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omments/comment1.xml" ContentType="application/vnd.openxmlformats-officedocument.spreadsheetml.comments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comments/comment3.xml" ContentType="application/vnd.openxmlformats-officedocument.spreadsheetml.comments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Premier League" sheetId="3" state="visible" r:id="rId3"/>
    <sheet xmlns:r="http://schemas.openxmlformats.org/officeDocument/2006/relationships" name="Championship" sheetId="4" state="visible" r:id="rId4"/>
    <sheet xmlns:r="http://schemas.openxmlformats.org/officeDocument/2006/relationships" name="League One" sheetId="5" state="visible" r:id="rId5"/>
    <sheet xmlns:r="http://schemas.openxmlformats.org/officeDocument/2006/relationships" name="League Two" sheetId="6" state="visible" r:id="rId6"/>
    <sheet xmlns:r="http://schemas.openxmlformats.org/officeDocument/2006/relationships" name="Team" sheetId="7" state="visible" r:id="rId7"/>
    <sheet xmlns:r="http://schemas.openxmlformats.org/officeDocument/2006/relationships" name="This week" sheetId="8" state="visible" r:id="rId8"/>
    <sheet xmlns:r="http://schemas.openxmlformats.org/officeDocument/2006/relationships" name="Match markets" sheetId="9" state="visible" r:id="rId9"/>
    <sheet xmlns:r="http://schemas.openxmlformats.org/officeDocument/2006/relationships" name="Tendencies" sheetId="10" state="visible" r:id="rId10"/>
    <sheet xmlns:r="http://schemas.openxmlformats.org/officeDocument/2006/relationships" name="Scanner" sheetId="11" state="visible" r:id="rId11"/>
    <sheet xmlns:r="http://schemas.openxmlformats.org/officeDocument/2006/relationships" name="Movers" sheetId="12" state="visible" r:id="rId12"/>
    <sheet xmlns:r="http://schemas.openxmlformats.org/officeDocument/2006/relationships" name="What-if" sheetId="13" state="visible" r:id="rId13"/>
    <sheet xmlns:r="http://schemas.openxmlformats.org/officeDocument/2006/relationships" name="Charts" sheetId="14" state="visible" r:id="rId14"/>
    <sheet xmlns:r="http://schemas.openxmlformats.org/officeDocument/2006/relationships" name="Blocks" sheetId="15" state="visible" r:id="rId15"/>
    <sheet xmlns:r="http://schemas.openxmlformats.org/officeDocument/2006/relationships" name="TeamGames" sheetId="16" state="visible" r:id="rId16"/>
    <sheet xmlns:r="http://schemas.openxmlformats.org/officeDocument/2006/relationships" name="Matches" sheetId="17" state="visible" r:id="rId17"/>
    <sheet xmlns:r="http://schemas.openxmlformats.org/officeDocument/2006/relationships" name="Ratings" sheetId="18" state="visible" r:id="rId18"/>
    <sheet xmlns:r="http://schemas.openxmlformats.org/officeDocument/2006/relationships" name="Context" sheetId="19" state="visible" r:id="rId19"/>
    <sheet xmlns:r="http://schemas.openxmlformats.org/officeDocument/2006/relationships" name="Helper" sheetId="20" state="visible" r:id="rId20"/>
    <sheet xmlns:r="http://schemas.openxmlformats.org/officeDocument/2006/relationships" name="NextGames" sheetId="21" state="hidden" r:id="rId21"/>
  </sheets>
  <definedNames>
    <definedName name="_xlnm._FilterDatabase" localSheetId="8" hidden="1">'Match markets'!$A$4:$CB$98</definedName>
    <definedName name="_xlnm._FilterDatabase" localSheetId="9" hidden="1">'Tendencies'!$A$3:$AD$95</definedName>
    <definedName name="_xlnm._FilterDatabase" localSheetId="10" hidden="1">'Scanner'!$A$4:$Q$328</definedName>
    <definedName name="_xlnm._FilterDatabase" localSheetId="14" hidden="1">'Blocks'!$A$1:$AD$1065</definedName>
    <definedName name="_xlnm._FilterDatabase" localSheetId="15" hidden="1">'TeamGames'!$A$1:$AG$4073</definedName>
    <definedName name="_xlnm._FilterDatabase" localSheetId="16" hidden="1">'Matches'!$A$1:$Y$2037</definedName>
    <definedName name="_xlnm._FilterDatabase" localSheetId="17" hidden="1">'Ratings'!$A$1:$AH$93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d dd mmm yy hh:mm"/>
    <numFmt numFmtId="166" formatCode="0.0%"/>
    <numFmt numFmtId="167" formatCode="+0.00;-0.00;0.00"/>
    <numFmt numFmtId="168" formatCode="dd mmm yy"/>
    <numFmt numFmtId="169" formatCode="0.0"/>
    <numFmt numFmtId="170" formatCode="0.000"/>
    <numFmt numFmtId="171" formatCode="+0.0%;-0.0%;0.0%"/>
    <numFmt numFmtId="172" formatCode="+0%;-0%;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  <font>
      <name val="Arial"/>
      <sz val="8"/>
    </font>
    <font>
      <name val="Arial"/>
      <b val="1"/>
      <color rgb="000000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E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2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167" fontId="2" fillId="5" borderId="0" applyAlignment="1" pivotButton="0" quotePrefix="0" xfId="0">
      <alignment horizontal="center"/>
    </xf>
    <xf numFmtId="2" fontId="2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67" fontId="2" fillId="6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3" borderId="0" pivotButton="0" quotePrefix="0" xfId="0"/>
    <xf numFmtId="169" fontId="0" fillId="0" borderId="0" pivotButton="0" quotePrefix="0" xfId="0"/>
    <xf numFmtId="0" fontId="2" fillId="0" borderId="0" pivotButton="0" quotePrefix="0" xfId="0"/>
    <xf numFmtId="168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5" fontId="2" fillId="0" borderId="0" pivotButton="0" quotePrefix="0" xfId="0"/>
    <xf numFmtId="167" fontId="2" fillId="0" borderId="0" pivotButton="0" quotePrefix="0" xfId="0"/>
    <xf numFmtId="166" fontId="2" fillId="0" borderId="0" pivotButton="0" quotePrefix="0" xfId="0"/>
    <xf numFmtId="171" fontId="2" fillId="0" borderId="0" pivotButton="0" quotePrefix="0" xfId="0"/>
    <xf numFmtId="2" fontId="2" fillId="0" borderId="0" pivotButton="0" quotePrefix="0" xfId="0"/>
    <xf numFmtId="9" fontId="2" fillId="0" borderId="0" pivotButton="0" quotePrefix="0" xfId="0"/>
    <xf numFmtId="172" fontId="2" fillId="0" borderId="0" pivotButton="0" quotePrefix="0" xfId="0"/>
    <xf numFmtId="170" fontId="2" fillId="0" borderId="0" pivotButton="0" quotePrefix="0" xfId="0"/>
    <xf numFmtId="0" fontId="4" fillId="3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2" fillId="0" borderId="0" pivotButton="0" quotePrefix="0" xfId="0"/>
    <xf numFmtId="16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points: actual vs market xP vs xG xP</a:t>
            </a:r>
          </a:p>
        </rich>
      </tx>
    </title>
    <plotArea>
      <lineChart>
        <grouping val="standard"/>
        <ser>
          <idx val="0"/>
          <order val="0"/>
          <tx>
            <strRef>
              <f>'Team'!X20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'Team'!$A$21:$A$66</f>
            </numRef>
          </cat>
          <val>
            <numRef>
              <f>'Team'!$X$21:$X$66</f>
            </numRef>
          </val>
        </ser>
        <ser>
          <idx val="1"/>
          <order val="1"/>
          <tx>
            <strRef>
              <f>'Team'!Y20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'Team'!$A$21:$A$66</f>
            </numRef>
          </cat>
          <val>
            <numRef>
              <f>'Team'!$Y$21:$Y$66</f>
            </numRef>
          </val>
        </ser>
        <ser>
          <idx val="2"/>
          <order val="2"/>
          <tx>
            <strRef>
              <f>'Team'!Z20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'Team'!$A$21:$A$66</f>
            </numRef>
          </cat>
          <val>
            <numRef>
              <f>'Team'!$Z$21:$Z$66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Points vs market xP by block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'Team'!J5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'Team'!$A$6:$A$17</f>
            </numRef>
          </cat>
          <val>
            <numRef>
              <f>'Team'!$J$6:$J$17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Z1" authorId="0" shapeId="0">
      <text>
        <t>How many standard deviations the block's points are from the market expectation, given the variance of those fixtures. |z| &gt; 2 is unusual (Chance % = how often a block this extreme happens by luck alone).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B1" authorId="0" shapeId="0">
      <text>
        <t>Expected points implied by the closing (or latest pre-match) average bookmaker odds for that game - the match market's own re-rating of the team. Blank until football-data.co.uk publishes the round.</t>
      </text>
    </comment>
    <comment ref="AC1" authorId="0" shapeId="0">
      <text>
        <t>Expected points for an unplayed game under the CURRENT re-rated model (vs Mkt xP = start-of-season model).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H1" authorId="0" shapeId="0">
      <text>
        <t>Blue/yellow cells are the only inputs: full-time goals and per-match team xG. Everything else recalculates.</t>
      </text>
    </comment>
    <comment ref="L1" authorId="0" shapeId="0">
      <text>
        <t>Start-of-season market probabilities from the strength model fitted to Sky Bet outright odds (Aug 2026). Fixed for the season - see Ratings sheet.</t>
      </text>
    </comment>
    <comment ref="Q1" authorId="0" shapeId="0">
      <text>
        <t>Win/draw/loss probabilities implied by the match xG figures (independent Poisson, 0-10 goals). 'xG xP' = 3*P(win)+P(draw).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E1" authorId="0" shapeId="0">
      <text>
        <t>Team strength on a log scale: expected goals for = league average x exp(rating - opponent rating). Fitted so a simulated season reproduces the Sky Bet outright market (title, relegation, top-4/promotion) from August 2026.</t>
      </text>
    </comment>
    <comment ref="F1" authorId="0" shapeId="0">
      <text>
        <t>Sum of market expected points over all 38/46 fixtures - the season benchmark for each team.</t>
      </text>
    </comment>
    <comment ref="S1" authorId="0" shapeId="0">
      <text>
        <t>Attack + defence after re-rating on this season's match xG (MAP fit around the August prior). Drives the Sim columns and the Scanner.</t>
      </text>
    </comment>
    <comment ref="W1" authorId="0" shapeId="0">
      <text>
        <t>Rest-of-season Monte Carlo (10,000 runs) from the current table with current ratings and strength uncertainty.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Fixture blocks vs the outright market — 2026/27 (Premier League, Championship, League One, League Two)</t>
        </is>
      </c>
    </row>
    <row r="2">
      <c r="A2" s="2" t="inlineStr">
        <is>
          <t>Built 22 Oct 2026. 92 teams · 2,036 fixtures · blocks of 4 games in each team's own date order (38 games = 9 blocks + a 2-game tail; 46 games = 11 blocks + 2).</t>
        </is>
      </c>
    </row>
    <row r="3">
      <c r="A3" s="3" t="inlineStr"/>
    </row>
    <row r="4">
      <c r="A4" s="4" t="inlineStr">
        <is>
          <t>WHAT EACH SHEET IS</t>
        </is>
      </c>
    </row>
    <row r="5">
      <c r="A5" s="3" t="inlineStr">
        <is>
          <t>Premier League / Championship / League One / League Two — the weekly grid: one row per team (in market order), one group of columns per block: Mkt xP, Pts, xG xP, +/-. Underneath, the fixtures in each block.</t>
        </is>
      </c>
    </row>
    <row r="6">
      <c r="A6" s="3" t="inlineStr">
        <is>
          <t>Team — pick any of the 92 teams from the dropdown (B2) for its block summary and all 38/46 games with market probabilities, points, xG, xGA and xG-implied points.</t>
        </is>
      </c>
    </row>
    <row r="7">
      <c r="A7" s="3" t="inlineStr">
        <is>
          <t>Blocks — every team-block (1,030 rows) with sums, filterable. Status = upcoming / in progress / complete.</t>
        </is>
      </c>
    </row>
    <row r="8">
      <c r="A8" s="3" t="inlineStr">
        <is>
          <t>TeamGames — every team-game (4,072 rows): the long table everything is summed from.</t>
        </is>
      </c>
    </row>
    <row r="9">
      <c r="A9" s="3" t="inlineStr">
        <is>
          <t>Matches — the 2,036 fixtures. THE ONLY INPUT SHEET: blue cells on yellow (HG, AG, Home xG, Away xG). Type or paste a result and its xG here and every other sheet recalculates.</t>
        </is>
      </c>
    </row>
    <row r="10">
      <c r="A10" s="3" t="inlineStr">
        <is>
          <t>Ratings — the start-of-season strength model: Sky Bet outright odds (Aug 2026), implied probabilities, fitted rating, and the season expected-points benchmark for each team.</t>
        </is>
      </c>
    </row>
    <row r="11">
      <c r="A11" s="3" t="inlineStr">
        <is>
          <t>This week — the coming week's fixtures rated on luck (points vs xG) and underlying performance (xG vs the August market): who is playing better than the points say, who worse, and which games those collide in. Rebuilt weekly.</t>
        </is>
      </c>
    </row>
    <row r="12">
      <c r="A12" s="3" t="inlineStr">
        <is>
          <t>Match markets — data-only probabilities for every fixture in the next 10 days: over/under goals, BTTS, team 2+/3+, clean sheets, handicaps, half-time result, goal in both halves, HT/FT, corners. No odds involved. Tendencies — each team's season-to-date frequencies for the same things.</t>
        </is>
      </c>
    </row>
    <row r="13">
      <c r="A13" s="3" t="inlineStr">
        <is>
          <t>Scanner — every live bet365 outright price vs the model's rest-of-season simulation: de-vigged market %, model %, a 50/50 blend, edge, EV, Kelly. Flagged prices first, then by model edge. A shortlist to investigate, not a tip sheet.</t>
        </is>
      </c>
    </row>
    <row r="14">
      <c r="A14" s="3" t="inlineStr">
        <is>
          <t>Movers — week-on-week changes in each team's picture (points vs market, luck, rating, model % and live prices). Fills from the second weekly build.</t>
        </is>
      </c>
    </row>
    <row r="15">
      <c r="A15" s="3" t="inlineStr">
        <is>
          <t>What-if — pick a team, type scores for its next four games, see the block and season numbers move.</t>
        </is>
      </c>
    </row>
    <row r="16">
      <c r="A16" s="3" t="inlineStr">
        <is>
          <t>Charts — cumulative points vs market vs xG, and block +/- bars, for the team chosen on the Team sheet.</t>
        </is>
      </c>
    </row>
    <row r="17">
      <c r="A17" s="3" t="inlineStr">
        <is>
          <t>Context — managerial changes, deductions, embargoes and European fixture dates that the numbers can't see.</t>
        </is>
      </c>
    </row>
    <row r="18">
      <c r="A18" s="3" t="inlineStr">
        <is>
          <t>Helper / NextGames — lookup tables for the formulas. Leave them alone.</t>
        </is>
      </c>
    </row>
    <row r="19">
      <c r="A19" s="3" t="inlineStr"/>
    </row>
    <row r="20">
      <c r="A20" s="4" t="inlineStr">
        <is>
          <t>HOW THE NUMBERS ARE MADE</t>
        </is>
      </c>
    </row>
    <row r="21">
      <c r="A21" s="3" t="inlineStr">
        <is>
          <t>1. Market: Sky Bet pre-season outright odds (title, relegation, top-4 for the PL, promotion for the EFL) via fanbanter.co.uk, 10-14 Aug 2026. Odds -&gt; implied probabilities, normalised so titles sum to 1, relegation to 3 (4 in L1, 2 in L2), etc.</t>
        </is>
      </c>
    </row>
    <row r="22">
      <c r="A22" s="3" t="inlineStr">
        <is>
          <t>2. Ratings: a Dixon-Coles Poisson goals model (home xG = league home average x exp(attack - opponent defence); away likewise). Pre-season, attack = defence = half the team's strength, fitted so that a 20,000-run season simulation reproduces the market's title / relegation / top-N / promotion probabilities AND, for the PL, the Spreadex season points lines (28 Jul 2026), which pin the scale of expected points; the fitted strength-uncertainty (sd ~11 pts) is reused for the EFL divisions. Man City's 8/1 relegation price is treated as a points-deduction price, not a strength signal, and is ignored.</t>
        </is>
      </c>
    </row>
    <row r="23">
      <c r="A23" s="3" t="inlineStr">
        <is>
          <t>2b. In-season: attack and defence are re-rated by a Bayesian (MAP) fit of this season's match xG around the August prior, then the rest of the season is simulated 10,000 times from the live table (Southampton's -4 applied) to give current probabilities for every outright market. The Scanner compares those with live bet365 prices.</t>
        </is>
      </c>
    </row>
    <row r="24">
      <c r="A24" s="3" t="inlineStr">
        <is>
          <t>3. Mkt xP per fixture = 3 x P(win) + P(draw) from those ratings, including home advantage. This is frozen for the season: it is the 'what the market expected' yardstick.</t>
        </is>
      </c>
    </row>
    <row r="25">
      <c r="A25" s="3" t="inlineStr">
        <is>
          <t>4. xG xP per fixture = the same 3 x P(win) + P(draw), but with the two teams' actual match xG as the Poisson means. It is what the game 'deserved'. Compare it with Pts (luck) and with Mkt xP (performance vs expectation).</t>
        </is>
      </c>
    </row>
    <row r="26">
      <c r="A26" s="3" t="inlineStr">
        <is>
          <t>5. Blocks = each team's fixtures sorted by kick-off date and cut into fours. +/- columns are always 'actual minus market' over the games played so far in that block, so an in-progress block is comparable.</t>
        </is>
      </c>
    </row>
    <row r="27">
      <c r="A27" s="3" t="inlineStr"/>
    </row>
    <row r="28">
      <c r="A28" s="4" t="inlineStr">
        <is>
          <t>DATA SOURCES</t>
        </is>
      </c>
    </row>
    <row r="29">
      <c r="A29" s="3" t="inlineStr">
        <is>
          <t>Fixtures &amp; results: fixturedownload.com (EPL, Championship, EFL League One, EFL League Two 2026/27).</t>
        </is>
      </c>
    </row>
    <row r="30">
      <c r="A30" s="3" t="inlineStr">
        <is>
          <t>Match xG (all four divisions): oddalerts.com/xg/&lt;league&gt; 'Recent results with xG' (Sportmonks shot data). Opta xG for the PL differs by up to ~0.5 per match - do not mix providers within a division.</t>
        </is>
      </c>
    </row>
    <row r="31">
      <c r="A31" s="3" t="inlineStr">
        <is>
          <t>Team-level xA per match is not published for free for any of these divisions (FBref is bot-blocked), so it is not included. xG, xGA, xGD and xG-implied points are.</t>
        </is>
      </c>
    </row>
    <row r="32">
      <c r="A32" s="3" t="inlineStr"/>
    </row>
    <row r="33">
      <c r="A33" s="4" t="inlineStr">
        <is>
          <t>WEEKLY UPDATE</t>
        </is>
      </c>
    </row>
    <row r="34">
      <c r="A34" s="3" t="inlineStr">
        <is>
          <t>Option A (no code): on the Matches sheet, fill in HG / AG / Home xG / Away xG for the week's games. Done.</t>
        </is>
      </c>
    </row>
    <row r="35">
      <c r="A35" s="3" t="inlineStr">
        <is>
          <t>Option B (regenerate): update data/fixtures_*.csv (results) and data/xg_*.csv, then run  python build.py  — it rebuilds this workbook and the dashboard from the CSVs. Ratings are cached (data/ratings_*.csv) so the market benchmark never drifts; use --refit only if you change the odds files.</t>
        </is>
      </c>
    </row>
    <row r="36">
      <c r="A36" s="3" t="inlineStr">
        <is>
          <t>Option C: ask Claude to 'update the fixture blocks' - it re-fetches results and xG from the sources above and republishes both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The words, in plain English</t>
        </is>
      </c>
    </row>
    <row r="3">
      <c r="A3" s="6" t="inlineStr">
        <is>
          <t>Expected points (Mkt xP)</t>
        </is>
      </c>
      <c r="B3" s="3" t="inlineStr">
        <is>
          <t>How many points the pre-season betting market thought a team would take from a game or a block. From Sky Bet's August outright odds turned into a strength per team, then each fixture priced home and away. Frozen for the season, so it is a fair yardstick. Arsenal at home to Coventry ≈ 2.2; away at Man City ≈ 1.0.</t>
        </is>
      </c>
    </row>
    <row r="4">
      <c r="A4" s="6" t="inlineStr">
        <is>
          <t>vs expected (+/-)</t>
        </is>
      </c>
      <c r="B4" s="3" t="inlineStr">
        <is>
          <t>Points won minus expected points over the games played. Positive = ahead of the market, negative = behind.</t>
        </is>
      </c>
    </row>
    <row r="5">
      <c r="A5" s="6" t="inlineStr">
        <is>
          <t>Deserved points (xG xP)</t>
        </is>
      </c>
      <c r="B5" s="3" t="inlineStr">
        <is>
          <t>The points a team would have averaged if each game were decided by the chances created (xG) rather than who finished them. Each match is replayed thousands of times from its xG.</t>
        </is>
      </c>
    </row>
    <row r="6">
      <c r="A6" s="6" t="inlineStr">
        <is>
          <t>Playing (Perf)</t>
        </is>
      </c>
      <c r="B6" s="3" t="inlineStr">
        <is>
          <t>Deserved points minus expected points: whether a team is genuinely better or worse than the market thought, ignoring luck.</t>
        </is>
      </c>
    </row>
    <row r="7">
      <c r="A7" s="6" t="inlineStr">
        <is>
          <t>Luck</t>
        </is>
      </c>
      <c r="B7" s="3" t="inlineStr">
        <is>
          <t>Points won minus deserved points. Positive = getting more than the chances deserved (likely to fall back); negative = unlucky (likely to bounce). This is 'playing better / worse than the points say'.</t>
        </is>
      </c>
    </row>
    <row r="8">
      <c r="A8" s="6" t="inlineStr">
        <is>
          <t>z</t>
        </is>
      </c>
      <c r="B8" s="3" t="inlineStr">
        <is>
          <t>How unusual a divergence is, in standard deviations given those fixtures. Beyond ±2 is rare; within ±1 is noise.</t>
        </is>
      </c>
    </row>
    <row r="9">
      <c r="A9" s="6" t="inlineStr">
        <is>
          <t>xG / xGA</t>
        </is>
      </c>
      <c r="B9" s="3" t="inlineStr">
        <is>
          <t>Expected goals for / against: the quality of chances created / allowed, added up.</t>
        </is>
      </c>
    </row>
    <row r="10">
      <c r="A10" s="6" t="inlineStr">
        <is>
          <t>Finishing</t>
        </is>
      </c>
      <c r="B10" s="3" t="inlineStr">
        <is>
          <t>Goals minus expected goals on target (xGoT): finishing better or worse than the shots deserved. Usually fades.</t>
        </is>
      </c>
    </row>
    <row r="11">
      <c r="A11" s="6" t="inlineStr">
        <is>
          <t>Strength / Rating</t>
        </is>
      </c>
      <c r="B11" s="3" t="inlineStr">
        <is>
          <t>The model's number for how good a team is: 0 = league average, +0.7 = title favourite, −0.8 = likely relegation side. 'Aug' from the market; 'now' after re-rating on this season's xG.</t>
        </is>
      </c>
    </row>
    <row r="12">
      <c r="A12" s="6" t="inlineStr">
        <is>
          <t>Projected points (Sim)</t>
        </is>
      </c>
      <c r="B12" s="3" t="inlineStr">
        <is>
          <t>Current points plus the rest of the season simulated 10,000 times with current strengths.</t>
        </is>
      </c>
    </row>
    <row r="13">
      <c r="A13" s="6" t="inlineStr">
        <is>
          <t>Season target</t>
        </is>
      </c>
      <c r="B13" s="3" t="inlineStr">
        <is>
          <t>Expected points for the whole season from the August market (matches the Spreadex points lines in the PL).</t>
        </is>
      </c>
    </row>
    <row r="14">
      <c r="A14" s="6" t="inlineStr">
        <is>
          <t>Next 4 / Run-in</t>
        </is>
      </c>
      <c r="B14" s="3" t="inlineStr">
        <is>
          <t>Expected points from the next four fixtures (8+ soft, under 5 hard) / average per remaining game.</t>
        </is>
      </c>
    </row>
    <row r="15">
      <c r="A15" s="6" t="inlineStr">
        <is>
          <t>Scanner: Bookie says / Model says / Gap / Blend / Value / Stake guide</t>
        </is>
      </c>
      <c r="B15" s="3" t="inlineStr">
        <is>
          <t>The bookmaker's price as a percentage (margin removed); the model's percentage; the difference; halfway between the two; expected return per £1; full-Kelly stake on the blend (most people use a quarter).</t>
        </is>
      </c>
    </row>
    <row r="16">
      <c r="A16" s="6" t="inlineStr">
        <is>
          <t>This week: Tilt</t>
        </is>
      </c>
      <c r="B16" s="3" t="inlineStr">
        <is>
          <t>−5 to +5 (positive = home): luck gap + playing gap + the model's disagreement with the match price, shrunk while samples are small.</t>
        </is>
      </c>
    </row>
    <row r="17">
      <c r="A17" s="6" t="inlineStr">
        <is>
          <t>Blocks</t>
        </is>
      </c>
      <c r="B17" s="3" t="inlineStr">
        <is>
          <t>Each team's fixtures in date order cut into fours. Each block: points won / expected, and the difference.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AY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</cols>
  <sheetData>
    <row r="1">
      <c r="A1" s="5" t="inlineStr">
        <is>
          <t>Premier League 2026/27 — fixture blocks of 4 vs the start-of-season outright market</t>
        </is>
      </c>
    </row>
    <row r="2">
      <c r="A2" s="7" t="inlineStr">
        <is>
          <t>Each block: Mkt = expected points from the pre-season market model · Pts = actual points so far · xGxP = expected points implied by match xG · +/- = Pts minus Mkt xP for the games already played.</t>
        </is>
      </c>
    </row>
    <row r="4">
      <c r="A4" s="8" t="inlineStr">
        <is>
          <t>Season to date</t>
        </is>
      </c>
      <c r="L4" s="9" t="inlineStr">
        <is>
          <t>Block 1</t>
        </is>
      </c>
      <c r="P4" s="9" t="inlineStr">
        <is>
          <t>Block 2</t>
        </is>
      </c>
      <c r="T4" s="9" t="inlineStr">
        <is>
          <t>Block 3</t>
        </is>
      </c>
      <c r="X4" s="9" t="inlineStr">
        <is>
          <t>Block 4</t>
        </is>
      </c>
      <c r="AB4" s="9" t="inlineStr">
        <is>
          <t>Block 5</t>
        </is>
      </c>
      <c r="AF4" s="9" t="inlineStr">
        <is>
          <t>Block 6</t>
        </is>
      </c>
      <c r="AJ4" s="9" t="inlineStr">
        <is>
          <t>Block 7</t>
        </is>
      </c>
      <c r="AN4" s="9" t="inlineStr">
        <is>
          <t>Block 8</t>
        </is>
      </c>
      <c r="AR4" s="9" t="inlineStr">
        <is>
          <t>Block 9</t>
        </is>
      </c>
      <c r="AV4" s="9" t="inlineStr">
        <is>
          <t>Block 10</t>
        </is>
      </c>
    </row>
    <row r="5">
      <c r="A5" s="10" t="inlineStr">
        <is>
          <t>Team</t>
        </is>
      </c>
      <c r="B5" s="10" t="inlineStr">
        <is>
          <t>Mkt rank</t>
        </is>
      </c>
      <c r="C5" s="10" t="inlineStr">
        <is>
          <t>Season Mkt xP</t>
        </is>
      </c>
      <c r="D5" s="10" t="inlineStr">
        <is>
          <t>P</t>
        </is>
      </c>
      <c r="E5" s="10" t="inlineStr">
        <is>
          <t>Pts</t>
        </is>
      </c>
      <c r="F5" s="10" t="inlineStr">
        <is>
          <t>Mkt xP (played)</t>
        </is>
      </c>
      <c r="G5" s="10" t="inlineStr">
        <is>
          <t>Pts +/-</t>
        </is>
      </c>
      <c r="H5" s="10" t="inlineStr">
        <is>
          <t>xG xP</t>
        </is>
      </c>
      <c r="I5" s="10" t="inlineStr">
        <is>
          <t>xGxP +/-</t>
        </is>
      </c>
      <c r="J5" s="10" t="inlineStr">
        <is>
          <t>xG</t>
        </is>
      </c>
      <c r="K5" s="10" t="inlineStr">
        <is>
          <t>xGA</t>
        </is>
      </c>
      <c r="L5" s="10" t="inlineStr">
        <is>
          <t>Mkt</t>
        </is>
      </c>
      <c r="M5" s="10" t="inlineStr">
        <is>
          <t>Pts</t>
        </is>
      </c>
      <c r="N5" s="10" t="inlineStr">
        <is>
          <t>xGxP</t>
        </is>
      </c>
      <c r="O5" s="10" t="inlineStr">
        <is>
          <t>+/-</t>
        </is>
      </c>
      <c r="P5" s="10" t="inlineStr">
        <is>
          <t>Mkt</t>
        </is>
      </c>
      <c r="Q5" s="10" t="inlineStr">
        <is>
          <t>Pts</t>
        </is>
      </c>
      <c r="R5" s="10" t="inlineStr">
        <is>
          <t>xGxP</t>
        </is>
      </c>
      <c r="S5" s="10" t="inlineStr">
        <is>
          <t>+/-</t>
        </is>
      </c>
      <c r="T5" s="10" t="inlineStr">
        <is>
          <t>Mkt</t>
        </is>
      </c>
      <c r="U5" s="10" t="inlineStr">
        <is>
          <t>Pts</t>
        </is>
      </c>
      <c r="V5" s="10" t="inlineStr">
        <is>
          <t>xGxP</t>
        </is>
      </c>
      <c r="W5" s="10" t="inlineStr">
        <is>
          <t>+/-</t>
        </is>
      </c>
      <c r="X5" s="10" t="inlineStr">
        <is>
          <t>Mkt</t>
        </is>
      </c>
      <c r="Y5" s="10" t="inlineStr">
        <is>
          <t>Pts</t>
        </is>
      </c>
      <c r="Z5" s="10" t="inlineStr">
        <is>
          <t>xGxP</t>
        </is>
      </c>
      <c r="AA5" s="10" t="inlineStr">
        <is>
          <t>+/-</t>
        </is>
      </c>
      <c r="AB5" s="10" t="inlineStr">
        <is>
          <t>Mkt</t>
        </is>
      </c>
      <c r="AC5" s="10" t="inlineStr">
        <is>
          <t>Pts</t>
        </is>
      </c>
      <c r="AD5" s="10" t="inlineStr">
        <is>
          <t>xGxP</t>
        </is>
      </c>
      <c r="AE5" s="10" t="inlineStr">
        <is>
          <t>+/-</t>
        </is>
      </c>
      <c r="AF5" s="10" t="inlineStr">
        <is>
          <t>Mkt</t>
        </is>
      </c>
      <c r="AG5" s="10" t="inlineStr">
        <is>
          <t>Pts</t>
        </is>
      </c>
      <c r="AH5" s="10" t="inlineStr">
        <is>
          <t>xGxP</t>
        </is>
      </c>
      <c r="AI5" s="10" t="inlineStr">
        <is>
          <t>+/-</t>
        </is>
      </c>
      <c r="AJ5" s="10" t="inlineStr">
        <is>
          <t>Mkt</t>
        </is>
      </c>
      <c r="AK5" s="10" t="inlineStr">
        <is>
          <t>Pts</t>
        </is>
      </c>
      <c r="AL5" s="10" t="inlineStr">
        <is>
          <t>xGxP</t>
        </is>
      </c>
      <c r="AM5" s="10" t="inlineStr">
        <is>
          <t>+/-</t>
        </is>
      </c>
      <c r="AN5" s="10" t="inlineStr">
        <is>
          <t>Mkt</t>
        </is>
      </c>
      <c r="AO5" s="10" t="inlineStr">
        <is>
          <t>Pts</t>
        </is>
      </c>
      <c r="AP5" s="10" t="inlineStr">
        <is>
          <t>xGxP</t>
        </is>
      </c>
      <c r="AQ5" s="10" t="inlineStr">
        <is>
          <t>+/-</t>
        </is>
      </c>
      <c r="AR5" s="10" t="inlineStr">
        <is>
          <t>Mkt</t>
        </is>
      </c>
      <c r="AS5" s="10" t="inlineStr">
        <is>
          <t>Pts</t>
        </is>
      </c>
      <c r="AT5" s="10" t="inlineStr">
        <is>
          <t>xGxP</t>
        </is>
      </c>
      <c r="AU5" s="10" t="inlineStr">
        <is>
          <t>+/-</t>
        </is>
      </c>
      <c r="AV5" s="10" t="inlineStr">
        <is>
          <t>Mkt</t>
        </is>
      </c>
      <c r="AW5" s="10" t="inlineStr">
        <is>
          <t>Pts</t>
        </is>
      </c>
      <c r="AX5" s="10" t="inlineStr">
        <is>
          <t>xGxP</t>
        </is>
      </c>
      <c r="AY5" s="10" t="inlineStr">
        <is>
          <t>+/-</t>
        </is>
      </c>
    </row>
    <row r="6">
      <c r="A6" s="6" t="inlineStr">
        <is>
          <t>Arsenal</t>
        </is>
      </c>
      <c r="B6" s="11" t="n">
        <v>1</v>
      </c>
      <c r="C6" s="12">
        <f>IFERROR(INDEX(Ratings!$F:$F,MATCH($A6,Ratings!$C:$C,0)),"")</f>
        <v/>
      </c>
      <c r="D6" s="11">
        <f>SUMIFS(TeamGames!$X$2:$X$4073,TeamGames!$D$2:$D$4073,$A6)</f>
        <v/>
      </c>
      <c r="E6" s="11">
        <f>SUMIFS(TeamGames!$O$2:$O$4073,TeamGames!$D$2:$D$4073,$A6)</f>
        <v/>
      </c>
      <c r="F6" s="13">
        <f>SUMIFS(TeamGames!$S$2:$S$4073,TeamGames!$D$2:$D$4073,$A6,TeamGames!$X$2:$X$4073,1)</f>
        <v/>
      </c>
      <c r="G6" s="14">
        <f>IF(D6=0,"",E6-F6)</f>
        <v/>
      </c>
      <c r="H6" s="13">
        <f>SUMIFS(TeamGames!$W$2:$W$4073,TeamGames!$D$2:$D$4073,$A6)</f>
        <v/>
      </c>
      <c r="I6" s="14">
        <f>IF(D6=0,"",H6-F6)</f>
        <v/>
      </c>
      <c r="J6" s="13">
        <f>SUMIFS(TeamGames!$T$2:$T$4073,TeamGames!$D$2:$D$4073,$A6)</f>
        <v/>
      </c>
      <c r="K6" s="13">
        <f>SUMIFS(TeamGames!$U$2:$U$4073,TeamGames!$D$2:$D$4073,$A6)</f>
        <v/>
      </c>
      <c r="L6" s="15">
        <f>IFERROR(INDEX(Blocks!$N$2:$N$1065,MATCH($A6&amp;"|1",Blocks!$A$2:$A$1065,0)),"")</f>
        <v/>
      </c>
      <c r="M6" s="16">
        <f>IF(IFERROR(INDEX(Blocks!$M$2:$M$1065,MATCH($A6&amp;"|1",Blocks!$A$2:$A$1065,0)),"")=0,"",IFERROR(INDEX(Blocks!$P$2:$P$1065,MATCH($A6&amp;"|1",Blocks!$A$2:$A$1065,0)),""))</f>
        <v/>
      </c>
      <c r="N6" s="15">
        <f>IF(IFERROR(INDEX(Blocks!$M$2:$M$1065,MATCH($A6&amp;"|1",Blocks!$A$2:$A$1065,0)),"")=0,"",IFERROR(INDEX(Blocks!$S$2:$S$1065,MATCH($A6&amp;"|1",Blocks!$A$2:$A$1065,0)),""))</f>
        <v/>
      </c>
      <c r="O6" s="17">
        <f>IFERROR(INDEX(Blocks!$T$2:$T$1065,MATCH($A6&amp;"|1",Blocks!$A$2:$A$1065,0)),"")</f>
        <v/>
      </c>
      <c r="P6" s="18">
        <f>IFERROR(INDEX(Blocks!$N$2:$N$1065,MATCH($A6&amp;"|2",Blocks!$A$2:$A$1065,0)),"")</f>
        <v/>
      </c>
      <c r="Q6" s="19">
        <f>IF(IFERROR(INDEX(Blocks!$M$2:$M$1065,MATCH($A6&amp;"|2",Blocks!$A$2:$A$1065,0)),"")=0,"",IFERROR(INDEX(Blocks!$P$2:$P$1065,MATCH($A6&amp;"|2",Blocks!$A$2:$A$1065,0)),""))</f>
        <v/>
      </c>
      <c r="R6" s="18">
        <f>IF(IFERROR(INDEX(Blocks!$M$2:$M$1065,MATCH($A6&amp;"|2",Blocks!$A$2:$A$1065,0)),"")=0,"",IFERROR(INDEX(Blocks!$S$2:$S$1065,MATCH($A6&amp;"|2",Blocks!$A$2:$A$1065,0)),""))</f>
        <v/>
      </c>
      <c r="S6" s="20">
        <f>IFERROR(INDEX(Blocks!$T$2:$T$1065,MATCH($A6&amp;"|2",Blocks!$A$2:$A$1065,0)),"")</f>
        <v/>
      </c>
      <c r="T6" s="15">
        <f>IFERROR(INDEX(Blocks!$N$2:$N$1065,MATCH($A6&amp;"|3",Blocks!$A$2:$A$1065,0)),"")</f>
        <v/>
      </c>
      <c r="U6" s="16">
        <f>IF(IFERROR(INDEX(Blocks!$M$2:$M$1065,MATCH($A6&amp;"|3",Blocks!$A$2:$A$1065,0)),"")=0,"",IFERROR(INDEX(Blocks!$P$2:$P$1065,MATCH($A6&amp;"|3",Blocks!$A$2:$A$1065,0)),""))</f>
        <v/>
      </c>
      <c r="V6" s="15">
        <f>IF(IFERROR(INDEX(Blocks!$M$2:$M$1065,MATCH($A6&amp;"|3",Blocks!$A$2:$A$1065,0)),"")=0,"",IFERROR(INDEX(Blocks!$S$2:$S$1065,MATCH($A6&amp;"|3",Blocks!$A$2:$A$1065,0)),""))</f>
        <v/>
      </c>
      <c r="W6" s="17">
        <f>IFERROR(INDEX(Blocks!$T$2:$T$1065,MATCH($A6&amp;"|3",Blocks!$A$2:$A$1065,0)),"")</f>
        <v/>
      </c>
      <c r="X6" s="18">
        <f>IFERROR(INDEX(Blocks!$N$2:$N$1065,MATCH($A6&amp;"|4",Blocks!$A$2:$A$1065,0)),"")</f>
        <v/>
      </c>
      <c r="Y6" s="19">
        <f>IF(IFERROR(INDEX(Blocks!$M$2:$M$1065,MATCH($A6&amp;"|4",Blocks!$A$2:$A$1065,0)),"")=0,"",IFERROR(INDEX(Blocks!$P$2:$P$1065,MATCH($A6&amp;"|4",Blocks!$A$2:$A$1065,0)),""))</f>
        <v/>
      </c>
      <c r="Z6" s="18">
        <f>IF(IFERROR(INDEX(Blocks!$M$2:$M$1065,MATCH($A6&amp;"|4",Blocks!$A$2:$A$1065,0)),"")=0,"",IFERROR(INDEX(Blocks!$S$2:$S$1065,MATCH($A6&amp;"|4",Blocks!$A$2:$A$1065,0)),""))</f>
        <v/>
      </c>
      <c r="AA6" s="20">
        <f>IFERROR(INDEX(Blocks!$T$2:$T$1065,MATCH($A6&amp;"|4",Blocks!$A$2:$A$1065,0)),"")</f>
        <v/>
      </c>
      <c r="AB6" s="15">
        <f>IFERROR(INDEX(Blocks!$N$2:$N$1065,MATCH($A6&amp;"|5",Blocks!$A$2:$A$1065,0)),"")</f>
        <v/>
      </c>
      <c r="AC6" s="16">
        <f>IF(IFERROR(INDEX(Blocks!$M$2:$M$1065,MATCH($A6&amp;"|5",Blocks!$A$2:$A$1065,0)),"")=0,"",IFERROR(INDEX(Blocks!$P$2:$P$1065,MATCH($A6&amp;"|5",Blocks!$A$2:$A$1065,0)),""))</f>
        <v/>
      </c>
      <c r="AD6" s="15">
        <f>IF(IFERROR(INDEX(Blocks!$M$2:$M$1065,MATCH($A6&amp;"|5",Blocks!$A$2:$A$1065,0)),"")=0,"",IFERROR(INDEX(Blocks!$S$2:$S$1065,MATCH($A6&amp;"|5",Blocks!$A$2:$A$1065,0)),""))</f>
        <v/>
      </c>
      <c r="AE6" s="17">
        <f>IFERROR(INDEX(Blocks!$T$2:$T$1065,MATCH($A6&amp;"|5",Blocks!$A$2:$A$1065,0)),"")</f>
        <v/>
      </c>
      <c r="AF6" s="18">
        <f>IFERROR(INDEX(Blocks!$N$2:$N$1065,MATCH($A6&amp;"|6",Blocks!$A$2:$A$1065,0)),"")</f>
        <v/>
      </c>
      <c r="AG6" s="19">
        <f>IF(IFERROR(INDEX(Blocks!$M$2:$M$1065,MATCH($A6&amp;"|6",Blocks!$A$2:$A$1065,0)),"")=0,"",IFERROR(INDEX(Blocks!$P$2:$P$1065,MATCH($A6&amp;"|6",Blocks!$A$2:$A$1065,0)),""))</f>
        <v/>
      </c>
      <c r="AH6" s="18">
        <f>IF(IFERROR(INDEX(Blocks!$M$2:$M$1065,MATCH($A6&amp;"|6",Blocks!$A$2:$A$1065,0)),"")=0,"",IFERROR(INDEX(Blocks!$S$2:$S$1065,MATCH($A6&amp;"|6",Blocks!$A$2:$A$1065,0)),""))</f>
        <v/>
      </c>
      <c r="AI6" s="20">
        <f>IFERROR(INDEX(Blocks!$T$2:$T$1065,MATCH($A6&amp;"|6",Blocks!$A$2:$A$1065,0)),"")</f>
        <v/>
      </c>
      <c r="AJ6" s="15">
        <f>IFERROR(INDEX(Blocks!$N$2:$N$1065,MATCH($A6&amp;"|7",Blocks!$A$2:$A$1065,0)),"")</f>
        <v/>
      </c>
      <c r="AK6" s="16">
        <f>IF(IFERROR(INDEX(Blocks!$M$2:$M$1065,MATCH($A6&amp;"|7",Blocks!$A$2:$A$1065,0)),"")=0,"",IFERROR(INDEX(Blocks!$P$2:$P$1065,MATCH($A6&amp;"|7",Blocks!$A$2:$A$1065,0)),""))</f>
        <v/>
      </c>
      <c r="AL6" s="15">
        <f>IF(IFERROR(INDEX(Blocks!$M$2:$M$1065,MATCH($A6&amp;"|7",Blocks!$A$2:$A$1065,0)),"")=0,"",IFERROR(INDEX(Blocks!$S$2:$S$1065,MATCH($A6&amp;"|7",Blocks!$A$2:$A$1065,0)),""))</f>
        <v/>
      </c>
      <c r="AM6" s="17">
        <f>IFERROR(INDEX(Blocks!$T$2:$T$1065,MATCH($A6&amp;"|7",Blocks!$A$2:$A$1065,0)),"")</f>
        <v/>
      </c>
      <c r="AN6" s="18">
        <f>IFERROR(INDEX(Blocks!$N$2:$N$1065,MATCH($A6&amp;"|8",Blocks!$A$2:$A$1065,0)),"")</f>
        <v/>
      </c>
      <c r="AO6" s="19">
        <f>IF(IFERROR(INDEX(Blocks!$M$2:$M$1065,MATCH($A6&amp;"|8",Blocks!$A$2:$A$1065,0)),"")=0,"",IFERROR(INDEX(Blocks!$P$2:$P$1065,MATCH($A6&amp;"|8",Blocks!$A$2:$A$1065,0)),""))</f>
        <v/>
      </c>
      <c r="AP6" s="18">
        <f>IF(IFERROR(INDEX(Blocks!$M$2:$M$1065,MATCH($A6&amp;"|8",Blocks!$A$2:$A$1065,0)),"")=0,"",IFERROR(INDEX(Blocks!$S$2:$S$1065,MATCH($A6&amp;"|8",Blocks!$A$2:$A$1065,0)),""))</f>
        <v/>
      </c>
      <c r="AQ6" s="20">
        <f>IFERROR(INDEX(Blocks!$T$2:$T$1065,MATCH($A6&amp;"|8",Blocks!$A$2:$A$1065,0)),"")</f>
        <v/>
      </c>
      <c r="AR6" s="15">
        <f>IFERROR(INDEX(Blocks!$N$2:$N$1065,MATCH($A6&amp;"|9",Blocks!$A$2:$A$1065,0)),"")</f>
        <v/>
      </c>
      <c r="AS6" s="16">
        <f>IF(IFERROR(INDEX(Blocks!$M$2:$M$1065,MATCH($A6&amp;"|9",Blocks!$A$2:$A$1065,0)),"")=0,"",IFERROR(INDEX(Blocks!$P$2:$P$1065,MATCH($A6&amp;"|9",Blocks!$A$2:$A$1065,0)),""))</f>
        <v/>
      </c>
      <c r="AT6" s="15">
        <f>IF(IFERROR(INDEX(Blocks!$M$2:$M$1065,MATCH($A6&amp;"|9",Blocks!$A$2:$A$1065,0)),"")=0,"",IFERROR(INDEX(Blocks!$S$2:$S$1065,MATCH($A6&amp;"|9",Blocks!$A$2:$A$1065,0)),""))</f>
        <v/>
      </c>
      <c r="AU6" s="17">
        <f>IFERROR(INDEX(Blocks!$T$2:$T$1065,MATCH($A6&amp;"|9",Blocks!$A$2:$A$1065,0)),"")</f>
        <v/>
      </c>
      <c r="AV6" s="18">
        <f>IFERROR(INDEX(Blocks!$N$2:$N$1065,MATCH($A6&amp;"|10",Blocks!$A$2:$A$1065,0)),"")</f>
        <v/>
      </c>
      <c r="AW6" s="19">
        <f>IF(IFERROR(INDEX(Blocks!$M$2:$M$1065,MATCH($A6&amp;"|10",Blocks!$A$2:$A$1065,0)),"")=0,"",IFERROR(INDEX(Blocks!$P$2:$P$1065,MATCH($A6&amp;"|10",Blocks!$A$2:$A$1065,0)),""))</f>
        <v/>
      </c>
      <c r="AX6" s="18">
        <f>IF(IFERROR(INDEX(Blocks!$M$2:$M$1065,MATCH($A6&amp;"|10",Blocks!$A$2:$A$1065,0)),"")=0,"",IFERROR(INDEX(Blocks!$S$2:$S$1065,MATCH($A6&amp;"|10",Blocks!$A$2:$A$1065,0)),""))</f>
        <v/>
      </c>
      <c r="AY6" s="20">
        <f>IFERROR(INDEX(Blocks!$T$2:$T$1065,MATCH($A6&amp;"|10",Blocks!$A$2:$A$1065,0)),"")</f>
        <v/>
      </c>
    </row>
    <row r="7">
      <c r="A7" s="6" t="inlineStr">
        <is>
          <t>Man City</t>
        </is>
      </c>
      <c r="B7" s="11" t="n">
        <v>2</v>
      </c>
      <c r="C7" s="12">
        <f>IFERROR(INDEX(Ratings!$F:$F,MATCH($A7,Ratings!$C:$C,0)),"")</f>
        <v/>
      </c>
      <c r="D7" s="11">
        <f>SUMIFS(TeamGames!$X$2:$X$4073,TeamGames!$D$2:$D$4073,$A7)</f>
        <v/>
      </c>
      <c r="E7" s="11">
        <f>SUMIFS(TeamGames!$O$2:$O$4073,TeamGames!$D$2:$D$4073,$A7)</f>
        <v/>
      </c>
      <c r="F7" s="13">
        <f>SUMIFS(TeamGames!$S$2:$S$4073,TeamGames!$D$2:$D$4073,$A7,TeamGames!$X$2:$X$4073,1)</f>
        <v/>
      </c>
      <c r="G7" s="14">
        <f>IF(D7=0,"",E7-F7)</f>
        <v/>
      </c>
      <c r="H7" s="13">
        <f>SUMIFS(TeamGames!$W$2:$W$4073,TeamGames!$D$2:$D$4073,$A7)</f>
        <v/>
      </c>
      <c r="I7" s="14">
        <f>IF(D7=0,"",H7-F7)</f>
        <v/>
      </c>
      <c r="J7" s="13">
        <f>SUMIFS(TeamGames!$T$2:$T$4073,TeamGames!$D$2:$D$4073,$A7)</f>
        <v/>
      </c>
      <c r="K7" s="13">
        <f>SUMIFS(TeamGames!$U$2:$U$4073,TeamGames!$D$2:$D$4073,$A7)</f>
        <v/>
      </c>
      <c r="L7" s="15">
        <f>IFERROR(INDEX(Blocks!$N$2:$N$1065,MATCH($A7&amp;"|1",Blocks!$A$2:$A$1065,0)),"")</f>
        <v/>
      </c>
      <c r="M7" s="16">
        <f>IF(IFERROR(INDEX(Blocks!$M$2:$M$1065,MATCH($A7&amp;"|1",Blocks!$A$2:$A$1065,0)),"")=0,"",IFERROR(INDEX(Blocks!$P$2:$P$1065,MATCH($A7&amp;"|1",Blocks!$A$2:$A$1065,0)),""))</f>
        <v/>
      </c>
      <c r="N7" s="15">
        <f>IF(IFERROR(INDEX(Blocks!$M$2:$M$1065,MATCH($A7&amp;"|1",Blocks!$A$2:$A$1065,0)),"")=0,"",IFERROR(INDEX(Blocks!$S$2:$S$1065,MATCH($A7&amp;"|1",Blocks!$A$2:$A$1065,0)),""))</f>
        <v/>
      </c>
      <c r="O7" s="17">
        <f>IFERROR(INDEX(Blocks!$T$2:$T$1065,MATCH($A7&amp;"|1",Blocks!$A$2:$A$1065,0)),"")</f>
        <v/>
      </c>
      <c r="P7" s="18">
        <f>IFERROR(INDEX(Blocks!$N$2:$N$1065,MATCH($A7&amp;"|2",Blocks!$A$2:$A$1065,0)),"")</f>
        <v/>
      </c>
      <c r="Q7" s="19">
        <f>IF(IFERROR(INDEX(Blocks!$M$2:$M$1065,MATCH($A7&amp;"|2",Blocks!$A$2:$A$1065,0)),"")=0,"",IFERROR(INDEX(Blocks!$P$2:$P$1065,MATCH($A7&amp;"|2",Blocks!$A$2:$A$1065,0)),""))</f>
        <v/>
      </c>
      <c r="R7" s="18">
        <f>IF(IFERROR(INDEX(Blocks!$M$2:$M$1065,MATCH($A7&amp;"|2",Blocks!$A$2:$A$1065,0)),"")=0,"",IFERROR(INDEX(Blocks!$S$2:$S$1065,MATCH($A7&amp;"|2",Blocks!$A$2:$A$1065,0)),""))</f>
        <v/>
      </c>
      <c r="S7" s="20">
        <f>IFERROR(INDEX(Blocks!$T$2:$T$1065,MATCH($A7&amp;"|2",Blocks!$A$2:$A$1065,0)),"")</f>
        <v/>
      </c>
      <c r="T7" s="15">
        <f>IFERROR(INDEX(Blocks!$N$2:$N$1065,MATCH($A7&amp;"|3",Blocks!$A$2:$A$1065,0)),"")</f>
        <v/>
      </c>
      <c r="U7" s="16">
        <f>IF(IFERROR(INDEX(Blocks!$M$2:$M$1065,MATCH($A7&amp;"|3",Blocks!$A$2:$A$1065,0)),"")=0,"",IFERROR(INDEX(Blocks!$P$2:$P$1065,MATCH($A7&amp;"|3",Blocks!$A$2:$A$1065,0)),""))</f>
        <v/>
      </c>
      <c r="V7" s="15">
        <f>IF(IFERROR(INDEX(Blocks!$M$2:$M$1065,MATCH($A7&amp;"|3",Blocks!$A$2:$A$1065,0)),"")=0,"",IFERROR(INDEX(Blocks!$S$2:$S$1065,MATCH($A7&amp;"|3",Blocks!$A$2:$A$1065,0)),""))</f>
        <v/>
      </c>
      <c r="W7" s="17">
        <f>IFERROR(INDEX(Blocks!$T$2:$T$1065,MATCH($A7&amp;"|3",Blocks!$A$2:$A$1065,0)),"")</f>
        <v/>
      </c>
      <c r="X7" s="18">
        <f>IFERROR(INDEX(Blocks!$N$2:$N$1065,MATCH($A7&amp;"|4",Blocks!$A$2:$A$1065,0)),"")</f>
        <v/>
      </c>
      <c r="Y7" s="19">
        <f>IF(IFERROR(INDEX(Blocks!$M$2:$M$1065,MATCH($A7&amp;"|4",Blocks!$A$2:$A$1065,0)),"")=0,"",IFERROR(INDEX(Blocks!$P$2:$P$1065,MATCH($A7&amp;"|4",Blocks!$A$2:$A$1065,0)),""))</f>
        <v/>
      </c>
      <c r="Z7" s="18">
        <f>IF(IFERROR(INDEX(Blocks!$M$2:$M$1065,MATCH($A7&amp;"|4",Blocks!$A$2:$A$1065,0)),"")=0,"",IFERROR(INDEX(Blocks!$S$2:$S$1065,MATCH($A7&amp;"|4",Blocks!$A$2:$A$1065,0)),""))</f>
        <v/>
      </c>
      <c r="AA7" s="20">
        <f>IFERROR(INDEX(Blocks!$T$2:$T$1065,MATCH($A7&amp;"|4",Blocks!$A$2:$A$1065,0)),"")</f>
        <v/>
      </c>
      <c r="AB7" s="15">
        <f>IFERROR(INDEX(Blocks!$N$2:$N$1065,MATCH($A7&amp;"|5",Blocks!$A$2:$A$1065,0)),"")</f>
        <v/>
      </c>
      <c r="AC7" s="16">
        <f>IF(IFERROR(INDEX(Blocks!$M$2:$M$1065,MATCH($A7&amp;"|5",Blocks!$A$2:$A$1065,0)),"")=0,"",IFERROR(INDEX(Blocks!$P$2:$P$1065,MATCH($A7&amp;"|5",Blocks!$A$2:$A$1065,0)),""))</f>
        <v/>
      </c>
      <c r="AD7" s="15">
        <f>IF(IFERROR(INDEX(Blocks!$M$2:$M$1065,MATCH($A7&amp;"|5",Blocks!$A$2:$A$1065,0)),"")=0,"",IFERROR(INDEX(Blocks!$S$2:$S$1065,MATCH($A7&amp;"|5",Blocks!$A$2:$A$1065,0)),""))</f>
        <v/>
      </c>
      <c r="AE7" s="17">
        <f>IFERROR(INDEX(Blocks!$T$2:$T$1065,MATCH($A7&amp;"|5",Blocks!$A$2:$A$1065,0)),"")</f>
        <v/>
      </c>
      <c r="AF7" s="18">
        <f>IFERROR(INDEX(Blocks!$N$2:$N$1065,MATCH($A7&amp;"|6",Blocks!$A$2:$A$1065,0)),"")</f>
        <v/>
      </c>
      <c r="AG7" s="19">
        <f>IF(IFERROR(INDEX(Blocks!$M$2:$M$1065,MATCH($A7&amp;"|6",Blocks!$A$2:$A$1065,0)),"")=0,"",IFERROR(INDEX(Blocks!$P$2:$P$1065,MATCH($A7&amp;"|6",Blocks!$A$2:$A$1065,0)),""))</f>
        <v/>
      </c>
      <c r="AH7" s="18">
        <f>IF(IFERROR(INDEX(Blocks!$M$2:$M$1065,MATCH($A7&amp;"|6",Blocks!$A$2:$A$1065,0)),"")=0,"",IFERROR(INDEX(Blocks!$S$2:$S$1065,MATCH($A7&amp;"|6",Blocks!$A$2:$A$1065,0)),""))</f>
        <v/>
      </c>
      <c r="AI7" s="20">
        <f>IFERROR(INDEX(Blocks!$T$2:$T$1065,MATCH($A7&amp;"|6",Blocks!$A$2:$A$1065,0)),"")</f>
        <v/>
      </c>
      <c r="AJ7" s="15">
        <f>IFERROR(INDEX(Blocks!$N$2:$N$1065,MATCH($A7&amp;"|7",Blocks!$A$2:$A$1065,0)),"")</f>
        <v/>
      </c>
      <c r="AK7" s="16">
        <f>IF(IFERROR(INDEX(Blocks!$M$2:$M$1065,MATCH($A7&amp;"|7",Blocks!$A$2:$A$1065,0)),"")=0,"",IFERROR(INDEX(Blocks!$P$2:$P$1065,MATCH($A7&amp;"|7",Blocks!$A$2:$A$1065,0)),""))</f>
        <v/>
      </c>
      <c r="AL7" s="15">
        <f>IF(IFERROR(INDEX(Blocks!$M$2:$M$1065,MATCH($A7&amp;"|7",Blocks!$A$2:$A$1065,0)),"")=0,"",IFERROR(INDEX(Blocks!$S$2:$S$1065,MATCH($A7&amp;"|7",Blocks!$A$2:$A$1065,0)),""))</f>
        <v/>
      </c>
      <c r="AM7" s="17">
        <f>IFERROR(INDEX(Blocks!$T$2:$T$1065,MATCH($A7&amp;"|7",Blocks!$A$2:$A$1065,0)),"")</f>
        <v/>
      </c>
      <c r="AN7" s="18">
        <f>IFERROR(INDEX(Blocks!$N$2:$N$1065,MATCH($A7&amp;"|8",Blocks!$A$2:$A$1065,0)),"")</f>
        <v/>
      </c>
      <c r="AO7" s="19">
        <f>IF(IFERROR(INDEX(Blocks!$M$2:$M$1065,MATCH($A7&amp;"|8",Blocks!$A$2:$A$1065,0)),"")=0,"",IFERROR(INDEX(Blocks!$P$2:$P$1065,MATCH($A7&amp;"|8",Blocks!$A$2:$A$1065,0)),""))</f>
        <v/>
      </c>
      <c r="AP7" s="18">
        <f>IF(IFERROR(INDEX(Blocks!$M$2:$M$1065,MATCH($A7&amp;"|8",Blocks!$A$2:$A$1065,0)),"")=0,"",IFERROR(INDEX(Blocks!$S$2:$S$1065,MATCH($A7&amp;"|8",Blocks!$A$2:$A$1065,0)),""))</f>
        <v/>
      </c>
      <c r="AQ7" s="20">
        <f>IFERROR(INDEX(Blocks!$T$2:$T$1065,MATCH($A7&amp;"|8",Blocks!$A$2:$A$1065,0)),"")</f>
        <v/>
      </c>
      <c r="AR7" s="15">
        <f>IFERROR(INDEX(Blocks!$N$2:$N$1065,MATCH($A7&amp;"|9",Blocks!$A$2:$A$1065,0)),"")</f>
        <v/>
      </c>
      <c r="AS7" s="16">
        <f>IF(IFERROR(INDEX(Blocks!$M$2:$M$1065,MATCH($A7&amp;"|9",Blocks!$A$2:$A$1065,0)),"")=0,"",IFERROR(INDEX(Blocks!$P$2:$P$1065,MATCH($A7&amp;"|9",Blocks!$A$2:$A$1065,0)),""))</f>
        <v/>
      </c>
      <c r="AT7" s="15">
        <f>IF(IFERROR(INDEX(Blocks!$M$2:$M$1065,MATCH($A7&amp;"|9",Blocks!$A$2:$A$1065,0)),"")=0,"",IFERROR(INDEX(Blocks!$S$2:$S$1065,MATCH($A7&amp;"|9",Blocks!$A$2:$A$1065,0)),""))</f>
        <v/>
      </c>
      <c r="AU7" s="17">
        <f>IFERROR(INDEX(Blocks!$T$2:$T$1065,MATCH($A7&amp;"|9",Blocks!$A$2:$A$1065,0)),"")</f>
        <v/>
      </c>
      <c r="AV7" s="18">
        <f>IFERROR(INDEX(Blocks!$N$2:$N$1065,MATCH($A7&amp;"|10",Blocks!$A$2:$A$1065,0)),"")</f>
        <v/>
      </c>
      <c r="AW7" s="19">
        <f>IF(IFERROR(INDEX(Blocks!$M$2:$M$1065,MATCH($A7&amp;"|10",Blocks!$A$2:$A$1065,0)),"")=0,"",IFERROR(INDEX(Blocks!$P$2:$P$1065,MATCH($A7&amp;"|10",Blocks!$A$2:$A$1065,0)),""))</f>
        <v/>
      </c>
      <c r="AX7" s="18">
        <f>IF(IFERROR(INDEX(Blocks!$M$2:$M$1065,MATCH($A7&amp;"|10",Blocks!$A$2:$A$1065,0)),"")=0,"",IFERROR(INDEX(Blocks!$S$2:$S$1065,MATCH($A7&amp;"|10",Blocks!$A$2:$A$1065,0)),""))</f>
        <v/>
      </c>
      <c r="AY7" s="20">
        <f>IFERROR(INDEX(Blocks!$T$2:$T$1065,MATCH($A7&amp;"|10",Blocks!$A$2:$A$1065,0)),"")</f>
        <v/>
      </c>
    </row>
    <row r="8">
      <c r="A8" s="6" t="inlineStr">
        <is>
          <t>Liverpool</t>
        </is>
      </c>
      <c r="B8" s="11" t="n">
        <v>3</v>
      </c>
      <c r="C8" s="12">
        <f>IFERROR(INDEX(Ratings!$F:$F,MATCH($A8,Ratings!$C:$C,0)),"")</f>
        <v/>
      </c>
      <c r="D8" s="11">
        <f>SUMIFS(TeamGames!$X$2:$X$4073,TeamGames!$D$2:$D$4073,$A8)</f>
        <v/>
      </c>
      <c r="E8" s="11">
        <f>SUMIFS(TeamGames!$O$2:$O$4073,TeamGames!$D$2:$D$4073,$A8)</f>
        <v/>
      </c>
      <c r="F8" s="13">
        <f>SUMIFS(TeamGames!$S$2:$S$4073,TeamGames!$D$2:$D$4073,$A8,TeamGames!$X$2:$X$4073,1)</f>
        <v/>
      </c>
      <c r="G8" s="14">
        <f>IF(D8=0,"",E8-F8)</f>
        <v/>
      </c>
      <c r="H8" s="13">
        <f>SUMIFS(TeamGames!$W$2:$W$4073,TeamGames!$D$2:$D$4073,$A8)</f>
        <v/>
      </c>
      <c r="I8" s="14">
        <f>IF(D8=0,"",H8-F8)</f>
        <v/>
      </c>
      <c r="J8" s="13">
        <f>SUMIFS(TeamGames!$T$2:$T$4073,TeamGames!$D$2:$D$4073,$A8)</f>
        <v/>
      </c>
      <c r="K8" s="13">
        <f>SUMIFS(TeamGames!$U$2:$U$4073,TeamGames!$D$2:$D$4073,$A8)</f>
        <v/>
      </c>
      <c r="L8" s="15">
        <f>IFERROR(INDEX(Blocks!$N$2:$N$1065,MATCH($A8&amp;"|1",Blocks!$A$2:$A$1065,0)),"")</f>
        <v/>
      </c>
      <c r="M8" s="16">
        <f>IF(IFERROR(INDEX(Blocks!$M$2:$M$1065,MATCH($A8&amp;"|1",Blocks!$A$2:$A$1065,0)),"")=0,"",IFERROR(INDEX(Blocks!$P$2:$P$1065,MATCH($A8&amp;"|1",Blocks!$A$2:$A$1065,0)),""))</f>
        <v/>
      </c>
      <c r="N8" s="15">
        <f>IF(IFERROR(INDEX(Blocks!$M$2:$M$1065,MATCH($A8&amp;"|1",Blocks!$A$2:$A$1065,0)),"")=0,"",IFERROR(INDEX(Blocks!$S$2:$S$1065,MATCH($A8&amp;"|1",Blocks!$A$2:$A$1065,0)),""))</f>
        <v/>
      </c>
      <c r="O8" s="17">
        <f>IFERROR(INDEX(Blocks!$T$2:$T$1065,MATCH($A8&amp;"|1",Blocks!$A$2:$A$1065,0)),"")</f>
        <v/>
      </c>
      <c r="P8" s="18">
        <f>IFERROR(INDEX(Blocks!$N$2:$N$1065,MATCH($A8&amp;"|2",Blocks!$A$2:$A$1065,0)),"")</f>
        <v/>
      </c>
      <c r="Q8" s="19">
        <f>IF(IFERROR(INDEX(Blocks!$M$2:$M$1065,MATCH($A8&amp;"|2",Blocks!$A$2:$A$1065,0)),"")=0,"",IFERROR(INDEX(Blocks!$P$2:$P$1065,MATCH($A8&amp;"|2",Blocks!$A$2:$A$1065,0)),""))</f>
        <v/>
      </c>
      <c r="R8" s="18">
        <f>IF(IFERROR(INDEX(Blocks!$M$2:$M$1065,MATCH($A8&amp;"|2",Blocks!$A$2:$A$1065,0)),"")=0,"",IFERROR(INDEX(Blocks!$S$2:$S$1065,MATCH($A8&amp;"|2",Blocks!$A$2:$A$1065,0)),""))</f>
        <v/>
      </c>
      <c r="S8" s="20">
        <f>IFERROR(INDEX(Blocks!$T$2:$T$1065,MATCH($A8&amp;"|2",Blocks!$A$2:$A$1065,0)),"")</f>
        <v/>
      </c>
      <c r="T8" s="15">
        <f>IFERROR(INDEX(Blocks!$N$2:$N$1065,MATCH($A8&amp;"|3",Blocks!$A$2:$A$1065,0)),"")</f>
        <v/>
      </c>
      <c r="U8" s="16">
        <f>IF(IFERROR(INDEX(Blocks!$M$2:$M$1065,MATCH($A8&amp;"|3",Blocks!$A$2:$A$1065,0)),"")=0,"",IFERROR(INDEX(Blocks!$P$2:$P$1065,MATCH($A8&amp;"|3",Blocks!$A$2:$A$1065,0)),""))</f>
        <v/>
      </c>
      <c r="V8" s="15">
        <f>IF(IFERROR(INDEX(Blocks!$M$2:$M$1065,MATCH($A8&amp;"|3",Blocks!$A$2:$A$1065,0)),"")=0,"",IFERROR(INDEX(Blocks!$S$2:$S$1065,MATCH($A8&amp;"|3",Blocks!$A$2:$A$1065,0)),""))</f>
        <v/>
      </c>
      <c r="W8" s="17">
        <f>IFERROR(INDEX(Blocks!$T$2:$T$1065,MATCH($A8&amp;"|3",Blocks!$A$2:$A$1065,0)),"")</f>
        <v/>
      </c>
      <c r="X8" s="18">
        <f>IFERROR(INDEX(Blocks!$N$2:$N$1065,MATCH($A8&amp;"|4",Blocks!$A$2:$A$1065,0)),"")</f>
        <v/>
      </c>
      <c r="Y8" s="19">
        <f>IF(IFERROR(INDEX(Blocks!$M$2:$M$1065,MATCH($A8&amp;"|4",Blocks!$A$2:$A$1065,0)),"")=0,"",IFERROR(INDEX(Blocks!$P$2:$P$1065,MATCH($A8&amp;"|4",Blocks!$A$2:$A$1065,0)),""))</f>
        <v/>
      </c>
      <c r="Z8" s="18">
        <f>IF(IFERROR(INDEX(Blocks!$M$2:$M$1065,MATCH($A8&amp;"|4",Blocks!$A$2:$A$1065,0)),"")=0,"",IFERROR(INDEX(Blocks!$S$2:$S$1065,MATCH($A8&amp;"|4",Blocks!$A$2:$A$1065,0)),""))</f>
        <v/>
      </c>
      <c r="AA8" s="20">
        <f>IFERROR(INDEX(Blocks!$T$2:$T$1065,MATCH($A8&amp;"|4",Blocks!$A$2:$A$1065,0)),"")</f>
        <v/>
      </c>
      <c r="AB8" s="15">
        <f>IFERROR(INDEX(Blocks!$N$2:$N$1065,MATCH($A8&amp;"|5",Blocks!$A$2:$A$1065,0)),"")</f>
        <v/>
      </c>
      <c r="AC8" s="16">
        <f>IF(IFERROR(INDEX(Blocks!$M$2:$M$1065,MATCH($A8&amp;"|5",Blocks!$A$2:$A$1065,0)),"")=0,"",IFERROR(INDEX(Blocks!$P$2:$P$1065,MATCH($A8&amp;"|5",Blocks!$A$2:$A$1065,0)),""))</f>
        <v/>
      </c>
      <c r="AD8" s="15">
        <f>IF(IFERROR(INDEX(Blocks!$M$2:$M$1065,MATCH($A8&amp;"|5",Blocks!$A$2:$A$1065,0)),"")=0,"",IFERROR(INDEX(Blocks!$S$2:$S$1065,MATCH($A8&amp;"|5",Blocks!$A$2:$A$1065,0)),""))</f>
        <v/>
      </c>
      <c r="AE8" s="17">
        <f>IFERROR(INDEX(Blocks!$T$2:$T$1065,MATCH($A8&amp;"|5",Blocks!$A$2:$A$1065,0)),"")</f>
        <v/>
      </c>
      <c r="AF8" s="18">
        <f>IFERROR(INDEX(Blocks!$N$2:$N$1065,MATCH($A8&amp;"|6",Blocks!$A$2:$A$1065,0)),"")</f>
        <v/>
      </c>
      <c r="AG8" s="19">
        <f>IF(IFERROR(INDEX(Blocks!$M$2:$M$1065,MATCH($A8&amp;"|6",Blocks!$A$2:$A$1065,0)),"")=0,"",IFERROR(INDEX(Blocks!$P$2:$P$1065,MATCH($A8&amp;"|6",Blocks!$A$2:$A$1065,0)),""))</f>
        <v/>
      </c>
      <c r="AH8" s="18">
        <f>IF(IFERROR(INDEX(Blocks!$M$2:$M$1065,MATCH($A8&amp;"|6",Blocks!$A$2:$A$1065,0)),"")=0,"",IFERROR(INDEX(Blocks!$S$2:$S$1065,MATCH($A8&amp;"|6",Blocks!$A$2:$A$1065,0)),""))</f>
        <v/>
      </c>
      <c r="AI8" s="20">
        <f>IFERROR(INDEX(Blocks!$T$2:$T$1065,MATCH($A8&amp;"|6",Blocks!$A$2:$A$1065,0)),"")</f>
        <v/>
      </c>
      <c r="AJ8" s="15">
        <f>IFERROR(INDEX(Blocks!$N$2:$N$1065,MATCH($A8&amp;"|7",Blocks!$A$2:$A$1065,0)),"")</f>
        <v/>
      </c>
      <c r="AK8" s="16">
        <f>IF(IFERROR(INDEX(Blocks!$M$2:$M$1065,MATCH($A8&amp;"|7",Blocks!$A$2:$A$1065,0)),"")=0,"",IFERROR(INDEX(Blocks!$P$2:$P$1065,MATCH($A8&amp;"|7",Blocks!$A$2:$A$1065,0)),""))</f>
        <v/>
      </c>
      <c r="AL8" s="15">
        <f>IF(IFERROR(INDEX(Blocks!$M$2:$M$1065,MATCH($A8&amp;"|7",Blocks!$A$2:$A$1065,0)),"")=0,"",IFERROR(INDEX(Blocks!$S$2:$S$1065,MATCH($A8&amp;"|7",Blocks!$A$2:$A$1065,0)),""))</f>
        <v/>
      </c>
      <c r="AM8" s="17">
        <f>IFERROR(INDEX(Blocks!$T$2:$T$1065,MATCH($A8&amp;"|7",Blocks!$A$2:$A$1065,0)),"")</f>
        <v/>
      </c>
      <c r="AN8" s="18">
        <f>IFERROR(INDEX(Blocks!$N$2:$N$1065,MATCH($A8&amp;"|8",Blocks!$A$2:$A$1065,0)),"")</f>
        <v/>
      </c>
      <c r="AO8" s="19">
        <f>IF(IFERROR(INDEX(Blocks!$M$2:$M$1065,MATCH($A8&amp;"|8",Blocks!$A$2:$A$1065,0)),"")=0,"",IFERROR(INDEX(Blocks!$P$2:$P$1065,MATCH($A8&amp;"|8",Blocks!$A$2:$A$1065,0)),""))</f>
        <v/>
      </c>
      <c r="AP8" s="18">
        <f>IF(IFERROR(INDEX(Blocks!$M$2:$M$1065,MATCH($A8&amp;"|8",Blocks!$A$2:$A$1065,0)),"")=0,"",IFERROR(INDEX(Blocks!$S$2:$S$1065,MATCH($A8&amp;"|8",Blocks!$A$2:$A$1065,0)),""))</f>
        <v/>
      </c>
      <c r="AQ8" s="20">
        <f>IFERROR(INDEX(Blocks!$T$2:$T$1065,MATCH($A8&amp;"|8",Blocks!$A$2:$A$1065,0)),"")</f>
        <v/>
      </c>
      <c r="AR8" s="15">
        <f>IFERROR(INDEX(Blocks!$N$2:$N$1065,MATCH($A8&amp;"|9",Blocks!$A$2:$A$1065,0)),"")</f>
        <v/>
      </c>
      <c r="AS8" s="16">
        <f>IF(IFERROR(INDEX(Blocks!$M$2:$M$1065,MATCH($A8&amp;"|9",Blocks!$A$2:$A$1065,0)),"")=0,"",IFERROR(INDEX(Blocks!$P$2:$P$1065,MATCH($A8&amp;"|9",Blocks!$A$2:$A$1065,0)),""))</f>
        <v/>
      </c>
      <c r="AT8" s="15">
        <f>IF(IFERROR(INDEX(Blocks!$M$2:$M$1065,MATCH($A8&amp;"|9",Blocks!$A$2:$A$1065,0)),"")=0,"",IFERROR(INDEX(Blocks!$S$2:$S$1065,MATCH($A8&amp;"|9",Blocks!$A$2:$A$1065,0)),""))</f>
        <v/>
      </c>
      <c r="AU8" s="17">
        <f>IFERROR(INDEX(Blocks!$T$2:$T$1065,MATCH($A8&amp;"|9",Blocks!$A$2:$A$1065,0)),"")</f>
        <v/>
      </c>
      <c r="AV8" s="18">
        <f>IFERROR(INDEX(Blocks!$N$2:$N$1065,MATCH($A8&amp;"|10",Blocks!$A$2:$A$1065,0)),"")</f>
        <v/>
      </c>
      <c r="AW8" s="19">
        <f>IF(IFERROR(INDEX(Blocks!$M$2:$M$1065,MATCH($A8&amp;"|10",Blocks!$A$2:$A$1065,0)),"")=0,"",IFERROR(INDEX(Blocks!$P$2:$P$1065,MATCH($A8&amp;"|10",Blocks!$A$2:$A$1065,0)),""))</f>
        <v/>
      </c>
      <c r="AX8" s="18">
        <f>IF(IFERROR(INDEX(Blocks!$M$2:$M$1065,MATCH($A8&amp;"|10",Blocks!$A$2:$A$1065,0)),"")=0,"",IFERROR(INDEX(Blocks!$S$2:$S$1065,MATCH($A8&amp;"|10",Blocks!$A$2:$A$1065,0)),""))</f>
        <v/>
      </c>
      <c r="AY8" s="20">
        <f>IFERROR(INDEX(Blocks!$T$2:$T$1065,MATCH($A8&amp;"|10",Blocks!$A$2:$A$1065,0)),"")</f>
        <v/>
      </c>
    </row>
    <row r="9">
      <c r="A9" s="6" t="inlineStr">
        <is>
          <t>Man Utd</t>
        </is>
      </c>
      <c r="B9" s="11" t="n">
        <v>4</v>
      </c>
      <c r="C9" s="12">
        <f>IFERROR(INDEX(Ratings!$F:$F,MATCH($A9,Ratings!$C:$C,0)),"")</f>
        <v/>
      </c>
      <c r="D9" s="11">
        <f>SUMIFS(TeamGames!$X$2:$X$4073,TeamGames!$D$2:$D$4073,$A9)</f>
        <v/>
      </c>
      <c r="E9" s="11">
        <f>SUMIFS(TeamGames!$O$2:$O$4073,TeamGames!$D$2:$D$4073,$A9)</f>
        <v/>
      </c>
      <c r="F9" s="13">
        <f>SUMIFS(TeamGames!$S$2:$S$4073,TeamGames!$D$2:$D$4073,$A9,TeamGames!$X$2:$X$4073,1)</f>
        <v/>
      </c>
      <c r="G9" s="14">
        <f>IF(D9=0,"",E9-F9)</f>
        <v/>
      </c>
      <c r="H9" s="13">
        <f>SUMIFS(TeamGames!$W$2:$W$4073,TeamGames!$D$2:$D$4073,$A9)</f>
        <v/>
      </c>
      <c r="I9" s="14">
        <f>IF(D9=0,"",H9-F9)</f>
        <v/>
      </c>
      <c r="J9" s="13">
        <f>SUMIFS(TeamGames!$T$2:$T$4073,TeamGames!$D$2:$D$4073,$A9)</f>
        <v/>
      </c>
      <c r="K9" s="13">
        <f>SUMIFS(TeamGames!$U$2:$U$4073,TeamGames!$D$2:$D$4073,$A9)</f>
        <v/>
      </c>
      <c r="L9" s="15">
        <f>IFERROR(INDEX(Blocks!$N$2:$N$1065,MATCH($A9&amp;"|1",Blocks!$A$2:$A$1065,0)),"")</f>
        <v/>
      </c>
      <c r="M9" s="16">
        <f>IF(IFERROR(INDEX(Blocks!$M$2:$M$1065,MATCH($A9&amp;"|1",Blocks!$A$2:$A$1065,0)),"")=0,"",IFERROR(INDEX(Blocks!$P$2:$P$1065,MATCH($A9&amp;"|1",Blocks!$A$2:$A$1065,0)),""))</f>
        <v/>
      </c>
      <c r="N9" s="15">
        <f>IF(IFERROR(INDEX(Blocks!$M$2:$M$1065,MATCH($A9&amp;"|1",Blocks!$A$2:$A$1065,0)),"")=0,"",IFERROR(INDEX(Blocks!$S$2:$S$1065,MATCH($A9&amp;"|1",Blocks!$A$2:$A$1065,0)),""))</f>
        <v/>
      </c>
      <c r="O9" s="17">
        <f>IFERROR(INDEX(Blocks!$T$2:$T$1065,MATCH($A9&amp;"|1",Blocks!$A$2:$A$1065,0)),"")</f>
        <v/>
      </c>
      <c r="P9" s="18">
        <f>IFERROR(INDEX(Blocks!$N$2:$N$1065,MATCH($A9&amp;"|2",Blocks!$A$2:$A$1065,0)),"")</f>
        <v/>
      </c>
      <c r="Q9" s="19">
        <f>IF(IFERROR(INDEX(Blocks!$M$2:$M$1065,MATCH($A9&amp;"|2",Blocks!$A$2:$A$1065,0)),"")=0,"",IFERROR(INDEX(Blocks!$P$2:$P$1065,MATCH($A9&amp;"|2",Blocks!$A$2:$A$1065,0)),""))</f>
        <v/>
      </c>
      <c r="R9" s="18">
        <f>IF(IFERROR(INDEX(Blocks!$M$2:$M$1065,MATCH($A9&amp;"|2",Blocks!$A$2:$A$1065,0)),"")=0,"",IFERROR(INDEX(Blocks!$S$2:$S$1065,MATCH($A9&amp;"|2",Blocks!$A$2:$A$1065,0)),""))</f>
        <v/>
      </c>
      <c r="S9" s="20">
        <f>IFERROR(INDEX(Blocks!$T$2:$T$1065,MATCH($A9&amp;"|2",Blocks!$A$2:$A$1065,0)),"")</f>
        <v/>
      </c>
      <c r="T9" s="15">
        <f>IFERROR(INDEX(Blocks!$N$2:$N$1065,MATCH($A9&amp;"|3",Blocks!$A$2:$A$1065,0)),"")</f>
        <v/>
      </c>
      <c r="U9" s="16">
        <f>IF(IFERROR(INDEX(Blocks!$M$2:$M$1065,MATCH($A9&amp;"|3",Blocks!$A$2:$A$1065,0)),"")=0,"",IFERROR(INDEX(Blocks!$P$2:$P$1065,MATCH($A9&amp;"|3",Blocks!$A$2:$A$1065,0)),""))</f>
        <v/>
      </c>
      <c r="V9" s="15">
        <f>IF(IFERROR(INDEX(Blocks!$M$2:$M$1065,MATCH($A9&amp;"|3",Blocks!$A$2:$A$1065,0)),"")=0,"",IFERROR(INDEX(Blocks!$S$2:$S$1065,MATCH($A9&amp;"|3",Blocks!$A$2:$A$1065,0)),""))</f>
        <v/>
      </c>
      <c r="W9" s="17">
        <f>IFERROR(INDEX(Blocks!$T$2:$T$1065,MATCH($A9&amp;"|3",Blocks!$A$2:$A$1065,0)),"")</f>
        <v/>
      </c>
      <c r="X9" s="18">
        <f>IFERROR(INDEX(Blocks!$N$2:$N$1065,MATCH($A9&amp;"|4",Blocks!$A$2:$A$1065,0)),"")</f>
        <v/>
      </c>
      <c r="Y9" s="19">
        <f>IF(IFERROR(INDEX(Blocks!$M$2:$M$1065,MATCH($A9&amp;"|4",Blocks!$A$2:$A$1065,0)),"")=0,"",IFERROR(INDEX(Blocks!$P$2:$P$1065,MATCH($A9&amp;"|4",Blocks!$A$2:$A$1065,0)),""))</f>
        <v/>
      </c>
      <c r="Z9" s="18">
        <f>IF(IFERROR(INDEX(Blocks!$M$2:$M$1065,MATCH($A9&amp;"|4",Blocks!$A$2:$A$1065,0)),"")=0,"",IFERROR(INDEX(Blocks!$S$2:$S$1065,MATCH($A9&amp;"|4",Blocks!$A$2:$A$1065,0)),""))</f>
        <v/>
      </c>
      <c r="AA9" s="20">
        <f>IFERROR(INDEX(Blocks!$T$2:$T$1065,MATCH($A9&amp;"|4",Blocks!$A$2:$A$1065,0)),"")</f>
        <v/>
      </c>
      <c r="AB9" s="15">
        <f>IFERROR(INDEX(Blocks!$N$2:$N$1065,MATCH($A9&amp;"|5",Blocks!$A$2:$A$1065,0)),"")</f>
        <v/>
      </c>
      <c r="AC9" s="16">
        <f>IF(IFERROR(INDEX(Blocks!$M$2:$M$1065,MATCH($A9&amp;"|5",Blocks!$A$2:$A$1065,0)),"")=0,"",IFERROR(INDEX(Blocks!$P$2:$P$1065,MATCH($A9&amp;"|5",Blocks!$A$2:$A$1065,0)),""))</f>
        <v/>
      </c>
      <c r="AD9" s="15">
        <f>IF(IFERROR(INDEX(Blocks!$M$2:$M$1065,MATCH($A9&amp;"|5",Blocks!$A$2:$A$1065,0)),"")=0,"",IFERROR(INDEX(Blocks!$S$2:$S$1065,MATCH($A9&amp;"|5",Blocks!$A$2:$A$1065,0)),""))</f>
        <v/>
      </c>
      <c r="AE9" s="17">
        <f>IFERROR(INDEX(Blocks!$T$2:$T$1065,MATCH($A9&amp;"|5",Blocks!$A$2:$A$1065,0)),"")</f>
        <v/>
      </c>
      <c r="AF9" s="18">
        <f>IFERROR(INDEX(Blocks!$N$2:$N$1065,MATCH($A9&amp;"|6",Blocks!$A$2:$A$1065,0)),"")</f>
        <v/>
      </c>
      <c r="AG9" s="19">
        <f>IF(IFERROR(INDEX(Blocks!$M$2:$M$1065,MATCH($A9&amp;"|6",Blocks!$A$2:$A$1065,0)),"")=0,"",IFERROR(INDEX(Blocks!$P$2:$P$1065,MATCH($A9&amp;"|6",Blocks!$A$2:$A$1065,0)),""))</f>
        <v/>
      </c>
      <c r="AH9" s="18">
        <f>IF(IFERROR(INDEX(Blocks!$M$2:$M$1065,MATCH($A9&amp;"|6",Blocks!$A$2:$A$1065,0)),"")=0,"",IFERROR(INDEX(Blocks!$S$2:$S$1065,MATCH($A9&amp;"|6",Blocks!$A$2:$A$1065,0)),""))</f>
        <v/>
      </c>
      <c r="AI9" s="20">
        <f>IFERROR(INDEX(Blocks!$T$2:$T$1065,MATCH($A9&amp;"|6",Blocks!$A$2:$A$1065,0)),"")</f>
        <v/>
      </c>
      <c r="AJ9" s="15">
        <f>IFERROR(INDEX(Blocks!$N$2:$N$1065,MATCH($A9&amp;"|7",Blocks!$A$2:$A$1065,0)),"")</f>
        <v/>
      </c>
      <c r="AK9" s="16">
        <f>IF(IFERROR(INDEX(Blocks!$M$2:$M$1065,MATCH($A9&amp;"|7",Blocks!$A$2:$A$1065,0)),"")=0,"",IFERROR(INDEX(Blocks!$P$2:$P$1065,MATCH($A9&amp;"|7",Blocks!$A$2:$A$1065,0)),""))</f>
        <v/>
      </c>
      <c r="AL9" s="15">
        <f>IF(IFERROR(INDEX(Blocks!$M$2:$M$1065,MATCH($A9&amp;"|7",Blocks!$A$2:$A$1065,0)),"")=0,"",IFERROR(INDEX(Blocks!$S$2:$S$1065,MATCH($A9&amp;"|7",Blocks!$A$2:$A$1065,0)),""))</f>
        <v/>
      </c>
      <c r="AM9" s="17">
        <f>IFERROR(INDEX(Blocks!$T$2:$T$1065,MATCH($A9&amp;"|7",Blocks!$A$2:$A$1065,0)),"")</f>
        <v/>
      </c>
      <c r="AN9" s="18">
        <f>IFERROR(INDEX(Blocks!$N$2:$N$1065,MATCH($A9&amp;"|8",Blocks!$A$2:$A$1065,0)),"")</f>
        <v/>
      </c>
      <c r="AO9" s="19">
        <f>IF(IFERROR(INDEX(Blocks!$M$2:$M$1065,MATCH($A9&amp;"|8",Blocks!$A$2:$A$1065,0)),"")=0,"",IFERROR(INDEX(Blocks!$P$2:$P$1065,MATCH($A9&amp;"|8",Blocks!$A$2:$A$1065,0)),""))</f>
        <v/>
      </c>
      <c r="AP9" s="18">
        <f>IF(IFERROR(INDEX(Blocks!$M$2:$M$1065,MATCH($A9&amp;"|8",Blocks!$A$2:$A$1065,0)),"")=0,"",IFERROR(INDEX(Blocks!$S$2:$S$1065,MATCH($A9&amp;"|8",Blocks!$A$2:$A$1065,0)),""))</f>
        <v/>
      </c>
      <c r="AQ9" s="20">
        <f>IFERROR(INDEX(Blocks!$T$2:$T$1065,MATCH($A9&amp;"|8",Blocks!$A$2:$A$1065,0)),"")</f>
        <v/>
      </c>
      <c r="AR9" s="15">
        <f>IFERROR(INDEX(Blocks!$N$2:$N$1065,MATCH($A9&amp;"|9",Blocks!$A$2:$A$1065,0)),"")</f>
        <v/>
      </c>
      <c r="AS9" s="16">
        <f>IF(IFERROR(INDEX(Blocks!$M$2:$M$1065,MATCH($A9&amp;"|9",Blocks!$A$2:$A$1065,0)),"")=0,"",IFERROR(INDEX(Blocks!$P$2:$P$1065,MATCH($A9&amp;"|9",Blocks!$A$2:$A$1065,0)),""))</f>
        <v/>
      </c>
      <c r="AT9" s="15">
        <f>IF(IFERROR(INDEX(Blocks!$M$2:$M$1065,MATCH($A9&amp;"|9",Blocks!$A$2:$A$1065,0)),"")=0,"",IFERROR(INDEX(Blocks!$S$2:$S$1065,MATCH($A9&amp;"|9",Blocks!$A$2:$A$1065,0)),""))</f>
        <v/>
      </c>
      <c r="AU9" s="17">
        <f>IFERROR(INDEX(Blocks!$T$2:$T$1065,MATCH($A9&amp;"|9",Blocks!$A$2:$A$1065,0)),"")</f>
        <v/>
      </c>
      <c r="AV9" s="18">
        <f>IFERROR(INDEX(Blocks!$N$2:$N$1065,MATCH($A9&amp;"|10",Blocks!$A$2:$A$1065,0)),"")</f>
        <v/>
      </c>
      <c r="AW9" s="19">
        <f>IF(IFERROR(INDEX(Blocks!$M$2:$M$1065,MATCH($A9&amp;"|10",Blocks!$A$2:$A$1065,0)),"")=0,"",IFERROR(INDEX(Blocks!$P$2:$P$1065,MATCH($A9&amp;"|10",Blocks!$A$2:$A$1065,0)),""))</f>
        <v/>
      </c>
      <c r="AX9" s="18">
        <f>IF(IFERROR(INDEX(Blocks!$M$2:$M$1065,MATCH($A9&amp;"|10",Blocks!$A$2:$A$1065,0)),"")=0,"",IFERROR(INDEX(Blocks!$S$2:$S$1065,MATCH($A9&amp;"|10",Blocks!$A$2:$A$1065,0)),""))</f>
        <v/>
      </c>
      <c r="AY9" s="20">
        <f>IFERROR(INDEX(Blocks!$T$2:$T$1065,MATCH($A9&amp;"|10",Blocks!$A$2:$A$1065,0)),"")</f>
        <v/>
      </c>
    </row>
    <row r="10">
      <c r="A10" s="6" t="inlineStr">
        <is>
          <t>Chelsea</t>
        </is>
      </c>
      <c r="B10" s="11" t="n">
        <v>5</v>
      </c>
      <c r="C10" s="12">
        <f>IFERROR(INDEX(Ratings!$F:$F,MATCH($A10,Ratings!$C:$C,0)),"")</f>
        <v/>
      </c>
      <c r="D10" s="11">
        <f>SUMIFS(TeamGames!$X$2:$X$4073,TeamGames!$D$2:$D$4073,$A10)</f>
        <v/>
      </c>
      <c r="E10" s="11">
        <f>SUMIFS(TeamGames!$O$2:$O$4073,TeamGames!$D$2:$D$4073,$A10)</f>
        <v/>
      </c>
      <c r="F10" s="13">
        <f>SUMIFS(TeamGames!$S$2:$S$4073,TeamGames!$D$2:$D$4073,$A10,TeamGames!$X$2:$X$4073,1)</f>
        <v/>
      </c>
      <c r="G10" s="14">
        <f>IF(D10=0,"",E10-F10)</f>
        <v/>
      </c>
      <c r="H10" s="13">
        <f>SUMIFS(TeamGames!$W$2:$W$4073,TeamGames!$D$2:$D$4073,$A10)</f>
        <v/>
      </c>
      <c r="I10" s="14">
        <f>IF(D10=0,"",H10-F10)</f>
        <v/>
      </c>
      <c r="J10" s="13">
        <f>SUMIFS(TeamGames!$T$2:$T$4073,TeamGames!$D$2:$D$4073,$A10)</f>
        <v/>
      </c>
      <c r="K10" s="13">
        <f>SUMIFS(TeamGames!$U$2:$U$4073,TeamGames!$D$2:$D$4073,$A10)</f>
        <v/>
      </c>
      <c r="L10" s="15">
        <f>IFERROR(INDEX(Blocks!$N$2:$N$1065,MATCH($A10&amp;"|1",Blocks!$A$2:$A$1065,0)),"")</f>
        <v/>
      </c>
      <c r="M10" s="16">
        <f>IF(IFERROR(INDEX(Blocks!$M$2:$M$1065,MATCH($A10&amp;"|1",Blocks!$A$2:$A$1065,0)),"")=0,"",IFERROR(INDEX(Blocks!$P$2:$P$1065,MATCH($A10&amp;"|1",Blocks!$A$2:$A$1065,0)),""))</f>
        <v/>
      </c>
      <c r="N10" s="15">
        <f>IF(IFERROR(INDEX(Blocks!$M$2:$M$1065,MATCH($A10&amp;"|1",Blocks!$A$2:$A$1065,0)),"")=0,"",IFERROR(INDEX(Blocks!$S$2:$S$1065,MATCH($A10&amp;"|1",Blocks!$A$2:$A$1065,0)),""))</f>
        <v/>
      </c>
      <c r="O10" s="17">
        <f>IFERROR(INDEX(Blocks!$T$2:$T$1065,MATCH($A10&amp;"|1",Blocks!$A$2:$A$1065,0)),"")</f>
        <v/>
      </c>
      <c r="P10" s="18">
        <f>IFERROR(INDEX(Blocks!$N$2:$N$1065,MATCH($A10&amp;"|2",Blocks!$A$2:$A$1065,0)),"")</f>
        <v/>
      </c>
      <c r="Q10" s="19">
        <f>IF(IFERROR(INDEX(Blocks!$M$2:$M$1065,MATCH($A10&amp;"|2",Blocks!$A$2:$A$1065,0)),"")=0,"",IFERROR(INDEX(Blocks!$P$2:$P$1065,MATCH($A10&amp;"|2",Blocks!$A$2:$A$1065,0)),""))</f>
        <v/>
      </c>
      <c r="R10" s="18">
        <f>IF(IFERROR(INDEX(Blocks!$M$2:$M$1065,MATCH($A10&amp;"|2",Blocks!$A$2:$A$1065,0)),"")=0,"",IFERROR(INDEX(Blocks!$S$2:$S$1065,MATCH($A10&amp;"|2",Blocks!$A$2:$A$1065,0)),""))</f>
        <v/>
      </c>
      <c r="S10" s="20">
        <f>IFERROR(INDEX(Blocks!$T$2:$T$1065,MATCH($A10&amp;"|2",Blocks!$A$2:$A$1065,0)),"")</f>
        <v/>
      </c>
      <c r="T10" s="15">
        <f>IFERROR(INDEX(Blocks!$N$2:$N$1065,MATCH($A10&amp;"|3",Blocks!$A$2:$A$1065,0)),"")</f>
        <v/>
      </c>
      <c r="U10" s="16">
        <f>IF(IFERROR(INDEX(Blocks!$M$2:$M$1065,MATCH($A10&amp;"|3",Blocks!$A$2:$A$1065,0)),"")=0,"",IFERROR(INDEX(Blocks!$P$2:$P$1065,MATCH($A10&amp;"|3",Blocks!$A$2:$A$1065,0)),""))</f>
        <v/>
      </c>
      <c r="V10" s="15">
        <f>IF(IFERROR(INDEX(Blocks!$M$2:$M$1065,MATCH($A10&amp;"|3",Blocks!$A$2:$A$1065,0)),"")=0,"",IFERROR(INDEX(Blocks!$S$2:$S$1065,MATCH($A10&amp;"|3",Blocks!$A$2:$A$1065,0)),""))</f>
        <v/>
      </c>
      <c r="W10" s="17">
        <f>IFERROR(INDEX(Blocks!$T$2:$T$1065,MATCH($A10&amp;"|3",Blocks!$A$2:$A$1065,0)),"")</f>
        <v/>
      </c>
      <c r="X10" s="18">
        <f>IFERROR(INDEX(Blocks!$N$2:$N$1065,MATCH($A10&amp;"|4",Blocks!$A$2:$A$1065,0)),"")</f>
        <v/>
      </c>
      <c r="Y10" s="19">
        <f>IF(IFERROR(INDEX(Blocks!$M$2:$M$1065,MATCH($A10&amp;"|4",Blocks!$A$2:$A$1065,0)),"")=0,"",IFERROR(INDEX(Blocks!$P$2:$P$1065,MATCH($A10&amp;"|4",Blocks!$A$2:$A$1065,0)),""))</f>
        <v/>
      </c>
      <c r="Z10" s="18">
        <f>IF(IFERROR(INDEX(Blocks!$M$2:$M$1065,MATCH($A10&amp;"|4",Blocks!$A$2:$A$1065,0)),"")=0,"",IFERROR(INDEX(Blocks!$S$2:$S$1065,MATCH($A10&amp;"|4",Blocks!$A$2:$A$1065,0)),""))</f>
        <v/>
      </c>
      <c r="AA10" s="20">
        <f>IFERROR(INDEX(Blocks!$T$2:$T$1065,MATCH($A10&amp;"|4",Blocks!$A$2:$A$1065,0)),"")</f>
        <v/>
      </c>
      <c r="AB10" s="15">
        <f>IFERROR(INDEX(Blocks!$N$2:$N$1065,MATCH($A10&amp;"|5",Blocks!$A$2:$A$1065,0)),"")</f>
        <v/>
      </c>
      <c r="AC10" s="16">
        <f>IF(IFERROR(INDEX(Blocks!$M$2:$M$1065,MATCH($A10&amp;"|5",Blocks!$A$2:$A$1065,0)),"")=0,"",IFERROR(INDEX(Blocks!$P$2:$P$1065,MATCH($A10&amp;"|5",Blocks!$A$2:$A$1065,0)),""))</f>
        <v/>
      </c>
      <c r="AD10" s="15">
        <f>IF(IFERROR(INDEX(Blocks!$M$2:$M$1065,MATCH($A10&amp;"|5",Blocks!$A$2:$A$1065,0)),"")=0,"",IFERROR(INDEX(Blocks!$S$2:$S$1065,MATCH($A10&amp;"|5",Blocks!$A$2:$A$1065,0)),""))</f>
        <v/>
      </c>
      <c r="AE10" s="17">
        <f>IFERROR(INDEX(Blocks!$T$2:$T$1065,MATCH($A10&amp;"|5",Blocks!$A$2:$A$1065,0)),"")</f>
        <v/>
      </c>
      <c r="AF10" s="18">
        <f>IFERROR(INDEX(Blocks!$N$2:$N$1065,MATCH($A10&amp;"|6",Blocks!$A$2:$A$1065,0)),"")</f>
        <v/>
      </c>
      <c r="AG10" s="19">
        <f>IF(IFERROR(INDEX(Blocks!$M$2:$M$1065,MATCH($A10&amp;"|6",Blocks!$A$2:$A$1065,0)),"")=0,"",IFERROR(INDEX(Blocks!$P$2:$P$1065,MATCH($A10&amp;"|6",Blocks!$A$2:$A$1065,0)),""))</f>
        <v/>
      </c>
      <c r="AH10" s="18">
        <f>IF(IFERROR(INDEX(Blocks!$M$2:$M$1065,MATCH($A10&amp;"|6",Blocks!$A$2:$A$1065,0)),"")=0,"",IFERROR(INDEX(Blocks!$S$2:$S$1065,MATCH($A10&amp;"|6",Blocks!$A$2:$A$1065,0)),""))</f>
        <v/>
      </c>
      <c r="AI10" s="20">
        <f>IFERROR(INDEX(Blocks!$T$2:$T$1065,MATCH($A10&amp;"|6",Blocks!$A$2:$A$1065,0)),"")</f>
        <v/>
      </c>
      <c r="AJ10" s="15">
        <f>IFERROR(INDEX(Blocks!$N$2:$N$1065,MATCH($A10&amp;"|7",Blocks!$A$2:$A$1065,0)),"")</f>
        <v/>
      </c>
      <c r="AK10" s="16">
        <f>IF(IFERROR(INDEX(Blocks!$M$2:$M$1065,MATCH($A10&amp;"|7",Blocks!$A$2:$A$1065,0)),"")=0,"",IFERROR(INDEX(Blocks!$P$2:$P$1065,MATCH($A10&amp;"|7",Blocks!$A$2:$A$1065,0)),""))</f>
        <v/>
      </c>
      <c r="AL10" s="15">
        <f>IF(IFERROR(INDEX(Blocks!$M$2:$M$1065,MATCH($A10&amp;"|7",Blocks!$A$2:$A$1065,0)),"")=0,"",IFERROR(INDEX(Blocks!$S$2:$S$1065,MATCH($A10&amp;"|7",Blocks!$A$2:$A$1065,0)),""))</f>
        <v/>
      </c>
      <c r="AM10" s="17">
        <f>IFERROR(INDEX(Blocks!$T$2:$T$1065,MATCH($A10&amp;"|7",Blocks!$A$2:$A$1065,0)),"")</f>
        <v/>
      </c>
      <c r="AN10" s="18">
        <f>IFERROR(INDEX(Blocks!$N$2:$N$1065,MATCH($A10&amp;"|8",Blocks!$A$2:$A$1065,0)),"")</f>
        <v/>
      </c>
      <c r="AO10" s="19">
        <f>IF(IFERROR(INDEX(Blocks!$M$2:$M$1065,MATCH($A10&amp;"|8",Blocks!$A$2:$A$1065,0)),"")=0,"",IFERROR(INDEX(Blocks!$P$2:$P$1065,MATCH($A10&amp;"|8",Blocks!$A$2:$A$1065,0)),""))</f>
        <v/>
      </c>
      <c r="AP10" s="18">
        <f>IF(IFERROR(INDEX(Blocks!$M$2:$M$1065,MATCH($A10&amp;"|8",Blocks!$A$2:$A$1065,0)),"")=0,"",IFERROR(INDEX(Blocks!$S$2:$S$1065,MATCH($A10&amp;"|8",Blocks!$A$2:$A$1065,0)),""))</f>
        <v/>
      </c>
      <c r="AQ10" s="20">
        <f>IFERROR(INDEX(Blocks!$T$2:$T$1065,MATCH($A10&amp;"|8",Blocks!$A$2:$A$1065,0)),"")</f>
        <v/>
      </c>
      <c r="AR10" s="15">
        <f>IFERROR(INDEX(Blocks!$N$2:$N$1065,MATCH($A10&amp;"|9",Blocks!$A$2:$A$1065,0)),"")</f>
        <v/>
      </c>
      <c r="AS10" s="16">
        <f>IF(IFERROR(INDEX(Blocks!$M$2:$M$1065,MATCH($A10&amp;"|9",Blocks!$A$2:$A$1065,0)),"")=0,"",IFERROR(INDEX(Blocks!$P$2:$P$1065,MATCH($A10&amp;"|9",Blocks!$A$2:$A$1065,0)),""))</f>
        <v/>
      </c>
      <c r="AT10" s="15">
        <f>IF(IFERROR(INDEX(Blocks!$M$2:$M$1065,MATCH($A10&amp;"|9",Blocks!$A$2:$A$1065,0)),"")=0,"",IFERROR(INDEX(Blocks!$S$2:$S$1065,MATCH($A10&amp;"|9",Blocks!$A$2:$A$1065,0)),""))</f>
        <v/>
      </c>
      <c r="AU10" s="17">
        <f>IFERROR(INDEX(Blocks!$T$2:$T$1065,MATCH($A10&amp;"|9",Blocks!$A$2:$A$1065,0)),"")</f>
        <v/>
      </c>
      <c r="AV10" s="18">
        <f>IFERROR(INDEX(Blocks!$N$2:$N$1065,MATCH($A10&amp;"|10",Blocks!$A$2:$A$1065,0)),"")</f>
        <v/>
      </c>
      <c r="AW10" s="19">
        <f>IF(IFERROR(INDEX(Blocks!$M$2:$M$1065,MATCH($A10&amp;"|10",Blocks!$A$2:$A$1065,0)),"")=0,"",IFERROR(INDEX(Blocks!$P$2:$P$1065,MATCH($A10&amp;"|10",Blocks!$A$2:$A$1065,0)),""))</f>
        <v/>
      </c>
      <c r="AX10" s="18">
        <f>IF(IFERROR(INDEX(Blocks!$M$2:$M$1065,MATCH($A10&amp;"|10",Blocks!$A$2:$A$1065,0)),"")=0,"",IFERROR(INDEX(Blocks!$S$2:$S$1065,MATCH($A10&amp;"|10",Blocks!$A$2:$A$1065,0)),""))</f>
        <v/>
      </c>
      <c r="AY10" s="20">
        <f>IFERROR(INDEX(Blocks!$T$2:$T$1065,MATCH($A10&amp;"|10",Blocks!$A$2:$A$1065,0)),"")</f>
        <v/>
      </c>
    </row>
    <row r="11">
      <c r="A11" s="6" t="inlineStr">
        <is>
          <t>Tottenham</t>
        </is>
      </c>
      <c r="B11" s="11" t="n">
        <v>6</v>
      </c>
      <c r="C11" s="12">
        <f>IFERROR(INDEX(Ratings!$F:$F,MATCH($A11,Ratings!$C:$C,0)),"")</f>
        <v/>
      </c>
      <c r="D11" s="11">
        <f>SUMIFS(TeamGames!$X$2:$X$4073,TeamGames!$D$2:$D$4073,$A11)</f>
        <v/>
      </c>
      <c r="E11" s="11">
        <f>SUMIFS(TeamGames!$O$2:$O$4073,TeamGames!$D$2:$D$4073,$A11)</f>
        <v/>
      </c>
      <c r="F11" s="13">
        <f>SUMIFS(TeamGames!$S$2:$S$4073,TeamGames!$D$2:$D$4073,$A11,TeamGames!$X$2:$X$4073,1)</f>
        <v/>
      </c>
      <c r="G11" s="14">
        <f>IF(D11=0,"",E11-F11)</f>
        <v/>
      </c>
      <c r="H11" s="13">
        <f>SUMIFS(TeamGames!$W$2:$W$4073,TeamGames!$D$2:$D$4073,$A11)</f>
        <v/>
      </c>
      <c r="I11" s="14">
        <f>IF(D11=0,"",H11-F11)</f>
        <v/>
      </c>
      <c r="J11" s="13">
        <f>SUMIFS(TeamGames!$T$2:$T$4073,TeamGames!$D$2:$D$4073,$A11)</f>
        <v/>
      </c>
      <c r="K11" s="13">
        <f>SUMIFS(TeamGames!$U$2:$U$4073,TeamGames!$D$2:$D$4073,$A11)</f>
        <v/>
      </c>
      <c r="L11" s="15">
        <f>IFERROR(INDEX(Blocks!$N$2:$N$1065,MATCH($A11&amp;"|1",Blocks!$A$2:$A$1065,0)),"")</f>
        <v/>
      </c>
      <c r="M11" s="16">
        <f>IF(IFERROR(INDEX(Blocks!$M$2:$M$1065,MATCH($A11&amp;"|1",Blocks!$A$2:$A$1065,0)),"")=0,"",IFERROR(INDEX(Blocks!$P$2:$P$1065,MATCH($A11&amp;"|1",Blocks!$A$2:$A$1065,0)),""))</f>
        <v/>
      </c>
      <c r="N11" s="15">
        <f>IF(IFERROR(INDEX(Blocks!$M$2:$M$1065,MATCH($A11&amp;"|1",Blocks!$A$2:$A$1065,0)),"")=0,"",IFERROR(INDEX(Blocks!$S$2:$S$1065,MATCH($A11&amp;"|1",Blocks!$A$2:$A$1065,0)),""))</f>
        <v/>
      </c>
      <c r="O11" s="17">
        <f>IFERROR(INDEX(Blocks!$T$2:$T$1065,MATCH($A11&amp;"|1",Blocks!$A$2:$A$1065,0)),"")</f>
        <v/>
      </c>
      <c r="P11" s="18">
        <f>IFERROR(INDEX(Blocks!$N$2:$N$1065,MATCH($A11&amp;"|2",Blocks!$A$2:$A$1065,0)),"")</f>
        <v/>
      </c>
      <c r="Q11" s="19">
        <f>IF(IFERROR(INDEX(Blocks!$M$2:$M$1065,MATCH($A11&amp;"|2",Blocks!$A$2:$A$1065,0)),"")=0,"",IFERROR(INDEX(Blocks!$P$2:$P$1065,MATCH($A11&amp;"|2",Blocks!$A$2:$A$1065,0)),""))</f>
        <v/>
      </c>
      <c r="R11" s="18">
        <f>IF(IFERROR(INDEX(Blocks!$M$2:$M$1065,MATCH($A11&amp;"|2",Blocks!$A$2:$A$1065,0)),"")=0,"",IFERROR(INDEX(Blocks!$S$2:$S$1065,MATCH($A11&amp;"|2",Blocks!$A$2:$A$1065,0)),""))</f>
        <v/>
      </c>
      <c r="S11" s="20">
        <f>IFERROR(INDEX(Blocks!$T$2:$T$1065,MATCH($A11&amp;"|2",Blocks!$A$2:$A$1065,0)),"")</f>
        <v/>
      </c>
      <c r="T11" s="15">
        <f>IFERROR(INDEX(Blocks!$N$2:$N$1065,MATCH($A11&amp;"|3",Blocks!$A$2:$A$1065,0)),"")</f>
        <v/>
      </c>
      <c r="U11" s="16">
        <f>IF(IFERROR(INDEX(Blocks!$M$2:$M$1065,MATCH($A11&amp;"|3",Blocks!$A$2:$A$1065,0)),"")=0,"",IFERROR(INDEX(Blocks!$P$2:$P$1065,MATCH($A11&amp;"|3",Blocks!$A$2:$A$1065,0)),""))</f>
        <v/>
      </c>
      <c r="V11" s="15">
        <f>IF(IFERROR(INDEX(Blocks!$M$2:$M$1065,MATCH($A11&amp;"|3",Blocks!$A$2:$A$1065,0)),"")=0,"",IFERROR(INDEX(Blocks!$S$2:$S$1065,MATCH($A11&amp;"|3",Blocks!$A$2:$A$1065,0)),""))</f>
        <v/>
      </c>
      <c r="W11" s="17">
        <f>IFERROR(INDEX(Blocks!$T$2:$T$1065,MATCH($A11&amp;"|3",Blocks!$A$2:$A$1065,0)),"")</f>
        <v/>
      </c>
      <c r="X11" s="18">
        <f>IFERROR(INDEX(Blocks!$N$2:$N$1065,MATCH($A11&amp;"|4",Blocks!$A$2:$A$1065,0)),"")</f>
        <v/>
      </c>
      <c r="Y11" s="19">
        <f>IF(IFERROR(INDEX(Blocks!$M$2:$M$1065,MATCH($A11&amp;"|4",Blocks!$A$2:$A$1065,0)),"")=0,"",IFERROR(INDEX(Blocks!$P$2:$P$1065,MATCH($A11&amp;"|4",Blocks!$A$2:$A$1065,0)),""))</f>
        <v/>
      </c>
      <c r="Z11" s="18">
        <f>IF(IFERROR(INDEX(Blocks!$M$2:$M$1065,MATCH($A11&amp;"|4",Blocks!$A$2:$A$1065,0)),"")=0,"",IFERROR(INDEX(Blocks!$S$2:$S$1065,MATCH($A11&amp;"|4",Blocks!$A$2:$A$1065,0)),""))</f>
        <v/>
      </c>
      <c r="AA11" s="20">
        <f>IFERROR(INDEX(Blocks!$T$2:$T$1065,MATCH($A11&amp;"|4",Blocks!$A$2:$A$1065,0)),"")</f>
        <v/>
      </c>
      <c r="AB11" s="15">
        <f>IFERROR(INDEX(Blocks!$N$2:$N$1065,MATCH($A11&amp;"|5",Blocks!$A$2:$A$1065,0)),"")</f>
        <v/>
      </c>
      <c r="AC11" s="16">
        <f>IF(IFERROR(INDEX(Blocks!$M$2:$M$1065,MATCH($A11&amp;"|5",Blocks!$A$2:$A$1065,0)),"")=0,"",IFERROR(INDEX(Blocks!$P$2:$P$1065,MATCH($A11&amp;"|5",Blocks!$A$2:$A$1065,0)),""))</f>
        <v/>
      </c>
      <c r="AD11" s="15">
        <f>IF(IFERROR(INDEX(Blocks!$M$2:$M$1065,MATCH($A11&amp;"|5",Blocks!$A$2:$A$1065,0)),"")=0,"",IFERROR(INDEX(Blocks!$S$2:$S$1065,MATCH($A11&amp;"|5",Blocks!$A$2:$A$1065,0)),""))</f>
        <v/>
      </c>
      <c r="AE11" s="17">
        <f>IFERROR(INDEX(Blocks!$T$2:$T$1065,MATCH($A11&amp;"|5",Blocks!$A$2:$A$1065,0)),"")</f>
        <v/>
      </c>
      <c r="AF11" s="18">
        <f>IFERROR(INDEX(Blocks!$N$2:$N$1065,MATCH($A11&amp;"|6",Blocks!$A$2:$A$1065,0)),"")</f>
        <v/>
      </c>
      <c r="AG11" s="19">
        <f>IF(IFERROR(INDEX(Blocks!$M$2:$M$1065,MATCH($A11&amp;"|6",Blocks!$A$2:$A$1065,0)),"")=0,"",IFERROR(INDEX(Blocks!$P$2:$P$1065,MATCH($A11&amp;"|6",Blocks!$A$2:$A$1065,0)),""))</f>
        <v/>
      </c>
      <c r="AH11" s="18">
        <f>IF(IFERROR(INDEX(Blocks!$M$2:$M$1065,MATCH($A11&amp;"|6",Blocks!$A$2:$A$1065,0)),"")=0,"",IFERROR(INDEX(Blocks!$S$2:$S$1065,MATCH($A11&amp;"|6",Blocks!$A$2:$A$1065,0)),""))</f>
        <v/>
      </c>
      <c r="AI11" s="20">
        <f>IFERROR(INDEX(Blocks!$T$2:$T$1065,MATCH($A11&amp;"|6",Blocks!$A$2:$A$1065,0)),"")</f>
        <v/>
      </c>
      <c r="AJ11" s="15">
        <f>IFERROR(INDEX(Blocks!$N$2:$N$1065,MATCH($A11&amp;"|7",Blocks!$A$2:$A$1065,0)),"")</f>
        <v/>
      </c>
      <c r="AK11" s="16">
        <f>IF(IFERROR(INDEX(Blocks!$M$2:$M$1065,MATCH($A11&amp;"|7",Blocks!$A$2:$A$1065,0)),"")=0,"",IFERROR(INDEX(Blocks!$P$2:$P$1065,MATCH($A11&amp;"|7",Blocks!$A$2:$A$1065,0)),""))</f>
        <v/>
      </c>
      <c r="AL11" s="15">
        <f>IF(IFERROR(INDEX(Blocks!$M$2:$M$1065,MATCH($A11&amp;"|7",Blocks!$A$2:$A$1065,0)),"")=0,"",IFERROR(INDEX(Blocks!$S$2:$S$1065,MATCH($A11&amp;"|7",Blocks!$A$2:$A$1065,0)),""))</f>
        <v/>
      </c>
      <c r="AM11" s="17">
        <f>IFERROR(INDEX(Blocks!$T$2:$T$1065,MATCH($A11&amp;"|7",Blocks!$A$2:$A$1065,0)),"")</f>
        <v/>
      </c>
      <c r="AN11" s="18">
        <f>IFERROR(INDEX(Blocks!$N$2:$N$1065,MATCH($A11&amp;"|8",Blocks!$A$2:$A$1065,0)),"")</f>
        <v/>
      </c>
      <c r="AO11" s="19">
        <f>IF(IFERROR(INDEX(Blocks!$M$2:$M$1065,MATCH($A11&amp;"|8",Blocks!$A$2:$A$1065,0)),"")=0,"",IFERROR(INDEX(Blocks!$P$2:$P$1065,MATCH($A11&amp;"|8",Blocks!$A$2:$A$1065,0)),""))</f>
        <v/>
      </c>
      <c r="AP11" s="18">
        <f>IF(IFERROR(INDEX(Blocks!$M$2:$M$1065,MATCH($A11&amp;"|8",Blocks!$A$2:$A$1065,0)),"")=0,"",IFERROR(INDEX(Blocks!$S$2:$S$1065,MATCH($A11&amp;"|8",Blocks!$A$2:$A$1065,0)),""))</f>
        <v/>
      </c>
      <c r="AQ11" s="20">
        <f>IFERROR(INDEX(Blocks!$T$2:$T$1065,MATCH($A11&amp;"|8",Blocks!$A$2:$A$1065,0)),"")</f>
        <v/>
      </c>
      <c r="AR11" s="15">
        <f>IFERROR(INDEX(Blocks!$N$2:$N$1065,MATCH($A11&amp;"|9",Blocks!$A$2:$A$1065,0)),"")</f>
        <v/>
      </c>
      <c r="AS11" s="16">
        <f>IF(IFERROR(INDEX(Blocks!$M$2:$M$1065,MATCH($A11&amp;"|9",Blocks!$A$2:$A$1065,0)),"")=0,"",IFERROR(INDEX(Blocks!$P$2:$P$1065,MATCH($A11&amp;"|9",Blocks!$A$2:$A$1065,0)),""))</f>
        <v/>
      </c>
      <c r="AT11" s="15">
        <f>IF(IFERROR(INDEX(Blocks!$M$2:$M$1065,MATCH($A11&amp;"|9",Blocks!$A$2:$A$1065,0)),"")=0,"",IFERROR(INDEX(Blocks!$S$2:$S$1065,MATCH($A11&amp;"|9",Blocks!$A$2:$A$1065,0)),""))</f>
        <v/>
      </c>
      <c r="AU11" s="17">
        <f>IFERROR(INDEX(Blocks!$T$2:$T$1065,MATCH($A11&amp;"|9",Blocks!$A$2:$A$1065,0)),"")</f>
        <v/>
      </c>
      <c r="AV11" s="18">
        <f>IFERROR(INDEX(Blocks!$N$2:$N$1065,MATCH($A11&amp;"|10",Blocks!$A$2:$A$1065,0)),"")</f>
        <v/>
      </c>
      <c r="AW11" s="19">
        <f>IF(IFERROR(INDEX(Blocks!$M$2:$M$1065,MATCH($A11&amp;"|10",Blocks!$A$2:$A$1065,0)),"")=0,"",IFERROR(INDEX(Blocks!$P$2:$P$1065,MATCH($A11&amp;"|10",Blocks!$A$2:$A$1065,0)),""))</f>
        <v/>
      </c>
      <c r="AX11" s="18">
        <f>IF(IFERROR(INDEX(Blocks!$M$2:$M$1065,MATCH($A11&amp;"|10",Blocks!$A$2:$A$1065,0)),"")=0,"",IFERROR(INDEX(Blocks!$S$2:$S$1065,MATCH($A11&amp;"|10",Blocks!$A$2:$A$1065,0)),""))</f>
        <v/>
      </c>
      <c r="AY11" s="20">
        <f>IFERROR(INDEX(Blocks!$T$2:$T$1065,MATCH($A11&amp;"|10",Blocks!$A$2:$A$1065,0)),"")</f>
        <v/>
      </c>
    </row>
    <row r="12">
      <c r="A12" s="6" t="inlineStr">
        <is>
          <t>Aston Villa</t>
        </is>
      </c>
      <c r="B12" s="11" t="n">
        <v>7</v>
      </c>
      <c r="C12" s="12">
        <f>IFERROR(INDEX(Ratings!$F:$F,MATCH($A12,Ratings!$C:$C,0)),"")</f>
        <v/>
      </c>
      <c r="D12" s="11">
        <f>SUMIFS(TeamGames!$X$2:$X$4073,TeamGames!$D$2:$D$4073,$A12)</f>
        <v/>
      </c>
      <c r="E12" s="11">
        <f>SUMIFS(TeamGames!$O$2:$O$4073,TeamGames!$D$2:$D$4073,$A12)</f>
        <v/>
      </c>
      <c r="F12" s="13">
        <f>SUMIFS(TeamGames!$S$2:$S$4073,TeamGames!$D$2:$D$4073,$A12,TeamGames!$X$2:$X$4073,1)</f>
        <v/>
      </c>
      <c r="G12" s="14">
        <f>IF(D12=0,"",E12-F12)</f>
        <v/>
      </c>
      <c r="H12" s="13">
        <f>SUMIFS(TeamGames!$W$2:$W$4073,TeamGames!$D$2:$D$4073,$A12)</f>
        <v/>
      </c>
      <c r="I12" s="14">
        <f>IF(D12=0,"",H12-F12)</f>
        <v/>
      </c>
      <c r="J12" s="13">
        <f>SUMIFS(TeamGames!$T$2:$T$4073,TeamGames!$D$2:$D$4073,$A12)</f>
        <v/>
      </c>
      <c r="K12" s="13">
        <f>SUMIFS(TeamGames!$U$2:$U$4073,TeamGames!$D$2:$D$4073,$A12)</f>
        <v/>
      </c>
      <c r="L12" s="15">
        <f>IFERROR(INDEX(Blocks!$N$2:$N$1065,MATCH($A12&amp;"|1",Blocks!$A$2:$A$1065,0)),"")</f>
        <v/>
      </c>
      <c r="M12" s="16">
        <f>IF(IFERROR(INDEX(Blocks!$M$2:$M$1065,MATCH($A12&amp;"|1",Blocks!$A$2:$A$1065,0)),"")=0,"",IFERROR(INDEX(Blocks!$P$2:$P$1065,MATCH($A12&amp;"|1",Blocks!$A$2:$A$1065,0)),""))</f>
        <v/>
      </c>
      <c r="N12" s="15">
        <f>IF(IFERROR(INDEX(Blocks!$M$2:$M$1065,MATCH($A12&amp;"|1",Blocks!$A$2:$A$1065,0)),"")=0,"",IFERROR(INDEX(Blocks!$S$2:$S$1065,MATCH($A12&amp;"|1",Blocks!$A$2:$A$1065,0)),""))</f>
        <v/>
      </c>
      <c r="O12" s="17">
        <f>IFERROR(INDEX(Blocks!$T$2:$T$1065,MATCH($A12&amp;"|1",Blocks!$A$2:$A$1065,0)),"")</f>
        <v/>
      </c>
      <c r="P12" s="18">
        <f>IFERROR(INDEX(Blocks!$N$2:$N$1065,MATCH($A12&amp;"|2",Blocks!$A$2:$A$1065,0)),"")</f>
        <v/>
      </c>
      <c r="Q12" s="19">
        <f>IF(IFERROR(INDEX(Blocks!$M$2:$M$1065,MATCH($A12&amp;"|2",Blocks!$A$2:$A$1065,0)),"")=0,"",IFERROR(INDEX(Blocks!$P$2:$P$1065,MATCH($A12&amp;"|2",Blocks!$A$2:$A$1065,0)),""))</f>
        <v/>
      </c>
      <c r="R12" s="18">
        <f>IF(IFERROR(INDEX(Blocks!$M$2:$M$1065,MATCH($A12&amp;"|2",Blocks!$A$2:$A$1065,0)),"")=0,"",IFERROR(INDEX(Blocks!$S$2:$S$1065,MATCH($A12&amp;"|2",Blocks!$A$2:$A$1065,0)),""))</f>
        <v/>
      </c>
      <c r="S12" s="20">
        <f>IFERROR(INDEX(Blocks!$T$2:$T$1065,MATCH($A12&amp;"|2",Blocks!$A$2:$A$1065,0)),"")</f>
        <v/>
      </c>
      <c r="T12" s="15">
        <f>IFERROR(INDEX(Blocks!$N$2:$N$1065,MATCH($A12&amp;"|3",Blocks!$A$2:$A$1065,0)),"")</f>
        <v/>
      </c>
      <c r="U12" s="16">
        <f>IF(IFERROR(INDEX(Blocks!$M$2:$M$1065,MATCH($A12&amp;"|3",Blocks!$A$2:$A$1065,0)),"")=0,"",IFERROR(INDEX(Blocks!$P$2:$P$1065,MATCH($A12&amp;"|3",Blocks!$A$2:$A$1065,0)),""))</f>
        <v/>
      </c>
      <c r="V12" s="15">
        <f>IF(IFERROR(INDEX(Blocks!$M$2:$M$1065,MATCH($A12&amp;"|3",Blocks!$A$2:$A$1065,0)),"")=0,"",IFERROR(INDEX(Blocks!$S$2:$S$1065,MATCH($A12&amp;"|3",Blocks!$A$2:$A$1065,0)),""))</f>
        <v/>
      </c>
      <c r="W12" s="17">
        <f>IFERROR(INDEX(Blocks!$T$2:$T$1065,MATCH($A12&amp;"|3",Blocks!$A$2:$A$1065,0)),"")</f>
        <v/>
      </c>
      <c r="X12" s="18">
        <f>IFERROR(INDEX(Blocks!$N$2:$N$1065,MATCH($A12&amp;"|4",Blocks!$A$2:$A$1065,0)),"")</f>
        <v/>
      </c>
      <c r="Y12" s="19">
        <f>IF(IFERROR(INDEX(Blocks!$M$2:$M$1065,MATCH($A12&amp;"|4",Blocks!$A$2:$A$1065,0)),"")=0,"",IFERROR(INDEX(Blocks!$P$2:$P$1065,MATCH($A12&amp;"|4",Blocks!$A$2:$A$1065,0)),""))</f>
        <v/>
      </c>
      <c r="Z12" s="18">
        <f>IF(IFERROR(INDEX(Blocks!$M$2:$M$1065,MATCH($A12&amp;"|4",Blocks!$A$2:$A$1065,0)),"")=0,"",IFERROR(INDEX(Blocks!$S$2:$S$1065,MATCH($A12&amp;"|4",Blocks!$A$2:$A$1065,0)),""))</f>
        <v/>
      </c>
      <c r="AA12" s="20">
        <f>IFERROR(INDEX(Blocks!$T$2:$T$1065,MATCH($A12&amp;"|4",Blocks!$A$2:$A$1065,0)),"")</f>
        <v/>
      </c>
      <c r="AB12" s="15">
        <f>IFERROR(INDEX(Blocks!$N$2:$N$1065,MATCH($A12&amp;"|5",Blocks!$A$2:$A$1065,0)),"")</f>
        <v/>
      </c>
      <c r="AC12" s="16">
        <f>IF(IFERROR(INDEX(Blocks!$M$2:$M$1065,MATCH($A12&amp;"|5",Blocks!$A$2:$A$1065,0)),"")=0,"",IFERROR(INDEX(Blocks!$P$2:$P$1065,MATCH($A12&amp;"|5",Blocks!$A$2:$A$1065,0)),""))</f>
        <v/>
      </c>
      <c r="AD12" s="15">
        <f>IF(IFERROR(INDEX(Blocks!$M$2:$M$1065,MATCH($A12&amp;"|5",Blocks!$A$2:$A$1065,0)),"")=0,"",IFERROR(INDEX(Blocks!$S$2:$S$1065,MATCH($A12&amp;"|5",Blocks!$A$2:$A$1065,0)),""))</f>
        <v/>
      </c>
      <c r="AE12" s="17">
        <f>IFERROR(INDEX(Blocks!$T$2:$T$1065,MATCH($A12&amp;"|5",Blocks!$A$2:$A$1065,0)),"")</f>
        <v/>
      </c>
      <c r="AF12" s="18">
        <f>IFERROR(INDEX(Blocks!$N$2:$N$1065,MATCH($A12&amp;"|6",Blocks!$A$2:$A$1065,0)),"")</f>
        <v/>
      </c>
      <c r="AG12" s="19">
        <f>IF(IFERROR(INDEX(Blocks!$M$2:$M$1065,MATCH($A12&amp;"|6",Blocks!$A$2:$A$1065,0)),"")=0,"",IFERROR(INDEX(Blocks!$P$2:$P$1065,MATCH($A12&amp;"|6",Blocks!$A$2:$A$1065,0)),""))</f>
        <v/>
      </c>
      <c r="AH12" s="18">
        <f>IF(IFERROR(INDEX(Blocks!$M$2:$M$1065,MATCH($A12&amp;"|6",Blocks!$A$2:$A$1065,0)),"")=0,"",IFERROR(INDEX(Blocks!$S$2:$S$1065,MATCH($A12&amp;"|6",Blocks!$A$2:$A$1065,0)),""))</f>
        <v/>
      </c>
      <c r="AI12" s="20">
        <f>IFERROR(INDEX(Blocks!$T$2:$T$1065,MATCH($A12&amp;"|6",Blocks!$A$2:$A$1065,0)),"")</f>
        <v/>
      </c>
      <c r="AJ12" s="15">
        <f>IFERROR(INDEX(Blocks!$N$2:$N$1065,MATCH($A12&amp;"|7",Blocks!$A$2:$A$1065,0)),"")</f>
        <v/>
      </c>
      <c r="AK12" s="16">
        <f>IF(IFERROR(INDEX(Blocks!$M$2:$M$1065,MATCH($A12&amp;"|7",Blocks!$A$2:$A$1065,0)),"")=0,"",IFERROR(INDEX(Blocks!$P$2:$P$1065,MATCH($A12&amp;"|7",Blocks!$A$2:$A$1065,0)),""))</f>
        <v/>
      </c>
      <c r="AL12" s="15">
        <f>IF(IFERROR(INDEX(Blocks!$M$2:$M$1065,MATCH($A12&amp;"|7",Blocks!$A$2:$A$1065,0)),"")=0,"",IFERROR(INDEX(Blocks!$S$2:$S$1065,MATCH($A12&amp;"|7",Blocks!$A$2:$A$1065,0)),""))</f>
        <v/>
      </c>
      <c r="AM12" s="17">
        <f>IFERROR(INDEX(Blocks!$T$2:$T$1065,MATCH($A12&amp;"|7",Blocks!$A$2:$A$1065,0)),"")</f>
        <v/>
      </c>
      <c r="AN12" s="18">
        <f>IFERROR(INDEX(Blocks!$N$2:$N$1065,MATCH($A12&amp;"|8",Blocks!$A$2:$A$1065,0)),"")</f>
        <v/>
      </c>
      <c r="AO12" s="19">
        <f>IF(IFERROR(INDEX(Blocks!$M$2:$M$1065,MATCH($A12&amp;"|8",Blocks!$A$2:$A$1065,0)),"")=0,"",IFERROR(INDEX(Blocks!$P$2:$P$1065,MATCH($A12&amp;"|8",Blocks!$A$2:$A$1065,0)),""))</f>
        <v/>
      </c>
      <c r="AP12" s="18">
        <f>IF(IFERROR(INDEX(Blocks!$M$2:$M$1065,MATCH($A12&amp;"|8",Blocks!$A$2:$A$1065,0)),"")=0,"",IFERROR(INDEX(Blocks!$S$2:$S$1065,MATCH($A12&amp;"|8",Blocks!$A$2:$A$1065,0)),""))</f>
        <v/>
      </c>
      <c r="AQ12" s="20">
        <f>IFERROR(INDEX(Blocks!$T$2:$T$1065,MATCH($A12&amp;"|8",Blocks!$A$2:$A$1065,0)),"")</f>
        <v/>
      </c>
      <c r="AR12" s="15">
        <f>IFERROR(INDEX(Blocks!$N$2:$N$1065,MATCH($A12&amp;"|9",Blocks!$A$2:$A$1065,0)),"")</f>
        <v/>
      </c>
      <c r="AS12" s="16">
        <f>IF(IFERROR(INDEX(Blocks!$M$2:$M$1065,MATCH($A12&amp;"|9",Blocks!$A$2:$A$1065,0)),"")=0,"",IFERROR(INDEX(Blocks!$P$2:$P$1065,MATCH($A12&amp;"|9",Blocks!$A$2:$A$1065,0)),""))</f>
        <v/>
      </c>
      <c r="AT12" s="15">
        <f>IF(IFERROR(INDEX(Blocks!$M$2:$M$1065,MATCH($A12&amp;"|9",Blocks!$A$2:$A$1065,0)),"")=0,"",IFERROR(INDEX(Blocks!$S$2:$S$1065,MATCH($A12&amp;"|9",Blocks!$A$2:$A$1065,0)),""))</f>
        <v/>
      </c>
      <c r="AU12" s="17">
        <f>IFERROR(INDEX(Blocks!$T$2:$T$1065,MATCH($A12&amp;"|9",Blocks!$A$2:$A$1065,0)),"")</f>
        <v/>
      </c>
      <c r="AV12" s="18">
        <f>IFERROR(INDEX(Blocks!$N$2:$N$1065,MATCH($A12&amp;"|10",Blocks!$A$2:$A$1065,0)),"")</f>
        <v/>
      </c>
      <c r="AW12" s="19">
        <f>IF(IFERROR(INDEX(Blocks!$M$2:$M$1065,MATCH($A12&amp;"|10",Blocks!$A$2:$A$1065,0)),"")=0,"",IFERROR(INDEX(Blocks!$P$2:$P$1065,MATCH($A12&amp;"|10",Blocks!$A$2:$A$1065,0)),""))</f>
        <v/>
      </c>
      <c r="AX12" s="18">
        <f>IF(IFERROR(INDEX(Blocks!$M$2:$M$1065,MATCH($A12&amp;"|10",Blocks!$A$2:$A$1065,0)),"")=0,"",IFERROR(INDEX(Blocks!$S$2:$S$1065,MATCH($A12&amp;"|10",Blocks!$A$2:$A$1065,0)),""))</f>
        <v/>
      </c>
      <c r="AY12" s="20">
        <f>IFERROR(INDEX(Blocks!$T$2:$T$1065,MATCH($A12&amp;"|10",Blocks!$A$2:$A$1065,0)),"")</f>
        <v/>
      </c>
    </row>
    <row r="13">
      <c r="A13" s="6" t="inlineStr">
        <is>
          <t>Brighton</t>
        </is>
      </c>
      <c r="B13" s="11" t="n">
        <v>8</v>
      </c>
      <c r="C13" s="12">
        <f>IFERROR(INDEX(Ratings!$F:$F,MATCH($A13,Ratings!$C:$C,0)),"")</f>
        <v/>
      </c>
      <c r="D13" s="11">
        <f>SUMIFS(TeamGames!$X$2:$X$4073,TeamGames!$D$2:$D$4073,$A13)</f>
        <v/>
      </c>
      <c r="E13" s="11">
        <f>SUMIFS(TeamGames!$O$2:$O$4073,TeamGames!$D$2:$D$4073,$A13)</f>
        <v/>
      </c>
      <c r="F13" s="13">
        <f>SUMIFS(TeamGames!$S$2:$S$4073,TeamGames!$D$2:$D$4073,$A13,TeamGames!$X$2:$X$4073,1)</f>
        <v/>
      </c>
      <c r="G13" s="14">
        <f>IF(D13=0,"",E13-F13)</f>
        <v/>
      </c>
      <c r="H13" s="13">
        <f>SUMIFS(TeamGames!$W$2:$W$4073,TeamGames!$D$2:$D$4073,$A13)</f>
        <v/>
      </c>
      <c r="I13" s="14">
        <f>IF(D13=0,"",H13-F13)</f>
        <v/>
      </c>
      <c r="J13" s="13">
        <f>SUMIFS(TeamGames!$T$2:$T$4073,TeamGames!$D$2:$D$4073,$A13)</f>
        <v/>
      </c>
      <c r="K13" s="13">
        <f>SUMIFS(TeamGames!$U$2:$U$4073,TeamGames!$D$2:$D$4073,$A13)</f>
        <v/>
      </c>
      <c r="L13" s="15">
        <f>IFERROR(INDEX(Blocks!$N$2:$N$1065,MATCH($A13&amp;"|1",Blocks!$A$2:$A$1065,0)),"")</f>
        <v/>
      </c>
      <c r="M13" s="16">
        <f>IF(IFERROR(INDEX(Blocks!$M$2:$M$1065,MATCH($A13&amp;"|1",Blocks!$A$2:$A$1065,0)),"")=0,"",IFERROR(INDEX(Blocks!$P$2:$P$1065,MATCH($A13&amp;"|1",Blocks!$A$2:$A$1065,0)),""))</f>
        <v/>
      </c>
      <c r="N13" s="15">
        <f>IF(IFERROR(INDEX(Blocks!$M$2:$M$1065,MATCH($A13&amp;"|1",Blocks!$A$2:$A$1065,0)),"")=0,"",IFERROR(INDEX(Blocks!$S$2:$S$1065,MATCH($A13&amp;"|1",Blocks!$A$2:$A$1065,0)),""))</f>
        <v/>
      </c>
      <c r="O13" s="17">
        <f>IFERROR(INDEX(Blocks!$T$2:$T$1065,MATCH($A13&amp;"|1",Blocks!$A$2:$A$1065,0)),"")</f>
        <v/>
      </c>
      <c r="P13" s="18">
        <f>IFERROR(INDEX(Blocks!$N$2:$N$1065,MATCH($A13&amp;"|2",Blocks!$A$2:$A$1065,0)),"")</f>
        <v/>
      </c>
      <c r="Q13" s="19">
        <f>IF(IFERROR(INDEX(Blocks!$M$2:$M$1065,MATCH($A13&amp;"|2",Blocks!$A$2:$A$1065,0)),"")=0,"",IFERROR(INDEX(Blocks!$P$2:$P$1065,MATCH($A13&amp;"|2",Blocks!$A$2:$A$1065,0)),""))</f>
        <v/>
      </c>
      <c r="R13" s="18">
        <f>IF(IFERROR(INDEX(Blocks!$M$2:$M$1065,MATCH($A13&amp;"|2",Blocks!$A$2:$A$1065,0)),"")=0,"",IFERROR(INDEX(Blocks!$S$2:$S$1065,MATCH($A13&amp;"|2",Blocks!$A$2:$A$1065,0)),""))</f>
        <v/>
      </c>
      <c r="S13" s="20">
        <f>IFERROR(INDEX(Blocks!$T$2:$T$1065,MATCH($A13&amp;"|2",Blocks!$A$2:$A$1065,0)),"")</f>
        <v/>
      </c>
      <c r="T13" s="15">
        <f>IFERROR(INDEX(Blocks!$N$2:$N$1065,MATCH($A13&amp;"|3",Blocks!$A$2:$A$1065,0)),"")</f>
        <v/>
      </c>
      <c r="U13" s="16">
        <f>IF(IFERROR(INDEX(Blocks!$M$2:$M$1065,MATCH($A13&amp;"|3",Blocks!$A$2:$A$1065,0)),"")=0,"",IFERROR(INDEX(Blocks!$P$2:$P$1065,MATCH($A13&amp;"|3",Blocks!$A$2:$A$1065,0)),""))</f>
        <v/>
      </c>
      <c r="V13" s="15">
        <f>IF(IFERROR(INDEX(Blocks!$M$2:$M$1065,MATCH($A13&amp;"|3",Blocks!$A$2:$A$1065,0)),"")=0,"",IFERROR(INDEX(Blocks!$S$2:$S$1065,MATCH($A13&amp;"|3",Blocks!$A$2:$A$1065,0)),""))</f>
        <v/>
      </c>
      <c r="W13" s="17">
        <f>IFERROR(INDEX(Blocks!$T$2:$T$1065,MATCH($A13&amp;"|3",Blocks!$A$2:$A$1065,0)),"")</f>
        <v/>
      </c>
      <c r="X13" s="18">
        <f>IFERROR(INDEX(Blocks!$N$2:$N$1065,MATCH($A13&amp;"|4",Blocks!$A$2:$A$1065,0)),"")</f>
        <v/>
      </c>
      <c r="Y13" s="19">
        <f>IF(IFERROR(INDEX(Blocks!$M$2:$M$1065,MATCH($A13&amp;"|4",Blocks!$A$2:$A$1065,0)),"")=0,"",IFERROR(INDEX(Blocks!$P$2:$P$1065,MATCH($A13&amp;"|4",Blocks!$A$2:$A$1065,0)),""))</f>
        <v/>
      </c>
      <c r="Z13" s="18">
        <f>IF(IFERROR(INDEX(Blocks!$M$2:$M$1065,MATCH($A13&amp;"|4",Blocks!$A$2:$A$1065,0)),"")=0,"",IFERROR(INDEX(Blocks!$S$2:$S$1065,MATCH($A13&amp;"|4",Blocks!$A$2:$A$1065,0)),""))</f>
        <v/>
      </c>
      <c r="AA13" s="20">
        <f>IFERROR(INDEX(Blocks!$T$2:$T$1065,MATCH($A13&amp;"|4",Blocks!$A$2:$A$1065,0)),"")</f>
        <v/>
      </c>
      <c r="AB13" s="15">
        <f>IFERROR(INDEX(Blocks!$N$2:$N$1065,MATCH($A13&amp;"|5",Blocks!$A$2:$A$1065,0)),"")</f>
        <v/>
      </c>
      <c r="AC13" s="16">
        <f>IF(IFERROR(INDEX(Blocks!$M$2:$M$1065,MATCH($A13&amp;"|5",Blocks!$A$2:$A$1065,0)),"")=0,"",IFERROR(INDEX(Blocks!$P$2:$P$1065,MATCH($A13&amp;"|5",Blocks!$A$2:$A$1065,0)),""))</f>
        <v/>
      </c>
      <c r="AD13" s="15">
        <f>IF(IFERROR(INDEX(Blocks!$M$2:$M$1065,MATCH($A13&amp;"|5",Blocks!$A$2:$A$1065,0)),"")=0,"",IFERROR(INDEX(Blocks!$S$2:$S$1065,MATCH($A13&amp;"|5",Blocks!$A$2:$A$1065,0)),""))</f>
        <v/>
      </c>
      <c r="AE13" s="17">
        <f>IFERROR(INDEX(Blocks!$T$2:$T$1065,MATCH($A13&amp;"|5",Blocks!$A$2:$A$1065,0)),"")</f>
        <v/>
      </c>
      <c r="AF13" s="18">
        <f>IFERROR(INDEX(Blocks!$N$2:$N$1065,MATCH($A13&amp;"|6",Blocks!$A$2:$A$1065,0)),"")</f>
        <v/>
      </c>
      <c r="AG13" s="19">
        <f>IF(IFERROR(INDEX(Blocks!$M$2:$M$1065,MATCH($A13&amp;"|6",Blocks!$A$2:$A$1065,0)),"")=0,"",IFERROR(INDEX(Blocks!$P$2:$P$1065,MATCH($A13&amp;"|6",Blocks!$A$2:$A$1065,0)),""))</f>
        <v/>
      </c>
      <c r="AH13" s="18">
        <f>IF(IFERROR(INDEX(Blocks!$M$2:$M$1065,MATCH($A13&amp;"|6",Blocks!$A$2:$A$1065,0)),"")=0,"",IFERROR(INDEX(Blocks!$S$2:$S$1065,MATCH($A13&amp;"|6",Blocks!$A$2:$A$1065,0)),""))</f>
        <v/>
      </c>
      <c r="AI13" s="20">
        <f>IFERROR(INDEX(Blocks!$T$2:$T$1065,MATCH($A13&amp;"|6",Blocks!$A$2:$A$1065,0)),"")</f>
        <v/>
      </c>
      <c r="AJ13" s="15">
        <f>IFERROR(INDEX(Blocks!$N$2:$N$1065,MATCH($A13&amp;"|7",Blocks!$A$2:$A$1065,0)),"")</f>
        <v/>
      </c>
      <c r="AK13" s="16">
        <f>IF(IFERROR(INDEX(Blocks!$M$2:$M$1065,MATCH($A13&amp;"|7",Blocks!$A$2:$A$1065,0)),"")=0,"",IFERROR(INDEX(Blocks!$P$2:$P$1065,MATCH($A13&amp;"|7",Blocks!$A$2:$A$1065,0)),""))</f>
        <v/>
      </c>
      <c r="AL13" s="15">
        <f>IF(IFERROR(INDEX(Blocks!$M$2:$M$1065,MATCH($A13&amp;"|7",Blocks!$A$2:$A$1065,0)),"")=0,"",IFERROR(INDEX(Blocks!$S$2:$S$1065,MATCH($A13&amp;"|7",Blocks!$A$2:$A$1065,0)),""))</f>
        <v/>
      </c>
      <c r="AM13" s="17">
        <f>IFERROR(INDEX(Blocks!$T$2:$T$1065,MATCH($A13&amp;"|7",Blocks!$A$2:$A$1065,0)),"")</f>
        <v/>
      </c>
      <c r="AN13" s="18">
        <f>IFERROR(INDEX(Blocks!$N$2:$N$1065,MATCH($A13&amp;"|8",Blocks!$A$2:$A$1065,0)),"")</f>
        <v/>
      </c>
      <c r="AO13" s="19">
        <f>IF(IFERROR(INDEX(Blocks!$M$2:$M$1065,MATCH($A13&amp;"|8",Blocks!$A$2:$A$1065,0)),"")=0,"",IFERROR(INDEX(Blocks!$P$2:$P$1065,MATCH($A13&amp;"|8",Blocks!$A$2:$A$1065,0)),""))</f>
        <v/>
      </c>
      <c r="AP13" s="18">
        <f>IF(IFERROR(INDEX(Blocks!$M$2:$M$1065,MATCH($A13&amp;"|8",Blocks!$A$2:$A$1065,0)),"")=0,"",IFERROR(INDEX(Blocks!$S$2:$S$1065,MATCH($A13&amp;"|8",Blocks!$A$2:$A$1065,0)),""))</f>
        <v/>
      </c>
      <c r="AQ13" s="20">
        <f>IFERROR(INDEX(Blocks!$T$2:$T$1065,MATCH($A13&amp;"|8",Blocks!$A$2:$A$1065,0)),"")</f>
        <v/>
      </c>
      <c r="AR13" s="15">
        <f>IFERROR(INDEX(Blocks!$N$2:$N$1065,MATCH($A13&amp;"|9",Blocks!$A$2:$A$1065,0)),"")</f>
        <v/>
      </c>
      <c r="AS13" s="16">
        <f>IF(IFERROR(INDEX(Blocks!$M$2:$M$1065,MATCH($A13&amp;"|9",Blocks!$A$2:$A$1065,0)),"")=0,"",IFERROR(INDEX(Blocks!$P$2:$P$1065,MATCH($A13&amp;"|9",Blocks!$A$2:$A$1065,0)),""))</f>
        <v/>
      </c>
      <c r="AT13" s="15">
        <f>IF(IFERROR(INDEX(Blocks!$M$2:$M$1065,MATCH($A13&amp;"|9",Blocks!$A$2:$A$1065,0)),"")=0,"",IFERROR(INDEX(Blocks!$S$2:$S$1065,MATCH($A13&amp;"|9",Blocks!$A$2:$A$1065,0)),""))</f>
        <v/>
      </c>
      <c r="AU13" s="17">
        <f>IFERROR(INDEX(Blocks!$T$2:$T$1065,MATCH($A13&amp;"|9",Blocks!$A$2:$A$1065,0)),"")</f>
        <v/>
      </c>
      <c r="AV13" s="18">
        <f>IFERROR(INDEX(Blocks!$N$2:$N$1065,MATCH($A13&amp;"|10",Blocks!$A$2:$A$1065,0)),"")</f>
        <v/>
      </c>
      <c r="AW13" s="19">
        <f>IF(IFERROR(INDEX(Blocks!$M$2:$M$1065,MATCH($A13&amp;"|10",Blocks!$A$2:$A$1065,0)),"")=0,"",IFERROR(INDEX(Blocks!$P$2:$P$1065,MATCH($A13&amp;"|10",Blocks!$A$2:$A$1065,0)),""))</f>
        <v/>
      </c>
      <c r="AX13" s="18">
        <f>IF(IFERROR(INDEX(Blocks!$M$2:$M$1065,MATCH($A13&amp;"|10",Blocks!$A$2:$A$1065,0)),"")=0,"",IFERROR(INDEX(Blocks!$S$2:$S$1065,MATCH($A13&amp;"|10",Blocks!$A$2:$A$1065,0)),""))</f>
        <v/>
      </c>
      <c r="AY13" s="20">
        <f>IFERROR(INDEX(Blocks!$T$2:$T$1065,MATCH($A13&amp;"|10",Blocks!$A$2:$A$1065,0)),"")</f>
        <v/>
      </c>
    </row>
    <row r="14">
      <c r="A14" s="6" t="inlineStr">
        <is>
          <t>Newcastle</t>
        </is>
      </c>
      <c r="B14" s="11" t="n">
        <v>9</v>
      </c>
      <c r="C14" s="12">
        <f>IFERROR(INDEX(Ratings!$F:$F,MATCH($A14,Ratings!$C:$C,0)),"")</f>
        <v/>
      </c>
      <c r="D14" s="11">
        <f>SUMIFS(TeamGames!$X$2:$X$4073,TeamGames!$D$2:$D$4073,$A14)</f>
        <v/>
      </c>
      <c r="E14" s="11">
        <f>SUMIFS(TeamGames!$O$2:$O$4073,TeamGames!$D$2:$D$4073,$A14)</f>
        <v/>
      </c>
      <c r="F14" s="13">
        <f>SUMIFS(TeamGames!$S$2:$S$4073,TeamGames!$D$2:$D$4073,$A14,TeamGames!$X$2:$X$4073,1)</f>
        <v/>
      </c>
      <c r="G14" s="14">
        <f>IF(D14=0,"",E14-F14)</f>
        <v/>
      </c>
      <c r="H14" s="13">
        <f>SUMIFS(TeamGames!$W$2:$W$4073,TeamGames!$D$2:$D$4073,$A14)</f>
        <v/>
      </c>
      <c r="I14" s="14">
        <f>IF(D14=0,"",H14-F14)</f>
        <v/>
      </c>
      <c r="J14" s="13">
        <f>SUMIFS(TeamGames!$T$2:$T$4073,TeamGames!$D$2:$D$4073,$A14)</f>
        <v/>
      </c>
      <c r="K14" s="13">
        <f>SUMIFS(TeamGames!$U$2:$U$4073,TeamGames!$D$2:$D$4073,$A14)</f>
        <v/>
      </c>
      <c r="L14" s="15">
        <f>IFERROR(INDEX(Blocks!$N$2:$N$1065,MATCH($A14&amp;"|1",Blocks!$A$2:$A$1065,0)),"")</f>
        <v/>
      </c>
      <c r="M14" s="16">
        <f>IF(IFERROR(INDEX(Blocks!$M$2:$M$1065,MATCH($A14&amp;"|1",Blocks!$A$2:$A$1065,0)),"")=0,"",IFERROR(INDEX(Blocks!$P$2:$P$1065,MATCH($A14&amp;"|1",Blocks!$A$2:$A$1065,0)),""))</f>
        <v/>
      </c>
      <c r="N14" s="15">
        <f>IF(IFERROR(INDEX(Blocks!$M$2:$M$1065,MATCH($A14&amp;"|1",Blocks!$A$2:$A$1065,0)),"")=0,"",IFERROR(INDEX(Blocks!$S$2:$S$1065,MATCH($A14&amp;"|1",Blocks!$A$2:$A$1065,0)),""))</f>
        <v/>
      </c>
      <c r="O14" s="17">
        <f>IFERROR(INDEX(Blocks!$T$2:$T$1065,MATCH($A14&amp;"|1",Blocks!$A$2:$A$1065,0)),"")</f>
        <v/>
      </c>
      <c r="P14" s="18">
        <f>IFERROR(INDEX(Blocks!$N$2:$N$1065,MATCH($A14&amp;"|2",Blocks!$A$2:$A$1065,0)),"")</f>
        <v/>
      </c>
      <c r="Q14" s="19">
        <f>IF(IFERROR(INDEX(Blocks!$M$2:$M$1065,MATCH($A14&amp;"|2",Blocks!$A$2:$A$1065,0)),"")=0,"",IFERROR(INDEX(Blocks!$P$2:$P$1065,MATCH($A14&amp;"|2",Blocks!$A$2:$A$1065,0)),""))</f>
        <v/>
      </c>
      <c r="R14" s="18">
        <f>IF(IFERROR(INDEX(Blocks!$M$2:$M$1065,MATCH($A14&amp;"|2",Blocks!$A$2:$A$1065,0)),"")=0,"",IFERROR(INDEX(Blocks!$S$2:$S$1065,MATCH($A14&amp;"|2",Blocks!$A$2:$A$1065,0)),""))</f>
        <v/>
      </c>
      <c r="S14" s="20">
        <f>IFERROR(INDEX(Blocks!$T$2:$T$1065,MATCH($A14&amp;"|2",Blocks!$A$2:$A$1065,0)),"")</f>
        <v/>
      </c>
      <c r="T14" s="15">
        <f>IFERROR(INDEX(Blocks!$N$2:$N$1065,MATCH($A14&amp;"|3",Blocks!$A$2:$A$1065,0)),"")</f>
        <v/>
      </c>
      <c r="U14" s="16">
        <f>IF(IFERROR(INDEX(Blocks!$M$2:$M$1065,MATCH($A14&amp;"|3",Blocks!$A$2:$A$1065,0)),"")=0,"",IFERROR(INDEX(Blocks!$P$2:$P$1065,MATCH($A14&amp;"|3",Blocks!$A$2:$A$1065,0)),""))</f>
        <v/>
      </c>
      <c r="V14" s="15">
        <f>IF(IFERROR(INDEX(Blocks!$M$2:$M$1065,MATCH($A14&amp;"|3",Blocks!$A$2:$A$1065,0)),"")=0,"",IFERROR(INDEX(Blocks!$S$2:$S$1065,MATCH($A14&amp;"|3",Blocks!$A$2:$A$1065,0)),""))</f>
        <v/>
      </c>
      <c r="W14" s="17">
        <f>IFERROR(INDEX(Blocks!$T$2:$T$1065,MATCH($A14&amp;"|3",Blocks!$A$2:$A$1065,0)),"")</f>
        <v/>
      </c>
      <c r="X14" s="18">
        <f>IFERROR(INDEX(Blocks!$N$2:$N$1065,MATCH($A14&amp;"|4",Blocks!$A$2:$A$1065,0)),"")</f>
        <v/>
      </c>
      <c r="Y14" s="19">
        <f>IF(IFERROR(INDEX(Blocks!$M$2:$M$1065,MATCH($A14&amp;"|4",Blocks!$A$2:$A$1065,0)),"")=0,"",IFERROR(INDEX(Blocks!$P$2:$P$1065,MATCH($A14&amp;"|4",Blocks!$A$2:$A$1065,0)),""))</f>
        <v/>
      </c>
      <c r="Z14" s="18">
        <f>IF(IFERROR(INDEX(Blocks!$M$2:$M$1065,MATCH($A14&amp;"|4",Blocks!$A$2:$A$1065,0)),"")=0,"",IFERROR(INDEX(Blocks!$S$2:$S$1065,MATCH($A14&amp;"|4",Blocks!$A$2:$A$1065,0)),""))</f>
        <v/>
      </c>
      <c r="AA14" s="20">
        <f>IFERROR(INDEX(Blocks!$T$2:$T$1065,MATCH($A14&amp;"|4",Blocks!$A$2:$A$1065,0)),"")</f>
        <v/>
      </c>
      <c r="AB14" s="15">
        <f>IFERROR(INDEX(Blocks!$N$2:$N$1065,MATCH($A14&amp;"|5",Blocks!$A$2:$A$1065,0)),"")</f>
        <v/>
      </c>
      <c r="AC14" s="16">
        <f>IF(IFERROR(INDEX(Blocks!$M$2:$M$1065,MATCH($A14&amp;"|5",Blocks!$A$2:$A$1065,0)),"")=0,"",IFERROR(INDEX(Blocks!$P$2:$P$1065,MATCH($A14&amp;"|5",Blocks!$A$2:$A$1065,0)),""))</f>
        <v/>
      </c>
      <c r="AD14" s="15">
        <f>IF(IFERROR(INDEX(Blocks!$M$2:$M$1065,MATCH($A14&amp;"|5",Blocks!$A$2:$A$1065,0)),"")=0,"",IFERROR(INDEX(Blocks!$S$2:$S$1065,MATCH($A14&amp;"|5",Blocks!$A$2:$A$1065,0)),""))</f>
        <v/>
      </c>
      <c r="AE14" s="17">
        <f>IFERROR(INDEX(Blocks!$T$2:$T$1065,MATCH($A14&amp;"|5",Blocks!$A$2:$A$1065,0)),"")</f>
        <v/>
      </c>
      <c r="AF14" s="18">
        <f>IFERROR(INDEX(Blocks!$N$2:$N$1065,MATCH($A14&amp;"|6",Blocks!$A$2:$A$1065,0)),"")</f>
        <v/>
      </c>
      <c r="AG14" s="19">
        <f>IF(IFERROR(INDEX(Blocks!$M$2:$M$1065,MATCH($A14&amp;"|6",Blocks!$A$2:$A$1065,0)),"")=0,"",IFERROR(INDEX(Blocks!$P$2:$P$1065,MATCH($A14&amp;"|6",Blocks!$A$2:$A$1065,0)),""))</f>
        <v/>
      </c>
      <c r="AH14" s="18">
        <f>IF(IFERROR(INDEX(Blocks!$M$2:$M$1065,MATCH($A14&amp;"|6",Blocks!$A$2:$A$1065,0)),"")=0,"",IFERROR(INDEX(Blocks!$S$2:$S$1065,MATCH($A14&amp;"|6",Blocks!$A$2:$A$1065,0)),""))</f>
        <v/>
      </c>
      <c r="AI14" s="20">
        <f>IFERROR(INDEX(Blocks!$T$2:$T$1065,MATCH($A14&amp;"|6",Blocks!$A$2:$A$1065,0)),"")</f>
        <v/>
      </c>
      <c r="AJ14" s="15">
        <f>IFERROR(INDEX(Blocks!$N$2:$N$1065,MATCH($A14&amp;"|7",Blocks!$A$2:$A$1065,0)),"")</f>
        <v/>
      </c>
      <c r="AK14" s="16">
        <f>IF(IFERROR(INDEX(Blocks!$M$2:$M$1065,MATCH($A14&amp;"|7",Blocks!$A$2:$A$1065,0)),"")=0,"",IFERROR(INDEX(Blocks!$P$2:$P$1065,MATCH($A14&amp;"|7",Blocks!$A$2:$A$1065,0)),""))</f>
        <v/>
      </c>
      <c r="AL14" s="15">
        <f>IF(IFERROR(INDEX(Blocks!$M$2:$M$1065,MATCH($A14&amp;"|7",Blocks!$A$2:$A$1065,0)),"")=0,"",IFERROR(INDEX(Blocks!$S$2:$S$1065,MATCH($A14&amp;"|7",Blocks!$A$2:$A$1065,0)),""))</f>
        <v/>
      </c>
      <c r="AM14" s="17">
        <f>IFERROR(INDEX(Blocks!$T$2:$T$1065,MATCH($A14&amp;"|7",Blocks!$A$2:$A$1065,0)),"")</f>
        <v/>
      </c>
      <c r="AN14" s="18">
        <f>IFERROR(INDEX(Blocks!$N$2:$N$1065,MATCH($A14&amp;"|8",Blocks!$A$2:$A$1065,0)),"")</f>
        <v/>
      </c>
      <c r="AO14" s="19">
        <f>IF(IFERROR(INDEX(Blocks!$M$2:$M$1065,MATCH($A14&amp;"|8",Blocks!$A$2:$A$1065,0)),"")=0,"",IFERROR(INDEX(Blocks!$P$2:$P$1065,MATCH($A14&amp;"|8",Blocks!$A$2:$A$1065,0)),""))</f>
        <v/>
      </c>
      <c r="AP14" s="18">
        <f>IF(IFERROR(INDEX(Blocks!$M$2:$M$1065,MATCH($A14&amp;"|8",Blocks!$A$2:$A$1065,0)),"")=0,"",IFERROR(INDEX(Blocks!$S$2:$S$1065,MATCH($A14&amp;"|8",Blocks!$A$2:$A$1065,0)),""))</f>
        <v/>
      </c>
      <c r="AQ14" s="20">
        <f>IFERROR(INDEX(Blocks!$T$2:$T$1065,MATCH($A14&amp;"|8",Blocks!$A$2:$A$1065,0)),"")</f>
        <v/>
      </c>
      <c r="AR14" s="15">
        <f>IFERROR(INDEX(Blocks!$N$2:$N$1065,MATCH($A14&amp;"|9",Blocks!$A$2:$A$1065,0)),"")</f>
        <v/>
      </c>
      <c r="AS14" s="16">
        <f>IF(IFERROR(INDEX(Blocks!$M$2:$M$1065,MATCH($A14&amp;"|9",Blocks!$A$2:$A$1065,0)),"")=0,"",IFERROR(INDEX(Blocks!$P$2:$P$1065,MATCH($A14&amp;"|9",Blocks!$A$2:$A$1065,0)),""))</f>
        <v/>
      </c>
      <c r="AT14" s="15">
        <f>IF(IFERROR(INDEX(Blocks!$M$2:$M$1065,MATCH($A14&amp;"|9",Blocks!$A$2:$A$1065,0)),"")=0,"",IFERROR(INDEX(Blocks!$S$2:$S$1065,MATCH($A14&amp;"|9",Blocks!$A$2:$A$1065,0)),""))</f>
        <v/>
      </c>
      <c r="AU14" s="17">
        <f>IFERROR(INDEX(Blocks!$T$2:$T$1065,MATCH($A14&amp;"|9",Blocks!$A$2:$A$1065,0)),"")</f>
        <v/>
      </c>
      <c r="AV14" s="18">
        <f>IFERROR(INDEX(Blocks!$N$2:$N$1065,MATCH($A14&amp;"|10",Blocks!$A$2:$A$1065,0)),"")</f>
        <v/>
      </c>
      <c r="AW14" s="19">
        <f>IF(IFERROR(INDEX(Blocks!$M$2:$M$1065,MATCH($A14&amp;"|10",Blocks!$A$2:$A$1065,0)),"")=0,"",IFERROR(INDEX(Blocks!$P$2:$P$1065,MATCH($A14&amp;"|10",Blocks!$A$2:$A$1065,0)),""))</f>
        <v/>
      </c>
      <c r="AX14" s="18">
        <f>IF(IFERROR(INDEX(Blocks!$M$2:$M$1065,MATCH($A14&amp;"|10",Blocks!$A$2:$A$1065,0)),"")=0,"",IFERROR(INDEX(Blocks!$S$2:$S$1065,MATCH($A14&amp;"|10",Blocks!$A$2:$A$1065,0)),""))</f>
        <v/>
      </c>
      <c r="AY14" s="20">
        <f>IFERROR(INDEX(Blocks!$T$2:$T$1065,MATCH($A14&amp;"|10",Blocks!$A$2:$A$1065,0)),"")</f>
        <v/>
      </c>
    </row>
    <row r="15">
      <c r="A15" s="6" t="inlineStr">
        <is>
          <t>Everton</t>
        </is>
      </c>
      <c r="B15" s="11" t="n">
        <v>10</v>
      </c>
      <c r="C15" s="12">
        <f>IFERROR(INDEX(Ratings!$F:$F,MATCH($A15,Ratings!$C:$C,0)),"")</f>
        <v/>
      </c>
      <c r="D15" s="11">
        <f>SUMIFS(TeamGames!$X$2:$X$4073,TeamGames!$D$2:$D$4073,$A15)</f>
        <v/>
      </c>
      <c r="E15" s="11">
        <f>SUMIFS(TeamGames!$O$2:$O$4073,TeamGames!$D$2:$D$4073,$A15)</f>
        <v/>
      </c>
      <c r="F15" s="13">
        <f>SUMIFS(TeamGames!$S$2:$S$4073,TeamGames!$D$2:$D$4073,$A15,TeamGames!$X$2:$X$4073,1)</f>
        <v/>
      </c>
      <c r="G15" s="14">
        <f>IF(D15=0,"",E15-F15)</f>
        <v/>
      </c>
      <c r="H15" s="13">
        <f>SUMIFS(TeamGames!$W$2:$W$4073,TeamGames!$D$2:$D$4073,$A15)</f>
        <v/>
      </c>
      <c r="I15" s="14">
        <f>IF(D15=0,"",H15-F15)</f>
        <v/>
      </c>
      <c r="J15" s="13">
        <f>SUMIFS(TeamGames!$T$2:$T$4073,TeamGames!$D$2:$D$4073,$A15)</f>
        <v/>
      </c>
      <c r="K15" s="13">
        <f>SUMIFS(TeamGames!$U$2:$U$4073,TeamGames!$D$2:$D$4073,$A15)</f>
        <v/>
      </c>
      <c r="L15" s="15">
        <f>IFERROR(INDEX(Blocks!$N$2:$N$1065,MATCH($A15&amp;"|1",Blocks!$A$2:$A$1065,0)),"")</f>
        <v/>
      </c>
      <c r="M15" s="16">
        <f>IF(IFERROR(INDEX(Blocks!$M$2:$M$1065,MATCH($A15&amp;"|1",Blocks!$A$2:$A$1065,0)),"")=0,"",IFERROR(INDEX(Blocks!$P$2:$P$1065,MATCH($A15&amp;"|1",Blocks!$A$2:$A$1065,0)),""))</f>
        <v/>
      </c>
      <c r="N15" s="15">
        <f>IF(IFERROR(INDEX(Blocks!$M$2:$M$1065,MATCH($A15&amp;"|1",Blocks!$A$2:$A$1065,0)),"")=0,"",IFERROR(INDEX(Blocks!$S$2:$S$1065,MATCH($A15&amp;"|1",Blocks!$A$2:$A$1065,0)),""))</f>
        <v/>
      </c>
      <c r="O15" s="17">
        <f>IFERROR(INDEX(Blocks!$T$2:$T$1065,MATCH($A15&amp;"|1",Blocks!$A$2:$A$1065,0)),"")</f>
        <v/>
      </c>
      <c r="P15" s="18">
        <f>IFERROR(INDEX(Blocks!$N$2:$N$1065,MATCH($A15&amp;"|2",Blocks!$A$2:$A$1065,0)),"")</f>
        <v/>
      </c>
      <c r="Q15" s="19">
        <f>IF(IFERROR(INDEX(Blocks!$M$2:$M$1065,MATCH($A15&amp;"|2",Blocks!$A$2:$A$1065,0)),"")=0,"",IFERROR(INDEX(Blocks!$P$2:$P$1065,MATCH($A15&amp;"|2",Blocks!$A$2:$A$1065,0)),""))</f>
        <v/>
      </c>
      <c r="R15" s="18">
        <f>IF(IFERROR(INDEX(Blocks!$M$2:$M$1065,MATCH($A15&amp;"|2",Blocks!$A$2:$A$1065,0)),"")=0,"",IFERROR(INDEX(Blocks!$S$2:$S$1065,MATCH($A15&amp;"|2",Blocks!$A$2:$A$1065,0)),""))</f>
        <v/>
      </c>
      <c r="S15" s="20">
        <f>IFERROR(INDEX(Blocks!$T$2:$T$1065,MATCH($A15&amp;"|2",Blocks!$A$2:$A$1065,0)),"")</f>
        <v/>
      </c>
      <c r="T15" s="15">
        <f>IFERROR(INDEX(Blocks!$N$2:$N$1065,MATCH($A15&amp;"|3",Blocks!$A$2:$A$1065,0)),"")</f>
        <v/>
      </c>
      <c r="U15" s="16">
        <f>IF(IFERROR(INDEX(Blocks!$M$2:$M$1065,MATCH($A15&amp;"|3",Blocks!$A$2:$A$1065,0)),"")=0,"",IFERROR(INDEX(Blocks!$P$2:$P$1065,MATCH($A15&amp;"|3",Blocks!$A$2:$A$1065,0)),""))</f>
        <v/>
      </c>
      <c r="V15" s="15">
        <f>IF(IFERROR(INDEX(Blocks!$M$2:$M$1065,MATCH($A15&amp;"|3",Blocks!$A$2:$A$1065,0)),"")=0,"",IFERROR(INDEX(Blocks!$S$2:$S$1065,MATCH($A15&amp;"|3",Blocks!$A$2:$A$1065,0)),""))</f>
        <v/>
      </c>
      <c r="W15" s="17">
        <f>IFERROR(INDEX(Blocks!$T$2:$T$1065,MATCH($A15&amp;"|3",Blocks!$A$2:$A$1065,0)),"")</f>
        <v/>
      </c>
      <c r="X15" s="18">
        <f>IFERROR(INDEX(Blocks!$N$2:$N$1065,MATCH($A15&amp;"|4",Blocks!$A$2:$A$1065,0)),"")</f>
        <v/>
      </c>
      <c r="Y15" s="19">
        <f>IF(IFERROR(INDEX(Blocks!$M$2:$M$1065,MATCH($A15&amp;"|4",Blocks!$A$2:$A$1065,0)),"")=0,"",IFERROR(INDEX(Blocks!$P$2:$P$1065,MATCH($A15&amp;"|4",Blocks!$A$2:$A$1065,0)),""))</f>
        <v/>
      </c>
      <c r="Z15" s="18">
        <f>IF(IFERROR(INDEX(Blocks!$M$2:$M$1065,MATCH($A15&amp;"|4",Blocks!$A$2:$A$1065,0)),"")=0,"",IFERROR(INDEX(Blocks!$S$2:$S$1065,MATCH($A15&amp;"|4",Blocks!$A$2:$A$1065,0)),""))</f>
        <v/>
      </c>
      <c r="AA15" s="20">
        <f>IFERROR(INDEX(Blocks!$T$2:$T$1065,MATCH($A15&amp;"|4",Blocks!$A$2:$A$1065,0)),"")</f>
        <v/>
      </c>
      <c r="AB15" s="15">
        <f>IFERROR(INDEX(Blocks!$N$2:$N$1065,MATCH($A15&amp;"|5",Blocks!$A$2:$A$1065,0)),"")</f>
        <v/>
      </c>
      <c r="AC15" s="16">
        <f>IF(IFERROR(INDEX(Blocks!$M$2:$M$1065,MATCH($A15&amp;"|5",Blocks!$A$2:$A$1065,0)),"")=0,"",IFERROR(INDEX(Blocks!$P$2:$P$1065,MATCH($A15&amp;"|5",Blocks!$A$2:$A$1065,0)),""))</f>
        <v/>
      </c>
      <c r="AD15" s="15">
        <f>IF(IFERROR(INDEX(Blocks!$M$2:$M$1065,MATCH($A15&amp;"|5",Blocks!$A$2:$A$1065,0)),"")=0,"",IFERROR(INDEX(Blocks!$S$2:$S$1065,MATCH($A15&amp;"|5",Blocks!$A$2:$A$1065,0)),""))</f>
        <v/>
      </c>
      <c r="AE15" s="17">
        <f>IFERROR(INDEX(Blocks!$T$2:$T$1065,MATCH($A15&amp;"|5",Blocks!$A$2:$A$1065,0)),"")</f>
        <v/>
      </c>
      <c r="AF15" s="18">
        <f>IFERROR(INDEX(Blocks!$N$2:$N$1065,MATCH($A15&amp;"|6",Blocks!$A$2:$A$1065,0)),"")</f>
        <v/>
      </c>
      <c r="AG15" s="19">
        <f>IF(IFERROR(INDEX(Blocks!$M$2:$M$1065,MATCH($A15&amp;"|6",Blocks!$A$2:$A$1065,0)),"")=0,"",IFERROR(INDEX(Blocks!$P$2:$P$1065,MATCH($A15&amp;"|6",Blocks!$A$2:$A$1065,0)),""))</f>
        <v/>
      </c>
      <c r="AH15" s="18">
        <f>IF(IFERROR(INDEX(Blocks!$M$2:$M$1065,MATCH($A15&amp;"|6",Blocks!$A$2:$A$1065,0)),"")=0,"",IFERROR(INDEX(Blocks!$S$2:$S$1065,MATCH($A15&amp;"|6",Blocks!$A$2:$A$1065,0)),""))</f>
        <v/>
      </c>
      <c r="AI15" s="20">
        <f>IFERROR(INDEX(Blocks!$T$2:$T$1065,MATCH($A15&amp;"|6",Blocks!$A$2:$A$1065,0)),"")</f>
        <v/>
      </c>
      <c r="AJ15" s="15">
        <f>IFERROR(INDEX(Blocks!$N$2:$N$1065,MATCH($A15&amp;"|7",Blocks!$A$2:$A$1065,0)),"")</f>
        <v/>
      </c>
      <c r="AK15" s="16">
        <f>IF(IFERROR(INDEX(Blocks!$M$2:$M$1065,MATCH($A15&amp;"|7",Blocks!$A$2:$A$1065,0)),"")=0,"",IFERROR(INDEX(Blocks!$P$2:$P$1065,MATCH($A15&amp;"|7",Blocks!$A$2:$A$1065,0)),""))</f>
        <v/>
      </c>
      <c r="AL15" s="15">
        <f>IF(IFERROR(INDEX(Blocks!$M$2:$M$1065,MATCH($A15&amp;"|7",Blocks!$A$2:$A$1065,0)),"")=0,"",IFERROR(INDEX(Blocks!$S$2:$S$1065,MATCH($A15&amp;"|7",Blocks!$A$2:$A$1065,0)),""))</f>
        <v/>
      </c>
      <c r="AM15" s="17">
        <f>IFERROR(INDEX(Blocks!$T$2:$T$1065,MATCH($A15&amp;"|7",Blocks!$A$2:$A$1065,0)),"")</f>
        <v/>
      </c>
      <c r="AN15" s="18">
        <f>IFERROR(INDEX(Blocks!$N$2:$N$1065,MATCH($A15&amp;"|8",Blocks!$A$2:$A$1065,0)),"")</f>
        <v/>
      </c>
      <c r="AO15" s="19">
        <f>IF(IFERROR(INDEX(Blocks!$M$2:$M$1065,MATCH($A15&amp;"|8",Blocks!$A$2:$A$1065,0)),"")=0,"",IFERROR(INDEX(Blocks!$P$2:$P$1065,MATCH($A15&amp;"|8",Blocks!$A$2:$A$1065,0)),""))</f>
        <v/>
      </c>
      <c r="AP15" s="18">
        <f>IF(IFERROR(INDEX(Blocks!$M$2:$M$1065,MATCH($A15&amp;"|8",Blocks!$A$2:$A$1065,0)),"")=0,"",IFERROR(INDEX(Blocks!$S$2:$S$1065,MATCH($A15&amp;"|8",Blocks!$A$2:$A$1065,0)),""))</f>
        <v/>
      </c>
      <c r="AQ15" s="20">
        <f>IFERROR(INDEX(Blocks!$T$2:$T$1065,MATCH($A15&amp;"|8",Blocks!$A$2:$A$1065,0)),"")</f>
        <v/>
      </c>
      <c r="AR15" s="15">
        <f>IFERROR(INDEX(Blocks!$N$2:$N$1065,MATCH($A15&amp;"|9",Blocks!$A$2:$A$1065,0)),"")</f>
        <v/>
      </c>
      <c r="AS15" s="16">
        <f>IF(IFERROR(INDEX(Blocks!$M$2:$M$1065,MATCH($A15&amp;"|9",Blocks!$A$2:$A$1065,0)),"")=0,"",IFERROR(INDEX(Blocks!$P$2:$P$1065,MATCH($A15&amp;"|9",Blocks!$A$2:$A$1065,0)),""))</f>
        <v/>
      </c>
      <c r="AT15" s="15">
        <f>IF(IFERROR(INDEX(Blocks!$M$2:$M$1065,MATCH($A15&amp;"|9",Blocks!$A$2:$A$1065,0)),"")=0,"",IFERROR(INDEX(Blocks!$S$2:$S$1065,MATCH($A15&amp;"|9",Blocks!$A$2:$A$1065,0)),""))</f>
        <v/>
      </c>
      <c r="AU15" s="17">
        <f>IFERROR(INDEX(Blocks!$T$2:$T$1065,MATCH($A15&amp;"|9",Blocks!$A$2:$A$1065,0)),"")</f>
        <v/>
      </c>
      <c r="AV15" s="18">
        <f>IFERROR(INDEX(Blocks!$N$2:$N$1065,MATCH($A15&amp;"|10",Blocks!$A$2:$A$1065,0)),"")</f>
        <v/>
      </c>
      <c r="AW15" s="19">
        <f>IF(IFERROR(INDEX(Blocks!$M$2:$M$1065,MATCH($A15&amp;"|10",Blocks!$A$2:$A$1065,0)),"")=0,"",IFERROR(INDEX(Blocks!$P$2:$P$1065,MATCH($A15&amp;"|10",Blocks!$A$2:$A$1065,0)),""))</f>
        <v/>
      </c>
      <c r="AX15" s="18">
        <f>IF(IFERROR(INDEX(Blocks!$M$2:$M$1065,MATCH($A15&amp;"|10",Blocks!$A$2:$A$1065,0)),"")=0,"",IFERROR(INDEX(Blocks!$S$2:$S$1065,MATCH($A15&amp;"|10",Blocks!$A$2:$A$1065,0)),""))</f>
        <v/>
      </c>
      <c r="AY15" s="20">
        <f>IFERROR(INDEX(Blocks!$T$2:$T$1065,MATCH($A15&amp;"|10",Blocks!$A$2:$A$1065,0)),"")</f>
        <v/>
      </c>
    </row>
    <row r="16">
      <c r="A16" s="6" t="inlineStr">
        <is>
          <t>Bournemouth</t>
        </is>
      </c>
      <c r="B16" s="11" t="n">
        <v>11</v>
      </c>
      <c r="C16" s="12">
        <f>IFERROR(INDEX(Ratings!$F:$F,MATCH($A16,Ratings!$C:$C,0)),"")</f>
        <v/>
      </c>
      <c r="D16" s="11">
        <f>SUMIFS(TeamGames!$X$2:$X$4073,TeamGames!$D$2:$D$4073,$A16)</f>
        <v/>
      </c>
      <c r="E16" s="11">
        <f>SUMIFS(TeamGames!$O$2:$O$4073,TeamGames!$D$2:$D$4073,$A16)</f>
        <v/>
      </c>
      <c r="F16" s="13">
        <f>SUMIFS(TeamGames!$S$2:$S$4073,TeamGames!$D$2:$D$4073,$A16,TeamGames!$X$2:$X$4073,1)</f>
        <v/>
      </c>
      <c r="G16" s="14">
        <f>IF(D16=0,"",E16-F16)</f>
        <v/>
      </c>
      <c r="H16" s="13">
        <f>SUMIFS(TeamGames!$W$2:$W$4073,TeamGames!$D$2:$D$4073,$A16)</f>
        <v/>
      </c>
      <c r="I16" s="14">
        <f>IF(D16=0,"",H16-F16)</f>
        <v/>
      </c>
      <c r="J16" s="13">
        <f>SUMIFS(TeamGames!$T$2:$T$4073,TeamGames!$D$2:$D$4073,$A16)</f>
        <v/>
      </c>
      <c r="K16" s="13">
        <f>SUMIFS(TeamGames!$U$2:$U$4073,TeamGames!$D$2:$D$4073,$A16)</f>
        <v/>
      </c>
      <c r="L16" s="15">
        <f>IFERROR(INDEX(Blocks!$N$2:$N$1065,MATCH($A16&amp;"|1",Blocks!$A$2:$A$1065,0)),"")</f>
        <v/>
      </c>
      <c r="M16" s="16">
        <f>IF(IFERROR(INDEX(Blocks!$M$2:$M$1065,MATCH($A16&amp;"|1",Blocks!$A$2:$A$1065,0)),"")=0,"",IFERROR(INDEX(Blocks!$P$2:$P$1065,MATCH($A16&amp;"|1",Blocks!$A$2:$A$1065,0)),""))</f>
        <v/>
      </c>
      <c r="N16" s="15">
        <f>IF(IFERROR(INDEX(Blocks!$M$2:$M$1065,MATCH($A16&amp;"|1",Blocks!$A$2:$A$1065,0)),"")=0,"",IFERROR(INDEX(Blocks!$S$2:$S$1065,MATCH($A16&amp;"|1",Blocks!$A$2:$A$1065,0)),""))</f>
        <v/>
      </c>
      <c r="O16" s="17">
        <f>IFERROR(INDEX(Blocks!$T$2:$T$1065,MATCH($A16&amp;"|1",Blocks!$A$2:$A$1065,0)),"")</f>
        <v/>
      </c>
      <c r="P16" s="18">
        <f>IFERROR(INDEX(Blocks!$N$2:$N$1065,MATCH($A16&amp;"|2",Blocks!$A$2:$A$1065,0)),"")</f>
        <v/>
      </c>
      <c r="Q16" s="19">
        <f>IF(IFERROR(INDEX(Blocks!$M$2:$M$1065,MATCH($A16&amp;"|2",Blocks!$A$2:$A$1065,0)),"")=0,"",IFERROR(INDEX(Blocks!$P$2:$P$1065,MATCH($A16&amp;"|2",Blocks!$A$2:$A$1065,0)),""))</f>
        <v/>
      </c>
      <c r="R16" s="18">
        <f>IF(IFERROR(INDEX(Blocks!$M$2:$M$1065,MATCH($A16&amp;"|2",Blocks!$A$2:$A$1065,0)),"")=0,"",IFERROR(INDEX(Blocks!$S$2:$S$1065,MATCH($A16&amp;"|2",Blocks!$A$2:$A$1065,0)),""))</f>
        <v/>
      </c>
      <c r="S16" s="20">
        <f>IFERROR(INDEX(Blocks!$T$2:$T$1065,MATCH($A16&amp;"|2",Blocks!$A$2:$A$1065,0)),"")</f>
        <v/>
      </c>
      <c r="T16" s="15">
        <f>IFERROR(INDEX(Blocks!$N$2:$N$1065,MATCH($A16&amp;"|3",Blocks!$A$2:$A$1065,0)),"")</f>
        <v/>
      </c>
      <c r="U16" s="16">
        <f>IF(IFERROR(INDEX(Blocks!$M$2:$M$1065,MATCH($A16&amp;"|3",Blocks!$A$2:$A$1065,0)),"")=0,"",IFERROR(INDEX(Blocks!$P$2:$P$1065,MATCH($A16&amp;"|3",Blocks!$A$2:$A$1065,0)),""))</f>
        <v/>
      </c>
      <c r="V16" s="15">
        <f>IF(IFERROR(INDEX(Blocks!$M$2:$M$1065,MATCH($A16&amp;"|3",Blocks!$A$2:$A$1065,0)),"")=0,"",IFERROR(INDEX(Blocks!$S$2:$S$1065,MATCH($A16&amp;"|3",Blocks!$A$2:$A$1065,0)),""))</f>
        <v/>
      </c>
      <c r="W16" s="17">
        <f>IFERROR(INDEX(Blocks!$T$2:$T$1065,MATCH($A16&amp;"|3",Blocks!$A$2:$A$1065,0)),"")</f>
        <v/>
      </c>
      <c r="X16" s="18">
        <f>IFERROR(INDEX(Blocks!$N$2:$N$1065,MATCH($A16&amp;"|4",Blocks!$A$2:$A$1065,0)),"")</f>
        <v/>
      </c>
      <c r="Y16" s="19">
        <f>IF(IFERROR(INDEX(Blocks!$M$2:$M$1065,MATCH($A16&amp;"|4",Blocks!$A$2:$A$1065,0)),"")=0,"",IFERROR(INDEX(Blocks!$P$2:$P$1065,MATCH($A16&amp;"|4",Blocks!$A$2:$A$1065,0)),""))</f>
        <v/>
      </c>
      <c r="Z16" s="18">
        <f>IF(IFERROR(INDEX(Blocks!$M$2:$M$1065,MATCH($A16&amp;"|4",Blocks!$A$2:$A$1065,0)),"")=0,"",IFERROR(INDEX(Blocks!$S$2:$S$1065,MATCH($A16&amp;"|4",Blocks!$A$2:$A$1065,0)),""))</f>
        <v/>
      </c>
      <c r="AA16" s="20">
        <f>IFERROR(INDEX(Blocks!$T$2:$T$1065,MATCH($A16&amp;"|4",Blocks!$A$2:$A$1065,0)),"")</f>
        <v/>
      </c>
      <c r="AB16" s="15">
        <f>IFERROR(INDEX(Blocks!$N$2:$N$1065,MATCH($A16&amp;"|5",Blocks!$A$2:$A$1065,0)),"")</f>
        <v/>
      </c>
      <c r="AC16" s="16">
        <f>IF(IFERROR(INDEX(Blocks!$M$2:$M$1065,MATCH($A16&amp;"|5",Blocks!$A$2:$A$1065,0)),"")=0,"",IFERROR(INDEX(Blocks!$P$2:$P$1065,MATCH($A16&amp;"|5",Blocks!$A$2:$A$1065,0)),""))</f>
        <v/>
      </c>
      <c r="AD16" s="15">
        <f>IF(IFERROR(INDEX(Blocks!$M$2:$M$1065,MATCH($A16&amp;"|5",Blocks!$A$2:$A$1065,0)),"")=0,"",IFERROR(INDEX(Blocks!$S$2:$S$1065,MATCH($A16&amp;"|5",Blocks!$A$2:$A$1065,0)),""))</f>
        <v/>
      </c>
      <c r="AE16" s="17">
        <f>IFERROR(INDEX(Blocks!$T$2:$T$1065,MATCH($A16&amp;"|5",Blocks!$A$2:$A$1065,0)),"")</f>
        <v/>
      </c>
      <c r="AF16" s="18">
        <f>IFERROR(INDEX(Blocks!$N$2:$N$1065,MATCH($A16&amp;"|6",Blocks!$A$2:$A$1065,0)),"")</f>
        <v/>
      </c>
      <c r="AG16" s="19">
        <f>IF(IFERROR(INDEX(Blocks!$M$2:$M$1065,MATCH($A16&amp;"|6",Blocks!$A$2:$A$1065,0)),"")=0,"",IFERROR(INDEX(Blocks!$P$2:$P$1065,MATCH($A16&amp;"|6",Blocks!$A$2:$A$1065,0)),""))</f>
        <v/>
      </c>
      <c r="AH16" s="18">
        <f>IF(IFERROR(INDEX(Blocks!$M$2:$M$1065,MATCH($A16&amp;"|6",Blocks!$A$2:$A$1065,0)),"")=0,"",IFERROR(INDEX(Blocks!$S$2:$S$1065,MATCH($A16&amp;"|6",Blocks!$A$2:$A$1065,0)),""))</f>
        <v/>
      </c>
      <c r="AI16" s="20">
        <f>IFERROR(INDEX(Blocks!$T$2:$T$1065,MATCH($A16&amp;"|6",Blocks!$A$2:$A$1065,0)),"")</f>
        <v/>
      </c>
      <c r="AJ16" s="15">
        <f>IFERROR(INDEX(Blocks!$N$2:$N$1065,MATCH($A16&amp;"|7",Blocks!$A$2:$A$1065,0)),"")</f>
        <v/>
      </c>
      <c r="AK16" s="16">
        <f>IF(IFERROR(INDEX(Blocks!$M$2:$M$1065,MATCH($A16&amp;"|7",Blocks!$A$2:$A$1065,0)),"")=0,"",IFERROR(INDEX(Blocks!$P$2:$P$1065,MATCH($A16&amp;"|7",Blocks!$A$2:$A$1065,0)),""))</f>
        <v/>
      </c>
      <c r="AL16" s="15">
        <f>IF(IFERROR(INDEX(Blocks!$M$2:$M$1065,MATCH($A16&amp;"|7",Blocks!$A$2:$A$1065,0)),"")=0,"",IFERROR(INDEX(Blocks!$S$2:$S$1065,MATCH($A16&amp;"|7",Blocks!$A$2:$A$1065,0)),""))</f>
        <v/>
      </c>
      <c r="AM16" s="17">
        <f>IFERROR(INDEX(Blocks!$T$2:$T$1065,MATCH($A16&amp;"|7",Blocks!$A$2:$A$1065,0)),"")</f>
        <v/>
      </c>
      <c r="AN16" s="18">
        <f>IFERROR(INDEX(Blocks!$N$2:$N$1065,MATCH($A16&amp;"|8",Blocks!$A$2:$A$1065,0)),"")</f>
        <v/>
      </c>
      <c r="AO16" s="19">
        <f>IF(IFERROR(INDEX(Blocks!$M$2:$M$1065,MATCH($A16&amp;"|8",Blocks!$A$2:$A$1065,0)),"")=0,"",IFERROR(INDEX(Blocks!$P$2:$P$1065,MATCH($A16&amp;"|8",Blocks!$A$2:$A$1065,0)),""))</f>
        <v/>
      </c>
      <c r="AP16" s="18">
        <f>IF(IFERROR(INDEX(Blocks!$M$2:$M$1065,MATCH($A16&amp;"|8",Blocks!$A$2:$A$1065,0)),"")=0,"",IFERROR(INDEX(Blocks!$S$2:$S$1065,MATCH($A16&amp;"|8",Blocks!$A$2:$A$1065,0)),""))</f>
        <v/>
      </c>
      <c r="AQ16" s="20">
        <f>IFERROR(INDEX(Blocks!$T$2:$T$1065,MATCH($A16&amp;"|8",Blocks!$A$2:$A$1065,0)),"")</f>
        <v/>
      </c>
      <c r="AR16" s="15">
        <f>IFERROR(INDEX(Blocks!$N$2:$N$1065,MATCH($A16&amp;"|9",Blocks!$A$2:$A$1065,0)),"")</f>
        <v/>
      </c>
      <c r="AS16" s="16">
        <f>IF(IFERROR(INDEX(Blocks!$M$2:$M$1065,MATCH($A16&amp;"|9",Blocks!$A$2:$A$1065,0)),"")=0,"",IFERROR(INDEX(Blocks!$P$2:$P$1065,MATCH($A16&amp;"|9",Blocks!$A$2:$A$1065,0)),""))</f>
        <v/>
      </c>
      <c r="AT16" s="15">
        <f>IF(IFERROR(INDEX(Blocks!$M$2:$M$1065,MATCH($A16&amp;"|9",Blocks!$A$2:$A$1065,0)),"")=0,"",IFERROR(INDEX(Blocks!$S$2:$S$1065,MATCH($A16&amp;"|9",Blocks!$A$2:$A$1065,0)),""))</f>
        <v/>
      </c>
      <c r="AU16" s="17">
        <f>IFERROR(INDEX(Blocks!$T$2:$T$1065,MATCH($A16&amp;"|9",Blocks!$A$2:$A$1065,0)),"")</f>
        <v/>
      </c>
      <c r="AV16" s="18">
        <f>IFERROR(INDEX(Blocks!$N$2:$N$1065,MATCH($A16&amp;"|10",Blocks!$A$2:$A$1065,0)),"")</f>
        <v/>
      </c>
      <c r="AW16" s="19">
        <f>IF(IFERROR(INDEX(Blocks!$M$2:$M$1065,MATCH($A16&amp;"|10",Blocks!$A$2:$A$1065,0)),"")=0,"",IFERROR(INDEX(Blocks!$P$2:$P$1065,MATCH($A16&amp;"|10",Blocks!$A$2:$A$1065,0)),""))</f>
        <v/>
      </c>
      <c r="AX16" s="18">
        <f>IF(IFERROR(INDEX(Blocks!$M$2:$M$1065,MATCH($A16&amp;"|10",Blocks!$A$2:$A$1065,0)),"")=0,"",IFERROR(INDEX(Blocks!$S$2:$S$1065,MATCH($A16&amp;"|10",Blocks!$A$2:$A$1065,0)),""))</f>
        <v/>
      </c>
      <c r="AY16" s="20">
        <f>IFERROR(INDEX(Blocks!$T$2:$T$1065,MATCH($A16&amp;"|10",Blocks!$A$2:$A$1065,0)),"")</f>
        <v/>
      </c>
    </row>
    <row r="17">
      <c r="A17" s="6" t="inlineStr">
        <is>
          <t>Brentford</t>
        </is>
      </c>
      <c r="B17" s="11" t="n">
        <v>12</v>
      </c>
      <c r="C17" s="12">
        <f>IFERROR(INDEX(Ratings!$F:$F,MATCH($A17,Ratings!$C:$C,0)),"")</f>
        <v/>
      </c>
      <c r="D17" s="11">
        <f>SUMIFS(TeamGames!$X$2:$X$4073,TeamGames!$D$2:$D$4073,$A17)</f>
        <v/>
      </c>
      <c r="E17" s="11">
        <f>SUMIFS(TeamGames!$O$2:$O$4073,TeamGames!$D$2:$D$4073,$A17)</f>
        <v/>
      </c>
      <c r="F17" s="13">
        <f>SUMIFS(TeamGames!$S$2:$S$4073,TeamGames!$D$2:$D$4073,$A17,TeamGames!$X$2:$X$4073,1)</f>
        <v/>
      </c>
      <c r="G17" s="14">
        <f>IF(D17=0,"",E17-F17)</f>
        <v/>
      </c>
      <c r="H17" s="13">
        <f>SUMIFS(TeamGames!$W$2:$W$4073,TeamGames!$D$2:$D$4073,$A17)</f>
        <v/>
      </c>
      <c r="I17" s="14">
        <f>IF(D17=0,"",H17-F17)</f>
        <v/>
      </c>
      <c r="J17" s="13">
        <f>SUMIFS(TeamGames!$T$2:$T$4073,TeamGames!$D$2:$D$4073,$A17)</f>
        <v/>
      </c>
      <c r="K17" s="13">
        <f>SUMIFS(TeamGames!$U$2:$U$4073,TeamGames!$D$2:$D$4073,$A17)</f>
        <v/>
      </c>
      <c r="L17" s="15">
        <f>IFERROR(INDEX(Blocks!$N$2:$N$1065,MATCH($A17&amp;"|1",Blocks!$A$2:$A$1065,0)),"")</f>
        <v/>
      </c>
      <c r="M17" s="16">
        <f>IF(IFERROR(INDEX(Blocks!$M$2:$M$1065,MATCH($A17&amp;"|1",Blocks!$A$2:$A$1065,0)),"")=0,"",IFERROR(INDEX(Blocks!$P$2:$P$1065,MATCH($A17&amp;"|1",Blocks!$A$2:$A$1065,0)),""))</f>
        <v/>
      </c>
      <c r="N17" s="15">
        <f>IF(IFERROR(INDEX(Blocks!$M$2:$M$1065,MATCH($A17&amp;"|1",Blocks!$A$2:$A$1065,0)),"")=0,"",IFERROR(INDEX(Blocks!$S$2:$S$1065,MATCH($A17&amp;"|1",Blocks!$A$2:$A$1065,0)),""))</f>
        <v/>
      </c>
      <c r="O17" s="17">
        <f>IFERROR(INDEX(Blocks!$T$2:$T$1065,MATCH($A17&amp;"|1",Blocks!$A$2:$A$1065,0)),"")</f>
        <v/>
      </c>
      <c r="P17" s="18">
        <f>IFERROR(INDEX(Blocks!$N$2:$N$1065,MATCH($A17&amp;"|2",Blocks!$A$2:$A$1065,0)),"")</f>
        <v/>
      </c>
      <c r="Q17" s="19">
        <f>IF(IFERROR(INDEX(Blocks!$M$2:$M$1065,MATCH($A17&amp;"|2",Blocks!$A$2:$A$1065,0)),"")=0,"",IFERROR(INDEX(Blocks!$P$2:$P$1065,MATCH($A17&amp;"|2",Blocks!$A$2:$A$1065,0)),""))</f>
        <v/>
      </c>
      <c r="R17" s="18">
        <f>IF(IFERROR(INDEX(Blocks!$M$2:$M$1065,MATCH($A17&amp;"|2",Blocks!$A$2:$A$1065,0)),"")=0,"",IFERROR(INDEX(Blocks!$S$2:$S$1065,MATCH($A17&amp;"|2",Blocks!$A$2:$A$1065,0)),""))</f>
        <v/>
      </c>
      <c r="S17" s="20">
        <f>IFERROR(INDEX(Blocks!$T$2:$T$1065,MATCH($A17&amp;"|2",Blocks!$A$2:$A$1065,0)),"")</f>
        <v/>
      </c>
      <c r="T17" s="15">
        <f>IFERROR(INDEX(Blocks!$N$2:$N$1065,MATCH($A17&amp;"|3",Blocks!$A$2:$A$1065,0)),"")</f>
        <v/>
      </c>
      <c r="U17" s="16">
        <f>IF(IFERROR(INDEX(Blocks!$M$2:$M$1065,MATCH($A17&amp;"|3",Blocks!$A$2:$A$1065,0)),"")=0,"",IFERROR(INDEX(Blocks!$P$2:$P$1065,MATCH($A17&amp;"|3",Blocks!$A$2:$A$1065,0)),""))</f>
        <v/>
      </c>
      <c r="V17" s="15">
        <f>IF(IFERROR(INDEX(Blocks!$M$2:$M$1065,MATCH($A17&amp;"|3",Blocks!$A$2:$A$1065,0)),"")=0,"",IFERROR(INDEX(Blocks!$S$2:$S$1065,MATCH($A17&amp;"|3",Blocks!$A$2:$A$1065,0)),""))</f>
        <v/>
      </c>
      <c r="W17" s="17">
        <f>IFERROR(INDEX(Blocks!$T$2:$T$1065,MATCH($A17&amp;"|3",Blocks!$A$2:$A$1065,0)),"")</f>
        <v/>
      </c>
      <c r="X17" s="18">
        <f>IFERROR(INDEX(Blocks!$N$2:$N$1065,MATCH($A17&amp;"|4",Blocks!$A$2:$A$1065,0)),"")</f>
        <v/>
      </c>
      <c r="Y17" s="19">
        <f>IF(IFERROR(INDEX(Blocks!$M$2:$M$1065,MATCH($A17&amp;"|4",Blocks!$A$2:$A$1065,0)),"")=0,"",IFERROR(INDEX(Blocks!$P$2:$P$1065,MATCH($A17&amp;"|4",Blocks!$A$2:$A$1065,0)),""))</f>
        <v/>
      </c>
      <c r="Z17" s="18">
        <f>IF(IFERROR(INDEX(Blocks!$M$2:$M$1065,MATCH($A17&amp;"|4",Blocks!$A$2:$A$1065,0)),"")=0,"",IFERROR(INDEX(Blocks!$S$2:$S$1065,MATCH($A17&amp;"|4",Blocks!$A$2:$A$1065,0)),""))</f>
        <v/>
      </c>
      <c r="AA17" s="20">
        <f>IFERROR(INDEX(Blocks!$T$2:$T$1065,MATCH($A17&amp;"|4",Blocks!$A$2:$A$1065,0)),"")</f>
        <v/>
      </c>
      <c r="AB17" s="15">
        <f>IFERROR(INDEX(Blocks!$N$2:$N$1065,MATCH($A17&amp;"|5",Blocks!$A$2:$A$1065,0)),"")</f>
        <v/>
      </c>
      <c r="AC17" s="16">
        <f>IF(IFERROR(INDEX(Blocks!$M$2:$M$1065,MATCH($A17&amp;"|5",Blocks!$A$2:$A$1065,0)),"")=0,"",IFERROR(INDEX(Blocks!$P$2:$P$1065,MATCH($A17&amp;"|5",Blocks!$A$2:$A$1065,0)),""))</f>
        <v/>
      </c>
      <c r="AD17" s="15">
        <f>IF(IFERROR(INDEX(Blocks!$M$2:$M$1065,MATCH($A17&amp;"|5",Blocks!$A$2:$A$1065,0)),"")=0,"",IFERROR(INDEX(Blocks!$S$2:$S$1065,MATCH($A17&amp;"|5",Blocks!$A$2:$A$1065,0)),""))</f>
        <v/>
      </c>
      <c r="AE17" s="17">
        <f>IFERROR(INDEX(Blocks!$T$2:$T$1065,MATCH($A17&amp;"|5",Blocks!$A$2:$A$1065,0)),"")</f>
        <v/>
      </c>
      <c r="AF17" s="18">
        <f>IFERROR(INDEX(Blocks!$N$2:$N$1065,MATCH($A17&amp;"|6",Blocks!$A$2:$A$1065,0)),"")</f>
        <v/>
      </c>
      <c r="AG17" s="19">
        <f>IF(IFERROR(INDEX(Blocks!$M$2:$M$1065,MATCH($A17&amp;"|6",Blocks!$A$2:$A$1065,0)),"")=0,"",IFERROR(INDEX(Blocks!$P$2:$P$1065,MATCH($A17&amp;"|6",Blocks!$A$2:$A$1065,0)),""))</f>
        <v/>
      </c>
      <c r="AH17" s="18">
        <f>IF(IFERROR(INDEX(Blocks!$M$2:$M$1065,MATCH($A17&amp;"|6",Blocks!$A$2:$A$1065,0)),"")=0,"",IFERROR(INDEX(Blocks!$S$2:$S$1065,MATCH($A17&amp;"|6",Blocks!$A$2:$A$1065,0)),""))</f>
        <v/>
      </c>
      <c r="AI17" s="20">
        <f>IFERROR(INDEX(Blocks!$T$2:$T$1065,MATCH($A17&amp;"|6",Blocks!$A$2:$A$1065,0)),"")</f>
        <v/>
      </c>
      <c r="AJ17" s="15">
        <f>IFERROR(INDEX(Blocks!$N$2:$N$1065,MATCH($A17&amp;"|7",Blocks!$A$2:$A$1065,0)),"")</f>
        <v/>
      </c>
      <c r="AK17" s="16">
        <f>IF(IFERROR(INDEX(Blocks!$M$2:$M$1065,MATCH($A17&amp;"|7",Blocks!$A$2:$A$1065,0)),"")=0,"",IFERROR(INDEX(Blocks!$P$2:$P$1065,MATCH($A17&amp;"|7",Blocks!$A$2:$A$1065,0)),""))</f>
        <v/>
      </c>
      <c r="AL17" s="15">
        <f>IF(IFERROR(INDEX(Blocks!$M$2:$M$1065,MATCH($A17&amp;"|7",Blocks!$A$2:$A$1065,0)),"")=0,"",IFERROR(INDEX(Blocks!$S$2:$S$1065,MATCH($A17&amp;"|7",Blocks!$A$2:$A$1065,0)),""))</f>
        <v/>
      </c>
      <c r="AM17" s="17">
        <f>IFERROR(INDEX(Blocks!$T$2:$T$1065,MATCH($A17&amp;"|7",Blocks!$A$2:$A$1065,0)),"")</f>
        <v/>
      </c>
      <c r="AN17" s="18">
        <f>IFERROR(INDEX(Blocks!$N$2:$N$1065,MATCH($A17&amp;"|8",Blocks!$A$2:$A$1065,0)),"")</f>
        <v/>
      </c>
      <c r="AO17" s="19">
        <f>IF(IFERROR(INDEX(Blocks!$M$2:$M$1065,MATCH($A17&amp;"|8",Blocks!$A$2:$A$1065,0)),"")=0,"",IFERROR(INDEX(Blocks!$P$2:$P$1065,MATCH($A17&amp;"|8",Blocks!$A$2:$A$1065,0)),""))</f>
        <v/>
      </c>
      <c r="AP17" s="18">
        <f>IF(IFERROR(INDEX(Blocks!$M$2:$M$1065,MATCH($A17&amp;"|8",Blocks!$A$2:$A$1065,0)),"")=0,"",IFERROR(INDEX(Blocks!$S$2:$S$1065,MATCH($A17&amp;"|8",Blocks!$A$2:$A$1065,0)),""))</f>
        <v/>
      </c>
      <c r="AQ17" s="20">
        <f>IFERROR(INDEX(Blocks!$T$2:$T$1065,MATCH($A17&amp;"|8",Blocks!$A$2:$A$1065,0)),"")</f>
        <v/>
      </c>
      <c r="AR17" s="15">
        <f>IFERROR(INDEX(Blocks!$N$2:$N$1065,MATCH($A17&amp;"|9",Blocks!$A$2:$A$1065,0)),"")</f>
        <v/>
      </c>
      <c r="AS17" s="16">
        <f>IF(IFERROR(INDEX(Blocks!$M$2:$M$1065,MATCH($A17&amp;"|9",Blocks!$A$2:$A$1065,0)),"")=0,"",IFERROR(INDEX(Blocks!$P$2:$P$1065,MATCH($A17&amp;"|9",Blocks!$A$2:$A$1065,0)),""))</f>
        <v/>
      </c>
      <c r="AT17" s="15">
        <f>IF(IFERROR(INDEX(Blocks!$M$2:$M$1065,MATCH($A17&amp;"|9",Blocks!$A$2:$A$1065,0)),"")=0,"",IFERROR(INDEX(Blocks!$S$2:$S$1065,MATCH($A17&amp;"|9",Blocks!$A$2:$A$1065,0)),""))</f>
        <v/>
      </c>
      <c r="AU17" s="17">
        <f>IFERROR(INDEX(Blocks!$T$2:$T$1065,MATCH($A17&amp;"|9",Blocks!$A$2:$A$1065,0)),"")</f>
        <v/>
      </c>
      <c r="AV17" s="18">
        <f>IFERROR(INDEX(Blocks!$N$2:$N$1065,MATCH($A17&amp;"|10",Blocks!$A$2:$A$1065,0)),"")</f>
        <v/>
      </c>
      <c r="AW17" s="19">
        <f>IF(IFERROR(INDEX(Blocks!$M$2:$M$1065,MATCH($A17&amp;"|10",Blocks!$A$2:$A$1065,0)),"")=0,"",IFERROR(INDEX(Blocks!$P$2:$P$1065,MATCH($A17&amp;"|10",Blocks!$A$2:$A$1065,0)),""))</f>
        <v/>
      </c>
      <c r="AX17" s="18">
        <f>IF(IFERROR(INDEX(Blocks!$M$2:$M$1065,MATCH($A17&amp;"|10",Blocks!$A$2:$A$1065,0)),"")=0,"",IFERROR(INDEX(Blocks!$S$2:$S$1065,MATCH($A17&amp;"|10",Blocks!$A$2:$A$1065,0)),""))</f>
        <v/>
      </c>
      <c r="AY17" s="20">
        <f>IFERROR(INDEX(Blocks!$T$2:$T$1065,MATCH($A17&amp;"|10",Blocks!$A$2:$A$1065,0)),"")</f>
        <v/>
      </c>
    </row>
    <row r="18">
      <c r="A18" s="6" t="inlineStr">
        <is>
          <t>Nott'm Forest</t>
        </is>
      </c>
      <c r="B18" s="11" t="n">
        <v>13</v>
      </c>
      <c r="C18" s="12">
        <f>IFERROR(INDEX(Ratings!$F:$F,MATCH($A18,Ratings!$C:$C,0)),"")</f>
        <v/>
      </c>
      <c r="D18" s="11">
        <f>SUMIFS(TeamGames!$X$2:$X$4073,TeamGames!$D$2:$D$4073,$A18)</f>
        <v/>
      </c>
      <c r="E18" s="11">
        <f>SUMIFS(TeamGames!$O$2:$O$4073,TeamGames!$D$2:$D$4073,$A18)</f>
        <v/>
      </c>
      <c r="F18" s="13">
        <f>SUMIFS(TeamGames!$S$2:$S$4073,TeamGames!$D$2:$D$4073,$A18,TeamGames!$X$2:$X$4073,1)</f>
        <v/>
      </c>
      <c r="G18" s="14">
        <f>IF(D18=0,"",E18-F18)</f>
        <v/>
      </c>
      <c r="H18" s="13">
        <f>SUMIFS(TeamGames!$W$2:$W$4073,TeamGames!$D$2:$D$4073,$A18)</f>
        <v/>
      </c>
      <c r="I18" s="14">
        <f>IF(D18=0,"",H18-F18)</f>
        <v/>
      </c>
      <c r="J18" s="13">
        <f>SUMIFS(TeamGames!$T$2:$T$4073,TeamGames!$D$2:$D$4073,$A18)</f>
        <v/>
      </c>
      <c r="K18" s="13">
        <f>SUMIFS(TeamGames!$U$2:$U$4073,TeamGames!$D$2:$D$4073,$A18)</f>
        <v/>
      </c>
      <c r="L18" s="15">
        <f>IFERROR(INDEX(Blocks!$N$2:$N$1065,MATCH($A18&amp;"|1",Blocks!$A$2:$A$1065,0)),"")</f>
        <v/>
      </c>
      <c r="M18" s="16">
        <f>IF(IFERROR(INDEX(Blocks!$M$2:$M$1065,MATCH($A18&amp;"|1",Blocks!$A$2:$A$1065,0)),"")=0,"",IFERROR(INDEX(Blocks!$P$2:$P$1065,MATCH($A18&amp;"|1",Blocks!$A$2:$A$1065,0)),""))</f>
        <v/>
      </c>
      <c r="N18" s="15">
        <f>IF(IFERROR(INDEX(Blocks!$M$2:$M$1065,MATCH($A18&amp;"|1",Blocks!$A$2:$A$1065,0)),"")=0,"",IFERROR(INDEX(Blocks!$S$2:$S$1065,MATCH($A18&amp;"|1",Blocks!$A$2:$A$1065,0)),""))</f>
        <v/>
      </c>
      <c r="O18" s="17">
        <f>IFERROR(INDEX(Blocks!$T$2:$T$1065,MATCH($A18&amp;"|1",Blocks!$A$2:$A$1065,0)),"")</f>
        <v/>
      </c>
      <c r="P18" s="18">
        <f>IFERROR(INDEX(Blocks!$N$2:$N$1065,MATCH($A18&amp;"|2",Blocks!$A$2:$A$1065,0)),"")</f>
        <v/>
      </c>
      <c r="Q18" s="19">
        <f>IF(IFERROR(INDEX(Blocks!$M$2:$M$1065,MATCH($A18&amp;"|2",Blocks!$A$2:$A$1065,0)),"")=0,"",IFERROR(INDEX(Blocks!$P$2:$P$1065,MATCH($A18&amp;"|2",Blocks!$A$2:$A$1065,0)),""))</f>
        <v/>
      </c>
      <c r="R18" s="18">
        <f>IF(IFERROR(INDEX(Blocks!$M$2:$M$1065,MATCH($A18&amp;"|2",Blocks!$A$2:$A$1065,0)),"")=0,"",IFERROR(INDEX(Blocks!$S$2:$S$1065,MATCH($A18&amp;"|2",Blocks!$A$2:$A$1065,0)),""))</f>
        <v/>
      </c>
      <c r="S18" s="20">
        <f>IFERROR(INDEX(Blocks!$T$2:$T$1065,MATCH($A18&amp;"|2",Blocks!$A$2:$A$1065,0)),"")</f>
        <v/>
      </c>
      <c r="T18" s="15">
        <f>IFERROR(INDEX(Blocks!$N$2:$N$1065,MATCH($A18&amp;"|3",Blocks!$A$2:$A$1065,0)),"")</f>
        <v/>
      </c>
      <c r="U18" s="16">
        <f>IF(IFERROR(INDEX(Blocks!$M$2:$M$1065,MATCH($A18&amp;"|3",Blocks!$A$2:$A$1065,0)),"")=0,"",IFERROR(INDEX(Blocks!$P$2:$P$1065,MATCH($A18&amp;"|3",Blocks!$A$2:$A$1065,0)),""))</f>
        <v/>
      </c>
      <c r="V18" s="15">
        <f>IF(IFERROR(INDEX(Blocks!$M$2:$M$1065,MATCH($A18&amp;"|3",Blocks!$A$2:$A$1065,0)),"")=0,"",IFERROR(INDEX(Blocks!$S$2:$S$1065,MATCH($A18&amp;"|3",Blocks!$A$2:$A$1065,0)),""))</f>
        <v/>
      </c>
      <c r="W18" s="17">
        <f>IFERROR(INDEX(Blocks!$T$2:$T$1065,MATCH($A18&amp;"|3",Blocks!$A$2:$A$1065,0)),"")</f>
        <v/>
      </c>
      <c r="X18" s="18">
        <f>IFERROR(INDEX(Blocks!$N$2:$N$1065,MATCH($A18&amp;"|4",Blocks!$A$2:$A$1065,0)),"")</f>
        <v/>
      </c>
      <c r="Y18" s="19">
        <f>IF(IFERROR(INDEX(Blocks!$M$2:$M$1065,MATCH($A18&amp;"|4",Blocks!$A$2:$A$1065,0)),"")=0,"",IFERROR(INDEX(Blocks!$P$2:$P$1065,MATCH($A18&amp;"|4",Blocks!$A$2:$A$1065,0)),""))</f>
        <v/>
      </c>
      <c r="Z18" s="18">
        <f>IF(IFERROR(INDEX(Blocks!$M$2:$M$1065,MATCH($A18&amp;"|4",Blocks!$A$2:$A$1065,0)),"")=0,"",IFERROR(INDEX(Blocks!$S$2:$S$1065,MATCH($A18&amp;"|4",Blocks!$A$2:$A$1065,0)),""))</f>
        <v/>
      </c>
      <c r="AA18" s="20">
        <f>IFERROR(INDEX(Blocks!$T$2:$T$1065,MATCH($A18&amp;"|4",Blocks!$A$2:$A$1065,0)),"")</f>
        <v/>
      </c>
      <c r="AB18" s="15">
        <f>IFERROR(INDEX(Blocks!$N$2:$N$1065,MATCH($A18&amp;"|5",Blocks!$A$2:$A$1065,0)),"")</f>
        <v/>
      </c>
      <c r="AC18" s="16">
        <f>IF(IFERROR(INDEX(Blocks!$M$2:$M$1065,MATCH($A18&amp;"|5",Blocks!$A$2:$A$1065,0)),"")=0,"",IFERROR(INDEX(Blocks!$P$2:$P$1065,MATCH($A18&amp;"|5",Blocks!$A$2:$A$1065,0)),""))</f>
        <v/>
      </c>
      <c r="AD18" s="15">
        <f>IF(IFERROR(INDEX(Blocks!$M$2:$M$1065,MATCH($A18&amp;"|5",Blocks!$A$2:$A$1065,0)),"")=0,"",IFERROR(INDEX(Blocks!$S$2:$S$1065,MATCH($A18&amp;"|5",Blocks!$A$2:$A$1065,0)),""))</f>
        <v/>
      </c>
      <c r="AE18" s="17">
        <f>IFERROR(INDEX(Blocks!$T$2:$T$1065,MATCH($A18&amp;"|5",Blocks!$A$2:$A$1065,0)),"")</f>
        <v/>
      </c>
      <c r="AF18" s="18">
        <f>IFERROR(INDEX(Blocks!$N$2:$N$1065,MATCH($A18&amp;"|6",Blocks!$A$2:$A$1065,0)),"")</f>
        <v/>
      </c>
      <c r="AG18" s="19">
        <f>IF(IFERROR(INDEX(Blocks!$M$2:$M$1065,MATCH($A18&amp;"|6",Blocks!$A$2:$A$1065,0)),"")=0,"",IFERROR(INDEX(Blocks!$P$2:$P$1065,MATCH($A18&amp;"|6",Blocks!$A$2:$A$1065,0)),""))</f>
        <v/>
      </c>
      <c r="AH18" s="18">
        <f>IF(IFERROR(INDEX(Blocks!$M$2:$M$1065,MATCH($A18&amp;"|6",Blocks!$A$2:$A$1065,0)),"")=0,"",IFERROR(INDEX(Blocks!$S$2:$S$1065,MATCH($A18&amp;"|6",Blocks!$A$2:$A$1065,0)),""))</f>
        <v/>
      </c>
      <c r="AI18" s="20">
        <f>IFERROR(INDEX(Blocks!$T$2:$T$1065,MATCH($A18&amp;"|6",Blocks!$A$2:$A$1065,0)),"")</f>
        <v/>
      </c>
      <c r="AJ18" s="15">
        <f>IFERROR(INDEX(Blocks!$N$2:$N$1065,MATCH($A18&amp;"|7",Blocks!$A$2:$A$1065,0)),"")</f>
        <v/>
      </c>
      <c r="AK18" s="16">
        <f>IF(IFERROR(INDEX(Blocks!$M$2:$M$1065,MATCH($A18&amp;"|7",Blocks!$A$2:$A$1065,0)),"")=0,"",IFERROR(INDEX(Blocks!$P$2:$P$1065,MATCH($A18&amp;"|7",Blocks!$A$2:$A$1065,0)),""))</f>
        <v/>
      </c>
      <c r="AL18" s="15">
        <f>IF(IFERROR(INDEX(Blocks!$M$2:$M$1065,MATCH($A18&amp;"|7",Blocks!$A$2:$A$1065,0)),"")=0,"",IFERROR(INDEX(Blocks!$S$2:$S$1065,MATCH($A18&amp;"|7",Blocks!$A$2:$A$1065,0)),""))</f>
        <v/>
      </c>
      <c r="AM18" s="17">
        <f>IFERROR(INDEX(Blocks!$T$2:$T$1065,MATCH($A18&amp;"|7",Blocks!$A$2:$A$1065,0)),"")</f>
        <v/>
      </c>
      <c r="AN18" s="18">
        <f>IFERROR(INDEX(Blocks!$N$2:$N$1065,MATCH($A18&amp;"|8",Blocks!$A$2:$A$1065,0)),"")</f>
        <v/>
      </c>
      <c r="AO18" s="19">
        <f>IF(IFERROR(INDEX(Blocks!$M$2:$M$1065,MATCH($A18&amp;"|8",Blocks!$A$2:$A$1065,0)),"")=0,"",IFERROR(INDEX(Blocks!$P$2:$P$1065,MATCH($A18&amp;"|8",Blocks!$A$2:$A$1065,0)),""))</f>
        <v/>
      </c>
      <c r="AP18" s="18">
        <f>IF(IFERROR(INDEX(Blocks!$M$2:$M$1065,MATCH($A18&amp;"|8",Blocks!$A$2:$A$1065,0)),"")=0,"",IFERROR(INDEX(Blocks!$S$2:$S$1065,MATCH($A18&amp;"|8",Blocks!$A$2:$A$1065,0)),""))</f>
        <v/>
      </c>
      <c r="AQ18" s="20">
        <f>IFERROR(INDEX(Blocks!$T$2:$T$1065,MATCH($A18&amp;"|8",Blocks!$A$2:$A$1065,0)),"")</f>
        <v/>
      </c>
      <c r="AR18" s="15">
        <f>IFERROR(INDEX(Blocks!$N$2:$N$1065,MATCH($A18&amp;"|9",Blocks!$A$2:$A$1065,0)),"")</f>
        <v/>
      </c>
      <c r="AS18" s="16">
        <f>IF(IFERROR(INDEX(Blocks!$M$2:$M$1065,MATCH($A18&amp;"|9",Blocks!$A$2:$A$1065,0)),"")=0,"",IFERROR(INDEX(Blocks!$P$2:$P$1065,MATCH($A18&amp;"|9",Blocks!$A$2:$A$1065,0)),""))</f>
        <v/>
      </c>
      <c r="AT18" s="15">
        <f>IF(IFERROR(INDEX(Blocks!$M$2:$M$1065,MATCH($A18&amp;"|9",Blocks!$A$2:$A$1065,0)),"")=0,"",IFERROR(INDEX(Blocks!$S$2:$S$1065,MATCH($A18&amp;"|9",Blocks!$A$2:$A$1065,0)),""))</f>
        <v/>
      </c>
      <c r="AU18" s="17">
        <f>IFERROR(INDEX(Blocks!$T$2:$T$1065,MATCH($A18&amp;"|9",Blocks!$A$2:$A$1065,0)),"")</f>
        <v/>
      </c>
      <c r="AV18" s="18">
        <f>IFERROR(INDEX(Blocks!$N$2:$N$1065,MATCH($A18&amp;"|10",Blocks!$A$2:$A$1065,0)),"")</f>
        <v/>
      </c>
      <c r="AW18" s="19">
        <f>IF(IFERROR(INDEX(Blocks!$M$2:$M$1065,MATCH($A18&amp;"|10",Blocks!$A$2:$A$1065,0)),"")=0,"",IFERROR(INDEX(Blocks!$P$2:$P$1065,MATCH($A18&amp;"|10",Blocks!$A$2:$A$1065,0)),""))</f>
        <v/>
      </c>
      <c r="AX18" s="18">
        <f>IF(IFERROR(INDEX(Blocks!$M$2:$M$1065,MATCH($A18&amp;"|10",Blocks!$A$2:$A$1065,0)),"")=0,"",IFERROR(INDEX(Blocks!$S$2:$S$1065,MATCH($A18&amp;"|10",Blocks!$A$2:$A$1065,0)),""))</f>
        <v/>
      </c>
      <c r="AY18" s="20">
        <f>IFERROR(INDEX(Blocks!$T$2:$T$1065,MATCH($A18&amp;"|10",Blocks!$A$2:$A$1065,0)),"")</f>
        <v/>
      </c>
    </row>
    <row r="19">
      <c r="A19" s="6" t="inlineStr">
        <is>
          <t>Leeds</t>
        </is>
      </c>
      <c r="B19" s="11" t="n">
        <v>14</v>
      </c>
      <c r="C19" s="12">
        <f>IFERROR(INDEX(Ratings!$F:$F,MATCH($A19,Ratings!$C:$C,0)),"")</f>
        <v/>
      </c>
      <c r="D19" s="11">
        <f>SUMIFS(TeamGames!$X$2:$X$4073,TeamGames!$D$2:$D$4073,$A19)</f>
        <v/>
      </c>
      <c r="E19" s="11">
        <f>SUMIFS(TeamGames!$O$2:$O$4073,TeamGames!$D$2:$D$4073,$A19)</f>
        <v/>
      </c>
      <c r="F19" s="13">
        <f>SUMIFS(TeamGames!$S$2:$S$4073,TeamGames!$D$2:$D$4073,$A19,TeamGames!$X$2:$X$4073,1)</f>
        <v/>
      </c>
      <c r="G19" s="14">
        <f>IF(D19=0,"",E19-F19)</f>
        <v/>
      </c>
      <c r="H19" s="13">
        <f>SUMIFS(TeamGames!$W$2:$W$4073,TeamGames!$D$2:$D$4073,$A19)</f>
        <v/>
      </c>
      <c r="I19" s="14">
        <f>IF(D19=0,"",H19-F19)</f>
        <v/>
      </c>
      <c r="J19" s="13">
        <f>SUMIFS(TeamGames!$T$2:$T$4073,TeamGames!$D$2:$D$4073,$A19)</f>
        <v/>
      </c>
      <c r="K19" s="13">
        <f>SUMIFS(TeamGames!$U$2:$U$4073,TeamGames!$D$2:$D$4073,$A19)</f>
        <v/>
      </c>
      <c r="L19" s="15">
        <f>IFERROR(INDEX(Blocks!$N$2:$N$1065,MATCH($A19&amp;"|1",Blocks!$A$2:$A$1065,0)),"")</f>
        <v/>
      </c>
      <c r="M19" s="16">
        <f>IF(IFERROR(INDEX(Blocks!$M$2:$M$1065,MATCH($A19&amp;"|1",Blocks!$A$2:$A$1065,0)),"")=0,"",IFERROR(INDEX(Blocks!$P$2:$P$1065,MATCH($A19&amp;"|1",Blocks!$A$2:$A$1065,0)),""))</f>
        <v/>
      </c>
      <c r="N19" s="15">
        <f>IF(IFERROR(INDEX(Blocks!$M$2:$M$1065,MATCH($A19&amp;"|1",Blocks!$A$2:$A$1065,0)),"")=0,"",IFERROR(INDEX(Blocks!$S$2:$S$1065,MATCH($A19&amp;"|1",Blocks!$A$2:$A$1065,0)),""))</f>
        <v/>
      </c>
      <c r="O19" s="17">
        <f>IFERROR(INDEX(Blocks!$T$2:$T$1065,MATCH($A19&amp;"|1",Blocks!$A$2:$A$1065,0)),"")</f>
        <v/>
      </c>
      <c r="P19" s="18">
        <f>IFERROR(INDEX(Blocks!$N$2:$N$1065,MATCH($A19&amp;"|2",Blocks!$A$2:$A$1065,0)),"")</f>
        <v/>
      </c>
      <c r="Q19" s="19">
        <f>IF(IFERROR(INDEX(Blocks!$M$2:$M$1065,MATCH($A19&amp;"|2",Blocks!$A$2:$A$1065,0)),"")=0,"",IFERROR(INDEX(Blocks!$P$2:$P$1065,MATCH($A19&amp;"|2",Blocks!$A$2:$A$1065,0)),""))</f>
        <v/>
      </c>
      <c r="R19" s="18">
        <f>IF(IFERROR(INDEX(Blocks!$M$2:$M$1065,MATCH($A19&amp;"|2",Blocks!$A$2:$A$1065,0)),"")=0,"",IFERROR(INDEX(Blocks!$S$2:$S$1065,MATCH($A19&amp;"|2",Blocks!$A$2:$A$1065,0)),""))</f>
        <v/>
      </c>
      <c r="S19" s="20">
        <f>IFERROR(INDEX(Blocks!$T$2:$T$1065,MATCH($A19&amp;"|2",Blocks!$A$2:$A$1065,0)),"")</f>
        <v/>
      </c>
      <c r="T19" s="15">
        <f>IFERROR(INDEX(Blocks!$N$2:$N$1065,MATCH($A19&amp;"|3",Blocks!$A$2:$A$1065,0)),"")</f>
        <v/>
      </c>
      <c r="U19" s="16">
        <f>IF(IFERROR(INDEX(Blocks!$M$2:$M$1065,MATCH($A19&amp;"|3",Blocks!$A$2:$A$1065,0)),"")=0,"",IFERROR(INDEX(Blocks!$P$2:$P$1065,MATCH($A19&amp;"|3",Blocks!$A$2:$A$1065,0)),""))</f>
        <v/>
      </c>
      <c r="V19" s="15">
        <f>IF(IFERROR(INDEX(Blocks!$M$2:$M$1065,MATCH($A19&amp;"|3",Blocks!$A$2:$A$1065,0)),"")=0,"",IFERROR(INDEX(Blocks!$S$2:$S$1065,MATCH($A19&amp;"|3",Blocks!$A$2:$A$1065,0)),""))</f>
        <v/>
      </c>
      <c r="W19" s="17">
        <f>IFERROR(INDEX(Blocks!$T$2:$T$1065,MATCH($A19&amp;"|3",Blocks!$A$2:$A$1065,0)),"")</f>
        <v/>
      </c>
      <c r="X19" s="18">
        <f>IFERROR(INDEX(Blocks!$N$2:$N$1065,MATCH($A19&amp;"|4",Blocks!$A$2:$A$1065,0)),"")</f>
        <v/>
      </c>
      <c r="Y19" s="19">
        <f>IF(IFERROR(INDEX(Blocks!$M$2:$M$1065,MATCH($A19&amp;"|4",Blocks!$A$2:$A$1065,0)),"")=0,"",IFERROR(INDEX(Blocks!$P$2:$P$1065,MATCH($A19&amp;"|4",Blocks!$A$2:$A$1065,0)),""))</f>
        <v/>
      </c>
      <c r="Z19" s="18">
        <f>IF(IFERROR(INDEX(Blocks!$M$2:$M$1065,MATCH($A19&amp;"|4",Blocks!$A$2:$A$1065,0)),"")=0,"",IFERROR(INDEX(Blocks!$S$2:$S$1065,MATCH($A19&amp;"|4",Blocks!$A$2:$A$1065,0)),""))</f>
        <v/>
      </c>
      <c r="AA19" s="20">
        <f>IFERROR(INDEX(Blocks!$T$2:$T$1065,MATCH($A19&amp;"|4",Blocks!$A$2:$A$1065,0)),"")</f>
        <v/>
      </c>
      <c r="AB19" s="15">
        <f>IFERROR(INDEX(Blocks!$N$2:$N$1065,MATCH($A19&amp;"|5",Blocks!$A$2:$A$1065,0)),"")</f>
        <v/>
      </c>
      <c r="AC19" s="16">
        <f>IF(IFERROR(INDEX(Blocks!$M$2:$M$1065,MATCH($A19&amp;"|5",Blocks!$A$2:$A$1065,0)),"")=0,"",IFERROR(INDEX(Blocks!$P$2:$P$1065,MATCH($A19&amp;"|5",Blocks!$A$2:$A$1065,0)),""))</f>
        <v/>
      </c>
      <c r="AD19" s="15">
        <f>IF(IFERROR(INDEX(Blocks!$M$2:$M$1065,MATCH($A19&amp;"|5",Blocks!$A$2:$A$1065,0)),"")=0,"",IFERROR(INDEX(Blocks!$S$2:$S$1065,MATCH($A19&amp;"|5",Blocks!$A$2:$A$1065,0)),""))</f>
        <v/>
      </c>
      <c r="AE19" s="17">
        <f>IFERROR(INDEX(Blocks!$T$2:$T$1065,MATCH($A19&amp;"|5",Blocks!$A$2:$A$1065,0)),"")</f>
        <v/>
      </c>
      <c r="AF19" s="18">
        <f>IFERROR(INDEX(Blocks!$N$2:$N$1065,MATCH($A19&amp;"|6",Blocks!$A$2:$A$1065,0)),"")</f>
        <v/>
      </c>
      <c r="AG19" s="19">
        <f>IF(IFERROR(INDEX(Blocks!$M$2:$M$1065,MATCH($A19&amp;"|6",Blocks!$A$2:$A$1065,0)),"")=0,"",IFERROR(INDEX(Blocks!$P$2:$P$1065,MATCH($A19&amp;"|6",Blocks!$A$2:$A$1065,0)),""))</f>
        <v/>
      </c>
      <c r="AH19" s="18">
        <f>IF(IFERROR(INDEX(Blocks!$M$2:$M$1065,MATCH($A19&amp;"|6",Blocks!$A$2:$A$1065,0)),"")=0,"",IFERROR(INDEX(Blocks!$S$2:$S$1065,MATCH($A19&amp;"|6",Blocks!$A$2:$A$1065,0)),""))</f>
        <v/>
      </c>
      <c r="AI19" s="20">
        <f>IFERROR(INDEX(Blocks!$T$2:$T$1065,MATCH($A19&amp;"|6",Blocks!$A$2:$A$1065,0)),"")</f>
        <v/>
      </c>
      <c r="AJ19" s="15">
        <f>IFERROR(INDEX(Blocks!$N$2:$N$1065,MATCH($A19&amp;"|7",Blocks!$A$2:$A$1065,0)),"")</f>
        <v/>
      </c>
      <c r="AK19" s="16">
        <f>IF(IFERROR(INDEX(Blocks!$M$2:$M$1065,MATCH($A19&amp;"|7",Blocks!$A$2:$A$1065,0)),"")=0,"",IFERROR(INDEX(Blocks!$P$2:$P$1065,MATCH($A19&amp;"|7",Blocks!$A$2:$A$1065,0)),""))</f>
        <v/>
      </c>
      <c r="AL19" s="15">
        <f>IF(IFERROR(INDEX(Blocks!$M$2:$M$1065,MATCH($A19&amp;"|7",Blocks!$A$2:$A$1065,0)),"")=0,"",IFERROR(INDEX(Blocks!$S$2:$S$1065,MATCH($A19&amp;"|7",Blocks!$A$2:$A$1065,0)),""))</f>
        <v/>
      </c>
      <c r="AM19" s="17">
        <f>IFERROR(INDEX(Blocks!$T$2:$T$1065,MATCH($A19&amp;"|7",Blocks!$A$2:$A$1065,0)),"")</f>
        <v/>
      </c>
      <c r="AN19" s="18">
        <f>IFERROR(INDEX(Blocks!$N$2:$N$1065,MATCH($A19&amp;"|8",Blocks!$A$2:$A$1065,0)),"")</f>
        <v/>
      </c>
      <c r="AO19" s="19">
        <f>IF(IFERROR(INDEX(Blocks!$M$2:$M$1065,MATCH($A19&amp;"|8",Blocks!$A$2:$A$1065,0)),"")=0,"",IFERROR(INDEX(Blocks!$P$2:$P$1065,MATCH($A19&amp;"|8",Blocks!$A$2:$A$1065,0)),""))</f>
        <v/>
      </c>
      <c r="AP19" s="18">
        <f>IF(IFERROR(INDEX(Blocks!$M$2:$M$1065,MATCH($A19&amp;"|8",Blocks!$A$2:$A$1065,0)),"")=0,"",IFERROR(INDEX(Blocks!$S$2:$S$1065,MATCH($A19&amp;"|8",Blocks!$A$2:$A$1065,0)),""))</f>
        <v/>
      </c>
      <c r="AQ19" s="20">
        <f>IFERROR(INDEX(Blocks!$T$2:$T$1065,MATCH($A19&amp;"|8",Blocks!$A$2:$A$1065,0)),"")</f>
        <v/>
      </c>
      <c r="AR19" s="15">
        <f>IFERROR(INDEX(Blocks!$N$2:$N$1065,MATCH($A19&amp;"|9",Blocks!$A$2:$A$1065,0)),"")</f>
        <v/>
      </c>
      <c r="AS19" s="16">
        <f>IF(IFERROR(INDEX(Blocks!$M$2:$M$1065,MATCH($A19&amp;"|9",Blocks!$A$2:$A$1065,0)),"")=0,"",IFERROR(INDEX(Blocks!$P$2:$P$1065,MATCH($A19&amp;"|9",Blocks!$A$2:$A$1065,0)),""))</f>
        <v/>
      </c>
      <c r="AT19" s="15">
        <f>IF(IFERROR(INDEX(Blocks!$M$2:$M$1065,MATCH($A19&amp;"|9",Blocks!$A$2:$A$1065,0)),"")=0,"",IFERROR(INDEX(Blocks!$S$2:$S$1065,MATCH($A19&amp;"|9",Blocks!$A$2:$A$1065,0)),""))</f>
        <v/>
      </c>
      <c r="AU19" s="17">
        <f>IFERROR(INDEX(Blocks!$T$2:$T$1065,MATCH($A19&amp;"|9",Blocks!$A$2:$A$1065,0)),"")</f>
        <v/>
      </c>
      <c r="AV19" s="18">
        <f>IFERROR(INDEX(Blocks!$N$2:$N$1065,MATCH($A19&amp;"|10",Blocks!$A$2:$A$1065,0)),"")</f>
        <v/>
      </c>
      <c r="AW19" s="19">
        <f>IF(IFERROR(INDEX(Blocks!$M$2:$M$1065,MATCH($A19&amp;"|10",Blocks!$A$2:$A$1065,0)),"")=0,"",IFERROR(INDEX(Blocks!$P$2:$P$1065,MATCH($A19&amp;"|10",Blocks!$A$2:$A$1065,0)),""))</f>
        <v/>
      </c>
      <c r="AX19" s="18">
        <f>IF(IFERROR(INDEX(Blocks!$M$2:$M$1065,MATCH($A19&amp;"|10",Blocks!$A$2:$A$1065,0)),"")=0,"",IFERROR(INDEX(Blocks!$S$2:$S$1065,MATCH($A19&amp;"|10",Blocks!$A$2:$A$1065,0)),""))</f>
        <v/>
      </c>
      <c r="AY19" s="20">
        <f>IFERROR(INDEX(Blocks!$T$2:$T$1065,MATCH($A19&amp;"|10",Blocks!$A$2:$A$1065,0)),"")</f>
        <v/>
      </c>
    </row>
    <row r="20">
      <c r="A20" s="6" t="inlineStr">
        <is>
          <t>Crystal Palace</t>
        </is>
      </c>
      <c r="B20" s="11" t="n">
        <v>15</v>
      </c>
      <c r="C20" s="12">
        <f>IFERROR(INDEX(Ratings!$F:$F,MATCH($A20,Ratings!$C:$C,0)),"")</f>
        <v/>
      </c>
      <c r="D20" s="11">
        <f>SUMIFS(TeamGames!$X$2:$X$4073,TeamGames!$D$2:$D$4073,$A20)</f>
        <v/>
      </c>
      <c r="E20" s="11">
        <f>SUMIFS(TeamGames!$O$2:$O$4073,TeamGames!$D$2:$D$4073,$A20)</f>
        <v/>
      </c>
      <c r="F20" s="13">
        <f>SUMIFS(TeamGames!$S$2:$S$4073,TeamGames!$D$2:$D$4073,$A20,TeamGames!$X$2:$X$4073,1)</f>
        <v/>
      </c>
      <c r="G20" s="14">
        <f>IF(D20=0,"",E20-F20)</f>
        <v/>
      </c>
      <c r="H20" s="13">
        <f>SUMIFS(TeamGames!$W$2:$W$4073,TeamGames!$D$2:$D$4073,$A20)</f>
        <v/>
      </c>
      <c r="I20" s="14">
        <f>IF(D20=0,"",H20-F20)</f>
        <v/>
      </c>
      <c r="J20" s="13">
        <f>SUMIFS(TeamGames!$T$2:$T$4073,TeamGames!$D$2:$D$4073,$A20)</f>
        <v/>
      </c>
      <c r="K20" s="13">
        <f>SUMIFS(TeamGames!$U$2:$U$4073,TeamGames!$D$2:$D$4073,$A20)</f>
        <v/>
      </c>
      <c r="L20" s="15">
        <f>IFERROR(INDEX(Blocks!$N$2:$N$1065,MATCH($A20&amp;"|1",Blocks!$A$2:$A$1065,0)),"")</f>
        <v/>
      </c>
      <c r="M20" s="16">
        <f>IF(IFERROR(INDEX(Blocks!$M$2:$M$1065,MATCH($A20&amp;"|1",Blocks!$A$2:$A$1065,0)),"")=0,"",IFERROR(INDEX(Blocks!$P$2:$P$1065,MATCH($A20&amp;"|1",Blocks!$A$2:$A$1065,0)),""))</f>
        <v/>
      </c>
      <c r="N20" s="15">
        <f>IF(IFERROR(INDEX(Blocks!$M$2:$M$1065,MATCH($A20&amp;"|1",Blocks!$A$2:$A$1065,0)),"")=0,"",IFERROR(INDEX(Blocks!$S$2:$S$1065,MATCH($A20&amp;"|1",Blocks!$A$2:$A$1065,0)),""))</f>
        <v/>
      </c>
      <c r="O20" s="17">
        <f>IFERROR(INDEX(Blocks!$T$2:$T$1065,MATCH($A20&amp;"|1",Blocks!$A$2:$A$1065,0)),"")</f>
        <v/>
      </c>
      <c r="P20" s="18">
        <f>IFERROR(INDEX(Blocks!$N$2:$N$1065,MATCH($A20&amp;"|2",Blocks!$A$2:$A$1065,0)),"")</f>
        <v/>
      </c>
      <c r="Q20" s="19">
        <f>IF(IFERROR(INDEX(Blocks!$M$2:$M$1065,MATCH($A20&amp;"|2",Blocks!$A$2:$A$1065,0)),"")=0,"",IFERROR(INDEX(Blocks!$P$2:$P$1065,MATCH($A20&amp;"|2",Blocks!$A$2:$A$1065,0)),""))</f>
        <v/>
      </c>
      <c r="R20" s="18">
        <f>IF(IFERROR(INDEX(Blocks!$M$2:$M$1065,MATCH($A20&amp;"|2",Blocks!$A$2:$A$1065,0)),"")=0,"",IFERROR(INDEX(Blocks!$S$2:$S$1065,MATCH($A20&amp;"|2",Blocks!$A$2:$A$1065,0)),""))</f>
        <v/>
      </c>
      <c r="S20" s="20">
        <f>IFERROR(INDEX(Blocks!$T$2:$T$1065,MATCH($A20&amp;"|2",Blocks!$A$2:$A$1065,0)),"")</f>
        <v/>
      </c>
      <c r="T20" s="15">
        <f>IFERROR(INDEX(Blocks!$N$2:$N$1065,MATCH($A20&amp;"|3",Blocks!$A$2:$A$1065,0)),"")</f>
        <v/>
      </c>
      <c r="U20" s="16">
        <f>IF(IFERROR(INDEX(Blocks!$M$2:$M$1065,MATCH($A20&amp;"|3",Blocks!$A$2:$A$1065,0)),"")=0,"",IFERROR(INDEX(Blocks!$P$2:$P$1065,MATCH($A20&amp;"|3",Blocks!$A$2:$A$1065,0)),""))</f>
        <v/>
      </c>
      <c r="V20" s="15">
        <f>IF(IFERROR(INDEX(Blocks!$M$2:$M$1065,MATCH($A20&amp;"|3",Blocks!$A$2:$A$1065,0)),"")=0,"",IFERROR(INDEX(Blocks!$S$2:$S$1065,MATCH($A20&amp;"|3",Blocks!$A$2:$A$1065,0)),""))</f>
        <v/>
      </c>
      <c r="W20" s="17">
        <f>IFERROR(INDEX(Blocks!$T$2:$T$1065,MATCH($A20&amp;"|3",Blocks!$A$2:$A$1065,0)),"")</f>
        <v/>
      </c>
      <c r="X20" s="18">
        <f>IFERROR(INDEX(Blocks!$N$2:$N$1065,MATCH($A20&amp;"|4",Blocks!$A$2:$A$1065,0)),"")</f>
        <v/>
      </c>
      <c r="Y20" s="19">
        <f>IF(IFERROR(INDEX(Blocks!$M$2:$M$1065,MATCH($A20&amp;"|4",Blocks!$A$2:$A$1065,0)),"")=0,"",IFERROR(INDEX(Blocks!$P$2:$P$1065,MATCH($A20&amp;"|4",Blocks!$A$2:$A$1065,0)),""))</f>
        <v/>
      </c>
      <c r="Z20" s="18">
        <f>IF(IFERROR(INDEX(Blocks!$M$2:$M$1065,MATCH($A20&amp;"|4",Blocks!$A$2:$A$1065,0)),"")=0,"",IFERROR(INDEX(Blocks!$S$2:$S$1065,MATCH($A20&amp;"|4",Blocks!$A$2:$A$1065,0)),""))</f>
        <v/>
      </c>
      <c r="AA20" s="20">
        <f>IFERROR(INDEX(Blocks!$T$2:$T$1065,MATCH($A20&amp;"|4",Blocks!$A$2:$A$1065,0)),"")</f>
        <v/>
      </c>
      <c r="AB20" s="15">
        <f>IFERROR(INDEX(Blocks!$N$2:$N$1065,MATCH($A20&amp;"|5",Blocks!$A$2:$A$1065,0)),"")</f>
        <v/>
      </c>
      <c r="AC20" s="16">
        <f>IF(IFERROR(INDEX(Blocks!$M$2:$M$1065,MATCH($A20&amp;"|5",Blocks!$A$2:$A$1065,0)),"")=0,"",IFERROR(INDEX(Blocks!$P$2:$P$1065,MATCH($A20&amp;"|5",Blocks!$A$2:$A$1065,0)),""))</f>
        <v/>
      </c>
      <c r="AD20" s="15">
        <f>IF(IFERROR(INDEX(Blocks!$M$2:$M$1065,MATCH($A20&amp;"|5",Blocks!$A$2:$A$1065,0)),"")=0,"",IFERROR(INDEX(Blocks!$S$2:$S$1065,MATCH($A20&amp;"|5",Blocks!$A$2:$A$1065,0)),""))</f>
        <v/>
      </c>
      <c r="AE20" s="17">
        <f>IFERROR(INDEX(Blocks!$T$2:$T$1065,MATCH($A20&amp;"|5",Blocks!$A$2:$A$1065,0)),"")</f>
        <v/>
      </c>
      <c r="AF20" s="18">
        <f>IFERROR(INDEX(Blocks!$N$2:$N$1065,MATCH($A20&amp;"|6",Blocks!$A$2:$A$1065,0)),"")</f>
        <v/>
      </c>
      <c r="AG20" s="19">
        <f>IF(IFERROR(INDEX(Blocks!$M$2:$M$1065,MATCH($A20&amp;"|6",Blocks!$A$2:$A$1065,0)),"")=0,"",IFERROR(INDEX(Blocks!$P$2:$P$1065,MATCH($A20&amp;"|6",Blocks!$A$2:$A$1065,0)),""))</f>
        <v/>
      </c>
      <c r="AH20" s="18">
        <f>IF(IFERROR(INDEX(Blocks!$M$2:$M$1065,MATCH($A20&amp;"|6",Blocks!$A$2:$A$1065,0)),"")=0,"",IFERROR(INDEX(Blocks!$S$2:$S$1065,MATCH($A20&amp;"|6",Blocks!$A$2:$A$1065,0)),""))</f>
        <v/>
      </c>
      <c r="AI20" s="20">
        <f>IFERROR(INDEX(Blocks!$T$2:$T$1065,MATCH($A20&amp;"|6",Blocks!$A$2:$A$1065,0)),"")</f>
        <v/>
      </c>
      <c r="AJ20" s="15">
        <f>IFERROR(INDEX(Blocks!$N$2:$N$1065,MATCH($A20&amp;"|7",Blocks!$A$2:$A$1065,0)),"")</f>
        <v/>
      </c>
      <c r="AK20" s="16">
        <f>IF(IFERROR(INDEX(Blocks!$M$2:$M$1065,MATCH($A20&amp;"|7",Blocks!$A$2:$A$1065,0)),"")=0,"",IFERROR(INDEX(Blocks!$P$2:$P$1065,MATCH($A20&amp;"|7",Blocks!$A$2:$A$1065,0)),""))</f>
        <v/>
      </c>
      <c r="AL20" s="15">
        <f>IF(IFERROR(INDEX(Blocks!$M$2:$M$1065,MATCH($A20&amp;"|7",Blocks!$A$2:$A$1065,0)),"")=0,"",IFERROR(INDEX(Blocks!$S$2:$S$1065,MATCH($A20&amp;"|7",Blocks!$A$2:$A$1065,0)),""))</f>
        <v/>
      </c>
      <c r="AM20" s="17">
        <f>IFERROR(INDEX(Blocks!$T$2:$T$1065,MATCH($A20&amp;"|7",Blocks!$A$2:$A$1065,0)),"")</f>
        <v/>
      </c>
      <c r="AN20" s="18">
        <f>IFERROR(INDEX(Blocks!$N$2:$N$1065,MATCH($A20&amp;"|8",Blocks!$A$2:$A$1065,0)),"")</f>
        <v/>
      </c>
      <c r="AO20" s="19">
        <f>IF(IFERROR(INDEX(Blocks!$M$2:$M$1065,MATCH($A20&amp;"|8",Blocks!$A$2:$A$1065,0)),"")=0,"",IFERROR(INDEX(Blocks!$P$2:$P$1065,MATCH($A20&amp;"|8",Blocks!$A$2:$A$1065,0)),""))</f>
        <v/>
      </c>
      <c r="AP20" s="18">
        <f>IF(IFERROR(INDEX(Blocks!$M$2:$M$1065,MATCH($A20&amp;"|8",Blocks!$A$2:$A$1065,0)),"")=0,"",IFERROR(INDEX(Blocks!$S$2:$S$1065,MATCH($A20&amp;"|8",Blocks!$A$2:$A$1065,0)),""))</f>
        <v/>
      </c>
      <c r="AQ20" s="20">
        <f>IFERROR(INDEX(Blocks!$T$2:$T$1065,MATCH($A20&amp;"|8",Blocks!$A$2:$A$1065,0)),"")</f>
        <v/>
      </c>
      <c r="AR20" s="15">
        <f>IFERROR(INDEX(Blocks!$N$2:$N$1065,MATCH($A20&amp;"|9",Blocks!$A$2:$A$1065,0)),"")</f>
        <v/>
      </c>
      <c r="AS20" s="16">
        <f>IF(IFERROR(INDEX(Blocks!$M$2:$M$1065,MATCH($A20&amp;"|9",Blocks!$A$2:$A$1065,0)),"")=0,"",IFERROR(INDEX(Blocks!$P$2:$P$1065,MATCH($A20&amp;"|9",Blocks!$A$2:$A$1065,0)),""))</f>
        <v/>
      </c>
      <c r="AT20" s="15">
        <f>IF(IFERROR(INDEX(Blocks!$M$2:$M$1065,MATCH($A20&amp;"|9",Blocks!$A$2:$A$1065,0)),"")=0,"",IFERROR(INDEX(Blocks!$S$2:$S$1065,MATCH($A20&amp;"|9",Blocks!$A$2:$A$1065,0)),""))</f>
        <v/>
      </c>
      <c r="AU20" s="17">
        <f>IFERROR(INDEX(Blocks!$T$2:$T$1065,MATCH($A20&amp;"|9",Blocks!$A$2:$A$1065,0)),"")</f>
        <v/>
      </c>
      <c r="AV20" s="18">
        <f>IFERROR(INDEX(Blocks!$N$2:$N$1065,MATCH($A20&amp;"|10",Blocks!$A$2:$A$1065,0)),"")</f>
        <v/>
      </c>
      <c r="AW20" s="19">
        <f>IF(IFERROR(INDEX(Blocks!$M$2:$M$1065,MATCH($A20&amp;"|10",Blocks!$A$2:$A$1065,0)),"")=0,"",IFERROR(INDEX(Blocks!$P$2:$P$1065,MATCH($A20&amp;"|10",Blocks!$A$2:$A$1065,0)),""))</f>
        <v/>
      </c>
      <c r="AX20" s="18">
        <f>IF(IFERROR(INDEX(Blocks!$M$2:$M$1065,MATCH($A20&amp;"|10",Blocks!$A$2:$A$1065,0)),"")=0,"",IFERROR(INDEX(Blocks!$S$2:$S$1065,MATCH($A20&amp;"|10",Blocks!$A$2:$A$1065,0)),""))</f>
        <v/>
      </c>
      <c r="AY20" s="20">
        <f>IFERROR(INDEX(Blocks!$T$2:$T$1065,MATCH($A20&amp;"|10",Blocks!$A$2:$A$1065,0)),"")</f>
        <v/>
      </c>
    </row>
    <row r="21">
      <c r="A21" s="6" t="inlineStr">
        <is>
          <t>Fulham</t>
        </is>
      </c>
      <c r="B21" s="11" t="n">
        <v>16</v>
      </c>
      <c r="C21" s="12">
        <f>IFERROR(INDEX(Ratings!$F:$F,MATCH($A21,Ratings!$C:$C,0)),"")</f>
        <v/>
      </c>
      <c r="D21" s="11">
        <f>SUMIFS(TeamGames!$X$2:$X$4073,TeamGames!$D$2:$D$4073,$A21)</f>
        <v/>
      </c>
      <c r="E21" s="11">
        <f>SUMIFS(TeamGames!$O$2:$O$4073,TeamGames!$D$2:$D$4073,$A21)</f>
        <v/>
      </c>
      <c r="F21" s="13">
        <f>SUMIFS(TeamGames!$S$2:$S$4073,TeamGames!$D$2:$D$4073,$A21,TeamGames!$X$2:$X$4073,1)</f>
        <v/>
      </c>
      <c r="G21" s="14">
        <f>IF(D21=0,"",E21-F21)</f>
        <v/>
      </c>
      <c r="H21" s="13">
        <f>SUMIFS(TeamGames!$W$2:$W$4073,TeamGames!$D$2:$D$4073,$A21)</f>
        <v/>
      </c>
      <c r="I21" s="14">
        <f>IF(D21=0,"",H21-F21)</f>
        <v/>
      </c>
      <c r="J21" s="13">
        <f>SUMIFS(TeamGames!$T$2:$T$4073,TeamGames!$D$2:$D$4073,$A21)</f>
        <v/>
      </c>
      <c r="K21" s="13">
        <f>SUMIFS(TeamGames!$U$2:$U$4073,TeamGames!$D$2:$D$4073,$A21)</f>
        <v/>
      </c>
      <c r="L21" s="15">
        <f>IFERROR(INDEX(Blocks!$N$2:$N$1065,MATCH($A21&amp;"|1",Blocks!$A$2:$A$1065,0)),"")</f>
        <v/>
      </c>
      <c r="M21" s="16">
        <f>IF(IFERROR(INDEX(Blocks!$M$2:$M$1065,MATCH($A21&amp;"|1",Blocks!$A$2:$A$1065,0)),"")=0,"",IFERROR(INDEX(Blocks!$P$2:$P$1065,MATCH($A21&amp;"|1",Blocks!$A$2:$A$1065,0)),""))</f>
        <v/>
      </c>
      <c r="N21" s="15">
        <f>IF(IFERROR(INDEX(Blocks!$M$2:$M$1065,MATCH($A21&amp;"|1",Blocks!$A$2:$A$1065,0)),"")=0,"",IFERROR(INDEX(Blocks!$S$2:$S$1065,MATCH($A21&amp;"|1",Blocks!$A$2:$A$1065,0)),""))</f>
        <v/>
      </c>
      <c r="O21" s="17">
        <f>IFERROR(INDEX(Blocks!$T$2:$T$1065,MATCH($A21&amp;"|1",Blocks!$A$2:$A$1065,0)),"")</f>
        <v/>
      </c>
      <c r="P21" s="18">
        <f>IFERROR(INDEX(Blocks!$N$2:$N$1065,MATCH($A21&amp;"|2",Blocks!$A$2:$A$1065,0)),"")</f>
        <v/>
      </c>
      <c r="Q21" s="19">
        <f>IF(IFERROR(INDEX(Blocks!$M$2:$M$1065,MATCH($A21&amp;"|2",Blocks!$A$2:$A$1065,0)),"")=0,"",IFERROR(INDEX(Blocks!$P$2:$P$1065,MATCH($A21&amp;"|2",Blocks!$A$2:$A$1065,0)),""))</f>
        <v/>
      </c>
      <c r="R21" s="18">
        <f>IF(IFERROR(INDEX(Blocks!$M$2:$M$1065,MATCH($A21&amp;"|2",Blocks!$A$2:$A$1065,0)),"")=0,"",IFERROR(INDEX(Blocks!$S$2:$S$1065,MATCH($A21&amp;"|2",Blocks!$A$2:$A$1065,0)),""))</f>
        <v/>
      </c>
      <c r="S21" s="20">
        <f>IFERROR(INDEX(Blocks!$T$2:$T$1065,MATCH($A21&amp;"|2",Blocks!$A$2:$A$1065,0)),"")</f>
        <v/>
      </c>
      <c r="T21" s="15">
        <f>IFERROR(INDEX(Blocks!$N$2:$N$1065,MATCH($A21&amp;"|3",Blocks!$A$2:$A$1065,0)),"")</f>
        <v/>
      </c>
      <c r="U21" s="16">
        <f>IF(IFERROR(INDEX(Blocks!$M$2:$M$1065,MATCH($A21&amp;"|3",Blocks!$A$2:$A$1065,0)),"")=0,"",IFERROR(INDEX(Blocks!$P$2:$P$1065,MATCH($A21&amp;"|3",Blocks!$A$2:$A$1065,0)),""))</f>
        <v/>
      </c>
      <c r="V21" s="15">
        <f>IF(IFERROR(INDEX(Blocks!$M$2:$M$1065,MATCH($A21&amp;"|3",Blocks!$A$2:$A$1065,0)),"")=0,"",IFERROR(INDEX(Blocks!$S$2:$S$1065,MATCH($A21&amp;"|3",Blocks!$A$2:$A$1065,0)),""))</f>
        <v/>
      </c>
      <c r="W21" s="17">
        <f>IFERROR(INDEX(Blocks!$T$2:$T$1065,MATCH($A21&amp;"|3",Blocks!$A$2:$A$1065,0)),"")</f>
        <v/>
      </c>
      <c r="X21" s="18">
        <f>IFERROR(INDEX(Blocks!$N$2:$N$1065,MATCH($A21&amp;"|4",Blocks!$A$2:$A$1065,0)),"")</f>
        <v/>
      </c>
      <c r="Y21" s="19">
        <f>IF(IFERROR(INDEX(Blocks!$M$2:$M$1065,MATCH($A21&amp;"|4",Blocks!$A$2:$A$1065,0)),"")=0,"",IFERROR(INDEX(Blocks!$P$2:$P$1065,MATCH($A21&amp;"|4",Blocks!$A$2:$A$1065,0)),""))</f>
        <v/>
      </c>
      <c r="Z21" s="18">
        <f>IF(IFERROR(INDEX(Blocks!$M$2:$M$1065,MATCH($A21&amp;"|4",Blocks!$A$2:$A$1065,0)),"")=0,"",IFERROR(INDEX(Blocks!$S$2:$S$1065,MATCH($A21&amp;"|4",Blocks!$A$2:$A$1065,0)),""))</f>
        <v/>
      </c>
      <c r="AA21" s="20">
        <f>IFERROR(INDEX(Blocks!$T$2:$T$1065,MATCH($A21&amp;"|4",Blocks!$A$2:$A$1065,0)),"")</f>
        <v/>
      </c>
      <c r="AB21" s="15">
        <f>IFERROR(INDEX(Blocks!$N$2:$N$1065,MATCH($A21&amp;"|5",Blocks!$A$2:$A$1065,0)),"")</f>
        <v/>
      </c>
      <c r="AC21" s="16">
        <f>IF(IFERROR(INDEX(Blocks!$M$2:$M$1065,MATCH($A21&amp;"|5",Blocks!$A$2:$A$1065,0)),"")=0,"",IFERROR(INDEX(Blocks!$P$2:$P$1065,MATCH($A21&amp;"|5",Blocks!$A$2:$A$1065,0)),""))</f>
        <v/>
      </c>
      <c r="AD21" s="15">
        <f>IF(IFERROR(INDEX(Blocks!$M$2:$M$1065,MATCH($A21&amp;"|5",Blocks!$A$2:$A$1065,0)),"")=0,"",IFERROR(INDEX(Blocks!$S$2:$S$1065,MATCH($A21&amp;"|5",Blocks!$A$2:$A$1065,0)),""))</f>
        <v/>
      </c>
      <c r="AE21" s="17">
        <f>IFERROR(INDEX(Blocks!$T$2:$T$1065,MATCH($A21&amp;"|5",Blocks!$A$2:$A$1065,0)),"")</f>
        <v/>
      </c>
      <c r="AF21" s="18">
        <f>IFERROR(INDEX(Blocks!$N$2:$N$1065,MATCH($A21&amp;"|6",Blocks!$A$2:$A$1065,0)),"")</f>
        <v/>
      </c>
      <c r="AG21" s="19">
        <f>IF(IFERROR(INDEX(Blocks!$M$2:$M$1065,MATCH($A21&amp;"|6",Blocks!$A$2:$A$1065,0)),"")=0,"",IFERROR(INDEX(Blocks!$P$2:$P$1065,MATCH($A21&amp;"|6",Blocks!$A$2:$A$1065,0)),""))</f>
        <v/>
      </c>
      <c r="AH21" s="18">
        <f>IF(IFERROR(INDEX(Blocks!$M$2:$M$1065,MATCH($A21&amp;"|6",Blocks!$A$2:$A$1065,0)),"")=0,"",IFERROR(INDEX(Blocks!$S$2:$S$1065,MATCH($A21&amp;"|6",Blocks!$A$2:$A$1065,0)),""))</f>
        <v/>
      </c>
      <c r="AI21" s="20">
        <f>IFERROR(INDEX(Blocks!$T$2:$T$1065,MATCH($A21&amp;"|6",Blocks!$A$2:$A$1065,0)),"")</f>
        <v/>
      </c>
      <c r="AJ21" s="15">
        <f>IFERROR(INDEX(Blocks!$N$2:$N$1065,MATCH($A21&amp;"|7",Blocks!$A$2:$A$1065,0)),"")</f>
        <v/>
      </c>
      <c r="AK21" s="16">
        <f>IF(IFERROR(INDEX(Blocks!$M$2:$M$1065,MATCH($A21&amp;"|7",Blocks!$A$2:$A$1065,0)),"")=0,"",IFERROR(INDEX(Blocks!$P$2:$P$1065,MATCH($A21&amp;"|7",Blocks!$A$2:$A$1065,0)),""))</f>
        <v/>
      </c>
      <c r="AL21" s="15">
        <f>IF(IFERROR(INDEX(Blocks!$M$2:$M$1065,MATCH($A21&amp;"|7",Blocks!$A$2:$A$1065,0)),"")=0,"",IFERROR(INDEX(Blocks!$S$2:$S$1065,MATCH($A21&amp;"|7",Blocks!$A$2:$A$1065,0)),""))</f>
        <v/>
      </c>
      <c r="AM21" s="17">
        <f>IFERROR(INDEX(Blocks!$T$2:$T$1065,MATCH($A21&amp;"|7",Blocks!$A$2:$A$1065,0)),"")</f>
        <v/>
      </c>
      <c r="AN21" s="18">
        <f>IFERROR(INDEX(Blocks!$N$2:$N$1065,MATCH($A21&amp;"|8",Blocks!$A$2:$A$1065,0)),"")</f>
        <v/>
      </c>
      <c r="AO21" s="19">
        <f>IF(IFERROR(INDEX(Blocks!$M$2:$M$1065,MATCH($A21&amp;"|8",Blocks!$A$2:$A$1065,0)),"")=0,"",IFERROR(INDEX(Blocks!$P$2:$P$1065,MATCH($A21&amp;"|8",Blocks!$A$2:$A$1065,0)),""))</f>
        <v/>
      </c>
      <c r="AP21" s="18">
        <f>IF(IFERROR(INDEX(Blocks!$M$2:$M$1065,MATCH($A21&amp;"|8",Blocks!$A$2:$A$1065,0)),"")=0,"",IFERROR(INDEX(Blocks!$S$2:$S$1065,MATCH($A21&amp;"|8",Blocks!$A$2:$A$1065,0)),""))</f>
        <v/>
      </c>
      <c r="AQ21" s="20">
        <f>IFERROR(INDEX(Blocks!$T$2:$T$1065,MATCH($A21&amp;"|8",Blocks!$A$2:$A$1065,0)),"")</f>
        <v/>
      </c>
      <c r="AR21" s="15">
        <f>IFERROR(INDEX(Blocks!$N$2:$N$1065,MATCH($A21&amp;"|9",Blocks!$A$2:$A$1065,0)),"")</f>
        <v/>
      </c>
      <c r="AS21" s="16">
        <f>IF(IFERROR(INDEX(Blocks!$M$2:$M$1065,MATCH($A21&amp;"|9",Blocks!$A$2:$A$1065,0)),"")=0,"",IFERROR(INDEX(Blocks!$P$2:$P$1065,MATCH($A21&amp;"|9",Blocks!$A$2:$A$1065,0)),""))</f>
        <v/>
      </c>
      <c r="AT21" s="15">
        <f>IF(IFERROR(INDEX(Blocks!$M$2:$M$1065,MATCH($A21&amp;"|9",Blocks!$A$2:$A$1065,0)),"")=0,"",IFERROR(INDEX(Blocks!$S$2:$S$1065,MATCH($A21&amp;"|9",Blocks!$A$2:$A$1065,0)),""))</f>
        <v/>
      </c>
      <c r="AU21" s="17">
        <f>IFERROR(INDEX(Blocks!$T$2:$T$1065,MATCH($A21&amp;"|9",Blocks!$A$2:$A$1065,0)),"")</f>
        <v/>
      </c>
      <c r="AV21" s="18">
        <f>IFERROR(INDEX(Blocks!$N$2:$N$1065,MATCH($A21&amp;"|10",Blocks!$A$2:$A$1065,0)),"")</f>
        <v/>
      </c>
      <c r="AW21" s="19">
        <f>IF(IFERROR(INDEX(Blocks!$M$2:$M$1065,MATCH($A21&amp;"|10",Blocks!$A$2:$A$1065,0)),"")=0,"",IFERROR(INDEX(Blocks!$P$2:$P$1065,MATCH($A21&amp;"|10",Blocks!$A$2:$A$1065,0)),""))</f>
        <v/>
      </c>
      <c r="AX21" s="18">
        <f>IF(IFERROR(INDEX(Blocks!$M$2:$M$1065,MATCH($A21&amp;"|10",Blocks!$A$2:$A$1065,0)),"")=0,"",IFERROR(INDEX(Blocks!$S$2:$S$1065,MATCH($A21&amp;"|10",Blocks!$A$2:$A$1065,0)),""))</f>
        <v/>
      </c>
      <c r="AY21" s="20">
        <f>IFERROR(INDEX(Blocks!$T$2:$T$1065,MATCH($A21&amp;"|10",Blocks!$A$2:$A$1065,0)),"")</f>
        <v/>
      </c>
    </row>
    <row r="22">
      <c r="A22" s="6" t="inlineStr">
        <is>
          <t>Sunderland</t>
        </is>
      </c>
      <c r="B22" s="11" t="n">
        <v>17</v>
      </c>
      <c r="C22" s="12">
        <f>IFERROR(INDEX(Ratings!$F:$F,MATCH($A22,Ratings!$C:$C,0)),"")</f>
        <v/>
      </c>
      <c r="D22" s="11">
        <f>SUMIFS(TeamGames!$X$2:$X$4073,TeamGames!$D$2:$D$4073,$A22)</f>
        <v/>
      </c>
      <c r="E22" s="11">
        <f>SUMIFS(TeamGames!$O$2:$O$4073,TeamGames!$D$2:$D$4073,$A22)</f>
        <v/>
      </c>
      <c r="F22" s="13">
        <f>SUMIFS(TeamGames!$S$2:$S$4073,TeamGames!$D$2:$D$4073,$A22,TeamGames!$X$2:$X$4073,1)</f>
        <v/>
      </c>
      <c r="G22" s="14">
        <f>IF(D22=0,"",E22-F22)</f>
        <v/>
      </c>
      <c r="H22" s="13">
        <f>SUMIFS(TeamGames!$W$2:$W$4073,TeamGames!$D$2:$D$4073,$A22)</f>
        <v/>
      </c>
      <c r="I22" s="14">
        <f>IF(D22=0,"",H22-F22)</f>
        <v/>
      </c>
      <c r="J22" s="13">
        <f>SUMIFS(TeamGames!$T$2:$T$4073,TeamGames!$D$2:$D$4073,$A22)</f>
        <v/>
      </c>
      <c r="K22" s="13">
        <f>SUMIFS(TeamGames!$U$2:$U$4073,TeamGames!$D$2:$D$4073,$A22)</f>
        <v/>
      </c>
      <c r="L22" s="15">
        <f>IFERROR(INDEX(Blocks!$N$2:$N$1065,MATCH($A22&amp;"|1",Blocks!$A$2:$A$1065,0)),"")</f>
        <v/>
      </c>
      <c r="M22" s="16">
        <f>IF(IFERROR(INDEX(Blocks!$M$2:$M$1065,MATCH($A22&amp;"|1",Blocks!$A$2:$A$1065,0)),"")=0,"",IFERROR(INDEX(Blocks!$P$2:$P$1065,MATCH($A22&amp;"|1",Blocks!$A$2:$A$1065,0)),""))</f>
        <v/>
      </c>
      <c r="N22" s="15">
        <f>IF(IFERROR(INDEX(Blocks!$M$2:$M$1065,MATCH($A22&amp;"|1",Blocks!$A$2:$A$1065,0)),"")=0,"",IFERROR(INDEX(Blocks!$S$2:$S$1065,MATCH($A22&amp;"|1",Blocks!$A$2:$A$1065,0)),""))</f>
        <v/>
      </c>
      <c r="O22" s="17">
        <f>IFERROR(INDEX(Blocks!$T$2:$T$1065,MATCH($A22&amp;"|1",Blocks!$A$2:$A$1065,0)),"")</f>
        <v/>
      </c>
      <c r="P22" s="18">
        <f>IFERROR(INDEX(Blocks!$N$2:$N$1065,MATCH($A22&amp;"|2",Blocks!$A$2:$A$1065,0)),"")</f>
        <v/>
      </c>
      <c r="Q22" s="19">
        <f>IF(IFERROR(INDEX(Blocks!$M$2:$M$1065,MATCH($A22&amp;"|2",Blocks!$A$2:$A$1065,0)),"")=0,"",IFERROR(INDEX(Blocks!$P$2:$P$1065,MATCH($A22&amp;"|2",Blocks!$A$2:$A$1065,0)),""))</f>
        <v/>
      </c>
      <c r="R22" s="18">
        <f>IF(IFERROR(INDEX(Blocks!$M$2:$M$1065,MATCH($A22&amp;"|2",Blocks!$A$2:$A$1065,0)),"")=0,"",IFERROR(INDEX(Blocks!$S$2:$S$1065,MATCH($A22&amp;"|2",Blocks!$A$2:$A$1065,0)),""))</f>
        <v/>
      </c>
      <c r="S22" s="20">
        <f>IFERROR(INDEX(Blocks!$T$2:$T$1065,MATCH($A22&amp;"|2",Blocks!$A$2:$A$1065,0)),"")</f>
        <v/>
      </c>
      <c r="T22" s="15">
        <f>IFERROR(INDEX(Blocks!$N$2:$N$1065,MATCH($A22&amp;"|3",Blocks!$A$2:$A$1065,0)),"")</f>
        <v/>
      </c>
      <c r="U22" s="16">
        <f>IF(IFERROR(INDEX(Blocks!$M$2:$M$1065,MATCH($A22&amp;"|3",Blocks!$A$2:$A$1065,0)),"")=0,"",IFERROR(INDEX(Blocks!$P$2:$P$1065,MATCH($A22&amp;"|3",Blocks!$A$2:$A$1065,0)),""))</f>
        <v/>
      </c>
      <c r="V22" s="15">
        <f>IF(IFERROR(INDEX(Blocks!$M$2:$M$1065,MATCH($A22&amp;"|3",Blocks!$A$2:$A$1065,0)),"")=0,"",IFERROR(INDEX(Blocks!$S$2:$S$1065,MATCH($A22&amp;"|3",Blocks!$A$2:$A$1065,0)),""))</f>
        <v/>
      </c>
      <c r="W22" s="17">
        <f>IFERROR(INDEX(Blocks!$T$2:$T$1065,MATCH($A22&amp;"|3",Blocks!$A$2:$A$1065,0)),"")</f>
        <v/>
      </c>
      <c r="X22" s="18">
        <f>IFERROR(INDEX(Blocks!$N$2:$N$1065,MATCH($A22&amp;"|4",Blocks!$A$2:$A$1065,0)),"")</f>
        <v/>
      </c>
      <c r="Y22" s="19">
        <f>IF(IFERROR(INDEX(Blocks!$M$2:$M$1065,MATCH($A22&amp;"|4",Blocks!$A$2:$A$1065,0)),"")=0,"",IFERROR(INDEX(Blocks!$P$2:$P$1065,MATCH($A22&amp;"|4",Blocks!$A$2:$A$1065,0)),""))</f>
        <v/>
      </c>
      <c r="Z22" s="18">
        <f>IF(IFERROR(INDEX(Blocks!$M$2:$M$1065,MATCH($A22&amp;"|4",Blocks!$A$2:$A$1065,0)),"")=0,"",IFERROR(INDEX(Blocks!$S$2:$S$1065,MATCH($A22&amp;"|4",Blocks!$A$2:$A$1065,0)),""))</f>
        <v/>
      </c>
      <c r="AA22" s="20">
        <f>IFERROR(INDEX(Blocks!$T$2:$T$1065,MATCH($A22&amp;"|4",Blocks!$A$2:$A$1065,0)),"")</f>
        <v/>
      </c>
      <c r="AB22" s="15">
        <f>IFERROR(INDEX(Blocks!$N$2:$N$1065,MATCH($A22&amp;"|5",Blocks!$A$2:$A$1065,0)),"")</f>
        <v/>
      </c>
      <c r="AC22" s="16">
        <f>IF(IFERROR(INDEX(Blocks!$M$2:$M$1065,MATCH($A22&amp;"|5",Blocks!$A$2:$A$1065,0)),"")=0,"",IFERROR(INDEX(Blocks!$P$2:$P$1065,MATCH($A22&amp;"|5",Blocks!$A$2:$A$1065,0)),""))</f>
        <v/>
      </c>
      <c r="AD22" s="15">
        <f>IF(IFERROR(INDEX(Blocks!$M$2:$M$1065,MATCH($A22&amp;"|5",Blocks!$A$2:$A$1065,0)),"")=0,"",IFERROR(INDEX(Blocks!$S$2:$S$1065,MATCH($A22&amp;"|5",Blocks!$A$2:$A$1065,0)),""))</f>
        <v/>
      </c>
      <c r="AE22" s="17">
        <f>IFERROR(INDEX(Blocks!$T$2:$T$1065,MATCH($A22&amp;"|5",Blocks!$A$2:$A$1065,0)),"")</f>
        <v/>
      </c>
      <c r="AF22" s="18">
        <f>IFERROR(INDEX(Blocks!$N$2:$N$1065,MATCH($A22&amp;"|6",Blocks!$A$2:$A$1065,0)),"")</f>
        <v/>
      </c>
      <c r="AG22" s="19">
        <f>IF(IFERROR(INDEX(Blocks!$M$2:$M$1065,MATCH($A22&amp;"|6",Blocks!$A$2:$A$1065,0)),"")=0,"",IFERROR(INDEX(Blocks!$P$2:$P$1065,MATCH($A22&amp;"|6",Blocks!$A$2:$A$1065,0)),""))</f>
        <v/>
      </c>
      <c r="AH22" s="18">
        <f>IF(IFERROR(INDEX(Blocks!$M$2:$M$1065,MATCH($A22&amp;"|6",Blocks!$A$2:$A$1065,0)),"")=0,"",IFERROR(INDEX(Blocks!$S$2:$S$1065,MATCH($A22&amp;"|6",Blocks!$A$2:$A$1065,0)),""))</f>
        <v/>
      </c>
      <c r="AI22" s="20">
        <f>IFERROR(INDEX(Blocks!$T$2:$T$1065,MATCH($A22&amp;"|6",Blocks!$A$2:$A$1065,0)),"")</f>
        <v/>
      </c>
      <c r="AJ22" s="15">
        <f>IFERROR(INDEX(Blocks!$N$2:$N$1065,MATCH($A22&amp;"|7",Blocks!$A$2:$A$1065,0)),"")</f>
        <v/>
      </c>
      <c r="AK22" s="16">
        <f>IF(IFERROR(INDEX(Blocks!$M$2:$M$1065,MATCH($A22&amp;"|7",Blocks!$A$2:$A$1065,0)),"")=0,"",IFERROR(INDEX(Blocks!$P$2:$P$1065,MATCH($A22&amp;"|7",Blocks!$A$2:$A$1065,0)),""))</f>
        <v/>
      </c>
      <c r="AL22" s="15">
        <f>IF(IFERROR(INDEX(Blocks!$M$2:$M$1065,MATCH($A22&amp;"|7",Blocks!$A$2:$A$1065,0)),"")=0,"",IFERROR(INDEX(Blocks!$S$2:$S$1065,MATCH($A22&amp;"|7",Blocks!$A$2:$A$1065,0)),""))</f>
        <v/>
      </c>
      <c r="AM22" s="17">
        <f>IFERROR(INDEX(Blocks!$T$2:$T$1065,MATCH($A22&amp;"|7",Blocks!$A$2:$A$1065,0)),"")</f>
        <v/>
      </c>
      <c r="AN22" s="18">
        <f>IFERROR(INDEX(Blocks!$N$2:$N$1065,MATCH($A22&amp;"|8",Blocks!$A$2:$A$1065,0)),"")</f>
        <v/>
      </c>
      <c r="AO22" s="19">
        <f>IF(IFERROR(INDEX(Blocks!$M$2:$M$1065,MATCH($A22&amp;"|8",Blocks!$A$2:$A$1065,0)),"")=0,"",IFERROR(INDEX(Blocks!$P$2:$P$1065,MATCH($A22&amp;"|8",Blocks!$A$2:$A$1065,0)),""))</f>
        <v/>
      </c>
      <c r="AP22" s="18">
        <f>IF(IFERROR(INDEX(Blocks!$M$2:$M$1065,MATCH($A22&amp;"|8",Blocks!$A$2:$A$1065,0)),"")=0,"",IFERROR(INDEX(Blocks!$S$2:$S$1065,MATCH($A22&amp;"|8",Blocks!$A$2:$A$1065,0)),""))</f>
        <v/>
      </c>
      <c r="AQ22" s="20">
        <f>IFERROR(INDEX(Blocks!$T$2:$T$1065,MATCH($A22&amp;"|8",Blocks!$A$2:$A$1065,0)),"")</f>
        <v/>
      </c>
      <c r="AR22" s="15">
        <f>IFERROR(INDEX(Blocks!$N$2:$N$1065,MATCH($A22&amp;"|9",Blocks!$A$2:$A$1065,0)),"")</f>
        <v/>
      </c>
      <c r="AS22" s="16">
        <f>IF(IFERROR(INDEX(Blocks!$M$2:$M$1065,MATCH($A22&amp;"|9",Blocks!$A$2:$A$1065,0)),"")=0,"",IFERROR(INDEX(Blocks!$P$2:$P$1065,MATCH($A22&amp;"|9",Blocks!$A$2:$A$1065,0)),""))</f>
        <v/>
      </c>
      <c r="AT22" s="15">
        <f>IF(IFERROR(INDEX(Blocks!$M$2:$M$1065,MATCH($A22&amp;"|9",Blocks!$A$2:$A$1065,0)),"")=0,"",IFERROR(INDEX(Blocks!$S$2:$S$1065,MATCH($A22&amp;"|9",Blocks!$A$2:$A$1065,0)),""))</f>
        <v/>
      </c>
      <c r="AU22" s="17">
        <f>IFERROR(INDEX(Blocks!$T$2:$T$1065,MATCH($A22&amp;"|9",Blocks!$A$2:$A$1065,0)),"")</f>
        <v/>
      </c>
      <c r="AV22" s="18">
        <f>IFERROR(INDEX(Blocks!$N$2:$N$1065,MATCH($A22&amp;"|10",Blocks!$A$2:$A$1065,0)),"")</f>
        <v/>
      </c>
      <c r="AW22" s="19">
        <f>IF(IFERROR(INDEX(Blocks!$M$2:$M$1065,MATCH($A22&amp;"|10",Blocks!$A$2:$A$1065,0)),"")=0,"",IFERROR(INDEX(Blocks!$P$2:$P$1065,MATCH($A22&amp;"|10",Blocks!$A$2:$A$1065,0)),""))</f>
        <v/>
      </c>
      <c r="AX22" s="18">
        <f>IF(IFERROR(INDEX(Blocks!$M$2:$M$1065,MATCH($A22&amp;"|10",Blocks!$A$2:$A$1065,0)),"")=0,"",IFERROR(INDEX(Blocks!$S$2:$S$1065,MATCH($A22&amp;"|10",Blocks!$A$2:$A$1065,0)),""))</f>
        <v/>
      </c>
      <c r="AY22" s="20">
        <f>IFERROR(INDEX(Blocks!$T$2:$T$1065,MATCH($A22&amp;"|10",Blocks!$A$2:$A$1065,0)),"")</f>
        <v/>
      </c>
    </row>
    <row r="23">
      <c r="A23" s="6" t="inlineStr">
        <is>
          <t>Coventry</t>
        </is>
      </c>
      <c r="B23" s="11" t="n">
        <v>18</v>
      </c>
      <c r="C23" s="12">
        <f>IFERROR(INDEX(Ratings!$F:$F,MATCH($A23,Ratings!$C:$C,0)),"")</f>
        <v/>
      </c>
      <c r="D23" s="11">
        <f>SUMIFS(TeamGames!$X$2:$X$4073,TeamGames!$D$2:$D$4073,$A23)</f>
        <v/>
      </c>
      <c r="E23" s="11">
        <f>SUMIFS(TeamGames!$O$2:$O$4073,TeamGames!$D$2:$D$4073,$A23)</f>
        <v/>
      </c>
      <c r="F23" s="13">
        <f>SUMIFS(TeamGames!$S$2:$S$4073,TeamGames!$D$2:$D$4073,$A23,TeamGames!$X$2:$X$4073,1)</f>
        <v/>
      </c>
      <c r="G23" s="14">
        <f>IF(D23=0,"",E23-F23)</f>
        <v/>
      </c>
      <c r="H23" s="13">
        <f>SUMIFS(TeamGames!$W$2:$W$4073,TeamGames!$D$2:$D$4073,$A23)</f>
        <v/>
      </c>
      <c r="I23" s="14">
        <f>IF(D23=0,"",H23-F23)</f>
        <v/>
      </c>
      <c r="J23" s="13">
        <f>SUMIFS(TeamGames!$T$2:$T$4073,TeamGames!$D$2:$D$4073,$A23)</f>
        <v/>
      </c>
      <c r="K23" s="13">
        <f>SUMIFS(TeamGames!$U$2:$U$4073,TeamGames!$D$2:$D$4073,$A23)</f>
        <v/>
      </c>
      <c r="L23" s="15">
        <f>IFERROR(INDEX(Blocks!$N$2:$N$1065,MATCH($A23&amp;"|1",Blocks!$A$2:$A$1065,0)),"")</f>
        <v/>
      </c>
      <c r="M23" s="16">
        <f>IF(IFERROR(INDEX(Blocks!$M$2:$M$1065,MATCH($A23&amp;"|1",Blocks!$A$2:$A$1065,0)),"")=0,"",IFERROR(INDEX(Blocks!$P$2:$P$1065,MATCH($A23&amp;"|1",Blocks!$A$2:$A$1065,0)),""))</f>
        <v/>
      </c>
      <c r="N23" s="15">
        <f>IF(IFERROR(INDEX(Blocks!$M$2:$M$1065,MATCH($A23&amp;"|1",Blocks!$A$2:$A$1065,0)),"")=0,"",IFERROR(INDEX(Blocks!$S$2:$S$1065,MATCH($A23&amp;"|1",Blocks!$A$2:$A$1065,0)),""))</f>
        <v/>
      </c>
      <c r="O23" s="17">
        <f>IFERROR(INDEX(Blocks!$T$2:$T$1065,MATCH($A23&amp;"|1",Blocks!$A$2:$A$1065,0)),"")</f>
        <v/>
      </c>
      <c r="P23" s="18">
        <f>IFERROR(INDEX(Blocks!$N$2:$N$1065,MATCH($A23&amp;"|2",Blocks!$A$2:$A$1065,0)),"")</f>
        <v/>
      </c>
      <c r="Q23" s="19">
        <f>IF(IFERROR(INDEX(Blocks!$M$2:$M$1065,MATCH($A23&amp;"|2",Blocks!$A$2:$A$1065,0)),"")=0,"",IFERROR(INDEX(Blocks!$P$2:$P$1065,MATCH($A23&amp;"|2",Blocks!$A$2:$A$1065,0)),""))</f>
        <v/>
      </c>
      <c r="R23" s="18">
        <f>IF(IFERROR(INDEX(Blocks!$M$2:$M$1065,MATCH($A23&amp;"|2",Blocks!$A$2:$A$1065,0)),"")=0,"",IFERROR(INDEX(Blocks!$S$2:$S$1065,MATCH($A23&amp;"|2",Blocks!$A$2:$A$1065,0)),""))</f>
        <v/>
      </c>
      <c r="S23" s="20">
        <f>IFERROR(INDEX(Blocks!$T$2:$T$1065,MATCH($A23&amp;"|2",Blocks!$A$2:$A$1065,0)),"")</f>
        <v/>
      </c>
      <c r="T23" s="15">
        <f>IFERROR(INDEX(Blocks!$N$2:$N$1065,MATCH($A23&amp;"|3",Blocks!$A$2:$A$1065,0)),"")</f>
        <v/>
      </c>
      <c r="U23" s="16">
        <f>IF(IFERROR(INDEX(Blocks!$M$2:$M$1065,MATCH($A23&amp;"|3",Blocks!$A$2:$A$1065,0)),"")=0,"",IFERROR(INDEX(Blocks!$P$2:$P$1065,MATCH($A23&amp;"|3",Blocks!$A$2:$A$1065,0)),""))</f>
        <v/>
      </c>
      <c r="V23" s="15">
        <f>IF(IFERROR(INDEX(Blocks!$M$2:$M$1065,MATCH($A23&amp;"|3",Blocks!$A$2:$A$1065,0)),"")=0,"",IFERROR(INDEX(Blocks!$S$2:$S$1065,MATCH($A23&amp;"|3",Blocks!$A$2:$A$1065,0)),""))</f>
        <v/>
      </c>
      <c r="W23" s="17">
        <f>IFERROR(INDEX(Blocks!$T$2:$T$1065,MATCH($A23&amp;"|3",Blocks!$A$2:$A$1065,0)),"")</f>
        <v/>
      </c>
      <c r="X23" s="18">
        <f>IFERROR(INDEX(Blocks!$N$2:$N$1065,MATCH($A23&amp;"|4",Blocks!$A$2:$A$1065,0)),"")</f>
        <v/>
      </c>
      <c r="Y23" s="19">
        <f>IF(IFERROR(INDEX(Blocks!$M$2:$M$1065,MATCH($A23&amp;"|4",Blocks!$A$2:$A$1065,0)),"")=0,"",IFERROR(INDEX(Blocks!$P$2:$P$1065,MATCH($A23&amp;"|4",Blocks!$A$2:$A$1065,0)),""))</f>
        <v/>
      </c>
      <c r="Z23" s="18">
        <f>IF(IFERROR(INDEX(Blocks!$M$2:$M$1065,MATCH($A23&amp;"|4",Blocks!$A$2:$A$1065,0)),"")=0,"",IFERROR(INDEX(Blocks!$S$2:$S$1065,MATCH($A23&amp;"|4",Blocks!$A$2:$A$1065,0)),""))</f>
        <v/>
      </c>
      <c r="AA23" s="20">
        <f>IFERROR(INDEX(Blocks!$T$2:$T$1065,MATCH($A23&amp;"|4",Blocks!$A$2:$A$1065,0)),"")</f>
        <v/>
      </c>
      <c r="AB23" s="15">
        <f>IFERROR(INDEX(Blocks!$N$2:$N$1065,MATCH($A23&amp;"|5",Blocks!$A$2:$A$1065,0)),"")</f>
        <v/>
      </c>
      <c r="AC23" s="16">
        <f>IF(IFERROR(INDEX(Blocks!$M$2:$M$1065,MATCH($A23&amp;"|5",Blocks!$A$2:$A$1065,0)),"")=0,"",IFERROR(INDEX(Blocks!$P$2:$P$1065,MATCH($A23&amp;"|5",Blocks!$A$2:$A$1065,0)),""))</f>
        <v/>
      </c>
      <c r="AD23" s="15">
        <f>IF(IFERROR(INDEX(Blocks!$M$2:$M$1065,MATCH($A23&amp;"|5",Blocks!$A$2:$A$1065,0)),"")=0,"",IFERROR(INDEX(Blocks!$S$2:$S$1065,MATCH($A23&amp;"|5",Blocks!$A$2:$A$1065,0)),""))</f>
        <v/>
      </c>
      <c r="AE23" s="17">
        <f>IFERROR(INDEX(Blocks!$T$2:$T$1065,MATCH($A23&amp;"|5",Blocks!$A$2:$A$1065,0)),"")</f>
        <v/>
      </c>
      <c r="AF23" s="18">
        <f>IFERROR(INDEX(Blocks!$N$2:$N$1065,MATCH($A23&amp;"|6",Blocks!$A$2:$A$1065,0)),"")</f>
        <v/>
      </c>
      <c r="AG23" s="19">
        <f>IF(IFERROR(INDEX(Blocks!$M$2:$M$1065,MATCH($A23&amp;"|6",Blocks!$A$2:$A$1065,0)),"")=0,"",IFERROR(INDEX(Blocks!$P$2:$P$1065,MATCH($A23&amp;"|6",Blocks!$A$2:$A$1065,0)),""))</f>
        <v/>
      </c>
      <c r="AH23" s="18">
        <f>IF(IFERROR(INDEX(Blocks!$M$2:$M$1065,MATCH($A23&amp;"|6",Blocks!$A$2:$A$1065,0)),"")=0,"",IFERROR(INDEX(Blocks!$S$2:$S$1065,MATCH($A23&amp;"|6",Blocks!$A$2:$A$1065,0)),""))</f>
        <v/>
      </c>
      <c r="AI23" s="20">
        <f>IFERROR(INDEX(Blocks!$T$2:$T$1065,MATCH($A23&amp;"|6",Blocks!$A$2:$A$1065,0)),"")</f>
        <v/>
      </c>
      <c r="AJ23" s="15">
        <f>IFERROR(INDEX(Blocks!$N$2:$N$1065,MATCH($A23&amp;"|7",Blocks!$A$2:$A$1065,0)),"")</f>
        <v/>
      </c>
      <c r="AK23" s="16">
        <f>IF(IFERROR(INDEX(Blocks!$M$2:$M$1065,MATCH($A23&amp;"|7",Blocks!$A$2:$A$1065,0)),"")=0,"",IFERROR(INDEX(Blocks!$P$2:$P$1065,MATCH($A23&amp;"|7",Blocks!$A$2:$A$1065,0)),""))</f>
        <v/>
      </c>
      <c r="AL23" s="15">
        <f>IF(IFERROR(INDEX(Blocks!$M$2:$M$1065,MATCH($A23&amp;"|7",Blocks!$A$2:$A$1065,0)),"")=0,"",IFERROR(INDEX(Blocks!$S$2:$S$1065,MATCH($A23&amp;"|7",Blocks!$A$2:$A$1065,0)),""))</f>
        <v/>
      </c>
      <c r="AM23" s="17">
        <f>IFERROR(INDEX(Blocks!$T$2:$T$1065,MATCH($A23&amp;"|7",Blocks!$A$2:$A$1065,0)),"")</f>
        <v/>
      </c>
      <c r="AN23" s="18">
        <f>IFERROR(INDEX(Blocks!$N$2:$N$1065,MATCH($A23&amp;"|8",Blocks!$A$2:$A$1065,0)),"")</f>
        <v/>
      </c>
      <c r="AO23" s="19">
        <f>IF(IFERROR(INDEX(Blocks!$M$2:$M$1065,MATCH($A23&amp;"|8",Blocks!$A$2:$A$1065,0)),"")=0,"",IFERROR(INDEX(Blocks!$P$2:$P$1065,MATCH($A23&amp;"|8",Blocks!$A$2:$A$1065,0)),""))</f>
        <v/>
      </c>
      <c r="AP23" s="18">
        <f>IF(IFERROR(INDEX(Blocks!$M$2:$M$1065,MATCH($A23&amp;"|8",Blocks!$A$2:$A$1065,0)),"")=0,"",IFERROR(INDEX(Blocks!$S$2:$S$1065,MATCH($A23&amp;"|8",Blocks!$A$2:$A$1065,0)),""))</f>
        <v/>
      </c>
      <c r="AQ23" s="20">
        <f>IFERROR(INDEX(Blocks!$T$2:$T$1065,MATCH($A23&amp;"|8",Blocks!$A$2:$A$1065,0)),"")</f>
        <v/>
      </c>
      <c r="AR23" s="15">
        <f>IFERROR(INDEX(Blocks!$N$2:$N$1065,MATCH($A23&amp;"|9",Blocks!$A$2:$A$1065,0)),"")</f>
        <v/>
      </c>
      <c r="AS23" s="16">
        <f>IF(IFERROR(INDEX(Blocks!$M$2:$M$1065,MATCH($A23&amp;"|9",Blocks!$A$2:$A$1065,0)),"")=0,"",IFERROR(INDEX(Blocks!$P$2:$P$1065,MATCH($A23&amp;"|9",Blocks!$A$2:$A$1065,0)),""))</f>
        <v/>
      </c>
      <c r="AT23" s="15">
        <f>IF(IFERROR(INDEX(Blocks!$M$2:$M$1065,MATCH($A23&amp;"|9",Blocks!$A$2:$A$1065,0)),"")=0,"",IFERROR(INDEX(Blocks!$S$2:$S$1065,MATCH($A23&amp;"|9",Blocks!$A$2:$A$1065,0)),""))</f>
        <v/>
      </c>
      <c r="AU23" s="17">
        <f>IFERROR(INDEX(Blocks!$T$2:$T$1065,MATCH($A23&amp;"|9",Blocks!$A$2:$A$1065,0)),"")</f>
        <v/>
      </c>
      <c r="AV23" s="18">
        <f>IFERROR(INDEX(Blocks!$N$2:$N$1065,MATCH($A23&amp;"|10",Blocks!$A$2:$A$1065,0)),"")</f>
        <v/>
      </c>
      <c r="AW23" s="19">
        <f>IF(IFERROR(INDEX(Blocks!$M$2:$M$1065,MATCH($A23&amp;"|10",Blocks!$A$2:$A$1065,0)),"")=0,"",IFERROR(INDEX(Blocks!$P$2:$P$1065,MATCH($A23&amp;"|10",Blocks!$A$2:$A$1065,0)),""))</f>
        <v/>
      </c>
      <c r="AX23" s="18">
        <f>IF(IFERROR(INDEX(Blocks!$M$2:$M$1065,MATCH($A23&amp;"|10",Blocks!$A$2:$A$1065,0)),"")=0,"",IFERROR(INDEX(Blocks!$S$2:$S$1065,MATCH($A23&amp;"|10",Blocks!$A$2:$A$1065,0)),""))</f>
        <v/>
      </c>
      <c r="AY23" s="20">
        <f>IFERROR(INDEX(Blocks!$T$2:$T$1065,MATCH($A23&amp;"|10",Blocks!$A$2:$A$1065,0)),"")</f>
        <v/>
      </c>
    </row>
    <row r="24">
      <c r="A24" s="6" t="inlineStr">
        <is>
          <t>Ipswich</t>
        </is>
      </c>
      <c r="B24" s="11" t="n">
        <v>19</v>
      </c>
      <c r="C24" s="12">
        <f>IFERROR(INDEX(Ratings!$F:$F,MATCH($A24,Ratings!$C:$C,0)),"")</f>
        <v/>
      </c>
      <c r="D24" s="11">
        <f>SUMIFS(TeamGames!$X$2:$X$4073,TeamGames!$D$2:$D$4073,$A24)</f>
        <v/>
      </c>
      <c r="E24" s="11">
        <f>SUMIFS(TeamGames!$O$2:$O$4073,TeamGames!$D$2:$D$4073,$A24)</f>
        <v/>
      </c>
      <c r="F24" s="13">
        <f>SUMIFS(TeamGames!$S$2:$S$4073,TeamGames!$D$2:$D$4073,$A24,TeamGames!$X$2:$X$4073,1)</f>
        <v/>
      </c>
      <c r="G24" s="14">
        <f>IF(D24=0,"",E24-F24)</f>
        <v/>
      </c>
      <c r="H24" s="13">
        <f>SUMIFS(TeamGames!$W$2:$W$4073,TeamGames!$D$2:$D$4073,$A24)</f>
        <v/>
      </c>
      <c r="I24" s="14">
        <f>IF(D24=0,"",H24-F24)</f>
        <v/>
      </c>
      <c r="J24" s="13">
        <f>SUMIFS(TeamGames!$T$2:$T$4073,TeamGames!$D$2:$D$4073,$A24)</f>
        <v/>
      </c>
      <c r="K24" s="13">
        <f>SUMIFS(TeamGames!$U$2:$U$4073,TeamGames!$D$2:$D$4073,$A24)</f>
        <v/>
      </c>
      <c r="L24" s="15">
        <f>IFERROR(INDEX(Blocks!$N$2:$N$1065,MATCH($A24&amp;"|1",Blocks!$A$2:$A$1065,0)),"")</f>
        <v/>
      </c>
      <c r="M24" s="16">
        <f>IF(IFERROR(INDEX(Blocks!$M$2:$M$1065,MATCH($A24&amp;"|1",Blocks!$A$2:$A$1065,0)),"")=0,"",IFERROR(INDEX(Blocks!$P$2:$P$1065,MATCH($A24&amp;"|1",Blocks!$A$2:$A$1065,0)),""))</f>
        <v/>
      </c>
      <c r="N24" s="15">
        <f>IF(IFERROR(INDEX(Blocks!$M$2:$M$1065,MATCH($A24&amp;"|1",Blocks!$A$2:$A$1065,0)),"")=0,"",IFERROR(INDEX(Blocks!$S$2:$S$1065,MATCH($A24&amp;"|1",Blocks!$A$2:$A$1065,0)),""))</f>
        <v/>
      </c>
      <c r="O24" s="17">
        <f>IFERROR(INDEX(Blocks!$T$2:$T$1065,MATCH($A24&amp;"|1",Blocks!$A$2:$A$1065,0)),"")</f>
        <v/>
      </c>
      <c r="P24" s="18">
        <f>IFERROR(INDEX(Blocks!$N$2:$N$1065,MATCH($A24&amp;"|2",Blocks!$A$2:$A$1065,0)),"")</f>
        <v/>
      </c>
      <c r="Q24" s="19">
        <f>IF(IFERROR(INDEX(Blocks!$M$2:$M$1065,MATCH($A24&amp;"|2",Blocks!$A$2:$A$1065,0)),"")=0,"",IFERROR(INDEX(Blocks!$P$2:$P$1065,MATCH($A24&amp;"|2",Blocks!$A$2:$A$1065,0)),""))</f>
        <v/>
      </c>
      <c r="R24" s="18">
        <f>IF(IFERROR(INDEX(Blocks!$M$2:$M$1065,MATCH($A24&amp;"|2",Blocks!$A$2:$A$1065,0)),"")=0,"",IFERROR(INDEX(Blocks!$S$2:$S$1065,MATCH($A24&amp;"|2",Blocks!$A$2:$A$1065,0)),""))</f>
        <v/>
      </c>
      <c r="S24" s="20">
        <f>IFERROR(INDEX(Blocks!$T$2:$T$1065,MATCH($A24&amp;"|2",Blocks!$A$2:$A$1065,0)),"")</f>
        <v/>
      </c>
      <c r="T24" s="15">
        <f>IFERROR(INDEX(Blocks!$N$2:$N$1065,MATCH($A24&amp;"|3",Blocks!$A$2:$A$1065,0)),"")</f>
        <v/>
      </c>
      <c r="U24" s="16">
        <f>IF(IFERROR(INDEX(Blocks!$M$2:$M$1065,MATCH($A24&amp;"|3",Blocks!$A$2:$A$1065,0)),"")=0,"",IFERROR(INDEX(Blocks!$P$2:$P$1065,MATCH($A24&amp;"|3",Blocks!$A$2:$A$1065,0)),""))</f>
        <v/>
      </c>
      <c r="V24" s="15">
        <f>IF(IFERROR(INDEX(Blocks!$M$2:$M$1065,MATCH($A24&amp;"|3",Blocks!$A$2:$A$1065,0)),"")=0,"",IFERROR(INDEX(Blocks!$S$2:$S$1065,MATCH($A24&amp;"|3",Blocks!$A$2:$A$1065,0)),""))</f>
        <v/>
      </c>
      <c r="W24" s="17">
        <f>IFERROR(INDEX(Blocks!$T$2:$T$1065,MATCH($A24&amp;"|3",Blocks!$A$2:$A$1065,0)),"")</f>
        <v/>
      </c>
      <c r="X24" s="18">
        <f>IFERROR(INDEX(Blocks!$N$2:$N$1065,MATCH($A24&amp;"|4",Blocks!$A$2:$A$1065,0)),"")</f>
        <v/>
      </c>
      <c r="Y24" s="19">
        <f>IF(IFERROR(INDEX(Blocks!$M$2:$M$1065,MATCH($A24&amp;"|4",Blocks!$A$2:$A$1065,0)),"")=0,"",IFERROR(INDEX(Blocks!$P$2:$P$1065,MATCH($A24&amp;"|4",Blocks!$A$2:$A$1065,0)),""))</f>
        <v/>
      </c>
      <c r="Z24" s="18">
        <f>IF(IFERROR(INDEX(Blocks!$M$2:$M$1065,MATCH($A24&amp;"|4",Blocks!$A$2:$A$1065,0)),"")=0,"",IFERROR(INDEX(Blocks!$S$2:$S$1065,MATCH($A24&amp;"|4",Blocks!$A$2:$A$1065,0)),""))</f>
        <v/>
      </c>
      <c r="AA24" s="20">
        <f>IFERROR(INDEX(Blocks!$T$2:$T$1065,MATCH($A24&amp;"|4",Blocks!$A$2:$A$1065,0)),"")</f>
        <v/>
      </c>
      <c r="AB24" s="15">
        <f>IFERROR(INDEX(Blocks!$N$2:$N$1065,MATCH($A24&amp;"|5",Blocks!$A$2:$A$1065,0)),"")</f>
        <v/>
      </c>
      <c r="AC24" s="16">
        <f>IF(IFERROR(INDEX(Blocks!$M$2:$M$1065,MATCH($A24&amp;"|5",Blocks!$A$2:$A$1065,0)),"")=0,"",IFERROR(INDEX(Blocks!$P$2:$P$1065,MATCH($A24&amp;"|5",Blocks!$A$2:$A$1065,0)),""))</f>
        <v/>
      </c>
      <c r="AD24" s="15">
        <f>IF(IFERROR(INDEX(Blocks!$M$2:$M$1065,MATCH($A24&amp;"|5",Blocks!$A$2:$A$1065,0)),"")=0,"",IFERROR(INDEX(Blocks!$S$2:$S$1065,MATCH($A24&amp;"|5",Blocks!$A$2:$A$1065,0)),""))</f>
        <v/>
      </c>
      <c r="AE24" s="17">
        <f>IFERROR(INDEX(Blocks!$T$2:$T$1065,MATCH($A24&amp;"|5",Blocks!$A$2:$A$1065,0)),"")</f>
        <v/>
      </c>
      <c r="AF24" s="18">
        <f>IFERROR(INDEX(Blocks!$N$2:$N$1065,MATCH($A24&amp;"|6",Blocks!$A$2:$A$1065,0)),"")</f>
        <v/>
      </c>
      <c r="AG24" s="19">
        <f>IF(IFERROR(INDEX(Blocks!$M$2:$M$1065,MATCH($A24&amp;"|6",Blocks!$A$2:$A$1065,0)),"")=0,"",IFERROR(INDEX(Blocks!$P$2:$P$1065,MATCH($A24&amp;"|6",Blocks!$A$2:$A$1065,0)),""))</f>
        <v/>
      </c>
      <c r="AH24" s="18">
        <f>IF(IFERROR(INDEX(Blocks!$M$2:$M$1065,MATCH($A24&amp;"|6",Blocks!$A$2:$A$1065,0)),"")=0,"",IFERROR(INDEX(Blocks!$S$2:$S$1065,MATCH($A24&amp;"|6",Blocks!$A$2:$A$1065,0)),""))</f>
        <v/>
      </c>
      <c r="AI24" s="20">
        <f>IFERROR(INDEX(Blocks!$T$2:$T$1065,MATCH($A24&amp;"|6",Blocks!$A$2:$A$1065,0)),"")</f>
        <v/>
      </c>
      <c r="AJ24" s="15">
        <f>IFERROR(INDEX(Blocks!$N$2:$N$1065,MATCH($A24&amp;"|7",Blocks!$A$2:$A$1065,0)),"")</f>
        <v/>
      </c>
      <c r="AK24" s="16">
        <f>IF(IFERROR(INDEX(Blocks!$M$2:$M$1065,MATCH($A24&amp;"|7",Blocks!$A$2:$A$1065,0)),"")=0,"",IFERROR(INDEX(Blocks!$P$2:$P$1065,MATCH($A24&amp;"|7",Blocks!$A$2:$A$1065,0)),""))</f>
        <v/>
      </c>
      <c r="AL24" s="15">
        <f>IF(IFERROR(INDEX(Blocks!$M$2:$M$1065,MATCH($A24&amp;"|7",Blocks!$A$2:$A$1065,0)),"")=0,"",IFERROR(INDEX(Blocks!$S$2:$S$1065,MATCH($A24&amp;"|7",Blocks!$A$2:$A$1065,0)),""))</f>
        <v/>
      </c>
      <c r="AM24" s="17">
        <f>IFERROR(INDEX(Blocks!$T$2:$T$1065,MATCH($A24&amp;"|7",Blocks!$A$2:$A$1065,0)),"")</f>
        <v/>
      </c>
      <c r="AN24" s="18">
        <f>IFERROR(INDEX(Blocks!$N$2:$N$1065,MATCH($A24&amp;"|8",Blocks!$A$2:$A$1065,0)),"")</f>
        <v/>
      </c>
      <c r="AO24" s="19">
        <f>IF(IFERROR(INDEX(Blocks!$M$2:$M$1065,MATCH($A24&amp;"|8",Blocks!$A$2:$A$1065,0)),"")=0,"",IFERROR(INDEX(Blocks!$P$2:$P$1065,MATCH($A24&amp;"|8",Blocks!$A$2:$A$1065,0)),""))</f>
        <v/>
      </c>
      <c r="AP24" s="18">
        <f>IF(IFERROR(INDEX(Blocks!$M$2:$M$1065,MATCH($A24&amp;"|8",Blocks!$A$2:$A$1065,0)),"")=0,"",IFERROR(INDEX(Blocks!$S$2:$S$1065,MATCH($A24&amp;"|8",Blocks!$A$2:$A$1065,0)),""))</f>
        <v/>
      </c>
      <c r="AQ24" s="20">
        <f>IFERROR(INDEX(Blocks!$T$2:$T$1065,MATCH($A24&amp;"|8",Blocks!$A$2:$A$1065,0)),"")</f>
        <v/>
      </c>
      <c r="AR24" s="15">
        <f>IFERROR(INDEX(Blocks!$N$2:$N$1065,MATCH($A24&amp;"|9",Blocks!$A$2:$A$1065,0)),"")</f>
        <v/>
      </c>
      <c r="AS24" s="16">
        <f>IF(IFERROR(INDEX(Blocks!$M$2:$M$1065,MATCH($A24&amp;"|9",Blocks!$A$2:$A$1065,0)),"")=0,"",IFERROR(INDEX(Blocks!$P$2:$P$1065,MATCH($A24&amp;"|9",Blocks!$A$2:$A$1065,0)),""))</f>
        <v/>
      </c>
      <c r="AT24" s="15">
        <f>IF(IFERROR(INDEX(Blocks!$M$2:$M$1065,MATCH($A24&amp;"|9",Blocks!$A$2:$A$1065,0)),"")=0,"",IFERROR(INDEX(Blocks!$S$2:$S$1065,MATCH($A24&amp;"|9",Blocks!$A$2:$A$1065,0)),""))</f>
        <v/>
      </c>
      <c r="AU24" s="17">
        <f>IFERROR(INDEX(Blocks!$T$2:$T$1065,MATCH($A24&amp;"|9",Blocks!$A$2:$A$1065,0)),"")</f>
        <v/>
      </c>
      <c r="AV24" s="18">
        <f>IFERROR(INDEX(Blocks!$N$2:$N$1065,MATCH($A24&amp;"|10",Blocks!$A$2:$A$1065,0)),"")</f>
        <v/>
      </c>
      <c r="AW24" s="19">
        <f>IF(IFERROR(INDEX(Blocks!$M$2:$M$1065,MATCH($A24&amp;"|10",Blocks!$A$2:$A$1065,0)),"")=0,"",IFERROR(INDEX(Blocks!$P$2:$P$1065,MATCH($A24&amp;"|10",Blocks!$A$2:$A$1065,0)),""))</f>
        <v/>
      </c>
      <c r="AX24" s="18">
        <f>IF(IFERROR(INDEX(Blocks!$M$2:$M$1065,MATCH($A24&amp;"|10",Blocks!$A$2:$A$1065,0)),"")=0,"",IFERROR(INDEX(Blocks!$S$2:$S$1065,MATCH($A24&amp;"|10",Blocks!$A$2:$A$1065,0)),""))</f>
        <v/>
      </c>
      <c r="AY24" s="20">
        <f>IFERROR(INDEX(Blocks!$T$2:$T$1065,MATCH($A24&amp;"|10",Blocks!$A$2:$A$1065,0)),"")</f>
        <v/>
      </c>
    </row>
    <row r="25">
      <c r="A25" s="6" t="inlineStr">
        <is>
          <t>Hull</t>
        </is>
      </c>
      <c r="B25" s="11" t="n">
        <v>20</v>
      </c>
      <c r="C25" s="12">
        <f>IFERROR(INDEX(Ratings!$F:$F,MATCH($A25,Ratings!$C:$C,0)),"")</f>
        <v/>
      </c>
      <c r="D25" s="11">
        <f>SUMIFS(TeamGames!$X$2:$X$4073,TeamGames!$D$2:$D$4073,$A25)</f>
        <v/>
      </c>
      <c r="E25" s="11">
        <f>SUMIFS(TeamGames!$O$2:$O$4073,TeamGames!$D$2:$D$4073,$A25)</f>
        <v/>
      </c>
      <c r="F25" s="13">
        <f>SUMIFS(TeamGames!$S$2:$S$4073,TeamGames!$D$2:$D$4073,$A25,TeamGames!$X$2:$X$4073,1)</f>
        <v/>
      </c>
      <c r="G25" s="14">
        <f>IF(D25=0,"",E25-F25)</f>
        <v/>
      </c>
      <c r="H25" s="13">
        <f>SUMIFS(TeamGames!$W$2:$W$4073,TeamGames!$D$2:$D$4073,$A25)</f>
        <v/>
      </c>
      <c r="I25" s="14">
        <f>IF(D25=0,"",H25-F25)</f>
        <v/>
      </c>
      <c r="J25" s="13">
        <f>SUMIFS(TeamGames!$T$2:$T$4073,TeamGames!$D$2:$D$4073,$A25)</f>
        <v/>
      </c>
      <c r="K25" s="13">
        <f>SUMIFS(TeamGames!$U$2:$U$4073,TeamGames!$D$2:$D$4073,$A25)</f>
        <v/>
      </c>
      <c r="L25" s="15">
        <f>IFERROR(INDEX(Blocks!$N$2:$N$1065,MATCH($A25&amp;"|1",Blocks!$A$2:$A$1065,0)),"")</f>
        <v/>
      </c>
      <c r="M25" s="16">
        <f>IF(IFERROR(INDEX(Blocks!$M$2:$M$1065,MATCH($A25&amp;"|1",Blocks!$A$2:$A$1065,0)),"")=0,"",IFERROR(INDEX(Blocks!$P$2:$P$1065,MATCH($A25&amp;"|1",Blocks!$A$2:$A$1065,0)),""))</f>
        <v/>
      </c>
      <c r="N25" s="15">
        <f>IF(IFERROR(INDEX(Blocks!$M$2:$M$1065,MATCH($A25&amp;"|1",Blocks!$A$2:$A$1065,0)),"")=0,"",IFERROR(INDEX(Blocks!$S$2:$S$1065,MATCH($A25&amp;"|1",Blocks!$A$2:$A$1065,0)),""))</f>
        <v/>
      </c>
      <c r="O25" s="17">
        <f>IFERROR(INDEX(Blocks!$T$2:$T$1065,MATCH($A25&amp;"|1",Blocks!$A$2:$A$1065,0)),"")</f>
        <v/>
      </c>
      <c r="P25" s="18">
        <f>IFERROR(INDEX(Blocks!$N$2:$N$1065,MATCH($A25&amp;"|2",Blocks!$A$2:$A$1065,0)),"")</f>
        <v/>
      </c>
      <c r="Q25" s="19">
        <f>IF(IFERROR(INDEX(Blocks!$M$2:$M$1065,MATCH($A25&amp;"|2",Blocks!$A$2:$A$1065,0)),"")=0,"",IFERROR(INDEX(Blocks!$P$2:$P$1065,MATCH($A25&amp;"|2",Blocks!$A$2:$A$1065,0)),""))</f>
        <v/>
      </c>
      <c r="R25" s="18">
        <f>IF(IFERROR(INDEX(Blocks!$M$2:$M$1065,MATCH($A25&amp;"|2",Blocks!$A$2:$A$1065,0)),"")=0,"",IFERROR(INDEX(Blocks!$S$2:$S$1065,MATCH($A25&amp;"|2",Blocks!$A$2:$A$1065,0)),""))</f>
        <v/>
      </c>
      <c r="S25" s="20">
        <f>IFERROR(INDEX(Blocks!$T$2:$T$1065,MATCH($A25&amp;"|2",Blocks!$A$2:$A$1065,0)),"")</f>
        <v/>
      </c>
      <c r="T25" s="15">
        <f>IFERROR(INDEX(Blocks!$N$2:$N$1065,MATCH($A25&amp;"|3",Blocks!$A$2:$A$1065,0)),"")</f>
        <v/>
      </c>
      <c r="U25" s="16">
        <f>IF(IFERROR(INDEX(Blocks!$M$2:$M$1065,MATCH($A25&amp;"|3",Blocks!$A$2:$A$1065,0)),"")=0,"",IFERROR(INDEX(Blocks!$P$2:$P$1065,MATCH($A25&amp;"|3",Blocks!$A$2:$A$1065,0)),""))</f>
        <v/>
      </c>
      <c r="V25" s="15">
        <f>IF(IFERROR(INDEX(Blocks!$M$2:$M$1065,MATCH($A25&amp;"|3",Blocks!$A$2:$A$1065,0)),"")=0,"",IFERROR(INDEX(Blocks!$S$2:$S$1065,MATCH($A25&amp;"|3",Blocks!$A$2:$A$1065,0)),""))</f>
        <v/>
      </c>
      <c r="W25" s="17">
        <f>IFERROR(INDEX(Blocks!$T$2:$T$1065,MATCH($A25&amp;"|3",Blocks!$A$2:$A$1065,0)),"")</f>
        <v/>
      </c>
      <c r="X25" s="18">
        <f>IFERROR(INDEX(Blocks!$N$2:$N$1065,MATCH($A25&amp;"|4",Blocks!$A$2:$A$1065,0)),"")</f>
        <v/>
      </c>
      <c r="Y25" s="19">
        <f>IF(IFERROR(INDEX(Blocks!$M$2:$M$1065,MATCH($A25&amp;"|4",Blocks!$A$2:$A$1065,0)),"")=0,"",IFERROR(INDEX(Blocks!$P$2:$P$1065,MATCH($A25&amp;"|4",Blocks!$A$2:$A$1065,0)),""))</f>
        <v/>
      </c>
      <c r="Z25" s="18">
        <f>IF(IFERROR(INDEX(Blocks!$M$2:$M$1065,MATCH($A25&amp;"|4",Blocks!$A$2:$A$1065,0)),"")=0,"",IFERROR(INDEX(Blocks!$S$2:$S$1065,MATCH($A25&amp;"|4",Blocks!$A$2:$A$1065,0)),""))</f>
        <v/>
      </c>
      <c r="AA25" s="20">
        <f>IFERROR(INDEX(Blocks!$T$2:$T$1065,MATCH($A25&amp;"|4",Blocks!$A$2:$A$1065,0)),"")</f>
        <v/>
      </c>
      <c r="AB25" s="15">
        <f>IFERROR(INDEX(Blocks!$N$2:$N$1065,MATCH($A25&amp;"|5",Blocks!$A$2:$A$1065,0)),"")</f>
        <v/>
      </c>
      <c r="AC25" s="16">
        <f>IF(IFERROR(INDEX(Blocks!$M$2:$M$1065,MATCH($A25&amp;"|5",Blocks!$A$2:$A$1065,0)),"")=0,"",IFERROR(INDEX(Blocks!$P$2:$P$1065,MATCH($A25&amp;"|5",Blocks!$A$2:$A$1065,0)),""))</f>
        <v/>
      </c>
      <c r="AD25" s="15">
        <f>IF(IFERROR(INDEX(Blocks!$M$2:$M$1065,MATCH($A25&amp;"|5",Blocks!$A$2:$A$1065,0)),"")=0,"",IFERROR(INDEX(Blocks!$S$2:$S$1065,MATCH($A25&amp;"|5",Blocks!$A$2:$A$1065,0)),""))</f>
        <v/>
      </c>
      <c r="AE25" s="17">
        <f>IFERROR(INDEX(Blocks!$T$2:$T$1065,MATCH($A25&amp;"|5",Blocks!$A$2:$A$1065,0)),"")</f>
        <v/>
      </c>
      <c r="AF25" s="18">
        <f>IFERROR(INDEX(Blocks!$N$2:$N$1065,MATCH($A25&amp;"|6",Blocks!$A$2:$A$1065,0)),"")</f>
        <v/>
      </c>
      <c r="AG25" s="19">
        <f>IF(IFERROR(INDEX(Blocks!$M$2:$M$1065,MATCH($A25&amp;"|6",Blocks!$A$2:$A$1065,0)),"")=0,"",IFERROR(INDEX(Blocks!$P$2:$P$1065,MATCH($A25&amp;"|6",Blocks!$A$2:$A$1065,0)),""))</f>
        <v/>
      </c>
      <c r="AH25" s="18">
        <f>IF(IFERROR(INDEX(Blocks!$M$2:$M$1065,MATCH($A25&amp;"|6",Blocks!$A$2:$A$1065,0)),"")=0,"",IFERROR(INDEX(Blocks!$S$2:$S$1065,MATCH($A25&amp;"|6",Blocks!$A$2:$A$1065,0)),""))</f>
        <v/>
      </c>
      <c r="AI25" s="20">
        <f>IFERROR(INDEX(Blocks!$T$2:$T$1065,MATCH($A25&amp;"|6",Blocks!$A$2:$A$1065,0)),"")</f>
        <v/>
      </c>
      <c r="AJ25" s="15">
        <f>IFERROR(INDEX(Blocks!$N$2:$N$1065,MATCH($A25&amp;"|7",Blocks!$A$2:$A$1065,0)),"")</f>
        <v/>
      </c>
      <c r="AK25" s="16">
        <f>IF(IFERROR(INDEX(Blocks!$M$2:$M$1065,MATCH($A25&amp;"|7",Blocks!$A$2:$A$1065,0)),"")=0,"",IFERROR(INDEX(Blocks!$P$2:$P$1065,MATCH($A25&amp;"|7",Blocks!$A$2:$A$1065,0)),""))</f>
        <v/>
      </c>
      <c r="AL25" s="15">
        <f>IF(IFERROR(INDEX(Blocks!$M$2:$M$1065,MATCH($A25&amp;"|7",Blocks!$A$2:$A$1065,0)),"")=0,"",IFERROR(INDEX(Blocks!$S$2:$S$1065,MATCH($A25&amp;"|7",Blocks!$A$2:$A$1065,0)),""))</f>
        <v/>
      </c>
      <c r="AM25" s="17">
        <f>IFERROR(INDEX(Blocks!$T$2:$T$1065,MATCH($A25&amp;"|7",Blocks!$A$2:$A$1065,0)),"")</f>
        <v/>
      </c>
      <c r="AN25" s="18">
        <f>IFERROR(INDEX(Blocks!$N$2:$N$1065,MATCH($A25&amp;"|8",Blocks!$A$2:$A$1065,0)),"")</f>
        <v/>
      </c>
      <c r="AO25" s="19">
        <f>IF(IFERROR(INDEX(Blocks!$M$2:$M$1065,MATCH($A25&amp;"|8",Blocks!$A$2:$A$1065,0)),"")=0,"",IFERROR(INDEX(Blocks!$P$2:$P$1065,MATCH($A25&amp;"|8",Blocks!$A$2:$A$1065,0)),""))</f>
        <v/>
      </c>
      <c r="AP25" s="18">
        <f>IF(IFERROR(INDEX(Blocks!$M$2:$M$1065,MATCH($A25&amp;"|8",Blocks!$A$2:$A$1065,0)),"")=0,"",IFERROR(INDEX(Blocks!$S$2:$S$1065,MATCH($A25&amp;"|8",Blocks!$A$2:$A$1065,0)),""))</f>
        <v/>
      </c>
      <c r="AQ25" s="20">
        <f>IFERROR(INDEX(Blocks!$T$2:$T$1065,MATCH($A25&amp;"|8",Blocks!$A$2:$A$1065,0)),"")</f>
        <v/>
      </c>
      <c r="AR25" s="15">
        <f>IFERROR(INDEX(Blocks!$N$2:$N$1065,MATCH($A25&amp;"|9",Blocks!$A$2:$A$1065,0)),"")</f>
        <v/>
      </c>
      <c r="AS25" s="16">
        <f>IF(IFERROR(INDEX(Blocks!$M$2:$M$1065,MATCH($A25&amp;"|9",Blocks!$A$2:$A$1065,0)),"")=0,"",IFERROR(INDEX(Blocks!$P$2:$P$1065,MATCH($A25&amp;"|9",Blocks!$A$2:$A$1065,0)),""))</f>
        <v/>
      </c>
      <c r="AT25" s="15">
        <f>IF(IFERROR(INDEX(Blocks!$M$2:$M$1065,MATCH($A25&amp;"|9",Blocks!$A$2:$A$1065,0)),"")=0,"",IFERROR(INDEX(Blocks!$S$2:$S$1065,MATCH($A25&amp;"|9",Blocks!$A$2:$A$1065,0)),""))</f>
        <v/>
      </c>
      <c r="AU25" s="17">
        <f>IFERROR(INDEX(Blocks!$T$2:$T$1065,MATCH($A25&amp;"|9",Blocks!$A$2:$A$1065,0)),"")</f>
        <v/>
      </c>
      <c r="AV25" s="18">
        <f>IFERROR(INDEX(Blocks!$N$2:$N$1065,MATCH($A25&amp;"|10",Blocks!$A$2:$A$1065,0)),"")</f>
        <v/>
      </c>
      <c r="AW25" s="19">
        <f>IF(IFERROR(INDEX(Blocks!$M$2:$M$1065,MATCH($A25&amp;"|10",Blocks!$A$2:$A$1065,0)),"")=0,"",IFERROR(INDEX(Blocks!$P$2:$P$1065,MATCH($A25&amp;"|10",Blocks!$A$2:$A$1065,0)),""))</f>
        <v/>
      </c>
      <c r="AX25" s="18">
        <f>IF(IFERROR(INDEX(Blocks!$M$2:$M$1065,MATCH($A25&amp;"|10",Blocks!$A$2:$A$1065,0)),"")=0,"",IFERROR(INDEX(Blocks!$S$2:$S$1065,MATCH($A25&amp;"|10",Blocks!$A$2:$A$1065,0)),""))</f>
        <v/>
      </c>
      <c r="AY25" s="20">
        <f>IFERROR(INDEX(Blocks!$T$2:$T$1065,MATCH($A25&amp;"|10",Blocks!$A$2:$A$1065,0)),"")</f>
        <v/>
      </c>
    </row>
    <row r="28">
      <c r="A28" s="6" t="inlineStr">
        <is>
          <t>Block fixtures (H = home, A = away), in each team's own date order</t>
        </is>
      </c>
    </row>
    <row r="29">
      <c r="A29" s="10" t="inlineStr">
        <is>
          <t>Team</t>
        </is>
      </c>
      <c r="B29" s="10" t="inlineStr">
        <is>
          <t>Block 1</t>
        </is>
      </c>
      <c r="C29" s="10" t="inlineStr">
        <is>
          <t>Block 2</t>
        </is>
      </c>
      <c r="D29" s="10" t="inlineStr">
        <is>
          <t>Block 3</t>
        </is>
      </c>
      <c r="E29" s="10" t="inlineStr">
        <is>
          <t>Block 4</t>
        </is>
      </c>
      <c r="F29" s="10" t="inlineStr">
        <is>
          <t>Block 5</t>
        </is>
      </c>
      <c r="G29" s="10" t="inlineStr">
        <is>
          <t>Block 6</t>
        </is>
      </c>
      <c r="H29" s="10" t="inlineStr">
        <is>
          <t>Block 7</t>
        </is>
      </c>
      <c r="I29" s="10" t="inlineStr">
        <is>
          <t>Block 8</t>
        </is>
      </c>
      <c r="J29" s="10" t="inlineStr">
        <is>
          <t>Block 9</t>
        </is>
      </c>
      <c r="K29" s="10" t="inlineStr">
        <is>
          <t>Block 10</t>
        </is>
      </c>
    </row>
    <row r="30" ht="48" customHeight="1">
      <c r="A30" s="6" t="inlineStr">
        <is>
          <t>Arsenal</t>
        </is>
      </c>
      <c r="B30" s="21">
        <f>IFERROR(INDEX(Blocks!$I$2:$I$1065,MATCH($A30&amp;"|1",Blocks!$A$2:$A$1065,0)),"")</f>
        <v/>
      </c>
      <c r="C30" s="21">
        <f>IFERROR(INDEX(Blocks!$I$2:$I$1065,MATCH($A30&amp;"|2",Blocks!$A$2:$A$1065,0)),"")</f>
        <v/>
      </c>
      <c r="D30" s="21">
        <f>IFERROR(INDEX(Blocks!$I$2:$I$1065,MATCH($A30&amp;"|3",Blocks!$A$2:$A$1065,0)),"")</f>
        <v/>
      </c>
      <c r="E30" s="21">
        <f>IFERROR(INDEX(Blocks!$I$2:$I$1065,MATCH($A30&amp;"|4",Blocks!$A$2:$A$1065,0)),"")</f>
        <v/>
      </c>
      <c r="F30" s="21">
        <f>IFERROR(INDEX(Blocks!$I$2:$I$1065,MATCH($A30&amp;"|5",Blocks!$A$2:$A$1065,0)),"")</f>
        <v/>
      </c>
      <c r="G30" s="21">
        <f>IFERROR(INDEX(Blocks!$I$2:$I$1065,MATCH($A30&amp;"|6",Blocks!$A$2:$A$1065,0)),"")</f>
        <v/>
      </c>
      <c r="H30" s="21">
        <f>IFERROR(INDEX(Blocks!$I$2:$I$1065,MATCH($A30&amp;"|7",Blocks!$A$2:$A$1065,0)),"")</f>
        <v/>
      </c>
      <c r="I30" s="21">
        <f>IFERROR(INDEX(Blocks!$I$2:$I$1065,MATCH($A30&amp;"|8",Blocks!$A$2:$A$1065,0)),"")</f>
        <v/>
      </c>
      <c r="J30" s="21">
        <f>IFERROR(INDEX(Blocks!$I$2:$I$1065,MATCH($A30&amp;"|9",Blocks!$A$2:$A$1065,0)),"")</f>
        <v/>
      </c>
      <c r="K30" s="21">
        <f>IFERROR(INDEX(Blocks!$I$2:$I$1065,MATCH($A30&amp;"|10",Blocks!$A$2:$A$1065,0)),"")</f>
        <v/>
      </c>
    </row>
    <row r="31" ht="48" customHeight="1">
      <c r="A31" s="6" t="inlineStr">
        <is>
          <t>Man City</t>
        </is>
      </c>
      <c r="B31" s="21">
        <f>IFERROR(INDEX(Blocks!$I$2:$I$1065,MATCH($A31&amp;"|1",Blocks!$A$2:$A$1065,0)),"")</f>
        <v/>
      </c>
      <c r="C31" s="21">
        <f>IFERROR(INDEX(Blocks!$I$2:$I$1065,MATCH($A31&amp;"|2",Blocks!$A$2:$A$1065,0)),"")</f>
        <v/>
      </c>
      <c r="D31" s="21">
        <f>IFERROR(INDEX(Blocks!$I$2:$I$1065,MATCH($A31&amp;"|3",Blocks!$A$2:$A$1065,0)),"")</f>
        <v/>
      </c>
      <c r="E31" s="21">
        <f>IFERROR(INDEX(Blocks!$I$2:$I$1065,MATCH($A31&amp;"|4",Blocks!$A$2:$A$1065,0)),"")</f>
        <v/>
      </c>
      <c r="F31" s="21">
        <f>IFERROR(INDEX(Blocks!$I$2:$I$1065,MATCH($A31&amp;"|5",Blocks!$A$2:$A$1065,0)),"")</f>
        <v/>
      </c>
      <c r="G31" s="21">
        <f>IFERROR(INDEX(Blocks!$I$2:$I$1065,MATCH($A31&amp;"|6",Blocks!$A$2:$A$1065,0)),"")</f>
        <v/>
      </c>
      <c r="H31" s="21">
        <f>IFERROR(INDEX(Blocks!$I$2:$I$1065,MATCH($A31&amp;"|7",Blocks!$A$2:$A$1065,0)),"")</f>
        <v/>
      </c>
      <c r="I31" s="21">
        <f>IFERROR(INDEX(Blocks!$I$2:$I$1065,MATCH($A31&amp;"|8",Blocks!$A$2:$A$1065,0)),"")</f>
        <v/>
      </c>
      <c r="J31" s="21">
        <f>IFERROR(INDEX(Blocks!$I$2:$I$1065,MATCH($A31&amp;"|9",Blocks!$A$2:$A$1065,0)),"")</f>
        <v/>
      </c>
      <c r="K31" s="21">
        <f>IFERROR(INDEX(Blocks!$I$2:$I$1065,MATCH($A31&amp;"|10",Blocks!$A$2:$A$1065,0)),"")</f>
        <v/>
      </c>
    </row>
    <row r="32" ht="48" customHeight="1">
      <c r="A32" s="6" t="inlineStr">
        <is>
          <t>Liverpool</t>
        </is>
      </c>
      <c r="B32" s="21">
        <f>IFERROR(INDEX(Blocks!$I$2:$I$1065,MATCH($A32&amp;"|1",Blocks!$A$2:$A$1065,0)),"")</f>
        <v/>
      </c>
      <c r="C32" s="21">
        <f>IFERROR(INDEX(Blocks!$I$2:$I$1065,MATCH($A32&amp;"|2",Blocks!$A$2:$A$1065,0)),"")</f>
        <v/>
      </c>
      <c r="D32" s="21">
        <f>IFERROR(INDEX(Blocks!$I$2:$I$1065,MATCH($A32&amp;"|3",Blocks!$A$2:$A$1065,0)),"")</f>
        <v/>
      </c>
      <c r="E32" s="21">
        <f>IFERROR(INDEX(Blocks!$I$2:$I$1065,MATCH($A32&amp;"|4",Blocks!$A$2:$A$1065,0)),"")</f>
        <v/>
      </c>
      <c r="F32" s="21">
        <f>IFERROR(INDEX(Blocks!$I$2:$I$1065,MATCH($A32&amp;"|5",Blocks!$A$2:$A$1065,0)),"")</f>
        <v/>
      </c>
      <c r="G32" s="21">
        <f>IFERROR(INDEX(Blocks!$I$2:$I$1065,MATCH($A32&amp;"|6",Blocks!$A$2:$A$1065,0)),"")</f>
        <v/>
      </c>
      <c r="H32" s="21">
        <f>IFERROR(INDEX(Blocks!$I$2:$I$1065,MATCH($A32&amp;"|7",Blocks!$A$2:$A$1065,0)),"")</f>
        <v/>
      </c>
      <c r="I32" s="21">
        <f>IFERROR(INDEX(Blocks!$I$2:$I$1065,MATCH($A32&amp;"|8",Blocks!$A$2:$A$1065,0)),"")</f>
        <v/>
      </c>
      <c r="J32" s="21">
        <f>IFERROR(INDEX(Blocks!$I$2:$I$1065,MATCH($A32&amp;"|9",Blocks!$A$2:$A$1065,0)),"")</f>
        <v/>
      </c>
      <c r="K32" s="21">
        <f>IFERROR(INDEX(Blocks!$I$2:$I$1065,MATCH($A32&amp;"|10",Blocks!$A$2:$A$1065,0)),"")</f>
        <v/>
      </c>
    </row>
    <row r="33" ht="48" customHeight="1">
      <c r="A33" s="6" t="inlineStr">
        <is>
          <t>Man Utd</t>
        </is>
      </c>
      <c r="B33" s="21">
        <f>IFERROR(INDEX(Blocks!$I$2:$I$1065,MATCH($A33&amp;"|1",Blocks!$A$2:$A$1065,0)),"")</f>
        <v/>
      </c>
      <c r="C33" s="21">
        <f>IFERROR(INDEX(Blocks!$I$2:$I$1065,MATCH($A33&amp;"|2",Blocks!$A$2:$A$1065,0)),"")</f>
        <v/>
      </c>
      <c r="D33" s="21">
        <f>IFERROR(INDEX(Blocks!$I$2:$I$1065,MATCH($A33&amp;"|3",Blocks!$A$2:$A$1065,0)),"")</f>
        <v/>
      </c>
      <c r="E33" s="21">
        <f>IFERROR(INDEX(Blocks!$I$2:$I$1065,MATCH($A33&amp;"|4",Blocks!$A$2:$A$1065,0)),"")</f>
        <v/>
      </c>
      <c r="F33" s="21">
        <f>IFERROR(INDEX(Blocks!$I$2:$I$1065,MATCH($A33&amp;"|5",Blocks!$A$2:$A$1065,0)),"")</f>
        <v/>
      </c>
      <c r="G33" s="21">
        <f>IFERROR(INDEX(Blocks!$I$2:$I$1065,MATCH($A33&amp;"|6",Blocks!$A$2:$A$1065,0)),"")</f>
        <v/>
      </c>
      <c r="H33" s="21">
        <f>IFERROR(INDEX(Blocks!$I$2:$I$1065,MATCH($A33&amp;"|7",Blocks!$A$2:$A$1065,0)),"")</f>
        <v/>
      </c>
      <c r="I33" s="21">
        <f>IFERROR(INDEX(Blocks!$I$2:$I$1065,MATCH($A33&amp;"|8",Blocks!$A$2:$A$1065,0)),"")</f>
        <v/>
      </c>
      <c r="J33" s="21">
        <f>IFERROR(INDEX(Blocks!$I$2:$I$1065,MATCH($A33&amp;"|9",Blocks!$A$2:$A$1065,0)),"")</f>
        <v/>
      </c>
      <c r="K33" s="21">
        <f>IFERROR(INDEX(Blocks!$I$2:$I$1065,MATCH($A33&amp;"|10",Blocks!$A$2:$A$1065,0)),"")</f>
        <v/>
      </c>
    </row>
    <row r="34" ht="48" customHeight="1">
      <c r="A34" s="6" t="inlineStr">
        <is>
          <t>Chelsea</t>
        </is>
      </c>
      <c r="B34" s="21">
        <f>IFERROR(INDEX(Blocks!$I$2:$I$1065,MATCH($A34&amp;"|1",Blocks!$A$2:$A$1065,0)),"")</f>
        <v/>
      </c>
      <c r="C34" s="21">
        <f>IFERROR(INDEX(Blocks!$I$2:$I$1065,MATCH($A34&amp;"|2",Blocks!$A$2:$A$1065,0)),"")</f>
        <v/>
      </c>
      <c r="D34" s="21">
        <f>IFERROR(INDEX(Blocks!$I$2:$I$1065,MATCH($A34&amp;"|3",Blocks!$A$2:$A$1065,0)),"")</f>
        <v/>
      </c>
      <c r="E34" s="21">
        <f>IFERROR(INDEX(Blocks!$I$2:$I$1065,MATCH($A34&amp;"|4",Blocks!$A$2:$A$1065,0)),"")</f>
        <v/>
      </c>
      <c r="F34" s="21">
        <f>IFERROR(INDEX(Blocks!$I$2:$I$1065,MATCH($A34&amp;"|5",Blocks!$A$2:$A$1065,0)),"")</f>
        <v/>
      </c>
      <c r="G34" s="21">
        <f>IFERROR(INDEX(Blocks!$I$2:$I$1065,MATCH($A34&amp;"|6",Blocks!$A$2:$A$1065,0)),"")</f>
        <v/>
      </c>
      <c r="H34" s="21">
        <f>IFERROR(INDEX(Blocks!$I$2:$I$1065,MATCH($A34&amp;"|7",Blocks!$A$2:$A$1065,0)),"")</f>
        <v/>
      </c>
      <c r="I34" s="21">
        <f>IFERROR(INDEX(Blocks!$I$2:$I$1065,MATCH($A34&amp;"|8",Blocks!$A$2:$A$1065,0)),"")</f>
        <v/>
      </c>
      <c r="J34" s="21">
        <f>IFERROR(INDEX(Blocks!$I$2:$I$1065,MATCH($A34&amp;"|9",Blocks!$A$2:$A$1065,0)),"")</f>
        <v/>
      </c>
      <c r="K34" s="21">
        <f>IFERROR(INDEX(Blocks!$I$2:$I$1065,MATCH($A34&amp;"|10",Blocks!$A$2:$A$1065,0)),"")</f>
        <v/>
      </c>
    </row>
    <row r="35" ht="48" customHeight="1">
      <c r="A35" s="6" t="inlineStr">
        <is>
          <t>Tottenham</t>
        </is>
      </c>
      <c r="B35" s="21">
        <f>IFERROR(INDEX(Blocks!$I$2:$I$1065,MATCH($A35&amp;"|1",Blocks!$A$2:$A$1065,0)),"")</f>
        <v/>
      </c>
      <c r="C35" s="21">
        <f>IFERROR(INDEX(Blocks!$I$2:$I$1065,MATCH($A35&amp;"|2",Blocks!$A$2:$A$1065,0)),"")</f>
        <v/>
      </c>
      <c r="D35" s="21">
        <f>IFERROR(INDEX(Blocks!$I$2:$I$1065,MATCH($A35&amp;"|3",Blocks!$A$2:$A$1065,0)),"")</f>
        <v/>
      </c>
      <c r="E35" s="21">
        <f>IFERROR(INDEX(Blocks!$I$2:$I$1065,MATCH($A35&amp;"|4",Blocks!$A$2:$A$1065,0)),"")</f>
        <v/>
      </c>
      <c r="F35" s="21">
        <f>IFERROR(INDEX(Blocks!$I$2:$I$1065,MATCH($A35&amp;"|5",Blocks!$A$2:$A$1065,0)),"")</f>
        <v/>
      </c>
      <c r="G35" s="21">
        <f>IFERROR(INDEX(Blocks!$I$2:$I$1065,MATCH($A35&amp;"|6",Blocks!$A$2:$A$1065,0)),"")</f>
        <v/>
      </c>
      <c r="H35" s="21">
        <f>IFERROR(INDEX(Blocks!$I$2:$I$1065,MATCH($A35&amp;"|7",Blocks!$A$2:$A$1065,0)),"")</f>
        <v/>
      </c>
      <c r="I35" s="21">
        <f>IFERROR(INDEX(Blocks!$I$2:$I$1065,MATCH($A35&amp;"|8",Blocks!$A$2:$A$1065,0)),"")</f>
        <v/>
      </c>
      <c r="J35" s="21">
        <f>IFERROR(INDEX(Blocks!$I$2:$I$1065,MATCH($A35&amp;"|9",Blocks!$A$2:$A$1065,0)),"")</f>
        <v/>
      </c>
      <c r="K35" s="21">
        <f>IFERROR(INDEX(Blocks!$I$2:$I$1065,MATCH($A35&amp;"|10",Blocks!$A$2:$A$1065,0)),"")</f>
        <v/>
      </c>
    </row>
    <row r="36" ht="48" customHeight="1">
      <c r="A36" s="6" t="inlineStr">
        <is>
          <t>Aston Villa</t>
        </is>
      </c>
      <c r="B36" s="21">
        <f>IFERROR(INDEX(Blocks!$I$2:$I$1065,MATCH($A36&amp;"|1",Blocks!$A$2:$A$1065,0)),"")</f>
        <v/>
      </c>
      <c r="C36" s="21">
        <f>IFERROR(INDEX(Blocks!$I$2:$I$1065,MATCH($A36&amp;"|2",Blocks!$A$2:$A$1065,0)),"")</f>
        <v/>
      </c>
      <c r="D36" s="21">
        <f>IFERROR(INDEX(Blocks!$I$2:$I$1065,MATCH($A36&amp;"|3",Blocks!$A$2:$A$1065,0)),"")</f>
        <v/>
      </c>
      <c r="E36" s="21">
        <f>IFERROR(INDEX(Blocks!$I$2:$I$1065,MATCH($A36&amp;"|4",Blocks!$A$2:$A$1065,0)),"")</f>
        <v/>
      </c>
      <c r="F36" s="21">
        <f>IFERROR(INDEX(Blocks!$I$2:$I$1065,MATCH($A36&amp;"|5",Blocks!$A$2:$A$1065,0)),"")</f>
        <v/>
      </c>
      <c r="G36" s="21">
        <f>IFERROR(INDEX(Blocks!$I$2:$I$1065,MATCH($A36&amp;"|6",Blocks!$A$2:$A$1065,0)),"")</f>
        <v/>
      </c>
      <c r="H36" s="21">
        <f>IFERROR(INDEX(Blocks!$I$2:$I$1065,MATCH($A36&amp;"|7",Blocks!$A$2:$A$1065,0)),"")</f>
        <v/>
      </c>
      <c r="I36" s="21">
        <f>IFERROR(INDEX(Blocks!$I$2:$I$1065,MATCH($A36&amp;"|8",Blocks!$A$2:$A$1065,0)),"")</f>
        <v/>
      </c>
      <c r="J36" s="21">
        <f>IFERROR(INDEX(Blocks!$I$2:$I$1065,MATCH($A36&amp;"|9",Blocks!$A$2:$A$1065,0)),"")</f>
        <v/>
      </c>
      <c r="K36" s="21">
        <f>IFERROR(INDEX(Blocks!$I$2:$I$1065,MATCH($A36&amp;"|10",Blocks!$A$2:$A$1065,0)),"")</f>
        <v/>
      </c>
    </row>
    <row r="37" ht="48" customHeight="1">
      <c r="A37" s="6" t="inlineStr">
        <is>
          <t>Brighton</t>
        </is>
      </c>
      <c r="B37" s="21">
        <f>IFERROR(INDEX(Blocks!$I$2:$I$1065,MATCH($A37&amp;"|1",Blocks!$A$2:$A$1065,0)),"")</f>
        <v/>
      </c>
      <c r="C37" s="21">
        <f>IFERROR(INDEX(Blocks!$I$2:$I$1065,MATCH($A37&amp;"|2",Blocks!$A$2:$A$1065,0)),"")</f>
        <v/>
      </c>
      <c r="D37" s="21">
        <f>IFERROR(INDEX(Blocks!$I$2:$I$1065,MATCH($A37&amp;"|3",Blocks!$A$2:$A$1065,0)),"")</f>
        <v/>
      </c>
      <c r="E37" s="21">
        <f>IFERROR(INDEX(Blocks!$I$2:$I$1065,MATCH($A37&amp;"|4",Blocks!$A$2:$A$1065,0)),"")</f>
        <v/>
      </c>
      <c r="F37" s="21">
        <f>IFERROR(INDEX(Blocks!$I$2:$I$1065,MATCH($A37&amp;"|5",Blocks!$A$2:$A$1065,0)),"")</f>
        <v/>
      </c>
      <c r="G37" s="21">
        <f>IFERROR(INDEX(Blocks!$I$2:$I$1065,MATCH($A37&amp;"|6",Blocks!$A$2:$A$1065,0)),"")</f>
        <v/>
      </c>
      <c r="H37" s="21">
        <f>IFERROR(INDEX(Blocks!$I$2:$I$1065,MATCH($A37&amp;"|7",Blocks!$A$2:$A$1065,0)),"")</f>
        <v/>
      </c>
      <c r="I37" s="21">
        <f>IFERROR(INDEX(Blocks!$I$2:$I$1065,MATCH($A37&amp;"|8",Blocks!$A$2:$A$1065,0)),"")</f>
        <v/>
      </c>
      <c r="J37" s="21">
        <f>IFERROR(INDEX(Blocks!$I$2:$I$1065,MATCH($A37&amp;"|9",Blocks!$A$2:$A$1065,0)),"")</f>
        <v/>
      </c>
      <c r="K37" s="21">
        <f>IFERROR(INDEX(Blocks!$I$2:$I$1065,MATCH($A37&amp;"|10",Blocks!$A$2:$A$1065,0)),"")</f>
        <v/>
      </c>
    </row>
    <row r="38" ht="48" customHeight="1">
      <c r="A38" s="6" t="inlineStr">
        <is>
          <t>Newcastle</t>
        </is>
      </c>
      <c r="B38" s="21">
        <f>IFERROR(INDEX(Blocks!$I$2:$I$1065,MATCH($A38&amp;"|1",Blocks!$A$2:$A$1065,0)),"")</f>
        <v/>
      </c>
      <c r="C38" s="21">
        <f>IFERROR(INDEX(Blocks!$I$2:$I$1065,MATCH($A38&amp;"|2",Blocks!$A$2:$A$1065,0)),"")</f>
        <v/>
      </c>
      <c r="D38" s="21">
        <f>IFERROR(INDEX(Blocks!$I$2:$I$1065,MATCH($A38&amp;"|3",Blocks!$A$2:$A$1065,0)),"")</f>
        <v/>
      </c>
      <c r="E38" s="21">
        <f>IFERROR(INDEX(Blocks!$I$2:$I$1065,MATCH($A38&amp;"|4",Blocks!$A$2:$A$1065,0)),"")</f>
        <v/>
      </c>
      <c r="F38" s="21">
        <f>IFERROR(INDEX(Blocks!$I$2:$I$1065,MATCH($A38&amp;"|5",Blocks!$A$2:$A$1065,0)),"")</f>
        <v/>
      </c>
      <c r="G38" s="21">
        <f>IFERROR(INDEX(Blocks!$I$2:$I$1065,MATCH($A38&amp;"|6",Blocks!$A$2:$A$1065,0)),"")</f>
        <v/>
      </c>
      <c r="H38" s="21">
        <f>IFERROR(INDEX(Blocks!$I$2:$I$1065,MATCH($A38&amp;"|7",Blocks!$A$2:$A$1065,0)),"")</f>
        <v/>
      </c>
      <c r="I38" s="21">
        <f>IFERROR(INDEX(Blocks!$I$2:$I$1065,MATCH($A38&amp;"|8",Blocks!$A$2:$A$1065,0)),"")</f>
        <v/>
      </c>
      <c r="J38" s="21">
        <f>IFERROR(INDEX(Blocks!$I$2:$I$1065,MATCH($A38&amp;"|9",Blocks!$A$2:$A$1065,0)),"")</f>
        <v/>
      </c>
      <c r="K38" s="21">
        <f>IFERROR(INDEX(Blocks!$I$2:$I$1065,MATCH($A38&amp;"|10",Blocks!$A$2:$A$1065,0)),"")</f>
        <v/>
      </c>
    </row>
    <row r="39" ht="48" customHeight="1">
      <c r="A39" s="6" t="inlineStr">
        <is>
          <t>Everton</t>
        </is>
      </c>
      <c r="B39" s="21">
        <f>IFERROR(INDEX(Blocks!$I$2:$I$1065,MATCH($A39&amp;"|1",Blocks!$A$2:$A$1065,0)),"")</f>
        <v/>
      </c>
      <c r="C39" s="21">
        <f>IFERROR(INDEX(Blocks!$I$2:$I$1065,MATCH($A39&amp;"|2",Blocks!$A$2:$A$1065,0)),"")</f>
        <v/>
      </c>
      <c r="D39" s="21">
        <f>IFERROR(INDEX(Blocks!$I$2:$I$1065,MATCH($A39&amp;"|3",Blocks!$A$2:$A$1065,0)),"")</f>
        <v/>
      </c>
      <c r="E39" s="21">
        <f>IFERROR(INDEX(Blocks!$I$2:$I$1065,MATCH($A39&amp;"|4",Blocks!$A$2:$A$1065,0)),"")</f>
        <v/>
      </c>
      <c r="F39" s="21">
        <f>IFERROR(INDEX(Blocks!$I$2:$I$1065,MATCH($A39&amp;"|5",Blocks!$A$2:$A$1065,0)),"")</f>
        <v/>
      </c>
      <c r="G39" s="21">
        <f>IFERROR(INDEX(Blocks!$I$2:$I$1065,MATCH($A39&amp;"|6",Blocks!$A$2:$A$1065,0)),"")</f>
        <v/>
      </c>
      <c r="H39" s="21">
        <f>IFERROR(INDEX(Blocks!$I$2:$I$1065,MATCH($A39&amp;"|7",Blocks!$A$2:$A$1065,0)),"")</f>
        <v/>
      </c>
      <c r="I39" s="21">
        <f>IFERROR(INDEX(Blocks!$I$2:$I$1065,MATCH($A39&amp;"|8",Blocks!$A$2:$A$1065,0)),"")</f>
        <v/>
      </c>
      <c r="J39" s="21">
        <f>IFERROR(INDEX(Blocks!$I$2:$I$1065,MATCH($A39&amp;"|9",Blocks!$A$2:$A$1065,0)),"")</f>
        <v/>
      </c>
      <c r="K39" s="21">
        <f>IFERROR(INDEX(Blocks!$I$2:$I$1065,MATCH($A39&amp;"|10",Blocks!$A$2:$A$1065,0)),"")</f>
        <v/>
      </c>
    </row>
    <row r="40" ht="48" customHeight="1">
      <c r="A40" s="6" t="inlineStr">
        <is>
          <t>Bournemouth</t>
        </is>
      </c>
      <c r="B40" s="21">
        <f>IFERROR(INDEX(Blocks!$I$2:$I$1065,MATCH($A40&amp;"|1",Blocks!$A$2:$A$1065,0)),"")</f>
        <v/>
      </c>
      <c r="C40" s="21">
        <f>IFERROR(INDEX(Blocks!$I$2:$I$1065,MATCH($A40&amp;"|2",Blocks!$A$2:$A$1065,0)),"")</f>
        <v/>
      </c>
      <c r="D40" s="21">
        <f>IFERROR(INDEX(Blocks!$I$2:$I$1065,MATCH($A40&amp;"|3",Blocks!$A$2:$A$1065,0)),"")</f>
        <v/>
      </c>
      <c r="E40" s="21">
        <f>IFERROR(INDEX(Blocks!$I$2:$I$1065,MATCH($A40&amp;"|4",Blocks!$A$2:$A$1065,0)),"")</f>
        <v/>
      </c>
      <c r="F40" s="21">
        <f>IFERROR(INDEX(Blocks!$I$2:$I$1065,MATCH($A40&amp;"|5",Blocks!$A$2:$A$1065,0)),"")</f>
        <v/>
      </c>
      <c r="G40" s="21">
        <f>IFERROR(INDEX(Blocks!$I$2:$I$1065,MATCH($A40&amp;"|6",Blocks!$A$2:$A$1065,0)),"")</f>
        <v/>
      </c>
      <c r="H40" s="21">
        <f>IFERROR(INDEX(Blocks!$I$2:$I$1065,MATCH($A40&amp;"|7",Blocks!$A$2:$A$1065,0)),"")</f>
        <v/>
      </c>
      <c r="I40" s="21">
        <f>IFERROR(INDEX(Blocks!$I$2:$I$1065,MATCH($A40&amp;"|8",Blocks!$A$2:$A$1065,0)),"")</f>
        <v/>
      </c>
      <c r="J40" s="21">
        <f>IFERROR(INDEX(Blocks!$I$2:$I$1065,MATCH($A40&amp;"|9",Blocks!$A$2:$A$1065,0)),"")</f>
        <v/>
      </c>
      <c r="K40" s="21">
        <f>IFERROR(INDEX(Blocks!$I$2:$I$1065,MATCH($A40&amp;"|10",Blocks!$A$2:$A$1065,0)),"")</f>
        <v/>
      </c>
    </row>
    <row r="41" ht="48" customHeight="1">
      <c r="A41" s="6" t="inlineStr">
        <is>
          <t>Brentford</t>
        </is>
      </c>
      <c r="B41" s="21">
        <f>IFERROR(INDEX(Blocks!$I$2:$I$1065,MATCH($A41&amp;"|1",Blocks!$A$2:$A$1065,0)),"")</f>
        <v/>
      </c>
      <c r="C41" s="21">
        <f>IFERROR(INDEX(Blocks!$I$2:$I$1065,MATCH($A41&amp;"|2",Blocks!$A$2:$A$1065,0)),"")</f>
        <v/>
      </c>
      <c r="D41" s="21">
        <f>IFERROR(INDEX(Blocks!$I$2:$I$1065,MATCH($A41&amp;"|3",Blocks!$A$2:$A$1065,0)),"")</f>
        <v/>
      </c>
      <c r="E41" s="21">
        <f>IFERROR(INDEX(Blocks!$I$2:$I$1065,MATCH($A41&amp;"|4",Blocks!$A$2:$A$1065,0)),"")</f>
        <v/>
      </c>
      <c r="F41" s="21">
        <f>IFERROR(INDEX(Blocks!$I$2:$I$1065,MATCH($A41&amp;"|5",Blocks!$A$2:$A$1065,0)),"")</f>
        <v/>
      </c>
      <c r="G41" s="21">
        <f>IFERROR(INDEX(Blocks!$I$2:$I$1065,MATCH($A41&amp;"|6",Blocks!$A$2:$A$1065,0)),"")</f>
        <v/>
      </c>
      <c r="H41" s="21">
        <f>IFERROR(INDEX(Blocks!$I$2:$I$1065,MATCH($A41&amp;"|7",Blocks!$A$2:$A$1065,0)),"")</f>
        <v/>
      </c>
      <c r="I41" s="21">
        <f>IFERROR(INDEX(Blocks!$I$2:$I$1065,MATCH($A41&amp;"|8",Blocks!$A$2:$A$1065,0)),"")</f>
        <v/>
      </c>
      <c r="J41" s="21">
        <f>IFERROR(INDEX(Blocks!$I$2:$I$1065,MATCH($A41&amp;"|9",Blocks!$A$2:$A$1065,0)),"")</f>
        <v/>
      </c>
      <c r="K41" s="21">
        <f>IFERROR(INDEX(Blocks!$I$2:$I$1065,MATCH($A41&amp;"|10",Blocks!$A$2:$A$1065,0)),"")</f>
        <v/>
      </c>
    </row>
    <row r="42" ht="48" customHeight="1">
      <c r="A42" s="6" t="inlineStr">
        <is>
          <t>Nott'm Forest</t>
        </is>
      </c>
      <c r="B42" s="21">
        <f>IFERROR(INDEX(Blocks!$I$2:$I$1065,MATCH($A42&amp;"|1",Blocks!$A$2:$A$1065,0)),"")</f>
        <v/>
      </c>
      <c r="C42" s="21">
        <f>IFERROR(INDEX(Blocks!$I$2:$I$1065,MATCH($A42&amp;"|2",Blocks!$A$2:$A$1065,0)),"")</f>
        <v/>
      </c>
      <c r="D42" s="21">
        <f>IFERROR(INDEX(Blocks!$I$2:$I$1065,MATCH($A42&amp;"|3",Blocks!$A$2:$A$1065,0)),"")</f>
        <v/>
      </c>
      <c r="E42" s="21">
        <f>IFERROR(INDEX(Blocks!$I$2:$I$1065,MATCH($A42&amp;"|4",Blocks!$A$2:$A$1065,0)),"")</f>
        <v/>
      </c>
      <c r="F42" s="21">
        <f>IFERROR(INDEX(Blocks!$I$2:$I$1065,MATCH($A42&amp;"|5",Blocks!$A$2:$A$1065,0)),"")</f>
        <v/>
      </c>
      <c r="G42" s="21">
        <f>IFERROR(INDEX(Blocks!$I$2:$I$1065,MATCH($A42&amp;"|6",Blocks!$A$2:$A$1065,0)),"")</f>
        <v/>
      </c>
      <c r="H42" s="21">
        <f>IFERROR(INDEX(Blocks!$I$2:$I$1065,MATCH($A42&amp;"|7",Blocks!$A$2:$A$1065,0)),"")</f>
        <v/>
      </c>
      <c r="I42" s="21">
        <f>IFERROR(INDEX(Blocks!$I$2:$I$1065,MATCH($A42&amp;"|8",Blocks!$A$2:$A$1065,0)),"")</f>
        <v/>
      </c>
      <c r="J42" s="21">
        <f>IFERROR(INDEX(Blocks!$I$2:$I$1065,MATCH($A42&amp;"|9",Blocks!$A$2:$A$1065,0)),"")</f>
        <v/>
      </c>
      <c r="K42" s="21">
        <f>IFERROR(INDEX(Blocks!$I$2:$I$1065,MATCH($A42&amp;"|10",Blocks!$A$2:$A$1065,0)),"")</f>
        <v/>
      </c>
    </row>
    <row r="43" ht="48" customHeight="1">
      <c r="A43" s="6" t="inlineStr">
        <is>
          <t>Leeds</t>
        </is>
      </c>
      <c r="B43" s="21">
        <f>IFERROR(INDEX(Blocks!$I$2:$I$1065,MATCH($A43&amp;"|1",Blocks!$A$2:$A$1065,0)),"")</f>
        <v/>
      </c>
      <c r="C43" s="21">
        <f>IFERROR(INDEX(Blocks!$I$2:$I$1065,MATCH($A43&amp;"|2",Blocks!$A$2:$A$1065,0)),"")</f>
        <v/>
      </c>
      <c r="D43" s="21">
        <f>IFERROR(INDEX(Blocks!$I$2:$I$1065,MATCH($A43&amp;"|3",Blocks!$A$2:$A$1065,0)),"")</f>
        <v/>
      </c>
      <c r="E43" s="21">
        <f>IFERROR(INDEX(Blocks!$I$2:$I$1065,MATCH($A43&amp;"|4",Blocks!$A$2:$A$1065,0)),"")</f>
        <v/>
      </c>
      <c r="F43" s="21">
        <f>IFERROR(INDEX(Blocks!$I$2:$I$1065,MATCH($A43&amp;"|5",Blocks!$A$2:$A$1065,0)),"")</f>
        <v/>
      </c>
      <c r="G43" s="21">
        <f>IFERROR(INDEX(Blocks!$I$2:$I$1065,MATCH($A43&amp;"|6",Blocks!$A$2:$A$1065,0)),"")</f>
        <v/>
      </c>
      <c r="H43" s="21">
        <f>IFERROR(INDEX(Blocks!$I$2:$I$1065,MATCH($A43&amp;"|7",Blocks!$A$2:$A$1065,0)),"")</f>
        <v/>
      </c>
      <c r="I43" s="21">
        <f>IFERROR(INDEX(Blocks!$I$2:$I$1065,MATCH($A43&amp;"|8",Blocks!$A$2:$A$1065,0)),"")</f>
        <v/>
      </c>
      <c r="J43" s="21">
        <f>IFERROR(INDEX(Blocks!$I$2:$I$1065,MATCH($A43&amp;"|9",Blocks!$A$2:$A$1065,0)),"")</f>
        <v/>
      </c>
      <c r="K43" s="21">
        <f>IFERROR(INDEX(Blocks!$I$2:$I$1065,MATCH($A43&amp;"|10",Blocks!$A$2:$A$1065,0)),"")</f>
        <v/>
      </c>
    </row>
    <row r="44" ht="48" customHeight="1">
      <c r="A44" s="6" t="inlineStr">
        <is>
          <t>Crystal Palace</t>
        </is>
      </c>
      <c r="B44" s="21">
        <f>IFERROR(INDEX(Blocks!$I$2:$I$1065,MATCH($A44&amp;"|1",Blocks!$A$2:$A$1065,0)),"")</f>
        <v/>
      </c>
      <c r="C44" s="21">
        <f>IFERROR(INDEX(Blocks!$I$2:$I$1065,MATCH($A44&amp;"|2",Blocks!$A$2:$A$1065,0)),"")</f>
        <v/>
      </c>
      <c r="D44" s="21">
        <f>IFERROR(INDEX(Blocks!$I$2:$I$1065,MATCH($A44&amp;"|3",Blocks!$A$2:$A$1065,0)),"")</f>
        <v/>
      </c>
      <c r="E44" s="21">
        <f>IFERROR(INDEX(Blocks!$I$2:$I$1065,MATCH($A44&amp;"|4",Blocks!$A$2:$A$1065,0)),"")</f>
        <v/>
      </c>
      <c r="F44" s="21">
        <f>IFERROR(INDEX(Blocks!$I$2:$I$1065,MATCH($A44&amp;"|5",Blocks!$A$2:$A$1065,0)),"")</f>
        <v/>
      </c>
      <c r="G44" s="21">
        <f>IFERROR(INDEX(Blocks!$I$2:$I$1065,MATCH($A44&amp;"|6",Blocks!$A$2:$A$1065,0)),"")</f>
        <v/>
      </c>
      <c r="H44" s="21">
        <f>IFERROR(INDEX(Blocks!$I$2:$I$1065,MATCH($A44&amp;"|7",Blocks!$A$2:$A$1065,0)),"")</f>
        <v/>
      </c>
      <c r="I44" s="21">
        <f>IFERROR(INDEX(Blocks!$I$2:$I$1065,MATCH($A44&amp;"|8",Blocks!$A$2:$A$1065,0)),"")</f>
        <v/>
      </c>
      <c r="J44" s="21">
        <f>IFERROR(INDEX(Blocks!$I$2:$I$1065,MATCH($A44&amp;"|9",Blocks!$A$2:$A$1065,0)),"")</f>
        <v/>
      </c>
      <c r="K44" s="21">
        <f>IFERROR(INDEX(Blocks!$I$2:$I$1065,MATCH($A44&amp;"|10",Blocks!$A$2:$A$1065,0)),"")</f>
        <v/>
      </c>
    </row>
    <row r="45" ht="48" customHeight="1">
      <c r="A45" s="6" t="inlineStr">
        <is>
          <t>Fulham</t>
        </is>
      </c>
      <c r="B45" s="21">
        <f>IFERROR(INDEX(Blocks!$I$2:$I$1065,MATCH($A45&amp;"|1",Blocks!$A$2:$A$1065,0)),"")</f>
        <v/>
      </c>
      <c r="C45" s="21">
        <f>IFERROR(INDEX(Blocks!$I$2:$I$1065,MATCH($A45&amp;"|2",Blocks!$A$2:$A$1065,0)),"")</f>
        <v/>
      </c>
      <c r="D45" s="21">
        <f>IFERROR(INDEX(Blocks!$I$2:$I$1065,MATCH($A45&amp;"|3",Blocks!$A$2:$A$1065,0)),"")</f>
        <v/>
      </c>
      <c r="E45" s="21">
        <f>IFERROR(INDEX(Blocks!$I$2:$I$1065,MATCH($A45&amp;"|4",Blocks!$A$2:$A$1065,0)),"")</f>
        <v/>
      </c>
      <c r="F45" s="21">
        <f>IFERROR(INDEX(Blocks!$I$2:$I$1065,MATCH($A45&amp;"|5",Blocks!$A$2:$A$1065,0)),"")</f>
        <v/>
      </c>
      <c r="G45" s="21">
        <f>IFERROR(INDEX(Blocks!$I$2:$I$1065,MATCH($A45&amp;"|6",Blocks!$A$2:$A$1065,0)),"")</f>
        <v/>
      </c>
      <c r="H45" s="21">
        <f>IFERROR(INDEX(Blocks!$I$2:$I$1065,MATCH($A45&amp;"|7",Blocks!$A$2:$A$1065,0)),"")</f>
        <v/>
      </c>
      <c r="I45" s="21">
        <f>IFERROR(INDEX(Blocks!$I$2:$I$1065,MATCH($A45&amp;"|8",Blocks!$A$2:$A$1065,0)),"")</f>
        <v/>
      </c>
      <c r="J45" s="21">
        <f>IFERROR(INDEX(Blocks!$I$2:$I$1065,MATCH($A45&amp;"|9",Blocks!$A$2:$A$1065,0)),"")</f>
        <v/>
      </c>
      <c r="K45" s="21">
        <f>IFERROR(INDEX(Blocks!$I$2:$I$1065,MATCH($A45&amp;"|10",Blocks!$A$2:$A$1065,0)),"")</f>
        <v/>
      </c>
    </row>
    <row r="46" ht="48" customHeight="1">
      <c r="A46" s="6" t="inlineStr">
        <is>
          <t>Sunderland</t>
        </is>
      </c>
      <c r="B46" s="21">
        <f>IFERROR(INDEX(Blocks!$I$2:$I$1065,MATCH($A46&amp;"|1",Blocks!$A$2:$A$1065,0)),"")</f>
        <v/>
      </c>
      <c r="C46" s="21">
        <f>IFERROR(INDEX(Blocks!$I$2:$I$1065,MATCH($A46&amp;"|2",Blocks!$A$2:$A$1065,0)),"")</f>
        <v/>
      </c>
      <c r="D46" s="21">
        <f>IFERROR(INDEX(Blocks!$I$2:$I$1065,MATCH($A46&amp;"|3",Blocks!$A$2:$A$1065,0)),"")</f>
        <v/>
      </c>
      <c r="E46" s="21">
        <f>IFERROR(INDEX(Blocks!$I$2:$I$1065,MATCH($A46&amp;"|4",Blocks!$A$2:$A$1065,0)),"")</f>
        <v/>
      </c>
      <c r="F46" s="21">
        <f>IFERROR(INDEX(Blocks!$I$2:$I$1065,MATCH($A46&amp;"|5",Blocks!$A$2:$A$1065,0)),"")</f>
        <v/>
      </c>
      <c r="G46" s="21">
        <f>IFERROR(INDEX(Blocks!$I$2:$I$1065,MATCH($A46&amp;"|6",Blocks!$A$2:$A$1065,0)),"")</f>
        <v/>
      </c>
      <c r="H46" s="21">
        <f>IFERROR(INDEX(Blocks!$I$2:$I$1065,MATCH($A46&amp;"|7",Blocks!$A$2:$A$1065,0)),"")</f>
        <v/>
      </c>
      <c r="I46" s="21">
        <f>IFERROR(INDEX(Blocks!$I$2:$I$1065,MATCH($A46&amp;"|8",Blocks!$A$2:$A$1065,0)),"")</f>
        <v/>
      </c>
      <c r="J46" s="21">
        <f>IFERROR(INDEX(Blocks!$I$2:$I$1065,MATCH($A46&amp;"|9",Blocks!$A$2:$A$1065,0)),"")</f>
        <v/>
      </c>
      <c r="K46" s="21">
        <f>IFERROR(INDEX(Blocks!$I$2:$I$1065,MATCH($A46&amp;"|10",Blocks!$A$2:$A$1065,0)),"")</f>
        <v/>
      </c>
    </row>
    <row r="47" ht="48" customHeight="1">
      <c r="A47" s="6" t="inlineStr">
        <is>
          <t>Coventry</t>
        </is>
      </c>
      <c r="B47" s="21">
        <f>IFERROR(INDEX(Blocks!$I$2:$I$1065,MATCH($A47&amp;"|1",Blocks!$A$2:$A$1065,0)),"")</f>
        <v/>
      </c>
      <c r="C47" s="21">
        <f>IFERROR(INDEX(Blocks!$I$2:$I$1065,MATCH($A47&amp;"|2",Blocks!$A$2:$A$1065,0)),"")</f>
        <v/>
      </c>
      <c r="D47" s="21">
        <f>IFERROR(INDEX(Blocks!$I$2:$I$1065,MATCH($A47&amp;"|3",Blocks!$A$2:$A$1065,0)),"")</f>
        <v/>
      </c>
      <c r="E47" s="21">
        <f>IFERROR(INDEX(Blocks!$I$2:$I$1065,MATCH($A47&amp;"|4",Blocks!$A$2:$A$1065,0)),"")</f>
        <v/>
      </c>
      <c r="F47" s="21">
        <f>IFERROR(INDEX(Blocks!$I$2:$I$1065,MATCH($A47&amp;"|5",Blocks!$A$2:$A$1065,0)),"")</f>
        <v/>
      </c>
      <c r="G47" s="21">
        <f>IFERROR(INDEX(Blocks!$I$2:$I$1065,MATCH($A47&amp;"|6",Blocks!$A$2:$A$1065,0)),"")</f>
        <v/>
      </c>
      <c r="H47" s="21">
        <f>IFERROR(INDEX(Blocks!$I$2:$I$1065,MATCH($A47&amp;"|7",Blocks!$A$2:$A$1065,0)),"")</f>
        <v/>
      </c>
      <c r="I47" s="21">
        <f>IFERROR(INDEX(Blocks!$I$2:$I$1065,MATCH($A47&amp;"|8",Blocks!$A$2:$A$1065,0)),"")</f>
        <v/>
      </c>
      <c r="J47" s="21">
        <f>IFERROR(INDEX(Blocks!$I$2:$I$1065,MATCH($A47&amp;"|9",Blocks!$A$2:$A$1065,0)),"")</f>
        <v/>
      </c>
      <c r="K47" s="21">
        <f>IFERROR(INDEX(Blocks!$I$2:$I$1065,MATCH($A47&amp;"|10",Blocks!$A$2:$A$1065,0)),"")</f>
        <v/>
      </c>
    </row>
    <row r="48" ht="48" customHeight="1">
      <c r="A48" s="6" t="inlineStr">
        <is>
          <t>Ipswich</t>
        </is>
      </c>
      <c r="B48" s="21">
        <f>IFERROR(INDEX(Blocks!$I$2:$I$1065,MATCH($A48&amp;"|1",Blocks!$A$2:$A$1065,0)),"")</f>
        <v/>
      </c>
      <c r="C48" s="21">
        <f>IFERROR(INDEX(Blocks!$I$2:$I$1065,MATCH($A48&amp;"|2",Blocks!$A$2:$A$1065,0)),"")</f>
        <v/>
      </c>
      <c r="D48" s="21">
        <f>IFERROR(INDEX(Blocks!$I$2:$I$1065,MATCH($A48&amp;"|3",Blocks!$A$2:$A$1065,0)),"")</f>
        <v/>
      </c>
      <c r="E48" s="21">
        <f>IFERROR(INDEX(Blocks!$I$2:$I$1065,MATCH($A48&amp;"|4",Blocks!$A$2:$A$1065,0)),"")</f>
        <v/>
      </c>
      <c r="F48" s="21">
        <f>IFERROR(INDEX(Blocks!$I$2:$I$1065,MATCH($A48&amp;"|5",Blocks!$A$2:$A$1065,0)),"")</f>
        <v/>
      </c>
      <c r="G48" s="21">
        <f>IFERROR(INDEX(Blocks!$I$2:$I$1065,MATCH($A48&amp;"|6",Blocks!$A$2:$A$1065,0)),"")</f>
        <v/>
      </c>
      <c r="H48" s="21">
        <f>IFERROR(INDEX(Blocks!$I$2:$I$1065,MATCH($A48&amp;"|7",Blocks!$A$2:$A$1065,0)),"")</f>
        <v/>
      </c>
      <c r="I48" s="21">
        <f>IFERROR(INDEX(Blocks!$I$2:$I$1065,MATCH($A48&amp;"|8",Blocks!$A$2:$A$1065,0)),"")</f>
        <v/>
      </c>
      <c r="J48" s="21">
        <f>IFERROR(INDEX(Blocks!$I$2:$I$1065,MATCH($A48&amp;"|9",Blocks!$A$2:$A$1065,0)),"")</f>
        <v/>
      </c>
      <c r="K48" s="21">
        <f>IFERROR(INDEX(Blocks!$I$2:$I$1065,MATCH($A48&amp;"|10",Blocks!$A$2:$A$1065,0)),"")</f>
        <v/>
      </c>
    </row>
    <row r="49" ht="48" customHeight="1">
      <c r="A49" s="6" t="inlineStr">
        <is>
          <t>Hull</t>
        </is>
      </c>
      <c r="B49" s="21">
        <f>IFERROR(INDEX(Blocks!$I$2:$I$1065,MATCH($A49&amp;"|1",Blocks!$A$2:$A$1065,0)),"")</f>
        <v/>
      </c>
      <c r="C49" s="21">
        <f>IFERROR(INDEX(Blocks!$I$2:$I$1065,MATCH($A49&amp;"|2",Blocks!$A$2:$A$1065,0)),"")</f>
        <v/>
      </c>
      <c r="D49" s="21">
        <f>IFERROR(INDEX(Blocks!$I$2:$I$1065,MATCH($A49&amp;"|3",Blocks!$A$2:$A$1065,0)),"")</f>
        <v/>
      </c>
      <c r="E49" s="21">
        <f>IFERROR(INDEX(Blocks!$I$2:$I$1065,MATCH($A49&amp;"|4",Blocks!$A$2:$A$1065,0)),"")</f>
        <v/>
      </c>
      <c r="F49" s="21">
        <f>IFERROR(INDEX(Blocks!$I$2:$I$1065,MATCH($A49&amp;"|5",Blocks!$A$2:$A$1065,0)),"")</f>
        <v/>
      </c>
      <c r="G49" s="21">
        <f>IFERROR(INDEX(Blocks!$I$2:$I$1065,MATCH($A49&amp;"|6",Blocks!$A$2:$A$1065,0)),"")</f>
        <v/>
      </c>
      <c r="H49" s="21">
        <f>IFERROR(INDEX(Blocks!$I$2:$I$1065,MATCH($A49&amp;"|7",Blocks!$A$2:$A$1065,0)),"")</f>
        <v/>
      </c>
      <c r="I49" s="21">
        <f>IFERROR(INDEX(Blocks!$I$2:$I$1065,MATCH($A49&amp;"|8",Blocks!$A$2:$A$1065,0)),"")</f>
        <v/>
      </c>
      <c r="J49" s="21">
        <f>IFERROR(INDEX(Blocks!$I$2:$I$1065,MATCH($A49&amp;"|9",Blocks!$A$2:$A$1065,0)),"")</f>
        <v/>
      </c>
      <c r="K49" s="21">
        <f>IFERROR(INDEX(Blocks!$I$2:$I$1065,MATCH($A49&amp;"|10",Blocks!$A$2:$A$1065,0)),"")</f>
        <v/>
      </c>
    </row>
  </sheetData>
  <mergeCells count="11">
    <mergeCell ref="A4:K4"/>
    <mergeCell ref="AR4:AU4"/>
    <mergeCell ref="AV4:AY4"/>
    <mergeCell ref="T4:W4"/>
    <mergeCell ref="X4:AA4"/>
    <mergeCell ref="AB4:AE4"/>
    <mergeCell ref="AJ4:AM4"/>
    <mergeCell ref="AN4:AQ4"/>
    <mergeCell ref="L4:O4"/>
    <mergeCell ref="P4:S4"/>
    <mergeCell ref="AF4:AI4"/>
  </mergeCells>
  <conditionalFormatting sqref="O6:O25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S6:S25">
    <cfRule type="colorScale" priority="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6:W25">
    <cfRule type="colorScale" priority="3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A6:AA25">
    <cfRule type="colorScale" priority="4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E6:AE25">
    <cfRule type="colorScale" priority="5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I6:AI25">
    <cfRule type="colorScale" priority="6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M6:AM25">
    <cfRule type="colorScale" priority="7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Q6:AQ25">
    <cfRule type="colorScale" priority="8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U6:AU25">
    <cfRule type="colorScale" priority="9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Y6:AY25">
    <cfRule type="colorScale" priority="10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G6:G25">
    <cfRule type="colorScale" priority="11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I6:I25">
    <cfRule type="colorScale" priority="12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G5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</cols>
  <sheetData>
    <row r="1">
      <c r="A1" s="5" t="inlineStr">
        <is>
          <t>Championship 2026/27 — fixture blocks of 4 vs the start-of-season outright market</t>
        </is>
      </c>
    </row>
    <row r="2">
      <c r="A2" s="7" t="inlineStr">
        <is>
          <t>Each block: Mkt = expected points from the pre-season market model · Pts = actual points so far · xGxP = expected points implied by match xG · +/- = Pts minus Mkt xP for the games already played.</t>
        </is>
      </c>
    </row>
    <row r="4">
      <c r="A4" s="8" t="inlineStr">
        <is>
          <t>Season to date</t>
        </is>
      </c>
      <c r="L4" s="9" t="inlineStr">
        <is>
          <t>Block 1</t>
        </is>
      </c>
      <c r="P4" s="9" t="inlineStr">
        <is>
          <t>Block 2</t>
        </is>
      </c>
      <c r="T4" s="9" t="inlineStr">
        <is>
          <t>Block 3</t>
        </is>
      </c>
      <c r="X4" s="9" t="inlineStr">
        <is>
          <t>Block 4</t>
        </is>
      </c>
      <c r="AB4" s="9" t="inlineStr">
        <is>
          <t>Block 5</t>
        </is>
      </c>
      <c r="AF4" s="9" t="inlineStr">
        <is>
          <t>Block 6</t>
        </is>
      </c>
      <c r="AJ4" s="9" t="inlineStr">
        <is>
          <t>Block 7</t>
        </is>
      </c>
      <c r="AN4" s="9" t="inlineStr">
        <is>
          <t>Block 8</t>
        </is>
      </c>
      <c r="AR4" s="9" t="inlineStr">
        <is>
          <t>Block 9</t>
        </is>
      </c>
      <c r="AV4" s="9" t="inlineStr">
        <is>
          <t>Block 10</t>
        </is>
      </c>
      <c r="AZ4" s="9" t="inlineStr">
        <is>
          <t>Block 11</t>
        </is>
      </c>
      <c r="BD4" s="9" t="inlineStr">
        <is>
          <t>Block 12</t>
        </is>
      </c>
    </row>
    <row r="5">
      <c r="A5" s="10" t="inlineStr">
        <is>
          <t>Team</t>
        </is>
      </c>
      <c r="B5" s="10" t="inlineStr">
        <is>
          <t>Mkt rank</t>
        </is>
      </c>
      <c r="C5" s="10" t="inlineStr">
        <is>
          <t>Season Mkt xP</t>
        </is>
      </c>
      <c r="D5" s="10" t="inlineStr">
        <is>
          <t>P</t>
        </is>
      </c>
      <c r="E5" s="10" t="inlineStr">
        <is>
          <t>Pts</t>
        </is>
      </c>
      <c r="F5" s="10" t="inlineStr">
        <is>
          <t>Mkt xP (played)</t>
        </is>
      </c>
      <c r="G5" s="10" t="inlineStr">
        <is>
          <t>Pts +/-</t>
        </is>
      </c>
      <c r="H5" s="10" t="inlineStr">
        <is>
          <t>xG xP</t>
        </is>
      </c>
      <c r="I5" s="10" t="inlineStr">
        <is>
          <t>xGxP +/-</t>
        </is>
      </c>
      <c r="J5" s="10" t="inlineStr">
        <is>
          <t>xG</t>
        </is>
      </c>
      <c r="K5" s="10" t="inlineStr">
        <is>
          <t>xGA</t>
        </is>
      </c>
      <c r="L5" s="10" t="inlineStr">
        <is>
          <t>Mkt</t>
        </is>
      </c>
      <c r="M5" s="10" t="inlineStr">
        <is>
          <t>Pts</t>
        </is>
      </c>
      <c r="N5" s="10" t="inlineStr">
        <is>
          <t>xGxP</t>
        </is>
      </c>
      <c r="O5" s="10" t="inlineStr">
        <is>
          <t>+/-</t>
        </is>
      </c>
      <c r="P5" s="10" t="inlineStr">
        <is>
          <t>Mkt</t>
        </is>
      </c>
      <c r="Q5" s="10" t="inlineStr">
        <is>
          <t>Pts</t>
        </is>
      </c>
      <c r="R5" s="10" t="inlineStr">
        <is>
          <t>xGxP</t>
        </is>
      </c>
      <c r="S5" s="10" t="inlineStr">
        <is>
          <t>+/-</t>
        </is>
      </c>
      <c r="T5" s="10" t="inlineStr">
        <is>
          <t>Mkt</t>
        </is>
      </c>
      <c r="U5" s="10" t="inlineStr">
        <is>
          <t>Pts</t>
        </is>
      </c>
      <c r="V5" s="10" t="inlineStr">
        <is>
          <t>xGxP</t>
        </is>
      </c>
      <c r="W5" s="10" t="inlineStr">
        <is>
          <t>+/-</t>
        </is>
      </c>
      <c r="X5" s="10" t="inlineStr">
        <is>
          <t>Mkt</t>
        </is>
      </c>
      <c r="Y5" s="10" t="inlineStr">
        <is>
          <t>Pts</t>
        </is>
      </c>
      <c r="Z5" s="10" t="inlineStr">
        <is>
          <t>xGxP</t>
        </is>
      </c>
      <c r="AA5" s="10" t="inlineStr">
        <is>
          <t>+/-</t>
        </is>
      </c>
      <c r="AB5" s="10" t="inlineStr">
        <is>
          <t>Mkt</t>
        </is>
      </c>
      <c r="AC5" s="10" t="inlineStr">
        <is>
          <t>Pts</t>
        </is>
      </c>
      <c r="AD5" s="10" t="inlineStr">
        <is>
          <t>xGxP</t>
        </is>
      </c>
      <c r="AE5" s="10" t="inlineStr">
        <is>
          <t>+/-</t>
        </is>
      </c>
      <c r="AF5" s="10" t="inlineStr">
        <is>
          <t>Mkt</t>
        </is>
      </c>
      <c r="AG5" s="10" t="inlineStr">
        <is>
          <t>Pts</t>
        </is>
      </c>
      <c r="AH5" s="10" t="inlineStr">
        <is>
          <t>xGxP</t>
        </is>
      </c>
      <c r="AI5" s="10" t="inlineStr">
        <is>
          <t>+/-</t>
        </is>
      </c>
      <c r="AJ5" s="10" t="inlineStr">
        <is>
          <t>Mkt</t>
        </is>
      </c>
      <c r="AK5" s="10" t="inlineStr">
        <is>
          <t>Pts</t>
        </is>
      </c>
      <c r="AL5" s="10" t="inlineStr">
        <is>
          <t>xGxP</t>
        </is>
      </c>
      <c r="AM5" s="10" t="inlineStr">
        <is>
          <t>+/-</t>
        </is>
      </c>
      <c r="AN5" s="10" t="inlineStr">
        <is>
          <t>Mkt</t>
        </is>
      </c>
      <c r="AO5" s="10" t="inlineStr">
        <is>
          <t>Pts</t>
        </is>
      </c>
      <c r="AP5" s="10" t="inlineStr">
        <is>
          <t>xGxP</t>
        </is>
      </c>
      <c r="AQ5" s="10" t="inlineStr">
        <is>
          <t>+/-</t>
        </is>
      </c>
      <c r="AR5" s="10" t="inlineStr">
        <is>
          <t>Mkt</t>
        </is>
      </c>
      <c r="AS5" s="10" t="inlineStr">
        <is>
          <t>Pts</t>
        </is>
      </c>
      <c r="AT5" s="10" t="inlineStr">
        <is>
          <t>xGxP</t>
        </is>
      </c>
      <c r="AU5" s="10" t="inlineStr">
        <is>
          <t>+/-</t>
        </is>
      </c>
      <c r="AV5" s="10" t="inlineStr">
        <is>
          <t>Mkt</t>
        </is>
      </c>
      <c r="AW5" s="10" t="inlineStr">
        <is>
          <t>Pts</t>
        </is>
      </c>
      <c r="AX5" s="10" t="inlineStr">
        <is>
          <t>xGxP</t>
        </is>
      </c>
      <c r="AY5" s="10" t="inlineStr">
        <is>
          <t>+/-</t>
        </is>
      </c>
      <c r="AZ5" s="10" t="inlineStr">
        <is>
          <t>Mkt</t>
        </is>
      </c>
      <c r="BA5" s="10" t="inlineStr">
        <is>
          <t>Pts</t>
        </is>
      </c>
      <c r="BB5" s="10" t="inlineStr">
        <is>
          <t>xGxP</t>
        </is>
      </c>
      <c r="BC5" s="10" t="inlineStr">
        <is>
          <t>+/-</t>
        </is>
      </c>
      <c r="BD5" s="10" t="inlineStr">
        <is>
          <t>Mkt</t>
        </is>
      </c>
      <c r="BE5" s="10" t="inlineStr">
        <is>
          <t>Pts</t>
        </is>
      </c>
      <c r="BF5" s="10" t="inlineStr">
        <is>
          <t>xGxP</t>
        </is>
      </c>
      <c r="BG5" s="10" t="inlineStr">
        <is>
          <t>+/-</t>
        </is>
      </c>
    </row>
    <row r="6">
      <c r="A6" s="6" t="inlineStr">
        <is>
          <t>West Ham</t>
        </is>
      </c>
      <c r="B6" s="11" t="n">
        <v>1</v>
      </c>
      <c r="C6" s="12">
        <f>IFERROR(INDEX(Ratings!$F:$F,MATCH($A6,Ratings!$C:$C,0)),"")</f>
        <v/>
      </c>
      <c r="D6" s="11">
        <f>SUMIFS(TeamGames!$X$2:$X$4073,TeamGames!$D$2:$D$4073,$A6)</f>
        <v/>
      </c>
      <c r="E6" s="11">
        <f>SUMIFS(TeamGames!$O$2:$O$4073,TeamGames!$D$2:$D$4073,$A6)</f>
        <v/>
      </c>
      <c r="F6" s="13">
        <f>SUMIFS(TeamGames!$S$2:$S$4073,TeamGames!$D$2:$D$4073,$A6,TeamGames!$X$2:$X$4073,1)</f>
        <v/>
      </c>
      <c r="G6" s="14">
        <f>IF(D6=0,"",E6-F6)</f>
        <v/>
      </c>
      <c r="H6" s="13">
        <f>SUMIFS(TeamGames!$W$2:$W$4073,TeamGames!$D$2:$D$4073,$A6)</f>
        <v/>
      </c>
      <c r="I6" s="14">
        <f>IF(D6=0,"",H6-F6)</f>
        <v/>
      </c>
      <c r="J6" s="13">
        <f>SUMIFS(TeamGames!$T$2:$T$4073,TeamGames!$D$2:$D$4073,$A6)</f>
        <v/>
      </c>
      <c r="K6" s="13">
        <f>SUMIFS(TeamGames!$U$2:$U$4073,TeamGames!$D$2:$D$4073,$A6)</f>
        <v/>
      </c>
      <c r="L6" s="15">
        <f>IFERROR(INDEX(Blocks!$N$2:$N$1065,MATCH($A6&amp;"|1",Blocks!$A$2:$A$1065,0)),"")</f>
        <v/>
      </c>
      <c r="M6" s="16">
        <f>IF(IFERROR(INDEX(Blocks!$M$2:$M$1065,MATCH($A6&amp;"|1",Blocks!$A$2:$A$1065,0)),"")=0,"",IFERROR(INDEX(Blocks!$P$2:$P$1065,MATCH($A6&amp;"|1",Blocks!$A$2:$A$1065,0)),""))</f>
        <v/>
      </c>
      <c r="N6" s="15">
        <f>IF(IFERROR(INDEX(Blocks!$M$2:$M$1065,MATCH($A6&amp;"|1",Blocks!$A$2:$A$1065,0)),"")=0,"",IFERROR(INDEX(Blocks!$S$2:$S$1065,MATCH($A6&amp;"|1",Blocks!$A$2:$A$1065,0)),""))</f>
        <v/>
      </c>
      <c r="O6" s="17">
        <f>IFERROR(INDEX(Blocks!$T$2:$T$1065,MATCH($A6&amp;"|1",Blocks!$A$2:$A$1065,0)),"")</f>
        <v/>
      </c>
      <c r="P6" s="18">
        <f>IFERROR(INDEX(Blocks!$N$2:$N$1065,MATCH($A6&amp;"|2",Blocks!$A$2:$A$1065,0)),"")</f>
        <v/>
      </c>
      <c r="Q6" s="19">
        <f>IF(IFERROR(INDEX(Blocks!$M$2:$M$1065,MATCH($A6&amp;"|2",Blocks!$A$2:$A$1065,0)),"")=0,"",IFERROR(INDEX(Blocks!$P$2:$P$1065,MATCH($A6&amp;"|2",Blocks!$A$2:$A$1065,0)),""))</f>
        <v/>
      </c>
      <c r="R6" s="18">
        <f>IF(IFERROR(INDEX(Blocks!$M$2:$M$1065,MATCH($A6&amp;"|2",Blocks!$A$2:$A$1065,0)),"")=0,"",IFERROR(INDEX(Blocks!$S$2:$S$1065,MATCH($A6&amp;"|2",Blocks!$A$2:$A$1065,0)),""))</f>
        <v/>
      </c>
      <c r="S6" s="20">
        <f>IFERROR(INDEX(Blocks!$T$2:$T$1065,MATCH($A6&amp;"|2",Blocks!$A$2:$A$1065,0)),"")</f>
        <v/>
      </c>
      <c r="T6" s="15">
        <f>IFERROR(INDEX(Blocks!$N$2:$N$1065,MATCH($A6&amp;"|3",Blocks!$A$2:$A$1065,0)),"")</f>
        <v/>
      </c>
      <c r="U6" s="16">
        <f>IF(IFERROR(INDEX(Blocks!$M$2:$M$1065,MATCH($A6&amp;"|3",Blocks!$A$2:$A$1065,0)),"")=0,"",IFERROR(INDEX(Blocks!$P$2:$P$1065,MATCH($A6&amp;"|3",Blocks!$A$2:$A$1065,0)),""))</f>
        <v/>
      </c>
      <c r="V6" s="15">
        <f>IF(IFERROR(INDEX(Blocks!$M$2:$M$1065,MATCH($A6&amp;"|3",Blocks!$A$2:$A$1065,0)),"")=0,"",IFERROR(INDEX(Blocks!$S$2:$S$1065,MATCH($A6&amp;"|3",Blocks!$A$2:$A$1065,0)),""))</f>
        <v/>
      </c>
      <c r="W6" s="17">
        <f>IFERROR(INDEX(Blocks!$T$2:$T$1065,MATCH($A6&amp;"|3",Blocks!$A$2:$A$1065,0)),"")</f>
        <v/>
      </c>
      <c r="X6" s="18">
        <f>IFERROR(INDEX(Blocks!$N$2:$N$1065,MATCH($A6&amp;"|4",Blocks!$A$2:$A$1065,0)),"")</f>
        <v/>
      </c>
      <c r="Y6" s="19">
        <f>IF(IFERROR(INDEX(Blocks!$M$2:$M$1065,MATCH($A6&amp;"|4",Blocks!$A$2:$A$1065,0)),"")=0,"",IFERROR(INDEX(Blocks!$P$2:$P$1065,MATCH($A6&amp;"|4",Blocks!$A$2:$A$1065,0)),""))</f>
        <v/>
      </c>
      <c r="Z6" s="18">
        <f>IF(IFERROR(INDEX(Blocks!$M$2:$M$1065,MATCH($A6&amp;"|4",Blocks!$A$2:$A$1065,0)),"")=0,"",IFERROR(INDEX(Blocks!$S$2:$S$1065,MATCH($A6&amp;"|4",Blocks!$A$2:$A$1065,0)),""))</f>
        <v/>
      </c>
      <c r="AA6" s="20">
        <f>IFERROR(INDEX(Blocks!$T$2:$T$1065,MATCH($A6&amp;"|4",Blocks!$A$2:$A$1065,0)),"")</f>
        <v/>
      </c>
      <c r="AB6" s="15">
        <f>IFERROR(INDEX(Blocks!$N$2:$N$1065,MATCH($A6&amp;"|5",Blocks!$A$2:$A$1065,0)),"")</f>
        <v/>
      </c>
      <c r="AC6" s="16">
        <f>IF(IFERROR(INDEX(Blocks!$M$2:$M$1065,MATCH($A6&amp;"|5",Blocks!$A$2:$A$1065,0)),"")=0,"",IFERROR(INDEX(Blocks!$P$2:$P$1065,MATCH($A6&amp;"|5",Blocks!$A$2:$A$1065,0)),""))</f>
        <v/>
      </c>
      <c r="AD6" s="15">
        <f>IF(IFERROR(INDEX(Blocks!$M$2:$M$1065,MATCH($A6&amp;"|5",Blocks!$A$2:$A$1065,0)),"")=0,"",IFERROR(INDEX(Blocks!$S$2:$S$1065,MATCH($A6&amp;"|5",Blocks!$A$2:$A$1065,0)),""))</f>
        <v/>
      </c>
      <c r="AE6" s="17">
        <f>IFERROR(INDEX(Blocks!$T$2:$T$1065,MATCH($A6&amp;"|5",Blocks!$A$2:$A$1065,0)),"")</f>
        <v/>
      </c>
      <c r="AF6" s="18">
        <f>IFERROR(INDEX(Blocks!$N$2:$N$1065,MATCH($A6&amp;"|6",Blocks!$A$2:$A$1065,0)),"")</f>
        <v/>
      </c>
      <c r="AG6" s="19">
        <f>IF(IFERROR(INDEX(Blocks!$M$2:$M$1065,MATCH($A6&amp;"|6",Blocks!$A$2:$A$1065,0)),"")=0,"",IFERROR(INDEX(Blocks!$P$2:$P$1065,MATCH($A6&amp;"|6",Blocks!$A$2:$A$1065,0)),""))</f>
        <v/>
      </c>
      <c r="AH6" s="18">
        <f>IF(IFERROR(INDEX(Blocks!$M$2:$M$1065,MATCH($A6&amp;"|6",Blocks!$A$2:$A$1065,0)),"")=0,"",IFERROR(INDEX(Blocks!$S$2:$S$1065,MATCH($A6&amp;"|6",Blocks!$A$2:$A$1065,0)),""))</f>
        <v/>
      </c>
      <c r="AI6" s="20">
        <f>IFERROR(INDEX(Blocks!$T$2:$T$1065,MATCH($A6&amp;"|6",Blocks!$A$2:$A$1065,0)),"")</f>
        <v/>
      </c>
      <c r="AJ6" s="15">
        <f>IFERROR(INDEX(Blocks!$N$2:$N$1065,MATCH($A6&amp;"|7",Blocks!$A$2:$A$1065,0)),"")</f>
        <v/>
      </c>
      <c r="AK6" s="16">
        <f>IF(IFERROR(INDEX(Blocks!$M$2:$M$1065,MATCH($A6&amp;"|7",Blocks!$A$2:$A$1065,0)),"")=0,"",IFERROR(INDEX(Blocks!$P$2:$P$1065,MATCH($A6&amp;"|7",Blocks!$A$2:$A$1065,0)),""))</f>
        <v/>
      </c>
      <c r="AL6" s="15">
        <f>IF(IFERROR(INDEX(Blocks!$M$2:$M$1065,MATCH($A6&amp;"|7",Blocks!$A$2:$A$1065,0)),"")=0,"",IFERROR(INDEX(Blocks!$S$2:$S$1065,MATCH($A6&amp;"|7",Blocks!$A$2:$A$1065,0)),""))</f>
        <v/>
      </c>
      <c r="AM6" s="17">
        <f>IFERROR(INDEX(Blocks!$T$2:$T$1065,MATCH($A6&amp;"|7",Blocks!$A$2:$A$1065,0)),"")</f>
        <v/>
      </c>
      <c r="AN6" s="18">
        <f>IFERROR(INDEX(Blocks!$N$2:$N$1065,MATCH($A6&amp;"|8",Blocks!$A$2:$A$1065,0)),"")</f>
        <v/>
      </c>
      <c r="AO6" s="19">
        <f>IF(IFERROR(INDEX(Blocks!$M$2:$M$1065,MATCH($A6&amp;"|8",Blocks!$A$2:$A$1065,0)),"")=0,"",IFERROR(INDEX(Blocks!$P$2:$P$1065,MATCH($A6&amp;"|8",Blocks!$A$2:$A$1065,0)),""))</f>
        <v/>
      </c>
      <c r="AP6" s="18">
        <f>IF(IFERROR(INDEX(Blocks!$M$2:$M$1065,MATCH($A6&amp;"|8",Blocks!$A$2:$A$1065,0)),"")=0,"",IFERROR(INDEX(Blocks!$S$2:$S$1065,MATCH($A6&amp;"|8",Blocks!$A$2:$A$1065,0)),""))</f>
        <v/>
      </c>
      <c r="AQ6" s="20">
        <f>IFERROR(INDEX(Blocks!$T$2:$T$1065,MATCH($A6&amp;"|8",Blocks!$A$2:$A$1065,0)),"")</f>
        <v/>
      </c>
      <c r="AR6" s="15">
        <f>IFERROR(INDEX(Blocks!$N$2:$N$1065,MATCH($A6&amp;"|9",Blocks!$A$2:$A$1065,0)),"")</f>
        <v/>
      </c>
      <c r="AS6" s="16">
        <f>IF(IFERROR(INDEX(Blocks!$M$2:$M$1065,MATCH($A6&amp;"|9",Blocks!$A$2:$A$1065,0)),"")=0,"",IFERROR(INDEX(Blocks!$P$2:$P$1065,MATCH($A6&amp;"|9",Blocks!$A$2:$A$1065,0)),""))</f>
        <v/>
      </c>
      <c r="AT6" s="15">
        <f>IF(IFERROR(INDEX(Blocks!$M$2:$M$1065,MATCH($A6&amp;"|9",Blocks!$A$2:$A$1065,0)),"")=0,"",IFERROR(INDEX(Blocks!$S$2:$S$1065,MATCH($A6&amp;"|9",Blocks!$A$2:$A$1065,0)),""))</f>
        <v/>
      </c>
      <c r="AU6" s="17">
        <f>IFERROR(INDEX(Blocks!$T$2:$T$1065,MATCH($A6&amp;"|9",Blocks!$A$2:$A$1065,0)),"")</f>
        <v/>
      </c>
      <c r="AV6" s="18">
        <f>IFERROR(INDEX(Blocks!$N$2:$N$1065,MATCH($A6&amp;"|10",Blocks!$A$2:$A$1065,0)),"")</f>
        <v/>
      </c>
      <c r="AW6" s="19">
        <f>IF(IFERROR(INDEX(Blocks!$M$2:$M$1065,MATCH($A6&amp;"|10",Blocks!$A$2:$A$1065,0)),"")=0,"",IFERROR(INDEX(Blocks!$P$2:$P$1065,MATCH($A6&amp;"|10",Blocks!$A$2:$A$1065,0)),""))</f>
        <v/>
      </c>
      <c r="AX6" s="18">
        <f>IF(IFERROR(INDEX(Blocks!$M$2:$M$1065,MATCH($A6&amp;"|10",Blocks!$A$2:$A$1065,0)),"")=0,"",IFERROR(INDEX(Blocks!$S$2:$S$1065,MATCH($A6&amp;"|10",Blocks!$A$2:$A$1065,0)),""))</f>
        <v/>
      </c>
      <c r="AY6" s="20">
        <f>IFERROR(INDEX(Blocks!$T$2:$T$1065,MATCH($A6&amp;"|10",Blocks!$A$2:$A$1065,0)),"")</f>
        <v/>
      </c>
      <c r="AZ6" s="15">
        <f>IFERROR(INDEX(Blocks!$N$2:$N$1065,MATCH($A6&amp;"|11",Blocks!$A$2:$A$1065,0)),"")</f>
        <v/>
      </c>
      <c r="BA6" s="16">
        <f>IF(IFERROR(INDEX(Blocks!$M$2:$M$1065,MATCH($A6&amp;"|11",Blocks!$A$2:$A$1065,0)),"")=0,"",IFERROR(INDEX(Blocks!$P$2:$P$1065,MATCH($A6&amp;"|11",Blocks!$A$2:$A$1065,0)),""))</f>
        <v/>
      </c>
      <c r="BB6" s="15">
        <f>IF(IFERROR(INDEX(Blocks!$M$2:$M$1065,MATCH($A6&amp;"|11",Blocks!$A$2:$A$1065,0)),"")=0,"",IFERROR(INDEX(Blocks!$S$2:$S$1065,MATCH($A6&amp;"|11",Blocks!$A$2:$A$1065,0)),""))</f>
        <v/>
      </c>
      <c r="BC6" s="17">
        <f>IFERROR(INDEX(Blocks!$T$2:$T$1065,MATCH($A6&amp;"|11",Blocks!$A$2:$A$1065,0)),"")</f>
        <v/>
      </c>
      <c r="BD6" s="18">
        <f>IFERROR(INDEX(Blocks!$N$2:$N$1065,MATCH($A6&amp;"|12",Blocks!$A$2:$A$1065,0)),"")</f>
        <v/>
      </c>
      <c r="BE6" s="19">
        <f>IF(IFERROR(INDEX(Blocks!$M$2:$M$1065,MATCH($A6&amp;"|12",Blocks!$A$2:$A$1065,0)),"")=0,"",IFERROR(INDEX(Blocks!$P$2:$P$1065,MATCH($A6&amp;"|12",Blocks!$A$2:$A$1065,0)),""))</f>
        <v/>
      </c>
      <c r="BF6" s="18">
        <f>IF(IFERROR(INDEX(Blocks!$M$2:$M$1065,MATCH($A6&amp;"|12",Blocks!$A$2:$A$1065,0)),"")=0,"",IFERROR(INDEX(Blocks!$S$2:$S$1065,MATCH($A6&amp;"|12",Blocks!$A$2:$A$1065,0)),""))</f>
        <v/>
      </c>
      <c r="BG6" s="20">
        <f>IFERROR(INDEX(Blocks!$T$2:$T$1065,MATCH($A6&amp;"|12",Blocks!$A$2:$A$1065,0)),"")</f>
        <v/>
      </c>
    </row>
    <row r="7">
      <c r="A7" s="6" t="inlineStr">
        <is>
          <t>Wolves</t>
        </is>
      </c>
      <c r="B7" s="11" t="n">
        <v>2</v>
      </c>
      <c r="C7" s="12">
        <f>IFERROR(INDEX(Ratings!$F:$F,MATCH($A7,Ratings!$C:$C,0)),"")</f>
        <v/>
      </c>
      <c r="D7" s="11">
        <f>SUMIFS(TeamGames!$X$2:$X$4073,TeamGames!$D$2:$D$4073,$A7)</f>
        <v/>
      </c>
      <c r="E7" s="11">
        <f>SUMIFS(TeamGames!$O$2:$O$4073,TeamGames!$D$2:$D$4073,$A7)</f>
        <v/>
      </c>
      <c r="F7" s="13">
        <f>SUMIFS(TeamGames!$S$2:$S$4073,TeamGames!$D$2:$D$4073,$A7,TeamGames!$X$2:$X$4073,1)</f>
        <v/>
      </c>
      <c r="G7" s="14">
        <f>IF(D7=0,"",E7-F7)</f>
        <v/>
      </c>
      <c r="H7" s="13">
        <f>SUMIFS(TeamGames!$W$2:$W$4073,TeamGames!$D$2:$D$4073,$A7)</f>
        <v/>
      </c>
      <c r="I7" s="14">
        <f>IF(D7=0,"",H7-F7)</f>
        <v/>
      </c>
      <c r="J7" s="13">
        <f>SUMIFS(TeamGames!$T$2:$T$4073,TeamGames!$D$2:$D$4073,$A7)</f>
        <v/>
      </c>
      <c r="K7" s="13">
        <f>SUMIFS(TeamGames!$U$2:$U$4073,TeamGames!$D$2:$D$4073,$A7)</f>
        <v/>
      </c>
      <c r="L7" s="15">
        <f>IFERROR(INDEX(Blocks!$N$2:$N$1065,MATCH($A7&amp;"|1",Blocks!$A$2:$A$1065,0)),"")</f>
        <v/>
      </c>
      <c r="M7" s="16">
        <f>IF(IFERROR(INDEX(Blocks!$M$2:$M$1065,MATCH($A7&amp;"|1",Blocks!$A$2:$A$1065,0)),"")=0,"",IFERROR(INDEX(Blocks!$P$2:$P$1065,MATCH($A7&amp;"|1",Blocks!$A$2:$A$1065,0)),""))</f>
        <v/>
      </c>
      <c r="N7" s="15">
        <f>IF(IFERROR(INDEX(Blocks!$M$2:$M$1065,MATCH($A7&amp;"|1",Blocks!$A$2:$A$1065,0)),"")=0,"",IFERROR(INDEX(Blocks!$S$2:$S$1065,MATCH($A7&amp;"|1",Blocks!$A$2:$A$1065,0)),""))</f>
        <v/>
      </c>
      <c r="O7" s="17">
        <f>IFERROR(INDEX(Blocks!$T$2:$T$1065,MATCH($A7&amp;"|1",Blocks!$A$2:$A$1065,0)),"")</f>
        <v/>
      </c>
      <c r="P7" s="18">
        <f>IFERROR(INDEX(Blocks!$N$2:$N$1065,MATCH($A7&amp;"|2",Blocks!$A$2:$A$1065,0)),"")</f>
        <v/>
      </c>
      <c r="Q7" s="19">
        <f>IF(IFERROR(INDEX(Blocks!$M$2:$M$1065,MATCH($A7&amp;"|2",Blocks!$A$2:$A$1065,0)),"")=0,"",IFERROR(INDEX(Blocks!$P$2:$P$1065,MATCH($A7&amp;"|2",Blocks!$A$2:$A$1065,0)),""))</f>
        <v/>
      </c>
      <c r="R7" s="18">
        <f>IF(IFERROR(INDEX(Blocks!$M$2:$M$1065,MATCH($A7&amp;"|2",Blocks!$A$2:$A$1065,0)),"")=0,"",IFERROR(INDEX(Blocks!$S$2:$S$1065,MATCH($A7&amp;"|2",Blocks!$A$2:$A$1065,0)),""))</f>
        <v/>
      </c>
      <c r="S7" s="20">
        <f>IFERROR(INDEX(Blocks!$T$2:$T$1065,MATCH($A7&amp;"|2",Blocks!$A$2:$A$1065,0)),"")</f>
        <v/>
      </c>
      <c r="T7" s="15">
        <f>IFERROR(INDEX(Blocks!$N$2:$N$1065,MATCH($A7&amp;"|3",Blocks!$A$2:$A$1065,0)),"")</f>
        <v/>
      </c>
      <c r="U7" s="16">
        <f>IF(IFERROR(INDEX(Blocks!$M$2:$M$1065,MATCH($A7&amp;"|3",Blocks!$A$2:$A$1065,0)),"")=0,"",IFERROR(INDEX(Blocks!$P$2:$P$1065,MATCH($A7&amp;"|3",Blocks!$A$2:$A$1065,0)),""))</f>
        <v/>
      </c>
      <c r="V7" s="15">
        <f>IF(IFERROR(INDEX(Blocks!$M$2:$M$1065,MATCH($A7&amp;"|3",Blocks!$A$2:$A$1065,0)),"")=0,"",IFERROR(INDEX(Blocks!$S$2:$S$1065,MATCH($A7&amp;"|3",Blocks!$A$2:$A$1065,0)),""))</f>
        <v/>
      </c>
      <c r="W7" s="17">
        <f>IFERROR(INDEX(Blocks!$T$2:$T$1065,MATCH($A7&amp;"|3",Blocks!$A$2:$A$1065,0)),"")</f>
        <v/>
      </c>
      <c r="X7" s="18">
        <f>IFERROR(INDEX(Blocks!$N$2:$N$1065,MATCH($A7&amp;"|4",Blocks!$A$2:$A$1065,0)),"")</f>
        <v/>
      </c>
      <c r="Y7" s="19">
        <f>IF(IFERROR(INDEX(Blocks!$M$2:$M$1065,MATCH($A7&amp;"|4",Blocks!$A$2:$A$1065,0)),"")=0,"",IFERROR(INDEX(Blocks!$P$2:$P$1065,MATCH($A7&amp;"|4",Blocks!$A$2:$A$1065,0)),""))</f>
        <v/>
      </c>
      <c r="Z7" s="18">
        <f>IF(IFERROR(INDEX(Blocks!$M$2:$M$1065,MATCH($A7&amp;"|4",Blocks!$A$2:$A$1065,0)),"")=0,"",IFERROR(INDEX(Blocks!$S$2:$S$1065,MATCH($A7&amp;"|4",Blocks!$A$2:$A$1065,0)),""))</f>
        <v/>
      </c>
      <c r="AA7" s="20">
        <f>IFERROR(INDEX(Blocks!$T$2:$T$1065,MATCH($A7&amp;"|4",Blocks!$A$2:$A$1065,0)),"")</f>
        <v/>
      </c>
      <c r="AB7" s="15">
        <f>IFERROR(INDEX(Blocks!$N$2:$N$1065,MATCH($A7&amp;"|5",Blocks!$A$2:$A$1065,0)),"")</f>
        <v/>
      </c>
      <c r="AC7" s="16">
        <f>IF(IFERROR(INDEX(Blocks!$M$2:$M$1065,MATCH($A7&amp;"|5",Blocks!$A$2:$A$1065,0)),"")=0,"",IFERROR(INDEX(Blocks!$P$2:$P$1065,MATCH($A7&amp;"|5",Blocks!$A$2:$A$1065,0)),""))</f>
        <v/>
      </c>
      <c r="AD7" s="15">
        <f>IF(IFERROR(INDEX(Blocks!$M$2:$M$1065,MATCH($A7&amp;"|5",Blocks!$A$2:$A$1065,0)),"")=0,"",IFERROR(INDEX(Blocks!$S$2:$S$1065,MATCH($A7&amp;"|5",Blocks!$A$2:$A$1065,0)),""))</f>
        <v/>
      </c>
      <c r="AE7" s="17">
        <f>IFERROR(INDEX(Blocks!$T$2:$T$1065,MATCH($A7&amp;"|5",Blocks!$A$2:$A$1065,0)),"")</f>
        <v/>
      </c>
      <c r="AF7" s="18">
        <f>IFERROR(INDEX(Blocks!$N$2:$N$1065,MATCH($A7&amp;"|6",Blocks!$A$2:$A$1065,0)),"")</f>
        <v/>
      </c>
      <c r="AG7" s="19">
        <f>IF(IFERROR(INDEX(Blocks!$M$2:$M$1065,MATCH($A7&amp;"|6",Blocks!$A$2:$A$1065,0)),"")=0,"",IFERROR(INDEX(Blocks!$P$2:$P$1065,MATCH($A7&amp;"|6",Blocks!$A$2:$A$1065,0)),""))</f>
        <v/>
      </c>
      <c r="AH7" s="18">
        <f>IF(IFERROR(INDEX(Blocks!$M$2:$M$1065,MATCH($A7&amp;"|6",Blocks!$A$2:$A$1065,0)),"")=0,"",IFERROR(INDEX(Blocks!$S$2:$S$1065,MATCH($A7&amp;"|6",Blocks!$A$2:$A$1065,0)),""))</f>
        <v/>
      </c>
      <c r="AI7" s="20">
        <f>IFERROR(INDEX(Blocks!$T$2:$T$1065,MATCH($A7&amp;"|6",Blocks!$A$2:$A$1065,0)),"")</f>
        <v/>
      </c>
      <c r="AJ7" s="15">
        <f>IFERROR(INDEX(Blocks!$N$2:$N$1065,MATCH($A7&amp;"|7",Blocks!$A$2:$A$1065,0)),"")</f>
        <v/>
      </c>
      <c r="AK7" s="16">
        <f>IF(IFERROR(INDEX(Blocks!$M$2:$M$1065,MATCH($A7&amp;"|7",Blocks!$A$2:$A$1065,0)),"")=0,"",IFERROR(INDEX(Blocks!$P$2:$P$1065,MATCH($A7&amp;"|7",Blocks!$A$2:$A$1065,0)),""))</f>
        <v/>
      </c>
      <c r="AL7" s="15">
        <f>IF(IFERROR(INDEX(Blocks!$M$2:$M$1065,MATCH($A7&amp;"|7",Blocks!$A$2:$A$1065,0)),"")=0,"",IFERROR(INDEX(Blocks!$S$2:$S$1065,MATCH($A7&amp;"|7",Blocks!$A$2:$A$1065,0)),""))</f>
        <v/>
      </c>
      <c r="AM7" s="17">
        <f>IFERROR(INDEX(Blocks!$T$2:$T$1065,MATCH($A7&amp;"|7",Blocks!$A$2:$A$1065,0)),"")</f>
        <v/>
      </c>
      <c r="AN7" s="18">
        <f>IFERROR(INDEX(Blocks!$N$2:$N$1065,MATCH($A7&amp;"|8",Blocks!$A$2:$A$1065,0)),"")</f>
        <v/>
      </c>
      <c r="AO7" s="19">
        <f>IF(IFERROR(INDEX(Blocks!$M$2:$M$1065,MATCH($A7&amp;"|8",Blocks!$A$2:$A$1065,0)),"")=0,"",IFERROR(INDEX(Blocks!$P$2:$P$1065,MATCH($A7&amp;"|8",Blocks!$A$2:$A$1065,0)),""))</f>
        <v/>
      </c>
      <c r="AP7" s="18">
        <f>IF(IFERROR(INDEX(Blocks!$M$2:$M$1065,MATCH($A7&amp;"|8",Blocks!$A$2:$A$1065,0)),"")=0,"",IFERROR(INDEX(Blocks!$S$2:$S$1065,MATCH($A7&amp;"|8",Blocks!$A$2:$A$1065,0)),""))</f>
        <v/>
      </c>
      <c r="AQ7" s="20">
        <f>IFERROR(INDEX(Blocks!$T$2:$T$1065,MATCH($A7&amp;"|8",Blocks!$A$2:$A$1065,0)),"")</f>
        <v/>
      </c>
      <c r="AR7" s="15">
        <f>IFERROR(INDEX(Blocks!$N$2:$N$1065,MATCH($A7&amp;"|9",Blocks!$A$2:$A$1065,0)),"")</f>
        <v/>
      </c>
      <c r="AS7" s="16">
        <f>IF(IFERROR(INDEX(Blocks!$M$2:$M$1065,MATCH($A7&amp;"|9",Blocks!$A$2:$A$1065,0)),"")=0,"",IFERROR(INDEX(Blocks!$P$2:$P$1065,MATCH($A7&amp;"|9",Blocks!$A$2:$A$1065,0)),""))</f>
        <v/>
      </c>
      <c r="AT7" s="15">
        <f>IF(IFERROR(INDEX(Blocks!$M$2:$M$1065,MATCH($A7&amp;"|9",Blocks!$A$2:$A$1065,0)),"")=0,"",IFERROR(INDEX(Blocks!$S$2:$S$1065,MATCH($A7&amp;"|9",Blocks!$A$2:$A$1065,0)),""))</f>
        <v/>
      </c>
      <c r="AU7" s="17">
        <f>IFERROR(INDEX(Blocks!$T$2:$T$1065,MATCH($A7&amp;"|9",Blocks!$A$2:$A$1065,0)),"")</f>
        <v/>
      </c>
      <c r="AV7" s="18">
        <f>IFERROR(INDEX(Blocks!$N$2:$N$1065,MATCH($A7&amp;"|10",Blocks!$A$2:$A$1065,0)),"")</f>
        <v/>
      </c>
      <c r="AW7" s="19">
        <f>IF(IFERROR(INDEX(Blocks!$M$2:$M$1065,MATCH($A7&amp;"|10",Blocks!$A$2:$A$1065,0)),"")=0,"",IFERROR(INDEX(Blocks!$P$2:$P$1065,MATCH($A7&amp;"|10",Blocks!$A$2:$A$1065,0)),""))</f>
        <v/>
      </c>
      <c r="AX7" s="18">
        <f>IF(IFERROR(INDEX(Blocks!$M$2:$M$1065,MATCH($A7&amp;"|10",Blocks!$A$2:$A$1065,0)),"")=0,"",IFERROR(INDEX(Blocks!$S$2:$S$1065,MATCH($A7&amp;"|10",Blocks!$A$2:$A$1065,0)),""))</f>
        <v/>
      </c>
      <c r="AY7" s="20">
        <f>IFERROR(INDEX(Blocks!$T$2:$T$1065,MATCH($A7&amp;"|10",Blocks!$A$2:$A$1065,0)),"")</f>
        <v/>
      </c>
      <c r="AZ7" s="15">
        <f>IFERROR(INDEX(Blocks!$N$2:$N$1065,MATCH($A7&amp;"|11",Blocks!$A$2:$A$1065,0)),"")</f>
        <v/>
      </c>
      <c r="BA7" s="16">
        <f>IF(IFERROR(INDEX(Blocks!$M$2:$M$1065,MATCH($A7&amp;"|11",Blocks!$A$2:$A$1065,0)),"")=0,"",IFERROR(INDEX(Blocks!$P$2:$P$1065,MATCH($A7&amp;"|11",Blocks!$A$2:$A$1065,0)),""))</f>
        <v/>
      </c>
      <c r="BB7" s="15">
        <f>IF(IFERROR(INDEX(Blocks!$M$2:$M$1065,MATCH($A7&amp;"|11",Blocks!$A$2:$A$1065,0)),"")=0,"",IFERROR(INDEX(Blocks!$S$2:$S$1065,MATCH($A7&amp;"|11",Blocks!$A$2:$A$1065,0)),""))</f>
        <v/>
      </c>
      <c r="BC7" s="17">
        <f>IFERROR(INDEX(Blocks!$T$2:$T$1065,MATCH($A7&amp;"|11",Blocks!$A$2:$A$1065,0)),"")</f>
        <v/>
      </c>
      <c r="BD7" s="18">
        <f>IFERROR(INDEX(Blocks!$N$2:$N$1065,MATCH($A7&amp;"|12",Blocks!$A$2:$A$1065,0)),"")</f>
        <v/>
      </c>
      <c r="BE7" s="19">
        <f>IF(IFERROR(INDEX(Blocks!$M$2:$M$1065,MATCH($A7&amp;"|12",Blocks!$A$2:$A$1065,0)),"")=0,"",IFERROR(INDEX(Blocks!$P$2:$P$1065,MATCH($A7&amp;"|12",Blocks!$A$2:$A$1065,0)),""))</f>
        <v/>
      </c>
      <c r="BF7" s="18">
        <f>IF(IFERROR(INDEX(Blocks!$M$2:$M$1065,MATCH($A7&amp;"|12",Blocks!$A$2:$A$1065,0)),"")=0,"",IFERROR(INDEX(Blocks!$S$2:$S$1065,MATCH($A7&amp;"|12",Blocks!$A$2:$A$1065,0)),""))</f>
        <v/>
      </c>
      <c r="BG7" s="20">
        <f>IFERROR(INDEX(Blocks!$T$2:$T$1065,MATCH($A7&amp;"|12",Blocks!$A$2:$A$1065,0)),"")</f>
        <v/>
      </c>
    </row>
    <row r="8">
      <c r="A8" s="6" t="inlineStr">
        <is>
          <t>Middlesbrough</t>
        </is>
      </c>
      <c r="B8" s="11" t="n">
        <v>3</v>
      </c>
      <c r="C8" s="12">
        <f>IFERROR(INDEX(Ratings!$F:$F,MATCH($A8,Ratings!$C:$C,0)),"")</f>
        <v/>
      </c>
      <c r="D8" s="11">
        <f>SUMIFS(TeamGames!$X$2:$X$4073,TeamGames!$D$2:$D$4073,$A8)</f>
        <v/>
      </c>
      <c r="E8" s="11">
        <f>SUMIFS(TeamGames!$O$2:$O$4073,TeamGames!$D$2:$D$4073,$A8)</f>
        <v/>
      </c>
      <c r="F8" s="13">
        <f>SUMIFS(TeamGames!$S$2:$S$4073,TeamGames!$D$2:$D$4073,$A8,TeamGames!$X$2:$X$4073,1)</f>
        <v/>
      </c>
      <c r="G8" s="14">
        <f>IF(D8=0,"",E8-F8)</f>
        <v/>
      </c>
      <c r="H8" s="13">
        <f>SUMIFS(TeamGames!$W$2:$W$4073,TeamGames!$D$2:$D$4073,$A8)</f>
        <v/>
      </c>
      <c r="I8" s="14">
        <f>IF(D8=0,"",H8-F8)</f>
        <v/>
      </c>
      <c r="J8" s="13">
        <f>SUMIFS(TeamGames!$T$2:$T$4073,TeamGames!$D$2:$D$4073,$A8)</f>
        <v/>
      </c>
      <c r="K8" s="13">
        <f>SUMIFS(TeamGames!$U$2:$U$4073,TeamGames!$D$2:$D$4073,$A8)</f>
        <v/>
      </c>
      <c r="L8" s="15">
        <f>IFERROR(INDEX(Blocks!$N$2:$N$1065,MATCH($A8&amp;"|1",Blocks!$A$2:$A$1065,0)),"")</f>
        <v/>
      </c>
      <c r="M8" s="16">
        <f>IF(IFERROR(INDEX(Blocks!$M$2:$M$1065,MATCH($A8&amp;"|1",Blocks!$A$2:$A$1065,0)),"")=0,"",IFERROR(INDEX(Blocks!$P$2:$P$1065,MATCH($A8&amp;"|1",Blocks!$A$2:$A$1065,0)),""))</f>
        <v/>
      </c>
      <c r="N8" s="15">
        <f>IF(IFERROR(INDEX(Blocks!$M$2:$M$1065,MATCH($A8&amp;"|1",Blocks!$A$2:$A$1065,0)),"")=0,"",IFERROR(INDEX(Blocks!$S$2:$S$1065,MATCH($A8&amp;"|1",Blocks!$A$2:$A$1065,0)),""))</f>
        <v/>
      </c>
      <c r="O8" s="17">
        <f>IFERROR(INDEX(Blocks!$T$2:$T$1065,MATCH($A8&amp;"|1",Blocks!$A$2:$A$1065,0)),"")</f>
        <v/>
      </c>
      <c r="P8" s="18">
        <f>IFERROR(INDEX(Blocks!$N$2:$N$1065,MATCH($A8&amp;"|2",Blocks!$A$2:$A$1065,0)),"")</f>
        <v/>
      </c>
      <c r="Q8" s="19">
        <f>IF(IFERROR(INDEX(Blocks!$M$2:$M$1065,MATCH($A8&amp;"|2",Blocks!$A$2:$A$1065,0)),"")=0,"",IFERROR(INDEX(Blocks!$P$2:$P$1065,MATCH($A8&amp;"|2",Blocks!$A$2:$A$1065,0)),""))</f>
        <v/>
      </c>
      <c r="R8" s="18">
        <f>IF(IFERROR(INDEX(Blocks!$M$2:$M$1065,MATCH($A8&amp;"|2",Blocks!$A$2:$A$1065,0)),"")=0,"",IFERROR(INDEX(Blocks!$S$2:$S$1065,MATCH($A8&amp;"|2",Blocks!$A$2:$A$1065,0)),""))</f>
        <v/>
      </c>
      <c r="S8" s="20">
        <f>IFERROR(INDEX(Blocks!$T$2:$T$1065,MATCH($A8&amp;"|2",Blocks!$A$2:$A$1065,0)),"")</f>
        <v/>
      </c>
      <c r="T8" s="15">
        <f>IFERROR(INDEX(Blocks!$N$2:$N$1065,MATCH($A8&amp;"|3",Blocks!$A$2:$A$1065,0)),"")</f>
        <v/>
      </c>
      <c r="U8" s="16">
        <f>IF(IFERROR(INDEX(Blocks!$M$2:$M$1065,MATCH($A8&amp;"|3",Blocks!$A$2:$A$1065,0)),"")=0,"",IFERROR(INDEX(Blocks!$P$2:$P$1065,MATCH($A8&amp;"|3",Blocks!$A$2:$A$1065,0)),""))</f>
        <v/>
      </c>
      <c r="V8" s="15">
        <f>IF(IFERROR(INDEX(Blocks!$M$2:$M$1065,MATCH($A8&amp;"|3",Blocks!$A$2:$A$1065,0)),"")=0,"",IFERROR(INDEX(Blocks!$S$2:$S$1065,MATCH($A8&amp;"|3",Blocks!$A$2:$A$1065,0)),""))</f>
        <v/>
      </c>
      <c r="W8" s="17">
        <f>IFERROR(INDEX(Blocks!$T$2:$T$1065,MATCH($A8&amp;"|3",Blocks!$A$2:$A$1065,0)),"")</f>
        <v/>
      </c>
      <c r="X8" s="18">
        <f>IFERROR(INDEX(Blocks!$N$2:$N$1065,MATCH($A8&amp;"|4",Blocks!$A$2:$A$1065,0)),"")</f>
        <v/>
      </c>
      <c r="Y8" s="19">
        <f>IF(IFERROR(INDEX(Blocks!$M$2:$M$1065,MATCH($A8&amp;"|4",Blocks!$A$2:$A$1065,0)),"")=0,"",IFERROR(INDEX(Blocks!$P$2:$P$1065,MATCH($A8&amp;"|4",Blocks!$A$2:$A$1065,0)),""))</f>
        <v/>
      </c>
      <c r="Z8" s="18">
        <f>IF(IFERROR(INDEX(Blocks!$M$2:$M$1065,MATCH($A8&amp;"|4",Blocks!$A$2:$A$1065,0)),"")=0,"",IFERROR(INDEX(Blocks!$S$2:$S$1065,MATCH($A8&amp;"|4",Blocks!$A$2:$A$1065,0)),""))</f>
        <v/>
      </c>
      <c r="AA8" s="20">
        <f>IFERROR(INDEX(Blocks!$T$2:$T$1065,MATCH($A8&amp;"|4",Blocks!$A$2:$A$1065,0)),"")</f>
        <v/>
      </c>
      <c r="AB8" s="15">
        <f>IFERROR(INDEX(Blocks!$N$2:$N$1065,MATCH($A8&amp;"|5",Blocks!$A$2:$A$1065,0)),"")</f>
        <v/>
      </c>
      <c r="AC8" s="16">
        <f>IF(IFERROR(INDEX(Blocks!$M$2:$M$1065,MATCH($A8&amp;"|5",Blocks!$A$2:$A$1065,0)),"")=0,"",IFERROR(INDEX(Blocks!$P$2:$P$1065,MATCH($A8&amp;"|5",Blocks!$A$2:$A$1065,0)),""))</f>
        <v/>
      </c>
      <c r="AD8" s="15">
        <f>IF(IFERROR(INDEX(Blocks!$M$2:$M$1065,MATCH($A8&amp;"|5",Blocks!$A$2:$A$1065,0)),"")=0,"",IFERROR(INDEX(Blocks!$S$2:$S$1065,MATCH($A8&amp;"|5",Blocks!$A$2:$A$1065,0)),""))</f>
        <v/>
      </c>
      <c r="AE8" s="17">
        <f>IFERROR(INDEX(Blocks!$T$2:$T$1065,MATCH($A8&amp;"|5",Blocks!$A$2:$A$1065,0)),"")</f>
        <v/>
      </c>
      <c r="AF8" s="18">
        <f>IFERROR(INDEX(Blocks!$N$2:$N$1065,MATCH($A8&amp;"|6",Blocks!$A$2:$A$1065,0)),"")</f>
        <v/>
      </c>
      <c r="AG8" s="19">
        <f>IF(IFERROR(INDEX(Blocks!$M$2:$M$1065,MATCH($A8&amp;"|6",Blocks!$A$2:$A$1065,0)),"")=0,"",IFERROR(INDEX(Blocks!$P$2:$P$1065,MATCH($A8&amp;"|6",Blocks!$A$2:$A$1065,0)),""))</f>
        <v/>
      </c>
      <c r="AH8" s="18">
        <f>IF(IFERROR(INDEX(Blocks!$M$2:$M$1065,MATCH($A8&amp;"|6",Blocks!$A$2:$A$1065,0)),"")=0,"",IFERROR(INDEX(Blocks!$S$2:$S$1065,MATCH($A8&amp;"|6",Blocks!$A$2:$A$1065,0)),""))</f>
        <v/>
      </c>
      <c r="AI8" s="20">
        <f>IFERROR(INDEX(Blocks!$T$2:$T$1065,MATCH($A8&amp;"|6",Blocks!$A$2:$A$1065,0)),"")</f>
        <v/>
      </c>
      <c r="AJ8" s="15">
        <f>IFERROR(INDEX(Blocks!$N$2:$N$1065,MATCH($A8&amp;"|7",Blocks!$A$2:$A$1065,0)),"")</f>
        <v/>
      </c>
      <c r="AK8" s="16">
        <f>IF(IFERROR(INDEX(Blocks!$M$2:$M$1065,MATCH($A8&amp;"|7",Blocks!$A$2:$A$1065,0)),"")=0,"",IFERROR(INDEX(Blocks!$P$2:$P$1065,MATCH($A8&amp;"|7",Blocks!$A$2:$A$1065,0)),""))</f>
        <v/>
      </c>
      <c r="AL8" s="15">
        <f>IF(IFERROR(INDEX(Blocks!$M$2:$M$1065,MATCH($A8&amp;"|7",Blocks!$A$2:$A$1065,0)),"")=0,"",IFERROR(INDEX(Blocks!$S$2:$S$1065,MATCH($A8&amp;"|7",Blocks!$A$2:$A$1065,0)),""))</f>
        <v/>
      </c>
      <c r="AM8" s="17">
        <f>IFERROR(INDEX(Blocks!$T$2:$T$1065,MATCH($A8&amp;"|7",Blocks!$A$2:$A$1065,0)),"")</f>
        <v/>
      </c>
      <c r="AN8" s="18">
        <f>IFERROR(INDEX(Blocks!$N$2:$N$1065,MATCH($A8&amp;"|8",Blocks!$A$2:$A$1065,0)),"")</f>
        <v/>
      </c>
      <c r="AO8" s="19">
        <f>IF(IFERROR(INDEX(Blocks!$M$2:$M$1065,MATCH($A8&amp;"|8",Blocks!$A$2:$A$1065,0)),"")=0,"",IFERROR(INDEX(Blocks!$P$2:$P$1065,MATCH($A8&amp;"|8",Blocks!$A$2:$A$1065,0)),""))</f>
        <v/>
      </c>
      <c r="AP8" s="18">
        <f>IF(IFERROR(INDEX(Blocks!$M$2:$M$1065,MATCH($A8&amp;"|8",Blocks!$A$2:$A$1065,0)),"")=0,"",IFERROR(INDEX(Blocks!$S$2:$S$1065,MATCH($A8&amp;"|8",Blocks!$A$2:$A$1065,0)),""))</f>
        <v/>
      </c>
      <c r="AQ8" s="20">
        <f>IFERROR(INDEX(Blocks!$T$2:$T$1065,MATCH($A8&amp;"|8",Blocks!$A$2:$A$1065,0)),"")</f>
        <v/>
      </c>
      <c r="AR8" s="15">
        <f>IFERROR(INDEX(Blocks!$N$2:$N$1065,MATCH($A8&amp;"|9",Blocks!$A$2:$A$1065,0)),"")</f>
        <v/>
      </c>
      <c r="AS8" s="16">
        <f>IF(IFERROR(INDEX(Blocks!$M$2:$M$1065,MATCH($A8&amp;"|9",Blocks!$A$2:$A$1065,0)),"")=0,"",IFERROR(INDEX(Blocks!$P$2:$P$1065,MATCH($A8&amp;"|9",Blocks!$A$2:$A$1065,0)),""))</f>
        <v/>
      </c>
      <c r="AT8" s="15">
        <f>IF(IFERROR(INDEX(Blocks!$M$2:$M$1065,MATCH($A8&amp;"|9",Blocks!$A$2:$A$1065,0)),"")=0,"",IFERROR(INDEX(Blocks!$S$2:$S$1065,MATCH($A8&amp;"|9",Blocks!$A$2:$A$1065,0)),""))</f>
        <v/>
      </c>
      <c r="AU8" s="17">
        <f>IFERROR(INDEX(Blocks!$T$2:$T$1065,MATCH($A8&amp;"|9",Blocks!$A$2:$A$1065,0)),"")</f>
        <v/>
      </c>
      <c r="AV8" s="18">
        <f>IFERROR(INDEX(Blocks!$N$2:$N$1065,MATCH($A8&amp;"|10",Blocks!$A$2:$A$1065,0)),"")</f>
        <v/>
      </c>
      <c r="AW8" s="19">
        <f>IF(IFERROR(INDEX(Blocks!$M$2:$M$1065,MATCH($A8&amp;"|10",Blocks!$A$2:$A$1065,0)),"")=0,"",IFERROR(INDEX(Blocks!$P$2:$P$1065,MATCH($A8&amp;"|10",Blocks!$A$2:$A$1065,0)),""))</f>
        <v/>
      </c>
      <c r="AX8" s="18">
        <f>IF(IFERROR(INDEX(Blocks!$M$2:$M$1065,MATCH($A8&amp;"|10",Blocks!$A$2:$A$1065,0)),"")=0,"",IFERROR(INDEX(Blocks!$S$2:$S$1065,MATCH($A8&amp;"|10",Blocks!$A$2:$A$1065,0)),""))</f>
        <v/>
      </c>
      <c r="AY8" s="20">
        <f>IFERROR(INDEX(Blocks!$T$2:$T$1065,MATCH($A8&amp;"|10",Blocks!$A$2:$A$1065,0)),"")</f>
        <v/>
      </c>
      <c r="AZ8" s="15">
        <f>IFERROR(INDEX(Blocks!$N$2:$N$1065,MATCH($A8&amp;"|11",Blocks!$A$2:$A$1065,0)),"")</f>
        <v/>
      </c>
      <c r="BA8" s="16">
        <f>IF(IFERROR(INDEX(Blocks!$M$2:$M$1065,MATCH($A8&amp;"|11",Blocks!$A$2:$A$1065,0)),"")=0,"",IFERROR(INDEX(Blocks!$P$2:$P$1065,MATCH($A8&amp;"|11",Blocks!$A$2:$A$1065,0)),""))</f>
        <v/>
      </c>
      <c r="BB8" s="15">
        <f>IF(IFERROR(INDEX(Blocks!$M$2:$M$1065,MATCH($A8&amp;"|11",Blocks!$A$2:$A$1065,0)),"")=0,"",IFERROR(INDEX(Blocks!$S$2:$S$1065,MATCH($A8&amp;"|11",Blocks!$A$2:$A$1065,0)),""))</f>
        <v/>
      </c>
      <c r="BC8" s="17">
        <f>IFERROR(INDEX(Blocks!$T$2:$T$1065,MATCH($A8&amp;"|11",Blocks!$A$2:$A$1065,0)),"")</f>
        <v/>
      </c>
      <c r="BD8" s="18">
        <f>IFERROR(INDEX(Blocks!$N$2:$N$1065,MATCH($A8&amp;"|12",Blocks!$A$2:$A$1065,0)),"")</f>
        <v/>
      </c>
      <c r="BE8" s="19">
        <f>IF(IFERROR(INDEX(Blocks!$M$2:$M$1065,MATCH($A8&amp;"|12",Blocks!$A$2:$A$1065,0)),"")=0,"",IFERROR(INDEX(Blocks!$P$2:$P$1065,MATCH($A8&amp;"|12",Blocks!$A$2:$A$1065,0)),""))</f>
        <v/>
      </c>
      <c r="BF8" s="18">
        <f>IF(IFERROR(INDEX(Blocks!$M$2:$M$1065,MATCH($A8&amp;"|12",Blocks!$A$2:$A$1065,0)),"")=0,"",IFERROR(INDEX(Blocks!$S$2:$S$1065,MATCH($A8&amp;"|12",Blocks!$A$2:$A$1065,0)),""))</f>
        <v/>
      </c>
      <c r="BG8" s="20">
        <f>IFERROR(INDEX(Blocks!$T$2:$T$1065,MATCH($A8&amp;"|12",Blocks!$A$2:$A$1065,0)),"")</f>
        <v/>
      </c>
    </row>
    <row r="9">
      <c r="A9" s="6" t="inlineStr">
        <is>
          <t>Burnley</t>
        </is>
      </c>
      <c r="B9" s="11" t="n">
        <v>4</v>
      </c>
      <c r="C9" s="12">
        <f>IFERROR(INDEX(Ratings!$F:$F,MATCH($A9,Ratings!$C:$C,0)),"")</f>
        <v/>
      </c>
      <c r="D9" s="11">
        <f>SUMIFS(TeamGames!$X$2:$X$4073,TeamGames!$D$2:$D$4073,$A9)</f>
        <v/>
      </c>
      <c r="E9" s="11">
        <f>SUMIFS(TeamGames!$O$2:$O$4073,TeamGames!$D$2:$D$4073,$A9)</f>
        <v/>
      </c>
      <c r="F9" s="13">
        <f>SUMIFS(TeamGames!$S$2:$S$4073,TeamGames!$D$2:$D$4073,$A9,TeamGames!$X$2:$X$4073,1)</f>
        <v/>
      </c>
      <c r="G9" s="14">
        <f>IF(D9=0,"",E9-F9)</f>
        <v/>
      </c>
      <c r="H9" s="13">
        <f>SUMIFS(TeamGames!$W$2:$W$4073,TeamGames!$D$2:$D$4073,$A9)</f>
        <v/>
      </c>
      <c r="I9" s="14">
        <f>IF(D9=0,"",H9-F9)</f>
        <v/>
      </c>
      <c r="J9" s="13">
        <f>SUMIFS(TeamGames!$T$2:$T$4073,TeamGames!$D$2:$D$4073,$A9)</f>
        <v/>
      </c>
      <c r="K9" s="13">
        <f>SUMIFS(TeamGames!$U$2:$U$4073,TeamGames!$D$2:$D$4073,$A9)</f>
        <v/>
      </c>
      <c r="L9" s="15">
        <f>IFERROR(INDEX(Blocks!$N$2:$N$1065,MATCH($A9&amp;"|1",Blocks!$A$2:$A$1065,0)),"")</f>
        <v/>
      </c>
      <c r="M9" s="16">
        <f>IF(IFERROR(INDEX(Blocks!$M$2:$M$1065,MATCH($A9&amp;"|1",Blocks!$A$2:$A$1065,0)),"")=0,"",IFERROR(INDEX(Blocks!$P$2:$P$1065,MATCH($A9&amp;"|1",Blocks!$A$2:$A$1065,0)),""))</f>
        <v/>
      </c>
      <c r="N9" s="15">
        <f>IF(IFERROR(INDEX(Blocks!$M$2:$M$1065,MATCH($A9&amp;"|1",Blocks!$A$2:$A$1065,0)),"")=0,"",IFERROR(INDEX(Blocks!$S$2:$S$1065,MATCH($A9&amp;"|1",Blocks!$A$2:$A$1065,0)),""))</f>
        <v/>
      </c>
      <c r="O9" s="17">
        <f>IFERROR(INDEX(Blocks!$T$2:$T$1065,MATCH($A9&amp;"|1",Blocks!$A$2:$A$1065,0)),"")</f>
        <v/>
      </c>
      <c r="P9" s="18">
        <f>IFERROR(INDEX(Blocks!$N$2:$N$1065,MATCH($A9&amp;"|2",Blocks!$A$2:$A$1065,0)),"")</f>
        <v/>
      </c>
      <c r="Q9" s="19">
        <f>IF(IFERROR(INDEX(Blocks!$M$2:$M$1065,MATCH($A9&amp;"|2",Blocks!$A$2:$A$1065,0)),"")=0,"",IFERROR(INDEX(Blocks!$P$2:$P$1065,MATCH($A9&amp;"|2",Blocks!$A$2:$A$1065,0)),""))</f>
        <v/>
      </c>
      <c r="R9" s="18">
        <f>IF(IFERROR(INDEX(Blocks!$M$2:$M$1065,MATCH($A9&amp;"|2",Blocks!$A$2:$A$1065,0)),"")=0,"",IFERROR(INDEX(Blocks!$S$2:$S$1065,MATCH($A9&amp;"|2",Blocks!$A$2:$A$1065,0)),""))</f>
        <v/>
      </c>
      <c r="S9" s="20">
        <f>IFERROR(INDEX(Blocks!$T$2:$T$1065,MATCH($A9&amp;"|2",Blocks!$A$2:$A$1065,0)),"")</f>
        <v/>
      </c>
      <c r="T9" s="15">
        <f>IFERROR(INDEX(Blocks!$N$2:$N$1065,MATCH($A9&amp;"|3",Blocks!$A$2:$A$1065,0)),"")</f>
        <v/>
      </c>
      <c r="U9" s="16">
        <f>IF(IFERROR(INDEX(Blocks!$M$2:$M$1065,MATCH($A9&amp;"|3",Blocks!$A$2:$A$1065,0)),"")=0,"",IFERROR(INDEX(Blocks!$P$2:$P$1065,MATCH($A9&amp;"|3",Blocks!$A$2:$A$1065,0)),""))</f>
        <v/>
      </c>
      <c r="V9" s="15">
        <f>IF(IFERROR(INDEX(Blocks!$M$2:$M$1065,MATCH($A9&amp;"|3",Blocks!$A$2:$A$1065,0)),"")=0,"",IFERROR(INDEX(Blocks!$S$2:$S$1065,MATCH($A9&amp;"|3",Blocks!$A$2:$A$1065,0)),""))</f>
        <v/>
      </c>
      <c r="W9" s="17">
        <f>IFERROR(INDEX(Blocks!$T$2:$T$1065,MATCH($A9&amp;"|3",Blocks!$A$2:$A$1065,0)),"")</f>
        <v/>
      </c>
      <c r="X9" s="18">
        <f>IFERROR(INDEX(Blocks!$N$2:$N$1065,MATCH($A9&amp;"|4",Blocks!$A$2:$A$1065,0)),"")</f>
        <v/>
      </c>
      <c r="Y9" s="19">
        <f>IF(IFERROR(INDEX(Blocks!$M$2:$M$1065,MATCH($A9&amp;"|4",Blocks!$A$2:$A$1065,0)),"")=0,"",IFERROR(INDEX(Blocks!$P$2:$P$1065,MATCH($A9&amp;"|4",Blocks!$A$2:$A$1065,0)),""))</f>
        <v/>
      </c>
      <c r="Z9" s="18">
        <f>IF(IFERROR(INDEX(Blocks!$M$2:$M$1065,MATCH($A9&amp;"|4",Blocks!$A$2:$A$1065,0)),"")=0,"",IFERROR(INDEX(Blocks!$S$2:$S$1065,MATCH($A9&amp;"|4",Blocks!$A$2:$A$1065,0)),""))</f>
        <v/>
      </c>
      <c r="AA9" s="20">
        <f>IFERROR(INDEX(Blocks!$T$2:$T$1065,MATCH($A9&amp;"|4",Blocks!$A$2:$A$1065,0)),"")</f>
        <v/>
      </c>
      <c r="AB9" s="15">
        <f>IFERROR(INDEX(Blocks!$N$2:$N$1065,MATCH($A9&amp;"|5",Blocks!$A$2:$A$1065,0)),"")</f>
        <v/>
      </c>
      <c r="AC9" s="16">
        <f>IF(IFERROR(INDEX(Blocks!$M$2:$M$1065,MATCH($A9&amp;"|5",Blocks!$A$2:$A$1065,0)),"")=0,"",IFERROR(INDEX(Blocks!$P$2:$P$1065,MATCH($A9&amp;"|5",Blocks!$A$2:$A$1065,0)),""))</f>
        <v/>
      </c>
      <c r="AD9" s="15">
        <f>IF(IFERROR(INDEX(Blocks!$M$2:$M$1065,MATCH($A9&amp;"|5",Blocks!$A$2:$A$1065,0)),"")=0,"",IFERROR(INDEX(Blocks!$S$2:$S$1065,MATCH($A9&amp;"|5",Blocks!$A$2:$A$1065,0)),""))</f>
        <v/>
      </c>
      <c r="AE9" s="17">
        <f>IFERROR(INDEX(Blocks!$T$2:$T$1065,MATCH($A9&amp;"|5",Blocks!$A$2:$A$1065,0)),"")</f>
        <v/>
      </c>
      <c r="AF9" s="18">
        <f>IFERROR(INDEX(Blocks!$N$2:$N$1065,MATCH($A9&amp;"|6",Blocks!$A$2:$A$1065,0)),"")</f>
        <v/>
      </c>
      <c r="AG9" s="19">
        <f>IF(IFERROR(INDEX(Blocks!$M$2:$M$1065,MATCH($A9&amp;"|6",Blocks!$A$2:$A$1065,0)),"")=0,"",IFERROR(INDEX(Blocks!$P$2:$P$1065,MATCH($A9&amp;"|6",Blocks!$A$2:$A$1065,0)),""))</f>
        <v/>
      </c>
      <c r="AH9" s="18">
        <f>IF(IFERROR(INDEX(Blocks!$M$2:$M$1065,MATCH($A9&amp;"|6",Blocks!$A$2:$A$1065,0)),"")=0,"",IFERROR(INDEX(Blocks!$S$2:$S$1065,MATCH($A9&amp;"|6",Blocks!$A$2:$A$1065,0)),""))</f>
        <v/>
      </c>
      <c r="AI9" s="20">
        <f>IFERROR(INDEX(Blocks!$T$2:$T$1065,MATCH($A9&amp;"|6",Blocks!$A$2:$A$1065,0)),"")</f>
        <v/>
      </c>
      <c r="AJ9" s="15">
        <f>IFERROR(INDEX(Blocks!$N$2:$N$1065,MATCH($A9&amp;"|7",Blocks!$A$2:$A$1065,0)),"")</f>
        <v/>
      </c>
      <c r="AK9" s="16">
        <f>IF(IFERROR(INDEX(Blocks!$M$2:$M$1065,MATCH($A9&amp;"|7",Blocks!$A$2:$A$1065,0)),"")=0,"",IFERROR(INDEX(Blocks!$P$2:$P$1065,MATCH($A9&amp;"|7",Blocks!$A$2:$A$1065,0)),""))</f>
        <v/>
      </c>
      <c r="AL9" s="15">
        <f>IF(IFERROR(INDEX(Blocks!$M$2:$M$1065,MATCH($A9&amp;"|7",Blocks!$A$2:$A$1065,0)),"")=0,"",IFERROR(INDEX(Blocks!$S$2:$S$1065,MATCH($A9&amp;"|7",Blocks!$A$2:$A$1065,0)),""))</f>
        <v/>
      </c>
      <c r="AM9" s="17">
        <f>IFERROR(INDEX(Blocks!$T$2:$T$1065,MATCH($A9&amp;"|7",Blocks!$A$2:$A$1065,0)),"")</f>
        <v/>
      </c>
      <c r="AN9" s="18">
        <f>IFERROR(INDEX(Blocks!$N$2:$N$1065,MATCH($A9&amp;"|8",Blocks!$A$2:$A$1065,0)),"")</f>
        <v/>
      </c>
      <c r="AO9" s="19">
        <f>IF(IFERROR(INDEX(Blocks!$M$2:$M$1065,MATCH($A9&amp;"|8",Blocks!$A$2:$A$1065,0)),"")=0,"",IFERROR(INDEX(Blocks!$P$2:$P$1065,MATCH($A9&amp;"|8",Blocks!$A$2:$A$1065,0)),""))</f>
        <v/>
      </c>
      <c r="AP9" s="18">
        <f>IF(IFERROR(INDEX(Blocks!$M$2:$M$1065,MATCH($A9&amp;"|8",Blocks!$A$2:$A$1065,0)),"")=0,"",IFERROR(INDEX(Blocks!$S$2:$S$1065,MATCH($A9&amp;"|8",Blocks!$A$2:$A$1065,0)),""))</f>
        <v/>
      </c>
      <c r="AQ9" s="20">
        <f>IFERROR(INDEX(Blocks!$T$2:$T$1065,MATCH($A9&amp;"|8",Blocks!$A$2:$A$1065,0)),"")</f>
        <v/>
      </c>
      <c r="AR9" s="15">
        <f>IFERROR(INDEX(Blocks!$N$2:$N$1065,MATCH($A9&amp;"|9",Blocks!$A$2:$A$1065,0)),"")</f>
        <v/>
      </c>
      <c r="AS9" s="16">
        <f>IF(IFERROR(INDEX(Blocks!$M$2:$M$1065,MATCH($A9&amp;"|9",Blocks!$A$2:$A$1065,0)),"")=0,"",IFERROR(INDEX(Blocks!$P$2:$P$1065,MATCH($A9&amp;"|9",Blocks!$A$2:$A$1065,0)),""))</f>
        <v/>
      </c>
      <c r="AT9" s="15">
        <f>IF(IFERROR(INDEX(Blocks!$M$2:$M$1065,MATCH($A9&amp;"|9",Blocks!$A$2:$A$1065,0)),"")=0,"",IFERROR(INDEX(Blocks!$S$2:$S$1065,MATCH($A9&amp;"|9",Blocks!$A$2:$A$1065,0)),""))</f>
        <v/>
      </c>
      <c r="AU9" s="17">
        <f>IFERROR(INDEX(Blocks!$T$2:$T$1065,MATCH($A9&amp;"|9",Blocks!$A$2:$A$1065,0)),"")</f>
        <v/>
      </c>
      <c r="AV9" s="18">
        <f>IFERROR(INDEX(Blocks!$N$2:$N$1065,MATCH($A9&amp;"|10",Blocks!$A$2:$A$1065,0)),"")</f>
        <v/>
      </c>
      <c r="AW9" s="19">
        <f>IF(IFERROR(INDEX(Blocks!$M$2:$M$1065,MATCH($A9&amp;"|10",Blocks!$A$2:$A$1065,0)),"")=0,"",IFERROR(INDEX(Blocks!$P$2:$P$1065,MATCH($A9&amp;"|10",Blocks!$A$2:$A$1065,0)),""))</f>
        <v/>
      </c>
      <c r="AX9" s="18">
        <f>IF(IFERROR(INDEX(Blocks!$M$2:$M$1065,MATCH($A9&amp;"|10",Blocks!$A$2:$A$1065,0)),"")=0,"",IFERROR(INDEX(Blocks!$S$2:$S$1065,MATCH($A9&amp;"|10",Blocks!$A$2:$A$1065,0)),""))</f>
        <v/>
      </c>
      <c r="AY9" s="20">
        <f>IFERROR(INDEX(Blocks!$T$2:$T$1065,MATCH($A9&amp;"|10",Blocks!$A$2:$A$1065,0)),"")</f>
        <v/>
      </c>
      <c r="AZ9" s="15">
        <f>IFERROR(INDEX(Blocks!$N$2:$N$1065,MATCH($A9&amp;"|11",Blocks!$A$2:$A$1065,0)),"")</f>
        <v/>
      </c>
      <c r="BA9" s="16">
        <f>IF(IFERROR(INDEX(Blocks!$M$2:$M$1065,MATCH($A9&amp;"|11",Blocks!$A$2:$A$1065,0)),"")=0,"",IFERROR(INDEX(Blocks!$P$2:$P$1065,MATCH($A9&amp;"|11",Blocks!$A$2:$A$1065,0)),""))</f>
        <v/>
      </c>
      <c r="BB9" s="15">
        <f>IF(IFERROR(INDEX(Blocks!$M$2:$M$1065,MATCH($A9&amp;"|11",Blocks!$A$2:$A$1065,0)),"")=0,"",IFERROR(INDEX(Blocks!$S$2:$S$1065,MATCH($A9&amp;"|11",Blocks!$A$2:$A$1065,0)),""))</f>
        <v/>
      </c>
      <c r="BC9" s="17">
        <f>IFERROR(INDEX(Blocks!$T$2:$T$1065,MATCH($A9&amp;"|11",Blocks!$A$2:$A$1065,0)),"")</f>
        <v/>
      </c>
      <c r="BD9" s="18">
        <f>IFERROR(INDEX(Blocks!$N$2:$N$1065,MATCH($A9&amp;"|12",Blocks!$A$2:$A$1065,0)),"")</f>
        <v/>
      </c>
      <c r="BE9" s="19">
        <f>IF(IFERROR(INDEX(Blocks!$M$2:$M$1065,MATCH($A9&amp;"|12",Blocks!$A$2:$A$1065,0)),"")=0,"",IFERROR(INDEX(Blocks!$P$2:$P$1065,MATCH($A9&amp;"|12",Blocks!$A$2:$A$1065,0)),""))</f>
        <v/>
      </c>
      <c r="BF9" s="18">
        <f>IF(IFERROR(INDEX(Blocks!$M$2:$M$1065,MATCH($A9&amp;"|12",Blocks!$A$2:$A$1065,0)),"")=0,"",IFERROR(INDEX(Blocks!$S$2:$S$1065,MATCH($A9&amp;"|12",Blocks!$A$2:$A$1065,0)),""))</f>
        <v/>
      </c>
      <c r="BG9" s="20">
        <f>IFERROR(INDEX(Blocks!$T$2:$T$1065,MATCH($A9&amp;"|12",Blocks!$A$2:$A$1065,0)),"")</f>
        <v/>
      </c>
    </row>
    <row r="10">
      <c r="A10" s="6" t="inlineStr">
        <is>
          <t>Southampton</t>
        </is>
      </c>
      <c r="B10" s="11" t="n">
        <v>5</v>
      </c>
      <c r="C10" s="12">
        <f>IFERROR(INDEX(Ratings!$F:$F,MATCH($A10,Ratings!$C:$C,0)),"")</f>
        <v/>
      </c>
      <c r="D10" s="11">
        <f>SUMIFS(TeamGames!$X$2:$X$4073,TeamGames!$D$2:$D$4073,$A10)</f>
        <v/>
      </c>
      <c r="E10" s="11">
        <f>SUMIFS(TeamGames!$O$2:$O$4073,TeamGames!$D$2:$D$4073,$A10)</f>
        <v/>
      </c>
      <c r="F10" s="13">
        <f>SUMIFS(TeamGames!$S$2:$S$4073,TeamGames!$D$2:$D$4073,$A10,TeamGames!$X$2:$X$4073,1)</f>
        <v/>
      </c>
      <c r="G10" s="14">
        <f>IF(D10=0,"",E10-F10)</f>
        <v/>
      </c>
      <c r="H10" s="13">
        <f>SUMIFS(TeamGames!$W$2:$W$4073,TeamGames!$D$2:$D$4073,$A10)</f>
        <v/>
      </c>
      <c r="I10" s="14">
        <f>IF(D10=0,"",H10-F10)</f>
        <v/>
      </c>
      <c r="J10" s="13">
        <f>SUMIFS(TeamGames!$T$2:$T$4073,TeamGames!$D$2:$D$4073,$A10)</f>
        <v/>
      </c>
      <c r="K10" s="13">
        <f>SUMIFS(TeamGames!$U$2:$U$4073,TeamGames!$D$2:$D$4073,$A10)</f>
        <v/>
      </c>
      <c r="L10" s="15">
        <f>IFERROR(INDEX(Blocks!$N$2:$N$1065,MATCH($A10&amp;"|1",Blocks!$A$2:$A$1065,0)),"")</f>
        <v/>
      </c>
      <c r="M10" s="16">
        <f>IF(IFERROR(INDEX(Blocks!$M$2:$M$1065,MATCH($A10&amp;"|1",Blocks!$A$2:$A$1065,0)),"")=0,"",IFERROR(INDEX(Blocks!$P$2:$P$1065,MATCH($A10&amp;"|1",Blocks!$A$2:$A$1065,0)),""))</f>
        <v/>
      </c>
      <c r="N10" s="15">
        <f>IF(IFERROR(INDEX(Blocks!$M$2:$M$1065,MATCH($A10&amp;"|1",Blocks!$A$2:$A$1065,0)),"")=0,"",IFERROR(INDEX(Blocks!$S$2:$S$1065,MATCH($A10&amp;"|1",Blocks!$A$2:$A$1065,0)),""))</f>
        <v/>
      </c>
      <c r="O10" s="17">
        <f>IFERROR(INDEX(Blocks!$T$2:$T$1065,MATCH($A10&amp;"|1",Blocks!$A$2:$A$1065,0)),"")</f>
        <v/>
      </c>
      <c r="P10" s="18">
        <f>IFERROR(INDEX(Blocks!$N$2:$N$1065,MATCH($A10&amp;"|2",Blocks!$A$2:$A$1065,0)),"")</f>
        <v/>
      </c>
      <c r="Q10" s="19">
        <f>IF(IFERROR(INDEX(Blocks!$M$2:$M$1065,MATCH($A10&amp;"|2",Blocks!$A$2:$A$1065,0)),"")=0,"",IFERROR(INDEX(Blocks!$P$2:$P$1065,MATCH($A10&amp;"|2",Blocks!$A$2:$A$1065,0)),""))</f>
        <v/>
      </c>
      <c r="R10" s="18">
        <f>IF(IFERROR(INDEX(Blocks!$M$2:$M$1065,MATCH($A10&amp;"|2",Blocks!$A$2:$A$1065,0)),"")=0,"",IFERROR(INDEX(Blocks!$S$2:$S$1065,MATCH($A10&amp;"|2",Blocks!$A$2:$A$1065,0)),""))</f>
        <v/>
      </c>
      <c r="S10" s="20">
        <f>IFERROR(INDEX(Blocks!$T$2:$T$1065,MATCH($A10&amp;"|2",Blocks!$A$2:$A$1065,0)),"")</f>
        <v/>
      </c>
      <c r="T10" s="15">
        <f>IFERROR(INDEX(Blocks!$N$2:$N$1065,MATCH($A10&amp;"|3",Blocks!$A$2:$A$1065,0)),"")</f>
        <v/>
      </c>
      <c r="U10" s="16">
        <f>IF(IFERROR(INDEX(Blocks!$M$2:$M$1065,MATCH($A10&amp;"|3",Blocks!$A$2:$A$1065,0)),"")=0,"",IFERROR(INDEX(Blocks!$P$2:$P$1065,MATCH($A10&amp;"|3",Blocks!$A$2:$A$1065,0)),""))</f>
        <v/>
      </c>
      <c r="V10" s="15">
        <f>IF(IFERROR(INDEX(Blocks!$M$2:$M$1065,MATCH($A10&amp;"|3",Blocks!$A$2:$A$1065,0)),"")=0,"",IFERROR(INDEX(Blocks!$S$2:$S$1065,MATCH($A10&amp;"|3",Blocks!$A$2:$A$1065,0)),""))</f>
        <v/>
      </c>
      <c r="W10" s="17">
        <f>IFERROR(INDEX(Blocks!$T$2:$T$1065,MATCH($A10&amp;"|3",Blocks!$A$2:$A$1065,0)),"")</f>
        <v/>
      </c>
      <c r="X10" s="18">
        <f>IFERROR(INDEX(Blocks!$N$2:$N$1065,MATCH($A10&amp;"|4",Blocks!$A$2:$A$1065,0)),"")</f>
        <v/>
      </c>
      <c r="Y10" s="19">
        <f>IF(IFERROR(INDEX(Blocks!$M$2:$M$1065,MATCH($A10&amp;"|4",Blocks!$A$2:$A$1065,0)),"")=0,"",IFERROR(INDEX(Blocks!$P$2:$P$1065,MATCH($A10&amp;"|4",Blocks!$A$2:$A$1065,0)),""))</f>
        <v/>
      </c>
      <c r="Z10" s="18">
        <f>IF(IFERROR(INDEX(Blocks!$M$2:$M$1065,MATCH($A10&amp;"|4",Blocks!$A$2:$A$1065,0)),"")=0,"",IFERROR(INDEX(Blocks!$S$2:$S$1065,MATCH($A10&amp;"|4",Blocks!$A$2:$A$1065,0)),""))</f>
        <v/>
      </c>
      <c r="AA10" s="20">
        <f>IFERROR(INDEX(Blocks!$T$2:$T$1065,MATCH($A10&amp;"|4",Blocks!$A$2:$A$1065,0)),"")</f>
        <v/>
      </c>
      <c r="AB10" s="15">
        <f>IFERROR(INDEX(Blocks!$N$2:$N$1065,MATCH($A10&amp;"|5",Blocks!$A$2:$A$1065,0)),"")</f>
        <v/>
      </c>
      <c r="AC10" s="16">
        <f>IF(IFERROR(INDEX(Blocks!$M$2:$M$1065,MATCH($A10&amp;"|5",Blocks!$A$2:$A$1065,0)),"")=0,"",IFERROR(INDEX(Blocks!$P$2:$P$1065,MATCH($A10&amp;"|5",Blocks!$A$2:$A$1065,0)),""))</f>
        <v/>
      </c>
      <c r="AD10" s="15">
        <f>IF(IFERROR(INDEX(Blocks!$M$2:$M$1065,MATCH($A10&amp;"|5",Blocks!$A$2:$A$1065,0)),"")=0,"",IFERROR(INDEX(Blocks!$S$2:$S$1065,MATCH($A10&amp;"|5",Blocks!$A$2:$A$1065,0)),""))</f>
        <v/>
      </c>
      <c r="AE10" s="17">
        <f>IFERROR(INDEX(Blocks!$T$2:$T$1065,MATCH($A10&amp;"|5",Blocks!$A$2:$A$1065,0)),"")</f>
        <v/>
      </c>
      <c r="AF10" s="18">
        <f>IFERROR(INDEX(Blocks!$N$2:$N$1065,MATCH($A10&amp;"|6",Blocks!$A$2:$A$1065,0)),"")</f>
        <v/>
      </c>
      <c r="AG10" s="19">
        <f>IF(IFERROR(INDEX(Blocks!$M$2:$M$1065,MATCH($A10&amp;"|6",Blocks!$A$2:$A$1065,0)),"")=0,"",IFERROR(INDEX(Blocks!$P$2:$P$1065,MATCH($A10&amp;"|6",Blocks!$A$2:$A$1065,0)),""))</f>
        <v/>
      </c>
      <c r="AH10" s="18">
        <f>IF(IFERROR(INDEX(Blocks!$M$2:$M$1065,MATCH($A10&amp;"|6",Blocks!$A$2:$A$1065,0)),"")=0,"",IFERROR(INDEX(Blocks!$S$2:$S$1065,MATCH($A10&amp;"|6",Blocks!$A$2:$A$1065,0)),""))</f>
        <v/>
      </c>
      <c r="AI10" s="20">
        <f>IFERROR(INDEX(Blocks!$T$2:$T$1065,MATCH($A10&amp;"|6",Blocks!$A$2:$A$1065,0)),"")</f>
        <v/>
      </c>
      <c r="AJ10" s="15">
        <f>IFERROR(INDEX(Blocks!$N$2:$N$1065,MATCH($A10&amp;"|7",Blocks!$A$2:$A$1065,0)),"")</f>
        <v/>
      </c>
      <c r="AK10" s="16">
        <f>IF(IFERROR(INDEX(Blocks!$M$2:$M$1065,MATCH($A10&amp;"|7",Blocks!$A$2:$A$1065,0)),"")=0,"",IFERROR(INDEX(Blocks!$P$2:$P$1065,MATCH($A10&amp;"|7",Blocks!$A$2:$A$1065,0)),""))</f>
        <v/>
      </c>
      <c r="AL10" s="15">
        <f>IF(IFERROR(INDEX(Blocks!$M$2:$M$1065,MATCH($A10&amp;"|7",Blocks!$A$2:$A$1065,0)),"")=0,"",IFERROR(INDEX(Blocks!$S$2:$S$1065,MATCH($A10&amp;"|7",Blocks!$A$2:$A$1065,0)),""))</f>
        <v/>
      </c>
      <c r="AM10" s="17">
        <f>IFERROR(INDEX(Blocks!$T$2:$T$1065,MATCH($A10&amp;"|7",Blocks!$A$2:$A$1065,0)),"")</f>
        <v/>
      </c>
      <c r="AN10" s="18">
        <f>IFERROR(INDEX(Blocks!$N$2:$N$1065,MATCH($A10&amp;"|8",Blocks!$A$2:$A$1065,0)),"")</f>
        <v/>
      </c>
      <c r="AO10" s="19">
        <f>IF(IFERROR(INDEX(Blocks!$M$2:$M$1065,MATCH($A10&amp;"|8",Blocks!$A$2:$A$1065,0)),"")=0,"",IFERROR(INDEX(Blocks!$P$2:$P$1065,MATCH($A10&amp;"|8",Blocks!$A$2:$A$1065,0)),""))</f>
        <v/>
      </c>
      <c r="AP10" s="18">
        <f>IF(IFERROR(INDEX(Blocks!$M$2:$M$1065,MATCH($A10&amp;"|8",Blocks!$A$2:$A$1065,0)),"")=0,"",IFERROR(INDEX(Blocks!$S$2:$S$1065,MATCH($A10&amp;"|8",Blocks!$A$2:$A$1065,0)),""))</f>
        <v/>
      </c>
      <c r="AQ10" s="20">
        <f>IFERROR(INDEX(Blocks!$T$2:$T$1065,MATCH($A10&amp;"|8",Blocks!$A$2:$A$1065,0)),"")</f>
        <v/>
      </c>
      <c r="AR10" s="15">
        <f>IFERROR(INDEX(Blocks!$N$2:$N$1065,MATCH($A10&amp;"|9",Blocks!$A$2:$A$1065,0)),"")</f>
        <v/>
      </c>
      <c r="AS10" s="16">
        <f>IF(IFERROR(INDEX(Blocks!$M$2:$M$1065,MATCH($A10&amp;"|9",Blocks!$A$2:$A$1065,0)),"")=0,"",IFERROR(INDEX(Blocks!$P$2:$P$1065,MATCH($A10&amp;"|9",Blocks!$A$2:$A$1065,0)),""))</f>
        <v/>
      </c>
      <c r="AT10" s="15">
        <f>IF(IFERROR(INDEX(Blocks!$M$2:$M$1065,MATCH($A10&amp;"|9",Blocks!$A$2:$A$1065,0)),"")=0,"",IFERROR(INDEX(Blocks!$S$2:$S$1065,MATCH($A10&amp;"|9",Blocks!$A$2:$A$1065,0)),""))</f>
        <v/>
      </c>
      <c r="AU10" s="17">
        <f>IFERROR(INDEX(Blocks!$T$2:$T$1065,MATCH($A10&amp;"|9",Blocks!$A$2:$A$1065,0)),"")</f>
        <v/>
      </c>
      <c r="AV10" s="18">
        <f>IFERROR(INDEX(Blocks!$N$2:$N$1065,MATCH($A10&amp;"|10",Blocks!$A$2:$A$1065,0)),"")</f>
        <v/>
      </c>
      <c r="AW10" s="19">
        <f>IF(IFERROR(INDEX(Blocks!$M$2:$M$1065,MATCH($A10&amp;"|10",Blocks!$A$2:$A$1065,0)),"")=0,"",IFERROR(INDEX(Blocks!$P$2:$P$1065,MATCH($A10&amp;"|10",Blocks!$A$2:$A$1065,0)),""))</f>
        <v/>
      </c>
      <c r="AX10" s="18">
        <f>IF(IFERROR(INDEX(Blocks!$M$2:$M$1065,MATCH($A10&amp;"|10",Blocks!$A$2:$A$1065,0)),"")=0,"",IFERROR(INDEX(Blocks!$S$2:$S$1065,MATCH($A10&amp;"|10",Blocks!$A$2:$A$1065,0)),""))</f>
        <v/>
      </c>
      <c r="AY10" s="20">
        <f>IFERROR(INDEX(Blocks!$T$2:$T$1065,MATCH($A10&amp;"|10",Blocks!$A$2:$A$1065,0)),"")</f>
        <v/>
      </c>
      <c r="AZ10" s="15">
        <f>IFERROR(INDEX(Blocks!$N$2:$N$1065,MATCH($A10&amp;"|11",Blocks!$A$2:$A$1065,0)),"")</f>
        <v/>
      </c>
      <c r="BA10" s="16">
        <f>IF(IFERROR(INDEX(Blocks!$M$2:$M$1065,MATCH($A10&amp;"|11",Blocks!$A$2:$A$1065,0)),"")=0,"",IFERROR(INDEX(Blocks!$P$2:$P$1065,MATCH($A10&amp;"|11",Blocks!$A$2:$A$1065,0)),""))</f>
        <v/>
      </c>
      <c r="BB10" s="15">
        <f>IF(IFERROR(INDEX(Blocks!$M$2:$M$1065,MATCH($A10&amp;"|11",Blocks!$A$2:$A$1065,0)),"")=0,"",IFERROR(INDEX(Blocks!$S$2:$S$1065,MATCH($A10&amp;"|11",Blocks!$A$2:$A$1065,0)),""))</f>
        <v/>
      </c>
      <c r="BC10" s="17">
        <f>IFERROR(INDEX(Blocks!$T$2:$T$1065,MATCH($A10&amp;"|11",Blocks!$A$2:$A$1065,0)),"")</f>
        <v/>
      </c>
      <c r="BD10" s="18">
        <f>IFERROR(INDEX(Blocks!$N$2:$N$1065,MATCH($A10&amp;"|12",Blocks!$A$2:$A$1065,0)),"")</f>
        <v/>
      </c>
      <c r="BE10" s="19">
        <f>IF(IFERROR(INDEX(Blocks!$M$2:$M$1065,MATCH($A10&amp;"|12",Blocks!$A$2:$A$1065,0)),"")=0,"",IFERROR(INDEX(Blocks!$P$2:$P$1065,MATCH($A10&amp;"|12",Blocks!$A$2:$A$1065,0)),""))</f>
        <v/>
      </c>
      <c r="BF10" s="18">
        <f>IF(IFERROR(INDEX(Blocks!$M$2:$M$1065,MATCH($A10&amp;"|12",Blocks!$A$2:$A$1065,0)),"")=0,"",IFERROR(INDEX(Blocks!$S$2:$S$1065,MATCH($A10&amp;"|12",Blocks!$A$2:$A$1065,0)),""))</f>
        <v/>
      </c>
      <c r="BG10" s="20">
        <f>IFERROR(INDEX(Blocks!$T$2:$T$1065,MATCH($A10&amp;"|12",Blocks!$A$2:$A$1065,0)),"")</f>
        <v/>
      </c>
    </row>
    <row r="11">
      <c r="A11" s="6" t="inlineStr">
        <is>
          <t>Birmingham</t>
        </is>
      </c>
      <c r="B11" s="11" t="n">
        <v>6</v>
      </c>
      <c r="C11" s="12">
        <f>IFERROR(INDEX(Ratings!$F:$F,MATCH($A11,Ratings!$C:$C,0)),"")</f>
        <v/>
      </c>
      <c r="D11" s="11">
        <f>SUMIFS(TeamGames!$X$2:$X$4073,TeamGames!$D$2:$D$4073,$A11)</f>
        <v/>
      </c>
      <c r="E11" s="11">
        <f>SUMIFS(TeamGames!$O$2:$O$4073,TeamGames!$D$2:$D$4073,$A11)</f>
        <v/>
      </c>
      <c r="F11" s="13">
        <f>SUMIFS(TeamGames!$S$2:$S$4073,TeamGames!$D$2:$D$4073,$A11,TeamGames!$X$2:$X$4073,1)</f>
        <v/>
      </c>
      <c r="G11" s="14">
        <f>IF(D11=0,"",E11-F11)</f>
        <v/>
      </c>
      <c r="H11" s="13">
        <f>SUMIFS(TeamGames!$W$2:$W$4073,TeamGames!$D$2:$D$4073,$A11)</f>
        <v/>
      </c>
      <c r="I11" s="14">
        <f>IF(D11=0,"",H11-F11)</f>
        <v/>
      </c>
      <c r="J11" s="13">
        <f>SUMIFS(TeamGames!$T$2:$T$4073,TeamGames!$D$2:$D$4073,$A11)</f>
        <v/>
      </c>
      <c r="K11" s="13">
        <f>SUMIFS(TeamGames!$U$2:$U$4073,TeamGames!$D$2:$D$4073,$A11)</f>
        <v/>
      </c>
      <c r="L11" s="15">
        <f>IFERROR(INDEX(Blocks!$N$2:$N$1065,MATCH($A11&amp;"|1",Blocks!$A$2:$A$1065,0)),"")</f>
        <v/>
      </c>
      <c r="M11" s="16">
        <f>IF(IFERROR(INDEX(Blocks!$M$2:$M$1065,MATCH($A11&amp;"|1",Blocks!$A$2:$A$1065,0)),"")=0,"",IFERROR(INDEX(Blocks!$P$2:$P$1065,MATCH($A11&amp;"|1",Blocks!$A$2:$A$1065,0)),""))</f>
        <v/>
      </c>
      <c r="N11" s="15">
        <f>IF(IFERROR(INDEX(Blocks!$M$2:$M$1065,MATCH($A11&amp;"|1",Blocks!$A$2:$A$1065,0)),"")=0,"",IFERROR(INDEX(Blocks!$S$2:$S$1065,MATCH($A11&amp;"|1",Blocks!$A$2:$A$1065,0)),""))</f>
        <v/>
      </c>
      <c r="O11" s="17">
        <f>IFERROR(INDEX(Blocks!$T$2:$T$1065,MATCH($A11&amp;"|1",Blocks!$A$2:$A$1065,0)),"")</f>
        <v/>
      </c>
      <c r="P11" s="18">
        <f>IFERROR(INDEX(Blocks!$N$2:$N$1065,MATCH($A11&amp;"|2",Blocks!$A$2:$A$1065,0)),"")</f>
        <v/>
      </c>
      <c r="Q11" s="19">
        <f>IF(IFERROR(INDEX(Blocks!$M$2:$M$1065,MATCH($A11&amp;"|2",Blocks!$A$2:$A$1065,0)),"")=0,"",IFERROR(INDEX(Blocks!$P$2:$P$1065,MATCH($A11&amp;"|2",Blocks!$A$2:$A$1065,0)),""))</f>
        <v/>
      </c>
      <c r="R11" s="18">
        <f>IF(IFERROR(INDEX(Blocks!$M$2:$M$1065,MATCH($A11&amp;"|2",Blocks!$A$2:$A$1065,0)),"")=0,"",IFERROR(INDEX(Blocks!$S$2:$S$1065,MATCH($A11&amp;"|2",Blocks!$A$2:$A$1065,0)),""))</f>
        <v/>
      </c>
      <c r="S11" s="20">
        <f>IFERROR(INDEX(Blocks!$T$2:$T$1065,MATCH($A11&amp;"|2",Blocks!$A$2:$A$1065,0)),"")</f>
        <v/>
      </c>
      <c r="T11" s="15">
        <f>IFERROR(INDEX(Blocks!$N$2:$N$1065,MATCH($A11&amp;"|3",Blocks!$A$2:$A$1065,0)),"")</f>
        <v/>
      </c>
      <c r="U11" s="16">
        <f>IF(IFERROR(INDEX(Blocks!$M$2:$M$1065,MATCH($A11&amp;"|3",Blocks!$A$2:$A$1065,0)),"")=0,"",IFERROR(INDEX(Blocks!$P$2:$P$1065,MATCH($A11&amp;"|3",Blocks!$A$2:$A$1065,0)),""))</f>
        <v/>
      </c>
      <c r="V11" s="15">
        <f>IF(IFERROR(INDEX(Blocks!$M$2:$M$1065,MATCH($A11&amp;"|3",Blocks!$A$2:$A$1065,0)),"")=0,"",IFERROR(INDEX(Blocks!$S$2:$S$1065,MATCH($A11&amp;"|3",Blocks!$A$2:$A$1065,0)),""))</f>
        <v/>
      </c>
      <c r="W11" s="17">
        <f>IFERROR(INDEX(Blocks!$T$2:$T$1065,MATCH($A11&amp;"|3",Blocks!$A$2:$A$1065,0)),"")</f>
        <v/>
      </c>
      <c r="X11" s="18">
        <f>IFERROR(INDEX(Blocks!$N$2:$N$1065,MATCH($A11&amp;"|4",Blocks!$A$2:$A$1065,0)),"")</f>
        <v/>
      </c>
      <c r="Y11" s="19">
        <f>IF(IFERROR(INDEX(Blocks!$M$2:$M$1065,MATCH($A11&amp;"|4",Blocks!$A$2:$A$1065,0)),"")=0,"",IFERROR(INDEX(Blocks!$P$2:$P$1065,MATCH($A11&amp;"|4",Blocks!$A$2:$A$1065,0)),""))</f>
        <v/>
      </c>
      <c r="Z11" s="18">
        <f>IF(IFERROR(INDEX(Blocks!$M$2:$M$1065,MATCH($A11&amp;"|4",Blocks!$A$2:$A$1065,0)),"")=0,"",IFERROR(INDEX(Blocks!$S$2:$S$1065,MATCH($A11&amp;"|4",Blocks!$A$2:$A$1065,0)),""))</f>
        <v/>
      </c>
      <c r="AA11" s="20">
        <f>IFERROR(INDEX(Blocks!$T$2:$T$1065,MATCH($A11&amp;"|4",Blocks!$A$2:$A$1065,0)),"")</f>
        <v/>
      </c>
      <c r="AB11" s="15">
        <f>IFERROR(INDEX(Blocks!$N$2:$N$1065,MATCH($A11&amp;"|5",Blocks!$A$2:$A$1065,0)),"")</f>
        <v/>
      </c>
      <c r="AC11" s="16">
        <f>IF(IFERROR(INDEX(Blocks!$M$2:$M$1065,MATCH($A11&amp;"|5",Blocks!$A$2:$A$1065,0)),"")=0,"",IFERROR(INDEX(Blocks!$P$2:$P$1065,MATCH($A11&amp;"|5",Blocks!$A$2:$A$1065,0)),""))</f>
        <v/>
      </c>
      <c r="AD11" s="15">
        <f>IF(IFERROR(INDEX(Blocks!$M$2:$M$1065,MATCH($A11&amp;"|5",Blocks!$A$2:$A$1065,0)),"")=0,"",IFERROR(INDEX(Blocks!$S$2:$S$1065,MATCH($A11&amp;"|5",Blocks!$A$2:$A$1065,0)),""))</f>
        <v/>
      </c>
      <c r="AE11" s="17">
        <f>IFERROR(INDEX(Blocks!$T$2:$T$1065,MATCH($A11&amp;"|5",Blocks!$A$2:$A$1065,0)),"")</f>
        <v/>
      </c>
      <c r="AF11" s="18">
        <f>IFERROR(INDEX(Blocks!$N$2:$N$1065,MATCH($A11&amp;"|6",Blocks!$A$2:$A$1065,0)),"")</f>
        <v/>
      </c>
      <c r="AG11" s="19">
        <f>IF(IFERROR(INDEX(Blocks!$M$2:$M$1065,MATCH($A11&amp;"|6",Blocks!$A$2:$A$1065,0)),"")=0,"",IFERROR(INDEX(Blocks!$P$2:$P$1065,MATCH($A11&amp;"|6",Blocks!$A$2:$A$1065,0)),""))</f>
        <v/>
      </c>
      <c r="AH11" s="18">
        <f>IF(IFERROR(INDEX(Blocks!$M$2:$M$1065,MATCH($A11&amp;"|6",Blocks!$A$2:$A$1065,0)),"")=0,"",IFERROR(INDEX(Blocks!$S$2:$S$1065,MATCH($A11&amp;"|6",Blocks!$A$2:$A$1065,0)),""))</f>
        <v/>
      </c>
      <c r="AI11" s="20">
        <f>IFERROR(INDEX(Blocks!$T$2:$T$1065,MATCH($A11&amp;"|6",Blocks!$A$2:$A$1065,0)),"")</f>
        <v/>
      </c>
      <c r="AJ11" s="15">
        <f>IFERROR(INDEX(Blocks!$N$2:$N$1065,MATCH($A11&amp;"|7",Blocks!$A$2:$A$1065,0)),"")</f>
        <v/>
      </c>
      <c r="AK11" s="16">
        <f>IF(IFERROR(INDEX(Blocks!$M$2:$M$1065,MATCH($A11&amp;"|7",Blocks!$A$2:$A$1065,0)),"")=0,"",IFERROR(INDEX(Blocks!$P$2:$P$1065,MATCH($A11&amp;"|7",Blocks!$A$2:$A$1065,0)),""))</f>
        <v/>
      </c>
      <c r="AL11" s="15">
        <f>IF(IFERROR(INDEX(Blocks!$M$2:$M$1065,MATCH($A11&amp;"|7",Blocks!$A$2:$A$1065,0)),"")=0,"",IFERROR(INDEX(Blocks!$S$2:$S$1065,MATCH($A11&amp;"|7",Blocks!$A$2:$A$1065,0)),""))</f>
        <v/>
      </c>
      <c r="AM11" s="17">
        <f>IFERROR(INDEX(Blocks!$T$2:$T$1065,MATCH($A11&amp;"|7",Blocks!$A$2:$A$1065,0)),"")</f>
        <v/>
      </c>
      <c r="AN11" s="18">
        <f>IFERROR(INDEX(Blocks!$N$2:$N$1065,MATCH($A11&amp;"|8",Blocks!$A$2:$A$1065,0)),"")</f>
        <v/>
      </c>
      <c r="AO11" s="19">
        <f>IF(IFERROR(INDEX(Blocks!$M$2:$M$1065,MATCH($A11&amp;"|8",Blocks!$A$2:$A$1065,0)),"")=0,"",IFERROR(INDEX(Blocks!$P$2:$P$1065,MATCH($A11&amp;"|8",Blocks!$A$2:$A$1065,0)),""))</f>
        <v/>
      </c>
      <c r="AP11" s="18">
        <f>IF(IFERROR(INDEX(Blocks!$M$2:$M$1065,MATCH($A11&amp;"|8",Blocks!$A$2:$A$1065,0)),"")=0,"",IFERROR(INDEX(Blocks!$S$2:$S$1065,MATCH($A11&amp;"|8",Blocks!$A$2:$A$1065,0)),""))</f>
        <v/>
      </c>
      <c r="AQ11" s="20">
        <f>IFERROR(INDEX(Blocks!$T$2:$T$1065,MATCH($A11&amp;"|8",Blocks!$A$2:$A$1065,0)),"")</f>
        <v/>
      </c>
      <c r="AR11" s="15">
        <f>IFERROR(INDEX(Blocks!$N$2:$N$1065,MATCH($A11&amp;"|9",Blocks!$A$2:$A$1065,0)),"")</f>
        <v/>
      </c>
      <c r="AS11" s="16">
        <f>IF(IFERROR(INDEX(Blocks!$M$2:$M$1065,MATCH($A11&amp;"|9",Blocks!$A$2:$A$1065,0)),"")=0,"",IFERROR(INDEX(Blocks!$P$2:$P$1065,MATCH($A11&amp;"|9",Blocks!$A$2:$A$1065,0)),""))</f>
        <v/>
      </c>
      <c r="AT11" s="15">
        <f>IF(IFERROR(INDEX(Blocks!$M$2:$M$1065,MATCH($A11&amp;"|9",Blocks!$A$2:$A$1065,0)),"")=0,"",IFERROR(INDEX(Blocks!$S$2:$S$1065,MATCH($A11&amp;"|9",Blocks!$A$2:$A$1065,0)),""))</f>
        <v/>
      </c>
      <c r="AU11" s="17">
        <f>IFERROR(INDEX(Blocks!$T$2:$T$1065,MATCH($A11&amp;"|9",Blocks!$A$2:$A$1065,0)),"")</f>
        <v/>
      </c>
      <c r="AV11" s="18">
        <f>IFERROR(INDEX(Blocks!$N$2:$N$1065,MATCH($A11&amp;"|10",Blocks!$A$2:$A$1065,0)),"")</f>
        <v/>
      </c>
      <c r="AW11" s="19">
        <f>IF(IFERROR(INDEX(Blocks!$M$2:$M$1065,MATCH($A11&amp;"|10",Blocks!$A$2:$A$1065,0)),"")=0,"",IFERROR(INDEX(Blocks!$P$2:$P$1065,MATCH($A11&amp;"|10",Blocks!$A$2:$A$1065,0)),""))</f>
        <v/>
      </c>
      <c r="AX11" s="18">
        <f>IF(IFERROR(INDEX(Blocks!$M$2:$M$1065,MATCH($A11&amp;"|10",Blocks!$A$2:$A$1065,0)),"")=0,"",IFERROR(INDEX(Blocks!$S$2:$S$1065,MATCH($A11&amp;"|10",Blocks!$A$2:$A$1065,0)),""))</f>
        <v/>
      </c>
      <c r="AY11" s="20">
        <f>IFERROR(INDEX(Blocks!$T$2:$T$1065,MATCH($A11&amp;"|10",Blocks!$A$2:$A$1065,0)),"")</f>
        <v/>
      </c>
      <c r="AZ11" s="15">
        <f>IFERROR(INDEX(Blocks!$N$2:$N$1065,MATCH($A11&amp;"|11",Blocks!$A$2:$A$1065,0)),"")</f>
        <v/>
      </c>
      <c r="BA11" s="16">
        <f>IF(IFERROR(INDEX(Blocks!$M$2:$M$1065,MATCH($A11&amp;"|11",Blocks!$A$2:$A$1065,0)),"")=0,"",IFERROR(INDEX(Blocks!$P$2:$P$1065,MATCH($A11&amp;"|11",Blocks!$A$2:$A$1065,0)),""))</f>
        <v/>
      </c>
      <c r="BB11" s="15">
        <f>IF(IFERROR(INDEX(Blocks!$M$2:$M$1065,MATCH($A11&amp;"|11",Blocks!$A$2:$A$1065,0)),"")=0,"",IFERROR(INDEX(Blocks!$S$2:$S$1065,MATCH($A11&amp;"|11",Blocks!$A$2:$A$1065,0)),""))</f>
        <v/>
      </c>
      <c r="BC11" s="17">
        <f>IFERROR(INDEX(Blocks!$T$2:$T$1065,MATCH($A11&amp;"|11",Blocks!$A$2:$A$1065,0)),"")</f>
        <v/>
      </c>
      <c r="BD11" s="18">
        <f>IFERROR(INDEX(Blocks!$N$2:$N$1065,MATCH($A11&amp;"|12",Blocks!$A$2:$A$1065,0)),"")</f>
        <v/>
      </c>
      <c r="BE11" s="19">
        <f>IF(IFERROR(INDEX(Blocks!$M$2:$M$1065,MATCH($A11&amp;"|12",Blocks!$A$2:$A$1065,0)),"")=0,"",IFERROR(INDEX(Blocks!$P$2:$P$1065,MATCH($A11&amp;"|12",Blocks!$A$2:$A$1065,0)),""))</f>
        <v/>
      </c>
      <c r="BF11" s="18">
        <f>IF(IFERROR(INDEX(Blocks!$M$2:$M$1065,MATCH($A11&amp;"|12",Blocks!$A$2:$A$1065,0)),"")=0,"",IFERROR(INDEX(Blocks!$S$2:$S$1065,MATCH($A11&amp;"|12",Blocks!$A$2:$A$1065,0)),""))</f>
        <v/>
      </c>
      <c r="BG11" s="20">
        <f>IFERROR(INDEX(Blocks!$T$2:$T$1065,MATCH($A11&amp;"|12",Blocks!$A$2:$A$1065,0)),"")</f>
        <v/>
      </c>
    </row>
    <row r="12">
      <c r="A12" s="6" t="inlineStr">
        <is>
          <t>Norwich</t>
        </is>
      </c>
      <c r="B12" s="11" t="n">
        <v>7</v>
      </c>
      <c r="C12" s="12">
        <f>IFERROR(INDEX(Ratings!$F:$F,MATCH($A12,Ratings!$C:$C,0)),"")</f>
        <v/>
      </c>
      <c r="D12" s="11">
        <f>SUMIFS(TeamGames!$X$2:$X$4073,TeamGames!$D$2:$D$4073,$A12)</f>
        <v/>
      </c>
      <c r="E12" s="11">
        <f>SUMIFS(TeamGames!$O$2:$O$4073,TeamGames!$D$2:$D$4073,$A12)</f>
        <v/>
      </c>
      <c r="F12" s="13">
        <f>SUMIFS(TeamGames!$S$2:$S$4073,TeamGames!$D$2:$D$4073,$A12,TeamGames!$X$2:$X$4073,1)</f>
        <v/>
      </c>
      <c r="G12" s="14">
        <f>IF(D12=0,"",E12-F12)</f>
        <v/>
      </c>
      <c r="H12" s="13">
        <f>SUMIFS(TeamGames!$W$2:$W$4073,TeamGames!$D$2:$D$4073,$A12)</f>
        <v/>
      </c>
      <c r="I12" s="14">
        <f>IF(D12=0,"",H12-F12)</f>
        <v/>
      </c>
      <c r="J12" s="13">
        <f>SUMIFS(TeamGames!$T$2:$T$4073,TeamGames!$D$2:$D$4073,$A12)</f>
        <v/>
      </c>
      <c r="K12" s="13">
        <f>SUMIFS(TeamGames!$U$2:$U$4073,TeamGames!$D$2:$D$4073,$A12)</f>
        <v/>
      </c>
      <c r="L12" s="15">
        <f>IFERROR(INDEX(Blocks!$N$2:$N$1065,MATCH($A12&amp;"|1",Blocks!$A$2:$A$1065,0)),"")</f>
        <v/>
      </c>
      <c r="M12" s="16">
        <f>IF(IFERROR(INDEX(Blocks!$M$2:$M$1065,MATCH($A12&amp;"|1",Blocks!$A$2:$A$1065,0)),"")=0,"",IFERROR(INDEX(Blocks!$P$2:$P$1065,MATCH($A12&amp;"|1",Blocks!$A$2:$A$1065,0)),""))</f>
        <v/>
      </c>
      <c r="N12" s="15">
        <f>IF(IFERROR(INDEX(Blocks!$M$2:$M$1065,MATCH($A12&amp;"|1",Blocks!$A$2:$A$1065,0)),"")=0,"",IFERROR(INDEX(Blocks!$S$2:$S$1065,MATCH($A12&amp;"|1",Blocks!$A$2:$A$1065,0)),""))</f>
        <v/>
      </c>
      <c r="O12" s="17">
        <f>IFERROR(INDEX(Blocks!$T$2:$T$1065,MATCH($A12&amp;"|1",Blocks!$A$2:$A$1065,0)),"")</f>
        <v/>
      </c>
      <c r="P12" s="18">
        <f>IFERROR(INDEX(Blocks!$N$2:$N$1065,MATCH($A12&amp;"|2",Blocks!$A$2:$A$1065,0)),"")</f>
        <v/>
      </c>
      <c r="Q12" s="19">
        <f>IF(IFERROR(INDEX(Blocks!$M$2:$M$1065,MATCH($A12&amp;"|2",Blocks!$A$2:$A$1065,0)),"")=0,"",IFERROR(INDEX(Blocks!$P$2:$P$1065,MATCH($A12&amp;"|2",Blocks!$A$2:$A$1065,0)),""))</f>
        <v/>
      </c>
      <c r="R12" s="18">
        <f>IF(IFERROR(INDEX(Blocks!$M$2:$M$1065,MATCH($A12&amp;"|2",Blocks!$A$2:$A$1065,0)),"")=0,"",IFERROR(INDEX(Blocks!$S$2:$S$1065,MATCH($A12&amp;"|2",Blocks!$A$2:$A$1065,0)),""))</f>
        <v/>
      </c>
      <c r="S12" s="20">
        <f>IFERROR(INDEX(Blocks!$T$2:$T$1065,MATCH($A12&amp;"|2",Blocks!$A$2:$A$1065,0)),"")</f>
        <v/>
      </c>
      <c r="T12" s="15">
        <f>IFERROR(INDEX(Blocks!$N$2:$N$1065,MATCH($A12&amp;"|3",Blocks!$A$2:$A$1065,0)),"")</f>
        <v/>
      </c>
      <c r="U12" s="16">
        <f>IF(IFERROR(INDEX(Blocks!$M$2:$M$1065,MATCH($A12&amp;"|3",Blocks!$A$2:$A$1065,0)),"")=0,"",IFERROR(INDEX(Blocks!$P$2:$P$1065,MATCH($A12&amp;"|3",Blocks!$A$2:$A$1065,0)),""))</f>
        <v/>
      </c>
      <c r="V12" s="15">
        <f>IF(IFERROR(INDEX(Blocks!$M$2:$M$1065,MATCH($A12&amp;"|3",Blocks!$A$2:$A$1065,0)),"")=0,"",IFERROR(INDEX(Blocks!$S$2:$S$1065,MATCH($A12&amp;"|3",Blocks!$A$2:$A$1065,0)),""))</f>
        <v/>
      </c>
      <c r="W12" s="17">
        <f>IFERROR(INDEX(Blocks!$T$2:$T$1065,MATCH($A12&amp;"|3",Blocks!$A$2:$A$1065,0)),"")</f>
        <v/>
      </c>
      <c r="X12" s="18">
        <f>IFERROR(INDEX(Blocks!$N$2:$N$1065,MATCH($A12&amp;"|4",Blocks!$A$2:$A$1065,0)),"")</f>
        <v/>
      </c>
      <c r="Y12" s="19">
        <f>IF(IFERROR(INDEX(Blocks!$M$2:$M$1065,MATCH($A12&amp;"|4",Blocks!$A$2:$A$1065,0)),"")=0,"",IFERROR(INDEX(Blocks!$P$2:$P$1065,MATCH($A12&amp;"|4",Blocks!$A$2:$A$1065,0)),""))</f>
        <v/>
      </c>
      <c r="Z12" s="18">
        <f>IF(IFERROR(INDEX(Blocks!$M$2:$M$1065,MATCH($A12&amp;"|4",Blocks!$A$2:$A$1065,0)),"")=0,"",IFERROR(INDEX(Blocks!$S$2:$S$1065,MATCH($A12&amp;"|4",Blocks!$A$2:$A$1065,0)),""))</f>
        <v/>
      </c>
      <c r="AA12" s="20">
        <f>IFERROR(INDEX(Blocks!$T$2:$T$1065,MATCH($A12&amp;"|4",Blocks!$A$2:$A$1065,0)),"")</f>
        <v/>
      </c>
      <c r="AB12" s="15">
        <f>IFERROR(INDEX(Blocks!$N$2:$N$1065,MATCH($A12&amp;"|5",Blocks!$A$2:$A$1065,0)),"")</f>
        <v/>
      </c>
      <c r="AC12" s="16">
        <f>IF(IFERROR(INDEX(Blocks!$M$2:$M$1065,MATCH($A12&amp;"|5",Blocks!$A$2:$A$1065,0)),"")=0,"",IFERROR(INDEX(Blocks!$P$2:$P$1065,MATCH($A12&amp;"|5",Blocks!$A$2:$A$1065,0)),""))</f>
        <v/>
      </c>
      <c r="AD12" s="15">
        <f>IF(IFERROR(INDEX(Blocks!$M$2:$M$1065,MATCH($A12&amp;"|5",Blocks!$A$2:$A$1065,0)),"")=0,"",IFERROR(INDEX(Blocks!$S$2:$S$1065,MATCH($A12&amp;"|5",Blocks!$A$2:$A$1065,0)),""))</f>
        <v/>
      </c>
      <c r="AE12" s="17">
        <f>IFERROR(INDEX(Blocks!$T$2:$T$1065,MATCH($A12&amp;"|5",Blocks!$A$2:$A$1065,0)),"")</f>
        <v/>
      </c>
      <c r="AF12" s="18">
        <f>IFERROR(INDEX(Blocks!$N$2:$N$1065,MATCH($A12&amp;"|6",Blocks!$A$2:$A$1065,0)),"")</f>
        <v/>
      </c>
      <c r="AG12" s="19">
        <f>IF(IFERROR(INDEX(Blocks!$M$2:$M$1065,MATCH($A12&amp;"|6",Blocks!$A$2:$A$1065,0)),"")=0,"",IFERROR(INDEX(Blocks!$P$2:$P$1065,MATCH($A12&amp;"|6",Blocks!$A$2:$A$1065,0)),""))</f>
        <v/>
      </c>
      <c r="AH12" s="18">
        <f>IF(IFERROR(INDEX(Blocks!$M$2:$M$1065,MATCH($A12&amp;"|6",Blocks!$A$2:$A$1065,0)),"")=0,"",IFERROR(INDEX(Blocks!$S$2:$S$1065,MATCH($A12&amp;"|6",Blocks!$A$2:$A$1065,0)),""))</f>
        <v/>
      </c>
      <c r="AI12" s="20">
        <f>IFERROR(INDEX(Blocks!$T$2:$T$1065,MATCH($A12&amp;"|6",Blocks!$A$2:$A$1065,0)),"")</f>
        <v/>
      </c>
      <c r="AJ12" s="15">
        <f>IFERROR(INDEX(Blocks!$N$2:$N$1065,MATCH($A12&amp;"|7",Blocks!$A$2:$A$1065,0)),"")</f>
        <v/>
      </c>
      <c r="AK12" s="16">
        <f>IF(IFERROR(INDEX(Blocks!$M$2:$M$1065,MATCH($A12&amp;"|7",Blocks!$A$2:$A$1065,0)),"")=0,"",IFERROR(INDEX(Blocks!$P$2:$P$1065,MATCH($A12&amp;"|7",Blocks!$A$2:$A$1065,0)),""))</f>
        <v/>
      </c>
      <c r="AL12" s="15">
        <f>IF(IFERROR(INDEX(Blocks!$M$2:$M$1065,MATCH($A12&amp;"|7",Blocks!$A$2:$A$1065,0)),"")=0,"",IFERROR(INDEX(Blocks!$S$2:$S$1065,MATCH($A12&amp;"|7",Blocks!$A$2:$A$1065,0)),""))</f>
        <v/>
      </c>
      <c r="AM12" s="17">
        <f>IFERROR(INDEX(Blocks!$T$2:$T$1065,MATCH($A12&amp;"|7",Blocks!$A$2:$A$1065,0)),"")</f>
        <v/>
      </c>
      <c r="AN12" s="18">
        <f>IFERROR(INDEX(Blocks!$N$2:$N$1065,MATCH($A12&amp;"|8",Blocks!$A$2:$A$1065,0)),"")</f>
        <v/>
      </c>
      <c r="AO12" s="19">
        <f>IF(IFERROR(INDEX(Blocks!$M$2:$M$1065,MATCH($A12&amp;"|8",Blocks!$A$2:$A$1065,0)),"")=0,"",IFERROR(INDEX(Blocks!$P$2:$P$1065,MATCH($A12&amp;"|8",Blocks!$A$2:$A$1065,0)),""))</f>
        <v/>
      </c>
      <c r="AP12" s="18">
        <f>IF(IFERROR(INDEX(Blocks!$M$2:$M$1065,MATCH($A12&amp;"|8",Blocks!$A$2:$A$1065,0)),"")=0,"",IFERROR(INDEX(Blocks!$S$2:$S$1065,MATCH($A12&amp;"|8",Blocks!$A$2:$A$1065,0)),""))</f>
        <v/>
      </c>
      <c r="AQ12" s="20">
        <f>IFERROR(INDEX(Blocks!$T$2:$T$1065,MATCH($A12&amp;"|8",Blocks!$A$2:$A$1065,0)),"")</f>
        <v/>
      </c>
      <c r="AR12" s="15">
        <f>IFERROR(INDEX(Blocks!$N$2:$N$1065,MATCH($A12&amp;"|9",Blocks!$A$2:$A$1065,0)),"")</f>
        <v/>
      </c>
      <c r="AS12" s="16">
        <f>IF(IFERROR(INDEX(Blocks!$M$2:$M$1065,MATCH($A12&amp;"|9",Blocks!$A$2:$A$1065,0)),"")=0,"",IFERROR(INDEX(Blocks!$P$2:$P$1065,MATCH($A12&amp;"|9",Blocks!$A$2:$A$1065,0)),""))</f>
        <v/>
      </c>
      <c r="AT12" s="15">
        <f>IF(IFERROR(INDEX(Blocks!$M$2:$M$1065,MATCH($A12&amp;"|9",Blocks!$A$2:$A$1065,0)),"")=0,"",IFERROR(INDEX(Blocks!$S$2:$S$1065,MATCH($A12&amp;"|9",Blocks!$A$2:$A$1065,0)),""))</f>
        <v/>
      </c>
      <c r="AU12" s="17">
        <f>IFERROR(INDEX(Blocks!$T$2:$T$1065,MATCH($A12&amp;"|9",Blocks!$A$2:$A$1065,0)),"")</f>
        <v/>
      </c>
      <c r="AV12" s="18">
        <f>IFERROR(INDEX(Blocks!$N$2:$N$1065,MATCH($A12&amp;"|10",Blocks!$A$2:$A$1065,0)),"")</f>
        <v/>
      </c>
      <c r="AW12" s="19">
        <f>IF(IFERROR(INDEX(Blocks!$M$2:$M$1065,MATCH($A12&amp;"|10",Blocks!$A$2:$A$1065,0)),"")=0,"",IFERROR(INDEX(Blocks!$P$2:$P$1065,MATCH($A12&amp;"|10",Blocks!$A$2:$A$1065,0)),""))</f>
        <v/>
      </c>
      <c r="AX12" s="18">
        <f>IF(IFERROR(INDEX(Blocks!$M$2:$M$1065,MATCH($A12&amp;"|10",Blocks!$A$2:$A$1065,0)),"")=0,"",IFERROR(INDEX(Blocks!$S$2:$S$1065,MATCH($A12&amp;"|10",Blocks!$A$2:$A$1065,0)),""))</f>
        <v/>
      </c>
      <c r="AY12" s="20">
        <f>IFERROR(INDEX(Blocks!$T$2:$T$1065,MATCH($A12&amp;"|10",Blocks!$A$2:$A$1065,0)),"")</f>
        <v/>
      </c>
      <c r="AZ12" s="15">
        <f>IFERROR(INDEX(Blocks!$N$2:$N$1065,MATCH($A12&amp;"|11",Blocks!$A$2:$A$1065,0)),"")</f>
        <v/>
      </c>
      <c r="BA12" s="16">
        <f>IF(IFERROR(INDEX(Blocks!$M$2:$M$1065,MATCH($A12&amp;"|11",Blocks!$A$2:$A$1065,0)),"")=0,"",IFERROR(INDEX(Blocks!$P$2:$P$1065,MATCH($A12&amp;"|11",Blocks!$A$2:$A$1065,0)),""))</f>
        <v/>
      </c>
      <c r="BB12" s="15">
        <f>IF(IFERROR(INDEX(Blocks!$M$2:$M$1065,MATCH($A12&amp;"|11",Blocks!$A$2:$A$1065,0)),"")=0,"",IFERROR(INDEX(Blocks!$S$2:$S$1065,MATCH($A12&amp;"|11",Blocks!$A$2:$A$1065,0)),""))</f>
        <v/>
      </c>
      <c r="BC12" s="17">
        <f>IFERROR(INDEX(Blocks!$T$2:$T$1065,MATCH($A12&amp;"|11",Blocks!$A$2:$A$1065,0)),"")</f>
        <v/>
      </c>
      <c r="BD12" s="18">
        <f>IFERROR(INDEX(Blocks!$N$2:$N$1065,MATCH($A12&amp;"|12",Blocks!$A$2:$A$1065,0)),"")</f>
        <v/>
      </c>
      <c r="BE12" s="19">
        <f>IF(IFERROR(INDEX(Blocks!$M$2:$M$1065,MATCH($A12&amp;"|12",Blocks!$A$2:$A$1065,0)),"")=0,"",IFERROR(INDEX(Blocks!$P$2:$P$1065,MATCH($A12&amp;"|12",Blocks!$A$2:$A$1065,0)),""))</f>
        <v/>
      </c>
      <c r="BF12" s="18">
        <f>IF(IFERROR(INDEX(Blocks!$M$2:$M$1065,MATCH($A12&amp;"|12",Blocks!$A$2:$A$1065,0)),"")=0,"",IFERROR(INDEX(Blocks!$S$2:$S$1065,MATCH($A12&amp;"|12",Blocks!$A$2:$A$1065,0)),""))</f>
        <v/>
      </c>
      <c r="BG12" s="20">
        <f>IFERROR(INDEX(Blocks!$T$2:$T$1065,MATCH($A12&amp;"|12",Blocks!$A$2:$A$1065,0)),"")</f>
        <v/>
      </c>
    </row>
    <row r="13">
      <c r="A13" s="6" t="inlineStr">
        <is>
          <t>Sheffield United</t>
        </is>
      </c>
      <c r="B13" s="11" t="n">
        <v>8</v>
      </c>
      <c r="C13" s="12">
        <f>IFERROR(INDEX(Ratings!$F:$F,MATCH($A13,Ratings!$C:$C,0)),"")</f>
        <v/>
      </c>
      <c r="D13" s="11">
        <f>SUMIFS(TeamGames!$X$2:$X$4073,TeamGames!$D$2:$D$4073,$A13)</f>
        <v/>
      </c>
      <c r="E13" s="11">
        <f>SUMIFS(TeamGames!$O$2:$O$4073,TeamGames!$D$2:$D$4073,$A13)</f>
        <v/>
      </c>
      <c r="F13" s="13">
        <f>SUMIFS(TeamGames!$S$2:$S$4073,TeamGames!$D$2:$D$4073,$A13,TeamGames!$X$2:$X$4073,1)</f>
        <v/>
      </c>
      <c r="G13" s="14">
        <f>IF(D13=0,"",E13-F13)</f>
        <v/>
      </c>
      <c r="H13" s="13">
        <f>SUMIFS(TeamGames!$W$2:$W$4073,TeamGames!$D$2:$D$4073,$A13)</f>
        <v/>
      </c>
      <c r="I13" s="14">
        <f>IF(D13=0,"",H13-F13)</f>
        <v/>
      </c>
      <c r="J13" s="13">
        <f>SUMIFS(TeamGames!$T$2:$T$4073,TeamGames!$D$2:$D$4073,$A13)</f>
        <v/>
      </c>
      <c r="K13" s="13">
        <f>SUMIFS(TeamGames!$U$2:$U$4073,TeamGames!$D$2:$D$4073,$A13)</f>
        <v/>
      </c>
      <c r="L13" s="15">
        <f>IFERROR(INDEX(Blocks!$N$2:$N$1065,MATCH($A13&amp;"|1",Blocks!$A$2:$A$1065,0)),"")</f>
        <v/>
      </c>
      <c r="M13" s="16">
        <f>IF(IFERROR(INDEX(Blocks!$M$2:$M$1065,MATCH($A13&amp;"|1",Blocks!$A$2:$A$1065,0)),"")=0,"",IFERROR(INDEX(Blocks!$P$2:$P$1065,MATCH($A13&amp;"|1",Blocks!$A$2:$A$1065,0)),""))</f>
        <v/>
      </c>
      <c r="N13" s="15">
        <f>IF(IFERROR(INDEX(Blocks!$M$2:$M$1065,MATCH($A13&amp;"|1",Blocks!$A$2:$A$1065,0)),"")=0,"",IFERROR(INDEX(Blocks!$S$2:$S$1065,MATCH($A13&amp;"|1",Blocks!$A$2:$A$1065,0)),""))</f>
        <v/>
      </c>
      <c r="O13" s="17">
        <f>IFERROR(INDEX(Blocks!$T$2:$T$1065,MATCH($A13&amp;"|1",Blocks!$A$2:$A$1065,0)),"")</f>
        <v/>
      </c>
      <c r="P13" s="18">
        <f>IFERROR(INDEX(Blocks!$N$2:$N$1065,MATCH($A13&amp;"|2",Blocks!$A$2:$A$1065,0)),"")</f>
        <v/>
      </c>
      <c r="Q13" s="19">
        <f>IF(IFERROR(INDEX(Blocks!$M$2:$M$1065,MATCH($A13&amp;"|2",Blocks!$A$2:$A$1065,0)),"")=0,"",IFERROR(INDEX(Blocks!$P$2:$P$1065,MATCH($A13&amp;"|2",Blocks!$A$2:$A$1065,0)),""))</f>
        <v/>
      </c>
      <c r="R13" s="18">
        <f>IF(IFERROR(INDEX(Blocks!$M$2:$M$1065,MATCH($A13&amp;"|2",Blocks!$A$2:$A$1065,0)),"")=0,"",IFERROR(INDEX(Blocks!$S$2:$S$1065,MATCH($A13&amp;"|2",Blocks!$A$2:$A$1065,0)),""))</f>
        <v/>
      </c>
      <c r="S13" s="20">
        <f>IFERROR(INDEX(Blocks!$T$2:$T$1065,MATCH($A13&amp;"|2",Blocks!$A$2:$A$1065,0)),"")</f>
        <v/>
      </c>
      <c r="T13" s="15">
        <f>IFERROR(INDEX(Blocks!$N$2:$N$1065,MATCH($A13&amp;"|3",Blocks!$A$2:$A$1065,0)),"")</f>
        <v/>
      </c>
      <c r="U13" s="16">
        <f>IF(IFERROR(INDEX(Blocks!$M$2:$M$1065,MATCH($A13&amp;"|3",Blocks!$A$2:$A$1065,0)),"")=0,"",IFERROR(INDEX(Blocks!$P$2:$P$1065,MATCH($A13&amp;"|3",Blocks!$A$2:$A$1065,0)),""))</f>
        <v/>
      </c>
      <c r="V13" s="15">
        <f>IF(IFERROR(INDEX(Blocks!$M$2:$M$1065,MATCH($A13&amp;"|3",Blocks!$A$2:$A$1065,0)),"")=0,"",IFERROR(INDEX(Blocks!$S$2:$S$1065,MATCH($A13&amp;"|3",Blocks!$A$2:$A$1065,0)),""))</f>
        <v/>
      </c>
      <c r="W13" s="17">
        <f>IFERROR(INDEX(Blocks!$T$2:$T$1065,MATCH($A13&amp;"|3",Blocks!$A$2:$A$1065,0)),"")</f>
        <v/>
      </c>
      <c r="X13" s="18">
        <f>IFERROR(INDEX(Blocks!$N$2:$N$1065,MATCH($A13&amp;"|4",Blocks!$A$2:$A$1065,0)),"")</f>
        <v/>
      </c>
      <c r="Y13" s="19">
        <f>IF(IFERROR(INDEX(Blocks!$M$2:$M$1065,MATCH($A13&amp;"|4",Blocks!$A$2:$A$1065,0)),"")=0,"",IFERROR(INDEX(Blocks!$P$2:$P$1065,MATCH($A13&amp;"|4",Blocks!$A$2:$A$1065,0)),""))</f>
        <v/>
      </c>
      <c r="Z13" s="18">
        <f>IF(IFERROR(INDEX(Blocks!$M$2:$M$1065,MATCH($A13&amp;"|4",Blocks!$A$2:$A$1065,0)),"")=0,"",IFERROR(INDEX(Blocks!$S$2:$S$1065,MATCH($A13&amp;"|4",Blocks!$A$2:$A$1065,0)),""))</f>
        <v/>
      </c>
      <c r="AA13" s="20">
        <f>IFERROR(INDEX(Blocks!$T$2:$T$1065,MATCH($A13&amp;"|4",Blocks!$A$2:$A$1065,0)),"")</f>
        <v/>
      </c>
      <c r="AB13" s="15">
        <f>IFERROR(INDEX(Blocks!$N$2:$N$1065,MATCH($A13&amp;"|5",Blocks!$A$2:$A$1065,0)),"")</f>
        <v/>
      </c>
      <c r="AC13" s="16">
        <f>IF(IFERROR(INDEX(Blocks!$M$2:$M$1065,MATCH($A13&amp;"|5",Blocks!$A$2:$A$1065,0)),"")=0,"",IFERROR(INDEX(Blocks!$P$2:$P$1065,MATCH($A13&amp;"|5",Blocks!$A$2:$A$1065,0)),""))</f>
        <v/>
      </c>
      <c r="AD13" s="15">
        <f>IF(IFERROR(INDEX(Blocks!$M$2:$M$1065,MATCH($A13&amp;"|5",Blocks!$A$2:$A$1065,0)),"")=0,"",IFERROR(INDEX(Blocks!$S$2:$S$1065,MATCH($A13&amp;"|5",Blocks!$A$2:$A$1065,0)),""))</f>
        <v/>
      </c>
      <c r="AE13" s="17">
        <f>IFERROR(INDEX(Blocks!$T$2:$T$1065,MATCH($A13&amp;"|5",Blocks!$A$2:$A$1065,0)),"")</f>
        <v/>
      </c>
      <c r="AF13" s="18">
        <f>IFERROR(INDEX(Blocks!$N$2:$N$1065,MATCH($A13&amp;"|6",Blocks!$A$2:$A$1065,0)),"")</f>
        <v/>
      </c>
      <c r="AG13" s="19">
        <f>IF(IFERROR(INDEX(Blocks!$M$2:$M$1065,MATCH($A13&amp;"|6",Blocks!$A$2:$A$1065,0)),"")=0,"",IFERROR(INDEX(Blocks!$P$2:$P$1065,MATCH($A13&amp;"|6",Blocks!$A$2:$A$1065,0)),""))</f>
        <v/>
      </c>
      <c r="AH13" s="18">
        <f>IF(IFERROR(INDEX(Blocks!$M$2:$M$1065,MATCH($A13&amp;"|6",Blocks!$A$2:$A$1065,0)),"")=0,"",IFERROR(INDEX(Blocks!$S$2:$S$1065,MATCH($A13&amp;"|6",Blocks!$A$2:$A$1065,0)),""))</f>
        <v/>
      </c>
      <c r="AI13" s="20">
        <f>IFERROR(INDEX(Blocks!$T$2:$T$1065,MATCH($A13&amp;"|6",Blocks!$A$2:$A$1065,0)),"")</f>
        <v/>
      </c>
      <c r="AJ13" s="15">
        <f>IFERROR(INDEX(Blocks!$N$2:$N$1065,MATCH($A13&amp;"|7",Blocks!$A$2:$A$1065,0)),"")</f>
        <v/>
      </c>
      <c r="AK13" s="16">
        <f>IF(IFERROR(INDEX(Blocks!$M$2:$M$1065,MATCH($A13&amp;"|7",Blocks!$A$2:$A$1065,0)),"")=0,"",IFERROR(INDEX(Blocks!$P$2:$P$1065,MATCH($A13&amp;"|7",Blocks!$A$2:$A$1065,0)),""))</f>
        <v/>
      </c>
      <c r="AL13" s="15">
        <f>IF(IFERROR(INDEX(Blocks!$M$2:$M$1065,MATCH($A13&amp;"|7",Blocks!$A$2:$A$1065,0)),"")=0,"",IFERROR(INDEX(Blocks!$S$2:$S$1065,MATCH($A13&amp;"|7",Blocks!$A$2:$A$1065,0)),""))</f>
        <v/>
      </c>
      <c r="AM13" s="17">
        <f>IFERROR(INDEX(Blocks!$T$2:$T$1065,MATCH($A13&amp;"|7",Blocks!$A$2:$A$1065,0)),"")</f>
        <v/>
      </c>
      <c r="AN13" s="18">
        <f>IFERROR(INDEX(Blocks!$N$2:$N$1065,MATCH($A13&amp;"|8",Blocks!$A$2:$A$1065,0)),"")</f>
        <v/>
      </c>
      <c r="AO13" s="19">
        <f>IF(IFERROR(INDEX(Blocks!$M$2:$M$1065,MATCH($A13&amp;"|8",Blocks!$A$2:$A$1065,0)),"")=0,"",IFERROR(INDEX(Blocks!$P$2:$P$1065,MATCH($A13&amp;"|8",Blocks!$A$2:$A$1065,0)),""))</f>
        <v/>
      </c>
      <c r="AP13" s="18">
        <f>IF(IFERROR(INDEX(Blocks!$M$2:$M$1065,MATCH($A13&amp;"|8",Blocks!$A$2:$A$1065,0)),"")=0,"",IFERROR(INDEX(Blocks!$S$2:$S$1065,MATCH($A13&amp;"|8",Blocks!$A$2:$A$1065,0)),""))</f>
        <v/>
      </c>
      <c r="AQ13" s="20">
        <f>IFERROR(INDEX(Blocks!$T$2:$T$1065,MATCH($A13&amp;"|8",Blocks!$A$2:$A$1065,0)),"")</f>
        <v/>
      </c>
      <c r="AR13" s="15">
        <f>IFERROR(INDEX(Blocks!$N$2:$N$1065,MATCH($A13&amp;"|9",Blocks!$A$2:$A$1065,0)),"")</f>
        <v/>
      </c>
      <c r="AS13" s="16">
        <f>IF(IFERROR(INDEX(Blocks!$M$2:$M$1065,MATCH($A13&amp;"|9",Blocks!$A$2:$A$1065,0)),"")=0,"",IFERROR(INDEX(Blocks!$P$2:$P$1065,MATCH($A13&amp;"|9",Blocks!$A$2:$A$1065,0)),""))</f>
        <v/>
      </c>
      <c r="AT13" s="15">
        <f>IF(IFERROR(INDEX(Blocks!$M$2:$M$1065,MATCH($A13&amp;"|9",Blocks!$A$2:$A$1065,0)),"")=0,"",IFERROR(INDEX(Blocks!$S$2:$S$1065,MATCH($A13&amp;"|9",Blocks!$A$2:$A$1065,0)),""))</f>
        <v/>
      </c>
      <c r="AU13" s="17">
        <f>IFERROR(INDEX(Blocks!$T$2:$T$1065,MATCH($A13&amp;"|9",Blocks!$A$2:$A$1065,0)),"")</f>
        <v/>
      </c>
      <c r="AV13" s="18">
        <f>IFERROR(INDEX(Blocks!$N$2:$N$1065,MATCH($A13&amp;"|10",Blocks!$A$2:$A$1065,0)),"")</f>
        <v/>
      </c>
      <c r="AW13" s="19">
        <f>IF(IFERROR(INDEX(Blocks!$M$2:$M$1065,MATCH($A13&amp;"|10",Blocks!$A$2:$A$1065,0)),"")=0,"",IFERROR(INDEX(Blocks!$P$2:$P$1065,MATCH($A13&amp;"|10",Blocks!$A$2:$A$1065,0)),""))</f>
        <v/>
      </c>
      <c r="AX13" s="18">
        <f>IF(IFERROR(INDEX(Blocks!$M$2:$M$1065,MATCH($A13&amp;"|10",Blocks!$A$2:$A$1065,0)),"")=0,"",IFERROR(INDEX(Blocks!$S$2:$S$1065,MATCH($A13&amp;"|10",Blocks!$A$2:$A$1065,0)),""))</f>
        <v/>
      </c>
      <c r="AY13" s="20">
        <f>IFERROR(INDEX(Blocks!$T$2:$T$1065,MATCH($A13&amp;"|10",Blocks!$A$2:$A$1065,0)),"")</f>
        <v/>
      </c>
      <c r="AZ13" s="15">
        <f>IFERROR(INDEX(Blocks!$N$2:$N$1065,MATCH($A13&amp;"|11",Blocks!$A$2:$A$1065,0)),"")</f>
        <v/>
      </c>
      <c r="BA13" s="16">
        <f>IF(IFERROR(INDEX(Blocks!$M$2:$M$1065,MATCH($A13&amp;"|11",Blocks!$A$2:$A$1065,0)),"")=0,"",IFERROR(INDEX(Blocks!$P$2:$P$1065,MATCH($A13&amp;"|11",Blocks!$A$2:$A$1065,0)),""))</f>
        <v/>
      </c>
      <c r="BB13" s="15">
        <f>IF(IFERROR(INDEX(Blocks!$M$2:$M$1065,MATCH($A13&amp;"|11",Blocks!$A$2:$A$1065,0)),"")=0,"",IFERROR(INDEX(Blocks!$S$2:$S$1065,MATCH($A13&amp;"|11",Blocks!$A$2:$A$1065,0)),""))</f>
        <v/>
      </c>
      <c r="BC13" s="17">
        <f>IFERROR(INDEX(Blocks!$T$2:$T$1065,MATCH($A13&amp;"|11",Blocks!$A$2:$A$1065,0)),"")</f>
        <v/>
      </c>
      <c r="BD13" s="18">
        <f>IFERROR(INDEX(Blocks!$N$2:$N$1065,MATCH($A13&amp;"|12",Blocks!$A$2:$A$1065,0)),"")</f>
        <v/>
      </c>
      <c r="BE13" s="19">
        <f>IF(IFERROR(INDEX(Blocks!$M$2:$M$1065,MATCH($A13&amp;"|12",Blocks!$A$2:$A$1065,0)),"")=0,"",IFERROR(INDEX(Blocks!$P$2:$P$1065,MATCH($A13&amp;"|12",Blocks!$A$2:$A$1065,0)),""))</f>
        <v/>
      </c>
      <c r="BF13" s="18">
        <f>IF(IFERROR(INDEX(Blocks!$M$2:$M$1065,MATCH($A13&amp;"|12",Blocks!$A$2:$A$1065,0)),"")=0,"",IFERROR(INDEX(Blocks!$S$2:$S$1065,MATCH($A13&amp;"|12",Blocks!$A$2:$A$1065,0)),""))</f>
        <v/>
      </c>
      <c r="BG13" s="20">
        <f>IFERROR(INDEX(Blocks!$T$2:$T$1065,MATCH($A13&amp;"|12",Blocks!$A$2:$A$1065,0)),"")</f>
        <v/>
      </c>
    </row>
    <row r="14">
      <c r="A14" s="6" t="inlineStr">
        <is>
          <t>Wrexham</t>
        </is>
      </c>
      <c r="B14" s="11" t="n">
        <v>9</v>
      </c>
      <c r="C14" s="12">
        <f>IFERROR(INDEX(Ratings!$F:$F,MATCH($A14,Ratings!$C:$C,0)),"")</f>
        <v/>
      </c>
      <c r="D14" s="11">
        <f>SUMIFS(TeamGames!$X$2:$X$4073,TeamGames!$D$2:$D$4073,$A14)</f>
        <v/>
      </c>
      <c r="E14" s="11">
        <f>SUMIFS(TeamGames!$O$2:$O$4073,TeamGames!$D$2:$D$4073,$A14)</f>
        <v/>
      </c>
      <c r="F14" s="13">
        <f>SUMIFS(TeamGames!$S$2:$S$4073,TeamGames!$D$2:$D$4073,$A14,TeamGames!$X$2:$X$4073,1)</f>
        <v/>
      </c>
      <c r="G14" s="14">
        <f>IF(D14=0,"",E14-F14)</f>
        <v/>
      </c>
      <c r="H14" s="13">
        <f>SUMIFS(TeamGames!$W$2:$W$4073,TeamGames!$D$2:$D$4073,$A14)</f>
        <v/>
      </c>
      <c r="I14" s="14">
        <f>IF(D14=0,"",H14-F14)</f>
        <v/>
      </c>
      <c r="J14" s="13">
        <f>SUMIFS(TeamGames!$T$2:$T$4073,TeamGames!$D$2:$D$4073,$A14)</f>
        <v/>
      </c>
      <c r="K14" s="13">
        <f>SUMIFS(TeamGames!$U$2:$U$4073,TeamGames!$D$2:$D$4073,$A14)</f>
        <v/>
      </c>
      <c r="L14" s="15">
        <f>IFERROR(INDEX(Blocks!$N$2:$N$1065,MATCH($A14&amp;"|1",Blocks!$A$2:$A$1065,0)),"")</f>
        <v/>
      </c>
      <c r="M14" s="16">
        <f>IF(IFERROR(INDEX(Blocks!$M$2:$M$1065,MATCH($A14&amp;"|1",Blocks!$A$2:$A$1065,0)),"")=0,"",IFERROR(INDEX(Blocks!$P$2:$P$1065,MATCH($A14&amp;"|1",Blocks!$A$2:$A$1065,0)),""))</f>
        <v/>
      </c>
      <c r="N14" s="15">
        <f>IF(IFERROR(INDEX(Blocks!$M$2:$M$1065,MATCH($A14&amp;"|1",Blocks!$A$2:$A$1065,0)),"")=0,"",IFERROR(INDEX(Blocks!$S$2:$S$1065,MATCH($A14&amp;"|1",Blocks!$A$2:$A$1065,0)),""))</f>
        <v/>
      </c>
      <c r="O14" s="17">
        <f>IFERROR(INDEX(Blocks!$T$2:$T$1065,MATCH($A14&amp;"|1",Blocks!$A$2:$A$1065,0)),"")</f>
        <v/>
      </c>
      <c r="P14" s="18">
        <f>IFERROR(INDEX(Blocks!$N$2:$N$1065,MATCH($A14&amp;"|2",Blocks!$A$2:$A$1065,0)),"")</f>
        <v/>
      </c>
      <c r="Q14" s="19">
        <f>IF(IFERROR(INDEX(Blocks!$M$2:$M$1065,MATCH($A14&amp;"|2",Blocks!$A$2:$A$1065,0)),"")=0,"",IFERROR(INDEX(Blocks!$P$2:$P$1065,MATCH($A14&amp;"|2",Blocks!$A$2:$A$1065,0)),""))</f>
        <v/>
      </c>
      <c r="R14" s="18">
        <f>IF(IFERROR(INDEX(Blocks!$M$2:$M$1065,MATCH($A14&amp;"|2",Blocks!$A$2:$A$1065,0)),"")=0,"",IFERROR(INDEX(Blocks!$S$2:$S$1065,MATCH($A14&amp;"|2",Blocks!$A$2:$A$1065,0)),""))</f>
        <v/>
      </c>
      <c r="S14" s="20">
        <f>IFERROR(INDEX(Blocks!$T$2:$T$1065,MATCH($A14&amp;"|2",Blocks!$A$2:$A$1065,0)),"")</f>
        <v/>
      </c>
      <c r="T14" s="15">
        <f>IFERROR(INDEX(Blocks!$N$2:$N$1065,MATCH($A14&amp;"|3",Blocks!$A$2:$A$1065,0)),"")</f>
        <v/>
      </c>
      <c r="U14" s="16">
        <f>IF(IFERROR(INDEX(Blocks!$M$2:$M$1065,MATCH($A14&amp;"|3",Blocks!$A$2:$A$1065,0)),"")=0,"",IFERROR(INDEX(Blocks!$P$2:$P$1065,MATCH($A14&amp;"|3",Blocks!$A$2:$A$1065,0)),""))</f>
        <v/>
      </c>
      <c r="V14" s="15">
        <f>IF(IFERROR(INDEX(Blocks!$M$2:$M$1065,MATCH($A14&amp;"|3",Blocks!$A$2:$A$1065,0)),"")=0,"",IFERROR(INDEX(Blocks!$S$2:$S$1065,MATCH($A14&amp;"|3",Blocks!$A$2:$A$1065,0)),""))</f>
        <v/>
      </c>
      <c r="W14" s="17">
        <f>IFERROR(INDEX(Blocks!$T$2:$T$1065,MATCH($A14&amp;"|3",Blocks!$A$2:$A$1065,0)),"")</f>
        <v/>
      </c>
      <c r="X14" s="18">
        <f>IFERROR(INDEX(Blocks!$N$2:$N$1065,MATCH($A14&amp;"|4",Blocks!$A$2:$A$1065,0)),"")</f>
        <v/>
      </c>
      <c r="Y14" s="19">
        <f>IF(IFERROR(INDEX(Blocks!$M$2:$M$1065,MATCH($A14&amp;"|4",Blocks!$A$2:$A$1065,0)),"")=0,"",IFERROR(INDEX(Blocks!$P$2:$P$1065,MATCH($A14&amp;"|4",Blocks!$A$2:$A$1065,0)),""))</f>
        <v/>
      </c>
      <c r="Z14" s="18">
        <f>IF(IFERROR(INDEX(Blocks!$M$2:$M$1065,MATCH($A14&amp;"|4",Blocks!$A$2:$A$1065,0)),"")=0,"",IFERROR(INDEX(Blocks!$S$2:$S$1065,MATCH($A14&amp;"|4",Blocks!$A$2:$A$1065,0)),""))</f>
        <v/>
      </c>
      <c r="AA14" s="20">
        <f>IFERROR(INDEX(Blocks!$T$2:$T$1065,MATCH($A14&amp;"|4",Blocks!$A$2:$A$1065,0)),"")</f>
        <v/>
      </c>
      <c r="AB14" s="15">
        <f>IFERROR(INDEX(Blocks!$N$2:$N$1065,MATCH($A14&amp;"|5",Blocks!$A$2:$A$1065,0)),"")</f>
        <v/>
      </c>
      <c r="AC14" s="16">
        <f>IF(IFERROR(INDEX(Blocks!$M$2:$M$1065,MATCH($A14&amp;"|5",Blocks!$A$2:$A$1065,0)),"")=0,"",IFERROR(INDEX(Blocks!$P$2:$P$1065,MATCH($A14&amp;"|5",Blocks!$A$2:$A$1065,0)),""))</f>
        <v/>
      </c>
      <c r="AD14" s="15">
        <f>IF(IFERROR(INDEX(Blocks!$M$2:$M$1065,MATCH($A14&amp;"|5",Blocks!$A$2:$A$1065,0)),"")=0,"",IFERROR(INDEX(Blocks!$S$2:$S$1065,MATCH($A14&amp;"|5",Blocks!$A$2:$A$1065,0)),""))</f>
        <v/>
      </c>
      <c r="AE14" s="17">
        <f>IFERROR(INDEX(Blocks!$T$2:$T$1065,MATCH($A14&amp;"|5",Blocks!$A$2:$A$1065,0)),"")</f>
        <v/>
      </c>
      <c r="AF14" s="18">
        <f>IFERROR(INDEX(Blocks!$N$2:$N$1065,MATCH($A14&amp;"|6",Blocks!$A$2:$A$1065,0)),"")</f>
        <v/>
      </c>
      <c r="AG14" s="19">
        <f>IF(IFERROR(INDEX(Blocks!$M$2:$M$1065,MATCH($A14&amp;"|6",Blocks!$A$2:$A$1065,0)),"")=0,"",IFERROR(INDEX(Blocks!$P$2:$P$1065,MATCH($A14&amp;"|6",Blocks!$A$2:$A$1065,0)),""))</f>
        <v/>
      </c>
      <c r="AH14" s="18">
        <f>IF(IFERROR(INDEX(Blocks!$M$2:$M$1065,MATCH($A14&amp;"|6",Blocks!$A$2:$A$1065,0)),"")=0,"",IFERROR(INDEX(Blocks!$S$2:$S$1065,MATCH($A14&amp;"|6",Blocks!$A$2:$A$1065,0)),""))</f>
        <v/>
      </c>
      <c r="AI14" s="20">
        <f>IFERROR(INDEX(Blocks!$T$2:$T$1065,MATCH($A14&amp;"|6",Blocks!$A$2:$A$1065,0)),"")</f>
        <v/>
      </c>
      <c r="AJ14" s="15">
        <f>IFERROR(INDEX(Blocks!$N$2:$N$1065,MATCH($A14&amp;"|7",Blocks!$A$2:$A$1065,0)),"")</f>
        <v/>
      </c>
      <c r="AK14" s="16">
        <f>IF(IFERROR(INDEX(Blocks!$M$2:$M$1065,MATCH($A14&amp;"|7",Blocks!$A$2:$A$1065,0)),"")=0,"",IFERROR(INDEX(Blocks!$P$2:$P$1065,MATCH($A14&amp;"|7",Blocks!$A$2:$A$1065,0)),""))</f>
        <v/>
      </c>
      <c r="AL14" s="15">
        <f>IF(IFERROR(INDEX(Blocks!$M$2:$M$1065,MATCH($A14&amp;"|7",Blocks!$A$2:$A$1065,0)),"")=0,"",IFERROR(INDEX(Blocks!$S$2:$S$1065,MATCH($A14&amp;"|7",Blocks!$A$2:$A$1065,0)),""))</f>
        <v/>
      </c>
      <c r="AM14" s="17">
        <f>IFERROR(INDEX(Blocks!$T$2:$T$1065,MATCH($A14&amp;"|7",Blocks!$A$2:$A$1065,0)),"")</f>
        <v/>
      </c>
      <c r="AN14" s="18">
        <f>IFERROR(INDEX(Blocks!$N$2:$N$1065,MATCH($A14&amp;"|8",Blocks!$A$2:$A$1065,0)),"")</f>
        <v/>
      </c>
      <c r="AO14" s="19">
        <f>IF(IFERROR(INDEX(Blocks!$M$2:$M$1065,MATCH($A14&amp;"|8",Blocks!$A$2:$A$1065,0)),"")=0,"",IFERROR(INDEX(Blocks!$P$2:$P$1065,MATCH($A14&amp;"|8",Blocks!$A$2:$A$1065,0)),""))</f>
        <v/>
      </c>
      <c r="AP14" s="18">
        <f>IF(IFERROR(INDEX(Blocks!$M$2:$M$1065,MATCH($A14&amp;"|8",Blocks!$A$2:$A$1065,0)),"")=0,"",IFERROR(INDEX(Blocks!$S$2:$S$1065,MATCH($A14&amp;"|8",Blocks!$A$2:$A$1065,0)),""))</f>
        <v/>
      </c>
      <c r="AQ14" s="20">
        <f>IFERROR(INDEX(Blocks!$T$2:$T$1065,MATCH($A14&amp;"|8",Blocks!$A$2:$A$1065,0)),"")</f>
        <v/>
      </c>
      <c r="AR14" s="15">
        <f>IFERROR(INDEX(Blocks!$N$2:$N$1065,MATCH($A14&amp;"|9",Blocks!$A$2:$A$1065,0)),"")</f>
        <v/>
      </c>
      <c r="AS14" s="16">
        <f>IF(IFERROR(INDEX(Blocks!$M$2:$M$1065,MATCH($A14&amp;"|9",Blocks!$A$2:$A$1065,0)),"")=0,"",IFERROR(INDEX(Blocks!$P$2:$P$1065,MATCH($A14&amp;"|9",Blocks!$A$2:$A$1065,0)),""))</f>
        <v/>
      </c>
      <c r="AT14" s="15">
        <f>IF(IFERROR(INDEX(Blocks!$M$2:$M$1065,MATCH($A14&amp;"|9",Blocks!$A$2:$A$1065,0)),"")=0,"",IFERROR(INDEX(Blocks!$S$2:$S$1065,MATCH($A14&amp;"|9",Blocks!$A$2:$A$1065,0)),""))</f>
        <v/>
      </c>
      <c r="AU14" s="17">
        <f>IFERROR(INDEX(Blocks!$T$2:$T$1065,MATCH($A14&amp;"|9",Blocks!$A$2:$A$1065,0)),"")</f>
        <v/>
      </c>
      <c r="AV14" s="18">
        <f>IFERROR(INDEX(Blocks!$N$2:$N$1065,MATCH($A14&amp;"|10",Blocks!$A$2:$A$1065,0)),"")</f>
        <v/>
      </c>
      <c r="AW14" s="19">
        <f>IF(IFERROR(INDEX(Blocks!$M$2:$M$1065,MATCH($A14&amp;"|10",Blocks!$A$2:$A$1065,0)),"")=0,"",IFERROR(INDEX(Blocks!$P$2:$P$1065,MATCH($A14&amp;"|10",Blocks!$A$2:$A$1065,0)),""))</f>
        <v/>
      </c>
      <c r="AX14" s="18">
        <f>IF(IFERROR(INDEX(Blocks!$M$2:$M$1065,MATCH($A14&amp;"|10",Blocks!$A$2:$A$1065,0)),"")=0,"",IFERROR(INDEX(Blocks!$S$2:$S$1065,MATCH($A14&amp;"|10",Blocks!$A$2:$A$1065,0)),""))</f>
        <v/>
      </c>
      <c r="AY14" s="20">
        <f>IFERROR(INDEX(Blocks!$T$2:$T$1065,MATCH($A14&amp;"|10",Blocks!$A$2:$A$1065,0)),"")</f>
        <v/>
      </c>
      <c r="AZ14" s="15">
        <f>IFERROR(INDEX(Blocks!$N$2:$N$1065,MATCH($A14&amp;"|11",Blocks!$A$2:$A$1065,0)),"")</f>
        <v/>
      </c>
      <c r="BA14" s="16">
        <f>IF(IFERROR(INDEX(Blocks!$M$2:$M$1065,MATCH($A14&amp;"|11",Blocks!$A$2:$A$1065,0)),"")=0,"",IFERROR(INDEX(Blocks!$P$2:$P$1065,MATCH($A14&amp;"|11",Blocks!$A$2:$A$1065,0)),""))</f>
        <v/>
      </c>
      <c r="BB14" s="15">
        <f>IF(IFERROR(INDEX(Blocks!$M$2:$M$1065,MATCH($A14&amp;"|11",Blocks!$A$2:$A$1065,0)),"")=0,"",IFERROR(INDEX(Blocks!$S$2:$S$1065,MATCH($A14&amp;"|11",Blocks!$A$2:$A$1065,0)),""))</f>
        <v/>
      </c>
      <c r="BC14" s="17">
        <f>IFERROR(INDEX(Blocks!$T$2:$T$1065,MATCH($A14&amp;"|11",Blocks!$A$2:$A$1065,0)),"")</f>
        <v/>
      </c>
      <c r="BD14" s="18">
        <f>IFERROR(INDEX(Blocks!$N$2:$N$1065,MATCH($A14&amp;"|12",Blocks!$A$2:$A$1065,0)),"")</f>
        <v/>
      </c>
      <c r="BE14" s="19">
        <f>IF(IFERROR(INDEX(Blocks!$M$2:$M$1065,MATCH($A14&amp;"|12",Blocks!$A$2:$A$1065,0)),"")=0,"",IFERROR(INDEX(Blocks!$P$2:$P$1065,MATCH($A14&amp;"|12",Blocks!$A$2:$A$1065,0)),""))</f>
        <v/>
      </c>
      <c r="BF14" s="18">
        <f>IF(IFERROR(INDEX(Blocks!$M$2:$M$1065,MATCH($A14&amp;"|12",Blocks!$A$2:$A$1065,0)),"")=0,"",IFERROR(INDEX(Blocks!$S$2:$S$1065,MATCH($A14&amp;"|12",Blocks!$A$2:$A$1065,0)),""))</f>
        <v/>
      </c>
      <c r="BG14" s="20">
        <f>IFERROR(INDEX(Blocks!$T$2:$T$1065,MATCH($A14&amp;"|12",Blocks!$A$2:$A$1065,0)),"")</f>
        <v/>
      </c>
    </row>
    <row r="15">
      <c r="A15" s="6" t="inlineStr">
        <is>
          <t>Millwall</t>
        </is>
      </c>
      <c r="B15" s="11" t="n">
        <v>10</v>
      </c>
      <c r="C15" s="12">
        <f>IFERROR(INDEX(Ratings!$F:$F,MATCH($A15,Ratings!$C:$C,0)),"")</f>
        <v/>
      </c>
      <c r="D15" s="11">
        <f>SUMIFS(TeamGames!$X$2:$X$4073,TeamGames!$D$2:$D$4073,$A15)</f>
        <v/>
      </c>
      <c r="E15" s="11">
        <f>SUMIFS(TeamGames!$O$2:$O$4073,TeamGames!$D$2:$D$4073,$A15)</f>
        <v/>
      </c>
      <c r="F15" s="13">
        <f>SUMIFS(TeamGames!$S$2:$S$4073,TeamGames!$D$2:$D$4073,$A15,TeamGames!$X$2:$X$4073,1)</f>
        <v/>
      </c>
      <c r="G15" s="14">
        <f>IF(D15=0,"",E15-F15)</f>
        <v/>
      </c>
      <c r="H15" s="13">
        <f>SUMIFS(TeamGames!$W$2:$W$4073,TeamGames!$D$2:$D$4073,$A15)</f>
        <v/>
      </c>
      <c r="I15" s="14">
        <f>IF(D15=0,"",H15-F15)</f>
        <v/>
      </c>
      <c r="J15" s="13">
        <f>SUMIFS(TeamGames!$T$2:$T$4073,TeamGames!$D$2:$D$4073,$A15)</f>
        <v/>
      </c>
      <c r="K15" s="13">
        <f>SUMIFS(TeamGames!$U$2:$U$4073,TeamGames!$D$2:$D$4073,$A15)</f>
        <v/>
      </c>
      <c r="L15" s="15">
        <f>IFERROR(INDEX(Blocks!$N$2:$N$1065,MATCH($A15&amp;"|1",Blocks!$A$2:$A$1065,0)),"")</f>
        <v/>
      </c>
      <c r="M15" s="16">
        <f>IF(IFERROR(INDEX(Blocks!$M$2:$M$1065,MATCH($A15&amp;"|1",Blocks!$A$2:$A$1065,0)),"")=0,"",IFERROR(INDEX(Blocks!$P$2:$P$1065,MATCH($A15&amp;"|1",Blocks!$A$2:$A$1065,0)),""))</f>
        <v/>
      </c>
      <c r="N15" s="15">
        <f>IF(IFERROR(INDEX(Blocks!$M$2:$M$1065,MATCH($A15&amp;"|1",Blocks!$A$2:$A$1065,0)),"")=0,"",IFERROR(INDEX(Blocks!$S$2:$S$1065,MATCH($A15&amp;"|1",Blocks!$A$2:$A$1065,0)),""))</f>
        <v/>
      </c>
      <c r="O15" s="17">
        <f>IFERROR(INDEX(Blocks!$T$2:$T$1065,MATCH($A15&amp;"|1",Blocks!$A$2:$A$1065,0)),"")</f>
        <v/>
      </c>
      <c r="P15" s="18">
        <f>IFERROR(INDEX(Blocks!$N$2:$N$1065,MATCH($A15&amp;"|2",Blocks!$A$2:$A$1065,0)),"")</f>
        <v/>
      </c>
      <c r="Q15" s="19">
        <f>IF(IFERROR(INDEX(Blocks!$M$2:$M$1065,MATCH($A15&amp;"|2",Blocks!$A$2:$A$1065,0)),"")=0,"",IFERROR(INDEX(Blocks!$P$2:$P$1065,MATCH($A15&amp;"|2",Blocks!$A$2:$A$1065,0)),""))</f>
        <v/>
      </c>
      <c r="R15" s="18">
        <f>IF(IFERROR(INDEX(Blocks!$M$2:$M$1065,MATCH($A15&amp;"|2",Blocks!$A$2:$A$1065,0)),"")=0,"",IFERROR(INDEX(Blocks!$S$2:$S$1065,MATCH($A15&amp;"|2",Blocks!$A$2:$A$1065,0)),""))</f>
        <v/>
      </c>
      <c r="S15" s="20">
        <f>IFERROR(INDEX(Blocks!$T$2:$T$1065,MATCH($A15&amp;"|2",Blocks!$A$2:$A$1065,0)),"")</f>
        <v/>
      </c>
      <c r="T15" s="15">
        <f>IFERROR(INDEX(Blocks!$N$2:$N$1065,MATCH($A15&amp;"|3",Blocks!$A$2:$A$1065,0)),"")</f>
        <v/>
      </c>
      <c r="U15" s="16">
        <f>IF(IFERROR(INDEX(Blocks!$M$2:$M$1065,MATCH($A15&amp;"|3",Blocks!$A$2:$A$1065,0)),"")=0,"",IFERROR(INDEX(Blocks!$P$2:$P$1065,MATCH($A15&amp;"|3",Blocks!$A$2:$A$1065,0)),""))</f>
        <v/>
      </c>
      <c r="V15" s="15">
        <f>IF(IFERROR(INDEX(Blocks!$M$2:$M$1065,MATCH($A15&amp;"|3",Blocks!$A$2:$A$1065,0)),"")=0,"",IFERROR(INDEX(Blocks!$S$2:$S$1065,MATCH($A15&amp;"|3",Blocks!$A$2:$A$1065,0)),""))</f>
        <v/>
      </c>
      <c r="W15" s="17">
        <f>IFERROR(INDEX(Blocks!$T$2:$T$1065,MATCH($A15&amp;"|3",Blocks!$A$2:$A$1065,0)),"")</f>
        <v/>
      </c>
      <c r="X15" s="18">
        <f>IFERROR(INDEX(Blocks!$N$2:$N$1065,MATCH($A15&amp;"|4",Blocks!$A$2:$A$1065,0)),"")</f>
        <v/>
      </c>
      <c r="Y15" s="19">
        <f>IF(IFERROR(INDEX(Blocks!$M$2:$M$1065,MATCH($A15&amp;"|4",Blocks!$A$2:$A$1065,0)),"")=0,"",IFERROR(INDEX(Blocks!$P$2:$P$1065,MATCH($A15&amp;"|4",Blocks!$A$2:$A$1065,0)),""))</f>
        <v/>
      </c>
      <c r="Z15" s="18">
        <f>IF(IFERROR(INDEX(Blocks!$M$2:$M$1065,MATCH($A15&amp;"|4",Blocks!$A$2:$A$1065,0)),"")=0,"",IFERROR(INDEX(Blocks!$S$2:$S$1065,MATCH($A15&amp;"|4",Blocks!$A$2:$A$1065,0)),""))</f>
        <v/>
      </c>
      <c r="AA15" s="20">
        <f>IFERROR(INDEX(Blocks!$T$2:$T$1065,MATCH($A15&amp;"|4",Blocks!$A$2:$A$1065,0)),"")</f>
        <v/>
      </c>
      <c r="AB15" s="15">
        <f>IFERROR(INDEX(Blocks!$N$2:$N$1065,MATCH($A15&amp;"|5",Blocks!$A$2:$A$1065,0)),"")</f>
        <v/>
      </c>
      <c r="AC15" s="16">
        <f>IF(IFERROR(INDEX(Blocks!$M$2:$M$1065,MATCH($A15&amp;"|5",Blocks!$A$2:$A$1065,0)),"")=0,"",IFERROR(INDEX(Blocks!$P$2:$P$1065,MATCH($A15&amp;"|5",Blocks!$A$2:$A$1065,0)),""))</f>
        <v/>
      </c>
      <c r="AD15" s="15">
        <f>IF(IFERROR(INDEX(Blocks!$M$2:$M$1065,MATCH($A15&amp;"|5",Blocks!$A$2:$A$1065,0)),"")=0,"",IFERROR(INDEX(Blocks!$S$2:$S$1065,MATCH($A15&amp;"|5",Blocks!$A$2:$A$1065,0)),""))</f>
        <v/>
      </c>
      <c r="AE15" s="17">
        <f>IFERROR(INDEX(Blocks!$T$2:$T$1065,MATCH($A15&amp;"|5",Blocks!$A$2:$A$1065,0)),"")</f>
        <v/>
      </c>
      <c r="AF15" s="18">
        <f>IFERROR(INDEX(Blocks!$N$2:$N$1065,MATCH($A15&amp;"|6",Blocks!$A$2:$A$1065,0)),"")</f>
        <v/>
      </c>
      <c r="AG15" s="19">
        <f>IF(IFERROR(INDEX(Blocks!$M$2:$M$1065,MATCH($A15&amp;"|6",Blocks!$A$2:$A$1065,0)),"")=0,"",IFERROR(INDEX(Blocks!$P$2:$P$1065,MATCH($A15&amp;"|6",Blocks!$A$2:$A$1065,0)),""))</f>
        <v/>
      </c>
      <c r="AH15" s="18">
        <f>IF(IFERROR(INDEX(Blocks!$M$2:$M$1065,MATCH($A15&amp;"|6",Blocks!$A$2:$A$1065,0)),"")=0,"",IFERROR(INDEX(Blocks!$S$2:$S$1065,MATCH($A15&amp;"|6",Blocks!$A$2:$A$1065,0)),""))</f>
        <v/>
      </c>
      <c r="AI15" s="20">
        <f>IFERROR(INDEX(Blocks!$T$2:$T$1065,MATCH($A15&amp;"|6",Blocks!$A$2:$A$1065,0)),"")</f>
        <v/>
      </c>
      <c r="AJ15" s="15">
        <f>IFERROR(INDEX(Blocks!$N$2:$N$1065,MATCH($A15&amp;"|7",Blocks!$A$2:$A$1065,0)),"")</f>
        <v/>
      </c>
      <c r="AK15" s="16">
        <f>IF(IFERROR(INDEX(Blocks!$M$2:$M$1065,MATCH($A15&amp;"|7",Blocks!$A$2:$A$1065,0)),"")=0,"",IFERROR(INDEX(Blocks!$P$2:$P$1065,MATCH($A15&amp;"|7",Blocks!$A$2:$A$1065,0)),""))</f>
        <v/>
      </c>
      <c r="AL15" s="15">
        <f>IF(IFERROR(INDEX(Blocks!$M$2:$M$1065,MATCH($A15&amp;"|7",Blocks!$A$2:$A$1065,0)),"")=0,"",IFERROR(INDEX(Blocks!$S$2:$S$1065,MATCH($A15&amp;"|7",Blocks!$A$2:$A$1065,0)),""))</f>
        <v/>
      </c>
      <c r="AM15" s="17">
        <f>IFERROR(INDEX(Blocks!$T$2:$T$1065,MATCH($A15&amp;"|7",Blocks!$A$2:$A$1065,0)),"")</f>
        <v/>
      </c>
      <c r="AN15" s="18">
        <f>IFERROR(INDEX(Blocks!$N$2:$N$1065,MATCH($A15&amp;"|8",Blocks!$A$2:$A$1065,0)),"")</f>
        <v/>
      </c>
      <c r="AO15" s="19">
        <f>IF(IFERROR(INDEX(Blocks!$M$2:$M$1065,MATCH($A15&amp;"|8",Blocks!$A$2:$A$1065,0)),"")=0,"",IFERROR(INDEX(Blocks!$P$2:$P$1065,MATCH($A15&amp;"|8",Blocks!$A$2:$A$1065,0)),""))</f>
        <v/>
      </c>
      <c r="AP15" s="18">
        <f>IF(IFERROR(INDEX(Blocks!$M$2:$M$1065,MATCH($A15&amp;"|8",Blocks!$A$2:$A$1065,0)),"")=0,"",IFERROR(INDEX(Blocks!$S$2:$S$1065,MATCH($A15&amp;"|8",Blocks!$A$2:$A$1065,0)),""))</f>
        <v/>
      </c>
      <c r="AQ15" s="20">
        <f>IFERROR(INDEX(Blocks!$T$2:$T$1065,MATCH($A15&amp;"|8",Blocks!$A$2:$A$1065,0)),"")</f>
        <v/>
      </c>
      <c r="AR15" s="15">
        <f>IFERROR(INDEX(Blocks!$N$2:$N$1065,MATCH($A15&amp;"|9",Blocks!$A$2:$A$1065,0)),"")</f>
        <v/>
      </c>
      <c r="AS15" s="16">
        <f>IF(IFERROR(INDEX(Blocks!$M$2:$M$1065,MATCH($A15&amp;"|9",Blocks!$A$2:$A$1065,0)),"")=0,"",IFERROR(INDEX(Blocks!$P$2:$P$1065,MATCH($A15&amp;"|9",Blocks!$A$2:$A$1065,0)),""))</f>
        <v/>
      </c>
      <c r="AT15" s="15">
        <f>IF(IFERROR(INDEX(Blocks!$M$2:$M$1065,MATCH($A15&amp;"|9",Blocks!$A$2:$A$1065,0)),"")=0,"",IFERROR(INDEX(Blocks!$S$2:$S$1065,MATCH($A15&amp;"|9",Blocks!$A$2:$A$1065,0)),""))</f>
        <v/>
      </c>
      <c r="AU15" s="17">
        <f>IFERROR(INDEX(Blocks!$T$2:$T$1065,MATCH($A15&amp;"|9",Blocks!$A$2:$A$1065,0)),"")</f>
        <v/>
      </c>
      <c r="AV15" s="18">
        <f>IFERROR(INDEX(Blocks!$N$2:$N$1065,MATCH($A15&amp;"|10",Blocks!$A$2:$A$1065,0)),"")</f>
        <v/>
      </c>
      <c r="AW15" s="19">
        <f>IF(IFERROR(INDEX(Blocks!$M$2:$M$1065,MATCH($A15&amp;"|10",Blocks!$A$2:$A$1065,0)),"")=0,"",IFERROR(INDEX(Blocks!$P$2:$P$1065,MATCH($A15&amp;"|10",Blocks!$A$2:$A$1065,0)),""))</f>
        <v/>
      </c>
      <c r="AX15" s="18">
        <f>IF(IFERROR(INDEX(Blocks!$M$2:$M$1065,MATCH($A15&amp;"|10",Blocks!$A$2:$A$1065,0)),"")=0,"",IFERROR(INDEX(Blocks!$S$2:$S$1065,MATCH($A15&amp;"|10",Blocks!$A$2:$A$1065,0)),""))</f>
        <v/>
      </c>
      <c r="AY15" s="20">
        <f>IFERROR(INDEX(Blocks!$T$2:$T$1065,MATCH($A15&amp;"|10",Blocks!$A$2:$A$1065,0)),"")</f>
        <v/>
      </c>
      <c r="AZ15" s="15">
        <f>IFERROR(INDEX(Blocks!$N$2:$N$1065,MATCH($A15&amp;"|11",Blocks!$A$2:$A$1065,0)),"")</f>
        <v/>
      </c>
      <c r="BA15" s="16">
        <f>IF(IFERROR(INDEX(Blocks!$M$2:$M$1065,MATCH($A15&amp;"|11",Blocks!$A$2:$A$1065,0)),"")=0,"",IFERROR(INDEX(Blocks!$P$2:$P$1065,MATCH($A15&amp;"|11",Blocks!$A$2:$A$1065,0)),""))</f>
        <v/>
      </c>
      <c r="BB15" s="15">
        <f>IF(IFERROR(INDEX(Blocks!$M$2:$M$1065,MATCH($A15&amp;"|11",Blocks!$A$2:$A$1065,0)),"")=0,"",IFERROR(INDEX(Blocks!$S$2:$S$1065,MATCH($A15&amp;"|11",Blocks!$A$2:$A$1065,0)),""))</f>
        <v/>
      </c>
      <c r="BC15" s="17">
        <f>IFERROR(INDEX(Blocks!$T$2:$T$1065,MATCH($A15&amp;"|11",Blocks!$A$2:$A$1065,0)),"")</f>
        <v/>
      </c>
      <c r="BD15" s="18">
        <f>IFERROR(INDEX(Blocks!$N$2:$N$1065,MATCH($A15&amp;"|12",Blocks!$A$2:$A$1065,0)),"")</f>
        <v/>
      </c>
      <c r="BE15" s="19">
        <f>IF(IFERROR(INDEX(Blocks!$M$2:$M$1065,MATCH($A15&amp;"|12",Blocks!$A$2:$A$1065,0)),"")=0,"",IFERROR(INDEX(Blocks!$P$2:$P$1065,MATCH($A15&amp;"|12",Blocks!$A$2:$A$1065,0)),""))</f>
        <v/>
      </c>
      <c r="BF15" s="18">
        <f>IF(IFERROR(INDEX(Blocks!$M$2:$M$1065,MATCH($A15&amp;"|12",Blocks!$A$2:$A$1065,0)),"")=0,"",IFERROR(INDEX(Blocks!$S$2:$S$1065,MATCH($A15&amp;"|12",Blocks!$A$2:$A$1065,0)),""))</f>
        <v/>
      </c>
      <c r="BG15" s="20">
        <f>IFERROR(INDEX(Blocks!$T$2:$T$1065,MATCH($A15&amp;"|12",Blocks!$A$2:$A$1065,0)),"")</f>
        <v/>
      </c>
    </row>
    <row r="16">
      <c r="A16" s="6" t="inlineStr">
        <is>
          <t>Stoke</t>
        </is>
      </c>
      <c r="B16" s="11" t="n">
        <v>11</v>
      </c>
      <c r="C16" s="12">
        <f>IFERROR(INDEX(Ratings!$F:$F,MATCH($A16,Ratings!$C:$C,0)),"")</f>
        <v/>
      </c>
      <c r="D16" s="11">
        <f>SUMIFS(TeamGames!$X$2:$X$4073,TeamGames!$D$2:$D$4073,$A16)</f>
        <v/>
      </c>
      <c r="E16" s="11">
        <f>SUMIFS(TeamGames!$O$2:$O$4073,TeamGames!$D$2:$D$4073,$A16)</f>
        <v/>
      </c>
      <c r="F16" s="13">
        <f>SUMIFS(TeamGames!$S$2:$S$4073,TeamGames!$D$2:$D$4073,$A16,TeamGames!$X$2:$X$4073,1)</f>
        <v/>
      </c>
      <c r="G16" s="14">
        <f>IF(D16=0,"",E16-F16)</f>
        <v/>
      </c>
      <c r="H16" s="13">
        <f>SUMIFS(TeamGames!$W$2:$W$4073,TeamGames!$D$2:$D$4073,$A16)</f>
        <v/>
      </c>
      <c r="I16" s="14">
        <f>IF(D16=0,"",H16-F16)</f>
        <v/>
      </c>
      <c r="J16" s="13">
        <f>SUMIFS(TeamGames!$T$2:$T$4073,TeamGames!$D$2:$D$4073,$A16)</f>
        <v/>
      </c>
      <c r="K16" s="13">
        <f>SUMIFS(TeamGames!$U$2:$U$4073,TeamGames!$D$2:$D$4073,$A16)</f>
        <v/>
      </c>
      <c r="L16" s="15">
        <f>IFERROR(INDEX(Blocks!$N$2:$N$1065,MATCH($A16&amp;"|1",Blocks!$A$2:$A$1065,0)),"")</f>
        <v/>
      </c>
      <c r="M16" s="16">
        <f>IF(IFERROR(INDEX(Blocks!$M$2:$M$1065,MATCH($A16&amp;"|1",Blocks!$A$2:$A$1065,0)),"")=0,"",IFERROR(INDEX(Blocks!$P$2:$P$1065,MATCH($A16&amp;"|1",Blocks!$A$2:$A$1065,0)),""))</f>
        <v/>
      </c>
      <c r="N16" s="15">
        <f>IF(IFERROR(INDEX(Blocks!$M$2:$M$1065,MATCH($A16&amp;"|1",Blocks!$A$2:$A$1065,0)),"")=0,"",IFERROR(INDEX(Blocks!$S$2:$S$1065,MATCH($A16&amp;"|1",Blocks!$A$2:$A$1065,0)),""))</f>
        <v/>
      </c>
      <c r="O16" s="17">
        <f>IFERROR(INDEX(Blocks!$T$2:$T$1065,MATCH($A16&amp;"|1",Blocks!$A$2:$A$1065,0)),"")</f>
        <v/>
      </c>
      <c r="P16" s="18">
        <f>IFERROR(INDEX(Blocks!$N$2:$N$1065,MATCH($A16&amp;"|2",Blocks!$A$2:$A$1065,0)),"")</f>
        <v/>
      </c>
      <c r="Q16" s="19">
        <f>IF(IFERROR(INDEX(Blocks!$M$2:$M$1065,MATCH($A16&amp;"|2",Blocks!$A$2:$A$1065,0)),"")=0,"",IFERROR(INDEX(Blocks!$P$2:$P$1065,MATCH($A16&amp;"|2",Blocks!$A$2:$A$1065,0)),""))</f>
        <v/>
      </c>
      <c r="R16" s="18">
        <f>IF(IFERROR(INDEX(Blocks!$M$2:$M$1065,MATCH($A16&amp;"|2",Blocks!$A$2:$A$1065,0)),"")=0,"",IFERROR(INDEX(Blocks!$S$2:$S$1065,MATCH($A16&amp;"|2",Blocks!$A$2:$A$1065,0)),""))</f>
        <v/>
      </c>
      <c r="S16" s="20">
        <f>IFERROR(INDEX(Blocks!$T$2:$T$1065,MATCH($A16&amp;"|2",Blocks!$A$2:$A$1065,0)),"")</f>
        <v/>
      </c>
      <c r="T16" s="15">
        <f>IFERROR(INDEX(Blocks!$N$2:$N$1065,MATCH($A16&amp;"|3",Blocks!$A$2:$A$1065,0)),"")</f>
        <v/>
      </c>
      <c r="U16" s="16">
        <f>IF(IFERROR(INDEX(Blocks!$M$2:$M$1065,MATCH($A16&amp;"|3",Blocks!$A$2:$A$1065,0)),"")=0,"",IFERROR(INDEX(Blocks!$P$2:$P$1065,MATCH($A16&amp;"|3",Blocks!$A$2:$A$1065,0)),""))</f>
        <v/>
      </c>
      <c r="V16" s="15">
        <f>IF(IFERROR(INDEX(Blocks!$M$2:$M$1065,MATCH($A16&amp;"|3",Blocks!$A$2:$A$1065,0)),"")=0,"",IFERROR(INDEX(Blocks!$S$2:$S$1065,MATCH($A16&amp;"|3",Blocks!$A$2:$A$1065,0)),""))</f>
        <v/>
      </c>
      <c r="W16" s="17">
        <f>IFERROR(INDEX(Blocks!$T$2:$T$1065,MATCH($A16&amp;"|3",Blocks!$A$2:$A$1065,0)),"")</f>
        <v/>
      </c>
      <c r="X16" s="18">
        <f>IFERROR(INDEX(Blocks!$N$2:$N$1065,MATCH($A16&amp;"|4",Blocks!$A$2:$A$1065,0)),"")</f>
        <v/>
      </c>
      <c r="Y16" s="19">
        <f>IF(IFERROR(INDEX(Blocks!$M$2:$M$1065,MATCH($A16&amp;"|4",Blocks!$A$2:$A$1065,0)),"")=0,"",IFERROR(INDEX(Blocks!$P$2:$P$1065,MATCH($A16&amp;"|4",Blocks!$A$2:$A$1065,0)),""))</f>
        <v/>
      </c>
      <c r="Z16" s="18">
        <f>IF(IFERROR(INDEX(Blocks!$M$2:$M$1065,MATCH($A16&amp;"|4",Blocks!$A$2:$A$1065,0)),"")=0,"",IFERROR(INDEX(Blocks!$S$2:$S$1065,MATCH($A16&amp;"|4",Blocks!$A$2:$A$1065,0)),""))</f>
        <v/>
      </c>
      <c r="AA16" s="20">
        <f>IFERROR(INDEX(Blocks!$T$2:$T$1065,MATCH($A16&amp;"|4",Blocks!$A$2:$A$1065,0)),"")</f>
        <v/>
      </c>
      <c r="AB16" s="15">
        <f>IFERROR(INDEX(Blocks!$N$2:$N$1065,MATCH($A16&amp;"|5",Blocks!$A$2:$A$1065,0)),"")</f>
        <v/>
      </c>
      <c r="AC16" s="16">
        <f>IF(IFERROR(INDEX(Blocks!$M$2:$M$1065,MATCH($A16&amp;"|5",Blocks!$A$2:$A$1065,0)),"")=0,"",IFERROR(INDEX(Blocks!$P$2:$P$1065,MATCH($A16&amp;"|5",Blocks!$A$2:$A$1065,0)),""))</f>
        <v/>
      </c>
      <c r="AD16" s="15">
        <f>IF(IFERROR(INDEX(Blocks!$M$2:$M$1065,MATCH($A16&amp;"|5",Blocks!$A$2:$A$1065,0)),"")=0,"",IFERROR(INDEX(Blocks!$S$2:$S$1065,MATCH($A16&amp;"|5",Blocks!$A$2:$A$1065,0)),""))</f>
        <v/>
      </c>
      <c r="AE16" s="17">
        <f>IFERROR(INDEX(Blocks!$T$2:$T$1065,MATCH($A16&amp;"|5",Blocks!$A$2:$A$1065,0)),"")</f>
        <v/>
      </c>
      <c r="AF16" s="18">
        <f>IFERROR(INDEX(Blocks!$N$2:$N$1065,MATCH($A16&amp;"|6",Blocks!$A$2:$A$1065,0)),"")</f>
        <v/>
      </c>
      <c r="AG16" s="19">
        <f>IF(IFERROR(INDEX(Blocks!$M$2:$M$1065,MATCH($A16&amp;"|6",Blocks!$A$2:$A$1065,0)),"")=0,"",IFERROR(INDEX(Blocks!$P$2:$P$1065,MATCH($A16&amp;"|6",Blocks!$A$2:$A$1065,0)),""))</f>
        <v/>
      </c>
      <c r="AH16" s="18">
        <f>IF(IFERROR(INDEX(Blocks!$M$2:$M$1065,MATCH($A16&amp;"|6",Blocks!$A$2:$A$1065,0)),"")=0,"",IFERROR(INDEX(Blocks!$S$2:$S$1065,MATCH($A16&amp;"|6",Blocks!$A$2:$A$1065,0)),""))</f>
        <v/>
      </c>
      <c r="AI16" s="20">
        <f>IFERROR(INDEX(Blocks!$T$2:$T$1065,MATCH($A16&amp;"|6",Blocks!$A$2:$A$1065,0)),"")</f>
        <v/>
      </c>
      <c r="AJ16" s="15">
        <f>IFERROR(INDEX(Blocks!$N$2:$N$1065,MATCH($A16&amp;"|7",Blocks!$A$2:$A$1065,0)),"")</f>
        <v/>
      </c>
      <c r="AK16" s="16">
        <f>IF(IFERROR(INDEX(Blocks!$M$2:$M$1065,MATCH($A16&amp;"|7",Blocks!$A$2:$A$1065,0)),"")=0,"",IFERROR(INDEX(Blocks!$P$2:$P$1065,MATCH($A16&amp;"|7",Blocks!$A$2:$A$1065,0)),""))</f>
        <v/>
      </c>
      <c r="AL16" s="15">
        <f>IF(IFERROR(INDEX(Blocks!$M$2:$M$1065,MATCH($A16&amp;"|7",Blocks!$A$2:$A$1065,0)),"")=0,"",IFERROR(INDEX(Blocks!$S$2:$S$1065,MATCH($A16&amp;"|7",Blocks!$A$2:$A$1065,0)),""))</f>
        <v/>
      </c>
      <c r="AM16" s="17">
        <f>IFERROR(INDEX(Blocks!$T$2:$T$1065,MATCH($A16&amp;"|7",Blocks!$A$2:$A$1065,0)),"")</f>
        <v/>
      </c>
      <c r="AN16" s="18">
        <f>IFERROR(INDEX(Blocks!$N$2:$N$1065,MATCH($A16&amp;"|8",Blocks!$A$2:$A$1065,0)),"")</f>
        <v/>
      </c>
      <c r="AO16" s="19">
        <f>IF(IFERROR(INDEX(Blocks!$M$2:$M$1065,MATCH($A16&amp;"|8",Blocks!$A$2:$A$1065,0)),"")=0,"",IFERROR(INDEX(Blocks!$P$2:$P$1065,MATCH($A16&amp;"|8",Blocks!$A$2:$A$1065,0)),""))</f>
        <v/>
      </c>
      <c r="AP16" s="18">
        <f>IF(IFERROR(INDEX(Blocks!$M$2:$M$1065,MATCH($A16&amp;"|8",Blocks!$A$2:$A$1065,0)),"")=0,"",IFERROR(INDEX(Blocks!$S$2:$S$1065,MATCH($A16&amp;"|8",Blocks!$A$2:$A$1065,0)),""))</f>
        <v/>
      </c>
      <c r="AQ16" s="20">
        <f>IFERROR(INDEX(Blocks!$T$2:$T$1065,MATCH($A16&amp;"|8",Blocks!$A$2:$A$1065,0)),"")</f>
        <v/>
      </c>
      <c r="AR16" s="15">
        <f>IFERROR(INDEX(Blocks!$N$2:$N$1065,MATCH($A16&amp;"|9",Blocks!$A$2:$A$1065,0)),"")</f>
        <v/>
      </c>
      <c r="AS16" s="16">
        <f>IF(IFERROR(INDEX(Blocks!$M$2:$M$1065,MATCH($A16&amp;"|9",Blocks!$A$2:$A$1065,0)),"")=0,"",IFERROR(INDEX(Blocks!$P$2:$P$1065,MATCH($A16&amp;"|9",Blocks!$A$2:$A$1065,0)),""))</f>
        <v/>
      </c>
      <c r="AT16" s="15">
        <f>IF(IFERROR(INDEX(Blocks!$M$2:$M$1065,MATCH($A16&amp;"|9",Blocks!$A$2:$A$1065,0)),"")=0,"",IFERROR(INDEX(Blocks!$S$2:$S$1065,MATCH($A16&amp;"|9",Blocks!$A$2:$A$1065,0)),""))</f>
        <v/>
      </c>
      <c r="AU16" s="17">
        <f>IFERROR(INDEX(Blocks!$T$2:$T$1065,MATCH($A16&amp;"|9",Blocks!$A$2:$A$1065,0)),"")</f>
        <v/>
      </c>
      <c r="AV16" s="18">
        <f>IFERROR(INDEX(Blocks!$N$2:$N$1065,MATCH($A16&amp;"|10",Blocks!$A$2:$A$1065,0)),"")</f>
        <v/>
      </c>
      <c r="AW16" s="19">
        <f>IF(IFERROR(INDEX(Blocks!$M$2:$M$1065,MATCH($A16&amp;"|10",Blocks!$A$2:$A$1065,0)),"")=0,"",IFERROR(INDEX(Blocks!$P$2:$P$1065,MATCH($A16&amp;"|10",Blocks!$A$2:$A$1065,0)),""))</f>
        <v/>
      </c>
      <c r="AX16" s="18">
        <f>IF(IFERROR(INDEX(Blocks!$M$2:$M$1065,MATCH($A16&amp;"|10",Blocks!$A$2:$A$1065,0)),"")=0,"",IFERROR(INDEX(Blocks!$S$2:$S$1065,MATCH($A16&amp;"|10",Blocks!$A$2:$A$1065,0)),""))</f>
        <v/>
      </c>
      <c r="AY16" s="20">
        <f>IFERROR(INDEX(Blocks!$T$2:$T$1065,MATCH($A16&amp;"|10",Blocks!$A$2:$A$1065,0)),"")</f>
        <v/>
      </c>
      <c r="AZ16" s="15">
        <f>IFERROR(INDEX(Blocks!$N$2:$N$1065,MATCH($A16&amp;"|11",Blocks!$A$2:$A$1065,0)),"")</f>
        <v/>
      </c>
      <c r="BA16" s="16">
        <f>IF(IFERROR(INDEX(Blocks!$M$2:$M$1065,MATCH($A16&amp;"|11",Blocks!$A$2:$A$1065,0)),"")=0,"",IFERROR(INDEX(Blocks!$P$2:$P$1065,MATCH($A16&amp;"|11",Blocks!$A$2:$A$1065,0)),""))</f>
        <v/>
      </c>
      <c r="BB16" s="15">
        <f>IF(IFERROR(INDEX(Blocks!$M$2:$M$1065,MATCH($A16&amp;"|11",Blocks!$A$2:$A$1065,0)),"")=0,"",IFERROR(INDEX(Blocks!$S$2:$S$1065,MATCH($A16&amp;"|11",Blocks!$A$2:$A$1065,0)),""))</f>
        <v/>
      </c>
      <c r="BC16" s="17">
        <f>IFERROR(INDEX(Blocks!$T$2:$T$1065,MATCH($A16&amp;"|11",Blocks!$A$2:$A$1065,0)),"")</f>
        <v/>
      </c>
      <c r="BD16" s="18">
        <f>IFERROR(INDEX(Blocks!$N$2:$N$1065,MATCH($A16&amp;"|12",Blocks!$A$2:$A$1065,0)),"")</f>
        <v/>
      </c>
      <c r="BE16" s="19">
        <f>IF(IFERROR(INDEX(Blocks!$M$2:$M$1065,MATCH($A16&amp;"|12",Blocks!$A$2:$A$1065,0)),"")=0,"",IFERROR(INDEX(Blocks!$P$2:$P$1065,MATCH($A16&amp;"|12",Blocks!$A$2:$A$1065,0)),""))</f>
        <v/>
      </c>
      <c r="BF16" s="18">
        <f>IF(IFERROR(INDEX(Blocks!$M$2:$M$1065,MATCH($A16&amp;"|12",Blocks!$A$2:$A$1065,0)),"")=0,"",IFERROR(INDEX(Blocks!$S$2:$S$1065,MATCH($A16&amp;"|12",Blocks!$A$2:$A$1065,0)),""))</f>
        <v/>
      </c>
      <c r="BG16" s="20">
        <f>IFERROR(INDEX(Blocks!$T$2:$T$1065,MATCH($A16&amp;"|12",Blocks!$A$2:$A$1065,0)),"")</f>
        <v/>
      </c>
    </row>
    <row r="17">
      <c r="A17" s="6" t="inlineStr">
        <is>
          <t>Derby</t>
        </is>
      </c>
      <c r="B17" s="11" t="n">
        <v>12</v>
      </c>
      <c r="C17" s="12">
        <f>IFERROR(INDEX(Ratings!$F:$F,MATCH($A17,Ratings!$C:$C,0)),"")</f>
        <v/>
      </c>
      <c r="D17" s="11">
        <f>SUMIFS(TeamGames!$X$2:$X$4073,TeamGames!$D$2:$D$4073,$A17)</f>
        <v/>
      </c>
      <c r="E17" s="11">
        <f>SUMIFS(TeamGames!$O$2:$O$4073,TeamGames!$D$2:$D$4073,$A17)</f>
        <v/>
      </c>
      <c r="F17" s="13">
        <f>SUMIFS(TeamGames!$S$2:$S$4073,TeamGames!$D$2:$D$4073,$A17,TeamGames!$X$2:$X$4073,1)</f>
        <v/>
      </c>
      <c r="G17" s="14">
        <f>IF(D17=0,"",E17-F17)</f>
        <v/>
      </c>
      <c r="H17" s="13">
        <f>SUMIFS(TeamGames!$W$2:$W$4073,TeamGames!$D$2:$D$4073,$A17)</f>
        <v/>
      </c>
      <c r="I17" s="14">
        <f>IF(D17=0,"",H17-F17)</f>
        <v/>
      </c>
      <c r="J17" s="13">
        <f>SUMIFS(TeamGames!$T$2:$T$4073,TeamGames!$D$2:$D$4073,$A17)</f>
        <v/>
      </c>
      <c r="K17" s="13">
        <f>SUMIFS(TeamGames!$U$2:$U$4073,TeamGames!$D$2:$D$4073,$A17)</f>
        <v/>
      </c>
      <c r="L17" s="15">
        <f>IFERROR(INDEX(Blocks!$N$2:$N$1065,MATCH($A17&amp;"|1",Blocks!$A$2:$A$1065,0)),"")</f>
        <v/>
      </c>
      <c r="M17" s="16">
        <f>IF(IFERROR(INDEX(Blocks!$M$2:$M$1065,MATCH($A17&amp;"|1",Blocks!$A$2:$A$1065,0)),"")=0,"",IFERROR(INDEX(Blocks!$P$2:$P$1065,MATCH($A17&amp;"|1",Blocks!$A$2:$A$1065,0)),""))</f>
        <v/>
      </c>
      <c r="N17" s="15">
        <f>IF(IFERROR(INDEX(Blocks!$M$2:$M$1065,MATCH($A17&amp;"|1",Blocks!$A$2:$A$1065,0)),"")=0,"",IFERROR(INDEX(Blocks!$S$2:$S$1065,MATCH($A17&amp;"|1",Blocks!$A$2:$A$1065,0)),""))</f>
        <v/>
      </c>
      <c r="O17" s="17">
        <f>IFERROR(INDEX(Blocks!$T$2:$T$1065,MATCH($A17&amp;"|1",Blocks!$A$2:$A$1065,0)),"")</f>
        <v/>
      </c>
      <c r="P17" s="18">
        <f>IFERROR(INDEX(Blocks!$N$2:$N$1065,MATCH($A17&amp;"|2",Blocks!$A$2:$A$1065,0)),"")</f>
        <v/>
      </c>
      <c r="Q17" s="19">
        <f>IF(IFERROR(INDEX(Blocks!$M$2:$M$1065,MATCH($A17&amp;"|2",Blocks!$A$2:$A$1065,0)),"")=0,"",IFERROR(INDEX(Blocks!$P$2:$P$1065,MATCH($A17&amp;"|2",Blocks!$A$2:$A$1065,0)),""))</f>
        <v/>
      </c>
      <c r="R17" s="18">
        <f>IF(IFERROR(INDEX(Blocks!$M$2:$M$1065,MATCH($A17&amp;"|2",Blocks!$A$2:$A$1065,0)),"")=0,"",IFERROR(INDEX(Blocks!$S$2:$S$1065,MATCH($A17&amp;"|2",Blocks!$A$2:$A$1065,0)),""))</f>
        <v/>
      </c>
      <c r="S17" s="20">
        <f>IFERROR(INDEX(Blocks!$T$2:$T$1065,MATCH($A17&amp;"|2",Blocks!$A$2:$A$1065,0)),"")</f>
        <v/>
      </c>
      <c r="T17" s="15">
        <f>IFERROR(INDEX(Blocks!$N$2:$N$1065,MATCH($A17&amp;"|3",Blocks!$A$2:$A$1065,0)),"")</f>
        <v/>
      </c>
      <c r="U17" s="16">
        <f>IF(IFERROR(INDEX(Blocks!$M$2:$M$1065,MATCH($A17&amp;"|3",Blocks!$A$2:$A$1065,0)),"")=0,"",IFERROR(INDEX(Blocks!$P$2:$P$1065,MATCH($A17&amp;"|3",Blocks!$A$2:$A$1065,0)),""))</f>
        <v/>
      </c>
      <c r="V17" s="15">
        <f>IF(IFERROR(INDEX(Blocks!$M$2:$M$1065,MATCH($A17&amp;"|3",Blocks!$A$2:$A$1065,0)),"")=0,"",IFERROR(INDEX(Blocks!$S$2:$S$1065,MATCH($A17&amp;"|3",Blocks!$A$2:$A$1065,0)),""))</f>
        <v/>
      </c>
      <c r="W17" s="17">
        <f>IFERROR(INDEX(Blocks!$T$2:$T$1065,MATCH($A17&amp;"|3",Blocks!$A$2:$A$1065,0)),"")</f>
        <v/>
      </c>
      <c r="X17" s="18">
        <f>IFERROR(INDEX(Blocks!$N$2:$N$1065,MATCH($A17&amp;"|4",Blocks!$A$2:$A$1065,0)),"")</f>
        <v/>
      </c>
      <c r="Y17" s="19">
        <f>IF(IFERROR(INDEX(Blocks!$M$2:$M$1065,MATCH($A17&amp;"|4",Blocks!$A$2:$A$1065,0)),"")=0,"",IFERROR(INDEX(Blocks!$P$2:$P$1065,MATCH($A17&amp;"|4",Blocks!$A$2:$A$1065,0)),""))</f>
        <v/>
      </c>
      <c r="Z17" s="18">
        <f>IF(IFERROR(INDEX(Blocks!$M$2:$M$1065,MATCH($A17&amp;"|4",Blocks!$A$2:$A$1065,0)),"")=0,"",IFERROR(INDEX(Blocks!$S$2:$S$1065,MATCH($A17&amp;"|4",Blocks!$A$2:$A$1065,0)),""))</f>
        <v/>
      </c>
      <c r="AA17" s="20">
        <f>IFERROR(INDEX(Blocks!$T$2:$T$1065,MATCH($A17&amp;"|4",Blocks!$A$2:$A$1065,0)),"")</f>
        <v/>
      </c>
      <c r="AB17" s="15">
        <f>IFERROR(INDEX(Blocks!$N$2:$N$1065,MATCH($A17&amp;"|5",Blocks!$A$2:$A$1065,0)),"")</f>
        <v/>
      </c>
      <c r="AC17" s="16">
        <f>IF(IFERROR(INDEX(Blocks!$M$2:$M$1065,MATCH($A17&amp;"|5",Blocks!$A$2:$A$1065,0)),"")=0,"",IFERROR(INDEX(Blocks!$P$2:$P$1065,MATCH($A17&amp;"|5",Blocks!$A$2:$A$1065,0)),""))</f>
        <v/>
      </c>
      <c r="AD17" s="15">
        <f>IF(IFERROR(INDEX(Blocks!$M$2:$M$1065,MATCH($A17&amp;"|5",Blocks!$A$2:$A$1065,0)),"")=0,"",IFERROR(INDEX(Blocks!$S$2:$S$1065,MATCH($A17&amp;"|5",Blocks!$A$2:$A$1065,0)),""))</f>
        <v/>
      </c>
      <c r="AE17" s="17">
        <f>IFERROR(INDEX(Blocks!$T$2:$T$1065,MATCH($A17&amp;"|5",Blocks!$A$2:$A$1065,0)),"")</f>
        <v/>
      </c>
      <c r="AF17" s="18">
        <f>IFERROR(INDEX(Blocks!$N$2:$N$1065,MATCH($A17&amp;"|6",Blocks!$A$2:$A$1065,0)),"")</f>
        <v/>
      </c>
      <c r="AG17" s="19">
        <f>IF(IFERROR(INDEX(Blocks!$M$2:$M$1065,MATCH($A17&amp;"|6",Blocks!$A$2:$A$1065,0)),"")=0,"",IFERROR(INDEX(Blocks!$P$2:$P$1065,MATCH($A17&amp;"|6",Blocks!$A$2:$A$1065,0)),""))</f>
        <v/>
      </c>
      <c r="AH17" s="18">
        <f>IF(IFERROR(INDEX(Blocks!$M$2:$M$1065,MATCH($A17&amp;"|6",Blocks!$A$2:$A$1065,0)),"")=0,"",IFERROR(INDEX(Blocks!$S$2:$S$1065,MATCH($A17&amp;"|6",Blocks!$A$2:$A$1065,0)),""))</f>
        <v/>
      </c>
      <c r="AI17" s="20">
        <f>IFERROR(INDEX(Blocks!$T$2:$T$1065,MATCH($A17&amp;"|6",Blocks!$A$2:$A$1065,0)),"")</f>
        <v/>
      </c>
      <c r="AJ17" s="15">
        <f>IFERROR(INDEX(Blocks!$N$2:$N$1065,MATCH($A17&amp;"|7",Blocks!$A$2:$A$1065,0)),"")</f>
        <v/>
      </c>
      <c r="AK17" s="16">
        <f>IF(IFERROR(INDEX(Blocks!$M$2:$M$1065,MATCH($A17&amp;"|7",Blocks!$A$2:$A$1065,0)),"")=0,"",IFERROR(INDEX(Blocks!$P$2:$P$1065,MATCH($A17&amp;"|7",Blocks!$A$2:$A$1065,0)),""))</f>
        <v/>
      </c>
      <c r="AL17" s="15">
        <f>IF(IFERROR(INDEX(Blocks!$M$2:$M$1065,MATCH($A17&amp;"|7",Blocks!$A$2:$A$1065,0)),"")=0,"",IFERROR(INDEX(Blocks!$S$2:$S$1065,MATCH($A17&amp;"|7",Blocks!$A$2:$A$1065,0)),""))</f>
        <v/>
      </c>
      <c r="AM17" s="17">
        <f>IFERROR(INDEX(Blocks!$T$2:$T$1065,MATCH($A17&amp;"|7",Blocks!$A$2:$A$1065,0)),"")</f>
        <v/>
      </c>
      <c r="AN17" s="18">
        <f>IFERROR(INDEX(Blocks!$N$2:$N$1065,MATCH($A17&amp;"|8",Blocks!$A$2:$A$1065,0)),"")</f>
        <v/>
      </c>
      <c r="AO17" s="19">
        <f>IF(IFERROR(INDEX(Blocks!$M$2:$M$1065,MATCH($A17&amp;"|8",Blocks!$A$2:$A$1065,0)),"")=0,"",IFERROR(INDEX(Blocks!$P$2:$P$1065,MATCH($A17&amp;"|8",Blocks!$A$2:$A$1065,0)),""))</f>
        <v/>
      </c>
      <c r="AP17" s="18">
        <f>IF(IFERROR(INDEX(Blocks!$M$2:$M$1065,MATCH($A17&amp;"|8",Blocks!$A$2:$A$1065,0)),"")=0,"",IFERROR(INDEX(Blocks!$S$2:$S$1065,MATCH($A17&amp;"|8",Blocks!$A$2:$A$1065,0)),""))</f>
        <v/>
      </c>
      <c r="AQ17" s="20">
        <f>IFERROR(INDEX(Blocks!$T$2:$T$1065,MATCH($A17&amp;"|8",Blocks!$A$2:$A$1065,0)),"")</f>
        <v/>
      </c>
      <c r="AR17" s="15">
        <f>IFERROR(INDEX(Blocks!$N$2:$N$1065,MATCH($A17&amp;"|9",Blocks!$A$2:$A$1065,0)),"")</f>
        <v/>
      </c>
      <c r="AS17" s="16">
        <f>IF(IFERROR(INDEX(Blocks!$M$2:$M$1065,MATCH($A17&amp;"|9",Blocks!$A$2:$A$1065,0)),"")=0,"",IFERROR(INDEX(Blocks!$P$2:$P$1065,MATCH($A17&amp;"|9",Blocks!$A$2:$A$1065,0)),""))</f>
        <v/>
      </c>
      <c r="AT17" s="15">
        <f>IF(IFERROR(INDEX(Blocks!$M$2:$M$1065,MATCH($A17&amp;"|9",Blocks!$A$2:$A$1065,0)),"")=0,"",IFERROR(INDEX(Blocks!$S$2:$S$1065,MATCH($A17&amp;"|9",Blocks!$A$2:$A$1065,0)),""))</f>
        <v/>
      </c>
      <c r="AU17" s="17">
        <f>IFERROR(INDEX(Blocks!$T$2:$T$1065,MATCH($A17&amp;"|9",Blocks!$A$2:$A$1065,0)),"")</f>
        <v/>
      </c>
      <c r="AV17" s="18">
        <f>IFERROR(INDEX(Blocks!$N$2:$N$1065,MATCH($A17&amp;"|10",Blocks!$A$2:$A$1065,0)),"")</f>
        <v/>
      </c>
      <c r="AW17" s="19">
        <f>IF(IFERROR(INDEX(Blocks!$M$2:$M$1065,MATCH($A17&amp;"|10",Blocks!$A$2:$A$1065,0)),"")=0,"",IFERROR(INDEX(Blocks!$P$2:$P$1065,MATCH($A17&amp;"|10",Blocks!$A$2:$A$1065,0)),""))</f>
        <v/>
      </c>
      <c r="AX17" s="18">
        <f>IF(IFERROR(INDEX(Blocks!$M$2:$M$1065,MATCH($A17&amp;"|10",Blocks!$A$2:$A$1065,0)),"")=0,"",IFERROR(INDEX(Blocks!$S$2:$S$1065,MATCH($A17&amp;"|10",Blocks!$A$2:$A$1065,0)),""))</f>
        <v/>
      </c>
      <c r="AY17" s="20">
        <f>IFERROR(INDEX(Blocks!$T$2:$T$1065,MATCH($A17&amp;"|10",Blocks!$A$2:$A$1065,0)),"")</f>
        <v/>
      </c>
      <c r="AZ17" s="15">
        <f>IFERROR(INDEX(Blocks!$N$2:$N$1065,MATCH($A17&amp;"|11",Blocks!$A$2:$A$1065,0)),"")</f>
        <v/>
      </c>
      <c r="BA17" s="16">
        <f>IF(IFERROR(INDEX(Blocks!$M$2:$M$1065,MATCH($A17&amp;"|11",Blocks!$A$2:$A$1065,0)),"")=0,"",IFERROR(INDEX(Blocks!$P$2:$P$1065,MATCH($A17&amp;"|11",Blocks!$A$2:$A$1065,0)),""))</f>
        <v/>
      </c>
      <c r="BB17" s="15">
        <f>IF(IFERROR(INDEX(Blocks!$M$2:$M$1065,MATCH($A17&amp;"|11",Blocks!$A$2:$A$1065,0)),"")=0,"",IFERROR(INDEX(Blocks!$S$2:$S$1065,MATCH($A17&amp;"|11",Blocks!$A$2:$A$1065,0)),""))</f>
        <v/>
      </c>
      <c r="BC17" s="17">
        <f>IFERROR(INDEX(Blocks!$T$2:$T$1065,MATCH($A17&amp;"|11",Blocks!$A$2:$A$1065,0)),"")</f>
        <v/>
      </c>
      <c r="BD17" s="18">
        <f>IFERROR(INDEX(Blocks!$N$2:$N$1065,MATCH($A17&amp;"|12",Blocks!$A$2:$A$1065,0)),"")</f>
        <v/>
      </c>
      <c r="BE17" s="19">
        <f>IF(IFERROR(INDEX(Blocks!$M$2:$M$1065,MATCH($A17&amp;"|12",Blocks!$A$2:$A$1065,0)),"")=0,"",IFERROR(INDEX(Blocks!$P$2:$P$1065,MATCH($A17&amp;"|12",Blocks!$A$2:$A$1065,0)),""))</f>
        <v/>
      </c>
      <c r="BF17" s="18">
        <f>IF(IFERROR(INDEX(Blocks!$M$2:$M$1065,MATCH($A17&amp;"|12",Blocks!$A$2:$A$1065,0)),"")=0,"",IFERROR(INDEX(Blocks!$S$2:$S$1065,MATCH($A17&amp;"|12",Blocks!$A$2:$A$1065,0)),""))</f>
        <v/>
      </c>
      <c r="BG17" s="20">
        <f>IFERROR(INDEX(Blocks!$T$2:$T$1065,MATCH($A17&amp;"|12",Blocks!$A$2:$A$1065,0)),"")</f>
        <v/>
      </c>
    </row>
    <row r="18">
      <c r="A18" s="6" t="inlineStr">
        <is>
          <t>West Brom</t>
        </is>
      </c>
      <c r="B18" s="11" t="n">
        <v>13</v>
      </c>
      <c r="C18" s="12">
        <f>IFERROR(INDEX(Ratings!$F:$F,MATCH($A18,Ratings!$C:$C,0)),"")</f>
        <v/>
      </c>
      <c r="D18" s="11">
        <f>SUMIFS(TeamGames!$X$2:$X$4073,TeamGames!$D$2:$D$4073,$A18)</f>
        <v/>
      </c>
      <c r="E18" s="11">
        <f>SUMIFS(TeamGames!$O$2:$O$4073,TeamGames!$D$2:$D$4073,$A18)</f>
        <v/>
      </c>
      <c r="F18" s="13">
        <f>SUMIFS(TeamGames!$S$2:$S$4073,TeamGames!$D$2:$D$4073,$A18,TeamGames!$X$2:$X$4073,1)</f>
        <v/>
      </c>
      <c r="G18" s="14">
        <f>IF(D18=0,"",E18-F18)</f>
        <v/>
      </c>
      <c r="H18" s="13">
        <f>SUMIFS(TeamGames!$W$2:$W$4073,TeamGames!$D$2:$D$4073,$A18)</f>
        <v/>
      </c>
      <c r="I18" s="14">
        <f>IF(D18=0,"",H18-F18)</f>
        <v/>
      </c>
      <c r="J18" s="13">
        <f>SUMIFS(TeamGames!$T$2:$T$4073,TeamGames!$D$2:$D$4073,$A18)</f>
        <v/>
      </c>
      <c r="K18" s="13">
        <f>SUMIFS(TeamGames!$U$2:$U$4073,TeamGames!$D$2:$D$4073,$A18)</f>
        <v/>
      </c>
      <c r="L18" s="15">
        <f>IFERROR(INDEX(Blocks!$N$2:$N$1065,MATCH($A18&amp;"|1",Blocks!$A$2:$A$1065,0)),"")</f>
        <v/>
      </c>
      <c r="M18" s="16">
        <f>IF(IFERROR(INDEX(Blocks!$M$2:$M$1065,MATCH($A18&amp;"|1",Blocks!$A$2:$A$1065,0)),"")=0,"",IFERROR(INDEX(Blocks!$P$2:$P$1065,MATCH($A18&amp;"|1",Blocks!$A$2:$A$1065,0)),""))</f>
        <v/>
      </c>
      <c r="N18" s="15">
        <f>IF(IFERROR(INDEX(Blocks!$M$2:$M$1065,MATCH($A18&amp;"|1",Blocks!$A$2:$A$1065,0)),"")=0,"",IFERROR(INDEX(Blocks!$S$2:$S$1065,MATCH($A18&amp;"|1",Blocks!$A$2:$A$1065,0)),""))</f>
        <v/>
      </c>
      <c r="O18" s="17">
        <f>IFERROR(INDEX(Blocks!$T$2:$T$1065,MATCH($A18&amp;"|1",Blocks!$A$2:$A$1065,0)),"")</f>
        <v/>
      </c>
      <c r="P18" s="18">
        <f>IFERROR(INDEX(Blocks!$N$2:$N$1065,MATCH($A18&amp;"|2",Blocks!$A$2:$A$1065,0)),"")</f>
        <v/>
      </c>
      <c r="Q18" s="19">
        <f>IF(IFERROR(INDEX(Blocks!$M$2:$M$1065,MATCH($A18&amp;"|2",Blocks!$A$2:$A$1065,0)),"")=0,"",IFERROR(INDEX(Blocks!$P$2:$P$1065,MATCH($A18&amp;"|2",Blocks!$A$2:$A$1065,0)),""))</f>
        <v/>
      </c>
      <c r="R18" s="18">
        <f>IF(IFERROR(INDEX(Blocks!$M$2:$M$1065,MATCH($A18&amp;"|2",Blocks!$A$2:$A$1065,0)),"")=0,"",IFERROR(INDEX(Blocks!$S$2:$S$1065,MATCH($A18&amp;"|2",Blocks!$A$2:$A$1065,0)),""))</f>
        <v/>
      </c>
      <c r="S18" s="20">
        <f>IFERROR(INDEX(Blocks!$T$2:$T$1065,MATCH($A18&amp;"|2",Blocks!$A$2:$A$1065,0)),"")</f>
        <v/>
      </c>
      <c r="T18" s="15">
        <f>IFERROR(INDEX(Blocks!$N$2:$N$1065,MATCH($A18&amp;"|3",Blocks!$A$2:$A$1065,0)),"")</f>
        <v/>
      </c>
      <c r="U18" s="16">
        <f>IF(IFERROR(INDEX(Blocks!$M$2:$M$1065,MATCH($A18&amp;"|3",Blocks!$A$2:$A$1065,0)),"")=0,"",IFERROR(INDEX(Blocks!$P$2:$P$1065,MATCH($A18&amp;"|3",Blocks!$A$2:$A$1065,0)),""))</f>
        <v/>
      </c>
      <c r="V18" s="15">
        <f>IF(IFERROR(INDEX(Blocks!$M$2:$M$1065,MATCH($A18&amp;"|3",Blocks!$A$2:$A$1065,0)),"")=0,"",IFERROR(INDEX(Blocks!$S$2:$S$1065,MATCH($A18&amp;"|3",Blocks!$A$2:$A$1065,0)),""))</f>
        <v/>
      </c>
      <c r="W18" s="17">
        <f>IFERROR(INDEX(Blocks!$T$2:$T$1065,MATCH($A18&amp;"|3",Blocks!$A$2:$A$1065,0)),"")</f>
        <v/>
      </c>
      <c r="X18" s="18">
        <f>IFERROR(INDEX(Blocks!$N$2:$N$1065,MATCH($A18&amp;"|4",Blocks!$A$2:$A$1065,0)),"")</f>
        <v/>
      </c>
      <c r="Y18" s="19">
        <f>IF(IFERROR(INDEX(Blocks!$M$2:$M$1065,MATCH($A18&amp;"|4",Blocks!$A$2:$A$1065,0)),"")=0,"",IFERROR(INDEX(Blocks!$P$2:$P$1065,MATCH($A18&amp;"|4",Blocks!$A$2:$A$1065,0)),""))</f>
        <v/>
      </c>
      <c r="Z18" s="18">
        <f>IF(IFERROR(INDEX(Blocks!$M$2:$M$1065,MATCH($A18&amp;"|4",Blocks!$A$2:$A$1065,0)),"")=0,"",IFERROR(INDEX(Blocks!$S$2:$S$1065,MATCH($A18&amp;"|4",Blocks!$A$2:$A$1065,0)),""))</f>
        <v/>
      </c>
      <c r="AA18" s="20">
        <f>IFERROR(INDEX(Blocks!$T$2:$T$1065,MATCH($A18&amp;"|4",Blocks!$A$2:$A$1065,0)),"")</f>
        <v/>
      </c>
      <c r="AB18" s="15">
        <f>IFERROR(INDEX(Blocks!$N$2:$N$1065,MATCH($A18&amp;"|5",Blocks!$A$2:$A$1065,0)),"")</f>
        <v/>
      </c>
      <c r="AC18" s="16">
        <f>IF(IFERROR(INDEX(Blocks!$M$2:$M$1065,MATCH($A18&amp;"|5",Blocks!$A$2:$A$1065,0)),"")=0,"",IFERROR(INDEX(Blocks!$P$2:$P$1065,MATCH($A18&amp;"|5",Blocks!$A$2:$A$1065,0)),""))</f>
        <v/>
      </c>
      <c r="AD18" s="15">
        <f>IF(IFERROR(INDEX(Blocks!$M$2:$M$1065,MATCH($A18&amp;"|5",Blocks!$A$2:$A$1065,0)),"")=0,"",IFERROR(INDEX(Blocks!$S$2:$S$1065,MATCH($A18&amp;"|5",Blocks!$A$2:$A$1065,0)),""))</f>
        <v/>
      </c>
      <c r="AE18" s="17">
        <f>IFERROR(INDEX(Blocks!$T$2:$T$1065,MATCH($A18&amp;"|5",Blocks!$A$2:$A$1065,0)),"")</f>
        <v/>
      </c>
      <c r="AF18" s="18">
        <f>IFERROR(INDEX(Blocks!$N$2:$N$1065,MATCH($A18&amp;"|6",Blocks!$A$2:$A$1065,0)),"")</f>
        <v/>
      </c>
      <c r="AG18" s="19">
        <f>IF(IFERROR(INDEX(Blocks!$M$2:$M$1065,MATCH($A18&amp;"|6",Blocks!$A$2:$A$1065,0)),"")=0,"",IFERROR(INDEX(Blocks!$P$2:$P$1065,MATCH($A18&amp;"|6",Blocks!$A$2:$A$1065,0)),""))</f>
        <v/>
      </c>
      <c r="AH18" s="18">
        <f>IF(IFERROR(INDEX(Blocks!$M$2:$M$1065,MATCH($A18&amp;"|6",Blocks!$A$2:$A$1065,0)),"")=0,"",IFERROR(INDEX(Blocks!$S$2:$S$1065,MATCH($A18&amp;"|6",Blocks!$A$2:$A$1065,0)),""))</f>
        <v/>
      </c>
      <c r="AI18" s="20">
        <f>IFERROR(INDEX(Blocks!$T$2:$T$1065,MATCH($A18&amp;"|6",Blocks!$A$2:$A$1065,0)),"")</f>
        <v/>
      </c>
      <c r="AJ18" s="15">
        <f>IFERROR(INDEX(Blocks!$N$2:$N$1065,MATCH($A18&amp;"|7",Blocks!$A$2:$A$1065,0)),"")</f>
        <v/>
      </c>
      <c r="AK18" s="16">
        <f>IF(IFERROR(INDEX(Blocks!$M$2:$M$1065,MATCH($A18&amp;"|7",Blocks!$A$2:$A$1065,0)),"")=0,"",IFERROR(INDEX(Blocks!$P$2:$P$1065,MATCH($A18&amp;"|7",Blocks!$A$2:$A$1065,0)),""))</f>
        <v/>
      </c>
      <c r="AL18" s="15">
        <f>IF(IFERROR(INDEX(Blocks!$M$2:$M$1065,MATCH($A18&amp;"|7",Blocks!$A$2:$A$1065,0)),"")=0,"",IFERROR(INDEX(Blocks!$S$2:$S$1065,MATCH($A18&amp;"|7",Blocks!$A$2:$A$1065,0)),""))</f>
        <v/>
      </c>
      <c r="AM18" s="17">
        <f>IFERROR(INDEX(Blocks!$T$2:$T$1065,MATCH($A18&amp;"|7",Blocks!$A$2:$A$1065,0)),"")</f>
        <v/>
      </c>
      <c r="AN18" s="18">
        <f>IFERROR(INDEX(Blocks!$N$2:$N$1065,MATCH($A18&amp;"|8",Blocks!$A$2:$A$1065,0)),"")</f>
        <v/>
      </c>
      <c r="AO18" s="19">
        <f>IF(IFERROR(INDEX(Blocks!$M$2:$M$1065,MATCH($A18&amp;"|8",Blocks!$A$2:$A$1065,0)),"")=0,"",IFERROR(INDEX(Blocks!$P$2:$P$1065,MATCH($A18&amp;"|8",Blocks!$A$2:$A$1065,0)),""))</f>
        <v/>
      </c>
      <c r="AP18" s="18">
        <f>IF(IFERROR(INDEX(Blocks!$M$2:$M$1065,MATCH($A18&amp;"|8",Blocks!$A$2:$A$1065,0)),"")=0,"",IFERROR(INDEX(Blocks!$S$2:$S$1065,MATCH($A18&amp;"|8",Blocks!$A$2:$A$1065,0)),""))</f>
        <v/>
      </c>
      <c r="AQ18" s="20">
        <f>IFERROR(INDEX(Blocks!$T$2:$T$1065,MATCH($A18&amp;"|8",Blocks!$A$2:$A$1065,0)),"")</f>
        <v/>
      </c>
      <c r="AR18" s="15">
        <f>IFERROR(INDEX(Blocks!$N$2:$N$1065,MATCH($A18&amp;"|9",Blocks!$A$2:$A$1065,0)),"")</f>
        <v/>
      </c>
      <c r="AS18" s="16">
        <f>IF(IFERROR(INDEX(Blocks!$M$2:$M$1065,MATCH($A18&amp;"|9",Blocks!$A$2:$A$1065,0)),"")=0,"",IFERROR(INDEX(Blocks!$P$2:$P$1065,MATCH($A18&amp;"|9",Blocks!$A$2:$A$1065,0)),""))</f>
        <v/>
      </c>
      <c r="AT18" s="15">
        <f>IF(IFERROR(INDEX(Blocks!$M$2:$M$1065,MATCH($A18&amp;"|9",Blocks!$A$2:$A$1065,0)),"")=0,"",IFERROR(INDEX(Blocks!$S$2:$S$1065,MATCH($A18&amp;"|9",Blocks!$A$2:$A$1065,0)),""))</f>
        <v/>
      </c>
      <c r="AU18" s="17">
        <f>IFERROR(INDEX(Blocks!$T$2:$T$1065,MATCH($A18&amp;"|9",Blocks!$A$2:$A$1065,0)),"")</f>
        <v/>
      </c>
      <c r="AV18" s="18">
        <f>IFERROR(INDEX(Blocks!$N$2:$N$1065,MATCH($A18&amp;"|10",Blocks!$A$2:$A$1065,0)),"")</f>
        <v/>
      </c>
      <c r="AW18" s="19">
        <f>IF(IFERROR(INDEX(Blocks!$M$2:$M$1065,MATCH($A18&amp;"|10",Blocks!$A$2:$A$1065,0)),"")=0,"",IFERROR(INDEX(Blocks!$P$2:$P$1065,MATCH($A18&amp;"|10",Blocks!$A$2:$A$1065,0)),""))</f>
        <v/>
      </c>
      <c r="AX18" s="18">
        <f>IF(IFERROR(INDEX(Blocks!$M$2:$M$1065,MATCH($A18&amp;"|10",Blocks!$A$2:$A$1065,0)),"")=0,"",IFERROR(INDEX(Blocks!$S$2:$S$1065,MATCH($A18&amp;"|10",Blocks!$A$2:$A$1065,0)),""))</f>
        <v/>
      </c>
      <c r="AY18" s="20">
        <f>IFERROR(INDEX(Blocks!$T$2:$T$1065,MATCH($A18&amp;"|10",Blocks!$A$2:$A$1065,0)),"")</f>
        <v/>
      </c>
      <c r="AZ18" s="15">
        <f>IFERROR(INDEX(Blocks!$N$2:$N$1065,MATCH($A18&amp;"|11",Blocks!$A$2:$A$1065,0)),"")</f>
        <v/>
      </c>
      <c r="BA18" s="16">
        <f>IF(IFERROR(INDEX(Blocks!$M$2:$M$1065,MATCH($A18&amp;"|11",Blocks!$A$2:$A$1065,0)),"")=0,"",IFERROR(INDEX(Blocks!$P$2:$P$1065,MATCH($A18&amp;"|11",Blocks!$A$2:$A$1065,0)),""))</f>
        <v/>
      </c>
      <c r="BB18" s="15">
        <f>IF(IFERROR(INDEX(Blocks!$M$2:$M$1065,MATCH($A18&amp;"|11",Blocks!$A$2:$A$1065,0)),"")=0,"",IFERROR(INDEX(Blocks!$S$2:$S$1065,MATCH($A18&amp;"|11",Blocks!$A$2:$A$1065,0)),""))</f>
        <v/>
      </c>
      <c r="BC18" s="17">
        <f>IFERROR(INDEX(Blocks!$T$2:$T$1065,MATCH($A18&amp;"|11",Blocks!$A$2:$A$1065,0)),"")</f>
        <v/>
      </c>
      <c r="BD18" s="18">
        <f>IFERROR(INDEX(Blocks!$N$2:$N$1065,MATCH($A18&amp;"|12",Blocks!$A$2:$A$1065,0)),"")</f>
        <v/>
      </c>
      <c r="BE18" s="19">
        <f>IF(IFERROR(INDEX(Blocks!$M$2:$M$1065,MATCH($A18&amp;"|12",Blocks!$A$2:$A$1065,0)),"")=0,"",IFERROR(INDEX(Blocks!$P$2:$P$1065,MATCH($A18&amp;"|12",Blocks!$A$2:$A$1065,0)),""))</f>
        <v/>
      </c>
      <c r="BF18" s="18">
        <f>IF(IFERROR(INDEX(Blocks!$M$2:$M$1065,MATCH($A18&amp;"|12",Blocks!$A$2:$A$1065,0)),"")=0,"",IFERROR(INDEX(Blocks!$S$2:$S$1065,MATCH($A18&amp;"|12",Blocks!$A$2:$A$1065,0)),""))</f>
        <v/>
      </c>
      <c r="BG18" s="20">
        <f>IFERROR(INDEX(Blocks!$T$2:$T$1065,MATCH($A18&amp;"|12",Blocks!$A$2:$A$1065,0)),"")</f>
        <v/>
      </c>
    </row>
    <row r="19">
      <c r="A19" s="6" t="inlineStr">
        <is>
          <t>Bristol City</t>
        </is>
      </c>
      <c r="B19" s="11" t="n">
        <v>14</v>
      </c>
      <c r="C19" s="12">
        <f>IFERROR(INDEX(Ratings!$F:$F,MATCH($A19,Ratings!$C:$C,0)),"")</f>
        <v/>
      </c>
      <c r="D19" s="11">
        <f>SUMIFS(TeamGames!$X$2:$X$4073,TeamGames!$D$2:$D$4073,$A19)</f>
        <v/>
      </c>
      <c r="E19" s="11">
        <f>SUMIFS(TeamGames!$O$2:$O$4073,TeamGames!$D$2:$D$4073,$A19)</f>
        <v/>
      </c>
      <c r="F19" s="13">
        <f>SUMIFS(TeamGames!$S$2:$S$4073,TeamGames!$D$2:$D$4073,$A19,TeamGames!$X$2:$X$4073,1)</f>
        <v/>
      </c>
      <c r="G19" s="14">
        <f>IF(D19=0,"",E19-F19)</f>
        <v/>
      </c>
      <c r="H19" s="13">
        <f>SUMIFS(TeamGames!$W$2:$W$4073,TeamGames!$D$2:$D$4073,$A19)</f>
        <v/>
      </c>
      <c r="I19" s="14">
        <f>IF(D19=0,"",H19-F19)</f>
        <v/>
      </c>
      <c r="J19" s="13">
        <f>SUMIFS(TeamGames!$T$2:$T$4073,TeamGames!$D$2:$D$4073,$A19)</f>
        <v/>
      </c>
      <c r="K19" s="13">
        <f>SUMIFS(TeamGames!$U$2:$U$4073,TeamGames!$D$2:$D$4073,$A19)</f>
        <v/>
      </c>
      <c r="L19" s="15">
        <f>IFERROR(INDEX(Blocks!$N$2:$N$1065,MATCH($A19&amp;"|1",Blocks!$A$2:$A$1065,0)),"")</f>
        <v/>
      </c>
      <c r="M19" s="16">
        <f>IF(IFERROR(INDEX(Blocks!$M$2:$M$1065,MATCH($A19&amp;"|1",Blocks!$A$2:$A$1065,0)),"")=0,"",IFERROR(INDEX(Blocks!$P$2:$P$1065,MATCH($A19&amp;"|1",Blocks!$A$2:$A$1065,0)),""))</f>
        <v/>
      </c>
      <c r="N19" s="15">
        <f>IF(IFERROR(INDEX(Blocks!$M$2:$M$1065,MATCH($A19&amp;"|1",Blocks!$A$2:$A$1065,0)),"")=0,"",IFERROR(INDEX(Blocks!$S$2:$S$1065,MATCH($A19&amp;"|1",Blocks!$A$2:$A$1065,0)),""))</f>
        <v/>
      </c>
      <c r="O19" s="17">
        <f>IFERROR(INDEX(Blocks!$T$2:$T$1065,MATCH($A19&amp;"|1",Blocks!$A$2:$A$1065,0)),"")</f>
        <v/>
      </c>
      <c r="P19" s="18">
        <f>IFERROR(INDEX(Blocks!$N$2:$N$1065,MATCH($A19&amp;"|2",Blocks!$A$2:$A$1065,0)),"")</f>
        <v/>
      </c>
      <c r="Q19" s="19">
        <f>IF(IFERROR(INDEX(Blocks!$M$2:$M$1065,MATCH($A19&amp;"|2",Blocks!$A$2:$A$1065,0)),"")=0,"",IFERROR(INDEX(Blocks!$P$2:$P$1065,MATCH($A19&amp;"|2",Blocks!$A$2:$A$1065,0)),""))</f>
        <v/>
      </c>
      <c r="R19" s="18">
        <f>IF(IFERROR(INDEX(Blocks!$M$2:$M$1065,MATCH($A19&amp;"|2",Blocks!$A$2:$A$1065,0)),"")=0,"",IFERROR(INDEX(Blocks!$S$2:$S$1065,MATCH($A19&amp;"|2",Blocks!$A$2:$A$1065,0)),""))</f>
        <v/>
      </c>
      <c r="S19" s="20">
        <f>IFERROR(INDEX(Blocks!$T$2:$T$1065,MATCH($A19&amp;"|2",Blocks!$A$2:$A$1065,0)),"")</f>
        <v/>
      </c>
      <c r="T19" s="15">
        <f>IFERROR(INDEX(Blocks!$N$2:$N$1065,MATCH($A19&amp;"|3",Blocks!$A$2:$A$1065,0)),"")</f>
        <v/>
      </c>
      <c r="U19" s="16">
        <f>IF(IFERROR(INDEX(Blocks!$M$2:$M$1065,MATCH($A19&amp;"|3",Blocks!$A$2:$A$1065,0)),"")=0,"",IFERROR(INDEX(Blocks!$P$2:$P$1065,MATCH($A19&amp;"|3",Blocks!$A$2:$A$1065,0)),""))</f>
        <v/>
      </c>
      <c r="V19" s="15">
        <f>IF(IFERROR(INDEX(Blocks!$M$2:$M$1065,MATCH($A19&amp;"|3",Blocks!$A$2:$A$1065,0)),"")=0,"",IFERROR(INDEX(Blocks!$S$2:$S$1065,MATCH($A19&amp;"|3",Blocks!$A$2:$A$1065,0)),""))</f>
        <v/>
      </c>
      <c r="W19" s="17">
        <f>IFERROR(INDEX(Blocks!$T$2:$T$1065,MATCH($A19&amp;"|3",Blocks!$A$2:$A$1065,0)),"")</f>
        <v/>
      </c>
      <c r="X19" s="18">
        <f>IFERROR(INDEX(Blocks!$N$2:$N$1065,MATCH($A19&amp;"|4",Blocks!$A$2:$A$1065,0)),"")</f>
        <v/>
      </c>
      <c r="Y19" s="19">
        <f>IF(IFERROR(INDEX(Blocks!$M$2:$M$1065,MATCH($A19&amp;"|4",Blocks!$A$2:$A$1065,0)),"")=0,"",IFERROR(INDEX(Blocks!$P$2:$P$1065,MATCH($A19&amp;"|4",Blocks!$A$2:$A$1065,0)),""))</f>
        <v/>
      </c>
      <c r="Z19" s="18">
        <f>IF(IFERROR(INDEX(Blocks!$M$2:$M$1065,MATCH($A19&amp;"|4",Blocks!$A$2:$A$1065,0)),"")=0,"",IFERROR(INDEX(Blocks!$S$2:$S$1065,MATCH($A19&amp;"|4",Blocks!$A$2:$A$1065,0)),""))</f>
        <v/>
      </c>
      <c r="AA19" s="20">
        <f>IFERROR(INDEX(Blocks!$T$2:$T$1065,MATCH($A19&amp;"|4",Blocks!$A$2:$A$1065,0)),"")</f>
        <v/>
      </c>
      <c r="AB19" s="15">
        <f>IFERROR(INDEX(Blocks!$N$2:$N$1065,MATCH($A19&amp;"|5",Blocks!$A$2:$A$1065,0)),"")</f>
        <v/>
      </c>
      <c r="AC19" s="16">
        <f>IF(IFERROR(INDEX(Blocks!$M$2:$M$1065,MATCH($A19&amp;"|5",Blocks!$A$2:$A$1065,0)),"")=0,"",IFERROR(INDEX(Blocks!$P$2:$P$1065,MATCH($A19&amp;"|5",Blocks!$A$2:$A$1065,0)),""))</f>
        <v/>
      </c>
      <c r="AD19" s="15">
        <f>IF(IFERROR(INDEX(Blocks!$M$2:$M$1065,MATCH($A19&amp;"|5",Blocks!$A$2:$A$1065,0)),"")=0,"",IFERROR(INDEX(Blocks!$S$2:$S$1065,MATCH($A19&amp;"|5",Blocks!$A$2:$A$1065,0)),""))</f>
        <v/>
      </c>
      <c r="AE19" s="17">
        <f>IFERROR(INDEX(Blocks!$T$2:$T$1065,MATCH($A19&amp;"|5",Blocks!$A$2:$A$1065,0)),"")</f>
        <v/>
      </c>
      <c r="AF19" s="18">
        <f>IFERROR(INDEX(Blocks!$N$2:$N$1065,MATCH($A19&amp;"|6",Blocks!$A$2:$A$1065,0)),"")</f>
        <v/>
      </c>
      <c r="AG19" s="19">
        <f>IF(IFERROR(INDEX(Blocks!$M$2:$M$1065,MATCH($A19&amp;"|6",Blocks!$A$2:$A$1065,0)),"")=0,"",IFERROR(INDEX(Blocks!$P$2:$P$1065,MATCH($A19&amp;"|6",Blocks!$A$2:$A$1065,0)),""))</f>
        <v/>
      </c>
      <c r="AH19" s="18">
        <f>IF(IFERROR(INDEX(Blocks!$M$2:$M$1065,MATCH($A19&amp;"|6",Blocks!$A$2:$A$1065,0)),"")=0,"",IFERROR(INDEX(Blocks!$S$2:$S$1065,MATCH($A19&amp;"|6",Blocks!$A$2:$A$1065,0)),""))</f>
        <v/>
      </c>
      <c r="AI19" s="20">
        <f>IFERROR(INDEX(Blocks!$T$2:$T$1065,MATCH($A19&amp;"|6",Blocks!$A$2:$A$1065,0)),"")</f>
        <v/>
      </c>
      <c r="AJ19" s="15">
        <f>IFERROR(INDEX(Blocks!$N$2:$N$1065,MATCH($A19&amp;"|7",Blocks!$A$2:$A$1065,0)),"")</f>
        <v/>
      </c>
      <c r="AK19" s="16">
        <f>IF(IFERROR(INDEX(Blocks!$M$2:$M$1065,MATCH($A19&amp;"|7",Blocks!$A$2:$A$1065,0)),"")=0,"",IFERROR(INDEX(Blocks!$P$2:$P$1065,MATCH($A19&amp;"|7",Blocks!$A$2:$A$1065,0)),""))</f>
        <v/>
      </c>
      <c r="AL19" s="15">
        <f>IF(IFERROR(INDEX(Blocks!$M$2:$M$1065,MATCH($A19&amp;"|7",Blocks!$A$2:$A$1065,0)),"")=0,"",IFERROR(INDEX(Blocks!$S$2:$S$1065,MATCH($A19&amp;"|7",Blocks!$A$2:$A$1065,0)),""))</f>
        <v/>
      </c>
      <c r="AM19" s="17">
        <f>IFERROR(INDEX(Blocks!$T$2:$T$1065,MATCH($A19&amp;"|7",Blocks!$A$2:$A$1065,0)),"")</f>
        <v/>
      </c>
      <c r="AN19" s="18">
        <f>IFERROR(INDEX(Blocks!$N$2:$N$1065,MATCH($A19&amp;"|8",Blocks!$A$2:$A$1065,0)),"")</f>
        <v/>
      </c>
      <c r="AO19" s="19">
        <f>IF(IFERROR(INDEX(Blocks!$M$2:$M$1065,MATCH($A19&amp;"|8",Blocks!$A$2:$A$1065,0)),"")=0,"",IFERROR(INDEX(Blocks!$P$2:$P$1065,MATCH($A19&amp;"|8",Blocks!$A$2:$A$1065,0)),""))</f>
        <v/>
      </c>
      <c r="AP19" s="18">
        <f>IF(IFERROR(INDEX(Blocks!$M$2:$M$1065,MATCH($A19&amp;"|8",Blocks!$A$2:$A$1065,0)),"")=0,"",IFERROR(INDEX(Blocks!$S$2:$S$1065,MATCH($A19&amp;"|8",Blocks!$A$2:$A$1065,0)),""))</f>
        <v/>
      </c>
      <c r="AQ19" s="20">
        <f>IFERROR(INDEX(Blocks!$T$2:$T$1065,MATCH($A19&amp;"|8",Blocks!$A$2:$A$1065,0)),"")</f>
        <v/>
      </c>
      <c r="AR19" s="15">
        <f>IFERROR(INDEX(Blocks!$N$2:$N$1065,MATCH($A19&amp;"|9",Blocks!$A$2:$A$1065,0)),"")</f>
        <v/>
      </c>
      <c r="AS19" s="16">
        <f>IF(IFERROR(INDEX(Blocks!$M$2:$M$1065,MATCH($A19&amp;"|9",Blocks!$A$2:$A$1065,0)),"")=0,"",IFERROR(INDEX(Blocks!$P$2:$P$1065,MATCH($A19&amp;"|9",Blocks!$A$2:$A$1065,0)),""))</f>
        <v/>
      </c>
      <c r="AT19" s="15">
        <f>IF(IFERROR(INDEX(Blocks!$M$2:$M$1065,MATCH($A19&amp;"|9",Blocks!$A$2:$A$1065,0)),"")=0,"",IFERROR(INDEX(Blocks!$S$2:$S$1065,MATCH($A19&amp;"|9",Blocks!$A$2:$A$1065,0)),""))</f>
        <v/>
      </c>
      <c r="AU19" s="17">
        <f>IFERROR(INDEX(Blocks!$T$2:$T$1065,MATCH($A19&amp;"|9",Blocks!$A$2:$A$1065,0)),"")</f>
        <v/>
      </c>
      <c r="AV19" s="18">
        <f>IFERROR(INDEX(Blocks!$N$2:$N$1065,MATCH($A19&amp;"|10",Blocks!$A$2:$A$1065,0)),"")</f>
        <v/>
      </c>
      <c r="AW19" s="19">
        <f>IF(IFERROR(INDEX(Blocks!$M$2:$M$1065,MATCH($A19&amp;"|10",Blocks!$A$2:$A$1065,0)),"")=0,"",IFERROR(INDEX(Blocks!$P$2:$P$1065,MATCH($A19&amp;"|10",Blocks!$A$2:$A$1065,0)),""))</f>
        <v/>
      </c>
      <c r="AX19" s="18">
        <f>IF(IFERROR(INDEX(Blocks!$M$2:$M$1065,MATCH($A19&amp;"|10",Blocks!$A$2:$A$1065,0)),"")=0,"",IFERROR(INDEX(Blocks!$S$2:$S$1065,MATCH($A19&amp;"|10",Blocks!$A$2:$A$1065,0)),""))</f>
        <v/>
      </c>
      <c r="AY19" s="20">
        <f>IFERROR(INDEX(Blocks!$T$2:$T$1065,MATCH($A19&amp;"|10",Blocks!$A$2:$A$1065,0)),"")</f>
        <v/>
      </c>
      <c r="AZ19" s="15">
        <f>IFERROR(INDEX(Blocks!$N$2:$N$1065,MATCH($A19&amp;"|11",Blocks!$A$2:$A$1065,0)),"")</f>
        <v/>
      </c>
      <c r="BA19" s="16">
        <f>IF(IFERROR(INDEX(Blocks!$M$2:$M$1065,MATCH($A19&amp;"|11",Blocks!$A$2:$A$1065,0)),"")=0,"",IFERROR(INDEX(Blocks!$P$2:$P$1065,MATCH($A19&amp;"|11",Blocks!$A$2:$A$1065,0)),""))</f>
        <v/>
      </c>
      <c r="BB19" s="15">
        <f>IF(IFERROR(INDEX(Blocks!$M$2:$M$1065,MATCH($A19&amp;"|11",Blocks!$A$2:$A$1065,0)),"")=0,"",IFERROR(INDEX(Blocks!$S$2:$S$1065,MATCH($A19&amp;"|11",Blocks!$A$2:$A$1065,0)),""))</f>
        <v/>
      </c>
      <c r="BC19" s="17">
        <f>IFERROR(INDEX(Blocks!$T$2:$T$1065,MATCH($A19&amp;"|11",Blocks!$A$2:$A$1065,0)),"")</f>
        <v/>
      </c>
      <c r="BD19" s="18">
        <f>IFERROR(INDEX(Blocks!$N$2:$N$1065,MATCH($A19&amp;"|12",Blocks!$A$2:$A$1065,0)),"")</f>
        <v/>
      </c>
      <c r="BE19" s="19">
        <f>IF(IFERROR(INDEX(Blocks!$M$2:$M$1065,MATCH($A19&amp;"|12",Blocks!$A$2:$A$1065,0)),"")=0,"",IFERROR(INDEX(Blocks!$P$2:$P$1065,MATCH($A19&amp;"|12",Blocks!$A$2:$A$1065,0)),""))</f>
        <v/>
      </c>
      <c r="BF19" s="18">
        <f>IF(IFERROR(INDEX(Blocks!$M$2:$M$1065,MATCH($A19&amp;"|12",Blocks!$A$2:$A$1065,0)),"")=0,"",IFERROR(INDEX(Blocks!$S$2:$S$1065,MATCH($A19&amp;"|12",Blocks!$A$2:$A$1065,0)),""))</f>
        <v/>
      </c>
      <c r="BG19" s="20">
        <f>IFERROR(INDEX(Blocks!$T$2:$T$1065,MATCH($A19&amp;"|12",Blocks!$A$2:$A$1065,0)),"")</f>
        <v/>
      </c>
    </row>
    <row r="20">
      <c r="A20" s="6" t="inlineStr">
        <is>
          <t>Swansea</t>
        </is>
      </c>
      <c r="B20" s="11" t="n">
        <v>15</v>
      </c>
      <c r="C20" s="12">
        <f>IFERROR(INDEX(Ratings!$F:$F,MATCH($A20,Ratings!$C:$C,0)),"")</f>
        <v/>
      </c>
      <c r="D20" s="11">
        <f>SUMIFS(TeamGames!$X$2:$X$4073,TeamGames!$D$2:$D$4073,$A20)</f>
        <v/>
      </c>
      <c r="E20" s="11">
        <f>SUMIFS(TeamGames!$O$2:$O$4073,TeamGames!$D$2:$D$4073,$A20)</f>
        <v/>
      </c>
      <c r="F20" s="13">
        <f>SUMIFS(TeamGames!$S$2:$S$4073,TeamGames!$D$2:$D$4073,$A20,TeamGames!$X$2:$X$4073,1)</f>
        <v/>
      </c>
      <c r="G20" s="14">
        <f>IF(D20=0,"",E20-F20)</f>
        <v/>
      </c>
      <c r="H20" s="13">
        <f>SUMIFS(TeamGames!$W$2:$W$4073,TeamGames!$D$2:$D$4073,$A20)</f>
        <v/>
      </c>
      <c r="I20" s="14">
        <f>IF(D20=0,"",H20-F20)</f>
        <v/>
      </c>
      <c r="J20" s="13">
        <f>SUMIFS(TeamGames!$T$2:$T$4073,TeamGames!$D$2:$D$4073,$A20)</f>
        <v/>
      </c>
      <c r="K20" s="13">
        <f>SUMIFS(TeamGames!$U$2:$U$4073,TeamGames!$D$2:$D$4073,$A20)</f>
        <v/>
      </c>
      <c r="L20" s="15">
        <f>IFERROR(INDEX(Blocks!$N$2:$N$1065,MATCH($A20&amp;"|1",Blocks!$A$2:$A$1065,0)),"")</f>
        <v/>
      </c>
      <c r="M20" s="16">
        <f>IF(IFERROR(INDEX(Blocks!$M$2:$M$1065,MATCH($A20&amp;"|1",Blocks!$A$2:$A$1065,0)),"")=0,"",IFERROR(INDEX(Blocks!$P$2:$P$1065,MATCH($A20&amp;"|1",Blocks!$A$2:$A$1065,0)),""))</f>
        <v/>
      </c>
      <c r="N20" s="15">
        <f>IF(IFERROR(INDEX(Blocks!$M$2:$M$1065,MATCH($A20&amp;"|1",Blocks!$A$2:$A$1065,0)),"")=0,"",IFERROR(INDEX(Blocks!$S$2:$S$1065,MATCH($A20&amp;"|1",Blocks!$A$2:$A$1065,0)),""))</f>
        <v/>
      </c>
      <c r="O20" s="17">
        <f>IFERROR(INDEX(Blocks!$T$2:$T$1065,MATCH($A20&amp;"|1",Blocks!$A$2:$A$1065,0)),"")</f>
        <v/>
      </c>
      <c r="P20" s="18">
        <f>IFERROR(INDEX(Blocks!$N$2:$N$1065,MATCH($A20&amp;"|2",Blocks!$A$2:$A$1065,0)),"")</f>
        <v/>
      </c>
      <c r="Q20" s="19">
        <f>IF(IFERROR(INDEX(Blocks!$M$2:$M$1065,MATCH($A20&amp;"|2",Blocks!$A$2:$A$1065,0)),"")=0,"",IFERROR(INDEX(Blocks!$P$2:$P$1065,MATCH($A20&amp;"|2",Blocks!$A$2:$A$1065,0)),""))</f>
        <v/>
      </c>
      <c r="R20" s="18">
        <f>IF(IFERROR(INDEX(Blocks!$M$2:$M$1065,MATCH($A20&amp;"|2",Blocks!$A$2:$A$1065,0)),"")=0,"",IFERROR(INDEX(Blocks!$S$2:$S$1065,MATCH($A20&amp;"|2",Blocks!$A$2:$A$1065,0)),""))</f>
        <v/>
      </c>
      <c r="S20" s="20">
        <f>IFERROR(INDEX(Blocks!$T$2:$T$1065,MATCH($A20&amp;"|2",Blocks!$A$2:$A$1065,0)),"")</f>
        <v/>
      </c>
      <c r="T20" s="15">
        <f>IFERROR(INDEX(Blocks!$N$2:$N$1065,MATCH($A20&amp;"|3",Blocks!$A$2:$A$1065,0)),"")</f>
        <v/>
      </c>
      <c r="U20" s="16">
        <f>IF(IFERROR(INDEX(Blocks!$M$2:$M$1065,MATCH($A20&amp;"|3",Blocks!$A$2:$A$1065,0)),"")=0,"",IFERROR(INDEX(Blocks!$P$2:$P$1065,MATCH($A20&amp;"|3",Blocks!$A$2:$A$1065,0)),""))</f>
        <v/>
      </c>
      <c r="V20" s="15">
        <f>IF(IFERROR(INDEX(Blocks!$M$2:$M$1065,MATCH($A20&amp;"|3",Blocks!$A$2:$A$1065,0)),"")=0,"",IFERROR(INDEX(Blocks!$S$2:$S$1065,MATCH($A20&amp;"|3",Blocks!$A$2:$A$1065,0)),""))</f>
        <v/>
      </c>
      <c r="W20" s="17">
        <f>IFERROR(INDEX(Blocks!$T$2:$T$1065,MATCH($A20&amp;"|3",Blocks!$A$2:$A$1065,0)),"")</f>
        <v/>
      </c>
      <c r="X20" s="18">
        <f>IFERROR(INDEX(Blocks!$N$2:$N$1065,MATCH($A20&amp;"|4",Blocks!$A$2:$A$1065,0)),"")</f>
        <v/>
      </c>
      <c r="Y20" s="19">
        <f>IF(IFERROR(INDEX(Blocks!$M$2:$M$1065,MATCH($A20&amp;"|4",Blocks!$A$2:$A$1065,0)),"")=0,"",IFERROR(INDEX(Blocks!$P$2:$P$1065,MATCH($A20&amp;"|4",Blocks!$A$2:$A$1065,0)),""))</f>
        <v/>
      </c>
      <c r="Z20" s="18">
        <f>IF(IFERROR(INDEX(Blocks!$M$2:$M$1065,MATCH($A20&amp;"|4",Blocks!$A$2:$A$1065,0)),"")=0,"",IFERROR(INDEX(Blocks!$S$2:$S$1065,MATCH($A20&amp;"|4",Blocks!$A$2:$A$1065,0)),""))</f>
        <v/>
      </c>
      <c r="AA20" s="20">
        <f>IFERROR(INDEX(Blocks!$T$2:$T$1065,MATCH($A20&amp;"|4",Blocks!$A$2:$A$1065,0)),"")</f>
        <v/>
      </c>
      <c r="AB20" s="15">
        <f>IFERROR(INDEX(Blocks!$N$2:$N$1065,MATCH($A20&amp;"|5",Blocks!$A$2:$A$1065,0)),"")</f>
        <v/>
      </c>
      <c r="AC20" s="16">
        <f>IF(IFERROR(INDEX(Blocks!$M$2:$M$1065,MATCH($A20&amp;"|5",Blocks!$A$2:$A$1065,0)),"")=0,"",IFERROR(INDEX(Blocks!$P$2:$P$1065,MATCH($A20&amp;"|5",Blocks!$A$2:$A$1065,0)),""))</f>
        <v/>
      </c>
      <c r="AD20" s="15">
        <f>IF(IFERROR(INDEX(Blocks!$M$2:$M$1065,MATCH($A20&amp;"|5",Blocks!$A$2:$A$1065,0)),"")=0,"",IFERROR(INDEX(Blocks!$S$2:$S$1065,MATCH($A20&amp;"|5",Blocks!$A$2:$A$1065,0)),""))</f>
        <v/>
      </c>
      <c r="AE20" s="17">
        <f>IFERROR(INDEX(Blocks!$T$2:$T$1065,MATCH($A20&amp;"|5",Blocks!$A$2:$A$1065,0)),"")</f>
        <v/>
      </c>
      <c r="AF20" s="18">
        <f>IFERROR(INDEX(Blocks!$N$2:$N$1065,MATCH($A20&amp;"|6",Blocks!$A$2:$A$1065,0)),"")</f>
        <v/>
      </c>
      <c r="AG20" s="19">
        <f>IF(IFERROR(INDEX(Blocks!$M$2:$M$1065,MATCH($A20&amp;"|6",Blocks!$A$2:$A$1065,0)),"")=0,"",IFERROR(INDEX(Blocks!$P$2:$P$1065,MATCH($A20&amp;"|6",Blocks!$A$2:$A$1065,0)),""))</f>
        <v/>
      </c>
      <c r="AH20" s="18">
        <f>IF(IFERROR(INDEX(Blocks!$M$2:$M$1065,MATCH($A20&amp;"|6",Blocks!$A$2:$A$1065,0)),"")=0,"",IFERROR(INDEX(Blocks!$S$2:$S$1065,MATCH($A20&amp;"|6",Blocks!$A$2:$A$1065,0)),""))</f>
        <v/>
      </c>
      <c r="AI20" s="20">
        <f>IFERROR(INDEX(Blocks!$T$2:$T$1065,MATCH($A20&amp;"|6",Blocks!$A$2:$A$1065,0)),"")</f>
        <v/>
      </c>
      <c r="AJ20" s="15">
        <f>IFERROR(INDEX(Blocks!$N$2:$N$1065,MATCH($A20&amp;"|7",Blocks!$A$2:$A$1065,0)),"")</f>
        <v/>
      </c>
      <c r="AK20" s="16">
        <f>IF(IFERROR(INDEX(Blocks!$M$2:$M$1065,MATCH($A20&amp;"|7",Blocks!$A$2:$A$1065,0)),"")=0,"",IFERROR(INDEX(Blocks!$P$2:$P$1065,MATCH($A20&amp;"|7",Blocks!$A$2:$A$1065,0)),""))</f>
        <v/>
      </c>
      <c r="AL20" s="15">
        <f>IF(IFERROR(INDEX(Blocks!$M$2:$M$1065,MATCH($A20&amp;"|7",Blocks!$A$2:$A$1065,0)),"")=0,"",IFERROR(INDEX(Blocks!$S$2:$S$1065,MATCH($A20&amp;"|7",Blocks!$A$2:$A$1065,0)),""))</f>
        <v/>
      </c>
      <c r="AM20" s="17">
        <f>IFERROR(INDEX(Blocks!$T$2:$T$1065,MATCH($A20&amp;"|7",Blocks!$A$2:$A$1065,0)),"")</f>
        <v/>
      </c>
      <c r="AN20" s="18">
        <f>IFERROR(INDEX(Blocks!$N$2:$N$1065,MATCH($A20&amp;"|8",Blocks!$A$2:$A$1065,0)),"")</f>
        <v/>
      </c>
      <c r="AO20" s="19">
        <f>IF(IFERROR(INDEX(Blocks!$M$2:$M$1065,MATCH($A20&amp;"|8",Blocks!$A$2:$A$1065,0)),"")=0,"",IFERROR(INDEX(Blocks!$P$2:$P$1065,MATCH($A20&amp;"|8",Blocks!$A$2:$A$1065,0)),""))</f>
        <v/>
      </c>
      <c r="AP20" s="18">
        <f>IF(IFERROR(INDEX(Blocks!$M$2:$M$1065,MATCH($A20&amp;"|8",Blocks!$A$2:$A$1065,0)),"")=0,"",IFERROR(INDEX(Blocks!$S$2:$S$1065,MATCH($A20&amp;"|8",Blocks!$A$2:$A$1065,0)),""))</f>
        <v/>
      </c>
      <c r="AQ20" s="20">
        <f>IFERROR(INDEX(Blocks!$T$2:$T$1065,MATCH($A20&amp;"|8",Blocks!$A$2:$A$1065,0)),"")</f>
        <v/>
      </c>
      <c r="AR20" s="15">
        <f>IFERROR(INDEX(Blocks!$N$2:$N$1065,MATCH($A20&amp;"|9",Blocks!$A$2:$A$1065,0)),"")</f>
        <v/>
      </c>
      <c r="AS20" s="16">
        <f>IF(IFERROR(INDEX(Blocks!$M$2:$M$1065,MATCH($A20&amp;"|9",Blocks!$A$2:$A$1065,0)),"")=0,"",IFERROR(INDEX(Blocks!$P$2:$P$1065,MATCH($A20&amp;"|9",Blocks!$A$2:$A$1065,0)),""))</f>
        <v/>
      </c>
      <c r="AT20" s="15">
        <f>IF(IFERROR(INDEX(Blocks!$M$2:$M$1065,MATCH($A20&amp;"|9",Blocks!$A$2:$A$1065,0)),"")=0,"",IFERROR(INDEX(Blocks!$S$2:$S$1065,MATCH($A20&amp;"|9",Blocks!$A$2:$A$1065,0)),""))</f>
        <v/>
      </c>
      <c r="AU20" s="17">
        <f>IFERROR(INDEX(Blocks!$T$2:$T$1065,MATCH($A20&amp;"|9",Blocks!$A$2:$A$1065,0)),"")</f>
        <v/>
      </c>
      <c r="AV20" s="18">
        <f>IFERROR(INDEX(Blocks!$N$2:$N$1065,MATCH($A20&amp;"|10",Blocks!$A$2:$A$1065,0)),"")</f>
        <v/>
      </c>
      <c r="AW20" s="19">
        <f>IF(IFERROR(INDEX(Blocks!$M$2:$M$1065,MATCH($A20&amp;"|10",Blocks!$A$2:$A$1065,0)),"")=0,"",IFERROR(INDEX(Blocks!$P$2:$P$1065,MATCH($A20&amp;"|10",Blocks!$A$2:$A$1065,0)),""))</f>
        <v/>
      </c>
      <c r="AX20" s="18">
        <f>IF(IFERROR(INDEX(Blocks!$M$2:$M$1065,MATCH($A20&amp;"|10",Blocks!$A$2:$A$1065,0)),"")=0,"",IFERROR(INDEX(Blocks!$S$2:$S$1065,MATCH($A20&amp;"|10",Blocks!$A$2:$A$1065,0)),""))</f>
        <v/>
      </c>
      <c r="AY20" s="20">
        <f>IFERROR(INDEX(Blocks!$T$2:$T$1065,MATCH($A20&amp;"|10",Blocks!$A$2:$A$1065,0)),"")</f>
        <v/>
      </c>
      <c r="AZ20" s="15">
        <f>IFERROR(INDEX(Blocks!$N$2:$N$1065,MATCH($A20&amp;"|11",Blocks!$A$2:$A$1065,0)),"")</f>
        <v/>
      </c>
      <c r="BA20" s="16">
        <f>IF(IFERROR(INDEX(Blocks!$M$2:$M$1065,MATCH($A20&amp;"|11",Blocks!$A$2:$A$1065,0)),"")=0,"",IFERROR(INDEX(Blocks!$P$2:$P$1065,MATCH($A20&amp;"|11",Blocks!$A$2:$A$1065,0)),""))</f>
        <v/>
      </c>
      <c r="BB20" s="15">
        <f>IF(IFERROR(INDEX(Blocks!$M$2:$M$1065,MATCH($A20&amp;"|11",Blocks!$A$2:$A$1065,0)),"")=0,"",IFERROR(INDEX(Blocks!$S$2:$S$1065,MATCH($A20&amp;"|11",Blocks!$A$2:$A$1065,0)),""))</f>
        <v/>
      </c>
      <c r="BC20" s="17">
        <f>IFERROR(INDEX(Blocks!$T$2:$T$1065,MATCH($A20&amp;"|11",Blocks!$A$2:$A$1065,0)),"")</f>
        <v/>
      </c>
      <c r="BD20" s="18">
        <f>IFERROR(INDEX(Blocks!$N$2:$N$1065,MATCH($A20&amp;"|12",Blocks!$A$2:$A$1065,0)),"")</f>
        <v/>
      </c>
      <c r="BE20" s="19">
        <f>IF(IFERROR(INDEX(Blocks!$M$2:$M$1065,MATCH($A20&amp;"|12",Blocks!$A$2:$A$1065,0)),"")=0,"",IFERROR(INDEX(Blocks!$P$2:$P$1065,MATCH($A20&amp;"|12",Blocks!$A$2:$A$1065,0)),""))</f>
        <v/>
      </c>
      <c r="BF20" s="18">
        <f>IF(IFERROR(INDEX(Blocks!$M$2:$M$1065,MATCH($A20&amp;"|12",Blocks!$A$2:$A$1065,0)),"")=0,"",IFERROR(INDEX(Blocks!$S$2:$S$1065,MATCH($A20&amp;"|12",Blocks!$A$2:$A$1065,0)),""))</f>
        <v/>
      </c>
      <c r="BG20" s="20">
        <f>IFERROR(INDEX(Blocks!$T$2:$T$1065,MATCH($A20&amp;"|12",Blocks!$A$2:$A$1065,0)),"")</f>
        <v/>
      </c>
    </row>
    <row r="21">
      <c r="A21" s="6" t="inlineStr">
        <is>
          <t>Watford</t>
        </is>
      </c>
      <c r="B21" s="11" t="n">
        <v>16</v>
      </c>
      <c r="C21" s="12">
        <f>IFERROR(INDEX(Ratings!$F:$F,MATCH($A21,Ratings!$C:$C,0)),"")</f>
        <v/>
      </c>
      <c r="D21" s="11">
        <f>SUMIFS(TeamGames!$X$2:$X$4073,TeamGames!$D$2:$D$4073,$A21)</f>
        <v/>
      </c>
      <c r="E21" s="11">
        <f>SUMIFS(TeamGames!$O$2:$O$4073,TeamGames!$D$2:$D$4073,$A21)</f>
        <v/>
      </c>
      <c r="F21" s="13">
        <f>SUMIFS(TeamGames!$S$2:$S$4073,TeamGames!$D$2:$D$4073,$A21,TeamGames!$X$2:$X$4073,1)</f>
        <v/>
      </c>
      <c r="G21" s="14">
        <f>IF(D21=0,"",E21-F21)</f>
        <v/>
      </c>
      <c r="H21" s="13">
        <f>SUMIFS(TeamGames!$W$2:$W$4073,TeamGames!$D$2:$D$4073,$A21)</f>
        <v/>
      </c>
      <c r="I21" s="14">
        <f>IF(D21=0,"",H21-F21)</f>
        <v/>
      </c>
      <c r="J21" s="13">
        <f>SUMIFS(TeamGames!$T$2:$T$4073,TeamGames!$D$2:$D$4073,$A21)</f>
        <v/>
      </c>
      <c r="K21" s="13">
        <f>SUMIFS(TeamGames!$U$2:$U$4073,TeamGames!$D$2:$D$4073,$A21)</f>
        <v/>
      </c>
      <c r="L21" s="15">
        <f>IFERROR(INDEX(Blocks!$N$2:$N$1065,MATCH($A21&amp;"|1",Blocks!$A$2:$A$1065,0)),"")</f>
        <v/>
      </c>
      <c r="M21" s="16">
        <f>IF(IFERROR(INDEX(Blocks!$M$2:$M$1065,MATCH($A21&amp;"|1",Blocks!$A$2:$A$1065,0)),"")=0,"",IFERROR(INDEX(Blocks!$P$2:$P$1065,MATCH($A21&amp;"|1",Blocks!$A$2:$A$1065,0)),""))</f>
        <v/>
      </c>
      <c r="N21" s="15">
        <f>IF(IFERROR(INDEX(Blocks!$M$2:$M$1065,MATCH($A21&amp;"|1",Blocks!$A$2:$A$1065,0)),"")=0,"",IFERROR(INDEX(Blocks!$S$2:$S$1065,MATCH($A21&amp;"|1",Blocks!$A$2:$A$1065,0)),""))</f>
        <v/>
      </c>
      <c r="O21" s="17">
        <f>IFERROR(INDEX(Blocks!$T$2:$T$1065,MATCH($A21&amp;"|1",Blocks!$A$2:$A$1065,0)),"")</f>
        <v/>
      </c>
      <c r="P21" s="18">
        <f>IFERROR(INDEX(Blocks!$N$2:$N$1065,MATCH($A21&amp;"|2",Blocks!$A$2:$A$1065,0)),"")</f>
        <v/>
      </c>
      <c r="Q21" s="19">
        <f>IF(IFERROR(INDEX(Blocks!$M$2:$M$1065,MATCH($A21&amp;"|2",Blocks!$A$2:$A$1065,0)),"")=0,"",IFERROR(INDEX(Blocks!$P$2:$P$1065,MATCH($A21&amp;"|2",Blocks!$A$2:$A$1065,0)),""))</f>
        <v/>
      </c>
      <c r="R21" s="18">
        <f>IF(IFERROR(INDEX(Blocks!$M$2:$M$1065,MATCH($A21&amp;"|2",Blocks!$A$2:$A$1065,0)),"")=0,"",IFERROR(INDEX(Blocks!$S$2:$S$1065,MATCH($A21&amp;"|2",Blocks!$A$2:$A$1065,0)),""))</f>
        <v/>
      </c>
      <c r="S21" s="20">
        <f>IFERROR(INDEX(Blocks!$T$2:$T$1065,MATCH($A21&amp;"|2",Blocks!$A$2:$A$1065,0)),"")</f>
        <v/>
      </c>
      <c r="T21" s="15">
        <f>IFERROR(INDEX(Blocks!$N$2:$N$1065,MATCH($A21&amp;"|3",Blocks!$A$2:$A$1065,0)),"")</f>
        <v/>
      </c>
      <c r="U21" s="16">
        <f>IF(IFERROR(INDEX(Blocks!$M$2:$M$1065,MATCH($A21&amp;"|3",Blocks!$A$2:$A$1065,0)),"")=0,"",IFERROR(INDEX(Blocks!$P$2:$P$1065,MATCH($A21&amp;"|3",Blocks!$A$2:$A$1065,0)),""))</f>
        <v/>
      </c>
      <c r="V21" s="15">
        <f>IF(IFERROR(INDEX(Blocks!$M$2:$M$1065,MATCH($A21&amp;"|3",Blocks!$A$2:$A$1065,0)),"")=0,"",IFERROR(INDEX(Blocks!$S$2:$S$1065,MATCH($A21&amp;"|3",Blocks!$A$2:$A$1065,0)),""))</f>
        <v/>
      </c>
      <c r="W21" s="17">
        <f>IFERROR(INDEX(Blocks!$T$2:$T$1065,MATCH($A21&amp;"|3",Blocks!$A$2:$A$1065,0)),"")</f>
        <v/>
      </c>
      <c r="X21" s="18">
        <f>IFERROR(INDEX(Blocks!$N$2:$N$1065,MATCH($A21&amp;"|4",Blocks!$A$2:$A$1065,0)),"")</f>
        <v/>
      </c>
      <c r="Y21" s="19">
        <f>IF(IFERROR(INDEX(Blocks!$M$2:$M$1065,MATCH($A21&amp;"|4",Blocks!$A$2:$A$1065,0)),"")=0,"",IFERROR(INDEX(Blocks!$P$2:$P$1065,MATCH($A21&amp;"|4",Blocks!$A$2:$A$1065,0)),""))</f>
        <v/>
      </c>
      <c r="Z21" s="18">
        <f>IF(IFERROR(INDEX(Blocks!$M$2:$M$1065,MATCH($A21&amp;"|4",Blocks!$A$2:$A$1065,0)),"")=0,"",IFERROR(INDEX(Blocks!$S$2:$S$1065,MATCH($A21&amp;"|4",Blocks!$A$2:$A$1065,0)),""))</f>
        <v/>
      </c>
      <c r="AA21" s="20">
        <f>IFERROR(INDEX(Blocks!$T$2:$T$1065,MATCH($A21&amp;"|4",Blocks!$A$2:$A$1065,0)),"")</f>
        <v/>
      </c>
      <c r="AB21" s="15">
        <f>IFERROR(INDEX(Blocks!$N$2:$N$1065,MATCH($A21&amp;"|5",Blocks!$A$2:$A$1065,0)),"")</f>
        <v/>
      </c>
      <c r="AC21" s="16">
        <f>IF(IFERROR(INDEX(Blocks!$M$2:$M$1065,MATCH($A21&amp;"|5",Blocks!$A$2:$A$1065,0)),"")=0,"",IFERROR(INDEX(Blocks!$P$2:$P$1065,MATCH($A21&amp;"|5",Blocks!$A$2:$A$1065,0)),""))</f>
        <v/>
      </c>
      <c r="AD21" s="15">
        <f>IF(IFERROR(INDEX(Blocks!$M$2:$M$1065,MATCH($A21&amp;"|5",Blocks!$A$2:$A$1065,0)),"")=0,"",IFERROR(INDEX(Blocks!$S$2:$S$1065,MATCH($A21&amp;"|5",Blocks!$A$2:$A$1065,0)),""))</f>
        <v/>
      </c>
      <c r="AE21" s="17">
        <f>IFERROR(INDEX(Blocks!$T$2:$T$1065,MATCH($A21&amp;"|5",Blocks!$A$2:$A$1065,0)),"")</f>
        <v/>
      </c>
      <c r="AF21" s="18">
        <f>IFERROR(INDEX(Blocks!$N$2:$N$1065,MATCH($A21&amp;"|6",Blocks!$A$2:$A$1065,0)),"")</f>
        <v/>
      </c>
      <c r="AG21" s="19">
        <f>IF(IFERROR(INDEX(Blocks!$M$2:$M$1065,MATCH($A21&amp;"|6",Blocks!$A$2:$A$1065,0)),"")=0,"",IFERROR(INDEX(Blocks!$P$2:$P$1065,MATCH($A21&amp;"|6",Blocks!$A$2:$A$1065,0)),""))</f>
        <v/>
      </c>
      <c r="AH21" s="18">
        <f>IF(IFERROR(INDEX(Blocks!$M$2:$M$1065,MATCH($A21&amp;"|6",Blocks!$A$2:$A$1065,0)),"")=0,"",IFERROR(INDEX(Blocks!$S$2:$S$1065,MATCH($A21&amp;"|6",Blocks!$A$2:$A$1065,0)),""))</f>
        <v/>
      </c>
      <c r="AI21" s="20">
        <f>IFERROR(INDEX(Blocks!$T$2:$T$1065,MATCH($A21&amp;"|6",Blocks!$A$2:$A$1065,0)),"")</f>
        <v/>
      </c>
      <c r="AJ21" s="15">
        <f>IFERROR(INDEX(Blocks!$N$2:$N$1065,MATCH($A21&amp;"|7",Blocks!$A$2:$A$1065,0)),"")</f>
        <v/>
      </c>
      <c r="AK21" s="16">
        <f>IF(IFERROR(INDEX(Blocks!$M$2:$M$1065,MATCH($A21&amp;"|7",Blocks!$A$2:$A$1065,0)),"")=0,"",IFERROR(INDEX(Blocks!$P$2:$P$1065,MATCH($A21&amp;"|7",Blocks!$A$2:$A$1065,0)),""))</f>
        <v/>
      </c>
      <c r="AL21" s="15">
        <f>IF(IFERROR(INDEX(Blocks!$M$2:$M$1065,MATCH($A21&amp;"|7",Blocks!$A$2:$A$1065,0)),"")=0,"",IFERROR(INDEX(Blocks!$S$2:$S$1065,MATCH($A21&amp;"|7",Blocks!$A$2:$A$1065,0)),""))</f>
        <v/>
      </c>
      <c r="AM21" s="17">
        <f>IFERROR(INDEX(Blocks!$T$2:$T$1065,MATCH($A21&amp;"|7",Blocks!$A$2:$A$1065,0)),"")</f>
        <v/>
      </c>
      <c r="AN21" s="18">
        <f>IFERROR(INDEX(Blocks!$N$2:$N$1065,MATCH($A21&amp;"|8",Blocks!$A$2:$A$1065,0)),"")</f>
        <v/>
      </c>
      <c r="AO21" s="19">
        <f>IF(IFERROR(INDEX(Blocks!$M$2:$M$1065,MATCH($A21&amp;"|8",Blocks!$A$2:$A$1065,0)),"")=0,"",IFERROR(INDEX(Blocks!$P$2:$P$1065,MATCH($A21&amp;"|8",Blocks!$A$2:$A$1065,0)),""))</f>
        <v/>
      </c>
      <c r="AP21" s="18">
        <f>IF(IFERROR(INDEX(Blocks!$M$2:$M$1065,MATCH($A21&amp;"|8",Blocks!$A$2:$A$1065,0)),"")=0,"",IFERROR(INDEX(Blocks!$S$2:$S$1065,MATCH($A21&amp;"|8",Blocks!$A$2:$A$1065,0)),""))</f>
        <v/>
      </c>
      <c r="AQ21" s="20">
        <f>IFERROR(INDEX(Blocks!$T$2:$T$1065,MATCH($A21&amp;"|8",Blocks!$A$2:$A$1065,0)),"")</f>
        <v/>
      </c>
      <c r="AR21" s="15">
        <f>IFERROR(INDEX(Blocks!$N$2:$N$1065,MATCH($A21&amp;"|9",Blocks!$A$2:$A$1065,0)),"")</f>
        <v/>
      </c>
      <c r="AS21" s="16">
        <f>IF(IFERROR(INDEX(Blocks!$M$2:$M$1065,MATCH($A21&amp;"|9",Blocks!$A$2:$A$1065,0)),"")=0,"",IFERROR(INDEX(Blocks!$P$2:$P$1065,MATCH($A21&amp;"|9",Blocks!$A$2:$A$1065,0)),""))</f>
        <v/>
      </c>
      <c r="AT21" s="15">
        <f>IF(IFERROR(INDEX(Blocks!$M$2:$M$1065,MATCH($A21&amp;"|9",Blocks!$A$2:$A$1065,0)),"")=0,"",IFERROR(INDEX(Blocks!$S$2:$S$1065,MATCH($A21&amp;"|9",Blocks!$A$2:$A$1065,0)),""))</f>
        <v/>
      </c>
      <c r="AU21" s="17">
        <f>IFERROR(INDEX(Blocks!$T$2:$T$1065,MATCH($A21&amp;"|9",Blocks!$A$2:$A$1065,0)),"")</f>
        <v/>
      </c>
      <c r="AV21" s="18">
        <f>IFERROR(INDEX(Blocks!$N$2:$N$1065,MATCH($A21&amp;"|10",Blocks!$A$2:$A$1065,0)),"")</f>
        <v/>
      </c>
      <c r="AW21" s="19">
        <f>IF(IFERROR(INDEX(Blocks!$M$2:$M$1065,MATCH($A21&amp;"|10",Blocks!$A$2:$A$1065,0)),"")=0,"",IFERROR(INDEX(Blocks!$P$2:$P$1065,MATCH($A21&amp;"|10",Blocks!$A$2:$A$1065,0)),""))</f>
        <v/>
      </c>
      <c r="AX21" s="18">
        <f>IF(IFERROR(INDEX(Blocks!$M$2:$M$1065,MATCH($A21&amp;"|10",Blocks!$A$2:$A$1065,0)),"")=0,"",IFERROR(INDEX(Blocks!$S$2:$S$1065,MATCH($A21&amp;"|10",Blocks!$A$2:$A$1065,0)),""))</f>
        <v/>
      </c>
      <c r="AY21" s="20">
        <f>IFERROR(INDEX(Blocks!$T$2:$T$1065,MATCH($A21&amp;"|10",Blocks!$A$2:$A$1065,0)),"")</f>
        <v/>
      </c>
      <c r="AZ21" s="15">
        <f>IFERROR(INDEX(Blocks!$N$2:$N$1065,MATCH($A21&amp;"|11",Blocks!$A$2:$A$1065,0)),"")</f>
        <v/>
      </c>
      <c r="BA21" s="16">
        <f>IF(IFERROR(INDEX(Blocks!$M$2:$M$1065,MATCH($A21&amp;"|11",Blocks!$A$2:$A$1065,0)),"")=0,"",IFERROR(INDEX(Blocks!$P$2:$P$1065,MATCH($A21&amp;"|11",Blocks!$A$2:$A$1065,0)),""))</f>
        <v/>
      </c>
      <c r="BB21" s="15">
        <f>IF(IFERROR(INDEX(Blocks!$M$2:$M$1065,MATCH($A21&amp;"|11",Blocks!$A$2:$A$1065,0)),"")=0,"",IFERROR(INDEX(Blocks!$S$2:$S$1065,MATCH($A21&amp;"|11",Blocks!$A$2:$A$1065,0)),""))</f>
        <v/>
      </c>
      <c r="BC21" s="17">
        <f>IFERROR(INDEX(Blocks!$T$2:$T$1065,MATCH($A21&amp;"|11",Blocks!$A$2:$A$1065,0)),"")</f>
        <v/>
      </c>
      <c r="BD21" s="18">
        <f>IFERROR(INDEX(Blocks!$N$2:$N$1065,MATCH($A21&amp;"|12",Blocks!$A$2:$A$1065,0)),"")</f>
        <v/>
      </c>
      <c r="BE21" s="19">
        <f>IF(IFERROR(INDEX(Blocks!$M$2:$M$1065,MATCH($A21&amp;"|12",Blocks!$A$2:$A$1065,0)),"")=0,"",IFERROR(INDEX(Blocks!$P$2:$P$1065,MATCH($A21&amp;"|12",Blocks!$A$2:$A$1065,0)),""))</f>
        <v/>
      </c>
      <c r="BF21" s="18">
        <f>IF(IFERROR(INDEX(Blocks!$M$2:$M$1065,MATCH($A21&amp;"|12",Blocks!$A$2:$A$1065,0)),"")=0,"",IFERROR(INDEX(Blocks!$S$2:$S$1065,MATCH($A21&amp;"|12",Blocks!$A$2:$A$1065,0)),""))</f>
        <v/>
      </c>
      <c r="BG21" s="20">
        <f>IFERROR(INDEX(Blocks!$T$2:$T$1065,MATCH($A21&amp;"|12",Blocks!$A$2:$A$1065,0)),"")</f>
        <v/>
      </c>
    </row>
    <row r="22">
      <c r="A22" s="6" t="inlineStr">
        <is>
          <t>QPR</t>
        </is>
      </c>
      <c r="B22" s="11" t="n">
        <v>17</v>
      </c>
      <c r="C22" s="12">
        <f>IFERROR(INDEX(Ratings!$F:$F,MATCH($A22,Ratings!$C:$C,0)),"")</f>
        <v/>
      </c>
      <c r="D22" s="11">
        <f>SUMIFS(TeamGames!$X$2:$X$4073,TeamGames!$D$2:$D$4073,$A22)</f>
        <v/>
      </c>
      <c r="E22" s="11">
        <f>SUMIFS(TeamGames!$O$2:$O$4073,TeamGames!$D$2:$D$4073,$A22)</f>
        <v/>
      </c>
      <c r="F22" s="13">
        <f>SUMIFS(TeamGames!$S$2:$S$4073,TeamGames!$D$2:$D$4073,$A22,TeamGames!$X$2:$X$4073,1)</f>
        <v/>
      </c>
      <c r="G22" s="14">
        <f>IF(D22=0,"",E22-F22)</f>
        <v/>
      </c>
      <c r="H22" s="13">
        <f>SUMIFS(TeamGames!$W$2:$W$4073,TeamGames!$D$2:$D$4073,$A22)</f>
        <v/>
      </c>
      <c r="I22" s="14">
        <f>IF(D22=0,"",H22-F22)</f>
        <v/>
      </c>
      <c r="J22" s="13">
        <f>SUMIFS(TeamGames!$T$2:$T$4073,TeamGames!$D$2:$D$4073,$A22)</f>
        <v/>
      </c>
      <c r="K22" s="13">
        <f>SUMIFS(TeamGames!$U$2:$U$4073,TeamGames!$D$2:$D$4073,$A22)</f>
        <v/>
      </c>
      <c r="L22" s="15">
        <f>IFERROR(INDEX(Blocks!$N$2:$N$1065,MATCH($A22&amp;"|1",Blocks!$A$2:$A$1065,0)),"")</f>
        <v/>
      </c>
      <c r="M22" s="16">
        <f>IF(IFERROR(INDEX(Blocks!$M$2:$M$1065,MATCH($A22&amp;"|1",Blocks!$A$2:$A$1065,0)),"")=0,"",IFERROR(INDEX(Blocks!$P$2:$P$1065,MATCH($A22&amp;"|1",Blocks!$A$2:$A$1065,0)),""))</f>
        <v/>
      </c>
      <c r="N22" s="15">
        <f>IF(IFERROR(INDEX(Blocks!$M$2:$M$1065,MATCH($A22&amp;"|1",Blocks!$A$2:$A$1065,0)),"")=0,"",IFERROR(INDEX(Blocks!$S$2:$S$1065,MATCH($A22&amp;"|1",Blocks!$A$2:$A$1065,0)),""))</f>
        <v/>
      </c>
      <c r="O22" s="17">
        <f>IFERROR(INDEX(Blocks!$T$2:$T$1065,MATCH($A22&amp;"|1",Blocks!$A$2:$A$1065,0)),"")</f>
        <v/>
      </c>
      <c r="P22" s="18">
        <f>IFERROR(INDEX(Blocks!$N$2:$N$1065,MATCH($A22&amp;"|2",Blocks!$A$2:$A$1065,0)),"")</f>
        <v/>
      </c>
      <c r="Q22" s="19">
        <f>IF(IFERROR(INDEX(Blocks!$M$2:$M$1065,MATCH($A22&amp;"|2",Blocks!$A$2:$A$1065,0)),"")=0,"",IFERROR(INDEX(Blocks!$P$2:$P$1065,MATCH($A22&amp;"|2",Blocks!$A$2:$A$1065,0)),""))</f>
        <v/>
      </c>
      <c r="R22" s="18">
        <f>IF(IFERROR(INDEX(Blocks!$M$2:$M$1065,MATCH($A22&amp;"|2",Blocks!$A$2:$A$1065,0)),"")=0,"",IFERROR(INDEX(Blocks!$S$2:$S$1065,MATCH($A22&amp;"|2",Blocks!$A$2:$A$1065,0)),""))</f>
        <v/>
      </c>
      <c r="S22" s="20">
        <f>IFERROR(INDEX(Blocks!$T$2:$T$1065,MATCH($A22&amp;"|2",Blocks!$A$2:$A$1065,0)),"")</f>
        <v/>
      </c>
      <c r="T22" s="15">
        <f>IFERROR(INDEX(Blocks!$N$2:$N$1065,MATCH($A22&amp;"|3",Blocks!$A$2:$A$1065,0)),"")</f>
        <v/>
      </c>
      <c r="U22" s="16">
        <f>IF(IFERROR(INDEX(Blocks!$M$2:$M$1065,MATCH($A22&amp;"|3",Blocks!$A$2:$A$1065,0)),"")=0,"",IFERROR(INDEX(Blocks!$P$2:$P$1065,MATCH($A22&amp;"|3",Blocks!$A$2:$A$1065,0)),""))</f>
        <v/>
      </c>
      <c r="V22" s="15">
        <f>IF(IFERROR(INDEX(Blocks!$M$2:$M$1065,MATCH($A22&amp;"|3",Blocks!$A$2:$A$1065,0)),"")=0,"",IFERROR(INDEX(Blocks!$S$2:$S$1065,MATCH($A22&amp;"|3",Blocks!$A$2:$A$1065,0)),""))</f>
        <v/>
      </c>
      <c r="W22" s="17">
        <f>IFERROR(INDEX(Blocks!$T$2:$T$1065,MATCH($A22&amp;"|3",Blocks!$A$2:$A$1065,0)),"")</f>
        <v/>
      </c>
      <c r="X22" s="18">
        <f>IFERROR(INDEX(Blocks!$N$2:$N$1065,MATCH($A22&amp;"|4",Blocks!$A$2:$A$1065,0)),"")</f>
        <v/>
      </c>
      <c r="Y22" s="19">
        <f>IF(IFERROR(INDEX(Blocks!$M$2:$M$1065,MATCH($A22&amp;"|4",Blocks!$A$2:$A$1065,0)),"")=0,"",IFERROR(INDEX(Blocks!$P$2:$P$1065,MATCH($A22&amp;"|4",Blocks!$A$2:$A$1065,0)),""))</f>
        <v/>
      </c>
      <c r="Z22" s="18">
        <f>IF(IFERROR(INDEX(Blocks!$M$2:$M$1065,MATCH($A22&amp;"|4",Blocks!$A$2:$A$1065,0)),"")=0,"",IFERROR(INDEX(Blocks!$S$2:$S$1065,MATCH($A22&amp;"|4",Blocks!$A$2:$A$1065,0)),""))</f>
        <v/>
      </c>
      <c r="AA22" s="20">
        <f>IFERROR(INDEX(Blocks!$T$2:$T$1065,MATCH($A22&amp;"|4",Blocks!$A$2:$A$1065,0)),"")</f>
        <v/>
      </c>
      <c r="AB22" s="15">
        <f>IFERROR(INDEX(Blocks!$N$2:$N$1065,MATCH($A22&amp;"|5",Blocks!$A$2:$A$1065,0)),"")</f>
        <v/>
      </c>
      <c r="AC22" s="16">
        <f>IF(IFERROR(INDEX(Blocks!$M$2:$M$1065,MATCH($A22&amp;"|5",Blocks!$A$2:$A$1065,0)),"")=0,"",IFERROR(INDEX(Blocks!$P$2:$P$1065,MATCH($A22&amp;"|5",Blocks!$A$2:$A$1065,0)),""))</f>
        <v/>
      </c>
      <c r="AD22" s="15">
        <f>IF(IFERROR(INDEX(Blocks!$M$2:$M$1065,MATCH($A22&amp;"|5",Blocks!$A$2:$A$1065,0)),"")=0,"",IFERROR(INDEX(Blocks!$S$2:$S$1065,MATCH($A22&amp;"|5",Blocks!$A$2:$A$1065,0)),""))</f>
        <v/>
      </c>
      <c r="AE22" s="17">
        <f>IFERROR(INDEX(Blocks!$T$2:$T$1065,MATCH($A22&amp;"|5",Blocks!$A$2:$A$1065,0)),"")</f>
        <v/>
      </c>
      <c r="AF22" s="18">
        <f>IFERROR(INDEX(Blocks!$N$2:$N$1065,MATCH($A22&amp;"|6",Blocks!$A$2:$A$1065,0)),"")</f>
        <v/>
      </c>
      <c r="AG22" s="19">
        <f>IF(IFERROR(INDEX(Blocks!$M$2:$M$1065,MATCH($A22&amp;"|6",Blocks!$A$2:$A$1065,0)),"")=0,"",IFERROR(INDEX(Blocks!$P$2:$P$1065,MATCH($A22&amp;"|6",Blocks!$A$2:$A$1065,0)),""))</f>
        <v/>
      </c>
      <c r="AH22" s="18">
        <f>IF(IFERROR(INDEX(Blocks!$M$2:$M$1065,MATCH($A22&amp;"|6",Blocks!$A$2:$A$1065,0)),"")=0,"",IFERROR(INDEX(Blocks!$S$2:$S$1065,MATCH($A22&amp;"|6",Blocks!$A$2:$A$1065,0)),""))</f>
        <v/>
      </c>
      <c r="AI22" s="20">
        <f>IFERROR(INDEX(Blocks!$T$2:$T$1065,MATCH($A22&amp;"|6",Blocks!$A$2:$A$1065,0)),"")</f>
        <v/>
      </c>
      <c r="AJ22" s="15">
        <f>IFERROR(INDEX(Blocks!$N$2:$N$1065,MATCH($A22&amp;"|7",Blocks!$A$2:$A$1065,0)),"")</f>
        <v/>
      </c>
      <c r="AK22" s="16">
        <f>IF(IFERROR(INDEX(Blocks!$M$2:$M$1065,MATCH($A22&amp;"|7",Blocks!$A$2:$A$1065,0)),"")=0,"",IFERROR(INDEX(Blocks!$P$2:$P$1065,MATCH($A22&amp;"|7",Blocks!$A$2:$A$1065,0)),""))</f>
        <v/>
      </c>
      <c r="AL22" s="15">
        <f>IF(IFERROR(INDEX(Blocks!$M$2:$M$1065,MATCH($A22&amp;"|7",Blocks!$A$2:$A$1065,0)),"")=0,"",IFERROR(INDEX(Blocks!$S$2:$S$1065,MATCH($A22&amp;"|7",Blocks!$A$2:$A$1065,0)),""))</f>
        <v/>
      </c>
      <c r="AM22" s="17">
        <f>IFERROR(INDEX(Blocks!$T$2:$T$1065,MATCH($A22&amp;"|7",Blocks!$A$2:$A$1065,0)),"")</f>
        <v/>
      </c>
      <c r="AN22" s="18">
        <f>IFERROR(INDEX(Blocks!$N$2:$N$1065,MATCH($A22&amp;"|8",Blocks!$A$2:$A$1065,0)),"")</f>
        <v/>
      </c>
      <c r="AO22" s="19">
        <f>IF(IFERROR(INDEX(Blocks!$M$2:$M$1065,MATCH($A22&amp;"|8",Blocks!$A$2:$A$1065,0)),"")=0,"",IFERROR(INDEX(Blocks!$P$2:$P$1065,MATCH($A22&amp;"|8",Blocks!$A$2:$A$1065,0)),""))</f>
        <v/>
      </c>
      <c r="AP22" s="18">
        <f>IF(IFERROR(INDEX(Blocks!$M$2:$M$1065,MATCH($A22&amp;"|8",Blocks!$A$2:$A$1065,0)),"")=0,"",IFERROR(INDEX(Blocks!$S$2:$S$1065,MATCH($A22&amp;"|8",Blocks!$A$2:$A$1065,0)),""))</f>
        <v/>
      </c>
      <c r="AQ22" s="20">
        <f>IFERROR(INDEX(Blocks!$T$2:$T$1065,MATCH($A22&amp;"|8",Blocks!$A$2:$A$1065,0)),"")</f>
        <v/>
      </c>
      <c r="AR22" s="15">
        <f>IFERROR(INDEX(Blocks!$N$2:$N$1065,MATCH($A22&amp;"|9",Blocks!$A$2:$A$1065,0)),"")</f>
        <v/>
      </c>
      <c r="AS22" s="16">
        <f>IF(IFERROR(INDEX(Blocks!$M$2:$M$1065,MATCH($A22&amp;"|9",Blocks!$A$2:$A$1065,0)),"")=0,"",IFERROR(INDEX(Blocks!$P$2:$P$1065,MATCH($A22&amp;"|9",Blocks!$A$2:$A$1065,0)),""))</f>
        <v/>
      </c>
      <c r="AT22" s="15">
        <f>IF(IFERROR(INDEX(Blocks!$M$2:$M$1065,MATCH($A22&amp;"|9",Blocks!$A$2:$A$1065,0)),"")=0,"",IFERROR(INDEX(Blocks!$S$2:$S$1065,MATCH($A22&amp;"|9",Blocks!$A$2:$A$1065,0)),""))</f>
        <v/>
      </c>
      <c r="AU22" s="17">
        <f>IFERROR(INDEX(Blocks!$T$2:$T$1065,MATCH($A22&amp;"|9",Blocks!$A$2:$A$1065,0)),"")</f>
        <v/>
      </c>
      <c r="AV22" s="18">
        <f>IFERROR(INDEX(Blocks!$N$2:$N$1065,MATCH($A22&amp;"|10",Blocks!$A$2:$A$1065,0)),"")</f>
        <v/>
      </c>
      <c r="AW22" s="19">
        <f>IF(IFERROR(INDEX(Blocks!$M$2:$M$1065,MATCH($A22&amp;"|10",Blocks!$A$2:$A$1065,0)),"")=0,"",IFERROR(INDEX(Blocks!$P$2:$P$1065,MATCH($A22&amp;"|10",Blocks!$A$2:$A$1065,0)),""))</f>
        <v/>
      </c>
      <c r="AX22" s="18">
        <f>IF(IFERROR(INDEX(Blocks!$M$2:$M$1065,MATCH($A22&amp;"|10",Blocks!$A$2:$A$1065,0)),"")=0,"",IFERROR(INDEX(Blocks!$S$2:$S$1065,MATCH($A22&amp;"|10",Blocks!$A$2:$A$1065,0)),""))</f>
        <v/>
      </c>
      <c r="AY22" s="20">
        <f>IFERROR(INDEX(Blocks!$T$2:$T$1065,MATCH($A22&amp;"|10",Blocks!$A$2:$A$1065,0)),"")</f>
        <v/>
      </c>
      <c r="AZ22" s="15">
        <f>IFERROR(INDEX(Blocks!$N$2:$N$1065,MATCH($A22&amp;"|11",Blocks!$A$2:$A$1065,0)),"")</f>
        <v/>
      </c>
      <c r="BA22" s="16">
        <f>IF(IFERROR(INDEX(Blocks!$M$2:$M$1065,MATCH($A22&amp;"|11",Blocks!$A$2:$A$1065,0)),"")=0,"",IFERROR(INDEX(Blocks!$P$2:$P$1065,MATCH($A22&amp;"|11",Blocks!$A$2:$A$1065,0)),""))</f>
        <v/>
      </c>
      <c r="BB22" s="15">
        <f>IF(IFERROR(INDEX(Blocks!$M$2:$M$1065,MATCH($A22&amp;"|11",Blocks!$A$2:$A$1065,0)),"")=0,"",IFERROR(INDEX(Blocks!$S$2:$S$1065,MATCH($A22&amp;"|11",Blocks!$A$2:$A$1065,0)),""))</f>
        <v/>
      </c>
      <c r="BC22" s="17">
        <f>IFERROR(INDEX(Blocks!$T$2:$T$1065,MATCH($A22&amp;"|11",Blocks!$A$2:$A$1065,0)),"")</f>
        <v/>
      </c>
      <c r="BD22" s="18">
        <f>IFERROR(INDEX(Blocks!$N$2:$N$1065,MATCH($A22&amp;"|12",Blocks!$A$2:$A$1065,0)),"")</f>
        <v/>
      </c>
      <c r="BE22" s="19">
        <f>IF(IFERROR(INDEX(Blocks!$M$2:$M$1065,MATCH($A22&amp;"|12",Blocks!$A$2:$A$1065,0)),"")=0,"",IFERROR(INDEX(Blocks!$P$2:$P$1065,MATCH($A22&amp;"|12",Blocks!$A$2:$A$1065,0)),""))</f>
        <v/>
      </c>
      <c r="BF22" s="18">
        <f>IF(IFERROR(INDEX(Blocks!$M$2:$M$1065,MATCH($A22&amp;"|12",Blocks!$A$2:$A$1065,0)),"")=0,"",IFERROR(INDEX(Blocks!$S$2:$S$1065,MATCH($A22&amp;"|12",Blocks!$A$2:$A$1065,0)),""))</f>
        <v/>
      </c>
      <c r="BG22" s="20">
        <f>IFERROR(INDEX(Blocks!$T$2:$T$1065,MATCH($A22&amp;"|12",Blocks!$A$2:$A$1065,0)),"")</f>
        <v/>
      </c>
    </row>
    <row r="23">
      <c r="A23" s="6" t="inlineStr">
        <is>
          <t>Portsmouth</t>
        </is>
      </c>
      <c r="B23" s="11" t="n">
        <v>18</v>
      </c>
      <c r="C23" s="12">
        <f>IFERROR(INDEX(Ratings!$F:$F,MATCH($A23,Ratings!$C:$C,0)),"")</f>
        <v/>
      </c>
      <c r="D23" s="11">
        <f>SUMIFS(TeamGames!$X$2:$X$4073,TeamGames!$D$2:$D$4073,$A23)</f>
        <v/>
      </c>
      <c r="E23" s="11">
        <f>SUMIFS(TeamGames!$O$2:$O$4073,TeamGames!$D$2:$D$4073,$A23)</f>
        <v/>
      </c>
      <c r="F23" s="13">
        <f>SUMIFS(TeamGames!$S$2:$S$4073,TeamGames!$D$2:$D$4073,$A23,TeamGames!$X$2:$X$4073,1)</f>
        <v/>
      </c>
      <c r="G23" s="14">
        <f>IF(D23=0,"",E23-F23)</f>
        <v/>
      </c>
      <c r="H23" s="13">
        <f>SUMIFS(TeamGames!$W$2:$W$4073,TeamGames!$D$2:$D$4073,$A23)</f>
        <v/>
      </c>
      <c r="I23" s="14">
        <f>IF(D23=0,"",H23-F23)</f>
        <v/>
      </c>
      <c r="J23" s="13">
        <f>SUMIFS(TeamGames!$T$2:$T$4073,TeamGames!$D$2:$D$4073,$A23)</f>
        <v/>
      </c>
      <c r="K23" s="13">
        <f>SUMIFS(TeamGames!$U$2:$U$4073,TeamGames!$D$2:$D$4073,$A23)</f>
        <v/>
      </c>
      <c r="L23" s="15">
        <f>IFERROR(INDEX(Blocks!$N$2:$N$1065,MATCH($A23&amp;"|1",Blocks!$A$2:$A$1065,0)),"")</f>
        <v/>
      </c>
      <c r="M23" s="16">
        <f>IF(IFERROR(INDEX(Blocks!$M$2:$M$1065,MATCH($A23&amp;"|1",Blocks!$A$2:$A$1065,0)),"")=0,"",IFERROR(INDEX(Blocks!$P$2:$P$1065,MATCH($A23&amp;"|1",Blocks!$A$2:$A$1065,0)),""))</f>
        <v/>
      </c>
      <c r="N23" s="15">
        <f>IF(IFERROR(INDEX(Blocks!$M$2:$M$1065,MATCH($A23&amp;"|1",Blocks!$A$2:$A$1065,0)),"")=0,"",IFERROR(INDEX(Blocks!$S$2:$S$1065,MATCH($A23&amp;"|1",Blocks!$A$2:$A$1065,0)),""))</f>
        <v/>
      </c>
      <c r="O23" s="17">
        <f>IFERROR(INDEX(Blocks!$T$2:$T$1065,MATCH($A23&amp;"|1",Blocks!$A$2:$A$1065,0)),"")</f>
        <v/>
      </c>
      <c r="P23" s="18">
        <f>IFERROR(INDEX(Blocks!$N$2:$N$1065,MATCH($A23&amp;"|2",Blocks!$A$2:$A$1065,0)),"")</f>
        <v/>
      </c>
      <c r="Q23" s="19">
        <f>IF(IFERROR(INDEX(Blocks!$M$2:$M$1065,MATCH($A23&amp;"|2",Blocks!$A$2:$A$1065,0)),"")=0,"",IFERROR(INDEX(Blocks!$P$2:$P$1065,MATCH($A23&amp;"|2",Blocks!$A$2:$A$1065,0)),""))</f>
        <v/>
      </c>
      <c r="R23" s="18">
        <f>IF(IFERROR(INDEX(Blocks!$M$2:$M$1065,MATCH($A23&amp;"|2",Blocks!$A$2:$A$1065,0)),"")=0,"",IFERROR(INDEX(Blocks!$S$2:$S$1065,MATCH($A23&amp;"|2",Blocks!$A$2:$A$1065,0)),""))</f>
        <v/>
      </c>
      <c r="S23" s="20">
        <f>IFERROR(INDEX(Blocks!$T$2:$T$1065,MATCH($A23&amp;"|2",Blocks!$A$2:$A$1065,0)),"")</f>
        <v/>
      </c>
      <c r="T23" s="15">
        <f>IFERROR(INDEX(Blocks!$N$2:$N$1065,MATCH($A23&amp;"|3",Blocks!$A$2:$A$1065,0)),"")</f>
        <v/>
      </c>
      <c r="U23" s="16">
        <f>IF(IFERROR(INDEX(Blocks!$M$2:$M$1065,MATCH($A23&amp;"|3",Blocks!$A$2:$A$1065,0)),"")=0,"",IFERROR(INDEX(Blocks!$P$2:$P$1065,MATCH($A23&amp;"|3",Blocks!$A$2:$A$1065,0)),""))</f>
        <v/>
      </c>
      <c r="V23" s="15">
        <f>IF(IFERROR(INDEX(Blocks!$M$2:$M$1065,MATCH($A23&amp;"|3",Blocks!$A$2:$A$1065,0)),"")=0,"",IFERROR(INDEX(Blocks!$S$2:$S$1065,MATCH($A23&amp;"|3",Blocks!$A$2:$A$1065,0)),""))</f>
        <v/>
      </c>
      <c r="W23" s="17">
        <f>IFERROR(INDEX(Blocks!$T$2:$T$1065,MATCH($A23&amp;"|3",Blocks!$A$2:$A$1065,0)),"")</f>
        <v/>
      </c>
      <c r="X23" s="18">
        <f>IFERROR(INDEX(Blocks!$N$2:$N$1065,MATCH($A23&amp;"|4",Blocks!$A$2:$A$1065,0)),"")</f>
        <v/>
      </c>
      <c r="Y23" s="19">
        <f>IF(IFERROR(INDEX(Blocks!$M$2:$M$1065,MATCH($A23&amp;"|4",Blocks!$A$2:$A$1065,0)),"")=0,"",IFERROR(INDEX(Blocks!$P$2:$P$1065,MATCH($A23&amp;"|4",Blocks!$A$2:$A$1065,0)),""))</f>
        <v/>
      </c>
      <c r="Z23" s="18">
        <f>IF(IFERROR(INDEX(Blocks!$M$2:$M$1065,MATCH($A23&amp;"|4",Blocks!$A$2:$A$1065,0)),"")=0,"",IFERROR(INDEX(Blocks!$S$2:$S$1065,MATCH($A23&amp;"|4",Blocks!$A$2:$A$1065,0)),""))</f>
        <v/>
      </c>
      <c r="AA23" s="20">
        <f>IFERROR(INDEX(Blocks!$T$2:$T$1065,MATCH($A23&amp;"|4",Blocks!$A$2:$A$1065,0)),"")</f>
        <v/>
      </c>
      <c r="AB23" s="15">
        <f>IFERROR(INDEX(Blocks!$N$2:$N$1065,MATCH($A23&amp;"|5",Blocks!$A$2:$A$1065,0)),"")</f>
        <v/>
      </c>
      <c r="AC23" s="16">
        <f>IF(IFERROR(INDEX(Blocks!$M$2:$M$1065,MATCH($A23&amp;"|5",Blocks!$A$2:$A$1065,0)),"")=0,"",IFERROR(INDEX(Blocks!$P$2:$P$1065,MATCH($A23&amp;"|5",Blocks!$A$2:$A$1065,0)),""))</f>
        <v/>
      </c>
      <c r="AD23" s="15">
        <f>IF(IFERROR(INDEX(Blocks!$M$2:$M$1065,MATCH($A23&amp;"|5",Blocks!$A$2:$A$1065,0)),"")=0,"",IFERROR(INDEX(Blocks!$S$2:$S$1065,MATCH($A23&amp;"|5",Blocks!$A$2:$A$1065,0)),""))</f>
        <v/>
      </c>
      <c r="AE23" s="17">
        <f>IFERROR(INDEX(Blocks!$T$2:$T$1065,MATCH($A23&amp;"|5",Blocks!$A$2:$A$1065,0)),"")</f>
        <v/>
      </c>
      <c r="AF23" s="18">
        <f>IFERROR(INDEX(Blocks!$N$2:$N$1065,MATCH($A23&amp;"|6",Blocks!$A$2:$A$1065,0)),"")</f>
        <v/>
      </c>
      <c r="AG23" s="19">
        <f>IF(IFERROR(INDEX(Blocks!$M$2:$M$1065,MATCH($A23&amp;"|6",Blocks!$A$2:$A$1065,0)),"")=0,"",IFERROR(INDEX(Blocks!$P$2:$P$1065,MATCH($A23&amp;"|6",Blocks!$A$2:$A$1065,0)),""))</f>
        <v/>
      </c>
      <c r="AH23" s="18">
        <f>IF(IFERROR(INDEX(Blocks!$M$2:$M$1065,MATCH($A23&amp;"|6",Blocks!$A$2:$A$1065,0)),"")=0,"",IFERROR(INDEX(Blocks!$S$2:$S$1065,MATCH($A23&amp;"|6",Blocks!$A$2:$A$1065,0)),""))</f>
        <v/>
      </c>
      <c r="AI23" s="20">
        <f>IFERROR(INDEX(Blocks!$T$2:$T$1065,MATCH($A23&amp;"|6",Blocks!$A$2:$A$1065,0)),"")</f>
        <v/>
      </c>
      <c r="AJ23" s="15">
        <f>IFERROR(INDEX(Blocks!$N$2:$N$1065,MATCH($A23&amp;"|7",Blocks!$A$2:$A$1065,0)),"")</f>
        <v/>
      </c>
      <c r="AK23" s="16">
        <f>IF(IFERROR(INDEX(Blocks!$M$2:$M$1065,MATCH($A23&amp;"|7",Blocks!$A$2:$A$1065,0)),"")=0,"",IFERROR(INDEX(Blocks!$P$2:$P$1065,MATCH($A23&amp;"|7",Blocks!$A$2:$A$1065,0)),""))</f>
        <v/>
      </c>
      <c r="AL23" s="15">
        <f>IF(IFERROR(INDEX(Blocks!$M$2:$M$1065,MATCH($A23&amp;"|7",Blocks!$A$2:$A$1065,0)),"")=0,"",IFERROR(INDEX(Blocks!$S$2:$S$1065,MATCH($A23&amp;"|7",Blocks!$A$2:$A$1065,0)),""))</f>
        <v/>
      </c>
      <c r="AM23" s="17">
        <f>IFERROR(INDEX(Blocks!$T$2:$T$1065,MATCH($A23&amp;"|7",Blocks!$A$2:$A$1065,0)),"")</f>
        <v/>
      </c>
      <c r="AN23" s="18">
        <f>IFERROR(INDEX(Blocks!$N$2:$N$1065,MATCH($A23&amp;"|8",Blocks!$A$2:$A$1065,0)),"")</f>
        <v/>
      </c>
      <c r="AO23" s="19">
        <f>IF(IFERROR(INDEX(Blocks!$M$2:$M$1065,MATCH($A23&amp;"|8",Blocks!$A$2:$A$1065,0)),"")=0,"",IFERROR(INDEX(Blocks!$P$2:$P$1065,MATCH($A23&amp;"|8",Blocks!$A$2:$A$1065,0)),""))</f>
        <v/>
      </c>
      <c r="AP23" s="18">
        <f>IF(IFERROR(INDEX(Blocks!$M$2:$M$1065,MATCH($A23&amp;"|8",Blocks!$A$2:$A$1065,0)),"")=0,"",IFERROR(INDEX(Blocks!$S$2:$S$1065,MATCH($A23&amp;"|8",Blocks!$A$2:$A$1065,0)),""))</f>
        <v/>
      </c>
      <c r="AQ23" s="20">
        <f>IFERROR(INDEX(Blocks!$T$2:$T$1065,MATCH($A23&amp;"|8",Blocks!$A$2:$A$1065,0)),"")</f>
        <v/>
      </c>
      <c r="AR23" s="15">
        <f>IFERROR(INDEX(Blocks!$N$2:$N$1065,MATCH($A23&amp;"|9",Blocks!$A$2:$A$1065,0)),"")</f>
        <v/>
      </c>
      <c r="AS23" s="16">
        <f>IF(IFERROR(INDEX(Blocks!$M$2:$M$1065,MATCH($A23&amp;"|9",Blocks!$A$2:$A$1065,0)),"")=0,"",IFERROR(INDEX(Blocks!$P$2:$P$1065,MATCH($A23&amp;"|9",Blocks!$A$2:$A$1065,0)),""))</f>
        <v/>
      </c>
      <c r="AT23" s="15">
        <f>IF(IFERROR(INDEX(Blocks!$M$2:$M$1065,MATCH($A23&amp;"|9",Blocks!$A$2:$A$1065,0)),"")=0,"",IFERROR(INDEX(Blocks!$S$2:$S$1065,MATCH($A23&amp;"|9",Blocks!$A$2:$A$1065,0)),""))</f>
        <v/>
      </c>
      <c r="AU23" s="17">
        <f>IFERROR(INDEX(Blocks!$T$2:$T$1065,MATCH($A23&amp;"|9",Blocks!$A$2:$A$1065,0)),"")</f>
        <v/>
      </c>
      <c r="AV23" s="18">
        <f>IFERROR(INDEX(Blocks!$N$2:$N$1065,MATCH($A23&amp;"|10",Blocks!$A$2:$A$1065,0)),"")</f>
        <v/>
      </c>
      <c r="AW23" s="19">
        <f>IF(IFERROR(INDEX(Blocks!$M$2:$M$1065,MATCH($A23&amp;"|10",Blocks!$A$2:$A$1065,0)),"")=0,"",IFERROR(INDEX(Blocks!$P$2:$P$1065,MATCH($A23&amp;"|10",Blocks!$A$2:$A$1065,0)),""))</f>
        <v/>
      </c>
      <c r="AX23" s="18">
        <f>IF(IFERROR(INDEX(Blocks!$M$2:$M$1065,MATCH($A23&amp;"|10",Blocks!$A$2:$A$1065,0)),"")=0,"",IFERROR(INDEX(Blocks!$S$2:$S$1065,MATCH($A23&amp;"|10",Blocks!$A$2:$A$1065,0)),""))</f>
        <v/>
      </c>
      <c r="AY23" s="20">
        <f>IFERROR(INDEX(Blocks!$T$2:$T$1065,MATCH($A23&amp;"|10",Blocks!$A$2:$A$1065,0)),"")</f>
        <v/>
      </c>
      <c r="AZ23" s="15">
        <f>IFERROR(INDEX(Blocks!$N$2:$N$1065,MATCH($A23&amp;"|11",Blocks!$A$2:$A$1065,0)),"")</f>
        <v/>
      </c>
      <c r="BA23" s="16">
        <f>IF(IFERROR(INDEX(Blocks!$M$2:$M$1065,MATCH($A23&amp;"|11",Blocks!$A$2:$A$1065,0)),"")=0,"",IFERROR(INDEX(Blocks!$P$2:$P$1065,MATCH($A23&amp;"|11",Blocks!$A$2:$A$1065,0)),""))</f>
        <v/>
      </c>
      <c r="BB23" s="15">
        <f>IF(IFERROR(INDEX(Blocks!$M$2:$M$1065,MATCH($A23&amp;"|11",Blocks!$A$2:$A$1065,0)),"")=0,"",IFERROR(INDEX(Blocks!$S$2:$S$1065,MATCH($A23&amp;"|11",Blocks!$A$2:$A$1065,0)),""))</f>
        <v/>
      </c>
      <c r="BC23" s="17">
        <f>IFERROR(INDEX(Blocks!$T$2:$T$1065,MATCH($A23&amp;"|11",Blocks!$A$2:$A$1065,0)),"")</f>
        <v/>
      </c>
      <c r="BD23" s="18">
        <f>IFERROR(INDEX(Blocks!$N$2:$N$1065,MATCH($A23&amp;"|12",Blocks!$A$2:$A$1065,0)),"")</f>
        <v/>
      </c>
      <c r="BE23" s="19">
        <f>IF(IFERROR(INDEX(Blocks!$M$2:$M$1065,MATCH($A23&amp;"|12",Blocks!$A$2:$A$1065,0)),"")=0,"",IFERROR(INDEX(Blocks!$P$2:$P$1065,MATCH($A23&amp;"|12",Blocks!$A$2:$A$1065,0)),""))</f>
        <v/>
      </c>
      <c r="BF23" s="18">
        <f>IF(IFERROR(INDEX(Blocks!$M$2:$M$1065,MATCH($A23&amp;"|12",Blocks!$A$2:$A$1065,0)),"")=0,"",IFERROR(INDEX(Blocks!$S$2:$S$1065,MATCH($A23&amp;"|12",Blocks!$A$2:$A$1065,0)),""))</f>
        <v/>
      </c>
      <c r="BG23" s="20">
        <f>IFERROR(INDEX(Blocks!$T$2:$T$1065,MATCH($A23&amp;"|12",Blocks!$A$2:$A$1065,0)),"")</f>
        <v/>
      </c>
    </row>
    <row r="24">
      <c r="A24" s="6" t="inlineStr">
        <is>
          <t>Blackburn</t>
        </is>
      </c>
      <c r="B24" s="11" t="n">
        <v>19</v>
      </c>
      <c r="C24" s="12">
        <f>IFERROR(INDEX(Ratings!$F:$F,MATCH($A24,Ratings!$C:$C,0)),"")</f>
        <v/>
      </c>
      <c r="D24" s="11">
        <f>SUMIFS(TeamGames!$X$2:$X$4073,TeamGames!$D$2:$D$4073,$A24)</f>
        <v/>
      </c>
      <c r="E24" s="11">
        <f>SUMIFS(TeamGames!$O$2:$O$4073,TeamGames!$D$2:$D$4073,$A24)</f>
        <v/>
      </c>
      <c r="F24" s="13">
        <f>SUMIFS(TeamGames!$S$2:$S$4073,TeamGames!$D$2:$D$4073,$A24,TeamGames!$X$2:$X$4073,1)</f>
        <v/>
      </c>
      <c r="G24" s="14">
        <f>IF(D24=0,"",E24-F24)</f>
        <v/>
      </c>
      <c r="H24" s="13">
        <f>SUMIFS(TeamGames!$W$2:$W$4073,TeamGames!$D$2:$D$4073,$A24)</f>
        <v/>
      </c>
      <c r="I24" s="14">
        <f>IF(D24=0,"",H24-F24)</f>
        <v/>
      </c>
      <c r="J24" s="13">
        <f>SUMIFS(TeamGames!$T$2:$T$4073,TeamGames!$D$2:$D$4073,$A24)</f>
        <v/>
      </c>
      <c r="K24" s="13">
        <f>SUMIFS(TeamGames!$U$2:$U$4073,TeamGames!$D$2:$D$4073,$A24)</f>
        <v/>
      </c>
      <c r="L24" s="15">
        <f>IFERROR(INDEX(Blocks!$N$2:$N$1065,MATCH($A24&amp;"|1",Blocks!$A$2:$A$1065,0)),"")</f>
        <v/>
      </c>
      <c r="M24" s="16">
        <f>IF(IFERROR(INDEX(Blocks!$M$2:$M$1065,MATCH($A24&amp;"|1",Blocks!$A$2:$A$1065,0)),"")=0,"",IFERROR(INDEX(Blocks!$P$2:$P$1065,MATCH($A24&amp;"|1",Blocks!$A$2:$A$1065,0)),""))</f>
        <v/>
      </c>
      <c r="N24" s="15">
        <f>IF(IFERROR(INDEX(Blocks!$M$2:$M$1065,MATCH($A24&amp;"|1",Blocks!$A$2:$A$1065,0)),"")=0,"",IFERROR(INDEX(Blocks!$S$2:$S$1065,MATCH($A24&amp;"|1",Blocks!$A$2:$A$1065,0)),""))</f>
        <v/>
      </c>
      <c r="O24" s="17">
        <f>IFERROR(INDEX(Blocks!$T$2:$T$1065,MATCH($A24&amp;"|1",Blocks!$A$2:$A$1065,0)),"")</f>
        <v/>
      </c>
      <c r="P24" s="18">
        <f>IFERROR(INDEX(Blocks!$N$2:$N$1065,MATCH($A24&amp;"|2",Blocks!$A$2:$A$1065,0)),"")</f>
        <v/>
      </c>
      <c r="Q24" s="19">
        <f>IF(IFERROR(INDEX(Blocks!$M$2:$M$1065,MATCH($A24&amp;"|2",Blocks!$A$2:$A$1065,0)),"")=0,"",IFERROR(INDEX(Blocks!$P$2:$P$1065,MATCH($A24&amp;"|2",Blocks!$A$2:$A$1065,0)),""))</f>
        <v/>
      </c>
      <c r="R24" s="18">
        <f>IF(IFERROR(INDEX(Blocks!$M$2:$M$1065,MATCH($A24&amp;"|2",Blocks!$A$2:$A$1065,0)),"")=0,"",IFERROR(INDEX(Blocks!$S$2:$S$1065,MATCH($A24&amp;"|2",Blocks!$A$2:$A$1065,0)),""))</f>
        <v/>
      </c>
      <c r="S24" s="20">
        <f>IFERROR(INDEX(Blocks!$T$2:$T$1065,MATCH($A24&amp;"|2",Blocks!$A$2:$A$1065,0)),"")</f>
        <v/>
      </c>
      <c r="T24" s="15">
        <f>IFERROR(INDEX(Blocks!$N$2:$N$1065,MATCH($A24&amp;"|3",Blocks!$A$2:$A$1065,0)),"")</f>
        <v/>
      </c>
      <c r="U24" s="16">
        <f>IF(IFERROR(INDEX(Blocks!$M$2:$M$1065,MATCH($A24&amp;"|3",Blocks!$A$2:$A$1065,0)),"")=0,"",IFERROR(INDEX(Blocks!$P$2:$P$1065,MATCH($A24&amp;"|3",Blocks!$A$2:$A$1065,0)),""))</f>
        <v/>
      </c>
      <c r="V24" s="15">
        <f>IF(IFERROR(INDEX(Blocks!$M$2:$M$1065,MATCH($A24&amp;"|3",Blocks!$A$2:$A$1065,0)),"")=0,"",IFERROR(INDEX(Blocks!$S$2:$S$1065,MATCH($A24&amp;"|3",Blocks!$A$2:$A$1065,0)),""))</f>
        <v/>
      </c>
      <c r="W24" s="17">
        <f>IFERROR(INDEX(Blocks!$T$2:$T$1065,MATCH($A24&amp;"|3",Blocks!$A$2:$A$1065,0)),"")</f>
        <v/>
      </c>
      <c r="X24" s="18">
        <f>IFERROR(INDEX(Blocks!$N$2:$N$1065,MATCH($A24&amp;"|4",Blocks!$A$2:$A$1065,0)),"")</f>
        <v/>
      </c>
      <c r="Y24" s="19">
        <f>IF(IFERROR(INDEX(Blocks!$M$2:$M$1065,MATCH($A24&amp;"|4",Blocks!$A$2:$A$1065,0)),"")=0,"",IFERROR(INDEX(Blocks!$P$2:$P$1065,MATCH($A24&amp;"|4",Blocks!$A$2:$A$1065,0)),""))</f>
        <v/>
      </c>
      <c r="Z24" s="18">
        <f>IF(IFERROR(INDEX(Blocks!$M$2:$M$1065,MATCH($A24&amp;"|4",Blocks!$A$2:$A$1065,0)),"")=0,"",IFERROR(INDEX(Blocks!$S$2:$S$1065,MATCH($A24&amp;"|4",Blocks!$A$2:$A$1065,0)),""))</f>
        <v/>
      </c>
      <c r="AA24" s="20">
        <f>IFERROR(INDEX(Blocks!$T$2:$T$1065,MATCH($A24&amp;"|4",Blocks!$A$2:$A$1065,0)),"")</f>
        <v/>
      </c>
      <c r="AB24" s="15">
        <f>IFERROR(INDEX(Blocks!$N$2:$N$1065,MATCH($A24&amp;"|5",Blocks!$A$2:$A$1065,0)),"")</f>
        <v/>
      </c>
      <c r="AC24" s="16">
        <f>IF(IFERROR(INDEX(Blocks!$M$2:$M$1065,MATCH($A24&amp;"|5",Blocks!$A$2:$A$1065,0)),"")=0,"",IFERROR(INDEX(Blocks!$P$2:$P$1065,MATCH($A24&amp;"|5",Blocks!$A$2:$A$1065,0)),""))</f>
        <v/>
      </c>
      <c r="AD24" s="15">
        <f>IF(IFERROR(INDEX(Blocks!$M$2:$M$1065,MATCH($A24&amp;"|5",Blocks!$A$2:$A$1065,0)),"")=0,"",IFERROR(INDEX(Blocks!$S$2:$S$1065,MATCH($A24&amp;"|5",Blocks!$A$2:$A$1065,0)),""))</f>
        <v/>
      </c>
      <c r="AE24" s="17">
        <f>IFERROR(INDEX(Blocks!$T$2:$T$1065,MATCH($A24&amp;"|5",Blocks!$A$2:$A$1065,0)),"")</f>
        <v/>
      </c>
      <c r="AF24" s="18">
        <f>IFERROR(INDEX(Blocks!$N$2:$N$1065,MATCH($A24&amp;"|6",Blocks!$A$2:$A$1065,0)),"")</f>
        <v/>
      </c>
      <c r="AG24" s="19">
        <f>IF(IFERROR(INDEX(Blocks!$M$2:$M$1065,MATCH($A24&amp;"|6",Blocks!$A$2:$A$1065,0)),"")=0,"",IFERROR(INDEX(Blocks!$P$2:$P$1065,MATCH($A24&amp;"|6",Blocks!$A$2:$A$1065,0)),""))</f>
        <v/>
      </c>
      <c r="AH24" s="18">
        <f>IF(IFERROR(INDEX(Blocks!$M$2:$M$1065,MATCH($A24&amp;"|6",Blocks!$A$2:$A$1065,0)),"")=0,"",IFERROR(INDEX(Blocks!$S$2:$S$1065,MATCH($A24&amp;"|6",Blocks!$A$2:$A$1065,0)),""))</f>
        <v/>
      </c>
      <c r="AI24" s="20">
        <f>IFERROR(INDEX(Blocks!$T$2:$T$1065,MATCH($A24&amp;"|6",Blocks!$A$2:$A$1065,0)),"")</f>
        <v/>
      </c>
      <c r="AJ24" s="15">
        <f>IFERROR(INDEX(Blocks!$N$2:$N$1065,MATCH($A24&amp;"|7",Blocks!$A$2:$A$1065,0)),"")</f>
        <v/>
      </c>
      <c r="AK24" s="16">
        <f>IF(IFERROR(INDEX(Blocks!$M$2:$M$1065,MATCH($A24&amp;"|7",Blocks!$A$2:$A$1065,0)),"")=0,"",IFERROR(INDEX(Blocks!$P$2:$P$1065,MATCH($A24&amp;"|7",Blocks!$A$2:$A$1065,0)),""))</f>
        <v/>
      </c>
      <c r="AL24" s="15">
        <f>IF(IFERROR(INDEX(Blocks!$M$2:$M$1065,MATCH($A24&amp;"|7",Blocks!$A$2:$A$1065,0)),"")=0,"",IFERROR(INDEX(Blocks!$S$2:$S$1065,MATCH($A24&amp;"|7",Blocks!$A$2:$A$1065,0)),""))</f>
        <v/>
      </c>
      <c r="AM24" s="17">
        <f>IFERROR(INDEX(Blocks!$T$2:$T$1065,MATCH($A24&amp;"|7",Blocks!$A$2:$A$1065,0)),"")</f>
        <v/>
      </c>
      <c r="AN24" s="18">
        <f>IFERROR(INDEX(Blocks!$N$2:$N$1065,MATCH($A24&amp;"|8",Blocks!$A$2:$A$1065,0)),"")</f>
        <v/>
      </c>
      <c r="AO24" s="19">
        <f>IF(IFERROR(INDEX(Blocks!$M$2:$M$1065,MATCH($A24&amp;"|8",Blocks!$A$2:$A$1065,0)),"")=0,"",IFERROR(INDEX(Blocks!$P$2:$P$1065,MATCH($A24&amp;"|8",Blocks!$A$2:$A$1065,0)),""))</f>
        <v/>
      </c>
      <c r="AP24" s="18">
        <f>IF(IFERROR(INDEX(Blocks!$M$2:$M$1065,MATCH($A24&amp;"|8",Blocks!$A$2:$A$1065,0)),"")=0,"",IFERROR(INDEX(Blocks!$S$2:$S$1065,MATCH($A24&amp;"|8",Blocks!$A$2:$A$1065,0)),""))</f>
        <v/>
      </c>
      <c r="AQ24" s="20">
        <f>IFERROR(INDEX(Blocks!$T$2:$T$1065,MATCH($A24&amp;"|8",Blocks!$A$2:$A$1065,0)),"")</f>
        <v/>
      </c>
      <c r="AR24" s="15">
        <f>IFERROR(INDEX(Blocks!$N$2:$N$1065,MATCH($A24&amp;"|9",Blocks!$A$2:$A$1065,0)),"")</f>
        <v/>
      </c>
      <c r="AS24" s="16">
        <f>IF(IFERROR(INDEX(Blocks!$M$2:$M$1065,MATCH($A24&amp;"|9",Blocks!$A$2:$A$1065,0)),"")=0,"",IFERROR(INDEX(Blocks!$P$2:$P$1065,MATCH($A24&amp;"|9",Blocks!$A$2:$A$1065,0)),""))</f>
        <v/>
      </c>
      <c r="AT24" s="15">
        <f>IF(IFERROR(INDEX(Blocks!$M$2:$M$1065,MATCH($A24&amp;"|9",Blocks!$A$2:$A$1065,0)),"")=0,"",IFERROR(INDEX(Blocks!$S$2:$S$1065,MATCH($A24&amp;"|9",Blocks!$A$2:$A$1065,0)),""))</f>
        <v/>
      </c>
      <c r="AU24" s="17">
        <f>IFERROR(INDEX(Blocks!$T$2:$T$1065,MATCH($A24&amp;"|9",Blocks!$A$2:$A$1065,0)),"")</f>
        <v/>
      </c>
      <c r="AV24" s="18">
        <f>IFERROR(INDEX(Blocks!$N$2:$N$1065,MATCH($A24&amp;"|10",Blocks!$A$2:$A$1065,0)),"")</f>
        <v/>
      </c>
      <c r="AW24" s="19">
        <f>IF(IFERROR(INDEX(Blocks!$M$2:$M$1065,MATCH($A24&amp;"|10",Blocks!$A$2:$A$1065,0)),"")=0,"",IFERROR(INDEX(Blocks!$P$2:$P$1065,MATCH($A24&amp;"|10",Blocks!$A$2:$A$1065,0)),""))</f>
        <v/>
      </c>
      <c r="AX24" s="18">
        <f>IF(IFERROR(INDEX(Blocks!$M$2:$M$1065,MATCH($A24&amp;"|10",Blocks!$A$2:$A$1065,0)),"")=0,"",IFERROR(INDEX(Blocks!$S$2:$S$1065,MATCH($A24&amp;"|10",Blocks!$A$2:$A$1065,0)),""))</f>
        <v/>
      </c>
      <c r="AY24" s="20">
        <f>IFERROR(INDEX(Blocks!$T$2:$T$1065,MATCH($A24&amp;"|10",Blocks!$A$2:$A$1065,0)),"")</f>
        <v/>
      </c>
      <c r="AZ24" s="15">
        <f>IFERROR(INDEX(Blocks!$N$2:$N$1065,MATCH($A24&amp;"|11",Blocks!$A$2:$A$1065,0)),"")</f>
        <v/>
      </c>
      <c r="BA24" s="16">
        <f>IF(IFERROR(INDEX(Blocks!$M$2:$M$1065,MATCH($A24&amp;"|11",Blocks!$A$2:$A$1065,0)),"")=0,"",IFERROR(INDEX(Blocks!$P$2:$P$1065,MATCH($A24&amp;"|11",Blocks!$A$2:$A$1065,0)),""))</f>
        <v/>
      </c>
      <c r="BB24" s="15">
        <f>IF(IFERROR(INDEX(Blocks!$M$2:$M$1065,MATCH($A24&amp;"|11",Blocks!$A$2:$A$1065,0)),"")=0,"",IFERROR(INDEX(Blocks!$S$2:$S$1065,MATCH($A24&amp;"|11",Blocks!$A$2:$A$1065,0)),""))</f>
        <v/>
      </c>
      <c r="BC24" s="17">
        <f>IFERROR(INDEX(Blocks!$T$2:$T$1065,MATCH($A24&amp;"|11",Blocks!$A$2:$A$1065,0)),"")</f>
        <v/>
      </c>
      <c r="BD24" s="18">
        <f>IFERROR(INDEX(Blocks!$N$2:$N$1065,MATCH($A24&amp;"|12",Blocks!$A$2:$A$1065,0)),"")</f>
        <v/>
      </c>
      <c r="BE24" s="19">
        <f>IF(IFERROR(INDEX(Blocks!$M$2:$M$1065,MATCH($A24&amp;"|12",Blocks!$A$2:$A$1065,0)),"")=0,"",IFERROR(INDEX(Blocks!$P$2:$P$1065,MATCH($A24&amp;"|12",Blocks!$A$2:$A$1065,0)),""))</f>
        <v/>
      </c>
      <c r="BF24" s="18">
        <f>IF(IFERROR(INDEX(Blocks!$M$2:$M$1065,MATCH($A24&amp;"|12",Blocks!$A$2:$A$1065,0)),"")=0,"",IFERROR(INDEX(Blocks!$S$2:$S$1065,MATCH($A24&amp;"|12",Blocks!$A$2:$A$1065,0)),""))</f>
        <v/>
      </c>
      <c r="BG24" s="20">
        <f>IFERROR(INDEX(Blocks!$T$2:$T$1065,MATCH($A24&amp;"|12",Blocks!$A$2:$A$1065,0)),"")</f>
        <v/>
      </c>
    </row>
    <row r="25">
      <c r="A25" s="6" t="inlineStr">
        <is>
          <t>Preston</t>
        </is>
      </c>
      <c r="B25" s="11" t="n">
        <v>20</v>
      </c>
      <c r="C25" s="12">
        <f>IFERROR(INDEX(Ratings!$F:$F,MATCH($A25,Ratings!$C:$C,0)),"")</f>
        <v/>
      </c>
      <c r="D25" s="11">
        <f>SUMIFS(TeamGames!$X$2:$X$4073,TeamGames!$D$2:$D$4073,$A25)</f>
        <v/>
      </c>
      <c r="E25" s="11">
        <f>SUMIFS(TeamGames!$O$2:$O$4073,TeamGames!$D$2:$D$4073,$A25)</f>
        <v/>
      </c>
      <c r="F25" s="13">
        <f>SUMIFS(TeamGames!$S$2:$S$4073,TeamGames!$D$2:$D$4073,$A25,TeamGames!$X$2:$X$4073,1)</f>
        <v/>
      </c>
      <c r="G25" s="14">
        <f>IF(D25=0,"",E25-F25)</f>
        <v/>
      </c>
      <c r="H25" s="13">
        <f>SUMIFS(TeamGames!$W$2:$W$4073,TeamGames!$D$2:$D$4073,$A25)</f>
        <v/>
      </c>
      <c r="I25" s="14">
        <f>IF(D25=0,"",H25-F25)</f>
        <v/>
      </c>
      <c r="J25" s="13">
        <f>SUMIFS(TeamGames!$T$2:$T$4073,TeamGames!$D$2:$D$4073,$A25)</f>
        <v/>
      </c>
      <c r="K25" s="13">
        <f>SUMIFS(TeamGames!$U$2:$U$4073,TeamGames!$D$2:$D$4073,$A25)</f>
        <v/>
      </c>
      <c r="L25" s="15">
        <f>IFERROR(INDEX(Blocks!$N$2:$N$1065,MATCH($A25&amp;"|1",Blocks!$A$2:$A$1065,0)),"")</f>
        <v/>
      </c>
      <c r="M25" s="16">
        <f>IF(IFERROR(INDEX(Blocks!$M$2:$M$1065,MATCH($A25&amp;"|1",Blocks!$A$2:$A$1065,0)),"")=0,"",IFERROR(INDEX(Blocks!$P$2:$P$1065,MATCH($A25&amp;"|1",Blocks!$A$2:$A$1065,0)),""))</f>
        <v/>
      </c>
      <c r="N25" s="15">
        <f>IF(IFERROR(INDEX(Blocks!$M$2:$M$1065,MATCH($A25&amp;"|1",Blocks!$A$2:$A$1065,0)),"")=0,"",IFERROR(INDEX(Blocks!$S$2:$S$1065,MATCH($A25&amp;"|1",Blocks!$A$2:$A$1065,0)),""))</f>
        <v/>
      </c>
      <c r="O25" s="17">
        <f>IFERROR(INDEX(Blocks!$T$2:$T$1065,MATCH($A25&amp;"|1",Blocks!$A$2:$A$1065,0)),"")</f>
        <v/>
      </c>
      <c r="P25" s="18">
        <f>IFERROR(INDEX(Blocks!$N$2:$N$1065,MATCH($A25&amp;"|2",Blocks!$A$2:$A$1065,0)),"")</f>
        <v/>
      </c>
      <c r="Q25" s="19">
        <f>IF(IFERROR(INDEX(Blocks!$M$2:$M$1065,MATCH($A25&amp;"|2",Blocks!$A$2:$A$1065,0)),"")=0,"",IFERROR(INDEX(Blocks!$P$2:$P$1065,MATCH($A25&amp;"|2",Blocks!$A$2:$A$1065,0)),""))</f>
        <v/>
      </c>
      <c r="R25" s="18">
        <f>IF(IFERROR(INDEX(Blocks!$M$2:$M$1065,MATCH($A25&amp;"|2",Blocks!$A$2:$A$1065,0)),"")=0,"",IFERROR(INDEX(Blocks!$S$2:$S$1065,MATCH($A25&amp;"|2",Blocks!$A$2:$A$1065,0)),""))</f>
        <v/>
      </c>
      <c r="S25" s="20">
        <f>IFERROR(INDEX(Blocks!$T$2:$T$1065,MATCH($A25&amp;"|2",Blocks!$A$2:$A$1065,0)),"")</f>
        <v/>
      </c>
      <c r="T25" s="15">
        <f>IFERROR(INDEX(Blocks!$N$2:$N$1065,MATCH($A25&amp;"|3",Blocks!$A$2:$A$1065,0)),"")</f>
        <v/>
      </c>
      <c r="U25" s="16">
        <f>IF(IFERROR(INDEX(Blocks!$M$2:$M$1065,MATCH($A25&amp;"|3",Blocks!$A$2:$A$1065,0)),"")=0,"",IFERROR(INDEX(Blocks!$P$2:$P$1065,MATCH($A25&amp;"|3",Blocks!$A$2:$A$1065,0)),""))</f>
        <v/>
      </c>
      <c r="V25" s="15">
        <f>IF(IFERROR(INDEX(Blocks!$M$2:$M$1065,MATCH($A25&amp;"|3",Blocks!$A$2:$A$1065,0)),"")=0,"",IFERROR(INDEX(Blocks!$S$2:$S$1065,MATCH($A25&amp;"|3",Blocks!$A$2:$A$1065,0)),""))</f>
        <v/>
      </c>
      <c r="W25" s="17">
        <f>IFERROR(INDEX(Blocks!$T$2:$T$1065,MATCH($A25&amp;"|3",Blocks!$A$2:$A$1065,0)),"")</f>
        <v/>
      </c>
      <c r="X25" s="18">
        <f>IFERROR(INDEX(Blocks!$N$2:$N$1065,MATCH($A25&amp;"|4",Blocks!$A$2:$A$1065,0)),"")</f>
        <v/>
      </c>
      <c r="Y25" s="19">
        <f>IF(IFERROR(INDEX(Blocks!$M$2:$M$1065,MATCH($A25&amp;"|4",Blocks!$A$2:$A$1065,0)),"")=0,"",IFERROR(INDEX(Blocks!$P$2:$P$1065,MATCH($A25&amp;"|4",Blocks!$A$2:$A$1065,0)),""))</f>
        <v/>
      </c>
      <c r="Z25" s="18">
        <f>IF(IFERROR(INDEX(Blocks!$M$2:$M$1065,MATCH($A25&amp;"|4",Blocks!$A$2:$A$1065,0)),"")=0,"",IFERROR(INDEX(Blocks!$S$2:$S$1065,MATCH($A25&amp;"|4",Blocks!$A$2:$A$1065,0)),""))</f>
        <v/>
      </c>
      <c r="AA25" s="20">
        <f>IFERROR(INDEX(Blocks!$T$2:$T$1065,MATCH($A25&amp;"|4",Blocks!$A$2:$A$1065,0)),"")</f>
        <v/>
      </c>
      <c r="AB25" s="15">
        <f>IFERROR(INDEX(Blocks!$N$2:$N$1065,MATCH($A25&amp;"|5",Blocks!$A$2:$A$1065,0)),"")</f>
        <v/>
      </c>
      <c r="AC25" s="16">
        <f>IF(IFERROR(INDEX(Blocks!$M$2:$M$1065,MATCH($A25&amp;"|5",Blocks!$A$2:$A$1065,0)),"")=0,"",IFERROR(INDEX(Blocks!$P$2:$P$1065,MATCH($A25&amp;"|5",Blocks!$A$2:$A$1065,0)),""))</f>
        <v/>
      </c>
      <c r="AD25" s="15">
        <f>IF(IFERROR(INDEX(Blocks!$M$2:$M$1065,MATCH($A25&amp;"|5",Blocks!$A$2:$A$1065,0)),"")=0,"",IFERROR(INDEX(Blocks!$S$2:$S$1065,MATCH($A25&amp;"|5",Blocks!$A$2:$A$1065,0)),""))</f>
        <v/>
      </c>
      <c r="AE25" s="17">
        <f>IFERROR(INDEX(Blocks!$T$2:$T$1065,MATCH($A25&amp;"|5",Blocks!$A$2:$A$1065,0)),"")</f>
        <v/>
      </c>
      <c r="AF25" s="18">
        <f>IFERROR(INDEX(Blocks!$N$2:$N$1065,MATCH($A25&amp;"|6",Blocks!$A$2:$A$1065,0)),"")</f>
        <v/>
      </c>
      <c r="AG25" s="19">
        <f>IF(IFERROR(INDEX(Blocks!$M$2:$M$1065,MATCH($A25&amp;"|6",Blocks!$A$2:$A$1065,0)),"")=0,"",IFERROR(INDEX(Blocks!$P$2:$P$1065,MATCH($A25&amp;"|6",Blocks!$A$2:$A$1065,0)),""))</f>
        <v/>
      </c>
      <c r="AH25" s="18">
        <f>IF(IFERROR(INDEX(Blocks!$M$2:$M$1065,MATCH($A25&amp;"|6",Blocks!$A$2:$A$1065,0)),"")=0,"",IFERROR(INDEX(Blocks!$S$2:$S$1065,MATCH($A25&amp;"|6",Blocks!$A$2:$A$1065,0)),""))</f>
        <v/>
      </c>
      <c r="AI25" s="20">
        <f>IFERROR(INDEX(Blocks!$T$2:$T$1065,MATCH($A25&amp;"|6",Blocks!$A$2:$A$1065,0)),"")</f>
        <v/>
      </c>
      <c r="AJ25" s="15">
        <f>IFERROR(INDEX(Blocks!$N$2:$N$1065,MATCH($A25&amp;"|7",Blocks!$A$2:$A$1065,0)),"")</f>
        <v/>
      </c>
      <c r="AK25" s="16">
        <f>IF(IFERROR(INDEX(Blocks!$M$2:$M$1065,MATCH($A25&amp;"|7",Blocks!$A$2:$A$1065,0)),"")=0,"",IFERROR(INDEX(Blocks!$P$2:$P$1065,MATCH($A25&amp;"|7",Blocks!$A$2:$A$1065,0)),""))</f>
        <v/>
      </c>
      <c r="AL25" s="15">
        <f>IF(IFERROR(INDEX(Blocks!$M$2:$M$1065,MATCH($A25&amp;"|7",Blocks!$A$2:$A$1065,0)),"")=0,"",IFERROR(INDEX(Blocks!$S$2:$S$1065,MATCH($A25&amp;"|7",Blocks!$A$2:$A$1065,0)),""))</f>
        <v/>
      </c>
      <c r="AM25" s="17">
        <f>IFERROR(INDEX(Blocks!$T$2:$T$1065,MATCH($A25&amp;"|7",Blocks!$A$2:$A$1065,0)),"")</f>
        <v/>
      </c>
      <c r="AN25" s="18">
        <f>IFERROR(INDEX(Blocks!$N$2:$N$1065,MATCH($A25&amp;"|8",Blocks!$A$2:$A$1065,0)),"")</f>
        <v/>
      </c>
      <c r="AO25" s="19">
        <f>IF(IFERROR(INDEX(Blocks!$M$2:$M$1065,MATCH($A25&amp;"|8",Blocks!$A$2:$A$1065,0)),"")=0,"",IFERROR(INDEX(Blocks!$P$2:$P$1065,MATCH($A25&amp;"|8",Blocks!$A$2:$A$1065,0)),""))</f>
        <v/>
      </c>
      <c r="AP25" s="18">
        <f>IF(IFERROR(INDEX(Blocks!$M$2:$M$1065,MATCH($A25&amp;"|8",Blocks!$A$2:$A$1065,0)),"")=0,"",IFERROR(INDEX(Blocks!$S$2:$S$1065,MATCH($A25&amp;"|8",Blocks!$A$2:$A$1065,0)),""))</f>
        <v/>
      </c>
      <c r="AQ25" s="20">
        <f>IFERROR(INDEX(Blocks!$T$2:$T$1065,MATCH($A25&amp;"|8",Blocks!$A$2:$A$1065,0)),"")</f>
        <v/>
      </c>
      <c r="AR25" s="15">
        <f>IFERROR(INDEX(Blocks!$N$2:$N$1065,MATCH($A25&amp;"|9",Blocks!$A$2:$A$1065,0)),"")</f>
        <v/>
      </c>
      <c r="AS25" s="16">
        <f>IF(IFERROR(INDEX(Blocks!$M$2:$M$1065,MATCH($A25&amp;"|9",Blocks!$A$2:$A$1065,0)),"")=0,"",IFERROR(INDEX(Blocks!$P$2:$P$1065,MATCH($A25&amp;"|9",Blocks!$A$2:$A$1065,0)),""))</f>
        <v/>
      </c>
      <c r="AT25" s="15">
        <f>IF(IFERROR(INDEX(Blocks!$M$2:$M$1065,MATCH($A25&amp;"|9",Blocks!$A$2:$A$1065,0)),"")=0,"",IFERROR(INDEX(Blocks!$S$2:$S$1065,MATCH($A25&amp;"|9",Blocks!$A$2:$A$1065,0)),""))</f>
        <v/>
      </c>
      <c r="AU25" s="17">
        <f>IFERROR(INDEX(Blocks!$T$2:$T$1065,MATCH($A25&amp;"|9",Blocks!$A$2:$A$1065,0)),"")</f>
        <v/>
      </c>
      <c r="AV25" s="18">
        <f>IFERROR(INDEX(Blocks!$N$2:$N$1065,MATCH($A25&amp;"|10",Blocks!$A$2:$A$1065,0)),"")</f>
        <v/>
      </c>
      <c r="AW25" s="19">
        <f>IF(IFERROR(INDEX(Blocks!$M$2:$M$1065,MATCH($A25&amp;"|10",Blocks!$A$2:$A$1065,0)),"")=0,"",IFERROR(INDEX(Blocks!$P$2:$P$1065,MATCH($A25&amp;"|10",Blocks!$A$2:$A$1065,0)),""))</f>
        <v/>
      </c>
      <c r="AX25" s="18">
        <f>IF(IFERROR(INDEX(Blocks!$M$2:$M$1065,MATCH($A25&amp;"|10",Blocks!$A$2:$A$1065,0)),"")=0,"",IFERROR(INDEX(Blocks!$S$2:$S$1065,MATCH($A25&amp;"|10",Blocks!$A$2:$A$1065,0)),""))</f>
        <v/>
      </c>
      <c r="AY25" s="20">
        <f>IFERROR(INDEX(Blocks!$T$2:$T$1065,MATCH($A25&amp;"|10",Blocks!$A$2:$A$1065,0)),"")</f>
        <v/>
      </c>
      <c r="AZ25" s="15">
        <f>IFERROR(INDEX(Blocks!$N$2:$N$1065,MATCH($A25&amp;"|11",Blocks!$A$2:$A$1065,0)),"")</f>
        <v/>
      </c>
      <c r="BA25" s="16">
        <f>IF(IFERROR(INDEX(Blocks!$M$2:$M$1065,MATCH($A25&amp;"|11",Blocks!$A$2:$A$1065,0)),"")=0,"",IFERROR(INDEX(Blocks!$P$2:$P$1065,MATCH($A25&amp;"|11",Blocks!$A$2:$A$1065,0)),""))</f>
        <v/>
      </c>
      <c r="BB25" s="15">
        <f>IF(IFERROR(INDEX(Blocks!$M$2:$M$1065,MATCH($A25&amp;"|11",Blocks!$A$2:$A$1065,0)),"")=0,"",IFERROR(INDEX(Blocks!$S$2:$S$1065,MATCH($A25&amp;"|11",Blocks!$A$2:$A$1065,0)),""))</f>
        <v/>
      </c>
      <c r="BC25" s="17">
        <f>IFERROR(INDEX(Blocks!$T$2:$T$1065,MATCH($A25&amp;"|11",Blocks!$A$2:$A$1065,0)),"")</f>
        <v/>
      </c>
      <c r="BD25" s="18">
        <f>IFERROR(INDEX(Blocks!$N$2:$N$1065,MATCH($A25&amp;"|12",Blocks!$A$2:$A$1065,0)),"")</f>
        <v/>
      </c>
      <c r="BE25" s="19">
        <f>IF(IFERROR(INDEX(Blocks!$M$2:$M$1065,MATCH($A25&amp;"|12",Blocks!$A$2:$A$1065,0)),"")=0,"",IFERROR(INDEX(Blocks!$P$2:$P$1065,MATCH($A25&amp;"|12",Blocks!$A$2:$A$1065,0)),""))</f>
        <v/>
      </c>
      <c r="BF25" s="18">
        <f>IF(IFERROR(INDEX(Blocks!$M$2:$M$1065,MATCH($A25&amp;"|12",Blocks!$A$2:$A$1065,0)),"")=0,"",IFERROR(INDEX(Blocks!$S$2:$S$1065,MATCH($A25&amp;"|12",Blocks!$A$2:$A$1065,0)),""))</f>
        <v/>
      </c>
      <c r="BG25" s="20">
        <f>IFERROR(INDEX(Blocks!$T$2:$T$1065,MATCH($A25&amp;"|12",Blocks!$A$2:$A$1065,0)),"")</f>
        <v/>
      </c>
    </row>
    <row r="26">
      <c r="A26" s="6" t="inlineStr">
        <is>
          <t>Cardiff</t>
        </is>
      </c>
      <c r="B26" s="11" t="n">
        <v>21</v>
      </c>
      <c r="C26" s="12">
        <f>IFERROR(INDEX(Ratings!$F:$F,MATCH($A26,Ratings!$C:$C,0)),"")</f>
        <v/>
      </c>
      <c r="D26" s="11">
        <f>SUMIFS(TeamGames!$X$2:$X$4073,TeamGames!$D$2:$D$4073,$A26)</f>
        <v/>
      </c>
      <c r="E26" s="11">
        <f>SUMIFS(TeamGames!$O$2:$O$4073,TeamGames!$D$2:$D$4073,$A26)</f>
        <v/>
      </c>
      <c r="F26" s="13">
        <f>SUMIFS(TeamGames!$S$2:$S$4073,TeamGames!$D$2:$D$4073,$A26,TeamGames!$X$2:$X$4073,1)</f>
        <v/>
      </c>
      <c r="G26" s="14">
        <f>IF(D26=0,"",E26-F26)</f>
        <v/>
      </c>
      <c r="H26" s="13">
        <f>SUMIFS(TeamGames!$W$2:$W$4073,TeamGames!$D$2:$D$4073,$A26)</f>
        <v/>
      </c>
      <c r="I26" s="14">
        <f>IF(D26=0,"",H26-F26)</f>
        <v/>
      </c>
      <c r="J26" s="13">
        <f>SUMIFS(TeamGames!$T$2:$T$4073,TeamGames!$D$2:$D$4073,$A26)</f>
        <v/>
      </c>
      <c r="K26" s="13">
        <f>SUMIFS(TeamGames!$U$2:$U$4073,TeamGames!$D$2:$D$4073,$A26)</f>
        <v/>
      </c>
      <c r="L26" s="15">
        <f>IFERROR(INDEX(Blocks!$N$2:$N$1065,MATCH($A26&amp;"|1",Blocks!$A$2:$A$1065,0)),"")</f>
        <v/>
      </c>
      <c r="M26" s="16">
        <f>IF(IFERROR(INDEX(Blocks!$M$2:$M$1065,MATCH($A26&amp;"|1",Blocks!$A$2:$A$1065,0)),"")=0,"",IFERROR(INDEX(Blocks!$P$2:$P$1065,MATCH($A26&amp;"|1",Blocks!$A$2:$A$1065,0)),""))</f>
        <v/>
      </c>
      <c r="N26" s="15">
        <f>IF(IFERROR(INDEX(Blocks!$M$2:$M$1065,MATCH($A26&amp;"|1",Blocks!$A$2:$A$1065,0)),"")=0,"",IFERROR(INDEX(Blocks!$S$2:$S$1065,MATCH($A26&amp;"|1",Blocks!$A$2:$A$1065,0)),""))</f>
        <v/>
      </c>
      <c r="O26" s="17">
        <f>IFERROR(INDEX(Blocks!$T$2:$T$1065,MATCH($A26&amp;"|1",Blocks!$A$2:$A$1065,0)),"")</f>
        <v/>
      </c>
      <c r="P26" s="18">
        <f>IFERROR(INDEX(Blocks!$N$2:$N$1065,MATCH($A26&amp;"|2",Blocks!$A$2:$A$1065,0)),"")</f>
        <v/>
      </c>
      <c r="Q26" s="19">
        <f>IF(IFERROR(INDEX(Blocks!$M$2:$M$1065,MATCH($A26&amp;"|2",Blocks!$A$2:$A$1065,0)),"")=0,"",IFERROR(INDEX(Blocks!$P$2:$P$1065,MATCH($A26&amp;"|2",Blocks!$A$2:$A$1065,0)),""))</f>
        <v/>
      </c>
      <c r="R26" s="18">
        <f>IF(IFERROR(INDEX(Blocks!$M$2:$M$1065,MATCH($A26&amp;"|2",Blocks!$A$2:$A$1065,0)),"")=0,"",IFERROR(INDEX(Blocks!$S$2:$S$1065,MATCH($A26&amp;"|2",Blocks!$A$2:$A$1065,0)),""))</f>
        <v/>
      </c>
      <c r="S26" s="20">
        <f>IFERROR(INDEX(Blocks!$T$2:$T$1065,MATCH($A26&amp;"|2",Blocks!$A$2:$A$1065,0)),"")</f>
        <v/>
      </c>
      <c r="T26" s="15">
        <f>IFERROR(INDEX(Blocks!$N$2:$N$1065,MATCH($A26&amp;"|3",Blocks!$A$2:$A$1065,0)),"")</f>
        <v/>
      </c>
      <c r="U26" s="16">
        <f>IF(IFERROR(INDEX(Blocks!$M$2:$M$1065,MATCH($A26&amp;"|3",Blocks!$A$2:$A$1065,0)),"")=0,"",IFERROR(INDEX(Blocks!$P$2:$P$1065,MATCH($A26&amp;"|3",Blocks!$A$2:$A$1065,0)),""))</f>
        <v/>
      </c>
      <c r="V26" s="15">
        <f>IF(IFERROR(INDEX(Blocks!$M$2:$M$1065,MATCH($A26&amp;"|3",Blocks!$A$2:$A$1065,0)),"")=0,"",IFERROR(INDEX(Blocks!$S$2:$S$1065,MATCH($A26&amp;"|3",Blocks!$A$2:$A$1065,0)),""))</f>
        <v/>
      </c>
      <c r="W26" s="17">
        <f>IFERROR(INDEX(Blocks!$T$2:$T$1065,MATCH($A26&amp;"|3",Blocks!$A$2:$A$1065,0)),"")</f>
        <v/>
      </c>
      <c r="X26" s="18">
        <f>IFERROR(INDEX(Blocks!$N$2:$N$1065,MATCH($A26&amp;"|4",Blocks!$A$2:$A$1065,0)),"")</f>
        <v/>
      </c>
      <c r="Y26" s="19">
        <f>IF(IFERROR(INDEX(Blocks!$M$2:$M$1065,MATCH($A26&amp;"|4",Blocks!$A$2:$A$1065,0)),"")=0,"",IFERROR(INDEX(Blocks!$P$2:$P$1065,MATCH($A26&amp;"|4",Blocks!$A$2:$A$1065,0)),""))</f>
        <v/>
      </c>
      <c r="Z26" s="18">
        <f>IF(IFERROR(INDEX(Blocks!$M$2:$M$1065,MATCH($A26&amp;"|4",Blocks!$A$2:$A$1065,0)),"")=0,"",IFERROR(INDEX(Blocks!$S$2:$S$1065,MATCH($A26&amp;"|4",Blocks!$A$2:$A$1065,0)),""))</f>
        <v/>
      </c>
      <c r="AA26" s="20">
        <f>IFERROR(INDEX(Blocks!$T$2:$T$1065,MATCH($A26&amp;"|4",Blocks!$A$2:$A$1065,0)),"")</f>
        <v/>
      </c>
      <c r="AB26" s="15">
        <f>IFERROR(INDEX(Blocks!$N$2:$N$1065,MATCH($A26&amp;"|5",Blocks!$A$2:$A$1065,0)),"")</f>
        <v/>
      </c>
      <c r="AC26" s="16">
        <f>IF(IFERROR(INDEX(Blocks!$M$2:$M$1065,MATCH($A26&amp;"|5",Blocks!$A$2:$A$1065,0)),"")=0,"",IFERROR(INDEX(Blocks!$P$2:$P$1065,MATCH($A26&amp;"|5",Blocks!$A$2:$A$1065,0)),""))</f>
        <v/>
      </c>
      <c r="AD26" s="15">
        <f>IF(IFERROR(INDEX(Blocks!$M$2:$M$1065,MATCH($A26&amp;"|5",Blocks!$A$2:$A$1065,0)),"")=0,"",IFERROR(INDEX(Blocks!$S$2:$S$1065,MATCH($A26&amp;"|5",Blocks!$A$2:$A$1065,0)),""))</f>
        <v/>
      </c>
      <c r="AE26" s="17">
        <f>IFERROR(INDEX(Blocks!$T$2:$T$1065,MATCH($A26&amp;"|5",Blocks!$A$2:$A$1065,0)),"")</f>
        <v/>
      </c>
      <c r="AF26" s="18">
        <f>IFERROR(INDEX(Blocks!$N$2:$N$1065,MATCH($A26&amp;"|6",Blocks!$A$2:$A$1065,0)),"")</f>
        <v/>
      </c>
      <c r="AG26" s="19">
        <f>IF(IFERROR(INDEX(Blocks!$M$2:$M$1065,MATCH($A26&amp;"|6",Blocks!$A$2:$A$1065,0)),"")=0,"",IFERROR(INDEX(Blocks!$P$2:$P$1065,MATCH($A26&amp;"|6",Blocks!$A$2:$A$1065,0)),""))</f>
        <v/>
      </c>
      <c r="AH26" s="18">
        <f>IF(IFERROR(INDEX(Blocks!$M$2:$M$1065,MATCH($A26&amp;"|6",Blocks!$A$2:$A$1065,0)),"")=0,"",IFERROR(INDEX(Blocks!$S$2:$S$1065,MATCH($A26&amp;"|6",Blocks!$A$2:$A$1065,0)),""))</f>
        <v/>
      </c>
      <c r="AI26" s="20">
        <f>IFERROR(INDEX(Blocks!$T$2:$T$1065,MATCH($A26&amp;"|6",Blocks!$A$2:$A$1065,0)),"")</f>
        <v/>
      </c>
      <c r="AJ26" s="15">
        <f>IFERROR(INDEX(Blocks!$N$2:$N$1065,MATCH($A26&amp;"|7",Blocks!$A$2:$A$1065,0)),"")</f>
        <v/>
      </c>
      <c r="AK26" s="16">
        <f>IF(IFERROR(INDEX(Blocks!$M$2:$M$1065,MATCH($A26&amp;"|7",Blocks!$A$2:$A$1065,0)),"")=0,"",IFERROR(INDEX(Blocks!$P$2:$P$1065,MATCH($A26&amp;"|7",Blocks!$A$2:$A$1065,0)),""))</f>
        <v/>
      </c>
      <c r="AL26" s="15">
        <f>IF(IFERROR(INDEX(Blocks!$M$2:$M$1065,MATCH($A26&amp;"|7",Blocks!$A$2:$A$1065,0)),"")=0,"",IFERROR(INDEX(Blocks!$S$2:$S$1065,MATCH($A26&amp;"|7",Blocks!$A$2:$A$1065,0)),""))</f>
        <v/>
      </c>
      <c r="AM26" s="17">
        <f>IFERROR(INDEX(Blocks!$T$2:$T$1065,MATCH($A26&amp;"|7",Blocks!$A$2:$A$1065,0)),"")</f>
        <v/>
      </c>
      <c r="AN26" s="18">
        <f>IFERROR(INDEX(Blocks!$N$2:$N$1065,MATCH($A26&amp;"|8",Blocks!$A$2:$A$1065,0)),"")</f>
        <v/>
      </c>
      <c r="AO26" s="19">
        <f>IF(IFERROR(INDEX(Blocks!$M$2:$M$1065,MATCH($A26&amp;"|8",Blocks!$A$2:$A$1065,0)),"")=0,"",IFERROR(INDEX(Blocks!$P$2:$P$1065,MATCH($A26&amp;"|8",Blocks!$A$2:$A$1065,0)),""))</f>
        <v/>
      </c>
      <c r="AP26" s="18">
        <f>IF(IFERROR(INDEX(Blocks!$M$2:$M$1065,MATCH($A26&amp;"|8",Blocks!$A$2:$A$1065,0)),"")=0,"",IFERROR(INDEX(Blocks!$S$2:$S$1065,MATCH($A26&amp;"|8",Blocks!$A$2:$A$1065,0)),""))</f>
        <v/>
      </c>
      <c r="AQ26" s="20">
        <f>IFERROR(INDEX(Blocks!$T$2:$T$1065,MATCH($A26&amp;"|8",Blocks!$A$2:$A$1065,0)),"")</f>
        <v/>
      </c>
      <c r="AR26" s="15">
        <f>IFERROR(INDEX(Blocks!$N$2:$N$1065,MATCH($A26&amp;"|9",Blocks!$A$2:$A$1065,0)),"")</f>
        <v/>
      </c>
      <c r="AS26" s="16">
        <f>IF(IFERROR(INDEX(Blocks!$M$2:$M$1065,MATCH($A26&amp;"|9",Blocks!$A$2:$A$1065,0)),"")=0,"",IFERROR(INDEX(Blocks!$P$2:$P$1065,MATCH($A26&amp;"|9",Blocks!$A$2:$A$1065,0)),""))</f>
        <v/>
      </c>
      <c r="AT26" s="15">
        <f>IF(IFERROR(INDEX(Blocks!$M$2:$M$1065,MATCH($A26&amp;"|9",Blocks!$A$2:$A$1065,0)),"")=0,"",IFERROR(INDEX(Blocks!$S$2:$S$1065,MATCH($A26&amp;"|9",Blocks!$A$2:$A$1065,0)),""))</f>
        <v/>
      </c>
      <c r="AU26" s="17">
        <f>IFERROR(INDEX(Blocks!$T$2:$T$1065,MATCH($A26&amp;"|9",Blocks!$A$2:$A$1065,0)),"")</f>
        <v/>
      </c>
      <c r="AV26" s="18">
        <f>IFERROR(INDEX(Blocks!$N$2:$N$1065,MATCH($A26&amp;"|10",Blocks!$A$2:$A$1065,0)),"")</f>
        <v/>
      </c>
      <c r="AW26" s="19">
        <f>IF(IFERROR(INDEX(Blocks!$M$2:$M$1065,MATCH($A26&amp;"|10",Blocks!$A$2:$A$1065,0)),"")=0,"",IFERROR(INDEX(Blocks!$P$2:$P$1065,MATCH($A26&amp;"|10",Blocks!$A$2:$A$1065,0)),""))</f>
        <v/>
      </c>
      <c r="AX26" s="18">
        <f>IF(IFERROR(INDEX(Blocks!$M$2:$M$1065,MATCH($A26&amp;"|10",Blocks!$A$2:$A$1065,0)),"")=0,"",IFERROR(INDEX(Blocks!$S$2:$S$1065,MATCH($A26&amp;"|10",Blocks!$A$2:$A$1065,0)),""))</f>
        <v/>
      </c>
      <c r="AY26" s="20">
        <f>IFERROR(INDEX(Blocks!$T$2:$T$1065,MATCH($A26&amp;"|10",Blocks!$A$2:$A$1065,0)),"")</f>
        <v/>
      </c>
      <c r="AZ26" s="15">
        <f>IFERROR(INDEX(Blocks!$N$2:$N$1065,MATCH($A26&amp;"|11",Blocks!$A$2:$A$1065,0)),"")</f>
        <v/>
      </c>
      <c r="BA26" s="16">
        <f>IF(IFERROR(INDEX(Blocks!$M$2:$M$1065,MATCH($A26&amp;"|11",Blocks!$A$2:$A$1065,0)),"")=0,"",IFERROR(INDEX(Blocks!$P$2:$P$1065,MATCH($A26&amp;"|11",Blocks!$A$2:$A$1065,0)),""))</f>
        <v/>
      </c>
      <c r="BB26" s="15">
        <f>IF(IFERROR(INDEX(Blocks!$M$2:$M$1065,MATCH($A26&amp;"|11",Blocks!$A$2:$A$1065,0)),"")=0,"",IFERROR(INDEX(Blocks!$S$2:$S$1065,MATCH($A26&amp;"|11",Blocks!$A$2:$A$1065,0)),""))</f>
        <v/>
      </c>
      <c r="BC26" s="17">
        <f>IFERROR(INDEX(Blocks!$T$2:$T$1065,MATCH($A26&amp;"|11",Blocks!$A$2:$A$1065,0)),"")</f>
        <v/>
      </c>
      <c r="BD26" s="18">
        <f>IFERROR(INDEX(Blocks!$N$2:$N$1065,MATCH($A26&amp;"|12",Blocks!$A$2:$A$1065,0)),"")</f>
        <v/>
      </c>
      <c r="BE26" s="19">
        <f>IF(IFERROR(INDEX(Blocks!$M$2:$M$1065,MATCH($A26&amp;"|12",Blocks!$A$2:$A$1065,0)),"")=0,"",IFERROR(INDEX(Blocks!$P$2:$P$1065,MATCH($A26&amp;"|12",Blocks!$A$2:$A$1065,0)),""))</f>
        <v/>
      </c>
      <c r="BF26" s="18">
        <f>IF(IFERROR(INDEX(Blocks!$M$2:$M$1065,MATCH($A26&amp;"|12",Blocks!$A$2:$A$1065,0)),"")=0,"",IFERROR(INDEX(Blocks!$S$2:$S$1065,MATCH($A26&amp;"|12",Blocks!$A$2:$A$1065,0)),""))</f>
        <v/>
      </c>
      <c r="BG26" s="20">
        <f>IFERROR(INDEX(Blocks!$T$2:$T$1065,MATCH($A26&amp;"|12",Blocks!$A$2:$A$1065,0)),"")</f>
        <v/>
      </c>
    </row>
    <row r="27">
      <c r="A27" s="6" t="inlineStr">
        <is>
          <t>Bolton</t>
        </is>
      </c>
      <c r="B27" s="11" t="n">
        <v>22</v>
      </c>
      <c r="C27" s="12">
        <f>IFERROR(INDEX(Ratings!$F:$F,MATCH($A27,Ratings!$C:$C,0)),"")</f>
        <v/>
      </c>
      <c r="D27" s="11">
        <f>SUMIFS(TeamGames!$X$2:$X$4073,TeamGames!$D$2:$D$4073,$A27)</f>
        <v/>
      </c>
      <c r="E27" s="11">
        <f>SUMIFS(TeamGames!$O$2:$O$4073,TeamGames!$D$2:$D$4073,$A27)</f>
        <v/>
      </c>
      <c r="F27" s="13">
        <f>SUMIFS(TeamGames!$S$2:$S$4073,TeamGames!$D$2:$D$4073,$A27,TeamGames!$X$2:$X$4073,1)</f>
        <v/>
      </c>
      <c r="G27" s="14">
        <f>IF(D27=0,"",E27-F27)</f>
        <v/>
      </c>
      <c r="H27" s="13">
        <f>SUMIFS(TeamGames!$W$2:$W$4073,TeamGames!$D$2:$D$4073,$A27)</f>
        <v/>
      </c>
      <c r="I27" s="14">
        <f>IF(D27=0,"",H27-F27)</f>
        <v/>
      </c>
      <c r="J27" s="13">
        <f>SUMIFS(TeamGames!$T$2:$T$4073,TeamGames!$D$2:$D$4073,$A27)</f>
        <v/>
      </c>
      <c r="K27" s="13">
        <f>SUMIFS(TeamGames!$U$2:$U$4073,TeamGames!$D$2:$D$4073,$A27)</f>
        <v/>
      </c>
      <c r="L27" s="15">
        <f>IFERROR(INDEX(Blocks!$N$2:$N$1065,MATCH($A27&amp;"|1",Blocks!$A$2:$A$1065,0)),"")</f>
        <v/>
      </c>
      <c r="M27" s="16">
        <f>IF(IFERROR(INDEX(Blocks!$M$2:$M$1065,MATCH($A27&amp;"|1",Blocks!$A$2:$A$1065,0)),"")=0,"",IFERROR(INDEX(Blocks!$P$2:$P$1065,MATCH($A27&amp;"|1",Blocks!$A$2:$A$1065,0)),""))</f>
        <v/>
      </c>
      <c r="N27" s="15">
        <f>IF(IFERROR(INDEX(Blocks!$M$2:$M$1065,MATCH($A27&amp;"|1",Blocks!$A$2:$A$1065,0)),"")=0,"",IFERROR(INDEX(Blocks!$S$2:$S$1065,MATCH($A27&amp;"|1",Blocks!$A$2:$A$1065,0)),""))</f>
        <v/>
      </c>
      <c r="O27" s="17">
        <f>IFERROR(INDEX(Blocks!$T$2:$T$1065,MATCH($A27&amp;"|1",Blocks!$A$2:$A$1065,0)),"")</f>
        <v/>
      </c>
      <c r="P27" s="18">
        <f>IFERROR(INDEX(Blocks!$N$2:$N$1065,MATCH($A27&amp;"|2",Blocks!$A$2:$A$1065,0)),"")</f>
        <v/>
      </c>
      <c r="Q27" s="19">
        <f>IF(IFERROR(INDEX(Blocks!$M$2:$M$1065,MATCH($A27&amp;"|2",Blocks!$A$2:$A$1065,0)),"")=0,"",IFERROR(INDEX(Blocks!$P$2:$P$1065,MATCH($A27&amp;"|2",Blocks!$A$2:$A$1065,0)),""))</f>
        <v/>
      </c>
      <c r="R27" s="18">
        <f>IF(IFERROR(INDEX(Blocks!$M$2:$M$1065,MATCH($A27&amp;"|2",Blocks!$A$2:$A$1065,0)),"")=0,"",IFERROR(INDEX(Blocks!$S$2:$S$1065,MATCH($A27&amp;"|2",Blocks!$A$2:$A$1065,0)),""))</f>
        <v/>
      </c>
      <c r="S27" s="20">
        <f>IFERROR(INDEX(Blocks!$T$2:$T$1065,MATCH($A27&amp;"|2",Blocks!$A$2:$A$1065,0)),"")</f>
        <v/>
      </c>
      <c r="T27" s="15">
        <f>IFERROR(INDEX(Blocks!$N$2:$N$1065,MATCH($A27&amp;"|3",Blocks!$A$2:$A$1065,0)),"")</f>
        <v/>
      </c>
      <c r="U27" s="16">
        <f>IF(IFERROR(INDEX(Blocks!$M$2:$M$1065,MATCH($A27&amp;"|3",Blocks!$A$2:$A$1065,0)),"")=0,"",IFERROR(INDEX(Blocks!$P$2:$P$1065,MATCH($A27&amp;"|3",Blocks!$A$2:$A$1065,0)),""))</f>
        <v/>
      </c>
      <c r="V27" s="15">
        <f>IF(IFERROR(INDEX(Blocks!$M$2:$M$1065,MATCH($A27&amp;"|3",Blocks!$A$2:$A$1065,0)),"")=0,"",IFERROR(INDEX(Blocks!$S$2:$S$1065,MATCH($A27&amp;"|3",Blocks!$A$2:$A$1065,0)),""))</f>
        <v/>
      </c>
      <c r="W27" s="17">
        <f>IFERROR(INDEX(Blocks!$T$2:$T$1065,MATCH($A27&amp;"|3",Blocks!$A$2:$A$1065,0)),"")</f>
        <v/>
      </c>
      <c r="X27" s="18">
        <f>IFERROR(INDEX(Blocks!$N$2:$N$1065,MATCH($A27&amp;"|4",Blocks!$A$2:$A$1065,0)),"")</f>
        <v/>
      </c>
      <c r="Y27" s="19">
        <f>IF(IFERROR(INDEX(Blocks!$M$2:$M$1065,MATCH($A27&amp;"|4",Blocks!$A$2:$A$1065,0)),"")=0,"",IFERROR(INDEX(Blocks!$P$2:$P$1065,MATCH($A27&amp;"|4",Blocks!$A$2:$A$1065,0)),""))</f>
        <v/>
      </c>
      <c r="Z27" s="18">
        <f>IF(IFERROR(INDEX(Blocks!$M$2:$M$1065,MATCH($A27&amp;"|4",Blocks!$A$2:$A$1065,0)),"")=0,"",IFERROR(INDEX(Blocks!$S$2:$S$1065,MATCH($A27&amp;"|4",Blocks!$A$2:$A$1065,0)),""))</f>
        <v/>
      </c>
      <c r="AA27" s="20">
        <f>IFERROR(INDEX(Blocks!$T$2:$T$1065,MATCH($A27&amp;"|4",Blocks!$A$2:$A$1065,0)),"")</f>
        <v/>
      </c>
      <c r="AB27" s="15">
        <f>IFERROR(INDEX(Blocks!$N$2:$N$1065,MATCH($A27&amp;"|5",Blocks!$A$2:$A$1065,0)),"")</f>
        <v/>
      </c>
      <c r="AC27" s="16">
        <f>IF(IFERROR(INDEX(Blocks!$M$2:$M$1065,MATCH($A27&amp;"|5",Blocks!$A$2:$A$1065,0)),"")=0,"",IFERROR(INDEX(Blocks!$P$2:$P$1065,MATCH($A27&amp;"|5",Blocks!$A$2:$A$1065,0)),""))</f>
        <v/>
      </c>
      <c r="AD27" s="15">
        <f>IF(IFERROR(INDEX(Blocks!$M$2:$M$1065,MATCH($A27&amp;"|5",Blocks!$A$2:$A$1065,0)),"")=0,"",IFERROR(INDEX(Blocks!$S$2:$S$1065,MATCH($A27&amp;"|5",Blocks!$A$2:$A$1065,0)),""))</f>
        <v/>
      </c>
      <c r="AE27" s="17">
        <f>IFERROR(INDEX(Blocks!$T$2:$T$1065,MATCH($A27&amp;"|5",Blocks!$A$2:$A$1065,0)),"")</f>
        <v/>
      </c>
      <c r="AF27" s="18">
        <f>IFERROR(INDEX(Blocks!$N$2:$N$1065,MATCH($A27&amp;"|6",Blocks!$A$2:$A$1065,0)),"")</f>
        <v/>
      </c>
      <c r="AG27" s="19">
        <f>IF(IFERROR(INDEX(Blocks!$M$2:$M$1065,MATCH($A27&amp;"|6",Blocks!$A$2:$A$1065,0)),"")=0,"",IFERROR(INDEX(Blocks!$P$2:$P$1065,MATCH($A27&amp;"|6",Blocks!$A$2:$A$1065,0)),""))</f>
        <v/>
      </c>
      <c r="AH27" s="18">
        <f>IF(IFERROR(INDEX(Blocks!$M$2:$M$1065,MATCH($A27&amp;"|6",Blocks!$A$2:$A$1065,0)),"")=0,"",IFERROR(INDEX(Blocks!$S$2:$S$1065,MATCH($A27&amp;"|6",Blocks!$A$2:$A$1065,0)),""))</f>
        <v/>
      </c>
      <c r="AI27" s="20">
        <f>IFERROR(INDEX(Blocks!$T$2:$T$1065,MATCH($A27&amp;"|6",Blocks!$A$2:$A$1065,0)),"")</f>
        <v/>
      </c>
      <c r="AJ27" s="15">
        <f>IFERROR(INDEX(Blocks!$N$2:$N$1065,MATCH($A27&amp;"|7",Blocks!$A$2:$A$1065,0)),"")</f>
        <v/>
      </c>
      <c r="AK27" s="16">
        <f>IF(IFERROR(INDEX(Blocks!$M$2:$M$1065,MATCH($A27&amp;"|7",Blocks!$A$2:$A$1065,0)),"")=0,"",IFERROR(INDEX(Blocks!$P$2:$P$1065,MATCH($A27&amp;"|7",Blocks!$A$2:$A$1065,0)),""))</f>
        <v/>
      </c>
      <c r="AL27" s="15">
        <f>IF(IFERROR(INDEX(Blocks!$M$2:$M$1065,MATCH($A27&amp;"|7",Blocks!$A$2:$A$1065,0)),"")=0,"",IFERROR(INDEX(Blocks!$S$2:$S$1065,MATCH($A27&amp;"|7",Blocks!$A$2:$A$1065,0)),""))</f>
        <v/>
      </c>
      <c r="AM27" s="17">
        <f>IFERROR(INDEX(Blocks!$T$2:$T$1065,MATCH($A27&amp;"|7",Blocks!$A$2:$A$1065,0)),"")</f>
        <v/>
      </c>
      <c r="AN27" s="18">
        <f>IFERROR(INDEX(Blocks!$N$2:$N$1065,MATCH($A27&amp;"|8",Blocks!$A$2:$A$1065,0)),"")</f>
        <v/>
      </c>
      <c r="AO27" s="19">
        <f>IF(IFERROR(INDEX(Blocks!$M$2:$M$1065,MATCH($A27&amp;"|8",Blocks!$A$2:$A$1065,0)),"")=0,"",IFERROR(INDEX(Blocks!$P$2:$P$1065,MATCH($A27&amp;"|8",Blocks!$A$2:$A$1065,0)),""))</f>
        <v/>
      </c>
      <c r="AP27" s="18">
        <f>IF(IFERROR(INDEX(Blocks!$M$2:$M$1065,MATCH($A27&amp;"|8",Blocks!$A$2:$A$1065,0)),"")=0,"",IFERROR(INDEX(Blocks!$S$2:$S$1065,MATCH($A27&amp;"|8",Blocks!$A$2:$A$1065,0)),""))</f>
        <v/>
      </c>
      <c r="AQ27" s="20">
        <f>IFERROR(INDEX(Blocks!$T$2:$T$1065,MATCH($A27&amp;"|8",Blocks!$A$2:$A$1065,0)),"")</f>
        <v/>
      </c>
      <c r="AR27" s="15">
        <f>IFERROR(INDEX(Blocks!$N$2:$N$1065,MATCH($A27&amp;"|9",Blocks!$A$2:$A$1065,0)),"")</f>
        <v/>
      </c>
      <c r="AS27" s="16">
        <f>IF(IFERROR(INDEX(Blocks!$M$2:$M$1065,MATCH($A27&amp;"|9",Blocks!$A$2:$A$1065,0)),"")=0,"",IFERROR(INDEX(Blocks!$P$2:$P$1065,MATCH($A27&amp;"|9",Blocks!$A$2:$A$1065,0)),""))</f>
        <v/>
      </c>
      <c r="AT27" s="15">
        <f>IF(IFERROR(INDEX(Blocks!$M$2:$M$1065,MATCH($A27&amp;"|9",Blocks!$A$2:$A$1065,0)),"")=0,"",IFERROR(INDEX(Blocks!$S$2:$S$1065,MATCH($A27&amp;"|9",Blocks!$A$2:$A$1065,0)),""))</f>
        <v/>
      </c>
      <c r="AU27" s="17">
        <f>IFERROR(INDEX(Blocks!$T$2:$T$1065,MATCH($A27&amp;"|9",Blocks!$A$2:$A$1065,0)),"")</f>
        <v/>
      </c>
      <c r="AV27" s="18">
        <f>IFERROR(INDEX(Blocks!$N$2:$N$1065,MATCH($A27&amp;"|10",Blocks!$A$2:$A$1065,0)),"")</f>
        <v/>
      </c>
      <c r="AW27" s="19">
        <f>IF(IFERROR(INDEX(Blocks!$M$2:$M$1065,MATCH($A27&amp;"|10",Blocks!$A$2:$A$1065,0)),"")=0,"",IFERROR(INDEX(Blocks!$P$2:$P$1065,MATCH($A27&amp;"|10",Blocks!$A$2:$A$1065,0)),""))</f>
        <v/>
      </c>
      <c r="AX27" s="18">
        <f>IF(IFERROR(INDEX(Blocks!$M$2:$M$1065,MATCH($A27&amp;"|10",Blocks!$A$2:$A$1065,0)),"")=0,"",IFERROR(INDEX(Blocks!$S$2:$S$1065,MATCH($A27&amp;"|10",Blocks!$A$2:$A$1065,0)),""))</f>
        <v/>
      </c>
      <c r="AY27" s="20">
        <f>IFERROR(INDEX(Blocks!$T$2:$T$1065,MATCH($A27&amp;"|10",Blocks!$A$2:$A$1065,0)),"")</f>
        <v/>
      </c>
      <c r="AZ27" s="15">
        <f>IFERROR(INDEX(Blocks!$N$2:$N$1065,MATCH($A27&amp;"|11",Blocks!$A$2:$A$1065,0)),"")</f>
        <v/>
      </c>
      <c r="BA27" s="16">
        <f>IF(IFERROR(INDEX(Blocks!$M$2:$M$1065,MATCH($A27&amp;"|11",Blocks!$A$2:$A$1065,0)),"")=0,"",IFERROR(INDEX(Blocks!$P$2:$P$1065,MATCH($A27&amp;"|11",Blocks!$A$2:$A$1065,0)),""))</f>
        <v/>
      </c>
      <c r="BB27" s="15">
        <f>IF(IFERROR(INDEX(Blocks!$M$2:$M$1065,MATCH($A27&amp;"|11",Blocks!$A$2:$A$1065,0)),"")=0,"",IFERROR(INDEX(Blocks!$S$2:$S$1065,MATCH($A27&amp;"|11",Blocks!$A$2:$A$1065,0)),""))</f>
        <v/>
      </c>
      <c r="BC27" s="17">
        <f>IFERROR(INDEX(Blocks!$T$2:$T$1065,MATCH($A27&amp;"|11",Blocks!$A$2:$A$1065,0)),"")</f>
        <v/>
      </c>
      <c r="BD27" s="18">
        <f>IFERROR(INDEX(Blocks!$N$2:$N$1065,MATCH($A27&amp;"|12",Blocks!$A$2:$A$1065,0)),"")</f>
        <v/>
      </c>
      <c r="BE27" s="19">
        <f>IF(IFERROR(INDEX(Blocks!$M$2:$M$1065,MATCH($A27&amp;"|12",Blocks!$A$2:$A$1065,0)),"")=0,"",IFERROR(INDEX(Blocks!$P$2:$P$1065,MATCH($A27&amp;"|12",Blocks!$A$2:$A$1065,0)),""))</f>
        <v/>
      </c>
      <c r="BF27" s="18">
        <f>IF(IFERROR(INDEX(Blocks!$M$2:$M$1065,MATCH($A27&amp;"|12",Blocks!$A$2:$A$1065,0)),"")=0,"",IFERROR(INDEX(Blocks!$S$2:$S$1065,MATCH($A27&amp;"|12",Blocks!$A$2:$A$1065,0)),""))</f>
        <v/>
      </c>
      <c r="BG27" s="20">
        <f>IFERROR(INDEX(Blocks!$T$2:$T$1065,MATCH($A27&amp;"|12",Blocks!$A$2:$A$1065,0)),"")</f>
        <v/>
      </c>
    </row>
    <row r="28">
      <c r="A28" s="6" t="inlineStr">
        <is>
          <t>Charlton</t>
        </is>
      </c>
      <c r="B28" s="11" t="n">
        <v>23</v>
      </c>
      <c r="C28" s="12">
        <f>IFERROR(INDEX(Ratings!$F:$F,MATCH($A28,Ratings!$C:$C,0)),"")</f>
        <v/>
      </c>
      <c r="D28" s="11">
        <f>SUMIFS(TeamGames!$X$2:$X$4073,TeamGames!$D$2:$D$4073,$A28)</f>
        <v/>
      </c>
      <c r="E28" s="11">
        <f>SUMIFS(TeamGames!$O$2:$O$4073,TeamGames!$D$2:$D$4073,$A28)</f>
        <v/>
      </c>
      <c r="F28" s="13">
        <f>SUMIFS(TeamGames!$S$2:$S$4073,TeamGames!$D$2:$D$4073,$A28,TeamGames!$X$2:$X$4073,1)</f>
        <v/>
      </c>
      <c r="G28" s="14">
        <f>IF(D28=0,"",E28-F28)</f>
        <v/>
      </c>
      <c r="H28" s="13">
        <f>SUMIFS(TeamGames!$W$2:$W$4073,TeamGames!$D$2:$D$4073,$A28)</f>
        <v/>
      </c>
      <c r="I28" s="14">
        <f>IF(D28=0,"",H28-F28)</f>
        <v/>
      </c>
      <c r="J28" s="13">
        <f>SUMIFS(TeamGames!$T$2:$T$4073,TeamGames!$D$2:$D$4073,$A28)</f>
        <v/>
      </c>
      <c r="K28" s="13">
        <f>SUMIFS(TeamGames!$U$2:$U$4073,TeamGames!$D$2:$D$4073,$A28)</f>
        <v/>
      </c>
      <c r="L28" s="15">
        <f>IFERROR(INDEX(Blocks!$N$2:$N$1065,MATCH($A28&amp;"|1",Blocks!$A$2:$A$1065,0)),"")</f>
        <v/>
      </c>
      <c r="M28" s="16">
        <f>IF(IFERROR(INDEX(Blocks!$M$2:$M$1065,MATCH($A28&amp;"|1",Blocks!$A$2:$A$1065,0)),"")=0,"",IFERROR(INDEX(Blocks!$P$2:$P$1065,MATCH($A28&amp;"|1",Blocks!$A$2:$A$1065,0)),""))</f>
        <v/>
      </c>
      <c r="N28" s="15">
        <f>IF(IFERROR(INDEX(Blocks!$M$2:$M$1065,MATCH($A28&amp;"|1",Blocks!$A$2:$A$1065,0)),"")=0,"",IFERROR(INDEX(Blocks!$S$2:$S$1065,MATCH($A28&amp;"|1",Blocks!$A$2:$A$1065,0)),""))</f>
        <v/>
      </c>
      <c r="O28" s="17">
        <f>IFERROR(INDEX(Blocks!$T$2:$T$1065,MATCH($A28&amp;"|1",Blocks!$A$2:$A$1065,0)),"")</f>
        <v/>
      </c>
      <c r="P28" s="18">
        <f>IFERROR(INDEX(Blocks!$N$2:$N$1065,MATCH($A28&amp;"|2",Blocks!$A$2:$A$1065,0)),"")</f>
        <v/>
      </c>
      <c r="Q28" s="19">
        <f>IF(IFERROR(INDEX(Blocks!$M$2:$M$1065,MATCH($A28&amp;"|2",Blocks!$A$2:$A$1065,0)),"")=0,"",IFERROR(INDEX(Blocks!$P$2:$P$1065,MATCH($A28&amp;"|2",Blocks!$A$2:$A$1065,0)),""))</f>
        <v/>
      </c>
      <c r="R28" s="18">
        <f>IF(IFERROR(INDEX(Blocks!$M$2:$M$1065,MATCH($A28&amp;"|2",Blocks!$A$2:$A$1065,0)),"")=0,"",IFERROR(INDEX(Blocks!$S$2:$S$1065,MATCH($A28&amp;"|2",Blocks!$A$2:$A$1065,0)),""))</f>
        <v/>
      </c>
      <c r="S28" s="20">
        <f>IFERROR(INDEX(Blocks!$T$2:$T$1065,MATCH($A28&amp;"|2",Blocks!$A$2:$A$1065,0)),"")</f>
        <v/>
      </c>
      <c r="T28" s="15">
        <f>IFERROR(INDEX(Blocks!$N$2:$N$1065,MATCH($A28&amp;"|3",Blocks!$A$2:$A$1065,0)),"")</f>
        <v/>
      </c>
      <c r="U28" s="16">
        <f>IF(IFERROR(INDEX(Blocks!$M$2:$M$1065,MATCH($A28&amp;"|3",Blocks!$A$2:$A$1065,0)),"")=0,"",IFERROR(INDEX(Blocks!$P$2:$P$1065,MATCH($A28&amp;"|3",Blocks!$A$2:$A$1065,0)),""))</f>
        <v/>
      </c>
      <c r="V28" s="15">
        <f>IF(IFERROR(INDEX(Blocks!$M$2:$M$1065,MATCH($A28&amp;"|3",Blocks!$A$2:$A$1065,0)),"")=0,"",IFERROR(INDEX(Blocks!$S$2:$S$1065,MATCH($A28&amp;"|3",Blocks!$A$2:$A$1065,0)),""))</f>
        <v/>
      </c>
      <c r="W28" s="17">
        <f>IFERROR(INDEX(Blocks!$T$2:$T$1065,MATCH($A28&amp;"|3",Blocks!$A$2:$A$1065,0)),"")</f>
        <v/>
      </c>
      <c r="X28" s="18">
        <f>IFERROR(INDEX(Blocks!$N$2:$N$1065,MATCH($A28&amp;"|4",Blocks!$A$2:$A$1065,0)),"")</f>
        <v/>
      </c>
      <c r="Y28" s="19">
        <f>IF(IFERROR(INDEX(Blocks!$M$2:$M$1065,MATCH($A28&amp;"|4",Blocks!$A$2:$A$1065,0)),"")=0,"",IFERROR(INDEX(Blocks!$P$2:$P$1065,MATCH($A28&amp;"|4",Blocks!$A$2:$A$1065,0)),""))</f>
        <v/>
      </c>
      <c r="Z28" s="18">
        <f>IF(IFERROR(INDEX(Blocks!$M$2:$M$1065,MATCH($A28&amp;"|4",Blocks!$A$2:$A$1065,0)),"")=0,"",IFERROR(INDEX(Blocks!$S$2:$S$1065,MATCH($A28&amp;"|4",Blocks!$A$2:$A$1065,0)),""))</f>
        <v/>
      </c>
      <c r="AA28" s="20">
        <f>IFERROR(INDEX(Blocks!$T$2:$T$1065,MATCH($A28&amp;"|4",Blocks!$A$2:$A$1065,0)),"")</f>
        <v/>
      </c>
      <c r="AB28" s="15">
        <f>IFERROR(INDEX(Blocks!$N$2:$N$1065,MATCH($A28&amp;"|5",Blocks!$A$2:$A$1065,0)),"")</f>
        <v/>
      </c>
      <c r="AC28" s="16">
        <f>IF(IFERROR(INDEX(Blocks!$M$2:$M$1065,MATCH($A28&amp;"|5",Blocks!$A$2:$A$1065,0)),"")=0,"",IFERROR(INDEX(Blocks!$P$2:$P$1065,MATCH($A28&amp;"|5",Blocks!$A$2:$A$1065,0)),""))</f>
        <v/>
      </c>
      <c r="AD28" s="15">
        <f>IF(IFERROR(INDEX(Blocks!$M$2:$M$1065,MATCH($A28&amp;"|5",Blocks!$A$2:$A$1065,0)),"")=0,"",IFERROR(INDEX(Blocks!$S$2:$S$1065,MATCH($A28&amp;"|5",Blocks!$A$2:$A$1065,0)),""))</f>
        <v/>
      </c>
      <c r="AE28" s="17">
        <f>IFERROR(INDEX(Blocks!$T$2:$T$1065,MATCH($A28&amp;"|5",Blocks!$A$2:$A$1065,0)),"")</f>
        <v/>
      </c>
      <c r="AF28" s="18">
        <f>IFERROR(INDEX(Blocks!$N$2:$N$1065,MATCH($A28&amp;"|6",Blocks!$A$2:$A$1065,0)),"")</f>
        <v/>
      </c>
      <c r="AG28" s="19">
        <f>IF(IFERROR(INDEX(Blocks!$M$2:$M$1065,MATCH($A28&amp;"|6",Blocks!$A$2:$A$1065,0)),"")=0,"",IFERROR(INDEX(Blocks!$P$2:$P$1065,MATCH($A28&amp;"|6",Blocks!$A$2:$A$1065,0)),""))</f>
        <v/>
      </c>
      <c r="AH28" s="18">
        <f>IF(IFERROR(INDEX(Blocks!$M$2:$M$1065,MATCH($A28&amp;"|6",Blocks!$A$2:$A$1065,0)),"")=0,"",IFERROR(INDEX(Blocks!$S$2:$S$1065,MATCH($A28&amp;"|6",Blocks!$A$2:$A$1065,0)),""))</f>
        <v/>
      </c>
      <c r="AI28" s="20">
        <f>IFERROR(INDEX(Blocks!$T$2:$T$1065,MATCH($A28&amp;"|6",Blocks!$A$2:$A$1065,0)),"")</f>
        <v/>
      </c>
      <c r="AJ28" s="15">
        <f>IFERROR(INDEX(Blocks!$N$2:$N$1065,MATCH($A28&amp;"|7",Blocks!$A$2:$A$1065,0)),"")</f>
        <v/>
      </c>
      <c r="AK28" s="16">
        <f>IF(IFERROR(INDEX(Blocks!$M$2:$M$1065,MATCH($A28&amp;"|7",Blocks!$A$2:$A$1065,0)),"")=0,"",IFERROR(INDEX(Blocks!$P$2:$P$1065,MATCH($A28&amp;"|7",Blocks!$A$2:$A$1065,0)),""))</f>
        <v/>
      </c>
      <c r="AL28" s="15">
        <f>IF(IFERROR(INDEX(Blocks!$M$2:$M$1065,MATCH($A28&amp;"|7",Blocks!$A$2:$A$1065,0)),"")=0,"",IFERROR(INDEX(Blocks!$S$2:$S$1065,MATCH($A28&amp;"|7",Blocks!$A$2:$A$1065,0)),""))</f>
        <v/>
      </c>
      <c r="AM28" s="17">
        <f>IFERROR(INDEX(Blocks!$T$2:$T$1065,MATCH($A28&amp;"|7",Blocks!$A$2:$A$1065,0)),"")</f>
        <v/>
      </c>
      <c r="AN28" s="18">
        <f>IFERROR(INDEX(Blocks!$N$2:$N$1065,MATCH($A28&amp;"|8",Blocks!$A$2:$A$1065,0)),"")</f>
        <v/>
      </c>
      <c r="AO28" s="19">
        <f>IF(IFERROR(INDEX(Blocks!$M$2:$M$1065,MATCH($A28&amp;"|8",Blocks!$A$2:$A$1065,0)),"")=0,"",IFERROR(INDEX(Blocks!$P$2:$P$1065,MATCH($A28&amp;"|8",Blocks!$A$2:$A$1065,0)),""))</f>
        <v/>
      </c>
      <c r="AP28" s="18">
        <f>IF(IFERROR(INDEX(Blocks!$M$2:$M$1065,MATCH($A28&amp;"|8",Blocks!$A$2:$A$1065,0)),"")=0,"",IFERROR(INDEX(Blocks!$S$2:$S$1065,MATCH($A28&amp;"|8",Blocks!$A$2:$A$1065,0)),""))</f>
        <v/>
      </c>
      <c r="AQ28" s="20">
        <f>IFERROR(INDEX(Blocks!$T$2:$T$1065,MATCH($A28&amp;"|8",Blocks!$A$2:$A$1065,0)),"")</f>
        <v/>
      </c>
      <c r="AR28" s="15">
        <f>IFERROR(INDEX(Blocks!$N$2:$N$1065,MATCH($A28&amp;"|9",Blocks!$A$2:$A$1065,0)),"")</f>
        <v/>
      </c>
      <c r="AS28" s="16">
        <f>IF(IFERROR(INDEX(Blocks!$M$2:$M$1065,MATCH($A28&amp;"|9",Blocks!$A$2:$A$1065,0)),"")=0,"",IFERROR(INDEX(Blocks!$P$2:$P$1065,MATCH($A28&amp;"|9",Blocks!$A$2:$A$1065,0)),""))</f>
        <v/>
      </c>
      <c r="AT28" s="15">
        <f>IF(IFERROR(INDEX(Blocks!$M$2:$M$1065,MATCH($A28&amp;"|9",Blocks!$A$2:$A$1065,0)),"")=0,"",IFERROR(INDEX(Blocks!$S$2:$S$1065,MATCH($A28&amp;"|9",Blocks!$A$2:$A$1065,0)),""))</f>
        <v/>
      </c>
      <c r="AU28" s="17">
        <f>IFERROR(INDEX(Blocks!$T$2:$T$1065,MATCH($A28&amp;"|9",Blocks!$A$2:$A$1065,0)),"")</f>
        <v/>
      </c>
      <c r="AV28" s="18">
        <f>IFERROR(INDEX(Blocks!$N$2:$N$1065,MATCH($A28&amp;"|10",Blocks!$A$2:$A$1065,0)),"")</f>
        <v/>
      </c>
      <c r="AW28" s="19">
        <f>IF(IFERROR(INDEX(Blocks!$M$2:$M$1065,MATCH($A28&amp;"|10",Blocks!$A$2:$A$1065,0)),"")=0,"",IFERROR(INDEX(Blocks!$P$2:$P$1065,MATCH($A28&amp;"|10",Blocks!$A$2:$A$1065,0)),""))</f>
        <v/>
      </c>
      <c r="AX28" s="18">
        <f>IF(IFERROR(INDEX(Blocks!$M$2:$M$1065,MATCH($A28&amp;"|10",Blocks!$A$2:$A$1065,0)),"")=0,"",IFERROR(INDEX(Blocks!$S$2:$S$1065,MATCH($A28&amp;"|10",Blocks!$A$2:$A$1065,0)),""))</f>
        <v/>
      </c>
      <c r="AY28" s="20">
        <f>IFERROR(INDEX(Blocks!$T$2:$T$1065,MATCH($A28&amp;"|10",Blocks!$A$2:$A$1065,0)),"")</f>
        <v/>
      </c>
      <c r="AZ28" s="15">
        <f>IFERROR(INDEX(Blocks!$N$2:$N$1065,MATCH($A28&amp;"|11",Blocks!$A$2:$A$1065,0)),"")</f>
        <v/>
      </c>
      <c r="BA28" s="16">
        <f>IF(IFERROR(INDEX(Blocks!$M$2:$M$1065,MATCH($A28&amp;"|11",Blocks!$A$2:$A$1065,0)),"")=0,"",IFERROR(INDEX(Blocks!$P$2:$P$1065,MATCH($A28&amp;"|11",Blocks!$A$2:$A$1065,0)),""))</f>
        <v/>
      </c>
      <c r="BB28" s="15">
        <f>IF(IFERROR(INDEX(Blocks!$M$2:$M$1065,MATCH($A28&amp;"|11",Blocks!$A$2:$A$1065,0)),"")=0,"",IFERROR(INDEX(Blocks!$S$2:$S$1065,MATCH($A28&amp;"|11",Blocks!$A$2:$A$1065,0)),""))</f>
        <v/>
      </c>
      <c r="BC28" s="17">
        <f>IFERROR(INDEX(Blocks!$T$2:$T$1065,MATCH($A28&amp;"|11",Blocks!$A$2:$A$1065,0)),"")</f>
        <v/>
      </c>
      <c r="BD28" s="18">
        <f>IFERROR(INDEX(Blocks!$N$2:$N$1065,MATCH($A28&amp;"|12",Blocks!$A$2:$A$1065,0)),"")</f>
        <v/>
      </c>
      <c r="BE28" s="19">
        <f>IF(IFERROR(INDEX(Blocks!$M$2:$M$1065,MATCH($A28&amp;"|12",Blocks!$A$2:$A$1065,0)),"")=0,"",IFERROR(INDEX(Blocks!$P$2:$P$1065,MATCH($A28&amp;"|12",Blocks!$A$2:$A$1065,0)),""))</f>
        <v/>
      </c>
      <c r="BF28" s="18">
        <f>IF(IFERROR(INDEX(Blocks!$M$2:$M$1065,MATCH($A28&amp;"|12",Blocks!$A$2:$A$1065,0)),"")=0,"",IFERROR(INDEX(Blocks!$S$2:$S$1065,MATCH($A28&amp;"|12",Blocks!$A$2:$A$1065,0)),""))</f>
        <v/>
      </c>
      <c r="BG28" s="20">
        <f>IFERROR(INDEX(Blocks!$T$2:$T$1065,MATCH($A28&amp;"|12",Blocks!$A$2:$A$1065,0)),"")</f>
        <v/>
      </c>
    </row>
    <row r="29">
      <c r="A29" s="6" t="inlineStr">
        <is>
          <t>Lincoln</t>
        </is>
      </c>
      <c r="B29" s="11" t="n">
        <v>24</v>
      </c>
      <c r="C29" s="12">
        <f>IFERROR(INDEX(Ratings!$F:$F,MATCH($A29,Ratings!$C:$C,0)),"")</f>
        <v/>
      </c>
      <c r="D29" s="11">
        <f>SUMIFS(TeamGames!$X$2:$X$4073,TeamGames!$D$2:$D$4073,$A29)</f>
        <v/>
      </c>
      <c r="E29" s="11">
        <f>SUMIFS(TeamGames!$O$2:$O$4073,TeamGames!$D$2:$D$4073,$A29)</f>
        <v/>
      </c>
      <c r="F29" s="13">
        <f>SUMIFS(TeamGames!$S$2:$S$4073,TeamGames!$D$2:$D$4073,$A29,TeamGames!$X$2:$X$4073,1)</f>
        <v/>
      </c>
      <c r="G29" s="14">
        <f>IF(D29=0,"",E29-F29)</f>
        <v/>
      </c>
      <c r="H29" s="13">
        <f>SUMIFS(TeamGames!$W$2:$W$4073,TeamGames!$D$2:$D$4073,$A29)</f>
        <v/>
      </c>
      <c r="I29" s="14">
        <f>IF(D29=0,"",H29-F29)</f>
        <v/>
      </c>
      <c r="J29" s="13">
        <f>SUMIFS(TeamGames!$T$2:$T$4073,TeamGames!$D$2:$D$4073,$A29)</f>
        <v/>
      </c>
      <c r="K29" s="13">
        <f>SUMIFS(TeamGames!$U$2:$U$4073,TeamGames!$D$2:$D$4073,$A29)</f>
        <v/>
      </c>
      <c r="L29" s="15">
        <f>IFERROR(INDEX(Blocks!$N$2:$N$1065,MATCH($A29&amp;"|1",Blocks!$A$2:$A$1065,0)),"")</f>
        <v/>
      </c>
      <c r="M29" s="16">
        <f>IF(IFERROR(INDEX(Blocks!$M$2:$M$1065,MATCH($A29&amp;"|1",Blocks!$A$2:$A$1065,0)),"")=0,"",IFERROR(INDEX(Blocks!$P$2:$P$1065,MATCH($A29&amp;"|1",Blocks!$A$2:$A$1065,0)),""))</f>
        <v/>
      </c>
      <c r="N29" s="15">
        <f>IF(IFERROR(INDEX(Blocks!$M$2:$M$1065,MATCH($A29&amp;"|1",Blocks!$A$2:$A$1065,0)),"")=0,"",IFERROR(INDEX(Blocks!$S$2:$S$1065,MATCH($A29&amp;"|1",Blocks!$A$2:$A$1065,0)),""))</f>
        <v/>
      </c>
      <c r="O29" s="17">
        <f>IFERROR(INDEX(Blocks!$T$2:$T$1065,MATCH($A29&amp;"|1",Blocks!$A$2:$A$1065,0)),"")</f>
        <v/>
      </c>
      <c r="P29" s="18">
        <f>IFERROR(INDEX(Blocks!$N$2:$N$1065,MATCH($A29&amp;"|2",Blocks!$A$2:$A$1065,0)),"")</f>
        <v/>
      </c>
      <c r="Q29" s="19">
        <f>IF(IFERROR(INDEX(Blocks!$M$2:$M$1065,MATCH($A29&amp;"|2",Blocks!$A$2:$A$1065,0)),"")=0,"",IFERROR(INDEX(Blocks!$P$2:$P$1065,MATCH($A29&amp;"|2",Blocks!$A$2:$A$1065,0)),""))</f>
        <v/>
      </c>
      <c r="R29" s="18">
        <f>IF(IFERROR(INDEX(Blocks!$M$2:$M$1065,MATCH($A29&amp;"|2",Blocks!$A$2:$A$1065,0)),"")=0,"",IFERROR(INDEX(Blocks!$S$2:$S$1065,MATCH($A29&amp;"|2",Blocks!$A$2:$A$1065,0)),""))</f>
        <v/>
      </c>
      <c r="S29" s="20">
        <f>IFERROR(INDEX(Blocks!$T$2:$T$1065,MATCH($A29&amp;"|2",Blocks!$A$2:$A$1065,0)),"")</f>
        <v/>
      </c>
      <c r="T29" s="15">
        <f>IFERROR(INDEX(Blocks!$N$2:$N$1065,MATCH($A29&amp;"|3",Blocks!$A$2:$A$1065,0)),"")</f>
        <v/>
      </c>
      <c r="U29" s="16">
        <f>IF(IFERROR(INDEX(Blocks!$M$2:$M$1065,MATCH($A29&amp;"|3",Blocks!$A$2:$A$1065,0)),"")=0,"",IFERROR(INDEX(Blocks!$P$2:$P$1065,MATCH($A29&amp;"|3",Blocks!$A$2:$A$1065,0)),""))</f>
        <v/>
      </c>
      <c r="V29" s="15">
        <f>IF(IFERROR(INDEX(Blocks!$M$2:$M$1065,MATCH($A29&amp;"|3",Blocks!$A$2:$A$1065,0)),"")=0,"",IFERROR(INDEX(Blocks!$S$2:$S$1065,MATCH($A29&amp;"|3",Blocks!$A$2:$A$1065,0)),""))</f>
        <v/>
      </c>
      <c r="W29" s="17">
        <f>IFERROR(INDEX(Blocks!$T$2:$T$1065,MATCH($A29&amp;"|3",Blocks!$A$2:$A$1065,0)),"")</f>
        <v/>
      </c>
      <c r="X29" s="18">
        <f>IFERROR(INDEX(Blocks!$N$2:$N$1065,MATCH($A29&amp;"|4",Blocks!$A$2:$A$1065,0)),"")</f>
        <v/>
      </c>
      <c r="Y29" s="19">
        <f>IF(IFERROR(INDEX(Blocks!$M$2:$M$1065,MATCH($A29&amp;"|4",Blocks!$A$2:$A$1065,0)),"")=0,"",IFERROR(INDEX(Blocks!$P$2:$P$1065,MATCH($A29&amp;"|4",Blocks!$A$2:$A$1065,0)),""))</f>
        <v/>
      </c>
      <c r="Z29" s="18">
        <f>IF(IFERROR(INDEX(Blocks!$M$2:$M$1065,MATCH($A29&amp;"|4",Blocks!$A$2:$A$1065,0)),"")=0,"",IFERROR(INDEX(Blocks!$S$2:$S$1065,MATCH($A29&amp;"|4",Blocks!$A$2:$A$1065,0)),""))</f>
        <v/>
      </c>
      <c r="AA29" s="20">
        <f>IFERROR(INDEX(Blocks!$T$2:$T$1065,MATCH($A29&amp;"|4",Blocks!$A$2:$A$1065,0)),"")</f>
        <v/>
      </c>
      <c r="AB29" s="15">
        <f>IFERROR(INDEX(Blocks!$N$2:$N$1065,MATCH($A29&amp;"|5",Blocks!$A$2:$A$1065,0)),"")</f>
        <v/>
      </c>
      <c r="AC29" s="16">
        <f>IF(IFERROR(INDEX(Blocks!$M$2:$M$1065,MATCH($A29&amp;"|5",Blocks!$A$2:$A$1065,0)),"")=0,"",IFERROR(INDEX(Blocks!$P$2:$P$1065,MATCH($A29&amp;"|5",Blocks!$A$2:$A$1065,0)),""))</f>
        <v/>
      </c>
      <c r="AD29" s="15">
        <f>IF(IFERROR(INDEX(Blocks!$M$2:$M$1065,MATCH($A29&amp;"|5",Blocks!$A$2:$A$1065,0)),"")=0,"",IFERROR(INDEX(Blocks!$S$2:$S$1065,MATCH($A29&amp;"|5",Blocks!$A$2:$A$1065,0)),""))</f>
        <v/>
      </c>
      <c r="AE29" s="17">
        <f>IFERROR(INDEX(Blocks!$T$2:$T$1065,MATCH($A29&amp;"|5",Blocks!$A$2:$A$1065,0)),"")</f>
        <v/>
      </c>
      <c r="AF29" s="18">
        <f>IFERROR(INDEX(Blocks!$N$2:$N$1065,MATCH($A29&amp;"|6",Blocks!$A$2:$A$1065,0)),"")</f>
        <v/>
      </c>
      <c r="AG29" s="19">
        <f>IF(IFERROR(INDEX(Blocks!$M$2:$M$1065,MATCH($A29&amp;"|6",Blocks!$A$2:$A$1065,0)),"")=0,"",IFERROR(INDEX(Blocks!$P$2:$P$1065,MATCH($A29&amp;"|6",Blocks!$A$2:$A$1065,0)),""))</f>
        <v/>
      </c>
      <c r="AH29" s="18">
        <f>IF(IFERROR(INDEX(Blocks!$M$2:$M$1065,MATCH($A29&amp;"|6",Blocks!$A$2:$A$1065,0)),"")=0,"",IFERROR(INDEX(Blocks!$S$2:$S$1065,MATCH($A29&amp;"|6",Blocks!$A$2:$A$1065,0)),""))</f>
        <v/>
      </c>
      <c r="AI29" s="20">
        <f>IFERROR(INDEX(Blocks!$T$2:$T$1065,MATCH($A29&amp;"|6",Blocks!$A$2:$A$1065,0)),"")</f>
        <v/>
      </c>
      <c r="AJ29" s="15">
        <f>IFERROR(INDEX(Blocks!$N$2:$N$1065,MATCH($A29&amp;"|7",Blocks!$A$2:$A$1065,0)),"")</f>
        <v/>
      </c>
      <c r="AK29" s="16">
        <f>IF(IFERROR(INDEX(Blocks!$M$2:$M$1065,MATCH($A29&amp;"|7",Blocks!$A$2:$A$1065,0)),"")=0,"",IFERROR(INDEX(Blocks!$P$2:$P$1065,MATCH($A29&amp;"|7",Blocks!$A$2:$A$1065,0)),""))</f>
        <v/>
      </c>
      <c r="AL29" s="15">
        <f>IF(IFERROR(INDEX(Blocks!$M$2:$M$1065,MATCH($A29&amp;"|7",Blocks!$A$2:$A$1065,0)),"")=0,"",IFERROR(INDEX(Blocks!$S$2:$S$1065,MATCH($A29&amp;"|7",Blocks!$A$2:$A$1065,0)),""))</f>
        <v/>
      </c>
      <c r="AM29" s="17">
        <f>IFERROR(INDEX(Blocks!$T$2:$T$1065,MATCH($A29&amp;"|7",Blocks!$A$2:$A$1065,0)),"")</f>
        <v/>
      </c>
      <c r="AN29" s="18">
        <f>IFERROR(INDEX(Blocks!$N$2:$N$1065,MATCH($A29&amp;"|8",Blocks!$A$2:$A$1065,0)),"")</f>
        <v/>
      </c>
      <c r="AO29" s="19">
        <f>IF(IFERROR(INDEX(Blocks!$M$2:$M$1065,MATCH($A29&amp;"|8",Blocks!$A$2:$A$1065,0)),"")=0,"",IFERROR(INDEX(Blocks!$P$2:$P$1065,MATCH($A29&amp;"|8",Blocks!$A$2:$A$1065,0)),""))</f>
        <v/>
      </c>
      <c r="AP29" s="18">
        <f>IF(IFERROR(INDEX(Blocks!$M$2:$M$1065,MATCH($A29&amp;"|8",Blocks!$A$2:$A$1065,0)),"")=0,"",IFERROR(INDEX(Blocks!$S$2:$S$1065,MATCH($A29&amp;"|8",Blocks!$A$2:$A$1065,0)),""))</f>
        <v/>
      </c>
      <c r="AQ29" s="20">
        <f>IFERROR(INDEX(Blocks!$T$2:$T$1065,MATCH($A29&amp;"|8",Blocks!$A$2:$A$1065,0)),"")</f>
        <v/>
      </c>
      <c r="AR29" s="15">
        <f>IFERROR(INDEX(Blocks!$N$2:$N$1065,MATCH($A29&amp;"|9",Blocks!$A$2:$A$1065,0)),"")</f>
        <v/>
      </c>
      <c r="AS29" s="16">
        <f>IF(IFERROR(INDEX(Blocks!$M$2:$M$1065,MATCH($A29&amp;"|9",Blocks!$A$2:$A$1065,0)),"")=0,"",IFERROR(INDEX(Blocks!$P$2:$P$1065,MATCH($A29&amp;"|9",Blocks!$A$2:$A$1065,0)),""))</f>
        <v/>
      </c>
      <c r="AT29" s="15">
        <f>IF(IFERROR(INDEX(Blocks!$M$2:$M$1065,MATCH($A29&amp;"|9",Blocks!$A$2:$A$1065,0)),"")=0,"",IFERROR(INDEX(Blocks!$S$2:$S$1065,MATCH($A29&amp;"|9",Blocks!$A$2:$A$1065,0)),""))</f>
        <v/>
      </c>
      <c r="AU29" s="17">
        <f>IFERROR(INDEX(Blocks!$T$2:$T$1065,MATCH($A29&amp;"|9",Blocks!$A$2:$A$1065,0)),"")</f>
        <v/>
      </c>
      <c r="AV29" s="18">
        <f>IFERROR(INDEX(Blocks!$N$2:$N$1065,MATCH($A29&amp;"|10",Blocks!$A$2:$A$1065,0)),"")</f>
        <v/>
      </c>
      <c r="AW29" s="19">
        <f>IF(IFERROR(INDEX(Blocks!$M$2:$M$1065,MATCH($A29&amp;"|10",Blocks!$A$2:$A$1065,0)),"")=0,"",IFERROR(INDEX(Blocks!$P$2:$P$1065,MATCH($A29&amp;"|10",Blocks!$A$2:$A$1065,0)),""))</f>
        <v/>
      </c>
      <c r="AX29" s="18">
        <f>IF(IFERROR(INDEX(Blocks!$M$2:$M$1065,MATCH($A29&amp;"|10",Blocks!$A$2:$A$1065,0)),"")=0,"",IFERROR(INDEX(Blocks!$S$2:$S$1065,MATCH($A29&amp;"|10",Blocks!$A$2:$A$1065,0)),""))</f>
        <v/>
      </c>
      <c r="AY29" s="20">
        <f>IFERROR(INDEX(Blocks!$T$2:$T$1065,MATCH($A29&amp;"|10",Blocks!$A$2:$A$1065,0)),"")</f>
        <v/>
      </c>
      <c r="AZ29" s="15">
        <f>IFERROR(INDEX(Blocks!$N$2:$N$1065,MATCH($A29&amp;"|11",Blocks!$A$2:$A$1065,0)),"")</f>
        <v/>
      </c>
      <c r="BA29" s="16">
        <f>IF(IFERROR(INDEX(Blocks!$M$2:$M$1065,MATCH($A29&amp;"|11",Blocks!$A$2:$A$1065,0)),"")=0,"",IFERROR(INDEX(Blocks!$P$2:$P$1065,MATCH($A29&amp;"|11",Blocks!$A$2:$A$1065,0)),""))</f>
        <v/>
      </c>
      <c r="BB29" s="15">
        <f>IF(IFERROR(INDEX(Blocks!$M$2:$M$1065,MATCH($A29&amp;"|11",Blocks!$A$2:$A$1065,0)),"")=0,"",IFERROR(INDEX(Blocks!$S$2:$S$1065,MATCH($A29&amp;"|11",Blocks!$A$2:$A$1065,0)),""))</f>
        <v/>
      </c>
      <c r="BC29" s="17">
        <f>IFERROR(INDEX(Blocks!$T$2:$T$1065,MATCH($A29&amp;"|11",Blocks!$A$2:$A$1065,0)),"")</f>
        <v/>
      </c>
      <c r="BD29" s="18">
        <f>IFERROR(INDEX(Blocks!$N$2:$N$1065,MATCH($A29&amp;"|12",Blocks!$A$2:$A$1065,0)),"")</f>
        <v/>
      </c>
      <c r="BE29" s="19">
        <f>IF(IFERROR(INDEX(Blocks!$M$2:$M$1065,MATCH($A29&amp;"|12",Blocks!$A$2:$A$1065,0)),"")=0,"",IFERROR(INDEX(Blocks!$P$2:$P$1065,MATCH($A29&amp;"|12",Blocks!$A$2:$A$1065,0)),""))</f>
        <v/>
      </c>
      <c r="BF29" s="18">
        <f>IF(IFERROR(INDEX(Blocks!$M$2:$M$1065,MATCH($A29&amp;"|12",Blocks!$A$2:$A$1065,0)),"")=0,"",IFERROR(INDEX(Blocks!$S$2:$S$1065,MATCH($A29&amp;"|12",Blocks!$A$2:$A$1065,0)),""))</f>
        <v/>
      </c>
      <c r="BG29" s="20">
        <f>IFERROR(INDEX(Blocks!$T$2:$T$1065,MATCH($A29&amp;"|12",Blocks!$A$2:$A$1065,0)),"")</f>
        <v/>
      </c>
    </row>
    <row r="32">
      <c r="A32" s="6" t="inlineStr">
        <is>
          <t>Block fixtures (H = home, A = away), in each team's own date order</t>
        </is>
      </c>
    </row>
    <row r="33">
      <c r="A33" s="10" t="inlineStr">
        <is>
          <t>Team</t>
        </is>
      </c>
      <c r="B33" s="10" t="inlineStr">
        <is>
          <t>Block 1</t>
        </is>
      </c>
      <c r="C33" s="10" t="inlineStr">
        <is>
          <t>Block 2</t>
        </is>
      </c>
      <c r="D33" s="10" t="inlineStr">
        <is>
          <t>Block 3</t>
        </is>
      </c>
      <c r="E33" s="10" t="inlineStr">
        <is>
          <t>Block 4</t>
        </is>
      </c>
      <c r="F33" s="10" t="inlineStr">
        <is>
          <t>Block 5</t>
        </is>
      </c>
      <c r="G33" s="10" t="inlineStr">
        <is>
          <t>Block 6</t>
        </is>
      </c>
      <c r="H33" s="10" t="inlineStr">
        <is>
          <t>Block 7</t>
        </is>
      </c>
      <c r="I33" s="10" t="inlineStr">
        <is>
          <t>Block 8</t>
        </is>
      </c>
      <c r="J33" s="10" t="inlineStr">
        <is>
          <t>Block 9</t>
        </is>
      </c>
      <c r="K33" s="10" t="inlineStr">
        <is>
          <t>Block 10</t>
        </is>
      </c>
      <c r="L33" s="10" t="inlineStr">
        <is>
          <t>Block 11</t>
        </is>
      </c>
      <c r="M33" s="10" t="inlineStr">
        <is>
          <t>Block 12</t>
        </is>
      </c>
    </row>
    <row r="34" ht="48" customHeight="1">
      <c r="A34" s="6" t="inlineStr">
        <is>
          <t>West Ham</t>
        </is>
      </c>
      <c r="B34" s="21">
        <f>IFERROR(INDEX(Blocks!$I$2:$I$1065,MATCH($A34&amp;"|1",Blocks!$A$2:$A$1065,0)),"")</f>
        <v/>
      </c>
      <c r="C34" s="21">
        <f>IFERROR(INDEX(Blocks!$I$2:$I$1065,MATCH($A34&amp;"|2",Blocks!$A$2:$A$1065,0)),"")</f>
        <v/>
      </c>
      <c r="D34" s="21">
        <f>IFERROR(INDEX(Blocks!$I$2:$I$1065,MATCH($A34&amp;"|3",Blocks!$A$2:$A$1065,0)),"")</f>
        <v/>
      </c>
      <c r="E34" s="21">
        <f>IFERROR(INDEX(Blocks!$I$2:$I$1065,MATCH($A34&amp;"|4",Blocks!$A$2:$A$1065,0)),"")</f>
        <v/>
      </c>
      <c r="F34" s="21">
        <f>IFERROR(INDEX(Blocks!$I$2:$I$1065,MATCH($A34&amp;"|5",Blocks!$A$2:$A$1065,0)),"")</f>
        <v/>
      </c>
      <c r="G34" s="21">
        <f>IFERROR(INDEX(Blocks!$I$2:$I$1065,MATCH($A34&amp;"|6",Blocks!$A$2:$A$1065,0)),"")</f>
        <v/>
      </c>
      <c r="H34" s="21">
        <f>IFERROR(INDEX(Blocks!$I$2:$I$1065,MATCH($A34&amp;"|7",Blocks!$A$2:$A$1065,0)),"")</f>
        <v/>
      </c>
      <c r="I34" s="21">
        <f>IFERROR(INDEX(Blocks!$I$2:$I$1065,MATCH($A34&amp;"|8",Blocks!$A$2:$A$1065,0)),"")</f>
        <v/>
      </c>
      <c r="J34" s="21">
        <f>IFERROR(INDEX(Blocks!$I$2:$I$1065,MATCH($A34&amp;"|9",Blocks!$A$2:$A$1065,0)),"")</f>
        <v/>
      </c>
      <c r="K34" s="21">
        <f>IFERROR(INDEX(Blocks!$I$2:$I$1065,MATCH($A34&amp;"|10",Blocks!$A$2:$A$1065,0)),"")</f>
        <v/>
      </c>
      <c r="L34" s="21">
        <f>IFERROR(INDEX(Blocks!$I$2:$I$1065,MATCH($A34&amp;"|11",Blocks!$A$2:$A$1065,0)),"")</f>
        <v/>
      </c>
      <c r="M34" s="21">
        <f>IFERROR(INDEX(Blocks!$I$2:$I$1065,MATCH($A34&amp;"|12",Blocks!$A$2:$A$1065,0)),"")</f>
        <v/>
      </c>
    </row>
    <row r="35" ht="48" customHeight="1">
      <c r="A35" s="6" t="inlineStr">
        <is>
          <t>Wolves</t>
        </is>
      </c>
      <c r="B35" s="21">
        <f>IFERROR(INDEX(Blocks!$I$2:$I$1065,MATCH($A35&amp;"|1",Blocks!$A$2:$A$1065,0)),"")</f>
        <v/>
      </c>
      <c r="C35" s="21">
        <f>IFERROR(INDEX(Blocks!$I$2:$I$1065,MATCH($A35&amp;"|2",Blocks!$A$2:$A$1065,0)),"")</f>
        <v/>
      </c>
      <c r="D35" s="21">
        <f>IFERROR(INDEX(Blocks!$I$2:$I$1065,MATCH($A35&amp;"|3",Blocks!$A$2:$A$1065,0)),"")</f>
        <v/>
      </c>
      <c r="E35" s="21">
        <f>IFERROR(INDEX(Blocks!$I$2:$I$1065,MATCH($A35&amp;"|4",Blocks!$A$2:$A$1065,0)),"")</f>
        <v/>
      </c>
      <c r="F35" s="21">
        <f>IFERROR(INDEX(Blocks!$I$2:$I$1065,MATCH($A35&amp;"|5",Blocks!$A$2:$A$1065,0)),"")</f>
        <v/>
      </c>
      <c r="G35" s="21">
        <f>IFERROR(INDEX(Blocks!$I$2:$I$1065,MATCH($A35&amp;"|6",Blocks!$A$2:$A$1065,0)),"")</f>
        <v/>
      </c>
      <c r="H35" s="21">
        <f>IFERROR(INDEX(Blocks!$I$2:$I$1065,MATCH($A35&amp;"|7",Blocks!$A$2:$A$1065,0)),"")</f>
        <v/>
      </c>
      <c r="I35" s="21">
        <f>IFERROR(INDEX(Blocks!$I$2:$I$1065,MATCH($A35&amp;"|8",Blocks!$A$2:$A$1065,0)),"")</f>
        <v/>
      </c>
      <c r="J35" s="21">
        <f>IFERROR(INDEX(Blocks!$I$2:$I$1065,MATCH($A35&amp;"|9",Blocks!$A$2:$A$1065,0)),"")</f>
        <v/>
      </c>
      <c r="K35" s="21">
        <f>IFERROR(INDEX(Blocks!$I$2:$I$1065,MATCH($A35&amp;"|10",Blocks!$A$2:$A$1065,0)),"")</f>
        <v/>
      </c>
      <c r="L35" s="21">
        <f>IFERROR(INDEX(Blocks!$I$2:$I$1065,MATCH($A35&amp;"|11",Blocks!$A$2:$A$1065,0)),"")</f>
        <v/>
      </c>
      <c r="M35" s="21">
        <f>IFERROR(INDEX(Blocks!$I$2:$I$1065,MATCH($A35&amp;"|12",Blocks!$A$2:$A$1065,0)),"")</f>
        <v/>
      </c>
    </row>
    <row r="36" ht="48" customHeight="1">
      <c r="A36" s="6" t="inlineStr">
        <is>
          <t>Middlesbrough</t>
        </is>
      </c>
      <c r="B36" s="21">
        <f>IFERROR(INDEX(Blocks!$I$2:$I$1065,MATCH($A36&amp;"|1",Blocks!$A$2:$A$1065,0)),"")</f>
        <v/>
      </c>
      <c r="C36" s="21">
        <f>IFERROR(INDEX(Blocks!$I$2:$I$1065,MATCH($A36&amp;"|2",Blocks!$A$2:$A$1065,0)),"")</f>
        <v/>
      </c>
      <c r="D36" s="21">
        <f>IFERROR(INDEX(Blocks!$I$2:$I$1065,MATCH($A36&amp;"|3",Blocks!$A$2:$A$1065,0)),"")</f>
        <v/>
      </c>
      <c r="E36" s="21">
        <f>IFERROR(INDEX(Blocks!$I$2:$I$1065,MATCH($A36&amp;"|4",Blocks!$A$2:$A$1065,0)),"")</f>
        <v/>
      </c>
      <c r="F36" s="21">
        <f>IFERROR(INDEX(Blocks!$I$2:$I$1065,MATCH($A36&amp;"|5",Blocks!$A$2:$A$1065,0)),"")</f>
        <v/>
      </c>
      <c r="G36" s="21">
        <f>IFERROR(INDEX(Blocks!$I$2:$I$1065,MATCH($A36&amp;"|6",Blocks!$A$2:$A$1065,0)),"")</f>
        <v/>
      </c>
      <c r="H36" s="21">
        <f>IFERROR(INDEX(Blocks!$I$2:$I$1065,MATCH($A36&amp;"|7",Blocks!$A$2:$A$1065,0)),"")</f>
        <v/>
      </c>
      <c r="I36" s="21">
        <f>IFERROR(INDEX(Blocks!$I$2:$I$1065,MATCH($A36&amp;"|8",Blocks!$A$2:$A$1065,0)),"")</f>
        <v/>
      </c>
      <c r="J36" s="21">
        <f>IFERROR(INDEX(Blocks!$I$2:$I$1065,MATCH($A36&amp;"|9",Blocks!$A$2:$A$1065,0)),"")</f>
        <v/>
      </c>
      <c r="K36" s="21">
        <f>IFERROR(INDEX(Blocks!$I$2:$I$1065,MATCH($A36&amp;"|10",Blocks!$A$2:$A$1065,0)),"")</f>
        <v/>
      </c>
      <c r="L36" s="21">
        <f>IFERROR(INDEX(Blocks!$I$2:$I$1065,MATCH($A36&amp;"|11",Blocks!$A$2:$A$1065,0)),"")</f>
        <v/>
      </c>
      <c r="M36" s="21">
        <f>IFERROR(INDEX(Blocks!$I$2:$I$1065,MATCH($A36&amp;"|12",Blocks!$A$2:$A$1065,0)),"")</f>
        <v/>
      </c>
    </row>
    <row r="37" ht="48" customHeight="1">
      <c r="A37" s="6" t="inlineStr">
        <is>
          <t>Burnley</t>
        </is>
      </c>
      <c r="B37" s="21">
        <f>IFERROR(INDEX(Blocks!$I$2:$I$1065,MATCH($A37&amp;"|1",Blocks!$A$2:$A$1065,0)),"")</f>
        <v/>
      </c>
      <c r="C37" s="21">
        <f>IFERROR(INDEX(Blocks!$I$2:$I$1065,MATCH($A37&amp;"|2",Blocks!$A$2:$A$1065,0)),"")</f>
        <v/>
      </c>
      <c r="D37" s="21">
        <f>IFERROR(INDEX(Blocks!$I$2:$I$1065,MATCH($A37&amp;"|3",Blocks!$A$2:$A$1065,0)),"")</f>
        <v/>
      </c>
      <c r="E37" s="21">
        <f>IFERROR(INDEX(Blocks!$I$2:$I$1065,MATCH($A37&amp;"|4",Blocks!$A$2:$A$1065,0)),"")</f>
        <v/>
      </c>
      <c r="F37" s="21">
        <f>IFERROR(INDEX(Blocks!$I$2:$I$1065,MATCH($A37&amp;"|5",Blocks!$A$2:$A$1065,0)),"")</f>
        <v/>
      </c>
      <c r="G37" s="21">
        <f>IFERROR(INDEX(Blocks!$I$2:$I$1065,MATCH($A37&amp;"|6",Blocks!$A$2:$A$1065,0)),"")</f>
        <v/>
      </c>
      <c r="H37" s="21">
        <f>IFERROR(INDEX(Blocks!$I$2:$I$1065,MATCH($A37&amp;"|7",Blocks!$A$2:$A$1065,0)),"")</f>
        <v/>
      </c>
      <c r="I37" s="21">
        <f>IFERROR(INDEX(Blocks!$I$2:$I$1065,MATCH($A37&amp;"|8",Blocks!$A$2:$A$1065,0)),"")</f>
        <v/>
      </c>
      <c r="J37" s="21">
        <f>IFERROR(INDEX(Blocks!$I$2:$I$1065,MATCH($A37&amp;"|9",Blocks!$A$2:$A$1065,0)),"")</f>
        <v/>
      </c>
      <c r="K37" s="21">
        <f>IFERROR(INDEX(Blocks!$I$2:$I$1065,MATCH($A37&amp;"|10",Blocks!$A$2:$A$1065,0)),"")</f>
        <v/>
      </c>
      <c r="L37" s="21">
        <f>IFERROR(INDEX(Blocks!$I$2:$I$1065,MATCH($A37&amp;"|11",Blocks!$A$2:$A$1065,0)),"")</f>
        <v/>
      </c>
      <c r="M37" s="21">
        <f>IFERROR(INDEX(Blocks!$I$2:$I$1065,MATCH($A37&amp;"|12",Blocks!$A$2:$A$1065,0)),"")</f>
        <v/>
      </c>
    </row>
    <row r="38" ht="48" customHeight="1">
      <c r="A38" s="6" t="inlineStr">
        <is>
          <t>Southampton</t>
        </is>
      </c>
      <c r="B38" s="21">
        <f>IFERROR(INDEX(Blocks!$I$2:$I$1065,MATCH($A38&amp;"|1",Blocks!$A$2:$A$1065,0)),"")</f>
        <v/>
      </c>
      <c r="C38" s="21">
        <f>IFERROR(INDEX(Blocks!$I$2:$I$1065,MATCH($A38&amp;"|2",Blocks!$A$2:$A$1065,0)),"")</f>
        <v/>
      </c>
      <c r="D38" s="21">
        <f>IFERROR(INDEX(Blocks!$I$2:$I$1065,MATCH($A38&amp;"|3",Blocks!$A$2:$A$1065,0)),"")</f>
        <v/>
      </c>
      <c r="E38" s="21">
        <f>IFERROR(INDEX(Blocks!$I$2:$I$1065,MATCH($A38&amp;"|4",Blocks!$A$2:$A$1065,0)),"")</f>
        <v/>
      </c>
      <c r="F38" s="21">
        <f>IFERROR(INDEX(Blocks!$I$2:$I$1065,MATCH($A38&amp;"|5",Blocks!$A$2:$A$1065,0)),"")</f>
        <v/>
      </c>
      <c r="G38" s="21">
        <f>IFERROR(INDEX(Blocks!$I$2:$I$1065,MATCH($A38&amp;"|6",Blocks!$A$2:$A$1065,0)),"")</f>
        <v/>
      </c>
      <c r="H38" s="21">
        <f>IFERROR(INDEX(Blocks!$I$2:$I$1065,MATCH($A38&amp;"|7",Blocks!$A$2:$A$1065,0)),"")</f>
        <v/>
      </c>
      <c r="I38" s="21">
        <f>IFERROR(INDEX(Blocks!$I$2:$I$1065,MATCH($A38&amp;"|8",Blocks!$A$2:$A$1065,0)),"")</f>
        <v/>
      </c>
      <c r="J38" s="21">
        <f>IFERROR(INDEX(Blocks!$I$2:$I$1065,MATCH($A38&amp;"|9",Blocks!$A$2:$A$1065,0)),"")</f>
        <v/>
      </c>
      <c r="K38" s="21">
        <f>IFERROR(INDEX(Blocks!$I$2:$I$1065,MATCH($A38&amp;"|10",Blocks!$A$2:$A$1065,0)),"")</f>
        <v/>
      </c>
      <c r="L38" s="21">
        <f>IFERROR(INDEX(Blocks!$I$2:$I$1065,MATCH($A38&amp;"|11",Blocks!$A$2:$A$1065,0)),"")</f>
        <v/>
      </c>
      <c r="M38" s="21">
        <f>IFERROR(INDEX(Blocks!$I$2:$I$1065,MATCH($A38&amp;"|12",Blocks!$A$2:$A$1065,0)),"")</f>
        <v/>
      </c>
    </row>
    <row r="39" ht="48" customHeight="1">
      <c r="A39" s="6" t="inlineStr">
        <is>
          <t>Birmingham</t>
        </is>
      </c>
      <c r="B39" s="21">
        <f>IFERROR(INDEX(Blocks!$I$2:$I$1065,MATCH($A39&amp;"|1",Blocks!$A$2:$A$1065,0)),"")</f>
        <v/>
      </c>
      <c r="C39" s="21">
        <f>IFERROR(INDEX(Blocks!$I$2:$I$1065,MATCH($A39&amp;"|2",Blocks!$A$2:$A$1065,0)),"")</f>
        <v/>
      </c>
      <c r="D39" s="21">
        <f>IFERROR(INDEX(Blocks!$I$2:$I$1065,MATCH($A39&amp;"|3",Blocks!$A$2:$A$1065,0)),"")</f>
        <v/>
      </c>
      <c r="E39" s="21">
        <f>IFERROR(INDEX(Blocks!$I$2:$I$1065,MATCH($A39&amp;"|4",Blocks!$A$2:$A$1065,0)),"")</f>
        <v/>
      </c>
      <c r="F39" s="21">
        <f>IFERROR(INDEX(Blocks!$I$2:$I$1065,MATCH($A39&amp;"|5",Blocks!$A$2:$A$1065,0)),"")</f>
        <v/>
      </c>
      <c r="G39" s="21">
        <f>IFERROR(INDEX(Blocks!$I$2:$I$1065,MATCH($A39&amp;"|6",Blocks!$A$2:$A$1065,0)),"")</f>
        <v/>
      </c>
      <c r="H39" s="21">
        <f>IFERROR(INDEX(Blocks!$I$2:$I$1065,MATCH($A39&amp;"|7",Blocks!$A$2:$A$1065,0)),"")</f>
        <v/>
      </c>
      <c r="I39" s="21">
        <f>IFERROR(INDEX(Blocks!$I$2:$I$1065,MATCH($A39&amp;"|8",Blocks!$A$2:$A$1065,0)),"")</f>
        <v/>
      </c>
      <c r="J39" s="21">
        <f>IFERROR(INDEX(Blocks!$I$2:$I$1065,MATCH($A39&amp;"|9",Blocks!$A$2:$A$1065,0)),"")</f>
        <v/>
      </c>
      <c r="K39" s="21">
        <f>IFERROR(INDEX(Blocks!$I$2:$I$1065,MATCH($A39&amp;"|10",Blocks!$A$2:$A$1065,0)),"")</f>
        <v/>
      </c>
      <c r="L39" s="21">
        <f>IFERROR(INDEX(Blocks!$I$2:$I$1065,MATCH($A39&amp;"|11",Blocks!$A$2:$A$1065,0)),"")</f>
        <v/>
      </c>
      <c r="M39" s="21">
        <f>IFERROR(INDEX(Blocks!$I$2:$I$1065,MATCH($A39&amp;"|12",Blocks!$A$2:$A$1065,0)),"")</f>
        <v/>
      </c>
    </row>
    <row r="40" ht="48" customHeight="1">
      <c r="A40" s="6" t="inlineStr">
        <is>
          <t>Norwich</t>
        </is>
      </c>
      <c r="B40" s="21">
        <f>IFERROR(INDEX(Blocks!$I$2:$I$1065,MATCH($A40&amp;"|1",Blocks!$A$2:$A$1065,0)),"")</f>
        <v/>
      </c>
      <c r="C40" s="21">
        <f>IFERROR(INDEX(Blocks!$I$2:$I$1065,MATCH($A40&amp;"|2",Blocks!$A$2:$A$1065,0)),"")</f>
        <v/>
      </c>
      <c r="D40" s="21">
        <f>IFERROR(INDEX(Blocks!$I$2:$I$1065,MATCH($A40&amp;"|3",Blocks!$A$2:$A$1065,0)),"")</f>
        <v/>
      </c>
      <c r="E40" s="21">
        <f>IFERROR(INDEX(Blocks!$I$2:$I$1065,MATCH($A40&amp;"|4",Blocks!$A$2:$A$1065,0)),"")</f>
        <v/>
      </c>
      <c r="F40" s="21">
        <f>IFERROR(INDEX(Blocks!$I$2:$I$1065,MATCH($A40&amp;"|5",Blocks!$A$2:$A$1065,0)),"")</f>
        <v/>
      </c>
      <c r="G40" s="21">
        <f>IFERROR(INDEX(Blocks!$I$2:$I$1065,MATCH($A40&amp;"|6",Blocks!$A$2:$A$1065,0)),"")</f>
        <v/>
      </c>
      <c r="H40" s="21">
        <f>IFERROR(INDEX(Blocks!$I$2:$I$1065,MATCH($A40&amp;"|7",Blocks!$A$2:$A$1065,0)),"")</f>
        <v/>
      </c>
      <c r="I40" s="21">
        <f>IFERROR(INDEX(Blocks!$I$2:$I$1065,MATCH($A40&amp;"|8",Blocks!$A$2:$A$1065,0)),"")</f>
        <v/>
      </c>
      <c r="J40" s="21">
        <f>IFERROR(INDEX(Blocks!$I$2:$I$1065,MATCH($A40&amp;"|9",Blocks!$A$2:$A$1065,0)),"")</f>
        <v/>
      </c>
      <c r="K40" s="21">
        <f>IFERROR(INDEX(Blocks!$I$2:$I$1065,MATCH($A40&amp;"|10",Blocks!$A$2:$A$1065,0)),"")</f>
        <v/>
      </c>
      <c r="L40" s="21">
        <f>IFERROR(INDEX(Blocks!$I$2:$I$1065,MATCH($A40&amp;"|11",Blocks!$A$2:$A$1065,0)),"")</f>
        <v/>
      </c>
      <c r="M40" s="21">
        <f>IFERROR(INDEX(Blocks!$I$2:$I$1065,MATCH($A40&amp;"|12",Blocks!$A$2:$A$1065,0)),"")</f>
        <v/>
      </c>
    </row>
    <row r="41" ht="48" customHeight="1">
      <c r="A41" s="6" t="inlineStr">
        <is>
          <t>Sheffield United</t>
        </is>
      </c>
      <c r="B41" s="21">
        <f>IFERROR(INDEX(Blocks!$I$2:$I$1065,MATCH($A41&amp;"|1",Blocks!$A$2:$A$1065,0)),"")</f>
        <v/>
      </c>
      <c r="C41" s="21">
        <f>IFERROR(INDEX(Blocks!$I$2:$I$1065,MATCH($A41&amp;"|2",Blocks!$A$2:$A$1065,0)),"")</f>
        <v/>
      </c>
      <c r="D41" s="21">
        <f>IFERROR(INDEX(Blocks!$I$2:$I$1065,MATCH($A41&amp;"|3",Blocks!$A$2:$A$1065,0)),"")</f>
        <v/>
      </c>
      <c r="E41" s="21">
        <f>IFERROR(INDEX(Blocks!$I$2:$I$1065,MATCH($A41&amp;"|4",Blocks!$A$2:$A$1065,0)),"")</f>
        <v/>
      </c>
      <c r="F41" s="21">
        <f>IFERROR(INDEX(Blocks!$I$2:$I$1065,MATCH($A41&amp;"|5",Blocks!$A$2:$A$1065,0)),"")</f>
        <v/>
      </c>
      <c r="G41" s="21">
        <f>IFERROR(INDEX(Blocks!$I$2:$I$1065,MATCH($A41&amp;"|6",Blocks!$A$2:$A$1065,0)),"")</f>
        <v/>
      </c>
      <c r="H41" s="21">
        <f>IFERROR(INDEX(Blocks!$I$2:$I$1065,MATCH($A41&amp;"|7",Blocks!$A$2:$A$1065,0)),"")</f>
        <v/>
      </c>
      <c r="I41" s="21">
        <f>IFERROR(INDEX(Blocks!$I$2:$I$1065,MATCH($A41&amp;"|8",Blocks!$A$2:$A$1065,0)),"")</f>
        <v/>
      </c>
      <c r="J41" s="21">
        <f>IFERROR(INDEX(Blocks!$I$2:$I$1065,MATCH($A41&amp;"|9",Blocks!$A$2:$A$1065,0)),"")</f>
        <v/>
      </c>
      <c r="K41" s="21">
        <f>IFERROR(INDEX(Blocks!$I$2:$I$1065,MATCH($A41&amp;"|10",Blocks!$A$2:$A$1065,0)),"")</f>
        <v/>
      </c>
      <c r="L41" s="21">
        <f>IFERROR(INDEX(Blocks!$I$2:$I$1065,MATCH($A41&amp;"|11",Blocks!$A$2:$A$1065,0)),"")</f>
        <v/>
      </c>
      <c r="M41" s="21">
        <f>IFERROR(INDEX(Blocks!$I$2:$I$1065,MATCH($A41&amp;"|12",Blocks!$A$2:$A$1065,0)),"")</f>
        <v/>
      </c>
    </row>
    <row r="42" ht="48" customHeight="1">
      <c r="A42" s="6" t="inlineStr">
        <is>
          <t>Wrexham</t>
        </is>
      </c>
      <c r="B42" s="21">
        <f>IFERROR(INDEX(Blocks!$I$2:$I$1065,MATCH($A42&amp;"|1",Blocks!$A$2:$A$1065,0)),"")</f>
        <v/>
      </c>
      <c r="C42" s="21">
        <f>IFERROR(INDEX(Blocks!$I$2:$I$1065,MATCH($A42&amp;"|2",Blocks!$A$2:$A$1065,0)),"")</f>
        <v/>
      </c>
      <c r="D42" s="21">
        <f>IFERROR(INDEX(Blocks!$I$2:$I$1065,MATCH($A42&amp;"|3",Blocks!$A$2:$A$1065,0)),"")</f>
        <v/>
      </c>
      <c r="E42" s="21">
        <f>IFERROR(INDEX(Blocks!$I$2:$I$1065,MATCH($A42&amp;"|4",Blocks!$A$2:$A$1065,0)),"")</f>
        <v/>
      </c>
      <c r="F42" s="21">
        <f>IFERROR(INDEX(Blocks!$I$2:$I$1065,MATCH($A42&amp;"|5",Blocks!$A$2:$A$1065,0)),"")</f>
        <v/>
      </c>
      <c r="G42" s="21">
        <f>IFERROR(INDEX(Blocks!$I$2:$I$1065,MATCH($A42&amp;"|6",Blocks!$A$2:$A$1065,0)),"")</f>
        <v/>
      </c>
      <c r="H42" s="21">
        <f>IFERROR(INDEX(Blocks!$I$2:$I$1065,MATCH($A42&amp;"|7",Blocks!$A$2:$A$1065,0)),"")</f>
        <v/>
      </c>
      <c r="I42" s="21">
        <f>IFERROR(INDEX(Blocks!$I$2:$I$1065,MATCH($A42&amp;"|8",Blocks!$A$2:$A$1065,0)),"")</f>
        <v/>
      </c>
      <c r="J42" s="21">
        <f>IFERROR(INDEX(Blocks!$I$2:$I$1065,MATCH($A42&amp;"|9",Blocks!$A$2:$A$1065,0)),"")</f>
        <v/>
      </c>
      <c r="K42" s="21">
        <f>IFERROR(INDEX(Blocks!$I$2:$I$1065,MATCH($A42&amp;"|10",Blocks!$A$2:$A$1065,0)),"")</f>
        <v/>
      </c>
      <c r="L42" s="21">
        <f>IFERROR(INDEX(Blocks!$I$2:$I$1065,MATCH($A42&amp;"|11",Blocks!$A$2:$A$1065,0)),"")</f>
        <v/>
      </c>
      <c r="M42" s="21">
        <f>IFERROR(INDEX(Blocks!$I$2:$I$1065,MATCH($A42&amp;"|12",Blocks!$A$2:$A$1065,0)),"")</f>
        <v/>
      </c>
    </row>
    <row r="43" ht="48" customHeight="1">
      <c r="A43" s="6" t="inlineStr">
        <is>
          <t>Millwall</t>
        </is>
      </c>
      <c r="B43" s="21">
        <f>IFERROR(INDEX(Blocks!$I$2:$I$1065,MATCH($A43&amp;"|1",Blocks!$A$2:$A$1065,0)),"")</f>
        <v/>
      </c>
      <c r="C43" s="21">
        <f>IFERROR(INDEX(Blocks!$I$2:$I$1065,MATCH($A43&amp;"|2",Blocks!$A$2:$A$1065,0)),"")</f>
        <v/>
      </c>
      <c r="D43" s="21">
        <f>IFERROR(INDEX(Blocks!$I$2:$I$1065,MATCH($A43&amp;"|3",Blocks!$A$2:$A$1065,0)),"")</f>
        <v/>
      </c>
      <c r="E43" s="21">
        <f>IFERROR(INDEX(Blocks!$I$2:$I$1065,MATCH($A43&amp;"|4",Blocks!$A$2:$A$1065,0)),"")</f>
        <v/>
      </c>
      <c r="F43" s="21">
        <f>IFERROR(INDEX(Blocks!$I$2:$I$1065,MATCH($A43&amp;"|5",Blocks!$A$2:$A$1065,0)),"")</f>
        <v/>
      </c>
      <c r="G43" s="21">
        <f>IFERROR(INDEX(Blocks!$I$2:$I$1065,MATCH($A43&amp;"|6",Blocks!$A$2:$A$1065,0)),"")</f>
        <v/>
      </c>
      <c r="H43" s="21">
        <f>IFERROR(INDEX(Blocks!$I$2:$I$1065,MATCH($A43&amp;"|7",Blocks!$A$2:$A$1065,0)),"")</f>
        <v/>
      </c>
      <c r="I43" s="21">
        <f>IFERROR(INDEX(Blocks!$I$2:$I$1065,MATCH($A43&amp;"|8",Blocks!$A$2:$A$1065,0)),"")</f>
        <v/>
      </c>
      <c r="J43" s="21">
        <f>IFERROR(INDEX(Blocks!$I$2:$I$1065,MATCH($A43&amp;"|9",Blocks!$A$2:$A$1065,0)),"")</f>
        <v/>
      </c>
      <c r="K43" s="21">
        <f>IFERROR(INDEX(Blocks!$I$2:$I$1065,MATCH($A43&amp;"|10",Blocks!$A$2:$A$1065,0)),"")</f>
        <v/>
      </c>
      <c r="L43" s="21">
        <f>IFERROR(INDEX(Blocks!$I$2:$I$1065,MATCH($A43&amp;"|11",Blocks!$A$2:$A$1065,0)),"")</f>
        <v/>
      </c>
      <c r="M43" s="21">
        <f>IFERROR(INDEX(Blocks!$I$2:$I$1065,MATCH($A43&amp;"|12",Blocks!$A$2:$A$1065,0)),"")</f>
        <v/>
      </c>
    </row>
    <row r="44" ht="48" customHeight="1">
      <c r="A44" s="6" t="inlineStr">
        <is>
          <t>Stoke</t>
        </is>
      </c>
      <c r="B44" s="21">
        <f>IFERROR(INDEX(Blocks!$I$2:$I$1065,MATCH($A44&amp;"|1",Blocks!$A$2:$A$1065,0)),"")</f>
        <v/>
      </c>
      <c r="C44" s="21">
        <f>IFERROR(INDEX(Blocks!$I$2:$I$1065,MATCH($A44&amp;"|2",Blocks!$A$2:$A$1065,0)),"")</f>
        <v/>
      </c>
      <c r="D44" s="21">
        <f>IFERROR(INDEX(Blocks!$I$2:$I$1065,MATCH($A44&amp;"|3",Blocks!$A$2:$A$1065,0)),"")</f>
        <v/>
      </c>
      <c r="E44" s="21">
        <f>IFERROR(INDEX(Blocks!$I$2:$I$1065,MATCH($A44&amp;"|4",Blocks!$A$2:$A$1065,0)),"")</f>
        <v/>
      </c>
      <c r="F44" s="21">
        <f>IFERROR(INDEX(Blocks!$I$2:$I$1065,MATCH($A44&amp;"|5",Blocks!$A$2:$A$1065,0)),"")</f>
        <v/>
      </c>
      <c r="G44" s="21">
        <f>IFERROR(INDEX(Blocks!$I$2:$I$1065,MATCH($A44&amp;"|6",Blocks!$A$2:$A$1065,0)),"")</f>
        <v/>
      </c>
      <c r="H44" s="21">
        <f>IFERROR(INDEX(Blocks!$I$2:$I$1065,MATCH($A44&amp;"|7",Blocks!$A$2:$A$1065,0)),"")</f>
        <v/>
      </c>
      <c r="I44" s="21">
        <f>IFERROR(INDEX(Blocks!$I$2:$I$1065,MATCH($A44&amp;"|8",Blocks!$A$2:$A$1065,0)),"")</f>
        <v/>
      </c>
      <c r="J44" s="21">
        <f>IFERROR(INDEX(Blocks!$I$2:$I$1065,MATCH($A44&amp;"|9",Blocks!$A$2:$A$1065,0)),"")</f>
        <v/>
      </c>
      <c r="K44" s="21">
        <f>IFERROR(INDEX(Blocks!$I$2:$I$1065,MATCH($A44&amp;"|10",Blocks!$A$2:$A$1065,0)),"")</f>
        <v/>
      </c>
      <c r="L44" s="21">
        <f>IFERROR(INDEX(Blocks!$I$2:$I$1065,MATCH($A44&amp;"|11",Blocks!$A$2:$A$1065,0)),"")</f>
        <v/>
      </c>
      <c r="M44" s="21">
        <f>IFERROR(INDEX(Blocks!$I$2:$I$1065,MATCH($A44&amp;"|12",Blocks!$A$2:$A$1065,0)),"")</f>
        <v/>
      </c>
    </row>
    <row r="45" ht="48" customHeight="1">
      <c r="A45" s="6" t="inlineStr">
        <is>
          <t>Derby</t>
        </is>
      </c>
      <c r="B45" s="21">
        <f>IFERROR(INDEX(Blocks!$I$2:$I$1065,MATCH($A45&amp;"|1",Blocks!$A$2:$A$1065,0)),"")</f>
        <v/>
      </c>
      <c r="C45" s="21">
        <f>IFERROR(INDEX(Blocks!$I$2:$I$1065,MATCH($A45&amp;"|2",Blocks!$A$2:$A$1065,0)),"")</f>
        <v/>
      </c>
      <c r="D45" s="21">
        <f>IFERROR(INDEX(Blocks!$I$2:$I$1065,MATCH($A45&amp;"|3",Blocks!$A$2:$A$1065,0)),"")</f>
        <v/>
      </c>
      <c r="E45" s="21">
        <f>IFERROR(INDEX(Blocks!$I$2:$I$1065,MATCH($A45&amp;"|4",Blocks!$A$2:$A$1065,0)),"")</f>
        <v/>
      </c>
      <c r="F45" s="21">
        <f>IFERROR(INDEX(Blocks!$I$2:$I$1065,MATCH($A45&amp;"|5",Blocks!$A$2:$A$1065,0)),"")</f>
        <v/>
      </c>
      <c r="G45" s="21">
        <f>IFERROR(INDEX(Blocks!$I$2:$I$1065,MATCH($A45&amp;"|6",Blocks!$A$2:$A$1065,0)),"")</f>
        <v/>
      </c>
      <c r="H45" s="21">
        <f>IFERROR(INDEX(Blocks!$I$2:$I$1065,MATCH($A45&amp;"|7",Blocks!$A$2:$A$1065,0)),"")</f>
        <v/>
      </c>
      <c r="I45" s="21">
        <f>IFERROR(INDEX(Blocks!$I$2:$I$1065,MATCH($A45&amp;"|8",Blocks!$A$2:$A$1065,0)),"")</f>
        <v/>
      </c>
      <c r="J45" s="21">
        <f>IFERROR(INDEX(Blocks!$I$2:$I$1065,MATCH($A45&amp;"|9",Blocks!$A$2:$A$1065,0)),"")</f>
        <v/>
      </c>
      <c r="K45" s="21">
        <f>IFERROR(INDEX(Blocks!$I$2:$I$1065,MATCH($A45&amp;"|10",Blocks!$A$2:$A$1065,0)),"")</f>
        <v/>
      </c>
      <c r="L45" s="21">
        <f>IFERROR(INDEX(Blocks!$I$2:$I$1065,MATCH($A45&amp;"|11",Blocks!$A$2:$A$1065,0)),"")</f>
        <v/>
      </c>
      <c r="M45" s="21">
        <f>IFERROR(INDEX(Blocks!$I$2:$I$1065,MATCH($A45&amp;"|12",Blocks!$A$2:$A$1065,0)),"")</f>
        <v/>
      </c>
    </row>
    <row r="46" ht="48" customHeight="1">
      <c r="A46" s="6" t="inlineStr">
        <is>
          <t>West Brom</t>
        </is>
      </c>
      <c r="B46" s="21">
        <f>IFERROR(INDEX(Blocks!$I$2:$I$1065,MATCH($A46&amp;"|1",Blocks!$A$2:$A$1065,0)),"")</f>
        <v/>
      </c>
      <c r="C46" s="21">
        <f>IFERROR(INDEX(Blocks!$I$2:$I$1065,MATCH($A46&amp;"|2",Blocks!$A$2:$A$1065,0)),"")</f>
        <v/>
      </c>
      <c r="D46" s="21">
        <f>IFERROR(INDEX(Blocks!$I$2:$I$1065,MATCH($A46&amp;"|3",Blocks!$A$2:$A$1065,0)),"")</f>
        <v/>
      </c>
      <c r="E46" s="21">
        <f>IFERROR(INDEX(Blocks!$I$2:$I$1065,MATCH($A46&amp;"|4",Blocks!$A$2:$A$1065,0)),"")</f>
        <v/>
      </c>
      <c r="F46" s="21">
        <f>IFERROR(INDEX(Blocks!$I$2:$I$1065,MATCH($A46&amp;"|5",Blocks!$A$2:$A$1065,0)),"")</f>
        <v/>
      </c>
      <c r="G46" s="21">
        <f>IFERROR(INDEX(Blocks!$I$2:$I$1065,MATCH($A46&amp;"|6",Blocks!$A$2:$A$1065,0)),"")</f>
        <v/>
      </c>
      <c r="H46" s="21">
        <f>IFERROR(INDEX(Blocks!$I$2:$I$1065,MATCH($A46&amp;"|7",Blocks!$A$2:$A$1065,0)),"")</f>
        <v/>
      </c>
      <c r="I46" s="21">
        <f>IFERROR(INDEX(Blocks!$I$2:$I$1065,MATCH($A46&amp;"|8",Blocks!$A$2:$A$1065,0)),"")</f>
        <v/>
      </c>
      <c r="J46" s="21">
        <f>IFERROR(INDEX(Blocks!$I$2:$I$1065,MATCH($A46&amp;"|9",Blocks!$A$2:$A$1065,0)),"")</f>
        <v/>
      </c>
      <c r="K46" s="21">
        <f>IFERROR(INDEX(Blocks!$I$2:$I$1065,MATCH($A46&amp;"|10",Blocks!$A$2:$A$1065,0)),"")</f>
        <v/>
      </c>
      <c r="L46" s="21">
        <f>IFERROR(INDEX(Blocks!$I$2:$I$1065,MATCH($A46&amp;"|11",Blocks!$A$2:$A$1065,0)),"")</f>
        <v/>
      </c>
      <c r="M46" s="21">
        <f>IFERROR(INDEX(Blocks!$I$2:$I$1065,MATCH($A46&amp;"|12",Blocks!$A$2:$A$1065,0)),"")</f>
        <v/>
      </c>
    </row>
    <row r="47" ht="48" customHeight="1">
      <c r="A47" s="6" t="inlineStr">
        <is>
          <t>Bristol City</t>
        </is>
      </c>
      <c r="B47" s="21">
        <f>IFERROR(INDEX(Blocks!$I$2:$I$1065,MATCH($A47&amp;"|1",Blocks!$A$2:$A$1065,0)),"")</f>
        <v/>
      </c>
      <c r="C47" s="21">
        <f>IFERROR(INDEX(Blocks!$I$2:$I$1065,MATCH($A47&amp;"|2",Blocks!$A$2:$A$1065,0)),"")</f>
        <v/>
      </c>
      <c r="D47" s="21">
        <f>IFERROR(INDEX(Blocks!$I$2:$I$1065,MATCH($A47&amp;"|3",Blocks!$A$2:$A$1065,0)),"")</f>
        <v/>
      </c>
      <c r="E47" s="21">
        <f>IFERROR(INDEX(Blocks!$I$2:$I$1065,MATCH($A47&amp;"|4",Blocks!$A$2:$A$1065,0)),"")</f>
        <v/>
      </c>
      <c r="F47" s="21">
        <f>IFERROR(INDEX(Blocks!$I$2:$I$1065,MATCH($A47&amp;"|5",Blocks!$A$2:$A$1065,0)),"")</f>
        <v/>
      </c>
      <c r="G47" s="21">
        <f>IFERROR(INDEX(Blocks!$I$2:$I$1065,MATCH($A47&amp;"|6",Blocks!$A$2:$A$1065,0)),"")</f>
        <v/>
      </c>
      <c r="H47" s="21">
        <f>IFERROR(INDEX(Blocks!$I$2:$I$1065,MATCH($A47&amp;"|7",Blocks!$A$2:$A$1065,0)),"")</f>
        <v/>
      </c>
      <c r="I47" s="21">
        <f>IFERROR(INDEX(Blocks!$I$2:$I$1065,MATCH($A47&amp;"|8",Blocks!$A$2:$A$1065,0)),"")</f>
        <v/>
      </c>
      <c r="J47" s="21">
        <f>IFERROR(INDEX(Blocks!$I$2:$I$1065,MATCH($A47&amp;"|9",Blocks!$A$2:$A$1065,0)),"")</f>
        <v/>
      </c>
      <c r="K47" s="21">
        <f>IFERROR(INDEX(Blocks!$I$2:$I$1065,MATCH($A47&amp;"|10",Blocks!$A$2:$A$1065,0)),"")</f>
        <v/>
      </c>
      <c r="L47" s="21">
        <f>IFERROR(INDEX(Blocks!$I$2:$I$1065,MATCH($A47&amp;"|11",Blocks!$A$2:$A$1065,0)),"")</f>
        <v/>
      </c>
      <c r="M47" s="21">
        <f>IFERROR(INDEX(Blocks!$I$2:$I$1065,MATCH($A47&amp;"|12",Blocks!$A$2:$A$1065,0)),"")</f>
        <v/>
      </c>
    </row>
    <row r="48" ht="48" customHeight="1">
      <c r="A48" s="6" t="inlineStr">
        <is>
          <t>Swansea</t>
        </is>
      </c>
      <c r="B48" s="21">
        <f>IFERROR(INDEX(Blocks!$I$2:$I$1065,MATCH($A48&amp;"|1",Blocks!$A$2:$A$1065,0)),"")</f>
        <v/>
      </c>
      <c r="C48" s="21">
        <f>IFERROR(INDEX(Blocks!$I$2:$I$1065,MATCH($A48&amp;"|2",Blocks!$A$2:$A$1065,0)),"")</f>
        <v/>
      </c>
      <c r="D48" s="21">
        <f>IFERROR(INDEX(Blocks!$I$2:$I$1065,MATCH($A48&amp;"|3",Blocks!$A$2:$A$1065,0)),"")</f>
        <v/>
      </c>
      <c r="E48" s="21">
        <f>IFERROR(INDEX(Blocks!$I$2:$I$1065,MATCH($A48&amp;"|4",Blocks!$A$2:$A$1065,0)),"")</f>
        <v/>
      </c>
      <c r="F48" s="21">
        <f>IFERROR(INDEX(Blocks!$I$2:$I$1065,MATCH($A48&amp;"|5",Blocks!$A$2:$A$1065,0)),"")</f>
        <v/>
      </c>
      <c r="G48" s="21">
        <f>IFERROR(INDEX(Blocks!$I$2:$I$1065,MATCH($A48&amp;"|6",Blocks!$A$2:$A$1065,0)),"")</f>
        <v/>
      </c>
      <c r="H48" s="21">
        <f>IFERROR(INDEX(Blocks!$I$2:$I$1065,MATCH($A48&amp;"|7",Blocks!$A$2:$A$1065,0)),"")</f>
        <v/>
      </c>
      <c r="I48" s="21">
        <f>IFERROR(INDEX(Blocks!$I$2:$I$1065,MATCH($A48&amp;"|8",Blocks!$A$2:$A$1065,0)),"")</f>
        <v/>
      </c>
      <c r="J48" s="21">
        <f>IFERROR(INDEX(Blocks!$I$2:$I$1065,MATCH($A48&amp;"|9",Blocks!$A$2:$A$1065,0)),"")</f>
        <v/>
      </c>
      <c r="K48" s="21">
        <f>IFERROR(INDEX(Blocks!$I$2:$I$1065,MATCH($A48&amp;"|10",Blocks!$A$2:$A$1065,0)),"")</f>
        <v/>
      </c>
      <c r="L48" s="21">
        <f>IFERROR(INDEX(Blocks!$I$2:$I$1065,MATCH($A48&amp;"|11",Blocks!$A$2:$A$1065,0)),"")</f>
        <v/>
      </c>
      <c r="M48" s="21">
        <f>IFERROR(INDEX(Blocks!$I$2:$I$1065,MATCH($A48&amp;"|12",Blocks!$A$2:$A$1065,0)),"")</f>
        <v/>
      </c>
    </row>
    <row r="49" ht="48" customHeight="1">
      <c r="A49" s="6" t="inlineStr">
        <is>
          <t>Watford</t>
        </is>
      </c>
      <c r="B49" s="21">
        <f>IFERROR(INDEX(Blocks!$I$2:$I$1065,MATCH($A49&amp;"|1",Blocks!$A$2:$A$1065,0)),"")</f>
        <v/>
      </c>
      <c r="C49" s="21">
        <f>IFERROR(INDEX(Blocks!$I$2:$I$1065,MATCH($A49&amp;"|2",Blocks!$A$2:$A$1065,0)),"")</f>
        <v/>
      </c>
      <c r="D49" s="21">
        <f>IFERROR(INDEX(Blocks!$I$2:$I$1065,MATCH($A49&amp;"|3",Blocks!$A$2:$A$1065,0)),"")</f>
        <v/>
      </c>
      <c r="E49" s="21">
        <f>IFERROR(INDEX(Blocks!$I$2:$I$1065,MATCH($A49&amp;"|4",Blocks!$A$2:$A$1065,0)),"")</f>
        <v/>
      </c>
      <c r="F49" s="21">
        <f>IFERROR(INDEX(Blocks!$I$2:$I$1065,MATCH($A49&amp;"|5",Blocks!$A$2:$A$1065,0)),"")</f>
        <v/>
      </c>
      <c r="G49" s="21">
        <f>IFERROR(INDEX(Blocks!$I$2:$I$1065,MATCH($A49&amp;"|6",Blocks!$A$2:$A$1065,0)),"")</f>
        <v/>
      </c>
      <c r="H49" s="21">
        <f>IFERROR(INDEX(Blocks!$I$2:$I$1065,MATCH($A49&amp;"|7",Blocks!$A$2:$A$1065,0)),"")</f>
        <v/>
      </c>
      <c r="I49" s="21">
        <f>IFERROR(INDEX(Blocks!$I$2:$I$1065,MATCH($A49&amp;"|8",Blocks!$A$2:$A$1065,0)),"")</f>
        <v/>
      </c>
      <c r="J49" s="21">
        <f>IFERROR(INDEX(Blocks!$I$2:$I$1065,MATCH($A49&amp;"|9",Blocks!$A$2:$A$1065,0)),"")</f>
        <v/>
      </c>
      <c r="K49" s="21">
        <f>IFERROR(INDEX(Blocks!$I$2:$I$1065,MATCH($A49&amp;"|10",Blocks!$A$2:$A$1065,0)),"")</f>
        <v/>
      </c>
      <c r="L49" s="21">
        <f>IFERROR(INDEX(Blocks!$I$2:$I$1065,MATCH($A49&amp;"|11",Blocks!$A$2:$A$1065,0)),"")</f>
        <v/>
      </c>
      <c r="M49" s="21">
        <f>IFERROR(INDEX(Blocks!$I$2:$I$1065,MATCH($A49&amp;"|12",Blocks!$A$2:$A$1065,0)),"")</f>
        <v/>
      </c>
    </row>
    <row r="50" ht="48" customHeight="1">
      <c r="A50" s="6" t="inlineStr">
        <is>
          <t>QPR</t>
        </is>
      </c>
      <c r="B50" s="21">
        <f>IFERROR(INDEX(Blocks!$I$2:$I$1065,MATCH($A50&amp;"|1",Blocks!$A$2:$A$1065,0)),"")</f>
        <v/>
      </c>
      <c r="C50" s="21">
        <f>IFERROR(INDEX(Blocks!$I$2:$I$1065,MATCH($A50&amp;"|2",Blocks!$A$2:$A$1065,0)),"")</f>
        <v/>
      </c>
      <c r="D50" s="21">
        <f>IFERROR(INDEX(Blocks!$I$2:$I$1065,MATCH($A50&amp;"|3",Blocks!$A$2:$A$1065,0)),"")</f>
        <v/>
      </c>
      <c r="E50" s="21">
        <f>IFERROR(INDEX(Blocks!$I$2:$I$1065,MATCH($A50&amp;"|4",Blocks!$A$2:$A$1065,0)),"")</f>
        <v/>
      </c>
      <c r="F50" s="21">
        <f>IFERROR(INDEX(Blocks!$I$2:$I$1065,MATCH($A50&amp;"|5",Blocks!$A$2:$A$1065,0)),"")</f>
        <v/>
      </c>
      <c r="G50" s="21">
        <f>IFERROR(INDEX(Blocks!$I$2:$I$1065,MATCH($A50&amp;"|6",Blocks!$A$2:$A$1065,0)),"")</f>
        <v/>
      </c>
      <c r="H50" s="21">
        <f>IFERROR(INDEX(Blocks!$I$2:$I$1065,MATCH($A50&amp;"|7",Blocks!$A$2:$A$1065,0)),"")</f>
        <v/>
      </c>
      <c r="I50" s="21">
        <f>IFERROR(INDEX(Blocks!$I$2:$I$1065,MATCH($A50&amp;"|8",Blocks!$A$2:$A$1065,0)),"")</f>
        <v/>
      </c>
      <c r="J50" s="21">
        <f>IFERROR(INDEX(Blocks!$I$2:$I$1065,MATCH($A50&amp;"|9",Blocks!$A$2:$A$1065,0)),"")</f>
        <v/>
      </c>
      <c r="K50" s="21">
        <f>IFERROR(INDEX(Blocks!$I$2:$I$1065,MATCH($A50&amp;"|10",Blocks!$A$2:$A$1065,0)),"")</f>
        <v/>
      </c>
      <c r="L50" s="21">
        <f>IFERROR(INDEX(Blocks!$I$2:$I$1065,MATCH($A50&amp;"|11",Blocks!$A$2:$A$1065,0)),"")</f>
        <v/>
      </c>
      <c r="M50" s="21">
        <f>IFERROR(INDEX(Blocks!$I$2:$I$1065,MATCH($A50&amp;"|12",Blocks!$A$2:$A$1065,0)),"")</f>
        <v/>
      </c>
    </row>
    <row r="51" ht="48" customHeight="1">
      <c r="A51" s="6" t="inlineStr">
        <is>
          <t>Portsmouth</t>
        </is>
      </c>
      <c r="B51" s="21">
        <f>IFERROR(INDEX(Blocks!$I$2:$I$1065,MATCH($A51&amp;"|1",Blocks!$A$2:$A$1065,0)),"")</f>
        <v/>
      </c>
      <c r="C51" s="21">
        <f>IFERROR(INDEX(Blocks!$I$2:$I$1065,MATCH($A51&amp;"|2",Blocks!$A$2:$A$1065,0)),"")</f>
        <v/>
      </c>
      <c r="D51" s="21">
        <f>IFERROR(INDEX(Blocks!$I$2:$I$1065,MATCH($A51&amp;"|3",Blocks!$A$2:$A$1065,0)),"")</f>
        <v/>
      </c>
      <c r="E51" s="21">
        <f>IFERROR(INDEX(Blocks!$I$2:$I$1065,MATCH($A51&amp;"|4",Blocks!$A$2:$A$1065,0)),"")</f>
        <v/>
      </c>
      <c r="F51" s="21">
        <f>IFERROR(INDEX(Blocks!$I$2:$I$1065,MATCH($A51&amp;"|5",Blocks!$A$2:$A$1065,0)),"")</f>
        <v/>
      </c>
      <c r="G51" s="21">
        <f>IFERROR(INDEX(Blocks!$I$2:$I$1065,MATCH($A51&amp;"|6",Blocks!$A$2:$A$1065,0)),"")</f>
        <v/>
      </c>
      <c r="H51" s="21">
        <f>IFERROR(INDEX(Blocks!$I$2:$I$1065,MATCH($A51&amp;"|7",Blocks!$A$2:$A$1065,0)),"")</f>
        <v/>
      </c>
      <c r="I51" s="21">
        <f>IFERROR(INDEX(Blocks!$I$2:$I$1065,MATCH($A51&amp;"|8",Blocks!$A$2:$A$1065,0)),"")</f>
        <v/>
      </c>
      <c r="J51" s="21">
        <f>IFERROR(INDEX(Blocks!$I$2:$I$1065,MATCH($A51&amp;"|9",Blocks!$A$2:$A$1065,0)),"")</f>
        <v/>
      </c>
      <c r="K51" s="21">
        <f>IFERROR(INDEX(Blocks!$I$2:$I$1065,MATCH($A51&amp;"|10",Blocks!$A$2:$A$1065,0)),"")</f>
        <v/>
      </c>
      <c r="L51" s="21">
        <f>IFERROR(INDEX(Blocks!$I$2:$I$1065,MATCH($A51&amp;"|11",Blocks!$A$2:$A$1065,0)),"")</f>
        <v/>
      </c>
      <c r="M51" s="21">
        <f>IFERROR(INDEX(Blocks!$I$2:$I$1065,MATCH($A51&amp;"|12",Blocks!$A$2:$A$1065,0)),"")</f>
        <v/>
      </c>
    </row>
    <row r="52" ht="48" customHeight="1">
      <c r="A52" s="6" t="inlineStr">
        <is>
          <t>Blackburn</t>
        </is>
      </c>
      <c r="B52" s="21">
        <f>IFERROR(INDEX(Blocks!$I$2:$I$1065,MATCH($A52&amp;"|1",Blocks!$A$2:$A$1065,0)),"")</f>
        <v/>
      </c>
      <c r="C52" s="21">
        <f>IFERROR(INDEX(Blocks!$I$2:$I$1065,MATCH($A52&amp;"|2",Blocks!$A$2:$A$1065,0)),"")</f>
        <v/>
      </c>
      <c r="D52" s="21">
        <f>IFERROR(INDEX(Blocks!$I$2:$I$1065,MATCH($A52&amp;"|3",Blocks!$A$2:$A$1065,0)),"")</f>
        <v/>
      </c>
      <c r="E52" s="21">
        <f>IFERROR(INDEX(Blocks!$I$2:$I$1065,MATCH($A52&amp;"|4",Blocks!$A$2:$A$1065,0)),"")</f>
        <v/>
      </c>
      <c r="F52" s="21">
        <f>IFERROR(INDEX(Blocks!$I$2:$I$1065,MATCH($A52&amp;"|5",Blocks!$A$2:$A$1065,0)),"")</f>
        <v/>
      </c>
      <c r="G52" s="21">
        <f>IFERROR(INDEX(Blocks!$I$2:$I$1065,MATCH($A52&amp;"|6",Blocks!$A$2:$A$1065,0)),"")</f>
        <v/>
      </c>
      <c r="H52" s="21">
        <f>IFERROR(INDEX(Blocks!$I$2:$I$1065,MATCH($A52&amp;"|7",Blocks!$A$2:$A$1065,0)),"")</f>
        <v/>
      </c>
      <c r="I52" s="21">
        <f>IFERROR(INDEX(Blocks!$I$2:$I$1065,MATCH($A52&amp;"|8",Blocks!$A$2:$A$1065,0)),"")</f>
        <v/>
      </c>
      <c r="J52" s="21">
        <f>IFERROR(INDEX(Blocks!$I$2:$I$1065,MATCH($A52&amp;"|9",Blocks!$A$2:$A$1065,0)),"")</f>
        <v/>
      </c>
      <c r="K52" s="21">
        <f>IFERROR(INDEX(Blocks!$I$2:$I$1065,MATCH($A52&amp;"|10",Blocks!$A$2:$A$1065,0)),"")</f>
        <v/>
      </c>
      <c r="L52" s="21">
        <f>IFERROR(INDEX(Blocks!$I$2:$I$1065,MATCH($A52&amp;"|11",Blocks!$A$2:$A$1065,0)),"")</f>
        <v/>
      </c>
      <c r="M52" s="21">
        <f>IFERROR(INDEX(Blocks!$I$2:$I$1065,MATCH($A52&amp;"|12",Blocks!$A$2:$A$1065,0)),"")</f>
        <v/>
      </c>
    </row>
    <row r="53" ht="48" customHeight="1">
      <c r="A53" s="6" t="inlineStr">
        <is>
          <t>Preston</t>
        </is>
      </c>
      <c r="B53" s="21">
        <f>IFERROR(INDEX(Blocks!$I$2:$I$1065,MATCH($A53&amp;"|1",Blocks!$A$2:$A$1065,0)),"")</f>
        <v/>
      </c>
      <c r="C53" s="21">
        <f>IFERROR(INDEX(Blocks!$I$2:$I$1065,MATCH($A53&amp;"|2",Blocks!$A$2:$A$1065,0)),"")</f>
        <v/>
      </c>
      <c r="D53" s="21">
        <f>IFERROR(INDEX(Blocks!$I$2:$I$1065,MATCH($A53&amp;"|3",Blocks!$A$2:$A$1065,0)),"")</f>
        <v/>
      </c>
      <c r="E53" s="21">
        <f>IFERROR(INDEX(Blocks!$I$2:$I$1065,MATCH($A53&amp;"|4",Blocks!$A$2:$A$1065,0)),"")</f>
        <v/>
      </c>
      <c r="F53" s="21">
        <f>IFERROR(INDEX(Blocks!$I$2:$I$1065,MATCH($A53&amp;"|5",Blocks!$A$2:$A$1065,0)),"")</f>
        <v/>
      </c>
      <c r="G53" s="21">
        <f>IFERROR(INDEX(Blocks!$I$2:$I$1065,MATCH($A53&amp;"|6",Blocks!$A$2:$A$1065,0)),"")</f>
        <v/>
      </c>
      <c r="H53" s="21">
        <f>IFERROR(INDEX(Blocks!$I$2:$I$1065,MATCH($A53&amp;"|7",Blocks!$A$2:$A$1065,0)),"")</f>
        <v/>
      </c>
      <c r="I53" s="21">
        <f>IFERROR(INDEX(Blocks!$I$2:$I$1065,MATCH($A53&amp;"|8",Blocks!$A$2:$A$1065,0)),"")</f>
        <v/>
      </c>
      <c r="J53" s="21">
        <f>IFERROR(INDEX(Blocks!$I$2:$I$1065,MATCH($A53&amp;"|9",Blocks!$A$2:$A$1065,0)),"")</f>
        <v/>
      </c>
      <c r="K53" s="21">
        <f>IFERROR(INDEX(Blocks!$I$2:$I$1065,MATCH($A53&amp;"|10",Blocks!$A$2:$A$1065,0)),"")</f>
        <v/>
      </c>
      <c r="L53" s="21">
        <f>IFERROR(INDEX(Blocks!$I$2:$I$1065,MATCH($A53&amp;"|11",Blocks!$A$2:$A$1065,0)),"")</f>
        <v/>
      </c>
      <c r="M53" s="21">
        <f>IFERROR(INDEX(Blocks!$I$2:$I$1065,MATCH($A53&amp;"|12",Blocks!$A$2:$A$1065,0)),"")</f>
        <v/>
      </c>
    </row>
    <row r="54" ht="48" customHeight="1">
      <c r="A54" s="6" t="inlineStr">
        <is>
          <t>Cardiff</t>
        </is>
      </c>
      <c r="B54" s="21">
        <f>IFERROR(INDEX(Blocks!$I$2:$I$1065,MATCH($A54&amp;"|1",Blocks!$A$2:$A$1065,0)),"")</f>
        <v/>
      </c>
      <c r="C54" s="21">
        <f>IFERROR(INDEX(Blocks!$I$2:$I$1065,MATCH($A54&amp;"|2",Blocks!$A$2:$A$1065,0)),"")</f>
        <v/>
      </c>
      <c r="D54" s="21">
        <f>IFERROR(INDEX(Blocks!$I$2:$I$1065,MATCH($A54&amp;"|3",Blocks!$A$2:$A$1065,0)),"")</f>
        <v/>
      </c>
      <c r="E54" s="21">
        <f>IFERROR(INDEX(Blocks!$I$2:$I$1065,MATCH($A54&amp;"|4",Blocks!$A$2:$A$1065,0)),"")</f>
        <v/>
      </c>
      <c r="F54" s="21">
        <f>IFERROR(INDEX(Blocks!$I$2:$I$1065,MATCH($A54&amp;"|5",Blocks!$A$2:$A$1065,0)),"")</f>
        <v/>
      </c>
      <c r="G54" s="21">
        <f>IFERROR(INDEX(Blocks!$I$2:$I$1065,MATCH($A54&amp;"|6",Blocks!$A$2:$A$1065,0)),"")</f>
        <v/>
      </c>
      <c r="H54" s="21">
        <f>IFERROR(INDEX(Blocks!$I$2:$I$1065,MATCH($A54&amp;"|7",Blocks!$A$2:$A$1065,0)),"")</f>
        <v/>
      </c>
      <c r="I54" s="21">
        <f>IFERROR(INDEX(Blocks!$I$2:$I$1065,MATCH($A54&amp;"|8",Blocks!$A$2:$A$1065,0)),"")</f>
        <v/>
      </c>
      <c r="J54" s="21">
        <f>IFERROR(INDEX(Blocks!$I$2:$I$1065,MATCH($A54&amp;"|9",Blocks!$A$2:$A$1065,0)),"")</f>
        <v/>
      </c>
      <c r="K54" s="21">
        <f>IFERROR(INDEX(Blocks!$I$2:$I$1065,MATCH($A54&amp;"|10",Blocks!$A$2:$A$1065,0)),"")</f>
        <v/>
      </c>
      <c r="L54" s="21">
        <f>IFERROR(INDEX(Blocks!$I$2:$I$1065,MATCH($A54&amp;"|11",Blocks!$A$2:$A$1065,0)),"")</f>
        <v/>
      </c>
      <c r="M54" s="21">
        <f>IFERROR(INDEX(Blocks!$I$2:$I$1065,MATCH($A54&amp;"|12",Blocks!$A$2:$A$1065,0)),"")</f>
        <v/>
      </c>
    </row>
    <row r="55" ht="48" customHeight="1">
      <c r="A55" s="6" t="inlineStr">
        <is>
          <t>Bolton</t>
        </is>
      </c>
      <c r="B55" s="21">
        <f>IFERROR(INDEX(Blocks!$I$2:$I$1065,MATCH($A55&amp;"|1",Blocks!$A$2:$A$1065,0)),"")</f>
        <v/>
      </c>
      <c r="C55" s="21">
        <f>IFERROR(INDEX(Blocks!$I$2:$I$1065,MATCH($A55&amp;"|2",Blocks!$A$2:$A$1065,0)),"")</f>
        <v/>
      </c>
      <c r="D55" s="21">
        <f>IFERROR(INDEX(Blocks!$I$2:$I$1065,MATCH($A55&amp;"|3",Blocks!$A$2:$A$1065,0)),"")</f>
        <v/>
      </c>
      <c r="E55" s="21">
        <f>IFERROR(INDEX(Blocks!$I$2:$I$1065,MATCH($A55&amp;"|4",Blocks!$A$2:$A$1065,0)),"")</f>
        <v/>
      </c>
      <c r="F55" s="21">
        <f>IFERROR(INDEX(Blocks!$I$2:$I$1065,MATCH($A55&amp;"|5",Blocks!$A$2:$A$1065,0)),"")</f>
        <v/>
      </c>
      <c r="G55" s="21">
        <f>IFERROR(INDEX(Blocks!$I$2:$I$1065,MATCH($A55&amp;"|6",Blocks!$A$2:$A$1065,0)),"")</f>
        <v/>
      </c>
      <c r="H55" s="21">
        <f>IFERROR(INDEX(Blocks!$I$2:$I$1065,MATCH($A55&amp;"|7",Blocks!$A$2:$A$1065,0)),"")</f>
        <v/>
      </c>
      <c r="I55" s="21">
        <f>IFERROR(INDEX(Blocks!$I$2:$I$1065,MATCH($A55&amp;"|8",Blocks!$A$2:$A$1065,0)),"")</f>
        <v/>
      </c>
      <c r="J55" s="21">
        <f>IFERROR(INDEX(Blocks!$I$2:$I$1065,MATCH($A55&amp;"|9",Blocks!$A$2:$A$1065,0)),"")</f>
        <v/>
      </c>
      <c r="K55" s="21">
        <f>IFERROR(INDEX(Blocks!$I$2:$I$1065,MATCH($A55&amp;"|10",Blocks!$A$2:$A$1065,0)),"")</f>
        <v/>
      </c>
      <c r="L55" s="21">
        <f>IFERROR(INDEX(Blocks!$I$2:$I$1065,MATCH($A55&amp;"|11",Blocks!$A$2:$A$1065,0)),"")</f>
        <v/>
      </c>
      <c r="M55" s="21">
        <f>IFERROR(INDEX(Blocks!$I$2:$I$1065,MATCH($A55&amp;"|12",Blocks!$A$2:$A$1065,0)),"")</f>
        <v/>
      </c>
    </row>
    <row r="56" ht="48" customHeight="1">
      <c r="A56" s="6" t="inlineStr">
        <is>
          <t>Charlton</t>
        </is>
      </c>
      <c r="B56" s="21">
        <f>IFERROR(INDEX(Blocks!$I$2:$I$1065,MATCH($A56&amp;"|1",Blocks!$A$2:$A$1065,0)),"")</f>
        <v/>
      </c>
      <c r="C56" s="21">
        <f>IFERROR(INDEX(Blocks!$I$2:$I$1065,MATCH($A56&amp;"|2",Blocks!$A$2:$A$1065,0)),"")</f>
        <v/>
      </c>
      <c r="D56" s="21">
        <f>IFERROR(INDEX(Blocks!$I$2:$I$1065,MATCH($A56&amp;"|3",Blocks!$A$2:$A$1065,0)),"")</f>
        <v/>
      </c>
      <c r="E56" s="21">
        <f>IFERROR(INDEX(Blocks!$I$2:$I$1065,MATCH($A56&amp;"|4",Blocks!$A$2:$A$1065,0)),"")</f>
        <v/>
      </c>
      <c r="F56" s="21">
        <f>IFERROR(INDEX(Blocks!$I$2:$I$1065,MATCH($A56&amp;"|5",Blocks!$A$2:$A$1065,0)),"")</f>
        <v/>
      </c>
      <c r="G56" s="21">
        <f>IFERROR(INDEX(Blocks!$I$2:$I$1065,MATCH($A56&amp;"|6",Blocks!$A$2:$A$1065,0)),"")</f>
        <v/>
      </c>
      <c r="H56" s="21">
        <f>IFERROR(INDEX(Blocks!$I$2:$I$1065,MATCH($A56&amp;"|7",Blocks!$A$2:$A$1065,0)),"")</f>
        <v/>
      </c>
      <c r="I56" s="21">
        <f>IFERROR(INDEX(Blocks!$I$2:$I$1065,MATCH($A56&amp;"|8",Blocks!$A$2:$A$1065,0)),"")</f>
        <v/>
      </c>
      <c r="J56" s="21">
        <f>IFERROR(INDEX(Blocks!$I$2:$I$1065,MATCH($A56&amp;"|9",Blocks!$A$2:$A$1065,0)),"")</f>
        <v/>
      </c>
      <c r="K56" s="21">
        <f>IFERROR(INDEX(Blocks!$I$2:$I$1065,MATCH($A56&amp;"|10",Blocks!$A$2:$A$1065,0)),"")</f>
        <v/>
      </c>
      <c r="L56" s="21">
        <f>IFERROR(INDEX(Blocks!$I$2:$I$1065,MATCH($A56&amp;"|11",Blocks!$A$2:$A$1065,0)),"")</f>
        <v/>
      </c>
      <c r="M56" s="21">
        <f>IFERROR(INDEX(Blocks!$I$2:$I$1065,MATCH($A56&amp;"|12",Blocks!$A$2:$A$1065,0)),"")</f>
        <v/>
      </c>
    </row>
    <row r="57" ht="48" customHeight="1">
      <c r="A57" s="6" t="inlineStr">
        <is>
          <t>Lincoln</t>
        </is>
      </c>
      <c r="B57" s="21">
        <f>IFERROR(INDEX(Blocks!$I$2:$I$1065,MATCH($A57&amp;"|1",Blocks!$A$2:$A$1065,0)),"")</f>
        <v/>
      </c>
      <c r="C57" s="21">
        <f>IFERROR(INDEX(Blocks!$I$2:$I$1065,MATCH($A57&amp;"|2",Blocks!$A$2:$A$1065,0)),"")</f>
        <v/>
      </c>
      <c r="D57" s="21">
        <f>IFERROR(INDEX(Blocks!$I$2:$I$1065,MATCH($A57&amp;"|3",Blocks!$A$2:$A$1065,0)),"")</f>
        <v/>
      </c>
      <c r="E57" s="21">
        <f>IFERROR(INDEX(Blocks!$I$2:$I$1065,MATCH($A57&amp;"|4",Blocks!$A$2:$A$1065,0)),"")</f>
        <v/>
      </c>
      <c r="F57" s="21">
        <f>IFERROR(INDEX(Blocks!$I$2:$I$1065,MATCH($A57&amp;"|5",Blocks!$A$2:$A$1065,0)),"")</f>
        <v/>
      </c>
      <c r="G57" s="21">
        <f>IFERROR(INDEX(Blocks!$I$2:$I$1065,MATCH($A57&amp;"|6",Blocks!$A$2:$A$1065,0)),"")</f>
        <v/>
      </c>
      <c r="H57" s="21">
        <f>IFERROR(INDEX(Blocks!$I$2:$I$1065,MATCH($A57&amp;"|7",Blocks!$A$2:$A$1065,0)),"")</f>
        <v/>
      </c>
      <c r="I57" s="21">
        <f>IFERROR(INDEX(Blocks!$I$2:$I$1065,MATCH($A57&amp;"|8",Blocks!$A$2:$A$1065,0)),"")</f>
        <v/>
      </c>
      <c r="J57" s="21">
        <f>IFERROR(INDEX(Blocks!$I$2:$I$1065,MATCH($A57&amp;"|9",Blocks!$A$2:$A$1065,0)),"")</f>
        <v/>
      </c>
      <c r="K57" s="21">
        <f>IFERROR(INDEX(Blocks!$I$2:$I$1065,MATCH($A57&amp;"|10",Blocks!$A$2:$A$1065,0)),"")</f>
        <v/>
      </c>
      <c r="L57" s="21">
        <f>IFERROR(INDEX(Blocks!$I$2:$I$1065,MATCH($A57&amp;"|11",Blocks!$A$2:$A$1065,0)),"")</f>
        <v/>
      </c>
      <c r="M57" s="21">
        <f>IFERROR(INDEX(Blocks!$I$2:$I$1065,MATCH($A57&amp;"|12",Blocks!$A$2:$A$1065,0)),"")</f>
        <v/>
      </c>
    </row>
  </sheetData>
  <mergeCells count="13">
    <mergeCell ref="A4:K4"/>
    <mergeCell ref="AR4:AU4"/>
    <mergeCell ref="AV4:AY4"/>
    <mergeCell ref="T4:W4"/>
    <mergeCell ref="AZ4:BC4"/>
    <mergeCell ref="X4:AA4"/>
    <mergeCell ref="AB4:AE4"/>
    <mergeCell ref="AJ4:AM4"/>
    <mergeCell ref="AN4:AQ4"/>
    <mergeCell ref="L4:O4"/>
    <mergeCell ref="BD4:BG4"/>
    <mergeCell ref="P4:S4"/>
    <mergeCell ref="AF4:AI4"/>
  </mergeCells>
  <conditionalFormatting sqref="O6:O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S6:S29">
    <cfRule type="colorScale" priority="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6:W29">
    <cfRule type="colorScale" priority="3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A6:AA29">
    <cfRule type="colorScale" priority="4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E6:AE29">
    <cfRule type="colorScale" priority="5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I6:AI29">
    <cfRule type="colorScale" priority="6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M6:AM29">
    <cfRule type="colorScale" priority="7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Q6:AQ29">
    <cfRule type="colorScale" priority="8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U6:AU29">
    <cfRule type="colorScale" priority="9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Y6:AY29">
    <cfRule type="colorScale" priority="10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BC6:BC29">
    <cfRule type="colorScale" priority="1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BG6:BG29">
    <cfRule type="colorScale" priority="1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G6:G29">
    <cfRule type="colorScale" priority="13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I6:I29">
    <cfRule type="colorScale" priority="14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BG5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</cols>
  <sheetData>
    <row r="1">
      <c r="A1" s="5" t="inlineStr">
        <is>
          <t>League One 2026/27 — fixture blocks of 4 vs the start-of-season outright market</t>
        </is>
      </c>
    </row>
    <row r="2">
      <c r="A2" s="7" t="inlineStr">
        <is>
          <t>Each block: Mkt = expected points from the pre-season market model · Pts = actual points so far · xGxP = expected points implied by match xG · +/- = Pts minus Mkt xP for the games already played.</t>
        </is>
      </c>
    </row>
    <row r="4">
      <c r="A4" s="8" t="inlineStr">
        <is>
          <t>Season to date</t>
        </is>
      </c>
      <c r="L4" s="9" t="inlineStr">
        <is>
          <t>Block 1</t>
        </is>
      </c>
      <c r="P4" s="9" t="inlineStr">
        <is>
          <t>Block 2</t>
        </is>
      </c>
      <c r="T4" s="9" t="inlineStr">
        <is>
          <t>Block 3</t>
        </is>
      </c>
      <c r="X4" s="9" t="inlineStr">
        <is>
          <t>Block 4</t>
        </is>
      </c>
      <c r="AB4" s="9" t="inlineStr">
        <is>
          <t>Block 5</t>
        </is>
      </c>
      <c r="AF4" s="9" t="inlineStr">
        <is>
          <t>Block 6</t>
        </is>
      </c>
      <c r="AJ4" s="9" t="inlineStr">
        <is>
          <t>Block 7</t>
        </is>
      </c>
      <c r="AN4" s="9" t="inlineStr">
        <is>
          <t>Block 8</t>
        </is>
      </c>
      <c r="AR4" s="9" t="inlineStr">
        <is>
          <t>Block 9</t>
        </is>
      </c>
      <c r="AV4" s="9" t="inlineStr">
        <is>
          <t>Block 10</t>
        </is>
      </c>
      <c r="AZ4" s="9" t="inlineStr">
        <is>
          <t>Block 11</t>
        </is>
      </c>
      <c r="BD4" s="9" t="inlineStr">
        <is>
          <t>Block 12</t>
        </is>
      </c>
    </row>
    <row r="5">
      <c r="A5" s="10" t="inlineStr">
        <is>
          <t>Team</t>
        </is>
      </c>
      <c r="B5" s="10" t="inlineStr">
        <is>
          <t>Mkt rank</t>
        </is>
      </c>
      <c r="C5" s="10" t="inlineStr">
        <is>
          <t>Season Mkt xP</t>
        </is>
      </c>
      <c r="D5" s="10" t="inlineStr">
        <is>
          <t>P</t>
        </is>
      </c>
      <c r="E5" s="10" t="inlineStr">
        <is>
          <t>Pts</t>
        </is>
      </c>
      <c r="F5" s="10" t="inlineStr">
        <is>
          <t>Mkt xP (played)</t>
        </is>
      </c>
      <c r="G5" s="10" t="inlineStr">
        <is>
          <t>Pts +/-</t>
        </is>
      </c>
      <c r="H5" s="10" t="inlineStr">
        <is>
          <t>xG xP</t>
        </is>
      </c>
      <c r="I5" s="10" t="inlineStr">
        <is>
          <t>xGxP +/-</t>
        </is>
      </c>
      <c r="J5" s="10" t="inlineStr">
        <is>
          <t>xG</t>
        </is>
      </c>
      <c r="K5" s="10" t="inlineStr">
        <is>
          <t>xGA</t>
        </is>
      </c>
      <c r="L5" s="10" t="inlineStr">
        <is>
          <t>Mkt</t>
        </is>
      </c>
      <c r="M5" s="10" t="inlineStr">
        <is>
          <t>Pts</t>
        </is>
      </c>
      <c r="N5" s="10" t="inlineStr">
        <is>
          <t>xGxP</t>
        </is>
      </c>
      <c r="O5" s="10" t="inlineStr">
        <is>
          <t>+/-</t>
        </is>
      </c>
      <c r="P5" s="10" t="inlineStr">
        <is>
          <t>Mkt</t>
        </is>
      </c>
      <c r="Q5" s="10" t="inlineStr">
        <is>
          <t>Pts</t>
        </is>
      </c>
      <c r="R5" s="10" t="inlineStr">
        <is>
          <t>xGxP</t>
        </is>
      </c>
      <c r="S5" s="10" t="inlineStr">
        <is>
          <t>+/-</t>
        </is>
      </c>
      <c r="T5" s="10" t="inlineStr">
        <is>
          <t>Mkt</t>
        </is>
      </c>
      <c r="U5" s="10" t="inlineStr">
        <is>
          <t>Pts</t>
        </is>
      </c>
      <c r="V5" s="10" t="inlineStr">
        <is>
          <t>xGxP</t>
        </is>
      </c>
      <c r="W5" s="10" t="inlineStr">
        <is>
          <t>+/-</t>
        </is>
      </c>
      <c r="X5" s="10" t="inlineStr">
        <is>
          <t>Mkt</t>
        </is>
      </c>
      <c r="Y5" s="10" t="inlineStr">
        <is>
          <t>Pts</t>
        </is>
      </c>
      <c r="Z5" s="10" t="inlineStr">
        <is>
          <t>xGxP</t>
        </is>
      </c>
      <c r="AA5" s="10" t="inlineStr">
        <is>
          <t>+/-</t>
        </is>
      </c>
      <c r="AB5" s="10" t="inlineStr">
        <is>
          <t>Mkt</t>
        </is>
      </c>
      <c r="AC5" s="10" t="inlineStr">
        <is>
          <t>Pts</t>
        </is>
      </c>
      <c r="AD5" s="10" t="inlineStr">
        <is>
          <t>xGxP</t>
        </is>
      </c>
      <c r="AE5" s="10" t="inlineStr">
        <is>
          <t>+/-</t>
        </is>
      </c>
      <c r="AF5" s="10" t="inlineStr">
        <is>
          <t>Mkt</t>
        </is>
      </c>
      <c r="AG5" s="10" t="inlineStr">
        <is>
          <t>Pts</t>
        </is>
      </c>
      <c r="AH5" s="10" t="inlineStr">
        <is>
          <t>xGxP</t>
        </is>
      </c>
      <c r="AI5" s="10" t="inlineStr">
        <is>
          <t>+/-</t>
        </is>
      </c>
      <c r="AJ5" s="10" t="inlineStr">
        <is>
          <t>Mkt</t>
        </is>
      </c>
      <c r="AK5" s="10" t="inlineStr">
        <is>
          <t>Pts</t>
        </is>
      </c>
      <c r="AL5" s="10" t="inlineStr">
        <is>
          <t>xGxP</t>
        </is>
      </c>
      <c r="AM5" s="10" t="inlineStr">
        <is>
          <t>+/-</t>
        </is>
      </c>
      <c r="AN5" s="10" t="inlineStr">
        <is>
          <t>Mkt</t>
        </is>
      </c>
      <c r="AO5" s="10" t="inlineStr">
        <is>
          <t>Pts</t>
        </is>
      </c>
      <c r="AP5" s="10" t="inlineStr">
        <is>
          <t>xGxP</t>
        </is>
      </c>
      <c r="AQ5" s="10" t="inlineStr">
        <is>
          <t>+/-</t>
        </is>
      </c>
      <c r="AR5" s="10" t="inlineStr">
        <is>
          <t>Mkt</t>
        </is>
      </c>
      <c r="AS5" s="10" t="inlineStr">
        <is>
          <t>Pts</t>
        </is>
      </c>
      <c r="AT5" s="10" t="inlineStr">
        <is>
          <t>xGxP</t>
        </is>
      </c>
      <c r="AU5" s="10" t="inlineStr">
        <is>
          <t>+/-</t>
        </is>
      </c>
      <c r="AV5" s="10" t="inlineStr">
        <is>
          <t>Mkt</t>
        </is>
      </c>
      <c r="AW5" s="10" t="inlineStr">
        <is>
          <t>Pts</t>
        </is>
      </c>
      <c r="AX5" s="10" t="inlineStr">
        <is>
          <t>xGxP</t>
        </is>
      </c>
      <c r="AY5" s="10" t="inlineStr">
        <is>
          <t>+/-</t>
        </is>
      </c>
      <c r="AZ5" s="10" t="inlineStr">
        <is>
          <t>Mkt</t>
        </is>
      </c>
      <c r="BA5" s="10" t="inlineStr">
        <is>
          <t>Pts</t>
        </is>
      </c>
      <c r="BB5" s="10" t="inlineStr">
        <is>
          <t>xGxP</t>
        </is>
      </c>
      <c r="BC5" s="10" t="inlineStr">
        <is>
          <t>+/-</t>
        </is>
      </c>
      <c r="BD5" s="10" t="inlineStr">
        <is>
          <t>Mkt</t>
        </is>
      </c>
      <c r="BE5" s="10" t="inlineStr">
        <is>
          <t>Pts</t>
        </is>
      </c>
      <c r="BF5" s="10" t="inlineStr">
        <is>
          <t>xGxP</t>
        </is>
      </c>
      <c r="BG5" s="10" t="inlineStr">
        <is>
          <t>+/-</t>
        </is>
      </c>
    </row>
    <row r="6">
      <c r="A6" s="6" t="inlineStr">
        <is>
          <t>Leicester</t>
        </is>
      </c>
      <c r="B6" s="11" t="n">
        <v>1</v>
      </c>
      <c r="C6" s="12">
        <f>IFERROR(INDEX(Ratings!$F:$F,MATCH($A6,Ratings!$C:$C,0)),"")</f>
        <v/>
      </c>
      <c r="D6" s="11">
        <f>SUMIFS(TeamGames!$X$2:$X$4073,TeamGames!$D$2:$D$4073,$A6)</f>
        <v/>
      </c>
      <c r="E6" s="11">
        <f>SUMIFS(TeamGames!$O$2:$O$4073,TeamGames!$D$2:$D$4073,$A6)</f>
        <v/>
      </c>
      <c r="F6" s="13">
        <f>SUMIFS(TeamGames!$S$2:$S$4073,TeamGames!$D$2:$D$4073,$A6,TeamGames!$X$2:$X$4073,1)</f>
        <v/>
      </c>
      <c r="G6" s="14">
        <f>IF(D6=0,"",E6-F6)</f>
        <v/>
      </c>
      <c r="H6" s="13">
        <f>SUMIFS(TeamGames!$W$2:$W$4073,TeamGames!$D$2:$D$4073,$A6)</f>
        <v/>
      </c>
      <c r="I6" s="14">
        <f>IF(D6=0,"",H6-F6)</f>
        <v/>
      </c>
      <c r="J6" s="13">
        <f>SUMIFS(TeamGames!$T$2:$T$4073,TeamGames!$D$2:$D$4073,$A6)</f>
        <v/>
      </c>
      <c r="K6" s="13">
        <f>SUMIFS(TeamGames!$U$2:$U$4073,TeamGames!$D$2:$D$4073,$A6)</f>
        <v/>
      </c>
      <c r="L6" s="15">
        <f>IFERROR(INDEX(Blocks!$N$2:$N$1065,MATCH($A6&amp;"|1",Blocks!$A$2:$A$1065,0)),"")</f>
        <v/>
      </c>
      <c r="M6" s="16">
        <f>IF(IFERROR(INDEX(Blocks!$M$2:$M$1065,MATCH($A6&amp;"|1",Blocks!$A$2:$A$1065,0)),"")=0,"",IFERROR(INDEX(Blocks!$P$2:$P$1065,MATCH($A6&amp;"|1",Blocks!$A$2:$A$1065,0)),""))</f>
        <v/>
      </c>
      <c r="N6" s="15">
        <f>IF(IFERROR(INDEX(Blocks!$M$2:$M$1065,MATCH($A6&amp;"|1",Blocks!$A$2:$A$1065,0)),"")=0,"",IFERROR(INDEX(Blocks!$S$2:$S$1065,MATCH($A6&amp;"|1",Blocks!$A$2:$A$1065,0)),""))</f>
        <v/>
      </c>
      <c r="O6" s="17">
        <f>IFERROR(INDEX(Blocks!$T$2:$T$1065,MATCH($A6&amp;"|1",Blocks!$A$2:$A$1065,0)),"")</f>
        <v/>
      </c>
      <c r="P6" s="18">
        <f>IFERROR(INDEX(Blocks!$N$2:$N$1065,MATCH($A6&amp;"|2",Blocks!$A$2:$A$1065,0)),"")</f>
        <v/>
      </c>
      <c r="Q6" s="19">
        <f>IF(IFERROR(INDEX(Blocks!$M$2:$M$1065,MATCH($A6&amp;"|2",Blocks!$A$2:$A$1065,0)),"")=0,"",IFERROR(INDEX(Blocks!$P$2:$P$1065,MATCH($A6&amp;"|2",Blocks!$A$2:$A$1065,0)),""))</f>
        <v/>
      </c>
      <c r="R6" s="18">
        <f>IF(IFERROR(INDEX(Blocks!$M$2:$M$1065,MATCH($A6&amp;"|2",Blocks!$A$2:$A$1065,0)),"")=0,"",IFERROR(INDEX(Blocks!$S$2:$S$1065,MATCH($A6&amp;"|2",Blocks!$A$2:$A$1065,0)),""))</f>
        <v/>
      </c>
      <c r="S6" s="20">
        <f>IFERROR(INDEX(Blocks!$T$2:$T$1065,MATCH($A6&amp;"|2",Blocks!$A$2:$A$1065,0)),"")</f>
        <v/>
      </c>
      <c r="T6" s="15">
        <f>IFERROR(INDEX(Blocks!$N$2:$N$1065,MATCH($A6&amp;"|3",Blocks!$A$2:$A$1065,0)),"")</f>
        <v/>
      </c>
      <c r="U6" s="16">
        <f>IF(IFERROR(INDEX(Blocks!$M$2:$M$1065,MATCH($A6&amp;"|3",Blocks!$A$2:$A$1065,0)),"")=0,"",IFERROR(INDEX(Blocks!$P$2:$P$1065,MATCH($A6&amp;"|3",Blocks!$A$2:$A$1065,0)),""))</f>
        <v/>
      </c>
      <c r="V6" s="15">
        <f>IF(IFERROR(INDEX(Blocks!$M$2:$M$1065,MATCH($A6&amp;"|3",Blocks!$A$2:$A$1065,0)),"")=0,"",IFERROR(INDEX(Blocks!$S$2:$S$1065,MATCH($A6&amp;"|3",Blocks!$A$2:$A$1065,0)),""))</f>
        <v/>
      </c>
      <c r="W6" s="17">
        <f>IFERROR(INDEX(Blocks!$T$2:$T$1065,MATCH($A6&amp;"|3",Blocks!$A$2:$A$1065,0)),"")</f>
        <v/>
      </c>
      <c r="X6" s="18">
        <f>IFERROR(INDEX(Blocks!$N$2:$N$1065,MATCH($A6&amp;"|4",Blocks!$A$2:$A$1065,0)),"")</f>
        <v/>
      </c>
      <c r="Y6" s="19">
        <f>IF(IFERROR(INDEX(Blocks!$M$2:$M$1065,MATCH($A6&amp;"|4",Blocks!$A$2:$A$1065,0)),"")=0,"",IFERROR(INDEX(Blocks!$P$2:$P$1065,MATCH($A6&amp;"|4",Blocks!$A$2:$A$1065,0)),""))</f>
        <v/>
      </c>
      <c r="Z6" s="18">
        <f>IF(IFERROR(INDEX(Blocks!$M$2:$M$1065,MATCH($A6&amp;"|4",Blocks!$A$2:$A$1065,0)),"")=0,"",IFERROR(INDEX(Blocks!$S$2:$S$1065,MATCH($A6&amp;"|4",Blocks!$A$2:$A$1065,0)),""))</f>
        <v/>
      </c>
      <c r="AA6" s="20">
        <f>IFERROR(INDEX(Blocks!$T$2:$T$1065,MATCH($A6&amp;"|4",Blocks!$A$2:$A$1065,0)),"")</f>
        <v/>
      </c>
      <c r="AB6" s="15">
        <f>IFERROR(INDEX(Blocks!$N$2:$N$1065,MATCH($A6&amp;"|5",Blocks!$A$2:$A$1065,0)),"")</f>
        <v/>
      </c>
      <c r="AC6" s="16">
        <f>IF(IFERROR(INDEX(Blocks!$M$2:$M$1065,MATCH($A6&amp;"|5",Blocks!$A$2:$A$1065,0)),"")=0,"",IFERROR(INDEX(Blocks!$P$2:$P$1065,MATCH($A6&amp;"|5",Blocks!$A$2:$A$1065,0)),""))</f>
        <v/>
      </c>
      <c r="AD6" s="15">
        <f>IF(IFERROR(INDEX(Blocks!$M$2:$M$1065,MATCH($A6&amp;"|5",Blocks!$A$2:$A$1065,0)),"")=0,"",IFERROR(INDEX(Blocks!$S$2:$S$1065,MATCH($A6&amp;"|5",Blocks!$A$2:$A$1065,0)),""))</f>
        <v/>
      </c>
      <c r="AE6" s="17">
        <f>IFERROR(INDEX(Blocks!$T$2:$T$1065,MATCH($A6&amp;"|5",Blocks!$A$2:$A$1065,0)),"")</f>
        <v/>
      </c>
      <c r="AF6" s="18">
        <f>IFERROR(INDEX(Blocks!$N$2:$N$1065,MATCH($A6&amp;"|6",Blocks!$A$2:$A$1065,0)),"")</f>
        <v/>
      </c>
      <c r="AG6" s="19">
        <f>IF(IFERROR(INDEX(Blocks!$M$2:$M$1065,MATCH($A6&amp;"|6",Blocks!$A$2:$A$1065,0)),"")=0,"",IFERROR(INDEX(Blocks!$P$2:$P$1065,MATCH($A6&amp;"|6",Blocks!$A$2:$A$1065,0)),""))</f>
        <v/>
      </c>
      <c r="AH6" s="18">
        <f>IF(IFERROR(INDEX(Blocks!$M$2:$M$1065,MATCH($A6&amp;"|6",Blocks!$A$2:$A$1065,0)),"")=0,"",IFERROR(INDEX(Blocks!$S$2:$S$1065,MATCH($A6&amp;"|6",Blocks!$A$2:$A$1065,0)),""))</f>
        <v/>
      </c>
      <c r="AI6" s="20">
        <f>IFERROR(INDEX(Blocks!$T$2:$T$1065,MATCH($A6&amp;"|6",Blocks!$A$2:$A$1065,0)),"")</f>
        <v/>
      </c>
      <c r="AJ6" s="15">
        <f>IFERROR(INDEX(Blocks!$N$2:$N$1065,MATCH($A6&amp;"|7",Blocks!$A$2:$A$1065,0)),"")</f>
        <v/>
      </c>
      <c r="AK6" s="16">
        <f>IF(IFERROR(INDEX(Blocks!$M$2:$M$1065,MATCH($A6&amp;"|7",Blocks!$A$2:$A$1065,0)),"")=0,"",IFERROR(INDEX(Blocks!$P$2:$P$1065,MATCH($A6&amp;"|7",Blocks!$A$2:$A$1065,0)),""))</f>
        <v/>
      </c>
      <c r="AL6" s="15">
        <f>IF(IFERROR(INDEX(Blocks!$M$2:$M$1065,MATCH($A6&amp;"|7",Blocks!$A$2:$A$1065,0)),"")=0,"",IFERROR(INDEX(Blocks!$S$2:$S$1065,MATCH($A6&amp;"|7",Blocks!$A$2:$A$1065,0)),""))</f>
        <v/>
      </c>
      <c r="AM6" s="17">
        <f>IFERROR(INDEX(Blocks!$T$2:$T$1065,MATCH($A6&amp;"|7",Blocks!$A$2:$A$1065,0)),"")</f>
        <v/>
      </c>
      <c r="AN6" s="18">
        <f>IFERROR(INDEX(Blocks!$N$2:$N$1065,MATCH($A6&amp;"|8",Blocks!$A$2:$A$1065,0)),"")</f>
        <v/>
      </c>
      <c r="AO6" s="19">
        <f>IF(IFERROR(INDEX(Blocks!$M$2:$M$1065,MATCH($A6&amp;"|8",Blocks!$A$2:$A$1065,0)),"")=0,"",IFERROR(INDEX(Blocks!$P$2:$P$1065,MATCH($A6&amp;"|8",Blocks!$A$2:$A$1065,0)),""))</f>
        <v/>
      </c>
      <c r="AP6" s="18">
        <f>IF(IFERROR(INDEX(Blocks!$M$2:$M$1065,MATCH($A6&amp;"|8",Blocks!$A$2:$A$1065,0)),"")=0,"",IFERROR(INDEX(Blocks!$S$2:$S$1065,MATCH($A6&amp;"|8",Blocks!$A$2:$A$1065,0)),""))</f>
        <v/>
      </c>
      <c r="AQ6" s="20">
        <f>IFERROR(INDEX(Blocks!$T$2:$T$1065,MATCH($A6&amp;"|8",Blocks!$A$2:$A$1065,0)),"")</f>
        <v/>
      </c>
      <c r="AR6" s="15">
        <f>IFERROR(INDEX(Blocks!$N$2:$N$1065,MATCH($A6&amp;"|9",Blocks!$A$2:$A$1065,0)),"")</f>
        <v/>
      </c>
      <c r="AS6" s="16">
        <f>IF(IFERROR(INDEX(Blocks!$M$2:$M$1065,MATCH($A6&amp;"|9",Blocks!$A$2:$A$1065,0)),"")=0,"",IFERROR(INDEX(Blocks!$P$2:$P$1065,MATCH($A6&amp;"|9",Blocks!$A$2:$A$1065,0)),""))</f>
        <v/>
      </c>
      <c r="AT6" s="15">
        <f>IF(IFERROR(INDEX(Blocks!$M$2:$M$1065,MATCH($A6&amp;"|9",Blocks!$A$2:$A$1065,0)),"")=0,"",IFERROR(INDEX(Blocks!$S$2:$S$1065,MATCH($A6&amp;"|9",Blocks!$A$2:$A$1065,0)),""))</f>
        <v/>
      </c>
      <c r="AU6" s="17">
        <f>IFERROR(INDEX(Blocks!$T$2:$T$1065,MATCH($A6&amp;"|9",Blocks!$A$2:$A$1065,0)),"")</f>
        <v/>
      </c>
      <c r="AV6" s="18">
        <f>IFERROR(INDEX(Blocks!$N$2:$N$1065,MATCH($A6&amp;"|10",Blocks!$A$2:$A$1065,0)),"")</f>
        <v/>
      </c>
      <c r="AW6" s="19">
        <f>IF(IFERROR(INDEX(Blocks!$M$2:$M$1065,MATCH($A6&amp;"|10",Blocks!$A$2:$A$1065,0)),"")=0,"",IFERROR(INDEX(Blocks!$P$2:$P$1065,MATCH($A6&amp;"|10",Blocks!$A$2:$A$1065,0)),""))</f>
        <v/>
      </c>
      <c r="AX6" s="18">
        <f>IF(IFERROR(INDEX(Blocks!$M$2:$M$1065,MATCH($A6&amp;"|10",Blocks!$A$2:$A$1065,0)),"")=0,"",IFERROR(INDEX(Blocks!$S$2:$S$1065,MATCH($A6&amp;"|10",Blocks!$A$2:$A$1065,0)),""))</f>
        <v/>
      </c>
      <c r="AY6" s="20">
        <f>IFERROR(INDEX(Blocks!$T$2:$T$1065,MATCH($A6&amp;"|10",Blocks!$A$2:$A$1065,0)),"")</f>
        <v/>
      </c>
      <c r="AZ6" s="15">
        <f>IFERROR(INDEX(Blocks!$N$2:$N$1065,MATCH($A6&amp;"|11",Blocks!$A$2:$A$1065,0)),"")</f>
        <v/>
      </c>
      <c r="BA6" s="16">
        <f>IF(IFERROR(INDEX(Blocks!$M$2:$M$1065,MATCH($A6&amp;"|11",Blocks!$A$2:$A$1065,0)),"")=0,"",IFERROR(INDEX(Blocks!$P$2:$P$1065,MATCH($A6&amp;"|11",Blocks!$A$2:$A$1065,0)),""))</f>
        <v/>
      </c>
      <c r="BB6" s="15">
        <f>IF(IFERROR(INDEX(Blocks!$M$2:$M$1065,MATCH($A6&amp;"|11",Blocks!$A$2:$A$1065,0)),"")=0,"",IFERROR(INDEX(Blocks!$S$2:$S$1065,MATCH($A6&amp;"|11",Blocks!$A$2:$A$1065,0)),""))</f>
        <v/>
      </c>
      <c r="BC6" s="17">
        <f>IFERROR(INDEX(Blocks!$T$2:$T$1065,MATCH($A6&amp;"|11",Blocks!$A$2:$A$1065,0)),"")</f>
        <v/>
      </c>
      <c r="BD6" s="18">
        <f>IFERROR(INDEX(Blocks!$N$2:$N$1065,MATCH($A6&amp;"|12",Blocks!$A$2:$A$1065,0)),"")</f>
        <v/>
      </c>
      <c r="BE6" s="19">
        <f>IF(IFERROR(INDEX(Blocks!$M$2:$M$1065,MATCH($A6&amp;"|12",Blocks!$A$2:$A$1065,0)),"")=0,"",IFERROR(INDEX(Blocks!$P$2:$P$1065,MATCH($A6&amp;"|12",Blocks!$A$2:$A$1065,0)),""))</f>
        <v/>
      </c>
      <c r="BF6" s="18">
        <f>IF(IFERROR(INDEX(Blocks!$M$2:$M$1065,MATCH($A6&amp;"|12",Blocks!$A$2:$A$1065,0)),"")=0,"",IFERROR(INDEX(Blocks!$S$2:$S$1065,MATCH($A6&amp;"|12",Blocks!$A$2:$A$1065,0)),""))</f>
        <v/>
      </c>
      <c r="BG6" s="20">
        <f>IFERROR(INDEX(Blocks!$T$2:$T$1065,MATCH($A6&amp;"|12",Blocks!$A$2:$A$1065,0)),"")</f>
        <v/>
      </c>
    </row>
    <row r="7">
      <c r="A7" s="6" t="inlineStr">
        <is>
          <t>Sheffield Wed</t>
        </is>
      </c>
      <c r="B7" s="11" t="n">
        <v>2</v>
      </c>
      <c r="C7" s="12">
        <f>IFERROR(INDEX(Ratings!$F:$F,MATCH($A7,Ratings!$C:$C,0)),"")</f>
        <v/>
      </c>
      <c r="D7" s="11">
        <f>SUMIFS(TeamGames!$X$2:$X$4073,TeamGames!$D$2:$D$4073,$A7)</f>
        <v/>
      </c>
      <c r="E7" s="11">
        <f>SUMIFS(TeamGames!$O$2:$O$4073,TeamGames!$D$2:$D$4073,$A7)</f>
        <v/>
      </c>
      <c r="F7" s="13">
        <f>SUMIFS(TeamGames!$S$2:$S$4073,TeamGames!$D$2:$D$4073,$A7,TeamGames!$X$2:$X$4073,1)</f>
        <v/>
      </c>
      <c r="G7" s="14">
        <f>IF(D7=0,"",E7-F7)</f>
        <v/>
      </c>
      <c r="H7" s="13">
        <f>SUMIFS(TeamGames!$W$2:$W$4073,TeamGames!$D$2:$D$4073,$A7)</f>
        <v/>
      </c>
      <c r="I7" s="14">
        <f>IF(D7=0,"",H7-F7)</f>
        <v/>
      </c>
      <c r="J7" s="13">
        <f>SUMIFS(TeamGames!$T$2:$T$4073,TeamGames!$D$2:$D$4073,$A7)</f>
        <v/>
      </c>
      <c r="K7" s="13">
        <f>SUMIFS(TeamGames!$U$2:$U$4073,TeamGames!$D$2:$D$4073,$A7)</f>
        <v/>
      </c>
      <c r="L7" s="15">
        <f>IFERROR(INDEX(Blocks!$N$2:$N$1065,MATCH($A7&amp;"|1",Blocks!$A$2:$A$1065,0)),"")</f>
        <v/>
      </c>
      <c r="M7" s="16">
        <f>IF(IFERROR(INDEX(Blocks!$M$2:$M$1065,MATCH($A7&amp;"|1",Blocks!$A$2:$A$1065,0)),"")=0,"",IFERROR(INDEX(Blocks!$P$2:$P$1065,MATCH($A7&amp;"|1",Blocks!$A$2:$A$1065,0)),""))</f>
        <v/>
      </c>
      <c r="N7" s="15">
        <f>IF(IFERROR(INDEX(Blocks!$M$2:$M$1065,MATCH($A7&amp;"|1",Blocks!$A$2:$A$1065,0)),"")=0,"",IFERROR(INDEX(Blocks!$S$2:$S$1065,MATCH($A7&amp;"|1",Blocks!$A$2:$A$1065,0)),""))</f>
        <v/>
      </c>
      <c r="O7" s="17">
        <f>IFERROR(INDEX(Blocks!$T$2:$T$1065,MATCH($A7&amp;"|1",Blocks!$A$2:$A$1065,0)),"")</f>
        <v/>
      </c>
      <c r="P7" s="18">
        <f>IFERROR(INDEX(Blocks!$N$2:$N$1065,MATCH($A7&amp;"|2",Blocks!$A$2:$A$1065,0)),"")</f>
        <v/>
      </c>
      <c r="Q7" s="19">
        <f>IF(IFERROR(INDEX(Blocks!$M$2:$M$1065,MATCH($A7&amp;"|2",Blocks!$A$2:$A$1065,0)),"")=0,"",IFERROR(INDEX(Blocks!$P$2:$P$1065,MATCH($A7&amp;"|2",Blocks!$A$2:$A$1065,0)),""))</f>
        <v/>
      </c>
      <c r="R7" s="18">
        <f>IF(IFERROR(INDEX(Blocks!$M$2:$M$1065,MATCH($A7&amp;"|2",Blocks!$A$2:$A$1065,0)),"")=0,"",IFERROR(INDEX(Blocks!$S$2:$S$1065,MATCH($A7&amp;"|2",Blocks!$A$2:$A$1065,0)),""))</f>
        <v/>
      </c>
      <c r="S7" s="20">
        <f>IFERROR(INDEX(Blocks!$T$2:$T$1065,MATCH($A7&amp;"|2",Blocks!$A$2:$A$1065,0)),"")</f>
        <v/>
      </c>
      <c r="T7" s="15">
        <f>IFERROR(INDEX(Blocks!$N$2:$N$1065,MATCH($A7&amp;"|3",Blocks!$A$2:$A$1065,0)),"")</f>
        <v/>
      </c>
      <c r="U7" s="16">
        <f>IF(IFERROR(INDEX(Blocks!$M$2:$M$1065,MATCH($A7&amp;"|3",Blocks!$A$2:$A$1065,0)),"")=0,"",IFERROR(INDEX(Blocks!$P$2:$P$1065,MATCH($A7&amp;"|3",Blocks!$A$2:$A$1065,0)),""))</f>
        <v/>
      </c>
      <c r="V7" s="15">
        <f>IF(IFERROR(INDEX(Blocks!$M$2:$M$1065,MATCH($A7&amp;"|3",Blocks!$A$2:$A$1065,0)),"")=0,"",IFERROR(INDEX(Blocks!$S$2:$S$1065,MATCH($A7&amp;"|3",Blocks!$A$2:$A$1065,0)),""))</f>
        <v/>
      </c>
      <c r="W7" s="17">
        <f>IFERROR(INDEX(Blocks!$T$2:$T$1065,MATCH($A7&amp;"|3",Blocks!$A$2:$A$1065,0)),"")</f>
        <v/>
      </c>
      <c r="X7" s="18">
        <f>IFERROR(INDEX(Blocks!$N$2:$N$1065,MATCH($A7&amp;"|4",Blocks!$A$2:$A$1065,0)),"")</f>
        <v/>
      </c>
      <c r="Y7" s="19">
        <f>IF(IFERROR(INDEX(Blocks!$M$2:$M$1065,MATCH($A7&amp;"|4",Blocks!$A$2:$A$1065,0)),"")=0,"",IFERROR(INDEX(Blocks!$P$2:$P$1065,MATCH($A7&amp;"|4",Blocks!$A$2:$A$1065,0)),""))</f>
        <v/>
      </c>
      <c r="Z7" s="18">
        <f>IF(IFERROR(INDEX(Blocks!$M$2:$M$1065,MATCH($A7&amp;"|4",Blocks!$A$2:$A$1065,0)),"")=0,"",IFERROR(INDEX(Blocks!$S$2:$S$1065,MATCH($A7&amp;"|4",Blocks!$A$2:$A$1065,0)),""))</f>
        <v/>
      </c>
      <c r="AA7" s="20">
        <f>IFERROR(INDEX(Blocks!$T$2:$T$1065,MATCH($A7&amp;"|4",Blocks!$A$2:$A$1065,0)),"")</f>
        <v/>
      </c>
      <c r="AB7" s="15">
        <f>IFERROR(INDEX(Blocks!$N$2:$N$1065,MATCH($A7&amp;"|5",Blocks!$A$2:$A$1065,0)),"")</f>
        <v/>
      </c>
      <c r="AC7" s="16">
        <f>IF(IFERROR(INDEX(Blocks!$M$2:$M$1065,MATCH($A7&amp;"|5",Blocks!$A$2:$A$1065,0)),"")=0,"",IFERROR(INDEX(Blocks!$P$2:$P$1065,MATCH($A7&amp;"|5",Blocks!$A$2:$A$1065,0)),""))</f>
        <v/>
      </c>
      <c r="AD7" s="15">
        <f>IF(IFERROR(INDEX(Blocks!$M$2:$M$1065,MATCH($A7&amp;"|5",Blocks!$A$2:$A$1065,0)),"")=0,"",IFERROR(INDEX(Blocks!$S$2:$S$1065,MATCH($A7&amp;"|5",Blocks!$A$2:$A$1065,0)),""))</f>
        <v/>
      </c>
      <c r="AE7" s="17">
        <f>IFERROR(INDEX(Blocks!$T$2:$T$1065,MATCH($A7&amp;"|5",Blocks!$A$2:$A$1065,0)),"")</f>
        <v/>
      </c>
      <c r="AF7" s="18">
        <f>IFERROR(INDEX(Blocks!$N$2:$N$1065,MATCH($A7&amp;"|6",Blocks!$A$2:$A$1065,0)),"")</f>
        <v/>
      </c>
      <c r="AG7" s="19">
        <f>IF(IFERROR(INDEX(Blocks!$M$2:$M$1065,MATCH($A7&amp;"|6",Blocks!$A$2:$A$1065,0)),"")=0,"",IFERROR(INDEX(Blocks!$P$2:$P$1065,MATCH($A7&amp;"|6",Blocks!$A$2:$A$1065,0)),""))</f>
        <v/>
      </c>
      <c r="AH7" s="18">
        <f>IF(IFERROR(INDEX(Blocks!$M$2:$M$1065,MATCH($A7&amp;"|6",Blocks!$A$2:$A$1065,0)),"")=0,"",IFERROR(INDEX(Blocks!$S$2:$S$1065,MATCH($A7&amp;"|6",Blocks!$A$2:$A$1065,0)),""))</f>
        <v/>
      </c>
      <c r="AI7" s="20">
        <f>IFERROR(INDEX(Blocks!$T$2:$T$1065,MATCH($A7&amp;"|6",Blocks!$A$2:$A$1065,0)),"")</f>
        <v/>
      </c>
      <c r="AJ7" s="15">
        <f>IFERROR(INDEX(Blocks!$N$2:$N$1065,MATCH($A7&amp;"|7",Blocks!$A$2:$A$1065,0)),"")</f>
        <v/>
      </c>
      <c r="AK7" s="16">
        <f>IF(IFERROR(INDEX(Blocks!$M$2:$M$1065,MATCH($A7&amp;"|7",Blocks!$A$2:$A$1065,0)),"")=0,"",IFERROR(INDEX(Blocks!$P$2:$P$1065,MATCH($A7&amp;"|7",Blocks!$A$2:$A$1065,0)),""))</f>
        <v/>
      </c>
      <c r="AL7" s="15">
        <f>IF(IFERROR(INDEX(Blocks!$M$2:$M$1065,MATCH($A7&amp;"|7",Blocks!$A$2:$A$1065,0)),"")=0,"",IFERROR(INDEX(Blocks!$S$2:$S$1065,MATCH($A7&amp;"|7",Blocks!$A$2:$A$1065,0)),""))</f>
        <v/>
      </c>
      <c r="AM7" s="17">
        <f>IFERROR(INDEX(Blocks!$T$2:$T$1065,MATCH($A7&amp;"|7",Blocks!$A$2:$A$1065,0)),"")</f>
        <v/>
      </c>
      <c r="AN7" s="18">
        <f>IFERROR(INDEX(Blocks!$N$2:$N$1065,MATCH($A7&amp;"|8",Blocks!$A$2:$A$1065,0)),"")</f>
        <v/>
      </c>
      <c r="AO7" s="19">
        <f>IF(IFERROR(INDEX(Blocks!$M$2:$M$1065,MATCH($A7&amp;"|8",Blocks!$A$2:$A$1065,0)),"")=0,"",IFERROR(INDEX(Blocks!$P$2:$P$1065,MATCH($A7&amp;"|8",Blocks!$A$2:$A$1065,0)),""))</f>
        <v/>
      </c>
      <c r="AP7" s="18">
        <f>IF(IFERROR(INDEX(Blocks!$M$2:$M$1065,MATCH($A7&amp;"|8",Blocks!$A$2:$A$1065,0)),"")=0,"",IFERROR(INDEX(Blocks!$S$2:$S$1065,MATCH($A7&amp;"|8",Blocks!$A$2:$A$1065,0)),""))</f>
        <v/>
      </c>
      <c r="AQ7" s="20">
        <f>IFERROR(INDEX(Blocks!$T$2:$T$1065,MATCH($A7&amp;"|8",Blocks!$A$2:$A$1065,0)),"")</f>
        <v/>
      </c>
      <c r="AR7" s="15">
        <f>IFERROR(INDEX(Blocks!$N$2:$N$1065,MATCH($A7&amp;"|9",Blocks!$A$2:$A$1065,0)),"")</f>
        <v/>
      </c>
      <c r="AS7" s="16">
        <f>IF(IFERROR(INDEX(Blocks!$M$2:$M$1065,MATCH($A7&amp;"|9",Blocks!$A$2:$A$1065,0)),"")=0,"",IFERROR(INDEX(Blocks!$P$2:$P$1065,MATCH($A7&amp;"|9",Blocks!$A$2:$A$1065,0)),""))</f>
        <v/>
      </c>
      <c r="AT7" s="15">
        <f>IF(IFERROR(INDEX(Blocks!$M$2:$M$1065,MATCH($A7&amp;"|9",Blocks!$A$2:$A$1065,0)),"")=0,"",IFERROR(INDEX(Blocks!$S$2:$S$1065,MATCH($A7&amp;"|9",Blocks!$A$2:$A$1065,0)),""))</f>
        <v/>
      </c>
      <c r="AU7" s="17">
        <f>IFERROR(INDEX(Blocks!$T$2:$T$1065,MATCH($A7&amp;"|9",Blocks!$A$2:$A$1065,0)),"")</f>
        <v/>
      </c>
      <c r="AV7" s="18">
        <f>IFERROR(INDEX(Blocks!$N$2:$N$1065,MATCH($A7&amp;"|10",Blocks!$A$2:$A$1065,0)),"")</f>
        <v/>
      </c>
      <c r="AW7" s="19">
        <f>IF(IFERROR(INDEX(Blocks!$M$2:$M$1065,MATCH($A7&amp;"|10",Blocks!$A$2:$A$1065,0)),"")=0,"",IFERROR(INDEX(Blocks!$P$2:$P$1065,MATCH($A7&amp;"|10",Blocks!$A$2:$A$1065,0)),""))</f>
        <v/>
      </c>
      <c r="AX7" s="18">
        <f>IF(IFERROR(INDEX(Blocks!$M$2:$M$1065,MATCH($A7&amp;"|10",Blocks!$A$2:$A$1065,0)),"")=0,"",IFERROR(INDEX(Blocks!$S$2:$S$1065,MATCH($A7&amp;"|10",Blocks!$A$2:$A$1065,0)),""))</f>
        <v/>
      </c>
      <c r="AY7" s="20">
        <f>IFERROR(INDEX(Blocks!$T$2:$T$1065,MATCH($A7&amp;"|10",Blocks!$A$2:$A$1065,0)),"")</f>
        <v/>
      </c>
      <c r="AZ7" s="15">
        <f>IFERROR(INDEX(Blocks!$N$2:$N$1065,MATCH($A7&amp;"|11",Blocks!$A$2:$A$1065,0)),"")</f>
        <v/>
      </c>
      <c r="BA7" s="16">
        <f>IF(IFERROR(INDEX(Blocks!$M$2:$M$1065,MATCH($A7&amp;"|11",Blocks!$A$2:$A$1065,0)),"")=0,"",IFERROR(INDEX(Blocks!$P$2:$P$1065,MATCH($A7&amp;"|11",Blocks!$A$2:$A$1065,0)),""))</f>
        <v/>
      </c>
      <c r="BB7" s="15">
        <f>IF(IFERROR(INDEX(Blocks!$M$2:$M$1065,MATCH($A7&amp;"|11",Blocks!$A$2:$A$1065,0)),"")=0,"",IFERROR(INDEX(Blocks!$S$2:$S$1065,MATCH($A7&amp;"|11",Blocks!$A$2:$A$1065,0)),""))</f>
        <v/>
      </c>
      <c r="BC7" s="17">
        <f>IFERROR(INDEX(Blocks!$T$2:$T$1065,MATCH($A7&amp;"|11",Blocks!$A$2:$A$1065,0)),"")</f>
        <v/>
      </c>
      <c r="BD7" s="18">
        <f>IFERROR(INDEX(Blocks!$N$2:$N$1065,MATCH($A7&amp;"|12",Blocks!$A$2:$A$1065,0)),"")</f>
        <v/>
      </c>
      <c r="BE7" s="19">
        <f>IF(IFERROR(INDEX(Blocks!$M$2:$M$1065,MATCH($A7&amp;"|12",Blocks!$A$2:$A$1065,0)),"")=0,"",IFERROR(INDEX(Blocks!$P$2:$P$1065,MATCH($A7&amp;"|12",Blocks!$A$2:$A$1065,0)),""))</f>
        <v/>
      </c>
      <c r="BF7" s="18">
        <f>IF(IFERROR(INDEX(Blocks!$M$2:$M$1065,MATCH($A7&amp;"|12",Blocks!$A$2:$A$1065,0)),"")=0,"",IFERROR(INDEX(Blocks!$S$2:$S$1065,MATCH($A7&amp;"|12",Blocks!$A$2:$A$1065,0)),""))</f>
        <v/>
      </c>
      <c r="BG7" s="20">
        <f>IFERROR(INDEX(Blocks!$T$2:$T$1065,MATCH($A7&amp;"|12",Blocks!$A$2:$A$1065,0)),"")</f>
        <v/>
      </c>
    </row>
    <row r="8">
      <c r="A8" s="6" t="inlineStr">
        <is>
          <t>Luton</t>
        </is>
      </c>
      <c r="B8" s="11" t="n">
        <v>3</v>
      </c>
      <c r="C8" s="12">
        <f>IFERROR(INDEX(Ratings!$F:$F,MATCH($A8,Ratings!$C:$C,0)),"")</f>
        <v/>
      </c>
      <c r="D8" s="11">
        <f>SUMIFS(TeamGames!$X$2:$X$4073,TeamGames!$D$2:$D$4073,$A8)</f>
        <v/>
      </c>
      <c r="E8" s="11">
        <f>SUMIFS(TeamGames!$O$2:$O$4073,TeamGames!$D$2:$D$4073,$A8)</f>
        <v/>
      </c>
      <c r="F8" s="13">
        <f>SUMIFS(TeamGames!$S$2:$S$4073,TeamGames!$D$2:$D$4073,$A8,TeamGames!$X$2:$X$4073,1)</f>
        <v/>
      </c>
      <c r="G8" s="14">
        <f>IF(D8=0,"",E8-F8)</f>
        <v/>
      </c>
      <c r="H8" s="13">
        <f>SUMIFS(TeamGames!$W$2:$W$4073,TeamGames!$D$2:$D$4073,$A8)</f>
        <v/>
      </c>
      <c r="I8" s="14">
        <f>IF(D8=0,"",H8-F8)</f>
        <v/>
      </c>
      <c r="J8" s="13">
        <f>SUMIFS(TeamGames!$T$2:$T$4073,TeamGames!$D$2:$D$4073,$A8)</f>
        <v/>
      </c>
      <c r="K8" s="13">
        <f>SUMIFS(TeamGames!$U$2:$U$4073,TeamGames!$D$2:$D$4073,$A8)</f>
        <v/>
      </c>
      <c r="L8" s="15">
        <f>IFERROR(INDEX(Blocks!$N$2:$N$1065,MATCH($A8&amp;"|1",Blocks!$A$2:$A$1065,0)),"")</f>
        <v/>
      </c>
      <c r="M8" s="16">
        <f>IF(IFERROR(INDEX(Blocks!$M$2:$M$1065,MATCH($A8&amp;"|1",Blocks!$A$2:$A$1065,0)),"")=0,"",IFERROR(INDEX(Blocks!$P$2:$P$1065,MATCH($A8&amp;"|1",Blocks!$A$2:$A$1065,0)),""))</f>
        <v/>
      </c>
      <c r="N8" s="15">
        <f>IF(IFERROR(INDEX(Blocks!$M$2:$M$1065,MATCH($A8&amp;"|1",Blocks!$A$2:$A$1065,0)),"")=0,"",IFERROR(INDEX(Blocks!$S$2:$S$1065,MATCH($A8&amp;"|1",Blocks!$A$2:$A$1065,0)),""))</f>
        <v/>
      </c>
      <c r="O8" s="17">
        <f>IFERROR(INDEX(Blocks!$T$2:$T$1065,MATCH($A8&amp;"|1",Blocks!$A$2:$A$1065,0)),"")</f>
        <v/>
      </c>
      <c r="P8" s="18">
        <f>IFERROR(INDEX(Blocks!$N$2:$N$1065,MATCH($A8&amp;"|2",Blocks!$A$2:$A$1065,0)),"")</f>
        <v/>
      </c>
      <c r="Q8" s="19">
        <f>IF(IFERROR(INDEX(Blocks!$M$2:$M$1065,MATCH($A8&amp;"|2",Blocks!$A$2:$A$1065,0)),"")=0,"",IFERROR(INDEX(Blocks!$P$2:$P$1065,MATCH($A8&amp;"|2",Blocks!$A$2:$A$1065,0)),""))</f>
        <v/>
      </c>
      <c r="R8" s="18">
        <f>IF(IFERROR(INDEX(Blocks!$M$2:$M$1065,MATCH($A8&amp;"|2",Blocks!$A$2:$A$1065,0)),"")=0,"",IFERROR(INDEX(Blocks!$S$2:$S$1065,MATCH($A8&amp;"|2",Blocks!$A$2:$A$1065,0)),""))</f>
        <v/>
      </c>
      <c r="S8" s="20">
        <f>IFERROR(INDEX(Blocks!$T$2:$T$1065,MATCH($A8&amp;"|2",Blocks!$A$2:$A$1065,0)),"")</f>
        <v/>
      </c>
      <c r="T8" s="15">
        <f>IFERROR(INDEX(Blocks!$N$2:$N$1065,MATCH($A8&amp;"|3",Blocks!$A$2:$A$1065,0)),"")</f>
        <v/>
      </c>
      <c r="U8" s="16">
        <f>IF(IFERROR(INDEX(Blocks!$M$2:$M$1065,MATCH($A8&amp;"|3",Blocks!$A$2:$A$1065,0)),"")=0,"",IFERROR(INDEX(Blocks!$P$2:$P$1065,MATCH($A8&amp;"|3",Blocks!$A$2:$A$1065,0)),""))</f>
        <v/>
      </c>
      <c r="V8" s="15">
        <f>IF(IFERROR(INDEX(Blocks!$M$2:$M$1065,MATCH($A8&amp;"|3",Blocks!$A$2:$A$1065,0)),"")=0,"",IFERROR(INDEX(Blocks!$S$2:$S$1065,MATCH($A8&amp;"|3",Blocks!$A$2:$A$1065,0)),""))</f>
        <v/>
      </c>
      <c r="W8" s="17">
        <f>IFERROR(INDEX(Blocks!$T$2:$T$1065,MATCH($A8&amp;"|3",Blocks!$A$2:$A$1065,0)),"")</f>
        <v/>
      </c>
      <c r="X8" s="18">
        <f>IFERROR(INDEX(Blocks!$N$2:$N$1065,MATCH($A8&amp;"|4",Blocks!$A$2:$A$1065,0)),"")</f>
        <v/>
      </c>
      <c r="Y8" s="19">
        <f>IF(IFERROR(INDEX(Blocks!$M$2:$M$1065,MATCH($A8&amp;"|4",Blocks!$A$2:$A$1065,0)),"")=0,"",IFERROR(INDEX(Blocks!$P$2:$P$1065,MATCH($A8&amp;"|4",Blocks!$A$2:$A$1065,0)),""))</f>
        <v/>
      </c>
      <c r="Z8" s="18">
        <f>IF(IFERROR(INDEX(Blocks!$M$2:$M$1065,MATCH($A8&amp;"|4",Blocks!$A$2:$A$1065,0)),"")=0,"",IFERROR(INDEX(Blocks!$S$2:$S$1065,MATCH($A8&amp;"|4",Blocks!$A$2:$A$1065,0)),""))</f>
        <v/>
      </c>
      <c r="AA8" s="20">
        <f>IFERROR(INDEX(Blocks!$T$2:$T$1065,MATCH($A8&amp;"|4",Blocks!$A$2:$A$1065,0)),"")</f>
        <v/>
      </c>
      <c r="AB8" s="15">
        <f>IFERROR(INDEX(Blocks!$N$2:$N$1065,MATCH($A8&amp;"|5",Blocks!$A$2:$A$1065,0)),"")</f>
        <v/>
      </c>
      <c r="AC8" s="16">
        <f>IF(IFERROR(INDEX(Blocks!$M$2:$M$1065,MATCH($A8&amp;"|5",Blocks!$A$2:$A$1065,0)),"")=0,"",IFERROR(INDEX(Blocks!$P$2:$P$1065,MATCH($A8&amp;"|5",Blocks!$A$2:$A$1065,0)),""))</f>
        <v/>
      </c>
      <c r="AD8" s="15">
        <f>IF(IFERROR(INDEX(Blocks!$M$2:$M$1065,MATCH($A8&amp;"|5",Blocks!$A$2:$A$1065,0)),"")=0,"",IFERROR(INDEX(Blocks!$S$2:$S$1065,MATCH($A8&amp;"|5",Blocks!$A$2:$A$1065,0)),""))</f>
        <v/>
      </c>
      <c r="AE8" s="17">
        <f>IFERROR(INDEX(Blocks!$T$2:$T$1065,MATCH($A8&amp;"|5",Blocks!$A$2:$A$1065,0)),"")</f>
        <v/>
      </c>
      <c r="AF8" s="18">
        <f>IFERROR(INDEX(Blocks!$N$2:$N$1065,MATCH($A8&amp;"|6",Blocks!$A$2:$A$1065,0)),"")</f>
        <v/>
      </c>
      <c r="AG8" s="19">
        <f>IF(IFERROR(INDEX(Blocks!$M$2:$M$1065,MATCH($A8&amp;"|6",Blocks!$A$2:$A$1065,0)),"")=0,"",IFERROR(INDEX(Blocks!$P$2:$P$1065,MATCH($A8&amp;"|6",Blocks!$A$2:$A$1065,0)),""))</f>
        <v/>
      </c>
      <c r="AH8" s="18">
        <f>IF(IFERROR(INDEX(Blocks!$M$2:$M$1065,MATCH($A8&amp;"|6",Blocks!$A$2:$A$1065,0)),"")=0,"",IFERROR(INDEX(Blocks!$S$2:$S$1065,MATCH($A8&amp;"|6",Blocks!$A$2:$A$1065,0)),""))</f>
        <v/>
      </c>
      <c r="AI8" s="20">
        <f>IFERROR(INDEX(Blocks!$T$2:$T$1065,MATCH($A8&amp;"|6",Blocks!$A$2:$A$1065,0)),"")</f>
        <v/>
      </c>
      <c r="AJ8" s="15">
        <f>IFERROR(INDEX(Blocks!$N$2:$N$1065,MATCH($A8&amp;"|7",Blocks!$A$2:$A$1065,0)),"")</f>
        <v/>
      </c>
      <c r="AK8" s="16">
        <f>IF(IFERROR(INDEX(Blocks!$M$2:$M$1065,MATCH($A8&amp;"|7",Blocks!$A$2:$A$1065,0)),"")=0,"",IFERROR(INDEX(Blocks!$P$2:$P$1065,MATCH($A8&amp;"|7",Blocks!$A$2:$A$1065,0)),""))</f>
        <v/>
      </c>
      <c r="AL8" s="15">
        <f>IF(IFERROR(INDEX(Blocks!$M$2:$M$1065,MATCH($A8&amp;"|7",Blocks!$A$2:$A$1065,0)),"")=0,"",IFERROR(INDEX(Blocks!$S$2:$S$1065,MATCH($A8&amp;"|7",Blocks!$A$2:$A$1065,0)),""))</f>
        <v/>
      </c>
      <c r="AM8" s="17">
        <f>IFERROR(INDEX(Blocks!$T$2:$T$1065,MATCH($A8&amp;"|7",Blocks!$A$2:$A$1065,0)),"")</f>
        <v/>
      </c>
      <c r="AN8" s="18">
        <f>IFERROR(INDEX(Blocks!$N$2:$N$1065,MATCH($A8&amp;"|8",Blocks!$A$2:$A$1065,0)),"")</f>
        <v/>
      </c>
      <c r="AO8" s="19">
        <f>IF(IFERROR(INDEX(Blocks!$M$2:$M$1065,MATCH($A8&amp;"|8",Blocks!$A$2:$A$1065,0)),"")=0,"",IFERROR(INDEX(Blocks!$P$2:$P$1065,MATCH($A8&amp;"|8",Blocks!$A$2:$A$1065,0)),""))</f>
        <v/>
      </c>
      <c r="AP8" s="18">
        <f>IF(IFERROR(INDEX(Blocks!$M$2:$M$1065,MATCH($A8&amp;"|8",Blocks!$A$2:$A$1065,0)),"")=0,"",IFERROR(INDEX(Blocks!$S$2:$S$1065,MATCH($A8&amp;"|8",Blocks!$A$2:$A$1065,0)),""))</f>
        <v/>
      </c>
      <c r="AQ8" s="20">
        <f>IFERROR(INDEX(Blocks!$T$2:$T$1065,MATCH($A8&amp;"|8",Blocks!$A$2:$A$1065,0)),"")</f>
        <v/>
      </c>
      <c r="AR8" s="15">
        <f>IFERROR(INDEX(Blocks!$N$2:$N$1065,MATCH($A8&amp;"|9",Blocks!$A$2:$A$1065,0)),"")</f>
        <v/>
      </c>
      <c r="AS8" s="16">
        <f>IF(IFERROR(INDEX(Blocks!$M$2:$M$1065,MATCH($A8&amp;"|9",Blocks!$A$2:$A$1065,0)),"")=0,"",IFERROR(INDEX(Blocks!$P$2:$P$1065,MATCH($A8&amp;"|9",Blocks!$A$2:$A$1065,0)),""))</f>
        <v/>
      </c>
      <c r="AT8" s="15">
        <f>IF(IFERROR(INDEX(Blocks!$M$2:$M$1065,MATCH($A8&amp;"|9",Blocks!$A$2:$A$1065,0)),"")=0,"",IFERROR(INDEX(Blocks!$S$2:$S$1065,MATCH($A8&amp;"|9",Blocks!$A$2:$A$1065,0)),""))</f>
        <v/>
      </c>
      <c r="AU8" s="17">
        <f>IFERROR(INDEX(Blocks!$T$2:$T$1065,MATCH($A8&amp;"|9",Blocks!$A$2:$A$1065,0)),"")</f>
        <v/>
      </c>
      <c r="AV8" s="18">
        <f>IFERROR(INDEX(Blocks!$N$2:$N$1065,MATCH($A8&amp;"|10",Blocks!$A$2:$A$1065,0)),"")</f>
        <v/>
      </c>
      <c r="AW8" s="19">
        <f>IF(IFERROR(INDEX(Blocks!$M$2:$M$1065,MATCH($A8&amp;"|10",Blocks!$A$2:$A$1065,0)),"")=0,"",IFERROR(INDEX(Blocks!$P$2:$P$1065,MATCH($A8&amp;"|10",Blocks!$A$2:$A$1065,0)),""))</f>
        <v/>
      </c>
      <c r="AX8" s="18">
        <f>IF(IFERROR(INDEX(Blocks!$M$2:$M$1065,MATCH($A8&amp;"|10",Blocks!$A$2:$A$1065,0)),"")=0,"",IFERROR(INDEX(Blocks!$S$2:$S$1065,MATCH($A8&amp;"|10",Blocks!$A$2:$A$1065,0)),""))</f>
        <v/>
      </c>
      <c r="AY8" s="20">
        <f>IFERROR(INDEX(Blocks!$T$2:$T$1065,MATCH($A8&amp;"|10",Blocks!$A$2:$A$1065,0)),"")</f>
        <v/>
      </c>
      <c r="AZ8" s="15">
        <f>IFERROR(INDEX(Blocks!$N$2:$N$1065,MATCH($A8&amp;"|11",Blocks!$A$2:$A$1065,0)),"")</f>
        <v/>
      </c>
      <c r="BA8" s="16">
        <f>IF(IFERROR(INDEX(Blocks!$M$2:$M$1065,MATCH($A8&amp;"|11",Blocks!$A$2:$A$1065,0)),"")=0,"",IFERROR(INDEX(Blocks!$P$2:$P$1065,MATCH($A8&amp;"|11",Blocks!$A$2:$A$1065,0)),""))</f>
        <v/>
      </c>
      <c r="BB8" s="15">
        <f>IF(IFERROR(INDEX(Blocks!$M$2:$M$1065,MATCH($A8&amp;"|11",Blocks!$A$2:$A$1065,0)),"")=0,"",IFERROR(INDEX(Blocks!$S$2:$S$1065,MATCH($A8&amp;"|11",Blocks!$A$2:$A$1065,0)),""))</f>
        <v/>
      </c>
      <c r="BC8" s="17">
        <f>IFERROR(INDEX(Blocks!$T$2:$T$1065,MATCH($A8&amp;"|11",Blocks!$A$2:$A$1065,0)),"")</f>
        <v/>
      </c>
      <c r="BD8" s="18">
        <f>IFERROR(INDEX(Blocks!$N$2:$N$1065,MATCH($A8&amp;"|12",Blocks!$A$2:$A$1065,0)),"")</f>
        <v/>
      </c>
      <c r="BE8" s="19">
        <f>IF(IFERROR(INDEX(Blocks!$M$2:$M$1065,MATCH($A8&amp;"|12",Blocks!$A$2:$A$1065,0)),"")=0,"",IFERROR(INDEX(Blocks!$P$2:$P$1065,MATCH($A8&amp;"|12",Blocks!$A$2:$A$1065,0)),""))</f>
        <v/>
      </c>
      <c r="BF8" s="18">
        <f>IF(IFERROR(INDEX(Blocks!$M$2:$M$1065,MATCH($A8&amp;"|12",Blocks!$A$2:$A$1065,0)),"")=0,"",IFERROR(INDEX(Blocks!$S$2:$S$1065,MATCH($A8&amp;"|12",Blocks!$A$2:$A$1065,0)),""))</f>
        <v/>
      </c>
      <c r="BG8" s="20">
        <f>IFERROR(INDEX(Blocks!$T$2:$T$1065,MATCH($A8&amp;"|12",Blocks!$A$2:$A$1065,0)),"")</f>
        <v/>
      </c>
    </row>
    <row r="9">
      <c r="A9" s="6" t="inlineStr">
        <is>
          <t>Huddersfield</t>
        </is>
      </c>
      <c r="B9" s="11" t="n">
        <v>4</v>
      </c>
      <c r="C9" s="12">
        <f>IFERROR(INDEX(Ratings!$F:$F,MATCH($A9,Ratings!$C:$C,0)),"")</f>
        <v/>
      </c>
      <c r="D9" s="11">
        <f>SUMIFS(TeamGames!$X$2:$X$4073,TeamGames!$D$2:$D$4073,$A9)</f>
        <v/>
      </c>
      <c r="E9" s="11">
        <f>SUMIFS(TeamGames!$O$2:$O$4073,TeamGames!$D$2:$D$4073,$A9)</f>
        <v/>
      </c>
      <c r="F9" s="13">
        <f>SUMIFS(TeamGames!$S$2:$S$4073,TeamGames!$D$2:$D$4073,$A9,TeamGames!$X$2:$X$4073,1)</f>
        <v/>
      </c>
      <c r="G9" s="14">
        <f>IF(D9=0,"",E9-F9)</f>
        <v/>
      </c>
      <c r="H9" s="13">
        <f>SUMIFS(TeamGames!$W$2:$W$4073,TeamGames!$D$2:$D$4073,$A9)</f>
        <v/>
      </c>
      <c r="I9" s="14">
        <f>IF(D9=0,"",H9-F9)</f>
        <v/>
      </c>
      <c r="J9" s="13">
        <f>SUMIFS(TeamGames!$T$2:$T$4073,TeamGames!$D$2:$D$4073,$A9)</f>
        <v/>
      </c>
      <c r="K9" s="13">
        <f>SUMIFS(TeamGames!$U$2:$U$4073,TeamGames!$D$2:$D$4073,$A9)</f>
        <v/>
      </c>
      <c r="L9" s="15">
        <f>IFERROR(INDEX(Blocks!$N$2:$N$1065,MATCH($A9&amp;"|1",Blocks!$A$2:$A$1065,0)),"")</f>
        <v/>
      </c>
      <c r="M9" s="16">
        <f>IF(IFERROR(INDEX(Blocks!$M$2:$M$1065,MATCH($A9&amp;"|1",Blocks!$A$2:$A$1065,0)),"")=0,"",IFERROR(INDEX(Blocks!$P$2:$P$1065,MATCH($A9&amp;"|1",Blocks!$A$2:$A$1065,0)),""))</f>
        <v/>
      </c>
      <c r="N9" s="15">
        <f>IF(IFERROR(INDEX(Blocks!$M$2:$M$1065,MATCH($A9&amp;"|1",Blocks!$A$2:$A$1065,0)),"")=0,"",IFERROR(INDEX(Blocks!$S$2:$S$1065,MATCH($A9&amp;"|1",Blocks!$A$2:$A$1065,0)),""))</f>
        <v/>
      </c>
      <c r="O9" s="17">
        <f>IFERROR(INDEX(Blocks!$T$2:$T$1065,MATCH($A9&amp;"|1",Blocks!$A$2:$A$1065,0)),"")</f>
        <v/>
      </c>
      <c r="P9" s="18">
        <f>IFERROR(INDEX(Blocks!$N$2:$N$1065,MATCH($A9&amp;"|2",Blocks!$A$2:$A$1065,0)),"")</f>
        <v/>
      </c>
      <c r="Q9" s="19">
        <f>IF(IFERROR(INDEX(Blocks!$M$2:$M$1065,MATCH($A9&amp;"|2",Blocks!$A$2:$A$1065,0)),"")=0,"",IFERROR(INDEX(Blocks!$P$2:$P$1065,MATCH($A9&amp;"|2",Blocks!$A$2:$A$1065,0)),""))</f>
        <v/>
      </c>
      <c r="R9" s="18">
        <f>IF(IFERROR(INDEX(Blocks!$M$2:$M$1065,MATCH($A9&amp;"|2",Blocks!$A$2:$A$1065,0)),"")=0,"",IFERROR(INDEX(Blocks!$S$2:$S$1065,MATCH($A9&amp;"|2",Blocks!$A$2:$A$1065,0)),""))</f>
        <v/>
      </c>
      <c r="S9" s="20">
        <f>IFERROR(INDEX(Blocks!$T$2:$T$1065,MATCH($A9&amp;"|2",Blocks!$A$2:$A$1065,0)),"")</f>
        <v/>
      </c>
      <c r="T9" s="15">
        <f>IFERROR(INDEX(Blocks!$N$2:$N$1065,MATCH($A9&amp;"|3",Blocks!$A$2:$A$1065,0)),"")</f>
        <v/>
      </c>
      <c r="U9" s="16">
        <f>IF(IFERROR(INDEX(Blocks!$M$2:$M$1065,MATCH($A9&amp;"|3",Blocks!$A$2:$A$1065,0)),"")=0,"",IFERROR(INDEX(Blocks!$P$2:$P$1065,MATCH($A9&amp;"|3",Blocks!$A$2:$A$1065,0)),""))</f>
        <v/>
      </c>
      <c r="V9" s="15">
        <f>IF(IFERROR(INDEX(Blocks!$M$2:$M$1065,MATCH($A9&amp;"|3",Blocks!$A$2:$A$1065,0)),"")=0,"",IFERROR(INDEX(Blocks!$S$2:$S$1065,MATCH($A9&amp;"|3",Blocks!$A$2:$A$1065,0)),""))</f>
        <v/>
      </c>
      <c r="W9" s="17">
        <f>IFERROR(INDEX(Blocks!$T$2:$T$1065,MATCH($A9&amp;"|3",Blocks!$A$2:$A$1065,0)),"")</f>
        <v/>
      </c>
      <c r="X9" s="18">
        <f>IFERROR(INDEX(Blocks!$N$2:$N$1065,MATCH($A9&amp;"|4",Blocks!$A$2:$A$1065,0)),"")</f>
        <v/>
      </c>
      <c r="Y9" s="19">
        <f>IF(IFERROR(INDEX(Blocks!$M$2:$M$1065,MATCH($A9&amp;"|4",Blocks!$A$2:$A$1065,0)),"")=0,"",IFERROR(INDEX(Blocks!$P$2:$P$1065,MATCH($A9&amp;"|4",Blocks!$A$2:$A$1065,0)),""))</f>
        <v/>
      </c>
      <c r="Z9" s="18">
        <f>IF(IFERROR(INDEX(Blocks!$M$2:$M$1065,MATCH($A9&amp;"|4",Blocks!$A$2:$A$1065,0)),"")=0,"",IFERROR(INDEX(Blocks!$S$2:$S$1065,MATCH($A9&amp;"|4",Blocks!$A$2:$A$1065,0)),""))</f>
        <v/>
      </c>
      <c r="AA9" s="20">
        <f>IFERROR(INDEX(Blocks!$T$2:$T$1065,MATCH($A9&amp;"|4",Blocks!$A$2:$A$1065,0)),"")</f>
        <v/>
      </c>
      <c r="AB9" s="15">
        <f>IFERROR(INDEX(Blocks!$N$2:$N$1065,MATCH($A9&amp;"|5",Blocks!$A$2:$A$1065,0)),"")</f>
        <v/>
      </c>
      <c r="AC9" s="16">
        <f>IF(IFERROR(INDEX(Blocks!$M$2:$M$1065,MATCH($A9&amp;"|5",Blocks!$A$2:$A$1065,0)),"")=0,"",IFERROR(INDEX(Blocks!$P$2:$P$1065,MATCH($A9&amp;"|5",Blocks!$A$2:$A$1065,0)),""))</f>
        <v/>
      </c>
      <c r="AD9" s="15">
        <f>IF(IFERROR(INDEX(Blocks!$M$2:$M$1065,MATCH($A9&amp;"|5",Blocks!$A$2:$A$1065,0)),"")=0,"",IFERROR(INDEX(Blocks!$S$2:$S$1065,MATCH($A9&amp;"|5",Blocks!$A$2:$A$1065,0)),""))</f>
        <v/>
      </c>
      <c r="AE9" s="17">
        <f>IFERROR(INDEX(Blocks!$T$2:$T$1065,MATCH($A9&amp;"|5",Blocks!$A$2:$A$1065,0)),"")</f>
        <v/>
      </c>
      <c r="AF9" s="18">
        <f>IFERROR(INDEX(Blocks!$N$2:$N$1065,MATCH($A9&amp;"|6",Blocks!$A$2:$A$1065,0)),"")</f>
        <v/>
      </c>
      <c r="AG9" s="19">
        <f>IF(IFERROR(INDEX(Blocks!$M$2:$M$1065,MATCH($A9&amp;"|6",Blocks!$A$2:$A$1065,0)),"")=0,"",IFERROR(INDEX(Blocks!$P$2:$P$1065,MATCH($A9&amp;"|6",Blocks!$A$2:$A$1065,0)),""))</f>
        <v/>
      </c>
      <c r="AH9" s="18">
        <f>IF(IFERROR(INDEX(Blocks!$M$2:$M$1065,MATCH($A9&amp;"|6",Blocks!$A$2:$A$1065,0)),"")=0,"",IFERROR(INDEX(Blocks!$S$2:$S$1065,MATCH($A9&amp;"|6",Blocks!$A$2:$A$1065,0)),""))</f>
        <v/>
      </c>
      <c r="AI9" s="20">
        <f>IFERROR(INDEX(Blocks!$T$2:$T$1065,MATCH($A9&amp;"|6",Blocks!$A$2:$A$1065,0)),"")</f>
        <v/>
      </c>
      <c r="AJ9" s="15">
        <f>IFERROR(INDEX(Blocks!$N$2:$N$1065,MATCH($A9&amp;"|7",Blocks!$A$2:$A$1065,0)),"")</f>
        <v/>
      </c>
      <c r="AK9" s="16">
        <f>IF(IFERROR(INDEX(Blocks!$M$2:$M$1065,MATCH($A9&amp;"|7",Blocks!$A$2:$A$1065,0)),"")=0,"",IFERROR(INDEX(Blocks!$P$2:$P$1065,MATCH($A9&amp;"|7",Blocks!$A$2:$A$1065,0)),""))</f>
        <v/>
      </c>
      <c r="AL9" s="15">
        <f>IF(IFERROR(INDEX(Blocks!$M$2:$M$1065,MATCH($A9&amp;"|7",Blocks!$A$2:$A$1065,0)),"")=0,"",IFERROR(INDEX(Blocks!$S$2:$S$1065,MATCH($A9&amp;"|7",Blocks!$A$2:$A$1065,0)),""))</f>
        <v/>
      </c>
      <c r="AM9" s="17">
        <f>IFERROR(INDEX(Blocks!$T$2:$T$1065,MATCH($A9&amp;"|7",Blocks!$A$2:$A$1065,0)),"")</f>
        <v/>
      </c>
      <c r="AN9" s="18">
        <f>IFERROR(INDEX(Blocks!$N$2:$N$1065,MATCH($A9&amp;"|8",Blocks!$A$2:$A$1065,0)),"")</f>
        <v/>
      </c>
      <c r="AO9" s="19">
        <f>IF(IFERROR(INDEX(Blocks!$M$2:$M$1065,MATCH($A9&amp;"|8",Blocks!$A$2:$A$1065,0)),"")=0,"",IFERROR(INDEX(Blocks!$P$2:$P$1065,MATCH($A9&amp;"|8",Blocks!$A$2:$A$1065,0)),""))</f>
        <v/>
      </c>
      <c r="AP9" s="18">
        <f>IF(IFERROR(INDEX(Blocks!$M$2:$M$1065,MATCH($A9&amp;"|8",Blocks!$A$2:$A$1065,0)),"")=0,"",IFERROR(INDEX(Blocks!$S$2:$S$1065,MATCH($A9&amp;"|8",Blocks!$A$2:$A$1065,0)),""))</f>
        <v/>
      </c>
      <c r="AQ9" s="20">
        <f>IFERROR(INDEX(Blocks!$T$2:$T$1065,MATCH($A9&amp;"|8",Blocks!$A$2:$A$1065,0)),"")</f>
        <v/>
      </c>
      <c r="AR9" s="15">
        <f>IFERROR(INDEX(Blocks!$N$2:$N$1065,MATCH($A9&amp;"|9",Blocks!$A$2:$A$1065,0)),"")</f>
        <v/>
      </c>
      <c r="AS9" s="16">
        <f>IF(IFERROR(INDEX(Blocks!$M$2:$M$1065,MATCH($A9&amp;"|9",Blocks!$A$2:$A$1065,0)),"")=0,"",IFERROR(INDEX(Blocks!$P$2:$P$1065,MATCH($A9&amp;"|9",Blocks!$A$2:$A$1065,0)),""))</f>
        <v/>
      </c>
      <c r="AT9" s="15">
        <f>IF(IFERROR(INDEX(Blocks!$M$2:$M$1065,MATCH($A9&amp;"|9",Blocks!$A$2:$A$1065,0)),"")=0,"",IFERROR(INDEX(Blocks!$S$2:$S$1065,MATCH($A9&amp;"|9",Blocks!$A$2:$A$1065,0)),""))</f>
        <v/>
      </c>
      <c r="AU9" s="17">
        <f>IFERROR(INDEX(Blocks!$T$2:$T$1065,MATCH($A9&amp;"|9",Blocks!$A$2:$A$1065,0)),"")</f>
        <v/>
      </c>
      <c r="AV9" s="18">
        <f>IFERROR(INDEX(Blocks!$N$2:$N$1065,MATCH($A9&amp;"|10",Blocks!$A$2:$A$1065,0)),"")</f>
        <v/>
      </c>
      <c r="AW9" s="19">
        <f>IF(IFERROR(INDEX(Blocks!$M$2:$M$1065,MATCH($A9&amp;"|10",Blocks!$A$2:$A$1065,0)),"")=0,"",IFERROR(INDEX(Blocks!$P$2:$P$1065,MATCH($A9&amp;"|10",Blocks!$A$2:$A$1065,0)),""))</f>
        <v/>
      </c>
      <c r="AX9" s="18">
        <f>IF(IFERROR(INDEX(Blocks!$M$2:$M$1065,MATCH($A9&amp;"|10",Blocks!$A$2:$A$1065,0)),"")=0,"",IFERROR(INDEX(Blocks!$S$2:$S$1065,MATCH($A9&amp;"|10",Blocks!$A$2:$A$1065,0)),""))</f>
        <v/>
      </c>
      <c r="AY9" s="20">
        <f>IFERROR(INDEX(Blocks!$T$2:$T$1065,MATCH($A9&amp;"|10",Blocks!$A$2:$A$1065,0)),"")</f>
        <v/>
      </c>
      <c r="AZ9" s="15">
        <f>IFERROR(INDEX(Blocks!$N$2:$N$1065,MATCH($A9&amp;"|11",Blocks!$A$2:$A$1065,0)),"")</f>
        <v/>
      </c>
      <c r="BA9" s="16">
        <f>IF(IFERROR(INDEX(Blocks!$M$2:$M$1065,MATCH($A9&amp;"|11",Blocks!$A$2:$A$1065,0)),"")=0,"",IFERROR(INDEX(Blocks!$P$2:$P$1065,MATCH($A9&amp;"|11",Blocks!$A$2:$A$1065,0)),""))</f>
        <v/>
      </c>
      <c r="BB9" s="15">
        <f>IF(IFERROR(INDEX(Blocks!$M$2:$M$1065,MATCH($A9&amp;"|11",Blocks!$A$2:$A$1065,0)),"")=0,"",IFERROR(INDEX(Blocks!$S$2:$S$1065,MATCH($A9&amp;"|11",Blocks!$A$2:$A$1065,0)),""))</f>
        <v/>
      </c>
      <c r="BC9" s="17">
        <f>IFERROR(INDEX(Blocks!$T$2:$T$1065,MATCH($A9&amp;"|11",Blocks!$A$2:$A$1065,0)),"")</f>
        <v/>
      </c>
      <c r="BD9" s="18">
        <f>IFERROR(INDEX(Blocks!$N$2:$N$1065,MATCH($A9&amp;"|12",Blocks!$A$2:$A$1065,0)),"")</f>
        <v/>
      </c>
      <c r="BE9" s="19">
        <f>IF(IFERROR(INDEX(Blocks!$M$2:$M$1065,MATCH($A9&amp;"|12",Blocks!$A$2:$A$1065,0)),"")=0,"",IFERROR(INDEX(Blocks!$P$2:$P$1065,MATCH($A9&amp;"|12",Blocks!$A$2:$A$1065,0)),""))</f>
        <v/>
      </c>
      <c r="BF9" s="18">
        <f>IF(IFERROR(INDEX(Blocks!$M$2:$M$1065,MATCH($A9&amp;"|12",Blocks!$A$2:$A$1065,0)),"")=0,"",IFERROR(INDEX(Blocks!$S$2:$S$1065,MATCH($A9&amp;"|12",Blocks!$A$2:$A$1065,0)),""))</f>
        <v/>
      </c>
      <c r="BG9" s="20">
        <f>IFERROR(INDEX(Blocks!$T$2:$T$1065,MATCH($A9&amp;"|12",Blocks!$A$2:$A$1065,0)),"")</f>
        <v/>
      </c>
    </row>
    <row r="10">
      <c r="A10" s="6" t="inlineStr">
        <is>
          <t>Plymouth</t>
        </is>
      </c>
      <c r="B10" s="11" t="n">
        <v>5</v>
      </c>
      <c r="C10" s="12">
        <f>IFERROR(INDEX(Ratings!$F:$F,MATCH($A10,Ratings!$C:$C,0)),"")</f>
        <v/>
      </c>
      <c r="D10" s="11">
        <f>SUMIFS(TeamGames!$X$2:$X$4073,TeamGames!$D$2:$D$4073,$A10)</f>
        <v/>
      </c>
      <c r="E10" s="11">
        <f>SUMIFS(TeamGames!$O$2:$O$4073,TeamGames!$D$2:$D$4073,$A10)</f>
        <v/>
      </c>
      <c r="F10" s="13">
        <f>SUMIFS(TeamGames!$S$2:$S$4073,TeamGames!$D$2:$D$4073,$A10,TeamGames!$X$2:$X$4073,1)</f>
        <v/>
      </c>
      <c r="G10" s="14">
        <f>IF(D10=0,"",E10-F10)</f>
        <v/>
      </c>
      <c r="H10" s="13">
        <f>SUMIFS(TeamGames!$W$2:$W$4073,TeamGames!$D$2:$D$4073,$A10)</f>
        <v/>
      </c>
      <c r="I10" s="14">
        <f>IF(D10=0,"",H10-F10)</f>
        <v/>
      </c>
      <c r="J10" s="13">
        <f>SUMIFS(TeamGames!$T$2:$T$4073,TeamGames!$D$2:$D$4073,$A10)</f>
        <v/>
      </c>
      <c r="K10" s="13">
        <f>SUMIFS(TeamGames!$U$2:$U$4073,TeamGames!$D$2:$D$4073,$A10)</f>
        <v/>
      </c>
      <c r="L10" s="15">
        <f>IFERROR(INDEX(Blocks!$N$2:$N$1065,MATCH($A10&amp;"|1",Blocks!$A$2:$A$1065,0)),"")</f>
        <v/>
      </c>
      <c r="M10" s="16">
        <f>IF(IFERROR(INDEX(Blocks!$M$2:$M$1065,MATCH($A10&amp;"|1",Blocks!$A$2:$A$1065,0)),"")=0,"",IFERROR(INDEX(Blocks!$P$2:$P$1065,MATCH($A10&amp;"|1",Blocks!$A$2:$A$1065,0)),""))</f>
        <v/>
      </c>
      <c r="N10" s="15">
        <f>IF(IFERROR(INDEX(Blocks!$M$2:$M$1065,MATCH($A10&amp;"|1",Blocks!$A$2:$A$1065,0)),"")=0,"",IFERROR(INDEX(Blocks!$S$2:$S$1065,MATCH($A10&amp;"|1",Blocks!$A$2:$A$1065,0)),""))</f>
        <v/>
      </c>
      <c r="O10" s="17">
        <f>IFERROR(INDEX(Blocks!$T$2:$T$1065,MATCH($A10&amp;"|1",Blocks!$A$2:$A$1065,0)),"")</f>
        <v/>
      </c>
      <c r="P10" s="18">
        <f>IFERROR(INDEX(Blocks!$N$2:$N$1065,MATCH($A10&amp;"|2",Blocks!$A$2:$A$1065,0)),"")</f>
        <v/>
      </c>
      <c r="Q10" s="19">
        <f>IF(IFERROR(INDEX(Blocks!$M$2:$M$1065,MATCH($A10&amp;"|2",Blocks!$A$2:$A$1065,0)),"")=0,"",IFERROR(INDEX(Blocks!$P$2:$P$1065,MATCH($A10&amp;"|2",Blocks!$A$2:$A$1065,0)),""))</f>
        <v/>
      </c>
      <c r="R10" s="18">
        <f>IF(IFERROR(INDEX(Blocks!$M$2:$M$1065,MATCH($A10&amp;"|2",Blocks!$A$2:$A$1065,0)),"")=0,"",IFERROR(INDEX(Blocks!$S$2:$S$1065,MATCH($A10&amp;"|2",Blocks!$A$2:$A$1065,0)),""))</f>
        <v/>
      </c>
      <c r="S10" s="20">
        <f>IFERROR(INDEX(Blocks!$T$2:$T$1065,MATCH($A10&amp;"|2",Blocks!$A$2:$A$1065,0)),"")</f>
        <v/>
      </c>
      <c r="T10" s="15">
        <f>IFERROR(INDEX(Blocks!$N$2:$N$1065,MATCH($A10&amp;"|3",Blocks!$A$2:$A$1065,0)),"")</f>
        <v/>
      </c>
      <c r="U10" s="16">
        <f>IF(IFERROR(INDEX(Blocks!$M$2:$M$1065,MATCH($A10&amp;"|3",Blocks!$A$2:$A$1065,0)),"")=0,"",IFERROR(INDEX(Blocks!$P$2:$P$1065,MATCH($A10&amp;"|3",Blocks!$A$2:$A$1065,0)),""))</f>
        <v/>
      </c>
      <c r="V10" s="15">
        <f>IF(IFERROR(INDEX(Blocks!$M$2:$M$1065,MATCH($A10&amp;"|3",Blocks!$A$2:$A$1065,0)),"")=0,"",IFERROR(INDEX(Blocks!$S$2:$S$1065,MATCH($A10&amp;"|3",Blocks!$A$2:$A$1065,0)),""))</f>
        <v/>
      </c>
      <c r="W10" s="17">
        <f>IFERROR(INDEX(Blocks!$T$2:$T$1065,MATCH($A10&amp;"|3",Blocks!$A$2:$A$1065,0)),"")</f>
        <v/>
      </c>
      <c r="X10" s="18">
        <f>IFERROR(INDEX(Blocks!$N$2:$N$1065,MATCH($A10&amp;"|4",Blocks!$A$2:$A$1065,0)),"")</f>
        <v/>
      </c>
      <c r="Y10" s="19">
        <f>IF(IFERROR(INDEX(Blocks!$M$2:$M$1065,MATCH($A10&amp;"|4",Blocks!$A$2:$A$1065,0)),"")=0,"",IFERROR(INDEX(Blocks!$P$2:$P$1065,MATCH($A10&amp;"|4",Blocks!$A$2:$A$1065,0)),""))</f>
        <v/>
      </c>
      <c r="Z10" s="18">
        <f>IF(IFERROR(INDEX(Blocks!$M$2:$M$1065,MATCH($A10&amp;"|4",Blocks!$A$2:$A$1065,0)),"")=0,"",IFERROR(INDEX(Blocks!$S$2:$S$1065,MATCH($A10&amp;"|4",Blocks!$A$2:$A$1065,0)),""))</f>
        <v/>
      </c>
      <c r="AA10" s="20">
        <f>IFERROR(INDEX(Blocks!$T$2:$T$1065,MATCH($A10&amp;"|4",Blocks!$A$2:$A$1065,0)),"")</f>
        <v/>
      </c>
      <c r="AB10" s="15">
        <f>IFERROR(INDEX(Blocks!$N$2:$N$1065,MATCH($A10&amp;"|5",Blocks!$A$2:$A$1065,0)),"")</f>
        <v/>
      </c>
      <c r="AC10" s="16">
        <f>IF(IFERROR(INDEX(Blocks!$M$2:$M$1065,MATCH($A10&amp;"|5",Blocks!$A$2:$A$1065,0)),"")=0,"",IFERROR(INDEX(Blocks!$P$2:$P$1065,MATCH($A10&amp;"|5",Blocks!$A$2:$A$1065,0)),""))</f>
        <v/>
      </c>
      <c r="AD10" s="15">
        <f>IF(IFERROR(INDEX(Blocks!$M$2:$M$1065,MATCH($A10&amp;"|5",Blocks!$A$2:$A$1065,0)),"")=0,"",IFERROR(INDEX(Blocks!$S$2:$S$1065,MATCH($A10&amp;"|5",Blocks!$A$2:$A$1065,0)),""))</f>
        <v/>
      </c>
      <c r="AE10" s="17">
        <f>IFERROR(INDEX(Blocks!$T$2:$T$1065,MATCH($A10&amp;"|5",Blocks!$A$2:$A$1065,0)),"")</f>
        <v/>
      </c>
      <c r="AF10" s="18">
        <f>IFERROR(INDEX(Blocks!$N$2:$N$1065,MATCH($A10&amp;"|6",Blocks!$A$2:$A$1065,0)),"")</f>
        <v/>
      </c>
      <c r="AG10" s="19">
        <f>IF(IFERROR(INDEX(Blocks!$M$2:$M$1065,MATCH($A10&amp;"|6",Blocks!$A$2:$A$1065,0)),"")=0,"",IFERROR(INDEX(Blocks!$P$2:$P$1065,MATCH($A10&amp;"|6",Blocks!$A$2:$A$1065,0)),""))</f>
        <v/>
      </c>
      <c r="AH10" s="18">
        <f>IF(IFERROR(INDEX(Blocks!$M$2:$M$1065,MATCH($A10&amp;"|6",Blocks!$A$2:$A$1065,0)),"")=0,"",IFERROR(INDEX(Blocks!$S$2:$S$1065,MATCH($A10&amp;"|6",Blocks!$A$2:$A$1065,0)),""))</f>
        <v/>
      </c>
      <c r="AI10" s="20">
        <f>IFERROR(INDEX(Blocks!$T$2:$T$1065,MATCH($A10&amp;"|6",Blocks!$A$2:$A$1065,0)),"")</f>
        <v/>
      </c>
      <c r="AJ10" s="15">
        <f>IFERROR(INDEX(Blocks!$N$2:$N$1065,MATCH($A10&amp;"|7",Blocks!$A$2:$A$1065,0)),"")</f>
        <v/>
      </c>
      <c r="AK10" s="16">
        <f>IF(IFERROR(INDEX(Blocks!$M$2:$M$1065,MATCH($A10&amp;"|7",Blocks!$A$2:$A$1065,0)),"")=0,"",IFERROR(INDEX(Blocks!$P$2:$P$1065,MATCH($A10&amp;"|7",Blocks!$A$2:$A$1065,0)),""))</f>
        <v/>
      </c>
      <c r="AL10" s="15">
        <f>IF(IFERROR(INDEX(Blocks!$M$2:$M$1065,MATCH($A10&amp;"|7",Blocks!$A$2:$A$1065,0)),"")=0,"",IFERROR(INDEX(Blocks!$S$2:$S$1065,MATCH($A10&amp;"|7",Blocks!$A$2:$A$1065,0)),""))</f>
        <v/>
      </c>
      <c r="AM10" s="17">
        <f>IFERROR(INDEX(Blocks!$T$2:$T$1065,MATCH($A10&amp;"|7",Blocks!$A$2:$A$1065,0)),"")</f>
        <v/>
      </c>
      <c r="AN10" s="18">
        <f>IFERROR(INDEX(Blocks!$N$2:$N$1065,MATCH($A10&amp;"|8",Blocks!$A$2:$A$1065,0)),"")</f>
        <v/>
      </c>
      <c r="AO10" s="19">
        <f>IF(IFERROR(INDEX(Blocks!$M$2:$M$1065,MATCH($A10&amp;"|8",Blocks!$A$2:$A$1065,0)),"")=0,"",IFERROR(INDEX(Blocks!$P$2:$P$1065,MATCH($A10&amp;"|8",Blocks!$A$2:$A$1065,0)),""))</f>
        <v/>
      </c>
      <c r="AP10" s="18">
        <f>IF(IFERROR(INDEX(Blocks!$M$2:$M$1065,MATCH($A10&amp;"|8",Blocks!$A$2:$A$1065,0)),"")=0,"",IFERROR(INDEX(Blocks!$S$2:$S$1065,MATCH($A10&amp;"|8",Blocks!$A$2:$A$1065,0)),""))</f>
        <v/>
      </c>
      <c r="AQ10" s="20">
        <f>IFERROR(INDEX(Blocks!$T$2:$T$1065,MATCH($A10&amp;"|8",Blocks!$A$2:$A$1065,0)),"")</f>
        <v/>
      </c>
      <c r="AR10" s="15">
        <f>IFERROR(INDEX(Blocks!$N$2:$N$1065,MATCH($A10&amp;"|9",Blocks!$A$2:$A$1065,0)),"")</f>
        <v/>
      </c>
      <c r="AS10" s="16">
        <f>IF(IFERROR(INDEX(Blocks!$M$2:$M$1065,MATCH($A10&amp;"|9",Blocks!$A$2:$A$1065,0)),"")=0,"",IFERROR(INDEX(Blocks!$P$2:$P$1065,MATCH($A10&amp;"|9",Blocks!$A$2:$A$1065,0)),""))</f>
        <v/>
      </c>
      <c r="AT10" s="15">
        <f>IF(IFERROR(INDEX(Blocks!$M$2:$M$1065,MATCH($A10&amp;"|9",Blocks!$A$2:$A$1065,0)),"")=0,"",IFERROR(INDEX(Blocks!$S$2:$S$1065,MATCH($A10&amp;"|9",Blocks!$A$2:$A$1065,0)),""))</f>
        <v/>
      </c>
      <c r="AU10" s="17">
        <f>IFERROR(INDEX(Blocks!$T$2:$T$1065,MATCH($A10&amp;"|9",Blocks!$A$2:$A$1065,0)),"")</f>
        <v/>
      </c>
      <c r="AV10" s="18">
        <f>IFERROR(INDEX(Blocks!$N$2:$N$1065,MATCH($A10&amp;"|10",Blocks!$A$2:$A$1065,0)),"")</f>
        <v/>
      </c>
      <c r="AW10" s="19">
        <f>IF(IFERROR(INDEX(Blocks!$M$2:$M$1065,MATCH($A10&amp;"|10",Blocks!$A$2:$A$1065,0)),"")=0,"",IFERROR(INDEX(Blocks!$P$2:$P$1065,MATCH($A10&amp;"|10",Blocks!$A$2:$A$1065,0)),""))</f>
        <v/>
      </c>
      <c r="AX10" s="18">
        <f>IF(IFERROR(INDEX(Blocks!$M$2:$M$1065,MATCH($A10&amp;"|10",Blocks!$A$2:$A$1065,0)),"")=0,"",IFERROR(INDEX(Blocks!$S$2:$S$1065,MATCH($A10&amp;"|10",Blocks!$A$2:$A$1065,0)),""))</f>
        <v/>
      </c>
      <c r="AY10" s="20">
        <f>IFERROR(INDEX(Blocks!$T$2:$T$1065,MATCH($A10&amp;"|10",Blocks!$A$2:$A$1065,0)),"")</f>
        <v/>
      </c>
      <c r="AZ10" s="15">
        <f>IFERROR(INDEX(Blocks!$N$2:$N$1065,MATCH($A10&amp;"|11",Blocks!$A$2:$A$1065,0)),"")</f>
        <v/>
      </c>
      <c r="BA10" s="16">
        <f>IF(IFERROR(INDEX(Blocks!$M$2:$M$1065,MATCH($A10&amp;"|11",Blocks!$A$2:$A$1065,0)),"")=0,"",IFERROR(INDEX(Blocks!$P$2:$P$1065,MATCH($A10&amp;"|11",Blocks!$A$2:$A$1065,0)),""))</f>
        <v/>
      </c>
      <c r="BB10" s="15">
        <f>IF(IFERROR(INDEX(Blocks!$M$2:$M$1065,MATCH($A10&amp;"|11",Blocks!$A$2:$A$1065,0)),"")=0,"",IFERROR(INDEX(Blocks!$S$2:$S$1065,MATCH($A10&amp;"|11",Blocks!$A$2:$A$1065,0)),""))</f>
        <v/>
      </c>
      <c r="BC10" s="17">
        <f>IFERROR(INDEX(Blocks!$T$2:$T$1065,MATCH($A10&amp;"|11",Blocks!$A$2:$A$1065,0)),"")</f>
        <v/>
      </c>
      <c r="BD10" s="18">
        <f>IFERROR(INDEX(Blocks!$N$2:$N$1065,MATCH($A10&amp;"|12",Blocks!$A$2:$A$1065,0)),"")</f>
        <v/>
      </c>
      <c r="BE10" s="19">
        <f>IF(IFERROR(INDEX(Blocks!$M$2:$M$1065,MATCH($A10&amp;"|12",Blocks!$A$2:$A$1065,0)),"")=0,"",IFERROR(INDEX(Blocks!$P$2:$P$1065,MATCH($A10&amp;"|12",Blocks!$A$2:$A$1065,0)),""))</f>
        <v/>
      </c>
      <c r="BF10" s="18">
        <f>IF(IFERROR(INDEX(Blocks!$M$2:$M$1065,MATCH($A10&amp;"|12",Blocks!$A$2:$A$1065,0)),"")=0,"",IFERROR(INDEX(Blocks!$S$2:$S$1065,MATCH($A10&amp;"|12",Blocks!$A$2:$A$1065,0)),""))</f>
        <v/>
      </c>
      <c r="BG10" s="20">
        <f>IFERROR(INDEX(Blocks!$T$2:$T$1065,MATCH($A10&amp;"|12",Blocks!$A$2:$A$1065,0)),"")</f>
        <v/>
      </c>
    </row>
    <row r="11">
      <c r="A11" s="6" t="inlineStr">
        <is>
          <t>MK Dons</t>
        </is>
      </c>
      <c r="B11" s="11" t="n">
        <v>6</v>
      </c>
      <c r="C11" s="12">
        <f>IFERROR(INDEX(Ratings!$F:$F,MATCH($A11,Ratings!$C:$C,0)),"")</f>
        <v/>
      </c>
      <c r="D11" s="11">
        <f>SUMIFS(TeamGames!$X$2:$X$4073,TeamGames!$D$2:$D$4073,$A11)</f>
        <v/>
      </c>
      <c r="E11" s="11">
        <f>SUMIFS(TeamGames!$O$2:$O$4073,TeamGames!$D$2:$D$4073,$A11)</f>
        <v/>
      </c>
      <c r="F11" s="13">
        <f>SUMIFS(TeamGames!$S$2:$S$4073,TeamGames!$D$2:$D$4073,$A11,TeamGames!$X$2:$X$4073,1)</f>
        <v/>
      </c>
      <c r="G11" s="14">
        <f>IF(D11=0,"",E11-F11)</f>
        <v/>
      </c>
      <c r="H11" s="13">
        <f>SUMIFS(TeamGames!$W$2:$W$4073,TeamGames!$D$2:$D$4073,$A11)</f>
        <v/>
      </c>
      <c r="I11" s="14">
        <f>IF(D11=0,"",H11-F11)</f>
        <v/>
      </c>
      <c r="J11" s="13">
        <f>SUMIFS(TeamGames!$T$2:$T$4073,TeamGames!$D$2:$D$4073,$A11)</f>
        <v/>
      </c>
      <c r="K11" s="13">
        <f>SUMIFS(TeamGames!$U$2:$U$4073,TeamGames!$D$2:$D$4073,$A11)</f>
        <v/>
      </c>
      <c r="L11" s="15">
        <f>IFERROR(INDEX(Blocks!$N$2:$N$1065,MATCH($A11&amp;"|1",Blocks!$A$2:$A$1065,0)),"")</f>
        <v/>
      </c>
      <c r="M11" s="16">
        <f>IF(IFERROR(INDEX(Blocks!$M$2:$M$1065,MATCH($A11&amp;"|1",Blocks!$A$2:$A$1065,0)),"")=0,"",IFERROR(INDEX(Blocks!$P$2:$P$1065,MATCH($A11&amp;"|1",Blocks!$A$2:$A$1065,0)),""))</f>
        <v/>
      </c>
      <c r="N11" s="15">
        <f>IF(IFERROR(INDEX(Blocks!$M$2:$M$1065,MATCH($A11&amp;"|1",Blocks!$A$2:$A$1065,0)),"")=0,"",IFERROR(INDEX(Blocks!$S$2:$S$1065,MATCH($A11&amp;"|1",Blocks!$A$2:$A$1065,0)),""))</f>
        <v/>
      </c>
      <c r="O11" s="17">
        <f>IFERROR(INDEX(Blocks!$T$2:$T$1065,MATCH($A11&amp;"|1",Blocks!$A$2:$A$1065,0)),"")</f>
        <v/>
      </c>
      <c r="P11" s="18">
        <f>IFERROR(INDEX(Blocks!$N$2:$N$1065,MATCH($A11&amp;"|2",Blocks!$A$2:$A$1065,0)),"")</f>
        <v/>
      </c>
      <c r="Q11" s="19">
        <f>IF(IFERROR(INDEX(Blocks!$M$2:$M$1065,MATCH($A11&amp;"|2",Blocks!$A$2:$A$1065,0)),"")=0,"",IFERROR(INDEX(Blocks!$P$2:$P$1065,MATCH($A11&amp;"|2",Blocks!$A$2:$A$1065,0)),""))</f>
        <v/>
      </c>
      <c r="R11" s="18">
        <f>IF(IFERROR(INDEX(Blocks!$M$2:$M$1065,MATCH($A11&amp;"|2",Blocks!$A$2:$A$1065,0)),"")=0,"",IFERROR(INDEX(Blocks!$S$2:$S$1065,MATCH($A11&amp;"|2",Blocks!$A$2:$A$1065,0)),""))</f>
        <v/>
      </c>
      <c r="S11" s="20">
        <f>IFERROR(INDEX(Blocks!$T$2:$T$1065,MATCH($A11&amp;"|2",Blocks!$A$2:$A$1065,0)),"")</f>
        <v/>
      </c>
      <c r="T11" s="15">
        <f>IFERROR(INDEX(Blocks!$N$2:$N$1065,MATCH($A11&amp;"|3",Blocks!$A$2:$A$1065,0)),"")</f>
        <v/>
      </c>
      <c r="U11" s="16">
        <f>IF(IFERROR(INDEX(Blocks!$M$2:$M$1065,MATCH($A11&amp;"|3",Blocks!$A$2:$A$1065,0)),"")=0,"",IFERROR(INDEX(Blocks!$P$2:$P$1065,MATCH($A11&amp;"|3",Blocks!$A$2:$A$1065,0)),""))</f>
        <v/>
      </c>
      <c r="V11" s="15">
        <f>IF(IFERROR(INDEX(Blocks!$M$2:$M$1065,MATCH($A11&amp;"|3",Blocks!$A$2:$A$1065,0)),"")=0,"",IFERROR(INDEX(Blocks!$S$2:$S$1065,MATCH($A11&amp;"|3",Blocks!$A$2:$A$1065,0)),""))</f>
        <v/>
      </c>
      <c r="W11" s="17">
        <f>IFERROR(INDEX(Blocks!$T$2:$T$1065,MATCH($A11&amp;"|3",Blocks!$A$2:$A$1065,0)),"")</f>
        <v/>
      </c>
      <c r="X11" s="18">
        <f>IFERROR(INDEX(Blocks!$N$2:$N$1065,MATCH($A11&amp;"|4",Blocks!$A$2:$A$1065,0)),"")</f>
        <v/>
      </c>
      <c r="Y11" s="19">
        <f>IF(IFERROR(INDEX(Blocks!$M$2:$M$1065,MATCH($A11&amp;"|4",Blocks!$A$2:$A$1065,0)),"")=0,"",IFERROR(INDEX(Blocks!$P$2:$P$1065,MATCH($A11&amp;"|4",Blocks!$A$2:$A$1065,0)),""))</f>
        <v/>
      </c>
      <c r="Z11" s="18">
        <f>IF(IFERROR(INDEX(Blocks!$M$2:$M$1065,MATCH($A11&amp;"|4",Blocks!$A$2:$A$1065,0)),"")=0,"",IFERROR(INDEX(Blocks!$S$2:$S$1065,MATCH($A11&amp;"|4",Blocks!$A$2:$A$1065,0)),""))</f>
        <v/>
      </c>
      <c r="AA11" s="20">
        <f>IFERROR(INDEX(Blocks!$T$2:$T$1065,MATCH($A11&amp;"|4",Blocks!$A$2:$A$1065,0)),"")</f>
        <v/>
      </c>
      <c r="AB11" s="15">
        <f>IFERROR(INDEX(Blocks!$N$2:$N$1065,MATCH($A11&amp;"|5",Blocks!$A$2:$A$1065,0)),"")</f>
        <v/>
      </c>
      <c r="AC11" s="16">
        <f>IF(IFERROR(INDEX(Blocks!$M$2:$M$1065,MATCH($A11&amp;"|5",Blocks!$A$2:$A$1065,0)),"")=0,"",IFERROR(INDEX(Blocks!$P$2:$P$1065,MATCH($A11&amp;"|5",Blocks!$A$2:$A$1065,0)),""))</f>
        <v/>
      </c>
      <c r="AD11" s="15">
        <f>IF(IFERROR(INDEX(Blocks!$M$2:$M$1065,MATCH($A11&amp;"|5",Blocks!$A$2:$A$1065,0)),"")=0,"",IFERROR(INDEX(Blocks!$S$2:$S$1065,MATCH($A11&amp;"|5",Blocks!$A$2:$A$1065,0)),""))</f>
        <v/>
      </c>
      <c r="AE11" s="17">
        <f>IFERROR(INDEX(Blocks!$T$2:$T$1065,MATCH($A11&amp;"|5",Blocks!$A$2:$A$1065,0)),"")</f>
        <v/>
      </c>
      <c r="AF11" s="18">
        <f>IFERROR(INDEX(Blocks!$N$2:$N$1065,MATCH($A11&amp;"|6",Blocks!$A$2:$A$1065,0)),"")</f>
        <v/>
      </c>
      <c r="AG11" s="19">
        <f>IF(IFERROR(INDEX(Blocks!$M$2:$M$1065,MATCH($A11&amp;"|6",Blocks!$A$2:$A$1065,0)),"")=0,"",IFERROR(INDEX(Blocks!$P$2:$P$1065,MATCH($A11&amp;"|6",Blocks!$A$2:$A$1065,0)),""))</f>
        <v/>
      </c>
      <c r="AH11" s="18">
        <f>IF(IFERROR(INDEX(Blocks!$M$2:$M$1065,MATCH($A11&amp;"|6",Blocks!$A$2:$A$1065,0)),"")=0,"",IFERROR(INDEX(Blocks!$S$2:$S$1065,MATCH($A11&amp;"|6",Blocks!$A$2:$A$1065,0)),""))</f>
        <v/>
      </c>
      <c r="AI11" s="20">
        <f>IFERROR(INDEX(Blocks!$T$2:$T$1065,MATCH($A11&amp;"|6",Blocks!$A$2:$A$1065,0)),"")</f>
        <v/>
      </c>
      <c r="AJ11" s="15">
        <f>IFERROR(INDEX(Blocks!$N$2:$N$1065,MATCH($A11&amp;"|7",Blocks!$A$2:$A$1065,0)),"")</f>
        <v/>
      </c>
      <c r="AK11" s="16">
        <f>IF(IFERROR(INDEX(Blocks!$M$2:$M$1065,MATCH($A11&amp;"|7",Blocks!$A$2:$A$1065,0)),"")=0,"",IFERROR(INDEX(Blocks!$P$2:$P$1065,MATCH($A11&amp;"|7",Blocks!$A$2:$A$1065,0)),""))</f>
        <v/>
      </c>
      <c r="AL11" s="15">
        <f>IF(IFERROR(INDEX(Blocks!$M$2:$M$1065,MATCH($A11&amp;"|7",Blocks!$A$2:$A$1065,0)),"")=0,"",IFERROR(INDEX(Blocks!$S$2:$S$1065,MATCH($A11&amp;"|7",Blocks!$A$2:$A$1065,0)),""))</f>
        <v/>
      </c>
      <c r="AM11" s="17">
        <f>IFERROR(INDEX(Blocks!$T$2:$T$1065,MATCH($A11&amp;"|7",Blocks!$A$2:$A$1065,0)),"")</f>
        <v/>
      </c>
      <c r="AN11" s="18">
        <f>IFERROR(INDEX(Blocks!$N$2:$N$1065,MATCH($A11&amp;"|8",Blocks!$A$2:$A$1065,0)),"")</f>
        <v/>
      </c>
      <c r="AO11" s="19">
        <f>IF(IFERROR(INDEX(Blocks!$M$2:$M$1065,MATCH($A11&amp;"|8",Blocks!$A$2:$A$1065,0)),"")=0,"",IFERROR(INDEX(Blocks!$P$2:$P$1065,MATCH($A11&amp;"|8",Blocks!$A$2:$A$1065,0)),""))</f>
        <v/>
      </c>
      <c r="AP11" s="18">
        <f>IF(IFERROR(INDEX(Blocks!$M$2:$M$1065,MATCH($A11&amp;"|8",Blocks!$A$2:$A$1065,0)),"")=0,"",IFERROR(INDEX(Blocks!$S$2:$S$1065,MATCH($A11&amp;"|8",Blocks!$A$2:$A$1065,0)),""))</f>
        <v/>
      </c>
      <c r="AQ11" s="20">
        <f>IFERROR(INDEX(Blocks!$T$2:$T$1065,MATCH($A11&amp;"|8",Blocks!$A$2:$A$1065,0)),"")</f>
        <v/>
      </c>
      <c r="AR11" s="15">
        <f>IFERROR(INDEX(Blocks!$N$2:$N$1065,MATCH($A11&amp;"|9",Blocks!$A$2:$A$1065,0)),"")</f>
        <v/>
      </c>
      <c r="AS11" s="16">
        <f>IF(IFERROR(INDEX(Blocks!$M$2:$M$1065,MATCH($A11&amp;"|9",Blocks!$A$2:$A$1065,0)),"")=0,"",IFERROR(INDEX(Blocks!$P$2:$P$1065,MATCH($A11&amp;"|9",Blocks!$A$2:$A$1065,0)),""))</f>
        <v/>
      </c>
      <c r="AT11" s="15">
        <f>IF(IFERROR(INDEX(Blocks!$M$2:$M$1065,MATCH($A11&amp;"|9",Blocks!$A$2:$A$1065,0)),"")=0,"",IFERROR(INDEX(Blocks!$S$2:$S$1065,MATCH($A11&amp;"|9",Blocks!$A$2:$A$1065,0)),""))</f>
        <v/>
      </c>
      <c r="AU11" s="17">
        <f>IFERROR(INDEX(Blocks!$T$2:$T$1065,MATCH($A11&amp;"|9",Blocks!$A$2:$A$1065,0)),"")</f>
        <v/>
      </c>
      <c r="AV11" s="18">
        <f>IFERROR(INDEX(Blocks!$N$2:$N$1065,MATCH($A11&amp;"|10",Blocks!$A$2:$A$1065,0)),"")</f>
        <v/>
      </c>
      <c r="AW11" s="19">
        <f>IF(IFERROR(INDEX(Blocks!$M$2:$M$1065,MATCH($A11&amp;"|10",Blocks!$A$2:$A$1065,0)),"")=0,"",IFERROR(INDEX(Blocks!$P$2:$P$1065,MATCH($A11&amp;"|10",Blocks!$A$2:$A$1065,0)),""))</f>
        <v/>
      </c>
      <c r="AX11" s="18">
        <f>IF(IFERROR(INDEX(Blocks!$M$2:$M$1065,MATCH($A11&amp;"|10",Blocks!$A$2:$A$1065,0)),"")=0,"",IFERROR(INDEX(Blocks!$S$2:$S$1065,MATCH($A11&amp;"|10",Blocks!$A$2:$A$1065,0)),""))</f>
        <v/>
      </c>
      <c r="AY11" s="20">
        <f>IFERROR(INDEX(Blocks!$T$2:$T$1065,MATCH($A11&amp;"|10",Blocks!$A$2:$A$1065,0)),"")</f>
        <v/>
      </c>
      <c r="AZ11" s="15">
        <f>IFERROR(INDEX(Blocks!$N$2:$N$1065,MATCH($A11&amp;"|11",Blocks!$A$2:$A$1065,0)),"")</f>
        <v/>
      </c>
      <c r="BA11" s="16">
        <f>IF(IFERROR(INDEX(Blocks!$M$2:$M$1065,MATCH($A11&amp;"|11",Blocks!$A$2:$A$1065,0)),"")=0,"",IFERROR(INDEX(Blocks!$P$2:$P$1065,MATCH($A11&amp;"|11",Blocks!$A$2:$A$1065,0)),""))</f>
        <v/>
      </c>
      <c r="BB11" s="15">
        <f>IF(IFERROR(INDEX(Blocks!$M$2:$M$1065,MATCH($A11&amp;"|11",Blocks!$A$2:$A$1065,0)),"")=0,"",IFERROR(INDEX(Blocks!$S$2:$S$1065,MATCH($A11&amp;"|11",Blocks!$A$2:$A$1065,0)),""))</f>
        <v/>
      </c>
      <c r="BC11" s="17">
        <f>IFERROR(INDEX(Blocks!$T$2:$T$1065,MATCH($A11&amp;"|11",Blocks!$A$2:$A$1065,0)),"")</f>
        <v/>
      </c>
      <c r="BD11" s="18">
        <f>IFERROR(INDEX(Blocks!$N$2:$N$1065,MATCH($A11&amp;"|12",Blocks!$A$2:$A$1065,0)),"")</f>
        <v/>
      </c>
      <c r="BE11" s="19">
        <f>IF(IFERROR(INDEX(Blocks!$M$2:$M$1065,MATCH($A11&amp;"|12",Blocks!$A$2:$A$1065,0)),"")=0,"",IFERROR(INDEX(Blocks!$P$2:$P$1065,MATCH($A11&amp;"|12",Blocks!$A$2:$A$1065,0)),""))</f>
        <v/>
      </c>
      <c r="BF11" s="18">
        <f>IF(IFERROR(INDEX(Blocks!$M$2:$M$1065,MATCH($A11&amp;"|12",Blocks!$A$2:$A$1065,0)),"")=0,"",IFERROR(INDEX(Blocks!$S$2:$S$1065,MATCH($A11&amp;"|12",Blocks!$A$2:$A$1065,0)),""))</f>
        <v/>
      </c>
      <c r="BG11" s="20">
        <f>IFERROR(INDEX(Blocks!$T$2:$T$1065,MATCH($A11&amp;"|12",Blocks!$A$2:$A$1065,0)),"")</f>
        <v/>
      </c>
    </row>
    <row r="12">
      <c r="A12" s="6" t="inlineStr">
        <is>
          <t>Stockport</t>
        </is>
      </c>
      <c r="B12" s="11" t="n">
        <v>7</v>
      </c>
      <c r="C12" s="12">
        <f>IFERROR(INDEX(Ratings!$F:$F,MATCH($A12,Ratings!$C:$C,0)),"")</f>
        <v/>
      </c>
      <c r="D12" s="11">
        <f>SUMIFS(TeamGames!$X$2:$X$4073,TeamGames!$D$2:$D$4073,$A12)</f>
        <v/>
      </c>
      <c r="E12" s="11">
        <f>SUMIFS(TeamGames!$O$2:$O$4073,TeamGames!$D$2:$D$4073,$A12)</f>
        <v/>
      </c>
      <c r="F12" s="13">
        <f>SUMIFS(TeamGames!$S$2:$S$4073,TeamGames!$D$2:$D$4073,$A12,TeamGames!$X$2:$X$4073,1)</f>
        <v/>
      </c>
      <c r="G12" s="14">
        <f>IF(D12=0,"",E12-F12)</f>
        <v/>
      </c>
      <c r="H12" s="13">
        <f>SUMIFS(TeamGames!$W$2:$W$4073,TeamGames!$D$2:$D$4073,$A12)</f>
        <v/>
      </c>
      <c r="I12" s="14">
        <f>IF(D12=0,"",H12-F12)</f>
        <v/>
      </c>
      <c r="J12" s="13">
        <f>SUMIFS(TeamGames!$T$2:$T$4073,TeamGames!$D$2:$D$4073,$A12)</f>
        <v/>
      </c>
      <c r="K12" s="13">
        <f>SUMIFS(TeamGames!$U$2:$U$4073,TeamGames!$D$2:$D$4073,$A12)</f>
        <v/>
      </c>
      <c r="L12" s="15">
        <f>IFERROR(INDEX(Blocks!$N$2:$N$1065,MATCH($A12&amp;"|1",Blocks!$A$2:$A$1065,0)),"")</f>
        <v/>
      </c>
      <c r="M12" s="16">
        <f>IF(IFERROR(INDEX(Blocks!$M$2:$M$1065,MATCH($A12&amp;"|1",Blocks!$A$2:$A$1065,0)),"")=0,"",IFERROR(INDEX(Blocks!$P$2:$P$1065,MATCH($A12&amp;"|1",Blocks!$A$2:$A$1065,0)),""))</f>
        <v/>
      </c>
      <c r="N12" s="15">
        <f>IF(IFERROR(INDEX(Blocks!$M$2:$M$1065,MATCH($A12&amp;"|1",Blocks!$A$2:$A$1065,0)),"")=0,"",IFERROR(INDEX(Blocks!$S$2:$S$1065,MATCH($A12&amp;"|1",Blocks!$A$2:$A$1065,0)),""))</f>
        <v/>
      </c>
      <c r="O12" s="17">
        <f>IFERROR(INDEX(Blocks!$T$2:$T$1065,MATCH($A12&amp;"|1",Blocks!$A$2:$A$1065,0)),"")</f>
        <v/>
      </c>
      <c r="P12" s="18">
        <f>IFERROR(INDEX(Blocks!$N$2:$N$1065,MATCH($A12&amp;"|2",Blocks!$A$2:$A$1065,0)),"")</f>
        <v/>
      </c>
      <c r="Q12" s="19">
        <f>IF(IFERROR(INDEX(Blocks!$M$2:$M$1065,MATCH($A12&amp;"|2",Blocks!$A$2:$A$1065,0)),"")=0,"",IFERROR(INDEX(Blocks!$P$2:$P$1065,MATCH($A12&amp;"|2",Blocks!$A$2:$A$1065,0)),""))</f>
        <v/>
      </c>
      <c r="R12" s="18">
        <f>IF(IFERROR(INDEX(Blocks!$M$2:$M$1065,MATCH($A12&amp;"|2",Blocks!$A$2:$A$1065,0)),"")=0,"",IFERROR(INDEX(Blocks!$S$2:$S$1065,MATCH($A12&amp;"|2",Blocks!$A$2:$A$1065,0)),""))</f>
        <v/>
      </c>
      <c r="S12" s="20">
        <f>IFERROR(INDEX(Blocks!$T$2:$T$1065,MATCH($A12&amp;"|2",Blocks!$A$2:$A$1065,0)),"")</f>
        <v/>
      </c>
      <c r="T12" s="15">
        <f>IFERROR(INDEX(Blocks!$N$2:$N$1065,MATCH($A12&amp;"|3",Blocks!$A$2:$A$1065,0)),"")</f>
        <v/>
      </c>
      <c r="U12" s="16">
        <f>IF(IFERROR(INDEX(Blocks!$M$2:$M$1065,MATCH($A12&amp;"|3",Blocks!$A$2:$A$1065,0)),"")=0,"",IFERROR(INDEX(Blocks!$P$2:$P$1065,MATCH($A12&amp;"|3",Blocks!$A$2:$A$1065,0)),""))</f>
        <v/>
      </c>
      <c r="V12" s="15">
        <f>IF(IFERROR(INDEX(Blocks!$M$2:$M$1065,MATCH($A12&amp;"|3",Blocks!$A$2:$A$1065,0)),"")=0,"",IFERROR(INDEX(Blocks!$S$2:$S$1065,MATCH($A12&amp;"|3",Blocks!$A$2:$A$1065,0)),""))</f>
        <v/>
      </c>
      <c r="W12" s="17">
        <f>IFERROR(INDEX(Blocks!$T$2:$T$1065,MATCH($A12&amp;"|3",Blocks!$A$2:$A$1065,0)),"")</f>
        <v/>
      </c>
      <c r="X12" s="18">
        <f>IFERROR(INDEX(Blocks!$N$2:$N$1065,MATCH($A12&amp;"|4",Blocks!$A$2:$A$1065,0)),"")</f>
        <v/>
      </c>
      <c r="Y12" s="19">
        <f>IF(IFERROR(INDEX(Blocks!$M$2:$M$1065,MATCH($A12&amp;"|4",Blocks!$A$2:$A$1065,0)),"")=0,"",IFERROR(INDEX(Blocks!$P$2:$P$1065,MATCH($A12&amp;"|4",Blocks!$A$2:$A$1065,0)),""))</f>
        <v/>
      </c>
      <c r="Z12" s="18">
        <f>IF(IFERROR(INDEX(Blocks!$M$2:$M$1065,MATCH($A12&amp;"|4",Blocks!$A$2:$A$1065,0)),"")=0,"",IFERROR(INDEX(Blocks!$S$2:$S$1065,MATCH($A12&amp;"|4",Blocks!$A$2:$A$1065,0)),""))</f>
        <v/>
      </c>
      <c r="AA12" s="20">
        <f>IFERROR(INDEX(Blocks!$T$2:$T$1065,MATCH($A12&amp;"|4",Blocks!$A$2:$A$1065,0)),"")</f>
        <v/>
      </c>
      <c r="AB12" s="15">
        <f>IFERROR(INDEX(Blocks!$N$2:$N$1065,MATCH($A12&amp;"|5",Blocks!$A$2:$A$1065,0)),"")</f>
        <v/>
      </c>
      <c r="AC12" s="16">
        <f>IF(IFERROR(INDEX(Blocks!$M$2:$M$1065,MATCH($A12&amp;"|5",Blocks!$A$2:$A$1065,0)),"")=0,"",IFERROR(INDEX(Blocks!$P$2:$P$1065,MATCH($A12&amp;"|5",Blocks!$A$2:$A$1065,0)),""))</f>
        <v/>
      </c>
      <c r="AD12" s="15">
        <f>IF(IFERROR(INDEX(Blocks!$M$2:$M$1065,MATCH($A12&amp;"|5",Blocks!$A$2:$A$1065,0)),"")=0,"",IFERROR(INDEX(Blocks!$S$2:$S$1065,MATCH($A12&amp;"|5",Blocks!$A$2:$A$1065,0)),""))</f>
        <v/>
      </c>
      <c r="AE12" s="17">
        <f>IFERROR(INDEX(Blocks!$T$2:$T$1065,MATCH($A12&amp;"|5",Blocks!$A$2:$A$1065,0)),"")</f>
        <v/>
      </c>
      <c r="AF12" s="18">
        <f>IFERROR(INDEX(Blocks!$N$2:$N$1065,MATCH($A12&amp;"|6",Blocks!$A$2:$A$1065,0)),"")</f>
        <v/>
      </c>
      <c r="AG12" s="19">
        <f>IF(IFERROR(INDEX(Blocks!$M$2:$M$1065,MATCH($A12&amp;"|6",Blocks!$A$2:$A$1065,0)),"")=0,"",IFERROR(INDEX(Blocks!$P$2:$P$1065,MATCH($A12&amp;"|6",Blocks!$A$2:$A$1065,0)),""))</f>
        <v/>
      </c>
      <c r="AH12" s="18">
        <f>IF(IFERROR(INDEX(Blocks!$M$2:$M$1065,MATCH($A12&amp;"|6",Blocks!$A$2:$A$1065,0)),"")=0,"",IFERROR(INDEX(Blocks!$S$2:$S$1065,MATCH($A12&amp;"|6",Blocks!$A$2:$A$1065,0)),""))</f>
        <v/>
      </c>
      <c r="AI12" s="20">
        <f>IFERROR(INDEX(Blocks!$T$2:$T$1065,MATCH($A12&amp;"|6",Blocks!$A$2:$A$1065,0)),"")</f>
        <v/>
      </c>
      <c r="AJ12" s="15">
        <f>IFERROR(INDEX(Blocks!$N$2:$N$1065,MATCH($A12&amp;"|7",Blocks!$A$2:$A$1065,0)),"")</f>
        <v/>
      </c>
      <c r="AK12" s="16">
        <f>IF(IFERROR(INDEX(Blocks!$M$2:$M$1065,MATCH($A12&amp;"|7",Blocks!$A$2:$A$1065,0)),"")=0,"",IFERROR(INDEX(Blocks!$P$2:$P$1065,MATCH($A12&amp;"|7",Blocks!$A$2:$A$1065,0)),""))</f>
        <v/>
      </c>
      <c r="AL12" s="15">
        <f>IF(IFERROR(INDEX(Blocks!$M$2:$M$1065,MATCH($A12&amp;"|7",Blocks!$A$2:$A$1065,0)),"")=0,"",IFERROR(INDEX(Blocks!$S$2:$S$1065,MATCH($A12&amp;"|7",Blocks!$A$2:$A$1065,0)),""))</f>
        <v/>
      </c>
      <c r="AM12" s="17">
        <f>IFERROR(INDEX(Blocks!$T$2:$T$1065,MATCH($A12&amp;"|7",Blocks!$A$2:$A$1065,0)),"")</f>
        <v/>
      </c>
      <c r="AN12" s="18">
        <f>IFERROR(INDEX(Blocks!$N$2:$N$1065,MATCH($A12&amp;"|8",Blocks!$A$2:$A$1065,0)),"")</f>
        <v/>
      </c>
      <c r="AO12" s="19">
        <f>IF(IFERROR(INDEX(Blocks!$M$2:$M$1065,MATCH($A12&amp;"|8",Blocks!$A$2:$A$1065,0)),"")=0,"",IFERROR(INDEX(Blocks!$P$2:$P$1065,MATCH($A12&amp;"|8",Blocks!$A$2:$A$1065,0)),""))</f>
        <v/>
      </c>
      <c r="AP12" s="18">
        <f>IF(IFERROR(INDEX(Blocks!$M$2:$M$1065,MATCH($A12&amp;"|8",Blocks!$A$2:$A$1065,0)),"")=0,"",IFERROR(INDEX(Blocks!$S$2:$S$1065,MATCH($A12&amp;"|8",Blocks!$A$2:$A$1065,0)),""))</f>
        <v/>
      </c>
      <c r="AQ12" s="20">
        <f>IFERROR(INDEX(Blocks!$T$2:$T$1065,MATCH($A12&amp;"|8",Blocks!$A$2:$A$1065,0)),"")</f>
        <v/>
      </c>
      <c r="AR12" s="15">
        <f>IFERROR(INDEX(Blocks!$N$2:$N$1065,MATCH($A12&amp;"|9",Blocks!$A$2:$A$1065,0)),"")</f>
        <v/>
      </c>
      <c r="AS12" s="16">
        <f>IF(IFERROR(INDEX(Blocks!$M$2:$M$1065,MATCH($A12&amp;"|9",Blocks!$A$2:$A$1065,0)),"")=0,"",IFERROR(INDEX(Blocks!$P$2:$P$1065,MATCH($A12&amp;"|9",Blocks!$A$2:$A$1065,0)),""))</f>
        <v/>
      </c>
      <c r="AT12" s="15">
        <f>IF(IFERROR(INDEX(Blocks!$M$2:$M$1065,MATCH($A12&amp;"|9",Blocks!$A$2:$A$1065,0)),"")=0,"",IFERROR(INDEX(Blocks!$S$2:$S$1065,MATCH($A12&amp;"|9",Blocks!$A$2:$A$1065,0)),""))</f>
        <v/>
      </c>
      <c r="AU12" s="17">
        <f>IFERROR(INDEX(Blocks!$T$2:$T$1065,MATCH($A12&amp;"|9",Blocks!$A$2:$A$1065,0)),"")</f>
        <v/>
      </c>
      <c r="AV12" s="18">
        <f>IFERROR(INDEX(Blocks!$N$2:$N$1065,MATCH($A12&amp;"|10",Blocks!$A$2:$A$1065,0)),"")</f>
        <v/>
      </c>
      <c r="AW12" s="19">
        <f>IF(IFERROR(INDEX(Blocks!$M$2:$M$1065,MATCH($A12&amp;"|10",Blocks!$A$2:$A$1065,0)),"")=0,"",IFERROR(INDEX(Blocks!$P$2:$P$1065,MATCH($A12&amp;"|10",Blocks!$A$2:$A$1065,0)),""))</f>
        <v/>
      </c>
      <c r="AX12" s="18">
        <f>IF(IFERROR(INDEX(Blocks!$M$2:$M$1065,MATCH($A12&amp;"|10",Blocks!$A$2:$A$1065,0)),"")=0,"",IFERROR(INDEX(Blocks!$S$2:$S$1065,MATCH($A12&amp;"|10",Blocks!$A$2:$A$1065,0)),""))</f>
        <v/>
      </c>
      <c r="AY12" s="20">
        <f>IFERROR(INDEX(Blocks!$T$2:$T$1065,MATCH($A12&amp;"|10",Blocks!$A$2:$A$1065,0)),"")</f>
        <v/>
      </c>
      <c r="AZ12" s="15">
        <f>IFERROR(INDEX(Blocks!$N$2:$N$1065,MATCH($A12&amp;"|11",Blocks!$A$2:$A$1065,0)),"")</f>
        <v/>
      </c>
      <c r="BA12" s="16">
        <f>IF(IFERROR(INDEX(Blocks!$M$2:$M$1065,MATCH($A12&amp;"|11",Blocks!$A$2:$A$1065,0)),"")=0,"",IFERROR(INDEX(Blocks!$P$2:$P$1065,MATCH($A12&amp;"|11",Blocks!$A$2:$A$1065,0)),""))</f>
        <v/>
      </c>
      <c r="BB12" s="15">
        <f>IF(IFERROR(INDEX(Blocks!$M$2:$M$1065,MATCH($A12&amp;"|11",Blocks!$A$2:$A$1065,0)),"")=0,"",IFERROR(INDEX(Blocks!$S$2:$S$1065,MATCH($A12&amp;"|11",Blocks!$A$2:$A$1065,0)),""))</f>
        <v/>
      </c>
      <c r="BC12" s="17">
        <f>IFERROR(INDEX(Blocks!$T$2:$T$1065,MATCH($A12&amp;"|11",Blocks!$A$2:$A$1065,0)),"")</f>
        <v/>
      </c>
      <c r="BD12" s="18">
        <f>IFERROR(INDEX(Blocks!$N$2:$N$1065,MATCH($A12&amp;"|12",Blocks!$A$2:$A$1065,0)),"")</f>
        <v/>
      </c>
      <c r="BE12" s="19">
        <f>IF(IFERROR(INDEX(Blocks!$M$2:$M$1065,MATCH($A12&amp;"|12",Blocks!$A$2:$A$1065,0)),"")=0,"",IFERROR(INDEX(Blocks!$P$2:$P$1065,MATCH($A12&amp;"|12",Blocks!$A$2:$A$1065,0)),""))</f>
        <v/>
      </c>
      <c r="BF12" s="18">
        <f>IF(IFERROR(INDEX(Blocks!$M$2:$M$1065,MATCH($A12&amp;"|12",Blocks!$A$2:$A$1065,0)),"")=0,"",IFERROR(INDEX(Blocks!$S$2:$S$1065,MATCH($A12&amp;"|12",Blocks!$A$2:$A$1065,0)),""))</f>
        <v/>
      </c>
      <c r="BG12" s="20">
        <f>IFERROR(INDEX(Blocks!$T$2:$T$1065,MATCH($A12&amp;"|12",Blocks!$A$2:$A$1065,0)),"")</f>
        <v/>
      </c>
    </row>
    <row r="13">
      <c r="A13" s="6" t="inlineStr">
        <is>
          <t>Bradford</t>
        </is>
      </c>
      <c r="B13" s="11" t="n">
        <v>8</v>
      </c>
      <c r="C13" s="12">
        <f>IFERROR(INDEX(Ratings!$F:$F,MATCH($A13,Ratings!$C:$C,0)),"")</f>
        <v/>
      </c>
      <c r="D13" s="11">
        <f>SUMIFS(TeamGames!$X$2:$X$4073,TeamGames!$D$2:$D$4073,$A13)</f>
        <v/>
      </c>
      <c r="E13" s="11">
        <f>SUMIFS(TeamGames!$O$2:$O$4073,TeamGames!$D$2:$D$4073,$A13)</f>
        <v/>
      </c>
      <c r="F13" s="13">
        <f>SUMIFS(TeamGames!$S$2:$S$4073,TeamGames!$D$2:$D$4073,$A13,TeamGames!$X$2:$X$4073,1)</f>
        <v/>
      </c>
      <c r="G13" s="14">
        <f>IF(D13=0,"",E13-F13)</f>
        <v/>
      </c>
      <c r="H13" s="13">
        <f>SUMIFS(TeamGames!$W$2:$W$4073,TeamGames!$D$2:$D$4073,$A13)</f>
        <v/>
      </c>
      <c r="I13" s="14">
        <f>IF(D13=0,"",H13-F13)</f>
        <v/>
      </c>
      <c r="J13" s="13">
        <f>SUMIFS(TeamGames!$T$2:$T$4073,TeamGames!$D$2:$D$4073,$A13)</f>
        <v/>
      </c>
      <c r="K13" s="13">
        <f>SUMIFS(TeamGames!$U$2:$U$4073,TeamGames!$D$2:$D$4073,$A13)</f>
        <v/>
      </c>
      <c r="L13" s="15">
        <f>IFERROR(INDEX(Blocks!$N$2:$N$1065,MATCH($A13&amp;"|1",Blocks!$A$2:$A$1065,0)),"")</f>
        <v/>
      </c>
      <c r="M13" s="16">
        <f>IF(IFERROR(INDEX(Blocks!$M$2:$M$1065,MATCH($A13&amp;"|1",Blocks!$A$2:$A$1065,0)),"")=0,"",IFERROR(INDEX(Blocks!$P$2:$P$1065,MATCH($A13&amp;"|1",Blocks!$A$2:$A$1065,0)),""))</f>
        <v/>
      </c>
      <c r="N13" s="15">
        <f>IF(IFERROR(INDEX(Blocks!$M$2:$M$1065,MATCH($A13&amp;"|1",Blocks!$A$2:$A$1065,0)),"")=0,"",IFERROR(INDEX(Blocks!$S$2:$S$1065,MATCH($A13&amp;"|1",Blocks!$A$2:$A$1065,0)),""))</f>
        <v/>
      </c>
      <c r="O13" s="17">
        <f>IFERROR(INDEX(Blocks!$T$2:$T$1065,MATCH($A13&amp;"|1",Blocks!$A$2:$A$1065,0)),"")</f>
        <v/>
      </c>
      <c r="P13" s="18">
        <f>IFERROR(INDEX(Blocks!$N$2:$N$1065,MATCH($A13&amp;"|2",Blocks!$A$2:$A$1065,0)),"")</f>
        <v/>
      </c>
      <c r="Q13" s="19">
        <f>IF(IFERROR(INDEX(Blocks!$M$2:$M$1065,MATCH($A13&amp;"|2",Blocks!$A$2:$A$1065,0)),"")=0,"",IFERROR(INDEX(Blocks!$P$2:$P$1065,MATCH($A13&amp;"|2",Blocks!$A$2:$A$1065,0)),""))</f>
        <v/>
      </c>
      <c r="R13" s="18">
        <f>IF(IFERROR(INDEX(Blocks!$M$2:$M$1065,MATCH($A13&amp;"|2",Blocks!$A$2:$A$1065,0)),"")=0,"",IFERROR(INDEX(Blocks!$S$2:$S$1065,MATCH($A13&amp;"|2",Blocks!$A$2:$A$1065,0)),""))</f>
        <v/>
      </c>
      <c r="S13" s="20">
        <f>IFERROR(INDEX(Blocks!$T$2:$T$1065,MATCH($A13&amp;"|2",Blocks!$A$2:$A$1065,0)),"")</f>
        <v/>
      </c>
      <c r="T13" s="15">
        <f>IFERROR(INDEX(Blocks!$N$2:$N$1065,MATCH($A13&amp;"|3",Blocks!$A$2:$A$1065,0)),"")</f>
        <v/>
      </c>
      <c r="U13" s="16">
        <f>IF(IFERROR(INDEX(Blocks!$M$2:$M$1065,MATCH($A13&amp;"|3",Blocks!$A$2:$A$1065,0)),"")=0,"",IFERROR(INDEX(Blocks!$P$2:$P$1065,MATCH($A13&amp;"|3",Blocks!$A$2:$A$1065,0)),""))</f>
        <v/>
      </c>
      <c r="V13" s="15">
        <f>IF(IFERROR(INDEX(Blocks!$M$2:$M$1065,MATCH($A13&amp;"|3",Blocks!$A$2:$A$1065,0)),"")=0,"",IFERROR(INDEX(Blocks!$S$2:$S$1065,MATCH($A13&amp;"|3",Blocks!$A$2:$A$1065,0)),""))</f>
        <v/>
      </c>
      <c r="W13" s="17">
        <f>IFERROR(INDEX(Blocks!$T$2:$T$1065,MATCH($A13&amp;"|3",Blocks!$A$2:$A$1065,0)),"")</f>
        <v/>
      </c>
      <c r="X13" s="18">
        <f>IFERROR(INDEX(Blocks!$N$2:$N$1065,MATCH($A13&amp;"|4",Blocks!$A$2:$A$1065,0)),"")</f>
        <v/>
      </c>
      <c r="Y13" s="19">
        <f>IF(IFERROR(INDEX(Blocks!$M$2:$M$1065,MATCH($A13&amp;"|4",Blocks!$A$2:$A$1065,0)),"")=0,"",IFERROR(INDEX(Blocks!$P$2:$P$1065,MATCH($A13&amp;"|4",Blocks!$A$2:$A$1065,0)),""))</f>
        <v/>
      </c>
      <c r="Z13" s="18">
        <f>IF(IFERROR(INDEX(Blocks!$M$2:$M$1065,MATCH($A13&amp;"|4",Blocks!$A$2:$A$1065,0)),"")=0,"",IFERROR(INDEX(Blocks!$S$2:$S$1065,MATCH($A13&amp;"|4",Blocks!$A$2:$A$1065,0)),""))</f>
        <v/>
      </c>
      <c r="AA13" s="20">
        <f>IFERROR(INDEX(Blocks!$T$2:$T$1065,MATCH($A13&amp;"|4",Blocks!$A$2:$A$1065,0)),"")</f>
        <v/>
      </c>
      <c r="AB13" s="15">
        <f>IFERROR(INDEX(Blocks!$N$2:$N$1065,MATCH($A13&amp;"|5",Blocks!$A$2:$A$1065,0)),"")</f>
        <v/>
      </c>
      <c r="AC13" s="16">
        <f>IF(IFERROR(INDEX(Blocks!$M$2:$M$1065,MATCH($A13&amp;"|5",Blocks!$A$2:$A$1065,0)),"")=0,"",IFERROR(INDEX(Blocks!$P$2:$P$1065,MATCH($A13&amp;"|5",Blocks!$A$2:$A$1065,0)),""))</f>
        <v/>
      </c>
      <c r="AD13" s="15">
        <f>IF(IFERROR(INDEX(Blocks!$M$2:$M$1065,MATCH($A13&amp;"|5",Blocks!$A$2:$A$1065,0)),"")=0,"",IFERROR(INDEX(Blocks!$S$2:$S$1065,MATCH($A13&amp;"|5",Blocks!$A$2:$A$1065,0)),""))</f>
        <v/>
      </c>
      <c r="AE13" s="17">
        <f>IFERROR(INDEX(Blocks!$T$2:$T$1065,MATCH($A13&amp;"|5",Blocks!$A$2:$A$1065,0)),"")</f>
        <v/>
      </c>
      <c r="AF13" s="18">
        <f>IFERROR(INDEX(Blocks!$N$2:$N$1065,MATCH($A13&amp;"|6",Blocks!$A$2:$A$1065,0)),"")</f>
        <v/>
      </c>
      <c r="AG13" s="19">
        <f>IF(IFERROR(INDEX(Blocks!$M$2:$M$1065,MATCH($A13&amp;"|6",Blocks!$A$2:$A$1065,0)),"")=0,"",IFERROR(INDEX(Blocks!$P$2:$P$1065,MATCH($A13&amp;"|6",Blocks!$A$2:$A$1065,0)),""))</f>
        <v/>
      </c>
      <c r="AH13" s="18">
        <f>IF(IFERROR(INDEX(Blocks!$M$2:$M$1065,MATCH($A13&amp;"|6",Blocks!$A$2:$A$1065,0)),"")=0,"",IFERROR(INDEX(Blocks!$S$2:$S$1065,MATCH($A13&amp;"|6",Blocks!$A$2:$A$1065,0)),""))</f>
        <v/>
      </c>
      <c r="AI13" s="20">
        <f>IFERROR(INDEX(Blocks!$T$2:$T$1065,MATCH($A13&amp;"|6",Blocks!$A$2:$A$1065,0)),"")</f>
        <v/>
      </c>
      <c r="AJ13" s="15">
        <f>IFERROR(INDEX(Blocks!$N$2:$N$1065,MATCH($A13&amp;"|7",Blocks!$A$2:$A$1065,0)),"")</f>
        <v/>
      </c>
      <c r="AK13" s="16">
        <f>IF(IFERROR(INDEX(Blocks!$M$2:$M$1065,MATCH($A13&amp;"|7",Blocks!$A$2:$A$1065,0)),"")=0,"",IFERROR(INDEX(Blocks!$P$2:$P$1065,MATCH($A13&amp;"|7",Blocks!$A$2:$A$1065,0)),""))</f>
        <v/>
      </c>
      <c r="AL13" s="15">
        <f>IF(IFERROR(INDEX(Blocks!$M$2:$M$1065,MATCH($A13&amp;"|7",Blocks!$A$2:$A$1065,0)),"")=0,"",IFERROR(INDEX(Blocks!$S$2:$S$1065,MATCH($A13&amp;"|7",Blocks!$A$2:$A$1065,0)),""))</f>
        <v/>
      </c>
      <c r="AM13" s="17">
        <f>IFERROR(INDEX(Blocks!$T$2:$T$1065,MATCH($A13&amp;"|7",Blocks!$A$2:$A$1065,0)),"")</f>
        <v/>
      </c>
      <c r="AN13" s="18">
        <f>IFERROR(INDEX(Blocks!$N$2:$N$1065,MATCH($A13&amp;"|8",Blocks!$A$2:$A$1065,0)),"")</f>
        <v/>
      </c>
      <c r="AO13" s="19">
        <f>IF(IFERROR(INDEX(Blocks!$M$2:$M$1065,MATCH($A13&amp;"|8",Blocks!$A$2:$A$1065,0)),"")=0,"",IFERROR(INDEX(Blocks!$P$2:$P$1065,MATCH($A13&amp;"|8",Blocks!$A$2:$A$1065,0)),""))</f>
        <v/>
      </c>
      <c r="AP13" s="18">
        <f>IF(IFERROR(INDEX(Blocks!$M$2:$M$1065,MATCH($A13&amp;"|8",Blocks!$A$2:$A$1065,0)),"")=0,"",IFERROR(INDEX(Blocks!$S$2:$S$1065,MATCH($A13&amp;"|8",Blocks!$A$2:$A$1065,0)),""))</f>
        <v/>
      </c>
      <c r="AQ13" s="20">
        <f>IFERROR(INDEX(Blocks!$T$2:$T$1065,MATCH($A13&amp;"|8",Blocks!$A$2:$A$1065,0)),"")</f>
        <v/>
      </c>
      <c r="AR13" s="15">
        <f>IFERROR(INDEX(Blocks!$N$2:$N$1065,MATCH($A13&amp;"|9",Blocks!$A$2:$A$1065,0)),"")</f>
        <v/>
      </c>
      <c r="AS13" s="16">
        <f>IF(IFERROR(INDEX(Blocks!$M$2:$M$1065,MATCH($A13&amp;"|9",Blocks!$A$2:$A$1065,0)),"")=0,"",IFERROR(INDEX(Blocks!$P$2:$P$1065,MATCH($A13&amp;"|9",Blocks!$A$2:$A$1065,0)),""))</f>
        <v/>
      </c>
      <c r="AT13" s="15">
        <f>IF(IFERROR(INDEX(Blocks!$M$2:$M$1065,MATCH($A13&amp;"|9",Blocks!$A$2:$A$1065,0)),"")=0,"",IFERROR(INDEX(Blocks!$S$2:$S$1065,MATCH($A13&amp;"|9",Blocks!$A$2:$A$1065,0)),""))</f>
        <v/>
      </c>
      <c r="AU13" s="17">
        <f>IFERROR(INDEX(Blocks!$T$2:$T$1065,MATCH($A13&amp;"|9",Blocks!$A$2:$A$1065,0)),"")</f>
        <v/>
      </c>
      <c r="AV13" s="18">
        <f>IFERROR(INDEX(Blocks!$N$2:$N$1065,MATCH($A13&amp;"|10",Blocks!$A$2:$A$1065,0)),"")</f>
        <v/>
      </c>
      <c r="AW13" s="19">
        <f>IF(IFERROR(INDEX(Blocks!$M$2:$M$1065,MATCH($A13&amp;"|10",Blocks!$A$2:$A$1065,0)),"")=0,"",IFERROR(INDEX(Blocks!$P$2:$P$1065,MATCH($A13&amp;"|10",Blocks!$A$2:$A$1065,0)),""))</f>
        <v/>
      </c>
      <c r="AX13" s="18">
        <f>IF(IFERROR(INDEX(Blocks!$M$2:$M$1065,MATCH($A13&amp;"|10",Blocks!$A$2:$A$1065,0)),"")=0,"",IFERROR(INDEX(Blocks!$S$2:$S$1065,MATCH($A13&amp;"|10",Blocks!$A$2:$A$1065,0)),""))</f>
        <v/>
      </c>
      <c r="AY13" s="20">
        <f>IFERROR(INDEX(Blocks!$T$2:$T$1065,MATCH($A13&amp;"|10",Blocks!$A$2:$A$1065,0)),"")</f>
        <v/>
      </c>
      <c r="AZ13" s="15">
        <f>IFERROR(INDEX(Blocks!$N$2:$N$1065,MATCH($A13&amp;"|11",Blocks!$A$2:$A$1065,0)),"")</f>
        <v/>
      </c>
      <c r="BA13" s="16">
        <f>IF(IFERROR(INDEX(Blocks!$M$2:$M$1065,MATCH($A13&amp;"|11",Blocks!$A$2:$A$1065,0)),"")=0,"",IFERROR(INDEX(Blocks!$P$2:$P$1065,MATCH($A13&amp;"|11",Blocks!$A$2:$A$1065,0)),""))</f>
        <v/>
      </c>
      <c r="BB13" s="15">
        <f>IF(IFERROR(INDEX(Blocks!$M$2:$M$1065,MATCH($A13&amp;"|11",Blocks!$A$2:$A$1065,0)),"")=0,"",IFERROR(INDEX(Blocks!$S$2:$S$1065,MATCH($A13&amp;"|11",Blocks!$A$2:$A$1065,0)),""))</f>
        <v/>
      </c>
      <c r="BC13" s="17">
        <f>IFERROR(INDEX(Blocks!$T$2:$T$1065,MATCH($A13&amp;"|11",Blocks!$A$2:$A$1065,0)),"")</f>
        <v/>
      </c>
      <c r="BD13" s="18">
        <f>IFERROR(INDEX(Blocks!$N$2:$N$1065,MATCH($A13&amp;"|12",Blocks!$A$2:$A$1065,0)),"")</f>
        <v/>
      </c>
      <c r="BE13" s="19">
        <f>IF(IFERROR(INDEX(Blocks!$M$2:$M$1065,MATCH($A13&amp;"|12",Blocks!$A$2:$A$1065,0)),"")=0,"",IFERROR(INDEX(Blocks!$P$2:$P$1065,MATCH($A13&amp;"|12",Blocks!$A$2:$A$1065,0)),""))</f>
        <v/>
      </c>
      <c r="BF13" s="18">
        <f>IF(IFERROR(INDEX(Blocks!$M$2:$M$1065,MATCH($A13&amp;"|12",Blocks!$A$2:$A$1065,0)),"")=0,"",IFERROR(INDEX(Blocks!$S$2:$S$1065,MATCH($A13&amp;"|12",Blocks!$A$2:$A$1065,0)),""))</f>
        <v/>
      </c>
      <c r="BG13" s="20">
        <f>IFERROR(INDEX(Blocks!$T$2:$T$1065,MATCH($A13&amp;"|12",Blocks!$A$2:$A$1065,0)),"")</f>
        <v/>
      </c>
    </row>
    <row r="14">
      <c r="A14" s="6" t="inlineStr">
        <is>
          <t>Wycombe</t>
        </is>
      </c>
      <c r="B14" s="11" t="n">
        <v>9</v>
      </c>
      <c r="C14" s="12">
        <f>IFERROR(INDEX(Ratings!$F:$F,MATCH($A14,Ratings!$C:$C,0)),"")</f>
        <v/>
      </c>
      <c r="D14" s="11">
        <f>SUMIFS(TeamGames!$X$2:$X$4073,TeamGames!$D$2:$D$4073,$A14)</f>
        <v/>
      </c>
      <c r="E14" s="11">
        <f>SUMIFS(TeamGames!$O$2:$O$4073,TeamGames!$D$2:$D$4073,$A14)</f>
        <v/>
      </c>
      <c r="F14" s="13">
        <f>SUMIFS(TeamGames!$S$2:$S$4073,TeamGames!$D$2:$D$4073,$A14,TeamGames!$X$2:$X$4073,1)</f>
        <v/>
      </c>
      <c r="G14" s="14">
        <f>IF(D14=0,"",E14-F14)</f>
        <v/>
      </c>
      <c r="H14" s="13">
        <f>SUMIFS(TeamGames!$W$2:$W$4073,TeamGames!$D$2:$D$4073,$A14)</f>
        <v/>
      </c>
      <c r="I14" s="14">
        <f>IF(D14=0,"",H14-F14)</f>
        <v/>
      </c>
      <c r="J14" s="13">
        <f>SUMIFS(TeamGames!$T$2:$T$4073,TeamGames!$D$2:$D$4073,$A14)</f>
        <v/>
      </c>
      <c r="K14" s="13">
        <f>SUMIFS(TeamGames!$U$2:$U$4073,TeamGames!$D$2:$D$4073,$A14)</f>
        <v/>
      </c>
      <c r="L14" s="15">
        <f>IFERROR(INDEX(Blocks!$N$2:$N$1065,MATCH($A14&amp;"|1",Blocks!$A$2:$A$1065,0)),"")</f>
        <v/>
      </c>
      <c r="M14" s="16">
        <f>IF(IFERROR(INDEX(Blocks!$M$2:$M$1065,MATCH($A14&amp;"|1",Blocks!$A$2:$A$1065,0)),"")=0,"",IFERROR(INDEX(Blocks!$P$2:$P$1065,MATCH($A14&amp;"|1",Blocks!$A$2:$A$1065,0)),""))</f>
        <v/>
      </c>
      <c r="N14" s="15">
        <f>IF(IFERROR(INDEX(Blocks!$M$2:$M$1065,MATCH($A14&amp;"|1",Blocks!$A$2:$A$1065,0)),"")=0,"",IFERROR(INDEX(Blocks!$S$2:$S$1065,MATCH($A14&amp;"|1",Blocks!$A$2:$A$1065,0)),""))</f>
        <v/>
      </c>
      <c r="O14" s="17">
        <f>IFERROR(INDEX(Blocks!$T$2:$T$1065,MATCH($A14&amp;"|1",Blocks!$A$2:$A$1065,0)),"")</f>
        <v/>
      </c>
      <c r="P14" s="18">
        <f>IFERROR(INDEX(Blocks!$N$2:$N$1065,MATCH($A14&amp;"|2",Blocks!$A$2:$A$1065,0)),"")</f>
        <v/>
      </c>
      <c r="Q14" s="19">
        <f>IF(IFERROR(INDEX(Blocks!$M$2:$M$1065,MATCH($A14&amp;"|2",Blocks!$A$2:$A$1065,0)),"")=0,"",IFERROR(INDEX(Blocks!$P$2:$P$1065,MATCH($A14&amp;"|2",Blocks!$A$2:$A$1065,0)),""))</f>
        <v/>
      </c>
      <c r="R14" s="18">
        <f>IF(IFERROR(INDEX(Blocks!$M$2:$M$1065,MATCH($A14&amp;"|2",Blocks!$A$2:$A$1065,0)),"")=0,"",IFERROR(INDEX(Blocks!$S$2:$S$1065,MATCH($A14&amp;"|2",Blocks!$A$2:$A$1065,0)),""))</f>
        <v/>
      </c>
      <c r="S14" s="20">
        <f>IFERROR(INDEX(Blocks!$T$2:$T$1065,MATCH($A14&amp;"|2",Blocks!$A$2:$A$1065,0)),"")</f>
        <v/>
      </c>
      <c r="T14" s="15">
        <f>IFERROR(INDEX(Blocks!$N$2:$N$1065,MATCH($A14&amp;"|3",Blocks!$A$2:$A$1065,0)),"")</f>
        <v/>
      </c>
      <c r="U14" s="16">
        <f>IF(IFERROR(INDEX(Blocks!$M$2:$M$1065,MATCH($A14&amp;"|3",Blocks!$A$2:$A$1065,0)),"")=0,"",IFERROR(INDEX(Blocks!$P$2:$P$1065,MATCH($A14&amp;"|3",Blocks!$A$2:$A$1065,0)),""))</f>
        <v/>
      </c>
      <c r="V14" s="15">
        <f>IF(IFERROR(INDEX(Blocks!$M$2:$M$1065,MATCH($A14&amp;"|3",Blocks!$A$2:$A$1065,0)),"")=0,"",IFERROR(INDEX(Blocks!$S$2:$S$1065,MATCH($A14&amp;"|3",Blocks!$A$2:$A$1065,0)),""))</f>
        <v/>
      </c>
      <c r="W14" s="17">
        <f>IFERROR(INDEX(Blocks!$T$2:$T$1065,MATCH($A14&amp;"|3",Blocks!$A$2:$A$1065,0)),"")</f>
        <v/>
      </c>
      <c r="X14" s="18">
        <f>IFERROR(INDEX(Blocks!$N$2:$N$1065,MATCH($A14&amp;"|4",Blocks!$A$2:$A$1065,0)),"")</f>
        <v/>
      </c>
      <c r="Y14" s="19">
        <f>IF(IFERROR(INDEX(Blocks!$M$2:$M$1065,MATCH($A14&amp;"|4",Blocks!$A$2:$A$1065,0)),"")=0,"",IFERROR(INDEX(Blocks!$P$2:$P$1065,MATCH($A14&amp;"|4",Blocks!$A$2:$A$1065,0)),""))</f>
        <v/>
      </c>
      <c r="Z14" s="18">
        <f>IF(IFERROR(INDEX(Blocks!$M$2:$M$1065,MATCH($A14&amp;"|4",Blocks!$A$2:$A$1065,0)),"")=0,"",IFERROR(INDEX(Blocks!$S$2:$S$1065,MATCH($A14&amp;"|4",Blocks!$A$2:$A$1065,0)),""))</f>
        <v/>
      </c>
      <c r="AA14" s="20">
        <f>IFERROR(INDEX(Blocks!$T$2:$T$1065,MATCH($A14&amp;"|4",Blocks!$A$2:$A$1065,0)),"")</f>
        <v/>
      </c>
      <c r="AB14" s="15">
        <f>IFERROR(INDEX(Blocks!$N$2:$N$1065,MATCH($A14&amp;"|5",Blocks!$A$2:$A$1065,0)),"")</f>
        <v/>
      </c>
      <c r="AC14" s="16">
        <f>IF(IFERROR(INDEX(Blocks!$M$2:$M$1065,MATCH($A14&amp;"|5",Blocks!$A$2:$A$1065,0)),"")=0,"",IFERROR(INDEX(Blocks!$P$2:$P$1065,MATCH($A14&amp;"|5",Blocks!$A$2:$A$1065,0)),""))</f>
        <v/>
      </c>
      <c r="AD14" s="15">
        <f>IF(IFERROR(INDEX(Blocks!$M$2:$M$1065,MATCH($A14&amp;"|5",Blocks!$A$2:$A$1065,0)),"")=0,"",IFERROR(INDEX(Blocks!$S$2:$S$1065,MATCH($A14&amp;"|5",Blocks!$A$2:$A$1065,0)),""))</f>
        <v/>
      </c>
      <c r="AE14" s="17">
        <f>IFERROR(INDEX(Blocks!$T$2:$T$1065,MATCH($A14&amp;"|5",Blocks!$A$2:$A$1065,0)),"")</f>
        <v/>
      </c>
      <c r="AF14" s="18">
        <f>IFERROR(INDEX(Blocks!$N$2:$N$1065,MATCH($A14&amp;"|6",Blocks!$A$2:$A$1065,0)),"")</f>
        <v/>
      </c>
      <c r="AG14" s="19">
        <f>IF(IFERROR(INDEX(Blocks!$M$2:$M$1065,MATCH($A14&amp;"|6",Blocks!$A$2:$A$1065,0)),"")=0,"",IFERROR(INDEX(Blocks!$P$2:$P$1065,MATCH($A14&amp;"|6",Blocks!$A$2:$A$1065,0)),""))</f>
        <v/>
      </c>
      <c r="AH14" s="18">
        <f>IF(IFERROR(INDEX(Blocks!$M$2:$M$1065,MATCH($A14&amp;"|6",Blocks!$A$2:$A$1065,0)),"")=0,"",IFERROR(INDEX(Blocks!$S$2:$S$1065,MATCH($A14&amp;"|6",Blocks!$A$2:$A$1065,0)),""))</f>
        <v/>
      </c>
      <c r="AI14" s="20">
        <f>IFERROR(INDEX(Blocks!$T$2:$T$1065,MATCH($A14&amp;"|6",Blocks!$A$2:$A$1065,0)),"")</f>
        <v/>
      </c>
      <c r="AJ14" s="15">
        <f>IFERROR(INDEX(Blocks!$N$2:$N$1065,MATCH($A14&amp;"|7",Blocks!$A$2:$A$1065,0)),"")</f>
        <v/>
      </c>
      <c r="AK14" s="16">
        <f>IF(IFERROR(INDEX(Blocks!$M$2:$M$1065,MATCH($A14&amp;"|7",Blocks!$A$2:$A$1065,0)),"")=0,"",IFERROR(INDEX(Blocks!$P$2:$P$1065,MATCH($A14&amp;"|7",Blocks!$A$2:$A$1065,0)),""))</f>
        <v/>
      </c>
      <c r="AL14" s="15">
        <f>IF(IFERROR(INDEX(Blocks!$M$2:$M$1065,MATCH($A14&amp;"|7",Blocks!$A$2:$A$1065,0)),"")=0,"",IFERROR(INDEX(Blocks!$S$2:$S$1065,MATCH($A14&amp;"|7",Blocks!$A$2:$A$1065,0)),""))</f>
        <v/>
      </c>
      <c r="AM14" s="17">
        <f>IFERROR(INDEX(Blocks!$T$2:$T$1065,MATCH($A14&amp;"|7",Blocks!$A$2:$A$1065,0)),"")</f>
        <v/>
      </c>
      <c r="AN14" s="18">
        <f>IFERROR(INDEX(Blocks!$N$2:$N$1065,MATCH($A14&amp;"|8",Blocks!$A$2:$A$1065,0)),"")</f>
        <v/>
      </c>
      <c r="AO14" s="19">
        <f>IF(IFERROR(INDEX(Blocks!$M$2:$M$1065,MATCH($A14&amp;"|8",Blocks!$A$2:$A$1065,0)),"")=0,"",IFERROR(INDEX(Blocks!$P$2:$P$1065,MATCH($A14&amp;"|8",Blocks!$A$2:$A$1065,0)),""))</f>
        <v/>
      </c>
      <c r="AP14" s="18">
        <f>IF(IFERROR(INDEX(Blocks!$M$2:$M$1065,MATCH($A14&amp;"|8",Blocks!$A$2:$A$1065,0)),"")=0,"",IFERROR(INDEX(Blocks!$S$2:$S$1065,MATCH($A14&amp;"|8",Blocks!$A$2:$A$1065,0)),""))</f>
        <v/>
      </c>
      <c r="AQ14" s="20">
        <f>IFERROR(INDEX(Blocks!$T$2:$T$1065,MATCH($A14&amp;"|8",Blocks!$A$2:$A$1065,0)),"")</f>
        <v/>
      </c>
      <c r="AR14" s="15">
        <f>IFERROR(INDEX(Blocks!$N$2:$N$1065,MATCH($A14&amp;"|9",Blocks!$A$2:$A$1065,0)),"")</f>
        <v/>
      </c>
      <c r="AS14" s="16">
        <f>IF(IFERROR(INDEX(Blocks!$M$2:$M$1065,MATCH($A14&amp;"|9",Blocks!$A$2:$A$1065,0)),"")=0,"",IFERROR(INDEX(Blocks!$P$2:$P$1065,MATCH($A14&amp;"|9",Blocks!$A$2:$A$1065,0)),""))</f>
        <v/>
      </c>
      <c r="AT14" s="15">
        <f>IF(IFERROR(INDEX(Blocks!$M$2:$M$1065,MATCH($A14&amp;"|9",Blocks!$A$2:$A$1065,0)),"")=0,"",IFERROR(INDEX(Blocks!$S$2:$S$1065,MATCH($A14&amp;"|9",Blocks!$A$2:$A$1065,0)),""))</f>
        <v/>
      </c>
      <c r="AU14" s="17">
        <f>IFERROR(INDEX(Blocks!$T$2:$T$1065,MATCH($A14&amp;"|9",Blocks!$A$2:$A$1065,0)),"")</f>
        <v/>
      </c>
      <c r="AV14" s="18">
        <f>IFERROR(INDEX(Blocks!$N$2:$N$1065,MATCH($A14&amp;"|10",Blocks!$A$2:$A$1065,0)),"")</f>
        <v/>
      </c>
      <c r="AW14" s="19">
        <f>IF(IFERROR(INDEX(Blocks!$M$2:$M$1065,MATCH($A14&amp;"|10",Blocks!$A$2:$A$1065,0)),"")=0,"",IFERROR(INDEX(Blocks!$P$2:$P$1065,MATCH($A14&amp;"|10",Blocks!$A$2:$A$1065,0)),""))</f>
        <v/>
      </c>
      <c r="AX14" s="18">
        <f>IF(IFERROR(INDEX(Blocks!$M$2:$M$1065,MATCH($A14&amp;"|10",Blocks!$A$2:$A$1065,0)),"")=0,"",IFERROR(INDEX(Blocks!$S$2:$S$1065,MATCH($A14&amp;"|10",Blocks!$A$2:$A$1065,0)),""))</f>
        <v/>
      </c>
      <c r="AY14" s="20">
        <f>IFERROR(INDEX(Blocks!$T$2:$T$1065,MATCH($A14&amp;"|10",Blocks!$A$2:$A$1065,0)),"")</f>
        <v/>
      </c>
      <c r="AZ14" s="15">
        <f>IFERROR(INDEX(Blocks!$N$2:$N$1065,MATCH($A14&amp;"|11",Blocks!$A$2:$A$1065,0)),"")</f>
        <v/>
      </c>
      <c r="BA14" s="16">
        <f>IF(IFERROR(INDEX(Blocks!$M$2:$M$1065,MATCH($A14&amp;"|11",Blocks!$A$2:$A$1065,0)),"")=0,"",IFERROR(INDEX(Blocks!$P$2:$P$1065,MATCH($A14&amp;"|11",Blocks!$A$2:$A$1065,0)),""))</f>
        <v/>
      </c>
      <c r="BB14" s="15">
        <f>IF(IFERROR(INDEX(Blocks!$M$2:$M$1065,MATCH($A14&amp;"|11",Blocks!$A$2:$A$1065,0)),"")=0,"",IFERROR(INDEX(Blocks!$S$2:$S$1065,MATCH($A14&amp;"|11",Blocks!$A$2:$A$1065,0)),""))</f>
        <v/>
      </c>
      <c r="BC14" s="17">
        <f>IFERROR(INDEX(Blocks!$T$2:$T$1065,MATCH($A14&amp;"|11",Blocks!$A$2:$A$1065,0)),"")</f>
        <v/>
      </c>
      <c r="BD14" s="18">
        <f>IFERROR(INDEX(Blocks!$N$2:$N$1065,MATCH($A14&amp;"|12",Blocks!$A$2:$A$1065,0)),"")</f>
        <v/>
      </c>
      <c r="BE14" s="19">
        <f>IF(IFERROR(INDEX(Blocks!$M$2:$M$1065,MATCH($A14&amp;"|12",Blocks!$A$2:$A$1065,0)),"")=0,"",IFERROR(INDEX(Blocks!$P$2:$P$1065,MATCH($A14&amp;"|12",Blocks!$A$2:$A$1065,0)),""))</f>
        <v/>
      </c>
      <c r="BF14" s="18">
        <f>IF(IFERROR(INDEX(Blocks!$M$2:$M$1065,MATCH($A14&amp;"|12",Blocks!$A$2:$A$1065,0)),"")=0,"",IFERROR(INDEX(Blocks!$S$2:$S$1065,MATCH($A14&amp;"|12",Blocks!$A$2:$A$1065,0)),""))</f>
        <v/>
      </c>
      <c r="BG14" s="20">
        <f>IFERROR(INDEX(Blocks!$T$2:$T$1065,MATCH($A14&amp;"|12",Blocks!$A$2:$A$1065,0)),"")</f>
        <v/>
      </c>
    </row>
    <row r="15">
      <c r="A15" s="6" t="inlineStr">
        <is>
          <t>Blackpool</t>
        </is>
      </c>
      <c r="B15" s="11" t="n">
        <v>10</v>
      </c>
      <c r="C15" s="12">
        <f>IFERROR(INDEX(Ratings!$F:$F,MATCH($A15,Ratings!$C:$C,0)),"")</f>
        <v/>
      </c>
      <c r="D15" s="11">
        <f>SUMIFS(TeamGames!$X$2:$X$4073,TeamGames!$D$2:$D$4073,$A15)</f>
        <v/>
      </c>
      <c r="E15" s="11">
        <f>SUMIFS(TeamGames!$O$2:$O$4073,TeamGames!$D$2:$D$4073,$A15)</f>
        <v/>
      </c>
      <c r="F15" s="13">
        <f>SUMIFS(TeamGames!$S$2:$S$4073,TeamGames!$D$2:$D$4073,$A15,TeamGames!$X$2:$X$4073,1)</f>
        <v/>
      </c>
      <c r="G15" s="14">
        <f>IF(D15=0,"",E15-F15)</f>
        <v/>
      </c>
      <c r="H15" s="13">
        <f>SUMIFS(TeamGames!$W$2:$W$4073,TeamGames!$D$2:$D$4073,$A15)</f>
        <v/>
      </c>
      <c r="I15" s="14">
        <f>IF(D15=0,"",H15-F15)</f>
        <v/>
      </c>
      <c r="J15" s="13">
        <f>SUMIFS(TeamGames!$T$2:$T$4073,TeamGames!$D$2:$D$4073,$A15)</f>
        <v/>
      </c>
      <c r="K15" s="13">
        <f>SUMIFS(TeamGames!$U$2:$U$4073,TeamGames!$D$2:$D$4073,$A15)</f>
        <v/>
      </c>
      <c r="L15" s="15">
        <f>IFERROR(INDEX(Blocks!$N$2:$N$1065,MATCH($A15&amp;"|1",Blocks!$A$2:$A$1065,0)),"")</f>
        <v/>
      </c>
      <c r="M15" s="16">
        <f>IF(IFERROR(INDEX(Blocks!$M$2:$M$1065,MATCH($A15&amp;"|1",Blocks!$A$2:$A$1065,0)),"")=0,"",IFERROR(INDEX(Blocks!$P$2:$P$1065,MATCH($A15&amp;"|1",Blocks!$A$2:$A$1065,0)),""))</f>
        <v/>
      </c>
      <c r="N15" s="15">
        <f>IF(IFERROR(INDEX(Blocks!$M$2:$M$1065,MATCH($A15&amp;"|1",Blocks!$A$2:$A$1065,0)),"")=0,"",IFERROR(INDEX(Blocks!$S$2:$S$1065,MATCH($A15&amp;"|1",Blocks!$A$2:$A$1065,0)),""))</f>
        <v/>
      </c>
      <c r="O15" s="17">
        <f>IFERROR(INDEX(Blocks!$T$2:$T$1065,MATCH($A15&amp;"|1",Blocks!$A$2:$A$1065,0)),"")</f>
        <v/>
      </c>
      <c r="P15" s="18">
        <f>IFERROR(INDEX(Blocks!$N$2:$N$1065,MATCH($A15&amp;"|2",Blocks!$A$2:$A$1065,0)),"")</f>
        <v/>
      </c>
      <c r="Q15" s="19">
        <f>IF(IFERROR(INDEX(Blocks!$M$2:$M$1065,MATCH($A15&amp;"|2",Blocks!$A$2:$A$1065,0)),"")=0,"",IFERROR(INDEX(Blocks!$P$2:$P$1065,MATCH($A15&amp;"|2",Blocks!$A$2:$A$1065,0)),""))</f>
        <v/>
      </c>
      <c r="R15" s="18">
        <f>IF(IFERROR(INDEX(Blocks!$M$2:$M$1065,MATCH($A15&amp;"|2",Blocks!$A$2:$A$1065,0)),"")=0,"",IFERROR(INDEX(Blocks!$S$2:$S$1065,MATCH($A15&amp;"|2",Blocks!$A$2:$A$1065,0)),""))</f>
        <v/>
      </c>
      <c r="S15" s="20">
        <f>IFERROR(INDEX(Blocks!$T$2:$T$1065,MATCH($A15&amp;"|2",Blocks!$A$2:$A$1065,0)),"")</f>
        <v/>
      </c>
      <c r="T15" s="15">
        <f>IFERROR(INDEX(Blocks!$N$2:$N$1065,MATCH($A15&amp;"|3",Blocks!$A$2:$A$1065,0)),"")</f>
        <v/>
      </c>
      <c r="U15" s="16">
        <f>IF(IFERROR(INDEX(Blocks!$M$2:$M$1065,MATCH($A15&amp;"|3",Blocks!$A$2:$A$1065,0)),"")=0,"",IFERROR(INDEX(Blocks!$P$2:$P$1065,MATCH($A15&amp;"|3",Blocks!$A$2:$A$1065,0)),""))</f>
        <v/>
      </c>
      <c r="V15" s="15">
        <f>IF(IFERROR(INDEX(Blocks!$M$2:$M$1065,MATCH($A15&amp;"|3",Blocks!$A$2:$A$1065,0)),"")=0,"",IFERROR(INDEX(Blocks!$S$2:$S$1065,MATCH($A15&amp;"|3",Blocks!$A$2:$A$1065,0)),""))</f>
        <v/>
      </c>
      <c r="W15" s="17">
        <f>IFERROR(INDEX(Blocks!$T$2:$T$1065,MATCH($A15&amp;"|3",Blocks!$A$2:$A$1065,0)),"")</f>
        <v/>
      </c>
      <c r="X15" s="18">
        <f>IFERROR(INDEX(Blocks!$N$2:$N$1065,MATCH($A15&amp;"|4",Blocks!$A$2:$A$1065,0)),"")</f>
        <v/>
      </c>
      <c r="Y15" s="19">
        <f>IF(IFERROR(INDEX(Blocks!$M$2:$M$1065,MATCH($A15&amp;"|4",Blocks!$A$2:$A$1065,0)),"")=0,"",IFERROR(INDEX(Blocks!$P$2:$P$1065,MATCH($A15&amp;"|4",Blocks!$A$2:$A$1065,0)),""))</f>
        <v/>
      </c>
      <c r="Z15" s="18">
        <f>IF(IFERROR(INDEX(Blocks!$M$2:$M$1065,MATCH($A15&amp;"|4",Blocks!$A$2:$A$1065,0)),"")=0,"",IFERROR(INDEX(Blocks!$S$2:$S$1065,MATCH($A15&amp;"|4",Blocks!$A$2:$A$1065,0)),""))</f>
        <v/>
      </c>
      <c r="AA15" s="20">
        <f>IFERROR(INDEX(Blocks!$T$2:$T$1065,MATCH($A15&amp;"|4",Blocks!$A$2:$A$1065,0)),"")</f>
        <v/>
      </c>
      <c r="AB15" s="15">
        <f>IFERROR(INDEX(Blocks!$N$2:$N$1065,MATCH($A15&amp;"|5",Blocks!$A$2:$A$1065,0)),"")</f>
        <v/>
      </c>
      <c r="AC15" s="16">
        <f>IF(IFERROR(INDEX(Blocks!$M$2:$M$1065,MATCH($A15&amp;"|5",Blocks!$A$2:$A$1065,0)),"")=0,"",IFERROR(INDEX(Blocks!$P$2:$P$1065,MATCH($A15&amp;"|5",Blocks!$A$2:$A$1065,0)),""))</f>
        <v/>
      </c>
      <c r="AD15" s="15">
        <f>IF(IFERROR(INDEX(Blocks!$M$2:$M$1065,MATCH($A15&amp;"|5",Blocks!$A$2:$A$1065,0)),"")=0,"",IFERROR(INDEX(Blocks!$S$2:$S$1065,MATCH($A15&amp;"|5",Blocks!$A$2:$A$1065,0)),""))</f>
        <v/>
      </c>
      <c r="AE15" s="17">
        <f>IFERROR(INDEX(Blocks!$T$2:$T$1065,MATCH($A15&amp;"|5",Blocks!$A$2:$A$1065,0)),"")</f>
        <v/>
      </c>
      <c r="AF15" s="18">
        <f>IFERROR(INDEX(Blocks!$N$2:$N$1065,MATCH($A15&amp;"|6",Blocks!$A$2:$A$1065,0)),"")</f>
        <v/>
      </c>
      <c r="AG15" s="19">
        <f>IF(IFERROR(INDEX(Blocks!$M$2:$M$1065,MATCH($A15&amp;"|6",Blocks!$A$2:$A$1065,0)),"")=0,"",IFERROR(INDEX(Blocks!$P$2:$P$1065,MATCH($A15&amp;"|6",Blocks!$A$2:$A$1065,0)),""))</f>
        <v/>
      </c>
      <c r="AH15" s="18">
        <f>IF(IFERROR(INDEX(Blocks!$M$2:$M$1065,MATCH($A15&amp;"|6",Blocks!$A$2:$A$1065,0)),"")=0,"",IFERROR(INDEX(Blocks!$S$2:$S$1065,MATCH($A15&amp;"|6",Blocks!$A$2:$A$1065,0)),""))</f>
        <v/>
      </c>
      <c r="AI15" s="20">
        <f>IFERROR(INDEX(Blocks!$T$2:$T$1065,MATCH($A15&amp;"|6",Blocks!$A$2:$A$1065,0)),"")</f>
        <v/>
      </c>
      <c r="AJ15" s="15">
        <f>IFERROR(INDEX(Blocks!$N$2:$N$1065,MATCH($A15&amp;"|7",Blocks!$A$2:$A$1065,0)),"")</f>
        <v/>
      </c>
      <c r="AK15" s="16">
        <f>IF(IFERROR(INDEX(Blocks!$M$2:$M$1065,MATCH($A15&amp;"|7",Blocks!$A$2:$A$1065,0)),"")=0,"",IFERROR(INDEX(Blocks!$P$2:$P$1065,MATCH($A15&amp;"|7",Blocks!$A$2:$A$1065,0)),""))</f>
        <v/>
      </c>
      <c r="AL15" s="15">
        <f>IF(IFERROR(INDEX(Blocks!$M$2:$M$1065,MATCH($A15&amp;"|7",Blocks!$A$2:$A$1065,0)),"")=0,"",IFERROR(INDEX(Blocks!$S$2:$S$1065,MATCH($A15&amp;"|7",Blocks!$A$2:$A$1065,0)),""))</f>
        <v/>
      </c>
      <c r="AM15" s="17">
        <f>IFERROR(INDEX(Blocks!$T$2:$T$1065,MATCH($A15&amp;"|7",Blocks!$A$2:$A$1065,0)),"")</f>
        <v/>
      </c>
      <c r="AN15" s="18">
        <f>IFERROR(INDEX(Blocks!$N$2:$N$1065,MATCH($A15&amp;"|8",Blocks!$A$2:$A$1065,0)),"")</f>
        <v/>
      </c>
      <c r="AO15" s="19">
        <f>IF(IFERROR(INDEX(Blocks!$M$2:$M$1065,MATCH($A15&amp;"|8",Blocks!$A$2:$A$1065,0)),"")=0,"",IFERROR(INDEX(Blocks!$P$2:$P$1065,MATCH($A15&amp;"|8",Blocks!$A$2:$A$1065,0)),""))</f>
        <v/>
      </c>
      <c r="AP15" s="18">
        <f>IF(IFERROR(INDEX(Blocks!$M$2:$M$1065,MATCH($A15&amp;"|8",Blocks!$A$2:$A$1065,0)),"")=0,"",IFERROR(INDEX(Blocks!$S$2:$S$1065,MATCH($A15&amp;"|8",Blocks!$A$2:$A$1065,0)),""))</f>
        <v/>
      </c>
      <c r="AQ15" s="20">
        <f>IFERROR(INDEX(Blocks!$T$2:$T$1065,MATCH($A15&amp;"|8",Blocks!$A$2:$A$1065,0)),"")</f>
        <v/>
      </c>
      <c r="AR15" s="15">
        <f>IFERROR(INDEX(Blocks!$N$2:$N$1065,MATCH($A15&amp;"|9",Blocks!$A$2:$A$1065,0)),"")</f>
        <v/>
      </c>
      <c r="AS15" s="16">
        <f>IF(IFERROR(INDEX(Blocks!$M$2:$M$1065,MATCH($A15&amp;"|9",Blocks!$A$2:$A$1065,0)),"")=0,"",IFERROR(INDEX(Blocks!$P$2:$P$1065,MATCH($A15&amp;"|9",Blocks!$A$2:$A$1065,0)),""))</f>
        <v/>
      </c>
      <c r="AT15" s="15">
        <f>IF(IFERROR(INDEX(Blocks!$M$2:$M$1065,MATCH($A15&amp;"|9",Blocks!$A$2:$A$1065,0)),"")=0,"",IFERROR(INDEX(Blocks!$S$2:$S$1065,MATCH($A15&amp;"|9",Blocks!$A$2:$A$1065,0)),""))</f>
        <v/>
      </c>
      <c r="AU15" s="17">
        <f>IFERROR(INDEX(Blocks!$T$2:$T$1065,MATCH($A15&amp;"|9",Blocks!$A$2:$A$1065,0)),"")</f>
        <v/>
      </c>
      <c r="AV15" s="18">
        <f>IFERROR(INDEX(Blocks!$N$2:$N$1065,MATCH($A15&amp;"|10",Blocks!$A$2:$A$1065,0)),"")</f>
        <v/>
      </c>
      <c r="AW15" s="19">
        <f>IF(IFERROR(INDEX(Blocks!$M$2:$M$1065,MATCH($A15&amp;"|10",Blocks!$A$2:$A$1065,0)),"")=0,"",IFERROR(INDEX(Blocks!$P$2:$P$1065,MATCH($A15&amp;"|10",Blocks!$A$2:$A$1065,0)),""))</f>
        <v/>
      </c>
      <c r="AX15" s="18">
        <f>IF(IFERROR(INDEX(Blocks!$M$2:$M$1065,MATCH($A15&amp;"|10",Blocks!$A$2:$A$1065,0)),"")=0,"",IFERROR(INDEX(Blocks!$S$2:$S$1065,MATCH($A15&amp;"|10",Blocks!$A$2:$A$1065,0)),""))</f>
        <v/>
      </c>
      <c r="AY15" s="20">
        <f>IFERROR(INDEX(Blocks!$T$2:$T$1065,MATCH($A15&amp;"|10",Blocks!$A$2:$A$1065,0)),"")</f>
        <v/>
      </c>
      <c r="AZ15" s="15">
        <f>IFERROR(INDEX(Blocks!$N$2:$N$1065,MATCH($A15&amp;"|11",Blocks!$A$2:$A$1065,0)),"")</f>
        <v/>
      </c>
      <c r="BA15" s="16">
        <f>IF(IFERROR(INDEX(Blocks!$M$2:$M$1065,MATCH($A15&amp;"|11",Blocks!$A$2:$A$1065,0)),"")=0,"",IFERROR(INDEX(Blocks!$P$2:$P$1065,MATCH($A15&amp;"|11",Blocks!$A$2:$A$1065,0)),""))</f>
        <v/>
      </c>
      <c r="BB15" s="15">
        <f>IF(IFERROR(INDEX(Blocks!$M$2:$M$1065,MATCH($A15&amp;"|11",Blocks!$A$2:$A$1065,0)),"")=0,"",IFERROR(INDEX(Blocks!$S$2:$S$1065,MATCH($A15&amp;"|11",Blocks!$A$2:$A$1065,0)),""))</f>
        <v/>
      </c>
      <c r="BC15" s="17">
        <f>IFERROR(INDEX(Blocks!$T$2:$T$1065,MATCH($A15&amp;"|11",Blocks!$A$2:$A$1065,0)),"")</f>
        <v/>
      </c>
      <c r="BD15" s="18">
        <f>IFERROR(INDEX(Blocks!$N$2:$N$1065,MATCH($A15&amp;"|12",Blocks!$A$2:$A$1065,0)),"")</f>
        <v/>
      </c>
      <c r="BE15" s="19">
        <f>IF(IFERROR(INDEX(Blocks!$M$2:$M$1065,MATCH($A15&amp;"|12",Blocks!$A$2:$A$1065,0)),"")=0,"",IFERROR(INDEX(Blocks!$P$2:$P$1065,MATCH($A15&amp;"|12",Blocks!$A$2:$A$1065,0)),""))</f>
        <v/>
      </c>
      <c r="BF15" s="18">
        <f>IF(IFERROR(INDEX(Blocks!$M$2:$M$1065,MATCH($A15&amp;"|12",Blocks!$A$2:$A$1065,0)),"")=0,"",IFERROR(INDEX(Blocks!$S$2:$S$1065,MATCH($A15&amp;"|12",Blocks!$A$2:$A$1065,0)),""))</f>
        <v/>
      </c>
      <c r="BG15" s="20">
        <f>IFERROR(INDEX(Blocks!$T$2:$T$1065,MATCH($A15&amp;"|12",Blocks!$A$2:$A$1065,0)),"")</f>
        <v/>
      </c>
    </row>
    <row r="16">
      <c r="A16" s="6" t="inlineStr">
        <is>
          <t>Oxford</t>
        </is>
      </c>
      <c r="B16" s="11" t="n">
        <v>11</v>
      </c>
      <c r="C16" s="12">
        <f>IFERROR(INDEX(Ratings!$F:$F,MATCH($A16,Ratings!$C:$C,0)),"")</f>
        <v/>
      </c>
      <c r="D16" s="11">
        <f>SUMIFS(TeamGames!$X$2:$X$4073,TeamGames!$D$2:$D$4073,$A16)</f>
        <v/>
      </c>
      <c r="E16" s="11">
        <f>SUMIFS(TeamGames!$O$2:$O$4073,TeamGames!$D$2:$D$4073,$A16)</f>
        <v/>
      </c>
      <c r="F16" s="13">
        <f>SUMIFS(TeamGames!$S$2:$S$4073,TeamGames!$D$2:$D$4073,$A16,TeamGames!$X$2:$X$4073,1)</f>
        <v/>
      </c>
      <c r="G16" s="14">
        <f>IF(D16=0,"",E16-F16)</f>
        <v/>
      </c>
      <c r="H16" s="13">
        <f>SUMIFS(TeamGames!$W$2:$W$4073,TeamGames!$D$2:$D$4073,$A16)</f>
        <v/>
      </c>
      <c r="I16" s="14">
        <f>IF(D16=0,"",H16-F16)</f>
        <v/>
      </c>
      <c r="J16" s="13">
        <f>SUMIFS(TeamGames!$T$2:$T$4073,TeamGames!$D$2:$D$4073,$A16)</f>
        <v/>
      </c>
      <c r="K16" s="13">
        <f>SUMIFS(TeamGames!$U$2:$U$4073,TeamGames!$D$2:$D$4073,$A16)</f>
        <v/>
      </c>
      <c r="L16" s="15">
        <f>IFERROR(INDEX(Blocks!$N$2:$N$1065,MATCH($A16&amp;"|1",Blocks!$A$2:$A$1065,0)),"")</f>
        <v/>
      </c>
      <c r="M16" s="16">
        <f>IF(IFERROR(INDEX(Blocks!$M$2:$M$1065,MATCH($A16&amp;"|1",Blocks!$A$2:$A$1065,0)),"")=0,"",IFERROR(INDEX(Blocks!$P$2:$P$1065,MATCH($A16&amp;"|1",Blocks!$A$2:$A$1065,0)),""))</f>
        <v/>
      </c>
      <c r="N16" s="15">
        <f>IF(IFERROR(INDEX(Blocks!$M$2:$M$1065,MATCH($A16&amp;"|1",Blocks!$A$2:$A$1065,0)),"")=0,"",IFERROR(INDEX(Blocks!$S$2:$S$1065,MATCH($A16&amp;"|1",Blocks!$A$2:$A$1065,0)),""))</f>
        <v/>
      </c>
      <c r="O16" s="17">
        <f>IFERROR(INDEX(Blocks!$T$2:$T$1065,MATCH($A16&amp;"|1",Blocks!$A$2:$A$1065,0)),"")</f>
        <v/>
      </c>
      <c r="P16" s="18">
        <f>IFERROR(INDEX(Blocks!$N$2:$N$1065,MATCH($A16&amp;"|2",Blocks!$A$2:$A$1065,0)),"")</f>
        <v/>
      </c>
      <c r="Q16" s="19">
        <f>IF(IFERROR(INDEX(Blocks!$M$2:$M$1065,MATCH($A16&amp;"|2",Blocks!$A$2:$A$1065,0)),"")=0,"",IFERROR(INDEX(Blocks!$P$2:$P$1065,MATCH($A16&amp;"|2",Blocks!$A$2:$A$1065,0)),""))</f>
        <v/>
      </c>
      <c r="R16" s="18">
        <f>IF(IFERROR(INDEX(Blocks!$M$2:$M$1065,MATCH($A16&amp;"|2",Blocks!$A$2:$A$1065,0)),"")=0,"",IFERROR(INDEX(Blocks!$S$2:$S$1065,MATCH($A16&amp;"|2",Blocks!$A$2:$A$1065,0)),""))</f>
        <v/>
      </c>
      <c r="S16" s="20">
        <f>IFERROR(INDEX(Blocks!$T$2:$T$1065,MATCH($A16&amp;"|2",Blocks!$A$2:$A$1065,0)),"")</f>
        <v/>
      </c>
      <c r="T16" s="15">
        <f>IFERROR(INDEX(Blocks!$N$2:$N$1065,MATCH($A16&amp;"|3",Blocks!$A$2:$A$1065,0)),"")</f>
        <v/>
      </c>
      <c r="U16" s="16">
        <f>IF(IFERROR(INDEX(Blocks!$M$2:$M$1065,MATCH($A16&amp;"|3",Blocks!$A$2:$A$1065,0)),"")=0,"",IFERROR(INDEX(Blocks!$P$2:$P$1065,MATCH($A16&amp;"|3",Blocks!$A$2:$A$1065,0)),""))</f>
        <v/>
      </c>
      <c r="V16" s="15">
        <f>IF(IFERROR(INDEX(Blocks!$M$2:$M$1065,MATCH($A16&amp;"|3",Blocks!$A$2:$A$1065,0)),"")=0,"",IFERROR(INDEX(Blocks!$S$2:$S$1065,MATCH($A16&amp;"|3",Blocks!$A$2:$A$1065,0)),""))</f>
        <v/>
      </c>
      <c r="W16" s="17">
        <f>IFERROR(INDEX(Blocks!$T$2:$T$1065,MATCH($A16&amp;"|3",Blocks!$A$2:$A$1065,0)),"")</f>
        <v/>
      </c>
      <c r="X16" s="18">
        <f>IFERROR(INDEX(Blocks!$N$2:$N$1065,MATCH($A16&amp;"|4",Blocks!$A$2:$A$1065,0)),"")</f>
        <v/>
      </c>
      <c r="Y16" s="19">
        <f>IF(IFERROR(INDEX(Blocks!$M$2:$M$1065,MATCH($A16&amp;"|4",Blocks!$A$2:$A$1065,0)),"")=0,"",IFERROR(INDEX(Blocks!$P$2:$P$1065,MATCH($A16&amp;"|4",Blocks!$A$2:$A$1065,0)),""))</f>
        <v/>
      </c>
      <c r="Z16" s="18">
        <f>IF(IFERROR(INDEX(Blocks!$M$2:$M$1065,MATCH($A16&amp;"|4",Blocks!$A$2:$A$1065,0)),"")=0,"",IFERROR(INDEX(Blocks!$S$2:$S$1065,MATCH($A16&amp;"|4",Blocks!$A$2:$A$1065,0)),""))</f>
        <v/>
      </c>
      <c r="AA16" s="20">
        <f>IFERROR(INDEX(Blocks!$T$2:$T$1065,MATCH($A16&amp;"|4",Blocks!$A$2:$A$1065,0)),"")</f>
        <v/>
      </c>
      <c r="AB16" s="15">
        <f>IFERROR(INDEX(Blocks!$N$2:$N$1065,MATCH($A16&amp;"|5",Blocks!$A$2:$A$1065,0)),"")</f>
        <v/>
      </c>
      <c r="AC16" s="16">
        <f>IF(IFERROR(INDEX(Blocks!$M$2:$M$1065,MATCH($A16&amp;"|5",Blocks!$A$2:$A$1065,0)),"")=0,"",IFERROR(INDEX(Blocks!$P$2:$P$1065,MATCH($A16&amp;"|5",Blocks!$A$2:$A$1065,0)),""))</f>
        <v/>
      </c>
      <c r="AD16" s="15">
        <f>IF(IFERROR(INDEX(Blocks!$M$2:$M$1065,MATCH($A16&amp;"|5",Blocks!$A$2:$A$1065,0)),"")=0,"",IFERROR(INDEX(Blocks!$S$2:$S$1065,MATCH($A16&amp;"|5",Blocks!$A$2:$A$1065,0)),""))</f>
        <v/>
      </c>
      <c r="AE16" s="17">
        <f>IFERROR(INDEX(Blocks!$T$2:$T$1065,MATCH($A16&amp;"|5",Blocks!$A$2:$A$1065,0)),"")</f>
        <v/>
      </c>
      <c r="AF16" s="18">
        <f>IFERROR(INDEX(Blocks!$N$2:$N$1065,MATCH($A16&amp;"|6",Blocks!$A$2:$A$1065,0)),"")</f>
        <v/>
      </c>
      <c r="AG16" s="19">
        <f>IF(IFERROR(INDEX(Blocks!$M$2:$M$1065,MATCH($A16&amp;"|6",Blocks!$A$2:$A$1065,0)),"")=0,"",IFERROR(INDEX(Blocks!$P$2:$P$1065,MATCH($A16&amp;"|6",Blocks!$A$2:$A$1065,0)),""))</f>
        <v/>
      </c>
      <c r="AH16" s="18">
        <f>IF(IFERROR(INDEX(Blocks!$M$2:$M$1065,MATCH($A16&amp;"|6",Blocks!$A$2:$A$1065,0)),"")=0,"",IFERROR(INDEX(Blocks!$S$2:$S$1065,MATCH($A16&amp;"|6",Blocks!$A$2:$A$1065,0)),""))</f>
        <v/>
      </c>
      <c r="AI16" s="20">
        <f>IFERROR(INDEX(Blocks!$T$2:$T$1065,MATCH($A16&amp;"|6",Blocks!$A$2:$A$1065,0)),"")</f>
        <v/>
      </c>
      <c r="AJ16" s="15">
        <f>IFERROR(INDEX(Blocks!$N$2:$N$1065,MATCH($A16&amp;"|7",Blocks!$A$2:$A$1065,0)),"")</f>
        <v/>
      </c>
      <c r="AK16" s="16">
        <f>IF(IFERROR(INDEX(Blocks!$M$2:$M$1065,MATCH($A16&amp;"|7",Blocks!$A$2:$A$1065,0)),"")=0,"",IFERROR(INDEX(Blocks!$P$2:$P$1065,MATCH($A16&amp;"|7",Blocks!$A$2:$A$1065,0)),""))</f>
        <v/>
      </c>
      <c r="AL16" s="15">
        <f>IF(IFERROR(INDEX(Blocks!$M$2:$M$1065,MATCH($A16&amp;"|7",Blocks!$A$2:$A$1065,0)),"")=0,"",IFERROR(INDEX(Blocks!$S$2:$S$1065,MATCH($A16&amp;"|7",Blocks!$A$2:$A$1065,0)),""))</f>
        <v/>
      </c>
      <c r="AM16" s="17">
        <f>IFERROR(INDEX(Blocks!$T$2:$T$1065,MATCH($A16&amp;"|7",Blocks!$A$2:$A$1065,0)),"")</f>
        <v/>
      </c>
      <c r="AN16" s="18">
        <f>IFERROR(INDEX(Blocks!$N$2:$N$1065,MATCH($A16&amp;"|8",Blocks!$A$2:$A$1065,0)),"")</f>
        <v/>
      </c>
      <c r="AO16" s="19">
        <f>IF(IFERROR(INDEX(Blocks!$M$2:$M$1065,MATCH($A16&amp;"|8",Blocks!$A$2:$A$1065,0)),"")=0,"",IFERROR(INDEX(Blocks!$P$2:$P$1065,MATCH($A16&amp;"|8",Blocks!$A$2:$A$1065,0)),""))</f>
        <v/>
      </c>
      <c r="AP16" s="18">
        <f>IF(IFERROR(INDEX(Blocks!$M$2:$M$1065,MATCH($A16&amp;"|8",Blocks!$A$2:$A$1065,0)),"")=0,"",IFERROR(INDEX(Blocks!$S$2:$S$1065,MATCH($A16&amp;"|8",Blocks!$A$2:$A$1065,0)),""))</f>
        <v/>
      </c>
      <c r="AQ16" s="20">
        <f>IFERROR(INDEX(Blocks!$T$2:$T$1065,MATCH($A16&amp;"|8",Blocks!$A$2:$A$1065,0)),"")</f>
        <v/>
      </c>
      <c r="AR16" s="15">
        <f>IFERROR(INDEX(Blocks!$N$2:$N$1065,MATCH($A16&amp;"|9",Blocks!$A$2:$A$1065,0)),"")</f>
        <v/>
      </c>
      <c r="AS16" s="16">
        <f>IF(IFERROR(INDEX(Blocks!$M$2:$M$1065,MATCH($A16&amp;"|9",Blocks!$A$2:$A$1065,0)),"")=0,"",IFERROR(INDEX(Blocks!$P$2:$P$1065,MATCH($A16&amp;"|9",Blocks!$A$2:$A$1065,0)),""))</f>
        <v/>
      </c>
      <c r="AT16" s="15">
        <f>IF(IFERROR(INDEX(Blocks!$M$2:$M$1065,MATCH($A16&amp;"|9",Blocks!$A$2:$A$1065,0)),"")=0,"",IFERROR(INDEX(Blocks!$S$2:$S$1065,MATCH($A16&amp;"|9",Blocks!$A$2:$A$1065,0)),""))</f>
        <v/>
      </c>
      <c r="AU16" s="17">
        <f>IFERROR(INDEX(Blocks!$T$2:$T$1065,MATCH($A16&amp;"|9",Blocks!$A$2:$A$1065,0)),"")</f>
        <v/>
      </c>
      <c r="AV16" s="18">
        <f>IFERROR(INDEX(Blocks!$N$2:$N$1065,MATCH($A16&amp;"|10",Blocks!$A$2:$A$1065,0)),"")</f>
        <v/>
      </c>
      <c r="AW16" s="19">
        <f>IF(IFERROR(INDEX(Blocks!$M$2:$M$1065,MATCH($A16&amp;"|10",Blocks!$A$2:$A$1065,0)),"")=0,"",IFERROR(INDEX(Blocks!$P$2:$P$1065,MATCH($A16&amp;"|10",Blocks!$A$2:$A$1065,0)),""))</f>
        <v/>
      </c>
      <c r="AX16" s="18">
        <f>IF(IFERROR(INDEX(Blocks!$M$2:$M$1065,MATCH($A16&amp;"|10",Blocks!$A$2:$A$1065,0)),"")=0,"",IFERROR(INDEX(Blocks!$S$2:$S$1065,MATCH($A16&amp;"|10",Blocks!$A$2:$A$1065,0)),""))</f>
        <v/>
      </c>
      <c r="AY16" s="20">
        <f>IFERROR(INDEX(Blocks!$T$2:$T$1065,MATCH($A16&amp;"|10",Blocks!$A$2:$A$1065,0)),"")</f>
        <v/>
      </c>
      <c r="AZ16" s="15">
        <f>IFERROR(INDEX(Blocks!$N$2:$N$1065,MATCH($A16&amp;"|11",Blocks!$A$2:$A$1065,0)),"")</f>
        <v/>
      </c>
      <c r="BA16" s="16">
        <f>IF(IFERROR(INDEX(Blocks!$M$2:$M$1065,MATCH($A16&amp;"|11",Blocks!$A$2:$A$1065,0)),"")=0,"",IFERROR(INDEX(Blocks!$P$2:$P$1065,MATCH($A16&amp;"|11",Blocks!$A$2:$A$1065,0)),""))</f>
        <v/>
      </c>
      <c r="BB16" s="15">
        <f>IF(IFERROR(INDEX(Blocks!$M$2:$M$1065,MATCH($A16&amp;"|11",Blocks!$A$2:$A$1065,0)),"")=0,"",IFERROR(INDEX(Blocks!$S$2:$S$1065,MATCH($A16&amp;"|11",Blocks!$A$2:$A$1065,0)),""))</f>
        <v/>
      </c>
      <c r="BC16" s="17">
        <f>IFERROR(INDEX(Blocks!$T$2:$T$1065,MATCH($A16&amp;"|11",Blocks!$A$2:$A$1065,0)),"")</f>
        <v/>
      </c>
      <c r="BD16" s="18">
        <f>IFERROR(INDEX(Blocks!$N$2:$N$1065,MATCH($A16&amp;"|12",Blocks!$A$2:$A$1065,0)),"")</f>
        <v/>
      </c>
      <c r="BE16" s="19">
        <f>IF(IFERROR(INDEX(Blocks!$M$2:$M$1065,MATCH($A16&amp;"|12",Blocks!$A$2:$A$1065,0)),"")=0,"",IFERROR(INDEX(Blocks!$P$2:$P$1065,MATCH($A16&amp;"|12",Blocks!$A$2:$A$1065,0)),""))</f>
        <v/>
      </c>
      <c r="BF16" s="18">
        <f>IF(IFERROR(INDEX(Blocks!$M$2:$M$1065,MATCH($A16&amp;"|12",Blocks!$A$2:$A$1065,0)),"")=0,"",IFERROR(INDEX(Blocks!$S$2:$S$1065,MATCH($A16&amp;"|12",Blocks!$A$2:$A$1065,0)),""))</f>
        <v/>
      </c>
      <c r="BG16" s="20">
        <f>IFERROR(INDEX(Blocks!$T$2:$T$1065,MATCH($A16&amp;"|12",Blocks!$A$2:$A$1065,0)),"")</f>
        <v/>
      </c>
    </row>
    <row r="17">
      <c r="A17" s="6" t="inlineStr">
        <is>
          <t>Reading</t>
        </is>
      </c>
      <c r="B17" s="11" t="n">
        <v>12</v>
      </c>
      <c r="C17" s="12">
        <f>IFERROR(INDEX(Ratings!$F:$F,MATCH($A17,Ratings!$C:$C,0)),"")</f>
        <v/>
      </c>
      <c r="D17" s="11">
        <f>SUMIFS(TeamGames!$X$2:$X$4073,TeamGames!$D$2:$D$4073,$A17)</f>
        <v/>
      </c>
      <c r="E17" s="11">
        <f>SUMIFS(TeamGames!$O$2:$O$4073,TeamGames!$D$2:$D$4073,$A17)</f>
        <v/>
      </c>
      <c r="F17" s="13">
        <f>SUMIFS(TeamGames!$S$2:$S$4073,TeamGames!$D$2:$D$4073,$A17,TeamGames!$X$2:$X$4073,1)</f>
        <v/>
      </c>
      <c r="G17" s="14">
        <f>IF(D17=0,"",E17-F17)</f>
        <v/>
      </c>
      <c r="H17" s="13">
        <f>SUMIFS(TeamGames!$W$2:$W$4073,TeamGames!$D$2:$D$4073,$A17)</f>
        <v/>
      </c>
      <c r="I17" s="14">
        <f>IF(D17=0,"",H17-F17)</f>
        <v/>
      </c>
      <c r="J17" s="13">
        <f>SUMIFS(TeamGames!$T$2:$T$4073,TeamGames!$D$2:$D$4073,$A17)</f>
        <v/>
      </c>
      <c r="K17" s="13">
        <f>SUMIFS(TeamGames!$U$2:$U$4073,TeamGames!$D$2:$D$4073,$A17)</f>
        <v/>
      </c>
      <c r="L17" s="15">
        <f>IFERROR(INDEX(Blocks!$N$2:$N$1065,MATCH($A17&amp;"|1",Blocks!$A$2:$A$1065,0)),"")</f>
        <v/>
      </c>
      <c r="M17" s="16">
        <f>IF(IFERROR(INDEX(Blocks!$M$2:$M$1065,MATCH($A17&amp;"|1",Blocks!$A$2:$A$1065,0)),"")=0,"",IFERROR(INDEX(Blocks!$P$2:$P$1065,MATCH($A17&amp;"|1",Blocks!$A$2:$A$1065,0)),""))</f>
        <v/>
      </c>
      <c r="N17" s="15">
        <f>IF(IFERROR(INDEX(Blocks!$M$2:$M$1065,MATCH($A17&amp;"|1",Blocks!$A$2:$A$1065,0)),"")=0,"",IFERROR(INDEX(Blocks!$S$2:$S$1065,MATCH($A17&amp;"|1",Blocks!$A$2:$A$1065,0)),""))</f>
        <v/>
      </c>
      <c r="O17" s="17">
        <f>IFERROR(INDEX(Blocks!$T$2:$T$1065,MATCH($A17&amp;"|1",Blocks!$A$2:$A$1065,0)),"")</f>
        <v/>
      </c>
      <c r="P17" s="18">
        <f>IFERROR(INDEX(Blocks!$N$2:$N$1065,MATCH($A17&amp;"|2",Blocks!$A$2:$A$1065,0)),"")</f>
        <v/>
      </c>
      <c r="Q17" s="19">
        <f>IF(IFERROR(INDEX(Blocks!$M$2:$M$1065,MATCH($A17&amp;"|2",Blocks!$A$2:$A$1065,0)),"")=0,"",IFERROR(INDEX(Blocks!$P$2:$P$1065,MATCH($A17&amp;"|2",Blocks!$A$2:$A$1065,0)),""))</f>
        <v/>
      </c>
      <c r="R17" s="18">
        <f>IF(IFERROR(INDEX(Blocks!$M$2:$M$1065,MATCH($A17&amp;"|2",Blocks!$A$2:$A$1065,0)),"")=0,"",IFERROR(INDEX(Blocks!$S$2:$S$1065,MATCH($A17&amp;"|2",Blocks!$A$2:$A$1065,0)),""))</f>
        <v/>
      </c>
      <c r="S17" s="20">
        <f>IFERROR(INDEX(Blocks!$T$2:$T$1065,MATCH($A17&amp;"|2",Blocks!$A$2:$A$1065,0)),"")</f>
        <v/>
      </c>
      <c r="T17" s="15">
        <f>IFERROR(INDEX(Blocks!$N$2:$N$1065,MATCH($A17&amp;"|3",Blocks!$A$2:$A$1065,0)),"")</f>
        <v/>
      </c>
      <c r="U17" s="16">
        <f>IF(IFERROR(INDEX(Blocks!$M$2:$M$1065,MATCH($A17&amp;"|3",Blocks!$A$2:$A$1065,0)),"")=0,"",IFERROR(INDEX(Blocks!$P$2:$P$1065,MATCH($A17&amp;"|3",Blocks!$A$2:$A$1065,0)),""))</f>
        <v/>
      </c>
      <c r="V17" s="15">
        <f>IF(IFERROR(INDEX(Blocks!$M$2:$M$1065,MATCH($A17&amp;"|3",Blocks!$A$2:$A$1065,0)),"")=0,"",IFERROR(INDEX(Blocks!$S$2:$S$1065,MATCH($A17&amp;"|3",Blocks!$A$2:$A$1065,0)),""))</f>
        <v/>
      </c>
      <c r="W17" s="17">
        <f>IFERROR(INDEX(Blocks!$T$2:$T$1065,MATCH($A17&amp;"|3",Blocks!$A$2:$A$1065,0)),"")</f>
        <v/>
      </c>
      <c r="X17" s="18">
        <f>IFERROR(INDEX(Blocks!$N$2:$N$1065,MATCH($A17&amp;"|4",Blocks!$A$2:$A$1065,0)),"")</f>
        <v/>
      </c>
      <c r="Y17" s="19">
        <f>IF(IFERROR(INDEX(Blocks!$M$2:$M$1065,MATCH($A17&amp;"|4",Blocks!$A$2:$A$1065,0)),"")=0,"",IFERROR(INDEX(Blocks!$P$2:$P$1065,MATCH($A17&amp;"|4",Blocks!$A$2:$A$1065,0)),""))</f>
        <v/>
      </c>
      <c r="Z17" s="18">
        <f>IF(IFERROR(INDEX(Blocks!$M$2:$M$1065,MATCH($A17&amp;"|4",Blocks!$A$2:$A$1065,0)),"")=0,"",IFERROR(INDEX(Blocks!$S$2:$S$1065,MATCH($A17&amp;"|4",Blocks!$A$2:$A$1065,0)),""))</f>
        <v/>
      </c>
      <c r="AA17" s="20">
        <f>IFERROR(INDEX(Blocks!$T$2:$T$1065,MATCH($A17&amp;"|4",Blocks!$A$2:$A$1065,0)),"")</f>
        <v/>
      </c>
      <c r="AB17" s="15">
        <f>IFERROR(INDEX(Blocks!$N$2:$N$1065,MATCH($A17&amp;"|5",Blocks!$A$2:$A$1065,0)),"")</f>
        <v/>
      </c>
      <c r="AC17" s="16">
        <f>IF(IFERROR(INDEX(Blocks!$M$2:$M$1065,MATCH($A17&amp;"|5",Blocks!$A$2:$A$1065,0)),"")=0,"",IFERROR(INDEX(Blocks!$P$2:$P$1065,MATCH($A17&amp;"|5",Blocks!$A$2:$A$1065,0)),""))</f>
        <v/>
      </c>
      <c r="AD17" s="15">
        <f>IF(IFERROR(INDEX(Blocks!$M$2:$M$1065,MATCH($A17&amp;"|5",Blocks!$A$2:$A$1065,0)),"")=0,"",IFERROR(INDEX(Blocks!$S$2:$S$1065,MATCH($A17&amp;"|5",Blocks!$A$2:$A$1065,0)),""))</f>
        <v/>
      </c>
      <c r="AE17" s="17">
        <f>IFERROR(INDEX(Blocks!$T$2:$T$1065,MATCH($A17&amp;"|5",Blocks!$A$2:$A$1065,0)),"")</f>
        <v/>
      </c>
      <c r="AF17" s="18">
        <f>IFERROR(INDEX(Blocks!$N$2:$N$1065,MATCH($A17&amp;"|6",Blocks!$A$2:$A$1065,0)),"")</f>
        <v/>
      </c>
      <c r="AG17" s="19">
        <f>IF(IFERROR(INDEX(Blocks!$M$2:$M$1065,MATCH($A17&amp;"|6",Blocks!$A$2:$A$1065,0)),"")=0,"",IFERROR(INDEX(Blocks!$P$2:$P$1065,MATCH($A17&amp;"|6",Blocks!$A$2:$A$1065,0)),""))</f>
        <v/>
      </c>
      <c r="AH17" s="18">
        <f>IF(IFERROR(INDEX(Blocks!$M$2:$M$1065,MATCH($A17&amp;"|6",Blocks!$A$2:$A$1065,0)),"")=0,"",IFERROR(INDEX(Blocks!$S$2:$S$1065,MATCH($A17&amp;"|6",Blocks!$A$2:$A$1065,0)),""))</f>
        <v/>
      </c>
      <c r="AI17" s="20">
        <f>IFERROR(INDEX(Blocks!$T$2:$T$1065,MATCH($A17&amp;"|6",Blocks!$A$2:$A$1065,0)),"")</f>
        <v/>
      </c>
      <c r="AJ17" s="15">
        <f>IFERROR(INDEX(Blocks!$N$2:$N$1065,MATCH($A17&amp;"|7",Blocks!$A$2:$A$1065,0)),"")</f>
        <v/>
      </c>
      <c r="AK17" s="16">
        <f>IF(IFERROR(INDEX(Blocks!$M$2:$M$1065,MATCH($A17&amp;"|7",Blocks!$A$2:$A$1065,0)),"")=0,"",IFERROR(INDEX(Blocks!$P$2:$P$1065,MATCH($A17&amp;"|7",Blocks!$A$2:$A$1065,0)),""))</f>
        <v/>
      </c>
      <c r="AL17" s="15">
        <f>IF(IFERROR(INDEX(Blocks!$M$2:$M$1065,MATCH($A17&amp;"|7",Blocks!$A$2:$A$1065,0)),"")=0,"",IFERROR(INDEX(Blocks!$S$2:$S$1065,MATCH($A17&amp;"|7",Blocks!$A$2:$A$1065,0)),""))</f>
        <v/>
      </c>
      <c r="AM17" s="17">
        <f>IFERROR(INDEX(Blocks!$T$2:$T$1065,MATCH($A17&amp;"|7",Blocks!$A$2:$A$1065,0)),"")</f>
        <v/>
      </c>
      <c r="AN17" s="18">
        <f>IFERROR(INDEX(Blocks!$N$2:$N$1065,MATCH($A17&amp;"|8",Blocks!$A$2:$A$1065,0)),"")</f>
        <v/>
      </c>
      <c r="AO17" s="19">
        <f>IF(IFERROR(INDEX(Blocks!$M$2:$M$1065,MATCH($A17&amp;"|8",Blocks!$A$2:$A$1065,0)),"")=0,"",IFERROR(INDEX(Blocks!$P$2:$P$1065,MATCH($A17&amp;"|8",Blocks!$A$2:$A$1065,0)),""))</f>
        <v/>
      </c>
      <c r="AP17" s="18">
        <f>IF(IFERROR(INDEX(Blocks!$M$2:$M$1065,MATCH($A17&amp;"|8",Blocks!$A$2:$A$1065,0)),"")=0,"",IFERROR(INDEX(Blocks!$S$2:$S$1065,MATCH($A17&amp;"|8",Blocks!$A$2:$A$1065,0)),""))</f>
        <v/>
      </c>
      <c r="AQ17" s="20">
        <f>IFERROR(INDEX(Blocks!$T$2:$T$1065,MATCH($A17&amp;"|8",Blocks!$A$2:$A$1065,0)),"")</f>
        <v/>
      </c>
      <c r="AR17" s="15">
        <f>IFERROR(INDEX(Blocks!$N$2:$N$1065,MATCH($A17&amp;"|9",Blocks!$A$2:$A$1065,0)),"")</f>
        <v/>
      </c>
      <c r="AS17" s="16">
        <f>IF(IFERROR(INDEX(Blocks!$M$2:$M$1065,MATCH($A17&amp;"|9",Blocks!$A$2:$A$1065,0)),"")=0,"",IFERROR(INDEX(Blocks!$P$2:$P$1065,MATCH($A17&amp;"|9",Blocks!$A$2:$A$1065,0)),""))</f>
        <v/>
      </c>
      <c r="AT17" s="15">
        <f>IF(IFERROR(INDEX(Blocks!$M$2:$M$1065,MATCH($A17&amp;"|9",Blocks!$A$2:$A$1065,0)),"")=0,"",IFERROR(INDEX(Blocks!$S$2:$S$1065,MATCH($A17&amp;"|9",Blocks!$A$2:$A$1065,0)),""))</f>
        <v/>
      </c>
      <c r="AU17" s="17">
        <f>IFERROR(INDEX(Blocks!$T$2:$T$1065,MATCH($A17&amp;"|9",Blocks!$A$2:$A$1065,0)),"")</f>
        <v/>
      </c>
      <c r="AV17" s="18">
        <f>IFERROR(INDEX(Blocks!$N$2:$N$1065,MATCH($A17&amp;"|10",Blocks!$A$2:$A$1065,0)),"")</f>
        <v/>
      </c>
      <c r="AW17" s="19">
        <f>IF(IFERROR(INDEX(Blocks!$M$2:$M$1065,MATCH($A17&amp;"|10",Blocks!$A$2:$A$1065,0)),"")=0,"",IFERROR(INDEX(Blocks!$P$2:$P$1065,MATCH($A17&amp;"|10",Blocks!$A$2:$A$1065,0)),""))</f>
        <v/>
      </c>
      <c r="AX17" s="18">
        <f>IF(IFERROR(INDEX(Blocks!$M$2:$M$1065,MATCH($A17&amp;"|10",Blocks!$A$2:$A$1065,0)),"")=0,"",IFERROR(INDEX(Blocks!$S$2:$S$1065,MATCH($A17&amp;"|10",Blocks!$A$2:$A$1065,0)),""))</f>
        <v/>
      </c>
      <c r="AY17" s="20">
        <f>IFERROR(INDEX(Blocks!$T$2:$T$1065,MATCH($A17&amp;"|10",Blocks!$A$2:$A$1065,0)),"")</f>
        <v/>
      </c>
      <c r="AZ17" s="15">
        <f>IFERROR(INDEX(Blocks!$N$2:$N$1065,MATCH($A17&amp;"|11",Blocks!$A$2:$A$1065,0)),"")</f>
        <v/>
      </c>
      <c r="BA17" s="16">
        <f>IF(IFERROR(INDEX(Blocks!$M$2:$M$1065,MATCH($A17&amp;"|11",Blocks!$A$2:$A$1065,0)),"")=0,"",IFERROR(INDEX(Blocks!$P$2:$P$1065,MATCH($A17&amp;"|11",Blocks!$A$2:$A$1065,0)),""))</f>
        <v/>
      </c>
      <c r="BB17" s="15">
        <f>IF(IFERROR(INDEX(Blocks!$M$2:$M$1065,MATCH($A17&amp;"|11",Blocks!$A$2:$A$1065,0)),"")=0,"",IFERROR(INDEX(Blocks!$S$2:$S$1065,MATCH($A17&amp;"|11",Blocks!$A$2:$A$1065,0)),""))</f>
        <v/>
      </c>
      <c r="BC17" s="17">
        <f>IFERROR(INDEX(Blocks!$T$2:$T$1065,MATCH($A17&amp;"|11",Blocks!$A$2:$A$1065,0)),"")</f>
        <v/>
      </c>
      <c r="BD17" s="18">
        <f>IFERROR(INDEX(Blocks!$N$2:$N$1065,MATCH($A17&amp;"|12",Blocks!$A$2:$A$1065,0)),"")</f>
        <v/>
      </c>
      <c r="BE17" s="19">
        <f>IF(IFERROR(INDEX(Blocks!$M$2:$M$1065,MATCH($A17&amp;"|12",Blocks!$A$2:$A$1065,0)),"")=0,"",IFERROR(INDEX(Blocks!$P$2:$P$1065,MATCH($A17&amp;"|12",Blocks!$A$2:$A$1065,0)),""))</f>
        <v/>
      </c>
      <c r="BF17" s="18">
        <f>IF(IFERROR(INDEX(Blocks!$M$2:$M$1065,MATCH($A17&amp;"|12",Blocks!$A$2:$A$1065,0)),"")=0,"",IFERROR(INDEX(Blocks!$S$2:$S$1065,MATCH($A17&amp;"|12",Blocks!$A$2:$A$1065,0)),""))</f>
        <v/>
      </c>
      <c r="BG17" s="20">
        <f>IFERROR(INDEX(Blocks!$T$2:$T$1065,MATCH($A17&amp;"|12",Blocks!$A$2:$A$1065,0)),"")</f>
        <v/>
      </c>
    </row>
    <row r="18">
      <c r="A18" s="6" t="inlineStr">
        <is>
          <t>Barnsley</t>
        </is>
      </c>
      <c r="B18" s="11" t="n">
        <v>13</v>
      </c>
      <c r="C18" s="12">
        <f>IFERROR(INDEX(Ratings!$F:$F,MATCH($A18,Ratings!$C:$C,0)),"")</f>
        <v/>
      </c>
      <c r="D18" s="11">
        <f>SUMIFS(TeamGames!$X$2:$X$4073,TeamGames!$D$2:$D$4073,$A18)</f>
        <v/>
      </c>
      <c r="E18" s="11">
        <f>SUMIFS(TeamGames!$O$2:$O$4073,TeamGames!$D$2:$D$4073,$A18)</f>
        <v/>
      </c>
      <c r="F18" s="13">
        <f>SUMIFS(TeamGames!$S$2:$S$4073,TeamGames!$D$2:$D$4073,$A18,TeamGames!$X$2:$X$4073,1)</f>
        <v/>
      </c>
      <c r="G18" s="14">
        <f>IF(D18=0,"",E18-F18)</f>
        <v/>
      </c>
      <c r="H18" s="13">
        <f>SUMIFS(TeamGames!$W$2:$W$4073,TeamGames!$D$2:$D$4073,$A18)</f>
        <v/>
      </c>
      <c r="I18" s="14">
        <f>IF(D18=0,"",H18-F18)</f>
        <v/>
      </c>
      <c r="J18" s="13">
        <f>SUMIFS(TeamGames!$T$2:$T$4073,TeamGames!$D$2:$D$4073,$A18)</f>
        <v/>
      </c>
      <c r="K18" s="13">
        <f>SUMIFS(TeamGames!$U$2:$U$4073,TeamGames!$D$2:$D$4073,$A18)</f>
        <v/>
      </c>
      <c r="L18" s="15">
        <f>IFERROR(INDEX(Blocks!$N$2:$N$1065,MATCH($A18&amp;"|1",Blocks!$A$2:$A$1065,0)),"")</f>
        <v/>
      </c>
      <c r="M18" s="16">
        <f>IF(IFERROR(INDEX(Blocks!$M$2:$M$1065,MATCH($A18&amp;"|1",Blocks!$A$2:$A$1065,0)),"")=0,"",IFERROR(INDEX(Blocks!$P$2:$P$1065,MATCH($A18&amp;"|1",Blocks!$A$2:$A$1065,0)),""))</f>
        <v/>
      </c>
      <c r="N18" s="15">
        <f>IF(IFERROR(INDEX(Blocks!$M$2:$M$1065,MATCH($A18&amp;"|1",Blocks!$A$2:$A$1065,0)),"")=0,"",IFERROR(INDEX(Blocks!$S$2:$S$1065,MATCH($A18&amp;"|1",Blocks!$A$2:$A$1065,0)),""))</f>
        <v/>
      </c>
      <c r="O18" s="17">
        <f>IFERROR(INDEX(Blocks!$T$2:$T$1065,MATCH($A18&amp;"|1",Blocks!$A$2:$A$1065,0)),"")</f>
        <v/>
      </c>
      <c r="P18" s="18">
        <f>IFERROR(INDEX(Blocks!$N$2:$N$1065,MATCH($A18&amp;"|2",Blocks!$A$2:$A$1065,0)),"")</f>
        <v/>
      </c>
      <c r="Q18" s="19">
        <f>IF(IFERROR(INDEX(Blocks!$M$2:$M$1065,MATCH($A18&amp;"|2",Blocks!$A$2:$A$1065,0)),"")=0,"",IFERROR(INDEX(Blocks!$P$2:$P$1065,MATCH($A18&amp;"|2",Blocks!$A$2:$A$1065,0)),""))</f>
        <v/>
      </c>
      <c r="R18" s="18">
        <f>IF(IFERROR(INDEX(Blocks!$M$2:$M$1065,MATCH($A18&amp;"|2",Blocks!$A$2:$A$1065,0)),"")=0,"",IFERROR(INDEX(Blocks!$S$2:$S$1065,MATCH($A18&amp;"|2",Blocks!$A$2:$A$1065,0)),""))</f>
        <v/>
      </c>
      <c r="S18" s="20">
        <f>IFERROR(INDEX(Blocks!$T$2:$T$1065,MATCH($A18&amp;"|2",Blocks!$A$2:$A$1065,0)),"")</f>
        <v/>
      </c>
      <c r="T18" s="15">
        <f>IFERROR(INDEX(Blocks!$N$2:$N$1065,MATCH($A18&amp;"|3",Blocks!$A$2:$A$1065,0)),"")</f>
        <v/>
      </c>
      <c r="U18" s="16">
        <f>IF(IFERROR(INDEX(Blocks!$M$2:$M$1065,MATCH($A18&amp;"|3",Blocks!$A$2:$A$1065,0)),"")=0,"",IFERROR(INDEX(Blocks!$P$2:$P$1065,MATCH($A18&amp;"|3",Blocks!$A$2:$A$1065,0)),""))</f>
        <v/>
      </c>
      <c r="V18" s="15">
        <f>IF(IFERROR(INDEX(Blocks!$M$2:$M$1065,MATCH($A18&amp;"|3",Blocks!$A$2:$A$1065,0)),"")=0,"",IFERROR(INDEX(Blocks!$S$2:$S$1065,MATCH($A18&amp;"|3",Blocks!$A$2:$A$1065,0)),""))</f>
        <v/>
      </c>
      <c r="W18" s="17">
        <f>IFERROR(INDEX(Blocks!$T$2:$T$1065,MATCH($A18&amp;"|3",Blocks!$A$2:$A$1065,0)),"")</f>
        <v/>
      </c>
      <c r="X18" s="18">
        <f>IFERROR(INDEX(Blocks!$N$2:$N$1065,MATCH($A18&amp;"|4",Blocks!$A$2:$A$1065,0)),"")</f>
        <v/>
      </c>
      <c r="Y18" s="19">
        <f>IF(IFERROR(INDEX(Blocks!$M$2:$M$1065,MATCH($A18&amp;"|4",Blocks!$A$2:$A$1065,0)),"")=0,"",IFERROR(INDEX(Blocks!$P$2:$P$1065,MATCH($A18&amp;"|4",Blocks!$A$2:$A$1065,0)),""))</f>
        <v/>
      </c>
      <c r="Z18" s="18">
        <f>IF(IFERROR(INDEX(Blocks!$M$2:$M$1065,MATCH($A18&amp;"|4",Blocks!$A$2:$A$1065,0)),"")=0,"",IFERROR(INDEX(Blocks!$S$2:$S$1065,MATCH($A18&amp;"|4",Blocks!$A$2:$A$1065,0)),""))</f>
        <v/>
      </c>
      <c r="AA18" s="20">
        <f>IFERROR(INDEX(Blocks!$T$2:$T$1065,MATCH($A18&amp;"|4",Blocks!$A$2:$A$1065,0)),"")</f>
        <v/>
      </c>
      <c r="AB18" s="15">
        <f>IFERROR(INDEX(Blocks!$N$2:$N$1065,MATCH($A18&amp;"|5",Blocks!$A$2:$A$1065,0)),"")</f>
        <v/>
      </c>
      <c r="AC18" s="16">
        <f>IF(IFERROR(INDEX(Blocks!$M$2:$M$1065,MATCH($A18&amp;"|5",Blocks!$A$2:$A$1065,0)),"")=0,"",IFERROR(INDEX(Blocks!$P$2:$P$1065,MATCH($A18&amp;"|5",Blocks!$A$2:$A$1065,0)),""))</f>
        <v/>
      </c>
      <c r="AD18" s="15">
        <f>IF(IFERROR(INDEX(Blocks!$M$2:$M$1065,MATCH($A18&amp;"|5",Blocks!$A$2:$A$1065,0)),"")=0,"",IFERROR(INDEX(Blocks!$S$2:$S$1065,MATCH($A18&amp;"|5",Blocks!$A$2:$A$1065,0)),""))</f>
        <v/>
      </c>
      <c r="AE18" s="17">
        <f>IFERROR(INDEX(Blocks!$T$2:$T$1065,MATCH($A18&amp;"|5",Blocks!$A$2:$A$1065,0)),"")</f>
        <v/>
      </c>
      <c r="AF18" s="18">
        <f>IFERROR(INDEX(Blocks!$N$2:$N$1065,MATCH($A18&amp;"|6",Blocks!$A$2:$A$1065,0)),"")</f>
        <v/>
      </c>
      <c r="AG18" s="19">
        <f>IF(IFERROR(INDEX(Blocks!$M$2:$M$1065,MATCH($A18&amp;"|6",Blocks!$A$2:$A$1065,0)),"")=0,"",IFERROR(INDEX(Blocks!$P$2:$P$1065,MATCH($A18&amp;"|6",Blocks!$A$2:$A$1065,0)),""))</f>
        <v/>
      </c>
      <c r="AH18" s="18">
        <f>IF(IFERROR(INDEX(Blocks!$M$2:$M$1065,MATCH($A18&amp;"|6",Blocks!$A$2:$A$1065,0)),"")=0,"",IFERROR(INDEX(Blocks!$S$2:$S$1065,MATCH($A18&amp;"|6",Blocks!$A$2:$A$1065,0)),""))</f>
        <v/>
      </c>
      <c r="AI18" s="20">
        <f>IFERROR(INDEX(Blocks!$T$2:$T$1065,MATCH($A18&amp;"|6",Blocks!$A$2:$A$1065,0)),"")</f>
        <v/>
      </c>
      <c r="AJ18" s="15">
        <f>IFERROR(INDEX(Blocks!$N$2:$N$1065,MATCH($A18&amp;"|7",Blocks!$A$2:$A$1065,0)),"")</f>
        <v/>
      </c>
      <c r="AK18" s="16">
        <f>IF(IFERROR(INDEX(Blocks!$M$2:$M$1065,MATCH($A18&amp;"|7",Blocks!$A$2:$A$1065,0)),"")=0,"",IFERROR(INDEX(Blocks!$P$2:$P$1065,MATCH($A18&amp;"|7",Blocks!$A$2:$A$1065,0)),""))</f>
        <v/>
      </c>
      <c r="AL18" s="15">
        <f>IF(IFERROR(INDEX(Blocks!$M$2:$M$1065,MATCH($A18&amp;"|7",Blocks!$A$2:$A$1065,0)),"")=0,"",IFERROR(INDEX(Blocks!$S$2:$S$1065,MATCH($A18&amp;"|7",Blocks!$A$2:$A$1065,0)),""))</f>
        <v/>
      </c>
      <c r="AM18" s="17">
        <f>IFERROR(INDEX(Blocks!$T$2:$T$1065,MATCH($A18&amp;"|7",Blocks!$A$2:$A$1065,0)),"")</f>
        <v/>
      </c>
      <c r="AN18" s="18">
        <f>IFERROR(INDEX(Blocks!$N$2:$N$1065,MATCH($A18&amp;"|8",Blocks!$A$2:$A$1065,0)),"")</f>
        <v/>
      </c>
      <c r="AO18" s="19">
        <f>IF(IFERROR(INDEX(Blocks!$M$2:$M$1065,MATCH($A18&amp;"|8",Blocks!$A$2:$A$1065,0)),"")=0,"",IFERROR(INDEX(Blocks!$P$2:$P$1065,MATCH($A18&amp;"|8",Blocks!$A$2:$A$1065,0)),""))</f>
        <v/>
      </c>
      <c r="AP18" s="18">
        <f>IF(IFERROR(INDEX(Blocks!$M$2:$M$1065,MATCH($A18&amp;"|8",Blocks!$A$2:$A$1065,0)),"")=0,"",IFERROR(INDEX(Blocks!$S$2:$S$1065,MATCH($A18&amp;"|8",Blocks!$A$2:$A$1065,0)),""))</f>
        <v/>
      </c>
      <c r="AQ18" s="20">
        <f>IFERROR(INDEX(Blocks!$T$2:$T$1065,MATCH($A18&amp;"|8",Blocks!$A$2:$A$1065,0)),"")</f>
        <v/>
      </c>
      <c r="AR18" s="15">
        <f>IFERROR(INDEX(Blocks!$N$2:$N$1065,MATCH($A18&amp;"|9",Blocks!$A$2:$A$1065,0)),"")</f>
        <v/>
      </c>
      <c r="AS18" s="16">
        <f>IF(IFERROR(INDEX(Blocks!$M$2:$M$1065,MATCH($A18&amp;"|9",Blocks!$A$2:$A$1065,0)),"")=0,"",IFERROR(INDEX(Blocks!$P$2:$P$1065,MATCH($A18&amp;"|9",Blocks!$A$2:$A$1065,0)),""))</f>
        <v/>
      </c>
      <c r="AT18" s="15">
        <f>IF(IFERROR(INDEX(Blocks!$M$2:$M$1065,MATCH($A18&amp;"|9",Blocks!$A$2:$A$1065,0)),"")=0,"",IFERROR(INDEX(Blocks!$S$2:$S$1065,MATCH($A18&amp;"|9",Blocks!$A$2:$A$1065,0)),""))</f>
        <v/>
      </c>
      <c r="AU18" s="17">
        <f>IFERROR(INDEX(Blocks!$T$2:$T$1065,MATCH($A18&amp;"|9",Blocks!$A$2:$A$1065,0)),"")</f>
        <v/>
      </c>
      <c r="AV18" s="18">
        <f>IFERROR(INDEX(Blocks!$N$2:$N$1065,MATCH($A18&amp;"|10",Blocks!$A$2:$A$1065,0)),"")</f>
        <v/>
      </c>
      <c r="AW18" s="19">
        <f>IF(IFERROR(INDEX(Blocks!$M$2:$M$1065,MATCH($A18&amp;"|10",Blocks!$A$2:$A$1065,0)),"")=0,"",IFERROR(INDEX(Blocks!$P$2:$P$1065,MATCH($A18&amp;"|10",Blocks!$A$2:$A$1065,0)),""))</f>
        <v/>
      </c>
      <c r="AX18" s="18">
        <f>IF(IFERROR(INDEX(Blocks!$M$2:$M$1065,MATCH($A18&amp;"|10",Blocks!$A$2:$A$1065,0)),"")=0,"",IFERROR(INDEX(Blocks!$S$2:$S$1065,MATCH($A18&amp;"|10",Blocks!$A$2:$A$1065,0)),""))</f>
        <v/>
      </c>
      <c r="AY18" s="20">
        <f>IFERROR(INDEX(Blocks!$T$2:$T$1065,MATCH($A18&amp;"|10",Blocks!$A$2:$A$1065,0)),"")</f>
        <v/>
      </c>
      <c r="AZ18" s="15">
        <f>IFERROR(INDEX(Blocks!$N$2:$N$1065,MATCH($A18&amp;"|11",Blocks!$A$2:$A$1065,0)),"")</f>
        <v/>
      </c>
      <c r="BA18" s="16">
        <f>IF(IFERROR(INDEX(Blocks!$M$2:$M$1065,MATCH($A18&amp;"|11",Blocks!$A$2:$A$1065,0)),"")=0,"",IFERROR(INDEX(Blocks!$P$2:$P$1065,MATCH($A18&amp;"|11",Blocks!$A$2:$A$1065,0)),""))</f>
        <v/>
      </c>
      <c r="BB18" s="15">
        <f>IF(IFERROR(INDEX(Blocks!$M$2:$M$1065,MATCH($A18&amp;"|11",Blocks!$A$2:$A$1065,0)),"")=0,"",IFERROR(INDEX(Blocks!$S$2:$S$1065,MATCH($A18&amp;"|11",Blocks!$A$2:$A$1065,0)),""))</f>
        <v/>
      </c>
      <c r="BC18" s="17">
        <f>IFERROR(INDEX(Blocks!$T$2:$T$1065,MATCH($A18&amp;"|11",Blocks!$A$2:$A$1065,0)),"")</f>
        <v/>
      </c>
      <c r="BD18" s="18">
        <f>IFERROR(INDEX(Blocks!$N$2:$N$1065,MATCH($A18&amp;"|12",Blocks!$A$2:$A$1065,0)),"")</f>
        <v/>
      </c>
      <c r="BE18" s="19">
        <f>IF(IFERROR(INDEX(Blocks!$M$2:$M$1065,MATCH($A18&amp;"|12",Blocks!$A$2:$A$1065,0)),"")=0,"",IFERROR(INDEX(Blocks!$P$2:$P$1065,MATCH($A18&amp;"|12",Blocks!$A$2:$A$1065,0)),""))</f>
        <v/>
      </c>
      <c r="BF18" s="18">
        <f>IF(IFERROR(INDEX(Blocks!$M$2:$M$1065,MATCH($A18&amp;"|12",Blocks!$A$2:$A$1065,0)),"")=0,"",IFERROR(INDEX(Blocks!$S$2:$S$1065,MATCH($A18&amp;"|12",Blocks!$A$2:$A$1065,0)),""))</f>
        <v/>
      </c>
      <c r="BG18" s="20">
        <f>IFERROR(INDEX(Blocks!$T$2:$T$1065,MATCH($A18&amp;"|12",Blocks!$A$2:$A$1065,0)),"")</f>
        <v/>
      </c>
    </row>
    <row r="19">
      <c r="A19" s="6" t="inlineStr">
        <is>
          <t>Wigan</t>
        </is>
      </c>
      <c r="B19" s="11" t="n">
        <v>14</v>
      </c>
      <c r="C19" s="12">
        <f>IFERROR(INDEX(Ratings!$F:$F,MATCH($A19,Ratings!$C:$C,0)),"")</f>
        <v/>
      </c>
      <c r="D19" s="11">
        <f>SUMIFS(TeamGames!$X$2:$X$4073,TeamGames!$D$2:$D$4073,$A19)</f>
        <v/>
      </c>
      <c r="E19" s="11">
        <f>SUMIFS(TeamGames!$O$2:$O$4073,TeamGames!$D$2:$D$4073,$A19)</f>
        <v/>
      </c>
      <c r="F19" s="13">
        <f>SUMIFS(TeamGames!$S$2:$S$4073,TeamGames!$D$2:$D$4073,$A19,TeamGames!$X$2:$X$4073,1)</f>
        <v/>
      </c>
      <c r="G19" s="14">
        <f>IF(D19=0,"",E19-F19)</f>
        <v/>
      </c>
      <c r="H19" s="13">
        <f>SUMIFS(TeamGames!$W$2:$W$4073,TeamGames!$D$2:$D$4073,$A19)</f>
        <v/>
      </c>
      <c r="I19" s="14">
        <f>IF(D19=0,"",H19-F19)</f>
        <v/>
      </c>
      <c r="J19" s="13">
        <f>SUMIFS(TeamGames!$T$2:$T$4073,TeamGames!$D$2:$D$4073,$A19)</f>
        <v/>
      </c>
      <c r="K19" s="13">
        <f>SUMIFS(TeamGames!$U$2:$U$4073,TeamGames!$D$2:$D$4073,$A19)</f>
        <v/>
      </c>
      <c r="L19" s="15">
        <f>IFERROR(INDEX(Blocks!$N$2:$N$1065,MATCH($A19&amp;"|1",Blocks!$A$2:$A$1065,0)),"")</f>
        <v/>
      </c>
      <c r="M19" s="16">
        <f>IF(IFERROR(INDEX(Blocks!$M$2:$M$1065,MATCH($A19&amp;"|1",Blocks!$A$2:$A$1065,0)),"")=0,"",IFERROR(INDEX(Blocks!$P$2:$P$1065,MATCH($A19&amp;"|1",Blocks!$A$2:$A$1065,0)),""))</f>
        <v/>
      </c>
      <c r="N19" s="15">
        <f>IF(IFERROR(INDEX(Blocks!$M$2:$M$1065,MATCH($A19&amp;"|1",Blocks!$A$2:$A$1065,0)),"")=0,"",IFERROR(INDEX(Blocks!$S$2:$S$1065,MATCH($A19&amp;"|1",Blocks!$A$2:$A$1065,0)),""))</f>
        <v/>
      </c>
      <c r="O19" s="17">
        <f>IFERROR(INDEX(Blocks!$T$2:$T$1065,MATCH($A19&amp;"|1",Blocks!$A$2:$A$1065,0)),"")</f>
        <v/>
      </c>
      <c r="P19" s="18">
        <f>IFERROR(INDEX(Blocks!$N$2:$N$1065,MATCH($A19&amp;"|2",Blocks!$A$2:$A$1065,0)),"")</f>
        <v/>
      </c>
      <c r="Q19" s="19">
        <f>IF(IFERROR(INDEX(Blocks!$M$2:$M$1065,MATCH($A19&amp;"|2",Blocks!$A$2:$A$1065,0)),"")=0,"",IFERROR(INDEX(Blocks!$P$2:$P$1065,MATCH($A19&amp;"|2",Blocks!$A$2:$A$1065,0)),""))</f>
        <v/>
      </c>
      <c r="R19" s="18">
        <f>IF(IFERROR(INDEX(Blocks!$M$2:$M$1065,MATCH($A19&amp;"|2",Blocks!$A$2:$A$1065,0)),"")=0,"",IFERROR(INDEX(Blocks!$S$2:$S$1065,MATCH($A19&amp;"|2",Blocks!$A$2:$A$1065,0)),""))</f>
        <v/>
      </c>
      <c r="S19" s="20">
        <f>IFERROR(INDEX(Blocks!$T$2:$T$1065,MATCH($A19&amp;"|2",Blocks!$A$2:$A$1065,0)),"")</f>
        <v/>
      </c>
      <c r="T19" s="15">
        <f>IFERROR(INDEX(Blocks!$N$2:$N$1065,MATCH($A19&amp;"|3",Blocks!$A$2:$A$1065,0)),"")</f>
        <v/>
      </c>
      <c r="U19" s="16">
        <f>IF(IFERROR(INDEX(Blocks!$M$2:$M$1065,MATCH($A19&amp;"|3",Blocks!$A$2:$A$1065,0)),"")=0,"",IFERROR(INDEX(Blocks!$P$2:$P$1065,MATCH($A19&amp;"|3",Blocks!$A$2:$A$1065,0)),""))</f>
        <v/>
      </c>
      <c r="V19" s="15">
        <f>IF(IFERROR(INDEX(Blocks!$M$2:$M$1065,MATCH($A19&amp;"|3",Blocks!$A$2:$A$1065,0)),"")=0,"",IFERROR(INDEX(Blocks!$S$2:$S$1065,MATCH($A19&amp;"|3",Blocks!$A$2:$A$1065,0)),""))</f>
        <v/>
      </c>
      <c r="W19" s="17">
        <f>IFERROR(INDEX(Blocks!$T$2:$T$1065,MATCH($A19&amp;"|3",Blocks!$A$2:$A$1065,0)),"")</f>
        <v/>
      </c>
      <c r="X19" s="18">
        <f>IFERROR(INDEX(Blocks!$N$2:$N$1065,MATCH($A19&amp;"|4",Blocks!$A$2:$A$1065,0)),"")</f>
        <v/>
      </c>
      <c r="Y19" s="19">
        <f>IF(IFERROR(INDEX(Blocks!$M$2:$M$1065,MATCH($A19&amp;"|4",Blocks!$A$2:$A$1065,0)),"")=0,"",IFERROR(INDEX(Blocks!$P$2:$P$1065,MATCH($A19&amp;"|4",Blocks!$A$2:$A$1065,0)),""))</f>
        <v/>
      </c>
      <c r="Z19" s="18">
        <f>IF(IFERROR(INDEX(Blocks!$M$2:$M$1065,MATCH($A19&amp;"|4",Blocks!$A$2:$A$1065,0)),"")=0,"",IFERROR(INDEX(Blocks!$S$2:$S$1065,MATCH($A19&amp;"|4",Blocks!$A$2:$A$1065,0)),""))</f>
        <v/>
      </c>
      <c r="AA19" s="20">
        <f>IFERROR(INDEX(Blocks!$T$2:$T$1065,MATCH($A19&amp;"|4",Blocks!$A$2:$A$1065,0)),"")</f>
        <v/>
      </c>
      <c r="AB19" s="15">
        <f>IFERROR(INDEX(Blocks!$N$2:$N$1065,MATCH($A19&amp;"|5",Blocks!$A$2:$A$1065,0)),"")</f>
        <v/>
      </c>
      <c r="AC19" s="16">
        <f>IF(IFERROR(INDEX(Blocks!$M$2:$M$1065,MATCH($A19&amp;"|5",Blocks!$A$2:$A$1065,0)),"")=0,"",IFERROR(INDEX(Blocks!$P$2:$P$1065,MATCH($A19&amp;"|5",Blocks!$A$2:$A$1065,0)),""))</f>
        <v/>
      </c>
      <c r="AD19" s="15">
        <f>IF(IFERROR(INDEX(Blocks!$M$2:$M$1065,MATCH($A19&amp;"|5",Blocks!$A$2:$A$1065,0)),"")=0,"",IFERROR(INDEX(Blocks!$S$2:$S$1065,MATCH($A19&amp;"|5",Blocks!$A$2:$A$1065,0)),""))</f>
        <v/>
      </c>
      <c r="AE19" s="17">
        <f>IFERROR(INDEX(Blocks!$T$2:$T$1065,MATCH($A19&amp;"|5",Blocks!$A$2:$A$1065,0)),"")</f>
        <v/>
      </c>
      <c r="AF19" s="18">
        <f>IFERROR(INDEX(Blocks!$N$2:$N$1065,MATCH($A19&amp;"|6",Blocks!$A$2:$A$1065,0)),"")</f>
        <v/>
      </c>
      <c r="AG19" s="19">
        <f>IF(IFERROR(INDEX(Blocks!$M$2:$M$1065,MATCH($A19&amp;"|6",Blocks!$A$2:$A$1065,0)),"")=0,"",IFERROR(INDEX(Blocks!$P$2:$P$1065,MATCH($A19&amp;"|6",Blocks!$A$2:$A$1065,0)),""))</f>
        <v/>
      </c>
      <c r="AH19" s="18">
        <f>IF(IFERROR(INDEX(Blocks!$M$2:$M$1065,MATCH($A19&amp;"|6",Blocks!$A$2:$A$1065,0)),"")=0,"",IFERROR(INDEX(Blocks!$S$2:$S$1065,MATCH($A19&amp;"|6",Blocks!$A$2:$A$1065,0)),""))</f>
        <v/>
      </c>
      <c r="AI19" s="20">
        <f>IFERROR(INDEX(Blocks!$T$2:$T$1065,MATCH($A19&amp;"|6",Blocks!$A$2:$A$1065,0)),"")</f>
        <v/>
      </c>
      <c r="AJ19" s="15">
        <f>IFERROR(INDEX(Blocks!$N$2:$N$1065,MATCH($A19&amp;"|7",Blocks!$A$2:$A$1065,0)),"")</f>
        <v/>
      </c>
      <c r="AK19" s="16">
        <f>IF(IFERROR(INDEX(Blocks!$M$2:$M$1065,MATCH($A19&amp;"|7",Blocks!$A$2:$A$1065,0)),"")=0,"",IFERROR(INDEX(Blocks!$P$2:$P$1065,MATCH($A19&amp;"|7",Blocks!$A$2:$A$1065,0)),""))</f>
        <v/>
      </c>
      <c r="AL19" s="15">
        <f>IF(IFERROR(INDEX(Blocks!$M$2:$M$1065,MATCH($A19&amp;"|7",Blocks!$A$2:$A$1065,0)),"")=0,"",IFERROR(INDEX(Blocks!$S$2:$S$1065,MATCH($A19&amp;"|7",Blocks!$A$2:$A$1065,0)),""))</f>
        <v/>
      </c>
      <c r="AM19" s="17">
        <f>IFERROR(INDEX(Blocks!$T$2:$T$1065,MATCH($A19&amp;"|7",Blocks!$A$2:$A$1065,0)),"")</f>
        <v/>
      </c>
      <c r="AN19" s="18">
        <f>IFERROR(INDEX(Blocks!$N$2:$N$1065,MATCH($A19&amp;"|8",Blocks!$A$2:$A$1065,0)),"")</f>
        <v/>
      </c>
      <c r="AO19" s="19">
        <f>IF(IFERROR(INDEX(Blocks!$M$2:$M$1065,MATCH($A19&amp;"|8",Blocks!$A$2:$A$1065,0)),"")=0,"",IFERROR(INDEX(Blocks!$P$2:$P$1065,MATCH($A19&amp;"|8",Blocks!$A$2:$A$1065,0)),""))</f>
        <v/>
      </c>
      <c r="AP19" s="18">
        <f>IF(IFERROR(INDEX(Blocks!$M$2:$M$1065,MATCH($A19&amp;"|8",Blocks!$A$2:$A$1065,0)),"")=0,"",IFERROR(INDEX(Blocks!$S$2:$S$1065,MATCH($A19&amp;"|8",Blocks!$A$2:$A$1065,0)),""))</f>
        <v/>
      </c>
      <c r="AQ19" s="20">
        <f>IFERROR(INDEX(Blocks!$T$2:$T$1065,MATCH($A19&amp;"|8",Blocks!$A$2:$A$1065,0)),"")</f>
        <v/>
      </c>
      <c r="AR19" s="15">
        <f>IFERROR(INDEX(Blocks!$N$2:$N$1065,MATCH($A19&amp;"|9",Blocks!$A$2:$A$1065,0)),"")</f>
        <v/>
      </c>
      <c r="AS19" s="16">
        <f>IF(IFERROR(INDEX(Blocks!$M$2:$M$1065,MATCH($A19&amp;"|9",Blocks!$A$2:$A$1065,0)),"")=0,"",IFERROR(INDEX(Blocks!$P$2:$P$1065,MATCH($A19&amp;"|9",Blocks!$A$2:$A$1065,0)),""))</f>
        <v/>
      </c>
      <c r="AT19" s="15">
        <f>IF(IFERROR(INDEX(Blocks!$M$2:$M$1065,MATCH($A19&amp;"|9",Blocks!$A$2:$A$1065,0)),"")=0,"",IFERROR(INDEX(Blocks!$S$2:$S$1065,MATCH($A19&amp;"|9",Blocks!$A$2:$A$1065,0)),""))</f>
        <v/>
      </c>
      <c r="AU19" s="17">
        <f>IFERROR(INDEX(Blocks!$T$2:$T$1065,MATCH($A19&amp;"|9",Blocks!$A$2:$A$1065,0)),"")</f>
        <v/>
      </c>
      <c r="AV19" s="18">
        <f>IFERROR(INDEX(Blocks!$N$2:$N$1065,MATCH($A19&amp;"|10",Blocks!$A$2:$A$1065,0)),"")</f>
        <v/>
      </c>
      <c r="AW19" s="19">
        <f>IF(IFERROR(INDEX(Blocks!$M$2:$M$1065,MATCH($A19&amp;"|10",Blocks!$A$2:$A$1065,0)),"")=0,"",IFERROR(INDEX(Blocks!$P$2:$P$1065,MATCH($A19&amp;"|10",Blocks!$A$2:$A$1065,0)),""))</f>
        <v/>
      </c>
      <c r="AX19" s="18">
        <f>IF(IFERROR(INDEX(Blocks!$M$2:$M$1065,MATCH($A19&amp;"|10",Blocks!$A$2:$A$1065,0)),"")=0,"",IFERROR(INDEX(Blocks!$S$2:$S$1065,MATCH($A19&amp;"|10",Blocks!$A$2:$A$1065,0)),""))</f>
        <v/>
      </c>
      <c r="AY19" s="20">
        <f>IFERROR(INDEX(Blocks!$T$2:$T$1065,MATCH($A19&amp;"|10",Blocks!$A$2:$A$1065,0)),"")</f>
        <v/>
      </c>
      <c r="AZ19" s="15">
        <f>IFERROR(INDEX(Blocks!$N$2:$N$1065,MATCH($A19&amp;"|11",Blocks!$A$2:$A$1065,0)),"")</f>
        <v/>
      </c>
      <c r="BA19" s="16">
        <f>IF(IFERROR(INDEX(Blocks!$M$2:$M$1065,MATCH($A19&amp;"|11",Blocks!$A$2:$A$1065,0)),"")=0,"",IFERROR(INDEX(Blocks!$P$2:$P$1065,MATCH($A19&amp;"|11",Blocks!$A$2:$A$1065,0)),""))</f>
        <v/>
      </c>
      <c r="BB19" s="15">
        <f>IF(IFERROR(INDEX(Blocks!$M$2:$M$1065,MATCH($A19&amp;"|11",Blocks!$A$2:$A$1065,0)),"")=0,"",IFERROR(INDEX(Blocks!$S$2:$S$1065,MATCH($A19&amp;"|11",Blocks!$A$2:$A$1065,0)),""))</f>
        <v/>
      </c>
      <c r="BC19" s="17">
        <f>IFERROR(INDEX(Blocks!$T$2:$T$1065,MATCH($A19&amp;"|11",Blocks!$A$2:$A$1065,0)),"")</f>
        <v/>
      </c>
      <c r="BD19" s="18">
        <f>IFERROR(INDEX(Blocks!$N$2:$N$1065,MATCH($A19&amp;"|12",Blocks!$A$2:$A$1065,0)),"")</f>
        <v/>
      </c>
      <c r="BE19" s="19">
        <f>IF(IFERROR(INDEX(Blocks!$M$2:$M$1065,MATCH($A19&amp;"|12",Blocks!$A$2:$A$1065,0)),"")=0,"",IFERROR(INDEX(Blocks!$P$2:$P$1065,MATCH($A19&amp;"|12",Blocks!$A$2:$A$1065,0)),""))</f>
        <v/>
      </c>
      <c r="BF19" s="18">
        <f>IF(IFERROR(INDEX(Blocks!$M$2:$M$1065,MATCH($A19&amp;"|12",Blocks!$A$2:$A$1065,0)),"")=0,"",IFERROR(INDEX(Blocks!$S$2:$S$1065,MATCH($A19&amp;"|12",Blocks!$A$2:$A$1065,0)),""))</f>
        <v/>
      </c>
      <c r="BG19" s="20">
        <f>IFERROR(INDEX(Blocks!$T$2:$T$1065,MATCH($A19&amp;"|12",Blocks!$A$2:$A$1065,0)),"")</f>
        <v/>
      </c>
    </row>
    <row r="20">
      <c r="A20" s="6" t="inlineStr">
        <is>
          <t>Doncaster</t>
        </is>
      </c>
      <c r="B20" s="11" t="n">
        <v>15</v>
      </c>
      <c r="C20" s="12">
        <f>IFERROR(INDEX(Ratings!$F:$F,MATCH($A20,Ratings!$C:$C,0)),"")</f>
        <v/>
      </c>
      <c r="D20" s="11">
        <f>SUMIFS(TeamGames!$X$2:$X$4073,TeamGames!$D$2:$D$4073,$A20)</f>
        <v/>
      </c>
      <c r="E20" s="11">
        <f>SUMIFS(TeamGames!$O$2:$O$4073,TeamGames!$D$2:$D$4073,$A20)</f>
        <v/>
      </c>
      <c r="F20" s="13">
        <f>SUMIFS(TeamGames!$S$2:$S$4073,TeamGames!$D$2:$D$4073,$A20,TeamGames!$X$2:$X$4073,1)</f>
        <v/>
      </c>
      <c r="G20" s="14">
        <f>IF(D20=0,"",E20-F20)</f>
        <v/>
      </c>
      <c r="H20" s="13">
        <f>SUMIFS(TeamGames!$W$2:$W$4073,TeamGames!$D$2:$D$4073,$A20)</f>
        <v/>
      </c>
      <c r="I20" s="14">
        <f>IF(D20=0,"",H20-F20)</f>
        <v/>
      </c>
      <c r="J20" s="13">
        <f>SUMIFS(TeamGames!$T$2:$T$4073,TeamGames!$D$2:$D$4073,$A20)</f>
        <v/>
      </c>
      <c r="K20" s="13">
        <f>SUMIFS(TeamGames!$U$2:$U$4073,TeamGames!$D$2:$D$4073,$A20)</f>
        <v/>
      </c>
      <c r="L20" s="15">
        <f>IFERROR(INDEX(Blocks!$N$2:$N$1065,MATCH($A20&amp;"|1",Blocks!$A$2:$A$1065,0)),"")</f>
        <v/>
      </c>
      <c r="M20" s="16">
        <f>IF(IFERROR(INDEX(Blocks!$M$2:$M$1065,MATCH($A20&amp;"|1",Blocks!$A$2:$A$1065,0)),"")=0,"",IFERROR(INDEX(Blocks!$P$2:$P$1065,MATCH($A20&amp;"|1",Blocks!$A$2:$A$1065,0)),""))</f>
        <v/>
      </c>
      <c r="N20" s="15">
        <f>IF(IFERROR(INDEX(Blocks!$M$2:$M$1065,MATCH($A20&amp;"|1",Blocks!$A$2:$A$1065,0)),"")=0,"",IFERROR(INDEX(Blocks!$S$2:$S$1065,MATCH($A20&amp;"|1",Blocks!$A$2:$A$1065,0)),""))</f>
        <v/>
      </c>
      <c r="O20" s="17">
        <f>IFERROR(INDEX(Blocks!$T$2:$T$1065,MATCH($A20&amp;"|1",Blocks!$A$2:$A$1065,0)),"")</f>
        <v/>
      </c>
      <c r="P20" s="18">
        <f>IFERROR(INDEX(Blocks!$N$2:$N$1065,MATCH($A20&amp;"|2",Blocks!$A$2:$A$1065,0)),"")</f>
        <v/>
      </c>
      <c r="Q20" s="19">
        <f>IF(IFERROR(INDEX(Blocks!$M$2:$M$1065,MATCH($A20&amp;"|2",Blocks!$A$2:$A$1065,0)),"")=0,"",IFERROR(INDEX(Blocks!$P$2:$P$1065,MATCH($A20&amp;"|2",Blocks!$A$2:$A$1065,0)),""))</f>
        <v/>
      </c>
      <c r="R20" s="18">
        <f>IF(IFERROR(INDEX(Blocks!$M$2:$M$1065,MATCH($A20&amp;"|2",Blocks!$A$2:$A$1065,0)),"")=0,"",IFERROR(INDEX(Blocks!$S$2:$S$1065,MATCH($A20&amp;"|2",Blocks!$A$2:$A$1065,0)),""))</f>
        <v/>
      </c>
      <c r="S20" s="20">
        <f>IFERROR(INDEX(Blocks!$T$2:$T$1065,MATCH($A20&amp;"|2",Blocks!$A$2:$A$1065,0)),"")</f>
        <v/>
      </c>
      <c r="T20" s="15">
        <f>IFERROR(INDEX(Blocks!$N$2:$N$1065,MATCH($A20&amp;"|3",Blocks!$A$2:$A$1065,0)),"")</f>
        <v/>
      </c>
      <c r="U20" s="16">
        <f>IF(IFERROR(INDEX(Blocks!$M$2:$M$1065,MATCH($A20&amp;"|3",Blocks!$A$2:$A$1065,0)),"")=0,"",IFERROR(INDEX(Blocks!$P$2:$P$1065,MATCH($A20&amp;"|3",Blocks!$A$2:$A$1065,0)),""))</f>
        <v/>
      </c>
      <c r="V20" s="15">
        <f>IF(IFERROR(INDEX(Blocks!$M$2:$M$1065,MATCH($A20&amp;"|3",Blocks!$A$2:$A$1065,0)),"")=0,"",IFERROR(INDEX(Blocks!$S$2:$S$1065,MATCH($A20&amp;"|3",Blocks!$A$2:$A$1065,0)),""))</f>
        <v/>
      </c>
      <c r="W20" s="17">
        <f>IFERROR(INDEX(Blocks!$T$2:$T$1065,MATCH($A20&amp;"|3",Blocks!$A$2:$A$1065,0)),"")</f>
        <v/>
      </c>
      <c r="X20" s="18">
        <f>IFERROR(INDEX(Blocks!$N$2:$N$1065,MATCH($A20&amp;"|4",Blocks!$A$2:$A$1065,0)),"")</f>
        <v/>
      </c>
      <c r="Y20" s="19">
        <f>IF(IFERROR(INDEX(Blocks!$M$2:$M$1065,MATCH($A20&amp;"|4",Blocks!$A$2:$A$1065,0)),"")=0,"",IFERROR(INDEX(Blocks!$P$2:$P$1065,MATCH($A20&amp;"|4",Blocks!$A$2:$A$1065,0)),""))</f>
        <v/>
      </c>
      <c r="Z20" s="18">
        <f>IF(IFERROR(INDEX(Blocks!$M$2:$M$1065,MATCH($A20&amp;"|4",Blocks!$A$2:$A$1065,0)),"")=0,"",IFERROR(INDEX(Blocks!$S$2:$S$1065,MATCH($A20&amp;"|4",Blocks!$A$2:$A$1065,0)),""))</f>
        <v/>
      </c>
      <c r="AA20" s="20">
        <f>IFERROR(INDEX(Blocks!$T$2:$T$1065,MATCH($A20&amp;"|4",Blocks!$A$2:$A$1065,0)),"")</f>
        <v/>
      </c>
      <c r="AB20" s="15">
        <f>IFERROR(INDEX(Blocks!$N$2:$N$1065,MATCH($A20&amp;"|5",Blocks!$A$2:$A$1065,0)),"")</f>
        <v/>
      </c>
      <c r="AC20" s="16">
        <f>IF(IFERROR(INDEX(Blocks!$M$2:$M$1065,MATCH($A20&amp;"|5",Blocks!$A$2:$A$1065,0)),"")=0,"",IFERROR(INDEX(Blocks!$P$2:$P$1065,MATCH($A20&amp;"|5",Blocks!$A$2:$A$1065,0)),""))</f>
        <v/>
      </c>
      <c r="AD20" s="15">
        <f>IF(IFERROR(INDEX(Blocks!$M$2:$M$1065,MATCH($A20&amp;"|5",Blocks!$A$2:$A$1065,0)),"")=0,"",IFERROR(INDEX(Blocks!$S$2:$S$1065,MATCH($A20&amp;"|5",Blocks!$A$2:$A$1065,0)),""))</f>
        <v/>
      </c>
      <c r="AE20" s="17">
        <f>IFERROR(INDEX(Blocks!$T$2:$T$1065,MATCH($A20&amp;"|5",Blocks!$A$2:$A$1065,0)),"")</f>
        <v/>
      </c>
      <c r="AF20" s="18">
        <f>IFERROR(INDEX(Blocks!$N$2:$N$1065,MATCH($A20&amp;"|6",Blocks!$A$2:$A$1065,0)),"")</f>
        <v/>
      </c>
      <c r="AG20" s="19">
        <f>IF(IFERROR(INDEX(Blocks!$M$2:$M$1065,MATCH($A20&amp;"|6",Blocks!$A$2:$A$1065,0)),"")=0,"",IFERROR(INDEX(Blocks!$P$2:$P$1065,MATCH($A20&amp;"|6",Blocks!$A$2:$A$1065,0)),""))</f>
        <v/>
      </c>
      <c r="AH20" s="18">
        <f>IF(IFERROR(INDEX(Blocks!$M$2:$M$1065,MATCH($A20&amp;"|6",Blocks!$A$2:$A$1065,0)),"")=0,"",IFERROR(INDEX(Blocks!$S$2:$S$1065,MATCH($A20&amp;"|6",Blocks!$A$2:$A$1065,0)),""))</f>
        <v/>
      </c>
      <c r="AI20" s="20">
        <f>IFERROR(INDEX(Blocks!$T$2:$T$1065,MATCH($A20&amp;"|6",Blocks!$A$2:$A$1065,0)),"")</f>
        <v/>
      </c>
      <c r="AJ20" s="15">
        <f>IFERROR(INDEX(Blocks!$N$2:$N$1065,MATCH($A20&amp;"|7",Blocks!$A$2:$A$1065,0)),"")</f>
        <v/>
      </c>
      <c r="AK20" s="16">
        <f>IF(IFERROR(INDEX(Blocks!$M$2:$M$1065,MATCH($A20&amp;"|7",Blocks!$A$2:$A$1065,0)),"")=0,"",IFERROR(INDEX(Blocks!$P$2:$P$1065,MATCH($A20&amp;"|7",Blocks!$A$2:$A$1065,0)),""))</f>
        <v/>
      </c>
      <c r="AL20" s="15">
        <f>IF(IFERROR(INDEX(Blocks!$M$2:$M$1065,MATCH($A20&amp;"|7",Blocks!$A$2:$A$1065,0)),"")=0,"",IFERROR(INDEX(Blocks!$S$2:$S$1065,MATCH($A20&amp;"|7",Blocks!$A$2:$A$1065,0)),""))</f>
        <v/>
      </c>
      <c r="AM20" s="17">
        <f>IFERROR(INDEX(Blocks!$T$2:$T$1065,MATCH($A20&amp;"|7",Blocks!$A$2:$A$1065,0)),"")</f>
        <v/>
      </c>
      <c r="AN20" s="18">
        <f>IFERROR(INDEX(Blocks!$N$2:$N$1065,MATCH($A20&amp;"|8",Blocks!$A$2:$A$1065,0)),"")</f>
        <v/>
      </c>
      <c r="AO20" s="19">
        <f>IF(IFERROR(INDEX(Blocks!$M$2:$M$1065,MATCH($A20&amp;"|8",Blocks!$A$2:$A$1065,0)),"")=0,"",IFERROR(INDEX(Blocks!$P$2:$P$1065,MATCH($A20&amp;"|8",Blocks!$A$2:$A$1065,0)),""))</f>
        <v/>
      </c>
      <c r="AP20" s="18">
        <f>IF(IFERROR(INDEX(Blocks!$M$2:$M$1065,MATCH($A20&amp;"|8",Blocks!$A$2:$A$1065,0)),"")=0,"",IFERROR(INDEX(Blocks!$S$2:$S$1065,MATCH($A20&amp;"|8",Blocks!$A$2:$A$1065,0)),""))</f>
        <v/>
      </c>
      <c r="AQ20" s="20">
        <f>IFERROR(INDEX(Blocks!$T$2:$T$1065,MATCH($A20&amp;"|8",Blocks!$A$2:$A$1065,0)),"")</f>
        <v/>
      </c>
      <c r="AR20" s="15">
        <f>IFERROR(INDEX(Blocks!$N$2:$N$1065,MATCH($A20&amp;"|9",Blocks!$A$2:$A$1065,0)),"")</f>
        <v/>
      </c>
      <c r="AS20" s="16">
        <f>IF(IFERROR(INDEX(Blocks!$M$2:$M$1065,MATCH($A20&amp;"|9",Blocks!$A$2:$A$1065,0)),"")=0,"",IFERROR(INDEX(Blocks!$P$2:$P$1065,MATCH($A20&amp;"|9",Blocks!$A$2:$A$1065,0)),""))</f>
        <v/>
      </c>
      <c r="AT20" s="15">
        <f>IF(IFERROR(INDEX(Blocks!$M$2:$M$1065,MATCH($A20&amp;"|9",Blocks!$A$2:$A$1065,0)),"")=0,"",IFERROR(INDEX(Blocks!$S$2:$S$1065,MATCH($A20&amp;"|9",Blocks!$A$2:$A$1065,0)),""))</f>
        <v/>
      </c>
      <c r="AU20" s="17">
        <f>IFERROR(INDEX(Blocks!$T$2:$T$1065,MATCH($A20&amp;"|9",Blocks!$A$2:$A$1065,0)),"")</f>
        <v/>
      </c>
      <c r="AV20" s="18">
        <f>IFERROR(INDEX(Blocks!$N$2:$N$1065,MATCH($A20&amp;"|10",Blocks!$A$2:$A$1065,0)),"")</f>
        <v/>
      </c>
      <c r="AW20" s="19">
        <f>IF(IFERROR(INDEX(Blocks!$M$2:$M$1065,MATCH($A20&amp;"|10",Blocks!$A$2:$A$1065,0)),"")=0,"",IFERROR(INDEX(Blocks!$P$2:$P$1065,MATCH($A20&amp;"|10",Blocks!$A$2:$A$1065,0)),""))</f>
        <v/>
      </c>
      <c r="AX20" s="18">
        <f>IF(IFERROR(INDEX(Blocks!$M$2:$M$1065,MATCH($A20&amp;"|10",Blocks!$A$2:$A$1065,0)),"")=0,"",IFERROR(INDEX(Blocks!$S$2:$S$1065,MATCH($A20&amp;"|10",Blocks!$A$2:$A$1065,0)),""))</f>
        <v/>
      </c>
      <c r="AY20" s="20">
        <f>IFERROR(INDEX(Blocks!$T$2:$T$1065,MATCH($A20&amp;"|10",Blocks!$A$2:$A$1065,0)),"")</f>
        <v/>
      </c>
      <c r="AZ20" s="15">
        <f>IFERROR(INDEX(Blocks!$N$2:$N$1065,MATCH($A20&amp;"|11",Blocks!$A$2:$A$1065,0)),"")</f>
        <v/>
      </c>
      <c r="BA20" s="16">
        <f>IF(IFERROR(INDEX(Blocks!$M$2:$M$1065,MATCH($A20&amp;"|11",Blocks!$A$2:$A$1065,0)),"")=0,"",IFERROR(INDEX(Blocks!$P$2:$P$1065,MATCH($A20&amp;"|11",Blocks!$A$2:$A$1065,0)),""))</f>
        <v/>
      </c>
      <c r="BB20" s="15">
        <f>IF(IFERROR(INDEX(Blocks!$M$2:$M$1065,MATCH($A20&amp;"|11",Blocks!$A$2:$A$1065,0)),"")=0,"",IFERROR(INDEX(Blocks!$S$2:$S$1065,MATCH($A20&amp;"|11",Blocks!$A$2:$A$1065,0)),""))</f>
        <v/>
      </c>
      <c r="BC20" s="17">
        <f>IFERROR(INDEX(Blocks!$T$2:$T$1065,MATCH($A20&amp;"|11",Blocks!$A$2:$A$1065,0)),"")</f>
        <v/>
      </c>
      <c r="BD20" s="18">
        <f>IFERROR(INDEX(Blocks!$N$2:$N$1065,MATCH($A20&amp;"|12",Blocks!$A$2:$A$1065,0)),"")</f>
        <v/>
      </c>
      <c r="BE20" s="19">
        <f>IF(IFERROR(INDEX(Blocks!$M$2:$M$1065,MATCH($A20&amp;"|12",Blocks!$A$2:$A$1065,0)),"")=0,"",IFERROR(INDEX(Blocks!$P$2:$P$1065,MATCH($A20&amp;"|12",Blocks!$A$2:$A$1065,0)),""))</f>
        <v/>
      </c>
      <c r="BF20" s="18">
        <f>IF(IFERROR(INDEX(Blocks!$M$2:$M$1065,MATCH($A20&amp;"|12",Blocks!$A$2:$A$1065,0)),"")=0,"",IFERROR(INDEX(Blocks!$S$2:$S$1065,MATCH($A20&amp;"|12",Blocks!$A$2:$A$1065,0)),""))</f>
        <v/>
      </c>
      <c r="BG20" s="20">
        <f>IFERROR(INDEX(Blocks!$T$2:$T$1065,MATCH($A20&amp;"|12",Blocks!$A$2:$A$1065,0)),"")</f>
        <v/>
      </c>
    </row>
    <row r="21">
      <c r="A21" s="6" t="inlineStr">
        <is>
          <t>Mansfield</t>
        </is>
      </c>
      <c r="B21" s="11" t="n">
        <v>16</v>
      </c>
      <c r="C21" s="12">
        <f>IFERROR(INDEX(Ratings!$F:$F,MATCH($A21,Ratings!$C:$C,0)),"")</f>
        <v/>
      </c>
      <c r="D21" s="11">
        <f>SUMIFS(TeamGames!$X$2:$X$4073,TeamGames!$D$2:$D$4073,$A21)</f>
        <v/>
      </c>
      <c r="E21" s="11">
        <f>SUMIFS(TeamGames!$O$2:$O$4073,TeamGames!$D$2:$D$4073,$A21)</f>
        <v/>
      </c>
      <c r="F21" s="13">
        <f>SUMIFS(TeamGames!$S$2:$S$4073,TeamGames!$D$2:$D$4073,$A21,TeamGames!$X$2:$X$4073,1)</f>
        <v/>
      </c>
      <c r="G21" s="14">
        <f>IF(D21=0,"",E21-F21)</f>
        <v/>
      </c>
      <c r="H21" s="13">
        <f>SUMIFS(TeamGames!$W$2:$W$4073,TeamGames!$D$2:$D$4073,$A21)</f>
        <v/>
      </c>
      <c r="I21" s="14">
        <f>IF(D21=0,"",H21-F21)</f>
        <v/>
      </c>
      <c r="J21" s="13">
        <f>SUMIFS(TeamGames!$T$2:$T$4073,TeamGames!$D$2:$D$4073,$A21)</f>
        <v/>
      </c>
      <c r="K21" s="13">
        <f>SUMIFS(TeamGames!$U$2:$U$4073,TeamGames!$D$2:$D$4073,$A21)</f>
        <v/>
      </c>
      <c r="L21" s="15">
        <f>IFERROR(INDEX(Blocks!$N$2:$N$1065,MATCH($A21&amp;"|1",Blocks!$A$2:$A$1065,0)),"")</f>
        <v/>
      </c>
      <c r="M21" s="16">
        <f>IF(IFERROR(INDEX(Blocks!$M$2:$M$1065,MATCH($A21&amp;"|1",Blocks!$A$2:$A$1065,0)),"")=0,"",IFERROR(INDEX(Blocks!$P$2:$P$1065,MATCH($A21&amp;"|1",Blocks!$A$2:$A$1065,0)),""))</f>
        <v/>
      </c>
      <c r="N21" s="15">
        <f>IF(IFERROR(INDEX(Blocks!$M$2:$M$1065,MATCH($A21&amp;"|1",Blocks!$A$2:$A$1065,0)),"")=0,"",IFERROR(INDEX(Blocks!$S$2:$S$1065,MATCH($A21&amp;"|1",Blocks!$A$2:$A$1065,0)),""))</f>
        <v/>
      </c>
      <c r="O21" s="17">
        <f>IFERROR(INDEX(Blocks!$T$2:$T$1065,MATCH($A21&amp;"|1",Blocks!$A$2:$A$1065,0)),"")</f>
        <v/>
      </c>
      <c r="P21" s="18">
        <f>IFERROR(INDEX(Blocks!$N$2:$N$1065,MATCH($A21&amp;"|2",Blocks!$A$2:$A$1065,0)),"")</f>
        <v/>
      </c>
      <c r="Q21" s="19">
        <f>IF(IFERROR(INDEX(Blocks!$M$2:$M$1065,MATCH($A21&amp;"|2",Blocks!$A$2:$A$1065,0)),"")=0,"",IFERROR(INDEX(Blocks!$P$2:$P$1065,MATCH($A21&amp;"|2",Blocks!$A$2:$A$1065,0)),""))</f>
        <v/>
      </c>
      <c r="R21" s="18">
        <f>IF(IFERROR(INDEX(Blocks!$M$2:$M$1065,MATCH($A21&amp;"|2",Blocks!$A$2:$A$1065,0)),"")=0,"",IFERROR(INDEX(Blocks!$S$2:$S$1065,MATCH($A21&amp;"|2",Blocks!$A$2:$A$1065,0)),""))</f>
        <v/>
      </c>
      <c r="S21" s="20">
        <f>IFERROR(INDEX(Blocks!$T$2:$T$1065,MATCH($A21&amp;"|2",Blocks!$A$2:$A$1065,0)),"")</f>
        <v/>
      </c>
      <c r="T21" s="15">
        <f>IFERROR(INDEX(Blocks!$N$2:$N$1065,MATCH($A21&amp;"|3",Blocks!$A$2:$A$1065,0)),"")</f>
        <v/>
      </c>
      <c r="U21" s="16">
        <f>IF(IFERROR(INDEX(Blocks!$M$2:$M$1065,MATCH($A21&amp;"|3",Blocks!$A$2:$A$1065,0)),"")=0,"",IFERROR(INDEX(Blocks!$P$2:$P$1065,MATCH($A21&amp;"|3",Blocks!$A$2:$A$1065,0)),""))</f>
        <v/>
      </c>
      <c r="V21" s="15">
        <f>IF(IFERROR(INDEX(Blocks!$M$2:$M$1065,MATCH($A21&amp;"|3",Blocks!$A$2:$A$1065,0)),"")=0,"",IFERROR(INDEX(Blocks!$S$2:$S$1065,MATCH($A21&amp;"|3",Blocks!$A$2:$A$1065,0)),""))</f>
        <v/>
      </c>
      <c r="W21" s="17">
        <f>IFERROR(INDEX(Blocks!$T$2:$T$1065,MATCH($A21&amp;"|3",Blocks!$A$2:$A$1065,0)),"")</f>
        <v/>
      </c>
      <c r="X21" s="18">
        <f>IFERROR(INDEX(Blocks!$N$2:$N$1065,MATCH($A21&amp;"|4",Blocks!$A$2:$A$1065,0)),"")</f>
        <v/>
      </c>
      <c r="Y21" s="19">
        <f>IF(IFERROR(INDEX(Blocks!$M$2:$M$1065,MATCH($A21&amp;"|4",Blocks!$A$2:$A$1065,0)),"")=0,"",IFERROR(INDEX(Blocks!$P$2:$P$1065,MATCH($A21&amp;"|4",Blocks!$A$2:$A$1065,0)),""))</f>
        <v/>
      </c>
      <c r="Z21" s="18">
        <f>IF(IFERROR(INDEX(Blocks!$M$2:$M$1065,MATCH($A21&amp;"|4",Blocks!$A$2:$A$1065,0)),"")=0,"",IFERROR(INDEX(Blocks!$S$2:$S$1065,MATCH($A21&amp;"|4",Blocks!$A$2:$A$1065,0)),""))</f>
        <v/>
      </c>
      <c r="AA21" s="20">
        <f>IFERROR(INDEX(Blocks!$T$2:$T$1065,MATCH($A21&amp;"|4",Blocks!$A$2:$A$1065,0)),"")</f>
        <v/>
      </c>
      <c r="AB21" s="15">
        <f>IFERROR(INDEX(Blocks!$N$2:$N$1065,MATCH($A21&amp;"|5",Blocks!$A$2:$A$1065,0)),"")</f>
        <v/>
      </c>
      <c r="AC21" s="16">
        <f>IF(IFERROR(INDEX(Blocks!$M$2:$M$1065,MATCH($A21&amp;"|5",Blocks!$A$2:$A$1065,0)),"")=0,"",IFERROR(INDEX(Blocks!$P$2:$P$1065,MATCH($A21&amp;"|5",Blocks!$A$2:$A$1065,0)),""))</f>
        <v/>
      </c>
      <c r="AD21" s="15">
        <f>IF(IFERROR(INDEX(Blocks!$M$2:$M$1065,MATCH($A21&amp;"|5",Blocks!$A$2:$A$1065,0)),"")=0,"",IFERROR(INDEX(Blocks!$S$2:$S$1065,MATCH($A21&amp;"|5",Blocks!$A$2:$A$1065,0)),""))</f>
        <v/>
      </c>
      <c r="AE21" s="17">
        <f>IFERROR(INDEX(Blocks!$T$2:$T$1065,MATCH($A21&amp;"|5",Blocks!$A$2:$A$1065,0)),"")</f>
        <v/>
      </c>
      <c r="AF21" s="18">
        <f>IFERROR(INDEX(Blocks!$N$2:$N$1065,MATCH($A21&amp;"|6",Blocks!$A$2:$A$1065,0)),"")</f>
        <v/>
      </c>
      <c r="AG21" s="19">
        <f>IF(IFERROR(INDEX(Blocks!$M$2:$M$1065,MATCH($A21&amp;"|6",Blocks!$A$2:$A$1065,0)),"")=0,"",IFERROR(INDEX(Blocks!$P$2:$P$1065,MATCH($A21&amp;"|6",Blocks!$A$2:$A$1065,0)),""))</f>
        <v/>
      </c>
      <c r="AH21" s="18">
        <f>IF(IFERROR(INDEX(Blocks!$M$2:$M$1065,MATCH($A21&amp;"|6",Blocks!$A$2:$A$1065,0)),"")=0,"",IFERROR(INDEX(Blocks!$S$2:$S$1065,MATCH($A21&amp;"|6",Blocks!$A$2:$A$1065,0)),""))</f>
        <v/>
      </c>
      <c r="AI21" s="20">
        <f>IFERROR(INDEX(Blocks!$T$2:$T$1065,MATCH($A21&amp;"|6",Blocks!$A$2:$A$1065,0)),"")</f>
        <v/>
      </c>
      <c r="AJ21" s="15">
        <f>IFERROR(INDEX(Blocks!$N$2:$N$1065,MATCH($A21&amp;"|7",Blocks!$A$2:$A$1065,0)),"")</f>
        <v/>
      </c>
      <c r="AK21" s="16">
        <f>IF(IFERROR(INDEX(Blocks!$M$2:$M$1065,MATCH($A21&amp;"|7",Blocks!$A$2:$A$1065,0)),"")=0,"",IFERROR(INDEX(Blocks!$P$2:$P$1065,MATCH($A21&amp;"|7",Blocks!$A$2:$A$1065,0)),""))</f>
        <v/>
      </c>
      <c r="AL21" s="15">
        <f>IF(IFERROR(INDEX(Blocks!$M$2:$M$1065,MATCH($A21&amp;"|7",Blocks!$A$2:$A$1065,0)),"")=0,"",IFERROR(INDEX(Blocks!$S$2:$S$1065,MATCH($A21&amp;"|7",Blocks!$A$2:$A$1065,0)),""))</f>
        <v/>
      </c>
      <c r="AM21" s="17">
        <f>IFERROR(INDEX(Blocks!$T$2:$T$1065,MATCH($A21&amp;"|7",Blocks!$A$2:$A$1065,0)),"")</f>
        <v/>
      </c>
      <c r="AN21" s="18">
        <f>IFERROR(INDEX(Blocks!$N$2:$N$1065,MATCH($A21&amp;"|8",Blocks!$A$2:$A$1065,0)),"")</f>
        <v/>
      </c>
      <c r="AO21" s="19">
        <f>IF(IFERROR(INDEX(Blocks!$M$2:$M$1065,MATCH($A21&amp;"|8",Blocks!$A$2:$A$1065,0)),"")=0,"",IFERROR(INDEX(Blocks!$P$2:$P$1065,MATCH($A21&amp;"|8",Blocks!$A$2:$A$1065,0)),""))</f>
        <v/>
      </c>
      <c r="AP21" s="18">
        <f>IF(IFERROR(INDEX(Blocks!$M$2:$M$1065,MATCH($A21&amp;"|8",Blocks!$A$2:$A$1065,0)),"")=0,"",IFERROR(INDEX(Blocks!$S$2:$S$1065,MATCH($A21&amp;"|8",Blocks!$A$2:$A$1065,0)),""))</f>
        <v/>
      </c>
      <c r="AQ21" s="20">
        <f>IFERROR(INDEX(Blocks!$T$2:$T$1065,MATCH($A21&amp;"|8",Blocks!$A$2:$A$1065,0)),"")</f>
        <v/>
      </c>
      <c r="AR21" s="15">
        <f>IFERROR(INDEX(Blocks!$N$2:$N$1065,MATCH($A21&amp;"|9",Blocks!$A$2:$A$1065,0)),"")</f>
        <v/>
      </c>
      <c r="AS21" s="16">
        <f>IF(IFERROR(INDEX(Blocks!$M$2:$M$1065,MATCH($A21&amp;"|9",Blocks!$A$2:$A$1065,0)),"")=0,"",IFERROR(INDEX(Blocks!$P$2:$P$1065,MATCH($A21&amp;"|9",Blocks!$A$2:$A$1065,0)),""))</f>
        <v/>
      </c>
      <c r="AT21" s="15">
        <f>IF(IFERROR(INDEX(Blocks!$M$2:$M$1065,MATCH($A21&amp;"|9",Blocks!$A$2:$A$1065,0)),"")=0,"",IFERROR(INDEX(Blocks!$S$2:$S$1065,MATCH($A21&amp;"|9",Blocks!$A$2:$A$1065,0)),""))</f>
        <v/>
      </c>
      <c r="AU21" s="17">
        <f>IFERROR(INDEX(Blocks!$T$2:$T$1065,MATCH($A21&amp;"|9",Blocks!$A$2:$A$1065,0)),"")</f>
        <v/>
      </c>
      <c r="AV21" s="18">
        <f>IFERROR(INDEX(Blocks!$N$2:$N$1065,MATCH($A21&amp;"|10",Blocks!$A$2:$A$1065,0)),"")</f>
        <v/>
      </c>
      <c r="AW21" s="19">
        <f>IF(IFERROR(INDEX(Blocks!$M$2:$M$1065,MATCH($A21&amp;"|10",Blocks!$A$2:$A$1065,0)),"")=0,"",IFERROR(INDEX(Blocks!$P$2:$P$1065,MATCH($A21&amp;"|10",Blocks!$A$2:$A$1065,0)),""))</f>
        <v/>
      </c>
      <c r="AX21" s="18">
        <f>IF(IFERROR(INDEX(Blocks!$M$2:$M$1065,MATCH($A21&amp;"|10",Blocks!$A$2:$A$1065,0)),"")=0,"",IFERROR(INDEX(Blocks!$S$2:$S$1065,MATCH($A21&amp;"|10",Blocks!$A$2:$A$1065,0)),""))</f>
        <v/>
      </c>
      <c r="AY21" s="20">
        <f>IFERROR(INDEX(Blocks!$T$2:$T$1065,MATCH($A21&amp;"|10",Blocks!$A$2:$A$1065,0)),"")</f>
        <v/>
      </c>
      <c r="AZ21" s="15">
        <f>IFERROR(INDEX(Blocks!$N$2:$N$1065,MATCH($A21&amp;"|11",Blocks!$A$2:$A$1065,0)),"")</f>
        <v/>
      </c>
      <c r="BA21" s="16">
        <f>IF(IFERROR(INDEX(Blocks!$M$2:$M$1065,MATCH($A21&amp;"|11",Blocks!$A$2:$A$1065,0)),"")=0,"",IFERROR(INDEX(Blocks!$P$2:$P$1065,MATCH($A21&amp;"|11",Blocks!$A$2:$A$1065,0)),""))</f>
        <v/>
      </c>
      <c r="BB21" s="15">
        <f>IF(IFERROR(INDEX(Blocks!$M$2:$M$1065,MATCH($A21&amp;"|11",Blocks!$A$2:$A$1065,0)),"")=0,"",IFERROR(INDEX(Blocks!$S$2:$S$1065,MATCH($A21&amp;"|11",Blocks!$A$2:$A$1065,0)),""))</f>
        <v/>
      </c>
      <c r="BC21" s="17">
        <f>IFERROR(INDEX(Blocks!$T$2:$T$1065,MATCH($A21&amp;"|11",Blocks!$A$2:$A$1065,0)),"")</f>
        <v/>
      </c>
      <c r="BD21" s="18">
        <f>IFERROR(INDEX(Blocks!$N$2:$N$1065,MATCH($A21&amp;"|12",Blocks!$A$2:$A$1065,0)),"")</f>
        <v/>
      </c>
      <c r="BE21" s="19">
        <f>IF(IFERROR(INDEX(Blocks!$M$2:$M$1065,MATCH($A21&amp;"|12",Blocks!$A$2:$A$1065,0)),"")=0,"",IFERROR(INDEX(Blocks!$P$2:$P$1065,MATCH($A21&amp;"|12",Blocks!$A$2:$A$1065,0)),""))</f>
        <v/>
      </c>
      <c r="BF21" s="18">
        <f>IF(IFERROR(INDEX(Blocks!$M$2:$M$1065,MATCH($A21&amp;"|12",Blocks!$A$2:$A$1065,0)),"")=0,"",IFERROR(INDEX(Blocks!$S$2:$S$1065,MATCH($A21&amp;"|12",Blocks!$A$2:$A$1065,0)),""))</f>
        <v/>
      </c>
      <c r="BG21" s="20">
        <f>IFERROR(INDEX(Blocks!$T$2:$T$1065,MATCH($A21&amp;"|12",Blocks!$A$2:$A$1065,0)),"")</f>
        <v/>
      </c>
    </row>
    <row r="22">
      <c r="A22" s="6" t="inlineStr">
        <is>
          <t>Stevenage</t>
        </is>
      </c>
      <c r="B22" s="11" t="n">
        <v>17</v>
      </c>
      <c r="C22" s="12">
        <f>IFERROR(INDEX(Ratings!$F:$F,MATCH($A22,Ratings!$C:$C,0)),"")</f>
        <v/>
      </c>
      <c r="D22" s="11">
        <f>SUMIFS(TeamGames!$X$2:$X$4073,TeamGames!$D$2:$D$4073,$A22)</f>
        <v/>
      </c>
      <c r="E22" s="11">
        <f>SUMIFS(TeamGames!$O$2:$O$4073,TeamGames!$D$2:$D$4073,$A22)</f>
        <v/>
      </c>
      <c r="F22" s="13">
        <f>SUMIFS(TeamGames!$S$2:$S$4073,TeamGames!$D$2:$D$4073,$A22,TeamGames!$X$2:$X$4073,1)</f>
        <v/>
      </c>
      <c r="G22" s="14">
        <f>IF(D22=0,"",E22-F22)</f>
        <v/>
      </c>
      <c r="H22" s="13">
        <f>SUMIFS(TeamGames!$W$2:$W$4073,TeamGames!$D$2:$D$4073,$A22)</f>
        <v/>
      </c>
      <c r="I22" s="14">
        <f>IF(D22=0,"",H22-F22)</f>
        <v/>
      </c>
      <c r="J22" s="13">
        <f>SUMIFS(TeamGames!$T$2:$T$4073,TeamGames!$D$2:$D$4073,$A22)</f>
        <v/>
      </c>
      <c r="K22" s="13">
        <f>SUMIFS(TeamGames!$U$2:$U$4073,TeamGames!$D$2:$D$4073,$A22)</f>
        <v/>
      </c>
      <c r="L22" s="15">
        <f>IFERROR(INDEX(Blocks!$N$2:$N$1065,MATCH($A22&amp;"|1",Blocks!$A$2:$A$1065,0)),"")</f>
        <v/>
      </c>
      <c r="M22" s="16">
        <f>IF(IFERROR(INDEX(Blocks!$M$2:$M$1065,MATCH($A22&amp;"|1",Blocks!$A$2:$A$1065,0)),"")=0,"",IFERROR(INDEX(Blocks!$P$2:$P$1065,MATCH($A22&amp;"|1",Blocks!$A$2:$A$1065,0)),""))</f>
        <v/>
      </c>
      <c r="N22" s="15">
        <f>IF(IFERROR(INDEX(Blocks!$M$2:$M$1065,MATCH($A22&amp;"|1",Blocks!$A$2:$A$1065,0)),"")=0,"",IFERROR(INDEX(Blocks!$S$2:$S$1065,MATCH($A22&amp;"|1",Blocks!$A$2:$A$1065,0)),""))</f>
        <v/>
      </c>
      <c r="O22" s="17">
        <f>IFERROR(INDEX(Blocks!$T$2:$T$1065,MATCH($A22&amp;"|1",Blocks!$A$2:$A$1065,0)),"")</f>
        <v/>
      </c>
      <c r="P22" s="18">
        <f>IFERROR(INDEX(Blocks!$N$2:$N$1065,MATCH($A22&amp;"|2",Blocks!$A$2:$A$1065,0)),"")</f>
        <v/>
      </c>
      <c r="Q22" s="19">
        <f>IF(IFERROR(INDEX(Blocks!$M$2:$M$1065,MATCH($A22&amp;"|2",Blocks!$A$2:$A$1065,0)),"")=0,"",IFERROR(INDEX(Blocks!$P$2:$P$1065,MATCH($A22&amp;"|2",Blocks!$A$2:$A$1065,0)),""))</f>
        <v/>
      </c>
      <c r="R22" s="18">
        <f>IF(IFERROR(INDEX(Blocks!$M$2:$M$1065,MATCH($A22&amp;"|2",Blocks!$A$2:$A$1065,0)),"")=0,"",IFERROR(INDEX(Blocks!$S$2:$S$1065,MATCH($A22&amp;"|2",Blocks!$A$2:$A$1065,0)),""))</f>
        <v/>
      </c>
      <c r="S22" s="20">
        <f>IFERROR(INDEX(Blocks!$T$2:$T$1065,MATCH($A22&amp;"|2",Blocks!$A$2:$A$1065,0)),"")</f>
        <v/>
      </c>
      <c r="T22" s="15">
        <f>IFERROR(INDEX(Blocks!$N$2:$N$1065,MATCH($A22&amp;"|3",Blocks!$A$2:$A$1065,0)),"")</f>
        <v/>
      </c>
      <c r="U22" s="16">
        <f>IF(IFERROR(INDEX(Blocks!$M$2:$M$1065,MATCH($A22&amp;"|3",Blocks!$A$2:$A$1065,0)),"")=0,"",IFERROR(INDEX(Blocks!$P$2:$P$1065,MATCH($A22&amp;"|3",Blocks!$A$2:$A$1065,0)),""))</f>
        <v/>
      </c>
      <c r="V22" s="15">
        <f>IF(IFERROR(INDEX(Blocks!$M$2:$M$1065,MATCH($A22&amp;"|3",Blocks!$A$2:$A$1065,0)),"")=0,"",IFERROR(INDEX(Blocks!$S$2:$S$1065,MATCH($A22&amp;"|3",Blocks!$A$2:$A$1065,0)),""))</f>
        <v/>
      </c>
      <c r="W22" s="17">
        <f>IFERROR(INDEX(Blocks!$T$2:$T$1065,MATCH($A22&amp;"|3",Blocks!$A$2:$A$1065,0)),"")</f>
        <v/>
      </c>
      <c r="X22" s="18">
        <f>IFERROR(INDEX(Blocks!$N$2:$N$1065,MATCH($A22&amp;"|4",Blocks!$A$2:$A$1065,0)),"")</f>
        <v/>
      </c>
      <c r="Y22" s="19">
        <f>IF(IFERROR(INDEX(Blocks!$M$2:$M$1065,MATCH($A22&amp;"|4",Blocks!$A$2:$A$1065,0)),"")=0,"",IFERROR(INDEX(Blocks!$P$2:$P$1065,MATCH($A22&amp;"|4",Blocks!$A$2:$A$1065,0)),""))</f>
        <v/>
      </c>
      <c r="Z22" s="18">
        <f>IF(IFERROR(INDEX(Blocks!$M$2:$M$1065,MATCH($A22&amp;"|4",Blocks!$A$2:$A$1065,0)),"")=0,"",IFERROR(INDEX(Blocks!$S$2:$S$1065,MATCH($A22&amp;"|4",Blocks!$A$2:$A$1065,0)),""))</f>
        <v/>
      </c>
      <c r="AA22" s="20">
        <f>IFERROR(INDEX(Blocks!$T$2:$T$1065,MATCH($A22&amp;"|4",Blocks!$A$2:$A$1065,0)),"")</f>
        <v/>
      </c>
      <c r="AB22" s="15">
        <f>IFERROR(INDEX(Blocks!$N$2:$N$1065,MATCH($A22&amp;"|5",Blocks!$A$2:$A$1065,0)),"")</f>
        <v/>
      </c>
      <c r="AC22" s="16">
        <f>IF(IFERROR(INDEX(Blocks!$M$2:$M$1065,MATCH($A22&amp;"|5",Blocks!$A$2:$A$1065,0)),"")=0,"",IFERROR(INDEX(Blocks!$P$2:$P$1065,MATCH($A22&amp;"|5",Blocks!$A$2:$A$1065,0)),""))</f>
        <v/>
      </c>
      <c r="AD22" s="15">
        <f>IF(IFERROR(INDEX(Blocks!$M$2:$M$1065,MATCH($A22&amp;"|5",Blocks!$A$2:$A$1065,0)),"")=0,"",IFERROR(INDEX(Blocks!$S$2:$S$1065,MATCH($A22&amp;"|5",Blocks!$A$2:$A$1065,0)),""))</f>
        <v/>
      </c>
      <c r="AE22" s="17">
        <f>IFERROR(INDEX(Blocks!$T$2:$T$1065,MATCH($A22&amp;"|5",Blocks!$A$2:$A$1065,0)),"")</f>
        <v/>
      </c>
      <c r="AF22" s="18">
        <f>IFERROR(INDEX(Blocks!$N$2:$N$1065,MATCH($A22&amp;"|6",Blocks!$A$2:$A$1065,0)),"")</f>
        <v/>
      </c>
      <c r="AG22" s="19">
        <f>IF(IFERROR(INDEX(Blocks!$M$2:$M$1065,MATCH($A22&amp;"|6",Blocks!$A$2:$A$1065,0)),"")=0,"",IFERROR(INDEX(Blocks!$P$2:$P$1065,MATCH($A22&amp;"|6",Blocks!$A$2:$A$1065,0)),""))</f>
        <v/>
      </c>
      <c r="AH22" s="18">
        <f>IF(IFERROR(INDEX(Blocks!$M$2:$M$1065,MATCH($A22&amp;"|6",Blocks!$A$2:$A$1065,0)),"")=0,"",IFERROR(INDEX(Blocks!$S$2:$S$1065,MATCH($A22&amp;"|6",Blocks!$A$2:$A$1065,0)),""))</f>
        <v/>
      </c>
      <c r="AI22" s="20">
        <f>IFERROR(INDEX(Blocks!$T$2:$T$1065,MATCH($A22&amp;"|6",Blocks!$A$2:$A$1065,0)),"")</f>
        <v/>
      </c>
      <c r="AJ22" s="15">
        <f>IFERROR(INDEX(Blocks!$N$2:$N$1065,MATCH($A22&amp;"|7",Blocks!$A$2:$A$1065,0)),"")</f>
        <v/>
      </c>
      <c r="AK22" s="16">
        <f>IF(IFERROR(INDEX(Blocks!$M$2:$M$1065,MATCH($A22&amp;"|7",Blocks!$A$2:$A$1065,0)),"")=0,"",IFERROR(INDEX(Blocks!$P$2:$P$1065,MATCH($A22&amp;"|7",Blocks!$A$2:$A$1065,0)),""))</f>
        <v/>
      </c>
      <c r="AL22" s="15">
        <f>IF(IFERROR(INDEX(Blocks!$M$2:$M$1065,MATCH($A22&amp;"|7",Blocks!$A$2:$A$1065,0)),"")=0,"",IFERROR(INDEX(Blocks!$S$2:$S$1065,MATCH($A22&amp;"|7",Blocks!$A$2:$A$1065,0)),""))</f>
        <v/>
      </c>
      <c r="AM22" s="17">
        <f>IFERROR(INDEX(Blocks!$T$2:$T$1065,MATCH($A22&amp;"|7",Blocks!$A$2:$A$1065,0)),"")</f>
        <v/>
      </c>
      <c r="AN22" s="18">
        <f>IFERROR(INDEX(Blocks!$N$2:$N$1065,MATCH($A22&amp;"|8",Blocks!$A$2:$A$1065,0)),"")</f>
        <v/>
      </c>
      <c r="AO22" s="19">
        <f>IF(IFERROR(INDEX(Blocks!$M$2:$M$1065,MATCH($A22&amp;"|8",Blocks!$A$2:$A$1065,0)),"")=0,"",IFERROR(INDEX(Blocks!$P$2:$P$1065,MATCH($A22&amp;"|8",Blocks!$A$2:$A$1065,0)),""))</f>
        <v/>
      </c>
      <c r="AP22" s="18">
        <f>IF(IFERROR(INDEX(Blocks!$M$2:$M$1065,MATCH($A22&amp;"|8",Blocks!$A$2:$A$1065,0)),"")=0,"",IFERROR(INDEX(Blocks!$S$2:$S$1065,MATCH($A22&amp;"|8",Blocks!$A$2:$A$1065,0)),""))</f>
        <v/>
      </c>
      <c r="AQ22" s="20">
        <f>IFERROR(INDEX(Blocks!$T$2:$T$1065,MATCH($A22&amp;"|8",Blocks!$A$2:$A$1065,0)),"")</f>
        <v/>
      </c>
      <c r="AR22" s="15">
        <f>IFERROR(INDEX(Blocks!$N$2:$N$1065,MATCH($A22&amp;"|9",Blocks!$A$2:$A$1065,0)),"")</f>
        <v/>
      </c>
      <c r="AS22" s="16">
        <f>IF(IFERROR(INDEX(Blocks!$M$2:$M$1065,MATCH($A22&amp;"|9",Blocks!$A$2:$A$1065,0)),"")=0,"",IFERROR(INDEX(Blocks!$P$2:$P$1065,MATCH($A22&amp;"|9",Blocks!$A$2:$A$1065,0)),""))</f>
        <v/>
      </c>
      <c r="AT22" s="15">
        <f>IF(IFERROR(INDEX(Blocks!$M$2:$M$1065,MATCH($A22&amp;"|9",Blocks!$A$2:$A$1065,0)),"")=0,"",IFERROR(INDEX(Blocks!$S$2:$S$1065,MATCH($A22&amp;"|9",Blocks!$A$2:$A$1065,0)),""))</f>
        <v/>
      </c>
      <c r="AU22" s="17">
        <f>IFERROR(INDEX(Blocks!$T$2:$T$1065,MATCH($A22&amp;"|9",Blocks!$A$2:$A$1065,0)),"")</f>
        <v/>
      </c>
      <c r="AV22" s="18">
        <f>IFERROR(INDEX(Blocks!$N$2:$N$1065,MATCH($A22&amp;"|10",Blocks!$A$2:$A$1065,0)),"")</f>
        <v/>
      </c>
      <c r="AW22" s="19">
        <f>IF(IFERROR(INDEX(Blocks!$M$2:$M$1065,MATCH($A22&amp;"|10",Blocks!$A$2:$A$1065,0)),"")=0,"",IFERROR(INDEX(Blocks!$P$2:$P$1065,MATCH($A22&amp;"|10",Blocks!$A$2:$A$1065,0)),""))</f>
        <v/>
      </c>
      <c r="AX22" s="18">
        <f>IF(IFERROR(INDEX(Blocks!$M$2:$M$1065,MATCH($A22&amp;"|10",Blocks!$A$2:$A$1065,0)),"")=0,"",IFERROR(INDEX(Blocks!$S$2:$S$1065,MATCH($A22&amp;"|10",Blocks!$A$2:$A$1065,0)),""))</f>
        <v/>
      </c>
      <c r="AY22" s="20">
        <f>IFERROR(INDEX(Blocks!$T$2:$T$1065,MATCH($A22&amp;"|10",Blocks!$A$2:$A$1065,0)),"")</f>
        <v/>
      </c>
      <c r="AZ22" s="15">
        <f>IFERROR(INDEX(Blocks!$N$2:$N$1065,MATCH($A22&amp;"|11",Blocks!$A$2:$A$1065,0)),"")</f>
        <v/>
      </c>
      <c r="BA22" s="16">
        <f>IF(IFERROR(INDEX(Blocks!$M$2:$M$1065,MATCH($A22&amp;"|11",Blocks!$A$2:$A$1065,0)),"")=0,"",IFERROR(INDEX(Blocks!$P$2:$P$1065,MATCH($A22&amp;"|11",Blocks!$A$2:$A$1065,0)),""))</f>
        <v/>
      </c>
      <c r="BB22" s="15">
        <f>IF(IFERROR(INDEX(Blocks!$M$2:$M$1065,MATCH($A22&amp;"|11",Blocks!$A$2:$A$1065,0)),"")=0,"",IFERROR(INDEX(Blocks!$S$2:$S$1065,MATCH($A22&amp;"|11",Blocks!$A$2:$A$1065,0)),""))</f>
        <v/>
      </c>
      <c r="BC22" s="17">
        <f>IFERROR(INDEX(Blocks!$T$2:$T$1065,MATCH($A22&amp;"|11",Blocks!$A$2:$A$1065,0)),"")</f>
        <v/>
      </c>
      <c r="BD22" s="18">
        <f>IFERROR(INDEX(Blocks!$N$2:$N$1065,MATCH($A22&amp;"|12",Blocks!$A$2:$A$1065,0)),"")</f>
        <v/>
      </c>
      <c r="BE22" s="19">
        <f>IF(IFERROR(INDEX(Blocks!$M$2:$M$1065,MATCH($A22&amp;"|12",Blocks!$A$2:$A$1065,0)),"")=0,"",IFERROR(INDEX(Blocks!$P$2:$P$1065,MATCH($A22&amp;"|12",Blocks!$A$2:$A$1065,0)),""))</f>
        <v/>
      </c>
      <c r="BF22" s="18">
        <f>IF(IFERROR(INDEX(Blocks!$M$2:$M$1065,MATCH($A22&amp;"|12",Blocks!$A$2:$A$1065,0)),"")=0,"",IFERROR(INDEX(Blocks!$S$2:$S$1065,MATCH($A22&amp;"|12",Blocks!$A$2:$A$1065,0)),""))</f>
        <v/>
      </c>
      <c r="BG22" s="20">
        <f>IFERROR(INDEX(Blocks!$T$2:$T$1065,MATCH($A22&amp;"|12",Blocks!$A$2:$A$1065,0)),"")</f>
        <v/>
      </c>
    </row>
    <row r="23">
      <c r="A23" s="6" t="inlineStr">
        <is>
          <t>Notts County</t>
        </is>
      </c>
      <c r="B23" s="11" t="n">
        <v>18</v>
      </c>
      <c r="C23" s="12">
        <f>IFERROR(INDEX(Ratings!$F:$F,MATCH($A23,Ratings!$C:$C,0)),"")</f>
        <v/>
      </c>
      <c r="D23" s="11">
        <f>SUMIFS(TeamGames!$X$2:$X$4073,TeamGames!$D$2:$D$4073,$A23)</f>
        <v/>
      </c>
      <c r="E23" s="11">
        <f>SUMIFS(TeamGames!$O$2:$O$4073,TeamGames!$D$2:$D$4073,$A23)</f>
        <v/>
      </c>
      <c r="F23" s="13">
        <f>SUMIFS(TeamGames!$S$2:$S$4073,TeamGames!$D$2:$D$4073,$A23,TeamGames!$X$2:$X$4073,1)</f>
        <v/>
      </c>
      <c r="G23" s="14">
        <f>IF(D23=0,"",E23-F23)</f>
        <v/>
      </c>
      <c r="H23" s="13">
        <f>SUMIFS(TeamGames!$W$2:$W$4073,TeamGames!$D$2:$D$4073,$A23)</f>
        <v/>
      </c>
      <c r="I23" s="14">
        <f>IF(D23=0,"",H23-F23)</f>
        <v/>
      </c>
      <c r="J23" s="13">
        <f>SUMIFS(TeamGames!$T$2:$T$4073,TeamGames!$D$2:$D$4073,$A23)</f>
        <v/>
      </c>
      <c r="K23" s="13">
        <f>SUMIFS(TeamGames!$U$2:$U$4073,TeamGames!$D$2:$D$4073,$A23)</f>
        <v/>
      </c>
      <c r="L23" s="15">
        <f>IFERROR(INDEX(Blocks!$N$2:$N$1065,MATCH($A23&amp;"|1",Blocks!$A$2:$A$1065,0)),"")</f>
        <v/>
      </c>
      <c r="M23" s="16">
        <f>IF(IFERROR(INDEX(Blocks!$M$2:$M$1065,MATCH($A23&amp;"|1",Blocks!$A$2:$A$1065,0)),"")=0,"",IFERROR(INDEX(Blocks!$P$2:$P$1065,MATCH($A23&amp;"|1",Blocks!$A$2:$A$1065,0)),""))</f>
        <v/>
      </c>
      <c r="N23" s="15">
        <f>IF(IFERROR(INDEX(Blocks!$M$2:$M$1065,MATCH($A23&amp;"|1",Blocks!$A$2:$A$1065,0)),"")=0,"",IFERROR(INDEX(Blocks!$S$2:$S$1065,MATCH($A23&amp;"|1",Blocks!$A$2:$A$1065,0)),""))</f>
        <v/>
      </c>
      <c r="O23" s="17">
        <f>IFERROR(INDEX(Blocks!$T$2:$T$1065,MATCH($A23&amp;"|1",Blocks!$A$2:$A$1065,0)),"")</f>
        <v/>
      </c>
      <c r="P23" s="18">
        <f>IFERROR(INDEX(Blocks!$N$2:$N$1065,MATCH($A23&amp;"|2",Blocks!$A$2:$A$1065,0)),"")</f>
        <v/>
      </c>
      <c r="Q23" s="19">
        <f>IF(IFERROR(INDEX(Blocks!$M$2:$M$1065,MATCH($A23&amp;"|2",Blocks!$A$2:$A$1065,0)),"")=0,"",IFERROR(INDEX(Blocks!$P$2:$P$1065,MATCH($A23&amp;"|2",Blocks!$A$2:$A$1065,0)),""))</f>
        <v/>
      </c>
      <c r="R23" s="18">
        <f>IF(IFERROR(INDEX(Blocks!$M$2:$M$1065,MATCH($A23&amp;"|2",Blocks!$A$2:$A$1065,0)),"")=0,"",IFERROR(INDEX(Blocks!$S$2:$S$1065,MATCH($A23&amp;"|2",Blocks!$A$2:$A$1065,0)),""))</f>
        <v/>
      </c>
      <c r="S23" s="20">
        <f>IFERROR(INDEX(Blocks!$T$2:$T$1065,MATCH($A23&amp;"|2",Blocks!$A$2:$A$1065,0)),"")</f>
        <v/>
      </c>
      <c r="T23" s="15">
        <f>IFERROR(INDEX(Blocks!$N$2:$N$1065,MATCH($A23&amp;"|3",Blocks!$A$2:$A$1065,0)),"")</f>
        <v/>
      </c>
      <c r="U23" s="16">
        <f>IF(IFERROR(INDEX(Blocks!$M$2:$M$1065,MATCH($A23&amp;"|3",Blocks!$A$2:$A$1065,0)),"")=0,"",IFERROR(INDEX(Blocks!$P$2:$P$1065,MATCH($A23&amp;"|3",Blocks!$A$2:$A$1065,0)),""))</f>
        <v/>
      </c>
      <c r="V23" s="15">
        <f>IF(IFERROR(INDEX(Blocks!$M$2:$M$1065,MATCH($A23&amp;"|3",Blocks!$A$2:$A$1065,0)),"")=0,"",IFERROR(INDEX(Blocks!$S$2:$S$1065,MATCH($A23&amp;"|3",Blocks!$A$2:$A$1065,0)),""))</f>
        <v/>
      </c>
      <c r="W23" s="17">
        <f>IFERROR(INDEX(Blocks!$T$2:$T$1065,MATCH($A23&amp;"|3",Blocks!$A$2:$A$1065,0)),"")</f>
        <v/>
      </c>
      <c r="X23" s="18">
        <f>IFERROR(INDEX(Blocks!$N$2:$N$1065,MATCH($A23&amp;"|4",Blocks!$A$2:$A$1065,0)),"")</f>
        <v/>
      </c>
      <c r="Y23" s="19">
        <f>IF(IFERROR(INDEX(Blocks!$M$2:$M$1065,MATCH($A23&amp;"|4",Blocks!$A$2:$A$1065,0)),"")=0,"",IFERROR(INDEX(Blocks!$P$2:$P$1065,MATCH($A23&amp;"|4",Blocks!$A$2:$A$1065,0)),""))</f>
        <v/>
      </c>
      <c r="Z23" s="18">
        <f>IF(IFERROR(INDEX(Blocks!$M$2:$M$1065,MATCH($A23&amp;"|4",Blocks!$A$2:$A$1065,0)),"")=0,"",IFERROR(INDEX(Blocks!$S$2:$S$1065,MATCH($A23&amp;"|4",Blocks!$A$2:$A$1065,0)),""))</f>
        <v/>
      </c>
      <c r="AA23" s="20">
        <f>IFERROR(INDEX(Blocks!$T$2:$T$1065,MATCH($A23&amp;"|4",Blocks!$A$2:$A$1065,0)),"")</f>
        <v/>
      </c>
      <c r="AB23" s="15">
        <f>IFERROR(INDEX(Blocks!$N$2:$N$1065,MATCH($A23&amp;"|5",Blocks!$A$2:$A$1065,0)),"")</f>
        <v/>
      </c>
      <c r="AC23" s="16">
        <f>IF(IFERROR(INDEX(Blocks!$M$2:$M$1065,MATCH($A23&amp;"|5",Blocks!$A$2:$A$1065,0)),"")=0,"",IFERROR(INDEX(Blocks!$P$2:$P$1065,MATCH($A23&amp;"|5",Blocks!$A$2:$A$1065,0)),""))</f>
        <v/>
      </c>
      <c r="AD23" s="15">
        <f>IF(IFERROR(INDEX(Blocks!$M$2:$M$1065,MATCH($A23&amp;"|5",Blocks!$A$2:$A$1065,0)),"")=0,"",IFERROR(INDEX(Blocks!$S$2:$S$1065,MATCH($A23&amp;"|5",Blocks!$A$2:$A$1065,0)),""))</f>
        <v/>
      </c>
      <c r="AE23" s="17">
        <f>IFERROR(INDEX(Blocks!$T$2:$T$1065,MATCH($A23&amp;"|5",Blocks!$A$2:$A$1065,0)),"")</f>
        <v/>
      </c>
      <c r="AF23" s="18">
        <f>IFERROR(INDEX(Blocks!$N$2:$N$1065,MATCH($A23&amp;"|6",Blocks!$A$2:$A$1065,0)),"")</f>
        <v/>
      </c>
      <c r="AG23" s="19">
        <f>IF(IFERROR(INDEX(Blocks!$M$2:$M$1065,MATCH($A23&amp;"|6",Blocks!$A$2:$A$1065,0)),"")=0,"",IFERROR(INDEX(Blocks!$P$2:$P$1065,MATCH($A23&amp;"|6",Blocks!$A$2:$A$1065,0)),""))</f>
        <v/>
      </c>
      <c r="AH23" s="18">
        <f>IF(IFERROR(INDEX(Blocks!$M$2:$M$1065,MATCH($A23&amp;"|6",Blocks!$A$2:$A$1065,0)),"")=0,"",IFERROR(INDEX(Blocks!$S$2:$S$1065,MATCH($A23&amp;"|6",Blocks!$A$2:$A$1065,0)),""))</f>
        <v/>
      </c>
      <c r="AI23" s="20">
        <f>IFERROR(INDEX(Blocks!$T$2:$T$1065,MATCH($A23&amp;"|6",Blocks!$A$2:$A$1065,0)),"")</f>
        <v/>
      </c>
      <c r="AJ23" s="15">
        <f>IFERROR(INDEX(Blocks!$N$2:$N$1065,MATCH($A23&amp;"|7",Blocks!$A$2:$A$1065,0)),"")</f>
        <v/>
      </c>
      <c r="AK23" s="16">
        <f>IF(IFERROR(INDEX(Blocks!$M$2:$M$1065,MATCH($A23&amp;"|7",Blocks!$A$2:$A$1065,0)),"")=0,"",IFERROR(INDEX(Blocks!$P$2:$P$1065,MATCH($A23&amp;"|7",Blocks!$A$2:$A$1065,0)),""))</f>
        <v/>
      </c>
      <c r="AL23" s="15">
        <f>IF(IFERROR(INDEX(Blocks!$M$2:$M$1065,MATCH($A23&amp;"|7",Blocks!$A$2:$A$1065,0)),"")=0,"",IFERROR(INDEX(Blocks!$S$2:$S$1065,MATCH($A23&amp;"|7",Blocks!$A$2:$A$1065,0)),""))</f>
        <v/>
      </c>
      <c r="AM23" s="17">
        <f>IFERROR(INDEX(Blocks!$T$2:$T$1065,MATCH($A23&amp;"|7",Blocks!$A$2:$A$1065,0)),"")</f>
        <v/>
      </c>
      <c r="AN23" s="18">
        <f>IFERROR(INDEX(Blocks!$N$2:$N$1065,MATCH($A23&amp;"|8",Blocks!$A$2:$A$1065,0)),"")</f>
        <v/>
      </c>
      <c r="AO23" s="19">
        <f>IF(IFERROR(INDEX(Blocks!$M$2:$M$1065,MATCH($A23&amp;"|8",Blocks!$A$2:$A$1065,0)),"")=0,"",IFERROR(INDEX(Blocks!$P$2:$P$1065,MATCH($A23&amp;"|8",Blocks!$A$2:$A$1065,0)),""))</f>
        <v/>
      </c>
      <c r="AP23" s="18">
        <f>IF(IFERROR(INDEX(Blocks!$M$2:$M$1065,MATCH($A23&amp;"|8",Blocks!$A$2:$A$1065,0)),"")=0,"",IFERROR(INDEX(Blocks!$S$2:$S$1065,MATCH($A23&amp;"|8",Blocks!$A$2:$A$1065,0)),""))</f>
        <v/>
      </c>
      <c r="AQ23" s="20">
        <f>IFERROR(INDEX(Blocks!$T$2:$T$1065,MATCH($A23&amp;"|8",Blocks!$A$2:$A$1065,0)),"")</f>
        <v/>
      </c>
      <c r="AR23" s="15">
        <f>IFERROR(INDEX(Blocks!$N$2:$N$1065,MATCH($A23&amp;"|9",Blocks!$A$2:$A$1065,0)),"")</f>
        <v/>
      </c>
      <c r="AS23" s="16">
        <f>IF(IFERROR(INDEX(Blocks!$M$2:$M$1065,MATCH($A23&amp;"|9",Blocks!$A$2:$A$1065,0)),"")=0,"",IFERROR(INDEX(Blocks!$P$2:$P$1065,MATCH($A23&amp;"|9",Blocks!$A$2:$A$1065,0)),""))</f>
        <v/>
      </c>
      <c r="AT23" s="15">
        <f>IF(IFERROR(INDEX(Blocks!$M$2:$M$1065,MATCH($A23&amp;"|9",Blocks!$A$2:$A$1065,0)),"")=0,"",IFERROR(INDEX(Blocks!$S$2:$S$1065,MATCH($A23&amp;"|9",Blocks!$A$2:$A$1065,0)),""))</f>
        <v/>
      </c>
      <c r="AU23" s="17">
        <f>IFERROR(INDEX(Blocks!$T$2:$T$1065,MATCH($A23&amp;"|9",Blocks!$A$2:$A$1065,0)),"")</f>
        <v/>
      </c>
      <c r="AV23" s="18">
        <f>IFERROR(INDEX(Blocks!$N$2:$N$1065,MATCH($A23&amp;"|10",Blocks!$A$2:$A$1065,0)),"")</f>
        <v/>
      </c>
      <c r="AW23" s="19">
        <f>IF(IFERROR(INDEX(Blocks!$M$2:$M$1065,MATCH($A23&amp;"|10",Blocks!$A$2:$A$1065,0)),"")=0,"",IFERROR(INDEX(Blocks!$P$2:$P$1065,MATCH($A23&amp;"|10",Blocks!$A$2:$A$1065,0)),""))</f>
        <v/>
      </c>
      <c r="AX23" s="18">
        <f>IF(IFERROR(INDEX(Blocks!$M$2:$M$1065,MATCH($A23&amp;"|10",Blocks!$A$2:$A$1065,0)),"")=0,"",IFERROR(INDEX(Blocks!$S$2:$S$1065,MATCH($A23&amp;"|10",Blocks!$A$2:$A$1065,0)),""))</f>
        <v/>
      </c>
      <c r="AY23" s="20">
        <f>IFERROR(INDEX(Blocks!$T$2:$T$1065,MATCH($A23&amp;"|10",Blocks!$A$2:$A$1065,0)),"")</f>
        <v/>
      </c>
      <c r="AZ23" s="15">
        <f>IFERROR(INDEX(Blocks!$N$2:$N$1065,MATCH($A23&amp;"|11",Blocks!$A$2:$A$1065,0)),"")</f>
        <v/>
      </c>
      <c r="BA23" s="16">
        <f>IF(IFERROR(INDEX(Blocks!$M$2:$M$1065,MATCH($A23&amp;"|11",Blocks!$A$2:$A$1065,0)),"")=0,"",IFERROR(INDEX(Blocks!$P$2:$P$1065,MATCH($A23&amp;"|11",Blocks!$A$2:$A$1065,0)),""))</f>
        <v/>
      </c>
      <c r="BB23" s="15">
        <f>IF(IFERROR(INDEX(Blocks!$M$2:$M$1065,MATCH($A23&amp;"|11",Blocks!$A$2:$A$1065,0)),"")=0,"",IFERROR(INDEX(Blocks!$S$2:$S$1065,MATCH($A23&amp;"|11",Blocks!$A$2:$A$1065,0)),""))</f>
        <v/>
      </c>
      <c r="BC23" s="17">
        <f>IFERROR(INDEX(Blocks!$T$2:$T$1065,MATCH($A23&amp;"|11",Blocks!$A$2:$A$1065,0)),"")</f>
        <v/>
      </c>
      <c r="BD23" s="18">
        <f>IFERROR(INDEX(Blocks!$N$2:$N$1065,MATCH($A23&amp;"|12",Blocks!$A$2:$A$1065,0)),"")</f>
        <v/>
      </c>
      <c r="BE23" s="19">
        <f>IF(IFERROR(INDEX(Blocks!$M$2:$M$1065,MATCH($A23&amp;"|12",Blocks!$A$2:$A$1065,0)),"")=0,"",IFERROR(INDEX(Blocks!$P$2:$P$1065,MATCH($A23&amp;"|12",Blocks!$A$2:$A$1065,0)),""))</f>
        <v/>
      </c>
      <c r="BF23" s="18">
        <f>IF(IFERROR(INDEX(Blocks!$M$2:$M$1065,MATCH($A23&amp;"|12",Blocks!$A$2:$A$1065,0)),"")=0,"",IFERROR(INDEX(Blocks!$S$2:$S$1065,MATCH($A23&amp;"|12",Blocks!$A$2:$A$1065,0)),""))</f>
        <v/>
      </c>
      <c r="BG23" s="20">
        <f>IFERROR(INDEX(Blocks!$T$2:$T$1065,MATCH($A23&amp;"|12",Blocks!$A$2:$A$1065,0)),"")</f>
        <v/>
      </c>
    </row>
    <row r="24">
      <c r="A24" s="6" t="inlineStr">
        <is>
          <t>Peterborough</t>
        </is>
      </c>
      <c r="B24" s="11" t="n">
        <v>19</v>
      </c>
      <c r="C24" s="12">
        <f>IFERROR(INDEX(Ratings!$F:$F,MATCH($A24,Ratings!$C:$C,0)),"")</f>
        <v/>
      </c>
      <c r="D24" s="11">
        <f>SUMIFS(TeamGames!$X$2:$X$4073,TeamGames!$D$2:$D$4073,$A24)</f>
        <v/>
      </c>
      <c r="E24" s="11">
        <f>SUMIFS(TeamGames!$O$2:$O$4073,TeamGames!$D$2:$D$4073,$A24)</f>
        <v/>
      </c>
      <c r="F24" s="13">
        <f>SUMIFS(TeamGames!$S$2:$S$4073,TeamGames!$D$2:$D$4073,$A24,TeamGames!$X$2:$X$4073,1)</f>
        <v/>
      </c>
      <c r="G24" s="14">
        <f>IF(D24=0,"",E24-F24)</f>
        <v/>
      </c>
      <c r="H24" s="13">
        <f>SUMIFS(TeamGames!$W$2:$W$4073,TeamGames!$D$2:$D$4073,$A24)</f>
        <v/>
      </c>
      <c r="I24" s="14">
        <f>IF(D24=0,"",H24-F24)</f>
        <v/>
      </c>
      <c r="J24" s="13">
        <f>SUMIFS(TeamGames!$T$2:$T$4073,TeamGames!$D$2:$D$4073,$A24)</f>
        <v/>
      </c>
      <c r="K24" s="13">
        <f>SUMIFS(TeamGames!$U$2:$U$4073,TeamGames!$D$2:$D$4073,$A24)</f>
        <v/>
      </c>
      <c r="L24" s="15">
        <f>IFERROR(INDEX(Blocks!$N$2:$N$1065,MATCH($A24&amp;"|1",Blocks!$A$2:$A$1065,0)),"")</f>
        <v/>
      </c>
      <c r="M24" s="16">
        <f>IF(IFERROR(INDEX(Blocks!$M$2:$M$1065,MATCH($A24&amp;"|1",Blocks!$A$2:$A$1065,0)),"")=0,"",IFERROR(INDEX(Blocks!$P$2:$P$1065,MATCH($A24&amp;"|1",Blocks!$A$2:$A$1065,0)),""))</f>
        <v/>
      </c>
      <c r="N24" s="15">
        <f>IF(IFERROR(INDEX(Blocks!$M$2:$M$1065,MATCH($A24&amp;"|1",Blocks!$A$2:$A$1065,0)),"")=0,"",IFERROR(INDEX(Blocks!$S$2:$S$1065,MATCH($A24&amp;"|1",Blocks!$A$2:$A$1065,0)),""))</f>
        <v/>
      </c>
      <c r="O24" s="17">
        <f>IFERROR(INDEX(Blocks!$T$2:$T$1065,MATCH($A24&amp;"|1",Blocks!$A$2:$A$1065,0)),"")</f>
        <v/>
      </c>
      <c r="P24" s="18">
        <f>IFERROR(INDEX(Blocks!$N$2:$N$1065,MATCH($A24&amp;"|2",Blocks!$A$2:$A$1065,0)),"")</f>
        <v/>
      </c>
      <c r="Q24" s="19">
        <f>IF(IFERROR(INDEX(Blocks!$M$2:$M$1065,MATCH($A24&amp;"|2",Blocks!$A$2:$A$1065,0)),"")=0,"",IFERROR(INDEX(Blocks!$P$2:$P$1065,MATCH($A24&amp;"|2",Blocks!$A$2:$A$1065,0)),""))</f>
        <v/>
      </c>
      <c r="R24" s="18">
        <f>IF(IFERROR(INDEX(Blocks!$M$2:$M$1065,MATCH($A24&amp;"|2",Blocks!$A$2:$A$1065,0)),"")=0,"",IFERROR(INDEX(Blocks!$S$2:$S$1065,MATCH($A24&amp;"|2",Blocks!$A$2:$A$1065,0)),""))</f>
        <v/>
      </c>
      <c r="S24" s="20">
        <f>IFERROR(INDEX(Blocks!$T$2:$T$1065,MATCH($A24&amp;"|2",Blocks!$A$2:$A$1065,0)),"")</f>
        <v/>
      </c>
      <c r="T24" s="15">
        <f>IFERROR(INDEX(Blocks!$N$2:$N$1065,MATCH($A24&amp;"|3",Blocks!$A$2:$A$1065,0)),"")</f>
        <v/>
      </c>
      <c r="U24" s="16">
        <f>IF(IFERROR(INDEX(Blocks!$M$2:$M$1065,MATCH($A24&amp;"|3",Blocks!$A$2:$A$1065,0)),"")=0,"",IFERROR(INDEX(Blocks!$P$2:$P$1065,MATCH($A24&amp;"|3",Blocks!$A$2:$A$1065,0)),""))</f>
        <v/>
      </c>
      <c r="V24" s="15">
        <f>IF(IFERROR(INDEX(Blocks!$M$2:$M$1065,MATCH($A24&amp;"|3",Blocks!$A$2:$A$1065,0)),"")=0,"",IFERROR(INDEX(Blocks!$S$2:$S$1065,MATCH($A24&amp;"|3",Blocks!$A$2:$A$1065,0)),""))</f>
        <v/>
      </c>
      <c r="W24" s="17">
        <f>IFERROR(INDEX(Blocks!$T$2:$T$1065,MATCH($A24&amp;"|3",Blocks!$A$2:$A$1065,0)),"")</f>
        <v/>
      </c>
      <c r="X24" s="18">
        <f>IFERROR(INDEX(Blocks!$N$2:$N$1065,MATCH($A24&amp;"|4",Blocks!$A$2:$A$1065,0)),"")</f>
        <v/>
      </c>
      <c r="Y24" s="19">
        <f>IF(IFERROR(INDEX(Blocks!$M$2:$M$1065,MATCH($A24&amp;"|4",Blocks!$A$2:$A$1065,0)),"")=0,"",IFERROR(INDEX(Blocks!$P$2:$P$1065,MATCH($A24&amp;"|4",Blocks!$A$2:$A$1065,0)),""))</f>
        <v/>
      </c>
      <c r="Z24" s="18">
        <f>IF(IFERROR(INDEX(Blocks!$M$2:$M$1065,MATCH($A24&amp;"|4",Blocks!$A$2:$A$1065,0)),"")=0,"",IFERROR(INDEX(Blocks!$S$2:$S$1065,MATCH($A24&amp;"|4",Blocks!$A$2:$A$1065,0)),""))</f>
        <v/>
      </c>
      <c r="AA24" s="20">
        <f>IFERROR(INDEX(Blocks!$T$2:$T$1065,MATCH($A24&amp;"|4",Blocks!$A$2:$A$1065,0)),"")</f>
        <v/>
      </c>
      <c r="AB24" s="15">
        <f>IFERROR(INDEX(Blocks!$N$2:$N$1065,MATCH($A24&amp;"|5",Blocks!$A$2:$A$1065,0)),"")</f>
        <v/>
      </c>
      <c r="AC24" s="16">
        <f>IF(IFERROR(INDEX(Blocks!$M$2:$M$1065,MATCH($A24&amp;"|5",Blocks!$A$2:$A$1065,0)),"")=0,"",IFERROR(INDEX(Blocks!$P$2:$P$1065,MATCH($A24&amp;"|5",Blocks!$A$2:$A$1065,0)),""))</f>
        <v/>
      </c>
      <c r="AD24" s="15">
        <f>IF(IFERROR(INDEX(Blocks!$M$2:$M$1065,MATCH($A24&amp;"|5",Blocks!$A$2:$A$1065,0)),"")=0,"",IFERROR(INDEX(Blocks!$S$2:$S$1065,MATCH($A24&amp;"|5",Blocks!$A$2:$A$1065,0)),""))</f>
        <v/>
      </c>
      <c r="AE24" s="17">
        <f>IFERROR(INDEX(Blocks!$T$2:$T$1065,MATCH($A24&amp;"|5",Blocks!$A$2:$A$1065,0)),"")</f>
        <v/>
      </c>
      <c r="AF24" s="18">
        <f>IFERROR(INDEX(Blocks!$N$2:$N$1065,MATCH($A24&amp;"|6",Blocks!$A$2:$A$1065,0)),"")</f>
        <v/>
      </c>
      <c r="AG24" s="19">
        <f>IF(IFERROR(INDEX(Blocks!$M$2:$M$1065,MATCH($A24&amp;"|6",Blocks!$A$2:$A$1065,0)),"")=0,"",IFERROR(INDEX(Blocks!$P$2:$P$1065,MATCH($A24&amp;"|6",Blocks!$A$2:$A$1065,0)),""))</f>
        <v/>
      </c>
      <c r="AH24" s="18">
        <f>IF(IFERROR(INDEX(Blocks!$M$2:$M$1065,MATCH($A24&amp;"|6",Blocks!$A$2:$A$1065,0)),"")=0,"",IFERROR(INDEX(Blocks!$S$2:$S$1065,MATCH($A24&amp;"|6",Blocks!$A$2:$A$1065,0)),""))</f>
        <v/>
      </c>
      <c r="AI24" s="20">
        <f>IFERROR(INDEX(Blocks!$T$2:$T$1065,MATCH($A24&amp;"|6",Blocks!$A$2:$A$1065,0)),"")</f>
        <v/>
      </c>
      <c r="AJ24" s="15">
        <f>IFERROR(INDEX(Blocks!$N$2:$N$1065,MATCH($A24&amp;"|7",Blocks!$A$2:$A$1065,0)),"")</f>
        <v/>
      </c>
      <c r="AK24" s="16">
        <f>IF(IFERROR(INDEX(Blocks!$M$2:$M$1065,MATCH($A24&amp;"|7",Blocks!$A$2:$A$1065,0)),"")=0,"",IFERROR(INDEX(Blocks!$P$2:$P$1065,MATCH($A24&amp;"|7",Blocks!$A$2:$A$1065,0)),""))</f>
        <v/>
      </c>
      <c r="AL24" s="15">
        <f>IF(IFERROR(INDEX(Blocks!$M$2:$M$1065,MATCH($A24&amp;"|7",Blocks!$A$2:$A$1065,0)),"")=0,"",IFERROR(INDEX(Blocks!$S$2:$S$1065,MATCH($A24&amp;"|7",Blocks!$A$2:$A$1065,0)),""))</f>
        <v/>
      </c>
      <c r="AM24" s="17">
        <f>IFERROR(INDEX(Blocks!$T$2:$T$1065,MATCH($A24&amp;"|7",Blocks!$A$2:$A$1065,0)),"")</f>
        <v/>
      </c>
      <c r="AN24" s="18">
        <f>IFERROR(INDEX(Blocks!$N$2:$N$1065,MATCH($A24&amp;"|8",Blocks!$A$2:$A$1065,0)),"")</f>
        <v/>
      </c>
      <c r="AO24" s="19">
        <f>IF(IFERROR(INDEX(Blocks!$M$2:$M$1065,MATCH($A24&amp;"|8",Blocks!$A$2:$A$1065,0)),"")=0,"",IFERROR(INDEX(Blocks!$P$2:$P$1065,MATCH($A24&amp;"|8",Blocks!$A$2:$A$1065,0)),""))</f>
        <v/>
      </c>
      <c r="AP24" s="18">
        <f>IF(IFERROR(INDEX(Blocks!$M$2:$M$1065,MATCH($A24&amp;"|8",Blocks!$A$2:$A$1065,0)),"")=0,"",IFERROR(INDEX(Blocks!$S$2:$S$1065,MATCH($A24&amp;"|8",Blocks!$A$2:$A$1065,0)),""))</f>
        <v/>
      </c>
      <c r="AQ24" s="20">
        <f>IFERROR(INDEX(Blocks!$T$2:$T$1065,MATCH($A24&amp;"|8",Blocks!$A$2:$A$1065,0)),"")</f>
        <v/>
      </c>
      <c r="AR24" s="15">
        <f>IFERROR(INDEX(Blocks!$N$2:$N$1065,MATCH($A24&amp;"|9",Blocks!$A$2:$A$1065,0)),"")</f>
        <v/>
      </c>
      <c r="AS24" s="16">
        <f>IF(IFERROR(INDEX(Blocks!$M$2:$M$1065,MATCH($A24&amp;"|9",Blocks!$A$2:$A$1065,0)),"")=0,"",IFERROR(INDEX(Blocks!$P$2:$P$1065,MATCH($A24&amp;"|9",Blocks!$A$2:$A$1065,0)),""))</f>
        <v/>
      </c>
      <c r="AT24" s="15">
        <f>IF(IFERROR(INDEX(Blocks!$M$2:$M$1065,MATCH($A24&amp;"|9",Blocks!$A$2:$A$1065,0)),"")=0,"",IFERROR(INDEX(Blocks!$S$2:$S$1065,MATCH($A24&amp;"|9",Blocks!$A$2:$A$1065,0)),""))</f>
        <v/>
      </c>
      <c r="AU24" s="17">
        <f>IFERROR(INDEX(Blocks!$T$2:$T$1065,MATCH($A24&amp;"|9",Blocks!$A$2:$A$1065,0)),"")</f>
        <v/>
      </c>
      <c r="AV24" s="18">
        <f>IFERROR(INDEX(Blocks!$N$2:$N$1065,MATCH($A24&amp;"|10",Blocks!$A$2:$A$1065,0)),"")</f>
        <v/>
      </c>
      <c r="AW24" s="19">
        <f>IF(IFERROR(INDEX(Blocks!$M$2:$M$1065,MATCH($A24&amp;"|10",Blocks!$A$2:$A$1065,0)),"")=0,"",IFERROR(INDEX(Blocks!$P$2:$P$1065,MATCH($A24&amp;"|10",Blocks!$A$2:$A$1065,0)),""))</f>
        <v/>
      </c>
      <c r="AX24" s="18">
        <f>IF(IFERROR(INDEX(Blocks!$M$2:$M$1065,MATCH($A24&amp;"|10",Blocks!$A$2:$A$1065,0)),"")=0,"",IFERROR(INDEX(Blocks!$S$2:$S$1065,MATCH($A24&amp;"|10",Blocks!$A$2:$A$1065,0)),""))</f>
        <v/>
      </c>
      <c r="AY24" s="20">
        <f>IFERROR(INDEX(Blocks!$T$2:$T$1065,MATCH($A24&amp;"|10",Blocks!$A$2:$A$1065,0)),"")</f>
        <v/>
      </c>
      <c r="AZ24" s="15">
        <f>IFERROR(INDEX(Blocks!$N$2:$N$1065,MATCH($A24&amp;"|11",Blocks!$A$2:$A$1065,0)),"")</f>
        <v/>
      </c>
      <c r="BA24" s="16">
        <f>IF(IFERROR(INDEX(Blocks!$M$2:$M$1065,MATCH($A24&amp;"|11",Blocks!$A$2:$A$1065,0)),"")=0,"",IFERROR(INDEX(Blocks!$P$2:$P$1065,MATCH($A24&amp;"|11",Blocks!$A$2:$A$1065,0)),""))</f>
        <v/>
      </c>
      <c r="BB24" s="15">
        <f>IF(IFERROR(INDEX(Blocks!$M$2:$M$1065,MATCH($A24&amp;"|11",Blocks!$A$2:$A$1065,0)),"")=0,"",IFERROR(INDEX(Blocks!$S$2:$S$1065,MATCH($A24&amp;"|11",Blocks!$A$2:$A$1065,0)),""))</f>
        <v/>
      </c>
      <c r="BC24" s="17">
        <f>IFERROR(INDEX(Blocks!$T$2:$T$1065,MATCH($A24&amp;"|11",Blocks!$A$2:$A$1065,0)),"")</f>
        <v/>
      </c>
      <c r="BD24" s="18">
        <f>IFERROR(INDEX(Blocks!$N$2:$N$1065,MATCH($A24&amp;"|12",Blocks!$A$2:$A$1065,0)),"")</f>
        <v/>
      </c>
      <c r="BE24" s="19">
        <f>IF(IFERROR(INDEX(Blocks!$M$2:$M$1065,MATCH($A24&amp;"|12",Blocks!$A$2:$A$1065,0)),"")=0,"",IFERROR(INDEX(Blocks!$P$2:$P$1065,MATCH($A24&amp;"|12",Blocks!$A$2:$A$1065,0)),""))</f>
        <v/>
      </c>
      <c r="BF24" s="18">
        <f>IF(IFERROR(INDEX(Blocks!$M$2:$M$1065,MATCH($A24&amp;"|12",Blocks!$A$2:$A$1065,0)),"")=0,"",IFERROR(INDEX(Blocks!$S$2:$S$1065,MATCH($A24&amp;"|12",Blocks!$A$2:$A$1065,0)),""))</f>
        <v/>
      </c>
      <c r="BG24" s="20">
        <f>IFERROR(INDEX(Blocks!$T$2:$T$1065,MATCH($A24&amp;"|12",Blocks!$A$2:$A$1065,0)),"")</f>
        <v/>
      </c>
    </row>
    <row r="25">
      <c r="A25" s="6" t="inlineStr">
        <is>
          <t>Leyton Orient</t>
        </is>
      </c>
      <c r="B25" s="11" t="n">
        <v>20</v>
      </c>
      <c r="C25" s="12">
        <f>IFERROR(INDEX(Ratings!$F:$F,MATCH($A25,Ratings!$C:$C,0)),"")</f>
        <v/>
      </c>
      <c r="D25" s="11">
        <f>SUMIFS(TeamGames!$X$2:$X$4073,TeamGames!$D$2:$D$4073,$A25)</f>
        <v/>
      </c>
      <c r="E25" s="11">
        <f>SUMIFS(TeamGames!$O$2:$O$4073,TeamGames!$D$2:$D$4073,$A25)</f>
        <v/>
      </c>
      <c r="F25" s="13">
        <f>SUMIFS(TeamGames!$S$2:$S$4073,TeamGames!$D$2:$D$4073,$A25,TeamGames!$X$2:$X$4073,1)</f>
        <v/>
      </c>
      <c r="G25" s="14">
        <f>IF(D25=0,"",E25-F25)</f>
        <v/>
      </c>
      <c r="H25" s="13">
        <f>SUMIFS(TeamGames!$W$2:$W$4073,TeamGames!$D$2:$D$4073,$A25)</f>
        <v/>
      </c>
      <c r="I25" s="14">
        <f>IF(D25=0,"",H25-F25)</f>
        <v/>
      </c>
      <c r="J25" s="13">
        <f>SUMIFS(TeamGames!$T$2:$T$4073,TeamGames!$D$2:$D$4073,$A25)</f>
        <v/>
      </c>
      <c r="K25" s="13">
        <f>SUMIFS(TeamGames!$U$2:$U$4073,TeamGames!$D$2:$D$4073,$A25)</f>
        <v/>
      </c>
      <c r="L25" s="15">
        <f>IFERROR(INDEX(Blocks!$N$2:$N$1065,MATCH($A25&amp;"|1",Blocks!$A$2:$A$1065,0)),"")</f>
        <v/>
      </c>
      <c r="M25" s="16">
        <f>IF(IFERROR(INDEX(Blocks!$M$2:$M$1065,MATCH($A25&amp;"|1",Blocks!$A$2:$A$1065,0)),"")=0,"",IFERROR(INDEX(Blocks!$P$2:$P$1065,MATCH($A25&amp;"|1",Blocks!$A$2:$A$1065,0)),""))</f>
        <v/>
      </c>
      <c r="N25" s="15">
        <f>IF(IFERROR(INDEX(Blocks!$M$2:$M$1065,MATCH($A25&amp;"|1",Blocks!$A$2:$A$1065,0)),"")=0,"",IFERROR(INDEX(Blocks!$S$2:$S$1065,MATCH($A25&amp;"|1",Blocks!$A$2:$A$1065,0)),""))</f>
        <v/>
      </c>
      <c r="O25" s="17">
        <f>IFERROR(INDEX(Blocks!$T$2:$T$1065,MATCH($A25&amp;"|1",Blocks!$A$2:$A$1065,0)),"")</f>
        <v/>
      </c>
      <c r="P25" s="18">
        <f>IFERROR(INDEX(Blocks!$N$2:$N$1065,MATCH($A25&amp;"|2",Blocks!$A$2:$A$1065,0)),"")</f>
        <v/>
      </c>
      <c r="Q25" s="19">
        <f>IF(IFERROR(INDEX(Blocks!$M$2:$M$1065,MATCH($A25&amp;"|2",Blocks!$A$2:$A$1065,0)),"")=0,"",IFERROR(INDEX(Blocks!$P$2:$P$1065,MATCH($A25&amp;"|2",Blocks!$A$2:$A$1065,0)),""))</f>
        <v/>
      </c>
      <c r="R25" s="18">
        <f>IF(IFERROR(INDEX(Blocks!$M$2:$M$1065,MATCH($A25&amp;"|2",Blocks!$A$2:$A$1065,0)),"")=0,"",IFERROR(INDEX(Blocks!$S$2:$S$1065,MATCH($A25&amp;"|2",Blocks!$A$2:$A$1065,0)),""))</f>
        <v/>
      </c>
      <c r="S25" s="20">
        <f>IFERROR(INDEX(Blocks!$T$2:$T$1065,MATCH($A25&amp;"|2",Blocks!$A$2:$A$1065,0)),"")</f>
        <v/>
      </c>
      <c r="T25" s="15">
        <f>IFERROR(INDEX(Blocks!$N$2:$N$1065,MATCH($A25&amp;"|3",Blocks!$A$2:$A$1065,0)),"")</f>
        <v/>
      </c>
      <c r="U25" s="16">
        <f>IF(IFERROR(INDEX(Blocks!$M$2:$M$1065,MATCH($A25&amp;"|3",Blocks!$A$2:$A$1065,0)),"")=0,"",IFERROR(INDEX(Blocks!$P$2:$P$1065,MATCH($A25&amp;"|3",Blocks!$A$2:$A$1065,0)),""))</f>
        <v/>
      </c>
      <c r="V25" s="15">
        <f>IF(IFERROR(INDEX(Blocks!$M$2:$M$1065,MATCH($A25&amp;"|3",Blocks!$A$2:$A$1065,0)),"")=0,"",IFERROR(INDEX(Blocks!$S$2:$S$1065,MATCH($A25&amp;"|3",Blocks!$A$2:$A$1065,0)),""))</f>
        <v/>
      </c>
      <c r="W25" s="17">
        <f>IFERROR(INDEX(Blocks!$T$2:$T$1065,MATCH($A25&amp;"|3",Blocks!$A$2:$A$1065,0)),"")</f>
        <v/>
      </c>
      <c r="X25" s="18">
        <f>IFERROR(INDEX(Blocks!$N$2:$N$1065,MATCH($A25&amp;"|4",Blocks!$A$2:$A$1065,0)),"")</f>
        <v/>
      </c>
      <c r="Y25" s="19">
        <f>IF(IFERROR(INDEX(Blocks!$M$2:$M$1065,MATCH($A25&amp;"|4",Blocks!$A$2:$A$1065,0)),"")=0,"",IFERROR(INDEX(Blocks!$P$2:$P$1065,MATCH($A25&amp;"|4",Blocks!$A$2:$A$1065,0)),""))</f>
        <v/>
      </c>
      <c r="Z25" s="18">
        <f>IF(IFERROR(INDEX(Blocks!$M$2:$M$1065,MATCH($A25&amp;"|4",Blocks!$A$2:$A$1065,0)),"")=0,"",IFERROR(INDEX(Blocks!$S$2:$S$1065,MATCH($A25&amp;"|4",Blocks!$A$2:$A$1065,0)),""))</f>
        <v/>
      </c>
      <c r="AA25" s="20">
        <f>IFERROR(INDEX(Blocks!$T$2:$T$1065,MATCH($A25&amp;"|4",Blocks!$A$2:$A$1065,0)),"")</f>
        <v/>
      </c>
      <c r="AB25" s="15">
        <f>IFERROR(INDEX(Blocks!$N$2:$N$1065,MATCH($A25&amp;"|5",Blocks!$A$2:$A$1065,0)),"")</f>
        <v/>
      </c>
      <c r="AC25" s="16">
        <f>IF(IFERROR(INDEX(Blocks!$M$2:$M$1065,MATCH($A25&amp;"|5",Blocks!$A$2:$A$1065,0)),"")=0,"",IFERROR(INDEX(Blocks!$P$2:$P$1065,MATCH($A25&amp;"|5",Blocks!$A$2:$A$1065,0)),""))</f>
        <v/>
      </c>
      <c r="AD25" s="15">
        <f>IF(IFERROR(INDEX(Blocks!$M$2:$M$1065,MATCH($A25&amp;"|5",Blocks!$A$2:$A$1065,0)),"")=0,"",IFERROR(INDEX(Blocks!$S$2:$S$1065,MATCH($A25&amp;"|5",Blocks!$A$2:$A$1065,0)),""))</f>
        <v/>
      </c>
      <c r="AE25" s="17">
        <f>IFERROR(INDEX(Blocks!$T$2:$T$1065,MATCH($A25&amp;"|5",Blocks!$A$2:$A$1065,0)),"")</f>
        <v/>
      </c>
      <c r="AF25" s="18">
        <f>IFERROR(INDEX(Blocks!$N$2:$N$1065,MATCH($A25&amp;"|6",Blocks!$A$2:$A$1065,0)),"")</f>
        <v/>
      </c>
      <c r="AG25" s="19">
        <f>IF(IFERROR(INDEX(Blocks!$M$2:$M$1065,MATCH($A25&amp;"|6",Blocks!$A$2:$A$1065,0)),"")=0,"",IFERROR(INDEX(Blocks!$P$2:$P$1065,MATCH($A25&amp;"|6",Blocks!$A$2:$A$1065,0)),""))</f>
        <v/>
      </c>
      <c r="AH25" s="18">
        <f>IF(IFERROR(INDEX(Blocks!$M$2:$M$1065,MATCH($A25&amp;"|6",Blocks!$A$2:$A$1065,0)),"")=0,"",IFERROR(INDEX(Blocks!$S$2:$S$1065,MATCH($A25&amp;"|6",Blocks!$A$2:$A$1065,0)),""))</f>
        <v/>
      </c>
      <c r="AI25" s="20">
        <f>IFERROR(INDEX(Blocks!$T$2:$T$1065,MATCH($A25&amp;"|6",Blocks!$A$2:$A$1065,0)),"")</f>
        <v/>
      </c>
      <c r="AJ25" s="15">
        <f>IFERROR(INDEX(Blocks!$N$2:$N$1065,MATCH($A25&amp;"|7",Blocks!$A$2:$A$1065,0)),"")</f>
        <v/>
      </c>
      <c r="AK25" s="16">
        <f>IF(IFERROR(INDEX(Blocks!$M$2:$M$1065,MATCH($A25&amp;"|7",Blocks!$A$2:$A$1065,0)),"")=0,"",IFERROR(INDEX(Blocks!$P$2:$P$1065,MATCH($A25&amp;"|7",Blocks!$A$2:$A$1065,0)),""))</f>
        <v/>
      </c>
      <c r="AL25" s="15">
        <f>IF(IFERROR(INDEX(Blocks!$M$2:$M$1065,MATCH($A25&amp;"|7",Blocks!$A$2:$A$1065,0)),"")=0,"",IFERROR(INDEX(Blocks!$S$2:$S$1065,MATCH($A25&amp;"|7",Blocks!$A$2:$A$1065,0)),""))</f>
        <v/>
      </c>
      <c r="AM25" s="17">
        <f>IFERROR(INDEX(Blocks!$T$2:$T$1065,MATCH($A25&amp;"|7",Blocks!$A$2:$A$1065,0)),"")</f>
        <v/>
      </c>
      <c r="AN25" s="18">
        <f>IFERROR(INDEX(Blocks!$N$2:$N$1065,MATCH($A25&amp;"|8",Blocks!$A$2:$A$1065,0)),"")</f>
        <v/>
      </c>
      <c r="AO25" s="19">
        <f>IF(IFERROR(INDEX(Blocks!$M$2:$M$1065,MATCH($A25&amp;"|8",Blocks!$A$2:$A$1065,0)),"")=0,"",IFERROR(INDEX(Blocks!$P$2:$P$1065,MATCH($A25&amp;"|8",Blocks!$A$2:$A$1065,0)),""))</f>
        <v/>
      </c>
      <c r="AP25" s="18">
        <f>IF(IFERROR(INDEX(Blocks!$M$2:$M$1065,MATCH($A25&amp;"|8",Blocks!$A$2:$A$1065,0)),"")=0,"",IFERROR(INDEX(Blocks!$S$2:$S$1065,MATCH($A25&amp;"|8",Blocks!$A$2:$A$1065,0)),""))</f>
        <v/>
      </c>
      <c r="AQ25" s="20">
        <f>IFERROR(INDEX(Blocks!$T$2:$T$1065,MATCH($A25&amp;"|8",Blocks!$A$2:$A$1065,0)),"")</f>
        <v/>
      </c>
      <c r="AR25" s="15">
        <f>IFERROR(INDEX(Blocks!$N$2:$N$1065,MATCH($A25&amp;"|9",Blocks!$A$2:$A$1065,0)),"")</f>
        <v/>
      </c>
      <c r="AS25" s="16">
        <f>IF(IFERROR(INDEX(Blocks!$M$2:$M$1065,MATCH($A25&amp;"|9",Blocks!$A$2:$A$1065,0)),"")=0,"",IFERROR(INDEX(Blocks!$P$2:$P$1065,MATCH($A25&amp;"|9",Blocks!$A$2:$A$1065,0)),""))</f>
        <v/>
      </c>
      <c r="AT25" s="15">
        <f>IF(IFERROR(INDEX(Blocks!$M$2:$M$1065,MATCH($A25&amp;"|9",Blocks!$A$2:$A$1065,0)),"")=0,"",IFERROR(INDEX(Blocks!$S$2:$S$1065,MATCH($A25&amp;"|9",Blocks!$A$2:$A$1065,0)),""))</f>
        <v/>
      </c>
      <c r="AU25" s="17">
        <f>IFERROR(INDEX(Blocks!$T$2:$T$1065,MATCH($A25&amp;"|9",Blocks!$A$2:$A$1065,0)),"")</f>
        <v/>
      </c>
      <c r="AV25" s="18">
        <f>IFERROR(INDEX(Blocks!$N$2:$N$1065,MATCH($A25&amp;"|10",Blocks!$A$2:$A$1065,0)),"")</f>
        <v/>
      </c>
      <c r="AW25" s="19">
        <f>IF(IFERROR(INDEX(Blocks!$M$2:$M$1065,MATCH($A25&amp;"|10",Blocks!$A$2:$A$1065,0)),"")=0,"",IFERROR(INDEX(Blocks!$P$2:$P$1065,MATCH($A25&amp;"|10",Blocks!$A$2:$A$1065,0)),""))</f>
        <v/>
      </c>
      <c r="AX25" s="18">
        <f>IF(IFERROR(INDEX(Blocks!$M$2:$M$1065,MATCH($A25&amp;"|10",Blocks!$A$2:$A$1065,0)),"")=0,"",IFERROR(INDEX(Blocks!$S$2:$S$1065,MATCH($A25&amp;"|10",Blocks!$A$2:$A$1065,0)),""))</f>
        <v/>
      </c>
      <c r="AY25" s="20">
        <f>IFERROR(INDEX(Blocks!$T$2:$T$1065,MATCH($A25&amp;"|10",Blocks!$A$2:$A$1065,0)),"")</f>
        <v/>
      </c>
      <c r="AZ25" s="15">
        <f>IFERROR(INDEX(Blocks!$N$2:$N$1065,MATCH($A25&amp;"|11",Blocks!$A$2:$A$1065,0)),"")</f>
        <v/>
      </c>
      <c r="BA25" s="16">
        <f>IF(IFERROR(INDEX(Blocks!$M$2:$M$1065,MATCH($A25&amp;"|11",Blocks!$A$2:$A$1065,0)),"")=0,"",IFERROR(INDEX(Blocks!$P$2:$P$1065,MATCH($A25&amp;"|11",Blocks!$A$2:$A$1065,0)),""))</f>
        <v/>
      </c>
      <c r="BB25" s="15">
        <f>IF(IFERROR(INDEX(Blocks!$M$2:$M$1065,MATCH($A25&amp;"|11",Blocks!$A$2:$A$1065,0)),"")=0,"",IFERROR(INDEX(Blocks!$S$2:$S$1065,MATCH($A25&amp;"|11",Blocks!$A$2:$A$1065,0)),""))</f>
        <v/>
      </c>
      <c r="BC25" s="17">
        <f>IFERROR(INDEX(Blocks!$T$2:$T$1065,MATCH($A25&amp;"|11",Blocks!$A$2:$A$1065,0)),"")</f>
        <v/>
      </c>
      <c r="BD25" s="18">
        <f>IFERROR(INDEX(Blocks!$N$2:$N$1065,MATCH($A25&amp;"|12",Blocks!$A$2:$A$1065,0)),"")</f>
        <v/>
      </c>
      <c r="BE25" s="19">
        <f>IF(IFERROR(INDEX(Blocks!$M$2:$M$1065,MATCH($A25&amp;"|12",Blocks!$A$2:$A$1065,0)),"")=0,"",IFERROR(INDEX(Blocks!$P$2:$P$1065,MATCH($A25&amp;"|12",Blocks!$A$2:$A$1065,0)),""))</f>
        <v/>
      </c>
      <c r="BF25" s="18">
        <f>IF(IFERROR(INDEX(Blocks!$M$2:$M$1065,MATCH($A25&amp;"|12",Blocks!$A$2:$A$1065,0)),"")=0,"",IFERROR(INDEX(Blocks!$S$2:$S$1065,MATCH($A25&amp;"|12",Blocks!$A$2:$A$1065,0)),""))</f>
        <v/>
      </c>
      <c r="BG25" s="20">
        <f>IFERROR(INDEX(Blocks!$T$2:$T$1065,MATCH($A25&amp;"|12",Blocks!$A$2:$A$1065,0)),"")</f>
        <v/>
      </c>
    </row>
    <row r="26">
      <c r="A26" s="6" t="inlineStr">
        <is>
          <t>Cambridge</t>
        </is>
      </c>
      <c r="B26" s="11" t="n">
        <v>21</v>
      </c>
      <c r="C26" s="12">
        <f>IFERROR(INDEX(Ratings!$F:$F,MATCH($A26,Ratings!$C:$C,0)),"")</f>
        <v/>
      </c>
      <c r="D26" s="11">
        <f>SUMIFS(TeamGames!$X$2:$X$4073,TeamGames!$D$2:$D$4073,$A26)</f>
        <v/>
      </c>
      <c r="E26" s="11">
        <f>SUMIFS(TeamGames!$O$2:$O$4073,TeamGames!$D$2:$D$4073,$A26)</f>
        <v/>
      </c>
      <c r="F26" s="13">
        <f>SUMIFS(TeamGames!$S$2:$S$4073,TeamGames!$D$2:$D$4073,$A26,TeamGames!$X$2:$X$4073,1)</f>
        <v/>
      </c>
      <c r="G26" s="14">
        <f>IF(D26=0,"",E26-F26)</f>
        <v/>
      </c>
      <c r="H26" s="13">
        <f>SUMIFS(TeamGames!$W$2:$W$4073,TeamGames!$D$2:$D$4073,$A26)</f>
        <v/>
      </c>
      <c r="I26" s="14">
        <f>IF(D26=0,"",H26-F26)</f>
        <v/>
      </c>
      <c r="J26" s="13">
        <f>SUMIFS(TeamGames!$T$2:$T$4073,TeamGames!$D$2:$D$4073,$A26)</f>
        <v/>
      </c>
      <c r="K26" s="13">
        <f>SUMIFS(TeamGames!$U$2:$U$4073,TeamGames!$D$2:$D$4073,$A26)</f>
        <v/>
      </c>
      <c r="L26" s="15">
        <f>IFERROR(INDEX(Blocks!$N$2:$N$1065,MATCH($A26&amp;"|1",Blocks!$A$2:$A$1065,0)),"")</f>
        <v/>
      </c>
      <c r="M26" s="16">
        <f>IF(IFERROR(INDEX(Blocks!$M$2:$M$1065,MATCH($A26&amp;"|1",Blocks!$A$2:$A$1065,0)),"")=0,"",IFERROR(INDEX(Blocks!$P$2:$P$1065,MATCH($A26&amp;"|1",Blocks!$A$2:$A$1065,0)),""))</f>
        <v/>
      </c>
      <c r="N26" s="15">
        <f>IF(IFERROR(INDEX(Blocks!$M$2:$M$1065,MATCH($A26&amp;"|1",Blocks!$A$2:$A$1065,0)),"")=0,"",IFERROR(INDEX(Blocks!$S$2:$S$1065,MATCH($A26&amp;"|1",Blocks!$A$2:$A$1065,0)),""))</f>
        <v/>
      </c>
      <c r="O26" s="17">
        <f>IFERROR(INDEX(Blocks!$T$2:$T$1065,MATCH($A26&amp;"|1",Blocks!$A$2:$A$1065,0)),"")</f>
        <v/>
      </c>
      <c r="P26" s="18">
        <f>IFERROR(INDEX(Blocks!$N$2:$N$1065,MATCH($A26&amp;"|2",Blocks!$A$2:$A$1065,0)),"")</f>
        <v/>
      </c>
      <c r="Q26" s="19">
        <f>IF(IFERROR(INDEX(Blocks!$M$2:$M$1065,MATCH($A26&amp;"|2",Blocks!$A$2:$A$1065,0)),"")=0,"",IFERROR(INDEX(Blocks!$P$2:$P$1065,MATCH($A26&amp;"|2",Blocks!$A$2:$A$1065,0)),""))</f>
        <v/>
      </c>
      <c r="R26" s="18">
        <f>IF(IFERROR(INDEX(Blocks!$M$2:$M$1065,MATCH($A26&amp;"|2",Blocks!$A$2:$A$1065,0)),"")=0,"",IFERROR(INDEX(Blocks!$S$2:$S$1065,MATCH($A26&amp;"|2",Blocks!$A$2:$A$1065,0)),""))</f>
        <v/>
      </c>
      <c r="S26" s="20">
        <f>IFERROR(INDEX(Blocks!$T$2:$T$1065,MATCH($A26&amp;"|2",Blocks!$A$2:$A$1065,0)),"")</f>
        <v/>
      </c>
      <c r="T26" s="15">
        <f>IFERROR(INDEX(Blocks!$N$2:$N$1065,MATCH($A26&amp;"|3",Blocks!$A$2:$A$1065,0)),"")</f>
        <v/>
      </c>
      <c r="U26" s="16">
        <f>IF(IFERROR(INDEX(Blocks!$M$2:$M$1065,MATCH($A26&amp;"|3",Blocks!$A$2:$A$1065,0)),"")=0,"",IFERROR(INDEX(Blocks!$P$2:$P$1065,MATCH($A26&amp;"|3",Blocks!$A$2:$A$1065,0)),""))</f>
        <v/>
      </c>
      <c r="V26" s="15">
        <f>IF(IFERROR(INDEX(Blocks!$M$2:$M$1065,MATCH($A26&amp;"|3",Blocks!$A$2:$A$1065,0)),"")=0,"",IFERROR(INDEX(Blocks!$S$2:$S$1065,MATCH($A26&amp;"|3",Blocks!$A$2:$A$1065,0)),""))</f>
        <v/>
      </c>
      <c r="W26" s="17">
        <f>IFERROR(INDEX(Blocks!$T$2:$T$1065,MATCH($A26&amp;"|3",Blocks!$A$2:$A$1065,0)),"")</f>
        <v/>
      </c>
      <c r="X26" s="18">
        <f>IFERROR(INDEX(Blocks!$N$2:$N$1065,MATCH($A26&amp;"|4",Blocks!$A$2:$A$1065,0)),"")</f>
        <v/>
      </c>
      <c r="Y26" s="19">
        <f>IF(IFERROR(INDEX(Blocks!$M$2:$M$1065,MATCH($A26&amp;"|4",Blocks!$A$2:$A$1065,0)),"")=0,"",IFERROR(INDEX(Blocks!$P$2:$P$1065,MATCH($A26&amp;"|4",Blocks!$A$2:$A$1065,0)),""))</f>
        <v/>
      </c>
      <c r="Z26" s="18">
        <f>IF(IFERROR(INDEX(Blocks!$M$2:$M$1065,MATCH($A26&amp;"|4",Blocks!$A$2:$A$1065,0)),"")=0,"",IFERROR(INDEX(Blocks!$S$2:$S$1065,MATCH($A26&amp;"|4",Blocks!$A$2:$A$1065,0)),""))</f>
        <v/>
      </c>
      <c r="AA26" s="20">
        <f>IFERROR(INDEX(Blocks!$T$2:$T$1065,MATCH($A26&amp;"|4",Blocks!$A$2:$A$1065,0)),"")</f>
        <v/>
      </c>
      <c r="AB26" s="15">
        <f>IFERROR(INDEX(Blocks!$N$2:$N$1065,MATCH($A26&amp;"|5",Blocks!$A$2:$A$1065,0)),"")</f>
        <v/>
      </c>
      <c r="AC26" s="16">
        <f>IF(IFERROR(INDEX(Blocks!$M$2:$M$1065,MATCH($A26&amp;"|5",Blocks!$A$2:$A$1065,0)),"")=0,"",IFERROR(INDEX(Blocks!$P$2:$P$1065,MATCH($A26&amp;"|5",Blocks!$A$2:$A$1065,0)),""))</f>
        <v/>
      </c>
      <c r="AD26" s="15">
        <f>IF(IFERROR(INDEX(Blocks!$M$2:$M$1065,MATCH($A26&amp;"|5",Blocks!$A$2:$A$1065,0)),"")=0,"",IFERROR(INDEX(Blocks!$S$2:$S$1065,MATCH($A26&amp;"|5",Blocks!$A$2:$A$1065,0)),""))</f>
        <v/>
      </c>
      <c r="AE26" s="17">
        <f>IFERROR(INDEX(Blocks!$T$2:$T$1065,MATCH($A26&amp;"|5",Blocks!$A$2:$A$1065,0)),"")</f>
        <v/>
      </c>
      <c r="AF26" s="18">
        <f>IFERROR(INDEX(Blocks!$N$2:$N$1065,MATCH($A26&amp;"|6",Blocks!$A$2:$A$1065,0)),"")</f>
        <v/>
      </c>
      <c r="AG26" s="19">
        <f>IF(IFERROR(INDEX(Blocks!$M$2:$M$1065,MATCH($A26&amp;"|6",Blocks!$A$2:$A$1065,0)),"")=0,"",IFERROR(INDEX(Blocks!$P$2:$P$1065,MATCH($A26&amp;"|6",Blocks!$A$2:$A$1065,0)),""))</f>
        <v/>
      </c>
      <c r="AH26" s="18">
        <f>IF(IFERROR(INDEX(Blocks!$M$2:$M$1065,MATCH($A26&amp;"|6",Blocks!$A$2:$A$1065,0)),"")=0,"",IFERROR(INDEX(Blocks!$S$2:$S$1065,MATCH($A26&amp;"|6",Blocks!$A$2:$A$1065,0)),""))</f>
        <v/>
      </c>
      <c r="AI26" s="20">
        <f>IFERROR(INDEX(Blocks!$T$2:$T$1065,MATCH($A26&amp;"|6",Blocks!$A$2:$A$1065,0)),"")</f>
        <v/>
      </c>
      <c r="AJ26" s="15">
        <f>IFERROR(INDEX(Blocks!$N$2:$N$1065,MATCH($A26&amp;"|7",Blocks!$A$2:$A$1065,0)),"")</f>
        <v/>
      </c>
      <c r="AK26" s="16">
        <f>IF(IFERROR(INDEX(Blocks!$M$2:$M$1065,MATCH($A26&amp;"|7",Blocks!$A$2:$A$1065,0)),"")=0,"",IFERROR(INDEX(Blocks!$P$2:$P$1065,MATCH($A26&amp;"|7",Blocks!$A$2:$A$1065,0)),""))</f>
        <v/>
      </c>
      <c r="AL26" s="15">
        <f>IF(IFERROR(INDEX(Blocks!$M$2:$M$1065,MATCH($A26&amp;"|7",Blocks!$A$2:$A$1065,0)),"")=0,"",IFERROR(INDEX(Blocks!$S$2:$S$1065,MATCH($A26&amp;"|7",Blocks!$A$2:$A$1065,0)),""))</f>
        <v/>
      </c>
      <c r="AM26" s="17">
        <f>IFERROR(INDEX(Blocks!$T$2:$T$1065,MATCH($A26&amp;"|7",Blocks!$A$2:$A$1065,0)),"")</f>
        <v/>
      </c>
      <c r="AN26" s="18">
        <f>IFERROR(INDEX(Blocks!$N$2:$N$1065,MATCH($A26&amp;"|8",Blocks!$A$2:$A$1065,0)),"")</f>
        <v/>
      </c>
      <c r="AO26" s="19">
        <f>IF(IFERROR(INDEX(Blocks!$M$2:$M$1065,MATCH($A26&amp;"|8",Blocks!$A$2:$A$1065,0)),"")=0,"",IFERROR(INDEX(Blocks!$P$2:$P$1065,MATCH($A26&amp;"|8",Blocks!$A$2:$A$1065,0)),""))</f>
        <v/>
      </c>
      <c r="AP26" s="18">
        <f>IF(IFERROR(INDEX(Blocks!$M$2:$M$1065,MATCH($A26&amp;"|8",Blocks!$A$2:$A$1065,0)),"")=0,"",IFERROR(INDEX(Blocks!$S$2:$S$1065,MATCH($A26&amp;"|8",Blocks!$A$2:$A$1065,0)),""))</f>
        <v/>
      </c>
      <c r="AQ26" s="20">
        <f>IFERROR(INDEX(Blocks!$T$2:$T$1065,MATCH($A26&amp;"|8",Blocks!$A$2:$A$1065,0)),"")</f>
        <v/>
      </c>
      <c r="AR26" s="15">
        <f>IFERROR(INDEX(Blocks!$N$2:$N$1065,MATCH($A26&amp;"|9",Blocks!$A$2:$A$1065,0)),"")</f>
        <v/>
      </c>
      <c r="AS26" s="16">
        <f>IF(IFERROR(INDEX(Blocks!$M$2:$M$1065,MATCH($A26&amp;"|9",Blocks!$A$2:$A$1065,0)),"")=0,"",IFERROR(INDEX(Blocks!$P$2:$P$1065,MATCH($A26&amp;"|9",Blocks!$A$2:$A$1065,0)),""))</f>
        <v/>
      </c>
      <c r="AT26" s="15">
        <f>IF(IFERROR(INDEX(Blocks!$M$2:$M$1065,MATCH($A26&amp;"|9",Blocks!$A$2:$A$1065,0)),"")=0,"",IFERROR(INDEX(Blocks!$S$2:$S$1065,MATCH($A26&amp;"|9",Blocks!$A$2:$A$1065,0)),""))</f>
        <v/>
      </c>
      <c r="AU26" s="17">
        <f>IFERROR(INDEX(Blocks!$T$2:$T$1065,MATCH($A26&amp;"|9",Blocks!$A$2:$A$1065,0)),"")</f>
        <v/>
      </c>
      <c r="AV26" s="18">
        <f>IFERROR(INDEX(Blocks!$N$2:$N$1065,MATCH($A26&amp;"|10",Blocks!$A$2:$A$1065,0)),"")</f>
        <v/>
      </c>
      <c r="AW26" s="19">
        <f>IF(IFERROR(INDEX(Blocks!$M$2:$M$1065,MATCH($A26&amp;"|10",Blocks!$A$2:$A$1065,0)),"")=0,"",IFERROR(INDEX(Blocks!$P$2:$P$1065,MATCH($A26&amp;"|10",Blocks!$A$2:$A$1065,0)),""))</f>
        <v/>
      </c>
      <c r="AX26" s="18">
        <f>IF(IFERROR(INDEX(Blocks!$M$2:$M$1065,MATCH($A26&amp;"|10",Blocks!$A$2:$A$1065,0)),"")=0,"",IFERROR(INDEX(Blocks!$S$2:$S$1065,MATCH($A26&amp;"|10",Blocks!$A$2:$A$1065,0)),""))</f>
        <v/>
      </c>
      <c r="AY26" s="20">
        <f>IFERROR(INDEX(Blocks!$T$2:$T$1065,MATCH($A26&amp;"|10",Blocks!$A$2:$A$1065,0)),"")</f>
        <v/>
      </c>
      <c r="AZ26" s="15">
        <f>IFERROR(INDEX(Blocks!$N$2:$N$1065,MATCH($A26&amp;"|11",Blocks!$A$2:$A$1065,0)),"")</f>
        <v/>
      </c>
      <c r="BA26" s="16">
        <f>IF(IFERROR(INDEX(Blocks!$M$2:$M$1065,MATCH($A26&amp;"|11",Blocks!$A$2:$A$1065,0)),"")=0,"",IFERROR(INDEX(Blocks!$P$2:$P$1065,MATCH($A26&amp;"|11",Blocks!$A$2:$A$1065,0)),""))</f>
        <v/>
      </c>
      <c r="BB26" s="15">
        <f>IF(IFERROR(INDEX(Blocks!$M$2:$M$1065,MATCH($A26&amp;"|11",Blocks!$A$2:$A$1065,0)),"")=0,"",IFERROR(INDEX(Blocks!$S$2:$S$1065,MATCH($A26&amp;"|11",Blocks!$A$2:$A$1065,0)),""))</f>
        <v/>
      </c>
      <c r="BC26" s="17">
        <f>IFERROR(INDEX(Blocks!$T$2:$T$1065,MATCH($A26&amp;"|11",Blocks!$A$2:$A$1065,0)),"")</f>
        <v/>
      </c>
      <c r="BD26" s="18">
        <f>IFERROR(INDEX(Blocks!$N$2:$N$1065,MATCH($A26&amp;"|12",Blocks!$A$2:$A$1065,0)),"")</f>
        <v/>
      </c>
      <c r="BE26" s="19">
        <f>IF(IFERROR(INDEX(Blocks!$M$2:$M$1065,MATCH($A26&amp;"|12",Blocks!$A$2:$A$1065,0)),"")=0,"",IFERROR(INDEX(Blocks!$P$2:$P$1065,MATCH($A26&amp;"|12",Blocks!$A$2:$A$1065,0)),""))</f>
        <v/>
      </c>
      <c r="BF26" s="18">
        <f>IF(IFERROR(INDEX(Blocks!$M$2:$M$1065,MATCH($A26&amp;"|12",Blocks!$A$2:$A$1065,0)),"")=0,"",IFERROR(INDEX(Blocks!$S$2:$S$1065,MATCH($A26&amp;"|12",Blocks!$A$2:$A$1065,0)),""))</f>
        <v/>
      </c>
      <c r="BG26" s="20">
        <f>IFERROR(INDEX(Blocks!$T$2:$T$1065,MATCH($A26&amp;"|12",Blocks!$A$2:$A$1065,0)),"")</f>
        <v/>
      </c>
    </row>
    <row r="27">
      <c r="A27" s="6" t="inlineStr">
        <is>
          <t>Burton</t>
        </is>
      </c>
      <c r="B27" s="11" t="n">
        <v>22</v>
      </c>
      <c r="C27" s="12">
        <f>IFERROR(INDEX(Ratings!$F:$F,MATCH($A27,Ratings!$C:$C,0)),"")</f>
        <v/>
      </c>
      <c r="D27" s="11">
        <f>SUMIFS(TeamGames!$X$2:$X$4073,TeamGames!$D$2:$D$4073,$A27)</f>
        <v/>
      </c>
      <c r="E27" s="11">
        <f>SUMIFS(TeamGames!$O$2:$O$4073,TeamGames!$D$2:$D$4073,$A27)</f>
        <v/>
      </c>
      <c r="F27" s="13">
        <f>SUMIFS(TeamGames!$S$2:$S$4073,TeamGames!$D$2:$D$4073,$A27,TeamGames!$X$2:$X$4073,1)</f>
        <v/>
      </c>
      <c r="G27" s="14">
        <f>IF(D27=0,"",E27-F27)</f>
        <v/>
      </c>
      <c r="H27" s="13">
        <f>SUMIFS(TeamGames!$W$2:$W$4073,TeamGames!$D$2:$D$4073,$A27)</f>
        <v/>
      </c>
      <c r="I27" s="14">
        <f>IF(D27=0,"",H27-F27)</f>
        <v/>
      </c>
      <c r="J27" s="13">
        <f>SUMIFS(TeamGames!$T$2:$T$4073,TeamGames!$D$2:$D$4073,$A27)</f>
        <v/>
      </c>
      <c r="K27" s="13">
        <f>SUMIFS(TeamGames!$U$2:$U$4073,TeamGames!$D$2:$D$4073,$A27)</f>
        <v/>
      </c>
      <c r="L27" s="15">
        <f>IFERROR(INDEX(Blocks!$N$2:$N$1065,MATCH($A27&amp;"|1",Blocks!$A$2:$A$1065,0)),"")</f>
        <v/>
      </c>
      <c r="M27" s="16">
        <f>IF(IFERROR(INDEX(Blocks!$M$2:$M$1065,MATCH($A27&amp;"|1",Blocks!$A$2:$A$1065,0)),"")=0,"",IFERROR(INDEX(Blocks!$P$2:$P$1065,MATCH($A27&amp;"|1",Blocks!$A$2:$A$1065,0)),""))</f>
        <v/>
      </c>
      <c r="N27" s="15">
        <f>IF(IFERROR(INDEX(Blocks!$M$2:$M$1065,MATCH($A27&amp;"|1",Blocks!$A$2:$A$1065,0)),"")=0,"",IFERROR(INDEX(Blocks!$S$2:$S$1065,MATCH($A27&amp;"|1",Blocks!$A$2:$A$1065,0)),""))</f>
        <v/>
      </c>
      <c r="O27" s="17">
        <f>IFERROR(INDEX(Blocks!$T$2:$T$1065,MATCH($A27&amp;"|1",Blocks!$A$2:$A$1065,0)),"")</f>
        <v/>
      </c>
      <c r="P27" s="18">
        <f>IFERROR(INDEX(Blocks!$N$2:$N$1065,MATCH($A27&amp;"|2",Blocks!$A$2:$A$1065,0)),"")</f>
        <v/>
      </c>
      <c r="Q27" s="19">
        <f>IF(IFERROR(INDEX(Blocks!$M$2:$M$1065,MATCH($A27&amp;"|2",Blocks!$A$2:$A$1065,0)),"")=0,"",IFERROR(INDEX(Blocks!$P$2:$P$1065,MATCH($A27&amp;"|2",Blocks!$A$2:$A$1065,0)),""))</f>
        <v/>
      </c>
      <c r="R27" s="18">
        <f>IF(IFERROR(INDEX(Blocks!$M$2:$M$1065,MATCH($A27&amp;"|2",Blocks!$A$2:$A$1065,0)),"")=0,"",IFERROR(INDEX(Blocks!$S$2:$S$1065,MATCH($A27&amp;"|2",Blocks!$A$2:$A$1065,0)),""))</f>
        <v/>
      </c>
      <c r="S27" s="20">
        <f>IFERROR(INDEX(Blocks!$T$2:$T$1065,MATCH($A27&amp;"|2",Blocks!$A$2:$A$1065,0)),"")</f>
        <v/>
      </c>
      <c r="T27" s="15">
        <f>IFERROR(INDEX(Blocks!$N$2:$N$1065,MATCH($A27&amp;"|3",Blocks!$A$2:$A$1065,0)),"")</f>
        <v/>
      </c>
      <c r="U27" s="16">
        <f>IF(IFERROR(INDEX(Blocks!$M$2:$M$1065,MATCH($A27&amp;"|3",Blocks!$A$2:$A$1065,0)),"")=0,"",IFERROR(INDEX(Blocks!$P$2:$P$1065,MATCH($A27&amp;"|3",Blocks!$A$2:$A$1065,0)),""))</f>
        <v/>
      </c>
      <c r="V27" s="15">
        <f>IF(IFERROR(INDEX(Blocks!$M$2:$M$1065,MATCH($A27&amp;"|3",Blocks!$A$2:$A$1065,0)),"")=0,"",IFERROR(INDEX(Blocks!$S$2:$S$1065,MATCH($A27&amp;"|3",Blocks!$A$2:$A$1065,0)),""))</f>
        <v/>
      </c>
      <c r="W27" s="17">
        <f>IFERROR(INDEX(Blocks!$T$2:$T$1065,MATCH($A27&amp;"|3",Blocks!$A$2:$A$1065,0)),"")</f>
        <v/>
      </c>
      <c r="X27" s="18">
        <f>IFERROR(INDEX(Blocks!$N$2:$N$1065,MATCH($A27&amp;"|4",Blocks!$A$2:$A$1065,0)),"")</f>
        <v/>
      </c>
      <c r="Y27" s="19">
        <f>IF(IFERROR(INDEX(Blocks!$M$2:$M$1065,MATCH($A27&amp;"|4",Blocks!$A$2:$A$1065,0)),"")=0,"",IFERROR(INDEX(Blocks!$P$2:$P$1065,MATCH($A27&amp;"|4",Blocks!$A$2:$A$1065,0)),""))</f>
        <v/>
      </c>
      <c r="Z27" s="18">
        <f>IF(IFERROR(INDEX(Blocks!$M$2:$M$1065,MATCH($A27&amp;"|4",Blocks!$A$2:$A$1065,0)),"")=0,"",IFERROR(INDEX(Blocks!$S$2:$S$1065,MATCH($A27&amp;"|4",Blocks!$A$2:$A$1065,0)),""))</f>
        <v/>
      </c>
      <c r="AA27" s="20">
        <f>IFERROR(INDEX(Blocks!$T$2:$T$1065,MATCH($A27&amp;"|4",Blocks!$A$2:$A$1065,0)),"")</f>
        <v/>
      </c>
      <c r="AB27" s="15">
        <f>IFERROR(INDEX(Blocks!$N$2:$N$1065,MATCH($A27&amp;"|5",Blocks!$A$2:$A$1065,0)),"")</f>
        <v/>
      </c>
      <c r="AC27" s="16">
        <f>IF(IFERROR(INDEX(Blocks!$M$2:$M$1065,MATCH($A27&amp;"|5",Blocks!$A$2:$A$1065,0)),"")=0,"",IFERROR(INDEX(Blocks!$P$2:$P$1065,MATCH($A27&amp;"|5",Blocks!$A$2:$A$1065,0)),""))</f>
        <v/>
      </c>
      <c r="AD27" s="15">
        <f>IF(IFERROR(INDEX(Blocks!$M$2:$M$1065,MATCH($A27&amp;"|5",Blocks!$A$2:$A$1065,0)),"")=0,"",IFERROR(INDEX(Blocks!$S$2:$S$1065,MATCH($A27&amp;"|5",Blocks!$A$2:$A$1065,0)),""))</f>
        <v/>
      </c>
      <c r="AE27" s="17">
        <f>IFERROR(INDEX(Blocks!$T$2:$T$1065,MATCH($A27&amp;"|5",Blocks!$A$2:$A$1065,0)),"")</f>
        <v/>
      </c>
      <c r="AF27" s="18">
        <f>IFERROR(INDEX(Blocks!$N$2:$N$1065,MATCH($A27&amp;"|6",Blocks!$A$2:$A$1065,0)),"")</f>
        <v/>
      </c>
      <c r="AG27" s="19">
        <f>IF(IFERROR(INDEX(Blocks!$M$2:$M$1065,MATCH($A27&amp;"|6",Blocks!$A$2:$A$1065,0)),"")=0,"",IFERROR(INDEX(Blocks!$P$2:$P$1065,MATCH($A27&amp;"|6",Blocks!$A$2:$A$1065,0)),""))</f>
        <v/>
      </c>
      <c r="AH27" s="18">
        <f>IF(IFERROR(INDEX(Blocks!$M$2:$M$1065,MATCH($A27&amp;"|6",Blocks!$A$2:$A$1065,0)),"")=0,"",IFERROR(INDEX(Blocks!$S$2:$S$1065,MATCH($A27&amp;"|6",Blocks!$A$2:$A$1065,0)),""))</f>
        <v/>
      </c>
      <c r="AI27" s="20">
        <f>IFERROR(INDEX(Blocks!$T$2:$T$1065,MATCH($A27&amp;"|6",Blocks!$A$2:$A$1065,0)),"")</f>
        <v/>
      </c>
      <c r="AJ27" s="15">
        <f>IFERROR(INDEX(Blocks!$N$2:$N$1065,MATCH($A27&amp;"|7",Blocks!$A$2:$A$1065,0)),"")</f>
        <v/>
      </c>
      <c r="AK27" s="16">
        <f>IF(IFERROR(INDEX(Blocks!$M$2:$M$1065,MATCH($A27&amp;"|7",Blocks!$A$2:$A$1065,0)),"")=0,"",IFERROR(INDEX(Blocks!$P$2:$P$1065,MATCH($A27&amp;"|7",Blocks!$A$2:$A$1065,0)),""))</f>
        <v/>
      </c>
      <c r="AL27" s="15">
        <f>IF(IFERROR(INDEX(Blocks!$M$2:$M$1065,MATCH($A27&amp;"|7",Blocks!$A$2:$A$1065,0)),"")=0,"",IFERROR(INDEX(Blocks!$S$2:$S$1065,MATCH($A27&amp;"|7",Blocks!$A$2:$A$1065,0)),""))</f>
        <v/>
      </c>
      <c r="AM27" s="17">
        <f>IFERROR(INDEX(Blocks!$T$2:$T$1065,MATCH($A27&amp;"|7",Blocks!$A$2:$A$1065,0)),"")</f>
        <v/>
      </c>
      <c r="AN27" s="18">
        <f>IFERROR(INDEX(Blocks!$N$2:$N$1065,MATCH($A27&amp;"|8",Blocks!$A$2:$A$1065,0)),"")</f>
        <v/>
      </c>
      <c r="AO27" s="19">
        <f>IF(IFERROR(INDEX(Blocks!$M$2:$M$1065,MATCH($A27&amp;"|8",Blocks!$A$2:$A$1065,0)),"")=0,"",IFERROR(INDEX(Blocks!$P$2:$P$1065,MATCH($A27&amp;"|8",Blocks!$A$2:$A$1065,0)),""))</f>
        <v/>
      </c>
      <c r="AP27" s="18">
        <f>IF(IFERROR(INDEX(Blocks!$M$2:$M$1065,MATCH($A27&amp;"|8",Blocks!$A$2:$A$1065,0)),"")=0,"",IFERROR(INDEX(Blocks!$S$2:$S$1065,MATCH($A27&amp;"|8",Blocks!$A$2:$A$1065,0)),""))</f>
        <v/>
      </c>
      <c r="AQ27" s="20">
        <f>IFERROR(INDEX(Blocks!$T$2:$T$1065,MATCH($A27&amp;"|8",Blocks!$A$2:$A$1065,0)),"")</f>
        <v/>
      </c>
      <c r="AR27" s="15">
        <f>IFERROR(INDEX(Blocks!$N$2:$N$1065,MATCH($A27&amp;"|9",Blocks!$A$2:$A$1065,0)),"")</f>
        <v/>
      </c>
      <c r="AS27" s="16">
        <f>IF(IFERROR(INDEX(Blocks!$M$2:$M$1065,MATCH($A27&amp;"|9",Blocks!$A$2:$A$1065,0)),"")=0,"",IFERROR(INDEX(Blocks!$P$2:$P$1065,MATCH($A27&amp;"|9",Blocks!$A$2:$A$1065,0)),""))</f>
        <v/>
      </c>
      <c r="AT27" s="15">
        <f>IF(IFERROR(INDEX(Blocks!$M$2:$M$1065,MATCH($A27&amp;"|9",Blocks!$A$2:$A$1065,0)),"")=0,"",IFERROR(INDEX(Blocks!$S$2:$S$1065,MATCH($A27&amp;"|9",Blocks!$A$2:$A$1065,0)),""))</f>
        <v/>
      </c>
      <c r="AU27" s="17">
        <f>IFERROR(INDEX(Blocks!$T$2:$T$1065,MATCH($A27&amp;"|9",Blocks!$A$2:$A$1065,0)),"")</f>
        <v/>
      </c>
      <c r="AV27" s="18">
        <f>IFERROR(INDEX(Blocks!$N$2:$N$1065,MATCH($A27&amp;"|10",Blocks!$A$2:$A$1065,0)),"")</f>
        <v/>
      </c>
      <c r="AW27" s="19">
        <f>IF(IFERROR(INDEX(Blocks!$M$2:$M$1065,MATCH($A27&amp;"|10",Blocks!$A$2:$A$1065,0)),"")=0,"",IFERROR(INDEX(Blocks!$P$2:$P$1065,MATCH($A27&amp;"|10",Blocks!$A$2:$A$1065,0)),""))</f>
        <v/>
      </c>
      <c r="AX27" s="18">
        <f>IF(IFERROR(INDEX(Blocks!$M$2:$M$1065,MATCH($A27&amp;"|10",Blocks!$A$2:$A$1065,0)),"")=0,"",IFERROR(INDEX(Blocks!$S$2:$S$1065,MATCH($A27&amp;"|10",Blocks!$A$2:$A$1065,0)),""))</f>
        <v/>
      </c>
      <c r="AY27" s="20">
        <f>IFERROR(INDEX(Blocks!$T$2:$T$1065,MATCH($A27&amp;"|10",Blocks!$A$2:$A$1065,0)),"")</f>
        <v/>
      </c>
      <c r="AZ27" s="15">
        <f>IFERROR(INDEX(Blocks!$N$2:$N$1065,MATCH($A27&amp;"|11",Blocks!$A$2:$A$1065,0)),"")</f>
        <v/>
      </c>
      <c r="BA27" s="16">
        <f>IF(IFERROR(INDEX(Blocks!$M$2:$M$1065,MATCH($A27&amp;"|11",Blocks!$A$2:$A$1065,0)),"")=0,"",IFERROR(INDEX(Blocks!$P$2:$P$1065,MATCH($A27&amp;"|11",Blocks!$A$2:$A$1065,0)),""))</f>
        <v/>
      </c>
      <c r="BB27" s="15">
        <f>IF(IFERROR(INDEX(Blocks!$M$2:$M$1065,MATCH($A27&amp;"|11",Blocks!$A$2:$A$1065,0)),"")=0,"",IFERROR(INDEX(Blocks!$S$2:$S$1065,MATCH($A27&amp;"|11",Blocks!$A$2:$A$1065,0)),""))</f>
        <v/>
      </c>
      <c r="BC27" s="17">
        <f>IFERROR(INDEX(Blocks!$T$2:$T$1065,MATCH($A27&amp;"|11",Blocks!$A$2:$A$1065,0)),"")</f>
        <v/>
      </c>
      <c r="BD27" s="18">
        <f>IFERROR(INDEX(Blocks!$N$2:$N$1065,MATCH($A27&amp;"|12",Blocks!$A$2:$A$1065,0)),"")</f>
        <v/>
      </c>
      <c r="BE27" s="19">
        <f>IF(IFERROR(INDEX(Blocks!$M$2:$M$1065,MATCH($A27&amp;"|12",Blocks!$A$2:$A$1065,0)),"")=0,"",IFERROR(INDEX(Blocks!$P$2:$P$1065,MATCH($A27&amp;"|12",Blocks!$A$2:$A$1065,0)),""))</f>
        <v/>
      </c>
      <c r="BF27" s="18">
        <f>IF(IFERROR(INDEX(Blocks!$M$2:$M$1065,MATCH($A27&amp;"|12",Blocks!$A$2:$A$1065,0)),"")=0,"",IFERROR(INDEX(Blocks!$S$2:$S$1065,MATCH($A27&amp;"|12",Blocks!$A$2:$A$1065,0)),""))</f>
        <v/>
      </c>
      <c r="BG27" s="20">
        <f>IFERROR(INDEX(Blocks!$T$2:$T$1065,MATCH($A27&amp;"|12",Blocks!$A$2:$A$1065,0)),"")</f>
        <v/>
      </c>
    </row>
    <row r="28">
      <c r="A28" s="6" t="inlineStr">
        <is>
          <t>AFC Wimbledon</t>
        </is>
      </c>
      <c r="B28" s="11" t="n">
        <v>23</v>
      </c>
      <c r="C28" s="12">
        <f>IFERROR(INDEX(Ratings!$F:$F,MATCH($A28,Ratings!$C:$C,0)),"")</f>
        <v/>
      </c>
      <c r="D28" s="11">
        <f>SUMIFS(TeamGames!$X$2:$X$4073,TeamGames!$D$2:$D$4073,$A28)</f>
        <v/>
      </c>
      <c r="E28" s="11">
        <f>SUMIFS(TeamGames!$O$2:$O$4073,TeamGames!$D$2:$D$4073,$A28)</f>
        <v/>
      </c>
      <c r="F28" s="13">
        <f>SUMIFS(TeamGames!$S$2:$S$4073,TeamGames!$D$2:$D$4073,$A28,TeamGames!$X$2:$X$4073,1)</f>
        <v/>
      </c>
      <c r="G28" s="14">
        <f>IF(D28=0,"",E28-F28)</f>
        <v/>
      </c>
      <c r="H28" s="13">
        <f>SUMIFS(TeamGames!$W$2:$W$4073,TeamGames!$D$2:$D$4073,$A28)</f>
        <v/>
      </c>
      <c r="I28" s="14">
        <f>IF(D28=0,"",H28-F28)</f>
        <v/>
      </c>
      <c r="J28" s="13">
        <f>SUMIFS(TeamGames!$T$2:$T$4073,TeamGames!$D$2:$D$4073,$A28)</f>
        <v/>
      </c>
      <c r="K28" s="13">
        <f>SUMIFS(TeamGames!$U$2:$U$4073,TeamGames!$D$2:$D$4073,$A28)</f>
        <v/>
      </c>
      <c r="L28" s="15">
        <f>IFERROR(INDEX(Blocks!$N$2:$N$1065,MATCH($A28&amp;"|1",Blocks!$A$2:$A$1065,0)),"")</f>
        <v/>
      </c>
      <c r="M28" s="16">
        <f>IF(IFERROR(INDEX(Blocks!$M$2:$M$1065,MATCH($A28&amp;"|1",Blocks!$A$2:$A$1065,0)),"")=0,"",IFERROR(INDEX(Blocks!$P$2:$P$1065,MATCH($A28&amp;"|1",Blocks!$A$2:$A$1065,0)),""))</f>
        <v/>
      </c>
      <c r="N28" s="15">
        <f>IF(IFERROR(INDEX(Blocks!$M$2:$M$1065,MATCH($A28&amp;"|1",Blocks!$A$2:$A$1065,0)),"")=0,"",IFERROR(INDEX(Blocks!$S$2:$S$1065,MATCH($A28&amp;"|1",Blocks!$A$2:$A$1065,0)),""))</f>
        <v/>
      </c>
      <c r="O28" s="17">
        <f>IFERROR(INDEX(Blocks!$T$2:$T$1065,MATCH($A28&amp;"|1",Blocks!$A$2:$A$1065,0)),"")</f>
        <v/>
      </c>
      <c r="P28" s="18">
        <f>IFERROR(INDEX(Blocks!$N$2:$N$1065,MATCH($A28&amp;"|2",Blocks!$A$2:$A$1065,0)),"")</f>
        <v/>
      </c>
      <c r="Q28" s="19">
        <f>IF(IFERROR(INDEX(Blocks!$M$2:$M$1065,MATCH($A28&amp;"|2",Blocks!$A$2:$A$1065,0)),"")=0,"",IFERROR(INDEX(Blocks!$P$2:$P$1065,MATCH($A28&amp;"|2",Blocks!$A$2:$A$1065,0)),""))</f>
        <v/>
      </c>
      <c r="R28" s="18">
        <f>IF(IFERROR(INDEX(Blocks!$M$2:$M$1065,MATCH($A28&amp;"|2",Blocks!$A$2:$A$1065,0)),"")=0,"",IFERROR(INDEX(Blocks!$S$2:$S$1065,MATCH($A28&amp;"|2",Blocks!$A$2:$A$1065,0)),""))</f>
        <v/>
      </c>
      <c r="S28" s="20">
        <f>IFERROR(INDEX(Blocks!$T$2:$T$1065,MATCH($A28&amp;"|2",Blocks!$A$2:$A$1065,0)),"")</f>
        <v/>
      </c>
      <c r="T28" s="15">
        <f>IFERROR(INDEX(Blocks!$N$2:$N$1065,MATCH($A28&amp;"|3",Blocks!$A$2:$A$1065,0)),"")</f>
        <v/>
      </c>
      <c r="U28" s="16">
        <f>IF(IFERROR(INDEX(Blocks!$M$2:$M$1065,MATCH($A28&amp;"|3",Blocks!$A$2:$A$1065,0)),"")=0,"",IFERROR(INDEX(Blocks!$P$2:$P$1065,MATCH($A28&amp;"|3",Blocks!$A$2:$A$1065,0)),""))</f>
        <v/>
      </c>
      <c r="V28" s="15">
        <f>IF(IFERROR(INDEX(Blocks!$M$2:$M$1065,MATCH($A28&amp;"|3",Blocks!$A$2:$A$1065,0)),"")=0,"",IFERROR(INDEX(Blocks!$S$2:$S$1065,MATCH($A28&amp;"|3",Blocks!$A$2:$A$1065,0)),""))</f>
        <v/>
      </c>
      <c r="W28" s="17">
        <f>IFERROR(INDEX(Blocks!$T$2:$T$1065,MATCH($A28&amp;"|3",Blocks!$A$2:$A$1065,0)),"")</f>
        <v/>
      </c>
      <c r="X28" s="18">
        <f>IFERROR(INDEX(Blocks!$N$2:$N$1065,MATCH($A28&amp;"|4",Blocks!$A$2:$A$1065,0)),"")</f>
        <v/>
      </c>
      <c r="Y28" s="19">
        <f>IF(IFERROR(INDEX(Blocks!$M$2:$M$1065,MATCH($A28&amp;"|4",Blocks!$A$2:$A$1065,0)),"")=0,"",IFERROR(INDEX(Blocks!$P$2:$P$1065,MATCH($A28&amp;"|4",Blocks!$A$2:$A$1065,0)),""))</f>
        <v/>
      </c>
      <c r="Z28" s="18">
        <f>IF(IFERROR(INDEX(Blocks!$M$2:$M$1065,MATCH($A28&amp;"|4",Blocks!$A$2:$A$1065,0)),"")=0,"",IFERROR(INDEX(Blocks!$S$2:$S$1065,MATCH($A28&amp;"|4",Blocks!$A$2:$A$1065,0)),""))</f>
        <v/>
      </c>
      <c r="AA28" s="20">
        <f>IFERROR(INDEX(Blocks!$T$2:$T$1065,MATCH($A28&amp;"|4",Blocks!$A$2:$A$1065,0)),"")</f>
        <v/>
      </c>
      <c r="AB28" s="15">
        <f>IFERROR(INDEX(Blocks!$N$2:$N$1065,MATCH($A28&amp;"|5",Blocks!$A$2:$A$1065,0)),"")</f>
        <v/>
      </c>
      <c r="AC28" s="16">
        <f>IF(IFERROR(INDEX(Blocks!$M$2:$M$1065,MATCH($A28&amp;"|5",Blocks!$A$2:$A$1065,0)),"")=0,"",IFERROR(INDEX(Blocks!$P$2:$P$1065,MATCH($A28&amp;"|5",Blocks!$A$2:$A$1065,0)),""))</f>
        <v/>
      </c>
      <c r="AD28" s="15">
        <f>IF(IFERROR(INDEX(Blocks!$M$2:$M$1065,MATCH($A28&amp;"|5",Blocks!$A$2:$A$1065,0)),"")=0,"",IFERROR(INDEX(Blocks!$S$2:$S$1065,MATCH($A28&amp;"|5",Blocks!$A$2:$A$1065,0)),""))</f>
        <v/>
      </c>
      <c r="AE28" s="17">
        <f>IFERROR(INDEX(Blocks!$T$2:$T$1065,MATCH($A28&amp;"|5",Blocks!$A$2:$A$1065,0)),"")</f>
        <v/>
      </c>
      <c r="AF28" s="18">
        <f>IFERROR(INDEX(Blocks!$N$2:$N$1065,MATCH($A28&amp;"|6",Blocks!$A$2:$A$1065,0)),"")</f>
        <v/>
      </c>
      <c r="AG28" s="19">
        <f>IF(IFERROR(INDEX(Blocks!$M$2:$M$1065,MATCH($A28&amp;"|6",Blocks!$A$2:$A$1065,0)),"")=0,"",IFERROR(INDEX(Blocks!$P$2:$P$1065,MATCH($A28&amp;"|6",Blocks!$A$2:$A$1065,0)),""))</f>
        <v/>
      </c>
      <c r="AH28" s="18">
        <f>IF(IFERROR(INDEX(Blocks!$M$2:$M$1065,MATCH($A28&amp;"|6",Blocks!$A$2:$A$1065,0)),"")=0,"",IFERROR(INDEX(Blocks!$S$2:$S$1065,MATCH($A28&amp;"|6",Blocks!$A$2:$A$1065,0)),""))</f>
        <v/>
      </c>
      <c r="AI28" s="20">
        <f>IFERROR(INDEX(Blocks!$T$2:$T$1065,MATCH($A28&amp;"|6",Blocks!$A$2:$A$1065,0)),"")</f>
        <v/>
      </c>
      <c r="AJ28" s="15">
        <f>IFERROR(INDEX(Blocks!$N$2:$N$1065,MATCH($A28&amp;"|7",Blocks!$A$2:$A$1065,0)),"")</f>
        <v/>
      </c>
      <c r="AK28" s="16">
        <f>IF(IFERROR(INDEX(Blocks!$M$2:$M$1065,MATCH($A28&amp;"|7",Blocks!$A$2:$A$1065,0)),"")=0,"",IFERROR(INDEX(Blocks!$P$2:$P$1065,MATCH($A28&amp;"|7",Blocks!$A$2:$A$1065,0)),""))</f>
        <v/>
      </c>
      <c r="AL28" s="15">
        <f>IF(IFERROR(INDEX(Blocks!$M$2:$M$1065,MATCH($A28&amp;"|7",Blocks!$A$2:$A$1065,0)),"")=0,"",IFERROR(INDEX(Blocks!$S$2:$S$1065,MATCH($A28&amp;"|7",Blocks!$A$2:$A$1065,0)),""))</f>
        <v/>
      </c>
      <c r="AM28" s="17">
        <f>IFERROR(INDEX(Blocks!$T$2:$T$1065,MATCH($A28&amp;"|7",Blocks!$A$2:$A$1065,0)),"")</f>
        <v/>
      </c>
      <c r="AN28" s="18">
        <f>IFERROR(INDEX(Blocks!$N$2:$N$1065,MATCH($A28&amp;"|8",Blocks!$A$2:$A$1065,0)),"")</f>
        <v/>
      </c>
      <c r="AO28" s="19">
        <f>IF(IFERROR(INDEX(Blocks!$M$2:$M$1065,MATCH($A28&amp;"|8",Blocks!$A$2:$A$1065,0)),"")=0,"",IFERROR(INDEX(Blocks!$P$2:$P$1065,MATCH($A28&amp;"|8",Blocks!$A$2:$A$1065,0)),""))</f>
        <v/>
      </c>
      <c r="AP28" s="18">
        <f>IF(IFERROR(INDEX(Blocks!$M$2:$M$1065,MATCH($A28&amp;"|8",Blocks!$A$2:$A$1065,0)),"")=0,"",IFERROR(INDEX(Blocks!$S$2:$S$1065,MATCH($A28&amp;"|8",Blocks!$A$2:$A$1065,0)),""))</f>
        <v/>
      </c>
      <c r="AQ28" s="20">
        <f>IFERROR(INDEX(Blocks!$T$2:$T$1065,MATCH($A28&amp;"|8",Blocks!$A$2:$A$1065,0)),"")</f>
        <v/>
      </c>
      <c r="AR28" s="15">
        <f>IFERROR(INDEX(Blocks!$N$2:$N$1065,MATCH($A28&amp;"|9",Blocks!$A$2:$A$1065,0)),"")</f>
        <v/>
      </c>
      <c r="AS28" s="16">
        <f>IF(IFERROR(INDEX(Blocks!$M$2:$M$1065,MATCH($A28&amp;"|9",Blocks!$A$2:$A$1065,0)),"")=0,"",IFERROR(INDEX(Blocks!$P$2:$P$1065,MATCH($A28&amp;"|9",Blocks!$A$2:$A$1065,0)),""))</f>
        <v/>
      </c>
      <c r="AT28" s="15">
        <f>IF(IFERROR(INDEX(Blocks!$M$2:$M$1065,MATCH($A28&amp;"|9",Blocks!$A$2:$A$1065,0)),"")=0,"",IFERROR(INDEX(Blocks!$S$2:$S$1065,MATCH($A28&amp;"|9",Blocks!$A$2:$A$1065,0)),""))</f>
        <v/>
      </c>
      <c r="AU28" s="17">
        <f>IFERROR(INDEX(Blocks!$T$2:$T$1065,MATCH($A28&amp;"|9",Blocks!$A$2:$A$1065,0)),"")</f>
        <v/>
      </c>
      <c r="AV28" s="18">
        <f>IFERROR(INDEX(Blocks!$N$2:$N$1065,MATCH($A28&amp;"|10",Blocks!$A$2:$A$1065,0)),"")</f>
        <v/>
      </c>
      <c r="AW28" s="19">
        <f>IF(IFERROR(INDEX(Blocks!$M$2:$M$1065,MATCH($A28&amp;"|10",Blocks!$A$2:$A$1065,0)),"")=0,"",IFERROR(INDEX(Blocks!$P$2:$P$1065,MATCH($A28&amp;"|10",Blocks!$A$2:$A$1065,0)),""))</f>
        <v/>
      </c>
      <c r="AX28" s="18">
        <f>IF(IFERROR(INDEX(Blocks!$M$2:$M$1065,MATCH($A28&amp;"|10",Blocks!$A$2:$A$1065,0)),"")=0,"",IFERROR(INDEX(Blocks!$S$2:$S$1065,MATCH($A28&amp;"|10",Blocks!$A$2:$A$1065,0)),""))</f>
        <v/>
      </c>
      <c r="AY28" s="20">
        <f>IFERROR(INDEX(Blocks!$T$2:$T$1065,MATCH($A28&amp;"|10",Blocks!$A$2:$A$1065,0)),"")</f>
        <v/>
      </c>
      <c r="AZ28" s="15">
        <f>IFERROR(INDEX(Blocks!$N$2:$N$1065,MATCH($A28&amp;"|11",Blocks!$A$2:$A$1065,0)),"")</f>
        <v/>
      </c>
      <c r="BA28" s="16">
        <f>IF(IFERROR(INDEX(Blocks!$M$2:$M$1065,MATCH($A28&amp;"|11",Blocks!$A$2:$A$1065,0)),"")=0,"",IFERROR(INDEX(Blocks!$P$2:$P$1065,MATCH($A28&amp;"|11",Blocks!$A$2:$A$1065,0)),""))</f>
        <v/>
      </c>
      <c r="BB28" s="15">
        <f>IF(IFERROR(INDEX(Blocks!$M$2:$M$1065,MATCH($A28&amp;"|11",Blocks!$A$2:$A$1065,0)),"")=0,"",IFERROR(INDEX(Blocks!$S$2:$S$1065,MATCH($A28&amp;"|11",Blocks!$A$2:$A$1065,0)),""))</f>
        <v/>
      </c>
      <c r="BC28" s="17">
        <f>IFERROR(INDEX(Blocks!$T$2:$T$1065,MATCH($A28&amp;"|11",Blocks!$A$2:$A$1065,0)),"")</f>
        <v/>
      </c>
      <c r="BD28" s="18">
        <f>IFERROR(INDEX(Blocks!$N$2:$N$1065,MATCH($A28&amp;"|12",Blocks!$A$2:$A$1065,0)),"")</f>
        <v/>
      </c>
      <c r="BE28" s="19">
        <f>IF(IFERROR(INDEX(Blocks!$M$2:$M$1065,MATCH($A28&amp;"|12",Blocks!$A$2:$A$1065,0)),"")=0,"",IFERROR(INDEX(Blocks!$P$2:$P$1065,MATCH($A28&amp;"|12",Blocks!$A$2:$A$1065,0)),""))</f>
        <v/>
      </c>
      <c r="BF28" s="18">
        <f>IF(IFERROR(INDEX(Blocks!$M$2:$M$1065,MATCH($A28&amp;"|12",Blocks!$A$2:$A$1065,0)),"")=0,"",IFERROR(INDEX(Blocks!$S$2:$S$1065,MATCH($A28&amp;"|12",Blocks!$A$2:$A$1065,0)),""))</f>
        <v/>
      </c>
      <c r="BG28" s="20">
        <f>IFERROR(INDEX(Blocks!$T$2:$T$1065,MATCH($A28&amp;"|12",Blocks!$A$2:$A$1065,0)),"")</f>
        <v/>
      </c>
    </row>
    <row r="29">
      <c r="A29" s="6" t="inlineStr">
        <is>
          <t>Bromley</t>
        </is>
      </c>
      <c r="B29" s="11" t="n">
        <v>24</v>
      </c>
      <c r="C29" s="12">
        <f>IFERROR(INDEX(Ratings!$F:$F,MATCH($A29,Ratings!$C:$C,0)),"")</f>
        <v/>
      </c>
      <c r="D29" s="11">
        <f>SUMIFS(TeamGames!$X$2:$X$4073,TeamGames!$D$2:$D$4073,$A29)</f>
        <v/>
      </c>
      <c r="E29" s="11">
        <f>SUMIFS(TeamGames!$O$2:$O$4073,TeamGames!$D$2:$D$4073,$A29)</f>
        <v/>
      </c>
      <c r="F29" s="13">
        <f>SUMIFS(TeamGames!$S$2:$S$4073,TeamGames!$D$2:$D$4073,$A29,TeamGames!$X$2:$X$4073,1)</f>
        <v/>
      </c>
      <c r="G29" s="14">
        <f>IF(D29=0,"",E29-F29)</f>
        <v/>
      </c>
      <c r="H29" s="13">
        <f>SUMIFS(TeamGames!$W$2:$W$4073,TeamGames!$D$2:$D$4073,$A29)</f>
        <v/>
      </c>
      <c r="I29" s="14">
        <f>IF(D29=0,"",H29-F29)</f>
        <v/>
      </c>
      <c r="J29" s="13">
        <f>SUMIFS(TeamGames!$T$2:$T$4073,TeamGames!$D$2:$D$4073,$A29)</f>
        <v/>
      </c>
      <c r="K29" s="13">
        <f>SUMIFS(TeamGames!$U$2:$U$4073,TeamGames!$D$2:$D$4073,$A29)</f>
        <v/>
      </c>
      <c r="L29" s="15">
        <f>IFERROR(INDEX(Blocks!$N$2:$N$1065,MATCH($A29&amp;"|1",Blocks!$A$2:$A$1065,0)),"")</f>
        <v/>
      </c>
      <c r="M29" s="16">
        <f>IF(IFERROR(INDEX(Blocks!$M$2:$M$1065,MATCH($A29&amp;"|1",Blocks!$A$2:$A$1065,0)),"")=0,"",IFERROR(INDEX(Blocks!$P$2:$P$1065,MATCH($A29&amp;"|1",Blocks!$A$2:$A$1065,0)),""))</f>
        <v/>
      </c>
      <c r="N29" s="15">
        <f>IF(IFERROR(INDEX(Blocks!$M$2:$M$1065,MATCH($A29&amp;"|1",Blocks!$A$2:$A$1065,0)),"")=0,"",IFERROR(INDEX(Blocks!$S$2:$S$1065,MATCH($A29&amp;"|1",Blocks!$A$2:$A$1065,0)),""))</f>
        <v/>
      </c>
      <c r="O29" s="17">
        <f>IFERROR(INDEX(Blocks!$T$2:$T$1065,MATCH($A29&amp;"|1",Blocks!$A$2:$A$1065,0)),"")</f>
        <v/>
      </c>
      <c r="P29" s="18">
        <f>IFERROR(INDEX(Blocks!$N$2:$N$1065,MATCH($A29&amp;"|2",Blocks!$A$2:$A$1065,0)),"")</f>
        <v/>
      </c>
      <c r="Q29" s="19">
        <f>IF(IFERROR(INDEX(Blocks!$M$2:$M$1065,MATCH($A29&amp;"|2",Blocks!$A$2:$A$1065,0)),"")=0,"",IFERROR(INDEX(Blocks!$P$2:$P$1065,MATCH($A29&amp;"|2",Blocks!$A$2:$A$1065,0)),""))</f>
        <v/>
      </c>
      <c r="R29" s="18">
        <f>IF(IFERROR(INDEX(Blocks!$M$2:$M$1065,MATCH($A29&amp;"|2",Blocks!$A$2:$A$1065,0)),"")=0,"",IFERROR(INDEX(Blocks!$S$2:$S$1065,MATCH($A29&amp;"|2",Blocks!$A$2:$A$1065,0)),""))</f>
        <v/>
      </c>
      <c r="S29" s="20">
        <f>IFERROR(INDEX(Blocks!$T$2:$T$1065,MATCH($A29&amp;"|2",Blocks!$A$2:$A$1065,0)),"")</f>
        <v/>
      </c>
      <c r="T29" s="15">
        <f>IFERROR(INDEX(Blocks!$N$2:$N$1065,MATCH($A29&amp;"|3",Blocks!$A$2:$A$1065,0)),"")</f>
        <v/>
      </c>
      <c r="U29" s="16">
        <f>IF(IFERROR(INDEX(Blocks!$M$2:$M$1065,MATCH($A29&amp;"|3",Blocks!$A$2:$A$1065,0)),"")=0,"",IFERROR(INDEX(Blocks!$P$2:$P$1065,MATCH($A29&amp;"|3",Blocks!$A$2:$A$1065,0)),""))</f>
        <v/>
      </c>
      <c r="V29" s="15">
        <f>IF(IFERROR(INDEX(Blocks!$M$2:$M$1065,MATCH($A29&amp;"|3",Blocks!$A$2:$A$1065,0)),"")=0,"",IFERROR(INDEX(Blocks!$S$2:$S$1065,MATCH($A29&amp;"|3",Blocks!$A$2:$A$1065,0)),""))</f>
        <v/>
      </c>
      <c r="W29" s="17">
        <f>IFERROR(INDEX(Blocks!$T$2:$T$1065,MATCH($A29&amp;"|3",Blocks!$A$2:$A$1065,0)),"")</f>
        <v/>
      </c>
      <c r="X29" s="18">
        <f>IFERROR(INDEX(Blocks!$N$2:$N$1065,MATCH($A29&amp;"|4",Blocks!$A$2:$A$1065,0)),"")</f>
        <v/>
      </c>
      <c r="Y29" s="19">
        <f>IF(IFERROR(INDEX(Blocks!$M$2:$M$1065,MATCH($A29&amp;"|4",Blocks!$A$2:$A$1065,0)),"")=0,"",IFERROR(INDEX(Blocks!$P$2:$P$1065,MATCH($A29&amp;"|4",Blocks!$A$2:$A$1065,0)),""))</f>
        <v/>
      </c>
      <c r="Z29" s="18">
        <f>IF(IFERROR(INDEX(Blocks!$M$2:$M$1065,MATCH($A29&amp;"|4",Blocks!$A$2:$A$1065,0)),"")=0,"",IFERROR(INDEX(Blocks!$S$2:$S$1065,MATCH($A29&amp;"|4",Blocks!$A$2:$A$1065,0)),""))</f>
        <v/>
      </c>
      <c r="AA29" s="20">
        <f>IFERROR(INDEX(Blocks!$T$2:$T$1065,MATCH($A29&amp;"|4",Blocks!$A$2:$A$1065,0)),"")</f>
        <v/>
      </c>
      <c r="AB29" s="15">
        <f>IFERROR(INDEX(Blocks!$N$2:$N$1065,MATCH($A29&amp;"|5",Blocks!$A$2:$A$1065,0)),"")</f>
        <v/>
      </c>
      <c r="AC29" s="16">
        <f>IF(IFERROR(INDEX(Blocks!$M$2:$M$1065,MATCH($A29&amp;"|5",Blocks!$A$2:$A$1065,0)),"")=0,"",IFERROR(INDEX(Blocks!$P$2:$P$1065,MATCH($A29&amp;"|5",Blocks!$A$2:$A$1065,0)),""))</f>
        <v/>
      </c>
      <c r="AD29" s="15">
        <f>IF(IFERROR(INDEX(Blocks!$M$2:$M$1065,MATCH($A29&amp;"|5",Blocks!$A$2:$A$1065,0)),"")=0,"",IFERROR(INDEX(Blocks!$S$2:$S$1065,MATCH($A29&amp;"|5",Blocks!$A$2:$A$1065,0)),""))</f>
        <v/>
      </c>
      <c r="AE29" s="17">
        <f>IFERROR(INDEX(Blocks!$T$2:$T$1065,MATCH($A29&amp;"|5",Blocks!$A$2:$A$1065,0)),"")</f>
        <v/>
      </c>
      <c r="AF29" s="18">
        <f>IFERROR(INDEX(Blocks!$N$2:$N$1065,MATCH($A29&amp;"|6",Blocks!$A$2:$A$1065,0)),"")</f>
        <v/>
      </c>
      <c r="AG29" s="19">
        <f>IF(IFERROR(INDEX(Blocks!$M$2:$M$1065,MATCH($A29&amp;"|6",Blocks!$A$2:$A$1065,0)),"")=0,"",IFERROR(INDEX(Blocks!$P$2:$P$1065,MATCH($A29&amp;"|6",Blocks!$A$2:$A$1065,0)),""))</f>
        <v/>
      </c>
      <c r="AH29" s="18">
        <f>IF(IFERROR(INDEX(Blocks!$M$2:$M$1065,MATCH($A29&amp;"|6",Blocks!$A$2:$A$1065,0)),"")=0,"",IFERROR(INDEX(Blocks!$S$2:$S$1065,MATCH($A29&amp;"|6",Blocks!$A$2:$A$1065,0)),""))</f>
        <v/>
      </c>
      <c r="AI29" s="20">
        <f>IFERROR(INDEX(Blocks!$T$2:$T$1065,MATCH($A29&amp;"|6",Blocks!$A$2:$A$1065,0)),"")</f>
        <v/>
      </c>
      <c r="AJ29" s="15">
        <f>IFERROR(INDEX(Blocks!$N$2:$N$1065,MATCH($A29&amp;"|7",Blocks!$A$2:$A$1065,0)),"")</f>
        <v/>
      </c>
      <c r="AK29" s="16">
        <f>IF(IFERROR(INDEX(Blocks!$M$2:$M$1065,MATCH($A29&amp;"|7",Blocks!$A$2:$A$1065,0)),"")=0,"",IFERROR(INDEX(Blocks!$P$2:$P$1065,MATCH($A29&amp;"|7",Blocks!$A$2:$A$1065,0)),""))</f>
        <v/>
      </c>
      <c r="AL29" s="15">
        <f>IF(IFERROR(INDEX(Blocks!$M$2:$M$1065,MATCH($A29&amp;"|7",Blocks!$A$2:$A$1065,0)),"")=0,"",IFERROR(INDEX(Blocks!$S$2:$S$1065,MATCH($A29&amp;"|7",Blocks!$A$2:$A$1065,0)),""))</f>
        <v/>
      </c>
      <c r="AM29" s="17">
        <f>IFERROR(INDEX(Blocks!$T$2:$T$1065,MATCH($A29&amp;"|7",Blocks!$A$2:$A$1065,0)),"")</f>
        <v/>
      </c>
      <c r="AN29" s="18">
        <f>IFERROR(INDEX(Blocks!$N$2:$N$1065,MATCH($A29&amp;"|8",Blocks!$A$2:$A$1065,0)),"")</f>
        <v/>
      </c>
      <c r="AO29" s="19">
        <f>IF(IFERROR(INDEX(Blocks!$M$2:$M$1065,MATCH($A29&amp;"|8",Blocks!$A$2:$A$1065,0)),"")=0,"",IFERROR(INDEX(Blocks!$P$2:$P$1065,MATCH($A29&amp;"|8",Blocks!$A$2:$A$1065,0)),""))</f>
        <v/>
      </c>
      <c r="AP29" s="18">
        <f>IF(IFERROR(INDEX(Blocks!$M$2:$M$1065,MATCH($A29&amp;"|8",Blocks!$A$2:$A$1065,0)),"")=0,"",IFERROR(INDEX(Blocks!$S$2:$S$1065,MATCH($A29&amp;"|8",Blocks!$A$2:$A$1065,0)),""))</f>
        <v/>
      </c>
      <c r="AQ29" s="20">
        <f>IFERROR(INDEX(Blocks!$T$2:$T$1065,MATCH($A29&amp;"|8",Blocks!$A$2:$A$1065,0)),"")</f>
        <v/>
      </c>
      <c r="AR29" s="15">
        <f>IFERROR(INDEX(Blocks!$N$2:$N$1065,MATCH($A29&amp;"|9",Blocks!$A$2:$A$1065,0)),"")</f>
        <v/>
      </c>
      <c r="AS29" s="16">
        <f>IF(IFERROR(INDEX(Blocks!$M$2:$M$1065,MATCH($A29&amp;"|9",Blocks!$A$2:$A$1065,0)),"")=0,"",IFERROR(INDEX(Blocks!$P$2:$P$1065,MATCH($A29&amp;"|9",Blocks!$A$2:$A$1065,0)),""))</f>
        <v/>
      </c>
      <c r="AT29" s="15">
        <f>IF(IFERROR(INDEX(Blocks!$M$2:$M$1065,MATCH($A29&amp;"|9",Blocks!$A$2:$A$1065,0)),"")=0,"",IFERROR(INDEX(Blocks!$S$2:$S$1065,MATCH($A29&amp;"|9",Blocks!$A$2:$A$1065,0)),""))</f>
        <v/>
      </c>
      <c r="AU29" s="17">
        <f>IFERROR(INDEX(Blocks!$T$2:$T$1065,MATCH($A29&amp;"|9",Blocks!$A$2:$A$1065,0)),"")</f>
        <v/>
      </c>
      <c r="AV29" s="18">
        <f>IFERROR(INDEX(Blocks!$N$2:$N$1065,MATCH($A29&amp;"|10",Blocks!$A$2:$A$1065,0)),"")</f>
        <v/>
      </c>
      <c r="AW29" s="19">
        <f>IF(IFERROR(INDEX(Blocks!$M$2:$M$1065,MATCH($A29&amp;"|10",Blocks!$A$2:$A$1065,0)),"")=0,"",IFERROR(INDEX(Blocks!$P$2:$P$1065,MATCH($A29&amp;"|10",Blocks!$A$2:$A$1065,0)),""))</f>
        <v/>
      </c>
      <c r="AX29" s="18">
        <f>IF(IFERROR(INDEX(Blocks!$M$2:$M$1065,MATCH($A29&amp;"|10",Blocks!$A$2:$A$1065,0)),"")=0,"",IFERROR(INDEX(Blocks!$S$2:$S$1065,MATCH($A29&amp;"|10",Blocks!$A$2:$A$1065,0)),""))</f>
        <v/>
      </c>
      <c r="AY29" s="20">
        <f>IFERROR(INDEX(Blocks!$T$2:$T$1065,MATCH($A29&amp;"|10",Blocks!$A$2:$A$1065,0)),"")</f>
        <v/>
      </c>
      <c r="AZ29" s="15">
        <f>IFERROR(INDEX(Blocks!$N$2:$N$1065,MATCH($A29&amp;"|11",Blocks!$A$2:$A$1065,0)),"")</f>
        <v/>
      </c>
      <c r="BA29" s="16">
        <f>IF(IFERROR(INDEX(Blocks!$M$2:$M$1065,MATCH($A29&amp;"|11",Blocks!$A$2:$A$1065,0)),"")=0,"",IFERROR(INDEX(Blocks!$P$2:$P$1065,MATCH($A29&amp;"|11",Blocks!$A$2:$A$1065,0)),""))</f>
        <v/>
      </c>
      <c r="BB29" s="15">
        <f>IF(IFERROR(INDEX(Blocks!$M$2:$M$1065,MATCH($A29&amp;"|11",Blocks!$A$2:$A$1065,0)),"")=0,"",IFERROR(INDEX(Blocks!$S$2:$S$1065,MATCH($A29&amp;"|11",Blocks!$A$2:$A$1065,0)),""))</f>
        <v/>
      </c>
      <c r="BC29" s="17">
        <f>IFERROR(INDEX(Blocks!$T$2:$T$1065,MATCH($A29&amp;"|11",Blocks!$A$2:$A$1065,0)),"")</f>
        <v/>
      </c>
      <c r="BD29" s="18">
        <f>IFERROR(INDEX(Blocks!$N$2:$N$1065,MATCH($A29&amp;"|12",Blocks!$A$2:$A$1065,0)),"")</f>
        <v/>
      </c>
      <c r="BE29" s="19">
        <f>IF(IFERROR(INDEX(Blocks!$M$2:$M$1065,MATCH($A29&amp;"|12",Blocks!$A$2:$A$1065,0)),"")=0,"",IFERROR(INDEX(Blocks!$P$2:$P$1065,MATCH($A29&amp;"|12",Blocks!$A$2:$A$1065,0)),""))</f>
        <v/>
      </c>
      <c r="BF29" s="18">
        <f>IF(IFERROR(INDEX(Blocks!$M$2:$M$1065,MATCH($A29&amp;"|12",Blocks!$A$2:$A$1065,0)),"")=0,"",IFERROR(INDEX(Blocks!$S$2:$S$1065,MATCH($A29&amp;"|12",Blocks!$A$2:$A$1065,0)),""))</f>
        <v/>
      </c>
      <c r="BG29" s="20">
        <f>IFERROR(INDEX(Blocks!$T$2:$T$1065,MATCH($A29&amp;"|12",Blocks!$A$2:$A$1065,0)),"")</f>
        <v/>
      </c>
    </row>
    <row r="32">
      <c r="A32" s="6" t="inlineStr">
        <is>
          <t>Block fixtures (H = home, A = away), in each team's own date order</t>
        </is>
      </c>
    </row>
    <row r="33">
      <c r="A33" s="10" t="inlineStr">
        <is>
          <t>Team</t>
        </is>
      </c>
      <c r="B33" s="10" t="inlineStr">
        <is>
          <t>Block 1</t>
        </is>
      </c>
      <c r="C33" s="10" t="inlineStr">
        <is>
          <t>Block 2</t>
        </is>
      </c>
      <c r="D33" s="10" t="inlineStr">
        <is>
          <t>Block 3</t>
        </is>
      </c>
      <c r="E33" s="10" t="inlineStr">
        <is>
          <t>Block 4</t>
        </is>
      </c>
      <c r="F33" s="10" t="inlineStr">
        <is>
          <t>Block 5</t>
        </is>
      </c>
      <c r="G33" s="10" t="inlineStr">
        <is>
          <t>Block 6</t>
        </is>
      </c>
      <c r="H33" s="10" t="inlineStr">
        <is>
          <t>Block 7</t>
        </is>
      </c>
      <c r="I33" s="10" t="inlineStr">
        <is>
          <t>Block 8</t>
        </is>
      </c>
      <c r="J33" s="10" t="inlineStr">
        <is>
          <t>Block 9</t>
        </is>
      </c>
      <c r="K33" s="10" t="inlineStr">
        <is>
          <t>Block 10</t>
        </is>
      </c>
      <c r="L33" s="10" t="inlineStr">
        <is>
          <t>Block 11</t>
        </is>
      </c>
      <c r="M33" s="10" t="inlineStr">
        <is>
          <t>Block 12</t>
        </is>
      </c>
    </row>
    <row r="34" ht="48" customHeight="1">
      <c r="A34" s="6" t="inlineStr">
        <is>
          <t>Leicester</t>
        </is>
      </c>
      <c r="B34" s="21">
        <f>IFERROR(INDEX(Blocks!$I$2:$I$1065,MATCH($A34&amp;"|1",Blocks!$A$2:$A$1065,0)),"")</f>
        <v/>
      </c>
      <c r="C34" s="21">
        <f>IFERROR(INDEX(Blocks!$I$2:$I$1065,MATCH($A34&amp;"|2",Blocks!$A$2:$A$1065,0)),"")</f>
        <v/>
      </c>
      <c r="D34" s="21">
        <f>IFERROR(INDEX(Blocks!$I$2:$I$1065,MATCH($A34&amp;"|3",Blocks!$A$2:$A$1065,0)),"")</f>
        <v/>
      </c>
      <c r="E34" s="21">
        <f>IFERROR(INDEX(Blocks!$I$2:$I$1065,MATCH($A34&amp;"|4",Blocks!$A$2:$A$1065,0)),"")</f>
        <v/>
      </c>
      <c r="F34" s="21">
        <f>IFERROR(INDEX(Blocks!$I$2:$I$1065,MATCH($A34&amp;"|5",Blocks!$A$2:$A$1065,0)),"")</f>
        <v/>
      </c>
      <c r="G34" s="21">
        <f>IFERROR(INDEX(Blocks!$I$2:$I$1065,MATCH($A34&amp;"|6",Blocks!$A$2:$A$1065,0)),"")</f>
        <v/>
      </c>
      <c r="H34" s="21">
        <f>IFERROR(INDEX(Blocks!$I$2:$I$1065,MATCH($A34&amp;"|7",Blocks!$A$2:$A$1065,0)),"")</f>
        <v/>
      </c>
      <c r="I34" s="21">
        <f>IFERROR(INDEX(Blocks!$I$2:$I$1065,MATCH($A34&amp;"|8",Blocks!$A$2:$A$1065,0)),"")</f>
        <v/>
      </c>
      <c r="J34" s="21">
        <f>IFERROR(INDEX(Blocks!$I$2:$I$1065,MATCH($A34&amp;"|9",Blocks!$A$2:$A$1065,0)),"")</f>
        <v/>
      </c>
      <c r="K34" s="21">
        <f>IFERROR(INDEX(Blocks!$I$2:$I$1065,MATCH($A34&amp;"|10",Blocks!$A$2:$A$1065,0)),"")</f>
        <v/>
      </c>
      <c r="L34" s="21">
        <f>IFERROR(INDEX(Blocks!$I$2:$I$1065,MATCH($A34&amp;"|11",Blocks!$A$2:$A$1065,0)),"")</f>
        <v/>
      </c>
      <c r="M34" s="21">
        <f>IFERROR(INDEX(Blocks!$I$2:$I$1065,MATCH($A34&amp;"|12",Blocks!$A$2:$A$1065,0)),"")</f>
        <v/>
      </c>
    </row>
    <row r="35" ht="48" customHeight="1">
      <c r="A35" s="6" t="inlineStr">
        <is>
          <t>Sheffield Wed</t>
        </is>
      </c>
      <c r="B35" s="21">
        <f>IFERROR(INDEX(Blocks!$I$2:$I$1065,MATCH($A35&amp;"|1",Blocks!$A$2:$A$1065,0)),"")</f>
        <v/>
      </c>
      <c r="C35" s="21">
        <f>IFERROR(INDEX(Blocks!$I$2:$I$1065,MATCH($A35&amp;"|2",Blocks!$A$2:$A$1065,0)),"")</f>
        <v/>
      </c>
      <c r="D35" s="21">
        <f>IFERROR(INDEX(Blocks!$I$2:$I$1065,MATCH($A35&amp;"|3",Blocks!$A$2:$A$1065,0)),"")</f>
        <v/>
      </c>
      <c r="E35" s="21">
        <f>IFERROR(INDEX(Blocks!$I$2:$I$1065,MATCH($A35&amp;"|4",Blocks!$A$2:$A$1065,0)),"")</f>
        <v/>
      </c>
      <c r="F35" s="21">
        <f>IFERROR(INDEX(Blocks!$I$2:$I$1065,MATCH($A35&amp;"|5",Blocks!$A$2:$A$1065,0)),"")</f>
        <v/>
      </c>
      <c r="G35" s="21">
        <f>IFERROR(INDEX(Blocks!$I$2:$I$1065,MATCH($A35&amp;"|6",Blocks!$A$2:$A$1065,0)),"")</f>
        <v/>
      </c>
      <c r="H35" s="21">
        <f>IFERROR(INDEX(Blocks!$I$2:$I$1065,MATCH($A35&amp;"|7",Blocks!$A$2:$A$1065,0)),"")</f>
        <v/>
      </c>
      <c r="I35" s="21">
        <f>IFERROR(INDEX(Blocks!$I$2:$I$1065,MATCH($A35&amp;"|8",Blocks!$A$2:$A$1065,0)),"")</f>
        <v/>
      </c>
      <c r="J35" s="21">
        <f>IFERROR(INDEX(Blocks!$I$2:$I$1065,MATCH($A35&amp;"|9",Blocks!$A$2:$A$1065,0)),"")</f>
        <v/>
      </c>
      <c r="K35" s="21">
        <f>IFERROR(INDEX(Blocks!$I$2:$I$1065,MATCH($A35&amp;"|10",Blocks!$A$2:$A$1065,0)),"")</f>
        <v/>
      </c>
      <c r="L35" s="21">
        <f>IFERROR(INDEX(Blocks!$I$2:$I$1065,MATCH($A35&amp;"|11",Blocks!$A$2:$A$1065,0)),"")</f>
        <v/>
      </c>
      <c r="M35" s="21">
        <f>IFERROR(INDEX(Blocks!$I$2:$I$1065,MATCH($A35&amp;"|12",Blocks!$A$2:$A$1065,0)),"")</f>
        <v/>
      </c>
    </row>
    <row r="36" ht="48" customHeight="1">
      <c r="A36" s="6" t="inlineStr">
        <is>
          <t>Luton</t>
        </is>
      </c>
      <c r="B36" s="21">
        <f>IFERROR(INDEX(Blocks!$I$2:$I$1065,MATCH($A36&amp;"|1",Blocks!$A$2:$A$1065,0)),"")</f>
        <v/>
      </c>
      <c r="C36" s="21">
        <f>IFERROR(INDEX(Blocks!$I$2:$I$1065,MATCH($A36&amp;"|2",Blocks!$A$2:$A$1065,0)),"")</f>
        <v/>
      </c>
      <c r="D36" s="21">
        <f>IFERROR(INDEX(Blocks!$I$2:$I$1065,MATCH($A36&amp;"|3",Blocks!$A$2:$A$1065,0)),"")</f>
        <v/>
      </c>
      <c r="E36" s="21">
        <f>IFERROR(INDEX(Blocks!$I$2:$I$1065,MATCH($A36&amp;"|4",Blocks!$A$2:$A$1065,0)),"")</f>
        <v/>
      </c>
      <c r="F36" s="21">
        <f>IFERROR(INDEX(Blocks!$I$2:$I$1065,MATCH($A36&amp;"|5",Blocks!$A$2:$A$1065,0)),"")</f>
        <v/>
      </c>
      <c r="G36" s="21">
        <f>IFERROR(INDEX(Blocks!$I$2:$I$1065,MATCH($A36&amp;"|6",Blocks!$A$2:$A$1065,0)),"")</f>
        <v/>
      </c>
      <c r="H36" s="21">
        <f>IFERROR(INDEX(Blocks!$I$2:$I$1065,MATCH($A36&amp;"|7",Blocks!$A$2:$A$1065,0)),"")</f>
        <v/>
      </c>
      <c r="I36" s="21">
        <f>IFERROR(INDEX(Blocks!$I$2:$I$1065,MATCH($A36&amp;"|8",Blocks!$A$2:$A$1065,0)),"")</f>
        <v/>
      </c>
      <c r="J36" s="21">
        <f>IFERROR(INDEX(Blocks!$I$2:$I$1065,MATCH($A36&amp;"|9",Blocks!$A$2:$A$1065,0)),"")</f>
        <v/>
      </c>
      <c r="K36" s="21">
        <f>IFERROR(INDEX(Blocks!$I$2:$I$1065,MATCH($A36&amp;"|10",Blocks!$A$2:$A$1065,0)),"")</f>
        <v/>
      </c>
      <c r="L36" s="21">
        <f>IFERROR(INDEX(Blocks!$I$2:$I$1065,MATCH($A36&amp;"|11",Blocks!$A$2:$A$1065,0)),"")</f>
        <v/>
      </c>
      <c r="M36" s="21">
        <f>IFERROR(INDEX(Blocks!$I$2:$I$1065,MATCH($A36&amp;"|12",Blocks!$A$2:$A$1065,0)),"")</f>
        <v/>
      </c>
    </row>
    <row r="37" ht="48" customHeight="1">
      <c r="A37" s="6" t="inlineStr">
        <is>
          <t>Huddersfield</t>
        </is>
      </c>
      <c r="B37" s="21">
        <f>IFERROR(INDEX(Blocks!$I$2:$I$1065,MATCH($A37&amp;"|1",Blocks!$A$2:$A$1065,0)),"")</f>
        <v/>
      </c>
      <c r="C37" s="21">
        <f>IFERROR(INDEX(Blocks!$I$2:$I$1065,MATCH($A37&amp;"|2",Blocks!$A$2:$A$1065,0)),"")</f>
        <v/>
      </c>
      <c r="D37" s="21">
        <f>IFERROR(INDEX(Blocks!$I$2:$I$1065,MATCH($A37&amp;"|3",Blocks!$A$2:$A$1065,0)),"")</f>
        <v/>
      </c>
      <c r="E37" s="21">
        <f>IFERROR(INDEX(Blocks!$I$2:$I$1065,MATCH($A37&amp;"|4",Blocks!$A$2:$A$1065,0)),"")</f>
        <v/>
      </c>
      <c r="F37" s="21">
        <f>IFERROR(INDEX(Blocks!$I$2:$I$1065,MATCH($A37&amp;"|5",Blocks!$A$2:$A$1065,0)),"")</f>
        <v/>
      </c>
      <c r="G37" s="21">
        <f>IFERROR(INDEX(Blocks!$I$2:$I$1065,MATCH($A37&amp;"|6",Blocks!$A$2:$A$1065,0)),"")</f>
        <v/>
      </c>
      <c r="H37" s="21">
        <f>IFERROR(INDEX(Blocks!$I$2:$I$1065,MATCH($A37&amp;"|7",Blocks!$A$2:$A$1065,0)),"")</f>
        <v/>
      </c>
      <c r="I37" s="21">
        <f>IFERROR(INDEX(Blocks!$I$2:$I$1065,MATCH($A37&amp;"|8",Blocks!$A$2:$A$1065,0)),"")</f>
        <v/>
      </c>
      <c r="J37" s="21">
        <f>IFERROR(INDEX(Blocks!$I$2:$I$1065,MATCH($A37&amp;"|9",Blocks!$A$2:$A$1065,0)),"")</f>
        <v/>
      </c>
      <c r="K37" s="21">
        <f>IFERROR(INDEX(Blocks!$I$2:$I$1065,MATCH($A37&amp;"|10",Blocks!$A$2:$A$1065,0)),"")</f>
        <v/>
      </c>
      <c r="L37" s="21">
        <f>IFERROR(INDEX(Blocks!$I$2:$I$1065,MATCH($A37&amp;"|11",Blocks!$A$2:$A$1065,0)),"")</f>
        <v/>
      </c>
      <c r="M37" s="21">
        <f>IFERROR(INDEX(Blocks!$I$2:$I$1065,MATCH($A37&amp;"|12",Blocks!$A$2:$A$1065,0)),"")</f>
        <v/>
      </c>
    </row>
    <row r="38" ht="48" customHeight="1">
      <c r="A38" s="6" t="inlineStr">
        <is>
          <t>Plymouth</t>
        </is>
      </c>
      <c r="B38" s="21">
        <f>IFERROR(INDEX(Blocks!$I$2:$I$1065,MATCH($A38&amp;"|1",Blocks!$A$2:$A$1065,0)),"")</f>
        <v/>
      </c>
      <c r="C38" s="21">
        <f>IFERROR(INDEX(Blocks!$I$2:$I$1065,MATCH($A38&amp;"|2",Blocks!$A$2:$A$1065,0)),"")</f>
        <v/>
      </c>
      <c r="D38" s="21">
        <f>IFERROR(INDEX(Blocks!$I$2:$I$1065,MATCH($A38&amp;"|3",Blocks!$A$2:$A$1065,0)),"")</f>
        <v/>
      </c>
      <c r="E38" s="21">
        <f>IFERROR(INDEX(Blocks!$I$2:$I$1065,MATCH($A38&amp;"|4",Blocks!$A$2:$A$1065,0)),"")</f>
        <v/>
      </c>
      <c r="F38" s="21">
        <f>IFERROR(INDEX(Blocks!$I$2:$I$1065,MATCH($A38&amp;"|5",Blocks!$A$2:$A$1065,0)),"")</f>
        <v/>
      </c>
      <c r="G38" s="21">
        <f>IFERROR(INDEX(Blocks!$I$2:$I$1065,MATCH($A38&amp;"|6",Blocks!$A$2:$A$1065,0)),"")</f>
        <v/>
      </c>
      <c r="H38" s="21">
        <f>IFERROR(INDEX(Blocks!$I$2:$I$1065,MATCH($A38&amp;"|7",Blocks!$A$2:$A$1065,0)),"")</f>
        <v/>
      </c>
      <c r="I38" s="21">
        <f>IFERROR(INDEX(Blocks!$I$2:$I$1065,MATCH($A38&amp;"|8",Blocks!$A$2:$A$1065,0)),"")</f>
        <v/>
      </c>
      <c r="J38" s="21">
        <f>IFERROR(INDEX(Blocks!$I$2:$I$1065,MATCH($A38&amp;"|9",Blocks!$A$2:$A$1065,0)),"")</f>
        <v/>
      </c>
      <c r="K38" s="21">
        <f>IFERROR(INDEX(Blocks!$I$2:$I$1065,MATCH($A38&amp;"|10",Blocks!$A$2:$A$1065,0)),"")</f>
        <v/>
      </c>
      <c r="L38" s="21">
        <f>IFERROR(INDEX(Blocks!$I$2:$I$1065,MATCH($A38&amp;"|11",Blocks!$A$2:$A$1065,0)),"")</f>
        <v/>
      </c>
      <c r="M38" s="21">
        <f>IFERROR(INDEX(Blocks!$I$2:$I$1065,MATCH($A38&amp;"|12",Blocks!$A$2:$A$1065,0)),"")</f>
        <v/>
      </c>
    </row>
    <row r="39" ht="48" customHeight="1">
      <c r="A39" s="6" t="inlineStr">
        <is>
          <t>MK Dons</t>
        </is>
      </c>
      <c r="B39" s="21">
        <f>IFERROR(INDEX(Blocks!$I$2:$I$1065,MATCH($A39&amp;"|1",Blocks!$A$2:$A$1065,0)),"")</f>
        <v/>
      </c>
      <c r="C39" s="21">
        <f>IFERROR(INDEX(Blocks!$I$2:$I$1065,MATCH($A39&amp;"|2",Blocks!$A$2:$A$1065,0)),"")</f>
        <v/>
      </c>
      <c r="D39" s="21">
        <f>IFERROR(INDEX(Blocks!$I$2:$I$1065,MATCH($A39&amp;"|3",Blocks!$A$2:$A$1065,0)),"")</f>
        <v/>
      </c>
      <c r="E39" s="21">
        <f>IFERROR(INDEX(Blocks!$I$2:$I$1065,MATCH($A39&amp;"|4",Blocks!$A$2:$A$1065,0)),"")</f>
        <v/>
      </c>
      <c r="F39" s="21">
        <f>IFERROR(INDEX(Blocks!$I$2:$I$1065,MATCH($A39&amp;"|5",Blocks!$A$2:$A$1065,0)),"")</f>
        <v/>
      </c>
      <c r="G39" s="21">
        <f>IFERROR(INDEX(Blocks!$I$2:$I$1065,MATCH($A39&amp;"|6",Blocks!$A$2:$A$1065,0)),"")</f>
        <v/>
      </c>
      <c r="H39" s="21">
        <f>IFERROR(INDEX(Blocks!$I$2:$I$1065,MATCH($A39&amp;"|7",Blocks!$A$2:$A$1065,0)),"")</f>
        <v/>
      </c>
      <c r="I39" s="21">
        <f>IFERROR(INDEX(Blocks!$I$2:$I$1065,MATCH($A39&amp;"|8",Blocks!$A$2:$A$1065,0)),"")</f>
        <v/>
      </c>
      <c r="J39" s="21">
        <f>IFERROR(INDEX(Blocks!$I$2:$I$1065,MATCH($A39&amp;"|9",Blocks!$A$2:$A$1065,0)),"")</f>
        <v/>
      </c>
      <c r="K39" s="21">
        <f>IFERROR(INDEX(Blocks!$I$2:$I$1065,MATCH($A39&amp;"|10",Blocks!$A$2:$A$1065,0)),"")</f>
        <v/>
      </c>
      <c r="L39" s="21">
        <f>IFERROR(INDEX(Blocks!$I$2:$I$1065,MATCH($A39&amp;"|11",Blocks!$A$2:$A$1065,0)),"")</f>
        <v/>
      </c>
      <c r="M39" s="21">
        <f>IFERROR(INDEX(Blocks!$I$2:$I$1065,MATCH($A39&amp;"|12",Blocks!$A$2:$A$1065,0)),"")</f>
        <v/>
      </c>
    </row>
    <row r="40" ht="48" customHeight="1">
      <c r="A40" s="6" t="inlineStr">
        <is>
          <t>Stockport</t>
        </is>
      </c>
      <c r="B40" s="21">
        <f>IFERROR(INDEX(Blocks!$I$2:$I$1065,MATCH($A40&amp;"|1",Blocks!$A$2:$A$1065,0)),"")</f>
        <v/>
      </c>
      <c r="C40" s="21">
        <f>IFERROR(INDEX(Blocks!$I$2:$I$1065,MATCH($A40&amp;"|2",Blocks!$A$2:$A$1065,0)),"")</f>
        <v/>
      </c>
      <c r="D40" s="21">
        <f>IFERROR(INDEX(Blocks!$I$2:$I$1065,MATCH($A40&amp;"|3",Blocks!$A$2:$A$1065,0)),"")</f>
        <v/>
      </c>
      <c r="E40" s="21">
        <f>IFERROR(INDEX(Blocks!$I$2:$I$1065,MATCH($A40&amp;"|4",Blocks!$A$2:$A$1065,0)),"")</f>
        <v/>
      </c>
      <c r="F40" s="21">
        <f>IFERROR(INDEX(Blocks!$I$2:$I$1065,MATCH($A40&amp;"|5",Blocks!$A$2:$A$1065,0)),"")</f>
        <v/>
      </c>
      <c r="G40" s="21">
        <f>IFERROR(INDEX(Blocks!$I$2:$I$1065,MATCH($A40&amp;"|6",Blocks!$A$2:$A$1065,0)),"")</f>
        <v/>
      </c>
      <c r="H40" s="21">
        <f>IFERROR(INDEX(Blocks!$I$2:$I$1065,MATCH($A40&amp;"|7",Blocks!$A$2:$A$1065,0)),"")</f>
        <v/>
      </c>
      <c r="I40" s="21">
        <f>IFERROR(INDEX(Blocks!$I$2:$I$1065,MATCH($A40&amp;"|8",Blocks!$A$2:$A$1065,0)),"")</f>
        <v/>
      </c>
      <c r="J40" s="21">
        <f>IFERROR(INDEX(Blocks!$I$2:$I$1065,MATCH($A40&amp;"|9",Blocks!$A$2:$A$1065,0)),"")</f>
        <v/>
      </c>
      <c r="K40" s="21">
        <f>IFERROR(INDEX(Blocks!$I$2:$I$1065,MATCH($A40&amp;"|10",Blocks!$A$2:$A$1065,0)),"")</f>
        <v/>
      </c>
      <c r="L40" s="21">
        <f>IFERROR(INDEX(Blocks!$I$2:$I$1065,MATCH($A40&amp;"|11",Blocks!$A$2:$A$1065,0)),"")</f>
        <v/>
      </c>
      <c r="M40" s="21">
        <f>IFERROR(INDEX(Blocks!$I$2:$I$1065,MATCH($A40&amp;"|12",Blocks!$A$2:$A$1065,0)),"")</f>
        <v/>
      </c>
    </row>
    <row r="41" ht="48" customHeight="1">
      <c r="A41" s="6" t="inlineStr">
        <is>
          <t>Bradford</t>
        </is>
      </c>
      <c r="B41" s="21">
        <f>IFERROR(INDEX(Blocks!$I$2:$I$1065,MATCH($A41&amp;"|1",Blocks!$A$2:$A$1065,0)),"")</f>
        <v/>
      </c>
      <c r="C41" s="21">
        <f>IFERROR(INDEX(Blocks!$I$2:$I$1065,MATCH($A41&amp;"|2",Blocks!$A$2:$A$1065,0)),"")</f>
        <v/>
      </c>
      <c r="D41" s="21">
        <f>IFERROR(INDEX(Blocks!$I$2:$I$1065,MATCH($A41&amp;"|3",Blocks!$A$2:$A$1065,0)),"")</f>
        <v/>
      </c>
      <c r="E41" s="21">
        <f>IFERROR(INDEX(Blocks!$I$2:$I$1065,MATCH($A41&amp;"|4",Blocks!$A$2:$A$1065,0)),"")</f>
        <v/>
      </c>
      <c r="F41" s="21">
        <f>IFERROR(INDEX(Blocks!$I$2:$I$1065,MATCH($A41&amp;"|5",Blocks!$A$2:$A$1065,0)),"")</f>
        <v/>
      </c>
      <c r="G41" s="21">
        <f>IFERROR(INDEX(Blocks!$I$2:$I$1065,MATCH($A41&amp;"|6",Blocks!$A$2:$A$1065,0)),"")</f>
        <v/>
      </c>
      <c r="H41" s="21">
        <f>IFERROR(INDEX(Blocks!$I$2:$I$1065,MATCH($A41&amp;"|7",Blocks!$A$2:$A$1065,0)),"")</f>
        <v/>
      </c>
      <c r="I41" s="21">
        <f>IFERROR(INDEX(Blocks!$I$2:$I$1065,MATCH($A41&amp;"|8",Blocks!$A$2:$A$1065,0)),"")</f>
        <v/>
      </c>
      <c r="J41" s="21">
        <f>IFERROR(INDEX(Blocks!$I$2:$I$1065,MATCH($A41&amp;"|9",Blocks!$A$2:$A$1065,0)),"")</f>
        <v/>
      </c>
      <c r="K41" s="21">
        <f>IFERROR(INDEX(Blocks!$I$2:$I$1065,MATCH($A41&amp;"|10",Blocks!$A$2:$A$1065,0)),"")</f>
        <v/>
      </c>
      <c r="L41" s="21">
        <f>IFERROR(INDEX(Blocks!$I$2:$I$1065,MATCH($A41&amp;"|11",Blocks!$A$2:$A$1065,0)),"")</f>
        <v/>
      </c>
      <c r="M41" s="21">
        <f>IFERROR(INDEX(Blocks!$I$2:$I$1065,MATCH($A41&amp;"|12",Blocks!$A$2:$A$1065,0)),"")</f>
        <v/>
      </c>
    </row>
    <row r="42" ht="48" customHeight="1">
      <c r="A42" s="6" t="inlineStr">
        <is>
          <t>Wycombe</t>
        </is>
      </c>
      <c r="B42" s="21">
        <f>IFERROR(INDEX(Blocks!$I$2:$I$1065,MATCH($A42&amp;"|1",Blocks!$A$2:$A$1065,0)),"")</f>
        <v/>
      </c>
      <c r="C42" s="21">
        <f>IFERROR(INDEX(Blocks!$I$2:$I$1065,MATCH($A42&amp;"|2",Blocks!$A$2:$A$1065,0)),"")</f>
        <v/>
      </c>
      <c r="D42" s="21">
        <f>IFERROR(INDEX(Blocks!$I$2:$I$1065,MATCH($A42&amp;"|3",Blocks!$A$2:$A$1065,0)),"")</f>
        <v/>
      </c>
      <c r="E42" s="21">
        <f>IFERROR(INDEX(Blocks!$I$2:$I$1065,MATCH($A42&amp;"|4",Blocks!$A$2:$A$1065,0)),"")</f>
        <v/>
      </c>
      <c r="F42" s="21">
        <f>IFERROR(INDEX(Blocks!$I$2:$I$1065,MATCH($A42&amp;"|5",Blocks!$A$2:$A$1065,0)),"")</f>
        <v/>
      </c>
      <c r="G42" s="21">
        <f>IFERROR(INDEX(Blocks!$I$2:$I$1065,MATCH($A42&amp;"|6",Blocks!$A$2:$A$1065,0)),"")</f>
        <v/>
      </c>
      <c r="H42" s="21">
        <f>IFERROR(INDEX(Blocks!$I$2:$I$1065,MATCH($A42&amp;"|7",Blocks!$A$2:$A$1065,0)),"")</f>
        <v/>
      </c>
      <c r="I42" s="21">
        <f>IFERROR(INDEX(Blocks!$I$2:$I$1065,MATCH($A42&amp;"|8",Blocks!$A$2:$A$1065,0)),"")</f>
        <v/>
      </c>
      <c r="J42" s="21">
        <f>IFERROR(INDEX(Blocks!$I$2:$I$1065,MATCH($A42&amp;"|9",Blocks!$A$2:$A$1065,0)),"")</f>
        <v/>
      </c>
      <c r="K42" s="21">
        <f>IFERROR(INDEX(Blocks!$I$2:$I$1065,MATCH($A42&amp;"|10",Blocks!$A$2:$A$1065,0)),"")</f>
        <v/>
      </c>
      <c r="L42" s="21">
        <f>IFERROR(INDEX(Blocks!$I$2:$I$1065,MATCH($A42&amp;"|11",Blocks!$A$2:$A$1065,0)),"")</f>
        <v/>
      </c>
      <c r="M42" s="21">
        <f>IFERROR(INDEX(Blocks!$I$2:$I$1065,MATCH($A42&amp;"|12",Blocks!$A$2:$A$1065,0)),"")</f>
        <v/>
      </c>
    </row>
    <row r="43" ht="48" customHeight="1">
      <c r="A43" s="6" t="inlineStr">
        <is>
          <t>Blackpool</t>
        </is>
      </c>
      <c r="B43" s="21">
        <f>IFERROR(INDEX(Blocks!$I$2:$I$1065,MATCH($A43&amp;"|1",Blocks!$A$2:$A$1065,0)),"")</f>
        <v/>
      </c>
      <c r="C43" s="21">
        <f>IFERROR(INDEX(Blocks!$I$2:$I$1065,MATCH($A43&amp;"|2",Blocks!$A$2:$A$1065,0)),"")</f>
        <v/>
      </c>
      <c r="D43" s="21">
        <f>IFERROR(INDEX(Blocks!$I$2:$I$1065,MATCH($A43&amp;"|3",Blocks!$A$2:$A$1065,0)),"")</f>
        <v/>
      </c>
      <c r="E43" s="21">
        <f>IFERROR(INDEX(Blocks!$I$2:$I$1065,MATCH($A43&amp;"|4",Blocks!$A$2:$A$1065,0)),"")</f>
        <v/>
      </c>
      <c r="F43" s="21">
        <f>IFERROR(INDEX(Blocks!$I$2:$I$1065,MATCH($A43&amp;"|5",Blocks!$A$2:$A$1065,0)),"")</f>
        <v/>
      </c>
      <c r="G43" s="21">
        <f>IFERROR(INDEX(Blocks!$I$2:$I$1065,MATCH($A43&amp;"|6",Blocks!$A$2:$A$1065,0)),"")</f>
        <v/>
      </c>
      <c r="H43" s="21">
        <f>IFERROR(INDEX(Blocks!$I$2:$I$1065,MATCH($A43&amp;"|7",Blocks!$A$2:$A$1065,0)),"")</f>
        <v/>
      </c>
      <c r="I43" s="21">
        <f>IFERROR(INDEX(Blocks!$I$2:$I$1065,MATCH($A43&amp;"|8",Blocks!$A$2:$A$1065,0)),"")</f>
        <v/>
      </c>
      <c r="J43" s="21">
        <f>IFERROR(INDEX(Blocks!$I$2:$I$1065,MATCH($A43&amp;"|9",Blocks!$A$2:$A$1065,0)),"")</f>
        <v/>
      </c>
      <c r="K43" s="21">
        <f>IFERROR(INDEX(Blocks!$I$2:$I$1065,MATCH($A43&amp;"|10",Blocks!$A$2:$A$1065,0)),"")</f>
        <v/>
      </c>
      <c r="L43" s="21">
        <f>IFERROR(INDEX(Blocks!$I$2:$I$1065,MATCH($A43&amp;"|11",Blocks!$A$2:$A$1065,0)),"")</f>
        <v/>
      </c>
      <c r="M43" s="21">
        <f>IFERROR(INDEX(Blocks!$I$2:$I$1065,MATCH($A43&amp;"|12",Blocks!$A$2:$A$1065,0)),"")</f>
        <v/>
      </c>
    </row>
    <row r="44" ht="48" customHeight="1">
      <c r="A44" s="6" t="inlineStr">
        <is>
          <t>Oxford</t>
        </is>
      </c>
      <c r="B44" s="21">
        <f>IFERROR(INDEX(Blocks!$I$2:$I$1065,MATCH($A44&amp;"|1",Blocks!$A$2:$A$1065,0)),"")</f>
        <v/>
      </c>
      <c r="C44" s="21">
        <f>IFERROR(INDEX(Blocks!$I$2:$I$1065,MATCH($A44&amp;"|2",Blocks!$A$2:$A$1065,0)),"")</f>
        <v/>
      </c>
      <c r="D44" s="21">
        <f>IFERROR(INDEX(Blocks!$I$2:$I$1065,MATCH($A44&amp;"|3",Blocks!$A$2:$A$1065,0)),"")</f>
        <v/>
      </c>
      <c r="E44" s="21">
        <f>IFERROR(INDEX(Blocks!$I$2:$I$1065,MATCH($A44&amp;"|4",Blocks!$A$2:$A$1065,0)),"")</f>
        <v/>
      </c>
      <c r="F44" s="21">
        <f>IFERROR(INDEX(Blocks!$I$2:$I$1065,MATCH($A44&amp;"|5",Blocks!$A$2:$A$1065,0)),"")</f>
        <v/>
      </c>
      <c r="G44" s="21">
        <f>IFERROR(INDEX(Blocks!$I$2:$I$1065,MATCH($A44&amp;"|6",Blocks!$A$2:$A$1065,0)),"")</f>
        <v/>
      </c>
      <c r="H44" s="21">
        <f>IFERROR(INDEX(Blocks!$I$2:$I$1065,MATCH($A44&amp;"|7",Blocks!$A$2:$A$1065,0)),"")</f>
        <v/>
      </c>
      <c r="I44" s="21">
        <f>IFERROR(INDEX(Blocks!$I$2:$I$1065,MATCH($A44&amp;"|8",Blocks!$A$2:$A$1065,0)),"")</f>
        <v/>
      </c>
      <c r="J44" s="21">
        <f>IFERROR(INDEX(Blocks!$I$2:$I$1065,MATCH($A44&amp;"|9",Blocks!$A$2:$A$1065,0)),"")</f>
        <v/>
      </c>
      <c r="K44" s="21">
        <f>IFERROR(INDEX(Blocks!$I$2:$I$1065,MATCH($A44&amp;"|10",Blocks!$A$2:$A$1065,0)),"")</f>
        <v/>
      </c>
      <c r="L44" s="21">
        <f>IFERROR(INDEX(Blocks!$I$2:$I$1065,MATCH($A44&amp;"|11",Blocks!$A$2:$A$1065,0)),"")</f>
        <v/>
      </c>
      <c r="M44" s="21">
        <f>IFERROR(INDEX(Blocks!$I$2:$I$1065,MATCH($A44&amp;"|12",Blocks!$A$2:$A$1065,0)),"")</f>
        <v/>
      </c>
    </row>
    <row r="45" ht="48" customHeight="1">
      <c r="A45" s="6" t="inlineStr">
        <is>
          <t>Reading</t>
        </is>
      </c>
      <c r="B45" s="21">
        <f>IFERROR(INDEX(Blocks!$I$2:$I$1065,MATCH($A45&amp;"|1",Blocks!$A$2:$A$1065,0)),"")</f>
        <v/>
      </c>
      <c r="C45" s="21">
        <f>IFERROR(INDEX(Blocks!$I$2:$I$1065,MATCH($A45&amp;"|2",Blocks!$A$2:$A$1065,0)),"")</f>
        <v/>
      </c>
      <c r="D45" s="21">
        <f>IFERROR(INDEX(Blocks!$I$2:$I$1065,MATCH($A45&amp;"|3",Blocks!$A$2:$A$1065,0)),"")</f>
        <v/>
      </c>
      <c r="E45" s="21">
        <f>IFERROR(INDEX(Blocks!$I$2:$I$1065,MATCH($A45&amp;"|4",Blocks!$A$2:$A$1065,0)),"")</f>
        <v/>
      </c>
      <c r="F45" s="21">
        <f>IFERROR(INDEX(Blocks!$I$2:$I$1065,MATCH($A45&amp;"|5",Blocks!$A$2:$A$1065,0)),"")</f>
        <v/>
      </c>
      <c r="G45" s="21">
        <f>IFERROR(INDEX(Blocks!$I$2:$I$1065,MATCH($A45&amp;"|6",Blocks!$A$2:$A$1065,0)),"")</f>
        <v/>
      </c>
      <c r="H45" s="21">
        <f>IFERROR(INDEX(Blocks!$I$2:$I$1065,MATCH($A45&amp;"|7",Blocks!$A$2:$A$1065,0)),"")</f>
        <v/>
      </c>
      <c r="I45" s="21">
        <f>IFERROR(INDEX(Blocks!$I$2:$I$1065,MATCH($A45&amp;"|8",Blocks!$A$2:$A$1065,0)),"")</f>
        <v/>
      </c>
      <c r="J45" s="21">
        <f>IFERROR(INDEX(Blocks!$I$2:$I$1065,MATCH($A45&amp;"|9",Blocks!$A$2:$A$1065,0)),"")</f>
        <v/>
      </c>
      <c r="K45" s="21">
        <f>IFERROR(INDEX(Blocks!$I$2:$I$1065,MATCH($A45&amp;"|10",Blocks!$A$2:$A$1065,0)),"")</f>
        <v/>
      </c>
      <c r="L45" s="21">
        <f>IFERROR(INDEX(Blocks!$I$2:$I$1065,MATCH($A45&amp;"|11",Blocks!$A$2:$A$1065,0)),"")</f>
        <v/>
      </c>
      <c r="M45" s="21">
        <f>IFERROR(INDEX(Blocks!$I$2:$I$1065,MATCH($A45&amp;"|12",Blocks!$A$2:$A$1065,0)),"")</f>
        <v/>
      </c>
    </row>
    <row r="46" ht="48" customHeight="1">
      <c r="A46" s="6" t="inlineStr">
        <is>
          <t>Barnsley</t>
        </is>
      </c>
      <c r="B46" s="21">
        <f>IFERROR(INDEX(Blocks!$I$2:$I$1065,MATCH($A46&amp;"|1",Blocks!$A$2:$A$1065,0)),"")</f>
        <v/>
      </c>
      <c r="C46" s="21">
        <f>IFERROR(INDEX(Blocks!$I$2:$I$1065,MATCH($A46&amp;"|2",Blocks!$A$2:$A$1065,0)),"")</f>
        <v/>
      </c>
      <c r="D46" s="21">
        <f>IFERROR(INDEX(Blocks!$I$2:$I$1065,MATCH($A46&amp;"|3",Blocks!$A$2:$A$1065,0)),"")</f>
        <v/>
      </c>
      <c r="E46" s="21">
        <f>IFERROR(INDEX(Blocks!$I$2:$I$1065,MATCH($A46&amp;"|4",Blocks!$A$2:$A$1065,0)),"")</f>
        <v/>
      </c>
      <c r="F46" s="21">
        <f>IFERROR(INDEX(Blocks!$I$2:$I$1065,MATCH($A46&amp;"|5",Blocks!$A$2:$A$1065,0)),"")</f>
        <v/>
      </c>
      <c r="G46" s="21">
        <f>IFERROR(INDEX(Blocks!$I$2:$I$1065,MATCH($A46&amp;"|6",Blocks!$A$2:$A$1065,0)),"")</f>
        <v/>
      </c>
      <c r="H46" s="21">
        <f>IFERROR(INDEX(Blocks!$I$2:$I$1065,MATCH($A46&amp;"|7",Blocks!$A$2:$A$1065,0)),"")</f>
        <v/>
      </c>
      <c r="I46" s="21">
        <f>IFERROR(INDEX(Blocks!$I$2:$I$1065,MATCH($A46&amp;"|8",Blocks!$A$2:$A$1065,0)),"")</f>
        <v/>
      </c>
      <c r="J46" s="21">
        <f>IFERROR(INDEX(Blocks!$I$2:$I$1065,MATCH($A46&amp;"|9",Blocks!$A$2:$A$1065,0)),"")</f>
        <v/>
      </c>
      <c r="K46" s="21">
        <f>IFERROR(INDEX(Blocks!$I$2:$I$1065,MATCH($A46&amp;"|10",Blocks!$A$2:$A$1065,0)),"")</f>
        <v/>
      </c>
      <c r="L46" s="21">
        <f>IFERROR(INDEX(Blocks!$I$2:$I$1065,MATCH($A46&amp;"|11",Blocks!$A$2:$A$1065,0)),"")</f>
        <v/>
      </c>
      <c r="M46" s="21">
        <f>IFERROR(INDEX(Blocks!$I$2:$I$1065,MATCH($A46&amp;"|12",Blocks!$A$2:$A$1065,0)),"")</f>
        <v/>
      </c>
    </row>
    <row r="47" ht="48" customHeight="1">
      <c r="A47" s="6" t="inlineStr">
        <is>
          <t>Wigan</t>
        </is>
      </c>
      <c r="B47" s="21">
        <f>IFERROR(INDEX(Blocks!$I$2:$I$1065,MATCH($A47&amp;"|1",Blocks!$A$2:$A$1065,0)),"")</f>
        <v/>
      </c>
      <c r="C47" s="21">
        <f>IFERROR(INDEX(Blocks!$I$2:$I$1065,MATCH($A47&amp;"|2",Blocks!$A$2:$A$1065,0)),"")</f>
        <v/>
      </c>
      <c r="D47" s="21">
        <f>IFERROR(INDEX(Blocks!$I$2:$I$1065,MATCH($A47&amp;"|3",Blocks!$A$2:$A$1065,0)),"")</f>
        <v/>
      </c>
      <c r="E47" s="21">
        <f>IFERROR(INDEX(Blocks!$I$2:$I$1065,MATCH($A47&amp;"|4",Blocks!$A$2:$A$1065,0)),"")</f>
        <v/>
      </c>
      <c r="F47" s="21">
        <f>IFERROR(INDEX(Blocks!$I$2:$I$1065,MATCH($A47&amp;"|5",Blocks!$A$2:$A$1065,0)),"")</f>
        <v/>
      </c>
      <c r="G47" s="21">
        <f>IFERROR(INDEX(Blocks!$I$2:$I$1065,MATCH($A47&amp;"|6",Blocks!$A$2:$A$1065,0)),"")</f>
        <v/>
      </c>
      <c r="H47" s="21">
        <f>IFERROR(INDEX(Blocks!$I$2:$I$1065,MATCH($A47&amp;"|7",Blocks!$A$2:$A$1065,0)),"")</f>
        <v/>
      </c>
      <c r="I47" s="21">
        <f>IFERROR(INDEX(Blocks!$I$2:$I$1065,MATCH($A47&amp;"|8",Blocks!$A$2:$A$1065,0)),"")</f>
        <v/>
      </c>
      <c r="J47" s="21">
        <f>IFERROR(INDEX(Blocks!$I$2:$I$1065,MATCH($A47&amp;"|9",Blocks!$A$2:$A$1065,0)),"")</f>
        <v/>
      </c>
      <c r="K47" s="21">
        <f>IFERROR(INDEX(Blocks!$I$2:$I$1065,MATCH($A47&amp;"|10",Blocks!$A$2:$A$1065,0)),"")</f>
        <v/>
      </c>
      <c r="L47" s="21">
        <f>IFERROR(INDEX(Blocks!$I$2:$I$1065,MATCH($A47&amp;"|11",Blocks!$A$2:$A$1065,0)),"")</f>
        <v/>
      </c>
      <c r="M47" s="21">
        <f>IFERROR(INDEX(Blocks!$I$2:$I$1065,MATCH($A47&amp;"|12",Blocks!$A$2:$A$1065,0)),"")</f>
        <v/>
      </c>
    </row>
    <row r="48" ht="48" customHeight="1">
      <c r="A48" s="6" t="inlineStr">
        <is>
          <t>Doncaster</t>
        </is>
      </c>
      <c r="B48" s="21">
        <f>IFERROR(INDEX(Blocks!$I$2:$I$1065,MATCH($A48&amp;"|1",Blocks!$A$2:$A$1065,0)),"")</f>
        <v/>
      </c>
      <c r="C48" s="21">
        <f>IFERROR(INDEX(Blocks!$I$2:$I$1065,MATCH($A48&amp;"|2",Blocks!$A$2:$A$1065,0)),"")</f>
        <v/>
      </c>
      <c r="D48" s="21">
        <f>IFERROR(INDEX(Blocks!$I$2:$I$1065,MATCH($A48&amp;"|3",Blocks!$A$2:$A$1065,0)),"")</f>
        <v/>
      </c>
      <c r="E48" s="21">
        <f>IFERROR(INDEX(Blocks!$I$2:$I$1065,MATCH($A48&amp;"|4",Blocks!$A$2:$A$1065,0)),"")</f>
        <v/>
      </c>
      <c r="F48" s="21">
        <f>IFERROR(INDEX(Blocks!$I$2:$I$1065,MATCH($A48&amp;"|5",Blocks!$A$2:$A$1065,0)),"")</f>
        <v/>
      </c>
      <c r="G48" s="21">
        <f>IFERROR(INDEX(Blocks!$I$2:$I$1065,MATCH($A48&amp;"|6",Blocks!$A$2:$A$1065,0)),"")</f>
        <v/>
      </c>
      <c r="H48" s="21">
        <f>IFERROR(INDEX(Blocks!$I$2:$I$1065,MATCH($A48&amp;"|7",Blocks!$A$2:$A$1065,0)),"")</f>
        <v/>
      </c>
      <c r="I48" s="21">
        <f>IFERROR(INDEX(Blocks!$I$2:$I$1065,MATCH($A48&amp;"|8",Blocks!$A$2:$A$1065,0)),"")</f>
        <v/>
      </c>
      <c r="J48" s="21">
        <f>IFERROR(INDEX(Blocks!$I$2:$I$1065,MATCH($A48&amp;"|9",Blocks!$A$2:$A$1065,0)),"")</f>
        <v/>
      </c>
      <c r="K48" s="21">
        <f>IFERROR(INDEX(Blocks!$I$2:$I$1065,MATCH($A48&amp;"|10",Blocks!$A$2:$A$1065,0)),"")</f>
        <v/>
      </c>
      <c r="L48" s="21">
        <f>IFERROR(INDEX(Blocks!$I$2:$I$1065,MATCH($A48&amp;"|11",Blocks!$A$2:$A$1065,0)),"")</f>
        <v/>
      </c>
      <c r="M48" s="21">
        <f>IFERROR(INDEX(Blocks!$I$2:$I$1065,MATCH($A48&amp;"|12",Blocks!$A$2:$A$1065,0)),"")</f>
        <v/>
      </c>
    </row>
    <row r="49" ht="48" customHeight="1">
      <c r="A49" s="6" t="inlineStr">
        <is>
          <t>Mansfield</t>
        </is>
      </c>
      <c r="B49" s="21">
        <f>IFERROR(INDEX(Blocks!$I$2:$I$1065,MATCH($A49&amp;"|1",Blocks!$A$2:$A$1065,0)),"")</f>
        <v/>
      </c>
      <c r="C49" s="21">
        <f>IFERROR(INDEX(Blocks!$I$2:$I$1065,MATCH($A49&amp;"|2",Blocks!$A$2:$A$1065,0)),"")</f>
        <v/>
      </c>
      <c r="D49" s="21">
        <f>IFERROR(INDEX(Blocks!$I$2:$I$1065,MATCH($A49&amp;"|3",Blocks!$A$2:$A$1065,0)),"")</f>
        <v/>
      </c>
      <c r="E49" s="21">
        <f>IFERROR(INDEX(Blocks!$I$2:$I$1065,MATCH($A49&amp;"|4",Blocks!$A$2:$A$1065,0)),"")</f>
        <v/>
      </c>
      <c r="F49" s="21">
        <f>IFERROR(INDEX(Blocks!$I$2:$I$1065,MATCH($A49&amp;"|5",Blocks!$A$2:$A$1065,0)),"")</f>
        <v/>
      </c>
      <c r="G49" s="21">
        <f>IFERROR(INDEX(Blocks!$I$2:$I$1065,MATCH($A49&amp;"|6",Blocks!$A$2:$A$1065,0)),"")</f>
        <v/>
      </c>
      <c r="H49" s="21">
        <f>IFERROR(INDEX(Blocks!$I$2:$I$1065,MATCH($A49&amp;"|7",Blocks!$A$2:$A$1065,0)),"")</f>
        <v/>
      </c>
      <c r="I49" s="21">
        <f>IFERROR(INDEX(Blocks!$I$2:$I$1065,MATCH($A49&amp;"|8",Blocks!$A$2:$A$1065,0)),"")</f>
        <v/>
      </c>
      <c r="J49" s="21">
        <f>IFERROR(INDEX(Blocks!$I$2:$I$1065,MATCH($A49&amp;"|9",Blocks!$A$2:$A$1065,0)),"")</f>
        <v/>
      </c>
      <c r="K49" s="21">
        <f>IFERROR(INDEX(Blocks!$I$2:$I$1065,MATCH($A49&amp;"|10",Blocks!$A$2:$A$1065,0)),"")</f>
        <v/>
      </c>
      <c r="L49" s="21">
        <f>IFERROR(INDEX(Blocks!$I$2:$I$1065,MATCH($A49&amp;"|11",Blocks!$A$2:$A$1065,0)),"")</f>
        <v/>
      </c>
      <c r="M49" s="21">
        <f>IFERROR(INDEX(Blocks!$I$2:$I$1065,MATCH($A49&amp;"|12",Blocks!$A$2:$A$1065,0)),"")</f>
        <v/>
      </c>
    </row>
    <row r="50" ht="48" customHeight="1">
      <c r="A50" s="6" t="inlineStr">
        <is>
          <t>Stevenage</t>
        </is>
      </c>
      <c r="B50" s="21">
        <f>IFERROR(INDEX(Blocks!$I$2:$I$1065,MATCH($A50&amp;"|1",Blocks!$A$2:$A$1065,0)),"")</f>
        <v/>
      </c>
      <c r="C50" s="21">
        <f>IFERROR(INDEX(Blocks!$I$2:$I$1065,MATCH($A50&amp;"|2",Blocks!$A$2:$A$1065,0)),"")</f>
        <v/>
      </c>
      <c r="D50" s="21">
        <f>IFERROR(INDEX(Blocks!$I$2:$I$1065,MATCH($A50&amp;"|3",Blocks!$A$2:$A$1065,0)),"")</f>
        <v/>
      </c>
      <c r="E50" s="21">
        <f>IFERROR(INDEX(Blocks!$I$2:$I$1065,MATCH($A50&amp;"|4",Blocks!$A$2:$A$1065,0)),"")</f>
        <v/>
      </c>
      <c r="F50" s="21">
        <f>IFERROR(INDEX(Blocks!$I$2:$I$1065,MATCH($A50&amp;"|5",Blocks!$A$2:$A$1065,0)),"")</f>
        <v/>
      </c>
      <c r="G50" s="21">
        <f>IFERROR(INDEX(Blocks!$I$2:$I$1065,MATCH($A50&amp;"|6",Blocks!$A$2:$A$1065,0)),"")</f>
        <v/>
      </c>
      <c r="H50" s="21">
        <f>IFERROR(INDEX(Blocks!$I$2:$I$1065,MATCH($A50&amp;"|7",Blocks!$A$2:$A$1065,0)),"")</f>
        <v/>
      </c>
      <c r="I50" s="21">
        <f>IFERROR(INDEX(Blocks!$I$2:$I$1065,MATCH($A50&amp;"|8",Blocks!$A$2:$A$1065,0)),"")</f>
        <v/>
      </c>
      <c r="J50" s="21">
        <f>IFERROR(INDEX(Blocks!$I$2:$I$1065,MATCH($A50&amp;"|9",Blocks!$A$2:$A$1065,0)),"")</f>
        <v/>
      </c>
      <c r="K50" s="21">
        <f>IFERROR(INDEX(Blocks!$I$2:$I$1065,MATCH($A50&amp;"|10",Blocks!$A$2:$A$1065,0)),"")</f>
        <v/>
      </c>
      <c r="L50" s="21">
        <f>IFERROR(INDEX(Blocks!$I$2:$I$1065,MATCH($A50&amp;"|11",Blocks!$A$2:$A$1065,0)),"")</f>
        <v/>
      </c>
      <c r="M50" s="21">
        <f>IFERROR(INDEX(Blocks!$I$2:$I$1065,MATCH($A50&amp;"|12",Blocks!$A$2:$A$1065,0)),"")</f>
        <v/>
      </c>
    </row>
    <row r="51" ht="48" customHeight="1">
      <c r="A51" s="6" t="inlineStr">
        <is>
          <t>Notts County</t>
        </is>
      </c>
      <c r="B51" s="21">
        <f>IFERROR(INDEX(Blocks!$I$2:$I$1065,MATCH($A51&amp;"|1",Blocks!$A$2:$A$1065,0)),"")</f>
        <v/>
      </c>
      <c r="C51" s="21">
        <f>IFERROR(INDEX(Blocks!$I$2:$I$1065,MATCH($A51&amp;"|2",Blocks!$A$2:$A$1065,0)),"")</f>
        <v/>
      </c>
      <c r="D51" s="21">
        <f>IFERROR(INDEX(Blocks!$I$2:$I$1065,MATCH($A51&amp;"|3",Blocks!$A$2:$A$1065,0)),"")</f>
        <v/>
      </c>
      <c r="E51" s="21">
        <f>IFERROR(INDEX(Blocks!$I$2:$I$1065,MATCH($A51&amp;"|4",Blocks!$A$2:$A$1065,0)),"")</f>
        <v/>
      </c>
      <c r="F51" s="21">
        <f>IFERROR(INDEX(Blocks!$I$2:$I$1065,MATCH($A51&amp;"|5",Blocks!$A$2:$A$1065,0)),"")</f>
        <v/>
      </c>
      <c r="G51" s="21">
        <f>IFERROR(INDEX(Blocks!$I$2:$I$1065,MATCH($A51&amp;"|6",Blocks!$A$2:$A$1065,0)),"")</f>
        <v/>
      </c>
      <c r="H51" s="21">
        <f>IFERROR(INDEX(Blocks!$I$2:$I$1065,MATCH($A51&amp;"|7",Blocks!$A$2:$A$1065,0)),"")</f>
        <v/>
      </c>
      <c r="I51" s="21">
        <f>IFERROR(INDEX(Blocks!$I$2:$I$1065,MATCH($A51&amp;"|8",Blocks!$A$2:$A$1065,0)),"")</f>
        <v/>
      </c>
      <c r="J51" s="21">
        <f>IFERROR(INDEX(Blocks!$I$2:$I$1065,MATCH($A51&amp;"|9",Blocks!$A$2:$A$1065,0)),"")</f>
        <v/>
      </c>
      <c r="K51" s="21">
        <f>IFERROR(INDEX(Blocks!$I$2:$I$1065,MATCH($A51&amp;"|10",Blocks!$A$2:$A$1065,0)),"")</f>
        <v/>
      </c>
      <c r="L51" s="21">
        <f>IFERROR(INDEX(Blocks!$I$2:$I$1065,MATCH($A51&amp;"|11",Blocks!$A$2:$A$1065,0)),"")</f>
        <v/>
      </c>
      <c r="M51" s="21">
        <f>IFERROR(INDEX(Blocks!$I$2:$I$1065,MATCH($A51&amp;"|12",Blocks!$A$2:$A$1065,0)),"")</f>
        <v/>
      </c>
    </row>
    <row r="52" ht="48" customHeight="1">
      <c r="A52" s="6" t="inlineStr">
        <is>
          <t>Peterborough</t>
        </is>
      </c>
      <c r="B52" s="21">
        <f>IFERROR(INDEX(Blocks!$I$2:$I$1065,MATCH($A52&amp;"|1",Blocks!$A$2:$A$1065,0)),"")</f>
        <v/>
      </c>
      <c r="C52" s="21">
        <f>IFERROR(INDEX(Blocks!$I$2:$I$1065,MATCH($A52&amp;"|2",Blocks!$A$2:$A$1065,0)),"")</f>
        <v/>
      </c>
      <c r="D52" s="21">
        <f>IFERROR(INDEX(Blocks!$I$2:$I$1065,MATCH($A52&amp;"|3",Blocks!$A$2:$A$1065,0)),"")</f>
        <v/>
      </c>
      <c r="E52" s="21">
        <f>IFERROR(INDEX(Blocks!$I$2:$I$1065,MATCH($A52&amp;"|4",Blocks!$A$2:$A$1065,0)),"")</f>
        <v/>
      </c>
      <c r="F52" s="21">
        <f>IFERROR(INDEX(Blocks!$I$2:$I$1065,MATCH($A52&amp;"|5",Blocks!$A$2:$A$1065,0)),"")</f>
        <v/>
      </c>
      <c r="G52" s="21">
        <f>IFERROR(INDEX(Blocks!$I$2:$I$1065,MATCH($A52&amp;"|6",Blocks!$A$2:$A$1065,0)),"")</f>
        <v/>
      </c>
      <c r="H52" s="21">
        <f>IFERROR(INDEX(Blocks!$I$2:$I$1065,MATCH($A52&amp;"|7",Blocks!$A$2:$A$1065,0)),"")</f>
        <v/>
      </c>
      <c r="I52" s="21">
        <f>IFERROR(INDEX(Blocks!$I$2:$I$1065,MATCH($A52&amp;"|8",Blocks!$A$2:$A$1065,0)),"")</f>
        <v/>
      </c>
      <c r="J52" s="21">
        <f>IFERROR(INDEX(Blocks!$I$2:$I$1065,MATCH($A52&amp;"|9",Blocks!$A$2:$A$1065,0)),"")</f>
        <v/>
      </c>
      <c r="K52" s="21">
        <f>IFERROR(INDEX(Blocks!$I$2:$I$1065,MATCH($A52&amp;"|10",Blocks!$A$2:$A$1065,0)),"")</f>
        <v/>
      </c>
      <c r="L52" s="21">
        <f>IFERROR(INDEX(Blocks!$I$2:$I$1065,MATCH($A52&amp;"|11",Blocks!$A$2:$A$1065,0)),"")</f>
        <v/>
      </c>
      <c r="M52" s="21">
        <f>IFERROR(INDEX(Blocks!$I$2:$I$1065,MATCH($A52&amp;"|12",Blocks!$A$2:$A$1065,0)),"")</f>
        <v/>
      </c>
    </row>
    <row r="53" ht="48" customHeight="1">
      <c r="A53" s="6" t="inlineStr">
        <is>
          <t>Leyton Orient</t>
        </is>
      </c>
      <c r="B53" s="21">
        <f>IFERROR(INDEX(Blocks!$I$2:$I$1065,MATCH($A53&amp;"|1",Blocks!$A$2:$A$1065,0)),"")</f>
        <v/>
      </c>
      <c r="C53" s="21">
        <f>IFERROR(INDEX(Blocks!$I$2:$I$1065,MATCH($A53&amp;"|2",Blocks!$A$2:$A$1065,0)),"")</f>
        <v/>
      </c>
      <c r="D53" s="21">
        <f>IFERROR(INDEX(Blocks!$I$2:$I$1065,MATCH($A53&amp;"|3",Blocks!$A$2:$A$1065,0)),"")</f>
        <v/>
      </c>
      <c r="E53" s="21">
        <f>IFERROR(INDEX(Blocks!$I$2:$I$1065,MATCH($A53&amp;"|4",Blocks!$A$2:$A$1065,0)),"")</f>
        <v/>
      </c>
      <c r="F53" s="21">
        <f>IFERROR(INDEX(Blocks!$I$2:$I$1065,MATCH($A53&amp;"|5",Blocks!$A$2:$A$1065,0)),"")</f>
        <v/>
      </c>
      <c r="G53" s="21">
        <f>IFERROR(INDEX(Blocks!$I$2:$I$1065,MATCH($A53&amp;"|6",Blocks!$A$2:$A$1065,0)),"")</f>
        <v/>
      </c>
      <c r="H53" s="21">
        <f>IFERROR(INDEX(Blocks!$I$2:$I$1065,MATCH($A53&amp;"|7",Blocks!$A$2:$A$1065,0)),"")</f>
        <v/>
      </c>
      <c r="I53" s="21">
        <f>IFERROR(INDEX(Blocks!$I$2:$I$1065,MATCH($A53&amp;"|8",Blocks!$A$2:$A$1065,0)),"")</f>
        <v/>
      </c>
      <c r="J53" s="21">
        <f>IFERROR(INDEX(Blocks!$I$2:$I$1065,MATCH($A53&amp;"|9",Blocks!$A$2:$A$1065,0)),"")</f>
        <v/>
      </c>
      <c r="K53" s="21">
        <f>IFERROR(INDEX(Blocks!$I$2:$I$1065,MATCH($A53&amp;"|10",Blocks!$A$2:$A$1065,0)),"")</f>
        <v/>
      </c>
      <c r="L53" s="21">
        <f>IFERROR(INDEX(Blocks!$I$2:$I$1065,MATCH($A53&amp;"|11",Blocks!$A$2:$A$1065,0)),"")</f>
        <v/>
      </c>
      <c r="M53" s="21">
        <f>IFERROR(INDEX(Blocks!$I$2:$I$1065,MATCH($A53&amp;"|12",Blocks!$A$2:$A$1065,0)),"")</f>
        <v/>
      </c>
    </row>
    <row r="54" ht="48" customHeight="1">
      <c r="A54" s="6" t="inlineStr">
        <is>
          <t>Cambridge</t>
        </is>
      </c>
      <c r="B54" s="21">
        <f>IFERROR(INDEX(Blocks!$I$2:$I$1065,MATCH($A54&amp;"|1",Blocks!$A$2:$A$1065,0)),"")</f>
        <v/>
      </c>
      <c r="C54" s="21">
        <f>IFERROR(INDEX(Blocks!$I$2:$I$1065,MATCH($A54&amp;"|2",Blocks!$A$2:$A$1065,0)),"")</f>
        <v/>
      </c>
      <c r="D54" s="21">
        <f>IFERROR(INDEX(Blocks!$I$2:$I$1065,MATCH($A54&amp;"|3",Blocks!$A$2:$A$1065,0)),"")</f>
        <v/>
      </c>
      <c r="E54" s="21">
        <f>IFERROR(INDEX(Blocks!$I$2:$I$1065,MATCH($A54&amp;"|4",Blocks!$A$2:$A$1065,0)),"")</f>
        <v/>
      </c>
      <c r="F54" s="21">
        <f>IFERROR(INDEX(Blocks!$I$2:$I$1065,MATCH($A54&amp;"|5",Blocks!$A$2:$A$1065,0)),"")</f>
        <v/>
      </c>
      <c r="G54" s="21">
        <f>IFERROR(INDEX(Blocks!$I$2:$I$1065,MATCH($A54&amp;"|6",Blocks!$A$2:$A$1065,0)),"")</f>
        <v/>
      </c>
      <c r="H54" s="21">
        <f>IFERROR(INDEX(Blocks!$I$2:$I$1065,MATCH($A54&amp;"|7",Blocks!$A$2:$A$1065,0)),"")</f>
        <v/>
      </c>
      <c r="I54" s="21">
        <f>IFERROR(INDEX(Blocks!$I$2:$I$1065,MATCH($A54&amp;"|8",Blocks!$A$2:$A$1065,0)),"")</f>
        <v/>
      </c>
      <c r="J54" s="21">
        <f>IFERROR(INDEX(Blocks!$I$2:$I$1065,MATCH($A54&amp;"|9",Blocks!$A$2:$A$1065,0)),"")</f>
        <v/>
      </c>
      <c r="K54" s="21">
        <f>IFERROR(INDEX(Blocks!$I$2:$I$1065,MATCH($A54&amp;"|10",Blocks!$A$2:$A$1065,0)),"")</f>
        <v/>
      </c>
      <c r="L54" s="21">
        <f>IFERROR(INDEX(Blocks!$I$2:$I$1065,MATCH($A54&amp;"|11",Blocks!$A$2:$A$1065,0)),"")</f>
        <v/>
      </c>
      <c r="M54" s="21">
        <f>IFERROR(INDEX(Blocks!$I$2:$I$1065,MATCH($A54&amp;"|12",Blocks!$A$2:$A$1065,0)),"")</f>
        <v/>
      </c>
    </row>
    <row r="55" ht="48" customHeight="1">
      <c r="A55" s="6" t="inlineStr">
        <is>
          <t>Burton</t>
        </is>
      </c>
      <c r="B55" s="21">
        <f>IFERROR(INDEX(Blocks!$I$2:$I$1065,MATCH($A55&amp;"|1",Blocks!$A$2:$A$1065,0)),"")</f>
        <v/>
      </c>
      <c r="C55" s="21">
        <f>IFERROR(INDEX(Blocks!$I$2:$I$1065,MATCH($A55&amp;"|2",Blocks!$A$2:$A$1065,0)),"")</f>
        <v/>
      </c>
      <c r="D55" s="21">
        <f>IFERROR(INDEX(Blocks!$I$2:$I$1065,MATCH($A55&amp;"|3",Blocks!$A$2:$A$1065,0)),"")</f>
        <v/>
      </c>
      <c r="E55" s="21">
        <f>IFERROR(INDEX(Blocks!$I$2:$I$1065,MATCH($A55&amp;"|4",Blocks!$A$2:$A$1065,0)),"")</f>
        <v/>
      </c>
      <c r="F55" s="21">
        <f>IFERROR(INDEX(Blocks!$I$2:$I$1065,MATCH($A55&amp;"|5",Blocks!$A$2:$A$1065,0)),"")</f>
        <v/>
      </c>
      <c r="G55" s="21">
        <f>IFERROR(INDEX(Blocks!$I$2:$I$1065,MATCH($A55&amp;"|6",Blocks!$A$2:$A$1065,0)),"")</f>
        <v/>
      </c>
      <c r="H55" s="21">
        <f>IFERROR(INDEX(Blocks!$I$2:$I$1065,MATCH($A55&amp;"|7",Blocks!$A$2:$A$1065,0)),"")</f>
        <v/>
      </c>
      <c r="I55" s="21">
        <f>IFERROR(INDEX(Blocks!$I$2:$I$1065,MATCH($A55&amp;"|8",Blocks!$A$2:$A$1065,0)),"")</f>
        <v/>
      </c>
      <c r="J55" s="21">
        <f>IFERROR(INDEX(Blocks!$I$2:$I$1065,MATCH($A55&amp;"|9",Blocks!$A$2:$A$1065,0)),"")</f>
        <v/>
      </c>
      <c r="K55" s="21">
        <f>IFERROR(INDEX(Blocks!$I$2:$I$1065,MATCH($A55&amp;"|10",Blocks!$A$2:$A$1065,0)),"")</f>
        <v/>
      </c>
      <c r="L55" s="21">
        <f>IFERROR(INDEX(Blocks!$I$2:$I$1065,MATCH($A55&amp;"|11",Blocks!$A$2:$A$1065,0)),"")</f>
        <v/>
      </c>
      <c r="M55" s="21">
        <f>IFERROR(INDEX(Blocks!$I$2:$I$1065,MATCH($A55&amp;"|12",Blocks!$A$2:$A$1065,0)),"")</f>
        <v/>
      </c>
    </row>
    <row r="56" ht="48" customHeight="1">
      <c r="A56" s="6" t="inlineStr">
        <is>
          <t>AFC Wimbledon</t>
        </is>
      </c>
      <c r="B56" s="21">
        <f>IFERROR(INDEX(Blocks!$I$2:$I$1065,MATCH($A56&amp;"|1",Blocks!$A$2:$A$1065,0)),"")</f>
        <v/>
      </c>
      <c r="C56" s="21">
        <f>IFERROR(INDEX(Blocks!$I$2:$I$1065,MATCH($A56&amp;"|2",Blocks!$A$2:$A$1065,0)),"")</f>
        <v/>
      </c>
      <c r="D56" s="21">
        <f>IFERROR(INDEX(Blocks!$I$2:$I$1065,MATCH($A56&amp;"|3",Blocks!$A$2:$A$1065,0)),"")</f>
        <v/>
      </c>
      <c r="E56" s="21">
        <f>IFERROR(INDEX(Blocks!$I$2:$I$1065,MATCH($A56&amp;"|4",Blocks!$A$2:$A$1065,0)),"")</f>
        <v/>
      </c>
      <c r="F56" s="21">
        <f>IFERROR(INDEX(Blocks!$I$2:$I$1065,MATCH($A56&amp;"|5",Blocks!$A$2:$A$1065,0)),"")</f>
        <v/>
      </c>
      <c r="G56" s="21">
        <f>IFERROR(INDEX(Blocks!$I$2:$I$1065,MATCH($A56&amp;"|6",Blocks!$A$2:$A$1065,0)),"")</f>
        <v/>
      </c>
      <c r="H56" s="21">
        <f>IFERROR(INDEX(Blocks!$I$2:$I$1065,MATCH($A56&amp;"|7",Blocks!$A$2:$A$1065,0)),"")</f>
        <v/>
      </c>
      <c r="I56" s="21">
        <f>IFERROR(INDEX(Blocks!$I$2:$I$1065,MATCH($A56&amp;"|8",Blocks!$A$2:$A$1065,0)),"")</f>
        <v/>
      </c>
      <c r="J56" s="21">
        <f>IFERROR(INDEX(Blocks!$I$2:$I$1065,MATCH($A56&amp;"|9",Blocks!$A$2:$A$1065,0)),"")</f>
        <v/>
      </c>
      <c r="K56" s="21">
        <f>IFERROR(INDEX(Blocks!$I$2:$I$1065,MATCH($A56&amp;"|10",Blocks!$A$2:$A$1065,0)),"")</f>
        <v/>
      </c>
      <c r="L56" s="21">
        <f>IFERROR(INDEX(Blocks!$I$2:$I$1065,MATCH($A56&amp;"|11",Blocks!$A$2:$A$1065,0)),"")</f>
        <v/>
      </c>
      <c r="M56" s="21">
        <f>IFERROR(INDEX(Blocks!$I$2:$I$1065,MATCH($A56&amp;"|12",Blocks!$A$2:$A$1065,0)),"")</f>
        <v/>
      </c>
    </row>
    <row r="57" ht="48" customHeight="1">
      <c r="A57" s="6" t="inlineStr">
        <is>
          <t>Bromley</t>
        </is>
      </c>
      <c r="B57" s="21">
        <f>IFERROR(INDEX(Blocks!$I$2:$I$1065,MATCH($A57&amp;"|1",Blocks!$A$2:$A$1065,0)),"")</f>
        <v/>
      </c>
      <c r="C57" s="21">
        <f>IFERROR(INDEX(Blocks!$I$2:$I$1065,MATCH($A57&amp;"|2",Blocks!$A$2:$A$1065,0)),"")</f>
        <v/>
      </c>
      <c r="D57" s="21">
        <f>IFERROR(INDEX(Blocks!$I$2:$I$1065,MATCH($A57&amp;"|3",Blocks!$A$2:$A$1065,0)),"")</f>
        <v/>
      </c>
      <c r="E57" s="21">
        <f>IFERROR(INDEX(Blocks!$I$2:$I$1065,MATCH($A57&amp;"|4",Blocks!$A$2:$A$1065,0)),"")</f>
        <v/>
      </c>
      <c r="F57" s="21">
        <f>IFERROR(INDEX(Blocks!$I$2:$I$1065,MATCH($A57&amp;"|5",Blocks!$A$2:$A$1065,0)),"")</f>
        <v/>
      </c>
      <c r="G57" s="21">
        <f>IFERROR(INDEX(Blocks!$I$2:$I$1065,MATCH($A57&amp;"|6",Blocks!$A$2:$A$1065,0)),"")</f>
        <v/>
      </c>
      <c r="H57" s="21">
        <f>IFERROR(INDEX(Blocks!$I$2:$I$1065,MATCH($A57&amp;"|7",Blocks!$A$2:$A$1065,0)),"")</f>
        <v/>
      </c>
      <c r="I57" s="21">
        <f>IFERROR(INDEX(Blocks!$I$2:$I$1065,MATCH($A57&amp;"|8",Blocks!$A$2:$A$1065,0)),"")</f>
        <v/>
      </c>
      <c r="J57" s="21">
        <f>IFERROR(INDEX(Blocks!$I$2:$I$1065,MATCH($A57&amp;"|9",Blocks!$A$2:$A$1065,0)),"")</f>
        <v/>
      </c>
      <c r="K57" s="21">
        <f>IFERROR(INDEX(Blocks!$I$2:$I$1065,MATCH($A57&amp;"|10",Blocks!$A$2:$A$1065,0)),"")</f>
        <v/>
      </c>
      <c r="L57" s="21">
        <f>IFERROR(INDEX(Blocks!$I$2:$I$1065,MATCH($A57&amp;"|11",Blocks!$A$2:$A$1065,0)),"")</f>
        <v/>
      </c>
      <c r="M57" s="21">
        <f>IFERROR(INDEX(Blocks!$I$2:$I$1065,MATCH($A57&amp;"|12",Blocks!$A$2:$A$1065,0)),"")</f>
        <v/>
      </c>
    </row>
  </sheetData>
  <mergeCells count="13">
    <mergeCell ref="A4:K4"/>
    <mergeCell ref="AR4:AU4"/>
    <mergeCell ref="AV4:AY4"/>
    <mergeCell ref="T4:W4"/>
    <mergeCell ref="AZ4:BC4"/>
    <mergeCell ref="X4:AA4"/>
    <mergeCell ref="AB4:AE4"/>
    <mergeCell ref="AJ4:AM4"/>
    <mergeCell ref="AN4:AQ4"/>
    <mergeCell ref="L4:O4"/>
    <mergeCell ref="BD4:BG4"/>
    <mergeCell ref="P4:S4"/>
    <mergeCell ref="AF4:AI4"/>
  </mergeCells>
  <conditionalFormatting sqref="O6:O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S6:S29">
    <cfRule type="colorScale" priority="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6:W29">
    <cfRule type="colorScale" priority="3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A6:AA29">
    <cfRule type="colorScale" priority="4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E6:AE29">
    <cfRule type="colorScale" priority="5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I6:AI29">
    <cfRule type="colorScale" priority="6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M6:AM29">
    <cfRule type="colorScale" priority="7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Q6:AQ29">
    <cfRule type="colorScale" priority="8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U6:AU29">
    <cfRule type="colorScale" priority="9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Y6:AY29">
    <cfRule type="colorScale" priority="10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BC6:BC29">
    <cfRule type="colorScale" priority="1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BG6:BG29">
    <cfRule type="colorScale" priority="1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G6:G29">
    <cfRule type="colorScale" priority="13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I6:I29">
    <cfRule type="colorScale" priority="14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BG5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</cols>
  <sheetData>
    <row r="1">
      <c r="A1" s="5" t="inlineStr">
        <is>
          <t>League Two 2026/27 — fixture blocks of 4 vs the start-of-season outright market</t>
        </is>
      </c>
    </row>
    <row r="2">
      <c r="A2" s="7" t="inlineStr">
        <is>
          <t>Each block: Mkt = expected points from the pre-season market model · Pts = actual points so far · xGxP = expected points implied by match xG · +/- = Pts minus Mkt xP for the games already played.</t>
        </is>
      </c>
    </row>
    <row r="4">
      <c r="A4" s="8" t="inlineStr">
        <is>
          <t>Season to date</t>
        </is>
      </c>
      <c r="L4" s="9" t="inlineStr">
        <is>
          <t>Block 1</t>
        </is>
      </c>
      <c r="P4" s="9" t="inlineStr">
        <is>
          <t>Block 2</t>
        </is>
      </c>
      <c r="T4" s="9" t="inlineStr">
        <is>
          <t>Block 3</t>
        </is>
      </c>
      <c r="X4" s="9" t="inlineStr">
        <is>
          <t>Block 4</t>
        </is>
      </c>
      <c r="AB4" s="9" t="inlineStr">
        <is>
          <t>Block 5</t>
        </is>
      </c>
      <c r="AF4" s="9" t="inlineStr">
        <is>
          <t>Block 6</t>
        </is>
      </c>
      <c r="AJ4" s="9" t="inlineStr">
        <is>
          <t>Block 7</t>
        </is>
      </c>
      <c r="AN4" s="9" t="inlineStr">
        <is>
          <t>Block 8</t>
        </is>
      </c>
      <c r="AR4" s="9" t="inlineStr">
        <is>
          <t>Block 9</t>
        </is>
      </c>
      <c r="AV4" s="9" t="inlineStr">
        <is>
          <t>Block 10</t>
        </is>
      </c>
      <c r="AZ4" s="9" t="inlineStr">
        <is>
          <t>Block 11</t>
        </is>
      </c>
      <c r="BD4" s="9" t="inlineStr">
        <is>
          <t>Block 12</t>
        </is>
      </c>
    </row>
    <row r="5">
      <c r="A5" s="10" t="inlineStr">
        <is>
          <t>Team</t>
        </is>
      </c>
      <c r="B5" s="10" t="inlineStr">
        <is>
          <t>Mkt rank</t>
        </is>
      </c>
      <c r="C5" s="10" t="inlineStr">
        <is>
          <t>Season Mkt xP</t>
        </is>
      </c>
      <c r="D5" s="10" t="inlineStr">
        <is>
          <t>P</t>
        </is>
      </c>
      <c r="E5" s="10" t="inlineStr">
        <is>
          <t>Pts</t>
        </is>
      </c>
      <c r="F5" s="10" t="inlineStr">
        <is>
          <t>Mkt xP (played)</t>
        </is>
      </c>
      <c r="G5" s="10" t="inlineStr">
        <is>
          <t>Pts +/-</t>
        </is>
      </c>
      <c r="H5" s="10" t="inlineStr">
        <is>
          <t>xG xP</t>
        </is>
      </c>
      <c r="I5" s="10" t="inlineStr">
        <is>
          <t>xGxP +/-</t>
        </is>
      </c>
      <c r="J5" s="10" t="inlineStr">
        <is>
          <t>xG</t>
        </is>
      </c>
      <c r="K5" s="10" t="inlineStr">
        <is>
          <t>xGA</t>
        </is>
      </c>
      <c r="L5" s="10" t="inlineStr">
        <is>
          <t>Mkt</t>
        </is>
      </c>
      <c r="M5" s="10" t="inlineStr">
        <is>
          <t>Pts</t>
        </is>
      </c>
      <c r="N5" s="10" t="inlineStr">
        <is>
          <t>xGxP</t>
        </is>
      </c>
      <c r="O5" s="10" t="inlineStr">
        <is>
          <t>+/-</t>
        </is>
      </c>
      <c r="P5" s="10" t="inlineStr">
        <is>
          <t>Mkt</t>
        </is>
      </c>
      <c r="Q5" s="10" t="inlineStr">
        <is>
          <t>Pts</t>
        </is>
      </c>
      <c r="R5" s="10" t="inlineStr">
        <is>
          <t>xGxP</t>
        </is>
      </c>
      <c r="S5" s="10" t="inlineStr">
        <is>
          <t>+/-</t>
        </is>
      </c>
      <c r="T5" s="10" t="inlineStr">
        <is>
          <t>Mkt</t>
        </is>
      </c>
      <c r="U5" s="10" t="inlineStr">
        <is>
          <t>Pts</t>
        </is>
      </c>
      <c r="V5" s="10" t="inlineStr">
        <is>
          <t>xGxP</t>
        </is>
      </c>
      <c r="W5" s="10" t="inlineStr">
        <is>
          <t>+/-</t>
        </is>
      </c>
      <c r="X5" s="10" t="inlineStr">
        <is>
          <t>Mkt</t>
        </is>
      </c>
      <c r="Y5" s="10" t="inlineStr">
        <is>
          <t>Pts</t>
        </is>
      </c>
      <c r="Z5" s="10" t="inlineStr">
        <is>
          <t>xGxP</t>
        </is>
      </c>
      <c r="AA5" s="10" t="inlineStr">
        <is>
          <t>+/-</t>
        </is>
      </c>
      <c r="AB5" s="10" t="inlineStr">
        <is>
          <t>Mkt</t>
        </is>
      </c>
      <c r="AC5" s="10" t="inlineStr">
        <is>
          <t>Pts</t>
        </is>
      </c>
      <c r="AD5" s="10" t="inlineStr">
        <is>
          <t>xGxP</t>
        </is>
      </c>
      <c r="AE5" s="10" t="inlineStr">
        <is>
          <t>+/-</t>
        </is>
      </c>
      <c r="AF5" s="10" t="inlineStr">
        <is>
          <t>Mkt</t>
        </is>
      </c>
      <c r="AG5" s="10" t="inlineStr">
        <is>
          <t>Pts</t>
        </is>
      </c>
      <c r="AH5" s="10" t="inlineStr">
        <is>
          <t>xGxP</t>
        </is>
      </c>
      <c r="AI5" s="10" t="inlineStr">
        <is>
          <t>+/-</t>
        </is>
      </c>
      <c r="AJ5" s="10" t="inlineStr">
        <is>
          <t>Mkt</t>
        </is>
      </c>
      <c r="AK5" s="10" t="inlineStr">
        <is>
          <t>Pts</t>
        </is>
      </c>
      <c r="AL5" s="10" t="inlineStr">
        <is>
          <t>xGxP</t>
        </is>
      </c>
      <c r="AM5" s="10" t="inlineStr">
        <is>
          <t>+/-</t>
        </is>
      </c>
      <c r="AN5" s="10" t="inlineStr">
        <is>
          <t>Mkt</t>
        </is>
      </c>
      <c r="AO5" s="10" t="inlineStr">
        <is>
          <t>Pts</t>
        </is>
      </c>
      <c r="AP5" s="10" t="inlineStr">
        <is>
          <t>xGxP</t>
        </is>
      </c>
      <c r="AQ5" s="10" t="inlineStr">
        <is>
          <t>+/-</t>
        </is>
      </c>
      <c r="AR5" s="10" t="inlineStr">
        <is>
          <t>Mkt</t>
        </is>
      </c>
      <c r="AS5" s="10" t="inlineStr">
        <is>
          <t>Pts</t>
        </is>
      </c>
      <c r="AT5" s="10" t="inlineStr">
        <is>
          <t>xGxP</t>
        </is>
      </c>
      <c r="AU5" s="10" t="inlineStr">
        <is>
          <t>+/-</t>
        </is>
      </c>
      <c r="AV5" s="10" t="inlineStr">
        <is>
          <t>Mkt</t>
        </is>
      </c>
      <c r="AW5" s="10" t="inlineStr">
        <is>
          <t>Pts</t>
        </is>
      </c>
      <c r="AX5" s="10" t="inlineStr">
        <is>
          <t>xGxP</t>
        </is>
      </c>
      <c r="AY5" s="10" t="inlineStr">
        <is>
          <t>+/-</t>
        </is>
      </c>
      <c r="AZ5" s="10" t="inlineStr">
        <is>
          <t>Mkt</t>
        </is>
      </c>
      <c r="BA5" s="10" t="inlineStr">
        <is>
          <t>Pts</t>
        </is>
      </c>
      <c r="BB5" s="10" t="inlineStr">
        <is>
          <t>xGxP</t>
        </is>
      </c>
      <c r="BC5" s="10" t="inlineStr">
        <is>
          <t>+/-</t>
        </is>
      </c>
      <c r="BD5" s="10" t="inlineStr">
        <is>
          <t>Mkt</t>
        </is>
      </c>
      <c r="BE5" s="10" t="inlineStr">
        <is>
          <t>Pts</t>
        </is>
      </c>
      <c r="BF5" s="10" t="inlineStr">
        <is>
          <t>xGxP</t>
        </is>
      </c>
      <c r="BG5" s="10" t="inlineStr">
        <is>
          <t>+/-</t>
        </is>
      </c>
    </row>
    <row r="6">
      <c r="A6" s="6" t="inlineStr">
        <is>
          <t>Salford</t>
        </is>
      </c>
      <c r="B6" s="11" t="n">
        <v>1</v>
      </c>
      <c r="C6" s="12">
        <f>IFERROR(INDEX(Ratings!$F:$F,MATCH($A6,Ratings!$C:$C,0)),"")</f>
        <v/>
      </c>
      <c r="D6" s="11">
        <f>SUMIFS(TeamGames!$X$2:$X$4073,TeamGames!$D$2:$D$4073,$A6)</f>
        <v/>
      </c>
      <c r="E6" s="11">
        <f>SUMIFS(TeamGames!$O$2:$O$4073,TeamGames!$D$2:$D$4073,$A6)</f>
        <v/>
      </c>
      <c r="F6" s="13">
        <f>SUMIFS(TeamGames!$S$2:$S$4073,TeamGames!$D$2:$D$4073,$A6,TeamGames!$X$2:$X$4073,1)</f>
        <v/>
      </c>
      <c r="G6" s="14">
        <f>IF(D6=0,"",E6-F6)</f>
        <v/>
      </c>
      <c r="H6" s="13">
        <f>SUMIFS(TeamGames!$W$2:$W$4073,TeamGames!$D$2:$D$4073,$A6)</f>
        <v/>
      </c>
      <c r="I6" s="14">
        <f>IF(D6=0,"",H6-F6)</f>
        <v/>
      </c>
      <c r="J6" s="13">
        <f>SUMIFS(TeamGames!$T$2:$T$4073,TeamGames!$D$2:$D$4073,$A6)</f>
        <v/>
      </c>
      <c r="K6" s="13">
        <f>SUMIFS(TeamGames!$U$2:$U$4073,TeamGames!$D$2:$D$4073,$A6)</f>
        <v/>
      </c>
      <c r="L6" s="15">
        <f>IFERROR(INDEX(Blocks!$N$2:$N$1065,MATCH($A6&amp;"|1",Blocks!$A$2:$A$1065,0)),"")</f>
        <v/>
      </c>
      <c r="M6" s="16">
        <f>IF(IFERROR(INDEX(Blocks!$M$2:$M$1065,MATCH($A6&amp;"|1",Blocks!$A$2:$A$1065,0)),"")=0,"",IFERROR(INDEX(Blocks!$P$2:$P$1065,MATCH($A6&amp;"|1",Blocks!$A$2:$A$1065,0)),""))</f>
        <v/>
      </c>
      <c r="N6" s="15">
        <f>IF(IFERROR(INDEX(Blocks!$M$2:$M$1065,MATCH($A6&amp;"|1",Blocks!$A$2:$A$1065,0)),"")=0,"",IFERROR(INDEX(Blocks!$S$2:$S$1065,MATCH($A6&amp;"|1",Blocks!$A$2:$A$1065,0)),""))</f>
        <v/>
      </c>
      <c r="O6" s="17">
        <f>IFERROR(INDEX(Blocks!$T$2:$T$1065,MATCH($A6&amp;"|1",Blocks!$A$2:$A$1065,0)),"")</f>
        <v/>
      </c>
      <c r="P6" s="18">
        <f>IFERROR(INDEX(Blocks!$N$2:$N$1065,MATCH($A6&amp;"|2",Blocks!$A$2:$A$1065,0)),"")</f>
        <v/>
      </c>
      <c r="Q6" s="19">
        <f>IF(IFERROR(INDEX(Blocks!$M$2:$M$1065,MATCH($A6&amp;"|2",Blocks!$A$2:$A$1065,0)),"")=0,"",IFERROR(INDEX(Blocks!$P$2:$P$1065,MATCH($A6&amp;"|2",Blocks!$A$2:$A$1065,0)),""))</f>
        <v/>
      </c>
      <c r="R6" s="18">
        <f>IF(IFERROR(INDEX(Blocks!$M$2:$M$1065,MATCH($A6&amp;"|2",Blocks!$A$2:$A$1065,0)),"")=0,"",IFERROR(INDEX(Blocks!$S$2:$S$1065,MATCH($A6&amp;"|2",Blocks!$A$2:$A$1065,0)),""))</f>
        <v/>
      </c>
      <c r="S6" s="20">
        <f>IFERROR(INDEX(Blocks!$T$2:$T$1065,MATCH($A6&amp;"|2",Blocks!$A$2:$A$1065,0)),"")</f>
        <v/>
      </c>
      <c r="T6" s="15">
        <f>IFERROR(INDEX(Blocks!$N$2:$N$1065,MATCH($A6&amp;"|3",Blocks!$A$2:$A$1065,0)),"")</f>
        <v/>
      </c>
      <c r="U6" s="16">
        <f>IF(IFERROR(INDEX(Blocks!$M$2:$M$1065,MATCH($A6&amp;"|3",Blocks!$A$2:$A$1065,0)),"")=0,"",IFERROR(INDEX(Blocks!$P$2:$P$1065,MATCH($A6&amp;"|3",Blocks!$A$2:$A$1065,0)),""))</f>
        <v/>
      </c>
      <c r="V6" s="15">
        <f>IF(IFERROR(INDEX(Blocks!$M$2:$M$1065,MATCH($A6&amp;"|3",Blocks!$A$2:$A$1065,0)),"")=0,"",IFERROR(INDEX(Blocks!$S$2:$S$1065,MATCH($A6&amp;"|3",Blocks!$A$2:$A$1065,0)),""))</f>
        <v/>
      </c>
      <c r="W6" s="17">
        <f>IFERROR(INDEX(Blocks!$T$2:$T$1065,MATCH($A6&amp;"|3",Blocks!$A$2:$A$1065,0)),"")</f>
        <v/>
      </c>
      <c r="X6" s="18">
        <f>IFERROR(INDEX(Blocks!$N$2:$N$1065,MATCH($A6&amp;"|4",Blocks!$A$2:$A$1065,0)),"")</f>
        <v/>
      </c>
      <c r="Y6" s="19">
        <f>IF(IFERROR(INDEX(Blocks!$M$2:$M$1065,MATCH($A6&amp;"|4",Blocks!$A$2:$A$1065,0)),"")=0,"",IFERROR(INDEX(Blocks!$P$2:$P$1065,MATCH($A6&amp;"|4",Blocks!$A$2:$A$1065,0)),""))</f>
        <v/>
      </c>
      <c r="Z6" s="18">
        <f>IF(IFERROR(INDEX(Blocks!$M$2:$M$1065,MATCH($A6&amp;"|4",Blocks!$A$2:$A$1065,0)),"")=0,"",IFERROR(INDEX(Blocks!$S$2:$S$1065,MATCH($A6&amp;"|4",Blocks!$A$2:$A$1065,0)),""))</f>
        <v/>
      </c>
      <c r="AA6" s="20">
        <f>IFERROR(INDEX(Blocks!$T$2:$T$1065,MATCH($A6&amp;"|4",Blocks!$A$2:$A$1065,0)),"")</f>
        <v/>
      </c>
      <c r="AB6" s="15">
        <f>IFERROR(INDEX(Blocks!$N$2:$N$1065,MATCH($A6&amp;"|5",Blocks!$A$2:$A$1065,0)),"")</f>
        <v/>
      </c>
      <c r="AC6" s="16">
        <f>IF(IFERROR(INDEX(Blocks!$M$2:$M$1065,MATCH($A6&amp;"|5",Blocks!$A$2:$A$1065,0)),"")=0,"",IFERROR(INDEX(Blocks!$P$2:$P$1065,MATCH($A6&amp;"|5",Blocks!$A$2:$A$1065,0)),""))</f>
        <v/>
      </c>
      <c r="AD6" s="15">
        <f>IF(IFERROR(INDEX(Blocks!$M$2:$M$1065,MATCH($A6&amp;"|5",Blocks!$A$2:$A$1065,0)),"")=0,"",IFERROR(INDEX(Blocks!$S$2:$S$1065,MATCH($A6&amp;"|5",Blocks!$A$2:$A$1065,0)),""))</f>
        <v/>
      </c>
      <c r="AE6" s="17">
        <f>IFERROR(INDEX(Blocks!$T$2:$T$1065,MATCH($A6&amp;"|5",Blocks!$A$2:$A$1065,0)),"")</f>
        <v/>
      </c>
      <c r="AF6" s="18">
        <f>IFERROR(INDEX(Blocks!$N$2:$N$1065,MATCH($A6&amp;"|6",Blocks!$A$2:$A$1065,0)),"")</f>
        <v/>
      </c>
      <c r="AG6" s="19">
        <f>IF(IFERROR(INDEX(Blocks!$M$2:$M$1065,MATCH($A6&amp;"|6",Blocks!$A$2:$A$1065,0)),"")=0,"",IFERROR(INDEX(Blocks!$P$2:$P$1065,MATCH($A6&amp;"|6",Blocks!$A$2:$A$1065,0)),""))</f>
        <v/>
      </c>
      <c r="AH6" s="18">
        <f>IF(IFERROR(INDEX(Blocks!$M$2:$M$1065,MATCH($A6&amp;"|6",Blocks!$A$2:$A$1065,0)),"")=0,"",IFERROR(INDEX(Blocks!$S$2:$S$1065,MATCH($A6&amp;"|6",Blocks!$A$2:$A$1065,0)),""))</f>
        <v/>
      </c>
      <c r="AI6" s="20">
        <f>IFERROR(INDEX(Blocks!$T$2:$T$1065,MATCH($A6&amp;"|6",Blocks!$A$2:$A$1065,0)),"")</f>
        <v/>
      </c>
      <c r="AJ6" s="15">
        <f>IFERROR(INDEX(Blocks!$N$2:$N$1065,MATCH($A6&amp;"|7",Blocks!$A$2:$A$1065,0)),"")</f>
        <v/>
      </c>
      <c r="AK6" s="16">
        <f>IF(IFERROR(INDEX(Blocks!$M$2:$M$1065,MATCH($A6&amp;"|7",Blocks!$A$2:$A$1065,0)),"")=0,"",IFERROR(INDEX(Blocks!$P$2:$P$1065,MATCH($A6&amp;"|7",Blocks!$A$2:$A$1065,0)),""))</f>
        <v/>
      </c>
      <c r="AL6" s="15">
        <f>IF(IFERROR(INDEX(Blocks!$M$2:$M$1065,MATCH($A6&amp;"|7",Blocks!$A$2:$A$1065,0)),"")=0,"",IFERROR(INDEX(Blocks!$S$2:$S$1065,MATCH($A6&amp;"|7",Blocks!$A$2:$A$1065,0)),""))</f>
        <v/>
      </c>
      <c r="AM6" s="17">
        <f>IFERROR(INDEX(Blocks!$T$2:$T$1065,MATCH($A6&amp;"|7",Blocks!$A$2:$A$1065,0)),"")</f>
        <v/>
      </c>
      <c r="AN6" s="18">
        <f>IFERROR(INDEX(Blocks!$N$2:$N$1065,MATCH($A6&amp;"|8",Blocks!$A$2:$A$1065,0)),"")</f>
        <v/>
      </c>
      <c r="AO6" s="19">
        <f>IF(IFERROR(INDEX(Blocks!$M$2:$M$1065,MATCH($A6&amp;"|8",Blocks!$A$2:$A$1065,0)),"")=0,"",IFERROR(INDEX(Blocks!$P$2:$P$1065,MATCH($A6&amp;"|8",Blocks!$A$2:$A$1065,0)),""))</f>
        <v/>
      </c>
      <c r="AP6" s="18">
        <f>IF(IFERROR(INDEX(Blocks!$M$2:$M$1065,MATCH($A6&amp;"|8",Blocks!$A$2:$A$1065,0)),"")=0,"",IFERROR(INDEX(Blocks!$S$2:$S$1065,MATCH($A6&amp;"|8",Blocks!$A$2:$A$1065,0)),""))</f>
        <v/>
      </c>
      <c r="AQ6" s="20">
        <f>IFERROR(INDEX(Blocks!$T$2:$T$1065,MATCH($A6&amp;"|8",Blocks!$A$2:$A$1065,0)),"")</f>
        <v/>
      </c>
      <c r="AR6" s="15">
        <f>IFERROR(INDEX(Blocks!$N$2:$N$1065,MATCH($A6&amp;"|9",Blocks!$A$2:$A$1065,0)),"")</f>
        <v/>
      </c>
      <c r="AS6" s="16">
        <f>IF(IFERROR(INDEX(Blocks!$M$2:$M$1065,MATCH($A6&amp;"|9",Blocks!$A$2:$A$1065,0)),"")=0,"",IFERROR(INDEX(Blocks!$P$2:$P$1065,MATCH($A6&amp;"|9",Blocks!$A$2:$A$1065,0)),""))</f>
        <v/>
      </c>
      <c r="AT6" s="15">
        <f>IF(IFERROR(INDEX(Blocks!$M$2:$M$1065,MATCH($A6&amp;"|9",Blocks!$A$2:$A$1065,0)),"")=0,"",IFERROR(INDEX(Blocks!$S$2:$S$1065,MATCH($A6&amp;"|9",Blocks!$A$2:$A$1065,0)),""))</f>
        <v/>
      </c>
      <c r="AU6" s="17">
        <f>IFERROR(INDEX(Blocks!$T$2:$T$1065,MATCH($A6&amp;"|9",Blocks!$A$2:$A$1065,0)),"")</f>
        <v/>
      </c>
      <c r="AV6" s="18">
        <f>IFERROR(INDEX(Blocks!$N$2:$N$1065,MATCH($A6&amp;"|10",Blocks!$A$2:$A$1065,0)),"")</f>
        <v/>
      </c>
      <c r="AW6" s="19">
        <f>IF(IFERROR(INDEX(Blocks!$M$2:$M$1065,MATCH($A6&amp;"|10",Blocks!$A$2:$A$1065,0)),"")=0,"",IFERROR(INDEX(Blocks!$P$2:$P$1065,MATCH($A6&amp;"|10",Blocks!$A$2:$A$1065,0)),""))</f>
        <v/>
      </c>
      <c r="AX6" s="18">
        <f>IF(IFERROR(INDEX(Blocks!$M$2:$M$1065,MATCH($A6&amp;"|10",Blocks!$A$2:$A$1065,0)),"")=0,"",IFERROR(INDEX(Blocks!$S$2:$S$1065,MATCH($A6&amp;"|10",Blocks!$A$2:$A$1065,0)),""))</f>
        <v/>
      </c>
      <c r="AY6" s="20">
        <f>IFERROR(INDEX(Blocks!$T$2:$T$1065,MATCH($A6&amp;"|10",Blocks!$A$2:$A$1065,0)),"")</f>
        <v/>
      </c>
      <c r="AZ6" s="15">
        <f>IFERROR(INDEX(Blocks!$N$2:$N$1065,MATCH($A6&amp;"|11",Blocks!$A$2:$A$1065,0)),"")</f>
        <v/>
      </c>
      <c r="BA6" s="16">
        <f>IF(IFERROR(INDEX(Blocks!$M$2:$M$1065,MATCH($A6&amp;"|11",Blocks!$A$2:$A$1065,0)),"")=0,"",IFERROR(INDEX(Blocks!$P$2:$P$1065,MATCH($A6&amp;"|11",Blocks!$A$2:$A$1065,0)),""))</f>
        <v/>
      </c>
      <c r="BB6" s="15">
        <f>IF(IFERROR(INDEX(Blocks!$M$2:$M$1065,MATCH($A6&amp;"|11",Blocks!$A$2:$A$1065,0)),"")=0,"",IFERROR(INDEX(Blocks!$S$2:$S$1065,MATCH($A6&amp;"|11",Blocks!$A$2:$A$1065,0)),""))</f>
        <v/>
      </c>
      <c r="BC6" s="17">
        <f>IFERROR(INDEX(Blocks!$T$2:$T$1065,MATCH($A6&amp;"|11",Blocks!$A$2:$A$1065,0)),"")</f>
        <v/>
      </c>
      <c r="BD6" s="18">
        <f>IFERROR(INDEX(Blocks!$N$2:$N$1065,MATCH($A6&amp;"|12",Blocks!$A$2:$A$1065,0)),"")</f>
        <v/>
      </c>
      <c r="BE6" s="19">
        <f>IF(IFERROR(INDEX(Blocks!$M$2:$M$1065,MATCH($A6&amp;"|12",Blocks!$A$2:$A$1065,0)),"")=0,"",IFERROR(INDEX(Blocks!$P$2:$P$1065,MATCH($A6&amp;"|12",Blocks!$A$2:$A$1065,0)),""))</f>
        <v/>
      </c>
      <c r="BF6" s="18">
        <f>IF(IFERROR(INDEX(Blocks!$M$2:$M$1065,MATCH($A6&amp;"|12",Blocks!$A$2:$A$1065,0)),"")=0,"",IFERROR(INDEX(Blocks!$S$2:$S$1065,MATCH($A6&amp;"|12",Blocks!$A$2:$A$1065,0)),""))</f>
        <v/>
      </c>
      <c r="BG6" s="20">
        <f>IFERROR(INDEX(Blocks!$T$2:$T$1065,MATCH($A6&amp;"|12",Blocks!$A$2:$A$1065,0)),"")</f>
        <v/>
      </c>
    </row>
    <row r="7">
      <c r="A7" s="6" t="inlineStr">
        <is>
          <t>Bristol Rovers</t>
        </is>
      </c>
      <c r="B7" s="11" t="n">
        <v>2</v>
      </c>
      <c r="C7" s="12">
        <f>IFERROR(INDEX(Ratings!$F:$F,MATCH($A7,Ratings!$C:$C,0)),"")</f>
        <v/>
      </c>
      <c r="D7" s="11">
        <f>SUMIFS(TeamGames!$X$2:$X$4073,TeamGames!$D$2:$D$4073,$A7)</f>
        <v/>
      </c>
      <c r="E7" s="11">
        <f>SUMIFS(TeamGames!$O$2:$O$4073,TeamGames!$D$2:$D$4073,$A7)</f>
        <v/>
      </c>
      <c r="F7" s="13">
        <f>SUMIFS(TeamGames!$S$2:$S$4073,TeamGames!$D$2:$D$4073,$A7,TeamGames!$X$2:$X$4073,1)</f>
        <v/>
      </c>
      <c r="G7" s="14">
        <f>IF(D7=0,"",E7-F7)</f>
        <v/>
      </c>
      <c r="H7" s="13">
        <f>SUMIFS(TeamGames!$W$2:$W$4073,TeamGames!$D$2:$D$4073,$A7)</f>
        <v/>
      </c>
      <c r="I7" s="14">
        <f>IF(D7=0,"",H7-F7)</f>
        <v/>
      </c>
      <c r="J7" s="13">
        <f>SUMIFS(TeamGames!$T$2:$T$4073,TeamGames!$D$2:$D$4073,$A7)</f>
        <v/>
      </c>
      <c r="K7" s="13">
        <f>SUMIFS(TeamGames!$U$2:$U$4073,TeamGames!$D$2:$D$4073,$A7)</f>
        <v/>
      </c>
      <c r="L7" s="15">
        <f>IFERROR(INDEX(Blocks!$N$2:$N$1065,MATCH($A7&amp;"|1",Blocks!$A$2:$A$1065,0)),"")</f>
        <v/>
      </c>
      <c r="M7" s="16">
        <f>IF(IFERROR(INDEX(Blocks!$M$2:$M$1065,MATCH($A7&amp;"|1",Blocks!$A$2:$A$1065,0)),"")=0,"",IFERROR(INDEX(Blocks!$P$2:$P$1065,MATCH($A7&amp;"|1",Blocks!$A$2:$A$1065,0)),""))</f>
        <v/>
      </c>
      <c r="N7" s="15">
        <f>IF(IFERROR(INDEX(Blocks!$M$2:$M$1065,MATCH($A7&amp;"|1",Blocks!$A$2:$A$1065,0)),"")=0,"",IFERROR(INDEX(Blocks!$S$2:$S$1065,MATCH($A7&amp;"|1",Blocks!$A$2:$A$1065,0)),""))</f>
        <v/>
      </c>
      <c r="O7" s="17">
        <f>IFERROR(INDEX(Blocks!$T$2:$T$1065,MATCH($A7&amp;"|1",Blocks!$A$2:$A$1065,0)),"")</f>
        <v/>
      </c>
      <c r="P7" s="18">
        <f>IFERROR(INDEX(Blocks!$N$2:$N$1065,MATCH($A7&amp;"|2",Blocks!$A$2:$A$1065,0)),"")</f>
        <v/>
      </c>
      <c r="Q7" s="19">
        <f>IF(IFERROR(INDEX(Blocks!$M$2:$M$1065,MATCH($A7&amp;"|2",Blocks!$A$2:$A$1065,0)),"")=0,"",IFERROR(INDEX(Blocks!$P$2:$P$1065,MATCH($A7&amp;"|2",Blocks!$A$2:$A$1065,0)),""))</f>
        <v/>
      </c>
      <c r="R7" s="18">
        <f>IF(IFERROR(INDEX(Blocks!$M$2:$M$1065,MATCH($A7&amp;"|2",Blocks!$A$2:$A$1065,0)),"")=0,"",IFERROR(INDEX(Blocks!$S$2:$S$1065,MATCH($A7&amp;"|2",Blocks!$A$2:$A$1065,0)),""))</f>
        <v/>
      </c>
      <c r="S7" s="20">
        <f>IFERROR(INDEX(Blocks!$T$2:$T$1065,MATCH($A7&amp;"|2",Blocks!$A$2:$A$1065,0)),"")</f>
        <v/>
      </c>
      <c r="T7" s="15">
        <f>IFERROR(INDEX(Blocks!$N$2:$N$1065,MATCH($A7&amp;"|3",Blocks!$A$2:$A$1065,0)),"")</f>
        <v/>
      </c>
      <c r="U7" s="16">
        <f>IF(IFERROR(INDEX(Blocks!$M$2:$M$1065,MATCH($A7&amp;"|3",Blocks!$A$2:$A$1065,0)),"")=0,"",IFERROR(INDEX(Blocks!$P$2:$P$1065,MATCH($A7&amp;"|3",Blocks!$A$2:$A$1065,0)),""))</f>
        <v/>
      </c>
      <c r="V7" s="15">
        <f>IF(IFERROR(INDEX(Blocks!$M$2:$M$1065,MATCH($A7&amp;"|3",Blocks!$A$2:$A$1065,0)),"")=0,"",IFERROR(INDEX(Blocks!$S$2:$S$1065,MATCH($A7&amp;"|3",Blocks!$A$2:$A$1065,0)),""))</f>
        <v/>
      </c>
      <c r="W7" s="17">
        <f>IFERROR(INDEX(Blocks!$T$2:$T$1065,MATCH($A7&amp;"|3",Blocks!$A$2:$A$1065,0)),"")</f>
        <v/>
      </c>
      <c r="X7" s="18">
        <f>IFERROR(INDEX(Blocks!$N$2:$N$1065,MATCH($A7&amp;"|4",Blocks!$A$2:$A$1065,0)),"")</f>
        <v/>
      </c>
      <c r="Y7" s="19">
        <f>IF(IFERROR(INDEX(Blocks!$M$2:$M$1065,MATCH($A7&amp;"|4",Blocks!$A$2:$A$1065,0)),"")=0,"",IFERROR(INDEX(Blocks!$P$2:$P$1065,MATCH($A7&amp;"|4",Blocks!$A$2:$A$1065,0)),""))</f>
        <v/>
      </c>
      <c r="Z7" s="18">
        <f>IF(IFERROR(INDEX(Blocks!$M$2:$M$1065,MATCH($A7&amp;"|4",Blocks!$A$2:$A$1065,0)),"")=0,"",IFERROR(INDEX(Blocks!$S$2:$S$1065,MATCH($A7&amp;"|4",Blocks!$A$2:$A$1065,0)),""))</f>
        <v/>
      </c>
      <c r="AA7" s="20">
        <f>IFERROR(INDEX(Blocks!$T$2:$T$1065,MATCH($A7&amp;"|4",Blocks!$A$2:$A$1065,0)),"")</f>
        <v/>
      </c>
      <c r="AB7" s="15">
        <f>IFERROR(INDEX(Blocks!$N$2:$N$1065,MATCH($A7&amp;"|5",Blocks!$A$2:$A$1065,0)),"")</f>
        <v/>
      </c>
      <c r="AC7" s="16">
        <f>IF(IFERROR(INDEX(Blocks!$M$2:$M$1065,MATCH($A7&amp;"|5",Blocks!$A$2:$A$1065,0)),"")=0,"",IFERROR(INDEX(Blocks!$P$2:$P$1065,MATCH($A7&amp;"|5",Blocks!$A$2:$A$1065,0)),""))</f>
        <v/>
      </c>
      <c r="AD7" s="15">
        <f>IF(IFERROR(INDEX(Blocks!$M$2:$M$1065,MATCH($A7&amp;"|5",Blocks!$A$2:$A$1065,0)),"")=0,"",IFERROR(INDEX(Blocks!$S$2:$S$1065,MATCH($A7&amp;"|5",Blocks!$A$2:$A$1065,0)),""))</f>
        <v/>
      </c>
      <c r="AE7" s="17">
        <f>IFERROR(INDEX(Blocks!$T$2:$T$1065,MATCH($A7&amp;"|5",Blocks!$A$2:$A$1065,0)),"")</f>
        <v/>
      </c>
      <c r="AF7" s="18">
        <f>IFERROR(INDEX(Blocks!$N$2:$N$1065,MATCH($A7&amp;"|6",Blocks!$A$2:$A$1065,0)),"")</f>
        <v/>
      </c>
      <c r="AG7" s="19">
        <f>IF(IFERROR(INDEX(Blocks!$M$2:$M$1065,MATCH($A7&amp;"|6",Blocks!$A$2:$A$1065,0)),"")=0,"",IFERROR(INDEX(Blocks!$P$2:$P$1065,MATCH($A7&amp;"|6",Blocks!$A$2:$A$1065,0)),""))</f>
        <v/>
      </c>
      <c r="AH7" s="18">
        <f>IF(IFERROR(INDEX(Blocks!$M$2:$M$1065,MATCH($A7&amp;"|6",Blocks!$A$2:$A$1065,0)),"")=0,"",IFERROR(INDEX(Blocks!$S$2:$S$1065,MATCH($A7&amp;"|6",Blocks!$A$2:$A$1065,0)),""))</f>
        <v/>
      </c>
      <c r="AI7" s="20">
        <f>IFERROR(INDEX(Blocks!$T$2:$T$1065,MATCH($A7&amp;"|6",Blocks!$A$2:$A$1065,0)),"")</f>
        <v/>
      </c>
      <c r="AJ7" s="15">
        <f>IFERROR(INDEX(Blocks!$N$2:$N$1065,MATCH($A7&amp;"|7",Blocks!$A$2:$A$1065,0)),"")</f>
        <v/>
      </c>
      <c r="AK7" s="16">
        <f>IF(IFERROR(INDEX(Blocks!$M$2:$M$1065,MATCH($A7&amp;"|7",Blocks!$A$2:$A$1065,0)),"")=0,"",IFERROR(INDEX(Blocks!$P$2:$P$1065,MATCH($A7&amp;"|7",Blocks!$A$2:$A$1065,0)),""))</f>
        <v/>
      </c>
      <c r="AL7" s="15">
        <f>IF(IFERROR(INDEX(Blocks!$M$2:$M$1065,MATCH($A7&amp;"|7",Blocks!$A$2:$A$1065,0)),"")=0,"",IFERROR(INDEX(Blocks!$S$2:$S$1065,MATCH($A7&amp;"|7",Blocks!$A$2:$A$1065,0)),""))</f>
        <v/>
      </c>
      <c r="AM7" s="17">
        <f>IFERROR(INDEX(Blocks!$T$2:$T$1065,MATCH($A7&amp;"|7",Blocks!$A$2:$A$1065,0)),"")</f>
        <v/>
      </c>
      <c r="AN7" s="18">
        <f>IFERROR(INDEX(Blocks!$N$2:$N$1065,MATCH($A7&amp;"|8",Blocks!$A$2:$A$1065,0)),"")</f>
        <v/>
      </c>
      <c r="AO7" s="19">
        <f>IF(IFERROR(INDEX(Blocks!$M$2:$M$1065,MATCH($A7&amp;"|8",Blocks!$A$2:$A$1065,0)),"")=0,"",IFERROR(INDEX(Blocks!$P$2:$P$1065,MATCH($A7&amp;"|8",Blocks!$A$2:$A$1065,0)),""))</f>
        <v/>
      </c>
      <c r="AP7" s="18">
        <f>IF(IFERROR(INDEX(Blocks!$M$2:$M$1065,MATCH($A7&amp;"|8",Blocks!$A$2:$A$1065,0)),"")=0,"",IFERROR(INDEX(Blocks!$S$2:$S$1065,MATCH($A7&amp;"|8",Blocks!$A$2:$A$1065,0)),""))</f>
        <v/>
      </c>
      <c r="AQ7" s="20">
        <f>IFERROR(INDEX(Blocks!$T$2:$T$1065,MATCH($A7&amp;"|8",Blocks!$A$2:$A$1065,0)),"")</f>
        <v/>
      </c>
      <c r="AR7" s="15">
        <f>IFERROR(INDEX(Blocks!$N$2:$N$1065,MATCH($A7&amp;"|9",Blocks!$A$2:$A$1065,0)),"")</f>
        <v/>
      </c>
      <c r="AS7" s="16">
        <f>IF(IFERROR(INDEX(Blocks!$M$2:$M$1065,MATCH($A7&amp;"|9",Blocks!$A$2:$A$1065,0)),"")=0,"",IFERROR(INDEX(Blocks!$P$2:$P$1065,MATCH($A7&amp;"|9",Blocks!$A$2:$A$1065,0)),""))</f>
        <v/>
      </c>
      <c r="AT7" s="15">
        <f>IF(IFERROR(INDEX(Blocks!$M$2:$M$1065,MATCH($A7&amp;"|9",Blocks!$A$2:$A$1065,0)),"")=0,"",IFERROR(INDEX(Blocks!$S$2:$S$1065,MATCH($A7&amp;"|9",Blocks!$A$2:$A$1065,0)),""))</f>
        <v/>
      </c>
      <c r="AU7" s="17">
        <f>IFERROR(INDEX(Blocks!$T$2:$T$1065,MATCH($A7&amp;"|9",Blocks!$A$2:$A$1065,0)),"")</f>
        <v/>
      </c>
      <c r="AV7" s="18">
        <f>IFERROR(INDEX(Blocks!$N$2:$N$1065,MATCH($A7&amp;"|10",Blocks!$A$2:$A$1065,0)),"")</f>
        <v/>
      </c>
      <c r="AW7" s="19">
        <f>IF(IFERROR(INDEX(Blocks!$M$2:$M$1065,MATCH($A7&amp;"|10",Blocks!$A$2:$A$1065,0)),"")=0,"",IFERROR(INDEX(Blocks!$P$2:$P$1065,MATCH($A7&amp;"|10",Blocks!$A$2:$A$1065,0)),""))</f>
        <v/>
      </c>
      <c r="AX7" s="18">
        <f>IF(IFERROR(INDEX(Blocks!$M$2:$M$1065,MATCH($A7&amp;"|10",Blocks!$A$2:$A$1065,0)),"")=0,"",IFERROR(INDEX(Blocks!$S$2:$S$1065,MATCH($A7&amp;"|10",Blocks!$A$2:$A$1065,0)),""))</f>
        <v/>
      </c>
      <c r="AY7" s="20">
        <f>IFERROR(INDEX(Blocks!$T$2:$T$1065,MATCH($A7&amp;"|10",Blocks!$A$2:$A$1065,0)),"")</f>
        <v/>
      </c>
      <c r="AZ7" s="15">
        <f>IFERROR(INDEX(Blocks!$N$2:$N$1065,MATCH($A7&amp;"|11",Blocks!$A$2:$A$1065,0)),"")</f>
        <v/>
      </c>
      <c r="BA7" s="16">
        <f>IF(IFERROR(INDEX(Blocks!$M$2:$M$1065,MATCH($A7&amp;"|11",Blocks!$A$2:$A$1065,0)),"")=0,"",IFERROR(INDEX(Blocks!$P$2:$P$1065,MATCH($A7&amp;"|11",Blocks!$A$2:$A$1065,0)),""))</f>
        <v/>
      </c>
      <c r="BB7" s="15">
        <f>IF(IFERROR(INDEX(Blocks!$M$2:$M$1065,MATCH($A7&amp;"|11",Blocks!$A$2:$A$1065,0)),"")=0,"",IFERROR(INDEX(Blocks!$S$2:$S$1065,MATCH($A7&amp;"|11",Blocks!$A$2:$A$1065,0)),""))</f>
        <v/>
      </c>
      <c r="BC7" s="17">
        <f>IFERROR(INDEX(Blocks!$T$2:$T$1065,MATCH($A7&amp;"|11",Blocks!$A$2:$A$1065,0)),"")</f>
        <v/>
      </c>
      <c r="BD7" s="18">
        <f>IFERROR(INDEX(Blocks!$N$2:$N$1065,MATCH($A7&amp;"|12",Blocks!$A$2:$A$1065,0)),"")</f>
        <v/>
      </c>
      <c r="BE7" s="19">
        <f>IF(IFERROR(INDEX(Blocks!$M$2:$M$1065,MATCH($A7&amp;"|12",Blocks!$A$2:$A$1065,0)),"")=0,"",IFERROR(INDEX(Blocks!$P$2:$P$1065,MATCH($A7&amp;"|12",Blocks!$A$2:$A$1065,0)),""))</f>
        <v/>
      </c>
      <c r="BF7" s="18">
        <f>IF(IFERROR(INDEX(Blocks!$M$2:$M$1065,MATCH($A7&amp;"|12",Blocks!$A$2:$A$1065,0)),"")=0,"",IFERROR(INDEX(Blocks!$S$2:$S$1065,MATCH($A7&amp;"|12",Blocks!$A$2:$A$1065,0)),""))</f>
        <v/>
      </c>
      <c r="BG7" s="20">
        <f>IFERROR(INDEX(Blocks!$T$2:$T$1065,MATCH($A7&amp;"|12",Blocks!$A$2:$A$1065,0)),"")</f>
        <v/>
      </c>
    </row>
    <row r="8">
      <c r="A8" s="6" t="inlineStr">
        <is>
          <t>Barnet</t>
        </is>
      </c>
      <c r="B8" s="11" t="n">
        <v>3</v>
      </c>
      <c r="C8" s="12">
        <f>IFERROR(INDEX(Ratings!$F:$F,MATCH($A8,Ratings!$C:$C,0)),"")</f>
        <v/>
      </c>
      <c r="D8" s="11">
        <f>SUMIFS(TeamGames!$X$2:$X$4073,TeamGames!$D$2:$D$4073,$A8)</f>
        <v/>
      </c>
      <c r="E8" s="11">
        <f>SUMIFS(TeamGames!$O$2:$O$4073,TeamGames!$D$2:$D$4073,$A8)</f>
        <v/>
      </c>
      <c r="F8" s="13">
        <f>SUMIFS(TeamGames!$S$2:$S$4073,TeamGames!$D$2:$D$4073,$A8,TeamGames!$X$2:$X$4073,1)</f>
        <v/>
      </c>
      <c r="G8" s="14">
        <f>IF(D8=0,"",E8-F8)</f>
        <v/>
      </c>
      <c r="H8" s="13">
        <f>SUMIFS(TeamGames!$W$2:$W$4073,TeamGames!$D$2:$D$4073,$A8)</f>
        <v/>
      </c>
      <c r="I8" s="14">
        <f>IF(D8=0,"",H8-F8)</f>
        <v/>
      </c>
      <c r="J8" s="13">
        <f>SUMIFS(TeamGames!$T$2:$T$4073,TeamGames!$D$2:$D$4073,$A8)</f>
        <v/>
      </c>
      <c r="K8" s="13">
        <f>SUMIFS(TeamGames!$U$2:$U$4073,TeamGames!$D$2:$D$4073,$A8)</f>
        <v/>
      </c>
      <c r="L8" s="15">
        <f>IFERROR(INDEX(Blocks!$N$2:$N$1065,MATCH($A8&amp;"|1",Blocks!$A$2:$A$1065,0)),"")</f>
        <v/>
      </c>
      <c r="M8" s="16">
        <f>IF(IFERROR(INDEX(Blocks!$M$2:$M$1065,MATCH($A8&amp;"|1",Blocks!$A$2:$A$1065,0)),"")=0,"",IFERROR(INDEX(Blocks!$P$2:$P$1065,MATCH($A8&amp;"|1",Blocks!$A$2:$A$1065,0)),""))</f>
        <v/>
      </c>
      <c r="N8" s="15">
        <f>IF(IFERROR(INDEX(Blocks!$M$2:$M$1065,MATCH($A8&amp;"|1",Blocks!$A$2:$A$1065,0)),"")=0,"",IFERROR(INDEX(Blocks!$S$2:$S$1065,MATCH($A8&amp;"|1",Blocks!$A$2:$A$1065,0)),""))</f>
        <v/>
      </c>
      <c r="O8" s="17">
        <f>IFERROR(INDEX(Blocks!$T$2:$T$1065,MATCH($A8&amp;"|1",Blocks!$A$2:$A$1065,0)),"")</f>
        <v/>
      </c>
      <c r="P8" s="18">
        <f>IFERROR(INDEX(Blocks!$N$2:$N$1065,MATCH($A8&amp;"|2",Blocks!$A$2:$A$1065,0)),"")</f>
        <v/>
      </c>
      <c r="Q8" s="19">
        <f>IF(IFERROR(INDEX(Blocks!$M$2:$M$1065,MATCH($A8&amp;"|2",Blocks!$A$2:$A$1065,0)),"")=0,"",IFERROR(INDEX(Blocks!$P$2:$P$1065,MATCH($A8&amp;"|2",Blocks!$A$2:$A$1065,0)),""))</f>
        <v/>
      </c>
      <c r="R8" s="18">
        <f>IF(IFERROR(INDEX(Blocks!$M$2:$M$1065,MATCH($A8&amp;"|2",Blocks!$A$2:$A$1065,0)),"")=0,"",IFERROR(INDEX(Blocks!$S$2:$S$1065,MATCH($A8&amp;"|2",Blocks!$A$2:$A$1065,0)),""))</f>
        <v/>
      </c>
      <c r="S8" s="20">
        <f>IFERROR(INDEX(Blocks!$T$2:$T$1065,MATCH($A8&amp;"|2",Blocks!$A$2:$A$1065,0)),"")</f>
        <v/>
      </c>
      <c r="T8" s="15">
        <f>IFERROR(INDEX(Blocks!$N$2:$N$1065,MATCH($A8&amp;"|3",Blocks!$A$2:$A$1065,0)),"")</f>
        <v/>
      </c>
      <c r="U8" s="16">
        <f>IF(IFERROR(INDEX(Blocks!$M$2:$M$1065,MATCH($A8&amp;"|3",Blocks!$A$2:$A$1065,0)),"")=0,"",IFERROR(INDEX(Blocks!$P$2:$P$1065,MATCH($A8&amp;"|3",Blocks!$A$2:$A$1065,0)),""))</f>
        <v/>
      </c>
      <c r="V8" s="15">
        <f>IF(IFERROR(INDEX(Blocks!$M$2:$M$1065,MATCH($A8&amp;"|3",Blocks!$A$2:$A$1065,0)),"")=0,"",IFERROR(INDEX(Blocks!$S$2:$S$1065,MATCH($A8&amp;"|3",Blocks!$A$2:$A$1065,0)),""))</f>
        <v/>
      </c>
      <c r="W8" s="17">
        <f>IFERROR(INDEX(Blocks!$T$2:$T$1065,MATCH($A8&amp;"|3",Blocks!$A$2:$A$1065,0)),"")</f>
        <v/>
      </c>
      <c r="X8" s="18">
        <f>IFERROR(INDEX(Blocks!$N$2:$N$1065,MATCH($A8&amp;"|4",Blocks!$A$2:$A$1065,0)),"")</f>
        <v/>
      </c>
      <c r="Y8" s="19">
        <f>IF(IFERROR(INDEX(Blocks!$M$2:$M$1065,MATCH($A8&amp;"|4",Blocks!$A$2:$A$1065,0)),"")=0,"",IFERROR(INDEX(Blocks!$P$2:$P$1065,MATCH($A8&amp;"|4",Blocks!$A$2:$A$1065,0)),""))</f>
        <v/>
      </c>
      <c r="Z8" s="18">
        <f>IF(IFERROR(INDEX(Blocks!$M$2:$M$1065,MATCH($A8&amp;"|4",Blocks!$A$2:$A$1065,0)),"")=0,"",IFERROR(INDEX(Blocks!$S$2:$S$1065,MATCH($A8&amp;"|4",Blocks!$A$2:$A$1065,0)),""))</f>
        <v/>
      </c>
      <c r="AA8" s="20">
        <f>IFERROR(INDEX(Blocks!$T$2:$T$1065,MATCH($A8&amp;"|4",Blocks!$A$2:$A$1065,0)),"")</f>
        <v/>
      </c>
      <c r="AB8" s="15">
        <f>IFERROR(INDEX(Blocks!$N$2:$N$1065,MATCH($A8&amp;"|5",Blocks!$A$2:$A$1065,0)),"")</f>
        <v/>
      </c>
      <c r="AC8" s="16">
        <f>IF(IFERROR(INDEX(Blocks!$M$2:$M$1065,MATCH($A8&amp;"|5",Blocks!$A$2:$A$1065,0)),"")=0,"",IFERROR(INDEX(Blocks!$P$2:$P$1065,MATCH($A8&amp;"|5",Blocks!$A$2:$A$1065,0)),""))</f>
        <v/>
      </c>
      <c r="AD8" s="15">
        <f>IF(IFERROR(INDEX(Blocks!$M$2:$M$1065,MATCH($A8&amp;"|5",Blocks!$A$2:$A$1065,0)),"")=0,"",IFERROR(INDEX(Blocks!$S$2:$S$1065,MATCH($A8&amp;"|5",Blocks!$A$2:$A$1065,0)),""))</f>
        <v/>
      </c>
      <c r="AE8" s="17">
        <f>IFERROR(INDEX(Blocks!$T$2:$T$1065,MATCH($A8&amp;"|5",Blocks!$A$2:$A$1065,0)),"")</f>
        <v/>
      </c>
      <c r="AF8" s="18">
        <f>IFERROR(INDEX(Blocks!$N$2:$N$1065,MATCH($A8&amp;"|6",Blocks!$A$2:$A$1065,0)),"")</f>
        <v/>
      </c>
      <c r="AG8" s="19">
        <f>IF(IFERROR(INDEX(Blocks!$M$2:$M$1065,MATCH($A8&amp;"|6",Blocks!$A$2:$A$1065,0)),"")=0,"",IFERROR(INDEX(Blocks!$P$2:$P$1065,MATCH($A8&amp;"|6",Blocks!$A$2:$A$1065,0)),""))</f>
        <v/>
      </c>
      <c r="AH8" s="18">
        <f>IF(IFERROR(INDEX(Blocks!$M$2:$M$1065,MATCH($A8&amp;"|6",Blocks!$A$2:$A$1065,0)),"")=0,"",IFERROR(INDEX(Blocks!$S$2:$S$1065,MATCH($A8&amp;"|6",Blocks!$A$2:$A$1065,0)),""))</f>
        <v/>
      </c>
      <c r="AI8" s="20">
        <f>IFERROR(INDEX(Blocks!$T$2:$T$1065,MATCH($A8&amp;"|6",Blocks!$A$2:$A$1065,0)),"")</f>
        <v/>
      </c>
      <c r="AJ8" s="15">
        <f>IFERROR(INDEX(Blocks!$N$2:$N$1065,MATCH($A8&amp;"|7",Blocks!$A$2:$A$1065,0)),"")</f>
        <v/>
      </c>
      <c r="AK8" s="16">
        <f>IF(IFERROR(INDEX(Blocks!$M$2:$M$1065,MATCH($A8&amp;"|7",Blocks!$A$2:$A$1065,0)),"")=0,"",IFERROR(INDEX(Blocks!$P$2:$P$1065,MATCH($A8&amp;"|7",Blocks!$A$2:$A$1065,0)),""))</f>
        <v/>
      </c>
      <c r="AL8" s="15">
        <f>IF(IFERROR(INDEX(Blocks!$M$2:$M$1065,MATCH($A8&amp;"|7",Blocks!$A$2:$A$1065,0)),"")=0,"",IFERROR(INDEX(Blocks!$S$2:$S$1065,MATCH($A8&amp;"|7",Blocks!$A$2:$A$1065,0)),""))</f>
        <v/>
      </c>
      <c r="AM8" s="17">
        <f>IFERROR(INDEX(Blocks!$T$2:$T$1065,MATCH($A8&amp;"|7",Blocks!$A$2:$A$1065,0)),"")</f>
        <v/>
      </c>
      <c r="AN8" s="18">
        <f>IFERROR(INDEX(Blocks!$N$2:$N$1065,MATCH($A8&amp;"|8",Blocks!$A$2:$A$1065,0)),"")</f>
        <v/>
      </c>
      <c r="AO8" s="19">
        <f>IF(IFERROR(INDEX(Blocks!$M$2:$M$1065,MATCH($A8&amp;"|8",Blocks!$A$2:$A$1065,0)),"")=0,"",IFERROR(INDEX(Blocks!$P$2:$P$1065,MATCH($A8&amp;"|8",Blocks!$A$2:$A$1065,0)),""))</f>
        <v/>
      </c>
      <c r="AP8" s="18">
        <f>IF(IFERROR(INDEX(Blocks!$M$2:$M$1065,MATCH($A8&amp;"|8",Blocks!$A$2:$A$1065,0)),"")=0,"",IFERROR(INDEX(Blocks!$S$2:$S$1065,MATCH($A8&amp;"|8",Blocks!$A$2:$A$1065,0)),""))</f>
        <v/>
      </c>
      <c r="AQ8" s="20">
        <f>IFERROR(INDEX(Blocks!$T$2:$T$1065,MATCH($A8&amp;"|8",Blocks!$A$2:$A$1065,0)),"")</f>
        <v/>
      </c>
      <c r="AR8" s="15">
        <f>IFERROR(INDEX(Blocks!$N$2:$N$1065,MATCH($A8&amp;"|9",Blocks!$A$2:$A$1065,0)),"")</f>
        <v/>
      </c>
      <c r="AS8" s="16">
        <f>IF(IFERROR(INDEX(Blocks!$M$2:$M$1065,MATCH($A8&amp;"|9",Blocks!$A$2:$A$1065,0)),"")=0,"",IFERROR(INDEX(Blocks!$P$2:$P$1065,MATCH($A8&amp;"|9",Blocks!$A$2:$A$1065,0)),""))</f>
        <v/>
      </c>
      <c r="AT8" s="15">
        <f>IF(IFERROR(INDEX(Blocks!$M$2:$M$1065,MATCH($A8&amp;"|9",Blocks!$A$2:$A$1065,0)),"")=0,"",IFERROR(INDEX(Blocks!$S$2:$S$1065,MATCH($A8&amp;"|9",Blocks!$A$2:$A$1065,0)),""))</f>
        <v/>
      </c>
      <c r="AU8" s="17">
        <f>IFERROR(INDEX(Blocks!$T$2:$T$1065,MATCH($A8&amp;"|9",Blocks!$A$2:$A$1065,0)),"")</f>
        <v/>
      </c>
      <c r="AV8" s="18">
        <f>IFERROR(INDEX(Blocks!$N$2:$N$1065,MATCH($A8&amp;"|10",Blocks!$A$2:$A$1065,0)),"")</f>
        <v/>
      </c>
      <c r="AW8" s="19">
        <f>IF(IFERROR(INDEX(Blocks!$M$2:$M$1065,MATCH($A8&amp;"|10",Blocks!$A$2:$A$1065,0)),"")=0,"",IFERROR(INDEX(Blocks!$P$2:$P$1065,MATCH($A8&amp;"|10",Blocks!$A$2:$A$1065,0)),""))</f>
        <v/>
      </c>
      <c r="AX8" s="18">
        <f>IF(IFERROR(INDEX(Blocks!$M$2:$M$1065,MATCH($A8&amp;"|10",Blocks!$A$2:$A$1065,0)),"")=0,"",IFERROR(INDEX(Blocks!$S$2:$S$1065,MATCH($A8&amp;"|10",Blocks!$A$2:$A$1065,0)),""))</f>
        <v/>
      </c>
      <c r="AY8" s="20">
        <f>IFERROR(INDEX(Blocks!$T$2:$T$1065,MATCH($A8&amp;"|10",Blocks!$A$2:$A$1065,0)),"")</f>
        <v/>
      </c>
      <c r="AZ8" s="15">
        <f>IFERROR(INDEX(Blocks!$N$2:$N$1065,MATCH($A8&amp;"|11",Blocks!$A$2:$A$1065,0)),"")</f>
        <v/>
      </c>
      <c r="BA8" s="16">
        <f>IF(IFERROR(INDEX(Blocks!$M$2:$M$1065,MATCH($A8&amp;"|11",Blocks!$A$2:$A$1065,0)),"")=0,"",IFERROR(INDEX(Blocks!$P$2:$P$1065,MATCH($A8&amp;"|11",Blocks!$A$2:$A$1065,0)),""))</f>
        <v/>
      </c>
      <c r="BB8" s="15">
        <f>IF(IFERROR(INDEX(Blocks!$M$2:$M$1065,MATCH($A8&amp;"|11",Blocks!$A$2:$A$1065,0)),"")=0,"",IFERROR(INDEX(Blocks!$S$2:$S$1065,MATCH($A8&amp;"|11",Blocks!$A$2:$A$1065,0)),""))</f>
        <v/>
      </c>
      <c r="BC8" s="17">
        <f>IFERROR(INDEX(Blocks!$T$2:$T$1065,MATCH($A8&amp;"|11",Blocks!$A$2:$A$1065,0)),"")</f>
        <v/>
      </c>
      <c r="BD8" s="18">
        <f>IFERROR(INDEX(Blocks!$N$2:$N$1065,MATCH($A8&amp;"|12",Blocks!$A$2:$A$1065,0)),"")</f>
        <v/>
      </c>
      <c r="BE8" s="19">
        <f>IF(IFERROR(INDEX(Blocks!$M$2:$M$1065,MATCH($A8&amp;"|12",Blocks!$A$2:$A$1065,0)),"")=0,"",IFERROR(INDEX(Blocks!$P$2:$P$1065,MATCH($A8&amp;"|12",Blocks!$A$2:$A$1065,0)),""))</f>
        <v/>
      </c>
      <c r="BF8" s="18">
        <f>IF(IFERROR(INDEX(Blocks!$M$2:$M$1065,MATCH($A8&amp;"|12",Blocks!$A$2:$A$1065,0)),"")=0,"",IFERROR(INDEX(Blocks!$S$2:$S$1065,MATCH($A8&amp;"|12",Blocks!$A$2:$A$1065,0)),""))</f>
        <v/>
      </c>
      <c r="BG8" s="20">
        <f>IFERROR(INDEX(Blocks!$T$2:$T$1065,MATCH($A8&amp;"|12",Blocks!$A$2:$A$1065,0)),"")</f>
        <v/>
      </c>
    </row>
    <row r="9">
      <c r="A9" s="6" t="inlineStr">
        <is>
          <t>Grimsby</t>
        </is>
      </c>
      <c r="B9" s="11" t="n">
        <v>4</v>
      </c>
      <c r="C9" s="12">
        <f>IFERROR(INDEX(Ratings!$F:$F,MATCH($A9,Ratings!$C:$C,0)),"")</f>
        <v/>
      </c>
      <c r="D9" s="11">
        <f>SUMIFS(TeamGames!$X$2:$X$4073,TeamGames!$D$2:$D$4073,$A9)</f>
        <v/>
      </c>
      <c r="E9" s="11">
        <f>SUMIFS(TeamGames!$O$2:$O$4073,TeamGames!$D$2:$D$4073,$A9)</f>
        <v/>
      </c>
      <c r="F9" s="13">
        <f>SUMIFS(TeamGames!$S$2:$S$4073,TeamGames!$D$2:$D$4073,$A9,TeamGames!$X$2:$X$4073,1)</f>
        <v/>
      </c>
      <c r="G9" s="14">
        <f>IF(D9=0,"",E9-F9)</f>
        <v/>
      </c>
      <c r="H9" s="13">
        <f>SUMIFS(TeamGames!$W$2:$W$4073,TeamGames!$D$2:$D$4073,$A9)</f>
        <v/>
      </c>
      <c r="I9" s="14">
        <f>IF(D9=0,"",H9-F9)</f>
        <v/>
      </c>
      <c r="J9" s="13">
        <f>SUMIFS(TeamGames!$T$2:$T$4073,TeamGames!$D$2:$D$4073,$A9)</f>
        <v/>
      </c>
      <c r="K9" s="13">
        <f>SUMIFS(TeamGames!$U$2:$U$4073,TeamGames!$D$2:$D$4073,$A9)</f>
        <v/>
      </c>
      <c r="L9" s="15">
        <f>IFERROR(INDEX(Blocks!$N$2:$N$1065,MATCH($A9&amp;"|1",Blocks!$A$2:$A$1065,0)),"")</f>
        <v/>
      </c>
      <c r="M9" s="16">
        <f>IF(IFERROR(INDEX(Blocks!$M$2:$M$1065,MATCH($A9&amp;"|1",Blocks!$A$2:$A$1065,0)),"")=0,"",IFERROR(INDEX(Blocks!$P$2:$P$1065,MATCH($A9&amp;"|1",Blocks!$A$2:$A$1065,0)),""))</f>
        <v/>
      </c>
      <c r="N9" s="15">
        <f>IF(IFERROR(INDEX(Blocks!$M$2:$M$1065,MATCH($A9&amp;"|1",Blocks!$A$2:$A$1065,0)),"")=0,"",IFERROR(INDEX(Blocks!$S$2:$S$1065,MATCH($A9&amp;"|1",Blocks!$A$2:$A$1065,0)),""))</f>
        <v/>
      </c>
      <c r="O9" s="17">
        <f>IFERROR(INDEX(Blocks!$T$2:$T$1065,MATCH($A9&amp;"|1",Blocks!$A$2:$A$1065,0)),"")</f>
        <v/>
      </c>
      <c r="P9" s="18">
        <f>IFERROR(INDEX(Blocks!$N$2:$N$1065,MATCH($A9&amp;"|2",Blocks!$A$2:$A$1065,0)),"")</f>
        <v/>
      </c>
      <c r="Q9" s="19">
        <f>IF(IFERROR(INDEX(Blocks!$M$2:$M$1065,MATCH($A9&amp;"|2",Blocks!$A$2:$A$1065,0)),"")=0,"",IFERROR(INDEX(Blocks!$P$2:$P$1065,MATCH($A9&amp;"|2",Blocks!$A$2:$A$1065,0)),""))</f>
        <v/>
      </c>
      <c r="R9" s="18">
        <f>IF(IFERROR(INDEX(Blocks!$M$2:$M$1065,MATCH($A9&amp;"|2",Blocks!$A$2:$A$1065,0)),"")=0,"",IFERROR(INDEX(Blocks!$S$2:$S$1065,MATCH($A9&amp;"|2",Blocks!$A$2:$A$1065,0)),""))</f>
        <v/>
      </c>
      <c r="S9" s="20">
        <f>IFERROR(INDEX(Blocks!$T$2:$T$1065,MATCH($A9&amp;"|2",Blocks!$A$2:$A$1065,0)),"")</f>
        <v/>
      </c>
      <c r="T9" s="15">
        <f>IFERROR(INDEX(Blocks!$N$2:$N$1065,MATCH($A9&amp;"|3",Blocks!$A$2:$A$1065,0)),"")</f>
        <v/>
      </c>
      <c r="U9" s="16">
        <f>IF(IFERROR(INDEX(Blocks!$M$2:$M$1065,MATCH($A9&amp;"|3",Blocks!$A$2:$A$1065,0)),"")=0,"",IFERROR(INDEX(Blocks!$P$2:$P$1065,MATCH($A9&amp;"|3",Blocks!$A$2:$A$1065,0)),""))</f>
        <v/>
      </c>
      <c r="V9" s="15">
        <f>IF(IFERROR(INDEX(Blocks!$M$2:$M$1065,MATCH($A9&amp;"|3",Blocks!$A$2:$A$1065,0)),"")=0,"",IFERROR(INDEX(Blocks!$S$2:$S$1065,MATCH($A9&amp;"|3",Blocks!$A$2:$A$1065,0)),""))</f>
        <v/>
      </c>
      <c r="W9" s="17">
        <f>IFERROR(INDEX(Blocks!$T$2:$T$1065,MATCH($A9&amp;"|3",Blocks!$A$2:$A$1065,0)),"")</f>
        <v/>
      </c>
      <c r="X9" s="18">
        <f>IFERROR(INDEX(Blocks!$N$2:$N$1065,MATCH($A9&amp;"|4",Blocks!$A$2:$A$1065,0)),"")</f>
        <v/>
      </c>
      <c r="Y9" s="19">
        <f>IF(IFERROR(INDEX(Blocks!$M$2:$M$1065,MATCH($A9&amp;"|4",Blocks!$A$2:$A$1065,0)),"")=0,"",IFERROR(INDEX(Blocks!$P$2:$P$1065,MATCH($A9&amp;"|4",Blocks!$A$2:$A$1065,0)),""))</f>
        <v/>
      </c>
      <c r="Z9" s="18">
        <f>IF(IFERROR(INDEX(Blocks!$M$2:$M$1065,MATCH($A9&amp;"|4",Blocks!$A$2:$A$1065,0)),"")=0,"",IFERROR(INDEX(Blocks!$S$2:$S$1065,MATCH($A9&amp;"|4",Blocks!$A$2:$A$1065,0)),""))</f>
        <v/>
      </c>
      <c r="AA9" s="20">
        <f>IFERROR(INDEX(Blocks!$T$2:$T$1065,MATCH($A9&amp;"|4",Blocks!$A$2:$A$1065,0)),"")</f>
        <v/>
      </c>
      <c r="AB9" s="15">
        <f>IFERROR(INDEX(Blocks!$N$2:$N$1065,MATCH($A9&amp;"|5",Blocks!$A$2:$A$1065,0)),"")</f>
        <v/>
      </c>
      <c r="AC9" s="16">
        <f>IF(IFERROR(INDEX(Blocks!$M$2:$M$1065,MATCH($A9&amp;"|5",Blocks!$A$2:$A$1065,0)),"")=0,"",IFERROR(INDEX(Blocks!$P$2:$P$1065,MATCH($A9&amp;"|5",Blocks!$A$2:$A$1065,0)),""))</f>
        <v/>
      </c>
      <c r="AD9" s="15">
        <f>IF(IFERROR(INDEX(Blocks!$M$2:$M$1065,MATCH($A9&amp;"|5",Blocks!$A$2:$A$1065,0)),"")=0,"",IFERROR(INDEX(Blocks!$S$2:$S$1065,MATCH($A9&amp;"|5",Blocks!$A$2:$A$1065,0)),""))</f>
        <v/>
      </c>
      <c r="AE9" s="17">
        <f>IFERROR(INDEX(Blocks!$T$2:$T$1065,MATCH($A9&amp;"|5",Blocks!$A$2:$A$1065,0)),"")</f>
        <v/>
      </c>
      <c r="AF9" s="18">
        <f>IFERROR(INDEX(Blocks!$N$2:$N$1065,MATCH($A9&amp;"|6",Blocks!$A$2:$A$1065,0)),"")</f>
        <v/>
      </c>
      <c r="AG9" s="19">
        <f>IF(IFERROR(INDEX(Blocks!$M$2:$M$1065,MATCH($A9&amp;"|6",Blocks!$A$2:$A$1065,0)),"")=0,"",IFERROR(INDEX(Blocks!$P$2:$P$1065,MATCH($A9&amp;"|6",Blocks!$A$2:$A$1065,0)),""))</f>
        <v/>
      </c>
      <c r="AH9" s="18">
        <f>IF(IFERROR(INDEX(Blocks!$M$2:$M$1065,MATCH($A9&amp;"|6",Blocks!$A$2:$A$1065,0)),"")=0,"",IFERROR(INDEX(Blocks!$S$2:$S$1065,MATCH($A9&amp;"|6",Blocks!$A$2:$A$1065,0)),""))</f>
        <v/>
      </c>
      <c r="AI9" s="20">
        <f>IFERROR(INDEX(Blocks!$T$2:$T$1065,MATCH($A9&amp;"|6",Blocks!$A$2:$A$1065,0)),"")</f>
        <v/>
      </c>
      <c r="AJ9" s="15">
        <f>IFERROR(INDEX(Blocks!$N$2:$N$1065,MATCH($A9&amp;"|7",Blocks!$A$2:$A$1065,0)),"")</f>
        <v/>
      </c>
      <c r="AK9" s="16">
        <f>IF(IFERROR(INDEX(Blocks!$M$2:$M$1065,MATCH($A9&amp;"|7",Blocks!$A$2:$A$1065,0)),"")=0,"",IFERROR(INDEX(Blocks!$P$2:$P$1065,MATCH($A9&amp;"|7",Blocks!$A$2:$A$1065,0)),""))</f>
        <v/>
      </c>
      <c r="AL9" s="15">
        <f>IF(IFERROR(INDEX(Blocks!$M$2:$M$1065,MATCH($A9&amp;"|7",Blocks!$A$2:$A$1065,0)),"")=0,"",IFERROR(INDEX(Blocks!$S$2:$S$1065,MATCH($A9&amp;"|7",Blocks!$A$2:$A$1065,0)),""))</f>
        <v/>
      </c>
      <c r="AM9" s="17">
        <f>IFERROR(INDEX(Blocks!$T$2:$T$1065,MATCH($A9&amp;"|7",Blocks!$A$2:$A$1065,0)),"")</f>
        <v/>
      </c>
      <c r="AN9" s="18">
        <f>IFERROR(INDEX(Blocks!$N$2:$N$1065,MATCH($A9&amp;"|8",Blocks!$A$2:$A$1065,0)),"")</f>
        <v/>
      </c>
      <c r="AO9" s="19">
        <f>IF(IFERROR(INDEX(Blocks!$M$2:$M$1065,MATCH($A9&amp;"|8",Blocks!$A$2:$A$1065,0)),"")=0,"",IFERROR(INDEX(Blocks!$P$2:$P$1065,MATCH($A9&amp;"|8",Blocks!$A$2:$A$1065,0)),""))</f>
        <v/>
      </c>
      <c r="AP9" s="18">
        <f>IF(IFERROR(INDEX(Blocks!$M$2:$M$1065,MATCH($A9&amp;"|8",Blocks!$A$2:$A$1065,0)),"")=0,"",IFERROR(INDEX(Blocks!$S$2:$S$1065,MATCH($A9&amp;"|8",Blocks!$A$2:$A$1065,0)),""))</f>
        <v/>
      </c>
      <c r="AQ9" s="20">
        <f>IFERROR(INDEX(Blocks!$T$2:$T$1065,MATCH($A9&amp;"|8",Blocks!$A$2:$A$1065,0)),"")</f>
        <v/>
      </c>
      <c r="AR9" s="15">
        <f>IFERROR(INDEX(Blocks!$N$2:$N$1065,MATCH($A9&amp;"|9",Blocks!$A$2:$A$1065,0)),"")</f>
        <v/>
      </c>
      <c r="AS9" s="16">
        <f>IF(IFERROR(INDEX(Blocks!$M$2:$M$1065,MATCH($A9&amp;"|9",Blocks!$A$2:$A$1065,0)),"")=0,"",IFERROR(INDEX(Blocks!$P$2:$P$1065,MATCH($A9&amp;"|9",Blocks!$A$2:$A$1065,0)),""))</f>
        <v/>
      </c>
      <c r="AT9" s="15">
        <f>IF(IFERROR(INDEX(Blocks!$M$2:$M$1065,MATCH($A9&amp;"|9",Blocks!$A$2:$A$1065,0)),"")=0,"",IFERROR(INDEX(Blocks!$S$2:$S$1065,MATCH($A9&amp;"|9",Blocks!$A$2:$A$1065,0)),""))</f>
        <v/>
      </c>
      <c r="AU9" s="17">
        <f>IFERROR(INDEX(Blocks!$T$2:$T$1065,MATCH($A9&amp;"|9",Blocks!$A$2:$A$1065,0)),"")</f>
        <v/>
      </c>
      <c r="AV9" s="18">
        <f>IFERROR(INDEX(Blocks!$N$2:$N$1065,MATCH($A9&amp;"|10",Blocks!$A$2:$A$1065,0)),"")</f>
        <v/>
      </c>
      <c r="AW9" s="19">
        <f>IF(IFERROR(INDEX(Blocks!$M$2:$M$1065,MATCH($A9&amp;"|10",Blocks!$A$2:$A$1065,0)),"")=0,"",IFERROR(INDEX(Blocks!$P$2:$P$1065,MATCH($A9&amp;"|10",Blocks!$A$2:$A$1065,0)),""))</f>
        <v/>
      </c>
      <c r="AX9" s="18">
        <f>IF(IFERROR(INDEX(Blocks!$M$2:$M$1065,MATCH($A9&amp;"|10",Blocks!$A$2:$A$1065,0)),"")=0,"",IFERROR(INDEX(Blocks!$S$2:$S$1065,MATCH($A9&amp;"|10",Blocks!$A$2:$A$1065,0)),""))</f>
        <v/>
      </c>
      <c r="AY9" s="20">
        <f>IFERROR(INDEX(Blocks!$T$2:$T$1065,MATCH($A9&amp;"|10",Blocks!$A$2:$A$1065,0)),"")</f>
        <v/>
      </c>
      <c r="AZ9" s="15">
        <f>IFERROR(INDEX(Blocks!$N$2:$N$1065,MATCH($A9&amp;"|11",Blocks!$A$2:$A$1065,0)),"")</f>
        <v/>
      </c>
      <c r="BA9" s="16">
        <f>IF(IFERROR(INDEX(Blocks!$M$2:$M$1065,MATCH($A9&amp;"|11",Blocks!$A$2:$A$1065,0)),"")=0,"",IFERROR(INDEX(Blocks!$P$2:$P$1065,MATCH($A9&amp;"|11",Blocks!$A$2:$A$1065,0)),""))</f>
        <v/>
      </c>
      <c r="BB9" s="15">
        <f>IF(IFERROR(INDEX(Blocks!$M$2:$M$1065,MATCH($A9&amp;"|11",Blocks!$A$2:$A$1065,0)),"")=0,"",IFERROR(INDEX(Blocks!$S$2:$S$1065,MATCH($A9&amp;"|11",Blocks!$A$2:$A$1065,0)),""))</f>
        <v/>
      </c>
      <c r="BC9" s="17">
        <f>IFERROR(INDEX(Blocks!$T$2:$T$1065,MATCH($A9&amp;"|11",Blocks!$A$2:$A$1065,0)),"")</f>
        <v/>
      </c>
      <c r="BD9" s="18">
        <f>IFERROR(INDEX(Blocks!$N$2:$N$1065,MATCH($A9&amp;"|12",Blocks!$A$2:$A$1065,0)),"")</f>
        <v/>
      </c>
      <c r="BE9" s="19">
        <f>IF(IFERROR(INDEX(Blocks!$M$2:$M$1065,MATCH($A9&amp;"|12",Blocks!$A$2:$A$1065,0)),"")=0,"",IFERROR(INDEX(Blocks!$P$2:$P$1065,MATCH($A9&amp;"|12",Blocks!$A$2:$A$1065,0)),""))</f>
        <v/>
      </c>
      <c r="BF9" s="18">
        <f>IF(IFERROR(INDEX(Blocks!$M$2:$M$1065,MATCH($A9&amp;"|12",Blocks!$A$2:$A$1065,0)),"")=0,"",IFERROR(INDEX(Blocks!$S$2:$S$1065,MATCH($A9&amp;"|12",Blocks!$A$2:$A$1065,0)),""))</f>
        <v/>
      </c>
      <c r="BG9" s="20">
        <f>IFERROR(INDEX(Blocks!$T$2:$T$1065,MATCH($A9&amp;"|12",Blocks!$A$2:$A$1065,0)),"")</f>
        <v/>
      </c>
    </row>
    <row r="10">
      <c r="A10" s="6" t="inlineStr">
        <is>
          <t>Port Vale</t>
        </is>
      </c>
      <c r="B10" s="11" t="n">
        <v>5</v>
      </c>
      <c r="C10" s="12">
        <f>IFERROR(INDEX(Ratings!$F:$F,MATCH($A10,Ratings!$C:$C,0)),"")</f>
        <v/>
      </c>
      <c r="D10" s="11">
        <f>SUMIFS(TeamGames!$X$2:$X$4073,TeamGames!$D$2:$D$4073,$A10)</f>
        <v/>
      </c>
      <c r="E10" s="11">
        <f>SUMIFS(TeamGames!$O$2:$O$4073,TeamGames!$D$2:$D$4073,$A10)</f>
        <v/>
      </c>
      <c r="F10" s="13">
        <f>SUMIFS(TeamGames!$S$2:$S$4073,TeamGames!$D$2:$D$4073,$A10,TeamGames!$X$2:$X$4073,1)</f>
        <v/>
      </c>
      <c r="G10" s="14">
        <f>IF(D10=0,"",E10-F10)</f>
        <v/>
      </c>
      <c r="H10" s="13">
        <f>SUMIFS(TeamGames!$W$2:$W$4073,TeamGames!$D$2:$D$4073,$A10)</f>
        <v/>
      </c>
      <c r="I10" s="14">
        <f>IF(D10=0,"",H10-F10)</f>
        <v/>
      </c>
      <c r="J10" s="13">
        <f>SUMIFS(TeamGames!$T$2:$T$4073,TeamGames!$D$2:$D$4073,$A10)</f>
        <v/>
      </c>
      <c r="K10" s="13">
        <f>SUMIFS(TeamGames!$U$2:$U$4073,TeamGames!$D$2:$D$4073,$A10)</f>
        <v/>
      </c>
      <c r="L10" s="15">
        <f>IFERROR(INDEX(Blocks!$N$2:$N$1065,MATCH($A10&amp;"|1",Blocks!$A$2:$A$1065,0)),"")</f>
        <v/>
      </c>
      <c r="M10" s="16">
        <f>IF(IFERROR(INDEX(Blocks!$M$2:$M$1065,MATCH($A10&amp;"|1",Blocks!$A$2:$A$1065,0)),"")=0,"",IFERROR(INDEX(Blocks!$P$2:$P$1065,MATCH($A10&amp;"|1",Blocks!$A$2:$A$1065,0)),""))</f>
        <v/>
      </c>
      <c r="N10" s="15">
        <f>IF(IFERROR(INDEX(Blocks!$M$2:$M$1065,MATCH($A10&amp;"|1",Blocks!$A$2:$A$1065,0)),"")=0,"",IFERROR(INDEX(Blocks!$S$2:$S$1065,MATCH($A10&amp;"|1",Blocks!$A$2:$A$1065,0)),""))</f>
        <v/>
      </c>
      <c r="O10" s="17">
        <f>IFERROR(INDEX(Blocks!$T$2:$T$1065,MATCH($A10&amp;"|1",Blocks!$A$2:$A$1065,0)),"")</f>
        <v/>
      </c>
      <c r="P10" s="18">
        <f>IFERROR(INDEX(Blocks!$N$2:$N$1065,MATCH($A10&amp;"|2",Blocks!$A$2:$A$1065,0)),"")</f>
        <v/>
      </c>
      <c r="Q10" s="19">
        <f>IF(IFERROR(INDEX(Blocks!$M$2:$M$1065,MATCH($A10&amp;"|2",Blocks!$A$2:$A$1065,0)),"")=0,"",IFERROR(INDEX(Blocks!$P$2:$P$1065,MATCH($A10&amp;"|2",Blocks!$A$2:$A$1065,0)),""))</f>
        <v/>
      </c>
      <c r="R10" s="18">
        <f>IF(IFERROR(INDEX(Blocks!$M$2:$M$1065,MATCH($A10&amp;"|2",Blocks!$A$2:$A$1065,0)),"")=0,"",IFERROR(INDEX(Blocks!$S$2:$S$1065,MATCH($A10&amp;"|2",Blocks!$A$2:$A$1065,0)),""))</f>
        <v/>
      </c>
      <c r="S10" s="20">
        <f>IFERROR(INDEX(Blocks!$T$2:$T$1065,MATCH($A10&amp;"|2",Blocks!$A$2:$A$1065,0)),"")</f>
        <v/>
      </c>
      <c r="T10" s="15">
        <f>IFERROR(INDEX(Blocks!$N$2:$N$1065,MATCH($A10&amp;"|3",Blocks!$A$2:$A$1065,0)),"")</f>
        <v/>
      </c>
      <c r="U10" s="16">
        <f>IF(IFERROR(INDEX(Blocks!$M$2:$M$1065,MATCH($A10&amp;"|3",Blocks!$A$2:$A$1065,0)),"")=0,"",IFERROR(INDEX(Blocks!$P$2:$P$1065,MATCH($A10&amp;"|3",Blocks!$A$2:$A$1065,0)),""))</f>
        <v/>
      </c>
      <c r="V10" s="15">
        <f>IF(IFERROR(INDEX(Blocks!$M$2:$M$1065,MATCH($A10&amp;"|3",Blocks!$A$2:$A$1065,0)),"")=0,"",IFERROR(INDEX(Blocks!$S$2:$S$1065,MATCH($A10&amp;"|3",Blocks!$A$2:$A$1065,0)),""))</f>
        <v/>
      </c>
      <c r="W10" s="17">
        <f>IFERROR(INDEX(Blocks!$T$2:$T$1065,MATCH($A10&amp;"|3",Blocks!$A$2:$A$1065,0)),"")</f>
        <v/>
      </c>
      <c r="X10" s="18">
        <f>IFERROR(INDEX(Blocks!$N$2:$N$1065,MATCH($A10&amp;"|4",Blocks!$A$2:$A$1065,0)),"")</f>
        <v/>
      </c>
      <c r="Y10" s="19">
        <f>IF(IFERROR(INDEX(Blocks!$M$2:$M$1065,MATCH($A10&amp;"|4",Blocks!$A$2:$A$1065,0)),"")=0,"",IFERROR(INDEX(Blocks!$P$2:$P$1065,MATCH($A10&amp;"|4",Blocks!$A$2:$A$1065,0)),""))</f>
        <v/>
      </c>
      <c r="Z10" s="18">
        <f>IF(IFERROR(INDEX(Blocks!$M$2:$M$1065,MATCH($A10&amp;"|4",Blocks!$A$2:$A$1065,0)),"")=0,"",IFERROR(INDEX(Blocks!$S$2:$S$1065,MATCH($A10&amp;"|4",Blocks!$A$2:$A$1065,0)),""))</f>
        <v/>
      </c>
      <c r="AA10" s="20">
        <f>IFERROR(INDEX(Blocks!$T$2:$T$1065,MATCH($A10&amp;"|4",Blocks!$A$2:$A$1065,0)),"")</f>
        <v/>
      </c>
      <c r="AB10" s="15">
        <f>IFERROR(INDEX(Blocks!$N$2:$N$1065,MATCH($A10&amp;"|5",Blocks!$A$2:$A$1065,0)),"")</f>
        <v/>
      </c>
      <c r="AC10" s="16">
        <f>IF(IFERROR(INDEX(Blocks!$M$2:$M$1065,MATCH($A10&amp;"|5",Blocks!$A$2:$A$1065,0)),"")=0,"",IFERROR(INDEX(Blocks!$P$2:$P$1065,MATCH($A10&amp;"|5",Blocks!$A$2:$A$1065,0)),""))</f>
        <v/>
      </c>
      <c r="AD10" s="15">
        <f>IF(IFERROR(INDEX(Blocks!$M$2:$M$1065,MATCH($A10&amp;"|5",Blocks!$A$2:$A$1065,0)),"")=0,"",IFERROR(INDEX(Blocks!$S$2:$S$1065,MATCH($A10&amp;"|5",Blocks!$A$2:$A$1065,0)),""))</f>
        <v/>
      </c>
      <c r="AE10" s="17">
        <f>IFERROR(INDEX(Blocks!$T$2:$T$1065,MATCH($A10&amp;"|5",Blocks!$A$2:$A$1065,0)),"")</f>
        <v/>
      </c>
      <c r="AF10" s="18">
        <f>IFERROR(INDEX(Blocks!$N$2:$N$1065,MATCH($A10&amp;"|6",Blocks!$A$2:$A$1065,0)),"")</f>
        <v/>
      </c>
      <c r="AG10" s="19">
        <f>IF(IFERROR(INDEX(Blocks!$M$2:$M$1065,MATCH($A10&amp;"|6",Blocks!$A$2:$A$1065,0)),"")=0,"",IFERROR(INDEX(Blocks!$P$2:$P$1065,MATCH($A10&amp;"|6",Blocks!$A$2:$A$1065,0)),""))</f>
        <v/>
      </c>
      <c r="AH10" s="18">
        <f>IF(IFERROR(INDEX(Blocks!$M$2:$M$1065,MATCH($A10&amp;"|6",Blocks!$A$2:$A$1065,0)),"")=0,"",IFERROR(INDEX(Blocks!$S$2:$S$1065,MATCH($A10&amp;"|6",Blocks!$A$2:$A$1065,0)),""))</f>
        <v/>
      </c>
      <c r="AI10" s="20">
        <f>IFERROR(INDEX(Blocks!$T$2:$T$1065,MATCH($A10&amp;"|6",Blocks!$A$2:$A$1065,0)),"")</f>
        <v/>
      </c>
      <c r="AJ10" s="15">
        <f>IFERROR(INDEX(Blocks!$N$2:$N$1065,MATCH($A10&amp;"|7",Blocks!$A$2:$A$1065,0)),"")</f>
        <v/>
      </c>
      <c r="AK10" s="16">
        <f>IF(IFERROR(INDEX(Blocks!$M$2:$M$1065,MATCH($A10&amp;"|7",Blocks!$A$2:$A$1065,0)),"")=0,"",IFERROR(INDEX(Blocks!$P$2:$P$1065,MATCH($A10&amp;"|7",Blocks!$A$2:$A$1065,0)),""))</f>
        <v/>
      </c>
      <c r="AL10" s="15">
        <f>IF(IFERROR(INDEX(Blocks!$M$2:$M$1065,MATCH($A10&amp;"|7",Blocks!$A$2:$A$1065,0)),"")=0,"",IFERROR(INDEX(Blocks!$S$2:$S$1065,MATCH($A10&amp;"|7",Blocks!$A$2:$A$1065,0)),""))</f>
        <v/>
      </c>
      <c r="AM10" s="17">
        <f>IFERROR(INDEX(Blocks!$T$2:$T$1065,MATCH($A10&amp;"|7",Blocks!$A$2:$A$1065,0)),"")</f>
        <v/>
      </c>
      <c r="AN10" s="18">
        <f>IFERROR(INDEX(Blocks!$N$2:$N$1065,MATCH($A10&amp;"|8",Blocks!$A$2:$A$1065,0)),"")</f>
        <v/>
      </c>
      <c r="AO10" s="19">
        <f>IF(IFERROR(INDEX(Blocks!$M$2:$M$1065,MATCH($A10&amp;"|8",Blocks!$A$2:$A$1065,0)),"")=0,"",IFERROR(INDEX(Blocks!$P$2:$P$1065,MATCH($A10&amp;"|8",Blocks!$A$2:$A$1065,0)),""))</f>
        <v/>
      </c>
      <c r="AP10" s="18">
        <f>IF(IFERROR(INDEX(Blocks!$M$2:$M$1065,MATCH($A10&amp;"|8",Blocks!$A$2:$A$1065,0)),"")=0,"",IFERROR(INDEX(Blocks!$S$2:$S$1065,MATCH($A10&amp;"|8",Blocks!$A$2:$A$1065,0)),""))</f>
        <v/>
      </c>
      <c r="AQ10" s="20">
        <f>IFERROR(INDEX(Blocks!$T$2:$T$1065,MATCH($A10&amp;"|8",Blocks!$A$2:$A$1065,0)),"")</f>
        <v/>
      </c>
      <c r="AR10" s="15">
        <f>IFERROR(INDEX(Blocks!$N$2:$N$1065,MATCH($A10&amp;"|9",Blocks!$A$2:$A$1065,0)),"")</f>
        <v/>
      </c>
      <c r="AS10" s="16">
        <f>IF(IFERROR(INDEX(Blocks!$M$2:$M$1065,MATCH($A10&amp;"|9",Blocks!$A$2:$A$1065,0)),"")=0,"",IFERROR(INDEX(Blocks!$P$2:$P$1065,MATCH($A10&amp;"|9",Blocks!$A$2:$A$1065,0)),""))</f>
        <v/>
      </c>
      <c r="AT10" s="15">
        <f>IF(IFERROR(INDEX(Blocks!$M$2:$M$1065,MATCH($A10&amp;"|9",Blocks!$A$2:$A$1065,0)),"")=0,"",IFERROR(INDEX(Blocks!$S$2:$S$1065,MATCH($A10&amp;"|9",Blocks!$A$2:$A$1065,0)),""))</f>
        <v/>
      </c>
      <c r="AU10" s="17">
        <f>IFERROR(INDEX(Blocks!$T$2:$T$1065,MATCH($A10&amp;"|9",Blocks!$A$2:$A$1065,0)),"")</f>
        <v/>
      </c>
      <c r="AV10" s="18">
        <f>IFERROR(INDEX(Blocks!$N$2:$N$1065,MATCH($A10&amp;"|10",Blocks!$A$2:$A$1065,0)),"")</f>
        <v/>
      </c>
      <c r="AW10" s="19">
        <f>IF(IFERROR(INDEX(Blocks!$M$2:$M$1065,MATCH($A10&amp;"|10",Blocks!$A$2:$A$1065,0)),"")=0,"",IFERROR(INDEX(Blocks!$P$2:$P$1065,MATCH($A10&amp;"|10",Blocks!$A$2:$A$1065,0)),""))</f>
        <v/>
      </c>
      <c r="AX10" s="18">
        <f>IF(IFERROR(INDEX(Blocks!$M$2:$M$1065,MATCH($A10&amp;"|10",Blocks!$A$2:$A$1065,0)),"")=0,"",IFERROR(INDEX(Blocks!$S$2:$S$1065,MATCH($A10&amp;"|10",Blocks!$A$2:$A$1065,0)),""))</f>
        <v/>
      </c>
      <c r="AY10" s="20">
        <f>IFERROR(INDEX(Blocks!$T$2:$T$1065,MATCH($A10&amp;"|10",Blocks!$A$2:$A$1065,0)),"")</f>
        <v/>
      </c>
      <c r="AZ10" s="15">
        <f>IFERROR(INDEX(Blocks!$N$2:$N$1065,MATCH($A10&amp;"|11",Blocks!$A$2:$A$1065,0)),"")</f>
        <v/>
      </c>
      <c r="BA10" s="16">
        <f>IF(IFERROR(INDEX(Blocks!$M$2:$M$1065,MATCH($A10&amp;"|11",Blocks!$A$2:$A$1065,0)),"")=0,"",IFERROR(INDEX(Blocks!$P$2:$P$1065,MATCH($A10&amp;"|11",Blocks!$A$2:$A$1065,0)),""))</f>
        <v/>
      </c>
      <c r="BB10" s="15">
        <f>IF(IFERROR(INDEX(Blocks!$M$2:$M$1065,MATCH($A10&amp;"|11",Blocks!$A$2:$A$1065,0)),"")=0,"",IFERROR(INDEX(Blocks!$S$2:$S$1065,MATCH($A10&amp;"|11",Blocks!$A$2:$A$1065,0)),""))</f>
        <v/>
      </c>
      <c r="BC10" s="17">
        <f>IFERROR(INDEX(Blocks!$T$2:$T$1065,MATCH($A10&amp;"|11",Blocks!$A$2:$A$1065,0)),"")</f>
        <v/>
      </c>
      <c r="BD10" s="18">
        <f>IFERROR(INDEX(Blocks!$N$2:$N$1065,MATCH($A10&amp;"|12",Blocks!$A$2:$A$1065,0)),"")</f>
        <v/>
      </c>
      <c r="BE10" s="19">
        <f>IF(IFERROR(INDEX(Blocks!$M$2:$M$1065,MATCH($A10&amp;"|12",Blocks!$A$2:$A$1065,0)),"")=0,"",IFERROR(INDEX(Blocks!$P$2:$P$1065,MATCH($A10&amp;"|12",Blocks!$A$2:$A$1065,0)),""))</f>
        <v/>
      </c>
      <c r="BF10" s="18">
        <f>IF(IFERROR(INDEX(Blocks!$M$2:$M$1065,MATCH($A10&amp;"|12",Blocks!$A$2:$A$1065,0)),"")=0,"",IFERROR(INDEX(Blocks!$S$2:$S$1065,MATCH($A10&amp;"|12",Blocks!$A$2:$A$1065,0)),""))</f>
        <v/>
      </c>
      <c r="BG10" s="20">
        <f>IFERROR(INDEX(Blocks!$T$2:$T$1065,MATCH($A10&amp;"|12",Blocks!$A$2:$A$1065,0)),"")</f>
        <v/>
      </c>
    </row>
    <row r="11">
      <c r="A11" s="6" t="inlineStr">
        <is>
          <t>Chesterfield</t>
        </is>
      </c>
      <c r="B11" s="11" t="n">
        <v>6</v>
      </c>
      <c r="C11" s="12">
        <f>IFERROR(INDEX(Ratings!$F:$F,MATCH($A11,Ratings!$C:$C,0)),"")</f>
        <v/>
      </c>
      <c r="D11" s="11">
        <f>SUMIFS(TeamGames!$X$2:$X$4073,TeamGames!$D$2:$D$4073,$A11)</f>
        <v/>
      </c>
      <c r="E11" s="11">
        <f>SUMIFS(TeamGames!$O$2:$O$4073,TeamGames!$D$2:$D$4073,$A11)</f>
        <v/>
      </c>
      <c r="F11" s="13">
        <f>SUMIFS(TeamGames!$S$2:$S$4073,TeamGames!$D$2:$D$4073,$A11,TeamGames!$X$2:$X$4073,1)</f>
        <v/>
      </c>
      <c r="G11" s="14">
        <f>IF(D11=0,"",E11-F11)</f>
        <v/>
      </c>
      <c r="H11" s="13">
        <f>SUMIFS(TeamGames!$W$2:$W$4073,TeamGames!$D$2:$D$4073,$A11)</f>
        <v/>
      </c>
      <c r="I11" s="14">
        <f>IF(D11=0,"",H11-F11)</f>
        <v/>
      </c>
      <c r="J11" s="13">
        <f>SUMIFS(TeamGames!$T$2:$T$4073,TeamGames!$D$2:$D$4073,$A11)</f>
        <v/>
      </c>
      <c r="K11" s="13">
        <f>SUMIFS(TeamGames!$U$2:$U$4073,TeamGames!$D$2:$D$4073,$A11)</f>
        <v/>
      </c>
      <c r="L11" s="15">
        <f>IFERROR(INDEX(Blocks!$N$2:$N$1065,MATCH($A11&amp;"|1",Blocks!$A$2:$A$1065,0)),"")</f>
        <v/>
      </c>
      <c r="M11" s="16">
        <f>IF(IFERROR(INDEX(Blocks!$M$2:$M$1065,MATCH($A11&amp;"|1",Blocks!$A$2:$A$1065,0)),"")=0,"",IFERROR(INDEX(Blocks!$P$2:$P$1065,MATCH($A11&amp;"|1",Blocks!$A$2:$A$1065,0)),""))</f>
        <v/>
      </c>
      <c r="N11" s="15">
        <f>IF(IFERROR(INDEX(Blocks!$M$2:$M$1065,MATCH($A11&amp;"|1",Blocks!$A$2:$A$1065,0)),"")=0,"",IFERROR(INDEX(Blocks!$S$2:$S$1065,MATCH($A11&amp;"|1",Blocks!$A$2:$A$1065,0)),""))</f>
        <v/>
      </c>
      <c r="O11" s="17">
        <f>IFERROR(INDEX(Blocks!$T$2:$T$1065,MATCH($A11&amp;"|1",Blocks!$A$2:$A$1065,0)),"")</f>
        <v/>
      </c>
      <c r="P11" s="18">
        <f>IFERROR(INDEX(Blocks!$N$2:$N$1065,MATCH($A11&amp;"|2",Blocks!$A$2:$A$1065,0)),"")</f>
        <v/>
      </c>
      <c r="Q11" s="19">
        <f>IF(IFERROR(INDEX(Blocks!$M$2:$M$1065,MATCH($A11&amp;"|2",Blocks!$A$2:$A$1065,0)),"")=0,"",IFERROR(INDEX(Blocks!$P$2:$P$1065,MATCH($A11&amp;"|2",Blocks!$A$2:$A$1065,0)),""))</f>
        <v/>
      </c>
      <c r="R11" s="18">
        <f>IF(IFERROR(INDEX(Blocks!$M$2:$M$1065,MATCH($A11&amp;"|2",Blocks!$A$2:$A$1065,0)),"")=0,"",IFERROR(INDEX(Blocks!$S$2:$S$1065,MATCH($A11&amp;"|2",Blocks!$A$2:$A$1065,0)),""))</f>
        <v/>
      </c>
      <c r="S11" s="20">
        <f>IFERROR(INDEX(Blocks!$T$2:$T$1065,MATCH($A11&amp;"|2",Blocks!$A$2:$A$1065,0)),"")</f>
        <v/>
      </c>
      <c r="T11" s="15">
        <f>IFERROR(INDEX(Blocks!$N$2:$N$1065,MATCH($A11&amp;"|3",Blocks!$A$2:$A$1065,0)),"")</f>
        <v/>
      </c>
      <c r="U11" s="16">
        <f>IF(IFERROR(INDEX(Blocks!$M$2:$M$1065,MATCH($A11&amp;"|3",Blocks!$A$2:$A$1065,0)),"")=0,"",IFERROR(INDEX(Blocks!$P$2:$P$1065,MATCH($A11&amp;"|3",Blocks!$A$2:$A$1065,0)),""))</f>
        <v/>
      </c>
      <c r="V11" s="15">
        <f>IF(IFERROR(INDEX(Blocks!$M$2:$M$1065,MATCH($A11&amp;"|3",Blocks!$A$2:$A$1065,0)),"")=0,"",IFERROR(INDEX(Blocks!$S$2:$S$1065,MATCH($A11&amp;"|3",Blocks!$A$2:$A$1065,0)),""))</f>
        <v/>
      </c>
      <c r="W11" s="17">
        <f>IFERROR(INDEX(Blocks!$T$2:$T$1065,MATCH($A11&amp;"|3",Blocks!$A$2:$A$1065,0)),"")</f>
        <v/>
      </c>
      <c r="X11" s="18">
        <f>IFERROR(INDEX(Blocks!$N$2:$N$1065,MATCH($A11&amp;"|4",Blocks!$A$2:$A$1065,0)),"")</f>
        <v/>
      </c>
      <c r="Y11" s="19">
        <f>IF(IFERROR(INDEX(Blocks!$M$2:$M$1065,MATCH($A11&amp;"|4",Blocks!$A$2:$A$1065,0)),"")=0,"",IFERROR(INDEX(Blocks!$P$2:$P$1065,MATCH($A11&amp;"|4",Blocks!$A$2:$A$1065,0)),""))</f>
        <v/>
      </c>
      <c r="Z11" s="18">
        <f>IF(IFERROR(INDEX(Blocks!$M$2:$M$1065,MATCH($A11&amp;"|4",Blocks!$A$2:$A$1065,0)),"")=0,"",IFERROR(INDEX(Blocks!$S$2:$S$1065,MATCH($A11&amp;"|4",Blocks!$A$2:$A$1065,0)),""))</f>
        <v/>
      </c>
      <c r="AA11" s="20">
        <f>IFERROR(INDEX(Blocks!$T$2:$T$1065,MATCH($A11&amp;"|4",Blocks!$A$2:$A$1065,0)),"")</f>
        <v/>
      </c>
      <c r="AB11" s="15">
        <f>IFERROR(INDEX(Blocks!$N$2:$N$1065,MATCH($A11&amp;"|5",Blocks!$A$2:$A$1065,0)),"")</f>
        <v/>
      </c>
      <c r="AC11" s="16">
        <f>IF(IFERROR(INDEX(Blocks!$M$2:$M$1065,MATCH($A11&amp;"|5",Blocks!$A$2:$A$1065,0)),"")=0,"",IFERROR(INDEX(Blocks!$P$2:$P$1065,MATCH($A11&amp;"|5",Blocks!$A$2:$A$1065,0)),""))</f>
        <v/>
      </c>
      <c r="AD11" s="15">
        <f>IF(IFERROR(INDEX(Blocks!$M$2:$M$1065,MATCH($A11&amp;"|5",Blocks!$A$2:$A$1065,0)),"")=0,"",IFERROR(INDEX(Blocks!$S$2:$S$1065,MATCH($A11&amp;"|5",Blocks!$A$2:$A$1065,0)),""))</f>
        <v/>
      </c>
      <c r="AE11" s="17">
        <f>IFERROR(INDEX(Blocks!$T$2:$T$1065,MATCH($A11&amp;"|5",Blocks!$A$2:$A$1065,0)),"")</f>
        <v/>
      </c>
      <c r="AF11" s="18">
        <f>IFERROR(INDEX(Blocks!$N$2:$N$1065,MATCH($A11&amp;"|6",Blocks!$A$2:$A$1065,0)),"")</f>
        <v/>
      </c>
      <c r="AG11" s="19">
        <f>IF(IFERROR(INDEX(Blocks!$M$2:$M$1065,MATCH($A11&amp;"|6",Blocks!$A$2:$A$1065,0)),"")=0,"",IFERROR(INDEX(Blocks!$P$2:$P$1065,MATCH($A11&amp;"|6",Blocks!$A$2:$A$1065,0)),""))</f>
        <v/>
      </c>
      <c r="AH11" s="18">
        <f>IF(IFERROR(INDEX(Blocks!$M$2:$M$1065,MATCH($A11&amp;"|6",Blocks!$A$2:$A$1065,0)),"")=0,"",IFERROR(INDEX(Blocks!$S$2:$S$1065,MATCH($A11&amp;"|6",Blocks!$A$2:$A$1065,0)),""))</f>
        <v/>
      </c>
      <c r="AI11" s="20">
        <f>IFERROR(INDEX(Blocks!$T$2:$T$1065,MATCH($A11&amp;"|6",Blocks!$A$2:$A$1065,0)),"")</f>
        <v/>
      </c>
      <c r="AJ11" s="15">
        <f>IFERROR(INDEX(Blocks!$N$2:$N$1065,MATCH($A11&amp;"|7",Blocks!$A$2:$A$1065,0)),"")</f>
        <v/>
      </c>
      <c r="AK11" s="16">
        <f>IF(IFERROR(INDEX(Blocks!$M$2:$M$1065,MATCH($A11&amp;"|7",Blocks!$A$2:$A$1065,0)),"")=0,"",IFERROR(INDEX(Blocks!$P$2:$P$1065,MATCH($A11&amp;"|7",Blocks!$A$2:$A$1065,0)),""))</f>
        <v/>
      </c>
      <c r="AL11" s="15">
        <f>IF(IFERROR(INDEX(Blocks!$M$2:$M$1065,MATCH($A11&amp;"|7",Blocks!$A$2:$A$1065,0)),"")=0,"",IFERROR(INDEX(Blocks!$S$2:$S$1065,MATCH($A11&amp;"|7",Blocks!$A$2:$A$1065,0)),""))</f>
        <v/>
      </c>
      <c r="AM11" s="17">
        <f>IFERROR(INDEX(Blocks!$T$2:$T$1065,MATCH($A11&amp;"|7",Blocks!$A$2:$A$1065,0)),"")</f>
        <v/>
      </c>
      <c r="AN11" s="18">
        <f>IFERROR(INDEX(Blocks!$N$2:$N$1065,MATCH($A11&amp;"|8",Blocks!$A$2:$A$1065,0)),"")</f>
        <v/>
      </c>
      <c r="AO11" s="19">
        <f>IF(IFERROR(INDEX(Blocks!$M$2:$M$1065,MATCH($A11&amp;"|8",Blocks!$A$2:$A$1065,0)),"")=0,"",IFERROR(INDEX(Blocks!$P$2:$P$1065,MATCH($A11&amp;"|8",Blocks!$A$2:$A$1065,0)),""))</f>
        <v/>
      </c>
      <c r="AP11" s="18">
        <f>IF(IFERROR(INDEX(Blocks!$M$2:$M$1065,MATCH($A11&amp;"|8",Blocks!$A$2:$A$1065,0)),"")=0,"",IFERROR(INDEX(Blocks!$S$2:$S$1065,MATCH($A11&amp;"|8",Blocks!$A$2:$A$1065,0)),""))</f>
        <v/>
      </c>
      <c r="AQ11" s="20">
        <f>IFERROR(INDEX(Blocks!$T$2:$T$1065,MATCH($A11&amp;"|8",Blocks!$A$2:$A$1065,0)),"")</f>
        <v/>
      </c>
      <c r="AR11" s="15">
        <f>IFERROR(INDEX(Blocks!$N$2:$N$1065,MATCH($A11&amp;"|9",Blocks!$A$2:$A$1065,0)),"")</f>
        <v/>
      </c>
      <c r="AS11" s="16">
        <f>IF(IFERROR(INDEX(Blocks!$M$2:$M$1065,MATCH($A11&amp;"|9",Blocks!$A$2:$A$1065,0)),"")=0,"",IFERROR(INDEX(Blocks!$P$2:$P$1065,MATCH($A11&amp;"|9",Blocks!$A$2:$A$1065,0)),""))</f>
        <v/>
      </c>
      <c r="AT11" s="15">
        <f>IF(IFERROR(INDEX(Blocks!$M$2:$M$1065,MATCH($A11&amp;"|9",Blocks!$A$2:$A$1065,0)),"")=0,"",IFERROR(INDEX(Blocks!$S$2:$S$1065,MATCH($A11&amp;"|9",Blocks!$A$2:$A$1065,0)),""))</f>
        <v/>
      </c>
      <c r="AU11" s="17">
        <f>IFERROR(INDEX(Blocks!$T$2:$T$1065,MATCH($A11&amp;"|9",Blocks!$A$2:$A$1065,0)),"")</f>
        <v/>
      </c>
      <c r="AV11" s="18">
        <f>IFERROR(INDEX(Blocks!$N$2:$N$1065,MATCH($A11&amp;"|10",Blocks!$A$2:$A$1065,0)),"")</f>
        <v/>
      </c>
      <c r="AW11" s="19">
        <f>IF(IFERROR(INDEX(Blocks!$M$2:$M$1065,MATCH($A11&amp;"|10",Blocks!$A$2:$A$1065,0)),"")=0,"",IFERROR(INDEX(Blocks!$P$2:$P$1065,MATCH($A11&amp;"|10",Blocks!$A$2:$A$1065,0)),""))</f>
        <v/>
      </c>
      <c r="AX11" s="18">
        <f>IF(IFERROR(INDEX(Blocks!$M$2:$M$1065,MATCH($A11&amp;"|10",Blocks!$A$2:$A$1065,0)),"")=0,"",IFERROR(INDEX(Blocks!$S$2:$S$1065,MATCH($A11&amp;"|10",Blocks!$A$2:$A$1065,0)),""))</f>
        <v/>
      </c>
      <c r="AY11" s="20">
        <f>IFERROR(INDEX(Blocks!$T$2:$T$1065,MATCH($A11&amp;"|10",Blocks!$A$2:$A$1065,0)),"")</f>
        <v/>
      </c>
      <c r="AZ11" s="15">
        <f>IFERROR(INDEX(Blocks!$N$2:$N$1065,MATCH($A11&amp;"|11",Blocks!$A$2:$A$1065,0)),"")</f>
        <v/>
      </c>
      <c r="BA11" s="16">
        <f>IF(IFERROR(INDEX(Blocks!$M$2:$M$1065,MATCH($A11&amp;"|11",Blocks!$A$2:$A$1065,0)),"")=0,"",IFERROR(INDEX(Blocks!$P$2:$P$1065,MATCH($A11&amp;"|11",Blocks!$A$2:$A$1065,0)),""))</f>
        <v/>
      </c>
      <c r="BB11" s="15">
        <f>IF(IFERROR(INDEX(Blocks!$M$2:$M$1065,MATCH($A11&amp;"|11",Blocks!$A$2:$A$1065,0)),"")=0,"",IFERROR(INDEX(Blocks!$S$2:$S$1065,MATCH($A11&amp;"|11",Blocks!$A$2:$A$1065,0)),""))</f>
        <v/>
      </c>
      <c r="BC11" s="17">
        <f>IFERROR(INDEX(Blocks!$T$2:$T$1065,MATCH($A11&amp;"|11",Blocks!$A$2:$A$1065,0)),"")</f>
        <v/>
      </c>
      <c r="BD11" s="18">
        <f>IFERROR(INDEX(Blocks!$N$2:$N$1065,MATCH($A11&amp;"|12",Blocks!$A$2:$A$1065,0)),"")</f>
        <v/>
      </c>
      <c r="BE11" s="19">
        <f>IF(IFERROR(INDEX(Blocks!$M$2:$M$1065,MATCH($A11&amp;"|12",Blocks!$A$2:$A$1065,0)),"")=0,"",IFERROR(INDEX(Blocks!$P$2:$P$1065,MATCH($A11&amp;"|12",Blocks!$A$2:$A$1065,0)),""))</f>
        <v/>
      </c>
      <c r="BF11" s="18">
        <f>IF(IFERROR(INDEX(Blocks!$M$2:$M$1065,MATCH($A11&amp;"|12",Blocks!$A$2:$A$1065,0)),"")=0,"",IFERROR(INDEX(Blocks!$S$2:$S$1065,MATCH($A11&amp;"|12",Blocks!$A$2:$A$1065,0)),""))</f>
        <v/>
      </c>
      <c r="BG11" s="20">
        <f>IFERROR(INDEX(Blocks!$T$2:$T$1065,MATCH($A11&amp;"|12",Blocks!$A$2:$A$1065,0)),"")</f>
        <v/>
      </c>
    </row>
    <row r="12">
      <c r="A12" s="6" t="inlineStr">
        <is>
          <t>York</t>
        </is>
      </c>
      <c r="B12" s="11" t="n">
        <v>7</v>
      </c>
      <c r="C12" s="12">
        <f>IFERROR(INDEX(Ratings!$F:$F,MATCH($A12,Ratings!$C:$C,0)),"")</f>
        <v/>
      </c>
      <c r="D12" s="11">
        <f>SUMIFS(TeamGames!$X$2:$X$4073,TeamGames!$D$2:$D$4073,$A12)</f>
        <v/>
      </c>
      <c r="E12" s="11">
        <f>SUMIFS(TeamGames!$O$2:$O$4073,TeamGames!$D$2:$D$4073,$A12)</f>
        <v/>
      </c>
      <c r="F12" s="13">
        <f>SUMIFS(TeamGames!$S$2:$S$4073,TeamGames!$D$2:$D$4073,$A12,TeamGames!$X$2:$X$4073,1)</f>
        <v/>
      </c>
      <c r="G12" s="14">
        <f>IF(D12=0,"",E12-F12)</f>
        <v/>
      </c>
      <c r="H12" s="13">
        <f>SUMIFS(TeamGames!$W$2:$W$4073,TeamGames!$D$2:$D$4073,$A12)</f>
        <v/>
      </c>
      <c r="I12" s="14">
        <f>IF(D12=0,"",H12-F12)</f>
        <v/>
      </c>
      <c r="J12" s="13">
        <f>SUMIFS(TeamGames!$T$2:$T$4073,TeamGames!$D$2:$D$4073,$A12)</f>
        <v/>
      </c>
      <c r="K12" s="13">
        <f>SUMIFS(TeamGames!$U$2:$U$4073,TeamGames!$D$2:$D$4073,$A12)</f>
        <v/>
      </c>
      <c r="L12" s="15">
        <f>IFERROR(INDEX(Blocks!$N$2:$N$1065,MATCH($A12&amp;"|1",Blocks!$A$2:$A$1065,0)),"")</f>
        <v/>
      </c>
      <c r="M12" s="16">
        <f>IF(IFERROR(INDEX(Blocks!$M$2:$M$1065,MATCH($A12&amp;"|1",Blocks!$A$2:$A$1065,0)),"")=0,"",IFERROR(INDEX(Blocks!$P$2:$P$1065,MATCH($A12&amp;"|1",Blocks!$A$2:$A$1065,0)),""))</f>
        <v/>
      </c>
      <c r="N12" s="15">
        <f>IF(IFERROR(INDEX(Blocks!$M$2:$M$1065,MATCH($A12&amp;"|1",Blocks!$A$2:$A$1065,0)),"")=0,"",IFERROR(INDEX(Blocks!$S$2:$S$1065,MATCH($A12&amp;"|1",Blocks!$A$2:$A$1065,0)),""))</f>
        <v/>
      </c>
      <c r="O12" s="17">
        <f>IFERROR(INDEX(Blocks!$T$2:$T$1065,MATCH($A12&amp;"|1",Blocks!$A$2:$A$1065,0)),"")</f>
        <v/>
      </c>
      <c r="P12" s="18">
        <f>IFERROR(INDEX(Blocks!$N$2:$N$1065,MATCH($A12&amp;"|2",Blocks!$A$2:$A$1065,0)),"")</f>
        <v/>
      </c>
      <c r="Q12" s="19">
        <f>IF(IFERROR(INDEX(Blocks!$M$2:$M$1065,MATCH($A12&amp;"|2",Blocks!$A$2:$A$1065,0)),"")=0,"",IFERROR(INDEX(Blocks!$P$2:$P$1065,MATCH($A12&amp;"|2",Blocks!$A$2:$A$1065,0)),""))</f>
        <v/>
      </c>
      <c r="R12" s="18">
        <f>IF(IFERROR(INDEX(Blocks!$M$2:$M$1065,MATCH($A12&amp;"|2",Blocks!$A$2:$A$1065,0)),"")=0,"",IFERROR(INDEX(Blocks!$S$2:$S$1065,MATCH($A12&amp;"|2",Blocks!$A$2:$A$1065,0)),""))</f>
        <v/>
      </c>
      <c r="S12" s="20">
        <f>IFERROR(INDEX(Blocks!$T$2:$T$1065,MATCH($A12&amp;"|2",Blocks!$A$2:$A$1065,0)),"")</f>
        <v/>
      </c>
      <c r="T12" s="15">
        <f>IFERROR(INDEX(Blocks!$N$2:$N$1065,MATCH($A12&amp;"|3",Blocks!$A$2:$A$1065,0)),"")</f>
        <v/>
      </c>
      <c r="U12" s="16">
        <f>IF(IFERROR(INDEX(Blocks!$M$2:$M$1065,MATCH($A12&amp;"|3",Blocks!$A$2:$A$1065,0)),"")=0,"",IFERROR(INDEX(Blocks!$P$2:$P$1065,MATCH($A12&amp;"|3",Blocks!$A$2:$A$1065,0)),""))</f>
        <v/>
      </c>
      <c r="V12" s="15">
        <f>IF(IFERROR(INDEX(Blocks!$M$2:$M$1065,MATCH($A12&amp;"|3",Blocks!$A$2:$A$1065,0)),"")=0,"",IFERROR(INDEX(Blocks!$S$2:$S$1065,MATCH($A12&amp;"|3",Blocks!$A$2:$A$1065,0)),""))</f>
        <v/>
      </c>
      <c r="W12" s="17">
        <f>IFERROR(INDEX(Blocks!$T$2:$T$1065,MATCH($A12&amp;"|3",Blocks!$A$2:$A$1065,0)),"")</f>
        <v/>
      </c>
      <c r="X12" s="18">
        <f>IFERROR(INDEX(Blocks!$N$2:$N$1065,MATCH($A12&amp;"|4",Blocks!$A$2:$A$1065,0)),"")</f>
        <v/>
      </c>
      <c r="Y12" s="19">
        <f>IF(IFERROR(INDEX(Blocks!$M$2:$M$1065,MATCH($A12&amp;"|4",Blocks!$A$2:$A$1065,0)),"")=0,"",IFERROR(INDEX(Blocks!$P$2:$P$1065,MATCH($A12&amp;"|4",Blocks!$A$2:$A$1065,0)),""))</f>
        <v/>
      </c>
      <c r="Z12" s="18">
        <f>IF(IFERROR(INDEX(Blocks!$M$2:$M$1065,MATCH($A12&amp;"|4",Blocks!$A$2:$A$1065,0)),"")=0,"",IFERROR(INDEX(Blocks!$S$2:$S$1065,MATCH($A12&amp;"|4",Blocks!$A$2:$A$1065,0)),""))</f>
        <v/>
      </c>
      <c r="AA12" s="20">
        <f>IFERROR(INDEX(Blocks!$T$2:$T$1065,MATCH($A12&amp;"|4",Blocks!$A$2:$A$1065,0)),"")</f>
        <v/>
      </c>
      <c r="AB12" s="15">
        <f>IFERROR(INDEX(Blocks!$N$2:$N$1065,MATCH($A12&amp;"|5",Blocks!$A$2:$A$1065,0)),"")</f>
        <v/>
      </c>
      <c r="AC12" s="16">
        <f>IF(IFERROR(INDEX(Blocks!$M$2:$M$1065,MATCH($A12&amp;"|5",Blocks!$A$2:$A$1065,0)),"")=0,"",IFERROR(INDEX(Blocks!$P$2:$P$1065,MATCH($A12&amp;"|5",Blocks!$A$2:$A$1065,0)),""))</f>
        <v/>
      </c>
      <c r="AD12" s="15">
        <f>IF(IFERROR(INDEX(Blocks!$M$2:$M$1065,MATCH($A12&amp;"|5",Blocks!$A$2:$A$1065,0)),"")=0,"",IFERROR(INDEX(Blocks!$S$2:$S$1065,MATCH($A12&amp;"|5",Blocks!$A$2:$A$1065,0)),""))</f>
        <v/>
      </c>
      <c r="AE12" s="17">
        <f>IFERROR(INDEX(Blocks!$T$2:$T$1065,MATCH($A12&amp;"|5",Blocks!$A$2:$A$1065,0)),"")</f>
        <v/>
      </c>
      <c r="AF12" s="18">
        <f>IFERROR(INDEX(Blocks!$N$2:$N$1065,MATCH($A12&amp;"|6",Blocks!$A$2:$A$1065,0)),"")</f>
        <v/>
      </c>
      <c r="AG12" s="19">
        <f>IF(IFERROR(INDEX(Blocks!$M$2:$M$1065,MATCH($A12&amp;"|6",Blocks!$A$2:$A$1065,0)),"")=0,"",IFERROR(INDEX(Blocks!$P$2:$P$1065,MATCH($A12&amp;"|6",Blocks!$A$2:$A$1065,0)),""))</f>
        <v/>
      </c>
      <c r="AH12" s="18">
        <f>IF(IFERROR(INDEX(Blocks!$M$2:$M$1065,MATCH($A12&amp;"|6",Blocks!$A$2:$A$1065,0)),"")=0,"",IFERROR(INDEX(Blocks!$S$2:$S$1065,MATCH($A12&amp;"|6",Blocks!$A$2:$A$1065,0)),""))</f>
        <v/>
      </c>
      <c r="AI12" s="20">
        <f>IFERROR(INDEX(Blocks!$T$2:$T$1065,MATCH($A12&amp;"|6",Blocks!$A$2:$A$1065,0)),"")</f>
        <v/>
      </c>
      <c r="AJ12" s="15">
        <f>IFERROR(INDEX(Blocks!$N$2:$N$1065,MATCH($A12&amp;"|7",Blocks!$A$2:$A$1065,0)),"")</f>
        <v/>
      </c>
      <c r="AK12" s="16">
        <f>IF(IFERROR(INDEX(Blocks!$M$2:$M$1065,MATCH($A12&amp;"|7",Blocks!$A$2:$A$1065,0)),"")=0,"",IFERROR(INDEX(Blocks!$P$2:$P$1065,MATCH($A12&amp;"|7",Blocks!$A$2:$A$1065,0)),""))</f>
        <v/>
      </c>
      <c r="AL12" s="15">
        <f>IF(IFERROR(INDEX(Blocks!$M$2:$M$1065,MATCH($A12&amp;"|7",Blocks!$A$2:$A$1065,0)),"")=0,"",IFERROR(INDEX(Blocks!$S$2:$S$1065,MATCH($A12&amp;"|7",Blocks!$A$2:$A$1065,0)),""))</f>
        <v/>
      </c>
      <c r="AM12" s="17">
        <f>IFERROR(INDEX(Blocks!$T$2:$T$1065,MATCH($A12&amp;"|7",Blocks!$A$2:$A$1065,0)),"")</f>
        <v/>
      </c>
      <c r="AN12" s="18">
        <f>IFERROR(INDEX(Blocks!$N$2:$N$1065,MATCH($A12&amp;"|8",Blocks!$A$2:$A$1065,0)),"")</f>
        <v/>
      </c>
      <c r="AO12" s="19">
        <f>IF(IFERROR(INDEX(Blocks!$M$2:$M$1065,MATCH($A12&amp;"|8",Blocks!$A$2:$A$1065,0)),"")=0,"",IFERROR(INDEX(Blocks!$P$2:$P$1065,MATCH($A12&amp;"|8",Blocks!$A$2:$A$1065,0)),""))</f>
        <v/>
      </c>
      <c r="AP12" s="18">
        <f>IF(IFERROR(INDEX(Blocks!$M$2:$M$1065,MATCH($A12&amp;"|8",Blocks!$A$2:$A$1065,0)),"")=0,"",IFERROR(INDEX(Blocks!$S$2:$S$1065,MATCH($A12&amp;"|8",Blocks!$A$2:$A$1065,0)),""))</f>
        <v/>
      </c>
      <c r="AQ12" s="20">
        <f>IFERROR(INDEX(Blocks!$T$2:$T$1065,MATCH($A12&amp;"|8",Blocks!$A$2:$A$1065,0)),"")</f>
        <v/>
      </c>
      <c r="AR12" s="15">
        <f>IFERROR(INDEX(Blocks!$N$2:$N$1065,MATCH($A12&amp;"|9",Blocks!$A$2:$A$1065,0)),"")</f>
        <v/>
      </c>
      <c r="AS12" s="16">
        <f>IF(IFERROR(INDEX(Blocks!$M$2:$M$1065,MATCH($A12&amp;"|9",Blocks!$A$2:$A$1065,0)),"")=0,"",IFERROR(INDEX(Blocks!$P$2:$P$1065,MATCH($A12&amp;"|9",Blocks!$A$2:$A$1065,0)),""))</f>
        <v/>
      </c>
      <c r="AT12" s="15">
        <f>IF(IFERROR(INDEX(Blocks!$M$2:$M$1065,MATCH($A12&amp;"|9",Blocks!$A$2:$A$1065,0)),"")=0,"",IFERROR(INDEX(Blocks!$S$2:$S$1065,MATCH($A12&amp;"|9",Blocks!$A$2:$A$1065,0)),""))</f>
        <v/>
      </c>
      <c r="AU12" s="17">
        <f>IFERROR(INDEX(Blocks!$T$2:$T$1065,MATCH($A12&amp;"|9",Blocks!$A$2:$A$1065,0)),"")</f>
        <v/>
      </c>
      <c r="AV12" s="18">
        <f>IFERROR(INDEX(Blocks!$N$2:$N$1065,MATCH($A12&amp;"|10",Blocks!$A$2:$A$1065,0)),"")</f>
        <v/>
      </c>
      <c r="AW12" s="19">
        <f>IF(IFERROR(INDEX(Blocks!$M$2:$M$1065,MATCH($A12&amp;"|10",Blocks!$A$2:$A$1065,0)),"")=0,"",IFERROR(INDEX(Blocks!$P$2:$P$1065,MATCH($A12&amp;"|10",Blocks!$A$2:$A$1065,0)),""))</f>
        <v/>
      </c>
      <c r="AX12" s="18">
        <f>IF(IFERROR(INDEX(Blocks!$M$2:$M$1065,MATCH($A12&amp;"|10",Blocks!$A$2:$A$1065,0)),"")=0,"",IFERROR(INDEX(Blocks!$S$2:$S$1065,MATCH($A12&amp;"|10",Blocks!$A$2:$A$1065,0)),""))</f>
        <v/>
      </c>
      <c r="AY12" s="20">
        <f>IFERROR(INDEX(Blocks!$T$2:$T$1065,MATCH($A12&amp;"|10",Blocks!$A$2:$A$1065,0)),"")</f>
        <v/>
      </c>
      <c r="AZ12" s="15">
        <f>IFERROR(INDEX(Blocks!$N$2:$N$1065,MATCH($A12&amp;"|11",Blocks!$A$2:$A$1065,0)),"")</f>
        <v/>
      </c>
      <c r="BA12" s="16">
        <f>IF(IFERROR(INDEX(Blocks!$M$2:$M$1065,MATCH($A12&amp;"|11",Blocks!$A$2:$A$1065,0)),"")=0,"",IFERROR(INDEX(Blocks!$P$2:$P$1065,MATCH($A12&amp;"|11",Blocks!$A$2:$A$1065,0)),""))</f>
        <v/>
      </c>
      <c r="BB12" s="15">
        <f>IF(IFERROR(INDEX(Blocks!$M$2:$M$1065,MATCH($A12&amp;"|11",Blocks!$A$2:$A$1065,0)),"")=0,"",IFERROR(INDEX(Blocks!$S$2:$S$1065,MATCH($A12&amp;"|11",Blocks!$A$2:$A$1065,0)),""))</f>
        <v/>
      </c>
      <c r="BC12" s="17">
        <f>IFERROR(INDEX(Blocks!$T$2:$T$1065,MATCH($A12&amp;"|11",Blocks!$A$2:$A$1065,0)),"")</f>
        <v/>
      </c>
      <c r="BD12" s="18">
        <f>IFERROR(INDEX(Blocks!$N$2:$N$1065,MATCH($A12&amp;"|12",Blocks!$A$2:$A$1065,0)),"")</f>
        <v/>
      </c>
      <c r="BE12" s="19">
        <f>IF(IFERROR(INDEX(Blocks!$M$2:$M$1065,MATCH($A12&amp;"|12",Blocks!$A$2:$A$1065,0)),"")=0,"",IFERROR(INDEX(Blocks!$P$2:$P$1065,MATCH($A12&amp;"|12",Blocks!$A$2:$A$1065,0)),""))</f>
        <v/>
      </c>
      <c r="BF12" s="18">
        <f>IF(IFERROR(INDEX(Blocks!$M$2:$M$1065,MATCH($A12&amp;"|12",Blocks!$A$2:$A$1065,0)),"")=0,"",IFERROR(INDEX(Blocks!$S$2:$S$1065,MATCH($A12&amp;"|12",Blocks!$A$2:$A$1065,0)),""))</f>
        <v/>
      </c>
      <c r="BG12" s="20">
        <f>IFERROR(INDEX(Blocks!$T$2:$T$1065,MATCH($A12&amp;"|12",Blocks!$A$2:$A$1065,0)),"")</f>
        <v/>
      </c>
    </row>
    <row r="13">
      <c r="A13" s="6" t="inlineStr">
        <is>
          <t>Oldham</t>
        </is>
      </c>
      <c r="B13" s="11" t="n">
        <v>8</v>
      </c>
      <c r="C13" s="12">
        <f>IFERROR(INDEX(Ratings!$F:$F,MATCH($A13,Ratings!$C:$C,0)),"")</f>
        <v/>
      </c>
      <c r="D13" s="11">
        <f>SUMIFS(TeamGames!$X$2:$X$4073,TeamGames!$D$2:$D$4073,$A13)</f>
        <v/>
      </c>
      <c r="E13" s="11">
        <f>SUMIFS(TeamGames!$O$2:$O$4073,TeamGames!$D$2:$D$4073,$A13)</f>
        <v/>
      </c>
      <c r="F13" s="13">
        <f>SUMIFS(TeamGames!$S$2:$S$4073,TeamGames!$D$2:$D$4073,$A13,TeamGames!$X$2:$X$4073,1)</f>
        <v/>
      </c>
      <c r="G13" s="14">
        <f>IF(D13=0,"",E13-F13)</f>
        <v/>
      </c>
      <c r="H13" s="13">
        <f>SUMIFS(TeamGames!$W$2:$W$4073,TeamGames!$D$2:$D$4073,$A13)</f>
        <v/>
      </c>
      <c r="I13" s="14">
        <f>IF(D13=0,"",H13-F13)</f>
        <v/>
      </c>
      <c r="J13" s="13">
        <f>SUMIFS(TeamGames!$T$2:$T$4073,TeamGames!$D$2:$D$4073,$A13)</f>
        <v/>
      </c>
      <c r="K13" s="13">
        <f>SUMIFS(TeamGames!$U$2:$U$4073,TeamGames!$D$2:$D$4073,$A13)</f>
        <v/>
      </c>
      <c r="L13" s="15">
        <f>IFERROR(INDEX(Blocks!$N$2:$N$1065,MATCH($A13&amp;"|1",Blocks!$A$2:$A$1065,0)),"")</f>
        <v/>
      </c>
      <c r="M13" s="16">
        <f>IF(IFERROR(INDEX(Blocks!$M$2:$M$1065,MATCH($A13&amp;"|1",Blocks!$A$2:$A$1065,0)),"")=0,"",IFERROR(INDEX(Blocks!$P$2:$P$1065,MATCH($A13&amp;"|1",Blocks!$A$2:$A$1065,0)),""))</f>
        <v/>
      </c>
      <c r="N13" s="15">
        <f>IF(IFERROR(INDEX(Blocks!$M$2:$M$1065,MATCH($A13&amp;"|1",Blocks!$A$2:$A$1065,0)),"")=0,"",IFERROR(INDEX(Blocks!$S$2:$S$1065,MATCH($A13&amp;"|1",Blocks!$A$2:$A$1065,0)),""))</f>
        <v/>
      </c>
      <c r="O13" s="17">
        <f>IFERROR(INDEX(Blocks!$T$2:$T$1065,MATCH($A13&amp;"|1",Blocks!$A$2:$A$1065,0)),"")</f>
        <v/>
      </c>
      <c r="P13" s="18">
        <f>IFERROR(INDEX(Blocks!$N$2:$N$1065,MATCH($A13&amp;"|2",Blocks!$A$2:$A$1065,0)),"")</f>
        <v/>
      </c>
      <c r="Q13" s="19">
        <f>IF(IFERROR(INDEX(Blocks!$M$2:$M$1065,MATCH($A13&amp;"|2",Blocks!$A$2:$A$1065,0)),"")=0,"",IFERROR(INDEX(Blocks!$P$2:$P$1065,MATCH($A13&amp;"|2",Blocks!$A$2:$A$1065,0)),""))</f>
        <v/>
      </c>
      <c r="R13" s="18">
        <f>IF(IFERROR(INDEX(Blocks!$M$2:$M$1065,MATCH($A13&amp;"|2",Blocks!$A$2:$A$1065,0)),"")=0,"",IFERROR(INDEX(Blocks!$S$2:$S$1065,MATCH($A13&amp;"|2",Blocks!$A$2:$A$1065,0)),""))</f>
        <v/>
      </c>
      <c r="S13" s="20">
        <f>IFERROR(INDEX(Blocks!$T$2:$T$1065,MATCH($A13&amp;"|2",Blocks!$A$2:$A$1065,0)),"")</f>
        <v/>
      </c>
      <c r="T13" s="15">
        <f>IFERROR(INDEX(Blocks!$N$2:$N$1065,MATCH($A13&amp;"|3",Blocks!$A$2:$A$1065,0)),"")</f>
        <v/>
      </c>
      <c r="U13" s="16">
        <f>IF(IFERROR(INDEX(Blocks!$M$2:$M$1065,MATCH($A13&amp;"|3",Blocks!$A$2:$A$1065,0)),"")=0,"",IFERROR(INDEX(Blocks!$P$2:$P$1065,MATCH($A13&amp;"|3",Blocks!$A$2:$A$1065,0)),""))</f>
        <v/>
      </c>
      <c r="V13" s="15">
        <f>IF(IFERROR(INDEX(Blocks!$M$2:$M$1065,MATCH($A13&amp;"|3",Blocks!$A$2:$A$1065,0)),"")=0,"",IFERROR(INDEX(Blocks!$S$2:$S$1065,MATCH($A13&amp;"|3",Blocks!$A$2:$A$1065,0)),""))</f>
        <v/>
      </c>
      <c r="W13" s="17">
        <f>IFERROR(INDEX(Blocks!$T$2:$T$1065,MATCH($A13&amp;"|3",Blocks!$A$2:$A$1065,0)),"")</f>
        <v/>
      </c>
      <c r="X13" s="18">
        <f>IFERROR(INDEX(Blocks!$N$2:$N$1065,MATCH($A13&amp;"|4",Blocks!$A$2:$A$1065,0)),"")</f>
        <v/>
      </c>
      <c r="Y13" s="19">
        <f>IF(IFERROR(INDEX(Blocks!$M$2:$M$1065,MATCH($A13&amp;"|4",Blocks!$A$2:$A$1065,0)),"")=0,"",IFERROR(INDEX(Blocks!$P$2:$P$1065,MATCH($A13&amp;"|4",Blocks!$A$2:$A$1065,0)),""))</f>
        <v/>
      </c>
      <c r="Z13" s="18">
        <f>IF(IFERROR(INDEX(Blocks!$M$2:$M$1065,MATCH($A13&amp;"|4",Blocks!$A$2:$A$1065,0)),"")=0,"",IFERROR(INDEX(Blocks!$S$2:$S$1065,MATCH($A13&amp;"|4",Blocks!$A$2:$A$1065,0)),""))</f>
        <v/>
      </c>
      <c r="AA13" s="20">
        <f>IFERROR(INDEX(Blocks!$T$2:$T$1065,MATCH($A13&amp;"|4",Blocks!$A$2:$A$1065,0)),"")</f>
        <v/>
      </c>
      <c r="AB13" s="15">
        <f>IFERROR(INDEX(Blocks!$N$2:$N$1065,MATCH($A13&amp;"|5",Blocks!$A$2:$A$1065,0)),"")</f>
        <v/>
      </c>
      <c r="AC13" s="16">
        <f>IF(IFERROR(INDEX(Blocks!$M$2:$M$1065,MATCH($A13&amp;"|5",Blocks!$A$2:$A$1065,0)),"")=0,"",IFERROR(INDEX(Blocks!$P$2:$P$1065,MATCH($A13&amp;"|5",Blocks!$A$2:$A$1065,0)),""))</f>
        <v/>
      </c>
      <c r="AD13" s="15">
        <f>IF(IFERROR(INDEX(Blocks!$M$2:$M$1065,MATCH($A13&amp;"|5",Blocks!$A$2:$A$1065,0)),"")=0,"",IFERROR(INDEX(Blocks!$S$2:$S$1065,MATCH($A13&amp;"|5",Blocks!$A$2:$A$1065,0)),""))</f>
        <v/>
      </c>
      <c r="AE13" s="17">
        <f>IFERROR(INDEX(Blocks!$T$2:$T$1065,MATCH($A13&amp;"|5",Blocks!$A$2:$A$1065,0)),"")</f>
        <v/>
      </c>
      <c r="AF13" s="18">
        <f>IFERROR(INDEX(Blocks!$N$2:$N$1065,MATCH($A13&amp;"|6",Blocks!$A$2:$A$1065,0)),"")</f>
        <v/>
      </c>
      <c r="AG13" s="19">
        <f>IF(IFERROR(INDEX(Blocks!$M$2:$M$1065,MATCH($A13&amp;"|6",Blocks!$A$2:$A$1065,0)),"")=0,"",IFERROR(INDEX(Blocks!$P$2:$P$1065,MATCH($A13&amp;"|6",Blocks!$A$2:$A$1065,0)),""))</f>
        <v/>
      </c>
      <c r="AH13" s="18">
        <f>IF(IFERROR(INDEX(Blocks!$M$2:$M$1065,MATCH($A13&amp;"|6",Blocks!$A$2:$A$1065,0)),"")=0,"",IFERROR(INDEX(Blocks!$S$2:$S$1065,MATCH($A13&amp;"|6",Blocks!$A$2:$A$1065,0)),""))</f>
        <v/>
      </c>
      <c r="AI13" s="20">
        <f>IFERROR(INDEX(Blocks!$T$2:$T$1065,MATCH($A13&amp;"|6",Blocks!$A$2:$A$1065,0)),"")</f>
        <v/>
      </c>
      <c r="AJ13" s="15">
        <f>IFERROR(INDEX(Blocks!$N$2:$N$1065,MATCH($A13&amp;"|7",Blocks!$A$2:$A$1065,0)),"")</f>
        <v/>
      </c>
      <c r="AK13" s="16">
        <f>IF(IFERROR(INDEX(Blocks!$M$2:$M$1065,MATCH($A13&amp;"|7",Blocks!$A$2:$A$1065,0)),"")=0,"",IFERROR(INDEX(Blocks!$P$2:$P$1065,MATCH($A13&amp;"|7",Blocks!$A$2:$A$1065,0)),""))</f>
        <v/>
      </c>
      <c r="AL13" s="15">
        <f>IF(IFERROR(INDEX(Blocks!$M$2:$M$1065,MATCH($A13&amp;"|7",Blocks!$A$2:$A$1065,0)),"")=0,"",IFERROR(INDEX(Blocks!$S$2:$S$1065,MATCH($A13&amp;"|7",Blocks!$A$2:$A$1065,0)),""))</f>
        <v/>
      </c>
      <c r="AM13" s="17">
        <f>IFERROR(INDEX(Blocks!$T$2:$T$1065,MATCH($A13&amp;"|7",Blocks!$A$2:$A$1065,0)),"")</f>
        <v/>
      </c>
      <c r="AN13" s="18">
        <f>IFERROR(INDEX(Blocks!$N$2:$N$1065,MATCH($A13&amp;"|8",Blocks!$A$2:$A$1065,0)),"")</f>
        <v/>
      </c>
      <c r="AO13" s="19">
        <f>IF(IFERROR(INDEX(Blocks!$M$2:$M$1065,MATCH($A13&amp;"|8",Blocks!$A$2:$A$1065,0)),"")=0,"",IFERROR(INDEX(Blocks!$P$2:$P$1065,MATCH($A13&amp;"|8",Blocks!$A$2:$A$1065,0)),""))</f>
        <v/>
      </c>
      <c r="AP13" s="18">
        <f>IF(IFERROR(INDEX(Blocks!$M$2:$M$1065,MATCH($A13&amp;"|8",Blocks!$A$2:$A$1065,0)),"")=0,"",IFERROR(INDEX(Blocks!$S$2:$S$1065,MATCH($A13&amp;"|8",Blocks!$A$2:$A$1065,0)),""))</f>
        <v/>
      </c>
      <c r="AQ13" s="20">
        <f>IFERROR(INDEX(Blocks!$T$2:$T$1065,MATCH($A13&amp;"|8",Blocks!$A$2:$A$1065,0)),"")</f>
        <v/>
      </c>
      <c r="AR13" s="15">
        <f>IFERROR(INDEX(Blocks!$N$2:$N$1065,MATCH($A13&amp;"|9",Blocks!$A$2:$A$1065,0)),"")</f>
        <v/>
      </c>
      <c r="AS13" s="16">
        <f>IF(IFERROR(INDEX(Blocks!$M$2:$M$1065,MATCH($A13&amp;"|9",Blocks!$A$2:$A$1065,0)),"")=0,"",IFERROR(INDEX(Blocks!$P$2:$P$1065,MATCH($A13&amp;"|9",Blocks!$A$2:$A$1065,0)),""))</f>
        <v/>
      </c>
      <c r="AT13" s="15">
        <f>IF(IFERROR(INDEX(Blocks!$M$2:$M$1065,MATCH($A13&amp;"|9",Blocks!$A$2:$A$1065,0)),"")=0,"",IFERROR(INDEX(Blocks!$S$2:$S$1065,MATCH($A13&amp;"|9",Blocks!$A$2:$A$1065,0)),""))</f>
        <v/>
      </c>
      <c r="AU13" s="17">
        <f>IFERROR(INDEX(Blocks!$T$2:$T$1065,MATCH($A13&amp;"|9",Blocks!$A$2:$A$1065,0)),"")</f>
        <v/>
      </c>
      <c r="AV13" s="18">
        <f>IFERROR(INDEX(Blocks!$N$2:$N$1065,MATCH($A13&amp;"|10",Blocks!$A$2:$A$1065,0)),"")</f>
        <v/>
      </c>
      <c r="AW13" s="19">
        <f>IF(IFERROR(INDEX(Blocks!$M$2:$M$1065,MATCH($A13&amp;"|10",Blocks!$A$2:$A$1065,0)),"")=0,"",IFERROR(INDEX(Blocks!$P$2:$P$1065,MATCH($A13&amp;"|10",Blocks!$A$2:$A$1065,0)),""))</f>
        <v/>
      </c>
      <c r="AX13" s="18">
        <f>IF(IFERROR(INDEX(Blocks!$M$2:$M$1065,MATCH($A13&amp;"|10",Blocks!$A$2:$A$1065,0)),"")=0,"",IFERROR(INDEX(Blocks!$S$2:$S$1065,MATCH($A13&amp;"|10",Blocks!$A$2:$A$1065,0)),""))</f>
        <v/>
      </c>
      <c r="AY13" s="20">
        <f>IFERROR(INDEX(Blocks!$T$2:$T$1065,MATCH($A13&amp;"|10",Blocks!$A$2:$A$1065,0)),"")</f>
        <v/>
      </c>
      <c r="AZ13" s="15">
        <f>IFERROR(INDEX(Blocks!$N$2:$N$1065,MATCH($A13&amp;"|11",Blocks!$A$2:$A$1065,0)),"")</f>
        <v/>
      </c>
      <c r="BA13" s="16">
        <f>IF(IFERROR(INDEX(Blocks!$M$2:$M$1065,MATCH($A13&amp;"|11",Blocks!$A$2:$A$1065,0)),"")=0,"",IFERROR(INDEX(Blocks!$P$2:$P$1065,MATCH($A13&amp;"|11",Blocks!$A$2:$A$1065,0)),""))</f>
        <v/>
      </c>
      <c r="BB13" s="15">
        <f>IF(IFERROR(INDEX(Blocks!$M$2:$M$1065,MATCH($A13&amp;"|11",Blocks!$A$2:$A$1065,0)),"")=0,"",IFERROR(INDEX(Blocks!$S$2:$S$1065,MATCH($A13&amp;"|11",Blocks!$A$2:$A$1065,0)),""))</f>
        <v/>
      </c>
      <c r="BC13" s="17">
        <f>IFERROR(INDEX(Blocks!$T$2:$T$1065,MATCH($A13&amp;"|11",Blocks!$A$2:$A$1065,0)),"")</f>
        <v/>
      </c>
      <c r="BD13" s="18">
        <f>IFERROR(INDEX(Blocks!$N$2:$N$1065,MATCH($A13&amp;"|12",Blocks!$A$2:$A$1065,0)),"")</f>
        <v/>
      </c>
      <c r="BE13" s="19">
        <f>IF(IFERROR(INDEX(Blocks!$M$2:$M$1065,MATCH($A13&amp;"|12",Blocks!$A$2:$A$1065,0)),"")=0,"",IFERROR(INDEX(Blocks!$P$2:$P$1065,MATCH($A13&amp;"|12",Blocks!$A$2:$A$1065,0)),""))</f>
        <v/>
      </c>
      <c r="BF13" s="18">
        <f>IF(IFERROR(INDEX(Blocks!$M$2:$M$1065,MATCH($A13&amp;"|12",Blocks!$A$2:$A$1065,0)),"")=0,"",IFERROR(INDEX(Blocks!$S$2:$S$1065,MATCH($A13&amp;"|12",Blocks!$A$2:$A$1065,0)),""))</f>
        <v/>
      </c>
      <c r="BG13" s="20">
        <f>IFERROR(INDEX(Blocks!$T$2:$T$1065,MATCH($A13&amp;"|12",Blocks!$A$2:$A$1065,0)),"")</f>
        <v/>
      </c>
    </row>
    <row r="14">
      <c r="A14" s="6" t="inlineStr">
        <is>
          <t>Rotherham</t>
        </is>
      </c>
      <c r="B14" s="11" t="n">
        <v>9</v>
      </c>
      <c r="C14" s="12">
        <f>IFERROR(INDEX(Ratings!$F:$F,MATCH($A14,Ratings!$C:$C,0)),"")</f>
        <v/>
      </c>
      <c r="D14" s="11">
        <f>SUMIFS(TeamGames!$X$2:$X$4073,TeamGames!$D$2:$D$4073,$A14)</f>
        <v/>
      </c>
      <c r="E14" s="11">
        <f>SUMIFS(TeamGames!$O$2:$O$4073,TeamGames!$D$2:$D$4073,$A14)</f>
        <v/>
      </c>
      <c r="F14" s="13">
        <f>SUMIFS(TeamGames!$S$2:$S$4073,TeamGames!$D$2:$D$4073,$A14,TeamGames!$X$2:$X$4073,1)</f>
        <v/>
      </c>
      <c r="G14" s="14">
        <f>IF(D14=0,"",E14-F14)</f>
        <v/>
      </c>
      <c r="H14" s="13">
        <f>SUMIFS(TeamGames!$W$2:$W$4073,TeamGames!$D$2:$D$4073,$A14)</f>
        <v/>
      </c>
      <c r="I14" s="14">
        <f>IF(D14=0,"",H14-F14)</f>
        <v/>
      </c>
      <c r="J14" s="13">
        <f>SUMIFS(TeamGames!$T$2:$T$4073,TeamGames!$D$2:$D$4073,$A14)</f>
        <v/>
      </c>
      <c r="K14" s="13">
        <f>SUMIFS(TeamGames!$U$2:$U$4073,TeamGames!$D$2:$D$4073,$A14)</f>
        <v/>
      </c>
      <c r="L14" s="15">
        <f>IFERROR(INDEX(Blocks!$N$2:$N$1065,MATCH($A14&amp;"|1",Blocks!$A$2:$A$1065,0)),"")</f>
        <v/>
      </c>
      <c r="M14" s="16">
        <f>IF(IFERROR(INDEX(Blocks!$M$2:$M$1065,MATCH($A14&amp;"|1",Blocks!$A$2:$A$1065,0)),"")=0,"",IFERROR(INDEX(Blocks!$P$2:$P$1065,MATCH($A14&amp;"|1",Blocks!$A$2:$A$1065,0)),""))</f>
        <v/>
      </c>
      <c r="N14" s="15">
        <f>IF(IFERROR(INDEX(Blocks!$M$2:$M$1065,MATCH($A14&amp;"|1",Blocks!$A$2:$A$1065,0)),"")=0,"",IFERROR(INDEX(Blocks!$S$2:$S$1065,MATCH($A14&amp;"|1",Blocks!$A$2:$A$1065,0)),""))</f>
        <v/>
      </c>
      <c r="O14" s="17">
        <f>IFERROR(INDEX(Blocks!$T$2:$T$1065,MATCH($A14&amp;"|1",Blocks!$A$2:$A$1065,0)),"")</f>
        <v/>
      </c>
      <c r="P14" s="18">
        <f>IFERROR(INDEX(Blocks!$N$2:$N$1065,MATCH($A14&amp;"|2",Blocks!$A$2:$A$1065,0)),"")</f>
        <v/>
      </c>
      <c r="Q14" s="19">
        <f>IF(IFERROR(INDEX(Blocks!$M$2:$M$1065,MATCH($A14&amp;"|2",Blocks!$A$2:$A$1065,0)),"")=0,"",IFERROR(INDEX(Blocks!$P$2:$P$1065,MATCH($A14&amp;"|2",Blocks!$A$2:$A$1065,0)),""))</f>
        <v/>
      </c>
      <c r="R14" s="18">
        <f>IF(IFERROR(INDEX(Blocks!$M$2:$M$1065,MATCH($A14&amp;"|2",Blocks!$A$2:$A$1065,0)),"")=0,"",IFERROR(INDEX(Blocks!$S$2:$S$1065,MATCH($A14&amp;"|2",Blocks!$A$2:$A$1065,0)),""))</f>
        <v/>
      </c>
      <c r="S14" s="20">
        <f>IFERROR(INDEX(Blocks!$T$2:$T$1065,MATCH($A14&amp;"|2",Blocks!$A$2:$A$1065,0)),"")</f>
        <v/>
      </c>
      <c r="T14" s="15">
        <f>IFERROR(INDEX(Blocks!$N$2:$N$1065,MATCH($A14&amp;"|3",Blocks!$A$2:$A$1065,0)),"")</f>
        <v/>
      </c>
      <c r="U14" s="16">
        <f>IF(IFERROR(INDEX(Blocks!$M$2:$M$1065,MATCH($A14&amp;"|3",Blocks!$A$2:$A$1065,0)),"")=0,"",IFERROR(INDEX(Blocks!$P$2:$P$1065,MATCH($A14&amp;"|3",Blocks!$A$2:$A$1065,0)),""))</f>
        <v/>
      </c>
      <c r="V14" s="15">
        <f>IF(IFERROR(INDEX(Blocks!$M$2:$M$1065,MATCH($A14&amp;"|3",Blocks!$A$2:$A$1065,0)),"")=0,"",IFERROR(INDEX(Blocks!$S$2:$S$1065,MATCH($A14&amp;"|3",Blocks!$A$2:$A$1065,0)),""))</f>
        <v/>
      </c>
      <c r="W14" s="17">
        <f>IFERROR(INDEX(Blocks!$T$2:$T$1065,MATCH($A14&amp;"|3",Blocks!$A$2:$A$1065,0)),"")</f>
        <v/>
      </c>
      <c r="X14" s="18">
        <f>IFERROR(INDEX(Blocks!$N$2:$N$1065,MATCH($A14&amp;"|4",Blocks!$A$2:$A$1065,0)),"")</f>
        <v/>
      </c>
      <c r="Y14" s="19">
        <f>IF(IFERROR(INDEX(Blocks!$M$2:$M$1065,MATCH($A14&amp;"|4",Blocks!$A$2:$A$1065,0)),"")=0,"",IFERROR(INDEX(Blocks!$P$2:$P$1065,MATCH($A14&amp;"|4",Blocks!$A$2:$A$1065,0)),""))</f>
        <v/>
      </c>
      <c r="Z14" s="18">
        <f>IF(IFERROR(INDEX(Blocks!$M$2:$M$1065,MATCH($A14&amp;"|4",Blocks!$A$2:$A$1065,0)),"")=0,"",IFERROR(INDEX(Blocks!$S$2:$S$1065,MATCH($A14&amp;"|4",Blocks!$A$2:$A$1065,0)),""))</f>
        <v/>
      </c>
      <c r="AA14" s="20">
        <f>IFERROR(INDEX(Blocks!$T$2:$T$1065,MATCH($A14&amp;"|4",Blocks!$A$2:$A$1065,0)),"")</f>
        <v/>
      </c>
      <c r="AB14" s="15">
        <f>IFERROR(INDEX(Blocks!$N$2:$N$1065,MATCH($A14&amp;"|5",Blocks!$A$2:$A$1065,0)),"")</f>
        <v/>
      </c>
      <c r="AC14" s="16">
        <f>IF(IFERROR(INDEX(Blocks!$M$2:$M$1065,MATCH($A14&amp;"|5",Blocks!$A$2:$A$1065,0)),"")=0,"",IFERROR(INDEX(Blocks!$P$2:$P$1065,MATCH($A14&amp;"|5",Blocks!$A$2:$A$1065,0)),""))</f>
        <v/>
      </c>
      <c r="AD14" s="15">
        <f>IF(IFERROR(INDEX(Blocks!$M$2:$M$1065,MATCH($A14&amp;"|5",Blocks!$A$2:$A$1065,0)),"")=0,"",IFERROR(INDEX(Blocks!$S$2:$S$1065,MATCH($A14&amp;"|5",Blocks!$A$2:$A$1065,0)),""))</f>
        <v/>
      </c>
      <c r="AE14" s="17">
        <f>IFERROR(INDEX(Blocks!$T$2:$T$1065,MATCH($A14&amp;"|5",Blocks!$A$2:$A$1065,0)),"")</f>
        <v/>
      </c>
      <c r="AF14" s="18">
        <f>IFERROR(INDEX(Blocks!$N$2:$N$1065,MATCH($A14&amp;"|6",Blocks!$A$2:$A$1065,0)),"")</f>
        <v/>
      </c>
      <c r="AG14" s="19">
        <f>IF(IFERROR(INDEX(Blocks!$M$2:$M$1065,MATCH($A14&amp;"|6",Blocks!$A$2:$A$1065,0)),"")=0,"",IFERROR(INDEX(Blocks!$P$2:$P$1065,MATCH($A14&amp;"|6",Blocks!$A$2:$A$1065,0)),""))</f>
        <v/>
      </c>
      <c r="AH14" s="18">
        <f>IF(IFERROR(INDEX(Blocks!$M$2:$M$1065,MATCH($A14&amp;"|6",Blocks!$A$2:$A$1065,0)),"")=0,"",IFERROR(INDEX(Blocks!$S$2:$S$1065,MATCH($A14&amp;"|6",Blocks!$A$2:$A$1065,0)),""))</f>
        <v/>
      </c>
      <c r="AI14" s="20">
        <f>IFERROR(INDEX(Blocks!$T$2:$T$1065,MATCH($A14&amp;"|6",Blocks!$A$2:$A$1065,0)),"")</f>
        <v/>
      </c>
      <c r="AJ14" s="15">
        <f>IFERROR(INDEX(Blocks!$N$2:$N$1065,MATCH($A14&amp;"|7",Blocks!$A$2:$A$1065,0)),"")</f>
        <v/>
      </c>
      <c r="AK14" s="16">
        <f>IF(IFERROR(INDEX(Blocks!$M$2:$M$1065,MATCH($A14&amp;"|7",Blocks!$A$2:$A$1065,0)),"")=0,"",IFERROR(INDEX(Blocks!$P$2:$P$1065,MATCH($A14&amp;"|7",Blocks!$A$2:$A$1065,0)),""))</f>
        <v/>
      </c>
      <c r="AL14" s="15">
        <f>IF(IFERROR(INDEX(Blocks!$M$2:$M$1065,MATCH($A14&amp;"|7",Blocks!$A$2:$A$1065,0)),"")=0,"",IFERROR(INDEX(Blocks!$S$2:$S$1065,MATCH($A14&amp;"|7",Blocks!$A$2:$A$1065,0)),""))</f>
        <v/>
      </c>
      <c r="AM14" s="17">
        <f>IFERROR(INDEX(Blocks!$T$2:$T$1065,MATCH($A14&amp;"|7",Blocks!$A$2:$A$1065,0)),"")</f>
        <v/>
      </c>
      <c r="AN14" s="18">
        <f>IFERROR(INDEX(Blocks!$N$2:$N$1065,MATCH($A14&amp;"|8",Blocks!$A$2:$A$1065,0)),"")</f>
        <v/>
      </c>
      <c r="AO14" s="19">
        <f>IF(IFERROR(INDEX(Blocks!$M$2:$M$1065,MATCH($A14&amp;"|8",Blocks!$A$2:$A$1065,0)),"")=0,"",IFERROR(INDEX(Blocks!$P$2:$P$1065,MATCH($A14&amp;"|8",Blocks!$A$2:$A$1065,0)),""))</f>
        <v/>
      </c>
      <c r="AP14" s="18">
        <f>IF(IFERROR(INDEX(Blocks!$M$2:$M$1065,MATCH($A14&amp;"|8",Blocks!$A$2:$A$1065,0)),"")=0,"",IFERROR(INDEX(Blocks!$S$2:$S$1065,MATCH($A14&amp;"|8",Blocks!$A$2:$A$1065,0)),""))</f>
        <v/>
      </c>
      <c r="AQ14" s="20">
        <f>IFERROR(INDEX(Blocks!$T$2:$T$1065,MATCH($A14&amp;"|8",Blocks!$A$2:$A$1065,0)),"")</f>
        <v/>
      </c>
      <c r="AR14" s="15">
        <f>IFERROR(INDEX(Blocks!$N$2:$N$1065,MATCH($A14&amp;"|9",Blocks!$A$2:$A$1065,0)),"")</f>
        <v/>
      </c>
      <c r="AS14" s="16">
        <f>IF(IFERROR(INDEX(Blocks!$M$2:$M$1065,MATCH($A14&amp;"|9",Blocks!$A$2:$A$1065,0)),"")=0,"",IFERROR(INDEX(Blocks!$P$2:$P$1065,MATCH($A14&amp;"|9",Blocks!$A$2:$A$1065,0)),""))</f>
        <v/>
      </c>
      <c r="AT14" s="15">
        <f>IF(IFERROR(INDEX(Blocks!$M$2:$M$1065,MATCH($A14&amp;"|9",Blocks!$A$2:$A$1065,0)),"")=0,"",IFERROR(INDEX(Blocks!$S$2:$S$1065,MATCH($A14&amp;"|9",Blocks!$A$2:$A$1065,0)),""))</f>
        <v/>
      </c>
      <c r="AU14" s="17">
        <f>IFERROR(INDEX(Blocks!$T$2:$T$1065,MATCH($A14&amp;"|9",Blocks!$A$2:$A$1065,0)),"")</f>
        <v/>
      </c>
      <c r="AV14" s="18">
        <f>IFERROR(INDEX(Blocks!$N$2:$N$1065,MATCH($A14&amp;"|10",Blocks!$A$2:$A$1065,0)),"")</f>
        <v/>
      </c>
      <c r="AW14" s="19">
        <f>IF(IFERROR(INDEX(Blocks!$M$2:$M$1065,MATCH($A14&amp;"|10",Blocks!$A$2:$A$1065,0)),"")=0,"",IFERROR(INDEX(Blocks!$P$2:$P$1065,MATCH($A14&amp;"|10",Blocks!$A$2:$A$1065,0)),""))</f>
        <v/>
      </c>
      <c r="AX14" s="18">
        <f>IF(IFERROR(INDEX(Blocks!$M$2:$M$1065,MATCH($A14&amp;"|10",Blocks!$A$2:$A$1065,0)),"")=0,"",IFERROR(INDEX(Blocks!$S$2:$S$1065,MATCH($A14&amp;"|10",Blocks!$A$2:$A$1065,0)),""))</f>
        <v/>
      </c>
      <c r="AY14" s="20">
        <f>IFERROR(INDEX(Blocks!$T$2:$T$1065,MATCH($A14&amp;"|10",Blocks!$A$2:$A$1065,0)),"")</f>
        <v/>
      </c>
      <c r="AZ14" s="15">
        <f>IFERROR(INDEX(Blocks!$N$2:$N$1065,MATCH($A14&amp;"|11",Blocks!$A$2:$A$1065,0)),"")</f>
        <v/>
      </c>
      <c r="BA14" s="16">
        <f>IF(IFERROR(INDEX(Blocks!$M$2:$M$1065,MATCH($A14&amp;"|11",Blocks!$A$2:$A$1065,0)),"")=0,"",IFERROR(INDEX(Blocks!$P$2:$P$1065,MATCH($A14&amp;"|11",Blocks!$A$2:$A$1065,0)),""))</f>
        <v/>
      </c>
      <c r="BB14" s="15">
        <f>IF(IFERROR(INDEX(Blocks!$M$2:$M$1065,MATCH($A14&amp;"|11",Blocks!$A$2:$A$1065,0)),"")=0,"",IFERROR(INDEX(Blocks!$S$2:$S$1065,MATCH($A14&amp;"|11",Blocks!$A$2:$A$1065,0)),""))</f>
        <v/>
      </c>
      <c r="BC14" s="17">
        <f>IFERROR(INDEX(Blocks!$T$2:$T$1065,MATCH($A14&amp;"|11",Blocks!$A$2:$A$1065,0)),"")</f>
        <v/>
      </c>
      <c r="BD14" s="18">
        <f>IFERROR(INDEX(Blocks!$N$2:$N$1065,MATCH($A14&amp;"|12",Blocks!$A$2:$A$1065,0)),"")</f>
        <v/>
      </c>
      <c r="BE14" s="19">
        <f>IF(IFERROR(INDEX(Blocks!$M$2:$M$1065,MATCH($A14&amp;"|12",Blocks!$A$2:$A$1065,0)),"")=0,"",IFERROR(INDEX(Blocks!$P$2:$P$1065,MATCH($A14&amp;"|12",Blocks!$A$2:$A$1065,0)),""))</f>
        <v/>
      </c>
      <c r="BF14" s="18">
        <f>IF(IFERROR(INDEX(Blocks!$M$2:$M$1065,MATCH($A14&amp;"|12",Blocks!$A$2:$A$1065,0)),"")=0,"",IFERROR(INDEX(Blocks!$S$2:$S$1065,MATCH($A14&amp;"|12",Blocks!$A$2:$A$1065,0)),""))</f>
        <v/>
      </c>
      <c r="BG14" s="20">
        <f>IFERROR(INDEX(Blocks!$T$2:$T$1065,MATCH($A14&amp;"|12",Blocks!$A$2:$A$1065,0)),"")</f>
        <v/>
      </c>
    </row>
    <row r="15">
      <c r="A15" s="6" t="inlineStr">
        <is>
          <t>Swindon</t>
        </is>
      </c>
      <c r="B15" s="11" t="n">
        <v>10</v>
      </c>
      <c r="C15" s="12">
        <f>IFERROR(INDEX(Ratings!$F:$F,MATCH($A15,Ratings!$C:$C,0)),"")</f>
        <v/>
      </c>
      <c r="D15" s="11">
        <f>SUMIFS(TeamGames!$X$2:$X$4073,TeamGames!$D$2:$D$4073,$A15)</f>
        <v/>
      </c>
      <c r="E15" s="11">
        <f>SUMIFS(TeamGames!$O$2:$O$4073,TeamGames!$D$2:$D$4073,$A15)</f>
        <v/>
      </c>
      <c r="F15" s="13">
        <f>SUMIFS(TeamGames!$S$2:$S$4073,TeamGames!$D$2:$D$4073,$A15,TeamGames!$X$2:$X$4073,1)</f>
        <v/>
      </c>
      <c r="G15" s="14">
        <f>IF(D15=0,"",E15-F15)</f>
        <v/>
      </c>
      <c r="H15" s="13">
        <f>SUMIFS(TeamGames!$W$2:$W$4073,TeamGames!$D$2:$D$4073,$A15)</f>
        <v/>
      </c>
      <c r="I15" s="14">
        <f>IF(D15=0,"",H15-F15)</f>
        <v/>
      </c>
      <c r="J15" s="13">
        <f>SUMIFS(TeamGames!$T$2:$T$4073,TeamGames!$D$2:$D$4073,$A15)</f>
        <v/>
      </c>
      <c r="K15" s="13">
        <f>SUMIFS(TeamGames!$U$2:$U$4073,TeamGames!$D$2:$D$4073,$A15)</f>
        <v/>
      </c>
      <c r="L15" s="15">
        <f>IFERROR(INDEX(Blocks!$N$2:$N$1065,MATCH($A15&amp;"|1",Blocks!$A$2:$A$1065,0)),"")</f>
        <v/>
      </c>
      <c r="M15" s="16">
        <f>IF(IFERROR(INDEX(Blocks!$M$2:$M$1065,MATCH($A15&amp;"|1",Blocks!$A$2:$A$1065,0)),"")=0,"",IFERROR(INDEX(Blocks!$P$2:$P$1065,MATCH($A15&amp;"|1",Blocks!$A$2:$A$1065,0)),""))</f>
        <v/>
      </c>
      <c r="N15" s="15">
        <f>IF(IFERROR(INDEX(Blocks!$M$2:$M$1065,MATCH($A15&amp;"|1",Blocks!$A$2:$A$1065,0)),"")=0,"",IFERROR(INDEX(Blocks!$S$2:$S$1065,MATCH($A15&amp;"|1",Blocks!$A$2:$A$1065,0)),""))</f>
        <v/>
      </c>
      <c r="O15" s="17">
        <f>IFERROR(INDEX(Blocks!$T$2:$T$1065,MATCH($A15&amp;"|1",Blocks!$A$2:$A$1065,0)),"")</f>
        <v/>
      </c>
      <c r="P15" s="18">
        <f>IFERROR(INDEX(Blocks!$N$2:$N$1065,MATCH($A15&amp;"|2",Blocks!$A$2:$A$1065,0)),"")</f>
        <v/>
      </c>
      <c r="Q15" s="19">
        <f>IF(IFERROR(INDEX(Blocks!$M$2:$M$1065,MATCH($A15&amp;"|2",Blocks!$A$2:$A$1065,0)),"")=0,"",IFERROR(INDEX(Blocks!$P$2:$P$1065,MATCH($A15&amp;"|2",Blocks!$A$2:$A$1065,0)),""))</f>
        <v/>
      </c>
      <c r="R15" s="18">
        <f>IF(IFERROR(INDEX(Blocks!$M$2:$M$1065,MATCH($A15&amp;"|2",Blocks!$A$2:$A$1065,0)),"")=0,"",IFERROR(INDEX(Blocks!$S$2:$S$1065,MATCH($A15&amp;"|2",Blocks!$A$2:$A$1065,0)),""))</f>
        <v/>
      </c>
      <c r="S15" s="20">
        <f>IFERROR(INDEX(Blocks!$T$2:$T$1065,MATCH($A15&amp;"|2",Blocks!$A$2:$A$1065,0)),"")</f>
        <v/>
      </c>
      <c r="T15" s="15">
        <f>IFERROR(INDEX(Blocks!$N$2:$N$1065,MATCH($A15&amp;"|3",Blocks!$A$2:$A$1065,0)),"")</f>
        <v/>
      </c>
      <c r="U15" s="16">
        <f>IF(IFERROR(INDEX(Blocks!$M$2:$M$1065,MATCH($A15&amp;"|3",Blocks!$A$2:$A$1065,0)),"")=0,"",IFERROR(INDEX(Blocks!$P$2:$P$1065,MATCH($A15&amp;"|3",Blocks!$A$2:$A$1065,0)),""))</f>
        <v/>
      </c>
      <c r="V15" s="15">
        <f>IF(IFERROR(INDEX(Blocks!$M$2:$M$1065,MATCH($A15&amp;"|3",Blocks!$A$2:$A$1065,0)),"")=0,"",IFERROR(INDEX(Blocks!$S$2:$S$1065,MATCH($A15&amp;"|3",Blocks!$A$2:$A$1065,0)),""))</f>
        <v/>
      </c>
      <c r="W15" s="17">
        <f>IFERROR(INDEX(Blocks!$T$2:$T$1065,MATCH($A15&amp;"|3",Blocks!$A$2:$A$1065,0)),"")</f>
        <v/>
      </c>
      <c r="X15" s="18">
        <f>IFERROR(INDEX(Blocks!$N$2:$N$1065,MATCH($A15&amp;"|4",Blocks!$A$2:$A$1065,0)),"")</f>
        <v/>
      </c>
      <c r="Y15" s="19">
        <f>IF(IFERROR(INDEX(Blocks!$M$2:$M$1065,MATCH($A15&amp;"|4",Blocks!$A$2:$A$1065,0)),"")=0,"",IFERROR(INDEX(Blocks!$P$2:$P$1065,MATCH($A15&amp;"|4",Blocks!$A$2:$A$1065,0)),""))</f>
        <v/>
      </c>
      <c r="Z15" s="18">
        <f>IF(IFERROR(INDEX(Blocks!$M$2:$M$1065,MATCH($A15&amp;"|4",Blocks!$A$2:$A$1065,0)),"")=0,"",IFERROR(INDEX(Blocks!$S$2:$S$1065,MATCH($A15&amp;"|4",Blocks!$A$2:$A$1065,0)),""))</f>
        <v/>
      </c>
      <c r="AA15" s="20">
        <f>IFERROR(INDEX(Blocks!$T$2:$T$1065,MATCH($A15&amp;"|4",Blocks!$A$2:$A$1065,0)),"")</f>
        <v/>
      </c>
      <c r="AB15" s="15">
        <f>IFERROR(INDEX(Blocks!$N$2:$N$1065,MATCH($A15&amp;"|5",Blocks!$A$2:$A$1065,0)),"")</f>
        <v/>
      </c>
      <c r="AC15" s="16">
        <f>IF(IFERROR(INDEX(Blocks!$M$2:$M$1065,MATCH($A15&amp;"|5",Blocks!$A$2:$A$1065,0)),"")=0,"",IFERROR(INDEX(Blocks!$P$2:$P$1065,MATCH($A15&amp;"|5",Blocks!$A$2:$A$1065,0)),""))</f>
        <v/>
      </c>
      <c r="AD15" s="15">
        <f>IF(IFERROR(INDEX(Blocks!$M$2:$M$1065,MATCH($A15&amp;"|5",Blocks!$A$2:$A$1065,0)),"")=0,"",IFERROR(INDEX(Blocks!$S$2:$S$1065,MATCH($A15&amp;"|5",Blocks!$A$2:$A$1065,0)),""))</f>
        <v/>
      </c>
      <c r="AE15" s="17">
        <f>IFERROR(INDEX(Blocks!$T$2:$T$1065,MATCH($A15&amp;"|5",Blocks!$A$2:$A$1065,0)),"")</f>
        <v/>
      </c>
      <c r="AF15" s="18">
        <f>IFERROR(INDEX(Blocks!$N$2:$N$1065,MATCH($A15&amp;"|6",Blocks!$A$2:$A$1065,0)),"")</f>
        <v/>
      </c>
      <c r="AG15" s="19">
        <f>IF(IFERROR(INDEX(Blocks!$M$2:$M$1065,MATCH($A15&amp;"|6",Blocks!$A$2:$A$1065,0)),"")=0,"",IFERROR(INDEX(Blocks!$P$2:$P$1065,MATCH($A15&amp;"|6",Blocks!$A$2:$A$1065,0)),""))</f>
        <v/>
      </c>
      <c r="AH15" s="18">
        <f>IF(IFERROR(INDEX(Blocks!$M$2:$M$1065,MATCH($A15&amp;"|6",Blocks!$A$2:$A$1065,0)),"")=0,"",IFERROR(INDEX(Blocks!$S$2:$S$1065,MATCH($A15&amp;"|6",Blocks!$A$2:$A$1065,0)),""))</f>
        <v/>
      </c>
      <c r="AI15" s="20">
        <f>IFERROR(INDEX(Blocks!$T$2:$T$1065,MATCH($A15&amp;"|6",Blocks!$A$2:$A$1065,0)),"")</f>
        <v/>
      </c>
      <c r="AJ15" s="15">
        <f>IFERROR(INDEX(Blocks!$N$2:$N$1065,MATCH($A15&amp;"|7",Blocks!$A$2:$A$1065,0)),"")</f>
        <v/>
      </c>
      <c r="AK15" s="16">
        <f>IF(IFERROR(INDEX(Blocks!$M$2:$M$1065,MATCH($A15&amp;"|7",Blocks!$A$2:$A$1065,0)),"")=0,"",IFERROR(INDEX(Blocks!$P$2:$P$1065,MATCH($A15&amp;"|7",Blocks!$A$2:$A$1065,0)),""))</f>
        <v/>
      </c>
      <c r="AL15" s="15">
        <f>IF(IFERROR(INDEX(Blocks!$M$2:$M$1065,MATCH($A15&amp;"|7",Blocks!$A$2:$A$1065,0)),"")=0,"",IFERROR(INDEX(Blocks!$S$2:$S$1065,MATCH($A15&amp;"|7",Blocks!$A$2:$A$1065,0)),""))</f>
        <v/>
      </c>
      <c r="AM15" s="17">
        <f>IFERROR(INDEX(Blocks!$T$2:$T$1065,MATCH($A15&amp;"|7",Blocks!$A$2:$A$1065,0)),"")</f>
        <v/>
      </c>
      <c r="AN15" s="18">
        <f>IFERROR(INDEX(Blocks!$N$2:$N$1065,MATCH($A15&amp;"|8",Blocks!$A$2:$A$1065,0)),"")</f>
        <v/>
      </c>
      <c r="AO15" s="19">
        <f>IF(IFERROR(INDEX(Blocks!$M$2:$M$1065,MATCH($A15&amp;"|8",Blocks!$A$2:$A$1065,0)),"")=0,"",IFERROR(INDEX(Blocks!$P$2:$P$1065,MATCH($A15&amp;"|8",Blocks!$A$2:$A$1065,0)),""))</f>
        <v/>
      </c>
      <c r="AP15" s="18">
        <f>IF(IFERROR(INDEX(Blocks!$M$2:$M$1065,MATCH($A15&amp;"|8",Blocks!$A$2:$A$1065,0)),"")=0,"",IFERROR(INDEX(Blocks!$S$2:$S$1065,MATCH($A15&amp;"|8",Blocks!$A$2:$A$1065,0)),""))</f>
        <v/>
      </c>
      <c r="AQ15" s="20">
        <f>IFERROR(INDEX(Blocks!$T$2:$T$1065,MATCH($A15&amp;"|8",Blocks!$A$2:$A$1065,0)),"")</f>
        <v/>
      </c>
      <c r="AR15" s="15">
        <f>IFERROR(INDEX(Blocks!$N$2:$N$1065,MATCH($A15&amp;"|9",Blocks!$A$2:$A$1065,0)),"")</f>
        <v/>
      </c>
      <c r="AS15" s="16">
        <f>IF(IFERROR(INDEX(Blocks!$M$2:$M$1065,MATCH($A15&amp;"|9",Blocks!$A$2:$A$1065,0)),"")=0,"",IFERROR(INDEX(Blocks!$P$2:$P$1065,MATCH($A15&amp;"|9",Blocks!$A$2:$A$1065,0)),""))</f>
        <v/>
      </c>
      <c r="AT15" s="15">
        <f>IF(IFERROR(INDEX(Blocks!$M$2:$M$1065,MATCH($A15&amp;"|9",Blocks!$A$2:$A$1065,0)),"")=0,"",IFERROR(INDEX(Blocks!$S$2:$S$1065,MATCH($A15&amp;"|9",Blocks!$A$2:$A$1065,0)),""))</f>
        <v/>
      </c>
      <c r="AU15" s="17">
        <f>IFERROR(INDEX(Blocks!$T$2:$T$1065,MATCH($A15&amp;"|9",Blocks!$A$2:$A$1065,0)),"")</f>
        <v/>
      </c>
      <c r="AV15" s="18">
        <f>IFERROR(INDEX(Blocks!$N$2:$N$1065,MATCH($A15&amp;"|10",Blocks!$A$2:$A$1065,0)),"")</f>
        <v/>
      </c>
      <c r="AW15" s="19">
        <f>IF(IFERROR(INDEX(Blocks!$M$2:$M$1065,MATCH($A15&amp;"|10",Blocks!$A$2:$A$1065,0)),"")=0,"",IFERROR(INDEX(Blocks!$P$2:$P$1065,MATCH($A15&amp;"|10",Blocks!$A$2:$A$1065,0)),""))</f>
        <v/>
      </c>
      <c r="AX15" s="18">
        <f>IF(IFERROR(INDEX(Blocks!$M$2:$M$1065,MATCH($A15&amp;"|10",Blocks!$A$2:$A$1065,0)),"")=0,"",IFERROR(INDEX(Blocks!$S$2:$S$1065,MATCH($A15&amp;"|10",Blocks!$A$2:$A$1065,0)),""))</f>
        <v/>
      </c>
      <c r="AY15" s="20">
        <f>IFERROR(INDEX(Blocks!$T$2:$T$1065,MATCH($A15&amp;"|10",Blocks!$A$2:$A$1065,0)),"")</f>
        <v/>
      </c>
      <c r="AZ15" s="15">
        <f>IFERROR(INDEX(Blocks!$N$2:$N$1065,MATCH($A15&amp;"|11",Blocks!$A$2:$A$1065,0)),"")</f>
        <v/>
      </c>
      <c r="BA15" s="16">
        <f>IF(IFERROR(INDEX(Blocks!$M$2:$M$1065,MATCH($A15&amp;"|11",Blocks!$A$2:$A$1065,0)),"")=0,"",IFERROR(INDEX(Blocks!$P$2:$P$1065,MATCH($A15&amp;"|11",Blocks!$A$2:$A$1065,0)),""))</f>
        <v/>
      </c>
      <c r="BB15" s="15">
        <f>IF(IFERROR(INDEX(Blocks!$M$2:$M$1065,MATCH($A15&amp;"|11",Blocks!$A$2:$A$1065,0)),"")=0,"",IFERROR(INDEX(Blocks!$S$2:$S$1065,MATCH($A15&amp;"|11",Blocks!$A$2:$A$1065,0)),""))</f>
        <v/>
      </c>
      <c r="BC15" s="17">
        <f>IFERROR(INDEX(Blocks!$T$2:$T$1065,MATCH($A15&amp;"|11",Blocks!$A$2:$A$1065,0)),"")</f>
        <v/>
      </c>
      <c r="BD15" s="18">
        <f>IFERROR(INDEX(Blocks!$N$2:$N$1065,MATCH($A15&amp;"|12",Blocks!$A$2:$A$1065,0)),"")</f>
        <v/>
      </c>
      <c r="BE15" s="19">
        <f>IF(IFERROR(INDEX(Blocks!$M$2:$M$1065,MATCH($A15&amp;"|12",Blocks!$A$2:$A$1065,0)),"")=0,"",IFERROR(INDEX(Blocks!$P$2:$P$1065,MATCH($A15&amp;"|12",Blocks!$A$2:$A$1065,0)),""))</f>
        <v/>
      </c>
      <c r="BF15" s="18">
        <f>IF(IFERROR(INDEX(Blocks!$M$2:$M$1065,MATCH($A15&amp;"|12",Blocks!$A$2:$A$1065,0)),"")=0,"",IFERROR(INDEX(Blocks!$S$2:$S$1065,MATCH($A15&amp;"|12",Blocks!$A$2:$A$1065,0)),""))</f>
        <v/>
      </c>
      <c r="BG15" s="20">
        <f>IFERROR(INDEX(Blocks!$T$2:$T$1065,MATCH($A15&amp;"|12",Blocks!$A$2:$A$1065,0)),"")</f>
        <v/>
      </c>
    </row>
    <row r="16">
      <c r="A16" s="6" t="inlineStr">
        <is>
          <t>Walsall</t>
        </is>
      </c>
      <c r="B16" s="11" t="n">
        <v>11</v>
      </c>
      <c r="C16" s="12">
        <f>IFERROR(INDEX(Ratings!$F:$F,MATCH($A16,Ratings!$C:$C,0)),"")</f>
        <v/>
      </c>
      <c r="D16" s="11">
        <f>SUMIFS(TeamGames!$X$2:$X$4073,TeamGames!$D$2:$D$4073,$A16)</f>
        <v/>
      </c>
      <c r="E16" s="11">
        <f>SUMIFS(TeamGames!$O$2:$O$4073,TeamGames!$D$2:$D$4073,$A16)</f>
        <v/>
      </c>
      <c r="F16" s="13">
        <f>SUMIFS(TeamGames!$S$2:$S$4073,TeamGames!$D$2:$D$4073,$A16,TeamGames!$X$2:$X$4073,1)</f>
        <v/>
      </c>
      <c r="G16" s="14">
        <f>IF(D16=0,"",E16-F16)</f>
        <v/>
      </c>
      <c r="H16" s="13">
        <f>SUMIFS(TeamGames!$W$2:$W$4073,TeamGames!$D$2:$D$4073,$A16)</f>
        <v/>
      </c>
      <c r="I16" s="14">
        <f>IF(D16=0,"",H16-F16)</f>
        <v/>
      </c>
      <c r="J16" s="13">
        <f>SUMIFS(TeamGames!$T$2:$T$4073,TeamGames!$D$2:$D$4073,$A16)</f>
        <v/>
      </c>
      <c r="K16" s="13">
        <f>SUMIFS(TeamGames!$U$2:$U$4073,TeamGames!$D$2:$D$4073,$A16)</f>
        <v/>
      </c>
      <c r="L16" s="15">
        <f>IFERROR(INDEX(Blocks!$N$2:$N$1065,MATCH($A16&amp;"|1",Blocks!$A$2:$A$1065,0)),"")</f>
        <v/>
      </c>
      <c r="M16" s="16">
        <f>IF(IFERROR(INDEX(Blocks!$M$2:$M$1065,MATCH($A16&amp;"|1",Blocks!$A$2:$A$1065,0)),"")=0,"",IFERROR(INDEX(Blocks!$P$2:$P$1065,MATCH($A16&amp;"|1",Blocks!$A$2:$A$1065,0)),""))</f>
        <v/>
      </c>
      <c r="N16" s="15">
        <f>IF(IFERROR(INDEX(Blocks!$M$2:$M$1065,MATCH($A16&amp;"|1",Blocks!$A$2:$A$1065,0)),"")=0,"",IFERROR(INDEX(Blocks!$S$2:$S$1065,MATCH($A16&amp;"|1",Blocks!$A$2:$A$1065,0)),""))</f>
        <v/>
      </c>
      <c r="O16" s="17">
        <f>IFERROR(INDEX(Blocks!$T$2:$T$1065,MATCH($A16&amp;"|1",Blocks!$A$2:$A$1065,0)),"")</f>
        <v/>
      </c>
      <c r="P16" s="18">
        <f>IFERROR(INDEX(Blocks!$N$2:$N$1065,MATCH($A16&amp;"|2",Blocks!$A$2:$A$1065,0)),"")</f>
        <v/>
      </c>
      <c r="Q16" s="19">
        <f>IF(IFERROR(INDEX(Blocks!$M$2:$M$1065,MATCH($A16&amp;"|2",Blocks!$A$2:$A$1065,0)),"")=0,"",IFERROR(INDEX(Blocks!$P$2:$P$1065,MATCH($A16&amp;"|2",Blocks!$A$2:$A$1065,0)),""))</f>
        <v/>
      </c>
      <c r="R16" s="18">
        <f>IF(IFERROR(INDEX(Blocks!$M$2:$M$1065,MATCH($A16&amp;"|2",Blocks!$A$2:$A$1065,0)),"")=0,"",IFERROR(INDEX(Blocks!$S$2:$S$1065,MATCH($A16&amp;"|2",Blocks!$A$2:$A$1065,0)),""))</f>
        <v/>
      </c>
      <c r="S16" s="20">
        <f>IFERROR(INDEX(Blocks!$T$2:$T$1065,MATCH($A16&amp;"|2",Blocks!$A$2:$A$1065,0)),"")</f>
        <v/>
      </c>
      <c r="T16" s="15">
        <f>IFERROR(INDEX(Blocks!$N$2:$N$1065,MATCH($A16&amp;"|3",Blocks!$A$2:$A$1065,0)),"")</f>
        <v/>
      </c>
      <c r="U16" s="16">
        <f>IF(IFERROR(INDEX(Blocks!$M$2:$M$1065,MATCH($A16&amp;"|3",Blocks!$A$2:$A$1065,0)),"")=0,"",IFERROR(INDEX(Blocks!$P$2:$P$1065,MATCH($A16&amp;"|3",Blocks!$A$2:$A$1065,0)),""))</f>
        <v/>
      </c>
      <c r="V16" s="15">
        <f>IF(IFERROR(INDEX(Blocks!$M$2:$M$1065,MATCH($A16&amp;"|3",Blocks!$A$2:$A$1065,0)),"")=0,"",IFERROR(INDEX(Blocks!$S$2:$S$1065,MATCH($A16&amp;"|3",Blocks!$A$2:$A$1065,0)),""))</f>
        <v/>
      </c>
      <c r="W16" s="17">
        <f>IFERROR(INDEX(Blocks!$T$2:$T$1065,MATCH($A16&amp;"|3",Blocks!$A$2:$A$1065,0)),"")</f>
        <v/>
      </c>
      <c r="X16" s="18">
        <f>IFERROR(INDEX(Blocks!$N$2:$N$1065,MATCH($A16&amp;"|4",Blocks!$A$2:$A$1065,0)),"")</f>
        <v/>
      </c>
      <c r="Y16" s="19">
        <f>IF(IFERROR(INDEX(Blocks!$M$2:$M$1065,MATCH($A16&amp;"|4",Blocks!$A$2:$A$1065,0)),"")=0,"",IFERROR(INDEX(Blocks!$P$2:$P$1065,MATCH($A16&amp;"|4",Blocks!$A$2:$A$1065,0)),""))</f>
        <v/>
      </c>
      <c r="Z16" s="18">
        <f>IF(IFERROR(INDEX(Blocks!$M$2:$M$1065,MATCH($A16&amp;"|4",Blocks!$A$2:$A$1065,0)),"")=0,"",IFERROR(INDEX(Blocks!$S$2:$S$1065,MATCH($A16&amp;"|4",Blocks!$A$2:$A$1065,0)),""))</f>
        <v/>
      </c>
      <c r="AA16" s="20">
        <f>IFERROR(INDEX(Blocks!$T$2:$T$1065,MATCH($A16&amp;"|4",Blocks!$A$2:$A$1065,0)),"")</f>
        <v/>
      </c>
      <c r="AB16" s="15">
        <f>IFERROR(INDEX(Blocks!$N$2:$N$1065,MATCH($A16&amp;"|5",Blocks!$A$2:$A$1065,0)),"")</f>
        <v/>
      </c>
      <c r="AC16" s="16">
        <f>IF(IFERROR(INDEX(Blocks!$M$2:$M$1065,MATCH($A16&amp;"|5",Blocks!$A$2:$A$1065,0)),"")=0,"",IFERROR(INDEX(Blocks!$P$2:$P$1065,MATCH($A16&amp;"|5",Blocks!$A$2:$A$1065,0)),""))</f>
        <v/>
      </c>
      <c r="AD16" s="15">
        <f>IF(IFERROR(INDEX(Blocks!$M$2:$M$1065,MATCH($A16&amp;"|5",Blocks!$A$2:$A$1065,0)),"")=0,"",IFERROR(INDEX(Blocks!$S$2:$S$1065,MATCH($A16&amp;"|5",Blocks!$A$2:$A$1065,0)),""))</f>
        <v/>
      </c>
      <c r="AE16" s="17">
        <f>IFERROR(INDEX(Blocks!$T$2:$T$1065,MATCH($A16&amp;"|5",Blocks!$A$2:$A$1065,0)),"")</f>
        <v/>
      </c>
      <c r="AF16" s="18">
        <f>IFERROR(INDEX(Blocks!$N$2:$N$1065,MATCH($A16&amp;"|6",Blocks!$A$2:$A$1065,0)),"")</f>
        <v/>
      </c>
      <c r="AG16" s="19">
        <f>IF(IFERROR(INDEX(Blocks!$M$2:$M$1065,MATCH($A16&amp;"|6",Blocks!$A$2:$A$1065,0)),"")=0,"",IFERROR(INDEX(Blocks!$P$2:$P$1065,MATCH($A16&amp;"|6",Blocks!$A$2:$A$1065,0)),""))</f>
        <v/>
      </c>
      <c r="AH16" s="18">
        <f>IF(IFERROR(INDEX(Blocks!$M$2:$M$1065,MATCH($A16&amp;"|6",Blocks!$A$2:$A$1065,0)),"")=0,"",IFERROR(INDEX(Blocks!$S$2:$S$1065,MATCH($A16&amp;"|6",Blocks!$A$2:$A$1065,0)),""))</f>
        <v/>
      </c>
      <c r="AI16" s="20">
        <f>IFERROR(INDEX(Blocks!$T$2:$T$1065,MATCH($A16&amp;"|6",Blocks!$A$2:$A$1065,0)),"")</f>
        <v/>
      </c>
      <c r="AJ16" s="15">
        <f>IFERROR(INDEX(Blocks!$N$2:$N$1065,MATCH($A16&amp;"|7",Blocks!$A$2:$A$1065,0)),"")</f>
        <v/>
      </c>
      <c r="AK16" s="16">
        <f>IF(IFERROR(INDEX(Blocks!$M$2:$M$1065,MATCH($A16&amp;"|7",Blocks!$A$2:$A$1065,0)),"")=0,"",IFERROR(INDEX(Blocks!$P$2:$P$1065,MATCH($A16&amp;"|7",Blocks!$A$2:$A$1065,0)),""))</f>
        <v/>
      </c>
      <c r="AL16" s="15">
        <f>IF(IFERROR(INDEX(Blocks!$M$2:$M$1065,MATCH($A16&amp;"|7",Blocks!$A$2:$A$1065,0)),"")=0,"",IFERROR(INDEX(Blocks!$S$2:$S$1065,MATCH($A16&amp;"|7",Blocks!$A$2:$A$1065,0)),""))</f>
        <v/>
      </c>
      <c r="AM16" s="17">
        <f>IFERROR(INDEX(Blocks!$T$2:$T$1065,MATCH($A16&amp;"|7",Blocks!$A$2:$A$1065,0)),"")</f>
        <v/>
      </c>
      <c r="AN16" s="18">
        <f>IFERROR(INDEX(Blocks!$N$2:$N$1065,MATCH($A16&amp;"|8",Blocks!$A$2:$A$1065,0)),"")</f>
        <v/>
      </c>
      <c r="AO16" s="19">
        <f>IF(IFERROR(INDEX(Blocks!$M$2:$M$1065,MATCH($A16&amp;"|8",Blocks!$A$2:$A$1065,0)),"")=0,"",IFERROR(INDEX(Blocks!$P$2:$P$1065,MATCH($A16&amp;"|8",Blocks!$A$2:$A$1065,0)),""))</f>
        <v/>
      </c>
      <c r="AP16" s="18">
        <f>IF(IFERROR(INDEX(Blocks!$M$2:$M$1065,MATCH($A16&amp;"|8",Blocks!$A$2:$A$1065,0)),"")=0,"",IFERROR(INDEX(Blocks!$S$2:$S$1065,MATCH($A16&amp;"|8",Blocks!$A$2:$A$1065,0)),""))</f>
        <v/>
      </c>
      <c r="AQ16" s="20">
        <f>IFERROR(INDEX(Blocks!$T$2:$T$1065,MATCH($A16&amp;"|8",Blocks!$A$2:$A$1065,0)),"")</f>
        <v/>
      </c>
      <c r="AR16" s="15">
        <f>IFERROR(INDEX(Blocks!$N$2:$N$1065,MATCH($A16&amp;"|9",Blocks!$A$2:$A$1065,0)),"")</f>
        <v/>
      </c>
      <c r="AS16" s="16">
        <f>IF(IFERROR(INDEX(Blocks!$M$2:$M$1065,MATCH($A16&amp;"|9",Blocks!$A$2:$A$1065,0)),"")=0,"",IFERROR(INDEX(Blocks!$P$2:$P$1065,MATCH($A16&amp;"|9",Blocks!$A$2:$A$1065,0)),""))</f>
        <v/>
      </c>
      <c r="AT16" s="15">
        <f>IF(IFERROR(INDEX(Blocks!$M$2:$M$1065,MATCH($A16&amp;"|9",Blocks!$A$2:$A$1065,0)),"")=0,"",IFERROR(INDEX(Blocks!$S$2:$S$1065,MATCH($A16&amp;"|9",Blocks!$A$2:$A$1065,0)),""))</f>
        <v/>
      </c>
      <c r="AU16" s="17">
        <f>IFERROR(INDEX(Blocks!$T$2:$T$1065,MATCH($A16&amp;"|9",Blocks!$A$2:$A$1065,0)),"")</f>
        <v/>
      </c>
      <c r="AV16" s="18">
        <f>IFERROR(INDEX(Blocks!$N$2:$N$1065,MATCH($A16&amp;"|10",Blocks!$A$2:$A$1065,0)),"")</f>
        <v/>
      </c>
      <c r="AW16" s="19">
        <f>IF(IFERROR(INDEX(Blocks!$M$2:$M$1065,MATCH($A16&amp;"|10",Blocks!$A$2:$A$1065,0)),"")=0,"",IFERROR(INDEX(Blocks!$P$2:$P$1065,MATCH($A16&amp;"|10",Blocks!$A$2:$A$1065,0)),""))</f>
        <v/>
      </c>
      <c r="AX16" s="18">
        <f>IF(IFERROR(INDEX(Blocks!$M$2:$M$1065,MATCH($A16&amp;"|10",Blocks!$A$2:$A$1065,0)),"")=0,"",IFERROR(INDEX(Blocks!$S$2:$S$1065,MATCH($A16&amp;"|10",Blocks!$A$2:$A$1065,0)),""))</f>
        <v/>
      </c>
      <c r="AY16" s="20">
        <f>IFERROR(INDEX(Blocks!$T$2:$T$1065,MATCH($A16&amp;"|10",Blocks!$A$2:$A$1065,0)),"")</f>
        <v/>
      </c>
      <c r="AZ16" s="15">
        <f>IFERROR(INDEX(Blocks!$N$2:$N$1065,MATCH($A16&amp;"|11",Blocks!$A$2:$A$1065,0)),"")</f>
        <v/>
      </c>
      <c r="BA16" s="16">
        <f>IF(IFERROR(INDEX(Blocks!$M$2:$M$1065,MATCH($A16&amp;"|11",Blocks!$A$2:$A$1065,0)),"")=0,"",IFERROR(INDEX(Blocks!$P$2:$P$1065,MATCH($A16&amp;"|11",Blocks!$A$2:$A$1065,0)),""))</f>
        <v/>
      </c>
      <c r="BB16" s="15">
        <f>IF(IFERROR(INDEX(Blocks!$M$2:$M$1065,MATCH($A16&amp;"|11",Blocks!$A$2:$A$1065,0)),"")=0,"",IFERROR(INDEX(Blocks!$S$2:$S$1065,MATCH($A16&amp;"|11",Blocks!$A$2:$A$1065,0)),""))</f>
        <v/>
      </c>
      <c r="BC16" s="17">
        <f>IFERROR(INDEX(Blocks!$T$2:$T$1065,MATCH($A16&amp;"|11",Blocks!$A$2:$A$1065,0)),"")</f>
        <v/>
      </c>
      <c r="BD16" s="18">
        <f>IFERROR(INDEX(Blocks!$N$2:$N$1065,MATCH($A16&amp;"|12",Blocks!$A$2:$A$1065,0)),"")</f>
        <v/>
      </c>
      <c r="BE16" s="19">
        <f>IF(IFERROR(INDEX(Blocks!$M$2:$M$1065,MATCH($A16&amp;"|12",Blocks!$A$2:$A$1065,0)),"")=0,"",IFERROR(INDEX(Blocks!$P$2:$P$1065,MATCH($A16&amp;"|12",Blocks!$A$2:$A$1065,0)),""))</f>
        <v/>
      </c>
      <c r="BF16" s="18">
        <f>IF(IFERROR(INDEX(Blocks!$M$2:$M$1065,MATCH($A16&amp;"|12",Blocks!$A$2:$A$1065,0)),"")=0,"",IFERROR(INDEX(Blocks!$S$2:$S$1065,MATCH($A16&amp;"|12",Blocks!$A$2:$A$1065,0)),""))</f>
        <v/>
      </c>
      <c r="BG16" s="20">
        <f>IFERROR(INDEX(Blocks!$T$2:$T$1065,MATCH($A16&amp;"|12",Blocks!$A$2:$A$1065,0)),"")</f>
        <v/>
      </c>
    </row>
    <row r="17">
      <c r="A17" s="6" t="inlineStr">
        <is>
          <t>Gillingham</t>
        </is>
      </c>
      <c r="B17" s="11" t="n">
        <v>12</v>
      </c>
      <c r="C17" s="12">
        <f>IFERROR(INDEX(Ratings!$F:$F,MATCH($A17,Ratings!$C:$C,0)),"")</f>
        <v/>
      </c>
      <c r="D17" s="11">
        <f>SUMIFS(TeamGames!$X$2:$X$4073,TeamGames!$D$2:$D$4073,$A17)</f>
        <v/>
      </c>
      <c r="E17" s="11">
        <f>SUMIFS(TeamGames!$O$2:$O$4073,TeamGames!$D$2:$D$4073,$A17)</f>
        <v/>
      </c>
      <c r="F17" s="13">
        <f>SUMIFS(TeamGames!$S$2:$S$4073,TeamGames!$D$2:$D$4073,$A17,TeamGames!$X$2:$X$4073,1)</f>
        <v/>
      </c>
      <c r="G17" s="14">
        <f>IF(D17=0,"",E17-F17)</f>
        <v/>
      </c>
      <c r="H17" s="13">
        <f>SUMIFS(TeamGames!$W$2:$W$4073,TeamGames!$D$2:$D$4073,$A17)</f>
        <v/>
      </c>
      <c r="I17" s="14">
        <f>IF(D17=0,"",H17-F17)</f>
        <v/>
      </c>
      <c r="J17" s="13">
        <f>SUMIFS(TeamGames!$T$2:$T$4073,TeamGames!$D$2:$D$4073,$A17)</f>
        <v/>
      </c>
      <c r="K17" s="13">
        <f>SUMIFS(TeamGames!$U$2:$U$4073,TeamGames!$D$2:$D$4073,$A17)</f>
        <v/>
      </c>
      <c r="L17" s="15">
        <f>IFERROR(INDEX(Blocks!$N$2:$N$1065,MATCH($A17&amp;"|1",Blocks!$A$2:$A$1065,0)),"")</f>
        <v/>
      </c>
      <c r="M17" s="16">
        <f>IF(IFERROR(INDEX(Blocks!$M$2:$M$1065,MATCH($A17&amp;"|1",Blocks!$A$2:$A$1065,0)),"")=0,"",IFERROR(INDEX(Blocks!$P$2:$P$1065,MATCH($A17&amp;"|1",Blocks!$A$2:$A$1065,0)),""))</f>
        <v/>
      </c>
      <c r="N17" s="15">
        <f>IF(IFERROR(INDEX(Blocks!$M$2:$M$1065,MATCH($A17&amp;"|1",Blocks!$A$2:$A$1065,0)),"")=0,"",IFERROR(INDEX(Blocks!$S$2:$S$1065,MATCH($A17&amp;"|1",Blocks!$A$2:$A$1065,0)),""))</f>
        <v/>
      </c>
      <c r="O17" s="17">
        <f>IFERROR(INDEX(Blocks!$T$2:$T$1065,MATCH($A17&amp;"|1",Blocks!$A$2:$A$1065,0)),"")</f>
        <v/>
      </c>
      <c r="P17" s="18">
        <f>IFERROR(INDEX(Blocks!$N$2:$N$1065,MATCH($A17&amp;"|2",Blocks!$A$2:$A$1065,0)),"")</f>
        <v/>
      </c>
      <c r="Q17" s="19">
        <f>IF(IFERROR(INDEX(Blocks!$M$2:$M$1065,MATCH($A17&amp;"|2",Blocks!$A$2:$A$1065,0)),"")=0,"",IFERROR(INDEX(Blocks!$P$2:$P$1065,MATCH($A17&amp;"|2",Blocks!$A$2:$A$1065,0)),""))</f>
        <v/>
      </c>
      <c r="R17" s="18">
        <f>IF(IFERROR(INDEX(Blocks!$M$2:$M$1065,MATCH($A17&amp;"|2",Blocks!$A$2:$A$1065,0)),"")=0,"",IFERROR(INDEX(Blocks!$S$2:$S$1065,MATCH($A17&amp;"|2",Blocks!$A$2:$A$1065,0)),""))</f>
        <v/>
      </c>
      <c r="S17" s="20">
        <f>IFERROR(INDEX(Blocks!$T$2:$T$1065,MATCH($A17&amp;"|2",Blocks!$A$2:$A$1065,0)),"")</f>
        <v/>
      </c>
      <c r="T17" s="15">
        <f>IFERROR(INDEX(Blocks!$N$2:$N$1065,MATCH($A17&amp;"|3",Blocks!$A$2:$A$1065,0)),"")</f>
        <v/>
      </c>
      <c r="U17" s="16">
        <f>IF(IFERROR(INDEX(Blocks!$M$2:$M$1065,MATCH($A17&amp;"|3",Blocks!$A$2:$A$1065,0)),"")=0,"",IFERROR(INDEX(Blocks!$P$2:$P$1065,MATCH($A17&amp;"|3",Blocks!$A$2:$A$1065,0)),""))</f>
        <v/>
      </c>
      <c r="V17" s="15">
        <f>IF(IFERROR(INDEX(Blocks!$M$2:$M$1065,MATCH($A17&amp;"|3",Blocks!$A$2:$A$1065,0)),"")=0,"",IFERROR(INDEX(Blocks!$S$2:$S$1065,MATCH($A17&amp;"|3",Blocks!$A$2:$A$1065,0)),""))</f>
        <v/>
      </c>
      <c r="W17" s="17">
        <f>IFERROR(INDEX(Blocks!$T$2:$T$1065,MATCH($A17&amp;"|3",Blocks!$A$2:$A$1065,0)),"")</f>
        <v/>
      </c>
      <c r="X17" s="18">
        <f>IFERROR(INDEX(Blocks!$N$2:$N$1065,MATCH($A17&amp;"|4",Blocks!$A$2:$A$1065,0)),"")</f>
        <v/>
      </c>
      <c r="Y17" s="19">
        <f>IF(IFERROR(INDEX(Blocks!$M$2:$M$1065,MATCH($A17&amp;"|4",Blocks!$A$2:$A$1065,0)),"")=0,"",IFERROR(INDEX(Blocks!$P$2:$P$1065,MATCH($A17&amp;"|4",Blocks!$A$2:$A$1065,0)),""))</f>
        <v/>
      </c>
      <c r="Z17" s="18">
        <f>IF(IFERROR(INDEX(Blocks!$M$2:$M$1065,MATCH($A17&amp;"|4",Blocks!$A$2:$A$1065,0)),"")=0,"",IFERROR(INDEX(Blocks!$S$2:$S$1065,MATCH($A17&amp;"|4",Blocks!$A$2:$A$1065,0)),""))</f>
        <v/>
      </c>
      <c r="AA17" s="20">
        <f>IFERROR(INDEX(Blocks!$T$2:$T$1065,MATCH($A17&amp;"|4",Blocks!$A$2:$A$1065,0)),"")</f>
        <v/>
      </c>
      <c r="AB17" s="15">
        <f>IFERROR(INDEX(Blocks!$N$2:$N$1065,MATCH($A17&amp;"|5",Blocks!$A$2:$A$1065,0)),"")</f>
        <v/>
      </c>
      <c r="AC17" s="16">
        <f>IF(IFERROR(INDEX(Blocks!$M$2:$M$1065,MATCH($A17&amp;"|5",Blocks!$A$2:$A$1065,0)),"")=0,"",IFERROR(INDEX(Blocks!$P$2:$P$1065,MATCH($A17&amp;"|5",Blocks!$A$2:$A$1065,0)),""))</f>
        <v/>
      </c>
      <c r="AD17" s="15">
        <f>IF(IFERROR(INDEX(Blocks!$M$2:$M$1065,MATCH($A17&amp;"|5",Blocks!$A$2:$A$1065,0)),"")=0,"",IFERROR(INDEX(Blocks!$S$2:$S$1065,MATCH($A17&amp;"|5",Blocks!$A$2:$A$1065,0)),""))</f>
        <v/>
      </c>
      <c r="AE17" s="17">
        <f>IFERROR(INDEX(Blocks!$T$2:$T$1065,MATCH($A17&amp;"|5",Blocks!$A$2:$A$1065,0)),"")</f>
        <v/>
      </c>
      <c r="AF17" s="18">
        <f>IFERROR(INDEX(Blocks!$N$2:$N$1065,MATCH($A17&amp;"|6",Blocks!$A$2:$A$1065,0)),"")</f>
        <v/>
      </c>
      <c r="AG17" s="19">
        <f>IF(IFERROR(INDEX(Blocks!$M$2:$M$1065,MATCH($A17&amp;"|6",Blocks!$A$2:$A$1065,0)),"")=0,"",IFERROR(INDEX(Blocks!$P$2:$P$1065,MATCH($A17&amp;"|6",Blocks!$A$2:$A$1065,0)),""))</f>
        <v/>
      </c>
      <c r="AH17" s="18">
        <f>IF(IFERROR(INDEX(Blocks!$M$2:$M$1065,MATCH($A17&amp;"|6",Blocks!$A$2:$A$1065,0)),"")=0,"",IFERROR(INDEX(Blocks!$S$2:$S$1065,MATCH($A17&amp;"|6",Blocks!$A$2:$A$1065,0)),""))</f>
        <v/>
      </c>
      <c r="AI17" s="20">
        <f>IFERROR(INDEX(Blocks!$T$2:$T$1065,MATCH($A17&amp;"|6",Blocks!$A$2:$A$1065,0)),"")</f>
        <v/>
      </c>
      <c r="AJ17" s="15">
        <f>IFERROR(INDEX(Blocks!$N$2:$N$1065,MATCH($A17&amp;"|7",Blocks!$A$2:$A$1065,0)),"")</f>
        <v/>
      </c>
      <c r="AK17" s="16">
        <f>IF(IFERROR(INDEX(Blocks!$M$2:$M$1065,MATCH($A17&amp;"|7",Blocks!$A$2:$A$1065,0)),"")=0,"",IFERROR(INDEX(Blocks!$P$2:$P$1065,MATCH($A17&amp;"|7",Blocks!$A$2:$A$1065,0)),""))</f>
        <v/>
      </c>
      <c r="AL17" s="15">
        <f>IF(IFERROR(INDEX(Blocks!$M$2:$M$1065,MATCH($A17&amp;"|7",Blocks!$A$2:$A$1065,0)),"")=0,"",IFERROR(INDEX(Blocks!$S$2:$S$1065,MATCH($A17&amp;"|7",Blocks!$A$2:$A$1065,0)),""))</f>
        <v/>
      </c>
      <c r="AM17" s="17">
        <f>IFERROR(INDEX(Blocks!$T$2:$T$1065,MATCH($A17&amp;"|7",Blocks!$A$2:$A$1065,0)),"")</f>
        <v/>
      </c>
      <c r="AN17" s="18">
        <f>IFERROR(INDEX(Blocks!$N$2:$N$1065,MATCH($A17&amp;"|8",Blocks!$A$2:$A$1065,0)),"")</f>
        <v/>
      </c>
      <c r="AO17" s="19">
        <f>IF(IFERROR(INDEX(Blocks!$M$2:$M$1065,MATCH($A17&amp;"|8",Blocks!$A$2:$A$1065,0)),"")=0,"",IFERROR(INDEX(Blocks!$P$2:$P$1065,MATCH($A17&amp;"|8",Blocks!$A$2:$A$1065,0)),""))</f>
        <v/>
      </c>
      <c r="AP17" s="18">
        <f>IF(IFERROR(INDEX(Blocks!$M$2:$M$1065,MATCH($A17&amp;"|8",Blocks!$A$2:$A$1065,0)),"")=0,"",IFERROR(INDEX(Blocks!$S$2:$S$1065,MATCH($A17&amp;"|8",Blocks!$A$2:$A$1065,0)),""))</f>
        <v/>
      </c>
      <c r="AQ17" s="20">
        <f>IFERROR(INDEX(Blocks!$T$2:$T$1065,MATCH($A17&amp;"|8",Blocks!$A$2:$A$1065,0)),"")</f>
        <v/>
      </c>
      <c r="AR17" s="15">
        <f>IFERROR(INDEX(Blocks!$N$2:$N$1065,MATCH($A17&amp;"|9",Blocks!$A$2:$A$1065,0)),"")</f>
        <v/>
      </c>
      <c r="AS17" s="16">
        <f>IF(IFERROR(INDEX(Blocks!$M$2:$M$1065,MATCH($A17&amp;"|9",Blocks!$A$2:$A$1065,0)),"")=0,"",IFERROR(INDEX(Blocks!$P$2:$P$1065,MATCH($A17&amp;"|9",Blocks!$A$2:$A$1065,0)),""))</f>
        <v/>
      </c>
      <c r="AT17" s="15">
        <f>IF(IFERROR(INDEX(Blocks!$M$2:$M$1065,MATCH($A17&amp;"|9",Blocks!$A$2:$A$1065,0)),"")=0,"",IFERROR(INDEX(Blocks!$S$2:$S$1065,MATCH($A17&amp;"|9",Blocks!$A$2:$A$1065,0)),""))</f>
        <v/>
      </c>
      <c r="AU17" s="17">
        <f>IFERROR(INDEX(Blocks!$T$2:$T$1065,MATCH($A17&amp;"|9",Blocks!$A$2:$A$1065,0)),"")</f>
        <v/>
      </c>
      <c r="AV17" s="18">
        <f>IFERROR(INDEX(Blocks!$N$2:$N$1065,MATCH($A17&amp;"|10",Blocks!$A$2:$A$1065,0)),"")</f>
        <v/>
      </c>
      <c r="AW17" s="19">
        <f>IF(IFERROR(INDEX(Blocks!$M$2:$M$1065,MATCH($A17&amp;"|10",Blocks!$A$2:$A$1065,0)),"")=0,"",IFERROR(INDEX(Blocks!$P$2:$P$1065,MATCH($A17&amp;"|10",Blocks!$A$2:$A$1065,0)),""))</f>
        <v/>
      </c>
      <c r="AX17" s="18">
        <f>IF(IFERROR(INDEX(Blocks!$M$2:$M$1065,MATCH($A17&amp;"|10",Blocks!$A$2:$A$1065,0)),"")=0,"",IFERROR(INDEX(Blocks!$S$2:$S$1065,MATCH($A17&amp;"|10",Blocks!$A$2:$A$1065,0)),""))</f>
        <v/>
      </c>
      <c r="AY17" s="20">
        <f>IFERROR(INDEX(Blocks!$T$2:$T$1065,MATCH($A17&amp;"|10",Blocks!$A$2:$A$1065,0)),"")</f>
        <v/>
      </c>
      <c r="AZ17" s="15">
        <f>IFERROR(INDEX(Blocks!$N$2:$N$1065,MATCH($A17&amp;"|11",Blocks!$A$2:$A$1065,0)),"")</f>
        <v/>
      </c>
      <c r="BA17" s="16">
        <f>IF(IFERROR(INDEX(Blocks!$M$2:$M$1065,MATCH($A17&amp;"|11",Blocks!$A$2:$A$1065,0)),"")=0,"",IFERROR(INDEX(Blocks!$P$2:$P$1065,MATCH($A17&amp;"|11",Blocks!$A$2:$A$1065,0)),""))</f>
        <v/>
      </c>
      <c r="BB17" s="15">
        <f>IF(IFERROR(INDEX(Blocks!$M$2:$M$1065,MATCH($A17&amp;"|11",Blocks!$A$2:$A$1065,0)),"")=0,"",IFERROR(INDEX(Blocks!$S$2:$S$1065,MATCH($A17&amp;"|11",Blocks!$A$2:$A$1065,0)),""))</f>
        <v/>
      </c>
      <c r="BC17" s="17">
        <f>IFERROR(INDEX(Blocks!$T$2:$T$1065,MATCH($A17&amp;"|11",Blocks!$A$2:$A$1065,0)),"")</f>
        <v/>
      </c>
      <c r="BD17" s="18">
        <f>IFERROR(INDEX(Blocks!$N$2:$N$1065,MATCH($A17&amp;"|12",Blocks!$A$2:$A$1065,0)),"")</f>
        <v/>
      </c>
      <c r="BE17" s="19">
        <f>IF(IFERROR(INDEX(Blocks!$M$2:$M$1065,MATCH($A17&amp;"|12",Blocks!$A$2:$A$1065,0)),"")=0,"",IFERROR(INDEX(Blocks!$P$2:$P$1065,MATCH($A17&amp;"|12",Blocks!$A$2:$A$1065,0)),""))</f>
        <v/>
      </c>
      <c r="BF17" s="18">
        <f>IF(IFERROR(INDEX(Blocks!$M$2:$M$1065,MATCH($A17&amp;"|12",Blocks!$A$2:$A$1065,0)),"")=0,"",IFERROR(INDEX(Blocks!$S$2:$S$1065,MATCH($A17&amp;"|12",Blocks!$A$2:$A$1065,0)),""))</f>
        <v/>
      </c>
      <c r="BG17" s="20">
        <f>IFERROR(INDEX(Blocks!$T$2:$T$1065,MATCH($A17&amp;"|12",Blocks!$A$2:$A$1065,0)),"")</f>
        <v/>
      </c>
    </row>
    <row r="18">
      <c r="A18" s="6" t="inlineStr">
        <is>
          <t>Colchester</t>
        </is>
      </c>
      <c r="B18" s="11" t="n">
        <v>13</v>
      </c>
      <c r="C18" s="12">
        <f>IFERROR(INDEX(Ratings!$F:$F,MATCH($A18,Ratings!$C:$C,0)),"")</f>
        <v/>
      </c>
      <c r="D18" s="11">
        <f>SUMIFS(TeamGames!$X$2:$X$4073,TeamGames!$D$2:$D$4073,$A18)</f>
        <v/>
      </c>
      <c r="E18" s="11">
        <f>SUMIFS(TeamGames!$O$2:$O$4073,TeamGames!$D$2:$D$4073,$A18)</f>
        <v/>
      </c>
      <c r="F18" s="13">
        <f>SUMIFS(TeamGames!$S$2:$S$4073,TeamGames!$D$2:$D$4073,$A18,TeamGames!$X$2:$X$4073,1)</f>
        <v/>
      </c>
      <c r="G18" s="14">
        <f>IF(D18=0,"",E18-F18)</f>
        <v/>
      </c>
      <c r="H18" s="13">
        <f>SUMIFS(TeamGames!$W$2:$W$4073,TeamGames!$D$2:$D$4073,$A18)</f>
        <v/>
      </c>
      <c r="I18" s="14">
        <f>IF(D18=0,"",H18-F18)</f>
        <v/>
      </c>
      <c r="J18" s="13">
        <f>SUMIFS(TeamGames!$T$2:$T$4073,TeamGames!$D$2:$D$4073,$A18)</f>
        <v/>
      </c>
      <c r="K18" s="13">
        <f>SUMIFS(TeamGames!$U$2:$U$4073,TeamGames!$D$2:$D$4073,$A18)</f>
        <v/>
      </c>
      <c r="L18" s="15">
        <f>IFERROR(INDEX(Blocks!$N$2:$N$1065,MATCH($A18&amp;"|1",Blocks!$A$2:$A$1065,0)),"")</f>
        <v/>
      </c>
      <c r="M18" s="16">
        <f>IF(IFERROR(INDEX(Blocks!$M$2:$M$1065,MATCH($A18&amp;"|1",Blocks!$A$2:$A$1065,0)),"")=0,"",IFERROR(INDEX(Blocks!$P$2:$P$1065,MATCH($A18&amp;"|1",Blocks!$A$2:$A$1065,0)),""))</f>
        <v/>
      </c>
      <c r="N18" s="15">
        <f>IF(IFERROR(INDEX(Blocks!$M$2:$M$1065,MATCH($A18&amp;"|1",Blocks!$A$2:$A$1065,0)),"")=0,"",IFERROR(INDEX(Blocks!$S$2:$S$1065,MATCH($A18&amp;"|1",Blocks!$A$2:$A$1065,0)),""))</f>
        <v/>
      </c>
      <c r="O18" s="17">
        <f>IFERROR(INDEX(Blocks!$T$2:$T$1065,MATCH($A18&amp;"|1",Blocks!$A$2:$A$1065,0)),"")</f>
        <v/>
      </c>
      <c r="P18" s="18">
        <f>IFERROR(INDEX(Blocks!$N$2:$N$1065,MATCH($A18&amp;"|2",Blocks!$A$2:$A$1065,0)),"")</f>
        <v/>
      </c>
      <c r="Q18" s="19">
        <f>IF(IFERROR(INDEX(Blocks!$M$2:$M$1065,MATCH($A18&amp;"|2",Blocks!$A$2:$A$1065,0)),"")=0,"",IFERROR(INDEX(Blocks!$P$2:$P$1065,MATCH($A18&amp;"|2",Blocks!$A$2:$A$1065,0)),""))</f>
        <v/>
      </c>
      <c r="R18" s="18">
        <f>IF(IFERROR(INDEX(Blocks!$M$2:$M$1065,MATCH($A18&amp;"|2",Blocks!$A$2:$A$1065,0)),"")=0,"",IFERROR(INDEX(Blocks!$S$2:$S$1065,MATCH($A18&amp;"|2",Blocks!$A$2:$A$1065,0)),""))</f>
        <v/>
      </c>
      <c r="S18" s="20">
        <f>IFERROR(INDEX(Blocks!$T$2:$T$1065,MATCH($A18&amp;"|2",Blocks!$A$2:$A$1065,0)),"")</f>
        <v/>
      </c>
      <c r="T18" s="15">
        <f>IFERROR(INDEX(Blocks!$N$2:$N$1065,MATCH($A18&amp;"|3",Blocks!$A$2:$A$1065,0)),"")</f>
        <v/>
      </c>
      <c r="U18" s="16">
        <f>IF(IFERROR(INDEX(Blocks!$M$2:$M$1065,MATCH($A18&amp;"|3",Blocks!$A$2:$A$1065,0)),"")=0,"",IFERROR(INDEX(Blocks!$P$2:$P$1065,MATCH($A18&amp;"|3",Blocks!$A$2:$A$1065,0)),""))</f>
        <v/>
      </c>
      <c r="V18" s="15">
        <f>IF(IFERROR(INDEX(Blocks!$M$2:$M$1065,MATCH($A18&amp;"|3",Blocks!$A$2:$A$1065,0)),"")=0,"",IFERROR(INDEX(Blocks!$S$2:$S$1065,MATCH($A18&amp;"|3",Blocks!$A$2:$A$1065,0)),""))</f>
        <v/>
      </c>
      <c r="W18" s="17">
        <f>IFERROR(INDEX(Blocks!$T$2:$T$1065,MATCH($A18&amp;"|3",Blocks!$A$2:$A$1065,0)),"")</f>
        <v/>
      </c>
      <c r="X18" s="18">
        <f>IFERROR(INDEX(Blocks!$N$2:$N$1065,MATCH($A18&amp;"|4",Blocks!$A$2:$A$1065,0)),"")</f>
        <v/>
      </c>
      <c r="Y18" s="19">
        <f>IF(IFERROR(INDEX(Blocks!$M$2:$M$1065,MATCH($A18&amp;"|4",Blocks!$A$2:$A$1065,0)),"")=0,"",IFERROR(INDEX(Blocks!$P$2:$P$1065,MATCH($A18&amp;"|4",Blocks!$A$2:$A$1065,0)),""))</f>
        <v/>
      </c>
      <c r="Z18" s="18">
        <f>IF(IFERROR(INDEX(Blocks!$M$2:$M$1065,MATCH($A18&amp;"|4",Blocks!$A$2:$A$1065,0)),"")=0,"",IFERROR(INDEX(Blocks!$S$2:$S$1065,MATCH($A18&amp;"|4",Blocks!$A$2:$A$1065,0)),""))</f>
        <v/>
      </c>
      <c r="AA18" s="20">
        <f>IFERROR(INDEX(Blocks!$T$2:$T$1065,MATCH($A18&amp;"|4",Blocks!$A$2:$A$1065,0)),"")</f>
        <v/>
      </c>
      <c r="AB18" s="15">
        <f>IFERROR(INDEX(Blocks!$N$2:$N$1065,MATCH($A18&amp;"|5",Blocks!$A$2:$A$1065,0)),"")</f>
        <v/>
      </c>
      <c r="AC18" s="16">
        <f>IF(IFERROR(INDEX(Blocks!$M$2:$M$1065,MATCH($A18&amp;"|5",Blocks!$A$2:$A$1065,0)),"")=0,"",IFERROR(INDEX(Blocks!$P$2:$P$1065,MATCH($A18&amp;"|5",Blocks!$A$2:$A$1065,0)),""))</f>
        <v/>
      </c>
      <c r="AD18" s="15">
        <f>IF(IFERROR(INDEX(Blocks!$M$2:$M$1065,MATCH($A18&amp;"|5",Blocks!$A$2:$A$1065,0)),"")=0,"",IFERROR(INDEX(Blocks!$S$2:$S$1065,MATCH($A18&amp;"|5",Blocks!$A$2:$A$1065,0)),""))</f>
        <v/>
      </c>
      <c r="AE18" s="17">
        <f>IFERROR(INDEX(Blocks!$T$2:$T$1065,MATCH($A18&amp;"|5",Blocks!$A$2:$A$1065,0)),"")</f>
        <v/>
      </c>
      <c r="AF18" s="18">
        <f>IFERROR(INDEX(Blocks!$N$2:$N$1065,MATCH($A18&amp;"|6",Blocks!$A$2:$A$1065,0)),"")</f>
        <v/>
      </c>
      <c r="AG18" s="19">
        <f>IF(IFERROR(INDEX(Blocks!$M$2:$M$1065,MATCH($A18&amp;"|6",Blocks!$A$2:$A$1065,0)),"")=0,"",IFERROR(INDEX(Blocks!$P$2:$P$1065,MATCH($A18&amp;"|6",Blocks!$A$2:$A$1065,0)),""))</f>
        <v/>
      </c>
      <c r="AH18" s="18">
        <f>IF(IFERROR(INDEX(Blocks!$M$2:$M$1065,MATCH($A18&amp;"|6",Blocks!$A$2:$A$1065,0)),"")=0,"",IFERROR(INDEX(Blocks!$S$2:$S$1065,MATCH($A18&amp;"|6",Blocks!$A$2:$A$1065,0)),""))</f>
        <v/>
      </c>
      <c r="AI18" s="20">
        <f>IFERROR(INDEX(Blocks!$T$2:$T$1065,MATCH($A18&amp;"|6",Blocks!$A$2:$A$1065,0)),"")</f>
        <v/>
      </c>
      <c r="AJ18" s="15">
        <f>IFERROR(INDEX(Blocks!$N$2:$N$1065,MATCH($A18&amp;"|7",Blocks!$A$2:$A$1065,0)),"")</f>
        <v/>
      </c>
      <c r="AK18" s="16">
        <f>IF(IFERROR(INDEX(Blocks!$M$2:$M$1065,MATCH($A18&amp;"|7",Blocks!$A$2:$A$1065,0)),"")=0,"",IFERROR(INDEX(Blocks!$P$2:$P$1065,MATCH($A18&amp;"|7",Blocks!$A$2:$A$1065,0)),""))</f>
        <v/>
      </c>
      <c r="AL18" s="15">
        <f>IF(IFERROR(INDEX(Blocks!$M$2:$M$1065,MATCH($A18&amp;"|7",Blocks!$A$2:$A$1065,0)),"")=0,"",IFERROR(INDEX(Blocks!$S$2:$S$1065,MATCH($A18&amp;"|7",Blocks!$A$2:$A$1065,0)),""))</f>
        <v/>
      </c>
      <c r="AM18" s="17">
        <f>IFERROR(INDEX(Blocks!$T$2:$T$1065,MATCH($A18&amp;"|7",Blocks!$A$2:$A$1065,0)),"")</f>
        <v/>
      </c>
      <c r="AN18" s="18">
        <f>IFERROR(INDEX(Blocks!$N$2:$N$1065,MATCH($A18&amp;"|8",Blocks!$A$2:$A$1065,0)),"")</f>
        <v/>
      </c>
      <c r="AO18" s="19">
        <f>IF(IFERROR(INDEX(Blocks!$M$2:$M$1065,MATCH($A18&amp;"|8",Blocks!$A$2:$A$1065,0)),"")=0,"",IFERROR(INDEX(Blocks!$P$2:$P$1065,MATCH($A18&amp;"|8",Blocks!$A$2:$A$1065,0)),""))</f>
        <v/>
      </c>
      <c r="AP18" s="18">
        <f>IF(IFERROR(INDEX(Blocks!$M$2:$M$1065,MATCH($A18&amp;"|8",Blocks!$A$2:$A$1065,0)),"")=0,"",IFERROR(INDEX(Blocks!$S$2:$S$1065,MATCH($A18&amp;"|8",Blocks!$A$2:$A$1065,0)),""))</f>
        <v/>
      </c>
      <c r="AQ18" s="20">
        <f>IFERROR(INDEX(Blocks!$T$2:$T$1065,MATCH($A18&amp;"|8",Blocks!$A$2:$A$1065,0)),"")</f>
        <v/>
      </c>
      <c r="AR18" s="15">
        <f>IFERROR(INDEX(Blocks!$N$2:$N$1065,MATCH($A18&amp;"|9",Blocks!$A$2:$A$1065,0)),"")</f>
        <v/>
      </c>
      <c r="AS18" s="16">
        <f>IF(IFERROR(INDEX(Blocks!$M$2:$M$1065,MATCH($A18&amp;"|9",Blocks!$A$2:$A$1065,0)),"")=0,"",IFERROR(INDEX(Blocks!$P$2:$P$1065,MATCH($A18&amp;"|9",Blocks!$A$2:$A$1065,0)),""))</f>
        <v/>
      </c>
      <c r="AT18" s="15">
        <f>IF(IFERROR(INDEX(Blocks!$M$2:$M$1065,MATCH($A18&amp;"|9",Blocks!$A$2:$A$1065,0)),"")=0,"",IFERROR(INDEX(Blocks!$S$2:$S$1065,MATCH($A18&amp;"|9",Blocks!$A$2:$A$1065,0)),""))</f>
        <v/>
      </c>
      <c r="AU18" s="17">
        <f>IFERROR(INDEX(Blocks!$T$2:$T$1065,MATCH($A18&amp;"|9",Blocks!$A$2:$A$1065,0)),"")</f>
        <v/>
      </c>
      <c r="AV18" s="18">
        <f>IFERROR(INDEX(Blocks!$N$2:$N$1065,MATCH($A18&amp;"|10",Blocks!$A$2:$A$1065,0)),"")</f>
        <v/>
      </c>
      <c r="AW18" s="19">
        <f>IF(IFERROR(INDEX(Blocks!$M$2:$M$1065,MATCH($A18&amp;"|10",Blocks!$A$2:$A$1065,0)),"")=0,"",IFERROR(INDEX(Blocks!$P$2:$P$1065,MATCH($A18&amp;"|10",Blocks!$A$2:$A$1065,0)),""))</f>
        <v/>
      </c>
      <c r="AX18" s="18">
        <f>IF(IFERROR(INDEX(Blocks!$M$2:$M$1065,MATCH($A18&amp;"|10",Blocks!$A$2:$A$1065,0)),"")=0,"",IFERROR(INDEX(Blocks!$S$2:$S$1065,MATCH($A18&amp;"|10",Blocks!$A$2:$A$1065,0)),""))</f>
        <v/>
      </c>
      <c r="AY18" s="20">
        <f>IFERROR(INDEX(Blocks!$T$2:$T$1065,MATCH($A18&amp;"|10",Blocks!$A$2:$A$1065,0)),"")</f>
        <v/>
      </c>
      <c r="AZ18" s="15">
        <f>IFERROR(INDEX(Blocks!$N$2:$N$1065,MATCH($A18&amp;"|11",Blocks!$A$2:$A$1065,0)),"")</f>
        <v/>
      </c>
      <c r="BA18" s="16">
        <f>IF(IFERROR(INDEX(Blocks!$M$2:$M$1065,MATCH($A18&amp;"|11",Blocks!$A$2:$A$1065,0)),"")=0,"",IFERROR(INDEX(Blocks!$P$2:$P$1065,MATCH($A18&amp;"|11",Blocks!$A$2:$A$1065,0)),""))</f>
        <v/>
      </c>
      <c r="BB18" s="15">
        <f>IF(IFERROR(INDEX(Blocks!$M$2:$M$1065,MATCH($A18&amp;"|11",Blocks!$A$2:$A$1065,0)),"")=0,"",IFERROR(INDEX(Blocks!$S$2:$S$1065,MATCH($A18&amp;"|11",Blocks!$A$2:$A$1065,0)),""))</f>
        <v/>
      </c>
      <c r="BC18" s="17">
        <f>IFERROR(INDEX(Blocks!$T$2:$T$1065,MATCH($A18&amp;"|11",Blocks!$A$2:$A$1065,0)),"")</f>
        <v/>
      </c>
      <c r="BD18" s="18">
        <f>IFERROR(INDEX(Blocks!$N$2:$N$1065,MATCH($A18&amp;"|12",Blocks!$A$2:$A$1065,0)),"")</f>
        <v/>
      </c>
      <c r="BE18" s="19">
        <f>IF(IFERROR(INDEX(Blocks!$M$2:$M$1065,MATCH($A18&amp;"|12",Blocks!$A$2:$A$1065,0)),"")=0,"",IFERROR(INDEX(Blocks!$P$2:$P$1065,MATCH($A18&amp;"|12",Blocks!$A$2:$A$1065,0)),""))</f>
        <v/>
      </c>
      <c r="BF18" s="18">
        <f>IF(IFERROR(INDEX(Blocks!$M$2:$M$1065,MATCH($A18&amp;"|12",Blocks!$A$2:$A$1065,0)),"")=0,"",IFERROR(INDEX(Blocks!$S$2:$S$1065,MATCH($A18&amp;"|12",Blocks!$A$2:$A$1065,0)),""))</f>
        <v/>
      </c>
      <c r="BG18" s="20">
        <f>IFERROR(INDEX(Blocks!$T$2:$T$1065,MATCH($A18&amp;"|12",Blocks!$A$2:$A$1065,0)),"")</f>
        <v/>
      </c>
    </row>
    <row r="19">
      <c r="A19" s="6" t="inlineStr">
        <is>
          <t>Northampton</t>
        </is>
      </c>
      <c r="B19" s="11" t="n">
        <v>14</v>
      </c>
      <c r="C19" s="12">
        <f>IFERROR(INDEX(Ratings!$F:$F,MATCH($A19,Ratings!$C:$C,0)),"")</f>
        <v/>
      </c>
      <c r="D19" s="11">
        <f>SUMIFS(TeamGames!$X$2:$X$4073,TeamGames!$D$2:$D$4073,$A19)</f>
        <v/>
      </c>
      <c r="E19" s="11">
        <f>SUMIFS(TeamGames!$O$2:$O$4073,TeamGames!$D$2:$D$4073,$A19)</f>
        <v/>
      </c>
      <c r="F19" s="13">
        <f>SUMIFS(TeamGames!$S$2:$S$4073,TeamGames!$D$2:$D$4073,$A19,TeamGames!$X$2:$X$4073,1)</f>
        <v/>
      </c>
      <c r="G19" s="14">
        <f>IF(D19=0,"",E19-F19)</f>
        <v/>
      </c>
      <c r="H19" s="13">
        <f>SUMIFS(TeamGames!$W$2:$W$4073,TeamGames!$D$2:$D$4073,$A19)</f>
        <v/>
      </c>
      <c r="I19" s="14">
        <f>IF(D19=0,"",H19-F19)</f>
        <v/>
      </c>
      <c r="J19" s="13">
        <f>SUMIFS(TeamGames!$T$2:$T$4073,TeamGames!$D$2:$D$4073,$A19)</f>
        <v/>
      </c>
      <c r="K19" s="13">
        <f>SUMIFS(TeamGames!$U$2:$U$4073,TeamGames!$D$2:$D$4073,$A19)</f>
        <v/>
      </c>
      <c r="L19" s="15">
        <f>IFERROR(INDEX(Blocks!$N$2:$N$1065,MATCH($A19&amp;"|1",Blocks!$A$2:$A$1065,0)),"")</f>
        <v/>
      </c>
      <c r="M19" s="16">
        <f>IF(IFERROR(INDEX(Blocks!$M$2:$M$1065,MATCH($A19&amp;"|1",Blocks!$A$2:$A$1065,0)),"")=0,"",IFERROR(INDEX(Blocks!$P$2:$P$1065,MATCH($A19&amp;"|1",Blocks!$A$2:$A$1065,0)),""))</f>
        <v/>
      </c>
      <c r="N19" s="15">
        <f>IF(IFERROR(INDEX(Blocks!$M$2:$M$1065,MATCH($A19&amp;"|1",Blocks!$A$2:$A$1065,0)),"")=0,"",IFERROR(INDEX(Blocks!$S$2:$S$1065,MATCH($A19&amp;"|1",Blocks!$A$2:$A$1065,0)),""))</f>
        <v/>
      </c>
      <c r="O19" s="17">
        <f>IFERROR(INDEX(Blocks!$T$2:$T$1065,MATCH($A19&amp;"|1",Blocks!$A$2:$A$1065,0)),"")</f>
        <v/>
      </c>
      <c r="P19" s="18">
        <f>IFERROR(INDEX(Blocks!$N$2:$N$1065,MATCH($A19&amp;"|2",Blocks!$A$2:$A$1065,0)),"")</f>
        <v/>
      </c>
      <c r="Q19" s="19">
        <f>IF(IFERROR(INDEX(Blocks!$M$2:$M$1065,MATCH($A19&amp;"|2",Blocks!$A$2:$A$1065,0)),"")=0,"",IFERROR(INDEX(Blocks!$P$2:$P$1065,MATCH($A19&amp;"|2",Blocks!$A$2:$A$1065,0)),""))</f>
        <v/>
      </c>
      <c r="R19" s="18">
        <f>IF(IFERROR(INDEX(Blocks!$M$2:$M$1065,MATCH($A19&amp;"|2",Blocks!$A$2:$A$1065,0)),"")=0,"",IFERROR(INDEX(Blocks!$S$2:$S$1065,MATCH($A19&amp;"|2",Blocks!$A$2:$A$1065,0)),""))</f>
        <v/>
      </c>
      <c r="S19" s="20">
        <f>IFERROR(INDEX(Blocks!$T$2:$T$1065,MATCH($A19&amp;"|2",Blocks!$A$2:$A$1065,0)),"")</f>
        <v/>
      </c>
      <c r="T19" s="15">
        <f>IFERROR(INDEX(Blocks!$N$2:$N$1065,MATCH($A19&amp;"|3",Blocks!$A$2:$A$1065,0)),"")</f>
        <v/>
      </c>
      <c r="U19" s="16">
        <f>IF(IFERROR(INDEX(Blocks!$M$2:$M$1065,MATCH($A19&amp;"|3",Blocks!$A$2:$A$1065,0)),"")=0,"",IFERROR(INDEX(Blocks!$P$2:$P$1065,MATCH($A19&amp;"|3",Blocks!$A$2:$A$1065,0)),""))</f>
        <v/>
      </c>
      <c r="V19" s="15">
        <f>IF(IFERROR(INDEX(Blocks!$M$2:$M$1065,MATCH($A19&amp;"|3",Blocks!$A$2:$A$1065,0)),"")=0,"",IFERROR(INDEX(Blocks!$S$2:$S$1065,MATCH($A19&amp;"|3",Blocks!$A$2:$A$1065,0)),""))</f>
        <v/>
      </c>
      <c r="W19" s="17">
        <f>IFERROR(INDEX(Blocks!$T$2:$T$1065,MATCH($A19&amp;"|3",Blocks!$A$2:$A$1065,0)),"")</f>
        <v/>
      </c>
      <c r="X19" s="18">
        <f>IFERROR(INDEX(Blocks!$N$2:$N$1065,MATCH($A19&amp;"|4",Blocks!$A$2:$A$1065,0)),"")</f>
        <v/>
      </c>
      <c r="Y19" s="19">
        <f>IF(IFERROR(INDEX(Blocks!$M$2:$M$1065,MATCH($A19&amp;"|4",Blocks!$A$2:$A$1065,0)),"")=0,"",IFERROR(INDEX(Blocks!$P$2:$P$1065,MATCH($A19&amp;"|4",Blocks!$A$2:$A$1065,0)),""))</f>
        <v/>
      </c>
      <c r="Z19" s="18">
        <f>IF(IFERROR(INDEX(Blocks!$M$2:$M$1065,MATCH($A19&amp;"|4",Blocks!$A$2:$A$1065,0)),"")=0,"",IFERROR(INDEX(Blocks!$S$2:$S$1065,MATCH($A19&amp;"|4",Blocks!$A$2:$A$1065,0)),""))</f>
        <v/>
      </c>
      <c r="AA19" s="20">
        <f>IFERROR(INDEX(Blocks!$T$2:$T$1065,MATCH($A19&amp;"|4",Blocks!$A$2:$A$1065,0)),"")</f>
        <v/>
      </c>
      <c r="AB19" s="15">
        <f>IFERROR(INDEX(Blocks!$N$2:$N$1065,MATCH($A19&amp;"|5",Blocks!$A$2:$A$1065,0)),"")</f>
        <v/>
      </c>
      <c r="AC19" s="16">
        <f>IF(IFERROR(INDEX(Blocks!$M$2:$M$1065,MATCH($A19&amp;"|5",Blocks!$A$2:$A$1065,0)),"")=0,"",IFERROR(INDEX(Blocks!$P$2:$P$1065,MATCH($A19&amp;"|5",Blocks!$A$2:$A$1065,0)),""))</f>
        <v/>
      </c>
      <c r="AD19" s="15">
        <f>IF(IFERROR(INDEX(Blocks!$M$2:$M$1065,MATCH($A19&amp;"|5",Blocks!$A$2:$A$1065,0)),"")=0,"",IFERROR(INDEX(Blocks!$S$2:$S$1065,MATCH($A19&amp;"|5",Blocks!$A$2:$A$1065,0)),""))</f>
        <v/>
      </c>
      <c r="AE19" s="17">
        <f>IFERROR(INDEX(Blocks!$T$2:$T$1065,MATCH($A19&amp;"|5",Blocks!$A$2:$A$1065,0)),"")</f>
        <v/>
      </c>
      <c r="AF19" s="18">
        <f>IFERROR(INDEX(Blocks!$N$2:$N$1065,MATCH($A19&amp;"|6",Blocks!$A$2:$A$1065,0)),"")</f>
        <v/>
      </c>
      <c r="AG19" s="19">
        <f>IF(IFERROR(INDEX(Blocks!$M$2:$M$1065,MATCH($A19&amp;"|6",Blocks!$A$2:$A$1065,0)),"")=0,"",IFERROR(INDEX(Blocks!$P$2:$P$1065,MATCH($A19&amp;"|6",Blocks!$A$2:$A$1065,0)),""))</f>
        <v/>
      </c>
      <c r="AH19" s="18">
        <f>IF(IFERROR(INDEX(Blocks!$M$2:$M$1065,MATCH($A19&amp;"|6",Blocks!$A$2:$A$1065,0)),"")=0,"",IFERROR(INDEX(Blocks!$S$2:$S$1065,MATCH($A19&amp;"|6",Blocks!$A$2:$A$1065,0)),""))</f>
        <v/>
      </c>
      <c r="AI19" s="20">
        <f>IFERROR(INDEX(Blocks!$T$2:$T$1065,MATCH($A19&amp;"|6",Blocks!$A$2:$A$1065,0)),"")</f>
        <v/>
      </c>
      <c r="AJ19" s="15">
        <f>IFERROR(INDEX(Blocks!$N$2:$N$1065,MATCH($A19&amp;"|7",Blocks!$A$2:$A$1065,0)),"")</f>
        <v/>
      </c>
      <c r="AK19" s="16">
        <f>IF(IFERROR(INDEX(Blocks!$M$2:$M$1065,MATCH($A19&amp;"|7",Blocks!$A$2:$A$1065,0)),"")=0,"",IFERROR(INDEX(Blocks!$P$2:$P$1065,MATCH($A19&amp;"|7",Blocks!$A$2:$A$1065,0)),""))</f>
        <v/>
      </c>
      <c r="AL19" s="15">
        <f>IF(IFERROR(INDEX(Blocks!$M$2:$M$1065,MATCH($A19&amp;"|7",Blocks!$A$2:$A$1065,0)),"")=0,"",IFERROR(INDEX(Blocks!$S$2:$S$1065,MATCH($A19&amp;"|7",Blocks!$A$2:$A$1065,0)),""))</f>
        <v/>
      </c>
      <c r="AM19" s="17">
        <f>IFERROR(INDEX(Blocks!$T$2:$T$1065,MATCH($A19&amp;"|7",Blocks!$A$2:$A$1065,0)),"")</f>
        <v/>
      </c>
      <c r="AN19" s="18">
        <f>IFERROR(INDEX(Blocks!$N$2:$N$1065,MATCH($A19&amp;"|8",Blocks!$A$2:$A$1065,0)),"")</f>
        <v/>
      </c>
      <c r="AO19" s="19">
        <f>IF(IFERROR(INDEX(Blocks!$M$2:$M$1065,MATCH($A19&amp;"|8",Blocks!$A$2:$A$1065,0)),"")=0,"",IFERROR(INDEX(Blocks!$P$2:$P$1065,MATCH($A19&amp;"|8",Blocks!$A$2:$A$1065,0)),""))</f>
        <v/>
      </c>
      <c r="AP19" s="18">
        <f>IF(IFERROR(INDEX(Blocks!$M$2:$M$1065,MATCH($A19&amp;"|8",Blocks!$A$2:$A$1065,0)),"")=0,"",IFERROR(INDEX(Blocks!$S$2:$S$1065,MATCH($A19&amp;"|8",Blocks!$A$2:$A$1065,0)),""))</f>
        <v/>
      </c>
      <c r="AQ19" s="20">
        <f>IFERROR(INDEX(Blocks!$T$2:$T$1065,MATCH($A19&amp;"|8",Blocks!$A$2:$A$1065,0)),"")</f>
        <v/>
      </c>
      <c r="AR19" s="15">
        <f>IFERROR(INDEX(Blocks!$N$2:$N$1065,MATCH($A19&amp;"|9",Blocks!$A$2:$A$1065,0)),"")</f>
        <v/>
      </c>
      <c r="AS19" s="16">
        <f>IF(IFERROR(INDEX(Blocks!$M$2:$M$1065,MATCH($A19&amp;"|9",Blocks!$A$2:$A$1065,0)),"")=0,"",IFERROR(INDEX(Blocks!$P$2:$P$1065,MATCH($A19&amp;"|9",Blocks!$A$2:$A$1065,0)),""))</f>
        <v/>
      </c>
      <c r="AT19" s="15">
        <f>IF(IFERROR(INDEX(Blocks!$M$2:$M$1065,MATCH($A19&amp;"|9",Blocks!$A$2:$A$1065,0)),"")=0,"",IFERROR(INDEX(Blocks!$S$2:$S$1065,MATCH($A19&amp;"|9",Blocks!$A$2:$A$1065,0)),""))</f>
        <v/>
      </c>
      <c r="AU19" s="17">
        <f>IFERROR(INDEX(Blocks!$T$2:$T$1065,MATCH($A19&amp;"|9",Blocks!$A$2:$A$1065,0)),"")</f>
        <v/>
      </c>
      <c r="AV19" s="18">
        <f>IFERROR(INDEX(Blocks!$N$2:$N$1065,MATCH($A19&amp;"|10",Blocks!$A$2:$A$1065,0)),"")</f>
        <v/>
      </c>
      <c r="AW19" s="19">
        <f>IF(IFERROR(INDEX(Blocks!$M$2:$M$1065,MATCH($A19&amp;"|10",Blocks!$A$2:$A$1065,0)),"")=0,"",IFERROR(INDEX(Blocks!$P$2:$P$1065,MATCH($A19&amp;"|10",Blocks!$A$2:$A$1065,0)),""))</f>
        <v/>
      </c>
      <c r="AX19" s="18">
        <f>IF(IFERROR(INDEX(Blocks!$M$2:$M$1065,MATCH($A19&amp;"|10",Blocks!$A$2:$A$1065,0)),"")=0,"",IFERROR(INDEX(Blocks!$S$2:$S$1065,MATCH($A19&amp;"|10",Blocks!$A$2:$A$1065,0)),""))</f>
        <v/>
      </c>
      <c r="AY19" s="20">
        <f>IFERROR(INDEX(Blocks!$T$2:$T$1065,MATCH($A19&amp;"|10",Blocks!$A$2:$A$1065,0)),"")</f>
        <v/>
      </c>
      <c r="AZ19" s="15">
        <f>IFERROR(INDEX(Blocks!$N$2:$N$1065,MATCH($A19&amp;"|11",Blocks!$A$2:$A$1065,0)),"")</f>
        <v/>
      </c>
      <c r="BA19" s="16">
        <f>IF(IFERROR(INDEX(Blocks!$M$2:$M$1065,MATCH($A19&amp;"|11",Blocks!$A$2:$A$1065,0)),"")=0,"",IFERROR(INDEX(Blocks!$P$2:$P$1065,MATCH($A19&amp;"|11",Blocks!$A$2:$A$1065,0)),""))</f>
        <v/>
      </c>
      <c r="BB19" s="15">
        <f>IF(IFERROR(INDEX(Blocks!$M$2:$M$1065,MATCH($A19&amp;"|11",Blocks!$A$2:$A$1065,0)),"")=0,"",IFERROR(INDEX(Blocks!$S$2:$S$1065,MATCH($A19&amp;"|11",Blocks!$A$2:$A$1065,0)),""))</f>
        <v/>
      </c>
      <c r="BC19" s="17">
        <f>IFERROR(INDEX(Blocks!$T$2:$T$1065,MATCH($A19&amp;"|11",Blocks!$A$2:$A$1065,0)),"")</f>
        <v/>
      </c>
      <c r="BD19" s="18">
        <f>IFERROR(INDEX(Blocks!$N$2:$N$1065,MATCH($A19&amp;"|12",Blocks!$A$2:$A$1065,0)),"")</f>
        <v/>
      </c>
      <c r="BE19" s="19">
        <f>IF(IFERROR(INDEX(Blocks!$M$2:$M$1065,MATCH($A19&amp;"|12",Blocks!$A$2:$A$1065,0)),"")=0,"",IFERROR(INDEX(Blocks!$P$2:$P$1065,MATCH($A19&amp;"|12",Blocks!$A$2:$A$1065,0)),""))</f>
        <v/>
      </c>
      <c r="BF19" s="18">
        <f>IF(IFERROR(INDEX(Blocks!$M$2:$M$1065,MATCH($A19&amp;"|12",Blocks!$A$2:$A$1065,0)),"")=0,"",IFERROR(INDEX(Blocks!$S$2:$S$1065,MATCH($A19&amp;"|12",Blocks!$A$2:$A$1065,0)),""))</f>
        <v/>
      </c>
      <c r="BG19" s="20">
        <f>IFERROR(INDEX(Blocks!$T$2:$T$1065,MATCH($A19&amp;"|12",Blocks!$A$2:$A$1065,0)),"")</f>
        <v/>
      </c>
    </row>
    <row r="20">
      <c r="A20" s="6" t="inlineStr">
        <is>
          <t>Crewe</t>
        </is>
      </c>
      <c r="B20" s="11" t="n">
        <v>15</v>
      </c>
      <c r="C20" s="12">
        <f>IFERROR(INDEX(Ratings!$F:$F,MATCH($A20,Ratings!$C:$C,0)),"")</f>
        <v/>
      </c>
      <c r="D20" s="11">
        <f>SUMIFS(TeamGames!$X$2:$X$4073,TeamGames!$D$2:$D$4073,$A20)</f>
        <v/>
      </c>
      <c r="E20" s="11">
        <f>SUMIFS(TeamGames!$O$2:$O$4073,TeamGames!$D$2:$D$4073,$A20)</f>
        <v/>
      </c>
      <c r="F20" s="13">
        <f>SUMIFS(TeamGames!$S$2:$S$4073,TeamGames!$D$2:$D$4073,$A20,TeamGames!$X$2:$X$4073,1)</f>
        <v/>
      </c>
      <c r="G20" s="14">
        <f>IF(D20=0,"",E20-F20)</f>
        <v/>
      </c>
      <c r="H20" s="13">
        <f>SUMIFS(TeamGames!$W$2:$W$4073,TeamGames!$D$2:$D$4073,$A20)</f>
        <v/>
      </c>
      <c r="I20" s="14">
        <f>IF(D20=0,"",H20-F20)</f>
        <v/>
      </c>
      <c r="J20" s="13">
        <f>SUMIFS(TeamGames!$T$2:$T$4073,TeamGames!$D$2:$D$4073,$A20)</f>
        <v/>
      </c>
      <c r="K20" s="13">
        <f>SUMIFS(TeamGames!$U$2:$U$4073,TeamGames!$D$2:$D$4073,$A20)</f>
        <v/>
      </c>
      <c r="L20" s="15">
        <f>IFERROR(INDEX(Blocks!$N$2:$N$1065,MATCH($A20&amp;"|1",Blocks!$A$2:$A$1065,0)),"")</f>
        <v/>
      </c>
      <c r="M20" s="16">
        <f>IF(IFERROR(INDEX(Blocks!$M$2:$M$1065,MATCH($A20&amp;"|1",Blocks!$A$2:$A$1065,0)),"")=0,"",IFERROR(INDEX(Blocks!$P$2:$P$1065,MATCH($A20&amp;"|1",Blocks!$A$2:$A$1065,0)),""))</f>
        <v/>
      </c>
      <c r="N20" s="15">
        <f>IF(IFERROR(INDEX(Blocks!$M$2:$M$1065,MATCH($A20&amp;"|1",Blocks!$A$2:$A$1065,0)),"")=0,"",IFERROR(INDEX(Blocks!$S$2:$S$1065,MATCH($A20&amp;"|1",Blocks!$A$2:$A$1065,0)),""))</f>
        <v/>
      </c>
      <c r="O20" s="17">
        <f>IFERROR(INDEX(Blocks!$T$2:$T$1065,MATCH($A20&amp;"|1",Blocks!$A$2:$A$1065,0)),"")</f>
        <v/>
      </c>
      <c r="P20" s="18">
        <f>IFERROR(INDEX(Blocks!$N$2:$N$1065,MATCH($A20&amp;"|2",Blocks!$A$2:$A$1065,0)),"")</f>
        <v/>
      </c>
      <c r="Q20" s="19">
        <f>IF(IFERROR(INDEX(Blocks!$M$2:$M$1065,MATCH($A20&amp;"|2",Blocks!$A$2:$A$1065,0)),"")=0,"",IFERROR(INDEX(Blocks!$P$2:$P$1065,MATCH($A20&amp;"|2",Blocks!$A$2:$A$1065,0)),""))</f>
        <v/>
      </c>
      <c r="R20" s="18">
        <f>IF(IFERROR(INDEX(Blocks!$M$2:$M$1065,MATCH($A20&amp;"|2",Blocks!$A$2:$A$1065,0)),"")=0,"",IFERROR(INDEX(Blocks!$S$2:$S$1065,MATCH($A20&amp;"|2",Blocks!$A$2:$A$1065,0)),""))</f>
        <v/>
      </c>
      <c r="S20" s="20">
        <f>IFERROR(INDEX(Blocks!$T$2:$T$1065,MATCH($A20&amp;"|2",Blocks!$A$2:$A$1065,0)),"")</f>
        <v/>
      </c>
      <c r="T20" s="15">
        <f>IFERROR(INDEX(Blocks!$N$2:$N$1065,MATCH($A20&amp;"|3",Blocks!$A$2:$A$1065,0)),"")</f>
        <v/>
      </c>
      <c r="U20" s="16">
        <f>IF(IFERROR(INDEX(Blocks!$M$2:$M$1065,MATCH($A20&amp;"|3",Blocks!$A$2:$A$1065,0)),"")=0,"",IFERROR(INDEX(Blocks!$P$2:$P$1065,MATCH($A20&amp;"|3",Blocks!$A$2:$A$1065,0)),""))</f>
        <v/>
      </c>
      <c r="V20" s="15">
        <f>IF(IFERROR(INDEX(Blocks!$M$2:$M$1065,MATCH($A20&amp;"|3",Blocks!$A$2:$A$1065,0)),"")=0,"",IFERROR(INDEX(Blocks!$S$2:$S$1065,MATCH($A20&amp;"|3",Blocks!$A$2:$A$1065,0)),""))</f>
        <v/>
      </c>
      <c r="W20" s="17">
        <f>IFERROR(INDEX(Blocks!$T$2:$T$1065,MATCH($A20&amp;"|3",Blocks!$A$2:$A$1065,0)),"")</f>
        <v/>
      </c>
      <c r="X20" s="18">
        <f>IFERROR(INDEX(Blocks!$N$2:$N$1065,MATCH($A20&amp;"|4",Blocks!$A$2:$A$1065,0)),"")</f>
        <v/>
      </c>
      <c r="Y20" s="19">
        <f>IF(IFERROR(INDEX(Blocks!$M$2:$M$1065,MATCH($A20&amp;"|4",Blocks!$A$2:$A$1065,0)),"")=0,"",IFERROR(INDEX(Blocks!$P$2:$P$1065,MATCH($A20&amp;"|4",Blocks!$A$2:$A$1065,0)),""))</f>
        <v/>
      </c>
      <c r="Z20" s="18">
        <f>IF(IFERROR(INDEX(Blocks!$M$2:$M$1065,MATCH($A20&amp;"|4",Blocks!$A$2:$A$1065,0)),"")=0,"",IFERROR(INDEX(Blocks!$S$2:$S$1065,MATCH($A20&amp;"|4",Blocks!$A$2:$A$1065,0)),""))</f>
        <v/>
      </c>
      <c r="AA20" s="20">
        <f>IFERROR(INDEX(Blocks!$T$2:$T$1065,MATCH($A20&amp;"|4",Blocks!$A$2:$A$1065,0)),"")</f>
        <v/>
      </c>
      <c r="AB20" s="15">
        <f>IFERROR(INDEX(Blocks!$N$2:$N$1065,MATCH($A20&amp;"|5",Blocks!$A$2:$A$1065,0)),"")</f>
        <v/>
      </c>
      <c r="AC20" s="16">
        <f>IF(IFERROR(INDEX(Blocks!$M$2:$M$1065,MATCH($A20&amp;"|5",Blocks!$A$2:$A$1065,0)),"")=0,"",IFERROR(INDEX(Blocks!$P$2:$P$1065,MATCH($A20&amp;"|5",Blocks!$A$2:$A$1065,0)),""))</f>
        <v/>
      </c>
      <c r="AD20" s="15">
        <f>IF(IFERROR(INDEX(Blocks!$M$2:$M$1065,MATCH($A20&amp;"|5",Blocks!$A$2:$A$1065,0)),"")=0,"",IFERROR(INDEX(Blocks!$S$2:$S$1065,MATCH($A20&amp;"|5",Blocks!$A$2:$A$1065,0)),""))</f>
        <v/>
      </c>
      <c r="AE20" s="17">
        <f>IFERROR(INDEX(Blocks!$T$2:$T$1065,MATCH($A20&amp;"|5",Blocks!$A$2:$A$1065,0)),"")</f>
        <v/>
      </c>
      <c r="AF20" s="18">
        <f>IFERROR(INDEX(Blocks!$N$2:$N$1065,MATCH($A20&amp;"|6",Blocks!$A$2:$A$1065,0)),"")</f>
        <v/>
      </c>
      <c r="AG20" s="19">
        <f>IF(IFERROR(INDEX(Blocks!$M$2:$M$1065,MATCH($A20&amp;"|6",Blocks!$A$2:$A$1065,0)),"")=0,"",IFERROR(INDEX(Blocks!$P$2:$P$1065,MATCH($A20&amp;"|6",Blocks!$A$2:$A$1065,0)),""))</f>
        <v/>
      </c>
      <c r="AH20" s="18">
        <f>IF(IFERROR(INDEX(Blocks!$M$2:$M$1065,MATCH($A20&amp;"|6",Blocks!$A$2:$A$1065,0)),"")=0,"",IFERROR(INDEX(Blocks!$S$2:$S$1065,MATCH($A20&amp;"|6",Blocks!$A$2:$A$1065,0)),""))</f>
        <v/>
      </c>
      <c r="AI20" s="20">
        <f>IFERROR(INDEX(Blocks!$T$2:$T$1065,MATCH($A20&amp;"|6",Blocks!$A$2:$A$1065,0)),"")</f>
        <v/>
      </c>
      <c r="AJ20" s="15">
        <f>IFERROR(INDEX(Blocks!$N$2:$N$1065,MATCH($A20&amp;"|7",Blocks!$A$2:$A$1065,0)),"")</f>
        <v/>
      </c>
      <c r="AK20" s="16">
        <f>IF(IFERROR(INDEX(Blocks!$M$2:$M$1065,MATCH($A20&amp;"|7",Blocks!$A$2:$A$1065,0)),"")=0,"",IFERROR(INDEX(Blocks!$P$2:$P$1065,MATCH($A20&amp;"|7",Blocks!$A$2:$A$1065,0)),""))</f>
        <v/>
      </c>
      <c r="AL20" s="15">
        <f>IF(IFERROR(INDEX(Blocks!$M$2:$M$1065,MATCH($A20&amp;"|7",Blocks!$A$2:$A$1065,0)),"")=0,"",IFERROR(INDEX(Blocks!$S$2:$S$1065,MATCH($A20&amp;"|7",Blocks!$A$2:$A$1065,0)),""))</f>
        <v/>
      </c>
      <c r="AM20" s="17">
        <f>IFERROR(INDEX(Blocks!$T$2:$T$1065,MATCH($A20&amp;"|7",Blocks!$A$2:$A$1065,0)),"")</f>
        <v/>
      </c>
      <c r="AN20" s="18">
        <f>IFERROR(INDEX(Blocks!$N$2:$N$1065,MATCH($A20&amp;"|8",Blocks!$A$2:$A$1065,0)),"")</f>
        <v/>
      </c>
      <c r="AO20" s="19">
        <f>IF(IFERROR(INDEX(Blocks!$M$2:$M$1065,MATCH($A20&amp;"|8",Blocks!$A$2:$A$1065,0)),"")=0,"",IFERROR(INDEX(Blocks!$P$2:$P$1065,MATCH($A20&amp;"|8",Blocks!$A$2:$A$1065,0)),""))</f>
        <v/>
      </c>
      <c r="AP20" s="18">
        <f>IF(IFERROR(INDEX(Blocks!$M$2:$M$1065,MATCH($A20&amp;"|8",Blocks!$A$2:$A$1065,0)),"")=0,"",IFERROR(INDEX(Blocks!$S$2:$S$1065,MATCH($A20&amp;"|8",Blocks!$A$2:$A$1065,0)),""))</f>
        <v/>
      </c>
      <c r="AQ20" s="20">
        <f>IFERROR(INDEX(Blocks!$T$2:$T$1065,MATCH($A20&amp;"|8",Blocks!$A$2:$A$1065,0)),"")</f>
        <v/>
      </c>
      <c r="AR20" s="15">
        <f>IFERROR(INDEX(Blocks!$N$2:$N$1065,MATCH($A20&amp;"|9",Blocks!$A$2:$A$1065,0)),"")</f>
        <v/>
      </c>
      <c r="AS20" s="16">
        <f>IF(IFERROR(INDEX(Blocks!$M$2:$M$1065,MATCH($A20&amp;"|9",Blocks!$A$2:$A$1065,0)),"")=0,"",IFERROR(INDEX(Blocks!$P$2:$P$1065,MATCH($A20&amp;"|9",Blocks!$A$2:$A$1065,0)),""))</f>
        <v/>
      </c>
      <c r="AT20" s="15">
        <f>IF(IFERROR(INDEX(Blocks!$M$2:$M$1065,MATCH($A20&amp;"|9",Blocks!$A$2:$A$1065,0)),"")=0,"",IFERROR(INDEX(Blocks!$S$2:$S$1065,MATCH($A20&amp;"|9",Blocks!$A$2:$A$1065,0)),""))</f>
        <v/>
      </c>
      <c r="AU20" s="17">
        <f>IFERROR(INDEX(Blocks!$T$2:$T$1065,MATCH($A20&amp;"|9",Blocks!$A$2:$A$1065,0)),"")</f>
        <v/>
      </c>
      <c r="AV20" s="18">
        <f>IFERROR(INDEX(Blocks!$N$2:$N$1065,MATCH($A20&amp;"|10",Blocks!$A$2:$A$1065,0)),"")</f>
        <v/>
      </c>
      <c r="AW20" s="19">
        <f>IF(IFERROR(INDEX(Blocks!$M$2:$M$1065,MATCH($A20&amp;"|10",Blocks!$A$2:$A$1065,0)),"")=0,"",IFERROR(INDEX(Blocks!$P$2:$P$1065,MATCH($A20&amp;"|10",Blocks!$A$2:$A$1065,0)),""))</f>
        <v/>
      </c>
      <c r="AX20" s="18">
        <f>IF(IFERROR(INDEX(Blocks!$M$2:$M$1065,MATCH($A20&amp;"|10",Blocks!$A$2:$A$1065,0)),"")=0,"",IFERROR(INDEX(Blocks!$S$2:$S$1065,MATCH($A20&amp;"|10",Blocks!$A$2:$A$1065,0)),""))</f>
        <v/>
      </c>
      <c r="AY20" s="20">
        <f>IFERROR(INDEX(Blocks!$T$2:$T$1065,MATCH($A20&amp;"|10",Blocks!$A$2:$A$1065,0)),"")</f>
        <v/>
      </c>
      <c r="AZ20" s="15">
        <f>IFERROR(INDEX(Blocks!$N$2:$N$1065,MATCH($A20&amp;"|11",Blocks!$A$2:$A$1065,0)),"")</f>
        <v/>
      </c>
      <c r="BA20" s="16">
        <f>IF(IFERROR(INDEX(Blocks!$M$2:$M$1065,MATCH($A20&amp;"|11",Blocks!$A$2:$A$1065,0)),"")=0,"",IFERROR(INDEX(Blocks!$P$2:$P$1065,MATCH($A20&amp;"|11",Blocks!$A$2:$A$1065,0)),""))</f>
        <v/>
      </c>
      <c r="BB20" s="15">
        <f>IF(IFERROR(INDEX(Blocks!$M$2:$M$1065,MATCH($A20&amp;"|11",Blocks!$A$2:$A$1065,0)),"")=0,"",IFERROR(INDEX(Blocks!$S$2:$S$1065,MATCH($A20&amp;"|11",Blocks!$A$2:$A$1065,0)),""))</f>
        <v/>
      </c>
      <c r="BC20" s="17">
        <f>IFERROR(INDEX(Blocks!$T$2:$T$1065,MATCH($A20&amp;"|11",Blocks!$A$2:$A$1065,0)),"")</f>
        <v/>
      </c>
      <c r="BD20" s="18">
        <f>IFERROR(INDEX(Blocks!$N$2:$N$1065,MATCH($A20&amp;"|12",Blocks!$A$2:$A$1065,0)),"")</f>
        <v/>
      </c>
      <c r="BE20" s="19">
        <f>IF(IFERROR(INDEX(Blocks!$M$2:$M$1065,MATCH($A20&amp;"|12",Blocks!$A$2:$A$1065,0)),"")=0,"",IFERROR(INDEX(Blocks!$P$2:$P$1065,MATCH($A20&amp;"|12",Blocks!$A$2:$A$1065,0)),""))</f>
        <v/>
      </c>
      <c r="BF20" s="18">
        <f>IF(IFERROR(INDEX(Blocks!$M$2:$M$1065,MATCH($A20&amp;"|12",Blocks!$A$2:$A$1065,0)),"")=0,"",IFERROR(INDEX(Blocks!$S$2:$S$1065,MATCH($A20&amp;"|12",Blocks!$A$2:$A$1065,0)),""))</f>
        <v/>
      </c>
      <c r="BG20" s="20">
        <f>IFERROR(INDEX(Blocks!$T$2:$T$1065,MATCH($A20&amp;"|12",Blocks!$A$2:$A$1065,0)),"")</f>
        <v/>
      </c>
    </row>
    <row r="21">
      <c r="A21" s="6" t="inlineStr">
        <is>
          <t>Rochdale</t>
        </is>
      </c>
      <c r="B21" s="11" t="n">
        <v>16</v>
      </c>
      <c r="C21" s="12">
        <f>IFERROR(INDEX(Ratings!$F:$F,MATCH($A21,Ratings!$C:$C,0)),"")</f>
        <v/>
      </c>
      <c r="D21" s="11">
        <f>SUMIFS(TeamGames!$X$2:$X$4073,TeamGames!$D$2:$D$4073,$A21)</f>
        <v/>
      </c>
      <c r="E21" s="11">
        <f>SUMIFS(TeamGames!$O$2:$O$4073,TeamGames!$D$2:$D$4073,$A21)</f>
        <v/>
      </c>
      <c r="F21" s="13">
        <f>SUMIFS(TeamGames!$S$2:$S$4073,TeamGames!$D$2:$D$4073,$A21,TeamGames!$X$2:$X$4073,1)</f>
        <v/>
      </c>
      <c r="G21" s="14">
        <f>IF(D21=0,"",E21-F21)</f>
        <v/>
      </c>
      <c r="H21" s="13">
        <f>SUMIFS(TeamGames!$W$2:$W$4073,TeamGames!$D$2:$D$4073,$A21)</f>
        <v/>
      </c>
      <c r="I21" s="14">
        <f>IF(D21=0,"",H21-F21)</f>
        <v/>
      </c>
      <c r="J21" s="13">
        <f>SUMIFS(TeamGames!$T$2:$T$4073,TeamGames!$D$2:$D$4073,$A21)</f>
        <v/>
      </c>
      <c r="K21" s="13">
        <f>SUMIFS(TeamGames!$U$2:$U$4073,TeamGames!$D$2:$D$4073,$A21)</f>
        <v/>
      </c>
      <c r="L21" s="15">
        <f>IFERROR(INDEX(Blocks!$N$2:$N$1065,MATCH($A21&amp;"|1",Blocks!$A$2:$A$1065,0)),"")</f>
        <v/>
      </c>
      <c r="M21" s="16">
        <f>IF(IFERROR(INDEX(Blocks!$M$2:$M$1065,MATCH($A21&amp;"|1",Blocks!$A$2:$A$1065,0)),"")=0,"",IFERROR(INDEX(Blocks!$P$2:$P$1065,MATCH($A21&amp;"|1",Blocks!$A$2:$A$1065,0)),""))</f>
        <v/>
      </c>
      <c r="N21" s="15">
        <f>IF(IFERROR(INDEX(Blocks!$M$2:$M$1065,MATCH($A21&amp;"|1",Blocks!$A$2:$A$1065,0)),"")=0,"",IFERROR(INDEX(Blocks!$S$2:$S$1065,MATCH($A21&amp;"|1",Blocks!$A$2:$A$1065,0)),""))</f>
        <v/>
      </c>
      <c r="O21" s="17">
        <f>IFERROR(INDEX(Blocks!$T$2:$T$1065,MATCH($A21&amp;"|1",Blocks!$A$2:$A$1065,0)),"")</f>
        <v/>
      </c>
      <c r="P21" s="18">
        <f>IFERROR(INDEX(Blocks!$N$2:$N$1065,MATCH($A21&amp;"|2",Blocks!$A$2:$A$1065,0)),"")</f>
        <v/>
      </c>
      <c r="Q21" s="19">
        <f>IF(IFERROR(INDEX(Blocks!$M$2:$M$1065,MATCH($A21&amp;"|2",Blocks!$A$2:$A$1065,0)),"")=0,"",IFERROR(INDEX(Blocks!$P$2:$P$1065,MATCH($A21&amp;"|2",Blocks!$A$2:$A$1065,0)),""))</f>
        <v/>
      </c>
      <c r="R21" s="18">
        <f>IF(IFERROR(INDEX(Blocks!$M$2:$M$1065,MATCH($A21&amp;"|2",Blocks!$A$2:$A$1065,0)),"")=0,"",IFERROR(INDEX(Blocks!$S$2:$S$1065,MATCH($A21&amp;"|2",Blocks!$A$2:$A$1065,0)),""))</f>
        <v/>
      </c>
      <c r="S21" s="20">
        <f>IFERROR(INDEX(Blocks!$T$2:$T$1065,MATCH($A21&amp;"|2",Blocks!$A$2:$A$1065,0)),"")</f>
        <v/>
      </c>
      <c r="T21" s="15">
        <f>IFERROR(INDEX(Blocks!$N$2:$N$1065,MATCH($A21&amp;"|3",Blocks!$A$2:$A$1065,0)),"")</f>
        <v/>
      </c>
      <c r="U21" s="16">
        <f>IF(IFERROR(INDEX(Blocks!$M$2:$M$1065,MATCH($A21&amp;"|3",Blocks!$A$2:$A$1065,0)),"")=0,"",IFERROR(INDEX(Blocks!$P$2:$P$1065,MATCH($A21&amp;"|3",Blocks!$A$2:$A$1065,0)),""))</f>
        <v/>
      </c>
      <c r="V21" s="15">
        <f>IF(IFERROR(INDEX(Blocks!$M$2:$M$1065,MATCH($A21&amp;"|3",Blocks!$A$2:$A$1065,0)),"")=0,"",IFERROR(INDEX(Blocks!$S$2:$S$1065,MATCH($A21&amp;"|3",Blocks!$A$2:$A$1065,0)),""))</f>
        <v/>
      </c>
      <c r="W21" s="17">
        <f>IFERROR(INDEX(Blocks!$T$2:$T$1065,MATCH($A21&amp;"|3",Blocks!$A$2:$A$1065,0)),"")</f>
        <v/>
      </c>
      <c r="X21" s="18">
        <f>IFERROR(INDEX(Blocks!$N$2:$N$1065,MATCH($A21&amp;"|4",Blocks!$A$2:$A$1065,0)),"")</f>
        <v/>
      </c>
      <c r="Y21" s="19">
        <f>IF(IFERROR(INDEX(Blocks!$M$2:$M$1065,MATCH($A21&amp;"|4",Blocks!$A$2:$A$1065,0)),"")=0,"",IFERROR(INDEX(Blocks!$P$2:$P$1065,MATCH($A21&amp;"|4",Blocks!$A$2:$A$1065,0)),""))</f>
        <v/>
      </c>
      <c r="Z21" s="18">
        <f>IF(IFERROR(INDEX(Blocks!$M$2:$M$1065,MATCH($A21&amp;"|4",Blocks!$A$2:$A$1065,0)),"")=0,"",IFERROR(INDEX(Blocks!$S$2:$S$1065,MATCH($A21&amp;"|4",Blocks!$A$2:$A$1065,0)),""))</f>
        <v/>
      </c>
      <c r="AA21" s="20">
        <f>IFERROR(INDEX(Blocks!$T$2:$T$1065,MATCH($A21&amp;"|4",Blocks!$A$2:$A$1065,0)),"")</f>
        <v/>
      </c>
      <c r="AB21" s="15">
        <f>IFERROR(INDEX(Blocks!$N$2:$N$1065,MATCH($A21&amp;"|5",Blocks!$A$2:$A$1065,0)),"")</f>
        <v/>
      </c>
      <c r="AC21" s="16">
        <f>IF(IFERROR(INDEX(Blocks!$M$2:$M$1065,MATCH($A21&amp;"|5",Blocks!$A$2:$A$1065,0)),"")=0,"",IFERROR(INDEX(Blocks!$P$2:$P$1065,MATCH($A21&amp;"|5",Blocks!$A$2:$A$1065,0)),""))</f>
        <v/>
      </c>
      <c r="AD21" s="15">
        <f>IF(IFERROR(INDEX(Blocks!$M$2:$M$1065,MATCH($A21&amp;"|5",Blocks!$A$2:$A$1065,0)),"")=0,"",IFERROR(INDEX(Blocks!$S$2:$S$1065,MATCH($A21&amp;"|5",Blocks!$A$2:$A$1065,0)),""))</f>
        <v/>
      </c>
      <c r="AE21" s="17">
        <f>IFERROR(INDEX(Blocks!$T$2:$T$1065,MATCH($A21&amp;"|5",Blocks!$A$2:$A$1065,0)),"")</f>
        <v/>
      </c>
      <c r="AF21" s="18">
        <f>IFERROR(INDEX(Blocks!$N$2:$N$1065,MATCH($A21&amp;"|6",Blocks!$A$2:$A$1065,0)),"")</f>
        <v/>
      </c>
      <c r="AG21" s="19">
        <f>IF(IFERROR(INDEX(Blocks!$M$2:$M$1065,MATCH($A21&amp;"|6",Blocks!$A$2:$A$1065,0)),"")=0,"",IFERROR(INDEX(Blocks!$P$2:$P$1065,MATCH($A21&amp;"|6",Blocks!$A$2:$A$1065,0)),""))</f>
        <v/>
      </c>
      <c r="AH21" s="18">
        <f>IF(IFERROR(INDEX(Blocks!$M$2:$M$1065,MATCH($A21&amp;"|6",Blocks!$A$2:$A$1065,0)),"")=0,"",IFERROR(INDEX(Blocks!$S$2:$S$1065,MATCH($A21&amp;"|6",Blocks!$A$2:$A$1065,0)),""))</f>
        <v/>
      </c>
      <c r="AI21" s="20">
        <f>IFERROR(INDEX(Blocks!$T$2:$T$1065,MATCH($A21&amp;"|6",Blocks!$A$2:$A$1065,0)),"")</f>
        <v/>
      </c>
      <c r="AJ21" s="15">
        <f>IFERROR(INDEX(Blocks!$N$2:$N$1065,MATCH($A21&amp;"|7",Blocks!$A$2:$A$1065,0)),"")</f>
        <v/>
      </c>
      <c r="AK21" s="16">
        <f>IF(IFERROR(INDEX(Blocks!$M$2:$M$1065,MATCH($A21&amp;"|7",Blocks!$A$2:$A$1065,0)),"")=0,"",IFERROR(INDEX(Blocks!$P$2:$P$1065,MATCH($A21&amp;"|7",Blocks!$A$2:$A$1065,0)),""))</f>
        <v/>
      </c>
      <c r="AL21" s="15">
        <f>IF(IFERROR(INDEX(Blocks!$M$2:$M$1065,MATCH($A21&amp;"|7",Blocks!$A$2:$A$1065,0)),"")=0,"",IFERROR(INDEX(Blocks!$S$2:$S$1065,MATCH($A21&amp;"|7",Blocks!$A$2:$A$1065,0)),""))</f>
        <v/>
      </c>
      <c r="AM21" s="17">
        <f>IFERROR(INDEX(Blocks!$T$2:$T$1065,MATCH($A21&amp;"|7",Blocks!$A$2:$A$1065,0)),"")</f>
        <v/>
      </c>
      <c r="AN21" s="18">
        <f>IFERROR(INDEX(Blocks!$N$2:$N$1065,MATCH($A21&amp;"|8",Blocks!$A$2:$A$1065,0)),"")</f>
        <v/>
      </c>
      <c r="AO21" s="19">
        <f>IF(IFERROR(INDEX(Blocks!$M$2:$M$1065,MATCH($A21&amp;"|8",Blocks!$A$2:$A$1065,0)),"")=0,"",IFERROR(INDEX(Blocks!$P$2:$P$1065,MATCH($A21&amp;"|8",Blocks!$A$2:$A$1065,0)),""))</f>
        <v/>
      </c>
      <c r="AP21" s="18">
        <f>IF(IFERROR(INDEX(Blocks!$M$2:$M$1065,MATCH($A21&amp;"|8",Blocks!$A$2:$A$1065,0)),"")=0,"",IFERROR(INDEX(Blocks!$S$2:$S$1065,MATCH($A21&amp;"|8",Blocks!$A$2:$A$1065,0)),""))</f>
        <v/>
      </c>
      <c r="AQ21" s="20">
        <f>IFERROR(INDEX(Blocks!$T$2:$T$1065,MATCH($A21&amp;"|8",Blocks!$A$2:$A$1065,0)),"")</f>
        <v/>
      </c>
      <c r="AR21" s="15">
        <f>IFERROR(INDEX(Blocks!$N$2:$N$1065,MATCH($A21&amp;"|9",Blocks!$A$2:$A$1065,0)),"")</f>
        <v/>
      </c>
      <c r="AS21" s="16">
        <f>IF(IFERROR(INDEX(Blocks!$M$2:$M$1065,MATCH($A21&amp;"|9",Blocks!$A$2:$A$1065,0)),"")=0,"",IFERROR(INDEX(Blocks!$P$2:$P$1065,MATCH($A21&amp;"|9",Blocks!$A$2:$A$1065,0)),""))</f>
        <v/>
      </c>
      <c r="AT21" s="15">
        <f>IF(IFERROR(INDEX(Blocks!$M$2:$M$1065,MATCH($A21&amp;"|9",Blocks!$A$2:$A$1065,0)),"")=0,"",IFERROR(INDEX(Blocks!$S$2:$S$1065,MATCH($A21&amp;"|9",Blocks!$A$2:$A$1065,0)),""))</f>
        <v/>
      </c>
      <c r="AU21" s="17">
        <f>IFERROR(INDEX(Blocks!$T$2:$T$1065,MATCH($A21&amp;"|9",Blocks!$A$2:$A$1065,0)),"")</f>
        <v/>
      </c>
      <c r="AV21" s="18">
        <f>IFERROR(INDEX(Blocks!$N$2:$N$1065,MATCH($A21&amp;"|10",Blocks!$A$2:$A$1065,0)),"")</f>
        <v/>
      </c>
      <c r="AW21" s="19">
        <f>IF(IFERROR(INDEX(Blocks!$M$2:$M$1065,MATCH($A21&amp;"|10",Blocks!$A$2:$A$1065,0)),"")=0,"",IFERROR(INDEX(Blocks!$P$2:$P$1065,MATCH($A21&amp;"|10",Blocks!$A$2:$A$1065,0)),""))</f>
        <v/>
      </c>
      <c r="AX21" s="18">
        <f>IF(IFERROR(INDEX(Blocks!$M$2:$M$1065,MATCH($A21&amp;"|10",Blocks!$A$2:$A$1065,0)),"")=0,"",IFERROR(INDEX(Blocks!$S$2:$S$1065,MATCH($A21&amp;"|10",Blocks!$A$2:$A$1065,0)),""))</f>
        <v/>
      </c>
      <c r="AY21" s="20">
        <f>IFERROR(INDEX(Blocks!$T$2:$T$1065,MATCH($A21&amp;"|10",Blocks!$A$2:$A$1065,0)),"")</f>
        <v/>
      </c>
      <c r="AZ21" s="15">
        <f>IFERROR(INDEX(Blocks!$N$2:$N$1065,MATCH($A21&amp;"|11",Blocks!$A$2:$A$1065,0)),"")</f>
        <v/>
      </c>
      <c r="BA21" s="16">
        <f>IF(IFERROR(INDEX(Blocks!$M$2:$M$1065,MATCH($A21&amp;"|11",Blocks!$A$2:$A$1065,0)),"")=0,"",IFERROR(INDEX(Blocks!$P$2:$P$1065,MATCH($A21&amp;"|11",Blocks!$A$2:$A$1065,0)),""))</f>
        <v/>
      </c>
      <c r="BB21" s="15">
        <f>IF(IFERROR(INDEX(Blocks!$M$2:$M$1065,MATCH($A21&amp;"|11",Blocks!$A$2:$A$1065,0)),"")=0,"",IFERROR(INDEX(Blocks!$S$2:$S$1065,MATCH($A21&amp;"|11",Blocks!$A$2:$A$1065,0)),""))</f>
        <v/>
      </c>
      <c r="BC21" s="17">
        <f>IFERROR(INDEX(Blocks!$T$2:$T$1065,MATCH($A21&amp;"|11",Blocks!$A$2:$A$1065,0)),"")</f>
        <v/>
      </c>
      <c r="BD21" s="18">
        <f>IFERROR(INDEX(Blocks!$N$2:$N$1065,MATCH($A21&amp;"|12",Blocks!$A$2:$A$1065,0)),"")</f>
        <v/>
      </c>
      <c r="BE21" s="19">
        <f>IF(IFERROR(INDEX(Blocks!$M$2:$M$1065,MATCH($A21&amp;"|12",Blocks!$A$2:$A$1065,0)),"")=0,"",IFERROR(INDEX(Blocks!$P$2:$P$1065,MATCH($A21&amp;"|12",Blocks!$A$2:$A$1065,0)),""))</f>
        <v/>
      </c>
      <c r="BF21" s="18">
        <f>IF(IFERROR(INDEX(Blocks!$M$2:$M$1065,MATCH($A21&amp;"|12",Blocks!$A$2:$A$1065,0)),"")=0,"",IFERROR(INDEX(Blocks!$S$2:$S$1065,MATCH($A21&amp;"|12",Blocks!$A$2:$A$1065,0)),""))</f>
        <v/>
      </c>
      <c r="BG21" s="20">
        <f>IFERROR(INDEX(Blocks!$T$2:$T$1065,MATCH($A21&amp;"|12",Blocks!$A$2:$A$1065,0)),"")</f>
        <v/>
      </c>
    </row>
    <row r="22">
      <c r="A22" s="6" t="inlineStr">
        <is>
          <t>Exeter</t>
        </is>
      </c>
      <c r="B22" s="11" t="n">
        <v>17</v>
      </c>
      <c r="C22" s="12">
        <f>IFERROR(INDEX(Ratings!$F:$F,MATCH($A22,Ratings!$C:$C,0)),"")</f>
        <v/>
      </c>
      <c r="D22" s="11">
        <f>SUMIFS(TeamGames!$X$2:$X$4073,TeamGames!$D$2:$D$4073,$A22)</f>
        <v/>
      </c>
      <c r="E22" s="11">
        <f>SUMIFS(TeamGames!$O$2:$O$4073,TeamGames!$D$2:$D$4073,$A22)</f>
        <v/>
      </c>
      <c r="F22" s="13">
        <f>SUMIFS(TeamGames!$S$2:$S$4073,TeamGames!$D$2:$D$4073,$A22,TeamGames!$X$2:$X$4073,1)</f>
        <v/>
      </c>
      <c r="G22" s="14">
        <f>IF(D22=0,"",E22-F22)</f>
        <v/>
      </c>
      <c r="H22" s="13">
        <f>SUMIFS(TeamGames!$W$2:$W$4073,TeamGames!$D$2:$D$4073,$A22)</f>
        <v/>
      </c>
      <c r="I22" s="14">
        <f>IF(D22=0,"",H22-F22)</f>
        <v/>
      </c>
      <c r="J22" s="13">
        <f>SUMIFS(TeamGames!$T$2:$T$4073,TeamGames!$D$2:$D$4073,$A22)</f>
        <v/>
      </c>
      <c r="K22" s="13">
        <f>SUMIFS(TeamGames!$U$2:$U$4073,TeamGames!$D$2:$D$4073,$A22)</f>
        <v/>
      </c>
      <c r="L22" s="15">
        <f>IFERROR(INDEX(Blocks!$N$2:$N$1065,MATCH($A22&amp;"|1",Blocks!$A$2:$A$1065,0)),"")</f>
        <v/>
      </c>
      <c r="M22" s="16">
        <f>IF(IFERROR(INDEX(Blocks!$M$2:$M$1065,MATCH($A22&amp;"|1",Blocks!$A$2:$A$1065,0)),"")=0,"",IFERROR(INDEX(Blocks!$P$2:$P$1065,MATCH($A22&amp;"|1",Blocks!$A$2:$A$1065,0)),""))</f>
        <v/>
      </c>
      <c r="N22" s="15">
        <f>IF(IFERROR(INDEX(Blocks!$M$2:$M$1065,MATCH($A22&amp;"|1",Blocks!$A$2:$A$1065,0)),"")=0,"",IFERROR(INDEX(Blocks!$S$2:$S$1065,MATCH($A22&amp;"|1",Blocks!$A$2:$A$1065,0)),""))</f>
        <v/>
      </c>
      <c r="O22" s="17">
        <f>IFERROR(INDEX(Blocks!$T$2:$T$1065,MATCH($A22&amp;"|1",Blocks!$A$2:$A$1065,0)),"")</f>
        <v/>
      </c>
      <c r="P22" s="18">
        <f>IFERROR(INDEX(Blocks!$N$2:$N$1065,MATCH($A22&amp;"|2",Blocks!$A$2:$A$1065,0)),"")</f>
        <v/>
      </c>
      <c r="Q22" s="19">
        <f>IF(IFERROR(INDEX(Blocks!$M$2:$M$1065,MATCH($A22&amp;"|2",Blocks!$A$2:$A$1065,0)),"")=0,"",IFERROR(INDEX(Blocks!$P$2:$P$1065,MATCH($A22&amp;"|2",Blocks!$A$2:$A$1065,0)),""))</f>
        <v/>
      </c>
      <c r="R22" s="18">
        <f>IF(IFERROR(INDEX(Blocks!$M$2:$M$1065,MATCH($A22&amp;"|2",Blocks!$A$2:$A$1065,0)),"")=0,"",IFERROR(INDEX(Blocks!$S$2:$S$1065,MATCH($A22&amp;"|2",Blocks!$A$2:$A$1065,0)),""))</f>
        <v/>
      </c>
      <c r="S22" s="20">
        <f>IFERROR(INDEX(Blocks!$T$2:$T$1065,MATCH($A22&amp;"|2",Blocks!$A$2:$A$1065,0)),"")</f>
        <v/>
      </c>
      <c r="T22" s="15">
        <f>IFERROR(INDEX(Blocks!$N$2:$N$1065,MATCH($A22&amp;"|3",Blocks!$A$2:$A$1065,0)),"")</f>
        <v/>
      </c>
      <c r="U22" s="16">
        <f>IF(IFERROR(INDEX(Blocks!$M$2:$M$1065,MATCH($A22&amp;"|3",Blocks!$A$2:$A$1065,0)),"")=0,"",IFERROR(INDEX(Blocks!$P$2:$P$1065,MATCH($A22&amp;"|3",Blocks!$A$2:$A$1065,0)),""))</f>
        <v/>
      </c>
      <c r="V22" s="15">
        <f>IF(IFERROR(INDEX(Blocks!$M$2:$M$1065,MATCH($A22&amp;"|3",Blocks!$A$2:$A$1065,0)),"")=0,"",IFERROR(INDEX(Blocks!$S$2:$S$1065,MATCH($A22&amp;"|3",Blocks!$A$2:$A$1065,0)),""))</f>
        <v/>
      </c>
      <c r="W22" s="17">
        <f>IFERROR(INDEX(Blocks!$T$2:$T$1065,MATCH($A22&amp;"|3",Blocks!$A$2:$A$1065,0)),"")</f>
        <v/>
      </c>
      <c r="X22" s="18">
        <f>IFERROR(INDEX(Blocks!$N$2:$N$1065,MATCH($A22&amp;"|4",Blocks!$A$2:$A$1065,0)),"")</f>
        <v/>
      </c>
      <c r="Y22" s="19">
        <f>IF(IFERROR(INDEX(Blocks!$M$2:$M$1065,MATCH($A22&amp;"|4",Blocks!$A$2:$A$1065,0)),"")=0,"",IFERROR(INDEX(Blocks!$P$2:$P$1065,MATCH($A22&amp;"|4",Blocks!$A$2:$A$1065,0)),""))</f>
        <v/>
      </c>
      <c r="Z22" s="18">
        <f>IF(IFERROR(INDEX(Blocks!$M$2:$M$1065,MATCH($A22&amp;"|4",Blocks!$A$2:$A$1065,0)),"")=0,"",IFERROR(INDEX(Blocks!$S$2:$S$1065,MATCH($A22&amp;"|4",Blocks!$A$2:$A$1065,0)),""))</f>
        <v/>
      </c>
      <c r="AA22" s="20">
        <f>IFERROR(INDEX(Blocks!$T$2:$T$1065,MATCH($A22&amp;"|4",Blocks!$A$2:$A$1065,0)),"")</f>
        <v/>
      </c>
      <c r="AB22" s="15">
        <f>IFERROR(INDEX(Blocks!$N$2:$N$1065,MATCH($A22&amp;"|5",Blocks!$A$2:$A$1065,0)),"")</f>
        <v/>
      </c>
      <c r="AC22" s="16">
        <f>IF(IFERROR(INDEX(Blocks!$M$2:$M$1065,MATCH($A22&amp;"|5",Blocks!$A$2:$A$1065,0)),"")=0,"",IFERROR(INDEX(Blocks!$P$2:$P$1065,MATCH($A22&amp;"|5",Blocks!$A$2:$A$1065,0)),""))</f>
        <v/>
      </c>
      <c r="AD22" s="15">
        <f>IF(IFERROR(INDEX(Blocks!$M$2:$M$1065,MATCH($A22&amp;"|5",Blocks!$A$2:$A$1065,0)),"")=0,"",IFERROR(INDEX(Blocks!$S$2:$S$1065,MATCH($A22&amp;"|5",Blocks!$A$2:$A$1065,0)),""))</f>
        <v/>
      </c>
      <c r="AE22" s="17">
        <f>IFERROR(INDEX(Blocks!$T$2:$T$1065,MATCH($A22&amp;"|5",Blocks!$A$2:$A$1065,0)),"")</f>
        <v/>
      </c>
      <c r="AF22" s="18">
        <f>IFERROR(INDEX(Blocks!$N$2:$N$1065,MATCH($A22&amp;"|6",Blocks!$A$2:$A$1065,0)),"")</f>
        <v/>
      </c>
      <c r="AG22" s="19">
        <f>IF(IFERROR(INDEX(Blocks!$M$2:$M$1065,MATCH($A22&amp;"|6",Blocks!$A$2:$A$1065,0)),"")=0,"",IFERROR(INDEX(Blocks!$P$2:$P$1065,MATCH($A22&amp;"|6",Blocks!$A$2:$A$1065,0)),""))</f>
        <v/>
      </c>
      <c r="AH22" s="18">
        <f>IF(IFERROR(INDEX(Blocks!$M$2:$M$1065,MATCH($A22&amp;"|6",Blocks!$A$2:$A$1065,0)),"")=0,"",IFERROR(INDEX(Blocks!$S$2:$S$1065,MATCH($A22&amp;"|6",Blocks!$A$2:$A$1065,0)),""))</f>
        <v/>
      </c>
      <c r="AI22" s="20">
        <f>IFERROR(INDEX(Blocks!$T$2:$T$1065,MATCH($A22&amp;"|6",Blocks!$A$2:$A$1065,0)),"")</f>
        <v/>
      </c>
      <c r="AJ22" s="15">
        <f>IFERROR(INDEX(Blocks!$N$2:$N$1065,MATCH($A22&amp;"|7",Blocks!$A$2:$A$1065,0)),"")</f>
        <v/>
      </c>
      <c r="AK22" s="16">
        <f>IF(IFERROR(INDEX(Blocks!$M$2:$M$1065,MATCH($A22&amp;"|7",Blocks!$A$2:$A$1065,0)),"")=0,"",IFERROR(INDEX(Blocks!$P$2:$P$1065,MATCH($A22&amp;"|7",Blocks!$A$2:$A$1065,0)),""))</f>
        <v/>
      </c>
      <c r="AL22" s="15">
        <f>IF(IFERROR(INDEX(Blocks!$M$2:$M$1065,MATCH($A22&amp;"|7",Blocks!$A$2:$A$1065,0)),"")=0,"",IFERROR(INDEX(Blocks!$S$2:$S$1065,MATCH($A22&amp;"|7",Blocks!$A$2:$A$1065,0)),""))</f>
        <v/>
      </c>
      <c r="AM22" s="17">
        <f>IFERROR(INDEX(Blocks!$T$2:$T$1065,MATCH($A22&amp;"|7",Blocks!$A$2:$A$1065,0)),"")</f>
        <v/>
      </c>
      <c r="AN22" s="18">
        <f>IFERROR(INDEX(Blocks!$N$2:$N$1065,MATCH($A22&amp;"|8",Blocks!$A$2:$A$1065,0)),"")</f>
        <v/>
      </c>
      <c r="AO22" s="19">
        <f>IF(IFERROR(INDEX(Blocks!$M$2:$M$1065,MATCH($A22&amp;"|8",Blocks!$A$2:$A$1065,0)),"")=0,"",IFERROR(INDEX(Blocks!$P$2:$P$1065,MATCH($A22&amp;"|8",Blocks!$A$2:$A$1065,0)),""))</f>
        <v/>
      </c>
      <c r="AP22" s="18">
        <f>IF(IFERROR(INDEX(Blocks!$M$2:$M$1065,MATCH($A22&amp;"|8",Blocks!$A$2:$A$1065,0)),"")=0,"",IFERROR(INDEX(Blocks!$S$2:$S$1065,MATCH($A22&amp;"|8",Blocks!$A$2:$A$1065,0)),""))</f>
        <v/>
      </c>
      <c r="AQ22" s="20">
        <f>IFERROR(INDEX(Blocks!$T$2:$T$1065,MATCH($A22&amp;"|8",Blocks!$A$2:$A$1065,0)),"")</f>
        <v/>
      </c>
      <c r="AR22" s="15">
        <f>IFERROR(INDEX(Blocks!$N$2:$N$1065,MATCH($A22&amp;"|9",Blocks!$A$2:$A$1065,0)),"")</f>
        <v/>
      </c>
      <c r="AS22" s="16">
        <f>IF(IFERROR(INDEX(Blocks!$M$2:$M$1065,MATCH($A22&amp;"|9",Blocks!$A$2:$A$1065,0)),"")=0,"",IFERROR(INDEX(Blocks!$P$2:$P$1065,MATCH($A22&amp;"|9",Blocks!$A$2:$A$1065,0)),""))</f>
        <v/>
      </c>
      <c r="AT22" s="15">
        <f>IF(IFERROR(INDEX(Blocks!$M$2:$M$1065,MATCH($A22&amp;"|9",Blocks!$A$2:$A$1065,0)),"")=0,"",IFERROR(INDEX(Blocks!$S$2:$S$1065,MATCH($A22&amp;"|9",Blocks!$A$2:$A$1065,0)),""))</f>
        <v/>
      </c>
      <c r="AU22" s="17">
        <f>IFERROR(INDEX(Blocks!$T$2:$T$1065,MATCH($A22&amp;"|9",Blocks!$A$2:$A$1065,0)),"")</f>
        <v/>
      </c>
      <c r="AV22" s="18">
        <f>IFERROR(INDEX(Blocks!$N$2:$N$1065,MATCH($A22&amp;"|10",Blocks!$A$2:$A$1065,0)),"")</f>
        <v/>
      </c>
      <c r="AW22" s="19">
        <f>IF(IFERROR(INDEX(Blocks!$M$2:$M$1065,MATCH($A22&amp;"|10",Blocks!$A$2:$A$1065,0)),"")=0,"",IFERROR(INDEX(Blocks!$P$2:$P$1065,MATCH($A22&amp;"|10",Blocks!$A$2:$A$1065,0)),""))</f>
        <v/>
      </c>
      <c r="AX22" s="18">
        <f>IF(IFERROR(INDEX(Blocks!$M$2:$M$1065,MATCH($A22&amp;"|10",Blocks!$A$2:$A$1065,0)),"")=0,"",IFERROR(INDEX(Blocks!$S$2:$S$1065,MATCH($A22&amp;"|10",Blocks!$A$2:$A$1065,0)),""))</f>
        <v/>
      </c>
      <c r="AY22" s="20">
        <f>IFERROR(INDEX(Blocks!$T$2:$T$1065,MATCH($A22&amp;"|10",Blocks!$A$2:$A$1065,0)),"")</f>
        <v/>
      </c>
      <c r="AZ22" s="15">
        <f>IFERROR(INDEX(Blocks!$N$2:$N$1065,MATCH($A22&amp;"|11",Blocks!$A$2:$A$1065,0)),"")</f>
        <v/>
      </c>
      <c r="BA22" s="16">
        <f>IF(IFERROR(INDEX(Blocks!$M$2:$M$1065,MATCH($A22&amp;"|11",Blocks!$A$2:$A$1065,0)),"")=0,"",IFERROR(INDEX(Blocks!$P$2:$P$1065,MATCH($A22&amp;"|11",Blocks!$A$2:$A$1065,0)),""))</f>
        <v/>
      </c>
      <c r="BB22" s="15">
        <f>IF(IFERROR(INDEX(Blocks!$M$2:$M$1065,MATCH($A22&amp;"|11",Blocks!$A$2:$A$1065,0)),"")=0,"",IFERROR(INDEX(Blocks!$S$2:$S$1065,MATCH($A22&amp;"|11",Blocks!$A$2:$A$1065,0)),""))</f>
        <v/>
      </c>
      <c r="BC22" s="17">
        <f>IFERROR(INDEX(Blocks!$T$2:$T$1065,MATCH($A22&amp;"|11",Blocks!$A$2:$A$1065,0)),"")</f>
        <v/>
      </c>
      <c r="BD22" s="18">
        <f>IFERROR(INDEX(Blocks!$N$2:$N$1065,MATCH($A22&amp;"|12",Blocks!$A$2:$A$1065,0)),"")</f>
        <v/>
      </c>
      <c r="BE22" s="19">
        <f>IF(IFERROR(INDEX(Blocks!$M$2:$M$1065,MATCH($A22&amp;"|12",Blocks!$A$2:$A$1065,0)),"")=0,"",IFERROR(INDEX(Blocks!$P$2:$P$1065,MATCH($A22&amp;"|12",Blocks!$A$2:$A$1065,0)),""))</f>
        <v/>
      </c>
      <c r="BF22" s="18">
        <f>IF(IFERROR(INDEX(Blocks!$M$2:$M$1065,MATCH($A22&amp;"|12",Blocks!$A$2:$A$1065,0)),"")=0,"",IFERROR(INDEX(Blocks!$S$2:$S$1065,MATCH($A22&amp;"|12",Blocks!$A$2:$A$1065,0)),""))</f>
        <v/>
      </c>
      <c r="BG22" s="20">
        <f>IFERROR(INDEX(Blocks!$T$2:$T$1065,MATCH($A22&amp;"|12",Blocks!$A$2:$A$1065,0)),"")</f>
        <v/>
      </c>
    </row>
    <row r="23">
      <c r="A23" s="6" t="inlineStr">
        <is>
          <t>Fleetwood</t>
        </is>
      </c>
      <c r="B23" s="11" t="n">
        <v>18</v>
      </c>
      <c r="C23" s="12">
        <f>IFERROR(INDEX(Ratings!$F:$F,MATCH($A23,Ratings!$C:$C,0)),"")</f>
        <v/>
      </c>
      <c r="D23" s="11">
        <f>SUMIFS(TeamGames!$X$2:$X$4073,TeamGames!$D$2:$D$4073,$A23)</f>
        <v/>
      </c>
      <c r="E23" s="11">
        <f>SUMIFS(TeamGames!$O$2:$O$4073,TeamGames!$D$2:$D$4073,$A23)</f>
        <v/>
      </c>
      <c r="F23" s="13">
        <f>SUMIFS(TeamGames!$S$2:$S$4073,TeamGames!$D$2:$D$4073,$A23,TeamGames!$X$2:$X$4073,1)</f>
        <v/>
      </c>
      <c r="G23" s="14">
        <f>IF(D23=0,"",E23-F23)</f>
        <v/>
      </c>
      <c r="H23" s="13">
        <f>SUMIFS(TeamGames!$W$2:$W$4073,TeamGames!$D$2:$D$4073,$A23)</f>
        <v/>
      </c>
      <c r="I23" s="14">
        <f>IF(D23=0,"",H23-F23)</f>
        <v/>
      </c>
      <c r="J23" s="13">
        <f>SUMIFS(TeamGames!$T$2:$T$4073,TeamGames!$D$2:$D$4073,$A23)</f>
        <v/>
      </c>
      <c r="K23" s="13">
        <f>SUMIFS(TeamGames!$U$2:$U$4073,TeamGames!$D$2:$D$4073,$A23)</f>
        <v/>
      </c>
      <c r="L23" s="15">
        <f>IFERROR(INDEX(Blocks!$N$2:$N$1065,MATCH($A23&amp;"|1",Blocks!$A$2:$A$1065,0)),"")</f>
        <v/>
      </c>
      <c r="M23" s="16">
        <f>IF(IFERROR(INDEX(Blocks!$M$2:$M$1065,MATCH($A23&amp;"|1",Blocks!$A$2:$A$1065,0)),"")=0,"",IFERROR(INDEX(Blocks!$P$2:$P$1065,MATCH($A23&amp;"|1",Blocks!$A$2:$A$1065,0)),""))</f>
        <v/>
      </c>
      <c r="N23" s="15">
        <f>IF(IFERROR(INDEX(Blocks!$M$2:$M$1065,MATCH($A23&amp;"|1",Blocks!$A$2:$A$1065,0)),"")=0,"",IFERROR(INDEX(Blocks!$S$2:$S$1065,MATCH($A23&amp;"|1",Blocks!$A$2:$A$1065,0)),""))</f>
        <v/>
      </c>
      <c r="O23" s="17">
        <f>IFERROR(INDEX(Blocks!$T$2:$T$1065,MATCH($A23&amp;"|1",Blocks!$A$2:$A$1065,0)),"")</f>
        <v/>
      </c>
      <c r="P23" s="18">
        <f>IFERROR(INDEX(Blocks!$N$2:$N$1065,MATCH($A23&amp;"|2",Blocks!$A$2:$A$1065,0)),"")</f>
        <v/>
      </c>
      <c r="Q23" s="19">
        <f>IF(IFERROR(INDEX(Blocks!$M$2:$M$1065,MATCH($A23&amp;"|2",Blocks!$A$2:$A$1065,0)),"")=0,"",IFERROR(INDEX(Blocks!$P$2:$P$1065,MATCH($A23&amp;"|2",Blocks!$A$2:$A$1065,0)),""))</f>
        <v/>
      </c>
      <c r="R23" s="18">
        <f>IF(IFERROR(INDEX(Blocks!$M$2:$M$1065,MATCH($A23&amp;"|2",Blocks!$A$2:$A$1065,0)),"")=0,"",IFERROR(INDEX(Blocks!$S$2:$S$1065,MATCH($A23&amp;"|2",Blocks!$A$2:$A$1065,0)),""))</f>
        <v/>
      </c>
      <c r="S23" s="20">
        <f>IFERROR(INDEX(Blocks!$T$2:$T$1065,MATCH($A23&amp;"|2",Blocks!$A$2:$A$1065,0)),"")</f>
        <v/>
      </c>
      <c r="T23" s="15">
        <f>IFERROR(INDEX(Blocks!$N$2:$N$1065,MATCH($A23&amp;"|3",Blocks!$A$2:$A$1065,0)),"")</f>
        <v/>
      </c>
      <c r="U23" s="16">
        <f>IF(IFERROR(INDEX(Blocks!$M$2:$M$1065,MATCH($A23&amp;"|3",Blocks!$A$2:$A$1065,0)),"")=0,"",IFERROR(INDEX(Blocks!$P$2:$P$1065,MATCH($A23&amp;"|3",Blocks!$A$2:$A$1065,0)),""))</f>
        <v/>
      </c>
      <c r="V23" s="15">
        <f>IF(IFERROR(INDEX(Blocks!$M$2:$M$1065,MATCH($A23&amp;"|3",Blocks!$A$2:$A$1065,0)),"")=0,"",IFERROR(INDEX(Blocks!$S$2:$S$1065,MATCH($A23&amp;"|3",Blocks!$A$2:$A$1065,0)),""))</f>
        <v/>
      </c>
      <c r="W23" s="17">
        <f>IFERROR(INDEX(Blocks!$T$2:$T$1065,MATCH($A23&amp;"|3",Blocks!$A$2:$A$1065,0)),"")</f>
        <v/>
      </c>
      <c r="X23" s="18">
        <f>IFERROR(INDEX(Blocks!$N$2:$N$1065,MATCH($A23&amp;"|4",Blocks!$A$2:$A$1065,0)),"")</f>
        <v/>
      </c>
      <c r="Y23" s="19">
        <f>IF(IFERROR(INDEX(Blocks!$M$2:$M$1065,MATCH($A23&amp;"|4",Blocks!$A$2:$A$1065,0)),"")=0,"",IFERROR(INDEX(Blocks!$P$2:$P$1065,MATCH($A23&amp;"|4",Blocks!$A$2:$A$1065,0)),""))</f>
        <v/>
      </c>
      <c r="Z23" s="18">
        <f>IF(IFERROR(INDEX(Blocks!$M$2:$M$1065,MATCH($A23&amp;"|4",Blocks!$A$2:$A$1065,0)),"")=0,"",IFERROR(INDEX(Blocks!$S$2:$S$1065,MATCH($A23&amp;"|4",Blocks!$A$2:$A$1065,0)),""))</f>
        <v/>
      </c>
      <c r="AA23" s="20">
        <f>IFERROR(INDEX(Blocks!$T$2:$T$1065,MATCH($A23&amp;"|4",Blocks!$A$2:$A$1065,0)),"")</f>
        <v/>
      </c>
      <c r="AB23" s="15">
        <f>IFERROR(INDEX(Blocks!$N$2:$N$1065,MATCH($A23&amp;"|5",Blocks!$A$2:$A$1065,0)),"")</f>
        <v/>
      </c>
      <c r="AC23" s="16">
        <f>IF(IFERROR(INDEX(Blocks!$M$2:$M$1065,MATCH($A23&amp;"|5",Blocks!$A$2:$A$1065,0)),"")=0,"",IFERROR(INDEX(Blocks!$P$2:$P$1065,MATCH($A23&amp;"|5",Blocks!$A$2:$A$1065,0)),""))</f>
        <v/>
      </c>
      <c r="AD23" s="15">
        <f>IF(IFERROR(INDEX(Blocks!$M$2:$M$1065,MATCH($A23&amp;"|5",Blocks!$A$2:$A$1065,0)),"")=0,"",IFERROR(INDEX(Blocks!$S$2:$S$1065,MATCH($A23&amp;"|5",Blocks!$A$2:$A$1065,0)),""))</f>
        <v/>
      </c>
      <c r="AE23" s="17">
        <f>IFERROR(INDEX(Blocks!$T$2:$T$1065,MATCH($A23&amp;"|5",Blocks!$A$2:$A$1065,0)),"")</f>
        <v/>
      </c>
      <c r="AF23" s="18">
        <f>IFERROR(INDEX(Blocks!$N$2:$N$1065,MATCH($A23&amp;"|6",Blocks!$A$2:$A$1065,0)),"")</f>
        <v/>
      </c>
      <c r="AG23" s="19">
        <f>IF(IFERROR(INDEX(Blocks!$M$2:$M$1065,MATCH($A23&amp;"|6",Blocks!$A$2:$A$1065,0)),"")=0,"",IFERROR(INDEX(Blocks!$P$2:$P$1065,MATCH($A23&amp;"|6",Blocks!$A$2:$A$1065,0)),""))</f>
        <v/>
      </c>
      <c r="AH23" s="18">
        <f>IF(IFERROR(INDEX(Blocks!$M$2:$M$1065,MATCH($A23&amp;"|6",Blocks!$A$2:$A$1065,0)),"")=0,"",IFERROR(INDEX(Blocks!$S$2:$S$1065,MATCH($A23&amp;"|6",Blocks!$A$2:$A$1065,0)),""))</f>
        <v/>
      </c>
      <c r="AI23" s="20">
        <f>IFERROR(INDEX(Blocks!$T$2:$T$1065,MATCH($A23&amp;"|6",Blocks!$A$2:$A$1065,0)),"")</f>
        <v/>
      </c>
      <c r="AJ23" s="15">
        <f>IFERROR(INDEX(Blocks!$N$2:$N$1065,MATCH($A23&amp;"|7",Blocks!$A$2:$A$1065,0)),"")</f>
        <v/>
      </c>
      <c r="AK23" s="16">
        <f>IF(IFERROR(INDEX(Blocks!$M$2:$M$1065,MATCH($A23&amp;"|7",Blocks!$A$2:$A$1065,0)),"")=0,"",IFERROR(INDEX(Blocks!$P$2:$P$1065,MATCH($A23&amp;"|7",Blocks!$A$2:$A$1065,0)),""))</f>
        <v/>
      </c>
      <c r="AL23" s="15">
        <f>IF(IFERROR(INDEX(Blocks!$M$2:$M$1065,MATCH($A23&amp;"|7",Blocks!$A$2:$A$1065,0)),"")=0,"",IFERROR(INDEX(Blocks!$S$2:$S$1065,MATCH($A23&amp;"|7",Blocks!$A$2:$A$1065,0)),""))</f>
        <v/>
      </c>
      <c r="AM23" s="17">
        <f>IFERROR(INDEX(Blocks!$T$2:$T$1065,MATCH($A23&amp;"|7",Blocks!$A$2:$A$1065,0)),"")</f>
        <v/>
      </c>
      <c r="AN23" s="18">
        <f>IFERROR(INDEX(Blocks!$N$2:$N$1065,MATCH($A23&amp;"|8",Blocks!$A$2:$A$1065,0)),"")</f>
        <v/>
      </c>
      <c r="AO23" s="19">
        <f>IF(IFERROR(INDEX(Blocks!$M$2:$M$1065,MATCH($A23&amp;"|8",Blocks!$A$2:$A$1065,0)),"")=0,"",IFERROR(INDEX(Blocks!$P$2:$P$1065,MATCH($A23&amp;"|8",Blocks!$A$2:$A$1065,0)),""))</f>
        <v/>
      </c>
      <c r="AP23" s="18">
        <f>IF(IFERROR(INDEX(Blocks!$M$2:$M$1065,MATCH($A23&amp;"|8",Blocks!$A$2:$A$1065,0)),"")=0,"",IFERROR(INDEX(Blocks!$S$2:$S$1065,MATCH($A23&amp;"|8",Blocks!$A$2:$A$1065,0)),""))</f>
        <v/>
      </c>
      <c r="AQ23" s="20">
        <f>IFERROR(INDEX(Blocks!$T$2:$T$1065,MATCH($A23&amp;"|8",Blocks!$A$2:$A$1065,0)),"")</f>
        <v/>
      </c>
      <c r="AR23" s="15">
        <f>IFERROR(INDEX(Blocks!$N$2:$N$1065,MATCH($A23&amp;"|9",Blocks!$A$2:$A$1065,0)),"")</f>
        <v/>
      </c>
      <c r="AS23" s="16">
        <f>IF(IFERROR(INDEX(Blocks!$M$2:$M$1065,MATCH($A23&amp;"|9",Blocks!$A$2:$A$1065,0)),"")=0,"",IFERROR(INDEX(Blocks!$P$2:$P$1065,MATCH($A23&amp;"|9",Blocks!$A$2:$A$1065,0)),""))</f>
        <v/>
      </c>
      <c r="AT23" s="15">
        <f>IF(IFERROR(INDEX(Blocks!$M$2:$M$1065,MATCH($A23&amp;"|9",Blocks!$A$2:$A$1065,0)),"")=0,"",IFERROR(INDEX(Blocks!$S$2:$S$1065,MATCH($A23&amp;"|9",Blocks!$A$2:$A$1065,0)),""))</f>
        <v/>
      </c>
      <c r="AU23" s="17">
        <f>IFERROR(INDEX(Blocks!$T$2:$T$1065,MATCH($A23&amp;"|9",Blocks!$A$2:$A$1065,0)),"")</f>
        <v/>
      </c>
      <c r="AV23" s="18">
        <f>IFERROR(INDEX(Blocks!$N$2:$N$1065,MATCH($A23&amp;"|10",Blocks!$A$2:$A$1065,0)),"")</f>
        <v/>
      </c>
      <c r="AW23" s="19">
        <f>IF(IFERROR(INDEX(Blocks!$M$2:$M$1065,MATCH($A23&amp;"|10",Blocks!$A$2:$A$1065,0)),"")=0,"",IFERROR(INDEX(Blocks!$P$2:$P$1065,MATCH($A23&amp;"|10",Blocks!$A$2:$A$1065,0)),""))</f>
        <v/>
      </c>
      <c r="AX23" s="18">
        <f>IF(IFERROR(INDEX(Blocks!$M$2:$M$1065,MATCH($A23&amp;"|10",Blocks!$A$2:$A$1065,0)),"")=0,"",IFERROR(INDEX(Blocks!$S$2:$S$1065,MATCH($A23&amp;"|10",Blocks!$A$2:$A$1065,0)),""))</f>
        <v/>
      </c>
      <c r="AY23" s="20">
        <f>IFERROR(INDEX(Blocks!$T$2:$T$1065,MATCH($A23&amp;"|10",Blocks!$A$2:$A$1065,0)),"")</f>
        <v/>
      </c>
      <c r="AZ23" s="15">
        <f>IFERROR(INDEX(Blocks!$N$2:$N$1065,MATCH($A23&amp;"|11",Blocks!$A$2:$A$1065,0)),"")</f>
        <v/>
      </c>
      <c r="BA23" s="16">
        <f>IF(IFERROR(INDEX(Blocks!$M$2:$M$1065,MATCH($A23&amp;"|11",Blocks!$A$2:$A$1065,0)),"")=0,"",IFERROR(INDEX(Blocks!$P$2:$P$1065,MATCH($A23&amp;"|11",Blocks!$A$2:$A$1065,0)),""))</f>
        <v/>
      </c>
      <c r="BB23" s="15">
        <f>IF(IFERROR(INDEX(Blocks!$M$2:$M$1065,MATCH($A23&amp;"|11",Blocks!$A$2:$A$1065,0)),"")=0,"",IFERROR(INDEX(Blocks!$S$2:$S$1065,MATCH($A23&amp;"|11",Blocks!$A$2:$A$1065,0)),""))</f>
        <v/>
      </c>
      <c r="BC23" s="17">
        <f>IFERROR(INDEX(Blocks!$T$2:$T$1065,MATCH($A23&amp;"|11",Blocks!$A$2:$A$1065,0)),"")</f>
        <v/>
      </c>
      <c r="BD23" s="18">
        <f>IFERROR(INDEX(Blocks!$N$2:$N$1065,MATCH($A23&amp;"|12",Blocks!$A$2:$A$1065,0)),"")</f>
        <v/>
      </c>
      <c r="BE23" s="19">
        <f>IF(IFERROR(INDEX(Blocks!$M$2:$M$1065,MATCH($A23&amp;"|12",Blocks!$A$2:$A$1065,0)),"")=0,"",IFERROR(INDEX(Blocks!$P$2:$P$1065,MATCH($A23&amp;"|12",Blocks!$A$2:$A$1065,0)),""))</f>
        <v/>
      </c>
      <c r="BF23" s="18">
        <f>IF(IFERROR(INDEX(Blocks!$M$2:$M$1065,MATCH($A23&amp;"|12",Blocks!$A$2:$A$1065,0)),"")=0,"",IFERROR(INDEX(Blocks!$S$2:$S$1065,MATCH($A23&amp;"|12",Blocks!$A$2:$A$1065,0)),""))</f>
        <v/>
      </c>
      <c r="BG23" s="20">
        <f>IFERROR(INDEX(Blocks!$T$2:$T$1065,MATCH($A23&amp;"|12",Blocks!$A$2:$A$1065,0)),"")</f>
        <v/>
      </c>
    </row>
    <row r="24">
      <c r="A24" s="6" t="inlineStr">
        <is>
          <t>Tranmere</t>
        </is>
      </c>
      <c r="B24" s="11" t="n">
        <v>19</v>
      </c>
      <c r="C24" s="12">
        <f>IFERROR(INDEX(Ratings!$F:$F,MATCH($A24,Ratings!$C:$C,0)),"")</f>
        <v/>
      </c>
      <c r="D24" s="11">
        <f>SUMIFS(TeamGames!$X$2:$X$4073,TeamGames!$D$2:$D$4073,$A24)</f>
        <v/>
      </c>
      <c r="E24" s="11">
        <f>SUMIFS(TeamGames!$O$2:$O$4073,TeamGames!$D$2:$D$4073,$A24)</f>
        <v/>
      </c>
      <c r="F24" s="13">
        <f>SUMIFS(TeamGames!$S$2:$S$4073,TeamGames!$D$2:$D$4073,$A24,TeamGames!$X$2:$X$4073,1)</f>
        <v/>
      </c>
      <c r="G24" s="14">
        <f>IF(D24=0,"",E24-F24)</f>
        <v/>
      </c>
      <c r="H24" s="13">
        <f>SUMIFS(TeamGames!$W$2:$W$4073,TeamGames!$D$2:$D$4073,$A24)</f>
        <v/>
      </c>
      <c r="I24" s="14">
        <f>IF(D24=0,"",H24-F24)</f>
        <v/>
      </c>
      <c r="J24" s="13">
        <f>SUMIFS(TeamGames!$T$2:$T$4073,TeamGames!$D$2:$D$4073,$A24)</f>
        <v/>
      </c>
      <c r="K24" s="13">
        <f>SUMIFS(TeamGames!$U$2:$U$4073,TeamGames!$D$2:$D$4073,$A24)</f>
        <v/>
      </c>
      <c r="L24" s="15">
        <f>IFERROR(INDEX(Blocks!$N$2:$N$1065,MATCH($A24&amp;"|1",Blocks!$A$2:$A$1065,0)),"")</f>
        <v/>
      </c>
      <c r="M24" s="16">
        <f>IF(IFERROR(INDEX(Blocks!$M$2:$M$1065,MATCH($A24&amp;"|1",Blocks!$A$2:$A$1065,0)),"")=0,"",IFERROR(INDEX(Blocks!$P$2:$P$1065,MATCH($A24&amp;"|1",Blocks!$A$2:$A$1065,0)),""))</f>
        <v/>
      </c>
      <c r="N24" s="15">
        <f>IF(IFERROR(INDEX(Blocks!$M$2:$M$1065,MATCH($A24&amp;"|1",Blocks!$A$2:$A$1065,0)),"")=0,"",IFERROR(INDEX(Blocks!$S$2:$S$1065,MATCH($A24&amp;"|1",Blocks!$A$2:$A$1065,0)),""))</f>
        <v/>
      </c>
      <c r="O24" s="17">
        <f>IFERROR(INDEX(Blocks!$T$2:$T$1065,MATCH($A24&amp;"|1",Blocks!$A$2:$A$1065,0)),"")</f>
        <v/>
      </c>
      <c r="P24" s="18">
        <f>IFERROR(INDEX(Blocks!$N$2:$N$1065,MATCH($A24&amp;"|2",Blocks!$A$2:$A$1065,0)),"")</f>
        <v/>
      </c>
      <c r="Q24" s="19">
        <f>IF(IFERROR(INDEX(Blocks!$M$2:$M$1065,MATCH($A24&amp;"|2",Blocks!$A$2:$A$1065,0)),"")=0,"",IFERROR(INDEX(Blocks!$P$2:$P$1065,MATCH($A24&amp;"|2",Blocks!$A$2:$A$1065,0)),""))</f>
        <v/>
      </c>
      <c r="R24" s="18">
        <f>IF(IFERROR(INDEX(Blocks!$M$2:$M$1065,MATCH($A24&amp;"|2",Blocks!$A$2:$A$1065,0)),"")=0,"",IFERROR(INDEX(Blocks!$S$2:$S$1065,MATCH($A24&amp;"|2",Blocks!$A$2:$A$1065,0)),""))</f>
        <v/>
      </c>
      <c r="S24" s="20">
        <f>IFERROR(INDEX(Blocks!$T$2:$T$1065,MATCH($A24&amp;"|2",Blocks!$A$2:$A$1065,0)),"")</f>
        <v/>
      </c>
      <c r="T24" s="15">
        <f>IFERROR(INDEX(Blocks!$N$2:$N$1065,MATCH($A24&amp;"|3",Blocks!$A$2:$A$1065,0)),"")</f>
        <v/>
      </c>
      <c r="U24" s="16">
        <f>IF(IFERROR(INDEX(Blocks!$M$2:$M$1065,MATCH($A24&amp;"|3",Blocks!$A$2:$A$1065,0)),"")=0,"",IFERROR(INDEX(Blocks!$P$2:$P$1065,MATCH($A24&amp;"|3",Blocks!$A$2:$A$1065,0)),""))</f>
        <v/>
      </c>
      <c r="V24" s="15">
        <f>IF(IFERROR(INDEX(Blocks!$M$2:$M$1065,MATCH($A24&amp;"|3",Blocks!$A$2:$A$1065,0)),"")=0,"",IFERROR(INDEX(Blocks!$S$2:$S$1065,MATCH($A24&amp;"|3",Blocks!$A$2:$A$1065,0)),""))</f>
        <v/>
      </c>
      <c r="W24" s="17">
        <f>IFERROR(INDEX(Blocks!$T$2:$T$1065,MATCH($A24&amp;"|3",Blocks!$A$2:$A$1065,0)),"")</f>
        <v/>
      </c>
      <c r="X24" s="18">
        <f>IFERROR(INDEX(Blocks!$N$2:$N$1065,MATCH($A24&amp;"|4",Blocks!$A$2:$A$1065,0)),"")</f>
        <v/>
      </c>
      <c r="Y24" s="19">
        <f>IF(IFERROR(INDEX(Blocks!$M$2:$M$1065,MATCH($A24&amp;"|4",Blocks!$A$2:$A$1065,0)),"")=0,"",IFERROR(INDEX(Blocks!$P$2:$P$1065,MATCH($A24&amp;"|4",Blocks!$A$2:$A$1065,0)),""))</f>
        <v/>
      </c>
      <c r="Z24" s="18">
        <f>IF(IFERROR(INDEX(Blocks!$M$2:$M$1065,MATCH($A24&amp;"|4",Blocks!$A$2:$A$1065,0)),"")=0,"",IFERROR(INDEX(Blocks!$S$2:$S$1065,MATCH($A24&amp;"|4",Blocks!$A$2:$A$1065,0)),""))</f>
        <v/>
      </c>
      <c r="AA24" s="20">
        <f>IFERROR(INDEX(Blocks!$T$2:$T$1065,MATCH($A24&amp;"|4",Blocks!$A$2:$A$1065,0)),"")</f>
        <v/>
      </c>
      <c r="AB24" s="15">
        <f>IFERROR(INDEX(Blocks!$N$2:$N$1065,MATCH($A24&amp;"|5",Blocks!$A$2:$A$1065,0)),"")</f>
        <v/>
      </c>
      <c r="AC24" s="16">
        <f>IF(IFERROR(INDEX(Blocks!$M$2:$M$1065,MATCH($A24&amp;"|5",Blocks!$A$2:$A$1065,0)),"")=0,"",IFERROR(INDEX(Blocks!$P$2:$P$1065,MATCH($A24&amp;"|5",Blocks!$A$2:$A$1065,0)),""))</f>
        <v/>
      </c>
      <c r="AD24" s="15">
        <f>IF(IFERROR(INDEX(Blocks!$M$2:$M$1065,MATCH($A24&amp;"|5",Blocks!$A$2:$A$1065,0)),"")=0,"",IFERROR(INDEX(Blocks!$S$2:$S$1065,MATCH($A24&amp;"|5",Blocks!$A$2:$A$1065,0)),""))</f>
        <v/>
      </c>
      <c r="AE24" s="17">
        <f>IFERROR(INDEX(Blocks!$T$2:$T$1065,MATCH($A24&amp;"|5",Blocks!$A$2:$A$1065,0)),"")</f>
        <v/>
      </c>
      <c r="AF24" s="18">
        <f>IFERROR(INDEX(Blocks!$N$2:$N$1065,MATCH($A24&amp;"|6",Blocks!$A$2:$A$1065,0)),"")</f>
        <v/>
      </c>
      <c r="AG24" s="19">
        <f>IF(IFERROR(INDEX(Blocks!$M$2:$M$1065,MATCH($A24&amp;"|6",Blocks!$A$2:$A$1065,0)),"")=0,"",IFERROR(INDEX(Blocks!$P$2:$P$1065,MATCH($A24&amp;"|6",Blocks!$A$2:$A$1065,0)),""))</f>
        <v/>
      </c>
      <c r="AH24" s="18">
        <f>IF(IFERROR(INDEX(Blocks!$M$2:$M$1065,MATCH($A24&amp;"|6",Blocks!$A$2:$A$1065,0)),"")=0,"",IFERROR(INDEX(Blocks!$S$2:$S$1065,MATCH($A24&amp;"|6",Blocks!$A$2:$A$1065,0)),""))</f>
        <v/>
      </c>
      <c r="AI24" s="20">
        <f>IFERROR(INDEX(Blocks!$T$2:$T$1065,MATCH($A24&amp;"|6",Blocks!$A$2:$A$1065,0)),"")</f>
        <v/>
      </c>
      <c r="AJ24" s="15">
        <f>IFERROR(INDEX(Blocks!$N$2:$N$1065,MATCH($A24&amp;"|7",Blocks!$A$2:$A$1065,0)),"")</f>
        <v/>
      </c>
      <c r="AK24" s="16">
        <f>IF(IFERROR(INDEX(Blocks!$M$2:$M$1065,MATCH($A24&amp;"|7",Blocks!$A$2:$A$1065,0)),"")=0,"",IFERROR(INDEX(Blocks!$P$2:$P$1065,MATCH($A24&amp;"|7",Blocks!$A$2:$A$1065,0)),""))</f>
        <v/>
      </c>
      <c r="AL24" s="15">
        <f>IF(IFERROR(INDEX(Blocks!$M$2:$M$1065,MATCH($A24&amp;"|7",Blocks!$A$2:$A$1065,0)),"")=0,"",IFERROR(INDEX(Blocks!$S$2:$S$1065,MATCH($A24&amp;"|7",Blocks!$A$2:$A$1065,0)),""))</f>
        <v/>
      </c>
      <c r="AM24" s="17">
        <f>IFERROR(INDEX(Blocks!$T$2:$T$1065,MATCH($A24&amp;"|7",Blocks!$A$2:$A$1065,0)),"")</f>
        <v/>
      </c>
      <c r="AN24" s="18">
        <f>IFERROR(INDEX(Blocks!$N$2:$N$1065,MATCH($A24&amp;"|8",Blocks!$A$2:$A$1065,0)),"")</f>
        <v/>
      </c>
      <c r="AO24" s="19">
        <f>IF(IFERROR(INDEX(Blocks!$M$2:$M$1065,MATCH($A24&amp;"|8",Blocks!$A$2:$A$1065,0)),"")=0,"",IFERROR(INDEX(Blocks!$P$2:$P$1065,MATCH($A24&amp;"|8",Blocks!$A$2:$A$1065,0)),""))</f>
        <v/>
      </c>
      <c r="AP24" s="18">
        <f>IF(IFERROR(INDEX(Blocks!$M$2:$M$1065,MATCH($A24&amp;"|8",Blocks!$A$2:$A$1065,0)),"")=0,"",IFERROR(INDEX(Blocks!$S$2:$S$1065,MATCH($A24&amp;"|8",Blocks!$A$2:$A$1065,0)),""))</f>
        <v/>
      </c>
      <c r="AQ24" s="20">
        <f>IFERROR(INDEX(Blocks!$T$2:$T$1065,MATCH($A24&amp;"|8",Blocks!$A$2:$A$1065,0)),"")</f>
        <v/>
      </c>
      <c r="AR24" s="15">
        <f>IFERROR(INDEX(Blocks!$N$2:$N$1065,MATCH($A24&amp;"|9",Blocks!$A$2:$A$1065,0)),"")</f>
        <v/>
      </c>
      <c r="AS24" s="16">
        <f>IF(IFERROR(INDEX(Blocks!$M$2:$M$1065,MATCH($A24&amp;"|9",Blocks!$A$2:$A$1065,0)),"")=0,"",IFERROR(INDEX(Blocks!$P$2:$P$1065,MATCH($A24&amp;"|9",Blocks!$A$2:$A$1065,0)),""))</f>
        <v/>
      </c>
      <c r="AT24" s="15">
        <f>IF(IFERROR(INDEX(Blocks!$M$2:$M$1065,MATCH($A24&amp;"|9",Blocks!$A$2:$A$1065,0)),"")=0,"",IFERROR(INDEX(Blocks!$S$2:$S$1065,MATCH($A24&amp;"|9",Blocks!$A$2:$A$1065,0)),""))</f>
        <v/>
      </c>
      <c r="AU24" s="17">
        <f>IFERROR(INDEX(Blocks!$T$2:$T$1065,MATCH($A24&amp;"|9",Blocks!$A$2:$A$1065,0)),"")</f>
        <v/>
      </c>
      <c r="AV24" s="18">
        <f>IFERROR(INDEX(Blocks!$N$2:$N$1065,MATCH($A24&amp;"|10",Blocks!$A$2:$A$1065,0)),"")</f>
        <v/>
      </c>
      <c r="AW24" s="19">
        <f>IF(IFERROR(INDEX(Blocks!$M$2:$M$1065,MATCH($A24&amp;"|10",Blocks!$A$2:$A$1065,0)),"")=0,"",IFERROR(INDEX(Blocks!$P$2:$P$1065,MATCH($A24&amp;"|10",Blocks!$A$2:$A$1065,0)),""))</f>
        <v/>
      </c>
      <c r="AX24" s="18">
        <f>IF(IFERROR(INDEX(Blocks!$M$2:$M$1065,MATCH($A24&amp;"|10",Blocks!$A$2:$A$1065,0)),"")=0,"",IFERROR(INDEX(Blocks!$S$2:$S$1065,MATCH($A24&amp;"|10",Blocks!$A$2:$A$1065,0)),""))</f>
        <v/>
      </c>
      <c r="AY24" s="20">
        <f>IFERROR(INDEX(Blocks!$T$2:$T$1065,MATCH($A24&amp;"|10",Blocks!$A$2:$A$1065,0)),"")</f>
        <v/>
      </c>
      <c r="AZ24" s="15">
        <f>IFERROR(INDEX(Blocks!$N$2:$N$1065,MATCH($A24&amp;"|11",Blocks!$A$2:$A$1065,0)),"")</f>
        <v/>
      </c>
      <c r="BA24" s="16">
        <f>IF(IFERROR(INDEX(Blocks!$M$2:$M$1065,MATCH($A24&amp;"|11",Blocks!$A$2:$A$1065,0)),"")=0,"",IFERROR(INDEX(Blocks!$P$2:$P$1065,MATCH($A24&amp;"|11",Blocks!$A$2:$A$1065,0)),""))</f>
        <v/>
      </c>
      <c r="BB24" s="15">
        <f>IF(IFERROR(INDEX(Blocks!$M$2:$M$1065,MATCH($A24&amp;"|11",Blocks!$A$2:$A$1065,0)),"")=0,"",IFERROR(INDEX(Blocks!$S$2:$S$1065,MATCH($A24&amp;"|11",Blocks!$A$2:$A$1065,0)),""))</f>
        <v/>
      </c>
      <c r="BC24" s="17">
        <f>IFERROR(INDEX(Blocks!$T$2:$T$1065,MATCH($A24&amp;"|11",Blocks!$A$2:$A$1065,0)),"")</f>
        <v/>
      </c>
      <c r="BD24" s="18">
        <f>IFERROR(INDEX(Blocks!$N$2:$N$1065,MATCH($A24&amp;"|12",Blocks!$A$2:$A$1065,0)),"")</f>
        <v/>
      </c>
      <c r="BE24" s="19">
        <f>IF(IFERROR(INDEX(Blocks!$M$2:$M$1065,MATCH($A24&amp;"|12",Blocks!$A$2:$A$1065,0)),"")=0,"",IFERROR(INDEX(Blocks!$P$2:$P$1065,MATCH($A24&amp;"|12",Blocks!$A$2:$A$1065,0)),""))</f>
        <v/>
      </c>
      <c r="BF24" s="18">
        <f>IF(IFERROR(INDEX(Blocks!$M$2:$M$1065,MATCH($A24&amp;"|12",Blocks!$A$2:$A$1065,0)),"")=0,"",IFERROR(INDEX(Blocks!$S$2:$S$1065,MATCH($A24&amp;"|12",Blocks!$A$2:$A$1065,0)),""))</f>
        <v/>
      </c>
      <c r="BG24" s="20">
        <f>IFERROR(INDEX(Blocks!$T$2:$T$1065,MATCH($A24&amp;"|12",Blocks!$A$2:$A$1065,0)),"")</f>
        <v/>
      </c>
    </row>
    <row r="25">
      <c r="A25" s="6" t="inlineStr">
        <is>
          <t>Shrewsbury</t>
        </is>
      </c>
      <c r="B25" s="11" t="n">
        <v>20</v>
      </c>
      <c r="C25" s="12">
        <f>IFERROR(INDEX(Ratings!$F:$F,MATCH($A25,Ratings!$C:$C,0)),"")</f>
        <v/>
      </c>
      <c r="D25" s="11">
        <f>SUMIFS(TeamGames!$X$2:$X$4073,TeamGames!$D$2:$D$4073,$A25)</f>
        <v/>
      </c>
      <c r="E25" s="11">
        <f>SUMIFS(TeamGames!$O$2:$O$4073,TeamGames!$D$2:$D$4073,$A25)</f>
        <v/>
      </c>
      <c r="F25" s="13">
        <f>SUMIFS(TeamGames!$S$2:$S$4073,TeamGames!$D$2:$D$4073,$A25,TeamGames!$X$2:$X$4073,1)</f>
        <v/>
      </c>
      <c r="G25" s="14">
        <f>IF(D25=0,"",E25-F25)</f>
        <v/>
      </c>
      <c r="H25" s="13">
        <f>SUMIFS(TeamGames!$W$2:$W$4073,TeamGames!$D$2:$D$4073,$A25)</f>
        <v/>
      </c>
      <c r="I25" s="14">
        <f>IF(D25=0,"",H25-F25)</f>
        <v/>
      </c>
      <c r="J25" s="13">
        <f>SUMIFS(TeamGames!$T$2:$T$4073,TeamGames!$D$2:$D$4073,$A25)</f>
        <v/>
      </c>
      <c r="K25" s="13">
        <f>SUMIFS(TeamGames!$U$2:$U$4073,TeamGames!$D$2:$D$4073,$A25)</f>
        <v/>
      </c>
      <c r="L25" s="15">
        <f>IFERROR(INDEX(Blocks!$N$2:$N$1065,MATCH($A25&amp;"|1",Blocks!$A$2:$A$1065,0)),"")</f>
        <v/>
      </c>
      <c r="M25" s="16">
        <f>IF(IFERROR(INDEX(Blocks!$M$2:$M$1065,MATCH($A25&amp;"|1",Blocks!$A$2:$A$1065,0)),"")=0,"",IFERROR(INDEX(Blocks!$P$2:$P$1065,MATCH($A25&amp;"|1",Blocks!$A$2:$A$1065,0)),""))</f>
        <v/>
      </c>
      <c r="N25" s="15">
        <f>IF(IFERROR(INDEX(Blocks!$M$2:$M$1065,MATCH($A25&amp;"|1",Blocks!$A$2:$A$1065,0)),"")=0,"",IFERROR(INDEX(Blocks!$S$2:$S$1065,MATCH($A25&amp;"|1",Blocks!$A$2:$A$1065,0)),""))</f>
        <v/>
      </c>
      <c r="O25" s="17">
        <f>IFERROR(INDEX(Blocks!$T$2:$T$1065,MATCH($A25&amp;"|1",Blocks!$A$2:$A$1065,0)),"")</f>
        <v/>
      </c>
      <c r="P25" s="18">
        <f>IFERROR(INDEX(Blocks!$N$2:$N$1065,MATCH($A25&amp;"|2",Blocks!$A$2:$A$1065,0)),"")</f>
        <v/>
      </c>
      <c r="Q25" s="19">
        <f>IF(IFERROR(INDEX(Blocks!$M$2:$M$1065,MATCH($A25&amp;"|2",Blocks!$A$2:$A$1065,0)),"")=0,"",IFERROR(INDEX(Blocks!$P$2:$P$1065,MATCH($A25&amp;"|2",Blocks!$A$2:$A$1065,0)),""))</f>
        <v/>
      </c>
      <c r="R25" s="18">
        <f>IF(IFERROR(INDEX(Blocks!$M$2:$M$1065,MATCH($A25&amp;"|2",Blocks!$A$2:$A$1065,0)),"")=0,"",IFERROR(INDEX(Blocks!$S$2:$S$1065,MATCH($A25&amp;"|2",Blocks!$A$2:$A$1065,0)),""))</f>
        <v/>
      </c>
      <c r="S25" s="20">
        <f>IFERROR(INDEX(Blocks!$T$2:$T$1065,MATCH($A25&amp;"|2",Blocks!$A$2:$A$1065,0)),"")</f>
        <v/>
      </c>
      <c r="T25" s="15">
        <f>IFERROR(INDEX(Blocks!$N$2:$N$1065,MATCH($A25&amp;"|3",Blocks!$A$2:$A$1065,0)),"")</f>
        <v/>
      </c>
      <c r="U25" s="16">
        <f>IF(IFERROR(INDEX(Blocks!$M$2:$M$1065,MATCH($A25&amp;"|3",Blocks!$A$2:$A$1065,0)),"")=0,"",IFERROR(INDEX(Blocks!$P$2:$P$1065,MATCH($A25&amp;"|3",Blocks!$A$2:$A$1065,0)),""))</f>
        <v/>
      </c>
      <c r="V25" s="15">
        <f>IF(IFERROR(INDEX(Blocks!$M$2:$M$1065,MATCH($A25&amp;"|3",Blocks!$A$2:$A$1065,0)),"")=0,"",IFERROR(INDEX(Blocks!$S$2:$S$1065,MATCH($A25&amp;"|3",Blocks!$A$2:$A$1065,0)),""))</f>
        <v/>
      </c>
      <c r="W25" s="17">
        <f>IFERROR(INDEX(Blocks!$T$2:$T$1065,MATCH($A25&amp;"|3",Blocks!$A$2:$A$1065,0)),"")</f>
        <v/>
      </c>
      <c r="X25" s="18">
        <f>IFERROR(INDEX(Blocks!$N$2:$N$1065,MATCH($A25&amp;"|4",Blocks!$A$2:$A$1065,0)),"")</f>
        <v/>
      </c>
      <c r="Y25" s="19">
        <f>IF(IFERROR(INDEX(Blocks!$M$2:$M$1065,MATCH($A25&amp;"|4",Blocks!$A$2:$A$1065,0)),"")=0,"",IFERROR(INDEX(Blocks!$P$2:$P$1065,MATCH($A25&amp;"|4",Blocks!$A$2:$A$1065,0)),""))</f>
        <v/>
      </c>
      <c r="Z25" s="18">
        <f>IF(IFERROR(INDEX(Blocks!$M$2:$M$1065,MATCH($A25&amp;"|4",Blocks!$A$2:$A$1065,0)),"")=0,"",IFERROR(INDEX(Blocks!$S$2:$S$1065,MATCH($A25&amp;"|4",Blocks!$A$2:$A$1065,0)),""))</f>
        <v/>
      </c>
      <c r="AA25" s="20">
        <f>IFERROR(INDEX(Blocks!$T$2:$T$1065,MATCH($A25&amp;"|4",Blocks!$A$2:$A$1065,0)),"")</f>
        <v/>
      </c>
      <c r="AB25" s="15">
        <f>IFERROR(INDEX(Blocks!$N$2:$N$1065,MATCH($A25&amp;"|5",Blocks!$A$2:$A$1065,0)),"")</f>
        <v/>
      </c>
      <c r="AC25" s="16">
        <f>IF(IFERROR(INDEX(Blocks!$M$2:$M$1065,MATCH($A25&amp;"|5",Blocks!$A$2:$A$1065,0)),"")=0,"",IFERROR(INDEX(Blocks!$P$2:$P$1065,MATCH($A25&amp;"|5",Blocks!$A$2:$A$1065,0)),""))</f>
        <v/>
      </c>
      <c r="AD25" s="15">
        <f>IF(IFERROR(INDEX(Blocks!$M$2:$M$1065,MATCH($A25&amp;"|5",Blocks!$A$2:$A$1065,0)),"")=0,"",IFERROR(INDEX(Blocks!$S$2:$S$1065,MATCH($A25&amp;"|5",Blocks!$A$2:$A$1065,0)),""))</f>
        <v/>
      </c>
      <c r="AE25" s="17">
        <f>IFERROR(INDEX(Blocks!$T$2:$T$1065,MATCH($A25&amp;"|5",Blocks!$A$2:$A$1065,0)),"")</f>
        <v/>
      </c>
      <c r="AF25" s="18">
        <f>IFERROR(INDEX(Blocks!$N$2:$N$1065,MATCH($A25&amp;"|6",Blocks!$A$2:$A$1065,0)),"")</f>
        <v/>
      </c>
      <c r="AG25" s="19">
        <f>IF(IFERROR(INDEX(Blocks!$M$2:$M$1065,MATCH($A25&amp;"|6",Blocks!$A$2:$A$1065,0)),"")=0,"",IFERROR(INDEX(Blocks!$P$2:$P$1065,MATCH($A25&amp;"|6",Blocks!$A$2:$A$1065,0)),""))</f>
        <v/>
      </c>
      <c r="AH25" s="18">
        <f>IF(IFERROR(INDEX(Blocks!$M$2:$M$1065,MATCH($A25&amp;"|6",Blocks!$A$2:$A$1065,0)),"")=0,"",IFERROR(INDEX(Blocks!$S$2:$S$1065,MATCH($A25&amp;"|6",Blocks!$A$2:$A$1065,0)),""))</f>
        <v/>
      </c>
      <c r="AI25" s="20">
        <f>IFERROR(INDEX(Blocks!$T$2:$T$1065,MATCH($A25&amp;"|6",Blocks!$A$2:$A$1065,0)),"")</f>
        <v/>
      </c>
      <c r="AJ25" s="15">
        <f>IFERROR(INDEX(Blocks!$N$2:$N$1065,MATCH($A25&amp;"|7",Blocks!$A$2:$A$1065,0)),"")</f>
        <v/>
      </c>
      <c r="AK25" s="16">
        <f>IF(IFERROR(INDEX(Blocks!$M$2:$M$1065,MATCH($A25&amp;"|7",Blocks!$A$2:$A$1065,0)),"")=0,"",IFERROR(INDEX(Blocks!$P$2:$P$1065,MATCH($A25&amp;"|7",Blocks!$A$2:$A$1065,0)),""))</f>
        <v/>
      </c>
      <c r="AL25" s="15">
        <f>IF(IFERROR(INDEX(Blocks!$M$2:$M$1065,MATCH($A25&amp;"|7",Blocks!$A$2:$A$1065,0)),"")=0,"",IFERROR(INDEX(Blocks!$S$2:$S$1065,MATCH($A25&amp;"|7",Blocks!$A$2:$A$1065,0)),""))</f>
        <v/>
      </c>
      <c r="AM25" s="17">
        <f>IFERROR(INDEX(Blocks!$T$2:$T$1065,MATCH($A25&amp;"|7",Blocks!$A$2:$A$1065,0)),"")</f>
        <v/>
      </c>
      <c r="AN25" s="18">
        <f>IFERROR(INDEX(Blocks!$N$2:$N$1065,MATCH($A25&amp;"|8",Blocks!$A$2:$A$1065,0)),"")</f>
        <v/>
      </c>
      <c r="AO25" s="19">
        <f>IF(IFERROR(INDEX(Blocks!$M$2:$M$1065,MATCH($A25&amp;"|8",Blocks!$A$2:$A$1065,0)),"")=0,"",IFERROR(INDEX(Blocks!$P$2:$P$1065,MATCH($A25&amp;"|8",Blocks!$A$2:$A$1065,0)),""))</f>
        <v/>
      </c>
      <c r="AP25" s="18">
        <f>IF(IFERROR(INDEX(Blocks!$M$2:$M$1065,MATCH($A25&amp;"|8",Blocks!$A$2:$A$1065,0)),"")=0,"",IFERROR(INDEX(Blocks!$S$2:$S$1065,MATCH($A25&amp;"|8",Blocks!$A$2:$A$1065,0)),""))</f>
        <v/>
      </c>
      <c r="AQ25" s="20">
        <f>IFERROR(INDEX(Blocks!$T$2:$T$1065,MATCH($A25&amp;"|8",Blocks!$A$2:$A$1065,0)),"")</f>
        <v/>
      </c>
      <c r="AR25" s="15">
        <f>IFERROR(INDEX(Blocks!$N$2:$N$1065,MATCH($A25&amp;"|9",Blocks!$A$2:$A$1065,0)),"")</f>
        <v/>
      </c>
      <c r="AS25" s="16">
        <f>IF(IFERROR(INDEX(Blocks!$M$2:$M$1065,MATCH($A25&amp;"|9",Blocks!$A$2:$A$1065,0)),"")=0,"",IFERROR(INDEX(Blocks!$P$2:$P$1065,MATCH($A25&amp;"|9",Blocks!$A$2:$A$1065,0)),""))</f>
        <v/>
      </c>
      <c r="AT25" s="15">
        <f>IF(IFERROR(INDEX(Blocks!$M$2:$M$1065,MATCH($A25&amp;"|9",Blocks!$A$2:$A$1065,0)),"")=0,"",IFERROR(INDEX(Blocks!$S$2:$S$1065,MATCH($A25&amp;"|9",Blocks!$A$2:$A$1065,0)),""))</f>
        <v/>
      </c>
      <c r="AU25" s="17">
        <f>IFERROR(INDEX(Blocks!$T$2:$T$1065,MATCH($A25&amp;"|9",Blocks!$A$2:$A$1065,0)),"")</f>
        <v/>
      </c>
      <c r="AV25" s="18">
        <f>IFERROR(INDEX(Blocks!$N$2:$N$1065,MATCH($A25&amp;"|10",Blocks!$A$2:$A$1065,0)),"")</f>
        <v/>
      </c>
      <c r="AW25" s="19">
        <f>IF(IFERROR(INDEX(Blocks!$M$2:$M$1065,MATCH($A25&amp;"|10",Blocks!$A$2:$A$1065,0)),"")=0,"",IFERROR(INDEX(Blocks!$P$2:$P$1065,MATCH($A25&amp;"|10",Blocks!$A$2:$A$1065,0)),""))</f>
        <v/>
      </c>
      <c r="AX25" s="18">
        <f>IF(IFERROR(INDEX(Blocks!$M$2:$M$1065,MATCH($A25&amp;"|10",Blocks!$A$2:$A$1065,0)),"")=0,"",IFERROR(INDEX(Blocks!$S$2:$S$1065,MATCH($A25&amp;"|10",Blocks!$A$2:$A$1065,0)),""))</f>
        <v/>
      </c>
      <c r="AY25" s="20">
        <f>IFERROR(INDEX(Blocks!$T$2:$T$1065,MATCH($A25&amp;"|10",Blocks!$A$2:$A$1065,0)),"")</f>
        <v/>
      </c>
      <c r="AZ25" s="15">
        <f>IFERROR(INDEX(Blocks!$N$2:$N$1065,MATCH($A25&amp;"|11",Blocks!$A$2:$A$1065,0)),"")</f>
        <v/>
      </c>
      <c r="BA25" s="16">
        <f>IF(IFERROR(INDEX(Blocks!$M$2:$M$1065,MATCH($A25&amp;"|11",Blocks!$A$2:$A$1065,0)),"")=0,"",IFERROR(INDEX(Blocks!$P$2:$P$1065,MATCH($A25&amp;"|11",Blocks!$A$2:$A$1065,0)),""))</f>
        <v/>
      </c>
      <c r="BB25" s="15">
        <f>IF(IFERROR(INDEX(Blocks!$M$2:$M$1065,MATCH($A25&amp;"|11",Blocks!$A$2:$A$1065,0)),"")=0,"",IFERROR(INDEX(Blocks!$S$2:$S$1065,MATCH($A25&amp;"|11",Blocks!$A$2:$A$1065,0)),""))</f>
        <v/>
      </c>
      <c r="BC25" s="17">
        <f>IFERROR(INDEX(Blocks!$T$2:$T$1065,MATCH($A25&amp;"|11",Blocks!$A$2:$A$1065,0)),"")</f>
        <v/>
      </c>
      <c r="BD25" s="18">
        <f>IFERROR(INDEX(Blocks!$N$2:$N$1065,MATCH($A25&amp;"|12",Blocks!$A$2:$A$1065,0)),"")</f>
        <v/>
      </c>
      <c r="BE25" s="19">
        <f>IF(IFERROR(INDEX(Blocks!$M$2:$M$1065,MATCH($A25&amp;"|12",Blocks!$A$2:$A$1065,0)),"")=0,"",IFERROR(INDEX(Blocks!$P$2:$P$1065,MATCH($A25&amp;"|12",Blocks!$A$2:$A$1065,0)),""))</f>
        <v/>
      </c>
      <c r="BF25" s="18">
        <f>IF(IFERROR(INDEX(Blocks!$M$2:$M$1065,MATCH($A25&amp;"|12",Blocks!$A$2:$A$1065,0)),"")=0,"",IFERROR(INDEX(Blocks!$S$2:$S$1065,MATCH($A25&amp;"|12",Blocks!$A$2:$A$1065,0)),""))</f>
        <v/>
      </c>
      <c r="BG25" s="20">
        <f>IFERROR(INDEX(Blocks!$T$2:$T$1065,MATCH($A25&amp;"|12",Blocks!$A$2:$A$1065,0)),"")</f>
        <v/>
      </c>
    </row>
    <row r="26">
      <c r="A26" s="6" t="inlineStr">
        <is>
          <t>Crawley</t>
        </is>
      </c>
      <c r="B26" s="11" t="n">
        <v>21</v>
      </c>
      <c r="C26" s="12">
        <f>IFERROR(INDEX(Ratings!$F:$F,MATCH($A26,Ratings!$C:$C,0)),"")</f>
        <v/>
      </c>
      <c r="D26" s="11">
        <f>SUMIFS(TeamGames!$X$2:$X$4073,TeamGames!$D$2:$D$4073,$A26)</f>
        <v/>
      </c>
      <c r="E26" s="11">
        <f>SUMIFS(TeamGames!$O$2:$O$4073,TeamGames!$D$2:$D$4073,$A26)</f>
        <v/>
      </c>
      <c r="F26" s="13">
        <f>SUMIFS(TeamGames!$S$2:$S$4073,TeamGames!$D$2:$D$4073,$A26,TeamGames!$X$2:$X$4073,1)</f>
        <v/>
      </c>
      <c r="G26" s="14">
        <f>IF(D26=0,"",E26-F26)</f>
        <v/>
      </c>
      <c r="H26" s="13">
        <f>SUMIFS(TeamGames!$W$2:$W$4073,TeamGames!$D$2:$D$4073,$A26)</f>
        <v/>
      </c>
      <c r="I26" s="14">
        <f>IF(D26=0,"",H26-F26)</f>
        <v/>
      </c>
      <c r="J26" s="13">
        <f>SUMIFS(TeamGames!$T$2:$T$4073,TeamGames!$D$2:$D$4073,$A26)</f>
        <v/>
      </c>
      <c r="K26" s="13">
        <f>SUMIFS(TeamGames!$U$2:$U$4073,TeamGames!$D$2:$D$4073,$A26)</f>
        <v/>
      </c>
      <c r="L26" s="15">
        <f>IFERROR(INDEX(Blocks!$N$2:$N$1065,MATCH($A26&amp;"|1",Blocks!$A$2:$A$1065,0)),"")</f>
        <v/>
      </c>
      <c r="M26" s="16">
        <f>IF(IFERROR(INDEX(Blocks!$M$2:$M$1065,MATCH($A26&amp;"|1",Blocks!$A$2:$A$1065,0)),"")=0,"",IFERROR(INDEX(Blocks!$P$2:$P$1065,MATCH($A26&amp;"|1",Blocks!$A$2:$A$1065,0)),""))</f>
        <v/>
      </c>
      <c r="N26" s="15">
        <f>IF(IFERROR(INDEX(Blocks!$M$2:$M$1065,MATCH($A26&amp;"|1",Blocks!$A$2:$A$1065,0)),"")=0,"",IFERROR(INDEX(Blocks!$S$2:$S$1065,MATCH($A26&amp;"|1",Blocks!$A$2:$A$1065,0)),""))</f>
        <v/>
      </c>
      <c r="O26" s="17">
        <f>IFERROR(INDEX(Blocks!$T$2:$T$1065,MATCH($A26&amp;"|1",Blocks!$A$2:$A$1065,0)),"")</f>
        <v/>
      </c>
      <c r="P26" s="18">
        <f>IFERROR(INDEX(Blocks!$N$2:$N$1065,MATCH($A26&amp;"|2",Blocks!$A$2:$A$1065,0)),"")</f>
        <v/>
      </c>
      <c r="Q26" s="19">
        <f>IF(IFERROR(INDEX(Blocks!$M$2:$M$1065,MATCH($A26&amp;"|2",Blocks!$A$2:$A$1065,0)),"")=0,"",IFERROR(INDEX(Blocks!$P$2:$P$1065,MATCH($A26&amp;"|2",Blocks!$A$2:$A$1065,0)),""))</f>
        <v/>
      </c>
      <c r="R26" s="18">
        <f>IF(IFERROR(INDEX(Blocks!$M$2:$M$1065,MATCH($A26&amp;"|2",Blocks!$A$2:$A$1065,0)),"")=0,"",IFERROR(INDEX(Blocks!$S$2:$S$1065,MATCH($A26&amp;"|2",Blocks!$A$2:$A$1065,0)),""))</f>
        <v/>
      </c>
      <c r="S26" s="20">
        <f>IFERROR(INDEX(Blocks!$T$2:$T$1065,MATCH($A26&amp;"|2",Blocks!$A$2:$A$1065,0)),"")</f>
        <v/>
      </c>
      <c r="T26" s="15">
        <f>IFERROR(INDEX(Blocks!$N$2:$N$1065,MATCH($A26&amp;"|3",Blocks!$A$2:$A$1065,0)),"")</f>
        <v/>
      </c>
      <c r="U26" s="16">
        <f>IF(IFERROR(INDEX(Blocks!$M$2:$M$1065,MATCH($A26&amp;"|3",Blocks!$A$2:$A$1065,0)),"")=0,"",IFERROR(INDEX(Blocks!$P$2:$P$1065,MATCH($A26&amp;"|3",Blocks!$A$2:$A$1065,0)),""))</f>
        <v/>
      </c>
      <c r="V26" s="15">
        <f>IF(IFERROR(INDEX(Blocks!$M$2:$M$1065,MATCH($A26&amp;"|3",Blocks!$A$2:$A$1065,0)),"")=0,"",IFERROR(INDEX(Blocks!$S$2:$S$1065,MATCH($A26&amp;"|3",Blocks!$A$2:$A$1065,0)),""))</f>
        <v/>
      </c>
      <c r="W26" s="17">
        <f>IFERROR(INDEX(Blocks!$T$2:$T$1065,MATCH($A26&amp;"|3",Blocks!$A$2:$A$1065,0)),"")</f>
        <v/>
      </c>
      <c r="X26" s="18">
        <f>IFERROR(INDEX(Blocks!$N$2:$N$1065,MATCH($A26&amp;"|4",Blocks!$A$2:$A$1065,0)),"")</f>
        <v/>
      </c>
      <c r="Y26" s="19">
        <f>IF(IFERROR(INDEX(Blocks!$M$2:$M$1065,MATCH($A26&amp;"|4",Blocks!$A$2:$A$1065,0)),"")=0,"",IFERROR(INDEX(Blocks!$P$2:$P$1065,MATCH($A26&amp;"|4",Blocks!$A$2:$A$1065,0)),""))</f>
        <v/>
      </c>
      <c r="Z26" s="18">
        <f>IF(IFERROR(INDEX(Blocks!$M$2:$M$1065,MATCH($A26&amp;"|4",Blocks!$A$2:$A$1065,0)),"")=0,"",IFERROR(INDEX(Blocks!$S$2:$S$1065,MATCH($A26&amp;"|4",Blocks!$A$2:$A$1065,0)),""))</f>
        <v/>
      </c>
      <c r="AA26" s="20">
        <f>IFERROR(INDEX(Blocks!$T$2:$T$1065,MATCH($A26&amp;"|4",Blocks!$A$2:$A$1065,0)),"")</f>
        <v/>
      </c>
      <c r="AB26" s="15">
        <f>IFERROR(INDEX(Blocks!$N$2:$N$1065,MATCH($A26&amp;"|5",Blocks!$A$2:$A$1065,0)),"")</f>
        <v/>
      </c>
      <c r="AC26" s="16">
        <f>IF(IFERROR(INDEX(Blocks!$M$2:$M$1065,MATCH($A26&amp;"|5",Blocks!$A$2:$A$1065,0)),"")=0,"",IFERROR(INDEX(Blocks!$P$2:$P$1065,MATCH($A26&amp;"|5",Blocks!$A$2:$A$1065,0)),""))</f>
        <v/>
      </c>
      <c r="AD26" s="15">
        <f>IF(IFERROR(INDEX(Blocks!$M$2:$M$1065,MATCH($A26&amp;"|5",Blocks!$A$2:$A$1065,0)),"")=0,"",IFERROR(INDEX(Blocks!$S$2:$S$1065,MATCH($A26&amp;"|5",Blocks!$A$2:$A$1065,0)),""))</f>
        <v/>
      </c>
      <c r="AE26" s="17">
        <f>IFERROR(INDEX(Blocks!$T$2:$T$1065,MATCH($A26&amp;"|5",Blocks!$A$2:$A$1065,0)),"")</f>
        <v/>
      </c>
      <c r="AF26" s="18">
        <f>IFERROR(INDEX(Blocks!$N$2:$N$1065,MATCH($A26&amp;"|6",Blocks!$A$2:$A$1065,0)),"")</f>
        <v/>
      </c>
      <c r="AG26" s="19">
        <f>IF(IFERROR(INDEX(Blocks!$M$2:$M$1065,MATCH($A26&amp;"|6",Blocks!$A$2:$A$1065,0)),"")=0,"",IFERROR(INDEX(Blocks!$P$2:$P$1065,MATCH($A26&amp;"|6",Blocks!$A$2:$A$1065,0)),""))</f>
        <v/>
      </c>
      <c r="AH26" s="18">
        <f>IF(IFERROR(INDEX(Blocks!$M$2:$M$1065,MATCH($A26&amp;"|6",Blocks!$A$2:$A$1065,0)),"")=0,"",IFERROR(INDEX(Blocks!$S$2:$S$1065,MATCH($A26&amp;"|6",Blocks!$A$2:$A$1065,0)),""))</f>
        <v/>
      </c>
      <c r="AI26" s="20">
        <f>IFERROR(INDEX(Blocks!$T$2:$T$1065,MATCH($A26&amp;"|6",Blocks!$A$2:$A$1065,0)),"")</f>
        <v/>
      </c>
      <c r="AJ26" s="15">
        <f>IFERROR(INDEX(Blocks!$N$2:$N$1065,MATCH($A26&amp;"|7",Blocks!$A$2:$A$1065,0)),"")</f>
        <v/>
      </c>
      <c r="AK26" s="16">
        <f>IF(IFERROR(INDEX(Blocks!$M$2:$M$1065,MATCH($A26&amp;"|7",Blocks!$A$2:$A$1065,0)),"")=0,"",IFERROR(INDEX(Blocks!$P$2:$P$1065,MATCH($A26&amp;"|7",Blocks!$A$2:$A$1065,0)),""))</f>
        <v/>
      </c>
      <c r="AL26" s="15">
        <f>IF(IFERROR(INDEX(Blocks!$M$2:$M$1065,MATCH($A26&amp;"|7",Blocks!$A$2:$A$1065,0)),"")=0,"",IFERROR(INDEX(Blocks!$S$2:$S$1065,MATCH($A26&amp;"|7",Blocks!$A$2:$A$1065,0)),""))</f>
        <v/>
      </c>
      <c r="AM26" s="17">
        <f>IFERROR(INDEX(Blocks!$T$2:$T$1065,MATCH($A26&amp;"|7",Blocks!$A$2:$A$1065,0)),"")</f>
        <v/>
      </c>
      <c r="AN26" s="18">
        <f>IFERROR(INDEX(Blocks!$N$2:$N$1065,MATCH($A26&amp;"|8",Blocks!$A$2:$A$1065,0)),"")</f>
        <v/>
      </c>
      <c r="AO26" s="19">
        <f>IF(IFERROR(INDEX(Blocks!$M$2:$M$1065,MATCH($A26&amp;"|8",Blocks!$A$2:$A$1065,0)),"")=0,"",IFERROR(INDEX(Blocks!$P$2:$P$1065,MATCH($A26&amp;"|8",Blocks!$A$2:$A$1065,0)),""))</f>
        <v/>
      </c>
      <c r="AP26" s="18">
        <f>IF(IFERROR(INDEX(Blocks!$M$2:$M$1065,MATCH($A26&amp;"|8",Blocks!$A$2:$A$1065,0)),"")=0,"",IFERROR(INDEX(Blocks!$S$2:$S$1065,MATCH($A26&amp;"|8",Blocks!$A$2:$A$1065,0)),""))</f>
        <v/>
      </c>
      <c r="AQ26" s="20">
        <f>IFERROR(INDEX(Blocks!$T$2:$T$1065,MATCH($A26&amp;"|8",Blocks!$A$2:$A$1065,0)),"")</f>
        <v/>
      </c>
      <c r="AR26" s="15">
        <f>IFERROR(INDEX(Blocks!$N$2:$N$1065,MATCH($A26&amp;"|9",Blocks!$A$2:$A$1065,0)),"")</f>
        <v/>
      </c>
      <c r="AS26" s="16">
        <f>IF(IFERROR(INDEX(Blocks!$M$2:$M$1065,MATCH($A26&amp;"|9",Blocks!$A$2:$A$1065,0)),"")=0,"",IFERROR(INDEX(Blocks!$P$2:$P$1065,MATCH($A26&amp;"|9",Blocks!$A$2:$A$1065,0)),""))</f>
        <v/>
      </c>
      <c r="AT26" s="15">
        <f>IF(IFERROR(INDEX(Blocks!$M$2:$M$1065,MATCH($A26&amp;"|9",Blocks!$A$2:$A$1065,0)),"")=0,"",IFERROR(INDEX(Blocks!$S$2:$S$1065,MATCH($A26&amp;"|9",Blocks!$A$2:$A$1065,0)),""))</f>
        <v/>
      </c>
      <c r="AU26" s="17">
        <f>IFERROR(INDEX(Blocks!$T$2:$T$1065,MATCH($A26&amp;"|9",Blocks!$A$2:$A$1065,0)),"")</f>
        <v/>
      </c>
      <c r="AV26" s="18">
        <f>IFERROR(INDEX(Blocks!$N$2:$N$1065,MATCH($A26&amp;"|10",Blocks!$A$2:$A$1065,0)),"")</f>
        <v/>
      </c>
      <c r="AW26" s="19">
        <f>IF(IFERROR(INDEX(Blocks!$M$2:$M$1065,MATCH($A26&amp;"|10",Blocks!$A$2:$A$1065,0)),"")=0,"",IFERROR(INDEX(Blocks!$P$2:$P$1065,MATCH($A26&amp;"|10",Blocks!$A$2:$A$1065,0)),""))</f>
        <v/>
      </c>
      <c r="AX26" s="18">
        <f>IF(IFERROR(INDEX(Blocks!$M$2:$M$1065,MATCH($A26&amp;"|10",Blocks!$A$2:$A$1065,0)),"")=0,"",IFERROR(INDEX(Blocks!$S$2:$S$1065,MATCH($A26&amp;"|10",Blocks!$A$2:$A$1065,0)),""))</f>
        <v/>
      </c>
      <c r="AY26" s="20">
        <f>IFERROR(INDEX(Blocks!$T$2:$T$1065,MATCH($A26&amp;"|10",Blocks!$A$2:$A$1065,0)),"")</f>
        <v/>
      </c>
      <c r="AZ26" s="15">
        <f>IFERROR(INDEX(Blocks!$N$2:$N$1065,MATCH($A26&amp;"|11",Blocks!$A$2:$A$1065,0)),"")</f>
        <v/>
      </c>
      <c r="BA26" s="16">
        <f>IF(IFERROR(INDEX(Blocks!$M$2:$M$1065,MATCH($A26&amp;"|11",Blocks!$A$2:$A$1065,0)),"")=0,"",IFERROR(INDEX(Blocks!$P$2:$P$1065,MATCH($A26&amp;"|11",Blocks!$A$2:$A$1065,0)),""))</f>
        <v/>
      </c>
      <c r="BB26" s="15">
        <f>IF(IFERROR(INDEX(Blocks!$M$2:$M$1065,MATCH($A26&amp;"|11",Blocks!$A$2:$A$1065,0)),"")=0,"",IFERROR(INDEX(Blocks!$S$2:$S$1065,MATCH($A26&amp;"|11",Blocks!$A$2:$A$1065,0)),""))</f>
        <v/>
      </c>
      <c r="BC26" s="17">
        <f>IFERROR(INDEX(Blocks!$T$2:$T$1065,MATCH($A26&amp;"|11",Blocks!$A$2:$A$1065,0)),"")</f>
        <v/>
      </c>
      <c r="BD26" s="18">
        <f>IFERROR(INDEX(Blocks!$N$2:$N$1065,MATCH($A26&amp;"|12",Blocks!$A$2:$A$1065,0)),"")</f>
        <v/>
      </c>
      <c r="BE26" s="19">
        <f>IF(IFERROR(INDEX(Blocks!$M$2:$M$1065,MATCH($A26&amp;"|12",Blocks!$A$2:$A$1065,0)),"")=0,"",IFERROR(INDEX(Blocks!$P$2:$P$1065,MATCH($A26&amp;"|12",Blocks!$A$2:$A$1065,0)),""))</f>
        <v/>
      </c>
      <c r="BF26" s="18">
        <f>IF(IFERROR(INDEX(Blocks!$M$2:$M$1065,MATCH($A26&amp;"|12",Blocks!$A$2:$A$1065,0)),"")=0,"",IFERROR(INDEX(Blocks!$S$2:$S$1065,MATCH($A26&amp;"|12",Blocks!$A$2:$A$1065,0)),""))</f>
        <v/>
      </c>
      <c r="BG26" s="20">
        <f>IFERROR(INDEX(Blocks!$T$2:$T$1065,MATCH($A26&amp;"|12",Blocks!$A$2:$A$1065,0)),"")</f>
        <v/>
      </c>
    </row>
    <row r="27">
      <c r="A27" s="6" t="inlineStr">
        <is>
          <t>Cheltenham</t>
        </is>
      </c>
      <c r="B27" s="11" t="n">
        <v>22</v>
      </c>
      <c r="C27" s="12">
        <f>IFERROR(INDEX(Ratings!$F:$F,MATCH($A27,Ratings!$C:$C,0)),"")</f>
        <v/>
      </c>
      <c r="D27" s="11">
        <f>SUMIFS(TeamGames!$X$2:$X$4073,TeamGames!$D$2:$D$4073,$A27)</f>
        <v/>
      </c>
      <c r="E27" s="11">
        <f>SUMIFS(TeamGames!$O$2:$O$4073,TeamGames!$D$2:$D$4073,$A27)</f>
        <v/>
      </c>
      <c r="F27" s="13">
        <f>SUMIFS(TeamGames!$S$2:$S$4073,TeamGames!$D$2:$D$4073,$A27,TeamGames!$X$2:$X$4073,1)</f>
        <v/>
      </c>
      <c r="G27" s="14">
        <f>IF(D27=0,"",E27-F27)</f>
        <v/>
      </c>
      <c r="H27" s="13">
        <f>SUMIFS(TeamGames!$W$2:$W$4073,TeamGames!$D$2:$D$4073,$A27)</f>
        <v/>
      </c>
      <c r="I27" s="14">
        <f>IF(D27=0,"",H27-F27)</f>
        <v/>
      </c>
      <c r="J27" s="13">
        <f>SUMIFS(TeamGames!$T$2:$T$4073,TeamGames!$D$2:$D$4073,$A27)</f>
        <v/>
      </c>
      <c r="K27" s="13">
        <f>SUMIFS(TeamGames!$U$2:$U$4073,TeamGames!$D$2:$D$4073,$A27)</f>
        <v/>
      </c>
      <c r="L27" s="15">
        <f>IFERROR(INDEX(Blocks!$N$2:$N$1065,MATCH($A27&amp;"|1",Blocks!$A$2:$A$1065,0)),"")</f>
        <v/>
      </c>
      <c r="M27" s="16">
        <f>IF(IFERROR(INDEX(Blocks!$M$2:$M$1065,MATCH($A27&amp;"|1",Blocks!$A$2:$A$1065,0)),"")=0,"",IFERROR(INDEX(Blocks!$P$2:$P$1065,MATCH($A27&amp;"|1",Blocks!$A$2:$A$1065,0)),""))</f>
        <v/>
      </c>
      <c r="N27" s="15">
        <f>IF(IFERROR(INDEX(Blocks!$M$2:$M$1065,MATCH($A27&amp;"|1",Blocks!$A$2:$A$1065,0)),"")=0,"",IFERROR(INDEX(Blocks!$S$2:$S$1065,MATCH($A27&amp;"|1",Blocks!$A$2:$A$1065,0)),""))</f>
        <v/>
      </c>
      <c r="O27" s="17">
        <f>IFERROR(INDEX(Blocks!$T$2:$T$1065,MATCH($A27&amp;"|1",Blocks!$A$2:$A$1065,0)),"")</f>
        <v/>
      </c>
      <c r="P27" s="18">
        <f>IFERROR(INDEX(Blocks!$N$2:$N$1065,MATCH($A27&amp;"|2",Blocks!$A$2:$A$1065,0)),"")</f>
        <v/>
      </c>
      <c r="Q27" s="19">
        <f>IF(IFERROR(INDEX(Blocks!$M$2:$M$1065,MATCH($A27&amp;"|2",Blocks!$A$2:$A$1065,0)),"")=0,"",IFERROR(INDEX(Blocks!$P$2:$P$1065,MATCH($A27&amp;"|2",Blocks!$A$2:$A$1065,0)),""))</f>
        <v/>
      </c>
      <c r="R27" s="18">
        <f>IF(IFERROR(INDEX(Blocks!$M$2:$M$1065,MATCH($A27&amp;"|2",Blocks!$A$2:$A$1065,0)),"")=0,"",IFERROR(INDEX(Blocks!$S$2:$S$1065,MATCH($A27&amp;"|2",Blocks!$A$2:$A$1065,0)),""))</f>
        <v/>
      </c>
      <c r="S27" s="20">
        <f>IFERROR(INDEX(Blocks!$T$2:$T$1065,MATCH($A27&amp;"|2",Blocks!$A$2:$A$1065,0)),"")</f>
        <v/>
      </c>
      <c r="T27" s="15">
        <f>IFERROR(INDEX(Blocks!$N$2:$N$1065,MATCH($A27&amp;"|3",Blocks!$A$2:$A$1065,0)),"")</f>
        <v/>
      </c>
      <c r="U27" s="16">
        <f>IF(IFERROR(INDEX(Blocks!$M$2:$M$1065,MATCH($A27&amp;"|3",Blocks!$A$2:$A$1065,0)),"")=0,"",IFERROR(INDEX(Blocks!$P$2:$P$1065,MATCH($A27&amp;"|3",Blocks!$A$2:$A$1065,0)),""))</f>
        <v/>
      </c>
      <c r="V27" s="15">
        <f>IF(IFERROR(INDEX(Blocks!$M$2:$M$1065,MATCH($A27&amp;"|3",Blocks!$A$2:$A$1065,0)),"")=0,"",IFERROR(INDEX(Blocks!$S$2:$S$1065,MATCH($A27&amp;"|3",Blocks!$A$2:$A$1065,0)),""))</f>
        <v/>
      </c>
      <c r="W27" s="17">
        <f>IFERROR(INDEX(Blocks!$T$2:$T$1065,MATCH($A27&amp;"|3",Blocks!$A$2:$A$1065,0)),"")</f>
        <v/>
      </c>
      <c r="X27" s="18">
        <f>IFERROR(INDEX(Blocks!$N$2:$N$1065,MATCH($A27&amp;"|4",Blocks!$A$2:$A$1065,0)),"")</f>
        <v/>
      </c>
      <c r="Y27" s="19">
        <f>IF(IFERROR(INDEX(Blocks!$M$2:$M$1065,MATCH($A27&amp;"|4",Blocks!$A$2:$A$1065,0)),"")=0,"",IFERROR(INDEX(Blocks!$P$2:$P$1065,MATCH($A27&amp;"|4",Blocks!$A$2:$A$1065,0)),""))</f>
        <v/>
      </c>
      <c r="Z27" s="18">
        <f>IF(IFERROR(INDEX(Blocks!$M$2:$M$1065,MATCH($A27&amp;"|4",Blocks!$A$2:$A$1065,0)),"")=0,"",IFERROR(INDEX(Blocks!$S$2:$S$1065,MATCH($A27&amp;"|4",Blocks!$A$2:$A$1065,0)),""))</f>
        <v/>
      </c>
      <c r="AA27" s="20">
        <f>IFERROR(INDEX(Blocks!$T$2:$T$1065,MATCH($A27&amp;"|4",Blocks!$A$2:$A$1065,0)),"")</f>
        <v/>
      </c>
      <c r="AB27" s="15">
        <f>IFERROR(INDEX(Blocks!$N$2:$N$1065,MATCH($A27&amp;"|5",Blocks!$A$2:$A$1065,0)),"")</f>
        <v/>
      </c>
      <c r="AC27" s="16">
        <f>IF(IFERROR(INDEX(Blocks!$M$2:$M$1065,MATCH($A27&amp;"|5",Blocks!$A$2:$A$1065,0)),"")=0,"",IFERROR(INDEX(Blocks!$P$2:$P$1065,MATCH($A27&amp;"|5",Blocks!$A$2:$A$1065,0)),""))</f>
        <v/>
      </c>
      <c r="AD27" s="15">
        <f>IF(IFERROR(INDEX(Blocks!$M$2:$M$1065,MATCH($A27&amp;"|5",Blocks!$A$2:$A$1065,0)),"")=0,"",IFERROR(INDEX(Blocks!$S$2:$S$1065,MATCH($A27&amp;"|5",Blocks!$A$2:$A$1065,0)),""))</f>
        <v/>
      </c>
      <c r="AE27" s="17">
        <f>IFERROR(INDEX(Blocks!$T$2:$T$1065,MATCH($A27&amp;"|5",Blocks!$A$2:$A$1065,0)),"")</f>
        <v/>
      </c>
      <c r="AF27" s="18">
        <f>IFERROR(INDEX(Blocks!$N$2:$N$1065,MATCH($A27&amp;"|6",Blocks!$A$2:$A$1065,0)),"")</f>
        <v/>
      </c>
      <c r="AG27" s="19">
        <f>IF(IFERROR(INDEX(Blocks!$M$2:$M$1065,MATCH($A27&amp;"|6",Blocks!$A$2:$A$1065,0)),"")=0,"",IFERROR(INDEX(Blocks!$P$2:$P$1065,MATCH($A27&amp;"|6",Blocks!$A$2:$A$1065,0)),""))</f>
        <v/>
      </c>
      <c r="AH27" s="18">
        <f>IF(IFERROR(INDEX(Blocks!$M$2:$M$1065,MATCH($A27&amp;"|6",Blocks!$A$2:$A$1065,0)),"")=0,"",IFERROR(INDEX(Blocks!$S$2:$S$1065,MATCH($A27&amp;"|6",Blocks!$A$2:$A$1065,0)),""))</f>
        <v/>
      </c>
      <c r="AI27" s="20">
        <f>IFERROR(INDEX(Blocks!$T$2:$T$1065,MATCH($A27&amp;"|6",Blocks!$A$2:$A$1065,0)),"")</f>
        <v/>
      </c>
      <c r="AJ27" s="15">
        <f>IFERROR(INDEX(Blocks!$N$2:$N$1065,MATCH($A27&amp;"|7",Blocks!$A$2:$A$1065,0)),"")</f>
        <v/>
      </c>
      <c r="AK27" s="16">
        <f>IF(IFERROR(INDEX(Blocks!$M$2:$M$1065,MATCH($A27&amp;"|7",Blocks!$A$2:$A$1065,0)),"")=0,"",IFERROR(INDEX(Blocks!$P$2:$P$1065,MATCH($A27&amp;"|7",Blocks!$A$2:$A$1065,0)),""))</f>
        <v/>
      </c>
      <c r="AL27" s="15">
        <f>IF(IFERROR(INDEX(Blocks!$M$2:$M$1065,MATCH($A27&amp;"|7",Blocks!$A$2:$A$1065,0)),"")=0,"",IFERROR(INDEX(Blocks!$S$2:$S$1065,MATCH($A27&amp;"|7",Blocks!$A$2:$A$1065,0)),""))</f>
        <v/>
      </c>
      <c r="AM27" s="17">
        <f>IFERROR(INDEX(Blocks!$T$2:$T$1065,MATCH($A27&amp;"|7",Blocks!$A$2:$A$1065,0)),"")</f>
        <v/>
      </c>
      <c r="AN27" s="18">
        <f>IFERROR(INDEX(Blocks!$N$2:$N$1065,MATCH($A27&amp;"|8",Blocks!$A$2:$A$1065,0)),"")</f>
        <v/>
      </c>
      <c r="AO27" s="19">
        <f>IF(IFERROR(INDEX(Blocks!$M$2:$M$1065,MATCH($A27&amp;"|8",Blocks!$A$2:$A$1065,0)),"")=0,"",IFERROR(INDEX(Blocks!$P$2:$P$1065,MATCH($A27&amp;"|8",Blocks!$A$2:$A$1065,0)),""))</f>
        <v/>
      </c>
      <c r="AP27" s="18">
        <f>IF(IFERROR(INDEX(Blocks!$M$2:$M$1065,MATCH($A27&amp;"|8",Blocks!$A$2:$A$1065,0)),"")=0,"",IFERROR(INDEX(Blocks!$S$2:$S$1065,MATCH($A27&amp;"|8",Blocks!$A$2:$A$1065,0)),""))</f>
        <v/>
      </c>
      <c r="AQ27" s="20">
        <f>IFERROR(INDEX(Blocks!$T$2:$T$1065,MATCH($A27&amp;"|8",Blocks!$A$2:$A$1065,0)),"")</f>
        <v/>
      </c>
      <c r="AR27" s="15">
        <f>IFERROR(INDEX(Blocks!$N$2:$N$1065,MATCH($A27&amp;"|9",Blocks!$A$2:$A$1065,0)),"")</f>
        <v/>
      </c>
      <c r="AS27" s="16">
        <f>IF(IFERROR(INDEX(Blocks!$M$2:$M$1065,MATCH($A27&amp;"|9",Blocks!$A$2:$A$1065,0)),"")=0,"",IFERROR(INDEX(Blocks!$P$2:$P$1065,MATCH($A27&amp;"|9",Blocks!$A$2:$A$1065,0)),""))</f>
        <v/>
      </c>
      <c r="AT27" s="15">
        <f>IF(IFERROR(INDEX(Blocks!$M$2:$M$1065,MATCH($A27&amp;"|9",Blocks!$A$2:$A$1065,0)),"")=0,"",IFERROR(INDEX(Blocks!$S$2:$S$1065,MATCH($A27&amp;"|9",Blocks!$A$2:$A$1065,0)),""))</f>
        <v/>
      </c>
      <c r="AU27" s="17">
        <f>IFERROR(INDEX(Blocks!$T$2:$T$1065,MATCH($A27&amp;"|9",Blocks!$A$2:$A$1065,0)),"")</f>
        <v/>
      </c>
      <c r="AV27" s="18">
        <f>IFERROR(INDEX(Blocks!$N$2:$N$1065,MATCH($A27&amp;"|10",Blocks!$A$2:$A$1065,0)),"")</f>
        <v/>
      </c>
      <c r="AW27" s="19">
        <f>IF(IFERROR(INDEX(Blocks!$M$2:$M$1065,MATCH($A27&amp;"|10",Blocks!$A$2:$A$1065,0)),"")=0,"",IFERROR(INDEX(Blocks!$P$2:$P$1065,MATCH($A27&amp;"|10",Blocks!$A$2:$A$1065,0)),""))</f>
        <v/>
      </c>
      <c r="AX27" s="18">
        <f>IF(IFERROR(INDEX(Blocks!$M$2:$M$1065,MATCH($A27&amp;"|10",Blocks!$A$2:$A$1065,0)),"")=0,"",IFERROR(INDEX(Blocks!$S$2:$S$1065,MATCH($A27&amp;"|10",Blocks!$A$2:$A$1065,0)),""))</f>
        <v/>
      </c>
      <c r="AY27" s="20">
        <f>IFERROR(INDEX(Blocks!$T$2:$T$1065,MATCH($A27&amp;"|10",Blocks!$A$2:$A$1065,0)),"")</f>
        <v/>
      </c>
      <c r="AZ27" s="15">
        <f>IFERROR(INDEX(Blocks!$N$2:$N$1065,MATCH($A27&amp;"|11",Blocks!$A$2:$A$1065,0)),"")</f>
        <v/>
      </c>
      <c r="BA27" s="16">
        <f>IF(IFERROR(INDEX(Blocks!$M$2:$M$1065,MATCH($A27&amp;"|11",Blocks!$A$2:$A$1065,0)),"")=0,"",IFERROR(INDEX(Blocks!$P$2:$P$1065,MATCH($A27&amp;"|11",Blocks!$A$2:$A$1065,0)),""))</f>
        <v/>
      </c>
      <c r="BB27" s="15">
        <f>IF(IFERROR(INDEX(Blocks!$M$2:$M$1065,MATCH($A27&amp;"|11",Blocks!$A$2:$A$1065,0)),"")=0,"",IFERROR(INDEX(Blocks!$S$2:$S$1065,MATCH($A27&amp;"|11",Blocks!$A$2:$A$1065,0)),""))</f>
        <v/>
      </c>
      <c r="BC27" s="17">
        <f>IFERROR(INDEX(Blocks!$T$2:$T$1065,MATCH($A27&amp;"|11",Blocks!$A$2:$A$1065,0)),"")</f>
        <v/>
      </c>
      <c r="BD27" s="18">
        <f>IFERROR(INDEX(Blocks!$N$2:$N$1065,MATCH($A27&amp;"|12",Blocks!$A$2:$A$1065,0)),"")</f>
        <v/>
      </c>
      <c r="BE27" s="19">
        <f>IF(IFERROR(INDEX(Blocks!$M$2:$M$1065,MATCH($A27&amp;"|12",Blocks!$A$2:$A$1065,0)),"")=0,"",IFERROR(INDEX(Blocks!$P$2:$P$1065,MATCH($A27&amp;"|12",Blocks!$A$2:$A$1065,0)),""))</f>
        <v/>
      </c>
      <c r="BF27" s="18">
        <f>IF(IFERROR(INDEX(Blocks!$M$2:$M$1065,MATCH($A27&amp;"|12",Blocks!$A$2:$A$1065,0)),"")=0,"",IFERROR(INDEX(Blocks!$S$2:$S$1065,MATCH($A27&amp;"|12",Blocks!$A$2:$A$1065,0)),""))</f>
        <v/>
      </c>
      <c r="BG27" s="20">
        <f>IFERROR(INDEX(Blocks!$T$2:$T$1065,MATCH($A27&amp;"|12",Blocks!$A$2:$A$1065,0)),"")</f>
        <v/>
      </c>
    </row>
    <row r="28">
      <c r="A28" s="6" t="inlineStr">
        <is>
          <t>Accrington</t>
        </is>
      </c>
      <c r="B28" s="11" t="n">
        <v>23</v>
      </c>
      <c r="C28" s="12">
        <f>IFERROR(INDEX(Ratings!$F:$F,MATCH($A28,Ratings!$C:$C,0)),"")</f>
        <v/>
      </c>
      <c r="D28" s="11">
        <f>SUMIFS(TeamGames!$X$2:$X$4073,TeamGames!$D$2:$D$4073,$A28)</f>
        <v/>
      </c>
      <c r="E28" s="11">
        <f>SUMIFS(TeamGames!$O$2:$O$4073,TeamGames!$D$2:$D$4073,$A28)</f>
        <v/>
      </c>
      <c r="F28" s="13">
        <f>SUMIFS(TeamGames!$S$2:$S$4073,TeamGames!$D$2:$D$4073,$A28,TeamGames!$X$2:$X$4073,1)</f>
        <v/>
      </c>
      <c r="G28" s="14">
        <f>IF(D28=0,"",E28-F28)</f>
        <v/>
      </c>
      <c r="H28" s="13">
        <f>SUMIFS(TeamGames!$W$2:$W$4073,TeamGames!$D$2:$D$4073,$A28)</f>
        <v/>
      </c>
      <c r="I28" s="14">
        <f>IF(D28=0,"",H28-F28)</f>
        <v/>
      </c>
      <c r="J28" s="13">
        <f>SUMIFS(TeamGames!$T$2:$T$4073,TeamGames!$D$2:$D$4073,$A28)</f>
        <v/>
      </c>
      <c r="K28" s="13">
        <f>SUMIFS(TeamGames!$U$2:$U$4073,TeamGames!$D$2:$D$4073,$A28)</f>
        <v/>
      </c>
      <c r="L28" s="15">
        <f>IFERROR(INDEX(Blocks!$N$2:$N$1065,MATCH($A28&amp;"|1",Blocks!$A$2:$A$1065,0)),"")</f>
        <v/>
      </c>
      <c r="M28" s="16">
        <f>IF(IFERROR(INDEX(Blocks!$M$2:$M$1065,MATCH($A28&amp;"|1",Blocks!$A$2:$A$1065,0)),"")=0,"",IFERROR(INDEX(Blocks!$P$2:$P$1065,MATCH($A28&amp;"|1",Blocks!$A$2:$A$1065,0)),""))</f>
        <v/>
      </c>
      <c r="N28" s="15">
        <f>IF(IFERROR(INDEX(Blocks!$M$2:$M$1065,MATCH($A28&amp;"|1",Blocks!$A$2:$A$1065,0)),"")=0,"",IFERROR(INDEX(Blocks!$S$2:$S$1065,MATCH($A28&amp;"|1",Blocks!$A$2:$A$1065,0)),""))</f>
        <v/>
      </c>
      <c r="O28" s="17">
        <f>IFERROR(INDEX(Blocks!$T$2:$T$1065,MATCH($A28&amp;"|1",Blocks!$A$2:$A$1065,0)),"")</f>
        <v/>
      </c>
      <c r="P28" s="18">
        <f>IFERROR(INDEX(Blocks!$N$2:$N$1065,MATCH($A28&amp;"|2",Blocks!$A$2:$A$1065,0)),"")</f>
        <v/>
      </c>
      <c r="Q28" s="19">
        <f>IF(IFERROR(INDEX(Blocks!$M$2:$M$1065,MATCH($A28&amp;"|2",Blocks!$A$2:$A$1065,0)),"")=0,"",IFERROR(INDEX(Blocks!$P$2:$P$1065,MATCH($A28&amp;"|2",Blocks!$A$2:$A$1065,0)),""))</f>
        <v/>
      </c>
      <c r="R28" s="18">
        <f>IF(IFERROR(INDEX(Blocks!$M$2:$M$1065,MATCH($A28&amp;"|2",Blocks!$A$2:$A$1065,0)),"")=0,"",IFERROR(INDEX(Blocks!$S$2:$S$1065,MATCH($A28&amp;"|2",Blocks!$A$2:$A$1065,0)),""))</f>
        <v/>
      </c>
      <c r="S28" s="20">
        <f>IFERROR(INDEX(Blocks!$T$2:$T$1065,MATCH($A28&amp;"|2",Blocks!$A$2:$A$1065,0)),"")</f>
        <v/>
      </c>
      <c r="T28" s="15">
        <f>IFERROR(INDEX(Blocks!$N$2:$N$1065,MATCH($A28&amp;"|3",Blocks!$A$2:$A$1065,0)),"")</f>
        <v/>
      </c>
      <c r="U28" s="16">
        <f>IF(IFERROR(INDEX(Blocks!$M$2:$M$1065,MATCH($A28&amp;"|3",Blocks!$A$2:$A$1065,0)),"")=0,"",IFERROR(INDEX(Blocks!$P$2:$P$1065,MATCH($A28&amp;"|3",Blocks!$A$2:$A$1065,0)),""))</f>
        <v/>
      </c>
      <c r="V28" s="15">
        <f>IF(IFERROR(INDEX(Blocks!$M$2:$M$1065,MATCH($A28&amp;"|3",Blocks!$A$2:$A$1065,0)),"")=0,"",IFERROR(INDEX(Blocks!$S$2:$S$1065,MATCH($A28&amp;"|3",Blocks!$A$2:$A$1065,0)),""))</f>
        <v/>
      </c>
      <c r="W28" s="17">
        <f>IFERROR(INDEX(Blocks!$T$2:$T$1065,MATCH($A28&amp;"|3",Blocks!$A$2:$A$1065,0)),"")</f>
        <v/>
      </c>
      <c r="X28" s="18">
        <f>IFERROR(INDEX(Blocks!$N$2:$N$1065,MATCH($A28&amp;"|4",Blocks!$A$2:$A$1065,0)),"")</f>
        <v/>
      </c>
      <c r="Y28" s="19">
        <f>IF(IFERROR(INDEX(Blocks!$M$2:$M$1065,MATCH($A28&amp;"|4",Blocks!$A$2:$A$1065,0)),"")=0,"",IFERROR(INDEX(Blocks!$P$2:$P$1065,MATCH($A28&amp;"|4",Blocks!$A$2:$A$1065,0)),""))</f>
        <v/>
      </c>
      <c r="Z28" s="18">
        <f>IF(IFERROR(INDEX(Blocks!$M$2:$M$1065,MATCH($A28&amp;"|4",Blocks!$A$2:$A$1065,0)),"")=0,"",IFERROR(INDEX(Blocks!$S$2:$S$1065,MATCH($A28&amp;"|4",Blocks!$A$2:$A$1065,0)),""))</f>
        <v/>
      </c>
      <c r="AA28" s="20">
        <f>IFERROR(INDEX(Blocks!$T$2:$T$1065,MATCH($A28&amp;"|4",Blocks!$A$2:$A$1065,0)),"")</f>
        <v/>
      </c>
      <c r="AB28" s="15">
        <f>IFERROR(INDEX(Blocks!$N$2:$N$1065,MATCH($A28&amp;"|5",Blocks!$A$2:$A$1065,0)),"")</f>
        <v/>
      </c>
      <c r="AC28" s="16">
        <f>IF(IFERROR(INDEX(Blocks!$M$2:$M$1065,MATCH($A28&amp;"|5",Blocks!$A$2:$A$1065,0)),"")=0,"",IFERROR(INDEX(Blocks!$P$2:$P$1065,MATCH($A28&amp;"|5",Blocks!$A$2:$A$1065,0)),""))</f>
        <v/>
      </c>
      <c r="AD28" s="15">
        <f>IF(IFERROR(INDEX(Blocks!$M$2:$M$1065,MATCH($A28&amp;"|5",Blocks!$A$2:$A$1065,0)),"")=0,"",IFERROR(INDEX(Blocks!$S$2:$S$1065,MATCH($A28&amp;"|5",Blocks!$A$2:$A$1065,0)),""))</f>
        <v/>
      </c>
      <c r="AE28" s="17">
        <f>IFERROR(INDEX(Blocks!$T$2:$T$1065,MATCH($A28&amp;"|5",Blocks!$A$2:$A$1065,0)),"")</f>
        <v/>
      </c>
      <c r="AF28" s="18">
        <f>IFERROR(INDEX(Blocks!$N$2:$N$1065,MATCH($A28&amp;"|6",Blocks!$A$2:$A$1065,0)),"")</f>
        <v/>
      </c>
      <c r="AG28" s="19">
        <f>IF(IFERROR(INDEX(Blocks!$M$2:$M$1065,MATCH($A28&amp;"|6",Blocks!$A$2:$A$1065,0)),"")=0,"",IFERROR(INDEX(Blocks!$P$2:$P$1065,MATCH($A28&amp;"|6",Blocks!$A$2:$A$1065,0)),""))</f>
        <v/>
      </c>
      <c r="AH28" s="18">
        <f>IF(IFERROR(INDEX(Blocks!$M$2:$M$1065,MATCH($A28&amp;"|6",Blocks!$A$2:$A$1065,0)),"")=0,"",IFERROR(INDEX(Blocks!$S$2:$S$1065,MATCH($A28&amp;"|6",Blocks!$A$2:$A$1065,0)),""))</f>
        <v/>
      </c>
      <c r="AI28" s="20">
        <f>IFERROR(INDEX(Blocks!$T$2:$T$1065,MATCH($A28&amp;"|6",Blocks!$A$2:$A$1065,0)),"")</f>
        <v/>
      </c>
      <c r="AJ28" s="15">
        <f>IFERROR(INDEX(Blocks!$N$2:$N$1065,MATCH($A28&amp;"|7",Blocks!$A$2:$A$1065,0)),"")</f>
        <v/>
      </c>
      <c r="AK28" s="16">
        <f>IF(IFERROR(INDEX(Blocks!$M$2:$M$1065,MATCH($A28&amp;"|7",Blocks!$A$2:$A$1065,0)),"")=0,"",IFERROR(INDEX(Blocks!$P$2:$P$1065,MATCH($A28&amp;"|7",Blocks!$A$2:$A$1065,0)),""))</f>
        <v/>
      </c>
      <c r="AL28" s="15">
        <f>IF(IFERROR(INDEX(Blocks!$M$2:$M$1065,MATCH($A28&amp;"|7",Blocks!$A$2:$A$1065,0)),"")=0,"",IFERROR(INDEX(Blocks!$S$2:$S$1065,MATCH($A28&amp;"|7",Blocks!$A$2:$A$1065,0)),""))</f>
        <v/>
      </c>
      <c r="AM28" s="17">
        <f>IFERROR(INDEX(Blocks!$T$2:$T$1065,MATCH($A28&amp;"|7",Blocks!$A$2:$A$1065,0)),"")</f>
        <v/>
      </c>
      <c r="AN28" s="18">
        <f>IFERROR(INDEX(Blocks!$N$2:$N$1065,MATCH($A28&amp;"|8",Blocks!$A$2:$A$1065,0)),"")</f>
        <v/>
      </c>
      <c r="AO28" s="19">
        <f>IF(IFERROR(INDEX(Blocks!$M$2:$M$1065,MATCH($A28&amp;"|8",Blocks!$A$2:$A$1065,0)),"")=0,"",IFERROR(INDEX(Blocks!$P$2:$P$1065,MATCH($A28&amp;"|8",Blocks!$A$2:$A$1065,0)),""))</f>
        <v/>
      </c>
      <c r="AP28" s="18">
        <f>IF(IFERROR(INDEX(Blocks!$M$2:$M$1065,MATCH($A28&amp;"|8",Blocks!$A$2:$A$1065,0)),"")=0,"",IFERROR(INDEX(Blocks!$S$2:$S$1065,MATCH($A28&amp;"|8",Blocks!$A$2:$A$1065,0)),""))</f>
        <v/>
      </c>
      <c r="AQ28" s="20">
        <f>IFERROR(INDEX(Blocks!$T$2:$T$1065,MATCH($A28&amp;"|8",Blocks!$A$2:$A$1065,0)),"")</f>
        <v/>
      </c>
      <c r="AR28" s="15">
        <f>IFERROR(INDEX(Blocks!$N$2:$N$1065,MATCH($A28&amp;"|9",Blocks!$A$2:$A$1065,0)),"")</f>
        <v/>
      </c>
      <c r="AS28" s="16">
        <f>IF(IFERROR(INDEX(Blocks!$M$2:$M$1065,MATCH($A28&amp;"|9",Blocks!$A$2:$A$1065,0)),"")=0,"",IFERROR(INDEX(Blocks!$P$2:$P$1065,MATCH($A28&amp;"|9",Blocks!$A$2:$A$1065,0)),""))</f>
        <v/>
      </c>
      <c r="AT28" s="15">
        <f>IF(IFERROR(INDEX(Blocks!$M$2:$M$1065,MATCH($A28&amp;"|9",Blocks!$A$2:$A$1065,0)),"")=0,"",IFERROR(INDEX(Blocks!$S$2:$S$1065,MATCH($A28&amp;"|9",Blocks!$A$2:$A$1065,0)),""))</f>
        <v/>
      </c>
      <c r="AU28" s="17">
        <f>IFERROR(INDEX(Blocks!$T$2:$T$1065,MATCH($A28&amp;"|9",Blocks!$A$2:$A$1065,0)),"")</f>
        <v/>
      </c>
      <c r="AV28" s="18">
        <f>IFERROR(INDEX(Blocks!$N$2:$N$1065,MATCH($A28&amp;"|10",Blocks!$A$2:$A$1065,0)),"")</f>
        <v/>
      </c>
      <c r="AW28" s="19">
        <f>IF(IFERROR(INDEX(Blocks!$M$2:$M$1065,MATCH($A28&amp;"|10",Blocks!$A$2:$A$1065,0)),"")=0,"",IFERROR(INDEX(Blocks!$P$2:$P$1065,MATCH($A28&amp;"|10",Blocks!$A$2:$A$1065,0)),""))</f>
        <v/>
      </c>
      <c r="AX28" s="18">
        <f>IF(IFERROR(INDEX(Blocks!$M$2:$M$1065,MATCH($A28&amp;"|10",Blocks!$A$2:$A$1065,0)),"")=0,"",IFERROR(INDEX(Blocks!$S$2:$S$1065,MATCH($A28&amp;"|10",Blocks!$A$2:$A$1065,0)),""))</f>
        <v/>
      </c>
      <c r="AY28" s="20">
        <f>IFERROR(INDEX(Blocks!$T$2:$T$1065,MATCH($A28&amp;"|10",Blocks!$A$2:$A$1065,0)),"")</f>
        <v/>
      </c>
      <c r="AZ28" s="15">
        <f>IFERROR(INDEX(Blocks!$N$2:$N$1065,MATCH($A28&amp;"|11",Blocks!$A$2:$A$1065,0)),"")</f>
        <v/>
      </c>
      <c r="BA28" s="16">
        <f>IF(IFERROR(INDEX(Blocks!$M$2:$M$1065,MATCH($A28&amp;"|11",Blocks!$A$2:$A$1065,0)),"")=0,"",IFERROR(INDEX(Blocks!$P$2:$P$1065,MATCH($A28&amp;"|11",Blocks!$A$2:$A$1065,0)),""))</f>
        <v/>
      </c>
      <c r="BB28" s="15">
        <f>IF(IFERROR(INDEX(Blocks!$M$2:$M$1065,MATCH($A28&amp;"|11",Blocks!$A$2:$A$1065,0)),"")=0,"",IFERROR(INDEX(Blocks!$S$2:$S$1065,MATCH($A28&amp;"|11",Blocks!$A$2:$A$1065,0)),""))</f>
        <v/>
      </c>
      <c r="BC28" s="17">
        <f>IFERROR(INDEX(Blocks!$T$2:$T$1065,MATCH($A28&amp;"|11",Blocks!$A$2:$A$1065,0)),"")</f>
        <v/>
      </c>
      <c r="BD28" s="18">
        <f>IFERROR(INDEX(Blocks!$N$2:$N$1065,MATCH($A28&amp;"|12",Blocks!$A$2:$A$1065,0)),"")</f>
        <v/>
      </c>
      <c r="BE28" s="19">
        <f>IF(IFERROR(INDEX(Blocks!$M$2:$M$1065,MATCH($A28&amp;"|12",Blocks!$A$2:$A$1065,0)),"")=0,"",IFERROR(INDEX(Blocks!$P$2:$P$1065,MATCH($A28&amp;"|12",Blocks!$A$2:$A$1065,0)),""))</f>
        <v/>
      </c>
      <c r="BF28" s="18">
        <f>IF(IFERROR(INDEX(Blocks!$M$2:$M$1065,MATCH($A28&amp;"|12",Blocks!$A$2:$A$1065,0)),"")=0,"",IFERROR(INDEX(Blocks!$S$2:$S$1065,MATCH($A28&amp;"|12",Blocks!$A$2:$A$1065,0)),""))</f>
        <v/>
      </c>
      <c r="BG28" s="20">
        <f>IFERROR(INDEX(Blocks!$T$2:$T$1065,MATCH($A28&amp;"|12",Blocks!$A$2:$A$1065,0)),"")</f>
        <v/>
      </c>
    </row>
    <row r="29">
      <c r="A29" s="6" t="inlineStr">
        <is>
          <t>Newport</t>
        </is>
      </c>
      <c r="B29" s="11" t="n">
        <v>24</v>
      </c>
      <c r="C29" s="12">
        <f>IFERROR(INDEX(Ratings!$F:$F,MATCH($A29,Ratings!$C:$C,0)),"")</f>
        <v/>
      </c>
      <c r="D29" s="11">
        <f>SUMIFS(TeamGames!$X$2:$X$4073,TeamGames!$D$2:$D$4073,$A29)</f>
        <v/>
      </c>
      <c r="E29" s="11">
        <f>SUMIFS(TeamGames!$O$2:$O$4073,TeamGames!$D$2:$D$4073,$A29)</f>
        <v/>
      </c>
      <c r="F29" s="13">
        <f>SUMIFS(TeamGames!$S$2:$S$4073,TeamGames!$D$2:$D$4073,$A29,TeamGames!$X$2:$X$4073,1)</f>
        <v/>
      </c>
      <c r="G29" s="14">
        <f>IF(D29=0,"",E29-F29)</f>
        <v/>
      </c>
      <c r="H29" s="13">
        <f>SUMIFS(TeamGames!$W$2:$W$4073,TeamGames!$D$2:$D$4073,$A29)</f>
        <v/>
      </c>
      <c r="I29" s="14">
        <f>IF(D29=0,"",H29-F29)</f>
        <v/>
      </c>
      <c r="J29" s="13">
        <f>SUMIFS(TeamGames!$T$2:$T$4073,TeamGames!$D$2:$D$4073,$A29)</f>
        <v/>
      </c>
      <c r="K29" s="13">
        <f>SUMIFS(TeamGames!$U$2:$U$4073,TeamGames!$D$2:$D$4073,$A29)</f>
        <v/>
      </c>
      <c r="L29" s="15">
        <f>IFERROR(INDEX(Blocks!$N$2:$N$1065,MATCH($A29&amp;"|1",Blocks!$A$2:$A$1065,0)),"")</f>
        <v/>
      </c>
      <c r="M29" s="16">
        <f>IF(IFERROR(INDEX(Blocks!$M$2:$M$1065,MATCH($A29&amp;"|1",Blocks!$A$2:$A$1065,0)),"")=0,"",IFERROR(INDEX(Blocks!$P$2:$P$1065,MATCH($A29&amp;"|1",Blocks!$A$2:$A$1065,0)),""))</f>
        <v/>
      </c>
      <c r="N29" s="15">
        <f>IF(IFERROR(INDEX(Blocks!$M$2:$M$1065,MATCH($A29&amp;"|1",Blocks!$A$2:$A$1065,0)),"")=0,"",IFERROR(INDEX(Blocks!$S$2:$S$1065,MATCH($A29&amp;"|1",Blocks!$A$2:$A$1065,0)),""))</f>
        <v/>
      </c>
      <c r="O29" s="17">
        <f>IFERROR(INDEX(Blocks!$T$2:$T$1065,MATCH($A29&amp;"|1",Blocks!$A$2:$A$1065,0)),"")</f>
        <v/>
      </c>
      <c r="P29" s="18">
        <f>IFERROR(INDEX(Blocks!$N$2:$N$1065,MATCH($A29&amp;"|2",Blocks!$A$2:$A$1065,0)),"")</f>
        <v/>
      </c>
      <c r="Q29" s="19">
        <f>IF(IFERROR(INDEX(Blocks!$M$2:$M$1065,MATCH($A29&amp;"|2",Blocks!$A$2:$A$1065,0)),"")=0,"",IFERROR(INDEX(Blocks!$P$2:$P$1065,MATCH($A29&amp;"|2",Blocks!$A$2:$A$1065,0)),""))</f>
        <v/>
      </c>
      <c r="R29" s="18">
        <f>IF(IFERROR(INDEX(Blocks!$M$2:$M$1065,MATCH($A29&amp;"|2",Blocks!$A$2:$A$1065,0)),"")=0,"",IFERROR(INDEX(Blocks!$S$2:$S$1065,MATCH($A29&amp;"|2",Blocks!$A$2:$A$1065,0)),""))</f>
        <v/>
      </c>
      <c r="S29" s="20">
        <f>IFERROR(INDEX(Blocks!$T$2:$T$1065,MATCH($A29&amp;"|2",Blocks!$A$2:$A$1065,0)),"")</f>
        <v/>
      </c>
      <c r="T29" s="15">
        <f>IFERROR(INDEX(Blocks!$N$2:$N$1065,MATCH($A29&amp;"|3",Blocks!$A$2:$A$1065,0)),"")</f>
        <v/>
      </c>
      <c r="U29" s="16">
        <f>IF(IFERROR(INDEX(Blocks!$M$2:$M$1065,MATCH($A29&amp;"|3",Blocks!$A$2:$A$1065,0)),"")=0,"",IFERROR(INDEX(Blocks!$P$2:$P$1065,MATCH($A29&amp;"|3",Blocks!$A$2:$A$1065,0)),""))</f>
        <v/>
      </c>
      <c r="V29" s="15">
        <f>IF(IFERROR(INDEX(Blocks!$M$2:$M$1065,MATCH($A29&amp;"|3",Blocks!$A$2:$A$1065,0)),"")=0,"",IFERROR(INDEX(Blocks!$S$2:$S$1065,MATCH($A29&amp;"|3",Blocks!$A$2:$A$1065,0)),""))</f>
        <v/>
      </c>
      <c r="W29" s="17">
        <f>IFERROR(INDEX(Blocks!$T$2:$T$1065,MATCH($A29&amp;"|3",Blocks!$A$2:$A$1065,0)),"")</f>
        <v/>
      </c>
      <c r="X29" s="18">
        <f>IFERROR(INDEX(Blocks!$N$2:$N$1065,MATCH($A29&amp;"|4",Blocks!$A$2:$A$1065,0)),"")</f>
        <v/>
      </c>
      <c r="Y29" s="19">
        <f>IF(IFERROR(INDEX(Blocks!$M$2:$M$1065,MATCH($A29&amp;"|4",Blocks!$A$2:$A$1065,0)),"")=0,"",IFERROR(INDEX(Blocks!$P$2:$P$1065,MATCH($A29&amp;"|4",Blocks!$A$2:$A$1065,0)),""))</f>
        <v/>
      </c>
      <c r="Z29" s="18">
        <f>IF(IFERROR(INDEX(Blocks!$M$2:$M$1065,MATCH($A29&amp;"|4",Blocks!$A$2:$A$1065,0)),"")=0,"",IFERROR(INDEX(Blocks!$S$2:$S$1065,MATCH($A29&amp;"|4",Blocks!$A$2:$A$1065,0)),""))</f>
        <v/>
      </c>
      <c r="AA29" s="20">
        <f>IFERROR(INDEX(Blocks!$T$2:$T$1065,MATCH($A29&amp;"|4",Blocks!$A$2:$A$1065,0)),"")</f>
        <v/>
      </c>
      <c r="AB29" s="15">
        <f>IFERROR(INDEX(Blocks!$N$2:$N$1065,MATCH($A29&amp;"|5",Blocks!$A$2:$A$1065,0)),"")</f>
        <v/>
      </c>
      <c r="AC29" s="16">
        <f>IF(IFERROR(INDEX(Blocks!$M$2:$M$1065,MATCH($A29&amp;"|5",Blocks!$A$2:$A$1065,0)),"")=0,"",IFERROR(INDEX(Blocks!$P$2:$P$1065,MATCH($A29&amp;"|5",Blocks!$A$2:$A$1065,0)),""))</f>
        <v/>
      </c>
      <c r="AD29" s="15">
        <f>IF(IFERROR(INDEX(Blocks!$M$2:$M$1065,MATCH($A29&amp;"|5",Blocks!$A$2:$A$1065,0)),"")=0,"",IFERROR(INDEX(Blocks!$S$2:$S$1065,MATCH($A29&amp;"|5",Blocks!$A$2:$A$1065,0)),""))</f>
        <v/>
      </c>
      <c r="AE29" s="17">
        <f>IFERROR(INDEX(Blocks!$T$2:$T$1065,MATCH($A29&amp;"|5",Blocks!$A$2:$A$1065,0)),"")</f>
        <v/>
      </c>
      <c r="AF29" s="18">
        <f>IFERROR(INDEX(Blocks!$N$2:$N$1065,MATCH($A29&amp;"|6",Blocks!$A$2:$A$1065,0)),"")</f>
        <v/>
      </c>
      <c r="AG29" s="19">
        <f>IF(IFERROR(INDEX(Blocks!$M$2:$M$1065,MATCH($A29&amp;"|6",Blocks!$A$2:$A$1065,0)),"")=0,"",IFERROR(INDEX(Blocks!$P$2:$P$1065,MATCH($A29&amp;"|6",Blocks!$A$2:$A$1065,0)),""))</f>
        <v/>
      </c>
      <c r="AH29" s="18">
        <f>IF(IFERROR(INDEX(Blocks!$M$2:$M$1065,MATCH($A29&amp;"|6",Blocks!$A$2:$A$1065,0)),"")=0,"",IFERROR(INDEX(Blocks!$S$2:$S$1065,MATCH($A29&amp;"|6",Blocks!$A$2:$A$1065,0)),""))</f>
        <v/>
      </c>
      <c r="AI29" s="20">
        <f>IFERROR(INDEX(Blocks!$T$2:$T$1065,MATCH($A29&amp;"|6",Blocks!$A$2:$A$1065,0)),"")</f>
        <v/>
      </c>
      <c r="AJ29" s="15">
        <f>IFERROR(INDEX(Blocks!$N$2:$N$1065,MATCH($A29&amp;"|7",Blocks!$A$2:$A$1065,0)),"")</f>
        <v/>
      </c>
      <c r="AK29" s="16">
        <f>IF(IFERROR(INDEX(Blocks!$M$2:$M$1065,MATCH($A29&amp;"|7",Blocks!$A$2:$A$1065,0)),"")=0,"",IFERROR(INDEX(Blocks!$P$2:$P$1065,MATCH($A29&amp;"|7",Blocks!$A$2:$A$1065,0)),""))</f>
        <v/>
      </c>
      <c r="AL29" s="15">
        <f>IF(IFERROR(INDEX(Blocks!$M$2:$M$1065,MATCH($A29&amp;"|7",Blocks!$A$2:$A$1065,0)),"")=0,"",IFERROR(INDEX(Blocks!$S$2:$S$1065,MATCH($A29&amp;"|7",Blocks!$A$2:$A$1065,0)),""))</f>
        <v/>
      </c>
      <c r="AM29" s="17">
        <f>IFERROR(INDEX(Blocks!$T$2:$T$1065,MATCH($A29&amp;"|7",Blocks!$A$2:$A$1065,0)),"")</f>
        <v/>
      </c>
      <c r="AN29" s="18">
        <f>IFERROR(INDEX(Blocks!$N$2:$N$1065,MATCH($A29&amp;"|8",Blocks!$A$2:$A$1065,0)),"")</f>
        <v/>
      </c>
      <c r="AO29" s="19">
        <f>IF(IFERROR(INDEX(Blocks!$M$2:$M$1065,MATCH($A29&amp;"|8",Blocks!$A$2:$A$1065,0)),"")=0,"",IFERROR(INDEX(Blocks!$P$2:$P$1065,MATCH($A29&amp;"|8",Blocks!$A$2:$A$1065,0)),""))</f>
        <v/>
      </c>
      <c r="AP29" s="18">
        <f>IF(IFERROR(INDEX(Blocks!$M$2:$M$1065,MATCH($A29&amp;"|8",Blocks!$A$2:$A$1065,0)),"")=0,"",IFERROR(INDEX(Blocks!$S$2:$S$1065,MATCH($A29&amp;"|8",Blocks!$A$2:$A$1065,0)),""))</f>
        <v/>
      </c>
      <c r="AQ29" s="20">
        <f>IFERROR(INDEX(Blocks!$T$2:$T$1065,MATCH($A29&amp;"|8",Blocks!$A$2:$A$1065,0)),"")</f>
        <v/>
      </c>
      <c r="AR29" s="15">
        <f>IFERROR(INDEX(Blocks!$N$2:$N$1065,MATCH($A29&amp;"|9",Blocks!$A$2:$A$1065,0)),"")</f>
        <v/>
      </c>
      <c r="AS29" s="16">
        <f>IF(IFERROR(INDEX(Blocks!$M$2:$M$1065,MATCH($A29&amp;"|9",Blocks!$A$2:$A$1065,0)),"")=0,"",IFERROR(INDEX(Blocks!$P$2:$P$1065,MATCH($A29&amp;"|9",Blocks!$A$2:$A$1065,0)),""))</f>
        <v/>
      </c>
      <c r="AT29" s="15">
        <f>IF(IFERROR(INDEX(Blocks!$M$2:$M$1065,MATCH($A29&amp;"|9",Blocks!$A$2:$A$1065,0)),"")=0,"",IFERROR(INDEX(Blocks!$S$2:$S$1065,MATCH($A29&amp;"|9",Blocks!$A$2:$A$1065,0)),""))</f>
        <v/>
      </c>
      <c r="AU29" s="17">
        <f>IFERROR(INDEX(Blocks!$T$2:$T$1065,MATCH($A29&amp;"|9",Blocks!$A$2:$A$1065,0)),"")</f>
        <v/>
      </c>
      <c r="AV29" s="18">
        <f>IFERROR(INDEX(Blocks!$N$2:$N$1065,MATCH($A29&amp;"|10",Blocks!$A$2:$A$1065,0)),"")</f>
        <v/>
      </c>
      <c r="AW29" s="19">
        <f>IF(IFERROR(INDEX(Blocks!$M$2:$M$1065,MATCH($A29&amp;"|10",Blocks!$A$2:$A$1065,0)),"")=0,"",IFERROR(INDEX(Blocks!$P$2:$P$1065,MATCH($A29&amp;"|10",Blocks!$A$2:$A$1065,0)),""))</f>
        <v/>
      </c>
      <c r="AX29" s="18">
        <f>IF(IFERROR(INDEX(Blocks!$M$2:$M$1065,MATCH($A29&amp;"|10",Blocks!$A$2:$A$1065,0)),"")=0,"",IFERROR(INDEX(Blocks!$S$2:$S$1065,MATCH($A29&amp;"|10",Blocks!$A$2:$A$1065,0)),""))</f>
        <v/>
      </c>
      <c r="AY29" s="20">
        <f>IFERROR(INDEX(Blocks!$T$2:$T$1065,MATCH($A29&amp;"|10",Blocks!$A$2:$A$1065,0)),"")</f>
        <v/>
      </c>
      <c r="AZ29" s="15">
        <f>IFERROR(INDEX(Blocks!$N$2:$N$1065,MATCH($A29&amp;"|11",Blocks!$A$2:$A$1065,0)),"")</f>
        <v/>
      </c>
      <c r="BA29" s="16">
        <f>IF(IFERROR(INDEX(Blocks!$M$2:$M$1065,MATCH($A29&amp;"|11",Blocks!$A$2:$A$1065,0)),"")=0,"",IFERROR(INDEX(Blocks!$P$2:$P$1065,MATCH($A29&amp;"|11",Blocks!$A$2:$A$1065,0)),""))</f>
        <v/>
      </c>
      <c r="BB29" s="15">
        <f>IF(IFERROR(INDEX(Blocks!$M$2:$M$1065,MATCH($A29&amp;"|11",Blocks!$A$2:$A$1065,0)),"")=0,"",IFERROR(INDEX(Blocks!$S$2:$S$1065,MATCH($A29&amp;"|11",Blocks!$A$2:$A$1065,0)),""))</f>
        <v/>
      </c>
      <c r="BC29" s="17">
        <f>IFERROR(INDEX(Blocks!$T$2:$T$1065,MATCH($A29&amp;"|11",Blocks!$A$2:$A$1065,0)),"")</f>
        <v/>
      </c>
      <c r="BD29" s="18">
        <f>IFERROR(INDEX(Blocks!$N$2:$N$1065,MATCH($A29&amp;"|12",Blocks!$A$2:$A$1065,0)),"")</f>
        <v/>
      </c>
      <c r="BE29" s="19">
        <f>IF(IFERROR(INDEX(Blocks!$M$2:$M$1065,MATCH($A29&amp;"|12",Blocks!$A$2:$A$1065,0)),"")=0,"",IFERROR(INDEX(Blocks!$P$2:$P$1065,MATCH($A29&amp;"|12",Blocks!$A$2:$A$1065,0)),""))</f>
        <v/>
      </c>
      <c r="BF29" s="18">
        <f>IF(IFERROR(INDEX(Blocks!$M$2:$M$1065,MATCH($A29&amp;"|12",Blocks!$A$2:$A$1065,0)),"")=0,"",IFERROR(INDEX(Blocks!$S$2:$S$1065,MATCH($A29&amp;"|12",Blocks!$A$2:$A$1065,0)),""))</f>
        <v/>
      </c>
      <c r="BG29" s="20">
        <f>IFERROR(INDEX(Blocks!$T$2:$T$1065,MATCH($A29&amp;"|12",Blocks!$A$2:$A$1065,0)),"")</f>
        <v/>
      </c>
    </row>
    <row r="32">
      <c r="A32" s="6" t="inlineStr">
        <is>
          <t>Block fixtures (H = home, A = away), in each team's own date order</t>
        </is>
      </c>
    </row>
    <row r="33">
      <c r="A33" s="10" t="inlineStr">
        <is>
          <t>Team</t>
        </is>
      </c>
      <c r="B33" s="10" t="inlineStr">
        <is>
          <t>Block 1</t>
        </is>
      </c>
      <c r="C33" s="10" t="inlineStr">
        <is>
          <t>Block 2</t>
        </is>
      </c>
      <c r="D33" s="10" t="inlineStr">
        <is>
          <t>Block 3</t>
        </is>
      </c>
      <c r="E33" s="10" t="inlineStr">
        <is>
          <t>Block 4</t>
        </is>
      </c>
      <c r="F33" s="10" t="inlineStr">
        <is>
          <t>Block 5</t>
        </is>
      </c>
      <c r="G33" s="10" t="inlineStr">
        <is>
          <t>Block 6</t>
        </is>
      </c>
      <c r="H33" s="10" t="inlineStr">
        <is>
          <t>Block 7</t>
        </is>
      </c>
      <c r="I33" s="10" t="inlineStr">
        <is>
          <t>Block 8</t>
        </is>
      </c>
      <c r="J33" s="10" t="inlineStr">
        <is>
          <t>Block 9</t>
        </is>
      </c>
      <c r="K33" s="10" t="inlineStr">
        <is>
          <t>Block 10</t>
        </is>
      </c>
      <c r="L33" s="10" t="inlineStr">
        <is>
          <t>Block 11</t>
        </is>
      </c>
      <c r="M33" s="10" t="inlineStr">
        <is>
          <t>Block 12</t>
        </is>
      </c>
    </row>
    <row r="34" ht="48" customHeight="1">
      <c r="A34" s="6" t="inlineStr">
        <is>
          <t>Salford</t>
        </is>
      </c>
      <c r="B34" s="21">
        <f>IFERROR(INDEX(Blocks!$I$2:$I$1065,MATCH($A34&amp;"|1",Blocks!$A$2:$A$1065,0)),"")</f>
        <v/>
      </c>
      <c r="C34" s="21">
        <f>IFERROR(INDEX(Blocks!$I$2:$I$1065,MATCH($A34&amp;"|2",Blocks!$A$2:$A$1065,0)),"")</f>
        <v/>
      </c>
      <c r="D34" s="21">
        <f>IFERROR(INDEX(Blocks!$I$2:$I$1065,MATCH($A34&amp;"|3",Blocks!$A$2:$A$1065,0)),"")</f>
        <v/>
      </c>
      <c r="E34" s="21">
        <f>IFERROR(INDEX(Blocks!$I$2:$I$1065,MATCH($A34&amp;"|4",Blocks!$A$2:$A$1065,0)),"")</f>
        <v/>
      </c>
      <c r="F34" s="21">
        <f>IFERROR(INDEX(Blocks!$I$2:$I$1065,MATCH($A34&amp;"|5",Blocks!$A$2:$A$1065,0)),"")</f>
        <v/>
      </c>
      <c r="G34" s="21">
        <f>IFERROR(INDEX(Blocks!$I$2:$I$1065,MATCH($A34&amp;"|6",Blocks!$A$2:$A$1065,0)),"")</f>
        <v/>
      </c>
      <c r="H34" s="21">
        <f>IFERROR(INDEX(Blocks!$I$2:$I$1065,MATCH($A34&amp;"|7",Blocks!$A$2:$A$1065,0)),"")</f>
        <v/>
      </c>
      <c r="I34" s="21">
        <f>IFERROR(INDEX(Blocks!$I$2:$I$1065,MATCH($A34&amp;"|8",Blocks!$A$2:$A$1065,0)),"")</f>
        <v/>
      </c>
      <c r="J34" s="21">
        <f>IFERROR(INDEX(Blocks!$I$2:$I$1065,MATCH($A34&amp;"|9",Blocks!$A$2:$A$1065,0)),"")</f>
        <v/>
      </c>
      <c r="K34" s="21">
        <f>IFERROR(INDEX(Blocks!$I$2:$I$1065,MATCH($A34&amp;"|10",Blocks!$A$2:$A$1065,0)),"")</f>
        <v/>
      </c>
      <c r="L34" s="21">
        <f>IFERROR(INDEX(Blocks!$I$2:$I$1065,MATCH($A34&amp;"|11",Blocks!$A$2:$A$1065,0)),"")</f>
        <v/>
      </c>
      <c r="M34" s="21">
        <f>IFERROR(INDEX(Blocks!$I$2:$I$1065,MATCH($A34&amp;"|12",Blocks!$A$2:$A$1065,0)),"")</f>
        <v/>
      </c>
    </row>
    <row r="35" ht="48" customHeight="1">
      <c r="A35" s="6" t="inlineStr">
        <is>
          <t>Bristol Rovers</t>
        </is>
      </c>
      <c r="B35" s="21">
        <f>IFERROR(INDEX(Blocks!$I$2:$I$1065,MATCH($A35&amp;"|1",Blocks!$A$2:$A$1065,0)),"")</f>
        <v/>
      </c>
      <c r="C35" s="21">
        <f>IFERROR(INDEX(Blocks!$I$2:$I$1065,MATCH($A35&amp;"|2",Blocks!$A$2:$A$1065,0)),"")</f>
        <v/>
      </c>
      <c r="D35" s="21">
        <f>IFERROR(INDEX(Blocks!$I$2:$I$1065,MATCH($A35&amp;"|3",Blocks!$A$2:$A$1065,0)),"")</f>
        <v/>
      </c>
      <c r="E35" s="21">
        <f>IFERROR(INDEX(Blocks!$I$2:$I$1065,MATCH($A35&amp;"|4",Blocks!$A$2:$A$1065,0)),"")</f>
        <v/>
      </c>
      <c r="F35" s="21">
        <f>IFERROR(INDEX(Blocks!$I$2:$I$1065,MATCH($A35&amp;"|5",Blocks!$A$2:$A$1065,0)),"")</f>
        <v/>
      </c>
      <c r="G35" s="21">
        <f>IFERROR(INDEX(Blocks!$I$2:$I$1065,MATCH($A35&amp;"|6",Blocks!$A$2:$A$1065,0)),"")</f>
        <v/>
      </c>
      <c r="H35" s="21">
        <f>IFERROR(INDEX(Blocks!$I$2:$I$1065,MATCH($A35&amp;"|7",Blocks!$A$2:$A$1065,0)),"")</f>
        <v/>
      </c>
      <c r="I35" s="21">
        <f>IFERROR(INDEX(Blocks!$I$2:$I$1065,MATCH($A35&amp;"|8",Blocks!$A$2:$A$1065,0)),"")</f>
        <v/>
      </c>
      <c r="J35" s="21">
        <f>IFERROR(INDEX(Blocks!$I$2:$I$1065,MATCH($A35&amp;"|9",Blocks!$A$2:$A$1065,0)),"")</f>
        <v/>
      </c>
      <c r="K35" s="21">
        <f>IFERROR(INDEX(Blocks!$I$2:$I$1065,MATCH($A35&amp;"|10",Blocks!$A$2:$A$1065,0)),"")</f>
        <v/>
      </c>
      <c r="L35" s="21">
        <f>IFERROR(INDEX(Blocks!$I$2:$I$1065,MATCH($A35&amp;"|11",Blocks!$A$2:$A$1065,0)),"")</f>
        <v/>
      </c>
      <c r="M35" s="21">
        <f>IFERROR(INDEX(Blocks!$I$2:$I$1065,MATCH($A35&amp;"|12",Blocks!$A$2:$A$1065,0)),"")</f>
        <v/>
      </c>
    </row>
    <row r="36" ht="48" customHeight="1">
      <c r="A36" s="6" t="inlineStr">
        <is>
          <t>Barnet</t>
        </is>
      </c>
      <c r="B36" s="21">
        <f>IFERROR(INDEX(Blocks!$I$2:$I$1065,MATCH($A36&amp;"|1",Blocks!$A$2:$A$1065,0)),"")</f>
        <v/>
      </c>
      <c r="C36" s="21">
        <f>IFERROR(INDEX(Blocks!$I$2:$I$1065,MATCH($A36&amp;"|2",Blocks!$A$2:$A$1065,0)),"")</f>
        <v/>
      </c>
      <c r="D36" s="21">
        <f>IFERROR(INDEX(Blocks!$I$2:$I$1065,MATCH($A36&amp;"|3",Blocks!$A$2:$A$1065,0)),"")</f>
        <v/>
      </c>
      <c r="E36" s="21">
        <f>IFERROR(INDEX(Blocks!$I$2:$I$1065,MATCH($A36&amp;"|4",Blocks!$A$2:$A$1065,0)),"")</f>
        <v/>
      </c>
      <c r="F36" s="21">
        <f>IFERROR(INDEX(Blocks!$I$2:$I$1065,MATCH($A36&amp;"|5",Blocks!$A$2:$A$1065,0)),"")</f>
        <v/>
      </c>
      <c r="G36" s="21">
        <f>IFERROR(INDEX(Blocks!$I$2:$I$1065,MATCH($A36&amp;"|6",Blocks!$A$2:$A$1065,0)),"")</f>
        <v/>
      </c>
      <c r="H36" s="21">
        <f>IFERROR(INDEX(Blocks!$I$2:$I$1065,MATCH($A36&amp;"|7",Blocks!$A$2:$A$1065,0)),"")</f>
        <v/>
      </c>
      <c r="I36" s="21">
        <f>IFERROR(INDEX(Blocks!$I$2:$I$1065,MATCH($A36&amp;"|8",Blocks!$A$2:$A$1065,0)),"")</f>
        <v/>
      </c>
      <c r="J36" s="21">
        <f>IFERROR(INDEX(Blocks!$I$2:$I$1065,MATCH($A36&amp;"|9",Blocks!$A$2:$A$1065,0)),"")</f>
        <v/>
      </c>
      <c r="K36" s="21">
        <f>IFERROR(INDEX(Blocks!$I$2:$I$1065,MATCH($A36&amp;"|10",Blocks!$A$2:$A$1065,0)),"")</f>
        <v/>
      </c>
      <c r="L36" s="21">
        <f>IFERROR(INDEX(Blocks!$I$2:$I$1065,MATCH($A36&amp;"|11",Blocks!$A$2:$A$1065,0)),"")</f>
        <v/>
      </c>
      <c r="M36" s="21">
        <f>IFERROR(INDEX(Blocks!$I$2:$I$1065,MATCH($A36&amp;"|12",Blocks!$A$2:$A$1065,0)),"")</f>
        <v/>
      </c>
    </row>
    <row r="37" ht="48" customHeight="1">
      <c r="A37" s="6" t="inlineStr">
        <is>
          <t>Grimsby</t>
        </is>
      </c>
      <c r="B37" s="21">
        <f>IFERROR(INDEX(Blocks!$I$2:$I$1065,MATCH($A37&amp;"|1",Blocks!$A$2:$A$1065,0)),"")</f>
        <v/>
      </c>
      <c r="C37" s="21">
        <f>IFERROR(INDEX(Blocks!$I$2:$I$1065,MATCH($A37&amp;"|2",Blocks!$A$2:$A$1065,0)),"")</f>
        <v/>
      </c>
      <c r="D37" s="21">
        <f>IFERROR(INDEX(Blocks!$I$2:$I$1065,MATCH($A37&amp;"|3",Blocks!$A$2:$A$1065,0)),"")</f>
        <v/>
      </c>
      <c r="E37" s="21">
        <f>IFERROR(INDEX(Blocks!$I$2:$I$1065,MATCH($A37&amp;"|4",Blocks!$A$2:$A$1065,0)),"")</f>
        <v/>
      </c>
      <c r="F37" s="21">
        <f>IFERROR(INDEX(Blocks!$I$2:$I$1065,MATCH($A37&amp;"|5",Blocks!$A$2:$A$1065,0)),"")</f>
        <v/>
      </c>
      <c r="G37" s="21">
        <f>IFERROR(INDEX(Blocks!$I$2:$I$1065,MATCH($A37&amp;"|6",Blocks!$A$2:$A$1065,0)),"")</f>
        <v/>
      </c>
      <c r="H37" s="21">
        <f>IFERROR(INDEX(Blocks!$I$2:$I$1065,MATCH($A37&amp;"|7",Blocks!$A$2:$A$1065,0)),"")</f>
        <v/>
      </c>
      <c r="I37" s="21">
        <f>IFERROR(INDEX(Blocks!$I$2:$I$1065,MATCH($A37&amp;"|8",Blocks!$A$2:$A$1065,0)),"")</f>
        <v/>
      </c>
      <c r="J37" s="21">
        <f>IFERROR(INDEX(Blocks!$I$2:$I$1065,MATCH($A37&amp;"|9",Blocks!$A$2:$A$1065,0)),"")</f>
        <v/>
      </c>
      <c r="K37" s="21">
        <f>IFERROR(INDEX(Blocks!$I$2:$I$1065,MATCH($A37&amp;"|10",Blocks!$A$2:$A$1065,0)),"")</f>
        <v/>
      </c>
      <c r="L37" s="21">
        <f>IFERROR(INDEX(Blocks!$I$2:$I$1065,MATCH($A37&amp;"|11",Blocks!$A$2:$A$1065,0)),"")</f>
        <v/>
      </c>
      <c r="M37" s="21">
        <f>IFERROR(INDEX(Blocks!$I$2:$I$1065,MATCH($A37&amp;"|12",Blocks!$A$2:$A$1065,0)),"")</f>
        <v/>
      </c>
    </row>
    <row r="38" ht="48" customHeight="1">
      <c r="A38" s="6" t="inlineStr">
        <is>
          <t>Port Vale</t>
        </is>
      </c>
      <c r="B38" s="21">
        <f>IFERROR(INDEX(Blocks!$I$2:$I$1065,MATCH($A38&amp;"|1",Blocks!$A$2:$A$1065,0)),"")</f>
        <v/>
      </c>
      <c r="C38" s="21">
        <f>IFERROR(INDEX(Blocks!$I$2:$I$1065,MATCH($A38&amp;"|2",Blocks!$A$2:$A$1065,0)),"")</f>
        <v/>
      </c>
      <c r="D38" s="21">
        <f>IFERROR(INDEX(Blocks!$I$2:$I$1065,MATCH($A38&amp;"|3",Blocks!$A$2:$A$1065,0)),"")</f>
        <v/>
      </c>
      <c r="E38" s="21">
        <f>IFERROR(INDEX(Blocks!$I$2:$I$1065,MATCH($A38&amp;"|4",Blocks!$A$2:$A$1065,0)),"")</f>
        <v/>
      </c>
      <c r="F38" s="21">
        <f>IFERROR(INDEX(Blocks!$I$2:$I$1065,MATCH($A38&amp;"|5",Blocks!$A$2:$A$1065,0)),"")</f>
        <v/>
      </c>
      <c r="G38" s="21">
        <f>IFERROR(INDEX(Blocks!$I$2:$I$1065,MATCH($A38&amp;"|6",Blocks!$A$2:$A$1065,0)),"")</f>
        <v/>
      </c>
      <c r="H38" s="21">
        <f>IFERROR(INDEX(Blocks!$I$2:$I$1065,MATCH($A38&amp;"|7",Blocks!$A$2:$A$1065,0)),"")</f>
        <v/>
      </c>
      <c r="I38" s="21">
        <f>IFERROR(INDEX(Blocks!$I$2:$I$1065,MATCH($A38&amp;"|8",Blocks!$A$2:$A$1065,0)),"")</f>
        <v/>
      </c>
      <c r="J38" s="21">
        <f>IFERROR(INDEX(Blocks!$I$2:$I$1065,MATCH($A38&amp;"|9",Blocks!$A$2:$A$1065,0)),"")</f>
        <v/>
      </c>
      <c r="K38" s="21">
        <f>IFERROR(INDEX(Blocks!$I$2:$I$1065,MATCH($A38&amp;"|10",Blocks!$A$2:$A$1065,0)),"")</f>
        <v/>
      </c>
      <c r="L38" s="21">
        <f>IFERROR(INDEX(Blocks!$I$2:$I$1065,MATCH($A38&amp;"|11",Blocks!$A$2:$A$1065,0)),"")</f>
        <v/>
      </c>
      <c r="M38" s="21">
        <f>IFERROR(INDEX(Blocks!$I$2:$I$1065,MATCH($A38&amp;"|12",Blocks!$A$2:$A$1065,0)),"")</f>
        <v/>
      </c>
    </row>
    <row r="39" ht="48" customHeight="1">
      <c r="A39" s="6" t="inlineStr">
        <is>
          <t>Chesterfield</t>
        </is>
      </c>
      <c r="B39" s="21">
        <f>IFERROR(INDEX(Blocks!$I$2:$I$1065,MATCH($A39&amp;"|1",Blocks!$A$2:$A$1065,0)),"")</f>
        <v/>
      </c>
      <c r="C39" s="21">
        <f>IFERROR(INDEX(Blocks!$I$2:$I$1065,MATCH($A39&amp;"|2",Blocks!$A$2:$A$1065,0)),"")</f>
        <v/>
      </c>
      <c r="D39" s="21">
        <f>IFERROR(INDEX(Blocks!$I$2:$I$1065,MATCH($A39&amp;"|3",Blocks!$A$2:$A$1065,0)),"")</f>
        <v/>
      </c>
      <c r="E39" s="21">
        <f>IFERROR(INDEX(Blocks!$I$2:$I$1065,MATCH($A39&amp;"|4",Blocks!$A$2:$A$1065,0)),"")</f>
        <v/>
      </c>
      <c r="F39" s="21">
        <f>IFERROR(INDEX(Blocks!$I$2:$I$1065,MATCH($A39&amp;"|5",Blocks!$A$2:$A$1065,0)),"")</f>
        <v/>
      </c>
      <c r="G39" s="21">
        <f>IFERROR(INDEX(Blocks!$I$2:$I$1065,MATCH($A39&amp;"|6",Blocks!$A$2:$A$1065,0)),"")</f>
        <v/>
      </c>
      <c r="H39" s="21">
        <f>IFERROR(INDEX(Blocks!$I$2:$I$1065,MATCH($A39&amp;"|7",Blocks!$A$2:$A$1065,0)),"")</f>
        <v/>
      </c>
      <c r="I39" s="21">
        <f>IFERROR(INDEX(Blocks!$I$2:$I$1065,MATCH($A39&amp;"|8",Blocks!$A$2:$A$1065,0)),"")</f>
        <v/>
      </c>
      <c r="J39" s="21">
        <f>IFERROR(INDEX(Blocks!$I$2:$I$1065,MATCH($A39&amp;"|9",Blocks!$A$2:$A$1065,0)),"")</f>
        <v/>
      </c>
      <c r="K39" s="21">
        <f>IFERROR(INDEX(Blocks!$I$2:$I$1065,MATCH($A39&amp;"|10",Blocks!$A$2:$A$1065,0)),"")</f>
        <v/>
      </c>
      <c r="L39" s="21">
        <f>IFERROR(INDEX(Blocks!$I$2:$I$1065,MATCH($A39&amp;"|11",Blocks!$A$2:$A$1065,0)),"")</f>
        <v/>
      </c>
      <c r="M39" s="21">
        <f>IFERROR(INDEX(Blocks!$I$2:$I$1065,MATCH($A39&amp;"|12",Blocks!$A$2:$A$1065,0)),"")</f>
        <v/>
      </c>
    </row>
    <row r="40" ht="48" customHeight="1">
      <c r="A40" s="6" t="inlineStr">
        <is>
          <t>York</t>
        </is>
      </c>
      <c r="B40" s="21">
        <f>IFERROR(INDEX(Blocks!$I$2:$I$1065,MATCH($A40&amp;"|1",Blocks!$A$2:$A$1065,0)),"")</f>
        <v/>
      </c>
      <c r="C40" s="21">
        <f>IFERROR(INDEX(Blocks!$I$2:$I$1065,MATCH($A40&amp;"|2",Blocks!$A$2:$A$1065,0)),"")</f>
        <v/>
      </c>
      <c r="D40" s="21">
        <f>IFERROR(INDEX(Blocks!$I$2:$I$1065,MATCH($A40&amp;"|3",Blocks!$A$2:$A$1065,0)),"")</f>
        <v/>
      </c>
      <c r="E40" s="21">
        <f>IFERROR(INDEX(Blocks!$I$2:$I$1065,MATCH($A40&amp;"|4",Blocks!$A$2:$A$1065,0)),"")</f>
        <v/>
      </c>
      <c r="F40" s="21">
        <f>IFERROR(INDEX(Blocks!$I$2:$I$1065,MATCH($A40&amp;"|5",Blocks!$A$2:$A$1065,0)),"")</f>
        <v/>
      </c>
      <c r="G40" s="21">
        <f>IFERROR(INDEX(Blocks!$I$2:$I$1065,MATCH($A40&amp;"|6",Blocks!$A$2:$A$1065,0)),"")</f>
        <v/>
      </c>
      <c r="H40" s="21">
        <f>IFERROR(INDEX(Blocks!$I$2:$I$1065,MATCH($A40&amp;"|7",Blocks!$A$2:$A$1065,0)),"")</f>
        <v/>
      </c>
      <c r="I40" s="21">
        <f>IFERROR(INDEX(Blocks!$I$2:$I$1065,MATCH($A40&amp;"|8",Blocks!$A$2:$A$1065,0)),"")</f>
        <v/>
      </c>
      <c r="J40" s="21">
        <f>IFERROR(INDEX(Blocks!$I$2:$I$1065,MATCH($A40&amp;"|9",Blocks!$A$2:$A$1065,0)),"")</f>
        <v/>
      </c>
      <c r="K40" s="21">
        <f>IFERROR(INDEX(Blocks!$I$2:$I$1065,MATCH($A40&amp;"|10",Blocks!$A$2:$A$1065,0)),"")</f>
        <v/>
      </c>
      <c r="L40" s="21">
        <f>IFERROR(INDEX(Blocks!$I$2:$I$1065,MATCH($A40&amp;"|11",Blocks!$A$2:$A$1065,0)),"")</f>
        <v/>
      </c>
      <c r="M40" s="21">
        <f>IFERROR(INDEX(Blocks!$I$2:$I$1065,MATCH($A40&amp;"|12",Blocks!$A$2:$A$1065,0)),"")</f>
        <v/>
      </c>
    </row>
    <row r="41" ht="48" customHeight="1">
      <c r="A41" s="6" t="inlineStr">
        <is>
          <t>Oldham</t>
        </is>
      </c>
      <c r="B41" s="21">
        <f>IFERROR(INDEX(Blocks!$I$2:$I$1065,MATCH($A41&amp;"|1",Blocks!$A$2:$A$1065,0)),"")</f>
        <v/>
      </c>
      <c r="C41" s="21">
        <f>IFERROR(INDEX(Blocks!$I$2:$I$1065,MATCH($A41&amp;"|2",Blocks!$A$2:$A$1065,0)),"")</f>
        <v/>
      </c>
      <c r="D41" s="21">
        <f>IFERROR(INDEX(Blocks!$I$2:$I$1065,MATCH($A41&amp;"|3",Blocks!$A$2:$A$1065,0)),"")</f>
        <v/>
      </c>
      <c r="E41" s="21">
        <f>IFERROR(INDEX(Blocks!$I$2:$I$1065,MATCH($A41&amp;"|4",Blocks!$A$2:$A$1065,0)),"")</f>
        <v/>
      </c>
      <c r="F41" s="21">
        <f>IFERROR(INDEX(Blocks!$I$2:$I$1065,MATCH($A41&amp;"|5",Blocks!$A$2:$A$1065,0)),"")</f>
        <v/>
      </c>
      <c r="G41" s="21">
        <f>IFERROR(INDEX(Blocks!$I$2:$I$1065,MATCH($A41&amp;"|6",Blocks!$A$2:$A$1065,0)),"")</f>
        <v/>
      </c>
      <c r="H41" s="21">
        <f>IFERROR(INDEX(Blocks!$I$2:$I$1065,MATCH($A41&amp;"|7",Blocks!$A$2:$A$1065,0)),"")</f>
        <v/>
      </c>
      <c r="I41" s="21">
        <f>IFERROR(INDEX(Blocks!$I$2:$I$1065,MATCH($A41&amp;"|8",Blocks!$A$2:$A$1065,0)),"")</f>
        <v/>
      </c>
      <c r="J41" s="21">
        <f>IFERROR(INDEX(Blocks!$I$2:$I$1065,MATCH($A41&amp;"|9",Blocks!$A$2:$A$1065,0)),"")</f>
        <v/>
      </c>
      <c r="K41" s="21">
        <f>IFERROR(INDEX(Blocks!$I$2:$I$1065,MATCH($A41&amp;"|10",Blocks!$A$2:$A$1065,0)),"")</f>
        <v/>
      </c>
      <c r="L41" s="21">
        <f>IFERROR(INDEX(Blocks!$I$2:$I$1065,MATCH($A41&amp;"|11",Blocks!$A$2:$A$1065,0)),"")</f>
        <v/>
      </c>
      <c r="M41" s="21">
        <f>IFERROR(INDEX(Blocks!$I$2:$I$1065,MATCH($A41&amp;"|12",Blocks!$A$2:$A$1065,0)),"")</f>
        <v/>
      </c>
    </row>
    <row r="42" ht="48" customHeight="1">
      <c r="A42" s="6" t="inlineStr">
        <is>
          <t>Rotherham</t>
        </is>
      </c>
      <c r="B42" s="21">
        <f>IFERROR(INDEX(Blocks!$I$2:$I$1065,MATCH($A42&amp;"|1",Blocks!$A$2:$A$1065,0)),"")</f>
        <v/>
      </c>
      <c r="C42" s="21">
        <f>IFERROR(INDEX(Blocks!$I$2:$I$1065,MATCH($A42&amp;"|2",Blocks!$A$2:$A$1065,0)),"")</f>
        <v/>
      </c>
      <c r="D42" s="21">
        <f>IFERROR(INDEX(Blocks!$I$2:$I$1065,MATCH($A42&amp;"|3",Blocks!$A$2:$A$1065,0)),"")</f>
        <v/>
      </c>
      <c r="E42" s="21">
        <f>IFERROR(INDEX(Blocks!$I$2:$I$1065,MATCH($A42&amp;"|4",Blocks!$A$2:$A$1065,0)),"")</f>
        <v/>
      </c>
      <c r="F42" s="21">
        <f>IFERROR(INDEX(Blocks!$I$2:$I$1065,MATCH($A42&amp;"|5",Blocks!$A$2:$A$1065,0)),"")</f>
        <v/>
      </c>
      <c r="G42" s="21">
        <f>IFERROR(INDEX(Blocks!$I$2:$I$1065,MATCH($A42&amp;"|6",Blocks!$A$2:$A$1065,0)),"")</f>
        <v/>
      </c>
      <c r="H42" s="21">
        <f>IFERROR(INDEX(Blocks!$I$2:$I$1065,MATCH($A42&amp;"|7",Blocks!$A$2:$A$1065,0)),"")</f>
        <v/>
      </c>
      <c r="I42" s="21">
        <f>IFERROR(INDEX(Blocks!$I$2:$I$1065,MATCH($A42&amp;"|8",Blocks!$A$2:$A$1065,0)),"")</f>
        <v/>
      </c>
      <c r="J42" s="21">
        <f>IFERROR(INDEX(Blocks!$I$2:$I$1065,MATCH($A42&amp;"|9",Blocks!$A$2:$A$1065,0)),"")</f>
        <v/>
      </c>
      <c r="K42" s="21">
        <f>IFERROR(INDEX(Blocks!$I$2:$I$1065,MATCH($A42&amp;"|10",Blocks!$A$2:$A$1065,0)),"")</f>
        <v/>
      </c>
      <c r="L42" s="21">
        <f>IFERROR(INDEX(Blocks!$I$2:$I$1065,MATCH($A42&amp;"|11",Blocks!$A$2:$A$1065,0)),"")</f>
        <v/>
      </c>
      <c r="M42" s="21">
        <f>IFERROR(INDEX(Blocks!$I$2:$I$1065,MATCH($A42&amp;"|12",Blocks!$A$2:$A$1065,0)),"")</f>
        <v/>
      </c>
    </row>
    <row r="43" ht="48" customHeight="1">
      <c r="A43" s="6" t="inlineStr">
        <is>
          <t>Swindon</t>
        </is>
      </c>
      <c r="B43" s="21">
        <f>IFERROR(INDEX(Blocks!$I$2:$I$1065,MATCH($A43&amp;"|1",Blocks!$A$2:$A$1065,0)),"")</f>
        <v/>
      </c>
      <c r="C43" s="21">
        <f>IFERROR(INDEX(Blocks!$I$2:$I$1065,MATCH($A43&amp;"|2",Blocks!$A$2:$A$1065,0)),"")</f>
        <v/>
      </c>
      <c r="D43" s="21">
        <f>IFERROR(INDEX(Blocks!$I$2:$I$1065,MATCH($A43&amp;"|3",Blocks!$A$2:$A$1065,0)),"")</f>
        <v/>
      </c>
      <c r="E43" s="21">
        <f>IFERROR(INDEX(Blocks!$I$2:$I$1065,MATCH($A43&amp;"|4",Blocks!$A$2:$A$1065,0)),"")</f>
        <v/>
      </c>
      <c r="F43" s="21">
        <f>IFERROR(INDEX(Blocks!$I$2:$I$1065,MATCH($A43&amp;"|5",Blocks!$A$2:$A$1065,0)),"")</f>
        <v/>
      </c>
      <c r="G43" s="21">
        <f>IFERROR(INDEX(Blocks!$I$2:$I$1065,MATCH($A43&amp;"|6",Blocks!$A$2:$A$1065,0)),"")</f>
        <v/>
      </c>
      <c r="H43" s="21">
        <f>IFERROR(INDEX(Blocks!$I$2:$I$1065,MATCH($A43&amp;"|7",Blocks!$A$2:$A$1065,0)),"")</f>
        <v/>
      </c>
      <c r="I43" s="21">
        <f>IFERROR(INDEX(Blocks!$I$2:$I$1065,MATCH($A43&amp;"|8",Blocks!$A$2:$A$1065,0)),"")</f>
        <v/>
      </c>
      <c r="J43" s="21">
        <f>IFERROR(INDEX(Blocks!$I$2:$I$1065,MATCH($A43&amp;"|9",Blocks!$A$2:$A$1065,0)),"")</f>
        <v/>
      </c>
      <c r="K43" s="21">
        <f>IFERROR(INDEX(Blocks!$I$2:$I$1065,MATCH($A43&amp;"|10",Blocks!$A$2:$A$1065,0)),"")</f>
        <v/>
      </c>
      <c r="L43" s="21">
        <f>IFERROR(INDEX(Blocks!$I$2:$I$1065,MATCH($A43&amp;"|11",Blocks!$A$2:$A$1065,0)),"")</f>
        <v/>
      </c>
      <c r="M43" s="21">
        <f>IFERROR(INDEX(Blocks!$I$2:$I$1065,MATCH($A43&amp;"|12",Blocks!$A$2:$A$1065,0)),"")</f>
        <v/>
      </c>
    </row>
    <row r="44" ht="48" customHeight="1">
      <c r="A44" s="6" t="inlineStr">
        <is>
          <t>Walsall</t>
        </is>
      </c>
      <c r="B44" s="21">
        <f>IFERROR(INDEX(Blocks!$I$2:$I$1065,MATCH($A44&amp;"|1",Blocks!$A$2:$A$1065,0)),"")</f>
        <v/>
      </c>
      <c r="C44" s="21">
        <f>IFERROR(INDEX(Blocks!$I$2:$I$1065,MATCH($A44&amp;"|2",Blocks!$A$2:$A$1065,0)),"")</f>
        <v/>
      </c>
      <c r="D44" s="21">
        <f>IFERROR(INDEX(Blocks!$I$2:$I$1065,MATCH($A44&amp;"|3",Blocks!$A$2:$A$1065,0)),"")</f>
        <v/>
      </c>
      <c r="E44" s="21">
        <f>IFERROR(INDEX(Blocks!$I$2:$I$1065,MATCH($A44&amp;"|4",Blocks!$A$2:$A$1065,0)),"")</f>
        <v/>
      </c>
      <c r="F44" s="21">
        <f>IFERROR(INDEX(Blocks!$I$2:$I$1065,MATCH($A44&amp;"|5",Blocks!$A$2:$A$1065,0)),"")</f>
        <v/>
      </c>
      <c r="G44" s="21">
        <f>IFERROR(INDEX(Blocks!$I$2:$I$1065,MATCH($A44&amp;"|6",Blocks!$A$2:$A$1065,0)),"")</f>
        <v/>
      </c>
      <c r="H44" s="21">
        <f>IFERROR(INDEX(Blocks!$I$2:$I$1065,MATCH($A44&amp;"|7",Blocks!$A$2:$A$1065,0)),"")</f>
        <v/>
      </c>
      <c r="I44" s="21">
        <f>IFERROR(INDEX(Blocks!$I$2:$I$1065,MATCH($A44&amp;"|8",Blocks!$A$2:$A$1065,0)),"")</f>
        <v/>
      </c>
      <c r="J44" s="21">
        <f>IFERROR(INDEX(Blocks!$I$2:$I$1065,MATCH($A44&amp;"|9",Blocks!$A$2:$A$1065,0)),"")</f>
        <v/>
      </c>
      <c r="K44" s="21">
        <f>IFERROR(INDEX(Blocks!$I$2:$I$1065,MATCH($A44&amp;"|10",Blocks!$A$2:$A$1065,0)),"")</f>
        <v/>
      </c>
      <c r="L44" s="21">
        <f>IFERROR(INDEX(Blocks!$I$2:$I$1065,MATCH($A44&amp;"|11",Blocks!$A$2:$A$1065,0)),"")</f>
        <v/>
      </c>
      <c r="M44" s="21">
        <f>IFERROR(INDEX(Blocks!$I$2:$I$1065,MATCH($A44&amp;"|12",Blocks!$A$2:$A$1065,0)),"")</f>
        <v/>
      </c>
    </row>
    <row r="45" ht="48" customHeight="1">
      <c r="A45" s="6" t="inlineStr">
        <is>
          <t>Gillingham</t>
        </is>
      </c>
      <c r="B45" s="21">
        <f>IFERROR(INDEX(Blocks!$I$2:$I$1065,MATCH($A45&amp;"|1",Blocks!$A$2:$A$1065,0)),"")</f>
        <v/>
      </c>
      <c r="C45" s="21">
        <f>IFERROR(INDEX(Blocks!$I$2:$I$1065,MATCH($A45&amp;"|2",Blocks!$A$2:$A$1065,0)),"")</f>
        <v/>
      </c>
      <c r="D45" s="21">
        <f>IFERROR(INDEX(Blocks!$I$2:$I$1065,MATCH($A45&amp;"|3",Blocks!$A$2:$A$1065,0)),"")</f>
        <v/>
      </c>
      <c r="E45" s="21">
        <f>IFERROR(INDEX(Blocks!$I$2:$I$1065,MATCH($A45&amp;"|4",Blocks!$A$2:$A$1065,0)),"")</f>
        <v/>
      </c>
      <c r="F45" s="21">
        <f>IFERROR(INDEX(Blocks!$I$2:$I$1065,MATCH($A45&amp;"|5",Blocks!$A$2:$A$1065,0)),"")</f>
        <v/>
      </c>
      <c r="G45" s="21">
        <f>IFERROR(INDEX(Blocks!$I$2:$I$1065,MATCH($A45&amp;"|6",Blocks!$A$2:$A$1065,0)),"")</f>
        <v/>
      </c>
      <c r="H45" s="21">
        <f>IFERROR(INDEX(Blocks!$I$2:$I$1065,MATCH($A45&amp;"|7",Blocks!$A$2:$A$1065,0)),"")</f>
        <v/>
      </c>
      <c r="I45" s="21">
        <f>IFERROR(INDEX(Blocks!$I$2:$I$1065,MATCH($A45&amp;"|8",Blocks!$A$2:$A$1065,0)),"")</f>
        <v/>
      </c>
      <c r="J45" s="21">
        <f>IFERROR(INDEX(Blocks!$I$2:$I$1065,MATCH($A45&amp;"|9",Blocks!$A$2:$A$1065,0)),"")</f>
        <v/>
      </c>
      <c r="K45" s="21">
        <f>IFERROR(INDEX(Blocks!$I$2:$I$1065,MATCH($A45&amp;"|10",Blocks!$A$2:$A$1065,0)),"")</f>
        <v/>
      </c>
      <c r="L45" s="21">
        <f>IFERROR(INDEX(Blocks!$I$2:$I$1065,MATCH($A45&amp;"|11",Blocks!$A$2:$A$1065,0)),"")</f>
        <v/>
      </c>
      <c r="M45" s="21">
        <f>IFERROR(INDEX(Blocks!$I$2:$I$1065,MATCH($A45&amp;"|12",Blocks!$A$2:$A$1065,0)),"")</f>
        <v/>
      </c>
    </row>
    <row r="46" ht="48" customHeight="1">
      <c r="A46" s="6" t="inlineStr">
        <is>
          <t>Colchester</t>
        </is>
      </c>
      <c r="B46" s="21">
        <f>IFERROR(INDEX(Blocks!$I$2:$I$1065,MATCH($A46&amp;"|1",Blocks!$A$2:$A$1065,0)),"")</f>
        <v/>
      </c>
      <c r="C46" s="21">
        <f>IFERROR(INDEX(Blocks!$I$2:$I$1065,MATCH($A46&amp;"|2",Blocks!$A$2:$A$1065,0)),"")</f>
        <v/>
      </c>
      <c r="D46" s="21">
        <f>IFERROR(INDEX(Blocks!$I$2:$I$1065,MATCH($A46&amp;"|3",Blocks!$A$2:$A$1065,0)),"")</f>
        <v/>
      </c>
      <c r="E46" s="21">
        <f>IFERROR(INDEX(Blocks!$I$2:$I$1065,MATCH($A46&amp;"|4",Blocks!$A$2:$A$1065,0)),"")</f>
        <v/>
      </c>
      <c r="F46" s="21">
        <f>IFERROR(INDEX(Blocks!$I$2:$I$1065,MATCH($A46&amp;"|5",Blocks!$A$2:$A$1065,0)),"")</f>
        <v/>
      </c>
      <c r="G46" s="21">
        <f>IFERROR(INDEX(Blocks!$I$2:$I$1065,MATCH($A46&amp;"|6",Blocks!$A$2:$A$1065,0)),"")</f>
        <v/>
      </c>
      <c r="H46" s="21">
        <f>IFERROR(INDEX(Blocks!$I$2:$I$1065,MATCH($A46&amp;"|7",Blocks!$A$2:$A$1065,0)),"")</f>
        <v/>
      </c>
      <c r="I46" s="21">
        <f>IFERROR(INDEX(Blocks!$I$2:$I$1065,MATCH($A46&amp;"|8",Blocks!$A$2:$A$1065,0)),"")</f>
        <v/>
      </c>
      <c r="J46" s="21">
        <f>IFERROR(INDEX(Blocks!$I$2:$I$1065,MATCH($A46&amp;"|9",Blocks!$A$2:$A$1065,0)),"")</f>
        <v/>
      </c>
      <c r="K46" s="21">
        <f>IFERROR(INDEX(Blocks!$I$2:$I$1065,MATCH($A46&amp;"|10",Blocks!$A$2:$A$1065,0)),"")</f>
        <v/>
      </c>
      <c r="L46" s="21">
        <f>IFERROR(INDEX(Blocks!$I$2:$I$1065,MATCH($A46&amp;"|11",Blocks!$A$2:$A$1065,0)),"")</f>
        <v/>
      </c>
      <c r="M46" s="21">
        <f>IFERROR(INDEX(Blocks!$I$2:$I$1065,MATCH($A46&amp;"|12",Blocks!$A$2:$A$1065,0)),"")</f>
        <v/>
      </c>
    </row>
    <row r="47" ht="48" customHeight="1">
      <c r="A47" s="6" t="inlineStr">
        <is>
          <t>Northampton</t>
        </is>
      </c>
      <c r="B47" s="21">
        <f>IFERROR(INDEX(Blocks!$I$2:$I$1065,MATCH($A47&amp;"|1",Blocks!$A$2:$A$1065,0)),"")</f>
        <v/>
      </c>
      <c r="C47" s="21">
        <f>IFERROR(INDEX(Blocks!$I$2:$I$1065,MATCH($A47&amp;"|2",Blocks!$A$2:$A$1065,0)),"")</f>
        <v/>
      </c>
      <c r="D47" s="21">
        <f>IFERROR(INDEX(Blocks!$I$2:$I$1065,MATCH($A47&amp;"|3",Blocks!$A$2:$A$1065,0)),"")</f>
        <v/>
      </c>
      <c r="E47" s="21">
        <f>IFERROR(INDEX(Blocks!$I$2:$I$1065,MATCH($A47&amp;"|4",Blocks!$A$2:$A$1065,0)),"")</f>
        <v/>
      </c>
      <c r="F47" s="21">
        <f>IFERROR(INDEX(Blocks!$I$2:$I$1065,MATCH($A47&amp;"|5",Blocks!$A$2:$A$1065,0)),"")</f>
        <v/>
      </c>
      <c r="G47" s="21">
        <f>IFERROR(INDEX(Blocks!$I$2:$I$1065,MATCH($A47&amp;"|6",Blocks!$A$2:$A$1065,0)),"")</f>
        <v/>
      </c>
      <c r="H47" s="21">
        <f>IFERROR(INDEX(Blocks!$I$2:$I$1065,MATCH($A47&amp;"|7",Blocks!$A$2:$A$1065,0)),"")</f>
        <v/>
      </c>
      <c r="I47" s="21">
        <f>IFERROR(INDEX(Blocks!$I$2:$I$1065,MATCH($A47&amp;"|8",Blocks!$A$2:$A$1065,0)),"")</f>
        <v/>
      </c>
      <c r="J47" s="21">
        <f>IFERROR(INDEX(Blocks!$I$2:$I$1065,MATCH($A47&amp;"|9",Blocks!$A$2:$A$1065,0)),"")</f>
        <v/>
      </c>
      <c r="K47" s="21">
        <f>IFERROR(INDEX(Blocks!$I$2:$I$1065,MATCH($A47&amp;"|10",Blocks!$A$2:$A$1065,0)),"")</f>
        <v/>
      </c>
      <c r="L47" s="21">
        <f>IFERROR(INDEX(Blocks!$I$2:$I$1065,MATCH($A47&amp;"|11",Blocks!$A$2:$A$1065,0)),"")</f>
        <v/>
      </c>
      <c r="M47" s="21">
        <f>IFERROR(INDEX(Blocks!$I$2:$I$1065,MATCH($A47&amp;"|12",Blocks!$A$2:$A$1065,0)),"")</f>
        <v/>
      </c>
    </row>
    <row r="48" ht="48" customHeight="1">
      <c r="A48" s="6" t="inlineStr">
        <is>
          <t>Crewe</t>
        </is>
      </c>
      <c r="B48" s="21">
        <f>IFERROR(INDEX(Blocks!$I$2:$I$1065,MATCH($A48&amp;"|1",Blocks!$A$2:$A$1065,0)),"")</f>
        <v/>
      </c>
      <c r="C48" s="21">
        <f>IFERROR(INDEX(Blocks!$I$2:$I$1065,MATCH($A48&amp;"|2",Blocks!$A$2:$A$1065,0)),"")</f>
        <v/>
      </c>
      <c r="D48" s="21">
        <f>IFERROR(INDEX(Blocks!$I$2:$I$1065,MATCH($A48&amp;"|3",Blocks!$A$2:$A$1065,0)),"")</f>
        <v/>
      </c>
      <c r="E48" s="21">
        <f>IFERROR(INDEX(Blocks!$I$2:$I$1065,MATCH($A48&amp;"|4",Blocks!$A$2:$A$1065,0)),"")</f>
        <v/>
      </c>
      <c r="F48" s="21">
        <f>IFERROR(INDEX(Blocks!$I$2:$I$1065,MATCH($A48&amp;"|5",Blocks!$A$2:$A$1065,0)),"")</f>
        <v/>
      </c>
      <c r="G48" s="21">
        <f>IFERROR(INDEX(Blocks!$I$2:$I$1065,MATCH($A48&amp;"|6",Blocks!$A$2:$A$1065,0)),"")</f>
        <v/>
      </c>
      <c r="H48" s="21">
        <f>IFERROR(INDEX(Blocks!$I$2:$I$1065,MATCH($A48&amp;"|7",Blocks!$A$2:$A$1065,0)),"")</f>
        <v/>
      </c>
      <c r="I48" s="21">
        <f>IFERROR(INDEX(Blocks!$I$2:$I$1065,MATCH($A48&amp;"|8",Blocks!$A$2:$A$1065,0)),"")</f>
        <v/>
      </c>
      <c r="J48" s="21">
        <f>IFERROR(INDEX(Blocks!$I$2:$I$1065,MATCH($A48&amp;"|9",Blocks!$A$2:$A$1065,0)),"")</f>
        <v/>
      </c>
      <c r="K48" s="21">
        <f>IFERROR(INDEX(Blocks!$I$2:$I$1065,MATCH($A48&amp;"|10",Blocks!$A$2:$A$1065,0)),"")</f>
        <v/>
      </c>
      <c r="L48" s="21">
        <f>IFERROR(INDEX(Blocks!$I$2:$I$1065,MATCH($A48&amp;"|11",Blocks!$A$2:$A$1065,0)),"")</f>
        <v/>
      </c>
      <c r="M48" s="21">
        <f>IFERROR(INDEX(Blocks!$I$2:$I$1065,MATCH($A48&amp;"|12",Blocks!$A$2:$A$1065,0)),"")</f>
        <v/>
      </c>
    </row>
    <row r="49" ht="48" customHeight="1">
      <c r="A49" s="6" t="inlineStr">
        <is>
          <t>Rochdale</t>
        </is>
      </c>
      <c r="B49" s="21">
        <f>IFERROR(INDEX(Blocks!$I$2:$I$1065,MATCH($A49&amp;"|1",Blocks!$A$2:$A$1065,0)),"")</f>
        <v/>
      </c>
      <c r="C49" s="21">
        <f>IFERROR(INDEX(Blocks!$I$2:$I$1065,MATCH($A49&amp;"|2",Blocks!$A$2:$A$1065,0)),"")</f>
        <v/>
      </c>
      <c r="D49" s="21">
        <f>IFERROR(INDEX(Blocks!$I$2:$I$1065,MATCH($A49&amp;"|3",Blocks!$A$2:$A$1065,0)),"")</f>
        <v/>
      </c>
      <c r="E49" s="21">
        <f>IFERROR(INDEX(Blocks!$I$2:$I$1065,MATCH($A49&amp;"|4",Blocks!$A$2:$A$1065,0)),"")</f>
        <v/>
      </c>
      <c r="F49" s="21">
        <f>IFERROR(INDEX(Blocks!$I$2:$I$1065,MATCH($A49&amp;"|5",Blocks!$A$2:$A$1065,0)),"")</f>
        <v/>
      </c>
      <c r="G49" s="21">
        <f>IFERROR(INDEX(Blocks!$I$2:$I$1065,MATCH($A49&amp;"|6",Blocks!$A$2:$A$1065,0)),"")</f>
        <v/>
      </c>
      <c r="H49" s="21">
        <f>IFERROR(INDEX(Blocks!$I$2:$I$1065,MATCH($A49&amp;"|7",Blocks!$A$2:$A$1065,0)),"")</f>
        <v/>
      </c>
      <c r="I49" s="21">
        <f>IFERROR(INDEX(Blocks!$I$2:$I$1065,MATCH($A49&amp;"|8",Blocks!$A$2:$A$1065,0)),"")</f>
        <v/>
      </c>
      <c r="J49" s="21">
        <f>IFERROR(INDEX(Blocks!$I$2:$I$1065,MATCH($A49&amp;"|9",Blocks!$A$2:$A$1065,0)),"")</f>
        <v/>
      </c>
      <c r="K49" s="21">
        <f>IFERROR(INDEX(Blocks!$I$2:$I$1065,MATCH($A49&amp;"|10",Blocks!$A$2:$A$1065,0)),"")</f>
        <v/>
      </c>
      <c r="L49" s="21">
        <f>IFERROR(INDEX(Blocks!$I$2:$I$1065,MATCH($A49&amp;"|11",Blocks!$A$2:$A$1065,0)),"")</f>
        <v/>
      </c>
      <c r="M49" s="21">
        <f>IFERROR(INDEX(Blocks!$I$2:$I$1065,MATCH($A49&amp;"|12",Blocks!$A$2:$A$1065,0)),"")</f>
        <v/>
      </c>
    </row>
    <row r="50" ht="48" customHeight="1">
      <c r="A50" s="6" t="inlineStr">
        <is>
          <t>Exeter</t>
        </is>
      </c>
      <c r="B50" s="21">
        <f>IFERROR(INDEX(Blocks!$I$2:$I$1065,MATCH($A50&amp;"|1",Blocks!$A$2:$A$1065,0)),"")</f>
        <v/>
      </c>
      <c r="C50" s="21">
        <f>IFERROR(INDEX(Blocks!$I$2:$I$1065,MATCH($A50&amp;"|2",Blocks!$A$2:$A$1065,0)),"")</f>
        <v/>
      </c>
      <c r="D50" s="21">
        <f>IFERROR(INDEX(Blocks!$I$2:$I$1065,MATCH($A50&amp;"|3",Blocks!$A$2:$A$1065,0)),"")</f>
        <v/>
      </c>
      <c r="E50" s="21">
        <f>IFERROR(INDEX(Blocks!$I$2:$I$1065,MATCH($A50&amp;"|4",Blocks!$A$2:$A$1065,0)),"")</f>
        <v/>
      </c>
      <c r="F50" s="21">
        <f>IFERROR(INDEX(Blocks!$I$2:$I$1065,MATCH($A50&amp;"|5",Blocks!$A$2:$A$1065,0)),"")</f>
        <v/>
      </c>
      <c r="G50" s="21">
        <f>IFERROR(INDEX(Blocks!$I$2:$I$1065,MATCH($A50&amp;"|6",Blocks!$A$2:$A$1065,0)),"")</f>
        <v/>
      </c>
      <c r="H50" s="21">
        <f>IFERROR(INDEX(Blocks!$I$2:$I$1065,MATCH($A50&amp;"|7",Blocks!$A$2:$A$1065,0)),"")</f>
        <v/>
      </c>
      <c r="I50" s="21">
        <f>IFERROR(INDEX(Blocks!$I$2:$I$1065,MATCH($A50&amp;"|8",Blocks!$A$2:$A$1065,0)),"")</f>
        <v/>
      </c>
      <c r="J50" s="21">
        <f>IFERROR(INDEX(Blocks!$I$2:$I$1065,MATCH($A50&amp;"|9",Blocks!$A$2:$A$1065,0)),"")</f>
        <v/>
      </c>
      <c r="K50" s="21">
        <f>IFERROR(INDEX(Blocks!$I$2:$I$1065,MATCH($A50&amp;"|10",Blocks!$A$2:$A$1065,0)),"")</f>
        <v/>
      </c>
      <c r="L50" s="21">
        <f>IFERROR(INDEX(Blocks!$I$2:$I$1065,MATCH($A50&amp;"|11",Blocks!$A$2:$A$1065,0)),"")</f>
        <v/>
      </c>
      <c r="M50" s="21">
        <f>IFERROR(INDEX(Blocks!$I$2:$I$1065,MATCH($A50&amp;"|12",Blocks!$A$2:$A$1065,0)),"")</f>
        <v/>
      </c>
    </row>
    <row r="51" ht="48" customHeight="1">
      <c r="A51" s="6" t="inlineStr">
        <is>
          <t>Fleetwood</t>
        </is>
      </c>
      <c r="B51" s="21">
        <f>IFERROR(INDEX(Blocks!$I$2:$I$1065,MATCH($A51&amp;"|1",Blocks!$A$2:$A$1065,0)),"")</f>
        <v/>
      </c>
      <c r="C51" s="21">
        <f>IFERROR(INDEX(Blocks!$I$2:$I$1065,MATCH($A51&amp;"|2",Blocks!$A$2:$A$1065,0)),"")</f>
        <v/>
      </c>
      <c r="D51" s="21">
        <f>IFERROR(INDEX(Blocks!$I$2:$I$1065,MATCH($A51&amp;"|3",Blocks!$A$2:$A$1065,0)),"")</f>
        <v/>
      </c>
      <c r="E51" s="21">
        <f>IFERROR(INDEX(Blocks!$I$2:$I$1065,MATCH($A51&amp;"|4",Blocks!$A$2:$A$1065,0)),"")</f>
        <v/>
      </c>
      <c r="F51" s="21">
        <f>IFERROR(INDEX(Blocks!$I$2:$I$1065,MATCH($A51&amp;"|5",Blocks!$A$2:$A$1065,0)),"")</f>
        <v/>
      </c>
      <c r="G51" s="21">
        <f>IFERROR(INDEX(Blocks!$I$2:$I$1065,MATCH($A51&amp;"|6",Blocks!$A$2:$A$1065,0)),"")</f>
        <v/>
      </c>
      <c r="H51" s="21">
        <f>IFERROR(INDEX(Blocks!$I$2:$I$1065,MATCH($A51&amp;"|7",Blocks!$A$2:$A$1065,0)),"")</f>
        <v/>
      </c>
      <c r="I51" s="21">
        <f>IFERROR(INDEX(Blocks!$I$2:$I$1065,MATCH($A51&amp;"|8",Blocks!$A$2:$A$1065,0)),"")</f>
        <v/>
      </c>
      <c r="J51" s="21">
        <f>IFERROR(INDEX(Blocks!$I$2:$I$1065,MATCH($A51&amp;"|9",Blocks!$A$2:$A$1065,0)),"")</f>
        <v/>
      </c>
      <c r="K51" s="21">
        <f>IFERROR(INDEX(Blocks!$I$2:$I$1065,MATCH($A51&amp;"|10",Blocks!$A$2:$A$1065,0)),"")</f>
        <v/>
      </c>
      <c r="L51" s="21">
        <f>IFERROR(INDEX(Blocks!$I$2:$I$1065,MATCH($A51&amp;"|11",Blocks!$A$2:$A$1065,0)),"")</f>
        <v/>
      </c>
      <c r="M51" s="21">
        <f>IFERROR(INDEX(Blocks!$I$2:$I$1065,MATCH($A51&amp;"|12",Blocks!$A$2:$A$1065,0)),"")</f>
        <v/>
      </c>
    </row>
    <row r="52" ht="48" customHeight="1">
      <c r="A52" s="6" t="inlineStr">
        <is>
          <t>Tranmere</t>
        </is>
      </c>
      <c r="B52" s="21">
        <f>IFERROR(INDEX(Blocks!$I$2:$I$1065,MATCH($A52&amp;"|1",Blocks!$A$2:$A$1065,0)),"")</f>
        <v/>
      </c>
      <c r="C52" s="21">
        <f>IFERROR(INDEX(Blocks!$I$2:$I$1065,MATCH($A52&amp;"|2",Blocks!$A$2:$A$1065,0)),"")</f>
        <v/>
      </c>
      <c r="D52" s="21">
        <f>IFERROR(INDEX(Blocks!$I$2:$I$1065,MATCH($A52&amp;"|3",Blocks!$A$2:$A$1065,0)),"")</f>
        <v/>
      </c>
      <c r="E52" s="21">
        <f>IFERROR(INDEX(Blocks!$I$2:$I$1065,MATCH($A52&amp;"|4",Blocks!$A$2:$A$1065,0)),"")</f>
        <v/>
      </c>
      <c r="F52" s="21">
        <f>IFERROR(INDEX(Blocks!$I$2:$I$1065,MATCH($A52&amp;"|5",Blocks!$A$2:$A$1065,0)),"")</f>
        <v/>
      </c>
      <c r="G52" s="21">
        <f>IFERROR(INDEX(Blocks!$I$2:$I$1065,MATCH($A52&amp;"|6",Blocks!$A$2:$A$1065,0)),"")</f>
        <v/>
      </c>
      <c r="H52" s="21">
        <f>IFERROR(INDEX(Blocks!$I$2:$I$1065,MATCH($A52&amp;"|7",Blocks!$A$2:$A$1065,0)),"")</f>
        <v/>
      </c>
      <c r="I52" s="21">
        <f>IFERROR(INDEX(Blocks!$I$2:$I$1065,MATCH($A52&amp;"|8",Blocks!$A$2:$A$1065,0)),"")</f>
        <v/>
      </c>
      <c r="J52" s="21">
        <f>IFERROR(INDEX(Blocks!$I$2:$I$1065,MATCH($A52&amp;"|9",Blocks!$A$2:$A$1065,0)),"")</f>
        <v/>
      </c>
      <c r="K52" s="21">
        <f>IFERROR(INDEX(Blocks!$I$2:$I$1065,MATCH($A52&amp;"|10",Blocks!$A$2:$A$1065,0)),"")</f>
        <v/>
      </c>
      <c r="L52" s="21">
        <f>IFERROR(INDEX(Blocks!$I$2:$I$1065,MATCH($A52&amp;"|11",Blocks!$A$2:$A$1065,0)),"")</f>
        <v/>
      </c>
      <c r="M52" s="21">
        <f>IFERROR(INDEX(Blocks!$I$2:$I$1065,MATCH($A52&amp;"|12",Blocks!$A$2:$A$1065,0)),"")</f>
        <v/>
      </c>
    </row>
    <row r="53" ht="48" customHeight="1">
      <c r="A53" s="6" t="inlineStr">
        <is>
          <t>Shrewsbury</t>
        </is>
      </c>
      <c r="B53" s="21">
        <f>IFERROR(INDEX(Blocks!$I$2:$I$1065,MATCH($A53&amp;"|1",Blocks!$A$2:$A$1065,0)),"")</f>
        <v/>
      </c>
      <c r="C53" s="21">
        <f>IFERROR(INDEX(Blocks!$I$2:$I$1065,MATCH($A53&amp;"|2",Blocks!$A$2:$A$1065,0)),"")</f>
        <v/>
      </c>
      <c r="D53" s="21">
        <f>IFERROR(INDEX(Blocks!$I$2:$I$1065,MATCH($A53&amp;"|3",Blocks!$A$2:$A$1065,0)),"")</f>
        <v/>
      </c>
      <c r="E53" s="21">
        <f>IFERROR(INDEX(Blocks!$I$2:$I$1065,MATCH($A53&amp;"|4",Blocks!$A$2:$A$1065,0)),"")</f>
        <v/>
      </c>
      <c r="F53" s="21">
        <f>IFERROR(INDEX(Blocks!$I$2:$I$1065,MATCH($A53&amp;"|5",Blocks!$A$2:$A$1065,0)),"")</f>
        <v/>
      </c>
      <c r="G53" s="21">
        <f>IFERROR(INDEX(Blocks!$I$2:$I$1065,MATCH($A53&amp;"|6",Blocks!$A$2:$A$1065,0)),"")</f>
        <v/>
      </c>
      <c r="H53" s="21">
        <f>IFERROR(INDEX(Blocks!$I$2:$I$1065,MATCH($A53&amp;"|7",Blocks!$A$2:$A$1065,0)),"")</f>
        <v/>
      </c>
      <c r="I53" s="21">
        <f>IFERROR(INDEX(Blocks!$I$2:$I$1065,MATCH($A53&amp;"|8",Blocks!$A$2:$A$1065,0)),"")</f>
        <v/>
      </c>
      <c r="J53" s="21">
        <f>IFERROR(INDEX(Blocks!$I$2:$I$1065,MATCH($A53&amp;"|9",Blocks!$A$2:$A$1065,0)),"")</f>
        <v/>
      </c>
      <c r="K53" s="21">
        <f>IFERROR(INDEX(Blocks!$I$2:$I$1065,MATCH($A53&amp;"|10",Blocks!$A$2:$A$1065,0)),"")</f>
        <v/>
      </c>
      <c r="L53" s="21">
        <f>IFERROR(INDEX(Blocks!$I$2:$I$1065,MATCH($A53&amp;"|11",Blocks!$A$2:$A$1065,0)),"")</f>
        <v/>
      </c>
      <c r="M53" s="21">
        <f>IFERROR(INDEX(Blocks!$I$2:$I$1065,MATCH($A53&amp;"|12",Blocks!$A$2:$A$1065,0)),"")</f>
        <v/>
      </c>
    </row>
    <row r="54" ht="48" customHeight="1">
      <c r="A54" s="6" t="inlineStr">
        <is>
          <t>Crawley</t>
        </is>
      </c>
      <c r="B54" s="21">
        <f>IFERROR(INDEX(Blocks!$I$2:$I$1065,MATCH($A54&amp;"|1",Blocks!$A$2:$A$1065,0)),"")</f>
        <v/>
      </c>
      <c r="C54" s="21">
        <f>IFERROR(INDEX(Blocks!$I$2:$I$1065,MATCH($A54&amp;"|2",Blocks!$A$2:$A$1065,0)),"")</f>
        <v/>
      </c>
      <c r="D54" s="21">
        <f>IFERROR(INDEX(Blocks!$I$2:$I$1065,MATCH($A54&amp;"|3",Blocks!$A$2:$A$1065,0)),"")</f>
        <v/>
      </c>
      <c r="E54" s="21">
        <f>IFERROR(INDEX(Blocks!$I$2:$I$1065,MATCH($A54&amp;"|4",Blocks!$A$2:$A$1065,0)),"")</f>
        <v/>
      </c>
      <c r="F54" s="21">
        <f>IFERROR(INDEX(Blocks!$I$2:$I$1065,MATCH($A54&amp;"|5",Blocks!$A$2:$A$1065,0)),"")</f>
        <v/>
      </c>
      <c r="G54" s="21">
        <f>IFERROR(INDEX(Blocks!$I$2:$I$1065,MATCH($A54&amp;"|6",Blocks!$A$2:$A$1065,0)),"")</f>
        <v/>
      </c>
      <c r="H54" s="21">
        <f>IFERROR(INDEX(Blocks!$I$2:$I$1065,MATCH($A54&amp;"|7",Blocks!$A$2:$A$1065,0)),"")</f>
        <v/>
      </c>
      <c r="I54" s="21">
        <f>IFERROR(INDEX(Blocks!$I$2:$I$1065,MATCH($A54&amp;"|8",Blocks!$A$2:$A$1065,0)),"")</f>
        <v/>
      </c>
      <c r="J54" s="21">
        <f>IFERROR(INDEX(Blocks!$I$2:$I$1065,MATCH($A54&amp;"|9",Blocks!$A$2:$A$1065,0)),"")</f>
        <v/>
      </c>
      <c r="K54" s="21">
        <f>IFERROR(INDEX(Blocks!$I$2:$I$1065,MATCH($A54&amp;"|10",Blocks!$A$2:$A$1065,0)),"")</f>
        <v/>
      </c>
      <c r="L54" s="21">
        <f>IFERROR(INDEX(Blocks!$I$2:$I$1065,MATCH($A54&amp;"|11",Blocks!$A$2:$A$1065,0)),"")</f>
        <v/>
      </c>
      <c r="M54" s="21">
        <f>IFERROR(INDEX(Blocks!$I$2:$I$1065,MATCH($A54&amp;"|12",Blocks!$A$2:$A$1065,0)),"")</f>
        <v/>
      </c>
    </row>
    <row r="55" ht="48" customHeight="1">
      <c r="A55" s="6" t="inlineStr">
        <is>
          <t>Cheltenham</t>
        </is>
      </c>
      <c r="B55" s="21">
        <f>IFERROR(INDEX(Blocks!$I$2:$I$1065,MATCH($A55&amp;"|1",Blocks!$A$2:$A$1065,0)),"")</f>
        <v/>
      </c>
      <c r="C55" s="21">
        <f>IFERROR(INDEX(Blocks!$I$2:$I$1065,MATCH($A55&amp;"|2",Blocks!$A$2:$A$1065,0)),"")</f>
        <v/>
      </c>
      <c r="D55" s="21">
        <f>IFERROR(INDEX(Blocks!$I$2:$I$1065,MATCH($A55&amp;"|3",Blocks!$A$2:$A$1065,0)),"")</f>
        <v/>
      </c>
      <c r="E55" s="21">
        <f>IFERROR(INDEX(Blocks!$I$2:$I$1065,MATCH($A55&amp;"|4",Blocks!$A$2:$A$1065,0)),"")</f>
        <v/>
      </c>
      <c r="F55" s="21">
        <f>IFERROR(INDEX(Blocks!$I$2:$I$1065,MATCH($A55&amp;"|5",Blocks!$A$2:$A$1065,0)),"")</f>
        <v/>
      </c>
      <c r="G55" s="21">
        <f>IFERROR(INDEX(Blocks!$I$2:$I$1065,MATCH($A55&amp;"|6",Blocks!$A$2:$A$1065,0)),"")</f>
        <v/>
      </c>
      <c r="H55" s="21">
        <f>IFERROR(INDEX(Blocks!$I$2:$I$1065,MATCH($A55&amp;"|7",Blocks!$A$2:$A$1065,0)),"")</f>
        <v/>
      </c>
      <c r="I55" s="21">
        <f>IFERROR(INDEX(Blocks!$I$2:$I$1065,MATCH($A55&amp;"|8",Blocks!$A$2:$A$1065,0)),"")</f>
        <v/>
      </c>
      <c r="J55" s="21">
        <f>IFERROR(INDEX(Blocks!$I$2:$I$1065,MATCH($A55&amp;"|9",Blocks!$A$2:$A$1065,0)),"")</f>
        <v/>
      </c>
      <c r="K55" s="21">
        <f>IFERROR(INDEX(Blocks!$I$2:$I$1065,MATCH($A55&amp;"|10",Blocks!$A$2:$A$1065,0)),"")</f>
        <v/>
      </c>
      <c r="L55" s="21">
        <f>IFERROR(INDEX(Blocks!$I$2:$I$1065,MATCH($A55&amp;"|11",Blocks!$A$2:$A$1065,0)),"")</f>
        <v/>
      </c>
      <c r="M55" s="21">
        <f>IFERROR(INDEX(Blocks!$I$2:$I$1065,MATCH($A55&amp;"|12",Blocks!$A$2:$A$1065,0)),"")</f>
        <v/>
      </c>
    </row>
    <row r="56" ht="48" customHeight="1">
      <c r="A56" s="6" t="inlineStr">
        <is>
          <t>Accrington</t>
        </is>
      </c>
      <c r="B56" s="21">
        <f>IFERROR(INDEX(Blocks!$I$2:$I$1065,MATCH($A56&amp;"|1",Blocks!$A$2:$A$1065,0)),"")</f>
        <v/>
      </c>
      <c r="C56" s="21">
        <f>IFERROR(INDEX(Blocks!$I$2:$I$1065,MATCH($A56&amp;"|2",Blocks!$A$2:$A$1065,0)),"")</f>
        <v/>
      </c>
      <c r="D56" s="21">
        <f>IFERROR(INDEX(Blocks!$I$2:$I$1065,MATCH($A56&amp;"|3",Blocks!$A$2:$A$1065,0)),"")</f>
        <v/>
      </c>
      <c r="E56" s="21">
        <f>IFERROR(INDEX(Blocks!$I$2:$I$1065,MATCH($A56&amp;"|4",Blocks!$A$2:$A$1065,0)),"")</f>
        <v/>
      </c>
      <c r="F56" s="21">
        <f>IFERROR(INDEX(Blocks!$I$2:$I$1065,MATCH($A56&amp;"|5",Blocks!$A$2:$A$1065,0)),"")</f>
        <v/>
      </c>
      <c r="G56" s="21">
        <f>IFERROR(INDEX(Blocks!$I$2:$I$1065,MATCH($A56&amp;"|6",Blocks!$A$2:$A$1065,0)),"")</f>
        <v/>
      </c>
      <c r="H56" s="21">
        <f>IFERROR(INDEX(Blocks!$I$2:$I$1065,MATCH($A56&amp;"|7",Blocks!$A$2:$A$1065,0)),"")</f>
        <v/>
      </c>
      <c r="I56" s="21">
        <f>IFERROR(INDEX(Blocks!$I$2:$I$1065,MATCH($A56&amp;"|8",Blocks!$A$2:$A$1065,0)),"")</f>
        <v/>
      </c>
      <c r="J56" s="21">
        <f>IFERROR(INDEX(Blocks!$I$2:$I$1065,MATCH($A56&amp;"|9",Blocks!$A$2:$A$1065,0)),"")</f>
        <v/>
      </c>
      <c r="K56" s="21">
        <f>IFERROR(INDEX(Blocks!$I$2:$I$1065,MATCH($A56&amp;"|10",Blocks!$A$2:$A$1065,0)),"")</f>
        <v/>
      </c>
      <c r="L56" s="21">
        <f>IFERROR(INDEX(Blocks!$I$2:$I$1065,MATCH($A56&amp;"|11",Blocks!$A$2:$A$1065,0)),"")</f>
        <v/>
      </c>
      <c r="M56" s="21">
        <f>IFERROR(INDEX(Blocks!$I$2:$I$1065,MATCH($A56&amp;"|12",Blocks!$A$2:$A$1065,0)),"")</f>
        <v/>
      </c>
    </row>
    <row r="57" ht="48" customHeight="1">
      <c r="A57" s="6" t="inlineStr">
        <is>
          <t>Newport</t>
        </is>
      </c>
      <c r="B57" s="21">
        <f>IFERROR(INDEX(Blocks!$I$2:$I$1065,MATCH($A57&amp;"|1",Blocks!$A$2:$A$1065,0)),"")</f>
        <v/>
      </c>
      <c r="C57" s="21">
        <f>IFERROR(INDEX(Blocks!$I$2:$I$1065,MATCH($A57&amp;"|2",Blocks!$A$2:$A$1065,0)),"")</f>
        <v/>
      </c>
      <c r="D57" s="21">
        <f>IFERROR(INDEX(Blocks!$I$2:$I$1065,MATCH($A57&amp;"|3",Blocks!$A$2:$A$1065,0)),"")</f>
        <v/>
      </c>
      <c r="E57" s="21">
        <f>IFERROR(INDEX(Blocks!$I$2:$I$1065,MATCH($A57&amp;"|4",Blocks!$A$2:$A$1065,0)),"")</f>
        <v/>
      </c>
      <c r="F57" s="21">
        <f>IFERROR(INDEX(Blocks!$I$2:$I$1065,MATCH($A57&amp;"|5",Blocks!$A$2:$A$1065,0)),"")</f>
        <v/>
      </c>
      <c r="G57" s="21">
        <f>IFERROR(INDEX(Blocks!$I$2:$I$1065,MATCH($A57&amp;"|6",Blocks!$A$2:$A$1065,0)),"")</f>
        <v/>
      </c>
      <c r="H57" s="21">
        <f>IFERROR(INDEX(Blocks!$I$2:$I$1065,MATCH($A57&amp;"|7",Blocks!$A$2:$A$1065,0)),"")</f>
        <v/>
      </c>
      <c r="I57" s="21">
        <f>IFERROR(INDEX(Blocks!$I$2:$I$1065,MATCH($A57&amp;"|8",Blocks!$A$2:$A$1065,0)),"")</f>
        <v/>
      </c>
      <c r="J57" s="21">
        <f>IFERROR(INDEX(Blocks!$I$2:$I$1065,MATCH($A57&amp;"|9",Blocks!$A$2:$A$1065,0)),"")</f>
        <v/>
      </c>
      <c r="K57" s="21">
        <f>IFERROR(INDEX(Blocks!$I$2:$I$1065,MATCH($A57&amp;"|10",Blocks!$A$2:$A$1065,0)),"")</f>
        <v/>
      </c>
      <c r="L57" s="21">
        <f>IFERROR(INDEX(Blocks!$I$2:$I$1065,MATCH($A57&amp;"|11",Blocks!$A$2:$A$1065,0)),"")</f>
        <v/>
      </c>
      <c r="M57" s="21">
        <f>IFERROR(INDEX(Blocks!$I$2:$I$1065,MATCH($A57&amp;"|12",Blocks!$A$2:$A$1065,0)),"")</f>
        <v/>
      </c>
    </row>
  </sheetData>
  <mergeCells count="13">
    <mergeCell ref="A4:K4"/>
    <mergeCell ref="AR4:AU4"/>
    <mergeCell ref="AV4:AY4"/>
    <mergeCell ref="T4:W4"/>
    <mergeCell ref="AZ4:BC4"/>
    <mergeCell ref="X4:AA4"/>
    <mergeCell ref="AB4:AE4"/>
    <mergeCell ref="AJ4:AM4"/>
    <mergeCell ref="AN4:AQ4"/>
    <mergeCell ref="L4:O4"/>
    <mergeCell ref="BD4:BG4"/>
    <mergeCell ref="P4:S4"/>
    <mergeCell ref="AF4:AI4"/>
  </mergeCells>
  <conditionalFormatting sqref="O6:O29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S6:S29">
    <cfRule type="colorScale" priority="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6:W29">
    <cfRule type="colorScale" priority="3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A6:AA29">
    <cfRule type="colorScale" priority="4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E6:AE29">
    <cfRule type="colorScale" priority="5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I6:AI29">
    <cfRule type="colorScale" priority="6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M6:AM29">
    <cfRule type="colorScale" priority="7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Q6:AQ29">
    <cfRule type="colorScale" priority="8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U6:AU29">
    <cfRule type="colorScale" priority="9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AY6:AY29">
    <cfRule type="colorScale" priority="10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BC6:BC29">
    <cfRule type="colorScale" priority="1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BG6:BG29">
    <cfRule type="colorScale" priority="1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G6:G29">
    <cfRule type="colorScale" priority="13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I6:I29">
    <cfRule type="colorScale" priority="14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Z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34" customWidth="1" min="3" max="3"/>
    <col width="16" customWidth="1" min="4" max="4"/>
    <col width="11" customWidth="1" min="5" max="5"/>
    <col width="9" customWidth="1" min="6" max="6"/>
    <col width="8" customWidth="1" min="7" max="7"/>
    <col width="9" customWidth="1" min="8" max="8"/>
    <col width="7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9" customWidth="1" min="16" max="16"/>
    <col width="8" customWidth="1" min="17" max="17"/>
    <col width="9" customWidth="1" min="18" max="18"/>
    <col width="10" customWidth="1" min="19" max="19"/>
    <col width="11" customWidth="1" min="20" max="20"/>
  </cols>
  <sheetData>
    <row r="1">
      <c r="A1" s="5" t="inlineStr">
        <is>
          <t>Team fixture breakdown</t>
        </is>
      </c>
    </row>
    <row r="2">
      <c r="A2" s="6" t="inlineStr">
        <is>
          <t>Pick a team:</t>
        </is>
      </c>
      <c r="B2" s="22" t="inlineStr">
        <is>
          <t>Arsenal</t>
        </is>
      </c>
      <c r="D2" s="6" t="inlineStr">
        <is>
          <t>League:</t>
        </is>
      </c>
      <c r="E2">
        <f>IFERROR(INDEX(Ratings!$B:$B,MATCH($B$2,Ratings!$C:$C,0)),"")</f>
        <v/>
      </c>
      <c r="G2" s="6" t="inlineStr">
        <is>
          <t>Rank:</t>
        </is>
      </c>
      <c r="H2">
        <f>IFERROR(INDEX(Ratings!$D:$D,MATCH($B$2,Ratings!$C:$C,0)),"")</f>
        <v/>
      </c>
      <c r="J2" s="6" t="inlineStr">
        <is>
          <t>Mkt xP:</t>
        </is>
      </c>
      <c r="K2" s="23">
        <f>IFERROR(INDEX(Ratings!$F:$F,MATCH($B$2,Ratings!$C:$C,0)),"")</f>
        <v/>
      </c>
      <c r="M2" s="6" t="inlineStr">
        <is>
          <t>Odds T/R:</t>
        </is>
      </c>
      <c r="N2">
        <f>IFERROR(INDEX(Ratings!$H:$H,MATCH($B$2,Ratings!$C:$C,0))&amp;" / "&amp;INDEX(Ratings!$I:$I,MATCH($B$2,Ratings!$C:$C,0)),"")</f>
        <v/>
      </c>
    </row>
    <row r="4">
      <c r="A4" s="6" t="inlineStr">
        <is>
          <t>Blocks</t>
        </is>
      </c>
    </row>
    <row r="5">
      <c r="A5" s="10" t="inlineStr">
        <is>
          <t>Block</t>
        </is>
      </c>
      <c r="B5" s="10" t="inlineStr">
        <is>
          <t>Games</t>
        </is>
      </c>
      <c r="C5" s="10" t="inlineStr">
        <is>
          <t>Fixtures (H/A)</t>
        </is>
      </c>
      <c r="D5" s="10" t="inlineStr">
        <is>
          <t>Start</t>
        </is>
      </c>
      <c r="E5" s="10" t="inlineStr">
        <is>
          <t>End</t>
        </is>
      </c>
      <c r="F5" s="10" t="inlineStr">
        <is>
          <t>Played</t>
        </is>
      </c>
      <c r="G5" s="10" t="inlineStr">
        <is>
          <t>Mkt xP</t>
        </is>
      </c>
      <c r="H5" s="10" t="inlineStr">
        <is>
          <t>Mkt xP (played)</t>
        </is>
      </c>
      <c r="I5" s="10" t="inlineStr">
        <is>
          <t>Pts</t>
        </is>
      </c>
      <c r="J5" s="10" t="inlineStr">
        <is>
          <t>Pts +/-</t>
        </is>
      </c>
      <c r="K5" s="10" t="inlineStr">
        <is>
          <t>xG</t>
        </is>
      </c>
      <c r="L5" s="10" t="inlineStr">
        <is>
          <t>xGA</t>
        </is>
      </c>
      <c r="M5" s="10" t="inlineStr">
        <is>
          <t>xG xP</t>
        </is>
      </c>
      <c r="N5" s="10" t="inlineStr">
        <is>
          <t>xGxP +/-</t>
        </is>
      </c>
      <c r="O5" s="10" t="inlineStr">
        <is>
          <t>Status</t>
        </is>
      </c>
      <c r="P5" s="10" t="inlineStr">
        <is>
          <t>Mkt xP/game</t>
        </is>
      </c>
    </row>
    <row r="6" ht="26" customHeight="1">
      <c r="A6" s="24" t="n">
        <v>1</v>
      </c>
      <c r="B6" s="11">
        <f>IFERROR(INDEX(Blocks!$F$2:$F$1065,MATCH($B$2&amp;"|"&amp;$A6,Blocks!$A$2:$A$1065,0)),"")</f>
        <v/>
      </c>
      <c r="C6" s="21">
        <f>IFERROR(INDEX(Blocks!$I$2:$I$1065,MATCH($B$2&amp;"|"&amp;$A6,Blocks!$A$2:$A$1065,0)),"")</f>
        <v/>
      </c>
      <c r="D6" s="25">
        <f>IFERROR(INDEX(Blocks!$K$2:$K$1065,MATCH($B$2&amp;"|"&amp;$A6,Blocks!$A$2:$A$1065,0)),"")</f>
        <v/>
      </c>
      <c r="E6" s="25">
        <f>IFERROR(INDEX(Blocks!$L$2:$L$1065,MATCH($B$2&amp;"|"&amp;$A6,Blocks!$A$2:$A$1065,0)),"")</f>
        <v/>
      </c>
      <c r="F6" s="11">
        <f>IFERROR(INDEX(Blocks!$M$2:$M$1065,MATCH($B$2&amp;"|"&amp;$A6,Blocks!$A$2:$A$1065,0)),"")</f>
        <v/>
      </c>
      <c r="G6" s="13">
        <f>IFERROR(INDEX(Blocks!$N$2:$N$1065,MATCH($B$2&amp;"|"&amp;$A6,Blocks!$A$2:$A$1065,0)),"")</f>
        <v/>
      </c>
      <c r="H6" s="13">
        <f>IF($F6=0,"",IFERROR(INDEX(Blocks!$O$2:$O$1065,MATCH($B$2&amp;"|"&amp;$A6,Blocks!$A$2:$A$1065,0)),""))</f>
        <v/>
      </c>
      <c r="I6" s="11">
        <f>IF($F6=0,"",IFERROR(INDEX(Blocks!$P$2:$P$1065,MATCH($B$2&amp;"|"&amp;$A6,Blocks!$A$2:$A$1065,0)),""))</f>
        <v/>
      </c>
      <c r="J6" s="14">
        <f>IFERROR(INDEX(Blocks!$T$2:$T$1065,MATCH($B$2&amp;"|"&amp;$A6,Blocks!$A$2:$A$1065,0)),"")</f>
        <v/>
      </c>
      <c r="K6" s="13">
        <f>IF($F6=0,"",IFERROR(INDEX(Blocks!$Q$2:$Q$1065,MATCH($B$2&amp;"|"&amp;$A6,Blocks!$A$2:$A$1065,0)),""))</f>
        <v/>
      </c>
      <c r="L6" s="13">
        <f>IF($F6=0,"",IFERROR(INDEX(Blocks!$R$2:$R$1065,MATCH($B$2&amp;"|"&amp;$A6,Blocks!$A$2:$A$1065,0)),""))</f>
        <v/>
      </c>
      <c r="M6" s="13">
        <f>IF($F6=0,"",IFERROR(INDEX(Blocks!$S$2:$S$1065,MATCH($B$2&amp;"|"&amp;$A6,Blocks!$A$2:$A$1065,0)),""))</f>
        <v/>
      </c>
      <c r="N6" s="14">
        <f>IFERROR(INDEX(Blocks!$U$2:$U$1065,MATCH($B$2&amp;"|"&amp;$A6,Blocks!$A$2:$A$1065,0)),"")</f>
        <v/>
      </c>
      <c r="O6" s="11">
        <f>IFERROR(INDEX(Blocks!$V$2:$V$1065,MATCH($B$2&amp;"|"&amp;$A6,Blocks!$A$2:$A$1065,0)),"")</f>
        <v/>
      </c>
      <c r="P6" s="13">
        <f>IFERROR(INDEX(Blocks!$W$2:$W$1065,MATCH($B$2&amp;"|"&amp;$A6,Blocks!$A$2:$A$1065,0)),"")</f>
        <v/>
      </c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26" customHeight="1">
      <c r="A7" s="24" t="n">
        <v>2</v>
      </c>
      <c r="B7" s="11">
        <f>IFERROR(INDEX(Blocks!$F$2:$F$1065,MATCH($B$2&amp;"|"&amp;$A7,Blocks!$A$2:$A$1065,0)),"")</f>
        <v/>
      </c>
      <c r="C7" s="21">
        <f>IFERROR(INDEX(Blocks!$I$2:$I$1065,MATCH($B$2&amp;"|"&amp;$A7,Blocks!$A$2:$A$1065,0)),"")</f>
        <v/>
      </c>
      <c r="D7" s="25">
        <f>IFERROR(INDEX(Blocks!$K$2:$K$1065,MATCH($B$2&amp;"|"&amp;$A7,Blocks!$A$2:$A$1065,0)),"")</f>
        <v/>
      </c>
      <c r="E7" s="25">
        <f>IFERROR(INDEX(Blocks!$L$2:$L$1065,MATCH($B$2&amp;"|"&amp;$A7,Blocks!$A$2:$A$1065,0)),"")</f>
        <v/>
      </c>
      <c r="F7" s="11">
        <f>IFERROR(INDEX(Blocks!$M$2:$M$1065,MATCH($B$2&amp;"|"&amp;$A7,Blocks!$A$2:$A$1065,0)),"")</f>
        <v/>
      </c>
      <c r="G7" s="13">
        <f>IFERROR(INDEX(Blocks!$N$2:$N$1065,MATCH($B$2&amp;"|"&amp;$A7,Blocks!$A$2:$A$1065,0)),"")</f>
        <v/>
      </c>
      <c r="H7" s="13">
        <f>IF($F7=0,"",IFERROR(INDEX(Blocks!$O$2:$O$1065,MATCH($B$2&amp;"|"&amp;$A7,Blocks!$A$2:$A$1065,0)),""))</f>
        <v/>
      </c>
      <c r="I7" s="11">
        <f>IF($F7=0,"",IFERROR(INDEX(Blocks!$P$2:$P$1065,MATCH($B$2&amp;"|"&amp;$A7,Blocks!$A$2:$A$1065,0)),""))</f>
        <v/>
      </c>
      <c r="J7" s="14">
        <f>IFERROR(INDEX(Blocks!$T$2:$T$1065,MATCH($B$2&amp;"|"&amp;$A7,Blocks!$A$2:$A$1065,0)),"")</f>
        <v/>
      </c>
      <c r="K7" s="13">
        <f>IF($F7=0,"",IFERROR(INDEX(Blocks!$Q$2:$Q$1065,MATCH($B$2&amp;"|"&amp;$A7,Blocks!$A$2:$A$1065,0)),""))</f>
        <v/>
      </c>
      <c r="L7" s="13">
        <f>IF($F7=0,"",IFERROR(INDEX(Blocks!$R$2:$R$1065,MATCH($B$2&amp;"|"&amp;$A7,Blocks!$A$2:$A$1065,0)),""))</f>
        <v/>
      </c>
      <c r="M7" s="13">
        <f>IF($F7=0,"",IFERROR(INDEX(Blocks!$S$2:$S$1065,MATCH($B$2&amp;"|"&amp;$A7,Blocks!$A$2:$A$1065,0)),""))</f>
        <v/>
      </c>
      <c r="N7" s="14">
        <f>IFERROR(INDEX(Blocks!$U$2:$U$1065,MATCH($B$2&amp;"|"&amp;$A7,Blocks!$A$2:$A$1065,0)),"")</f>
        <v/>
      </c>
      <c r="O7" s="11">
        <f>IFERROR(INDEX(Blocks!$V$2:$V$1065,MATCH($B$2&amp;"|"&amp;$A7,Blocks!$A$2:$A$1065,0)),"")</f>
        <v/>
      </c>
      <c r="P7" s="13">
        <f>IFERROR(INDEX(Blocks!$W$2:$W$1065,MATCH($B$2&amp;"|"&amp;$A7,Blocks!$A$2:$A$1065,0)),"")</f>
        <v/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26" customHeight="1">
      <c r="A8" s="24" t="n">
        <v>3</v>
      </c>
      <c r="B8" s="11">
        <f>IFERROR(INDEX(Blocks!$F$2:$F$1065,MATCH($B$2&amp;"|"&amp;$A8,Blocks!$A$2:$A$1065,0)),"")</f>
        <v/>
      </c>
      <c r="C8" s="21">
        <f>IFERROR(INDEX(Blocks!$I$2:$I$1065,MATCH($B$2&amp;"|"&amp;$A8,Blocks!$A$2:$A$1065,0)),"")</f>
        <v/>
      </c>
      <c r="D8" s="25">
        <f>IFERROR(INDEX(Blocks!$K$2:$K$1065,MATCH($B$2&amp;"|"&amp;$A8,Blocks!$A$2:$A$1065,0)),"")</f>
        <v/>
      </c>
      <c r="E8" s="25">
        <f>IFERROR(INDEX(Blocks!$L$2:$L$1065,MATCH($B$2&amp;"|"&amp;$A8,Blocks!$A$2:$A$1065,0)),"")</f>
        <v/>
      </c>
      <c r="F8" s="11">
        <f>IFERROR(INDEX(Blocks!$M$2:$M$1065,MATCH($B$2&amp;"|"&amp;$A8,Blocks!$A$2:$A$1065,0)),"")</f>
        <v/>
      </c>
      <c r="G8" s="13">
        <f>IFERROR(INDEX(Blocks!$N$2:$N$1065,MATCH($B$2&amp;"|"&amp;$A8,Blocks!$A$2:$A$1065,0)),"")</f>
        <v/>
      </c>
      <c r="H8" s="13">
        <f>IF($F8=0,"",IFERROR(INDEX(Blocks!$O$2:$O$1065,MATCH($B$2&amp;"|"&amp;$A8,Blocks!$A$2:$A$1065,0)),""))</f>
        <v/>
      </c>
      <c r="I8" s="11">
        <f>IF($F8=0,"",IFERROR(INDEX(Blocks!$P$2:$P$1065,MATCH($B$2&amp;"|"&amp;$A8,Blocks!$A$2:$A$1065,0)),""))</f>
        <v/>
      </c>
      <c r="J8" s="14">
        <f>IFERROR(INDEX(Blocks!$T$2:$T$1065,MATCH($B$2&amp;"|"&amp;$A8,Blocks!$A$2:$A$1065,0)),"")</f>
        <v/>
      </c>
      <c r="K8" s="13">
        <f>IF($F8=0,"",IFERROR(INDEX(Blocks!$Q$2:$Q$1065,MATCH($B$2&amp;"|"&amp;$A8,Blocks!$A$2:$A$1065,0)),""))</f>
        <v/>
      </c>
      <c r="L8" s="13">
        <f>IF($F8=0,"",IFERROR(INDEX(Blocks!$R$2:$R$1065,MATCH($B$2&amp;"|"&amp;$A8,Blocks!$A$2:$A$1065,0)),""))</f>
        <v/>
      </c>
      <c r="M8" s="13">
        <f>IF($F8=0,"",IFERROR(INDEX(Blocks!$S$2:$S$1065,MATCH($B$2&amp;"|"&amp;$A8,Blocks!$A$2:$A$1065,0)),""))</f>
        <v/>
      </c>
      <c r="N8" s="14">
        <f>IFERROR(INDEX(Blocks!$U$2:$U$1065,MATCH($B$2&amp;"|"&amp;$A8,Blocks!$A$2:$A$1065,0)),"")</f>
        <v/>
      </c>
      <c r="O8" s="11">
        <f>IFERROR(INDEX(Blocks!$V$2:$V$1065,MATCH($B$2&amp;"|"&amp;$A8,Blocks!$A$2:$A$1065,0)),"")</f>
        <v/>
      </c>
      <c r="P8" s="13">
        <f>IFERROR(INDEX(Blocks!$W$2:$W$1065,MATCH($B$2&amp;"|"&amp;$A8,Blocks!$A$2:$A$1065,0)),"")</f>
        <v/>
      </c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26" customHeight="1">
      <c r="A9" s="24" t="n">
        <v>4</v>
      </c>
      <c r="B9" s="11">
        <f>IFERROR(INDEX(Blocks!$F$2:$F$1065,MATCH($B$2&amp;"|"&amp;$A9,Blocks!$A$2:$A$1065,0)),"")</f>
        <v/>
      </c>
      <c r="C9" s="21">
        <f>IFERROR(INDEX(Blocks!$I$2:$I$1065,MATCH($B$2&amp;"|"&amp;$A9,Blocks!$A$2:$A$1065,0)),"")</f>
        <v/>
      </c>
      <c r="D9" s="25">
        <f>IFERROR(INDEX(Blocks!$K$2:$K$1065,MATCH($B$2&amp;"|"&amp;$A9,Blocks!$A$2:$A$1065,0)),"")</f>
        <v/>
      </c>
      <c r="E9" s="25">
        <f>IFERROR(INDEX(Blocks!$L$2:$L$1065,MATCH($B$2&amp;"|"&amp;$A9,Blocks!$A$2:$A$1065,0)),"")</f>
        <v/>
      </c>
      <c r="F9" s="11">
        <f>IFERROR(INDEX(Blocks!$M$2:$M$1065,MATCH($B$2&amp;"|"&amp;$A9,Blocks!$A$2:$A$1065,0)),"")</f>
        <v/>
      </c>
      <c r="G9" s="13">
        <f>IFERROR(INDEX(Blocks!$N$2:$N$1065,MATCH($B$2&amp;"|"&amp;$A9,Blocks!$A$2:$A$1065,0)),"")</f>
        <v/>
      </c>
      <c r="H9" s="13">
        <f>IF($F9=0,"",IFERROR(INDEX(Blocks!$O$2:$O$1065,MATCH($B$2&amp;"|"&amp;$A9,Blocks!$A$2:$A$1065,0)),""))</f>
        <v/>
      </c>
      <c r="I9" s="11">
        <f>IF($F9=0,"",IFERROR(INDEX(Blocks!$P$2:$P$1065,MATCH($B$2&amp;"|"&amp;$A9,Blocks!$A$2:$A$1065,0)),""))</f>
        <v/>
      </c>
      <c r="J9" s="14">
        <f>IFERROR(INDEX(Blocks!$T$2:$T$1065,MATCH($B$2&amp;"|"&amp;$A9,Blocks!$A$2:$A$1065,0)),"")</f>
        <v/>
      </c>
      <c r="K9" s="13">
        <f>IF($F9=0,"",IFERROR(INDEX(Blocks!$Q$2:$Q$1065,MATCH($B$2&amp;"|"&amp;$A9,Blocks!$A$2:$A$1065,0)),""))</f>
        <v/>
      </c>
      <c r="L9" s="13">
        <f>IF($F9=0,"",IFERROR(INDEX(Blocks!$R$2:$R$1065,MATCH($B$2&amp;"|"&amp;$A9,Blocks!$A$2:$A$1065,0)),""))</f>
        <v/>
      </c>
      <c r="M9" s="13">
        <f>IF($F9=0,"",IFERROR(INDEX(Blocks!$S$2:$S$1065,MATCH($B$2&amp;"|"&amp;$A9,Blocks!$A$2:$A$1065,0)),""))</f>
        <v/>
      </c>
      <c r="N9" s="14">
        <f>IFERROR(INDEX(Blocks!$U$2:$U$1065,MATCH($B$2&amp;"|"&amp;$A9,Blocks!$A$2:$A$1065,0)),"")</f>
        <v/>
      </c>
      <c r="O9" s="11">
        <f>IFERROR(INDEX(Blocks!$V$2:$V$1065,MATCH($B$2&amp;"|"&amp;$A9,Blocks!$A$2:$A$1065,0)),"")</f>
        <v/>
      </c>
      <c r="P9" s="13">
        <f>IFERROR(INDEX(Blocks!$W$2:$W$1065,MATCH($B$2&amp;"|"&amp;$A9,Blocks!$A$2:$A$1065,0)),"")</f>
        <v/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6" customHeight="1">
      <c r="A10" s="24" t="n">
        <v>5</v>
      </c>
      <c r="B10" s="11">
        <f>IFERROR(INDEX(Blocks!$F$2:$F$1065,MATCH($B$2&amp;"|"&amp;$A10,Blocks!$A$2:$A$1065,0)),"")</f>
        <v/>
      </c>
      <c r="C10" s="21">
        <f>IFERROR(INDEX(Blocks!$I$2:$I$1065,MATCH($B$2&amp;"|"&amp;$A10,Blocks!$A$2:$A$1065,0)),"")</f>
        <v/>
      </c>
      <c r="D10" s="25">
        <f>IFERROR(INDEX(Blocks!$K$2:$K$1065,MATCH($B$2&amp;"|"&amp;$A10,Blocks!$A$2:$A$1065,0)),"")</f>
        <v/>
      </c>
      <c r="E10" s="25">
        <f>IFERROR(INDEX(Blocks!$L$2:$L$1065,MATCH($B$2&amp;"|"&amp;$A10,Blocks!$A$2:$A$1065,0)),"")</f>
        <v/>
      </c>
      <c r="F10" s="11">
        <f>IFERROR(INDEX(Blocks!$M$2:$M$1065,MATCH($B$2&amp;"|"&amp;$A10,Blocks!$A$2:$A$1065,0)),"")</f>
        <v/>
      </c>
      <c r="G10" s="13">
        <f>IFERROR(INDEX(Blocks!$N$2:$N$1065,MATCH($B$2&amp;"|"&amp;$A10,Blocks!$A$2:$A$1065,0)),"")</f>
        <v/>
      </c>
      <c r="H10" s="13">
        <f>IF($F10=0,"",IFERROR(INDEX(Blocks!$O$2:$O$1065,MATCH($B$2&amp;"|"&amp;$A10,Blocks!$A$2:$A$1065,0)),""))</f>
        <v/>
      </c>
      <c r="I10" s="11">
        <f>IF($F10=0,"",IFERROR(INDEX(Blocks!$P$2:$P$1065,MATCH($B$2&amp;"|"&amp;$A10,Blocks!$A$2:$A$1065,0)),""))</f>
        <v/>
      </c>
      <c r="J10" s="14">
        <f>IFERROR(INDEX(Blocks!$T$2:$T$1065,MATCH($B$2&amp;"|"&amp;$A10,Blocks!$A$2:$A$1065,0)),"")</f>
        <v/>
      </c>
      <c r="K10" s="13">
        <f>IF($F10=0,"",IFERROR(INDEX(Blocks!$Q$2:$Q$1065,MATCH($B$2&amp;"|"&amp;$A10,Blocks!$A$2:$A$1065,0)),""))</f>
        <v/>
      </c>
      <c r="L10" s="13">
        <f>IF($F10=0,"",IFERROR(INDEX(Blocks!$R$2:$R$1065,MATCH($B$2&amp;"|"&amp;$A10,Blocks!$A$2:$A$1065,0)),""))</f>
        <v/>
      </c>
      <c r="M10" s="13">
        <f>IF($F10=0,"",IFERROR(INDEX(Blocks!$S$2:$S$1065,MATCH($B$2&amp;"|"&amp;$A10,Blocks!$A$2:$A$1065,0)),""))</f>
        <v/>
      </c>
      <c r="N10" s="14">
        <f>IFERROR(INDEX(Blocks!$U$2:$U$1065,MATCH($B$2&amp;"|"&amp;$A10,Blocks!$A$2:$A$1065,0)),"")</f>
        <v/>
      </c>
      <c r="O10" s="11">
        <f>IFERROR(INDEX(Blocks!$V$2:$V$1065,MATCH($B$2&amp;"|"&amp;$A10,Blocks!$A$2:$A$1065,0)),"")</f>
        <v/>
      </c>
      <c r="P10" s="13">
        <f>IFERROR(INDEX(Blocks!$W$2:$W$1065,MATCH($B$2&amp;"|"&amp;$A10,Blocks!$A$2:$A$1065,0)),"")</f>
        <v/>
      </c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6" customHeight="1">
      <c r="A11" s="24" t="n">
        <v>6</v>
      </c>
      <c r="B11" s="11">
        <f>IFERROR(INDEX(Blocks!$F$2:$F$1065,MATCH($B$2&amp;"|"&amp;$A11,Blocks!$A$2:$A$1065,0)),"")</f>
        <v/>
      </c>
      <c r="C11" s="21">
        <f>IFERROR(INDEX(Blocks!$I$2:$I$1065,MATCH($B$2&amp;"|"&amp;$A11,Blocks!$A$2:$A$1065,0)),"")</f>
        <v/>
      </c>
      <c r="D11" s="25">
        <f>IFERROR(INDEX(Blocks!$K$2:$K$1065,MATCH($B$2&amp;"|"&amp;$A11,Blocks!$A$2:$A$1065,0)),"")</f>
        <v/>
      </c>
      <c r="E11" s="25">
        <f>IFERROR(INDEX(Blocks!$L$2:$L$1065,MATCH($B$2&amp;"|"&amp;$A11,Blocks!$A$2:$A$1065,0)),"")</f>
        <v/>
      </c>
      <c r="F11" s="11">
        <f>IFERROR(INDEX(Blocks!$M$2:$M$1065,MATCH($B$2&amp;"|"&amp;$A11,Blocks!$A$2:$A$1065,0)),"")</f>
        <v/>
      </c>
      <c r="G11" s="13">
        <f>IFERROR(INDEX(Blocks!$N$2:$N$1065,MATCH($B$2&amp;"|"&amp;$A11,Blocks!$A$2:$A$1065,0)),"")</f>
        <v/>
      </c>
      <c r="H11" s="13">
        <f>IF($F11=0,"",IFERROR(INDEX(Blocks!$O$2:$O$1065,MATCH($B$2&amp;"|"&amp;$A11,Blocks!$A$2:$A$1065,0)),""))</f>
        <v/>
      </c>
      <c r="I11" s="11">
        <f>IF($F11=0,"",IFERROR(INDEX(Blocks!$P$2:$P$1065,MATCH($B$2&amp;"|"&amp;$A11,Blocks!$A$2:$A$1065,0)),""))</f>
        <v/>
      </c>
      <c r="J11" s="14">
        <f>IFERROR(INDEX(Blocks!$T$2:$T$1065,MATCH($B$2&amp;"|"&amp;$A11,Blocks!$A$2:$A$1065,0)),"")</f>
        <v/>
      </c>
      <c r="K11" s="13">
        <f>IF($F11=0,"",IFERROR(INDEX(Blocks!$Q$2:$Q$1065,MATCH($B$2&amp;"|"&amp;$A11,Blocks!$A$2:$A$1065,0)),""))</f>
        <v/>
      </c>
      <c r="L11" s="13">
        <f>IF($F11=0,"",IFERROR(INDEX(Blocks!$R$2:$R$1065,MATCH($B$2&amp;"|"&amp;$A11,Blocks!$A$2:$A$1065,0)),""))</f>
        <v/>
      </c>
      <c r="M11" s="13">
        <f>IF($F11=0,"",IFERROR(INDEX(Blocks!$S$2:$S$1065,MATCH($B$2&amp;"|"&amp;$A11,Blocks!$A$2:$A$1065,0)),""))</f>
        <v/>
      </c>
      <c r="N11" s="14">
        <f>IFERROR(INDEX(Blocks!$U$2:$U$1065,MATCH($B$2&amp;"|"&amp;$A11,Blocks!$A$2:$A$1065,0)),"")</f>
        <v/>
      </c>
      <c r="O11" s="11">
        <f>IFERROR(INDEX(Blocks!$V$2:$V$1065,MATCH($B$2&amp;"|"&amp;$A11,Blocks!$A$2:$A$1065,0)),"")</f>
        <v/>
      </c>
      <c r="P11" s="13">
        <f>IFERROR(INDEX(Blocks!$W$2:$W$1065,MATCH($B$2&amp;"|"&amp;$A11,Blocks!$A$2:$A$1065,0)),"")</f>
        <v/>
      </c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26" customHeight="1">
      <c r="A12" s="24" t="n">
        <v>7</v>
      </c>
      <c r="B12" s="11">
        <f>IFERROR(INDEX(Blocks!$F$2:$F$1065,MATCH($B$2&amp;"|"&amp;$A12,Blocks!$A$2:$A$1065,0)),"")</f>
        <v/>
      </c>
      <c r="C12" s="21">
        <f>IFERROR(INDEX(Blocks!$I$2:$I$1065,MATCH($B$2&amp;"|"&amp;$A12,Blocks!$A$2:$A$1065,0)),"")</f>
        <v/>
      </c>
      <c r="D12" s="25">
        <f>IFERROR(INDEX(Blocks!$K$2:$K$1065,MATCH($B$2&amp;"|"&amp;$A12,Blocks!$A$2:$A$1065,0)),"")</f>
        <v/>
      </c>
      <c r="E12" s="25">
        <f>IFERROR(INDEX(Blocks!$L$2:$L$1065,MATCH($B$2&amp;"|"&amp;$A12,Blocks!$A$2:$A$1065,0)),"")</f>
        <v/>
      </c>
      <c r="F12" s="11">
        <f>IFERROR(INDEX(Blocks!$M$2:$M$1065,MATCH($B$2&amp;"|"&amp;$A12,Blocks!$A$2:$A$1065,0)),"")</f>
        <v/>
      </c>
      <c r="G12" s="13">
        <f>IFERROR(INDEX(Blocks!$N$2:$N$1065,MATCH($B$2&amp;"|"&amp;$A12,Blocks!$A$2:$A$1065,0)),"")</f>
        <v/>
      </c>
      <c r="H12" s="13">
        <f>IF($F12=0,"",IFERROR(INDEX(Blocks!$O$2:$O$1065,MATCH($B$2&amp;"|"&amp;$A12,Blocks!$A$2:$A$1065,0)),""))</f>
        <v/>
      </c>
      <c r="I12" s="11">
        <f>IF($F12=0,"",IFERROR(INDEX(Blocks!$P$2:$P$1065,MATCH($B$2&amp;"|"&amp;$A12,Blocks!$A$2:$A$1065,0)),""))</f>
        <v/>
      </c>
      <c r="J12" s="14">
        <f>IFERROR(INDEX(Blocks!$T$2:$T$1065,MATCH($B$2&amp;"|"&amp;$A12,Blocks!$A$2:$A$1065,0)),"")</f>
        <v/>
      </c>
      <c r="K12" s="13">
        <f>IF($F12=0,"",IFERROR(INDEX(Blocks!$Q$2:$Q$1065,MATCH($B$2&amp;"|"&amp;$A12,Blocks!$A$2:$A$1065,0)),""))</f>
        <v/>
      </c>
      <c r="L12" s="13">
        <f>IF($F12=0,"",IFERROR(INDEX(Blocks!$R$2:$R$1065,MATCH($B$2&amp;"|"&amp;$A12,Blocks!$A$2:$A$1065,0)),""))</f>
        <v/>
      </c>
      <c r="M12" s="13">
        <f>IF($F12=0,"",IFERROR(INDEX(Blocks!$S$2:$S$1065,MATCH($B$2&amp;"|"&amp;$A12,Blocks!$A$2:$A$1065,0)),""))</f>
        <v/>
      </c>
      <c r="N12" s="14">
        <f>IFERROR(INDEX(Blocks!$U$2:$U$1065,MATCH($B$2&amp;"|"&amp;$A12,Blocks!$A$2:$A$1065,0)),"")</f>
        <v/>
      </c>
      <c r="O12" s="11">
        <f>IFERROR(INDEX(Blocks!$V$2:$V$1065,MATCH($B$2&amp;"|"&amp;$A12,Blocks!$A$2:$A$1065,0)),"")</f>
        <v/>
      </c>
      <c r="P12" s="13">
        <f>IFERROR(INDEX(Blocks!$W$2:$W$1065,MATCH($B$2&amp;"|"&amp;$A12,Blocks!$A$2:$A$1065,0)),"")</f>
        <v/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26" customHeight="1">
      <c r="A13" s="24" t="n">
        <v>8</v>
      </c>
      <c r="B13" s="11">
        <f>IFERROR(INDEX(Blocks!$F$2:$F$1065,MATCH($B$2&amp;"|"&amp;$A13,Blocks!$A$2:$A$1065,0)),"")</f>
        <v/>
      </c>
      <c r="C13" s="21">
        <f>IFERROR(INDEX(Blocks!$I$2:$I$1065,MATCH($B$2&amp;"|"&amp;$A13,Blocks!$A$2:$A$1065,0)),"")</f>
        <v/>
      </c>
      <c r="D13" s="25">
        <f>IFERROR(INDEX(Blocks!$K$2:$K$1065,MATCH($B$2&amp;"|"&amp;$A13,Blocks!$A$2:$A$1065,0)),"")</f>
        <v/>
      </c>
      <c r="E13" s="25">
        <f>IFERROR(INDEX(Blocks!$L$2:$L$1065,MATCH($B$2&amp;"|"&amp;$A13,Blocks!$A$2:$A$1065,0)),"")</f>
        <v/>
      </c>
      <c r="F13" s="11">
        <f>IFERROR(INDEX(Blocks!$M$2:$M$1065,MATCH($B$2&amp;"|"&amp;$A13,Blocks!$A$2:$A$1065,0)),"")</f>
        <v/>
      </c>
      <c r="G13" s="13">
        <f>IFERROR(INDEX(Blocks!$N$2:$N$1065,MATCH($B$2&amp;"|"&amp;$A13,Blocks!$A$2:$A$1065,0)),"")</f>
        <v/>
      </c>
      <c r="H13" s="13">
        <f>IF($F13=0,"",IFERROR(INDEX(Blocks!$O$2:$O$1065,MATCH($B$2&amp;"|"&amp;$A13,Blocks!$A$2:$A$1065,0)),""))</f>
        <v/>
      </c>
      <c r="I13" s="11">
        <f>IF($F13=0,"",IFERROR(INDEX(Blocks!$P$2:$P$1065,MATCH($B$2&amp;"|"&amp;$A13,Blocks!$A$2:$A$1065,0)),""))</f>
        <v/>
      </c>
      <c r="J13" s="14">
        <f>IFERROR(INDEX(Blocks!$T$2:$T$1065,MATCH($B$2&amp;"|"&amp;$A13,Blocks!$A$2:$A$1065,0)),"")</f>
        <v/>
      </c>
      <c r="K13" s="13">
        <f>IF($F13=0,"",IFERROR(INDEX(Blocks!$Q$2:$Q$1065,MATCH($B$2&amp;"|"&amp;$A13,Blocks!$A$2:$A$1065,0)),""))</f>
        <v/>
      </c>
      <c r="L13" s="13">
        <f>IF($F13=0,"",IFERROR(INDEX(Blocks!$R$2:$R$1065,MATCH($B$2&amp;"|"&amp;$A13,Blocks!$A$2:$A$1065,0)),""))</f>
        <v/>
      </c>
      <c r="M13" s="13">
        <f>IF($F13=0,"",IFERROR(INDEX(Blocks!$S$2:$S$1065,MATCH($B$2&amp;"|"&amp;$A13,Blocks!$A$2:$A$1065,0)),""))</f>
        <v/>
      </c>
      <c r="N13" s="14">
        <f>IFERROR(INDEX(Blocks!$U$2:$U$1065,MATCH($B$2&amp;"|"&amp;$A13,Blocks!$A$2:$A$1065,0)),"")</f>
        <v/>
      </c>
      <c r="O13" s="11">
        <f>IFERROR(INDEX(Blocks!$V$2:$V$1065,MATCH($B$2&amp;"|"&amp;$A13,Blocks!$A$2:$A$1065,0)),"")</f>
        <v/>
      </c>
      <c r="P13" s="13">
        <f>IFERROR(INDEX(Blocks!$W$2:$W$1065,MATCH($B$2&amp;"|"&amp;$A13,Blocks!$A$2:$A$1065,0)),"")</f>
        <v/>
      </c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26" customHeight="1">
      <c r="A14" s="24" t="n">
        <v>9</v>
      </c>
      <c r="B14" s="11">
        <f>IFERROR(INDEX(Blocks!$F$2:$F$1065,MATCH($B$2&amp;"|"&amp;$A14,Blocks!$A$2:$A$1065,0)),"")</f>
        <v/>
      </c>
      <c r="C14" s="21">
        <f>IFERROR(INDEX(Blocks!$I$2:$I$1065,MATCH($B$2&amp;"|"&amp;$A14,Blocks!$A$2:$A$1065,0)),"")</f>
        <v/>
      </c>
      <c r="D14" s="25">
        <f>IFERROR(INDEX(Blocks!$K$2:$K$1065,MATCH($B$2&amp;"|"&amp;$A14,Blocks!$A$2:$A$1065,0)),"")</f>
        <v/>
      </c>
      <c r="E14" s="25">
        <f>IFERROR(INDEX(Blocks!$L$2:$L$1065,MATCH($B$2&amp;"|"&amp;$A14,Blocks!$A$2:$A$1065,0)),"")</f>
        <v/>
      </c>
      <c r="F14" s="11">
        <f>IFERROR(INDEX(Blocks!$M$2:$M$1065,MATCH($B$2&amp;"|"&amp;$A14,Blocks!$A$2:$A$1065,0)),"")</f>
        <v/>
      </c>
      <c r="G14" s="13">
        <f>IFERROR(INDEX(Blocks!$N$2:$N$1065,MATCH($B$2&amp;"|"&amp;$A14,Blocks!$A$2:$A$1065,0)),"")</f>
        <v/>
      </c>
      <c r="H14" s="13">
        <f>IF($F14=0,"",IFERROR(INDEX(Blocks!$O$2:$O$1065,MATCH($B$2&amp;"|"&amp;$A14,Blocks!$A$2:$A$1065,0)),""))</f>
        <v/>
      </c>
      <c r="I14" s="11">
        <f>IF($F14=0,"",IFERROR(INDEX(Blocks!$P$2:$P$1065,MATCH($B$2&amp;"|"&amp;$A14,Blocks!$A$2:$A$1065,0)),""))</f>
        <v/>
      </c>
      <c r="J14" s="14">
        <f>IFERROR(INDEX(Blocks!$T$2:$T$1065,MATCH($B$2&amp;"|"&amp;$A14,Blocks!$A$2:$A$1065,0)),"")</f>
        <v/>
      </c>
      <c r="K14" s="13">
        <f>IF($F14=0,"",IFERROR(INDEX(Blocks!$Q$2:$Q$1065,MATCH($B$2&amp;"|"&amp;$A14,Blocks!$A$2:$A$1065,0)),""))</f>
        <v/>
      </c>
      <c r="L14" s="13">
        <f>IF($F14=0,"",IFERROR(INDEX(Blocks!$R$2:$R$1065,MATCH($B$2&amp;"|"&amp;$A14,Blocks!$A$2:$A$1065,0)),""))</f>
        <v/>
      </c>
      <c r="M14" s="13">
        <f>IF($F14=0,"",IFERROR(INDEX(Blocks!$S$2:$S$1065,MATCH($B$2&amp;"|"&amp;$A14,Blocks!$A$2:$A$1065,0)),""))</f>
        <v/>
      </c>
      <c r="N14" s="14">
        <f>IFERROR(INDEX(Blocks!$U$2:$U$1065,MATCH($B$2&amp;"|"&amp;$A14,Blocks!$A$2:$A$1065,0)),"")</f>
        <v/>
      </c>
      <c r="O14" s="11">
        <f>IFERROR(INDEX(Blocks!$V$2:$V$1065,MATCH($B$2&amp;"|"&amp;$A14,Blocks!$A$2:$A$1065,0)),"")</f>
        <v/>
      </c>
      <c r="P14" s="13">
        <f>IFERROR(INDEX(Blocks!$W$2:$W$1065,MATCH($B$2&amp;"|"&amp;$A14,Blocks!$A$2:$A$1065,0)),"")</f>
        <v/>
      </c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26" customHeight="1">
      <c r="A15" s="24" t="n">
        <v>10</v>
      </c>
      <c r="B15" s="11">
        <f>IFERROR(INDEX(Blocks!$F$2:$F$1065,MATCH($B$2&amp;"|"&amp;$A15,Blocks!$A$2:$A$1065,0)),"")</f>
        <v/>
      </c>
      <c r="C15" s="21">
        <f>IFERROR(INDEX(Blocks!$I$2:$I$1065,MATCH($B$2&amp;"|"&amp;$A15,Blocks!$A$2:$A$1065,0)),"")</f>
        <v/>
      </c>
      <c r="D15" s="25">
        <f>IFERROR(INDEX(Blocks!$K$2:$K$1065,MATCH($B$2&amp;"|"&amp;$A15,Blocks!$A$2:$A$1065,0)),"")</f>
        <v/>
      </c>
      <c r="E15" s="25">
        <f>IFERROR(INDEX(Blocks!$L$2:$L$1065,MATCH($B$2&amp;"|"&amp;$A15,Blocks!$A$2:$A$1065,0)),"")</f>
        <v/>
      </c>
      <c r="F15" s="11">
        <f>IFERROR(INDEX(Blocks!$M$2:$M$1065,MATCH($B$2&amp;"|"&amp;$A15,Blocks!$A$2:$A$1065,0)),"")</f>
        <v/>
      </c>
      <c r="G15" s="13">
        <f>IFERROR(INDEX(Blocks!$N$2:$N$1065,MATCH($B$2&amp;"|"&amp;$A15,Blocks!$A$2:$A$1065,0)),"")</f>
        <v/>
      </c>
      <c r="H15" s="13">
        <f>IF($F15=0,"",IFERROR(INDEX(Blocks!$O$2:$O$1065,MATCH($B$2&amp;"|"&amp;$A15,Blocks!$A$2:$A$1065,0)),""))</f>
        <v/>
      </c>
      <c r="I15" s="11">
        <f>IF($F15=0,"",IFERROR(INDEX(Blocks!$P$2:$P$1065,MATCH($B$2&amp;"|"&amp;$A15,Blocks!$A$2:$A$1065,0)),""))</f>
        <v/>
      </c>
      <c r="J15" s="14">
        <f>IFERROR(INDEX(Blocks!$T$2:$T$1065,MATCH($B$2&amp;"|"&amp;$A15,Blocks!$A$2:$A$1065,0)),"")</f>
        <v/>
      </c>
      <c r="K15" s="13">
        <f>IF($F15=0,"",IFERROR(INDEX(Blocks!$Q$2:$Q$1065,MATCH($B$2&amp;"|"&amp;$A15,Blocks!$A$2:$A$1065,0)),""))</f>
        <v/>
      </c>
      <c r="L15" s="13">
        <f>IF($F15=0,"",IFERROR(INDEX(Blocks!$R$2:$R$1065,MATCH($B$2&amp;"|"&amp;$A15,Blocks!$A$2:$A$1065,0)),""))</f>
        <v/>
      </c>
      <c r="M15" s="13">
        <f>IF($F15=0,"",IFERROR(INDEX(Blocks!$S$2:$S$1065,MATCH($B$2&amp;"|"&amp;$A15,Blocks!$A$2:$A$1065,0)),""))</f>
        <v/>
      </c>
      <c r="N15" s="14">
        <f>IFERROR(INDEX(Blocks!$U$2:$U$1065,MATCH($B$2&amp;"|"&amp;$A15,Blocks!$A$2:$A$1065,0)),"")</f>
        <v/>
      </c>
      <c r="O15" s="11">
        <f>IFERROR(INDEX(Blocks!$V$2:$V$1065,MATCH($B$2&amp;"|"&amp;$A15,Blocks!$A$2:$A$1065,0)),"")</f>
        <v/>
      </c>
      <c r="P15" s="13">
        <f>IFERROR(INDEX(Blocks!$W$2:$W$1065,MATCH($B$2&amp;"|"&amp;$A15,Blocks!$A$2:$A$1065,0)),"")</f>
        <v/>
      </c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26" customHeight="1">
      <c r="A16" s="24" t="n">
        <v>11</v>
      </c>
      <c r="B16" s="11">
        <f>IFERROR(INDEX(Blocks!$F$2:$F$1065,MATCH($B$2&amp;"|"&amp;$A16,Blocks!$A$2:$A$1065,0)),"")</f>
        <v/>
      </c>
      <c r="C16" s="21">
        <f>IFERROR(INDEX(Blocks!$I$2:$I$1065,MATCH($B$2&amp;"|"&amp;$A16,Blocks!$A$2:$A$1065,0)),"")</f>
        <v/>
      </c>
      <c r="D16" s="25">
        <f>IFERROR(INDEX(Blocks!$K$2:$K$1065,MATCH($B$2&amp;"|"&amp;$A16,Blocks!$A$2:$A$1065,0)),"")</f>
        <v/>
      </c>
      <c r="E16" s="25">
        <f>IFERROR(INDEX(Blocks!$L$2:$L$1065,MATCH($B$2&amp;"|"&amp;$A16,Blocks!$A$2:$A$1065,0)),"")</f>
        <v/>
      </c>
      <c r="F16" s="11">
        <f>IFERROR(INDEX(Blocks!$M$2:$M$1065,MATCH($B$2&amp;"|"&amp;$A16,Blocks!$A$2:$A$1065,0)),"")</f>
        <v/>
      </c>
      <c r="G16" s="13">
        <f>IFERROR(INDEX(Blocks!$N$2:$N$1065,MATCH($B$2&amp;"|"&amp;$A16,Blocks!$A$2:$A$1065,0)),"")</f>
        <v/>
      </c>
      <c r="H16" s="13">
        <f>IF($F16=0,"",IFERROR(INDEX(Blocks!$O$2:$O$1065,MATCH($B$2&amp;"|"&amp;$A16,Blocks!$A$2:$A$1065,0)),""))</f>
        <v/>
      </c>
      <c r="I16" s="11">
        <f>IF($F16=0,"",IFERROR(INDEX(Blocks!$P$2:$P$1065,MATCH($B$2&amp;"|"&amp;$A16,Blocks!$A$2:$A$1065,0)),""))</f>
        <v/>
      </c>
      <c r="J16" s="14">
        <f>IFERROR(INDEX(Blocks!$T$2:$T$1065,MATCH($B$2&amp;"|"&amp;$A16,Blocks!$A$2:$A$1065,0)),"")</f>
        <v/>
      </c>
      <c r="K16" s="13">
        <f>IF($F16=0,"",IFERROR(INDEX(Blocks!$Q$2:$Q$1065,MATCH($B$2&amp;"|"&amp;$A16,Blocks!$A$2:$A$1065,0)),""))</f>
        <v/>
      </c>
      <c r="L16" s="13">
        <f>IF($F16=0,"",IFERROR(INDEX(Blocks!$R$2:$R$1065,MATCH($B$2&amp;"|"&amp;$A16,Blocks!$A$2:$A$1065,0)),""))</f>
        <v/>
      </c>
      <c r="M16" s="13">
        <f>IF($F16=0,"",IFERROR(INDEX(Blocks!$S$2:$S$1065,MATCH($B$2&amp;"|"&amp;$A16,Blocks!$A$2:$A$1065,0)),""))</f>
        <v/>
      </c>
      <c r="N16" s="14">
        <f>IFERROR(INDEX(Blocks!$U$2:$U$1065,MATCH($B$2&amp;"|"&amp;$A16,Blocks!$A$2:$A$1065,0)),"")</f>
        <v/>
      </c>
      <c r="O16" s="11">
        <f>IFERROR(INDEX(Blocks!$V$2:$V$1065,MATCH($B$2&amp;"|"&amp;$A16,Blocks!$A$2:$A$1065,0)),"")</f>
        <v/>
      </c>
      <c r="P16" s="13">
        <f>IFERROR(INDEX(Blocks!$W$2:$W$1065,MATCH($B$2&amp;"|"&amp;$A16,Blocks!$A$2:$A$1065,0)),"")</f>
        <v/>
      </c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26" customHeight="1">
      <c r="A17" s="24" t="n">
        <v>12</v>
      </c>
      <c r="B17" s="11">
        <f>IFERROR(INDEX(Blocks!$F$2:$F$1065,MATCH($B$2&amp;"|"&amp;$A17,Blocks!$A$2:$A$1065,0)),"")</f>
        <v/>
      </c>
      <c r="C17" s="21">
        <f>IFERROR(INDEX(Blocks!$I$2:$I$1065,MATCH($B$2&amp;"|"&amp;$A17,Blocks!$A$2:$A$1065,0)),"")</f>
        <v/>
      </c>
      <c r="D17" s="25">
        <f>IFERROR(INDEX(Blocks!$K$2:$K$1065,MATCH($B$2&amp;"|"&amp;$A17,Blocks!$A$2:$A$1065,0)),"")</f>
        <v/>
      </c>
      <c r="E17" s="25">
        <f>IFERROR(INDEX(Blocks!$L$2:$L$1065,MATCH($B$2&amp;"|"&amp;$A17,Blocks!$A$2:$A$1065,0)),"")</f>
        <v/>
      </c>
      <c r="F17" s="11">
        <f>IFERROR(INDEX(Blocks!$M$2:$M$1065,MATCH($B$2&amp;"|"&amp;$A17,Blocks!$A$2:$A$1065,0)),"")</f>
        <v/>
      </c>
      <c r="G17" s="13">
        <f>IFERROR(INDEX(Blocks!$N$2:$N$1065,MATCH($B$2&amp;"|"&amp;$A17,Blocks!$A$2:$A$1065,0)),"")</f>
        <v/>
      </c>
      <c r="H17" s="13">
        <f>IF($F17=0,"",IFERROR(INDEX(Blocks!$O$2:$O$1065,MATCH($B$2&amp;"|"&amp;$A17,Blocks!$A$2:$A$1065,0)),""))</f>
        <v/>
      </c>
      <c r="I17" s="11">
        <f>IF($F17=0,"",IFERROR(INDEX(Blocks!$P$2:$P$1065,MATCH($B$2&amp;"|"&amp;$A17,Blocks!$A$2:$A$1065,0)),""))</f>
        <v/>
      </c>
      <c r="J17" s="14">
        <f>IFERROR(INDEX(Blocks!$T$2:$T$1065,MATCH($B$2&amp;"|"&amp;$A17,Blocks!$A$2:$A$1065,0)),"")</f>
        <v/>
      </c>
      <c r="K17" s="13">
        <f>IF($F17=0,"",IFERROR(INDEX(Blocks!$Q$2:$Q$1065,MATCH($B$2&amp;"|"&amp;$A17,Blocks!$A$2:$A$1065,0)),""))</f>
        <v/>
      </c>
      <c r="L17" s="13">
        <f>IF($F17=0,"",IFERROR(INDEX(Blocks!$R$2:$R$1065,MATCH($B$2&amp;"|"&amp;$A17,Blocks!$A$2:$A$1065,0)),""))</f>
        <v/>
      </c>
      <c r="M17" s="13">
        <f>IF($F17=0,"",IFERROR(INDEX(Blocks!$S$2:$S$1065,MATCH($B$2&amp;"|"&amp;$A17,Blocks!$A$2:$A$1065,0)),""))</f>
        <v/>
      </c>
      <c r="N17" s="14">
        <f>IFERROR(INDEX(Blocks!$U$2:$U$1065,MATCH($B$2&amp;"|"&amp;$A17,Blocks!$A$2:$A$1065,0)),"")</f>
        <v/>
      </c>
      <c r="O17" s="11">
        <f>IFERROR(INDEX(Blocks!$V$2:$V$1065,MATCH($B$2&amp;"|"&amp;$A17,Blocks!$A$2:$A$1065,0)),"")</f>
        <v/>
      </c>
      <c r="P17" s="13">
        <f>IFERROR(INDEX(Blocks!$W$2:$W$1065,MATCH($B$2&amp;"|"&amp;$A17,Blocks!$A$2:$A$1065,0)),"")</f>
        <v/>
      </c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>
      <c r="A19" s="24" t="inlineStr">
        <is>
          <t>Game by game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>
      <c r="A20" s="26" t="inlineStr">
        <is>
          <t>Game</t>
        </is>
      </c>
      <c r="B20" s="26" t="inlineStr">
        <is>
          <t>Block</t>
        </is>
      </c>
      <c r="C20" s="26" t="inlineStr">
        <is>
          <t>Kick-off</t>
        </is>
      </c>
      <c r="D20" s="26" t="inlineStr">
        <is>
          <t>Opponent</t>
        </is>
      </c>
      <c r="E20" s="26" t="inlineStr">
        <is>
          <t>H/A</t>
        </is>
      </c>
      <c r="F20" s="26" t="inlineStr">
        <is>
          <t>Opp mkt rank</t>
        </is>
      </c>
      <c r="G20" s="26" t="inlineStr">
        <is>
          <t>GF</t>
        </is>
      </c>
      <c r="H20" s="26" t="inlineStr">
        <is>
          <t>GA</t>
        </is>
      </c>
      <c r="I20" s="26" t="inlineStr">
        <is>
          <t>Res</t>
        </is>
      </c>
      <c r="J20" s="26" t="inlineStr">
        <is>
          <t>Pts</t>
        </is>
      </c>
      <c r="K20" s="26" t="inlineStr">
        <is>
          <t>Mkt P(W)</t>
        </is>
      </c>
      <c r="L20" s="26" t="inlineStr">
        <is>
          <t>Mkt P(D)</t>
        </is>
      </c>
      <c r="M20" s="26" t="inlineStr">
        <is>
          <t>Mkt P(L)</t>
        </is>
      </c>
      <c r="N20" s="26" t="inlineStr">
        <is>
          <t>Mkt xP</t>
        </is>
      </c>
      <c r="O20" s="26" t="inlineStr">
        <is>
          <t>xG</t>
        </is>
      </c>
      <c r="P20" s="26" t="inlineStr">
        <is>
          <t>xGA</t>
        </is>
      </c>
      <c r="Q20" s="26" t="inlineStr">
        <is>
          <t>xGD</t>
        </is>
      </c>
      <c r="R20" s="26" t="inlineStr">
        <is>
          <t>xG xP</t>
        </is>
      </c>
      <c r="S20" s="26" t="inlineStr">
        <is>
          <t>Pts - Mkt</t>
        </is>
      </c>
      <c r="T20" s="26" t="inlineStr">
        <is>
          <t>xGxP - Mkt</t>
        </is>
      </c>
      <c r="U20" s="26" t="inlineStr">
        <is>
          <t>Close xP</t>
        </is>
      </c>
      <c r="V20" s="26" t="inlineStr">
        <is>
          <t>Now xP</t>
        </is>
      </c>
      <c r="W20" s="26" t="inlineStr">
        <is>
          <t>Euro wk</t>
        </is>
      </c>
      <c r="X20" s="26" t="inlineStr">
        <is>
          <t>Cum Pts</t>
        </is>
      </c>
      <c r="Y20" s="26" t="inlineStr">
        <is>
          <t>Cum Mkt</t>
        </is>
      </c>
      <c r="Z20" s="26" t="inlineStr">
        <is>
          <t>Cum xGxP</t>
        </is>
      </c>
    </row>
    <row r="21">
      <c r="A21" s="24" t="n">
        <v>1</v>
      </c>
      <c r="B21" s="11">
        <f>IFERROR(INDEX(TeamGames!$F$2:$F$4073,MATCH($B$2&amp;"|"&amp;$A21,TeamGames!$A$2:$A$4073,0)),"")</f>
        <v/>
      </c>
      <c r="C21" s="27">
        <f>IFERROR(INDEX(TeamGames!$G$2:$G$4073,MATCH($B$2&amp;"|"&amp;$A21,TeamGames!$A$2:$A$4073,0)),"")</f>
        <v/>
      </c>
      <c r="D21" s="11">
        <f>IFERROR(INDEX(TeamGames!$H$2:$H$4073,MATCH($B$2&amp;"|"&amp;$A21,TeamGames!$A$2:$A$4073,0)),"")</f>
        <v/>
      </c>
      <c r="E21" s="11">
        <f>IFERROR(INDEX(TeamGames!$I$2:$I$4073,MATCH($B$2&amp;"|"&amp;$A21,TeamGames!$A$2:$A$4073,0)),"")</f>
        <v/>
      </c>
      <c r="F21" s="11">
        <f>IFERROR(INDEX(TeamGames!$K$2:$K$4073,MATCH($B$2&amp;"|"&amp;$A21,TeamGames!$A$2:$A$4073,0)),"")</f>
        <v/>
      </c>
      <c r="G21" s="11">
        <f>IFERROR(INDEX(TeamGames!$L$2:$L$4073,MATCH($B$2&amp;"|"&amp;$A21,TeamGames!$A$2:$A$4073,0)),"")</f>
        <v/>
      </c>
      <c r="H21" s="11">
        <f>IFERROR(INDEX(TeamGames!$M$2:$M$4073,MATCH($B$2&amp;"|"&amp;$A21,TeamGames!$A$2:$A$4073,0)),"")</f>
        <v/>
      </c>
      <c r="I21" s="11">
        <f>IFERROR(INDEX(TeamGames!$N$2:$N$4073,MATCH($B$2&amp;"|"&amp;$A21,TeamGames!$A$2:$A$4073,0)),"")</f>
        <v/>
      </c>
      <c r="J21" s="11">
        <f>IFERROR(INDEX(TeamGames!$O$2:$O$4073,MATCH($B$2&amp;"|"&amp;$A21,TeamGames!$A$2:$A$4073,0)),"")</f>
        <v/>
      </c>
      <c r="K21" s="28">
        <f>IFERROR(INDEX(TeamGames!$P$2:$P$4073,MATCH($B$2&amp;"|"&amp;$A21,TeamGames!$A$2:$A$4073,0)),"")</f>
        <v/>
      </c>
      <c r="L21" s="28">
        <f>IFERROR(INDEX(TeamGames!$Q$2:$Q$4073,MATCH($B$2&amp;"|"&amp;$A21,TeamGames!$A$2:$A$4073,0)),"")</f>
        <v/>
      </c>
      <c r="M21" s="28">
        <f>IFERROR(INDEX(TeamGames!$R$2:$R$4073,MATCH($B$2&amp;"|"&amp;$A21,TeamGames!$A$2:$A$4073,0)),"")</f>
        <v/>
      </c>
      <c r="N21" s="13">
        <f>IFERROR(INDEX(TeamGames!$S$2:$S$4073,MATCH($B$2&amp;"|"&amp;$A21,TeamGames!$A$2:$A$4073,0)),"")</f>
        <v/>
      </c>
      <c r="O21" s="13">
        <f>IFERROR(INDEX(TeamGames!$T$2:$T$4073,MATCH($B$2&amp;"|"&amp;$A21,TeamGames!$A$2:$A$4073,0)),"")</f>
        <v/>
      </c>
      <c r="P21" s="13">
        <f>IFERROR(INDEX(TeamGames!$U$2:$U$4073,MATCH($B$2&amp;"|"&amp;$A21,TeamGames!$A$2:$A$4073,0)),"")</f>
        <v/>
      </c>
      <c r="Q21" s="14">
        <f>IFERROR(INDEX(TeamGames!$V$2:$V$4073,MATCH($B$2&amp;"|"&amp;$A21,TeamGames!$A$2:$A$4073,0)),"")</f>
        <v/>
      </c>
      <c r="R21" s="13">
        <f>IFERROR(INDEX(TeamGames!$W$2:$W$4073,MATCH($B$2&amp;"|"&amp;$A21,TeamGames!$A$2:$A$4073,0)),"")</f>
        <v/>
      </c>
      <c r="S21" s="14">
        <f>IFERROR(INDEX(TeamGames!$Y$2:$Y$4073,MATCH($B$2&amp;"|"&amp;$A21,TeamGames!$A$2:$A$4073,0)),"")</f>
        <v/>
      </c>
      <c r="T21" s="14">
        <f>IFERROR(INDEX(TeamGames!$Z$2:$Z$4073,MATCH($B$2&amp;"|"&amp;$A21,TeamGames!$A$2:$A$4073,0)),"")</f>
        <v/>
      </c>
      <c r="U21" s="13">
        <f>IFERROR(IF(INDEX(TeamGames!$AB$2:$AB$4073,MATCH($B$2&amp;"|"&amp;$A21,TeamGames!$A$2:$A$4073,0))="","",INDEX(TeamGames!$AB$2:$AB$4073,MATCH($B$2&amp;"|"&amp;$A21,TeamGames!$A$2:$A$4073,0))),"")</f>
        <v/>
      </c>
      <c r="V21" s="13">
        <f>IFERROR(IF(INDEX(TeamGames!$AC$2:$AC$4073,MATCH($B$2&amp;"|"&amp;$A21,TeamGames!$A$2:$A$4073,0))="","",INDEX(TeamGames!$AC$2:$AC$4073,MATCH($B$2&amp;"|"&amp;$A21,TeamGames!$A$2:$A$4073,0))),"")</f>
        <v/>
      </c>
      <c r="W21" s="11">
        <f>IFERROR(IF(INDEX(TeamGames!$AD$2:$AD$4073,MATCH($B$2&amp;"|"&amp;$A21,TeamGames!$A$2:$A$4073,0))="","",INDEX(TeamGames!$AD$2:$AD$4073,MATCH($B$2&amp;"|"&amp;$A21,TeamGames!$A$2:$A$4073,0))),"")</f>
        <v/>
      </c>
      <c r="X21" s="13">
        <f>IF(J21="","",SUM(J$21:J21))</f>
        <v/>
      </c>
      <c r="Y21" s="13">
        <f>IF(N21="","",SUM(N$21:N21))</f>
        <v/>
      </c>
      <c r="Z21" s="13">
        <f>IF(R21="","",SUM(R$21:R21))</f>
        <v/>
      </c>
    </row>
    <row r="22">
      <c r="A22" s="24" t="n">
        <v>2</v>
      </c>
      <c r="B22" s="11">
        <f>IFERROR(INDEX(TeamGames!$F$2:$F$4073,MATCH($B$2&amp;"|"&amp;$A22,TeamGames!$A$2:$A$4073,0)),"")</f>
        <v/>
      </c>
      <c r="C22" s="27">
        <f>IFERROR(INDEX(TeamGames!$G$2:$G$4073,MATCH($B$2&amp;"|"&amp;$A22,TeamGames!$A$2:$A$4073,0)),"")</f>
        <v/>
      </c>
      <c r="D22" s="11">
        <f>IFERROR(INDEX(TeamGames!$H$2:$H$4073,MATCH($B$2&amp;"|"&amp;$A22,TeamGames!$A$2:$A$4073,0)),"")</f>
        <v/>
      </c>
      <c r="E22" s="11">
        <f>IFERROR(INDEX(TeamGames!$I$2:$I$4073,MATCH($B$2&amp;"|"&amp;$A22,TeamGames!$A$2:$A$4073,0)),"")</f>
        <v/>
      </c>
      <c r="F22" s="11">
        <f>IFERROR(INDEX(TeamGames!$K$2:$K$4073,MATCH($B$2&amp;"|"&amp;$A22,TeamGames!$A$2:$A$4073,0)),"")</f>
        <v/>
      </c>
      <c r="G22" s="11">
        <f>IFERROR(INDEX(TeamGames!$L$2:$L$4073,MATCH($B$2&amp;"|"&amp;$A22,TeamGames!$A$2:$A$4073,0)),"")</f>
        <v/>
      </c>
      <c r="H22" s="11">
        <f>IFERROR(INDEX(TeamGames!$M$2:$M$4073,MATCH($B$2&amp;"|"&amp;$A22,TeamGames!$A$2:$A$4073,0)),"")</f>
        <v/>
      </c>
      <c r="I22" s="11">
        <f>IFERROR(INDEX(TeamGames!$N$2:$N$4073,MATCH($B$2&amp;"|"&amp;$A22,TeamGames!$A$2:$A$4073,0)),"")</f>
        <v/>
      </c>
      <c r="J22" s="11">
        <f>IFERROR(INDEX(TeamGames!$O$2:$O$4073,MATCH($B$2&amp;"|"&amp;$A22,TeamGames!$A$2:$A$4073,0)),"")</f>
        <v/>
      </c>
      <c r="K22" s="28">
        <f>IFERROR(INDEX(TeamGames!$P$2:$P$4073,MATCH($B$2&amp;"|"&amp;$A22,TeamGames!$A$2:$A$4073,0)),"")</f>
        <v/>
      </c>
      <c r="L22" s="28">
        <f>IFERROR(INDEX(TeamGames!$Q$2:$Q$4073,MATCH($B$2&amp;"|"&amp;$A22,TeamGames!$A$2:$A$4073,0)),"")</f>
        <v/>
      </c>
      <c r="M22" s="28">
        <f>IFERROR(INDEX(TeamGames!$R$2:$R$4073,MATCH($B$2&amp;"|"&amp;$A22,TeamGames!$A$2:$A$4073,0)),"")</f>
        <v/>
      </c>
      <c r="N22" s="13">
        <f>IFERROR(INDEX(TeamGames!$S$2:$S$4073,MATCH($B$2&amp;"|"&amp;$A22,TeamGames!$A$2:$A$4073,0)),"")</f>
        <v/>
      </c>
      <c r="O22" s="13">
        <f>IFERROR(INDEX(TeamGames!$T$2:$T$4073,MATCH($B$2&amp;"|"&amp;$A22,TeamGames!$A$2:$A$4073,0)),"")</f>
        <v/>
      </c>
      <c r="P22" s="13">
        <f>IFERROR(INDEX(TeamGames!$U$2:$U$4073,MATCH($B$2&amp;"|"&amp;$A22,TeamGames!$A$2:$A$4073,0)),"")</f>
        <v/>
      </c>
      <c r="Q22" s="14">
        <f>IFERROR(INDEX(TeamGames!$V$2:$V$4073,MATCH($B$2&amp;"|"&amp;$A22,TeamGames!$A$2:$A$4073,0)),"")</f>
        <v/>
      </c>
      <c r="R22" s="13">
        <f>IFERROR(INDEX(TeamGames!$W$2:$W$4073,MATCH($B$2&amp;"|"&amp;$A22,TeamGames!$A$2:$A$4073,0)),"")</f>
        <v/>
      </c>
      <c r="S22" s="14">
        <f>IFERROR(INDEX(TeamGames!$Y$2:$Y$4073,MATCH($B$2&amp;"|"&amp;$A22,TeamGames!$A$2:$A$4073,0)),"")</f>
        <v/>
      </c>
      <c r="T22" s="14">
        <f>IFERROR(INDEX(TeamGames!$Z$2:$Z$4073,MATCH($B$2&amp;"|"&amp;$A22,TeamGames!$A$2:$A$4073,0)),"")</f>
        <v/>
      </c>
      <c r="U22" s="13">
        <f>IFERROR(IF(INDEX(TeamGames!$AB$2:$AB$4073,MATCH($B$2&amp;"|"&amp;$A22,TeamGames!$A$2:$A$4073,0))="","",INDEX(TeamGames!$AB$2:$AB$4073,MATCH($B$2&amp;"|"&amp;$A22,TeamGames!$A$2:$A$4073,0))),"")</f>
        <v/>
      </c>
      <c r="V22" s="13">
        <f>IFERROR(IF(INDEX(TeamGames!$AC$2:$AC$4073,MATCH($B$2&amp;"|"&amp;$A22,TeamGames!$A$2:$A$4073,0))="","",INDEX(TeamGames!$AC$2:$AC$4073,MATCH($B$2&amp;"|"&amp;$A22,TeamGames!$A$2:$A$4073,0))),"")</f>
        <v/>
      </c>
      <c r="W22" s="11">
        <f>IFERROR(IF(INDEX(TeamGames!$AD$2:$AD$4073,MATCH($B$2&amp;"|"&amp;$A22,TeamGames!$A$2:$A$4073,0))="","",INDEX(TeamGames!$AD$2:$AD$4073,MATCH($B$2&amp;"|"&amp;$A22,TeamGames!$A$2:$A$4073,0))),"")</f>
        <v/>
      </c>
      <c r="X22" s="13">
        <f>IF(J22="","",SUM(J$21:J22))</f>
        <v/>
      </c>
      <c r="Y22" s="13">
        <f>IF(N22="","",SUM(N$21:N22))</f>
        <v/>
      </c>
      <c r="Z22" s="13">
        <f>IF(R22="","",SUM(R$21:R22))</f>
        <v/>
      </c>
    </row>
    <row r="23">
      <c r="A23" s="24" t="n">
        <v>3</v>
      </c>
      <c r="B23" s="11">
        <f>IFERROR(INDEX(TeamGames!$F$2:$F$4073,MATCH($B$2&amp;"|"&amp;$A23,TeamGames!$A$2:$A$4073,0)),"")</f>
        <v/>
      </c>
      <c r="C23" s="27">
        <f>IFERROR(INDEX(TeamGames!$G$2:$G$4073,MATCH($B$2&amp;"|"&amp;$A23,TeamGames!$A$2:$A$4073,0)),"")</f>
        <v/>
      </c>
      <c r="D23" s="11">
        <f>IFERROR(INDEX(TeamGames!$H$2:$H$4073,MATCH($B$2&amp;"|"&amp;$A23,TeamGames!$A$2:$A$4073,0)),"")</f>
        <v/>
      </c>
      <c r="E23" s="11">
        <f>IFERROR(INDEX(TeamGames!$I$2:$I$4073,MATCH($B$2&amp;"|"&amp;$A23,TeamGames!$A$2:$A$4073,0)),"")</f>
        <v/>
      </c>
      <c r="F23" s="11">
        <f>IFERROR(INDEX(TeamGames!$K$2:$K$4073,MATCH($B$2&amp;"|"&amp;$A23,TeamGames!$A$2:$A$4073,0)),"")</f>
        <v/>
      </c>
      <c r="G23" s="11">
        <f>IFERROR(INDEX(TeamGames!$L$2:$L$4073,MATCH($B$2&amp;"|"&amp;$A23,TeamGames!$A$2:$A$4073,0)),"")</f>
        <v/>
      </c>
      <c r="H23" s="11">
        <f>IFERROR(INDEX(TeamGames!$M$2:$M$4073,MATCH($B$2&amp;"|"&amp;$A23,TeamGames!$A$2:$A$4073,0)),"")</f>
        <v/>
      </c>
      <c r="I23" s="11">
        <f>IFERROR(INDEX(TeamGames!$N$2:$N$4073,MATCH($B$2&amp;"|"&amp;$A23,TeamGames!$A$2:$A$4073,0)),"")</f>
        <v/>
      </c>
      <c r="J23" s="11">
        <f>IFERROR(INDEX(TeamGames!$O$2:$O$4073,MATCH($B$2&amp;"|"&amp;$A23,TeamGames!$A$2:$A$4073,0)),"")</f>
        <v/>
      </c>
      <c r="K23" s="28">
        <f>IFERROR(INDEX(TeamGames!$P$2:$P$4073,MATCH($B$2&amp;"|"&amp;$A23,TeamGames!$A$2:$A$4073,0)),"")</f>
        <v/>
      </c>
      <c r="L23" s="28">
        <f>IFERROR(INDEX(TeamGames!$Q$2:$Q$4073,MATCH($B$2&amp;"|"&amp;$A23,TeamGames!$A$2:$A$4073,0)),"")</f>
        <v/>
      </c>
      <c r="M23" s="28">
        <f>IFERROR(INDEX(TeamGames!$R$2:$R$4073,MATCH($B$2&amp;"|"&amp;$A23,TeamGames!$A$2:$A$4073,0)),"")</f>
        <v/>
      </c>
      <c r="N23" s="13">
        <f>IFERROR(INDEX(TeamGames!$S$2:$S$4073,MATCH($B$2&amp;"|"&amp;$A23,TeamGames!$A$2:$A$4073,0)),"")</f>
        <v/>
      </c>
      <c r="O23" s="13">
        <f>IFERROR(INDEX(TeamGames!$T$2:$T$4073,MATCH($B$2&amp;"|"&amp;$A23,TeamGames!$A$2:$A$4073,0)),"")</f>
        <v/>
      </c>
      <c r="P23" s="13">
        <f>IFERROR(INDEX(TeamGames!$U$2:$U$4073,MATCH($B$2&amp;"|"&amp;$A23,TeamGames!$A$2:$A$4073,0)),"")</f>
        <v/>
      </c>
      <c r="Q23" s="14">
        <f>IFERROR(INDEX(TeamGames!$V$2:$V$4073,MATCH($B$2&amp;"|"&amp;$A23,TeamGames!$A$2:$A$4073,0)),"")</f>
        <v/>
      </c>
      <c r="R23" s="13">
        <f>IFERROR(INDEX(TeamGames!$W$2:$W$4073,MATCH($B$2&amp;"|"&amp;$A23,TeamGames!$A$2:$A$4073,0)),"")</f>
        <v/>
      </c>
      <c r="S23" s="14">
        <f>IFERROR(INDEX(TeamGames!$Y$2:$Y$4073,MATCH($B$2&amp;"|"&amp;$A23,TeamGames!$A$2:$A$4073,0)),"")</f>
        <v/>
      </c>
      <c r="T23" s="14">
        <f>IFERROR(INDEX(TeamGames!$Z$2:$Z$4073,MATCH($B$2&amp;"|"&amp;$A23,TeamGames!$A$2:$A$4073,0)),"")</f>
        <v/>
      </c>
      <c r="U23" s="13">
        <f>IFERROR(IF(INDEX(TeamGames!$AB$2:$AB$4073,MATCH($B$2&amp;"|"&amp;$A23,TeamGames!$A$2:$A$4073,0))="","",INDEX(TeamGames!$AB$2:$AB$4073,MATCH($B$2&amp;"|"&amp;$A23,TeamGames!$A$2:$A$4073,0))),"")</f>
        <v/>
      </c>
      <c r="V23" s="13">
        <f>IFERROR(IF(INDEX(TeamGames!$AC$2:$AC$4073,MATCH($B$2&amp;"|"&amp;$A23,TeamGames!$A$2:$A$4073,0))="","",INDEX(TeamGames!$AC$2:$AC$4073,MATCH($B$2&amp;"|"&amp;$A23,TeamGames!$A$2:$A$4073,0))),"")</f>
        <v/>
      </c>
      <c r="W23" s="11">
        <f>IFERROR(IF(INDEX(TeamGames!$AD$2:$AD$4073,MATCH($B$2&amp;"|"&amp;$A23,TeamGames!$A$2:$A$4073,0))="","",INDEX(TeamGames!$AD$2:$AD$4073,MATCH($B$2&amp;"|"&amp;$A23,TeamGames!$A$2:$A$4073,0))),"")</f>
        <v/>
      </c>
      <c r="X23" s="13">
        <f>IF(J23="","",SUM(J$21:J23))</f>
        <v/>
      </c>
      <c r="Y23" s="13">
        <f>IF(N23="","",SUM(N$21:N23))</f>
        <v/>
      </c>
      <c r="Z23" s="13">
        <f>IF(R23="","",SUM(R$21:R23))</f>
        <v/>
      </c>
    </row>
    <row r="24">
      <c r="A24" s="24" t="n">
        <v>4</v>
      </c>
      <c r="B24" s="11">
        <f>IFERROR(INDEX(TeamGames!$F$2:$F$4073,MATCH($B$2&amp;"|"&amp;$A24,TeamGames!$A$2:$A$4073,0)),"")</f>
        <v/>
      </c>
      <c r="C24" s="27">
        <f>IFERROR(INDEX(TeamGames!$G$2:$G$4073,MATCH($B$2&amp;"|"&amp;$A24,TeamGames!$A$2:$A$4073,0)),"")</f>
        <v/>
      </c>
      <c r="D24" s="11">
        <f>IFERROR(INDEX(TeamGames!$H$2:$H$4073,MATCH($B$2&amp;"|"&amp;$A24,TeamGames!$A$2:$A$4073,0)),"")</f>
        <v/>
      </c>
      <c r="E24" s="11">
        <f>IFERROR(INDEX(TeamGames!$I$2:$I$4073,MATCH($B$2&amp;"|"&amp;$A24,TeamGames!$A$2:$A$4073,0)),"")</f>
        <v/>
      </c>
      <c r="F24" s="11">
        <f>IFERROR(INDEX(TeamGames!$K$2:$K$4073,MATCH($B$2&amp;"|"&amp;$A24,TeamGames!$A$2:$A$4073,0)),"")</f>
        <v/>
      </c>
      <c r="G24" s="11">
        <f>IFERROR(INDEX(TeamGames!$L$2:$L$4073,MATCH($B$2&amp;"|"&amp;$A24,TeamGames!$A$2:$A$4073,0)),"")</f>
        <v/>
      </c>
      <c r="H24" s="11">
        <f>IFERROR(INDEX(TeamGames!$M$2:$M$4073,MATCH($B$2&amp;"|"&amp;$A24,TeamGames!$A$2:$A$4073,0)),"")</f>
        <v/>
      </c>
      <c r="I24" s="11">
        <f>IFERROR(INDEX(TeamGames!$N$2:$N$4073,MATCH($B$2&amp;"|"&amp;$A24,TeamGames!$A$2:$A$4073,0)),"")</f>
        <v/>
      </c>
      <c r="J24" s="11">
        <f>IFERROR(INDEX(TeamGames!$O$2:$O$4073,MATCH($B$2&amp;"|"&amp;$A24,TeamGames!$A$2:$A$4073,0)),"")</f>
        <v/>
      </c>
      <c r="K24" s="28">
        <f>IFERROR(INDEX(TeamGames!$P$2:$P$4073,MATCH($B$2&amp;"|"&amp;$A24,TeamGames!$A$2:$A$4073,0)),"")</f>
        <v/>
      </c>
      <c r="L24" s="28">
        <f>IFERROR(INDEX(TeamGames!$Q$2:$Q$4073,MATCH($B$2&amp;"|"&amp;$A24,TeamGames!$A$2:$A$4073,0)),"")</f>
        <v/>
      </c>
      <c r="M24" s="28">
        <f>IFERROR(INDEX(TeamGames!$R$2:$R$4073,MATCH($B$2&amp;"|"&amp;$A24,TeamGames!$A$2:$A$4073,0)),"")</f>
        <v/>
      </c>
      <c r="N24" s="13">
        <f>IFERROR(INDEX(TeamGames!$S$2:$S$4073,MATCH($B$2&amp;"|"&amp;$A24,TeamGames!$A$2:$A$4073,0)),"")</f>
        <v/>
      </c>
      <c r="O24" s="13">
        <f>IFERROR(INDEX(TeamGames!$T$2:$T$4073,MATCH($B$2&amp;"|"&amp;$A24,TeamGames!$A$2:$A$4073,0)),"")</f>
        <v/>
      </c>
      <c r="P24" s="13">
        <f>IFERROR(INDEX(TeamGames!$U$2:$U$4073,MATCH($B$2&amp;"|"&amp;$A24,TeamGames!$A$2:$A$4073,0)),"")</f>
        <v/>
      </c>
      <c r="Q24" s="14">
        <f>IFERROR(INDEX(TeamGames!$V$2:$V$4073,MATCH($B$2&amp;"|"&amp;$A24,TeamGames!$A$2:$A$4073,0)),"")</f>
        <v/>
      </c>
      <c r="R24" s="13">
        <f>IFERROR(INDEX(TeamGames!$W$2:$W$4073,MATCH($B$2&amp;"|"&amp;$A24,TeamGames!$A$2:$A$4073,0)),"")</f>
        <v/>
      </c>
      <c r="S24" s="14">
        <f>IFERROR(INDEX(TeamGames!$Y$2:$Y$4073,MATCH($B$2&amp;"|"&amp;$A24,TeamGames!$A$2:$A$4073,0)),"")</f>
        <v/>
      </c>
      <c r="T24" s="14">
        <f>IFERROR(INDEX(TeamGames!$Z$2:$Z$4073,MATCH($B$2&amp;"|"&amp;$A24,TeamGames!$A$2:$A$4073,0)),"")</f>
        <v/>
      </c>
      <c r="U24" s="13">
        <f>IFERROR(IF(INDEX(TeamGames!$AB$2:$AB$4073,MATCH($B$2&amp;"|"&amp;$A24,TeamGames!$A$2:$A$4073,0))="","",INDEX(TeamGames!$AB$2:$AB$4073,MATCH($B$2&amp;"|"&amp;$A24,TeamGames!$A$2:$A$4073,0))),"")</f>
        <v/>
      </c>
      <c r="V24" s="13">
        <f>IFERROR(IF(INDEX(TeamGames!$AC$2:$AC$4073,MATCH($B$2&amp;"|"&amp;$A24,TeamGames!$A$2:$A$4073,0))="","",INDEX(TeamGames!$AC$2:$AC$4073,MATCH($B$2&amp;"|"&amp;$A24,TeamGames!$A$2:$A$4073,0))),"")</f>
        <v/>
      </c>
      <c r="W24" s="11">
        <f>IFERROR(IF(INDEX(TeamGames!$AD$2:$AD$4073,MATCH($B$2&amp;"|"&amp;$A24,TeamGames!$A$2:$A$4073,0))="","",INDEX(TeamGames!$AD$2:$AD$4073,MATCH($B$2&amp;"|"&amp;$A24,TeamGames!$A$2:$A$4073,0))),"")</f>
        <v/>
      </c>
      <c r="X24" s="13">
        <f>IF(J24="","",SUM(J$21:J24))</f>
        <v/>
      </c>
      <c r="Y24" s="13">
        <f>IF(N24="","",SUM(N$21:N24))</f>
        <v/>
      </c>
      <c r="Z24" s="13">
        <f>IF(R24="","",SUM(R$21:R24))</f>
        <v/>
      </c>
    </row>
    <row r="25">
      <c r="A25" s="24" t="n">
        <v>5</v>
      </c>
      <c r="B25" s="11">
        <f>IFERROR(INDEX(TeamGames!$F$2:$F$4073,MATCH($B$2&amp;"|"&amp;$A25,TeamGames!$A$2:$A$4073,0)),"")</f>
        <v/>
      </c>
      <c r="C25" s="27">
        <f>IFERROR(INDEX(TeamGames!$G$2:$G$4073,MATCH($B$2&amp;"|"&amp;$A25,TeamGames!$A$2:$A$4073,0)),"")</f>
        <v/>
      </c>
      <c r="D25" s="11">
        <f>IFERROR(INDEX(TeamGames!$H$2:$H$4073,MATCH($B$2&amp;"|"&amp;$A25,TeamGames!$A$2:$A$4073,0)),"")</f>
        <v/>
      </c>
      <c r="E25" s="11">
        <f>IFERROR(INDEX(TeamGames!$I$2:$I$4073,MATCH($B$2&amp;"|"&amp;$A25,TeamGames!$A$2:$A$4073,0)),"")</f>
        <v/>
      </c>
      <c r="F25" s="11">
        <f>IFERROR(INDEX(TeamGames!$K$2:$K$4073,MATCH($B$2&amp;"|"&amp;$A25,TeamGames!$A$2:$A$4073,0)),"")</f>
        <v/>
      </c>
      <c r="G25" s="11">
        <f>IFERROR(INDEX(TeamGames!$L$2:$L$4073,MATCH($B$2&amp;"|"&amp;$A25,TeamGames!$A$2:$A$4073,0)),"")</f>
        <v/>
      </c>
      <c r="H25" s="11">
        <f>IFERROR(INDEX(TeamGames!$M$2:$M$4073,MATCH($B$2&amp;"|"&amp;$A25,TeamGames!$A$2:$A$4073,0)),"")</f>
        <v/>
      </c>
      <c r="I25" s="11">
        <f>IFERROR(INDEX(TeamGames!$N$2:$N$4073,MATCH($B$2&amp;"|"&amp;$A25,TeamGames!$A$2:$A$4073,0)),"")</f>
        <v/>
      </c>
      <c r="J25" s="11">
        <f>IFERROR(INDEX(TeamGames!$O$2:$O$4073,MATCH($B$2&amp;"|"&amp;$A25,TeamGames!$A$2:$A$4073,0)),"")</f>
        <v/>
      </c>
      <c r="K25" s="28">
        <f>IFERROR(INDEX(TeamGames!$P$2:$P$4073,MATCH($B$2&amp;"|"&amp;$A25,TeamGames!$A$2:$A$4073,0)),"")</f>
        <v/>
      </c>
      <c r="L25" s="28">
        <f>IFERROR(INDEX(TeamGames!$Q$2:$Q$4073,MATCH($B$2&amp;"|"&amp;$A25,TeamGames!$A$2:$A$4073,0)),"")</f>
        <v/>
      </c>
      <c r="M25" s="28">
        <f>IFERROR(INDEX(TeamGames!$R$2:$R$4073,MATCH($B$2&amp;"|"&amp;$A25,TeamGames!$A$2:$A$4073,0)),"")</f>
        <v/>
      </c>
      <c r="N25" s="13">
        <f>IFERROR(INDEX(TeamGames!$S$2:$S$4073,MATCH($B$2&amp;"|"&amp;$A25,TeamGames!$A$2:$A$4073,0)),"")</f>
        <v/>
      </c>
      <c r="O25" s="13">
        <f>IFERROR(INDEX(TeamGames!$T$2:$T$4073,MATCH($B$2&amp;"|"&amp;$A25,TeamGames!$A$2:$A$4073,0)),"")</f>
        <v/>
      </c>
      <c r="P25" s="13">
        <f>IFERROR(INDEX(TeamGames!$U$2:$U$4073,MATCH($B$2&amp;"|"&amp;$A25,TeamGames!$A$2:$A$4073,0)),"")</f>
        <v/>
      </c>
      <c r="Q25" s="14">
        <f>IFERROR(INDEX(TeamGames!$V$2:$V$4073,MATCH($B$2&amp;"|"&amp;$A25,TeamGames!$A$2:$A$4073,0)),"")</f>
        <v/>
      </c>
      <c r="R25" s="13">
        <f>IFERROR(INDEX(TeamGames!$W$2:$W$4073,MATCH($B$2&amp;"|"&amp;$A25,TeamGames!$A$2:$A$4073,0)),"")</f>
        <v/>
      </c>
      <c r="S25" s="14">
        <f>IFERROR(INDEX(TeamGames!$Y$2:$Y$4073,MATCH($B$2&amp;"|"&amp;$A25,TeamGames!$A$2:$A$4073,0)),"")</f>
        <v/>
      </c>
      <c r="T25" s="14">
        <f>IFERROR(INDEX(TeamGames!$Z$2:$Z$4073,MATCH($B$2&amp;"|"&amp;$A25,TeamGames!$A$2:$A$4073,0)),"")</f>
        <v/>
      </c>
      <c r="U25" s="13">
        <f>IFERROR(IF(INDEX(TeamGames!$AB$2:$AB$4073,MATCH($B$2&amp;"|"&amp;$A25,TeamGames!$A$2:$A$4073,0))="","",INDEX(TeamGames!$AB$2:$AB$4073,MATCH($B$2&amp;"|"&amp;$A25,TeamGames!$A$2:$A$4073,0))),"")</f>
        <v/>
      </c>
      <c r="V25" s="13">
        <f>IFERROR(IF(INDEX(TeamGames!$AC$2:$AC$4073,MATCH($B$2&amp;"|"&amp;$A25,TeamGames!$A$2:$A$4073,0))="","",INDEX(TeamGames!$AC$2:$AC$4073,MATCH($B$2&amp;"|"&amp;$A25,TeamGames!$A$2:$A$4073,0))),"")</f>
        <v/>
      </c>
      <c r="W25" s="11">
        <f>IFERROR(IF(INDEX(TeamGames!$AD$2:$AD$4073,MATCH($B$2&amp;"|"&amp;$A25,TeamGames!$A$2:$A$4073,0))="","",INDEX(TeamGames!$AD$2:$AD$4073,MATCH($B$2&amp;"|"&amp;$A25,TeamGames!$A$2:$A$4073,0))),"")</f>
        <v/>
      </c>
      <c r="X25" s="13">
        <f>IF(J25="","",SUM(J$21:J25))</f>
        <v/>
      </c>
      <c r="Y25" s="13">
        <f>IF(N25="","",SUM(N$21:N25))</f>
        <v/>
      </c>
      <c r="Z25" s="13">
        <f>IF(R25="","",SUM(R$21:R25))</f>
        <v/>
      </c>
    </row>
    <row r="26">
      <c r="A26" s="24" t="n">
        <v>6</v>
      </c>
      <c r="B26" s="11">
        <f>IFERROR(INDEX(TeamGames!$F$2:$F$4073,MATCH($B$2&amp;"|"&amp;$A26,TeamGames!$A$2:$A$4073,0)),"")</f>
        <v/>
      </c>
      <c r="C26" s="27">
        <f>IFERROR(INDEX(TeamGames!$G$2:$G$4073,MATCH($B$2&amp;"|"&amp;$A26,TeamGames!$A$2:$A$4073,0)),"")</f>
        <v/>
      </c>
      <c r="D26" s="11">
        <f>IFERROR(INDEX(TeamGames!$H$2:$H$4073,MATCH($B$2&amp;"|"&amp;$A26,TeamGames!$A$2:$A$4073,0)),"")</f>
        <v/>
      </c>
      <c r="E26" s="11">
        <f>IFERROR(INDEX(TeamGames!$I$2:$I$4073,MATCH($B$2&amp;"|"&amp;$A26,TeamGames!$A$2:$A$4073,0)),"")</f>
        <v/>
      </c>
      <c r="F26" s="11">
        <f>IFERROR(INDEX(TeamGames!$K$2:$K$4073,MATCH($B$2&amp;"|"&amp;$A26,TeamGames!$A$2:$A$4073,0)),"")</f>
        <v/>
      </c>
      <c r="G26" s="11">
        <f>IFERROR(INDEX(TeamGames!$L$2:$L$4073,MATCH($B$2&amp;"|"&amp;$A26,TeamGames!$A$2:$A$4073,0)),"")</f>
        <v/>
      </c>
      <c r="H26" s="11">
        <f>IFERROR(INDEX(TeamGames!$M$2:$M$4073,MATCH($B$2&amp;"|"&amp;$A26,TeamGames!$A$2:$A$4073,0)),"")</f>
        <v/>
      </c>
      <c r="I26" s="11">
        <f>IFERROR(INDEX(TeamGames!$N$2:$N$4073,MATCH($B$2&amp;"|"&amp;$A26,TeamGames!$A$2:$A$4073,0)),"")</f>
        <v/>
      </c>
      <c r="J26" s="11">
        <f>IFERROR(INDEX(TeamGames!$O$2:$O$4073,MATCH($B$2&amp;"|"&amp;$A26,TeamGames!$A$2:$A$4073,0)),"")</f>
        <v/>
      </c>
      <c r="K26" s="28">
        <f>IFERROR(INDEX(TeamGames!$P$2:$P$4073,MATCH($B$2&amp;"|"&amp;$A26,TeamGames!$A$2:$A$4073,0)),"")</f>
        <v/>
      </c>
      <c r="L26" s="28">
        <f>IFERROR(INDEX(TeamGames!$Q$2:$Q$4073,MATCH($B$2&amp;"|"&amp;$A26,TeamGames!$A$2:$A$4073,0)),"")</f>
        <v/>
      </c>
      <c r="M26" s="28">
        <f>IFERROR(INDEX(TeamGames!$R$2:$R$4073,MATCH($B$2&amp;"|"&amp;$A26,TeamGames!$A$2:$A$4073,0)),"")</f>
        <v/>
      </c>
      <c r="N26" s="13">
        <f>IFERROR(INDEX(TeamGames!$S$2:$S$4073,MATCH($B$2&amp;"|"&amp;$A26,TeamGames!$A$2:$A$4073,0)),"")</f>
        <v/>
      </c>
      <c r="O26" s="13">
        <f>IFERROR(INDEX(TeamGames!$T$2:$T$4073,MATCH($B$2&amp;"|"&amp;$A26,TeamGames!$A$2:$A$4073,0)),"")</f>
        <v/>
      </c>
      <c r="P26" s="13">
        <f>IFERROR(INDEX(TeamGames!$U$2:$U$4073,MATCH($B$2&amp;"|"&amp;$A26,TeamGames!$A$2:$A$4073,0)),"")</f>
        <v/>
      </c>
      <c r="Q26" s="14">
        <f>IFERROR(INDEX(TeamGames!$V$2:$V$4073,MATCH($B$2&amp;"|"&amp;$A26,TeamGames!$A$2:$A$4073,0)),"")</f>
        <v/>
      </c>
      <c r="R26" s="13">
        <f>IFERROR(INDEX(TeamGames!$W$2:$W$4073,MATCH($B$2&amp;"|"&amp;$A26,TeamGames!$A$2:$A$4073,0)),"")</f>
        <v/>
      </c>
      <c r="S26" s="14">
        <f>IFERROR(INDEX(TeamGames!$Y$2:$Y$4073,MATCH($B$2&amp;"|"&amp;$A26,TeamGames!$A$2:$A$4073,0)),"")</f>
        <v/>
      </c>
      <c r="T26" s="14">
        <f>IFERROR(INDEX(TeamGames!$Z$2:$Z$4073,MATCH($B$2&amp;"|"&amp;$A26,TeamGames!$A$2:$A$4073,0)),"")</f>
        <v/>
      </c>
      <c r="U26" s="13">
        <f>IFERROR(IF(INDEX(TeamGames!$AB$2:$AB$4073,MATCH($B$2&amp;"|"&amp;$A26,TeamGames!$A$2:$A$4073,0))="","",INDEX(TeamGames!$AB$2:$AB$4073,MATCH($B$2&amp;"|"&amp;$A26,TeamGames!$A$2:$A$4073,0))),"")</f>
        <v/>
      </c>
      <c r="V26" s="13">
        <f>IFERROR(IF(INDEX(TeamGames!$AC$2:$AC$4073,MATCH($B$2&amp;"|"&amp;$A26,TeamGames!$A$2:$A$4073,0))="","",INDEX(TeamGames!$AC$2:$AC$4073,MATCH($B$2&amp;"|"&amp;$A26,TeamGames!$A$2:$A$4073,0))),"")</f>
        <v/>
      </c>
      <c r="W26" s="11">
        <f>IFERROR(IF(INDEX(TeamGames!$AD$2:$AD$4073,MATCH($B$2&amp;"|"&amp;$A26,TeamGames!$A$2:$A$4073,0))="","",INDEX(TeamGames!$AD$2:$AD$4073,MATCH($B$2&amp;"|"&amp;$A26,TeamGames!$A$2:$A$4073,0))),"")</f>
        <v/>
      </c>
      <c r="X26" s="13">
        <f>IF(J26="","",SUM(J$21:J26))</f>
        <v/>
      </c>
      <c r="Y26" s="13">
        <f>IF(N26="","",SUM(N$21:N26))</f>
        <v/>
      </c>
      <c r="Z26" s="13">
        <f>IF(R26="","",SUM(R$21:R26))</f>
        <v/>
      </c>
    </row>
    <row r="27">
      <c r="A27" s="24" t="n">
        <v>7</v>
      </c>
      <c r="B27" s="11">
        <f>IFERROR(INDEX(TeamGames!$F$2:$F$4073,MATCH($B$2&amp;"|"&amp;$A27,TeamGames!$A$2:$A$4073,0)),"")</f>
        <v/>
      </c>
      <c r="C27" s="27">
        <f>IFERROR(INDEX(TeamGames!$G$2:$G$4073,MATCH($B$2&amp;"|"&amp;$A27,TeamGames!$A$2:$A$4073,0)),"")</f>
        <v/>
      </c>
      <c r="D27" s="11">
        <f>IFERROR(INDEX(TeamGames!$H$2:$H$4073,MATCH($B$2&amp;"|"&amp;$A27,TeamGames!$A$2:$A$4073,0)),"")</f>
        <v/>
      </c>
      <c r="E27" s="11">
        <f>IFERROR(INDEX(TeamGames!$I$2:$I$4073,MATCH($B$2&amp;"|"&amp;$A27,TeamGames!$A$2:$A$4073,0)),"")</f>
        <v/>
      </c>
      <c r="F27" s="11">
        <f>IFERROR(INDEX(TeamGames!$K$2:$K$4073,MATCH($B$2&amp;"|"&amp;$A27,TeamGames!$A$2:$A$4073,0)),"")</f>
        <v/>
      </c>
      <c r="G27" s="11">
        <f>IFERROR(INDEX(TeamGames!$L$2:$L$4073,MATCH($B$2&amp;"|"&amp;$A27,TeamGames!$A$2:$A$4073,0)),"")</f>
        <v/>
      </c>
      <c r="H27" s="11">
        <f>IFERROR(INDEX(TeamGames!$M$2:$M$4073,MATCH($B$2&amp;"|"&amp;$A27,TeamGames!$A$2:$A$4073,0)),"")</f>
        <v/>
      </c>
      <c r="I27" s="11">
        <f>IFERROR(INDEX(TeamGames!$N$2:$N$4073,MATCH($B$2&amp;"|"&amp;$A27,TeamGames!$A$2:$A$4073,0)),"")</f>
        <v/>
      </c>
      <c r="J27" s="11">
        <f>IFERROR(INDEX(TeamGames!$O$2:$O$4073,MATCH($B$2&amp;"|"&amp;$A27,TeamGames!$A$2:$A$4073,0)),"")</f>
        <v/>
      </c>
      <c r="K27" s="28">
        <f>IFERROR(INDEX(TeamGames!$P$2:$P$4073,MATCH($B$2&amp;"|"&amp;$A27,TeamGames!$A$2:$A$4073,0)),"")</f>
        <v/>
      </c>
      <c r="L27" s="28">
        <f>IFERROR(INDEX(TeamGames!$Q$2:$Q$4073,MATCH($B$2&amp;"|"&amp;$A27,TeamGames!$A$2:$A$4073,0)),"")</f>
        <v/>
      </c>
      <c r="M27" s="28">
        <f>IFERROR(INDEX(TeamGames!$R$2:$R$4073,MATCH($B$2&amp;"|"&amp;$A27,TeamGames!$A$2:$A$4073,0)),"")</f>
        <v/>
      </c>
      <c r="N27" s="13">
        <f>IFERROR(INDEX(TeamGames!$S$2:$S$4073,MATCH($B$2&amp;"|"&amp;$A27,TeamGames!$A$2:$A$4073,0)),"")</f>
        <v/>
      </c>
      <c r="O27" s="13">
        <f>IFERROR(INDEX(TeamGames!$T$2:$T$4073,MATCH($B$2&amp;"|"&amp;$A27,TeamGames!$A$2:$A$4073,0)),"")</f>
        <v/>
      </c>
      <c r="P27" s="13">
        <f>IFERROR(INDEX(TeamGames!$U$2:$U$4073,MATCH($B$2&amp;"|"&amp;$A27,TeamGames!$A$2:$A$4073,0)),"")</f>
        <v/>
      </c>
      <c r="Q27" s="14">
        <f>IFERROR(INDEX(TeamGames!$V$2:$V$4073,MATCH($B$2&amp;"|"&amp;$A27,TeamGames!$A$2:$A$4073,0)),"")</f>
        <v/>
      </c>
      <c r="R27" s="13">
        <f>IFERROR(INDEX(TeamGames!$W$2:$W$4073,MATCH($B$2&amp;"|"&amp;$A27,TeamGames!$A$2:$A$4073,0)),"")</f>
        <v/>
      </c>
      <c r="S27" s="14">
        <f>IFERROR(INDEX(TeamGames!$Y$2:$Y$4073,MATCH($B$2&amp;"|"&amp;$A27,TeamGames!$A$2:$A$4073,0)),"")</f>
        <v/>
      </c>
      <c r="T27" s="14">
        <f>IFERROR(INDEX(TeamGames!$Z$2:$Z$4073,MATCH($B$2&amp;"|"&amp;$A27,TeamGames!$A$2:$A$4073,0)),"")</f>
        <v/>
      </c>
      <c r="U27" s="13">
        <f>IFERROR(IF(INDEX(TeamGames!$AB$2:$AB$4073,MATCH($B$2&amp;"|"&amp;$A27,TeamGames!$A$2:$A$4073,0))="","",INDEX(TeamGames!$AB$2:$AB$4073,MATCH($B$2&amp;"|"&amp;$A27,TeamGames!$A$2:$A$4073,0))),"")</f>
        <v/>
      </c>
      <c r="V27" s="13">
        <f>IFERROR(IF(INDEX(TeamGames!$AC$2:$AC$4073,MATCH($B$2&amp;"|"&amp;$A27,TeamGames!$A$2:$A$4073,0))="","",INDEX(TeamGames!$AC$2:$AC$4073,MATCH($B$2&amp;"|"&amp;$A27,TeamGames!$A$2:$A$4073,0))),"")</f>
        <v/>
      </c>
      <c r="W27" s="11">
        <f>IFERROR(IF(INDEX(TeamGames!$AD$2:$AD$4073,MATCH($B$2&amp;"|"&amp;$A27,TeamGames!$A$2:$A$4073,0))="","",INDEX(TeamGames!$AD$2:$AD$4073,MATCH($B$2&amp;"|"&amp;$A27,TeamGames!$A$2:$A$4073,0))),"")</f>
        <v/>
      </c>
      <c r="X27" s="13">
        <f>IF(J27="","",SUM(J$21:J27))</f>
        <v/>
      </c>
      <c r="Y27" s="13">
        <f>IF(N27="","",SUM(N$21:N27))</f>
        <v/>
      </c>
      <c r="Z27" s="13">
        <f>IF(R27="","",SUM(R$21:R27))</f>
        <v/>
      </c>
    </row>
    <row r="28">
      <c r="A28" s="24" t="n">
        <v>8</v>
      </c>
      <c r="B28" s="11">
        <f>IFERROR(INDEX(TeamGames!$F$2:$F$4073,MATCH($B$2&amp;"|"&amp;$A28,TeamGames!$A$2:$A$4073,0)),"")</f>
        <v/>
      </c>
      <c r="C28" s="27">
        <f>IFERROR(INDEX(TeamGames!$G$2:$G$4073,MATCH($B$2&amp;"|"&amp;$A28,TeamGames!$A$2:$A$4073,0)),"")</f>
        <v/>
      </c>
      <c r="D28" s="11">
        <f>IFERROR(INDEX(TeamGames!$H$2:$H$4073,MATCH($B$2&amp;"|"&amp;$A28,TeamGames!$A$2:$A$4073,0)),"")</f>
        <v/>
      </c>
      <c r="E28" s="11">
        <f>IFERROR(INDEX(TeamGames!$I$2:$I$4073,MATCH($B$2&amp;"|"&amp;$A28,TeamGames!$A$2:$A$4073,0)),"")</f>
        <v/>
      </c>
      <c r="F28" s="11">
        <f>IFERROR(INDEX(TeamGames!$K$2:$K$4073,MATCH($B$2&amp;"|"&amp;$A28,TeamGames!$A$2:$A$4073,0)),"")</f>
        <v/>
      </c>
      <c r="G28" s="11">
        <f>IFERROR(INDEX(TeamGames!$L$2:$L$4073,MATCH($B$2&amp;"|"&amp;$A28,TeamGames!$A$2:$A$4073,0)),"")</f>
        <v/>
      </c>
      <c r="H28" s="11">
        <f>IFERROR(INDEX(TeamGames!$M$2:$M$4073,MATCH($B$2&amp;"|"&amp;$A28,TeamGames!$A$2:$A$4073,0)),"")</f>
        <v/>
      </c>
      <c r="I28" s="11">
        <f>IFERROR(INDEX(TeamGames!$N$2:$N$4073,MATCH($B$2&amp;"|"&amp;$A28,TeamGames!$A$2:$A$4073,0)),"")</f>
        <v/>
      </c>
      <c r="J28" s="11">
        <f>IFERROR(INDEX(TeamGames!$O$2:$O$4073,MATCH($B$2&amp;"|"&amp;$A28,TeamGames!$A$2:$A$4073,0)),"")</f>
        <v/>
      </c>
      <c r="K28" s="28">
        <f>IFERROR(INDEX(TeamGames!$P$2:$P$4073,MATCH($B$2&amp;"|"&amp;$A28,TeamGames!$A$2:$A$4073,0)),"")</f>
        <v/>
      </c>
      <c r="L28" s="28">
        <f>IFERROR(INDEX(TeamGames!$Q$2:$Q$4073,MATCH($B$2&amp;"|"&amp;$A28,TeamGames!$A$2:$A$4073,0)),"")</f>
        <v/>
      </c>
      <c r="M28" s="28">
        <f>IFERROR(INDEX(TeamGames!$R$2:$R$4073,MATCH($B$2&amp;"|"&amp;$A28,TeamGames!$A$2:$A$4073,0)),"")</f>
        <v/>
      </c>
      <c r="N28" s="13">
        <f>IFERROR(INDEX(TeamGames!$S$2:$S$4073,MATCH($B$2&amp;"|"&amp;$A28,TeamGames!$A$2:$A$4073,0)),"")</f>
        <v/>
      </c>
      <c r="O28" s="13">
        <f>IFERROR(INDEX(TeamGames!$T$2:$T$4073,MATCH($B$2&amp;"|"&amp;$A28,TeamGames!$A$2:$A$4073,0)),"")</f>
        <v/>
      </c>
      <c r="P28" s="13">
        <f>IFERROR(INDEX(TeamGames!$U$2:$U$4073,MATCH($B$2&amp;"|"&amp;$A28,TeamGames!$A$2:$A$4073,0)),"")</f>
        <v/>
      </c>
      <c r="Q28" s="14">
        <f>IFERROR(INDEX(TeamGames!$V$2:$V$4073,MATCH($B$2&amp;"|"&amp;$A28,TeamGames!$A$2:$A$4073,0)),"")</f>
        <v/>
      </c>
      <c r="R28" s="13">
        <f>IFERROR(INDEX(TeamGames!$W$2:$W$4073,MATCH($B$2&amp;"|"&amp;$A28,TeamGames!$A$2:$A$4073,0)),"")</f>
        <v/>
      </c>
      <c r="S28" s="14">
        <f>IFERROR(INDEX(TeamGames!$Y$2:$Y$4073,MATCH($B$2&amp;"|"&amp;$A28,TeamGames!$A$2:$A$4073,0)),"")</f>
        <v/>
      </c>
      <c r="T28" s="14">
        <f>IFERROR(INDEX(TeamGames!$Z$2:$Z$4073,MATCH($B$2&amp;"|"&amp;$A28,TeamGames!$A$2:$A$4073,0)),"")</f>
        <v/>
      </c>
      <c r="U28" s="13">
        <f>IFERROR(IF(INDEX(TeamGames!$AB$2:$AB$4073,MATCH($B$2&amp;"|"&amp;$A28,TeamGames!$A$2:$A$4073,0))="","",INDEX(TeamGames!$AB$2:$AB$4073,MATCH($B$2&amp;"|"&amp;$A28,TeamGames!$A$2:$A$4073,0))),"")</f>
        <v/>
      </c>
      <c r="V28" s="13">
        <f>IFERROR(IF(INDEX(TeamGames!$AC$2:$AC$4073,MATCH($B$2&amp;"|"&amp;$A28,TeamGames!$A$2:$A$4073,0))="","",INDEX(TeamGames!$AC$2:$AC$4073,MATCH($B$2&amp;"|"&amp;$A28,TeamGames!$A$2:$A$4073,0))),"")</f>
        <v/>
      </c>
      <c r="W28" s="11">
        <f>IFERROR(IF(INDEX(TeamGames!$AD$2:$AD$4073,MATCH($B$2&amp;"|"&amp;$A28,TeamGames!$A$2:$A$4073,0))="","",INDEX(TeamGames!$AD$2:$AD$4073,MATCH($B$2&amp;"|"&amp;$A28,TeamGames!$A$2:$A$4073,0))),"")</f>
        <v/>
      </c>
      <c r="X28" s="13">
        <f>IF(J28="","",SUM(J$21:J28))</f>
        <v/>
      </c>
      <c r="Y28" s="13">
        <f>IF(N28="","",SUM(N$21:N28))</f>
        <v/>
      </c>
      <c r="Z28" s="13">
        <f>IF(R28="","",SUM(R$21:R28))</f>
        <v/>
      </c>
    </row>
    <row r="29">
      <c r="A29" s="24" t="n">
        <v>9</v>
      </c>
      <c r="B29" s="11">
        <f>IFERROR(INDEX(TeamGames!$F$2:$F$4073,MATCH($B$2&amp;"|"&amp;$A29,TeamGames!$A$2:$A$4073,0)),"")</f>
        <v/>
      </c>
      <c r="C29" s="27">
        <f>IFERROR(INDEX(TeamGames!$G$2:$G$4073,MATCH($B$2&amp;"|"&amp;$A29,TeamGames!$A$2:$A$4073,0)),"")</f>
        <v/>
      </c>
      <c r="D29" s="11">
        <f>IFERROR(INDEX(TeamGames!$H$2:$H$4073,MATCH($B$2&amp;"|"&amp;$A29,TeamGames!$A$2:$A$4073,0)),"")</f>
        <v/>
      </c>
      <c r="E29" s="11">
        <f>IFERROR(INDEX(TeamGames!$I$2:$I$4073,MATCH($B$2&amp;"|"&amp;$A29,TeamGames!$A$2:$A$4073,0)),"")</f>
        <v/>
      </c>
      <c r="F29" s="11">
        <f>IFERROR(INDEX(TeamGames!$K$2:$K$4073,MATCH($B$2&amp;"|"&amp;$A29,TeamGames!$A$2:$A$4073,0)),"")</f>
        <v/>
      </c>
      <c r="G29" s="11">
        <f>IFERROR(INDEX(TeamGames!$L$2:$L$4073,MATCH($B$2&amp;"|"&amp;$A29,TeamGames!$A$2:$A$4073,0)),"")</f>
        <v/>
      </c>
      <c r="H29" s="11">
        <f>IFERROR(INDEX(TeamGames!$M$2:$M$4073,MATCH($B$2&amp;"|"&amp;$A29,TeamGames!$A$2:$A$4073,0)),"")</f>
        <v/>
      </c>
      <c r="I29" s="11">
        <f>IFERROR(INDEX(TeamGames!$N$2:$N$4073,MATCH($B$2&amp;"|"&amp;$A29,TeamGames!$A$2:$A$4073,0)),"")</f>
        <v/>
      </c>
      <c r="J29" s="11">
        <f>IFERROR(INDEX(TeamGames!$O$2:$O$4073,MATCH($B$2&amp;"|"&amp;$A29,TeamGames!$A$2:$A$4073,0)),"")</f>
        <v/>
      </c>
      <c r="K29" s="28">
        <f>IFERROR(INDEX(TeamGames!$P$2:$P$4073,MATCH($B$2&amp;"|"&amp;$A29,TeamGames!$A$2:$A$4073,0)),"")</f>
        <v/>
      </c>
      <c r="L29" s="28">
        <f>IFERROR(INDEX(TeamGames!$Q$2:$Q$4073,MATCH($B$2&amp;"|"&amp;$A29,TeamGames!$A$2:$A$4073,0)),"")</f>
        <v/>
      </c>
      <c r="M29" s="28">
        <f>IFERROR(INDEX(TeamGames!$R$2:$R$4073,MATCH($B$2&amp;"|"&amp;$A29,TeamGames!$A$2:$A$4073,0)),"")</f>
        <v/>
      </c>
      <c r="N29" s="13">
        <f>IFERROR(INDEX(TeamGames!$S$2:$S$4073,MATCH($B$2&amp;"|"&amp;$A29,TeamGames!$A$2:$A$4073,0)),"")</f>
        <v/>
      </c>
      <c r="O29" s="13">
        <f>IFERROR(INDEX(TeamGames!$T$2:$T$4073,MATCH($B$2&amp;"|"&amp;$A29,TeamGames!$A$2:$A$4073,0)),"")</f>
        <v/>
      </c>
      <c r="P29" s="13">
        <f>IFERROR(INDEX(TeamGames!$U$2:$U$4073,MATCH($B$2&amp;"|"&amp;$A29,TeamGames!$A$2:$A$4073,0)),"")</f>
        <v/>
      </c>
      <c r="Q29" s="14">
        <f>IFERROR(INDEX(TeamGames!$V$2:$V$4073,MATCH($B$2&amp;"|"&amp;$A29,TeamGames!$A$2:$A$4073,0)),"")</f>
        <v/>
      </c>
      <c r="R29" s="13">
        <f>IFERROR(INDEX(TeamGames!$W$2:$W$4073,MATCH($B$2&amp;"|"&amp;$A29,TeamGames!$A$2:$A$4073,0)),"")</f>
        <v/>
      </c>
      <c r="S29" s="14">
        <f>IFERROR(INDEX(TeamGames!$Y$2:$Y$4073,MATCH($B$2&amp;"|"&amp;$A29,TeamGames!$A$2:$A$4073,0)),"")</f>
        <v/>
      </c>
      <c r="T29" s="14">
        <f>IFERROR(INDEX(TeamGames!$Z$2:$Z$4073,MATCH($B$2&amp;"|"&amp;$A29,TeamGames!$A$2:$A$4073,0)),"")</f>
        <v/>
      </c>
      <c r="U29" s="13">
        <f>IFERROR(IF(INDEX(TeamGames!$AB$2:$AB$4073,MATCH($B$2&amp;"|"&amp;$A29,TeamGames!$A$2:$A$4073,0))="","",INDEX(TeamGames!$AB$2:$AB$4073,MATCH($B$2&amp;"|"&amp;$A29,TeamGames!$A$2:$A$4073,0))),"")</f>
        <v/>
      </c>
      <c r="V29" s="13">
        <f>IFERROR(IF(INDEX(TeamGames!$AC$2:$AC$4073,MATCH($B$2&amp;"|"&amp;$A29,TeamGames!$A$2:$A$4073,0))="","",INDEX(TeamGames!$AC$2:$AC$4073,MATCH($B$2&amp;"|"&amp;$A29,TeamGames!$A$2:$A$4073,0))),"")</f>
        <v/>
      </c>
      <c r="W29" s="11">
        <f>IFERROR(IF(INDEX(TeamGames!$AD$2:$AD$4073,MATCH($B$2&amp;"|"&amp;$A29,TeamGames!$A$2:$A$4073,0))="","",INDEX(TeamGames!$AD$2:$AD$4073,MATCH($B$2&amp;"|"&amp;$A29,TeamGames!$A$2:$A$4073,0))),"")</f>
        <v/>
      </c>
      <c r="X29" s="13">
        <f>IF(J29="","",SUM(J$21:J29))</f>
        <v/>
      </c>
      <c r="Y29" s="13">
        <f>IF(N29="","",SUM(N$21:N29))</f>
        <v/>
      </c>
      <c r="Z29" s="13">
        <f>IF(R29="","",SUM(R$21:R29))</f>
        <v/>
      </c>
    </row>
    <row r="30">
      <c r="A30" s="24" t="n">
        <v>10</v>
      </c>
      <c r="B30" s="11">
        <f>IFERROR(INDEX(TeamGames!$F$2:$F$4073,MATCH($B$2&amp;"|"&amp;$A30,TeamGames!$A$2:$A$4073,0)),"")</f>
        <v/>
      </c>
      <c r="C30" s="27">
        <f>IFERROR(INDEX(TeamGames!$G$2:$G$4073,MATCH($B$2&amp;"|"&amp;$A30,TeamGames!$A$2:$A$4073,0)),"")</f>
        <v/>
      </c>
      <c r="D30" s="11">
        <f>IFERROR(INDEX(TeamGames!$H$2:$H$4073,MATCH($B$2&amp;"|"&amp;$A30,TeamGames!$A$2:$A$4073,0)),"")</f>
        <v/>
      </c>
      <c r="E30" s="11">
        <f>IFERROR(INDEX(TeamGames!$I$2:$I$4073,MATCH($B$2&amp;"|"&amp;$A30,TeamGames!$A$2:$A$4073,0)),"")</f>
        <v/>
      </c>
      <c r="F30" s="11">
        <f>IFERROR(INDEX(TeamGames!$K$2:$K$4073,MATCH($B$2&amp;"|"&amp;$A30,TeamGames!$A$2:$A$4073,0)),"")</f>
        <v/>
      </c>
      <c r="G30" s="11">
        <f>IFERROR(INDEX(TeamGames!$L$2:$L$4073,MATCH($B$2&amp;"|"&amp;$A30,TeamGames!$A$2:$A$4073,0)),"")</f>
        <v/>
      </c>
      <c r="H30" s="11">
        <f>IFERROR(INDEX(TeamGames!$M$2:$M$4073,MATCH($B$2&amp;"|"&amp;$A30,TeamGames!$A$2:$A$4073,0)),"")</f>
        <v/>
      </c>
      <c r="I30" s="11">
        <f>IFERROR(INDEX(TeamGames!$N$2:$N$4073,MATCH($B$2&amp;"|"&amp;$A30,TeamGames!$A$2:$A$4073,0)),"")</f>
        <v/>
      </c>
      <c r="J30" s="11">
        <f>IFERROR(INDEX(TeamGames!$O$2:$O$4073,MATCH($B$2&amp;"|"&amp;$A30,TeamGames!$A$2:$A$4073,0)),"")</f>
        <v/>
      </c>
      <c r="K30" s="28">
        <f>IFERROR(INDEX(TeamGames!$P$2:$P$4073,MATCH($B$2&amp;"|"&amp;$A30,TeamGames!$A$2:$A$4073,0)),"")</f>
        <v/>
      </c>
      <c r="L30" s="28">
        <f>IFERROR(INDEX(TeamGames!$Q$2:$Q$4073,MATCH($B$2&amp;"|"&amp;$A30,TeamGames!$A$2:$A$4073,0)),"")</f>
        <v/>
      </c>
      <c r="M30" s="28">
        <f>IFERROR(INDEX(TeamGames!$R$2:$R$4073,MATCH($B$2&amp;"|"&amp;$A30,TeamGames!$A$2:$A$4073,0)),"")</f>
        <v/>
      </c>
      <c r="N30" s="13">
        <f>IFERROR(INDEX(TeamGames!$S$2:$S$4073,MATCH($B$2&amp;"|"&amp;$A30,TeamGames!$A$2:$A$4073,0)),"")</f>
        <v/>
      </c>
      <c r="O30" s="13">
        <f>IFERROR(INDEX(TeamGames!$T$2:$T$4073,MATCH($B$2&amp;"|"&amp;$A30,TeamGames!$A$2:$A$4073,0)),"")</f>
        <v/>
      </c>
      <c r="P30" s="13">
        <f>IFERROR(INDEX(TeamGames!$U$2:$U$4073,MATCH($B$2&amp;"|"&amp;$A30,TeamGames!$A$2:$A$4073,0)),"")</f>
        <v/>
      </c>
      <c r="Q30" s="14">
        <f>IFERROR(INDEX(TeamGames!$V$2:$V$4073,MATCH($B$2&amp;"|"&amp;$A30,TeamGames!$A$2:$A$4073,0)),"")</f>
        <v/>
      </c>
      <c r="R30" s="13">
        <f>IFERROR(INDEX(TeamGames!$W$2:$W$4073,MATCH($B$2&amp;"|"&amp;$A30,TeamGames!$A$2:$A$4073,0)),"")</f>
        <v/>
      </c>
      <c r="S30" s="14">
        <f>IFERROR(INDEX(TeamGames!$Y$2:$Y$4073,MATCH($B$2&amp;"|"&amp;$A30,TeamGames!$A$2:$A$4073,0)),"")</f>
        <v/>
      </c>
      <c r="T30" s="14">
        <f>IFERROR(INDEX(TeamGames!$Z$2:$Z$4073,MATCH($B$2&amp;"|"&amp;$A30,TeamGames!$A$2:$A$4073,0)),"")</f>
        <v/>
      </c>
      <c r="U30" s="13">
        <f>IFERROR(IF(INDEX(TeamGames!$AB$2:$AB$4073,MATCH($B$2&amp;"|"&amp;$A30,TeamGames!$A$2:$A$4073,0))="","",INDEX(TeamGames!$AB$2:$AB$4073,MATCH($B$2&amp;"|"&amp;$A30,TeamGames!$A$2:$A$4073,0))),"")</f>
        <v/>
      </c>
      <c r="V30" s="13">
        <f>IFERROR(IF(INDEX(TeamGames!$AC$2:$AC$4073,MATCH($B$2&amp;"|"&amp;$A30,TeamGames!$A$2:$A$4073,0))="","",INDEX(TeamGames!$AC$2:$AC$4073,MATCH($B$2&amp;"|"&amp;$A30,TeamGames!$A$2:$A$4073,0))),"")</f>
        <v/>
      </c>
      <c r="W30" s="11">
        <f>IFERROR(IF(INDEX(TeamGames!$AD$2:$AD$4073,MATCH($B$2&amp;"|"&amp;$A30,TeamGames!$A$2:$A$4073,0))="","",INDEX(TeamGames!$AD$2:$AD$4073,MATCH($B$2&amp;"|"&amp;$A30,TeamGames!$A$2:$A$4073,0))),"")</f>
        <v/>
      </c>
      <c r="X30" s="13">
        <f>IF(J30="","",SUM(J$21:J30))</f>
        <v/>
      </c>
      <c r="Y30" s="13">
        <f>IF(N30="","",SUM(N$21:N30))</f>
        <v/>
      </c>
      <c r="Z30" s="13">
        <f>IF(R30="","",SUM(R$21:R30))</f>
        <v/>
      </c>
    </row>
    <row r="31">
      <c r="A31" s="24" t="n">
        <v>11</v>
      </c>
      <c r="B31" s="11">
        <f>IFERROR(INDEX(TeamGames!$F$2:$F$4073,MATCH($B$2&amp;"|"&amp;$A31,TeamGames!$A$2:$A$4073,0)),"")</f>
        <v/>
      </c>
      <c r="C31" s="27">
        <f>IFERROR(INDEX(TeamGames!$G$2:$G$4073,MATCH($B$2&amp;"|"&amp;$A31,TeamGames!$A$2:$A$4073,0)),"")</f>
        <v/>
      </c>
      <c r="D31" s="11">
        <f>IFERROR(INDEX(TeamGames!$H$2:$H$4073,MATCH($B$2&amp;"|"&amp;$A31,TeamGames!$A$2:$A$4073,0)),"")</f>
        <v/>
      </c>
      <c r="E31" s="11">
        <f>IFERROR(INDEX(TeamGames!$I$2:$I$4073,MATCH($B$2&amp;"|"&amp;$A31,TeamGames!$A$2:$A$4073,0)),"")</f>
        <v/>
      </c>
      <c r="F31" s="11">
        <f>IFERROR(INDEX(TeamGames!$K$2:$K$4073,MATCH($B$2&amp;"|"&amp;$A31,TeamGames!$A$2:$A$4073,0)),"")</f>
        <v/>
      </c>
      <c r="G31" s="11">
        <f>IFERROR(INDEX(TeamGames!$L$2:$L$4073,MATCH($B$2&amp;"|"&amp;$A31,TeamGames!$A$2:$A$4073,0)),"")</f>
        <v/>
      </c>
      <c r="H31" s="11">
        <f>IFERROR(INDEX(TeamGames!$M$2:$M$4073,MATCH($B$2&amp;"|"&amp;$A31,TeamGames!$A$2:$A$4073,0)),"")</f>
        <v/>
      </c>
      <c r="I31" s="11">
        <f>IFERROR(INDEX(TeamGames!$N$2:$N$4073,MATCH($B$2&amp;"|"&amp;$A31,TeamGames!$A$2:$A$4073,0)),"")</f>
        <v/>
      </c>
      <c r="J31" s="11">
        <f>IFERROR(INDEX(TeamGames!$O$2:$O$4073,MATCH($B$2&amp;"|"&amp;$A31,TeamGames!$A$2:$A$4073,0)),"")</f>
        <v/>
      </c>
      <c r="K31" s="28">
        <f>IFERROR(INDEX(TeamGames!$P$2:$P$4073,MATCH($B$2&amp;"|"&amp;$A31,TeamGames!$A$2:$A$4073,0)),"")</f>
        <v/>
      </c>
      <c r="L31" s="28">
        <f>IFERROR(INDEX(TeamGames!$Q$2:$Q$4073,MATCH($B$2&amp;"|"&amp;$A31,TeamGames!$A$2:$A$4073,0)),"")</f>
        <v/>
      </c>
      <c r="M31" s="28">
        <f>IFERROR(INDEX(TeamGames!$R$2:$R$4073,MATCH($B$2&amp;"|"&amp;$A31,TeamGames!$A$2:$A$4073,0)),"")</f>
        <v/>
      </c>
      <c r="N31" s="13">
        <f>IFERROR(INDEX(TeamGames!$S$2:$S$4073,MATCH($B$2&amp;"|"&amp;$A31,TeamGames!$A$2:$A$4073,0)),"")</f>
        <v/>
      </c>
      <c r="O31" s="13">
        <f>IFERROR(INDEX(TeamGames!$T$2:$T$4073,MATCH($B$2&amp;"|"&amp;$A31,TeamGames!$A$2:$A$4073,0)),"")</f>
        <v/>
      </c>
      <c r="P31" s="13">
        <f>IFERROR(INDEX(TeamGames!$U$2:$U$4073,MATCH($B$2&amp;"|"&amp;$A31,TeamGames!$A$2:$A$4073,0)),"")</f>
        <v/>
      </c>
      <c r="Q31" s="14">
        <f>IFERROR(INDEX(TeamGames!$V$2:$V$4073,MATCH($B$2&amp;"|"&amp;$A31,TeamGames!$A$2:$A$4073,0)),"")</f>
        <v/>
      </c>
      <c r="R31" s="13">
        <f>IFERROR(INDEX(TeamGames!$W$2:$W$4073,MATCH($B$2&amp;"|"&amp;$A31,TeamGames!$A$2:$A$4073,0)),"")</f>
        <v/>
      </c>
      <c r="S31" s="14">
        <f>IFERROR(INDEX(TeamGames!$Y$2:$Y$4073,MATCH($B$2&amp;"|"&amp;$A31,TeamGames!$A$2:$A$4073,0)),"")</f>
        <v/>
      </c>
      <c r="T31" s="14">
        <f>IFERROR(INDEX(TeamGames!$Z$2:$Z$4073,MATCH($B$2&amp;"|"&amp;$A31,TeamGames!$A$2:$A$4073,0)),"")</f>
        <v/>
      </c>
      <c r="U31" s="13">
        <f>IFERROR(IF(INDEX(TeamGames!$AB$2:$AB$4073,MATCH($B$2&amp;"|"&amp;$A31,TeamGames!$A$2:$A$4073,0))="","",INDEX(TeamGames!$AB$2:$AB$4073,MATCH($B$2&amp;"|"&amp;$A31,TeamGames!$A$2:$A$4073,0))),"")</f>
        <v/>
      </c>
      <c r="V31" s="13">
        <f>IFERROR(IF(INDEX(TeamGames!$AC$2:$AC$4073,MATCH($B$2&amp;"|"&amp;$A31,TeamGames!$A$2:$A$4073,0))="","",INDEX(TeamGames!$AC$2:$AC$4073,MATCH($B$2&amp;"|"&amp;$A31,TeamGames!$A$2:$A$4073,0))),"")</f>
        <v/>
      </c>
      <c r="W31" s="11">
        <f>IFERROR(IF(INDEX(TeamGames!$AD$2:$AD$4073,MATCH($B$2&amp;"|"&amp;$A31,TeamGames!$A$2:$A$4073,0))="","",INDEX(TeamGames!$AD$2:$AD$4073,MATCH($B$2&amp;"|"&amp;$A31,TeamGames!$A$2:$A$4073,0))),"")</f>
        <v/>
      </c>
      <c r="X31" s="13">
        <f>IF(J31="","",SUM(J$21:J31))</f>
        <v/>
      </c>
      <c r="Y31" s="13">
        <f>IF(N31="","",SUM(N$21:N31))</f>
        <v/>
      </c>
      <c r="Z31" s="13">
        <f>IF(R31="","",SUM(R$21:R31))</f>
        <v/>
      </c>
    </row>
    <row r="32">
      <c r="A32" s="24" t="n">
        <v>12</v>
      </c>
      <c r="B32" s="11">
        <f>IFERROR(INDEX(TeamGames!$F$2:$F$4073,MATCH($B$2&amp;"|"&amp;$A32,TeamGames!$A$2:$A$4073,0)),"")</f>
        <v/>
      </c>
      <c r="C32" s="27">
        <f>IFERROR(INDEX(TeamGames!$G$2:$G$4073,MATCH($B$2&amp;"|"&amp;$A32,TeamGames!$A$2:$A$4073,0)),"")</f>
        <v/>
      </c>
      <c r="D32" s="11">
        <f>IFERROR(INDEX(TeamGames!$H$2:$H$4073,MATCH($B$2&amp;"|"&amp;$A32,TeamGames!$A$2:$A$4073,0)),"")</f>
        <v/>
      </c>
      <c r="E32" s="11">
        <f>IFERROR(INDEX(TeamGames!$I$2:$I$4073,MATCH($B$2&amp;"|"&amp;$A32,TeamGames!$A$2:$A$4073,0)),"")</f>
        <v/>
      </c>
      <c r="F32" s="11">
        <f>IFERROR(INDEX(TeamGames!$K$2:$K$4073,MATCH($B$2&amp;"|"&amp;$A32,TeamGames!$A$2:$A$4073,0)),"")</f>
        <v/>
      </c>
      <c r="G32" s="11">
        <f>IFERROR(INDEX(TeamGames!$L$2:$L$4073,MATCH($B$2&amp;"|"&amp;$A32,TeamGames!$A$2:$A$4073,0)),"")</f>
        <v/>
      </c>
      <c r="H32" s="11">
        <f>IFERROR(INDEX(TeamGames!$M$2:$M$4073,MATCH($B$2&amp;"|"&amp;$A32,TeamGames!$A$2:$A$4073,0)),"")</f>
        <v/>
      </c>
      <c r="I32" s="11">
        <f>IFERROR(INDEX(TeamGames!$N$2:$N$4073,MATCH($B$2&amp;"|"&amp;$A32,TeamGames!$A$2:$A$4073,0)),"")</f>
        <v/>
      </c>
      <c r="J32" s="11">
        <f>IFERROR(INDEX(TeamGames!$O$2:$O$4073,MATCH($B$2&amp;"|"&amp;$A32,TeamGames!$A$2:$A$4073,0)),"")</f>
        <v/>
      </c>
      <c r="K32" s="28">
        <f>IFERROR(INDEX(TeamGames!$P$2:$P$4073,MATCH($B$2&amp;"|"&amp;$A32,TeamGames!$A$2:$A$4073,0)),"")</f>
        <v/>
      </c>
      <c r="L32" s="28">
        <f>IFERROR(INDEX(TeamGames!$Q$2:$Q$4073,MATCH($B$2&amp;"|"&amp;$A32,TeamGames!$A$2:$A$4073,0)),"")</f>
        <v/>
      </c>
      <c r="M32" s="28">
        <f>IFERROR(INDEX(TeamGames!$R$2:$R$4073,MATCH($B$2&amp;"|"&amp;$A32,TeamGames!$A$2:$A$4073,0)),"")</f>
        <v/>
      </c>
      <c r="N32" s="13">
        <f>IFERROR(INDEX(TeamGames!$S$2:$S$4073,MATCH($B$2&amp;"|"&amp;$A32,TeamGames!$A$2:$A$4073,0)),"")</f>
        <v/>
      </c>
      <c r="O32" s="13">
        <f>IFERROR(INDEX(TeamGames!$T$2:$T$4073,MATCH($B$2&amp;"|"&amp;$A32,TeamGames!$A$2:$A$4073,0)),"")</f>
        <v/>
      </c>
      <c r="P32" s="13">
        <f>IFERROR(INDEX(TeamGames!$U$2:$U$4073,MATCH($B$2&amp;"|"&amp;$A32,TeamGames!$A$2:$A$4073,0)),"")</f>
        <v/>
      </c>
      <c r="Q32" s="14">
        <f>IFERROR(INDEX(TeamGames!$V$2:$V$4073,MATCH($B$2&amp;"|"&amp;$A32,TeamGames!$A$2:$A$4073,0)),"")</f>
        <v/>
      </c>
      <c r="R32" s="13">
        <f>IFERROR(INDEX(TeamGames!$W$2:$W$4073,MATCH($B$2&amp;"|"&amp;$A32,TeamGames!$A$2:$A$4073,0)),"")</f>
        <v/>
      </c>
      <c r="S32" s="14">
        <f>IFERROR(INDEX(TeamGames!$Y$2:$Y$4073,MATCH($B$2&amp;"|"&amp;$A32,TeamGames!$A$2:$A$4073,0)),"")</f>
        <v/>
      </c>
      <c r="T32" s="14">
        <f>IFERROR(INDEX(TeamGames!$Z$2:$Z$4073,MATCH($B$2&amp;"|"&amp;$A32,TeamGames!$A$2:$A$4073,0)),"")</f>
        <v/>
      </c>
      <c r="U32" s="13">
        <f>IFERROR(IF(INDEX(TeamGames!$AB$2:$AB$4073,MATCH($B$2&amp;"|"&amp;$A32,TeamGames!$A$2:$A$4073,0))="","",INDEX(TeamGames!$AB$2:$AB$4073,MATCH($B$2&amp;"|"&amp;$A32,TeamGames!$A$2:$A$4073,0))),"")</f>
        <v/>
      </c>
      <c r="V32" s="13">
        <f>IFERROR(IF(INDEX(TeamGames!$AC$2:$AC$4073,MATCH($B$2&amp;"|"&amp;$A32,TeamGames!$A$2:$A$4073,0))="","",INDEX(TeamGames!$AC$2:$AC$4073,MATCH($B$2&amp;"|"&amp;$A32,TeamGames!$A$2:$A$4073,0))),"")</f>
        <v/>
      </c>
      <c r="W32" s="11">
        <f>IFERROR(IF(INDEX(TeamGames!$AD$2:$AD$4073,MATCH($B$2&amp;"|"&amp;$A32,TeamGames!$A$2:$A$4073,0))="","",INDEX(TeamGames!$AD$2:$AD$4073,MATCH($B$2&amp;"|"&amp;$A32,TeamGames!$A$2:$A$4073,0))),"")</f>
        <v/>
      </c>
      <c r="X32" s="13">
        <f>IF(J32="","",SUM(J$21:J32))</f>
        <v/>
      </c>
      <c r="Y32" s="13">
        <f>IF(N32="","",SUM(N$21:N32))</f>
        <v/>
      </c>
      <c r="Z32" s="13">
        <f>IF(R32="","",SUM(R$21:R32))</f>
        <v/>
      </c>
    </row>
    <row r="33">
      <c r="A33" s="24" t="n">
        <v>13</v>
      </c>
      <c r="B33" s="11">
        <f>IFERROR(INDEX(TeamGames!$F$2:$F$4073,MATCH($B$2&amp;"|"&amp;$A33,TeamGames!$A$2:$A$4073,0)),"")</f>
        <v/>
      </c>
      <c r="C33" s="27">
        <f>IFERROR(INDEX(TeamGames!$G$2:$G$4073,MATCH($B$2&amp;"|"&amp;$A33,TeamGames!$A$2:$A$4073,0)),"")</f>
        <v/>
      </c>
      <c r="D33" s="11">
        <f>IFERROR(INDEX(TeamGames!$H$2:$H$4073,MATCH($B$2&amp;"|"&amp;$A33,TeamGames!$A$2:$A$4073,0)),"")</f>
        <v/>
      </c>
      <c r="E33" s="11">
        <f>IFERROR(INDEX(TeamGames!$I$2:$I$4073,MATCH($B$2&amp;"|"&amp;$A33,TeamGames!$A$2:$A$4073,0)),"")</f>
        <v/>
      </c>
      <c r="F33" s="11">
        <f>IFERROR(INDEX(TeamGames!$K$2:$K$4073,MATCH($B$2&amp;"|"&amp;$A33,TeamGames!$A$2:$A$4073,0)),"")</f>
        <v/>
      </c>
      <c r="G33" s="11">
        <f>IFERROR(INDEX(TeamGames!$L$2:$L$4073,MATCH($B$2&amp;"|"&amp;$A33,TeamGames!$A$2:$A$4073,0)),"")</f>
        <v/>
      </c>
      <c r="H33" s="11">
        <f>IFERROR(INDEX(TeamGames!$M$2:$M$4073,MATCH($B$2&amp;"|"&amp;$A33,TeamGames!$A$2:$A$4073,0)),"")</f>
        <v/>
      </c>
      <c r="I33" s="11">
        <f>IFERROR(INDEX(TeamGames!$N$2:$N$4073,MATCH($B$2&amp;"|"&amp;$A33,TeamGames!$A$2:$A$4073,0)),"")</f>
        <v/>
      </c>
      <c r="J33" s="11">
        <f>IFERROR(INDEX(TeamGames!$O$2:$O$4073,MATCH($B$2&amp;"|"&amp;$A33,TeamGames!$A$2:$A$4073,0)),"")</f>
        <v/>
      </c>
      <c r="K33" s="28">
        <f>IFERROR(INDEX(TeamGames!$P$2:$P$4073,MATCH($B$2&amp;"|"&amp;$A33,TeamGames!$A$2:$A$4073,0)),"")</f>
        <v/>
      </c>
      <c r="L33" s="28">
        <f>IFERROR(INDEX(TeamGames!$Q$2:$Q$4073,MATCH($B$2&amp;"|"&amp;$A33,TeamGames!$A$2:$A$4073,0)),"")</f>
        <v/>
      </c>
      <c r="M33" s="28">
        <f>IFERROR(INDEX(TeamGames!$R$2:$R$4073,MATCH($B$2&amp;"|"&amp;$A33,TeamGames!$A$2:$A$4073,0)),"")</f>
        <v/>
      </c>
      <c r="N33" s="13">
        <f>IFERROR(INDEX(TeamGames!$S$2:$S$4073,MATCH($B$2&amp;"|"&amp;$A33,TeamGames!$A$2:$A$4073,0)),"")</f>
        <v/>
      </c>
      <c r="O33" s="13">
        <f>IFERROR(INDEX(TeamGames!$T$2:$T$4073,MATCH($B$2&amp;"|"&amp;$A33,TeamGames!$A$2:$A$4073,0)),"")</f>
        <v/>
      </c>
      <c r="P33" s="13">
        <f>IFERROR(INDEX(TeamGames!$U$2:$U$4073,MATCH($B$2&amp;"|"&amp;$A33,TeamGames!$A$2:$A$4073,0)),"")</f>
        <v/>
      </c>
      <c r="Q33" s="14">
        <f>IFERROR(INDEX(TeamGames!$V$2:$V$4073,MATCH($B$2&amp;"|"&amp;$A33,TeamGames!$A$2:$A$4073,0)),"")</f>
        <v/>
      </c>
      <c r="R33" s="13">
        <f>IFERROR(INDEX(TeamGames!$W$2:$W$4073,MATCH($B$2&amp;"|"&amp;$A33,TeamGames!$A$2:$A$4073,0)),"")</f>
        <v/>
      </c>
      <c r="S33" s="14">
        <f>IFERROR(INDEX(TeamGames!$Y$2:$Y$4073,MATCH($B$2&amp;"|"&amp;$A33,TeamGames!$A$2:$A$4073,0)),"")</f>
        <v/>
      </c>
      <c r="T33" s="14">
        <f>IFERROR(INDEX(TeamGames!$Z$2:$Z$4073,MATCH($B$2&amp;"|"&amp;$A33,TeamGames!$A$2:$A$4073,0)),"")</f>
        <v/>
      </c>
      <c r="U33" s="13">
        <f>IFERROR(IF(INDEX(TeamGames!$AB$2:$AB$4073,MATCH($B$2&amp;"|"&amp;$A33,TeamGames!$A$2:$A$4073,0))="","",INDEX(TeamGames!$AB$2:$AB$4073,MATCH($B$2&amp;"|"&amp;$A33,TeamGames!$A$2:$A$4073,0))),"")</f>
        <v/>
      </c>
      <c r="V33" s="13">
        <f>IFERROR(IF(INDEX(TeamGames!$AC$2:$AC$4073,MATCH($B$2&amp;"|"&amp;$A33,TeamGames!$A$2:$A$4073,0))="","",INDEX(TeamGames!$AC$2:$AC$4073,MATCH($B$2&amp;"|"&amp;$A33,TeamGames!$A$2:$A$4073,0))),"")</f>
        <v/>
      </c>
      <c r="W33" s="11">
        <f>IFERROR(IF(INDEX(TeamGames!$AD$2:$AD$4073,MATCH($B$2&amp;"|"&amp;$A33,TeamGames!$A$2:$A$4073,0))="","",INDEX(TeamGames!$AD$2:$AD$4073,MATCH($B$2&amp;"|"&amp;$A33,TeamGames!$A$2:$A$4073,0))),"")</f>
        <v/>
      </c>
      <c r="X33" s="13">
        <f>IF(J33="","",SUM(J$21:J33))</f>
        <v/>
      </c>
      <c r="Y33" s="13">
        <f>IF(N33="","",SUM(N$21:N33))</f>
        <v/>
      </c>
      <c r="Z33" s="13">
        <f>IF(R33="","",SUM(R$21:R33))</f>
        <v/>
      </c>
    </row>
    <row r="34">
      <c r="A34" s="24" t="n">
        <v>14</v>
      </c>
      <c r="B34" s="11">
        <f>IFERROR(INDEX(TeamGames!$F$2:$F$4073,MATCH($B$2&amp;"|"&amp;$A34,TeamGames!$A$2:$A$4073,0)),"")</f>
        <v/>
      </c>
      <c r="C34" s="27">
        <f>IFERROR(INDEX(TeamGames!$G$2:$G$4073,MATCH($B$2&amp;"|"&amp;$A34,TeamGames!$A$2:$A$4073,0)),"")</f>
        <v/>
      </c>
      <c r="D34" s="11">
        <f>IFERROR(INDEX(TeamGames!$H$2:$H$4073,MATCH($B$2&amp;"|"&amp;$A34,TeamGames!$A$2:$A$4073,0)),"")</f>
        <v/>
      </c>
      <c r="E34" s="11">
        <f>IFERROR(INDEX(TeamGames!$I$2:$I$4073,MATCH($B$2&amp;"|"&amp;$A34,TeamGames!$A$2:$A$4073,0)),"")</f>
        <v/>
      </c>
      <c r="F34" s="11">
        <f>IFERROR(INDEX(TeamGames!$K$2:$K$4073,MATCH($B$2&amp;"|"&amp;$A34,TeamGames!$A$2:$A$4073,0)),"")</f>
        <v/>
      </c>
      <c r="G34" s="11">
        <f>IFERROR(INDEX(TeamGames!$L$2:$L$4073,MATCH($B$2&amp;"|"&amp;$A34,TeamGames!$A$2:$A$4073,0)),"")</f>
        <v/>
      </c>
      <c r="H34" s="11">
        <f>IFERROR(INDEX(TeamGames!$M$2:$M$4073,MATCH($B$2&amp;"|"&amp;$A34,TeamGames!$A$2:$A$4073,0)),"")</f>
        <v/>
      </c>
      <c r="I34" s="11">
        <f>IFERROR(INDEX(TeamGames!$N$2:$N$4073,MATCH($B$2&amp;"|"&amp;$A34,TeamGames!$A$2:$A$4073,0)),"")</f>
        <v/>
      </c>
      <c r="J34" s="11">
        <f>IFERROR(INDEX(TeamGames!$O$2:$O$4073,MATCH($B$2&amp;"|"&amp;$A34,TeamGames!$A$2:$A$4073,0)),"")</f>
        <v/>
      </c>
      <c r="K34" s="28">
        <f>IFERROR(INDEX(TeamGames!$P$2:$P$4073,MATCH($B$2&amp;"|"&amp;$A34,TeamGames!$A$2:$A$4073,0)),"")</f>
        <v/>
      </c>
      <c r="L34" s="28">
        <f>IFERROR(INDEX(TeamGames!$Q$2:$Q$4073,MATCH($B$2&amp;"|"&amp;$A34,TeamGames!$A$2:$A$4073,0)),"")</f>
        <v/>
      </c>
      <c r="M34" s="28">
        <f>IFERROR(INDEX(TeamGames!$R$2:$R$4073,MATCH($B$2&amp;"|"&amp;$A34,TeamGames!$A$2:$A$4073,0)),"")</f>
        <v/>
      </c>
      <c r="N34" s="13">
        <f>IFERROR(INDEX(TeamGames!$S$2:$S$4073,MATCH($B$2&amp;"|"&amp;$A34,TeamGames!$A$2:$A$4073,0)),"")</f>
        <v/>
      </c>
      <c r="O34" s="13">
        <f>IFERROR(INDEX(TeamGames!$T$2:$T$4073,MATCH($B$2&amp;"|"&amp;$A34,TeamGames!$A$2:$A$4073,0)),"")</f>
        <v/>
      </c>
      <c r="P34" s="13">
        <f>IFERROR(INDEX(TeamGames!$U$2:$U$4073,MATCH($B$2&amp;"|"&amp;$A34,TeamGames!$A$2:$A$4073,0)),"")</f>
        <v/>
      </c>
      <c r="Q34" s="14">
        <f>IFERROR(INDEX(TeamGames!$V$2:$V$4073,MATCH($B$2&amp;"|"&amp;$A34,TeamGames!$A$2:$A$4073,0)),"")</f>
        <v/>
      </c>
      <c r="R34" s="13">
        <f>IFERROR(INDEX(TeamGames!$W$2:$W$4073,MATCH($B$2&amp;"|"&amp;$A34,TeamGames!$A$2:$A$4073,0)),"")</f>
        <v/>
      </c>
      <c r="S34" s="14">
        <f>IFERROR(INDEX(TeamGames!$Y$2:$Y$4073,MATCH($B$2&amp;"|"&amp;$A34,TeamGames!$A$2:$A$4073,0)),"")</f>
        <v/>
      </c>
      <c r="T34" s="14">
        <f>IFERROR(INDEX(TeamGames!$Z$2:$Z$4073,MATCH($B$2&amp;"|"&amp;$A34,TeamGames!$A$2:$A$4073,0)),"")</f>
        <v/>
      </c>
      <c r="U34" s="13">
        <f>IFERROR(IF(INDEX(TeamGames!$AB$2:$AB$4073,MATCH($B$2&amp;"|"&amp;$A34,TeamGames!$A$2:$A$4073,0))="","",INDEX(TeamGames!$AB$2:$AB$4073,MATCH($B$2&amp;"|"&amp;$A34,TeamGames!$A$2:$A$4073,0))),"")</f>
        <v/>
      </c>
      <c r="V34" s="13">
        <f>IFERROR(IF(INDEX(TeamGames!$AC$2:$AC$4073,MATCH($B$2&amp;"|"&amp;$A34,TeamGames!$A$2:$A$4073,0))="","",INDEX(TeamGames!$AC$2:$AC$4073,MATCH($B$2&amp;"|"&amp;$A34,TeamGames!$A$2:$A$4073,0))),"")</f>
        <v/>
      </c>
      <c r="W34" s="11">
        <f>IFERROR(IF(INDEX(TeamGames!$AD$2:$AD$4073,MATCH($B$2&amp;"|"&amp;$A34,TeamGames!$A$2:$A$4073,0))="","",INDEX(TeamGames!$AD$2:$AD$4073,MATCH($B$2&amp;"|"&amp;$A34,TeamGames!$A$2:$A$4073,0))),"")</f>
        <v/>
      </c>
      <c r="X34" s="13">
        <f>IF(J34="","",SUM(J$21:J34))</f>
        <v/>
      </c>
      <c r="Y34" s="13">
        <f>IF(N34="","",SUM(N$21:N34))</f>
        <v/>
      </c>
      <c r="Z34" s="13">
        <f>IF(R34="","",SUM(R$21:R34))</f>
        <v/>
      </c>
    </row>
    <row r="35">
      <c r="A35" s="24" t="n">
        <v>15</v>
      </c>
      <c r="B35" s="11">
        <f>IFERROR(INDEX(TeamGames!$F$2:$F$4073,MATCH($B$2&amp;"|"&amp;$A35,TeamGames!$A$2:$A$4073,0)),"")</f>
        <v/>
      </c>
      <c r="C35" s="27">
        <f>IFERROR(INDEX(TeamGames!$G$2:$G$4073,MATCH($B$2&amp;"|"&amp;$A35,TeamGames!$A$2:$A$4073,0)),"")</f>
        <v/>
      </c>
      <c r="D35" s="11">
        <f>IFERROR(INDEX(TeamGames!$H$2:$H$4073,MATCH($B$2&amp;"|"&amp;$A35,TeamGames!$A$2:$A$4073,0)),"")</f>
        <v/>
      </c>
      <c r="E35" s="11">
        <f>IFERROR(INDEX(TeamGames!$I$2:$I$4073,MATCH($B$2&amp;"|"&amp;$A35,TeamGames!$A$2:$A$4073,0)),"")</f>
        <v/>
      </c>
      <c r="F35" s="11">
        <f>IFERROR(INDEX(TeamGames!$K$2:$K$4073,MATCH($B$2&amp;"|"&amp;$A35,TeamGames!$A$2:$A$4073,0)),"")</f>
        <v/>
      </c>
      <c r="G35" s="11">
        <f>IFERROR(INDEX(TeamGames!$L$2:$L$4073,MATCH($B$2&amp;"|"&amp;$A35,TeamGames!$A$2:$A$4073,0)),"")</f>
        <v/>
      </c>
      <c r="H35" s="11">
        <f>IFERROR(INDEX(TeamGames!$M$2:$M$4073,MATCH($B$2&amp;"|"&amp;$A35,TeamGames!$A$2:$A$4073,0)),"")</f>
        <v/>
      </c>
      <c r="I35" s="11">
        <f>IFERROR(INDEX(TeamGames!$N$2:$N$4073,MATCH($B$2&amp;"|"&amp;$A35,TeamGames!$A$2:$A$4073,0)),"")</f>
        <v/>
      </c>
      <c r="J35" s="11">
        <f>IFERROR(INDEX(TeamGames!$O$2:$O$4073,MATCH($B$2&amp;"|"&amp;$A35,TeamGames!$A$2:$A$4073,0)),"")</f>
        <v/>
      </c>
      <c r="K35" s="28">
        <f>IFERROR(INDEX(TeamGames!$P$2:$P$4073,MATCH($B$2&amp;"|"&amp;$A35,TeamGames!$A$2:$A$4073,0)),"")</f>
        <v/>
      </c>
      <c r="L35" s="28">
        <f>IFERROR(INDEX(TeamGames!$Q$2:$Q$4073,MATCH($B$2&amp;"|"&amp;$A35,TeamGames!$A$2:$A$4073,0)),"")</f>
        <v/>
      </c>
      <c r="M35" s="28">
        <f>IFERROR(INDEX(TeamGames!$R$2:$R$4073,MATCH($B$2&amp;"|"&amp;$A35,TeamGames!$A$2:$A$4073,0)),"")</f>
        <v/>
      </c>
      <c r="N35" s="13">
        <f>IFERROR(INDEX(TeamGames!$S$2:$S$4073,MATCH($B$2&amp;"|"&amp;$A35,TeamGames!$A$2:$A$4073,0)),"")</f>
        <v/>
      </c>
      <c r="O35" s="13">
        <f>IFERROR(INDEX(TeamGames!$T$2:$T$4073,MATCH($B$2&amp;"|"&amp;$A35,TeamGames!$A$2:$A$4073,0)),"")</f>
        <v/>
      </c>
      <c r="P35" s="13">
        <f>IFERROR(INDEX(TeamGames!$U$2:$U$4073,MATCH($B$2&amp;"|"&amp;$A35,TeamGames!$A$2:$A$4073,0)),"")</f>
        <v/>
      </c>
      <c r="Q35" s="14">
        <f>IFERROR(INDEX(TeamGames!$V$2:$V$4073,MATCH($B$2&amp;"|"&amp;$A35,TeamGames!$A$2:$A$4073,0)),"")</f>
        <v/>
      </c>
      <c r="R35" s="13">
        <f>IFERROR(INDEX(TeamGames!$W$2:$W$4073,MATCH($B$2&amp;"|"&amp;$A35,TeamGames!$A$2:$A$4073,0)),"")</f>
        <v/>
      </c>
      <c r="S35" s="14">
        <f>IFERROR(INDEX(TeamGames!$Y$2:$Y$4073,MATCH($B$2&amp;"|"&amp;$A35,TeamGames!$A$2:$A$4073,0)),"")</f>
        <v/>
      </c>
      <c r="T35" s="14">
        <f>IFERROR(INDEX(TeamGames!$Z$2:$Z$4073,MATCH($B$2&amp;"|"&amp;$A35,TeamGames!$A$2:$A$4073,0)),"")</f>
        <v/>
      </c>
      <c r="U35" s="13">
        <f>IFERROR(IF(INDEX(TeamGames!$AB$2:$AB$4073,MATCH($B$2&amp;"|"&amp;$A35,TeamGames!$A$2:$A$4073,0))="","",INDEX(TeamGames!$AB$2:$AB$4073,MATCH($B$2&amp;"|"&amp;$A35,TeamGames!$A$2:$A$4073,0))),"")</f>
        <v/>
      </c>
      <c r="V35" s="13">
        <f>IFERROR(IF(INDEX(TeamGames!$AC$2:$AC$4073,MATCH($B$2&amp;"|"&amp;$A35,TeamGames!$A$2:$A$4073,0))="","",INDEX(TeamGames!$AC$2:$AC$4073,MATCH($B$2&amp;"|"&amp;$A35,TeamGames!$A$2:$A$4073,0))),"")</f>
        <v/>
      </c>
      <c r="W35" s="11">
        <f>IFERROR(IF(INDEX(TeamGames!$AD$2:$AD$4073,MATCH($B$2&amp;"|"&amp;$A35,TeamGames!$A$2:$A$4073,0))="","",INDEX(TeamGames!$AD$2:$AD$4073,MATCH($B$2&amp;"|"&amp;$A35,TeamGames!$A$2:$A$4073,0))),"")</f>
        <v/>
      </c>
      <c r="X35" s="13">
        <f>IF(J35="","",SUM(J$21:J35))</f>
        <v/>
      </c>
      <c r="Y35" s="13">
        <f>IF(N35="","",SUM(N$21:N35))</f>
        <v/>
      </c>
      <c r="Z35" s="13">
        <f>IF(R35="","",SUM(R$21:R35))</f>
        <v/>
      </c>
    </row>
    <row r="36">
      <c r="A36" s="24" t="n">
        <v>16</v>
      </c>
      <c r="B36" s="11">
        <f>IFERROR(INDEX(TeamGames!$F$2:$F$4073,MATCH($B$2&amp;"|"&amp;$A36,TeamGames!$A$2:$A$4073,0)),"")</f>
        <v/>
      </c>
      <c r="C36" s="27">
        <f>IFERROR(INDEX(TeamGames!$G$2:$G$4073,MATCH($B$2&amp;"|"&amp;$A36,TeamGames!$A$2:$A$4073,0)),"")</f>
        <v/>
      </c>
      <c r="D36" s="11">
        <f>IFERROR(INDEX(TeamGames!$H$2:$H$4073,MATCH($B$2&amp;"|"&amp;$A36,TeamGames!$A$2:$A$4073,0)),"")</f>
        <v/>
      </c>
      <c r="E36" s="11">
        <f>IFERROR(INDEX(TeamGames!$I$2:$I$4073,MATCH($B$2&amp;"|"&amp;$A36,TeamGames!$A$2:$A$4073,0)),"")</f>
        <v/>
      </c>
      <c r="F36" s="11">
        <f>IFERROR(INDEX(TeamGames!$K$2:$K$4073,MATCH($B$2&amp;"|"&amp;$A36,TeamGames!$A$2:$A$4073,0)),"")</f>
        <v/>
      </c>
      <c r="G36" s="11">
        <f>IFERROR(INDEX(TeamGames!$L$2:$L$4073,MATCH($B$2&amp;"|"&amp;$A36,TeamGames!$A$2:$A$4073,0)),"")</f>
        <v/>
      </c>
      <c r="H36" s="11">
        <f>IFERROR(INDEX(TeamGames!$M$2:$M$4073,MATCH($B$2&amp;"|"&amp;$A36,TeamGames!$A$2:$A$4073,0)),"")</f>
        <v/>
      </c>
      <c r="I36" s="11">
        <f>IFERROR(INDEX(TeamGames!$N$2:$N$4073,MATCH($B$2&amp;"|"&amp;$A36,TeamGames!$A$2:$A$4073,0)),"")</f>
        <v/>
      </c>
      <c r="J36" s="11">
        <f>IFERROR(INDEX(TeamGames!$O$2:$O$4073,MATCH($B$2&amp;"|"&amp;$A36,TeamGames!$A$2:$A$4073,0)),"")</f>
        <v/>
      </c>
      <c r="K36" s="28">
        <f>IFERROR(INDEX(TeamGames!$P$2:$P$4073,MATCH($B$2&amp;"|"&amp;$A36,TeamGames!$A$2:$A$4073,0)),"")</f>
        <v/>
      </c>
      <c r="L36" s="28">
        <f>IFERROR(INDEX(TeamGames!$Q$2:$Q$4073,MATCH($B$2&amp;"|"&amp;$A36,TeamGames!$A$2:$A$4073,0)),"")</f>
        <v/>
      </c>
      <c r="M36" s="28">
        <f>IFERROR(INDEX(TeamGames!$R$2:$R$4073,MATCH($B$2&amp;"|"&amp;$A36,TeamGames!$A$2:$A$4073,0)),"")</f>
        <v/>
      </c>
      <c r="N36" s="13">
        <f>IFERROR(INDEX(TeamGames!$S$2:$S$4073,MATCH($B$2&amp;"|"&amp;$A36,TeamGames!$A$2:$A$4073,0)),"")</f>
        <v/>
      </c>
      <c r="O36" s="13">
        <f>IFERROR(INDEX(TeamGames!$T$2:$T$4073,MATCH($B$2&amp;"|"&amp;$A36,TeamGames!$A$2:$A$4073,0)),"")</f>
        <v/>
      </c>
      <c r="P36" s="13">
        <f>IFERROR(INDEX(TeamGames!$U$2:$U$4073,MATCH($B$2&amp;"|"&amp;$A36,TeamGames!$A$2:$A$4073,0)),"")</f>
        <v/>
      </c>
      <c r="Q36" s="14">
        <f>IFERROR(INDEX(TeamGames!$V$2:$V$4073,MATCH($B$2&amp;"|"&amp;$A36,TeamGames!$A$2:$A$4073,0)),"")</f>
        <v/>
      </c>
      <c r="R36" s="13">
        <f>IFERROR(INDEX(TeamGames!$W$2:$W$4073,MATCH($B$2&amp;"|"&amp;$A36,TeamGames!$A$2:$A$4073,0)),"")</f>
        <v/>
      </c>
      <c r="S36" s="14">
        <f>IFERROR(INDEX(TeamGames!$Y$2:$Y$4073,MATCH($B$2&amp;"|"&amp;$A36,TeamGames!$A$2:$A$4073,0)),"")</f>
        <v/>
      </c>
      <c r="T36" s="14">
        <f>IFERROR(INDEX(TeamGames!$Z$2:$Z$4073,MATCH($B$2&amp;"|"&amp;$A36,TeamGames!$A$2:$A$4073,0)),"")</f>
        <v/>
      </c>
      <c r="U36" s="13">
        <f>IFERROR(IF(INDEX(TeamGames!$AB$2:$AB$4073,MATCH($B$2&amp;"|"&amp;$A36,TeamGames!$A$2:$A$4073,0))="","",INDEX(TeamGames!$AB$2:$AB$4073,MATCH($B$2&amp;"|"&amp;$A36,TeamGames!$A$2:$A$4073,0))),"")</f>
        <v/>
      </c>
      <c r="V36" s="13">
        <f>IFERROR(IF(INDEX(TeamGames!$AC$2:$AC$4073,MATCH($B$2&amp;"|"&amp;$A36,TeamGames!$A$2:$A$4073,0))="","",INDEX(TeamGames!$AC$2:$AC$4073,MATCH($B$2&amp;"|"&amp;$A36,TeamGames!$A$2:$A$4073,0))),"")</f>
        <v/>
      </c>
      <c r="W36" s="11">
        <f>IFERROR(IF(INDEX(TeamGames!$AD$2:$AD$4073,MATCH($B$2&amp;"|"&amp;$A36,TeamGames!$A$2:$A$4073,0))="","",INDEX(TeamGames!$AD$2:$AD$4073,MATCH($B$2&amp;"|"&amp;$A36,TeamGames!$A$2:$A$4073,0))),"")</f>
        <v/>
      </c>
      <c r="X36" s="13">
        <f>IF(J36="","",SUM(J$21:J36))</f>
        <v/>
      </c>
      <c r="Y36" s="13">
        <f>IF(N36="","",SUM(N$21:N36))</f>
        <v/>
      </c>
      <c r="Z36" s="13">
        <f>IF(R36="","",SUM(R$21:R36))</f>
        <v/>
      </c>
    </row>
    <row r="37">
      <c r="A37" s="24" t="n">
        <v>17</v>
      </c>
      <c r="B37" s="11">
        <f>IFERROR(INDEX(TeamGames!$F$2:$F$4073,MATCH($B$2&amp;"|"&amp;$A37,TeamGames!$A$2:$A$4073,0)),"")</f>
        <v/>
      </c>
      <c r="C37" s="27">
        <f>IFERROR(INDEX(TeamGames!$G$2:$G$4073,MATCH($B$2&amp;"|"&amp;$A37,TeamGames!$A$2:$A$4073,0)),"")</f>
        <v/>
      </c>
      <c r="D37" s="11">
        <f>IFERROR(INDEX(TeamGames!$H$2:$H$4073,MATCH($B$2&amp;"|"&amp;$A37,TeamGames!$A$2:$A$4073,0)),"")</f>
        <v/>
      </c>
      <c r="E37" s="11">
        <f>IFERROR(INDEX(TeamGames!$I$2:$I$4073,MATCH($B$2&amp;"|"&amp;$A37,TeamGames!$A$2:$A$4073,0)),"")</f>
        <v/>
      </c>
      <c r="F37" s="11">
        <f>IFERROR(INDEX(TeamGames!$K$2:$K$4073,MATCH($B$2&amp;"|"&amp;$A37,TeamGames!$A$2:$A$4073,0)),"")</f>
        <v/>
      </c>
      <c r="G37" s="11">
        <f>IFERROR(INDEX(TeamGames!$L$2:$L$4073,MATCH($B$2&amp;"|"&amp;$A37,TeamGames!$A$2:$A$4073,0)),"")</f>
        <v/>
      </c>
      <c r="H37" s="11">
        <f>IFERROR(INDEX(TeamGames!$M$2:$M$4073,MATCH($B$2&amp;"|"&amp;$A37,TeamGames!$A$2:$A$4073,0)),"")</f>
        <v/>
      </c>
      <c r="I37" s="11">
        <f>IFERROR(INDEX(TeamGames!$N$2:$N$4073,MATCH($B$2&amp;"|"&amp;$A37,TeamGames!$A$2:$A$4073,0)),"")</f>
        <v/>
      </c>
      <c r="J37" s="11">
        <f>IFERROR(INDEX(TeamGames!$O$2:$O$4073,MATCH($B$2&amp;"|"&amp;$A37,TeamGames!$A$2:$A$4073,0)),"")</f>
        <v/>
      </c>
      <c r="K37" s="28">
        <f>IFERROR(INDEX(TeamGames!$P$2:$P$4073,MATCH($B$2&amp;"|"&amp;$A37,TeamGames!$A$2:$A$4073,0)),"")</f>
        <v/>
      </c>
      <c r="L37" s="28">
        <f>IFERROR(INDEX(TeamGames!$Q$2:$Q$4073,MATCH($B$2&amp;"|"&amp;$A37,TeamGames!$A$2:$A$4073,0)),"")</f>
        <v/>
      </c>
      <c r="M37" s="28">
        <f>IFERROR(INDEX(TeamGames!$R$2:$R$4073,MATCH($B$2&amp;"|"&amp;$A37,TeamGames!$A$2:$A$4073,0)),"")</f>
        <v/>
      </c>
      <c r="N37" s="13">
        <f>IFERROR(INDEX(TeamGames!$S$2:$S$4073,MATCH($B$2&amp;"|"&amp;$A37,TeamGames!$A$2:$A$4073,0)),"")</f>
        <v/>
      </c>
      <c r="O37" s="13">
        <f>IFERROR(INDEX(TeamGames!$T$2:$T$4073,MATCH($B$2&amp;"|"&amp;$A37,TeamGames!$A$2:$A$4073,0)),"")</f>
        <v/>
      </c>
      <c r="P37" s="13">
        <f>IFERROR(INDEX(TeamGames!$U$2:$U$4073,MATCH($B$2&amp;"|"&amp;$A37,TeamGames!$A$2:$A$4073,0)),"")</f>
        <v/>
      </c>
      <c r="Q37" s="14">
        <f>IFERROR(INDEX(TeamGames!$V$2:$V$4073,MATCH($B$2&amp;"|"&amp;$A37,TeamGames!$A$2:$A$4073,0)),"")</f>
        <v/>
      </c>
      <c r="R37" s="13">
        <f>IFERROR(INDEX(TeamGames!$W$2:$W$4073,MATCH($B$2&amp;"|"&amp;$A37,TeamGames!$A$2:$A$4073,0)),"")</f>
        <v/>
      </c>
      <c r="S37" s="14">
        <f>IFERROR(INDEX(TeamGames!$Y$2:$Y$4073,MATCH($B$2&amp;"|"&amp;$A37,TeamGames!$A$2:$A$4073,0)),"")</f>
        <v/>
      </c>
      <c r="T37" s="14">
        <f>IFERROR(INDEX(TeamGames!$Z$2:$Z$4073,MATCH($B$2&amp;"|"&amp;$A37,TeamGames!$A$2:$A$4073,0)),"")</f>
        <v/>
      </c>
      <c r="U37" s="13">
        <f>IFERROR(IF(INDEX(TeamGames!$AB$2:$AB$4073,MATCH($B$2&amp;"|"&amp;$A37,TeamGames!$A$2:$A$4073,0))="","",INDEX(TeamGames!$AB$2:$AB$4073,MATCH($B$2&amp;"|"&amp;$A37,TeamGames!$A$2:$A$4073,0))),"")</f>
        <v/>
      </c>
      <c r="V37" s="13">
        <f>IFERROR(IF(INDEX(TeamGames!$AC$2:$AC$4073,MATCH($B$2&amp;"|"&amp;$A37,TeamGames!$A$2:$A$4073,0))="","",INDEX(TeamGames!$AC$2:$AC$4073,MATCH($B$2&amp;"|"&amp;$A37,TeamGames!$A$2:$A$4073,0))),"")</f>
        <v/>
      </c>
      <c r="W37" s="11">
        <f>IFERROR(IF(INDEX(TeamGames!$AD$2:$AD$4073,MATCH($B$2&amp;"|"&amp;$A37,TeamGames!$A$2:$A$4073,0))="","",INDEX(TeamGames!$AD$2:$AD$4073,MATCH($B$2&amp;"|"&amp;$A37,TeamGames!$A$2:$A$4073,0))),"")</f>
        <v/>
      </c>
      <c r="X37" s="13">
        <f>IF(J37="","",SUM(J$21:J37))</f>
        <v/>
      </c>
      <c r="Y37" s="13">
        <f>IF(N37="","",SUM(N$21:N37))</f>
        <v/>
      </c>
      <c r="Z37" s="13">
        <f>IF(R37="","",SUM(R$21:R37))</f>
        <v/>
      </c>
    </row>
    <row r="38">
      <c r="A38" s="24" t="n">
        <v>18</v>
      </c>
      <c r="B38" s="11">
        <f>IFERROR(INDEX(TeamGames!$F$2:$F$4073,MATCH($B$2&amp;"|"&amp;$A38,TeamGames!$A$2:$A$4073,0)),"")</f>
        <v/>
      </c>
      <c r="C38" s="27">
        <f>IFERROR(INDEX(TeamGames!$G$2:$G$4073,MATCH($B$2&amp;"|"&amp;$A38,TeamGames!$A$2:$A$4073,0)),"")</f>
        <v/>
      </c>
      <c r="D38" s="11">
        <f>IFERROR(INDEX(TeamGames!$H$2:$H$4073,MATCH($B$2&amp;"|"&amp;$A38,TeamGames!$A$2:$A$4073,0)),"")</f>
        <v/>
      </c>
      <c r="E38" s="11">
        <f>IFERROR(INDEX(TeamGames!$I$2:$I$4073,MATCH($B$2&amp;"|"&amp;$A38,TeamGames!$A$2:$A$4073,0)),"")</f>
        <v/>
      </c>
      <c r="F38" s="11">
        <f>IFERROR(INDEX(TeamGames!$K$2:$K$4073,MATCH($B$2&amp;"|"&amp;$A38,TeamGames!$A$2:$A$4073,0)),"")</f>
        <v/>
      </c>
      <c r="G38" s="11">
        <f>IFERROR(INDEX(TeamGames!$L$2:$L$4073,MATCH($B$2&amp;"|"&amp;$A38,TeamGames!$A$2:$A$4073,0)),"")</f>
        <v/>
      </c>
      <c r="H38" s="11">
        <f>IFERROR(INDEX(TeamGames!$M$2:$M$4073,MATCH($B$2&amp;"|"&amp;$A38,TeamGames!$A$2:$A$4073,0)),"")</f>
        <v/>
      </c>
      <c r="I38" s="11">
        <f>IFERROR(INDEX(TeamGames!$N$2:$N$4073,MATCH($B$2&amp;"|"&amp;$A38,TeamGames!$A$2:$A$4073,0)),"")</f>
        <v/>
      </c>
      <c r="J38" s="11">
        <f>IFERROR(INDEX(TeamGames!$O$2:$O$4073,MATCH($B$2&amp;"|"&amp;$A38,TeamGames!$A$2:$A$4073,0)),"")</f>
        <v/>
      </c>
      <c r="K38" s="28">
        <f>IFERROR(INDEX(TeamGames!$P$2:$P$4073,MATCH($B$2&amp;"|"&amp;$A38,TeamGames!$A$2:$A$4073,0)),"")</f>
        <v/>
      </c>
      <c r="L38" s="28">
        <f>IFERROR(INDEX(TeamGames!$Q$2:$Q$4073,MATCH($B$2&amp;"|"&amp;$A38,TeamGames!$A$2:$A$4073,0)),"")</f>
        <v/>
      </c>
      <c r="M38" s="28">
        <f>IFERROR(INDEX(TeamGames!$R$2:$R$4073,MATCH($B$2&amp;"|"&amp;$A38,TeamGames!$A$2:$A$4073,0)),"")</f>
        <v/>
      </c>
      <c r="N38" s="13">
        <f>IFERROR(INDEX(TeamGames!$S$2:$S$4073,MATCH($B$2&amp;"|"&amp;$A38,TeamGames!$A$2:$A$4073,0)),"")</f>
        <v/>
      </c>
      <c r="O38" s="13">
        <f>IFERROR(INDEX(TeamGames!$T$2:$T$4073,MATCH($B$2&amp;"|"&amp;$A38,TeamGames!$A$2:$A$4073,0)),"")</f>
        <v/>
      </c>
      <c r="P38" s="13">
        <f>IFERROR(INDEX(TeamGames!$U$2:$U$4073,MATCH($B$2&amp;"|"&amp;$A38,TeamGames!$A$2:$A$4073,0)),"")</f>
        <v/>
      </c>
      <c r="Q38" s="14">
        <f>IFERROR(INDEX(TeamGames!$V$2:$V$4073,MATCH($B$2&amp;"|"&amp;$A38,TeamGames!$A$2:$A$4073,0)),"")</f>
        <v/>
      </c>
      <c r="R38" s="13">
        <f>IFERROR(INDEX(TeamGames!$W$2:$W$4073,MATCH($B$2&amp;"|"&amp;$A38,TeamGames!$A$2:$A$4073,0)),"")</f>
        <v/>
      </c>
      <c r="S38" s="14">
        <f>IFERROR(INDEX(TeamGames!$Y$2:$Y$4073,MATCH($B$2&amp;"|"&amp;$A38,TeamGames!$A$2:$A$4073,0)),"")</f>
        <v/>
      </c>
      <c r="T38" s="14">
        <f>IFERROR(INDEX(TeamGames!$Z$2:$Z$4073,MATCH($B$2&amp;"|"&amp;$A38,TeamGames!$A$2:$A$4073,0)),"")</f>
        <v/>
      </c>
      <c r="U38" s="13">
        <f>IFERROR(IF(INDEX(TeamGames!$AB$2:$AB$4073,MATCH($B$2&amp;"|"&amp;$A38,TeamGames!$A$2:$A$4073,0))="","",INDEX(TeamGames!$AB$2:$AB$4073,MATCH($B$2&amp;"|"&amp;$A38,TeamGames!$A$2:$A$4073,0))),"")</f>
        <v/>
      </c>
      <c r="V38" s="13">
        <f>IFERROR(IF(INDEX(TeamGames!$AC$2:$AC$4073,MATCH($B$2&amp;"|"&amp;$A38,TeamGames!$A$2:$A$4073,0))="","",INDEX(TeamGames!$AC$2:$AC$4073,MATCH($B$2&amp;"|"&amp;$A38,TeamGames!$A$2:$A$4073,0))),"")</f>
        <v/>
      </c>
      <c r="W38" s="11">
        <f>IFERROR(IF(INDEX(TeamGames!$AD$2:$AD$4073,MATCH($B$2&amp;"|"&amp;$A38,TeamGames!$A$2:$A$4073,0))="","",INDEX(TeamGames!$AD$2:$AD$4073,MATCH($B$2&amp;"|"&amp;$A38,TeamGames!$A$2:$A$4073,0))),"")</f>
        <v/>
      </c>
      <c r="X38" s="13">
        <f>IF(J38="","",SUM(J$21:J38))</f>
        <v/>
      </c>
      <c r="Y38" s="13">
        <f>IF(N38="","",SUM(N$21:N38))</f>
        <v/>
      </c>
      <c r="Z38" s="13">
        <f>IF(R38="","",SUM(R$21:R38))</f>
        <v/>
      </c>
    </row>
    <row r="39">
      <c r="A39" s="24" t="n">
        <v>19</v>
      </c>
      <c r="B39" s="11">
        <f>IFERROR(INDEX(TeamGames!$F$2:$F$4073,MATCH($B$2&amp;"|"&amp;$A39,TeamGames!$A$2:$A$4073,0)),"")</f>
        <v/>
      </c>
      <c r="C39" s="27">
        <f>IFERROR(INDEX(TeamGames!$G$2:$G$4073,MATCH($B$2&amp;"|"&amp;$A39,TeamGames!$A$2:$A$4073,0)),"")</f>
        <v/>
      </c>
      <c r="D39" s="11">
        <f>IFERROR(INDEX(TeamGames!$H$2:$H$4073,MATCH($B$2&amp;"|"&amp;$A39,TeamGames!$A$2:$A$4073,0)),"")</f>
        <v/>
      </c>
      <c r="E39" s="11">
        <f>IFERROR(INDEX(TeamGames!$I$2:$I$4073,MATCH($B$2&amp;"|"&amp;$A39,TeamGames!$A$2:$A$4073,0)),"")</f>
        <v/>
      </c>
      <c r="F39" s="11">
        <f>IFERROR(INDEX(TeamGames!$K$2:$K$4073,MATCH($B$2&amp;"|"&amp;$A39,TeamGames!$A$2:$A$4073,0)),"")</f>
        <v/>
      </c>
      <c r="G39" s="11">
        <f>IFERROR(INDEX(TeamGames!$L$2:$L$4073,MATCH($B$2&amp;"|"&amp;$A39,TeamGames!$A$2:$A$4073,0)),"")</f>
        <v/>
      </c>
      <c r="H39" s="11">
        <f>IFERROR(INDEX(TeamGames!$M$2:$M$4073,MATCH($B$2&amp;"|"&amp;$A39,TeamGames!$A$2:$A$4073,0)),"")</f>
        <v/>
      </c>
      <c r="I39" s="11">
        <f>IFERROR(INDEX(TeamGames!$N$2:$N$4073,MATCH($B$2&amp;"|"&amp;$A39,TeamGames!$A$2:$A$4073,0)),"")</f>
        <v/>
      </c>
      <c r="J39" s="11">
        <f>IFERROR(INDEX(TeamGames!$O$2:$O$4073,MATCH($B$2&amp;"|"&amp;$A39,TeamGames!$A$2:$A$4073,0)),"")</f>
        <v/>
      </c>
      <c r="K39" s="28">
        <f>IFERROR(INDEX(TeamGames!$P$2:$P$4073,MATCH($B$2&amp;"|"&amp;$A39,TeamGames!$A$2:$A$4073,0)),"")</f>
        <v/>
      </c>
      <c r="L39" s="28">
        <f>IFERROR(INDEX(TeamGames!$Q$2:$Q$4073,MATCH($B$2&amp;"|"&amp;$A39,TeamGames!$A$2:$A$4073,0)),"")</f>
        <v/>
      </c>
      <c r="M39" s="28">
        <f>IFERROR(INDEX(TeamGames!$R$2:$R$4073,MATCH($B$2&amp;"|"&amp;$A39,TeamGames!$A$2:$A$4073,0)),"")</f>
        <v/>
      </c>
      <c r="N39" s="13">
        <f>IFERROR(INDEX(TeamGames!$S$2:$S$4073,MATCH($B$2&amp;"|"&amp;$A39,TeamGames!$A$2:$A$4073,0)),"")</f>
        <v/>
      </c>
      <c r="O39" s="13">
        <f>IFERROR(INDEX(TeamGames!$T$2:$T$4073,MATCH($B$2&amp;"|"&amp;$A39,TeamGames!$A$2:$A$4073,0)),"")</f>
        <v/>
      </c>
      <c r="P39" s="13">
        <f>IFERROR(INDEX(TeamGames!$U$2:$U$4073,MATCH($B$2&amp;"|"&amp;$A39,TeamGames!$A$2:$A$4073,0)),"")</f>
        <v/>
      </c>
      <c r="Q39" s="14">
        <f>IFERROR(INDEX(TeamGames!$V$2:$V$4073,MATCH($B$2&amp;"|"&amp;$A39,TeamGames!$A$2:$A$4073,0)),"")</f>
        <v/>
      </c>
      <c r="R39" s="13">
        <f>IFERROR(INDEX(TeamGames!$W$2:$W$4073,MATCH($B$2&amp;"|"&amp;$A39,TeamGames!$A$2:$A$4073,0)),"")</f>
        <v/>
      </c>
      <c r="S39" s="14">
        <f>IFERROR(INDEX(TeamGames!$Y$2:$Y$4073,MATCH($B$2&amp;"|"&amp;$A39,TeamGames!$A$2:$A$4073,0)),"")</f>
        <v/>
      </c>
      <c r="T39" s="14">
        <f>IFERROR(INDEX(TeamGames!$Z$2:$Z$4073,MATCH($B$2&amp;"|"&amp;$A39,TeamGames!$A$2:$A$4073,0)),"")</f>
        <v/>
      </c>
      <c r="U39" s="13">
        <f>IFERROR(IF(INDEX(TeamGames!$AB$2:$AB$4073,MATCH($B$2&amp;"|"&amp;$A39,TeamGames!$A$2:$A$4073,0))="","",INDEX(TeamGames!$AB$2:$AB$4073,MATCH($B$2&amp;"|"&amp;$A39,TeamGames!$A$2:$A$4073,0))),"")</f>
        <v/>
      </c>
      <c r="V39" s="13">
        <f>IFERROR(IF(INDEX(TeamGames!$AC$2:$AC$4073,MATCH($B$2&amp;"|"&amp;$A39,TeamGames!$A$2:$A$4073,0))="","",INDEX(TeamGames!$AC$2:$AC$4073,MATCH($B$2&amp;"|"&amp;$A39,TeamGames!$A$2:$A$4073,0))),"")</f>
        <v/>
      </c>
      <c r="W39" s="11">
        <f>IFERROR(IF(INDEX(TeamGames!$AD$2:$AD$4073,MATCH($B$2&amp;"|"&amp;$A39,TeamGames!$A$2:$A$4073,0))="","",INDEX(TeamGames!$AD$2:$AD$4073,MATCH($B$2&amp;"|"&amp;$A39,TeamGames!$A$2:$A$4073,0))),"")</f>
        <v/>
      </c>
      <c r="X39" s="13">
        <f>IF(J39="","",SUM(J$21:J39))</f>
        <v/>
      </c>
      <c r="Y39" s="13">
        <f>IF(N39="","",SUM(N$21:N39))</f>
        <v/>
      </c>
      <c r="Z39" s="13">
        <f>IF(R39="","",SUM(R$21:R39))</f>
        <v/>
      </c>
    </row>
    <row r="40">
      <c r="A40" s="24" t="n">
        <v>20</v>
      </c>
      <c r="B40" s="11">
        <f>IFERROR(INDEX(TeamGames!$F$2:$F$4073,MATCH($B$2&amp;"|"&amp;$A40,TeamGames!$A$2:$A$4073,0)),"")</f>
        <v/>
      </c>
      <c r="C40" s="27">
        <f>IFERROR(INDEX(TeamGames!$G$2:$G$4073,MATCH($B$2&amp;"|"&amp;$A40,TeamGames!$A$2:$A$4073,0)),"")</f>
        <v/>
      </c>
      <c r="D40" s="11">
        <f>IFERROR(INDEX(TeamGames!$H$2:$H$4073,MATCH($B$2&amp;"|"&amp;$A40,TeamGames!$A$2:$A$4073,0)),"")</f>
        <v/>
      </c>
      <c r="E40" s="11">
        <f>IFERROR(INDEX(TeamGames!$I$2:$I$4073,MATCH($B$2&amp;"|"&amp;$A40,TeamGames!$A$2:$A$4073,0)),"")</f>
        <v/>
      </c>
      <c r="F40" s="11">
        <f>IFERROR(INDEX(TeamGames!$K$2:$K$4073,MATCH($B$2&amp;"|"&amp;$A40,TeamGames!$A$2:$A$4073,0)),"")</f>
        <v/>
      </c>
      <c r="G40" s="11">
        <f>IFERROR(INDEX(TeamGames!$L$2:$L$4073,MATCH($B$2&amp;"|"&amp;$A40,TeamGames!$A$2:$A$4073,0)),"")</f>
        <v/>
      </c>
      <c r="H40" s="11">
        <f>IFERROR(INDEX(TeamGames!$M$2:$M$4073,MATCH($B$2&amp;"|"&amp;$A40,TeamGames!$A$2:$A$4073,0)),"")</f>
        <v/>
      </c>
      <c r="I40" s="11">
        <f>IFERROR(INDEX(TeamGames!$N$2:$N$4073,MATCH($B$2&amp;"|"&amp;$A40,TeamGames!$A$2:$A$4073,0)),"")</f>
        <v/>
      </c>
      <c r="J40" s="11">
        <f>IFERROR(INDEX(TeamGames!$O$2:$O$4073,MATCH($B$2&amp;"|"&amp;$A40,TeamGames!$A$2:$A$4073,0)),"")</f>
        <v/>
      </c>
      <c r="K40" s="28">
        <f>IFERROR(INDEX(TeamGames!$P$2:$P$4073,MATCH($B$2&amp;"|"&amp;$A40,TeamGames!$A$2:$A$4073,0)),"")</f>
        <v/>
      </c>
      <c r="L40" s="28">
        <f>IFERROR(INDEX(TeamGames!$Q$2:$Q$4073,MATCH($B$2&amp;"|"&amp;$A40,TeamGames!$A$2:$A$4073,0)),"")</f>
        <v/>
      </c>
      <c r="M40" s="28">
        <f>IFERROR(INDEX(TeamGames!$R$2:$R$4073,MATCH($B$2&amp;"|"&amp;$A40,TeamGames!$A$2:$A$4073,0)),"")</f>
        <v/>
      </c>
      <c r="N40" s="13">
        <f>IFERROR(INDEX(TeamGames!$S$2:$S$4073,MATCH($B$2&amp;"|"&amp;$A40,TeamGames!$A$2:$A$4073,0)),"")</f>
        <v/>
      </c>
      <c r="O40" s="13">
        <f>IFERROR(INDEX(TeamGames!$T$2:$T$4073,MATCH($B$2&amp;"|"&amp;$A40,TeamGames!$A$2:$A$4073,0)),"")</f>
        <v/>
      </c>
      <c r="P40" s="13">
        <f>IFERROR(INDEX(TeamGames!$U$2:$U$4073,MATCH($B$2&amp;"|"&amp;$A40,TeamGames!$A$2:$A$4073,0)),"")</f>
        <v/>
      </c>
      <c r="Q40" s="14">
        <f>IFERROR(INDEX(TeamGames!$V$2:$V$4073,MATCH($B$2&amp;"|"&amp;$A40,TeamGames!$A$2:$A$4073,0)),"")</f>
        <v/>
      </c>
      <c r="R40" s="13">
        <f>IFERROR(INDEX(TeamGames!$W$2:$W$4073,MATCH($B$2&amp;"|"&amp;$A40,TeamGames!$A$2:$A$4073,0)),"")</f>
        <v/>
      </c>
      <c r="S40" s="14">
        <f>IFERROR(INDEX(TeamGames!$Y$2:$Y$4073,MATCH($B$2&amp;"|"&amp;$A40,TeamGames!$A$2:$A$4073,0)),"")</f>
        <v/>
      </c>
      <c r="T40" s="14">
        <f>IFERROR(INDEX(TeamGames!$Z$2:$Z$4073,MATCH($B$2&amp;"|"&amp;$A40,TeamGames!$A$2:$A$4073,0)),"")</f>
        <v/>
      </c>
      <c r="U40" s="13">
        <f>IFERROR(IF(INDEX(TeamGames!$AB$2:$AB$4073,MATCH($B$2&amp;"|"&amp;$A40,TeamGames!$A$2:$A$4073,0))="","",INDEX(TeamGames!$AB$2:$AB$4073,MATCH($B$2&amp;"|"&amp;$A40,TeamGames!$A$2:$A$4073,0))),"")</f>
        <v/>
      </c>
      <c r="V40" s="13">
        <f>IFERROR(IF(INDEX(TeamGames!$AC$2:$AC$4073,MATCH($B$2&amp;"|"&amp;$A40,TeamGames!$A$2:$A$4073,0))="","",INDEX(TeamGames!$AC$2:$AC$4073,MATCH($B$2&amp;"|"&amp;$A40,TeamGames!$A$2:$A$4073,0))),"")</f>
        <v/>
      </c>
      <c r="W40" s="11">
        <f>IFERROR(IF(INDEX(TeamGames!$AD$2:$AD$4073,MATCH($B$2&amp;"|"&amp;$A40,TeamGames!$A$2:$A$4073,0))="","",INDEX(TeamGames!$AD$2:$AD$4073,MATCH($B$2&amp;"|"&amp;$A40,TeamGames!$A$2:$A$4073,0))),"")</f>
        <v/>
      </c>
      <c r="X40" s="13">
        <f>IF(J40="","",SUM(J$21:J40))</f>
        <v/>
      </c>
      <c r="Y40" s="13">
        <f>IF(N40="","",SUM(N$21:N40))</f>
        <v/>
      </c>
      <c r="Z40" s="13">
        <f>IF(R40="","",SUM(R$21:R40))</f>
        <v/>
      </c>
    </row>
    <row r="41">
      <c r="A41" s="24" t="n">
        <v>21</v>
      </c>
      <c r="B41" s="11">
        <f>IFERROR(INDEX(TeamGames!$F$2:$F$4073,MATCH($B$2&amp;"|"&amp;$A41,TeamGames!$A$2:$A$4073,0)),"")</f>
        <v/>
      </c>
      <c r="C41" s="27">
        <f>IFERROR(INDEX(TeamGames!$G$2:$G$4073,MATCH($B$2&amp;"|"&amp;$A41,TeamGames!$A$2:$A$4073,0)),"")</f>
        <v/>
      </c>
      <c r="D41" s="11">
        <f>IFERROR(INDEX(TeamGames!$H$2:$H$4073,MATCH($B$2&amp;"|"&amp;$A41,TeamGames!$A$2:$A$4073,0)),"")</f>
        <v/>
      </c>
      <c r="E41" s="11">
        <f>IFERROR(INDEX(TeamGames!$I$2:$I$4073,MATCH($B$2&amp;"|"&amp;$A41,TeamGames!$A$2:$A$4073,0)),"")</f>
        <v/>
      </c>
      <c r="F41" s="11">
        <f>IFERROR(INDEX(TeamGames!$K$2:$K$4073,MATCH($B$2&amp;"|"&amp;$A41,TeamGames!$A$2:$A$4073,0)),"")</f>
        <v/>
      </c>
      <c r="G41" s="11">
        <f>IFERROR(INDEX(TeamGames!$L$2:$L$4073,MATCH($B$2&amp;"|"&amp;$A41,TeamGames!$A$2:$A$4073,0)),"")</f>
        <v/>
      </c>
      <c r="H41" s="11">
        <f>IFERROR(INDEX(TeamGames!$M$2:$M$4073,MATCH($B$2&amp;"|"&amp;$A41,TeamGames!$A$2:$A$4073,0)),"")</f>
        <v/>
      </c>
      <c r="I41" s="11">
        <f>IFERROR(INDEX(TeamGames!$N$2:$N$4073,MATCH($B$2&amp;"|"&amp;$A41,TeamGames!$A$2:$A$4073,0)),"")</f>
        <v/>
      </c>
      <c r="J41" s="11">
        <f>IFERROR(INDEX(TeamGames!$O$2:$O$4073,MATCH($B$2&amp;"|"&amp;$A41,TeamGames!$A$2:$A$4073,0)),"")</f>
        <v/>
      </c>
      <c r="K41" s="28">
        <f>IFERROR(INDEX(TeamGames!$P$2:$P$4073,MATCH($B$2&amp;"|"&amp;$A41,TeamGames!$A$2:$A$4073,0)),"")</f>
        <v/>
      </c>
      <c r="L41" s="28">
        <f>IFERROR(INDEX(TeamGames!$Q$2:$Q$4073,MATCH($B$2&amp;"|"&amp;$A41,TeamGames!$A$2:$A$4073,0)),"")</f>
        <v/>
      </c>
      <c r="M41" s="28">
        <f>IFERROR(INDEX(TeamGames!$R$2:$R$4073,MATCH($B$2&amp;"|"&amp;$A41,TeamGames!$A$2:$A$4073,0)),"")</f>
        <v/>
      </c>
      <c r="N41" s="13">
        <f>IFERROR(INDEX(TeamGames!$S$2:$S$4073,MATCH($B$2&amp;"|"&amp;$A41,TeamGames!$A$2:$A$4073,0)),"")</f>
        <v/>
      </c>
      <c r="O41" s="13">
        <f>IFERROR(INDEX(TeamGames!$T$2:$T$4073,MATCH($B$2&amp;"|"&amp;$A41,TeamGames!$A$2:$A$4073,0)),"")</f>
        <v/>
      </c>
      <c r="P41" s="13">
        <f>IFERROR(INDEX(TeamGames!$U$2:$U$4073,MATCH($B$2&amp;"|"&amp;$A41,TeamGames!$A$2:$A$4073,0)),"")</f>
        <v/>
      </c>
      <c r="Q41" s="14">
        <f>IFERROR(INDEX(TeamGames!$V$2:$V$4073,MATCH($B$2&amp;"|"&amp;$A41,TeamGames!$A$2:$A$4073,0)),"")</f>
        <v/>
      </c>
      <c r="R41" s="13">
        <f>IFERROR(INDEX(TeamGames!$W$2:$W$4073,MATCH($B$2&amp;"|"&amp;$A41,TeamGames!$A$2:$A$4073,0)),"")</f>
        <v/>
      </c>
      <c r="S41" s="14">
        <f>IFERROR(INDEX(TeamGames!$Y$2:$Y$4073,MATCH($B$2&amp;"|"&amp;$A41,TeamGames!$A$2:$A$4073,0)),"")</f>
        <v/>
      </c>
      <c r="T41" s="14">
        <f>IFERROR(INDEX(TeamGames!$Z$2:$Z$4073,MATCH($B$2&amp;"|"&amp;$A41,TeamGames!$A$2:$A$4073,0)),"")</f>
        <v/>
      </c>
      <c r="U41" s="13">
        <f>IFERROR(IF(INDEX(TeamGames!$AB$2:$AB$4073,MATCH($B$2&amp;"|"&amp;$A41,TeamGames!$A$2:$A$4073,0))="","",INDEX(TeamGames!$AB$2:$AB$4073,MATCH($B$2&amp;"|"&amp;$A41,TeamGames!$A$2:$A$4073,0))),"")</f>
        <v/>
      </c>
      <c r="V41" s="13">
        <f>IFERROR(IF(INDEX(TeamGames!$AC$2:$AC$4073,MATCH($B$2&amp;"|"&amp;$A41,TeamGames!$A$2:$A$4073,0))="","",INDEX(TeamGames!$AC$2:$AC$4073,MATCH($B$2&amp;"|"&amp;$A41,TeamGames!$A$2:$A$4073,0))),"")</f>
        <v/>
      </c>
      <c r="W41" s="11">
        <f>IFERROR(IF(INDEX(TeamGames!$AD$2:$AD$4073,MATCH($B$2&amp;"|"&amp;$A41,TeamGames!$A$2:$A$4073,0))="","",INDEX(TeamGames!$AD$2:$AD$4073,MATCH($B$2&amp;"|"&amp;$A41,TeamGames!$A$2:$A$4073,0))),"")</f>
        <v/>
      </c>
      <c r="X41" s="13">
        <f>IF(J41="","",SUM(J$21:J41))</f>
        <v/>
      </c>
      <c r="Y41" s="13">
        <f>IF(N41="","",SUM(N$21:N41))</f>
        <v/>
      </c>
      <c r="Z41" s="13">
        <f>IF(R41="","",SUM(R$21:R41))</f>
        <v/>
      </c>
    </row>
    <row r="42">
      <c r="A42" s="24" t="n">
        <v>22</v>
      </c>
      <c r="B42" s="11">
        <f>IFERROR(INDEX(TeamGames!$F$2:$F$4073,MATCH($B$2&amp;"|"&amp;$A42,TeamGames!$A$2:$A$4073,0)),"")</f>
        <v/>
      </c>
      <c r="C42" s="27">
        <f>IFERROR(INDEX(TeamGames!$G$2:$G$4073,MATCH($B$2&amp;"|"&amp;$A42,TeamGames!$A$2:$A$4073,0)),"")</f>
        <v/>
      </c>
      <c r="D42" s="11">
        <f>IFERROR(INDEX(TeamGames!$H$2:$H$4073,MATCH($B$2&amp;"|"&amp;$A42,TeamGames!$A$2:$A$4073,0)),"")</f>
        <v/>
      </c>
      <c r="E42" s="11">
        <f>IFERROR(INDEX(TeamGames!$I$2:$I$4073,MATCH($B$2&amp;"|"&amp;$A42,TeamGames!$A$2:$A$4073,0)),"")</f>
        <v/>
      </c>
      <c r="F42" s="11">
        <f>IFERROR(INDEX(TeamGames!$K$2:$K$4073,MATCH($B$2&amp;"|"&amp;$A42,TeamGames!$A$2:$A$4073,0)),"")</f>
        <v/>
      </c>
      <c r="G42" s="11">
        <f>IFERROR(INDEX(TeamGames!$L$2:$L$4073,MATCH($B$2&amp;"|"&amp;$A42,TeamGames!$A$2:$A$4073,0)),"")</f>
        <v/>
      </c>
      <c r="H42" s="11">
        <f>IFERROR(INDEX(TeamGames!$M$2:$M$4073,MATCH($B$2&amp;"|"&amp;$A42,TeamGames!$A$2:$A$4073,0)),"")</f>
        <v/>
      </c>
      <c r="I42" s="11">
        <f>IFERROR(INDEX(TeamGames!$N$2:$N$4073,MATCH($B$2&amp;"|"&amp;$A42,TeamGames!$A$2:$A$4073,0)),"")</f>
        <v/>
      </c>
      <c r="J42" s="11">
        <f>IFERROR(INDEX(TeamGames!$O$2:$O$4073,MATCH($B$2&amp;"|"&amp;$A42,TeamGames!$A$2:$A$4073,0)),"")</f>
        <v/>
      </c>
      <c r="K42" s="28">
        <f>IFERROR(INDEX(TeamGames!$P$2:$P$4073,MATCH($B$2&amp;"|"&amp;$A42,TeamGames!$A$2:$A$4073,0)),"")</f>
        <v/>
      </c>
      <c r="L42" s="28">
        <f>IFERROR(INDEX(TeamGames!$Q$2:$Q$4073,MATCH($B$2&amp;"|"&amp;$A42,TeamGames!$A$2:$A$4073,0)),"")</f>
        <v/>
      </c>
      <c r="M42" s="28">
        <f>IFERROR(INDEX(TeamGames!$R$2:$R$4073,MATCH($B$2&amp;"|"&amp;$A42,TeamGames!$A$2:$A$4073,0)),"")</f>
        <v/>
      </c>
      <c r="N42" s="13">
        <f>IFERROR(INDEX(TeamGames!$S$2:$S$4073,MATCH($B$2&amp;"|"&amp;$A42,TeamGames!$A$2:$A$4073,0)),"")</f>
        <v/>
      </c>
      <c r="O42" s="13">
        <f>IFERROR(INDEX(TeamGames!$T$2:$T$4073,MATCH($B$2&amp;"|"&amp;$A42,TeamGames!$A$2:$A$4073,0)),"")</f>
        <v/>
      </c>
      <c r="P42" s="13">
        <f>IFERROR(INDEX(TeamGames!$U$2:$U$4073,MATCH($B$2&amp;"|"&amp;$A42,TeamGames!$A$2:$A$4073,0)),"")</f>
        <v/>
      </c>
      <c r="Q42" s="14">
        <f>IFERROR(INDEX(TeamGames!$V$2:$V$4073,MATCH($B$2&amp;"|"&amp;$A42,TeamGames!$A$2:$A$4073,0)),"")</f>
        <v/>
      </c>
      <c r="R42" s="13">
        <f>IFERROR(INDEX(TeamGames!$W$2:$W$4073,MATCH($B$2&amp;"|"&amp;$A42,TeamGames!$A$2:$A$4073,0)),"")</f>
        <v/>
      </c>
      <c r="S42" s="14">
        <f>IFERROR(INDEX(TeamGames!$Y$2:$Y$4073,MATCH($B$2&amp;"|"&amp;$A42,TeamGames!$A$2:$A$4073,0)),"")</f>
        <v/>
      </c>
      <c r="T42" s="14">
        <f>IFERROR(INDEX(TeamGames!$Z$2:$Z$4073,MATCH($B$2&amp;"|"&amp;$A42,TeamGames!$A$2:$A$4073,0)),"")</f>
        <v/>
      </c>
      <c r="U42" s="13">
        <f>IFERROR(IF(INDEX(TeamGames!$AB$2:$AB$4073,MATCH($B$2&amp;"|"&amp;$A42,TeamGames!$A$2:$A$4073,0))="","",INDEX(TeamGames!$AB$2:$AB$4073,MATCH($B$2&amp;"|"&amp;$A42,TeamGames!$A$2:$A$4073,0))),"")</f>
        <v/>
      </c>
      <c r="V42" s="13">
        <f>IFERROR(IF(INDEX(TeamGames!$AC$2:$AC$4073,MATCH($B$2&amp;"|"&amp;$A42,TeamGames!$A$2:$A$4073,0))="","",INDEX(TeamGames!$AC$2:$AC$4073,MATCH($B$2&amp;"|"&amp;$A42,TeamGames!$A$2:$A$4073,0))),"")</f>
        <v/>
      </c>
      <c r="W42" s="11">
        <f>IFERROR(IF(INDEX(TeamGames!$AD$2:$AD$4073,MATCH($B$2&amp;"|"&amp;$A42,TeamGames!$A$2:$A$4073,0))="","",INDEX(TeamGames!$AD$2:$AD$4073,MATCH($B$2&amp;"|"&amp;$A42,TeamGames!$A$2:$A$4073,0))),"")</f>
        <v/>
      </c>
      <c r="X42" s="13">
        <f>IF(J42="","",SUM(J$21:J42))</f>
        <v/>
      </c>
      <c r="Y42" s="13">
        <f>IF(N42="","",SUM(N$21:N42))</f>
        <v/>
      </c>
      <c r="Z42" s="13">
        <f>IF(R42="","",SUM(R$21:R42))</f>
        <v/>
      </c>
    </row>
    <row r="43">
      <c r="A43" s="24" t="n">
        <v>23</v>
      </c>
      <c r="B43" s="11">
        <f>IFERROR(INDEX(TeamGames!$F$2:$F$4073,MATCH($B$2&amp;"|"&amp;$A43,TeamGames!$A$2:$A$4073,0)),"")</f>
        <v/>
      </c>
      <c r="C43" s="27">
        <f>IFERROR(INDEX(TeamGames!$G$2:$G$4073,MATCH($B$2&amp;"|"&amp;$A43,TeamGames!$A$2:$A$4073,0)),"")</f>
        <v/>
      </c>
      <c r="D43" s="11">
        <f>IFERROR(INDEX(TeamGames!$H$2:$H$4073,MATCH($B$2&amp;"|"&amp;$A43,TeamGames!$A$2:$A$4073,0)),"")</f>
        <v/>
      </c>
      <c r="E43" s="11">
        <f>IFERROR(INDEX(TeamGames!$I$2:$I$4073,MATCH($B$2&amp;"|"&amp;$A43,TeamGames!$A$2:$A$4073,0)),"")</f>
        <v/>
      </c>
      <c r="F43" s="11">
        <f>IFERROR(INDEX(TeamGames!$K$2:$K$4073,MATCH($B$2&amp;"|"&amp;$A43,TeamGames!$A$2:$A$4073,0)),"")</f>
        <v/>
      </c>
      <c r="G43" s="11">
        <f>IFERROR(INDEX(TeamGames!$L$2:$L$4073,MATCH($B$2&amp;"|"&amp;$A43,TeamGames!$A$2:$A$4073,0)),"")</f>
        <v/>
      </c>
      <c r="H43" s="11">
        <f>IFERROR(INDEX(TeamGames!$M$2:$M$4073,MATCH($B$2&amp;"|"&amp;$A43,TeamGames!$A$2:$A$4073,0)),"")</f>
        <v/>
      </c>
      <c r="I43" s="11">
        <f>IFERROR(INDEX(TeamGames!$N$2:$N$4073,MATCH($B$2&amp;"|"&amp;$A43,TeamGames!$A$2:$A$4073,0)),"")</f>
        <v/>
      </c>
      <c r="J43" s="11">
        <f>IFERROR(INDEX(TeamGames!$O$2:$O$4073,MATCH($B$2&amp;"|"&amp;$A43,TeamGames!$A$2:$A$4073,0)),"")</f>
        <v/>
      </c>
      <c r="K43" s="28">
        <f>IFERROR(INDEX(TeamGames!$P$2:$P$4073,MATCH($B$2&amp;"|"&amp;$A43,TeamGames!$A$2:$A$4073,0)),"")</f>
        <v/>
      </c>
      <c r="L43" s="28">
        <f>IFERROR(INDEX(TeamGames!$Q$2:$Q$4073,MATCH($B$2&amp;"|"&amp;$A43,TeamGames!$A$2:$A$4073,0)),"")</f>
        <v/>
      </c>
      <c r="M43" s="28">
        <f>IFERROR(INDEX(TeamGames!$R$2:$R$4073,MATCH($B$2&amp;"|"&amp;$A43,TeamGames!$A$2:$A$4073,0)),"")</f>
        <v/>
      </c>
      <c r="N43" s="13">
        <f>IFERROR(INDEX(TeamGames!$S$2:$S$4073,MATCH($B$2&amp;"|"&amp;$A43,TeamGames!$A$2:$A$4073,0)),"")</f>
        <v/>
      </c>
      <c r="O43" s="13">
        <f>IFERROR(INDEX(TeamGames!$T$2:$T$4073,MATCH($B$2&amp;"|"&amp;$A43,TeamGames!$A$2:$A$4073,0)),"")</f>
        <v/>
      </c>
      <c r="P43" s="13">
        <f>IFERROR(INDEX(TeamGames!$U$2:$U$4073,MATCH($B$2&amp;"|"&amp;$A43,TeamGames!$A$2:$A$4073,0)),"")</f>
        <v/>
      </c>
      <c r="Q43" s="14">
        <f>IFERROR(INDEX(TeamGames!$V$2:$V$4073,MATCH($B$2&amp;"|"&amp;$A43,TeamGames!$A$2:$A$4073,0)),"")</f>
        <v/>
      </c>
      <c r="R43" s="13">
        <f>IFERROR(INDEX(TeamGames!$W$2:$W$4073,MATCH($B$2&amp;"|"&amp;$A43,TeamGames!$A$2:$A$4073,0)),"")</f>
        <v/>
      </c>
      <c r="S43" s="14">
        <f>IFERROR(INDEX(TeamGames!$Y$2:$Y$4073,MATCH($B$2&amp;"|"&amp;$A43,TeamGames!$A$2:$A$4073,0)),"")</f>
        <v/>
      </c>
      <c r="T43" s="14">
        <f>IFERROR(INDEX(TeamGames!$Z$2:$Z$4073,MATCH($B$2&amp;"|"&amp;$A43,TeamGames!$A$2:$A$4073,0)),"")</f>
        <v/>
      </c>
      <c r="U43" s="13">
        <f>IFERROR(IF(INDEX(TeamGames!$AB$2:$AB$4073,MATCH($B$2&amp;"|"&amp;$A43,TeamGames!$A$2:$A$4073,0))="","",INDEX(TeamGames!$AB$2:$AB$4073,MATCH($B$2&amp;"|"&amp;$A43,TeamGames!$A$2:$A$4073,0))),"")</f>
        <v/>
      </c>
      <c r="V43" s="13">
        <f>IFERROR(IF(INDEX(TeamGames!$AC$2:$AC$4073,MATCH($B$2&amp;"|"&amp;$A43,TeamGames!$A$2:$A$4073,0))="","",INDEX(TeamGames!$AC$2:$AC$4073,MATCH($B$2&amp;"|"&amp;$A43,TeamGames!$A$2:$A$4073,0))),"")</f>
        <v/>
      </c>
      <c r="W43" s="11">
        <f>IFERROR(IF(INDEX(TeamGames!$AD$2:$AD$4073,MATCH($B$2&amp;"|"&amp;$A43,TeamGames!$A$2:$A$4073,0))="","",INDEX(TeamGames!$AD$2:$AD$4073,MATCH($B$2&amp;"|"&amp;$A43,TeamGames!$A$2:$A$4073,0))),"")</f>
        <v/>
      </c>
      <c r="X43" s="13">
        <f>IF(J43="","",SUM(J$21:J43))</f>
        <v/>
      </c>
      <c r="Y43" s="13">
        <f>IF(N43="","",SUM(N$21:N43))</f>
        <v/>
      </c>
      <c r="Z43" s="13">
        <f>IF(R43="","",SUM(R$21:R43))</f>
        <v/>
      </c>
    </row>
    <row r="44">
      <c r="A44" s="24" t="n">
        <v>24</v>
      </c>
      <c r="B44" s="11">
        <f>IFERROR(INDEX(TeamGames!$F$2:$F$4073,MATCH($B$2&amp;"|"&amp;$A44,TeamGames!$A$2:$A$4073,0)),"")</f>
        <v/>
      </c>
      <c r="C44" s="27">
        <f>IFERROR(INDEX(TeamGames!$G$2:$G$4073,MATCH($B$2&amp;"|"&amp;$A44,TeamGames!$A$2:$A$4073,0)),"")</f>
        <v/>
      </c>
      <c r="D44" s="11">
        <f>IFERROR(INDEX(TeamGames!$H$2:$H$4073,MATCH($B$2&amp;"|"&amp;$A44,TeamGames!$A$2:$A$4073,0)),"")</f>
        <v/>
      </c>
      <c r="E44" s="11">
        <f>IFERROR(INDEX(TeamGames!$I$2:$I$4073,MATCH($B$2&amp;"|"&amp;$A44,TeamGames!$A$2:$A$4073,0)),"")</f>
        <v/>
      </c>
      <c r="F44" s="11">
        <f>IFERROR(INDEX(TeamGames!$K$2:$K$4073,MATCH($B$2&amp;"|"&amp;$A44,TeamGames!$A$2:$A$4073,0)),"")</f>
        <v/>
      </c>
      <c r="G44" s="11">
        <f>IFERROR(INDEX(TeamGames!$L$2:$L$4073,MATCH($B$2&amp;"|"&amp;$A44,TeamGames!$A$2:$A$4073,0)),"")</f>
        <v/>
      </c>
      <c r="H44" s="11">
        <f>IFERROR(INDEX(TeamGames!$M$2:$M$4073,MATCH($B$2&amp;"|"&amp;$A44,TeamGames!$A$2:$A$4073,0)),"")</f>
        <v/>
      </c>
      <c r="I44" s="11">
        <f>IFERROR(INDEX(TeamGames!$N$2:$N$4073,MATCH($B$2&amp;"|"&amp;$A44,TeamGames!$A$2:$A$4073,0)),"")</f>
        <v/>
      </c>
      <c r="J44" s="11">
        <f>IFERROR(INDEX(TeamGames!$O$2:$O$4073,MATCH($B$2&amp;"|"&amp;$A44,TeamGames!$A$2:$A$4073,0)),"")</f>
        <v/>
      </c>
      <c r="K44" s="28">
        <f>IFERROR(INDEX(TeamGames!$P$2:$P$4073,MATCH($B$2&amp;"|"&amp;$A44,TeamGames!$A$2:$A$4073,0)),"")</f>
        <v/>
      </c>
      <c r="L44" s="28">
        <f>IFERROR(INDEX(TeamGames!$Q$2:$Q$4073,MATCH($B$2&amp;"|"&amp;$A44,TeamGames!$A$2:$A$4073,0)),"")</f>
        <v/>
      </c>
      <c r="M44" s="28">
        <f>IFERROR(INDEX(TeamGames!$R$2:$R$4073,MATCH($B$2&amp;"|"&amp;$A44,TeamGames!$A$2:$A$4073,0)),"")</f>
        <v/>
      </c>
      <c r="N44" s="13">
        <f>IFERROR(INDEX(TeamGames!$S$2:$S$4073,MATCH($B$2&amp;"|"&amp;$A44,TeamGames!$A$2:$A$4073,0)),"")</f>
        <v/>
      </c>
      <c r="O44" s="13">
        <f>IFERROR(INDEX(TeamGames!$T$2:$T$4073,MATCH($B$2&amp;"|"&amp;$A44,TeamGames!$A$2:$A$4073,0)),"")</f>
        <v/>
      </c>
      <c r="P44" s="13">
        <f>IFERROR(INDEX(TeamGames!$U$2:$U$4073,MATCH($B$2&amp;"|"&amp;$A44,TeamGames!$A$2:$A$4073,0)),"")</f>
        <v/>
      </c>
      <c r="Q44" s="14">
        <f>IFERROR(INDEX(TeamGames!$V$2:$V$4073,MATCH($B$2&amp;"|"&amp;$A44,TeamGames!$A$2:$A$4073,0)),"")</f>
        <v/>
      </c>
      <c r="R44" s="13">
        <f>IFERROR(INDEX(TeamGames!$W$2:$W$4073,MATCH($B$2&amp;"|"&amp;$A44,TeamGames!$A$2:$A$4073,0)),"")</f>
        <v/>
      </c>
      <c r="S44" s="14">
        <f>IFERROR(INDEX(TeamGames!$Y$2:$Y$4073,MATCH($B$2&amp;"|"&amp;$A44,TeamGames!$A$2:$A$4073,0)),"")</f>
        <v/>
      </c>
      <c r="T44" s="14">
        <f>IFERROR(INDEX(TeamGames!$Z$2:$Z$4073,MATCH($B$2&amp;"|"&amp;$A44,TeamGames!$A$2:$A$4073,0)),"")</f>
        <v/>
      </c>
      <c r="U44" s="13">
        <f>IFERROR(IF(INDEX(TeamGames!$AB$2:$AB$4073,MATCH($B$2&amp;"|"&amp;$A44,TeamGames!$A$2:$A$4073,0))="","",INDEX(TeamGames!$AB$2:$AB$4073,MATCH($B$2&amp;"|"&amp;$A44,TeamGames!$A$2:$A$4073,0))),"")</f>
        <v/>
      </c>
      <c r="V44" s="13">
        <f>IFERROR(IF(INDEX(TeamGames!$AC$2:$AC$4073,MATCH($B$2&amp;"|"&amp;$A44,TeamGames!$A$2:$A$4073,0))="","",INDEX(TeamGames!$AC$2:$AC$4073,MATCH($B$2&amp;"|"&amp;$A44,TeamGames!$A$2:$A$4073,0))),"")</f>
        <v/>
      </c>
      <c r="W44" s="11">
        <f>IFERROR(IF(INDEX(TeamGames!$AD$2:$AD$4073,MATCH($B$2&amp;"|"&amp;$A44,TeamGames!$A$2:$A$4073,0))="","",INDEX(TeamGames!$AD$2:$AD$4073,MATCH($B$2&amp;"|"&amp;$A44,TeamGames!$A$2:$A$4073,0))),"")</f>
        <v/>
      </c>
      <c r="X44" s="13">
        <f>IF(J44="","",SUM(J$21:J44))</f>
        <v/>
      </c>
      <c r="Y44" s="13">
        <f>IF(N44="","",SUM(N$21:N44))</f>
        <v/>
      </c>
      <c r="Z44" s="13">
        <f>IF(R44="","",SUM(R$21:R44))</f>
        <v/>
      </c>
    </row>
    <row r="45">
      <c r="A45" s="24" t="n">
        <v>25</v>
      </c>
      <c r="B45" s="11">
        <f>IFERROR(INDEX(TeamGames!$F$2:$F$4073,MATCH($B$2&amp;"|"&amp;$A45,TeamGames!$A$2:$A$4073,0)),"")</f>
        <v/>
      </c>
      <c r="C45" s="27">
        <f>IFERROR(INDEX(TeamGames!$G$2:$G$4073,MATCH($B$2&amp;"|"&amp;$A45,TeamGames!$A$2:$A$4073,0)),"")</f>
        <v/>
      </c>
      <c r="D45" s="11">
        <f>IFERROR(INDEX(TeamGames!$H$2:$H$4073,MATCH($B$2&amp;"|"&amp;$A45,TeamGames!$A$2:$A$4073,0)),"")</f>
        <v/>
      </c>
      <c r="E45" s="11">
        <f>IFERROR(INDEX(TeamGames!$I$2:$I$4073,MATCH($B$2&amp;"|"&amp;$A45,TeamGames!$A$2:$A$4073,0)),"")</f>
        <v/>
      </c>
      <c r="F45" s="11">
        <f>IFERROR(INDEX(TeamGames!$K$2:$K$4073,MATCH($B$2&amp;"|"&amp;$A45,TeamGames!$A$2:$A$4073,0)),"")</f>
        <v/>
      </c>
      <c r="G45" s="11">
        <f>IFERROR(INDEX(TeamGames!$L$2:$L$4073,MATCH($B$2&amp;"|"&amp;$A45,TeamGames!$A$2:$A$4073,0)),"")</f>
        <v/>
      </c>
      <c r="H45" s="11">
        <f>IFERROR(INDEX(TeamGames!$M$2:$M$4073,MATCH($B$2&amp;"|"&amp;$A45,TeamGames!$A$2:$A$4073,0)),"")</f>
        <v/>
      </c>
      <c r="I45" s="11">
        <f>IFERROR(INDEX(TeamGames!$N$2:$N$4073,MATCH($B$2&amp;"|"&amp;$A45,TeamGames!$A$2:$A$4073,0)),"")</f>
        <v/>
      </c>
      <c r="J45" s="11">
        <f>IFERROR(INDEX(TeamGames!$O$2:$O$4073,MATCH($B$2&amp;"|"&amp;$A45,TeamGames!$A$2:$A$4073,0)),"")</f>
        <v/>
      </c>
      <c r="K45" s="28">
        <f>IFERROR(INDEX(TeamGames!$P$2:$P$4073,MATCH($B$2&amp;"|"&amp;$A45,TeamGames!$A$2:$A$4073,0)),"")</f>
        <v/>
      </c>
      <c r="L45" s="28">
        <f>IFERROR(INDEX(TeamGames!$Q$2:$Q$4073,MATCH($B$2&amp;"|"&amp;$A45,TeamGames!$A$2:$A$4073,0)),"")</f>
        <v/>
      </c>
      <c r="M45" s="28">
        <f>IFERROR(INDEX(TeamGames!$R$2:$R$4073,MATCH($B$2&amp;"|"&amp;$A45,TeamGames!$A$2:$A$4073,0)),"")</f>
        <v/>
      </c>
      <c r="N45" s="13">
        <f>IFERROR(INDEX(TeamGames!$S$2:$S$4073,MATCH($B$2&amp;"|"&amp;$A45,TeamGames!$A$2:$A$4073,0)),"")</f>
        <v/>
      </c>
      <c r="O45" s="13">
        <f>IFERROR(INDEX(TeamGames!$T$2:$T$4073,MATCH($B$2&amp;"|"&amp;$A45,TeamGames!$A$2:$A$4073,0)),"")</f>
        <v/>
      </c>
      <c r="P45" s="13">
        <f>IFERROR(INDEX(TeamGames!$U$2:$U$4073,MATCH($B$2&amp;"|"&amp;$A45,TeamGames!$A$2:$A$4073,0)),"")</f>
        <v/>
      </c>
      <c r="Q45" s="14">
        <f>IFERROR(INDEX(TeamGames!$V$2:$V$4073,MATCH($B$2&amp;"|"&amp;$A45,TeamGames!$A$2:$A$4073,0)),"")</f>
        <v/>
      </c>
      <c r="R45" s="13">
        <f>IFERROR(INDEX(TeamGames!$W$2:$W$4073,MATCH($B$2&amp;"|"&amp;$A45,TeamGames!$A$2:$A$4073,0)),"")</f>
        <v/>
      </c>
      <c r="S45" s="14">
        <f>IFERROR(INDEX(TeamGames!$Y$2:$Y$4073,MATCH($B$2&amp;"|"&amp;$A45,TeamGames!$A$2:$A$4073,0)),"")</f>
        <v/>
      </c>
      <c r="T45" s="14">
        <f>IFERROR(INDEX(TeamGames!$Z$2:$Z$4073,MATCH($B$2&amp;"|"&amp;$A45,TeamGames!$A$2:$A$4073,0)),"")</f>
        <v/>
      </c>
      <c r="U45" s="13">
        <f>IFERROR(IF(INDEX(TeamGames!$AB$2:$AB$4073,MATCH($B$2&amp;"|"&amp;$A45,TeamGames!$A$2:$A$4073,0))="","",INDEX(TeamGames!$AB$2:$AB$4073,MATCH($B$2&amp;"|"&amp;$A45,TeamGames!$A$2:$A$4073,0))),"")</f>
        <v/>
      </c>
      <c r="V45" s="13">
        <f>IFERROR(IF(INDEX(TeamGames!$AC$2:$AC$4073,MATCH($B$2&amp;"|"&amp;$A45,TeamGames!$A$2:$A$4073,0))="","",INDEX(TeamGames!$AC$2:$AC$4073,MATCH($B$2&amp;"|"&amp;$A45,TeamGames!$A$2:$A$4073,0))),"")</f>
        <v/>
      </c>
      <c r="W45" s="11">
        <f>IFERROR(IF(INDEX(TeamGames!$AD$2:$AD$4073,MATCH($B$2&amp;"|"&amp;$A45,TeamGames!$A$2:$A$4073,0))="","",INDEX(TeamGames!$AD$2:$AD$4073,MATCH($B$2&amp;"|"&amp;$A45,TeamGames!$A$2:$A$4073,0))),"")</f>
        <v/>
      </c>
      <c r="X45" s="13">
        <f>IF(J45="","",SUM(J$21:J45))</f>
        <v/>
      </c>
      <c r="Y45" s="13">
        <f>IF(N45="","",SUM(N$21:N45))</f>
        <v/>
      </c>
      <c r="Z45" s="13">
        <f>IF(R45="","",SUM(R$21:R45))</f>
        <v/>
      </c>
    </row>
    <row r="46">
      <c r="A46" s="24" t="n">
        <v>26</v>
      </c>
      <c r="B46" s="11">
        <f>IFERROR(INDEX(TeamGames!$F$2:$F$4073,MATCH($B$2&amp;"|"&amp;$A46,TeamGames!$A$2:$A$4073,0)),"")</f>
        <v/>
      </c>
      <c r="C46" s="27">
        <f>IFERROR(INDEX(TeamGames!$G$2:$G$4073,MATCH($B$2&amp;"|"&amp;$A46,TeamGames!$A$2:$A$4073,0)),"")</f>
        <v/>
      </c>
      <c r="D46" s="11">
        <f>IFERROR(INDEX(TeamGames!$H$2:$H$4073,MATCH($B$2&amp;"|"&amp;$A46,TeamGames!$A$2:$A$4073,0)),"")</f>
        <v/>
      </c>
      <c r="E46" s="11">
        <f>IFERROR(INDEX(TeamGames!$I$2:$I$4073,MATCH($B$2&amp;"|"&amp;$A46,TeamGames!$A$2:$A$4073,0)),"")</f>
        <v/>
      </c>
      <c r="F46" s="11">
        <f>IFERROR(INDEX(TeamGames!$K$2:$K$4073,MATCH($B$2&amp;"|"&amp;$A46,TeamGames!$A$2:$A$4073,0)),"")</f>
        <v/>
      </c>
      <c r="G46" s="11">
        <f>IFERROR(INDEX(TeamGames!$L$2:$L$4073,MATCH($B$2&amp;"|"&amp;$A46,TeamGames!$A$2:$A$4073,0)),"")</f>
        <v/>
      </c>
      <c r="H46" s="11">
        <f>IFERROR(INDEX(TeamGames!$M$2:$M$4073,MATCH($B$2&amp;"|"&amp;$A46,TeamGames!$A$2:$A$4073,0)),"")</f>
        <v/>
      </c>
      <c r="I46" s="11">
        <f>IFERROR(INDEX(TeamGames!$N$2:$N$4073,MATCH($B$2&amp;"|"&amp;$A46,TeamGames!$A$2:$A$4073,0)),"")</f>
        <v/>
      </c>
      <c r="J46" s="11">
        <f>IFERROR(INDEX(TeamGames!$O$2:$O$4073,MATCH($B$2&amp;"|"&amp;$A46,TeamGames!$A$2:$A$4073,0)),"")</f>
        <v/>
      </c>
      <c r="K46" s="28">
        <f>IFERROR(INDEX(TeamGames!$P$2:$P$4073,MATCH($B$2&amp;"|"&amp;$A46,TeamGames!$A$2:$A$4073,0)),"")</f>
        <v/>
      </c>
      <c r="L46" s="28">
        <f>IFERROR(INDEX(TeamGames!$Q$2:$Q$4073,MATCH($B$2&amp;"|"&amp;$A46,TeamGames!$A$2:$A$4073,0)),"")</f>
        <v/>
      </c>
      <c r="M46" s="28">
        <f>IFERROR(INDEX(TeamGames!$R$2:$R$4073,MATCH($B$2&amp;"|"&amp;$A46,TeamGames!$A$2:$A$4073,0)),"")</f>
        <v/>
      </c>
      <c r="N46" s="13">
        <f>IFERROR(INDEX(TeamGames!$S$2:$S$4073,MATCH($B$2&amp;"|"&amp;$A46,TeamGames!$A$2:$A$4073,0)),"")</f>
        <v/>
      </c>
      <c r="O46" s="13">
        <f>IFERROR(INDEX(TeamGames!$T$2:$T$4073,MATCH($B$2&amp;"|"&amp;$A46,TeamGames!$A$2:$A$4073,0)),"")</f>
        <v/>
      </c>
      <c r="P46" s="13">
        <f>IFERROR(INDEX(TeamGames!$U$2:$U$4073,MATCH($B$2&amp;"|"&amp;$A46,TeamGames!$A$2:$A$4073,0)),"")</f>
        <v/>
      </c>
      <c r="Q46" s="14">
        <f>IFERROR(INDEX(TeamGames!$V$2:$V$4073,MATCH($B$2&amp;"|"&amp;$A46,TeamGames!$A$2:$A$4073,0)),"")</f>
        <v/>
      </c>
      <c r="R46" s="13">
        <f>IFERROR(INDEX(TeamGames!$W$2:$W$4073,MATCH($B$2&amp;"|"&amp;$A46,TeamGames!$A$2:$A$4073,0)),"")</f>
        <v/>
      </c>
      <c r="S46" s="14">
        <f>IFERROR(INDEX(TeamGames!$Y$2:$Y$4073,MATCH($B$2&amp;"|"&amp;$A46,TeamGames!$A$2:$A$4073,0)),"")</f>
        <v/>
      </c>
      <c r="T46" s="14">
        <f>IFERROR(INDEX(TeamGames!$Z$2:$Z$4073,MATCH($B$2&amp;"|"&amp;$A46,TeamGames!$A$2:$A$4073,0)),"")</f>
        <v/>
      </c>
      <c r="U46" s="13">
        <f>IFERROR(IF(INDEX(TeamGames!$AB$2:$AB$4073,MATCH($B$2&amp;"|"&amp;$A46,TeamGames!$A$2:$A$4073,0))="","",INDEX(TeamGames!$AB$2:$AB$4073,MATCH($B$2&amp;"|"&amp;$A46,TeamGames!$A$2:$A$4073,0))),"")</f>
        <v/>
      </c>
      <c r="V46" s="13">
        <f>IFERROR(IF(INDEX(TeamGames!$AC$2:$AC$4073,MATCH($B$2&amp;"|"&amp;$A46,TeamGames!$A$2:$A$4073,0))="","",INDEX(TeamGames!$AC$2:$AC$4073,MATCH($B$2&amp;"|"&amp;$A46,TeamGames!$A$2:$A$4073,0))),"")</f>
        <v/>
      </c>
      <c r="W46" s="11">
        <f>IFERROR(IF(INDEX(TeamGames!$AD$2:$AD$4073,MATCH($B$2&amp;"|"&amp;$A46,TeamGames!$A$2:$A$4073,0))="","",INDEX(TeamGames!$AD$2:$AD$4073,MATCH($B$2&amp;"|"&amp;$A46,TeamGames!$A$2:$A$4073,0))),"")</f>
        <v/>
      </c>
      <c r="X46" s="13">
        <f>IF(J46="","",SUM(J$21:J46))</f>
        <v/>
      </c>
      <c r="Y46" s="13">
        <f>IF(N46="","",SUM(N$21:N46))</f>
        <v/>
      </c>
      <c r="Z46" s="13">
        <f>IF(R46="","",SUM(R$21:R46))</f>
        <v/>
      </c>
    </row>
    <row r="47">
      <c r="A47" s="24" t="n">
        <v>27</v>
      </c>
      <c r="B47" s="11">
        <f>IFERROR(INDEX(TeamGames!$F$2:$F$4073,MATCH($B$2&amp;"|"&amp;$A47,TeamGames!$A$2:$A$4073,0)),"")</f>
        <v/>
      </c>
      <c r="C47" s="27">
        <f>IFERROR(INDEX(TeamGames!$G$2:$G$4073,MATCH($B$2&amp;"|"&amp;$A47,TeamGames!$A$2:$A$4073,0)),"")</f>
        <v/>
      </c>
      <c r="D47" s="11">
        <f>IFERROR(INDEX(TeamGames!$H$2:$H$4073,MATCH($B$2&amp;"|"&amp;$A47,TeamGames!$A$2:$A$4073,0)),"")</f>
        <v/>
      </c>
      <c r="E47" s="11">
        <f>IFERROR(INDEX(TeamGames!$I$2:$I$4073,MATCH($B$2&amp;"|"&amp;$A47,TeamGames!$A$2:$A$4073,0)),"")</f>
        <v/>
      </c>
      <c r="F47" s="11">
        <f>IFERROR(INDEX(TeamGames!$K$2:$K$4073,MATCH($B$2&amp;"|"&amp;$A47,TeamGames!$A$2:$A$4073,0)),"")</f>
        <v/>
      </c>
      <c r="G47" s="11">
        <f>IFERROR(INDEX(TeamGames!$L$2:$L$4073,MATCH($B$2&amp;"|"&amp;$A47,TeamGames!$A$2:$A$4073,0)),"")</f>
        <v/>
      </c>
      <c r="H47" s="11">
        <f>IFERROR(INDEX(TeamGames!$M$2:$M$4073,MATCH($B$2&amp;"|"&amp;$A47,TeamGames!$A$2:$A$4073,0)),"")</f>
        <v/>
      </c>
      <c r="I47" s="11">
        <f>IFERROR(INDEX(TeamGames!$N$2:$N$4073,MATCH($B$2&amp;"|"&amp;$A47,TeamGames!$A$2:$A$4073,0)),"")</f>
        <v/>
      </c>
      <c r="J47" s="11">
        <f>IFERROR(INDEX(TeamGames!$O$2:$O$4073,MATCH($B$2&amp;"|"&amp;$A47,TeamGames!$A$2:$A$4073,0)),"")</f>
        <v/>
      </c>
      <c r="K47" s="28">
        <f>IFERROR(INDEX(TeamGames!$P$2:$P$4073,MATCH($B$2&amp;"|"&amp;$A47,TeamGames!$A$2:$A$4073,0)),"")</f>
        <v/>
      </c>
      <c r="L47" s="28">
        <f>IFERROR(INDEX(TeamGames!$Q$2:$Q$4073,MATCH($B$2&amp;"|"&amp;$A47,TeamGames!$A$2:$A$4073,0)),"")</f>
        <v/>
      </c>
      <c r="M47" s="28">
        <f>IFERROR(INDEX(TeamGames!$R$2:$R$4073,MATCH($B$2&amp;"|"&amp;$A47,TeamGames!$A$2:$A$4073,0)),"")</f>
        <v/>
      </c>
      <c r="N47" s="13">
        <f>IFERROR(INDEX(TeamGames!$S$2:$S$4073,MATCH($B$2&amp;"|"&amp;$A47,TeamGames!$A$2:$A$4073,0)),"")</f>
        <v/>
      </c>
      <c r="O47" s="13">
        <f>IFERROR(INDEX(TeamGames!$T$2:$T$4073,MATCH($B$2&amp;"|"&amp;$A47,TeamGames!$A$2:$A$4073,0)),"")</f>
        <v/>
      </c>
      <c r="P47" s="13">
        <f>IFERROR(INDEX(TeamGames!$U$2:$U$4073,MATCH($B$2&amp;"|"&amp;$A47,TeamGames!$A$2:$A$4073,0)),"")</f>
        <v/>
      </c>
      <c r="Q47" s="14">
        <f>IFERROR(INDEX(TeamGames!$V$2:$V$4073,MATCH($B$2&amp;"|"&amp;$A47,TeamGames!$A$2:$A$4073,0)),"")</f>
        <v/>
      </c>
      <c r="R47" s="13">
        <f>IFERROR(INDEX(TeamGames!$W$2:$W$4073,MATCH($B$2&amp;"|"&amp;$A47,TeamGames!$A$2:$A$4073,0)),"")</f>
        <v/>
      </c>
      <c r="S47" s="14">
        <f>IFERROR(INDEX(TeamGames!$Y$2:$Y$4073,MATCH($B$2&amp;"|"&amp;$A47,TeamGames!$A$2:$A$4073,0)),"")</f>
        <v/>
      </c>
      <c r="T47" s="14">
        <f>IFERROR(INDEX(TeamGames!$Z$2:$Z$4073,MATCH($B$2&amp;"|"&amp;$A47,TeamGames!$A$2:$A$4073,0)),"")</f>
        <v/>
      </c>
      <c r="U47" s="13">
        <f>IFERROR(IF(INDEX(TeamGames!$AB$2:$AB$4073,MATCH($B$2&amp;"|"&amp;$A47,TeamGames!$A$2:$A$4073,0))="","",INDEX(TeamGames!$AB$2:$AB$4073,MATCH($B$2&amp;"|"&amp;$A47,TeamGames!$A$2:$A$4073,0))),"")</f>
        <v/>
      </c>
      <c r="V47" s="13">
        <f>IFERROR(IF(INDEX(TeamGames!$AC$2:$AC$4073,MATCH($B$2&amp;"|"&amp;$A47,TeamGames!$A$2:$A$4073,0))="","",INDEX(TeamGames!$AC$2:$AC$4073,MATCH($B$2&amp;"|"&amp;$A47,TeamGames!$A$2:$A$4073,0))),"")</f>
        <v/>
      </c>
      <c r="W47" s="11">
        <f>IFERROR(IF(INDEX(TeamGames!$AD$2:$AD$4073,MATCH($B$2&amp;"|"&amp;$A47,TeamGames!$A$2:$A$4073,0))="","",INDEX(TeamGames!$AD$2:$AD$4073,MATCH($B$2&amp;"|"&amp;$A47,TeamGames!$A$2:$A$4073,0))),"")</f>
        <v/>
      </c>
      <c r="X47" s="13">
        <f>IF(J47="","",SUM(J$21:J47))</f>
        <v/>
      </c>
      <c r="Y47" s="13">
        <f>IF(N47="","",SUM(N$21:N47))</f>
        <v/>
      </c>
      <c r="Z47" s="13">
        <f>IF(R47="","",SUM(R$21:R47))</f>
        <v/>
      </c>
    </row>
    <row r="48">
      <c r="A48" s="24" t="n">
        <v>28</v>
      </c>
      <c r="B48" s="11">
        <f>IFERROR(INDEX(TeamGames!$F$2:$F$4073,MATCH($B$2&amp;"|"&amp;$A48,TeamGames!$A$2:$A$4073,0)),"")</f>
        <v/>
      </c>
      <c r="C48" s="27">
        <f>IFERROR(INDEX(TeamGames!$G$2:$G$4073,MATCH($B$2&amp;"|"&amp;$A48,TeamGames!$A$2:$A$4073,0)),"")</f>
        <v/>
      </c>
      <c r="D48" s="11">
        <f>IFERROR(INDEX(TeamGames!$H$2:$H$4073,MATCH($B$2&amp;"|"&amp;$A48,TeamGames!$A$2:$A$4073,0)),"")</f>
        <v/>
      </c>
      <c r="E48" s="11">
        <f>IFERROR(INDEX(TeamGames!$I$2:$I$4073,MATCH($B$2&amp;"|"&amp;$A48,TeamGames!$A$2:$A$4073,0)),"")</f>
        <v/>
      </c>
      <c r="F48" s="11">
        <f>IFERROR(INDEX(TeamGames!$K$2:$K$4073,MATCH($B$2&amp;"|"&amp;$A48,TeamGames!$A$2:$A$4073,0)),"")</f>
        <v/>
      </c>
      <c r="G48" s="11">
        <f>IFERROR(INDEX(TeamGames!$L$2:$L$4073,MATCH($B$2&amp;"|"&amp;$A48,TeamGames!$A$2:$A$4073,0)),"")</f>
        <v/>
      </c>
      <c r="H48" s="11">
        <f>IFERROR(INDEX(TeamGames!$M$2:$M$4073,MATCH($B$2&amp;"|"&amp;$A48,TeamGames!$A$2:$A$4073,0)),"")</f>
        <v/>
      </c>
      <c r="I48" s="11">
        <f>IFERROR(INDEX(TeamGames!$N$2:$N$4073,MATCH($B$2&amp;"|"&amp;$A48,TeamGames!$A$2:$A$4073,0)),"")</f>
        <v/>
      </c>
      <c r="J48" s="11">
        <f>IFERROR(INDEX(TeamGames!$O$2:$O$4073,MATCH($B$2&amp;"|"&amp;$A48,TeamGames!$A$2:$A$4073,0)),"")</f>
        <v/>
      </c>
      <c r="K48" s="28">
        <f>IFERROR(INDEX(TeamGames!$P$2:$P$4073,MATCH($B$2&amp;"|"&amp;$A48,TeamGames!$A$2:$A$4073,0)),"")</f>
        <v/>
      </c>
      <c r="L48" s="28">
        <f>IFERROR(INDEX(TeamGames!$Q$2:$Q$4073,MATCH($B$2&amp;"|"&amp;$A48,TeamGames!$A$2:$A$4073,0)),"")</f>
        <v/>
      </c>
      <c r="M48" s="28">
        <f>IFERROR(INDEX(TeamGames!$R$2:$R$4073,MATCH($B$2&amp;"|"&amp;$A48,TeamGames!$A$2:$A$4073,0)),"")</f>
        <v/>
      </c>
      <c r="N48" s="13">
        <f>IFERROR(INDEX(TeamGames!$S$2:$S$4073,MATCH($B$2&amp;"|"&amp;$A48,TeamGames!$A$2:$A$4073,0)),"")</f>
        <v/>
      </c>
      <c r="O48" s="13">
        <f>IFERROR(INDEX(TeamGames!$T$2:$T$4073,MATCH($B$2&amp;"|"&amp;$A48,TeamGames!$A$2:$A$4073,0)),"")</f>
        <v/>
      </c>
      <c r="P48" s="13">
        <f>IFERROR(INDEX(TeamGames!$U$2:$U$4073,MATCH($B$2&amp;"|"&amp;$A48,TeamGames!$A$2:$A$4073,0)),"")</f>
        <v/>
      </c>
      <c r="Q48" s="14">
        <f>IFERROR(INDEX(TeamGames!$V$2:$V$4073,MATCH($B$2&amp;"|"&amp;$A48,TeamGames!$A$2:$A$4073,0)),"")</f>
        <v/>
      </c>
      <c r="R48" s="13">
        <f>IFERROR(INDEX(TeamGames!$W$2:$W$4073,MATCH($B$2&amp;"|"&amp;$A48,TeamGames!$A$2:$A$4073,0)),"")</f>
        <v/>
      </c>
      <c r="S48" s="14">
        <f>IFERROR(INDEX(TeamGames!$Y$2:$Y$4073,MATCH($B$2&amp;"|"&amp;$A48,TeamGames!$A$2:$A$4073,0)),"")</f>
        <v/>
      </c>
      <c r="T48" s="14">
        <f>IFERROR(INDEX(TeamGames!$Z$2:$Z$4073,MATCH($B$2&amp;"|"&amp;$A48,TeamGames!$A$2:$A$4073,0)),"")</f>
        <v/>
      </c>
      <c r="U48" s="13">
        <f>IFERROR(IF(INDEX(TeamGames!$AB$2:$AB$4073,MATCH($B$2&amp;"|"&amp;$A48,TeamGames!$A$2:$A$4073,0))="","",INDEX(TeamGames!$AB$2:$AB$4073,MATCH($B$2&amp;"|"&amp;$A48,TeamGames!$A$2:$A$4073,0))),"")</f>
        <v/>
      </c>
      <c r="V48" s="13">
        <f>IFERROR(IF(INDEX(TeamGames!$AC$2:$AC$4073,MATCH($B$2&amp;"|"&amp;$A48,TeamGames!$A$2:$A$4073,0))="","",INDEX(TeamGames!$AC$2:$AC$4073,MATCH($B$2&amp;"|"&amp;$A48,TeamGames!$A$2:$A$4073,0))),"")</f>
        <v/>
      </c>
      <c r="W48" s="11">
        <f>IFERROR(IF(INDEX(TeamGames!$AD$2:$AD$4073,MATCH($B$2&amp;"|"&amp;$A48,TeamGames!$A$2:$A$4073,0))="","",INDEX(TeamGames!$AD$2:$AD$4073,MATCH($B$2&amp;"|"&amp;$A48,TeamGames!$A$2:$A$4073,0))),"")</f>
        <v/>
      </c>
      <c r="X48" s="13">
        <f>IF(J48="","",SUM(J$21:J48))</f>
        <v/>
      </c>
      <c r="Y48" s="13">
        <f>IF(N48="","",SUM(N$21:N48))</f>
        <v/>
      </c>
      <c r="Z48" s="13">
        <f>IF(R48="","",SUM(R$21:R48))</f>
        <v/>
      </c>
    </row>
    <row r="49">
      <c r="A49" s="24" t="n">
        <v>29</v>
      </c>
      <c r="B49" s="11">
        <f>IFERROR(INDEX(TeamGames!$F$2:$F$4073,MATCH($B$2&amp;"|"&amp;$A49,TeamGames!$A$2:$A$4073,0)),"")</f>
        <v/>
      </c>
      <c r="C49" s="27">
        <f>IFERROR(INDEX(TeamGames!$G$2:$G$4073,MATCH($B$2&amp;"|"&amp;$A49,TeamGames!$A$2:$A$4073,0)),"")</f>
        <v/>
      </c>
      <c r="D49" s="11">
        <f>IFERROR(INDEX(TeamGames!$H$2:$H$4073,MATCH($B$2&amp;"|"&amp;$A49,TeamGames!$A$2:$A$4073,0)),"")</f>
        <v/>
      </c>
      <c r="E49" s="11">
        <f>IFERROR(INDEX(TeamGames!$I$2:$I$4073,MATCH($B$2&amp;"|"&amp;$A49,TeamGames!$A$2:$A$4073,0)),"")</f>
        <v/>
      </c>
      <c r="F49" s="11">
        <f>IFERROR(INDEX(TeamGames!$K$2:$K$4073,MATCH($B$2&amp;"|"&amp;$A49,TeamGames!$A$2:$A$4073,0)),"")</f>
        <v/>
      </c>
      <c r="G49" s="11">
        <f>IFERROR(INDEX(TeamGames!$L$2:$L$4073,MATCH($B$2&amp;"|"&amp;$A49,TeamGames!$A$2:$A$4073,0)),"")</f>
        <v/>
      </c>
      <c r="H49" s="11">
        <f>IFERROR(INDEX(TeamGames!$M$2:$M$4073,MATCH($B$2&amp;"|"&amp;$A49,TeamGames!$A$2:$A$4073,0)),"")</f>
        <v/>
      </c>
      <c r="I49" s="11">
        <f>IFERROR(INDEX(TeamGames!$N$2:$N$4073,MATCH($B$2&amp;"|"&amp;$A49,TeamGames!$A$2:$A$4073,0)),"")</f>
        <v/>
      </c>
      <c r="J49" s="11">
        <f>IFERROR(INDEX(TeamGames!$O$2:$O$4073,MATCH($B$2&amp;"|"&amp;$A49,TeamGames!$A$2:$A$4073,0)),"")</f>
        <v/>
      </c>
      <c r="K49" s="28">
        <f>IFERROR(INDEX(TeamGames!$P$2:$P$4073,MATCH($B$2&amp;"|"&amp;$A49,TeamGames!$A$2:$A$4073,0)),"")</f>
        <v/>
      </c>
      <c r="L49" s="28">
        <f>IFERROR(INDEX(TeamGames!$Q$2:$Q$4073,MATCH($B$2&amp;"|"&amp;$A49,TeamGames!$A$2:$A$4073,0)),"")</f>
        <v/>
      </c>
      <c r="M49" s="28">
        <f>IFERROR(INDEX(TeamGames!$R$2:$R$4073,MATCH($B$2&amp;"|"&amp;$A49,TeamGames!$A$2:$A$4073,0)),"")</f>
        <v/>
      </c>
      <c r="N49" s="13">
        <f>IFERROR(INDEX(TeamGames!$S$2:$S$4073,MATCH($B$2&amp;"|"&amp;$A49,TeamGames!$A$2:$A$4073,0)),"")</f>
        <v/>
      </c>
      <c r="O49" s="13">
        <f>IFERROR(INDEX(TeamGames!$T$2:$T$4073,MATCH($B$2&amp;"|"&amp;$A49,TeamGames!$A$2:$A$4073,0)),"")</f>
        <v/>
      </c>
      <c r="P49" s="13">
        <f>IFERROR(INDEX(TeamGames!$U$2:$U$4073,MATCH($B$2&amp;"|"&amp;$A49,TeamGames!$A$2:$A$4073,0)),"")</f>
        <v/>
      </c>
      <c r="Q49" s="14">
        <f>IFERROR(INDEX(TeamGames!$V$2:$V$4073,MATCH($B$2&amp;"|"&amp;$A49,TeamGames!$A$2:$A$4073,0)),"")</f>
        <v/>
      </c>
      <c r="R49" s="13">
        <f>IFERROR(INDEX(TeamGames!$W$2:$W$4073,MATCH($B$2&amp;"|"&amp;$A49,TeamGames!$A$2:$A$4073,0)),"")</f>
        <v/>
      </c>
      <c r="S49" s="14">
        <f>IFERROR(INDEX(TeamGames!$Y$2:$Y$4073,MATCH($B$2&amp;"|"&amp;$A49,TeamGames!$A$2:$A$4073,0)),"")</f>
        <v/>
      </c>
      <c r="T49" s="14">
        <f>IFERROR(INDEX(TeamGames!$Z$2:$Z$4073,MATCH($B$2&amp;"|"&amp;$A49,TeamGames!$A$2:$A$4073,0)),"")</f>
        <v/>
      </c>
      <c r="U49" s="13">
        <f>IFERROR(IF(INDEX(TeamGames!$AB$2:$AB$4073,MATCH($B$2&amp;"|"&amp;$A49,TeamGames!$A$2:$A$4073,0))="","",INDEX(TeamGames!$AB$2:$AB$4073,MATCH($B$2&amp;"|"&amp;$A49,TeamGames!$A$2:$A$4073,0))),"")</f>
        <v/>
      </c>
      <c r="V49" s="13">
        <f>IFERROR(IF(INDEX(TeamGames!$AC$2:$AC$4073,MATCH($B$2&amp;"|"&amp;$A49,TeamGames!$A$2:$A$4073,0))="","",INDEX(TeamGames!$AC$2:$AC$4073,MATCH($B$2&amp;"|"&amp;$A49,TeamGames!$A$2:$A$4073,0))),"")</f>
        <v/>
      </c>
      <c r="W49" s="11">
        <f>IFERROR(IF(INDEX(TeamGames!$AD$2:$AD$4073,MATCH($B$2&amp;"|"&amp;$A49,TeamGames!$A$2:$A$4073,0))="","",INDEX(TeamGames!$AD$2:$AD$4073,MATCH($B$2&amp;"|"&amp;$A49,TeamGames!$A$2:$A$4073,0))),"")</f>
        <v/>
      </c>
      <c r="X49" s="13">
        <f>IF(J49="","",SUM(J$21:J49))</f>
        <v/>
      </c>
      <c r="Y49" s="13">
        <f>IF(N49="","",SUM(N$21:N49))</f>
        <v/>
      </c>
      <c r="Z49" s="13">
        <f>IF(R49="","",SUM(R$21:R49))</f>
        <v/>
      </c>
    </row>
    <row r="50">
      <c r="A50" s="24" t="n">
        <v>30</v>
      </c>
      <c r="B50" s="11">
        <f>IFERROR(INDEX(TeamGames!$F$2:$F$4073,MATCH($B$2&amp;"|"&amp;$A50,TeamGames!$A$2:$A$4073,0)),"")</f>
        <v/>
      </c>
      <c r="C50" s="27">
        <f>IFERROR(INDEX(TeamGames!$G$2:$G$4073,MATCH($B$2&amp;"|"&amp;$A50,TeamGames!$A$2:$A$4073,0)),"")</f>
        <v/>
      </c>
      <c r="D50" s="11">
        <f>IFERROR(INDEX(TeamGames!$H$2:$H$4073,MATCH($B$2&amp;"|"&amp;$A50,TeamGames!$A$2:$A$4073,0)),"")</f>
        <v/>
      </c>
      <c r="E50" s="11">
        <f>IFERROR(INDEX(TeamGames!$I$2:$I$4073,MATCH($B$2&amp;"|"&amp;$A50,TeamGames!$A$2:$A$4073,0)),"")</f>
        <v/>
      </c>
      <c r="F50" s="11">
        <f>IFERROR(INDEX(TeamGames!$K$2:$K$4073,MATCH($B$2&amp;"|"&amp;$A50,TeamGames!$A$2:$A$4073,0)),"")</f>
        <v/>
      </c>
      <c r="G50" s="11">
        <f>IFERROR(INDEX(TeamGames!$L$2:$L$4073,MATCH($B$2&amp;"|"&amp;$A50,TeamGames!$A$2:$A$4073,0)),"")</f>
        <v/>
      </c>
      <c r="H50" s="11">
        <f>IFERROR(INDEX(TeamGames!$M$2:$M$4073,MATCH($B$2&amp;"|"&amp;$A50,TeamGames!$A$2:$A$4073,0)),"")</f>
        <v/>
      </c>
      <c r="I50" s="11">
        <f>IFERROR(INDEX(TeamGames!$N$2:$N$4073,MATCH($B$2&amp;"|"&amp;$A50,TeamGames!$A$2:$A$4073,0)),"")</f>
        <v/>
      </c>
      <c r="J50" s="11">
        <f>IFERROR(INDEX(TeamGames!$O$2:$O$4073,MATCH($B$2&amp;"|"&amp;$A50,TeamGames!$A$2:$A$4073,0)),"")</f>
        <v/>
      </c>
      <c r="K50" s="28">
        <f>IFERROR(INDEX(TeamGames!$P$2:$P$4073,MATCH($B$2&amp;"|"&amp;$A50,TeamGames!$A$2:$A$4073,0)),"")</f>
        <v/>
      </c>
      <c r="L50" s="28">
        <f>IFERROR(INDEX(TeamGames!$Q$2:$Q$4073,MATCH($B$2&amp;"|"&amp;$A50,TeamGames!$A$2:$A$4073,0)),"")</f>
        <v/>
      </c>
      <c r="M50" s="28">
        <f>IFERROR(INDEX(TeamGames!$R$2:$R$4073,MATCH($B$2&amp;"|"&amp;$A50,TeamGames!$A$2:$A$4073,0)),"")</f>
        <v/>
      </c>
      <c r="N50" s="13">
        <f>IFERROR(INDEX(TeamGames!$S$2:$S$4073,MATCH($B$2&amp;"|"&amp;$A50,TeamGames!$A$2:$A$4073,0)),"")</f>
        <v/>
      </c>
      <c r="O50" s="13">
        <f>IFERROR(INDEX(TeamGames!$T$2:$T$4073,MATCH($B$2&amp;"|"&amp;$A50,TeamGames!$A$2:$A$4073,0)),"")</f>
        <v/>
      </c>
      <c r="P50" s="13">
        <f>IFERROR(INDEX(TeamGames!$U$2:$U$4073,MATCH($B$2&amp;"|"&amp;$A50,TeamGames!$A$2:$A$4073,0)),"")</f>
        <v/>
      </c>
      <c r="Q50" s="14">
        <f>IFERROR(INDEX(TeamGames!$V$2:$V$4073,MATCH($B$2&amp;"|"&amp;$A50,TeamGames!$A$2:$A$4073,0)),"")</f>
        <v/>
      </c>
      <c r="R50" s="13">
        <f>IFERROR(INDEX(TeamGames!$W$2:$W$4073,MATCH($B$2&amp;"|"&amp;$A50,TeamGames!$A$2:$A$4073,0)),"")</f>
        <v/>
      </c>
      <c r="S50" s="14">
        <f>IFERROR(INDEX(TeamGames!$Y$2:$Y$4073,MATCH($B$2&amp;"|"&amp;$A50,TeamGames!$A$2:$A$4073,0)),"")</f>
        <v/>
      </c>
      <c r="T50" s="14">
        <f>IFERROR(INDEX(TeamGames!$Z$2:$Z$4073,MATCH($B$2&amp;"|"&amp;$A50,TeamGames!$A$2:$A$4073,0)),"")</f>
        <v/>
      </c>
      <c r="U50" s="13">
        <f>IFERROR(IF(INDEX(TeamGames!$AB$2:$AB$4073,MATCH($B$2&amp;"|"&amp;$A50,TeamGames!$A$2:$A$4073,0))="","",INDEX(TeamGames!$AB$2:$AB$4073,MATCH($B$2&amp;"|"&amp;$A50,TeamGames!$A$2:$A$4073,0))),"")</f>
        <v/>
      </c>
      <c r="V50" s="13">
        <f>IFERROR(IF(INDEX(TeamGames!$AC$2:$AC$4073,MATCH($B$2&amp;"|"&amp;$A50,TeamGames!$A$2:$A$4073,0))="","",INDEX(TeamGames!$AC$2:$AC$4073,MATCH($B$2&amp;"|"&amp;$A50,TeamGames!$A$2:$A$4073,0))),"")</f>
        <v/>
      </c>
      <c r="W50" s="11">
        <f>IFERROR(IF(INDEX(TeamGames!$AD$2:$AD$4073,MATCH($B$2&amp;"|"&amp;$A50,TeamGames!$A$2:$A$4073,0))="","",INDEX(TeamGames!$AD$2:$AD$4073,MATCH($B$2&amp;"|"&amp;$A50,TeamGames!$A$2:$A$4073,0))),"")</f>
        <v/>
      </c>
      <c r="X50" s="13">
        <f>IF(J50="","",SUM(J$21:J50))</f>
        <v/>
      </c>
      <c r="Y50" s="13">
        <f>IF(N50="","",SUM(N$21:N50))</f>
        <v/>
      </c>
      <c r="Z50" s="13">
        <f>IF(R50="","",SUM(R$21:R50))</f>
        <v/>
      </c>
    </row>
    <row r="51">
      <c r="A51" s="24" t="n">
        <v>31</v>
      </c>
      <c r="B51" s="11">
        <f>IFERROR(INDEX(TeamGames!$F$2:$F$4073,MATCH($B$2&amp;"|"&amp;$A51,TeamGames!$A$2:$A$4073,0)),"")</f>
        <v/>
      </c>
      <c r="C51" s="27">
        <f>IFERROR(INDEX(TeamGames!$G$2:$G$4073,MATCH($B$2&amp;"|"&amp;$A51,TeamGames!$A$2:$A$4073,0)),"")</f>
        <v/>
      </c>
      <c r="D51" s="11">
        <f>IFERROR(INDEX(TeamGames!$H$2:$H$4073,MATCH($B$2&amp;"|"&amp;$A51,TeamGames!$A$2:$A$4073,0)),"")</f>
        <v/>
      </c>
      <c r="E51" s="11">
        <f>IFERROR(INDEX(TeamGames!$I$2:$I$4073,MATCH($B$2&amp;"|"&amp;$A51,TeamGames!$A$2:$A$4073,0)),"")</f>
        <v/>
      </c>
      <c r="F51" s="11">
        <f>IFERROR(INDEX(TeamGames!$K$2:$K$4073,MATCH($B$2&amp;"|"&amp;$A51,TeamGames!$A$2:$A$4073,0)),"")</f>
        <v/>
      </c>
      <c r="G51" s="11">
        <f>IFERROR(INDEX(TeamGames!$L$2:$L$4073,MATCH($B$2&amp;"|"&amp;$A51,TeamGames!$A$2:$A$4073,0)),"")</f>
        <v/>
      </c>
      <c r="H51" s="11">
        <f>IFERROR(INDEX(TeamGames!$M$2:$M$4073,MATCH($B$2&amp;"|"&amp;$A51,TeamGames!$A$2:$A$4073,0)),"")</f>
        <v/>
      </c>
      <c r="I51" s="11">
        <f>IFERROR(INDEX(TeamGames!$N$2:$N$4073,MATCH($B$2&amp;"|"&amp;$A51,TeamGames!$A$2:$A$4073,0)),"")</f>
        <v/>
      </c>
      <c r="J51" s="11">
        <f>IFERROR(INDEX(TeamGames!$O$2:$O$4073,MATCH($B$2&amp;"|"&amp;$A51,TeamGames!$A$2:$A$4073,0)),"")</f>
        <v/>
      </c>
      <c r="K51" s="28">
        <f>IFERROR(INDEX(TeamGames!$P$2:$P$4073,MATCH($B$2&amp;"|"&amp;$A51,TeamGames!$A$2:$A$4073,0)),"")</f>
        <v/>
      </c>
      <c r="L51" s="28">
        <f>IFERROR(INDEX(TeamGames!$Q$2:$Q$4073,MATCH($B$2&amp;"|"&amp;$A51,TeamGames!$A$2:$A$4073,0)),"")</f>
        <v/>
      </c>
      <c r="M51" s="28">
        <f>IFERROR(INDEX(TeamGames!$R$2:$R$4073,MATCH($B$2&amp;"|"&amp;$A51,TeamGames!$A$2:$A$4073,0)),"")</f>
        <v/>
      </c>
      <c r="N51" s="13">
        <f>IFERROR(INDEX(TeamGames!$S$2:$S$4073,MATCH($B$2&amp;"|"&amp;$A51,TeamGames!$A$2:$A$4073,0)),"")</f>
        <v/>
      </c>
      <c r="O51" s="13">
        <f>IFERROR(INDEX(TeamGames!$T$2:$T$4073,MATCH($B$2&amp;"|"&amp;$A51,TeamGames!$A$2:$A$4073,0)),"")</f>
        <v/>
      </c>
      <c r="P51" s="13">
        <f>IFERROR(INDEX(TeamGames!$U$2:$U$4073,MATCH($B$2&amp;"|"&amp;$A51,TeamGames!$A$2:$A$4073,0)),"")</f>
        <v/>
      </c>
      <c r="Q51" s="14">
        <f>IFERROR(INDEX(TeamGames!$V$2:$V$4073,MATCH($B$2&amp;"|"&amp;$A51,TeamGames!$A$2:$A$4073,0)),"")</f>
        <v/>
      </c>
      <c r="R51" s="13">
        <f>IFERROR(INDEX(TeamGames!$W$2:$W$4073,MATCH($B$2&amp;"|"&amp;$A51,TeamGames!$A$2:$A$4073,0)),"")</f>
        <v/>
      </c>
      <c r="S51" s="14">
        <f>IFERROR(INDEX(TeamGames!$Y$2:$Y$4073,MATCH($B$2&amp;"|"&amp;$A51,TeamGames!$A$2:$A$4073,0)),"")</f>
        <v/>
      </c>
      <c r="T51" s="14">
        <f>IFERROR(INDEX(TeamGames!$Z$2:$Z$4073,MATCH($B$2&amp;"|"&amp;$A51,TeamGames!$A$2:$A$4073,0)),"")</f>
        <v/>
      </c>
      <c r="U51" s="13">
        <f>IFERROR(IF(INDEX(TeamGames!$AB$2:$AB$4073,MATCH($B$2&amp;"|"&amp;$A51,TeamGames!$A$2:$A$4073,0))="","",INDEX(TeamGames!$AB$2:$AB$4073,MATCH($B$2&amp;"|"&amp;$A51,TeamGames!$A$2:$A$4073,0))),"")</f>
        <v/>
      </c>
      <c r="V51" s="13">
        <f>IFERROR(IF(INDEX(TeamGames!$AC$2:$AC$4073,MATCH($B$2&amp;"|"&amp;$A51,TeamGames!$A$2:$A$4073,0))="","",INDEX(TeamGames!$AC$2:$AC$4073,MATCH($B$2&amp;"|"&amp;$A51,TeamGames!$A$2:$A$4073,0))),"")</f>
        <v/>
      </c>
      <c r="W51" s="11">
        <f>IFERROR(IF(INDEX(TeamGames!$AD$2:$AD$4073,MATCH($B$2&amp;"|"&amp;$A51,TeamGames!$A$2:$A$4073,0))="","",INDEX(TeamGames!$AD$2:$AD$4073,MATCH($B$2&amp;"|"&amp;$A51,TeamGames!$A$2:$A$4073,0))),"")</f>
        <v/>
      </c>
      <c r="X51" s="13">
        <f>IF(J51="","",SUM(J$21:J51))</f>
        <v/>
      </c>
      <c r="Y51" s="13">
        <f>IF(N51="","",SUM(N$21:N51))</f>
        <v/>
      </c>
      <c r="Z51" s="13">
        <f>IF(R51="","",SUM(R$21:R51))</f>
        <v/>
      </c>
    </row>
    <row r="52">
      <c r="A52" s="24" t="n">
        <v>32</v>
      </c>
      <c r="B52" s="11">
        <f>IFERROR(INDEX(TeamGames!$F$2:$F$4073,MATCH($B$2&amp;"|"&amp;$A52,TeamGames!$A$2:$A$4073,0)),"")</f>
        <v/>
      </c>
      <c r="C52" s="27">
        <f>IFERROR(INDEX(TeamGames!$G$2:$G$4073,MATCH($B$2&amp;"|"&amp;$A52,TeamGames!$A$2:$A$4073,0)),"")</f>
        <v/>
      </c>
      <c r="D52" s="11">
        <f>IFERROR(INDEX(TeamGames!$H$2:$H$4073,MATCH($B$2&amp;"|"&amp;$A52,TeamGames!$A$2:$A$4073,0)),"")</f>
        <v/>
      </c>
      <c r="E52" s="11">
        <f>IFERROR(INDEX(TeamGames!$I$2:$I$4073,MATCH($B$2&amp;"|"&amp;$A52,TeamGames!$A$2:$A$4073,0)),"")</f>
        <v/>
      </c>
      <c r="F52" s="11">
        <f>IFERROR(INDEX(TeamGames!$K$2:$K$4073,MATCH($B$2&amp;"|"&amp;$A52,TeamGames!$A$2:$A$4073,0)),"")</f>
        <v/>
      </c>
      <c r="G52" s="11">
        <f>IFERROR(INDEX(TeamGames!$L$2:$L$4073,MATCH($B$2&amp;"|"&amp;$A52,TeamGames!$A$2:$A$4073,0)),"")</f>
        <v/>
      </c>
      <c r="H52" s="11">
        <f>IFERROR(INDEX(TeamGames!$M$2:$M$4073,MATCH($B$2&amp;"|"&amp;$A52,TeamGames!$A$2:$A$4073,0)),"")</f>
        <v/>
      </c>
      <c r="I52" s="11">
        <f>IFERROR(INDEX(TeamGames!$N$2:$N$4073,MATCH($B$2&amp;"|"&amp;$A52,TeamGames!$A$2:$A$4073,0)),"")</f>
        <v/>
      </c>
      <c r="J52" s="11">
        <f>IFERROR(INDEX(TeamGames!$O$2:$O$4073,MATCH($B$2&amp;"|"&amp;$A52,TeamGames!$A$2:$A$4073,0)),"")</f>
        <v/>
      </c>
      <c r="K52" s="28">
        <f>IFERROR(INDEX(TeamGames!$P$2:$P$4073,MATCH($B$2&amp;"|"&amp;$A52,TeamGames!$A$2:$A$4073,0)),"")</f>
        <v/>
      </c>
      <c r="L52" s="28">
        <f>IFERROR(INDEX(TeamGames!$Q$2:$Q$4073,MATCH($B$2&amp;"|"&amp;$A52,TeamGames!$A$2:$A$4073,0)),"")</f>
        <v/>
      </c>
      <c r="M52" s="28">
        <f>IFERROR(INDEX(TeamGames!$R$2:$R$4073,MATCH($B$2&amp;"|"&amp;$A52,TeamGames!$A$2:$A$4073,0)),"")</f>
        <v/>
      </c>
      <c r="N52" s="13">
        <f>IFERROR(INDEX(TeamGames!$S$2:$S$4073,MATCH($B$2&amp;"|"&amp;$A52,TeamGames!$A$2:$A$4073,0)),"")</f>
        <v/>
      </c>
      <c r="O52" s="13">
        <f>IFERROR(INDEX(TeamGames!$T$2:$T$4073,MATCH($B$2&amp;"|"&amp;$A52,TeamGames!$A$2:$A$4073,0)),"")</f>
        <v/>
      </c>
      <c r="P52" s="13">
        <f>IFERROR(INDEX(TeamGames!$U$2:$U$4073,MATCH($B$2&amp;"|"&amp;$A52,TeamGames!$A$2:$A$4073,0)),"")</f>
        <v/>
      </c>
      <c r="Q52" s="14">
        <f>IFERROR(INDEX(TeamGames!$V$2:$V$4073,MATCH($B$2&amp;"|"&amp;$A52,TeamGames!$A$2:$A$4073,0)),"")</f>
        <v/>
      </c>
      <c r="R52" s="13">
        <f>IFERROR(INDEX(TeamGames!$W$2:$W$4073,MATCH($B$2&amp;"|"&amp;$A52,TeamGames!$A$2:$A$4073,0)),"")</f>
        <v/>
      </c>
      <c r="S52" s="14">
        <f>IFERROR(INDEX(TeamGames!$Y$2:$Y$4073,MATCH($B$2&amp;"|"&amp;$A52,TeamGames!$A$2:$A$4073,0)),"")</f>
        <v/>
      </c>
      <c r="T52" s="14">
        <f>IFERROR(INDEX(TeamGames!$Z$2:$Z$4073,MATCH($B$2&amp;"|"&amp;$A52,TeamGames!$A$2:$A$4073,0)),"")</f>
        <v/>
      </c>
      <c r="U52" s="13">
        <f>IFERROR(IF(INDEX(TeamGames!$AB$2:$AB$4073,MATCH($B$2&amp;"|"&amp;$A52,TeamGames!$A$2:$A$4073,0))="","",INDEX(TeamGames!$AB$2:$AB$4073,MATCH($B$2&amp;"|"&amp;$A52,TeamGames!$A$2:$A$4073,0))),"")</f>
        <v/>
      </c>
      <c r="V52" s="13">
        <f>IFERROR(IF(INDEX(TeamGames!$AC$2:$AC$4073,MATCH($B$2&amp;"|"&amp;$A52,TeamGames!$A$2:$A$4073,0))="","",INDEX(TeamGames!$AC$2:$AC$4073,MATCH($B$2&amp;"|"&amp;$A52,TeamGames!$A$2:$A$4073,0))),"")</f>
        <v/>
      </c>
      <c r="W52" s="11">
        <f>IFERROR(IF(INDEX(TeamGames!$AD$2:$AD$4073,MATCH($B$2&amp;"|"&amp;$A52,TeamGames!$A$2:$A$4073,0))="","",INDEX(TeamGames!$AD$2:$AD$4073,MATCH($B$2&amp;"|"&amp;$A52,TeamGames!$A$2:$A$4073,0))),"")</f>
        <v/>
      </c>
      <c r="X52" s="13">
        <f>IF(J52="","",SUM(J$21:J52))</f>
        <v/>
      </c>
      <c r="Y52" s="13">
        <f>IF(N52="","",SUM(N$21:N52))</f>
        <v/>
      </c>
      <c r="Z52" s="13">
        <f>IF(R52="","",SUM(R$21:R52))</f>
        <v/>
      </c>
    </row>
    <row r="53">
      <c r="A53" s="24" t="n">
        <v>33</v>
      </c>
      <c r="B53" s="11">
        <f>IFERROR(INDEX(TeamGames!$F$2:$F$4073,MATCH($B$2&amp;"|"&amp;$A53,TeamGames!$A$2:$A$4073,0)),"")</f>
        <v/>
      </c>
      <c r="C53" s="27">
        <f>IFERROR(INDEX(TeamGames!$G$2:$G$4073,MATCH($B$2&amp;"|"&amp;$A53,TeamGames!$A$2:$A$4073,0)),"")</f>
        <v/>
      </c>
      <c r="D53" s="11">
        <f>IFERROR(INDEX(TeamGames!$H$2:$H$4073,MATCH($B$2&amp;"|"&amp;$A53,TeamGames!$A$2:$A$4073,0)),"")</f>
        <v/>
      </c>
      <c r="E53" s="11">
        <f>IFERROR(INDEX(TeamGames!$I$2:$I$4073,MATCH($B$2&amp;"|"&amp;$A53,TeamGames!$A$2:$A$4073,0)),"")</f>
        <v/>
      </c>
      <c r="F53" s="11">
        <f>IFERROR(INDEX(TeamGames!$K$2:$K$4073,MATCH($B$2&amp;"|"&amp;$A53,TeamGames!$A$2:$A$4073,0)),"")</f>
        <v/>
      </c>
      <c r="G53" s="11">
        <f>IFERROR(INDEX(TeamGames!$L$2:$L$4073,MATCH($B$2&amp;"|"&amp;$A53,TeamGames!$A$2:$A$4073,0)),"")</f>
        <v/>
      </c>
      <c r="H53" s="11">
        <f>IFERROR(INDEX(TeamGames!$M$2:$M$4073,MATCH($B$2&amp;"|"&amp;$A53,TeamGames!$A$2:$A$4073,0)),"")</f>
        <v/>
      </c>
      <c r="I53" s="11">
        <f>IFERROR(INDEX(TeamGames!$N$2:$N$4073,MATCH($B$2&amp;"|"&amp;$A53,TeamGames!$A$2:$A$4073,0)),"")</f>
        <v/>
      </c>
      <c r="J53" s="11">
        <f>IFERROR(INDEX(TeamGames!$O$2:$O$4073,MATCH($B$2&amp;"|"&amp;$A53,TeamGames!$A$2:$A$4073,0)),"")</f>
        <v/>
      </c>
      <c r="K53" s="28">
        <f>IFERROR(INDEX(TeamGames!$P$2:$P$4073,MATCH($B$2&amp;"|"&amp;$A53,TeamGames!$A$2:$A$4073,0)),"")</f>
        <v/>
      </c>
      <c r="L53" s="28">
        <f>IFERROR(INDEX(TeamGames!$Q$2:$Q$4073,MATCH($B$2&amp;"|"&amp;$A53,TeamGames!$A$2:$A$4073,0)),"")</f>
        <v/>
      </c>
      <c r="M53" s="28">
        <f>IFERROR(INDEX(TeamGames!$R$2:$R$4073,MATCH($B$2&amp;"|"&amp;$A53,TeamGames!$A$2:$A$4073,0)),"")</f>
        <v/>
      </c>
      <c r="N53" s="13">
        <f>IFERROR(INDEX(TeamGames!$S$2:$S$4073,MATCH($B$2&amp;"|"&amp;$A53,TeamGames!$A$2:$A$4073,0)),"")</f>
        <v/>
      </c>
      <c r="O53" s="13">
        <f>IFERROR(INDEX(TeamGames!$T$2:$T$4073,MATCH($B$2&amp;"|"&amp;$A53,TeamGames!$A$2:$A$4073,0)),"")</f>
        <v/>
      </c>
      <c r="P53" s="13">
        <f>IFERROR(INDEX(TeamGames!$U$2:$U$4073,MATCH($B$2&amp;"|"&amp;$A53,TeamGames!$A$2:$A$4073,0)),"")</f>
        <v/>
      </c>
      <c r="Q53" s="14">
        <f>IFERROR(INDEX(TeamGames!$V$2:$V$4073,MATCH($B$2&amp;"|"&amp;$A53,TeamGames!$A$2:$A$4073,0)),"")</f>
        <v/>
      </c>
      <c r="R53" s="13">
        <f>IFERROR(INDEX(TeamGames!$W$2:$W$4073,MATCH($B$2&amp;"|"&amp;$A53,TeamGames!$A$2:$A$4073,0)),"")</f>
        <v/>
      </c>
      <c r="S53" s="14">
        <f>IFERROR(INDEX(TeamGames!$Y$2:$Y$4073,MATCH($B$2&amp;"|"&amp;$A53,TeamGames!$A$2:$A$4073,0)),"")</f>
        <v/>
      </c>
      <c r="T53" s="14">
        <f>IFERROR(INDEX(TeamGames!$Z$2:$Z$4073,MATCH($B$2&amp;"|"&amp;$A53,TeamGames!$A$2:$A$4073,0)),"")</f>
        <v/>
      </c>
      <c r="U53" s="13">
        <f>IFERROR(IF(INDEX(TeamGames!$AB$2:$AB$4073,MATCH($B$2&amp;"|"&amp;$A53,TeamGames!$A$2:$A$4073,0))="","",INDEX(TeamGames!$AB$2:$AB$4073,MATCH($B$2&amp;"|"&amp;$A53,TeamGames!$A$2:$A$4073,0))),"")</f>
        <v/>
      </c>
      <c r="V53" s="13">
        <f>IFERROR(IF(INDEX(TeamGames!$AC$2:$AC$4073,MATCH($B$2&amp;"|"&amp;$A53,TeamGames!$A$2:$A$4073,0))="","",INDEX(TeamGames!$AC$2:$AC$4073,MATCH($B$2&amp;"|"&amp;$A53,TeamGames!$A$2:$A$4073,0))),"")</f>
        <v/>
      </c>
      <c r="W53" s="11">
        <f>IFERROR(IF(INDEX(TeamGames!$AD$2:$AD$4073,MATCH($B$2&amp;"|"&amp;$A53,TeamGames!$A$2:$A$4073,0))="","",INDEX(TeamGames!$AD$2:$AD$4073,MATCH($B$2&amp;"|"&amp;$A53,TeamGames!$A$2:$A$4073,0))),"")</f>
        <v/>
      </c>
      <c r="X53" s="13">
        <f>IF(J53="","",SUM(J$21:J53))</f>
        <v/>
      </c>
      <c r="Y53" s="13">
        <f>IF(N53="","",SUM(N$21:N53))</f>
        <v/>
      </c>
      <c r="Z53" s="13">
        <f>IF(R53="","",SUM(R$21:R53))</f>
        <v/>
      </c>
    </row>
    <row r="54">
      <c r="A54" s="24" t="n">
        <v>34</v>
      </c>
      <c r="B54" s="11">
        <f>IFERROR(INDEX(TeamGames!$F$2:$F$4073,MATCH($B$2&amp;"|"&amp;$A54,TeamGames!$A$2:$A$4073,0)),"")</f>
        <v/>
      </c>
      <c r="C54" s="27">
        <f>IFERROR(INDEX(TeamGames!$G$2:$G$4073,MATCH($B$2&amp;"|"&amp;$A54,TeamGames!$A$2:$A$4073,0)),"")</f>
        <v/>
      </c>
      <c r="D54" s="11">
        <f>IFERROR(INDEX(TeamGames!$H$2:$H$4073,MATCH($B$2&amp;"|"&amp;$A54,TeamGames!$A$2:$A$4073,0)),"")</f>
        <v/>
      </c>
      <c r="E54" s="11">
        <f>IFERROR(INDEX(TeamGames!$I$2:$I$4073,MATCH($B$2&amp;"|"&amp;$A54,TeamGames!$A$2:$A$4073,0)),"")</f>
        <v/>
      </c>
      <c r="F54" s="11">
        <f>IFERROR(INDEX(TeamGames!$K$2:$K$4073,MATCH($B$2&amp;"|"&amp;$A54,TeamGames!$A$2:$A$4073,0)),"")</f>
        <v/>
      </c>
      <c r="G54" s="11">
        <f>IFERROR(INDEX(TeamGames!$L$2:$L$4073,MATCH($B$2&amp;"|"&amp;$A54,TeamGames!$A$2:$A$4073,0)),"")</f>
        <v/>
      </c>
      <c r="H54" s="11">
        <f>IFERROR(INDEX(TeamGames!$M$2:$M$4073,MATCH($B$2&amp;"|"&amp;$A54,TeamGames!$A$2:$A$4073,0)),"")</f>
        <v/>
      </c>
      <c r="I54" s="11">
        <f>IFERROR(INDEX(TeamGames!$N$2:$N$4073,MATCH($B$2&amp;"|"&amp;$A54,TeamGames!$A$2:$A$4073,0)),"")</f>
        <v/>
      </c>
      <c r="J54" s="11">
        <f>IFERROR(INDEX(TeamGames!$O$2:$O$4073,MATCH($B$2&amp;"|"&amp;$A54,TeamGames!$A$2:$A$4073,0)),"")</f>
        <v/>
      </c>
      <c r="K54" s="28">
        <f>IFERROR(INDEX(TeamGames!$P$2:$P$4073,MATCH($B$2&amp;"|"&amp;$A54,TeamGames!$A$2:$A$4073,0)),"")</f>
        <v/>
      </c>
      <c r="L54" s="28">
        <f>IFERROR(INDEX(TeamGames!$Q$2:$Q$4073,MATCH($B$2&amp;"|"&amp;$A54,TeamGames!$A$2:$A$4073,0)),"")</f>
        <v/>
      </c>
      <c r="M54" s="28">
        <f>IFERROR(INDEX(TeamGames!$R$2:$R$4073,MATCH($B$2&amp;"|"&amp;$A54,TeamGames!$A$2:$A$4073,0)),"")</f>
        <v/>
      </c>
      <c r="N54" s="13">
        <f>IFERROR(INDEX(TeamGames!$S$2:$S$4073,MATCH($B$2&amp;"|"&amp;$A54,TeamGames!$A$2:$A$4073,0)),"")</f>
        <v/>
      </c>
      <c r="O54" s="13">
        <f>IFERROR(INDEX(TeamGames!$T$2:$T$4073,MATCH($B$2&amp;"|"&amp;$A54,TeamGames!$A$2:$A$4073,0)),"")</f>
        <v/>
      </c>
      <c r="P54" s="13">
        <f>IFERROR(INDEX(TeamGames!$U$2:$U$4073,MATCH($B$2&amp;"|"&amp;$A54,TeamGames!$A$2:$A$4073,0)),"")</f>
        <v/>
      </c>
      <c r="Q54" s="14">
        <f>IFERROR(INDEX(TeamGames!$V$2:$V$4073,MATCH($B$2&amp;"|"&amp;$A54,TeamGames!$A$2:$A$4073,0)),"")</f>
        <v/>
      </c>
      <c r="R54" s="13">
        <f>IFERROR(INDEX(TeamGames!$W$2:$W$4073,MATCH($B$2&amp;"|"&amp;$A54,TeamGames!$A$2:$A$4073,0)),"")</f>
        <v/>
      </c>
      <c r="S54" s="14">
        <f>IFERROR(INDEX(TeamGames!$Y$2:$Y$4073,MATCH($B$2&amp;"|"&amp;$A54,TeamGames!$A$2:$A$4073,0)),"")</f>
        <v/>
      </c>
      <c r="T54" s="14">
        <f>IFERROR(INDEX(TeamGames!$Z$2:$Z$4073,MATCH($B$2&amp;"|"&amp;$A54,TeamGames!$A$2:$A$4073,0)),"")</f>
        <v/>
      </c>
      <c r="U54" s="13">
        <f>IFERROR(IF(INDEX(TeamGames!$AB$2:$AB$4073,MATCH($B$2&amp;"|"&amp;$A54,TeamGames!$A$2:$A$4073,0))="","",INDEX(TeamGames!$AB$2:$AB$4073,MATCH($B$2&amp;"|"&amp;$A54,TeamGames!$A$2:$A$4073,0))),"")</f>
        <v/>
      </c>
      <c r="V54" s="13">
        <f>IFERROR(IF(INDEX(TeamGames!$AC$2:$AC$4073,MATCH($B$2&amp;"|"&amp;$A54,TeamGames!$A$2:$A$4073,0))="","",INDEX(TeamGames!$AC$2:$AC$4073,MATCH($B$2&amp;"|"&amp;$A54,TeamGames!$A$2:$A$4073,0))),"")</f>
        <v/>
      </c>
      <c r="W54" s="11">
        <f>IFERROR(IF(INDEX(TeamGames!$AD$2:$AD$4073,MATCH($B$2&amp;"|"&amp;$A54,TeamGames!$A$2:$A$4073,0))="","",INDEX(TeamGames!$AD$2:$AD$4073,MATCH($B$2&amp;"|"&amp;$A54,TeamGames!$A$2:$A$4073,0))),"")</f>
        <v/>
      </c>
      <c r="X54" s="13">
        <f>IF(J54="","",SUM(J$21:J54))</f>
        <v/>
      </c>
      <c r="Y54" s="13">
        <f>IF(N54="","",SUM(N$21:N54))</f>
        <v/>
      </c>
      <c r="Z54" s="13">
        <f>IF(R54="","",SUM(R$21:R54))</f>
        <v/>
      </c>
    </row>
    <row r="55">
      <c r="A55" s="24" t="n">
        <v>35</v>
      </c>
      <c r="B55" s="11">
        <f>IFERROR(INDEX(TeamGames!$F$2:$F$4073,MATCH($B$2&amp;"|"&amp;$A55,TeamGames!$A$2:$A$4073,0)),"")</f>
        <v/>
      </c>
      <c r="C55" s="27">
        <f>IFERROR(INDEX(TeamGames!$G$2:$G$4073,MATCH($B$2&amp;"|"&amp;$A55,TeamGames!$A$2:$A$4073,0)),"")</f>
        <v/>
      </c>
      <c r="D55" s="11">
        <f>IFERROR(INDEX(TeamGames!$H$2:$H$4073,MATCH($B$2&amp;"|"&amp;$A55,TeamGames!$A$2:$A$4073,0)),"")</f>
        <v/>
      </c>
      <c r="E55" s="11">
        <f>IFERROR(INDEX(TeamGames!$I$2:$I$4073,MATCH($B$2&amp;"|"&amp;$A55,TeamGames!$A$2:$A$4073,0)),"")</f>
        <v/>
      </c>
      <c r="F55" s="11">
        <f>IFERROR(INDEX(TeamGames!$K$2:$K$4073,MATCH($B$2&amp;"|"&amp;$A55,TeamGames!$A$2:$A$4073,0)),"")</f>
        <v/>
      </c>
      <c r="G55" s="11">
        <f>IFERROR(INDEX(TeamGames!$L$2:$L$4073,MATCH($B$2&amp;"|"&amp;$A55,TeamGames!$A$2:$A$4073,0)),"")</f>
        <v/>
      </c>
      <c r="H55" s="11">
        <f>IFERROR(INDEX(TeamGames!$M$2:$M$4073,MATCH($B$2&amp;"|"&amp;$A55,TeamGames!$A$2:$A$4073,0)),"")</f>
        <v/>
      </c>
      <c r="I55" s="11">
        <f>IFERROR(INDEX(TeamGames!$N$2:$N$4073,MATCH($B$2&amp;"|"&amp;$A55,TeamGames!$A$2:$A$4073,0)),"")</f>
        <v/>
      </c>
      <c r="J55" s="11">
        <f>IFERROR(INDEX(TeamGames!$O$2:$O$4073,MATCH($B$2&amp;"|"&amp;$A55,TeamGames!$A$2:$A$4073,0)),"")</f>
        <v/>
      </c>
      <c r="K55" s="28">
        <f>IFERROR(INDEX(TeamGames!$P$2:$P$4073,MATCH($B$2&amp;"|"&amp;$A55,TeamGames!$A$2:$A$4073,0)),"")</f>
        <v/>
      </c>
      <c r="L55" s="28">
        <f>IFERROR(INDEX(TeamGames!$Q$2:$Q$4073,MATCH($B$2&amp;"|"&amp;$A55,TeamGames!$A$2:$A$4073,0)),"")</f>
        <v/>
      </c>
      <c r="M55" s="28">
        <f>IFERROR(INDEX(TeamGames!$R$2:$R$4073,MATCH($B$2&amp;"|"&amp;$A55,TeamGames!$A$2:$A$4073,0)),"")</f>
        <v/>
      </c>
      <c r="N55" s="13">
        <f>IFERROR(INDEX(TeamGames!$S$2:$S$4073,MATCH($B$2&amp;"|"&amp;$A55,TeamGames!$A$2:$A$4073,0)),"")</f>
        <v/>
      </c>
      <c r="O55" s="13">
        <f>IFERROR(INDEX(TeamGames!$T$2:$T$4073,MATCH($B$2&amp;"|"&amp;$A55,TeamGames!$A$2:$A$4073,0)),"")</f>
        <v/>
      </c>
      <c r="P55" s="13">
        <f>IFERROR(INDEX(TeamGames!$U$2:$U$4073,MATCH($B$2&amp;"|"&amp;$A55,TeamGames!$A$2:$A$4073,0)),"")</f>
        <v/>
      </c>
      <c r="Q55" s="14">
        <f>IFERROR(INDEX(TeamGames!$V$2:$V$4073,MATCH($B$2&amp;"|"&amp;$A55,TeamGames!$A$2:$A$4073,0)),"")</f>
        <v/>
      </c>
      <c r="R55" s="13">
        <f>IFERROR(INDEX(TeamGames!$W$2:$W$4073,MATCH($B$2&amp;"|"&amp;$A55,TeamGames!$A$2:$A$4073,0)),"")</f>
        <v/>
      </c>
      <c r="S55" s="14">
        <f>IFERROR(INDEX(TeamGames!$Y$2:$Y$4073,MATCH($B$2&amp;"|"&amp;$A55,TeamGames!$A$2:$A$4073,0)),"")</f>
        <v/>
      </c>
      <c r="T55" s="14">
        <f>IFERROR(INDEX(TeamGames!$Z$2:$Z$4073,MATCH($B$2&amp;"|"&amp;$A55,TeamGames!$A$2:$A$4073,0)),"")</f>
        <v/>
      </c>
      <c r="U55" s="13">
        <f>IFERROR(IF(INDEX(TeamGames!$AB$2:$AB$4073,MATCH($B$2&amp;"|"&amp;$A55,TeamGames!$A$2:$A$4073,0))="","",INDEX(TeamGames!$AB$2:$AB$4073,MATCH($B$2&amp;"|"&amp;$A55,TeamGames!$A$2:$A$4073,0))),"")</f>
        <v/>
      </c>
      <c r="V55" s="13">
        <f>IFERROR(IF(INDEX(TeamGames!$AC$2:$AC$4073,MATCH($B$2&amp;"|"&amp;$A55,TeamGames!$A$2:$A$4073,0))="","",INDEX(TeamGames!$AC$2:$AC$4073,MATCH($B$2&amp;"|"&amp;$A55,TeamGames!$A$2:$A$4073,0))),"")</f>
        <v/>
      </c>
      <c r="W55" s="11">
        <f>IFERROR(IF(INDEX(TeamGames!$AD$2:$AD$4073,MATCH($B$2&amp;"|"&amp;$A55,TeamGames!$A$2:$A$4073,0))="","",INDEX(TeamGames!$AD$2:$AD$4073,MATCH($B$2&amp;"|"&amp;$A55,TeamGames!$A$2:$A$4073,0))),"")</f>
        <v/>
      </c>
      <c r="X55" s="13">
        <f>IF(J55="","",SUM(J$21:J55))</f>
        <v/>
      </c>
      <c r="Y55" s="13">
        <f>IF(N55="","",SUM(N$21:N55))</f>
        <v/>
      </c>
      <c r="Z55" s="13">
        <f>IF(R55="","",SUM(R$21:R55))</f>
        <v/>
      </c>
    </row>
    <row r="56">
      <c r="A56" s="24" t="n">
        <v>36</v>
      </c>
      <c r="B56" s="11">
        <f>IFERROR(INDEX(TeamGames!$F$2:$F$4073,MATCH($B$2&amp;"|"&amp;$A56,TeamGames!$A$2:$A$4073,0)),"")</f>
        <v/>
      </c>
      <c r="C56" s="27">
        <f>IFERROR(INDEX(TeamGames!$G$2:$G$4073,MATCH($B$2&amp;"|"&amp;$A56,TeamGames!$A$2:$A$4073,0)),"")</f>
        <v/>
      </c>
      <c r="D56" s="11">
        <f>IFERROR(INDEX(TeamGames!$H$2:$H$4073,MATCH($B$2&amp;"|"&amp;$A56,TeamGames!$A$2:$A$4073,0)),"")</f>
        <v/>
      </c>
      <c r="E56" s="11">
        <f>IFERROR(INDEX(TeamGames!$I$2:$I$4073,MATCH($B$2&amp;"|"&amp;$A56,TeamGames!$A$2:$A$4073,0)),"")</f>
        <v/>
      </c>
      <c r="F56" s="11">
        <f>IFERROR(INDEX(TeamGames!$K$2:$K$4073,MATCH($B$2&amp;"|"&amp;$A56,TeamGames!$A$2:$A$4073,0)),"")</f>
        <v/>
      </c>
      <c r="G56" s="11">
        <f>IFERROR(INDEX(TeamGames!$L$2:$L$4073,MATCH($B$2&amp;"|"&amp;$A56,TeamGames!$A$2:$A$4073,0)),"")</f>
        <v/>
      </c>
      <c r="H56" s="11">
        <f>IFERROR(INDEX(TeamGames!$M$2:$M$4073,MATCH($B$2&amp;"|"&amp;$A56,TeamGames!$A$2:$A$4073,0)),"")</f>
        <v/>
      </c>
      <c r="I56" s="11">
        <f>IFERROR(INDEX(TeamGames!$N$2:$N$4073,MATCH($B$2&amp;"|"&amp;$A56,TeamGames!$A$2:$A$4073,0)),"")</f>
        <v/>
      </c>
      <c r="J56" s="11">
        <f>IFERROR(INDEX(TeamGames!$O$2:$O$4073,MATCH($B$2&amp;"|"&amp;$A56,TeamGames!$A$2:$A$4073,0)),"")</f>
        <v/>
      </c>
      <c r="K56" s="28">
        <f>IFERROR(INDEX(TeamGames!$P$2:$P$4073,MATCH($B$2&amp;"|"&amp;$A56,TeamGames!$A$2:$A$4073,0)),"")</f>
        <v/>
      </c>
      <c r="L56" s="28">
        <f>IFERROR(INDEX(TeamGames!$Q$2:$Q$4073,MATCH($B$2&amp;"|"&amp;$A56,TeamGames!$A$2:$A$4073,0)),"")</f>
        <v/>
      </c>
      <c r="M56" s="28">
        <f>IFERROR(INDEX(TeamGames!$R$2:$R$4073,MATCH($B$2&amp;"|"&amp;$A56,TeamGames!$A$2:$A$4073,0)),"")</f>
        <v/>
      </c>
      <c r="N56" s="13">
        <f>IFERROR(INDEX(TeamGames!$S$2:$S$4073,MATCH($B$2&amp;"|"&amp;$A56,TeamGames!$A$2:$A$4073,0)),"")</f>
        <v/>
      </c>
      <c r="O56" s="13">
        <f>IFERROR(INDEX(TeamGames!$T$2:$T$4073,MATCH($B$2&amp;"|"&amp;$A56,TeamGames!$A$2:$A$4073,0)),"")</f>
        <v/>
      </c>
      <c r="P56" s="13">
        <f>IFERROR(INDEX(TeamGames!$U$2:$U$4073,MATCH($B$2&amp;"|"&amp;$A56,TeamGames!$A$2:$A$4073,0)),"")</f>
        <v/>
      </c>
      <c r="Q56" s="14">
        <f>IFERROR(INDEX(TeamGames!$V$2:$V$4073,MATCH($B$2&amp;"|"&amp;$A56,TeamGames!$A$2:$A$4073,0)),"")</f>
        <v/>
      </c>
      <c r="R56" s="13">
        <f>IFERROR(INDEX(TeamGames!$W$2:$W$4073,MATCH($B$2&amp;"|"&amp;$A56,TeamGames!$A$2:$A$4073,0)),"")</f>
        <v/>
      </c>
      <c r="S56" s="14">
        <f>IFERROR(INDEX(TeamGames!$Y$2:$Y$4073,MATCH($B$2&amp;"|"&amp;$A56,TeamGames!$A$2:$A$4073,0)),"")</f>
        <v/>
      </c>
      <c r="T56" s="14">
        <f>IFERROR(INDEX(TeamGames!$Z$2:$Z$4073,MATCH($B$2&amp;"|"&amp;$A56,TeamGames!$A$2:$A$4073,0)),"")</f>
        <v/>
      </c>
      <c r="U56" s="13">
        <f>IFERROR(IF(INDEX(TeamGames!$AB$2:$AB$4073,MATCH($B$2&amp;"|"&amp;$A56,TeamGames!$A$2:$A$4073,0))="","",INDEX(TeamGames!$AB$2:$AB$4073,MATCH($B$2&amp;"|"&amp;$A56,TeamGames!$A$2:$A$4073,0))),"")</f>
        <v/>
      </c>
      <c r="V56" s="13">
        <f>IFERROR(IF(INDEX(TeamGames!$AC$2:$AC$4073,MATCH($B$2&amp;"|"&amp;$A56,TeamGames!$A$2:$A$4073,0))="","",INDEX(TeamGames!$AC$2:$AC$4073,MATCH($B$2&amp;"|"&amp;$A56,TeamGames!$A$2:$A$4073,0))),"")</f>
        <v/>
      </c>
      <c r="W56" s="11">
        <f>IFERROR(IF(INDEX(TeamGames!$AD$2:$AD$4073,MATCH($B$2&amp;"|"&amp;$A56,TeamGames!$A$2:$A$4073,0))="","",INDEX(TeamGames!$AD$2:$AD$4073,MATCH($B$2&amp;"|"&amp;$A56,TeamGames!$A$2:$A$4073,0))),"")</f>
        <v/>
      </c>
      <c r="X56" s="13">
        <f>IF(J56="","",SUM(J$21:J56))</f>
        <v/>
      </c>
      <c r="Y56" s="13">
        <f>IF(N56="","",SUM(N$21:N56))</f>
        <v/>
      </c>
      <c r="Z56" s="13">
        <f>IF(R56="","",SUM(R$21:R56))</f>
        <v/>
      </c>
    </row>
    <row r="57">
      <c r="A57" s="24" t="n">
        <v>37</v>
      </c>
      <c r="B57" s="11">
        <f>IFERROR(INDEX(TeamGames!$F$2:$F$4073,MATCH($B$2&amp;"|"&amp;$A57,TeamGames!$A$2:$A$4073,0)),"")</f>
        <v/>
      </c>
      <c r="C57" s="27">
        <f>IFERROR(INDEX(TeamGames!$G$2:$G$4073,MATCH($B$2&amp;"|"&amp;$A57,TeamGames!$A$2:$A$4073,0)),"")</f>
        <v/>
      </c>
      <c r="D57" s="11">
        <f>IFERROR(INDEX(TeamGames!$H$2:$H$4073,MATCH($B$2&amp;"|"&amp;$A57,TeamGames!$A$2:$A$4073,0)),"")</f>
        <v/>
      </c>
      <c r="E57" s="11">
        <f>IFERROR(INDEX(TeamGames!$I$2:$I$4073,MATCH($B$2&amp;"|"&amp;$A57,TeamGames!$A$2:$A$4073,0)),"")</f>
        <v/>
      </c>
      <c r="F57" s="11">
        <f>IFERROR(INDEX(TeamGames!$K$2:$K$4073,MATCH($B$2&amp;"|"&amp;$A57,TeamGames!$A$2:$A$4073,0)),"")</f>
        <v/>
      </c>
      <c r="G57" s="11">
        <f>IFERROR(INDEX(TeamGames!$L$2:$L$4073,MATCH($B$2&amp;"|"&amp;$A57,TeamGames!$A$2:$A$4073,0)),"")</f>
        <v/>
      </c>
      <c r="H57" s="11">
        <f>IFERROR(INDEX(TeamGames!$M$2:$M$4073,MATCH($B$2&amp;"|"&amp;$A57,TeamGames!$A$2:$A$4073,0)),"")</f>
        <v/>
      </c>
      <c r="I57" s="11">
        <f>IFERROR(INDEX(TeamGames!$N$2:$N$4073,MATCH($B$2&amp;"|"&amp;$A57,TeamGames!$A$2:$A$4073,0)),"")</f>
        <v/>
      </c>
      <c r="J57" s="11">
        <f>IFERROR(INDEX(TeamGames!$O$2:$O$4073,MATCH($B$2&amp;"|"&amp;$A57,TeamGames!$A$2:$A$4073,0)),"")</f>
        <v/>
      </c>
      <c r="K57" s="28">
        <f>IFERROR(INDEX(TeamGames!$P$2:$P$4073,MATCH($B$2&amp;"|"&amp;$A57,TeamGames!$A$2:$A$4073,0)),"")</f>
        <v/>
      </c>
      <c r="L57" s="28">
        <f>IFERROR(INDEX(TeamGames!$Q$2:$Q$4073,MATCH($B$2&amp;"|"&amp;$A57,TeamGames!$A$2:$A$4073,0)),"")</f>
        <v/>
      </c>
      <c r="M57" s="28">
        <f>IFERROR(INDEX(TeamGames!$R$2:$R$4073,MATCH($B$2&amp;"|"&amp;$A57,TeamGames!$A$2:$A$4073,0)),"")</f>
        <v/>
      </c>
      <c r="N57" s="13">
        <f>IFERROR(INDEX(TeamGames!$S$2:$S$4073,MATCH($B$2&amp;"|"&amp;$A57,TeamGames!$A$2:$A$4073,0)),"")</f>
        <v/>
      </c>
      <c r="O57" s="13">
        <f>IFERROR(INDEX(TeamGames!$T$2:$T$4073,MATCH($B$2&amp;"|"&amp;$A57,TeamGames!$A$2:$A$4073,0)),"")</f>
        <v/>
      </c>
      <c r="P57" s="13">
        <f>IFERROR(INDEX(TeamGames!$U$2:$U$4073,MATCH($B$2&amp;"|"&amp;$A57,TeamGames!$A$2:$A$4073,0)),"")</f>
        <v/>
      </c>
      <c r="Q57" s="14">
        <f>IFERROR(INDEX(TeamGames!$V$2:$V$4073,MATCH($B$2&amp;"|"&amp;$A57,TeamGames!$A$2:$A$4073,0)),"")</f>
        <v/>
      </c>
      <c r="R57" s="13">
        <f>IFERROR(INDEX(TeamGames!$W$2:$W$4073,MATCH($B$2&amp;"|"&amp;$A57,TeamGames!$A$2:$A$4073,0)),"")</f>
        <v/>
      </c>
      <c r="S57" s="14">
        <f>IFERROR(INDEX(TeamGames!$Y$2:$Y$4073,MATCH($B$2&amp;"|"&amp;$A57,TeamGames!$A$2:$A$4073,0)),"")</f>
        <v/>
      </c>
      <c r="T57" s="14">
        <f>IFERROR(INDEX(TeamGames!$Z$2:$Z$4073,MATCH($B$2&amp;"|"&amp;$A57,TeamGames!$A$2:$A$4073,0)),"")</f>
        <v/>
      </c>
      <c r="U57" s="13">
        <f>IFERROR(IF(INDEX(TeamGames!$AB$2:$AB$4073,MATCH($B$2&amp;"|"&amp;$A57,TeamGames!$A$2:$A$4073,0))="","",INDEX(TeamGames!$AB$2:$AB$4073,MATCH($B$2&amp;"|"&amp;$A57,TeamGames!$A$2:$A$4073,0))),"")</f>
        <v/>
      </c>
      <c r="V57" s="13">
        <f>IFERROR(IF(INDEX(TeamGames!$AC$2:$AC$4073,MATCH($B$2&amp;"|"&amp;$A57,TeamGames!$A$2:$A$4073,0))="","",INDEX(TeamGames!$AC$2:$AC$4073,MATCH($B$2&amp;"|"&amp;$A57,TeamGames!$A$2:$A$4073,0))),"")</f>
        <v/>
      </c>
      <c r="W57" s="11">
        <f>IFERROR(IF(INDEX(TeamGames!$AD$2:$AD$4073,MATCH($B$2&amp;"|"&amp;$A57,TeamGames!$A$2:$A$4073,0))="","",INDEX(TeamGames!$AD$2:$AD$4073,MATCH($B$2&amp;"|"&amp;$A57,TeamGames!$A$2:$A$4073,0))),"")</f>
        <v/>
      </c>
      <c r="X57" s="13">
        <f>IF(J57="","",SUM(J$21:J57))</f>
        <v/>
      </c>
      <c r="Y57" s="13">
        <f>IF(N57="","",SUM(N$21:N57))</f>
        <v/>
      </c>
      <c r="Z57" s="13">
        <f>IF(R57="","",SUM(R$21:R57))</f>
        <v/>
      </c>
    </row>
    <row r="58">
      <c r="A58" s="24" t="n">
        <v>38</v>
      </c>
      <c r="B58" s="11">
        <f>IFERROR(INDEX(TeamGames!$F$2:$F$4073,MATCH($B$2&amp;"|"&amp;$A58,TeamGames!$A$2:$A$4073,0)),"")</f>
        <v/>
      </c>
      <c r="C58" s="27">
        <f>IFERROR(INDEX(TeamGames!$G$2:$G$4073,MATCH($B$2&amp;"|"&amp;$A58,TeamGames!$A$2:$A$4073,0)),"")</f>
        <v/>
      </c>
      <c r="D58" s="11">
        <f>IFERROR(INDEX(TeamGames!$H$2:$H$4073,MATCH($B$2&amp;"|"&amp;$A58,TeamGames!$A$2:$A$4073,0)),"")</f>
        <v/>
      </c>
      <c r="E58" s="11">
        <f>IFERROR(INDEX(TeamGames!$I$2:$I$4073,MATCH($B$2&amp;"|"&amp;$A58,TeamGames!$A$2:$A$4073,0)),"")</f>
        <v/>
      </c>
      <c r="F58" s="11">
        <f>IFERROR(INDEX(TeamGames!$K$2:$K$4073,MATCH($B$2&amp;"|"&amp;$A58,TeamGames!$A$2:$A$4073,0)),"")</f>
        <v/>
      </c>
      <c r="G58" s="11">
        <f>IFERROR(INDEX(TeamGames!$L$2:$L$4073,MATCH($B$2&amp;"|"&amp;$A58,TeamGames!$A$2:$A$4073,0)),"")</f>
        <v/>
      </c>
      <c r="H58" s="11">
        <f>IFERROR(INDEX(TeamGames!$M$2:$M$4073,MATCH($B$2&amp;"|"&amp;$A58,TeamGames!$A$2:$A$4073,0)),"")</f>
        <v/>
      </c>
      <c r="I58" s="11">
        <f>IFERROR(INDEX(TeamGames!$N$2:$N$4073,MATCH($B$2&amp;"|"&amp;$A58,TeamGames!$A$2:$A$4073,0)),"")</f>
        <v/>
      </c>
      <c r="J58" s="11">
        <f>IFERROR(INDEX(TeamGames!$O$2:$O$4073,MATCH($B$2&amp;"|"&amp;$A58,TeamGames!$A$2:$A$4073,0)),"")</f>
        <v/>
      </c>
      <c r="K58" s="28">
        <f>IFERROR(INDEX(TeamGames!$P$2:$P$4073,MATCH($B$2&amp;"|"&amp;$A58,TeamGames!$A$2:$A$4073,0)),"")</f>
        <v/>
      </c>
      <c r="L58" s="28">
        <f>IFERROR(INDEX(TeamGames!$Q$2:$Q$4073,MATCH($B$2&amp;"|"&amp;$A58,TeamGames!$A$2:$A$4073,0)),"")</f>
        <v/>
      </c>
      <c r="M58" s="28">
        <f>IFERROR(INDEX(TeamGames!$R$2:$R$4073,MATCH($B$2&amp;"|"&amp;$A58,TeamGames!$A$2:$A$4073,0)),"")</f>
        <v/>
      </c>
      <c r="N58" s="13">
        <f>IFERROR(INDEX(TeamGames!$S$2:$S$4073,MATCH($B$2&amp;"|"&amp;$A58,TeamGames!$A$2:$A$4073,0)),"")</f>
        <v/>
      </c>
      <c r="O58" s="13">
        <f>IFERROR(INDEX(TeamGames!$T$2:$T$4073,MATCH($B$2&amp;"|"&amp;$A58,TeamGames!$A$2:$A$4073,0)),"")</f>
        <v/>
      </c>
      <c r="P58" s="13">
        <f>IFERROR(INDEX(TeamGames!$U$2:$U$4073,MATCH($B$2&amp;"|"&amp;$A58,TeamGames!$A$2:$A$4073,0)),"")</f>
        <v/>
      </c>
      <c r="Q58" s="14">
        <f>IFERROR(INDEX(TeamGames!$V$2:$V$4073,MATCH($B$2&amp;"|"&amp;$A58,TeamGames!$A$2:$A$4073,0)),"")</f>
        <v/>
      </c>
      <c r="R58" s="13">
        <f>IFERROR(INDEX(TeamGames!$W$2:$W$4073,MATCH($B$2&amp;"|"&amp;$A58,TeamGames!$A$2:$A$4073,0)),"")</f>
        <v/>
      </c>
      <c r="S58" s="14">
        <f>IFERROR(INDEX(TeamGames!$Y$2:$Y$4073,MATCH($B$2&amp;"|"&amp;$A58,TeamGames!$A$2:$A$4073,0)),"")</f>
        <v/>
      </c>
      <c r="T58" s="14">
        <f>IFERROR(INDEX(TeamGames!$Z$2:$Z$4073,MATCH($B$2&amp;"|"&amp;$A58,TeamGames!$A$2:$A$4073,0)),"")</f>
        <v/>
      </c>
      <c r="U58" s="13">
        <f>IFERROR(IF(INDEX(TeamGames!$AB$2:$AB$4073,MATCH($B$2&amp;"|"&amp;$A58,TeamGames!$A$2:$A$4073,0))="","",INDEX(TeamGames!$AB$2:$AB$4073,MATCH($B$2&amp;"|"&amp;$A58,TeamGames!$A$2:$A$4073,0))),"")</f>
        <v/>
      </c>
      <c r="V58" s="13">
        <f>IFERROR(IF(INDEX(TeamGames!$AC$2:$AC$4073,MATCH($B$2&amp;"|"&amp;$A58,TeamGames!$A$2:$A$4073,0))="","",INDEX(TeamGames!$AC$2:$AC$4073,MATCH($B$2&amp;"|"&amp;$A58,TeamGames!$A$2:$A$4073,0))),"")</f>
        <v/>
      </c>
      <c r="W58" s="11">
        <f>IFERROR(IF(INDEX(TeamGames!$AD$2:$AD$4073,MATCH($B$2&amp;"|"&amp;$A58,TeamGames!$A$2:$A$4073,0))="","",INDEX(TeamGames!$AD$2:$AD$4073,MATCH($B$2&amp;"|"&amp;$A58,TeamGames!$A$2:$A$4073,0))),"")</f>
        <v/>
      </c>
      <c r="X58" s="13">
        <f>IF(J58="","",SUM(J$21:J58))</f>
        <v/>
      </c>
      <c r="Y58" s="13">
        <f>IF(N58="","",SUM(N$21:N58))</f>
        <v/>
      </c>
      <c r="Z58" s="13">
        <f>IF(R58="","",SUM(R$21:R58))</f>
        <v/>
      </c>
    </row>
    <row r="59">
      <c r="A59" s="24" t="n">
        <v>39</v>
      </c>
      <c r="B59" s="11">
        <f>IFERROR(INDEX(TeamGames!$F$2:$F$4073,MATCH($B$2&amp;"|"&amp;$A59,TeamGames!$A$2:$A$4073,0)),"")</f>
        <v/>
      </c>
      <c r="C59" s="27">
        <f>IFERROR(INDEX(TeamGames!$G$2:$G$4073,MATCH($B$2&amp;"|"&amp;$A59,TeamGames!$A$2:$A$4073,0)),"")</f>
        <v/>
      </c>
      <c r="D59" s="11">
        <f>IFERROR(INDEX(TeamGames!$H$2:$H$4073,MATCH($B$2&amp;"|"&amp;$A59,TeamGames!$A$2:$A$4073,0)),"")</f>
        <v/>
      </c>
      <c r="E59" s="11">
        <f>IFERROR(INDEX(TeamGames!$I$2:$I$4073,MATCH($B$2&amp;"|"&amp;$A59,TeamGames!$A$2:$A$4073,0)),"")</f>
        <v/>
      </c>
      <c r="F59" s="11">
        <f>IFERROR(INDEX(TeamGames!$K$2:$K$4073,MATCH($B$2&amp;"|"&amp;$A59,TeamGames!$A$2:$A$4073,0)),"")</f>
        <v/>
      </c>
      <c r="G59" s="11">
        <f>IFERROR(INDEX(TeamGames!$L$2:$L$4073,MATCH($B$2&amp;"|"&amp;$A59,TeamGames!$A$2:$A$4073,0)),"")</f>
        <v/>
      </c>
      <c r="H59" s="11">
        <f>IFERROR(INDEX(TeamGames!$M$2:$M$4073,MATCH($B$2&amp;"|"&amp;$A59,TeamGames!$A$2:$A$4073,0)),"")</f>
        <v/>
      </c>
      <c r="I59" s="11">
        <f>IFERROR(INDEX(TeamGames!$N$2:$N$4073,MATCH($B$2&amp;"|"&amp;$A59,TeamGames!$A$2:$A$4073,0)),"")</f>
        <v/>
      </c>
      <c r="J59" s="11">
        <f>IFERROR(INDEX(TeamGames!$O$2:$O$4073,MATCH($B$2&amp;"|"&amp;$A59,TeamGames!$A$2:$A$4073,0)),"")</f>
        <v/>
      </c>
      <c r="K59" s="28">
        <f>IFERROR(INDEX(TeamGames!$P$2:$P$4073,MATCH($B$2&amp;"|"&amp;$A59,TeamGames!$A$2:$A$4073,0)),"")</f>
        <v/>
      </c>
      <c r="L59" s="28">
        <f>IFERROR(INDEX(TeamGames!$Q$2:$Q$4073,MATCH($B$2&amp;"|"&amp;$A59,TeamGames!$A$2:$A$4073,0)),"")</f>
        <v/>
      </c>
      <c r="M59" s="28">
        <f>IFERROR(INDEX(TeamGames!$R$2:$R$4073,MATCH($B$2&amp;"|"&amp;$A59,TeamGames!$A$2:$A$4073,0)),"")</f>
        <v/>
      </c>
      <c r="N59" s="13">
        <f>IFERROR(INDEX(TeamGames!$S$2:$S$4073,MATCH($B$2&amp;"|"&amp;$A59,TeamGames!$A$2:$A$4073,0)),"")</f>
        <v/>
      </c>
      <c r="O59" s="13">
        <f>IFERROR(INDEX(TeamGames!$T$2:$T$4073,MATCH($B$2&amp;"|"&amp;$A59,TeamGames!$A$2:$A$4073,0)),"")</f>
        <v/>
      </c>
      <c r="P59" s="13">
        <f>IFERROR(INDEX(TeamGames!$U$2:$U$4073,MATCH($B$2&amp;"|"&amp;$A59,TeamGames!$A$2:$A$4073,0)),"")</f>
        <v/>
      </c>
      <c r="Q59" s="14">
        <f>IFERROR(INDEX(TeamGames!$V$2:$V$4073,MATCH($B$2&amp;"|"&amp;$A59,TeamGames!$A$2:$A$4073,0)),"")</f>
        <v/>
      </c>
      <c r="R59" s="13">
        <f>IFERROR(INDEX(TeamGames!$W$2:$W$4073,MATCH($B$2&amp;"|"&amp;$A59,TeamGames!$A$2:$A$4073,0)),"")</f>
        <v/>
      </c>
      <c r="S59" s="14">
        <f>IFERROR(INDEX(TeamGames!$Y$2:$Y$4073,MATCH($B$2&amp;"|"&amp;$A59,TeamGames!$A$2:$A$4073,0)),"")</f>
        <v/>
      </c>
      <c r="T59" s="14">
        <f>IFERROR(INDEX(TeamGames!$Z$2:$Z$4073,MATCH($B$2&amp;"|"&amp;$A59,TeamGames!$A$2:$A$4073,0)),"")</f>
        <v/>
      </c>
      <c r="U59" s="13">
        <f>IFERROR(IF(INDEX(TeamGames!$AB$2:$AB$4073,MATCH($B$2&amp;"|"&amp;$A59,TeamGames!$A$2:$A$4073,0))="","",INDEX(TeamGames!$AB$2:$AB$4073,MATCH($B$2&amp;"|"&amp;$A59,TeamGames!$A$2:$A$4073,0))),"")</f>
        <v/>
      </c>
      <c r="V59" s="13">
        <f>IFERROR(IF(INDEX(TeamGames!$AC$2:$AC$4073,MATCH($B$2&amp;"|"&amp;$A59,TeamGames!$A$2:$A$4073,0))="","",INDEX(TeamGames!$AC$2:$AC$4073,MATCH($B$2&amp;"|"&amp;$A59,TeamGames!$A$2:$A$4073,0))),"")</f>
        <v/>
      </c>
      <c r="W59" s="11">
        <f>IFERROR(IF(INDEX(TeamGames!$AD$2:$AD$4073,MATCH($B$2&amp;"|"&amp;$A59,TeamGames!$A$2:$A$4073,0))="","",INDEX(TeamGames!$AD$2:$AD$4073,MATCH($B$2&amp;"|"&amp;$A59,TeamGames!$A$2:$A$4073,0))),"")</f>
        <v/>
      </c>
      <c r="X59" s="13">
        <f>IF(J59="","",SUM(J$21:J59))</f>
        <v/>
      </c>
      <c r="Y59" s="13">
        <f>IF(N59="","",SUM(N$21:N59))</f>
        <v/>
      </c>
      <c r="Z59" s="13">
        <f>IF(R59="","",SUM(R$21:R59))</f>
        <v/>
      </c>
    </row>
    <row r="60">
      <c r="A60" s="24" t="n">
        <v>40</v>
      </c>
      <c r="B60" s="11">
        <f>IFERROR(INDEX(TeamGames!$F$2:$F$4073,MATCH($B$2&amp;"|"&amp;$A60,TeamGames!$A$2:$A$4073,0)),"")</f>
        <v/>
      </c>
      <c r="C60" s="27">
        <f>IFERROR(INDEX(TeamGames!$G$2:$G$4073,MATCH($B$2&amp;"|"&amp;$A60,TeamGames!$A$2:$A$4073,0)),"")</f>
        <v/>
      </c>
      <c r="D60" s="11">
        <f>IFERROR(INDEX(TeamGames!$H$2:$H$4073,MATCH($B$2&amp;"|"&amp;$A60,TeamGames!$A$2:$A$4073,0)),"")</f>
        <v/>
      </c>
      <c r="E60" s="11">
        <f>IFERROR(INDEX(TeamGames!$I$2:$I$4073,MATCH($B$2&amp;"|"&amp;$A60,TeamGames!$A$2:$A$4073,0)),"")</f>
        <v/>
      </c>
      <c r="F60" s="11">
        <f>IFERROR(INDEX(TeamGames!$K$2:$K$4073,MATCH($B$2&amp;"|"&amp;$A60,TeamGames!$A$2:$A$4073,0)),"")</f>
        <v/>
      </c>
      <c r="G60" s="11">
        <f>IFERROR(INDEX(TeamGames!$L$2:$L$4073,MATCH($B$2&amp;"|"&amp;$A60,TeamGames!$A$2:$A$4073,0)),"")</f>
        <v/>
      </c>
      <c r="H60" s="11">
        <f>IFERROR(INDEX(TeamGames!$M$2:$M$4073,MATCH($B$2&amp;"|"&amp;$A60,TeamGames!$A$2:$A$4073,0)),"")</f>
        <v/>
      </c>
      <c r="I60" s="11">
        <f>IFERROR(INDEX(TeamGames!$N$2:$N$4073,MATCH($B$2&amp;"|"&amp;$A60,TeamGames!$A$2:$A$4073,0)),"")</f>
        <v/>
      </c>
      <c r="J60" s="11">
        <f>IFERROR(INDEX(TeamGames!$O$2:$O$4073,MATCH($B$2&amp;"|"&amp;$A60,TeamGames!$A$2:$A$4073,0)),"")</f>
        <v/>
      </c>
      <c r="K60" s="28">
        <f>IFERROR(INDEX(TeamGames!$P$2:$P$4073,MATCH($B$2&amp;"|"&amp;$A60,TeamGames!$A$2:$A$4073,0)),"")</f>
        <v/>
      </c>
      <c r="L60" s="28">
        <f>IFERROR(INDEX(TeamGames!$Q$2:$Q$4073,MATCH($B$2&amp;"|"&amp;$A60,TeamGames!$A$2:$A$4073,0)),"")</f>
        <v/>
      </c>
      <c r="M60" s="28">
        <f>IFERROR(INDEX(TeamGames!$R$2:$R$4073,MATCH($B$2&amp;"|"&amp;$A60,TeamGames!$A$2:$A$4073,0)),"")</f>
        <v/>
      </c>
      <c r="N60" s="13">
        <f>IFERROR(INDEX(TeamGames!$S$2:$S$4073,MATCH($B$2&amp;"|"&amp;$A60,TeamGames!$A$2:$A$4073,0)),"")</f>
        <v/>
      </c>
      <c r="O60" s="13">
        <f>IFERROR(INDEX(TeamGames!$T$2:$T$4073,MATCH($B$2&amp;"|"&amp;$A60,TeamGames!$A$2:$A$4073,0)),"")</f>
        <v/>
      </c>
      <c r="P60" s="13">
        <f>IFERROR(INDEX(TeamGames!$U$2:$U$4073,MATCH($B$2&amp;"|"&amp;$A60,TeamGames!$A$2:$A$4073,0)),"")</f>
        <v/>
      </c>
      <c r="Q60" s="14">
        <f>IFERROR(INDEX(TeamGames!$V$2:$V$4073,MATCH($B$2&amp;"|"&amp;$A60,TeamGames!$A$2:$A$4073,0)),"")</f>
        <v/>
      </c>
      <c r="R60" s="13">
        <f>IFERROR(INDEX(TeamGames!$W$2:$W$4073,MATCH($B$2&amp;"|"&amp;$A60,TeamGames!$A$2:$A$4073,0)),"")</f>
        <v/>
      </c>
      <c r="S60" s="14">
        <f>IFERROR(INDEX(TeamGames!$Y$2:$Y$4073,MATCH($B$2&amp;"|"&amp;$A60,TeamGames!$A$2:$A$4073,0)),"")</f>
        <v/>
      </c>
      <c r="T60" s="14">
        <f>IFERROR(INDEX(TeamGames!$Z$2:$Z$4073,MATCH($B$2&amp;"|"&amp;$A60,TeamGames!$A$2:$A$4073,0)),"")</f>
        <v/>
      </c>
      <c r="U60" s="13">
        <f>IFERROR(IF(INDEX(TeamGames!$AB$2:$AB$4073,MATCH($B$2&amp;"|"&amp;$A60,TeamGames!$A$2:$A$4073,0))="","",INDEX(TeamGames!$AB$2:$AB$4073,MATCH($B$2&amp;"|"&amp;$A60,TeamGames!$A$2:$A$4073,0))),"")</f>
        <v/>
      </c>
      <c r="V60" s="13">
        <f>IFERROR(IF(INDEX(TeamGames!$AC$2:$AC$4073,MATCH($B$2&amp;"|"&amp;$A60,TeamGames!$A$2:$A$4073,0))="","",INDEX(TeamGames!$AC$2:$AC$4073,MATCH($B$2&amp;"|"&amp;$A60,TeamGames!$A$2:$A$4073,0))),"")</f>
        <v/>
      </c>
      <c r="W60" s="11">
        <f>IFERROR(IF(INDEX(TeamGames!$AD$2:$AD$4073,MATCH($B$2&amp;"|"&amp;$A60,TeamGames!$A$2:$A$4073,0))="","",INDEX(TeamGames!$AD$2:$AD$4073,MATCH($B$2&amp;"|"&amp;$A60,TeamGames!$A$2:$A$4073,0))),"")</f>
        <v/>
      </c>
      <c r="X60" s="13">
        <f>IF(J60="","",SUM(J$21:J60))</f>
        <v/>
      </c>
      <c r="Y60" s="13">
        <f>IF(N60="","",SUM(N$21:N60))</f>
        <v/>
      </c>
      <c r="Z60" s="13">
        <f>IF(R60="","",SUM(R$21:R60))</f>
        <v/>
      </c>
    </row>
    <row r="61">
      <c r="A61" s="24" t="n">
        <v>41</v>
      </c>
      <c r="B61" s="11">
        <f>IFERROR(INDEX(TeamGames!$F$2:$F$4073,MATCH($B$2&amp;"|"&amp;$A61,TeamGames!$A$2:$A$4073,0)),"")</f>
        <v/>
      </c>
      <c r="C61" s="27">
        <f>IFERROR(INDEX(TeamGames!$G$2:$G$4073,MATCH($B$2&amp;"|"&amp;$A61,TeamGames!$A$2:$A$4073,0)),"")</f>
        <v/>
      </c>
      <c r="D61" s="11">
        <f>IFERROR(INDEX(TeamGames!$H$2:$H$4073,MATCH($B$2&amp;"|"&amp;$A61,TeamGames!$A$2:$A$4073,0)),"")</f>
        <v/>
      </c>
      <c r="E61" s="11">
        <f>IFERROR(INDEX(TeamGames!$I$2:$I$4073,MATCH($B$2&amp;"|"&amp;$A61,TeamGames!$A$2:$A$4073,0)),"")</f>
        <v/>
      </c>
      <c r="F61" s="11">
        <f>IFERROR(INDEX(TeamGames!$K$2:$K$4073,MATCH($B$2&amp;"|"&amp;$A61,TeamGames!$A$2:$A$4073,0)),"")</f>
        <v/>
      </c>
      <c r="G61" s="11">
        <f>IFERROR(INDEX(TeamGames!$L$2:$L$4073,MATCH($B$2&amp;"|"&amp;$A61,TeamGames!$A$2:$A$4073,0)),"")</f>
        <v/>
      </c>
      <c r="H61" s="11">
        <f>IFERROR(INDEX(TeamGames!$M$2:$M$4073,MATCH($B$2&amp;"|"&amp;$A61,TeamGames!$A$2:$A$4073,0)),"")</f>
        <v/>
      </c>
      <c r="I61" s="11">
        <f>IFERROR(INDEX(TeamGames!$N$2:$N$4073,MATCH($B$2&amp;"|"&amp;$A61,TeamGames!$A$2:$A$4073,0)),"")</f>
        <v/>
      </c>
      <c r="J61" s="11">
        <f>IFERROR(INDEX(TeamGames!$O$2:$O$4073,MATCH($B$2&amp;"|"&amp;$A61,TeamGames!$A$2:$A$4073,0)),"")</f>
        <v/>
      </c>
      <c r="K61" s="28">
        <f>IFERROR(INDEX(TeamGames!$P$2:$P$4073,MATCH($B$2&amp;"|"&amp;$A61,TeamGames!$A$2:$A$4073,0)),"")</f>
        <v/>
      </c>
      <c r="L61" s="28">
        <f>IFERROR(INDEX(TeamGames!$Q$2:$Q$4073,MATCH($B$2&amp;"|"&amp;$A61,TeamGames!$A$2:$A$4073,0)),"")</f>
        <v/>
      </c>
      <c r="M61" s="28">
        <f>IFERROR(INDEX(TeamGames!$R$2:$R$4073,MATCH($B$2&amp;"|"&amp;$A61,TeamGames!$A$2:$A$4073,0)),"")</f>
        <v/>
      </c>
      <c r="N61" s="13">
        <f>IFERROR(INDEX(TeamGames!$S$2:$S$4073,MATCH($B$2&amp;"|"&amp;$A61,TeamGames!$A$2:$A$4073,0)),"")</f>
        <v/>
      </c>
      <c r="O61" s="13">
        <f>IFERROR(INDEX(TeamGames!$T$2:$T$4073,MATCH($B$2&amp;"|"&amp;$A61,TeamGames!$A$2:$A$4073,0)),"")</f>
        <v/>
      </c>
      <c r="P61" s="13">
        <f>IFERROR(INDEX(TeamGames!$U$2:$U$4073,MATCH($B$2&amp;"|"&amp;$A61,TeamGames!$A$2:$A$4073,0)),"")</f>
        <v/>
      </c>
      <c r="Q61" s="14">
        <f>IFERROR(INDEX(TeamGames!$V$2:$V$4073,MATCH($B$2&amp;"|"&amp;$A61,TeamGames!$A$2:$A$4073,0)),"")</f>
        <v/>
      </c>
      <c r="R61" s="13">
        <f>IFERROR(INDEX(TeamGames!$W$2:$W$4073,MATCH($B$2&amp;"|"&amp;$A61,TeamGames!$A$2:$A$4073,0)),"")</f>
        <v/>
      </c>
      <c r="S61" s="14">
        <f>IFERROR(INDEX(TeamGames!$Y$2:$Y$4073,MATCH($B$2&amp;"|"&amp;$A61,TeamGames!$A$2:$A$4073,0)),"")</f>
        <v/>
      </c>
      <c r="T61" s="14">
        <f>IFERROR(INDEX(TeamGames!$Z$2:$Z$4073,MATCH($B$2&amp;"|"&amp;$A61,TeamGames!$A$2:$A$4073,0)),"")</f>
        <v/>
      </c>
      <c r="U61" s="13">
        <f>IFERROR(IF(INDEX(TeamGames!$AB$2:$AB$4073,MATCH($B$2&amp;"|"&amp;$A61,TeamGames!$A$2:$A$4073,0))="","",INDEX(TeamGames!$AB$2:$AB$4073,MATCH($B$2&amp;"|"&amp;$A61,TeamGames!$A$2:$A$4073,0))),"")</f>
        <v/>
      </c>
      <c r="V61" s="13">
        <f>IFERROR(IF(INDEX(TeamGames!$AC$2:$AC$4073,MATCH($B$2&amp;"|"&amp;$A61,TeamGames!$A$2:$A$4073,0))="","",INDEX(TeamGames!$AC$2:$AC$4073,MATCH($B$2&amp;"|"&amp;$A61,TeamGames!$A$2:$A$4073,0))),"")</f>
        <v/>
      </c>
      <c r="W61" s="11">
        <f>IFERROR(IF(INDEX(TeamGames!$AD$2:$AD$4073,MATCH($B$2&amp;"|"&amp;$A61,TeamGames!$A$2:$A$4073,0))="","",INDEX(TeamGames!$AD$2:$AD$4073,MATCH($B$2&amp;"|"&amp;$A61,TeamGames!$A$2:$A$4073,0))),"")</f>
        <v/>
      </c>
      <c r="X61" s="13">
        <f>IF(J61="","",SUM(J$21:J61))</f>
        <v/>
      </c>
      <c r="Y61" s="13">
        <f>IF(N61="","",SUM(N$21:N61))</f>
        <v/>
      </c>
      <c r="Z61" s="13">
        <f>IF(R61="","",SUM(R$21:R61))</f>
        <v/>
      </c>
    </row>
    <row r="62">
      <c r="A62" s="24" t="n">
        <v>42</v>
      </c>
      <c r="B62" s="11">
        <f>IFERROR(INDEX(TeamGames!$F$2:$F$4073,MATCH($B$2&amp;"|"&amp;$A62,TeamGames!$A$2:$A$4073,0)),"")</f>
        <v/>
      </c>
      <c r="C62" s="27">
        <f>IFERROR(INDEX(TeamGames!$G$2:$G$4073,MATCH($B$2&amp;"|"&amp;$A62,TeamGames!$A$2:$A$4073,0)),"")</f>
        <v/>
      </c>
      <c r="D62" s="11">
        <f>IFERROR(INDEX(TeamGames!$H$2:$H$4073,MATCH($B$2&amp;"|"&amp;$A62,TeamGames!$A$2:$A$4073,0)),"")</f>
        <v/>
      </c>
      <c r="E62" s="11">
        <f>IFERROR(INDEX(TeamGames!$I$2:$I$4073,MATCH($B$2&amp;"|"&amp;$A62,TeamGames!$A$2:$A$4073,0)),"")</f>
        <v/>
      </c>
      <c r="F62" s="11">
        <f>IFERROR(INDEX(TeamGames!$K$2:$K$4073,MATCH($B$2&amp;"|"&amp;$A62,TeamGames!$A$2:$A$4073,0)),"")</f>
        <v/>
      </c>
      <c r="G62" s="11">
        <f>IFERROR(INDEX(TeamGames!$L$2:$L$4073,MATCH($B$2&amp;"|"&amp;$A62,TeamGames!$A$2:$A$4073,0)),"")</f>
        <v/>
      </c>
      <c r="H62" s="11">
        <f>IFERROR(INDEX(TeamGames!$M$2:$M$4073,MATCH($B$2&amp;"|"&amp;$A62,TeamGames!$A$2:$A$4073,0)),"")</f>
        <v/>
      </c>
      <c r="I62" s="11">
        <f>IFERROR(INDEX(TeamGames!$N$2:$N$4073,MATCH($B$2&amp;"|"&amp;$A62,TeamGames!$A$2:$A$4073,0)),"")</f>
        <v/>
      </c>
      <c r="J62" s="11">
        <f>IFERROR(INDEX(TeamGames!$O$2:$O$4073,MATCH($B$2&amp;"|"&amp;$A62,TeamGames!$A$2:$A$4073,0)),"")</f>
        <v/>
      </c>
      <c r="K62" s="28">
        <f>IFERROR(INDEX(TeamGames!$P$2:$P$4073,MATCH($B$2&amp;"|"&amp;$A62,TeamGames!$A$2:$A$4073,0)),"")</f>
        <v/>
      </c>
      <c r="L62" s="28">
        <f>IFERROR(INDEX(TeamGames!$Q$2:$Q$4073,MATCH($B$2&amp;"|"&amp;$A62,TeamGames!$A$2:$A$4073,0)),"")</f>
        <v/>
      </c>
      <c r="M62" s="28">
        <f>IFERROR(INDEX(TeamGames!$R$2:$R$4073,MATCH($B$2&amp;"|"&amp;$A62,TeamGames!$A$2:$A$4073,0)),"")</f>
        <v/>
      </c>
      <c r="N62" s="13">
        <f>IFERROR(INDEX(TeamGames!$S$2:$S$4073,MATCH($B$2&amp;"|"&amp;$A62,TeamGames!$A$2:$A$4073,0)),"")</f>
        <v/>
      </c>
      <c r="O62" s="13">
        <f>IFERROR(INDEX(TeamGames!$T$2:$T$4073,MATCH($B$2&amp;"|"&amp;$A62,TeamGames!$A$2:$A$4073,0)),"")</f>
        <v/>
      </c>
      <c r="P62" s="13">
        <f>IFERROR(INDEX(TeamGames!$U$2:$U$4073,MATCH($B$2&amp;"|"&amp;$A62,TeamGames!$A$2:$A$4073,0)),"")</f>
        <v/>
      </c>
      <c r="Q62" s="14">
        <f>IFERROR(INDEX(TeamGames!$V$2:$V$4073,MATCH($B$2&amp;"|"&amp;$A62,TeamGames!$A$2:$A$4073,0)),"")</f>
        <v/>
      </c>
      <c r="R62" s="13">
        <f>IFERROR(INDEX(TeamGames!$W$2:$W$4073,MATCH($B$2&amp;"|"&amp;$A62,TeamGames!$A$2:$A$4073,0)),"")</f>
        <v/>
      </c>
      <c r="S62" s="14">
        <f>IFERROR(INDEX(TeamGames!$Y$2:$Y$4073,MATCH($B$2&amp;"|"&amp;$A62,TeamGames!$A$2:$A$4073,0)),"")</f>
        <v/>
      </c>
      <c r="T62" s="14">
        <f>IFERROR(INDEX(TeamGames!$Z$2:$Z$4073,MATCH($B$2&amp;"|"&amp;$A62,TeamGames!$A$2:$A$4073,0)),"")</f>
        <v/>
      </c>
      <c r="U62" s="13">
        <f>IFERROR(IF(INDEX(TeamGames!$AB$2:$AB$4073,MATCH($B$2&amp;"|"&amp;$A62,TeamGames!$A$2:$A$4073,0))="","",INDEX(TeamGames!$AB$2:$AB$4073,MATCH($B$2&amp;"|"&amp;$A62,TeamGames!$A$2:$A$4073,0))),"")</f>
        <v/>
      </c>
      <c r="V62" s="13">
        <f>IFERROR(IF(INDEX(TeamGames!$AC$2:$AC$4073,MATCH($B$2&amp;"|"&amp;$A62,TeamGames!$A$2:$A$4073,0))="","",INDEX(TeamGames!$AC$2:$AC$4073,MATCH($B$2&amp;"|"&amp;$A62,TeamGames!$A$2:$A$4073,0))),"")</f>
        <v/>
      </c>
      <c r="W62" s="11">
        <f>IFERROR(IF(INDEX(TeamGames!$AD$2:$AD$4073,MATCH($B$2&amp;"|"&amp;$A62,TeamGames!$A$2:$A$4073,0))="","",INDEX(TeamGames!$AD$2:$AD$4073,MATCH($B$2&amp;"|"&amp;$A62,TeamGames!$A$2:$A$4073,0))),"")</f>
        <v/>
      </c>
      <c r="X62" s="13">
        <f>IF(J62="","",SUM(J$21:J62))</f>
        <v/>
      </c>
      <c r="Y62" s="13">
        <f>IF(N62="","",SUM(N$21:N62))</f>
        <v/>
      </c>
      <c r="Z62" s="13">
        <f>IF(R62="","",SUM(R$21:R62))</f>
        <v/>
      </c>
    </row>
    <row r="63">
      <c r="A63" s="24" t="n">
        <v>43</v>
      </c>
      <c r="B63" s="11">
        <f>IFERROR(INDEX(TeamGames!$F$2:$F$4073,MATCH($B$2&amp;"|"&amp;$A63,TeamGames!$A$2:$A$4073,0)),"")</f>
        <v/>
      </c>
      <c r="C63" s="27">
        <f>IFERROR(INDEX(TeamGames!$G$2:$G$4073,MATCH($B$2&amp;"|"&amp;$A63,TeamGames!$A$2:$A$4073,0)),"")</f>
        <v/>
      </c>
      <c r="D63" s="11">
        <f>IFERROR(INDEX(TeamGames!$H$2:$H$4073,MATCH($B$2&amp;"|"&amp;$A63,TeamGames!$A$2:$A$4073,0)),"")</f>
        <v/>
      </c>
      <c r="E63" s="11">
        <f>IFERROR(INDEX(TeamGames!$I$2:$I$4073,MATCH($B$2&amp;"|"&amp;$A63,TeamGames!$A$2:$A$4073,0)),"")</f>
        <v/>
      </c>
      <c r="F63" s="11">
        <f>IFERROR(INDEX(TeamGames!$K$2:$K$4073,MATCH($B$2&amp;"|"&amp;$A63,TeamGames!$A$2:$A$4073,0)),"")</f>
        <v/>
      </c>
      <c r="G63" s="11">
        <f>IFERROR(INDEX(TeamGames!$L$2:$L$4073,MATCH($B$2&amp;"|"&amp;$A63,TeamGames!$A$2:$A$4073,0)),"")</f>
        <v/>
      </c>
      <c r="H63" s="11">
        <f>IFERROR(INDEX(TeamGames!$M$2:$M$4073,MATCH($B$2&amp;"|"&amp;$A63,TeamGames!$A$2:$A$4073,0)),"")</f>
        <v/>
      </c>
      <c r="I63" s="11">
        <f>IFERROR(INDEX(TeamGames!$N$2:$N$4073,MATCH($B$2&amp;"|"&amp;$A63,TeamGames!$A$2:$A$4073,0)),"")</f>
        <v/>
      </c>
      <c r="J63" s="11">
        <f>IFERROR(INDEX(TeamGames!$O$2:$O$4073,MATCH($B$2&amp;"|"&amp;$A63,TeamGames!$A$2:$A$4073,0)),"")</f>
        <v/>
      </c>
      <c r="K63" s="28">
        <f>IFERROR(INDEX(TeamGames!$P$2:$P$4073,MATCH($B$2&amp;"|"&amp;$A63,TeamGames!$A$2:$A$4073,0)),"")</f>
        <v/>
      </c>
      <c r="L63" s="28">
        <f>IFERROR(INDEX(TeamGames!$Q$2:$Q$4073,MATCH($B$2&amp;"|"&amp;$A63,TeamGames!$A$2:$A$4073,0)),"")</f>
        <v/>
      </c>
      <c r="M63" s="28">
        <f>IFERROR(INDEX(TeamGames!$R$2:$R$4073,MATCH($B$2&amp;"|"&amp;$A63,TeamGames!$A$2:$A$4073,0)),"")</f>
        <v/>
      </c>
      <c r="N63" s="13">
        <f>IFERROR(INDEX(TeamGames!$S$2:$S$4073,MATCH($B$2&amp;"|"&amp;$A63,TeamGames!$A$2:$A$4073,0)),"")</f>
        <v/>
      </c>
      <c r="O63" s="13">
        <f>IFERROR(INDEX(TeamGames!$T$2:$T$4073,MATCH($B$2&amp;"|"&amp;$A63,TeamGames!$A$2:$A$4073,0)),"")</f>
        <v/>
      </c>
      <c r="P63" s="13">
        <f>IFERROR(INDEX(TeamGames!$U$2:$U$4073,MATCH($B$2&amp;"|"&amp;$A63,TeamGames!$A$2:$A$4073,0)),"")</f>
        <v/>
      </c>
      <c r="Q63" s="14">
        <f>IFERROR(INDEX(TeamGames!$V$2:$V$4073,MATCH($B$2&amp;"|"&amp;$A63,TeamGames!$A$2:$A$4073,0)),"")</f>
        <v/>
      </c>
      <c r="R63" s="13">
        <f>IFERROR(INDEX(TeamGames!$W$2:$W$4073,MATCH($B$2&amp;"|"&amp;$A63,TeamGames!$A$2:$A$4073,0)),"")</f>
        <v/>
      </c>
      <c r="S63" s="14">
        <f>IFERROR(INDEX(TeamGames!$Y$2:$Y$4073,MATCH($B$2&amp;"|"&amp;$A63,TeamGames!$A$2:$A$4073,0)),"")</f>
        <v/>
      </c>
      <c r="T63" s="14">
        <f>IFERROR(INDEX(TeamGames!$Z$2:$Z$4073,MATCH($B$2&amp;"|"&amp;$A63,TeamGames!$A$2:$A$4073,0)),"")</f>
        <v/>
      </c>
      <c r="U63" s="13">
        <f>IFERROR(IF(INDEX(TeamGames!$AB$2:$AB$4073,MATCH($B$2&amp;"|"&amp;$A63,TeamGames!$A$2:$A$4073,0))="","",INDEX(TeamGames!$AB$2:$AB$4073,MATCH($B$2&amp;"|"&amp;$A63,TeamGames!$A$2:$A$4073,0))),"")</f>
        <v/>
      </c>
      <c r="V63" s="13">
        <f>IFERROR(IF(INDEX(TeamGames!$AC$2:$AC$4073,MATCH($B$2&amp;"|"&amp;$A63,TeamGames!$A$2:$A$4073,0))="","",INDEX(TeamGames!$AC$2:$AC$4073,MATCH($B$2&amp;"|"&amp;$A63,TeamGames!$A$2:$A$4073,0))),"")</f>
        <v/>
      </c>
      <c r="W63" s="11">
        <f>IFERROR(IF(INDEX(TeamGames!$AD$2:$AD$4073,MATCH($B$2&amp;"|"&amp;$A63,TeamGames!$A$2:$A$4073,0))="","",INDEX(TeamGames!$AD$2:$AD$4073,MATCH($B$2&amp;"|"&amp;$A63,TeamGames!$A$2:$A$4073,0))),"")</f>
        <v/>
      </c>
      <c r="X63" s="13">
        <f>IF(J63="","",SUM(J$21:J63))</f>
        <v/>
      </c>
      <c r="Y63" s="13">
        <f>IF(N63="","",SUM(N$21:N63))</f>
        <v/>
      </c>
      <c r="Z63" s="13">
        <f>IF(R63="","",SUM(R$21:R63))</f>
        <v/>
      </c>
    </row>
    <row r="64">
      <c r="A64" s="24" t="n">
        <v>44</v>
      </c>
      <c r="B64" s="11">
        <f>IFERROR(INDEX(TeamGames!$F$2:$F$4073,MATCH($B$2&amp;"|"&amp;$A64,TeamGames!$A$2:$A$4073,0)),"")</f>
        <v/>
      </c>
      <c r="C64" s="27">
        <f>IFERROR(INDEX(TeamGames!$G$2:$G$4073,MATCH($B$2&amp;"|"&amp;$A64,TeamGames!$A$2:$A$4073,0)),"")</f>
        <v/>
      </c>
      <c r="D64" s="11">
        <f>IFERROR(INDEX(TeamGames!$H$2:$H$4073,MATCH($B$2&amp;"|"&amp;$A64,TeamGames!$A$2:$A$4073,0)),"")</f>
        <v/>
      </c>
      <c r="E64" s="11">
        <f>IFERROR(INDEX(TeamGames!$I$2:$I$4073,MATCH($B$2&amp;"|"&amp;$A64,TeamGames!$A$2:$A$4073,0)),"")</f>
        <v/>
      </c>
      <c r="F64" s="11">
        <f>IFERROR(INDEX(TeamGames!$K$2:$K$4073,MATCH($B$2&amp;"|"&amp;$A64,TeamGames!$A$2:$A$4073,0)),"")</f>
        <v/>
      </c>
      <c r="G64" s="11">
        <f>IFERROR(INDEX(TeamGames!$L$2:$L$4073,MATCH($B$2&amp;"|"&amp;$A64,TeamGames!$A$2:$A$4073,0)),"")</f>
        <v/>
      </c>
      <c r="H64" s="11">
        <f>IFERROR(INDEX(TeamGames!$M$2:$M$4073,MATCH($B$2&amp;"|"&amp;$A64,TeamGames!$A$2:$A$4073,0)),"")</f>
        <v/>
      </c>
      <c r="I64" s="11">
        <f>IFERROR(INDEX(TeamGames!$N$2:$N$4073,MATCH($B$2&amp;"|"&amp;$A64,TeamGames!$A$2:$A$4073,0)),"")</f>
        <v/>
      </c>
      <c r="J64" s="11">
        <f>IFERROR(INDEX(TeamGames!$O$2:$O$4073,MATCH($B$2&amp;"|"&amp;$A64,TeamGames!$A$2:$A$4073,0)),"")</f>
        <v/>
      </c>
      <c r="K64" s="28">
        <f>IFERROR(INDEX(TeamGames!$P$2:$P$4073,MATCH($B$2&amp;"|"&amp;$A64,TeamGames!$A$2:$A$4073,0)),"")</f>
        <v/>
      </c>
      <c r="L64" s="28">
        <f>IFERROR(INDEX(TeamGames!$Q$2:$Q$4073,MATCH($B$2&amp;"|"&amp;$A64,TeamGames!$A$2:$A$4073,0)),"")</f>
        <v/>
      </c>
      <c r="M64" s="28">
        <f>IFERROR(INDEX(TeamGames!$R$2:$R$4073,MATCH($B$2&amp;"|"&amp;$A64,TeamGames!$A$2:$A$4073,0)),"")</f>
        <v/>
      </c>
      <c r="N64" s="13">
        <f>IFERROR(INDEX(TeamGames!$S$2:$S$4073,MATCH($B$2&amp;"|"&amp;$A64,TeamGames!$A$2:$A$4073,0)),"")</f>
        <v/>
      </c>
      <c r="O64" s="13">
        <f>IFERROR(INDEX(TeamGames!$T$2:$T$4073,MATCH($B$2&amp;"|"&amp;$A64,TeamGames!$A$2:$A$4073,0)),"")</f>
        <v/>
      </c>
      <c r="P64" s="13">
        <f>IFERROR(INDEX(TeamGames!$U$2:$U$4073,MATCH($B$2&amp;"|"&amp;$A64,TeamGames!$A$2:$A$4073,0)),"")</f>
        <v/>
      </c>
      <c r="Q64" s="14">
        <f>IFERROR(INDEX(TeamGames!$V$2:$V$4073,MATCH($B$2&amp;"|"&amp;$A64,TeamGames!$A$2:$A$4073,0)),"")</f>
        <v/>
      </c>
      <c r="R64" s="13">
        <f>IFERROR(INDEX(TeamGames!$W$2:$W$4073,MATCH($B$2&amp;"|"&amp;$A64,TeamGames!$A$2:$A$4073,0)),"")</f>
        <v/>
      </c>
      <c r="S64" s="14">
        <f>IFERROR(INDEX(TeamGames!$Y$2:$Y$4073,MATCH($B$2&amp;"|"&amp;$A64,TeamGames!$A$2:$A$4073,0)),"")</f>
        <v/>
      </c>
      <c r="T64" s="14">
        <f>IFERROR(INDEX(TeamGames!$Z$2:$Z$4073,MATCH($B$2&amp;"|"&amp;$A64,TeamGames!$A$2:$A$4073,0)),"")</f>
        <v/>
      </c>
      <c r="U64" s="13">
        <f>IFERROR(IF(INDEX(TeamGames!$AB$2:$AB$4073,MATCH($B$2&amp;"|"&amp;$A64,TeamGames!$A$2:$A$4073,0))="","",INDEX(TeamGames!$AB$2:$AB$4073,MATCH($B$2&amp;"|"&amp;$A64,TeamGames!$A$2:$A$4073,0))),"")</f>
        <v/>
      </c>
      <c r="V64" s="13">
        <f>IFERROR(IF(INDEX(TeamGames!$AC$2:$AC$4073,MATCH($B$2&amp;"|"&amp;$A64,TeamGames!$A$2:$A$4073,0))="","",INDEX(TeamGames!$AC$2:$AC$4073,MATCH($B$2&amp;"|"&amp;$A64,TeamGames!$A$2:$A$4073,0))),"")</f>
        <v/>
      </c>
      <c r="W64" s="11">
        <f>IFERROR(IF(INDEX(TeamGames!$AD$2:$AD$4073,MATCH($B$2&amp;"|"&amp;$A64,TeamGames!$A$2:$A$4073,0))="","",INDEX(TeamGames!$AD$2:$AD$4073,MATCH($B$2&amp;"|"&amp;$A64,TeamGames!$A$2:$A$4073,0))),"")</f>
        <v/>
      </c>
      <c r="X64" s="13">
        <f>IF(J64="","",SUM(J$21:J64))</f>
        <v/>
      </c>
      <c r="Y64" s="13">
        <f>IF(N64="","",SUM(N$21:N64))</f>
        <v/>
      </c>
      <c r="Z64" s="13">
        <f>IF(R64="","",SUM(R$21:R64))</f>
        <v/>
      </c>
    </row>
    <row r="65">
      <c r="A65" s="24" t="n">
        <v>45</v>
      </c>
      <c r="B65" s="11">
        <f>IFERROR(INDEX(TeamGames!$F$2:$F$4073,MATCH($B$2&amp;"|"&amp;$A65,TeamGames!$A$2:$A$4073,0)),"")</f>
        <v/>
      </c>
      <c r="C65" s="27">
        <f>IFERROR(INDEX(TeamGames!$G$2:$G$4073,MATCH($B$2&amp;"|"&amp;$A65,TeamGames!$A$2:$A$4073,0)),"")</f>
        <v/>
      </c>
      <c r="D65" s="11">
        <f>IFERROR(INDEX(TeamGames!$H$2:$H$4073,MATCH($B$2&amp;"|"&amp;$A65,TeamGames!$A$2:$A$4073,0)),"")</f>
        <v/>
      </c>
      <c r="E65" s="11">
        <f>IFERROR(INDEX(TeamGames!$I$2:$I$4073,MATCH($B$2&amp;"|"&amp;$A65,TeamGames!$A$2:$A$4073,0)),"")</f>
        <v/>
      </c>
      <c r="F65" s="11">
        <f>IFERROR(INDEX(TeamGames!$K$2:$K$4073,MATCH($B$2&amp;"|"&amp;$A65,TeamGames!$A$2:$A$4073,0)),"")</f>
        <v/>
      </c>
      <c r="G65" s="11">
        <f>IFERROR(INDEX(TeamGames!$L$2:$L$4073,MATCH($B$2&amp;"|"&amp;$A65,TeamGames!$A$2:$A$4073,0)),"")</f>
        <v/>
      </c>
      <c r="H65" s="11">
        <f>IFERROR(INDEX(TeamGames!$M$2:$M$4073,MATCH($B$2&amp;"|"&amp;$A65,TeamGames!$A$2:$A$4073,0)),"")</f>
        <v/>
      </c>
      <c r="I65" s="11">
        <f>IFERROR(INDEX(TeamGames!$N$2:$N$4073,MATCH($B$2&amp;"|"&amp;$A65,TeamGames!$A$2:$A$4073,0)),"")</f>
        <v/>
      </c>
      <c r="J65" s="11">
        <f>IFERROR(INDEX(TeamGames!$O$2:$O$4073,MATCH($B$2&amp;"|"&amp;$A65,TeamGames!$A$2:$A$4073,0)),"")</f>
        <v/>
      </c>
      <c r="K65" s="28">
        <f>IFERROR(INDEX(TeamGames!$P$2:$P$4073,MATCH($B$2&amp;"|"&amp;$A65,TeamGames!$A$2:$A$4073,0)),"")</f>
        <v/>
      </c>
      <c r="L65" s="28">
        <f>IFERROR(INDEX(TeamGames!$Q$2:$Q$4073,MATCH($B$2&amp;"|"&amp;$A65,TeamGames!$A$2:$A$4073,0)),"")</f>
        <v/>
      </c>
      <c r="M65" s="28">
        <f>IFERROR(INDEX(TeamGames!$R$2:$R$4073,MATCH($B$2&amp;"|"&amp;$A65,TeamGames!$A$2:$A$4073,0)),"")</f>
        <v/>
      </c>
      <c r="N65" s="13">
        <f>IFERROR(INDEX(TeamGames!$S$2:$S$4073,MATCH($B$2&amp;"|"&amp;$A65,TeamGames!$A$2:$A$4073,0)),"")</f>
        <v/>
      </c>
      <c r="O65" s="13">
        <f>IFERROR(INDEX(TeamGames!$T$2:$T$4073,MATCH($B$2&amp;"|"&amp;$A65,TeamGames!$A$2:$A$4073,0)),"")</f>
        <v/>
      </c>
      <c r="P65" s="13">
        <f>IFERROR(INDEX(TeamGames!$U$2:$U$4073,MATCH($B$2&amp;"|"&amp;$A65,TeamGames!$A$2:$A$4073,0)),"")</f>
        <v/>
      </c>
      <c r="Q65" s="14">
        <f>IFERROR(INDEX(TeamGames!$V$2:$V$4073,MATCH($B$2&amp;"|"&amp;$A65,TeamGames!$A$2:$A$4073,0)),"")</f>
        <v/>
      </c>
      <c r="R65" s="13">
        <f>IFERROR(INDEX(TeamGames!$W$2:$W$4073,MATCH($B$2&amp;"|"&amp;$A65,TeamGames!$A$2:$A$4073,0)),"")</f>
        <v/>
      </c>
      <c r="S65" s="14">
        <f>IFERROR(INDEX(TeamGames!$Y$2:$Y$4073,MATCH($B$2&amp;"|"&amp;$A65,TeamGames!$A$2:$A$4073,0)),"")</f>
        <v/>
      </c>
      <c r="T65" s="14">
        <f>IFERROR(INDEX(TeamGames!$Z$2:$Z$4073,MATCH($B$2&amp;"|"&amp;$A65,TeamGames!$A$2:$A$4073,0)),"")</f>
        <v/>
      </c>
      <c r="U65" s="13">
        <f>IFERROR(IF(INDEX(TeamGames!$AB$2:$AB$4073,MATCH($B$2&amp;"|"&amp;$A65,TeamGames!$A$2:$A$4073,0))="","",INDEX(TeamGames!$AB$2:$AB$4073,MATCH($B$2&amp;"|"&amp;$A65,TeamGames!$A$2:$A$4073,0))),"")</f>
        <v/>
      </c>
      <c r="V65" s="13">
        <f>IFERROR(IF(INDEX(TeamGames!$AC$2:$AC$4073,MATCH($B$2&amp;"|"&amp;$A65,TeamGames!$A$2:$A$4073,0))="","",INDEX(TeamGames!$AC$2:$AC$4073,MATCH($B$2&amp;"|"&amp;$A65,TeamGames!$A$2:$A$4073,0))),"")</f>
        <v/>
      </c>
      <c r="W65" s="11">
        <f>IFERROR(IF(INDEX(TeamGames!$AD$2:$AD$4073,MATCH($B$2&amp;"|"&amp;$A65,TeamGames!$A$2:$A$4073,0))="","",INDEX(TeamGames!$AD$2:$AD$4073,MATCH($B$2&amp;"|"&amp;$A65,TeamGames!$A$2:$A$4073,0))),"")</f>
        <v/>
      </c>
      <c r="X65" s="13">
        <f>IF(J65="","",SUM(J$21:J65))</f>
        <v/>
      </c>
      <c r="Y65" s="13">
        <f>IF(N65="","",SUM(N$21:N65))</f>
        <v/>
      </c>
      <c r="Z65" s="13">
        <f>IF(R65="","",SUM(R$21:R65))</f>
        <v/>
      </c>
    </row>
    <row r="66">
      <c r="A66" s="24" t="n">
        <v>46</v>
      </c>
      <c r="B66" s="11">
        <f>IFERROR(INDEX(TeamGames!$F$2:$F$4073,MATCH($B$2&amp;"|"&amp;$A66,TeamGames!$A$2:$A$4073,0)),"")</f>
        <v/>
      </c>
      <c r="C66" s="27">
        <f>IFERROR(INDEX(TeamGames!$G$2:$G$4073,MATCH($B$2&amp;"|"&amp;$A66,TeamGames!$A$2:$A$4073,0)),"")</f>
        <v/>
      </c>
      <c r="D66" s="11">
        <f>IFERROR(INDEX(TeamGames!$H$2:$H$4073,MATCH($B$2&amp;"|"&amp;$A66,TeamGames!$A$2:$A$4073,0)),"")</f>
        <v/>
      </c>
      <c r="E66" s="11">
        <f>IFERROR(INDEX(TeamGames!$I$2:$I$4073,MATCH($B$2&amp;"|"&amp;$A66,TeamGames!$A$2:$A$4073,0)),"")</f>
        <v/>
      </c>
      <c r="F66" s="11">
        <f>IFERROR(INDEX(TeamGames!$K$2:$K$4073,MATCH($B$2&amp;"|"&amp;$A66,TeamGames!$A$2:$A$4073,0)),"")</f>
        <v/>
      </c>
      <c r="G66" s="11">
        <f>IFERROR(INDEX(TeamGames!$L$2:$L$4073,MATCH($B$2&amp;"|"&amp;$A66,TeamGames!$A$2:$A$4073,0)),"")</f>
        <v/>
      </c>
      <c r="H66" s="11">
        <f>IFERROR(INDEX(TeamGames!$M$2:$M$4073,MATCH($B$2&amp;"|"&amp;$A66,TeamGames!$A$2:$A$4073,0)),"")</f>
        <v/>
      </c>
      <c r="I66" s="11">
        <f>IFERROR(INDEX(TeamGames!$N$2:$N$4073,MATCH($B$2&amp;"|"&amp;$A66,TeamGames!$A$2:$A$4073,0)),"")</f>
        <v/>
      </c>
      <c r="J66" s="11">
        <f>IFERROR(INDEX(TeamGames!$O$2:$O$4073,MATCH($B$2&amp;"|"&amp;$A66,TeamGames!$A$2:$A$4073,0)),"")</f>
        <v/>
      </c>
      <c r="K66" s="28">
        <f>IFERROR(INDEX(TeamGames!$P$2:$P$4073,MATCH($B$2&amp;"|"&amp;$A66,TeamGames!$A$2:$A$4073,0)),"")</f>
        <v/>
      </c>
      <c r="L66" s="28">
        <f>IFERROR(INDEX(TeamGames!$Q$2:$Q$4073,MATCH($B$2&amp;"|"&amp;$A66,TeamGames!$A$2:$A$4073,0)),"")</f>
        <v/>
      </c>
      <c r="M66" s="28">
        <f>IFERROR(INDEX(TeamGames!$R$2:$R$4073,MATCH($B$2&amp;"|"&amp;$A66,TeamGames!$A$2:$A$4073,0)),"")</f>
        <v/>
      </c>
      <c r="N66" s="13">
        <f>IFERROR(INDEX(TeamGames!$S$2:$S$4073,MATCH($B$2&amp;"|"&amp;$A66,TeamGames!$A$2:$A$4073,0)),"")</f>
        <v/>
      </c>
      <c r="O66" s="13">
        <f>IFERROR(INDEX(TeamGames!$T$2:$T$4073,MATCH($B$2&amp;"|"&amp;$A66,TeamGames!$A$2:$A$4073,0)),"")</f>
        <v/>
      </c>
      <c r="P66" s="13">
        <f>IFERROR(INDEX(TeamGames!$U$2:$U$4073,MATCH($B$2&amp;"|"&amp;$A66,TeamGames!$A$2:$A$4073,0)),"")</f>
        <v/>
      </c>
      <c r="Q66" s="14">
        <f>IFERROR(INDEX(TeamGames!$V$2:$V$4073,MATCH($B$2&amp;"|"&amp;$A66,TeamGames!$A$2:$A$4073,0)),"")</f>
        <v/>
      </c>
      <c r="R66" s="13">
        <f>IFERROR(INDEX(TeamGames!$W$2:$W$4073,MATCH($B$2&amp;"|"&amp;$A66,TeamGames!$A$2:$A$4073,0)),"")</f>
        <v/>
      </c>
      <c r="S66" s="14">
        <f>IFERROR(INDEX(TeamGames!$Y$2:$Y$4073,MATCH($B$2&amp;"|"&amp;$A66,TeamGames!$A$2:$A$4073,0)),"")</f>
        <v/>
      </c>
      <c r="T66" s="14">
        <f>IFERROR(INDEX(TeamGames!$Z$2:$Z$4073,MATCH($B$2&amp;"|"&amp;$A66,TeamGames!$A$2:$A$4073,0)),"")</f>
        <v/>
      </c>
      <c r="U66" s="13">
        <f>IFERROR(IF(INDEX(TeamGames!$AB$2:$AB$4073,MATCH($B$2&amp;"|"&amp;$A66,TeamGames!$A$2:$A$4073,0))="","",INDEX(TeamGames!$AB$2:$AB$4073,MATCH($B$2&amp;"|"&amp;$A66,TeamGames!$A$2:$A$4073,0))),"")</f>
        <v/>
      </c>
      <c r="V66" s="13">
        <f>IFERROR(IF(INDEX(TeamGames!$AC$2:$AC$4073,MATCH($B$2&amp;"|"&amp;$A66,TeamGames!$A$2:$A$4073,0))="","",INDEX(TeamGames!$AC$2:$AC$4073,MATCH($B$2&amp;"|"&amp;$A66,TeamGames!$A$2:$A$4073,0))),"")</f>
        <v/>
      </c>
      <c r="W66" s="11">
        <f>IFERROR(IF(INDEX(TeamGames!$AD$2:$AD$4073,MATCH($B$2&amp;"|"&amp;$A66,TeamGames!$A$2:$A$4073,0))="","",INDEX(TeamGames!$AD$2:$AD$4073,MATCH($B$2&amp;"|"&amp;$A66,TeamGames!$A$2:$A$4073,0))),"")</f>
        <v/>
      </c>
      <c r="X66" s="13">
        <f>IF(J66="","",SUM(J$21:J66))</f>
        <v/>
      </c>
      <c r="Y66" s="13">
        <f>IF(N66="","",SUM(N$21:N66))</f>
        <v/>
      </c>
      <c r="Z66" s="13">
        <f>IF(R66="","",SUM(R$21:R66))</f>
        <v/>
      </c>
    </row>
  </sheetData>
  <conditionalFormatting sqref="J6:J17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N6:N17">
    <cfRule type="colorScale" priority="2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S21:T66">
    <cfRule type="colorScale" priority="3">
      <colorScale>
        <cfvo type="num" val="-2"/>
        <cfvo type="num" val="0"/>
        <cfvo type="num" val="2"/>
        <color rgb="00F8696B"/>
        <color rgb="00FFFFFF"/>
        <color rgb="0063BE7B"/>
      </colorScale>
    </cfRule>
  </conditionalFormatting>
  <dataValidations count="1">
    <dataValidation sqref="B2" showDropDown="0" showInputMessage="0" showErrorMessage="0" allowBlank="0" type="list">
      <formula1>=Ratings!$C$2:$C$93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AA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5" customWidth="1" min="4" max="4"/>
    <col width="15" customWidth="1" min="5" max="5"/>
    <col width="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3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6" customWidth="1" min="26" max="26"/>
    <col width="8" customWidth="1" min="27" max="27"/>
  </cols>
  <sheetData>
    <row r="1">
      <c r="A1" s="5" t="inlineStr">
        <is>
          <t>This week's fixtures rated on luck and underlying performance</t>
        </is>
      </c>
    </row>
    <row r="2">
      <c r="A2" s="7" t="inlineStr">
        <is>
          <t>Luck = points minus xG-implied points (negative = playing better than the points say). Perf = xG-implied points minus the August market expectation. Tilt (-5..+5, + = home) = 4 x luck gap + 4 x performance gap (both per game, shrunk toward 0 while samples are small) + 8 x (current-model P(home) - market P(home)). Market P = published pre-match price where football-data has it, else the August model. Rebuilt every week.</t>
        </is>
      </c>
    </row>
    <row r="4">
      <c r="A4" s="10" t="inlineStr">
        <is>
          <t>League</t>
        </is>
      </c>
      <c r="B4" s="10" t="inlineStr">
        <is>
          <t>Kick-off</t>
        </is>
      </c>
      <c r="C4" s="10" t="inlineStr">
        <is>
          <t>Home</t>
        </is>
      </c>
      <c r="D4" s="10" t="inlineStr">
        <is>
          <t>Pos</t>
        </is>
      </c>
      <c r="E4" s="10" t="inlineStr">
        <is>
          <t>Away</t>
        </is>
      </c>
      <c r="F4" s="10" t="inlineStr">
        <is>
          <t>Pos</t>
        </is>
      </c>
      <c r="G4" s="10" t="inlineStr">
        <is>
          <t>Home luck</t>
        </is>
      </c>
      <c r="H4" s="10" t="inlineStr">
        <is>
          <t>Home perf</t>
        </is>
      </c>
      <c r="I4" s="10" t="inlineStr">
        <is>
          <t>Home vs mkt</t>
        </is>
      </c>
      <c r="J4" s="10" t="inlineStr">
        <is>
          <t>Away luck</t>
        </is>
      </c>
      <c r="K4" s="10" t="inlineStr">
        <is>
          <t>Away perf</t>
        </is>
      </c>
      <c r="L4" s="10" t="inlineStr">
        <is>
          <t>Away vs mkt</t>
        </is>
      </c>
      <c r="M4" s="10" t="inlineStr">
        <is>
          <t>Home xGD/gm</t>
        </is>
      </c>
      <c r="N4" s="10" t="inlineStr">
        <is>
          <t>Away xGD/gm</t>
        </is>
      </c>
      <c r="O4" s="10" t="inlineStr">
        <is>
          <t>P(H) Aug</t>
        </is>
      </c>
      <c r="P4" s="10" t="inlineStr">
        <is>
          <t>P(D) Aug</t>
        </is>
      </c>
      <c r="Q4" s="10" t="inlineStr">
        <is>
          <t>P(A) Aug</t>
        </is>
      </c>
      <c r="R4" s="10" t="inlineStr">
        <is>
          <t>P(H) mkt</t>
        </is>
      </c>
      <c r="S4" s="10" t="inlineStr">
        <is>
          <t>P(A) mkt</t>
        </is>
      </c>
      <c r="T4" s="10" t="inlineStr">
        <is>
          <t>Mkt source</t>
        </is>
      </c>
      <c r="U4" s="10" t="inlineStr">
        <is>
          <t>P(H) model</t>
        </is>
      </c>
      <c r="V4" s="10" t="inlineStr">
        <is>
          <t>P(A) model</t>
        </is>
      </c>
      <c r="W4" s="10" t="inlineStr">
        <is>
          <t>Luck gap</t>
        </is>
      </c>
      <c r="X4" s="10" t="inlineStr">
        <is>
          <t>Perf gap</t>
        </is>
      </c>
      <c r="Y4" s="10" t="inlineStr">
        <is>
          <t>Model edge (H)</t>
        </is>
      </c>
      <c r="Z4" s="10" t="inlineStr">
        <is>
          <t>Tilt</t>
        </is>
      </c>
      <c r="AA4" s="10" t="inlineStr">
        <is>
          <t>Lean</t>
        </is>
      </c>
    </row>
    <row r="5">
      <c r="A5" s="24" t="inlineStr">
        <is>
          <t>League Two</t>
        </is>
      </c>
      <c r="B5" s="29" t="n">
        <v>46319.625</v>
      </c>
      <c r="C5" s="24" t="inlineStr">
        <is>
          <t>Rochdale</t>
        </is>
      </c>
      <c r="D5" s="24" t="n">
        <v>14</v>
      </c>
      <c r="E5" s="24" t="inlineStr">
        <is>
          <t>Accrington</t>
        </is>
      </c>
      <c r="F5" s="24" t="n">
        <v>11</v>
      </c>
      <c r="G5" s="30" t="n">
        <v>4.927302219016731</v>
      </c>
      <c r="H5" s="30" t="n">
        <v>-6.110619083769407</v>
      </c>
      <c r="I5" s="30" t="n">
        <v>-1.183316864752676</v>
      </c>
      <c r="J5" s="30" t="n">
        <v>-1.507231178084627</v>
      </c>
      <c r="K5" s="30" t="n">
        <v>2.178692831018205</v>
      </c>
      <c r="L5" s="30" t="n">
        <v>0.6714616529335782</v>
      </c>
      <c r="M5" s="30" t="n">
        <v>-0.6124999999999999</v>
      </c>
      <c r="N5" s="30" t="n">
        <v>0.1508333333333332</v>
      </c>
      <c r="O5" s="31" t="n">
        <v>0.4565609609306531</v>
      </c>
      <c r="P5" s="31" t="n">
        <v>0.2789802434147703</v>
      </c>
      <c r="Q5" s="31" t="n">
        <v>0.2644587956545766</v>
      </c>
      <c r="R5" s="31" t="n">
        <v>0.4565609609306531</v>
      </c>
      <c r="S5" s="31" t="n">
        <v>0.2644587956545766</v>
      </c>
      <c r="T5" s="24" t="inlineStr">
        <is>
          <t>Aug model</t>
        </is>
      </c>
      <c r="U5" s="31" t="n">
        <v>0.4239059398532026</v>
      </c>
      <c r="V5" s="31" t="n">
        <v>0.291592329826335</v>
      </c>
      <c r="W5" s="30" t="n">
        <v>-0.4021583373188349</v>
      </c>
      <c r="X5" s="30" t="n">
        <v>-0.5180819946742258</v>
      </c>
      <c r="Y5" s="32" t="n">
        <v>-0.03265502107745055</v>
      </c>
      <c r="Z5" s="30" t="n">
        <v>-3.942201496591847</v>
      </c>
      <c r="AA5" s="24" t="inlineStr">
        <is>
          <t>Away</t>
        </is>
      </c>
    </row>
    <row r="6">
      <c r="A6" s="24" t="inlineStr">
        <is>
          <t>League One</t>
        </is>
      </c>
      <c r="B6" s="29" t="n">
        <v>46319.625</v>
      </c>
      <c r="C6" s="24" t="inlineStr">
        <is>
          <t>Bromley</t>
        </is>
      </c>
      <c r="D6" s="24" t="n">
        <v>23</v>
      </c>
      <c r="E6" s="24" t="inlineStr">
        <is>
          <t>Peterborough</t>
        </is>
      </c>
      <c r="F6" s="24" t="n">
        <v>21</v>
      </c>
      <c r="G6" s="30" t="n">
        <v>1.433191431571607</v>
      </c>
      <c r="H6" s="30" t="n">
        <v>-4.20002747506009</v>
      </c>
      <c r="I6" s="30" t="n">
        <v>-2.766836043488484</v>
      </c>
      <c r="J6" s="30" t="n">
        <v>-5.623541169003801</v>
      </c>
      <c r="K6" s="30" t="n">
        <v>1.356531414002095</v>
      </c>
      <c r="L6" s="30" t="n">
        <v>-4.267009755001705</v>
      </c>
      <c r="M6" s="30" t="n">
        <v>-1.307</v>
      </c>
      <c r="N6" s="30" t="n">
        <v>-0.2109090909090909</v>
      </c>
      <c r="O6" s="31" t="n">
        <v>0.3502837233081904</v>
      </c>
      <c r="P6" s="31" t="n">
        <v>0.2851190811411333</v>
      </c>
      <c r="Q6" s="31" t="n">
        <v>0.3645971955506763</v>
      </c>
      <c r="R6" s="31" t="n">
        <v>0.3502837233081904</v>
      </c>
      <c r="S6" s="31" t="n">
        <v>0.3645971955506763</v>
      </c>
      <c r="T6" s="24" t="inlineStr">
        <is>
          <t>Aug model</t>
        </is>
      </c>
      <c r="U6" s="31" t="n">
        <v>0.328876308208495</v>
      </c>
      <c r="V6" s="31" t="n">
        <v>0.3937266662017943</v>
      </c>
      <c r="W6" s="30" t="n">
        <v>-0.4772735611410824</v>
      </c>
      <c r="X6" s="30" t="n">
        <v>-0.3904373901044318</v>
      </c>
      <c r="Y6" s="32" t="n">
        <v>-0.02140741509969535</v>
      </c>
      <c r="Z6" s="30" t="n">
        <v>-3.64210312577962</v>
      </c>
      <c r="AA6" s="24" t="inlineStr">
        <is>
          <t>Away</t>
        </is>
      </c>
    </row>
    <row r="7">
      <c r="A7" s="24" t="inlineStr">
        <is>
          <t>Championship</t>
        </is>
      </c>
      <c r="B7" s="29" t="n">
        <v>46319.625</v>
      </c>
      <c r="C7" s="24" t="inlineStr">
        <is>
          <t>Stoke</t>
        </is>
      </c>
      <c r="D7" s="24" t="n">
        <v>6</v>
      </c>
      <c r="E7" s="24" t="inlineStr">
        <is>
          <t>Bristol City</t>
        </is>
      </c>
      <c r="F7" s="24" t="n">
        <v>16</v>
      </c>
      <c r="G7" s="30" t="n">
        <v>7.774488745777406</v>
      </c>
      <c r="H7" s="30" t="n">
        <v>-4.009993772123831</v>
      </c>
      <c r="I7" s="30" t="n">
        <v>3.764494973653575</v>
      </c>
      <c r="J7" s="30" t="n">
        <v>-1.21323431828645</v>
      </c>
      <c r="K7" s="30" t="n">
        <v>-0.2634801341400799</v>
      </c>
      <c r="L7" s="30" t="n">
        <v>-1.476714452426529</v>
      </c>
      <c r="M7" s="30" t="n">
        <v>-0.639090909090909</v>
      </c>
      <c r="N7" s="30" t="n">
        <v>-0.07909090909090918</v>
      </c>
      <c r="O7" s="31" t="n">
        <v>0.4329026876189428</v>
      </c>
      <c r="P7" s="31" t="n">
        <v>0.2811400908877789</v>
      </c>
      <c r="Q7" s="31" t="n">
        <v>0.2859572214932783</v>
      </c>
      <c r="R7" s="31" t="n">
        <v>0.4329026876189428</v>
      </c>
      <c r="S7" s="31" t="n">
        <v>0.2859572214932783</v>
      </c>
      <c r="T7" s="24" t="inlineStr">
        <is>
          <t>Aug model</t>
        </is>
      </c>
      <c r="U7" s="31" t="n">
        <v>0.4160480273184405</v>
      </c>
      <c r="V7" s="31" t="n">
        <v>0.2996949268257881</v>
      </c>
      <c r="W7" s="30" t="n">
        <v>-0.5991815376042569</v>
      </c>
      <c r="X7" s="30" t="n">
        <v>-0.2497675758655834</v>
      </c>
      <c r="Y7" s="32" t="n">
        <v>-0.01685466030050231</v>
      </c>
      <c r="Z7" s="30" t="n">
        <v>-3.53063373628338</v>
      </c>
      <c r="AA7" s="24" t="inlineStr">
        <is>
          <t>Away</t>
        </is>
      </c>
    </row>
    <row r="8">
      <c r="A8" s="24" t="inlineStr">
        <is>
          <t>Championship</t>
        </is>
      </c>
      <c r="B8" s="29" t="n">
        <v>46319.625</v>
      </c>
      <c r="C8" s="24" t="inlineStr">
        <is>
          <t>Blackburn</t>
        </is>
      </c>
      <c r="D8" s="24" t="n">
        <v>10</v>
      </c>
      <c r="E8" s="24" t="inlineStr">
        <is>
          <t>Wrexham</t>
        </is>
      </c>
      <c r="F8" s="24" t="n">
        <v>14</v>
      </c>
      <c r="G8" s="30" t="n">
        <v>5.172715007473503</v>
      </c>
      <c r="H8" s="30" t="n">
        <v>-4.081281607151368</v>
      </c>
      <c r="I8" s="30" t="n">
        <v>1.091433400322135</v>
      </c>
      <c r="J8" s="30" t="n">
        <v>-2.36332203589939</v>
      </c>
      <c r="K8" s="30" t="n">
        <v>0.8809585722223083</v>
      </c>
      <c r="L8" s="30" t="n">
        <v>-1.482363463677082</v>
      </c>
      <c r="M8" s="30" t="n">
        <v>-0.8281818181818181</v>
      </c>
      <c r="N8" s="30" t="n">
        <v>0.1518181818181818</v>
      </c>
      <c r="O8" s="31" t="n">
        <v>0.3541731089565736</v>
      </c>
      <c r="P8" s="31" t="n">
        <v>0.2865524482185177</v>
      </c>
      <c r="Q8" s="31" t="n">
        <v>0.3592744428249087</v>
      </c>
      <c r="R8" s="31" t="n">
        <v>0.3541731089565736</v>
      </c>
      <c r="S8" s="31" t="n">
        <v>0.3592744428249087</v>
      </c>
      <c r="T8" s="24" t="inlineStr">
        <is>
          <t>Aug model</t>
        </is>
      </c>
      <c r="U8" s="31" t="n">
        <v>0.3314661624788027</v>
      </c>
      <c r="V8" s="31" t="n">
        <v>0.3806252763672803</v>
      </c>
      <c r="W8" s="30" t="n">
        <v>-0.5024024695581928</v>
      </c>
      <c r="X8" s="30" t="n">
        <v>-0.3308160119582451</v>
      </c>
      <c r="Y8" s="32" t="n">
        <v>-0.02270694647777088</v>
      </c>
      <c r="Z8" s="30" t="n">
        <v>-3.514529497887918</v>
      </c>
      <c r="AA8" s="24" t="inlineStr">
        <is>
          <t>Away</t>
        </is>
      </c>
    </row>
    <row r="9">
      <c r="A9" s="24" t="inlineStr">
        <is>
          <t>League One</t>
        </is>
      </c>
      <c r="B9" s="29" t="n">
        <v>46322.82291666666</v>
      </c>
      <c r="C9" s="24" t="inlineStr">
        <is>
          <t>Oxford</t>
        </is>
      </c>
      <c r="D9" s="24" t="n">
        <v>8</v>
      </c>
      <c r="E9" s="24" t="inlineStr">
        <is>
          <t>Stockport</t>
        </is>
      </c>
      <c r="F9" s="24" t="n">
        <v>1</v>
      </c>
      <c r="G9" s="30" t="n">
        <v>6.173401798935281</v>
      </c>
      <c r="H9" s="30" t="n">
        <v>-0.2113796097312921</v>
      </c>
      <c r="I9" s="30" t="n">
        <v>5.962022189203989</v>
      </c>
      <c r="J9" s="30" t="n">
        <v>1.034403271398567</v>
      </c>
      <c r="K9" s="30" t="n">
        <v>5.299206455097847</v>
      </c>
      <c r="L9" s="30" t="n">
        <v>6.333609726496414</v>
      </c>
      <c r="M9" s="30" t="n">
        <v>-0.3399999999999999</v>
      </c>
      <c r="N9" s="30" t="n">
        <v>0.9036363636363636</v>
      </c>
      <c r="O9" s="31" t="n">
        <v>0.3785216714027185</v>
      </c>
      <c r="P9" s="31" t="n">
        <v>0.2847353126676533</v>
      </c>
      <c r="Q9" s="31" t="n">
        <v>0.3367430159296282</v>
      </c>
      <c r="R9" s="31" t="n">
        <v>0.3785216714027185</v>
      </c>
      <c r="S9" s="31" t="n">
        <v>0.3367430159296282</v>
      </c>
      <c r="T9" s="24" t="inlineStr">
        <is>
          <t>Aug model</t>
        </is>
      </c>
      <c r="U9" s="31" t="n">
        <v>0.3497714194987859</v>
      </c>
      <c r="V9" s="31" t="n">
        <v>0.3694383809499694</v>
      </c>
      <c r="W9" s="30" t="n">
        <v>-0.4059168433633222</v>
      </c>
      <c r="X9" s="30" t="n">
        <v>-0.3695404003191866</v>
      </c>
      <c r="Y9" s="32" t="n">
        <v>-0.0287502519039326</v>
      </c>
      <c r="Z9" s="30" t="n">
        <v>-3.331830989961496</v>
      </c>
      <c r="AA9" s="24" t="inlineStr">
        <is>
          <t>Away</t>
        </is>
      </c>
    </row>
    <row r="10">
      <c r="A10" s="24" t="inlineStr">
        <is>
          <t>Premier League</t>
        </is>
      </c>
      <c r="B10" s="29" t="n">
        <v>46320.58333333334</v>
      </c>
      <c r="C10" s="24" t="inlineStr">
        <is>
          <t>Man Utd</t>
        </is>
      </c>
      <c r="D10" s="24" t="n">
        <v>13</v>
      </c>
      <c r="E10" s="24" t="inlineStr">
        <is>
          <t>Bournemouth</t>
        </is>
      </c>
      <c r="F10" s="24" t="n">
        <v>15</v>
      </c>
      <c r="G10" s="30" t="n">
        <v>-3.919273376428189</v>
      </c>
      <c r="H10" s="30" t="n">
        <v>-2.329933874344968</v>
      </c>
      <c r="I10" s="30" t="n">
        <v>-6.249207250773157</v>
      </c>
      <c r="J10" s="30" t="n">
        <v>-6.136276727257954</v>
      </c>
      <c r="K10" s="30" t="n">
        <v>3.913613195587446</v>
      </c>
      <c r="L10" s="30" t="n">
        <v>-2.222663531670507</v>
      </c>
      <c r="M10" s="30" t="n">
        <v>0.5328571428571429</v>
      </c>
      <c r="N10" s="30" t="n">
        <v>0.6885714285714286</v>
      </c>
      <c r="O10" s="31" t="n">
        <v>0.608786877357695</v>
      </c>
      <c r="P10" s="31" t="n">
        <v>0.2228999820555757</v>
      </c>
      <c r="Q10" s="31" t="n">
        <v>0.1683131405867293</v>
      </c>
      <c r="R10" s="31" t="n">
        <v>0.608786877357695</v>
      </c>
      <c r="S10" s="31" t="n">
        <v>0.1683131405867293</v>
      </c>
      <c r="T10" s="24" t="inlineStr">
        <is>
          <t>Aug model</t>
        </is>
      </c>
      <c r="U10" s="31" t="n">
        <v>0.5782520734062618</v>
      </c>
      <c r="V10" s="31" t="n">
        <v>0.1870898594155623</v>
      </c>
      <c r="W10" s="30" t="n">
        <v>-0.2015457591663423</v>
      </c>
      <c r="X10" s="30" t="n">
        <v>-0.5675951881756741</v>
      </c>
      <c r="Y10" s="32" t="n">
        <v>-0.03053480395143315</v>
      </c>
      <c r="Z10" s="30" t="n">
        <v>-3.320842220979531</v>
      </c>
      <c r="AA10" s="24" t="inlineStr">
        <is>
          <t>Away</t>
        </is>
      </c>
    </row>
    <row r="11">
      <c r="A11" s="24" t="inlineStr">
        <is>
          <t>League Two</t>
        </is>
      </c>
      <c r="B11" s="29" t="n">
        <v>46319.52083333334</v>
      </c>
      <c r="C11" s="24" t="inlineStr">
        <is>
          <t>Bristol Rovers</t>
        </is>
      </c>
      <c r="D11" s="24" t="n">
        <v>16</v>
      </c>
      <c r="E11" s="24" t="inlineStr">
        <is>
          <t>Swindon</t>
        </is>
      </c>
      <c r="F11" s="24" t="n">
        <v>15</v>
      </c>
      <c r="G11" s="30" t="n">
        <v>-1.746919685514584</v>
      </c>
      <c r="H11" s="30" t="n">
        <v>-1.452221009629824</v>
      </c>
      <c r="I11" s="30" t="n">
        <v>-3.199140695144408</v>
      </c>
      <c r="J11" s="30" t="n">
        <v>4.832718069300807</v>
      </c>
      <c r="K11" s="30" t="n">
        <v>-6.155915408344828</v>
      </c>
      <c r="L11" s="30" t="n">
        <v>-1.323197339044022</v>
      </c>
      <c r="M11" s="30" t="n">
        <v>0.3533333333333332</v>
      </c>
      <c r="N11" s="30" t="n">
        <v>-0.6816666666666665</v>
      </c>
      <c r="O11" s="31" t="n">
        <v>0.4586277666283605</v>
      </c>
      <c r="P11" s="31" t="n">
        <v>0.2786096038231327</v>
      </c>
      <c r="Q11" s="31" t="n">
        <v>0.2627626295485068</v>
      </c>
      <c r="R11" s="31" t="n">
        <v>0.4586277666283605</v>
      </c>
      <c r="S11" s="31" t="n">
        <v>0.2627626295485068</v>
      </c>
      <c r="T11" s="24" t="inlineStr">
        <is>
          <t>Aug model</t>
        </is>
      </c>
      <c r="U11" s="31" t="n">
        <v>0.4922452517217491</v>
      </c>
      <c r="V11" s="31" t="n">
        <v>0.2399136975858132</v>
      </c>
      <c r="W11" s="30" t="n">
        <v>0.4112273596759619</v>
      </c>
      <c r="X11" s="30" t="n">
        <v>0.2939808999196878</v>
      </c>
      <c r="Y11" s="32" t="n">
        <v>0.03361748509338863</v>
      </c>
      <c r="Z11" s="30" t="n">
        <v>3.089772919129708</v>
      </c>
      <c r="AA11" s="24" t="inlineStr">
        <is>
          <t>Home</t>
        </is>
      </c>
    </row>
    <row r="12">
      <c r="A12" s="24" t="inlineStr">
        <is>
          <t>League Two</t>
        </is>
      </c>
      <c r="B12" s="29" t="n">
        <v>46319.625</v>
      </c>
      <c r="C12" s="24" t="inlineStr">
        <is>
          <t>Chesterfield</t>
        </is>
      </c>
      <c r="D12" s="24" t="n">
        <v>9</v>
      </c>
      <c r="E12" s="24" t="inlineStr">
        <is>
          <t>Crewe</t>
        </is>
      </c>
      <c r="F12" s="24" t="n">
        <v>3</v>
      </c>
      <c r="G12" s="30" t="n">
        <v>-4.118515281878498</v>
      </c>
      <c r="H12" s="30" t="n">
        <v>2.766111007972214</v>
      </c>
      <c r="I12" s="30" t="n">
        <v>-1.352404273906284</v>
      </c>
      <c r="J12" s="30" t="n">
        <v>4.834748513868131</v>
      </c>
      <c r="K12" s="30" t="n">
        <v>0.1273061496876551</v>
      </c>
      <c r="L12" s="30" t="n">
        <v>4.962054663555787</v>
      </c>
      <c r="M12" s="30" t="n">
        <v>0.6724999999999999</v>
      </c>
      <c r="N12" s="30" t="n">
        <v>0.1541666666666666</v>
      </c>
      <c r="O12" s="31" t="n">
        <v>0.451845807092894</v>
      </c>
      <c r="P12" s="31" t="n">
        <v>0.2798009164365011</v>
      </c>
      <c r="Q12" s="31" t="n">
        <v>0.2683532764706049</v>
      </c>
      <c r="R12" s="31" t="n">
        <v>0.451845807092894</v>
      </c>
      <c r="S12" s="31" t="n">
        <v>0.2683532764706049</v>
      </c>
      <c r="T12" s="24" t="inlineStr">
        <is>
          <t>Aug model</t>
        </is>
      </c>
      <c r="U12" s="31" t="n">
        <v>0.4675087312963391</v>
      </c>
      <c r="V12" s="31" t="n">
        <v>0.2574617972852818</v>
      </c>
      <c r="W12" s="30" t="n">
        <v>0.5595789872341643</v>
      </c>
      <c r="X12" s="30" t="n">
        <v>0.1649253036427849</v>
      </c>
      <c r="Y12" s="32" t="n">
        <v>0.01566292420344506</v>
      </c>
      <c r="Z12" s="30" t="n">
        <v>3.023320557135357</v>
      </c>
      <c r="AA12" s="24" t="inlineStr">
        <is>
          <t>Home</t>
        </is>
      </c>
    </row>
    <row r="13">
      <c r="A13" s="24" t="inlineStr">
        <is>
          <t>League Two</t>
        </is>
      </c>
      <c r="B13" s="29" t="n">
        <v>46319.52083333334</v>
      </c>
      <c r="C13" s="24" t="inlineStr">
        <is>
          <t>Cheltenham</t>
        </is>
      </c>
      <c r="D13" s="24" t="n">
        <v>5</v>
      </c>
      <c r="E13" s="24" t="inlineStr">
        <is>
          <t>Newport</t>
        </is>
      </c>
      <c r="F13" s="24" t="n">
        <v>12</v>
      </c>
      <c r="G13" s="30" t="n">
        <v>6.473295176821335</v>
      </c>
      <c r="H13" s="30" t="n">
        <v>-2.300405498889061</v>
      </c>
      <c r="I13" s="30" t="n">
        <v>4.172889677932274</v>
      </c>
      <c r="J13" s="30" t="n">
        <v>-0.3710374532687233</v>
      </c>
      <c r="K13" s="30" t="n">
        <v>2.368258380513023</v>
      </c>
      <c r="L13" s="30" t="n">
        <v>1.9972209272443</v>
      </c>
      <c r="M13" s="30" t="n">
        <v>-0.4666666666666666</v>
      </c>
      <c r="N13" s="30" t="n">
        <v>-0.08416666666666665</v>
      </c>
      <c r="O13" s="31" t="n">
        <v>0.4402524487503942</v>
      </c>
      <c r="P13" s="31" t="n">
        <v>0.2816695035949336</v>
      </c>
      <c r="Q13" s="31" t="n">
        <v>0.2780780476546723</v>
      </c>
      <c r="R13" s="31" t="n">
        <v>0.4402524487503942</v>
      </c>
      <c r="S13" s="31" t="n">
        <v>0.2780780476546723</v>
      </c>
      <c r="T13" s="24" t="inlineStr">
        <is>
          <t>Aug model</t>
        </is>
      </c>
      <c r="U13" s="31" t="n">
        <v>0.4251471832000749</v>
      </c>
      <c r="V13" s="31" t="n">
        <v>0.289364660902758</v>
      </c>
      <c r="W13" s="30" t="n">
        <v>-0.4277707893806286</v>
      </c>
      <c r="X13" s="30" t="n">
        <v>-0.2917914924626303</v>
      </c>
      <c r="Y13" s="32" t="n">
        <v>-0.01510526555031927</v>
      </c>
      <c r="Z13" s="30" t="n">
        <v>-2.99909125177559</v>
      </c>
      <c r="AA13" s="24" t="inlineStr">
        <is>
          <t>Away</t>
        </is>
      </c>
    </row>
    <row r="14">
      <c r="A14" s="24" t="inlineStr">
        <is>
          <t>Championship</t>
        </is>
      </c>
      <c r="B14" s="29" t="n">
        <v>46319.625</v>
      </c>
      <c r="C14" s="24" t="inlineStr">
        <is>
          <t>Preston</t>
        </is>
      </c>
      <c r="D14" s="24" t="n">
        <v>24</v>
      </c>
      <c r="E14" s="24" t="inlineStr">
        <is>
          <t>West Brom</t>
        </is>
      </c>
      <c r="F14" s="24" t="n">
        <v>5</v>
      </c>
      <c r="G14" s="30" t="n">
        <v>-8.26855181155981</v>
      </c>
      <c r="H14" s="30" t="n">
        <v>-1.25986287895099</v>
      </c>
      <c r="I14" s="30" t="n">
        <v>-9.5284146905108</v>
      </c>
      <c r="J14" s="30" t="n">
        <v>4.634674624298063</v>
      </c>
      <c r="K14" s="30" t="n">
        <v>0.6104504365382848</v>
      </c>
      <c r="L14" s="30" t="n">
        <v>5.245125060836347</v>
      </c>
      <c r="M14" s="30" t="n">
        <v>-0.4445454545454546</v>
      </c>
      <c r="N14" s="30" t="n">
        <v>0.08272727272727275</v>
      </c>
      <c r="O14" s="31" t="n">
        <v>0.3591241460358787</v>
      </c>
      <c r="P14" s="31" t="n">
        <v>0.2865531921560154</v>
      </c>
      <c r="Q14" s="31" t="n">
        <v>0.3543226618081058</v>
      </c>
      <c r="R14" s="31" t="n">
        <v>0.3591241460358787</v>
      </c>
      <c r="S14" s="31" t="n">
        <v>0.3543226618081058</v>
      </c>
      <c r="T14" s="24" t="inlineStr">
        <is>
          <t>Aug model</t>
        </is>
      </c>
      <c r="U14" s="31" t="n">
        <v>0.3494262512673287</v>
      </c>
      <c r="V14" s="31" t="n">
        <v>0.3649314121464946</v>
      </c>
      <c r="W14" s="30" t="n">
        <v>0.8602150957238581</v>
      </c>
      <c r="X14" s="30" t="n">
        <v>-0.1246875543659517</v>
      </c>
      <c r="Y14" s="32" t="n">
        <v>-0.009697894768549986</v>
      </c>
      <c r="Z14" s="30" t="n">
        <v>2.864527007283226</v>
      </c>
      <c r="AA14" s="24" t="inlineStr">
        <is>
          <t>Home</t>
        </is>
      </c>
    </row>
    <row r="15">
      <c r="A15" s="24" t="inlineStr">
        <is>
          <t>Championship</t>
        </is>
      </c>
      <c r="B15" s="29" t="n">
        <v>46319.625</v>
      </c>
      <c r="C15" s="24" t="inlineStr">
        <is>
          <t>Cardiff</t>
        </is>
      </c>
      <c r="D15" s="24" t="n">
        <v>19</v>
      </c>
      <c r="E15" s="24" t="inlineStr">
        <is>
          <t>Birmingham</t>
        </is>
      </c>
      <c r="F15" s="24" t="n">
        <v>4</v>
      </c>
      <c r="G15" s="30" t="n">
        <v>-6.665755615266743</v>
      </c>
      <c r="H15" s="30" t="n">
        <v>4.708720784690131</v>
      </c>
      <c r="I15" s="30" t="n">
        <v>-1.957034830576612</v>
      </c>
      <c r="J15" s="30" t="n">
        <v>1.357933678905912</v>
      </c>
      <c r="K15" s="30" t="n">
        <v>2.718001776825764</v>
      </c>
      <c r="L15" s="30" t="n">
        <v>4.075935455731676</v>
      </c>
      <c r="M15" s="30" t="n">
        <v>0.4263636363636365</v>
      </c>
      <c r="N15" s="30" t="n">
        <v>0.5090909090909093</v>
      </c>
      <c r="O15" s="31" t="n">
        <v>0.302744060085927</v>
      </c>
      <c r="P15" s="31" t="n">
        <v>0.2834666447376672</v>
      </c>
      <c r="Q15" s="31" t="n">
        <v>0.4137892951764058</v>
      </c>
      <c r="R15" s="31" t="n">
        <v>0.302744060085927</v>
      </c>
      <c r="S15" s="31" t="n">
        <v>0.4137892951764058</v>
      </c>
      <c r="T15" s="24" t="inlineStr">
        <is>
          <t>Aug model</t>
        </is>
      </c>
      <c r="U15" s="31" t="n">
        <v>0.3147570487463198</v>
      </c>
      <c r="V15" s="31" t="n">
        <v>0.4106488257734535</v>
      </c>
      <c r="W15" s="30" t="n">
        <v>0.5349126196115103</v>
      </c>
      <c r="X15" s="30" t="n">
        <v>0.1327146005242911</v>
      </c>
      <c r="Y15" s="32" t="n">
        <v>0.0120129886603928</v>
      </c>
      <c r="Z15" s="30" t="n">
        <v>2.766612789826348</v>
      </c>
      <c r="AA15" s="24" t="inlineStr">
        <is>
          <t>Home</t>
        </is>
      </c>
    </row>
    <row r="16">
      <c r="A16" s="24" t="inlineStr">
        <is>
          <t>Premier League</t>
        </is>
      </c>
      <c r="B16" s="29" t="n">
        <v>46319.72916666666</v>
      </c>
      <c r="C16" s="24" t="inlineStr">
        <is>
          <t>Chelsea</t>
        </is>
      </c>
      <c r="D16" s="24" t="n">
        <v>4</v>
      </c>
      <c r="E16" s="24" t="inlineStr">
        <is>
          <t>Tottenham</t>
        </is>
      </c>
      <c r="F16" s="24" t="n">
        <v>16</v>
      </c>
      <c r="G16" s="30" t="n">
        <v>3.504113732337615</v>
      </c>
      <c r="H16" s="30" t="n">
        <v>-3.148283131374871</v>
      </c>
      <c r="I16" s="30" t="n">
        <v>0.3558306009627437</v>
      </c>
      <c r="J16" s="30" t="n">
        <v>-3.007843786639912</v>
      </c>
      <c r="K16" s="30" t="n">
        <v>-2.493904067752565</v>
      </c>
      <c r="L16" s="30" t="n">
        <v>-5.501747854392477</v>
      </c>
      <c r="M16" s="30" t="n">
        <v>-0.005714285714285593</v>
      </c>
      <c r="N16" s="30" t="n">
        <v>-0.3571428571428572</v>
      </c>
      <c r="O16" s="31" t="n">
        <v>0.4863406003163698</v>
      </c>
      <c r="P16" s="31" t="n">
        <v>0.2564645435400704</v>
      </c>
      <c r="Q16" s="31" t="n">
        <v>0.2571948561435598</v>
      </c>
      <c r="R16" s="31" t="n">
        <v>0.4863406003163698</v>
      </c>
      <c r="S16" s="31" t="n">
        <v>0.2571948561435598</v>
      </c>
      <c r="T16" s="24" t="inlineStr">
        <is>
          <t>Aug model</t>
        </is>
      </c>
      <c r="U16" s="31" t="n">
        <v>0.4863000278274436</v>
      </c>
      <c r="V16" s="31" t="n">
        <v>0.2548994709817074</v>
      </c>
      <c r="W16" s="30" t="n">
        <v>-0.5919961380888661</v>
      </c>
      <c r="X16" s="30" t="n">
        <v>-0.059489005783846</v>
      </c>
      <c r="Y16" s="32" t="n">
        <v>-4.057248892619381e-05</v>
      </c>
      <c r="Z16" s="30" t="n">
        <v>-2.606265155402258</v>
      </c>
      <c r="AA16" s="24" t="inlineStr">
        <is>
          <t>Away</t>
        </is>
      </c>
    </row>
    <row r="17">
      <c r="A17" s="24" t="inlineStr">
        <is>
          <t>Championship</t>
        </is>
      </c>
      <c r="B17" s="29" t="n">
        <v>46319.625</v>
      </c>
      <c r="C17" s="24" t="inlineStr">
        <is>
          <t>Wolves</t>
        </is>
      </c>
      <c r="D17" s="24" t="n">
        <v>7</v>
      </c>
      <c r="E17" s="24" t="inlineStr">
        <is>
          <t>Watford</t>
        </is>
      </c>
      <c r="F17" s="24" t="n">
        <v>20</v>
      </c>
      <c r="G17" s="30" t="n">
        <v>-1.923527269794917</v>
      </c>
      <c r="H17" s="30" t="n">
        <v>2.475593419878923</v>
      </c>
      <c r="I17" s="30" t="n">
        <v>0.5520661500840056</v>
      </c>
      <c r="J17" s="30" t="n">
        <v>0.6010934621194206</v>
      </c>
      <c r="K17" s="30" t="n">
        <v>-3.627767281540157</v>
      </c>
      <c r="L17" s="30" t="n">
        <v>-3.026673819420736</v>
      </c>
      <c r="M17" s="30" t="n">
        <v>0.6718181818181818</v>
      </c>
      <c r="N17" s="30" t="n">
        <v>-0.7254545454545455</v>
      </c>
      <c r="O17" s="31" t="n">
        <v>0.549242291847083</v>
      </c>
      <c r="P17" s="31" t="n">
        <v>0.2549495440851951</v>
      </c>
      <c r="Q17" s="31" t="n">
        <v>0.1958081640677219</v>
      </c>
      <c r="R17" s="31" t="n">
        <v>0.549242291847083</v>
      </c>
      <c r="S17" s="31" t="n">
        <v>0.1958081640677219</v>
      </c>
      <c r="T17" s="24" t="inlineStr">
        <is>
          <t>Aug model</t>
        </is>
      </c>
      <c r="U17" s="31" t="n">
        <v>0.5813240084324743</v>
      </c>
      <c r="V17" s="31" t="n">
        <v>0.1759228331128835</v>
      </c>
      <c r="W17" s="30" t="n">
        <v>0.1683080487942892</v>
      </c>
      <c r="X17" s="30" t="n">
        <v>0.4068907134279386</v>
      </c>
      <c r="Y17" s="32" t="n">
        <v>0.03208171658539138</v>
      </c>
      <c r="Z17" s="30" t="n">
        <v>2.557448781572042</v>
      </c>
      <c r="AA17" s="24" t="inlineStr">
        <is>
          <t>Home</t>
        </is>
      </c>
    </row>
    <row r="18">
      <c r="A18" s="24" t="inlineStr">
        <is>
          <t>League Two</t>
        </is>
      </c>
      <c r="B18" s="29" t="n">
        <v>46322.82291666666</v>
      </c>
      <c r="C18" s="24" t="inlineStr">
        <is>
          <t>Barnet</t>
        </is>
      </c>
      <c r="D18" s="24" t="n">
        <v>2</v>
      </c>
      <c r="E18" s="24" t="inlineStr">
        <is>
          <t>York</t>
        </is>
      </c>
      <c r="F18" s="24" t="n">
        <v>6</v>
      </c>
      <c r="G18" s="30" t="n">
        <v>6.272943316457352</v>
      </c>
      <c r="H18" s="30" t="n">
        <v>-0.398667681593059</v>
      </c>
      <c r="I18" s="30" t="n">
        <v>5.874275634864293</v>
      </c>
      <c r="J18" s="30" t="n">
        <v>-0.8222066884496115</v>
      </c>
      <c r="K18" s="30" t="n">
        <v>1.426642982630248</v>
      </c>
      <c r="L18" s="30" t="n">
        <v>0.6044362941806369</v>
      </c>
      <c r="M18" s="30" t="n">
        <v>0.3889999999999999</v>
      </c>
      <c r="N18" s="30" t="n">
        <v>0.6045454545454546</v>
      </c>
      <c r="O18" s="31" t="n">
        <v>0.4269939590012573</v>
      </c>
      <c r="P18" s="31" t="n">
        <v>0.2835403898599034</v>
      </c>
      <c r="Q18" s="31" t="n">
        <v>0.2894656511388393</v>
      </c>
      <c r="R18" s="31" t="n">
        <v>0.4269939590012573</v>
      </c>
      <c r="S18" s="31" t="n">
        <v>0.2894656511388393</v>
      </c>
      <c r="T18" s="24" t="inlineStr">
        <is>
          <t>Aug model</t>
        </is>
      </c>
      <c r="U18" s="31" t="n">
        <v>0.4239309138346393</v>
      </c>
      <c r="V18" s="31" t="n">
        <v>0.2993112225929745</v>
      </c>
      <c r="W18" s="30" t="n">
        <v>-0.5028811589769279</v>
      </c>
      <c r="X18" s="30" t="n">
        <v>-0.1235857951462827</v>
      </c>
      <c r="Y18" s="32" t="n">
        <v>-0.003063045166617984</v>
      </c>
      <c r="Z18" s="30" t="n">
        <v>-2.530372177825786</v>
      </c>
      <c r="AA18" s="24" t="inlineStr">
        <is>
          <t>Away</t>
        </is>
      </c>
    </row>
    <row r="19">
      <c r="A19" s="24" t="inlineStr">
        <is>
          <t>Premier League</t>
        </is>
      </c>
      <c r="B19" s="29" t="n">
        <v>46319.52083333334</v>
      </c>
      <c r="C19" s="24" t="inlineStr">
        <is>
          <t>Aston Villa</t>
        </is>
      </c>
      <c r="D19" s="24" t="n">
        <v>12</v>
      </c>
      <c r="E19" s="24" t="inlineStr">
        <is>
          <t>Man City</t>
        </is>
      </c>
      <c r="F19" s="24" t="n">
        <v>1</v>
      </c>
      <c r="G19" s="30" t="n">
        <v>0.07592894061299038</v>
      </c>
      <c r="H19" s="30" t="n">
        <v>-2.57926147265971</v>
      </c>
      <c r="I19" s="30" t="n">
        <v>-2.50333253204672</v>
      </c>
      <c r="J19" s="30" t="n">
        <v>8.079961742361562</v>
      </c>
      <c r="K19" s="30" t="n">
        <v>-1.383465829201057</v>
      </c>
      <c r="L19" s="30" t="n">
        <v>6.696495913160504</v>
      </c>
      <c r="M19" s="30" t="n">
        <v>-0.5042857142857142</v>
      </c>
      <c r="N19" s="30" t="n">
        <v>0.7700000000000001</v>
      </c>
      <c r="O19" s="31" t="n">
        <v>0.2709185066073216</v>
      </c>
      <c r="P19" s="31" t="n">
        <v>0.2595154936089467</v>
      </c>
      <c r="Q19" s="31" t="n">
        <v>0.4695659997837316</v>
      </c>
      <c r="R19" s="31" t="n">
        <v>0.2709185066073216</v>
      </c>
      <c r="S19" s="31" t="n">
        <v>0.4695659997837316</v>
      </c>
      <c r="T19" s="24" t="inlineStr">
        <is>
          <t>Aug model</t>
        </is>
      </c>
      <c r="U19" s="31" t="n">
        <v>0.2646472857563658</v>
      </c>
      <c r="V19" s="31" t="n">
        <v>0.4758327831572699</v>
      </c>
      <c r="W19" s="30" t="n">
        <v>0.7276393456135064</v>
      </c>
      <c r="X19" s="30" t="n">
        <v>-0.1087086948598776</v>
      </c>
      <c r="Y19" s="32" t="n">
        <v>-0.006271220850955828</v>
      </c>
      <c r="Z19" s="30" t="n">
        <v>2.425552836206869</v>
      </c>
      <c r="AA19" s="24" t="inlineStr">
        <is>
          <t>Home</t>
        </is>
      </c>
    </row>
    <row r="20">
      <c r="A20" s="24" t="inlineStr">
        <is>
          <t>Premier League</t>
        </is>
      </c>
      <c r="B20" s="29" t="n">
        <v>46319.625</v>
      </c>
      <c r="C20" s="24" t="inlineStr">
        <is>
          <t>Coventry</t>
        </is>
      </c>
      <c r="D20" s="24" t="n">
        <v>17</v>
      </c>
      <c r="E20" s="24" t="inlineStr">
        <is>
          <t>Fulham</t>
        </is>
      </c>
      <c r="F20" s="24" t="n">
        <v>18</v>
      </c>
      <c r="G20" s="30" t="n">
        <v>-0.6807155513483476</v>
      </c>
      <c r="H20" s="30" t="n">
        <v>0.6773776812684593</v>
      </c>
      <c r="I20" s="30" t="n">
        <v>-0.003337870079888283</v>
      </c>
      <c r="J20" s="30" t="n">
        <v>-5.742330009810455</v>
      </c>
      <c r="K20" s="30" t="n">
        <v>1.93264946346074</v>
      </c>
      <c r="L20" s="30" t="n">
        <v>-3.809680546349716</v>
      </c>
      <c r="M20" s="30" t="n">
        <v>-0.6714285714285714</v>
      </c>
      <c r="N20" s="30" t="n">
        <v>0.37</v>
      </c>
      <c r="O20" s="31" t="n">
        <v>0.3276950936183561</v>
      </c>
      <c r="P20" s="31" t="n">
        <v>0.2673145327463677</v>
      </c>
      <c r="Q20" s="31" t="n">
        <v>0.4049903736352762</v>
      </c>
      <c r="R20" s="31" t="n">
        <v>0.3276950936183561</v>
      </c>
      <c r="S20" s="31" t="n">
        <v>0.4049903736352762</v>
      </c>
      <c r="T20" s="24" t="inlineStr">
        <is>
          <t>Aug model</t>
        </is>
      </c>
      <c r="U20" s="31" t="n">
        <v>0.32084335125296</v>
      </c>
      <c r="V20" s="31" t="n">
        <v>0.4089687180087119</v>
      </c>
      <c r="W20" s="30" t="n">
        <v>-0.4601467689511007</v>
      </c>
      <c r="X20" s="30" t="n">
        <v>-0.1141156165629346</v>
      </c>
      <c r="Y20" s="32" t="n">
        <v>-0.006851742365396096</v>
      </c>
      <c r="Z20" s="30" t="n">
        <v>-2.35186348097931</v>
      </c>
      <c r="AA20" s="24" t="inlineStr">
        <is>
          <t>Away</t>
        </is>
      </c>
    </row>
    <row r="21">
      <c r="A21" s="24" t="inlineStr">
        <is>
          <t>Championship</t>
        </is>
      </c>
      <c r="B21" s="29" t="n">
        <v>46319.52083333334</v>
      </c>
      <c r="C21" s="24" t="inlineStr">
        <is>
          <t>Sheffield United</t>
        </is>
      </c>
      <c r="D21" s="24" t="n">
        <v>11</v>
      </c>
      <c r="E21" s="24" t="inlineStr">
        <is>
          <t>Derby</t>
        </is>
      </c>
      <c r="F21" s="24" t="n">
        <v>23</v>
      </c>
      <c r="G21" s="30" t="n">
        <v>2.756996173465886</v>
      </c>
      <c r="H21" s="30" t="n">
        <v>-3.915219942172744</v>
      </c>
      <c r="I21" s="30" t="n">
        <v>-1.158223768706858</v>
      </c>
      <c r="J21" s="30" t="n">
        <v>-5.662602631796551</v>
      </c>
      <c r="K21" s="30" t="n">
        <v>-3.470483401447778</v>
      </c>
      <c r="L21" s="30" t="n">
        <v>-9.133086033244329</v>
      </c>
      <c r="M21" s="30" t="n">
        <v>-0.3899999999999999</v>
      </c>
      <c r="N21" s="30" t="n">
        <v>-0.7136363636363634</v>
      </c>
      <c r="O21" s="31" t="n">
        <v>0.440862046662069</v>
      </c>
      <c r="P21" s="31" t="n">
        <v>0.2799935007241095</v>
      </c>
      <c r="Q21" s="31" t="n">
        <v>0.2791444526138215</v>
      </c>
      <c r="R21" s="31" t="n">
        <v>0.440862046662069</v>
      </c>
      <c r="S21" s="31" t="n">
        <v>0.2791444526138215</v>
      </c>
      <c r="T21" s="24" t="inlineStr">
        <is>
          <t>Aug model</t>
        </is>
      </c>
      <c r="U21" s="31" t="n">
        <v>0.4470056182733317</v>
      </c>
      <c r="V21" s="31" t="n">
        <v>0.2752093438611399</v>
      </c>
      <c r="W21" s="30" t="n">
        <v>-0.5613065870174958</v>
      </c>
      <c r="X21" s="30" t="n">
        <v>-0.02964910271499768</v>
      </c>
      <c r="Y21" s="32" t="n">
        <v>0.006143571611262777</v>
      </c>
      <c r="Z21" s="30" t="n">
        <v>-2.314674186039872</v>
      </c>
      <c r="AA21" s="24" t="inlineStr">
        <is>
          <t>Away</t>
        </is>
      </c>
    </row>
    <row r="22">
      <c r="A22" s="24" t="inlineStr">
        <is>
          <t>Premier League</t>
        </is>
      </c>
      <c r="B22" s="29" t="n">
        <v>46318.83333333334</v>
      </c>
      <c r="C22" s="24" t="inlineStr">
        <is>
          <t>Ipswich</t>
        </is>
      </c>
      <c r="D22" s="24" t="n">
        <v>10</v>
      </c>
      <c r="E22" s="24" t="inlineStr">
        <is>
          <t>Nott'm Forest</t>
        </is>
      </c>
      <c r="F22" s="24" t="n">
        <v>19</v>
      </c>
      <c r="G22" s="30" t="n">
        <v>0.6525424327146414</v>
      </c>
      <c r="H22" s="30" t="n">
        <v>2.763606175496981</v>
      </c>
      <c r="I22" s="30" t="n">
        <v>3.416148608211622</v>
      </c>
      <c r="J22" s="30" t="n">
        <v>-5.875150666395047</v>
      </c>
      <c r="K22" s="30" t="n">
        <v>2.529448162899271</v>
      </c>
      <c r="L22" s="30" t="n">
        <v>-3.345702503495776</v>
      </c>
      <c r="M22" s="30" t="n">
        <v>-0.5728571428571431</v>
      </c>
      <c r="N22" s="30" t="n">
        <v>0.3285714285714287</v>
      </c>
      <c r="O22" s="31" t="n">
        <v>0.2909228643452499</v>
      </c>
      <c r="P22" s="31" t="n">
        <v>0.2631131500413394</v>
      </c>
      <c r="Q22" s="31" t="n">
        <v>0.4459639856134106</v>
      </c>
      <c r="R22" s="31" t="n">
        <v>0.2909228643452499</v>
      </c>
      <c r="S22" s="31" t="n">
        <v>0.4459639856134106</v>
      </c>
      <c r="T22" s="24" t="inlineStr">
        <is>
          <t>Aug model</t>
        </is>
      </c>
      <c r="U22" s="31" t="n">
        <v>0.2877183220512531</v>
      </c>
      <c r="V22" s="31" t="n">
        <v>0.4489956065517887</v>
      </c>
      <c r="W22" s="30" t="n">
        <v>-0.593426645373608</v>
      </c>
      <c r="X22" s="30" t="n">
        <v>0.02128709205433724</v>
      </c>
      <c r="Y22" s="32" t="n">
        <v>-0.003204542293996748</v>
      </c>
      <c r="Z22" s="30" t="n">
        <v>-2.314194551629057</v>
      </c>
      <c r="AA22" s="24" t="inlineStr">
        <is>
          <t>Away</t>
        </is>
      </c>
    </row>
    <row r="23">
      <c r="A23" s="24" t="inlineStr">
        <is>
          <t>League Two</t>
        </is>
      </c>
      <c r="B23" s="29" t="n">
        <v>46319.625</v>
      </c>
      <c r="C23" s="24" t="inlineStr">
        <is>
          <t>Barnet</t>
        </is>
      </c>
      <c r="D23" s="24" t="n">
        <v>2</v>
      </c>
      <c r="E23" s="24" t="inlineStr">
        <is>
          <t>Oldham</t>
        </is>
      </c>
      <c r="F23" s="24" t="n">
        <v>21</v>
      </c>
      <c r="G23" s="30" t="n">
        <v>6.272943316457352</v>
      </c>
      <c r="H23" s="30" t="n">
        <v>-0.398667681593059</v>
      </c>
      <c r="I23" s="30" t="n">
        <v>5.874275634864293</v>
      </c>
      <c r="J23" s="30" t="n">
        <v>-3.265275962400493</v>
      </c>
      <c r="K23" s="30" t="n">
        <v>-1.475206570540717</v>
      </c>
      <c r="L23" s="30" t="n">
        <v>-4.740482532941209</v>
      </c>
      <c r="M23" s="30" t="n">
        <v>0.3889999999999999</v>
      </c>
      <c r="N23" s="30" t="n">
        <v>0.1563636363636363</v>
      </c>
      <c r="O23" s="31" t="n">
        <v>0.4374381473053541</v>
      </c>
      <c r="P23" s="31" t="n">
        <v>0.28209062920877</v>
      </c>
      <c r="Q23" s="31" t="n">
        <v>0.2804712234858759</v>
      </c>
      <c r="R23" s="31" t="n">
        <v>0.4374381473053541</v>
      </c>
      <c r="S23" s="31" t="n">
        <v>0.2804712234858759</v>
      </c>
      <c r="T23" s="24" t="inlineStr">
        <is>
          <t>Aug model</t>
        </is>
      </c>
      <c r="U23" s="31" t="n">
        <v>0.4468854539173593</v>
      </c>
      <c r="V23" s="31" t="n">
        <v>0.2769668733682376</v>
      </c>
      <c r="W23" s="30" t="n">
        <v>-0.6657524439069866</v>
      </c>
      <c r="X23" s="30" t="n">
        <v>0.06987084173178168</v>
      </c>
      <c r="Y23" s="32" t="n">
        <v>0.009447306612005213</v>
      </c>
      <c r="Z23" s="30" t="n">
        <v>-2.307947955804778</v>
      </c>
      <c r="AA23" s="24" t="inlineStr">
        <is>
          <t>Away</t>
        </is>
      </c>
    </row>
    <row r="24">
      <c r="A24" s="24" t="inlineStr">
        <is>
          <t>League Two</t>
        </is>
      </c>
      <c r="B24" s="29" t="n">
        <v>46319.625</v>
      </c>
      <c r="C24" s="24" t="inlineStr">
        <is>
          <t>Gillingham</t>
        </is>
      </c>
      <c r="D24" s="24" t="n">
        <v>7</v>
      </c>
      <c r="E24" s="24" t="inlineStr">
        <is>
          <t>Grimsby</t>
        </is>
      </c>
      <c r="F24" s="24" t="n">
        <v>17</v>
      </c>
      <c r="G24" s="30" t="n">
        <v>3.117763430965152</v>
      </c>
      <c r="H24" s="30" t="n">
        <v>-2.758950198370588</v>
      </c>
      <c r="I24" s="30" t="n">
        <v>0.3588132325945637</v>
      </c>
      <c r="J24" s="30" t="n">
        <v>-3.343378946255601</v>
      </c>
      <c r="K24" s="30" t="n">
        <v>-1.13480838648362</v>
      </c>
      <c r="L24" s="30" t="n">
        <v>-4.478187332739221</v>
      </c>
      <c r="M24" s="30" t="n">
        <v>-0.1716666666666667</v>
      </c>
      <c r="N24" s="30" t="n">
        <v>0.25</v>
      </c>
      <c r="O24" s="31" t="n">
        <v>0.373944523030785</v>
      </c>
      <c r="P24" s="31" t="n">
        <v>0.2879962689221485</v>
      </c>
      <c r="Q24" s="31" t="n">
        <v>0.3380592080470665</v>
      </c>
      <c r="R24" s="31" t="n">
        <v>0.373944523030785</v>
      </c>
      <c r="S24" s="31" t="n">
        <v>0.3380592080470665</v>
      </c>
      <c r="T24" s="24" t="inlineStr">
        <is>
          <t>Aug model</t>
        </is>
      </c>
      <c r="U24" s="31" t="n">
        <v>0.3687599341321076</v>
      </c>
      <c r="V24" s="31" t="n">
        <v>0.3448722907708658</v>
      </c>
      <c r="W24" s="30" t="n">
        <v>-0.4038213985762971</v>
      </c>
      <c r="X24" s="30" t="n">
        <v>-0.1015088632429355</v>
      </c>
      <c r="Y24" s="32" t="n">
        <v>-0.005184588898677345</v>
      </c>
      <c r="Z24" s="30" t="n">
        <v>-2.062797758466349</v>
      </c>
      <c r="AA24" s="24" t="inlineStr">
        <is>
          <t>Away</t>
        </is>
      </c>
    </row>
    <row r="25">
      <c r="A25" s="24" t="inlineStr">
        <is>
          <t>Premier League</t>
        </is>
      </c>
      <c r="B25" s="29" t="n">
        <v>46320.6875</v>
      </c>
      <c r="C25" s="24" t="inlineStr">
        <is>
          <t>Sunderland</t>
        </is>
      </c>
      <c r="D25" s="24" t="n">
        <v>20</v>
      </c>
      <c r="E25" s="24" t="inlineStr">
        <is>
          <t>Leeds</t>
        </is>
      </c>
      <c r="F25" s="24" t="n">
        <v>7</v>
      </c>
      <c r="G25" s="30" t="n">
        <v>-4.849856153192983</v>
      </c>
      <c r="H25" s="30" t="n">
        <v>1.482915742080947</v>
      </c>
      <c r="I25" s="30" t="n">
        <v>-3.366940411112036</v>
      </c>
      <c r="J25" s="30" t="n">
        <v>0.6498739889864549</v>
      </c>
      <c r="K25" s="30" t="n">
        <v>1.37967156188799</v>
      </c>
      <c r="L25" s="30" t="n">
        <v>2.029545550874445</v>
      </c>
      <c r="M25" s="30" t="n">
        <v>-0.3028571428571428</v>
      </c>
      <c r="N25" s="30" t="n">
        <v>-0.08428571428571427</v>
      </c>
      <c r="O25" s="31" t="n">
        <v>0.3895239606238541</v>
      </c>
      <c r="P25" s="31" t="n">
        <v>0.2681836866518259</v>
      </c>
      <c r="Q25" s="31" t="n">
        <v>0.34229235272432</v>
      </c>
      <c r="R25" s="31" t="n">
        <v>0.3895239606238541</v>
      </c>
      <c r="S25" s="31" t="n">
        <v>0.34229235272432</v>
      </c>
      <c r="T25" s="24" t="inlineStr">
        <is>
          <t>Aug model</t>
        </is>
      </c>
      <c r="U25" s="31" t="n">
        <v>0.3885423707571646</v>
      </c>
      <c r="V25" s="31" t="n">
        <v>0.3424164455959973</v>
      </c>
      <c r="W25" s="30" t="n">
        <v>0.499975467470858</v>
      </c>
      <c r="X25" s="30" t="n">
        <v>0.009385834562996048</v>
      </c>
      <c r="Y25" s="32" t="n">
        <v>-0.0009815898666894474</v>
      </c>
      <c r="Z25" s="30" t="n">
        <v>2.0295924892019</v>
      </c>
      <c r="AA25" s="24" t="inlineStr">
        <is>
          <t>Home</t>
        </is>
      </c>
    </row>
    <row r="26">
      <c r="A26" s="24" t="inlineStr">
        <is>
          <t>League Two</t>
        </is>
      </c>
      <c r="B26" s="29" t="n">
        <v>46319.625</v>
      </c>
      <c r="C26" s="24" t="inlineStr">
        <is>
          <t>Crawley</t>
        </is>
      </c>
      <c r="D26" s="24" t="n">
        <v>24</v>
      </c>
      <c r="E26" s="24" t="inlineStr">
        <is>
          <t>Tranmere</t>
        </is>
      </c>
      <c r="F26" s="24" t="n">
        <v>13</v>
      </c>
      <c r="G26" s="30" t="n">
        <v>-4.881895910455052</v>
      </c>
      <c r="H26" s="30" t="n">
        <v>-2.303481342056097</v>
      </c>
      <c r="I26" s="30" t="n">
        <v>-7.185377252511149</v>
      </c>
      <c r="J26" s="30" t="n">
        <v>2.35864797058983</v>
      </c>
      <c r="K26" s="30" t="n">
        <v>-2.474621901778006</v>
      </c>
      <c r="L26" s="30" t="n">
        <v>-0.1159739311881758</v>
      </c>
      <c r="M26" s="30" t="n">
        <v>-0.4989999999999998</v>
      </c>
      <c r="N26" s="30" t="n">
        <v>-0.3491666666666668</v>
      </c>
      <c r="O26" s="31" t="n">
        <v>0.3985303721528862</v>
      </c>
      <c r="P26" s="31" t="n">
        <v>0.2865556417193956</v>
      </c>
      <c r="Q26" s="31" t="n">
        <v>0.3149139861277181</v>
      </c>
      <c r="R26" s="31" t="n">
        <v>0.3985303721528862</v>
      </c>
      <c r="S26" s="31" t="n">
        <v>0.3149139861277181</v>
      </c>
      <c r="T26" s="24" t="inlineStr">
        <is>
          <t>Aug model</t>
        </is>
      </c>
      <c r="U26" s="31" t="n">
        <v>0.4036884676029272</v>
      </c>
      <c r="V26" s="31" t="n">
        <v>0.3179645701183657</v>
      </c>
      <c r="W26" s="30" t="n">
        <v>0.4961223489086538</v>
      </c>
      <c r="X26" s="30" t="n">
        <v>-0.009870512714310109</v>
      </c>
      <c r="Y26" s="32" t="n">
        <v>0.005158095450040978</v>
      </c>
      <c r="Z26" s="30" t="n">
        <v>1.986272108377703</v>
      </c>
      <c r="AA26" s="24" t="inlineStr">
        <is>
          <t>Home</t>
        </is>
      </c>
    </row>
    <row r="27">
      <c r="A27" s="24" t="inlineStr">
        <is>
          <t>League One</t>
        </is>
      </c>
      <c r="B27" s="29" t="n">
        <v>46319.52083333334</v>
      </c>
      <c r="C27" s="24" t="inlineStr">
        <is>
          <t>Luton</t>
        </is>
      </c>
      <c r="D27" s="24" t="n">
        <v>13</v>
      </c>
      <c r="E27" s="24" t="inlineStr">
        <is>
          <t>Leicester</t>
        </is>
      </c>
      <c r="F27" s="24" t="n">
        <v>10</v>
      </c>
      <c r="G27" s="30" t="n">
        <v>-4.007966888003626</v>
      </c>
      <c r="H27" s="30" t="n">
        <v>2.534312128997129</v>
      </c>
      <c r="I27" s="30" t="n">
        <v>-1.473654759006497</v>
      </c>
      <c r="J27" s="30" t="n">
        <v>-1.658895054274996</v>
      </c>
      <c r="K27" s="30" t="n">
        <v>-1.389684978984977</v>
      </c>
      <c r="L27" s="30" t="n">
        <v>-3.048580033259974</v>
      </c>
      <c r="M27" s="30" t="n">
        <v>0.6760000000000002</v>
      </c>
      <c r="N27" s="30" t="n">
        <v>0.445</v>
      </c>
      <c r="O27" s="31" t="n">
        <v>0.3350540410648941</v>
      </c>
      <c r="P27" s="31" t="n">
        <v>0.2846604633496841</v>
      </c>
      <c r="Q27" s="31" t="n">
        <v>0.3802854955854217</v>
      </c>
      <c r="R27" s="31" t="n">
        <v>0.3350540410648941</v>
      </c>
      <c r="S27" s="31" t="n">
        <v>0.3802854955854217</v>
      </c>
      <c r="T27" s="24" t="inlineStr">
        <is>
          <t>Aug model</t>
        </is>
      </c>
      <c r="U27" s="31" t="n">
        <v>0.3546609678455743</v>
      </c>
      <c r="V27" s="31" t="n">
        <v>0.364536269381854</v>
      </c>
      <c r="W27" s="30" t="n">
        <v>0.1677908452663307</v>
      </c>
      <c r="X27" s="30" t="n">
        <v>0.2802855077130076</v>
      </c>
      <c r="Y27" s="32" t="n">
        <v>0.01960692678068021</v>
      </c>
      <c r="Z27" s="30" t="n">
        <v>1.949160826162795</v>
      </c>
      <c r="AA27" s="24" t="inlineStr">
        <is>
          <t>Home</t>
        </is>
      </c>
    </row>
    <row r="28">
      <c r="A28" s="24" t="inlineStr">
        <is>
          <t>League One</t>
        </is>
      </c>
      <c r="B28" s="29" t="n">
        <v>46322.82291666666</v>
      </c>
      <c r="C28" s="24" t="inlineStr">
        <is>
          <t>Sheffield Wed</t>
        </is>
      </c>
      <c r="D28" s="24" t="n">
        <v>7</v>
      </c>
      <c r="E28" s="24" t="inlineStr">
        <is>
          <t>Cambridge</t>
        </is>
      </c>
      <c r="F28" s="24" t="n">
        <v>4</v>
      </c>
      <c r="G28" s="30" t="n">
        <v>1.028257601568967</v>
      </c>
      <c r="H28" s="30" t="n">
        <v>0.7428781179956054</v>
      </c>
      <c r="I28" s="30" t="n">
        <v>1.771135719564572</v>
      </c>
      <c r="J28" s="30" t="n">
        <v>6.374698224771768</v>
      </c>
      <c r="K28" s="30" t="n">
        <v>-0.4043585474122278</v>
      </c>
      <c r="L28" s="30" t="n">
        <v>5.97033967735954</v>
      </c>
      <c r="M28" s="30" t="n">
        <v>0.6599999999999998</v>
      </c>
      <c r="N28" s="30" t="n">
        <v>-0.2518181818181818</v>
      </c>
      <c r="O28" s="31" t="n">
        <v>0.5421167381070988</v>
      </c>
      <c r="P28" s="31" t="n">
        <v>0.2560591348318039</v>
      </c>
      <c r="Q28" s="31" t="n">
        <v>0.2018241270610973</v>
      </c>
      <c r="R28" s="31" t="n">
        <v>0.5421167381070988</v>
      </c>
      <c r="S28" s="31" t="n">
        <v>0.2018241270610973</v>
      </c>
      <c r="T28" s="24" t="inlineStr">
        <is>
          <t>Aug model</t>
        </is>
      </c>
      <c r="U28" s="31" t="n">
        <v>0.5603778759869193</v>
      </c>
      <c r="V28" s="31" t="n">
        <v>0.1932620268960354</v>
      </c>
      <c r="W28" s="30" t="n">
        <v>0.3515329101108107</v>
      </c>
      <c r="X28" s="30" t="n">
        <v>0.08001995920812033</v>
      </c>
      <c r="Y28" s="32" t="n">
        <v>0.01826113787982053</v>
      </c>
      <c r="Z28" s="30" t="n">
        <v>1.872300580314288</v>
      </c>
      <c r="AA28" s="24" t="inlineStr">
        <is>
          <t>Home</t>
        </is>
      </c>
    </row>
    <row r="29">
      <c r="A29" s="24" t="inlineStr">
        <is>
          <t>Championship</t>
        </is>
      </c>
      <c r="B29" s="29" t="n">
        <v>46319.625</v>
      </c>
      <c r="C29" s="24" t="inlineStr">
        <is>
          <t>QPR</t>
        </is>
      </c>
      <c r="D29" s="24" t="n">
        <v>9</v>
      </c>
      <c r="E29" s="24" t="inlineStr">
        <is>
          <t>Swansea</t>
        </is>
      </c>
      <c r="F29" s="24" t="n">
        <v>1</v>
      </c>
      <c r="G29" s="30" t="n">
        <v>-0.4965739775666869</v>
      </c>
      <c r="H29" s="30" t="n">
        <v>3.450627673078444</v>
      </c>
      <c r="I29" s="30" t="n">
        <v>2.954053695511757</v>
      </c>
      <c r="J29" s="30" t="n">
        <v>6.08546090724559</v>
      </c>
      <c r="K29" s="30" t="n">
        <v>3.194052815429272</v>
      </c>
      <c r="L29" s="30" t="n">
        <v>9.279513722674862</v>
      </c>
      <c r="M29" s="30" t="n">
        <v>0.3945454545454545</v>
      </c>
      <c r="N29" s="30" t="n">
        <v>0.3472727272727273</v>
      </c>
      <c r="O29" s="31" t="n">
        <v>0.403786057362462</v>
      </c>
      <c r="P29" s="31" t="n">
        <v>0.2844366345231525</v>
      </c>
      <c r="Q29" s="31" t="n">
        <v>0.3117773081143855</v>
      </c>
      <c r="R29" s="31" t="n">
        <v>0.403786057362462</v>
      </c>
      <c r="S29" s="31" t="n">
        <v>0.3117773081143855</v>
      </c>
      <c r="T29" s="24" t="inlineStr">
        <is>
          <t>Aug model</t>
        </is>
      </c>
      <c r="U29" s="31" t="n">
        <v>0.4066532432678244</v>
      </c>
      <c r="V29" s="31" t="n">
        <v>0.3112395910905411</v>
      </c>
      <c r="W29" s="30" t="n">
        <v>0.4388023256541517</v>
      </c>
      <c r="X29" s="30" t="n">
        <v>0.01710499050994477</v>
      </c>
      <c r="Y29" s="32" t="n">
        <v>0.00286718590536239</v>
      </c>
      <c r="Z29" s="30" t="n">
        <v>1.846566751899285</v>
      </c>
      <c r="AA29" s="24" t="inlineStr">
        <is>
          <t>Home</t>
        </is>
      </c>
    </row>
    <row r="30">
      <c r="A30" s="24" t="inlineStr">
        <is>
          <t>Championship</t>
        </is>
      </c>
      <c r="B30" s="29" t="n">
        <v>46319.625</v>
      </c>
      <c r="C30" s="24" t="inlineStr">
        <is>
          <t>Lincoln</t>
        </is>
      </c>
      <c r="D30" s="24" t="n">
        <v>18</v>
      </c>
      <c r="E30" s="24" t="inlineStr">
        <is>
          <t>Burnley</t>
        </is>
      </c>
      <c r="F30" s="24" t="n">
        <v>22</v>
      </c>
      <c r="G30" s="30" t="n">
        <v>-2.782943928847464</v>
      </c>
      <c r="H30" s="30" t="n">
        <v>3.655997530182848</v>
      </c>
      <c r="I30" s="30" t="n">
        <v>0.8730536013353838</v>
      </c>
      <c r="J30" s="30" t="n">
        <v>-4.46122367788468</v>
      </c>
      <c r="K30" s="30" t="n">
        <v>-3.847149069368607</v>
      </c>
      <c r="L30" s="30" t="n">
        <v>-8.308372747253287</v>
      </c>
      <c r="M30" s="30" t="n">
        <v>-0.21</v>
      </c>
      <c r="N30" s="30" t="n">
        <v>-0.3554545454545453</v>
      </c>
      <c r="O30" s="31" t="n">
        <v>0.2549626848218736</v>
      </c>
      <c r="P30" s="31" t="n">
        <v>0.2749192754531202</v>
      </c>
      <c r="Q30" s="31" t="n">
        <v>0.4701180397250063</v>
      </c>
      <c r="R30" s="31" t="n">
        <v>0.2549626848218736</v>
      </c>
      <c r="S30" s="31" t="n">
        <v>0.4701180397250063</v>
      </c>
      <c r="T30" s="24" t="inlineStr">
        <is>
          <t>Aug model</t>
        </is>
      </c>
      <c r="U30" s="31" t="n">
        <v>0.2783773904052005</v>
      </c>
      <c r="V30" s="31" t="n">
        <v>0.444398388427578</v>
      </c>
      <c r="W30" s="30" t="n">
        <v>-0.1118853166024811</v>
      </c>
      <c r="X30" s="30" t="n">
        <v>0.5002097733034303</v>
      </c>
      <c r="Y30" s="32" t="n">
        <v>0.02341470558332692</v>
      </c>
      <c r="Z30" s="30" t="n">
        <v>1.740615471470412</v>
      </c>
      <c r="AA30" s="24" t="inlineStr">
        <is>
          <t>Home</t>
        </is>
      </c>
    </row>
    <row r="31">
      <c r="A31" s="24" t="inlineStr">
        <is>
          <t>League Two</t>
        </is>
      </c>
      <c r="B31" s="29" t="n">
        <v>46321.83333333334</v>
      </c>
      <c r="C31" s="24" t="inlineStr">
        <is>
          <t>Walsall</t>
        </is>
      </c>
      <c r="D31" s="24" t="n">
        <v>4</v>
      </c>
      <c r="E31" s="24" t="inlineStr">
        <is>
          <t>Salford</t>
        </is>
      </c>
      <c r="F31" s="24" t="n">
        <v>1</v>
      </c>
      <c r="G31" s="30" t="n">
        <v>3.59918486353679</v>
      </c>
      <c r="H31" s="30" t="n">
        <v>0.219543757708152</v>
      </c>
      <c r="I31" s="30" t="n">
        <v>3.818728621244942</v>
      </c>
      <c r="J31" s="30" t="n">
        <v>7.621585391022037</v>
      </c>
      <c r="K31" s="30" t="n">
        <v>-2.457789977371618</v>
      </c>
      <c r="L31" s="30" t="n">
        <v>5.163795413650419</v>
      </c>
      <c r="M31" s="30" t="n">
        <v>0.2036363636363635</v>
      </c>
      <c r="N31" s="30" t="n">
        <v>0.2883333333333334</v>
      </c>
      <c r="O31" s="31" t="n">
        <v>0.3186352327915347</v>
      </c>
      <c r="P31" s="31" t="n">
        <v>0.2868681086790962</v>
      </c>
      <c r="Q31" s="31" t="n">
        <v>0.3944966585293691</v>
      </c>
      <c r="R31" s="31" t="n">
        <v>0.3186352327915347</v>
      </c>
      <c r="S31" s="31" t="n">
        <v>0.3944966585293691</v>
      </c>
      <c r="T31" s="24" t="inlineStr">
        <is>
          <t>Aug model</t>
        </is>
      </c>
      <c r="U31" s="31" t="n">
        <v>0.3279258465827141</v>
      </c>
      <c r="V31" s="31" t="n">
        <v>0.3853912508820902</v>
      </c>
      <c r="W31" s="30" t="n">
        <v>0.2364034293697581</v>
      </c>
      <c r="X31" s="30" t="n">
        <v>0.1682481240996029</v>
      </c>
      <c r="Y31" s="32" t="n">
        <v>0.009290613791179403</v>
      </c>
      <c r="Z31" s="30" t="n">
        <v>1.692931124206879</v>
      </c>
      <c r="AA31" s="24" t="inlineStr">
        <is>
          <t>Home</t>
        </is>
      </c>
    </row>
    <row r="32">
      <c r="A32" s="24" t="inlineStr">
        <is>
          <t>League One</t>
        </is>
      </c>
      <c r="B32" s="29" t="n">
        <v>46319.625</v>
      </c>
      <c r="C32" s="24" t="inlineStr">
        <is>
          <t>AFC Wimbledon</t>
        </is>
      </c>
      <c r="D32" s="24" t="n">
        <v>16</v>
      </c>
      <c r="E32" s="24" t="inlineStr">
        <is>
          <t>Wycombe</t>
        </is>
      </c>
      <c r="F32" s="24" t="n">
        <v>15</v>
      </c>
      <c r="G32" s="30" t="n">
        <v>1.353758223214854</v>
      </c>
      <c r="H32" s="30" t="n">
        <v>-1.923026278760265</v>
      </c>
      <c r="I32" s="30" t="n">
        <v>-0.569268055545411</v>
      </c>
      <c r="J32" s="30" t="n">
        <v>-1.810914127945338</v>
      </c>
      <c r="K32" s="30" t="n">
        <v>0.5893721293958425</v>
      </c>
      <c r="L32" s="30" t="n">
        <v>-1.221541998549496</v>
      </c>
      <c r="M32" s="30" t="n">
        <v>-0.6490909090909089</v>
      </c>
      <c r="N32" s="30" t="n">
        <v>0.03454545454545446</v>
      </c>
      <c r="O32" s="31" t="n">
        <v>0.3209262820381882</v>
      </c>
      <c r="P32" s="31" t="n">
        <v>0.2837925041865889</v>
      </c>
      <c r="Q32" s="31" t="n">
        <v>0.395281213775223</v>
      </c>
      <c r="R32" s="31" t="n">
        <v>0.3209262820381882</v>
      </c>
      <c r="S32" s="31" t="n">
        <v>0.395281213775223</v>
      </c>
      <c r="T32" s="24" t="inlineStr">
        <is>
          <t>Aug model</t>
        </is>
      </c>
      <c r="U32" s="31" t="n">
        <v>0.3123829358137835</v>
      </c>
      <c r="V32" s="31" t="n">
        <v>0.4065667749878767</v>
      </c>
      <c r="W32" s="30" t="n">
        <v>-0.2109781567440128</v>
      </c>
      <c r="X32" s="30" t="n">
        <v>-0.1674932272104071</v>
      </c>
      <c r="Y32" s="32" t="n">
        <v>-0.00854334622440478</v>
      </c>
      <c r="Z32" s="30" t="n">
        <v>-1.582232305612918</v>
      </c>
      <c r="AA32" s="24" t="inlineStr">
        <is>
          <t>Away</t>
        </is>
      </c>
    </row>
    <row r="33">
      <c r="A33" s="24" t="inlineStr">
        <is>
          <t>League One</t>
        </is>
      </c>
      <c r="B33" s="29" t="n">
        <v>46319.52083333334</v>
      </c>
      <c r="C33" s="24" t="inlineStr">
        <is>
          <t>Huddersfield</t>
        </is>
      </c>
      <c r="D33" s="24" t="n">
        <v>2</v>
      </c>
      <c r="E33" s="24" t="inlineStr">
        <is>
          <t>Wigan</t>
        </is>
      </c>
      <c r="F33" s="24" t="n">
        <v>24</v>
      </c>
      <c r="G33" s="30" t="n">
        <v>-0.7396690276066664</v>
      </c>
      <c r="H33" s="30" t="n">
        <v>5.909422248867195</v>
      </c>
      <c r="I33" s="30" t="n">
        <v>5.169753221260528</v>
      </c>
      <c r="J33" s="30" t="n">
        <v>-4.24329517763346</v>
      </c>
      <c r="K33" s="30" t="n">
        <v>-1.951969739461518</v>
      </c>
      <c r="L33" s="30" t="n">
        <v>-6.195264917094978</v>
      </c>
      <c r="M33" s="30" t="n">
        <v>1.261818181818182</v>
      </c>
      <c r="N33" s="30" t="n">
        <v>-0.4380000000000001</v>
      </c>
      <c r="O33" s="31" t="n">
        <v>0.4760614303834055</v>
      </c>
      <c r="P33" s="31" t="n">
        <v>0.2725479154507559</v>
      </c>
      <c r="Q33" s="31" t="n">
        <v>0.2513906541658386</v>
      </c>
      <c r="R33" s="31" t="n">
        <v>0.4760614303834055</v>
      </c>
      <c r="S33" s="31" t="n">
        <v>0.2513906541658386</v>
      </c>
      <c r="T33" s="24" t="inlineStr">
        <is>
          <t>Aug model</t>
        </is>
      </c>
      <c r="U33" s="31" t="n">
        <v>0.5251569974413006</v>
      </c>
      <c r="V33" s="31" t="n">
        <v>0.2194042039996947</v>
      </c>
      <c r="W33" s="30" t="n">
        <v>-0.2537812441809932</v>
      </c>
      <c r="X33" s="30" t="n">
        <v>0.5333878932193499</v>
      </c>
      <c r="Y33" s="32" t="n">
        <v>0.04909556705789508</v>
      </c>
      <c r="Z33" s="30" t="n">
        <v>1.511191132616587</v>
      </c>
      <c r="AA33" s="24" t="inlineStr">
        <is>
          <t>Home</t>
        </is>
      </c>
    </row>
    <row r="34">
      <c r="A34" s="24" t="inlineStr">
        <is>
          <t>League One</t>
        </is>
      </c>
      <c r="B34" s="29" t="n">
        <v>46322.82291666666</v>
      </c>
      <c r="C34" s="24" t="inlineStr">
        <is>
          <t>Luton</t>
        </is>
      </c>
      <c r="D34" s="24" t="n">
        <v>13</v>
      </c>
      <c r="E34" s="24" t="inlineStr">
        <is>
          <t>Doncaster</t>
        </is>
      </c>
      <c r="F34" s="24" t="n">
        <v>19</v>
      </c>
      <c r="G34" s="30" t="n">
        <v>-4.007966888003626</v>
      </c>
      <c r="H34" s="30" t="n">
        <v>2.534312128997129</v>
      </c>
      <c r="I34" s="30" t="n">
        <v>-1.473654759006497</v>
      </c>
      <c r="J34" s="30" t="n">
        <v>-3.170140804816766</v>
      </c>
      <c r="K34" s="30" t="n">
        <v>-1.023585398459597</v>
      </c>
      <c r="L34" s="30" t="n">
        <v>-4.193726203276363</v>
      </c>
      <c r="M34" s="30" t="n">
        <v>0.6760000000000002</v>
      </c>
      <c r="N34" s="30" t="n">
        <v>-0.282</v>
      </c>
      <c r="O34" s="31" t="n">
        <v>0.4962441035971997</v>
      </c>
      <c r="P34" s="31" t="n">
        <v>0.2681581899598804</v>
      </c>
      <c r="Q34" s="31" t="n">
        <v>0.23559770644292</v>
      </c>
      <c r="R34" s="31" t="n">
        <v>0.4962441035971997</v>
      </c>
      <c r="S34" s="31" t="n">
        <v>0.23559770644292</v>
      </c>
      <c r="T34" s="24" t="inlineStr">
        <is>
          <t>Aug model</t>
        </is>
      </c>
      <c r="U34" s="31" t="n">
        <v>0.5174175048902128</v>
      </c>
      <c r="V34" s="31" t="n">
        <v>0.2217669592066047</v>
      </c>
      <c r="W34" s="30" t="n">
        <v>0.05984472022763285</v>
      </c>
      <c r="X34" s="30" t="n">
        <v>0.2541355376754804</v>
      </c>
      <c r="Y34" s="32" t="n">
        <v>0.02117340129301309</v>
      </c>
      <c r="Z34" s="30" t="n">
        <v>1.425308241956558</v>
      </c>
      <c r="AA34" s="24" t="inlineStr">
        <is>
          <t>Home</t>
        </is>
      </c>
    </row>
    <row r="35">
      <c r="A35" s="24" t="inlineStr">
        <is>
          <t>Championship</t>
        </is>
      </c>
      <c r="B35" s="29" t="n">
        <v>46318.83333333334</v>
      </c>
      <c r="C35" s="24" t="inlineStr">
        <is>
          <t>Bolton</t>
        </is>
      </c>
      <c r="D35" s="24" t="n">
        <v>15</v>
      </c>
      <c r="E35" s="24" t="inlineStr">
        <is>
          <t>Middlesbrough</t>
        </is>
      </c>
      <c r="F35" s="24" t="n">
        <v>3</v>
      </c>
      <c r="G35" s="30" t="n">
        <v>1.871405359770641</v>
      </c>
      <c r="H35" s="30" t="n">
        <v>0.03676993377921178</v>
      </c>
      <c r="I35" s="30" t="n">
        <v>1.908175293549853</v>
      </c>
      <c r="J35" s="30" t="n">
        <v>1.115905031167436</v>
      </c>
      <c r="K35" s="30" t="n">
        <v>3.875690771135606</v>
      </c>
      <c r="L35" s="30" t="n">
        <v>4.991595802303042</v>
      </c>
      <c r="M35" s="30" t="n">
        <v>-0.4327272727272727</v>
      </c>
      <c r="N35" s="30" t="n">
        <v>0.8845454545454546</v>
      </c>
      <c r="O35" s="31" t="n">
        <v>0.2838810893045198</v>
      </c>
      <c r="P35" s="31" t="n">
        <v>0.2808033543374479</v>
      </c>
      <c r="Q35" s="31" t="n">
        <v>0.4353155563580323</v>
      </c>
      <c r="R35" s="31" t="n">
        <v>0.2838810893045198</v>
      </c>
      <c r="S35" s="31" t="n">
        <v>0.4353155563580323</v>
      </c>
      <c r="T35" s="24" t="inlineStr">
        <is>
          <t>Aug model</t>
        </is>
      </c>
      <c r="U35" s="31" t="n">
        <v>0.2691329944842433</v>
      </c>
      <c r="V35" s="31" t="n">
        <v>0.4599521580629901</v>
      </c>
      <c r="W35" s="30" t="n">
        <v>-0.05036668857354698</v>
      </c>
      <c r="X35" s="30" t="n">
        <v>-0.2559280558237596</v>
      </c>
      <c r="Y35" s="32" t="n">
        <v>-0.0147480948202765</v>
      </c>
      <c r="Z35" s="30" t="n">
        <v>-1.343163736151438</v>
      </c>
      <c r="AA35" s="24" t="inlineStr">
        <is>
          <t>Away</t>
        </is>
      </c>
    </row>
    <row r="36">
      <c r="A36" s="24" t="inlineStr">
        <is>
          <t>League One</t>
        </is>
      </c>
      <c r="B36" s="29" t="n">
        <v>46319.625</v>
      </c>
      <c r="C36" s="24" t="inlineStr">
        <is>
          <t>Burton</t>
        </is>
      </c>
      <c r="D36" s="24" t="n">
        <v>14</v>
      </c>
      <c r="E36" s="24" t="inlineStr">
        <is>
          <t>Leyton Orient</t>
        </is>
      </c>
      <c r="F36" s="24" t="n">
        <v>12</v>
      </c>
      <c r="G36" s="30" t="n">
        <v>2.193772664231059</v>
      </c>
      <c r="H36" s="30" t="n">
        <v>-2.51923863003551</v>
      </c>
      <c r="I36" s="30" t="n">
        <v>-0.325465965804451</v>
      </c>
      <c r="J36" s="30" t="n">
        <v>4.717034744591778</v>
      </c>
      <c r="K36" s="30" t="n">
        <v>-4.608692876109856</v>
      </c>
      <c r="L36" s="30" t="n">
        <v>0.1083418684819222</v>
      </c>
      <c r="M36" s="30" t="n">
        <v>-0.7050000000000001</v>
      </c>
      <c r="N36" s="30" t="n">
        <v>-0.6327272727272728</v>
      </c>
      <c r="O36" s="31" t="n">
        <v>0.3843238519008217</v>
      </c>
      <c r="P36" s="31" t="n">
        <v>0.284467283172028</v>
      </c>
      <c r="Q36" s="31" t="n">
        <v>0.3312088649271502</v>
      </c>
      <c r="R36" s="31" t="n">
        <v>0.3843238519008217</v>
      </c>
      <c r="S36" s="31" t="n">
        <v>0.3312088649271502</v>
      </c>
      <c r="T36" s="24" t="inlineStr">
        <is>
          <t>Aug model</t>
        </is>
      </c>
      <c r="U36" s="31" t="n">
        <v>0.3839998288276889</v>
      </c>
      <c r="V36" s="31" t="n">
        <v>0.3282635927222223</v>
      </c>
      <c r="W36" s="30" t="n">
        <v>0.177358191458344</v>
      </c>
      <c r="X36" s="30" t="n">
        <v>0.1497937773634377</v>
      </c>
      <c r="Y36" s="32" t="n">
        <v>-0.0003240230731328397</v>
      </c>
      <c r="Z36" s="30" t="n">
        <v>1.306015690702064</v>
      </c>
      <c r="AA36" s="24" t="inlineStr">
        <is>
          <t>Home</t>
        </is>
      </c>
    </row>
    <row r="37">
      <c r="A37" s="24" t="inlineStr">
        <is>
          <t>Premier League</t>
        </is>
      </c>
      <c r="B37" s="29" t="n">
        <v>46319.625</v>
      </c>
      <c r="C37" s="24" t="inlineStr">
        <is>
          <t>Arsenal</t>
        </is>
      </c>
      <c r="D37" s="24" t="n">
        <v>2</v>
      </c>
      <c r="E37" s="24" t="inlineStr">
        <is>
          <t>Everton</t>
        </is>
      </c>
      <c r="F37" s="24" t="n">
        <v>8</v>
      </c>
      <c r="G37" s="30" t="n">
        <v>4.141785090688309</v>
      </c>
      <c r="H37" s="30" t="n">
        <v>-0.5890370429859129</v>
      </c>
      <c r="I37" s="30" t="n">
        <v>3.552748047702396</v>
      </c>
      <c r="J37" s="30" t="n">
        <v>0.9080287477333986</v>
      </c>
      <c r="K37" s="30" t="n">
        <v>-0.6354145176837029</v>
      </c>
      <c r="L37" s="30" t="n">
        <v>0.2726142300496956</v>
      </c>
      <c r="M37" s="30" t="n">
        <v>0.9285714285714286</v>
      </c>
      <c r="N37" s="30" t="n">
        <v>-0.1371428571428573</v>
      </c>
      <c r="O37" s="31" t="n">
        <v>0.6896285969583872</v>
      </c>
      <c r="P37" s="31" t="n">
        <v>0.1909376006644941</v>
      </c>
      <c r="Q37" s="31" t="n">
        <v>0.1194338023771187</v>
      </c>
      <c r="R37" s="31" t="n">
        <v>0.6896285969583872</v>
      </c>
      <c r="S37" s="31" t="n">
        <v>0.1194338023771187</v>
      </c>
      <c r="T37" s="24" t="inlineStr">
        <is>
          <t>Aug model</t>
        </is>
      </c>
      <c r="U37" s="31" t="n">
        <v>0.6837160333194052</v>
      </c>
      <c r="V37" s="31" t="n">
        <v>0.1204670731330552</v>
      </c>
      <c r="W37" s="30" t="n">
        <v>-0.2939778493595372</v>
      </c>
      <c r="X37" s="30" t="n">
        <v>0.004216134063435462</v>
      </c>
      <c r="Y37" s="32" t="n">
        <v>-0.00591256363898196</v>
      </c>
      <c r="Z37" s="30" t="n">
        <v>-1.206347370296263</v>
      </c>
      <c r="AA37" s="24" t="inlineStr">
        <is>
          <t>Away</t>
        </is>
      </c>
    </row>
    <row r="38">
      <c r="A38" s="24" t="inlineStr">
        <is>
          <t>League One</t>
        </is>
      </c>
      <c r="B38" s="29" t="n">
        <v>46319.625</v>
      </c>
      <c r="C38" s="24" t="inlineStr">
        <is>
          <t>Cambridge</t>
        </is>
      </c>
      <c r="D38" s="24" t="n">
        <v>4</v>
      </c>
      <c r="E38" s="24" t="inlineStr">
        <is>
          <t>Plymouth</t>
        </is>
      </c>
      <c r="F38" s="24" t="n">
        <v>5</v>
      </c>
      <c r="G38" s="30" t="n">
        <v>6.374698224771768</v>
      </c>
      <c r="H38" s="30" t="n">
        <v>-0.4043585474122278</v>
      </c>
      <c r="I38" s="30" t="n">
        <v>5.97033967735954</v>
      </c>
      <c r="J38" s="30" t="n">
        <v>2.184835279126652</v>
      </c>
      <c r="K38" s="30" t="n">
        <v>-0.8911146954339735</v>
      </c>
      <c r="L38" s="30" t="n">
        <v>1.293720583692679</v>
      </c>
      <c r="M38" s="30" t="n">
        <v>-0.2518181818181818</v>
      </c>
      <c r="N38" s="30" t="n">
        <v>0.02750000000000015</v>
      </c>
      <c r="O38" s="31" t="n">
        <v>0.3213147529945714</v>
      </c>
      <c r="P38" s="31" t="n">
        <v>0.2838222460813483</v>
      </c>
      <c r="Q38" s="31" t="n">
        <v>0.3948630009240804</v>
      </c>
      <c r="R38" s="31" t="n">
        <v>0.3213147529945714</v>
      </c>
      <c r="S38" s="31" t="n">
        <v>0.3948630009240804</v>
      </c>
      <c r="T38" s="24" t="inlineStr">
        <is>
          <t>Aug model</t>
        </is>
      </c>
      <c r="U38" s="31" t="n">
        <v>0.3237167158917089</v>
      </c>
      <c r="V38" s="31" t="n">
        <v>0.3973297602906332</v>
      </c>
      <c r="W38" s="30" t="n">
        <v>-0.2884276767060354</v>
      </c>
      <c r="X38" s="30" t="n">
        <v>0.02873743197047483</v>
      </c>
      <c r="Y38" s="32" t="n">
        <v>0.002401962897137566</v>
      </c>
      <c r="Z38" s="30" t="n">
        <v>-1.019545275765142</v>
      </c>
      <c r="AA38" s="24" t="inlineStr">
        <is>
          <t>Away</t>
        </is>
      </c>
    </row>
    <row r="39">
      <c r="A39" s="24" t="inlineStr">
        <is>
          <t>Championship</t>
        </is>
      </c>
      <c r="B39" s="29" t="n">
        <v>46319.52083333334</v>
      </c>
      <c r="C39" s="24" t="inlineStr">
        <is>
          <t>Charlton</t>
        </is>
      </c>
      <c r="D39" s="24" t="n">
        <v>17</v>
      </c>
      <c r="E39" s="24" t="inlineStr">
        <is>
          <t>Norwich</t>
        </is>
      </c>
      <c r="F39" s="24" t="n">
        <v>21</v>
      </c>
      <c r="G39" s="30" t="n">
        <v>1.919122570576716</v>
      </c>
      <c r="H39" s="30" t="n">
        <v>-0.05907452384908751</v>
      </c>
      <c r="I39" s="30" t="n">
        <v>1.860048046727629</v>
      </c>
      <c r="J39" s="30" t="n">
        <v>-4.352054747430744</v>
      </c>
      <c r="K39" s="30" t="n">
        <v>-2.408132673941468</v>
      </c>
      <c r="L39" s="30" t="n">
        <v>-6.760187421372212</v>
      </c>
      <c r="M39" s="30" t="n">
        <v>-0.5227272727272727</v>
      </c>
      <c r="N39" s="30" t="n">
        <v>-0.3318181818181818</v>
      </c>
      <c r="O39" s="31" t="n">
        <v>0.3005283328841083</v>
      </c>
      <c r="P39" s="31" t="n">
        <v>0.2831991217910279</v>
      </c>
      <c r="Q39" s="31" t="n">
        <v>0.4162725453248638</v>
      </c>
      <c r="R39" s="31" t="n">
        <v>0.3005283328841083</v>
      </c>
      <c r="S39" s="31" t="n">
        <v>0.4162725453248638</v>
      </c>
      <c r="T39" s="24" t="inlineStr">
        <is>
          <t>Aug model</t>
        </is>
      </c>
      <c r="U39" s="31" t="n">
        <v>0.3099415955680033</v>
      </c>
      <c r="V39" s="31" t="n">
        <v>0.408745307061555</v>
      </c>
      <c r="W39" s="30" t="n">
        <v>-0.418078487867164</v>
      </c>
      <c r="X39" s="30" t="n">
        <v>0.1566038766728254</v>
      </c>
      <c r="Y39" s="32" t="n">
        <v>0.00941326268389503</v>
      </c>
      <c r="Z39" s="30" t="n">
        <v>-0.970592343306194</v>
      </c>
      <c r="AA39" s="24" t="inlineStr">
        <is>
          <t>Neutral</t>
        </is>
      </c>
    </row>
    <row r="40">
      <c r="A40" s="24" t="inlineStr">
        <is>
          <t>League One</t>
        </is>
      </c>
      <c r="B40" s="29" t="n">
        <v>46319.625</v>
      </c>
      <c r="C40" s="24" t="inlineStr">
        <is>
          <t>Oxford</t>
        </is>
      </c>
      <c r="D40" s="24" t="n">
        <v>8</v>
      </c>
      <c r="E40" s="24" t="inlineStr">
        <is>
          <t>Bradford</t>
        </is>
      </c>
      <c r="F40" s="24" t="n">
        <v>3</v>
      </c>
      <c r="G40" s="30" t="n">
        <v>6.173401798935281</v>
      </c>
      <c r="H40" s="30" t="n">
        <v>-0.2113796097312921</v>
      </c>
      <c r="I40" s="30" t="n">
        <v>5.962022189203989</v>
      </c>
      <c r="J40" s="30" t="n">
        <v>4.72549578633069</v>
      </c>
      <c r="K40" s="30" t="n">
        <v>0.5541130703702173</v>
      </c>
      <c r="L40" s="30" t="n">
        <v>5.279608856700907</v>
      </c>
      <c r="M40" s="30" t="n">
        <v>-0.3399999999999999</v>
      </c>
      <c r="N40" s="30" t="n">
        <v>0.2409090909090909</v>
      </c>
      <c r="O40" s="31" t="n">
        <v>0.3887700254826821</v>
      </c>
      <c r="P40" s="31" t="n">
        <v>0.2842198110358169</v>
      </c>
      <c r="Q40" s="31" t="n">
        <v>0.3270101634815009</v>
      </c>
      <c r="R40" s="31" t="n">
        <v>0.3887700254826821</v>
      </c>
      <c r="S40" s="31" t="n">
        <v>0.3270101634815009</v>
      </c>
      <c r="T40" s="24" t="inlineStr">
        <is>
          <t>Aug model</t>
        </is>
      </c>
      <c r="U40" s="31" t="n">
        <v>0.375196636463254</v>
      </c>
      <c r="V40" s="31" t="n">
        <v>0.3375478620523133</v>
      </c>
      <c r="W40" s="30" t="n">
        <v>-0.1598440090345141</v>
      </c>
      <c r="X40" s="30" t="n">
        <v>-0.05320084133734465</v>
      </c>
      <c r="Y40" s="32" t="n">
        <v>-0.01357338901942817</v>
      </c>
      <c r="Z40" s="30" t="n">
        <v>-0.9607665136428603</v>
      </c>
      <c r="AA40" s="24" t="inlineStr">
        <is>
          <t>Neutral</t>
        </is>
      </c>
    </row>
    <row r="41">
      <c r="A41" s="24" t="inlineStr">
        <is>
          <t>Premier League</t>
        </is>
      </c>
      <c r="B41" s="29" t="n">
        <v>46320.58333333334</v>
      </c>
      <c r="C41" s="24" t="inlineStr">
        <is>
          <t>Hull</t>
        </is>
      </c>
      <c r="D41" s="24" t="n">
        <v>9</v>
      </c>
      <c r="E41" s="24" t="inlineStr">
        <is>
          <t>Brentford</t>
        </is>
      </c>
      <c r="F41" s="24" t="n">
        <v>6</v>
      </c>
      <c r="G41" s="30" t="n">
        <v>2.274838527455187</v>
      </c>
      <c r="H41" s="30" t="n">
        <v>2.299936750949275</v>
      </c>
      <c r="I41" s="30" t="n">
        <v>4.574775278404462</v>
      </c>
      <c r="J41" s="30" t="n">
        <v>-0.4046916896152943</v>
      </c>
      <c r="K41" s="30" t="n">
        <v>2.027085179799313</v>
      </c>
      <c r="L41" s="30" t="n">
        <v>1.622393490184018</v>
      </c>
      <c r="M41" s="30" t="n">
        <v>-0.5700000000000002</v>
      </c>
      <c r="N41" s="30" t="n">
        <v>0.3300000000000001</v>
      </c>
      <c r="O41" s="31" t="n">
        <v>0.2071192654791046</v>
      </c>
      <c r="P41" s="31" t="n">
        <v>0.2408057275878746</v>
      </c>
      <c r="Q41" s="31" t="n">
        <v>0.5520750069330208</v>
      </c>
      <c r="R41" s="31" t="n">
        <v>0.2071192654791046</v>
      </c>
      <c r="S41" s="31" t="n">
        <v>0.5520750069330208</v>
      </c>
      <c r="T41" s="24" t="inlineStr">
        <is>
          <t>Aug model</t>
        </is>
      </c>
      <c r="U41" s="31" t="n">
        <v>0.2087899132511757</v>
      </c>
      <c r="V41" s="31" t="n">
        <v>0.5476902903374834</v>
      </c>
      <c r="W41" s="30" t="n">
        <v>-0.2435936560973165</v>
      </c>
      <c r="X41" s="30" t="n">
        <v>0.02480468828636023</v>
      </c>
      <c r="Y41" s="32" t="n">
        <v>0.001670647772071099</v>
      </c>
      <c r="Z41" s="30" t="n">
        <v>-0.8617906890672563</v>
      </c>
      <c r="AA41" s="24" t="inlineStr">
        <is>
          <t>Neutral</t>
        </is>
      </c>
    </row>
    <row r="42">
      <c r="A42" s="24" t="inlineStr">
        <is>
          <t>Premier League</t>
        </is>
      </c>
      <c r="B42" s="29" t="n">
        <v>46320.58333333334</v>
      </c>
      <c r="C42" s="24" t="inlineStr">
        <is>
          <t>Liverpool</t>
        </is>
      </c>
      <c r="D42" s="24" t="n">
        <v>5</v>
      </c>
      <c r="E42" s="24" t="inlineStr">
        <is>
          <t>Brighton</t>
        </is>
      </c>
      <c r="F42" s="24" t="n">
        <v>3</v>
      </c>
      <c r="G42" s="30" t="n">
        <v>1.126227336675724</v>
      </c>
      <c r="H42" s="30" t="n">
        <v>-2.236999087152332</v>
      </c>
      <c r="I42" s="30" t="n">
        <v>-1.110771750476609</v>
      </c>
      <c r="J42" s="30" t="n">
        <v>3.859265834161294</v>
      </c>
      <c r="K42" s="30" t="n">
        <v>2.2684218335624</v>
      </c>
      <c r="L42" s="30" t="n">
        <v>6.127687667723693</v>
      </c>
      <c r="M42" s="30" t="n">
        <v>0.362857142857143</v>
      </c>
      <c r="N42" s="30" t="n">
        <v>0.6071428571428571</v>
      </c>
      <c r="O42" s="31" t="n">
        <v>0.5808657297754191</v>
      </c>
      <c r="P42" s="31" t="n">
        <v>0.2322011327420761</v>
      </c>
      <c r="Q42" s="31" t="n">
        <v>0.1869331374825048</v>
      </c>
      <c r="R42" s="31" t="n">
        <v>0.5808657297754191</v>
      </c>
      <c r="S42" s="31" t="n">
        <v>0.1869331374825048</v>
      </c>
      <c r="T42" s="24" t="inlineStr">
        <is>
          <t>Aug model</t>
        </is>
      </c>
      <c r="U42" s="31" t="n">
        <v>0.5632520152589565</v>
      </c>
      <c r="V42" s="31" t="n">
        <v>0.2009883797536325</v>
      </c>
      <c r="W42" s="30" t="n">
        <v>0.2484580452259609</v>
      </c>
      <c r="X42" s="30" t="n">
        <v>-0.4095837200649757</v>
      </c>
      <c r="Y42" s="32" t="n">
        <v>-0.01761371451646254</v>
      </c>
      <c r="Z42" s="30" t="n">
        <v>-0.7854124154877595</v>
      </c>
      <c r="AA42" s="24" t="inlineStr">
        <is>
          <t>Neutral</t>
        </is>
      </c>
    </row>
    <row r="43">
      <c r="A43" s="24" t="inlineStr">
        <is>
          <t>Championship</t>
        </is>
      </c>
      <c r="B43" s="29" t="n">
        <v>46319.52083333334</v>
      </c>
      <c r="C43" s="24" t="inlineStr">
        <is>
          <t>Portsmouth</t>
        </is>
      </c>
      <c r="D43" s="24" t="n">
        <v>13</v>
      </c>
      <c r="E43" s="24" t="inlineStr">
        <is>
          <t>Millwall</t>
        </is>
      </c>
      <c r="F43" s="24" t="n">
        <v>12</v>
      </c>
      <c r="G43" s="30" t="n">
        <v>-1.121779563080086</v>
      </c>
      <c r="H43" s="30" t="n">
        <v>2.015196704466604</v>
      </c>
      <c r="I43" s="30" t="n">
        <v>0.893417141386518</v>
      </c>
      <c r="J43" s="30" t="n">
        <v>-3.356666593060638</v>
      </c>
      <c r="K43" s="30" t="n">
        <v>2.562562769032954</v>
      </c>
      <c r="L43" s="30" t="n">
        <v>-0.7941038240276832</v>
      </c>
      <c r="M43" s="30" t="n">
        <v>0.1681818181818182</v>
      </c>
      <c r="N43" s="30" t="n">
        <v>0.5545454545454547</v>
      </c>
      <c r="O43" s="31" t="n">
        <v>0.3586110622017274</v>
      </c>
      <c r="P43" s="31" t="n">
        <v>0.2865553930359283</v>
      </c>
      <c r="Q43" s="31" t="n">
        <v>0.3548335447623442</v>
      </c>
      <c r="R43" s="31" t="n">
        <v>0.3586110622017274</v>
      </c>
      <c r="S43" s="31" t="n">
        <v>0.3548335447623442</v>
      </c>
      <c r="T43" s="24" t="inlineStr">
        <is>
          <t>Aug model</t>
        </is>
      </c>
      <c r="U43" s="31" t="n">
        <v>0.355390262608563</v>
      </c>
      <c r="V43" s="31" t="n">
        <v>0.3614474396475681</v>
      </c>
      <c r="W43" s="30" t="n">
        <v>-0.1489924686653701</v>
      </c>
      <c r="X43" s="30" t="n">
        <v>-0.03649107097109006</v>
      </c>
      <c r="Y43" s="32" t="n">
        <v>-0.003220799593164403</v>
      </c>
      <c r="Z43" s="30" t="n">
        <v>-0.767700555291156</v>
      </c>
      <c r="AA43" s="24" t="inlineStr">
        <is>
          <t>Neutral</t>
        </is>
      </c>
    </row>
    <row r="44">
      <c r="A44" s="24" t="inlineStr">
        <is>
          <t>Championship</t>
        </is>
      </c>
      <c r="B44" s="29" t="n">
        <v>46319.625</v>
      </c>
      <c r="C44" s="24" t="inlineStr">
        <is>
          <t>West Ham</t>
        </is>
      </c>
      <c r="D44" s="24" t="n">
        <v>2</v>
      </c>
      <c r="E44" s="24" t="inlineStr">
        <is>
          <t>Southampton</t>
        </is>
      </c>
      <c r="F44" s="24" t="n">
        <v>8</v>
      </c>
      <c r="G44" s="30" t="n">
        <v>1.049648714683077</v>
      </c>
      <c r="H44" s="30" t="n">
        <v>0.4834049793048187</v>
      </c>
      <c r="I44" s="30" t="n">
        <v>1.533053693987895</v>
      </c>
      <c r="J44" s="30" t="n">
        <v>3.364220376929925</v>
      </c>
      <c r="K44" s="30" t="n">
        <v>0.7014309075298151</v>
      </c>
      <c r="L44" s="30" t="n">
        <v>4.06565128445974</v>
      </c>
      <c r="M44" s="30" t="n">
        <v>1.119090909090909</v>
      </c>
      <c r="N44" s="30" t="n">
        <v>0.3627272727272726</v>
      </c>
      <c r="O44" s="31" t="n">
        <v>0.5437854016991936</v>
      </c>
      <c r="P44" s="31" t="n">
        <v>0.2566006747839948</v>
      </c>
      <c r="Q44" s="31" t="n">
        <v>0.1996139235168116</v>
      </c>
      <c r="R44" s="31" t="n">
        <v>0.5437854016991936</v>
      </c>
      <c r="S44" s="31" t="n">
        <v>0.1996139235168116</v>
      </c>
      <c r="T44" s="24" t="inlineStr">
        <is>
          <t>Aug model</t>
        </is>
      </c>
      <c r="U44" s="31" t="n">
        <v>0.5628407022177244</v>
      </c>
      <c r="V44" s="31" t="n">
        <v>0.1938342488545302</v>
      </c>
      <c r="W44" s="30" t="n">
        <v>0.1543047774831232</v>
      </c>
      <c r="X44" s="30" t="n">
        <v>-0.01453506188166643</v>
      </c>
      <c r="Y44" s="32" t="n">
        <v>0.01905530051853077</v>
      </c>
      <c r="Z44" s="30" t="n">
        <v>0.7115212665540733</v>
      </c>
      <c r="AA44" s="24" t="inlineStr">
        <is>
          <t>Neutral</t>
        </is>
      </c>
    </row>
    <row r="45">
      <c r="A45" s="24" t="inlineStr">
        <is>
          <t>League Two</t>
        </is>
      </c>
      <c r="B45" s="29" t="n">
        <v>46319.52083333334</v>
      </c>
      <c r="C45" s="24" t="inlineStr">
        <is>
          <t>Northampton</t>
        </is>
      </c>
      <c r="D45" s="24" t="n">
        <v>23</v>
      </c>
      <c r="E45" s="24" t="inlineStr">
        <is>
          <t>Colchester</t>
        </is>
      </c>
      <c r="F45" s="24" t="n">
        <v>19</v>
      </c>
      <c r="G45" s="30" t="n">
        <v>0.04952624654499793</v>
      </c>
      <c r="H45" s="30" t="n">
        <v>-3.927177535003791</v>
      </c>
      <c r="I45" s="30" t="n">
        <v>-3.877651288458793</v>
      </c>
      <c r="J45" s="30" t="n">
        <v>-0.8378641080582945</v>
      </c>
      <c r="K45" s="30" t="n">
        <v>-2.531184241035541</v>
      </c>
      <c r="L45" s="30" t="n">
        <v>-3.369048349093836</v>
      </c>
      <c r="M45" s="30" t="n">
        <v>-0.304</v>
      </c>
      <c r="N45" s="30" t="n">
        <v>-0.1363636363636364</v>
      </c>
      <c r="O45" s="31" t="n">
        <v>0.4051610958666507</v>
      </c>
      <c r="P45" s="31" t="n">
        <v>0.2859788829940512</v>
      </c>
      <c r="Q45" s="31" t="n">
        <v>0.3088600211392981</v>
      </c>
      <c r="R45" s="31" t="n">
        <v>0.4051610958666507</v>
      </c>
      <c r="S45" s="31" t="n">
        <v>0.3088600211392981</v>
      </c>
      <c r="T45" s="24" t="inlineStr">
        <is>
          <t>Aug model</t>
        </is>
      </c>
      <c r="U45" s="31" t="n">
        <v>0.4019282030666362</v>
      </c>
      <c r="V45" s="31" t="n">
        <v>0.309729918539374</v>
      </c>
      <c r="W45" s="30" t="n">
        <v>-0.05939519624281472</v>
      </c>
      <c r="X45" s="30" t="n">
        <v>-0.1117670650026633</v>
      </c>
      <c r="Y45" s="32" t="n">
        <v>-0.003232892800014431</v>
      </c>
      <c r="Z45" s="30" t="n">
        <v>-0.7105121873820275</v>
      </c>
      <c r="AA45" s="24" t="inlineStr">
        <is>
          <t>Neutral</t>
        </is>
      </c>
    </row>
    <row r="46">
      <c r="A46" s="24" t="inlineStr">
        <is>
          <t>League Two</t>
        </is>
      </c>
      <c r="B46" s="29" t="n">
        <v>46319.625</v>
      </c>
      <c r="C46" s="24" t="inlineStr">
        <is>
          <t>York</t>
        </is>
      </c>
      <c r="D46" s="24" t="n">
        <v>6</v>
      </c>
      <c r="E46" s="24" t="inlineStr">
        <is>
          <t>Port Vale</t>
        </is>
      </c>
      <c r="F46" s="24" t="n">
        <v>20</v>
      </c>
      <c r="G46" s="30" t="n">
        <v>-0.8222066884496115</v>
      </c>
      <c r="H46" s="30" t="n">
        <v>1.426642982630248</v>
      </c>
      <c r="I46" s="30" t="n">
        <v>0.6044362941806369</v>
      </c>
      <c r="J46" s="30" t="n">
        <v>-1.252362537543956</v>
      </c>
      <c r="K46" s="30" t="n">
        <v>-1.050953506627007</v>
      </c>
      <c r="L46" s="30" t="n">
        <v>-2.303316044170963</v>
      </c>
      <c r="M46" s="30" t="n">
        <v>0.6045454545454546</v>
      </c>
      <c r="N46" s="30" t="n">
        <v>0.2279999999999999</v>
      </c>
      <c r="O46" s="31" t="n">
        <v>0.3983160744692394</v>
      </c>
      <c r="P46" s="31" t="n">
        <v>0.2865729770282668</v>
      </c>
      <c r="Q46" s="31" t="n">
        <v>0.3151109485024938</v>
      </c>
      <c r="R46" s="31" t="n">
        <v>0.3983160744692394</v>
      </c>
      <c r="S46" s="31" t="n">
        <v>0.3151109485024938</v>
      </c>
      <c r="T46" s="24" t="inlineStr">
        <is>
          <t>Aug model</t>
        </is>
      </c>
      <c r="U46" s="31" t="n">
        <v>0.4090784778132064</v>
      </c>
      <c r="V46" s="31" t="n">
        <v>0.3048123787376491</v>
      </c>
      <c r="W46" s="30" t="n">
        <v>-0.0346406877374513</v>
      </c>
      <c r="X46" s="30" t="n">
        <v>0.1701776397915647</v>
      </c>
      <c r="Y46" s="32" t="n">
        <v>0.01076240334396694</v>
      </c>
      <c r="Z46" s="30" t="n">
        <v>0.628247034968189</v>
      </c>
      <c r="AA46" s="24" t="inlineStr">
        <is>
          <t>Neutral</t>
        </is>
      </c>
    </row>
    <row r="47">
      <c r="A47" s="24" t="inlineStr">
        <is>
          <t>League One</t>
        </is>
      </c>
      <c r="B47" s="29" t="n">
        <v>46319.625</v>
      </c>
      <c r="C47" s="24" t="inlineStr">
        <is>
          <t>Doncaster</t>
        </is>
      </c>
      <c r="D47" s="24" t="n">
        <v>19</v>
      </c>
      <c r="E47" s="24" t="inlineStr">
        <is>
          <t>Sheffield Wed</t>
        </is>
      </c>
      <c r="F47" s="24" t="n">
        <v>7</v>
      </c>
      <c r="G47" s="30" t="n">
        <v>-3.170140804816766</v>
      </c>
      <c r="H47" s="30" t="n">
        <v>-1.023585398459597</v>
      </c>
      <c r="I47" s="30" t="n">
        <v>-4.193726203276363</v>
      </c>
      <c r="J47" s="30" t="n">
        <v>1.028257601568967</v>
      </c>
      <c r="K47" s="30" t="n">
        <v>0.7428781179956054</v>
      </c>
      <c r="L47" s="30" t="n">
        <v>1.771135719564572</v>
      </c>
      <c r="M47" s="30" t="n">
        <v>-0.282</v>
      </c>
      <c r="N47" s="30" t="n">
        <v>0.6599999999999998</v>
      </c>
      <c r="O47" s="31" t="n">
        <v>0.3202471578698149</v>
      </c>
      <c r="P47" s="31" t="n">
        <v>0.2837396981054279</v>
      </c>
      <c r="Q47" s="31" t="n">
        <v>0.3960131440247572</v>
      </c>
      <c r="R47" s="31" t="n">
        <v>0.3202471578698149</v>
      </c>
      <c r="S47" s="31" t="n">
        <v>0.3960131440247572</v>
      </c>
      <c r="T47" s="24" t="inlineStr">
        <is>
          <t>Aug model</t>
        </is>
      </c>
      <c r="U47" s="31" t="n">
        <v>0.3091472029530472</v>
      </c>
      <c r="V47" s="31" t="n">
        <v>0.4121727461658893</v>
      </c>
      <c r="W47" s="30" t="n">
        <v>0.2998856004561238</v>
      </c>
      <c r="X47" s="30" t="n">
        <v>-0.1261759654610859</v>
      </c>
      <c r="Y47" s="32" t="n">
        <v>-0.0110999549167678</v>
      </c>
      <c r="Z47" s="30" t="n">
        <v>0.6060389006460093</v>
      </c>
      <c r="AA47" s="24" t="inlineStr">
        <is>
          <t>Neutral</t>
        </is>
      </c>
    </row>
    <row r="48">
      <c r="A48" s="24" t="inlineStr">
        <is>
          <t>League One</t>
        </is>
      </c>
      <c r="B48" s="29" t="n">
        <v>46319.625</v>
      </c>
      <c r="C48" s="24" t="inlineStr">
        <is>
          <t>Stevenage</t>
        </is>
      </c>
      <c r="D48" s="24" t="n">
        <v>9</v>
      </c>
      <c r="E48" s="24" t="inlineStr">
        <is>
          <t>MK Dons</t>
        </is>
      </c>
      <c r="F48" s="24" t="n">
        <v>20</v>
      </c>
      <c r="G48" s="30" t="n">
        <v>1.068554556164258</v>
      </c>
      <c r="H48" s="30" t="n">
        <v>0.9242638876335061</v>
      </c>
      <c r="I48" s="30" t="n">
        <v>1.992818443797765</v>
      </c>
      <c r="J48" s="30" t="n">
        <v>-3.603802078433091</v>
      </c>
      <c r="K48" s="30" t="n">
        <v>-1.540590368360382</v>
      </c>
      <c r="L48" s="30" t="n">
        <v>-5.144392446793473</v>
      </c>
      <c r="M48" s="30" t="n">
        <v>0.07199999999999988</v>
      </c>
      <c r="N48" s="30" t="n">
        <v>-0.1909999999999998</v>
      </c>
      <c r="O48" s="31" t="n">
        <v>0.3545840339263456</v>
      </c>
      <c r="P48" s="31" t="n">
        <v>0.2851621032139807</v>
      </c>
      <c r="Q48" s="31" t="n">
        <v>0.3602538628596737</v>
      </c>
      <c r="R48" s="31" t="n">
        <v>0.3545840339263456</v>
      </c>
      <c r="S48" s="31" t="n">
        <v>0.3602538628596737</v>
      </c>
      <c r="T48" s="24" t="inlineStr">
        <is>
          <t>Aug model</t>
        </is>
      </c>
      <c r="U48" s="31" t="n">
        <v>0.3658750358756296</v>
      </c>
      <c r="V48" s="31" t="n">
        <v>0.3497390563712662</v>
      </c>
      <c r="W48" s="30" t="n">
        <v>-0.3337397596140964</v>
      </c>
      <c r="X48" s="30" t="n">
        <v>0.1760610182852777</v>
      </c>
      <c r="Y48" s="32" t="n">
        <v>0.01129100194928401</v>
      </c>
      <c r="Z48" s="30" t="n">
        <v>-0.5403869497210027</v>
      </c>
      <c r="AA48" s="24" t="inlineStr">
        <is>
          <t>Neutral</t>
        </is>
      </c>
    </row>
    <row r="49">
      <c r="A49" s="24" t="inlineStr">
        <is>
          <t>League One</t>
        </is>
      </c>
      <c r="B49" s="29" t="n">
        <v>46322.82291666666</v>
      </c>
      <c r="C49" s="24" t="inlineStr">
        <is>
          <t>Leicester</t>
        </is>
      </c>
      <c r="D49" s="24" t="n">
        <v>10</v>
      </c>
      <c r="E49" s="24" t="inlineStr">
        <is>
          <t>Wigan</t>
        </is>
      </c>
      <c r="F49" s="24" t="n">
        <v>24</v>
      </c>
      <c r="G49" s="30" t="n">
        <v>-1.658895054274996</v>
      </c>
      <c r="H49" s="30" t="n">
        <v>-1.389684978984977</v>
      </c>
      <c r="I49" s="30" t="n">
        <v>-3.048580033259974</v>
      </c>
      <c r="J49" s="30" t="n">
        <v>-4.24329517763346</v>
      </c>
      <c r="K49" s="30" t="n">
        <v>-1.951969739461518</v>
      </c>
      <c r="L49" s="30" t="n">
        <v>-6.195264917094978</v>
      </c>
      <c r="M49" s="30" t="n">
        <v>0.445</v>
      </c>
      <c r="N49" s="30" t="n">
        <v>-0.4380000000000001</v>
      </c>
      <c r="O49" s="31" t="n">
        <v>0.5762620079024978</v>
      </c>
      <c r="P49" s="31" t="n">
        <v>0.2452510642195538</v>
      </c>
      <c r="Q49" s="31" t="n">
        <v>0.1784869278779483</v>
      </c>
      <c r="R49" s="31" t="n">
        <v>0.5762620079024978</v>
      </c>
      <c r="S49" s="31" t="n">
        <v>0.1784869278779483</v>
      </c>
      <c r="T49" s="24" t="inlineStr">
        <is>
          <t>Aug model</t>
        </is>
      </c>
      <c r="U49" s="31" t="n">
        <v>0.5848272525292955</v>
      </c>
      <c r="V49" s="31" t="n">
        <v>0.1756179911358851</v>
      </c>
      <c r="W49" s="30" t="n">
        <v>-0.1846000088113188</v>
      </c>
      <c r="X49" s="30" t="n">
        <v>0.04016319717689575</v>
      </c>
      <c r="Y49" s="32" t="n">
        <v>0.008565244626797641</v>
      </c>
      <c r="Z49" s="30" t="n">
        <v>-0.5092252895233111</v>
      </c>
      <c r="AA49" s="24" t="inlineStr">
        <is>
          <t>Neutral</t>
        </is>
      </c>
    </row>
    <row r="50">
      <c r="A50" s="24" t="inlineStr">
        <is>
          <t>League One</t>
        </is>
      </c>
      <c r="B50" s="29" t="n">
        <v>46319.625</v>
      </c>
      <c r="C50" s="24" t="inlineStr">
        <is>
          <t>Blackpool</t>
        </is>
      </c>
      <c r="D50" s="24" t="n">
        <v>17</v>
      </c>
      <c r="E50" s="24" t="inlineStr">
        <is>
          <t>Mansfield</t>
        </is>
      </c>
      <c r="F50" s="24" t="n">
        <v>11</v>
      </c>
      <c r="G50" s="30" t="n">
        <v>-1.261209006778893</v>
      </c>
      <c r="H50" s="30" t="n">
        <v>-1.800928640549232</v>
      </c>
      <c r="I50" s="30" t="n">
        <v>-3.062137647328125</v>
      </c>
      <c r="J50" s="30" t="n">
        <v>0.4323984710901261</v>
      </c>
      <c r="K50" s="30" t="n">
        <v>1.190266315095263</v>
      </c>
      <c r="L50" s="30" t="n">
        <v>1.622664786185389</v>
      </c>
      <c r="M50" s="30" t="n">
        <v>-0.2360000000000003</v>
      </c>
      <c r="N50" s="30" t="n">
        <v>0.2040000000000003</v>
      </c>
      <c r="O50" s="31" t="n">
        <v>0.4416716555406902</v>
      </c>
      <c r="P50" s="31" t="n">
        <v>0.2786228933059826</v>
      </c>
      <c r="Q50" s="31" t="n">
        <v>0.2797054511533273</v>
      </c>
      <c r="R50" s="31" t="n">
        <v>0.4416716555406902</v>
      </c>
      <c r="S50" s="31" t="n">
        <v>0.2797054511533273</v>
      </c>
      <c r="T50" s="24" t="inlineStr">
        <is>
          <t>Aug model</t>
        </is>
      </c>
      <c r="U50" s="31" t="n">
        <v>0.4323128814610353</v>
      </c>
      <c r="V50" s="31" t="n">
        <v>0.2958566242885441</v>
      </c>
      <c r="W50" s="30" t="n">
        <v>0.12097196270493</v>
      </c>
      <c r="X50" s="30" t="n">
        <v>-0.2136567825460354</v>
      </c>
      <c r="Y50" s="32" t="n">
        <v>-0.009358774079654852</v>
      </c>
      <c r="Z50" s="30" t="n">
        <v>-0.4456094720016605</v>
      </c>
      <c r="AA50" s="24" t="inlineStr">
        <is>
          <t>Neutral</t>
        </is>
      </c>
    </row>
    <row r="51">
      <c r="A51" s="24" t="inlineStr">
        <is>
          <t>League Two</t>
        </is>
      </c>
      <c r="B51" s="29" t="n">
        <v>46319.625</v>
      </c>
      <c r="C51" s="24" t="inlineStr">
        <is>
          <t>Rotherham</t>
        </is>
      </c>
      <c r="D51" s="24" t="n">
        <v>22</v>
      </c>
      <c r="E51" s="24" t="inlineStr">
        <is>
          <t>Shrewsbury</t>
        </is>
      </c>
      <c r="F51" s="24" t="n">
        <v>8</v>
      </c>
      <c r="G51" s="30" t="n">
        <v>-4.301168689370604</v>
      </c>
      <c r="H51" s="30" t="n">
        <v>-1.544634667036489</v>
      </c>
      <c r="I51" s="30" t="n">
        <v>-5.845803356407092</v>
      </c>
      <c r="J51" s="30" t="n">
        <v>0.4684462761008241</v>
      </c>
      <c r="K51" s="30" t="n">
        <v>1.800666627307198</v>
      </c>
      <c r="L51" s="30" t="n">
        <v>2.269112903408022</v>
      </c>
      <c r="M51" s="30" t="n">
        <v>0.0708333333333333</v>
      </c>
      <c r="N51" s="30" t="n">
        <v>0.1891666666666666</v>
      </c>
      <c r="O51" s="31" t="n">
        <v>0.4622811601034366</v>
      </c>
      <c r="P51" s="31" t="n">
        <v>0.2779382984605893</v>
      </c>
      <c r="Q51" s="31" t="n">
        <v>0.2597805414359741</v>
      </c>
      <c r="R51" s="31" t="n">
        <v>0.4622811601034366</v>
      </c>
      <c r="S51" s="31" t="n">
        <v>0.2597805414359741</v>
      </c>
      <c r="T51" s="24" t="inlineStr">
        <is>
          <t>Aug model</t>
        </is>
      </c>
      <c r="U51" s="31" t="n">
        <v>0.4500645787875152</v>
      </c>
      <c r="V51" s="31" t="n">
        <v>0.2672247949663197</v>
      </c>
      <c r="W51" s="30" t="n">
        <v>0.2981009353419642</v>
      </c>
      <c r="X51" s="30" t="n">
        <v>-0.2090813308964804</v>
      </c>
      <c r="Y51" s="32" t="n">
        <v>-0.01221658131592135</v>
      </c>
      <c r="Z51" s="30" t="n">
        <v>0.2583457672545646</v>
      </c>
      <c r="AA51" s="24" t="inlineStr">
        <is>
          <t>Neutral</t>
        </is>
      </c>
    </row>
    <row r="52">
      <c r="A52" s="24" t="inlineStr">
        <is>
          <t>League One</t>
        </is>
      </c>
      <c r="B52" s="29" t="n">
        <v>46319.625</v>
      </c>
      <c r="C52" s="24" t="inlineStr">
        <is>
          <t>Notts County</t>
        </is>
      </c>
      <c r="D52" s="24" t="n">
        <v>18</v>
      </c>
      <c r="E52" s="24" t="inlineStr">
        <is>
          <t>Stockport</t>
        </is>
      </c>
      <c r="F52" s="24" t="n">
        <v>1</v>
      </c>
      <c r="G52" s="30" t="n">
        <v>-3.434759508945181</v>
      </c>
      <c r="H52" s="30" t="n">
        <v>1.391269398415679</v>
      </c>
      <c r="I52" s="30" t="n">
        <v>-2.043490110529502</v>
      </c>
      <c r="J52" s="30" t="n">
        <v>1.034403271398567</v>
      </c>
      <c r="K52" s="30" t="n">
        <v>5.299206455097847</v>
      </c>
      <c r="L52" s="30" t="n">
        <v>6.333609726496414</v>
      </c>
      <c r="M52" s="30" t="n">
        <v>-0.006999999999999851</v>
      </c>
      <c r="N52" s="30" t="n">
        <v>0.9036363636363636</v>
      </c>
      <c r="O52" s="31" t="n">
        <v>0.3530286764138093</v>
      </c>
      <c r="P52" s="31" t="n">
        <v>0.2851508580128831</v>
      </c>
      <c r="Q52" s="31" t="n">
        <v>0.3618204655733076</v>
      </c>
      <c r="R52" s="31" t="n">
        <v>0.3530286764138093</v>
      </c>
      <c r="S52" s="31" t="n">
        <v>0.3618204655733076</v>
      </c>
      <c r="T52" s="24" t="inlineStr">
        <is>
          <t>Aug model</t>
        </is>
      </c>
      <c r="U52" s="31" t="n">
        <v>0.3370361305247845</v>
      </c>
      <c r="V52" s="31" t="n">
        <v>0.3790856916003131</v>
      </c>
      <c r="W52" s="30" t="n">
        <v>0.3143001830178936</v>
      </c>
      <c r="X52" s="30" t="n">
        <v>-0.2539040447387366</v>
      </c>
      <c r="Y52" s="32" t="n">
        <v>-0.01599254588902477</v>
      </c>
      <c r="Z52" s="30" t="n">
        <v>0.1136441860044299</v>
      </c>
      <c r="AA52" s="24" t="inlineStr">
        <is>
          <t>Neutral</t>
        </is>
      </c>
    </row>
    <row r="53">
      <c r="A53" s="24" t="inlineStr">
        <is>
          <t>League Two</t>
        </is>
      </c>
      <c r="B53" s="29" t="n">
        <v>46319.625</v>
      </c>
      <c r="C53" s="24" t="inlineStr">
        <is>
          <t>Exeter</t>
        </is>
      </c>
      <c r="D53" s="24" t="n">
        <v>10</v>
      </c>
      <c r="E53" s="24" t="inlineStr">
        <is>
          <t>Fleetwood</t>
        </is>
      </c>
      <c r="F53" s="24" t="n">
        <v>18</v>
      </c>
      <c r="G53" s="30" t="n">
        <v>1.861542525006486</v>
      </c>
      <c r="H53" s="30" t="n">
        <v>-0.8731995070116572</v>
      </c>
      <c r="I53" s="30" t="n">
        <v>0.9883430179948292</v>
      </c>
      <c r="J53" s="30" t="n">
        <v>0.934691062556734</v>
      </c>
      <c r="K53" s="30" t="n">
        <v>-1.922949754351595</v>
      </c>
      <c r="L53" s="30" t="n">
        <v>-0.9882586917948615</v>
      </c>
      <c r="M53" s="30" t="n">
        <v>-0.07666666666666666</v>
      </c>
      <c r="N53" s="30" t="n">
        <v>-0.2908333333333332</v>
      </c>
      <c r="O53" s="31" t="n">
        <v>0.4120583586752432</v>
      </c>
      <c r="P53" s="31" t="n">
        <v>0.2852969218920879</v>
      </c>
      <c r="Q53" s="31" t="n">
        <v>0.3026447194326689</v>
      </c>
      <c r="R53" s="31" t="n">
        <v>0.4120583586752432</v>
      </c>
      <c r="S53" s="31" t="n">
        <v>0.3026447194326689</v>
      </c>
      <c r="T53" s="24" t="inlineStr">
        <is>
          <t>Aug model</t>
        </is>
      </c>
      <c r="U53" s="31" t="n">
        <v>0.4172952412859764</v>
      </c>
      <c r="V53" s="31" t="n">
        <v>0.2946963037978995</v>
      </c>
      <c r="W53" s="30" t="n">
        <v>-0.05792821640310952</v>
      </c>
      <c r="X53" s="30" t="n">
        <v>0.06560939045874614</v>
      </c>
      <c r="Y53" s="32" t="n">
        <v>0.005236882610733185</v>
      </c>
      <c r="Z53" s="30" t="n">
        <v>0.07261975710841195</v>
      </c>
      <c r="AA53" s="24" t="inlineStr">
        <is>
          <t>Neutral</t>
        </is>
      </c>
    </row>
    <row r="54">
      <c r="A54" s="24" t="inlineStr">
        <is>
          <t>Premier League</t>
        </is>
      </c>
      <c r="B54" s="29" t="n">
        <v>46320.58333333334</v>
      </c>
      <c r="C54" s="24" t="inlineStr">
        <is>
          <t>Crystal Palace</t>
        </is>
      </c>
      <c r="D54" s="24" t="n">
        <v>14</v>
      </c>
      <c r="E54" s="24" t="inlineStr">
        <is>
          <t>Newcastle</t>
        </is>
      </c>
      <c r="F54" s="24" t="n">
        <v>11</v>
      </c>
      <c r="G54" s="30" t="n">
        <v>1.30706125916329</v>
      </c>
      <c r="H54" s="30" t="n">
        <v>-2.923626751128331</v>
      </c>
      <c r="I54" s="30" t="n">
        <v>-1.616565491965041</v>
      </c>
      <c r="J54" s="30" t="n">
        <v>1.03655893419182</v>
      </c>
      <c r="K54" s="30" t="n">
        <v>-3.342040752873912</v>
      </c>
      <c r="L54" s="30" t="n">
        <v>-2.305481818682091</v>
      </c>
      <c r="M54" s="30" t="n">
        <v>-1.058571428571428</v>
      </c>
      <c r="N54" s="30" t="n">
        <v>-0.6542857142857142</v>
      </c>
      <c r="O54" s="31" t="n">
        <v>0.3641946288098724</v>
      </c>
      <c r="P54" s="31" t="n">
        <v>0.2686993718291689</v>
      </c>
      <c r="Q54" s="31" t="n">
        <v>0.3671059993609588</v>
      </c>
      <c r="R54" s="31" t="n">
        <v>0.3641946288098724</v>
      </c>
      <c r="S54" s="31" t="n">
        <v>0.3671059993609588</v>
      </c>
      <c r="T54" s="24" t="inlineStr">
        <is>
          <t>Aug model</t>
        </is>
      </c>
      <c r="U54" s="31" t="n">
        <v>0.3655781604425358</v>
      </c>
      <c r="V54" s="31" t="n">
        <v>0.3683511900834297</v>
      </c>
      <c r="W54" s="30" t="n">
        <v>-0.02459112045195178</v>
      </c>
      <c r="X54" s="30" t="n">
        <v>0.03803763652232556</v>
      </c>
      <c r="Y54" s="32" t="n">
        <v>0.001383531632663415</v>
      </c>
      <c r="Z54" s="30" t="n">
        <v>0.06485431734280245</v>
      </c>
      <c r="AA54" s="24" t="inlineStr">
        <is>
          <t>Neutral</t>
        </is>
      </c>
    </row>
    <row r="55">
      <c r="A55" s="24" t="inlineStr">
        <is>
          <t>League One</t>
        </is>
      </c>
      <c r="B55" s="29" t="n">
        <v>46319.625</v>
      </c>
      <c r="C55" s="24" t="inlineStr">
        <is>
          <t>Reading</t>
        </is>
      </c>
      <c r="D55" s="24" t="n">
        <v>6</v>
      </c>
      <c r="E55" s="24" t="inlineStr">
        <is>
          <t>Barnsley</t>
        </is>
      </c>
      <c r="F55" s="24" t="n">
        <v>22</v>
      </c>
      <c r="G55" s="30" t="n">
        <v>-1.019875525355047</v>
      </c>
      <c r="H55" s="30" t="n">
        <v>3.788606287646786</v>
      </c>
      <c r="I55" s="30" t="n">
        <v>2.768730762291739</v>
      </c>
      <c r="J55" s="30" t="n">
        <v>-5.261678291709522</v>
      </c>
      <c r="K55" s="30" t="n">
        <v>0.2760019958943918</v>
      </c>
      <c r="L55" s="30" t="n">
        <v>-4.98567629581513</v>
      </c>
      <c r="M55" s="30" t="n">
        <v>0.8154545454545453</v>
      </c>
      <c r="N55" s="30" t="n">
        <v>-0.14</v>
      </c>
      <c r="O55" s="31" t="n">
        <v>0.4230464679693519</v>
      </c>
      <c r="P55" s="31" t="n">
        <v>0.2811334660956242</v>
      </c>
      <c r="Q55" s="31" t="n">
        <v>0.2958200659350238</v>
      </c>
      <c r="R55" s="31" t="n">
        <v>0.4230464679693519</v>
      </c>
      <c r="S55" s="31" t="n">
        <v>0.2958200659350238</v>
      </c>
      <c r="T55" s="24" t="inlineStr">
        <is>
          <t>Aug model</t>
        </is>
      </c>
      <c r="U55" s="31" t="n">
        <v>0.4553165330637289</v>
      </c>
      <c r="V55" s="31" t="n">
        <v>0.2738629169482236</v>
      </c>
      <c r="W55" s="30" t="n">
        <v>-0.3078424620032008</v>
      </c>
      <c r="X55" s="30" t="n">
        <v>0.2328593242316149</v>
      </c>
      <c r="Y55" s="32" t="n">
        <v>0.03227006509437702</v>
      </c>
      <c r="Z55" s="30" t="n">
        <v>-0.04177203033132737</v>
      </c>
      <c r="AA55" s="24" t="inlineStr">
        <is>
          <t>Neutral</t>
        </is>
      </c>
    </row>
  </sheetData>
  <conditionalFormatting sqref="Z5:Z55">
    <cfRule type="colorScale" priority="1">
      <colorScale>
        <cfvo type="num" val="-5"/>
        <cfvo type="num" val="0"/>
        <cfvo type="num" val="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CB9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</cols>
  <sheetData>
    <row r="1">
      <c r="A1" s="5" t="inlineStr">
        <is>
          <t>Match markets — model probabilities from the data only (no odds involved)</t>
        </is>
      </c>
    </row>
    <row r="2">
      <c r="A2" s="7" t="inlineStr">
        <is>
          <t>Goals markets from the Dixon-Coles scoreline grid with current (xG re-rated) strengths. Half-time markets split expected goals by the season's first-half share (blended with the long-run 44%). Corners from a team corner-rate model (for / against, shrunk to the league average) with a negative-binomial total. Fixtures in the next 10 days; rebuilt every refresh. Percentages are the model's chance of the outcome.</t>
        </is>
      </c>
    </row>
    <row r="4">
      <c r="A4" s="10" t="inlineStr">
        <is>
          <t>Kick-off</t>
        </is>
      </c>
      <c r="B4" s="10" t="inlineStr">
        <is>
          <t>League</t>
        </is>
      </c>
      <c r="C4" s="10" t="inlineStr">
        <is>
          <t>Home</t>
        </is>
      </c>
      <c r="D4" s="10" t="inlineStr">
        <is>
          <t>Away</t>
        </is>
      </c>
      <c r="E4" s="10" t="inlineStr">
        <is>
          <t>xG home</t>
        </is>
      </c>
      <c r="F4" s="10" t="inlineStr">
        <is>
          <t>xG away</t>
        </is>
      </c>
      <c r="G4" s="10" t="inlineStr">
        <is>
          <t>Total xG</t>
        </is>
      </c>
      <c r="H4" s="10" t="inlineStr">
        <is>
          <t>Home win</t>
        </is>
      </c>
      <c r="I4" s="10" t="inlineStr">
        <is>
          <t>Draw</t>
        </is>
      </c>
      <c r="J4" s="10" t="inlineStr">
        <is>
          <t>Away win</t>
        </is>
      </c>
      <c r="K4" s="10" t="inlineStr">
        <is>
          <t>Over 1.5</t>
        </is>
      </c>
      <c r="L4" s="10" t="inlineStr">
        <is>
          <t>Over 2.5</t>
        </is>
      </c>
      <c r="M4" s="10" t="inlineStr">
        <is>
          <t>Over 3.5</t>
        </is>
      </c>
      <c r="N4" s="10" t="inlineStr">
        <is>
          <t>BTTS</t>
        </is>
      </c>
      <c r="O4" s="10" t="inlineStr">
        <is>
          <t>Home 2+</t>
        </is>
      </c>
      <c r="P4" s="10" t="inlineStr">
        <is>
          <t>Away 2+</t>
        </is>
      </c>
      <c r="Q4" s="10" t="inlineStr">
        <is>
          <t>Home 3+</t>
        </is>
      </c>
      <c r="R4" s="10" t="inlineStr">
        <is>
          <t>Away 3+</t>
        </is>
      </c>
      <c r="S4" s="10" t="inlineStr">
        <is>
          <t>Home clean sheet</t>
        </is>
      </c>
      <c r="T4" s="10" t="inlineStr">
        <is>
          <t>Away clean sheet</t>
        </is>
      </c>
      <c r="U4" s="10" t="inlineStr">
        <is>
          <t>Home win to nil</t>
        </is>
      </c>
      <c r="V4" s="10" t="inlineStr">
        <is>
          <t>Away win to nil</t>
        </is>
      </c>
      <c r="W4" s="10" t="inlineStr">
        <is>
          <t>Home -1 (win)</t>
        </is>
      </c>
      <c r="X4" s="10" t="inlineStr">
        <is>
          <t>Home -1 (push)</t>
        </is>
      </c>
      <c r="Y4" s="10" t="inlineStr">
        <is>
          <t>Home -1.5</t>
        </is>
      </c>
      <c r="Z4" s="10" t="inlineStr">
        <is>
          <t>Away -1 (win)</t>
        </is>
      </c>
      <c r="AA4" s="10" t="inlineStr">
        <is>
          <t>Away -1 (push)</t>
        </is>
      </c>
      <c r="AB4" s="10" t="inlineStr">
        <is>
          <t>Away -1.5</t>
        </is>
      </c>
      <c r="AC4" s="10" t="inlineStr">
        <is>
          <t>Home +1.5</t>
        </is>
      </c>
      <c r="AD4" s="10" t="inlineStr">
        <is>
          <t>Away +1.5</t>
        </is>
      </c>
      <c r="AE4" s="10" t="inlineStr">
        <is>
          <t>DNB home</t>
        </is>
      </c>
      <c r="AF4" s="10" t="inlineStr">
        <is>
          <t>DNB away</t>
        </is>
      </c>
      <c r="AG4" s="10" t="inlineStr">
        <is>
          <t>HT home</t>
        </is>
      </c>
      <c r="AH4" s="10" t="inlineStr">
        <is>
          <t>HT draw</t>
        </is>
      </c>
      <c r="AI4" s="10" t="inlineStr">
        <is>
          <t>HT away</t>
        </is>
      </c>
      <c r="AJ4" s="10" t="inlineStr">
        <is>
          <t>1st half over 0.5</t>
        </is>
      </c>
      <c r="AK4" s="10" t="inlineStr">
        <is>
          <t>1st half over 1.5</t>
        </is>
      </c>
      <c r="AL4" s="10" t="inlineStr">
        <is>
          <t>2nd half over 0.5</t>
        </is>
      </c>
      <c r="AM4" s="10" t="inlineStr">
        <is>
          <t>2nd half over 1.5</t>
        </is>
      </c>
      <c r="AN4" s="10" t="inlineStr">
        <is>
          <t>Goal in both halves</t>
        </is>
      </c>
      <c r="AO4" s="10" t="inlineStr">
        <is>
          <t>Home scores both halves</t>
        </is>
      </c>
      <c r="AP4" s="10" t="inlineStr">
        <is>
          <t>Away scores both halves</t>
        </is>
      </c>
      <c r="AQ4" s="10" t="inlineStr">
        <is>
          <t>More goals 2nd half</t>
        </is>
      </c>
      <c r="AR4" s="10" t="inlineStr">
        <is>
          <t>HT/FT H/H</t>
        </is>
      </c>
      <c r="AS4" s="10" t="inlineStr">
        <is>
          <t>H/D</t>
        </is>
      </c>
      <c r="AT4" s="10" t="inlineStr">
        <is>
          <t>H/A</t>
        </is>
      </c>
      <c r="AU4" s="10" t="inlineStr">
        <is>
          <t>D/H</t>
        </is>
      </c>
      <c r="AV4" s="10" t="inlineStr">
        <is>
          <t>D/D</t>
        </is>
      </c>
      <c r="AW4" s="10" t="inlineStr">
        <is>
          <t>D/A</t>
        </is>
      </c>
      <c r="AX4" s="10" t="inlineStr">
        <is>
          <t>A/H</t>
        </is>
      </c>
      <c r="AY4" s="10" t="inlineStr">
        <is>
          <t>A/D</t>
        </is>
      </c>
      <c r="AZ4" s="10" t="inlineStr">
        <is>
          <t>A/A</t>
        </is>
      </c>
      <c r="BA4" s="10" t="inlineStr">
        <is>
          <t>Exp corners home</t>
        </is>
      </c>
      <c r="BB4" s="10" t="inlineStr">
        <is>
          <t>Exp corners away</t>
        </is>
      </c>
      <c r="BC4" s="10" t="inlineStr">
        <is>
          <t>Exp corners</t>
        </is>
      </c>
      <c r="BD4" s="10" t="inlineStr">
        <is>
          <t>Corners over 7.5</t>
        </is>
      </c>
      <c r="BE4" s="10" t="inlineStr">
        <is>
          <t>Over 8.5</t>
        </is>
      </c>
      <c r="BF4" s="10" t="inlineStr">
        <is>
          <t>Over 9.5</t>
        </is>
      </c>
      <c r="BG4" s="10" t="inlineStr">
        <is>
          <t>Over 10.5</t>
        </is>
      </c>
      <c r="BH4" s="10" t="inlineStr">
        <is>
          <t>Over 11.5</t>
        </is>
      </c>
      <c r="BI4" s="10" t="inlineStr">
        <is>
          <t>Home corners over 4.5</t>
        </is>
      </c>
      <c r="BJ4" s="10" t="inlineStr">
        <is>
          <t>Home over 5.5</t>
        </is>
      </c>
      <c r="BK4" s="10" t="inlineStr">
        <is>
          <t>Away corners over 3.5</t>
        </is>
      </c>
      <c r="BL4" s="10" t="inlineStr">
        <is>
          <t>Away over 4.5</t>
        </is>
      </c>
      <c r="BM4" s="10" t="inlineStr">
        <is>
          <t>Home most corners</t>
        </is>
      </c>
      <c r="BN4" s="10" t="inlineStr">
        <is>
          <t>Away most corners</t>
        </is>
      </c>
      <c r="BO4" s="10" t="inlineStr">
        <is>
          <t>Most likely score</t>
        </is>
      </c>
      <c r="BP4" s="10" t="inlineStr">
        <is>
          <t>p</t>
        </is>
      </c>
      <c r="BQ4" s="10" t="inlineStr">
        <is>
          <t>2nd</t>
        </is>
      </c>
      <c r="BR4" s="10" t="inlineStr">
        <is>
          <t>p</t>
        </is>
      </c>
      <c r="BS4" s="10" t="inlineStr">
        <is>
          <t>3rd</t>
        </is>
      </c>
      <c r="BT4" s="10" t="inlineStr">
        <is>
          <t>p</t>
        </is>
      </c>
      <c r="BU4" s="10" t="inlineStr">
        <is>
          <t>Home O2.5 % (season)</t>
        </is>
      </c>
      <c r="BV4" s="10" t="inlineStr">
        <is>
          <t>Away O2.5 %</t>
        </is>
      </c>
      <c r="BW4" s="10" t="inlineStr">
        <is>
          <t>Home BTTS %</t>
        </is>
      </c>
      <c r="BX4" s="10" t="inlineStr">
        <is>
          <t>Away BTTS %</t>
        </is>
      </c>
      <c r="BY4" s="10" t="inlineStr">
        <is>
          <t>Home GBH %</t>
        </is>
      </c>
      <c r="BZ4" s="10" t="inlineStr">
        <is>
          <t>Away GBH %</t>
        </is>
      </c>
      <c r="CA4" s="10" t="inlineStr">
        <is>
          <t>Home corners avg</t>
        </is>
      </c>
      <c r="CB4" s="10" t="inlineStr">
        <is>
          <t>Away corners avg</t>
        </is>
      </c>
    </row>
    <row r="5">
      <c r="A5" s="29" t="n">
        <v>46318.83333333334</v>
      </c>
      <c r="B5" s="24" t="inlineStr">
        <is>
          <t>Championship</t>
        </is>
      </c>
      <c r="C5" s="24" t="inlineStr">
        <is>
          <t>Bolton</t>
        </is>
      </c>
      <c r="D5" s="24" t="inlineStr">
        <is>
          <t>Middlesbrough</t>
        </is>
      </c>
      <c r="E5" s="33" t="n">
        <v>1.178427633188088</v>
      </c>
      <c r="F5" s="33" t="n">
        <v>1.600846721324964</v>
      </c>
      <c r="G5" s="33" t="n">
        <v>2.779274354513051</v>
      </c>
      <c r="H5" s="34" t="n">
        <v>0.2691329944842433</v>
      </c>
      <c r="I5" s="34" t="n">
        <v>0.2709148474527666</v>
      </c>
      <c r="J5" s="34" t="n">
        <v>0.4599521580629902</v>
      </c>
      <c r="K5" s="34" t="n">
        <v>0.777080970349171</v>
      </c>
      <c r="L5" s="34" t="n">
        <v>0.525590752435057</v>
      </c>
      <c r="M5" s="34" t="n">
        <v>0.3034542324949399</v>
      </c>
      <c r="N5" s="34" t="n">
        <v>0.5643074324008003</v>
      </c>
      <c r="O5" s="34" t="n">
        <v>0.3295621240149427</v>
      </c>
      <c r="P5" s="34" t="n">
        <v>0.4753419894705564</v>
      </c>
      <c r="Q5" s="34" t="n">
        <v>0.1158686575395961</v>
      </c>
      <c r="R5" s="34" t="n">
        <v>0.2168595427195599</v>
      </c>
      <c r="S5" s="34" t="n">
        <v>0.2017258480584986</v>
      </c>
      <c r="T5" s="34" t="n">
        <v>0.3077622895390306</v>
      </c>
      <c r="U5" s="34" t="n">
        <v>0.127930278060169</v>
      </c>
      <c r="V5" s="34" t="n">
        <v>0.2339667195407011</v>
      </c>
      <c r="W5" s="34" t="n">
        <v>0.1132243518138338</v>
      </c>
      <c r="X5" s="34" t="n">
        <v>0.1559086426704095</v>
      </c>
      <c r="Y5" s="34" t="n">
        <v>0.1132243518138338</v>
      </c>
      <c r="Z5" s="34" t="n">
        <v>0.243958245308358</v>
      </c>
      <c r="AA5" s="34" t="n">
        <v>0.2159939127546321</v>
      </c>
      <c r="AB5" s="34" t="n">
        <v>0.243958245308358</v>
      </c>
      <c r="AC5" s="34" t="n">
        <v>0.7560417546916419</v>
      </c>
      <c r="AD5" s="34" t="n">
        <v>0.8867756481861662</v>
      </c>
      <c r="AE5" s="34" t="n">
        <v>0.369137944373113</v>
      </c>
      <c r="AF5" s="34" t="n">
        <v>0.6308620556268869</v>
      </c>
      <c r="AG5" s="34" t="n">
        <v>0.2421011078963372</v>
      </c>
      <c r="AH5" s="34" t="n">
        <v>0.3924943529974473</v>
      </c>
      <c r="AI5" s="34" t="n">
        <v>0.3654044073148867</v>
      </c>
      <c r="AJ5" s="34" t="n">
        <v>0.7343299295656827</v>
      </c>
      <c r="AK5" s="34" t="n">
        <v>0.3821840990187689</v>
      </c>
      <c r="AL5" s="34" t="n">
        <v>0.7663133766771248</v>
      </c>
      <c r="AM5" s="34" t="n">
        <v>0.4265854909630136</v>
      </c>
      <c r="AN5" s="34" t="n">
        <v>0.5627268479205535</v>
      </c>
      <c r="AO5" s="34" t="n">
        <v>0.1978254606554484</v>
      </c>
      <c r="AP5" s="34" t="n">
        <v>0.3028350529477142</v>
      </c>
      <c r="AQ5" s="34" t="n">
        <v>0.4025163918090113</v>
      </c>
      <c r="AR5" s="34" t="n">
        <v>0.1657605110530559</v>
      </c>
      <c r="AS5" s="34" t="n">
        <v>0.05097826149562987</v>
      </c>
      <c r="AT5" s="34" t="n">
        <v>0.02536225400464531</v>
      </c>
      <c r="AU5" s="34" t="n">
        <v>0.09782287927800176</v>
      </c>
      <c r="AV5" s="34" t="n">
        <v>0.1455341326690129</v>
      </c>
      <c r="AW5" s="34" t="n">
        <v>0.1491372277279412</v>
      </c>
      <c r="AX5" s="34" t="n">
        <v>0.01726127085179412</v>
      </c>
      <c r="AY5" s="34" t="n">
        <v>0.05097826149562986</v>
      </c>
      <c r="AZ5" s="34" t="n">
        <v>0.2971647592984032</v>
      </c>
      <c r="BA5" s="33" t="n">
        <v>6.12573364665806</v>
      </c>
      <c r="BB5" s="33" t="n">
        <v>4.816443402468927</v>
      </c>
      <c r="BC5" s="33" t="n">
        <v>10.94217704912699</v>
      </c>
      <c r="BD5" s="34" t="n">
        <v>0.8034997334768629</v>
      </c>
      <c r="BE5" s="34" t="n">
        <v>0.7147164590322868</v>
      </c>
      <c r="BF5" s="34" t="n">
        <v>0.6156100028197132</v>
      </c>
      <c r="BG5" s="34" t="n">
        <v>0.5130258626613482</v>
      </c>
      <c r="BH5" s="34" t="n">
        <v>0.4136559426522137</v>
      </c>
      <c r="BI5" s="34" t="n">
        <v>0.6769924155595469</v>
      </c>
      <c r="BJ5" s="34" t="n">
        <v>0.5397691984237474</v>
      </c>
      <c r="BK5" s="34" t="n">
        <v>0.6635967138056394</v>
      </c>
      <c r="BL5" s="34" t="n">
        <v>0.5027379470406612</v>
      </c>
      <c r="BM5" s="34" t="n">
        <v>0.5773994539611541</v>
      </c>
      <c r="BN5" s="34" t="n">
        <v>0.3228261058732202</v>
      </c>
      <c r="BO5" s="24" t="inlineStr">
        <is>
          <t>1-1</t>
        </is>
      </c>
      <c r="BP5" s="34" t="n">
        <v>0.128831572547077</v>
      </c>
      <c r="BQ5" s="24" t="inlineStr">
        <is>
          <t>1-2</t>
        </is>
      </c>
      <c r="BR5" s="34" t="n">
        <v>0.09374527296142153</v>
      </c>
      <c r="BS5" s="24" t="inlineStr">
        <is>
          <t>0-1</t>
        </is>
      </c>
      <c r="BT5" s="34" t="n">
        <v>0.08767438054720492</v>
      </c>
      <c r="BU5" s="34" t="n">
        <v>0.5714285714285714</v>
      </c>
      <c r="BV5" s="34" t="n">
        <v>0.6</v>
      </c>
      <c r="BW5" s="34" t="n">
        <v>0.4285714285714285</v>
      </c>
      <c r="BX5" s="34" t="n">
        <v>0.8</v>
      </c>
      <c r="BY5" s="34" t="n">
        <v>0.5714285714285714</v>
      </c>
      <c r="BZ5" s="34" t="n">
        <v>0.6</v>
      </c>
      <c r="CA5" s="33" t="n">
        <v>10.85714285714286</v>
      </c>
      <c r="CB5" s="33" t="n">
        <v>11.2</v>
      </c>
    </row>
    <row r="6">
      <c r="A6" s="29" t="n">
        <v>46318.83333333334</v>
      </c>
      <c r="B6" s="24" t="inlineStr">
        <is>
          <t>Premier League</t>
        </is>
      </c>
      <c r="C6" s="24" t="inlineStr">
        <is>
          <t>Ipswich</t>
        </is>
      </c>
      <c r="D6" s="24" t="inlineStr">
        <is>
          <t>Nott'm Forest</t>
        </is>
      </c>
      <c r="E6" s="33" t="n">
        <v>1.292262365062968</v>
      </c>
      <c r="F6" s="33" t="n">
        <v>1.658149800297912</v>
      </c>
      <c r="G6" s="33" t="n">
        <v>2.95041216536088</v>
      </c>
      <c r="H6" s="34" t="n">
        <v>0.2877183220512531</v>
      </c>
      <c r="I6" s="34" t="n">
        <v>0.2632860713969581</v>
      </c>
      <c r="J6" s="34" t="n">
        <v>0.4489956065517888</v>
      </c>
      <c r="K6" s="34" t="n">
        <v>0.8045320305815898</v>
      </c>
      <c r="L6" s="34" t="n">
        <v>0.5656081959496975</v>
      </c>
      <c r="M6" s="34" t="n">
        <v>0.3416588601974904</v>
      </c>
      <c r="N6" s="34" t="n">
        <v>0.5983886480887701</v>
      </c>
      <c r="O6" s="34" t="n">
        <v>0.3704329849447052</v>
      </c>
      <c r="P6" s="34" t="n">
        <v>0.493645389243549</v>
      </c>
      <c r="Q6" s="34" t="n">
        <v>0.1411092327926503</v>
      </c>
      <c r="R6" s="34" t="n">
        <v>0.2317711087046276</v>
      </c>
      <c r="S6" s="34" t="n">
        <v>0.190491375128558</v>
      </c>
      <c r="T6" s="34" t="n">
        <v>0.2746487595184161</v>
      </c>
      <c r="U6" s="34" t="n">
        <v>0.1269625923928137</v>
      </c>
      <c r="V6" s="34" t="n">
        <v>0.2111199767826718</v>
      </c>
      <c r="W6" s="34" t="n">
        <v>0.1278652821784546</v>
      </c>
      <c r="X6" s="34" t="n">
        <v>0.1598530398727985</v>
      </c>
      <c r="Y6" s="34" t="n">
        <v>0.1278652821784546</v>
      </c>
      <c r="Z6" s="34" t="n">
        <v>0.2407081120687826</v>
      </c>
      <c r="AA6" s="34" t="n">
        <v>0.2082874944830061</v>
      </c>
      <c r="AB6" s="34" t="n">
        <v>0.2407081120687826</v>
      </c>
      <c r="AC6" s="34" t="n">
        <v>0.7592918879312173</v>
      </c>
      <c r="AD6" s="34" t="n">
        <v>0.8721347178215454</v>
      </c>
      <c r="AE6" s="34" t="n">
        <v>0.390542802138715</v>
      </c>
      <c r="AF6" s="34" t="n">
        <v>0.6094571978612852</v>
      </c>
      <c r="AG6" s="34" t="n">
        <v>0.251491789515109</v>
      </c>
      <c r="AH6" s="34" t="n">
        <v>0.3973356024035806</v>
      </c>
      <c r="AI6" s="34" t="n">
        <v>0.3511725097007031</v>
      </c>
      <c r="AJ6" s="34" t="n">
        <v>0.7288247521897198</v>
      </c>
      <c r="AK6" s="34" t="n">
        <v>0.3749436681949461</v>
      </c>
      <c r="AL6" s="34" t="n">
        <v>0.8070689039569865</v>
      </c>
      <c r="AM6" s="34" t="n">
        <v>0.4896151306606329</v>
      </c>
      <c r="AN6" s="34" t="n">
        <v>0.5882117939264794</v>
      </c>
      <c r="AO6" s="34" t="n">
        <v>0.2235956945481766</v>
      </c>
      <c r="AP6" s="34" t="n">
        <v>0.3135882135754701</v>
      </c>
      <c r="AQ6" s="34" t="n">
        <v>0.4543513638465724</v>
      </c>
      <c r="AR6" s="34" t="n">
        <v>0.1708313484004062</v>
      </c>
      <c r="AS6" s="34" t="n">
        <v>0.05197422568314868</v>
      </c>
      <c r="AT6" s="34" t="n">
        <v>0.02868603416518638</v>
      </c>
      <c r="AU6" s="34" t="n">
        <v>0.1073077461940976</v>
      </c>
      <c r="AV6" s="34" t="n">
        <v>0.1369161148815085</v>
      </c>
      <c r="AW6" s="34" t="n">
        <v>0.1531114725943889</v>
      </c>
      <c r="AX6" s="34" t="n">
        <v>0.02078935076317789</v>
      </c>
      <c r="AY6" s="34" t="n">
        <v>0.05197422568314868</v>
      </c>
      <c r="AZ6" s="34" t="n">
        <v>0.2784086846683054</v>
      </c>
      <c r="BA6" s="33" t="n">
        <v>4.653851315761655</v>
      </c>
      <c r="BB6" s="33" t="n">
        <v>4.483278469714087</v>
      </c>
      <c r="BC6" s="33" t="n">
        <v>9.137129785475743</v>
      </c>
      <c r="BD6" s="34" t="n">
        <v>0.6547200198732217</v>
      </c>
      <c r="BE6" s="34" t="n">
        <v>0.5397901243350377</v>
      </c>
      <c r="BF6" s="34" t="n">
        <v>0.4269958036838832</v>
      </c>
      <c r="BG6" s="34" t="n">
        <v>0.3243481704081925</v>
      </c>
      <c r="BH6" s="34" t="n">
        <v>0.2369289176214954</v>
      </c>
      <c r="BI6" s="34" t="n">
        <v>0.4774613279365054</v>
      </c>
      <c r="BJ6" s="34" t="n">
        <v>0.3307866518046682</v>
      </c>
      <c r="BK6" s="34" t="n">
        <v>0.6166200673615193</v>
      </c>
      <c r="BL6" s="34" t="n">
        <v>0.4502270845866962</v>
      </c>
      <c r="BM6" s="34" t="n">
        <v>0.4599789396382405</v>
      </c>
      <c r="BN6" s="34" t="n">
        <v>0.4222498876577535</v>
      </c>
      <c r="BO6" s="24" t="inlineStr">
        <is>
          <t>1-1</t>
        </is>
      </c>
      <c r="BP6" s="34" t="n">
        <v>0.1233161914350145</v>
      </c>
      <c r="BQ6" s="24" t="inlineStr">
        <is>
          <t>1-2</t>
        </is>
      </c>
      <c r="BR6" s="34" t="n">
        <v>0.0929439628188492</v>
      </c>
      <c r="BS6" s="24" t="inlineStr">
        <is>
          <t>0-1</t>
        </is>
      </c>
      <c r="BT6" s="34" t="n">
        <v>0.07554088298494538</v>
      </c>
      <c r="BU6" s="34" t="n">
        <v>1</v>
      </c>
      <c r="BV6" s="34" t="n">
        <v>0.5</v>
      </c>
      <c r="BW6" s="34" t="n">
        <v>1</v>
      </c>
      <c r="BX6" s="34" t="n">
        <v>0.5</v>
      </c>
      <c r="BY6" s="34" t="n">
        <v>1</v>
      </c>
      <c r="BZ6" s="34" t="n">
        <v>0.5</v>
      </c>
      <c r="CA6" s="33" t="n">
        <v>10</v>
      </c>
      <c r="CB6" s="33" t="n">
        <v>6.5</v>
      </c>
    </row>
    <row r="7">
      <c r="A7" s="29" t="n">
        <v>46319.52083333334</v>
      </c>
      <c r="B7" s="24" t="inlineStr">
        <is>
          <t>Premier League</t>
        </is>
      </c>
      <c r="C7" s="24" t="inlineStr">
        <is>
          <t>Aston Villa</t>
        </is>
      </c>
      <c r="D7" s="24" t="inlineStr">
        <is>
          <t>Man City</t>
        </is>
      </c>
      <c r="E7" s="33" t="n">
        <v>1.237350933834562</v>
      </c>
      <c r="F7" s="33" t="n">
        <v>1.718716714381197</v>
      </c>
      <c r="G7" s="33" t="n">
        <v>2.956067648215759</v>
      </c>
      <c r="H7" s="34" t="n">
        <v>0.2646472857563658</v>
      </c>
      <c r="I7" s="34" t="n">
        <v>0.2595199310863644</v>
      </c>
      <c r="J7" s="34" t="n">
        <v>0.4758327831572698</v>
      </c>
      <c r="K7" s="34" t="n">
        <v>0.8052562520411692</v>
      </c>
      <c r="L7" s="34" t="n">
        <v>0.566894617649266</v>
      </c>
      <c r="M7" s="34" t="n">
        <v>0.3429251064121224</v>
      </c>
      <c r="N7" s="34" t="n">
        <v>0.5936384337281563</v>
      </c>
      <c r="O7" s="34" t="n">
        <v>0.3508284726480263</v>
      </c>
      <c r="P7" s="34" t="n">
        <v>0.5125437416317143</v>
      </c>
      <c r="Q7" s="34" t="n">
        <v>0.1287118102224986</v>
      </c>
      <c r="R7" s="34" t="n">
        <v>0.247724035884444</v>
      </c>
      <c r="S7" s="34" t="n">
        <v>0.1792964510755344</v>
      </c>
      <c r="T7" s="34" t="n">
        <v>0.2901518566152554</v>
      </c>
      <c r="U7" s="34" t="n">
        <v>0.1162097096565883</v>
      </c>
      <c r="V7" s="34" t="n">
        <v>0.2270651151963094</v>
      </c>
      <c r="W7" s="34" t="n">
        <v>0.1138409590582563</v>
      </c>
      <c r="X7" s="34" t="n">
        <v>0.1508063266981095</v>
      </c>
      <c r="Y7" s="34" t="n">
        <v>0.1138409590582563</v>
      </c>
      <c r="Z7" s="34" t="n">
        <v>0.2620543325723502</v>
      </c>
      <c r="AA7" s="34" t="n">
        <v>0.2137784505849197</v>
      </c>
      <c r="AB7" s="34" t="n">
        <v>0.2620543325723502</v>
      </c>
      <c r="AC7" s="34" t="n">
        <v>0.7379456674276499</v>
      </c>
      <c r="AD7" s="34" t="n">
        <v>0.8861590409417437</v>
      </c>
      <c r="AE7" s="34" t="n">
        <v>0.3573996071827187</v>
      </c>
      <c r="AF7" s="34" t="n">
        <v>0.6426003928172814</v>
      </c>
      <c r="AG7" s="34" t="n">
        <v>0.2368973263630567</v>
      </c>
      <c r="AH7" s="34" t="n">
        <v>0.395299621043104</v>
      </c>
      <c r="AI7" s="34" t="n">
        <v>0.3678029269925737</v>
      </c>
      <c r="AJ7" s="34" t="n">
        <v>0.7295022394851531</v>
      </c>
      <c r="AK7" s="34" t="n">
        <v>0.3758286021190161</v>
      </c>
      <c r="AL7" s="34" t="n">
        <v>0.8076764537389619</v>
      </c>
      <c r="AM7" s="34" t="n">
        <v>0.4906155848409635</v>
      </c>
      <c r="AN7" s="34" t="n">
        <v>0.5892017817819994</v>
      </c>
      <c r="AO7" s="34" t="n">
        <v>0.2100908476329803</v>
      </c>
      <c r="AP7" s="34" t="n">
        <v>0.3282620750201595</v>
      </c>
      <c r="AQ7" s="34" t="n">
        <v>0.4545666957598773</v>
      </c>
      <c r="AR7" s="34" t="n">
        <v>0.1562285440343719</v>
      </c>
      <c r="AS7" s="34" t="n">
        <v>0.05106444324093769</v>
      </c>
      <c r="AT7" s="34" t="n">
        <v>0.02960412478705295</v>
      </c>
      <c r="AU7" s="34" t="n">
        <v>0.1001133332226562</v>
      </c>
      <c r="AV7" s="34" t="n">
        <v>0.1352634565678354</v>
      </c>
      <c r="AW7" s="34" t="n">
        <v>0.1599224932388939</v>
      </c>
      <c r="AX7" s="34" t="n">
        <v>0.01936838186498726</v>
      </c>
      <c r="AY7" s="34" t="n">
        <v>0.05106444324093769</v>
      </c>
      <c r="AZ7" s="34" t="n">
        <v>0.2973697768792417</v>
      </c>
      <c r="BA7" s="33" t="n">
        <v>4.445469913563372</v>
      </c>
      <c r="BB7" s="33" t="n">
        <v>4.611526967437577</v>
      </c>
      <c r="BC7" s="33" t="n">
        <v>9.056996881000948</v>
      </c>
      <c r="BD7" s="34" t="n">
        <v>0.6465918458455738</v>
      </c>
      <c r="BE7" s="34" t="n">
        <v>0.5308447828549094</v>
      </c>
      <c r="BF7" s="34" t="n">
        <v>0.4179797846706534</v>
      </c>
      <c r="BG7" s="34" t="n">
        <v>0.3159290666833189</v>
      </c>
      <c r="BH7" s="34" t="n">
        <v>0.2295776847202985</v>
      </c>
      <c r="BI7" s="34" t="n">
        <v>0.4440992308112758</v>
      </c>
      <c r="BJ7" s="34" t="n">
        <v>0.2996313086156328</v>
      </c>
      <c r="BK7" s="34" t="n">
        <v>0.6352903660591258</v>
      </c>
      <c r="BL7" s="34" t="n">
        <v>0.4707692020458271</v>
      </c>
      <c r="BM7" s="34" t="n">
        <v>0.4223080353639286</v>
      </c>
      <c r="BN7" s="34" t="n">
        <v>0.4592397325973693</v>
      </c>
      <c r="BO7" s="24" t="inlineStr">
        <is>
          <t>1-1</t>
        </is>
      </c>
      <c r="BP7" s="34" t="n">
        <v>0.1216989758033876</v>
      </c>
      <c r="BQ7" s="24" t="inlineStr">
        <is>
          <t>1-2</t>
        </is>
      </c>
      <c r="BR7" s="34" t="n">
        <v>0.09507548356197962</v>
      </c>
      <c r="BS7" s="24" t="inlineStr">
        <is>
          <t>0-1</t>
        </is>
      </c>
      <c r="BT7" s="34" t="n">
        <v>0.07834959696533773</v>
      </c>
      <c r="BU7" s="34" t="n">
        <v>0.5</v>
      </c>
      <c r="BV7" s="34" t="n">
        <v>1</v>
      </c>
      <c r="BW7" s="34" t="n">
        <v>0</v>
      </c>
      <c r="BX7" s="34" t="n">
        <v>1</v>
      </c>
      <c r="BY7" s="34" t="n">
        <v>0</v>
      </c>
      <c r="BZ7" s="34" t="n">
        <v>1</v>
      </c>
      <c r="CA7" s="33" t="n">
        <v>6.5</v>
      </c>
      <c r="CB7" s="33" t="n">
        <v>9.5</v>
      </c>
    </row>
    <row r="8">
      <c r="A8" s="29" t="n">
        <v>46319.52083333334</v>
      </c>
      <c r="B8" s="24" t="inlineStr">
        <is>
          <t>League Two</t>
        </is>
      </c>
      <c r="C8" s="24" t="inlineStr">
        <is>
          <t>Bristol Rovers</t>
        </is>
      </c>
      <c r="D8" s="24" t="inlineStr">
        <is>
          <t>Swindon</t>
        </is>
      </c>
      <c r="E8" s="33" t="n">
        <v>1.64979435263208</v>
      </c>
      <c r="F8" s="33" t="n">
        <v>1.091503162330362</v>
      </c>
      <c r="G8" s="33" t="n">
        <v>2.741297514962441</v>
      </c>
      <c r="H8" s="34" t="n">
        <v>0.492245251721749</v>
      </c>
      <c r="I8" s="34" t="n">
        <v>0.2678410506924377</v>
      </c>
      <c r="J8" s="34" t="n">
        <v>0.2399136975858133</v>
      </c>
      <c r="K8" s="34" t="n">
        <v>0.7703485124669642</v>
      </c>
      <c r="L8" s="34" t="n">
        <v>0.5164365010344574</v>
      </c>
      <c r="M8" s="34" t="n">
        <v>0.2950314679015612</v>
      </c>
      <c r="N8" s="34" t="n">
        <v>0.548298027361707</v>
      </c>
      <c r="O8" s="34" t="n">
        <v>0.4910018749167771</v>
      </c>
      <c r="P8" s="34" t="n">
        <v>0.2978583496736048</v>
      </c>
      <c r="Q8" s="34" t="n">
        <v>0.2295849858896374</v>
      </c>
      <c r="R8" s="34" t="n">
        <v>0.09787851220956147</v>
      </c>
      <c r="S8" s="34" t="n">
        <v>0.3357114935193625</v>
      </c>
      <c r="T8" s="34" t="n">
        <v>0.1920896708748842</v>
      </c>
      <c r="U8" s="34" t="n">
        <v>0.2596123017634087</v>
      </c>
      <c r="V8" s="34" t="n">
        <v>0.1159904791189305</v>
      </c>
      <c r="W8" s="34" t="n">
        <v>0.2682005074063683</v>
      </c>
      <c r="X8" s="34" t="n">
        <v>0.2240447443153807</v>
      </c>
      <c r="Y8" s="34" t="n">
        <v>0.2682005074063683</v>
      </c>
      <c r="Z8" s="34" t="n">
        <v>0.09561547008309483</v>
      </c>
      <c r="AA8" s="34" t="n">
        <v>0.1442982275027185</v>
      </c>
      <c r="AB8" s="34" t="n">
        <v>0.09561547008309483</v>
      </c>
      <c r="AC8" s="34" t="n">
        <v>0.9043845299169053</v>
      </c>
      <c r="AD8" s="34" t="n">
        <v>0.7317994925936315</v>
      </c>
      <c r="AE8" s="34" t="n">
        <v>0.6723202006713008</v>
      </c>
      <c r="AF8" s="34" t="n">
        <v>0.3276797993286993</v>
      </c>
      <c r="AG8" s="34" t="n">
        <v>0.3686391380702857</v>
      </c>
      <c r="AH8" s="34" t="n">
        <v>0.416524952472235</v>
      </c>
      <c r="AI8" s="34" t="n">
        <v>0.2148358353738193</v>
      </c>
      <c r="AJ8" s="34" t="n">
        <v>0.6958165443269881</v>
      </c>
      <c r="AK8" s="34" t="n">
        <v>0.3338003519482488</v>
      </c>
      <c r="AL8" s="34" t="n">
        <v>0.788000895415857</v>
      </c>
      <c r="AM8" s="34" t="n">
        <v>0.4591528963869462</v>
      </c>
      <c r="AN8" s="34" t="n">
        <v>0.548304059974834</v>
      </c>
      <c r="AO8" s="34" t="n">
        <v>0.3103508635653399</v>
      </c>
      <c r="AP8" s="34" t="n">
        <v>0.1739043043708756</v>
      </c>
      <c r="AQ8" s="34" t="n">
        <v>0.456627505407062</v>
      </c>
      <c r="AR8" s="34" t="n">
        <v>0.3034141170049579</v>
      </c>
      <c r="AS8" s="34" t="n">
        <v>0.04878606563974182</v>
      </c>
      <c r="AT8" s="34" t="n">
        <v>0.0164386988943097</v>
      </c>
      <c r="AU8" s="34" t="n">
        <v>0.1726337396084234</v>
      </c>
      <c r="AV8" s="34" t="n">
        <v>0.1470436128033568</v>
      </c>
      <c r="AW8" s="34" t="n">
        <v>0.09684732128876176</v>
      </c>
      <c r="AX8" s="34" t="n">
        <v>0.02780981828870186</v>
      </c>
      <c r="AY8" s="34" t="n">
        <v>0.04878606563974183</v>
      </c>
      <c r="AZ8" s="34" t="n">
        <v>0.1382397961202263</v>
      </c>
      <c r="BA8" s="33" t="n">
        <v>7.127224151749934</v>
      </c>
      <c r="BB8" s="33" t="n">
        <v>3.801015228426396</v>
      </c>
      <c r="BC8" s="33" t="n">
        <v>10.92823938017633</v>
      </c>
      <c r="BD8" s="34" t="n">
        <v>0.8025932706652747</v>
      </c>
      <c r="BE8" s="34" t="n">
        <v>0.7135786203379486</v>
      </c>
      <c r="BF8" s="34" t="n">
        <v>0.614301954193444</v>
      </c>
      <c r="BG8" s="34" t="n">
        <v>0.5116327098855402</v>
      </c>
      <c r="BH8" s="34" t="n">
        <v>0.4122684988543758</v>
      </c>
      <c r="BI8" s="34" t="n">
        <v>0.773757365392715</v>
      </c>
      <c r="BJ8" s="34" t="n">
        <v>0.6567554450708321</v>
      </c>
      <c r="BK8" s="34" t="n">
        <v>0.5050713493699885</v>
      </c>
      <c r="BL8" s="34" t="n">
        <v>0.3359633840203012</v>
      </c>
      <c r="BM8" s="34" t="n">
        <v>0.7598342904386626</v>
      </c>
      <c r="BN8" s="34" t="n">
        <v>0.1639686674970345</v>
      </c>
      <c r="BO8" s="24" t="inlineStr">
        <is>
          <t>1-1</t>
        </is>
      </c>
      <c r="BP8" s="34" t="n">
        <v>0.1277372960259396</v>
      </c>
      <c r="BQ8" s="24" t="inlineStr">
        <is>
          <t>2-1</t>
        </is>
      </c>
      <c r="BR8" s="34" t="n">
        <v>0.09579103163822149</v>
      </c>
      <c r="BS8" s="24" t="inlineStr">
        <is>
          <t>1-0</t>
        </is>
      </c>
      <c r="BT8" s="34" t="n">
        <v>0.0947773290142903</v>
      </c>
      <c r="BU8" s="34" t="n">
        <v>0.4</v>
      </c>
      <c r="BV8" s="34" t="n">
        <v>0.8</v>
      </c>
      <c r="BW8" s="34" t="n">
        <v>0.4</v>
      </c>
      <c r="BX8" s="34" t="n">
        <v>0.6</v>
      </c>
      <c r="BY8" s="34" t="n">
        <v>0.6</v>
      </c>
      <c r="BZ8" s="34" t="n">
        <v>0.8</v>
      </c>
      <c r="CA8" s="33" t="n">
        <v>10</v>
      </c>
      <c r="CB8" s="33" t="n">
        <v>12</v>
      </c>
    </row>
    <row r="9">
      <c r="A9" s="29" t="n">
        <v>46319.52083333334</v>
      </c>
      <c r="B9" s="24" t="inlineStr">
        <is>
          <t>Championship</t>
        </is>
      </c>
      <c r="C9" s="24" t="inlineStr">
        <is>
          <t>Charlton</t>
        </is>
      </c>
      <c r="D9" s="24" t="inlineStr">
        <is>
          <t>Norwich</t>
        </is>
      </c>
      <c r="E9" s="33" t="n">
        <v>1.238536574810472</v>
      </c>
      <c r="F9" s="33" t="n">
        <v>1.453034572062147</v>
      </c>
      <c r="G9" s="33" t="n">
        <v>2.691571146872619</v>
      </c>
      <c r="H9" s="34" t="n">
        <v>0.3099415955680032</v>
      </c>
      <c r="I9" s="34" t="n">
        <v>0.2813130973704416</v>
      </c>
      <c r="J9" s="34" t="n">
        <v>0.408745307061555</v>
      </c>
      <c r="K9" s="34" t="n">
        <v>0.7620028894623659</v>
      </c>
      <c r="L9" s="34" t="n">
        <v>0.5043082483072879</v>
      </c>
      <c r="M9" s="34" t="n">
        <v>0.2840500621984581</v>
      </c>
      <c r="N9" s="34" t="n">
        <v>0.5563036483116883</v>
      </c>
      <c r="O9" s="34" t="n">
        <v>0.3512540920945373</v>
      </c>
      <c r="P9" s="34" t="n">
        <v>0.4263342144205957</v>
      </c>
      <c r="Q9" s="34" t="n">
        <v>0.1289752563094807</v>
      </c>
      <c r="R9" s="34" t="n">
        <v>0.1794591768384117</v>
      </c>
      <c r="S9" s="34" t="n">
        <v>0.2338596414877069</v>
      </c>
      <c r="T9" s="34" t="n">
        <v>0.2898080447760338</v>
      </c>
      <c r="U9" s="34" t="n">
        <v>0.1538883069122779</v>
      </c>
      <c r="V9" s="34" t="n">
        <v>0.2098367102006048</v>
      </c>
      <c r="W9" s="34" t="n">
        <v>0.1362883692446532</v>
      </c>
      <c r="X9" s="34" t="n">
        <v>0.1736532263233501</v>
      </c>
      <c r="Y9" s="34" t="n">
        <v>0.1362883692446532</v>
      </c>
      <c r="Z9" s="34" t="n">
        <v>0.2029053153708297</v>
      </c>
      <c r="AA9" s="34" t="n">
        <v>0.2058399916907254</v>
      </c>
      <c r="AB9" s="34" t="n">
        <v>0.2029053153708297</v>
      </c>
      <c r="AC9" s="34" t="n">
        <v>0.7970946846291702</v>
      </c>
      <c r="AD9" s="34" t="n">
        <v>0.8637116307553468</v>
      </c>
      <c r="AE9" s="34" t="n">
        <v>0.431260948869358</v>
      </c>
      <c r="AF9" s="34" t="n">
        <v>0.5687390511306419</v>
      </c>
      <c r="AG9" s="34" t="n">
        <v>0.2670042038773624</v>
      </c>
      <c r="AH9" s="34" t="n">
        <v>0.4025575846696107</v>
      </c>
      <c r="AI9" s="34" t="n">
        <v>0.3304381427084884</v>
      </c>
      <c r="AJ9" s="34" t="n">
        <v>0.72298188923912</v>
      </c>
      <c r="AK9" s="34" t="n">
        <v>0.3673813193155108</v>
      </c>
      <c r="AL9" s="34" t="n">
        <v>0.755343172335282</v>
      </c>
      <c r="AM9" s="34" t="n">
        <v>0.4108909806154246</v>
      </c>
      <c r="AN9" s="34" t="n">
        <v>0.5460994337588324</v>
      </c>
      <c r="AO9" s="34" t="n">
        <v>0.2126918123464434</v>
      </c>
      <c r="AP9" s="34" t="n">
        <v>0.266135228665233</v>
      </c>
      <c r="AQ9" s="34" t="n">
        <v>0.3996135049600644</v>
      </c>
      <c r="AR9" s="34" t="n">
        <v>0.1923156542188762</v>
      </c>
      <c r="AS9" s="34" t="n">
        <v>0.05181427161348027</v>
      </c>
      <c r="AT9" s="34" t="n">
        <v>0.02287422554094538</v>
      </c>
      <c r="AU9" s="34" t="n">
        <v>0.1110855921471714</v>
      </c>
      <c r="AV9" s="34" t="n">
        <v>0.1532905680590586</v>
      </c>
      <c r="AW9" s="34" t="n">
        <v>0.1381813621002384</v>
      </c>
      <c r="AX9" s="34" t="n">
        <v>0.01873714684994479</v>
      </c>
      <c r="AY9" s="34" t="n">
        <v>0.05181427161348027</v>
      </c>
      <c r="AZ9" s="34" t="n">
        <v>0.2598866628010175</v>
      </c>
      <c r="BA9" s="33" t="n">
        <v>5.423076541719065</v>
      </c>
      <c r="BB9" s="33" t="n">
        <v>5.183369489033428</v>
      </c>
      <c r="BC9" s="33" t="n">
        <v>10.60644603075249</v>
      </c>
      <c r="BD9" s="34" t="n">
        <v>0.7806709477872447</v>
      </c>
      <c r="BE9" s="34" t="n">
        <v>0.6863604267285803</v>
      </c>
      <c r="BF9" s="34" t="n">
        <v>0.5833519812011769</v>
      </c>
      <c r="BG9" s="34" t="n">
        <v>0.4790258724211746</v>
      </c>
      <c r="BH9" s="34" t="n">
        <v>0.3801456062172206</v>
      </c>
      <c r="BI9" s="34" t="n">
        <v>0.5902709594161575</v>
      </c>
      <c r="BJ9" s="34" t="n">
        <v>0.4440093922419167</v>
      </c>
      <c r="BK9" s="34" t="n">
        <v>0.7096931075350631</v>
      </c>
      <c r="BL9" s="34" t="n">
        <v>0.5570303086725533</v>
      </c>
      <c r="BM9" s="34" t="n">
        <v>0.4707691984637691</v>
      </c>
      <c r="BN9" s="34" t="n">
        <v>0.4225035238025822</v>
      </c>
      <c r="BO9" s="24" t="inlineStr">
        <is>
          <t>1-1</t>
        </is>
      </c>
      <c r="BP9" s="34" t="n">
        <v>0.1341662203623771</v>
      </c>
      <c r="BQ9" s="24" t="inlineStr">
        <is>
          <t>1-2</t>
        </is>
      </c>
      <c r="BR9" s="34" t="n">
        <v>0.08861279844974652</v>
      </c>
      <c r="BS9" s="24" t="inlineStr">
        <is>
          <t>0-1</t>
        </is>
      </c>
      <c r="BT9" s="34" t="n">
        <v>0.08628162509824559</v>
      </c>
      <c r="BU9" s="34" t="n">
        <v>0.5</v>
      </c>
      <c r="BV9" s="34" t="n">
        <v>0.8333333333333334</v>
      </c>
      <c r="BW9" s="34" t="n">
        <v>0.5</v>
      </c>
      <c r="BX9" s="34" t="n">
        <v>0.6666666666666666</v>
      </c>
      <c r="BY9" s="34" t="n">
        <v>0.3333333333333333</v>
      </c>
      <c r="BZ9" s="34" t="n">
        <v>0.6666666666666666</v>
      </c>
      <c r="CA9" s="33" t="n">
        <v>11.16666666666667</v>
      </c>
      <c r="CB9" s="33" t="n">
        <v>10.16666666666667</v>
      </c>
    </row>
    <row r="10">
      <c r="A10" s="29" t="n">
        <v>46319.52083333334</v>
      </c>
      <c r="B10" s="24" t="inlineStr">
        <is>
          <t>League Two</t>
        </is>
      </c>
      <c r="C10" s="24" t="inlineStr">
        <is>
          <t>Cheltenham</t>
        </is>
      </c>
      <c r="D10" s="24" t="inlineStr">
        <is>
          <t>Newport</t>
        </is>
      </c>
      <c r="E10" s="33" t="n">
        <v>1.444612609483336</v>
      </c>
      <c r="F10" s="33" t="n">
        <v>1.1538592253143</v>
      </c>
      <c r="G10" s="33" t="n">
        <v>2.598471834797636</v>
      </c>
      <c r="H10" s="34" t="n">
        <v>0.4251471832000749</v>
      </c>
      <c r="I10" s="34" t="n">
        <v>0.2854881558971672</v>
      </c>
      <c r="J10" s="34" t="n">
        <v>0.2893646609027579</v>
      </c>
      <c r="K10" s="34" t="n">
        <v>0.7447192100529766</v>
      </c>
      <c r="L10" s="34" t="n">
        <v>0.4811864978188019</v>
      </c>
      <c r="M10" s="34" t="n">
        <v>0.263665595216478</v>
      </c>
      <c r="N10" s="34" t="n">
        <v>0.5355319738467414</v>
      </c>
      <c r="O10" s="34" t="n">
        <v>0.4234686480455263</v>
      </c>
      <c r="P10" s="34" t="n">
        <v>0.320635829458019</v>
      </c>
      <c r="Q10" s="34" t="n">
        <v>0.1773833383754196</v>
      </c>
      <c r="R10" s="34" t="n">
        <v>0.1106640244919491</v>
      </c>
      <c r="S10" s="34" t="n">
        <v>0.3154171649462584</v>
      </c>
      <c r="T10" s="34" t="n">
        <v>0.2358375104987789</v>
      </c>
      <c r="U10" s="34" t="n">
        <v>0.2286305156544797</v>
      </c>
      <c r="V10" s="34" t="n">
        <v>0.1490508612070003</v>
      </c>
      <c r="W10" s="34" t="n">
        <v>0.2118815004676294</v>
      </c>
      <c r="X10" s="34" t="n">
        <v>0.2132656827324455</v>
      </c>
      <c r="Y10" s="34" t="n">
        <v>0.2118815004676294</v>
      </c>
      <c r="Z10" s="34" t="n">
        <v>0.1215180065656799</v>
      </c>
      <c r="AA10" s="34" t="n">
        <v>0.167846654337078</v>
      </c>
      <c r="AB10" s="34" t="n">
        <v>0.1215180065656799</v>
      </c>
      <c r="AC10" s="34" t="n">
        <v>0.8784819934343202</v>
      </c>
      <c r="AD10" s="34" t="n">
        <v>0.7881184995323707</v>
      </c>
      <c r="AE10" s="34" t="n">
        <v>0.595017684743778</v>
      </c>
      <c r="AF10" s="34" t="n">
        <v>0.4049823152562218</v>
      </c>
      <c r="AG10" s="34" t="n">
        <v>0.3240782867746488</v>
      </c>
      <c r="AH10" s="34" t="n">
        <v>0.4335943590637467</v>
      </c>
      <c r="AI10" s="34" t="n">
        <v>0.2423273271033022</v>
      </c>
      <c r="AJ10" s="34" t="n">
        <v>0.6763579120073511</v>
      </c>
      <c r="AK10" s="34" t="n">
        <v>0.3112517304702402</v>
      </c>
      <c r="AL10" s="34" t="n">
        <v>0.7701560766007969</v>
      </c>
      <c r="AM10" s="34" t="n">
        <v>0.432203713003058</v>
      </c>
      <c r="AN10" s="34" t="n">
        <v>0.5209011558894885</v>
      </c>
      <c r="AO10" s="34" t="n">
        <v>0.2601771012120365</v>
      </c>
      <c r="AP10" s="34" t="n">
        <v>0.1889326544564807</v>
      </c>
      <c r="AQ10" s="34" t="n">
        <v>0.4500928981693497</v>
      </c>
      <c r="AR10" s="34" t="n">
        <v>0.2556813101411538</v>
      </c>
      <c r="AS10" s="34" t="n">
        <v>0.05015394515885891</v>
      </c>
      <c r="AT10" s="34" t="n">
        <v>0.01824293855429901</v>
      </c>
      <c r="AU10" s="34" t="n">
        <v>0.1576488410467689</v>
      </c>
      <c r="AV10" s="34" t="n">
        <v>0.1603812518473924</v>
      </c>
      <c r="AW10" s="34" t="n">
        <v>0.1155641558998089</v>
      </c>
      <c r="AX10" s="34" t="n">
        <v>0.02421642771488501</v>
      </c>
      <c r="AY10" s="34" t="n">
        <v>0.0501539451588589</v>
      </c>
      <c r="AZ10" s="34" t="n">
        <v>0.167956881811469</v>
      </c>
      <c r="BA10" s="33" t="n">
        <v>5.819548872180451</v>
      </c>
      <c r="BB10" s="33" t="n">
        <v>4.071852748932807</v>
      </c>
      <c r="BC10" s="33" t="n">
        <v>9.891401621113257</v>
      </c>
      <c r="BD10" s="34" t="n">
        <v>0.7248208228092581</v>
      </c>
      <c r="BE10" s="34" t="n">
        <v>0.6194304998717468</v>
      </c>
      <c r="BF10" s="34" t="n">
        <v>0.5098807006861468</v>
      </c>
      <c r="BG10" s="34" t="n">
        <v>0.4042889664164445</v>
      </c>
      <c r="BH10" s="34" t="n">
        <v>0.3090434146207681</v>
      </c>
      <c r="BI10" s="34" t="n">
        <v>0.6411818957049634</v>
      </c>
      <c r="BJ10" s="34" t="n">
        <v>0.4992567387690882</v>
      </c>
      <c r="BK10" s="34" t="n">
        <v>0.5517653638469801</v>
      </c>
      <c r="BL10" s="34" t="n">
        <v>0.3820766039402278</v>
      </c>
      <c r="BM10" s="34" t="n">
        <v>0.627623048372359</v>
      </c>
      <c r="BN10" s="34" t="n">
        <v>0.2709078879606263</v>
      </c>
      <c r="BO10" s="24" t="inlineStr">
        <is>
          <t>1-1</t>
        </is>
      </c>
      <c r="BP10" s="34" t="n">
        <v>0.1363939537649744</v>
      </c>
      <c r="BQ10" s="24" t="inlineStr">
        <is>
          <t>1-0</t>
        </is>
      </c>
      <c r="BR10" s="34" t="n">
        <v>0.09506123524433489</v>
      </c>
      <c r="BS10" s="24" t="inlineStr">
        <is>
          <t>2-1</t>
        </is>
      </c>
      <c r="BT10" s="34" t="n">
        <v>0.08956201157553144</v>
      </c>
      <c r="BU10" s="34" t="n">
        <v>1</v>
      </c>
      <c r="BV10" s="34" t="n">
        <v>0.8</v>
      </c>
      <c r="BW10" s="34" t="n">
        <v>1</v>
      </c>
      <c r="BX10" s="34" t="n">
        <v>0.6</v>
      </c>
      <c r="BY10" s="34" t="n">
        <v>1</v>
      </c>
      <c r="BZ10" s="34" t="n">
        <v>0.6</v>
      </c>
      <c r="CA10" s="33" t="n">
        <v>9.800000000000001</v>
      </c>
      <c r="CB10" s="33" t="n">
        <v>9.800000000000001</v>
      </c>
    </row>
    <row r="11">
      <c r="A11" s="29" t="n">
        <v>46319.52083333334</v>
      </c>
      <c r="B11" s="24" t="inlineStr">
        <is>
          <t>League One</t>
        </is>
      </c>
      <c r="C11" s="24" t="inlineStr">
        <is>
          <t>Huddersfield</t>
        </is>
      </c>
      <c r="D11" s="24" t="inlineStr">
        <is>
          <t>Wigan</t>
        </is>
      </c>
      <c r="E11" s="33" t="n">
        <v>1.776243709676878</v>
      </c>
      <c r="F11" s="33" t="n">
        <v>1.082608487565075</v>
      </c>
      <c r="G11" s="33" t="n">
        <v>2.858852197241953</v>
      </c>
      <c r="H11" s="34" t="n">
        <v>0.5251569974413006</v>
      </c>
      <c r="I11" s="34" t="n">
        <v>0.2554387985590047</v>
      </c>
      <c r="J11" s="34" t="n">
        <v>0.2194042039996946</v>
      </c>
      <c r="K11" s="34" t="n">
        <v>0.7897792293892607</v>
      </c>
      <c r="L11" s="34" t="n">
        <v>0.5444546609502867</v>
      </c>
      <c r="M11" s="34" t="n">
        <v>0.3211790266136677</v>
      </c>
      <c r="N11" s="34" t="n">
        <v>0.560375901028761</v>
      </c>
      <c r="O11" s="34" t="n">
        <v>0.5300561790646144</v>
      </c>
      <c r="P11" s="34" t="n">
        <v>0.2945978947294676</v>
      </c>
      <c r="Q11" s="34" t="n">
        <v>0.2630240820376442</v>
      </c>
      <c r="R11" s="34" t="n">
        <v>0.09610636579223329</v>
      </c>
      <c r="S11" s="34" t="n">
        <v>0.3387108568328499</v>
      </c>
      <c r="T11" s="34" t="n">
        <v>0.1692732591513305</v>
      </c>
      <c r="U11" s="34" t="n">
        <v>0.2703508398199083</v>
      </c>
      <c r="V11" s="34" t="n">
        <v>0.1009132421383889</v>
      </c>
      <c r="W11" s="34" t="n">
        <v>0.2994961966351882</v>
      </c>
      <c r="X11" s="34" t="n">
        <v>0.2256608008061123</v>
      </c>
      <c r="Y11" s="34" t="n">
        <v>0.2994961966351882</v>
      </c>
      <c r="Z11" s="34" t="n">
        <v>0.08617094199246932</v>
      </c>
      <c r="AA11" s="34" t="n">
        <v>0.1332332620072253</v>
      </c>
      <c r="AB11" s="34" t="n">
        <v>0.08617094199246932</v>
      </c>
      <c r="AC11" s="34" t="n">
        <v>0.9138290580075307</v>
      </c>
      <c r="AD11" s="34" t="n">
        <v>0.7005038033648118</v>
      </c>
      <c r="AE11" s="34" t="n">
        <v>0.7053241512248178</v>
      </c>
      <c r="AF11" s="34" t="n">
        <v>0.2946758487751821</v>
      </c>
      <c r="AG11" s="34" t="n">
        <v>0.3854343925513571</v>
      </c>
      <c r="AH11" s="34" t="n">
        <v>0.4128031150811605</v>
      </c>
      <c r="AI11" s="34" t="n">
        <v>0.201762392273875</v>
      </c>
      <c r="AJ11" s="34" t="n">
        <v>0.6979718509634445</v>
      </c>
      <c r="AK11" s="34" t="n">
        <v>0.3363730625758202</v>
      </c>
      <c r="AL11" s="34" t="n">
        <v>0.8101682527665799</v>
      </c>
      <c r="AM11" s="34" t="n">
        <v>0.49473908723784</v>
      </c>
      <c r="AN11" s="34" t="n">
        <v>0.5654746349753095</v>
      </c>
      <c r="AO11" s="34" t="n">
        <v>0.3378398237540958</v>
      </c>
      <c r="AP11" s="34" t="n">
        <v>0.1702310386901432</v>
      </c>
      <c r="AQ11" s="34" t="n">
        <v>0.4822679314550047</v>
      </c>
      <c r="AR11" s="34" t="n">
        <v>0.321609646983998</v>
      </c>
      <c r="AS11" s="34" t="n">
        <v>0.04761507652956322</v>
      </c>
      <c r="AT11" s="34" t="n">
        <v>0.01620908580975022</v>
      </c>
      <c r="AU11" s="34" t="n">
        <v>0.1838528456028648</v>
      </c>
      <c r="AV11" s="34" t="n">
        <v>0.1381573419064115</v>
      </c>
      <c r="AW11" s="34" t="n">
        <v>0.09079231377875317</v>
      </c>
      <c r="AX11" s="34" t="n">
        <v>0.03071953050128945</v>
      </c>
      <c r="AY11" s="34" t="n">
        <v>0.04761507652956322</v>
      </c>
      <c r="AZ11" s="34" t="n">
        <v>0.1234274732508504</v>
      </c>
      <c r="BA11" s="33" t="n">
        <v>5.35418701171875</v>
      </c>
      <c r="BB11" s="33" t="n">
        <v>4.33135986328125</v>
      </c>
      <c r="BC11" s="33" t="n">
        <v>9.685546875</v>
      </c>
      <c r="BD11" s="34" t="n">
        <v>0.706842849527094</v>
      </c>
      <c r="BE11" s="34" t="n">
        <v>0.5985656730539547</v>
      </c>
      <c r="BF11" s="34" t="n">
        <v>0.4877033553665236</v>
      </c>
      <c r="BG11" s="34" t="n">
        <v>0.382449388724218</v>
      </c>
      <c r="BH11" s="34" t="n">
        <v>0.2889326329677424</v>
      </c>
      <c r="BI11" s="34" t="n">
        <v>0.5809049073362303</v>
      </c>
      <c r="BJ11" s="34" t="n">
        <v>0.4341347926243136</v>
      </c>
      <c r="BK11" s="34" t="n">
        <v>0.5935491712529311</v>
      </c>
      <c r="BL11" s="34" t="n">
        <v>0.4254221251541302</v>
      </c>
      <c r="BM11" s="34" t="n">
        <v>0.553094113242987</v>
      </c>
      <c r="BN11" s="34" t="n">
        <v>0.337244014512559</v>
      </c>
      <c r="BO11" s="24" t="inlineStr">
        <is>
          <t>1-1</t>
        </is>
      </c>
      <c r="BP11" s="34" t="n">
        <v>0.1212785900359599</v>
      </c>
      <c r="BQ11" s="24" t="inlineStr">
        <is>
          <t>2-1</t>
        </is>
      </c>
      <c r="BR11" s="34" t="n">
        <v>0.0979183330317521</v>
      </c>
      <c r="BS11" s="24" t="inlineStr">
        <is>
          <t>1-0</t>
        </is>
      </c>
      <c r="BT11" s="34" t="n">
        <v>0.09081505723938614</v>
      </c>
      <c r="BU11" s="34" t="n">
        <v>0.75</v>
      </c>
      <c r="BV11" s="34" t="n">
        <v>0.5</v>
      </c>
      <c r="BW11" s="34" t="n">
        <v>0.75</v>
      </c>
      <c r="BX11" s="34" t="n">
        <v>0.5</v>
      </c>
      <c r="BY11" s="34" t="n">
        <v>0.5</v>
      </c>
      <c r="BZ11" s="34" t="n">
        <v>0.75</v>
      </c>
      <c r="CA11" s="33" t="n">
        <v>7</v>
      </c>
      <c r="CB11" s="33" t="n">
        <v>11</v>
      </c>
    </row>
    <row r="12">
      <c r="A12" s="29" t="n">
        <v>46319.52083333334</v>
      </c>
      <c r="B12" s="24" t="inlineStr">
        <is>
          <t>League One</t>
        </is>
      </c>
      <c r="C12" s="24" t="inlineStr">
        <is>
          <t>Luton</t>
        </is>
      </c>
      <c r="D12" s="24" t="inlineStr">
        <is>
          <t>Leicester</t>
        </is>
      </c>
      <c r="E12" s="33" t="n">
        <v>1.354348559029904</v>
      </c>
      <c r="F12" s="33" t="n">
        <v>1.375881417683021</v>
      </c>
      <c r="G12" s="33" t="n">
        <v>2.730229976712925</v>
      </c>
      <c r="H12" s="34" t="n">
        <v>0.3546609678455743</v>
      </c>
      <c r="I12" s="34" t="n">
        <v>0.2808027627725718</v>
      </c>
      <c r="J12" s="34" t="n">
        <v>0.3645362693818539</v>
      </c>
      <c r="K12" s="34" t="n">
        <v>0.7689232090392292</v>
      </c>
      <c r="L12" s="34" t="n">
        <v>0.5137513028837024</v>
      </c>
      <c r="M12" s="34" t="n">
        <v>0.2925830327345563</v>
      </c>
      <c r="N12" s="34" t="n">
        <v>0.5666223082110955</v>
      </c>
      <c r="O12" s="34" t="n">
        <v>0.3923062870047964</v>
      </c>
      <c r="P12" s="34" t="n">
        <v>0.3998122085607932</v>
      </c>
      <c r="Q12" s="34" t="n">
        <v>0.1555808715007839</v>
      </c>
      <c r="R12" s="34" t="n">
        <v>0.1607040410861854</v>
      </c>
      <c r="S12" s="34" t="n">
        <v>0.2526168970270051</v>
      </c>
      <c r="T12" s="34" t="n">
        <v>0.2581154394766424</v>
      </c>
      <c r="U12" s="34" t="n">
        <v>0.175262252312262</v>
      </c>
      <c r="V12" s="34" t="n">
        <v>0.1807607947618993</v>
      </c>
      <c r="W12" s="34" t="n">
        <v>0.166307868536761</v>
      </c>
      <c r="X12" s="34" t="n">
        <v>0.1883530993088133</v>
      </c>
      <c r="Y12" s="34" t="n">
        <v>0.166307868536761</v>
      </c>
      <c r="Z12" s="34" t="n">
        <v>0.1729953556584029</v>
      </c>
      <c r="AA12" s="34" t="n">
        <v>0.191540913723451</v>
      </c>
      <c r="AB12" s="34" t="n">
        <v>0.1729953556584029</v>
      </c>
      <c r="AC12" s="34" t="n">
        <v>0.827004644341597</v>
      </c>
      <c r="AD12" s="34" t="n">
        <v>0.8336921314632391</v>
      </c>
      <c r="AE12" s="34" t="n">
        <v>0.4931344970300847</v>
      </c>
      <c r="AF12" s="34" t="n">
        <v>0.5068655029699153</v>
      </c>
      <c r="AG12" s="34" t="n">
        <v>0.2812224184663706</v>
      </c>
      <c r="AH12" s="34" t="n">
        <v>0.4317351680805825</v>
      </c>
      <c r="AI12" s="34" t="n">
        <v>0.287042391891767</v>
      </c>
      <c r="AJ12" s="34" t="n">
        <v>0.6812570886694846</v>
      </c>
      <c r="AK12" s="34" t="n">
        <v>0.3168158501600113</v>
      </c>
      <c r="AL12" s="34" t="n">
        <v>0.7954329644456736</v>
      </c>
      <c r="AM12" s="34" t="n">
        <v>0.4708134716199418</v>
      </c>
      <c r="AN12" s="34" t="n">
        <v>0.5418943455899973</v>
      </c>
      <c r="AO12" s="34" t="n">
        <v>0.2358608642913212</v>
      </c>
      <c r="AP12" s="34" t="n">
        <v>0.2411139976056449</v>
      </c>
      <c r="AQ12" s="34" t="n">
        <v>0.4762201674243817</v>
      </c>
      <c r="AR12" s="34" t="n">
        <v>0.2058267202170858</v>
      </c>
      <c r="AS12" s="34" t="n">
        <v>0.05160066781931359</v>
      </c>
      <c r="AT12" s="34" t="n">
        <v>0.0237949237655198</v>
      </c>
      <c r="AU12" s="34" t="n">
        <v>0.1376660706484011</v>
      </c>
      <c r="AV12" s="34" t="n">
        <v>0.1533006645567399</v>
      </c>
      <c r="AW12" s="34" t="n">
        <v>0.1407682845526685</v>
      </c>
      <c r="AX12" s="34" t="n">
        <v>0.02331836267909508</v>
      </c>
      <c r="AY12" s="34" t="n">
        <v>0.05160066781931359</v>
      </c>
      <c r="AZ12" s="34" t="n">
        <v>0.2121232527471569</v>
      </c>
      <c r="BA12" s="33" t="n">
        <v>5.428115844726562</v>
      </c>
      <c r="BB12" s="33" t="n">
        <v>4.87060546875</v>
      </c>
      <c r="BC12" s="33" t="n">
        <v>10.29872131347656</v>
      </c>
      <c r="BD12" s="34" t="n">
        <v>0.7578709230600184</v>
      </c>
      <c r="BE12" s="34" t="n">
        <v>0.6586356440824965</v>
      </c>
      <c r="BF12" s="34" t="n">
        <v>0.552475412296154</v>
      </c>
      <c r="BG12" s="34" t="n">
        <v>0.4471665046756869</v>
      </c>
      <c r="BH12" s="34" t="n">
        <v>0.3494056927799779</v>
      </c>
      <c r="BI12" s="34" t="n">
        <v>0.5909501060044879</v>
      </c>
      <c r="BJ12" s="34" t="n">
        <v>0.4447288501518185</v>
      </c>
      <c r="BK12" s="34" t="n">
        <v>0.6707677628795315</v>
      </c>
      <c r="BL12" s="34" t="n">
        <v>0.5109987950272828</v>
      </c>
      <c r="BM12" s="34" t="n">
        <v>0.5030544306552038</v>
      </c>
      <c r="BN12" s="34" t="n">
        <v>0.3889628597290201</v>
      </c>
      <c r="BO12" s="24" t="inlineStr">
        <is>
          <t>1-1</t>
        </is>
      </c>
      <c r="BP12" s="34" t="n">
        <v>0.1336535565133115</v>
      </c>
      <c r="BQ12" s="24" t="inlineStr">
        <is>
          <t>1-2</t>
        </is>
      </c>
      <c r="BR12" s="34" t="n">
        <v>0.08358702036996037</v>
      </c>
      <c r="BS12" s="24" t="inlineStr">
        <is>
          <t>2-1</t>
        </is>
      </c>
      <c r="BT12" s="34" t="n">
        <v>0.08227886439682969</v>
      </c>
      <c r="BU12" s="34" t="n">
        <v>0.75</v>
      </c>
      <c r="BV12" s="34" t="n">
        <v>0.25</v>
      </c>
      <c r="BW12" s="34" t="n">
        <v>0.75</v>
      </c>
      <c r="BX12" s="34" t="n">
        <v>0.5</v>
      </c>
      <c r="BY12" s="34" t="n">
        <v>0.75</v>
      </c>
      <c r="BZ12" s="34" t="n">
        <v>0</v>
      </c>
      <c r="CA12" s="33" t="n">
        <v>9.75</v>
      </c>
      <c r="CB12" s="33" t="n">
        <v>10.75</v>
      </c>
    </row>
    <row r="13">
      <c r="A13" s="29" t="n">
        <v>46319.52083333334</v>
      </c>
      <c r="B13" s="24" t="inlineStr">
        <is>
          <t>League Two</t>
        </is>
      </c>
      <c r="C13" s="24" t="inlineStr">
        <is>
          <t>Northampton</t>
        </is>
      </c>
      <c r="D13" s="24" t="inlineStr">
        <is>
          <t>Colchester</t>
        </is>
      </c>
      <c r="E13" s="33" t="n">
        <v>1.39065084902271</v>
      </c>
      <c r="F13" s="33" t="n">
        <v>1.194065253190709</v>
      </c>
      <c r="G13" s="33" t="n">
        <v>2.584716102213419</v>
      </c>
      <c r="H13" s="34" t="n">
        <v>0.4019282030666363</v>
      </c>
      <c r="I13" s="34" t="n">
        <v>0.2883418783939897</v>
      </c>
      <c r="J13" s="34" t="n">
        <v>0.3097299185393741</v>
      </c>
      <c r="K13" s="34" t="n">
        <v>0.7421729187438428</v>
      </c>
      <c r="L13" s="34" t="n">
        <v>0.4777265832045343</v>
      </c>
      <c r="M13" s="34" t="n">
        <v>0.2606767306599479</v>
      </c>
      <c r="N13" s="34" t="n">
        <v>0.5360404309278226</v>
      </c>
      <c r="O13" s="34" t="n">
        <v>0.4049351771437799</v>
      </c>
      <c r="P13" s="34" t="n">
        <v>0.3352266283182026</v>
      </c>
      <c r="Q13" s="34" t="n">
        <v>0.1642472315495036</v>
      </c>
      <c r="R13" s="34" t="n">
        <v>0.1192283939856535</v>
      </c>
      <c r="S13" s="34" t="n">
        <v>0.3029870559752286</v>
      </c>
      <c r="T13" s="34" t="n">
        <v>0.2489133129162214</v>
      </c>
      <c r="U13" s="34" t="n">
        <v>0.215046256155956</v>
      </c>
      <c r="V13" s="34" t="n">
        <v>0.1609725130969489</v>
      </c>
      <c r="W13" s="34" t="n">
        <v>0.1947677305146146</v>
      </c>
      <c r="X13" s="34" t="n">
        <v>0.2071604725520217</v>
      </c>
      <c r="Y13" s="34" t="n">
        <v>0.1947677305146146</v>
      </c>
      <c r="Z13" s="34" t="n">
        <v>0.133624446588271</v>
      </c>
      <c r="AA13" s="34" t="n">
        <v>0.1761054719511032</v>
      </c>
      <c r="AB13" s="34" t="n">
        <v>0.133624446588271</v>
      </c>
      <c r="AC13" s="34" t="n">
        <v>0.8663755534117292</v>
      </c>
      <c r="AD13" s="34" t="n">
        <v>0.8052322694853854</v>
      </c>
      <c r="AE13" s="34" t="n">
        <v>0.5647770900999465</v>
      </c>
      <c r="AF13" s="34" t="n">
        <v>0.4352229099000537</v>
      </c>
      <c r="AG13" s="34" t="n">
        <v>0.3098311920484397</v>
      </c>
      <c r="AH13" s="34" t="n">
        <v>0.4357373566506028</v>
      </c>
      <c r="AI13" s="34" t="n">
        <v>0.2544314295380473</v>
      </c>
      <c r="AJ13" s="34" t="n">
        <v>0.6744193383217132</v>
      </c>
      <c r="AK13" s="34" t="n">
        <v>0.3090705921001889</v>
      </c>
      <c r="AL13" s="34" t="n">
        <v>0.7683600523717917</v>
      </c>
      <c r="AM13" s="34" t="n">
        <v>0.4295699664528386</v>
      </c>
      <c r="AN13" s="34" t="n">
        <v>0.5181968781134206</v>
      </c>
      <c r="AO13" s="34" t="n">
        <v>0.2469019218741181</v>
      </c>
      <c r="AP13" s="34" t="n">
        <v>0.1986965991106397</v>
      </c>
      <c r="AQ13" s="34" t="n">
        <v>0.449438616147371</v>
      </c>
      <c r="AR13" s="34" t="n">
        <v>0.240074098809567</v>
      </c>
      <c r="AS13" s="34" t="n">
        <v>0.05056344607692819</v>
      </c>
      <c r="AT13" s="34" t="n">
        <v>0.01919357231603077</v>
      </c>
      <c r="AU13" s="34" t="n">
        <v>0.1511219781974556</v>
      </c>
      <c r="AV13" s="34" t="n">
        <v>0.1621683229407261</v>
      </c>
      <c r="AW13" s="34" t="n">
        <v>0.1224469653691854</v>
      </c>
      <c r="AX13" s="34" t="n">
        <v>0.0232553576775551</v>
      </c>
      <c r="AY13" s="34" t="n">
        <v>0.05056344607692818</v>
      </c>
      <c r="AZ13" s="34" t="n">
        <v>0.1806125625690377</v>
      </c>
      <c r="BA13" s="33" t="n">
        <v>5.268223189552828</v>
      </c>
      <c r="BB13" s="33" t="n">
        <v>4.039337954254597</v>
      </c>
      <c r="BC13" s="33" t="n">
        <v>9.307561143807426</v>
      </c>
      <c r="BD13" s="34" t="n">
        <v>0.6715756974298043</v>
      </c>
      <c r="BE13" s="34" t="n">
        <v>0.5585263565341115</v>
      </c>
      <c r="BF13" s="34" t="n">
        <v>0.4460696094565475</v>
      </c>
      <c r="BG13" s="34" t="n">
        <v>0.3423381505737593</v>
      </c>
      <c r="BH13" s="34" t="n">
        <v>0.2527950977346866</v>
      </c>
      <c r="BI13" s="34" t="n">
        <v>0.5690050439927619</v>
      </c>
      <c r="BJ13" s="34" t="n">
        <v>0.4217154189091019</v>
      </c>
      <c r="BK13" s="34" t="n">
        <v>0.5463225693539496</v>
      </c>
      <c r="BL13" s="34" t="n">
        <v>0.3765767210397123</v>
      </c>
      <c r="BM13" s="34" t="n">
        <v>0.5769033666181922</v>
      </c>
      <c r="BN13" s="34" t="n">
        <v>0.3125292258618151</v>
      </c>
      <c r="BO13" s="24" t="inlineStr">
        <is>
          <t>1-1</t>
        </is>
      </c>
      <c r="BP13" s="34" t="n">
        <v>0.1377561674032038</v>
      </c>
      <c r="BQ13" s="24" t="inlineStr">
        <is>
          <t>1-0</t>
        </is>
      </c>
      <c r="BR13" s="34" t="n">
        <v>0.09235613897235449</v>
      </c>
      <c r="BS13" s="24" t="inlineStr">
        <is>
          <t>0-0</t>
        </is>
      </c>
      <c r="BT13" s="34" t="n">
        <v>0.08794079981927254</v>
      </c>
      <c r="BU13" s="34" t="n">
        <v>0</v>
      </c>
      <c r="BV13" s="34" t="n">
        <v>0.6</v>
      </c>
      <c r="BW13" s="34" t="n">
        <v>0.4</v>
      </c>
      <c r="BX13" s="34" t="n">
        <v>0.6</v>
      </c>
      <c r="BY13" s="34" t="n">
        <v>0.2</v>
      </c>
      <c r="BZ13" s="34" t="n">
        <v>0.8</v>
      </c>
      <c r="CA13" s="33" t="n">
        <v>8.4</v>
      </c>
      <c r="CB13" s="33" t="n">
        <v>9.199999999999999</v>
      </c>
    </row>
    <row r="14">
      <c r="A14" s="29" t="n">
        <v>46319.52083333334</v>
      </c>
      <c r="B14" s="24" t="inlineStr">
        <is>
          <t>Championship</t>
        </is>
      </c>
      <c r="C14" s="24" t="inlineStr">
        <is>
          <t>Portsmouth</t>
        </is>
      </c>
      <c r="D14" s="24" t="inlineStr">
        <is>
          <t>Millwall</t>
        </is>
      </c>
      <c r="E14" s="33" t="n">
        <v>1.339460596331733</v>
      </c>
      <c r="F14" s="33" t="n">
        <v>1.35258634650386</v>
      </c>
      <c r="G14" s="33" t="n">
        <v>2.692046942835593</v>
      </c>
      <c r="H14" s="34" t="n">
        <v>0.3553902626085629</v>
      </c>
      <c r="I14" s="34" t="n">
        <v>0.2831622977438689</v>
      </c>
      <c r="J14" s="34" t="n">
        <v>0.3614474396475681</v>
      </c>
      <c r="K14" s="34" t="n">
        <v>0.7621658597695489</v>
      </c>
      <c r="L14" s="34" t="n">
        <v>0.5044250999978566</v>
      </c>
      <c r="M14" s="34" t="n">
        <v>0.2841549381381362</v>
      </c>
      <c r="N14" s="34" t="n">
        <v>0.5594575614411871</v>
      </c>
      <c r="O14" s="34" t="n">
        <v>0.3870917476589948</v>
      </c>
      <c r="P14" s="34" t="n">
        <v>0.3916901155048497</v>
      </c>
      <c r="Q14" s="34" t="n">
        <v>0.1520691495726035</v>
      </c>
      <c r="R14" s="34" t="n">
        <v>0.1551638886074251</v>
      </c>
      <c r="S14" s="34" t="n">
        <v>0.258570694078519</v>
      </c>
      <c r="T14" s="34" t="n">
        <v>0.261986995336465</v>
      </c>
      <c r="U14" s="34" t="n">
        <v>0.1785554432223481</v>
      </c>
      <c r="V14" s="34" t="n">
        <v>0.1819717444802941</v>
      </c>
      <c r="W14" s="34" t="n">
        <v>0.1658009238957069</v>
      </c>
      <c r="X14" s="34" t="n">
        <v>0.189589338712856</v>
      </c>
      <c r="Y14" s="34" t="n">
        <v>0.1658009238957069</v>
      </c>
      <c r="Z14" s="34" t="n">
        <v>0.1698799943468008</v>
      </c>
      <c r="AA14" s="34" t="n">
        <v>0.1915674453007673</v>
      </c>
      <c r="AB14" s="34" t="n">
        <v>0.1698799943468008</v>
      </c>
      <c r="AC14" s="34" t="n">
        <v>0.8301200056531993</v>
      </c>
      <c r="AD14" s="34" t="n">
        <v>0.8341990761042932</v>
      </c>
      <c r="AE14" s="34" t="n">
        <v>0.4957750708284865</v>
      </c>
      <c r="AF14" s="34" t="n">
        <v>0.5042249291715134</v>
      </c>
      <c r="AG14" s="34" t="n">
        <v>0.296360002289903</v>
      </c>
      <c r="AH14" s="34" t="n">
        <v>0.4033960810023036</v>
      </c>
      <c r="AI14" s="34" t="n">
        <v>0.3002438593049318</v>
      </c>
      <c r="AJ14" s="34" t="n">
        <v>0.7230447425239139</v>
      </c>
      <c r="AK14" s="34" t="n">
        <v>0.3674620208146982</v>
      </c>
      <c r="AL14" s="34" t="n">
        <v>0.7554040544334972</v>
      </c>
      <c r="AM14" s="34" t="n">
        <v>0.4109767282786855</v>
      </c>
      <c r="AN14" s="34" t="n">
        <v>0.5461909300393887</v>
      </c>
      <c r="AO14" s="34" t="n">
        <v>0.2378046454345565</v>
      </c>
      <c r="AP14" s="34" t="n">
        <v>0.2410783420662913</v>
      </c>
      <c r="AQ14" s="34" t="n">
        <v>0.399629669641474</v>
      </c>
      <c r="AR14" s="34" t="n">
        <v>0.2229598876394787</v>
      </c>
      <c r="AS14" s="34" t="n">
        <v>0.05231505493013447</v>
      </c>
      <c r="AT14" s="34" t="n">
        <v>0.02108501041093996</v>
      </c>
      <c r="AU14" s="34" t="n">
        <v>0.1238737595963653</v>
      </c>
      <c r="AV14" s="34" t="n">
        <v>0.1539859032062605</v>
      </c>
      <c r="AW14" s="34" t="n">
        <v>0.1255363658232479</v>
      </c>
      <c r="AX14" s="34" t="n">
        <v>0.02082964904231143</v>
      </c>
      <c r="AY14" s="34" t="n">
        <v>0.05231505493013446</v>
      </c>
      <c r="AZ14" s="34" t="n">
        <v>0.2270991055882644</v>
      </c>
      <c r="BA14" s="33" t="n">
        <v>6.382622989062426</v>
      </c>
      <c r="BB14" s="33" t="n">
        <v>4.847798063769336</v>
      </c>
      <c r="BC14" s="33" t="n">
        <v>11.23042105283176</v>
      </c>
      <c r="BD14" s="34" t="n">
        <v>0.8214709600741116</v>
      </c>
      <c r="BE14" s="34" t="n">
        <v>0.737487743654649</v>
      </c>
      <c r="BF14" s="34" t="n">
        <v>0.6420354009557746</v>
      </c>
      <c r="BG14" s="34" t="n">
        <v>0.5414376742210254</v>
      </c>
      <c r="BH14" s="34" t="n">
        <v>0.4422206530308314</v>
      </c>
      <c r="BI14" s="34" t="n">
        <v>0.704715586151361</v>
      </c>
      <c r="BJ14" s="34" t="n">
        <v>0.5721207329625</v>
      </c>
      <c r="BK14" s="34" t="n">
        <v>0.6677637794122786</v>
      </c>
      <c r="BL14" s="34" t="n">
        <v>0.5075301841438826</v>
      </c>
      <c r="BM14" s="34" t="n">
        <v>0.5977337680346508</v>
      </c>
      <c r="BN14" s="34" t="n">
        <v>0.3057594503893216</v>
      </c>
      <c r="BO14" s="24" t="inlineStr">
        <is>
          <t>1-1</t>
        </is>
      </c>
      <c r="BP14" s="34" t="n">
        <v>0.13500400795723</v>
      </c>
      <c r="BQ14" s="24" t="inlineStr">
        <is>
          <t>1-2</t>
        </is>
      </c>
      <c r="BR14" s="34" t="n">
        <v>0.08300208085738536</v>
      </c>
      <c r="BS14" s="24" t="inlineStr">
        <is>
          <t>2-1</t>
        </is>
      </c>
      <c r="BT14" s="34" t="n">
        <v>0.08219661318434784</v>
      </c>
      <c r="BU14" s="34" t="n">
        <v>0.6</v>
      </c>
      <c r="BV14" s="34" t="n">
        <v>0.8</v>
      </c>
      <c r="BW14" s="34" t="n">
        <v>0.6</v>
      </c>
      <c r="BX14" s="34" t="n">
        <v>0.2</v>
      </c>
      <c r="BY14" s="34" t="n">
        <v>0.8</v>
      </c>
      <c r="BZ14" s="34" t="n">
        <v>1</v>
      </c>
      <c r="CA14" s="33" t="n">
        <v>11.6</v>
      </c>
      <c r="CB14" s="33" t="n">
        <v>11.4</v>
      </c>
    </row>
    <row r="15">
      <c r="A15" s="29" t="n">
        <v>46319.52083333334</v>
      </c>
      <c r="B15" s="24" t="inlineStr">
        <is>
          <t>Championship</t>
        </is>
      </c>
      <c r="C15" s="24" t="inlineStr">
        <is>
          <t>Sheffield United</t>
        </is>
      </c>
      <c r="D15" s="24" t="inlineStr">
        <is>
          <t>Derby</t>
        </is>
      </c>
      <c r="E15" s="33" t="n">
        <v>1.530324858785708</v>
      </c>
      <c r="F15" s="33" t="n">
        <v>1.156207011784742</v>
      </c>
      <c r="G15" s="33" t="n">
        <v>2.68653187057045</v>
      </c>
      <c r="H15" s="34" t="n">
        <v>0.4470056182733317</v>
      </c>
      <c r="I15" s="34" t="n">
        <v>0.2777850378655283</v>
      </c>
      <c r="J15" s="34" t="n">
        <v>0.27520934386114</v>
      </c>
      <c r="K15" s="34" t="n">
        <v>0.7609375862340189</v>
      </c>
      <c r="L15" s="34" t="n">
        <v>0.5030702077935689</v>
      </c>
      <c r="M15" s="34" t="n">
        <v>0.2829402841096079</v>
      </c>
      <c r="N15" s="34" t="n">
        <v>0.5490262357704196</v>
      </c>
      <c r="O15" s="34" t="n">
        <v>0.4522720147880275</v>
      </c>
      <c r="P15" s="34" t="n">
        <v>0.3214901644036204</v>
      </c>
      <c r="Q15" s="34" t="n">
        <v>0.1988023915632066</v>
      </c>
      <c r="R15" s="34" t="n">
        <v>0.1111574166157399</v>
      </c>
      <c r="S15" s="34" t="n">
        <v>0.314677501690694</v>
      </c>
      <c r="T15" s="34" t="n">
        <v>0.2164654800391222</v>
      </c>
      <c r="U15" s="34" t="n">
        <v>0.234508284190458</v>
      </c>
      <c r="V15" s="34" t="n">
        <v>0.1362962625388862</v>
      </c>
      <c r="W15" s="34" t="n">
        <v>0.2310148538718435</v>
      </c>
      <c r="X15" s="34" t="n">
        <v>0.2159907644014882</v>
      </c>
      <c r="Y15" s="34" t="n">
        <v>0.2310148538718435</v>
      </c>
      <c r="Z15" s="34" t="n">
        <v>0.1149681920913578</v>
      </c>
      <c r="AA15" s="34" t="n">
        <v>0.1602411517697822</v>
      </c>
      <c r="AB15" s="34" t="n">
        <v>0.1149681920913578</v>
      </c>
      <c r="AC15" s="34" t="n">
        <v>0.8850318079086421</v>
      </c>
      <c r="AD15" s="34" t="n">
        <v>0.7689851461281565</v>
      </c>
      <c r="AE15" s="34" t="n">
        <v>0.6189370778919173</v>
      </c>
      <c r="AF15" s="34" t="n">
        <v>0.3810629221080826</v>
      </c>
      <c r="AG15" s="34" t="n">
        <v>0.3546858108427507</v>
      </c>
      <c r="AH15" s="34" t="n">
        <v>0.4011996356960568</v>
      </c>
      <c r="AI15" s="34" t="n">
        <v>0.2441144613977058</v>
      </c>
      <c r="AJ15" s="34" t="n">
        <v>0.7223153178691368</v>
      </c>
      <c r="AK15" s="34" t="n">
        <v>0.3665264380529202</v>
      </c>
      <c r="AL15" s="34" t="n">
        <v>0.7546974235731914</v>
      </c>
      <c r="AM15" s="34" t="n">
        <v>0.4099826333870826</v>
      </c>
      <c r="AN15" s="34" t="n">
        <v>0.5451295094032883</v>
      </c>
      <c r="AO15" s="34" t="n">
        <v>0.2853683157021122</v>
      </c>
      <c r="AP15" s="34" t="n">
        <v>0.192355672710941</v>
      </c>
      <c r="AQ15" s="34" t="n">
        <v>0.3994422376402055</v>
      </c>
      <c r="AR15" s="34" t="n">
        <v>0.2870073456779373</v>
      </c>
      <c r="AS15" s="34" t="n">
        <v>0.05076704826812464</v>
      </c>
      <c r="AT15" s="34" t="n">
        <v>0.0169113343830494</v>
      </c>
      <c r="AU15" s="34" t="n">
        <v>0.148058141327286</v>
      </c>
      <c r="AV15" s="34" t="n">
        <v>0.1521459569100617</v>
      </c>
      <c r="AW15" s="34" t="n">
        <v>0.1009954555329068</v>
      </c>
      <c r="AX15" s="34" t="n">
        <v>0.02399259655691222</v>
      </c>
      <c r="AY15" s="34" t="n">
        <v>0.05076704826812465</v>
      </c>
      <c r="AZ15" s="34" t="n">
        <v>0.1693547557114379</v>
      </c>
      <c r="BA15" s="33" t="n">
        <v>5.326131045122063</v>
      </c>
      <c r="BB15" s="33" t="n">
        <v>5.929175052059938</v>
      </c>
      <c r="BC15" s="33" t="n">
        <v>11.255306097182</v>
      </c>
      <c r="BD15" s="34" t="n">
        <v>0.8229544025511568</v>
      </c>
      <c r="BE15" s="34" t="n">
        <v>0.7393859729259444</v>
      </c>
      <c r="BF15" s="34" t="n">
        <v>0.6442599355335625</v>
      </c>
      <c r="BG15" s="34" t="n">
        <v>0.5438529202487582</v>
      </c>
      <c r="BH15" s="34" t="n">
        <v>0.4446726811594465</v>
      </c>
      <c r="BI15" s="34" t="n">
        <v>0.5770469690932769</v>
      </c>
      <c r="BJ15" s="34" t="n">
        <v>0.4300929657393676</v>
      </c>
      <c r="BK15" s="34" t="n">
        <v>0.7865551695705928</v>
      </c>
      <c r="BL15" s="34" t="n">
        <v>0.6543534143506557</v>
      </c>
      <c r="BM15" s="34" t="n">
        <v>0.390829950846976</v>
      </c>
      <c r="BN15" s="34" t="n">
        <v>0.5074076187522157</v>
      </c>
      <c r="BO15" s="24" t="inlineStr">
        <is>
          <t>1-1</t>
        </is>
      </c>
      <c r="BP15" s="34" t="n">
        <v>0.1325764114317305</v>
      </c>
      <c r="BQ15" s="24" t="inlineStr">
        <is>
          <t>2-1</t>
        </is>
      </c>
      <c r="BR15" s="34" t="n">
        <v>0.09222044459208135</v>
      </c>
      <c r="BS15" s="24" t="inlineStr">
        <is>
          <t>1-0</t>
        </is>
      </c>
      <c r="BT15" s="34" t="n">
        <v>0.09218845649234489</v>
      </c>
      <c r="BU15" s="34" t="n">
        <v>0.6666666666666666</v>
      </c>
      <c r="BV15" s="34" t="n">
        <v>0.7142857142857143</v>
      </c>
      <c r="BW15" s="34" t="n">
        <v>0.6666666666666666</v>
      </c>
      <c r="BX15" s="34" t="n">
        <v>0.4285714285714285</v>
      </c>
      <c r="BY15" s="34" t="n">
        <v>0.3333333333333333</v>
      </c>
      <c r="BZ15" s="34" t="n">
        <v>0.8571428571428571</v>
      </c>
      <c r="CA15" s="33" t="n">
        <v>10.83333333333333</v>
      </c>
      <c r="CB15" s="33" t="n">
        <v>12.28571428571429</v>
      </c>
    </row>
    <row r="16">
      <c r="A16" s="29" t="n">
        <v>46319.625</v>
      </c>
      <c r="B16" s="24" t="inlineStr">
        <is>
          <t>League One</t>
        </is>
      </c>
      <c r="C16" s="24" t="inlineStr">
        <is>
          <t>AFC Wimbledon</t>
        </is>
      </c>
      <c r="D16" s="24" t="inlineStr">
        <is>
          <t>Wycombe</t>
        </is>
      </c>
      <c r="E16" s="33" t="n">
        <v>1.246981011472669</v>
      </c>
      <c r="F16" s="33" t="n">
        <v>1.451649399307065</v>
      </c>
      <c r="G16" s="33" t="n">
        <v>2.698630410779734</v>
      </c>
      <c r="H16" s="34" t="n">
        <v>0.3123829358137835</v>
      </c>
      <c r="I16" s="34" t="n">
        <v>0.2810502891983397</v>
      </c>
      <c r="J16" s="34" t="n">
        <v>0.4065667749878768</v>
      </c>
      <c r="K16" s="34" t="n">
        <v>0.7632729357153623</v>
      </c>
      <c r="L16" s="34" t="n">
        <v>0.5060397056673628</v>
      </c>
      <c r="M16" s="34" t="n">
        <v>0.2856055450189375</v>
      </c>
      <c r="N16" s="34" t="n">
        <v>0.5579248485867241</v>
      </c>
      <c r="O16" s="34" t="n">
        <v>0.3542826295226987</v>
      </c>
      <c r="P16" s="34" t="n">
        <v>0.4258634247659613</v>
      </c>
      <c r="Q16" s="34" t="n">
        <v>0.1308571225497261</v>
      </c>
      <c r="R16" s="34" t="n">
        <v>0.1791173045659086</v>
      </c>
      <c r="S16" s="34" t="n">
        <v>0.2341838010754363</v>
      </c>
      <c r="T16" s="34" t="n">
        <v>0.2873710846599894</v>
      </c>
      <c r="U16" s="34" t="n">
        <v>0.1547040667532863</v>
      </c>
      <c r="V16" s="34" t="n">
        <v>0.2078913503378395</v>
      </c>
      <c r="W16" s="34" t="n">
        <v>0.1379876219900925</v>
      </c>
      <c r="X16" s="34" t="n">
        <v>0.174395313823691</v>
      </c>
      <c r="Y16" s="34" t="n">
        <v>0.1379876219900925</v>
      </c>
      <c r="Z16" s="34" t="n">
        <v>0.2015483046486555</v>
      </c>
      <c r="AA16" s="34" t="n">
        <v>0.2050184703392212</v>
      </c>
      <c r="AB16" s="34" t="n">
        <v>0.2015483046486555</v>
      </c>
      <c r="AC16" s="34" t="n">
        <v>0.7984516953513443</v>
      </c>
      <c r="AD16" s="34" t="n">
        <v>0.8620123780099073</v>
      </c>
      <c r="AE16" s="34" t="n">
        <v>0.4344990075390154</v>
      </c>
      <c r="AF16" s="34" t="n">
        <v>0.5655009924609847</v>
      </c>
      <c r="AG16" s="34" t="n">
        <v>0.255267760062777</v>
      </c>
      <c r="AH16" s="34" t="n">
        <v>0.4339578489862815</v>
      </c>
      <c r="AI16" s="34" t="n">
        <v>0.3107743678598255</v>
      </c>
      <c r="AJ16" s="34" t="n">
        <v>0.6770110287118191</v>
      </c>
      <c r="AK16" s="34" t="n">
        <v>0.3119891859666844</v>
      </c>
      <c r="AL16" s="34" t="n">
        <v>0.7916411217475319</v>
      </c>
      <c r="AM16" s="34" t="n">
        <v>0.4648312555177662</v>
      </c>
      <c r="AN16" s="34" t="n">
        <v>0.535949770204875</v>
      </c>
      <c r="AO16" s="34" t="n">
        <v>0.2097277748506736</v>
      </c>
      <c r="AP16" s="34" t="n">
        <v>0.2595984759226036</v>
      </c>
      <c r="AQ16" s="34" t="n">
        <v>0.4746793589553987</v>
      </c>
      <c r="AR16" s="34" t="n">
        <v>0.1790249095852782</v>
      </c>
      <c r="AS16" s="34" t="n">
        <v>0.05096287931748818</v>
      </c>
      <c r="AT16" s="34" t="n">
        <v>0.0252798668197986</v>
      </c>
      <c r="AU16" s="34" t="n">
        <v>0.124725237678201</v>
      </c>
      <c r="AV16" s="34" t="n">
        <v>0.1547602386806272</v>
      </c>
      <c r="AW16" s="34" t="n">
        <v>0.1544722141204084</v>
      </c>
      <c r="AX16" s="34" t="n">
        <v>0.02081470387397346</v>
      </c>
      <c r="AY16" s="34" t="n">
        <v>0.05096287931748817</v>
      </c>
      <c r="AZ16" s="34" t="n">
        <v>0.2389966602639686</v>
      </c>
      <c r="BA16" s="33" t="n">
        <v>5.9908447265625</v>
      </c>
      <c r="BB16" s="33" t="n">
        <v>4.87060546875</v>
      </c>
      <c r="BC16" s="33" t="n">
        <v>10.8614501953125</v>
      </c>
      <c r="BD16" s="34" t="n">
        <v>0.7982005448649518</v>
      </c>
      <c r="BE16" s="34" t="n">
        <v>0.7080788586565911</v>
      </c>
      <c r="BF16" s="34" t="n">
        <v>0.6079957684085752</v>
      </c>
      <c r="BG16" s="34" t="n">
        <v>0.5049335252398035</v>
      </c>
      <c r="BH16" s="34" t="n">
        <v>0.40561393546903</v>
      </c>
      <c r="BI16" s="34" t="n">
        <v>0.6615909917368207</v>
      </c>
      <c r="BJ16" s="34" t="n">
        <v>0.5221731018604258</v>
      </c>
      <c r="BK16" s="34" t="n">
        <v>0.6707677628795315</v>
      </c>
      <c r="BL16" s="34" t="n">
        <v>0.5109987950272828</v>
      </c>
      <c r="BM16" s="34" t="n">
        <v>0.559098569619242</v>
      </c>
      <c r="BN16" s="34" t="n">
        <v>0.3393576649728436</v>
      </c>
      <c r="BO16" s="24" t="inlineStr">
        <is>
          <t>1-1</t>
        </is>
      </c>
      <c r="BP16" s="34" t="n">
        <v>0.1340028953703292</v>
      </c>
      <c r="BQ16" s="24" t="inlineStr">
        <is>
          <t>1-2</t>
        </is>
      </c>
      <c r="BR16" s="34" t="n">
        <v>0.08842055571352085</v>
      </c>
      <c r="BS16" s="24" t="inlineStr">
        <is>
          <t>0-1</t>
        </is>
      </c>
      <c r="BT16" s="34" t="n">
        <v>0.08551051604582731</v>
      </c>
      <c r="BU16" s="34" t="n">
        <v>0.5</v>
      </c>
      <c r="BV16" s="34" t="n">
        <v>0.5</v>
      </c>
      <c r="BW16" s="34" t="n">
        <v>0.25</v>
      </c>
      <c r="BX16" s="34" t="n">
        <v>1</v>
      </c>
      <c r="BY16" s="34" t="n">
        <v>0.5</v>
      </c>
      <c r="BZ16" s="34" t="n">
        <v>0.75</v>
      </c>
      <c r="CA16" s="33" t="n">
        <v>12</v>
      </c>
      <c r="CB16" s="33" t="n">
        <v>10.5</v>
      </c>
    </row>
    <row r="17">
      <c r="A17" s="29" t="n">
        <v>46319.625</v>
      </c>
      <c r="B17" s="24" t="inlineStr">
        <is>
          <t>Premier League</t>
        </is>
      </c>
      <c r="C17" s="24" t="inlineStr">
        <is>
          <t>Arsenal</t>
        </is>
      </c>
      <c r="D17" s="24" t="inlineStr">
        <is>
          <t>Everton</t>
        </is>
      </c>
      <c r="E17" s="33" t="n">
        <v>2.306816791752427</v>
      </c>
      <c r="F17" s="33" t="n">
        <v>0.8877937787874428</v>
      </c>
      <c r="G17" s="33" t="n">
        <v>3.19461057053987</v>
      </c>
      <c r="H17" s="34" t="n">
        <v>0.6837160333194052</v>
      </c>
      <c r="I17" s="34" t="n">
        <v>0.1958168935475396</v>
      </c>
      <c r="J17" s="34" t="n">
        <v>0.1204670731330551</v>
      </c>
      <c r="K17" s="34" t="n">
        <v>0.836482616858047</v>
      </c>
      <c r="L17" s="34" t="n">
        <v>0.6189587975643974</v>
      </c>
      <c r="M17" s="34" t="n">
        <v>0.3962620212113634</v>
      </c>
      <c r="N17" s="34" t="n">
        <v>0.5382336069256718</v>
      </c>
      <c r="O17" s="34" t="n">
        <v>0.670704739551291</v>
      </c>
      <c r="P17" s="34" t="n">
        <v>0.2230543980003191</v>
      </c>
      <c r="Q17" s="34" t="n">
        <v>0.4057500820628933</v>
      </c>
      <c r="R17" s="34" t="n">
        <v>0.06086208725799342</v>
      </c>
      <c r="S17" s="34" t="n">
        <v>0.4115627515727508</v>
      </c>
      <c r="T17" s="34" t="n">
        <v>0.09958073917793341</v>
      </c>
      <c r="U17" s="34" t="n">
        <v>0.3621856538963947</v>
      </c>
      <c r="V17" s="34" t="n">
        <v>0.05020364150157734</v>
      </c>
      <c r="W17" s="34" t="n">
        <v>0.4614551469477006</v>
      </c>
      <c r="X17" s="34" t="n">
        <v>0.2222608863717046</v>
      </c>
      <c r="Y17" s="34" t="n">
        <v>0.4614551469477006</v>
      </c>
      <c r="Z17" s="34" t="n">
        <v>0.04009162196706787</v>
      </c>
      <c r="AA17" s="34" t="n">
        <v>0.08037545116598725</v>
      </c>
      <c r="AB17" s="34" t="n">
        <v>0.04009162196706787</v>
      </c>
      <c r="AC17" s="34" t="n">
        <v>0.9599083780329319</v>
      </c>
      <c r="AD17" s="34" t="n">
        <v>0.5385448530522994</v>
      </c>
      <c r="AE17" s="34" t="n">
        <v>0.8501994481524505</v>
      </c>
      <c r="AF17" s="34" t="n">
        <v>0.1498005518475494</v>
      </c>
      <c r="AG17" s="34" t="n">
        <v>0.5083978065812824</v>
      </c>
      <c r="AH17" s="34" t="n">
        <v>0.3511511801800739</v>
      </c>
      <c r="AI17" s="34" t="n">
        <v>0.1404496884557944</v>
      </c>
      <c r="AJ17" s="34" t="n">
        <v>0.7565882510049798</v>
      </c>
      <c r="AK17" s="34" t="n">
        <v>0.4126459230363413</v>
      </c>
      <c r="AL17" s="34" t="n">
        <v>0.8316330981394793</v>
      </c>
      <c r="AM17" s="34" t="n">
        <v>0.5316605651065178</v>
      </c>
      <c r="AN17" s="34" t="n">
        <v>0.6292038311992014</v>
      </c>
      <c r="AO17" s="34" t="n">
        <v>0.4628615877719671</v>
      </c>
      <c r="AP17" s="34" t="n">
        <v>0.126816273646444</v>
      </c>
      <c r="AQ17" s="34" t="n">
        <v>0.4631902144897724</v>
      </c>
      <c r="AR17" s="34" t="n">
        <v>0.4607983053500384</v>
      </c>
      <c r="AS17" s="34" t="n">
        <v>0.03790261358213736</v>
      </c>
      <c r="AT17" s="34" t="n">
        <v>0.009692593979580154</v>
      </c>
      <c r="AU17" s="34" t="n">
        <v>0.1977920440872479</v>
      </c>
      <c r="AV17" s="34" t="n">
        <v>0.1032194943028577</v>
      </c>
      <c r="AW17" s="34" t="n">
        <v>0.05013668285275177</v>
      </c>
      <c r="AX17" s="34" t="n">
        <v>0.03351862424982906</v>
      </c>
      <c r="AY17" s="34" t="n">
        <v>0.03790261358213735</v>
      </c>
      <c r="AZ17" s="34" t="n">
        <v>0.06902725536717626</v>
      </c>
      <c r="BA17" s="33" t="n">
        <v>5.385857779894086</v>
      </c>
      <c r="BB17" s="33" t="n">
        <v>4.103951927151654</v>
      </c>
      <c r="BC17" s="33" t="n">
        <v>9.48980970704574</v>
      </c>
      <c r="BD17" s="34" t="n">
        <v>0.6889451266693177</v>
      </c>
      <c r="BE17" s="34" t="n">
        <v>0.5781018232472575</v>
      </c>
      <c r="BF17" s="34" t="n">
        <v>0.4662745857451919</v>
      </c>
      <c r="BG17" s="34" t="n">
        <v>0.3616597640309327</v>
      </c>
      <c r="BH17" s="34" t="n">
        <v>0.2700724581352097</v>
      </c>
      <c r="BI17" s="34" t="n">
        <v>0.5852296932383377</v>
      </c>
      <c r="BJ17" s="34" t="n">
        <v>0.4386834401436648</v>
      </c>
      <c r="BK17" s="34" t="n">
        <v>0.5570938351527081</v>
      </c>
      <c r="BL17" s="34" t="n">
        <v>0.3874932869252355</v>
      </c>
      <c r="BM17" s="34" t="n">
        <v>0.5816804212702782</v>
      </c>
      <c r="BN17" s="34" t="n">
        <v>0.3095000436866153</v>
      </c>
      <c r="BO17" s="24" t="inlineStr">
        <is>
          <t>2-0</t>
        </is>
      </c>
      <c r="BP17" s="34" t="n">
        <v>0.1090454678779407</v>
      </c>
      <c r="BQ17" s="24" t="inlineStr">
        <is>
          <t>2-1</t>
        </is>
      </c>
      <c r="BR17" s="34" t="n">
        <v>0.09680988798700166</v>
      </c>
      <c r="BS17" s="24" t="inlineStr">
        <is>
          <t>1-1</t>
        </is>
      </c>
      <c r="BT17" s="34" t="n">
        <v>0.092327121223011</v>
      </c>
      <c r="BU17" s="34" t="n">
        <v>0.5</v>
      </c>
      <c r="BV17" s="34" t="n">
        <v>0</v>
      </c>
      <c r="BW17" s="34" t="n">
        <v>0</v>
      </c>
      <c r="BX17" s="34" t="n">
        <v>0.5</v>
      </c>
      <c r="BY17" s="34" t="n">
        <v>0.5</v>
      </c>
      <c r="BZ17" s="34" t="n">
        <v>1</v>
      </c>
      <c r="CA17" s="33" t="n">
        <v>8</v>
      </c>
      <c r="CB17" s="33" t="n">
        <v>10.5</v>
      </c>
    </row>
    <row r="18">
      <c r="A18" s="29" t="n">
        <v>46319.625</v>
      </c>
      <c r="B18" s="24" t="inlineStr">
        <is>
          <t>League Two</t>
        </is>
      </c>
      <c r="C18" s="24" t="inlineStr">
        <is>
          <t>Barnet</t>
        </is>
      </c>
      <c r="D18" s="24" t="inlineStr">
        <is>
          <t>Oldham</t>
        </is>
      </c>
      <c r="E18" s="33" t="n">
        <v>1.543638418103696</v>
      </c>
      <c r="F18" s="33" t="n">
        <v>1.171898920402622</v>
      </c>
      <c r="G18" s="33" t="n">
        <v>2.715537338506318</v>
      </c>
      <c r="H18" s="34" t="n">
        <v>0.4468854539173593</v>
      </c>
      <c r="I18" s="34" t="n">
        <v>0.2761476727144029</v>
      </c>
      <c r="J18" s="34" t="n">
        <v>0.2769668733682378</v>
      </c>
      <c r="K18" s="34" t="n">
        <v>0.7661149505241428</v>
      </c>
      <c r="L18" s="34" t="n">
        <v>0.5101735214298626</v>
      </c>
      <c r="M18" s="34" t="n">
        <v>0.2893356556878001</v>
      </c>
      <c r="N18" s="34" t="n">
        <v>0.5547585934123678</v>
      </c>
      <c r="O18" s="34" t="n">
        <v>0.4566720527524127</v>
      </c>
      <c r="P18" s="34" t="n">
        <v>0.327193162609365</v>
      </c>
      <c r="Q18" s="34" t="n">
        <v>0.2021837469150021</v>
      </c>
      <c r="R18" s="34" t="n">
        <v>0.1144767013107142</v>
      </c>
      <c r="S18" s="34" t="n">
        <v>0.3097781536103492</v>
      </c>
      <c r="T18" s="34" t="n">
        <v>0.2136026659216143</v>
      </c>
      <c r="U18" s="34" t="n">
        <v>0.231638740666018</v>
      </c>
      <c r="V18" s="34" t="n">
        <v>0.1354632529772831</v>
      </c>
      <c r="W18" s="34" t="n">
        <v>0.2318700818234695</v>
      </c>
      <c r="X18" s="34" t="n">
        <v>0.2150153720938899</v>
      </c>
      <c r="Y18" s="34" t="n">
        <v>0.2318700818234695</v>
      </c>
      <c r="Z18" s="34" t="n">
        <v>0.1166141848165875</v>
      </c>
      <c r="AA18" s="34" t="n">
        <v>0.1603526885516502</v>
      </c>
      <c r="AB18" s="34" t="n">
        <v>0.1166141848165875</v>
      </c>
      <c r="AC18" s="34" t="n">
        <v>0.8833858151834127</v>
      </c>
      <c r="AD18" s="34" t="n">
        <v>0.7681299181765308</v>
      </c>
      <c r="AE18" s="34" t="n">
        <v>0.6173710259289392</v>
      </c>
      <c r="AF18" s="34" t="n">
        <v>0.3826289740710609</v>
      </c>
      <c r="AG18" s="34" t="n">
        <v>0.3405835401046963</v>
      </c>
      <c r="AH18" s="34" t="n">
        <v>0.4217726071173001</v>
      </c>
      <c r="AI18" s="34" t="n">
        <v>0.2376438076054881</v>
      </c>
      <c r="AJ18" s="34" t="n">
        <v>0.6923955579991232</v>
      </c>
      <c r="AK18" s="34" t="n">
        <v>0.3297481472207708</v>
      </c>
      <c r="AL18" s="34" t="n">
        <v>0.7848880605814539</v>
      </c>
      <c r="AM18" s="34" t="n">
        <v>0.454347345695858</v>
      </c>
      <c r="AN18" s="34" t="n">
        <v>0.5434530066731454</v>
      </c>
      <c r="AO18" s="34" t="n">
        <v>0.2844794754536557</v>
      </c>
      <c r="AP18" s="34" t="n">
        <v>0.1933073044239079</v>
      </c>
      <c r="AQ18" s="34" t="n">
        <v>0.455482558766426</v>
      </c>
      <c r="AR18" s="34" t="n">
        <v>0.2716614404909709</v>
      </c>
      <c r="AS18" s="34" t="n">
        <v>0.05040491942675646</v>
      </c>
      <c r="AT18" s="34" t="n">
        <v>0.01851702808868944</v>
      </c>
      <c r="AU18" s="34" t="n">
        <v>0.1609060367665644</v>
      </c>
      <c r="AV18" s="34" t="n">
        <v>0.1513976889375111</v>
      </c>
      <c r="AW18" s="34" t="n">
        <v>0.1094687055607327</v>
      </c>
      <c r="AX18" s="34" t="n">
        <v>0.02628789421984326</v>
      </c>
      <c r="AY18" s="34" t="n">
        <v>0.05040491942675646</v>
      </c>
      <c r="AZ18" s="34" t="n">
        <v>0.1609508840675216</v>
      </c>
      <c r="BA18" s="33" t="n">
        <v>6.396580283195298</v>
      </c>
      <c r="BB18" s="33" t="n">
        <v>4.551215602457921</v>
      </c>
      <c r="BC18" s="33" t="n">
        <v>10.94779588565322</v>
      </c>
      <c r="BD18" s="34" t="n">
        <v>0.8038641718301782</v>
      </c>
      <c r="BE18" s="34" t="n">
        <v>0.7151742054042008</v>
      </c>
      <c r="BF18" s="34" t="n">
        <v>0.6161365511079417</v>
      </c>
      <c r="BG18" s="34" t="n">
        <v>0.5135870180543453</v>
      </c>
      <c r="BH18" s="34" t="n">
        <v>0.414215146115925</v>
      </c>
      <c r="BI18" s="34" t="n">
        <v>0.7061623207534046</v>
      </c>
      <c r="BJ18" s="34" t="n">
        <v>0.5738335368443922</v>
      </c>
      <c r="BK18" s="34" t="n">
        <v>0.626602189939192</v>
      </c>
      <c r="BL18" s="34" t="n">
        <v>0.4611571181631063</v>
      </c>
      <c r="BM18" s="34" t="n">
        <v>0.6291028904637581</v>
      </c>
      <c r="BN18" s="34" t="n">
        <v>0.2758306348032037</v>
      </c>
      <c r="BO18" s="24" t="inlineStr">
        <is>
          <t>1-1</t>
        </is>
      </c>
      <c r="BP18" s="34" t="n">
        <v>0.1316697083777377</v>
      </c>
      <c r="BQ18" s="24" t="inlineStr">
        <is>
          <t>2-1</t>
        </is>
      </c>
      <c r="BR18" s="34" t="n">
        <v>0.09238655470563002</v>
      </c>
      <c r="BS18" s="24" t="inlineStr">
        <is>
          <t>1-0</t>
        </is>
      </c>
      <c r="BT18" s="34" t="n">
        <v>0.09017171535892764</v>
      </c>
      <c r="BU18" s="34" t="n">
        <v>0.8</v>
      </c>
      <c r="BV18" s="34" t="n">
        <v>0.4</v>
      </c>
      <c r="BW18" s="34" t="n">
        <v>1</v>
      </c>
      <c r="BX18" s="34" t="n">
        <v>0.4</v>
      </c>
      <c r="BY18" s="34" t="n">
        <v>0.8</v>
      </c>
      <c r="BZ18" s="34" t="n">
        <v>0.8</v>
      </c>
      <c r="CA18" s="33" t="n">
        <v>11.4</v>
      </c>
      <c r="CB18" s="33" t="n">
        <v>11.6</v>
      </c>
    </row>
    <row r="19">
      <c r="A19" s="29" t="n">
        <v>46319.625</v>
      </c>
      <c r="B19" s="24" t="inlineStr">
        <is>
          <t>Championship</t>
        </is>
      </c>
      <c r="C19" s="24" t="inlineStr">
        <is>
          <t>Blackburn</t>
        </is>
      </c>
      <c r="D19" s="24" t="inlineStr">
        <is>
          <t>Wrexham</t>
        </is>
      </c>
      <c r="E19" s="33" t="n">
        <v>1.252337038243732</v>
      </c>
      <c r="F19" s="33" t="n">
        <v>1.357473271595007</v>
      </c>
      <c r="G19" s="33" t="n">
        <v>2.609810309838739</v>
      </c>
      <c r="H19" s="34" t="n">
        <v>0.3314661624788026</v>
      </c>
      <c r="I19" s="34" t="n">
        <v>0.2879085611539171</v>
      </c>
      <c r="J19" s="34" t="n">
        <v>0.3806252763672804</v>
      </c>
      <c r="K19" s="34" t="n">
        <v>0.7470071589244406</v>
      </c>
      <c r="L19" s="34" t="n">
        <v>0.4840302959263242</v>
      </c>
      <c r="M19" s="34" t="n">
        <v>0.2661341780677273</v>
      </c>
      <c r="N19" s="34" t="n">
        <v>0.5429056713649588</v>
      </c>
      <c r="O19" s="34" t="n">
        <v>0.3562009157354291</v>
      </c>
      <c r="P19" s="34" t="n">
        <v>0.3933981684416</v>
      </c>
      <c r="Q19" s="34" t="n">
        <v>0.132055722100926</v>
      </c>
      <c r="R19" s="34" t="n">
        <v>0.1563211163477254</v>
      </c>
      <c r="S19" s="34" t="n">
        <v>0.2573101629050448</v>
      </c>
      <c r="T19" s="34" t="n">
        <v>0.2858360331216572</v>
      </c>
      <c r="U19" s="34" t="n">
        <v>0.1712582955133839</v>
      </c>
      <c r="V19" s="34" t="n">
        <v>0.1997841657299965</v>
      </c>
      <c r="W19" s="34" t="n">
        <v>0.1479615027875846</v>
      </c>
      <c r="X19" s="34" t="n">
        <v>0.183504659691218</v>
      </c>
      <c r="Y19" s="34" t="n">
        <v>0.1479615027875846</v>
      </c>
      <c r="Z19" s="34" t="n">
        <v>0.1806653467793137</v>
      </c>
      <c r="AA19" s="34" t="n">
        <v>0.1999599295879666</v>
      </c>
      <c r="AB19" s="34" t="n">
        <v>0.1806653467793137</v>
      </c>
      <c r="AC19" s="34" t="n">
        <v>0.8193346532206862</v>
      </c>
      <c r="AD19" s="34" t="n">
        <v>0.8520384972124153</v>
      </c>
      <c r="AE19" s="34" t="n">
        <v>0.4654825832703886</v>
      </c>
      <c r="AF19" s="34" t="n">
        <v>0.5345174167296116</v>
      </c>
      <c r="AG19" s="34" t="n">
        <v>0.2789540100424743</v>
      </c>
      <c r="AH19" s="34" t="n">
        <v>0.410650137935796</v>
      </c>
      <c r="AI19" s="34" t="n">
        <v>0.3103958056261649</v>
      </c>
      <c r="AJ19" s="34" t="n">
        <v>0.7119665797816771</v>
      </c>
      <c r="AK19" s="34" t="n">
        <v>0.353457452161794</v>
      </c>
      <c r="AL19" s="34" t="n">
        <v>0.7446529162837061</v>
      </c>
      <c r="AM19" s="34" t="n">
        <v>0.3960704560625258</v>
      </c>
      <c r="AN19" s="34" t="n">
        <v>0.5301679899309618</v>
      </c>
      <c r="AO19" s="34" t="n">
        <v>0.2161167774698807</v>
      </c>
      <c r="AP19" s="34" t="n">
        <v>0.2422974003655184</v>
      </c>
      <c r="AQ19" s="34" t="n">
        <v>0.3967729004216641</v>
      </c>
      <c r="AR19" s="34" t="n">
        <v>0.2062567044187072</v>
      </c>
      <c r="AS19" s="34" t="n">
        <v>0.05164810287035802</v>
      </c>
      <c r="AT19" s="34" t="n">
        <v>0.02104916231585209</v>
      </c>
      <c r="AU19" s="34" t="n">
        <v>0.1186685245252455</v>
      </c>
      <c r="AV19" s="34" t="n">
        <v>0.1596055710442124</v>
      </c>
      <c r="AW19" s="34" t="n">
        <v>0.1323759988171914</v>
      </c>
      <c r="AX19" s="34" t="n">
        <v>0.01904421284138915</v>
      </c>
      <c r="AY19" s="34" t="n">
        <v>0.05164810287035804</v>
      </c>
      <c r="AZ19" s="34" t="n">
        <v>0.2397034463796988</v>
      </c>
      <c r="BA19" s="33" t="n">
        <v>5.513777530469081</v>
      </c>
      <c r="BB19" s="33" t="n">
        <v>4.72303722361421</v>
      </c>
      <c r="BC19" s="33" t="n">
        <v>10.23681475408329</v>
      </c>
      <c r="BD19" s="34" t="n">
        <v>0.7530610537415476</v>
      </c>
      <c r="BE19" s="34" t="n">
        <v>0.6528593060585434</v>
      </c>
      <c r="BF19" s="34" t="n">
        <v>0.5461223218515937</v>
      </c>
      <c r="BG19" s="34" t="n">
        <v>0.4406928463433941</v>
      </c>
      <c r="BH19" s="34" t="n">
        <v>0.343237514140565</v>
      </c>
      <c r="BI19" s="34" t="n">
        <v>0.6023692470110137</v>
      </c>
      <c r="BJ19" s="34" t="n">
        <v>0.4568958341106628</v>
      </c>
      <c r="BK19" s="34" t="n">
        <v>0.6509255610294532</v>
      </c>
      <c r="BL19" s="34" t="n">
        <v>0.4883024882658063</v>
      </c>
      <c r="BM19" s="34" t="n">
        <v>0.5272843088122391</v>
      </c>
      <c r="BN19" s="34" t="n">
        <v>0.3653502285530066</v>
      </c>
      <c r="BO19" s="24" t="inlineStr">
        <is>
          <t>1-1</t>
        </is>
      </c>
      <c r="BP19" s="34" t="n">
        <v>0.1375368625949501</v>
      </c>
      <c r="BQ19" s="24" t="inlineStr">
        <is>
          <t>0-1</t>
        </is>
      </c>
      <c r="BR19" s="34" t="n">
        <v>0.08733679382532396</v>
      </c>
      <c r="BS19" s="24" t="inlineStr">
        <is>
          <t>0-0</t>
        </is>
      </c>
      <c r="BT19" s="34" t="n">
        <v>0.08605186739166086</v>
      </c>
      <c r="BU19" s="34" t="n">
        <v>0.8333333333333334</v>
      </c>
      <c r="BV19" s="34" t="n">
        <v>0.4285714285714285</v>
      </c>
      <c r="BW19" s="34" t="n">
        <v>0.8333333333333334</v>
      </c>
      <c r="BX19" s="34" t="n">
        <v>0.5714285714285714</v>
      </c>
      <c r="BY19" s="34" t="n">
        <v>0.5</v>
      </c>
      <c r="BZ19" s="34" t="n">
        <v>0.7142857142857143</v>
      </c>
      <c r="CA19" s="33" t="n">
        <v>10.66666666666667</v>
      </c>
      <c r="CB19" s="33" t="n">
        <v>9.571428571428571</v>
      </c>
    </row>
    <row r="20">
      <c r="A20" s="29" t="n">
        <v>46319.625</v>
      </c>
      <c r="B20" s="24" t="inlineStr">
        <is>
          <t>League One</t>
        </is>
      </c>
      <c r="C20" s="24" t="inlineStr">
        <is>
          <t>Blackpool</t>
        </is>
      </c>
      <c r="D20" s="24" t="inlineStr">
        <is>
          <t>Mansfield</t>
        </is>
      </c>
      <c r="E20" s="33" t="n">
        <v>1.562578401635513</v>
      </c>
      <c r="F20" s="33" t="n">
        <v>1.259535065643321</v>
      </c>
      <c r="G20" s="33" t="n">
        <v>2.822113467278834</v>
      </c>
      <c r="H20" s="34" t="n">
        <v>0.4323128814610352</v>
      </c>
      <c r="I20" s="34" t="n">
        <v>0.2718304942504207</v>
      </c>
      <c r="J20" s="34" t="n">
        <v>0.2958566242885439</v>
      </c>
      <c r="K20" s="34" t="n">
        <v>0.7843665200180157</v>
      </c>
      <c r="L20" s="34" t="n">
        <v>0.5358004721143723</v>
      </c>
      <c r="M20" s="34" t="n">
        <v>0.3129855586543688</v>
      </c>
      <c r="N20" s="34" t="n">
        <v>0.5778054856413323</v>
      </c>
      <c r="O20" s="34" t="n">
        <v>0.4628960590432626</v>
      </c>
      <c r="P20" s="34" t="n">
        <v>0.3587756583120443</v>
      </c>
      <c r="Q20" s="34" t="n">
        <v>0.2070169581294013</v>
      </c>
      <c r="R20" s="34" t="n">
        <v>0.1336725744233569</v>
      </c>
      <c r="S20" s="34" t="n">
        <v>0.283785966165296</v>
      </c>
      <c r="T20" s="34" t="n">
        <v>0.2095951252121463</v>
      </c>
      <c r="U20" s="34" t="n">
        <v>0.2125993891465212</v>
      </c>
      <c r="V20" s="34" t="n">
        <v>0.1384085481933715</v>
      </c>
      <c r="W20" s="34" t="n">
        <v>0.2241768162295326</v>
      </c>
      <c r="X20" s="34" t="n">
        <v>0.2081360652315027</v>
      </c>
      <c r="Y20" s="34" t="n">
        <v>0.2241768162295326</v>
      </c>
      <c r="Z20" s="34" t="n">
        <v>0.1303563721628116</v>
      </c>
      <c r="AA20" s="34" t="n">
        <v>0.1655002521257323</v>
      </c>
      <c r="AB20" s="34" t="n">
        <v>0.1303563721628116</v>
      </c>
      <c r="AC20" s="34" t="n">
        <v>0.8696436278371883</v>
      </c>
      <c r="AD20" s="34" t="n">
        <v>0.7758231837704671</v>
      </c>
      <c r="AE20" s="34" t="n">
        <v>0.5936981404020913</v>
      </c>
      <c r="AF20" s="34" t="n">
        <v>0.4063018595979084</v>
      </c>
      <c r="AG20" s="34" t="n">
        <v>0.3294292285675819</v>
      </c>
      <c r="AH20" s="34" t="n">
        <v>0.4220703570010555</v>
      </c>
      <c r="AI20" s="34" t="n">
        <v>0.2485003753005209</v>
      </c>
      <c r="AJ20" s="34" t="n">
        <v>0.6932890630724733</v>
      </c>
      <c r="AK20" s="34" t="n">
        <v>0.330802841620044</v>
      </c>
      <c r="AL20" s="34" t="n">
        <v>0.8060711459338581</v>
      </c>
      <c r="AM20" s="34" t="n">
        <v>0.4879760441457671</v>
      </c>
      <c r="AN20" s="34" t="n">
        <v>0.5588403095342394</v>
      </c>
      <c r="AO20" s="34" t="n">
        <v>0.2865805888335819</v>
      </c>
      <c r="AP20" s="34" t="n">
        <v>0.2127750981153223</v>
      </c>
      <c r="AQ20" s="34" t="n">
        <v>0.4805761643350177</v>
      </c>
      <c r="AR20" s="34" t="n">
        <v>0.2572698393671355</v>
      </c>
      <c r="AS20" s="34" t="n">
        <v>0.05120186633803139</v>
      </c>
      <c r="AT20" s="34" t="n">
        <v>0.02095731226716366</v>
      </c>
      <c r="AU20" s="34" t="n">
        <v>0.159064703709383</v>
      </c>
      <c r="AV20" s="34" t="n">
        <v>0.1460136883028705</v>
      </c>
      <c r="AW20" s="34" t="n">
        <v>0.1169917097453697</v>
      </c>
      <c r="AX20" s="34" t="n">
        <v>0.02768460937647633</v>
      </c>
      <c r="AY20" s="34" t="n">
        <v>0.05120186633803141</v>
      </c>
      <c r="AZ20" s="34" t="n">
        <v>0.1696137385608103</v>
      </c>
      <c r="BA20" s="33" t="n">
        <v>5.084564208984375</v>
      </c>
      <c r="BB20" s="33" t="n">
        <v>5.2880859375</v>
      </c>
      <c r="BC20" s="33" t="n">
        <v>10.37265014648438</v>
      </c>
      <c r="BD20" s="34" t="n">
        <v>0.7635161452634722</v>
      </c>
      <c r="BE20" s="34" t="n">
        <v>0.6654468954446395</v>
      </c>
      <c r="BF20" s="34" t="n">
        <v>0.5600017925459304</v>
      </c>
      <c r="BG20" s="34" t="n">
        <v>0.4548715991480239</v>
      </c>
      <c r="BH20" s="34" t="n">
        <v>0.3567815496062805</v>
      </c>
      <c r="BI20" s="34" t="n">
        <v>0.5428053976990816</v>
      </c>
      <c r="BJ20" s="34" t="n">
        <v>0.3948649765347252</v>
      </c>
      <c r="BK20" s="34" t="n">
        <v>0.7218024001945936</v>
      </c>
      <c r="BL20" s="34" t="n">
        <v>0.5717754407584198</v>
      </c>
      <c r="BM20" s="34" t="n">
        <v>0.4250353285586111</v>
      </c>
      <c r="BN20" s="34" t="n">
        <v>0.4666061459443259</v>
      </c>
      <c r="BO20" s="24" t="inlineStr">
        <is>
          <t>1-1</t>
        </is>
      </c>
      <c r="BP20" s="34" t="n">
        <v>0.1287706409760063</v>
      </c>
      <c r="BQ20" s="24" t="inlineStr">
        <is>
          <t>2-1</t>
        </is>
      </c>
      <c r="BR20" s="34" t="n">
        <v>0.09146101016084923</v>
      </c>
      <c r="BS20" s="24" t="inlineStr">
        <is>
          <t>1-0</t>
        </is>
      </c>
      <c r="BT20" s="34" t="n">
        <v>0.081235983796821</v>
      </c>
      <c r="BU20" s="34" t="n">
        <v>0.75</v>
      </c>
      <c r="BV20" s="34" t="n">
        <v>1</v>
      </c>
      <c r="BW20" s="34" t="n">
        <v>0.75</v>
      </c>
      <c r="BX20" s="34" t="n">
        <v>0.75</v>
      </c>
      <c r="BY20" s="34" t="n">
        <v>0.75</v>
      </c>
      <c r="BZ20" s="34" t="n">
        <v>0.75</v>
      </c>
      <c r="CA20" s="33" t="n">
        <v>12.5</v>
      </c>
      <c r="CB20" s="33" t="n">
        <v>8.75</v>
      </c>
    </row>
    <row r="21">
      <c r="A21" s="29" t="n">
        <v>46319.625</v>
      </c>
      <c r="B21" s="24" t="inlineStr">
        <is>
          <t>League One</t>
        </is>
      </c>
      <c r="C21" s="24" t="inlineStr">
        <is>
          <t>Bromley</t>
        </is>
      </c>
      <c r="D21" s="24" t="inlineStr">
        <is>
          <t>Peterborough</t>
        </is>
      </c>
      <c r="E21" s="33" t="n">
        <v>1.315637407535691</v>
      </c>
      <c r="F21" s="33" t="n">
        <v>1.458148930439266</v>
      </c>
      <c r="G21" s="33" t="n">
        <v>2.773786337974957</v>
      </c>
      <c r="H21" s="34" t="n">
        <v>0.328876308208495</v>
      </c>
      <c r="I21" s="34" t="n">
        <v>0.2773970255897108</v>
      </c>
      <c r="J21" s="34" t="n">
        <v>0.3937266662017943</v>
      </c>
      <c r="K21" s="34" t="n">
        <v>0.7763961477892598</v>
      </c>
      <c r="L21" s="34" t="n">
        <v>0.5242740758867641</v>
      </c>
      <c r="M21" s="34" t="n">
        <v>0.3022357661729443</v>
      </c>
      <c r="N21" s="34" t="n">
        <v>0.573430908641955</v>
      </c>
      <c r="O21" s="34" t="n">
        <v>0.3787068614850545</v>
      </c>
      <c r="P21" s="34" t="n">
        <v>0.4280707083468662</v>
      </c>
      <c r="Q21" s="34" t="n">
        <v>0.1465035379218209</v>
      </c>
      <c r="R21" s="34" t="n">
        <v>0.1807229837062136</v>
      </c>
      <c r="S21" s="34" t="n">
        <v>0.2326666560235353</v>
      </c>
      <c r="T21" s="34" t="n">
        <v>0.2683032915658966</v>
      </c>
      <c r="U21" s="34" t="n">
        <v>0.1582657997921482</v>
      </c>
      <c r="V21" s="34" t="n">
        <v>0.1939024353345096</v>
      </c>
      <c r="W21" s="34" t="n">
        <v>0.1503183984004031</v>
      </c>
      <c r="X21" s="34" t="n">
        <v>0.1785579098080919</v>
      </c>
      <c r="Y21" s="34" t="n">
        <v>0.1503183984004031</v>
      </c>
      <c r="Z21" s="34" t="n">
        <v>0.1945299205870286</v>
      </c>
      <c r="AA21" s="34" t="n">
        <v>0.1991967456147657</v>
      </c>
      <c r="AB21" s="34" t="n">
        <v>0.1945299205870286</v>
      </c>
      <c r="AC21" s="34" t="n">
        <v>0.8054700794129712</v>
      </c>
      <c r="AD21" s="34" t="n">
        <v>0.8496816015995968</v>
      </c>
      <c r="AE21" s="34" t="n">
        <v>0.4551272550142607</v>
      </c>
      <c r="AF21" s="34" t="n">
        <v>0.5448727449857393</v>
      </c>
      <c r="AG21" s="34" t="n">
        <v>0.2671070361403005</v>
      </c>
      <c r="AH21" s="34" t="n">
        <v>0.4274776384339791</v>
      </c>
      <c r="AI21" s="34" t="n">
        <v>0.305415298755307</v>
      </c>
      <c r="AJ21" s="34" t="n">
        <v>0.6870184481209711</v>
      </c>
      <c r="AK21" s="34" t="n">
        <v>0.3234555986443614</v>
      </c>
      <c r="AL21" s="34" t="n">
        <v>0.8005467304854128</v>
      </c>
      <c r="AM21" s="34" t="n">
        <v>0.4789926793838155</v>
      </c>
      <c r="AN21" s="34" t="n">
        <v>0.5499903724264056</v>
      </c>
      <c r="AO21" s="34" t="n">
        <v>0.226423521384358</v>
      </c>
      <c r="AP21" s="34" t="n">
        <v>0.2611830445618136</v>
      </c>
      <c r="AQ21" s="34" t="n">
        <v>0.4783075951221449</v>
      </c>
      <c r="AR21" s="34" t="n">
        <v>0.1898704643170484</v>
      </c>
      <c r="AS21" s="34" t="n">
        <v>0.05165264443973127</v>
      </c>
      <c r="AT21" s="34" t="n">
        <v>0.02558380399060268</v>
      </c>
      <c r="AU21" s="34" t="n">
        <v>0.1285691042130277</v>
      </c>
      <c r="AV21" s="34" t="n">
        <v>0.1501403361446484</v>
      </c>
      <c r="AW21" s="34" t="n">
        <v>0.1487680180844733</v>
      </c>
      <c r="AX21" s="34" t="n">
        <v>0.02241218036612896</v>
      </c>
      <c r="AY21" s="34" t="n">
        <v>0.05165264443973126</v>
      </c>
      <c r="AZ21" s="34" t="n">
        <v>0.2313503347938196</v>
      </c>
      <c r="BA21" s="33" t="n">
        <v>4.56097412109375</v>
      </c>
      <c r="BB21" s="33" t="n">
        <v>4.799575805664063</v>
      </c>
      <c r="BC21" s="33" t="n">
        <v>9.360549926757812</v>
      </c>
      <c r="BD21" s="34" t="n">
        <v>0.676695857021451</v>
      </c>
      <c r="BE21" s="34" t="n">
        <v>0.5642681930226201</v>
      </c>
      <c r="BF21" s="34" t="n">
        <v>0.4519666106674332</v>
      </c>
      <c r="BG21" s="34" t="n">
        <v>0.3479491970787917</v>
      </c>
      <c r="BH21" s="34" t="n">
        <v>0.2577873774316443</v>
      </c>
      <c r="BI21" s="34" t="n">
        <v>0.4627182983641741</v>
      </c>
      <c r="BJ21" s="34" t="n">
        <v>0.3168897813628655</v>
      </c>
      <c r="BK21" s="34" t="n">
        <v>0.6613370743212486</v>
      </c>
      <c r="BL21" s="34" t="n">
        <v>0.5001486569576474</v>
      </c>
      <c r="BM21" s="34" t="n">
        <v>0.4160992333937715</v>
      </c>
      <c r="BN21" s="34" t="n">
        <v>0.4680738786931865</v>
      </c>
      <c r="BO21" s="24" t="inlineStr">
        <is>
          <t>1-1</t>
        </is>
      </c>
      <c r="BP21" s="34" t="n">
        <v>0.1317318924090652</v>
      </c>
      <c r="BQ21" s="24" t="inlineStr">
        <is>
          <t>1-2</t>
        </is>
      </c>
      <c r="BR21" s="34" t="n">
        <v>0.08731123546409948</v>
      </c>
      <c r="BS21" s="24" t="inlineStr">
        <is>
          <t>0-1</t>
        </is>
      </c>
      <c r="BT21" s="34" t="n">
        <v>0.07904965526210041</v>
      </c>
      <c r="BU21" s="34" t="n">
        <v>0.5</v>
      </c>
      <c r="BV21" s="34" t="n">
        <v>0.5</v>
      </c>
      <c r="BW21" s="34" t="n">
        <v>0.5</v>
      </c>
      <c r="BX21" s="34" t="n">
        <v>0.25</v>
      </c>
      <c r="BY21" s="34" t="n">
        <v>0.5</v>
      </c>
      <c r="BZ21" s="34" t="n">
        <v>0.25</v>
      </c>
      <c r="CA21" s="33" t="n">
        <v>8.75</v>
      </c>
      <c r="CB21" s="33" t="n">
        <v>8.25</v>
      </c>
    </row>
    <row r="22">
      <c r="A22" s="29" t="n">
        <v>46319.625</v>
      </c>
      <c r="B22" s="24" t="inlineStr">
        <is>
          <t>League One</t>
        </is>
      </c>
      <c r="C22" s="24" t="inlineStr">
        <is>
          <t>Burton</t>
        </is>
      </c>
      <c r="D22" s="24" t="inlineStr">
        <is>
          <t>Leyton Orient</t>
        </is>
      </c>
      <c r="E22" s="33" t="n">
        <v>1.364804689125604</v>
      </c>
      <c r="F22" s="33" t="n">
        <v>1.245574652609253</v>
      </c>
      <c r="G22" s="33" t="n">
        <v>2.610379341734857</v>
      </c>
      <c r="H22" s="34" t="n">
        <v>0.3839998288276889</v>
      </c>
      <c r="I22" s="34" t="n">
        <v>0.2877365784500888</v>
      </c>
      <c r="J22" s="34" t="n">
        <v>0.3282635927222224</v>
      </c>
      <c r="K22" s="34" t="n">
        <v>0.7471088973976081</v>
      </c>
      <c r="L22" s="34" t="n">
        <v>0.4841728105805721</v>
      </c>
      <c r="M22" s="34" t="n">
        <v>0.266258168506022</v>
      </c>
      <c r="N22" s="34" t="n">
        <v>0.5427964318758582</v>
      </c>
      <c r="O22" s="34" t="n">
        <v>0.3959564818786139</v>
      </c>
      <c r="P22" s="34" t="n">
        <v>0.3537785966099352</v>
      </c>
      <c r="Q22" s="34" t="n">
        <v>0.1580622200275473</v>
      </c>
      <c r="R22" s="34" t="n">
        <v>0.1305430405052938</v>
      </c>
      <c r="S22" s="34" t="n">
        <v>0.2877755155631035</v>
      </c>
      <c r="T22" s="34" t="n">
        <v>0.2554306158555249</v>
      </c>
      <c r="U22" s="34" t="n">
        <v>0.2017729522686168</v>
      </c>
      <c r="V22" s="34" t="n">
        <v>0.1694280525610381</v>
      </c>
      <c r="W22" s="34" t="n">
        <v>0.1830105730576559</v>
      </c>
      <c r="X22" s="34" t="n">
        <v>0.200989255770033</v>
      </c>
      <c r="Y22" s="34" t="n">
        <v>0.1830105730576559</v>
      </c>
      <c r="Z22" s="34" t="n">
        <v>0.1459245082673814</v>
      </c>
      <c r="AA22" s="34" t="n">
        <v>0.182339084454841</v>
      </c>
      <c r="AB22" s="34" t="n">
        <v>0.1459245082673814</v>
      </c>
      <c r="AC22" s="34" t="n">
        <v>0.8540754917326185</v>
      </c>
      <c r="AD22" s="34" t="n">
        <v>0.816989426942344</v>
      </c>
      <c r="AE22" s="34" t="n">
        <v>0.539126139584834</v>
      </c>
      <c r="AF22" s="34" t="n">
        <v>0.4608738604151661</v>
      </c>
      <c r="AG22" s="34" t="n">
        <v>0.2949647438330301</v>
      </c>
      <c r="AH22" s="34" t="n">
        <v>0.4427685200123292</v>
      </c>
      <c r="AI22" s="34" t="n">
        <v>0.2622667204833743</v>
      </c>
      <c r="AJ22" s="34" t="n">
        <v>0.6648506970364638</v>
      </c>
      <c r="AK22" s="34" t="n">
        <v>0.2984724458811351</v>
      </c>
      <c r="AL22" s="34" t="n">
        <v>0.7806749001659162</v>
      </c>
      <c r="AM22" s="34" t="n">
        <v>0.4479145732311786</v>
      </c>
      <c r="AN22" s="34" t="n">
        <v>0.5190322515341812</v>
      </c>
      <c r="AO22" s="34" t="n">
        <v>0.2384115244170415</v>
      </c>
      <c r="AP22" s="34" t="n">
        <v>0.2093865885094289</v>
      </c>
      <c r="AQ22" s="34" t="n">
        <v>0.4702529375565554</v>
      </c>
      <c r="AR22" s="34" t="n">
        <v>0.2234820512958642</v>
      </c>
      <c r="AS22" s="34" t="n">
        <v>0.05066524230863095</v>
      </c>
      <c r="AT22" s="34" t="n">
        <v>0.02081736542655325</v>
      </c>
      <c r="AU22" s="34" t="n">
        <v>0.1496338150591464</v>
      </c>
      <c r="AV22" s="34" t="n">
        <v>0.1614142379059431</v>
      </c>
      <c r="AW22" s="34" t="n">
        <v>0.1317203556642154</v>
      </c>
      <c r="AX22" s="34" t="n">
        <v>0.02337975518150055</v>
      </c>
      <c r="AY22" s="34" t="n">
        <v>0.05066524230863093</v>
      </c>
      <c r="AZ22" s="34" t="n">
        <v>0.1882216464613538</v>
      </c>
      <c r="BA22" s="33" t="n">
        <v>4.99237060546875</v>
      </c>
      <c r="BB22" s="33" t="n">
        <v>4.351654052734375</v>
      </c>
      <c r="BC22" s="33" t="n">
        <v>9.344024658203125</v>
      </c>
      <c r="BD22" s="34" t="n">
        <v>0.6751052152912029</v>
      </c>
      <c r="BE22" s="34" t="n">
        <v>0.5624818768938584</v>
      </c>
      <c r="BF22" s="34" t="n">
        <v>0.4501294092082518</v>
      </c>
      <c r="BG22" s="34" t="n">
        <v>0.3461985970130654</v>
      </c>
      <c r="BH22" s="34" t="n">
        <v>0.256227613295622</v>
      </c>
      <c r="BI22" s="34" t="n">
        <v>0.5292652575047553</v>
      </c>
      <c r="BJ22" s="34" t="n">
        <v>0.381250947718596</v>
      </c>
      <c r="BK22" s="34" t="n">
        <v>0.596690944359305</v>
      </c>
      <c r="BL22" s="34" t="n">
        <v>0.4287629786867251</v>
      </c>
      <c r="BM22" s="34" t="n">
        <v>0.5123074241483402</v>
      </c>
      <c r="BN22" s="34" t="n">
        <v>0.3731282559745482</v>
      </c>
      <c r="BO22" s="24" t="inlineStr">
        <is>
          <t>1-1</t>
        </is>
      </c>
      <c r="BP22" s="34" t="n">
        <v>0.1374547473866824</v>
      </c>
      <c r="BQ22" s="24" t="inlineStr">
        <is>
          <t>1-0</t>
        </is>
      </c>
      <c r="BR22" s="34" t="n">
        <v>0.08782637155544602</v>
      </c>
      <c r="BS22" s="24" t="inlineStr">
        <is>
          <t>0-0</t>
        </is>
      </c>
      <c r="BT22" s="34" t="n">
        <v>0.08600256329448676</v>
      </c>
      <c r="BU22" s="34" t="n">
        <v>0.75</v>
      </c>
      <c r="BV22" s="34" t="n">
        <v>0.75</v>
      </c>
      <c r="BW22" s="34" t="n">
        <v>1</v>
      </c>
      <c r="BX22" s="34" t="n">
        <v>0.5</v>
      </c>
      <c r="BY22" s="34" t="n">
        <v>0.5</v>
      </c>
      <c r="BZ22" s="34" t="n">
        <v>1</v>
      </c>
      <c r="CA22" s="33" t="n">
        <v>7.25</v>
      </c>
      <c r="CB22" s="33" t="n">
        <v>9.5</v>
      </c>
    </row>
    <row r="23">
      <c r="A23" s="29" t="n">
        <v>46319.625</v>
      </c>
      <c r="B23" s="24" t="inlineStr">
        <is>
          <t>League One</t>
        </is>
      </c>
      <c r="C23" s="24" t="inlineStr">
        <is>
          <t>Cambridge</t>
        </is>
      </c>
      <c r="D23" s="24" t="inlineStr">
        <is>
          <t>Plymouth</t>
        </is>
      </c>
      <c r="E23" s="33" t="n">
        <v>1.291449868440895</v>
      </c>
      <c r="F23" s="33" t="n">
        <v>1.452485007956469</v>
      </c>
      <c r="G23" s="33" t="n">
        <v>2.743934876397363</v>
      </c>
      <c r="H23" s="34" t="n">
        <v>0.3237167158917088</v>
      </c>
      <c r="I23" s="34" t="n">
        <v>0.2789535238176579</v>
      </c>
      <c r="J23" s="34" t="n">
        <v>0.3973297602906333</v>
      </c>
      <c r="K23" s="34" t="n">
        <v>0.7712666947161866</v>
      </c>
      <c r="L23" s="34" t="n">
        <v>0.517075721659253</v>
      </c>
      <c r="M23" s="34" t="n">
        <v>0.2956160739314923</v>
      </c>
      <c r="N23" s="34" t="n">
        <v>0.56752122608752</v>
      </c>
      <c r="O23" s="34" t="n">
        <v>0.3701445890850136</v>
      </c>
      <c r="P23" s="34" t="n">
        <v>0.4261474540167073</v>
      </c>
      <c r="Q23" s="34" t="n">
        <v>0.1409229501769281</v>
      </c>
      <c r="R23" s="34" t="n">
        <v>0.1793235184356491</v>
      </c>
      <c r="S23" s="34" t="n">
        <v>0.2339881973270266</v>
      </c>
      <c r="T23" s="34" t="n">
        <v>0.2748720011682125</v>
      </c>
      <c r="U23" s="34" t="n">
        <v>0.1576067727442674</v>
      </c>
      <c r="V23" s="34" t="n">
        <v>0.1984905765854534</v>
      </c>
      <c r="W23" s="34" t="n">
        <v>0.1462718734762489</v>
      </c>
      <c r="X23" s="34" t="n">
        <v>0.17744484241546</v>
      </c>
      <c r="Y23" s="34" t="n">
        <v>0.1462718734762489</v>
      </c>
      <c r="Z23" s="34" t="n">
        <v>0.196254358492804</v>
      </c>
      <c r="AA23" s="34" t="n">
        <v>0.2010754017978292</v>
      </c>
      <c r="AB23" s="34" t="n">
        <v>0.196254358492804</v>
      </c>
      <c r="AC23" s="34" t="n">
        <v>0.8037456415071962</v>
      </c>
      <c r="AD23" s="34" t="n">
        <v>0.8537281265237513</v>
      </c>
      <c r="AE23" s="34" t="n">
        <v>0.4489540225002717</v>
      </c>
      <c r="AF23" s="34" t="n">
        <v>0.5510459774997283</v>
      </c>
      <c r="AG23" s="34" t="n">
        <v>0.2632433758282639</v>
      </c>
      <c r="AH23" s="34" t="n">
        <v>0.4300721717439661</v>
      </c>
      <c r="AI23" s="34" t="n">
        <v>0.3066844275147862</v>
      </c>
      <c r="AJ23" s="34" t="n">
        <v>0.6830812297669335</v>
      </c>
      <c r="AK23" s="34" t="n">
        <v>0.3189067454795002</v>
      </c>
      <c r="AL23" s="34" t="n">
        <v>0.7970559782988424</v>
      </c>
      <c r="AM23" s="34" t="n">
        <v>0.4733953720598609</v>
      </c>
      <c r="AN23" s="34" t="n">
        <v>0.5444539778494596</v>
      </c>
      <c r="AO23" s="34" t="n">
        <v>0.2205339730861463</v>
      </c>
      <c r="AP23" s="34" t="n">
        <v>0.2598022113757636</v>
      </c>
      <c r="AQ23" s="34" t="n">
        <v>0.4768814176344891</v>
      </c>
      <c r="AR23" s="34" t="n">
        <v>0.1864166718170019</v>
      </c>
      <c r="AS23" s="34" t="n">
        <v>0.05141606999583623</v>
      </c>
      <c r="AT23" s="34" t="n">
        <v>0.02541051999694619</v>
      </c>
      <c r="AU23" s="34" t="n">
        <v>0.1275120820500854</v>
      </c>
      <c r="AV23" s="34" t="n">
        <v>0.151992004950853</v>
      </c>
      <c r="AW23" s="34" t="n">
        <v>0.1505679155185339</v>
      </c>
      <c r="AX23" s="34" t="n">
        <v>0.02185240721270636</v>
      </c>
      <c r="AY23" s="34" t="n">
        <v>0.05141606999583624</v>
      </c>
      <c r="AZ23" s="34" t="n">
        <v>0.2334158189322913</v>
      </c>
      <c r="BA23" s="33" t="n">
        <v>5.496826171875</v>
      </c>
      <c r="BB23" s="33" t="n">
        <v>5.170669555664062</v>
      </c>
      <c r="BC23" s="33" t="n">
        <v>10.66749572753906</v>
      </c>
      <c r="BD23" s="34" t="n">
        <v>0.7849784119222291</v>
      </c>
      <c r="BE23" s="34" t="n">
        <v>0.6916638974799074</v>
      </c>
      <c r="BF23" s="34" t="n">
        <v>0.5893321263804957</v>
      </c>
      <c r="BG23" s="34" t="n">
        <v>0.4852732175708273</v>
      </c>
      <c r="BH23" s="34" t="n">
        <v>0.3862483007347361</v>
      </c>
      <c r="BI23" s="34" t="n">
        <v>0.6001283949009001</v>
      </c>
      <c r="BJ23" s="34" t="n">
        <v>0.4544977656656228</v>
      </c>
      <c r="BK23" s="34" t="n">
        <v>0.708193563401887</v>
      </c>
      <c r="BL23" s="34" t="n">
        <v>0.5552187448514686</v>
      </c>
      <c r="BM23" s="34" t="n">
        <v>0.4796149752655356</v>
      </c>
      <c r="BN23" s="34" t="n">
        <v>0.4142122962719583</v>
      </c>
      <c r="BO23" s="24" t="inlineStr">
        <is>
          <t>1-1</t>
        </is>
      </c>
      <c r="BP23" s="34" t="n">
        <v>0.1327108258711044</v>
      </c>
      <c r="BQ23" s="24" t="inlineStr">
        <is>
          <t>1-2</t>
        </is>
      </c>
      <c r="BR23" s="34" t="n">
        <v>0.08761840225968209</v>
      </c>
      <c r="BS23" s="24" t="inlineStr">
        <is>
          <t>0-1</t>
        </is>
      </c>
      <c r="BT23" s="34" t="n">
        <v>0.08135457310714221</v>
      </c>
      <c r="BU23" s="34" t="n">
        <v>0.75</v>
      </c>
      <c r="BV23" s="34" t="n">
        <v>0.25</v>
      </c>
      <c r="BW23" s="34" t="n">
        <v>1</v>
      </c>
      <c r="BX23" s="34" t="n">
        <v>0.5</v>
      </c>
      <c r="BY23" s="34" t="n">
        <v>0.25</v>
      </c>
      <c r="BZ23" s="34" t="n">
        <v>0.75</v>
      </c>
      <c r="CA23" s="33" t="n">
        <v>10.5</v>
      </c>
      <c r="CB23" s="33" t="n">
        <v>11.5</v>
      </c>
    </row>
    <row r="24">
      <c r="A24" s="29" t="n">
        <v>46319.625</v>
      </c>
      <c r="B24" s="24" t="inlineStr">
        <is>
          <t>Championship</t>
        </is>
      </c>
      <c r="C24" s="24" t="inlineStr">
        <is>
          <t>Cardiff</t>
        </is>
      </c>
      <c r="D24" s="24" t="inlineStr">
        <is>
          <t>Birmingham</t>
        </is>
      </c>
      <c r="E24" s="33" t="n">
        <v>1.296636925714285</v>
      </c>
      <c r="F24" s="33" t="n">
        <v>1.508628799806813</v>
      </c>
      <c r="G24" s="33" t="n">
        <v>2.805265725521098</v>
      </c>
      <c r="H24" s="34" t="n">
        <v>0.3147570487463198</v>
      </c>
      <c r="I24" s="34" t="n">
        <v>0.2745941254802266</v>
      </c>
      <c r="J24" s="34" t="n">
        <v>0.4106488257734537</v>
      </c>
      <c r="K24" s="34" t="n">
        <v>0.7816495245397169</v>
      </c>
      <c r="L24" s="34" t="n">
        <v>0.5318002553848503</v>
      </c>
      <c r="M24" s="34" t="n">
        <v>0.3092338289433753</v>
      </c>
      <c r="N24" s="34" t="n">
        <v>0.5776604531275235</v>
      </c>
      <c r="O24" s="34" t="n">
        <v>0.3719848228844726</v>
      </c>
      <c r="P24" s="34" t="n">
        <v>0.4450581290381445</v>
      </c>
      <c r="Q24" s="34" t="n">
        <v>0.1421136185766966</v>
      </c>
      <c r="R24" s="34" t="n">
        <v>0.1933218068800982</v>
      </c>
      <c r="S24" s="34" t="n">
        <v>0.2212132265262167</v>
      </c>
      <c r="T24" s="34" t="n">
        <v>0.2734499171740899</v>
      </c>
      <c r="U24" s="34" t="n">
        <v>0.148889629698387</v>
      </c>
      <c r="V24" s="34" t="n">
        <v>0.2011263203462602</v>
      </c>
      <c r="W24" s="34" t="n">
        <v>0.1419268945842289</v>
      </c>
      <c r="X24" s="34" t="n">
        <v>0.172830154162091</v>
      </c>
      <c r="Y24" s="34" t="n">
        <v>0.1419268945842289</v>
      </c>
      <c r="Z24" s="34" t="n">
        <v>0.2076274458927164</v>
      </c>
      <c r="AA24" s="34" t="n">
        <v>0.2030213798807373</v>
      </c>
      <c r="AB24" s="34" t="n">
        <v>0.2076274458927164</v>
      </c>
      <c r="AC24" s="34" t="n">
        <v>0.7923725541072839</v>
      </c>
      <c r="AD24" s="34" t="n">
        <v>0.8580731054157713</v>
      </c>
      <c r="AE24" s="34" t="n">
        <v>0.4339047418863162</v>
      </c>
      <c r="AF24" s="34" t="n">
        <v>0.5660952581136839</v>
      </c>
      <c r="AG24" s="34" t="n">
        <v>0.2727104345085053</v>
      </c>
      <c r="AH24" s="34" t="n">
        <v>0.3927938644566579</v>
      </c>
      <c r="AI24" s="34" t="n">
        <v>0.3344956054262266</v>
      </c>
      <c r="AJ24" s="34" t="n">
        <v>0.7376028180270876</v>
      </c>
      <c r="AK24" s="34" t="n">
        <v>0.3865425923735552</v>
      </c>
      <c r="AL24" s="34" t="n">
        <v>0.769468960525921</v>
      </c>
      <c r="AM24" s="34" t="n">
        <v>0.4311944768009716</v>
      </c>
      <c r="AN24" s="34" t="n">
        <v>0.5675624736682932</v>
      </c>
      <c r="AO24" s="34" t="n">
        <v>0.227132936462741</v>
      </c>
      <c r="AP24" s="34" t="n">
        <v>0.2799770437242277</v>
      </c>
      <c r="AQ24" s="34" t="n">
        <v>0.4033499477901726</v>
      </c>
      <c r="AR24" s="34" t="n">
        <v>0.1960975522974936</v>
      </c>
      <c r="AS24" s="34" t="n">
        <v>0.05251432565999536</v>
      </c>
      <c r="AT24" s="34" t="n">
        <v>0.02409848754398558</v>
      </c>
      <c r="AU24" s="34" t="n">
        <v>0.1105788861126786</v>
      </c>
      <c r="AV24" s="34" t="n">
        <v>0.1458995758354012</v>
      </c>
      <c r="AW24" s="34" t="n">
        <v>0.1363153192094284</v>
      </c>
      <c r="AX24" s="34" t="n">
        <v>0.01991328892362847</v>
      </c>
      <c r="AY24" s="34" t="n">
        <v>0.05251432565999537</v>
      </c>
      <c r="AZ24" s="34" t="n">
        <v>0.2620679091334362</v>
      </c>
      <c r="BA24" s="33" t="n">
        <v>6.587050898608041</v>
      </c>
      <c r="BB24" s="33" t="n">
        <v>4.984549227002687</v>
      </c>
      <c r="BC24" s="33" t="n">
        <v>11.57160012561073</v>
      </c>
      <c r="BD24" s="34" t="n">
        <v>0.840902056674528</v>
      </c>
      <c r="BE24" s="34" t="n">
        <v>0.7625875265356211</v>
      </c>
      <c r="BF24" s="34" t="n">
        <v>0.6717295141208922</v>
      </c>
      <c r="BG24" s="34" t="n">
        <v>0.5739851773545563</v>
      </c>
      <c r="BH24" s="34" t="n">
        <v>0.4755803467056882</v>
      </c>
      <c r="BI24" s="34" t="n">
        <v>0.7253049355319634</v>
      </c>
      <c r="BJ24" s="34" t="n">
        <v>0.5967327916251269</v>
      </c>
      <c r="BK24" s="34" t="n">
        <v>0.6854353284108248</v>
      </c>
      <c r="BL24" s="34" t="n">
        <v>0.5281049098711114</v>
      </c>
      <c r="BM24" s="34" t="n">
        <v>0.6021950882972157</v>
      </c>
      <c r="BN24" s="34" t="n">
        <v>0.3035036765778378</v>
      </c>
      <c r="BO24" s="24" t="inlineStr">
        <is>
          <t>1-1</t>
        </is>
      </c>
      <c r="BP24" s="34" t="n">
        <v>0.1301614419206485</v>
      </c>
      <c r="BQ24" s="24" t="inlineStr">
        <is>
          <t>1-2</t>
        </is>
      </c>
      <c r="BR24" s="34" t="n">
        <v>0.08925695450266917</v>
      </c>
      <c r="BS24" s="24" t="inlineStr">
        <is>
          <t>0-1</t>
        </is>
      </c>
      <c r="BT24" s="34" t="n">
        <v>0.07942521182312416</v>
      </c>
      <c r="BU24" s="34" t="n">
        <v>0.4285714285714285</v>
      </c>
      <c r="BV24" s="34" t="n">
        <v>0.7142857142857143</v>
      </c>
      <c r="BW24" s="34" t="n">
        <v>0.7142857142857143</v>
      </c>
      <c r="BX24" s="34" t="n">
        <v>0.8571428571428571</v>
      </c>
      <c r="BY24" s="34" t="n">
        <v>0.7142857142857143</v>
      </c>
      <c r="BZ24" s="34" t="n">
        <v>0.7142857142857143</v>
      </c>
      <c r="CA24" s="33" t="n">
        <v>12.85714285714286</v>
      </c>
      <c r="CB24" s="33" t="n">
        <v>10.85714285714286</v>
      </c>
    </row>
    <row r="25">
      <c r="A25" s="29" t="n">
        <v>46319.625</v>
      </c>
      <c r="B25" s="24" t="inlineStr">
        <is>
          <t>League Two</t>
        </is>
      </c>
      <c r="C25" s="24" t="inlineStr">
        <is>
          <t>Chesterfield</t>
        </is>
      </c>
      <c r="D25" s="24" t="inlineStr">
        <is>
          <t>Crewe</t>
        </is>
      </c>
      <c r="E25" s="33" t="n">
        <v>1.571745761342602</v>
      </c>
      <c r="F25" s="33" t="n">
        <v>1.113111253610987</v>
      </c>
      <c r="G25" s="33" t="n">
        <v>2.684857014953589</v>
      </c>
      <c r="H25" s="34" t="n">
        <v>0.4675087312963391</v>
      </c>
      <c r="I25" s="34" t="n">
        <v>0.2750294714183791</v>
      </c>
      <c r="J25" s="34" t="n">
        <v>0.2574617972852818</v>
      </c>
      <c r="K25" s="34" t="n">
        <v>0.7605156886724371</v>
      </c>
      <c r="L25" s="34" t="n">
        <v>0.5026583247127161</v>
      </c>
      <c r="M25" s="34" t="n">
        <v>0.282571503930522</v>
      </c>
      <c r="N25" s="34" t="n">
        <v>0.5439505117511613</v>
      </c>
      <c r="O25" s="34" t="n">
        <v>0.4658934585606353</v>
      </c>
      <c r="P25" s="34" t="n">
        <v>0.3057685238249914</v>
      </c>
      <c r="Q25" s="34" t="n">
        <v>0.2093656422362997</v>
      </c>
      <c r="R25" s="34" t="n">
        <v>0.1022382162201939</v>
      </c>
      <c r="S25" s="34" t="n">
        <v>0.3285352226432338</v>
      </c>
      <c r="T25" s="34" t="n">
        <v>0.2076824814753577</v>
      </c>
      <c r="U25" s="34" t="n">
        <v>0.2483670067734809</v>
      </c>
      <c r="V25" s="34" t="n">
        <v>0.127514265605605</v>
      </c>
      <c r="W25" s="34" t="n">
        <v>0.246680471949161</v>
      </c>
      <c r="X25" s="34" t="n">
        <v>0.220828259347178</v>
      </c>
      <c r="Y25" s="34" t="n">
        <v>0.246680471949161</v>
      </c>
      <c r="Z25" s="34" t="n">
        <v>0.1045543665155034</v>
      </c>
      <c r="AA25" s="34" t="n">
        <v>0.1529074307697783</v>
      </c>
      <c r="AB25" s="34" t="n">
        <v>0.1045543665155034</v>
      </c>
      <c r="AC25" s="34" t="n">
        <v>0.8954456334844966</v>
      </c>
      <c r="AD25" s="34" t="n">
        <v>0.7533195280508388</v>
      </c>
      <c r="AE25" s="34" t="n">
        <v>0.6448658433205601</v>
      </c>
      <c r="AF25" s="34" t="n">
        <v>0.35513415667944</v>
      </c>
      <c r="AG25" s="34" t="n">
        <v>0.3520326367098623</v>
      </c>
      <c r="AH25" s="34" t="n">
        <v>0.423314977486477</v>
      </c>
      <c r="AI25" s="34" t="n">
        <v>0.2246523353143138</v>
      </c>
      <c r="AJ25" s="34" t="n">
        <v>0.6882709351714561</v>
      </c>
      <c r="AK25" s="34" t="n">
        <v>0.3249129870439843</v>
      </c>
      <c r="AL25" s="34" t="n">
        <v>0.7811209893378052</v>
      </c>
      <c r="AM25" s="34" t="n">
        <v>0.4485916238796882</v>
      </c>
      <c r="AN25" s="34" t="n">
        <v>0.5376228738135842</v>
      </c>
      <c r="AO25" s="34" t="n">
        <v>0.2913521701974637</v>
      </c>
      <c r="AP25" s="34" t="n">
        <v>0.1790941687743618</v>
      </c>
      <c r="AQ25" s="34" t="n">
        <v>0.4540998971113981</v>
      </c>
      <c r="AR25" s="34" t="n">
        <v>0.2854893646344006</v>
      </c>
      <c r="AS25" s="34" t="n">
        <v>0.04942952753405529</v>
      </c>
      <c r="AT25" s="34" t="n">
        <v>0.01711357060280034</v>
      </c>
      <c r="AU25" s="34" t="n">
        <v>0.1674510845303584</v>
      </c>
      <c r="AV25" s="34" t="n">
        <v>0.1522957783188443</v>
      </c>
      <c r="AW25" s="34" t="n">
        <v>0.1035679189114039</v>
      </c>
      <c r="AX25" s="34" t="n">
        <v>0.02650543006214051</v>
      </c>
      <c r="AY25" s="34" t="n">
        <v>0.0494295275340553</v>
      </c>
      <c r="AZ25" s="34" t="n">
        <v>0.1487172623809196</v>
      </c>
      <c r="BA25" s="33" t="n">
        <v>5.137483302164038</v>
      </c>
      <c r="BB25" s="33" t="n">
        <v>4.47897408495859</v>
      </c>
      <c r="BC25" s="33" t="n">
        <v>9.616457387122628</v>
      </c>
      <c r="BD25" s="34" t="n">
        <v>0.7006150650928082</v>
      </c>
      <c r="BE25" s="34" t="n">
        <v>0.5914106533830265</v>
      </c>
      <c r="BF25" s="34" t="n">
        <v>0.4801749757067844</v>
      </c>
      <c r="BG25" s="34" t="n">
        <v>0.3751105930649793</v>
      </c>
      <c r="BH25" s="34" t="n">
        <v>0.2822431767616657</v>
      </c>
      <c r="BI25" s="34" t="n">
        <v>0.5504614015837918</v>
      </c>
      <c r="BJ25" s="34" t="n">
        <v>0.4026415757310869</v>
      </c>
      <c r="BK25" s="34" t="n">
        <v>0.6159806374983918</v>
      </c>
      <c r="BL25" s="34" t="n">
        <v>0.4495310392644669</v>
      </c>
      <c r="BM25" s="34" t="n">
        <v>0.5140421041366263</v>
      </c>
      <c r="BN25" s="34" t="n">
        <v>0.3735548061081886</v>
      </c>
      <c r="BO25" s="24" t="inlineStr">
        <is>
          <t>1-1</t>
        </is>
      </c>
      <c r="BP25" s="34" t="n">
        <v>0.1313092613706156</v>
      </c>
      <c r="BQ25" s="24" t="inlineStr">
        <is>
          <t>1-0</t>
        </is>
      </c>
      <c r="BR25" s="34" t="n">
        <v>0.09530459563723644</v>
      </c>
      <c r="BS25" s="24" t="inlineStr">
        <is>
          <t>2-1</t>
        </is>
      </c>
      <c r="BT25" s="34" t="n">
        <v>0.09381126135649676</v>
      </c>
      <c r="BU25" s="34" t="n">
        <v>0.4</v>
      </c>
      <c r="BV25" s="34" t="n">
        <v>0.2</v>
      </c>
      <c r="BW25" s="34" t="n">
        <v>0.6</v>
      </c>
      <c r="BX25" s="34" t="n">
        <v>0.4</v>
      </c>
      <c r="BY25" s="34" t="n">
        <v>0.6</v>
      </c>
      <c r="BZ25" s="34" t="n">
        <v>0.2</v>
      </c>
      <c r="CA25" s="33" t="n">
        <v>7.2</v>
      </c>
      <c r="CB25" s="33" t="n">
        <v>11.8</v>
      </c>
    </row>
    <row r="26">
      <c r="A26" s="29" t="n">
        <v>46319.625</v>
      </c>
      <c r="B26" s="24" t="inlineStr">
        <is>
          <t>Premier League</t>
        </is>
      </c>
      <c r="C26" s="24" t="inlineStr">
        <is>
          <t>Coventry</t>
        </is>
      </c>
      <c r="D26" s="24" t="inlineStr">
        <is>
          <t>Fulham</t>
        </is>
      </c>
      <c r="E26" s="33" t="n">
        <v>1.344782002250118</v>
      </c>
      <c r="F26" s="33" t="n">
        <v>1.542044487611415</v>
      </c>
      <c r="G26" s="33" t="n">
        <v>2.886826489861533</v>
      </c>
      <c r="H26" s="34" t="n">
        <v>0.32084335125296</v>
      </c>
      <c r="I26" s="34" t="n">
        <v>0.270187930738328</v>
      </c>
      <c r="J26" s="34" t="n">
        <v>0.4089687180087121</v>
      </c>
      <c r="K26" s="34" t="n">
        <v>0.7948596504807619</v>
      </c>
      <c r="L26" s="34" t="n">
        <v>0.5509821845986289</v>
      </c>
      <c r="M26" s="34" t="n">
        <v>0.3274302792231018</v>
      </c>
      <c r="N26" s="34" t="n">
        <v>0.5927745089138525</v>
      </c>
      <c r="O26" s="34" t="n">
        <v>0.3889578741493339</v>
      </c>
      <c r="P26" s="34" t="n">
        <v>0.4561463500295235</v>
      </c>
      <c r="Q26" s="34" t="n">
        <v>0.1533214298934857</v>
      </c>
      <c r="R26" s="34" t="n">
        <v>0.2017782116755694</v>
      </c>
      <c r="S26" s="34" t="n">
        <v>0.2139434036740633</v>
      </c>
      <c r="T26" s="34" t="n">
        <v>0.2605965609017355</v>
      </c>
      <c r="U26" s="34" t="n">
        <v>0.146628930184412</v>
      </c>
      <c r="V26" s="34" t="n">
        <v>0.1932820874120841</v>
      </c>
      <c r="W26" s="34" t="n">
        <v>0.1476630355615694</v>
      </c>
      <c r="X26" s="34" t="n">
        <v>0.1731803156913907</v>
      </c>
      <c r="Y26" s="34" t="n">
        <v>0.1476630355615694</v>
      </c>
      <c r="Z26" s="34" t="n">
        <v>0.2086891095353823</v>
      </c>
      <c r="AA26" s="34" t="n">
        <v>0.2002796084733297</v>
      </c>
      <c r="AB26" s="34" t="n">
        <v>0.2086891095353823</v>
      </c>
      <c r="AC26" s="34" t="n">
        <v>0.7913108904646178</v>
      </c>
      <c r="AD26" s="34" t="n">
        <v>0.8523369644384307</v>
      </c>
      <c r="AE26" s="34" t="n">
        <v>0.4396246167558549</v>
      </c>
      <c r="AF26" s="34" t="n">
        <v>0.5603753832441453</v>
      </c>
      <c r="AG26" s="34" t="n">
        <v>0.2708592603965789</v>
      </c>
      <c r="AH26" s="34" t="n">
        <v>0.4040690196443126</v>
      </c>
      <c r="AI26" s="34" t="n">
        <v>0.3250716571599153</v>
      </c>
      <c r="AJ26" s="34" t="n">
        <v>0.7210898418516007</v>
      </c>
      <c r="AK26" s="34" t="n">
        <v>0.3649590029910967</v>
      </c>
      <c r="AL26" s="34" t="n">
        <v>0.8001045755711532</v>
      </c>
      <c r="AM26" s="34" t="n">
        <v>0.4782803191636493</v>
      </c>
      <c r="AN26" s="34" t="n">
        <v>0.576947281863345</v>
      </c>
      <c r="AO26" s="34" t="n">
        <v>0.2365491560403613</v>
      </c>
      <c r="AP26" s="34" t="n">
        <v>0.2852000140986489</v>
      </c>
      <c r="AQ26" s="34" t="n">
        <v>0.4518906529700827</v>
      </c>
      <c r="AR26" s="34" t="n">
        <v>0.1917899347430194</v>
      </c>
      <c r="AS26" s="34" t="n">
        <v>0.05258560406602904</v>
      </c>
      <c r="AT26" s="34" t="n">
        <v>0.02648359074203039</v>
      </c>
      <c r="AU26" s="34" t="n">
        <v>0.1184055013132641</v>
      </c>
      <c r="AV26" s="34" t="n">
        <v>0.1418933798340344</v>
      </c>
      <c r="AW26" s="34" t="n">
        <v>0.1437699613429705</v>
      </c>
      <c r="AX26" s="34" t="n">
        <v>0.02220922692433936</v>
      </c>
      <c r="AY26" s="34" t="n">
        <v>0.05258560406602904</v>
      </c>
      <c r="AZ26" s="34" t="n">
        <v>0.2502766721889372</v>
      </c>
      <c r="BA26" s="33" t="n">
        <v>4.868644453412192</v>
      </c>
      <c r="BB26" s="33" t="n">
        <v>4.42547632989505</v>
      </c>
      <c r="BC26" s="33" t="n">
        <v>9.294120783307243</v>
      </c>
      <c r="BD26" s="34" t="n">
        <v>0.6702678868886514</v>
      </c>
      <c r="BE26" s="34" t="n">
        <v>0.5570635526169487</v>
      </c>
      <c r="BF26" s="34" t="n">
        <v>0.4445711676180264</v>
      </c>
      <c r="BG26" s="34" t="n">
        <v>0.3409160662681167</v>
      </c>
      <c r="BH26" s="34" t="n">
        <v>0.2515331173407387</v>
      </c>
      <c r="BI26" s="34" t="n">
        <v>0.5107011342119501</v>
      </c>
      <c r="BJ26" s="34" t="n">
        <v>0.3628727071330043</v>
      </c>
      <c r="BK26" s="34" t="n">
        <v>0.6079639798652082</v>
      </c>
      <c r="BL26" s="34" t="n">
        <v>0.4408462046873562</v>
      </c>
      <c r="BM26" s="34" t="n">
        <v>0.4905040999687792</v>
      </c>
      <c r="BN26" s="34" t="n">
        <v>0.393689846363365</v>
      </c>
      <c r="BO26" s="24" t="inlineStr">
        <is>
          <t>1-1</t>
        </is>
      </c>
      <c r="BP26" s="34" t="n">
        <v>0.1271771409103661</v>
      </c>
      <c r="BQ26" s="24" t="inlineStr">
        <is>
          <t>1-2</t>
        </is>
      </c>
      <c r="BR26" s="34" t="n">
        <v>0.08914218595045918</v>
      </c>
      <c r="BS26" s="24" t="inlineStr">
        <is>
          <t>2-1</t>
        </is>
      </c>
      <c r="BT26" s="34" t="n">
        <v>0.07773887736085795</v>
      </c>
      <c r="BU26" s="34" t="n">
        <v>0.5</v>
      </c>
      <c r="BV26" s="34" t="n">
        <v>0.5</v>
      </c>
      <c r="BW26" s="34" t="n">
        <v>0</v>
      </c>
      <c r="BX26" s="34" t="n">
        <v>0.5</v>
      </c>
      <c r="BY26" s="34" t="n">
        <v>0.5</v>
      </c>
      <c r="BZ26" s="34" t="n">
        <v>0.5</v>
      </c>
      <c r="CA26" s="33" t="n">
        <v>9</v>
      </c>
      <c r="CB26" s="33" t="n">
        <v>8.5</v>
      </c>
    </row>
    <row r="27">
      <c r="A27" s="29" t="n">
        <v>46319.625</v>
      </c>
      <c r="B27" s="24" t="inlineStr">
        <is>
          <t>League Two</t>
        </is>
      </c>
      <c r="C27" s="24" t="inlineStr">
        <is>
          <t>Crawley</t>
        </is>
      </c>
      <c r="D27" s="24" t="inlineStr">
        <is>
          <t>Tranmere</t>
        </is>
      </c>
      <c r="E27" s="33" t="n">
        <v>1.467797358413763</v>
      </c>
      <c r="F27" s="33" t="n">
        <v>1.280078157838715</v>
      </c>
      <c r="G27" s="33" t="n">
        <v>2.747875516252478</v>
      </c>
      <c r="H27" s="34" t="n">
        <v>0.4036884676029273</v>
      </c>
      <c r="I27" s="34" t="n">
        <v>0.2783469622787071</v>
      </c>
      <c r="J27" s="34" t="n">
        <v>0.3179645701183657</v>
      </c>
      <c r="K27" s="34" t="n">
        <v>0.7719335724811039</v>
      </c>
      <c r="L27" s="34" t="n">
        <v>0.5180293285981724</v>
      </c>
      <c r="M27" s="34" t="n">
        <v>0.2964889033826596</v>
      </c>
      <c r="N27" s="34" t="n">
        <v>0.5676525902858925</v>
      </c>
      <c r="O27" s="34" t="n">
        <v>0.4313390633572459</v>
      </c>
      <c r="P27" s="34" t="n">
        <v>0.366102695490082</v>
      </c>
      <c r="Q27" s="34" t="n">
        <v>0.1831137264109518</v>
      </c>
      <c r="R27" s="34" t="n">
        <v>0.1383244992117778</v>
      </c>
      <c r="S27" s="34" t="n">
        <v>0.2780156032505435</v>
      </c>
      <c r="T27" s="34" t="n">
        <v>0.2304325898980112</v>
      </c>
      <c r="U27" s="34" t="n">
        <v>0.2019148198160963</v>
      </c>
      <c r="V27" s="34" t="n">
        <v>0.1543318064635641</v>
      </c>
      <c r="W27" s="34" t="n">
        <v>0.2009256042049936</v>
      </c>
      <c r="X27" s="34" t="n">
        <v>0.2027628633979336</v>
      </c>
      <c r="Y27" s="34" t="n">
        <v>0.2009256042049936</v>
      </c>
      <c r="Z27" s="34" t="n">
        <v>0.1426728319977164</v>
      </c>
      <c r="AA27" s="34" t="n">
        <v>0.1752917381206493</v>
      </c>
      <c r="AB27" s="34" t="n">
        <v>0.1426728319977164</v>
      </c>
      <c r="AC27" s="34" t="n">
        <v>0.8573271680022837</v>
      </c>
      <c r="AD27" s="34" t="n">
        <v>0.7990743957950064</v>
      </c>
      <c r="AE27" s="34" t="n">
        <v>0.5593941222469216</v>
      </c>
      <c r="AF27" s="34" t="n">
        <v>0.4406058777530784</v>
      </c>
      <c r="AG27" s="34" t="n">
        <v>0.3156055571909595</v>
      </c>
      <c r="AH27" s="34" t="n">
        <v>0.4206250203146693</v>
      </c>
      <c r="AI27" s="34" t="n">
        <v>0.2637693870790198</v>
      </c>
      <c r="AJ27" s="34" t="n">
        <v>0.6966839968299523</v>
      </c>
      <c r="AK27" s="34" t="n">
        <v>0.3348340049606034</v>
      </c>
      <c r="AL27" s="34" t="n">
        <v>0.7887885287669473</v>
      </c>
      <c r="AM27" s="34" t="n">
        <v>0.4603764556082398</v>
      </c>
      <c r="AN27" s="34" t="n">
        <v>0.5495363448749746</v>
      </c>
      <c r="AO27" s="34" t="n">
        <v>0.2658763005639629</v>
      </c>
      <c r="AP27" s="34" t="n">
        <v>0.2197228553330143</v>
      </c>
      <c r="AQ27" s="34" t="n">
        <v>0.4569180269329697</v>
      </c>
      <c r="AR27" s="34" t="n">
        <v>0.2428111002857203</v>
      </c>
      <c r="AS27" s="34" t="n">
        <v>0.05169430016787176</v>
      </c>
      <c r="AT27" s="34" t="n">
        <v>0.02110004198880049</v>
      </c>
      <c r="AU27" s="34" t="n">
        <v>0.1477879475081599</v>
      </c>
      <c r="AV27" s="34" t="n">
        <v>0.1508843605272929</v>
      </c>
      <c r="AW27" s="34" t="n">
        <v>0.1219525733576543</v>
      </c>
      <c r="AX27" s="34" t="n">
        <v>0.0251262743849706</v>
      </c>
      <c r="AY27" s="34" t="n">
        <v>0.05169430016787176</v>
      </c>
      <c r="AZ27" s="34" t="n">
        <v>0.1869487140590682</v>
      </c>
      <c r="BA27" s="33" t="n">
        <v>5.195699451158236</v>
      </c>
      <c r="BB27" s="33" t="n">
        <v>3.938735728209412</v>
      </c>
      <c r="BC27" s="33" t="n">
        <v>9.134435179367648</v>
      </c>
      <c r="BD27" s="34" t="n">
        <v>0.6544487972959966</v>
      </c>
      <c r="BE27" s="34" t="n">
        <v>0.5394907009783456</v>
      </c>
      <c r="BF27" s="34" t="n">
        <v>0.4266930719366738</v>
      </c>
      <c r="BG27" s="34" t="n">
        <v>0.3240645993534503</v>
      </c>
      <c r="BH27" s="34" t="n">
        <v>0.2366805427801848</v>
      </c>
      <c r="BI27" s="34" t="n">
        <v>0.5587843083225035</v>
      </c>
      <c r="BJ27" s="34" t="n">
        <v>0.4111605996612845</v>
      </c>
      <c r="BK27" s="34" t="n">
        <v>0.5291970098057098</v>
      </c>
      <c r="BL27" s="34" t="n">
        <v>0.3594875908874878</v>
      </c>
      <c r="BM27" s="34" t="n">
        <v>0.5808787245022186</v>
      </c>
      <c r="BN27" s="34" t="n">
        <v>0.3076056949801404</v>
      </c>
      <c r="BO27" s="24" t="inlineStr">
        <is>
          <t>1-1</t>
        </is>
      </c>
      <c r="BP27" s="34" t="n">
        <v>0.1324062073990313</v>
      </c>
      <c r="BQ27" s="24" t="inlineStr">
        <is>
          <t>2-1</t>
        </is>
      </c>
      <c r="BR27" s="34" t="n">
        <v>0.08833885520812862</v>
      </c>
      <c r="BS27" s="24" t="inlineStr">
        <is>
          <t>1-0</t>
        </is>
      </c>
      <c r="BT27" s="34" t="n">
        <v>0.0819958299113072</v>
      </c>
      <c r="BU27" s="34" t="n">
        <v>0.4</v>
      </c>
      <c r="BV27" s="34" t="n">
        <v>0.4</v>
      </c>
      <c r="BW27" s="34" t="n">
        <v>0.6</v>
      </c>
      <c r="BX27" s="34" t="n">
        <v>0.6</v>
      </c>
      <c r="BY27" s="34" t="n">
        <v>0.6</v>
      </c>
      <c r="BZ27" s="34" t="n">
        <v>1</v>
      </c>
      <c r="CA27" s="33" t="n">
        <v>8.4</v>
      </c>
      <c r="CB27" s="33" t="n">
        <v>8.6</v>
      </c>
    </row>
    <row r="28">
      <c r="A28" s="29" t="n">
        <v>46319.625</v>
      </c>
      <c r="B28" s="24" t="inlineStr">
        <is>
          <t>League One</t>
        </is>
      </c>
      <c r="C28" s="24" t="inlineStr">
        <is>
          <t>Doncaster</t>
        </is>
      </c>
      <c r="D28" s="24" t="inlineStr">
        <is>
          <t>Sheffield Wed</t>
        </is>
      </c>
      <c r="E28" s="33" t="n">
        <v>1.253397315329173</v>
      </c>
      <c r="F28" s="33" t="n">
        <v>1.478571979916602</v>
      </c>
      <c r="G28" s="33" t="n">
        <v>2.731969295245775</v>
      </c>
      <c r="H28" s="34" t="n">
        <v>0.309147202953047</v>
      </c>
      <c r="I28" s="34" t="n">
        <v>0.2786800508810636</v>
      </c>
      <c r="J28" s="34" t="n">
        <v>0.4121727461658894</v>
      </c>
      <c r="K28" s="34" t="n">
        <v>0.7691452369774322</v>
      </c>
      <c r="L28" s="34" t="n">
        <v>0.5141738321424569</v>
      </c>
      <c r="M28" s="34" t="n">
        <v>0.2929676541730029</v>
      </c>
      <c r="N28" s="34" t="n">
        <v>0.5636577033606381</v>
      </c>
      <c r="O28" s="34" t="n">
        <v>0.3565804146596294</v>
      </c>
      <c r="P28" s="34" t="n">
        <v>0.4349770447522238</v>
      </c>
      <c r="Q28" s="34" t="n">
        <v>0.1322934526006289</v>
      </c>
      <c r="R28" s="34" t="n">
        <v>0.185793416924608</v>
      </c>
      <c r="S28" s="34" t="n">
        <v>0.2279631012639738</v>
      </c>
      <c r="T28" s="34" t="n">
        <v>0.2855331285625415</v>
      </c>
      <c r="U28" s="34" t="n">
        <v>0.1508091680768203</v>
      </c>
      <c r="V28" s="34" t="n">
        <v>0.2083791953753881</v>
      </c>
      <c r="W28" s="34" t="n">
        <v>0.1367149966143786</v>
      </c>
      <c r="X28" s="34" t="n">
        <v>0.1724322063386686</v>
      </c>
      <c r="Y28" s="34" t="n">
        <v>0.1367149966143786</v>
      </c>
      <c r="Z28" s="34" t="n">
        <v>0.2065957207726911</v>
      </c>
      <c r="AA28" s="34" t="n">
        <v>0.2055770253931983</v>
      </c>
      <c r="AB28" s="34" t="n">
        <v>0.2065957207726911</v>
      </c>
      <c r="AC28" s="34" t="n">
        <v>0.7934042792273089</v>
      </c>
      <c r="AD28" s="34" t="n">
        <v>0.8632850033856214</v>
      </c>
      <c r="AE28" s="34" t="n">
        <v>0.4285854055896527</v>
      </c>
      <c r="AF28" s="34" t="n">
        <v>0.5714145944103474</v>
      </c>
      <c r="AG28" s="34" t="n">
        <v>0.2542153601673598</v>
      </c>
      <c r="AH28" s="34" t="n">
        <v>0.4307539998679079</v>
      </c>
      <c r="AI28" s="34" t="n">
        <v>0.3150306136079626</v>
      </c>
      <c r="AJ28" s="34" t="n">
        <v>0.6814891748186358</v>
      </c>
      <c r="AK28" s="34" t="n">
        <v>0.3170812903176645</v>
      </c>
      <c r="AL28" s="34" t="n">
        <v>0.795639661618245</v>
      </c>
      <c r="AM28" s="34" t="n">
        <v>0.4711415043377227</v>
      </c>
      <c r="AN28" s="34" t="n">
        <v>0.5422198164491964</v>
      </c>
      <c r="AO28" s="34" t="n">
        <v>0.2112848747828935</v>
      </c>
      <c r="AP28" s="34" t="n">
        <v>0.2661599828856253</v>
      </c>
      <c r="AQ28" s="34" t="n">
        <v>0.4763042538102423</v>
      </c>
      <c r="AR28" s="34" t="n">
        <v>0.1772538524414661</v>
      </c>
      <c r="AS28" s="34" t="n">
        <v>0.05108238415171516</v>
      </c>
      <c r="AT28" s="34" t="n">
        <v>0.02587900696223459</v>
      </c>
      <c r="AU28" s="34" t="n">
        <v>0.1230176911222801</v>
      </c>
      <c r="AV28" s="34" t="n">
        <v>0.1523893024224555</v>
      </c>
      <c r="AW28" s="34" t="n">
        <v>0.1553468275656625</v>
      </c>
      <c r="AX28" s="34" t="n">
        <v>0.02093838490840306</v>
      </c>
      <c r="AY28" s="34" t="n">
        <v>0.05108238415171516</v>
      </c>
      <c r="AZ28" s="34" t="n">
        <v>0.2430097030271247</v>
      </c>
      <c r="BA28" s="33" t="n">
        <v>5.630767822265626</v>
      </c>
      <c r="BB28" s="33" t="n">
        <v>5.360565185546876</v>
      </c>
      <c r="BC28" s="33" t="n">
        <v>10.9913330078125</v>
      </c>
      <c r="BD28" s="34" t="n">
        <v>0.8066687129496309</v>
      </c>
      <c r="BE28" s="34" t="n">
        <v>0.7187022871151917</v>
      </c>
      <c r="BF28" s="34" t="n">
        <v>0.6202012482115722</v>
      </c>
      <c r="BG28" s="34" t="n">
        <v>0.51792561846764</v>
      </c>
      <c r="BH28" s="34" t="n">
        <v>0.418545398058529</v>
      </c>
      <c r="BI28" s="34" t="n">
        <v>0.6175797658489113</v>
      </c>
      <c r="BJ28" s="34" t="n">
        <v>0.4733097747926677</v>
      </c>
      <c r="BK28" s="34" t="n">
        <v>0.7299207168049444</v>
      </c>
      <c r="BL28" s="34" t="n">
        <v>0.5817784566419917</v>
      </c>
      <c r="BM28" s="34" t="n">
        <v>0.4744886977036801</v>
      </c>
      <c r="BN28" s="34" t="n">
        <v>0.4213156372856856</v>
      </c>
      <c r="BO28" s="24" t="inlineStr">
        <is>
          <t>1-1</t>
        </is>
      </c>
      <c r="BP28" s="34" t="n">
        <v>0.1326920725507471</v>
      </c>
      <c r="BQ28" s="24" t="inlineStr">
        <is>
          <t>1-2</t>
        </is>
      </c>
      <c r="BR28" s="34" t="n">
        <v>0.08917944565027067</v>
      </c>
      <c r="BS28" s="24" t="inlineStr">
        <is>
          <t>0-1</t>
        </is>
      </c>
      <c r="BT28" s="34" t="n">
        <v>0.084178838934397</v>
      </c>
      <c r="BU28" s="34" t="n">
        <v>0.5</v>
      </c>
      <c r="BV28" s="34" t="n">
        <v>0.75</v>
      </c>
      <c r="BW28" s="34" t="n">
        <v>0.75</v>
      </c>
      <c r="BX28" s="34" t="n">
        <v>0.75</v>
      </c>
      <c r="BY28" s="34" t="n">
        <v>0.5</v>
      </c>
      <c r="BZ28" s="34" t="n">
        <v>0.5</v>
      </c>
      <c r="CA28" s="33" t="n">
        <v>11</v>
      </c>
      <c r="CB28" s="33" t="n">
        <v>12.25</v>
      </c>
    </row>
    <row r="29">
      <c r="A29" s="29" t="n">
        <v>46319.625</v>
      </c>
      <c r="B29" s="24" t="inlineStr">
        <is>
          <t>League Two</t>
        </is>
      </c>
      <c r="C29" s="24" t="inlineStr">
        <is>
          <t>Exeter</t>
        </is>
      </c>
      <c r="D29" s="24" t="inlineStr">
        <is>
          <t>Fleetwood</t>
        </is>
      </c>
      <c r="E29" s="33" t="n">
        <v>1.415573233064993</v>
      </c>
      <c r="F29" s="33" t="n">
        <v>1.154483382340862</v>
      </c>
      <c r="G29" s="33" t="n">
        <v>2.570056615405855</v>
      </c>
      <c r="H29" s="34" t="n">
        <v>0.4172952412859763</v>
      </c>
      <c r="I29" s="34" t="n">
        <v>0.2880084549161241</v>
      </c>
      <c r="J29" s="34" t="n">
        <v>0.2946963037978995</v>
      </c>
      <c r="K29" s="34" t="n">
        <v>0.739286303104722</v>
      </c>
      <c r="L29" s="34" t="n">
        <v>0.4740274126170699</v>
      </c>
      <c r="M29" s="34" t="n">
        <v>0.2574986620455951</v>
      </c>
      <c r="N29" s="34" t="n">
        <v>0.5310315684262316</v>
      </c>
      <c r="O29" s="34" t="n">
        <v>0.4135314852219479</v>
      </c>
      <c r="P29" s="34" t="n">
        <v>0.3208629799206078</v>
      </c>
      <c r="Q29" s="34" t="n">
        <v>0.1702779384189266</v>
      </c>
      <c r="R29" s="34" t="n">
        <v>0.1107951096511093</v>
      </c>
      <c r="S29" s="34" t="n">
        <v>0.3152203566042384</v>
      </c>
      <c r="T29" s="34" t="n">
        <v>0.242786476828903</v>
      </c>
      <c r="U29" s="34" t="n">
        <v>0.2261819547448654</v>
      </c>
      <c r="V29" s="34" t="n">
        <v>0.15374807496953</v>
      </c>
      <c r="W29" s="34" t="n">
        <v>0.2052637291352758</v>
      </c>
      <c r="X29" s="34" t="n">
        <v>0.2120315121507005</v>
      </c>
      <c r="Y29" s="34" t="n">
        <v>0.2052637291352758</v>
      </c>
      <c r="Z29" s="34" t="n">
        <v>0.1240789463943487</v>
      </c>
      <c r="AA29" s="34" t="n">
        <v>0.1706173574035507</v>
      </c>
      <c r="AB29" s="34" t="n">
        <v>0.1240789463943487</v>
      </c>
      <c r="AC29" s="34" t="n">
        <v>0.8759210536056513</v>
      </c>
      <c r="AD29" s="34" t="n">
        <v>0.7947362708647241</v>
      </c>
      <c r="AE29" s="34" t="n">
        <v>0.5860957818492312</v>
      </c>
      <c r="AF29" s="34" t="n">
        <v>0.4139042181507688</v>
      </c>
      <c r="AG29" s="34" t="n">
        <v>0.3185289257909196</v>
      </c>
      <c r="AH29" s="34" t="n">
        <v>0.4366315938478874</v>
      </c>
      <c r="AI29" s="34" t="n">
        <v>0.2448394570004556</v>
      </c>
      <c r="AJ29" s="34" t="n">
        <v>0.6723406170953498</v>
      </c>
      <c r="AK29" s="34" t="n">
        <v>0.3067445856740427</v>
      </c>
      <c r="AL29" s="34" t="n">
        <v>0.7664305786784891</v>
      </c>
      <c r="AM29" s="34" t="n">
        <v>0.4267559736441274</v>
      </c>
      <c r="AN29" s="34" t="n">
        <v>0.5153024082294414</v>
      </c>
      <c r="AO29" s="34" t="n">
        <v>0.2530341974996402</v>
      </c>
      <c r="AP29" s="34" t="n">
        <v>0.1890838314174645</v>
      </c>
      <c r="AQ29" s="34" t="n">
        <v>0.4487361876208635</v>
      </c>
      <c r="AR29" s="34" t="n">
        <v>0.2501243761688751</v>
      </c>
      <c r="AS29" s="34" t="n">
        <v>0.05012213748672064</v>
      </c>
      <c r="AT29" s="34" t="n">
        <v>0.01828233087563978</v>
      </c>
      <c r="AU29" s="34" t="n">
        <v>0.156051818172215</v>
      </c>
      <c r="AV29" s="34" t="n">
        <v>0.1627497596261308</v>
      </c>
      <c r="AW29" s="34" t="n">
        <v>0.1178299196144554</v>
      </c>
      <c r="AX29" s="34" t="n">
        <v>0.02362615578455632</v>
      </c>
      <c r="AY29" s="34" t="n">
        <v>0.05012213748672063</v>
      </c>
      <c r="AZ29" s="34" t="n">
        <v>0.1710910990030346</v>
      </c>
      <c r="BA29" s="33" t="n">
        <v>5.149737287380889</v>
      </c>
      <c r="BB29" s="33" t="n">
        <v>4.46045061893312</v>
      </c>
      <c r="BC29" s="33" t="n">
        <v>9.610187906314009</v>
      </c>
      <c r="BD29" s="34" t="n">
        <v>0.7000450932853077</v>
      </c>
      <c r="BE29" s="34" t="n">
        <v>0.5907576618826743</v>
      </c>
      <c r="BF29" s="34" t="n">
        <v>0.4794898438765283</v>
      </c>
      <c r="BG29" s="34" t="n">
        <v>0.3744445958610894</v>
      </c>
      <c r="BH29" s="34" t="n">
        <v>0.2816378185384387</v>
      </c>
      <c r="BI29" s="34" t="n">
        <v>0.5522219999771689</v>
      </c>
      <c r="BJ29" s="34" t="n">
        <v>0.4044379992944517</v>
      </c>
      <c r="BK29" s="34" t="n">
        <v>0.6132194275739343</v>
      </c>
      <c r="BL29" s="34" t="n">
        <v>0.4465309944933915</v>
      </c>
      <c r="BM29" s="34" t="n">
        <v>0.5173764069645187</v>
      </c>
      <c r="BN29" s="34" t="n">
        <v>0.3703282718041339</v>
      </c>
      <c r="BO29" s="24" t="inlineStr">
        <is>
          <t>1-1</t>
        </is>
      </c>
      <c r="BP29" s="34" t="n">
        <v>0.1375787826014751</v>
      </c>
      <c r="BQ29" s="24" t="inlineStr">
        <is>
          <t>1-0</t>
        </is>
      </c>
      <c r="BR29" s="34" t="n">
        <v>0.0958284125061226</v>
      </c>
      <c r="BS29" s="24" t="inlineStr">
        <is>
          <t>0-0</t>
        </is>
      </c>
      <c r="BT29" s="34" t="n">
        <v>0.08903840185937302</v>
      </c>
      <c r="BU29" s="34" t="n">
        <v>0.2</v>
      </c>
      <c r="BV29" s="34" t="n">
        <v>0.2</v>
      </c>
      <c r="BW29" s="34" t="n">
        <v>0.4</v>
      </c>
      <c r="BX29" s="34" t="n">
        <v>0.4</v>
      </c>
      <c r="BY29" s="34" t="n">
        <v>0.2</v>
      </c>
      <c r="BZ29" s="34" t="n">
        <v>0.6</v>
      </c>
      <c r="CA29" s="33" t="n">
        <v>9.199999999999999</v>
      </c>
      <c r="CB29" s="33" t="n">
        <v>9.6</v>
      </c>
    </row>
    <row r="30">
      <c r="A30" s="29" t="n">
        <v>46319.625</v>
      </c>
      <c r="B30" s="24" t="inlineStr">
        <is>
          <t>League Two</t>
        </is>
      </c>
      <c r="C30" s="24" t="inlineStr">
        <is>
          <t>Gillingham</t>
        </is>
      </c>
      <c r="D30" s="24" t="inlineStr">
        <is>
          <t>Grimsby</t>
        </is>
      </c>
      <c r="E30" s="33" t="n">
        <v>1.345379856524355</v>
      </c>
      <c r="F30" s="33" t="n">
        <v>1.294056967253945</v>
      </c>
      <c r="G30" s="33" t="n">
        <v>2.6394368237783</v>
      </c>
      <c r="H30" s="34" t="n">
        <v>0.3687599341321076</v>
      </c>
      <c r="I30" s="34" t="n">
        <v>0.2863677750970265</v>
      </c>
      <c r="J30" s="34" t="n">
        <v>0.3448722907708658</v>
      </c>
      <c r="K30" s="34" t="n">
        <v>0.7525697643605711</v>
      </c>
      <c r="L30" s="34" t="n">
        <v>0.4914250023637146</v>
      </c>
      <c r="M30" s="34" t="n">
        <v>0.2726035701706691</v>
      </c>
      <c r="N30" s="34" t="n">
        <v>0.5492353541428383</v>
      </c>
      <c r="O30" s="34" t="n">
        <v>0.389167372956544</v>
      </c>
      <c r="P30" s="34" t="n">
        <v>0.3710697914626782</v>
      </c>
      <c r="Q30" s="34" t="n">
        <v>0.1534623259552863</v>
      </c>
      <c r="R30" s="34" t="n">
        <v>0.1415209782235328</v>
      </c>
      <c r="S30" s="34" t="n">
        <v>0.2741563167414147</v>
      </c>
      <c r="T30" s="34" t="n">
        <v>0.2604408089138515</v>
      </c>
      <c r="U30" s="34" t="n">
        <v>0.1903238369433102</v>
      </c>
      <c r="V30" s="34" t="n">
        <v>0.176608329115747</v>
      </c>
      <c r="W30" s="34" t="n">
        <v>0.1733971727367726</v>
      </c>
      <c r="X30" s="34" t="n">
        <v>0.1953627613953349</v>
      </c>
      <c r="Y30" s="34" t="n">
        <v>0.1733971727367726</v>
      </c>
      <c r="Z30" s="34" t="n">
        <v>0.1574363431173749</v>
      </c>
      <c r="AA30" s="34" t="n">
        <v>0.1874359476534908</v>
      </c>
      <c r="AB30" s="34" t="n">
        <v>0.1574363431173749</v>
      </c>
      <c r="AC30" s="34" t="n">
        <v>0.8425636568826251</v>
      </c>
      <c r="AD30" s="34" t="n">
        <v>0.8266028272632273</v>
      </c>
      <c r="AE30" s="34" t="n">
        <v>0.5167366624765927</v>
      </c>
      <c r="AF30" s="34" t="n">
        <v>0.4832633375234074</v>
      </c>
      <c r="AG30" s="34" t="n">
        <v>0.2916122635960912</v>
      </c>
      <c r="AH30" s="34" t="n">
        <v>0.4311452146597664</v>
      </c>
      <c r="AI30" s="34" t="n">
        <v>0.277242499555756</v>
      </c>
      <c r="AJ30" s="34" t="n">
        <v>0.6820629400786126</v>
      </c>
      <c r="AK30" s="34" t="n">
        <v>0.3177382557417953</v>
      </c>
      <c r="AL30" s="34" t="n">
        <v>0.7754226265315971</v>
      </c>
      <c r="AM30" s="34" t="n">
        <v>0.4400082567493666</v>
      </c>
      <c r="AN30" s="34" t="n">
        <v>0.5288870364556211</v>
      </c>
      <c r="AO30" s="34" t="n">
        <v>0.2357642645634043</v>
      </c>
      <c r="AP30" s="34" t="n">
        <v>0.2231528070159249</v>
      </c>
      <c r="AQ30" s="34" t="n">
        <v>0.4520147487668656</v>
      </c>
      <c r="AR30" s="34" t="n">
        <v>0.2188238703344114</v>
      </c>
      <c r="AS30" s="34" t="n">
        <v>0.05135007161724291</v>
      </c>
      <c r="AT30" s="34" t="n">
        <v>0.02143824918475721</v>
      </c>
      <c r="AU30" s="34" t="n">
        <v>0.1398471307499256</v>
      </c>
      <c r="AV30" s="34" t="n">
        <v>0.1588055714229557</v>
      </c>
      <c r="AW30" s="34" t="n">
        <v>0.1324924212473035</v>
      </c>
      <c r="AX30" s="34" t="n">
        <v>0.02251984364818866</v>
      </c>
      <c r="AY30" s="34" t="n">
        <v>0.05135007161724291</v>
      </c>
      <c r="AZ30" s="34" t="n">
        <v>0.2033725147057251</v>
      </c>
      <c r="BA30" s="33" t="n">
        <v>4.962864012823937</v>
      </c>
      <c r="BB30" s="33" t="n">
        <v>5.689791314156797</v>
      </c>
      <c r="BC30" s="33" t="n">
        <v>10.65265532698074</v>
      </c>
      <c r="BD30" s="34" t="n">
        <v>0.7839377996049495</v>
      </c>
      <c r="BE30" s="34" t="n">
        <v>0.6903807080234714</v>
      </c>
      <c r="BF30" s="34" t="n">
        <v>0.5878830039058727</v>
      </c>
      <c r="BG30" s="34" t="n">
        <v>0.4837570364912055</v>
      </c>
      <c r="BH30" s="34" t="n">
        <v>0.3847649670495396</v>
      </c>
      <c r="BI30" s="34" t="n">
        <v>0.5248783705062666</v>
      </c>
      <c r="BJ30" s="34" t="n">
        <v>0.3768781174944285</v>
      </c>
      <c r="BK30" s="34" t="n">
        <v>0.7641869484596416</v>
      </c>
      <c r="BL30" s="34" t="n">
        <v>0.6250842896067428</v>
      </c>
      <c r="BM30" s="34" t="n">
        <v>0.3748549164085069</v>
      </c>
      <c r="BN30" s="34" t="n">
        <v>0.5201736411680736</v>
      </c>
      <c r="BO30" s="24" t="inlineStr">
        <is>
          <t>1-1</t>
        </is>
      </c>
      <c r="BP30" s="34" t="n">
        <v>0.1367408558684118</v>
      </c>
      <c r="BQ30" s="24" t="inlineStr">
        <is>
          <t>0-0</t>
        </is>
      </c>
      <c r="BR30" s="34" t="n">
        <v>0.08383247979810449</v>
      </c>
      <c r="BS30" s="24" t="inlineStr">
        <is>
          <t>1-0</t>
        </is>
      </c>
      <c r="BT30" s="34" t="n">
        <v>0.08363114337761167</v>
      </c>
      <c r="BU30" s="34" t="n">
        <v>0.4</v>
      </c>
      <c r="BV30" s="34" t="n">
        <v>0.6</v>
      </c>
      <c r="BW30" s="34" t="n">
        <v>0.6</v>
      </c>
      <c r="BX30" s="34" t="n">
        <v>0.6</v>
      </c>
      <c r="BY30" s="34" t="n">
        <v>0.4</v>
      </c>
      <c r="BZ30" s="34" t="n">
        <v>0.6</v>
      </c>
      <c r="CA30" s="33" t="n">
        <v>11.4</v>
      </c>
      <c r="CB30" s="33" t="n">
        <v>11.2</v>
      </c>
    </row>
    <row r="31">
      <c r="A31" s="29" t="n">
        <v>46319.625</v>
      </c>
      <c r="B31" s="24" t="inlineStr">
        <is>
          <t>Championship</t>
        </is>
      </c>
      <c r="C31" s="24" t="inlineStr">
        <is>
          <t>Lincoln</t>
        </is>
      </c>
      <c r="D31" s="24" t="inlineStr">
        <is>
          <t>Burnley</t>
        </is>
      </c>
      <c r="E31" s="33" t="n">
        <v>1.169821995493998</v>
      </c>
      <c r="F31" s="33" t="n">
        <v>1.532136293712455</v>
      </c>
      <c r="G31" s="33" t="n">
        <v>2.701958289206453</v>
      </c>
      <c r="H31" s="34" t="n">
        <v>0.2783773904052006</v>
      </c>
      <c r="I31" s="34" t="n">
        <v>0.2772242211672216</v>
      </c>
      <c r="J31" s="34" t="n">
        <v>0.444398388427578</v>
      </c>
      <c r="K31" s="34" t="n">
        <v>0.7637164120871093</v>
      </c>
      <c r="L31" s="34" t="n">
        <v>0.5068547401112733</v>
      </c>
      <c r="M31" s="34" t="n">
        <v>0.2863390933459262</v>
      </c>
      <c r="N31" s="34" t="n">
        <v>0.5526000180290077</v>
      </c>
      <c r="O31" s="34" t="n">
        <v>0.3264390654046433</v>
      </c>
      <c r="P31" s="34" t="n">
        <v>0.4528718826321664</v>
      </c>
      <c r="Q31" s="34" t="n">
        <v>0.1140352304537997</v>
      </c>
      <c r="R31" s="34" t="n">
        <v>0.1992616566059305</v>
      </c>
      <c r="S31" s="34" t="n">
        <v>0.21607372349048</v>
      </c>
      <c r="T31" s="34" t="n">
        <v>0.3104222079019015</v>
      </c>
      <c r="U31" s="34" t="n">
        <v>0.1369777740690906</v>
      </c>
      <c r="V31" s="34" t="n">
        <v>0.2313262584805122</v>
      </c>
      <c r="W31" s="34" t="n">
        <v>0.1171760075577588</v>
      </c>
      <c r="X31" s="34" t="n">
        <v>0.1612013828474417</v>
      </c>
      <c r="Y31" s="34" t="n">
        <v>0.1171760075577588</v>
      </c>
      <c r="Z31" s="34" t="n">
        <v>0.2295467404255147</v>
      </c>
      <c r="AA31" s="34" t="n">
        <v>0.2148516480020632</v>
      </c>
      <c r="AB31" s="34" t="n">
        <v>0.2295467404255147</v>
      </c>
      <c r="AC31" s="34" t="n">
        <v>0.7704532595744851</v>
      </c>
      <c r="AD31" s="34" t="n">
        <v>0.8828239924422414</v>
      </c>
      <c r="AE31" s="34" t="n">
        <v>0.3851504139426981</v>
      </c>
      <c r="AF31" s="34" t="n">
        <v>0.6148495860573021</v>
      </c>
      <c r="AG31" s="34" t="n">
        <v>0.2465544058751721</v>
      </c>
      <c r="AH31" s="34" t="n">
        <v>0.4000097890898888</v>
      </c>
      <c r="AI31" s="34" t="n">
        <v>0.3534357113076303</v>
      </c>
      <c r="AJ31" s="34" t="n">
        <v>0.7243508068428282</v>
      </c>
      <c r="AK31" s="34" t="n">
        <v>0.3691419239880299</v>
      </c>
      <c r="AL31" s="34" t="n">
        <v>0.7566688553653288</v>
      </c>
      <c r="AM31" s="34" t="n">
        <v>0.4127609528505404</v>
      </c>
      <c r="AN31" s="34" t="n">
        <v>0.5480936958967152</v>
      </c>
      <c r="AO31" s="34" t="n">
        <v>0.1957052301034742</v>
      </c>
      <c r="AP31" s="34" t="n">
        <v>0.2858181132709406</v>
      </c>
      <c r="AQ31" s="34" t="n">
        <v>0.3999648188653233</v>
      </c>
      <c r="AR31" s="34" t="n">
        <v>0.1714982600776042</v>
      </c>
      <c r="AS31" s="34" t="n">
        <v>0.05096592497629081</v>
      </c>
      <c r="AT31" s="34" t="n">
        <v>0.02409015878849603</v>
      </c>
      <c r="AU31" s="34" t="n">
        <v>0.1017034449103934</v>
      </c>
      <c r="AV31" s="34" t="n">
        <v>0.1512484517975543</v>
      </c>
      <c r="AW31" s="34" t="n">
        <v>0.1470578090597115</v>
      </c>
      <c r="AX31" s="34" t="n">
        <v>0.01719735024169164</v>
      </c>
      <c r="AY31" s="34" t="n">
        <v>0.0509659249762908</v>
      </c>
      <c r="AZ31" s="34" t="n">
        <v>0.2852723527756418</v>
      </c>
      <c r="BA31" s="33" t="n">
        <v>5.111482172236707</v>
      </c>
      <c r="BB31" s="33" t="n">
        <v>5.251459848978451</v>
      </c>
      <c r="BC31" s="33" t="n">
        <v>10.36294202121516</v>
      </c>
      <c r="BD31" s="34" t="n">
        <v>0.762780933627573</v>
      </c>
      <c r="BE31" s="34" t="n">
        <v>0.6645578689436576</v>
      </c>
      <c r="BF31" s="34" t="n">
        <v>0.5590172612796318</v>
      </c>
      <c r="BG31" s="34" t="n">
        <v>0.4538614721676881</v>
      </c>
      <c r="BH31" s="34" t="n">
        <v>0.355812459372944</v>
      </c>
      <c r="BI31" s="34" t="n">
        <v>0.5467104069817175</v>
      </c>
      <c r="BJ31" s="34" t="n">
        <v>0.3988243554112426</v>
      </c>
      <c r="BK31" s="34" t="n">
        <v>0.717618469947318</v>
      </c>
      <c r="BL31" s="34" t="n">
        <v>0.5666572588497475</v>
      </c>
      <c r="BM31" s="34" t="n">
        <v>0.4314443948807814</v>
      </c>
      <c r="BN31" s="34" t="n">
        <v>0.4600589376006971</v>
      </c>
      <c r="BO31" s="24" t="inlineStr">
        <is>
          <t>1-1</t>
        </is>
      </c>
      <c r="BP31" s="34" t="n">
        <v>0.1322405381647854</v>
      </c>
      <c r="BQ31" s="24" t="inlineStr">
        <is>
          <t>1-2</t>
        </is>
      </c>
      <c r="BR31" s="34" t="n">
        <v>0.09209569455560668</v>
      </c>
      <c r="BS31" s="24" t="inlineStr">
        <is>
          <t>0-1</t>
        </is>
      </c>
      <c r="BT31" s="34" t="n">
        <v>0.09074476877714427</v>
      </c>
      <c r="BU31" s="34" t="n">
        <v>0.4</v>
      </c>
      <c r="BV31" s="34" t="n">
        <v>0.6666666666666666</v>
      </c>
      <c r="BW31" s="34" t="n">
        <v>0.6</v>
      </c>
      <c r="BX31" s="34" t="n">
        <v>1</v>
      </c>
      <c r="BY31" s="34" t="n">
        <v>0.6</v>
      </c>
      <c r="BZ31" s="34" t="n">
        <v>0.8333333333333334</v>
      </c>
      <c r="CA31" s="33" t="n">
        <v>11.8</v>
      </c>
      <c r="CB31" s="33" t="n">
        <v>9</v>
      </c>
    </row>
    <row r="32">
      <c r="A32" s="29" t="n">
        <v>46319.625</v>
      </c>
      <c r="B32" s="24" t="inlineStr">
        <is>
          <t>League One</t>
        </is>
      </c>
      <c r="C32" s="24" t="inlineStr">
        <is>
          <t>Notts County</t>
        </is>
      </c>
      <c r="D32" s="24" t="inlineStr">
        <is>
          <t>Stockport</t>
        </is>
      </c>
      <c r="E32" s="33" t="n">
        <v>1.292144582071493</v>
      </c>
      <c r="F32" s="33" t="n">
        <v>1.38304456098409</v>
      </c>
      <c r="G32" s="33" t="n">
        <v>2.675189143055583</v>
      </c>
      <c r="H32" s="34" t="n">
        <v>0.3370361305247844</v>
      </c>
      <c r="I32" s="34" t="n">
        <v>0.2838781778749025</v>
      </c>
      <c r="J32" s="34" t="n">
        <v>0.3790856916003131</v>
      </c>
      <c r="K32" s="34" t="n">
        <v>0.7591141417202958</v>
      </c>
      <c r="L32" s="34" t="n">
        <v>0.5002781330153531</v>
      </c>
      <c r="M32" s="34" t="n">
        <v>0.2804453228482814</v>
      </c>
      <c r="N32" s="34" t="n">
        <v>0.555710848120581</v>
      </c>
      <c r="O32" s="34" t="n">
        <v>0.3703911811269716</v>
      </c>
      <c r="P32" s="34" t="n">
        <v>0.4022994555865104</v>
      </c>
      <c r="Q32" s="34" t="n">
        <v>0.1410822233257367</v>
      </c>
      <c r="R32" s="34" t="n">
        <v>0.1624195669585281</v>
      </c>
      <c r="S32" s="34" t="n">
        <v>0.2508138346211479</v>
      </c>
      <c r="T32" s="34" t="n">
        <v>0.2746811103442823</v>
      </c>
      <c r="U32" s="34" t="n">
        <v>0.1696080415351366</v>
      </c>
      <c r="V32" s="34" t="n">
        <v>0.1934753172582709</v>
      </c>
      <c r="W32" s="34" t="n">
        <v>0.1532277057345592</v>
      </c>
      <c r="X32" s="34" t="n">
        <v>0.1838084247902253</v>
      </c>
      <c r="Y32" s="34" t="n">
        <v>0.1532277057345592</v>
      </c>
      <c r="Z32" s="34" t="n">
        <v>0.1814805601227718</v>
      </c>
      <c r="AA32" s="34" t="n">
        <v>0.1976051314775413</v>
      </c>
      <c r="AB32" s="34" t="n">
        <v>0.1814805601227718</v>
      </c>
      <c r="AC32" s="34" t="n">
        <v>0.8185194398772282</v>
      </c>
      <c r="AD32" s="34" t="n">
        <v>0.8467722942654407</v>
      </c>
      <c r="AE32" s="34" t="n">
        <v>0.4706407766273996</v>
      </c>
      <c r="AF32" s="34" t="n">
        <v>0.5293592233726004</v>
      </c>
      <c r="AG32" s="34" t="n">
        <v>0.2692845939436154</v>
      </c>
      <c r="AH32" s="34" t="n">
        <v>0.4366987711991488</v>
      </c>
      <c r="AI32" s="34" t="n">
        <v>0.2940166160934569</v>
      </c>
      <c r="AJ32" s="34" t="n">
        <v>0.6738247046732586</v>
      </c>
      <c r="AK32" s="34" t="n">
        <v>0.3084038725832798</v>
      </c>
      <c r="AL32" s="34" t="n">
        <v>0.7887829110108644</v>
      </c>
      <c r="AM32" s="34" t="n">
        <v>0.4603677511470177</v>
      </c>
      <c r="AN32" s="34" t="n">
        <v>0.5315014120632089</v>
      </c>
      <c r="AO32" s="34" t="n">
        <v>0.2207030334511345</v>
      </c>
      <c r="AP32" s="34" t="n">
        <v>0.2428617988484249</v>
      </c>
      <c r="AQ32" s="34" t="n">
        <v>0.4735216845975527</v>
      </c>
      <c r="AR32" s="34" t="n">
        <v>0.1942365502999229</v>
      </c>
      <c r="AS32" s="34" t="n">
        <v>0.05117060408907318</v>
      </c>
      <c r="AT32" s="34" t="n">
        <v>0.02387734769015168</v>
      </c>
      <c r="AU32" s="34" t="n">
        <v>0.1332191444500192</v>
      </c>
      <c r="AV32" s="34" t="n">
        <v>0.1569129277271171</v>
      </c>
      <c r="AW32" s="34" t="n">
        <v>0.1465665680098101</v>
      </c>
      <c r="AX32" s="34" t="n">
        <v>0.02189227639128784</v>
      </c>
      <c r="AY32" s="34" t="n">
        <v>0.05117060408907317</v>
      </c>
      <c r="AZ32" s="34" t="n">
        <v>0.2209536367465938</v>
      </c>
      <c r="BA32" s="33" t="n">
        <v>5.084564208984375</v>
      </c>
      <c r="BB32" s="33" t="n">
        <v>5.144577026367188</v>
      </c>
      <c r="BC32" s="33" t="n">
        <v>10.22914123535156</v>
      </c>
      <c r="BD32" s="34" t="n">
        <v>0.7524595809497894</v>
      </c>
      <c r="BE32" s="34" t="n">
        <v>0.652138708833491</v>
      </c>
      <c r="BF32" s="34" t="n">
        <v>0.5453316766322023</v>
      </c>
      <c r="BG32" s="34" t="n">
        <v>0.4398891308131769</v>
      </c>
      <c r="BH32" s="34" t="n">
        <v>0.34247356428564</v>
      </c>
      <c r="BI32" s="34" t="n">
        <v>0.5428053976990816</v>
      </c>
      <c r="BJ32" s="34" t="n">
        <v>0.3948649765347252</v>
      </c>
      <c r="BK32" s="34" t="n">
        <v>0.705091496612142</v>
      </c>
      <c r="BL32" s="34" t="n">
        <v>0.5514811598041591</v>
      </c>
      <c r="BM32" s="34" t="n">
        <v>0.4390727788115015</v>
      </c>
      <c r="BN32" s="34" t="n">
        <v>0.4514441436463312</v>
      </c>
      <c r="BO32" s="24" t="inlineStr">
        <is>
          <t>1-1</t>
        </is>
      </c>
      <c r="BP32" s="34" t="n">
        <v>0.1354316755282392</v>
      </c>
      <c r="BQ32" s="24" t="inlineStr">
        <is>
          <t>1-2</t>
        </is>
      </c>
      <c r="BR32" s="34" t="n">
        <v>0.08514001919286061</v>
      </c>
      <c r="BS32" s="24" t="inlineStr">
        <is>
          <t>0-1</t>
        </is>
      </c>
      <c r="BT32" s="34" t="n">
        <v>0.08297125610686799</v>
      </c>
      <c r="BU32" s="34" t="n">
        <v>0.5</v>
      </c>
      <c r="BV32" s="34" t="n">
        <v>0.75</v>
      </c>
      <c r="BW32" s="34" t="n">
        <v>1</v>
      </c>
      <c r="BX32" s="34" t="n">
        <v>0.75</v>
      </c>
      <c r="BY32" s="34" t="n">
        <v>0.75</v>
      </c>
      <c r="BZ32" s="34" t="n">
        <v>0.75</v>
      </c>
      <c r="CA32" s="33" t="n">
        <v>9.25</v>
      </c>
      <c r="CB32" s="33" t="n">
        <v>11.25</v>
      </c>
    </row>
    <row r="33">
      <c r="A33" s="29" t="n">
        <v>46319.625</v>
      </c>
      <c r="B33" s="24" t="inlineStr">
        <is>
          <t>League One</t>
        </is>
      </c>
      <c r="C33" s="24" t="inlineStr">
        <is>
          <t>Oxford</t>
        </is>
      </c>
      <c r="D33" s="24" t="inlineStr">
        <is>
          <t>Bradford</t>
        </is>
      </c>
      <c r="E33" s="33" t="n">
        <v>1.351830470981334</v>
      </c>
      <c r="F33" s="33" t="n">
        <v>1.271149523044814</v>
      </c>
      <c r="G33" s="33" t="n">
        <v>2.622979994026149</v>
      </c>
      <c r="H33" s="34" t="n">
        <v>0.3751966364632539</v>
      </c>
      <c r="I33" s="34" t="n">
        <v>0.2872555014844327</v>
      </c>
      <c r="J33" s="34" t="n">
        <v>0.3375478620523132</v>
      </c>
      <c r="K33" s="34" t="n">
        <v>0.7494945131606795</v>
      </c>
      <c r="L33" s="34" t="n">
        <v>0.4873238515151971</v>
      </c>
      <c r="M33" s="34" t="n">
        <v>0.2690065867277628</v>
      </c>
      <c r="N33" s="34" t="n">
        <v>0.5457840929954476</v>
      </c>
      <c r="O33" s="34" t="n">
        <v>0.3914257308493044</v>
      </c>
      <c r="P33" s="34" t="n">
        <v>0.3629220828523362</v>
      </c>
      <c r="Q33" s="34" t="n">
        <v>0.1549851375093114</v>
      </c>
      <c r="R33" s="34" t="n">
        <v>0.1362958883290762</v>
      </c>
      <c r="S33" s="34" t="n">
        <v>0.2805090156695476</v>
      </c>
      <c r="T33" s="34" t="n">
        <v>0.2587662149375755</v>
      </c>
      <c r="U33" s="34" t="n">
        <v>0.1954496920669768</v>
      </c>
      <c r="V33" s="34" t="n">
        <v>0.1737068913350046</v>
      </c>
      <c r="W33" s="34" t="n">
        <v>0.1773203266833648</v>
      </c>
      <c r="X33" s="34" t="n">
        <v>0.1978763097798892</v>
      </c>
      <c r="Y33" s="34" t="n">
        <v>0.1773203266833648</v>
      </c>
      <c r="Z33" s="34" t="n">
        <v>0.1522257796773856</v>
      </c>
      <c r="AA33" s="34" t="n">
        <v>0.1853220823749276</v>
      </c>
      <c r="AB33" s="34" t="n">
        <v>0.1522257796773856</v>
      </c>
      <c r="AC33" s="34" t="n">
        <v>0.8477742203226144</v>
      </c>
      <c r="AD33" s="34" t="n">
        <v>0.8226796733166352</v>
      </c>
      <c r="AE33" s="34" t="n">
        <v>0.5264111294365312</v>
      </c>
      <c r="AF33" s="34" t="n">
        <v>0.4735888705634684</v>
      </c>
      <c r="AG33" s="34" t="n">
        <v>0.2902045800850992</v>
      </c>
      <c r="AH33" s="34" t="n">
        <v>0.441684386264233</v>
      </c>
      <c r="AI33" s="34" t="n">
        <v>0.268111017882444</v>
      </c>
      <c r="AJ33" s="34" t="n">
        <v>0.6666145960002949</v>
      </c>
      <c r="AK33" s="34" t="n">
        <v>0.3004053532686042</v>
      </c>
      <c r="AL33" s="34" t="n">
        <v>0.7822753102043429</v>
      </c>
      <c r="AM33" s="34" t="n">
        <v>0.4503485672351609</v>
      </c>
      <c r="AN33" s="34" t="n">
        <v>0.5214761398728734</v>
      </c>
      <c r="AO33" s="34" t="n">
        <v>0.2352466785250452</v>
      </c>
      <c r="AP33" s="34" t="n">
        <v>0.2155968573254469</v>
      </c>
      <c r="AQ33" s="34" t="n">
        <v>0.4708964720060851</v>
      </c>
      <c r="AR33" s="34" t="n">
        <v>0.2179626930537645</v>
      </c>
      <c r="AS33" s="34" t="n">
        <v>0.05083847540413126</v>
      </c>
      <c r="AT33" s="34" t="n">
        <v>0.02140332693665486</v>
      </c>
      <c r="AU33" s="34" t="n">
        <v>0.1465619494139534</v>
      </c>
      <c r="AV33" s="34" t="n">
        <v>0.1606323321883163</v>
      </c>
      <c r="AW33" s="34" t="n">
        <v>0.1344899927365573</v>
      </c>
      <c r="AX33" s="34" t="n">
        <v>0.02314496398883284</v>
      </c>
      <c r="AY33" s="34" t="n">
        <v>0.05083847540413126</v>
      </c>
      <c r="AZ33" s="34" t="n">
        <v>0.1941274996658395</v>
      </c>
      <c r="BA33" s="33" t="n">
        <v>5.676798844537815</v>
      </c>
      <c r="BB33" s="33" t="n">
        <v>5.789678423236515</v>
      </c>
      <c r="BC33" s="33" t="n">
        <v>11.46647726777433</v>
      </c>
      <c r="BD33" s="34" t="n">
        <v>0.8351208250346986</v>
      </c>
      <c r="BE33" s="34" t="n">
        <v>0.7550655228986651</v>
      </c>
      <c r="BF33" s="34" t="n">
        <v>0.6627663659767435</v>
      </c>
      <c r="BG33" s="34" t="n">
        <v>0.5640900666048889</v>
      </c>
      <c r="BH33" s="34" t="n">
        <v>0.4653656864128193</v>
      </c>
      <c r="BI33" s="34" t="n">
        <v>0.6234421366679674</v>
      </c>
      <c r="BJ33" s="34" t="n">
        <v>0.4796999156857618</v>
      </c>
      <c r="BK33" s="34" t="n">
        <v>0.7737713628962157</v>
      </c>
      <c r="BL33" s="34" t="n">
        <v>0.6375249666883865</v>
      </c>
      <c r="BM33" s="34" t="n">
        <v>0.4384507688403357</v>
      </c>
      <c r="BN33" s="34" t="n">
        <v>0.4600783776365786</v>
      </c>
      <c r="BO33" s="24" t="inlineStr">
        <is>
          <t>1-1</t>
        </is>
      </c>
      <c r="BP33" s="34" t="n">
        <v>0.1372037409808664</v>
      </c>
      <c r="BQ33" s="24" t="inlineStr">
        <is>
          <t>1-0</t>
        </is>
      </c>
      <c r="BR33" s="34" t="n">
        <v>0.08565124559870511</v>
      </c>
      <c r="BS33" s="24" t="inlineStr">
        <is>
          <t>0-0</t>
        </is>
      </c>
      <c r="BT33" s="34" t="n">
        <v>0.08505932360257083</v>
      </c>
      <c r="BU33" s="34" t="n">
        <v>1</v>
      </c>
      <c r="BV33" s="34" t="n">
        <v>0.25</v>
      </c>
      <c r="BW33" s="34" t="n">
        <v>1</v>
      </c>
      <c r="BX33" s="34" t="n">
        <v>0.25</v>
      </c>
      <c r="BY33" s="34" t="n">
        <v>0.3333333333333333</v>
      </c>
      <c r="BZ33" s="34" t="n">
        <v>0.25</v>
      </c>
      <c r="CA33" s="33" t="n">
        <v>11.33333333333333</v>
      </c>
      <c r="CB33" s="33" t="n">
        <v>14</v>
      </c>
    </row>
    <row r="34">
      <c r="A34" s="29" t="n">
        <v>46319.625</v>
      </c>
      <c r="B34" s="24" t="inlineStr">
        <is>
          <t>Championship</t>
        </is>
      </c>
      <c r="C34" s="24" t="inlineStr">
        <is>
          <t>Preston</t>
        </is>
      </c>
      <c r="D34" s="24" t="inlineStr">
        <is>
          <t>West Brom</t>
        </is>
      </c>
      <c r="E34" s="33" t="n">
        <v>1.309243332535314</v>
      </c>
      <c r="F34" s="33" t="n">
        <v>1.342622865368589</v>
      </c>
      <c r="G34" s="33" t="n">
        <v>2.651866197903904</v>
      </c>
      <c r="H34" s="34" t="n">
        <v>0.3494262512673287</v>
      </c>
      <c r="I34" s="34" t="n">
        <v>0.2856423365861767</v>
      </c>
      <c r="J34" s="34" t="n">
        <v>0.3649314121464944</v>
      </c>
      <c r="K34" s="34" t="n">
        <v>0.7548682441854503</v>
      </c>
      <c r="L34" s="34" t="n">
        <v>0.4945116804302134</v>
      </c>
      <c r="M34" s="34" t="n">
        <v>0.2753256550620996</v>
      </c>
      <c r="N34" s="34" t="n">
        <v>0.5517314023023639</v>
      </c>
      <c r="O34" s="34" t="n">
        <v>0.3764480992747005</v>
      </c>
      <c r="P34" s="34" t="n">
        <v>0.3882010068818469</v>
      </c>
      <c r="Q34" s="34" t="n">
        <v>0.1450212966883997</v>
      </c>
      <c r="R34" s="34" t="n">
        <v>0.1528129290354383</v>
      </c>
      <c r="S34" s="34" t="n">
        <v>0.2611598316410577</v>
      </c>
      <c r="T34" s="34" t="n">
        <v>0.2700243373835804</v>
      </c>
      <c r="U34" s="34" t="n">
        <v>0.1782442603140555</v>
      </c>
      <c r="V34" s="34" t="n">
        <v>0.1871087660565783</v>
      </c>
      <c r="W34" s="34" t="n">
        <v>0.1607668049594132</v>
      </c>
      <c r="X34" s="34" t="n">
        <v>0.1886594463079156</v>
      </c>
      <c r="Y34" s="34" t="n">
        <v>0.1607668049594132</v>
      </c>
      <c r="Z34" s="34" t="n">
        <v>0.1711459982393734</v>
      </c>
      <c r="AA34" s="34" t="n">
        <v>0.193785413907121</v>
      </c>
      <c r="AB34" s="34" t="n">
        <v>0.1711459982393734</v>
      </c>
      <c r="AC34" s="34" t="n">
        <v>0.8288540017606264</v>
      </c>
      <c r="AD34" s="34" t="n">
        <v>0.8392331950405867</v>
      </c>
      <c r="AE34" s="34" t="n">
        <v>0.4891474805456214</v>
      </c>
      <c r="AF34" s="34" t="n">
        <v>0.5108525194543784</v>
      </c>
      <c r="AG34" s="34" t="n">
        <v>0.2915422160598189</v>
      </c>
      <c r="AH34" s="34" t="n">
        <v>0.4069868567839856</v>
      </c>
      <c r="AI34" s="34" t="n">
        <v>0.3014708763764606</v>
      </c>
      <c r="AJ34" s="34" t="n">
        <v>0.7176862355548594</v>
      </c>
      <c r="AK34" s="34" t="n">
        <v>0.3606337508799356</v>
      </c>
      <c r="AL34" s="34" t="n">
        <v>0.7502088252582704</v>
      </c>
      <c r="AM34" s="34" t="n">
        <v>0.4037158798443781</v>
      </c>
      <c r="AN34" s="34" t="n">
        <v>0.5384145476796414</v>
      </c>
      <c r="AO34" s="34" t="n">
        <v>0.2302726681982432</v>
      </c>
      <c r="AP34" s="34" t="n">
        <v>0.2385932626116822</v>
      </c>
      <c r="AQ34" s="34" t="n">
        <v>0.3982509420703726</v>
      </c>
      <c r="AR34" s="34" t="n">
        <v>0.2186473174722098</v>
      </c>
      <c r="AS34" s="34" t="n">
        <v>0.05204534581967971</v>
      </c>
      <c r="AT34" s="34" t="n">
        <v>0.02084950817886208</v>
      </c>
      <c r="AU34" s="34" t="n">
        <v>0.1229691762530235</v>
      </c>
      <c r="AV34" s="34" t="n">
        <v>0.1567594342011429</v>
      </c>
      <c r="AW34" s="34" t="n">
        <v>0.1272581995175932</v>
      </c>
      <c r="AX34" s="34" t="n">
        <v>0.02020575970261767</v>
      </c>
      <c r="AY34" s="34" t="n">
        <v>0.05204534581967971</v>
      </c>
      <c r="AZ34" s="34" t="n">
        <v>0.2292197253951312</v>
      </c>
      <c r="BA34" s="33" t="n">
        <v>5.511157495045337</v>
      </c>
      <c r="BB34" s="33" t="n">
        <v>4.610869240975017</v>
      </c>
      <c r="BC34" s="33" t="n">
        <v>10.12202673602035</v>
      </c>
      <c r="BD34" s="34" t="n">
        <v>0.7439415251018379</v>
      </c>
      <c r="BE34" s="34" t="n">
        <v>0.6419744812357731</v>
      </c>
      <c r="BF34" s="34" t="n">
        <v>0.5342240119781214</v>
      </c>
      <c r="BG34" s="34" t="n">
        <v>0.4286429567598904</v>
      </c>
      <c r="BH34" s="34" t="n">
        <v>0.331826481312214</v>
      </c>
      <c r="BI34" s="34" t="n">
        <v>0.6020235055238041</v>
      </c>
      <c r="BJ34" s="34" t="n">
        <v>0.456525501153412</v>
      </c>
      <c r="BK34" s="34" t="n">
        <v>0.6351964959912165</v>
      </c>
      <c r="BL34" s="34" t="n">
        <v>0.470664853969966</v>
      </c>
      <c r="BM34" s="34" t="n">
        <v>0.5389074436246571</v>
      </c>
      <c r="BN34" s="34" t="n">
        <v>0.3535775205709933</v>
      </c>
      <c r="BO34" s="24" t="inlineStr">
        <is>
          <t>1-1</t>
        </is>
      </c>
      <c r="BP34" s="34" t="n">
        <v>0.1363566692060992</v>
      </c>
      <c r="BQ34" s="24" t="inlineStr">
        <is>
          <t>1-2</t>
        </is>
      </c>
      <c r="BR34" s="34" t="n">
        <v>0.08321617360073169</v>
      </c>
      <c r="BS34" s="24" t="inlineStr">
        <is>
          <t>0-0</t>
        </is>
      </c>
      <c r="BT34" s="34" t="n">
        <v>0.08291557132700214</v>
      </c>
      <c r="BU34" s="34" t="n">
        <v>0.8333333333333334</v>
      </c>
      <c r="BV34" s="34" t="n">
        <v>0.5</v>
      </c>
      <c r="BW34" s="34" t="n">
        <v>0.8333333333333334</v>
      </c>
      <c r="BX34" s="34" t="n">
        <v>0.6666666666666666</v>
      </c>
      <c r="BY34" s="34" t="n">
        <v>0.8333333333333334</v>
      </c>
      <c r="BZ34" s="34" t="n">
        <v>0.1666666666666667</v>
      </c>
      <c r="CA34" s="33" t="n">
        <v>9</v>
      </c>
      <c r="CB34" s="33" t="n">
        <v>10.83333333333333</v>
      </c>
    </row>
    <row r="35">
      <c r="A35" s="29" t="n">
        <v>46319.625</v>
      </c>
      <c r="B35" s="24" t="inlineStr">
        <is>
          <t>Championship</t>
        </is>
      </c>
      <c r="C35" s="24" t="inlineStr">
        <is>
          <t>QPR</t>
        </is>
      </c>
      <c r="D35" s="24" t="inlineStr">
        <is>
          <t>Swansea</t>
        </is>
      </c>
      <c r="E35" s="33" t="n">
        <v>1.44377671867103</v>
      </c>
      <c r="F35" s="33" t="n">
        <v>1.237030054936742</v>
      </c>
      <c r="G35" s="33" t="n">
        <v>2.680806773607772</v>
      </c>
      <c r="H35" s="34" t="n">
        <v>0.4066532432678243</v>
      </c>
      <c r="I35" s="34" t="n">
        <v>0.2821071656416346</v>
      </c>
      <c r="J35" s="34" t="n">
        <v>0.3112395910905411</v>
      </c>
      <c r="K35" s="34" t="n">
        <v>0.7600711587364783</v>
      </c>
      <c r="L35" s="34" t="n">
        <v>0.5016619882368838</v>
      </c>
      <c r="M35" s="34" t="n">
        <v>0.2816806197501625</v>
      </c>
      <c r="N35" s="34" t="n">
        <v>0.5544636683272866</v>
      </c>
      <c r="O35" s="34" t="n">
        <v>0.4231838298114403</v>
      </c>
      <c r="P35" s="34" t="n">
        <v>0.3507132674075585</v>
      </c>
      <c r="Q35" s="34" t="n">
        <v>0.1771776727625675</v>
      </c>
      <c r="R35" s="34" t="n">
        <v>0.1286405449096563</v>
      </c>
      <c r="S35" s="34" t="n">
        <v>0.2902449750997207</v>
      </c>
      <c r="T35" s="34" t="n">
        <v>0.2360347268150761</v>
      </c>
      <c r="U35" s="34" t="n">
        <v>0.2095016048576374</v>
      </c>
      <c r="V35" s="34" t="n">
        <v>0.1552913565729928</v>
      </c>
      <c r="W35" s="34" t="n">
        <v>0.2010761199851864</v>
      </c>
      <c r="X35" s="34" t="n">
        <v>0.205577123282638</v>
      </c>
      <c r="Y35" s="34" t="n">
        <v>0.2010761199851864</v>
      </c>
      <c r="Z35" s="34" t="n">
        <v>0.1368529059215318</v>
      </c>
      <c r="AA35" s="34" t="n">
        <v>0.1743866851690093</v>
      </c>
      <c r="AB35" s="34" t="n">
        <v>0.1368529059215318</v>
      </c>
      <c r="AC35" s="34" t="n">
        <v>0.8631470940784682</v>
      </c>
      <c r="AD35" s="34" t="n">
        <v>0.7989238800148137</v>
      </c>
      <c r="AE35" s="34" t="n">
        <v>0.5664539661149852</v>
      </c>
      <c r="AF35" s="34" t="n">
        <v>0.4335460338850146</v>
      </c>
      <c r="AG35" s="34" t="n">
        <v>0.3288264145503464</v>
      </c>
      <c r="AH35" s="34" t="n">
        <v>0.4035770477048314</v>
      </c>
      <c r="AI35" s="34" t="n">
        <v>0.2675964719915537</v>
      </c>
      <c r="AJ35" s="34" t="n">
        <v>0.7215560829964687</v>
      </c>
      <c r="AK35" s="34" t="n">
        <v>0.3655547172130256</v>
      </c>
      <c r="AL35" s="34" t="n">
        <v>0.7539617232238168</v>
      </c>
      <c r="AM35" s="34" t="n">
        <v>0.4089499394012888</v>
      </c>
      <c r="AN35" s="34" t="n">
        <v>0.5440256677386449</v>
      </c>
      <c r="AO35" s="34" t="n">
        <v>0.2638273501477444</v>
      </c>
      <c r="AP35" s="34" t="n">
        <v>0.2123181589414185</v>
      </c>
      <c r="AQ35" s="34" t="n">
        <v>0.3992471731365995</v>
      </c>
      <c r="AR35" s="34" t="n">
        <v>0.2583354704141909</v>
      </c>
      <c r="AS35" s="34" t="n">
        <v>0.05177941204615516</v>
      </c>
      <c r="AT35" s="34" t="n">
        <v>0.01871147290758049</v>
      </c>
      <c r="AU35" s="34" t="n">
        <v>0.1378609892953569</v>
      </c>
      <c r="AV35" s="34" t="n">
        <v>0.1540772663107055</v>
      </c>
      <c r="AW35" s="34" t="n">
        <v>0.1116387322926433</v>
      </c>
      <c r="AX35" s="34" t="n">
        <v>0.02269227084344493</v>
      </c>
      <c r="AY35" s="34" t="n">
        <v>0.05177941204615516</v>
      </c>
      <c r="AZ35" s="34" t="n">
        <v>0.1931247383044598</v>
      </c>
      <c r="BA35" s="33" t="n">
        <v>5.943431712138886</v>
      </c>
      <c r="BB35" s="33" t="n">
        <v>4.350535964390978</v>
      </c>
      <c r="BC35" s="33" t="n">
        <v>10.29396767652986</v>
      </c>
      <c r="BD35" s="34" t="n">
        <v>0.7575042642230346</v>
      </c>
      <c r="BE35" s="34" t="n">
        <v>0.6581944400951101</v>
      </c>
      <c r="BF35" s="34" t="n">
        <v>0.5519891963931776</v>
      </c>
      <c r="BG35" s="34" t="n">
        <v>0.4466700832347234</v>
      </c>
      <c r="BH35" s="34" t="n">
        <v>0.3489317633509796</v>
      </c>
      <c r="BI35" s="34" t="n">
        <v>0.6560375661648205</v>
      </c>
      <c r="BJ35" s="34" t="n">
        <v>0.5158926276107556</v>
      </c>
      <c r="BK35" s="34" t="n">
        <v>0.596518330718079</v>
      </c>
      <c r="BL35" s="34" t="n">
        <v>0.4285791262021053</v>
      </c>
      <c r="BM35" s="34" t="n">
        <v>0.6090842962304821</v>
      </c>
      <c r="BN35" s="34" t="n">
        <v>0.2900079603154479</v>
      </c>
      <c r="BO35" s="24" t="inlineStr">
        <is>
          <t>1-1</t>
        </is>
      </c>
      <c r="BP35" s="34" t="n">
        <v>0.1345902451846938</v>
      </c>
      <c r="BQ35" s="24" t="inlineStr">
        <is>
          <t>2-1</t>
        </is>
      </c>
      <c r="BR35" s="34" t="n">
        <v>0.08832648298085759</v>
      </c>
      <c r="BS35" s="24" t="inlineStr">
        <is>
          <t>1-0</t>
        </is>
      </c>
      <c r="BT35" s="34" t="n">
        <v>0.08667462471141148</v>
      </c>
      <c r="BU35" s="34" t="n">
        <v>0.5</v>
      </c>
      <c r="BV35" s="34" t="n">
        <v>0.5</v>
      </c>
      <c r="BW35" s="34" t="n">
        <v>0.5</v>
      </c>
      <c r="BX35" s="34" t="n">
        <v>0.3333333333333333</v>
      </c>
      <c r="BY35" s="34" t="n">
        <v>0.1666666666666667</v>
      </c>
      <c r="BZ35" s="34" t="n">
        <v>0.5</v>
      </c>
      <c r="CA35" s="33" t="n">
        <v>10.83333333333333</v>
      </c>
      <c r="CB35" s="33" t="n">
        <v>9.333333333333334</v>
      </c>
    </row>
    <row r="36">
      <c r="A36" s="29" t="n">
        <v>46319.625</v>
      </c>
      <c r="B36" s="24" t="inlineStr">
        <is>
          <t>League One</t>
        </is>
      </c>
      <c r="C36" s="24" t="inlineStr">
        <is>
          <t>Reading</t>
        </is>
      </c>
      <c r="D36" s="24" t="inlineStr">
        <is>
          <t>Barnsley</t>
        </is>
      </c>
      <c r="E36" s="33" t="n">
        <v>1.597332128488113</v>
      </c>
      <c r="F36" s="33" t="n">
        <v>1.195087459522575</v>
      </c>
      <c r="G36" s="33" t="n">
        <v>2.792419588010688</v>
      </c>
      <c r="H36" s="34" t="n">
        <v>0.4553165330637289</v>
      </c>
      <c r="I36" s="34" t="n">
        <v>0.2708205499880473</v>
      </c>
      <c r="J36" s="34" t="n">
        <v>0.2738629169482238</v>
      </c>
      <c r="K36" s="34" t="n">
        <v>0.7793243519409724</v>
      </c>
      <c r="L36" s="34" t="n">
        <v>0.528736875125269</v>
      </c>
      <c r="M36" s="34" t="n">
        <v>0.3063757705134014</v>
      </c>
      <c r="N36" s="34" t="n">
        <v>0.5678559601315216</v>
      </c>
      <c r="O36" s="34" t="n">
        <v>0.4742062776486043</v>
      </c>
      <c r="P36" s="34" t="n">
        <v>0.3355964174822221</v>
      </c>
      <c r="Q36" s="34" t="n">
        <v>0.2159514983378197</v>
      </c>
      <c r="R36" s="34" t="n">
        <v>0.1194492644349423</v>
      </c>
      <c r="S36" s="34" t="n">
        <v>0.3026774990834689</v>
      </c>
      <c r="T36" s="34" t="n">
        <v>0.2024360753037218</v>
      </c>
      <c r="U36" s="34" t="n">
        <v>0.2297079645647566</v>
      </c>
      <c r="V36" s="34" t="n">
        <v>0.1294665407850097</v>
      </c>
      <c r="W36" s="34" t="n">
        <v>0.2407916319183928</v>
      </c>
      <c r="X36" s="34" t="n">
        <v>0.2145249011453361</v>
      </c>
      <c r="Y36" s="34" t="n">
        <v>0.2407916319183928</v>
      </c>
      <c r="Z36" s="34" t="n">
        <v>0.1163057729948571</v>
      </c>
      <c r="AA36" s="34" t="n">
        <v>0.1575571439533667</v>
      </c>
      <c r="AB36" s="34" t="n">
        <v>0.1163057729948571</v>
      </c>
      <c r="AC36" s="34" t="n">
        <v>0.883694227005143</v>
      </c>
      <c r="AD36" s="34" t="n">
        <v>0.7592083680816072</v>
      </c>
      <c r="AE36" s="34" t="n">
        <v>0.6244231554472159</v>
      </c>
      <c r="AF36" s="34" t="n">
        <v>0.3755768445527842</v>
      </c>
      <c r="AG36" s="34" t="n">
        <v>0.3420863651669903</v>
      </c>
      <c r="AH36" s="34" t="n">
        <v>0.4235492876398558</v>
      </c>
      <c r="AI36" s="34" t="n">
        <v>0.2343643031747152</v>
      </c>
      <c r="AJ36" s="34" t="n">
        <v>0.6894512218549116</v>
      </c>
      <c r="AK36" s="34" t="n">
        <v>0.326290997542954</v>
      </c>
      <c r="AL36" s="34" t="n">
        <v>0.8026951518030809</v>
      </c>
      <c r="AM36" s="34" t="n">
        <v>0.4824676685510326</v>
      </c>
      <c r="AN36" s="34" t="n">
        <v>0.5534191531876479</v>
      </c>
      <c r="AO36" s="34" t="n">
        <v>0.2949952220487174</v>
      </c>
      <c r="AP36" s="34" t="n">
        <v>0.1971675771626373</v>
      </c>
      <c r="AQ36" s="34" t="n">
        <v>0.4791878860691511</v>
      </c>
      <c r="AR36" s="34" t="n">
        <v>0.2724097996764279</v>
      </c>
      <c r="AS36" s="34" t="n">
        <v>0.05031562914784588</v>
      </c>
      <c r="AT36" s="34" t="n">
        <v>0.01936069375616591</v>
      </c>
      <c r="AU36" s="34" t="n">
        <v>0.1664756848361514</v>
      </c>
      <c r="AV36" s="34" t="n">
        <v>0.1467956462651735</v>
      </c>
      <c r="AW36" s="34" t="n">
        <v>0.1102776700693086</v>
      </c>
      <c r="AX36" s="34" t="n">
        <v>0.02812757909782987</v>
      </c>
      <c r="AY36" s="34" t="n">
        <v>0.05031562914784588</v>
      </c>
      <c r="AZ36" s="34" t="n">
        <v>0.1559209257019502</v>
      </c>
      <c r="BA36" s="33" t="n">
        <v>5.264295902489627</v>
      </c>
      <c r="BB36" s="33" t="n">
        <v>5.424517463235294</v>
      </c>
      <c r="BC36" s="33" t="n">
        <v>10.68881336572492</v>
      </c>
      <c r="BD36" s="34" t="n">
        <v>0.7864659563503547</v>
      </c>
      <c r="BE36" s="34" t="n">
        <v>0.6935003825296742</v>
      </c>
      <c r="BF36" s="34" t="n">
        <v>0.5914085567609849</v>
      </c>
      <c r="BG36" s="34" t="n">
        <v>0.4874483167237198</v>
      </c>
      <c r="BH36" s="34" t="n">
        <v>0.3883788058738525</v>
      </c>
      <c r="BI36" s="34" t="n">
        <v>0.5684558029551369</v>
      </c>
      <c r="BJ36" s="34" t="n">
        <v>0.4211455994721459</v>
      </c>
      <c r="BK36" s="34" t="n">
        <v>0.7369082110587193</v>
      </c>
      <c r="BL36" s="34" t="n">
        <v>0.5904652358345786</v>
      </c>
      <c r="BM36" s="34" t="n">
        <v>0.430803279699762</v>
      </c>
      <c r="BN36" s="34" t="n">
        <v>0.4629152206516621</v>
      </c>
      <c r="BO36" s="24" t="inlineStr">
        <is>
          <t>1-1</t>
        </is>
      </c>
      <c r="BP36" s="34" t="n">
        <v>0.1286635847365977</v>
      </c>
      <c r="BQ36" s="24" t="inlineStr">
        <is>
          <t>2-1</t>
        </is>
      </c>
      <c r="BR36" s="34" t="n">
        <v>0.09341748984828195</v>
      </c>
      <c r="BS36" s="24" t="inlineStr">
        <is>
          <t>1-0</t>
        </is>
      </c>
      <c r="BT36" s="34" t="n">
        <v>0.08617639439639607</v>
      </c>
      <c r="BU36" s="34" t="n">
        <v>0.6666666666666666</v>
      </c>
      <c r="BV36" s="34" t="n">
        <v>0.5</v>
      </c>
      <c r="BW36" s="34" t="n">
        <v>0.3333333333333333</v>
      </c>
      <c r="BX36" s="34" t="n">
        <v>0.5</v>
      </c>
      <c r="BY36" s="34" t="n">
        <v>0.6666666666666666</v>
      </c>
      <c r="BZ36" s="34" t="n">
        <v>0.25</v>
      </c>
      <c r="CA36" s="33" t="n">
        <v>9.333333333333334</v>
      </c>
      <c r="CB36" s="33" t="n">
        <v>13</v>
      </c>
    </row>
    <row r="37">
      <c r="A37" s="29" t="n">
        <v>46319.625</v>
      </c>
      <c r="B37" s="24" t="inlineStr">
        <is>
          <t>League Two</t>
        </is>
      </c>
      <c r="C37" s="24" t="inlineStr">
        <is>
          <t>Rochdale</t>
        </is>
      </c>
      <c r="D37" s="24" t="inlineStr">
        <is>
          <t>Accrington</t>
        </is>
      </c>
      <c r="E37" s="33" t="n">
        <v>1.450427145262129</v>
      </c>
      <c r="F37" s="33" t="n">
        <v>1.166284347922937</v>
      </c>
      <c r="G37" s="33" t="n">
        <v>2.616711493185067</v>
      </c>
      <c r="H37" s="34" t="n">
        <v>0.4239059398532025</v>
      </c>
      <c r="I37" s="34" t="n">
        <v>0.2845017303204624</v>
      </c>
      <c r="J37" s="34" t="n">
        <v>0.2915923298263353</v>
      </c>
      <c r="K37" s="34" t="n">
        <v>0.7481815995671969</v>
      </c>
      <c r="L37" s="34" t="n">
        <v>0.4857573898987976</v>
      </c>
      <c r="M37" s="34" t="n">
        <v>0.2676385863734691</v>
      </c>
      <c r="N37" s="34" t="n">
        <v>0.5394061582279587</v>
      </c>
      <c r="O37" s="34" t="n">
        <v>0.4254478390238375</v>
      </c>
      <c r="P37" s="34" t="n">
        <v>0.3251540815703866</v>
      </c>
      <c r="Q37" s="34" t="n">
        <v>0.1788157904858727</v>
      </c>
      <c r="R37" s="34" t="n">
        <v>0.1132847665345867</v>
      </c>
      <c r="S37" s="34" t="n">
        <v>0.311522316577076</v>
      </c>
      <c r="T37" s="34" t="n">
        <v>0.2344702074032489</v>
      </c>
      <c r="U37" s="34" t="n">
        <v>0.2261236343687925</v>
      </c>
      <c r="V37" s="34" t="n">
        <v>0.1490715251949655</v>
      </c>
      <c r="W37" s="34" t="n">
        <v>0.2115679005832883</v>
      </c>
      <c r="X37" s="34" t="n">
        <v>0.2123380392699142</v>
      </c>
      <c r="Y37" s="34" t="n">
        <v>0.2115679005832883</v>
      </c>
      <c r="Z37" s="34" t="n">
        <v>0.1232724871254358</v>
      </c>
      <c r="AA37" s="34" t="n">
        <v>0.1683198427008994</v>
      </c>
      <c r="AB37" s="34" t="n">
        <v>0.1232724871254358</v>
      </c>
      <c r="AC37" s="34" t="n">
        <v>0.8767275128745641</v>
      </c>
      <c r="AD37" s="34" t="n">
        <v>0.7884320994167119</v>
      </c>
      <c r="AE37" s="34" t="n">
        <v>0.5924625646447258</v>
      </c>
      <c r="AF37" s="34" t="n">
        <v>0.4075374353552745</v>
      </c>
      <c r="AG37" s="34" t="n">
        <v>0.3238956062567426</v>
      </c>
      <c r="AH37" s="34" t="n">
        <v>0.4319208247544289</v>
      </c>
      <c r="AI37" s="34" t="n">
        <v>0.2441835407832857</v>
      </c>
      <c r="AJ37" s="34" t="n">
        <v>0.6789106101069675</v>
      </c>
      <c r="AK37" s="34" t="n">
        <v>0.3141415652102724</v>
      </c>
      <c r="AL37" s="34" t="n">
        <v>0.7725160907703728</v>
      </c>
      <c r="AM37" s="34" t="n">
        <v>0.4356859186218445</v>
      </c>
      <c r="AN37" s="34" t="n">
        <v>0.5244693705023633</v>
      </c>
      <c r="AO37" s="34" t="n">
        <v>0.2616067795063877</v>
      </c>
      <c r="AP37" s="34" t="n">
        <v>0.1919446187469261</v>
      </c>
      <c r="AQ37" s="34" t="n">
        <v>0.4509534773020683</v>
      </c>
      <c r="AR37" s="34" t="n">
        <v>0.2550447623992131</v>
      </c>
      <c r="AS37" s="34" t="n">
        <v>0.05033051285678231</v>
      </c>
      <c r="AT37" s="34" t="n">
        <v>0.01852023464634913</v>
      </c>
      <c r="AU37" s="34" t="n">
        <v>0.1568289692420463</v>
      </c>
      <c r="AV37" s="34" t="n">
        <v>0.1591286264984281</v>
      </c>
      <c r="AW37" s="34" t="n">
        <v>0.1159631146497237</v>
      </c>
      <c r="AX37" s="34" t="n">
        <v>0.02438813245952407</v>
      </c>
      <c r="AY37" s="34" t="n">
        <v>0.05033051285678231</v>
      </c>
      <c r="AZ37" s="34" t="n">
        <v>0.1694648196535063</v>
      </c>
      <c r="BA37" s="33" t="n">
        <v>5.521186214266629</v>
      </c>
      <c r="BB37" s="33" t="n">
        <v>4.088746400688692</v>
      </c>
      <c r="BC37" s="33" t="n">
        <v>9.609932614955323</v>
      </c>
      <c r="BD37" s="34" t="n">
        <v>0.7000218671517777</v>
      </c>
      <c r="BE37" s="34" t="n">
        <v>0.5907310592494457</v>
      </c>
      <c r="BF37" s="34" t="n">
        <v>0.4794619386989899</v>
      </c>
      <c r="BG37" s="34" t="n">
        <v>0.3744174766788364</v>
      </c>
      <c r="BH37" s="34" t="n">
        <v>0.2816131745974116</v>
      </c>
      <c r="BI37" s="34" t="n">
        <v>0.6033456956591386</v>
      </c>
      <c r="BJ37" s="34" t="n">
        <v>0.4579423942717353</v>
      </c>
      <c r="BK37" s="34" t="n">
        <v>0.5545752754184101</v>
      </c>
      <c r="BL37" s="34" t="n">
        <v>0.3849290383802217</v>
      </c>
      <c r="BM37" s="34" t="n">
        <v>0.5969922218057699</v>
      </c>
      <c r="BN37" s="34" t="n">
        <v>0.2964508068546437</v>
      </c>
      <c r="BO37" s="24" t="inlineStr">
        <is>
          <t>1-1</t>
        </is>
      </c>
      <c r="BP37" s="34" t="n">
        <v>0.1359157803268744</v>
      </c>
      <c r="BQ37" s="24" t="inlineStr">
        <is>
          <t>1-0</t>
        </is>
      </c>
      <c r="BR37" s="34" t="n">
        <v>0.09358713797337581</v>
      </c>
      <c r="BS37" s="24" t="inlineStr">
        <is>
          <t>2-1</t>
        </is>
      </c>
      <c r="BT37" s="34" t="n">
        <v>0.08960724420708323</v>
      </c>
      <c r="BU37" s="34" t="n">
        <v>0.8</v>
      </c>
      <c r="BV37" s="34" t="n">
        <v>0.8</v>
      </c>
      <c r="BW37" s="34" t="n">
        <v>0.4</v>
      </c>
      <c r="BX37" s="34" t="n">
        <v>0.8</v>
      </c>
      <c r="BY37" s="34" t="n">
        <v>0.8</v>
      </c>
      <c r="BZ37" s="34" t="n">
        <v>0.8</v>
      </c>
      <c r="CA37" s="33" t="n">
        <v>9.4</v>
      </c>
      <c r="CB37" s="33" t="n">
        <v>9.199999999999999</v>
      </c>
    </row>
    <row r="38">
      <c r="A38" s="29" t="n">
        <v>46319.625</v>
      </c>
      <c r="B38" s="24" t="inlineStr">
        <is>
          <t>League Two</t>
        </is>
      </c>
      <c r="C38" s="24" t="inlineStr">
        <is>
          <t>Rotherham</t>
        </is>
      </c>
      <c r="D38" s="24" t="inlineStr">
        <is>
          <t>Shrewsbury</t>
        </is>
      </c>
      <c r="E38" s="33" t="n">
        <v>1.493970220233429</v>
      </c>
      <c r="F38" s="33" t="n">
        <v>1.101490563630308</v>
      </c>
      <c r="G38" s="33" t="n">
        <v>2.595460783863737</v>
      </c>
      <c r="H38" s="34" t="n">
        <v>0.4500645787875153</v>
      </c>
      <c r="I38" s="34" t="n">
        <v>0.282710626246165</v>
      </c>
      <c r="J38" s="34" t="n">
        <v>0.2672247949663198</v>
      </c>
      <c r="K38" s="34" t="n">
        <v>0.7440151993505062</v>
      </c>
      <c r="L38" s="34" t="n">
        <v>0.480429992505494</v>
      </c>
      <c r="M38" s="34" t="n">
        <v>0.2630106845407493</v>
      </c>
      <c r="N38" s="34" t="n">
        <v>0.5300344932370434</v>
      </c>
      <c r="O38" s="34" t="n">
        <v>0.4401541398514605</v>
      </c>
      <c r="P38" s="34" t="n">
        <v>0.3015164506434513</v>
      </c>
      <c r="Q38" s="34" t="n">
        <v>0.1896406636901659</v>
      </c>
      <c r="R38" s="34" t="n">
        <v>0.09988405779575969</v>
      </c>
      <c r="S38" s="34" t="n">
        <v>0.3323752965846888</v>
      </c>
      <c r="T38" s="34" t="n">
        <v>0.2244797694882417</v>
      </c>
      <c r="U38" s="34" t="n">
        <v>0.2454857372747148</v>
      </c>
      <c r="V38" s="34" t="n">
        <v>0.1375902101782677</v>
      </c>
      <c r="W38" s="34" t="n">
        <v>0.2302563636480494</v>
      </c>
      <c r="X38" s="34" t="n">
        <v>0.2198082151394658</v>
      </c>
      <c r="Y38" s="34" t="n">
        <v>0.2302563636480494</v>
      </c>
      <c r="Z38" s="34" t="n">
        <v>0.1083877613842285</v>
      </c>
      <c r="AA38" s="34" t="n">
        <v>0.1588370335820912</v>
      </c>
      <c r="AB38" s="34" t="n">
        <v>0.1083877613842285</v>
      </c>
      <c r="AC38" s="34" t="n">
        <v>0.8916122386157713</v>
      </c>
      <c r="AD38" s="34" t="n">
        <v>0.7697436363519505</v>
      </c>
      <c r="AE38" s="34" t="n">
        <v>0.6274518977357274</v>
      </c>
      <c r="AF38" s="34" t="n">
        <v>0.3725481022642726</v>
      </c>
      <c r="AG38" s="34" t="n">
        <v>0.3388292766374649</v>
      </c>
      <c r="AH38" s="34" t="n">
        <v>0.4326476339222193</v>
      </c>
      <c r="AI38" s="34" t="n">
        <v>0.2285230558125942</v>
      </c>
      <c r="AJ38" s="34" t="n">
        <v>0.6759345585257536</v>
      </c>
      <c r="AK38" s="34" t="n">
        <v>0.3107744083959895</v>
      </c>
      <c r="AL38" s="34" t="n">
        <v>0.7697641314572861</v>
      </c>
      <c r="AM38" s="34" t="n">
        <v>0.43162769029452</v>
      </c>
      <c r="AN38" s="34" t="n">
        <v>0.5203101783655408</v>
      </c>
      <c r="AO38" s="34" t="n">
        <v>0.2723043000809123</v>
      </c>
      <c r="AP38" s="34" t="n">
        <v>0.1763005544078191</v>
      </c>
      <c r="AQ38" s="34" t="n">
        <v>0.4499500034010807</v>
      </c>
      <c r="AR38" s="34" t="n">
        <v>0.2724793187911035</v>
      </c>
      <c r="AS38" s="34" t="n">
        <v>0.04936299488494488</v>
      </c>
      <c r="AT38" s="34" t="n">
        <v>0.0169868462818123</v>
      </c>
      <c r="AU38" s="34" t="n">
        <v>0.1649286661889246</v>
      </c>
      <c r="AV38" s="34" t="n">
        <v>0.1594284318380528</v>
      </c>
      <c r="AW38" s="34" t="n">
        <v>0.1082904004660231</v>
      </c>
      <c r="AX38" s="34" t="n">
        <v>0.02493456779194945</v>
      </c>
      <c r="AY38" s="34" t="n">
        <v>0.0493629948849449</v>
      </c>
      <c r="AZ38" s="34" t="n">
        <v>0.1542254103536519</v>
      </c>
      <c r="BA38" s="33" t="n">
        <v>4.779820108647253</v>
      </c>
      <c r="BB38" s="33" t="n">
        <v>4.46045061893312</v>
      </c>
      <c r="BC38" s="33" t="n">
        <v>9.240270727580373</v>
      </c>
      <c r="BD38" s="34" t="n">
        <v>0.6649911301842796</v>
      </c>
      <c r="BE38" s="34" t="n">
        <v>0.551177029714769</v>
      </c>
      <c r="BF38" s="34" t="n">
        <v>0.4385571636459816</v>
      </c>
      <c r="BG38" s="34" t="n">
        <v>0.3352235946972952</v>
      </c>
      <c r="BH38" s="34" t="n">
        <v>0.246494858776582</v>
      </c>
      <c r="BI38" s="34" t="n">
        <v>0.4971061190068579</v>
      </c>
      <c r="BJ38" s="34" t="n">
        <v>0.3496228327752954</v>
      </c>
      <c r="BK38" s="34" t="n">
        <v>0.6132194275739343</v>
      </c>
      <c r="BL38" s="34" t="n">
        <v>0.4465309944933915</v>
      </c>
      <c r="BM38" s="34" t="n">
        <v>0.4767367687618876</v>
      </c>
      <c r="BN38" s="34" t="n">
        <v>0.4066424146189145</v>
      </c>
      <c r="BO38" s="24" t="inlineStr">
        <is>
          <t>1-1</t>
        </is>
      </c>
      <c r="BP38" s="34" t="n">
        <v>0.1350583228396278</v>
      </c>
      <c r="BQ38" s="24" t="inlineStr">
        <is>
          <t>1-0</t>
        </is>
      </c>
      <c r="BR38" s="34" t="n">
        <v>0.09918937449860704</v>
      </c>
      <c r="BS38" s="24" t="inlineStr">
        <is>
          <t>2-1</t>
        </is>
      </c>
      <c r="BT38" s="34" t="n">
        <v>0.09171505105321651</v>
      </c>
      <c r="BU38" s="34" t="n">
        <v>0.6</v>
      </c>
      <c r="BV38" s="34" t="n">
        <v>0.4</v>
      </c>
      <c r="BW38" s="34" t="n">
        <v>0.8</v>
      </c>
      <c r="BX38" s="34" t="n">
        <v>0.2</v>
      </c>
      <c r="BY38" s="34" t="n">
        <v>0.6</v>
      </c>
      <c r="BZ38" s="34" t="n">
        <v>0.8</v>
      </c>
      <c r="CA38" s="33" t="n">
        <v>9</v>
      </c>
      <c r="CB38" s="33" t="n">
        <v>8.6</v>
      </c>
    </row>
    <row r="39">
      <c r="A39" s="29" t="n">
        <v>46319.625</v>
      </c>
      <c r="B39" s="24" t="inlineStr">
        <is>
          <t>League One</t>
        </is>
      </c>
      <c r="C39" s="24" t="inlineStr">
        <is>
          <t>Stevenage</t>
        </is>
      </c>
      <c r="D39" s="24" t="inlineStr">
        <is>
          <t>MK Dons</t>
        </is>
      </c>
      <c r="E39" s="33" t="n">
        <v>1.353296708882696</v>
      </c>
      <c r="F39" s="33" t="n">
        <v>1.318445031205258</v>
      </c>
      <c r="G39" s="33" t="n">
        <v>2.671741740087955</v>
      </c>
      <c r="H39" s="34" t="n">
        <v>0.3658750358756297</v>
      </c>
      <c r="I39" s="34" t="n">
        <v>0.2843859077531041</v>
      </c>
      <c r="J39" s="34" t="n">
        <v>0.3497390563712661</v>
      </c>
      <c r="K39" s="34" t="n">
        <v>0.7585009313938588</v>
      </c>
      <c r="L39" s="34" t="n">
        <v>0.4994279058511746</v>
      </c>
      <c r="M39" s="34" t="n">
        <v>0.2796876440302307</v>
      </c>
      <c r="N39" s="34" t="n">
        <v>0.5555284123561774</v>
      </c>
      <c r="O39" s="34" t="n">
        <v>0.3919385334234102</v>
      </c>
      <c r="P39" s="34" t="n">
        <v>0.3796975876575676</v>
      </c>
      <c r="Q39" s="34" t="n">
        <v>0.1553319356146233</v>
      </c>
      <c r="R39" s="34" t="n">
        <v>0.147155950000111</v>
      </c>
      <c r="S39" s="34" t="n">
        <v>0.2675510542598304</v>
      </c>
      <c r="T39" s="34" t="n">
        <v>0.258387080677679</v>
      </c>
      <c r="U39" s="34" t="n">
        <v>0.1860845069661435</v>
      </c>
      <c r="V39" s="34" t="n">
        <v>0.1769205333839921</v>
      </c>
      <c r="W39" s="34" t="n">
        <v>0.1723308702770942</v>
      </c>
      <c r="X39" s="34" t="n">
        <v>0.1935441655985355</v>
      </c>
      <c r="Y39" s="34" t="n">
        <v>0.1723308702770942</v>
      </c>
      <c r="Z39" s="34" t="n">
        <v>0.1614969266837054</v>
      </c>
      <c r="AA39" s="34" t="n">
        <v>0.1882421296875607</v>
      </c>
      <c r="AB39" s="34" t="n">
        <v>0.1614969266837054</v>
      </c>
      <c r="AC39" s="34" t="n">
        <v>0.8385030733162946</v>
      </c>
      <c r="AD39" s="34" t="n">
        <v>0.8276691297229057</v>
      </c>
      <c r="AE39" s="34" t="n">
        <v>0.511274218660018</v>
      </c>
      <c r="AF39" s="34" t="n">
        <v>0.4887257813399819</v>
      </c>
      <c r="AG39" s="34" t="n">
        <v>0.2861736981357945</v>
      </c>
      <c r="AH39" s="34" t="n">
        <v>0.4371397435832964</v>
      </c>
      <c r="AI39" s="34" t="n">
        <v>0.2766865402808647</v>
      </c>
      <c r="AJ39" s="34" t="n">
        <v>0.6733534622581959</v>
      </c>
      <c r="AK39" s="34" t="n">
        <v>0.3078762711411491</v>
      </c>
      <c r="AL39" s="34" t="n">
        <v>0.7883592724015592</v>
      </c>
      <c r="AM39" s="34" t="n">
        <v>0.4597094847314072</v>
      </c>
      <c r="AN39" s="34" t="n">
        <v>0.5308444455749421</v>
      </c>
      <c r="AO39" s="34" t="n">
        <v>0.2356043040782795</v>
      </c>
      <c r="AP39" s="34" t="n">
        <v>0.227107578547337</v>
      </c>
      <c r="AQ39" s="34" t="n">
        <v>0.4733503532706382</v>
      </c>
      <c r="AR39" s="34" t="n">
        <v>0.2124621552637447</v>
      </c>
      <c r="AS39" s="34" t="n">
        <v>0.05122419754772071</v>
      </c>
      <c r="AT39" s="34" t="n">
        <v>0.02248725192069209</v>
      </c>
      <c r="AU39" s="34" t="n">
        <v>0.1424988289122691</v>
      </c>
      <c r="AV39" s="34" t="n">
        <v>0.157267793773049</v>
      </c>
      <c r="AW39" s="34" t="n">
        <v>0.1373729948999726</v>
      </c>
      <c r="AX39" s="34" t="n">
        <v>0.02324875092578692</v>
      </c>
      <c r="AY39" s="34" t="n">
        <v>0.05122419754772069</v>
      </c>
      <c r="AZ39" s="34" t="n">
        <v>0.2022135010866362</v>
      </c>
      <c r="BA39" s="33" t="n">
        <v>5.834289550781251</v>
      </c>
      <c r="BB39" s="33" t="n">
        <v>4.6966552734375</v>
      </c>
      <c r="BC39" s="33" t="n">
        <v>10.53094482421875</v>
      </c>
      <c r="BD39" s="34" t="n">
        <v>0.7752459331783791</v>
      </c>
      <c r="BE39" s="34" t="n">
        <v>0.679711151909682</v>
      </c>
      <c r="BF39" s="34" t="n">
        <v>0.5758881635406287</v>
      </c>
      <c r="BG39" s="34" t="n">
        <v>0.4712637532078602</v>
      </c>
      <c r="BH39" s="34" t="n">
        <v>0.372597425671248</v>
      </c>
      <c r="BI39" s="34" t="n">
        <v>0.6429757996773326</v>
      </c>
      <c r="BJ39" s="34" t="n">
        <v>0.5012529958515796</v>
      </c>
      <c r="BK39" s="34" t="n">
        <v>0.6472765561774466</v>
      </c>
      <c r="BL39" s="34" t="n">
        <v>0.4841831575750746</v>
      </c>
      <c r="BM39" s="34" t="n">
        <v>0.5620203503058677</v>
      </c>
      <c r="BN39" s="34" t="n">
        <v>0.3346034797398088</v>
      </c>
      <c r="BO39" s="24" t="inlineStr">
        <is>
          <t>1-1</t>
        </is>
      </c>
      <c r="BP39" s="34" t="n">
        <v>0.1356829259637946</v>
      </c>
      <c r="BQ39" s="24" t="inlineStr">
        <is>
          <t>2-1</t>
        </is>
      </c>
      <c r="BR39" s="34" t="n">
        <v>0.08346329870835356</v>
      </c>
      <c r="BS39" s="24" t="inlineStr">
        <is>
          <t>0-0</t>
        </is>
      </c>
      <c r="BT39" s="34" t="n">
        <v>0.08146654729368694</v>
      </c>
      <c r="BU39" s="34" t="n">
        <v>0.5</v>
      </c>
      <c r="BV39" s="34" t="n">
        <v>0.5</v>
      </c>
      <c r="BW39" s="34" t="n">
        <v>0.75</v>
      </c>
      <c r="BX39" s="34" t="n">
        <v>0.75</v>
      </c>
      <c r="BY39" s="34" t="n">
        <v>0</v>
      </c>
      <c r="BZ39" s="34" t="n">
        <v>0.75</v>
      </c>
      <c r="CA39" s="33" t="n">
        <v>9.5</v>
      </c>
      <c r="CB39" s="33" t="n">
        <v>11.75</v>
      </c>
    </row>
    <row r="40">
      <c r="A40" s="29" t="n">
        <v>46319.625</v>
      </c>
      <c r="B40" s="24" t="inlineStr">
        <is>
          <t>Championship</t>
        </is>
      </c>
      <c r="C40" s="24" t="inlineStr">
        <is>
          <t>Stoke</t>
        </is>
      </c>
      <c r="D40" s="24" t="inlineStr">
        <is>
          <t>Bristol City</t>
        </is>
      </c>
      <c r="E40" s="33" t="n">
        <v>1.441570773425545</v>
      </c>
      <c r="F40" s="33" t="n">
        <v>1.191226258790067</v>
      </c>
      <c r="G40" s="33" t="n">
        <v>2.632797032215612</v>
      </c>
      <c r="H40" s="34" t="n">
        <v>0.4160480273184405</v>
      </c>
      <c r="I40" s="34" t="n">
        <v>0.2842570458557714</v>
      </c>
      <c r="J40" s="34" t="n">
        <v>0.299694926825788</v>
      </c>
      <c r="K40" s="34" t="n">
        <v>0.7512278457952893</v>
      </c>
      <c r="L40" s="34" t="n">
        <v>0.4897722127950447</v>
      </c>
      <c r="M40" s="34" t="n">
        <v>0.2711512240670036</v>
      </c>
      <c r="N40" s="34" t="n">
        <v>0.5438157463048608</v>
      </c>
      <c r="O40" s="34" t="n">
        <v>0.4224318332232007</v>
      </c>
      <c r="P40" s="34" t="n">
        <v>0.3341992838889099</v>
      </c>
      <c r="Q40" s="34" t="n">
        <v>0.1766352322237393</v>
      </c>
      <c r="R40" s="34" t="n">
        <v>0.1186157657240746</v>
      </c>
      <c r="S40" s="34" t="n">
        <v>0.3038484562879993</v>
      </c>
      <c r="T40" s="34" t="n">
        <v>0.2365559798893178</v>
      </c>
      <c r="U40" s="34" t="n">
        <v>0.2196282738058213</v>
      </c>
      <c r="V40" s="34" t="n">
        <v>0.1523357974071397</v>
      </c>
      <c r="W40" s="34" t="n">
        <v>0.2063702469952298</v>
      </c>
      <c r="X40" s="34" t="n">
        <v>0.2096777803232107</v>
      </c>
      <c r="Y40" s="34" t="n">
        <v>0.2063702469952298</v>
      </c>
      <c r="Z40" s="34" t="n">
        <v>0.1285734829724423</v>
      </c>
      <c r="AA40" s="34" t="n">
        <v>0.1711214438533456</v>
      </c>
      <c r="AB40" s="34" t="n">
        <v>0.1285734829724423</v>
      </c>
      <c r="AC40" s="34" t="n">
        <v>0.8714265170275575</v>
      </c>
      <c r="AD40" s="34" t="n">
        <v>0.7936297530047701</v>
      </c>
      <c r="AE40" s="34" t="n">
        <v>0.581281345362155</v>
      </c>
      <c r="AF40" s="34" t="n">
        <v>0.4187186546378447</v>
      </c>
      <c r="AG40" s="34" t="n">
        <v>0.3335342453433639</v>
      </c>
      <c r="AH40" s="34" t="n">
        <v>0.4075202428863069</v>
      </c>
      <c r="AI40" s="34" t="n">
        <v>0.2589454505239742</v>
      </c>
      <c r="AJ40" s="34" t="n">
        <v>0.715107015302606</v>
      </c>
      <c r="AK40" s="34" t="n">
        <v>0.357383453395932</v>
      </c>
      <c r="AL40" s="34" t="n">
        <v>0.7477047803742132</v>
      </c>
      <c r="AM40" s="34" t="n">
        <v>0.4002549309092431</v>
      </c>
      <c r="AN40" s="34" t="n">
        <v>0.5346889338208941</v>
      </c>
      <c r="AO40" s="34" t="n">
        <v>0.2632773436487882</v>
      </c>
      <c r="AP40" s="34" t="n">
        <v>0.2009828764205631</v>
      </c>
      <c r="AQ40" s="34" t="n">
        <v>0.3975852560242411</v>
      </c>
      <c r="AR40" s="34" t="n">
        <v>0.2645494538834064</v>
      </c>
      <c r="AS40" s="34" t="n">
        <v>0.05123396282941636</v>
      </c>
      <c r="AT40" s="34" t="n">
        <v>0.01775077255102342</v>
      </c>
      <c r="AU40" s="34" t="n">
        <v>0.1413397732406889</v>
      </c>
      <c r="AV40" s="34" t="n">
        <v>0.1571029793079455</v>
      </c>
      <c r="AW40" s="34" t="n">
        <v>0.1090774340456307</v>
      </c>
      <c r="AX40" s="34" t="n">
        <v>0.02250182962673385</v>
      </c>
      <c r="AY40" s="34" t="n">
        <v>0.05123396282941637</v>
      </c>
      <c r="AZ40" s="34" t="n">
        <v>0.1852096115829647</v>
      </c>
      <c r="BA40" s="33" t="n">
        <v>5.326250330734048</v>
      </c>
      <c r="BB40" s="33" t="n">
        <v>4.634700578719952</v>
      </c>
      <c r="BC40" s="33" t="n">
        <v>9.960950909454001</v>
      </c>
      <c r="BD40" s="34" t="n">
        <v>0.7307000350151427</v>
      </c>
      <c r="BE40" s="34" t="n">
        <v>0.6263229025693164</v>
      </c>
      <c r="BF40" s="34" t="n">
        <v>0.5172807653802467</v>
      </c>
      <c r="BG40" s="34" t="n">
        <v>0.4116499006302531</v>
      </c>
      <c r="BH40" s="34" t="n">
        <v>0.3158899843848848</v>
      </c>
      <c r="BI40" s="34" t="n">
        <v>0.5770634249942728</v>
      </c>
      <c r="BJ40" s="34" t="n">
        <v>0.430110174431825</v>
      </c>
      <c r="BK40" s="34" t="n">
        <v>0.6385853230719141</v>
      </c>
      <c r="BL40" s="34" t="n">
        <v>0.4744388499791716</v>
      </c>
      <c r="BM40" s="34" t="n">
        <v>0.5172606846772538</v>
      </c>
      <c r="BN40" s="34" t="n">
        <v>0.3729881800741776</v>
      </c>
      <c r="BO40" s="24" t="inlineStr">
        <is>
          <t>1-1</t>
        </is>
      </c>
      <c r="BP40" s="34" t="n">
        <v>0.1357731448382518</v>
      </c>
      <c r="BQ40" s="24" t="inlineStr">
        <is>
          <t>1-0</t>
        </is>
      </c>
      <c r="BR40" s="34" t="n">
        <v>0.09127301339404215</v>
      </c>
      <c r="BS40" s="24" t="inlineStr">
        <is>
          <t>2-1</t>
        </is>
      </c>
      <c r="BT40" s="34" t="n">
        <v>0.08896663518858963</v>
      </c>
      <c r="BU40" s="34" t="n">
        <v>0.6666666666666666</v>
      </c>
      <c r="BV40" s="34" t="n">
        <v>0.8</v>
      </c>
      <c r="BW40" s="34" t="n">
        <v>0.6666666666666666</v>
      </c>
      <c r="BX40" s="34" t="n">
        <v>0.8</v>
      </c>
      <c r="BY40" s="34" t="n">
        <v>0.6666666666666666</v>
      </c>
      <c r="BZ40" s="34" t="n">
        <v>0.8</v>
      </c>
      <c r="CA40" s="33" t="n">
        <v>8.5</v>
      </c>
      <c r="CB40" s="33" t="n">
        <v>11</v>
      </c>
    </row>
    <row r="41">
      <c r="A41" s="29" t="n">
        <v>46319.625</v>
      </c>
      <c r="B41" s="24" t="inlineStr">
        <is>
          <t>Championship</t>
        </is>
      </c>
      <c r="C41" s="24" t="inlineStr">
        <is>
          <t>West Ham</t>
        </is>
      </c>
      <c r="D41" s="24" t="inlineStr">
        <is>
          <t>Southampton</t>
        </is>
      </c>
      <c r="E41" s="33" t="n">
        <v>1.893363186329032</v>
      </c>
      <c r="F41" s="33" t="n">
        <v>1.038689961537014</v>
      </c>
      <c r="G41" s="33" t="n">
        <v>2.932053147866045</v>
      </c>
      <c r="H41" s="34" t="n">
        <v>0.5628407022177245</v>
      </c>
      <c r="I41" s="34" t="n">
        <v>0.2433250489277454</v>
      </c>
      <c r="J41" s="34" t="n">
        <v>0.1938342488545302</v>
      </c>
      <c r="K41" s="34" t="n">
        <v>0.8009492608898445</v>
      </c>
      <c r="L41" s="34" t="n">
        <v>0.5614137576577932</v>
      </c>
      <c r="M41" s="34" t="n">
        <v>0.3375457971507526</v>
      </c>
      <c r="N41" s="34" t="n">
        <v>0.5592840912375299</v>
      </c>
      <c r="O41" s="34" t="n">
        <v>0.5643598067509227</v>
      </c>
      <c r="P41" s="34" t="n">
        <v>0.2784708653758347</v>
      </c>
      <c r="Q41" s="34" t="n">
        <v>0.2944846844057897</v>
      </c>
      <c r="R41" s="34" t="n">
        <v>0.08755388322692938</v>
      </c>
      <c r="S41" s="34" t="n">
        <v>0.3539180298313669</v>
      </c>
      <c r="T41" s="34" t="n">
        <v>0.150565333556275</v>
      </c>
      <c r="U41" s="34" t="n">
        <v>0.2901505752061952</v>
      </c>
      <c r="V41" s="34" t="n">
        <v>0.08679787893110326</v>
      </c>
      <c r="W41" s="34" t="n">
        <v>0.3348112277265147</v>
      </c>
      <c r="X41" s="34" t="n">
        <v>0.2280294744912097</v>
      </c>
      <c r="Y41" s="34" t="n">
        <v>0.3348112277265147</v>
      </c>
      <c r="Z41" s="34" t="n">
        <v>0.07346894560070777</v>
      </c>
      <c r="AA41" s="34" t="n">
        <v>0.1203653032538224</v>
      </c>
      <c r="AB41" s="34" t="n">
        <v>0.07346894560070777</v>
      </c>
      <c r="AC41" s="34" t="n">
        <v>0.9265310543992923</v>
      </c>
      <c r="AD41" s="34" t="n">
        <v>0.6651887722734855</v>
      </c>
      <c r="AE41" s="34" t="n">
        <v>0.743834193824105</v>
      </c>
      <c r="AF41" s="34" t="n">
        <v>0.2561658061758952</v>
      </c>
      <c r="AG41" s="34" t="n">
        <v>0.4362560588700807</v>
      </c>
      <c r="AH41" s="34" t="n">
        <v>0.3704761114907718</v>
      </c>
      <c r="AI41" s="34" t="n">
        <v>0.193267336755468</v>
      </c>
      <c r="AJ41" s="34" t="n">
        <v>0.7529992260559302</v>
      </c>
      <c r="AK41" s="34" t="n">
        <v>0.4076017900982531</v>
      </c>
      <c r="AL41" s="34" t="n">
        <v>0.7842617342942959</v>
      </c>
      <c r="AM41" s="34" t="n">
        <v>0.4533852089278059</v>
      </c>
      <c r="AN41" s="34" t="n">
        <v>0.5905484789488864</v>
      </c>
      <c r="AO41" s="34" t="n">
        <v>0.3737706504363931</v>
      </c>
      <c r="AP41" s="34" t="n">
        <v>0.1637560069188959</v>
      </c>
      <c r="AQ41" s="34" t="n">
        <v>0.4072519791164803</v>
      </c>
      <c r="AR41" s="34" t="n">
        <v>0.376099696734657</v>
      </c>
      <c r="AS41" s="34" t="n">
        <v>0.04664433678935204</v>
      </c>
      <c r="AT41" s="34" t="n">
        <v>0.01351155564277857</v>
      </c>
      <c r="AU41" s="34" t="n">
        <v>0.1683351832067524</v>
      </c>
      <c r="AV41" s="34" t="n">
        <v>0.1290759199881663</v>
      </c>
      <c r="AW41" s="34" t="n">
        <v>0.07306461813948702</v>
      </c>
      <c r="AX41" s="34" t="n">
        <v>0.02888607560114926</v>
      </c>
      <c r="AY41" s="34" t="n">
        <v>0.04664433678935204</v>
      </c>
      <c r="AZ41" s="34" t="n">
        <v>0.1177367091653096</v>
      </c>
      <c r="BA41" s="33" t="n">
        <v>5.659833638563635</v>
      </c>
      <c r="BB41" s="33" t="n">
        <v>5.251504403597259</v>
      </c>
      <c r="BC41" s="33" t="n">
        <v>10.91133804216089</v>
      </c>
      <c r="BD41" s="34" t="n">
        <v>0.8014893389843115</v>
      </c>
      <c r="BE41" s="34" t="n">
        <v>0.7121942687269383</v>
      </c>
      <c r="BF41" s="34" t="n">
        <v>0.6127120786800606</v>
      </c>
      <c r="BG41" s="34" t="n">
        <v>0.5099410560045647</v>
      </c>
      <c r="BH41" s="34" t="n">
        <v>0.4105854306656868</v>
      </c>
      <c r="BI41" s="34" t="n">
        <v>0.6212895540315037</v>
      </c>
      <c r="BJ41" s="34" t="n">
        <v>0.477349379868951</v>
      </c>
      <c r="BK41" s="34" t="n">
        <v>0.7176235930679231</v>
      </c>
      <c r="BL41" s="34" t="n">
        <v>0.5666635106602387</v>
      </c>
      <c r="BM41" s="34" t="n">
        <v>0.4881194080473731</v>
      </c>
      <c r="BN41" s="34" t="n">
        <v>0.4074566811576553</v>
      </c>
      <c r="BO41" s="24" t="inlineStr">
        <is>
          <t>1-1</t>
        </is>
      </c>
      <c r="BP41" s="34" t="n">
        <v>0.1152763525323553</v>
      </c>
      <c r="BQ41" s="24" t="inlineStr">
        <is>
          <t>2-1</t>
        </is>
      </c>
      <c r="BR41" s="34" t="n">
        <v>0.09920909188138592</v>
      </c>
      <c r="BS41" s="24" t="inlineStr">
        <is>
          <t>2-0</t>
        </is>
      </c>
      <c r="BT41" s="34" t="n">
        <v>0.09551367160088858</v>
      </c>
      <c r="BU41" s="34" t="n">
        <v>0.8571428571428571</v>
      </c>
      <c r="BV41" s="34" t="n">
        <v>0.6666666666666666</v>
      </c>
      <c r="BW41" s="34" t="n">
        <v>0.7142857142857143</v>
      </c>
      <c r="BX41" s="34" t="n">
        <v>1</v>
      </c>
      <c r="BY41" s="34" t="n">
        <v>0.8571428571428571</v>
      </c>
      <c r="BZ41" s="34" t="n">
        <v>1</v>
      </c>
      <c r="CA41" s="33" t="n">
        <v>11</v>
      </c>
      <c r="CB41" s="33" t="n">
        <v>11.16666666666667</v>
      </c>
    </row>
    <row r="42">
      <c r="A42" s="29" t="n">
        <v>46319.625</v>
      </c>
      <c r="B42" s="24" t="inlineStr">
        <is>
          <t>Championship</t>
        </is>
      </c>
      <c r="C42" s="24" t="inlineStr">
        <is>
          <t>Wolves</t>
        </is>
      </c>
      <c r="D42" s="24" t="inlineStr">
        <is>
          <t>Watford</t>
        </is>
      </c>
      <c r="E42" s="33" t="n">
        <v>1.882852374415885</v>
      </c>
      <c r="F42" s="33" t="n">
        <v>0.9522263105454645</v>
      </c>
      <c r="G42" s="33" t="n">
        <v>2.835078684961349</v>
      </c>
      <c r="H42" s="34" t="n">
        <v>0.5813240084324743</v>
      </c>
      <c r="I42" s="34" t="n">
        <v>0.2427531584546422</v>
      </c>
      <c r="J42" s="34" t="n">
        <v>0.1759228331128836</v>
      </c>
      <c r="K42" s="34" t="n">
        <v>0.7853533549893802</v>
      </c>
      <c r="L42" s="34" t="n">
        <v>0.5388638228962571</v>
      </c>
      <c r="M42" s="34" t="n">
        <v>0.3158729235091577</v>
      </c>
      <c r="N42" s="34" t="n">
        <v>0.5312038775878437</v>
      </c>
      <c r="O42" s="34" t="n">
        <v>0.5613561223330071</v>
      </c>
      <c r="P42" s="34" t="n">
        <v>0.2466730021631916</v>
      </c>
      <c r="Q42" s="34" t="n">
        <v>0.2916491252334982</v>
      </c>
      <c r="R42" s="34" t="n">
        <v>0.07172711822877099</v>
      </c>
      <c r="S42" s="34" t="n">
        <v>0.3858809779212145</v>
      </c>
      <c r="T42" s="34" t="n">
        <v>0.1521562052777224</v>
      </c>
      <c r="U42" s="34" t="n">
        <v>0.3166399171344338</v>
      </c>
      <c r="V42" s="34" t="n">
        <v>0.08291514449094184</v>
      </c>
      <c r="W42" s="34" t="n">
        <v>0.3477384891428327</v>
      </c>
      <c r="X42" s="34" t="n">
        <v>0.2335855192896416</v>
      </c>
      <c r="Y42" s="34" t="n">
        <v>0.3477384891428327</v>
      </c>
      <c r="Z42" s="34" t="n">
        <v>0.06299327187367249</v>
      </c>
      <c r="AA42" s="34" t="n">
        <v>0.1129295612392111</v>
      </c>
      <c r="AB42" s="34" t="n">
        <v>0.06299327187367249</v>
      </c>
      <c r="AC42" s="34" t="n">
        <v>0.9370067281263276</v>
      </c>
      <c r="AD42" s="34" t="n">
        <v>0.6522615108571671</v>
      </c>
      <c r="AE42" s="34" t="n">
        <v>0.767680994543513</v>
      </c>
      <c r="AF42" s="34" t="n">
        <v>0.232319005456487</v>
      </c>
      <c r="AG42" s="34" t="n">
        <v>0.4459276900937706</v>
      </c>
      <c r="AH42" s="34" t="n">
        <v>0.3754444728384256</v>
      </c>
      <c r="AI42" s="34" t="n">
        <v>0.1786273676942857</v>
      </c>
      <c r="AJ42" s="34" t="n">
        <v>0.7413073107485173</v>
      </c>
      <c r="AK42" s="34" t="n">
        <v>0.3915247181931767</v>
      </c>
      <c r="AL42" s="34" t="n">
        <v>0.7730360841638358</v>
      </c>
      <c r="AM42" s="34" t="n">
        <v>0.4364557166617986</v>
      </c>
      <c r="AN42" s="34" t="n">
        <v>0.5730573006630576</v>
      </c>
      <c r="AO42" s="34" t="n">
        <v>0.3712766867424167</v>
      </c>
      <c r="AP42" s="34" t="n">
        <v>0.1431946298621275</v>
      </c>
      <c r="AQ42" s="34" t="n">
        <v>0.4042907611315825</v>
      </c>
      <c r="AR42" s="34" t="n">
        <v>0.389506416244766</v>
      </c>
      <c r="AS42" s="34" t="n">
        <v>0.04463502527388823</v>
      </c>
      <c r="AT42" s="34" t="n">
        <v>0.01178579046695005</v>
      </c>
      <c r="AU42" s="34" t="n">
        <v>0.1746196419420717</v>
      </c>
      <c r="AV42" s="34" t="n">
        <v>0.1324282995587741</v>
      </c>
      <c r="AW42" s="34" t="n">
        <v>0.06839615462194032</v>
      </c>
      <c r="AX42" s="34" t="n">
        <v>0.02772528767680112</v>
      </c>
      <c r="AY42" s="34" t="n">
        <v>0.04463502516436518</v>
      </c>
      <c r="AZ42" s="34" t="n">
        <v>0.1062668643239594</v>
      </c>
      <c r="BA42" s="33" t="n">
        <v>6.474994555376767</v>
      </c>
      <c r="BB42" s="33" t="n">
        <v>4.132169833057415</v>
      </c>
      <c r="BC42" s="33" t="n">
        <v>10.60716438843418</v>
      </c>
      <c r="BD42" s="34" t="n">
        <v>0.7807220429001183</v>
      </c>
      <c r="BE42" s="34" t="n">
        <v>0.6864232115842082</v>
      </c>
      <c r="BF42" s="34" t="n">
        <v>0.5834226361997237</v>
      </c>
      <c r="BG42" s="34" t="n">
        <v>0.4790995376463102</v>
      </c>
      <c r="BH42" s="34" t="n">
        <v>0.3802174226650777</v>
      </c>
      <c r="BI42" s="34" t="n">
        <v>0.714177977973114</v>
      </c>
      <c r="BJ42" s="34" t="n">
        <v>0.5833684642046537</v>
      </c>
      <c r="BK42" s="34" t="n">
        <v>0.5617410642118111</v>
      </c>
      <c r="BL42" s="34" t="n">
        <v>0.3922436711791322</v>
      </c>
      <c r="BM42" s="34" t="n">
        <v>0.6787613591190818</v>
      </c>
      <c r="BN42" s="34" t="n">
        <v>0.2303700733736671</v>
      </c>
      <c r="BO42" s="24" t="inlineStr">
        <is>
          <t>1-1</t>
        </is>
      </c>
      <c r="BP42" s="34" t="n">
        <v>0.115795630471752</v>
      </c>
      <c r="BQ42" s="24" t="inlineStr">
        <is>
          <t>2-0</t>
        </is>
      </c>
      <c r="BR42" s="34" t="n">
        <v>0.1040747997929527</v>
      </c>
      <c r="BS42" s="24" t="inlineStr">
        <is>
          <t>1-0</t>
        </is>
      </c>
      <c r="BT42" s="34" t="n">
        <v>0.1000232676865122</v>
      </c>
      <c r="BU42" s="34" t="n">
        <v>1</v>
      </c>
      <c r="BV42" s="34" t="n">
        <v>0.3333333333333333</v>
      </c>
      <c r="BW42" s="34" t="n">
        <v>1</v>
      </c>
      <c r="BX42" s="34" t="n">
        <v>0.6666666666666666</v>
      </c>
      <c r="BY42" s="34" t="n">
        <v>0.8</v>
      </c>
      <c r="BZ42" s="34" t="n">
        <v>0.3333333333333333</v>
      </c>
      <c r="CA42" s="33" t="n">
        <v>10.4</v>
      </c>
      <c r="CB42" s="33" t="n">
        <v>10.33333333333333</v>
      </c>
    </row>
    <row r="43">
      <c r="A43" s="29" t="n">
        <v>46319.625</v>
      </c>
      <c r="B43" s="24" t="inlineStr">
        <is>
          <t>League Two</t>
        </is>
      </c>
      <c r="C43" s="24" t="inlineStr">
        <is>
          <t>York</t>
        </is>
      </c>
      <c r="D43" s="24" t="inlineStr">
        <is>
          <t>Port Vale</t>
        </is>
      </c>
      <c r="E43" s="33" t="n">
        <v>1.417714972867254</v>
      </c>
      <c r="F43" s="33" t="n">
        <v>1.19427230205991</v>
      </c>
      <c r="G43" s="33" t="n">
        <v>2.611987274927163</v>
      </c>
      <c r="H43" s="34" t="n">
        <v>0.4090784778132064</v>
      </c>
      <c r="I43" s="34" t="n">
        <v>0.2861091434491445</v>
      </c>
      <c r="J43" s="34" t="n">
        <v>0.3048123787376492</v>
      </c>
      <c r="K43" s="34" t="n">
        <v>0.7473470687903513</v>
      </c>
      <c r="L43" s="34" t="n">
        <v>0.4845753907423334</v>
      </c>
      <c r="M43" s="34" t="n">
        <v>0.2666085525808354</v>
      </c>
      <c r="N43" s="34" t="n">
        <v>0.5406229029156797</v>
      </c>
      <c r="O43" s="34" t="n">
        <v>0.4142673283540583</v>
      </c>
      <c r="P43" s="34" t="n">
        <v>0.3353015344373014</v>
      </c>
      <c r="Q43" s="34" t="n">
        <v>0.1707991503638248</v>
      </c>
      <c r="R43" s="34" t="n">
        <v>0.1192731192106487</v>
      </c>
      <c r="S43" s="34" t="n">
        <v>0.3029243293727502</v>
      </c>
      <c r="T43" s="34" t="n">
        <v>0.2422670489364181</v>
      </c>
      <c r="U43" s="34" t="n">
        <v>0.2171100481479024</v>
      </c>
      <c r="V43" s="34" t="n">
        <v>0.1564527677115704</v>
      </c>
      <c r="W43" s="34" t="n">
        <v>0.2007028833815429</v>
      </c>
      <c r="X43" s="34" t="n">
        <v>0.2083755944316635</v>
      </c>
      <c r="Y43" s="34" t="n">
        <v>0.2007028833815429</v>
      </c>
      <c r="Z43" s="34" t="n">
        <v>0.1312367486286981</v>
      </c>
      <c r="AA43" s="34" t="n">
        <v>0.1735756301089511</v>
      </c>
      <c r="AB43" s="34" t="n">
        <v>0.1312367486286981</v>
      </c>
      <c r="AC43" s="34" t="n">
        <v>0.8687632513713021</v>
      </c>
      <c r="AD43" s="34" t="n">
        <v>0.7992971166184571</v>
      </c>
      <c r="AE43" s="34" t="n">
        <v>0.5730266385391992</v>
      </c>
      <c r="AF43" s="34" t="n">
        <v>0.4269733614608008</v>
      </c>
      <c r="AG43" s="34" t="n">
        <v>0.3149137318763242</v>
      </c>
      <c r="AH43" s="34" t="n">
        <v>0.4329158014202482</v>
      </c>
      <c r="AI43" s="34" t="n">
        <v>0.2521704419098343</v>
      </c>
      <c r="AJ43" s="34" t="n">
        <v>0.6782513792919067</v>
      </c>
      <c r="AK43" s="34" t="n">
        <v>0.3133933351406223</v>
      </c>
      <c r="AL43" s="34" t="n">
        <v>0.7719071635679963</v>
      </c>
      <c r="AM43" s="34" t="n">
        <v>0.4347851395228928</v>
      </c>
      <c r="AN43" s="34" t="n">
        <v>0.5235470983752969</v>
      </c>
      <c r="AO43" s="34" t="n">
        <v>0.2535611255643704</v>
      </c>
      <c r="AP43" s="34" t="n">
        <v>0.1987470060818019</v>
      </c>
      <c r="AQ43" s="34" t="n">
        <v>0.4507313703926654</v>
      </c>
      <c r="AR43" s="34" t="n">
        <v>0.2450926263925202</v>
      </c>
      <c r="AS43" s="34" t="n">
        <v>0.05063645376769559</v>
      </c>
      <c r="AT43" s="34" t="n">
        <v>0.01918456718673036</v>
      </c>
      <c r="AU43" s="34" t="n">
        <v>0.1525901489312514</v>
      </c>
      <c r="AV43" s="34" t="n">
        <v>0.1599847388164362</v>
      </c>
      <c r="AW43" s="34" t="n">
        <v>0.1203408121852711</v>
      </c>
      <c r="AX43" s="34" t="n">
        <v>0.02382134284043161</v>
      </c>
      <c r="AY43" s="34" t="n">
        <v>0.05063645376769559</v>
      </c>
      <c r="AZ43" s="34" t="n">
        <v>0.1777125753286709</v>
      </c>
      <c r="BA43" s="33" t="n">
        <v>5.955436815388726</v>
      </c>
      <c r="BB43" s="33" t="n">
        <v>4.356101760322973</v>
      </c>
      <c r="BC43" s="33" t="n">
        <v>10.3115385757117</v>
      </c>
      <c r="BD43" s="34" t="n">
        <v>0.7588573332251991</v>
      </c>
      <c r="BE43" s="34" t="n">
        <v>0.6598233174946232</v>
      </c>
      <c r="BF43" s="34" t="n">
        <v>0.5537850434937778</v>
      </c>
      <c r="BG43" s="34" t="n">
        <v>0.4485044324051822</v>
      </c>
      <c r="BH43" s="34" t="n">
        <v>0.3506837729509678</v>
      </c>
      <c r="BI43" s="34" t="n">
        <v>0.6574506129167151</v>
      </c>
      <c r="BJ43" s="34" t="n">
        <v>0.5174874671570232</v>
      </c>
      <c r="BK43" s="34" t="n">
        <v>0.5973770404375471</v>
      </c>
      <c r="BL43" s="34" t="n">
        <v>0.4294940929386817</v>
      </c>
      <c r="BM43" s="34" t="n">
        <v>0.609612433785103</v>
      </c>
      <c r="BN43" s="34" t="n">
        <v>0.2896400569165725</v>
      </c>
      <c r="BO43" s="24" t="inlineStr">
        <is>
          <t>1-1</t>
        </is>
      </c>
      <c r="BP43" s="34" t="n">
        <v>0.1366826768633488</v>
      </c>
      <c r="BQ43" s="24" t="inlineStr">
        <is>
          <t>1-0</t>
        </is>
      </c>
      <c r="BR43" s="34" t="n">
        <v>0.0916183955252084</v>
      </c>
      <c r="BS43" s="24" t="inlineStr">
        <is>
          <t>2-1</t>
        </is>
      </c>
      <c r="BT43" s="34" t="n">
        <v>0.08808048978215734</v>
      </c>
      <c r="BU43" s="34" t="n">
        <v>0.6</v>
      </c>
      <c r="BV43" s="34" t="n">
        <v>0.2</v>
      </c>
      <c r="BW43" s="34" t="n">
        <v>1</v>
      </c>
      <c r="BX43" s="34" t="n">
        <v>0.4</v>
      </c>
      <c r="BY43" s="34" t="n">
        <v>0.6</v>
      </c>
      <c r="BZ43" s="34" t="n">
        <v>0.4</v>
      </c>
      <c r="CA43" s="33" t="n">
        <v>12.2</v>
      </c>
      <c r="CB43" s="33" t="n">
        <v>8.800000000000001</v>
      </c>
    </row>
    <row r="44">
      <c r="A44" s="29" t="n">
        <v>46319.72916666666</v>
      </c>
      <c r="B44" s="24" t="inlineStr">
        <is>
          <t>Premier League</t>
        </is>
      </c>
      <c r="C44" s="24" t="inlineStr">
        <is>
          <t>Chelsea</t>
        </is>
      </c>
      <c r="D44" s="24" t="inlineStr">
        <is>
          <t>Tottenham</t>
        </is>
      </c>
      <c r="E44" s="33" t="n">
        <v>1.732550630917345</v>
      </c>
      <c r="F44" s="33" t="n">
        <v>1.205567402194594</v>
      </c>
      <c r="G44" s="33" t="n">
        <v>2.938118033111939</v>
      </c>
      <c r="H44" s="34" t="n">
        <v>0.4863000278274437</v>
      </c>
      <c r="I44" s="34" t="n">
        <v>0.258800501190849</v>
      </c>
      <c r="J44" s="34" t="n">
        <v>0.2548994709817076</v>
      </c>
      <c r="K44" s="34" t="n">
        <v>0.8024787980507563</v>
      </c>
      <c r="L44" s="34" t="n">
        <v>0.5628028281364735</v>
      </c>
      <c r="M44" s="34" t="n">
        <v>0.3389054579323121</v>
      </c>
      <c r="N44" s="34" t="n">
        <v>0.5876731515130773</v>
      </c>
      <c r="O44" s="34" t="n">
        <v>0.5167943692105204</v>
      </c>
      <c r="P44" s="34" t="n">
        <v>0.3393839934403292</v>
      </c>
      <c r="Q44" s="34" t="n">
        <v>0.2513914819439267</v>
      </c>
      <c r="R44" s="34" t="n">
        <v>0.1217224246000553</v>
      </c>
      <c r="S44" s="34" t="n">
        <v>0.2995220213639091</v>
      </c>
      <c r="T44" s="34" t="n">
        <v>0.1768331848355406</v>
      </c>
      <c r="U44" s="34" t="n">
        <v>0.2354936636513821</v>
      </c>
      <c r="V44" s="34" t="n">
        <v>0.1128048271230136</v>
      </c>
      <c r="W44" s="34" t="n">
        <v>0.2699424649121711</v>
      </c>
      <c r="X44" s="34" t="n">
        <v>0.2163575629152725</v>
      </c>
      <c r="Y44" s="34" t="n">
        <v>0.2699424649121711</v>
      </c>
      <c r="Z44" s="34" t="n">
        <v>0.1077155187690427</v>
      </c>
      <c r="AA44" s="34" t="n">
        <v>0.1471839522126648</v>
      </c>
      <c r="AB44" s="34" t="n">
        <v>0.1077155187690427</v>
      </c>
      <c r="AC44" s="34" t="n">
        <v>0.8922844812309574</v>
      </c>
      <c r="AD44" s="34" t="n">
        <v>0.7300575350878289</v>
      </c>
      <c r="AE44" s="34" t="n">
        <v>0.6560987002942638</v>
      </c>
      <c r="AF44" s="34" t="n">
        <v>0.3439012997057365</v>
      </c>
      <c r="AG44" s="34" t="n">
        <v>0.3737813403116668</v>
      </c>
      <c r="AH44" s="34" t="n">
        <v>0.3959792272116994</v>
      </c>
      <c r="AI44" s="34" t="n">
        <v>0.2302393002026821</v>
      </c>
      <c r="AJ44" s="34" t="n">
        <v>0.7273461417961503</v>
      </c>
      <c r="AK44" s="34" t="n">
        <v>0.3730180863590379</v>
      </c>
      <c r="AL44" s="34" t="n">
        <v>0.8057415570169213</v>
      </c>
      <c r="AM44" s="34" t="n">
        <v>0.4874354173863259</v>
      </c>
      <c r="AN44" s="34" t="n">
        <v>0.5860530127810806</v>
      </c>
      <c r="AO44" s="34" t="n">
        <v>0.3315981049425108</v>
      </c>
      <c r="AP44" s="34" t="n">
        <v>0.2023013855421034</v>
      </c>
      <c r="AQ44" s="34" t="n">
        <v>0.4538807821980866</v>
      </c>
      <c r="AR44" s="34" t="n">
        <v>0.3046531864115475</v>
      </c>
      <c r="AS44" s="34" t="n">
        <v>0.05052739179362203</v>
      </c>
      <c r="AT44" s="34" t="n">
        <v>0.01860041568246671</v>
      </c>
      <c r="AU44" s="34" t="n">
        <v>0.1630262565206219</v>
      </c>
      <c r="AV44" s="34" t="n">
        <v>0.1356193351661944</v>
      </c>
      <c r="AW44" s="34" t="n">
        <v>0.09733327969040373</v>
      </c>
      <c r="AX44" s="34" t="n">
        <v>0.02968358348345284</v>
      </c>
      <c r="AY44" s="34" t="n">
        <v>0.05052739179362203</v>
      </c>
      <c r="AZ44" s="34" t="n">
        <v>0.1500281063955735</v>
      </c>
      <c r="BA44" s="33" t="n">
        <v>5.377308799291078</v>
      </c>
      <c r="BB44" s="33" t="n">
        <v>4.747000732638446</v>
      </c>
      <c r="BC44" s="33" t="n">
        <v>10.12430953192952</v>
      </c>
      <c r="BD44" s="34" t="n">
        <v>0.7441254440468659</v>
      </c>
      <c r="BE44" s="34" t="n">
        <v>0.6421931431691292</v>
      </c>
      <c r="BF44" s="34" t="n">
        <v>0.534462097154323</v>
      </c>
      <c r="BG44" s="34" t="n">
        <v>0.4288831291974664</v>
      </c>
      <c r="BH44" s="34" t="n">
        <v>0.3320530269728835</v>
      </c>
      <c r="BI44" s="34" t="n">
        <v>0.584065456142981</v>
      </c>
      <c r="BJ44" s="34" t="n">
        <v>0.4374570928604101</v>
      </c>
      <c r="BK44" s="34" t="n">
        <v>0.6542132378284379</v>
      </c>
      <c r="BL44" s="34" t="n">
        <v>0.4920283077748435</v>
      </c>
      <c r="BM44" s="34" t="n">
        <v>0.5106904168877345</v>
      </c>
      <c r="BN44" s="34" t="n">
        <v>0.3804197474229008</v>
      </c>
      <c r="BO44" s="24" t="inlineStr">
        <is>
          <t>1-1</t>
        </is>
      </c>
      <c r="BP44" s="34" t="n">
        <v>0.1216921722100491</v>
      </c>
      <c r="BQ44" s="24" t="inlineStr">
        <is>
          <t>2-1</t>
        </is>
      </c>
      <c r="BR44" s="34" t="n">
        <v>0.09583538624555579</v>
      </c>
      <c r="BS44" s="24" t="inlineStr">
        <is>
          <t>1-0</t>
        </is>
      </c>
      <c r="BT44" s="34" t="n">
        <v>0.08070236955596075</v>
      </c>
      <c r="BU44" s="34" t="n">
        <v>1</v>
      </c>
      <c r="BV44" s="34" t="n">
        <v>0.5</v>
      </c>
      <c r="BW44" s="34" t="n">
        <v>1</v>
      </c>
      <c r="BX44" s="34" t="n">
        <v>0</v>
      </c>
      <c r="BY44" s="34" t="n">
        <v>1</v>
      </c>
      <c r="BZ44" s="34" t="n">
        <v>0.5</v>
      </c>
      <c r="CA44" s="33" t="n">
        <v>10.5</v>
      </c>
      <c r="CB44" s="33" t="n">
        <v>13</v>
      </c>
    </row>
    <row r="45">
      <c r="A45" s="29" t="n">
        <v>46320.58333333334</v>
      </c>
      <c r="B45" s="24" t="inlineStr">
        <is>
          <t>Premier League</t>
        </is>
      </c>
      <c r="C45" s="24" t="inlineStr">
        <is>
          <t>Crystal Palace</t>
        </is>
      </c>
      <c r="D45" s="24" t="inlineStr">
        <is>
          <t>Newcastle</t>
        </is>
      </c>
      <c r="E45" s="33" t="n">
        <v>1.490651443287922</v>
      </c>
      <c r="F45" s="33" t="n">
        <v>1.496944637881461</v>
      </c>
      <c r="G45" s="33" t="n">
        <v>2.987596081169383</v>
      </c>
      <c r="H45" s="34" t="n">
        <v>0.3655781604425359</v>
      </c>
      <c r="I45" s="34" t="n">
        <v>0.2660706494740346</v>
      </c>
      <c r="J45" s="34" t="n">
        <v>0.3683511900834297</v>
      </c>
      <c r="K45" s="34" t="n">
        <v>0.8102394452282953</v>
      </c>
      <c r="L45" s="34" t="n">
        <v>0.5740247336542494</v>
      </c>
      <c r="M45" s="34" t="n">
        <v>0.3499884492975323</v>
      </c>
      <c r="N45" s="34" t="n">
        <v>0.6126177245140118</v>
      </c>
      <c r="O45" s="34" t="n">
        <v>0.439040530947634</v>
      </c>
      <c r="P45" s="34" t="n">
        <v>0.4411511619145011</v>
      </c>
      <c r="Q45" s="34" t="n">
        <v>0.188809742966749</v>
      </c>
      <c r="R45" s="34" t="n">
        <v>0.1903861615675201</v>
      </c>
      <c r="S45" s="34" t="n">
        <v>0.2238130672210881</v>
      </c>
      <c r="T45" s="34" t="n">
        <v>0.2252260028451996</v>
      </c>
      <c r="U45" s="34" t="n">
        <v>0.1621562726407886</v>
      </c>
      <c r="V45" s="34" t="n">
        <v>0.1635692082649002</v>
      </c>
      <c r="W45" s="34" t="n">
        <v>0.1801741656091481</v>
      </c>
      <c r="X45" s="34" t="n">
        <v>0.1854039948333876</v>
      </c>
      <c r="Y45" s="34" t="n">
        <v>0.1801741656091481</v>
      </c>
      <c r="Z45" s="34" t="n">
        <v>0.1821169736791792</v>
      </c>
      <c r="AA45" s="34" t="n">
        <v>0.1862342164042506</v>
      </c>
      <c r="AB45" s="34" t="n">
        <v>0.1821169736791792</v>
      </c>
      <c r="AC45" s="34" t="n">
        <v>0.8178830263208209</v>
      </c>
      <c r="AD45" s="34" t="n">
        <v>0.8198258343908519</v>
      </c>
      <c r="AE45" s="34" t="n">
        <v>0.4981108333936323</v>
      </c>
      <c r="AF45" s="34" t="n">
        <v>0.501889166606368</v>
      </c>
      <c r="AG45" s="34" t="n">
        <v>0.3008732343172476</v>
      </c>
      <c r="AH45" s="34" t="n">
        <v>0.3965439122723598</v>
      </c>
      <c r="AI45" s="34" t="n">
        <v>0.3025827802929347</v>
      </c>
      <c r="AJ45" s="34" t="n">
        <v>0.7332482232815033</v>
      </c>
      <c r="AK45" s="34" t="n">
        <v>0.3807525550930747</v>
      </c>
      <c r="AL45" s="34" t="n">
        <v>0.8110285536709323</v>
      </c>
      <c r="AM45" s="34" t="n">
        <v>0.4961715060786697</v>
      </c>
      <c r="AN45" s="34" t="n">
        <v>0.5946852460097785</v>
      </c>
      <c r="AO45" s="34" t="n">
        <v>0.2725544145843846</v>
      </c>
      <c r="AP45" s="34" t="n">
        <v>0.2741047949588719</v>
      </c>
      <c r="AQ45" s="34" t="n">
        <v>0.4557586851830729</v>
      </c>
      <c r="AR45" s="34" t="n">
        <v>0.2217921998539753</v>
      </c>
      <c r="AS45" s="34" t="n">
        <v>0.05344074948955586</v>
      </c>
      <c r="AT45" s="34" t="n">
        <v>0.02564012053292266</v>
      </c>
      <c r="AU45" s="34" t="n">
        <v>0.1295335865436829</v>
      </c>
      <c r="AV45" s="34" t="n">
        <v>0.1366923460890759</v>
      </c>
      <c r="AW45" s="34" t="n">
        <v>0.1303177775800618</v>
      </c>
      <c r="AX45" s="34" t="n">
        <v>0.02550046955011572</v>
      </c>
      <c r="AY45" s="34" t="n">
        <v>0.05344074948955585</v>
      </c>
      <c r="AZ45" s="34" t="n">
        <v>0.2236413959506789</v>
      </c>
      <c r="BA45" s="33" t="n">
        <v>4.969094975497519</v>
      </c>
      <c r="BB45" s="33" t="n">
        <v>4.362255239467977</v>
      </c>
      <c r="BC45" s="33" t="n">
        <v>9.331350214965497</v>
      </c>
      <c r="BD45" s="34" t="n">
        <v>0.6738814573247947</v>
      </c>
      <c r="BE45" s="34" t="n">
        <v>0.561109138864233</v>
      </c>
      <c r="BF45" s="34" t="n">
        <v>0.4487191716115573</v>
      </c>
      <c r="BG45" s="34" t="n">
        <v>0.3448563619359687</v>
      </c>
      <c r="BH45" s="34" t="n">
        <v>0.2550330568217459</v>
      </c>
      <c r="BI45" s="34" t="n">
        <v>0.5258068869166315</v>
      </c>
      <c r="BJ45" s="34" t="n">
        <v>0.3778021123488067</v>
      </c>
      <c r="BK45" s="34" t="n">
        <v>0.59832480688325</v>
      </c>
      <c r="BL45" s="34" t="n">
        <v>0.4305049586010755</v>
      </c>
      <c r="BM45" s="34" t="n">
        <v>0.5085812819192997</v>
      </c>
      <c r="BN45" s="34" t="n">
        <v>0.3765891812045658</v>
      </c>
      <c r="BO45" s="24" t="inlineStr">
        <is>
          <t>1-1</t>
        </is>
      </c>
      <c r="BP45" s="34" t="n">
        <v>0.1237309927212686</v>
      </c>
      <c r="BQ45" s="24" t="inlineStr">
        <is>
          <t>1-2</t>
        </is>
      </c>
      <c r="BR45" s="34" t="n">
        <v>0.08419020276993321</v>
      </c>
      <c r="BS45" s="24" t="inlineStr">
        <is>
          <t>2-1</t>
        </is>
      </c>
      <c r="BT45" s="34" t="n">
        <v>0.08383626494518474</v>
      </c>
      <c r="BU45" s="34" t="n">
        <v>0.5</v>
      </c>
      <c r="BV45" s="34" t="n">
        <v>0.5</v>
      </c>
      <c r="BW45" s="34" t="n">
        <v>0.5</v>
      </c>
      <c r="BX45" s="34" t="n">
        <v>0.5</v>
      </c>
      <c r="BY45" s="34" t="n">
        <v>1</v>
      </c>
      <c r="BZ45" s="34" t="n">
        <v>0.5</v>
      </c>
      <c r="CA45" s="33" t="n">
        <v>6</v>
      </c>
      <c r="CB45" s="33" t="n">
        <v>12</v>
      </c>
    </row>
    <row r="46">
      <c r="A46" s="29" t="n">
        <v>46320.58333333334</v>
      </c>
      <c r="B46" s="24" t="inlineStr">
        <is>
          <t>Premier League</t>
        </is>
      </c>
      <c r="C46" s="24" t="inlineStr">
        <is>
          <t>Hull</t>
        </is>
      </c>
      <c r="D46" s="24" t="inlineStr">
        <is>
          <t>Brentford</t>
        </is>
      </c>
      <c r="E46" s="33" t="n">
        <v>1.109595376417222</v>
      </c>
      <c r="F46" s="33" t="n">
        <v>1.900169809491908</v>
      </c>
      <c r="G46" s="33" t="n">
        <v>3.00976518590913</v>
      </c>
      <c r="H46" s="34" t="n">
        <v>0.2087899132511757</v>
      </c>
      <c r="I46" s="34" t="n">
        <v>0.243519796411341</v>
      </c>
      <c r="J46" s="34" t="n">
        <v>0.5476902903374833</v>
      </c>
      <c r="K46" s="34" t="n">
        <v>0.8126997465408834</v>
      </c>
      <c r="L46" s="34" t="n">
        <v>0.5789919726407585</v>
      </c>
      <c r="M46" s="34" t="n">
        <v>0.3549525517324872</v>
      </c>
      <c r="N46" s="34" t="n">
        <v>0.5804624180589699</v>
      </c>
      <c r="O46" s="34" t="n">
        <v>0.3044825537783049</v>
      </c>
      <c r="P46" s="34" t="n">
        <v>0.5662970135638978</v>
      </c>
      <c r="Q46" s="34" t="n">
        <v>0.1015236332186226</v>
      </c>
      <c r="R46" s="34" t="n">
        <v>0.2963218475282025</v>
      </c>
      <c r="S46" s="34" t="n">
        <v>0.1495439973951332</v>
      </c>
      <c r="T46" s="34" t="n">
        <v>0.3296923447959529</v>
      </c>
      <c r="U46" s="34" t="n">
        <v>0.089845237145077</v>
      </c>
      <c r="V46" s="34" t="n">
        <v>0.2699935845458967</v>
      </c>
      <c r="W46" s="34" t="n">
        <v>0.08257529815236918</v>
      </c>
      <c r="X46" s="34" t="n">
        <v>0.1262146150988066</v>
      </c>
      <c r="Y46" s="34" t="n">
        <v>0.08257529815236918</v>
      </c>
      <c r="Z46" s="34" t="n">
        <v>0.3241426579643327</v>
      </c>
      <c r="AA46" s="34" t="n">
        <v>0.2235476323731504</v>
      </c>
      <c r="AB46" s="34" t="n">
        <v>0.3241426579643327</v>
      </c>
      <c r="AC46" s="34" t="n">
        <v>0.6758573420356672</v>
      </c>
      <c r="AD46" s="34" t="n">
        <v>0.9174247018476307</v>
      </c>
      <c r="AE46" s="34" t="n">
        <v>0.2760018203526005</v>
      </c>
      <c r="AF46" s="34" t="n">
        <v>0.7239981796473994</v>
      </c>
      <c r="AG46" s="34" t="n">
        <v>0.2012273610301374</v>
      </c>
      <c r="AH46" s="34" t="n">
        <v>0.3848700020822856</v>
      </c>
      <c r="AI46" s="34" t="n">
        <v>0.4139023625099719</v>
      </c>
      <c r="AJ46" s="34" t="n">
        <v>0.7358510931549589</v>
      </c>
      <c r="AK46" s="34" t="n">
        <v>0.3842046221327836</v>
      </c>
      <c r="AL46" s="34" t="n">
        <v>0.8133505260760328</v>
      </c>
      <c r="AM46" s="34" t="n">
        <v>0.5000532921614819</v>
      </c>
      <c r="AN46" s="34" t="n">
        <v>0.5985048737312096</v>
      </c>
      <c r="AO46" s="34" t="n">
        <v>0.1789617156937054</v>
      </c>
      <c r="AP46" s="34" t="n">
        <v>0.3714748543484355</v>
      </c>
      <c r="AQ46" s="34" t="n">
        <v>0.4565854951027286</v>
      </c>
      <c r="AR46" s="34" t="n">
        <v>0.1216955687604354</v>
      </c>
      <c r="AS46" s="34" t="n">
        <v>0.04773800382133252</v>
      </c>
      <c r="AT46" s="34" t="n">
        <v>0.03179340995278163</v>
      </c>
      <c r="AU46" s="34" t="n">
        <v>0.08162987509572511</v>
      </c>
      <c r="AV46" s="34" t="n">
        <v>0.1272521299354593</v>
      </c>
      <c r="AW46" s="34" t="n">
        <v>0.1759872946045641</v>
      </c>
      <c r="AX46" s="34" t="n">
        <v>0.01585856900575198</v>
      </c>
      <c r="AY46" s="34" t="n">
        <v>0.04773800382133251</v>
      </c>
      <c r="AZ46" s="34" t="n">
        <v>0.3503050249838838</v>
      </c>
      <c r="BA46" s="33" t="n">
        <v>4.577979112909972</v>
      </c>
      <c r="BB46" s="33" t="n">
        <v>4.747000732638446</v>
      </c>
      <c r="BC46" s="33" t="n">
        <v>9.324979845548418</v>
      </c>
      <c r="BD46" s="34" t="n">
        <v>0.6732651398723801</v>
      </c>
      <c r="BE46" s="34" t="n">
        <v>0.560418304356527</v>
      </c>
      <c r="BF46" s="34" t="n">
        <v>0.4480099923235539</v>
      </c>
      <c r="BG46" s="34" t="n">
        <v>0.3441818809525637</v>
      </c>
      <c r="BH46" s="34" t="n">
        <v>0.254433231002388</v>
      </c>
      <c r="BI46" s="34" t="n">
        <v>0.4654333584988722</v>
      </c>
      <c r="BJ46" s="34" t="n">
        <v>0.3194336425086811</v>
      </c>
      <c r="BK46" s="34" t="n">
        <v>0.6542132378284379</v>
      </c>
      <c r="BL46" s="34" t="n">
        <v>0.4920283077748435</v>
      </c>
      <c r="BM46" s="34" t="n">
        <v>0.4234282924240547</v>
      </c>
      <c r="BN46" s="34" t="n">
        <v>0.460345108710048</v>
      </c>
      <c r="BO46" s="24" t="inlineStr">
        <is>
          <t>1-1</t>
        </is>
      </c>
      <c r="BP46" s="34" t="n">
        <v>0.1143477400856436</v>
      </c>
      <c r="BQ46" s="24" t="inlineStr">
        <is>
          <t>1-2</t>
        </is>
      </c>
      <c r="BR46" s="34" t="n">
        <v>0.09876369249743983</v>
      </c>
      <c r="BS46" s="24" t="inlineStr">
        <is>
          <t>0-2</t>
        </is>
      </c>
      <c r="BT46" s="34" t="n">
        <v>0.08900874552698515</v>
      </c>
      <c r="BU46" s="34" t="n">
        <v>0</v>
      </c>
      <c r="BV46" s="34" t="n">
        <v>0.5</v>
      </c>
      <c r="BW46" s="34" t="n">
        <v>0</v>
      </c>
      <c r="BX46" s="34" t="n">
        <v>0.5</v>
      </c>
      <c r="BY46" s="34" t="n">
        <v>0</v>
      </c>
      <c r="BZ46" s="34" t="n">
        <v>1</v>
      </c>
      <c r="CA46" s="33" t="n">
        <v>7.5</v>
      </c>
      <c r="CB46" s="33" t="n">
        <v>10.5</v>
      </c>
    </row>
    <row r="47">
      <c r="A47" s="29" t="n">
        <v>46320.58333333334</v>
      </c>
      <c r="B47" s="24" t="inlineStr">
        <is>
          <t>Premier League</t>
        </is>
      </c>
      <c r="C47" s="24" t="inlineStr">
        <is>
          <t>Liverpool</t>
        </is>
      </c>
      <c r="D47" s="24" t="inlineStr">
        <is>
          <t>Brighton</t>
        </is>
      </c>
      <c r="E47" s="33" t="n">
        <v>1.983338085927538</v>
      </c>
      <c r="F47" s="33" t="n">
        <v>1.122887717483331</v>
      </c>
      <c r="G47" s="33" t="n">
        <v>3.106225803410869</v>
      </c>
      <c r="H47" s="34" t="n">
        <v>0.5632520152589566</v>
      </c>
      <c r="I47" s="34" t="n">
        <v>0.235759604987411</v>
      </c>
      <c r="J47" s="34" t="n">
        <v>0.2009883797536324</v>
      </c>
      <c r="K47" s="34" t="n">
        <v>0.8261350315024164</v>
      </c>
      <c r="L47" s="34" t="n">
        <v>0.6001799210662933</v>
      </c>
      <c r="M47" s="34" t="n">
        <v>0.3765476636523325</v>
      </c>
      <c r="N47" s="34" t="n">
        <v>0.5917913780752208</v>
      </c>
      <c r="O47" s="34" t="n">
        <v>0.5894623170070377</v>
      </c>
      <c r="P47" s="34" t="n">
        <v>0.3093419171251967</v>
      </c>
      <c r="Q47" s="34" t="n">
        <v>0.3188085586521798</v>
      </c>
      <c r="R47" s="34" t="n">
        <v>0.1042357392839722</v>
      </c>
      <c r="S47" s="34" t="n">
        <v>0.3253389603165511</v>
      </c>
      <c r="T47" s="34" t="n">
        <v>0.1376101773142898</v>
      </c>
      <c r="U47" s="34" t="n">
        <v>0.2705984446104893</v>
      </c>
      <c r="V47" s="34" t="n">
        <v>0.08286966160822795</v>
      </c>
      <c r="W47" s="34" t="n">
        <v>0.3412244453602279</v>
      </c>
      <c r="X47" s="34" t="n">
        <v>0.2220275698987286</v>
      </c>
      <c r="Y47" s="34" t="n">
        <v>0.3412244453602279</v>
      </c>
      <c r="Z47" s="34" t="n">
        <v>0.07961076002773876</v>
      </c>
      <c r="AA47" s="34" t="n">
        <v>0.1213776197258936</v>
      </c>
      <c r="AB47" s="34" t="n">
        <v>0.07961076002773876</v>
      </c>
      <c r="AC47" s="34" t="n">
        <v>0.9203892399722611</v>
      </c>
      <c r="AD47" s="34" t="n">
        <v>0.6587755546397719</v>
      </c>
      <c r="AE47" s="34" t="n">
        <v>0.737008955473596</v>
      </c>
      <c r="AF47" s="34" t="n">
        <v>0.262991044526404</v>
      </c>
      <c r="AG47" s="34" t="n">
        <v>0.4262935410467582</v>
      </c>
      <c r="AH47" s="34" t="n">
        <v>0.3760070484863837</v>
      </c>
      <c r="AI47" s="34" t="n">
        <v>0.1976990209749673</v>
      </c>
      <c r="AJ47" s="34" t="n">
        <v>0.7468840429244874</v>
      </c>
      <c r="AK47" s="34" t="n">
        <v>0.399125724705118</v>
      </c>
      <c r="AL47" s="34" t="n">
        <v>0.8231261012084651</v>
      </c>
      <c r="AM47" s="34" t="n">
        <v>0.5167216605490647</v>
      </c>
      <c r="AN47" s="34" t="n">
        <v>0.6147797503072492</v>
      </c>
      <c r="AO47" s="34" t="n">
        <v>0.390832925336017</v>
      </c>
      <c r="AP47" s="34" t="n">
        <v>0.1821745475937218</v>
      </c>
      <c r="AQ47" s="34" t="n">
        <v>0.4600980495059276</v>
      </c>
      <c r="AR47" s="34" t="n">
        <v>0.363145659576414</v>
      </c>
      <c r="AS47" s="34" t="n">
        <v>0.0473132232838837</v>
      </c>
      <c r="AT47" s="34" t="n">
        <v>0.01583355437846231</v>
      </c>
      <c r="AU47" s="34" t="n">
        <v>0.1768723890569566</v>
      </c>
      <c r="AV47" s="34" t="n">
        <v>0.1211903621498855</v>
      </c>
      <c r="AW47" s="34" t="n">
        <v>0.07794333246636126</v>
      </c>
      <c r="AX47" s="34" t="n">
        <v>0.03320485956397899</v>
      </c>
      <c r="AY47" s="34" t="n">
        <v>0.04731322328388368</v>
      </c>
      <c r="AZ47" s="34" t="n">
        <v>0.1171804189745077</v>
      </c>
      <c r="BA47" s="33" t="n">
        <v>4.866507208261441</v>
      </c>
      <c r="BB47" s="33" t="n">
        <v>4.356836288859943</v>
      </c>
      <c r="BC47" s="33" t="n">
        <v>9.223343497121384</v>
      </c>
      <c r="BD47" s="34" t="n">
        <v>0.6633202535433742</v>
      </c>
      <c r="BE47" s="34" t="n">
        <v>0.5493182623311036</v>
      </c>
      <c r="BF47" s="34" t="n">
        <v>0.4366634329518012</v>
      </c>
      <c r="BG47" s="34" t="n">
        <v>0.3334361068604199</v>
      </c>
      <c r="BH47" s="34" t="n">
        <v>0.244917211876945</v>
      </c>
      <c r="BI47" s="34" t="n">
        <v>0.5103765999755492</v>
      </c>
      <c r="BJ47" s="34" t="n">
        <v>0.3625543591668323</v>
      </c>
      <c r="BK47" s="34" t="n">
        <v>0.5974902624697201</v>
      </c>
      <c r="BL47" s="34" t="n">
        <v>0.4296147972884689</v>
      </c>
      <c r="BM47" s="34" t="n">
        <v>0.4978355832929338</v>
      </c>
      <c r="BN47" s="34" t="n">
        <v>0.3860441156834562</v>
      </c>
      <c r="BO47" s="24" t="inlineStr">
        <is>
          <t>1-1</t>
        </is>
      </c>
      <c r="BP47" s="34" t="n">
        <v>0.1096762005861995</v>
      </c>
      <c r="BQ47" s="24" t="inlineStr">
        <is>
          <t>2-1</t>
        </is>
      </c>
      <c r="BR47" s="34" t="n">
        <v>0.09887499351928983</v>
      </c>
      <c r="BS47" s="24" t="inlineStr">
        <is>
          <t>2-0</t>
        </is>
      </c>
      <c r="BT47" s="34" t="n">
        <v>0.0880542123489365</v>
      </c>
      <c r="BU47" s="34" t="n">
        <v>1</v>
      </c>
      <c r="BV47" s="34" t="n">
        <v>1</v>
      </c>
      <c r="BW47" s="34" t="n">
        <v>1</v>
      </c>
      <c r="BX47" s="34" t="n">
        <v>0.5</v>
      </c>
      <c r="BY47" s="34" t="n">
        <v>1</v>
      </c>
      <c r="BZ47" s="34" t="n">
        <v>0.5</v>
      </c>
      <c r="CA47" s="33" t="n">
        <v>8</v>
      </c>
      <c r="CB47" s="33" t="n">
        <v>9</v>
      </c>
    </row>
    <row r="48">
      <c r="A48" s="29" t="n">
        <v>46320.58333333334</v>
      </c>
      <c r="B48" s="24" t="inlineStr">
        <is>
          <t>Premier League</t>
        </is>
      </c>
      <c r="C48" s="24" t="inlineStr">
        <is>
          <t>Man Utd</t>
        </is>
      </c>
      <c r="D48" s="24" t="inlineStr">
        <is>
          <t>Bournemouth</t>
        </is>
      </c>
      <c r="E48" s="33" t="n">
        <v>1.983483739106464</v>
      </c>
      <c r="F48" s="33" t="n">
        <v>1.058646963291542</v>
      </c>
      <c r="G48" s="33" t="n">
        <v>3.042130702398006</v>
      </c>
      <c r="H48" s="34" t="n">
        <v>0.5782520734062618</v>
      </c>
      <c r="I48" s="34" t="n">
        <v>0.2346580671781759</v>
      </c>
      <c r="J48" s="34" t="n">
        <v>0.1870898594155623</v>
      </c>
      <c r="K48" s="34" t="n">
        <v>0.8170782907077336</v>
      </c>
      <c r="L48" s="34" t="n">
        <v>0.5861791852256985</v>
      </c>
      <c r="M48" s="34" t="n">
        <v>0.3622013046140798</v>
      </c>
      <c r="N48" s="34" t="n">
        <v>0.5732415188270654</v>
      </c>
      <c r="O48" s="34" t="n">
        <v>0.5895020661944249</v>
      </c>
      <c r="P48" s="34" t="n">
        <v>0.2858041056178129</v>
      </c>
      <c r="Q48" s="34" t="n">
        <v>0.3188479767120862</v>
      </c>
      <c r="R48" s="34" t="n">
        <v>0.09139894480852523</v>
      </c>
      <c r="S48" s="34" t="n">
        <v>0.3469249012177733</v>
      </c>
      <c r="T48" s="34" t="n">
        <v>0.1375901361300924</v>
      </c>
      <c r="U48" s="34" t="n">
        <v>0.2891683450428423</v>
      </c>
      <c r="V48" s="34" t="n">
        <v>0.07983357995516135</v>
      </c>
      <c r="W48" s="34" t="n">
        <v>0.3526317320165887</v>
      </c>
      <c r="X48" s="34" t="n">
        <v>0.2256203413896732</v>
      </c>
      <c r="Y48" s="34" t="n">
        <v>0.3526317320165887</v>
      </c>
      <c r="Z48" s="34" t="n">
        <v>0.0713427310920363</v>
      </c>
      <c r="AA48" s="34" t="n">
        <v>0.115747128323526</v>
      </c>
      <c r="AB48" s="34" t="n">
        <v>0.0713427310920363</v>
      </c>
      <c r="AC48" s="34" t="n">
        <v>0.9286572689079637</v>
      </c>
      <c r="AD48" s="34" t="n">
        <v>0.6473682679834114</v>
      </c>
      <c r="AE48" s="34" t="n">
        <v>0.7555473555123787</v>
      </c>
      <c r="AF48" s="34" t="n">
        <v>0.2444526444876213</v>
      </c>
      <c r="AG48" s="34" t="n">
        <v>0.4341707271276194</v>
      </c>
      <c r="AH48" s="34" t="n">
        <v>0.3788642991186684</v>
      </c>
      <c r="AI48" s="34" t="n">
        <v>0.1869645853144888</v>
      </c>
      <c r="AJ48" s="34" t="n">
        <v>0.7396055834443136</v>
      </c>
      <c r="AK48" s="34" t="n">
        <v>0.3892294539521559</v>
      </c>
      <c r="AL48" s="34" t="n">
        <v>0.8166893256876273</v>
      </c>
      <c r="AM48" s="34" t="n">
        <v>0.5056868523025861</v>
      </c>
      <c r="AN48" s="34" t="n">
        <v>0.6040279852179407</v>
      </c>
      <c r="AO48" s="34" t="n">
        <v>0.3908665518853359</v>
      </c>
      <c r="AP48" s="34" t="n">
        <v>0.1667204684484637</v>
      </c>
      <c r="AQ48" s="34" t="n">
        <v>0.4577796363473695</v>
      </c>
      <c r="AR48" s="34" t="n">
        <v>0.3738305431832721</v>
      </c>
      <c r="AS48" s="34" t="n">
        <v>0.04591919993406461</v>
      </c>
      <c r="AT48" s="34" t="n">
        <v>0.01441986409178814</v>
      </c>
      <c r="AU48" s="34" t="n">
        <v>0.1819473506637881</v>
      </c>
      <c r="AV48" s="34" t="n">
        <v>0.1227717866102954</v>
      </c>
      <c r="AW48" s="34" t="n">
        <v>0.07414419236921074</v>
      </c>
      <c r="AX48" s="34" t="n">
        <v>0.03249751302173307</v>
      </c>
      <c r="AY48" s="34" t="n">
        <v>0.04591919993406463</v>
      </c>
      <c r="AZ48" s="34" t="n">
        <v>0.1085473833607956</v>
      </c>
      <c r="BA48" s="33" t="n">
        <v>5.930855293335749</v>
      </c>
      <c r="BB48" s="33" t="n">
        <v>4.285486772520819</v>
      </c>
      <c r="BC48" s="33" t="n">
        <v>10.21634206585657</v>
      </c>
      <c r="BD48" s="34" t="n">
        <v>0.7514537497059811</v>
      </c>
      <c r="BE48" s="34" t="n">
        <v>0.6509345239049162</v>
      </c>
      <c r="BF48" s="34" t="n">
        <v>0.5440113732490688</v>
      </c>
      <c r="BG48" s="34" t="n">
        <v>0.4385479542665979</v>
      </c>
      <c r="BH48" s="34" t="n">
        <v>0.3411996507146241</v>
      </c>
      <c r="BI48" s="34" t="n">
        <v>0.6545522464929669</v>
      </c>
      <c r="BJ48" s="34" t="n">
        <v>0.5142185650957531</v>
      </c>
      <c r="BK48" s="34" t="n">
        <v>0.5863797426213834</v>
      </c>
      <c r="BL48" s="34" t="n">
        <v>0.4178416687177923</v>
      </c>
      <c r="BM48" s="34" t="n">
        <v>0.6148721671221141</v>
      </c>
      <c r="BN48" s="34" t="n">
        <v>0.2843234264092469</v>
      </c>
      <c r="BO48" s="24" t="inlineStr">
        <is>
          <t>1-1</t>
        </is>
      </c>
      <c r="BP48" s="34" t="n">
        <v>0.1102542296840463</v>
      </c>
      <c r="BQ48" s="24" t="inlineStr">
        <is>
          <t>2-1</t>
        </is>
      </c>
      <c r="BR48" s="34" t="n">
        <v>0.09940339624818861</v>
      </c>
      <c r="BS48" s="24" t="inlineStr">
        <is>
          <t>2-0</t>
        </is>
      </c>
      <c r="BT48" s="34" t="n">
        <v>0.09389664325784666</v>
      </c>
      <c r="BU48" s="34" t="n">
        <v>0.5</v>
      </c>
      <c r="BV48" s="34" t="n">
        <v>0.5</v>
      </c>
      <c r="BW48" s="34" t="n">
        <v>0.5</v>
      </c>
      <c r="BX48" s="34" t="n">
        <v>1</v>
      </c>
      <c r="BY48" s="34" t="n">
        <v>0.5</v>
      </c>
      <c r="BZ48" s="34" t="n">
        <v>1</v>
      </c>
      <c r="CA48" s="33" t="n">
        <v>9.5</v>
      </c>
      <c r="CB48" s="33" t="n">
        <v>14</v>
      </c>
    </row>
    <row r="49">
      <c r="A49" s="29" t="n">
        <v>46320.6875</v>
      </c>
      <c r="B49" s="24" t="inlineStr">
        <is>
          <t>Premier League</t>
        </is>
      </c>
      <c r="C49" s="24" t="inlineStr">
        <is>
          <t>Sunderland</t>
        </is>
      </c>
      <c r="D49" s="24" t="inlineStr">
        <is>
          <t>Leeds</t>
        </is>
      </c>
      <c r="E49" s="33" t="n">
        <v>1.514944114469859</v>
      </c>
      <c r="F49" s="33" t="n">
        <v>1.41118777781428</v>
      </c>
      <c r="G49" s="33" t="n">
        <v>2.926131892284138</v>
      </c>
      <c r="H49" s="34" t="n">
        <v>0.3885423707571647</v>
      </c>
      <c r="I49" s="34" t="n">
        <v>0.269041183646838</v>
      </c>
      <c r="J49" s="34" t="n">
        <v>0.3424164455959972</v>
      </c>
      <c r="K49" s="34" t="n">
        <v>0.8010033468797845</v>
      </c>
      <c r="L49" s="34" t="n">
        <v>0.560057992013154</v>
      </c>
      <c r="M49" s="34" t="n">
        <v>0.3362230391326376</v>
      </c>
      <c r="N49" s="34" t="n">
        <v>0.6013897365861434</v>
      </c>
      <c r="O49" s="34" t="n">
        <v>0.4471634689301905</v>
      </c>
      <c r="P49" s="34" t="n">
        <v>0.412023320302199</v>
      </c>
      <c r="Q49" s="34" t="n">
        <v>0.1949132085970628</v>
      </c>
      <c r="R49" s="34" t="n">
        <v>0.1692121372088575</v>
      </c>
      <c r="S49" s="34" t="n">
        <v>0.2438535418551253</v>
      </c>
      <c r="T49" s="34" t="n">
        <v>0.219820602727924</v>
      </c>
      <c r="U49" s="34" t="n">
        <v>0.1787896606859325</v>
      </c>
      <c r="V49" s="34" t="n">
        <v>0.1547567215587312</v>
      </c>
      <c r="W49" s="34" t="n">
        <v>0.1949167385567434</v>
      </c>
      <c r="X49" s="34" t="n">
        <v>0.1936256322004212</v>
      </c>
      <c r="Y49" s="34" t="n">
        <v>0.1949167385567434</v>
      </c>
      <c r="Z49" s="34" t="n">
        <v>0.16283682208201</v>
      </c>
      <c r="AA49" s="34" t="n">
        <v>0.1795796235139872</v>
      </c>
      <c r="AB49" s="34" t="n">
        <v>0.16283682208201</v>
      </c>
      <c r="AC49" s="34" t="n">
        <v>0.8371631779179899</v>
      </c>
      <c r="AD49" s="34" t="n">
        <v>0.8050832614432565</v>
      </c>
      <c r="AE49" s="34" t="n">
        <v>0.5315516579930557</v>
      </c>
      <c r="AF49" s="34" t="n">
        <v>0.4684483420069443</v>
      </c>
      <c r="AG49" s="34" t="n">
        <v>0.3135424370449513</v>
      </c>
      <c r="AH49" s="34" t="n">
        <v>0.4013043730492749</v>
      </c>
      <c r="AI49" s="34" t="n">
        <v>0.2851531261338596</v>
      </c>
      <c r="AJ49" s="34" t="n">
        <v>0.7258968119218219</v>
      </c>
      <c r="AK49" s="34" t="n">
        <v>0.3711385202752303</v>
      </c>
      <c r="AL49" s="34" t="n">
        <v>0.8044386714289622</v>
      </c>
      <c r="AM49" s="34" t="n">
        <v>0.4853053655371206</v>
      </c>
      <c r="AN49" s="34" t="n">
        <v>0.5839394669769097</v>
      </c>
      <c r="AO49" s="34" t="n">
        <v>0.2785363909551642</v>
      </c>
      <c r="AP49" s="34" t="n">
        <v>0.252948047296254</v>
      </c>
      <c r="AQ49" s="34" t="n">
        <v>0.4534201692108606</v>
      </c>
      <c r="AR49" s="34" t="n">
        <v>0.2367534100879215</v>
      </c>
      <c r="AS49" s="34" t="n">
        <v>0.0530581102281696</v>
      </c>
      <c r="AT49" s="34" t="n">
        <v>0.02373076570278726</v>
      </c>
      <c r="AU49" s="34" t="n">
        <v>0.1372433255527588</v>
      </c>
      <c r="AV49" s="34" t="n">
        <v>0.1400050398504382</v>
      </c>
      <c r="AW49" s="34" t="n">
        <v>0.1240558287347293</v>
      </c>
      <c r="AX49" s="34" t="n">
        <v>0.02600538866655592</v>
      </c>
      <c r="AY49" s="34" t="n">
        <v>0.05305811022816961</v>
      </c>
      <c r="AZ49" s="34" t="n">
        <v>0.2060894888824656</v>
      </c>
      <c r="BA49" s="33" t="n">
        <v>5.013977123663302</v>
      </c>
      <c r="BB49" s="33" t="n">
        <v>4.054278213244669</v>
      </c>
      <c r="BC49" s="33" t="n">
        <v>9.068255336907971</v>
      </c>
      <c r="BD49" s="34" t="n">
        <v>0.6477416259249849</v>
      </c>
      <c r="BE49" s="34" t="n">
        <v>0.5321066527648072</v>
      </c>
      <c r="BF49" s="34" t="n">
        <v>0.4192480989258147</v>
      </c>
      <c r="BG49" s="34" t="n">
        <v>0.3171101236067436</v>
      </c>
      <c r="BH49" s="34" t="n">
        <v>0.2306060717421928</v>
      </c>
      <c r="BI49" s="34" t="n">
        <v>0.5324613097381846</v>
      </c>
      <c r="BJ49" s="34" t="n">
        <v>0.3844484442373842</v>
      </c>
      <c r="BK49" s="34" t="n">
        <v>0.5488291306110773</v>
      </c>
      <c r="BL49" s="34" t="n">
        <v>0.3791054377451891</v>
      </c>
      <c r="BM49" s="34" t="n">
        <v>0.5482336954973587</v>
      </c>
      <c r="BN49" s="34" t="n">
        <v>0.337110433441828</v>
      </c>
      <c r="BO49" s="24" t="inlineStr">
        <is>
          <t>1-1</t>
        </is>
      </c>
      <c r="BP49" s="34" t="n">
        <v>0.1260583348338614</v>
      </c>
      <c r="BQ49" s="24" t="inlineStr">
        <is>
          <t>2-1</t>
        </is>
      </c>
      <c r="BR49" s="34" t="n">
        <v>0.08680515110746777</v>
      </c>
      <c r="BS49" s="24" t="inlineStr">
        <is>
          <t>1-2</t>
        </is>
      </c>
      <c r="BT49" s="34" t="n">
        <v>0.08085999154962059</v>
      </c>
      <c r="BU49" s="34" t="n">
        <v>0.5</v>
      </c>
      <c r="BV49" s="34" t="n">
        <v>0</v>
      </c>
      <c r="BW49" s="34" t="n">
        <v>0.5</v>
      </c>
      <c r="BX49" s="34" t="n">
        <v>0.5</v>
      </c>
      <c r="BY49" s="34" t="n">
        <v>0.5</v>
      </c>
      <c r="BZ49" s="34" t="n">
        <v>0.5</v>
      </c>
      <c r="CA49" s="33" t="n">
        <v>7.5</v>
      </c>
      <c r="CB49" s="33" t="n">
        <v>8</v>
      </c>
    </row>
    <row r="50">
      <c r="A50" s="29" t="n">
        <v>46321.83333333334</v>
      </c>
      <c r="B50" s="24" t="inlineStr">
        <is>
          <t>League Two</t>
        </is>
      </c>
      <c r="C50" s="24" t="inlineStr">
        <is>
          <t>Walsall</t>
        </is>
      </c>
      <c r="D50" s="24" t="inlineStr">
        <is>
          <t>Salford</t>
        </is>
      </c>
      <c r="E50" s="33" t="n">
        <v>1.251452753792832</v>
      </c>
      <c r="F50" s="33" t="n">
        <v>1.374711179284404</v>
      </c>
      <c r="G50" s="33" t="n">
        <v>2.626163933077236</v>
      </c>
      <c r="H50" s="34" t="n">
        <v>0.3279258465827141</v>
      </c>
      <c r="I50" s="34" t="n">
        <v>0.2866829025351957</v>
      </c>
      <c r="J50" s="34" t="n">
        <v>0.3853912508820903</v>
      </c>
      <c r="K50" s="34" t="n">
        <v>0.7500749832730249</v>
      </c>
      <c r="L50" s="34" t="n">
        <v>0.4881185622240066</v>
      </c>
      <c r="M50" s="34" t="n">
        <v>0.2697018394748638</v>
      </c>
      <c r="N50" s="34" t="n">
        <v>0.5458018605291077</v>
      </c>
      <c r="O50" s="34" t="n">
        <v>0.355884346824169</v>
      </c>
      <c r="P50" s="34" t="n">
        <v>0.3994054039634513</v>
      </c>
      <c r="Q50" s="34" t="n">
        <v>0.1318575669072396</v>
      </c>
      <c r="R50" s="34" t="n">
        <v>0.1604243035058174</v>
      </c>
      <c r="S50" s="34" t="n">
        <v>0.2529126915625722</v>
      </c>
      <c r="T50" s="34" t="n">
        <v>0.2860889050817274</v>
      </c>
      <c r="U50" s="34" t="n">
        <v>0.1681092343891651</v>
      </c>
      <c r="V50" s="34" t="n">
        <v>0.2012854479083201</v>
      </c>
      <c r="W50" s="34" t="n">
        <v>0.1461069917618084</v>
      </c>
      <c r="X50" s="34" t="n">
        <v>0.1818188548209056</v>
      </c>
      <c r="Y50" s="34" t="n">
        <v>0.1461069917618084</v>
      </c>
      <c r="Z50" s="34" t="n">
        <v>0.1844386177791396</v>
      </c>
      <c r="AA50" s="34" t="n">
        <v>0.2009526331029507</v>
      </c>
      <c r="AB50" s="34" t="n">
        <v>0.1844386177791396</v>
      </c>
      <c r="AC50" s="34" t="n">
        <v>0.8155613822208605</v>
      </c>
      <c r="AD50" s="34" t="n">
        <v>0.8538930082381916</v>
      </c>
      <c r="AE50" s="34" t="n">
        <v>0.4597195942003819</v>
      </c>
      <c r="AF50" s="34" t="n">
        <v>0.5402804057996182</v>
      </c>
      <c r="AG50" s="34" t="n">
        <v>0.2666280155510568</v>
      </c>
      <c r="AH50" s="34" t="n">
        <v>0.4321805256706081</v>
      </c>
      <c r="AI50" s="34" t="n">
        <v>0.3011914363015156</v>
      </c>
      <c r="AJ50" s="34" t="n">
        <v>0.6802255781948791</v>
      </c>
      <c r="AK50" s="34" t="n">
        <v>0.3156381179590063</v>
      </c>
      <c r="AL50" s="34" t="n">
        <v>0.773729585230799</v>
      </c>
      <c r="AM50" s="34" t="n">
        <v>0.4374860037246605</v>
      </c>
      <c r="AN50" s="34" t="n">
        <v>0.5263106544801043</v>
      </c>
      <c r="AO50" s="34" t="n">
        <v>0.2127085042128017</v>
      </c>
      <c r="AP50" s="34" t="n">
        <v>0.2429798008236867</v>
      </c>
      <c r="AQ50" s="34" t="n">
        <v>0.4513964055297994</v>
      </c>
      <c r="AR50" s="34" t="n">
        <v>0.1924317612263861</v>
      </c>
      <c r="AS50" s="34" t="n">
        <v>0.05112072726713006</v>
      </c>
      <c r="AT50" s="34" t="n">
        <v>0.0230754594039215</v>
      </c>
      <c r="AU50" s="34" t="n">
        <v>0.1274499949440927</v>
      </c>
      <c r="AV50" s="34" t="n">
        <v>0.1595454747718746</v>
      </c>
      <c r="AW50" s="34" t="n">
        <v>0.145184963377503</v>
      </c>
      <c r="AX50" s="34" t="n">
        <v>0.02049192949661736</v>
      </c>
      <c r="AY50" s="34" t="n">
        <v>0.05112072726713007</v>
      </c>
      <c r="AZ50" s="34" t="n">
        <v>0.2295787040750886</v>
      </c>
      <c r="BA50" s="33" t="n">
        <v>5.62615372722822</v>
      </c>
      <c r="BB50" s="33" t="n">
        <v>4.883788418414458</v>
      </c>
      <c r="BC50" s="33" t="n">
        <v>10.50994214564268</v>
      </c>
      <c r="BD50" s="34" t="n">
        <v>0.7737174434869982</v>
      </c>
      <c r="BE50" s="34" t="n">
        <v>0.6778437326933737</v>
      </c>
      <c r="BF50" s="34" t="n">
        <v>0.5737987054766805</v>
      </c>
      <c r="BG50" s="34" t="n">
        <v>0.4690977594386787</v>
      </c>
      <c r="BH50" s="34" t="n">
        <v>0.3704978932303847</v>
      </c>
      <c r="BI50" s="34" t="n">
        <v>0.6169883129586525</v>
      </c>
      <c r="BJ50" s="34" t="n">
        <v>0.4726670620860871</v>
      </c>
      <c r="BK50" s="34" t="n">
        <v>0.6724937023510463</v>
      </c>
      <c r="BL50" s="34" t="n">
        <v>0.5129969985489414</v>
      </c>
      <c r="BM50" s="34" t="n">
        <v>0.5219140437397424</v>
      </c>
      <c r="BN50" s="34" t="n">
        <v>0.3722725416507803</v>
      </c>
      <c r="BO50" s="24" t="inlineStr">
        <is>
          <t>1-1</t>
        </is>
      </c>
      <c r="BP50" s="34" t="n">
        <v>0.1369273637929809</v>
      </c>
      <c r="BQ50" s="24" t="inlineStr">
        <is>
          <t>0-1</t>
        </is>
      </c>
      <c r="BR50" s="34" t="n">
        <v>0.08701999320469135</v>
      </c>
      <c r="BS50" s="24" t="inlineStr">
        <is>
          <t>1-2</t>
        </is>
      </c>
      <c r="BT50" s="34" t="n">
        <v>0.08556162625279698</v>
      </c>
      <c r="BU50" s="34" t="n">
        <v>0.6</v>
      </c>
      <c r="BV50" s="34" t="n">
        <v>0.4</v>
      </c>
      <c r="BW50" s="34" t="n">
        <v>0.4</v>
      </c>
      <c r="BX50" s="34" t="n">
        <v>0.4</v>
      </c>
      <c r="BY50" s="34" t="n">
        <v>0.4</v>
      </c>
      <c r="BZ50" s="34" t="n">
        <v>0.2</v>
      </c>
      <c r="CA50" s="33" t="n">
        <v>12.6</v>
      </c>
      <c r="CB50" s="33" t="n">
        <v>9.4</v>
      </c>
    </row>
    <row r="51">
      <c r="A51" s="29" t="n">
        <v>46322.82291666666</v>
      </c>
      <c r="B51" s="24" t="inlineStr">
        <is>
          <t>League Two</t>
        </is>
      </c>
      <c r="C51" s="24" t="inlineStr">
        <is>
          <t>Barnet</t>
        </is>
      </c>
      <c r="D51" s="24" t="inlineStr">
        <is>
          <t>York</t>
        </is>
      </c>
      <c r="E51" s="33" t="n">
        <v>1.510792037385394</v>
      </c>
      <c r="F51" s="33" t="n">
        <v>1.237439068915416</v>
      </c>
      <c r="G51" s="33" t="n">
        <v>2.74823110630081</v>
      </c>
      <c r="H51" s="34" t="n">
        <v>0.4239309138346393</v>
      </c>
      <c r="I51" s="34" t="n">
        <v>0.2767578635723863</v>
      </c>
      <c r="J51" s="34" t="n">
        <v>0.2993112225929745</v>
      </c>
      <c r="K51" s="34" t="n">
        <v>0.7719317737663712</v>
      </c>
      <c r="L51" s="34" t="n">
        <v>0.5181152768867102</v>
      </c>
      <c r="M51" s="34" t="n">
        <v>0.2965676046373328</v>
      </c>
      <c r="N51" s="34" t="n">
        <v>0.5651521570564189</v>
      </c>
      <c r="O51" s="34" t="n">
        <v>0.4457797954457554</v>
      </c>
      <c r="P51" s="34" t="n">
        <v>0.3508601145697384</v>
      </c>
      <c r="Q51" s="34" t="n">
        <v>0.1938665573377673</v>
      </c>
      <c r="R51" s="34" t="n">
        <v>0.1287313869725253</v>
      </c>
      <c r="S51" s="34" t="n">
        <v>0.2901262852020045</v>
      </c>
      <c r="T51" s="34" t="n">
        <v>0.2207352087715636</v>
      </c>
      <c r="U51" s="34" t="n">
        <v>0.2141126341720173</v>
      </c>
      <c r="V51" s="34" t="n">
        <v>0.1447215577415764</v>
      </c>
      <c r="W51" s="34" t="n">
        <v>0.2157032052507896</v>
      </c>
      <c r="X51" s="34" t="n">
        <v>0.2082277085838496</v>
      </c>
      <c r="Y51" s="34" t="n">
        <v>0.2157032052507896</v>
      </c>
      <c r="Z51" s="34" t="n">
        <v>0.1309251314680932</v>
      </c>
      <c r="AA51" s="34" t="n">
        <v>0.1683860911248812</v>
      </c>
      <c r="AB51" s="34" t="n">
        <v>0.1309251314680932</v>
      </c>
      <c r="AC51" s="34" t="n">
        <v>0.8690748685319066</v>
      </c>
      <c r="AD51" s="34" t="n">
        <v>0.7842967947492103</v>
      </c>
      <c r="AE51" s="34" t="n">
        <v>0.5861535058349974</v>
      </c>
      <c r="AF51" s="34" t="n">
        <v>0.4138464941650027</v>
      </c>
      <c r="AG51" s="34" t="n">
        <v>0.3277610715022943</v>
      </c>
      <c r="AH51" s="34" t="n">
        <v>0.419923320890534</v>
      </c>
      <c r="AI51" s="34" t="n">
        <v>0.2523155668919831</v>
      </c>
      <c r="AJ51" s="34" t="n">
        <v>0.696730818569627</v>
      </c>
      <c r="AK51" s="34" t="n">
        <v>0.334889860678581</v>
      </c>
      <c r="AL51" s="34" t="n">
        <v>0.788831022759375</v>
      </c>
      <c r="AM51" s="34" t="n">
        <v>0.4604424869033053</v>
      </c>
      <c r="AN51" s="34" t="n">
        <v>0.5496028842002555</v>
      </c>
      <c r="AO51" s="34" t="n">
        <v>0.2764316478182346</v>
      </c>
      <c r="AP51" s="34" t="n">
        <v>0.2092800326190791</v>
      </c>
      <c r="AQ51" s="34" t="n">
        <v>0.4569336409856191</v>
      </c>
      <c r="AR51" s="34" t="n">
        <v>0.2564028775694951</v>
      </c>
      <c r="AS51" s="34" t="n">
        <v>0.05128247055170539</v>
      </c>
      <c r="AT51" s="34" t="n">
        <v>0.02007558911732829</v>
      </c>
      <c r="AU51" s="34" t="n">
        <v>0.1536029033163887</v>
      </c>
      <c r="AV51" s="34" t="n">
        <v>0.1502476197670254</v>
      </c>
      <c r="AW51" s="34" t="n">
        <v>0.1160726395722986</v>
      </c>
      <c r="AX51" s="34" t="n">
        <v>0.02589763502933957</v>
      </c>
      <c r="AY51" s="34" t="n">
        <v>0.05128247055170539</v>
      </c>
      <c r="AZ51" s="34" t="n">
        <v>0.1751353546905056</v>
      </c>
      <c r="BA51" s="33" t="n">
        <v>6.249532460593107</v>
      </c>
      <c r="BB51" s="33" t="n">
        <v>4.801282393801763</v>
      </c>
      <c r="BC51" s="33" t="n">
        <v>11.05081485439487</v>
      </c>
      <c r="BD51" s="34" t="n">
        <v>0.8104454863737773</v>
      </c>
      <c r="BE51" s="34" t="n">
        <v>0.723468897488027</v>
      </c>
      <c r="BF51" s="34" t="n">
        <v>0.6257107374429351</v>
      </c>
      <c r="BG51" s="34" t="n">
        <v>0.5238255254943376</v>
      </c>
      <c r="BH51" s="34" t="n">
        <v>0.42445313673312</v>
      </c>
      <c r="BI51" s="34" t="n">
        <v>0.690613574654652</v>
      </c>
      <c r="BJ51" s="34" t="n">
        <v>0.5555537324844259</v>
      </c>
      <c r="BK51" s="34" t="n">
        <v>0.6615662654799199</v>
      </c>
      <c r="BL51" s="34" t="n">
        <v>0.5004109851651235</v>
      </c>
      <c r="BM51" s="34" t="n">
        <v>0.5903917221188956</v>
      </c>
      <c r="BN51" s="34" t="n">
        <v>0.3114844914687405</v>
      </c>
      <c r="BO51" s="24" t="inlineStr">
        <is>
          <t>1-1</t>
        </is>
      </c>
      <c r="BP51" s="34" t="n">
        <v>0.1316982138538499</v>
      </c>
      <c r="BQ51" s="24" t="inlineStr">
        <is>
          <t>2-1</t>
        </is>
      </c>
      <c r="BR51" s="34" t="n">
        <v>0.09044027855830696</v>
      </c>
      <c r="BS51" s="24" t="inlineStr">
        <is>
          <t>1-0</t>
        </is>
      </c>
      <c r="BT51" s="34" t="n">
        <v>0.08478019810123084</v>
      </c>
      <c r="BU51" s="34" t="n">
        <v>0.8</v>
      </c>
      <c r="BV51" s="34" t="n">
        <v>0.6</v>
      </c>
      <c r="BW51" s="34" t="n">
        <v>1</v>
      </c>
      <c r="BX51" s="34" t="n">
        <v>1</v>
      </c>
      <c r="BY51" s="34" t="n">
        <v>0.8</v>
      </c>
      <c r="BZ51" s="34" t="n">
        <v>0.6</v>
      </c>
      <c r="CA51" s="33" t="n">
        <v>11.4</v>
      </c>
      <c r="CB51" s="33" t="n">
        <v>12.2</v>
      </c>
    </row>
    <row r="52">
      <c r="A52" s="29" t="n">
        <v>46322.82291666666</v>
      </c>
      <c r="B52" s="24" t="inlineStr">
        <is>
          <t>League One</t>
        </is>
      </c>
      <c r="C52" s="24" t="inlineStr">
        <is>
          <t>Leicester</t>
        </is>
      </c>
      <c r="D52" s="24" t="inlineStr">
        <is>
          <t>Wigan</t>
        </is>
      </c>
      <c r="E52" s="33" t="n">
        <v>1.916396940336164</v>
      </c>
      <c r="F52" s="33" t="n">
        <v>0.9688510460821512</v>
      </c>
      <c r="G52" s="33" t="n">
        <v>2.885247986418315</v>
      </c>
      <c r="H52" s="34" t="n">
        <v>0.5848272525292955</v>
      </c>
      <c r="I52" s="34" t="n">
        <v>0.2395547563348194</v>
      </c>
      <c r="J52" s="34" t="n">
        <v>0.1756179911358851</v>
      </c>
      <c r="K52" s="34" t="n">
        <v>0.7934109465199745</v>
      </c>
      <c r="L52" s="34" t="n">
        <v>0.5506132729211911</v>
      </c>
      <c r="M52" s="34" t="n">
        <v>0.3270742511731094</v>
      </c>
      <c r="N52" s="34" t="n">
        <v>0.5395535036006269</v>
      </c>
      <c r="O52" s="34" t="n">
        <v>0.5708901828024798</v>
      </c>
      <c r="P52" s="34" t="n">
        <v>0.2527839346145719</v>
      </c>
      <c r="Q52" s="34" t="n">
        <v>0.3007042346433396</v>
      </c>
      <c r="R52" s="34" t="n">
        <v>0.07466201394640623</v>
      </c>
      <c r="S52" s="34" t="n">
        <v>0.3795188401236982</v>
      </c>
      <c r="T52" s="34" t="n">
        <v>0.1471369727702629</v>
      </c>
      <c r="U52" s="34" t="n">
        <v>0.3133095236291099</v>
      </c>
      <c r="V52" s="34" t="n">
        <v>0.08092765627567454</v>
      </c>
      <c r="W52" s="34" t="n">
        <v>0.3528649541236484</v>
      </c>
      <c r="X52" s="34" t="n">
        <v>0.231962298405647</v>
      </c>
      <c r="Y52" s="34" t="n">
        <v>0.3528649541236484</v>
      </c>
      <c r="Z52" s="34" t="n">
        <v>0.06347384439100602</v>
      </c>
      <c r="AA52" s="34" t="n">
        <v>0.112144146744879</v>
      </c>
      <c r="AB52" s="34" t="n">
        <v>0.06347384439100602</v>
      </c>
      <c r="AC52" s="34" t="n">
        <v>0.9365261556089938</v>
      </c>
      <c r="AD52" s="34" t="n">
        <v>0.6471350458763515</v>
      </c>
      <c r="AE52" s="34" t="n">
        <v>0.7690589919539182</v>
      </c>
      <c r="AF52" s="34" t="n">
        <v>0.2309410080460818</v>
      </c>
      <c r="AG52" s="34" t="n">
        <v>0.422422366490129</v>
      </c>
      <c r="AH52" s="34" t="n">
        <v>0.4041852096511002</v>
      </c>
      <c r="AI52" s="34" t="n">
        <v>0.1733922379383986</v>
      </c>
      <c r="AJ52" s="34" t="n">
        <v>0.701292107527242</v>
      </c>
      <c r="AK52" s="34" t="n">
        <v>0.3403664216781721</v>
      </c>
      <c r="AL52" s="34" t="n">
        <v>0.8130583709645677</v>
      </c>
      <c r="AM52" s="34" t="n">
        <v>0.4995622583487458</v>
      </c>
      <c r="AN52" s="34" t="n">
        <v>0.5701914185164079</v>
      </c>
      <c r="AO52" s="34" t="n">
        <v>0.370658152739942</v>
      </c>
      <c r="AP52" s="34" t="n">
        <v>0.1436003590791785</v>
      </c>
      <c r="AQ52" s="34" t="n">
        <v>0.4834662989096744</v>
      </c>
      <c r="AR52" s="34" t="n">
        <v>0.3653298567222043</v>
      </c>
      <c r="AS52" s="34" t="n">
        <v>0.04394800583768938</v>
      </c>
      <c r="AT52" s="34" t="n">
        <v>0.01314335361179453</v>
      </c>
      <c r="AU52" s="34" t="n">
        <v>0.1981852716014872</v>
      </c>
      <c r="AV52" s="34" t="n">
        <v>0.1309213882279067</v>
      </c>
      <c r="AW52" s="34" t="n">
        <v>0.07507745888078451</v>
      </c>
      <c r="AX52" s="34" t="n">
        <v>0.03167956990900405</v>
      </c>
      <c r="AY52" s="34" t="n">
        <v>0.04394800583768938</v>
      </c>
      <c r="AZ52" s="34" t="n">
        <v>0.09776418401113582</v>
      </c>
      <c r="BA52" s="33" t="n">
        <v>5.91778564453125</v>
      </c>
      <c r="BB52" s="33" t="n">
        <v>4.752464294433594</v>
      </c>
      <c r="BC52" s="33" t="n">
        <v>10.67024993896484</v>
      </c>
      <c r="BD52" s="34" t="n">
        <v>0.785171081474193</v>
      </c>
      <c r="BE52" s="34" t="n">
        <v>0.691901617735285</v>
      </c>
      <c r="BF52" s="34" t="n">
        <v>0.5896007422982577</v>
      </c>
      <c r="BG52" s="34" t="n">
        <v>0.4855544263915941</v>
      </c>
      <c r="BH52" s="34" t="n">
        <v>0.3865235764540577</v>
      </c>
      <c r="BI52" s="34" t="n">
        <v>0.6530032208969756</v>
      </c>
      <c r="BJ52" s="34" t="n">
        <v>0.5124752597190193</v>
      </c>
      <c r="BK52" s="34" t="n">
        <v>0.6549592427697253</v>
      </c>
      <c r="BL52" s="34" t="n">
        <v>0.4928756373815351</v>
      </c>
      <c r="BM52" s="34" t="n">
        <v>0.5642801024601242</v>
      </c>
      <c r="BN52" s="34" t="n">
        <v>0.3333651359252846</v>
      </c>
      <c r="BO52" s="24" t="inlineStr">
        <is>
          <t>1-1</t>
        </is>
      </c>
      <c r="BP52" s="34" t="n">
        <v>0.1140486957445659</v>
      </c>
      <c r="BQ52" s="24" t="inlineStr">
        <is>
          <t>2-0</t>
        </is>
      </c>
      <c r="BR52" s="34" t="n">
        <v>0.1025406576630786</v>
      </c>
      <c r="BS52" s="24" t="inlineStr">
        <is>
          <t>2-1</t>
        </is>
      </c>
      <c r="BT52" s="34" t="n">
        <v>0.09934662344282545</v>
      </c>
      <c r="BU52" s="34" t="n">
        <v>0.25</v>
      </c>
      <c r="BV52" s="34" t="n">
        <v>0.5</v>
      </c>
      <c r="BW52" s="34" t="n">
        <v>0.5</v>
      </c>
      <c r="BX52" s="34" t="n">
        <v>0.5</v>
      </c>
      <c r="BY52" s="34" t="n">
        <v>0</v>
      </c>
      <c r="BZ52" s="34" t="n">
        <v>0.75</v>
      </c>
      <c r="CA52" s="33" t="n">
        <v>10.75</v>
      </c>
      <c r="CB52" s="33" t="n">
        <v>11</v>
      </c>
    </row>
    <row r="53">
      <c r="A53" s="29" t="n">
        <v>46322.82291666666</v>
      </c>
      <c r="B53" s="24" t="inlineStr">
        <is>
          <t>League One</t>
        </is>
      </c>
      <c r="C53" s="24" t="inlineStr">
        <is>
          <t>Luton</t>
        </is>
      </c>
      <c r="D53" s="24" t="inlineStr">
        <is>
          <t>Doncaster</t>
        </is>
      </c>
      <c r="E53" s="33" t="n">
        <v>1.722313607287199</v>
      </c>
      <c r="F53" s="33" t="n">
        <v>1.060507181694159</v>
      </c>
      <c r="G53" s="33" t="n">
        <v>2.782820788981358</v>
      </c>
      <c r="H53" s="34" t="n">
        <v>0.5174175048902128</v>
      </c>
      <c r="I53" s="34" t="n">
        <v>0.2608155359031825</v>
      </c>
      <c r="J53" s="34" t="n">
        <v>0.2217669592066048</v>
      </c>
      <c r="K53" s="34" t="n">
        <v>0.7772796082690361</v>
      </c>
      <c r="L53" s="34" t="n">
        <v>0.5264402141272208</v>
      </c>
      <c r="M53" s="34" t="n">
        <v>0.3042414403727722</v>
      </c>
      <c r="N53" s="34" t="n">
        <v>0.5482306326107974</v>
      </c>
      <c r="O53" s="34" t="n">
        <v>0.5136513058624884</v>
      </c>
      <c r="P53" s="34" t="n">
        <v>0.2864872740989411</v>
      </c>
      <c r="Q53" s="34" t="n">
        <v>0.2486768127349174</v>
      </c>
      <c r="R53" s="34" t="n">
        <v>0.09176087946456865</v>
      </c>
      <c r="S53" s="34" t="n">
        <v>0.3462801451215546</v>
      </c>
      <c r="T53" s="34" t="n">
        <v>0.1786527065932573</v>
      </c>
      <c r="U53" s="34" t="n">
        <v>0.2731166607959455</v>
      </c>
      <c r="V53" s="34" t="n">
        <v>0.1054892222676482</v>
      </c>
      <c r="W53" s="34" t="n">
        <v>0.2902916421323343</v>
      </c>
      <c r="X53" s="34" t="n">
        <v>0.2271258627578784</v>
      </c>
      <c r="Y53" s="34" t="n">
        <v>0.2902916421323343</v>
      </c>
      <c r="Z53" s="34" t="n">
        <v>0.0862571076412917</v>
      </c>
      <c r="AA53" s="34" t="n">
        <v>0.1355098515653131</v>
      </c>
      <c r="AB53" s="34" t="n">
        <v>0.0862571076412917</v>
      </c>
      <c r="AC53" s="34" t="n">
        <v>0.9137428923587085</v>
      </c>
      <c r="AD53" s="34" t="n">
        <v>0.7097083578676657</v>
      </c>
      <c r="AE53" s="34" t="n">
        <v>0.6999842800029981</v>
      </c>
      <c r="AF53" s="34" t="n">
        <v>0.3000157199970021</v>
      </c>
      <c r="AG53" s="34" t="n">
        <v>0.3784727208009604</v>
      </c>
      <c r="AH53" s="34" t="n">
        <v>0.4199684021620213</v>
      </c>
      <c r="AI53" s="34" t="n">
        <v>0.2015587995560236</v>
      </c>
      <c r="AJ53" s="34" t="n">
        <v>0.688200364958276</v>
      </c>
      <c r="AK53" s="34" t="n">
        <v>0.3248307099277885</v>
      </c>
      <c r="AL53" s="34" t="n">
        <v>0.8015913122710824</v>
      </c>
      <c r="AM53" s="34" t="n">
        <v>0.4806787282739206</v>
      </c>
      <c r="AN53" s="34" t="n">
        <v>0.5516554336523423</v>
      </c>
      <c r="AO53" s="34" t="n">
        <v>0.3250225563859873</v>
      </c>
      <c r="AP53" s="34" t="n">
        <v>0.1650003454811204</v>
      </c>
      <c r="AQ53" s="34" t="n">
        <v>0.4787347124378026</v>
      </c>
      <c r="AR53" s="34" t="n">
        <v>0.3151167288134093</v>
      </c>
      <c r="AS53" s="34" t="n">
        <v>0.04749011571800429</v>
      </c>
      <c r="AT53" s="34" t="n">
        <v>0.01586542522593102</v>
      </c>
      <c r="AU53" s="34" t="n">
        <v>0.1840357284567384</v>
      </c>
      <c r="AV53" s="34" t="n">
        <v>0.1432356079084159</v>
      </c>
      <c r="AW53" s="34" t="n">
        <v>0.09269657805104922</v>
      </c>
      <c r="AX53" s="34" t="n">
        <v>0.02956438461353716</v>
      </c>
      <c r="AY53" s="34" t="n">
        <v>0.04749011571800429</v>
      </c>
      <c r="AZ53" s="34" t="n">
        <v>0.1245040535537464</v>
      </c>
      <c r="BA53" s="33" t="n">
        <v>5.909088134765626</v>
      </c>
      <c r="BB53" s="33" t="n">
        <v>4.522705078125</v>
      </c>
      <c r="BC53" s="33" t="n">
        <v>10.43179321289062</v>
      </c>
      <c r="BD53" s="34" t="n">
        <v>0.767955471742479</v>
      </c>
      <c r="BE53" s="34" t="n">
        <v>0.6708275381629669</v>
      </c>
      <c r="BF53" s="34" t="n">
        <v>0.5659744040083902</v>
      </c>
      <c r="BG53" s="34" t="n">
        <v>0.4610138364577566</v>
      </c>
      <c r="BH53" s="34" t="n">
        <v>0.3626880641092394</v>
      </c>
      <c r="BI53" s="34" t="n">
        <v>0.6519693027809847</v>
      </c>
      <c r="BJ53" s="34" t="n">
        <v>0.5113131177249689</v>
      </c>
      <c r="BK53" s="34" t="n">
        <v>0.6224383140791476</v>
      </c>
      <c r="BL53" s="34" t="n">
        <v>0.45658315296763</v>
      </c>
      <c r="BM53" s="34" t="n">
        <v>0.5875367103100581</v>
      </c>
      <c r="BN53" s="34" t="n">
        <v>0.3104320494556623</v>
      </c>
      <c r="BO53" s="24" t="inlineStr">
        <is>
          <t>1-1</t>
        </is>
      </c>
      <c r="BP53" s="34" t="n">
        <v>0.1242955907615123</v>
      </c>
      <c r="BQ53" s="24" t="inlineStr">
        <is>
          <t>2-1</t>
        </is>
      </c>
      <c r="BR53" s="34" t="n">
        <v>0.09730726695197892</v>
      </c>
      <c r="BS53" s="24" t="inlineStr">
        <is>
          <t>1-0</t>
        </is>
      </c>
      <c r="BT53" s="34" t="n">
        <v>0.09524941206000702</v>
      </c>
      <c r="BU53" s="34" t="n">
        <v>0.75</v>
      </c>
      <c r="BV53" s="34" t="n">
        <v>0.5</v>
      </c>
      <c r="BW53" s="34" t="n">
        <v>0.75</v>
      </c>
      <c r="BX53" s="34" t="n">
        <v>0.75</v>
      </c>
      <c r="BY53" s="34" t="n">
        <v>0.75</v>
      </c>
      <c r="BZ53" s="34" t="n">
        <v>0.5</v>
      </c>
      <c r="CA53" s="33" t="n">
        <v>9.75</v>
      </c>
      <c r="CB53" s="33" t="n">
        <v>11</v>
      </c>
    </row>
    <row r="54">
      <c r="A54" s="29" t="n">
        <v>46322.82291666666</v>
      </c>
      <c r="B54" s="24" t="inlineStr">
        <is>
          <t>League One</t>
        </is>
      </c>
      <c r="C54" s="24" t="inlineStr">
        <is>
          <t>Oxford</t>
        </is>
      </c>
      <c r="D54" s="24" t="inlineStr">
        <is>
          <t>Stockport</t>
        </is>
      </c>
      <c r="E54" s="33" t="n">
        <v>1.343322972530694</v>
      </c>
      <c r="F54" s="33" t="n">
        <v>1.386203882099057</v>
      </c>
      <c r="G54" s="33" t="n">
        <v>2.729526854629751</v>
      </c>
      <c r="H54" s="34" t="n">
        <v>0.349771419498786</v>
      </c>
      <c r="I54" s="34" t="n">
        <v>0.2807901995512446</v>
      </c>
      <c r="J54" s="34" t="n">
        <v>0.3694383809499694</v>
      </c>
      <c r="K54" s="34" t="n">
        <v>0.7687980496840308</v>
      </c>
      <c r="L54" s="34" t="n">
        <v>0.5135804118476023</v>
      </c>
      <c r="M54" s="34" t="n">
        <v>0.2924275282025989</v>
      </c>
      <c r="N54" s="34" t="n">
        <v>0.5664008074342363</v>
      </c>
      <c r="O54" s="34" t="n">
        <v>0.388446469343303</v>
      </c>
      <c r="P54" s="34" t="n">
        <v>0.4033948984460414</v>
      </c>
      <c r="Q54" s="34" t="n">
        <v>0.1529777533338796</v>
      </c>
      <c r="R54" s="34" t="n">
        <v>0.1631779527971511</v>
      </c>
      <c r="S54" s="34" t="n">
        <v>0.2500226849975396</v>
      </c>
      <c r="T54" s="34" t="n">
        <v>0.2609770560121484</v>
      </c>
      <c r="U54" s="34" t="n">
        <v>0.1726221365536152</v>
      </c>
      <c r="V54" s="34" t="n">
        <v>0.183576507568224</v>
      </c>
      <c r="W54" s="34" t="n">
        <v>0.1630127223832881</v>
      </c>
      <c r="X54" s="34" t="n">
        <v>0.1867586971154979</v>
      </c>
      <c r="Y54" s="34" t="n">
        <v>0.1630127223832881</v>
      </c>
      <c r="Z54" s="34" t="n">
        <v>0.1763302044880837</v>
      </c>
      <c r="AA54" s="34" t="n">
        <v>0.1931081764618858</v>
      </c>
      <c r="AB54" s="34" t="n">
        <v>0.1763302044880837</v>
      </c>
      <c r="AC54" s="34" t="n">
        <v>0.8236697955119162</v>
      </c>
      <c r="AD54" s="34" t="n">
        <v>0.8369872776167118</v>
      </c>
      <c r="AE54" s="34" t="n">
        <v>0.4863273821915997</v>
      </c>
      <c r="AF54" s="34" t="n">
        <v>0.5136726178084005</v>
      </c>
      <c r="AG54" s="34" t="n">
        <v>0.2783161557957975</v>
      </c>
      <c r="AH54" s="34" t="n">
        <v>0.4317768536661553</v>
      </c>
      <c r="AI54" s="34" t="n">
        <v>0.2899069688987762</v>
      </c>
      <c r="AJ54" s="34" t="n">
        <v>0.6811632195082566</v>
      </c>
      <c r="AK54" s="34" t="n">
        <v>0.3167085366803457</v>
      </c>
      <c r="AL54" s="34" t="n">
        <v>0.7953493474817767</v>
      </c>
      <c r="AM54" s="34" t="n">
        <v>0.4706807991921376</v>
      </c>
      <c r="AN54" s="34" t="n">
        <v>0.5417627221644781</v>
      </c>
      <c r="AO54" s="34" t="n">
        <v>0.233171875309556</v>
      </c>
      <c r="AP54" s="34" t="n">
        <v>0.2436326950900896</v>
      </c>
      <c r="AQ54" s="34" t="n">
        <v>0.4761861263884156</v>
      </c>
      <c r="AR54" s="34" t="n">
        <v>0.2027160393881189</v>
      </c>
      <c r="AS54" s="34" t="n">
        <v>0.05158186321661833</v>
      </c>
      <c r="AT54" s="34" t="n">
        <v>0.02401814710054688</v>
      </c>
      <c r="AU54" s="34" t="n">
        <v>0.1361361133580137</v>
      </c>
      <c r="AV54" s="34" t="n">
        <v>0.1533256282451889</v>
      </c>
      <c r="AW54" s="34" t="n">
        <v>0.1423149632444742</v>
      </c>
      <c r="AX54" s="34" t="n">
        <v>0.02306948985067982</v>
      </c>
      <c r="AY54" s="34" t="n">
        <v>0.05158186321661831</v>
      </c>
      <c r="AZ54" s="34" t="n">
        <v>0.2152555058989124</v>
      </c>
      <c r="BA54" s="33" t="n">
        <v>5.12296481092437</v>
      </c>
      <c r="BB54" s="33" t="n">
        <v>5.604901452282158</v>
      </c>
      <c r="BC54" s="33" t="n">
        <v>10.72786626320653</v>
      </c>
      <c r="BD54" s="34" t="n">
        <v>0.789168958119513</v>
      </c>
      <c r="BE54" s="34" t="n">
        <v>0.6968440393069373</v>
      </c>
      <c r="BF54" s="34" t="n">
        <v>0.5951965547790619</v>
      </c>
      <c r="BG54" s="34" t="n">
        <v>0.4914241637633717</v>
      </c>
      <c r="BH54" s="34" t="n">
        <v>0.3922808448176052</v>
      </c>
      <c r="BI54" s="34" t="n">
        <v>0.5483694775015956</v>
      </c>
      <c r="BJ54" s="34" t="n">
        <v>0.4005110235231062</v>
      </c>
      <c r="BK54" s="34" t="n">
        <v>0.7557506337352802</v>
      </c>
      <c r="BL54" s="34" t="n">
        <v>0.6142551426720998</v>
      </c>
      <c r="BM54" s="34" t="n">
        <v>0.3992121794594878</v>
      </c>
      <c r="BN54" s="34" t="n">
        <v>0.4953926199913237</v>
      </c>
      <c r="BO54" s="24" t="inlineStr">
        <is>
          <t>1-1</t>
        </is>
      </c>
      <c r="BP54" s="34" t="n">
        <v>0.1336540059471516</v>
      </c>
      <c r="BQ54" s="24" t="inlineStr">
        <is>
          <t>1-2</t>
        </is>
      </c>
      <c r="BR54" s="34" t="n">
        <v>0.0842144099554691</v>
      </c>
      <c r="BS54" s="24" t="inlineStr">
        <is>
          <t>2-1</t>
        </is>
      </c>
      <c r="BT54" s="34" t="n">
        <v>0.0816093166179831</v>
      </c>
      <c r="BU54" s="34" t="n">
        <v>1</v>
      </c>
      <c r="BV54" s="34" t="n">
        <v>0.75</v>
      </c>
      <c r="BW54" s="34" t="n">
        <v>1</v>
      </c>
      <c r="BX54" s="34" t="n">
        <v>0.75</v>
      </c>
      <c r="BY54" s="34" t="n">
        <v>0.3333333333333333</v>
      </c>
      <c r="BZ54" s="34" t="n">
        <v>0.75</v>
      </c>
      <c r="CA54" s="33" t="n">
        <v>11.33333333333333</v>
      </c>
      <c r="CB54" s="33" t="n">
        <v>11.25</v>
      </c>
    </row>
    <row r="55">
      <c r="A55" s="29" t="n">
        <v>46322.82291666666</v>
      </c>
      <c r="B55" s="24" t="inlineStr">
        <is>
          <t>League One</t>
        </is>
      </c>
      <c r="C55" s="24" t="inlineStr">
        <is>
          <t>Sheffield Wed</t>
        </is>
      </c>
      <c r="D55" s="24" t="inlineStr">
        <is>
          <t>Cambridge</t>
        </is>
      </c>
      <c r="E55" s="33" t="n">
        <v>1.860621395580012</v>
      </c>
      <c r="F55" s="33" t="n">
        <v>1.017685916024562</v>
      </c>
      <c r="G55" s="33" t="n">
        <v>2.878307311604575</v>
      </c>
      <c r="H55" s="34" t="n">
        <v>0.5603778759869192</v>
      </c>
      <c r="I55" s="34" t="n">
        <v>0.2463600971170453</v>
      </c>
      <c r="J55" s="34" t="n">
        <v>0.1932620268960354</v>
      </c>
      <c r="K55" s="34" t="n">
        <v>0.7925697125303748</v>
      </c>
      <c r="L55" s="34" t="n">
        <v>0.5489989430705672</v>
      </c>
      <c r="M55" s="34" t="n">
        <v>0.3255238618510951</v>
      </c>
      <c r="N55" s="34" t="n">
        <v>0.5498704841694434</v>
      </c>
      <c r="O55" s="34" t="n">
        <v>0.5549542823940287</v>
      </c>
      <c r="P55" s="34" t="n">
        <v>0.2707470576152161</v>
      </c>
      <c r="Q55" s="34" t="n">
        <v>0.2856580548715094</v>
      </c>
      <c r="R55" s="34" t="n">
        <v>0.08358312560799654</v>
      </c>
      <c r="S55" s="34" t="n">
        <v>0.3614303577147566</v>
      </c>
      <c r="T55" s="34" t="n">
        <v>0.1555765884620796</v>
      </c>
      <c r="U55" s="34" t="n">
        <v>0.2945529273684769</v>
      </c>
      <c r="V55" s="34" t="n">
        <v>0.08869915811579987</v>
      </c>
      <c r="W55" s="34" t="n">
        <v>0.3306585241030618</v>
      </c>
      <c r="X55" s="34" t="n">
        <v>0.2297193518838575</v>
      </c>
      <c r="Y55" s="34" t="n">
        <v>0.3306585241030618</v>
      </c>
      <c r="Z55" s="34" t="n">
        <v>0.07243833929589136</v>
      </c>
      <c r="AA55" s="34" t="n">
        <v>0.120823687600144</v>
      </c>
      <c r="AB55" s="34" t="n">
        <v>0.07243833929589136</v>
      </c>
      <c r="AC55" s="34" t="n">
        <v>0.9275616607041086</v>
      </c>
      <c r="AD55" s="34" t="n">
        <v>0.6693414758969383</v>
      </c>
      <c r="AE55" s="34" t="n">
        <v>0.7435618441158226</v>
      </c>
      <c r="AF55" s="34" t="n">
        <v>0.2564381558841774</v>
      </c>
      <c r="AG55" s="34" t="n">
        <v>0.4072617389737904</v>
      </c>
      <c r="AH55" s="34" t="n">
        <v>0.4076325455639201</v>
      </c>
      <c r="AI55" s="34" t="n">
        <v>0.1851055695110501</v>
      </c>
      <c r="AJ55" s="34" t="n">
        <v>0.7004226118316631</v>
      </c>
      <c r="AK55" s="34" t="n">
        <v>0.3393171237108965</v>
      </c>
      <c r="AL55" s="34" t="n">
        <v>0.8123027164918959</v>
      </c>
      <c r="AM55" s="34" t="n">
        <v>0.4982971432413302</v>
      </c>
      <c r="AN55" s="34" t="n">
        <v>0.5689551902832086</v>
      </c>
      <c r="AO55" s="34" t="n">
        <v>0.3576891849912535</v>
      </c>
      <c r="AP55" s="34" t="n">
        <v>0.1549392413027974</v>
      </c>
      <c r="AQ55" s="34" t="n">
        <v>0.4831527532876398</v>
      </c>
      <c r="AR55" s="34" t="n">
        <v>0.3472261157086711</v>
      </c>
      <c r="AS55" s="34" t="n">
        <v>0.04560295029964806</v>
      </c>
      <c r="AT55" s="34" t="n">
        <v>0.01443179190704903</v>
      </c>
      <c r="AU55" s="34" t="n">
        <v>0.1923490956420499</v>
      </c>
      <c r="AV55" s="34" t="n">
        <v>0.1338585767938183</v>
      </c>
      <c r="AW55" s="34" t="n">
        <v>0.08142400152919792</v>
      </c>
      <c r="AX55" s="34" t="n">
        <v>0.03144953721062264</v>
      </c>
      <c r="AY55" s="34" t="n">
        <v>0.04560295029964807</v>
      </c>
      <c r="AZ55" s="34" t="n">
        <v>0.108052675261089</v>
      </c>
      <c r="BA55" s="33" t="n">
        <v>6.133483886718752</v>
      </c>
      <c r="BB55" s="33" t="n">
        <v>4.812622070312501</v>
      </c>
      <c r="BC55" s="33" t="n">
        <v>10.94610595703125</v>
      </c>
      <c r="BD55" s="34" t="n">
        <v>0.8037546228395218</v>
      </c>
      <c r="BE55" s="34" t="n">
        <v>0.715036591142765</v>
      </c>
      <c r="BF55" s="34" t="n">
        <v>0.6159782328647663</v>
      </c>
      <c r="BG55" s="34" t="n">
        <v>0.5134182733635981</v>
      </c>
      <c r="BH55" s="34" t="n">
        <v>0.4140469673952327</v>
      </c>
      <c r="BI55" s="34" t="n">
        <v>0.6778595215747716</v>
      </c>
      <c r="BJ55" s="34" t="n">
        <v>0.5407677469695907</v>
      </c>
      <c r="BK55" s="34" t="n">
        <v>0.6630858950638413</v>
      </c>
      <c r="BL55" s="34" t="n">
        <v>0.5021520327194205</v>
      </c>
      <c r="BM55" s="34" t="n">
        <v>0.5785141441155195</v>
      </c>
      <c r="BN55" s="34" t="n">
        <v>0.3218189056709094</v>
      </c>
      <c r="BO55" s="24" t="inlineStr">
        <is>
          <t>1-1</t>
        </is>
      </c>
      <c r="BP55" s="34" t="n">
        <v>0.117120611590277</v>
      </c>
      <c r="BQ55" s="24" t="inlineStr">
        <is>
          <t>2-1</t>
        </is>
      </c>
      <c r="BR55" s="34" t="n">
        <v>0.09905323444922078</v>
      </c>
      <c r="BS55" s="24" t="inlineStr">
        <is>
          <t>2-0</t>
        </is>
      </c>
      <c r="BT55" s="34" t="n">
        <v>0.09733183184469861</v>
      </c>
      <c r="BU55" s="34" t="n">
        <v>0.75</v>
      </c>
      <c r="BV55" s="34" t="n">
        <v>0.75</v>
      </c>
      <c r="BW55" s="34" t="n">
        <v>0.75</v>
      </c>
      <c r="BX55" s="34" t="n">
        <v>1</v>
      </c>
      <c r="BY55" s="34" t="n">
        <v>0.5</v>
      </c>
      <c r="BZ55" s="34" t="n">
        <v>0.25</v>
      </c>
      <c r="CA55" s="33" t="n">
        <v>12.25</v>
      </c>
      <c r="CB55" s="33" t="n">
        <v>10.5</v>
      </c>
    </row>
    <row r="56">
      <c r="A56" s="29" t="n">
        <v>46325.82291666666</v>
      </c>
      <c r="B56" s="24" t="inlineStr">
        <is>
          <t>League Two</t>
        </is>
      </c>
      <c r="C56" s="24" t="inlineStr">
        <is>
          <t>Newport</t>
        </is>
      </c>
      <c r="D56" s="24" t="inlineStr">
        <is>
          <t>Chesterfield</t>
        </is>
      </c>
      <c r="E56" s="33" t="n">
        <v>1.140023446556909</v>
      </c>
      <c r="F56" s="33" t="n">
        <v>1.492496334264549</v>
      </c>
      <c r="G56" s="33" t="n">
        <v>2.632519780821458</v>
      </c>
      <c r="H56" s="34" t="n">
        <v>0.277454246642873</v>
      </c>
      <c r="I56" s="34" t="n">
        <v>0.2816896345045271</v>
      </c>
      <c r="J56" s="34" t="n">
        <v>0.4408561188525998</v>
      </c>
      <c r="K56" s="34" t="n">
        <v>0.751065483050499</v>
      </c>
      <c r="L56" s="34" t="n">
        <v>0.4897030776260018</v>
      </c>
      <c r="M56" s="34" t="n">
        <v>0.2710905179238101</v>
      </c>
      <c r="N56" s="34" t="n">
        <v>0.5395078595720769</v>
      </c>
      <c r="O56" s="34" t="n">
        <v>0.315595816175745</v>
      </c>
      <c r="P56" s="34" t="n">
        <v>0.439659730913208</v>
      </c>
      <c r="Q56" s="34" t="n">
        <v>0.1077737322432775</v>
      </c>
      <c r="R56" s="34" t="n">
        <v>0.1892715317385615</v>
      </c>
      <c r="S56" s="34" t="n">
        <v>0.2248108698832367</v>
      </c>
      <c r="T56" s="34" t="n">
        <v>0.3198115352078947</v>
      </c>
      <c r="U56" s="34" t="n">
        <v>0.1406806052200285</v>
      </c>
      <c r="V56" s="34" t="n">
        <v>0.2356812705446865</v>
      </c>
      <c r="W56" s="34" t="n">
        <v>0.1151620286282185</v>
      </c>
      <c r="X56" s="34" t="n">
        <v>0.1622922180146544</v>
      </c>
      <c r="Y56" s="34" t="n">
        <v>0.1151620286282185</v>
      </c>
      <c r="Z56" s="34" t="n">
        <v>0.2246040788069631</v>
      </c>
      <c r="AA56" s="34" t="n">
        <v>0.2162520400456368</v>
      </c>
      <c r="AB56" s="34" t="n">
        <v>0.2246040788069631</v>
      </c>
      <c r="AC56" s="34" t="n">
        <v>0.775395921193037</v>
      </c>
      <c r="AD56" s="34" t="n">
        <v>0.8848379713717813</v>
      </c>
      <c r="AE56" s="34" t="n">
        <v>0.3862595612851721</v>
      </c>
      <c r="AF56" s="34" t="n">
        <v>0.6137404387148279</v>
      </c>
      <c r="AG56" s="34" t="n">
        <v>0.2358525171632302</v>
      </c>
      <c r="AH56" s="34" t="n">
        <v>0.4296599663386014</v>
      </c>
      <c r="AI56" s="34" t="n">
        <v>0.3344874823261105</v>
      </c>
      <c r="AJ56" s="34" t="n">
        <v>0.6811067372358796</v>
      </c>
      <c r="AK56" s="34" t="n">
        <v>0.3166439656220922</v>
      </c>
      <c r="AL56" s="34" t="n">
        <v>0.7745419005706391</v>
      </c>
      <c r="AM56" s="34" t="n">
        <v>0.4386944801279938</v>
      </c>
      <c r="AN56" s="34" t="n">
        <v>0.527545706750145</v>
      </c>
      <c r="AO56" s="34" t="n">
        <v>0.1855850237023674</v>
      </c>
      <c r="AP56" s="34" t="n">
        <v>0.2719425093214357</v>
      </c>
      <c r="AQ56" s="34" t="n">
        <v>0.4516929127813803</v>
      </c>
      <c r="AR56" s="34" t="n">
        <v>0.1607681734617165</v>
      </c>
      <c r="AS56" s="34" t="n">
        <v>0.0499699938589498</v>
      </c>
      <c r="AT56" s="34" t="n">
        <v>0.02511426356239892</v>
      </c>
      <c r="AU56" s="34" t="n">
        <v>0.1110503394505178</v>
      </c>
      <c r="AV56" s="34" t="n">
        <v>0.1572831891453021</v>
      </c>
      <c r="AW56" s="34" t="n">
        <v>0.1613263011682669</v>
      </c>
      <c r="AX56" s="34" t="n">
        <v>0.01786871773018249</v>
      </c>
      <c r="AY56" s="34" t="n">
        <v>0.0499699938589498</v>
      </c>
      <c r="AZ56" s="34" t="n">
        <v>0.266648653745641</v>
      </c>
      <c r="BA56" s="33" t="n">
        <v>4.476724471127831</v>
      </c>
      <c r="BB56" s="33" t="n">
        <v>4.517961570593149</v>
      </c>
      <c r="BC56" s="33" t="n">
        <v>8.99468604172098</v>
      </c>
      <c r="BD56" s="34" t="n">
        <v>0.6401824213519171</v>
      </c>
      <c r="BE56" s="34" t="n">
        <v>0.5238315338842101</v>
      </c>
      <c r="BF56" s="34" t="n">
        <v>0.4109517666975036</v>
      </c>
      <c r="BG56" s="34" t="n">
        <v>0.3094040888867103</v>
      </c>
      <c r="BH56" s="34" t="n">
        <v>0.2239131021033034</v>
      </c>
      <c r="BI56" s="34" t="n">
        <v>0.4491670987508097</v>
      </c>
      <c r="BJ56" s="34" t="n">
        <v>0.3042966125517173</v>
      </c>
      <c r="BK56" s="34" t="n">
        <v>0.6217419996983647</v>
      </c>
      <c r="BL56" s="34" t="n">
        <v>0.4558203161096816</v>
      </c>
      <c r="BM56" s="34" t="n">
        <v>0.4358465932733672</v>
      </c>
      <c r="BN56" s="34" t="n">
        <v>0.4450598414852348</v>
      </c>
      <c r="BO56" s="24" t="inlineStr">
        <is>
          <t>1-1</t>
        </is>
      </c>
      <c r="BP56" s="34" t="n">
        <v>0.1345647075787084</v>
      </c>
      <c r="BQ56" s="24" t="inlineStr">
        <is>
          <t>0-1</t>
        </is>
      </c>
      <c r="BR56" s="34" t="n">
        <v>0.09507301703224356</v>
      </c>
      <c r="BS56" s="24" t="inlineStr">
        <is>
          <t>1-2</t>
        </is>
      </c>
      <c r="BT56" s="34" t="n">
        <v>0.0912896967193651</v>
      </c>
      <c r="BU56" s="34" t="n">
        <v>0.8</v>
      </c>
      <c r="BV56" s="34" t="n">
        <v>0.4</v>
      </c>
      <c r="BW56" s="34" t="n">
        <v>0.6</v>
      </c>
      <c r="BX56" s="34" t="n">
        <v>0.6</v>
      </c>
      <c r="BY56" s="34" t="n">
        <v>0.6</v>
      </c>
      <c r="BZ56" s="34" t="n">
        <v>0.6</v>
      </c>
      <c r="CA56" s="33" t="n">
        <v>9.800000000000001</v>
      </c>
      <c r="CB56" s="33" t="n">
        <v>7.2</v>
      </c>
    </row>
    <row r="57">
      <c r="A57" s="29" t="n">
        <v>46325.83333333334</v>
      </c>
      <c r="B57" s="24" t="inlineStr">
        <is>
          <t>Championship</t>
        </is>
      </c>
      <c r="C57" s="24" t="inlineStr">
        <is>
          <t>Sheffield United</t>
        </is>
      </c>
      <c r="D57" s="24" t="inlineStr">
        <is>
          <t>Wrexham</t>
        </is>
      </c>
      <c r="E57" s="33" t="n">
        <v>1.391259195927446</v>
      </c>
      <c r="F57" s="33" t="n">
        <v>1.212432808596849</v>
      </c>
      <c r="G57" s="33" t="n">
        <v>2.603692004524296</v>
      </c>
      <c r="H57" s="34" t="n">
        <v>0.3981100866555917</v>
      </c>
      <c r="I57" s="34" t="n">
        <v>0.2874059519925231</v>
      </c>
      <c r="J57" s="34" t="n">
        <v>0.3144839613518851</v>
      </c>
      <c r="K57" s="34" t="n">
        <v>0.745809550186232</v>
      </c>
      <c r="L57" s="34" t="n">
        <v>0.4824967134712847</v>
      </c>
      <c r="M57" s="34" t="n">
        <v>0.2648016137142678</v>
      </c>
      <c r="N57" s="34" t="n">
        <v>0.5402475946985392</v>
      </c>
      <c r="O57" s="34" t="n">
        <v>0.4051457386717489</v>
      </c>
      <c r="P57" s="34" t="n">
        <v>0.3418615840740782</v>
      </c>
      <c r="Q57" s="34" t="n">
        <v>0.1643936718788879</v>
      </c>
      <c r="R57" s="34" t="n">
        <v>0.1232201256228171</v>
      </c>
      <c r="S57" s="34" t="n">
        <v>0.2974727247618971</v>
      </c>
      <c r="T57" s="34" t="n">
        <v>0.2487619336044153</v>
      </c>
      <c r="U57" s="34" t="n">
        <v>0.2109904716970452</v>
      </c>
      <c r="V57" s="34" t="n">
        <v>0.1622796805395634</v>
      </c>
      <c r="W57" s="34" t="n">
        <v>0.1926594266988182</v>
      </c>
      <c r="X57" s="34" t="n">
        <v>0.2054506599567735</v>
      </c>
      <c r="Y57" s="34" t="n">
        <v>0.1926594266988182</v>
      </c>
      <c r="Z57" s="34" t="n">
        <v>0.1370454613608278</v>
      </c>
      <c r="AA57" s="34" t="n">
        <v>0.1774384999910572</v>
      </c>
      <c r="AB57" s="34" t="n">
        <v>0.1370454613608278</v>
      </c>
      <c r="AC57" s="34" t="n">
        <v>0.8629545386391719</v>
      </c>
      <c r="AD57" s="34" t="n">
        <v>0.8073405733011815</v>
      </c>
      <c r="AE57" s="34" t="n">
        <v>0.5586772549795624</v>
      </c>
      <c r="AF57" s="34" t="n">
        <v>0.4413227450204374</v>
      </c>
      <c r="AG57" s="34" t="n">
        <v>0.3213515740143556</v>
      </c>
      <c r="AH57" s="34" t="n">
        <v>0.4108042599517621</v>
      </c>
      <c r="AI57" s="34" t="n">
        <v>0.267844116302664</v>
      </c>
      <c r="AJ57" s="34" t="n">
        <v>0.7111248820725777</v>
      </c>
      <c r="AK57" s="34" t="n">
        <v>0.3524110341803914</v>
      </c>
      <c r="AL57" s="34" t="n">
        <v>0.7438344086406016</v>
      </c>
      <c r="AM57" s="34" t="n">
        <v>0.3949543887732433</v>
      </c>
      <c r="AN57" s="34" t="n">
        <v>0.5289591561260734</v>
      </c>
      <c r="AO57" s="34" t="n">
        <v>0.2507270428144782</v>
      </c>
      <c r="AP57" s="34" t="n">
        <v>0.2062245426101672</v>
      </c>
      <c r="AQ57" s="34" t="n">
        <v>0.3965547957757805</v>
      </c>
      <c r="AR57" s="34" t="n">
        <v>0.2517640305561313</v>
      </c>
      <c r="AS57" s="34" t="n">
        <v>0.05136962620718759</v>
      </c>
      <c r="AT57" s="34" t="n">
        <v>0.01821787045104611</v>
      </c>
      <c r="AU57" s="34" t="n">
        <v>0.1372190411038112</v>
      </c>
      <c r="AV57" s="34" t="n">
        <v>0.1597018839632819</v>
      </c>
      <c r="AW57" s="34" t="n">
        <v>0.1138832885348263</v>
      </c>
      <c r="AX57" s="34" t="n">
        <v>0.02160937435166944</v>
      </c>
      <c r="AY57" s="34" t="n">
        <v>0.05136962620718759</v>
      </c>
      <c r="AZ57" s="34" t="n">
        <v>0.1948650749687512</v>
      </c>
      <c r="BA57" s="33" t="n">
        <v>4.759260605246996</v>
      </c>
      <c r="BB57" s="33" t="n">
        <v>5.465986899238917</v>
      </c>
      <c r="BC57" s="33" t="n">
        <v>10.22524750448591</v>
      </c>
      <c r="BD57" s="34" t="n">
        <v>0.7521539330431275</v>
      </c>
      <c r="BE57" s="34" t="n">
        <v>0.651772672815499</v>
      </c>
      <c r="BF57" s="34" t="n">
        <v>0.5449302199640422</v>
      </c>
      <c r="BG57" s="34" t="n">
        <v>0.4394812012605822</v>
      </c>
      <c r="BH57" s="34" t="n">
        <v>0.3420859735068744</v>
      </c>
      <c r="BI57" s="34" t="n">
        <v>0.4939285441498876</v>
      </c>
      <c r="BJ57" s="34" t="n">
        <v>0.3465512724869574</v>
      </c>
      <c r="BK57" s="34" t="n">
        <v>0.7413523164836726</v>
      </c>
      <c r="BL57" s="34" t="n">
        <v>0.5960277785625603</v>
      </c>
      <c r="BM57" s="34" t="n">
        <v>0.3735651429683273</v>
      </c>
      <c r="BN57" s="34" t="n">
        <v>0.5185764601988204</v>
      </c>
      <c r="BO57" s="24" t="inlineStr">
        <is>
          <t>1-1</t>
        </is>
      </c>
      <c r="BP57" s="34" t="n">
        <v>0.1373059914435916</v>
      </c>
      <c r="BQ57" s="24" t="inlineStr">
        <is>
          <t>1-0</t>
        </is>
      </c>
      <c r="BR57" s="34" t="n">
        <v>0.09047066488868856</v>
      </c>
      <c r="BS57" s="24" t="inlineStr">
        <is>
          <t>2-1</t>
        </is>
      </c>
      <c r="BT57" s="34" t="n">
        <v>0.08683101056901457</v>
      </c>
      <c r="BU57" s="34" t="n">
        <v>0.6666666666666666</v>
      </c>
      <c r="BV57" s="34" t="n">
        <v>0.4285714285714285</v>
      </c>
      <c r="BW57" s="34" t="n">
        <v>0.6666666666666666</v>
      </c>
      <c r="BX57" s="34" t="n">
        <v>0.5714285714285714</v>
      </c>
      <c r="BY57" s="34" t="n">
        <v>0.3333333333333333</v>
      </c>
      <c r="BZ57" s="34" t="n">
        <v>0.7142857142857143</v>
      </c>
      <c r="CA57" s="33" t="n">
        <v>10.83333333333333</v>
      </c>
      <c r="CB57" s="33" t="n">
        <v>9.571428571428571</v>
      </c>
    </row>
    <row r="58">
      <c r="A58" s="29" t="n">
        <v>46326.52083333334</v>
      </c>
      <c r="B58" s="24" t="inlineStr">
        <is>
          <t>League One</t>
        </is>
      </c>
      <c r="C58" s="24" t="inlineStr">
        <is>
          <t>Bradford</t>
        </is>
      </c>
      <c r="D58" s="24" t="inlineStr">
        <is>
          <t>Huddersfield</t>
        </is>
      </c>
      <c r="E58" s="33" t="n">
        <v>1.34739302360545</v>
      </c>
      <c r="F58" s="33" t="n">
        <v>1.317452113783517</v>
      </c>
      <c r="G58" s="33" t="n">
        <v>2.664845137388967</v>
      </c>
      <c r="H58" s="34" t="n">
        <v>0.3645230115904403</v>
      </c>
      <c r="I58" s="34" t="n">
        <v>0.2848322381014784</v>
      </c>
      <c r="J58" s="34" t="n">
        <v>0.3506447503080811</v>
      </c>
      <c r="K58" s="34" t="n">
        <v>0.7572462326149331</v>
      </c>
      <c r="L58" s="34" t="n">
        <v>0.4977247828900093</v>
      </c>
      <c r="M58" s="34" t="n">
        <v>0.2781728366428918</v>
      </c>
      <c r="N58" s="34" t="n">
        <v>0.5542329674522669</v>
      </c>
      <c r="O58" s="34" t="n">
        <v>0.3898725859962545</v>
      </c>
      <c r="P58" s="34" t="n">
        <v>0.3793472934382994</v>
      </c>
      <c r="Q58" s="34" t="n">
        <v>0.1539370693316561</v>
      </c>
      <c r="R58" s="34" t="n">
        <v>0.1469251156347672</v>
      </c>
      <c r="S58" s="34" t="n">
        <v>0.2678168419835916</v>
      </c>
      <c r="T58" s="34" t="n">
        <v>0.2599170261938614</v>
      </c>
      <c r="U58" s="34" t="n">
        <v>0.1858500063538716</v>
      </c>
      <c r="V58" s="34" t="n">
        <v>0.1779501905641415</v>
      </c>
      <c r="W58" s="34" t="n">
        <v>0.1712254936662913</v>
      </c>
      <c r="X58" s="34" t="n">
        <v>0.1932975179241491</v>
      </c>
      <c r="Y58" s="34" t="n">
        <v>0.1712254936662913</v>
      </c>
      <c r="Z58" s="34" t="n">
        <v>0.1619171489870791</v>
      </c>
      <c r="AA58" s="34" t="n">
        <v>0.188727601321002</v>
      </c>
      <c r="AB58" s="34" t="n">
        <v>0.1619171489870791</v>
      </c>
      <c r="AC58" s="34" t="n">
        <v>0.8380828510129208</v>
      </c>
      <c r="AD58" s="34" t="n">
        <v>0.8287745063337089</v>
      </c>
      <c r="AE58" s="34" t="n">
        <v>0.5097028012319215</v>
      </c>
      <c r="AF58" s="34" t="n">
        <v>0.4902971987680783</v>
      </c>
      <c r="AG58" s="34" t="n">
        <v>0.2851816900630505</v>
      </c>
      <c r="AH58" s="34" t="n">
        <v>0.4377938992705932</v>
      </c>
      <c r="AI58" s="34" t="n">
        <v>0.277024393081764</v>
      </c>
      <c r="AJ58" s="34" t="n">
        <v>0.6724086874625712</v>
      </c>
      <c r="AK58" s="34" t="n">
        <v>0.3068205501218141</v>
      </c>
      <c r="AL58" s="34" t="n">
        <v>0.7875092224933348</v>
      </c>
      <c r="AM58" s="34" t="n">
        <v>0.4583911830759893</v>
      </c>
      <c r="AN58" s="34" t="n">
        <v>0.5295280426614132</v>
      </c>
      <c r="AO58" s="34" t="n">
        <v>0.2341644245564179</v>
      </c>
      <c r="AP58" s="34" t="n">
        <v>0.2268656526180634</v>
      </c>
      <c r="AQ58" s="34" t="n">
        <v>0.4730067452636301</v>
      </c>
      <c r="AR58" s="34" t="n">
        <v>0.2115379084608335</v>
      </c>
      <c r="AS58" s="34" t="n">
        <v>0.05118247241755186</v>
      </c>
      <c r="AT58" s="34" t="n">
        <v>0.02246121805828067</v>
      </c>
      <c r="AU58" s="34" t="n">
        <v>0.1422272214005944</v>
      </c>
      <c r="AV58" s="34" t="n">
        <v>0.1577538427312689</v>
      </c>
      <c r="AW58" s="34" t="n">
        <v>0.1378127117216169</v>
      </c>
      <c r="AX58" s="34" t="n">
        <v>0.0231144496740924</v>
      </c>
      <c r="AY58" s="34" t="n">
        <v>0.05118247241755185</v>
      </c>
      <c r="AZ58" s="34" t="n">
        <v>0.2027273818581297</v>
      </c>
      <c r="BA58" s="33" t="n">
        <v>5.886474609375</v>
      </c>
      <c r="BB58" s="33" t="n">
        <v>4.51690673828125</v>
      </c>
      <c r="BC58" s="33" t="n">
        <v>10.40338134765625</v>
      </c>
      <c r="BD58" s="34" t="n">
        <v>0.7658313477595143</v>
      </c>
      <c r="BE58" s="34" t="n">
        <v>0.6682503185951328</v>
      </c>
      <c r="BF58" s="34" t="n">
        <v>0.5631106509461146</v>
      </c>
      <c r="BG58" s="34" t="n">
        <v>0.4580656735084054</v>
      </c>
      <c r="BH58" s="34" t="n">
        <v>0.3598500842651139</v>
      </c>
      <c r="BI58" s="34" t="n">
        <v>0.6492695812977497</v>
      </c>
      <c r="BJ58" s="34" t="n">
        <v>0.5082840462256392</v>
      </c>
      <c r="BK58" s="34" t="n">
        <v>0.6215870202856406</v>
      </c>
      <c r="BL58" s="34" t="n">
        <v>0.4556506106894312</v>
      </c>
      <c r="BM58" s="34" t="n">
        <v>0.5859928978710698</v>
      </c>
      <c r="BN58" s="34" t="n">
        <v>0.3116688971244119</v>
      </c>
      <c r="BO58" s="24" t="inlineStr">
        <is>
          <t>1-1</t>
        </is>
      </c>
      <c r="BP58" s="34" t="n">
        <v>0.1359234634638488</v>
      </c>
      <c r="BQ58" s="24" t="inlineStr">
        <is>
          <t>2-1</t>
        </is>
      </c>
      <c r="BR58" s="34" t="n">
        <v>0.08324651200703642</v>
      </c>
      <c r="BS58" s="24" t="inlineStr">
        <is>
          <t>0-0</t>
        </is>
      </c>
      <c r="BT58" s="34" t="n">
        <v>0.08196683562971994</v>
      </c>
      <c r="BU58" s="34" t="n">
        <v>0.25</v>
      </c>
      <c r="BV58" s="34" t="n">
        <v>0.75</v>
      </c>
      <c r="BW58" s="34" t="n">
        <v>0.25</v>
      </c>
      <c r="BX58" s="34" t="n">
        <v>0.75</v>
      </c>
      <c r="BY58" s="34" t="n">
        <v>0.25</v>
      </c>
      <c r="BZ58" s="34" t="n">
        <v>0.5</v>
      </c>
      <c r="CA58" s="33" t="n">
        <v>14</v>
      </c>
      <c r="CB58" s="33" t="n">
        <v>7</v>
      </c>
    </row>
    <row r="59">
      <c r="A59" s="29" t="n">
        <v>46326.52083333334</v>
      </c>
      <c r="B59" s="24" t="inlineStr">
        <is>
          <t>Premier League</t>
        </is>
      </c>
      <c r="C59" s="24" t="inlineStr">
        <is>
          <t>Chelsea</t>
        </is>
      </c>
      <c r="D59" s="24" t="inlineStr">
        <is>
          <t>Man Utd</t>
        </is>
      </c>
      <c r="E59" s="33" t="n">
        <v>1.537677829820094</v>
      </c>
      <c r="F59" s="33" t="n">
        <v>1.372172667196061</v>
      </c>
      <c r="G59" s="33" t="n">
        <v>2.909850497016155</v>
      </c>
      <c r="H59" s="34" t="n">
        <v>0.4021890548246614</v>
      </c>
      <c r="I59" s="34" t="n">
        <v>0.2693332313907438</v>
      </c>
      <c r="J59" s="34" t="n">
        <v>0.3284777137845949</v>
      </c>
      <c r="K59" s="34" t="n">
        <v>0.7984718839867071</v>
      </c>
      <c r="L59" s="34" t="n">
        <v>0.5563120340312488</v>
      </c>
      <c r="M59" s="34" t="n">
        <v>0.3325794855129691</v>
      </c>
      <c r="N59" s="34" t="n">
        <v>0.5975446253646858</v>
      </c>
      <c r="O59" s="34" t="n">
        <v>0.4547046511819989</v>
      </c>
      <c r="P59" s="34" t="n">
        <v>0.3985225068743092</v>
      </c>
      <c r="Q59" s="34" t="n">
        <v>0.2006682113876112</v>
      </c>
      <c r="R59" s="34" t="n">
        <v>0.159818001439423</v>
      </c>
      <c r="S59" s="34" t="n">
        <v>0.2535555279947833</v>
      </c>
      <c r="T59" s="34" t="n">
        <v>0.2148796598253212</v>
      </c>
      <c r="U59" s="34" t="n">
        <v>0.187575714809993</v>
      </c>
      <c r="V59" s="34" t="n">
        <v>0.1488998466405309</v>
      </c>
      <c r="W59" s="34" t="n">
        <v>0.2043556887885542</v>
      </c>
      <c r="X59" s="34" t="n">
        <v>0.1978333660361072</v>
      </c>
      <c r="Y59" s="34" t="n">
        <v>0.2043556887885542</v>
      </c>
      <c r="Z59" s="34" t="n">
        <v>0.1531751220695031</v>
      </c>
      <c r="AA59" s="34" t="n">
        <v>0.1753025917150917</v>
      </c>
      <c r="AB59" s="34" t="n">
        <v>0.1531751220695031</v>
      </c>
      <c r="AC59" s="34" t="n">
        <v>0.8468248779304969</v>
      </c>
      <c r="AD59" s="34" t="n">
        <v>0.7956443112114459</v>
      </c>
      <c r="AE59" s="34" t="n">
        <v>0.5504411478712574</v>
      </c>
      <c r="AF59" s="34" t="n">
        <v>0.4495588521287427</v>
      </c>
      <c r="AG59" s="34" t="n">
        <v>0.3215015350941499</v>
      </c>
      <c r="AH59" s="34" t="n">
        <v>0.4023615557470565</v>
      </c>
      <c r="AI59" s="34" t="n">
        <v>0.276136844680526</v>
      </c>
      <c r="AJ59" s="34" t="n">
        <v>0.7239157643766452</v>
      </c>
      <c r="AK59" s="34" t="n">
        <v>0.3685816892122292</v>
      </c>
      <c r="AL59" s="34" t="n">
        <v>0.8026548866900562</v>
      </c>
      <c r="AM59" s="34" t="n">
        <v>0.4824025470506939</v>
      </c>
      <c r="AN59" s="34" t="n">
        <v>0.5810545258288816</v>
      </c>
      <c r="AO59" s="34" t="n">
        <v>0.2841270827060151</v>
      </c>
      <c r="AP59" s="34" t="n">
        <v>0.2433123297773222</v>
      </c>
      <c r="AQ59" s="34" t="n">
        <v>0.4527898902176553</v>
      </c>
      <c r="AR59" s="34" t="n">
        <v>0.2458538257061952</v>
      </c>
      <c r="AS59" s="34" t="n">
        <v>0.05281521261583329</v>
      </c>
      <c r="AT59" s="34" t="n">
        <v>0.02283234091063764</v>
      </c>
      <c r="AU59" s="34" t="n">
        <v>0.1413906259069115</v>
      </c>
      <c r="AV59" s="34" t="n">
        <v>0.1407107997815398</v>
      </c>
      <c r="AW59" s="34" t="n">
        <v>0.12025994887593</v>
      </c>
      <c r="AX59" s="34" t="n">
        <v>0.02644042568561646</v>
      </c>
      <c r="AY59" s="34" t="n">
        <v>0.05281521261583331</v>
      </c>
      <c r="AZ59" s="34" t="n">
        <v>0.1968810704021687</v>
      </c>
      <c r="BA59" s="33" t="n">
        <v>4.723311783161082</v>
      </c>
      <c r="BB59" s="33" t="n">
        <v>4.878861864100625</v>
      </c>
      <c r="BC59" s="33" t="n">
        <v>9.602173647261708</v>
      </c>
      <c r="BD59" s="34" t="n">
        <v>0.6993153279282817</v>
      </c>
      <c r="BE59" s="34" t="n">
        <v>0.5899220507167819</v>
      </c>
      <c r="BF59" s="34" t="n">
        <v>0.4786135743794793</v>
      </c>
      <c r="BG59" s="34" t="n">
        <v>0.3735932563227423</v>
      </c>
      <c r="BH59" s="34" t="n">
        <v>0.2808644086910095</v>
      </c>
      <c r="BI59" s="34" t="n">
        <v>0.488345262557805</v>
      </c>
      <c r="BJ59" s="34" t="n">
        <v>0.3411774607665186</v>
      </c>
      <c r="BK59" s="34" t="n">
        <v>0.6718495978770587</v>
      </c>
      <c r="BL59" s="34" t="n">
        <v>0.5122508332106314</v>
      </c>
      <c r="BM59" s="34" t="n">
        <v>0.4262966503289225</v>
      </c>
      <c r="BN59" s="34" t="n">
        <v>0.4596575948037009</v>
      </c>
      <c r="BO59" s="24" t="inlineStr">
        <is>
          <t>1-1</t>
        </is>
      </c>
      <c r="BP59" s="34" t="n">
        <v>0.1264547634068576</v>
      </c>
      <c r="BQ59" s="24" t="inlineStr">
        <is>
          <t>2-1</t>
        </is>
      </c>
      <c r="BR59" s="34" t="n">
        <v>0.08838485734812281</v>
      </c>
      <c r="BS59" s="24" t="inlineStr">
        <is>
          <t>1-2</t>
        </is>
      </c>
      <c r="BT59" s="34" t="n">
        <v>0.07887171362892481</v>
      </c>
      <c r="BU59" s="34" t="n">
        <v>1</v>
      </c>
      <c r="BV59" s="34" t="n">
        <v>0.5</v>
      </c>
      <c r="BW59" s="34" t="n">
        <v>1</v>
      </c>
      <c r="BX59" s="34" t="n">
        <v>0.5</v>
      </c>
      <c r="BY59" s="34" t="n">
        <v>1</v>
      </c>
      <c r="BZ59" s="34" t="n">
        <v>0.5</v>
      </c>
      <c r="CA59" s="33" t="n">
        <v>10.5</v>
      </c>
      <c r="CB59" s="33" t="n">
        <v>9.5</v>
      </c>
    </row>
    <row r="60">
      <c r="A60" s="29" t="n">
        <v>46326.52083333334</v>
      </c>
      <c r="B60" s="24" t="inlineStr">
        <is>
          <t>League Two</t>
        </is>
      </c>
      <c r="C60" s="24" t="inlineStr">
        <is>
          <t>Grimsby</t>
        </is>
      </c>
      <c r="D60" s="24" t="inlineStr">
        <is>
          <t>York</t>
        </is>
      </c>
      <c r="E60" s="33" t="n">
        <v>1.469497756121911</v>
      </c>
      <c r="F60" s="33" t="n">
        <v>1.258236205229613</v>
      </c>
      <c r="G60" s="33" t="n">
        <v>2.727733961351523</v>
      </c>
      <c r="H60" s="34" t="n">
        <v>0.408786244256253</v>
      </c>
      <c r="I60" s="34" t="n">
        <v>0.2791775074005879</v>
      </c>
      <c r="J60" s="34" t="n">
        <v>0.312036248343159</v>
      </c>
      <c r="K60" s="34" t="n">
        <v>0.76841440912269</v>
      </c>
      <c r="L60" s="34" t="n">
        <v>0.5131444621671926</v>
      </c>
      <c r="M60" s="34" t="n">
        <v>0.2920309849086701</v>
      </c>
      <c r="N60" s="34" t="n">
        <v>0.5632576310776308</v>
      </c>
      <c r="O60" s="34" t="n">
        <v>0.4319140272635206</v>
      </c>
      <c r="P60" s="34" t="n">
        <v>0.3583113343573376</v>
      </c>
      <c r="Q60" s="34" t="n">
        <v>0.1835359340459328</v>
      </c>
      <c r="R60" s="34" t="n">
        <v>0.1333803095218474</v>
      </c>
      <c r="S60" s="34" t="n">
        <v>0.2841548037165655</v>
      </c>
      <c r="T60" s="34" t="n">
        <v>0.2300410969510656</v>
      </c>
      <c r="U60" s="34" t="n">
        <v>0.2067012719713034</v>
      </c>
      <c r="V60" s="34" t="n">
        <v>0.1525875652058034</v>
      </c>
      <c r="W60" s="34" t="n">
        <v>0.2040143871827465</v>
      </c>
      <c r="X60" s="34" t="n">
        <v>0.2047718570735065</v>
      </c>
      <c r="Y60" s="34" t="n">
        <v>0.2040143871827465</v>
      </c>
      <c r="Z60" s="34" t="n">
        <v>0.1384408797131429</v>
      </c>
      <c r="AA60" s="34" t="n">
        <v>0.173595368630016</v>
      </c>
      <c r="AB60" s="34" t="n">
        <v>0.1384408797131429</v>
      </c>
      <c r="AC60" s="34" t="n">
        <v>0.861559120286857</v>
      </c>
      <c r="AD60" s="34" t="n">
        <v>0.7959856128172533</v>
      </c>
      <c r="AE60" s="34" t="n">
        <v>0.56711083304587</v>
      </c>
      <c r="AF60" s="34" t="n">
        <v>0.4328891669541299</v>
      </c>
      <c r="AG60" s="34" t="n">
        <v>0.3181016903540302</v>
      </c>
      <c r="AH60" s="34" t="n">
        <v>0.4222723163455985</v>
      </c>
      <c r="AI60" s="34" t="n">
        <v>0.2596259587729972</v>
      </c>
      <c r="AJ60" s="34" t="n">
        <v>0.6940200554323621</v>
      </c>
      <c r="AK60" s="34" t="n">
        <v>0.3316676410036483</v>
      </c>
      <c r="AL60" s="34" t="n">
        <v>0.7863675452116883</v>
      </c>
      <c r="AM60" s="34" t="n">
        <v>0.4566259099879696</v>
      </c>
      <c r="AN60" s="34" t="n">
        <v>0.5457548473180264</v>
      </c>
      <c r="AO60" s="34" t="n">
        <v>0.2662941178003879</v>
      </c>
      <c r="AP60" s="34" t="n">
        <v>0.2143694458473812</v>
      </c>
      <c r="AQ60" s="34" t="n">
        <v>0.4560266288408237</v>
      </c>
      <c r="AR60" s="34" t="n">
        <v>0.2460301294815823</v>
      </c>
      <c r="AS60" s="34" t="n">
        <v>0.05147121227598705</v>
      </c>
      <c r="AT60" s="34" t="n">
        <v>0.02060023551536841</v>
      </c>
      <c r="AU60" s="34" t="n">
        <v>0.1497377357713855</v>
      </c>
      <c r="AV60" s="34" t="n">
        <v>0.1520624419435985</v>
      </c>
      <c r="AW60" s="34" t="n">
        <v>0.1204720028562919</v>
      </c>
      <c r="AX60" s="34" t="n">
        <v>0.02510456009898569</v>
      </c>
      <c r="AY60" s="34" t="n">
        <v>0.05147121227598706</v>
      </c>
      <c r="AZ60" s="34" t="n">
        <v>0.1830500909594842</v>
      </c>
      <c r="BA60" s="33" t="n">
        <v>6.184433164128595</v>
      </c>
      <c r="BB60" s="33" t="n">
        <v>4.801282393801763</v>
      </c>
      <c r="BC60" s="33" t="n">
        <v>10.98571555793036</v>
      </c>
      <c r="BD60" s="34" t="n">
        <v>0.8063087669766551</v>
      </c>
      <c r="BE60" s="34" t="n">
        <v>0.7182489340218976</v>
      </c>
      <c r="BF60" s="34" t="n">
        <v>0.6196783124930357</v>
      </c>
      <c r="BG60" s="34" t="n">
        <v>0.5173667730790064</v>
      </c>
      <c r="BH60" s="34" t="n">
        <v>0.4179869576806394</v>
      </c>
      <c r="BI60" s="34" t="n">
        <v>0.6835118881652131</v>
      </c>
      <c r="BJ60" s="34" t="n">
        <v>0.5472977705613568</v>
      </c>
      <c r="BK60" s="34" t="n">
        <v>0.6615662654799199</v>
      </c>
      <c r="BL60" s="34" t="n">
        <v>0.5004109851651235</v>
      </c>
      <c r="BM60" s="34" t="n">
        <v>0.5844054749567239</v>
      </c>
      <c r="BN60" s="34" t="n">
        <v>0.3166150277677157</v>
      </c>
      <c r="BO60" s="24" t="inlineStr">
        <is>
          <t>1-1</t>
        </is>
      </c>
      <c r="BP60" s="34" t="n">
        <v>0.1329487389382754</v>
      </c>
      <c r="BQ60" s="24" t="inlineStr">
        <is>
          <t>2-1</t>
        </is>
      </c>
      <c r="BR60" s="34" t="n">
        <v>0.08880357888592427</v>
      </c>
      <c r="BS60" s="24" t="inlineStr">
        <is>
          <t>1-0</t>
        </is>
      </c>
      <c r="BT60" s="34" t="n">
        <v>0.08397082633180634</v>
      </c>
      <c r="BU60" s="34" t="n">
        <v>0.6</v>
      </c>
      <c r="BV60" s="34" t="n">
        <v>0.6</v>
      </c>
      <c r="BW60" s="34" t="n">
        <v>0.6</v>
      </c>
      <c r="BX60" s="34" t="n">
        <v>1</v>
      </c>
      <c r="BY60" s="34" t="n">
        <v>0.6</v>
      </c>
      <c r="BZ60" s="34" t="n">
        <v>0.6</v>
      </c>
      <c r="CA60" s="33" t="n">
        <v>11.2</v>
      </c>
      <c r="CB60" s="33" t="n">
        <v>12.2</v>
      </c>
    </row>
    <row r="61">
      <c r="A61" s="29" t="n">
        <v>46326.52083333334</v>
      </c>
      <c r="B61" s="24" t="inlineStr">
        <is>
          <t>League One</t>
        </is>
      </c>
      <c r="C61" s="24" t="inlineStr">
        <is>
          <t>Leyton Orient</t>
        </is>
      </c>
      <c r="D61" s="24" t="inlineStr">
        <is>
          <t>Cambridge</t>
        </is>
      </c>
      <c r="E61" s="33" t="n">
        <v>1.466781908207387</v>
      </c>
      <c r="F61" s="33" t="n">
        <v>1.211630205244067</v>
      </c>
      <c r="G61" s="33" t="n">
        <v>2.678412113451454</v>
      </c>
      <c r="H61" s="34" t="n">
        <v>0.4181770638379952</v>
      </c>
      <c r="I61" s="34" t="n">
        <v>0.281334557175813</v>
      </c>
      <c r="J61" s="34" t="n">
        <v>0.300488378986192</v>
      </c>
      <c r="K61" s="34" t="n">
        <v>0.7595999399940071</v>
      </c>
      <c r="L61" s="34" t="n">
        <v>0.5010722830856341</v>
      </c>
      <c r="M61" s="34" t="n">
        <v>0.2811538803062734</v>
      </c>
      <c r="N61" s="34" t="n">
        <v>0.5524982674942631</v>
      </c>
      <c r="O61" s="34" t="n">
        <v>0.4309955554559361</v>
      </c>
      <c r="P61" s="34" t="n">
        <v>0.3415720925442272</v>
      </c>
      <c r="Q61" s="34" t="n">
        <v>0.1828617148171097</v>
      </c>
      <c r="R61" s="34" t="n">
        <v>0.1230446894118073</v>
      </c>
      <c r="S61" s="34" t="n">
        <v>0.297711573071553</v>
      </c>
      <c r="T61" s="34" t="n">
        <v>0.2306667008748901</v>
      </c>
      <c r="U61" s="34" t="n">
        <v>0.2168350316308468</v>
      </c>
      <c r="V61" s="34" t="n">
        <v>0.149790159434184</v>
      </c>
      <c r="W61" s="34" t="n">
        <v>0.2093400200823637</v>
      </c>
      <c r="X61" s="34" t="n">
        <v>0.2088370437556315</v>
      </c>
      <c r="Y61" s="34" t="n">
        <v>0.2093400200823637</v>
      </c>
      <c r="Z61" s="34" t="n">
        <v>0.130102245502725</v>
      </c>
      <c r="AA61" s="34" t="n">
        <v>0.170386133483467</v>
      </c>
      <c r="AB61" s="34" t="n">
        <v>0.130102245502725</v>
      </c>
      <c r="AC61" s="34" t="n">
        <v>0.869897754497275</v>
      </c>
      <c r="AD61" s="34" t="n">
        <v>0.7906599799176363</v>
      </c>
      <c r="AE61" s="34" t="n">
        <v>0.5818800222182067</v>
      </c>
      <c r="AF61" s="34" t="n">
        <v>0.4181199777817937</v>
      </c>
      <c r="AG61" s="34" t="n">
        <v>0.316950062874825</v>
      </c>
      <c r="AH61" s="34" t="n">
        <v>0.4354513315726209</v>
      </c>
      <c r="AI61" s="34" t="n">
        <v>0.2475985818865014</v>
      </c>
      <c r="AJ61" s="34" t="n">
        <v>0.6742646533824297</v>
      </c>
      <c r="AK61" s="34" t="n">
        <v>0.3088970479997061</v>
      </c>
      <c r="AL61" s="34" t="n">
        <v>0.7891782029173269</v>
      </c>
      <c r="AM61" s="34" t="n">
        <v>0.460982675286376</v>
      </c>
      <c r="AN61" s="34" t="n">
        <v>0.5321149674470201</v>
      </c>
      <c r="AO61" s="34" t="n">
        <v>0.2632872592998232</v>
      </c>
      <c r="AP61" s="34" t="n">
        <v>0.2011644948719334</v>
      </c>
      <c r="AQ61" s="34" t="n">
        <v>0.4736815477227951</v>
      </c>
      <c r="AR61" s="34" t="n">
        <v>0.2463961958461621</v>
      </c>
      <c r="AS61" s="34" t="n">
        <v>0.0505813962913846</v>
      </c>
      <c r="AT61" s="34" t="n">
        <v>0.01997234159382057</v>
      </c>
      <c r="AU61" s="34" t="n">
        <v>0.1584952221175194</v>
      </c>
      <c r="AV61" s="34" t="n">
        <v>0.1557628404162769</v>
      </c>
      <c r="AW61" s="34" t="n">
        <v>0.1211931065809955</v>
      </c>
      <c r="AX61" s="34" t="n">
        <v>0.02548992706252304</v>
      </c>
      <c r="AY61" s="34" t="n">
        <v>0.05058139629138459</v>
      </c>
      <c r="AZ61" s="34" t="n">
        <v>0.1715271557515571</v>
      </c>
      <c r="BA61" s="33" t="n">
        <v>5.4202880859375</v>
      </c>
      <c r="BB61" s="33" t="n">
        <v>4.754638671875</v>
      </c>
      <c r="BC61" s="33" t="n">
        <v>10.1749267578125</v>
      </c>
      <c r="BD61" s="34" t="n">
        <v>0.7481768224805054</v>
      </c>
      <c r="BE61" s="34" t="n">
        <v>0.6470187735367086</v>
      </c>
      <c r="BF61" s="34" t="n">
        <v>0.5397261253142536</v>
      </c>
      <c r="BG61" s="34" t="n">
        <v>0.4342031636766046</v>
      </c>
      <c r="BH61" s="34" t="n">
        <v>0.3370805366667734</v>
      </c>
      <c r="BI61" s="34" t="n">
        <v>0.5898948079012342</v>
      </c>
      <c r="BJ61" s="34" t="n">
        <v>0.4436111144042095</v>
      </c>
      <c r="BK61" s="34" t="n">
        <v>0.6552557679771658</v>
      </c>
      <c r="BL61" s="34" t="n">
        <v>0.4932126337796583</v>
      </c>
      <c r="BM61" s="34" t="n">
        <v>0.5143474362622854</v>
      </c>
      <c r="BN61" s="34" t="n">
        <v>0.3772647589132007</v>
      </c>
      <c r="BO61" s="24" t="inlineStr">
        <is>
          <t>1-1</t>
        </is>
      </c>
      <c r="BP61" s="34" t="n">
        <v>0.1342483457481894</v>
      </c>
      <c r="BQ61" s="24" t="inlineStr">
        <is>
          <t>2-1</t>
        </is>
      </c>
      <c r="BR61" s="34" t="n">
        <v>0.08950592943191558</v>
      </c>
      <c r="BS61" s="24" t="inlineStr">
        <is>
          <t>1-0</t>
        </is>
      </c>
      <c r="BT61" s="34" t="n">
        <v>0.08852266682921239</v>
      </c>
      <c r="BU61" s="34" t="n">
        <v>0.75</v>
      </c>
      <c r="BV61" s="34" t="n">
        <v>0.75</v>
      </c>
      <c r="BW61" s="34" t="n">
        <v>0.5</v>
      </c>
      <c r="BX61" s="34" t="n">
        <v>1</v>
      </c>
      <c r="BY61" s="34" t="n">
        <v>1</v>
      </c>
      <c r="BZ61" s="34" t="n">
        <v>0.25</v>
      </c>
      <c r="CA61" s="33" t="n">
        <v>9.5</v>
      </c>
      <c r="CB61" s="33" t="n">
        <v>10.5</v>
      </c>
    </row>
    <row r="62">
      <c r="A62" s="29" t="n">
        <v>46326.52083333334</v>
      </c>
      <c r="B62" s="24" t="inlineStr">
        <is>
          <t>Championship</t>
        </is>
      </c>
      <c r="C62" s="24" t="inlineStr">
        <is>
          <t>Lincoln</t>
        </is>
      </c>
      <c r="D62" s="24" t="inlineStr">
        <is>
          <t>Birmingham</t>
        </is>
      </c>
      <c r="E62" s="33" t="n">
        <v>1.163579715454268</v>
      </c>
      <c r="F62" s="33" t="n">
        <v>1.578076572216565</v>
      </c>
      <c r="G62" s="33" t="n">
        <v>2.741656287670834</v>
      </c>
      <c r="H62" s="34" t="n">
        <v>0.269144117282724</v>
      </c>
      <c r="I62" s="34" t="n">
        <v>0.273301308945532</v>
      </c>
      <c r="J62" s="34" t="n">
        <v>0.4575545737717439</v>
      </c>
      <c r="K62" s="34" t="n">
        <v>0.7706364680240233</v>
      </c>
      <c r="L62" s="34" t="n">
        <v>0.5165236460867136</v>
      </c>
      <c r="M62" s="34" t="n">
        <v>0.2951112223464572</v>
      </c>
      <c r="N62" s="34" t="n">
        <v>0.5575626083208917</v>
      </c>
      <c r="O62" s="34" t="n">
        <v>0.3241712368769319</v>
      </c>
      <c r="P62" s="34" t="n">
        <v>0.4679575862354363</v>
      </c>
      <c r="Q62" s="34" t="n">
        <v>0.1127122934724656</v>
      </c>
      <c r="R62" s="34" t="n">
        <v>0.2109910372927673</v>
      </c>
      <c r="S62" s="34" t="n">
        <v>0.2063718430624917</v>
      </c>
      <c r="T62" s="34" t="n">
        <v>0.3123660100414512</v>
      </c>
      <c r="U62" s="34" t="n">
        <v>0.130071381637657</v>
      </c>
      <c r="V62" s="34" t="n">
        <v>0.2360655486166165</v>
      </c>
      <c r="W62" s="34" t="n">
        <v>0.1124911565989385</v>
      </c>
      <c r="X62" s="34" t="n">
        <v>0.1566529606837857</v>
      </c>
      <c r="Y62" s="34" t="n">
        <v>0.1124911565989385</v>
      </c>
      <c r="Z62" s="34" t="n">
        <v>0.2408812107138325</v>
      </c>
      <c r="AA62" s="34" t="n">
        <v>0.2166733630579114</v>
      </c>
      <c r="AB62" s="34" t="n">
        <v>0.2408812107138325</v>
      </c>
      <c r="AC62" s="34" t="n">
        <v>0.7591187892861674</v>
      </c>
      <c r="AD62" s="34" t="n">
        <v>0.8875088434010613</v>
      </c>
      <c r="AE62" s="34" t="n">
        <v>0.3703654906714989</v>
      </c>
      <c r="AF62" s="34" t="n">
        <v>0.629634509328501</v>
      </c>
      <c r="AG62" s="34" t="n">
        <v>0.2413051076941052</v>
      </c>
      <c r="AH62" s="34" t="n">
        <v>0.3958047877738175</v>
      </c>
      <c r="AI62" s="34" t="n">
        <v>0.3628899874585352</v>
      </c>
      <c r="AJ62" s="34" t="n">
        <v>0.7295205496145225</v>
      </c>
      <c r="AK62" s="34" t="n">
        <v>0.3758525516042425</v>
      </c>
      <c r="AL62" s="34" t="n">
        <v>0.7616695528975839</v>
      </c>
      <c r="AM62" s="34" t="n">
        <v>0.4198802892764031</v>
      </c>
      <c r="AN62" s="34" t="n">
        <v>0.5556535908544931</v>
      </c>
      <c r="AO62" s="34" t="n">
        <v>0.1941687458750511</v>
      </c>
      <c r="AP62" s="34" t="n">
        <v>0.2972061708031439</v>
      </c>
      <c r="AQ62" s="34" t="n">
        <v>0.4012887219203273</v>
      </c>
      <c r="AR62" s="34" t="n">
        <v>0.1656188500680657</v>
      </c>
      <c r="AS62" s="34" t="n">
        <v>0.05080306238910921</v>
      </c>
      <c r="AT62" s="34" t="n">
        <v>0.02488312197643335</v>
      </c>
      <c r="AU62" s="34" t="n">
        <v>0.09837358969510421</v>
      </c>
      <c r="AV62" s="34" t="n">
        <v>0.1480211223453947</v>
      </c>
      <c r="AW62" s="34" t="n">
        <v>0.1494099738772754</v>
      </c>
      <c r="AX62" s="34" t="n">
        <v>0.01698833097434532</v>
      </c>
      <c r="AY62" s="34" t="n">
        <v>0.05080306238910921</v>
      </c>
      <c r="AZ62" s="34" t="n">
        <v>0.2950984905123344</v>
      </c>
      <c r="BA62" s="33" t="n">
        <v>5.264491886434848</v>
      </c>
      <c r="BB62" s="33" t="n">
        <v>5.768531051794179</v>
      </c>
      <c r="BC62" s="33" t="n">
        <v>11.03302293822903</v>
      </c>
      <c r="BD62" s="34" t="n">
        <v>0.8093224087996378</v>
      </c>
      <c r="BE62" s="34" t="n">
        <v>0.7220496107872305</v>
      </c>
      <c r="BF62" s="34" t="n">
        <v>0.6240680951087304</v>
      </c>
      <c r="BG62" s="34" t="n">
        <v>0.5220641677581936</v>
      </c>
      <c r="BH62" s="34" t="n">
        <v>0.4226871235239693</v>
      </c>
      <c r="BI62" s="34" t="n">
        <v>0.5684832233338786</v>
      </c>
      <c r="BJ62" s="34" t="n">
        <v>0.4211740401194011</v>
      </c>
      <c r="BK62" s="34" t="n">
        <v>0.771772651238409</v>
      </c>
      <c r="BL62" s="34" t="n">
        <v>0.6349183396056644</v>
      </c>
      <c r="BM62" s="34" t="n">
        <v>0.3989002009848797</v>
      </c>
      <c r="BN62" s="34" t="n">
        <v>0.4976877708232204</v>
      </c>
      <c r="BO62" s="24" t="inlineStr">
        <is>
          <t>1-1</t>
        </is>
      </c>
      <c r="BP62" s="34" t="n">
        <v>0.13020603444754</v>
      </c>
      <c r="BQ62" s="24" t="inlineStr">
        <is>
          <t>1-2</t>
        </is>
      </c>
      <c r="BR62" s="34" t="n">
        <v>0.09339776932858454</v>
      </c>
      <c r="BS62" s="24" t="inlineStr">
        <is>
          <t>0-1</t>
        </is>
      </c>
      <c r="BT62" s="34" t="n">
        <v>0.0898915045356249</v>
      </c>
      <c r="BU62" s="34" t="n">
        <v>0.4</v>
      </c>
      <c r="BV62" s="34" t="n">
        <v>0.7142857142857143</v>
      </c>
      <c r="BW62" s="34" t="n">
        <v>0.6</v>
      </c>
      <c r="BX62" s="34" t="n">
        <v>0.8571428571428571</v>
      </c>
      <c r="BY62" s="34" t="n">
        <v>0.6</v>
      </c>
      <c r="BZ62" s="34" t="n">
        <v>0.7142857142857143</v>
      </c>
      <c r="CA62" s="33" t="n">
        <v>11.8</v>
      </c>
      <c r="CB62" s="33" t="n">
        <v>10.85714285714286</v>
      </c>
    </row>
    <row r="63">
      <c r="A63" s="29" t="n">
        <v>46326.52083333334</v>
      </c>
      <c r="B63" s="24" t="inlineStr">
        <is>
          <t>Championship</t>
        </is>
      </c>
      <c r="C63" s="24" t="inlineStr">
        <is>
          <t>Norwich</t>
        </is>
      </c>
      <c r="D63" s="24" t="inlineStr">
        <is>
          <t>Watford</t>
        </is>
      </c>
      <c r="E63" s="33" t="n">
        <v>1.661101564464894</v>
      </c>
      <c r="F63" s="33" t="n">
        <v>1.114169493471136</v>
      </c>
      <c r="G63" s="33" t="n">
        <v>2.775271057936031</v>
      </c>
      <c r="H63" s="34" t="n">
        <v>0.4897588984526347</v>
      </c>
      <c r="I63" s="34" t="n">
        <v>0.2664887228674615</v>
      </c>
      <c r="J63" s="34" t="n">
        <v>0.2437523786799037</v>
      </c>
      <c r="K63" s="34" t="n">
        <v>0.7762134792571624</v>
      </c>
      <c r="L63" s="34" t="n">
        <v>0.5246301147777789</v>
      </c>
      <c r="M63" s="34" t="n">
        <v>0.3025648089687842</v>
      </c>
      <c r="N63" s="34" t="n">
        <v>0.5557512220726205</v>
      </c>
      <c r="O63" s="34" t="n">
        <v>0.494577184171958</v>
      </c>
      <c r="P63" s="34" t="n">
        <v>0.3061554971169425</v>
      </c>
      <c r="Q63" s="34" t="n">
        <v>0.2325443154302563</v>
      </c>
      <c r="R63" s="34" t="n">
        <v>0.1024536906154308</v>
      </c>
      <c r="S63" s="34" t="n">
        <v>0.3281877375611323</v>
      </c>
      <c r="T63" s="34" t="n">
        <v>0.1899299232232328</v>
      </c>
      <c r="U63" s="34" t="n">
        <v>0.2543188547041468</v>
      </c>
      <c r="V63" s="34" t="n">
        <v>0.1160610403662472</v>
      </c>
      <c r="W63" s="34" t="n">
        <v>0.2673782925815947</v>
      </c>
      <c r="X63" s="34" t="n">
        <v>0.2223806058710399</v>
      </c>
      <c r="Y63" s="34" t="n">
        <v>0.2673782925815947</v>
      </c>
      <c r="Z63" s="34" t="n">
        <v>0.09839090990487484</v>
      </c>
      <c r="AA63" s="34" t="n">
        <v>0.1453614687750289</v>
      </c>
      <c r="AB63" s="34" t="n">
        <v>0.09839090990487484</v>
      </c>
      <c r="AC63" s="34" t="n">
        <v>0.901609090095125</v>
      </c>
      <c r="AD63" s="34" t="n">
        <v>0.7326217074184052</v>
      </c>
      <c r="AE63" s="34" t="n">
        <v>0.6676910276924616</v>
      </c>
      <c r="AF63" s="34" t="n">
        <v>0.3323089723075382</v>
      </c>
      <c r="AG63" s="34" t="n">
        <v>0.3844430625743381</v>
      </c>
      <c r="AH63" s="34" t="n">
        <v>0.3905875141921125</v>
      </c>
      <c r="AI63" s="34" t="n">
        <v>0.2249692509845106</v>
      </c>
      <c r="AJ63" s="34" t="n">
        <v>0.7338222105951415</v>
      </c>
      <c r="AK63" s="34" t="n">
        <v>0.3815115618657712</v>
      </c>
      <c r="AL63" s="34" t="n">
        <v>0.7658235166846432</v>
      </c>
      <c r="AM63" s="34" t="n">
        <v>0.4258737721800255</v>
      </c>
      <c r="AN63" s="34" t="n">
        <v>0.5619783059392701</v>
      </c>
      <c r="AO63" s="34" t="n">
        <v>0.3176708081316061</v>
      </c>
      <c r="AP63" s="34" t="n">
        <v>0.1820555607070372</v>
      </c>
      <c r="AQ63" s="34" t="n">
        <v>0.4023868686917631</v>
      </c>
      <c r="AR63" s="34" t="n">
        <v>0.3189660277844034</v>
      </c>
      <c r="AS63" s="34" t="n">
        <v>0.04971422875617646</v>
      </c>
      <c r="AT63" s="34" t="n">
        <v>0.01576265214976241</v>
      </c>
      <c r="AU63" s="34" t="n">
        <v>0.1563143805071054</v>
      </c>
      <c r="AV63" s="34" t="n">
        <v>0.1439874777685153</v>
      </c>
      <c r="AW63" s="34" t="n">
        <v>0.09028550948452675</v>
      </c>
      <c r="AX63" s="34" t="n">
        <v>0.02601488142480183</v>
      </c>
      <c r="AY63" s="34" t="n">
        <v>0.04971422875617645</v>
      </c>
      <c r="AZ63" s="34" t="n">
        <v>0.1492400448067218</v>
      </c>
      <c r="BA63" s="33" t="n">
        <v>6.211062301091788</v>
      </c>
      <c r="BB63" s="33" t="n">
        <v>4.232890949021905</v>
      </c>
      <c r="BC63" s="33" t="n">
        <v>10.44395325011369</v>
      </c>
      <c r="BD63" s="34" t="n">
        <v>0.7688597923126748</v>
      </c>
      <c r="BE63" s="34" t="n">
        <v>0.6719262672600668</v>
      </c>
      <c r="BF63" s="34" t="n">
        <v>0.5671969672144697</v>
      </c>
      <c r="BG63" s="34" t="n">
        <v>0.4622741647275477</v>
      </c>
      <c r="BH63" s="34" t="n">
        <v>0.3639029565506999</v>
      </c>
      <c r="BI63" s="34" t="n">
        <v>0.6864331583587819</v>
      </c>
      <c r="BJ63" s="34" t="n">
        <v>0.5506868630318627</v>
      </c>
      <c r="BK63" s="34" t="n">
        <v>0.5780443987745418</v>
      </c>
      <c r="BL63" s="34" t="n">
        <v>0.4091036007683401</v>
      </c>
      <c r="BM63" s="34" t="n">
        <v>0.645847436238254</v>
      </c>
      <c r="BN63" s="34" t="n">
        <v>0.2581457907384577</v>
      </c>
      <c r="BO63" s="24" t="inlineStr">
        <is>
          <t>1-1</t>
        </is>
      </c>
      <c r="BP63" s="34" t="n">
        <v>0.1268983216511252</v>
      </c>
      <c r="BQ63" s="24" t="inlineStr">
        <is>
          <t>2-1</t>
        </is>
      </c>
      <c r="BR63" s="34" t="n">
        <v>0.0958140911921152</v>
      </c>
      <c r="BS63" s="24" t="inlineStr">
        <is>
          <t>1-0</t>
        </is>
      </c>
      <c r="BT63" s="34" t="n">
        <v>0.09200468758139642</v>
      </c>
      <c r="BU63" s="34" t="n">
        <v>0.8333333333333334</v>
      </c>
      <c r="BV63" s="34" t="n">
        <v>0.3333333333333333</v>
      </c>
      <c r="BW63" s="34" t="n">
        <v>0.6666666666666666</v>
      </c>
      <c r="BX63" s="34" t="n">
        <v>0.6666666666666666</v>
      </c>
      <c r="BY63" s="34" t="n">
        <v>0.6666666666666666</v>
      </c>
      <c r="BZ63" s="34" t="n">
        <v>0.3333333333333333</v>
      </c>
      <c r="CA63" s="33" t="n">
        <v>10.16666666666667</v>
      </c>
      <c r="CB63" s="33" t="n">
        <v>10.33333333333333</v>
      </c>
    </row>
    <row r="64">
      <c r="A64" s="29" t="n">
        <v>46326.52083333334</v>
      </c>
      <c r="B64" s="24" t="inlineStr">
        <is>
          <t>League One</t>
        </is>
      </c>
      <c r="C64" s="24" t="inlineStr">
        <is>
          <t>Plymouth</t>
        </is>
      </c>
      <c r="D64" s="24" t="inlineStr">
        <is>
          <t>Reading</t>
        </is>
      </c>
      <c r="E64" s="33" t="n">
        <v>1.543426856239127</v>
      </c>
      <c r="F64" s="33" t="n">
        <v>1.230224519045384</v>
      </c>
      <c r="G64" s="33" t="n">
        <v>2.773651375284512</v>
      </c>
      <c r="H64" s="34" t="n">
        <v>0.4338587420949291</v>
      </c>
      <c r="I64" s="34" t="n">
        <v>0.2743564808363928</v>
      </c>
      <c r="J64" s="34" t="n">
        <v>0.291784777068678</v>
      </c>
      <c r="K64" s="34" t="n">
        <v>0.7762517614676127</v>
      </c>
      <c r="L64" s="34" t="n">
        <v>0.5242415542141662</v>
      </c>
      <c r="M64" s="34" t="n">
        <v>0.3022056377435724</v>
      </c>
      <c r="N64" s="34" t="n">
        <v>0.5684134912578557</v>
      </c>
      <c r="O64" s="34" t="n">
        <v>0.456602293378042</v>
      </c>
      <c r="P64" s="34" t="n">
        <v>0.3482682172532014</v>
      </c>
      <c r="Q64" s="34" t="n">
        <v>0.2021299093413659</v>
      </c>
      <c r="R64" s="34" t="n">
        <v>0.1271324076085263</v>
      </c>
      <c r="S64" s="34" t="n">
        <v>0.2922269830598773</v>
      </c>
      <c r="T64" s="34" t="n">
        <v>0.2136478606762298</v>
      </c>
      <c r="U64" s="34" t="n">
        <v>0.2179386480659145</v>
      </c>
      <c r="V64" s="34" t="n">
        <v>0.1393595256822669</v>
      </c>
      <c r="W64" s="34" t="n">
        <v>0.2238718478608099</v>
      </c>
      <c r="X64" s="34" t="n">
        <v>0.2099868942341192</v>
      </c>
      <c r="Y64" s="34" t="n">
        <v>0.2238718478608099</v>
      </c>
      <c r="Z64" s="34" t="n">
        <v>0.1268154323416312</v>
      </c>
      <c r="AA64" s="34" t="n">
        <v>0.1649693447270468</v>
      </c>
      <c r="AB64" s="34" t="n">
        <v>0.1268154323416312</v>
      </c>
      <c r="AC64" s="34" t="n">
        <v>0.8731845676583687</v>
      </c>
      <c r="AD64" s="34" t="n">
        <v>0.7761281521391901</v>
      </c>
      <c r="AE64" s="34" t="n">
        <v>0.5978951518715475</v>
      </c>
      <c r="AF64" s="34" t="n">
        <v>0.4021048481284524</v>
      </c>
      <c r="AG64" s="34" t="n">
        <v>0.3289446340308955</v>
      </c>
      <c r="AH64" s="34" t="n">
        <v>0.4262333188247243</v>
      </c>
      <c r="AI64" s="34" t="n">
        <v>0.2448220123246367</v>
      </c>
      <c r="AJ64" s="34" t="n">
        <v>0.6870007579323978</v>
      </c>
      <c r="AK64" s="34" t="n">
        <v>0.3234350418767927</v>
      </c>
      <c r="AL64" s="34" t="n">
        <v>0.80053108420241</v>
      </c>
      <c r="AM64" s="34" t="n">
        <v>0.4789673354172291</v>
      </c>
      <c r="AN64" s="34" t="n">
        <v>0.5499654615954999</v>
      </c>
      <c r="AO64" s="34" t="n">
        <v>0.2819341613469378</v>
      </c>
      <c r="AP64" s="34" t="n">
        <v>0.2056652541329496</v>
      </c>
      <c r="AQ64" s="34" t="n">
        <v>0.4783010702803882</v>
      </c>
      <c r="AR64" s="34" t="n">
        <v>0.2577958161091347</v>
      </c>
      <c r="AS64" s="34" t="n">
        <v>0.05084910443821426</v>
      </c>
      <c r="AT64" s="34" t="n">
        <v>0.02029952441992844</v>
      </c>
      <c r="AU64" s="34" t="n">
        <v>0.1607424134004037</v>
      </c>
      <c r="AV64" s="34" t="n">
        <v>0.1489487375813234</v>
      </c>
      <c r="AW64" s="34" t="n">
        <v>0.116541937182417</v>
      </c>
      <c r="AX64" s="34" t="n">
        <v>0.02717503672228376</v>
      </c>
      <c r="AY64" s="34" t="n">
        <v>0.05084910443821428</v>
      </c>
      <c r="AZ64" s="34" t="n">
        <v>0.1667977274208579</v>
      </c>
      <c r="BA64" s="33" t="n">
        <v>5.778771664915967</v>
      </c>
      <c r="BB64" s="33" t="n">
        <v>4.683326309647303</v>
      </c>
      <c r="BC64" s="33" t="n">
        <v>10.46209797456327</v>
      </c>
      <c r="BD64" s="34" t="n">
        <v>0.770203860715114</v>
      </c>
      <c r="BE64" s="34" t="n">
        <v>0.6735609512223867</v>
      </c>
      <c r="BF64" s="34" t="n">
        <v>0.5690177525258034</v>
      </c>
      <c r="BG64" s="34" t="n">
        <v>0.4641531153682321</v>
      </c>
      <c r="BH64" s="34" t="n">
        <v>0.3657160234421965</v>
      </c>
      <c r="BI64" s="34" t="n">
        <v>0.6361824243045685</v>
      </c>
      <c r="BJ64" s="34" t="n">
        <v>0.4937114546043041</v>
      </c>
      <c r="BK64" s="34" t="n">
        <v>0.6454211811952915</v>
      </c>
      <c r="BL64" s="34" t="n">
        <v>0.4820950560146122</v>
      </c>
      <c r="BM64" s="34" t="n">
        <v>0.5579952380344906</v>
      </c>
      <c r="BN64" s="34" t="n">
        <v>0.3379192763619328</v>
      </c>
      <c r="BO64" s="24" t="inlineStr">
        <is>
          <t>1-1</t>
        </is>
      </c>
      <c r="BP64" s="34" t="n">
        <v>0.1304013175448634</v>
      </c>
      <c r="BQ64" s="24" t="inlineStr">
        <is>
          <t>2-1</t>
        </is>
      </c>
      <c r="BR64" s="34" t="n">
        <v>0.0914840434489585</v>
      </c>
      <c r="BS64" s="24" t="inlineStr">
        <is>
          <t>1-0</t>
        </is>
      </c>
      <c r="BT64" s="34" t="n">
        <v>0.08450713741382829</v>
      </c>
      <c r="BU64" s="34" t="n">
        <v>0.25</v>
      </c>
      <c r="BV64" s="34" t="n">
        <v>0.6666666666666666</v>
      </c>
      <c r="BW64" s="34" t="n">
        <v>0.5</v>
      </c>
      <c r="BX64" s="34" t="n">
        <v>0.3333333333333333</v>
      </c>
      <c r="BY64" s="34" t="n">
        <v>0.75</v>
      </c>
      <c r="BZ64" s="34" t="n">
        <v>0.6666666666666666</v>
      </c>
      <c r="CA64" s="33" t="n">
        <v>11.5</v>
      </c>
      <c r="CB64" s="33" t="n">
        <v>9.333333333333334</v>
      </c>
    </row>
    <row r="65">
      <c r="A65" s="29" t="n">
        <v>46326.52083333334</v>
      </c>
      <c r="B65" s="24" t="inlineStr">
        <is>
          <t>League Two</t>
        </is>
      </c>
      <c r="C65" s="24" t="inlineStr">
        <is>
          <t>Port Vale</t>
        </is>
      </c>
      <c r="D65" s="24" t="inlineStr">
        <is>
          <t>Rochdale</t>
        </is>
      </c>
      <c r="E65" s="33" t="n">
        <v>1.56322681461663</v>
      </c>
      <c r="F65" s="33" t="n">
        <v>1.025791702399641</v>
      </c>
      <c r="G65" s="33" t="n">
        <v>2.589018517016271</v>
      </c>
      <c r="H65" s="34" t="n">
        <v>0.4859083986528133</v>
      </c>
      <c r="I65" s="34" t="n">
        <v>0.2773872391725973</v>
      </c>
      <c r="J65" s="34" t="n">
        <v>0.2367043621745896</v>
      </c>
      <c r="K65" s="34" t="n">
        <v>0.7425286945955748</v>
      </c>
      <c r="L65" s="34" t="n">
        <v>0.4788096669407632</v>
      </c>
      <c r="M65" s="34" t="n">
        <v>0.2616105146766551</v>
      </c>
      <c r="N65" s="34" t="n">
        <v>0.5191636061252058</v>
      </c>
      <c r="O65" s="34" t="n">
        <v>0.4631083934709039</v>
      </c>
      <c r="P65" s="34" t="n">
        <v>0.2737283068036878</v>
      </c>
      <c r="Q65" s="34" t="n">
        <v>0.2071828859281975</v>
      </c>
      <c r="R65" s="34" t="n">
        <v>0.08510615388993638</v>
      </c>
      <c r="S65" s="34" t="n">
        <v>0.3585125224553003</v>
      </c>
      <c r="T65" s="34" t="n">
        <v>0.2094592657456248</v>
      </c>
      <c r="U65" s="34" t="n">
        <v>0.2713771281291694</v>
      </c>
      <c r="V65" s="34" t="n">
        <v>0.122323871419494</v>
      </c>
      <c r="W65" s="34" t="n">
        <v>0.2576427107051731</v>
      </c>
      <c r="X65" s="34" t="n">
        <v>0.2282656879476402</v>
      </c>
      <c r="Y65" s="34" t="n">
        <v>0.2576427107051731</v>
      </c>
      <c r="Z65" s="34" t="n">
        <v>0.09105597984407665</v>
      </c>
      <c r="AA65" s="34" t="n">
        <v>0.145648382330513</v>
      </c>
      <c r="AB65" s="34" t="n">
        <v>0.09105597984407665</v>
      </c>
      <c r="AC65" s="34" t="n">
        <v>0.9089440201559235</v>
      </c>
      <c r="AD65" s="34" t="n">
        <v>0.7423572892948271</v>
      </c>
      <c r="AE65" s="34" t="n">
        <v>0.6724326291947028</v>
      </c>
      <c r="AF65" s="34" t="n">
        <v>0.3275673708052976</v>
      </c>
      <c r="AG65" s="34" t="n">
        <v>0.360031735431135</v>
      </c>
      <c r="AH65" s="34" t="n">
        <v>0.4308688386870048</v>
      </c>
      <c r="AI65" s="34" t="n">
        <v>0.2090993788226559</v>
      </c>
      <c r="AJ65" s="34" t="n">
        <v>0.6750269155450614</v>
      </c>
      <c r="AK65" s="34" t="n">
        <v>0.3097529238344923</v>
      </c>
      <c r="AL65" s="34" t="n">
        <v>0.7689233025263646</v>
      </c>
      <c r="AM65" s="34" t="n">
        <v>0.4303942209850303</v>
      </c>
      <c r="AN65" s="34" t="n">
        <v>0.5190439251950941</v>
      </c>
      <c r="AO65" s="34" t="n">
        <v>0.2892706546503764</v>
      </c>
      <c r="AP65" s="34" t="n">
        <v>0.1582608694819704</v>
      </c>
      <c r="AQ65" s="34" t="n">
        <v>0.4496435425990646</v>
      </c>
      <c r="AR65" s="34" t="n">
        <v>0.2970515885485769</v>
      </c>
      <c r="AS65" s="34" t="n">
        <v>0.04783584441544392</v>
      </c>
      <c r="AT65" s="34" t="n">
        <v>0.01514413637893909</v>
      </c>
      <c r="AU65" s="34" t="n">
        <v>0.1751788319238212</v>
      </c>
      <c r="AV65" s="34" t="n">
        <v>0.1576320877350087</v>
      </c>
      <c r="AW65" s="34" t="n">
        <v>0.09805773323051049</v>
      </c>
      <c r="AX65" s="34" t="n">
        <v>0.02571953656116109</v>
      </c>
      <c r="AY65" s="34" t="n">
        <v>0.04783584441544395</v>
      </c>
      <c r="AZ65" s="34" t="n">
        <v>0.1355438973735444</v>
      </c>
      <c r="BA65" s="33" t="n">
        <v>5.536184905563142</v>
      </c>
      <c r="BB65" s="33" t="n">
        <v>4.000316580925999</v>
      </c>
      <c r="BC65" s="33" t="n">
        <v>9.53650148648914</v>
      </c>
      <c r="BD65" s="34" t="n">
        <v>0.6932857714860508</v>
      </c>
      <c r="BE65" s="34" t="n">
        <v>0.5830371582355912</v>
      </c>
      <c r="BF65" s="34" t="n">
        <v>0.4714137433187247</v>
      </c>
      <c r="BG65" s="34" t="n">
        <v>0.3666176818770744</v>
      </c>
      <c r="BH65" s="34" t="n">
        <v>0.2745449436947789</v>
      </c>
      <c r="BI65" s="34" t="n">
        <v>0.6053170336277732</v>
      </c>
      <c r="BJ65" s="34" t="n">
        <v>0.4600582529068569</v>
      </c>
      <c r="BK65" s="34" t="n">
        <v>0.5397308358098468</v>
      </c>
      <c r="BL65" s="34" t="n">
        <v>0.3699603136303578</v>
      </c>
      <c r="BM65" s="34" t="n">
        <v>0.6083779267678927</v>
      </c>
      <c r="BN65" s="34" t="n">
        <v>0.2857024496624328</v>
      </c>
      <c r="BO65" s="24" t="inlineStr">
        <is>
          <t>1-1</t>
        </is>
      </c>
      <c r="BP65" s="34" t="n">
        <v>0.1324578707323496</v>
      </c>
      <c r="BQ65" s="24" t="inlineStr">
        <is>
          <t>1-0</t>
        </is>
      </c>
      <c r="BR65" s="34" t="n">
        <v>0.105346969815694</v>
      </c>
      <c r="BS65" s="24" t="inlineStr">
        <is>
          <t>2-1</t>
        </is>
      </c>
      <c r="BT65" s="34" t="n">
        <v>0.09411895242537832</v>
      </c>
      <c r="BU65" s="34" t="n">
        <v>0.2</v>
      </c>
      <c r="BV65" s="34" t="n">
        <v>0.8</v>
      </c>
      <c r="BW65" s="34" t="n">
        <v>0.4</v>
      </c>
      <c r="BX65" s="34" t="n">
        <v>0.4</v>
      </c>
      <c r="BY65" s="34" t="n">
        <v>0.4</v>
      </c>
      <c r="BZ65" s="34" t="n">
        <v>0.8</v>
      </c>
      <c r="CA65" s="33" t="n">
        <v>8.800000000000001</v>
      </c>
      <c r="CB65" s="33" t="n">
        <v>9.4</v>
      </c>
    </row>
    <row r="66">
      <c r="A66" s="29" t="n">
        <v>46326.52083333334</v>
      </c>
      <c r="B66" s="24" t="inlineStr">
        <is>
          <t>Championship</t>
        </is>
      </c>
      <c r="C66" s="24" t="inlineStr">
        <is>
          <t>Stoke</t>
        </is>
      </c>
      <c r="D66" s="24" t="inlineStr">
        <is>
          <t>Preston</t>
        </is>
      </c>
      <c r="E66" s="33" t="n">
        <v>1.57526221182346</v>
      </c>
      <c r="F66" s="33" t="n">
        <v>1.090307083612007</v>
      </c>
      <c r="G66" s="33" t="n">
        <v>2.665569295435467</v>
      </c>
      <c r="H66" s="34" t="n">
        <v>0.4737136532309288</v>
      </c>
      <c r="I66" s="34" t="n">
        <v>0.2751384773563095</v>
      </c>
      <c r="J66" s="34" t="n">
        <v>0.2511478694127617</v>
      </c>
      <c r="K66" s="34" t="n">
        <v>0.7569707460098949</v>
      </c>
      <c r="L66" s="34" t="n">
        <v>0.4979034738668058</v>
      </c>
      <c r="M66" s="34" t="n">
        <v>0.2783314328757563</v>
      </c>
      <c r="N66" s="34" t="n">
        <v>0.5384401040904847</v>
      </c>
      <c r="O66" s="34" t="n">
        <v>0.4670405678533905</v>
      </c>
      <c r="P66" s="34" t="n">
        <v>0.2974200486608834</v>
      </c>
      <c r="Q66" s="34" t="n">
        <v>0.2102681256194048</v>
      </c>
      <c r="R66" s="34" t="n">
        <v>0.09763943993885477</v>
      </c>
      <c r="S66" s="34" t="n">
        <v>0.3361132710343559</v>
      </c>
      <c r="T66" s="34" t="n">
        <v>0.2069534627191373</v>
      </c>
      <c r="U66" s="34" t="n">
        <v>0.2546064331903779</v>
      </c>
      <c r="V66" s="34" t="n">
        <v>0.1254466248751594</v>
      </c>
      <c r="W66" s="34" t="n">
        <v>0.2508451045747486</v>
      </c>
      <c r="X66" s="34" t="n">
        <v>0.2228685486561802</v>
      </c>
      <c r="Y66" s="34" t="n">
        <v>0.2508451045747486</v>
      </c>
      <c r="Z66" s="34" t="n">
        <v>0.1005688859027174</v>
      </c>
      <c r="AA66" s="34" t="n">
        <v>0.1505789835100443</v>
      </c>
      <c r="AB66" s="34" t="n">
        <v>0.1005688859027174</v>
      </c>
      <c r="AC66" s="34" t="n">
        <v>0.8994311140972826</v>
      </c>
      <c r="AD66" s="34" t="n">
        <v>0.7491548954252514</v>
      </c>
      <c r="AE66" s="34" t="n">
        <v>0.6535229673982643</v>
      </c>
      <c r="AF66" s="34" t="n">
        <v>0.3464770326017356</v>
      </c>
      <c r="AG66" s="34" t="n">
        <v>0.3711572606191915</v>
      </c>
      <c r="AH66" s="34" t="n">
        <v>0.4012220677250214</v>
      </c>
      <c r="AI66" s="34" t="n">
        <v>0.2276205597418579</v>
      </c>
      <c r="AJ66" s="34" t="n">
        <v>0.7195252315543574</v>
      </c>
      <c r="AK66" s="34" t="n">
        <v>0.3629655372049607</v>
      </c>
      <c r="AL66" s="34" t="n">
        <v>0.7519928705144356</v>
      </c>
      <c r="AM66" s="34" t="n">
        <v>0.4061968380812075</v>
      </c>
      <c r="AN66" s="34" t="n">
        <v>0.5410778442841252</v>
      </c>
      <c r="AO66" s="34" t="n">
        <v>0.2965096833440025</v>
      </c>
      <c r="AP66" s="34" t="n">
        <v>0.1762406976304926</v>
      </c>
      <c r="AQ66" s="34" t="n">
        <v>0.3987246122078979</v>
      </c>
      <c r="AR66" s="34" t="n">
        <v>0.3061234262749749</v>
      </c>
      <c r="AS66" s="34" t="n">
        <v>0.0495942335297187</v>
      </c>
      <c r="AT66" s="34" t="n">
        <v>0.01543949978164455</v>
      </c>
      <c r="AU66" s="34" t="n">
        <v>0.1551286932625083</v>
      </c>
      <c r="AV66" s="34" t="n">
        <v>0.152055715416911</v>
      </c>
      <c r="AW66" s="34" t="n">
        <v>0.0940375602953817</v>
      </c>
      <c r="AX66" s="34" t="n">
        <v>0.02440865928998679</v>
      </c>
      <c r="AY66" s="34" t="n">
        <v>0.04959423352971871</v>
      </c>
      <c r="AZ66" s="34" t="n">
        <v>0.1536175998644768</v>
      </c>
      <c r="BA66" s="33" t="n">
        <v>4.932533386271214</v>
      </c>
      <c r="BB66" s="33" t="n">
        <v>4.398875252884211</v>
      </c>
      <c r="BC66" s="33" t="n">
        <v>9.331408639155425</v>
      </c>
      <c r="BD66" s="34" t="n">
        <v>0.6738871058884671</v>
      </c>
      <c r="BE66" s="34" t="n">
        <v>0.5611154719676028</v>
      </c>
      <c r="BF66" s="34" t="n">
        <v>0.4487256745191024</v>
      </c>
      <c r="BG66" s="34" t="n">
        <v>0.344862548225172</v>
      </c>
      <c r="BH66" s="34" t="n">
        <v>0.255038559759873</v>
      </c>
      <c r="BI66" s="34" t="n">
        <v>0.5203424347186988</v>
      </c>
      <c r="BJ66" s="34" t="n">
        <v>0.3723761866471632</v>
      </c>
      <c r="BK66" s="34" t="n">
        <v>0.6039300027283165</v>
      </c>
      <c r="BL66" s="34" t="n">
        <v>0.4365050107644825</v>
      </c>
      <c r="BM66" s="34" t="n">
        <v>0.500511128130585</v>
      </c>
      <c r="BN66" s="34" t="n">
        <v>0.3843304215988627</v>
      </c>
      <c r="BO66" s="24" t="inlineStr">
        <is>
          <t>1-1</t>
        </is>
      </c>
      <c r="BP66" s="34" t="n">
        <v>0.1314173579131832</v>
      </c>
      <c r="BQ66" s="24" t="inlineStr">
        <is>
          <t>1-0</t>
        </is>
      </c>
      <c r="BR66" s="34" t="n">
        <v>0.09762790022343182</v>
      </c>
      <c r="BS66" s="24" t="inlineStr">
        <is>
          <t>2-1</t>
        </is>
      </c>
      <c r="BT66" s="34" t="n">
        <v>0.09409854449923462</v>
      </c>
      <c r="BU66" s="34" t="n">
        <v>0.6666666666666666</v>
      </c>
      <c r="BV66" s="34" t="n">
        <v>0.8333333333333334</v>
      </c>
      <c r="BW66" s="34" t="n">
        <v>0.6666666666666666</v>
      </c>
      <c r="BX66" s="34" t="n">
        <v>0.8333333333333334</v>
      </c>
      <c r="BY66" s="34" t="n">
        <v>0.6666666666666666</v>
      </c>
      <c r="BZ66" s="34" t="n">
        <v>0.8333333333333334</v>
      </c>
      <c r="CA66" s="33" t="n">
        <v>8.5</v>
      </c>
      <c r="CB66" s="33" t="n">
        <v>9</v>
      </c>
    </row>
    <row r="67">
      <c r="A67" s="29" t="n">
        <v>46326.625</v>
      </c>
      <c r="B67" s="24" t="inlineStr">
        <is>
          <t>League Two</t>
        </is>
      </c>
      <c r="C67" s="24" t="inlineStr">
        <is>
          <t>Accrington</t>
        </is>
      </c>
      <c r="D67" s="24" t="inlineStr">
        <is>
          <t>Northampton</t>
        </is>
      </c>
      <c r="E67" s="33" t="n">
        <v>1.304007712068473</v>
      </c>
      <c r="F67" s="33" t="n">
        <v>1.260862134556589</v>
      </c>
      <c r="G67" s="33" t="n">
        <v>2.564869846625061</v>
      </c>
      <c r="H67" s="34" t="n">
        <v>0.3645459604532709</v>
      </c>
      <c r="I67" s="34" t="n">
        <v>0.2912433006820909</v>
      </c>
      <c r="J67" s="34" t="n">
        <v>0.3442107388646383</v>
      </c>
      <c r="K67" s="34" t="n">
        <v>0.7384058722295628</v>
      </c>
      <c r="L67" s="34" t="n">
        <v>0.4727157556560463</v>
      </c>
      <c r="M67" s="34" t="n">
        <v>0.2563761520940234</v>
      </c>
      <c r="N67" s="34" t="n">
        <v>0.5347263118015735</v>
      </c>
      <c r="O67" s="34" t="n">
        <v>0.3745960266642315</v>
      </c>
      <c r="P67" s="34" t="n">
        <v>0.3592499380604603</v>
      </c>
      <c r="Q67" s="34" t="n">
        <v>0.1438113170499301</v>
      </c>
      <c r="R67" s="34" t="n">
        <v>0.1339714172693461</v>
      </c>
      <c r="S67" s="34" t="n">
        <v>0.2834096127074138</v>
      </c>
      <c r="T67" s="34" t="n">
        <v>0.2714417881762638</v>
      </c>
      <c r="U67" s="34" t="n">
        <v>0.1938319000221628</v>
      </c>
      <c r="V67" s="34" t="n">
        <v>0.1818640754910128</v>
      </c>
      <c r="W67" s="34" t="n">
        <v>0.1684452184813618</v>
      </c>
      <c r="X67" s="34" t="n">
        <v>0.1961007419719089</v>
      </c>
      <c r="Y67" s="34" t="n">
        <v>0.1684452184813618</v>
      </c>
      <c r="Z67" s="34" t="n">
        <v>0.1550168629669733</v>
      </c>
      <c r="AA67" s="34" t="n">
        <v>0.189193875897665</v>
      </c>
      <c r="AB67" s="34" t="n">
        <v>0.1550168629669733</v>
      </c>
      <c r="AC67" s="34" t="n">
        <v>0.8449831370330267</v>
      </c>
      <c r="AD67" s="34" t="n">
        <v>0.8315547815186383</v>
      </c>
      <c r="AE67" s="34" t="n">
        <v>0.5143456997360327</v>
      </c>
      <c r="AF67" s="34" t="n">
        <v>0.4856543002639674</v>
      </c>
      <c r="AG67" s="34" t="n">
        <v>0.2869325440620031</v>
      </c>
      <c r="AH67" s="34" t="n">
        <v>0.4383296751497546</v>
      </c>
      <c r="AI67" s="34" t="n">
        <v>0.2747377634450424</v>
      </c>
      <c r="AJ67" s="34" t="n">
        <v>0.6716019568766463</v>
      </c>
      <c r="AK67" s="34" t="n">
        <v>0.3059212408685624</v>
      </c>
      <c r="AL67" s="34" t="n">
        <v>0.7657440566552638</v>
      </c>
      <c r="AM67" s="34" t="n">
        <v>0.4257586429787042</v>
      </c>
      <c r="AN67" s="34" t="n">
        <v>0.5142752069163367</v>
      </c>
      <c r="AO67" s="34" t="n">
        <v>0.2255959393262876</v>
      </c>
      <c r="AP67" s="34" t="n">
        <v>0.2150126334833176</v>
      </c>
      <c r="AQ67" s="34" t="n">
        <v>0.4484864423964934</v>
      </c>
      <c r="AR67" s="34" t="n">
        <v>0.2154294412822416</v>
      </c>
      <c r="AS67" s="34" t="n">
        <v>0.05083191235405887</v>
      </c>
      <c r="AT67" s="34" t="n">
        <v>0.02067113216126895</v>
      </c>
      <c r="AU67" s="34" t="n">
        <v>0.1402001664864903</v>
      </c>
      <c r="AV67" s="34" t="n">
        <v>0.1642824082334831</v>
      </c>
      <c r="AW67" s="34" t="n">
        <v>0.1338470270943788</v>
      </c>
      <c r="AX67" s="34" t="n">
        <v>0.02156478886601353</v>
      </c>
      <c r="AY67" s="34" t="n">
        <v>0.05083191235405889</v>
      </c>
      <c r="AZ67" s="34" t="n">
        <v>0.2023410056111258</v>
      </c>
      <c r="BA67" s="33" t="n">
        <v>4.481895093062605</v>
      </c>
      <c r="BB67" s="33" t="n">
        <v>4.725953631964853</v>
      </c>
      <c r="BC67" s="33" t="n">
        <v>9.207848725027457</v>
      </c>
      <c r="BD67" s="34" t="n">
        <v>0.6617856744710868</v>
      </c>
      <c r="BE67" s="34" t="n">
        <v>0.5476133094352025</v>
      </c>
      <c r="BF67" s="34" t="n">
        <v>0.4349286385664884</v>
      </c>
      <c r="BG67" s="34" t="n">
        <v>0.3318007395127167</v>
      </c>
      <c r="BH67" s="34" t="n">
        <v>0.243475679296399</v>
      </c>
      <c r="BI67" s="34" t="n">
        <v>0.4500034291989358</v>
      </c>
      <c r="BJ67" s="34" t="n">
        <v>0.3050688253374708</v>
      </c>
      <c r="BK67" s="34" t="n">
        <v>0.6513270416977257</v>
      </c>
      <c r="BL67" s="34" t="n">
        <v>0.4887567409452151</v>
      </c>
      <c r="BM67" s="34" t="n">
        <v>0.4146167041651776</v>
      </c>
      <c r="BN67" s="34" t="n">
        <v>0.4683243110295354</v>
      </c>
      <c r="BO67" s="24" t="inlineStr">
        <is>
          <t>1-1</t>
        </is>
      </c>
      <c r="BP67" s="34" t="n">
        <v>0.1391335068816906</v>
      </c>
      <c r="BQ67" s="24" t="inlineStr">
        <is>
          <t>0-0</t>
        </is>
      </c>
      <c r="BR67" s="34" t="n">
        <v>0.089577712685251</v>
      </c>
      <c r="BS67" s="24" t="inlineStr">
        <is>
          <t>1-0</t>
        </is>
      </c>
      <c r="BT67" s="34" t="n">
        <v>0.08766778518351691</v>
      </c>
      <c r="BU67" s="34" t="n">
        <v>0.8</v>
      </c>
      <c r="BV67" s="34" t="n">
        <v>0</v>
      </c>
      <c r="BW67" s="34" t="n">
        <v>0.8</v>
      </c>
      <c r="BX67" s="34" t="n">
        <v>0.4</v>
      </c>
      <c r="BY67" s="34" t="n">
        <v>0.8</v>
      </c>
      <c r="BZ67" s="34" t="n">
        <v>0.2</v>
      </c>
      <c r="CA67" s="33" t="n">
        <v>9.199999999999999</v>
      </c>
      <c r="CB67" s="33" t="n">
        <v>8.4</v>
      </c>
    </row>
    <row r="68">
      <c r="A68" s="29" t="n">
        <v>46326.625</v>
      </c>
      <c r="B68" s="24" t="inlineStr">
        <is>
          <t>League One</t>
        </is>
      </c>
      <c r="C68" s="24" t="inlineStr">
        <is>
          <t>Barnsley</t>
        </is>
      </c>
      <c r="D68" s="24" t="inlineStr">
        <is>
          <t>Oxford</t>
        </is>
      </c>
      <c r="E68" s="33" t="n">
        <v>1.478350521584738</v>
      </c>
      <c r="F68" s="33" t="n">
        <v>1.277034349176749</v>
      </c>
      <c r="G68" s="33" t="n">
        <v>2.755384870761487</v>
      </c>
      <c r="H68" s="34" t="n">
        <v>0.4070563461993507</v>
      </c>
      <c r="I68" s="34" t="n">
        <v>0.277690012544679</v>
      </c>
      <c r="J68" s="34" t="n">
        <v>0.3152536412559703</v>
      </c>
      <c r="K68" s="34" t="n">
        <v>0.7732195877354878</v>
      </c>
      <c r="L68" s="34" t="n">
        <v>0.5198437226523729</v>
      </c>
      <c r="M68" s="34" t="n">
        <v>0.2981530754206551</v>
      </c>
      <c r="N68" s="34" t="n">
        <v>0.5687120329220524</v>
      </c>
      <c r="O68" s="34" t="n">
        <v>0.4349023977565201</v>
      </c>
      <c r="P68" s="34" t="n">
        <v>0.3650191016529964</v>
      </c>
      <c r="Q68" s="34" t="n">
        <v>0.185738235854644</v>
      </c>
      <c r="R68" s="34" t="n">
        <v>0.1376317827090132</v>
      </c>
      <c r="S68" s="34" t="n">
        <v>0.2788631179747368</v>
      </c>
      <c r="T68" s="34" t="n">
        <v>0.2280135910242987</v>
      </c>
      <c r="U68" s="34" t="n">
        <v>0.2032743760536489</v>
      </c>
      <c r="V68" s="34" t="n">
        <v>0.1524248491032108</v>
      </c>
      <c r="W68" s="34" t="n">
        <v>0.2035745171183716</v>
      </c>
      <c r="X68" s="34" t="n">
        <v>0.2034818290809791</v>
      </c>
      <c r="Y68" s="34" t="n">
        <v>0.2035745171183716</v>
      </c>
      <c r="Z68" s="34" t="n">
        <v>0.1411158778040388</v>
      </c>
      <c r="AA68" s="34" t="n">
        <v>0.1741377634519315</v>
      </c>
      <c r="AB68" s="34" t="n">
        <v>0.1411158778040388</v>
      </c>
      <c r="AC68" s="34" t="n">
        <v>0.8588841221959611</v>
      </c>
      <c r="AD68" s="34" t="n">
        <v>0.7964254828816285</v>
      </c>
      <c r="AE68" s="34" t="n">
        <v>0.5635479963850417</v>
      </c>
      <c r="AF68" s="34" t="n">
        <v>0.4364520036149585</v>
      </c>
      <c r="AG68" s="34" t="n">
        <v>0.3127116552730657</v>
      </c>
      <c r="AH68" s="34" t="n">
        <v>0.4288004269037275</v>
      </c>
      <c r="AI68" s="34" t="n">
        <v>0.2584878905947816</v>
      </c>
      <c r="AJ68" s="34" t="n">
        <v>0.6845972330501732</v>
      </c>
      <c r="AK68" s="34" t="n">
        <v>0.3206524291181248</v>
      </c>
      <c r="AL68" s="34" t="n">
        <v>0.7984020757259116</v>
      </c>
      <c r="AM68" s="34" t="n">
        <v>0.4755466015589434</v>
      </c>
      <c r="AN68" s="34" t="n">
        <v>0.5465838519034739</v>
      </c>
      <c r="AO68" s="34" t="n">
        <v>0.2661060348212904</v>
      </c>
      <c r="AP68" s="34" t="n">
        <v>0.2170274353919066</v>
      </c>
      <c r="AQ68" s="34" t="n">
        <v>0.4774307114314534</v>
      </c>
      <c r="AR68" s="34" t="n">
        <v>0.2398857887625639</v>
      </c>
      <c r="AS68" s="34" t="n">
        <v>0.05133310334017546</v>
      </c>
      <c r="AT68" s="34" t="n">
        <v>0.0214926186887291</v>
      </c>
      <c r="AU68" s="34" t="n">
        <v>0.1532346280576048</v>
      </c>
      <c r="AV68" s="34" t="n">
        <v>0.1510153311325267</v>
      </c>
      <c r="AW68" s="34" t="n">
        <v>0.1245502840520757</v>
      </c>
      <c r="AX68" s="34" t="n">
        <v>0.02593996099703708</v>
      </c>
      <c r="AY68" s="34" t="n">
        <v>0.05133310334017546</v>
      </c>
      <c r="AZ68" s="34" t="n">
        <v>0.181214705016573</v>
      </c>
      <c r="BA68" s="33" t="n">
        <v>7.24325726141079</v>
      </c>
      <c r="BB68" s="33" t="n">
        <v>4.269137342436975</v>
      </c>
      <c r="BC68" s="33" t="n">
        <v>11.51239460384776</v>
      </c>
      <c r="BD68" s="34" t="n">
        <v>0.8376681813281239</v>
      </c>
      <c r="BE68" s="34" t="n">
        <v>0.7583741188681543</v>
      </c>
      <c r="BF68" s="34" t="n">
        <v>0.6667019619331105</v>
      </c>
      <c r="BG68" s="34" t="n">
        <v>0.5684272639483077</v>
      </c>
      <c r="BH68" s="34" t="n">
        <v>0.4698350933947241</v>
      </c>
      <c r="BI68" s="34" t="n">
        <v>0.7831005477008182</v>
      </c>
      <c r="BJ68" s="34" t="n">
        <v>0.6686911194721297</v>
      </c>
      <c r="BK68" s="34" t="n">
        <v>0.58380185853782</v>
      </c>
      <c r="BL68" s="34" t="n">
        <v>0.4151306325238905</v>
      </c>
      <c r="BM68" s="34" t="n">
        <v>0.7239149773643859</v>
      </c>
      <c r="BN68" s="34" t="n">
        <v>0.1961892786885015</v>
      </c>
      <c r="BO68" s="24" t="inlineStr">
        <is>
          <t>1-1</t>
        </is>
      </c>
      <c r="BP68" s="34" t="n">
        <v>0.1320457708617906</v>
      </c>
      <c r="BQ68" s="24" t="inlineStr">
        <is>
          <t>2-1</t>
        </is>
      </c>
      <c r="BR68" s="34" t="n">
        <v>0.08873178828481228</v>
      </c>
      <c r="BS68" s="24" t="inlineStr">
        <is>
          <t>1-0</t>
        </is>
      </c>
      <c r="BT68" s="34" t="n">
        <v>0.08199613740057651</v>
      </c>
      <c r="BU68" s="34" t="n">
        <v>0.5</v>
      </c>
      <c r="BV68" s="34" t="n">
        <v>1</v>
      </c>
      <c r="BW68" s="34" t="n">
        <v>0.5</v>
      </c>
      <c r="BX68" s="34" t="n">
        <v>1</v>
      </c>
      <c r="BY68" s="34" t="n">
        <v>0.25</v>
      </c>
      <c r="BZ68" s="34" t="n">
        <v>0.3333333333333333</v>
      </c>
      <c r="CA68" s="33" t="n">
        <v>13</v>
      </c>
      <c r="CB68" s="33" t="n">
        <v>11.33333333333333</v>
      </c>
    </row>
    <row r="69">
      <c r="A69" s="29" t="n">
        <v>46326.625</v>
      </c>
      <c r="B69" s="24" t="inlineStr">
        <is>
          <t>Championship</t>
        </is>
      </c>
      <c r="C69" s="24" t="inlineStr">
        <is>
          <t>Bolton</t>
        </is>
      </c>
      <c r="D69" s="24" t="inlineStr">
        <is>
          <t>Bristol City</t>
        </is>
      </c>
      <c r="E69" s="33" t="n">
        <v>1.327978572355693</v>
      </c>
      <c r="F69" s="33" t="n">
        <v>1.367037971739471</v>
      </c>
      <c r="G69" s="33" t="n">
        <v>2.695016544095163</v>
      </c>
      <c r="H69" s="34" t="n">
        <v>0.349531141774677</v>
      </c>
      <c r="I69" s="34" t="n">
        <v>0.282922615423469</v>
      </c>
      <c r="J69" s="34" t="n">
        <v>0.3675462428018539</v>
      </c>
      <c r="K69" s="34" t="n">
        <v>0.7626952392725743</v>
      </c>
      <c r="L69" s="34" t="n">
        <v>0.5051537590435125</v>
      </c>
      <c r="M69" s="34" t="n">
        <v>0.2848091582166724</v>
      </c>
      <c r="N69" s="34" t="n">
        <v>0.559929444562086</v>
      </c>
      <c r="O69" s="34" t="n">
        <v>0.3830566521032573</v>
      </c>
      <c r="P69" s="34" t="n">
        <v>0.3967347981941363</v>
      </c>
      <c r="Q69" s="34" t="n">
        <v>0.1493783186578045</v>
      </c>
      <c r="R69" s="34" t="n">
        <v>0.158593777888444</v>
      </c>
      <c r="S69" s="34" t="n">
        <v>0.2548608045195578</v>
      </c>
      <c r="T69" s="34" t="n">
        <v>0.2650124684233904</v>
      </c>
      <c r="U69" s="34" t="n">
        <v>0.1750580870145233</v>
      </c>
      <c r="V69" s="34" t="n">
        <v>0.185209750918356</v>
      </c>
      <c r="W69" s="34" t="n">
        <v>0.1619650821878596</v>
      </c>
      <c r="X69" s="34" t="n">
        <v>0.1875660595868174</v>
      </c>
      <c r="Y69" s="34" t="n">
        <v>0.1619650821878596</v>
      </c>
      <c r="Z69" s="34" t="n">
        <v>0.1741027227250048</v>
      </c>
      <c r="AA69" s="34" t="n">
        <v>0.1934435200768491</v>
      </c>
      <c r="AB69" s="34" t="n">
        <v>0.1741027227250048</v>
      </c>
      <c r="AC69" s="34" t="n">
        <v>0.8258972772749953</v>
      </c>
      <c r="AD69" s="34" t="n">
        <v>0.8380349178121405</v>
      </c>
      <c r="AE69" s="34" t="n">
        <v>0.4874385237809335</v>
      </c>
      <c r="AF69" s="34" t="n">
        <v>0.5125614762190663</v>
      </c>
      <c r="AG69" s="34" t="n">
        <v>0.2926703710811172</v>
      </c>
      <c r="AH69" s="34" t="n">
        <v>0.4031063469805413</v>
      </c>
      <c r="AI69" s="34" t="n">
        <v>0.3042232236653195</v>
      </c>
      <c r="AJ69" s="34" t="n">
        <v>0.723436708695083</v>
      </c>
      <c r="AK69" s="34" t="n">
        <v>0.36796554254143</v>
      </c>
      <c r="AL69" s="34" t="n">
        <v>0.7557836976946787</v>
      </c>
      <c r="AM69" s="34" t="n">
        <v>0.4115116149453724</v>
      </c>
      <c r="AN69" s="34" t="n">
        <v>0.546761670745638</v>
      </c>
      <c r="AO69" s="34" t="n">
        <v>0.2349417664545792</v>
      </c>
      <c r="AP69" s="34" t="n">
        <v>0.2446835890675922</v>
      </c>
      <c r="AQ69" s="34" t="n">
        <v>0.399730306357256</v>
      </c>
      <c r="AR69" s="34" t="n">
        <v>0.2189867834571225</v>
      </c>
      <c r="AS69" s="34" t="n">
        <v>0.05231900058745806</v>
      </c>
      <c r="AT69" s="34" t="n">
        <v>0.02136453763615175</v>
      </c>
      <c r="AU69" s="34" t="n">
        <v>0.1222013607892579</v>
      </c>
      <c r="AV69" s="34" t="n">
        <v>0.1537616578342943</v>
      </c>
      <c r="AW69" s="34" t="n">
        <v>0.1271432752320595</v>
      </c>
      <c r="AX69" s="34" t="n">
        <v>0.020604356977316</v>
      </c>
      <c r="AY69" s="34" t="n">
        <v>0.05231900058745804</v>
      </c>
      <c r="AZ69" s="34" t="n">
        <v>0.2312998149844868</v>
      </c>
      <c r="BA69" s="33" t="n">
        <v>6.329924768213329</v>
      </c>
      <c r="BB69" s="33" t="n">
        <v>4.592422779098279</v>
      </c>
      <c r="BC69" s="33" t="n">
        <v>10.92234754731161</v>
      </c>
      <c r="BD69" s="34" t="n">
        <v>0.8022090265046746</v>
      </c>
      <c r="BE69" s="34" t="n">
        <v>0.7130966015220336</v>
      </c>
      <c r="BF69" s="34" t="n">
        <v>0.6137481794217932</v>
      </c>
      <c r="BG69" s="34" t="n">
        <v>0.5110432775138456</v>
      </c>
      <c r="BH69" s="34" t="n">
        <v>0.4116818522286775</v>
      </c>
      <c r="BI69" s="34" t="n">
        <v>0.6991983466723209</v>
      </c>
      <c r="BJ69" s="34" t="n">
        <v>0.5656114535192901</v>
      </c>
      <c r="BK69" s="34" t="n">
        <v>0.6325559446749583</v>
      </c>
      <c r="BL69" s="34" t="n">
        <v>0.4677340070704918</v>
      </c>
      <c r="BM69" s="34" t="n">
        <v>0.619004559074646</v>
      </c>
      <c r="BN69" s="34" t="n">
        <v>0.2847529525116821</v>
      </c>
      <c r="BO69" s="24" t="inlineStr">
        <is>
          <t>1-1</t>
        </is>
      </c>
      <c r="BP69" s="34" t="n">
        <v>0.1348756925442881</v>
      </c>
      <c r="BQ69" s="24" t="inlineStr">
        <is>
          <t>1-2</t>
        </is>
      </c>
      <c r="BR69" s="34" t="n">
        <v>0.08380917871486368</v>
      </c>
      <c r="BS69" s="24" t="inlineStr">
        <is>
          <t>2-1</t>
        </is>
      </c>
      <c r="BT69" s="34" t="n">
        <v>0.08141455892293141</v>
      </c>
      <c r="BU69" s="34" t="n">
        <v>0.5714285714285714</v>
      </c>
      <c r="BV69" s="34" t="n">
        <v>0.8</v>
      </c>
      <c r="BW69" s="34" t="n">
        <v>0.4285714285714285</v>
      </c>
      <c r="BX69" s="34" t="n">
        <v>0.8</v>
      </c>
      <c r="BY69" s="34" t="n">
        <v>0.5714285714285714</v>
      </c>
      <c r="BZ69" s="34" t="n">
        <v>0.8</v>
      </c>
      <c r="CA69" s="33" t="n">
        <v>10.85714285714286</v>
      </c>
      <c r="CB69" s="33" t="n">
        <v>11</v>
      </c>
    </row>
    <row r="70">
      <c r="A70" s="29" t="n">
        <v>46326.625</v>
      </c>
      <c r="B70" s="24" t="inlineStr">
        <is>
          <t>Premier League</t>
        </is>
      </c>
      <c r="C70" s="24" t="inlineStr">
        <is>
          <t>Bournemouth</t>
        </is>
      </c>
      <c r="D70" s="24" t="inlineStr">
        <is>
          <t>Leeds</t>
        </is>
      </c>
      <c r="E70" s="33" t="n">
        <v>1.675849030362088</v>
      </c>
      <c r="F70" s="33" t="n">
        <v>1.245497530152729</v>
      </c>
      <c r="G70" s="33" t="n">
        <v>2.921346560514817</v>
      </c>
      <c r="H70" s="34" t="n">
        <v>0.4635845424674959</v>
      </c>
      <c r="I70" s="34" t="n">
        <v>0.2629696396972331</v>
      </c>
      <c r="J70" s="34" t="n">
        <v>0.2734458178352709</v>
      </c>
      <c r="K70" s="34" t="n">
        <v>0.8000338260865467</v>
      </c>
      <c r="L70" s="34" t="n">
        <v>0.558958657123254</v>
      </c>
      <c r="M70" s="34" t="n">
        <v>0.3351514689082742</v>
      </c>
      <c r="N70" s="34" t="n">
        <v>0.5901562413744311</v>
      </c>
      <c r="O70" s="34" t="n">
        <v>0.4992161525708991</v>
      </c>
      <c r="P70" s="34" t="n">
        <v>0.3537509522079007</v>
      </c>
      <c r="Q70" s="34" t="n">
        <v>0.236414256370469</v>
      </c>
      <c r="R70" s="34" t="n">
        <v>0.1305258244807331</v>
      </c>
      <c r="S70" s="34" t="n">
        <v>0.2877977103578217</v>
      </c>
      <c r="T70" s="34" t="n">
        <v>0.1871495146949065</v>
      </c>
      <c r="U70" s="34" t="n">
        <v>0.2226942439306622</v>
      </c>
      <c r="V70" s="34" t="n">
        <v>0.122046048267747</v>
      </c>
      <c r="W70" s="34" t="n">
        <v>0.2512527158814247</v>
      </c>
      <c r="X70" s="34" t="n">
        <v>0.2123318265860712</v>
      </c>
      <c r="Y70" s="34" t="n">
        <v>0.2512527158814247</v>
      </c>
      <c r="Z70" s="34" t="n">
        <v>0.1185269465978919</v>
      </c>
      <c r="AA70" s="34" t="n">
        <v>0.154918871237379</v>
      </c>
      <c r="AB70" s="34" t="n">
        <v>0.1185269465978919</v>
      </c>
      <c r="AC70" s="34" t="n">
        <v>0.881473053402108</v>
      </c>
      <c r="AD70" s="34" t="n">
        <v>0.7487472841185753</v>
      </c>
      <c r="AE70" s="34" t="n">
        <v>0.6289897505403421</v>
      </c>
      <c r="AF70" s="34" t="n">
        <v>0.3710102494596577</v>
      </c>
      <c r="AG70" s="34" t="n">
        <v>0.359374136345704</v>
      </c>
      <c r="AH70" s="34" t="n">
        <v>0.3988332339189351</v>
      </c>
      <c r="AI70" s="34" t="n">
        <v>0.2417925261280243</v>
      </c>
      <c r="AJ70" s="34" t="n">
        <v>0.7253160336972736</v>
      </c>
      <c r="AK70" s="34" t="n">
        <v>0.3703874226995164</v>
      </c>
      <c r="AL70" s="34" t="n">
        <v>0.8039160715253402</v>
      </c>
      <c r="AM70" s="34" t="n">
        <v>0.4844529786628508</v>
      </c>
      <c r="AN70" s="34" t="n">
        <v>0.5830932164242535</v>
      </c>
      <c r="AO70" s="34" t="n">
        <v>0.3178872478808559</v>
      </c>
      <c r="AP70" s="34" t="n">
        <v>0.2120910150651282</v>
      </c>
      <c r="AQ70" s="34" t="n">
        <v>0.4532351378358163</v>
      </c>
      <c r="AR70" s="34" t="n">
        <v>0.2883738027522722</v>
      </c>
      <c r="AS70" s="34" t="n">
        <v>0.05132599641497301</v>
      </c>
      <c r="AT70" s="34" t="n">
        <v>0.01967407144739633</v>
      </c>
      <c r="AU70" s="34" t="n">
        <v>0.1576183763934056</v>
      </c>
      <c r="AV70" s="34" t="n">
        <v>0.1378327118233243</v>
      </c>
      <c r="AW70" s="34" t="n">
        <v>0.1033818626598529</v>
      </c>
      <c r="AX70" s="34" t="n">
        <v>0.02883466403443285</v>
      </c>
      <c r="AY70" s="34" t="n">
        <v>0.05132599641497299</v>
      </c>
      <c r="AZ70" s="34" t="n">
        <v>0.1616316825726574</v>
      </c>
      <c r="BA70" s="33" t="n">
        <v>5.382651912167958</v>
      </c>
      <c r="BB70" s="33" t="n">
        <v>4.538371134229108</v>
      </c>
      <c r="BC70" s="33" t="n">
        <v>9.921023046397066</v>
      </c>
      <c r="BD70" s="34" t="n">
        <v>0.7273367923329628</v>
      </c>
      <c r="BE70" s="34" t="n">
        <v>0.6223758275695578</v>
      </c>
      <c r="BF70" s="34" t="n">
        <v>0.5130384270103101</v>
      </c>
      <c r="BG70" s="34" t="n">
        <v>0.4074254798822498</v>
      </c>
      <c r="BH70" s="34" t="n">
        <v>0.3119565573439035</v>
      </c>
      <c r="BI70" s="34" t="n">
        <v>0.584793378885343</v>
      </c>
      <c r="BJ70" s="34" t="n">
        <v>0.4382236895615154</v>
      </c>
      <c r="BK70" s="34" t="n">
        <v>0.624730808800266</v>
      </c>
      <c r="BL70" s="34" t="n">
        <v>0.4590988201749121</v>
      </c>
      <c r="BM70" s="34" t="n">
        <v>0.5334709102079485</v>
      </c>
      <c r="BN70" s="34" t="n">
        <v>0.3573161635651291</v>
      </c>
      <c r="BO70" s="24" t="inlineStr">
        <is>
          <t>1-1</t>
        </is>
      </c>
      <c r="BP70" s="34" t="n">
        <v>0.1236649106372671</v>
      </c>
      <c r="BQ70" s="24" t="inlineStr">
        <is>
          <t>2-1</t>
        </is>
      </c>
      <c r="BR70" s="34" t="n">
        <v>0.09420169117330836</v>
      </c>
      <c r="BS70" s="24" t="inlineStr">
        <is>
          <t>1-0</t>
        </is>
      </c>
      <c r="BT70" s="34" t="n">
        <v>0.07902097824711643</v>
      </c>
      <c r="BU70" s="34" t="n">
        <v>0.5</v>
      </c>
      <c r="BV70" s="34" t="n">
        <v>0</v>
      </c>
      <c r="BW70" s="34" t="n">
        <v>1</v>
      </c>
      <c r="BX70" s="34" t="n">
        <v>0.5</v>
      </c>
      <c r="BY70" s="34" t="n">
        <v>1</v>
      </c>
      <c r="BZ70" s="34" t="n">
        <v>0.5</v>
      </c>
      <c r="CA70" s="33" t="n">
        <v>14</v>
      </c>
      <c r="CB70" s="33" t="n">
        <v>8</v>
      </c>
    </row>
    <row r="71">
      <c r="A71" s="29" t="n">
        <v>46326.625</v>
      </c>
      <c r="B71" s="24" t="inlineStr">
        <is>
          <t>Premier League</t>
        </is>
      </c>
      <c r="C71" s="24" t="inlineStr">
        <is>
          <t>Brentford</t>
        </is>
      </c>
      <c r="D71" s="24" t="inlineStr">
        <is>
          <t>Nott'm Forest</t>
        </is>
      </c>
      <c r="E71" s="33" t="n">
        <v>1.631337637315757</v>
      </c>
      <c r="F71" s="33" t="n">
        <v>1.344650498271104</v>
      </c>
      <c r="G71" s="33" t="n">
        <v>2.975988135586861</v>
      </c>
      <c r="H71" s="34" t="n">
        <v>0.4311813079982924</v>
      </c>
      <c r="I71" s="34" t="n">
        <v>0.2637766340304376</v>
      </c>
      <c r="J71" s="34" t="n">
        <v>0.3050420579712701</v>
      </c>
      <c r="K71" s="34" t="n">
        <v>0.8084227905462364</v>
      </c>
      <c r="L71" s="34" t="n">
        <v>0.571408176249809</v>
      </c>
      <c r="M71" s="34" t="n">
        <v>0.347387693403425</v>
      </c>
      <c r="N71" s="34" t="n">
        <v>0.6058849635910052</v>
      </c>
      <c r="O71" s="34" t="n">
        <v>0.4851316694951289</v>
      </c>
      <c r="P71" s="34" t="n">
        <v>0.3889117884978668</v>
      </c>
      <c r="Q71" s="34" t="n">
        <v>0.2247698378840754</v>
      </c>
      <c r="R71" s="34" t="n">
        <v>0.1532904439108587</v>
      </c>
      <c r="S71" s="34" t="n">
        <v>0.2606308325922081</v>
      </c>
      <c r="T71" s="34" t="n">
        <v>0.1956679079124531</v>
      </c>
      <c r="U71" s="34" t="n">
        <v>0.198447128496542</v>
      </c>
      <c r="V71" s="34" t="n">
        <v>0.133484203816787</v>
      </c>
      <c r="W71" s="34" t="n">
        <v>0.2277512380199762</v>
      </c>
      <c r="X71" s="34" t="n">
        <v>0.2034300699783163</v>
      </c>
      <c r="Y71" s="34" t="n">
        <v>0.2277512380199762</v>
      </c>
      <c r="Z71" s="34" t="n">
        <v>0.1393281797931397</v>
      </c>
      <c r="AA71" s="34" t="n">
        <v>0.1657138781781304</v>
      </c>
      <c r="AB71" s="34" t="n">
        <v>0.1393281797931397</v>
      </c>
      <c r="AC71" s="34" t="n">
        <v>0.8606718202068605</v>
      </c>
      <c r="AD71" s="34" t="n">
        <v>0.7722487619800241</v>
      </c>
      <c r="AE71" s="34" t="n">
        <v>0.5856664266970829</v>
      </c>
      <c r="AF71" s="34" t="n">
        <v>0.4143335733029171</v>
      </c>
      <c r="AG71" s="34" t="n">
        <v>0.340887110550238</v>
      </c>
      <c r="AH71" s="34" t="n">
        <v>0.3961382739946596</v>
      </c>
      <c r="AI71" s="34" t="n">
        <v>0.2629745239238551</v>
      </c>
      <c r="AJ71" s="34" t="n">
        <v>0.7318751220737028</v>
      </c>
      <c r="AK71" s="34" t="n">
        <v>0.3789415982736146</v>
      </c>
      <c r="AL71" s="34" t="n">
        <v>0.8098012481129392</v>
      </c>
      <c r="AM71" s="34" t="n">
        <v>0.4941304749431636</v>
      </c>
      <c r="AN71" s="34" t="n">
        <v>0.5926733873180943</v>
      </c>
      <c r="AO71" s="34" t="n">
        <v>0.3070598436668396</v>
      </c>
      <c r="AP71" s="34" t="n">
        <v>0.2365166939739186</v>
      </c>
      <c r="AQ71" s="34" t="n">
        <v>0.455321749395142</v>
      </c>
      <c r="AR71" s="34" t="n">
        <v>0.2662424202439049</v>
      </c>
      <c r="AS71" s="34" t="n">
        <v>0.05259635137948035</v>
      </c>
      <c r="AT71" s="34" t="n">
        <v>0.02204811271093812</v>
      </c>
      <c r="AU71" s="34" t="n">
        <v>0.1478100712986942</v>
      </c>
      <c r="AV71" s="34" t="n">
        <v>0.1362103570945057</v>
      </c>
      <c r="AW71" s="34" t="n">
        <v>0.1121175952021235</v>
      </c>
      <c r="AX71" s="34" t="n">
        <v>0.02831542404372949</v>
      </c>
      <c r="AY71" s="34" t="n">
        <v>0.05259635137948036</v>
      </c>
      <c r="AZ71" s="34" t="n">
        <v>0.182062571038249</v>
      </c>
      <c r="BA71" s="33" t="n">
        <v>5.070614120158221</v>
      </c>
      <c r="BB71" s="33" t="n">
        <v>4.176204601925451</v>
      </c>
      <c r="BC71" s="33" t="n">
        <v>9.246818722083672</v>
      </c>
      <c r="BD71" s="34" t="n">
        <v>0.6656359172373019</v>
      </c>
      <c r="BE71" s="34" t="n">
        <v>0.5518949894107842</v>
      </c>
      <c r="BF71" s="34" t="n">
        <v>0.4392893072722241</v>
      </c>
      <c r="BG71" s="34" t="n">
        <v>0.3359153048549607</v>
      </c>
      <c r="BH71" s="34" t="n">
        <v>0.2471059327707152</v>
      </c>
      <c r="BI71" s="34" t="n">
        <v>0.5407729918279636</v>
      </c>
      <c r="BJ71" s="34" t="n">
        <v>0.3928101438128331</v>
      </c>
      <c r="BK71" s="34" t="n">
        <v>0.5689236864945001</v>
      </c>
      <c r="BL71" s="34" t="n">
        <v>0.3996340285079696</v>
      </c>
      <c r="BM71" s="34" t="n">
        <v>0.5404625052216855</v>
      </c>
      <c r="BN71" s="34" t="n">
        <v>0.3457612758834942</v>
      </c>
      <c r="BO71" s="24" t="inlineStr">
        <is>
          <t>1-1</t>
        </is>
      </c>
      <c r="BP71" s="34" t="n">
        <v>0.1230527577935473</v>
      </c>
      <c r="BQ71" s="24" t="inlineStr">
        <is>
          <t>2-1</t>
        </is>
      </c>
      <c r="BR71" s="34" t="n">
        <v>0.09124572507459711</v>
      </c>
      <c r="BS71" s="24" t="inlineStr">
        <is>
          <t>1-2</t>
        </is>
      </c>
      <c r="BT71" s="34" t="n">
        <v>0.07521043276396679</v>
      </c>
      <c r="BU71" s="34" t="n">
        <v>0.5</v>
      </c>
      <c r="BV71" s="34" t="n">
        <v>0.5</v>
      </c>
      <c r="BW71" s="34" t="n">
        <v>0.5</v>
      </c>
      <c r="BX71" s="34" t="n">
        <v>0.5</v>
      </c>
      <c r="BY71" s="34" t="n">
        <v>1</v>
      </c>
      <c r="BZ71" s="34" t="n">
        <v>0.5</v>
      </c>
      <c r="CA71" s="33" t="n">
        <v>10.5</v>
      </c>
      <c r="CB71" s="33" t="n">
        <v>6.5</v>
      </c>
    </row>
    <row r="72">
      <c r="A72" s="29" t="n">
        <v>46326.625</v>
      </c>
      <c r="B72" s="24" t="inlineStr">
        <is>
          <t>Championship</t>
        </is>
      </c>
      <c r="C72" s="24" t="inlineStr">
        <is>
          <t>Burnley</t>
        </is>
      </c>
      <c r="D72" s="24" t="inlineStr">
        <is>
          <t>Portsmouth</t>
        </is>
      </c>
      <c r="E72" s="33" t="n">
        <v>1.618643930033339</v>
      </c>
      <c r="F72" s="33" t="n">
        <v>1.07245763897745</v>
      </c>
      <c r="G72" s="33" t="n">
        <v>2.691101569010789</v>
      </c>
      <c r="H72" s="34" t="n">
        <v>0.4889214806338987</v>
      </c>
      <c r="I72" s="34" t="n">
        <v>0.2711367629170217</v>
      </c>
      <c r="J72" s="34" t="n">
        <v>0.2399417564490795</v>
      </c>
      <c r="K72" s="34" t="n">
        <v>0.7614907949867039</v>
      </c>
      <c r="L72" s="34" t="n">
        <v>0.5041926268111132</v>
      </c>
      <c r="M72" s="34" t="n">
        <v>0.2839461538820461</v>
      </c>
      <c r="N72" s="34" t="n">
        <v>0.5392429194842064</v>
      </c>
      <c r="O72" s="34" t="n">
        <v>0.4810699511349967</v>
      </c>
      <c r="P72" s="34" t="n">
        <v>0.2908742817233332</v>
      </c>
      <c r="Q72" s="34" t="n">
        <v>0.2214697524881593</v>
      </c>
      <c r="R72" s="34" t="n">
        <v>0.09410020993092283</v>
      </c>
      <c r="S72" s="34" t="n">
        <v>0.3421665683003052</v>
      </c>
      <c r="T72" s="34" t="n">
        <v>0.1981674724514366</v>
      </c>
      <c r="U72" s="34" t="n">
        <v>0.2625896080643568</v>
      </c>
      <c r="V72" s="34" t="n">
        <v>0.1185905122154883</v>
      </c>
      <c r="W72" s="34" t="n">
        <v>0.2637597465879106</v>
      </c>
      <c r="X72" s="34" t="n">
        <v>0.2251617340459881</v>
      </c>
      <c r="Y72" s="34" t="n">
        <v>0.2637597465879106</v>
      </c>
      <c r="Z72" s="34" t="n">
        <v>0.09472918972956365</v>
      </c>
      <c r="AA72" s="34" t="n">
        <v>0.1452125667195159</v>
      </c>
      <c r="AB72" s="34" t="n">
        <v>0.09472918972956365</v>
      </c>
      <c r="AC72" s="34" t="n">
        <v>0.9052708102704363</v>
      </c>
      <c r="AD72" s="34" t="n">
        <v>0.7362402534120894</v>
      </c>
      <c r="AE72" s="34" t="n">
        <v>0.6708000290845193</v>
      </c>
      <c r="AF72" s="34" t="n">
        <v>0.3291999709154806</v>
      </c>
      <c r="AG72" s="34" t="n">
        <v>0.3816092276080132</v>
      </c>
      <c r="AH72" s="34" t="n">
        <v>0.3977693718705265</v>
      </c>
      <c r="AI72" s="34" t="n">
        <v>0.2206212620755531</v>
      </c>
      <c r="AJ72" s="34" t="n">
        <v>0.7229198433880812</v>
      </c>
      <c r="AK72" s="34" t="n">
        <v>0.3673016100159775</v>
      </c>
      <c r="AL72" s="34" t="n">
        <v>0.7552830710371436</v>
      </c>
      <c r="AM72" s="34" t="n">
        <v>0.4108062227915588</v>
      </c>
      <c r="AN72" s="34" t="n">
        <v>0.5460091194278409</v>
      </c>
      <c r="AO72" s="34" t="n">
        <v>0.3072264593268823</v>
      </c>
      <c r="AP72" s="34" t="n">
        <v>0.1719081522924009</v>
      </c>
      <c r="AQ72" s="34" t="n">
        <v>0.3995974225014869</v>
      </c>
      <c r="AR72" s="34" t="n">
        <v>0.3175173216475293</v>
      </c>
      <c r="AS72" s="34" t="n">
        <v>0.04911612902178709</v>
      </c>
      <c r="AT72" s="34" t="n">
        <v>0.01497565146957101</v>
      </c>
      <c r="AU72" s="34" t="n">
        <v>0.1581584268582563</v>
      </c>
      <c r="AV72" s="34" t="n">
        <v>0.149362862110918</v>
      </c>
      <c r="AW72" s="34" t="n">
        <v>0.09024796245314111</v>
      </c>
      <c r="AX72" s="34" t="n">
        <v>0.02501653486738088</v>
      </c>
      <c r="AY72" s="34" t="n">
        <v>0.04911612902178709</v>
      </c>
      <c r="AZ72" s="34" t="n">
        <v>0.1464885205421161</v>
      </c>
      <c r="BA72" s="33" t="n">
        <v>5.337661508823588</v>
      </c>
      <c r="BB72" s="33" t="n">
        <v>4.969064989119677</v>
      </c>
      <c r="BC72" s="33" t="n">
        <v>10.30672649794327</v>
      </c>
      <c r="BD72" s="34" t="n">
        <v>0.7584873767099748</v>
      </c>
      <c r="BE72" s="34" t="n">
        <v>0.6593777539076842</v>
      </c>
      <c r="BF72" s="34" t="n">
        <v>0.5532935914316622</v>
      </c>
      <c r="BG72" s="34" t="n">
        <v>0.4480022236581799</v>
      </c>
      <c r="BH72" s="34" t="n">
        <v>0.3502038968089423</v>
      </c>
      <c r="BI72" s="34" t="n">
        <v>0.5786355452831347</v>
      </c>
      <c r="BJ72" s="34" t="n">
        <v>0.4317554596933638</v>
      </c>
      <c r="BK72" s="34" t="n">
        <v>0.6834751963356981</v>
      </c>
      <c r="BL72" s="34" t="n">
        <v>0.5258024211736645</v>
      </c>
      <c r="BM72" s="34" t="n">
        <v>0.4835103095517234</v>
      </c>
      <c r="BN72" s="34" t="n">
        <v>0.4079866822590429</v>
      </c>
      <c r="BO72" s="24" t="inlineStr">
        <is>
          <t>1-1</t>
        </is>
      </c>
      <c r="BP72" s="34" t="n">
        <v>0.1294774386234452</v>
      </c>
      <c r="BQ72" s="24" t="inlineStr">
        <is>
          <t>1-0</t>
        </is>
      </c>
      <c r="BR72" s="34" t="n">
        <v>0.09798355377209951</v>
      </c>
      <c r="BS72" s="24" t="inlineStr">
        <is>
          <t>2-1</t>
        </is>
      </c>
      <c r="BT72" s="34" t="n">
        <v>0.09526266822913806</v>
      </c>
      <c r="BU72" s="34" t="n">
        <v>0.6666666666666666</v>
      </c>
      <c r="BV72" s="34" t="n">
        <v>0.6</v>
      </c>
      <c r="BW72" s="34" t="n">
        <v>1</v>
      </c>
      <c r="BX72" s="34" t="n">
        <v>0.6</v>
      </c>
      <c r="BY72" s="34" t="n">
        <v>0.8333333333333334</v>
      </c>
      <c r="BZ72" s="34" t="n">
        <v>0.8</v>
      </c>
      <c r="CA72" s="33" t="n">
        <v>9</v>
      </c>
      <c r="CB72" s="33" t="n">
        <v>11.6</v>
      </c>
    </row>
    <row r="73">
      <c r="A73" s="29" t="n">
        <v>46326.625</v>
      </c>
      <c r="B73" s="24" t="inlineStr">
        <is>
          <t>League Two</t>
        </is>
      </c>
      <c r="C73" s="24" t="inlineStr">
        <is>
          <t>Colchester</t>
        </is>
      </c>
      <c r="D73" s="24" t="inlineStr">
        <is>
          <t>Walsall</t>
        </is>
      </c>
      <c r="E73" s="33" t="n">
        <v>1.429102117921843</v>
      </c>
      <c r="F73" s="33" t="n">
        <v>1.273353874142352</v>
      </c>
      <c r="G73" s="33" t="n">
        <v>2.702455992064195</v>
      </c>
      <c r="H73" s="34" t="n">
        <v>0.3950723538957128</v>
      </c>
      <c r="I73" s="34" t="n">
        <v>0.2815351639812071</v>
      </c>
      <c r="J73" s="34" t="n">
        <v>0.3233924821230801</v>
      </c>
      <c r="K73" s="34" t="n">
        <v>0.7639845443997845</v>
      </c>
      <c r="L73" s="34" t="n">
        <v>0.506976721689962</v>
      </c>
      <c r="M73" s="34" t="n">
        <v>0.2864490386491453</v>
      </c>
      <c r="N73" s="34" t="n">
        <v>0.5598251079142365</v>
      </c>
      <c r="O73" s="34" t="n">
        <v>0.4181718106929034</v>
      </c>
      <c r="P73" s="34" t="n">
        <v>0.3637078995401208</v>
      </c>
      <c r="Q73" s="34" t="n">
        <v>0.1735779702084733</v>
      </c>
      <c r="R73" s="34" t="n">
        <v>0.1367957657359673</v>
      </c>
      <c r="S73" s="34" t="n">
        <v>0.2798913568614246</v>
      </c>
      <c r="T73" s="34" t="n">
        <v>0.2395239726705542</v>
      </c>
      <c r="U73" s="34" t="n">
        <v>0.2006509194152094</v>
      </c>
      <c r="V73" s="34" t="n">
        <v>0.160283535224339</v>
      </c>
      <c r="W73" s="34" t="n">
        <v>0.193454375384031</v>
      </c>
      <c r="X73" s="34" t="n">
        <v>0.2016179785116819</v>
      </c>
      <c r="Y73" s="34" t="n">
        <v>0.193454375384031</v>
      </c>
      <c r="Z73" s="34" t="n">
        <v>0.145077061863996</v>
      </c>
      <c r="AA73" s="34" t="n">
        <v>0.1783154202590841</v>
      </c>
      <c r="AB73" s="34" t="n">
        <v>0.145077061863996</v>
      </c>
      <c r="AC73" s="34" t="n">
        <v>0.854922938136004</v>
      </c>
      <c r="AD73" s="34" t="n">
        <v>0.806545624615969</v>
      </c>
      <c r="AE73" s="34" t="n">
        <v>0.5498840501156815</v>
      </c>
      <c r="AF73" s="34" t="n">
        <v>0.4501159498843185</v>
      </c>
      <c r="AG73" s="34" t="n">
        <v>0.309169548873316</v>
      </c>
      <c r="AH73" s="34" t="n">
        <v>0.4249160409265304</v>
      </c>
      <c r="AI73" s="34" t="n">
        <v>0.2659143805952483</v>
      </c>
      <c r="AJ73" s="34" t="n">
        <v>0.6906436350321037</v>
      </c>
      <c r="AK73" s="34" t="n">
        <v>0.3276877291590454</v>
      </c>
      <c r="AL73" s="34" t="n">
        <v>0.7832898668069037</v>
      </c>
      <c r="AM73" s="34" t="n">
        <v>0.4518976262139379</v>
      </c>
      <c r="AN73" s="34" t="n">
        <v>0.5409741608953323</v>
      </c>
      <c r="AO73" s="34" t="n">
        <v>0.2563624134756665</v>
      </c>
      <c r="AP73" s="34" t="n">
        <v>0.2180739319388179</v>
      </c>
      <c r="AQ73" s="34" t="n">
        <v>0.4548956974043229</v>
      </c>
      <c r="AR73" s="34" t="n">
        <v>0.236667250936841</v>
      </c>
      <c r="AS73" s="34" t="n">
        <v>0.05152867662257011</v>
      </c>
      <c r="AT73" s="34" t="n">
        <v>0.02097352396069476</v>
      </c>
      <c r="AU73" s="34" t="n">
        <v>0.1463162501613575</v>
      </c>
      <c r="AV73" s="34" t="n">
        <v>0.1540781953840556</v>
      </c>
      <c r="AW73" s="34" t="n">
        <v>0.1245214769090057</v>
      </c>
      <c r="AX73" s="34" t="n">
        <v>0.02428852761767169</v>
      </c>
      <c r="AY73" s="34" t="n">
        <v>0.05152867662257011</v>
      </c>
      <c r="AZ73" s="34" t="n">
        <v>0.1900970910412949</v>
      </c>
      <c r="BA73" s="33" t="n">
        <v>5.858936681806036</v>
      </c>
      <c r="BB73" s="33" t="n">
        <v>4.651242318995458</v>
      </c>
      <c r="BC73" s="33" t="n">
        <v>10.51017900080149</v>
      </c>
      <c r="BD73" s="34" t="n">
        <v>0.7737347280540509</v>
      </c>
      <c r="BE73" s="34" t="n">
        <v>0.67786483530783</v>
      </c>
      <c r="BF73" s="34" t="n">
        <v>0.5738223008296222</v>
      </c>
      <c r="BG73" s="34" t="n">
        <v>0.4691222020908814</v>
      </c>
      <c r="BH73" s="34" t="n">
        <v>0.3705215694276455</v>
      </c>
      <c r="BI73" s="34" t="n">
        <v>0.6459594431835843</v>
      </c>
      <c r="BJ73" s="34" t="n">
        <v>0.5045808370855102</v>
      </c>
      <c r="BK73" s="34" t="n">
        <v>0.6409226315539877</v>
      </c>
      <c r="BL73" s="34" t="n">
        <v>0.4770501051711856</v>
      </c>
      <c r="BM73" s="34" t="n">
        <v>0.5691725534031763</v>
      </c>
      <c r="BN73" s="34" t="n">
        <v>0.3278312029927432</v>
      </c>
      <c r="BO73" s="24" t="inlineStr">
        <is>
          <t>1-1</t>
        </is>
      </c>
      <c r="BP73" s="34" t="n">
        <v>0.1341972250807653</v>
      </c>
      <c r="BQ73" s="24" t="inlineStr">
        <is>
          <t>2-1</t>
        </is>
      </c>
      <c r="BR73" s="34" t="n">
        <v>0.0871734266282527</v>
      </c>
      <c r="BS73" s="24" t="inlineStr">
        <is>
          <t>1-0</t>
        </is>
      </c>
      <c r="BT73" s="34" t="n">
        <v>0.08360824391917389</v>
      </c>
      <c r="BU73" s="34" t="n">
        <v>0.6</v>
      </c>
      <c r="BV73" s="34" t="n">
        <v>0.6</v>
      </c>
      <c r="BW73" s="34" t="n">
        <v>0.6</v>
      </c>
      <c r="BX73" s="34" t="n">
        <v>0.4</v>
      </c>
      <c r="BY73" s="34" t="n">
        <v>0.8</v>
      </c>
      <c r="BZ73" s="34" t="n">
        <v>0.4</v>
      </c>
      <c r="CA73" s="33" t="n">
        <v>9.199999999999999</v>
      </c>
      <c r="CB73" s="33" t="n">
        <v>12.6</v>
      </c>
    </row>
    <row r="74">
      <c r="A74" s="29" t="n">
        <v>46326.625</v>
      </c>
      <c r="B74" s="24" t="inlineStr">
        <is>
          <t>Premier League</t>
        </is>
      </c>
      <c r="C74" s="24" t="inlineStr">
        <is>
          <t>Coventry</t>
        </is>
      </c>
      <c r="D74" s="24" t="inlineStr">
        <is>
          <t>Sunderland</t>
        </is>
      </c>
      <c r="E74" s="33" t="n">
        <v>1.405846600551402</v>
      </c>
      <c r="F74" s="33" t="n">
        <v>1.497808548112962</v>
      </c>
      <c r="G74" s="33" t="n">
        <v>2.903655148664364</v>
      </c>
      <c r="H74" s="34" t="n">
        <v>0.3442986536509269</v>
      </c>
      <c r="I74" s="34" t="n">
        <v>0.2703756930872251</v>
      </c>
      <c r="J74" s="34" t="n">
        <v>0.3853256532618478</v>
      </c>
      <c r="K74" s="34" t="n">
        <v>0.7975357237052586</v>
      </c>
      <c r="L74" s="34" t="n">
        <v>0.5548816496429809</v>
      </c>
      <c r="M74" s="34" t="n">
        <v>0.3311935838250338</v>
      </c>
      <c r="N74" s="34" t="n">
        <v>0.5975871464144555</v>
      </c>
      <c r="O74" s="34" t="n">
        <v>0.4101838775520819</v>
      </c>
      <c r="P74" s="34" t="n">
        <v>0.4414405595420395</v>
      </c>
      <c r="Q74" s="34" t="n">
        <v>0.1679166990861782</v>
      </c>
      <c r="R74" s="34" t="n">
        <v>0.1906028290006445</v>
      </c>
      <c r="S74" s="34" t="n">
        <v>0.2236197969936244</v>
      </c>
      <c r="T74" s="34" t="n">
        <v>0.2451594886859107</v>
      </c>
      <c r="U74" s="34" t="n">
        <v>0.1572533648996338</v>
      </c>
      <c r="V74" s="34" t="n">
        <v>0.1787930565919201</v>
      </c>
      <c r="W74" s="34" t="n">
        <v>0.1635859371582986</v>
      </c>
      <c r="X74" s="34" t="n">
        <v>0.1807127164926282</v>
      </c>
      <c r="Y74" s="34" t="n">
        <v>0.1635859371582986</v>
      </c>
      <c r="Z74" s="34" t="n">
        <v>0.1920366752902281</v>
      </c>
      <c r="AA74" s="34" t="n">
        <v>0.1932889779716198</v>
      </c>
      <c r="AB74" s="34" t="n">
        <v>0.1920366752902281</v>
      </c>
      <c r="AC74" s="34" t="n">
        <v>0.8079633247097719</v>
      </c>
      <c r="AD74" s="34" t="n">
        <v>0.8364140628417014</v>
      </c>
      <c r="AE74" s="34" t="n">
        <v>0.4718848459253525</v>
      </c>
      <c r="AF74" s="34" t="n">
        <v>0.5281151540746473</v>
      </c>
      <c r="AG74" s="34" t="n">
        <v>0.2857928627010878</v>
      </c>
      <c r="AH74" s="34" t="n">
        <v>0.403183271282637</v>
      </c>
      <c r="AI74" s="34" t="n">
        <v>0.3110238067082</v>
      </c>
      <c r="AJ74" s="34" t="n">
        <v>0.7231581869840213</v>
      </c>
      <c r="AK74" s="34" t="n">
        <v>0.3676076934110089</v>
      </c>
      <c r="AL74" s="34" t="n">
        <v>0.8019718606787487</v>
      </c>
      <c r="AM74" s="34" t="n">
        <v>0.4812953467729693</v>
      </c>
      <c r="AN74" s="34" t="n">
        <v>0.5799525167806461</v>
      </c>
      <c r="AO74" s="34" t="n">
        <v>0.2516289826860464</v>
      </c>
      <c r="AP74" s="34" t="n">
        <v>0.2743175896815264</v>
      </c>
      <c r="AQ74" s="34" t="n">
        <v>0.4525488760538216</v>
      </c>
      <c r="AR74" s="34" t="n">
        <v>0.2071855523224498</v>
      </c>
      <c r="AS74" s="34" t="n">
        <v>0.05297314971154872</v>
      </c>
      <c r="AT74" s="34" t="n">
        <v>0.02563403074239198</v>
      </c>
      <c r="AU74" s="34" t="n">
        <v>0.1250316247624417</v>
      </c>
      <c r="AV74" s="34" t="n">
        <v>0.1413413509551518</v>
      </c>
      <c r="AW74" s="34" t="n">
        <v>0.1368101279301929</v>
      </c>
      <c r="AX74" s="34" t="n">
        <v>0.02362520183502688</v>
      </c>
      <c r="AY74" s="34" t="n">
        <v>0.05297314971154873</v>
      </c>
      <c r="AZ74" s="34" t="n">
        <v>0.2344253148986016</v>
      </c>
      <c r="BA74" s="33" t="n">
        <v>4.868644453412192</v>
      </c>
      <c r="BB74" s="33" t="n">
        <v>4.299034149040906</v>
      </c>
      <c r="BC74" s="33" t="n">
        <v>9.167678602453098</v>
      </c>
      <c r="BD74" s="34" t="n">
        <v>0.6577846209474343</v>
      </c>
      <c r="BE74" s="34" t="n">
        <v>0.5431778730473829</v>
      </c>
      <c r="BF74" s="34" t="n">
        <v>0.4304255428984388</v>
      </c>
      <c r="BG74" s="34" t="n">
        <v>0.327565109676307</v>
      </c>
      <c r="BH74" s="34" t="n">
        <v>0.2397503302917231</v>
      </c>
      <c r="BI74" s="34" t="n">
        <v>0.5107011342119501</v>
      </c>
      <c r="BJ74" s="34" t="n">
        <v>0.3628727071330043</v>
      </c>
      <c r="BK74" s="34" t="n">
        <v>0.5885068016806618</v>
      </c>
      <c r="BL74" s="34" t="n">
        <v>0.4200844143107527</v>
      </c>
      <c r="BM74" s="34" t="n">
        <v>0.5045043120026979</v>
      </c>
      <c r="BN74" s="34" t="n">
        <v>0.3791889798934422</v>
      </c>
      <c r="BO74" s="24" t="inlineStr">
        <is>
          <t>1-1</t>
        </is>
      </c>
      <c r="BP74" s="34" t="n">
        <v>0.1269830870328515</v>
      </c>
      <c r="BQ74" s="24" t="inlineStr">
        <is>
          <t>1-2</t>
        </is>
      </c>
      <c r="BR74" s="34" t="n">
        <v>0.08645288782889868</v>
      </c>
      <c r="BS74" s="24" t="inlineStr">
        <is>
          <t>2-1</t>
        </is>
      </c>
      <c r="BT74" s="34" t="n">
        <v>0.08114488237848044</v>
      </c>
      <c r="BU74" s="34" t="n">
        <v>0.5</v>
      </c>
      <c r="BV74" s="34" t="n">
        <v>0.5</v>
      </c>
      <c r="BW74" s="34" t="n">
        <v>0</v>
      </c>
      <c r="BX74" s="34" t="n">
        <v>0.5</v>
      </c>
      <c r="BY74" s="34" t="n">
        <v>0.5</v>
      </c>
      <c r="BZ74" s="34" t="n">
        <v>0.5</v>
      </c>
      <c r="CA74" s="33" t="n">
        <v>9</v>
      </c>
      <c r="CB74" s="33" t="n">
        <v>7.5</v>
      </c>
    </row>
    <row r="75">
      <c r="A75" s="29" t="n">
        <v>46326.625</v>
      </c>
      <c r="B75" s="24" t="inlineStr">
        <is>
          <t>League Two</t>
        </is>
      </c>
      <c r="C75" s="24" t="inlineStr">
        <is>
          <t>Crewe</t>
        </is>
      </c>
      <c r="D75" s="24" t="inlineStr">
        <is>
          <t>Barnet</t>
        </is>
      </c>
      <c r="E75" s="33" t="n">
        <v>1.338040045328411</v>
      </c>
      <c r="F75" s="33" t="n">
        <v>1.338997975805239</v>
      </c>
      <c r="G75" s="33" t="n">
        <v>2.67703802113365</v>
      </c>
      <c r="H75" s="34" t="n">
        <v>0.3577261444954332</v>
      </c>
      <c r="I75" s="34" t="n">
        <v>0.2841045616979896</v>
      </c>
      <c r="J75" s="34" t="n">
        <v>0.3581692938065775</v>
      </c>
      <c r="K75" s="34" t="n">
        <v>0.7594631772714664</v>
      </c>
      <c r="L75" s="34" t="n">
        <v>0.5007338271730075</v>
      </c>
      <c r="M75" s="34" t="n">
        <v>0.2808518234841327</v>
      </c>
      <c r="N75" s="34" t="n">
        <v>0.5566193577002642</v>
      </c>
      <c r="O75" s="34" t="n">
        <v>0.3865931576291036</v>
      </c>
      <c r="P75" s="34" t="n">
        <v>0.3869293951485266</v>
      </c>
      <c r="Q75" s="34" t="n">
        <v>0.1517354066326277</v>
      </c>
      <c r="R75" s="34" t="n">
        <v>0.1519604362258887</v>
      </c>
      <c r="S75" s="34" t="n">
        <v>0.2621082237749324</v>
      </c>
      <c r="T75" s="34" t="n">
        <v>0.2623594251931365</v>
      </c>
      <c r="U75" s="34" t="n">
        <v>0.1810212171065995</v>
      </c>
      <c r="V75" s="34" t="n">
        <v>0.1812724185248036</v>
      </c>
      <c r="W75" s="34" t="n">
        <v>0.1669705158248928</v>
      </c>
      <c r="X75" s="34" t="n">
        <v>0.1907556286705404</v>
      </c>
      <c r="Y75" s="34" t="n">
        <v>0.1669705158248928</v>
      </c>
      <c r="Z75" s="34" t="n">
        <v>0.1672682787856386</v>
      </c>
      <c r="AA75" s="34" t="n">
        <v>0.1909010150209387</v>
      </c>
      <c r="AB75" s="34" t="n">
        <v>0.1672682787856386</v>
      </c>
      <c r="AC75" s="34" t="n">
        <v>0.8327317212143616</v>
      </c>
      <c r="AD75" s="34" t="n">
        <v>0.8330294841751075</v>
      </c>
      <c r="AE75" s="34" t="n">
        <v>0.4996904929914101</v>
      </c>
      <c r="AF75" s="34" t="n">
        <v>0.5003095070085902</v>
      </c>
      <c r="AG75" s="34" t="n">
        <v>0.2860292012786729</v>
      </c>
      <c r="AH75" s="34" t="n">
        <v>0.4276746149338426</v>
      </c>
      <c r="AI75" s="34" t="n">
        <v>0.2862961590648967</v>
      </c>
      <c r="AJ75" s="34" t="n">
        <v>0.6872109454695797</v>
      </c>
      <c r="AK75" s="34" t="n">
        <v>0.323679266844836</v>
      </c>
      <c r="AL75" s="34" t="n">
        <v>0.7801504341911633</v>
      </c>
      <c r="AM75" s="34" t="n">
        <v>0.4471194976345801</v>
      </c>
      <c r="AN75" s="34" t="n">
        <v>0.5361279174890125</v>
      </c>
      <c r="AO75" s="34" t="n">
        <v>0.2339593156766352</v>
      </c>
      <c r="AP75" s="34" t="n">
        <v>0.2341948629094582</v>
      </c>
      <c r="AQ75" s="34" t="n">
        <v>0.4537444450498485</v>
      </c>
      <c r="AR75" s="34" t="n">
        <v>0.2119711983166065</v>
      </c>
      <c r="AS75" s="34" t="n">
        <v>0.05162727712246914</v>
      </c>
      <c r="AT75" s="34" t="n">
        <v>0.02243064816737351</v>
      </c>
      <c r="AU75" s="34" t="n">
        <v>0.1356650171065916</v>
      </c>
      <c r="AV75" s="34" t="n">
        <v>0.1562090231689001</v>
      </c>
      <c r="AW75" s="34" t="n">
        <v>0.1358004742149861</v>
      </c>
      <c r="AX75" s="34" t="n">
        <v>0.0224102807537961</v>
      </c>
      <c r="AY75" s="34" t="n">
        <v>0.05162727712246914</v>
      </c>
      <c r="AZ75" s="34" t="n">
        <v>0.2122585234228064</v>
      </c>
      <c r="BA75" s="33" t="n">
        <v>5.697032053818758</v>
      </c>
      <c r="BB75" s="33" t="n">
        <v>5.162348939678941</v>
      </c>
      <c r="BC75" s="33" t="n">
        <v>10.8593809934977</v>
      </c>
      <c r="BD75" s="34" t="n">
        <v>0.7980631538863298</v>
      </c>
      <c r="BE75" s="34" t="n">
        <v>0.7079072207167332</v>
      </c>
      <c r="BF75" s="34" t="n">
        <v>0.6077993958382595</v>
      </c>
      <c r="BG75" s="34" t="n">
        <v>0.5047253735247794</v>
      </c>
      <c r="BH75" s="34" t="n">
        <v>0.4054076251577586</v>
      </c>
      <c r="BI75" s="34" t="n">
        <v>0.6259970715887763</v>
      </c>
      <c r="BJ75" s="34" t="n">
        <v>0.4824960951913695</v>
      </c>
      <c r="BK75" s="34" t="n">
        <v>0.7072074490167625</v>
      </c>
      <c r="BL75" s="34" t="n">
        <v>0.5540291541182315</v>
      </c>
      <c r="BM75" s="34" t="n">
        <v>0.5007157336938237</v>
      </c>
      <c r="BN75" s="34" t="n">
        <v>0.3948860267117305</v>
      </c>
      <c r="BO75" s="24" t="inlineStr">
        <is>
          <t>1-1</t>
        </is>
      </c>
      <c r="BP75" s="34" t="n">
        <v>0.1355248811438242</v>
      </c>
      <c r="BQ75" s="24" t="inlineStr">
        <is>
          <t>1-2</t>
        </is>
      </c>
      <c r="BR75" s="34" t="n">
        <v>0.08248524614673922</v>
      </c>
      <c r="BS75" s="24" t="inlineStr">
        <is>
          <t>2-1</t>
        </is>
      </c>
      <c r="BT75" s="34" t="n">
        <v>0.08242623550400455</v>
      </c>
      <c r="BU75" s="34" t="n">
        <v>0.2</v>
      </c>
      <c r="BV75" s="34" t="n">
        <v>0.8</v>
      </c>
      <c r="BW75" s="34" t="n">
        <v>0.4</v>
      </c>
      <c r="BX75" s="34" t="n">
        <v>1</v>
      </c>
      <c r="BY75" s="34" t="n">
        <v>0.2</v>
      </c>
      <c r="BZ75" s="34" t="n">
        <v>0.8</v>
      </c>
      <c r="CA75" s="33" t="n">
        <v>11.8</v>
      </c>
      <c r="CB75" s="33" t="n">
        <v>11.4</v>
      </c>
    </row>
    <row r="76">
      <c r="A76" s="29" t="n">
        <v>46326.625</v>
      </c>
      <c r="B76" s="24" t="inlineStr">
        <is>
          <t>League Two</t>
        </is>
      </c>
      <c r="C76" s="24" t="inlineStr">
        <is>
          <t>Fleetwood</t>
        </is>
      </c>
      <c r="D76" s="24" t="inlineStr">
        <is>
          <t>Bristol Rovers</t>
        </is>
      </c>
      <c r="E76" s="33" t="n">
        <v>1.236248337418406</v>
      </c>
      <c r="F76" s="33" t="n">
        <v>1.433030474569605</v>
      </c>
      <c r="G76" s="33" t="n">
        <v>2.66927881198801</v>
      </c>
      <c r="H76" s="34" t="n">
        <v>0.3130065882619978</v>
      </c>
      <c r="I76" s="34" t="n">
        <v>0.2829848892363602</v>
      </c>
      <c r="J76" s="34" t="n">
        <v>0.4040085225016418</v>
      </c>
      <c r="K76" s="34" t="n">
        <v>0.7579882943795185</v>
      </c>
      <c r="L76" s="34" t="n">
        <v>0.4988199803923266</v>
      </c>
      <c r="M76" s="34" t="n">
        <v>0.2791464656410738</v>
      </c>
      <c r="N76" s="34" t="n">
        <v>0.5525228322317423</v>
      </c>
      <c r="O76" s="34" t="n">
        <v>0.3504325775131451</v>
      </c>
      <c r="P76" s="34" t="n">
        <v>0.4195157038965671</v>
      </c>
      <c r="Q76" s="34" t="n">
        <v>0.1284669890941615</v>
      </c>
      <c r="R76" s="34" t="n">
        <v>0.1745395662595837</v>
      </c>
      <c r="S76" s="34" t="n">
        <v>0.2385848850520948</v>
      </c>
      <c r="T76" s="34" t="n">
        <v>0.2904719532342885</v>
      </c>
      <c r="U76" s="34" t="n">
        <v>0.157005214533969</v>
      </c>
      <c r="V76" s="34" t="n">
        <v>0.2088922827161627</v>
      </c>
      <c r="W76" s="34" t="n">
        <v>0.1376927145972678</v>
      </c>
      <c r="X76" s="34" t="n">
        <v>0.17531387366473</v>
      </c>
      <c r="Y76" s="34" t="n">
        <v>0.1376927145972678</v>
      </c>
      <c r="Z76" s="34" t="n">
        <v>0.1988344491958337</v>
      </c>
      <c r="AA76" s="34" t="n">
        <v>0.2051740733058082</v>
      </c>
      <c r="AB76" s="34" t="n">
        <v>0.1988344491958337</v>
      </c>
      <c r="AC76" s="34" t="n">
        <v>0.8011655508041662</v>
      </c>
      <c r="AD76" s="34" t="n">
        <v>0.862307285402732</v>
      </c>
      <c r="AE76" s="34" t="n">
        <v>0.436541132206597</v>
      </c>
      <c r="AF76" s="34" t="n">
        <v>0.5634588677934028</v>
      </c>
      <c r="AG76" s="34" t="n">
        <v>0.2587053755065803</v>
      </c>
      <c r="AH76" s="34" t="n">
        <v>0.427720981055052</v>
      </c>
      <c r="AI76" s="34" t="n">
        <v>0.3135736151294968</v>
      </c>
      <c r="AJ76" s="34" t="n">
        <v>0.6861554974588672</v>
      </c>
      <c r="AK76" s="34" t="n">
        <v>0.3224543725676318</v>
      </c>
      <c r="AL76" s="34" t="n">
        <v>0.7791830456270239</v>
      </c>
      <c r="AM76" s="34" t="n">
        <v>0.4456561796053214</v>
      </c>
      <c r="AN76" s="34" t="n">
        <v>0.5346407302837258</v>
      </c>
      <c r="AO76" s="34" t="n">
        <v>0.2089889025192589</v>
      </c>
      <c r="AP76" s="34" t="n">
        <v>0.2573286811576991</v>
      </c>
      <c r="AQ76" s="34" t="n">
        <v>0.4533901023571579</v>
      </c>
      <c r="AR76" s="34" t="n">
        <v>0.1832733485504302</v>
      </c>
      <c r="AS76" s="34" t="n">
        <v>0.0511565320976872</v>
      </c>
      <c r="AT76" s="34" t="n">
        <v>0.024275415373173</v>
      </c>
      <c r="AU76" s="34" t="n">
        <v>0.1218818984812272</v>
      </c>
      <c r="AV76" s="34" t="n">
        <v>0.1561168035426304</v>
      </c>
      <c r="AW76" s="34" t="n">
        <v>0.1497221647828883</v>
      </c>
      <c r="AX76" s="34" t="n">
        <v>0.02012865768728214</v>
      </c>
      <c r="AY76" s="34" t="n">
        <v>0.0511565320976872</v>
      </c>
      <c r="AZ76" s="34" t="n">
        <v>0.2422883307918521</v>
      </c>
      <c r="BA76" s="33" t="n">
        <v>5.005752961082909</v>
      </c>
      <c r="BB76" s="33" t="n">
        <v>4.759295870810699</v>
      </c>
      <c r="BC76" s="33" t="n">
        <v>9.765048831893608</v>
      </c>
      <c r="BD76" s="34" t="n">
        <v>0.7138884396272801</v>
      </c>
      <c r="BE76" s="34" t="n">
        <v>0.6067051006846542</v>
      </c>
      <c r="BF76" s="34" t="n">
        <v>0.4963149596955107</v>
      </c>
      <c r="BG76" s="34" t="n">
        <v>0.3908906464260036</v>
      </c>
      <c r="BH76" s="34" t="n">
        <v>0.2966696450552244</v>
      </c>
      <c r="BI76" s="34" t="n">
        <v>0.5312464165768845</v>
      </c>
      <c r="BJ76" s="34" t="n">
        <v>0.3832318401539911</v>
      </c>
      <c r="BK76" s="34" t="n">
        <v>0.6558901762540025</v>
      </c>
      <c r="BL76" s="34" t="n">
        <v>0.493934004374799</v>
      </c>
      <c r="BM76" s="34" t="n">
        <v>0.4698092891877123</v>
      </c>
      <c r="BN76" s="34" t="n">
        <v>0.4175254198559146</v>
      </c>
      <c r="BO76" s="24" t="inlineStr">
        <is>
          <t>1-1</t>
        </is>
      </c>
      <c r="BP76" s="34" t="n">
        <v>0.1350519823935218</v>
      </c>
      <c r="BQ76" s="24" t="inlineStr">
        <is>
          <t>1-2</t>
        </is>
      </c>
      <c r="BR76" s="34" t="n">
        <v>0.08796982110043385</v>
      </c>
      <c r="BS76" s="24" t="inlineStr">
        <is>
          <t>0-1</t>
        </is>
      </c>
      <c r="BT76" s="34" t="n">
        <v>0.0870347367928694</v>
      </c>
      <c r="BU76" s="34" t="n">
        <v>0.2</v>
      </c>
      <c r="BV76" s="34" t="n">
        <v>0.4</v>
      </c>
      <c r="BW76" s="34" t="n">
        <v>0.4</v>
      </c>
      <c r="BX76" s="34" t="n">
        <v>0.4</v>
      </c>
      <c r="BY76" s="34" t="n">
        <v>0.6</v>
      </c>
      <c r="BZ76" s="34" t="n">
        <v>0.6</v>
      </c>
      <c r="CA76" s="33" t="n">
        <v>9.6</v>
      </c>
      <c r="CB76" s="33" t="n">
        <v>10</v>
      </c>
    </row>
    <row r="77">
      <c r="A77" s="29" t="n">
        <v>46326.625</v>
      </c>
      <c r="B77" s="24" t="inlineStr">
        <is>
          <t>Premier League</t>
        </is>
      </c>
      <c r="C77" s="24" t="inlineStr">
        <is>
          <t>Hull</t>
        </is>
      </c>
      <c r="D77" s="24" t="inlineStr">
        <is>
          <t>Ipswich</t>
        </is>
      </c>
      <c r="E77" s="33" t="n">
        <v>1.368292618924649</v>
      </c>
      <c r="F77" s="33" t="n">
        <v>1.505217482798737</v>
      </c>
      <c r="G77" s="33" t="n">
        <v>2.873510101723386</v>
      </c>
      <c r="H77" s="34" t="n">
        <v>0.3334836332999852</v>
      </c>
      <c r="I77" s="34" t="n">
        <v>0.2716875533450259</v>
      </c>
      <c r="J77" s="34" t="n">
        <v>0.394828813354989</v>
      </c>
      <c r="K77" s="34" t="n">
        <v>0.7927821891015149</v>
      </c>
      <c r="L77" s="34" t="n">
        <v>0.5478823131962818</v>
      </c>
      <c r="M77" s="34" t="n">
        <v>0.324454260996291</v>
      </c>
      <c r="N77" s="34" t="n">
        <v>0.5916265931799043</v>
      </c>
      <c r="O77" s="34" t="n">
        <v>0.3971718478965278</v>
      </c>
      <c r="P77" s="34" t="n">
        <v>0.4439190278773157</v>
      </c>
      <c r="Q77" s="34" t="n">
        <v>0.1588926458710814</v>
      </c>
      <c r="R77" s="34" t="n">
        <v>0.1924635430035037</v>
      </c>
      <c r="S77" s="34" t="n">
        <v>0.2219691407795267</v>
      </c>
      <c r="T77" s="34" t="n">
        <v>0.2545412451511983</v>
      </c>
      <c r="U77" s="34" t="n">
        <v>0.1538321616688975</v>
      </c>
      <c r="V77" s="34" t="n">
        <v>0.1864042660405691</v>
      </c>
      <c r="W77" s="34" t="n">
        <v>0.155663480385803</v>
      </c>
      <c r="X77" s="34" t="n">
        <v>0.1778201529141823</v>
      </c>
      <c r="Y77" s="34" t="n">
        <v>0.155663480385803</v>
      </c>
      <c r="Z77" s="34" t="n">
        <v>0.1980497401238452</v>
      </c>
      <c r="AA77" s="34" t="n">
        <v>0.1967790732311439</v>
      </c>
      <c r="AB77" s="34" t="n">
        <v>0.1980497401238452</v>
      </c>
      <c r="AC77" s="34" t="n">
        <v>0.801950259876155</v>
      </c>
      <c r="AD77" s="34" t="n">
        <v>0.8443365196141971</v>
      </c>
      <c r="AE77" s="34" t="n">
        <v>0.4578853963455158</v>
      </c>
      <c r="AF77" s="34" t="n">
        <v>0.5421146036544843</v>
      </c>
      <c r="AG77" s="34" t="n">
        <v>0.2783939662650549</v>
      </c>
      <c r="AH77" s="34" t="n">
        <v>0.4055123368321628</v>
      </c>
      <c r="AI77" s="34" t="n">
        <v>0.3160936404948169</v>
      </c>
      <c r="AJ77" s="34" t="n">
        <v>0.7194422300968972</v>
      </c>
      <c r="AK77" s="34" t="n">
        <v>0.3628600876029382</v>
      </c>
      <c r="AL77" s="34" t="n">
        <v>0.7986145367508273</v>
      </c>
      <c r="AM77" s="34" t="n">
        <v>0.4758869974409098</v>
      </c>
      <c r="AN77" s="34" t="n">
        <v>0.5745570233078157</v>
      </c>
      <c r="AO77" s="34" t="n">
        <v>0.2423541241706054</v>
      </c>
      <c r="AP77" s="34" t="n">
        <v>0.2761421480988096</v>
      </c>
      <c r="AQ77" s="34" t="n">
        <v>0.4513662736174848</v>
      </c>
      <c r="AR77" s="34" t="n">
        <v>0.1999240188017801</v>
      </c>
      <c r="AS77" s="34" t="n">
        <v>0.05271989443086308</v>
      </c>
      <c r="AT77" s="34" t="n">
        <v>0.02574993138655146</v>
      </c>
      <c r="AU77" s="34" t="n">
        <v>0.1224158118296523</v>
      </c>
      <c r="AV77" s="34" t="n">
        <v>0.1429742100413962</v>
      </c>
      <c r="AW77" s="34" t="n">
        <v>0.1401221543283093</v>
      </c>
      <c r="AX77" s="34" t="n">
        <v>0.02278027855385048</v>
      </c>
      <c r="AY77" s="34" t="n">
        <v>0.05271989443086308</v>
      </c>
      <c r="AZ77" s="34" t="n">
        <v>0.2405933315500149</v>
      </c>
      <c r="BA77" s="33" t="n">
        <v>4.914595224153353</v>
      </c>
      <c r="BB77" s="33" t="n">
        <v>4.356836288859943</v>
      </c>
      <c r="BC77" s="33" t="n">
        <v>9.271431513013297</v>
      </c>
      <c r="BD77" s="34" t="n">
        <v>0.6680517636772383</v>
      </c>
      <c r="BE77" s="34" t="n">
        <v>0.5545883007184833</v>
      </c>
      <c r="BF77" s="34" t="n">
        <v>0.4420392039372792</v>
      </c>
      <c r="BG77" s="34" t="n">
        <v>0.3385165301414236</v>
      </c>
      <c r="BH77" s="34" t="n">
        <v>0.2494067465379086</v>
      </c>
      <c r="BI77" s="34" t="n">
        <v>0.5176472421879033</v>
      </c>
      <c r="BJ77" s="34" t="n">
        <v>0.3697105556645464</v>
      </c>
      <c r="BK77" s="34" t="n">
        <v>0.5974902624697208</v>
      </c>
      <c r="BL77" s="34" t="n">
        <v>0.4296147972884697</v>
      </c>
      <c r="BM77" s="34" t="n">
        <v>0.5031740143168097</v>
      </c>
      <c r="BN77" s="34" t="n">
        <v>0.3812967916125866</v>
      </c>
      <c r="BO77" s="24" t="inlineStr">
        <is>
          <t>1-1</t>
        </is>
      </c>
      <c r="BP77" s="34" t="n">
        <v>0.1280034539461351</v>
      </c>
      <c r="BQ77" s="24" t="inlineStr">
        <is>
          <t>1-2</t>
        </is>
      </c>
      <c r="BR77" s="34" t="n">
        <v>0.0875786530628843</v>
      </c>
      <c r="BS77" s="24" t="inlineStr">
        <is>
          <t>2-1</t>
        </is>
      </c>
      <c r="BT77" s="34" t="n">
        <v>0.07961190055970811</v>
      </c>
      <c r="BU77" s="34" t="n">
        <v>0</v>
      </c>
      <c r="BV77" s="34" t="n">
        <v>1</v>
      </c>
      <c r="BW77" s="34" t="n">
        <v>0</v>
      </c>
      <c r="BX77" s="34" t="n">
        <v>1</v>
      </c>
      <c r="BY77" s="34" t="n">
        <v>0</v>
      </c>
      <c r="BZ77" s="34" t="n">
        <v>1</v>
      </c>
      <c r="CA77" s="33" t="n">
        <v>7.5</v>
      </c>
      <c r="CB77" s="33" t="n">
        <v>10</v>
      </c>
    </row>
    <row r="78">
      <c r="A78" s="29" t="n">
        <v>46326.625</v>
      </c>
      <c r="B78" s="24" t="inlineStr">
        <is>
          <t>League One</t>
        </is>
      </c>
      <c r="C78" s="24" t="inlineStr">
        <is>
          <t>Leicester</t>
        </is>
      </c>
      <c r="D78" s="24" t="inlineStr">
        <is>
          <t>Stevenage</t>
        </is>
      </c>
      <c r="E78" s="33" t="n">
        <v>1.839183883230322</v>
      </c>
      <c r="F78" s="33" t="n">
        <v>0.9503343325348191</v>
      </c>
      <c r="G78" s="33" t="n">
        <v>2.789518215765141</v>
      </c>
      <c r="H78" s="34" t="n">
        <v>0.5717990586784198</v>
      </c>
      <c r="I78" s="34" t="n">
        <v>0.2474545535946326</v>
      </c>
      <c r="J78" s="34" t="n">
        <v>0.1807463877269478</v>
      </c>
      <c r="K78" s="34" t="n">
        <v>0.7778707916788208</v>
      </c>
      <c r="L78" s="34" t="n">
        <v>0.5280421768955764</v>
      </c>
      <c r="M78" s="34" t="n">
        <v>0.3057287728375924</v>
      </c>
      <c r="N78" s="34" t="n">
        <v>0.5266322582257731</v>
      </c>
      <c r="O78" s="34" t="n">
        <v>0.5487182520752919</v>
      </c>
      <c r="P78" s="34" t="n">
        <v>0.2459778359170651</v>
      </c>
      <c r="Q78" s="34" t="n">
        <v>0.2798902172818609</v>
      </c>
      <c r="R78" s="34" t="n">
        <v>0.07139646930804626</v>
      </c>
      <c r="S78" s="34" t="n">
        <v>0.3866117472807569</v>
      </c>
      <c r="T78" s="34" t="n">
        <v>0.1589476999324383</v>
      </c>
      <c r="U78" s="34" t="n">
        <v>0.3144200418417886</v>
      </c>
      <c r="V78" s="34" t="n">
        <v>0.08675599449347011</v>
      </c>
      <c r="W78" s="34" t="n">
        <v>0.3373980082177665</v>
      </c>
      <c r="X78" s="34" t="n">
        <v>0.2344010504606534</v>
      </c>
      <c r="Y78" s="34" t="n">
        <v>0.3373980082177665</v>
      </c>
      <c r="Z78" s="34" t="n">
        <v>0.06481858994788299</v>
      </c>
      <c r="AA78" s="34" t="n">
        <v>0.1159277977790648</v>
      </c>
      <c r="AB78" s="34" t="n">
        <v>0.06481858994788299</v>
      </c>
      <c r="AC78" s="34" t="n">
        <v>0.935181410052117</v>
      </c>
      <c r="AD78" s="34" t="n">
        <v>0.6626019917822337</v>
      </c>
      <c r="AE78" s="34" t="n">
        <v>0.7598199702219891</v>
      </c>
      <c r="AF78" s="34" t="n">
        <v>0.240180029778011</v>
      </c>
      <c r="AG78" s="34" t="n">
        <v>0.4113663340330079</v>
      </c>
      <c r="AH78" s="34" t="n">
        <v>0.4137929050683459</v>
      </c>
      <c r="AI78" s="34" t="n">
        <v>0.1748406286529361</v>
      </c>
      <c r="AJ78" s="34" t="n">
        <v>0.6890736628183672</v>
      </c>
      <c r="AK78" s="34" t="n">
        <v>0.3258496158027731</v>
      </c>
      <c r="AL78" s="34" t="n">
        <v>0.8023621499094095</v>
      </c>
      <c r="AM78" s="34" t="n">
        <v>0.4819262191985107</v>
      </c>
      <c r="AN78" s="34" t="n">
        <v>0.5528866255448966</v>
      </c>
      <c r="AO78" s="34" t="n">
        <v>0.3526713710961784</v>
      </c>
      <c r="AP78" s="34" t="n">
        <v>0.1393434623252915</v>
      </c>
      <c r="AQ78" s="34" t="n">
        <v>0.4790499930940172</v>
      </c>
      <c r="AR78" s="34" t="n">
        <v>0.3542263120699219</v>
      </c>
      <c r="AS78" s="34" t="n">
        <v>0.0441454209748531</v>
      </c>
      <c r="AT78" s="34" t="n">
        <v>0.01299379033166095</v>
      </c>
      <c r="AU78" s="34" t="n">
        <v>0.1980490383931339</v>
      </c>
      <c r="AV78" s="34" t="n">
        <v>0.1376815298253136</v>
      </c>
      <c r="AW78" s="34" t="n">
        <v>0.0780615333166195</v>
      </c>
      <c r="AX78" s="34" t="n">
        <v>0.03026388345717747</v>
      </c>
      <c r="AY78" s="34" t="n">
        <v>0.04414542097485311</v>
      </c>
      <c r="AZ78" s="34" t="n">
        <v>0.1004309744508407</v>
      </c>
      <c r="BA78" s="33" t="n">
        <v>5.8447265625</v>
      </c>
      <c r="BB78" s="33" t="n">
        <v>4.466171264648438</v>
      </c>
      <c r="BC78" s="33" t="n">
        <v>10.31089782714844</v>
      </c>
      <c r="BD78" s="34" t="n">
        <v>0.7588080982048565</v>
      </c>
      <c r="BE78" s="34" t="n">
        <v>0.6597640119428291</v>
      </c>
      <c r="BF78" s="34" t="n">
        <v>0.5537196207076617</v>
      </c>
      <c r="BG78" s="34" t="n">
        <v>0.4484375680968994</v>
      </c>
      <c r="BH78" s="34" t="n">
        <v>0.350619872864117</v>
      </c>
      <c r="BI78" s="34" t="n">
        <v>0.6442416668786896</v>
      </c>
      <c r="BJ78" s="34" t="n">
        <v>0.5026637281933802</v>
      </c>
      <c r="BK78" s="34" t="n">
        <v>0.6140738223763235</v>
      </c>
      <c r="BL78" s="34" t="n">
        <v>0.4474583131576003</v>
      </c>
      <c r="BM78" s="34" t="n">
        <v>0.5873867656948532</v>
      </c>
      <c r="BN78" s="34" t="n">
        <v>0.3098132975680324</v>
      </c>
      <c r="BO78" s="24" t="inlineStr">
        <is>
          <t>1-1</t>
        </is>
      </c>
      <c r="BP78" s="34" t="n">
        <v>0.1181472318601386</v>
      </c>
      <c r="BQ78" s="24" t="inlineStr">
        <is>
          <t>2-0</t>
        </is>
      </c>
      <c r="BR78" s="34" t="n">
        <v>0.1039320762495405</v>
      </c>
      <c r="BS78" s="24" t="inlineStr">
        <is>
          <t>1-0</t>
        </is>
      </c>
      <c r="BT78" s="34" t="n">
        <v>0.1022791196421173</v>
      </c>
      <c r="BU78" s="34" t="n">
        <v>0.25</v>
      </c>
      <c r="BV78" s="34" t="n">
        <v>0.5</v>
      </c>
      <c r="BW78" s="34" t="n">
        <v>0.5</v>
      </c>
      <c r="BX78" s="34" t="n">
        <v>0.75</v>
      </c>
      <c r="BY78" s="34" t="n">
        <v>0</v>
      </c>
      <c r="BZ78" s="34" t="n">
        <v>0</v>
      </c>
      <c r="CA78" s="33" t="n">
        <v>10.75</v>
      </c>
      <c r="CB78" s="33" t="n">
        <v>9.5</v>
      </c>
    </row>
    <row r="79">
      <c r="A79" s="29" t="n">
        <v>46326.625</v>
      </c>
      <c r="B79" s="24" t="inlineStr">
        <is>
          <t>League One</t>
        </is>
      </c>
      <c r="C79" s="24" t="inlineStr">
        <is>
          <t>MK Dons</t>
        </is>
      </c>
      <c r="D79" s="24" t="inlineStr">
        <is>
          <t>Doncaster</t>
        </is>
      </c>
      <c r="E79" s="33" t="n">
        <v>1.599140743195077</v>
      </c>
      <c r="F79" s="33" t="n">
        <v>1.146813325963727</v>
      </c>
      <c r="G79" s="33" t="n">
        <v>2.745954069158804</v>
      </c>
      <c r="H79" s="34" t="n">
        <v>0.4667105461915487</v>
      </c>
      <c r="I79" s="34" t="n">
        <v>0.2717679672011447</v>
      </c>
      <c r="J79" s="34" t="n">
        <v>0.2615214866073066</v>
      </c>
      <c r="K79" s="34" t="n">
        <v>0.7713294429602783</v>
      </c>
      <c r="L79" s="34" t="n">
        <v>0.5175642335117377</v>
      </c>
      <c r="M79" s="34" t="n">
        <v>0.2960629149839362</v>
      </c>
      <c r="N79" s="34" t="n">
        <v>0.5562407863072768</v>
      </c>
      <c r="O79" s="34" t="n">
        <v>0.4747909034345718</v>
      </c>
      <c r="P79" s="34" t="n">
        <v>0.3180703081827796</v>
      </c>
      <c r="Q79" s="34" t="n">
        <v>0.2164186794354044</v>
      </c>
      <c r="R79" s="34" t="n">
        <v>0.1091884203345108</v>
      </c>
      <c r="S79" s="34" t="n">
        <v>0.3176474095674318</v>
      </c>
      <c r="T79" s="34" t="n">
        <v>0.2020702795493091</v>
      </c>
      <c r="U79" s="34" t="n">
        <v>0.241688934143414</v>
      </c>
      <c r="V79" s="34" t="n">
        <v>0.1261118041252915</v>
      </c>
      <c r="W79" s="34" t="n">
        <v>0.2481237002634281</v>
      </c>
      <c r="X79" s="34" t="n">
        <v>0.2185868459281205</v>
      </c>
      <c r="Y79" s="34" t="n">
        <v>0.2481237002634281</v>
      </c>
      <c r="Z79" s="34" t="n">
        <v>0.1080929698390229</v>
      </c>
      <c r="AA79" s="34" t="n">
        <v>0.1534285167682836</v>
      </c>
      <c r="AB79" s="34" t="n">
        <v>0.1080929698390229</v>
      </c>
      <c r="AC79" s="34" t="n">
        <v>0.8919070301609769</v>
      </c>
      <c r="AD79" s="34" t="n">
        <v>0.7518762997365717</v>
      </c>
      <c r="AE79" s="34" t="n">
        <v>0.6408816492153109</v>
      </c>
      <c r="AF79" s="34" t="n">
        <v>0.3591183507846891</v>
      </c>
      <c r="AG79" s="34" t="n">
        <v>0.3473871070030854</v>
      </c>
      <c r="AH79" s="34" t="n">
        <v>0.4269825264755095</v>
      </c>
      <c r="AI79" s="34" t="n">
        <v>0.2256303231457379</v>
      </c>
      <c r="AJ79" s="34" t="n">
        <v>0.6833491033322793</v>
      </c>
      <c r="AK79" s="34" t="n">
        <v>0.3192146563925526</v>
      </c>
      <c r="AL79" s="34" t="n">
        <v>0.7972940120202258</v>
      </c>
      <c r="AM79" s="34" t="n">
        <v>0.4737748621630407</v>
      </c>
      <c r="AN79" s="34" t="n">
        <v>0.5448301482062168</v>
      </c>
      <c r="AO79" s="34" t="n">
        <v>0.2954324680339984</v>
      </c>
      <c r="AP79" s="34" t="n">
        <v>0.1855500238984958</v>
      </c>
      <c r="AQ79" s="34" t="n">
        <v>0.4769782276646679</v>
      </c>
      <c r="AR79" s="34" t="n">
        <v>0.2795938218747093</v>
      </c>
      <c r="AS79" s="34" t="n">
        <v>0.04957642104969547</v>
      </c>
      <c r="AT79" s="34" t="n">
        <v>0.01821662176466161</v>
      </c>
      <c r="AU79" s="34" t="n">
        <v>0.170988547282894</v>
      </c>
      <c r="AV79" s="34" t="n">
        <v>0.1490721106365952</v>
      </c>
      <c r="AW79" s="34" t="n">
        <v>0.1069215845499288</v>
      </c>
      <c r="AX79" s="34" t="n">
        <v>0.02789938995874518</v>
      </c>
      <c r="AY79" s="34" t="n">
        <v>0.04957642104969547</v>
      </c>
      <c r="AZ79" s="34" t="n">
        <v>0.148154350706165</v>
      </c>
      <c r="BA79" s="33" t="n">
        <v>6.058685302734376</v>
      </c>
      <c r="BB79" s="33" t="n">
        <v>4.861907958984376</v>
      </c>
      <c r="BC79" s="33" t="n">
        <v>10.92059326171875</v>
      </c>
      <c r="BD79" s="34" t="n">
        <v>0.8020944967420205</v>
      </c>
      <c r="BE79" s="34" t="n">
        <v>0.7129529635321117</v>
      </c>
      <c r="BF79" s="34" t="n">
        <v>0.6135831988773846</v>
      </c>
      <c r="BG79" s="34" t="n">
        <v>0.5108677166201402</v>
      </c>
      <c r="BH79" s="34" t="n">
        <v>0.4115071636121779</v>
      </c>
      <c r="BI79" s="34" t="n">
        <v>0.6694103403257671</v>
      </c>
      <c r="BJ79" s="34" t="n">
        <v>0.5310737120145927</v>
      </c>
      <c r="BK79" s="34" t="n">
        <v>0.6696248981064936</v>
      </c>
      <c r="BL79" s="34" t="n">
        <v>0.5096777809664635</v>
      </c>
      <c r="BM79" s="34" t="n">
        <v>0.566442039759566</v>
      </c>
      <c r="BN79" s="34" t="n">
        <v>0.332862313652711</v>
      </c>
      <c r="BO79" s="24" t="inlineStr">
        <is>
          <t>1-1</t>
        </is>
      </c>
      <c r="BP79" s="34" t="n">
        <v>0.1294851203207416</v>
      </c>
      <c r="BQ79" s="24" t="inlineStr">
        <is>
          <t>2-1</t>
        </is>
      </c>
      <c r="BR79" s="34" t="n">
        <v>0.09412042342837028</v>
      </c>
      <c r="BS79" s="24" t="inlineStr">
        <is>
          <t>1-0</t>
        </is>
      </c>
      <c r="BT79" s="34" t="n">
        <v>0.09087283358124169</v>
      </c>
      <c r="BU79" s="34" t="n">
        <v>0.5</v>
      </c>
      <c r="BV79" s="34" t="n">
        <v>0.5</v>
      </c>
      <c r="BW79" s="34" t="n">
        <v>0.75</v>
      </c>
      <c r="BX79" s="34" t="n">
        <v>0.75</v>
      </c>
      <c r="BY79" s="34" t="n">
        <v>0.75</v>
      </c>
      <c r="BZ79" s="34" t="n">
        <v>0.5</v>
      </c>
      <c r="CA79" s="33" t="n">
        <v>11.75</v>
      </c>
      <c r="CB79" s="33" t="n">
        <v>11</v>
      </c>
    </row>
    <row r="80">
      <c r="A80" s="29" t="n">
        <v>46326.625</v>
      </c>
      <c r="B80" s="24" t="inlineStr">
        <is>
          <t>Premier League</t>
        </is>
      </c>
      <c r="C80" s="24" t="inlineStr">
        <is>
          <t>Man City</t>
        </is>
      </c>
      <c r="D80" s="24" t="inlineStr">
        <is>
          <t>Brighton</t>
        </is>
      </c>
      <c r="E80" s="33" t="n">
        <v>2.122846206432032</v>
      </c>
      <c r="F80" s="33" t="n">
        <v>1.043748149256146</v>
      </c>
      <c r="G80" s="33" t="n">
        <v>3.166594355688178</v>
      </c>
      <c r="H80" s="34" t="n">
        <v>0.6114497626133473</v>
      </c>
      <c r="I80" s="34" t="n">
        <v>0.2206069178378624</v>
      </c>
      <c r="J80" s="34" t="n">
        <v>0.1679433195487903</v>
      </c>
      <c r="K80" s="34" t="n">
        <v>0.8337271744494897</v>
      </c>
      <c r="L80" s="34" t="n">
        <v>0.6130752746090693</v>
      </c>
      <c r="M80" s="34" t="n">
        <v>0.3900275368846483</v>
      </c>
      <c r="N80" s="34" t="n">
        <v>0.5796616266340834</v>
      </c>
      <c r="O80" s="34" t="n">
        <v>0.6262196857348885</v>
      </c>
      <c r="P80" s="34" t="n">
        <v>0.2803301283311631</v>
      </c>
      <c r="Q80" s="34" t="n">
        <v>0.3565246847322501</v>
      </c>
      <c r="R80" s="34" t="n">
        <v>0.08852183276185926</v>
      </c>
      <c r="S80" s="34" t="n">
        <v>0.3521323661776878</v>
      </c>
      <c r="T80" s="34" t="n">
        <v>0.1196921940937236</v>
      </c>
      <c r="U80" s="34" t="n">
        <v>0.300646179272193</v>
      </c>
      <c r="V80" s="34" t="n">
        <v>0.06820600718822896</v>
      </c>
      <c r="W80" s="34" t="n">
        <v>0.3880220798638378</v>
      </c>
      <c r="X80" s="34" t="n">
        <v>0.2234276827495094</v>
      </c>
      <c r="Y80" s="34" t="n">
        <v>0.3880220798638378</v>
      </c>
      <c r="Z80" s="34" t="n">
        <v>0.06283685165919491</v>
      </c>
      <c r="AA80" s="34" t="n">
        <v>0.1051064678895954</v>
      </c>
      <c r="AB80" s="34" t="n">
        <v>0.06283685165919491</v>
      </c>
      <c r="AC80" s="34" t="n">
        <v>0.9371631483408053</v>
      </c>
      <c r="AD80" s="34" t="n">
        <v>0.6119779201361621</v>
      </c>
      <c r="AE80" s="34" t="n">
        <v>0.7845203872186115</v>
      </c>
      <c r="AF80" s="34" t="n">
        <v>0.2154796127813884</v>
      </c>
      <c r="AG80" s="34" t="n">
        <v>0.4589679989852345</v>
      </c>
      <c r="AH80" s="34" t="n">
        <v>0.3654249427320931</v>
      </c>
      <c r="AI80" s="34" t="n">
        <v>0.175606382555962</v>
      </c>
      <c r="AJ80" s="34" t="n">
        <v>0.7535531782253853</v>
      </c>
      <c r="AK80" s="34" t="n">
        <v>0.4083768555640198</v>
      </c>
      <c r="AL80" s="34" t="n">
        <v>0.8289818031389833</v>
      </c>
      <c r="AM80" s="34" t="n">
        <v>0.5269618020052045</v>
      </c>
      <c r="AN80" s="34" t="n">
        <v>0.6246818724463915</v>
      </c>
      <c r="AO80" s="34" t="n">
        <v>0.4225685254694057</v>
      </c>
      <c r="AP80" s="34" t="n">
        <v>0.1631651869396607</v>
      </c>
      <c r="AQ80" s="34" t="n">
        <v>0.4622242395233285</v>
      </c>
      <c r="AR80" s="34" t="n">
        <v>0.4012451855912469</v>
      </c>
      <c r="AS80" s="34" t="n">
        <v>0.04417618340682614</v>
      </c>
      <c r="AT80" s="34" t="n">
        <v>0.01354460782143607</v>
      </c>
      <c r="AU80" s="34" t="n">
        <v>0.1853539649904792</v>
      </c>
      <c r="AV80" s="34" t="n">
        <v>0.1135742708270115</v>
      </c>
      <c r="AW80" s="34" t="n">
        <v>0.06649510536465175</v>
      </c>
      <c r="AX80" s="34" t="n">
        <v>0.03418967455925702</v>
      </c>
      <c r="AY80" s="34" t="n">
        <v>0.04417618340682614</v>
      </c>
      <c r="AZ80" s="34" t="n">
        <v>0.09723974366506506</v>
      </c>
      <c r="BA80" s="33" t="n">
        <v>5.219152658135458</v>
      </c>
      <c r="BB80" s="33" t="n">
        <v>4.226781474267109</v>
      </c>
      <c r="BC80" s="33" t="n">
        <v>9.445934132402567</v>
      </c>
      <c r="BD80" s="34" t="n">
        <v>0.6848255975909272</v>
      </c>
      <c r="BE80" s="34" t="n">
        <v>0.5734340676260739</v>
      </c>
      <c r="BF80" s="34" t="n">
        <v>0.4614308380622931</v>
      </c>
      <c r="BG80" s="34" t="n">
        <v>0.357002970754897</v>
      </c>
      <c r="BH80" s="34" t="n">
        <v>0.2658861172762417</v>
      </c>
      <c r="BI80" s="34" t="n">
        <v>0.5621075770005921</v>
      </c>
      <c r="BJ80" s="34" t="n">
        <v>0.414581184976952</v>
      </c>
      <c r="BK80" s="34" t="n">
        <v>0.5770682207455617</v>
      </c>
      <c r="BL80" s="34" t="n">
        <v>0.4080855140707936</v>
      </c>
      <c r="BM80" s="34" t="n">
        <v>0.5506076737044744</v>
      </c>
      <c r="BN80" s="34" t="n">
        <v>0.3378071498392649</v>
      </c>
      <c r="BO80" s="24" t="inlineStr">
        <is>
          <t>1-1</t>
        </is>
      </c>
      <c r="BP80" s="34" t="n">
        <v>0.102725605249</v>
      </c>
      <c r="BQ80" s="24" t="inlineStr">
        <is>
          <t>2-1</t>
        </is>
      </c>
      <c r="BR80" s="34" t="n">
        <v>0.09912302791194272</v>
      </c>
      <c r="BS80" s="24" t="inlineStr">
        <is>
          <t>2-0</t>
        </is>
      </c>
      <c r="BT80" s="34" t="n">
        <v>0.09496833884935296</v>
      </c>
      <c r="BU80" s="34" t="n">
        <v>1</v>
      </c>
      <c r="BV80" s="34" t="n">
        <v>1</v>
      </c>
      <c r="BW80" s="34" t="n">
        <v>1</v>
      </c>
      <c r="BX80" s="34" t="n">
        <v>0.5</v>
      </c>
      <c r="BY80" s="34" t="n">
        <v>1</v>
      </c>
      <c r="BZ80" s="34" t="n">
        <v>0.5</v>
      </c>
      <c r="CA80" s="33" t="n">
        <v>9.5</v>
      </c>
      <c r="CB80" s="33" t="n">
        <v>9</v>
      </c>
    </row>
    <row r="81">
      <c r="A81" s="29" t="n">
        <v>46326.625</v>
      </c>
      <c r="B81" s="24" t="inlineStr">
        <is>
          <t>League One</t>
        </is>
      </c>
      <c r="C81" s="24" t="inlineStr">
        <is>
          <t>Mansfield</t>
        </is>
      </c>
      <c r="D81" s="24" t="inlineStr">
        <is>
          <t>Notts County</t>
        </is>
      </c>
      <c r="E81" s="33" t="n">
        <v>1.461553270571473</v>
      </c>
      <c r="F81" s="33" t="n">
        <v>1.214301485852929</v>
      </c>
      <c r="G81" s="33" t="n">
        <v>2.675854756424402</v>
      </c>
      <c r="H81" s="34" t="n">
        <v>0.4162285439665053</v>
      </c>
      <c r="I81" s="34" t="n">
        <v>0.2816543718594702</v>
      </c>
      <c r="J81" s="34" t="n">
        <v>0.3021170841740245</v>
      </c>
      <c r="K81" s="34" t="n">
        <v>0.7591436999401018</v>
      </c>
      <c r="L81" s="34" t="n">
        <v>0.500442149472012</v>
      </c>
      <c r="M81" s="34" t="n">
        <v>0.2805915667958366</v>
      </c>
      <c r="N81" s="34" t="n">
        <v>0.5522736064312487</v>
      </c>
      <c r="O81" s="34" t="n">
        <v>0.4292250497590339</v>
      </c>
      <c r="P81" s="34" t="n">
        <v>0.342535440564193</v>
      </c>
      <c r="Q81" s="34" t="n">
        <v>0.181565562971807</v>
      </c>
      <c r="R81" s="34" t="n">
        <v>0.1236289427636146</v>
      </c>
      <c r="S81" s="34" t="n">
        <v>0.2969173636184224</v>
      </c>
      <c r="T81" s="34" t="n">
        <v>0.2318759285304661</v>
      </c>
      <c r="U81" s="34" t="n">
        <v>0.2158504650382851</v>
      </c>
      <c r="V81" s="34" t="n">
        <v>0.1508090299503288</v>
      </c>
      <c r="W81" s="34" t="n">
        <v>0.2078428140858264</v>
      </c>
      <c r="X81" s="34" t="n">
        <v>0.208385729880679</v>
      </c>
      <c r="Y81" s="34" t="n">
        <v>0.2078428140858264</v>
      </c>
      <c r="Z81" s="34" t="n">
        <v>0.1310511645436767</v>
      </c>
      <c r="AA81" s="34" t="n">
        <v>0.1710659196303478</v>
      </c>
      <c r="AB81" s="34" t="n">
        <v>0.1310511645436767</v>
      </c>
      <c r="AC81" s="34" t="n">
        <v>0.8689488354563232</v>
      </c>
      <c r="AD81" s="34" t="n">
        <v>0.7921571859141736</v>
      </c>
      <c r="AE81" s="34" t="n">
        <v>0.579426570805382</v>
      </c>
      <c r="AF81" s="34" t="n">
        <v>0.420573429194618</v>
      </c>
      <c r="AG81" s="34" t="n">
        <v>0.3157360156462084</v>
      </c>
      <c r="AH81" s="34" t="n">
        <v>0.4357561129394525</v>
      </c>
      <c r="AI81" s="34" t="n">
        <v>0.2485078482620389</v>
      </c>
      <c r="AJ81" s="34" t="n">
        <v>0.673915612294776</v>
      </c>
      <c r="AK81" s="34" t="n">
        <v>0.3085057265204816</v>
      </c>
      <c r="AL81" s="34" t="n">
        <v>0.7888646080552831</v>
      </c>
      <c r="AM81" s="34" t="n">
        <v>0.4604947297832248</v>
      </c>
      <c r="AN81" s="34" t="n">
        <v>0.5316281753552546</v>
      </c>
      <c r="AO81" s="34" t="n">
        <v>0.2620128923894768</v>
      </c>
      <c r="AP81" s="34" t="n">
        <v>0.2018105692369047</v>
      </c>
      <c r="AQ81" s="34" t="n">
        <v>0.4735546694556805</v>
      </c>
      <c r="AR81" s="34" t="n">
        <v>0.245088667528189</v>
      </c>
      <c r="AS81" s="34" t="n">
        <v>0.05060665256692257</v>
      </c>
      <c r="AT81" s="34" t="n">
        <v>0.02004056931804674</v>
      </c>
      <c r="AU81" s="34" t="n">
        <v>0.1579705289406967</v>
      </c>
      <c r="AV81" s="34" t="n">
        <v>0.15600311745855</v>
      </c>
      <c r="AW81" s="34" t="n">
        <v>0.1217823073408368</v>
      </c>
      <c r="AX81" s="34" t="n">
        <v>0.0253881441493589</v>
      </c>
      <c r="AY81" s="34" t="n">
        <v>0.05060665256692257</v>
      </c>
      <c r="AZ81" s="34" t="n">
        <v>0.1725129502125046</v>
      </c>
      <c r="BA81" s="33" t="n">
        <v>5.1558837890625</v>
      </c>
      <c r="BB81" s="33" t="n">
        <v>4.523429870605469</v>
      </c>
      <c r="BC81" s="33" t="n">
        <v>9.679313659667969</v>
      </c>
      <c r="BD81" s="34" t="n">
        <v>0.7062849906884706</v>
      </c>
      <c r="BE81" s="34" t="n">
        <v>0.5979232470669347</v>
      </c>
      <c r="BF81" s="34" t="n">
        <v>0.4870258162944098</v>
      </c>
      <c r="BG81" s="34" t="n">
        <v>0.381787359388625</v>
      </c>
      <c r="BH81" s="34" t="n">
        <v>0.2883277631666409</v>
      </c>
      <c r="BI81" s="34" t="n">
        <v>0.5531033602370806</v>
      </c>
      <c r="BJ81" s="34" t="n">
        <v>0.4053384330593965</v>
      </c>
      <c r="BK81" s="34" t="n">
        <v>0.6225446197012782</v>
      </c>
      <c r="BL81" s="34" t="n">
        <v>0.4566996662483763</v>
      </c>
      <c r="BM81" s="34" t="n">
        <v>0.5111850548657275</v>
      </c>
      <c r="BN81" s="34" t="n">
        <v>0.3767535345609563</v>
      </c>
      <c r="BO81" s="24" t="inlineStr">
        <is>
          <t>1-1</t>
        </is>
      </c>
      <c r="BP81" s="34" t="n">
        <v>0.1344080011372733</v>
      </c>
      <c r="BQ81" s="24" t="inlineStr">
        <is>
          <t>2-1</t>
        </is>
      </c>
      <c r="BR81" s="34" t="n">
        <v>0.08929293347870729</v>
      </c>
      <c r="BS81" s="24" t="inlineStr">
        <is>
          <t>1-0</t>
        </is>
      </c>
      <c r="BT81" s="34" t="n">
        <v>0.08840609486484656</v>
      </c>
      <c r="BU81" s="34" t="n">
        <v>1</v>
      </c>
      <c r="BV81" s="34" t="n">
        <v>0.5</v>
      </c>
      <c r="BW81" s="34" t="n">
        <v>0.75</v>
      </c>
      <c r="BX81" s="34" t="n">
        <v>1</v>
      </c>
      <c r="BY81" s="34" t="n">
        <v>0.75</v>
      </c>
      <c r="BZ81" s="34" t="n">
        <v>0.75</v>
      </c>
      <c r="CA81" s="33" t="n">
        <v>8.75</v>
      </c>
      <c r="CB81" s="33" t="n">
        <v>9.25</v>
      </c>
    </row>
    <row r="82">
      <c r="A82" s="29" t="n">
        <v>46326.625</v>
      </c>
      <c r="B82" s="24" t="inlineStr">
        <is>
          <t>Championship</t>
        </is>
      </c>
      <c r="C82" s="24" t="inlineStr">
        <is>
          <t>Middlesbrough</t>
        </is>
      </c>
      <c r="D82" s="24" t="inlineStr">
        <is>
          <t>Charlton</t>
        </is>
      </c>
      <c r="E82" s="33" t="n">
        <v>1.939622686775395</v>
      </c>
      <c r="F82" s="33" t="n">
        <v>0.9379307497669653</v>
      </c>
      <c r="G82" s="33" t="n">
        <v>2.877553436542361</v>
      </c>
      <c r="H82" s="34" t="n">
        <v>0.5975169654789747</v>
      </c>
      <c r="I82" s="34" t="n">
        <v>0.2362437335169857</v>
      </c>
      <c r="J82" s="34" t="n">
        <v>0.1662393010040395</v>
      </c>
      <c r="K82" s="34" t="n">
        <v>0.7920371991927548</v>
      </c>
      <c r="L82" s="34" t="n">
        <v>0.5488224259263766</v>
      </c>
      <c r="M82" s="34" t="n">
        <v>0.3253540438253917</v>
      </c>
      <c r="N82" s="34" t="n">
        <v>0.5313138521214082</v>
      </c>
      <c r="O82" s="34" t="n">
        <v>0.5774025419192587</v>
      </c>
      <c r="P82" s="34" t="n">
        <v>0.2414222378735958</v>
      </c>
      <c r="Q82" s="34" t="n">
        <v>0.3069819215615898</v>
      </c>
      <c r="R82" s="34" t="n">
        <v>0.06924592382987145</v>
      </c>
      <c r="S82" s="34" t="n">
        <v>0.391436981026088</v>
      </c>
      <c r="T82" s="34" t="n">
        <v>0.1437590817290594</v>
      </c>
      <c r="U82" s="34" t="n">
        <v>0.3249270661495323</v>
      </c>
      <c r="V82" s="34" t="n">
        <v>0.07724916685250367</v>
      </c>
      <c r="W82" s="34" t="n">
        <v>0.364216099779002</v>
      </c>
      <c r="X82" s="34" t="n">
        <v>0.2333008656999728</v>
      </c>
      <c r="Y82" s="34" t="n">
        <v>0.364216099779002</v>
      </c>
      <c r="Z82" s="34" t="n">
        <v>0.05871042823751178</v>
      </c>
      <c r="AA82" s="34" t="n">
        <v>0.1075288727665277</v>
      </c>
      <c r="AB82" s="34" t="n">
        <v>0.05871042823751178</v>
      </c>
      <c r="AC82" s="34" t="n">
        <v>0.9412895717624881</v>
      </c>
      <c r="AD82" s="34" t="n">
        <v>0.6357839002209981</v>
      </c>
      <c r="AE82" s="34" t="n">
        <v>0.7823398533022228</v>
      </c>
      <c r="AF82" s="34" t="n">
        <v>0.2176601466977772</v>
      </c>
      <c r="AG82" s="34" t="n">
        <v>0.457957459574901</v>
      </c>
      <c r="AH82" s="34" t="n">
        <v>0.3697677087201351</v>
      </c>
      <c r="AI82" s="34" t="n">
        <v>0.1722742337013723</v>
      </c>
      <c r="AJ82" s="34" t="n">
        <v>0.7464949763446418</v>
      </c>
      <c r="AK82" s="34" t="n">
        <v>0.3985912735409413</v>
      </c>
      <c r="AL82" s="34" t="n">
        <v>0.778023064705247</v>
      </c>
      <c r="AM82" s="34" t="n">
        <v>0.4439061541635483</v>
      </c>
      <c r="AN82" s="34" t="n">
        <v>0.580790309282729</v>
      </c>
      <c r="AO82" s="34" t="n">
        <v>0.3846892939714177</v>
      </c>
      <c r="AP82" s="34" t="n">
        <v>0.1398453671979937</v>
      </c>
      <c r="AQ82" s="34" t="n">
        <v>0.405606206733126</v>
      </c>
      <c r="AR82" s="34" t="n">
        <v>0.4029008995345875</v>
      </c>
      <c r="AS82" s="34" t="n">
        <v>0.04372882731282714</v>
      </c>
      <c r="AT82" s="34" t="n">
        <v>0.01132713956926651</v>
      </c>
      <c r="AU82" s="34" t="n">
        <v>0.1766078220555658</v>
      </c>
      <c r="AV82" s="34" t="n">
        <v>0.1283101370397131</v>
      </c>
      <c r="AW82" s="34" t="n">
        <v>0.06484927840291986</v>
      </c>
      <c r="AX82" s="34" t="n">
        <v>0.02824611679182723</v>
      </c>
      <c r="AY82" s="34" t="n">
        <v>0.04372882731282714</v>
      </c>
      <c r="AZ82" s="34" t="n">
        <v>0.1002990597891626</v>
      </c>
      <c r="BA82" s="33" t="n">
        <v>6.214144981167302</v>
      </c>
      <c r="BB82" s="33" t="n">
        <v>4.818300788211402</v>
      </c>
      <c r="BC82" s="33" t="n">
        <v>11.0324457693787</v>
      </c>
      <c r="BD82" s="34" t="n">
        <v>0.8092858819250297</v>
      </c>
      <c r="BE82" s="34" t="n">
        <v>0.7220034766495012</v>
      </c>
      <c r="BF82" s="34" t="n">
        <v>0.6240147315533905</v>
      </c>
      <c r="BG82" s="34" t="n">
        <v>0.5220069805701507</v>
      </c>
      <c r="BH82" s="34" t="n">
        <v>0.4226298182623894</v>
      </c>
      <c r="BI82" s="34" t="n">
        <v>0.6867698757651705</v>
      </c>
      <c r="BJ82" s="34" t="n">
        <v>0.5510781298578389</v>
      </c>
      <c r="BK82" s="34" t="n">
        <v>0.6638447683963755</v>
      </c>
      <c r="BL82" s="34" t="n">
        <v>0.5030225893266038</v>
      </c>
      <c r="BM82" s="34" t="n">
        <v>0.5854096622803149</v>
      </c>
      <c r="BN82" s="34" t="n">
        <v>0.3159586227093513</v>
      </c>
      <c r="BO82" s="24" t="inlineStr">
        <is>
          <t>1-1</t>
        </is>
      </c>
      <c r="BP82" s="34" t="n">
        <v>0.1126102332239504</v>
      </c>
      <c r="BQ82" s="24" t="inlineStr">
        <is>
          <t>2-0</t>
        </is>
      </c>
      <c r="BR82" s="34" t="n">
        <v>0.1058526312400078</v>
      </c>
      <c r="BS82" s="24" t="inlineStr">
        <is>
          <t>2-1</t>
        </is>
      </c>
      <c r="BT82" s="34" t="n">
        <v>0.09928243778374662</v>
      </c>
      <c r="BU82" s="34" t="n">
        <v>0.6</v>
      </c>
      <c r="BV82" s="34" t="n">
        <v>0.5</v>
      </c>
      <c r="BW82" s="34" t="n">
        <v>0.8</v>
      </c>
      <c r="BX82" s="34" t="n">
        <v>0.5</v>
      </c>
      <c r="BY82" s="34" t="n">
        <v>0.6</v>
      </c>
      <c r="BZ82" s="34" t="n">
        <v>0.3333333333333333</v>
      </c>
      <c r="CA82" s="33" t="n">
        <v>11.2</v>
      </c>
      <c r="CB82" s="33" t="n">
        <v>11.16666666666667</v>
      </c>
    </row>
    <row r="83">
      <c r="A83" s="29" t="n">
        <v>46326.625</v>
      </c>
      <c r="B83" s="24" t="inlineStr">
        <is>
          <t>Championship</t>
        </is>
      </c>
      <c r="C83" s="24" t="inlineStr">
        <is>
          <t>Millwall</t>
        </is>
      </c>
      <c r="D83" s="24" t="inlineStr">
        <is>
          <t>Derby</t>
        </is>
      </c>
      <c r="E83" s="33" t="n">
        <v>1.641443866843664</v>
      </c>
      <c r="F83" s="33" t="n">
        <v>1.146582005252039</v>
      </c>
      <c r="G83" s="33" t="n">
        <v>2.788025872095703</v>
      </c>
      <c r="H83" s="34" t="n">
        <v>0.477378903429955</v>
      </c>
      <c r="I83" s="34" t="n">
        <v>0.2678754177707056</v>
      </c>
      <c r="J83" s="34" t="n">
        <v>0.2547456787993396</v>
      </c>
      <c r="K83" s="34" t="n">
        <v>0.7784574122522712</v>
      </c>
      <c r="L83" s="34" t="n">
        <v>0.5276864713751129</v>
      </c>
      <c r="M83" s="34" t="n">
        <v>0.3053987459834218</v>
      </c>
      <c r="N83" s="34" t="n">
        <v>0.561703995299547</v>
      </c>
      <c r="O83" s="34" t="n">
        <v>0.4883512231892214</v>
      </c>
      <c r="P83" s="34" t="n">
        <v>0.3179860409531455</v>
      </c>
      <c r="Q83" s="34" t="n">
        <v>0.2274040300753587</v>
      </c>
      <c r="R83" s="34" t="n">
        <v>0.109140105856569</v>
      </c>
      <c r="S83" s="34" t="n">
        <v>0.3177208964661829</v>
      </c>
      <c r="T83" s="34" t="n">
        <v>0.1937004163643888</v>
      </c>
      <c r="U83" s="34" t="n">
        <v>0.2445955883360646</v>
      </c>
      <c r="V83" s="34" t="n">
        <v>0.1205751082342704</v>
      </c>
      <c r="W83" s="34" t="n">
        <v>0.2579175080932304</v>
      </c>
      <c r="X83" s="34" t="n">
        <v>0.2194613953367246</v>
      </c>
      <c r="Y83" s="34" t="n">
        <v>0.2579175080932304</v>
      </c>
      <c r="Z83" s="34" t="n">
        <v>0.1049393492578088</v>
      </c>
      <c r="AA83" s="34" t="n">
        <v>0.1498063295415308</v>
      </c>
      <c r="AB83" s="34" t="n">
        <v>0.1049393492578088</v>
      </c>
      <c r="AC83" s="34" t="n">
        <v>0.8950606507421913</v>
      </c>
      <c r="AD83" s="34" t="n">
        <v>0.7420824919067697</v>
      </c>
      <c r="AE83" s="34" t="n">
        <v>0.6520459973852435</v>
      </c>
      <c r="AF83" s="34" t="n">
        <v>0.3479540026147568</v>
      </c>
      <c r="AG83" s="34" t="n">
        <v>0.3768148003114021</v>
      </c>
      <c r="AH83" s="34" t="n">
        <v>0.3905314868262844</v>
      </c>
      <c r="AI83" s="34" t="n">
        <v>0.2326535546715782</v>
      </c>
      <c r="AJ83" s="34" t="n">
        <v>0.7354364726383315</v>
      </c>
      <c r="AK83" s="34" t="n">
        <v>0.3836531031858396</v>
      </c>
      <c r="AL83" s="34" t="n">
        <v>0.7673806831023823</v>
      </c>
      <c r="AM83" s="34" t="n">
        <v>0.4281394984756836</v>
      </c>
      <c r="AN83" s="34" t="n">
        <v>0.5643597427516093</v>
      </c>
      <c r="AO83" s="34" t="n">
        <v>0.3128409743943812</v>
      </c>
      <c r="AP83" s="34" t="n">
        <v>0.189991527611669</v>
      </c>
      <c r="AQ83" s="34" t="n">
        <v>0.402798303165034</v>
      </c>
      <c r="AR83" s="34" t="n">
        <v>0.3099646097202062</v>
      </c>
      <c r="AS83" s="34" t="n">
        <v>0.05035298455326696</v>
      </c>
      <c r="AT83" s="34" t="n">
        <v>0.01649706596427094</v>
      </c>
      <c r="AU83" s="34" t="n">
        <v>0.1531054992385633</v>
      </c>
      <c r="AV83" s="34" t="n">
        <v>0.1440038408904229</v>
      </c>
      <c r="AW83" s="34" t="n">
        <v>0.09342201198117173</v>
      </c>
      <c r="AX83" s="34" t="n">
        <v>0.02589159499101292</v>
      </c>
      <c r="AY83" s="34" t="n">
        <v>0.05035298455326697</v>
      </c>
      <c r="AZ83" s="34" t="n">
        <v>0.1564088833886446</v>
      </c>
      <c r="BA83" s="33" t="n">
        <v>6.107985345464062</v>
      </c>
      <c r="BB83" s="33" t="n">
        <v>5.402365908151347</v>
      </c>
      <c r="BC83" s="33" t="n">
        <v>11.51035125361541</v>
      </c>
      <c r="BD83" s="34" t="n">
        <v>0.8375555552321782</v>
      </c>
      <c r="BE83" s="34" t="n">
        <v>0.7582276443965856</v>
      </c>
      <c r="BF83" s="34" t="n">
        <v>0.6665275013559178</v>
      </c>
      <c r="BG83" s="34" t="n">
        <v>0.5682347490663553</v>
      </c>
      <c r="BH83" s="34" t="n">
        <v>0.4696364504788842</v>
      </c>
      <c r="BI83" s="34" t="n">
        <v>0.6749994493619175</v>
      </c>
      <c r="BJ83" s="34" t="n">
        <v>0.537477330239777</v>
      </c>
      <c r="BK83" s="34" t="n">
        <v>0.73450640088564</v>
      </c>
      <c r="BL83" s="34" t="n">
        <v>0.5874712062061431</v>
      </c>
      <c r="BM83" s="34" t="n">
        <v>0.517188651175731</v>
      </c>
      <c r="BN83" s="34" t="n">
        <v>0.3828859854734426</v>
      </c>
      <c r="BO83" s="24" t="inlineStr">
        <is>
          <t>1-1</t>
        </is>
      </c>
      <c r="BP83" s="34" t="n">
        <v>0.1274090201664705</v>
      </c>
      <c r="BQ83" s="24" t="inlineStr">
        <is>
          <t>2-1</t>
        </is>
      </c>
      <c r="BR83" s="34" t="n">
        <v>0.09506125215127895</v>
      </c>
      <c r="BS83" s="24" t="inlineStr">
        <is>
          <t>1-0</t>
        </is>
      </c>
      <c r="BT83" s="34" t="n">
        <v>0.08943619991402821</v>
      </c>
      <c r="BU83" s="34" t="n">
        <v>0.8</v>
      </c>
      <c r="BV83" s="34" t="n">
        <v>0.7142857142857143</v>
      </c>
      <c r="BW83" s="34" t="n">
        <v>0.2</v>
      </c>
      <c r="BX83" s="34" t="n">
        <v>0.4285714285714285</v>
      </c>
      <c r="BY83" s="34" t="n">
        <v>1</v>
      </c>
      <c r="BZ83" s="34" t="n">
        <v>0.8571428571428571</v>
      </c>
      <c r="CA83" s="33" t="n">
        <v>11.4</v>
      </c>
      <c r="CB83" s="33" t="n">
        <v>12.28571428571429</v>
      </c>
    </row>
    <row r="84">
      <c r="A84" s="29" t="n">
        <v>46326.625</v>
      </c>
      <c r="B84" s="24" t="inlineStr">
        <is>
          <t>League Two</t>
        </is>
      </c>
      <c r="C84" s="24" t="inlineStr">
        <is>
          <t>Oldham</t>
        </is>
      </c>
      <c r="D84" s="24" t="inlineStr">
        <is>
          <t>Crawley</t>
        </is>
      </c>
      <c r="E84" s="33" t="n">
        <v>1.643982014413002</v>
      </c>
      <c r="F84" s="33" t="n">
        <v>1.105450958617649</v>
      </c>
      <c r="G84" s="33" t="n">
        <v>2.749432973030651</v>
      </c>
      <c r="H84" s="34" t="n">
        <v>0.4875318362685853</v>
      </c>
      <c r="I84" s="34" t="n">
        <v>0.268240689015585</v>
      </c>
      <c r="J84" s="34" t="n">
        <v>0.2442274747158298</v>
      </c>
      <c r="K84" s="34" t="n">
        <v>0.7717949740830986</v>
      </c>
      <c r="L84" s="34" t="n">
        <v>0.5184055664351114</v>
      </c>
      <c r="M84" s="34" t="n">
        <v>0.2968334125159043</v>
      </c>
      <c r="N84" s="34" t="n">
        <v>0.5513177218171302</v>
      </c>
      <c r="O84" s="34" t="n">
        <v>0.4891578127530418</v>
      </c>
      <c r="P84" s="34" t="n">
        <v>0.302966115625559</v>
      </c>
      <c r="Q84" s="34" t="n">
        <v>0.2280665207255432</v>
      </c>
      <c r="R84" s="34" t="n">
        <v>0.100683888668682</v>
      </c>
      <c r="S84" s="34" t="n">
        <v>0.3310615626174853</v>
      </c>
      <c r="T84" s="34" t="n">
        <v>0.1932094032645574</v>
      </c>
      <c r="U84" s="34" t="n">
        <v>0.2554728749183125</v>
      </c>
      <c r="V84" s="34" t="n">
        <v>0.1176207155653846</v>
      </c>
      <c r="W84" s="34" t="n">
        <v>0.2646997159594823</v>
      </c>
      <c r="X84" s="34" t="n">
        <v>0.222832120309103</v>
      </c>
      <c r="Y84" s="34" t="n">
        <v>0.2646997159594823</v>
      </c>
      <c r="Z84" s="34" t="n">
        <v>0.09819799567365825</v>
      </c>
      <c r="AA84" s="34" t="n">
        <v>0.1460294790421716</v>
      </c>
      <c r="AB84" s="34" t="n">
        <v>0.09819799567365825</v>
      </c>
      <c r="AC84" s="34" t="n">
        <v>0.9018020043263418</v>
      </c>
      <c r="AD84" s="34" t="n">
        <v>0.7353002840405177</v>
      </c>
      <c r="AE84" s="34" t="n">
        <v>0.6662461672168171</v>
      </c>
      <c r="AF84" s="34" t="n">
        <v>0.3337538327831833</v>
      </c>
      <c r="AG84" s="34" t="n">
        <v>0.3660366264141549</v>
      </c>
      <c r="AH84" s="34" t="n">
        <v>0.4161749485271547</v>
      </c>
      <c r="AI84" s="34" t="n">
        <v>0.2177883528165736</v>
      </c>
      <c r="AJ84" s="34" t="n">
        <v>0.6968890189190211</v>
      </c>
      <c r="AK84" s="34" t="n">
        <v>0.3350786247130874</v>
      </c>
      <c r="AL84" s="34" t="n">
        <v>0.7889745858795252</v>
      </c>
      <c r="AM84" s="34" t="n">
        <v>0.4606655143566959</v>
      </c>
      <c r="AN84" s="34" t="n">
        <v>0.5498277251056233</v>
      </c>
      <c r="AO84" s="34" t="n">
        <v>0.3089409600848342</v>
      </c>
      <c r="AP84" s="34" t="n">
        <v>0.1772519827602911</v>
      </c>
      <c r="AQ84" s="34" t="n">
        <v>0.4569862776639442</v>
      </c>
      <c r="AR84" s="34" t="n">
        <v>0.3001984686533751</v>
      </c>
      <c r="AS84" s="34" t="n">
        <v>0.04906548448667705</v>
      </c>
      <c r="AT84" s="34" t="n">
        <v>0.01677242418141799</v>
      </c>
      <c r="AU84" s="34" t="n">
        <v>0.1711516360053753</v>
      </c>
      <c r="AV84" s="34" t="n">
        <v>0.1468604245002641</v>
      </c>
      <c r="AW84" s="34" t="n">
        <v>0.09816261596166417</v>
      </c>
      <c r="AX84" s="34" t="n">
        <v>0.02780615645953377</v>
      </c>
      <c r="AY84" s="34" t="n">
        <v>0.04906548448667706</v>
      </c>
      <c r="AZ84" s="34" t="n">
        <v>0.1409165577951297</v>
      </c>
      <c r="BA84" s="33" t="n">
        <v>5.924035978270549</v>
      </c>
      <c r="BB84" s="33" t="n">
        <v>4.136289963487399</v>
      </c>
      <c r="BC84" s="33" t="n">
        <v>10.06032594175795</v>
      </c>
      <c r="BD84" s="34" t="n">
        <v>0.7389309359754812</v>
      </c>
      <c r="BE84" s="34" t="n">
        <v>0.636030821544263</v>
      </c>
      <c r="BF84" s="34" t="n">
        <v>0.5277669906473758</v>
      </c>
      <c r="BG84" s="34" t="n">
        <v>0.4221440122318217</v>
      </c>
      <c r="BH84" s="34" t="n">
        <v>0.3257100810678558</v>
      </c>
      <c r="BI84" s="34" t="n">
        <v>0.6537447093514228</v>
      </c>
      <c r="BJ84" s="34" t="n">
        <v>0.5133094205699853</v>
      </c>
      <c r="BK84" s="34" t="n">
        <v>0.5624167078217884</v>
      </c>
      <c r="BL84" s="34" t="n">
        <v>0.3929363525600461</v>
      </c>
      <c r="BM84" s="34" t="n">
        <v>0.6303144707756642</v>
      </c>
      <c r="BN84" s="34" t="n">
        <v>0.269583370267292</v>
      </c>
      <c r="BO84" s="24" t="inlineStr">
        <is>
          <t>1-1</t>
        </is>
      </c>
      <c r="BP84" s="34" t="n">
        <v>0.1278692881621814</v>
      </c>
      <c r="BQ84" s="24" t="inlineStr">
        <is>
          <t>2-1</t>
        </is>
      </c>
      <c r="BR84" s="34" t="n">
        <v>0.09555218633382709</v>
      </c>
      <c r="BS84" s="24" t="inlineStr">
        <is>
          <t>1-0</t>
        </is>
      </c>
      <c r="BT84" s="34" t="n">
        <v>0.09353152506173927</v>
      </c>
      <c r="BU84" s="34" t="n">
        <v>0.4</v>
      </c>
      <c r="BV84" s="34" t="n">
        <v>0.4</v>
      </c>
      <c r="BW84" s="34" t="n">
        <v>0.4</v>
      </c>
      <c r="BX84" s="34" t="n">
        <v>0.6</v>
      </c>
      <c r="BY84" s="34" t="n">
        <v>0.8</v>
      </c>
      <c r="BZ84" s="34" t="n">
        <v>0.6</v>
      </c>
      <c r="CA84" s="33" t="n">
        <v>11.6</v>
      </c>
      <c r="CB84" s="33" t="n">
        <v>8.4</v>
      </c>
    </row>
    <row r="85">
      <c r="A85" s="29" t="n">
        <v>46326.625</v>
      </c>
      <c r="B85" s="24" t="inlineStr">
        <is>
          <t>League One</t>
        </is>
      </c>
      <c r="C85" s="24" t="inlineStr">
        <is>
          <t>Peterborough</t>
        </is>
      </c>
      <c r="D85" s="24" t="inlineStr">
        <is>
          <t>Luton</t>
        </is>
      </c>
      <c r="E85" s="33" t="n">
        <v>1.299764702599678</v>
      </c>
      <c r="F85" s="33" t="n">
        <v>1.507997525693031</v>
      </c>
      <c r="G85" s="33" t="n">
        <v>2.807762228292709</v>
      </c>
      <c r="H85" s="34" t="n">
        <v>0.3156644214085507</v>
      </c>
      <c r="I85" s="34" t="n">
        <v>0.274510696756059</v>
      </c>
      <c r="J85" s="34" t="n">
        <v>0.4098248818353903</v>
      </c>
      <c r="K85" s="34" t="n">
        <v>0.7820668396742134</v>
      </c>
      <c r="L85" s="34" t="n">
        <v>0.5323942505940772</v>
      </c>
      <c r="M85" s="34" t="n">
        <v>0.3097895139836863</v>
      </c>
      <c r="N85" s="34" t="n">
        <v>0.578217907224279</v>
      </c>
      <c r="O85" s="34" t="n">
        <v>0.3730934241487832</v>
      </c>
      <c r="P85" s="34" t="n">
        <v>0.4448474336717126</v>
      </c>
      <c r="Q85" s="34" t="n">
        <v>0.14283321056425</v>
      </c>
      <c r="R85" s="34" t="n">
        <v>0.1931629104946329</v>
      </c>
      <c r="S85" s="34" t="n">
        <v>0.2213529162772531</v>
      </c>
      <c r="T85" s="34" t="n">
        <v>0.272595963901244</v>
      </c>
      <c r="U85" s="34" t="n">
        <v>0.149186128874477</v>
      </c>
      <c r="V85" s="34" t="n">
        <v>0.2004291764984679</v>
      </c>
      <c r="W85" s="34" t="n">
        <v>0.1425638666732333</v>
      </c>
      <c r="X85" s="34" t="n">
        <v>0.1731005547353174</v>
      </c>
      <c r="Y85" s="34" t="n">
        <v>0.1425638666732333</v>
      </c>
      <c r="Z85" s="34" t="n">
        <v>0.2070974562852683</v>
      </c>
      <c r="AA85" s="34" t="n">
        <v>0.202727425550122</v>
      </c>
      <c r="AB85" s="34" t="n">
        <v>0.2070974562852683</v>
      </c>
      <c r="AC85" s="34" t="n">
        <v>0.7929025437147318</v>
      </c>
      <c r="AD85" s="34" t="n">
        <v>0.8574361333267667</v>
      </c>
      <c r="AE85" s="34" t="n">
        <v>0.4351055487614965</v>
      </c>
      <c r="AF85" s="34" t="n">
        <v>0.5648944512385036</v>
      </c>
      <c r="AG85" s="34" t="n">
        <v>0.2600844523420796</v>
      </c>
      <c r="AH85" s="34" t="n">
        <v>0.4240976297115686</v>
      </c>
      <c r="AI85" s="34" t="n">
        <v>0.3158178858739161</v>
      </c>
      <c r="AJ85" s="34" t="n">
        <v>0.6914401687101649</v>
      </c>
      <c r="AK85" s="34" t="n">
        <v>0.3286232952378434</v>
      </c>
      <c r="AL85" s="34" t="n">
        <v>0.8044467809591772</v>
      </c>
      <c r="AM85" s="34" t="n">
        <v>0.4853185449004574</v>
      </c>
      <c r="AN85" s="34" t="n">
        <v>0.5562268179447626</v>
      </c>
      <c r="AO85" s="34" t="n">
        <v>0.2225578170973406</v>
      </c>
      <c r="AP85" s="34" t="n">
        <v>0.2733235698926985</v>
      </c>
      <c r="AQ85" s="34" t="n">
        <v>0.4799076208999304</v>
      </c>
      <c r="AR85" s="34" t="n">
        <v>0.1818333758024159</v>
      </c>
      <c r="AS85" s="34" t="n">
        <v>0.05161155559725683</v>
      </c>
      <c r="AT85" s="34" t="n">
        <v>0.02663937963793297</v>
      </c>
      <c r="AU85" s="34" t="n">
        <v>0.1236660691456278</v>
      </c>
      <c r="AV85" s="34" t="n">
        <v>0.147633652111494</v>
      </c>
      <c r="AW85" s="34" t="n">
        <v>0.1527976954404329</v>
      </c>
      <c r="AX85" s="34" t="n">
        <v>0.02199162230945254</v>
      </c>
      <c r="AY85" s="34" t="n">
        <v>0.05161155559725683</v>
      </c>
      <c r="AZ85" s="34" t="n">
        <v>0.2422145383844181</v>
      </c>
      <c r="BA85" s="33" t="n">
        <v>5.357666015625</v>
      </c>
      <c r="BB85" s="33" t="n">
        <v>4.351654052734375</v>
      </c>
      <c r="BC85" s="33" t="n">
        <v>9.709320068359375</v>
      </c>
      <c r="BD85" s="34" t="n">
        <v>0.7089632036127912</v>
      </c>
      <c r="BE85" s="34" t="n">
        <v>0.6010101807519574</v>
      </c>
      <c r="BF85" s="34" t="n">
        <v>0.490284349365048</v>
      </c>
      <c r="BG85" s="34" t="n">
        <v>0.3849741151737299</v>
      </c>
      <c r="BH85" s="34" t="n">
        <v>0.291241949949083</v>
      </c>
      <c r="BI85" s="34" t="n">
        <v>0.5813815499547165</v>
      </c>
      <c r="BJ85" s="34" t="n">
        <v>0.4346351878059976</v>
      </c>
      <c r="BK85" s="34" t="n">
        <v>0.596690944359305</v>
      </c>
      <c r="BL85" s="34" t="n">
        <v>0.4287629786867251</v>
      </c>
      <c r="BM85" s="34" t="n">
        <v>0.5512189480367673</v>
      </c>
      <c r="BN85" s="34" t="n">
        <v>0.339161081486577</v>
      </c>
      <c r="BO85" s="24" t="inlineStr">
        <is>
          <t>1-1</t>
        </is>
      </c>
      <c r="BP85" s="34" t="n">
        <v>0.1300956341060956</v>
      </c>
      <c r="BQ85" s="24" t="inlineStr">
        <is>
          <t>1-2</t>
        </is>
      </c>
      <c r="BR85" s="34" t="n">
        <v>0.08917449742520824</v>
      </c>
      <c r="BS85" s="24" t="inlineStr">
        <is>
          <t>0-1</t>
        </is>
      </c>
      <c r="BT85" s="34" t="n">
        <v>0.07916556152773274</v>
      </c>
      <c r="BU85" s="34" t="n">
        <v>0.5</v>
      </c>
      <c r="BV85" s="34" t="n">
        <v>0.75</v>
      </c>
      <c r="BW85" s="34" t="n">
        <v>0.25</v>
      </c>
      <c r="BX85" s="34" t="n">
        <v>0.75</v>
      </c>
      <c r="BY85" s="34" t="n">
        <v>0.25</v>
      </c>
      <c r="BZ85" s="34" t="n">
        <v>0.75</v>
      </c>
      <c r="CA85" s="33" t="n">
        <v>8.25</v>
      </c>
      <c r="CB85" s="33" t="n">
        <v>9.75</v>
      </c>
    </row>
    <row r="86">
      <c r="A86" s="29" t="n">
        <v>46326.625</v>
      </c>
      <c r="B86" s="24" t="inlineStr">
        <is>
          <t>League Two</t>
        </is>
      </c>
      <c r="C86" s="24" t="inlineStr">
        <is>
          <t>Salford</t>
        </is>
      </c>
      <c r="D86" s="24" t="inlineStr">
        <is>
          <t>Exeter</t>
        </is>
      </c>
      <c r="E86" s="33" t="n">
        <v>1.650839194302235</v>
      </c>
      <c r="F86" s="33" t="n">
        <v>0.951047963834597</v>
      </c>
      <c r="G86" s="33" t="n">
        <v>2.601887158136832</v>
      </c>
      <c r="H86" s="34" t="n">
        <v>0.5263815202566021</v>
      </c>
      <c r="I86" s="34" t="n">
        <v>0.2682913688777011</v>
      </c>
      <c r="J86" s="34" t="n">
        <v>0.2053271108656967</v>
      </c>
      <c r="K86" s="34" t="n">
        <v>0.7446181527900456</v>
      </c>
      <c r="L86" s="34" t="n">
        <v>0.4820433635760332</v>
      </c>
      <c r="M86" s="34" t="n">
        <v>0.2644079879051267</v>
      </c>
      <c r="N86" s="34" t="n">
        <v>0.5075478104042662</v>
      </c>
      <c r="O86" s="34" t="n">
        <v>0.4913329217168376</v>
      </c>
      <c r="P86" s="34" t="n">
        <v>0.2462400363205636</v>
      </c>
      <c r="Q86" s="34" t="n">
        <v>0.2298581490243835</v>
      </c>
      <c r="R86" s="34" t="n">
        <v>0.07152110508352705</v>
      </c>
      <c r="S86" s="34" t="n">
        <v>0.3863359474761418</v>
      </c>
      <c r="T86" s="34" t="n">
        <v>0.191889073987023</v>
      </c>
      <c r="U86" s="34" t="n">
        <v>0.3005631156087106</v>
      </c>
      <c r="V86" s="34" t="n">
        <v>0.1061162421195918</v>
      </c>
      <c r="W86" s="34" t="n">
        <v>0.2908652092491426</v>
      </c>
      <c r="X86" s="34" t="n">
        <v>0.2355163110074595</v>
      </c>
      <c r="Y86" s="34" t="n">
        <v>0.2908652092491426</v>
      </c>
      <c r="Z86" s="34" t="n">
        <v>0.07458008873007657</v>
      </c>
      <c r="AA86" s="34" t="n">
        <v>0.1307470221356201</v>
      </c>
      <c r="AB86" s="34" t="n">
        <v>0.07458008873007657</v>
      </c>
      <c r="AC86" s="34" t="n">
        <v>0.9254199112699233</v>
      </c>
      <c r="AD86" s="34" t="n">
        <v>0.7091347907508573</v>
      </c>
      <c r="AE86" s="34" t="n">
        <v>0.7193867857609321</v>
      </c>
      <c r="AF86" s="34" t="n">
        <v>0.2806132142390678</v>
      </c>
      <c r="AG86" s="34" t="n">
        <v>0.3848232357597658</v>
      </c>
      <c r="AH86" s="34" t="n">
        <v>0.4261058405748763</v>
      </c>
      <c r="AI86" s="34" t="n">
        <v>0.189070850706358</v>
      </c>
      <c r="AJ86" s="34" t="n">
        <v>0.6768374367606951</v>
      </c>
      <c r="AK86" s="34" t="n">
        <v>0.31179300003496</v>
      </c>
      <c r="AL86" s="34" t="n">
        <v>0.7705998378701665</v>
      </c>
      <c r="AM86" s="34" t="n">
        <v>0.4328562243512842</v>
      </c>
      <c r="AN86" s="34" t="n">
        <v>0.5215708190322507</v>
      </c>
      <c r="AO86" s="34" t="n">
        <v>0.3106042193680158</v>
      </c>
      <c r="AP86" s="34" t="n">
        <v>0.1407785016353447</v>
      </c>
      <c r="AQ86" s="34" t="n">
        <v>0.4502542437264926</v>
      </c>
      <c r="AR86" s="34" t="n">
        <v>0.3257510266670093</v>
      </c>
      <c r="AS86" s="34" t="n">
        <v>0.04579661023989671</v>
      </c>
      <c r="AT86" s="34" t="n">
        <v>0.01327533626304732</v>
      </c>
      <c r="AU86" s="34" t="n">
        <v>0.1857282388023033</v>
      </c>
      <c r="AV86" s="34" t="n">
        <v>0.1534194374058317</v>
      </c>
      <c r="AW86" s="34" t="n">
        <v>0.08695788426012066</v>
      </c>
      <c r="AX86" s="34" t="n">
        <v>0.02654134352780608</v>
      </c>
      <c r="AY86" s="34" t="n">
        <v>0.0457966102398967</v>
      </c>
      <c r="AZ86" s="34" t="n">
        <v>0.1167327624194096</v>
      </c>
      <c r="BA86" s="33" t="n">
        <v>5.725674592572802</v>
      </c>
      <c r="BB86" s="33" t="n">
        <v>3.949202956630154</v>
      </c>
      <c r="BC86" s="33" t="n">
        <v>9.674877549202956</v>
      </c>
      <c r="BD86" s="34" t="n">
        <v>0.705887484667397</v>
      </c>
      <c r="BE86" s="34" t="n">
        <v>0.5974656639771976</v>
      </c>
      <c r="BF86" s="34" t="n">
        <v>0.486543414760317</v>
      </c>
      <c r="BG86" s="34" t="n">
        <v>0.3813161878652496</v>
      </c>
      <c r="BH86" s="34" t="n">
        <v>0.2878974435301485</v>
      </c>
      <c r="BI86" s="34" t="n">
        <v>0.6295910054733861</v>
      </c>
      <c r="BJ86" s="34" t="n">
        <v>0.486440975306859</v>
      </c>
      <c r="BK86" s="34" t="n">
        <v>0.530998739674878</v>
      </c>
      <c r="BL86" s="34" t="n">
        <v>0.3612701349388245</v>
      </c>
      <c r="BM86" s="34" t="n">
        <v>0.6323260015072916</v>
      </c>
      <c r="BN86" s="34" t="n">
        <v>0.2653501916650486</v>
      </c>
      <c r="BO86" s="24" t="inlineStr">
        <is>
          <t>1-1</t>
        </is>
      </c>
      <c r="BP86" s="34" t="n">
        <v>0.1280310312416871</v>
      </c>
      <c r="BQ86" s="24" t="inlineStr">
        <is>
          <t>1-0</t>
        </is>
      </c>
      <c r="BR86" s="34" t="n">
        <v>0.110743545771015</v>
      </c>
      <c r="BS86" s="24" t="inlineStr">
        <is>
          <t>2-0</t>
        </is>
      </c>
      <c r="BT86" s="34" t="n">
        <v>0.101017104049248</v>
      </c>
      <c r="BU86" s="34" t="n">
        <v>0.4</v>
      </c>
      <c r="BV86" s="34" t="n">
        <v>0.2</v>
      </c>
      <c r="BW86" s="34" t="n">
        <v>0.4</v>
      </c>
      <c r="BX86" s="34" t="n">
        <v>0.4</v>
      </c>
      <c r="BY86" s="34" t="n">
        <v>0.2</v>
      </c>
      <c r="BZ86" s="34" t="n">
        <v>0.2</v>
      </c>
      <c r="CA86" s="33" t="n">
        <v>9.4</v>
      </c>
      <c r="CB86" s="33" t="n">
        <v>9.199999999999999</v>
      </c>
    </row>
    <row r="87">
      <c r="A87" s="29" t="n">
        <v>46326.625</v>
      </c>
      <c r="B87" s="24" t="inlineStr">
        <is>
          <t>League Two</t>
        </is>
      </c>
      <c r="C87" s="24" t="inlineStr">
        <is>
          <t>Shrewsbury</t>
        </is>
      </c>
      <c r="D87" s="24" t="inlineStr">
        <is>
          <t>Gillingham</t>
        </is>
      </c>
      <c r="E87" s="33" t="n">
        <v>1.326714543720248</v>
      </c>
      <c r="F87" s="33" t="n">
        <v>1.217107368347984</v>
      </c>
      <c r="G87" s="33" t="n">
        <v>2.543821912068232</v>
      </c>
      <c r="H87" s="34" t="n">
        <v>0.3798139770755047</v>
      </c>
      <c r="I87" s="34" t="n">
        <v>0.292194634435261</v>
      </c>
      <c r="J87" s="34" t="n">
        <v>0.3279913884892343</v>
      </c>
      <c r="K87" s="34" t="n">
        <v>0.7342640072572234</v>
      </c>
      <c r="L87" s="34" t="n">
        <v>0.4673775114563393</v>
      </c>
      <c r="M87" s="34" t="n">
        <v>0.2518309267843264</v>
      </c>
      <c r="N87" s="34" t="n">
        <v>0.5298189013999263</v>
      </c>
      <c r="O87" s="34" t="n">
        <v>0.3826117329842936</v>
      </c>
      <c r="P87" s="34" t="n">
        <v>0.3435468412326825</v>
      </c>
      <c r="Q87" s="34" t="n">
        <v>0.1490830384263399</v>
      </c>
      <c r="R87" s="34" t="n">
        <v>0.1242437240691629</v>
      </c>
      <c r="S87" s="34" t="n">
        <v>0.2960854165833454</v>
      </c>
      <c r="T87" s="34" t="n">
        <v>0.265347663159636</v>
      </c>
      <c r="U87" s="34" t="n">
        <v>0.204833435440438</v>
      </c>
      <c r="V87" s="34" t="n">
        <v>0.1740956820167285</v>
      </c>
      <c r="W87" s="34" t="n">
        <v>0.1781540023661848</v>
      </c>
      <c r="X87" s="34" t="n">
        <v>0.20165997470932</v>
      </c>
      <c r="Y87" s="34" t="n">
        <v>0.1781540023661848</v>
      </c>
      <c r="Z87" s="34" t="n">
        <v>0.1440397457225962</v>
      </c>
      <c r="AA87" s="34" t="n">
        <v>0.1839516427666381</v>
      </c>
      <c r="AB87" s="34" t="n">
        <v>0.1440397457225962</v>
      </c>
      <c r="AC87" s="34" t="n">
        <v>0.855960254277404</v>
      </c>
      <c r="AD87" s="34" t="n">
        <v>0.8218459976338154</v>
      </c>
      <c r="AE87" s="34" t="n">
        <v>0.5366079370879894</v>
      </c>
      <c r="AF87" s="34" t="n">
        <v>0.4633920629120107</v>
      </c>
      <c r="AG87" s="34" t="n">
        <v>0.2954203077765788</v>
      </c>
      <c r="AH87" s="34" t="n">
        <v>0.4402186737130656</v>
      </c>
      <c r="AI87" s="34" t="n">
        <v>0.2643610015370961</v>
      </c>
      <c r="AJ87" s="34" t="n">
        <v>0.6685873410965304</v>
      </c>
      <c r="AK87" s="34" t="n">
        <v>0.3025781741460309</v>
      </c>
      <c r="AL87" s="34" t="n">
        <v>0.7629373757973106</v>
      </c>
      <c r="AM87" s="34" t="n">
        <v>0.4217019426000935</v>
      </c>
      <c r="AN87" s="34" t="n">
        <v>0.5100902715074883</v>
      </c>
      <c r="AO87" s="34" t="n">
        <v>0.2311749692909483</v>
      </c>
      <c r="AP87" s="34" t="n">
        <v>0.2043132992867281</v>
      </c>
      <c r="AQ87" s="34" t="n">
        <v>0.4474658368022987</v>
      </c>
      <c r="AR87" s="34" t="n">
        <v>0.2251500976972354</v>
      </c>
      <c r="AS87" s="34" t="n">
        <v>0.05055868995169862</v>
      </c>
      <c r="AT87" s="34" t="n">
        <v>0.01971146124557707</v>
      </c>
      <c r="AU87" s="34" t="n">
        <v>0.1453847769842644</v>
      </c>
      <c r="AV87" s="34" t="n">
        <v>0.1657043729819879</v>
      </c>
      <c r="AW87" s="34" t="n">
        <v>0.1291294518519345</v>
      </c>
      <c r="AX87" s="34" t="n">
        <v>0.02196545368125503</v>
      </c>
      <c r="AY87" s="34" t="n">
        <v>0.05055868995169862</v>
      </c>
      <c r="AZ87" s="34" t="n">
        <v>0.191836803917382</v>
      </c>
      <c r="BA87" s="33" t="n">
        <v>6.24034197168047</v>
      </c>
      <c r="BB87" s="33" t="n">
        <v>3.902276842698964</v>
      </c>
      <c r="BC87" s="33" t="n">
        <v>10.14261881437943</v>
      </c>
      <c r="BD87" s="34" t="n">
        <v>0.7455968097678929</v>
      </c>
      <c r="BE87" s="34" t="n">
        <v>0.643943720554215</v>
      </c>
      <c r="BF87" s="34" t="n">
        <v>0.5363695530636741</v>
      </c>
      <c r="BG87" s="34" t="n">
        <v>0.4308086995871909</v>
      </c>
      <c r="BH87" s="34" t="n">
        <v>0.3338706596467542</v>
      </c>
      <c r="BI87" s="34" t="n">
        <v>0.6896191486066779</v>
      </c>
      <c r="BJ87" s="34" t="n">
        <v>0.5543941957564522</v>
      </c>
      <c r="BK87" s="34" t="n">
        <v>0.522885729938611</v>
      </c>
      <c r="BL87" s="34" t="n">
        <v>0.3532718314838418</v>
      </c>
      <c r="BM87" s="34" t="n">
        <v>0.6832181812314211</v>
      </c>
      <c r="BN87" s="34" t="n">
        <v>0.2240111935686149</v>
      </c>
      <c r="BO87" s="24" t="inlineStr">
        <is>
          <t>1-1</t>
        </is>
      </c>
      <c r="BP87" s="34" t="n">
        <v>0.1395504853255637</v>
      </c>
      <c r="BQ87" s="24" t="inlineStr">
        <is>
          <t>1-0</t>
        </is>
      </c>
      <c r="BR87" s="34" t="n">
        <v>0.09154768109010768</v>
      </c>
      <c r="BS87" s="24" t="inlineStr">
        <is>
          <t>0-0</t>
        </is>
      </c>
      <c r="BT87" s="34" t="n">
        <v>0.09125198114290746</v>
      </c>
      <c r="BU87" s="34" t="n">
        <v>0.4</v>
      </c>
      <c r="BV87" s="34" t="n">
        <v>0.4</v>
      </c>
      <c r="BW87" s="34" t="n">
        <v>0.2</v>
      </c>
      <c r="BX87" s="34" t="n">
        <v>0.6</v>
      </c>
      <c r="BY87" s="34" t="n">
        <v>0.8</v>
      </c>
      <c r="BZ87" s="34" t="n">
        <v>0.4</v>
      </c>
      <c r="CA87" s="33" t="n">
        <v>8.6</v>
      </c>
      <c r="CB87" s="33" t="n">
        <v>11.4</v>
      </c>
    </row>
    <row r="88">
      <c r="A88" s="29" t="n">
        <v>46326.625</v>
      </c>
      <c r="B88" s="24" t="inlineStr">
        <is>
          <t>Championship</t>
        </is>
      </c>
      <c r="C88" s="24" t="inlineStr">
        <is>
          <t>Southampton</t>
        </is>
      </c>
      <c r="D88" s="24" t="inlineStr">
        <is>
          <t>QPR</t>
        </is>
      </c>
      <c r="E88" s="33" t="n">
        <v>1.660106085173857</v>
      </c>
      <c r="F88" s="33" t="n">
        <v>1.121740030510985</v>
      </c>
      <c r="G88" s="33" t="n">
        <v>2.781846115684842</v>
      </c>
      <c r="H88" s="34" t="n">
        <v>0.4877527078299199</v>
      </c>
      <c r="I88" s="34" t="n">
        <v>0.266490876034207</v>
      </c>
      <c r="J88" s="34" t="n">
        <v>0.245756416135873</v>
      </c>
      <c r="K88" s="34" t="n">
        <v>0.7773438656357413</v>
      </c>
      <c r="L88" s="34" t="n">
        <v>0.5262069900828666</v>
      </c>
      <c r="M88" s="34" t="n">
        <v>0.3040252901806035</v>
      </c>
      <c r="N88" s="34" t="n">
        <v>0.5576240919680776</v>
      </c>
      <c r="O88" s="34" t="n">
        <v>0.494263059530374</v>
      </c>
      <c r="P88" s="34" t="n">
        <v>0.3089226190943747</v>
      </c>
      <c r="Q88" s="34" t="n">
        <v>0.2322835000359313</v>
      </c>
      <c r="R88" s="34" t="n">
        <v>0.1040004474537053</v>
      </c>
      <c r="S88" s="34" t="n">
        <v>0.3257125618444364</v>
      </c>
      <c r="T88" s="34" t="n">
        <v>0.1901190870876762</v>
      </c>
      <c r="U88" s="34" t="n">
        <v>0.2522568209442461</v>
      </c>
      <c r="V88" s="34" t="n">
        <v>0.116663346187486</v>
      </c>
      <c r="W88" s="34" t="n">
        <v>0.2659903276351873</v>
      </c>
      <c r="X88" s="34" t="n">
        <v>0.2217623801947327</v>
      </c>
      <c r="Y88" s="34" t="n">
        <v>0.2659903276351873</v>
      </c>
      <c r="Z88" s="34" t="n">
        <v>0.09965037050044476</v>
      </c>
      <c r="AA88" s="34" t="n">
        <v>0.1461060456354283</v>
      </c>
      <c r="AB88" s="34" t="n">
        <v>0.09965037050044476</v>
      </c>
      <c r="AC88" s="34" t="n">
        <v>0.9003496294995552</v>
      </c>
      <c r="AD88" s="34" t="n">
        <v>0.7340096723648126</v>
      </c>
      <c r="AE88" s="34" t="n">
        <v>0.6649579288023499</v>
      </c>
      <c r="AF88" s="34" t="n">
        <v>0.3350420711976498</v>
      </c>
      <c r="AG88" s="34" t="n">
        <v>0.3833256253359622</v>
      </c>
      <c r="AH88" s="34" t="n">
        <v>0.3902128743160871</v>
      </c>
      <c r="AI88" s="34" t="n">
        <v>0.2264613285812456</v>
      </c>
      <c r="AJ88" s="34" t="n">
        <v>0.7346555827223635</v>
      </c>
      <c r="AK88" s="34" t="n">
        <v>0.3826159119987972</v>
      </c>
      <c r="AL88" s="34" t="n">
        <v>0.7666275273315351</v>
      </c>
      <c r="AM88" s="34" t="n">
        <v>0.4270423213695594</v>
      </c>
      <c r="AN88" s="34" t="n">
        <v>0.5632071928227536</v>
      </c>
      <c r="AO88" s="34" t="n">
        <v>0.3174264753252843</v>
      </c>
      <c r="AP88" s="34" t="n">
        <v>0.1839054565114956</v>
      </c>
      <c r="AQ88" s="34" t="n">
        <v>0.4025993080425294</v>
      </c>
      <c r="AR88" s="34" t="n">
        <v>0.3175460170139349</v>
      </c>
      <c r="AS88" s="34" t="n">
        <v>0.04985373489582348</v>
      </c>
      <c r="AT88" s="34" t="n">
        <v>0.01592572029348197</v>
      </c>
      <c r="AU88" s="34" t="n">
        <v>0.1556890697297011</v>
      </c>
      <c r="AV88" s="34" t="n">
        <v>0.1437199102211039</v>
      </c>
      <c r="AW88" s="34" t="n">
        <v>0.09080374858026639</v>
      </c>
      <c r="AX88" s="34" t="n">
        <v>0.02604936745900588</v>
      </c>
      <c r="AY88" s="34" t="n">
        <v>0.04985373489582349</v>
      </c>
      <c r="AZ88" s="34" t="n">
        <v>0.1505581296110408</v>
      </c>
      <c r="BA88" s="33" t="n">
        <v>5.623630096985037</v>
      </c>
      <c r="BB88" s="33" t="n">
        <v>5.168227061312657</v>
      </c>
      <c r="BC88" s="33" t="n">
        <v>10.7918571582977</v>
      </c>
      <c r="BD88" s="34" t="n">
        <v>0.7935365422899988</v>
      </c>
      <c r="BE88" s="34" t="n">
        <v>0.7022649618817522</v>
      </c>
      <c r="BF88" s="34" t="n">
        <v>0.6013585052889683</v>
      </c>
      <c r="BG88" s="34" t="n">
        <v>0.4979134281675864</v>
      </c>
      <c r="BH88" s="34" t="n">
        <v>0.3986710548179005</v>
      </c>
      <c r="BI88" s="34" t="n">
        <v>0.616664530100884</v>
      </c>
      <c r="BJ88" s="34" t="n">
        <v>0.4723153715808258</v>
      </c>
      <c r="BK88" s="34" t="n">
        <v>0.7079043927401855</v>
      </c>
      <c r="BL88" s="34" t="n">
        <v>0.5548697657848446</v>
      </c>
      <c r="BM88" s="34" t="n">
        <v>0.4927509804361392</v>
      </c>
      <c r="BN88" s="34" t="n">
        <v>0.4021885292112425</v>
      </c>
      <c r="BO88" s="24" t="inlineStr">
        <is>
          <t>1-1</t>
        </is>
      </c>
      <c r="BP88" s="34" t="n">
        <v>0.1268472258827147</v>
      </c>
      <c r="BQ88" s="24" t="inlineStr">
        <is>
          <t>2-1</t>
        </is>
      </c>
      <c r="BR88" s="34" t="n">
        <v>0.09571811435241703</v>
      </c>
      <c r="BS88" s="24" t="inlineStr">
        <is>
          <t>1-0</t>
        </is>
      </c>
      <c r="BT88" s="34" t="n">
        <v>0.09126913359953887</v>
      </c>
      <c r="BU88" s="34" t="n">
        <v>0.6666666666666666</v>
      </c>
      <c r="BV88" s="34" t="n">
        <v>0.5</v>
      </c>
      <c r="BW88" s="34" t="n">
        <v>1</v>
      </c>
      <c r="BX88" s="34" t="n">
        <v>0.5</v>
      </c>
      <c r="BY88" s="34" t="n">
        <v>1</v>
      </c>
      <c r="BZ88" s="34" t="n">
        <v>0.1666666666666667</v>
      </c>
      <c r="CA88" s="33" t="n">
        <v>11.16666666666667</v>
      </c>
      <c r="CB88" s="33" t="n">
        <v>10.83333333333333</v>
      </c>
    </row>
    <row r="89">
      <c r="A89" s="29" t="n">
        <v>46326.625</v>
      </c>
      <c r="B89" s="24" t="inlineStr">
        <is>
          <t>League One</t>
        </is>
      </c>
      <c r="C89" s="24" t="inlineStr">
        <is>
          <t>Stockport</t>
        </is>
      </c>
      <c r="D89" s="24" t="inlineStr">
        <is>
          <t>AFC Wimbledon</t>
        </is>
      </c>
      <c r="E89" s="33" t="n">
        <v>1.831633672233288</v>
      </c>
      <c r="F89" s="33" t="n">
        <v>0.9773724614035451</v>
      </c>
      <c r="G89" s="33" t="n">
        <v>2.809006133636832</v>
      </c>
      <c r="H89" s="34" t="n">
        <v>0.5634345196536702</v>
      </c>
      <c r="I89" s="34" t="n">
        <v>0.2487717396200251</v>
      </c>
      <c r="J89" s="34" t="n">
        <v>0.1877937407263046</v>
      </c>
      <c r="K89" s="34" t="n">
        <v>0.7812385250516293</v>
      </c>
      <c r="L89" s="34" t="n">
        <v>0.5326886684659822</v>
      </c>
      <c r="M89" s="34" t="n">
        <v>0.3100643776077151</v>
      </c>
      <c r="N89" s="34" t="n">
        <v>0.534602813722286</v>
      </c>
      <c r="O89" s="34" t="n">
        <v>0.5465073336137429</v>
      </c>
      <c r="P89" s="34" t="n">
        <v>0.2559176239011816</v>
      </c>
      <c r="Q89" s="34" t="n">
        <v>0.277861294163156</v>
      </c>
      <c r="R89" s="34" t="n">
        <v>0.07618672876742898</v>
      </c>
      <c r="S89" s="34" t="n">
        <v>0.376298542951623</v>
      </c>
      <c r="T89" s="34" t="n">
        <v>0.1601523074235061</v>
      </c>
      <c r="U89" s="34" t="n">
        <v>0.3052448788542078</v>
      </c>
      <c r="V89" s="34" t="n">
        <v>0.08909864332609087</v>
      </c>
      <c r="W89" s="34" t="n">
        <v>0.3307403581372498</v>
      </c>
      <c r="X89" s="34" t="n">
        <v>0.2326941615164204</v>
      </c>
      <c r="Y89" s="34" t="n">
        <v>0.3307403581372498</v>
      </c>
      <c r="Z89" s="34" t="n">
        <v>0.06865823905214584</v>
      </c>
      <c r="AA89" s="34" t="n">
        <v>0.1191355016741587</v>
      </c>
      <c r="AB89" s="34" t="n">
        <v>0.06865823905214584</v>
      </c>
      <c r="AC89" s="34" t="n">
        <v>0.931341760947854</v>
      </c>
      <c r="AD89" s="34" t="n">
        <v>0.6692596418627501</v>
      </c>
      <c r="AE89" s="34" t="n">
        <v>0.7500177367777435</v>
      </c>
      <c r="AF89" s="34" t="n">
        <v>0.2499822632222563</v>
      </c>
      <c r="AG89" s="34" t="n">
        <v>0.4069237264351095</v>
      </c>
      <c r="AH89" s="34" t="n">
        <v>0.4130942647949994</v>
      </c>
      <c r="AI89" s="34" t="n">
        <v>0.1799818808216537</v>
      </c>
      <c r="AJ89" s="34" t="n">
        <v>0.6916008633283116</v>
      </c>
      <c r="AK89" s="34" t="n">
        <v>0.3288121922946743</v>
      </c>
      <c r="AL89" s="34" t="n">
        <v>0.8045881110310328</v>
      </c>
      <c r="AM89" s="34" t="n">
        <v>0.4855478554661363</v>
      </c>
      <c r="AN89" s="34" t="n">
        <v>0.5564538322127577</v>
      </c>
      <c r="AO89" s="34" t="n">
        <v>0.3508999035092183</v>
      </c>
      <c r="AP89" s="34" t="n">
        <v>0.1455675682214266</v>
      </c>
      <c r="AQ89" s="34" t="n">
        <v>0.4799643643298718</v>
      </c>
      <c r="AR89" s="34" t="n">
        <v>0.3484233215009078</v>
      </c>
      <c r="AS89" s="34" t="n">
        <v>0.04487834830535453</v>
      </c>
      <c r="AT89" s="34" t="n">
        <v>0.01362127954293482</v>
      </c>
      <c r="AU89" s="34" t="n">
        <v>0.1953013115430732</v>
      </c>
      <c r="AV89" s="34" t="n">
        <v>0.1374370351841492</v>
      </c>
      <c r="AW89" s="34" t="n">
        <v>0.08035514086734001</v>
      </c>
      <c r="AX89" s="34" t="n">
        <v>0.03049802527462511</v>
      </c>
      <c r="AY89" s="34" t="n">
        <v>0.04487834830535453</v>
      </c>
      <c r="AZ89" s="34" t="n">
        <v>0.1046051584177001</v>
      </c>
      <c r="BA89" s="33" t="n">
        <v>6.64837646484375</v>
      </c>
      <c r="BB89" s="33" t="n">
        <v>4.50531005859375</v>
      </c>
      <c r="BC89" s="33" t="n">
        <v>11.1536865234375</v>
      </c>
      <c r="BD89" s="34" t="n">
        <v>0.8168293993948774</v>
      </c>
      <c r="BE89" s="34" t="n">
        <v>0.7315669433219332</v>
      </c>
      <c r="BF89" s="34" t="n">
        <v>0.6351185237577275</v>
      </c>
      <c r="BG89" s="34" t="n">
        <v>0.5339512891209686</v>
      </c>
      <c r="BH89" s="34" t="n">
        <v>0.4346440096777245</v>
      </c>
      <c r="BI89" s="34" t="n">
        <v>0.7312333594500111</v>
      </c>
      <c r="BJ89" s="34" t="n">
        <v>0.6039152717091951</v>
      </c>
      <c r="BK89" s="34" t="n">
        <v>0.6198799053857029</v>
      </c>
      <c r="BL89" s="34" t="n">
        <v>0.4537832119192626</v>
      </c>
      <c r="BM89" s="34" t="n">
        <v>0.655210382123933</v>
      </c>
      <c r="BN89" s="34" t="n">
        <v>0.2537422191925561</v>
      </c>
      <c r="BO89" s="24" t="inlineStr">
        <is>
          <t>1-1</t>
        </is>
      </c>
      <c r="BP89" s="34" t="n">
        <v>0.1186744257997043</v>
      </c>
      <c r="BQ89" s="24" t="inlineStr">
        <is>
          <t>2-0</t>
        </is>
      </c>
      <c r="BR89" s="34" t="n">
        <v>0.1010911132149802</v>
      </c>
      <c r="BS89" s="24" t="inlineStr">
        <is>
          <t>1-0</t>
        </is>
      </c>
      <c r="BT89" s="34" t="n">
        <v>0.09959496550297975</v>
      </c>
      <c r="BU89" s="34" t="n">
        <v>0.75</v>
      </c>
      <c r="BV89" s="34" t="n">
        <v>0.5</v>
      </c>
      <c r="BW89" s="34" t="n">
        <v>0.75</v>
      </c>
      <c r="BX89" s="34" t="n">
        <v>0.25</v>
      </c>
      <c r="BY89" s="34" t="n">
        <v>0.75</v>
      </c>
      <c r="BZ89" s="34" t="n">
        <v>0.5</v>
      </c>
      <c r="CA89" s="33" t="n">
        <v>11.25</v>
      </c>
      <c r="CB89" s="33" t="n">
        <v>12</v>
      </c>
    </row>
    <row r="90">
      <c r="A90" s="29" t="n">
        <v>46326.625</v>
      </c>
      <c r="B90" s="24" t="inlineStr">
        <is>
          <t>Championship</t>
        </is>
      </c>
      <c r="C90" s="24" t="inlineStr">
        <is>
          <t>Swansea</t>
        </is>
      </c>
      <c r="D90" s="24" t="inlineStr">
        <is>
          <t>Blackburn</t>
        </is>
      </c>
      <c r="E90" s="33" t="n">
        <v>1.577800880306869</v>
      </c>
      <c r="F90" s="33" t="n">
        <v>1.110947109911178</v>
      </c>
      <c r="G90" s="33" t="n">
        <v>2.688747990218047</v>
      </c>
      <c r="H90" s="34" t="n">
        <v>0.4695558386948759</v>
      </c>
      <c r="I90" s="34" t="n">
        <v>0.2744975172286955</v>
      </c>
      <c r="J90" s="34" t="n">
        <v>0.2559466440764286</v>
      </c>
      <c r="K90" s="34" t="n">
        <v>0.7612038455597494</v>
      </c>
      <c r="L90" s="34" t="n">
        <v>0.5036147027955605</v>
      </c>
      <c r="M90" s="34" t="n">
        <v>0.2834280281757508</v>
      </c>
      <c r="N90" s="34" t="n">
        <v>0.5442037581577859</v>
      </c>
      <c r="O90" s="34" t="n">
        <v>0.4678677977589923</v>
      </c>
      <c r="P90" s="34" t="n">
        <v>0.3049770184466969</v>
      </c>
      <c r="Q90" s="34" t="n">
        <v>0.2109201974898919</v>
      </c>
      <c r="R90" s="34" t="n">
        <v>0.1017981279869355</v>
      </c>
      <c r="S90" s="34" t="n">
        <v>0.3292469897943333</v>
      </c>
      <c r="T90" s="34" t="n">
        <v>0.2064287456437136</v>
      </c>
      <c r="U90" s="34" t="n">
        <v>0.2493674961985005</v>
      </c>
      <c r="V90" s="34" t="n">
        <v>0.1265492520478808</v>
      </c>
      <c r="W90" s="34" t="n">
        <v>0.248406466168432</v>
      </c>
      <c r="X90" s="34" t="n">
        <v>0.2211493725264438</v>
      </c>
      <c r="Y90" s="34" t="n">
        <v>0.248406466168432</v>
      </c>
      <c r="Z90" s="34" t="n">
        <v>0.1037579743993098</v>
      </c>
      <c r="AA90" s="34" t="n">
        <v>0.1521886696771188</v>
      </c>
      <c r="AB90" s="34" t="n">
        <v>0.1037579743993098</v>
      </c>
      <c r="AC90" s="34" t="n">
        <v>0.8962420256006902</v>
      </c>
      <c r="AD90" s="34" t="n">
        <v>0.7515935338315679</v>
      </c>
      <c r="AE90" s="34" t="n">
        <v>0.6472146544574831</v>
      </c>
      <c r="AF90" s="34" t="n">
        <v>0.352785345542517</v>
      </c>
      <c r="AG90" s="34" t="n">
        <v>0.3691424658334396</v>
      </c>
      <c r="AH90" s="34" t="n">
        <v>0.3995104087767493</v>
      </c>
      <c r="AI90" s="34" t="n">
        <v>0.2313470111966867</v>
      </c>
      <c r="AJ90" s="34" t="n">
        <v>0.7226086529319899</v>
      </c>
      <c r="AK90" s="34" t="n">
        <v>0.3669024120477479</v>
      </c>
      <c r="AL90" s="34" t="n">
        <v>0.754981613827835</v>
      </c>
      <c r="AM90" s="34" t="n">
        <v>0.4103821128675413</v>
      </c>
      <c r="AN90" s="34" t="n">
        <v>0.5455562469565517</v>
      </c>
      <c r="AO90" s="34" t="n">
        <v>0.297137950782616</v>
      </c>
      <c r="AP90" s="34" t="n">
        <v>0.1812688772803343</v>
      </c>
      <c r="AQ90" s="34" t="n">
        <v>0.3995175475548646</v>
      </c>
      <c r="AR90" s="34" t="n">
        <v>0.3033217066112417</v>
      </c>
      <c r="AS90" s="34" t="n">
        <v>0.04994924164379957</v>
      </c>
      <c r="AT90" s="34" t="n">
        <v>0.01587141479584552</v>
      </c>
      <c r="AU90" s="34" t="n">
        <v>0.1535654492759429</v>
      </c>
      <c r="AV90" s="34" t="n">
        <v>0.1507718989505337</v>
      </c>
      <c r="AW90" s="34" t="n">
        <v>0.09517296017328279</v>
      </c>
      <c r="AX90" s="34" t="n">
        <v>0.02458223011794651</v>
      </c>
      <c r="AY90" s="34" t="n">
        <v>0.04994924164379957</v>
      </c>
      <c r="AZ90" s="34" t="n">
        <v>0.1568154700719144</v>
      </c>
      <c r="BA90" s="33" t="n">
        <v>5.42714181648797</v>
      </c>
      <c r="BB90" s="33" t="n">
        <v>4.75821671071945</v>
      </c>
      <c r="BC90" s="33" t="n">
        <v>10.18535852720742</v>
      </c>
      <c r="BD90" s="34" t="n">
        <v>0.7490054324464981</v>
      </c>
      <c r="BE90" s="34" t="n">
        <v>0.6480078509763016</v>
      </c>
      <c r="BF90" s="34" t="n">
        <v>0.5408073673295526</v>
      </c>
      <c r="BG90" s="34" t="n">
        <v>0.4352982470538915</v>
      </c>
      <c r="BH90" s="34" t="n">
        <v>0.3381176190343731</v>
      </c>
      <c r="BI90" s="34" t="n">
        <v>0.5908189000497659</v>
      </c>
      <c r="BJ90" s="34" t="n">
        <v>0.4445898200382901</v>
      </c>
      <c r="BK90" s="34" t="n">
        <v>0.6557432575880882</v>
      </c>
      <c r="BL90" s="34" t="n">
        <v>0.4937669011256779</v>
      </c>
      <c r="BM90" s="34" t="n">
        <v>0.5146803987118138</v>
      </c>
      <c r="BN90" s="34" t="n">
        <v>0.3770176367890284</v>
      </c>
      <c r="BO90" s="24" t="inlineStr">
        <is>
          <t>1-1</t>
        </is>
      </c>
      <c r="BP90" s="34" t="n">
        <v>0.1310479553418198</v>
      </c>
      <c r="BQ90" s="24" t="inlineStr">
        <is>
          <t>1-0</t>
        </is>
      </c>
      <c r="BR90" s="34" t="n">
        <v>0.09532343216464839</v>
      </c>
      <c r="BS90" s="24" t="inlineStr">
        <is>
          <t>2-1</t>
        </is>
      </c>
      <c r="BT90" s="34" t="n">
        <v>0.09398526331851753</v>
      </c>
      <c r="BU90" s="34" t="n">
        <v>0.5</v>
      </c>
      <c r="BV90" s="34" t="n">
        <v>0.8333333333333334</v>
      </c>
      <c r="BW90" s="34" t="n">
        <v>0.3333333333333333</v>
      </c>
      <c r="BX90" s="34" t="n">
        <v>0.8333333333333334</v>
      </c>
      <c r="BY90" s="34" t="n">
        <v>0.5</v>
      </c>
      <c r="BZ90" s="34" t="n">
        <v>0.5</v>
      </c>
      <c r="CA90" s="33" t="n">
        <v>9.333333333333334</v>
      </c>
      <c r="CB90" s="33" t="n">
        <v>10.66666666666667</v>
      </c>
    </row>
    <row r="91">
      <c r="A91" s="29" t="n">
        <v>46326.625</v>
      </c>
      <c r="B91" s="24" t="inlineStr">
        <is>
          <t>League Two</t>
        </is>
      </c>
      <c r="C91" s="24" t="inlineStr">
        <is>
          <t>Swindon</t>
        </is>
      </c>
      <c r="D91" s="24" t="inlineStr">
        <is>
          <t>Rotherham</t>
        </is>
      </c>
      <c r="E91" s="33" t="n">
        <v>1.362161658824866</v>
      </c>
      <c r="F91" s="33" t="n">
        <v>1.271114944354355</v>
      </c>
      <c r="G91" s="33" t="n">
        <v>2.633276603179221</v>
      </c>
      <c r="H91" s="34" t="n">
        <v>0.3779441996595165</v>
      </c>
      <c r="I91" s="34" t="n">
        <v>0.286521482076233</v>
      </c>
      <c r="J91" s="34" t="n">
        <v>0.3355343182642504</v>
      </c>
      <c r="K91" s="34" t="n">
        <v>0.7514149052759873</v>
      </c>
      <c r="L91" s="34" t="n">
        <v>0.4898917277741831</v>
      </c>
      <c r="M91" s="34" t="n">
        <v>0.2712561499750994</v>
      </c>
      <c r="N91" s="34" t="n">
        <v>0.5476566707118319</v>
      </c>
      <c r="O91" s="34" t="n">
        <v>0.3950347649500564</v>
      </c>
      <c r="P91" s="34" t="n">
        <v>0.3629097531399488</v>
      </c>
      <c r="Q91" s="34" t="n">
        <v>0.1574338491169233</v>
      </c>
      <c r="R91" s="34" t="n">
        <v>0.1362880519951583</v>
      </c>
      <c r="S91" s="34" t="n">
        <v>0.2805187154634161</v>
      </c>
      <c r="T91" s="34" t="n">
        <v>0.2561066186092035</v>
      </c>
      <c r="U91" s="34" t="n">
        <v>0.1962367106789646</v>
      </c>
      <c r="V91" s="34" t="n">
        <v>0.1718246138247522</v>
      </c>
      <c r="W91" s="34" t="n">
        <v>0.1795001829488937</v>
      </c>
      <c r="X91" s="34" t="n">
        <v>0.1984440167106228</v>
      </c>
      <c r="Y91" s="34" t="n">
        <v>0.1795001829488937</v>
      </c>
      <c r="Z91" s="34" t="n">
        <v>0.1511857163408905</v>
      </c>
      <c r="AA91" s="34" t="n">
        <v>0.1843486019233601</v>
      </c>
      <c r="AB91" s="34" t="n">
        <v>0.1511857163408905</v>
      </c>
      <c r="AC91" s="34" t="n">
        <v>0.8488142836591096</v>
      </c>
      <c r="AD91" s="34" t="n">
        <v>0.8204998170511064</v>
      </c>
      <c r="AE91" s="34" t="n">
        <v>0.5297205033717619</v>
      </c>
      <c r="AF91" s="34" t="n">
        <v>0.4702794966282379</v>
      </c>
      <c r="AG91" s="34" t="n">
        <v>0.2969410067628483</v>
      </c>
      <c r="AH91" s="34" t="n">
        <v>0.4316279683164405</v>
      </c>
      <c r="AI91" s="34" t="n">
        <v>0.271431002611598</v>
      </c>
      <c r="AJ91" s="34" t="n">
        <v>0.6812114993120075</v>
      </c>
      <c r="AK91" s="34" t="n">
        <v>0.3167637271494294</v>
      </c>
      <c r="AL91" s="34" t="n">
        <v>0.7746384324881349</v>
      </c>
      <c r="AM91" s="34" t="n">
        <v>0.4388384020865274</v>
      </c>
      <c r="AN91" s="34" t="n">
        <v>0.5276926080199457</v>
      </c>
      <c r="AO91" s="34" t="n">
        <v>0.2398922037833552</v>
      </c>
      <c r="AP91" s="34" t="n">
        <v>0.2175250585812602</v>
      </c>
      <c r="AQ91" s="34" t="n">
        <v>0.4517282741469409</v>
      </c>
      <c r="AR91" s="34" t="n">
        <v>0.2247630528422062</v>
      </c>
      <c r="AS91" s="34" t="n">
        <v>0.05124587422246321</v>
      </c>
      <c r="AT91" s="34" t="n">
        <v>0.02093200568009133</v>
      </c>
      <c r="AU91" s="34" t="n">
        <v>0.1427743735029429</v>
      </c>
      <c r="AV91" s="34" t="n">
        <v>0.1591510356703433</v>
      </c>
      <c r="AW91" s="34" t="n">
        <v>0.1297024672704414</v>
      </c>
      <c r="AX91" s="34" t="n">
        <v>0.02284600799875256</v>
      </c>
      <c r="AY91" s="34" t="n">
        <v>0.05124587422246322</v>
      </c>
      <c r="AZ91" s="34" t="n">
        <v>0.1973390519589096</v>
      </c>
      <c r="BA91" s="33" t="n">
        <v>5.268223189552828</v>
      </c>
      <c r="BB91" s="33" t="n">
        <v>4.89035017650545</v>
      </c>
      <c r="BC91" s="33" t="n">
        <v>10.15857336605828</v>
      </c>
      <c r="BD91" s="34" t="n">
        <v>0.7468734907097365</v>
      </c>
      <c r="BE91" s="34" t="n">
        <v>0.6454644956836609</v>
      </c>
      <c r="BF91" s="34" t="n">
        <v>0.5380286055573891</v>
      </c>
      <c r="BG91" s="34" t="n">
        <v>0.4324855214808595</v>
      </c>
      <c r="BH91" s="34" t="n">
        <v>0.335455390671676</v>
      </c>
      <c r="BI91" s="34" t="n">
        <v>0.5690050439927619</v>
      </c>
      <c r="BJ91" s="34" t="n">
        <v>0.4217154189091019</v>
      </c>
      <c r="BK91" s="34" t="n">
        <v>0.6733499468224556</v>
      </c>
      <c r="BL91" s="34" t="n">
        <v>0.5139897573719071</v>
      </c>
      <c r="BM91" s="34" t="n">
        <v>0.4843093239531117</v>
      </c>
      <c r="BN91" s="34" t="n">
        <v>0.4061790439217347</v>
      </c>
      <c r="BO91" s="24" t="inlineStr">
        <is>
          <t>1-1</t>
        </is>
      </c>
      <c r="BP91" s="34" t="n">
        <v>0.1368323562157047</v>
      </c>
      <c r="BQ91" s="24" t="inlineStr">
        <is>
          <t>1-0</t>
        </is>
      </c>
      <c r="BR91" s="34" t="n">
        <v>0.08542206585178234</v>
      </c>
      <c r="BS91" s="24" t="inlineStr">
        <is>
          <t>2-1</t>
        </is>
      </c>
      <c r="BT91" s="34" t="n">
        <v>0.08472172241986328</v>
      </c>
      <c r="BU91" s="34" t="n">
        <v>0.8</v>
      </c>
      <c r="BV91" s="34" t="n">
        <v>0.6</v>
      </c>
      <c r="BW91" s="34" t="n">
        <v>0.6</v>
      </c>
      <c r="BX91" s="34" t="n">
        <v>0.8</v>
      </c>
      <c r="BY91" s="34" t="n">
        <v>0.8</v>
      </c>
      <c r="BZ91" s="34" t="n">
        <v>0.6</v>
      </c>
      <c r="CA91" s="33" t="n">
        <v>12</v>
      </c>
      <c r="CB91" s="33" t="n">
        <v>9</v>
      </c>
    </row>
    <row r="92">
      <c r="A92" s="29" t="n">
        <v>46326.625</v>
      </c>
      <c r="B92" s="24" t="inlineStr">
        <is>
          <t>League Two</t>
        </is>
      </c>
      <c r="C92" s="24" t="inlineStr">
        <is>
          <t>Tranmere</t>
        </is>
      </c>
      <c r="D92" s="24" t="inlineStr">
        <is>
          <t>Cheltenham</t>
        </is>
      </c>
      <c r="E92" s="33" t="n">
        <v>1.506490780437058</v>
      </c>
      <c r="F92" s="33" t="n">
        <v>1.187638621185716</v>
      </c>
      <c r="G92" s="33" t="n">
        <v>2.694129401622773</v>
      </c>
      <c r="H92" s="34" t="n">
        <v>0.4337910513825806</v>
      </c>
      <c r="I92" s="34" t="n">
        <v>0.2788890247973663</v>
      </c>
      <c r="J92" s="34" t="n">
        <v>0.2873199238200529</v>
      </c>
      <c r="K92" s="34" t="n">
        <v>0.7623672166256678</v>
      </c>
      <c r="L92" s="34" t="n">
        <v>0.5049360178783412</v>
      </c>
      <c r="M92" s="34" t="n">
        <v>0.2846135205772689</v>
      </c>
      <c r="N92" s="34" t="n">
        <v>0.5530690422661653</v>
      </c>
      <c r="O92" s="34" t="n">
        <v>0.4443443581445169</v>
      </c>
      <c r="P92" s="34" t="n">
        <v>0.3329003594523194</v>
      </c>
      <c r="Q92" s="34" t="n">
        <v>0.1927837838492857</v>
      </c>
      <c r="R92" s="34" t="n">
        <v>0.1178432752319925</v>
      </c>
      <c r="S92" s="34" t="n">
        <v>0.3049405116948006</v>
      </c>
      <c r="T92" s="34" t="n">
        <v>0.2216866888928244</v>
      </c>
      <c r="U92" s="34" t="n">
        <v>0.2252442688410103</v>
      </c>
      <c r="V92" s="34" t="n">
        <v>0.141990446039034</v>
      </c>
      <c r="W92" s="34" t="n">
        <v>0.2213379910200097</v>
      </c>
      <c r="X92" s="34" t="n">
        <v>0.2124530603625709</v>
      </c>
      <c r="Y92" s="34" t="n">
        <v>0.2213379910200097</v>
      </c>
      <c r="Z92" s="34" t="n">
        <v>0.1223929630560703</v>
      </c>
      <c r="AA92" s="34" t="n">
        <v>0.1649269607639825</v>
      </c>
      <c r="AB92" s="34" t="n">
        <v>0.1223929630560703</v>
      </c>
      <c r="AC92" s="34" t="n">
        <v>0.8776070369439295</v>
      </c>
      <c r="AD92" s="34" t="n">
        <v>0.7786620089799904</v>
      </c>
      <c r="AE92" s="34" t="n">
        <v>0.6015593525818747</v>
      </c>
      <c r="AF92" s="34" t="n">
        <v>0.3984406474181251</v>
      </c>
      <c r="AG92" s="34" t="n">
        <v>0.3321115579404337</v>
      </c>
      <c r="AH92" s="34" t="n">
        <v>0.424342858761974</v>
      </c>
      <c r="AI92" s="34" t="n">
        <v>0.2435455452715015</v>
      </c>
      <c r="AJ92" s="34" t="n">
        <v>0.6895233007642794</v>
      </c>
      <c r="AK92" s="34" t="n">
        <v>0.3263753020077137</v>
      </c>
      <c r="AL92" s="34" t="n">
        <v>0.7822663992737027</v>
      </c>
      <c r="AM92" s="34" t="n">
        <v>0.4503348838804949</v>
      </c>
      <c r="AN92" s="34" t="n">
        <v>0.5393909097041911</v>
      </c>
      <c r="AO92" s="34" t="n">
        <v>0.2753766430294339</v>
      </c>
      <c r="AP92" s="34" t="n">
        <v>0.1971326073199256</v>
      </c>
      <c r="AQ92" s="34" t="n">
        <v>0.4545200428401541</v>
      </c>
      <c r="AR92" s="34" t="n">
        <v>0.2625252441847514</v>
      </c>
      <c r="AS92" s="34" t="n">
        <v>0.05064724850493586</v>
      </c>
      <c r="AT92" s="34" t="n">
        <v>0.01893893723407453</v>
      </c>
      <c r="AU92" s="34" t="n">
        <v>0.1577437433850018</v>
      </c>
      <c r="AV92" s="34" t="n">
        <v>0.1534043839245964</v>
      </c>
      <c r="AW92" s="34" t="n">
        <v>0.1131945814328233</v>
      </c>
      <c r="AX92" s="34" t="n">
        <v>0.02561699635346318</v>
      </c>
      <c r="AY92" s="34" t="n">
        <v>0.05064724850493588</v>
      </c>
      <c r="AZ92" s="34" t="n">
        <v>0.1672812034699403</v>
      </c>
      <c r="BA92" s="33" t="n">
        <v>5.122165820642977</v>
      </c>
      <c r="BB92" s="33" t="n">
        <v>4.351162169382847</v>
      </c>
      <c r="BC92" s="33" t="n">
        <v>9.473327990025822</v>
      </c>
      <c r="BD92" s="34" t="n">
        <v>0.6874022612251942</v>
      </c>
      <c r="BE92" s="34" t="n">
        <v>0.5763517952183154</v>
      </c>
      <c r="BF92" s="34" t="n">
        <v>0.464456666994738</v>
      </c>
      <c r="BG92" s="34" t="n">
        <v>0.3599101766893694</v>
      </c>
      <c r="BH92" s="34" t="n">
        <v>0.2684979728164938</v>
      </c>
      <c r="BI92" s="34" t="n">
        <v>0.5482541658729947</v>
      </c>
      <c r="BJ92" s="34" t="n">
        <v>0.4003937069076777</v>
      </c>
      <c r="BK92" s="34" t="n">
        <v>0.5966150129037479</v>
      </c>
      <c r="BL92" s="34" t="n">
        <v>0.4286820990302763</v>
      </c>
      <c r="BM92" s="34" t="n">
        <v>0.5264342417982774</v>
      </c>
      <c r="BN92" s="34" t="n">
        <v>0.3606997397026163</v>
      </c>
      <c r="BO92" s="24" t="inlineStr">
        <is>
          <t>1-1</t>
        </is>
      </c>
      <c r="BP92" s="34" t="n">
        <v>0.1330448955757512</v>
      </c>
      <c r="BQ92" s="24" t="inlineStr">
        <is>
          <t>2-1</t>
        </is>
      </c>
      <c r="BR92" s="34" t="n">
        <v>0.0911049584404911</v>
      </c>
      <c r="BS92" s="24" t="inlineStr">
        <is>
          <t>1-0</t>
        </is>
      </c>
      <c r="BT92" s="34" t="n">
        <v>0.08974567289972342</v>
      </c>
      <c r="BU92" s="34" t="n">
        <v>0.4</v>
      </c>
      <c r="BV92" s="34" t="n">
        <v>1</v>
      </c>
      <c r="BW92" s="34" t="n">
        <v>0.6</v>
      </c>
      <c r="BX92" s="34" t="n">
        <v>1</v>
      </c>
      <c r="BY92" s="34" t="n">
        <v>1</v>
      </c>
      <c r="BZ92" s="34" t="n">
        <v>1</v>
      </c>
      <c r="CA92" s="33" t="n">
        <v>8.6</v>
      </c>
      <c r="CB92" s="33" t="n">
        <v>9.800000000000001</v>
      </c>
    </row>
    <row r="93">
      <c r="A93" s="29" t="n">
        <v>46326.625</v>
      </c>
      <c r="B93" s="24" t="inlineStr">
        <is>
          <t>Championship</t>
        </is>
      </c>
      <c r="C93" s="24" t="inlineStr">
        <is>
          <t>West Ham</t>
        </is>
      </c>
      <c r="D93" s="24" t="inlineStr">
        <is>
          <t>West Brom</t>
        </is>
      </c>
      <c r="E93" s="33" t="n">
        <v>1.99068168053772</v>
      </c>
      <c r="F93" s="33" t="n">
        <v>0.9514651268677287</v>
      </c>
      <c r="G93" s="33" t="n">
        <v>2.942146807405448</v>
      </c>
      <c r="H93" s="34" t="n">
        <v>0.6053807342426748</v>
      </c>
      <c r="I93" s="34" t="n">
        <v>0.2311955751220017</v>
      </c>
      <c r="J93" s="34" t="n">
        <v>0.1634236906353235</v>
      </c>
      <c r="K93" s="34" t="n">
        <v>0.8020325190180048</v>
      </c>
      <c r="L93" s="34" t="n">
        <v>0.5637207710129226</v>
      </c>
      <c r="M93" s="34" t="n">
        <v>0.3398037521272115</v>
      </c>
      <c r="N93" s="34" t="n">
        <v>0.5399663151222821</v>
      </c>
      <c r="O93" s="34" t="n">
        <v>0.5914628283556045</v>
      </c>
      <c r="P93" s="34" t="n">
        <v>0.2463933136579785</v>
      </c>
      <c r="Q93" s="34" t="n">
        <v>0.3207960015706562</v>
      </c>
      <c r="R93" s="34" t="n">
        <v>0.0715940081034641</v>
      </c>
      <c r="S93" s="34" t="n">
        <v>0.3861748160222703</v>
      </c>
      <c r="T93" s="34" t="n">
        <v>0.1366033618030995</v>
      </c>
      <c r="U93" s="34" t="n">
        <v>0.3234303230746184</v>
      </c>
      <c r="V93" s="34" t="n">
        <v>0.07385886885544762</v>
      </c>
      <c r="W93" s="34" t="n">
        <v>0.37405663808883</v>
      </c>
      <c r="X93" s="34" t="n">
        <v>0.2313240961538447</v>
      </c>
      <c r="Y93" s="34" t="n">
        <v>0.37405663808883</v>
      </c>
      <c r="Z93" s="34" t="n">
        <v>0.05807623248143</v>
      </c>
      <c r="AA93" s="34" t="n">
        <v>0.1053474581538935</v>
      </c>
      <c r="AB93" s="34" t="n">
        <v>0.05807623248143</v>
      </c>
      <c r="AC93" s="34" t="n">
        <v>0.9419237675185702</v>
      </c>
      <c r="AD93" s="34" t="n">
        <v>0.6259433619111701</v>
      </c>
      <c r="AE93" s="34" t="n">
        <v>0.7874313865177647</v>
      </c>
      <c r="AF93" s="34" t="n">
        <v>0.2125686134822354</v>
      </c>
      <c r="AG93" s="34" t="n">
        <v>0.4650349501929821</v>
      </c>
      <c r="AH93" s="34" t="n">
        <v>0.3636822070272943</v>
      </c>
      <c r="AI93" s="34" t="n">
        <v>0.1712821035975375</v>
      </c>
      <c r="AJ93" s="34" t="n">
        <v>0.7541854055105452</v>
      </c>
      <c r="AK93" s="34" t="n">
        <v>0.4092631070035093</v>
      </c>
      <c r="AL93" s="34" t="n">
        <v>0.7853977789799471</v>
      </c>
      <c r="AM93" s="34" t="n">
        <v>0.4551300280398741</v>
      </c>
      <c r="AN93" s="34" t="n">
        <v>0.592335542427073</v>
      </c>
      <c r="AO93" s="34" t="n">
        <v>0.3966272497694692</v>
      </c>
      <c r="AP93" s="34" t="n">
        <v>0.1430159012744193</v>
      </c>
      <c r="AQ93" s="34" t="n">
        <v>0.4075511401037826</v>
      </c>
      <c r="AR93" s="34" t="n">
        <v>0.4100202212682688</v>
      </c>
      <c r="AS93" s="34" t="n">
        <v>0.04358246415417331</v>
      </c>
      <c r="AT93" s="34" t="n">
        <v>0.01143152559764002</v>
      </c>
      <c r="AU93" s="34" t="n">
        <v>0.176305472418738</v>
      </c>
      <c r="AV93" s="34" t="n">
        <v>0.1240455330616485</v>
      </c>
      <c r="AW93" s="34" t="n">
        <v>0.06333063046277776</v>
      </c>
      <c r="AX93" s="34" t="n">
        <v>0.02904750219922455</v>
      </c>
      <c r="AY93" s="34" t="n">
        <v>0.0435824641541733</v>
      </c>
      <c r="AZ93" s="34" t="n">
        <v>0.09865185703918235</v>
      </c>
      <c r="BA93" s="33" t="n">
        <v>6.375444788267083</v>
      </c>
      <c r="BB93" s="33" t="n">
        <v>4.568808831129616</v>
      </c>
      <c r="BC93" s="33" t="n">
        <v>10.9442536193967</v>
      </c>
      <c r="BD93" s="34" t="n">
        <v>0.8036344864922321</v>
      </c>
      <c r="BE93" s="34" t="n">
        <v>0.7148856941400924</v>
      </c>
      <c r="BF93" s="34" t="n">
        <v>0.6158046530348054</v>
      </c>
      <c r="BG93" s="34" t="n">
        <v>0.5132332828146458</v>
      </c>
      <c r="BH93" s="34" t="n">
        <v>0.4138626180516879</v>
      </c>
      <c r="BI93" s="34" t="n">
        <v>0.7039691705311989</v>
      </c>
      <c r="BJ93" s="34" t="n">
        <v>0.5712380111901053</v>
      </c>
      <c r="BK93" s="34" t="n">
        <v>0.629153433556638</v>
      </c>
      <c r="BL93" s="34" t="n">
        <v>0.463970067370341</v>
      </c>
      <c r="BM93" s="34" t="n">
        <v>0.6254488915905089</v>
      </c>
      <c r="BN93" s="34" t="n">
        <v>0.2790839522859283</v>
      </c>
      <c r="BO93" s="24" t="inlineStr">
        <is>
          <t>1-1</t>
        </is>
      </c>
      <c r="BP93" s="34" t="n">
        <v>0.1099088631884793</v>
      </c>
      <c r="BQ93" s="24" t="inlineStr">
        <is>
          <t>2-0</t>
        </is>
      </c>
      <c r="BR93" s="34" t="n">
        <v>0.104524712037009</v>
      </c>
      <c r="BS93" s="24" t="inlineStr">
        <is>
          <t>2-1</t>
        </is>
      </c>
      <c r="BT93" s="34" t="n">
        <v>0.0994516183991056</v>
      </c>
      <c r="BU93" s="34" t="n">
        <v>0.8571428571428571</v>
      </c>
      <c r="BV93" s="34" t="n">
        <v>0.5</v>
      </c>
      <c r="BW93" s="34" t="n">
        <v>0.7142857142857143</v>
      </c>
      <c r="BX93" s="34" t="n">
        <v>0.6666666666666666</v>
      </c>
      <c r="BY93" s="34" t="n">
        <v>0.8571428571428571</v>
      </c>
      <c r="BZ93" s="34" t="n">
        <v>0.1666666666666667</v>
      </c>
      <c r="CA93" s="33" t="n">
        <v>11</v>
      </c>
      <c r="CB93" s="33" t="n">
        <v>10.83333333333333</v>
      </c>
    </row>
    <row r="94">
      <c r="A94" s="29" t="n">
        <v>46326.625</v>
      </c>
      <c r="B94" s="24" t="inlineStr">
        <is>
          <t>League One</t>
        </is>
      </c>
      <c r="C94" s="24" t="inlineStr">
        <is>
          <t>Wigan</t>
        </is>
      </c>
      <c r="D94" s="24" t="inlineStr">
        <is>
          <t>Bromley</t>
        </is>
      </c>
      <c r="E94" s="33" t="n">
        <v>1.701139067382094</v>
      </c>
      <c r="F94" s="33" t="n">
        <v>1.086113723442587</v>
      </c>
      <c r="G94" s="33" t="n">
        <v>2.787252790824681</v>
      </c>
      <c r="H94" s="34" t="n">
        <v>0.5061937212655805</v>
      </c>
      <c r="I94" s="34" t="n">
        <v>0.2628428542682162</v>
      </c>
      <c r="J94" s="34" t="n">
        <v>0.2309634244662035</v>
      </c>
      <c r="K94" s="34" t="n">
        <v>0.7781215858135412</v>
      </c>
      <c r="L94" s="34" t="n">
        <v>0.5275012977445177</v>
      </c>
      <c r="M94" s="34" t="n">
        <v>0.3052265495521042</v>
      </c>
      <c r="N94" s="34" t="n">
        <v>0.5529683457801563</v>
      </c>
      <c r="O94" s="34" t="n">
        <v>0.5071072485034556</v>
      </c>
      <c r="P94" s="34" t="n">
        <v>0.2958830594131797</v>
      </c>
      <c r="Q94" s="34" t="n">
        <v>0.2430761221620137</v>
      </c>
      <c r="R94" s="34" t="n">
        <v>0.09680315665683499</v>
      </c>
      <c r="S94" s="34" t="n">
        <v>0.3375256740197553</v>
      </c>
      <c r="T94" s="34" t="n">
        <v>0.1824758885792021</v>
      </c>
      <c r="U94" s="34" t="n">
        <v>0.264555765640642</v>
      </c>
      <c r="V94" s="34" t="n">
        <v>0.1095059802000888</v>
      </c>
      <c r="W94" s="34" t="n">
        <v>0.2811619117128142</v>
      </c>
      <c r="X94" s="34" t="n">
        <v>0.2250318095527662</v>
      </c>
      <c r="Y94" s="34" t="n">
        <v>0.2811619117128142</v>
      </c>
      <c r="Z94" s="34" t="n">
        <v>0.09140317810450593</v>
      </c>
      <c r="AA94" s="34" t="n">
        <v>0.1395602463616975</v>
      </c>
      <c r="AB94" s="34" t="n">
        <v>0.09140317810450593</v>
      </c>
      <c r="AC94" s="34" t="n">
        <v>0.9085968218954944</v>
      </c>
      <c r="AD94" s="34" t="n">
        <v>0.718838088287186</v>
      </c>
      <c r="AE94" s="34" t="n">
        <v>0.6866835981940819</v>
      </c>
      <c r="AF94" s="34" t="n">
        <v>0.3133164018059183</v>
      </c>
      <c r="AG94" s="34" t="n">
        <v>0.3719444271920546</v>
      </c>
      <c r="AH94" s="34" t="n">
        <v>0.4205373626946655</v>
      </c>
      <c r="AI94" s="34" t="n">
        <v>0.2075181398389356</v>
      </c>
      <c r="AJ94" s="34" t="n">
        <v>0.6887785412579729</v>
      </c>
      <c r="AK94" s="34" t="n">
        <v>0.3255050570035903</v>
      </c>
      <c r="AL94" s="34" t="n">
        <v>0.8021017474933083</v>
      </c>
      <c r="AM94" s="34" t="n">
        <v>0.4815050805892348</v>
      </c>
      <c r="AN94" s="34" t="n">
        <v>0.5524704715789118</v>
      </c>
      <c r="AO94" s="34" t="n">
        <v>0.3199650729082092</v>
      </c>
      <c r="AP94" s="34" t="n">
        <v>0.1710627903227726</v>
      </c>
      <c r="AQ94" s="34" t="n">
        <v>0.4789440754689133</v>
      </c>
      <c r="AR94" s="34" t="n">
        <v>0.3073077174608581</v>
      </c>
      <c r="AS94" s="34" t="n">
        <v>0.04811250633985278</v>
      </c>
      <c r="AT94" s="34" t="n">
        <v>0.0165237982321637</v>
      </c>
      <c r="AU94" s="34" t="n">
        <v>0.1808587563952406</v>
      </c>
      <c r="AV94" s="34" t="n">
        <v>0.1438581708390375</v>
      </c>
      <c r="AW94" s="34" t="n">
        <v>0.09581999096682424</v>
      </c>
      <c r="AX94" s="34" t="n">
        <v>0.02940662292557029</v>
      </c>
      <c r="AY94" s="34" t="n">
        <v>0.04811250633985277</v>
      </c>
      <c r="AZ94" s="34" t="n">
        <v>0.1299987793510599</v>
      </c>
      <c r="BA94" s="33" t="n">
        <v>6.208282470703127</v>
      </c>
      <c r="BB94" s="33" t="n">
        <v>4.050865173339844</v>
      </c>
      <c r="BC94" s="33" t="n">
        <v>10.25914764404297</v>
      </c>
      <c r="BD94" s="34" t="n">
        <v>0.7548049431924461</v>
      </c>
      <c r="BE94" s="34" t="n">
        <v>0.6549507519031881</v>
      </c>
      <c r="BF94" s="34" t="n">
        <v>0.5484194585378015</v>
      </c>
      <c r="BG94" s="34" t="n">
        <v>0.4430303848570759</v>
      </c>
      <c r="BH94" s="34" t="n">
        <v>0.345461707655876</v>
      </c>
      <c r="BI94" s="34" t="n">
        <v>0.6861292615070688</v>
      </c>
      <c r="BJ94" s="34" t="n">
        <v>0.5503338451213979</v>
      </c>
      <c r="BK94" s="34" t="n">
        <v>0.548257361765738</v>
      </c>
      <c r="BL94" s="34" t="n">
        <v>0.3785279940488437</v>
      </c>
      <c r="BM94" s="34" t="n">
        <v>0.6647973473610103</v>
      </c>
      <c r="BN94" s="34" t="n">
        <v>0.2405286738195335</v>
      </c>
      <c r="BO94" s="24" t="inlineStr">
        <is>
          <t>1-1</t>
        </is>
      </c>
      <c r="BP94" s="34" t="n">
        <v>0.1251757220347081</v>
      </c>
      <c r="BQ94" s="24" t="inlineStr">
        <is>
          <t>2-1</t>
        </is>
      </c>
      <c r="BR94" s="34" t="n">
        <v>0.09679150501863795</v>
      </c>
      <c r="BS94" s="24" t="inlineStr">
        <is>
          <t>1-0</t>
        </is>
      </c>
      <c r="BT94" s="34" t="n">
        <v>0.09339404978920966</v>
      </c>
      <c r="BU94" s="34" t="n">
        <v>0.5</v>
      </c>
      <c r="BV94" s="34" t="n">
        <v>0.5</v>
      </c>
      <c r="BW94" s="34" t="n">
        <v>0.5</v>
      </c>
      <c r="BX94" s="34" t="n">
        <v>0.5</v>
      </c>
      <c r="BY94" s="34" t="n">
        <v>0.75</v>
      </c>
      <c r="BZ94" s="34" t="n">
        <v>0.5</v>
      </c>
      <c r="CA94" s="33" t="n">
        <v>11</v>
      </c>
      <c r="CB94" s="33" t="n">
        <v>8.75</v>
      </c>
    </row>
    <row r="95">
      <c r="A95" s="29" t="n">
        <v>46326.625</v>
      </c>
      <c r="B95" s="24" t="inlineStr">
        <is>
          <t>Championship</t>
        </is>
      </c>
      <c r="C95" s="24" t="inlineStr">
        <is>
          <t>Wolves</t>
        </is>
      </c>
      <c r="D95" s="24" t="inlineStr">
        <is>
          <t>Cardiff</t>
        </is>
      </c>
      <c r="E95" s="33" t="n">
        <v>1.94528489414291</v>
      </c>
      <c r="F95" s="33" t="n">
        <v>0.9650957524341995</v>
      </c>
      <c r="G95" s="33" t="n">
        <v>2.91038064657711</v>
      </c>
      <c r="H95" s="34" t="n">
        <v>0.5921604955158626</v>
      </c>
      <c r="I95" s="34" t="n">
        <v>0.2363954648742712</v>
      </c>
      <c r="J95" s="34" t="n">
        <v>0.171444039609866</v>
      </c>
      <c r="K95" s="34" t="n">
        <v>0.797282230854676</v>
      </c>
      <c r="L95" s="34" t="n">
        <v>0.5564318672717721</v>
      </c>
      <c r="M95" s="34" t="n">
        <v>0.3326944229065832</v>
      </c>
      <c r="N95" s="34" t="n">
        <v>0.5407845837790438</v>
      </c>
      <c r="O95" s="34" t="n">
        <v>0.5789791449919204</v>
      </c>
      <c r="P95" s="34" t="n">
        <v>0.2514032105867861</v>
      </c>
      <c r="Q95" s="34" t="n">
        <v>0.3085131115093077</v>
      </c>
      <c r="R95" s="34" t="n">
        <v>0.0739944523740482</v>
      </c>
      <c r="S95" s="34" t="n">
        <v>0.380946724090118</v>
      </c>
      <c r="T95" s="34" t="n">
        <v>0.1429474126069554</v>
      </c>
      <c r="U95" s="34" t="n">
        <v>0.3162680036140008</v>
      </c>
      <c r="V95" s="34" t="n">
        <v>0.07826869213083817</v>
      </c>
      <c r="W95" s="34" t="n">
        <v>0.3605477592891564</v>
      </c>
      <c r="X95" s="34" t="n">
        <v>0.2316127362267063</v>
      </c>
      <c r="Y95" s="34" t="n">
        <v>0.3605477592891564</v>
      </c>
      <c r="Z95" s="34" t="n">
        <v>0.06168755590351369</v>
      </c>
      <c r="AA95" s="34" t="n">
        <v>0.1097564837063523</v>
      </c>
      <c r="AB95" s="34" t="n">
        <v>0.06168755590351369</v>
      </c>
      <c r="AC95" s="34" t="n">
        <v>0.9383124440964863</v>
      </c>
      <c r="AD95" s="34" t="n">
        <v>0.6394522407108435</v>
      </c>
      <c r="AE95" s="34" t="n">
        <v>0.7754805901177136</v>
      </c>
      <c r="AF95" s="34" t="n">
        <v>0.2245194098822861</v>
      </c>
      <c r="AG95" s="34" t="n">
        <v>0.4552541904614145</v>
      </c>
      <c r="AH95" s="34" t="n">
        <v>0.368069131374282</v>
      </c>
      <c r="AI95" s="34" t="n">
        <v>0.1766760654056506</v>
      </c>
      <c r="AJ95" s="34" t="n">
        <v>0.7504329576277343</v>
      </c>
      <c r="AK95" s="34" t="n">
        <v>0.4040263788005325</v>
      </c>
      <c r="AL95" s="34" t="n">
        <v>0.7818021270056361</v>
      </c>
      <c r="AM95" s="34" t="n">
        <v>0.4496266515157455</v>
      </c>
      <c r="AN95" s="34" t="n">
        <v>0.5866900824484931</v>
      </c>
      <c r="AO95" s="34" t="n">
        <v>0.3860191385303414</v>
      </c>
      <c r="AP95" s="34" t="n">
        <v>0.1462229324934927</v>
      </c>
      <c r="AQ95" s="34" t="n">
        <v>0.4066029597267957</v>
      </c>
      <c r="AR95" s="34" t="n">
        <v>0.3990188314995947</v>
      </c>
      <c r="AS95" s="34" t="n">
        <v>0.04438578102663123</v>
      </c>
      <c r="AT95" s="34" t="n">
        <v>0.01184897405438878</v>
      </c>
      <c r="AU95" s="34" t="n">
        <v>0.174682796171719</v>
      </c>
      <c r="AV95" s="34" t="n">
        <v>0.1271757663793205</v>
      </c>
      <c r="AW95" s="34" t="n">
        <v>0.06621008845140521</v>
      </c>
      <c r="AX95" s="34" t="n">
        <v>0.02868287450547087</v>
      </c>
      <c r="AY95" s="34" t="n">
        <v>0.04438578102663122</v>
      </c>
      <c r="AZ95" s="34" t="n">
        <v>0.1036071681829122</v>
      </c>
      <c r="BA95" s="33" t="n">
        <v>5.503395430044978</v>
      </c>
      <c r="BB95" s="33" t="n">
        <v>5.808645877182892</v>
      </c>
      <c r="BC95" s="33" t="n">
        <v>11.31204130722787</v>
      </c>
      <c r="BD95" s="34" t="n">
        <v>0.8262969212428581</v>
      </c>
      <c r="BE95" s="34" t="n">
        <v>0.7436737757976776</v>
      </c>
      <c r="BF95" s="34" t="n">
        <v>0.649297361379904</v>
      </c>
      <c r="BG95" s="34" t="n">
        <v>0.5493358741260328</v>
      </c>
      <c r="BH95" s="34" t="n">
        <v>0.4502530476825721</v>
      </c>
      <c r="BI95" s="34" t="n">
        <v>0.600997911333744</v>
      </c>
      <c r="BJ95" s="34" t="n">
        <v>0.4554276780664261</v>
      </c>
      <c r="BK95" s="34" t="n">
        <v>0.7755502893790963</v>
      </c>
      <c r="BL95" s="34" t="n">
        <v>0.6398504612426004</v>
      </c>
      <c r="BM95" s="34" t="n">
        <v>0.4194349664843834</v>
      </c>
      <c r="BN95" s="34" t="n">
        <v>0.4783939489977874</v>
      </c>
      <c r="BO95" s="24" t="inlineStr">
        <is>
          <t>1-1</t>
        </is>
      </c>
      <c r="BP95" s="34" t="n">
        <v>0.1124570911897306</v>
      </c>
      <c r="BQ95" s="24" t="inlineStr">
        <is>
          <t>2-0</t>
        </is>
      </c>
      <c r="BR95" s="34" t="n">
        <v>0.1030331494328495</v>
      </c>
      <c r="BS95" s="24" t="inlineStr">
        <is>
          <t>2-1</t>
        </is>
      </c>
      <c r="BT95" s="34" t="n">
        <v>0.0994368548775612</v>
      </c>
      <c r="BU95" s="34" t="n">
        <v>1</v>
      </c>
      <c r="BV95" s="34" t="n">
        <v>0.4285714285714285</v>
      </c>
      <c r="BW95" s="34" t="n">
        <v>1</v>
      </c>
      <c r="BX95" s="34" t="n">
        <v>0.7142857142857143</v>
      </c>
      <c r="BY95" s="34" t="n">
        <v>0.8</v>
      </c>
      <c r="BZ95" s="34" t="n">
        <v>0.7142857142857143</v>
      </c>
      <c r="CA95" s="33" t="n">
        <v>10.4</v>
      </c>
      <c r="CB95" s="33" t="n">
        <v>12.85714285714286</v>
      </c>
    </row>
    <row r="96">
      <c r="A96" s="29" t="n">
        <v>46326.625</v>
      </c>
      <c r="B96" s="24" t="inlineStr">
        <is>
          <t>League One</t>
        </is>
      </c>
      <c r="C96" s="24" t="inlineStr">
        <is>
          <t>Wycombe</t>
        </is>
      </c>
      <c r="D96" s="24" t="inlineStr">
        <is>
          <t>Burton</t>
        </is>
      </c>
      <c r="E96" s="33" t="n">
        <v>1.683228909409945</v>
      </c>
      <c r="F96" s="33" t="n">
        <v>1.068871660683273</v>
      </c>
      <c r="G96" s="33" t="n">
        <v>2.752100570093218</v>
      </c>
      <c r="H96" s="34" t="n">
        <v>0.5058683034917003</v>
      </c>
      <c r="I96" s="34" t="n">
        <v>0.2647167545911533</v>
      </c>
      <c r="J96" s="34" t="n">
        <v>0.2294149419171465</v>
      </c>
      <c r="K96" s="34" t="n">
        <v>0.7721166573822635</v>
      </c>
      <c r="L96" s="34" t="n">
        <v>0.5190501067754751</v>
      </c>
      <c r="M96" s="34" t="n">
        <v>0.2974243207739538</v>
      </c>
      <c r="N96" s="34" t="n">
        <v>0.5461020836085717</v>
      </c>
      <c r="O96" s="34" t="n">
        <v>0.5015272538689615</v>
      </c>
      <c r="P96" s="34" t="n">
        <v>0.2895582176898731</v>
      </c>
      <c r="Q96" s="34" t="n">
        <v>0.2383550233602648</v>
      </c>
      <c r="R96" s="34" t="n">
        <v>0.09339567871157423</v>
      </c>
      <c r="S96" s="34" t="n">
        <v>0.3433957725901151</v>
      </c>
      <c r="T96" s="34" t="n">
        <v>0.185773470307703</v>
      </c>
      <c r="U96" s="34" t="n">
        <v>0.2681244460837254</v>
      </c>
      <c r="V96" s="34" t="n">
        <v>0.1105021438013132</v>
      </c>
      <c r="W96" s="34" t="n">
        <v>0.2796466893403578</v>
      </c>
      <c r="X96" s="34" t="n">
        <v>0.2262216141513426</v>
      </c>
      <c r="Y96" s="34" t="n">
        <v>0.2796466893403578</v>
      </c>
      <c r="Z96" s="34" t="n">
        <v>0.0899504968562204</v>
      </c>
      <c r="AA96" s="34" t="n">
        <v>0.1394644450609261</v>
      </c>
      <c r="AB96" s="34" t="n">
        <v>0.0899504968562204</v>
      </c>
      <c r="AC96" s="34" t="n">
        <v>0.9100495031437796</v>
      </c>
      <c r="AD96" s="34" t="n">
        <v>0.7203533106596421</v>
      </c>
      <c r="AE96" s="34" t="n">
        <v>0.6879910655524558</v>
      </c>
      <c r="AF96" s="34" t="n">
        <v>0.3120089344475442</v>
      </c>
      <c r="AG96" s="34" t="n">
        <v>0.370653434418298</v>
      </c>
      <c r="AH96" s="34" t="n">
        <v>0.4236360465998282</v>
      </c>
      <c r="AI96" s="34" t="n">
        <v>0.2057104547297187</v>
      </c>
      <c r="AJ96" s="34" t="n">
        <v>0.6841631280085543</v>
      </c>
      <c r="AK96" s="34" t="n">
        <v>0.3201517747930002</v>
      </c>
      <c r="AL96" s="34" t="n">
        <v>0.7980168788087589</v>
      </c>
      <c r="AM96" s="34" t="n">
        <v>0.4749295431075707</v>
      </c>
      <c r="AN96" s="34" t="n">
        <v>0.5459737240094239</v>
      </c>
      <c r="AO96" s="34" t="n">
        <v>0.315677023362359</v>
      </c>
      <c r="AP96" s="34" t="n">
        <v>0.166977116221863</v>
      </c>
      <c r="AQ96" s="34" t="n">
        <v>0.4772728946278095</v>
      </c>
      <c r="AR96" s="34" t="n">
        <v>0.3066142712113237</v>
      </c>
      <c r="AS96" s="34" t="n">
        <v>0.04786564249018958</v>
      </c>
      <c r="AT96" s="34" t="n">
        <v>0.0161731505425536</v>
      </c>
      <c r="AU96" s="34" t="n">
        <v>0.1817968005439676</v>
      </c>
      <c r="AV96" s="34" t="n">
        <v>0.1460300568796667</v>
      </c>
      <c r="AW96" s="34" t="n">
        <v>0.09580877852389948</v>
      </c>
      <c r="AX96" s="34" t="n">
        <v>0.02893450749620283</v>
      </c>
      <c r="AY96" s="34" t="n">
        <v>0.04786564249018958</v>
      </c>
      <c r="AZ96" s="34" t="n">
        <v>0.1289100937015928</v>
      </c>
      <c r="BA96" s="33" t="n">
        <v>5.496826171875</v>
      </c>
      <c r="BB96" s="33" t="n">
        <v>4.160308837890625</v>
      </c>
      <c r="BC96" s="33" t="n">
        <v>9.657135009765625</v>
      </c>
      <c r="BD96" s="34" t="n">
        <v>0.704293605854673</v>
      </c>
      <c r="BE96" s="34" t="n">
        <v>0.5956324114430794</v>
      </c>
      <c r="BF96" s="34" t="n">
        <v>0.48461232790132</v>
      </c>
      <c r="BG96" s="34" t="n">
        <v>0.3794316146118107</v>
      </c>
      <c r="BH96" s="34" t="n">
        <v>0.2861776905429128</v>
      </c>
      <c r="BI96" s="34" t="n">
        <v>0.6001283949009001</v>
      </c>
      <c r="BJ96" s="34" t="n">
        <v>0.4544977656656228</v>
      </c>
      <c r="BK96" s="34" t="n">
        <v>0.5663406888371632</v>
      </c>
      <c r="BL96" s="34" t="n">
        <v>0.396969553198167</v>
      </c>
      <c r="BM96" s="34" t="n">
        <v>0.5865848992724636</v>
      </c>
      <c r="BN96" s="34" t="n">
        <v>0.3062146005309279</v>
      </c>
      <c r="BO96" s="24" t="inlineStr">
        <is>
          <t>1-1</t>
        </is>
      </c>
      <c r="BP96" s="34" t="n">
        <v>0.126252523576622</v>
      </c>
      <c r="BQ96" s="24" t="inlineStr">
        <is>
          <t>2-1</t>
        </is>
      </c>
      <c r="BR96" s="34" t="n">
        <v>0.09659631707733224</v>
      </c>
      <c r="BS96" s="24" t="inlineStr">
        <is>
          <t>1-0</t>
        </is>
      </c>
      <c r="BT96" s="34" t="n">
        <v>0.09590210726639462</v>
      </c>
      <c r="BU96" s="34" t="n">
        <v>0.5</v>
      </c>
      <c r="BV96" s="34" t="n">
        <v>0.75</v>
      </c>
      <c r="BW96" s="34" t="n">
        <v>1</v>
      </c>
      <c r="BX96" s="34" t="n">
        <v>1</v>
      </c>
      <c r="BY96" s="34" t="n">
        <v>0.75</v>
      </c>
      <c r="BZ96" s="34" t="n">
        <v>0.5</v>
      </c>
      <c r="CA96" s="33" t="n">
        <v>10.5</v>
      </c>
      <c r="CB96" s="33" t="n">
        <v>7.25</v>
      </c>
    </row>
    <row r="97">
      <c r="A97" s="29" t="n">
        <v>46326.72916666666</v>
      </c>
      <c r="B97" s="24" t="inlineStr">
        <is>
          <t>Premier League</t>
        </is>
      </c>
      <c r="C97" s="24" t="inlineStr">
        <is>
          <t>Tottenham</t>
        </is>
      </c>
      <c r="D97" s="24" t="inlineStr">
        <is>
          <t>Crystal Palace</t>
        </is>
      </c>
      <c r="E97" s="33" t="n">
        <v>1.975505251689301</v>
      </c>
      <c r="F97" s="33" t="n">
        <v>1.094025469034337</v>
      </c>
      <c r="G97" s="33" t="n">
        <v>3.069530720723639</v>
      </c>
      <c r="H97" s="34" t="n">
        <v>0.5682157223589058</v>
      </c>
      <c r="I97" s="34" t="n">
        <v>0.2360731101837039</v>
      </c>
      <c r="J97" s="34" t="n">
        <v>0.1957111674573902</v>
      </c>
      <c r="K97" s="34" t="n">
        <v>0.8210351744745659</v>
      </c>
      <c r="L97" s="34" t="n">
        <v>0.5922028269409265</v>
      </c>
      <c r="M97" s="34" t="n">
        <v>0.3683370635040029</v>
      </c>
      <c r="N97" s="34" t="n">
        <v>0.582922817715904</v>
      </c>
      <c r="O97" s="34" t="n">
        <v>0.5873204838566252</v>
      </c>
      <c r="P97" s="34" t="n">
        <v>0.2987824999866834</v>
      </c>
      <c r="Q97" s="34" t="n">
        <v>0.3166888415783141</v>
      </c>
      <c r="R97" s="34" t="n">
        <v>0.09838345113759481</v>
      </c>
      <c r="S97" s="34" t="n">
        <v>0.3348657933643395</v>
      </c>
      <c r="T97" s="34" t="n">
        <v>0.1386922492941599</v>
      </c>
      <c r="U97" s="34" t="n">
        <v>0.278384932989936</v>
      </c>
      <c r="V97" s="34" t="n">
        <v>0.08221138891975646</v>
      </c>
      <c r="W97" s="34" t="n">
        <v>0.3444645994900496</v>
      </c>
      <c r="X97" s="34" t="n">
        <v>0.2237511228688563</v>
      </c>
      <c r="Y97" s="34" t="n">
        <v>0.3444645994900496</v>
      </c>
      <c r="Z97" s="34" t="n">
        <v>0.07627766472582573</v>
      </c>
      <c r="AA97" s="34" t="n">
        <v>0.1194335027315644</v>
      </c>
      <c r="AB97" s="34" t="n">
        <v>0.07627766472582573</v>
      </c>
      <c r="AC97" s="34" t="n">
        <v>0.9237223352741744</v>
      </c>
      <c r="AD97" s="34" t="n">
        <v>0.6555354005099504</v>
      </c>
      <c r="AE97" s="34" t="n">
        <v>0.7438090345210213</v>
      </c>
      <c r="AF97" s="34" t="n">
        <v>0.2561909654789786</v>
      </c>
      <c r="AG97" s="34" t="n">
        <v>0.4284968762397476</v>
      </c>
      <c r="AH97" s="34" t="n">
        <v>0.3780837057247712</v>
      </c>
      <c r="AI97" s="34" t="n">
        <v>0.1934190415515174</v>
      </c>
      <c r="AJ97" s="34" t="n">
        <v>0.7427423197593712</v>
      </c>
      <c r="AK97" s="34" t="n">
        <v>0.393469094992017</v>
      </c>
      <c r="AL97" s="34" t="n">
        <v>0.8194691625445225</v>
      </c>
      <c r="AM97" s="34" t="n">
        <v>0.5104243092839796</v>
      </c>
      <c r="AN97" s="34" t="n">
        <v>0.6086544267595879</v>
      </c>
      <c r="AO97" s="34" t="n">
        <v>0.3890231259103704</v>
      </c>
      <c r="AP97" s="34" t="n">
        <v>0.1752079479974951</v>
      </c>
      <c r="AQ97" s="34" t="n">
        <v>0.4587784631874108</v>
      </c>
      <c r="AR97" s="34" t="n">
        <v>0.3664952734916431</v>
      </c>
      <c r="AS97" s="34" t="n">
        <v>0.04677422880783931</v>
      </c>
      <c r="AT97" s="34" t="n">
        <v>0.01522630062746177</v>
      </c>
      <c r="AU97" s="34" t="n">
        <v>0.1789750856286121</v>
      </c>
      <c r="AV97" s="34" t="n">
        <v>0.1224479031215956</v>
      </c>
      <c r="AW97" s="34" t="n">
        <v>0.07665977875621874</v>
      </c>
      <c r="AX97" s="34" t="n">
        <v>0.03278320360477193</v>
      </c>
      <c r="AY97" s="34" t="n">
        <v>0.04677422880783932</v>
      </c>
      <c r="AZ97" s="34" t="n">
        <v>0.1138611177174721</v>
      </c>
      <c r="BA97" s="33" t="n">
        <v>5.385857779894086</v>
      </c>
      <c r="BB97" s="33" t="n">
        <v>4.143690898277242</v>
      </c>
      <c r="BC97" s="33" t="n">
        <v>9.529548678171327</v>
      </c>
      <c r="BD97" s="34" t="n">
        <v>0.6926422418252244</v>
      </c>
      <c r="BE97" s="34" t="n">
        <v>0.5823043529385356</v>
      </c>
      <c r="BF97" s="34" t="n">
        <v>0.4706495185731716</v>
      </c>
      <c r="BG97" s="34" t="n">
        <v>0.3658792928419611</v>
      </c>
      <c r="BH97" s="34" t="n">
        <v>0.2738778433530144</v>
      </c>
      <c r="BI97" s="34" t="n">
        <v>0.5852296932383377</v>
      </c>
      <c r="BJ97" s="34" t="n">
        <v>0.4386834401436648</v>
      </c>
      <c r="BK97" s="34" t="n">
        <v>0.5636284947084083</v>
      </c>
      <c r="BL97" s="34" t="n">
        <v>0.3941799973328267</v>
      </c>
      <c r="BM97" s="34" t="n">
        <v>0.5772190852181528</v>
      </c>
      <c r="BN97" s="34" t="n">
        <v>0.3138598800911191</v>
      </c>
      <c r="BO97" s="24" t="inlineStr">
        <is>
          <t>1-1</t>
        </is>
      </c>
      <c r="BP97" s="34" t="n">
        <v>0.1104132730913284</v>
      </c>
      <c r="BQ97" s="24" t="inlineStr">
        <is>
          <t>2-1</t>
        </is>
      </c>
      <c r="BR97" s="34" t="n">
        <v>0.0991463640218747</v>
      </c>
      <c r="BS97" s="24" t="inlineStr">
        <is>
          <t>2-0</t>
        </is>
      </c>
      <c r="BT97" s="34" t="n">
        <v>0.09062527960102076</v>
      </c>
      <c r="BU97" s="34" t="n">
        <v>0.5</v>
      </c>
      <c r="BV97" s="34" t="n">
        <v>0.5</v>
      </c>
      <c r="BW97" s="34" t="n">
        <v>0</v>
      </c>
      <c r="BX97" s="34" t="n">
        <v>0.5</v>
      </c>
      <c r="BY97" s="34" t="n">
        <v>0.5</v>
      </c>
      <c r="BZ97" s="34" t="n">
        <v>1</v>
      </c>
      <c r="CA97" s="33" t="n">
        <v>13</v>
      </c>
      <c r="CB97" s="33" t="n">
        <v>6</v>
      </c>
    </row>
    <row r="98">
      <c r="A98" s="29" t="n">
        <v>46326.83333333334</v>
      </c>
      <c r="B98" s="24" t="inlineStr">
        <is>
          <t>Premier League</t>
        </is>
      </c>
      <c r="C98" s="24" t="inlineStr">
        <is>
          <t>Aston Villa</t>
        </is>
      </c>
      <c r="D98" s="24" t="inlineStr">
        <is>
          <t>Fulham</t>
        </is>
      </c>
      <c r="E98" s="33" t="n">
        <v>1.833567915941908</v>
      </c>
      <c r="F98" s="33" t="n">
        <v>1.160479342838604</v>
      </c>
      <c r="G98" s="33" t="n">
        <v>2.994047258780512</v>
      </c>
      <c r="H98" s="34" t="n">
        <v>0.5205589848271147</v>
      </c>
      <c r="I98" s="34" t="n">
        <v>0.2500067170576694</v>
      </c>
      <c r="J98" s="34" t="n">
        <v>0.229434298115216</v>
      </c>
      <c r="K98" s="34" t="n">
        <v>0.8106171708187421</v>
      </c>
      <c r="L98" s="34" t="n">
        <v>0.5754733382531714</v>
      </c>
      <c r="M98" s="34" t="n">
        <v>0.3514320135229197</v>
      </c>
      <c r="N98" s="34" t="n">
        <v>0.5875627780491642</v>
      </c>
      <c r="O98" s="34" t="n">
        <v>0.5470744596738012</v>
      </c>
      <c r="P98" s="34" t="n">
        <v>0.3230441234438343</v>
      </c>
      <c r="Q98" s="34" t="n">
        <v>0.2783809407853293</v>
      </c>
      <c r="R98" s="34" t="n">
        <v>0.1120574245829597</v>
      </c>
      <c r="S98" s="34" t="n">
        <v>0.3133359635212846</v>
      </c>
      <c r="T98" s="34" t="n">
        <v>0.1598428390503714</v>
      </c>
      <c r="U98" s="34" t="n">
        <v>0.2525943829004644</v>
      </c>
      <c r="V98" s="34" t="n">
        <v>0.09910125842955128</v>
      </c>
      <c r="W98" s="34" t="n">
        <v>0.3001852944771909</v>
      </c>
      <c r="X98" s="34" t="n">
        <v>0.2203736903499237</v>
      </c>
      <c r="Y98" s="34" t="n">
        <v>0.3001852944771909</v>
      </c>
      <c r="Z98" s="34" t="n">
        <v>0.09387020979981864</v>
      </c>
      <c r="AA98" s="34" t="n">
        <v>0.1355640883153974</v>
      </c>
      <c r="AB98" s="34" t="n">
        <v>0.09387020979981864</v>
      </c>
      <c r="AC98" s="34" t="n">
        <v>0.9061297902001816</v>
      </c>
      <c r="AD98" s="34" t="n">
        <v>0.6998147055228092</v>
      </c>
      <c r="AE98" s="34" t="n">
        <v>0.6940848627135534</v>
      </c>
      <c r="AF98" s="34" t="n">
        <v>0.3059151372864468</v>
      </c>
      <c r="AG98" s="34" t="n">
        <v>0.3964861748646826</v>
      </c>
      <c r="AH98" s="34" t="n">
        <v>0.3887885273706702</v>
      </c>
      <c r="AI98" s="34" t="n">
        <v>0.2147250913267073</v>
      </c>
      <c r="AJ98" s="34" t="n">
        <v>0.7340082893594273</v>
      </c>
      <c r="AK98" s="34" t="n">
        <v>0.3817578848764845</v>
      </c>
      <c r="AL98" s="34" t="n">
        <v>0.8117072083193356</v>
      </c>
      <c r="AM98" s="34" t="n">
        <v>0.4973025989948147</v>
      </c>
      <c r="AN98" s="34" t="n">
        <v>0.5957998194391918</v>
      </c>
      <c r="AO98" s="34" t="n">
        <v>0.3557587655301765</v>
      </c>
      <c r="AP98" s="34" t="n">
        <v>0.1912975429031043</v>
      </c>
      <c r="AQ98" s="34" t="n">
        <v>0.4559996176405545</v>
      </c>
      <c r="AR98" s="34" t="n">
        <v>0.3300381397644379</v>
      </c>
      <c r="AS98" s="34" t="n">
        <v>0.0492040887500142</v>
      </c>
      <c r="AT98" s="34" t="n">
        <v>0.01724338777068415</v>
      </c>
      <c r="AU98" s="34" t="n">
        <v>0.1700265810058277</v>
      </c>
      <c r="AV98" s="34" t="n">
        <v>0.130283537499813</v>
      </c>
      <c r="AW98" s="34" t="n">
        <v>0.08847787059712536</v>
      </c>
      <c r="AX98" s="34" t="n">
        <v>0.03115148932263485</v>
      </c>
      <c r="AY98" s="34" t="n">
        <v>0.0492040887500142</v>
      </c>
      <c r="AZ98" s="34" t="n">
        <v>0.1343692042104276</v>
      </c>
      <c r="BA98" s="33" t="n">
        <v>4.582253603211476</v>
      </c>
      <c r="BB98" s="33" t="n">
        <v>4.362255239467977</v>
      </c>
      <c r="BC98" s="33" t="n">
        <v>8.944508842679454</v>
      </c>
      <c r="BD98" s="34" t="n">
        <v>0.6349648471980091</v>
      </c>
      <c r="BE98" s="34" t="n">
        <v>0.5181485884439676</v>
      </c>
      <c r="BF98" s="34" t="n">
        <v>0.4052829630924556</v>
      </c>
      <c r="BG98" s="34" t="n">
        <v>0.3041651710667174</v>
      </c>
      <c r="BH98" s="34" t="n">
        <v>0.219385855563775</v>
      </c>
      <c r="BI98" s="34" t="n">
        <v>0.4661147430077591</v>
      </c>
      <c r="BJ98" s="34" t="n">
        <v>0.3200731504831582</v>
      </c>
      <c r="BK98" s="34" t="n">
        <v>0.59832480688325</v>
      </c>
      <c r="BL98" s="34" t="n">
        <v>0.4305049586010755</v>
      </c>
      <c r="BM98" s="34" t="n">
        <v>0.4649852414966062</v>
      </c>
      <c r="BN98" s="34" t="n">
        <v>0.415689372493443</v>
      </c>
      <c r="BO98" s="24" t="inlineStr">
        <is>
          <t>1-1</t>
        </is>
      </c>
      <c r="BP98" s="34" t="n">
        <v>0.1172277769849389</v>
      </c>
      <c r="BQ98" s="24" t="inlineStr">
        <is>
          <t>2-1</t>
        </is>
      </c>
      <c r="BR98" s="34" t="n">
        <v>0.09770231397126232</v>
      </c>
      <c r="BS98" s="24" t="inlineStr">
        <is>
          <t>2-0</t>
        </is>
      </c>
      <c r="BT98" s="34" t="n">
        <v>0.08419134263284379</v>
      </c>
      <c r="BU98" s="34" t="n">
        <v>0.5</v>
      </c>
      <c r="BV98" s="34" t="n">
        <v>0.5</v>
      </c>
      <c r="BW98" s="34" t="n">
        <v>0</v>
      </c>
      <c r="BX98" s="34" t="n">
        <v>0.5</v>
      </c>
      <c r="BY98" s="34" t="n">
        <v>0</v>
      </c>
      <c r="BZ98" s="34" t="n">
        <v>0.5</v>
      </c>
      <c r="CA98" s="33" t="n">
        <v>6.5</v>
      </c>
      <c r="CB98" s="33" t="n">
        <v>8.5</v>
      </c>
    </row>
  </sheetData>
  <autoFilter ref="A4:CB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AD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>
      <c r="A1" s="5" t="inlineStr">
        <is>
          <t>Team tendencies — season-to-date frequencies from the match data</t>
        </is>
      </c>
    </row>
    <row r="3">
      <c r="A3" s="10" t="inlineStr">
        <is>
          <t>Div</t>
        </is>
      </c>
      <c r="B3" s="10" t="inlineStr">
        <is>
          <t>Team</t>
        </is>
      </c>
      <c r="C3" s="10" t="inlineStr">
        <is>
          <t>P</t>
        </is>
      </c>
      <c r="D3" s="10" t="inlineStr">
        <is>
          <t>Goals for /gm</t>
        </is>
      </c>
      <c r="E3" s="10" t="inlineStr">
        <is>
          <t>Goals ag /gm</t>
        </is>
      </c>
      <c r="F3" s="10" t="inlineStr">
        <is>
          <t>Over 1.5 %</t>
        </is>
      </c>
      <c r="G3" s="10" t="inlineStr">
        <is>
          <t>Over 2.5 %</t>
        </is>
      </c>
      <c r="H3" s="10" t="inlineStr">
        <is>
          <t>Over 3.5 %</t>
        </is>
      </c>
      <c r="I3" s="10" t="inlineStr">
        <is>
          <t>BTTS %</t>
        </is>
      </c>
      <c r="J3" s="10" t="inlineStr">
        <is>
          <t>Scored 2+ %</t>
        </is>
      </c>
      <c r="K3" s="10" t="inlineStr">
        <is>
          <t>Conceded 2+ %</t>
        </is>
      </c>
      <c r="L3" s="10" t="inlineStr">
        <is>
          <t>Clean sheet %</t>
        </is>
      </c>
      <c r="M3" s="10" t="inlineStr">
        <is>
          <t>Failed to score %</t>
        </is>
      </c>
      <c r="N3" s="10" t="inlineStr">
        <is>
          <t>HT lead %</t>
        </is>
      </c>
      <c r="O3" s="10" t="inlineStr">
        <is>
          <t>HT level %</t>
        </is>
      </c>
      <c r="P3" s="10" t="inlineStr">
        <is>
          <t>HT behind %</t>
        </is>
      </c>
      <c r="Q3" s="10" t="inlineStr">
        <is>
          <t>Goal both halves %</t>
        </is>
      </c>
      <c r="R3" s="10" t="inlineStr">
        <is>
          <t>1st half goal %</t>
        </is>
      </c>
      <c r="S3" s="10" t="inlineStr">
        <is>
          <t>2nd half goal %</t>
        </is>
      </c>
      <c r="T3" s="10" t="inlineStr">
        <is>
          <t>1st-half share of goals</t>
        </is>
      </c>
      <c r="U3" s="10" t="inlineStr">
        <is>
          <t>Corners for /gm</t>
        </is>
      </c>
      <c r="V3" s="10" t="inlineStr">
        <is>
          <t>Corners ag /gm</t>
        </is>
      </c>
      <c r="W3" s="10" t="inlineStr">
        <is>
          <t>Corners total /gm</t>
        </is>
      </c>
      <c r="X3" s="10" t="inlineStr">
        <is>
          <t>Corners O8.5 %</t>
        </is>
      </c>
      <c r="Y3" s="10" t="inlineStr">
        <is>
          <t>Corners O10.5 %</t>
        </is>
      </c>
      <c r="Z3" s="10" t="inlineStr">
        <is>
          <t>Shots for</t>
        </is>
      </c>
      <c r="AA3" s="10" t="inlineStr">
        <is>
          <t>Shots ag</t>
        </is>
      </c>
      <c r="AB3" s="10" t="inlineStr">
        <is>
          <t>SoT for</t>
        </is>
      </c>
      <c r="AC3" s="10" t="inlineStr">
        <is>
          <t>SoT ag</t>
        </is>
      </c>
      <c r="AD3" s="10" t="inlineStr">
        <is>
          <t>Cards /gm</t>
        </is>
      </c>
    </row>
    <row r="4">
      <c r="A4" s="24" t="inlineStr">
        <is>
          <t>E0</t>
        </is>
      </c>
      <c r="B4" s="24" t="inlineStr">
        <is>
          <t>Arsenal</t>
        </is>
      </c>
      <c r="C4" s="24" t="n">
        <v>2</v>
      </c>
      <c r="D4" s="33" t="n">
        <v>2</v>
      </c>
      <c r="E4" s="33" t="n">
        <v>0</v>
      </c>
      <c r="F4" s="34" t="n">
        <v>0.5</v>
      </c>
      <c r="G4" s="34" t="n">
        <v>0.5</v>
      </c>
      <c r="H4" s="34" t="n">
        <v>0</v>
      </c>
      <c r="I4" s="34" t="n">
        <v>0</v>
      </c>
      <c r="J4" s="34" t="n">
        <v>0.5</v>
      </c>
      <c r="K4" s="34" t="n">
        <v>0</v>
      </c>
      <c r="L4" s="34" t="n">
        <v>1</v>
      </c>
      <c r="M4" s="34" t="n">
        <v>0</v>
      </c>
      <c r="N4" s="34" t="n">
        <v>0.5</v>
      </c>
      <c r="O4" s="34" t="n">
        <v>0.5</v>
      </c>
      <c r="P4" s="34" t="n">
        <v>0</v>
      </c>
      <c r="Q4" s="34" t="n">
        <v>0.5</v>
      </c>
      <c r="R4" s="34" t="n">
        <v>0.5</v>
      </c>
      <c r="S4" s="34" t="n">
        <v>1</v>
      </c>
      <c r="T4" s="34" t="n">
        <v>0.5</v>
      </c>
      <c r="U4" s="33" t="n">
        <v>6</v>
      </c>
      <c r="V4" s="33" t="n">
        <v>2</v>
      </c>
      <c r="W4" s="33" t="n">
        <v>8</v>
      </c>
      <c r="X4" s="34" t="n">
        <v>0.5</v>
      </c>
      <c r="Y4" s="34" t="n">
        <v>0</v>
      </c>
      <c r="Z4" s="33" t="n">
        <v>13.5</v>
      </c>
      <c r="AA4" s="33" t="n">
        <v>5.5</v>
      </c>
      <c r="AB4" s="33" t="n">
        <v>4</v>
      </c>
      <c r="AC4" s="33" t="n">
        <v>0.5</v>
      </c>
      <c r="AD4" s="33" t="n">
        <v>1</v>
      </c>
    </row>
    <row r="5">
      <c r="A5" s="24" t="inlineStr">
        <is>
          <t>E0</t>
        </is>
      </c>
      <c r="B5" s="24" t="inlineStr">
        <is>
          <t>Aston Villa</t>
        </is>
      </c>
      <c r="C5" s="24" t="n">
        <v>2</v>
      </c>
      <c r="D5" s="33" t="n">
        <v>0</v>
      </c>
      <c r="E5" s="33" t="n">
        <v>2.5</v>
      </c>
      <c r="F5" s="34" t="n">
        <v>0.5</v>
      </c>
      <c r="G5" s="34" t="n">
        <v>0.5</v>
      </c>
      <c r="H5" s="34" t="n">
        <v>0.5</v>
      </c>
      <c r="I5" s="34" t="n">
        <v>0</v>
      </c>
      <c r="J5" s="34" t="n">
        <v>0</v>
      </c>
      <c r="K5" s="34" t="n">
        <v>0.5</v>
      </c>
      <c r="L5" s="34" t="n">
        <v>0</v>
      </c>
      <c r="M5" s="34" t="n">
        <v>1</v>
      </c>
      <c r="N5" s="34" t="n">
        <v>0</v>
      </c>
      <c r="O5" s="34" t="n">
        <v>0.5</v>
      </c>
      <c r="P5" s="34" t="n">
        <v>0.5</v>
      </c>
      <c r="Q5" s="34" t="n">
        <v>0</v>
      </c>
      <c r="R5" s="34" t="n">
        <v>0.5</v>
      </c>
      <c r="S5" s="34" t="n">
        <v>0.5</v>
      </c>
      <c r="T5" s="34" t="n">
        <v>0.8</v>
      </c>
      <c r="U5" s="33" t="n">
        <v>2</v>
      </c>
      <c r="V5" s="33" t="n">
        <v>4.5</v>
      </c>
      <c r="W5" s="33" t="n">
        <v>6.5</v>
      </c>
      <c r="X5" s="34" t="n">
        <v>0</v>
      </c>
      <c r="Y5" s="34" t="n">
        <v>0</v>
      </c>
      <c r="Z5" s="33" t="n">
        <v>6.5</v>
      </c>
      <c r="AA5" s="33" t="n">
        <v>14</v>
      </c>
      <c r="AB5" s="33" t="n">
        <v>0</v>
      </c>
      <c r="AC5" s="33" t="n">
        <v>4</v>
      </c>
      <c r="AD5" s="33" t="n">
        <v>4</v>
      </c>
    </row>
    <row r="6">
      <c r="A6" s="24" t="inlineStr">
        <is>
          <t>E0</t>
        </is>
      </c>
      <c r="B6" s="24" t="inlineStr">
        <is>
          <t>Bournemouth</t>
        </is>
      </c>
      <c r="C6" s="24" t="n">
        <v>2</v>
      </c>
      <c r="D6" s="33" t="n">
        <v>1</v>
      </c>
      <c r="E6" s="33" t="n">
        <v>1.5</v>
      </c>
      <c r="F6" s="34" t="n">
        <v>1</v>
      </c>
      <c r="G6" s="34" t="n">
        <v>0.5</v>
      </c>
      <c r="H6" s="34" t="n">
        <v>0</v>
      </c>
      <c r="I6" s="34" t="n">
        <v>1</v>
      </c>
      <c r="J6" s="34" t="n">
        <v>0</v>
      </c>
      <c r="K6" s="34" t="n">
        <v>0.5</v>
      </c>
      <c r="L6" s="34" t="n">
        <v>0</v>
      </c>
      <c r="M6" s="34" t="n">
        <v>0</v>
      </c>
      <c r="N6" s="34" t="n">
        <v>1</v>
      </c>
      <c r="O6" s="34" t="n">
        <v>0</v>
      </c>
      <c r="P6" s="34" t="n">
        <v>0</v>
      </c>
      <c r="Q6" s="34" t="n">
        <v>1</v>
      </c>
      <c r="R6" s="34" t="n">
        <v>1</v>
      </c>
      <c r="S6" s="34" t="n">
        <v>1</v>
      </c>
      <c r="T6" s="34" t="n">
        <v>0.4</v>
      </c>
      <c r="U6" s="33" t="n">
        <v>6.5</v>
      </c>
      <c r="V6" s="33" t="n">
        <v>7.5</v>
      </c>
      <c r="W6" s="33" t="n">
        <v>14</v>
      </c>
      <c r="X6" s="34" t="n">
        <v>1</v>
      </c>
      <c r="Y6" s="34" t="n">
        <v>1</v>
      </c>
      <c r="Z6" s="33" t="n">
        <v>11</v>
      </c>
      <c r="AA6" s="33" t="n">
        <v>13</v>
      </c>
      <c r="AB6" s="33" t="n">
        <v>4.5</v>
      </c>
      <c r="AC6" s="33" t="n">
        <v>6.5</v>
      </c>
      <c r="AD6" s="33" t="n">
        <v>2.5</v>
      </c>
    </row>
    <row r="7">
      <c r="A7" s="24" t="inlineStr">
        <is>
          <t>E0</t>
        </is>
      </c>
      <c r="B7" s="24" t="inlineStr">
        <is>
          <t>Brentford</t>
        </is>
      </c>
      <c r="C7" s="24" t="n">
        <v>2</v>
      </c>
      <c r="D7" s="33" t="n">
        <v>2</v>
      </c>
      <c r="E7" s="33" t="n">
        <v>0.5</v>
      </c>
      <c r="F7" s="34" t="n">
        <v>1</v>
      </c>
      <c r="G7" s="34" t="n">
        <v>0.5</v>
      </c>
      <c r="H7" s="34" t="n">
        <v>0</v>
      </c>
      <c r="I7" s="34" t="n">
        <v>0.5</v>
      </c>
      <c r="J7" s="34" t="n">
        <v>0.5</v>
      </c>
      <c r="K7" s="34" t="n">
        <v>0</v>
      </c>
      <c r="L7" s="34" t="n">
        <v>0.5</v>
      </c>
      <c r="M7" s="34" t="n">
        <v>0</v>
      </c>
      <c r="N7" s="34" t="n">
        <v>1</v>
      </c>
      <c r="O7" s="34" t="n">
        <v>0</v>
      </c>
      <c r="P7" s="34" t="n">
        <v>0</v>
      </c>
      <c r="Q7" s="34" t="n">
        <v>1</v>
      </c>
      <c r="R7" s="34" t="n">
        <v>1</v>
      </c>
      <c r="S7" s="34" t="n">
        <v>1</v>
      </c>
      <c r="T7" s="34" t="n">
        <v>0.6</v>
      </c>
      <c r="U7" s="33" t="n">
        <v>6.5</v>
      </c>
      <c r="V7" s="33" t="n">
        <v>4</v>
      </c>
      <c r="W7" s="33" t="n">
        <v>10.5</v>
      </c>
      <c r="X7" s="34" t="n">
        <v>1</v>
      </c>
      <c r="Y7" s="34" t="n">
        <v>0.5</v>
      </c>
      <c r="Z7" s="33" t="n">
        <v>24</v>
      </c>
      <c r="AA7" s="33" t="n">
        <v>10.5</v>
      </c>
      <c r="AB7" s="33" t="n">
        <v>6.5</v>
      </c>
      <c r="AC7" s="33" t="n">
        <v>3</v>
      </c>
      <c r="AD7" s="33" t="n">
        <v>2.5</v>
      </c>
    </row>
    <row r="8">
      <c r="A8" s="24" t="inlineStr">
        <is>
          <t>E0</t>
        </is>
      </c>
      <c r="B8" s="24" t="inlineStr">
        <is>
          <t>Brighton</t>
        </is>
      </c>
      <c r="C8" s="24" t="n">
        <v>2</v>
      </c>
      <c r="D8" s="33" t="n">
        <v>3.5</v>
      </c>
      <c r="E8" s="33" t="n">
        <v>2</v>
      </c>
      <c r="F8" s="34" t="n">
        <v>1</v>
      </c>
      <c r="G8" s="34" t="n">
        <v>1</v>
      </c>
      <c r="H8" s="34" t="n">
        <v>1</v>
      </c>
      <c r="I8" s="34" t="n">
        <v>0.5</v>
      </c>
      <c r="J8" s="34" t="n">
        <v>1</v>
      </c>
      <c r="K8" s="34" t="n">
        <v>0.5</v>
      </c>
      <c r="L8" s="34" t="n">
        <v>0.5</v>
      </c>
      <c r="M8" s="34" t="n">
        <v>0</v>
      </c>
      <c r="N8" s="34" t="n">
        <v>0.5</v>
      </c>
      <c r="O8" s="34" t="n">
        <v>0</v>
      </c>
      <c r="P8" s="34" t="n">
        <v>0.5</v>
      </c>
      <c r="Q8" s="34" t="n">
        <v>0.5</v>
      </c>
      <c r="R8" s="34" t="n">
        <v>1</v>
      </c>
      <c r="S8" s="34" t="n">
        <v>0.5</v>
      </c>
      <c r="T8" s="34" t="n">
        <v>0.7272727272727273</v>
      </c>
      <c r="U8" s="33" t="n">
        <v>6</v>
      </c>
      <c r="V8" s="33" t="n">
        <v>3</v>
      </c>
      <c r="W8" s="33" t="n">
        <v>9</v>
      </c>
      <c r="X8" s="34" t="n">
        <v>0.5</v>
      </c>
      <c r="Y8" s="34" t="n">
        <v>0.5</v>
      </c>
      <c r="Z8" s="33" t="n">
        <v>18</v>
      </c>
      <c r="AA8" s="33" t="n">
        <v>11.5</v>
      </c>
      <c r="AB8" s="33" t="n">
        <v>6</v>
      </c>
      <c r="AC8" s="33" t="n">
        <v>3</v>
      </c>
      <c r="AD8" s="33" t="n">
        <v>2.5</v>
      </c>
    </row>
    <row r="9">
      <c r="A9" s="24" t="inlineStr">
        <is>
          <t>E0</t>
        </is>
      </c>
      <c r="B9" s="24" t="inlineStr">
        <is>
          <t>Chelsea</t>
        </is>
      </c>
      <c r="C9" s="24" t="n">
        <v>2</v>
      </c>
      <c r="D9" s="33" t="n">
        <v>3.5</v>
      </c>
      <c r="E9" s="33" t="n">
        <v>2.5</v>
      </c>
      <c r="F9" s="34" t="n">
        <v>1</v>
      </c>
      <c r="G9" s="34" t="n">
        <v>1</v>
      </c>
      <c r="H9" s="34" t="n">
        <v>1</v>
      </c>
      <c r="I9" s="34" t="n">
        <v>1</v>
      </c>
      <c r="J9" s="34" t="n">
        <v>1</v>
      </c>
      <c r="K9" s="34" t="n">
        <v>1</v>
      </c>
      <c r="L9" s="34" t="n">
        <v>0</v>
      </c>
      <c r="M9" s="34" t="n">
        <v>0</v>
      </c>
      <c r="N9" s="34" t="n">
        <v>1</v>
      </c>
      <c r="O9" s="34" t="n">
        <v>0</v>
      </c>
      <c r="P9" s="34" t="n">
        <v>0</v>
      </c>
      <c r="Q9" s="34" t="n">
        <v>1</v>
      </c>
      <c r="R9" s="34" t="n">
        <v>1</v>
      </c>
      <c r="S9" s="34" t="n">
        <v>1</v>
      </c>
      <c r="T9" s="34" t="n">
        <v>0.5833333333333334</v>
      </c>
      <c r="U9" s="33" t="n">
        <v>4</v>
      </c>
      <c r="V9" s="33" t="n">
        <v>6.5</v>
      </c>
      <c r="W9" s="33" t="n">
        <v>10.5</v>
      </c>
      <c r="X9" s="34" t="n">
        <v>1</v>
      </c>
      <c r="Y9" s="34" t="n">
        <v>0.5</v>
      </c>
      <c r="Z9" s="33" t="n">
        <v>17.5</v>
      </c>
      <c r="AA9" s="33" t="n">
        <v>14.5</v>
      </c>
      <c r="AB9" s="33" t="n">
        <v>6</v>
      </c>
      <c r="AC9" s="33" t="n">
        <v>6</v>
      </c>
      <c r="AD9" s="33" t="n">
        <v>2</v>
      </c>
    </row>
    <row r="10">
      <c r="A10" s="24" t="inlineStr">
        <is>
          <t>E0</t>
        </is>
      </c>
      <c r="B10" s="24" t="inlineStr">
        <is>
          <t>Coventry</t>
        </is>
      </c>
      <c r="C10" s="24" t="n">
        <v>2</v>
      </c>
      <c r="D10" s="33" t="n">
        <v>0</v>
      </c>
      <c r="E10" s="33" t="n">
        <v>2</v>
      </c>
      <c r="F10" s="34" t="n">
        <v>0.5</v>
      </c>
      <c r="G10" s="34" t="n">
        <v>0.5</v>
      </c>
      <c r="H10" s="34" t="n">
        <v>0</v>
      </c>
      <c r="I10" s="34" t="n">
        <v>0</v>
      </c>
      <c r="J10" s="34" t="n">
        <v>0</v>
      </c>
      <c r="K10" s="34" t="n">
        <v>0.5</v>
      </c>
      <c r="L10" s="34" t="n">
        <v>0</v>
      </c>
      <c r="M10" s="34" t="n">
        <v>1</v>
      </c>
      <c r="N10" s="34" t="n">
        <v>0</v>
      </c>
      <c r="O10" s="34" t="n">
        <v>0.5</v>
      </c>
      <c r="P10" s="34" t="n">
        <v>0.5</v>
      </c>
      <c r="Q10" s="34" t="n">
        <v>0.5</v>
      </c>
      <c r="R10" s="34" t="n">
        <v>0.5</v>
      </c>
      <c r="S10" s="34" t="n">
        <v>1</v>
      </c>
      <c r="T10" s="34" t="n">
        <v>0.5</v>
      </c>
      <c r="U10" s="33" t="n">
        <v>4</v>
      </c>
      <c r="V10" s="33" t="n">
        <v>5</v>
      </c>
      <c r="W10" s="33" t="n">
        <v>9</v>
      </c>
      <c r="X10" s="34" t="n">
        <v>0.5</v>
      </c>
      <c r="Y10" s="34" t="n">
        <v>0</v>
      </c>
      <c r="Z10" s="33" t="n">
        <v>7.5</v>
      </c>
      <c r="AA10" s="33" t="n">
        <v>13</v>
      </c>
      <c r="AB10" s="33" t="n">
        <v>2</v>
      </c>
      <c r="AC10" s="33" t="n">
        <v>4</v>
      </c>
      <c r="AD10" s="33" t="n">
        <v>1</v>
      </c>
    </row>
    <row r="11">
      <c r="A11" s="24" t="inlineStr">
        <is>
          <t>E0</t>
        </is>
      </c>
      <c r="B11" s="24" t="inlineStr">
        <is>
          <t>Crystal Palace</t>
        </is>
      </c>
      <c r="C11" s="24" t="n">
        <v>2</v>
      </c>
      <c r="D11" s="33" t="n">
        <v>0.5</v>
      </c>
      <c r="E11" s="33" t="n">
        <v>3</v>
      </c>
      <c r="F11" s="34" t="n">
        <v>1</v>
      </c>
      <c r="G11" s="34" t="n">
        <v>0.5</v>
      </c>
      <c r="H11" s="34" t="n">
        <v>0.5</v>
      </c>
      <c r="I11" s="34" t="n">
        <v>0.5</v>
      </c>
      <c r="J11" s="34" t="n">
        <v>0</v>
      </c>
      <c r="K11" s="34" t="n">
        <v>1</v>
      </c>
      <c r="L11" s="34" t="n">
        <v>0</v>
      </c>
      <c r="M11" s="34" t="n">
        <v>0.5</v>
      </c>
      <c r="N11" s="34" t="n">
        <v>0</v>
      </c>
      <c r="O11" s="34" t="n">
        <v>0</v>
      </c>
      <c r="P11" s="34" t="n">
        <v>1</v>
      </c>
      <c r="Q11" s="34" t="n">
        <v>1</v>
      </c>
      <c r="R11" s="34" t="n">
        <v>1</v>
      </c>
      <c r="S11" s="34" t="n">
        <v>1</v>
      </c>
      <c r="T11" s="34" t="n">
        <v>0.2857142857142857</v>
      </c>
      <c r="U11" s="33" t="n">
        <v>1</v>
      </c>
      <c r="V11" s="33" t="n">
        <v>5</v>
      </c>
      <c r="W11" s="33" t="n">
        <v>6</v>
      </c>
      <c r="X11" s="34" t="n">
        <v>0</v>
      </c>
      <c r="Y11" s="34" t="n">
        <v>0</v>
      </c>
      <c r="Z11" s="33" t="n">
        <v>10</v>
      </c>
      <c r="AA11" s="33" t="n">
        <v>17</v>
      </c>
      <c r="AB11" s="33" t="n">
        <v>2.5</v>
      </c>
      <c r="AC11" s="33" t="n">
        <v>7</v>
      </c>
      <c r="AD11" s="33" t="n">
        <v>1</v>
      </c>
    </row>
    <row r="12">
      <c r="A12" s="24" t="inlineStr">
        <is>
          <t>E0</t>
        </is>
      </c>
      <c r="B12" s="24" t="inlineStr">
        <is>
          <t>Everton</t>
        </is>
      </c>
      <c r="C12" s="24" t="n">
        <v>2</v>
      </c>
      <c r="D12" s="33" t="n">
        <v>1.5</v>
      </c>
      <c r="E12" s="33" t="n">
        <v>0.5</v>
      </c>
      <c r="F12" s="34" t="n">
        <v>1</v>
      </c>
      <c r="G12" s="34" t="n">
        <v>0</v>
      </c>
      <c r="H12" s="34" t="n">
        <v>0</v>
      </c>
      <c r="I12" s="34" t="n">
        <v>0.5</v>
      </c>
      <c r="J12" s="34" t="n">
        <v>0.5</v>
      </c>
      <c r="K12" s="34" t="n">
        <v>0</v>
      </c>
      <c r="L12" s="34" t="n">
        <v>0.5</v>
      </c>
      <c r="M12" s="34" t="n">
        <v>0</v>
      </c>
      <c r="N12" s="34" t="n">
        <v>0.5</v>
      </c>
      <c r="O12" s="34" t="n">
        <v>0</v>
      </c>
      <c r="P12" s="34" t="n">
        <v>0.5</v>
      </c>
      <c r="Q12" s="34" t="n">
        <v>1</v>
      </c>
      <c r="R12" s="34" t="n">
        <v>1</v>
      </c>
      <c r="S12" s="34" t="n">
        <v>1</v>
      </c>
      <c r="T12" s="34" t="n">
        <v>0.5</v>
      </c>
      <c r="U12" s="33" t="n">
        <v>5.5</v>
      </c>
      <c r="V12" s="33" t="n">
        <v>5</v>
      </c>
      <c r="W12" s="33" t="n">
        <v>10.5</v>
      </c>
      <c r="X12" s="34" t="n">
        <v>0.5</v>
      </c>
      <c r="Y12" s="34" t="n">
        <v>0.5</v>
      </c>
      <c r="Z12" s="33" t="n">
        <v>14.5</v>
      </c>
      <c r="AA12" s="33" t="n">
        <v>14</v>
      </c>
      <c r="AB12" s="33" t="n">
        <v>6</v>
      </c>
      <c r="AC12" s="33" t="n">
        <v>4.5</v>
      </c>
      <c r="AD12" s="33" t="n">
        <v>1</v>
      </c>
    </row>
    <row r="13">
      <c r="A13" s="24" t="inlineStr">
        <is>
          <t>E0</t>
        </is>
      </c>
      <c r="B13" s="24" t="inlineStr">
        <is>
          <t>Fulham</t>
        </is>
      </c>
      <c r="C13" s="24" t="n">
        <v>2</v>
      </c>
      <c r="D13" s="33" t="n">
        <v>1</v>
      </c>
      <c r="E13" s="33" t="n">
        <v>2</v>
      </c>
      <c r="F13" s="34" t="n">
        <v>0.5</v>
      </c>
      <c r="G13" s="34" t="n">
        <v>0.5</v>
      </c>
      <c r="H13" s="34" t="n">
        <v>0.5</v>
      </c>
      <c r="I13" s="34" t="n">
        <v>0.5</v>
      </c>
      <c r="J13" s="34" t="n">
        <v>0.5</v>
      </c>
      <c r="K13" s="34" t="n">
        <v>0.5</v>
      </c>
      <c r="L13" s="34" t="n">
        <v>0</v>
      </c>
      <c r="M13" s="34" t="n">
        <v>0.5</v>
      </c>
      <c r="N13" s="34" t="n">
        <v>0</v>
      </c>
      <c r="O13" s="34" t="n">
        <v>0.5</v>
      </c>
      <c r="P13" s="34" t="n">
        <v>0.5</v>
      </c>
      <c r="Q13" s="34" t="n">
        <v>0.5</v>
      </c>
      <c r="R13" s="34" t="n">
        <v>0.5</v>
      </c>
      <c r="S13" s="34" t="n">
        <v>1</v>
      </c>
      <c r="T13" s="34" t="n">
        <v>0.5</v>
      </c>
      <c r="U13" s="33" t="n">
        <v>5</v>
      </c>
      <c r="V13" s="33" t="n">
        <v>3.5</v>
      </c>
      <c r="W13" s="33" t="n">
        <v>8.5</v>
      </c>
      <c r="X13" s="34" t="n">
        <v>0.5</v>
      </c>
      <c r="Y13" s="34" t="n">
        <v>0</v>
      </c>
      <c r="Z13" s="33" t="n">
        <v>12.5</v>
      </c>
      <c r="AA13" s="33" t="n">
        <v>15</v>
      </c>
      <c r="AB13" s="33" t="n">
        <v>3</v>
      </c>
      <c r="AC13" s="33" t="n">
        <v>5</v>
      </c>
      <c r="AD13" s="33" t="n">
        <v>2</v>
      </c>
    </row>
    <row r="14">
      <c r="A14" s="24" t="inlineStr">
        <is>
          <t>E0</t>
        </is>
      </c>
      <c r="B14" s="24" t="inlineStr">
        <is>
          <t>Hull</t>
        </is>
      </c>
      <c r="C14" s="24" t="n">
        <v>2</v>
      </c>
      <c r="D14" s="33" t="n">
        <v>1.5</v>
      </c>
      <c r="E14" s="33" t="n">
        <v>0</v>
      </c>
      <c r="F14" s="34" t="n">
        <v>0.5</v>
      </c>
      <c r="G14" s="34" t="n">
        <v>0</v>
      </c>
      <c r="H14" s="34" t="n">
        <v>0</v>
      </c>
      <c r="I14" s="34" t="n">
        <v>0</v>
      </c>
      <c r="J14" s="34" t="n">
        <v>0.5</v>
      </c>
      <c r="K14" s="34" t="n">
        <v>0</v>
      </c>
      <c r="L14" s="34" t="n">
        <v>1</v>
      </c>
      <c r="M14" s="34" t="n">
        <v>0</v>
      </c>
      <c r="N14" s="34" t="n">
        <v>0.5</v>
      </c>
      <c r="O14" s="34" t="n">
        <v>0.5</v>
      </c>
      <c r="P14" s="34" t="n">
        <v>0</v>
      </c>
      <c r="Q14" s="34" t="n">
        <v>0</v>
      </c>
      <c r="R14" s="34" t="n">
        <v>0.5</v>
      </c>
      <c r="S14" s="34" t="n">
        <v>0.5</v>
      </c>
      <c r="T14" s="34" t="n">
        <v>0.6666666666666666</v>
      </c>
      <c r="U14" s="33" t="n">
        <v>1.5</v>
      </c>
      <c r="V14" s="33" t="n">
        <v>6</v>
      </c>
      <c r="W14" s="33" t="n">
        <v>7.5</v>
      </c>
      <c r="X14" s="34" t="n">
        <v>0</v>
      </c>
      <c r="Y14" s="34" t="n">
        <v>0</v>
      </c>
      <c r="Z14" s="33" t="n">
        <v>7</v>
      </c>
      <c r="AA14" s="33" t="n">
        <v>16</v>
      </c>
      <c r="AB14" s="33" t="n">
        <v>3</v>
      </c>
      <c r="AC14" s="33" t="n">
        <v>4</v>
      </c>
      <c r="AD14" s="33" t="n">
        <v>3</v>
      </c>
    </row>
    <row r="15">
      <c r="A15" s="24" t="inlineStr">
        <is>
          <t>E0</t>
        </is>
      </c>
      <c r="B15" s="24" t="inlineStr">
        <is>
          <t>Ipswich</t>
        </is>
      </c>
      <c r="C15" s="24" t="n">
        <v>2</v>
      </c>
      <c r="D15" s="33" t="n">
        <v>2</v>
      </c>
      <c r="E15" s="33" t="n">
        <v>3</v>
      </c>
      <c r="F15" s="34" t="n">
        <v>1</v>
      </c>
      <c r="G15" s="34" t="n">
        <v>1</v>
      </c>
      <c r="H15" s="34" t="n">
        <v>0.5</v>
      </c>
      <c r="I15" s="34" t="n">
        <v>1</v>
      </c>
      <c r="J15" s="34" t="n">
        <v>1</v>
      </c>
      <c r="K15" s="34" t="n">
        <v>0.5</v>
      </c>
      <c r="L15" s="34" t="n">
        <v>0</v>
      </c>
      <c r="M15" s="34" t="n">
        <v>0</v>
      </c>
      <c r="N15" s="34" t="n">
        <v>0</v>
      </c>
      <c r="O15" s="34" t="n">
        <v>1</v>
      </c>
      <c r="P15" s="34" t="n">
        <v>0</v>
      </c>
      <c r="Q15" s="34" t="n">
        <v>1</v>
      </c>
      <c r="R15" s="34" t="n">
        <v>1</v>
      </c>
      <c r="S15" s="34" t="n">
        <v>1</v>
      </c>
      <c r="T15" s="34" t="n">
        <v>0.4</v>
      </c>
      <c r="U15" s="33" t="n">
        <v>3.5</v>
      </c>
      <c r="V15" s="33" t="n">
        <v>6.5</v>
      </c>
      <c r="W15" s="33" t="n">
        <v>10</v>
      </c>
      <c r="X15" s="34" t="n">
        <v>0.5</v>
      </c>
      <c r="Y15" s="34" t="n">
        <v>0.5</v>
      </c>
      <c r="Z15" s="33" t="n">
        <v>9.5</v>
      </c>
      <c r="AA15" s="33" t="n">
        <v>22</v>
      </c>
      <c r="AB15" s="33" t="n">
        <v>4</v>
      </c>
      <c r="AC15" s="33" t="n">
        <v>7.5</v>
      </c>
      <c r="AD15" s="33" t="n">
        <v>1.5</v>
      </c>
    </row>
    <row r="16">
      <c r="A16" s="24" t="inlineStr">
        <is>
          <t>E0</t>
        </is>
      </c>
      <c r="B16" s="24" t="inlineStr">
        <is>
          <t>Leeds</t>
        </is>
      </c>
      <c r="C16" s="24" t="n">
        <v>2</v>
      </c>
      <c r="D16" s="33" t="n">
        <v>1</v>
      </c>
      <c r="E16" s="33" t="n">
        <v>0.5</v>
      </c>
      <c r="F16" s="34" t="n">
        <v>0.5</v>
      </c>
      <c r="G16" s="34" t="n">
        <v>0</v>
      </c>
      <c r="H16" s="34" t="n">
        <v>0</v>
      </c>
      <c r="I16" s="34" t="n">
        <v>0.5</v>
      </c>
      <c r="J16" s="34" t="n">
        <v>0</v>
      </c>
      <c r="K16" s="34" t="n">
        <v>0</v>
      </c>
      <c r="L16" s="34" t="n">
        <v>0.5</v>
      </c>
      <c r="M16" s="34" t="n">
        <v>0</v>
      </c>
      <c r="N16" s="34" t="n">
        <v>0</v>
      </c>
      <c r="O16" s="34" t="n">
        <v>0.5</v>
      </c>
      <c r="P16" s="34" t="n">
        <v>0.5</v>
      </c>
      <c r="Q16" s="34" t="n">
        <v>0.5</v>
      </c>
      <c r="R16" s="34" t="n">
        <v>0.5</v>
      </c>
      <c r="S16" s="34" t="n">
        <v>1</v>
      </c>
      <c r="T16" s="34" t="n">
        <v>0.3333333333333333</v>
      </c>
      <c r="U16" s="33" t="n">
        <v>3.5</v>
      </c>
      <c r="V16" s="33" t="n">
        <v>4.5</v>
      </c>
      <c r="W16" s="33" t="n">
        <v>8</v>
      </c>
      <c r="X16" s="34" t="n">
        <v>0.5</v>
      </c>
      <c r="Y16" s="34" t="n">
        <v>0.5</v>
      </c>
      <c r="Z16" s="33" t="n">
        <v>11.5</v>
      </c>
      <c r="AA16" s="33" t="n">
        <v>17</v>
      </c>
      <c r="AB16" s="33" t="n">
        <v>2.5</v>
      </c>
      <c r="AC16" s="33" t="n">
        <v>3.5</v>
      </c>
      <c r="AD16" s="33" t="n">
        <v>0.5</v>
      </c>
    </row>
    <row r="17">
      <c r="A17" s="24" t="inlineStr">
        <is>
          <t>E0</t>
        </is>
      </c>
      <c r="B17" s="24" t="inlineStr">
        <is>
          <t>Liverpool</t>
        </is>
      </c>
      <c r="C17" s="24" t="n">
        <v>2</v>
      </c>
      <c r="D17" s="33" t="n">
        <v>2</v>
      </c>
      <c r="E17" s="33" t="n">
        <v>2</v>
      </c>
      <c r="F17" s="34" t="n">
        <v>1</v>
      </c>
      <c r="G17" s="34" t="n">
        <v>1</v>
      </c>
      <c r="H17" s="34" t="n">
        <v>1</v>
      </c>
      <c r="I17" s="34" t="n">
        <v>1</v>
      </c>
      <c r="J17" s="34" t="n">
        <v>1</v>
      </c>
      <c r="K17" s="34" t="n">
        <v>1</v>
      </c>
      <c r="L17" s="34" t="n">
        <v>0</v>
      </c>
      <c r="M17" s="34" t="n">
        <v>0</v>
      </c>
      <c r="N17" s="34" t="n">
        <v>0</v>
      </c>
      <c r="O17" s="34" t="n">
        <v>0</v>
      </c>
      <c r="P17" s="34" t="n">
        <v>1</v>
      </c>
      <c r="Q17" s="34" t="n">
        <v>1</v>
      </c>
      <c r="R17" s="34" t="n">
        <v>1</v>
      </c>
      <c r="S17" s="34" t="n">
        <v>1</v>
      </c>
      <c r="T17" s="34" t="n">
        <v>0.25</v>
      </c>
      <c r="U17" s="33" t="n">
        <v>4.5</v>
      </c>
      <c r="V17" s="33" t="n">
        <v>3.5</v>
      </c>
      <c r="W17" s="33" t="n">
        <v>8</v>
      </c>
      <c r="X17" s="34" t="n">
        <v>0</v>
      </c>
      <c r="Y17" s="34" t="n">
        <v>0</v>
      </c>
      <c r="Z17" s="33" t="n">
        <v>20</v>
      </c>
      <c r="AA17" s="33" t="n">
        <v>12.5</v>
      </c>
      <c r="AB17" s="33" t="n">
        <v>5.5</v>
      </c>
      <c r="AC17" s="33" t="n">
        <v>3.5</v>
      </c>
      <c r="AD17" s="33" t="n">
        <v>3.5</v>
      </c>
    </row>
    <row r="18">
      <c r="A18" s="24" t="inlineStr">
        <is>
          <t>E0</t>
        </is>
      </c>
      <c r="B18" s="24" t="inlineStr">
        <is>
          <t>Man City</t>
        </is>
      </c>
      <c r="C18" s="24" t="n">
        <v>2</v>
      </c>
      <c r="D18" s="33" t="n">
        <v>3</v>
      </c>
      <c r="E18" s="33" t="n">
        <v>1</v>
      </c>
      <c r="F18" s="34" t="n">
        <v>1</v>
      </c>
      <c r="G18" s="34" t="n">
        <v>1</v>
      </c>
      <c r="H18" s="34" t="n">
        <v>0.5</v>
      </c>
      <c r="I18" s="34" t="n">
        <v>1</v>
      </c>
      <c r="J18" s="34" t="n">
        <v>1</v>
      </c>
      <c r="K18" s="34" t="n">
        <v>0</v>
      </c>
      <c r="L18" s="34" t="n">
        <v>0</v>
      </c>
      <c r="M18" s="34" t="n">
        <v>0</v>
      </c>
      <c r="N18" s="34" t="n">
        <v>0.5</v>
      </c>
      <c r="O18" s="34" t="n">
        <v>0</v>
      </c>
      <c r="P18" s="34" t="n">
        <v>0.5</v>
      </c>
      <c r="Q18" s="34" t="n">
        <v>1</v>
      </c>
      <c r="R18" s="34" t="n">
        <v>1</v>
      </c>
      <c r="S18" s="34" t="n">
        <v>1</v>
      </c>
      <c r="T18" s="34" t="n">
        <v>0.25</v>
      </c>
      <c r="U18" s="33" t="n">
        <v>7</v>
      </c>
      <c r="V18" s="33" t="n">
        <v>2.5</v>
      </c>
      <c r="W18" s="33" t="n">
        <v>9.5</v>
      </c>
      <c r="X18" s="34" t="n">
        <v>0.5</v>
      </c>
      <c r="Y18" s="34" t="n">
        <v>0.5</v>
      </c>
      <c r="Z18" s="33" t="n">
        <v>15.5</v>
      </c>
      <c r="AA18" s="33" t="n">
        <v>7</v>
      </c>
      <c r="AB18" s="33" t="n">
        <v>7.5</v>
      </c>
      <c r="AC18" s="33" t="n">
        <v>2.5</v>
      </c>
      <c r="AD18" s="33" t="n">
        <v>1.5</v>
      </c>
    </row>
    <row r="19">
      <c r="A19" s="24" t="inlineStr">
        <is>
          <t>E0</t>
        </is>
      </c>
      <c r="B19" s="24" t="inlineStr">
        <is>
          <t>Man Utd</t>
        </is>
      </c>
      <c r="C19" s="24" t="n">
        <v>2</v>
      </c>
      <c r="D19" s="33" t="n">
        <v>2.5</v>
      </c>
      <c r="E19" s="33" t="n">
        <v>2</v>
      </c>
      <c r="F19" s="34" t="n">
        <v>1</v>
      </c>
      <c r="G19" s="34" t="n">
        <v>0.5</v>
      </c>
      <c r="H19" s="34" t="n">
        <v>0.5</v>
      </c>
      <c r="I19" s="34" t="n">
        <v>0.5</v>
      </c>
      <c r="J19" s="34" t="n">
        <v>0.5</v>
      </c>
      <c r="K19" s="34" t="n">
        <v>1</v>
      </c>
      <c r="L19" s="34" t="n">
        <v>0</v>
      </c>
      <c r="M19" s="34" t="n">
        <v>0.5</v>
      </c>
      <c r="N19" s="34" t="n">
        <v>0</v>
      </c>
      <c r="O19" s="34" t="n">
        <v>0.5</v>
      </c>
      <c r="P19" s="34" t="n">
        <v>0.5</v>
      </c>
      <c r="Q19" s="34" t="n">
        <v>0.5</v>
      </c>
      <c r="R19" s="34" t="n">
        <v>1</v>
      </c>
      <c r="S19" s="34" t="n">
        <v>0.5</v>
      </c>
      <c r="T19" s="34" t="n">
        <v>0.4444444444444444</v>
      </c>
      <c r="U19" s="33" t="n">
        <v>7</v>
      </c>
      <c r="V19" s="33" t="n">
        <v>2.5</v>
      </c>
      <c r="W19" s="33" t="n">
        <v>9.5</v>
      </c>
      <c r="X19" s="34" t="n">
        <v>0.5</v>
      </c>
      <c r="Y19" s="34" t="n">
        <v>0.5</v>
      </c>
      <c r="Z19" s="33" t="n">
        <v>27</v>
      </c>
      <c r="AA19" s="33" t="n">
        <v>8.5</v>
      </c>
      <c r="AB19" s="33" t="n">
        <v>8</v>
      </c>
      <c r="AC19" s="33" t="n">
        <v>4.5</v>
      </c>
      <c r="AD19" s="33" t="n">
        <v>1</v>
      </c>
    </row>
    <row r="20">
      <c r="A20" s="24" t="inlineStr">
        <is>
          <t>E0</t>
        </is>
      </c>
      <c r="B20" s="24" t="inlineStr">
        <is>
          <t>Newcastle</t>
        </is>
      </c>
      <c r="C20" s="24" t="n">
        <v>2</v>
      </c>
      <c r="D20" s="33" t="n">
        <v>2</v>
      </c>
      <c r="E20" s="33" t="n">
        <v>1</v>
      </c>
      <c r="F20" s="34" t="n">
        <v>1</v>
      </c>
      <c r="G20" s="34" t="n">
        <v>0.5</v>
      </c>
      <c r="H20" s="34" t="n">
        <v>0.5</v>
      </c>
      <c r="I20" s="34" t="n">
        <v>0.5</v>
      </c>
      <c r="J20" s="34" t="n">
        <v>1</v>
      </c>
      <c r="K20" s="34" t="n">
        <v>0.5</v>
      </c>
      <c r="L20" s="34" t="n">
        <v>0.5</v>
      </c>
      <c r="M20" s="34" t="n">
        <v>0</v>
      </c>
      <c r="N20" s="34" t="n">
        <v>0.5</v>
      </c>
      <c r="O20" s="34" t="n">
        <v>0.5</v>
      </c>
      <c r="P20" s="34" t="n">
        <v>0</v>
      </c>
      <c r="Q20" s="34" t="n">
        <v>0.5</v>
      </c>
      <c r="R20" s="34" t="n">
        <v>0.5</v>
      </c>
      <c r="S20" s="34" t="n">
        <v>1</v>
      </c>
      <c r="T20" s="34" t="n">
        <v>0.1666666666666667</v>
      </c>
      <c r="U20" s="33" t="n">
        <v>4.5</v>
      </c>
      <c r="V20" s="33" t="n">
        <v>7.5</v>
      </c>
      <c r="W20" s="33" t="n">
        <v>12</v>
      </c>
      <c r="X20" s="34" t="n">
        <v>0.5</v>
      </c>
      <c r="Y20" s="34" t="n">
        <v>0.5</v>
      </c>
      <c r="Z20" s="33" t="n">
        <v>12</v>
      </c>
      <c r="AA20" s="33" t="n">
        <v>22</v>
      </c>
      <c r="AB20" s="33" t="n">
        <v>3</v>
      </c>
      <c r="AC20" s="33" t="n">
        <v>6.5</v>
      </c>
      <c r="AD20" s="33" t="n">
        <v>3.5</v>
      </c>
    </row>
    <row r="21">
      <c r="A21" s="24" t="inlineStr">
        <is>
          <t>E0</t>
        </is>
      </c>
      <c r="B21" s="24" t="inlineStr">
        <is>
          <t>Nott'm Forest</t>
        </is>
      </c>
      <c r="C21" s="24" t="n">
        <v>2</v>
      </c>
      <c r="D21" s="33" t="n">
        <v>1</v>
      </c>
      <c r="E21" s="33" t="n">
        <v>1.5</v>
      </c>
      <c r="F21" s="34" t="n">
        <v>0.5</v>
      </c>
      <c r="G21" s="34" t="n">
        <v>0.5</v>
      </c>
      <c r="H21" s="34" t="n">
        <v>0.5</v>
      </c>
      <c r="I21" s="34" t="n">
        <v>0.5</v>
      </c>
      <c r="J21" s="34" t="n">
        <v>0.5</v>
      </c>
      <c r="K21" s="34" t="n">
        <v>0.5</v>
      </c>
      <c r="L21" s="34" t="n">
        <v>0</v>
      </c>
      <c r="M21" s="34" t="n">
        <v>0.5</v>
      </c>
      <c r="N21" s="34" t="n">
        <v>0.5</v>
      </c>
      <c r="O21" s="34" t="n">
        <v>0.5</v>
      </c>
      <c r="P21" s="34" t="n">
        <v>0</v>
      </c>
      <c r="Q21" s="34" t="n">
        <v>0.5</v>
      </c>
      <c r="R21" s="34" t="n">
        <v>0.5</v>
      </c>
      <c r="S21" s="34" t="n">
        <v>1</v>
      </c>
      <c r="T21" s="34" t="n">
        <v>0.2</v>
      </c>
      <c r="U21" s="33" t="n">
        <v>4</v>
      </c>
      <c r="V21" s="33" t="n">
        <v>2.5</v>
      </c>
      <c r="W21" s="33" t="n">
        <v>6.5</v>
      </c>
      <c r="X21" s="34" t="n">
        <v>0</v>
      </c>
      <c r="Y21" s="34" t="n">
        <v>0</v>
      </c>
      <c r="Z21" s="33" t="n">
        <v>12</v>
      </c>
      <c r="AA21" s="33" t="n">
        <v>12</v>
      </c>
      <c r="AB21" s="33" t="n">
        <v>2.5</v>
      </c>
      <c r="AC21" s="33" t="n">
        <v>3.5</v>
      </c>
      <c r="AD21" s="33" t="n">
        <v>2</v>
      </c>
    </row>
    <row r="22">
      <c r="A22" s="24" t="inlineStr">
        <is>
          <t>E0</t>
        </is>
      </c>
      <c r="B22" s="24" t="inlineStr">
        <is>
          <t>Sunderland</t>
        </is>
      </c>
      <c r="C22" s="24" t="n">
        <v>2</v>
      </c>
      <c r="D22" s="33" t="n">
        <v>1</v>
      </c>
      <c r="E22" s="33" t="n">
        <v>1</v>
      </c>
      <c r="F22" s="34" t="n">
        <v>0.5</v>
      </c>
      <c r="G22" s="34" t="n">
        <v>0.5</v>
      </c>
      <c r="H22" s="34" t="n">
        <v>0</v>
      </c>
      <c r="I22" s="34" t="n">
        <v>0.5</v>
      </c>
      <c r="J22" s="34" t="n">
        <v>0</v>
      </c>
      <c r="K22" s="34" t="n">
        <v>0.5</v>
      </c>
      <c r="L22" s="34" t="n">
        <v>0.5</v>
      </c>
      <c r="M22" s="34" t="n">
        <v>0</v>
      </c>
      <c r="N22" s="34" t="n">
        <v>0</v>
      </c>
      <c r="O22" s="34" t="n">
        <v>1</v>
      </c>
      <c r="P22" s="34" t="n">
        <v>0</v>
      </c>
      <c r="Q22" s="34" t="n">
        <v>0.5</v>
      </c>
      <c r="R22" s="34" t="n">
        <v>0.5</v>
      </c>
      <c r="S22" s="34" t="n">
        <v>1</v>
      </c>
      <c r="T22" s="34" t="n">
        <v>0.5</v>
      </c>
      <c r="U22" s="33" t="n">
        <v>4</v>
      </c>
      <c r="V22" s="33" t="n">
        <v>3.5</v>
      </c>
      <c r="W22" s="33" t="n">
        <v>7.5</v>
      </c>
      <c r="X22" s="34" t="n">
        <v>0</v>
      </c>
      <c r="Y22" s="34" t="n">
        <v>0</v>
      </c>
      <c r="Z22" s="33" t="n">
        <v>11.5</v>
      </c>
      <c r="AA22" s="33" t="n">
        <v>10.5</v>
      </c>
      <c r="AB22" s="33" t="n">
        <v>4</v>
      </c>
      <c r="AC22" s="33" t="n">
        <v>1.5</v>
      </c>
      <c r="AD22" s="33" t="n">
        <v>1.5</v>
      </c>
    </row>
    <row r="23">
      <c r="A23" s="24" t="inlineStr">
        <is>
          <t>E0</t>
        </is>
      </c>
      <c r="B23" s="24" t="inlineStr">
        <is>
          <t>Tottenham</t>
        </is>
      </c>
      <c r="C23" s="24" t="n">
        <v>2</v>
      </c>
      <c r="D23" s="33" t="n">
        <v>0</v>
      </c>
      <c r="E23" s="33" t="n">
        <v>2.5</v>
      </c>
      <c r="F23" s="34" t="n">
        <v>1</v>
      </c>
      <c r="G23" s="34" t="n">
        <v>0.5</v>
      </c>
      <c r="H23" s="34" t="n">
        <v>0</v>
      </c>
      <c r="I23" s="34" t="n">
        <v>0</v>
      </c>
      <c r="J23" s="34" t="n">
        <v>0</v>
      </c>
      <c r="K23" s="34" t="n">
        <v>1</v>
      </c>
      <c r="L23" s="34" t="n">
        <v>0</v>
      </c>
      <c r="M23" s="34" t="n">
        <v>1</v>
      </c>
      <c r="N23" s="34" t="n">
        <v>0</v>
      </c>
      <c r="O23" s="34" t="n">
        <v>0.5</v>
      </c>
      <c r="P23" s="34" t="n">
        <v>0.5</v>
      </c>
      <c r="Q23" s="34" t="n">
        <v>0.5</v>
      </c>
      <c r="R23" s="34" t="n">
        <v>0.5</v>
      </c>
      <c r="S23" s="34" t="n">
        <v>1</v>
      </c>
      <c r="T23" s="34" t="n">
        <v>0.4</v>
      </c>
      <c r="U23" s="33" t="n">
        <v>6</v>
      </c>
      <c r="V23" s="33" t="n">
        <v>7</v>
      </c>
      <c r="W23" s="33" t="n">
        <v>13</v>
      </c>
      <c r="X23" s="34" t="n">
        <v>1</v>
      </c>
      <c r="Y23" s="34" t="n">
        <v>0.5</v>
      </c>
      <c r="Z23" s="33" t="n">
        <v>13</v>
      </c>
      <c r="AA23" s="33" t="n">
        <v>18.5</v>
      </c>
      <c r="AB23" s="33" t="n">
        <v>5</v>
      </c>
      <c r="AC23" s="33" t="n">
        <v>5</v>
      </c>
      <c r="AD23" s="33" t="n">
        <v>1</v>
      </c>
    </row>
    <row r="24">
      <c r="A24" s="24" t="inlineStr">
        <is>
          <t>E1</t>
        </is>
      </c>
      <c r="B24" s="24" t="inlineStr">
        <is>
          <t>Birmingham</t>
        </is>
      </c>
      <c r="C24" s="24" t="n">
        <v>7</v>
      </c>
      <c r="D24" s="33" t="n">
        <v>1.428571428571429</v>
      </c>
      <c r="E24" s="33" t="n">
        <v>1.285714285714286</v>
      </c>
      <c r="F24" s="34" t="n">
        <v>0.8571428571428571</v>
      </c>
      <c r="G24" s="34" t="n">
        <v>0.7142857142857143</v>
      </c>
      <c r="H24" s="34" t="n">
        <v>0.2857142857142857</v>
      </c>
      <c r="I24" s="34" t="n">
        <v>0.8571428571428571</v>
      </c>
      <c r="J24" s="34" t="n">
        <v>0.5714285714285714</v>
      </c>
      <c r="K24" s="34" t="n">
        <v>0.4285714285714285</v>
      </c>
      <c r="L24" s="34" t="n">
        <v>0.1428571428571428</v>
      </c>
      <c r="M24" s="34" t="n">
        <v>0.1428571428571428</v>
      </c>
      <c r="N24" s="34" t="n">
        <v>0.1428571428571428</v>
      </c>
      <c r="O24" s="34" t="n">
        <v>0.5714285714285714</v>
      </c>
      <c r="P24" s="34" t="n">
        <v>0.2857142857142857</v>
      </c>
      <c r="Q24" s="34" t="n">
        <v>0.7142857142857143</v>
      </c>
      <c r="R24" s="34" t="n">
        <v>0.8571428571428571</v>
      </c>
      <c r="S24" s="34" t="n">
        <v>0.7142857142857143</v>
      </c>
      <c r="T24" s="34" t="n">
        <v>0.631578947368421</v>
      </c>
      <c r="U24" s="33" t="n">
        <v>6.142857142857143</v>
      </c>
      <c r="V24" s="33" t="n">
        <v>4.714285714285714</v>
      </c>
      <c r="W24" s="33" t="n">
        <v>10.85714285714286</v>
      </c>
      <c r="X24" s="34" t="n">
        <v>0.8571428571428571</v>
      </c>
      <c r="Y24" s="34" t="n">
        <v>0.4285714285714285</v>
      </c>
      <c r="Z24" s="33" t="n">
        <v>13</v>
      </c>
      <c r="AA24" s="33" t="n">
        <v>11.71428571428571</v>
      </c>
      <c r="AB24" s="33" t="n">
        <v>4.142857142857143</v>
      </c>
      <c r="AC24" s="33" t="n">
        <v>4.142857142857143</v>
      </c>
      <c r="AD24" s="33" t="n">
        <v>2</v>
      </c>
    </row>
    <row r="25">
      <c r="A25" s="24" t="inlineStr">
        <is>
          <t>E1</t>
        </is>
      </c>
      <c r="B25" s="24" t="inlineStr">
        <is>
          <t>Blackburn</t>
        </is>
      </c>
      <c r="C25" s="24" t="n">
        <v>6</v>
      </c>
      <c r="D25" s="33" t="n">
        <v>1.166666666666667</v>
      </c>
      <c r="E25" s="33" t="n">
        <v>1.5</v>
      </c>
      <c r="F25" s="34" t="n">
        <v>0.8333333333333334</v>
      </c>
      <c r="G25" s="34" t="n">
        <v>0.8333333333333334</v>
      </c>
      <c r="H25" s="34" t="n">
        <v>0.1666666666666667</v>
      </c>
      <c r="I25" s="34" t="n">
        <v>0.8333333333333334</v>
      </c>
      <c r="J25" s="34" t="n">
        <v>0.3333333333333333</v>
      </c>
      <c r="K25" s="34" t="n">
        <v>0.6666666666666666</v>
      </c>
      <c r="L25" s="34" t="n">
        <v>0.1666666666666667</v>
      </c>
      <c r="M25" s="34" t="n">
        <v>0.1666666666666667</v>
      </c>
      <c r="N25" s="34" t="n">
        <v>0</v>
      </c>
      <c r="O25" s="34" t="n">
        <v>0.5</v>
      </c>
      <c r="P25" s="34" t="n">
        <v>0.5</v>
      </c>
      <c r="Q25" s="34" t="n">
        <v>0.5</v>
      </c>
      <c r="R25" s="34" t="n">
        <v>0.6666666666666666</v>
      </c>
      <c r="S25" s="34" t="n">
        <v>0.6666666666666666</v>
      </c>
      <c r="T25" s="34" t="n">
        <v>0.5</v>
      </c>
      <c r="U25" s="33" t="n">
        <v>5.833333333333333</v>
      </c>
      <c r="V25" s="33" t="n">
        <v>4.833333333333333</v>
      </c>
      <c r="W25" s="33" t="n">
        <v>10.66666666666667</v>
      </c>
      <c r="X25" s="34" t="n">
        <v>0.8333333333333334</v>
      </c>
      <c r="Y25" s="34" t="n">
        <v>0.5</v>
      </c>
      <c r="Z25" s="33" t="n">
        <v>11.16666666666667</v>
      </c>
      <c r="AA25" s="33" t="n">
        <v>15.33333333333333</v>
      </c>
      <c r="AB25" s="33" t="n">
        <v>4</v>
      </c>
      <c r="AC25" s="33" t="n">
        <v>3.333333333333333</v>
      </c>
      <c r="AD25" s="33" t="n">
        <v>3.166666666666667</v>
      </c>
    </row>
    <row r="26">
      <c r="A26" s="24" t="inlineStr">
        <is>
          <t>E1</t>
        </is>
      </c>
      <c r="B26" s="24" t="inlineStr">
        <is>
          <t>Bolton</t>
        </is>
      </c>
      <c r="C26" s="24" t="n">
        <v>7</v>
      </c>
      <c r="D26" s="33" t="n">
        <v>1</v>
      </c>
      <c r="E26" s="33" t="n">
        <v>1.714285714285714</v>
      </c>
      <c r="F26" s="34" t="n">
        <v>0.5714285714285714</v>
      </c>
      <c r="G26" s="34" t="n">
        <v>0.5714285714285714</v>
      </c>
      <c r="H26" s="34" t="n">
        <v>0.4285714285714285</v>
      </c>
      <c r="I26" s="34" t="n">
        <v>0.4285714285714285</v>
      </c>
      <c r="J26" s="34" t="n">
        <v>0.4285714285714285</v>
      </c>
      <c r="K26" s="34" t="n">
        <v>0.4285714285714285</v>
      </c>
      <c r="L26" s="34" t="n">
        <v>0.2857142857142857</v>
      </c>
      <c r="M26" s="34" t="n">
        <v>0.4285714285714285</v>
      </c>
      <c r="N26" s="34" t="n">
        <v>0.1428571428571428</v>
      </c>
      <c r="O26" s="34" t="n">
        <v>0.7142857142857143</v>
      </c>
      <c r="P26" s="34" t="n">
        <v>0.1428571428571428</v>
      </c>
      <c r="Q26" s="34" t="n">
        <v>0.5714285714285714</v>
      </c>
      <c r="R26" s="34" t="n">
        <v>0.5714285714285714</v>
      </c>
      <c r="S26" s="34" t="n">
        <v>0.8571428571428571</v>
      </c>
      <c r="T26" s="34" t="n">
        <v>0.4736842105263158</v>
      </c>
      <c r="U26" s="33" t="n">
        <v>5.857142857142857</v>
      </c>
      <c r="V26" s="33" t="n">
        <v>5</v>
      </c>
      <c r="W26" s="33" t="n">
        <v>10.85714285714286</v>
      </c>
      <c r="X26" s="34" t="n">
        <v>0.7142857142857143</v>
      </c>
      <c r="Y26" s="34" t="n">
        <v>0.5714285714285714</v>
      </c>
      <c r="Z26" s="33" t="n">
        <v>12.71428571428571</v>
      </c>
      <c r="AA26" s="33" t="n">
        <v>12.71428571428571</v>
      </c>
      <c r="AB26" s="33" t="n">
        <v>4.714285714285714</v>
      </c>
      <c r="AC26" s="33" t="n">
        <v>6</v>
      </c>
      <c r="AD26" s="33" t="n">
        <v>2</v>
      </c>
    </row>
    <row r="27">
      <c r="A27" s="24" t="inlineStr">
        <is>
          <t>E1</t>
        </is>
      </c>
      <c r="B27" s="24" t="inlineStr">
        <is>
          <t>Bristol City</t>
        </is>
      </c>
      <c r="C27" s="24" t="n">
        <v>5</v>
      </c>
      <c r="D27" s="33" t="n">
        <v>1.8</v>
      </c>
      <c r="E27" s="33" t="n">
        <v>1.4</v>
      </c>
      <c r="F27" s="34" t="n">
        <v>1</v>
      </c>
      <c r="G27" s="34" t="n">
        <v>0.8</v>
      </c>
      <c r="H27" s="34" t="n">
        <v>0.4</v>
      </c>
      <c r="I27" s="34" t="n">
        <v>0.8</v>
      </c>
      <c r="J27" s="34" t="n">
        <v>0.8</v>
      </c>
      <c r="K27" s="34" t="n">
        <v>0.4</v>
      </c>
      <c r="L27" s="34" t="n">
        <v>0</v>
      </c>
      <c r="M27" s="34" t="n">
        <v>0.2</v>
      </c>
      <c r="N27" s="34" t="n">
        <v>0.4</v>
      </c>
      <c r="O27" s="34" t="n">
        <v>0.4</v>
      </c>
      <c r="P27" s="34" t="n">
        <v>0.2</v>
      </c>
      <c r="Q27" s="34" t="n">
        <v>0.8</v>
      </c>
      <c r="R27" s="34" t="n">
        <v>0.8</v>
      </c>
      <c r="S27" s="34" t="n">
        <v>1</v>
      </c>
      <c r="T27" s="34" t="n">
        <v>0.3125</v>
      </c>
      <c r="U27" s="33" t="n">
        <v>4.4</v>
      </c>
      <c r="V27" s="33" t="n">
        <v>6.6</v>
      </c>
      <c r="W27" s="33" t="n">
        <v>11</v>
      </c>
      <c r="X27" s="34" t="n">
        <v>0.8</v>
      </c>
      <c r="Y27" s="34" t="n">
        <v>0.6</v>
      </c>
      <c r="Z27" s="33" t="n">
        <v>11.6</v>
      </c>
      <c r="AA27" s="33" t="n">
        <v>14.4</v>
      </c>
      <c r="AB27" s="33" t="n">
        <v>4</v>
      </c>
      <c r="AC27" s="33" t="n">
        <v>2.4</v>
      </c>
      <c r="AD27" s="33" t="n">
        <v>1.6</v>
      </c>
    </row>
    <row r="28">
      <c r="A28" s="24" t="inlineStr">
        <is>
          <t>E1</t>
        </is>
      </c>
      <c r="B28" s="24" t="inlineStr">
        <is>
          <t>Burnley</t>
        </is>
      </c>
      <c r="C28" s="24" t="n">
        <v>6</v>
      </c>
      <c r="D28" s="33" t="n">
        <v>1.166666666666667</v>
      </c>
      <c r="E28" s="33" t="n">
        <v>2.166666666666667</v>
      </c>
      <c r="F28" s="34" t="n">
        <v>1</v>
      </c>
      <c r="G28" s="34" t="n">
        <v>0.6666666666666666</v>
      </c>
      <c r="H28" s="34" t="n">
        <v>0.5</v>
      </c>
      <c r="I28" s="34" t="n">
        <v>1</v>
      </c>
      <c r="J28" s="34" t="n">
        <v>0.1666666666666667</v>
      </c>
      <c r="K28" s="34" t="n">
        <v>0.6666666666666666</v>
      </c>
      <c r="L28" s="34" t="n">
        <v>0</v>
      </c>
      <c r="M28" s="34" t="n">
        <v>0</v>
      </c>
      <c r="N28" s="34" t="n">
        <v>0.1666666666666667</v>
      </c>
      <c r="O28" s="34" t="n">
        <v>0.3333333333333333</v>
      </c>
      <c r="P28" s="34" t="n">
        <v>0.5</v>
      </c>
      <c r="Q28" s="34" t="n">
        <v>0.8333333333333334</v>
      </c>
      <c r="R28" s="34" t="n">
        <v>0.8333333333333334</v>
      </c>
      <c r="S28" s="34" t="n">
        <v>1</v>
      </c>
      <c r="T28" s="34" t="n">
        <v>0.45</v>
      </c>
      <c r="U28" s="33" t="n">
        <v>4.833333333333333</v>
      </c>
      <c r="V28" s="33" t="n">
        <v>4.166666666666667</v>
      </c>
      <c r="W28" s="33" t="n">
        <v>9</v>
      </c>
      <c r="X28" s="34" t="n">
        <v>0.3333333333333333</v>
      </c>
      <c r="Y28" s="34" t="n">
        <v>0.3333333333333333</v>
      </c>
      <c r="Z28" s="33" t="n">
        <v>13.83333333333333</v>
      </c>
      <c r="AA28" s="33" t="n">
        <v>13.66666666666667</v>
      </c>
      <c r="AB28" s="33" t="n">
        <v>3.666666666666667</v>
      </c>
      <c r="AC28" s="33" t="n">
        <v>4.333333333333333</v>
      </c>
      <c r="AD28" s="33" t="n">
        <v>2.666666666666667</v>
      </c>
    </row>
    <row r="29">
      <c r="A29" s="24" t="inlineStr">
        <is>
          <t>E1</t>
        </is>
      </c>
      <c r="B29" s="24" t="inlineStr">
        <is>
          <t>Cardiff</t>
        </is>
      </c>
      <c r="C29" s="24" t="n">
        <v>7</v>
      </c>
      <c r="D29" s="33" t="n">
        <v>1</v>
      </c>
      <c r="E29" s="33" t="n">
        <v>1.571428571428571</v>
      </c>
      <c r="F29" s="34" t="n">
        <v>0.8571428571428571</v>
      </c>
      <c r="G29" s="34" t="n">
        <v>0.4285714285714285</v>
      </c>
      <c r="H29" s="34" t="n">
        <v>0.2857142857142857</v>
      </c>
      <c r="I29" s="34" t="n">
        <v>0.7142857142857143</v>
      </c>
      <c r="J29" s="34" t="n">
        <v>0.2857142857142857</v>
      </c>
      <c r="K29" s="34" t="n">
        <v>0.5714285714285714</v>
      </c>
      <c r="L29" s="34" t="n">
        <v>0</v>
      </c>
      <c r="M29" s="34" t="n">
        <v>0.2857142857142857</v>
      </c>
      <c r="N29" s="34" t="n">
        <v>0.1428571428571428</v>
      </c>
      <c r="O29" s="34" t="n">
        <v>0.2857142857142857</v>
      </c>
      <c r="P29" s="34" t="n">
        <v>0.5714285714285714</v>
      </c>
      <c r="Q29" s="34" t="n">
        <v>0.7142857142857143</v>
      </c>
      <c r="R29" s="34" t="n">
        <v>0.8571428571428571</v>
      </c>
      <c r="S29" s="34" t="n">
        <v>0.8571428571428571</v>
      </c>
      <c r="T29" s="34" t="n">
        <v>0.6111111111111112</v>
      </c>
      <c r="U29" s="33" t="n">
        <v>8.142857142857142</v>
      </c>
      <c r="V29" s="33" t="n">
        <v>4.714285714285714</v>
      </c>
      <c r="W29" s="33" t="n">
        <v>12.85714285714286</v>
      </c>
      <c r="X29" s="34" t="n">
        <v>0.8571428571428571</v>
      </c>
      <c r="Y29" s="34" t="n">
        <v>0.8571428571428571</v>
      </c>
      <c r="Z29" s="33" t="n">
        <v>17.57142857142857</v>
      </c>
      <c r="AA29" s="33" t="n">
        <v>13.28571428571429</v>
      </c>
      <c r="AB29" s="33" t="n">
        <v>6.428571428571429</v>
      </c>
      <c r="AC29" s="33" t="n">
        <v>5.285714285714286</v>
      </c>
      <c r="AD29" s="33" t="n">
        <v>1.714285714285714</v>
      </c>
    </row>
    <row r="30">
      <c r="A30" s="24" t="inlineStr">
        <is>
          <t>E1</t>
        </is>
      </c>
      <c r="B30" s="24" t="inlineStr">
        <is>
          <t>Charlton</t>
        </is>
      </c>
      <c r="C30" s="24" t="n">
        <v>6</v>
      </c>
      <c r="D30" s="33" t="n">
        <v>1</v>
      </c>
      <c r="E30" s="33" t="n">
        <v>1.166666666666667</v>
      </c>
      <c r="F30" s="34" t="n">
        <v>0.6666666666666666</v>
      </c>
      <c r="G30" s="34" t="n">
        <v>0.5</v>
      </c>
      <c r="H30" s="34" t="n">
        <v>0.1666666666666667</v>
      </c>
      <c r="I30" s="34" t="n">
        <v>0.5</v>
      </c>
      <c r="J30" s="34" t="n">
        <v>0.3333333333333333</v>
      </c>
      <c r="K30" s="34" t="n">
        <v>0.1666666666666667</v>
      </c>
      <c r="L30" s="34" t="n">
        <v>0.3333333333333333</v>
      </c>
      <c r="M30" s="34" t="n">
        <v>0.3333333333333333</v>
      </c>
      <c r="N30" s="34" t="n">
        <v>0.1666666666666667</v>
      </c>
      <c r="O30" s="34" t="n">
        <v>0.5</v>
      </c>
      <c r="P30" s="34" t="n">
        <v>0.3333333333333333</v>
      </c>
      <c r="Q30" s="34" t="n">
        <v>0.3333333333333333</v>
      </c>
      <c r="R30" s="34" t="n">
        <v>0.5</v>
      </c>
      <c r="S30" s="34" t="n">
        <v>0.6666666666666666</v>
      </c>
      <c r="T30" s="34" t="n">
        <v>0.4615384615384616</v>
      </c>
      <c r="U30" s="33" t="n">
        <v>4.5</v>
      </c>
      <c r="V30" s="33" t="n">
        <v>6.666666666666667</v>
      </c>
      <c r="W30" s="33" t="n">
        <v>11.16666666666667</v>
      </c>
      <c r="X30" s="34" t="n">
        <v>0.8333333333333334</v>
      </c>
      <c r="Y30" s="34" t="n">
        <v>0.6666666666666666</v>
      </c>
      <c r="Z30" s="33" t="n">
        <v>10.16666666666667</v>
      </c>
      <c r="AA30" s="33" t="n">
        <v>16.5</v>
      </c>
      <c r="AB30" s="33" t="n">
        <v>2.5</v>
      </c>
      <c r="AC30" s="33" t="n">
        <v>4.5</v>
      </c>
      <c r="AD30" s="33" t="n">
        <v>1.833333333333333</v>
      </c>
    </row>
    <row r="31">
      <c r="A31" s="24" t="inlineStr">
        <is>
          <t>E1</t>
        </is>
      </c>
      <c r="B31" s="24" t="inlineStr">
        <is>
          <t>Derby</t>
        </is>
      </c>
      <c r="C31" s="24" t="n">
        <v>7</v>
      </c>
      <c r="D31" s="33" t="n">
        <v>0.8571428571428571</v>
      </c>
      <c r="E31" s="33" t="n">
        <v>1.857142857142857</v>
      </c>
      <c r="F31" s="34" t="n">
        <v>0.8571428571428571</v>
      </c>
      <c r="G31" s="34" t="n">
        <v>0.7142857142857143</v>
      </c>
      <c r="H31" s="34" t="n">
        <v>0.1428571428571428</v>
      </c>
      <c r="I31" s="34" t="n">
        <v>0.4285714285714285</v>
      </c>
      <c r="J31" s="34" t="n">
        <v>0.2857142857142857</v>
      </c>
      <c r="K31" s="34" t="n">
        <v>0.7142857142857143</v>
      </c>
      <c r="L31" s="34" t="n">
        <v>0.1428571428571428</v>
      </c>
      <c r="M31" s="34" t="n">
        <v>0.4285714285714285</v>
      </c>
      <c r="N31" s="34" t="n">
        <v>0.2857142857142857</v>
      </c>
      <c r="O31" s="34" t="n">
        <v>0.1428571428571428</v>
      </c>
      <c r="P31" s="34" t="n">
        <v>0.5714285714285714</v>
      </c>
      <c r="Q31" s="34" t="n">
        <v>0.8571428571428571</v>
      </c>
      <c r="R31" s="34" t="n">
        <v>1</v>
      </c>
      <c r="S31" s="34" t="n">
        <v>0.8571428571428571</v>
      </c>
      <c r="T31" s="34" t="n">
        <v>0.5789473684210527</v>
      </c>
      <c r="U31" s="33" t="n">
        <v>6.428571428571429</v>
      </c>
      <c r="V31" s="33" t="n">
        <v>5.857142857142857</v>
      </c>
      <c r="W31" s="33" t="n">
        <v>12.28571428571429</v>
      </c>
      <c r="X31" s="34" t="n">
        <v>1</v>
      </c>
      <c r="Y31" s="34" t="n">
        <v>0.8571428571428571</v>
      </c>
      <c r="Z31" s="33" t="n">
        <v>11.57142857142857</v>
      </c>
      <c r="AA31" s="33" t="n">
        <v>16.57142857142857</v>
      </c>
      <c r="AB31" s="33" t="n">
        <v>3.285714285714286</v>
      </c>
      <c r="AC31" s="33" t="n">
        <v>6.142857142857143</v>
      </c>
      <c r="AD31" s="33" t="n">
        <v>2.285714285714286</v>
      </c>
    </row>
    <row r="32">
      <c r="A32" s="24" t="inlineStr">
        <is>
          <t>E1</t>
        </is>
      </c>
      <c r="B32" s="24" t="inlineStr">
        <is>
          <t>Lincoln</t>
        </is>
      </c>
      <c r="C32" s="24" t="n">
        <v>5</v>
      </c>
      <c r="D32" s="33" t="n">
        <v>0.8</v>
      </c>
      <c r="E32" s="33" t="n">
        <v>1.2</v>
      </c>
      <c r="F32" s="34" t="n">
        <v>0.6</v>
      </c>
      <c r="G32" s="34" t="n">
        <v>0.4</v>
      </c>
      <c r="H32" s="34" t="n">
        <v>0.2</v>
      </c>
      <c r="I32" s="34" t="n">
        <v>0.6</v>
      </c>
      <c r="J32" s="34" t="n">
        <v>0</v>
      </c>
      <c r="K32" s="34" t="n">
        <v>0.4</v>
      </c>
      <c r="L32" s="34" t="n">
        <v>0.4</v>
      </c>
      <c r="M32" s="34" t="n">
        <v>0.2</v>
      </c>
      <c r="N32" s="34" t="n">
        <v>0.2</v>
      </c>
      <c r="O32" s="34" t="n">
        <v>0.4</v>
      </c>
      <c r="P32" s="34" t="n">
        <v>0.4</v>
      </c>
      <c r="Q32" s="34" t="n">
        <v>0.6</v>
      </c>
      <c r="R32" s="34" t="n">
        <v>0.6</v>
      </c>
      <c r="S32" s="34" t="n">
        <v>0.8</v>
      </c>
      <c r="T32" s="34" t="n">
        <v>0.5</v>
      </c>
      <c r="U32" s="33" t="n">
        <v>4.8</v>
      </c>
      <c r="V32" s="33" t="n">
        <v>7</v>
      </c>
      <c r="W32" s="33" t="n">
        <v>11.8</v>
      </c>
      <c r="X32" s="34" t="n">
        <v>1</v>
      </c>
      <c r="Y32" s="34" t="n">
        <v>0.6</v>
      </c>
      <c r="Z32" s="33" t="n">
        <v>14</v>
      </c>
      <c r="AA32" s="33" t="n">
        <v>16.2</v>
      </c>
      <c r="AB32" s="33" t="n">
        <v>2.8</v>
      </c>
      <c r="AC32" s="33" t="n">
        <v>5.2</v>
      </c>
      <c r="AD32" s="33" t="n">
        <v>2.4</v>
      </c>
    </row>
    <row r="33">
      <c r="A33" s="24" t="inlineStr">
        <is>
          <t>E1</t>
        </is>
      </c>
      <c r="B33" s="24" t="inlineStr">
        <is>
          <t>Middlesbrough</t>
        </is>
      </c>
      <c r="C33" s="24" t="n">
        <v>5</v>
      </c>
      <c r="D33" s="33" t="n">
        <v>1.6</v>
      </c>
      <c r="E33" s="33" t="n">
        <v>1</v>
      </c>
      <c r="F33" s="34" t="n">
        <v>0.8</v>
      </c>
      <c r="G33" s="34" t="n">
        <v>0.6</v>
      </c>
      <c r="H33" s="34" t="n">
        <v>0.2</v>
      </c>
      <c r="I33" s="34" t="n">
        <v>0.8</v>
      </c>
      <c r="J33" s="34" t="n">
        <v>0.4</v>
      </c>
      <c r="K33" s="34" t="n">
        <v>0.2</v>
      </c>
      <c r="L33" s="34" t="n">
        <v>0.2</v>
      </c>
      <c r="M33" s="34" t="n">
        <v>0</v>
      </c>
      <c r="N33" s="34" t="n">
        <v>0.6</v>
      </c>
      <c r="O33" s="34" t="n">
        <v>0.2</v>
      </c>
      <c r="P33" s="34" t="n">
        <v>0.2</v>
      </c>
      <c r="Q33" s="34" t="n">
        <v>0.6</v>
      </c>
      <c r="R33" s="34" t="n">
        <v>0.8</v>
      </c>
      <c r="S33" s="34" t="n">
        <v>0.8</v>
      </c>
      <c r="T33" s="34" t="n">
        <v>0.3076923076923077</v>
      </c>
      <c r="U33" s="33" t="n">
        <v>5.2</v>
      </c>
      <c r="V33" s="33" t="n">
        <v>6</v>
      </c>
      <c r="W33" s="33" t="n">
        <v>11.2</v>
      </c>
      <c r="X33" s="34" t="n">
        <v>0.8</v>
      </c>
      <c r="Y33" s="34" t="n">
        <v>0.6</v>
      </c>
      <c r="Z33" s="33" t="n">
        <v>17.2</v>
      </c>
      <c r="AA33" s="33" t="n">
        <v>11</v>
      </c>
      <c r="AB33" s="33" t="n">
        <v>4.8</v>
      </c>
      <c r="AC33" s="33" t="n">
        <v>3.8</v>
      </c>
      <c r="AD33" s="33" t="n">
        <v>1</v>
      </c>
    </row>
    <row r="34">
      <c r="A34" s="24" t="inlineStr">
        <is>
          <t>E1</t>
        </is>
      </c>
      <c r="B34" s="24" t="inlineStr">
        <is>
          <t>Millwall</t>
        </is>
      </c>
      <c r="C34" s="24" t="n">
        <v>5</v>
      </c>
      <c r="D34" s="33" t="n">
        <v>2</v>
      </c>
      <c r="E34" s="33" t="n">
        <v>1.6</v>
      </c>
      <c r="F34" s="34" t="n">
        <v>1</v>
      </c>
      <c r="G34" s="34" t="n">
        <v>0.8</v>
      </c>
      <c r="H34" s="34" t="n">
        <v>0.4</v>
      </c>
      <c r="I34" s="34" t="n">
        <v>0.2</v>
      </c>
      <c r="J34" s="34" t="n">
        <v>0.6</v>
      </c>
      <c r="K34" s="34" t="n">
        <v>0.4</v>
      </c>
      <c r="L34" s="34" t="n">
        <v>0.6</v>
      </c>
      <c r="M34" s="34" t="n">
        <v>0.2</v>
      </c>
      <c r="N34" s="34" t="n">
        <v>0.6</v>
      </c>
      <c r="O34" s="34" t="n">
        <v>0</v>
      </c>
      <c r="P34" s="34" t="n">
        <v>0.4</v>
      </c>
      <c r="Q34" s="34" t="n">
        <v>1</v>
      </c>
      <c r="R34" s="34" t="n">
        <v>1</v>
      </c>
      <c r="S34" s="34" t="n">
        <v>1</v>
      </c>
      <c r="T34" s="34" t="n">
        <v>0.3888888888888889</v>
      </c>
      <c r="U34" s="33" t="n">
        <v>5.8</v>
      </c>
      <c r="V34" s="33" t="n">
        <v>5.6</v>
      </c>
      <c r="W34" s="33" t="n">
        <v>11.4</v>
      </c>
      <c r="X34" s="34" t="n">
        <v>0.8</v>
      </c>
      <c r="Y34" s="34" t="n">
        <v>0.8</v>
      </c>
      <c r="Z34" s="33" t="n">
        <v>14.8</v>
      </c>
      <c r="AA34" s="33" t="n">
        <v>11.8</v>
      </c>
      <c r="AB34" s="33" t="n">
        <v>4</v>
      </c>
      <c r="AC34" s="33" t="n">
        <v>3.2</v>
      </c>
      <c r="AD34" s="33" t="n">
        <v>1.6</v>
      </c>
    </row>
    <row r="35">
      <c r="A35" s="24" t="inlineStr">
        <is>
          <t>E1</t>
        </is>
      </c>
      <c r="B35" s="24" t="inlineStr">
        <is>
          <t>Norwich</t>
        </is>
      </c>
      <c r="C35" s="24" t="n">
        <v>6</v>
      </c>
      <c r="D35" s="33" t="n">
        <v>1.666666666666667</v>
      </c>
      <c r="E35" s="33" t="n">
        <v>1.5</v>
      </c>
      <c r="F35" s="34" t="n">
        <v>0.8333333333333334</v>
      </c>
      <c r="G35" s="34" t="n">
        <v>0.8333333333333334</v>
      </c>
      <c r="H35" s="34" t="n">
        <v>0.3333333333333333</v>
      </c>
      <c r="I35" s="34" t="n">
        <v>0.6666666666666666</v>
      </c>
      <c r="J35" s="34" t="n">
        <v>0.5</v>
      </c>
      <c r="K35" s="34" t="n">
        <v>0.3333333333333333</v>
      </c>
      <c r="L35" s="34" t="n">
        <v>0</v>
      </c>
      <c r="M35" s="34" t="n">
        <v>0.3333333333333333</v>
      </c>
      <c r="N35" s="34" t="n">
        <v>0.5</v>
      </c>
      <c r="O35" s="34" t="n">
        <v>0.1666666666666667</v>
      </c>
      <c r="P35" s="34" t="n">
        <v>0.3333333333333333</v>
      </c>
      <c r="Q35" s="34" t="n">
        <v>0.6666666666666666</v>
      </c>
      <c r="R35" s="34" t="n">
        <v>0.8333333333333334</v>
      </c>
      <c r="S35" s="34" t="n">
        <v>0.8333333333333334</v>
      </c>
      <c r="T35" s="34" t="n">
        <v>0.5789473684210527</v>
      </c>
      <c r="U35" s="33" t="n">
        <v>4.833333333333333</v>
      </c>
      <c r="V35" s="33" t="n">
        <v>5.333333333333333</v>
      </c>
      <c r="W35" s="33" t="n">
        <v>10.16666666666667</v>
      </c>
      <c r="X35" s="34" t="n">
        <v>0.6666666666666666</v>
      </c>
      <c r="Y35" s="34" t="n">
        <v>0.5</v>
      </c>
      <c r="Z35" s="33" t="n">
        <v>16.16666666666667</v>
      </c>
      <c r="AA35" s="33" t="n">
        <v>12.5</v>
      </c>
      <c r="AB35" s="33" t="n">
        <v>5.833333333333333</v>
      </c>
      <c r="AC35" s="33" t="n">
        <v>4</v>
      </c>
      <c r="AD35" s="33" t="n">
        <v>3.333333333333333</v>
      </c>
    </row>
    <row r="36">
      <c r="A36" s="24" t="inlineStr">
        <is>
          <t>E1</t>
        </is>
      </c>
      <c r="B36" s="24" t="inlineStr">
        <is>
          <t>Portsmouth</t>
        </is>
      </c>
      <c r="C36" s="24" t="n">
        <v>5</v>
      </c>
      <c r="D36" s="33" t="n">
        <v>1.4</v>
      </c>
      <c r="E36" s="33" t="n">
        <v>1.6</v>
      </c>
      <c r="F36" s="34" t="n">
        <v>1</v>
      </c>
      <c r="G36" s="34" t="n">
        <v>0.6</v>
      </c>
      <c r="H36" s="34" t="n">
        <v>0.4</v>
      </c>
      <c r="I36" s="34" t="n">
        <v>0.6</v>
      </c>
      <c r="J36" s="34" t="n">
        <v>0.4</v>
      </c>
      <c r="K36" s="34" t="n">
        <v>0.6</v>
      </c>
      <c r="L36" s="34" t="n">
        <v>0.2</v>
      </c>
      <c r="M36" s="34" t="n">
        <v>0.2</v>
      </c>
      <c r="N36" s="34" t="n">
        <v>0.4</v>
      </c>
      <c r="O36" s="34" t="n">
        <v>0</v>
      </c>
      <c r="P36" s="34" t="n">
        <v>0.6</v>
      </c>
      <c r="Q36" s="34" t="n">
        <v>0.8</v>
      </c>
      <c r="R36" s="34" t="n">
        <v>1</v>
      </c>
      <c r="S36" s="34" t="n">
        <v>0.8</v>
      </c>
      <c r="T36" s="34" t="n">
        <v>0.6666666666666666</v>
      </c>
      <c r="U36" s="33" t="n">
        <v>7</v>
      </c>
      <c r="V36" s="33" t="n">
        <v>4.6</v>
      </c>
      <c r="W36" s="33" t="n">
        <v>11.6</v>
      </c>
      <c r="X36" s="34" t="n">
        <v>1</v>
      </c>
      <c r="Y36" s="34" t="n">
        <v>0.8</v>
      </c>
      <c r="Z36" s="33" t="n">
        <v>16</v>
      </c>
      <c r="AA36" s="33" t="n">
        <v>12.2</v>
      </c>
      <c r="AB36" s="33" t="n">
        <v>4.4</v>
      </c>
      <c r="AC36" s="33" t="n">
        <v>4.6</v>
      </c>
      <c r="AD36" s="33" t="n">
        <v>0.4</v>
      </c>
    </row>
    <row r="37">
      <c r="A37" s="24" t="inlineStr">
        <is>
          <t>E1</t>
        </is>
      </c>
      <c r="B37" s="24" t="inlineStr">
        <is>
          <t>Preston</t>
        </is>
      </c>
      <c r="C37" s="24" t="n">
        <v>6</v>
      </c>
      <c r="D37" s="33" t="n">
        <v>1</v>
      </c>
      <c r="E37" s="33" t="n">
        <v>2</v>
      </c>
      <c r="F37" s="34" t="n">
        <v>0.8333333333333334</v>
      </c>
      <c r="G37" s="34" t="n">
        <v>0.8333333333333334</v>
      </c>
      <c r="H37" s="34" t="n">
        <v>0.3333333333333333</v>
      </c>
      <c r="I37" s="34" t="n">
        <v>0.8333333333333334</v>
      </c>
      <c r="J37" s="34" t="n">
        <v>0.1666666666666667</v>
      </c>
      <c r="K37" s="34" t="n">
        <v>0.6666666666666666</v>
      </c>
      <c r="L37" s="34" t="n">
        <v>0</v>
      </c>
      <c r="M37" s="34" t="n">
        <v>0.1666666666666667</v>
      </c>
      <c r="N37" s="34" t="n">
        <v>0.3333333333333333</v>
      </c>
      <c r="O37" s="34" t="n">
        <v>0.1666666666666667</v>
      </c>
      <c r="P37" s="34" t="n">
        <v>0.5</v>
      </c>
      <c r="Q37" s="34" t="n">
        <v>0.8333333333333334</v>
      </c>
      <c r="R37" s="34" t="n">
        <v>0.8333333333333334</v>
      </c>
      <c r="S37" s="34" t="n">
        <v>1</v>
      </c>
      <c r="T37" s="34" t="n">
        <v>0.3888888888888889</v>
      </c>
      <c r="U37" s="33" t="n">
        <v>3.833333333333333</v>
      </c>
      <c r="V37" s="33" t="n">
        <v>5.166666666666667</v>
      </c>
      <c r="W37" s="33" t="n">
        <v>9</v>
      </c>
      <c r="X37" s="34" t="n">
        <v>0.5</v>
      </c>
      <c r="Y37" s="34" t="n">
        <v>0.3333333333333333</v>
      </c>
      <c r="Z37" s="33" t="n">
        <v>13.16666666666667</v>
      </c>
      <c r="AA37" s="33" t="n">
        <v>14.16666666666667</v>
      </c>
      <c r="AB37" s="33" t="n">
        <v>3.166666666666667</v>
      </c>
      <c r="AC37" s="33" t="n">
        <v>5</v>
      </c>
      <c r="AD37" s="33" t="n">
        <v>2.666666666666667</v>
      </c>
    </row>
    <row r="38">
      <c r="A38" s="24" t="inlineStr">
        <is>
          <t>E1</t>
        </is>
      </c>
      <c r="B38" s="24" t="inlineStr">
        <is>
          <t>QPR</t>
        </is>
      </c>
      <c r="C38" s="24" t="n">
        <v>6</v>
      </c>
      <c r="D38" s="33" t="n">
        <v>1.166666666666667</v>
      </c>
      <c r="E38" s="33" t="n">
        <v>0.6666666666666666</v>
      </c>
      <c r="F38" s="34" t="n">
        <v>0.5</v>
      </c>
      <c r="G38" s="34" t="n">
        <v>0.5</v>
      </c>
      <c r="H38" s="34" t="n">
        <v>0.1666666666666667</v>
      </c>
      <c r="I38" s="34" t="n">
        <v>0.5</v>
      </c>
      <c r="J38" s="34" t="n">
        <v>0.5</v>
      </c>
      <c r="K38" s="34" t="n">
        <v>0</v>
      </c>
      <c r="L38" s="34" t="n">
        <v>0.3333333333333333</v>
      </c>
      <c r="M38" s="34" t="n">
        <v>0.5</v>
      </c>
      <c r="N38" s="34" t="n">
        <v>0.3333333333333333</v>
      </c>
      <c r="O38" s="34" t="n">
        <v>0.5</v>
      </c>
      <c r="P38" s="34" t="n">
        <v>0.1666666666666667</v>
      </c>
      <c r="Q38" s="34" t="n">
        <v>0.1666666666666667</v>
      </c>
      <c r="R38" s="34" t="n">
        <v>0.5</v>
      </c>
      <c r="S38" s="34" t="n">
        <v>0.3333333333333333</v>
      </c>
      <c r="T38" s="34" t="n">
        <v>0.5454545454545454</v>
      </c>
      <c r="U38" s="33" t="n">
        <v>7</v>
      </c>
      <c r="V38" s="33" t="n">
        <v>3.833333333333333</v>
      </c>
      <c r="W38" s="33" t="n">
        <v>10.83333333333333</v>
      </c>
      <c r="X38" s="34" t="n">
        <v>0.6666666666666666</v>
      </c>
      <c r="Y38" s="34" t="n">
        <v>0.5</v>
      </c>
      <c r="Z38" s="33" t="n">
        <v>16.83333333333333</v>
      </c>
      <c r="AA38" s="33" t="n">
        <v>10.83333333333333</v>
      </c>
      <c r="AB38" s="33" t="n">
        <v>5.5</v>
      </c>
      <c r="AC38" s="33" t="n">
        <v>2.833333333333333</v>
      </c>
      <c r="AD38" s="33" t="n">
        <v>1.166666666666667</v>
      </c>
    </row>
    <row r="39">
      <c r="A39" s="24" t="inlineStr">
        <is>
          <t>E1</t>
        </is>
      </c>
      <c r="B39" s="24" t="inlineStr">
        <is>
          <t>Sheffield United</t>
        </is>
      </c>
      <c r="C39" s="24" t="n">
        <v>6</v>
      </c>
      <c r="D39" s="33" t="n">
        <v>1.333333333333333</v>
      </c>
      <c r="E39" s="33" t="n">
        <v>1.333333333333333</v>
      </c>
      <c r="F39" s="34" t="n">
        <v>0.6666666666666666</v>
      </c>
      <c r="G39" s="34" t="n">
        <v>0.6666666666666666</v>
      </c>
      <c r="H39" s="34" t="n">
        <v>0.5</v>
      </c>
      <c r="I39" s="34" t="n">
        <v>0.6666666666666666</v>
      </c>
      <c r="J39" s="34" t="n">
        <v>0.5</v>
      </c>
      <c r="K39" s="34" t="n">
        <v>0.5</v>
      </c>
      <c r="L39" s="34" t="n">
        <v>0.3333333333333333</v>
      </c>
      <c r="M39" s="34" t="n">
        <v>0.3333333333333333</v>
      </c>
      <c r="N39" s="34" t="n">
        <v>0.1666666666666667</v>
      </c>
      <c r="O39" s="34" t="n">
        <v>0.6666666666666666</v>
      </c>
      <c r="P39" s="34" t="n">
        <v>0.1666666666666667</v>
      </c>
      <c r="Q39" s="34" t="n">
        <v>0.3333333333333333</v>
      </c>
      <c r="R39" s="34" t="n">
        <v>0.6666666666666666</v>
      </c>
      <c r="S39" s="34" t="n">
        <v>0.3333333333333333</v>
      </c>
      <c r="T39" s="34" t="n">
        <v>0.75</v>
      </c>
      <c r="U39" s="33" t="n">
        <v>3.666666666666667</v>
      </c>
      <c r="V39" s="33" t="n">
        <v>7.166666666666667</v>
      </c>
      <c r="W39" s="33" t="n">
        <v>10.83333333333333</v>
      </c>
      <c r="X39" s="34" t="n">
        <v>1</v>
      </c>
      <c r="Y39" s="34" t="n">
        <v>0.3333333333333333</v>
      </c>
      <c r="Z39" s="33" t="n">
        <v>8.666666666666666</v>
      </c>
      <c r="AA39" s="33" t="n">
        <v>17.16666666666667</v>
      </c>
      <c r="AB39" s="33" t="n">
        <v>3.333333333333333</v>
      </c>
      <c r="AC39" s="33" t="n">
        <v>5.333333333333333</v>
      </c>
      <c r="AD39" s="33" t="n">
        <v>1.333333333333333</v>
      </c>
    </row>
    <row r="40">
      <c r="A40" s="24" t="inlineStr">
        <is>
          <t>E1</t>
        </is>
      </c>
      <c r="B40" s="24" t="inlineStr">
        <is>
          <t>Southampton</t>
        </is>
      </c>
      <c r="C40" s="24" t="n">
        <v>6</v>
      </c>
      <c r="D40" s="33" t="n">
        <v>2.333333333333333</v>
      </c>
      <c r="E40" s="33" t="n">
        <v>1.166666666666667</v>
      </c>
      <c r="F40" s="34" t="n">
        <v>1</v>
      </c>
      <c r="G40" s="34" t="n">
        <v>0.6666666666666666</v>
      </c>
      <c r="H40" s="34" t="n">
        <v>0.5</v>
      </c>
      <c r="I40" s="34" t="n">
        <v>1</v>
      </c>
      <c r="J40" s="34" t="n">
        <v>0.5</v>
      </c>
      <c r="K40" s="34" t="n">
        <v>0.1666666666666667</v>
      </c>
      <c r="L40" s="34" t="n">
        <v>0</v>
      </c>
      <c r="M40" s="34" t="n">
        <v>0</v>
      </c>
      <c r="N40" s="34" t="n">
        <v>0.6666666666666666</v>
      </c>
      <c r="O40" s="34" t="n">
        <v>0.1666666666666667</v>
      </c>
      <c r="P40" s="34" t="n">
        <v>0.1666666666666667</v>
      </c>
      <c r="Q40" s="34" t="n">
        <v>1</v>
      </c>
      <c r="R40" s="34" t="n">
        <v>1</v>
      </c>
      <c r="S40" s="34" t="n">
        <v>1</v>
      </c>
      <c r="T40" s="34" t="n">
        <v>0.5238095238095238</v>
      </c>
      <c r="U40" s="33" t="n">
        <v>6.666666666666667</v>
      </c>
      <c r="V40" s="33" t="n">
        <v>4.5</v>
      </c>
      <c r="W40" s="33" t="n">
        <v>11.16666666666667</v>
      </c>
      <c r="X40" s="34" t="n">
        <v>0.6666666666666666</v>
      </c>
      <c r="Y40" s="34" t="n">
        <v>0.5</v>
      </c>
      <c r="Z40" s="33" t="n">
        <v>16.83333333333333</v>
      </c>
      <c r="AA40" s="33" t="n">
        <v>15.16666666666667</v>
      </c>
      <c r="AB40" s="33" t="n">
        <v>4.5</v>
      </c>
      <c r="AC40" s="33" t="n">
        <v>3.5</v>
      </c>
      <c r="AD40" s="33" t="n">
        <v>1.666666666666667</v>
      </c>
    </row>
    <row r="41">
      <c r="A41" s="24" t="inlineStr">
        <is>
          <t>E1</t>
        </is>
      </c>
      <c r="B41" s="24" t="inlineStr">
        <is>
          <t>Stoke</t>
        </is>
      </c>
      <c r="C41" s="24" t="n">
        <v>6</v>
      </c>
      <c r="D41" s="33" t="n">
        <v>1.5</v>
      </c>
      <c r="E41" s="33" t="n">
        <v>1.666666666666667</v>
      </c>
      <c r="F41" s="34" t="n">
        <v>0.8333333333333334</v>
      </c>
      <c r="G41" s="34" t="n">
        <v>0.6666666666666666</v>
      </c>
      <c r="H41" s="34" t="n">
        <v>0.5</v>
      </c>
      <c r="I41" s="34" t="n">
        <v>0.6666666666666666</v>
      </c>
      <c r="J41" s="34" t="n">
        <v>0.1666666666666667</v>
      </c>
      <c r="K41" s="34" t="n">
        <v>0.5</v>
      </c>
      <c r="L41" s="34" t="n">
        <v>0.3333333333333333</v>
      </c>
      <c r="M41" s="34" t="n">
        <v>0</v>
      </c>
      <c r="N41" s="34" t="n">
        <v>0.5</v>
      </c>
      <c r="O41" s="34" t="n">
        <v>0.3333333333333333</v>
      </c>
      <c r="P41" s="34" t="n">
        <v>0.1666666666666667</v>
      </c>
      <c r="Q41" s="34" t="n">
        <v>0.6666666666666666</v>
      </c>
      <c r="R41" s="34" t="n">
        <v>1</v>
      </c>
      <c r="S41" s="34" t="n">
        <v>0.6666666666666666</v>
      </c>
      <c r="T41" s="34" t="n">
        <v>0.6842105263157895</v>
      </c>
      <c r="U41" s="33" t="n">
        <v>3.333333333333333</v>
      </c>
      <c r="V41" s="33" t="n">
        <v>5.166666666666667</v>
      </c>
      <c r="W41" s="33" t="n">
        <v>8.5</v>
      </c>
      <c r="X41" s="34" t="n">
        <v>0.3333333333333333</v>
      </c>
      <c r="Y41" s="34" t="n">
        <v>0.1666666666666667</v>
      </c>
      <c r="Z41" s="33" t="n">
        <v>11</v>
      </c>
      <c r="AA41" s="33" t="n">
        <v>16.16666666666667</v>
      </c>
      <c r="AB41" s="33" t="n">
        <v>3.5</v>
      </c>
      <c r="AC41" s="33" t="n">
        <v>5.333333333333333</v>
      </c>
      <c r="AD41" s="33" t="n">
        <v>2.833333333333333</v>
      </c>
    </row>
    <row r="42">
      <c r="A42" s="24" t="inlineStr">
        <is>
          <t>E1</t>
        </is>
      </c>
      <c r="B42" s="24" t="inlineStr">
        <is>
          <t>Swansea</t>
        </is>
      </c>
      <c r="C42" s="24" t="n">
        <v>6</v>
      </c>
      <c r="D42" s="33" t="n">
        <v>1.333333333333333</v>
      </c>
      <c r="E42" s="33" t="n">
        <v>0.6666666666666666</v>
      </c>
      <c r="F42" s="34" t="n">
        <v>0.6666666666666666</v>
      </c>
      <c r="G42" s="34" t="n">
        <v>0.5</v>
      </c>
      <c r="H42" s="34" t="n">
        <v>0.1666666666666667</v>
      </c>
      <c r="I42" s="34" t="n">
        <v>0.3333333333333333</v>
      </c>
      <c r="J42" s="34" t="n">
        <v>0.5</v>
      </c>
      <c r="K42" s="34" t="n">
        <v>0.1666666666666667</v>
      </c>
      <c r="L42" s="34" t="n">
        <v>0.6666666666666666</v>
      </c>
      <c r="M42" s="34" t="n">
        <v>0.3333333333333333</v>
      </c>
      <c r="N42" s="34" t="n">
        <v>0.3333333333333333</v>
      </c>
      <c r="O42" s="34" t="n">
        <v>0.5</v>
      </c>
      <c r="P42" s="34" t="n">
        <v>0.1666666666666667</v>
      </c>
      <c r="Q42" s="34" t="n">
        <v>0.5</v>
      </c>
      <c r="R42" s="34" t="n">
        <v>0.6666666666666666</v>
      </c>
      <c r="S42" s="34" t="n">
        <v>0.5</v>
      </c>
      <c r="T42" s="34" t="n">
        <v>0.6666666666666666</v>
      </c>
      <c r="U42" s="33" t="n">
        <v>5</v>
      </c>
      <c r="V42" s="33" t="n">
        <v>4.333333333333333</v>
      </c>
      <c r="W42" s="33" t="n">
        <v>9.333333333333334</v>
      </c>
      <c r="X42" s="34" t="n">
        <v>0.6666666666666666</v>
      </c>
      <c r="Y42" s="34" t="n">
        <v>0.3333333333333333</v>
      </c>
      <c r="Z42" s="33" t="n">
        <v>12.16666666666667</v>
      </c>
      <c r="AA42" s="33" t="n">
        <v>9.833333333333334</v>
      </c>
      <c r="AB42" s="33" t="n">
        <v>4.833333333333333</v>
      </c>
      <c r="AC42" s="33" t="n">
        <v>2</v>
      </c>
      <c r="AD42" s="33" t="n">
        <v>1.833333333333333</v>
      </c>
    </row>
    <row r="43">
      <c r="A43" s="24" t="inlineStr">
        <is>
          <t>E1</t>
        </is>
      </c>
      <c r="B43" s="24" t="inlineStr">
        <is>
          <t>Watford</t>
        </is>
      </c>
      <c r="C43" s="24" t="n">
        <v>6</v>
      </c>
      <c r="D43" s="33" t="n">
        <v>1</v>
      </c>
      <c r="E43" s="33" t="n">
        <v>1.166666666666667</v>
      </c>
      <c r="F43" s="34" t="n">
        <v>0.8333333333333334</v>
      </c>
      <c r="G43" s="34" t="n">
        <v>0.3333333333333333</v>
      </c>
      <c r="H43" s="34" t="n">
        <v>0</v>
      </c>
      <c r="I43" s="34" t="n">
        <v>0.6666666666666666</v>
      </c>
      <c r="J43" s="34" t="n">
        <v>0.3333333333333333</v>
      </c>
      <c r="K43" s="34" t="n">
        <v>0.1666666666666667</v>
      </c>
      <c r="L43" s="34" t="n">
        <v>0</v>
      </c>
      <c r="M43" s="34" t="n">
        <v>0.3333333333333333</v>
      </c>
      <c r="N43" s="34" t="n">
        <v>0.1666666666666667</v>
      </c>
      <c r="O43" s="34" t="n">
        <v>0.3333333333333333</v>
      </c>
      <c r="P43" s="34" t="n">
        <v>0.5</v>
      </c>
      <c r="Q43" s="34" t="n">
        <v>0.3333333333333333</v>
      </c>
      <c r="R43" s="34" t="n">
        <v>1</v>
      </c>
      <c r="S43" s="34" t="n">
        <v>0.3333333333333333</v>
      </c>
      <c r="T43" s="34" t="n">
        <v>0.7692307692307693</v>
      </c>
      <c r="U43" s="33" t="n">
        <v>3.166666666666667</v>
      </c>
      <c r="V43" s="33" t="n">
        <v>7.166666666666667</v>
      </c>
      <c r="W43" s="33" t="n">
        <v>10.33333333333333</v>
      </c>
      <c r="X43" s="34" t="n">
        <v>0.6666666666666666</v>
      </c>
      <c r="Y43" s="34" t="n">
        <v>0.5</v>
      </c>
      <c r="Z43" s="33" t="n">
        <v>12.83333333333333</v>
      </c>
      <c r="AA43" s="33" t="n">
        <v>14.5</v>
      </c>
      <c r="AB43" s="33" t="n">
        <v>4</v>
      </c>
      <c r="AC43" s="33" t="n">
        <v>4</v>
      </c>
      <c r="AD43" s="33" t="n">
        <v>2.666666666666667</v>
      </c>
    </row>
    <row r="44">
      <c r="A44" s="24" t="inlineStr">
        <is>
          <t>E1</t>
        </is>
      </c>
      <c r="B44" s="24" t="inlineStr">
        <is>
          <t>West Brom</t>
        </is>
      </c>
      <c r="C44" s="24" t="n">
        <v>6</v>
      </c>
      <c r="D44" s="33" t="n">
        <v>1.5</v>
      </c>
      <c r="E44" s="33" t="n">
        <v>1</v>
      </c>
      <c r="F44" s="34" t="n">
        <v>0.6666666666666666</v>
      </c>
      <c r="G44" s="34" t="n">
        <v>0.5</v>
      </c>
      <c r="H44" s="34" t="n">
        <v>0.3333333333333333</v>
      </c>
      <c r="I44" s="34" t="n">
        <v>0.6666666666666666</v>
      </c>
      <c r="J44" s="34" t="n">
        <v>0.3333333333333333</v>
      </c>
      <c r="K44" s="34" t="n">
        <v>0.1666666666666667</v>
      </c>
      <c r="L44" s="34" t="n">
        <v>0.3333333333333333</v>
      </c>
      <c r="M44" s="34" t="n">
        <v>0</v>
      </c>
      <c r="N44" s="34" t="n">
        <v>0.3333333333333333</v>
      </c>
      <c r="O44" s="34" t="n">
        <v>0.6666666666666666</v>
      </c>
      <c r="P44" s="34" t="n">
        <v>0</v>
      </c>
      <c r="Q44" s="34" t="n">
        <v>0.1666666666666667</v>
      </c>
      <c r="R44" s="34" t="n">
        <v>0.5</v>
      </c>
      <c r="S44" s="34" t="n">
        <v>0.6666666666666666</v>
      </c>
      <c r="T44" s="34" t="n">
        <v>0.2666666666666667</v>
      </c>
      <c r="U44" s="33" t="n">
        <v>4.5</v>
      </c>
      <c r="V44" s="33" t="n">
        <v>6.333333333333333</v>
      </c>
      <c r="W44" s="33" t="n">
        <v>10.83333333333333</v>
      </c>
      <c r="X44" s="34" t="n">
        <v>0.8333333333333334</v>
      </c>
      <c r="Y44" s="34" t="n">
        <v>0.5</v>
      </c>
      <c r="Z44" s="33" t="n">
        <v>10</v>
      </c>
      <c r="AA44" s="33" t="n">
        <v>12.33333333333333</v>
      </c>
      <c r="AB44" s="33" t="n">
        <v>3.833333333333333</v>
      </c>
      <c r="AC44" s="33" t="n">
        <v>3.666666666666667</v>
      </c>
      <c r="AD44" s="33" t="n">
        <v>2.666666666666667</v>
      </c>
    </row>
    <row r="45">
      <c r="A45" s="24" t="inlineStr">
        <is>
          <t>E1</t>
        </is>
      </c>
      <c r="B45" s="24" t="inlineStr">
        <is>
          <t>West Ham</t>
        </is>
      </c>
      <c r="C45" s="24" t="n">
        <v>7</v>
      </c>
      <c r="D45" s="33" t="n">
        <v>2.857142857142857</v>
      </c>
      <c r="E45" s="33" t="n">
        <v>1.285714285714286</v>
      </c>
      <c r="F45" s="34" t="n">
        <v>1</v>
      </c>
      <c r="G45" s="34" t="n">
        <v>0.8571428571428571</v>
      </c>
      <c r="H45" s="34" t="n">
        <v>0.5714285714285714</v>
      </c>
      <c r="I45" s="34" t="n">
        <v>0.7142857142857143</v>
      </c>
      <c r="J45" s="34" t="n">
        <v>0.7142857142857143</v>
      </c>
      <c r="K45" s="34" t="n">
        <v>0.5714285714285714</v>
      </c>
      <c r="L45" s="34" t="n">
        <v>0.2857142857142857</v>
      </c>
      <c r="M45" s="34" t="n">
        <v>0</v>
      </c>
      <c r="N45" s="34" t="n">
        <v>0.5714285714285714</v>
      </c>
      <c r="O45" s="34" t="n">
        <v>0.2857142857142857</v>
      </c>
      <c r="P45" s="34" t="n">
        <v>0.1428571428571428</v>
      </c>
      <c r="Q45" s="34" t="n">
        <v>0.8571428571428571</v>
      </c>
      <c r="R45" s="34" t="n">
        <v>1</v>
      </c>
      <c r="S45" s="34" t="n">
        <v>0.8571428571428571</v>
      </c>
      <c r="T45" s="34" t="n">
        <v>0.4827586206896552</v>
      </c>
      <c r="U45" s="33" t="n">
        <v>6</v>
      </c>
      <c r="V45" s="33" t="n">
        <v>5</v>
      </c>
      <c r="W45" s="33" t="n">
        <v>11</v>
      </c>
      <c r="X45" s="34" t="n">
        <v>0.8571428571428571</v>
      </c>
      <c r="Y45" s="34" t="n">
        <v>0.7142857142857143</v>
      </c>
      <c r="Z45" s="33" t="n">
        <v>15.85714285714286</v>
      </c>
      <c r="AA45" s="33" t="n">
        <v>12</v>
      </c>
      <c r="AB45" s="33" t="n">
        <v>5.857142857142857</v>
      </c>
      <c r="AC45" s="33" t="n">
        <v>3.714285714285714</v>
      </c>
      <c r="AD45" s="33" t="n">
        <v>1.857142857142857</v>
      </c>
    </row>
    <row r="46">
      <c r="A46" s="24" t="inlineStr">
        <is>
          <t>E1</t>
        </is>
      </c>
      <c r="B46" s="24" t="inlineStr">
        <is>
          <t>Wolves</t>
        </is>
      </c>
      <c r="C46" s="24" t="n">
        <v>5</v>
      </c>
      <c r="D46" s="33" t="n">
        <v>2.6</v>
      </c>
      <c r="E46" s="33" t="n">
        <v>2</v>
      </c>
      <c r="F46" s="34" t="n">
        <v>1</v>
      </c>
      <c r="G46" s="34" t="n">
        <v>1</v>
      </c>
      <c r="H46" s="34" t="n">
        <v>1</v>
      </c>
      <c r="I46" s="34" t="n">
        <v>1</v>
      </c>
      <c r="J46" s="34" t="n">
        <v>1</v>
      </c>
      <c r="K46" s="34" t="n">
        <v>0.6</v>
      </c>
      <c r="L46" s="34" t="n">
        <v>0</v>
      </c>
      <c r="M46" s="34" t="n">
        <v>0</v>
      </c>
      <c r="N46" s="34" t="n">
        <v>0.4</v>
      </c>
      <c r="O46" s="34" t="n">
        <v>0.4</v>
      </c>
      <c r="P46" s="34" t="n">
        <v>0.2</v>
      </c>
      <c r="Q46" s="34" t="n">
        <v>0.8</v>
      </c>
      <c r="R46" s="34" t="n">
        <v>1</v>
      </c>
      <c r="S46" s="34" t="n">
        <v>0.8</v>
      </c>
      <c r="T46" s="34" t="n">
        <v>0.5652173913043478</v>
      </c>
      <c r="U46" s="33" t="n">
        <v>5.4</v>
      </c>
      <c r="V46" s="33" t="n">
        <v>5</v>
      </c>
      <c r="W46" s="33" t="n">
        <v>10.4</v>
      </c>
      <c r="X46" s="34" t="n">
        <v>0.8</v>
      </c>
      <c r="Y46" s="34" t="n">
        <v>0.4</v>
      </c>
      <c r="Z46" s="33" t="n">
        <v>16</v>
      </c>
      <c r="AA46" s="33" t="n">
        <v>12</v>
      </c>
      <c r="AB46" s="33" t="n">
        <v>4.6</v>
      </c>
      <c r="AC46" s="33" t="n">
        <v>4.2</v>
      </c>
      <c r="AD46" s="33" t="n">
        <v>1</v>
      </c>
    </row>
    <row r="47">
      <c r="A47" s="24" t="inlineStr">
        <is>
          <t>E1</t>
        </is>
      </c>
      <c r="B47" s="24" t="inlineStr">
        <is>
          <t>Wrexham</t>
        </is>
      </c>
      <c r="C47" s="24" t="n">
        <v>7</v>
      </c>
      <c r="D47" s="33" t="n">
        <v>1</v>
      </c>
      <c r="E47" s="33" t="n">
        <v>1.571428571428571</v>
      </c>
      <c r="F47" s="34" t="n">
        <v>0.8571428571428571</v>
      </c>
      <c r="G47" s="34" t="n">
        <v>0.4285714285714285</v>
      </c>
      <c r="H47" s="34" t="n">
        <v>0.1428571428571428</v>
      </c>
      <c r="I47" s="34" t="n">
        <v>0.5714285714285714</v>
      </c>
      <c r="J47" s="34" t="n">
        <v>0.1428571428571428</v>
      </c>
      <c r="K47" s="34" t="n">
        <v>0.2857142857142857</v>
      </c>
      <c r="L47" s="34" t="n">
        <v>0.2857142857142857</v>
      </c>
      <c r="M47" s="34" t="n">
        <v>0.2857142857142857</v>
      </c>
      <c r="N47" s="34" t="n">
        <v>0.2857142857142857</v>
      </c>
      <c r="O47" s="34" t="n">
        <v>0.2857142857142857</v>
      </c>
      <c r="P47" s="34" t="n">
        <v>0.4285714285714285</v>
      </c>
      <c r="Q47" s="34" t="n">
        <v>0.7142857142857143</v>
      </c>
      <c r="R47" s="34" t="n">
        <v>0.8571428571428571</v>
      </c>
      <c r="S47" s="34" t="n">
        <v>0.7142857142857143</v>
      </c>
      <c r="T47" s="34" t="n">
        <v>0.4444444444444444</v>
      </c>
      <c r="U47" s="33" t="n">
        <v>5.142857142857143</v>
      </c>
      <c r="V47" s="33" t="n">
        <v>4.428571428571429</v>
      </c>
      <c r="W47" s="33" t="n">
        <v>9.571428571428571</v>
      </c>
      <c r="X47" s="34" t="n">
        <v>0.5714285714285714</v>
      </c>
      <c r="Y47" s="34" t="n">
        <v>0.2857142857142857</v>
      </c>
      <c r="Z47" s="33" t="n">
        <v>11.28571428571429</v>
      </c>
      <c r="AA47" s="33" t="n">
        <v>11.14285714285714</v>
      </c>
      <c r="AB47" s="33" t="n">
        <v>3.428571428571428</v>
      </c>
      <c r="AC47" s="33" t="n">
        <v>4.142857142857143</v>
      </c>
      <c r="AD47" s="33" t="n">
        <v>1.142857142857143</v>
      </c>
    </row>
    <row r="48">
      <c r="A48" s="24" t="inlineStr">
        <is>
          <t>E2</t>
        </is>
      </c>
      <c r="B48" s="24" t="inlineStr">
        <is>
          <t>AFC Wimbledon</t>
        </is>
      </c>
      <c r="C48" s="24" t="n">
        <v>4</v>
      </c>
      <c r="D48" s="33" t="n">
        <v>0.5</v>
      </c>
      <c r="E48" s="33" t="n">
        <v>1.75</v>
      </c>
      <c r="F48" s="34" t="n">
        <v>0.5</v>
      </c>
      <c r="G48" s="34" t="n">
        <v>0.5</v>
      </c>
      <c r="H48" s="34" t="n">
        <v>0.25</v>
      </c>
      <c r="I48" s="34" t="n">
        <v>0.25</v>
      </c>
      <c r="J48" s="34" t="n">
        <v>0</v>
      </c>
      <c r="K48" s="34" t="n">
        <v>0.5</v>
      </c>
      <c r="L48" s="34" t="n">
        <v>0.5</v>
      </c>
      <c r="M48" s="34" t="n">
        <v>0.5</v>
      </c>
      <c r="N48" s="34" t="n">
        <v>0</v>
      </c>
      <c r="O48" s="34" t="n">
        <v>0.5</v>
      </c>
      <c r="P48" s="34" t="n">
        <v>0.5</v>
      </c>
      <c r="Q48" s="34" t="n">
        <v>0.5</v>
      </c>
      <c r="R48" s="34" t="n">
        <v>0.5</v>
      </c>
      <c r="S48" s="34" t="n">
        <v>0.75</v>
      </c>
      <c r="T48" s="34" t="n">
        <v>0.5555555555555556</v>
      </c>
      <c r="U48" s="33" t="n">
        <v>6</v>
      </c>
      <c r="V48" s="33" t="n">
        <v>6</v>
      </c>
      <c r="W48" s="33" t="n">
        <v>12</v>
      </c>
      <c r="X48" s="34" t="n">
        <v>1</v>
      </c>
      <c r="Y48" s="34" t="n">
        <v>0.75</v>
      </c>
      <c r="Z48" s="33" t="n">
        <v>11.5</v>
      </c>
      <c r="AA48" s="33" t="n">
        <v>12</v>
      </c>
      <c r="AB48" s="33" t="n">
        <v>2.25</v>
      </c>
      <c r="AC48" s="33" t="n">
        <v>4</v>
      </c>
      <c r="AD48" s="33" t="n">
        <v>2.25</v>
      </c>
    </row>
    <row r="49">
      <c r="A49" s="24" t="inlineStr">
        <is>
          <t>E2</t>
        </is>
      </c>
      <c r="B49" s="24" t="inlineStr">
        <is>
          <t>Barnsley</t>
        </is>
      </c>
      <c r="C49" s="24" t="n">
        <v>4</v>
      </c>
      <c r="D49" s="33" t="n">
        <v>1.25</v>
      </c>
      <c r="E49" s="33" t="n">
        <v>0.75</v>
      </c>
      <c r="F49" s="34" t="n">
        <v>0.5</v>
      </c>
      <c r="G49" s="34" t="n">
        <v>0.5</v>
      </c>
      <c r="H49" s="34" t="n">
        <v>0.25</v>
      </c>
      <c r="I49" s="34" t="n">
        <v>0.5</v>
      </c>
      <c r="J49" s="34" t="n">
        <v>0.5</v>
      </c>
      <c r="K49" s="34" t="n">
        <v>0</v>
      </c>
      <c r="L49" s="34" t="n">
        <v>0.25</v>
      </c>
      <c r="M49" s="34" t="n">
        <v>0.5</v>
      </c>
      <c r="N49" s="34" t="n">
        <v>0.25</v>
      </c>
      <c r="O49" s="34" t="n">
        <v>0.75</v>
      </c>
      <c r="P49" s="34" t="n">
        <v>0</v>
      </c>
      <c r="Q49" s="34" t="n">
        <v>0.25</v>
      </c>
      <c r="R49" s="34" t="n">
        <v>0.25</v>
      </c>
      <c r="S49" s="34" t="n">
        <v>0.75</v>
      </c>
      <c r="T49" s="34" t="n">
        <v>0.125</v>
      </c>
      <c r="U49" s="33" t="n">
        <v>9.5</v>
      </c>
      <c r="V49" s="33" t="n">
        <v>3.5</v>
      </c>
      <c r="W49" s="33" t="n">
        <v>13</v>
      </c>
      <c r="X49" s="34" t="n">
        <v>0.75</v>
      </c>
      <c r="Y49" s="34" t="n">
        <v>0.75</v>
      </c>
      <c r="Z49" s="33" t="n">
        <v>18.75</v>
      </c>
      <c r="AA49" s="33" t="n">
        <v>12.25</v>
      </c>
      <c r="AB49" s="33" t="n">
        <v>5.5</v>
      </c>
      <c r="AC49" s="33" t="n">
        <v>3.25</v>
      </c>
      <c r="AD49" s="33" t="n">
        <v>2.75</v>
      </c>
    </row>
    <row r="50">
      <c r="A50" s="24" t="inlineStr">
        <is>
          <t>E2</t>
        </is>
      </c>
      <c r="B50" s="24" t="inlineStr">
        <is>
          <t>Blackpool</t>
        </is>
      </c>
      <c r="C50" s="24" t="n">
        <v>4</v>
      </c>
      <c r="D50" s="33" t="n">
        <v>2</v>
      </c>
      <c r="E50" s="33" t="n">
        <v>1</v>
      </c>
      <c r="F50" s="34" t="n">
        <v>1</v>
      </c>
      <c r="G50" s="34" t="n">
        <v>0.75</v>
      </c>
      <c r="H50" s="34" t="n">
        <v>0.25</v>
      </c>
      <c r="I50" s="34" t="n">
        <v>0.75</v>
      </c>
      <c r="J50" s="34" t="n">
        <v>0.5</v>
      </c>
      <c r="K50" s="34" t="n">
        <v>0.25</v>
      </c>
      <c r="L50" s="34" t="n">
        <v>0.25</v>
      </c>
      <c r="M50" s="34" t="n">
        <v>0</v>
      </c>
      <c r="N50" s="34" t="n">
        <v>0.5</v>
      </c>
      <c r="O50" s="34" t="n">
        <v>0.25</v>
      </c>
      <c r="P50" s="34" t="n">
        <v>0.25</v>
      </c>
      <c r="Q50" s="34" t="n">
        <v>0.75</v>
      </c>
      <c r="R50" s="34" t="n">
        <v>0.75</v>
      </c>
      <c r="S50" s="34" t="n">
        <v>1</v>
      </c>
      <c r="T50" s="34" t="n">
        <v>0.4166666666666667</v>
      </c>
      <c r="U50" s="33" t="n">
        <v>3.5</v>
      </c>
      <c r="V50" s="33" t="n">
        <v>9</v>
      </c>
      <c r="W50" s="33" t="n">
        <v>12.5</v>
      </c>
      <c r="X50" s="34" t="n">
        <v>0.75</v>
      </c>
      <c r="Y50" s="34" t="n">
        <v>0.5</v>
      </c>
      <c r="Z50" s="33" t="n">
        <v>16.25</v>
      </c>
      <c r="AA50" s="33" t="n">
        <v>19.5</v>
      </c>
      <c r="AB50" s="33" t="n">
        <v>6.25</v>
      </c>
      <c r="AC50" s="33" t="n">
        <v>6.25</v>
      </c>
      <c r="AD50" s="33" t="n">
        <v>1.75</v>
      </c>
    </row>
    <row r="51">
      <c r="A51" s="24" t="inlineStr">
        <is>
          <t>E2</t>
        </is>
      </c>
      <c r="B51" s="24" t="inlineStr">
        <is>
          <t>Bradford</t>
        </is>
      </c>
      <c r="C51" s="24" t="n">
        <v>4</v>
      </c>
      <c r="D51" s="33" t="n">
        <v>1</v>
      </c>
      <c r="E51" s="33" t="n">
        <v>1</v>
      </c>
      <c r="F51" s="34" t="n">
        <v>0.75</v>
      </c>
      <c r="G51" s="34" t="n">
        <v>0.25</v>
      </c>
      <c r="H51" s="34" t="n">
        <v>0</v>
      </c>
      <c r="I51" s="34" t="n">
        <v>0.25</v>
      </c>
      <c r="J51" s="34" t="n">
        <v>0.25</v>
      </c>
      <c r="K51" s="34" t="n">
        <v>0.5</v>
      </c>
      <c r="L51" s="34" t="n">
        <v>0.5</v>
      </c>
      <c r="M51" s="34" t="n">
        <v>0.25</v>
      </c>
      <c r="N51" s="34" t="n">
        <v>0</v>
      </c>
      <c r="O51" s="34" t="n">
        <v>0.75</v>
      </c>
      <c r="P51" s="34" t="n">
        <v>0.25</v>
      </c>
      <c r="Q51" s="34" t="n">
        <v>0.25</v>
      </c>
      <c r="R51" s="34" t="n">
        <v>0.25</v>
      </c>
      <c r="S51" s="34" t="n">
        <v>1</v>
      </c>
      <c r="T51" s="34" t="n">
        <v>0.125</v>
      </c>
      <c r="U51" s="33" t="n">
        <v>8.5</v>
      </c>
      <c r="V51" s="33" t="n">
        <v>5.5</v>
      </c>
      <c r="W51" s="33" t="n">
        <v>14</v>
      </c>
      <c r="X51" s="34" t="n">
        <v>1</v>
      </c>
      <c r="Y51" s="34" t="n">
        <v>0.75</v>
      </c>
      <c r="Z51" s="33" t="n">
        <v>12.75</v>
      </c>
      <c r="AA51" s="33" t="n">
        <v>10</v>
      </c>
      <c r="AB51" s="33" t="n">
        <v>3.5</v>
      </c>
      <c r="AC51" s="33" t="n">
        <v>2.5</v>
      </c>
      <c r="AD51" s="33" t="n">
        <v>1.5</v>
      </c>
    </row>
    <row r="52">
      <c r="A52" s="24" t="inlineStr">
        <is>
          <t>E2</t>
        </is>
      </c>
      <c r="B52" s="24" t="inlineStr">
        <is>
          <t>Bromley</t>
        </is>
      </c>
      <c r="C52" s="24" t="n">
        <v>4</v>
      </c>
      <c r="D52" s="33" t="n">
        <v>1</v>
      </c>
      <c r="E52" s="33" t="n">
        <v>3.25</v>
      </c>
      <c r="F52" s="34" t="n">
        <v>0.75</v>
      </c>
      <c r="G52" s="34" t="n">
        <v>0.5</v>
      </c>
      <c r="H52" s="34" t="n">
        <v>0.5</v>
      </c>
      <c r="I52" s="34" t="n">
        <v>0.5</v>
      </c>
      <c r="J52" s="34" t="n">
        <v>0.25</v>
      </c>
      <c r="K52" s="34" t="n">
        <v>0.5</v>
      </c>
      <c r="L52" s="34" t="n">
        <v>0.25</v>
      </c>
      <c r="M52" s="34" t="n">
        <v>0.25</v>
      </c>
      <c r="N52" s="34" t="n">
        <v>0</v>
      </c>
      <c r="O52" s="34" t="n">
        <v>0.5</v>
      </c>
      <c r="P52" s="34" t="n">
        <v>0.5</v>
      </c>
      <c r="Q52" s="34" t="n">
        <v>0.5</v>
      </c>
      <c r="R52" s="34" t="n">
        <v>0.5</v>
      </c>
      <c r="S52" s="34" t="n">
        <v>1</v>
      </c>
      <c r="T52" s="34" t="n">
        <v>0.2352941176470588</v>
      </c>
      <c r="U52" s="33" t="n">
        <v>2.25</v>
      </c>
      <c r="V52" s="33" t="n">
        <v>6.5</v>
      </c>
      <c r="W52" s="33" t="n">
        <v>8.75</v>
      </c>
      <c r="X52" s="34" t="n">
        <v>0.25</v>
      </c>
      <c r="Y52" s="34" t="n">
        <v>0.25</v>
      </c>
      <c r="Z52" s="33" t="n">
        <v>8.75</v>
      </c>
      <c r="AA52" s="33" t="n">
        <v>20.25</v>
      </c>
      <c r="AB52" s="33" t="n">
        <v>2.5</v>
      </c>
      <c r="AC52" s="33" t="n">
        <v>10</v>
      </c>
      <c r="AD52" s="33" t="n">
        <v>2</v>
      </c>
    </row>
    <row r="53">
      <c r="A53" s="24" t="inlineStr">
        <is>
          <t>E2</t>
        </is>
      </c>
      <c r="B53" s="24" t="inlineStr">
        <is>
          <t>Burton</t>
        </is>
      </c>
      <c r="C53" s="24" t="n">
        <v>4</v>
      </c>
      <c r="D53" s="33" t="n">
        <v>2</v>
      </c>
      <c r="E53" s="33" t="n">
        <v>1.25</v>
      </c>
      <c r="F53" s="34" t="n">
        <v>1</v>
      </c>
      <c r="G53" s="34" t="n">
        <v>0.75</v>
      </c>
      <c r="H53" s="34" t="n">
        <v>0.25</v>
      </c>
      <c r="I53" s="34" t="n">
        <v>1</v>
      </c>
      <c r="J53" s="34" t="n">
        <v>0.5</v>
      </c>
      <c r="K53" s="34" t="n">
        <v>0.25</v>
      </c>
      <c r="L53" s="34" t="n">
        <v>0</v>
      </c>
      <c r="M53" s="34" t="n">
        <v>0</v>
      </c>
      <c r="N53" s="34" t="n">
        <v>0.75</v>
      </c>
      <c r="O53" s="34" t="n">
        <v>0.25</v>
      </c>
      <c r="P53" s="34" t="n">
        <v>0</v>
      </c>
      <c r="Q53" s="34" t="n">
        <v>0.5</v>
      </c>
      <c r="R53" s="34" t="n">
        <v>0.75</v>
      </c>
      <c r="S53" s="34" t="n">
        <v>0.75</v>
      </c>
      <c r="T53" s="34" t="n">
        <v>0.5384615384615384</v>
      </c>
      <c r="U53" s="33" t="n">
        <v>2.5</v>
      </c>
      <c r="V53" s="33" t="n">
        <v>4.75</v>
      </c>
      <c r="W53" s="33" t="n">
        <v>7.25</v>
      </c>
      <c r="X53" s="34" t="n">
        <v>0.25</v>
      </c>
      <c r="Y53" s="34" t="n">
        <v>0.25</v>
      </c>
      <c r="Z53" s="33" t="n">
        <v>8.75</v>
      </c>
      <c r="AA53" s="33" t="n">
        <v>14.25</v>
      </c>
      <c r="AB53" s="33" t="n">
        <v>3.5</v>
      </c>
      <c r="AC53" s="33" t="n">
        <v>4.5</v>
      </c>
      <c r="AD53" s="33" t="n">
        <v>2.5</v>
      </c>
    </row>
    <row r="54">
      <c r="A54" s="24" t="inlineStr">
        <is>
          <t>E2</t>
        </is>
      </c>
      <c r="B54" s="24" t="inlineStr">
        <is>
          <t>Cambridge</t>
        </is>
      </c>
      <c r="C54" s="24" t="n">
        <v>4</v>
      </c>
      <c r="D54" s="33" t="n">
        <v>1.75</v>
      </c>
      <c r="E54" s="33" t="n">
        <v>1.5</v>
      </c>
      <c r="F54" s="34" t="n">
        <v>1</v>
      </c>
      <c r="G54" s="34" t="n">
        <v>0.75</v>
      </c>
      <c r="H54" s="34" t="n">
        <v>0.25</v>
      </c>
      <c r="I54" s="34" t="n">
        <v>1</v>
      </c>
      <c r="J54" s="34" t="n">
        <v>0.5</v>
      </c>
      <c r="K54" s="34" t="n">
        <v>0.5</v>
      </c>
      <c r="L54" s="34" t="n">
        <v>0</v>
      </c>
      <c r="M54" s="34" t="n">
        <v>0</v>
      </c>
      <c r="N54" s="34" t="n">
        <v>0.25</v>
      </c>
      <c r="O54" s="34" t="n">
        <v>0.75</v>
      </c>
      <c r="P54" s="34" t="n">
        <v>0</v>
      </c>
      <c r="Q54" s="34" t="n">
        <v>0.25</v>
      </c>
      <c r="R54" s="34" t="n">
        <v>0.25</v>
      </c>
      <c r="S54" s="34" t="n">
        <v>1</v>
      </c>
      <c r="T54" s="34" t="n">
        <v>0.1538461538461539</v>
      </c>
      <c r="U54" s="33" t="n">
        <v>5</v>
      </c>
      <c r="V54" s="33" t="n">
        <v>5.5</v>
      </c>
      <c r="W54" s="33" t="n">
        <v>10.5</v>
      </c>
      <c r="X54" s="34" t="n">
        <v>0.5</v>
      </c>
      <c r="Y54" s="34" t="n">
        <v>0.5</v>
      </c>
      <c r="Z54" s="33" t="n">
        <v>11.25</v>
      </c>
      <c r="AA54" s="33" t="n">
        <v>13</v>
      </c>
      <c r="AB54" s="33" t="n">
        <v>4.5</v>
      </c>
      <c r="AC54" s="33" t="n">
        <v>4</v>
      </c>
      <c r="AD54" s="33" t="n">
        <v>1.25</v>
      </c>
    </row>
    <row r="55">
      <c r="A55" s="24" t="inlineStr">
        <is>
          <t>E2</t>
        </is>
      </c>
      <c r="B55" s="24" t="inlineStr">
        <is>
          <t>Doncaster</t>
        </is>
      </c>
      <c r="C55" s="24" t="n">
        <v>4</v>
      </c>
      <c r="D55" s="33" t="n">
        <v>1</v>
      </c>
      <c r="E55" s="33" t="n">
        <v>1.25</v>
      </c>
      <c r="F55" s="34" t="n">
        <v>0.75</v>
      </c>
      <c r="G55" s="34" t="n">
        <v>0.5</v>
      </c>
      <c r="H55" s="34" t="n">
        <v>0.25</v>
      </c>
      <c r="I55" s="34" t="n">
        <v>0.75</v>
      </c>
      <c r="J55" s="34" t="n">
        <v>0.25</v>
      </c>
      <c r="K55" s="34" t="n">
        <v>0.5</v>
      </c>
      <c r="L55" s="34" t="n">
        <v>0.25</v>
      </c>
      <c r="M55" s="34" t="n">
        <v>0.25</v>
      </c>
      <c r="N55" s="34" t="n">
        <v>0.25</v>
      </c>
      <c r="O55" s="34" t="n">
        <v>0.5</v>
      </c>
      <c r="P55" s="34" t="n">
        <v>0.25</v>
      </c>
      <c r="Q55" s="34" t="n">
        <v>0.5</v>
      </c>
      <c r="R55" s="34" t="n">
        <v>0.5</v>
      </c>
      <c r="S55" s="34" t="n">
        <v>0.75</v>
      </c>
      <c r="T55" s="34" t="n">
        <v>0.2222222222222222</v>
      </c>
      <c r="U55" s="33" t="n">
        <v>4.5</v>
      </c>
      <c r="V55" s="33" t="n">
        <v>6.5</v>
      </c>
      <c r="W55" s="33" t="n">
        <v>11</v>
      </c>
      <c r="X55" s="34" t="n">
        <v>0.5</v>
      </c>
      <c r="Y55" s="34" t="n">
        <v>0.25</v>
      </c>
      <c r="Z55" s="33" t="n">
        <v>11.75</v>
      </c>
      <c r="AA55" s="33" t="n">
        <v>13.5</v>
      </c>
      <c r="AB55" s="33" t="n">
        <v>3.25</v>
      </c>
      <c r="AC55" s="33" t="n">
        <v>3.25</v>
      </c>
      <c r="AD55" s="33" t="n">
        <v>1.75</v>
      </c>
    </row>
    <row r="56">
      <c r="A56" s="24" t="inlineStr">
        <is>
          <t>E2</t>
        </is>
      </c>
      <c r="B56" s="24" t="inlineStr">
        <is>
          <t>Huddersfield</t>
        </is>
      </c>
      <c r="C56" s="24" t="n">
        <v>4</v>
      </c>
      <c r="D56" s="33" t="n">
        <v>2.25</v>
      </c>
      <c r="E56" s="33" t="n">
        <v>0.75</v>
      </c>
      <c r="F56" s="34" t="n">
        <v>1</v>
      </c>
      <c r="G56" s="34" t="n">
        <v>0.75</v>
      </c>
      <c r="H56" s="34" t="n">
        <v>0.25</v>
      </c>
      <c r="I56" s="34" t="n">
        <v>0.75</v>
      </c>
      <c r="J56" s="34" t="n">
        <v>0.75</v>
      </c>
      <c r="K56" s="34" t="n">
        <v>0</v>
      </c>
      <c r="L56" s="34" t="n">
        <v>0.25</v>
      </c>
      <c r="M56" s="34" t="n">
        <v>0</v>
      </c>
      <c r="N56" s="34" t="n">
        <v>0.5</v>
      </c>
      <c r="O56" s="34" t="n">
        <v>0.5</v>
      </c>
      <c r="P56" s="34" t="n">
        <v>0</v>
      </c>
      <c r="Q56" s="34" t="n">
        <v>0.5</v>
      </c>
      <c r="R56" s="34" t="n">
        <v>0.5</v>
      </c>
      <c r="S56" s="34" t="n">
        <v>1</v>
      </c>
      <c r="T56" s="34" t="n">
        <v>0.25</v>
      </c>
      <c r="U56" s="33" t="n">
        <v>4</v>
      </c>
      <c r="V56" s="33" t="n">
        <v>3</v>
      </c>
      <c r="W56" s="33" t="n">
        <v>7</v>
      </c>
      <c r="X56" s="34" t="n">
        <v>0.25</v>
      </c>
      <c r="Y56" s="34" t="n">
        <v>0</v>
      </c>
      <c r="Z56" s="33" t="n">
        <v>14.5</v>
      </c>
      <c r="AA56" s="33" t="n">
        <v>10.25</v>
      </c>
      <c r="AB56" s="33" t="n">
        <v>6.5</v>
      </c>
      <c r="AC56" s="33" t="n">
        <v>2.5</v>
      </c>
      <c r="AD56" s="33" t="n">
        <v>1.75</v>
      </c>
    </row>
    <row r="57">
      <c r="A57" s="24" t="inlineStr">
        <is>
          <t>E2</t>
        </is>
      </c>
      <c r="B57" s="24" t="inlineStr">
        <is>
          <t>Leicester</t>
        </is>
      </c>
      <c r="C57" s="24" t="n">
        <v>4</v>
      </c>
      <c r="D57" s="33" t="n">
        <v>1</v>
      </c>
      <c r="E57" s="33" t="n">
        <v>0.75</v>
      </c>
      <c r="F57" s="34" t="n">
        <v>0.75</v>
      </c>
      <c r="G57" s="34" t="n">
        <v>0.25</v>
      </c>
      <c r="H57" s="34" t="n">
        <v>0</v>
      </c>
      <c r="I57" s="34" t="n">
        <v>0.5</v>
      </c>
      <c r="J57" s="34" t="n">
        <v>0.25</v>
      </c>
      <c r="K57" s="34" t="n">
        <v>0.25</v>
      </c>
      <c r="L57" s="34" t="n">
        <v>0.5</v>
      </c>
      <c r="M57" s="34" t="n">
        <v>0.25</v>
      </c>
      <c r="N57" s="34" t="n">
        <v>0.25</v>
      </c>
      <c r="O57" s="34" t="n">
        <v>0.5</v>
      </c>
      <c r="P57" s="34" t="n">
        <v>0.25</v>
      </c>
      <c r="Q57" s="34" t="n">
        <v>0</v>
      </c>
      <c r="R57" s="34" t="n">
        <v>0.5</v>
      </c>
      <c r="S57" s="34" t="n">
        <v>0.25</v>
      </c>
      <c r="T57" s="34" t="n">
        <v>0.7142857142857143</v>
      </c>
      <c r="U57" s="33" t="n">
        <v>6</v>
      </c>
      <c r="V57" s="33" t="n">
        <v>4.75</v>
      </c>
      <c r="W57" s="33" t="n">
        <v>10.75</v>
      </c>
      <c r="X57" s="34" t="n">
        <v>0.5</v>
      </c>
      <c r="Y57" s="34" t="n">
        <v>0.5</v>
      </c>
      <c r="Z57" s="33" t="n">
        <v>16.5</v>
      </c>
      <c r="AA57" s="33" t="n">
        <v>12.25</v>
      </c>
      <c r="AB57" s="33" t="n">
        <v>4.25</v>
      </c>
      <c r="AC57" s="33" t="n">
        <v>3.25</v>
      </c>
      <c r="AD57" s="33" t="n">
        <v>2.5</v>
      </c>
    </row>
    <row r="58">
      <c r="A58" s="24" t="inlineStr">
        <is>
          <t>E2</t>
        </is>
      </c>
      <c r="B58" s="24" t="inlineStr">
        <is>
          <t>Leyton Orient</t>
        </is>
      </c>
      <c r="C58" s="24" t="n">
        <v>4</v>
      </c>
      <c r="D58" s="33" t="n">
        <v>2.25</v>
      </c>
      <c r="E58" s="33" t="n">
        <v>1.25</v>
      </c>
      <c r="F58" s="34" t="n">
        <v>1</v>
      </c>
      <c r="G58" s="34" t="n">
        <v>0.75</v>
      </c>
      <c r="H58" s="34" t="n">
        <v>0.5</v>
      </c>
      <c r="I58" s="34" t="n">
        <v>0.5</v>
      </c>
      <c r="J58" s="34" t="n">
        <v>0.5</v>
      </c>
      <c r="K58" s="34" t="n">
        <v>0.5</v>
      </c>
      <c r="L58" s="34" t="n">
        <v>0.5</v>
      </c>
      <c r="M58" s="34" t="n">
        <v>0</v>
      </c>
      <c r="N58" s="34" t="n">
        <v>0.5</v>
      </c>
      <c r="O58" s="34" t="n">
        <v>0.25</v>
      </c>
      <c r="P58" s="34" t="n">
        <v>0.25</v>
      </c>
      <c r="Q58" s="34" t="n">
        <v>1</v>
      </c>
      <c r="R58" s="34" t="n">
        <v>1</v>
      </c>
      <c r="S58" s="34" t="n">
        <v>1</v>
      </c>
      <c r="T58" s="34" t="n">
        <v>0.3571428571428572</v>
      </c>
      <c r="U58" s="33" t="n">
        <v>4</v>
      </c>
      <c r="V58" s="33" t="n">
        <v>5.5</v>
      </c>
      <c r="W58" s="33" t="n">
        <v>9.5</v>
      </c>
      <c r="X58" s="34" t="n">
        <v>0.5</v>
      </c>
      <c r="Y58" s="34" t="n">
        <v>0.5</v>
      </c>
      <c r="Z58" s="33" t="n">
        <v>11.25</v>
      </c>
      <c r="AA58" s="33" t="n">
        <v>13.75</v>
      </c>
      <c r="AB58" s="33" t="n">
        <v>5</v>
      </c>
      <c r="AC58" s="33" t="n">
        <v>4</v>
      </c>
      <c r="AD58" s="33" t="n">
        <v>2.75</v>
      </c>
    </row>
    <row r="59">
      <c r="A59" s="24" t="inlineStr">
        <is>
          <t>E2</t>
        </is>
      </c>
      <c r="B59" s="24" t="inlineStr">
        <is>
          <t>Luton</t>
        </is>
      </c>
      <c r="C59" s="24" t="n">
        <v>4</v>
      </c>
      <c r="D59" s="33" t="n">
        <v>2.5</v>
      </c>
      <c r="E59" s="33" t="n">
        <v>2.5</v>
      </c>
      <c r="F59" s="34" t="n">
        <v>1</v>
      </c>
      <c r="G59" s="34" t="n">
        <v>0.75</v>
      </c>
      <c r="H59" s="34" t="n">
        <v>0.75</v>
      </c>
      <c r="I59" s="34" t="n">
        <v>0.75</v>
      </c>
      <c r="J59" s="34" t="n">
        <v>1</v>
      </c>
      <c r="K59" s="34" t="n">
        <v>0.75</v>
      </c>
      <c r="L59" s="34" t="n">
        <v>0.25</v>
      </c>
      <c r="M59" s="34" t="n">
        <v>0</v>
      </c>
      <c r="N59" s="34" t="n">
        <v>0</v>
      </c>
      <c r="O59" s="34" t="n">
        <v>0.5</v>
      </c>
      <c r="P59" s="34" t="n">
        <v>0.5</v>
      </c>
      <c r="Q59" s="34" t="n">
        <v>0.75</v>
      </c>
      <c r="R59" s="34" t="n">
        <v>0.75</v>
      </c>
      <c r="S59" s="34" t="n">
        <v>1</v>
      </c>
      <c r="T59" s="34" t="n">
        <v>0.45</v>
      </c>
      <c r="U59" s="33" t="n">
        <v>4.75</v>
      </c>
      <c r="V59" s="33" t="n">
        <v>5</v>
      </c>
      <c r="W59" s="33" t="n">
        <v>9.75</v>
      </c>
      <c r="X59" s="34" t="n">
        <v>0.75</v>
      </c>
      <c r="Y59" s="34" t="n">
        <v>0.5</v>
      </c>
      <c r="Z59" s="33" t="n">
        <v>11.25</v>
      </c>
      <c r="AA59" s="33" t="n">
        <v>13.75</v>
      </c>
      <c r="AB59" s="33" t="n">
        <v>4.5</v>
      </c>
      <c r="AC59" s="33" t="n">
        <v>4.25</v>
      </c>
      <c r="AD59" s="33" t="n">
        <v>2.5</v>
      </c>
    </row>
    <row r="60">
      <c r="A60" s="24" t="inlineStr">
        <is>
          <t>E2</t>
        </is>
      </c>
      <c r="B60" s="24" t="inlineStr">
        <is>
          <t>MK Dons</t>
        </is>
      </c>
      <c r="C60" s="24" t="n">
        <v>4</v>
      </c>
      <c r="D60" s="33" t="n">
        <v>1</v>
      </c>
      <c r="E60" s="33" t="n">
        <v>1.5</v>
      </c>
      <c r="F60" s="34" t="n">
        <v>0.75</v>
      </c>
      <c r="G60" s="34" t="n">
        <v>0.5</v>
      </c>
      <c r="H60" s="34" t="n">
        <v>0.5</v>
      </c>
      <c r="I60" s="34" t="n">
        <v>0.75</v>
      </c>
      <c r="J60" s="34" t="n">
        <v>0.25</v>
      </c>
      <c r="K60" s="34" t="n">
        <v>0.5</v>
      </c>
      <c r="L60" s="34" t="n">
        <v>0.25</v>
      </c>
      <c r="M60" s="34" t="n">
        <v>0.25</v>
      </c>
      <c r="N60" s="34" t="n">
        <v>0.25</v>
      </c>
      <c r="O60" s="34" t="n">
        <v>0.25</v>
      </c>
      <c r="P60" s="34" t="n">
        <v>0.5</v>
      </c>
      <c r="Q60" s="34" t="n">
        <v>0.75</v>
      </c>
      <c r="R60" s="34" t="n">
        <v>0.75</v>
      </c>
      <c r="S60" s="34" t="n">
        <v>0.75</v>
      </c>
      <c r="T60" s="34" t="n">
        <v>0.5</v>
      </c>
      <c r="U60" s="33" t="n">
        <v>5.25</v>
      </c>
      <c r="V60" s="33" t="n">
        <v>6.5</v>
      </c>
      <c r="W60" s="33" t="n">
        <v>11.75</v>
      </c>
      <c r="X60" s="34" t="n">
        <v>0.75</v>
      </c>
      <c r="Y60" s="34" t="n">
        <v>0.5</v>
      </c>
      <c r="Z60" s="33" t="n">
        <v>16</v>
      </c>
      <c r="AA60" s="33" t="n">
        <v>19.5</v>
      </c>
      <c r="AB60" s="33" t="n">
        <v>3.5</v>
      </c>
      <c r="AC60" s="33" t="n">
        <v>6.25</v>
      </c>
      <c r="AD60" s="33" t="n">
        <v>1.5</v>
      </c>
    </row>
    <row r="61">
      <c r="A61" s="24" t="inlineStr">
        <is>
          <t>E2</t>
        </is>
      </c>
      <c r="B61" s="24" t="inlineStr">
        <is>
          <t>Mansfield</t>
        </is>
      </c>
      <c r="C61" s="24" t="n">
        <v>4</v>
      </c>
      <c r="D61" s="33" t="n">
        <v>2</v>
      </c>
      <c r="E61" s="33" t="n">
        <v>2.5</v>
      </c>
      <c r="F61" s="34" t="n">
        <v>1</v>
      </c>
      <c r="G61" s="34" t="n">
        <v>1</v>
      </c>
      <c r="H61" s="34" t="n">
        <v>0.5</v>
      </c>
      <c r="I61" s="34" t="n">
        <v>0.75</v>
      </c>
      <c r="J61" s="34" t="n">
        <v>0.5</v>
      </c>
      <c r="K61" s="34" t="n">
        <v>0.75</v>
      </c>
      <c r="L61" s="34" t="n">
        <v>0</v>
      </c>
      <c r="M61" s="34" t="n">
        <v>0.25</v>
      </c>
      <c r="N61" s="34" t="n">
        <v>0.5</v>
      </c>
      <c r="O61" s="34" t="n">
        <v>0.25</v>
      </c>
      <c r="P61" s="34" t="n">
        <v>0.25</v>
      </c>
      <c r="Q61" s="34" t="n">
        <v>0.75</v>
      </c>
      <c r="R61" s="34" t="n">
        <v>0.75</v>
      </c>
      <c r="S61" s="34" t="n">
        <v>1</v>
      </c>
      <c r="T61" s="34" t="n">
        <v>0.3888888888888889</v>
      </c>
      <c r="U61" s="33" t="n">
        <v>4</v>
      </c>
      <c r="V61" s="33" t="n">
        <v>4.75</v>
      </c>
      <c r="W61" s="33" t="n">
        <v>8.75</v>
      </c>
      <c r="X61" s="34" t="n">
        <v>0.5</v>
      </c>
      <c r="Y61" s="34" t="n">
        <v>0.25</v>
      </c>
      <c r="Z61" s="33" t="n">
        <v>15</v>
      </c>
      <c r="AA61" s="33" t="n">
        <v>14</v>
      </c>
      <c r="AB61" s="33" t="n">
        <v>4.75</v>
      </c>
      <c r="AC61" s="33" t="n">
        <v>5</v>
      </c>
      <c r="AD61" s="33" t="n">
        <v>2</v>
      </c>
    </row>
    <row r="62">
      <c r="A62" s="24" t="inlineStr">
        <is>
          <t>E2</t>
        </is>
      </c>
      <c r="B62" s="24" t="inlineStr">
        <is>
          <t>Notts County</t>
        </is>
      </c>
      <c r="C62" s="24" t="n">
        <v>4</v>
      </c>
      <c r="D62" s="33" t="n">
        <v>1.5</v>
      </c>
      <c r="E62" s="33" t="n">
        <v>1.25</v>
      </c>
      <c r="F62" s="34" t="n">
        <v>1</v>
      </c>
      <c r="G62" s="34" t="n">
        <v>0.5</v>
      </c>
      <c r="H62" s="34" t="n">
        <v>0.25</v>
      </c>
      <c r="I62" s="34" t="n">
        <v>1</v>
      </c>
      <c r="J62" s="34" t="n">
        <v>0.5</v>
      </c>
      <c r="K62" s="34" t="n">
        <v>0.25</v>
      </c>
      <c r="L62" s="34" t="n">
        <v>0</v>
      </c>
      <c r="M62" s="34" t="n">
        <v>0</v>
      </c>
      <c r="N62" s="34" t="n">
        <v>0</v>
      </c>
      <c r="O62" s="34" t="n">
        <v>0.5</v>
      </c>
      <c r="P62" s="34" t="n">
        <v>0.5</v>
      </c>
      <c r="Q62" s="34" t="n">
        <v>0.75</v>
      </c>
      <c r="R62" s="34" t="n">
        <v>0.75</v>
      </c>
      <c r="S62" s="34" t="n">
        <v>1</v>
      </c>
      <c r="T62" s="34" t="n">
        <v>0.3636363636363636</v>
      </c>
      <c r="U62" s="33" t="n">
        <v>4.75</v>
      </c>
      <c r="V62" s="33" t="n">
        <v>4.5</v>
      </c>
      <c r="W62" s="33" t="n">
        <v>9.25</v>
      </c>
      <c r="X62" s="34" t="n">
        <v>0.5</v>
      </c>
      <c r="Y62" s="34" t="n">
        <v>0.25</v>
      </c>
      <c r="Z62" s="33" t="n">
        <v>14</v>
      </c>
      <c r="AA62" s="33" t="n">
        <v>10.25</v>
      </c>
      <c r="AB62" s="33" t="n">
        <v>4.25</v>
      </c>
      <c r="AC62" s="33" t="n">
        <v>2.25</v>
      </c>
      <c r="AD62" s="33" t="n">
        <v>2.25</v>
      </c>
    </row>
    <row r="63">
      <c r="A63" s="24" t="inlineStr">
        <is>
          <t>E2</t>
        </is>
      </c>
      <c r="B63" s="24" t="inlineStr">
        <is>
          <t>Oxford</t>
        </is>
      </c>
      <c r="C63" s="24" t="n">
        <v>3</v>
      </c>
      <c r="D63" s="33" t="n">
        <v>1.666666666666667</v>
      </c>
      <c r="E63" s="33" t="n">
        <v>2</v>
      </c>
      <c r="F63" s="34" t="n">
        <v>1</v>
      </c>
      <c r="G63" s="34" t="n">
        <v>1</v>
      </c>
      <c r="H63" s="34" t="n">
        <v>0.6666666666666666</v>
      </c>
      <c r="I63" s="34" t="n">
        <v>1</v>
      </c>
      <c r="J63" s="34" t="n">
        <v>0.6666666666666666</v>
      </c>
      <c r="K63" s="34" t="n">
        <v>0.6666666666666666</v>
      </c>
      <c r="L63" s="34" t="n">
        <v>0</v>
      </c>
      <c r="M63" s="34" t="n">
        <v>0</v>
      </c>
      <c r="N63" s="34" t="n">
        <v>0</v>
      </c>
      <c r="O63" s="34" t="n">
        <v>0.6666666666666666</v>
      </c>
      <c r="P63" s="34" t="n">
        <v>0.3333333333333333</v>
      </c>
      <c r="Q63" s="34" t="n">
        <v>0.3333333333333333</v>
      </c>
      <c r="R63" s="34" t="n">
        <v>0.3333333333333333</v>
      </c>
      <c r="S63" s="34" t="n">
        <v>1</v>
      </c>
      <c r="T63" s="34" t="n">
        <v>0.2727272727272727</v>
      </c>
      <c r="U63" s="33" t="n">
        <v>4.666666666666667</v>
      </c>
      <c r="V63" s="33" t="n">
        <v>6.666666666666667</v>
      </c>
      <c r="W63" s="33" t="n">
        <v>11.33333333333333</v>
      </c>
      <c r="X63" s="34" t="n">
        <v>0.6666666666666666</v>
      </c>
      <c r="Y63" s="34" t="n">
        <v>0.6666666666666666</v>
      </c>
      <c r="Z63" s="33" t="n">
        <v>11.33333333333333</v>
      </c>
      <c r="AA63" s="33" t="n">
        <v>20.66666666666667</v>
      </c>
      <c r="AB63" s="33" t="n">
        <v>3.666666666666667</v>
      </c>
      <c r="AC63" s="33" t="n">
        <v>6.666666666666667</v>
      </c>
      <c r="AD63" s="33" t="n">
        <v>2.666666666666667</v>
      </c>
    </row>
    <row r="64">
      <c r="A64" s="24" t="inlineStr">
        <is>
          <t>E2</t>
        </is>
      </c>
      <c r="B64" s="24" t="inlineStr">
        <is>
          <t>Peterborough</t>
        </is>
      </c>
      <c r="C64" s="24" t="n">
        <v>4</v>
      </c>
      <c r="D64" s="33" t="n">
        <v>0.5</v>
      </c>
      <c r="E64" s="33" t="n">
        <v>1.75</v>
      </c>
      <c r="F64" s="34" t="n">
        <v>0.75</v>
      </c>
      <c r="G64" s="34" t="n">
        <v>0.5</v>
      </c>
      <c r="H64" s="34" t="n">
        <v>0.25</v>
      </c>
      <c r="I64" s="34" t="n">
        <v>0.25</v>
      </c>
      <c r="J64" s="34" t="n">
        <v>0.25</v>
      </c>
      <c r="K64" s="34" t="n">
        <v>0.5</v>
      </c>
      <c r="L64" s="34" t="n">
        <v>0.25</v>
      </c>
      <c r="M64" s="34" t="n">
        <v>0.75</v>
      </c>
      <c r="N64" s="34" t="n">
        <v>0</v>
      </c>
      <c r="O64" s="34" t="n">
        <v>0.75</v>
      </c>
      <c r="P64" s="34" t="n">
        <v>0.25</v>
      </c>
      <c r="Q64" s="34" t="n">
        <v>0.25</v>
      </c>
      <c r="R64" s="34" t="n">
        <v>0.25</v>
      </c>
      <c r="S64" s="34" t="n">
        <v>0.75</v>
      </c>
      <c r="T64" s="34" t="n">
        <v>0.2222222222222222</v>
      </c>
      <c r="U64" s="33" t="n">
        <v>4.25</v>
      </c>
      <c r="V64" s="33" t="n">
        <v>4</v>
      </c>
      <c r="W64" s="33" t="n">
        <v>8.25</v>
      </c>
      <c r="X64" s="34" t="n">
        <v>0.5</v>
      </c>
      <c r="Y64" s="34" t="n">
        <v>0</v>
      </c>
      <c r="Z64" s="33" t="n">
        <v>11.5</v>
      </c>
      <c r="AA64" s="33" t="n">
        <v>13.75</v>
      </c>
      <c r="AB64" s="33" t="n">
        <v>3.25</v>
      </c>
      <c r="AC64" s="33" t="n">
        <v>6</v>
      </c>
      <c r="AD64" s="33" t="n">
        <v>2</v>
      </c>
    </row>
    <row r="65">
      <c r="A65" s="24" t="inlineStr">
        <is>
          <t>E2</t>
        </is>
      </c>
      <c r="B65" s="24" t="inlineStr">
        <is>
          <t>Plymouth</t>
        </is>
      </c>
      <c r="C65" s="24" t="n">
        <v>4</v>
      </c>
      <c r="D65" s="33" t="n">
        <v>1</v>
      </c>
      <c r="E65" s="33" t="n">
        <v>1.5</v>
      </c>
      <c r="F65" s="34" t="n">
        <v>1</v>
      </c>
      <c r="G65" s="34" t="n">
        <v>0.25</v>
      </c>
      <c r="H65" s="34" t="n">
        <v>0.25</v>
      </c>
      <c r="I65" s="34" t="n">
        <v>0.5</v>
      </c>
      <c r="J65" s="34" t="n">
        <v>0.25</v>
      </c>
      <c r="K65" s="34" t="n">
        <v>0.5</v>
      </c>
      <c r="L65" s="34" t="n">
        <v>0.25</v>
      </c>
      <c r="M65" s="34" t="n">
        <v>0.25</v>
      </c>
      <c r="N65" s="34" t="n">
        <v>0.5</v>
      </c>
      <c r="O65" s="34" t="n">
        <v>0</v>
      </c>
      <c r="P65" s="34" t="n">
        <v>0.5</v>
      </c>
      <c r="Q65" s="34" t="n">
        <v>0.75</v>
      </c>
      <c r="R65" s="34" t="n">
        <v>1</v>
      </c>
      <c r="S65" s="34" t="n">
        <v>0.75</v>
      </c>
      <c r="T65" s="34" t="n">
        <v>0.6</v>
      </c>
      <c r="U65" s="33" t="n">
        <v>6.75</v>
      </c>
      <c r="V65" s="33" t="n">
        <v>4.75</v>
      </c>
      <c r="W65" s="33" t="n">
        <v>11.5</v>
      </c>
      <c r="X65" s="34" t="n">
        <v>0.75</v>
      </c>
      <c r="Y65" s="34" t="n">
        <v>0.5</v>
      </c>
      <c r="Z65" s="33" t="n">
        <v>13.5</v>
      </c>
      <c r="AA65" s="33" t="n">
        <v>11.25</v>
      </c>
      <c r="AB65" s="33" t="n">
        <v>3.5</v>
      </c>
      <c r="AC65" s="33" t="n">
        <v>3.5</v>
      </c>
      <c r="AD65" s="33" t="n">
        <v>1.75</v>
      </c>
    </row>
    <row r="66">
      <c r="A66" s="24" t="inlineStr">
        <is>
          <t>E2</t>
        </is>
      </c>
      <c r="B66" s="24" t="inlineStr">
        <is>
          <t>Reading</t>
        </is>
      </c>
      <c r="C66" s="24" t="n">
        <v>3</v>
      </c>
      <c r="D66" s="33" t="n">
        <v>2.666666666666667</v>
      </c>
      <c r="E66" s="33" t="n">
        <v>1.333333333333333</v>
      </c>
      <c r="F66" s="34" t="n">
        <v>0.6666666666666666</v>
      </c>
      <c r="G66" s="34" t="n">
        <v>0.6666666666666666</v>
      </c>
      <c r="H66" s="34" t="n">
        <v>0.6666666666666666</v>
      </c>
      <c r="I66" s="34" t="n">
        <v>0.3333333333333333</v>
      </c>
      <c r="J66" s="34" t="n">
        <v>0.6666666666666666</v>
      </c>
      <c r="K66" s="34" t="n">
        <v>0.3333333333333333</v>
      </c>
      <c r="L66" s="34" t="n">
        <v>0.6666666666666666</v>
      </c>
      <c r="M66" s="34" t="n">
        <v>0.3333333333333333</v>
      </c>
      <c r="N66" s="34" t="n">
        <v>0.6666666666666666</v>
      </c>
      <c r="O66" s="34" t="n">
        <v>0.3333333333333333</v>
      </c>
      <c r="P66" s="34" t="n">
        <v>0</v>
      </c>
      <c r="Q66" s="34" t="n">
        <v>0.6666666666666666</v>
      </c>
      <c r="R66" s="34" t="n">
        <v>0.6666666666666666</v>
      </c>
      <c r="S66" s="34" t="n">
        <v>0.6666666666666666</v>
      </c>
      <c r="T66" s="34" t="n">
        <v>0.5833333333333334</v>
      </c>
      <c r="U66" s="33" t="n">
        <v>5.666666666666667</v>
      </c>
      <c r="V66" s="33" t="n">
        <v>3.666666666666667</v>
      </c>
      <c r="W66" s="33" t="n">
        <v>9.333333333333334</v>
      </c>
      <c r="X66" s="34" t="n">
        <v>0.3333333333333333</v>
      </c>
      <c r="Y66" s="34" t="n">
        <v>0.3333333333333333</v>
      </c>
      <c r="Z66" s="33" t="n">
        <v>16.33333333333333</v>
      </c>
      <c r="AA66" s="33" t="n">
        <v>9</v>
      </c>
      <c r="AB66" s="33" t="n">
        <v>5</v>
      </c>
      <c r="AC66" s="33" t="n">
        <v>4</v>
      </c>
      <c r="AD66" s="33" t="n">
        <v>1.666666666666667</v>
      </c>
    </row>
    <row r="67">
      <c r="A67" s="24" t="inlineStr">
        <is>
          <t>E2</t>
        </is>
      </c>
      <c r="B67" s="24" t="inlineStr">
        <is>
          <t>Sheffield Wed</t>
        </is>
      </c>
      <c r="C67" s="24" t="n">
        <v>4</v>
      </c>
      <c r="D67" s="33" t="n">
        <v>2.75</v>
      </c>
      <c r="E67" s="33" t="n">
        <v>1.25</v>
      </c>
      <c r="F67" s="34" t="n">
        <v>0.75</v>
      </c>
      <c r="G67" s="34" t="n">
        <v>0.75</v>
      </c>
      <c r="H67" s="34" t="n">
        <v>0.25</v>
      </c>
      <c r="I67" s="34" t="n">
        <v>0.75</v>
      </c>
      <c r="J67" s="34" t="n">
        <v>0.75</v>
      </c>
      <c r="K67" s="34" t="n">
        <v>0.25</v>
      </c>
      <c r="L67" s="34" t="n">
        <v>0</v>
      </c>
      <c r="M67" s="34" t="n">
        <v>0.25</v>
      </c>
      <c r="N67" s="34" t="n">
        <v>0.5</v>
      </c>
      <c r="O67" s="34" t="n">
        <v>0.5</v>
      </c>
      <c r="P67" s="34" t="n">
        <v>0</v>
      </c>
      <c r="Q67" s="34" t="n">
        <v>0.5</v>
      </c>
      <c r="R67" s="34" t="n">
        <v>0.75</v>
      </c>
      <c r="S67" s="34" t="n">
        <v>0.75</v>
      </c>
      <c r="T67" s="34" t="n">
        <v>0.5</v>
      </c>
      <c r="U67" s="33" t="n">
        <v>6.5</v>
      </c>
      <c r="V67" s="33" t="n">
        <v>5.75</v>
      </c>
      <c r="W67" s="33" t="n">
        <v>12.25</v>
      </c>
      <c r="X67" s="34" t="n">
        <v>0.75</v>
      </c>
      <c r="Y67" s="34" t="n">
        <v>0.75</v>
      </c>
      <c r="Z67" s="33" t="n">
        <v>18.25</v>
      </c>
      <c r="AA67" s="33" t="n">
        <v>10.25</v>
      </c>
      <c r="AB67" s="33" t="n">
        <v>7.5</v>
      </c>
      <c r="AC67" s="33" t="n">
        <v>3.75</v>
      </c>
      <c r="AD67" s="33" t="n">
        <v>1.5</v>
      </c>
    </row>
    <row r="68">
      <c r="A68" s="24" t="inlineStr">
        <is>
          <t>E2</t>
        </is>
      </c>
      <c r="B68" s="24" t="inlineStr">
        <is>
          <t>Stevenage</t>
        </is>
      </c>
      <c r="C68" s="24" t="n">
        <v>4</v>
      </c>
      <c r="D68" s="33" t="n">
        <v>1</v>
      </c>
      <c r="E68" s="33" t="n">
        <v>1.25</v>
      </c>
      <c r="F68" s="34" t="n">
        <v>0.75</v>
      </c>
      <c r="G68" s="34" t="n">
        <v>0.5</v>
      </c>
      <c r="H68" s="34" t="n">
        <v>0.25</v>
      </c>
      <c r="I68" s="34" t="n">
        <v>0.75</v>
      </c>
      <c r="J68" s="34" t="n">
        <v>0.25</v>
      </c>
      <c r="K68" s="34" t="n">
        <v>0.5</v>
      </c>
      <c r="L68" s="34" t="n">
        <v>0.25</v>
      </c>
      <c r="M68" s="34" t="n">
        <v>0.25</v>
      </c>
      <c r="N68" s="34" t="n">
        <v>0</v>
      </c>
      <c r="O68" s="34" t="n">
        <v>1</v>
      </c>
      <c r="P68" s="34" t="n">
        <v>0</v>
      </c>
      <c r="Q68" s="34" t="n">
        <v>0</v>
      </c>
      <c r="R68" s="34" t="n">
        <v>0</v>
      </c>
      <c r="S68" s="34" t="n">
        <v>0.75</v>
      </c>
      <c r="T68" s="34" t="n">
        <v>0</v>
      </c>
      <c r="U68" s="33" t="n">
        <v>4.5</v>
      </c>
      <c r="V68" s="33" t="n">
        <v>5</v>
      </c>
      <c r="W68" s="33" t="n">
        <v>9.5</v>
      </c>
      <c r="X68" s="34" t="n">
        <v>0.5</v>
      </c>
      <c r="Y68" s="34" t="n">
        <v>0.5</v>
      </c>
      <c r="Z68" s="33" t="n">
        <v>9.75</v>
      </c>
      <c r="AA68" s="33" t="n">
        <v>10.75</v>
      </c>
      <c r="AB68" s="33" t="n">
        <v>3.75</v>
      </c>
      <c r="AC68" s="33" t="n">
        <v>2.75</v>
      </c>
      <c r="AD68" s="33" t="n">
        <v>0.75</v>
      </c>
    </row>
    <row r="69">
      <c r="A69" s="24" t="inlineStr">
        <is>
          <t>E2</t>
        </is>
      </c>
      <c r="B69" s="24" t="inlineStr">
        <is>
          <t>Stockport</t>
        </is>
      </c>
      <c r="C69" s="24" t="n">
        <v>4</v>
      </c>
      <c r="D69" s="33" t="n">
        <v>2.25</v>
      </c>
      <c r="E69" s="33" t="n">
        <v>1.5</v>
      </c>
      <c r="F69" s="34" t="n">
        <v>1</v>
      </c>
      <c r="G69" s="34" t="n">
        <v>0.75</v>
      </c>
      <c r="H69" s="34" t="n">
        <v>0.5</v>
      </c>
      <c r="I69" s="34" t="n">
        <v>0.75</v>
      </c>
      <c r="J69" s="34" t="n">
        <v>0.5</v>
      </c>
      <c r="K69" s="34" t="n">
        <v>0.5</v>
      </c>
      <c r="L69" s="34" t="n">
        <v>0</v>
      </c>
      <c r="M69" s="34" t="n">
        <v>0.25</v>
      </c>
      <c r="N69" s="34" t="n">
        <v>0.5</v>
      </c>
      <c r="O69" s="34" t="n">
        <v>0.25</v>
      </c>
      <c r="P69" s="34" t="n">
        <v>0.25</v>
      </c>
      <c r="Q69" s="34" t="n">
        <v>0.75</v>
      </c>
      <c r="R69" s="34" t="n">
        <v>0.75</v>
      </c>
      <c r="S69" s="34" t="n">
        <v>1</v>
      </c>
      <c r="T69" s="34" t="n">
        <v>0.4666666666666667</v>
      </c>
      <c r="U69" s="33" t="n">
        <v>7.75</v>
      </c>
      <c r="V69" s="33" t="n">
        <v>3.5</v>
      </c>
      <c r="W69" s="33" t="n">
        <v>11.25</v>
      </c>
      <c r="X69" s="34" t="n">
        <v>0.75</v>
      </c>
      <c r="Y69" s="34" t="n">
        <v>0.5</v>
      </c>
      <c r="Z69" s="33" t="n">
        <v>16.25</v>
      </c>
      <c r="AA69" s="33" t="n">
        <v>9.75</v>
      </c>
      <c r="AB69" s="33" t="n">
        <v>5.5</v>
      </c>
      <c r="AC69" s="33" t="n">
        <v>4.25</v>
      </c>
      <c r="AD69" s="33" t="n">
        <v>0.75</v>
      </c>
    </row>
    <row r="70">
      <c r="A70" s="24" t="inlineStr">
        <is>
          <t>E2</t>
        </is>
      </c>
      <c r="B70" s="24" t="inlineStr">
        <is>
          <t>Wigan</t>
        </is>
      </c>
      <c r="C70" s="24" t="n">
        <v>4</v>
      </c>
      <c r="D70" s="33" t="n">
        <v>1.25</v>
      </c>
      <c r="E70" s="33" t="n">
        <v>1.75</v>
      </c>
      <c r="F70" s="34" t="n">
        <v>0.75</v>
      </c>
      <c r="G70" s="34" t="n">
        <v>0.5</v>
      </c>
      <c r="H70" s="34" t="n">
        <v>0.5</v>
      </c>
      <c r="I70" s="34" t="n">
        <v>0.5</v>
      </c>
      <c r="J70" s="34" t="n">
        <v>0.5</v>
      </c>
      <c r="K70" s="34" t="n">
        <v>0.5</v>
      </c>
      <c r="L70" s="34" t="n">
        <v>0</v>
      </c>
      <c r="M70" s="34" t="n">
        <v>0.5</v>
      </c>
      <c r="N70" s="34" t="n">
        <v>0.25</v>
      </c>
      <c r="O70" s="34" t="n">
        <v>0.25</v>
      </c>
      <c r="P70" s="34" t="n">
        <v>0.5</v>
      </c>
      <c r="Q70" s="34" t="n">
        <v>0.75</v>
      </c>
      <c r="R70" s="34" t="n">
        <v>0.75</v>
      </c>
      <c r="S70" s="34" t="n">
        <v>1</v>
      </c>
      <c r="T70" s="34" t="n">
        <v>0.3333333333333333</v>
      </c>
      <c r="U70" s="33" t="n">
        <v>5.75</v>
      </c>
      <c r="V70" s="33" t="n">
        <v>5.25</v>
      </c>
      <c r="W70" s="33" t="n">
        <v>11</v>
      </c>
      <c r="X70" s="34" t="n">
        <v>0.75</v>
      </c>
      <c r="Y70" s="34" t="n">
        <v>0.5</v>
      </c>
      <c r="Z70" s="33" t="n">
        <v>17.25</v>
      </c>
      <c r="AA70" s="33" t="n">
        <v>14.25</v>
      </c>
      <c r="AB70" s="33" t="n">
        <v>4.25</v>
      </c>
      <c r="AC70" s="33" t="n">
        <v>3.75</v>
      </c>
      <c r="AD70" s="33" t="n">
        <v>1.75</v>
      </c>
    </row>
    <row r="71">
      <c r="A71" s="24" t="inlineStr">
        <is>
          <t>E2</t>
        </is>
      </c>
      <c r="B71" s="24" t="inlineStr">
        <is>
          <t>Wycombe</t>
        </is>
      </c>
      <c r="C71" s="24" t="n">
        <v>4</v>
      </c>
      <c r="D71" s="33" t="n">
        <v>1</v>
      </c>
      <c r="E71" s="33" t="n">
        <v>2.25</v>
      </c>
      <c r="F71" s="34" t="n">
        <v>1</v>
      </c>
      <c r="G71" s="34" t="n">
        <v>0.5</v>
      </c>
      <c r="H71" s="34" t="n">
        <v>0.25</v>
      </c>
      <c r="I71" s="34" t="n">
        <v>1</v>
      </c>
      <c r="J71" s="34" t="n">
        <v>0</v>
      </c>
      <c r="K71" s="34" t="n">
        <v>0.5</v>
      </c>
      <c r="L71" s="34" t="n">
        <v>0</v>
      </c>
      <c r="M71" s="34" t="n">
        <v>0</v>
      </c>
      <c r="N71" s="34" t="n">
        <v>0.25</v>
      </c>
      <c r="O71" s="34" t="n">
        <v>0</v>
      </c>
      <c r="P71" s="34" t="n">
        <v>0.75</v>
      </c>
      <c r="Q71" s="34" t="n">
        <v>0.75</v>
      </c>
      <c r="R71" s="34" t="n">
        <v>1</v>
      </c>
      <c r="S71" s="34" t="n">
        <v>0.75</v>
      </c>
      <c r="T71" s="34" t="n">
        <v>0.6153846153846154</v>
      </c>
      <c r="U71" s="33" t="n">
        <v>5</v>
      </c>
      <c r="V71" s="33" t="n">
        <v>5.5</v>
      </c>
      <c r="W71" s="33" t="n">
        <v>10.5</v>
      </c>
      <c r="X71" s="34" t="n">
        <v>1</v>
      </c>
      <c r="Y71" s="34" t="n">
        <v>0.5</v>
      </c>
      <c r="Z71" s="33" t="n">
        <v>11.5</v>
      </c>
      <c r="AA71" s="33" t="n">
        <v>16.25</v>
      </c>
      <c r="AB71" s="33" t="n">
        <v>5</v>
      </c>
      <c r="AC71" s="33" t="n">
        <v>6</v>
      </c>
      <c r="AD71" s="33" t="n">
        <v>1.25</v>
      </c>
    </row>
    <row r="72">
      <c r="A72" s="24" t="inlineStr">
        <is>
          <t>E3</t>
        </is>
      </c>
      <c r="B72" s="24" t="inlineStr">
        <is>
          <t>Accrington</t>
        </is>
      </c>
      <c r="C72" s="24" t="n">
        <v>5</v>
      </c>
      <c r="D72" s="33" t="n">
        <v>1.8</v>
      </c>
      <c r="E72" s="33" t="n">
        <v>2.2</v>
      </c>
      <c r="F72" s="34" t="n">
        <v>1</v>
      </c>
      <c r="G72" s="34" t="n">
        <v>0.8</v>
      </c>
      <c r="H72" s="34" t="n">
        <v>0.8</v>
      </c>
      <c r="I72" s="34" t="n">
        <v>0.8</v>
      </c>
      <c r="J72" s="34" t="n">
        <v>0.8</v>
      </c>
      <c r="K72" s="34" t="n">
        <v>1</v>
      </c>
      <c r="L72" s="34" t="n">
        <v>0</v>
      </c>
      <c r="M72" s="34" t="n">
        <v>0.2</v>
      </c>
      <c r="N72" s="34" t="n">
        <v>0.2</v>
      </c>
      <c r="O72" s="34" t="n">
        <v>0.2</v>
      </c>
      <c r="P72" s="34" t="n">
        <v>0.6</v>
      </c>
      <c r="Q72" s="34" t="n">
        <v>0.8</v>
      </c>
      <c r="R72" s="34" t="n">
        <v>1</v>
      </c>
      <c r="S72" s="34" t="n">
        <v>0.8</v>
      </c>
      <c r="T72" s="34" t="n">
        <v>0.65</v>
      </c>
      <c r="U72" s="33" t="n">
        <v>3.4</v>
      </c>
      <c r="V72" s="33" t="n">
        <v>5.8</v>
      </c>
      <c r="W72" s="33" t="n">
        <v>9.199999999999999</v>
      </c>
      <c r="X72" s="34" t="n">
        <v>0.6</v>
      </c>
      <c r="Y72" s="34" t="n">
        <v>0.2</v>
      </c>
      <c r="Z72" s="33" t="n">
        <v>15.6</v>
      </c>
      <c r="AA72" s="33" t="n">
        <v>15.2</v>
      </c>
      <c r="AB72" s="33" t="n">
        <v>5.6</v>
      </c>
      <c r="AC72" s="33" t="n">
        <v>5.4</v>
      </c>
      <c r="AD72" s="33" t="n">
        <v>2.8</v>
      </c>
    </row>
    <row r="73">
      <c r="A73" s="24" t="inlineStr">
        <is>
          <t>E3</t>
        </is>
      </c>
      <c r="B73" s="24" t="inlineStr">
        <is>
          <t>Barnet</t>
        </is>
      </c>
      <c r="C73" s="24" t="n">
        <v>5</v>
      </c>
      <c r="D73" s="33" t="n">
        <v>2.4</v>
      </c>
      <c r="E73" s="33" t="n">
        <v>1.6</v>
      </c>
      <c r="F73" s="34" t="n">
        <v>1</v>
      </c>
      <c r="G73" s="34" t="n">
        <v>0.8</v>
      </c>
      <c r="H73" s="34" t="n">
        <v>0.8</v>
      </c>
      <c r="I73" s="34" t="n">
        <v>1</v>
      </c>
      <c r="J73" s="34" t="n">
        <v>0.8</v>
      </c>
      <c r="K73" s="34" t="n">
        <v>0.4</v>
      </c>
      <c r="L73" s="34" t="n">
        <v>0</v>
      </c>
      <c r="M73" s="34" t="n">
        <v>0</v>
      </c>
      <c r="N73" s="34" t="n">
        <v>0.6</v>
      </c>
      <c r="O73" s="34" t="n">
        <v>0.4</v>
      </c>
      <c r="P73" s="34" t="n">
        <v>0</v>
      </c>
      <c r="Q73" s="34" t="n">
        <v>0.8</v>
      </c>
      <c r="R73" s="34" t="n">
        <v>0.8</v>
      </c>
      <c r="S73" s="34" t="n">
        <v>1</v>
      </c>
      <c r="T73" s="34" t="n">
        <v>0.4</v>
      </c>
      <c r="U73" s="33" t="n">
        <v>7.2</v>
      </c>
      <c r="V73" s="33" t="n">
        <v>4.2</v>
      </c>
      <c r="W73" s="33" t="n">
        <v>11.4</v>
      </c>
      <c r="X73" s="34" t="n">
        <v>0.8</v>
      </c>
      <c r="Y73" s="34" t="n">
        <v>0.8</v>
      </c>
      <c r="Z73" s="33" t="n">
        <v>16.4</v>
      </c>
      <c r="AA73" s="33" t="n">
        <v>11.4</v>
      </c>
      <c r="AB73" s="33" t="n">
        <v>4.6</v>
      </c>
      <c r="AC73" s="33" t="n">
        <v>4.2</v>
      </c>
      <c r="AD73" s="33" t="n">
        <v>2</v>
      </c>
    </row>
    <row r="74">
      <c r="A74" s="24" t="inlineStr">
        <is>
          <t>E3</t>
        </is>
      </c>
      <c r="B74" s="24" t="inlineStr">
        <is>
          <t>Bristol Rovers</t>
        </is>
      </c>
      <c r="C74" s="24" t="n">
        <v>5</v>
      </c>
      <c r="D74" s="33" t="n">
        <v>2.4</v>
      </c>
      <c r="E74" s="33" t="n">
        <v>1.2</v>
      </c>
      <c r="F74" s="34" t="n">
        <v>0.8</v>
      </c>
      <c r="G74" s="34" t="n">
        <v>0.4</v>
      </c>
      <c r="H74" s="34" t="n">
        <v>0.4</v>
      </c>
      <c r="I74" s="34" t="n">
        <v>0.4</v>
      </c>
      <c r="J74" s="34" t="n">
        <v>0.8</v>
      </c>
      <c r="K74" s="34" t="n">
        <v>0.4</v>
      </c>
      <c r="L74" s="34" t="n">
        <v>0.6</v>
      </c>
      <c r="M74" s="34" t="n">
        <v>0</v>
      </c>
      <c r="N74" s="34" t="n">
        <v>0.8</v>
      </c>
      <c r="O74" s="34" t="n">
        <v>0.2</v>
      </c>
      <c r="P74" s="34" t="n">
        <v>0</v>
      </c>
      <c r="Q74" s="34" t="n">
        <v>0.6</v>
      </c>
      <c r="R74" s="34" t="n">
        <v>1</v>
      </c>
      <c r="S74" s="34" t="n">
        <v>0.6</v>
      </c>
      <c r="T74" s="34" t="n">
        <v>0.3888888888888889</v>
      </c>
      <c r="U74" s="33" t="n">
        <v>6.8</v>
      </c>
      <c r="V74" s="33" t="n">
        <v>3.2</v>
      </c>
      <c r="W74" s="33" t="n">
        <v>10</v>
      </c>
      <c r="X74" s="34" t="n">
        <v>0.6</v>
      </c>
      <c r="Y74" s="34" t="n">
        <v>0.6</v>
      </c>
      <c r="Z74" s="33" t="n">
        <v>20.4</v>
      </c>
      <c r="AA74" s="33" t="n">
        <v>10.4</v>
      </c>
      <c r="AB74" s="33" t="n">
        <v>6</v>
      </c>
      <c r="AC74" s="33" t="n">
        <v>2.4</v>
      </c>
      <c r="AD74" s="33" t="n">
        <v>2</v>
      </c>
    </row>
    <row r="75">
      <c r="A75" s="24" t="inlineStr">
        <is>
          <t>E3</t>
        </is>
      </c>
      <c r="B75" s="24" t="inlineStr">
        <is>
          <t>Cheltenham</t>
        </is>
      </c>
      <c r="C75" s="24" t="n">
        <v>5</v>
      </c>
      <c r="D75" s="33" t="n">
        <v>2</v>
      </c>
      <c r="E75" s="33" t="n">
        <v>1.8</v>
      </c>
      <c r="F75" s="34" t="n">
        <v>1</v>
      </c>
      <c r="G75" s="34" t="n">
        <v>1</v>
      </c>
      <c r="H75" s="34" t="n">
        <v>0.6</v>
      </c>
      <c r="I75" s="34" t="n">
        <v>1</v>
      </c>
      <c r="J75" s="34" t="n">
        <v>0.8</v>
      </c>
      <c r="K75" s="34" t="n">
        <v>0.8</v>
      </c>
      <c r="L75" s="34" t="n">
        <v>0</v>
      </c>
      <c r="M75" s="34" t="n">
        <v>0</v>
      </c>
      <c r="N75" s="34" t="n">
        <v>0.4</v>
      </c>
      <c r="O75" s="34" t="n">
        <v>0.2</v>
      </c>
      <c r="P75" s="34" t="n">
        <v>0.4</v>
      </c>
      <c r="Q75" s="34" t="n">
        <v>1</v>
      </c>
      <c r="R75" s="34" t="n">
        <v>1</v>
      </c>
      <c r="S75" s="34" t="n">
        <v>1</v>
      </c>
      <c r="T75" s="34" t="n">
        <v>0.3684210526315789</v>
      </c>
      <c r="U75" s="33" t="n">
        <v>4.2</v>
      </c>
      <c r="V75" s="33" t="n">
        <v>5.6</v>
      </c>
      <c r="W75" s="33" t="n">
        <v>9.800000000000001</v>
      </c>
      <c r="X75" s="34" t="n">
        <v>0.6</v>
      </c>
      <c r="Y75" s="34" t="n">
        <v>0.2</v>
      </c>
      <c r="Z75" s="33" t="n">
        <v>10</v>
      </c>
      <c r="AA75" s="33" t="n">
        <v>14</v>
      </c>
      <c r="AB75" s="33" t="n">
        <v>4.8</v>
      </c>
      <c r="AC75" s="33" t="n">
        <v>4.2</v>
      </c>
      <c r="AD75" s="33" t="n">
        <v>1.8</v>
      </c>
    </row>
    <row r="76">
      <c r="A76" s="24" t="inlineStr">
        <is>
          <t>E3</t>
        </is>
      </c>
      <c r="B76" s="24" t="inlineStr">
        <is>
          <t>Chesterfield</t>
        </is>
      </c>
      <c r="C76" s="24" t="n">
        <v>5</v>
      </c>
      <c r="D76" s="33" t="n">
        <v>1.2</v>
      </c>
      <c r="E76" s="33" t="n">
        <v>1.4</v>
      </c>
      <c r="F76" s="34" t="n">
        <v>0.6</v>
      </c>
      <c r="G76" s="34" t="n">
        <v>0.4</v>
      </c>
      <c r="H76" s="34" t="n">
        <v>0.2</v>
      </c>
      <c r="I76" s="34" t="n">
        <v>0.6</v>
      </c>
      <c r="J76" s="34" t="n">
        <v>0.2</v>
      </c>
      <c r="K76" s="34" t="n">
        <v>0.4</v>
      </c>
      <c r="L76" s="34" t="n">
        <v>0.2</v>
      </c>
      <c r="M76" s="34" t="n">
        <v>0.2</v>
      </c>
      <c r="N76" s="34" t="n">
        <v>0.4</v>
      </c>
      <c r="O76" s="34" t="n">
        <v>0</v>
      </c>
      <c r="P76" s="34" t="n">
        <v>0.6</v>
      </c>
      <c r="Q76" s="34" t="n">
        <v>0.6</v>
      </c>
      <c r="R76" s="34" t="n">
        <v>1</v>
      </c>
      <c r="S76" s="34" t="n">
        <v>0.6</v>
      </c>
      <c r="T76" s="34" t="n">
        <v>0.5384615384615384</v>
      </c>
      <c r="U76" s="33" t="n">
        <v>3.6</v>
      </c>
      <c r="V76" s="33" t="n">
        <v>3.6</v>
      </c>
      <c r="W76" s="33" t="n">
        <v>7.2</v>
      </c>
      <c r="X76" s="34" t="n">
        <v>0.4</v>
      </c>
      <c r="Y76" s="34" t="n">
        <v>0.2</v>
      </c>
      <c r="Z76" s="33" t="n">
        <v>15</v>
      </c>
      <c r="AA76" s="33" t="n">
        <v>13.4</v>
      </c>
      <c r="AB76" s="33" t="n">
        <v>5</v>
      </c>
      <c r="AC76" s="33" t="n">
        <v>4.2</v>
      </c>
      <c r="AD76" s="33" t="n">
        <v>1.8</v>
      </c>
    </row>
    <row r="77">
      <c r="A77" s="24" t="inlineStr">
        <is>
          <t>E3</t>
        </is>
      </c>
      <c r="B77" s="24" t="inlineStr">
        <is>
          <t>Colchester</t>
        </is>
      </c>
      <c r="C77" s="24" t="n">
        <v>5</v>
      </c>
      <c r="D77" s="33" t="n">
        <v>1.2</v>
      </c>
      <c r="E77" s="33" t="n">
        <v>1.6</v>
      </c>
      <c r="F77" s="34" t="n">
        <v>0.8</v>
      </c>
      <c r="G77" s="34" t="n">
        <v>0.6</v>
      </c>
      <c r="H77" s="34" t="n">
        <v>0.4</v>
      </c>
      <c r="I77" s="34" t="n">
        <v>0.6</v>
      </c>
      <c r="J77" s="34" t="n">
        <v>0.4</v>
      </c>
      <c r="K77" s="34" t="n">
        <v>0.6</v>
      </c>
      <c r="L77" s="34" t="n">
        <v>0.2</v>
      </c>
      <c r="M77" s="34" t="n">
        <v>0.2</v>
      </c>
      <c r="N77" s="34" t="n">
        <v>0.2</v>
      </c>
      <c r="O77" s="34" t="n">
        <v>0.2</v>
      </c>
      <c r="P77" s="34" t="n">
        <v>0.6</v>
      </c>
      <c r="Q77" s="34" t="n">
        <v>0.8</v>
      </c>
      <c r="R77" s="34" t="n">
        <v>0.8</v>
      </c>
      <c r="S77" s="34" t="n">
        <v>1</v>
      </c>
      <c r="T77" s="34" t="n">
        <v>0.4285714285714285</v>
      </c>
      <c r="U77" s="33" t="n">
        <v>5</v>
      </c>
      <c r="V77" s="33" t="n">
        <v>4.2</v>
      </c>
      <c r="W77" s="33" t="n">
        <v>9.199999999999999</v>
      </c>
      <c r="X77" s="34" t="n">
        <v>0.6</v>
      </c>
      <c r="Y77" s="34" t="n">
        <v>0.2</v>
      </c>
      <c r="Z77" s="33" t="n">
        <v>13.2</v>
      </c>
      <c r="AA77" s="33" t="n">
        <v>15</v>
      </c>
      <c r="AB77" s="33" t="n">
        <v>4.4</v>
      </c>
      <c r="AC77" s="33" t="n">
        <v>6.2</v>
      </c>
      <c r="AD77" s="33" t="n">
        <v>0.8</v>
      </c>
    </row>
    <row r="78">
      <c r="A78" s="24" t="inlineStr">
        <is>
          <t>E3</t>
        </is>
      </c>
      <c r="B78" s="24" t="inlineStr">
        <is>
          <t>Crawley</t>
        </is>
      </c>
      <c r="C78" s="24" t="n">
        <v>5</v>
      </c>
      <c r="D78" s="33" t="n">
        <v>1</v>
      </c>
      <c r="E78" s="33" t="n">
        <v>1.6</v>
      </c>
      <c r="F78" s="34" t="n">
        <v>0.8</v>
      </c>
      <c r="G78" s="34" t="n">
        <v>0.4</v>
      </c>
      <c r="H78" s="34" t="n">
        <v>0.2</v>
      </c>
      <c r="I78" s="34" t="n">
        <v>0.6</v>
      </c>
      <c r="J78" s="34" t="n">
        <v>0.4</v>
      </c>
      <c r="K78" s="34" t="n">
        <v>0.4</v>
      </c>
      <c r="L78" s="34" t="n">
        <v>0</v>
      </c>
      <c r="M78" s="34" t="n">
        <v>0.4</v>
      </c>
      <c r="N78" s="34" t="n">
        <v>0.2</v>
      </c>
      <c r="O78" s="34" t="n">
        <v>0.4</v>
      </c>
      <c r="P78" s="34" t="n">
        <v>0.4</v>
      </c>
      <c r="Q78" s="34" t="n">
        <v>0.6</v>
      </c>
      <c r="R78" s="34" t="n">
        <v>0.8</v>
      </c>
      <c r="S78" s="34" t="n">
        <v>0.8</v>
      </c>
      <c r="T78" s="34" t="n">
        <v>0.4615384615384616</v>
      </c>
      <c r="U78" s="33" t="n">
        <v>3.4</v>
      </c>
      <c r="V78" s="33" t="n">
        <v>5</v>
      </c>
      <c r="W78" s="33" t="n">
        <v>8.4</v>
      </c>
      <c r="X78" s="34" t="n">
        <v>0.2</v>
      </c>
      <c r="Y78" s="34" t="n">
        <v>0.2</v>
      </c>
      <c r="Z78" s="33" t="n">
        <v>13.2</v>
      </c>
      <c r="AA78" s="33" t="n">
        <v>14</v>
      </c>
      <c r="AB78" s="33" t="n">
        <v>3.2</v>
      </c>
      <c r="AC78" s="33" t="n">
        <v>3.8</v>
      </c>
      <c r="AD78" s="33" t="n">
        <v>3.4</v>
      </c>
    </row>
    <row r="79">
      <c r="A79" s="24" t="inlineStr">
        <is>
          <t>E3</t>
        </is>
      </c>
      <c r="B79" s="24" t="inlineStr">
        <is>
          <t>Crewe</t>
        </is>
      </c>
      <c r="C79" s="24" t="n">
        <v>5</v>
      </c>
      <c r="D79" s="33" t="n">
        <v>1</v>
      </c>
      <c r="E79" s="33" t="n">
        <v>0.6</v>
      </c>
      <c r="F79" s="34" t="n">
        <v>0.4</v>
      </c>
      <c r="G79" s="34" t="n">
        <v>0.2</v>
      </c>
      <c r="H79" s="34" t="n">
        <v>0.2</v>
      </c>
      <c r="I79" s="34" t="n">
        <v>0.4</v>
      </c>
      <c r="J79" s="34" t="n">
        <v>0.2</v>
      </c>
      <c r="K79" s="34" t="n">
        <v>0.2</v>
      </c>
      <c r="L79" s="34" t="n">
        <v>0.6</v>
      </c>
      <c r="M79" s="34" t="n">
        <v>0.2</v>
      </c>
      <c r="N79" s="34" t="n">
        <v>0</v>
      </c>
      <c r="O79" s="34" t="n">
        <v>0.8</v>
      </c>
      <c r="P79" s="34" t="n">
        <v>0.2</v>
      </c>
      <c r="Q79" s="34" t="n">
        <v>0.2</v>
      </c>
      <c r="R79" s="34" t="n">
        <v>0.4</v>
      </c>
      <c r="S79" s="34" t="n">
        <v>0.6</v>
      </c>
      <c r="T79" s="34" t="n">
        <v>0.375</v>
      </c>
      <c r="U79" s="33" t="n">
        <v>6.6</v>
      </c>
      <c r="V79" s="33" t="n">
        <v>5.2</v>
      </c>
      <c r="W79" s="33" t="n">
        <v>11.8</v>
      </c>
      <c r="X79" s="34" t="n">
        <v>0.8</v>
      </c>
      <c r="Y79" s="34" t="n">
        <v>0.8</v>
      </c>
      <c r="Z79" s="33" t="n">
        <v>15</v>
      </c>
      <c r="AA79" s="33" t="n">
        <v>15.2</v>
      </c>
      <c r="AB79" s="33" t="n">
        <v>4.2</v>
      </c>
      <c r="AC79" s="33" t="n">
        <v>4.6</v>
      </c>
      <c r="AD79" s="33" t="n">
        <v>2</v>
      </c>
    </row>
    <row r="80">
      <c r="A80" s="24" t="inlineStr">
        <is>
          <t>E3</t>
        </is>
      </c>
      <c r="B80" s="24" t="inlineStr">
        <is>
          <t>Exeter</t>
        </is>
      </c>
      <c r="C80" s="24" t="n">
        <v>5</v>
      </c>
      <c r="D80" s="33" t="n">
        <v>0.8</v>
      </c>
      <c r="E80" s="33" t="n">
        <v>0.8</v>
      </c>
      <c r="F80" s="34" t="n">
        <v>0.6</v>
      </c>
      <c r="G80" s="34" t="n">
        <v>0.2</v>
      </c>
      <c r="H80" s="34" t="n">
        <v>0</v>
      </c>
      <c r="I80" s="34" t="n">
        <v>0.4</v>
      </c>
      <c r="J80" s="34" t="n">
        <v>0.2</v>
      </c>
      <c r="K80" s="34" t="n">
        <v>0.2</v>
      </c>
      <c r="L80" s="34" t="n">
        <v>0.4</v>
      </c>
      <c r="M80" s="34" t="n">
        <v>0.4</v>
      </c>
      <c r="N80" s="34" t="n">
        <v>0.2</v>
      </c>
      <c r="O80" s="34" t="n">
        <v>0.4</v>
      </c>
      <c r="P80" s="34" t="n">
        <v>0.4</v>
      </c>
      <c r="Q80" s="34" t="n">
        <v>0.2</v>
      </c>
      <c r="R80" s="34" t="n">
        <v>0.6</v>
      </c>
      <c r="S80" s="34" t="n">
        <v>0.4</v>
      </c>
      <c r="T80" s="34" t="n">
        <v>0.5</v>
      </c>
      <c r="U80" s="33" t="n">
        <v>4.4</v>
      </c>
      <c r="V80" s="33" t="n">
        <v>4.8</v>
      </c>
      <c r="W80" s="33" t="n">
        <v>9.199999999999999</v>
      </c>
      <c r="X80" s="34" t="n">
        <v>0.8</v>
      </c>
      <c r="Y80" s="34" t="n">
        <v>0.4</v>
      </c>
      <c r="Z80" s="33" t="n">
        <v>11.4</v>
      </c>
      <c r="AA80" s="33" t="n">
        <v>12.8</v>
      </c>
      <c r="AB80" s="33" t="n">
        <v>3.4</v>
      </c>
      <c r="AC80" s="33" t="n">
        <v>4</v>
      </c>
      <c r="AD80" s="33" t="n">
        <v>1.6</v>
      </c>
    </row>
    <row r="81">
      <c r="A81" s="24" t="inlineStr">
        <is>
          <t>E3</t>
        </is>
      </c>
      <c r="B81" s="24" t="inlineStr">
        <is>
          <t>Fleetwood</t>
        </is>
      </c>
      <c r="C81" s="24" t="n">
        <v>5</v>
      </c>
      <c r="D81" s="33" t="n">
        <v>1.2</v>
      </c>
      <c r="E81" s="33" t="n">
        <v>0.6</v>
      </c>
      <c r="F81" s="34" t="n">
        <v>0.6</v>
      </c>
      <c r="G81" s="34" t="n">
        <v>0.2</v>
      </c>
      <c r="H81" s="34" t="n">
        <v>0.2</v>
      </c>
      <c r="I81" s="34" t="n">
        <v>0.4</v>
      </c>
      <c r="J81" s="34" t="n">
        <v>0.4</v>
      </c>
      <c r="K81" s="34" t="n">
        <v>0.2</v>
      </c>
      <c r="L81" s="34" t="n">
        <v>0.6</v>
      </c>
      <c r="M81" s="34" t="n">
        <v>0.2</v>
      </c>
      <c r="N81" s="34" t="n">
        <v>0.4</v>
      </c>
      <c r="O81" s="34" t="n">
        <v>0.4</v>
      </c>
      <c r="P81" s="34" t="n">
        <v>0.2</v>
      </c>
      <c r="Q81" s="34" t="n">
        <v>0.6</v>
      </c>
      <c r="R81" s="34" t="n">
        <v>0.8</v>
      </c>
      <c r="S81" s="34" t="n">
        <v>0.6</v>
      </c>
      <c r="T81" s="34" t="n">
        <v>0.5555555555555556</v>
      </c>
      <c r="U81" s="33" t="n">
        <v>5.2</v>
      </c>
      <c r="V81" s="33" t="n">
        <v>4.4</v>
      </c>
      <c r="W81" s="33" t="n">
        <v>9.6</v>
      </c>
      <c r="X81" s="34" t="n">
        <v>0.6</v>
      </c>
      <c r="Y81" s="34" t="n">
        <v>0.6</v>
      </c>
      <c r="Z81" s="33" t="n">
        <v>13.6</v>
      </c>
      <c r="AA81" s="33" t="n">
        <v>12.2</v>
      </c>
      <c r="AB81" s="33" t="n">
        <v>3.4</v>
      </c>
      <c r="AC81" s="33" t="n">
        <v>3</v>
      </c>
      <c r="AD81" s="33" t="n">
        <v>2.4</v>
      </c>
    </row>
    <row r="82">
      <c r="A82" s="24" t="inlineStr">
        <is>
          <t>E3</t>
        </is>
      </c>
      <c r="B82" s="24" t="inlineStr">
        <is>
          <t>Gillingham</t>
        </is>
      </c>
      <c r="C82" s="24" t="n">
        <v>5</v>
      </c>
      <c r="D82" s="33" t="n">
        <v>1.2</v>
      </c>
      <c r="E82" s="33" t="n">
        <v>1.2</v>
      </c>
      <c r="F82" s="34" t="n">
        <v>0.8</v>
      </c>
      <c r="G82" s="34" t="n">
        <v>0.4</v>
      </c>
      <c r="H82" s="34" t="n">
        <v>0.2</v>
      </c>
      <c r="I82" s="34" t="n">
        <v>0.6</v>
      </c>
      <c r="J82" s="34" t="n">
        <v>0.2</v>
      </c>
      <c r="K82" s="34" t="n">
        <v>0.2</v>
      </c>
      <c r="L82" s="34" t="n">
        <v>0.2</v>
      </c>
      <c r="M82" s="34" t="n">
        <v>0.4</v>
      </c>
      <c r="N82" s="34" t="n">
        <v>0.2</v>
      </c>
      <c r="O82" s="34" t="n">
        <v>0.6</v>
      </c>
      <c r="P82" s="34" t="n">
        <v>0.2</v>
      </c>
      <c r="Q82" s="34" t="n">
        <v>0.4</v>
      </c>
      <c r="R82" s="34" t="n">
        <v>0.6</v>
      </c>
      <c r="S82" s="34" t="n">
        <v>0.6</v>
      </c>
      <c r="T82" s="34" t="n">
        <v>0.3333333333333333</v>
      </c>
      <c r="U82" s="33" t="n">
        <v>4</v>
      </c>
      <c r="V82" s="33" t="n">
        <v>7.4</v>
      </c>
      <c r="W82" s="33" t="n">
        <v>11.4</v>
      </c>
      <c r="X82" s="34" t="n">
        <v>0.8</v>
      </c>
      <c r="Y82" s="34" t="n">
        <v>0.6</v>
      </c>
      <c r="Z82" s="33" t="n">
        <v>12</v>
      </c>
      <c r="AA82" s="33" t="n">
        <v>14</v>
      </c>
      <c r="AB82" s="33" t="n">
        <v>4</v>
      </c>
      <c r="AC82" s="33" t="n">
        <v>4</v>
      </c>
      <c r="AD82" s="33" t="n">
        <v>2.2</v>
      </c>
    </row>
    <row r="83">
      <c r="A83" s="24" t="inlineStr">
        <is>
          <t>E3</t>
        </is>
      </c>
      <c r="B83" s="24" t="inlineStr">
        <is>
          <t>Grimsby</t>
        </is>
      </c>
      <c r="C83" s="24" t="n">
        <v>5</v>
      </c>
      <c r="D83" s="33" t="n">
        <v>1.4</v>
      </c>
      <c r="E83" s="33" t="n">
        <v>1.2</v>
      </c>
      <c r="F83" s="34" t="n">
        <v>0.6</v>
      </c>
      <c r="G83" s="34" t="n">
        <v>0.6</v>
      </c>
      <c r="H83" s="34" t="n">
        <v>0.6</v>
      </c>
      <c r="I83" s="34" t="n">
        <v>0.6</v>
      </c>
      <c r="J83" s="34" t="n">
        <v>0.6</v>
      </c>
      <c r="K83" s="34" t="n">
        <v>0.6</v>
      </c>
      <c r="L83" s="34" t="n">
        <v>0.4</v>
      </c>
      <c r="M83" s="34" t="n">
        <v>0.2</v>
      </c>
      <c r="N83" s="34" t="n">
        <v>0.4</v>
      </c>
      <c r="O83" s="34" t="n">
        <v>0.4</v>
      </c>
      <c r="P83" s="34" t="n">
        <v>0.2</v>
      </c>
      <c r="Q83" s="34" t="n">
        <v>0.6</v>
      </c>
      <c r="R83" s="34" t="n">
        <v>0.8</v>
      </c>
      <c r="S83" s="34" t="n">
        <v>0.6</v>
      </c>
      <c r="T83" s="34" t="n">
        <v>0.6153846153846154</v>
      </c>
      <c r="U83" s="33" t="n">
        <v>7</v>
      </c>
      <c r="V83" s="33" t="n">
        <v>4.2</v>
      </c>
      <c r="W83" s="33" t="n">
        <v>11.2</v>
      </c>
      <c r="X83" s="34" t="n">
        <v>1</v>
      </c>
      <c r="Y83" s="34" t="n">
        <v>0.4</v>
      </c>
      <c r="Z83" s="33" t="n">
        <v>16</v>
      </c>
      <c r="AA83" s="33" t="n">
        <v>11</v>
      </c>
      <c r="AB83" s="33" t="n">
        <v>4.4</v>
      </c>
      <c r="AC83" s="33" t="n">
        <v>3.4</v>
      </c>
      <c r="AD83" s="33" t="n">
        <v>1.2</v>
      </c>
    </row>
    <row r="84">
      <c r="A84" s="24" t="inlineStr">
        <is>
          <t>E3</t>
        </is>
      </c>
      <c r="B84" s="24" t="inlineStr">
        <is>
          <t>Newport</t>
        </is>
      </c>
      <c r="C84" s="24" t="n">
        <v>5</v>
      </c>
      <c r="D84" s="33" t="n">
        <v>1.8</v>
      </c>
      <c r="E84" s="33" t="n">
        <v>2</v>
      </c>
      <c r="F84" s="34" t="n">
        <v>0.8</v>
      </c>
      <c r="G84" s="34" t="n">
        <v>0.8</v>
      </c>
      <c r="H84" s="34" t="n">
        <v>0.4</v>
      </c>
      <c r="I84" s="34" t="n">
        <v>0.6</v>
      </c>
      <c r="J84" s="34" t="n">
        <v>0.6</v>
      </c>
      <c r="K84" s="34" t="n">
        <v>0.6</v>
      </c>
      <c r="L84" s="34" t="n">
        <v>0.2</v>
      </c>
      <c r="M84" s="34" t="n">
        <v>0.2</v>
      </c>
      <c r="N84" s="34" t="n">
        <v>0.4</v>
      </c>
      <c r="O84" s="34" t="n">
        <v>0.6</v>
      </c>
      <c r="P84" s="34" t="n">
        <v>0</v>
      </c>
      <c r="Q84" s="34" t="n">
        <v>0.6</v>
      </c>
      <c r="R84" s="34" t="n">
        <v>0.6</v>
      </c>
      <c r="S84" s="34" t="n">
        <v>1</v>
      </c>
      <c r="T84" s="34" t="n">
        <v>0.2631578947368421</v>
      </c>
      <c r="U84" s="33" t="n">
        <v>2.8</v>
      </c>
      <c r="V84" s="33" t="n">
        <v>7</v>
      </c>
      <c r="W84" s="33" t="n">
        <v>9.800000000000001</v>
      </c>
      <c r="X84" s="34" t="n">
        <v>0.8</v>
      </c>
      <c r="Y84" s="34" t="n">
        <v>0.4</v>
      </c>
      <c r="Z84" s="33" t="n">
        <v>7.8</v>
      </c>
      <c r="AA84" s="33" t="n">
        <v>17.2</v>
      </c>
      <c r="AB84" s="33" t="n">
        <v>3.4</v>
      </c>
      <c r="AC84" s="33" t="n">
        <v>5</v>
      </c>
      <c r="AD84" s="33" t="n">
        <v>2</v>
      </c>
    </row>
    <row r="85">
      <c r="A85" s="24" t="inlineStr">
        <is>
          <t>E3</t>
        </is>
      </c>
      <c r="B85" s="24" t="inlineStr">
        <is>
          <t>Northampton</t>
        </is>
      </c>
      <c r="C85" s="24" t="n">
        <v>5</v>
      </c>
      <c r="D85" s="33" t="n">
        <v>0.6</v>
      </c>
      <c r="E85" s="33" t="n">
        <v>0.6</v>
      </c>
      <c r="F85" s="34" t="n">
        <v>0.4</v>
      </c>
      <c r="G85" s="34" t="n">
        <v>0</v>
      </c>
      <c r="H85" s="34" t="n">
        <v>0</v>
      </c>
      <c r="I85" s="34" t="n">
        <v>0.4</v>
      </c>
      <c r="J85" s="34" t="n">
        <v>0</v>
      </c>
      <c r="K85" s="34" t="n">
        <v>0</v>
      </c>
      <c r="L85" s="34" t="n">
        <v>0.4</v>
      </c>
      <c r="M85" s="34" t="n">
        <v>0.4</v>
      </c>
      <c r="N85" s="34" t="n">
        <v>0.2</v>
      </c>
      <c r="O85" s="34" t="n">
        <v>0.8</v>
      </c>
      <c r="P85" s="34" t="n">
        <v>0</v>
      </c>
      <c r="Q85" s="34" t="n">
        <v>0.2</v>
      </c>
      <c r="R85" s="34" t="n">
        <v>0.4</v>
      </c>
      <c r="S85" s="34" t="n">
        <v>0.6</v>
      </c>
      <c r="T85" s="34" t="n">
        <v>0.5</v>
      </c>
      <c r="U85" s="33" t="n">
        <v>5.2</v>
      </c>
      <c r="V85" s="33" t="n">
        <v>3.2</v>
      </c>
      <c r="W85" s="33" t="n">
        <v>8.4</v>
      </c>
      <c r="X85" s="34" t="n">
        <v>0.4</v>
      </c>
      <c r="Y85" s="34" t="n">
        <v>0.4</v>
      </c>
      <c r="Z85" s="33" t="n">
        <v>9.4</v>
      </c>
      <c r="AA85" s="33" t="n">
        <v>9.4</v>
      </c>
      <c r="AB85" s="33" t="n">
        <v>3.4</v>
      </c>
      <c r="AC85" s="33" t="n">
        <v>2.6</v>
      </c>
      <c r="AD85" s="33" t="n">
        <v>2</v>
      </c>
    </row>
    <row r="86">
      <c r="A86" s="24" t="inlineStr">
        <is>
          <t>E3</t>
        </is>
      </c>
      <c r="B86" s="24" t="inlineStr">
        <is>
          <t>Oldham</t>
        </is>
      </c>
      <c r="C86" s="24" t="n">
        <v>5</v>
      </c>
      <c r="D86" s="33" t="n">
        <v>1.4</v>
      </c>
      <c r="E86" s="33" t="n">
        <v>1</v>
      </c>
      <c r="F86" s="34" t="n">
        <v>1</v>
      </c>
      <c r="G86" s="34" t="n">
        <v>0.4</v>
      </c>
      <c r="H86" s="34" t="n">
        <v>0</v>
      </c>
      <c r="I86" s="34" t="n">
        <v>0.4</v>
      </c>
      <c r="J86" s="34" t="n">
        <v>0.4</v>
      </c>
      <c r="K86" s="34" t="n">
        <v>0.4</v>
      </c>
      <c r="L86" s="34" t="n">
        <v>0.4</v>
      </c>
      <c r="M86" s="34" t="n">
        <v>0.2</v>
      </c>
      <c r="N86" s="34" t="n">
        <v>0.6</v>
      </c>
      <c r="O86" s="34" t="n">
        <v>0.2</v>
      </c>
      <c r="P86" s="34" t="n">
        <v>0.2</v>
      </c>
      <c r="Q86" s="34" t="n">
        <v>0.8</v>
      </c>
      <c r="R86" s="34" t="n">
        <v>0.8</v>
      </c>
      <c r="S86" s="34" t="n">
        <v>1</v>
      </c>
      <c r="T86" s="34" t="n">
        <v>0.3333333333333333</v>
      </c>
      <c r="U86" s="33" t="n">
        <v>6.2</v>
      </c>
      <c r="V86" s="33" t="n">
        <v>5.4</v>
      </c>
      <c r="W86" s="33" t="n">
        <v>11.6</v>
      </c>
      <c r="X86" s="34" t="n">
        <v>0.8</v>
      </c>
      <c r="Y86" s="34" t="n">
        <v>0.6</v>
      </c>
      <c r="Z86" s="33" t="n">
        <v>15.4</v>
      </c>
      <c r="AA86" s="33" t="n">
        <v>11.6</v>
      </c>
      <c r="AB86" s="33" t="n">
        <v>4.6</v>
      </c>
      <c r="AC86" s="33" t="n">
        <v>3</v>
      </c>
      <c r="AD86" s="33" t="n">
        <v>2.2</v>
      </c>
    </row>
    <row r="87">
      <c r="A87" s="24" t="inlineStr">
        <is>
          <t>E3</t>
        </is>
      </c>
      <c r="B87" s="24" t="inlineStr">
        <is>
          <t>Port Vale</t>
        </is>
      </c>
      <c r="C87" s="24" t="n">
        <v>5</v>
      </c>
      <c r="D87" s="33" t="n">
        <v>0.4</v>
      </c>
      <c r="E87" s="33" t="n">
        <v>1.4</v>
      </c>
      <c r="F87" s="34" t="n">
        <v>0.6</v>
      </c>
      <c r="G87" s="34" t="n">
        <v>0.2</v>
      </c>
      <c r="H87" s="34" t="n">
        <v>0.2</v>
      </c>
      <c r="I87" s="34" t="n">
        <v>0.4</v>
      </c>
      <c r="J87" s="34" t="n">
        <v>0</v>
      </c>
      <c r="K87" s="34" t="n">
        <v>0.4</v>
      </c>
      <c r="L87" s="34" t="n">
        <v>0.2</v>
      </c>
      <c r="M87" s="34" t="n">
        <v>0.6</v>
      </c>
      <c r="N87" s="34" t="n">
        <v>0.2</v>
      </c>
      <c r="O87" s="34" t="n">
        <v>0.8</v>
      </c>
      <c r="P87" s="34" t="n">
        <v>0</v>
      </c>
      <c r="Q87" s="34" t="n">
        <v>0.4</v>
      </c>
      <c r="R87" s="34" t="n">
        <v>0.4</v>
      </c>
      <c r="S87" s="34" t="n">
        <v>0.8</v>
      </c>
      <c r="T87" s="34" t="n">
        <v>0.3333333333333333</v>
      </c>
      <c r="U87" s="33" t="n">
        <v>4.6</v>
      </c>
      <c r="V87" s="33" t="n">
        <v>4.2</v>
      </c>
      <c r="W87" s="33" t="n">
        <v>8.800000000000001</v>
      </c>
      <c r="X87" s="34" t="n">
        <v>0.4</v>
      </c>
      <c r="Y87" s="34" t="n">
        <v>0.4</v>
      </c>
      <c r="Z87" s="33" t="n">
        <v>10.8</v>
      </c>
      <c r="AA87" s="33" t="n">
        <v>10.6</v>
      </c>
      <c r="AB87" s="33" t="n">
        <v>3</v>
      </c>
      <c r="AC87" s="33" t="n">
        <v>3.6</v>
      </c>
      <c r="AD87" s="33" t="n">
        <v>1.8</v>
      </c>
    </row>
    <row r="88">
      <c r="A88" s="24" t="inlineStr">
        <is>
          <t>E3</t>
        </is>
      </c>
      <c r="B88" s="24" t="inlineStr">
        <is>
          <t>Rochdale</t>
        </is>
      </c>
      <c r="C88" s="24" t="n">
        <v>5</v>
      </c>
      <c r="D88" s="33" t="n">
        <v>1</v>
      </c>
      <c r="E88" s="33" t="n">
        <v>2</v>
      </c>
      <c r="F88" s="34" t="n">
        <v>0.8</v>
      </c>
      <c r="G88" s="34" t="n">
        <v>0.8</v>
      </c>
      <c r="H88" s="34" t="n">
        <v>0.2</v>
      </c>
      <c r="I88" s="34" t="n">
        <v>0.4</v>
      </c>
      <c r="J88" s="34" t="n">
        <v>0.2</v>
      </c>
      <c r="K88" s="34" t="n">
        <v>0.6</v>
      </c>
      <c r="L88" s="34" t="n">
        <v>0.2</v>
      </c>
      <c r="M88" s="34" t="n">
        <v>0.4</v>
      </c>
      <c r="N88" s="34" t="n">
        <v>0.2</v>
      </c>
      <c r="O88" s="34" t="n">
        <v>0.2</v>
      </c>
      <c r="P88" s="34" t="n">
        <v>0.6</v>
      </c>
      <c r="Q88" s="34" t="n">
        <v>0.8</v>
      </c>
      <c r="R88" s="34" t="n">
        <v>0.8</v>
      </c>
      <c r="S88" s="34" t="n">
        <v>1</v>
      </c>
      <c r="T88" s="34" t="n">
        <v>0.4</v>
      </c>
      <c r="U88" s="33" t="n">
        <v>4.2</v>
      </c>
      <c r="V88" s="33" t="n">
        <v>5.2</v>
      </c>
      <c r="W88" s="33" t="n">
        <v>9.4</v>
      </c>
      <c r="X88" s="34" t="n">
        <v>0.4</v>
      </c>
      <c r="Y88" s="34" t="n">
        <v>0.4</v>
      </c>
      <c r="Z88" s="33" t="n">
        <v>7.4</v>
      </c>
      <c r="AA88" s="33" t="n">
        <v>13.4</v>
      </c>
      <c r="AB88" s="33" t="n">
        <v>2.8</v>
      </c>
      <c r="AC88" s="33" t="n">
        <v>4.8</v>
      </c>
      <c r="AD88" s="33" t="n">
        <v>3.4</v>
      </c>
    </row>
    <row r="89">
      <c r="A89" s="24" t="inlineStr">
        <is>
          <t>E3</t>
        </is>
      </c>
      <c r="B89" s="24" t="inlineStr">
        <is>
          <t>Rotherham</t>
        </is>
      </c>
      <c r="C89" s="24" t="n">
        <v>5</v>
      </c>
      <c r="D89" s="33" t="n">
        <v>1.2</v>
      </c>
      <c r="E89" s="33" t="n">
        <v>1.4</v>
      </c>
      <c r="F89" s="34" t="n">
        <v>0.8</v>
      </c>
      <c r="G89" s="34" t="n">
        <v>0.6</v>
      </c>
      <c r="H89" s="34" t="n">
        <v>0.2</v>
      </c>
      <c r="I89" s="34" t="n">
        <v>0.8</v>
      </c>
      <c r="J89" s="34" t="n">
        <v>0.4</v>
      </c>
      <c r="K89" s="34" t="n">
        <v>0.4</v>
      </c>
      <c r="L89" s="34" t="n">
        <v>0</v>
      </c>
      <c r="M89" s="34" t="n">
        <v>0.2</v>
      </c>
      <c r="N89" s="34" t="n">
        <v>0.2</v>
      </c>
      <c r="O89" s="34" t="n">
        <v>0.2</v>
      </c>
      <c r="P89" s="34" t="n">
        <v>0.6</v>
      </c>
      <c r="Q89" s="34" t="n">
        <v>0.6</v>
      </c>
      <c r="R89" s="34" t="n">
        <v>1</v>
      </c>
      <c r="S89" s="34" t="n">
        <v>0.6</v>
      </c>
      <c r="T89" s="34" t="n">
        <v>0.4615384615384616</v>
      </c>
      <c r="U89" s="33" t="n">
        <v>3.8</v>
      </c>
      <c r="V89" s="33" t="n">
        <v>5.2</v>
      </c>
      <c r="W89" s="33" t="n">
        <v>9</v>
      </c>
      <c r="X89" s="34" t="n">
        <v>0.6</v>
      </c>
      <c r="Y89" s="34" t="n">
        <v>0.4</v>
      </c>
      <c r="Z89" s="33" t="n">
        <v>12.6</v>
      </c>
      <c r="AA89" s="33" t="n">
        <v>10.8</v>
      </c>
      <c r="AB89" s="33" t="n">
        <v>3.2</v>
      </c>
      <c r="AC89" s="33" t="n">
        <v>4</v>
      </c>
      <c r="AD89" s="33" t="n">
        <v>2</v>
      </c>
    </row>
    <row r="90">
      <c r="A90" s="24" t="inlineStr">
        <is>
          <t>E3</t>
        </is>
      </c>
      <c r="B90" s="24" t="inlineStr">
        <is>
          <t>Salford</t>
        </is>
      </c>
      <c r="C90" s="24" t="n">
        <v>5</v>
      </c>
      <c r="D90" s="33" t="n">
        <v>0.8</v>
      </c>
      <c r="E90" s="33" t="n">
        <v>1.2</v>
      </c>
      <c r="F90" s="34" t="n">
        <v>0.4</v>
      </c>
      <c r="G90" s="34" t="n">
        <v>0.4</v>
      </c>
      <c r="H90" s="34" t="n">
        <v>0.2</v>
      </c>
      <c r="I90" s="34" t="n">
        <v>0.4</v>
      </c>
      <c r="J90" s="34" t="n">
        <v>0.2</v>
      </c>
      <c r="K90" s="34" t="n">
        <v>0.2</v>
      </c>
      <c r="L90" s="34" t="n">
        <v>0.2</v>
      </c>
      <c r="M90" s="34" t="n">
        <v>0.4</v>
      </c>
      <c r="N90" s="34" t="n">
        <v>0</v>
      </c>
      <c r="O90" s="34" t="n">
        <v>0.6</v>
      </c>
      <c r="P90" s="34" t="n">
        <v>0.4</v>
      </c>
      <c r="Q90" s="34" t="n">
        <v>0.2</v>
      </c>
      <c r="R90" s="34" t="n">
        <v>0.4</v>
      </c>
      <c r="S90" s="34" t="n">
        <v>0.8</v>
      </c>
      <c r="T90" s="34" t="n">
        <v>0.3</v>
      </c>
      <c r="U90" s="33" t="n">
        <v>5.8</v>
      </c>
      <c r="V90" s="33" t="n">
        <v>3.6</v>
      </c>
      <c r="W90" s="33" t="n">
        <v>9.4</v>
      </c>
      <c r="X90" s="34" t="n">
        <v>0.6</v>
      </c>
      <c r="Y90" s="34" t="n">
        <v>0.4</v>
      </c>
      <c r="Z90" s="33" t="n">
        <v>15.4</v>
      </c>
      <c r="AA90" s="33" t="n">
        <v>12</v>
      </c>
      <c r="AB90" s="33" t="n">
        <v>3.2</v>
      </c>
      <c r="AC90" s="33" t="n">
        <v>3.4</v>
      </c>
      <c r="AD90" s="33" t="n">
        <v>1.4</v>
      </c>
    </row>
    <row r="91">
      <c r="A91" s="24" t="inlineStr">
        <is>
          <t>E3</t>
        </is>
      </c>
      <c r="B91" s="24" t="inlineStr">
        <is>
          <t>Shrewsbury</t>
        </is>
      </c>
      <c r="C91" s="24" t="n">
        <v>5</v>
      </c>
      <c r="D91" s="33" t="n">
        <v>0.4</v>
      </c>
      <c r="E91" s="33" t="n">
        <v>2</v>
      </c>
      <c r="F91" s="34" t="n">
        <v>0.8</v>
      </c>
      <c r="G91" s="34" t="n">
        <v>0.4</v>
      </c>
      <c r="H91" s="34" t="n">
        <v>0.2</v>
      </c>
      <c r="I91" s="34" t="n">
        <v>0.2</v>
      </c>
      <c r="J91" s="34" t="n">
        <v>0</v>
      </c>
      <c r="K91" s="34" t="n">
        <v>0.8</v>
      </c>
      <c r="L91" s="34" t="n">
        <v>0.2</v>
      </c>
      <c r="M91" s="34" t="n">
        <v>0.6</v>
      </c>
      <c r="N91" s="34" t="n">
        <v>0</v>
      </c>
      <c r="O91" s="34" t="n">
        <v>0.4</v>
      </c>
      <c r="P91" s="34" t="n">
        <v>0.6</v>
      </c>
      <c r="Q91" s="34" t="n">
        <v>0.8</v>
      </c>
      <c r="R91" s="34" t="n">
        <v>0.8</v>
      </c>
      <c r="S91" s="34" t="n">
        <v>1</v>
      </c>
      <c r="T91" s="34" t="n">
        <v>0.5</v>
      </c>
      <c r="U91" s="33" t="n">
        <v>4.8</v>
      </c>
      <c r="V91" s="33" t="n">
        <v>3.8</v>
      </c>
      <c r="W91" s="33" t="n">
        <v>8.6</v>
      </c>
      <c r="X91" s="34" t="n">
        <v>0.2</v>
      </c>
      <c r="Y91" s="34" t="n">
        <v>0.2</v>
      </c>
      <c r="Z91" s="33" t="n">
        <v>12</v>
      </c>
      <c r="AA91" s="33" t="n">
        <v>10.4</v>
      </c>
      <c r="AB91" s="33" t="n">
        <v>2.8</v>
      </c>
      <c r="AC91" s="33" t="n">
        <v>2.8</v>
      </c>
      <c r="AD91" s="33" t="n">
        <v>2.6</v>
      </c>
    </row>
    <row r="92">
      <c r="A92" s="24" t="inlineStr">
        <is>
          <t>E3</t>
        </is>
      </c>
      <c r="B92" s="24" t="inlineStr">
        <is>
          <t>Swindon</t>
        </is>
      </c>
      <c r="C92" s="24" t="n">
        <v>5</v>
      </c>
      <c r="D92" s="33" t="n">
        <v>1.6</v>
      </c>
      <c r="E92" s="33" t="n">
        <v>1.2</v>
      </c>
      <c r="F92" s="34" t="n">
        <v>0.8</v>
      </c>
      <c r="G92" s="34" t="n">
        <v>0.8</v>
      </c>
      <c r="H92" s="34" t="n">
        <v>0.4</v>
      </c>
      <c r="I92" s="34" t="n">
        <v>0.6</v>
      </c>
      <c r="J92" s="34" t="n">
        <v>0.6</v>
      </c>
      <c r="K92" s="34" t="n">
        <v>0.2</v>
      </c>
      <c r="L92" s="34" t="n">
        <v>0.2</v>
      </c>
      <c r="M92" s="34" t="n">
        <v>0.4</v>
      </c>
      <c r="N92" s="34" t="n">
        <v>0.2</v>
      </c>
      <c r="O92" s="34" t="n">
        <v>0.4</v>
      </c>
      <c r="P92" s="34" t="n">
        <v>0.4</v>
      </c>
      <c r="Q92" s="34" t="n">
        <v>0.8</v>
      </c>
      <c r="R92" s="34" t="n">
        <v>0.8</v>
      </c>
      <c r="S92" s="34" t="n">
        <v>0.8</v>
      </c>
      <c r="T92" s="34" t="n">
        <v>0.3571428571428572</v>
      </c>
      <c r="U92" s="33" t="n">
        <v>4.2</v>
      </c>
      <c r="V92" s="33" t="n">
        <v>7.8</v>
      </c>
      <c r="W92" s="33" t="n">
        <v>12</v>
      </c>
      <c r="X92" s="34" t="n">
        <v>0.8</v>
      </c>
      <c r="Y92" s="34" t="n">
        <v>0.6</v>
      </c>
      <c r="Z92" s="33" t="n">
        <v>8</v>
      </c>
      <c r="AA92" s="33" t="n">
        <v>15.4</v>
      </c>
      <c r="AB92" s="33" t="n">
        <v>3.2</v>
      </c>
      <c r="AC92" s="33" t="n">
        <v>5.2</v>
      </c>
      <c r="AD92" s="33" t="n">
        <v>1.8</v>
      </c>
    </row>
    <row r="93">
      <c r="A93" s="24" t="inlineStr">
        <is>
          <t>E3</t>
        </is>
      </c>
      <c r="B93" s="24" t="inlineStr">
        <is>
          <t>Tranmere</t>
        </is>
      </c>
      <c r="C93" s="24" t="n">
        <v>5</v>
      </c>
      <c r="D93" s="33" t="n">
        <v>1.8</v>
      </c>
      <c r="E93" s="33" t="n">
        <v>1</v>
      </c>
      <c r="F93" s="34" t="n">
        <v>1</v>
      </c>
      <c r="G93" s="34" t="n">
        <v>0.4</v>
      </c>
      <c r="H93" s="34" t="n">
        <v>0.4</v>
      </c>
      <c r="I93" s="34" t="n">
        <v>0.6</v>
      </c>
      <c r="J93" s="34" t="n">
        <v>0.8</v>
      </c>
      <c r="K93" s="34" t="n">
        <v>0.4</v>
      </c>
      <c r="L93" s="34" t="n">
        <v>0.4</v>
      </c>
      <c r="M93" s="34" t="n">
        <v>0</v>
      </c>
      <c r="N93" s="34" t="n">
        <v>0.6</v>
      </c>
      <c r="O93" s="34" t="n">
        <v>0</v>
      </c>
      <c r="P93" s="34" t="n">
        <v>0.4</v>
      </c>
      <c r="Q93" s="34" t="n">
        <v>1</v>
      </c>
      <c r="R93" s="34" t="n">
        <v>1</v>
      </c>
      <c r="S93" s="34" t="n">
        <v>1</v>
      </c>
      <c r="T93" s="34" t="n">
        <v>0.3571428571428572</v>
      </c>
      <c r="U93" s="33" t="n">
        <v>3.2</v>
      </c>
      <c r="V93" s="33" t="n">
        <v>5.4</v>
      </c>
      <c r="W93" s="33" t="n">
        <v>8.6</v>
      </c>
      <c r="X93" s="34" t="n">
        <v>0.4</v>
      </c>
      <c r="Y93" s="34" t="n">
        <v>0.2</v>
      </c>
      <c r="Z93" s="33" t="n">
        <v>9.800000000000001</v>
      </c>
      <c r="AA93" s="33" t="n">
        <v>14.2</v>
      </c>
      <c r="AB93" s="33" t="n">
        <v>4.2</v>
      </c>
      <c r="AC93" s="33" t="n">
        <v>4.4</v>
      </c>
      <c r="AD93" s="33" t="n">
        <v>3.2</v>
      </c>
    </row>
    <row r="94">
      <c r="A94" s="24" t="inlineStr">
        <is>
          <t>E3</t>
        </is>
      </c>
      <c r="B94" s="24" t="inlineStr">
        <is>
          <t>Walsall</t>
        </is>
      </c>
      <c r="C94" s="24" t="n">
        <v>5</v>
      </c>
      <c r="D94" s="33" t="n">
        <v>1.6</v>
      </c>
      <c r="E94" s="33" t="n">
        <v>0.8</v>
      </c>
      <c r="F94" s="34" t="n">
        <v>0.6</v>
      </c>
      <c r="G94" s="34" t="n">
        <v>0.6</v>
      </c>
      <c r="H94" s="34" t="n">
        <v>0.4</v>
      </c>
      <c r="I94" s="34" t="n">
        <v>0.4</v>
      </c>
      <c r="J94" s="34" t="n">
        <v>0.6</v>
      </c>
      <c r="K94" s="34" t="n">
        <v>0.4</v>
      </c>
      <c r="L94" s="34" t="n">
        <v>0.6</v>
      </c>
      <c r="M94" s="34" t="n">
        <v>0.4</v>
      </c>
      <c r="N94" s="34" t="n">
        <v>0.4</v>
      </c>
      <c r="O94" s="34" t="n">
        <v>0.6</v>
      </c>
      <c r="P94" s="34" t="n">
        <v>0</v>
      </c>
      <c r="Q94" s="34" t="n">
        <v>0.4</v>
      </c>
      <c r="R94" s="34" t="n">
        <v>0.4</v>
      </c>
      <c r="S94" s="34" t="n">
        <v>0.6</v>
      </c>
      <c r="T94" s="34" t="n">
        <v>0.3333333333333333</v>
      </c>
      <c r="U94" s="33" t="n">
        <v>6.6</v>
      </c>
      <c r="V94" s="33" t="n">
        <v>6</v>
      </c>
      <c r="W94" s="33" t="n">
        <v>12.6</v>
      </c>
      <c r="X94" s="34" t="n">
        <v>0.8</v>
      </c>
      <c r="Y94" s="34" t="n">
        <v>0.8</v>
      </c>
      <c r="Z94" s="33" t="n">
        <v>14.2</v>
      </c>
      <c r="AA94" s="33" t="n">
        <v>17</v>
      </c>
      <c r="AB94" s="33" t="n">
        <v>3.6</v>
      </c>
      <c r="AC94" s="33" t="n">
        <v>4.4</v>
      </c>
      <c r="AD94" s="33" t="n">
        <v>2</v>
      </c>
    </row>
    <row r="95">
      <c r="A95" s="24" t="inlineStr">
        <is>
          <t>E3</t>
        </is>
      </c>
      <c r="B95" s="24" t="inlineStr">
        <is>
          <t>York</t>
        </is>
      </c>
      <c r="C95" s="24" t="n">
        <v>5</v>
      </c>
      <c r="D95" s="33" t="n">
        <v>1.8</v>
      </c>
      <c r="E95" s="33" t="n">
        <v>1.6</v>
      </c>
      <c r="F95" s="34" t="n">
        <v>1</v>
      </c>
      <c r="G95" s="34" t="n">
        <v>0.6</v>
      </c>
      <c r="H95" s="34" t="n">
        <v>0.4</v>
      </c>
      <c r="I95" s="34" t="n">
        <v>1</v>
      </c>
      <c r="J95" s="34" t="n">
        <v>0.6</v>
      </c>
      <c r="K95" s="34" t="n">
        <v>0.4</v>
      </c>
      <c r="L95" s="34" t="n">
        <v>0</v>
      </c>
      <c r="M95" s="34" t="n">
        <v>0</v>
      </c>
      <c r="N95" s="34" t="n">
        <v>0.2</v>
      </c>
      <c r="O95" s="34" t="n">
        <v>0.6</v>
      </c>
      <c r="P95" s="34" t="n">
        <v>0.2</v>
      </c>
      <c r="Q95" s="34" t="n">
        <v>0.6</v>
      </c>
      <c r="R95" s="34" t="n">
        <v>1</v>
      </c>
      <c r="S95" s="34" t="n">
        <v>0.6</v>
      </c>
      <c r="T95" s="34" t="n">
        <v>0.4705882352941176</v>
      </c>
      <c r="U95" s="33" t="n">
        <v>7.2</v>
      </c>
      <c r="V95" s="33" t="n">
        <v>5</v>
      </c>
      <c r="W95" s="33" t="n">
        <v>12.2</v>
      </c>
      <c r="X95" s="34" t="n">
        <v>0.8</v>
      </c>
      <c r="Y95" s="34" t="n">
        <v>0.8</v>
      </c>
      <c r="Z95" s="33" t="n">
        <v>18.2</v>
      </c>
      <c r="AA95" s="33" t="n">
        <v>12.2</v>
      </c>
      <c r="AB95" s="33" t="n">
        <v>5.8</v>
      </c>
      <c r="AC95" s="33" t="n">
        <v>3.6</v>
      </c>
      <c r="AD95" s="33" t="n">
        <v>1.2</v>
      </c>
    </row>
  </sheetData>
  <autoFilter ref="A3:AD9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Q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8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7" customWidth="1" min="16" max="16"/>
    <col width="11" customWidth="1" min="17" max="17"/>
  </cols>
  <sheetData>
    <row r="1">
      <c r="A1" s="5" t="inlineStr">
        <is>
          <t>Outright value scanner — model probability vs live bet365 price</t>
        </is>
      </c>
    </row>
    <row r="2">
      <c r="A2" s="7" t="inlineStr">
        <is>
          <t>p(model) = rest-of-season simulation with current xG-rerated strengths. p(market) = bet365 price de-vigged. Blend = 50/50 of the two (the model is one input, the market knows things it doesn't). Flag = model edge &gt;= 3 pts, p(model) &gt;= 3%, price &lt;= 50/1. Kelly = full-Kelly fraction on the blended probability. Not advice - a shortlist to investigate.</t>
        </is>
      </c>
    </row>
    <row r="4">
      <c r="A4" s="10" t="inlineStr">
        <is>
          <t>League</t>
        </is>
      </c>
      <c r="B4" s="10" t="inlineStr">
        <is>
          <t>Team</t>
        </is>
      </c>
      <c r="C4" s="10" t="inlineStr">
        <is>
          <t>Market</t>
        </is>
      </c>
      <c r="D4" s="10" t="inlineStr">
        <is>
          <t>Price</t>
        </is>
      </c>
      <c r="E4" s="10" t="inlineStr">
        <is>
          <t>Decimal</t>
        </is>
      </c>
      <c r="F4" s="10" t="inlineStr">
        <is>
          <t>p (market)</t>
        </is>
      </c>
      <c r="G4" s="10" t="inlineStr">
        <is>
          <t>p (Aug market)</t>
        </is>
      </c>
      <c r="H4" s="10" t="inlineStr">
        <is>
          <t>Price move</t>
        </is>
      </c>
      <c r="I4" s="10" t="inlineStr">
        <is>
          <t>p (model)</t>
        </is>
      </c>
      <c r="J4" s="10" t="inlineStr">
        <is>
          <t>Blend</t>
        </is>
      </c>
      <c r="K4" s="10" t="inlineStr">
        <is>
          <t>Edge (model)</t>
        </is>
      </c>
      <c r="L4" s="10" t="inlineStr">
        <is>
          <t>EV (model)</t>
        </is>
      </c>
      <c r="M4" s="10" t="inlineStr">
        <is>
          <t>EV (blend)</t>
        </is>
      </c>
      <c r="N4" s="10" t="inlineStr">
        <is>
          <t>Fair odds</t>
        </is>
      </c>
      <c r="O4" s="10" t="inlineStr">
        <is>
          <t>Kelly (blend)</t>
        </is>
      </c>
      <c r="P4" s="10" t="inlineStr">
        <is>
          <t>Flag</t>
        </is>
      </c>
      <c r="Q4" s="10" t="inlineStr">
        <is>
          <t>As of</t>
        </is>
      </c>
    </row>
    <row r="5">
      <c r="A5" s="24" t="inlineStr">
        <is>
          <t>League One</t>
        </is>
      </c>
      <c r="B5" s="24" t="inlineStr">
        <is>
          <t>Leicester</t>
        </is>
      </c>
      <c r="C5" s="24" t="inlineStr">
        <is>
          <t>top6</t>
        </is>
      </c>
      <c r="D5" s="24" t="inlineStr">
        <is>
          <t>1/1</t>
        </is>
      </c>
      <c r="E5" s="33" t="n">
        <v>2</v>
      </c>
      <c r="F5" s="31" t="n">
        <v>0.4543445573521726</v>
      </c>
      <c r="G5" s="31" t="n"/>
      <c r="H5" s="32" t="n"/>
      <c r="I5" s="31" t="n">
        <v>0.8202</v>
      </c>
      <c r="J5" s="31" t="n">
        <v>0.6372722786760863</v>
      </c>
      <c r="K5" s="32" t="n">
        <v>0.3658554426478274</v>
      </c>
      <c r="L5" s="35" t="n">
        <v>0.6404000000000001</v>
      </c>
      <c r="M5" s="35" t="n">
        <v>0.2745445573521725</v>
      </c>
      <c r="N5" s="33" t="n">
        <v>1.21921482565228</v>
      </c>
      <c r="O5" s="31" t="n">
        <v>0.2745445573521725</v>
      </c>
      <c r="P5" s="24" t="inlineStr">
        <is>
          <t>FLAG</t>
        </is>
      </c>
      <c r="Q5" s="24" t="inlineStr">
        <is>
          <t>2026-10-22</t>
        </is>
      </c>
    </row>
    <row r="6">
      <c r="A6" s="24" t="inlineStr">
        <is>
          <t>Premier League</t>
        </is>
      </c>
      <c r="B6" s="24" t="inlineStr">
        <is>
          <t>Man City</t>
        </is>
      </c>
      <c r="C6" s="24" t="inlineStr">
        <is>
          <t>top4</t>
        </is>
      </c>
      <c r="D6" s="24" t="inlineStr">
        <is>
          <t>4/9</t>
        </is>
      </c>
      <c r="E6" s="33" t="n">
        <v>1.4444</v>
      </c>
      <c r="F6" s="31" t="n">
        <v>0.6271710745203981</v>
      </c>
      <c r="G6" s="31" t="n">
        <v>0.7052030649984308</v>
      </c>
      <c r="H6" s="32" t="n">
        <v>-0.07803199047803266</v>
      </c>
      <c r="I6" s="31" t="n">
        <v>0.9813</v>
      </c>
      <c r="J6" s="31" t="n">
        <v>0.804235537260199</v>
      </c>
      <c r="K6" s="32" t="n">
        <v>0.3541289254796018</v>
      </c>
      <c r="L6" s="35" t="n">
        <v>0.4173897199999999</v>
      </c>
      <c r="M6" s="35" t="n">
        <v>0.1616378100186313</v>
      </c>
      <c r="N6" s="33" t="n">
        <v>1.019056353816366</v>
      </c>
      <c r="O6" s="31" t="n">
        <v>0.3637214446863892</v>
      </c>
      <c r="P6" s="24" t="inlineStr">
        <is>
          <t>FLAG</t>
        </is>
      </c>
      <c r="Q6" s="24" t="inlineStr">
        <is>
          <t>2026-10-22</t>
        </is>
      </c>
    </row>
    <row r="7">
      <c r="A7" s="24" t="inlineStr">
        <is>
          <t>Premier League</t>
        </is>
      </c>
      <c r="B7" s="24" t="inlineStr">
        <is>
          <t>Hull</t>
        </is>
      </c>
      <c r="C7" s="24" t="inlineStr">
        <is>
          <t>relegation</t>
        </is>
      </c>
      <c r="D7" s="24" t="inlineStr">
        <is>
          <t>4/6</t>
        </is>
      </c>
      <c r="E7" s="33" t="n">
        <v>1.6667</v>
      </c>
      <c r="F7" s="31" t="n">
        <v>0.5215879652479392</v>
      </c>
      <c r="G7" s="31" t="n">
        <v>0.7254681982819675</v>
      </c>
      <c r="H7" s="32" t="n">
        <v>-0.2038802330340284</v>
      </c>
      <c r="I7" s="31" t="n">
        <v>0.8306</v>
      </c>
      <c r="J7" s="31" t="n">
        <v>0.6760939826239696</v>
      </c>
      <c r="K7" s="32" t="n">
        <v>0.3090120347520608</v>
      </c>
      <c r="L7" s="35" t="n">
        <v>0.3843610200000001</v>
      </c>
      <c r="M7" s="35" t="n">
        <v>0.1268458408393702</v>
      </c>
      <c r="N7" s="33" t="n">
        <v>1.203948952564411</v>
      </c>
      <c r="O7" s="31" t="n">
        <v>0.1902592482966405</v>
      </c>
      <c r="P7" s="24" t="inlineStr">
        <is>
          <t>FLAG</t>
        </is>
      </c>
      <c r="Q7" s="24" t="inlineStr">
        <is>
          <t>2026-10-22</t>
        </is>
      </c>
    </row>
    <row r="8">
      <c r="A8" s="24" t="inlineStr">
        <is>
          <t>Championship</t>
        </is>
      </c>
      <c r="B8" s="24" t="inlineStr">
        <is>
          <t>West Ham</t>
        </is>
      </c>
      <c r="C8" s="24" t="inlineStr">
        <is>
          <t>title</t>
        </is>
      </c>
      <c r="D8" s="24" t="inlineStr">
        <is>
          <t>11/8</t>
        </is>
      </c>
      <c r="E8" s="33" t="n">
        <v>2.375</v>
      </c>
      <c r="F8" s="31" t="n">
        <v>0.3483302046150584</v>
      </c>
      <c r="G8" s="31" t="n">
        <v>0.2714870668387801</v>
      </c>
      <c r="H8" s="32" t="n">
        <v>0.07684313777627827</v>
      </c>
      <c r="I8" s="31" t="n">
        <v>0.6514</v>
      </c>
      <c r="J8" s="31" t="n">
        <v>0.4998651023075292</v>
      </c>
      <c r="K8" s="32" t="n">
        <v>0.3030697953849416</v>
      </c>
      <c r="L8" s="35" t="n">
        <v>0.547075</v>
      </c>
      <c r="M8" s="35" t="n">
        <v>0.1871796179803817</v>
      </c>
      <c r="N8" s="33" t="n">
        <v>1.535155050660117</v>
      </c>
      <c r="O8" s="31" t="n">
        <v>0.1361306312584595</v>
      </c>
      <c r="P8" s="24" t="inlineStr">
        <is>
          <t>FLAG</t>
        </is>
      </c>
      <c r="Q8" s="24" t="inlineStr">
        <is>
          <t>2026-10-16</t>
        </is>
      </c>
    </row>
    <row r="9">
      <c r="A9" s="24" t="inlineStr">
        <is>
          <t>League One</t>
        </is>
      </c>
      <c r="B9" s="24" t="inlineStr">
        <is>
          <t>Leicester</t>
        </is>
      </c>
      <c r="C9" s="24" t="inlineStr">
        <is>
          <t>promotion</t>
        </is>
      </c>
      <c r="D9" s="24" t="inlineStr">
        <is>
          <t>11/4</t>
        </is>
      </c>
      <c r="E9" s="33" t="n">
        <v>3.75</v>
      </c>
      <c r="F9" s="31" t="n">
        <v>0.2315739826824163</v>
      </c>
      <c r="G9" s="31" t="n">
        <v>0.4884976769555034</v>
      </c>
      <c r="H9" s="32" t="n">
        <v>-0.2569236942730871</v>
      </c>
      <c r="I9" s="31" t="n">
        <v>0.52785</v>
      </c>
      <c r="J9" s="31" t="n">
        <v>0.3797119913412081</v>
      </c>
      <c r="K9" s="32" t="n">
        <v>0.2962760173175837</v>
      </c>
      <c r="L9" s="35" t="n">
        <v>0.9794375000000002</v>
      </c>
      <c r="M9" s="35" t="n">
        <v>0.4239199675295304</v>
      </c>
      <c r="N9" s="33" t="n">
        <v>1.894477597802406</v>
      </c>
      <c r="O9" s="31" t="n">
        <v>0.1541527154652838</v>
      </c>
      <c r="P9" s="24" t="inlineStr">
        <is>
          <t>FLAG</t>
        </is>
      </c>
      <c r="Q9" s="24" t="inlineStr">
        <is>
          <t>2026-10-22</t>
        </is>
      </c>
    </row>
    <row r="10">
      <c r="A10" s="24" t="inlineStr">
        <is>
          <t>League Two</t>
        </is>
      </c>
      <c r="B10" s="24" t="inlineStr">
        <is>
          <t>Salford</t>
        </is>
      </c>
      <c r="C10" s="24" t="inlineStr">
        <is>
          <t>title</t>
        </is>
      </c>
      <c r="D10" s="24" t="inlineStr">
        <is>
          <t>10/3</t>
        </is>
      </c>
      <c r="E10" s="33" t="n">
        <v>4.3333</v>
      </c>
      <c r="F10" s="31" t="n">
        <v>0.1908333121783391</v>
      </c>
      <c r="G10" s="31" t="n">
        <v>0.1581956455462488</v>
      </c>
      <c r="H10" s="32" t="n">
        <v>0.03263766663209028</v>
      </c>
      <c r="I10" s="31" t="n">
        <v>0.4835</v>
      </c>
      <c r="J10" s="31" t="n">
        <v>0.3371666560891695</v>
      </c>
      <c r="K10" s="32" t="n">
        <v>0.2926666878216609</v>
      </c>
      <c r="L10" s="35" t="n">
        <v>1.09515055</v>
      </c>
      <c r="M10" s="35" t="n">
        <v>0.4610442708311984</v>
      </c>
      <c r="N10" s="33" t="n">
        <v>2.068252326783868</v>
      </c>
      <c r="O10" s="31" t="n">
        <v>0.1383146643960035</v>
      </c>
      <c r="P10" s="24" t="inlineStr">
        <is>
          <t>FLAG</t>
        </is>
      </c>
      <c r="Q10" s="24" t="inlineStr">
        <is>
          <t>2026-10-22</t>
        </is>
      </c>
    </row>
    <row r="11">
      <c r="A11" s="24" t="inlineStr">
        <is>
          <t>Premier League</t>
        </is>
      </c>
      <c r="B11" s="24" t="inlineStr">
        <is>
          <t>Man City</t>
        </is>
      </c>
      <c r="C11" s="24" t="inlineStr">
        <is>
          <t>title</t>
        </is>
      </c>
      <c r="D11" s="24" t="inlineStr">
        <is>
          <t>4/1</t>
        </is>
      </c>
      <c r="E11" s="33" t="n">
        <v>5</v>
      </c>
      <c r="F11" s="31" t="n">
        <v>0.1801302180396001</v>
      </c>
      <c r="G11" s="31" t="n">
        <v>0.2273721886825876</v>
      </c>
      <c r="H11" s="32" t="n">
        <v>-0.04724197064298752</v>
      </c>
      <c r="I11" s="31" t="n">
        <v>0.4597</v>
      </c>
      <c r="J11" s="31" t="n">
        <v>0.3199151090198</v>
      </c>
      <c r="K11" s="32" t="n">
        <v>0.2795697819603999</v>
      </c>
      <c r="L11" s="35" t="n">
        <v>1.2985</v>
      </c>
      <c r="M11" s="35" t="n">
        <v>0.5995755450990001</v>
      </c>
      <c r="N11" s="33" t="n">
        <v>2.175331738090059</v>
      </c>
      <c r="O11" s="31" t="n">
        <v>0.14989388627475</v>
      </c>
      <c r="P11" s="24" t="inlineStr">
        <is>
          <t>FLAG</t>
        </is>
      </c>
      <c r="Q11" s="24" t="inlineStr">
        <is>
          <t>2026-10-22</t>
        </is>
      </c>
    </row>
    <row r="12">
      <c r="A12" s="24" t="inlineStr">
        <is>
          <t>League Two</t>
        </is>
      </c>
      <c r="B12" s="24" t="inlineStr">
        <is>
          <t>Salford</t>
        </is>
      </c>
      <c r="C12" s="24" t="inlineStr">
        <is>
          <t>promotion</t>
        </is>
      </c>
      <c r="D12" s="24" t="inlineStr">
        <is>
          <t>4/7</t>
        </is>
      </c>
      <c r="E12" s="33" t="n">
        <v>1.5714</v>
      </c>
      <c r="F12" s="31" t="n">
        <v>0.5817062206948839</v>
      </c>
      <c r="G12" s="31" t="n">
        <v>0.4572155570533822</v>
      </c>
      <c r="H12" s="32" t="n">
        <v>0.1244906636415017</v>
      </c>
      <c r="I12" s="31" t="n">
        <v>0.8367249999999999</v>
      </c>
      <c r="J12" s="31" t="n">
        <v>0.7092156103474418</v>
      </c>
      <c r="K12" s="32" t="n">
        <v>0.2550187793051161</v>
      </c>
      <c r="L12" s="35" t="n">
        <v>0.3148296649999998</v>
      </c>
      <c r="M12" s="35" t="n">
        <v>0.1144614100999701</v>
      </c>
      <c r="N12" s="33" t="n">
        <v>1.195135797304969</v>
      </c>
      <c r="O12" s="31" t="n">
        <v>0.2003174835491252</v>
      </c>
      <c r="P12" s="24" t="inlineStr">
        <is>
          <t>FLAG</t>
        </is>
      </c>
      <c r="Q12" s="24" t="inlineStr">
        <is>
          <t>2026-10-22</t>
        </is>
      </c>
    </row>
    <row r="13">
      <c r="A13" s="24" t="inlineStr">
        <is>
          <t>League One</t>
        </is>
      </c>
      <c r="B13" s="24" t="inlineStr">
        <is>
          <t>Bromley</t>
        </is>
      </c>
      <c r="C13" s="24" t="inlineStr">
        <is>
          <t>relegation</t>
        </is>
      </c>
      <c r="D13" s="24" t="inlineStr">
        <is>
          <t>4/6</t>
        </is>
      </c>
      <c r="E13" s="33" t="n">
        <v>1.6667</v>
      </c>
      <c r="F13" s="31" t="n">
        <v>0.5329998060459195</v>
      </c>
      <c r="G13" s="31" t="n">
        <v>0.4239364028684894</v>
      </c>
      <c r="H13" s="32" t="n">
        <v>0.1090634031774301</v>
      </c>
      <c r="I13" s="31" t="n">
        <v>0.7736</v>
      </c>
      <c r="J13" s="31" t="n">
        <v>0.6532999030229597</v>
      </c>
      <c r="K13" s="32" t="n">
        <v>0.2406001939540805</v>
      </c>
      <c r="L13" s="35" t="n">
        <v>0.2893591200000001</v>
      </c>
      <c r="M13" s="35" t="n">
        <v>0.08885494836836694</v>
      </c>
      <c r="N13" s="33" t="n">
        <v>1.292657704239917</v>
      </c>
      <c r="O13" s="31" t="n">
        <v>0.1332757587646122</v>
      </c>
      <c r="P13" s="24" t="inlineStr">
        <is>
          <t>FLAG</t>
        </is>
      </c>
      <c r="Q13" s="24" t="inlineStr">
        <is>
          <t>2026-10-22</t>
        </is>
      </c>
    </row>
    <row r="14">
      <c r="A14" s="24" t="inlineStr">
        <is>
          <t>League One</t>
        </is>
      </c>
      <c r="B14" s="24" t="inlineStr">
        <is>
          <t>AFC Wimbledon</t>
        </is>
      </c>
      <c r="C14" s="24" t="inlineStr">
        <is>
          <t>relegation</t>
        </is>
      </c>
      <c r="D14" s="24" t="inlineStr">
        <is>
          <t>7/4</t>
        </is>
      </c>
      <c r="E14" s="33" t="n">
        <v>2.75</v>
      </c>
      <c r="F14" s="31" t="n">
        <v>0.3230366460860851</v>
      </c>
      <c r="G14" s="31" t="n">
        <v>0.403748955112847</v>
      </c>
      <c r="H14" s="32" t="n">
        <v>-0.08071230902676185</v>
      </c>
      <c r="I14" s="31" t="n">
        <v>0.5296</v>
      </c>
      <c r="J14" s="31" t="n">
        <v>0.4263183230430425</v>
      </c>
      <c r="K14" s="32" t="n">
        <v>0.2065633539139148</v>
      </c>
      <c r="L14" s="35" t="n">
        <v>0.4563999999999999</v>
      </c>
      <c r="M14" s="35" t="n">
        <v>0.172375388368367</v>
      </c>
      <c r="N14" s="33" t="n">
        <v>1.88821752265861</v>
      </c>
      <c r="O14" s="31" t="n">
        <v>0.09850022192478113</v>
      </c>
      <c r="P14" s="24" t="inlineStr">
        <is>
          <t>FLAG</t>
        </is>
      </c>
      <c r="Q14" s="24" t="inlineStr">
        <is>
          <t>2026-10-22</t>
        </is>
      </c>
    </row>
    <row r="15">
      <c r="A15" s="24" t="inlineStr">
        <is>
          <t>League One</t>
        </is>
      </c>
      <c r="B15" s="24" t="inlineStr">
        <is>
          <t>Sheffield Wed</t>
        </is>
      </c>
      <c r="C15" s="24" t="inlineStr">
        <is>
          <t>top6</t>
        </is>
      </c>
      <c r="D15" s="24" t="inlineStr">
        <is>
          <t>8/11</t>
        </is>
      </c>
      <c r="E15" s="33" t="n">
        <v>1.7273</v>
      </c>
      <c r="F15" s="31" t="n">
        <v>0.5260748652256962</v>
      </c>
      <c r="G15" s="31" t="n"/>
      <c r="H15" s="32" t="n"/>
      <c r="I15" s="31" t="n">
        <v>0.7211</v>
      </c>
      <c r="J15" s="31" t="n">
        <v>0.6235874326128481</v>
      </c>
      <c r="K15" s="32" t="n">
        <v>0.1950251347743037</v>
      </c>
      <c r="L15" s="35" t="n">
        <v>0.2455560299999999</v>
      </c>
      <c r="M15" s="35" t="n">
        <v>0.07712257235217246</v>
      </c>
      <c r="N15" s="33" t="n">
        <v>1.386770212175843</v>
      </c>
      <c r="O15" s="31" t="n">
        <v>0.1060395605007183</v>
      </c>
      <c r="P15" s="24" t="inlineStr">
        <is>
          <t>FLAG</t>
        </is>
      </c>
      <c r="Q15" s="24" t="inlineStr">
        <is>
          <t>2026-10-22</t>
        </is>
      </c>
    </row>
    <row r="16">
      <c r="A16" s="24" t="inlineStr">
        <is>
          <t>League One</t>
        </is>
      </c>
      <c r="B16" s="24" t="inlineStr">
        <is>
          <t>Leicester</t>
        </is>
      </c>
      <c r="C16" s="24" t="inlineStr">
        <is>
          <t>title</t>
        </is>
      </c>
      <c r="D16" s="24" t="inlineStr">
        <is>
          <t>12/1</t>
        </is>
      </c>
      <c r="E16" s="33" t="n">
        <v>13</v>
      </c>
      <c r="F16" s="31" t="n">
        <v>0.06407582259251068</v>
      </c>
      <c r="G16" s="31" t="n">
        <v>0.2408658719880466</v>
      </c>
      <c r="H16" s="32" t="n">
        <v>-0.1767900493955359</v>
      </c>
      <c r="I16" s="31" t="n">
        <v>0.2487</v>
      </c>
      <c r="J16" s="31" t="n">
        <v>0.1563879112962553</v>
      </c>
      <c r="K16" s="32" t="n">
        <v>0.1846241774074893</v>
      </c>
      <c r="L16" s="35" t="n">
        <v>2.2331</v>
      </c>
      <c r="M16" s="35" t="n">
        <v>1.033042846851319</v>
      </c>
      <c r="N16" s="33" t="n">
        <v>4.020908725371934</v>
      </c>
      <c r="O16" s="31" t="n">
        <v>0.0860869039042766</v>
      </c>
      <c r="P16" s="24" t="inlineStr">
        <is>
          <t>FLAG</t>
        </is>
      </c>
      <c r="Q16" s="24" t="inlineStr">
        <is>
          <t>2026-10-22</t>
        </is>
      </c>
    </row>
    <row r="17">
      <c r="A17" s="24" t="inlineStr">
        <is>
          <t>League Two</t>
        </is>
      </c>
      <c r="B17" s="24" t="inlineStr">
        <is>
          <t>Salford</t>
        </is>
      </c>
      <c r="C17" s="24" t="inlineStr">
        <is>
          <t>top6</t>
        </is>
      </c>
      <c r="D17" s="24" t="inlineStr">
        <is>
          <t>1/5</t>
        </is>
      </c>
      <c r="E17" s="33" t="n">
        <v>1.2</v>
      </c>
      <c r="F17" s="31" t="n">
        <v>0.7715433733951432</v>
      </c>
      <c r="G17" s="31" t="n"/>
      <c r="H17" s="32" t="n"/>
      <c r="I17" s="31" t="n">
        <v>0.9514</v>
      </c>
      <c r="J17" s="31" t="n">
        <v>0.8614716866975716</v>
      </c>
      <c r="K17" s="32" t="n">
        <v>0.1798566266048568</v>
      </c>
      <c r="L17" s="35" t="n">
        <v>0.14168</v>
      </c>
      <c r="M17" s="35" t="n">
        <v>0.03376602403708584</v>
      </c>
      <c r="N17" s="33" t="n">
        <v>1.051082615093546</v>
      </c>
      <c r="O17" s="31" t="n">
        <v>0.1688301201854292</v>
      </c>
      <c r="P17" s="24" t="inlineStr">
        <is>
          <t>FLAG</t>
        </is>
      </c>
      <c r="Q17" s="24" t="inlineStr">
        <is>
          <t>2026-10-22</t>
        </is>
      </c>
    </row>
    <row r="18">
      <c r="A18" s="24" t="inlineStr">
        <is>
          <t>League One</t>
        </is>
      </c>
      <c r="B18" s="24" t="inlineStr">
        <is>
          <t>Huddersfield</t>
        </is>
      </c>
      <c r="C18" s="24" t="inlineStr">
        <is>
          <t>top6</t>
        </is>
      </c>
      <c r="D18" s="24" t="inlineStr">
        <is>
          <t>8/15</t>
        </is>
      </c>
      <c r="E18" s="33" t="n">
        <v>1.5333</v>
      </c>
      <c r="F18" s="31" t="n">
        <v>0.5926362190728136</v>
      </c>
      <c r="G18" s="31" t="n"/>
      <c r="H18" s="32" t="n"/>
      <c r="I18" s="31" t="n">
        <v>0.7689</v>
      </c>
      <c r="J18" s="31" t="n">
        <v>0.6807681095364069</v>
      </c>
      <c r="K18" s="32" t="n">
        <v>0.1762637809271864</v>
      </c>
      <c r="L18" s="35" t="n">
        <v>0.17895437</v>
      </c>
      <c r="M18" s="35" t="n">
        <v>0.04382174235217273</v>
      </c>
      <c r="N18" s="33" t="n">
        <v>1.300559240473403</v>
      </c>
      <c r="O18" s="31" t="n">
        <v>0.08217090259173584</v>
      </c>
      <c r="P18" s="24" t="inlineStr">
        <is>
          <t>FLAG</t>
        </is>
      </c>
      <c r="Q18" s="24" t="inlineStr">
        <is>
          <t>2026-10-22</t>
        </is>
      </c>
    </row>
    <row r="19">
      <c r="A19" s="24" t="inlineStr">
        <is>
          <t>Championship</t>
        </is>
      </c>
      <c r="B19" s="24" t="inlineStr">
        <is>
          <t>West Ham</t>
        </is>
      </c>
      <c r="C19" s="24" t="inlineStr">
        <is>
          <t>promotion</t>
        </is>
      </c>
      <c r="D19" s="24" t="inlineStr">
        <is>
          <t>3/10</t>
        </is>
      </c>
      <c r="E19" s="33" t="n">
        <v>1.3</v>
      </c>
      <c r="F19" s="31" t="n">
        <v>0.698045058170115</v>
      </c>
      <c r="G19" s="31" t="n">
        <v>0.5463573650101856</v>
      </c>
      <c r="H19" s="32" t="n">
        <v>0.1516876931599294</v>
      </c>
      <c r="I19" s="31" t="n">
        <v>0.871275</v>
      </c>
      <c r="J19" s="31" t="n">
        <v>0.7846600290850575</v>
      </c>
      <c r="K19" s="32" t="n">
        <v>0.173229941829885</v>
      </c>
      <c r="L19" s="35" t="n">
        <v>0.1326575000000001</v>
      </c>
      <c r="M19" s="35" t="n">
        <v>0.0200580378105748</v>
      </c>
      <c r="N19" s="33" t="n">
        <v>1.147743249835012</v>
      </c>
      <c r="O19" s="31" t="n">
        <v>0.06686012603524934</v>
      </c>
      <c r="P19" s="24" t="inlineStr">
        <is>
          <t>FLAG</t>
        </is>
      </c>
      <c r="Q19" s="24" t="inlineStr">
        <is>
          <t>2026-10-16</t>
        </is>
      </c>
    </row>
    <row r="20">
      <c r="A20" s="24" t="inlineStr">
        <is>
          <t>League Two</t>
        </is>
      </c>
      <c r="B20" s="24" t="inlineStr">
        <is>
          <t>Walsall</t>
        </is>
      </c>
      <c r="C20" s="24" t="inlineStr">
        <is>
          <t>top6</t>
        </is>
      </c>
      <c r="D20" s="24" t="inlineStr">
        <is>
          <t>7/4</t>
        </is>
      </c>
      <c r="E20" s="33" t="n">
        <v>2.75</v>
      </c>
      <c r="F20" s="31" t="n">
        <v>0.3366734720269716</v>
      </c>
      <c r="G20" s="31" t="n"/>
      <c r="H20" s="32" t="n"/>
      <c r="I20" s="31" t="n">
        <v>0.5009</v>
      </c>
      <c r="J20" s="31" t="n">
        <v>0.4187867360134858</v>
      </c>
      <c r="K20" s="32" t="n">
        <v>0.1642265279730284</v>
      </c>
      <c r="L20" s="35" t="n">
        <v>0.377475</v>
      </c>
      <c r="M20" s="35" t="n">
        <v>0.1516635240370861</v>
      </c>
      <c r="N20" s="33" t="n">
        <v>1.996406468356957</v>
      </c>
      <c r="O20" s="31" t="n">
        <v>0.08666487087833488</v>
      </c>
      <c r="P20" s="24" t="inlineStr">
        <is>
          <t>FLAG</t>
        </is>
      </c>
      <c r="Q20" s="24" t="inlineStr">
        <is>
          <t>2026-10-22</t>
        </is>
      </c>
    </row>
    <row r="21">
      <c r="A21" s="24" t="inlineStr">
        <is>
          <t>Premier League</t>
        </is>
      </c>
      <c r="B21" s="24" t="inlineStr">
        <is>
          <t>Ipswich</t>
        </is>
      </c>
      <c r="C21" s="24" t="inlineStr">
        <is>
          <t>relegation</t>
        </is>
      </c>
      <c r="D21" s="24" t="inlineStr">
        <is>
          <t>2/1</t>
        </is>
      </c>
      <c r="E21" s="33" t="n">
        <v>3</v>
      </c>
      <c r="F21" s="31" t="n">
        <v>0.2897768872262467</v>
      </c>
      <c r="G21" s="31" t="n">
        <v>0.5389141004942187</v>
      </c>
      <c r="H21" s="32" t="n">
        <v>-0.249137213267972</v>
      </c>
      <c r="I21" s="31" t="n">
        <v>0.4466</v>
      </c>
      <c r="J21" s="31" t="n">
        <v>0.3681884436131234</v>
      </c>
      <c r="K21" s="32" t="n">
        <v>0.1568231127737533</v>
      </c>
      <c r="L21" s="35" t="n">
        <v>0.3397999999999999</v>
      </c>
      <c r="M21" s="35" t="n">
        <v>0.1045653308393701</v>
      </c>
      <c r="N21" s="33" t="n">
        <v>2.239140170174653</v>
      </c>
      <c r="O21" s="31" t="n">
        <v>0.05228266541968507</v>
      </c>
      <c r="P21" s="24" t="inlineStr">
        <is>
          <t>FLAG</t>
        </is>
      </c>
      <c r="Q21" s="24" t="inlineStr">
        <is>
          <t>2026-10-22</t>
        </is>
      </c>
    </row>
    <row r="22">
      <c r="A22" s="24" t="inlineStr">
        <is>
          <t>Championship</t>
        </is>
      </c>
      <c r="B22" s="24" t="inlineStr">
        <is>
          <t>Preston</t>
        </is>
      </c>
      <c r="C22" s="24" t="inlineStr">
        <is>
          <t>relegation</t>
        </is>
      </c>
      <c r="D22" s="24" t="inlineStr">
        <is>
          <t>4/6</t>
        </is>
      </c>
      <c r="E22" s="33" t="n">
        <v>1.6667</v>
      </c>
      <c r="F22" s="31" t="n">
        <v>0.521535542126411</v>
      </c>
      <c r="G22" s="31" t="n">
        <v>0.2028660506402762</v>
      </c>
      <c r="H22" s="32" t="n">
        <v>0.3186694914861348</v>
      </c>
      <c r="I22" s="31" t="n">
        <v>0.6721</v>
      </c>
      <c r="J22" s="31" t="n">
        <v>0.5968177710632054</v>
      </c>
      <c r="K22" s="32" t="n">
        <v>0.1505644578735891</v>
      </c>
      <c r="L22" s="35" t="n">
        <v>0.1201890700000001</v>
      </c>
      <c r="M22" s="35" t="n">
        <v>-0.005283820968955411</v>
      </c>
      <c r="N22" s="33" t="n">
        <v>1.48787382829936</v>
      </c>
      <c r="O22" s="31" t="n">
        <v>0</v>
      </c>
      <c r="P22" s="24" t="inlineStr">
        <is>
          <t>FLAG</t>
        </is>
      </c>
      <c r="Q22" s="24" t="inlineStr">
        <is>
          <t>2026-10-08</t>
        </is>
      </c>
    </row>
    <row r="23">
      <c r="A23" s="24" t="inlineStr">
        <is>
          <t>League One</t>
        </is>
      </c>
      <c r="B23" s="24" t="inlineStr">
        <is>
          <t>Sheffield Wed</t>
        </is>
      </c>
      <c r="C23" s="24" t="inlineStr">
        <is>
          <t>promotion</t>
        </is>
      </c>
      <c r="D23" s="24" t="inlineStr">
        <is>
          <t>9/4</t>
        </is>
      </c>
      <c r="E23" s="33" t="n">
        <v>3.25</v>
      </c>
      <c r="F23" s="31" t="n">
        <v>0.2672007492489419</v>
      </c>
      <c r="G23" s="31" t="n">
        <v>0.2713930260605791</v>
      </c>
      <c r="H23" s="32" t="n">
        <v>-0.004192276811637197</v>
      </c>
      <c r="I23" s="31" t="n">
        <v>0.413825</v>
      </c>
      <c r="J23" s="31" t="n">
        <v>0.3405128746244709</v>
      </c>
      <c r="K23" s="32" t="n">
        <v>0.1466242507510581</v>
      </c>
      <c r="L23" s="35" t="n">
        <v>0.3449312499999999</v>
      </c>
      <c r="M23" s="35" t="n">
        <v>0.1066668425295305</v>
      </c>
      <c r="N23" s="33" t="n">
        <v>2.416480396302785</v>
      </c>
      <c r="O23" s="31" t="n">
        <v>0.04740748556868023</v>
      </c>
      <c r="P23" s="24" t="inlineStr">
        <is>
          <t>FLAG</t>
        </is>
      </c>
      <c r="Q23" s="24" t="inlineStr">
        <is>
          <t>2026-10-22</t>
        </is>
      </c>
    </row>
    <row r="24">
      <c r="A24" s="24" t="inlineStr">
        <is>
          <t>League One</t>
        </is>
      </c>
      <c r="B24" s="24" t="inlineStr">
        <is>
          <t>Doncaster</t>
        </is>
      </c>
      <c r="C24" s="24" t="inlineStr">
        <is>
          <t>relegation</t>
        </is>
      </c>
      <c r="D24" s="24" t="inlineStr">
        <is>
          <t>9/2</t>
        </is>
      </c>
      <c r="E24" s="33" t="n">
        <v>5.5</v>
      </c>
      <c r="F24" s="31" t="n">
        <v>0.1615183230430426</v>
      </c>
      <c r="G24" s="31" t="n">
        <v>0.1884161790526619</v>
      </c>
      <c r="H24" s="32" t="n">
        <v>-0.02689785600961933</v>
      </c>
      <c r="I24" s="31" t="n">
        <v>0.2836</v>
      </c>
      <c r="J24" s="31" t="n">
        <v>0.2225591615215213</v>
      </c>
      <c r="K24" s="32" t="n">
        <v>0.1220816769569575</v>
      </c>
      <c r="L24" s="35" t="n">
        <v>0.5598000000000001</v>
      </c>
      <c r="M24" s="35" t="n">
        <v>0.224075388368367</v>
      </c>
      <c r="N24" s="33" t="n">
        <v>3.526093088857546</v>
      </c>
      <c r="O24" s="31" t="n">
        <v>0.04979453074852601</v>
      </c>
      <c r="P24" s="24" t="inlineStr">
        <is>
          <t>FLAG</t>
        </is>
      </c>
      <c r="Q24" s="24" t="inlineStr">
        <is>
          <t>2026-10-22</t>
        </is>
      </c>
    </row>
    <row r="25">
      <c r="A25" s="24" t="inlineStr">
        <is>
          <t>League Two</t>
        </is>
      </c>
      <c r="B25" s="24" t="inlineStr">
        <is>
          <t>Walsall</t>
        </is>
      </c>
      <c r="C25" s="24" t="inlineStr">
        <is>
          <t>promotion</t>
        </is>
      </c>
      <c r="D25" s="24" t="inlineStr">
        <is>
          <t>5/1</t>
        </is>
      </c>
      <c r="E25" s="33" t="n">
        <v>6</v>
      </c>
      <c r="F25" s="31" t="n">
        <v>0.1523488591999901</v>
      </c>
      <c r="G25" s="31" t="n">
        <v>0.1524024146810846</v>
      </c>
      <c r="H25" s="32" t="n">
        <v>-5.355548109453601e-05</v>
      </c>
      <c r="I25" s="31" t="n">
        <v>0.27125</v>
      </c>
      <c r="J25" s="31" t="n">
        <v>0.211799429599995</v>
      </c>
      <c r="K25" s="32" t="n">
        <v>0.1189011408000099</v>
      </c>
      <c r="L25" s="35" t="n">
        <v>0.6274999999999999</v>
      </c>
      <c r="M25" s="35" t="n">
        <v>0.2707965775999703</v>
      </c>
      <c r="N25" s="33" t="n">
        <v>3.686635944700461</v>
      </c>
      <c r="O25" s="31" t="n">
        <v>0.05415931551999407</v>
      </c>
      <c r="P25" s="24" t="inlineStr">
        <is>
          <t>FLAG</t>
        </is>
      </c>
      <c r="Q25" s="24" t="inlineStr">
        <is>
          <t>2026-10-22</t>
        </is>
      </c>
    </row>
    <row r="26">
      <c r="A26" s="24" t="inlineStr">
        <is>
          <t>Premier League</t>
        </is>
      </c>
      <c r="B26" s="24" t="inlineStr">
        <is>
          <t>Liverpool</t>
        </is>
      </c>
      <c r="C26" s="24" t="inlineStr">
        <is>
          <t>top4</t>
        </is>
      </c>
      <c r="D26" s="24" t="inlineStr">
        <is>
          <t>8/13</t>
        </is>
      </c>
      <c r="E26" s="33" t="n">
        <v>1.6154</v>
      </c>
      <c r="F26" s="31" t="n">
        <v>0.5607811687738411</v>
      </c>
      <c r="G26" s="31" t="n">
        <v>0.6296455937485989</v>
      </c>
      <c r="H26" s="32" t="n">
        <v>-0.06886442497475775</v>
      </c>
      <c r="I26" s="31" t="n">
        <v>0.6788</v>
      </c>
      <c r="J26" s="31" t="n">
        <v>0.6197905843869205</v>
      </c>
      <c r="K26" s="32" t="n">
        <v>0.1180188312261589</v>
      </c>
      <c r="L26" s="35" t="n">
        <v>0.09653351999999993</v>
      </c>
      <c r="M26" s="35" t="n">
        <v>0.001209710018631238</v>
      </c>
      <c r="N26" s="33" t="n">
        <v>1.473187978786093</v>
      </c>
      <c r="O26" s="31" t="n">
        <v>0.001965729637034836</v>
      </c>
      <c r="P26" s="24" t="inlineStr">
        <is>
          <t>FLAG</t>
        </is>
      </c>
      <c r="Q26" s="24" t="inlineStr">
        <is>
          <t>2026-10-22</t>
        </is>
      </c>
    </row>
    <row r="27">
      <c r="A27" s="24" t="inlineStr">
        <is>
          <t>League One</t>
        </is>
      </c>
      <c r="B27" s="24" t="inlineStr">
        <is>
          <t>Huddersfield</t>
        </is>
      </c>
      <c r="C27" s="24" t="inlineStr">
        <is>
          <t>promotion</t>
        </is>
      </c>
      <c r="D27" s="24" t="inlineStr">
        <is>
          <t>6/4</t>
        </is>
      </c>
      <c r="E27" s="33" t="n">
        <v>2.5</v>
      </c>
      <c r="F27" s="31" t="n">
        <v>0.3473609740236244</v>
      </c>
      <c r="G27" s="31" t="n">
        <v>0.1628358156363475</v>
      </c>
      <c r="H27" s="32" t="n">
        <v>0.1845251583872769</v>
      </c>
      <c r="I27" s="31" t="n">
        <v>0.45975</v>
      </c>
      <c r="J27" s="31" t="n">
        <v>0.4035554870118122</v>
      </c>
      <c r="K27" s="32" t="n">
        <v>0.1123890259763756</v>
      </c>
      <c r="L27" s="35" t="n">
        <v>0.149375</v>
      </c>
      <c r="M27" s="35" t="n">
        <v>0.008888717529530465</v>
      </c>
      <c r="N27" s="33" t="n">
        <v>2.175095160413268</v>
      </c>
      <c r="O27" s="31" t="n">
        <v>0.005925811686353644</v>
      </c>
      <c r="P27" s="24" t="inlineStr">
        <is>
          <t>FLAG</t>
        </is>
      </c>
      <c r="Q27" s="24" t="inlineStr">
        <is>
          <t>2026-10-22</t>
        </is>
      </c>
    </row>
    <row r="28">
      <c r="A28" s="24" t="inlineStr">
        <is>
          <t>Premier League</t>
        </is>
      </c>
      <c r="B28" s="24" t="inlineStr">
        <is>
          <t>Man Utd</t>
        </is>
      </c>
      <c r="C28" s="24" t="inlineStr">
        <is>
          <t>top4</t>
        </is>
      </c>
      <c r="D28" s="24" t="inlineStr">
        <is>
          <t>3/1</t>
        </is>
      </c>
      <c r="E28" s="33" t="n">
        <v>4</v>
      </c>
      <c r="F28" s="31" t="n">
        <v>0.2264714750093157</v>
      </c>
      <c r="G28" s="31" t="n">
        <v>0.5749063009509153</v>
      </c>
      <c r="H28" s="32" t="n">
        <v>-0.3484348259415996</v>
      </c>
      <c r="I28" s="31" t="n">
        <v>0.3251</v>
      </c>
      <c r="J28" s="31" t="n">
        <v>0.2757857375046578</v>
      </c>
      <c r="K28" s="32" t="n">
        <v>0.09862852499068425</v>
      </c>
      <c r="L28" s="35" t="n">
        <v>0.3004</v>
      </c>
      <c r="M28" s="35" t="n">
        <v>0.1031429500186314</v>
      </c>
      <c r="N28" s="33" t="n">
        <v>3.075976622577668</v>
      </c>
      <c r="O28" s="31" t="n">
        <v>0.03438098333954379</v>
      </c>
      <c r="P28" s="24" t="inlineStr">
        <is>
          <t>FLAG</t>
        </is>
      </c>
      <c r="Q28" s="24" t="inlineStr">
        <is>
          <t>2026-10-22</t>
        </is>
      </c>
    </row>
    <row r="29">
      <c r="A29" s="24" t="inlineStr">
        <is>
          <t>League Two</t>
        </is>
      </c>
      <c r="B29" s="24" t="inlineStr">
        <is>
          <t>Port Vale</t>
        </is>
      </c>
      <c r="C29" s="24" t="inlineStr">
        <is>
          <t>top6</t>
        </is>
      </c>
      <c r="D29" s="24" t="inlineStr">
        <is>
          <t>7/4</t>
        </is>
      </c>
      <c r="E29" s="33" t="n">
        <v>2.75</v>
      </c>
      <c r="F29" s="31" t="n">
        <v>0.3366734720269716</v>
      </c>
      <c r="G29" s="31" t="n"/>
      <c r="H29" s="32" t="n"/>
      <c r="I29" s="31" t="n">
        <v>0.4347</v>
      </c>
      <c r="J29" s="31" t="n">
        <v>0.3856867360134858</v>
      </c>
      <c r="K29" s="32" t="n">
        <v>0.09802652797302835</v>
      </c>
      <c r="L29" s="35" t="n">
        <v>0.195425</v>
      </c>
      <c r="M29" s="35" t="n">
        <v>0.06063852403708592</v>
      </c>
      <c r="N29" s="33" t="n">
        <v>2.300437083045779</v>
      </c>
      <c r="O29" s="31" t="n">
        <v>0.0346505851640491</v>
      </c>
      <c r="P29" s="24" t="inlineStr">
        <is>
          <t>FLAG</t>
        </is>
      </c>
      <c r="Q29" s="24" t="inlineStr">
        <is>
          <t>2026-10-22</t>
        </is>
      </c>
    </row>
    <row r="30">
      <c r="A30" s="24" t="inlineStr">
        <is>
          <t>League Two</t>
        </is>
      </c>
      <c r="B30" s="24" t="inlineStr">
        <is>
          <t>Shrewsbury</t>
        </is>
      </c>
      <c r="C30" s="24" t="inlineStr">
        <is>
          <t>top6</t>
        </is>
      </c>
      <c r="D30" s="24" t="inlineStr">
        <is>
          <t>10/1</t>
        </is>
      </c>
      <c r="E30" s="33" t="n">
        <v>11</v>
      </c>
      <c r="F30" s="31" t="n">
        <v>0.08416836800674291</v>
      </c>
      <c r="G30" s="31" t="n"/>
      <c r="H30" s="32" t="n"/>
      <c r="I30" s="31" t="n">
        <v>0.1807</v>
      </c>
      <c r="J30" s="31" t="n">
        <v>0.1324341840033715</v>
      </c>
      <c r="K30" s="32" t="n">
        <v>0.09653163199325709</v>
      </c>
      <c r="L30" s="35" t="n">
        <v>0.9877</v>
      </c>
      <c r="M30" s="35" t="n">
        <v>0.4567760240370859</v>
      </c>
      <c r="N30" s="33" t="n">
        <v>5.534034311012729</v>
      </c>
      <c r="O30" s="31" t="n">
        <v>0.04567760240370859</v>
      </c>
      <c r="P30" s="24" t="inlineStr">
        <is>
          <t>FLAG</t>
        </is>
      </c>
      <c r="Q30" s="24" t="inlineStr">
        <is>
          <t>2026-10-22</t>
        </is>
      </c>
    </row>
    <row r="31">
      <c r="A31" s="24" t="inlineStr">
        <is>
          <t>Premier League</t>
        </is>
      </c>
      <c r="B31" s="24" t="inlineStr">
        <is>
          <t>Coventry</t>
        </is>
      </c>
      <c r="C31" s="24" t="inlineStr">
        <is>
          <t>relegation</t>
        </is>
      </c>
      <c r="D31" s="24" t="inlineStr">
        <is>
          <t>8/11</t>
        </is>
      </c>
      <c r="E31" s="33" t="n">
        <v>1.7273</v>
      </c>
      <c r="F31" s="31" t="n">
        <v>0.5032887522021305</v>
      </c>
      <c r="G31" s="31" t="n">
        <v>0.5540039696693146</v>
      </c>
      <c r="H31" s="32" t="n">
        <v>-0.0507152174671841</v>
      </c>
      <c r="I31" s="31" t="n">
        <v>0.5996</v>
      </c>
      <c r="J31" s="31" t="n">
        <v>0.5514443761010652</v>
      </c>
      <c r="K31" s="32" t="n">
        <v>0.09631124779786948</v>
      </c>
      <c r="L31" s="35" t="n">
        <v>0.03568908000000004</v>
      </c>
      <c r="M31" s="35" t="n">
        <v>-0.04749012916063</v>
      </c>
      <c r="N31" s="33" t="n">
        <v>1.667778519012675</v>
      </c>
      <c r="O31" s="31" t="n">
        <v>0</v>
      </c>
      <c r="P31" s="24" t="inlineStr">
        <is>
          <t>FLAG</t>
        </is>
      </c>
      <c r="Q31" s="24" t="inlineStr">
        <is>
          <t>2026-10-22</t>
        </is>
      </c>
    </row>
    <row r="32">
      <c r="A32" s="24" t="inlineStr">
        <is>
          <t>Championship</t>
        </is>
      </c>
      <c r="B32" s="24" t="inlineStr">
        <is>
          <t>Cardiff</t>
        </is>
      </c>
      <c r="C32" s="24" t="inlineStr">
        <is>
          <t>relegation</t>
        </is>
      </c>
      <c r="D32" s="24" t="inlineStr">
        <is>
          <t>7/2</t>
        </is>
      </c>
      <c r="E32" s="33" t="n">
        <v>4.5</v>
      </c>
      <c r="F32" s="31" t="n">
        <v>0.1931651751249087</v>
      </c>
      <c r="G32" s="31" t="n">
        <v>0.3688473648005023</v>
      </c>
      <c r="H32" s="32" t="n">
        <v>-0.1756821896755936</v>
      </c>
      <c r="I32" s="31" t="n">
        <v>0.2888</v>
      </c>
      <c r="J32" s="31" t="n">
        <v>0.2409825875624544</v>
      </c>
      <c r="K32" s="32" t="n">
        <v>0.09563482487509128</v>
      </c>
      <c r="L32" s="35" t="n">
        <v>0.2996000000000001</v>
      </c>
      <c r="M32" s="35" t="n">
        <v>0.08442164403104457</v>
      </c>
      <c r="N32" s="33" t="n">
        <v>3.462603878116343</v>
      </c>
      <c r="O32" s="31" t="n">
        <v>0.02412046972315559</v>
      </c>
      <c r="P32" s="24" t="inlineStr">
        <is>
          <t>FLAG</t>
        </is>
      </c>
      <c r="Q32" s="24" t="inlineStr">
        <is>
          <t>2026-10-08</t>
        </is>
      </c>
    </row>
    <row r="33">
      <c r="A33" s="24" t="inlineStr">
        <is>
          <t>League One</t>
        </is>
      </c>
      <c r="B33" s="24" t="inlineStr">
        <is>
          <t>Luton</t>
        </is>
      </c>
      <c r="C33" s="24" t="inlineStr">
        <is>
          <t>top6</t>
        </is>
      </c>
      <c r="D33" s="24" t="inlineStr">
        <is>
          <t>11/10</t>
        </is>
      </c>
      <c r="E33" s="33" t="n">
        <v>2.1</v>
      </c>
      <c r="F33" s="31" t="n">
        <v>0.4327091022401643</v>
      </c>
      <c r="G33" s="31" t="n"/>
      <c r="H33" s="32" t="n"/>
      <c r="I33" s="31" t="n">
        <v>0.5255</v>
      </c>
      <c r="J33" s="31" t="n">
        <v>0.4791045511200822</v>
      </c>
      <c r="K33" s="32" t="n">
        <v>0.09279089775983562</v>
      </c>
      <c r="L33" s="35" t="n">
        <v>0.10355</v>
      </c>
      <c r="M33" s="35" t="n">
        <v>0.006119557352172622</v>
      </c>
      <c r="N33" s="33" t="n">
        <v>1.902949571836346</v>
      </c>
      <c r="O33" s="31" t="n">
        <v>0.005563233956520565</v>
      </c>
      <c r="P33" s="24" t="inlineStr">
        <is>
          <t>FLAG</t>
        </is>
      </c>
      <c r="Q33" s="24" t="inlineStr">
        <is>
          <t>2026-10-22</t>
        </is>
      </c>
    </row>
    <row r="34">
      <c r="A34" s="24" t="inlineStr">
        <is>
          <t>League One</t>
        </is>
      </c>
      <c r="B34" s="24" t="inlineStr">
        <is>
          <t>Burton</t>
        </is>
      </c>
      <c r="C34" s="24" t="inlineStr">
        <is>
          <t>relegation</t>
        </is>
      </c>
      <c r="D34" s="24" t="inlineStr">
        <is>
          <t>15/8</t>
        </is>
      </c>
      <c r="E34" s="33" t="n">
        <v>2.875</v>
      </c>
      <c r="F34" s="31" t="n">
        <v>0.3089915745171248</v>
      </c>
      <c r="G34" s="31" t="n">
        <v>0.3569990760997805</v>
      </c>
      <c r="H34" s="32" t="n">
        <v>-0.04800750158265565</v>
      </c>
      <c r="I34" s="31" t="n">
        <v>0.4014</v>
      </c>
      <c r="J34" s="31" t="n">
        <v>0.3551957872585624</v>
      </c>
      <c r="K34" s="32" t="n">
        <v>0.09240842548287515</v>
      </c>
      <c r="L34" s="35" t="n">
        <v>0.1540249999999999</v>
      </c>
      <c r="M34" s="35" t="n">
        <v>0.02118788836836694</v>
      </c>
      <c r="N34" s="33" t="n">
        <v>2.491280518186348</v>
      </c>
      <c r="O34" s="31" t="n">
        <v>0.0113002071297957</v>
      </c>
      <c r="P34" s="24" t="inlineStr">
        <is>
          <t>FLAG</t>
        </is>
      </c>
      <c r="Q34" s="24" t="inlineStr">
        <is>
          <t>2026-10-22</t>
        </is>
      </c>
    </row>
    <row r="35">
      <c r="A35" s="24" t="inlineStr">
        <is>
          <t>Premier League</t>
        </is>
      </c>
      <c r="B35" s="24" t="inlineStr">
        <is>
          <t>Arsenal</t>
        </is>
      </c>
      <c r="C35" s="24" t="inlineStr">
        <is>
          <t>top4</t>
        </is>
      </c>
      <c r="D35" s="24" t="inlineStr">
        <is>
          <t>1/66</t>
        </is>
      </c>
      <c r="E35" s="33" t="n">
        <v>1.0152</v>
      </c>
      <c r="F35" s="31" t="n">
        <v>0.8923225965694078</v>
      </c>
      <c r="G35" s="31" t="n">
        <v>0.82275884940082</v>
      </c>
      <c r="H35" s="32" t="n">
        <v>0.06956374716858782</v>
      </c>
      <c r="I35" s="31" t="n">
        <v>0.9813</v>
      </c>
      <c r="J35" s="31" t="n">
        <v>0.9368112982847039</v>
      </c>
      <c r="K35" s="32" t="n">
        <v>0.08897740343059213</v>
      </c>
      <c r="L35" s="35" t="n">
        <v>-0.003784239999999994</v>
      </c>
      <c r="M35" s="35" t="n">
        <v>-0.04894916998136856</v>
      </c>
      <c r="N35" s="33" t="n">
        <v>1.019056353816366</v>
      </c>
      <c r="O35" s="31" t="n">
        <v>0</v>
      </c>
      <c r="P35" s="24" t="inlineStr">
        <is>
          <t>FLAG</t>
        </is>
      </c>
      <c r="Q35" s="24" t="inlineStr">
        <is>
          <t>2026-10-22</t>
        </is>
      </c>
    </row>
    <row r="36">
      <c r="A36" s="24" t="inlineStr">
        <is>
          <t>Championship</t>
        </is>
      </c>
      <c r="B36" s="24" t="inlineStr">
        <is>
          <t>Birmingham</t>
        </is>
      </c>
      <c r="C36" s="24" t="inlineStr">
        <is>
          <t>promotion</t>
        </is>
      </c>
      <c r="D36" s="24" t="inlineStr">
        <is>
          <t>7/2</t>
        </is>
      </c>
      <c r="E36" s="33" t="n">
        <v>4.5</v>
      </c>
      <c r="F36" s="31" t="n">
        <v>0.2016574612491444</v>
      </c>
      <c r="G36" s="31" t="n">
        <v>0.1639072095030557</v>
      </c>
      <c r="H36" s="32" t="n">
        <v>0.03775025174608865</v>
      </c>
      <c r="I36" s="31" t="n">
        <v>0.2846</v>
      </c>
      <c r="J36" s="31" t="n">
        <v>0.2431287306245722</v>
      </c>
      <c r="K36" s="32" t="n">
        <v>0.08294253875085561</v>
      </c>
      <c r="L36" s="35" t="n">
        <v>0.2806999999999999</v>
      </c>
      <c r="M36" s="35" t="n">
        <v>0.09407928781057473</v>
      </c>
      <c r="N36" s="33" t="n">
        <v>3.513703443429375</v>
      </c>
      <c r="O36" s="31" t="n">
        <v>0.02687979651730707</v>
      </c>
      <c r="P36" s="24" t="inlineStr">
        <is>
          <t>FLAG</t>
        </is>
      </c>
      <c r="Q36" s="24" t="inlineStr">
        <is>
          <t>2026-10-16</t>
        </is>
      </c>
    </row>
    <row r="37">
      <c r="A37" s="24" t="inlineStr">
        <is>
          <t>Premier League</t>
        </is>
      </c>
      <c r="B37" s="24" t="inlineStr">
        <is>
          <t>Sunderland</t>
        </is>
      </c>
      <c r="C37" s="24" t="inlineStr">
        <is>
          <t>relegation</t>
        </is>
      </c>
      <c r="D37" s="24" t="inlineStr">
        <is>
          <t>5/2</t>
        </is>
      </c>
      <c r="E37" s="33" t="n">
        <v>3.5</v>
      </c>
      <c r="F37" s="31" t="n">
        <v>0.2483801890510686</v>
      </c>
      <c r="G37" s="31" t="n">
        <v>0.2321498234502295</v>
      </c>
      <c r="H37" s="32" t="n">
        <v>0.01623036560083913</v>
      </c>
      <c r="I37" s="31" t="n">
        <v>0.3261</v>
      </c>
      <c r="J37" s="31" t="n">
        <v>0.2872400945255343</v>
      </c>
      <c r="K37" s="32" t="n">
        <v>0.07771981094893138</v>
      </c>
      <c r="L37" s="35" t="n">
        <v>0.1413500000000001</v>
      </c>
      <c r="M37" s="35" t="n">
        <v>0.005340330839370244</v>
      </c>
      <c r="N37" s="33" t="n">
        <v>3.06654400490647</v>
      </c>
      <c r="O37" s="31" t="n">
        <v>0.002136132335748098</v>
      </c>
      <c r="P37" s="24" t="inlineStr">
        <is>
          <t>FLAG</t>
        </is>
      </c>
      <c r="Q37" s="24" t="inlineStr">
        <is>
          <t>2026-10-22</t>
        </is>
      </c>
    </row>
    <row r="38">
      <c r="A38" s="24" t="inlineStr">
        <is>
          <t>Championship</t>
        </is>
      </c>
      <c r="B38" s="24" t="inlineStr">
        <is>
          <t>Charlton</t>
        </is>
      </c>
      <c r="C38" s="24" t="inlineStr">
        <is>
          <t>relegation</t>
        </is>
      </c>
      <c r="D38" s="24" t="inlineStr">
        <is>
          <t>11/4</t>
        </is>
      </c>
      <c r="E38" s="33" t="n">
        <v>3.75</v>
      </c>
      <c r="F38" s="31" t="n">
        <v>0.2317982101498904</v>
      </c>
      <c r="G38" s="31" t="n">
        <v>0.3606507566938244</v>
      </c>
      <c r="H38" s="32" t="n">
        <v>-0.128852546543934</v>
      </c>
      <c r="I38" s="31" t="n">
        <v>0.3095</v>
      </c>
      <c r="J38" s="31" t="n">
        <v>0.2706491050749452</v>
      </c>
      <c r="K38" s="32" t="n">
        <v>0.07770178985010956</v>
      </c>
      <c r="L38" s="35" t="n">
        <v>0.160625</v>
      </c>
      <c r="M38" s="35" t="n">
        <v>0.01493414403104465</v>
      </c>
      <c r="N38" s="33" t="n">
        <v>3.231017770597739</v>
      </c>
      <c r="O38" s="31" t="n">
        <v>0.005430597829470782</v>
      </c>
      <c r="P38" s="24" t="inlineStr">
        <is>
          <t>FLAG</t>
        </is>
      </c>
      <c r="Q38" s="24" t="inlineStr">
        <is>
          <t>2026-10-08</t>
        </is>
      </c>
    </row>
    <row r="39">
      <c r="A39" s="24" t="inlineStr">
        <is>
          <t>League One</t>
        </is>
      </c>
      <c r="B39" s="24" t="inlineStr">
        <is>
          <t>Huddersfield</t>
        </is>
      </c>
      <c r="C39" s="24" t="inlineStr">
        <is>
          <t>title</t>
        </is>
      </c>
      <c r="D39" s="24" t="inlineStr">
        <is>
          <t>6/1</t>
        </is>
      </c>
      <c r="E39" s="33" t="n">
        <v>7</v>
      </c>
      <c r="F39" s="31" t="n">
        <v>0.1189979562432341</v>
      </c>
      <c r="G39" s="31" t="n">
        <v>0.0555844319972415</v>
      </c>
      <c r="H39" s="32" t="n">
        <v>0.06341352424599261</v>
      </c>
      <c r="I39" s="31" t="n">
        <v>0.1937</v>
      </c>
      <c r="J39" s="31" t="n">
        <v>0.1563489781216171</v>
      </c>
      <c r="K39" s="32" t="n">
        <v>0.0747020437567659</v>
      </c>
      <c r="L39" s="35" t="n">
        <v>0.3559000000000001</v>
      </c>
      <c r="M39" s="35" t="n">
        <v>0.09444284685131965</v>
      </c>
      <c r="N39" s="33" t="n">
        <v>5.162622612287041</v>
      </c>
      <c r="O39" s="31" t="n">
        <v>0.01574047447521994</v>
      </c>
      <c r="P39" s="24" t="inlineStr">
        <is>
          <t>FLAG</t>
        </is>
      </c>
      <c r="Q39" s="24" t="inlineStr">
        <is>
          <t>2026-10-22</t>
        </is>
      </c>
    </row>
    <row r="40">
      <c r="A40" s="24" t="inlineStr">
        <is>
          <t>League Two</t>
        </is>
      </c>
      <c r="B40" s="24" t="inlineStr">
        <is>
          <t>Barnet</t>
        </is>
      </c>
      <c r="C40" s="24" t="inlineStr">
        <is>
          <t>top6</t>
        </is>
      </c>
      <c r="D40" s="24" t="inlineStr">
        <is>
          <t>1/5</t>
        </is>
      </c>
      <c r="E40" s="33" t="n">
        <v>1.2</v>
      </c>
      <c r="F40" s="31" t="n">
        <v>0.7715433733951432</v>
      </c>
      <c r="G40" s="31" t="n"/>
      <c r="H40" s="32" t="n"/>
      <c r="I40" s="31" t="n">
        <v>0.8434</v>
      </c>
      <c r="J40" s="31" t="n">
        <v>0.8074716866975716</v>
      </c>
      <c r="K40" s="32" t="n">
        <v>0.07185662660485681</v>
      </c>
      <c r="L40" s="35" t="n">
        <v>0.01208000000000009</v>
      </c>
      <c r="M40" s="35" t="n">
        <v>-0.03103397596291413</v>
      </c>
      <c r="N40" s="33" t="n">
        <v>1.185677021579322</v>
      </c>
      <c r="O40" s="31" t="n">
        <v>0</v>
      </c>
      <c r="P40" s="24" t="inlineStr">
        <is>
          <t>FLAG</t>
        </is>
      </c>
      <c r="Q40" s="24" t="inlineStr">
        <is>
          <t>2026-10-22</t>
        </is>
      </c>
    </row>
    <row r="41">
      <c r="A41" s="24" t="inlineStr">
        <is>
          <t>League One</t>
        </is>
      </c>
      <c r="B41" s="24" t="inlineStr">
        <is>
          <t>Sheffield Wed</t>
        </is>
      </c>
      <c r="C41" s="24" t="inlineStr">
        <is>
          <t>title</t>
        </is>
      </c>
      <c r="D41" s="24" t="inlineStr">
        <is>
          <t>8/1</t>
        </is>
      </c>
      <c r="E41" s="33" t="n">
        <v>9</v>
      </c>
      <c r="F41" s="31" t="n">
        <v>0.09255396596695986</v>
      </c>
      <c r="G41" s="31" t="n">
        <v>0.1032282308520199</v>
      </c>
      <c r="H41" s="32" t="n">
        <v>-0.01067426488506004</v>
      </c>
      <c r="I41" s="31" t="n">
        <v>0.1634</v>
      </c>
      <c r="J41" s="31" t="n">
        <v>0.1279769829834799</v>
      </c>
      <c r="K41" s="32" t="n">
        <v>0.07084603403304013</v>
      </c>
      <c r="L41" s="35" t="n">
        <v>0.4705999999999999</v>
      </c>
      <c r="M41" s="35" t="n">
        <v>0.1517928468513192</v>
      </c>
      <c r="N41" s="33" t="n">
        <v>6.119951040391677</v>
      </c>
      <c r="O41" s="31" t="n">
        <v>0.0189741058564149</v>
      </c>
      <c r="P41" s="24" t="inlineStr">
        <is>
          <t>FLAG</t>
        </is>
      </c>
      <c r="Q41" s="24" t="inlineStr">
        <is>
          <t>2026-10-22</t>
        </is>
      </c>
    </row>
    <row r="42">
      <c r="A42" s="24" t="inlineStr">
        <is>
          <t>Championship</t>
        </is>
      </c>
      <c r="B42" s="24" t="inlineStr">
        <is>
          <t>Wolves</t>
        </is>
      </c>
      <c r="C42" s="24" t="inlineStr">
        <is>
          <t>promotion</t>
        </is>
      </c>
      <c r="D42" s="24" t="inlineStr">
        <is>
          <t>11/8</t>
        </is>
      </c>
      <c r="E42" s="33" t="n">
        <v>2.375</v>
      </c>
      <c r="F42" s="31" t="n">
        <v>0.3820878213141682</v>
      </c>
      <c r="G42" s="31" t="n">
        <v>0.3278144190061114</v>
      </c>
      <c r="H42" s="32" t="n">
        <v>0.05427340230805683</v>
      </c>
      <c r="I42" s="31" t="n">
        <v>0.4529</v>
      </c>
      <c r="J42" s="31" t="n">
        <v>0.4174939106570841</v>
      </c>
      <c r="K42" s="32" t="n">
        <v>0.07081217868583173</v>
      </c>
      <c r="L42" s="35" t="n">
        <v>0.07563750000000002</v>
      </c>
      <c r="M42" s="35" t="n">
        <v>-0.008451962189425344</v>
      </c>
      <c r="N42" s="33" t="n">
        <v>2.20799293442261</v>
      </c>
      <c r="O42" s="31" t="n">
        <v>0</v>
      </c>
      <c r="P42" s="24" t="inlineStr">
        <is>
          <t>FLAG</t>
        </is>
      </c>
      <c r="Q42" s="24" t="inlineStr">
        <is>
          <t>2026-10-16</t>
        </is>
      </c>
    </row>
    <row r="43">
      <c r="A43" s="24" t="inlineStr">
        <is>
          <t>Championship</t>
        </is>
      </c>
      <c r="B43" s="24" t="inlineStr">
        <is>
          <t>Norwich</t>
        </is>
      </c>
      <c r="C43" s="24" t="inlineStr">
        <is>
          <t>relegation</t>
        </is>
      </c>
      <c r="D43" s="24" t="inlineStr">
        <is>
          <t>50/1</t>
        </is>
      </c>
      <c r="E43" s="33" t="n">
        <v>51</v>
      </c>
      <c r="F43" s="31" t="n">
        <v>0.01704398604043312</v>
      </c>
      <c r="G43" s="31" t="n">
        <v>0.027981524226245</v>
      </c>
      <c r="H43" s="32" t="n">
        <v>-0.01093753818581188</v>
      </c>
      <c r="I43" s="31" t="n">
        <v>0.0851</v>
      </c>
      <c r="J43" s="31" t="n">
        <v>0.05107199302021656</v>
      </c>
      <c r="K43" s="32" t="n">
        <v>0.06805601395956687</v>
      </c>
      <c r="L43" s="35" t="n">
        <v>3.3401</v>
      </c>
      <c r="M43" s="35" t="n">
        <v>1.604671644031045</v>
      </c>
      <c r="N43" s="33" t="n">
        <v>11.75088131609871</v>
      </c>
      <c r="O43" s="31" t="n">
        <v>0.03209343288062089</v>
      </c>
      <c r="P43" s="24" t="inlineStr">
        <is>
          <t>FLAG</t>
        </is>
      </c>
      <c r="Q43" s="24" t="inlineStr">
        <is>
          <t>2026-10-08</t>
        </is>
      </c>
    </row>
    <row r="44">
      <c r="A44" s="24" t="inlineStr">
        <is>
          <t>League Two</t>
        </is>
      </c>
      <c r="B44" s="24" t="inlineStr">
        <is>
          <t>Port Vale</t>
        </is>
      </c>
      <c r="C44" s="24" t="inlineStr">
        <is>
          <t>promotion</t>
        </is>
      </c>
      <c r="D44" s="24" t="inlineStr">
        <is>
          <t>9/2</t>
        </is>
      </c>
      <c r="E44" s="33" t="n">
        <v>5.5</v>
      </c>
      <c r="F44" s="31" t="n">
        <v>0.1661987554908983</v>
      </c>
      <c r="G44" s="31" t="n">
        <v>0.2579117786910663</v>
      </c>
      <c r="H44" s="32" t="n">
        <v>-0.09171302320016803</v>
      </c>
      <c r="I44" s="31" t="n">
        <v>0.224475</v>
      </c>
      <c r="J44" s="31" t="n">
        <v>0.1953368777454491</v>
      </c>
      <c r="K44" s="32" t="n">
        <v>0.05827624450910174</v>
      </c>
      <c r="L44" s="35" t="n">
        <v>0.2346125000000001</v>
      </c>
      <c r="M44" s="35" t="n">
        <v>0.07435282759997031</v>
      </c>
      <c r="N44" s="33" t="n">
        <v>4.454839068938634</v>
      </c>
      <c r="O44" s="31" t="n">
        <v>0.01652285057777118</v>
      </c>
      <c r="P44" s="24" t="inlineStr">
        <is>
          <t>FLAG</t>
        </is>
      </c>
      <c r="Q44" s="24" t="inlineStr">
        <is>
          <t>2026-10-22</t>
        </is>
      </c>
    </row>
    <row r="45">
      <c r="A45" s="24" t="inlineStr">
        <is>
          <t>League Two</t>
        </is>
      </c>
      <c r="B45" s="24" t="inlineStr">
        <is>
          <t>Fleetwood</t>
        </is>
      </c>
      <c r="C45" s="24" t="inlineStr">
        <is>
          <t>relegation</t>
        </is>
      </c>
      <c r="D45" s="24" t="inlineStr">
        <is>
          <t>10/1</t>
        </is>
      </c>
      <c r="E45" s="33" t="n">
        <v>11</v>
      </c>
      <c r="F45" s="31" t="n">
        <v>0.07923389255791304</v>
      </c>
      <c r="G45" s="31" t="n">
        <v>0.1108685344038031</v>
      </c>
      <c r="H45" s="32" t="n">
        <v>-0.03163464184589007</v>
      </c>
      <c r="I45" s="31" t="n">
        <v>0.1359</v>
      </c>
      <c r="J45" s="31" t="n">
        <v>0.1075669462789565</v>
      </c>
      <c r="K45" s="32" t="n">
        <v>0.05666610744208696</v>
      </c>
      <c r="L45" s="35" t="n">
        <v>0.4948999999999999</v>
      </c>
      <c r="M45" s="35" t="n">
        <v>0.1832364090685217</v>
      </c>
      <c r="N45" s="33" t="n">
        <v>7.358351729212656</v>
      </c>
      <c r="O45" s="31" t="n">
        <v>0.01832364090685217</v>
      </c>
      <c r="P45" s="24" t="inlineStr">
        <is>
          <t>FLAG</t>
        </is>
      </c>
      <c r="Q45" s="24" t="inlineStr">
        <is>
          <t>2026-10-22</t>
        </is>
      </c>
    </row>
    <row r="46">
      <c r="A46" s="24" t="inlineStr">
        <is>
          <t>League Two</t>
        </is>
      </c>
      <c r="B46" s="24" t="inlineStr">
        <is>
          <t>Gillingham</t>
        </is>
      </c>
      <c r="C46" s="24" t="inlineStr">
        <is>
          <t>top6</t>
        </is>
      </c>
      <c r="D46" s="24" t="inlineStr">
        <is>
          <t>10/3</t>
        </is>
      </c>
      <c r="E46" s="33" t="n">
        <v>4.3333</v>
      </c>
      <c r="F46" s="31" t="n">
        <v>0.2136598084771818</v>
      </c>
      <c r="G46" s="31" t="n"/>
      <c r="H46" s="32" t="n"/>
      <c r="I46" s="31" t="n">
        <v>0.2632</v>
      </c>
      <c r="J46" s="31" t="n">
        <v>0.2384299042385909</v>
      </c>
      <c r="K46" s="32" t="n">
        <v>0.04954019152281822</v>
      </c>
      <c r="L46" s="35" t="n">
        <v>0.14052456</v>
      </c>
      <c r="M46" s="35" t="n">
        <v>0.03318830403708595</v>
      </c>
      <c r="N46" s="33" t="n">
        <v>3.799392097264438</v>
      </c>
      <c r="O46" s="31" t="n">
        <v>0.009956590777033553</v>
      </c>
      <c r="P46" s="24" t="inlineStr">
        <is>
          <t>FLAG</t>
        </is>
      </c>
      <c r="Q46" s="24" t="inlineStr">
        <is>
          <t>2026-10-22</t>
        </is>
      </c>
    </row>
    <row r="47">
      <c r="A47" s="24" t="inlineStr">
        <is>
          <t>League One</t>
        </is>
      </c>
      <c r="B47" s="24" t="inlineStr">
        <is>
          <t>Oxford</t>
        </is>
      </c>
      <c r="C47" s="24" t="inlineStr">
        <is>
          <t>top6</t>
        </is>
      </c>
      <c r="D47" s="24" t="inlineStr">
        <is>
          <t>9/4</t>
        </is>
      </c>
      <c r="E47" s="33" t="n">
        <v>3.25</v>
      </c>
      <c r="F47" s="31" t="n">
        <v>0.2795966506782601</v>
      </c>
      <c r="G47" s="31" t="n"/>
      <c r="H47" s="32" t="n"/>
      <c r="I47" s="31" t="n">
        <v>0.3283</v>
      </c>
      <c r="J47" s="31" t="n">
        <v>0.30394832533913</v>
      </c>
      <c r="K47" s="32" t="n">
        <v>0.04870334932173992</v>
      </c>
      <c r="L47" s="35" t="n">
        <v>0.06697500000000001</v>
      </c>
      <c r="M47" s="35" t="n">
        <v>-0.01216794264782739</v>
      </c>
      <c r="N47" s="33" t="n">
        <v>3.045994517209869</v>
      </c>
      <c r="O47" s="31" t="n">
        <v>0</v>
      </c>
      <c r="P47" s="24" t="inlineStr">
        <is>
          <t>FLAG</t>
        </is>
      </c>
      <c r="Q47" s="24" t="inlineStr">
        <is>
          <t>2026-10-22</t>
        </is>
      </c>
    </row>
    <row r="48">
      <c r="A48" s="24" t="inlineStr">
        <is>
          <t>Championship</t>
        </is>
      </c>
      <c r="B48" s="24" t="inlineStr">
        <is>
          <t>Lincoln</t>
        </is>
      </c>
      <c r="C48" s="24" t="inlineStr">
        <is>
          <t>relegation</t>
        </is>
      </c>
      <c r="D48" s="24" t="inlineStr">
        <is>
          <t>6/5</t>
        </is>
      </c>
      <c r="E48" s="33" t="n">
        <v>2.2</v>
      </c>
      <c r="F48" s="31" t="n">
        <v>0.3951105854827679</v>
      </c>
      <c r="G48" s="31" t="n">
        <v>0.502330198440699</v>
      </c>
      <c r="H48" s="32" t="n">
        <v>-0.1072196129579311</v>
      </c>
      <c r="I48" s="31" t="n">
        <v>0.4431</v>
      </c>
      <c r="J48" s="31" t="n">
        <v>0.419105292741384</v>
      </c>
      <c r="K48" s="32" t="n">
        <v>0.0479894145172321</v>
      </c>
      <c r="L48" s="35" t="n">
        <v>-0.02517999999999998</v>
      </c>
      <c r="M48" s="35" t="n">
        <v>-0.07796835596895524</v>
      </c>
      <c r="N48" s="33" t="n">
        <v>2.256826901376665</v>
      </c>
      <c r="O48" s="31" t="n">
        <v>0</v>
      </c>
      <c r="P48" s="24" t="inlineStr">
        <is>
          <t>FLAG</t>
        </is>
      </c>
      <c r="Q48" s="24" t="inlineStr">
        <is>
          <t>2026-10-08</t>
        </is>
      </c>
    </row>
    <row r="49">
      <c r="A49" s="24" t="inlineStr">
        <is>
          <t>League Two</t>
        </is>
      </c>
      <c r="B49" s="24" t="inlineStr">
        <is>
          <t>Swindon</t>
        </is>
      </c>
      <c r="C49" s="24" t="inlineStr">
        <is>
          <t>top6</t>
        </is>
      </c>
      <c r="D49" s="24" t="inlineStr">
        <is>
          <t>13/2</t>
        </is>
      </c>
      <c r="E49" s="33" t="n">
        <v>7.5</v>
      </c>
      <c r="F49" s="31" t="n">
        <v>0.1234469397432229</v>
      </c>
      <c r="G49" s="31" t="n"/>
      <c r="H49" s="32" t="n"/>
      <c r="I49" s="31" t="n">
        <v>0.171</v>
      </c>
      <c r="J49" s="31" t="n">
        <v>0.1472234698716115</v>
      </c>
      <c r="K49" s="32" t="n">
        <v>0.04755306025677709</v>
      </c>
      <c r="L49" s="35" t="n">
        <v>0.2825000000000002</v>
      </c>
      <c r="M49" s="35" t="n">
        <v>0.1041760240370861</v>
      </c>
      <c r="N49" s="33" t="n">
        <v>5.847953216374268</v>
      </c>
      <c r="O49" s="31" t="n">
        <v>0.01602708062109017</v>
      </c>
      <c r="P49" s="24" t="inlineStr">
        <is>
          <t>FLAG</t>
        </is>
      </c>
      <c r="Q49" s="24" t="inlineStr">
        <is>
          <t>2026-10-22</t>
        </is>
      </c>
    </row>
    <row r="50">
      <c r="A50" s="24" t="inlineStr">
        <is>
          <t>League Two</t>
        </is>
      </c>
      <c r="B50" s="24" t="inlineStr">
        <is>
          <t>Crawley</t>
        </is>
      </c>
      <c r="C50" s="24" t="inlineStr">
        <is>
          <t>relegation</t>
        </is>
      </c>
      <c r="D50" s="24" t="inlineStr">
        <is>
          <t>1/1</t>
        </is>
      </c>
      <c r="E50" s="33" t="n">
        <v>2</v>
      </c>
      <c r="F50" s="31" t="n">
        <v>0.4357864090685216</v>
      </c>
      <c r="G50" s="31" t="n">
        <v>0.1552159481653244</v>
      </c>
      <c r="H50" s="32" t="n">
        <v>0.2805704609031972</v>
      </c>
      <c r="I50" s="31" t="n">
        <v>0.4829</v>
      </c>
      <c r="J50" s="31" t="n">
        <v>0.4593432045342608</v>
      </c>
      <c r="K50" s="32" t="n">
        <v>0.04711359093147838</v>
      </c>
      <c r="L50" s="35" t="n">
        <v>-0.03420000000000001</v>
      </c>
      <c r="M50" s="35" t="n">
        <v>-0.08131359093147839</v>
      </c>
      <c r="N50" s="33" t="n">
        <v>2.070822116380203</v>
      </c>
      <c r="O50" s="31" t="n">
        <v>0</v>
      </c>
      <c r="P50" s="24" t="inlineStr">
        <is>
          <t>FLAG</t>
        </is>
      </c>
      <c r="Q50" s="24" t="inlineStr">
        <is>
          <t>2026-10-22</t>
        </is>
      </c>
    </row>
    <row r="51">
      <c r="A51" s="24" t="inlineStr">
        <is>
          <t>League Two</t>
        </is>
      </c>
      <c r="B51" s="24" t="inlineStr">
        <is>
          <t>Crewe</t>
        </is>
      </c>
      <c r="C51" s="24" t="inlineStr">
        <is>
          <t>top6</t>
        </is>
      </c>
      <c r="D51" s="24" t="inlineStr">
        <is>
          <t>6/5</t>
        </is>
      </c>
      <c r="E51" s="33" t="n">
        <v>2.2</v>
      </c>
      <c r="F51" s="31" t="n">
        <v>0.4208418400337145</v>
      </c>
      <c r="G51" s="31" t="n"/>
      <c r="H51" s="32" t="n"/>
      <c r="I51" s="31" t="n">
        <v>0.4661</v>
      </c>
      <c r="J51" s="31" t="n">
        <v>0.4434709200168573</v>
      </c>
      <c r="K51" s="32" t="n">
        <v>0.04525815996628552</v>
      </c>
      <c r="L51" s="35" t="n">
        <v>0.02542000000000022</v>
      </c>
      <c r="M51" s="35" t="n">
        <v>-0.02436397596291384</v>
      </c>
      <c r="N51" s="33" t="n">
        <v>2.145462347135808</v>
      </c>
      <c r="O51" s="31" t="n">
        <v>0</v>
      </c>
      <c r="P51" s="24" t="inlineStr">
        <is>
          <t>FLAG</t>
        </is>
      </c>
      <c r="Q51" s="24" t="inlineStr">
        <is>
          <t>2026-10-22</t>
        </is>
      </c>
    </row>
    <row r="52">
      <c r="A52" s="24" t="inlineStr">
        <is>
          <t>League Two</t>
        </is>
      </c>
      <c r="B52" s="24" t="inlineStr">
        <is>
          <t>Exeter</t>
        </is>
      </c>
      <c r="C52" s="24" t="inlineStr">
        <is>
          <t>top6</t>
        </is>
      </c>
      <c r="D52" s="24" t="inlineStr">
        <is>
          <t>13/2</t>
        </is>
      </c>
      <c r="E52" s="33" t="n">
        <v>7.5</v>
      </c>
      <c r="F52" s="31" t="n">
        <v>0.1234469397432229</v>
      </c>
      <c r="G52" s="31" t="n"/>
      <c r="H52" s="32" t="n"/>
      <c r="I52" s="31" t="n">
        <v>0.1637</v>
      </c>
      <c r="J52" s="31" t="n">
        <v>0.1435734698716115</v>
      </c>
      <c r="K52" s="32" t="n">
        <v>0.04025306025677709</v>
      </c>
      <c r="L52" s="35" t="n">
        <v>0.2277500000000001</v>
      </c>
      <c r="M52" s="35" t="n">
        <v>0.076801024037086</v>
      </c>
      <c r="N52" s="33" t="n">
        <v>6.108735491753206</v>
      </c>
      <c r="O52" s="31" t="n">
        <v>0.01181554215955169</v>
      </c>
      <c r="P52" s="24" t="inlineStr">
        <is>
          <t>FLAG</t>
        </is>
      </c>
      <c r="Q52" s="24" t="inlineStr">
        <is>
          <t>2026-10-22</t>
        </is>
      </c>
    </row>
    <row r="53">
      <c r="A53" s="24" t="inlineStr">
        <is>
          <t>League Two</t>
        </is>
      </c>
      <c r="B53" s="24" t="inlineStr">
        <is>
          <t>Cheltenham</t>
        </is>
      </c>
      <c r="C53" s="24" t="inlineStr">
        <is>
          <t>relegation</t>
        </is>
      </c>
      <c r="D53" s="24" t="inlineStr">
        <is>
          <t>14/1</t>
        </is>
      </c>
      <c r="E53" s="33" t="n">
        <v>15</v>
      </c>
      <c r="F53" s="31" t="n">
        <v>0.05810485454246955</v>
      </c>
      <c r="G53" s="31" t="n">
        <v>0.1790967024730856</v>
      </c>
      <c r="H53" s="32" t="n">
        <v>-0.120991847930616</v>
      </c>
      <c r="I53" s="31" t="n">
        <v>0.0983</v>
      </c>
      <c r="J53" s="31" t="n">
        <v>0.07820242727123478</v>
      </c>
      <c r="K53" s="32" t="n">
        <v>0.04019514545753045</v>
      </c>
      <c r="L53" s="35" t="n">
        <v>0.4744999999999999</v>
      </c>
      <c r="M53" s="35" t="n">
        <v>0.1730364090685217</v>
      </c>
      <c r="N53" s="33" t="n">
        <v>10.17293997965412</v>
      </c>
      <c r="O53" s="31" t="n">
        <v>0.01235974350489441</v>
      </c>
      <c r="P53" s="24" t="inlineStr">
        <is>
          <t>FLAG</t>
        </is>
      </c>
      <c r="Q53" s="24" t="inlineStr">
        <is>
          <t>2026-10-22</t>
        </is>
      </c>
    </row>
    <row r="54">
      <c r="A54" s="24" t="inlineStr">
        <is>
          <t>League Two</t>
        </is>
      </c>
      <c r="B54" s="24" t="inlineStr">
        <is>
          <t>Barnet</t>
        </is>
      </c>
      <c r="C54" s="24" t="inlineStr">
        <is>
          <t>promotion</t>
        </is>
      </c>
      <c r="D54" s="24" t="inlineStr">
        <is>
          <t>8/15</t>
        </is>
      </c>
      <c r="E54" s="33" t="n">
        <v>1.5333</v>
      </c>
      <c r="F54" s="31" t="n">
        <v>0.5961606699275682</v>
      </c>
      <c r="G54" s="31" t="n">
        <v>0.2915524454768576</v>
      </c>
      <c r="H54" s="32" t="n">
        <v>0.3046082244507106</v>
      </c>
      <c r="I54" s="31" t="n">
        <v>0.6352749999999999</v>
      </c>
      <c r="J54" s="31" t="n">
        <v>0.6157178349637841</v>
      </c>
      <c r="K54" s="32" t="n">
        <v>0.0391143300724317</v>
      </c>
      <c r="L54" s="35" t="n">
        <v>-0.02593284250000005</v>
      </c>
      <c r="M54" s="35" t="n">
        <v>-0.05591984365002978</v>
      </c>
      <c r="N54" s="33" t="n">
        <v>1.574121443469364</v>
      </c>
      <c r="O54" s="31" t="n">
        <v>0</v>
      </c>
      <c r="P54" s="24" t="inlineStr">
        <is>
          <t>FLAG</t>
        </is>
      </c>
      <c r="Q54" s="24" t="inlineStr">
        <is>
          <t>2026-10-22</t>
        </is>
      </c>
    </row>
    <row r="55">
      <c r="A55" s="24" t="inlineStr">
        <is>
          <t>League Two</t>
        </is>
      </c>
      <c r="B55" s="24" t="inlineStr">
        <is>
          <t>Shrewsbury</t>
        </is>
      </c>
      <c r="C55" s="24" t="inlineStr">
        <is>
          <t>promotion</t>
        </is>
      </c>
      <c r="D55" s="24" t="inlineStr">
        <is>
          <t>25/1</t>
        </is>
      </c>
      <c r="E55" s="33" t="n">
        <v>26</v>
      </c>
      <c r="F55" s="31" t="n">
        <v>0.03515742904615156</v>
      </c>
      <c r="G55" s="31" t="n">
        <v>0.0762012073405423</v>
      </c>
      <c r="H55" s="32" t="n">
        <v>-0.04104377829439074</v>
      </c>
      <c r="I55" s="31" t="n">
        <v>0.07405</v>
      </c>
      <c r="J55" s="31" t="n">
        <v>0.05460371452307578</v>
      </c>
      <c r="K55" s="32" t="n">
        <v>0.03889257095384845</v>
      </c>
      <c r="L55" s="35" t="n">
        <v>0.9253</v>
      </c>
      <c r="M55" s="35" t="n">
        <v>0.4196965775999704</v>
      </c>
      <c r="N55" s="33" t="n">
        <v>13.50438892640108</v>
      </c>
      <c r="O55" s="31" t="n">
        <v>0.01678786310399881</v>
      </c>
      <c r="P55" s="24" t="inlineStr">
        <is>
          <t>FLAG</t>
        </is>
      </c>
      <c r="Q55" s="24" t="inlineStr">
        <is>
          <t>2026-10-22</t>
        </is>
      </c>
    </row>
    <row r="56">
      <c r="A56" s="24" t="inlineStr">
        <is>
          <t>Championship</t>
        </is>
      </c>
      <c r="B56" s="24" t="inlineStr">
        <is>
          <t>Watford</t>
        </is>
      </c>
      <c r="C56" s="24" t="inlineStr">
        <is>
          <t>relegation</t>
        </is>
      </c>
      <c r="D56" s="24" t="inlineStr">
        <is>
          <t>7/2</t>
        </is>
      </c>
      <c r="E56" s="33" t="n">
        <v>4.5</v>
      </c>
      <c r="F56" s="31" t="n">
        <v>0.1931651751249087</v>
      </c>
      <c r="G56" s="31" t="n">
        <v>0.1248406465478623</v>
      </c>
      <c r="H56" s="32" t="n">
        <v>0.06832452857704642</v>
      </c>
      <c r="I56" s="31" t="n">
        <v>0.2301</v>
      </c>
      <c r="J56" s="31" t="n">
        <v>0.2116325875624543</v>
      </c>
      <c r="K56" s="32" t="n">
        <v>0.03693482487509128</v>
      </c>
      <c r="L56" s="35" t="n">
        <v>0.03544999999999998</v>
      </c>
      <c r="M56" s="35" t="n">
        <v>-0.04765335596895548</v>
      </c>
      <c r="N56" s="33" t="n">
        <v>4.34593654932638</v>
      </c>
      <c r="O56" s="31" t="n">
        <v>0</v>
      </c>
      <c r="P56" s="24" t="inlineStr">
        <is>
          <t>FLAG</t>
        </is>
      </c>
      <c r="Q56" s="24" t="inlineStr">
        <is>
          <t>2026-10-08</t>
        </is>
      </c>
    </row>
    <row r="57">
      <c r="A57" s="24" t="inlineStr">
        <is>
          <t>League Two</t>
        </is>
      </c>
      <c r="B57" s="24" t="inlineStr">
        <is>
          <t>Crewe</t>
        </is>
      </c>
      <c r="C57" s="24" t="inlineStr">
        <is>
          <t>promotion</t>
        </is>
      </c>
      <c r="D57" s="24" t="inlineStr">
        <is>
          <t>7/2</t>
        </is>
      </c>
      <c r="E57" s="33" t="n">
        <v>4.5</v>
      </c>
      <c r="F57" s="31" t="n">
        <v>0.2031318122666534</v>
      </c>
      <c r="G57" s="31" t="n">
        <v>0.1289558893455331</v>
      </c>
      <c r="H57" s="32" t="n">
        <v>0.07417592292112032</v>
      </c>
      <c r="I57" s="31" t="n">
        <v>0.239075</v>
      </c>
      <c r="J57" s="31" t="n">
        <v>0.2211034061333267</v>
      </c>
      <c r="K57" s="32" t="n">
        <v>0.03594318773334657</v>
      </c>
      <c r="L57" s="35" t="n">
        <v>0.0758375</v>
      </c>
      <c r="M57" s="35" t="n">
        <v>-0.00503467240002986</v>
      </c>
      <c r="N57" s="33" t="n">
        <v>4.18278782808742</v>
      </c>
      <c r="O57" s="31" t="n">
        <v>0</v>
      </c>
      <c r="P57" s="24" t="inlineStr">
        <is>
          <t>FLAG</t>
        </is>
      </c>
      <c r="Q57" s="24" t="inlineStr">
        <is>
          <t>2026-10-22</t>
        </is>
      </c>
    </row>
    <row r="58">
      <c r="A58" s="24" t="inlineStr">
        <is>
          <t>Premier League</t>
        </is>
      </c>
      <c r="B58" s="24" t="inlineStr">
        <is>
          <t>Fulham</t>
        </is>
      </c>
      <c r="C58" s="24" t="inlineStr">
        <is>
          <t>relegation</t>
        </is>
      </c>
      <c r="D58" s="24" t="inlineStr">
        <is>
          <t>10/3</t>
        </is>
      </c>
      <c r="E58" s="33" t="n">
        <v>4.3333</v>
      </c>
      <c r="F58" s="31" t="n">
        <v>0.2006163112821038</v>
      </c>
      <c r="G58" s="31" t="n">
        <v>0.1339325904520555</v>
      </c>
      <c r="H58" s="32" t="n">
        <v>0.06668372083004828</v>
      </c>
      <c r="I58" s="31" t="n">
        <v>0.2345</v>
      </c>
      <c r="J58" s="31" t="n">
        <v>0.2175581556410519</v>
      </c>
      <c r="K58" s="32" t="n">
        <v>0.03388368871789621</v>
      </c>
      <c r="L58" s="35" t="n">
        <v>0.01615885000000006</v>
      </c>
      <c r="M58" s="35" t="n">
        <v>-0.05725524416062977</v>
      </c>
      <c r="N58" s="33" t="n">
        <v>4.264392324093817</v>
      </c>
      <c r="O58" s="31" t="n">
        <v>0</v>
      </c>
      <c r="P58" s="24" t="inlineStr">
        <is>
          <t>FLAG</t>
        </is>
      </c>
      <c r="Q58" s="24" t="inlineStr">
        <is>
          <t>2026-10-22</t>
        </is>
      </c>
    </row>
    <row r="59">
      <c r="A59" s="24" t="inlineStr">
        <is>
          <t>League One</t>
        </is>
      </c>
      <c r="B59" s="24" t="inlineStr">
        <is>
          <t>Leyton Orient</t>
        </is>
      </c>
      <c r="C59" s="24" t="inlineStr">
        <is>
          <t>relegation</t>
        </is>
      </c>
      <c r="D59" s="24" t="inlineStr">
        <is>
          <t>10/3</t>
        </is>
      </c>
      <c r="E59" s="33" t="n">
        <v>4.3333</v>
      </c>
      <c r="F59" s="31" t="n">
        <v>0.2050056023669568</v>
      </c>
      <c r="G59" s="31" t="n">
        <v>0.2119682014342447</v>
      </c>
      <c r="H59" s="32" t="n">
        <v>-0.006962599067287883</v>
      </c>
      <c r="I59" s="31" t="n">
        <v>0.2352</v>
      </c>
      <c r="J59" s="31" t="n">
        <v>0.2201028011834784</v>
      </c>
      <c r="K59" s="32" t="n">
        <v>0.03019439763304319</v>
      </c>
      <c r="L59" s="35" t="n">
        <v>0.01919216000000001</v>
      </c>
      <c r="M59" s="35" t="n">
        <v>-0.04622853163163287</v>
      </c>
      <c r="N59" s="33" t="n">
        <v>4.251700680272109</v>
      </c>
      <c r="O59" s="31" t="n">
        <v>0</v>
      </c>
      <c r="P59" s="24" t="inlineStr">
        <is>
          <t>FLAG</t>
        </is>
      </c>
      <c r="Q59" s="24" t="inlineStr">
        <is>
          <t>2026-10-22</t>
        </is>
      </c>
    </row>
    <row r="60">
      <c r="A60" s="24" t="inlineStr">
        <is>
          <t>Championship</t>
        </is>
      </c>
      <c r="B60" s="24" t="inlineStr">
        <is>
          <t>Sheffield United</t>
        </is>
      </c>
      <c r="C60" s="24" t="inlineStr">
        <is>
          <t>promotion</t>
        </is>
      </c>
      <c r="D60" s="24" t="inlineStr">
        <is>
          <t>33/1</t>
        </is>
      </c>
      <c r="E60" s="33" t="n">
        <v>34</v>
      </c>
      <c r="F60" s="31" t="n">
        <v>0.0266899581065044</v>
      </c>
      <c r="G60" s="31" t="n">
        <v>0.149006554093687</v>
      </c>
      <c r="H60" s="32" t="n">
        <v>-0.1223165959871826</v>
      </c>
      <c r="I60" s="31" t="n">
        <v>0.056875</v>
      </c>
      <c r="J60" s="31" t="n">
        <v>0.0417824790532522</v>
      </c>
      <c r="K60" s="32" t="n">
        <v>0.03018504189349559</v>
      </c>
      <c r="L60" s="35" t="n">
        <v>0.9337499999999999</v>
      </c>
      <c r="M60" s="35" t="n">
        <v>0.4206042878105747</v>
      </c>
      <c r="N60" s="33" t="n">
        <v>17.58241758241758</v>
      </c>
      <c r="O60" s="31" t="n">
        <v>0.01274558447910832</v>
      </c>
      <c r="P60" s="24" t="inlineStr">
        <is>
          <t>FLAG</t>
        </is>
      </c>
      <c r="Q60" s="24" t="inlineStr">
        <is>
          <t>2026-10-16</t>
        </is>
      </c>
    </row>
    <row r="61">
      <c r="A61" s="24" t="inlineStr">
        <is>
          <t>League One</t>
        </is>
      </c>
      <c r="B61" s="24" t="inlineStr">
        <is>
          <t>Oxford</t>
        </is>
      </c>
      <c r="C61" s="24" t="inlineStr">
        <is>
          <t>promotion</t>
        </is>
      </c>
      <c r="D61" s="24" t="inlineStr">
        <is>
          <t>7/1</t>
        </is>
      </c>
      <c r="E61" s="33" t="n">
        <v>8</v>
      </c>
      <c r="F61" s="31" t="n">
        <v>0.1085503043823826</v>
      </c>
      <c r="G61" s="31" t="n">
        <v>0.1163112968831053</v>
      </c>
      <c r="H61" s="32" t="n">
        <v>-0.007760992500722666</v>
      </c>
      <c r="I61" s="31" t="n">
        <v>0.137425</v>
      </c>
      <c r="J61" s="31" t="n">
        <v>0.1229876521911913</v>
      </c>
      <c r="K61" s="32" t="n">
        <v>0.02887469561761738</v>
      </c>
      <c r="L61" s="35" t="n">
        <v>0.09940000000000015</v>
      </c>
      <c r="M61" s="35" t="n">
        <v>-0.01609878247046936</v>
      </c>
      <c r="N61" s="33" t="n">
        <v>7.27669637984355</v>
      </c>
      <c r="O61" s="31" t="n">
        <v>0</v>
      </c>
      <c r="P61" s="24" t="inlineStr"/>
      <c r="Q61" s="24" t="inlineStr">
        <is>
          <t>2026-10-22</t>
        </is>
      </c>
    </row>
    <row r="62">
      <c r="A62" s="24" t="inlineStr">
        <is>
          <t>Championship</t>
        </is>
      </c>
      <c r="B62" s="24" t="inlineStr">
        <is>
          <t>Derby</t>
        </is>
      </c>
      <c r="C62" s="24" t="inlineStr">
        <is>
          <t>relegation</t>
        </is>
      </c>
      <c r="D62" s="24" t="inlineStr">
        <is>
          <t>9/4</t>
        </is>
      </c>
      <c r="E62" s="33" t="n">
        <v>3.25</v>
      </c>
      <c r="F62" s="31" t="n">
        <v>0.2674594732498736</v>
      </c>
      <c r="G62" s="31" t="n">
        <v>0.0901626891734561</v>
      </c>
      <c r="H62" s="32" t="n">
        <v>0.1772967840764175</v>
      </c>
      <c r="I62" s="31" t="n">
        <v>0.2959</v>
      </c>
      <c r="J62" s="31" t="n">
        <v>0.2816797366249368</v>
      </c>
      <c r="K62" s="32" t="n">
        <v>0.02844052675012637</v>
      </c>
      <c r="L62" s="35" t="n">
        <v>-0.03832500000000005</v>
      </c>
      <c r="M62" s="35" t="n">
        <v>-0.08454085596895533</v>
      </c>
      <c r="N62" s="33" t="n">
        <v>3.379520108144643</v>
      </c>
      <c r="O62" s="31" t="n">
        <v>0</v>
      </c>
      <c r="P62" s="24" t="inlineStr"/>
      <c r="Q62" s="24" t="inlineStr">
        <is>
          <t>2026-10-08</t>
        </is>
      </c>
    </row>
    <row r="63">
      <c r="A63" s="24" t="inlineStr">
        <is>
          <t>League Two</t>
        </is>
      </c>
      <c r="B63" s="24" t="inlineStr">
        <is>
          <t>Rochdale</t>
        </is>
      </c>
      <c r="C63" s="24" t="inlineStr">
        <is>
          <t>relegation</t>
        </is>
      </c>
      <c r="D63" s="24" t="inlineStr">
        <is>
          <t>9/1</t>
        </is>
      </c>
      <c r="E63" s="33" t="n">
        <v>10</v>
      </c>
      <c r="F63" s="31" t="n">
        <v>0.08715728181370433</v>
      </c>
      <c r="G63" s="31" t="n">
        <v>0.0970099676033277</v>
      </c>
      <c r="H63" s="32" t="n">
        <v>-0.009852685789623367</v>
      </c>
      <c r="I63" s="31" t="n">
        <v>0.1154</v>
      </c>
      <c r="J63" s="31" t="n">
        <v>0.1012786409068522</v>
      </c>
      <c r="K63" s="32" t="n">
        <v>0.02824271818629567</v>
      </c>
      <c r="L63" s="35" t="n">
        <v>0.1539999999999999</v>
      </c>
      <c r="M63" s="35" t="n">
        <v>0.01278640906852169</v>
      </c>
      <c r="N63" s="33" t="n">
        <v>8.665511265164644</v>
      </c>
      <c r="O63" s="31" t="n">
        <v>0.001420712118724632</v>
      </c>
      <c r="P63" s="24" t="inlineStr"/>
      <c r="Q63" s="24" t="inlineStr">
        <is>
          <t>2026-10-22</t>
        </is>
      </c>
    </row>
    <row r="64">
      <c r="A64" s="24" t="inlineStr">
        <is>
          <t>League One</t>
        </is>
      </c>
      <c r="B64" s="24" t="inlineStr">
        <is>
          <t>Luton</t>
        </is>
      </c>
      <c r="C64" s="24" t="inlineStr">
        <is>
          <t>promotion</t>
        </is>
      </c>
      <c r="D64" s="24" t="inlineStr">
        <is>
          <t>3/1</t>
        </is>
      </c>
      <c r="E64" s="33" t="n">
        <v>4</v>
      </c>
      <c r="F64" s="31" t="n">
        <v>0.2171006087647653</v>
      </c>
      <c r="G64" s="31" t="n">
        <v>0.2326225937662107</v>
      </c>
      <c r="H64" s="32" t="n">
        <v>-0.01552198500144542</v>
      </c>
      <c r="I64" s="31" t="n">
        <v>0.245</v>
      </c>
      <c r="J64" s="31" t="n">
        <v>0.2310503043823826</v>
      </c>
      <c r="K64" s="32" t="n">
        <v>0.02789939123523472</v>
      </c>
      <c r="L64" s="35" t="n">
        <v>-0.02000000000000002</v>
      </c>
      <c r="M64" s="35" t="n">
        <v>-0.07579878247046945</v>
      </c>
      <c r="N64" s="33" t="n">
        <v>4.081632653061225</v>
      </c>
      <c r="O64" s="31" t="n">
        <v>0</v>
      </c>
      <c r="P64" s="24" t="inlineStr"/>
      <c r="Q64" s="24" t="inlineStr">
        <is>
          <t>2026-10-22</t>
        </is>
      </c>
    </row>
    <row r="65">
      <c r="A65" s="24" t="inlineStr">
        <is>
          <t>League Two</t>
        </is>
      </c>
      <c r="B65" s="24" t="inlineStr">
        <is>
          <t>Gillingham</t>
        </is>
      </c>
      <c r="C65" s="24" t="inlineStr">
        <is>
          <t>promotion</t>
        </is>
      </c>
      <c r="D65" s="24" t="inlineStr">
        <is>
          <t>9/1</t>
        </is>
      </c>
      <c r="E65" s="33" t="n">
        <v>10</v>
      </c>
      <c r="F65" s="31" t="n">
        <v>0.09140931551999405</v>
      </c>
      <c r="G65" s="31" t="n">
        <v>0.1524024146810846</v>
      </c>
      <c r="H65" s="32" t="n">
        <v>-0.06099309916109054</v>
      </c>
      <c r="I65" s="31" t="n">
        <v>0.11785</v>
      </c>
      <c r="J65" s="31" t="n">
        <v>0.104629657759997</v>
      </c>
      <c r="K65" s="32" t="n">
        <v>0.02644068448000596</v>
      </c>
      <c r="L65" s="35" t="n">
        <v>0.1785000000000001</v>
      </c>
      <c r="M65" s="35" t="n">
        <v>0.04629657759997019</v>
      </c>
      <c r="N65" s="33" t="n">
        <v>8.485362749257529</v>
      </c>
      <c r="O65" s="31" t="n">
        <v>0.005144064177774466</v>
      </c>
      <c r="P65" s="24" t="inlineStr"/>
      <c r="Q65" s="24" t="inlineStr">
        <is>
          <t>2026-10-22</t>
        </is>
      </c>
    </row>
    <row r="66">
      <c r="A66" s="24" t="inlineStr">
        <is>
          <t>League Two</t>
        </is>
      </c>
      <c r="B66" s="24" t="inlineStr">
        <is>
          <t>Colchester</t>
        </is>
      </c>
      <c r="C66" s="24" t="inlineStr">
        <is>
          <t>relegation</t>
        </is>
      </c>
      <c r="D66" s="24" t="inlineStr">
        <is>
          <t>14/1</t>
        </is>
      </c>
      <c r="E66" s="33" t="n">
        <v>15</v>
      </c>
      <c r="F66" s="31" t="n">
        <v>0.05810485454246955</v>
      </c>
      <c r="G66" s="31" t="n">
        <v>0.0517386493884414</v>
      </c>
      <c r="H66" s="32" t="n">
        <v>0.006366205154028151</v>
      </c>
      <c r="I66" s="31" t="n">
        <v>0.0829</v>
      </c>
      <c r="J66" s="31" t="n">
        <v>0.07050242727123478</v>
      </c>
      <c r="K66" s="32" t="n">
        <v>0.02479514545753045</v>
      </c>
      <c r="L66" s="35" t="n">
        <v>0.2435</v>
      </c>
      <c r="M66" s="35" t="n">
        <v>0.05753640906852175</v>
      </c>
      <c r="N66" s="33" t="n">
        <v>12.0627261761158</v>
      </c>
      <c r="O66" s="31" t="n">
        <v>0.004109743504894411</v>
      </c>
      <c r="P66" s="24" t="inlineStr"/>
      <c r="Q66" s="24" t="inlineStr">
        <is>
          <t>2026-10-22</t>
        </is>
      </c>
    </row>
    <row r="67">
      <c r="A67" s="24" t="inlineStr">
        <is>
          <t>League Two</t>
        </is>
      </c>
      <c r="B67" s="24" t="inlineStr">
        <is>
          <t>Oldham</t>
        </is>
      </c>
      <c r="C67" s="24" t="inlineStr">
        <is>
          <t>relegation</t>
        </is>
      </c>
      <c r="D67" s="24" t="inlineStr">
        <is>
          <t>25/1</t>
        </is>
      </c>
      <c r="E67" s="33" t="n">
        <v>26</v>
      </c>
      <c r="F67" s="31" t="n">
        <v>0.03352203146680936</v>
      </c>
      <c r="G67" s="31" t="n">
        <v>0.0456517494603895</v>
      </c>
      <c r="H67" s="32" t="n">
        <v>-0.01212971799358015</v>
      </c>
      <c r="I67" s="31" t="n">
        <v>0.0578</v>
      </c>
      <c r="J67" s="31" t="n">
        <v>0.04566101573340468</v>
      </c>
      <c r="K67" s="32" t="n">
        <v>0.02427796853319064</v>
      </c>
      <c r="L67" s="35" t="n">
        <v>0.5027999999999999</v>
      </c>
      <c r="M67" s="35" t="n">
        <v>0.1871864090685216</v>
      </c>
      <c r="N67" s="33" t="n">
        <v>17.30103806228374</v>
      </c>
      <c r="O67" s="31" t="n">
        <v>0.007487456362740863</v>
      </c>
      <c r="P67" s="24" t="inlineStr"/>
      <c r="Q67" s="24" t="inlineStr">
        <is>
          <t>2026-10-22</t>
        </is>
      </c>
    </row>
    <row r="68">
      <c r="A68" s="24" t="inlineStr">
        <is>
          <t>League Two</t>
        </is>
      </c>
      <c r="B68" s="24" t="inlineStr">
        <is>
          <t>Tranmere</t>
        </is>
      </c>
      <c r="C68" s="24" t="inlineStr">
        <is>
          <t>relegation</t>
        </is>
      </c>
      <c r="D68" s="24" t="inlineStr">
        <is>
          <t>8/1</t>
        </is>
      </c>
      <c r="E68" s="33" t="n">
        <v>9</v>
      </c>
      <c r="F68" s="31" t="n">
        <v>0.09684142423744925</v>
      </c>
      <c r="G68" s="31" t="n">
        <v>0.1293466234711036</v>
      </c>
      <c r="H68" s="32" t="n">
        <v>-0.03250519923365434</v>
      </c>
      <c r="I68" s="31" t="n">
        <v>0.121</v>
      </c>
      <c r="J68" s="31" t="n">
        <v>0.1089207121187246</v>
      </c>
      <c r="K68" s="32" t="n">
        <v>0.02415857576255075</v>
      </c>
      <c r="L68" s="35" t="n">
        <v>0.08899999999999997</v>
      </c>
      <c r="M68" s="35" t="n">
        <v>-0.01971359093147851</v>
      </c>
      <c r="N68" s="33" t="n">
        <v>8.264462809917356</v>
      </c>
      <c r="O68" s="31" t="n">
        <v>0</v>
      </c>
      <c r="P68" s="24" t="inlineStr"/>
      <c r="Q68" s="24" t="inlineStr">
        <is>
          <t>2026-10-22</t>
        </is>
      </c>
    </row>
    <row r="69">
      <c r="A69" s="24" t="inlineStr">
        <is>
          <t>League Two</t>
        </is>
      </c>
      <c r="B69" s="24" t="inlineStr">
        <is>
          <t>Swindon</t>
        </is>
      </c>
      <c r="C69" s="24" t="inlineStr">
        <is>
          <t>promotion</t>
        </is>
      </c>
      <c r="D69" s="24" t="inlineStr">
        <is>
          <t>20/1</t>
        </is>
      </c>
      <c r="E69" s="33" t="n">
        <v>21</v>
      </c>
      <c r="F69" s="31" t="n">
        <v>0.04352824548571145</v>
      </c>
      <c r="G69" s="31" t="n">
        <v>0.1524024146810846</v>
      </c>
      <c r="H69" s="32" t="n">
        <v>-0.1088741691953731</v>
      </c>
      <c r="I69" s="31" t="n">
        <v>0.067575</v>
      </c>
      <c r="J69" s="31" t="n">
        <v>0.05555162274285572</v>
      </c>
      <c r="K69" s="32" t="n">
        <v>0.02404675451428855</v>
      </c>
      <c r="L69" s="35" t="n">
        <v>0.4190749999999999</v>
      </c>
      <c r="M69" s="35" t="n">
        <v>0.1665840775999703</v>
      </c>
      <c r="N69" s="33" t="n">
        <v>14.7983721790603</v>
      </c>
      <c r="O69" s="31" t="n">
        <v>0.008329203879998515</v>
      </c>
      <c r="P69" s="24" t="inlineStr"/>
      <c r="Q69" s="24" t="inlineStr">
        <is>
          <t>2026-10-22</t>
        </is>
      </c>
    </row>
    <row r="70">
      <c r="A70" s="24" t="inlineStr">
        <is>
          <t>League Two</t>
        </is>
      </c>
      <c r="B70" s="24" t="inlineStr">
        <is>
          <t>Exeter</t>
        </is>
      </c>
      <c r="C70" s="24" t="inlineStr">
        <is>
          <t>promotion</t>
        </is>
      </c>
      <c r="D70" s="24" t="inlineStr">
        <is>
          <t>20/1</t>
        </is>
      </c>
      <c r="E70" s="33" t="n">
        <v>21</v>
      </c>
      <c r="F70" s="31" t="n">
        <v>0.04352824548571145</v>
      </c>
      <c r="G70" s="31" t="n">
        <v>0.09861332714658411</v>
      </c>
      <c r="H70" s="32" t="n">
        <v>-0.05508508166087266</v>
      </c>
      <c r="I70" s="31" t="n">
        <v>0.06717500000000001</v>
      </c>
      <c r="J70" s="31" t="n">
        <v>0.05535162274285573</v>
      </c>
      <c r="K70" s="32" t="n">
        <v>0.02364675451428856</v>
      </c>
      <c r="L70" s="35" t="n">
        <v>0.4106750000000003</v>
      </c>
      <c r="M70" s="35" t="n">
        <v>0.1623840775999703</v>
      </c>
      <c r="N70" s="33" t="n">
        <v>14.8864905098623</v>
      </c>
      <c r="O70" s="31" t="n">
        <v>0.008119203879998515</v>
      </c>
      <c r="P70" s="24" t="inlineStr"/>
      <c r="Q70" s="24" t="inlineStr">
        <is>
          <t>2026-10-22</t>
        </is>
      </c>
    </row>
    <row r="71">
      <c r="A71" s="24" t="inlineStr">
        <is>
          <t>League One</t>
        </is>
      </c>
      <c r="B71" s="24" t="inlineStr">
        <is>
          <t>Wigan</t>
        </is>
      </c>
      <c r="C71" s="24" t="inlineStr">
        <is>
          <t>relegation</t>
        </is>
      </c>
      <c r="D71" s="24" t="inlineStr">
        <is>
          <t>6/4</t>
        </is>
      </c>
      <c r="E71" s="33" t="n">
        <v>2.5</v>
      </c>
      <c r="F71" s="31" t="n">
        <v>0.3553403106946936</v>
      </c>
      <c r="G71" s="31" t="n">
        <v>0.1541586919521779</v>
      </c>
      <c r="H71" s="32" t="n">
        <v>0.2011816187425157</v>
      </c>
      <c r="I71" s="31" t="n">
        <v>0.3788</v>
      </c>
      <c r="J71" s="31" t="n">
        <v>0.3670701553473468</v>
      </c>
      <c r="K71" s="32" t="n">
        <v>0.0234596893053064</v>
      </c>
      <c r="L71" s="35" t="n">
        <v>-0.05299999999999994</v>
      </c>
      <c r="M71" s="35" t="n">
        <v>-0.08232461163163296</v>
      </c>
      <c r="N71" s="33" t="n">
        <v>2.639915522703273</v>
      </c>
      <c r="O71" s="31" t="n">
        <v>0</v>
      </c>
      <c r="P71" s="24" t="inlineStr"/>
      <c r="Q71" s="24" t="inlineStr">
        <is>
          <t>2026-10-22</t>
        </is>
      </c>
    </row>
    <row r="72">
      <c r="A72" s="24" t="inlineStr">
        <is>
          <t>Championship</t>
        </is>
      </c>
      <c r="B72" s="24" t="inlineStr">
        <is>
          <t>Stoke</t>
        </is>
      </c>
      <c r="C72" s="24" t="inlineStr">
        <is>
          <t>promotion</t>
        </is>
      </c>
      <c r="D72" s="24" t="inlineStr">
        <is>
          <t>14/1</t>
        </is>
      </c>
      <c r="E72" s="33" t="n">
        <v>15</v>
      </c>
      <c r="F72" s="31" t="n">
        <v>0.0604972383747433</v>
      </c>
      <c r="G72" s="31" t="n">
        <v>0.0910595608350309</v>
      </c>
      <c r="H72" s="32" t="n">
        <v>-0.0305623224602876</v>
      </c>
      <c r="I72" s="31" t="n">
        <v>0.08315</v>
      </c>
      <c r="J72" s="31" t="n">
        <v>0.07182361918737165</v>
      </c>
      <c r="K72" s="32" t="n">
        <v>0.0226527616252567</v>
      </c>
      <c r="L72" s="35" t="n">
        <v>0.24725</v>
      </c>
      <c r="M72" s="35" t="n">
        <v>0.07735428781057485</v>
      </c>
      <c r="N72" s="33" t="n">
        <v>12.02645820805773</v>
      </c>
      <c r="O72" s="31" t="n">
        <v>0.005525306272183918</v>
      </c>
      <c r="P72" s="24" t="inlineStr"/>
      <c r="Q72" s="24" t="inlineStr">
        <is>
          <t>2026-10-16</t>
        </is>
      </c>
    </row>
    <row r="73">
      <c r="A73" s="24" t="inlineStr">
        <is>
          <t>Championship</t>
        </is>
      </c>
      <c r="B73" s="24" t="inlineStr">
        <is>
          <t>Bristol City</t>
        </is>
      </c>
      <c r="C73" s="24" t="inlineStr">
        <is>
          <t>relegation</t>
        </is>
      </c>
      <c r="D73" s="24" t="inlineStr">
        <is>
          <t>20/1</t>
        </is>
      </c>
      <c r="E73" s="33" t="n">
        <v>21</v>
      </c>
      <c r="F73" s="31" t="n">
        <v>0.04139253752676615</v>
      </c>
      <c r="G73" s="31" t="n">
        <v>0.0624203232739311</v>
      </c>
      <c r="H73" s="32" t="n">
        <v>-0.02102778574716495</v>
      </c>
      <c r="I73" s="31" t="n">
        <v>0.064</v>
      </c>
      <c r="J73" s="31" t="n">
        <v>0.05269626876338308</v>
      </c>
      <c r="K73" s="32" t="n">
        <v>0.02260746247323385</v>
      </c>
      <c r="L73" s="35" t="n">
        <v>0.3440000000000001</v>
      </c>
      <c r="M73" s="35" t="n">
        <v>0.1066216440310446</v>
      </c>
      <c r="N73" s="33" t="n">
        <v>15.625</v>
      </c>
      <c r="O73" s="31" t="n">
        <v>0.005331082201552229</v>
      </c>
      <c r="P73" s="24" t="inlineStr"/>
      <c r="Q73" s="24" t="inlineStr">
        <is>
          <t>2026-10-08</t>
        </is>
      </c>
    </row>
    <row r="74">
      <c r="A74" s="24" t="inlineStr">
        <is>
          <t>League Two</t>
        </is>
      </c>
      <c r="B74" s="24" t="inlineStr">
        <is>
          <t>Northampton</t>
        </is>
      </c>
      <c r="C74" s="24" t="inlineStr">
        <is>
          <t>relegation</t>
        </is>
      </c>
      <c r="D74" s="24" t="inlineStr">
        <is>
          <t>8/1</t>
        </is>
      </c>
      <c r="E74" s="33" t="n">
        <v>9</v>
      </c>
      <c r="F74" s="31" t="n">
        <v>0.09684142423744925</v>
      </c>
      <c r="G74" s="31" t="n">
        <v>0.0596984416020478</v>
      </c>
      <c r="H74" s="32" t="n">
        <v>0.03714298263540145</v>
      </c>
      <c r="I74" s="31" t="n">
        <v>0.1172</v>
      </c>
      <c r="J74" s="31" t="n">
        <v>0.1070207121187246</v>
      </c>
      <c r="K74" s="32" t="n">
        <v>0.02035857576255075</v>
      </c>
      <c r="L74" s="35" t="n">
        <v>0.05479999999999996</v>
      </c>
      <c r="M74" s="35" t="n">
        <v>-0.03681359093147829</v>
      </c>
      <c r="N74" s="33" t="n">
        <v>8.532423208191126</v>
      </c>
      <c r="O74" s="31" t="n">
        <v>0</v>
      </c>
      <c r="P74" s="24" t="inlineStr"/>
      <c r="Q74" s="24" t="inlineStr">
        <is>
          <t>2026-10-22</t>
        </is>
      </c>
    </row>
    <row r="75">
      <c r="A75" s="24" t="inlineStr">
        <is>
          <t>Premier League</t>
        </is>
      </c>
      <c r="B75" s="24" t="inlineStr">
        <is>
          <t>Brentford</t>
        </is>
      </c>
      <c r="C75" s="24" t="inlineStr">
        <is>
          <t>relegation</t>
        </is>
      </c>
      <c r="D75" s="24" t="inlineStr">
        <is>
          <t>100/1</t>
        </is>
      </c>
      <c r="E75" s="33" t="n">
        <v>101</v>
      </c>
      <c r="F75" s="31" t="n">
        <v>0.008607234274046935</v>
      </c>
      <c r="G75" s="31" t="n">
        <v>0.0967290931042623</v>
      </c>
      <c r="H75" s="32" t="n">
        <v>-0.08812185883021537</v>
      </c>
      <c r="I75" s="31" t="n">
        <v>0.0236</v>
      </c>
      <c r="J75" s="31" t="n">
        <v>0.01610361713702347</v>
      </c>
      <c r="K75" s="32" t="n">
        <v>0.01499276572595306</v>
      </c>
      <c r="L75" s="35" t="n">
        <v>1.3836</v>
      </c>
      <c r="M75" s="35" t="n">
        <v>0.6264653308393702</v>
      </c>
      <c r="N75" s="33" t="n">
        <v>42.37288135593221</v>
      </c>
      <c r="O75" s="31" t="n">
        <v>0.006264653308393701</v>
      </c>
      <c r="P75" s="24" t="inlineStr"/>
      <c r="Q75" s="24" t="inlineStr">
        <is>
          <t>2026-10-22</t>
        </is>
      </c>
    </row>
    <row r="76">
      <c r="A76" s="24" t="inlineStr">
        <is>
          <t>Championship</t>
        </is>
      </c>
      <c r="B76" s="24" t="inlineStr">
        <is>
          <t>Wolves</t>
        </is>
      </c>
      <c r="C76" s="24" t="inlineStr">
        <is>
          <t>title</t>
        </is>
      </c>
      <c r="D76" s="24" t="inlineStr">
        <is>
          <t>8/1</t>
        </is>
      </c>
      <c r="E76" s="33" t="n">
        <v>9</v>
      </c>
      <c r="F76" s="31" t="n">
        <v>0.09192047066230707</v>
      </c>
      <c r="G76" s="31" t="n">
        <v>0.1244315723011075</v>
      </c>
      <c r="H76" s="32" t="n">
        <v>-0.03251110163880043</v>
      </c>
      <c r="I76" s="31" t="n">
        <v>0.1065</v>
      </c>
      <c r="J76" s="31" t="n">
        <v>0.09921023533115353</v>
      </c>
      <c r="K76" s="32" t="n">
        <v>0.01457952933769292</v>
      </c>
      <c r="L76" s="35" t="n">
        <v>-0.04149999999999998</v>
      </c>
      <c r="M76" s="35" t="n">
        <v>-0.1071078820196183</v>
      </c>
      <c r="N76" s="33" t="n">
        <v>9.389671361502348</v>
      </c>
      <c r="O76" s="31" t="n">
        <v>0</v>
      </c>
      <c r="P76" s="24" t="inlineStr"/>
      <c r="Q76" s="24" t="inlineStr">
        <is>
          <t>2026-10-16</t>
        </is>
      </c>
    </row>
    <row r="77">
      <c r="A77" s="24" t="inlineStr">
        <is>
          <t>League One</t>
        </is>
      </c>
      <c r="B77" s="24" t="inlineStr">
        <is>
          <t>Cambridge</t>
        </is>
      </c>
      <c r="C77" s="24" t="inlineStr">
        <is>
          <t>relegation</t>
        </is>
      </c>
      <c r="D77" s="24" t="inlineStr">
        <is>
          <t>10/1</t>
        </is>
      </c>
      <c r="E77" s="33" t="n">
        <v>11</v>
      </c>
      <c r="F77" s="31" t="n">
        <v>0.08075916152152128</v>
      </c>
      <c r="G77" s="31" t="n">
        <v>0.3083173839043559</v>
      </c>
      <c r="H77" s="32" t="n">
        <v>-0.2275582223828346</v>
      </c>
      <c r="I77" s="31" t="n">
        <v>0.0953</v>
      </c>
      <c r="J77" s="31" t="n">
        <v>0.08802958076076065</v>
      </c>
      <c r="K77" s="32" t="n">
        <v>0.01454083847847872</v>
      </c>
      <c r="L77" s="35" t="n">
        <v>0.04830000000000001</v>
      </c>
      <c r="M77" s="35" t="n">
        <v>-0.03167461163163288</v>
      </c>
      <c r="N77" s="33" t="n">
        <v>10.49317943336831</v>
      </c>
      <c r="O77" s="31" t="n">
        <v>0</v>
      </c>
      <c r="P77" s="24" t="inlineStr"/>
      <c r="Q77" s="24" t="inlineStr">
        <is>
          <t>2026-10-22</t>
        </is>
      </c>
    </row>
    <row r="78">
      <c r="A78" s="24" t="inlineStr">
        <is>
          <t>League Two</t>
        </is>
      </c>
      <c r="B78" s="24" t="inlineStr">
        <is>
          <t>Rotherham</t>
        </is>
      </c>
      <c r="C78" s="24" t="inlineStr">
        <is>
          <t>relegation</t>
        </is>
      </c>
      <c r="D78" s="24" t="inlineStr">
        <is>
          <t>12/1</t>
        </is>
      </c>
      <c r="E78" s="33" t="n">
        <v>13</v>
      </c>
      <c r="F78" s="31" t="n">
        <v>0.06704406293361871</v>
      </c>
      <c r="G78" s="31" t="n">
        <v>0.0862310823140691</v>
      </c>
      <c r="H78" s="32" t="n">
        <v>-0.01918701938045039</v>
      </c>
      <c r="I78" s="31" t="n">
        <v>0.0798</v>
      </c>
      <c r="J78" s="31" t="n">
        <v>0.07342203146680935</v>
      </c>
      <c r="K78" s="32" t="n">
        <v>0.01275593706638128</v>
      </c>
      <c r="L78" s="35" t="n">
        <v>0.03739999999999988</v>
      </c>
      <c r="M78" s="35" t="n">
        <v>-0.04551359093147844</v>
      </c>
      <c r="N78" s="33" t="n">
        <v>12.53132832080201</v>
      </c>
      <c r="O78" s="31" t="n">
        <v>0</v>
      </c>
      <c r="P78" s="24" t="inlineStr"/>
      <c r="Q78" s="24" t="inlineStr">
        <is>
          <t>2026-10-22</t>
        </is>
      </c>
    </row>
    <row r="79">
      <c r="A79" s="24" t="inlineStr">
        <is>
          <t>Championship</t>
        </is>
      </c>
      <c r="B79" s="24" t="inlineStr">
        <is>
          <t>Portsmouth</t>
        </is>
      </c>
      <c r="C79" s="24" t="inlineStr">
        <is>
          <t>promotion</t>
        </is>
      </c>
      <c r="D79" s="24" t="inlineStr">
        <is>
          <t>80/1</t>
        </is>
      </c>
      <c r="E79" s="33" t="n">
        <v>81</v>
      </c>
      <c r="F79" s="31" t="n">
        <v>0.01120319229161913</v>
      </c>
      <c r="G79" s="31" t="n">
        <v>0.0546357365010185</v>
      </c>
      <c r="H79" s="32" t="n">
        <v>-0.04343254420939937</v>
      </c>
      <c r="I79" s="31" t="n">
        <v>0.0232</v>
      </c>
      <c r="J79" s="31" t="n">
        <v>0.01720159614580957</v>
      </c>
      <c r="K79" s="32" t="n">
        <v>0.01199680770838087</v>
      </c>
      <c r="L79" s="35" t="n">
        <v>0.8792</v>
      </c>
      <c r="M79" s="35" t="n">
        <v>0.3933292878105747</v>
      </c>
      <c r="N79" s="33" t="n">
        <v>43.10344827586207</v>
      </c>
      <c r="O79" s="31" t="n">
        <v>0.004916616097632184</v>
      </c>
      <c r="P79" s="24" t="inlineStr"/>
      <c r="Q79" s="24" t="inlineStr">
        <is>
          <t>2026-10-16</t>
        </is>
      </c>
    </row>
    <row r="80">
      <c r="A80" s="24" t="inlineStr">
        <is>
          <t>Championship</t>
        </is>
      </c>
      <c r="B80" s="24" t="inlineStr">
        <is>
          <t>West Brom</t>
        </is>
      </c>
      <c r="C80" s="24" t="inlineStr">
        <is>
          <t>promotion</t>
        </is>
      </c>
      <c r="D80" s="24" t="inlineStr">
        <is>
          <t>7/1</t>
        </is>
      </c>
      <c r="E80" s="33" t="n">
        <v>8</v>
      </c>
      <c r="F80" s="31" t="n">
        <v>0.1134323219526437</v>
      </c>
      <c r="G80" s="31" t="n">
        <v>0.0819536047515278</v>
      </c>
      <c r="H80" s="32" t="n">
        <v>0.03147871720111592</v>
      </c>
      <c r="I80" s="31" t="n">
        <v>0.124725</v>
      </c>
      <c r="J80" s="31" t="n">
        <v>0.1190786609763219</v>
      </c>
      <c r="K80" s="32" t="n">
        <v>0.01129267804735629</v>
      </c>
      <c r="L80" s="35" t="n">
        <v>-0.00219999999999998</v>
      </c>
      <c r="M80" s="35" t="n">
        <v>-0.04737071218942512</v>
      </c>
      <c r="N80" s="33" t="n">
        <v>8.017638805371817</v>
      </c>
      <c r="O80" s="31" t="n">
        <v>0</v>
      </c>
      <c r="P80" s="24" t="inlineStr"/>
      <c r="Q80" s="24" t="inlineStr">
        <is>
          <t>2026-10-16</t>
        </is>
      </c>
    </row>
    <row r="81">
      <c r="A81" s="24" t="inlineStr">
        <is>
          <t>Premier League</t>
        </is>
      </c>
      <c r="B81" s="24" t="inlineStr">
        <is>
          <t>Leeds</t>
        </is>
      </c>
      <c r="C81" s="24" t="inlineStr">
        <is>
          <t>relegation</t>
        </is>
      </c>
      <c r="D81" s="24" t="inlineStr">
        <is>
          <t>20/1</t>
        </is>
      </c>
      <c r="E81" s="33" t="n">
        <v>21</v>
      </c>
      <c r="F81" s="31" t="n">
        <v>0.0413966981751781</v>
      </c>
      <c r="G81" s="31" t="n">
        <v>0.1339325904520555</v>
      </c>
      <c r="H81" s="32" t="n">
        <v>-0.09253589227687739</v>
      </c>
      <c r="I81" s="31" t="n">
        <v>0.0515</v>
      </c>
      <c r="J81" s="31" t="n">
        <v>0.04644834908758905</v>
      </c>
      <c r="K81" s="32" t="n">
        <v>0.01010330182482189</v>
      </c>
      <c r="L81" s="35" t="n">
        <v>0.08149999999999991</v>
      </c>
      <c r="M81" s="35" t="n">
        <v>-0.02458466916062996</v>
      </c>
      <c r="N81" s="33" t="n">
        <v>19.41747572815534</v>
      </c>
      <c r="O81" s="31" t="n">
        <v>0</v>
      </c>
      <c r="P81" s="24" t="inlineStr"/>
      <c r="Q81" s="24" t="inlineStr">
        <is>
          <t>2026-10-22</t>
        </is>
      </c>
    </row>
    <row r="82">
      <c r="A82" s="24" t="inlineStr">
        <is>
          <t>League Two</t>
        </is>
      </c>
      <c r="B82" s="24" t="inlineStr">
        <is>
          <t>Walsall</t>
        </is>
      </c>
      <c r="C82" s="24" t="inlineStr">
        <is>
          <t>title</t>
        </is>
      </c>
      <c r="D82" s="24" t="inlineStr">
        <is>
          <t>25/1</t>
        </is>
      </c>
      <c r="E82" s="33" t="n">
        <v>26</v>
      </c>
      <c r="F82" s="31" t="n">
        <v>0.03180530737163065</v>
      </c>
      <c r="G82" s="31" t="n">
        <v>0.0374673897346378</v>
      </c>
      <c r="H82" s="32" t="n">
        <v>-0.005662082363007151</v>
      </c>
      <c r="I82" s="31" t="n">
        <v>0.0419</v>
      </c>
      <c r="J82" s="31" t="n">
        <v>0.03685265368581532</v>
      </c>
      <c r="K82" s="32" t="n">
        <v>0.01009469262836935</v>
      </c>
      <c r="L82" s="35" t="n">
        <v>0.08939999999999992</v>
      </c>
      <c r="M82" s="35" t="n">
        <v>-0.0418310041688017</v>
      </c>
      <c r="N82" s="33" t="n">
        <v>23.86634844868735</v>
      </c>
      <c r="O82" s="31" t="n">
        <v>0</v>
      </c>
      <c r="P82" s="24" t="inlineStr"/>
      <c r="Q82" s="24" t="inlineStr">
        <is>
          <t>2026-10-22</t>
        </is>
      </c>
    </row>
    <row r="83">
      <c r="A83" s="24" t="inlineStr">
        <is>
          <t>Championship</t>
        </is>
      </c>
      <c r="B83" s="24" t="inlineStr">
        <is>
          <t>Millwall</t>
        </is>
      </c>
      <c r="C83" s="24" t="inlineStr">
        <is>
          <t>promotion</t>
        </is>
      </c>
      <c r="D83" s="24" t="inlineStr">
        <is>
          <t>9/1</t>
        </is>
      </c>
      <c r="E83" s="33" t="n">
        <v>10</v>
      </c>
      <c r="F83" s="31" t="n">
        <v>0.09074585756211496</v>
      </c>
      <c r="G83" s="31" t="n">
        <v>0.1024420059394098</v>
      </c>
      <c r="H83" s="32" t="n">
        <v>-0.01169614837729484</v>
      </c>
      <c r="I83" s="31" t="n">
        <v>0.099275</v>
      </c>
      <c r="J83" s="31" t="n">
        <v>0.09501042878105748</v>
      </c>
      <c r="K83" s="32" t="n">
        <v>0.008529142437885037</v>
      </c>
      <c r="L83" s="35" t="n">
        <v>-0.007249999999999979</v>
      </c>
      <c r="M83" s="35" t="n">
        <v>-0.04989571218942523</v>
      </c>
      <c r="N83" s="33" t="n">
        <v>10.07302946361118</v>
      </c>
      <c r="O83" s="31" t="n">
        <v>0</v>
      </c>
      <c r="P83" s="24" t="inlineStr"/>
      <c r="Q83" s="24" t="inlineStr">
        <is>
          <t>2026-10-16</t>
        </is>
      </c>
    </row>
    <row r="84">
      <c r="A84" s="24" t="inlineStr">
        <is>
          <t>League Two</t>
        </is>
      </c>
      <c r="B84" s="24" t="inlineStr">
        <is>
          <t>Grimsby</t>
        </is>
      </c>
      <c r="C84" s="24" t="inlineStr">
        <is>
          <t>relegation</t>
        </is>
      </c>
      <c r="D84" s="24" t="inlineStr">
        <is>
          <t>66/1</t>
        </is>
      </c>
      <c r="E84" s="33" t="n">
        <v>67</v>
      </c>
      <c r="F84" s="31" t="n">
        <v>0.01300854952443348</v>
      </c>
      <c r="G84" s="31" t="n">
        <v>0.0298492208010239</v>
      </c>
      <c r="H84" s="32" t="n">
        <v>-0.01684067127659042</v>
      </c>
      <c r="I84" s="31" t="n">
        <v>0.021</v>
      </c>
      <c r="J84" s="31" t="n">
        <v>0.01700427476221674</v>
      </c>
      <c r="K84" s="32" t="n">
        <v>0.007991450475566519</v>
      </c>
      <c r="L84" s="35" t="n">
        <v>0.407</v>
      </c>
      <c r="M84" s="35" t="n">
        <v>0.1392864090685217</v>
      </c>
      <c r="N84" s="33" t="n">
        <v>47.61904761904761</v>
      </c>
      <c r="O84" s="31" t="n">
        <v>0.002110400137401845</v>
      </c>
      <c r="P84" s="24" t="inlineStr"/>
      <c r="Q84" s="24" t="inlineStr">
        <is>
          <t>2026-10-22</t>
        </is>
      </c>
    </row>
    <row r="85">
      <c r="A85" s="24" t="inlineStr">
        <is>
          <t>League Two</t>
        </is>
      </c>
      <c r="B85" s="24" t="inlineStr">
        <is>
          <t>Accrington</t>
        </is>
      </c>
      <c r="C85" s="24" t="inlineStr">
        <is>
          <t>top6</t>
        </is>
      </c>
      <c r="D85" s="24" t="inlineStr">
        <is>
          <t>16/1</t>
        </is>
      </c>
      <c r="E85" s="33" t="n">
        <v>17</v>
      </c>
      <c r="F85" s="31" t="n">
        <v>0.05446188518083364</v>
      </c>
      <c r="G85" s="31" t="n"/>
      <c r="H85" s="32" t="n"/>
      <c r="I85" s="31" t="n">
        <v>0.0612</v>
      </c>
      <c r="J85" s="31" t="n">
        <v>0.05783094259041682</v>
      </c>
      <c r="K85" s="32" t="n">
        <v>0.006738114819166356</v>
      </c>
      <c r="L85" s="35" t="n">
        <v>0.04039999999999999</v>
      </c>
      <c r="M85" s="35" t="n">
        <v>-0.01687397596291396</v>
      </c>
      <c r="N85" s="33" t="n">
        <v>16.33986928104575</v>
      </c>
      <c r="O85" s="31" t="n">
        <v>0</v>
      </c>
      <c r="P85" s="24" t="inlineStr"/>
      <c r="Q85" s="24" t="inlineStr">
        <is>
          <t>2026-10-22</t>
        </is>
      </c>
    </row>
    <row r="86">
      <c r="A86" s="24" t="inlineStr">
        <is>
          <t>League One</t>
        </is>
      </c>
      <c r="B86" s="24" t="inlineStr">
        <is>
          <t>Blackpool</t>
        </is>
      </c>
      <c r="C86" s="24" t="inlineStr">
        <is>
          <t>top6</t>
        </is>
      </c>
      <c r="D86" s="24" t="inlineStr">
        <is>
          <t>11/1</t>
        </is>
      </c>
      <c r="E86" s="33" t="n">
        <v>12</v>
      </c>
      <c r="F86" s="31" t="n">
        <v>0.07572409289202876</v>
      </c>
      <c r="G86" s="31" t="n"/>
      <c r="H86" s="32" t="n"/>
      <c r="I86" s="31" t="n">
        <v>0.0824</v>
      </c>
      <c r="J86" s="31" t="n">
        <v>0.07906204644601439</v>
      </c>
      <c r="K86" s="32" t="n">
        <v>0.006675907107971238</v>
      </c>
      <c r="L86" s="35" t="n">
        <v>-0.01119999999999999</v>
      </c>
      <c r="M86" s="35" t="n">
        <v>-0.05125544264782733</v>
      </c>
      <c r="N86" s="33" t="n">
        <v>12.13592233009709</v>
      </c>
      <c r="O86" s="31" t="n">
        <v>0</v>
      </c>
      <c r="P86" s="24" t="inlineStr"/>
      <c r="Q86" s="24" t="inlineStr">
        <is>
          <t>2026-10-22</t>
        </is>
      </c>
    </row>
    <row r="87">
      <c r="A87" s="24" t="inlineStr">
        <is>
          <t>League One</t>
        </is>
      </c>
      <c r="B87" s="24" t="inlineStr">
        <is>
          <t>Wycombe</t>
        </is>
      </c>
      <c r="C87" s="24" t="inlineStr">
        <is>
          <t>top6</t>
        </is>
      </c>
      <c r="D87" s="24" t="inlineStr">
        <is>
          <t>9/2</t>
        </is>
      </c>
      <c r="E87" s="33" t="n">
        <v>5.5</v>
      </c>
      <c r="F87" s="31" t="n">
        <v>0.1652162026735173</v>
      </c>
      <c r="G87" s="31" t="n"/>
      <c r="H87" s="32" t="n"/>
      <c r="I87" s="31" t="n">
        <v>0.1688</v>
      </c>
      <c r="J87" s="31" t="n">
        <v>0.1670081013367586</v>
      </c>
      <c r="K87" s="32" t="n">
        <v>0.003583797326482729</v>
      </c>
      <c r="L87" s="35" t="n">
        <v>-0.0716</v>
      </c>
      <c r="M87" s="35" t="n">
        <v>-0.08145544264782745</v>
      </c>
      <c r="N87" s="33" t="n">
        <v>5.924170616113744</v>
      </c>
      <c r="O87" s="31" t="n">
        <v>0</v>
      </c>
      <c r="P87" s="24" t="inlineStr"/>
      <c r="Q87" s="24" t="inlineStr">
        <is>
          <t>2026-10-22</t>
        </is>
      </c>
    </row>
    <row r="88">
      <c r="A88" s="24" t="inlineStr">
        <is>
          <t>League One</t>
        </is>
      </c>
      <c r="B88" s="24" t="inlineStr">
        <is>
          <t>Luton</t>
        </is>
      </c>
      <c r="C88" s="24" t="inlineStr">
        <is>
          <t>title</t>
        </is>
      </c>
      <c r="D88" s="24" t="inlineStr">
        <is>
          <t>12/1</t>
        </is>
      </c>
      <c r="E88" s="33" t="n">
        <v>13</v>
      </c>
      <c r="F88" s="31" t="n">
        <v>0.06407582259251068</v>
      </c>
      <c r="G88" s="31" t="n">
        <v>0.0963463487952186</v>
      </c>
      <c r="H88" s="32" t="n">
        <v>-0.03227052620270791</v>
      </c>
      <c r="I88" s="31" t="n">
        <v>0.0673</v>
      </c>
      <c r="J88" s="31" t="n">
        <v>0.06568791129625534</v>
      </c>
      <c r="K88" s="32" t="n">
        <v>0.003224177407489315</v>
      </c>
      <c r="L88" s="35" t="n">
        <v>-0.1251</v>
      </c>
      <c r="M88" s="35" t="n">
        <v>-0.1460571531486805</v>
      </c>
      <c r="N88" s="33" t="n">
        <v>14.85884101040119</v>
      </c>
      <c r="O88" s="31" t="n">
        <v>0</v>
      </c>
      <c r="P88" s="24" t="inlineStr"/>
      <c r="Q88" s="24" t="inlineStr">
        <is>
          <t>2026-10-22</t>
        </is>
      </c>
    </row>
    <row r="89">
      <c r="A89" s="24" t="inlineStr">
        <is>
          <t>League Two</t>
        </is>
      </c>
      <c r="B89" s="24" t="inlineStr">
        <is>
          <t>Rotherham</t>
        </is>
      </c>
      <c r="C89" s="24" t="inlineStr">
        <is>
          <t>promotion</t>
        </is>
      </c>
      <c r="D89" s="24" t="inlineStr">
        <is>
          <t>16/1</t>
        </is>
      </c>
      <c r="E89" s="33" t="n">
        <v>17</v>
      </c>
      <c r="F89" s="31" t="n">
        <v>0.0537701855999965</v>
      </c>
      <c r="G89" s="31" t="n">
        <v>0.2095533201864914</v>
      </c>
      <c r="H89" s="32" t="n">
        <v>-0.1557831345864949</v>
      </c>
      <c r="I89" s="31" t="n">
        <v>0.055825</v>
      </c>
      <c r="J89" s="31" t="n">
        <v>0.05479759279999825</v>
      </c>
      <c r="K89" s="32" t="n">
        <v>0.002054814400003505</v>
      </c>
      <c r="L89" s="35" t="n">
        <v>-0.05097499999999999</v>
      </c>
      <c r="M89" s="35" t="n">
        <v>-0.06844092240002975</v>
      </c>
      <c r="N89" s="33" t="n">
        <v>17.91312136139722</v>
      </c>
      <c r="O89" s="31" t="n">
        <v>0</v>
      </c>
      <c r="P89" s="24" t="inlineStr"/>
      <c r="Q89" s="24" t="inlineStr">
        <is>
          <t>2026-10-22</t>
        </is>
      </c>
    </row>
    <row r="90">
      <c r="A90" s="24" t="inlineStr">
        <is>
          <t>Premier League</t>
        </is>
      </c>
      <c r="B90" s="24" t="inlineStr">
        <is>
          <t>Nott'm Forest</t>
        </is>
      </c>
      <c r="C90" s="24" t="inlineStr">
        <is>
          <t>relegation</t>
        </is>
      </c>
      <c r="D90" s="24" t="inlineStr">
        <is>
          <t>7/1</t>
        </is>
      </c>
      <c r="E90" s="33" t="n">
        <v>8</v>
      </c>
      <c r="F90" s="31" t="n">
        <v>0.1086663327098426</v>
      </c>
      <c r="G90" s="31" t="n">
        <v>0.0967290931042623</v>
      </c>
      <c r="H90" s="32" t="n">
        <v>0.01193723960558025</v>
      </c>
      <c r="I90" s="31" t="n">
        <v>0.1098</v>
      </c>
      <c r="J90" s="31" t="n">
        <v>0.1092331663549213</v>
      </c>
      <c r="K90" s="32" t="n">
        <v>0.001133667290157445</v>
      </c>
      <c r="L90" s="35" t="n">
        <v>-0.1216</v>
      </c>
      <c r="M90" s="35" t="n">
        <v>-0.1261346691606298</v>
      </c>
      <c r="N90" s="33" t="n">
        <v>9.107468123861567</v>
      </c>
      <c r="O90" s="31" t="n">
        <v>0</v>
      </c>
      <c r="P90" s="24" t="inlineStr"/>
      <c r="Q90" s="24" t="inlineStr">
        <is>
          <t>2026-10-22</t>
        </is>
      </c>
    </row>
    <row r="91">
      <c r="A91" s="24" t="inlineStr">
        <is>
          <t>League One</t>
        </is>
      </c>
      <c r="B91" s="24" t="inlineStr">
        <is>
          <t>Wycombe</t>
        </is>
      </c>
      <c r="C91" s="24" t="inlineStr">
        <is>
          <t>promotion</t>
        </is>
      </c>
      <c r="D91" s="24" t="inlineStr">
        <is>
          <t>14/1</t>
        </is>
      </c>
      <c r="E91" s="33" t="n">
        <v>15</v>
      </c>
      <c r="F91" s="31" t="n">
        <v>0.05789349567060408</v>
      </c>
      <c r="G91" s="31" t="n">
        <v>0.1252583197202673</v>
      </c>
      <c r="H91" s="32" t="n">
        <v>-0.06736482404966322</v>
      </c>
      <c r="I91" s="31" t="n">
        <v>0.059</v>
      </c>
      <c r="J91" s="31" t="n">
        <v>0.05844674783530204</v>
      </c>
      <c r="K91" s="32" t="n">
        <v>0.001106504329395921</v>
      </c>
      <c r="L91" s="35" t="n">
        <v>-0.115</v>
      </c>
      <c r="M91" s="35" t="n">
        <v>-0.1232987824704694</v>
      </c>
      <c r="N91" s="33" t="n">
        <v>16.94915254237288</v>
      </c>
      <c r="O91" s="31" t="n">
        <v>0</v>
      </c>
      <c r="P91" s="24" t="inlineStr"/>
      <c r="Q91" s="24" t="inlineStr">
        <is>
          <t>2026-10-22</t>
        </is>
      </c>
    </row>
    <row r="92">
      <c r="A92" s="24" t="inlineStr">
        <is>
          <t>Championship</t>
        </is>
      </c>
      <c r="B92" s="24" t="inlineStr">
        <is>
          <t>Southampton</t>
        </is>
      </c>
      <c r="C92" s="24" t="inlineStr">
        <is>
          <t>relegation</t>
        </is>
      </c>
      <c r="D92" s="24" t="inlineStr">
        <is>
          <t>200/1</t>
        </is>
      </c>
      <c r="E92" s="33" t="n">
        <v>201</v>
      </c>
      <c r="F92" s="31" t="n">
        <v>0.004324593472945718</v>
      </c>
      <c r="G92" s="31" t="n">
        <v>0.0238665941929736</v>
      </c>
      <c r="H92" s="32" t="n">
        <v>-0.01954200072002788</v>
      </c>
      <c r="I92" s="31" t="n">
        <v>0.0053</v>
      </c>
      <c r="J92" s="31" t="n">
        <v>0.004812296736472859</v>
      </c>
      <c r="K92" s="32" t="n">
        <v>0.000975406527054282</v>
      </c>
      <c r="L92" s="35" t="n">
        <v>0.06529999999999991</v>
      </c>
      <c r="M92" s="35" t="n">
        <v>-0.03272835596895529</v>
      </c>
      <c r="N92" s="33" t="n">
        <v>188.6792452830189</v>
      </c>
      <c r="O92" s="31" t="n">
        <v>0</v>
      </c>
      <c r="P92" s="24" t="inlineStr"/>
      <c r="Q92" s="24" t="inlineStr">
        <is>
          <t>2026-10-08</t>
        </is>
      </c>
    </row>
    <row r="93">
      <c r="A93" s="24" t="inlineStr">
        <is>
          <t>League One</t>
        </is>
      </c>
      <c r="B93" s="24" t="inlineStr">
        <is>
          <t>Blackpool</t>
        </is>
      </c>
      <c r="C93" s="24" t="inlineStr">
        <is>
          <t>promotion</t>
        </is>
      </c>
      <c r="D93" s="24" t="inlineStr">
        <is>
          <t>33/1</t>
        </is>
      </c>
      <c r="E93" s="33" t="n">
        <v>34</v>
      </c>
      <c r="F93" s="31" t="n">
        <v>0.02554124808997239</v>
      </c>
      <c r="G93" s="31" t="n">
        <v>0.1163112968831053</v>
      </c>
      <c r="H93" s="32" t="n">
        <v>-0.09077004879313291</v>
      </c>
      <c r="I93" s="31" t="n">
        <v>0.02645</v>
      </c>
      <c r="J93" s="31" t="n">
        <v>0.02599562404498619</v>
      </c>
      <c r="K93" s="32" t="n">
        <v>0.0009087519100276151</v>
      </c>
      <c r="L93" s="35" t="n">
        <v>-0.1007</v>
      </c>
      <c r="M93" s="35" t="n">
        <v>-0.1161487824704694</v>
      </c>
      <c r="N93" s="33" t="n">
        <v>37.80718336483932</v>
      </c>
      <c r="O93" s="31" t="n">
        <v>0</v>
      </c>
      <c r="P93" s="24" t="inlineStr"/>
      <c r="Q93" s="24" t="inlineStr">
        <is>
          <t>2026-10-22</t>
        </is>
      </c>
    </row>
    <row r="94">
      <c r="A94" s="24" t="inlineStr">
        <is>
          <t>League Two</t>
        </is>
      </c>
      <c r="B94" s="24" t="inlineStr">
        <is>
          <t>Shrewsbury</t>
        </is>
      </c>
      <c r="C94" s="24" t="inlineStr">
        <is>
          <t>title</t>
        </is>
      </c>
      <c r="D94" s="24" t="inlineStr">
        <is>
          <t>150/1</t>
        </is>
      </c>
      <c r="E94" s="33" t="n">
        <v>151</v>
      </c>
      <c r="F94" s="31" t="n">
        <v>0.005476410540810574</v>
      </c>
      <c r="G94" s="31" t="n">
        <v>0.0173629367062956</v>
      </c>
      <c r="H94" s="32" t="n">
        <v>-0.01188652616548503</v>
      </c>
      <c r="I94" s="31" t="n">
        <v>0.0057</v>
      </c>
      <c r="J94" s="31" t="n">
        <v>0.005588205270405287</v>
      </c>
      <c r="K94" s="32" t="n">
        <v>0.0002235894591894258</v>
      </c>
      <c r="L94" s="35" t="n">
        <v>-0.1393</v>
      </c>
      <c r="M94" s="35" t="n">
        <v>-0.1561810041688017</v>
      </c>
      <c r="N94" s="33" t="n">
        <v>175.4385964912281</v>
      </c>
      <c r="O94" s="31" t="n">
        <v>0</v>
      </c>
      <c r="P94" s="24" t="inlineStr"/>
      <c r="Q94" s="24" t="inlineStr">
        <is>
          <t>2026-10-22</t>
        </is>
      </c>
    </row>
    <row r="95">
      <c r="A95" s="24" t="inlineStr">
        <is>
          <t>Premier League</t>
        </is>
      </c>
      <c r="B95" s="24" t="inlineStr">
        <is>
          <t>Coventry</t>
        </is>
      </c>
      <c r="C95" s="24" t="inlineStr">
        <is>
          <t>title</t>
        </is>
      </c>
      <c r="D95" s="24" t="inlineStr">
        <is>
          <t>3500/1</t>
        </is>
      </c>
      <c r="E95" s="33" t="n">
        <v>3501</v>
      </c>
      <c r="F95" s="31" t="n">
        <v>0.0002572553813761783</v>
      </c>
      <c r="G95" s="31" t="n">
        <v>0.000851793913646</v>
      </c>
      <c r="H95" s="32" t="n">
        <v>-0.0005945385322698217</v>
      </c>
      <c r="I95" s="31" t="n">
        <v>0</v>
      </c>
      <c r="J95" s="31" t="n">
        <v>0.0001286276906880892</v>
      </c>
      <c r="K95" s="32" t="n">
        <v>-0.0002572553813761783</v>
      </c>
      <c r="L95" s="35" t="n">
        <v>-1</v>
      </c>
      <c r="M95" s="35" t="n">
        <v>-0.5496744549009999</v>
      </c>
      <c r="N95" s="33" t="n"/>
      <c r="O95" s="31" t="n">
        <v>0</v>
      </c>
      <c r="P95" s="24" t="inlineStr"/>
      <c r="Q95" s="24" t="inlineStr">
        <is>
          <t>2026-10-22</t>
        </is>
      </c>
    </row>
    <row r="96">
      <c r="A96" s="24" t="inlineStr">
        <is>
          <t>Premier League</t>
        </is>
      </c>
      <c r="B96" s="24" t="inlineStr">
        <is>
          <t>Sunderland</t>
        </is>
      </c>
      <c r="C96" s="24" t="inlineStr">
        <is>
          <t>title</t>
        </is>
      </c>
      <c r="D96" s="24" t="inlineStr">
        <is>
          <t>2500/1</t>
        </is>
      </c>
      <c r="E96" s="33" t="n">
        <v>2501</v>
      </c>
      <c r="F96" s="31" t="n">
        <v>0.0003601163895233908</v>
      </c>
      <c r="G96" s="31" t="n">
        <v>0.0017018876398397</v>
      </c>
      <c r="H96" s="32" t="n">
        <v>-0.001341771250316309</v>
      </c>
      <c r="I96" s="31" t="n">
        <v>0</v>
      </c>
      <c r="J96" s="31" t="n">
        <v>0.0001800581947616954</v>
      </c>
      <c r="K96" s="32" t="n">
        <v>-0.0003601163895233908</v>
      </c>
      <c r="L96" s="35" t="n">
        <v>-1</v>
      </c>
      <c r="M96" s="35" t="n">
        <v>-0.5496744549009999</v>
      </c>
      <c r="N96" s="33" t="n"/>
      <c r="O96" s="31" t="n">
        <v>0</v>
      </c>
      <c r="P96" s="24" t="inlineStr"/>
      <c r="Q96" s="24" t="inlineStr">
        <is>
          <t>2026-10-22</t>
        </is>
      </c>
    </row>
    <row r="97">
      <c r="A97" s="24" t="inlineStr">
        <is>
          <t>Premier League</t>
        </is>
      </c>
      <c r="B97" s="24" t="inlineStr">
        <is>
          <t>Crystal Palace</t>
        </is>
      </c>
      <c r="C97" s="24" t="inlineStr">
        <is>
          <t>title</t>
        </is>
      </c>
      <c r="D97" s="24" t="inlineStr">
        <is>
          <t>2500/1</t>
        </is>
      </c>
      <c r="E97" s="33" t="n">
        <v>2501</v>
      </c>
      <c r="F97" s="31" t="n">
        <v>0.0003601163895233908</v>
      </c>
      <c r="G97" s="31" t="n">
        <v>0.0017018876398397</v>
      </c>
      <c r="H97" s="32" t="n">
        <v>-0.001341771250316309</v>
      </c>
      <c r="I97" s="31" t="n">
        <v>0</v>
      </c>
      <c r="J97" s="31" t="n">
        <v>0.0001800581947616954</v>
      </c>
      <c r="K97" s="32" t="n">
        <v>-0.0003601163895233908</v>
      </c>
      <c r="L97" s="35" t="n">
        <v>-1</v>
      </c>
      <c r="M97" s="35" t="n">
        <v>-0.5496744549009999</v>
      </c>
      <c r="N97" s="33" t="n"/>
      <c r="O97" s="31" t="n">
        <v>0</v>
      </c>
      <c r="P97" s="24" t="inlineStr"/>
      <c r="Q97" s="24" t="inlineStr">
        <is>
          <t>2026-10-22</t>
        </is>
      </c>
    </row>
    <row r="98">
      <c r="A98" s="24" t="inlineStr">
        <is>
          <t>Premier League</t>
        </is>
      </c>
      <c r="B98" s="24" t="inlineStr">
        <is>
          <t>Hull</t>
        </is>
      </c>
      <c r="C98" s="24" t="inlineStr">
        <is>
          <t>title</t>
        </is>
      </c>
      <c r="D98" s="24" t="inlineStr">
        <is>
          <t>2500/1</t>
        </is>
      </c>
      <c r="E98" s="33" t="n">
        <v>2501</v>
      </c>
      <c r="F98" s="31" t="n">
        <v>0.0003601163895233908</v>
      </c>
      <c r="G98" s="31" t="n">
        <v>0.000851793913646</v>
      </c>
      <c r="H98" s="32" t="n">
        <v>-0.0004916775241226093</v>
      </c>
      <c r="I98" s="31" t="n">
        <v>0</v>
      </c>
      <c r="J98" s="31" t="n">
        <v>0.0001800581947616954</v>
      </c>
      <c r="K98" s="32" t="n">
        <v>-0.0003601163895233908</v>
      </c>
      <c r="L98" s="35" t="n">
        <v>-1</v>
      </c>
      <c r="M98" s="35" t="n">
        <v>-0.5496744549009999</v>
      </c>
      <c r="N98" s="33" t="n"/>
      <c r="O98" s="31" t="n">
        <v>0</v>
      </c>
      <c r="P98" s="24" t="inlineStr"/>
      <c r="Q98" s="24" t="inlineStr">
        <is>
          <t>2026-10-22</t>
        </is>
      </c>
    </row>
    <row r="99">
      <c r="A99" s="24" t="inlineStr">
        <is>
          <t>Premier League</t>
        </is>
      </c>
      <c r="B99" s="24" t="inlineStr">
        <is>
          <t>Ipswich</t>
        </is>
      </c>
      <c r="C99" s="24" t="inlineStr">
        <is>
          <t>title</t>
        </is>
      </c>
      <c r="D99" s="24" t="inlineStr">
        <is>
          <t>2000/1</t>
        </is>
      </c>
      <c r="E99" s="33" t="n">
        <v>2001</v>
      </c>
      <c r="F99" s="31" t="n">
        <v>0.0004501004948515744</v>
      </c>
      <c r="G99" s="31" t="n">
        <v>0.000851793913646</v>
      </c>
      <c r="H99" s="32" t="n">
        <v>-0.0004016934187944256</v>
      </c>
      <c r="I99" s="31" t="n">
        <v>0</v>
      </c>
      <c r="J99" s="31" t="n">
        <v>0.0002250502474257872</v>
      </c>
      <c r="K99" s="32" t="n">
        <v>-0.0004501004948515744</v>
      </c>
      <c r="L99" s="35" t="n">
        <v>-1</v>
      </c>
      <c r="M99" s="35" t="n">
        <v>-0.5496744549009999</v>
      </c>
      <c r="N99" s="33" t="n"/>
      <c r="O99" s="31" t="n">
        <v>0</v>
      </c>
      <c r="P99" s="24" t="inlineStr"/>
      <c r="Q99" s="24" t="inlineStr">
        <is>
          <t>2026-10-22</t>
        </is>
      </c>
    </row>
    <row r="100">
      <c r="A100" s="24" t="inlineStr">
        <is>
          <t>League Two</t>
        </is>
      </c>
      <c r="B100" s="24" t="inlineStr">
        <is>
          <t>York</t>
        </is>
      </c>
      <c r="C100" s="24" t="inlineStr">
        <is>
          <t>relegation</t>
        </is>
      </c>
      <c r="D100" s="24" t="inlineStr">
        <is>
          <t>150/1</t>
        </is>
      </c>
      <c r="E100" s="33" t="n">
        <v>151</v>
      </c>
      <c r="F100" s="31" t="n">
        <v>0.005772005418126115</v>
      </c>
      <c r="G100" s="31" t="n">
        <v>0.0337425974272444</v>
      </c>
      <c r="H100" s="32" t="n">
        <v>-0.02797059200911828</v>
      </c>
      <c r="I100" s="31" t="n">
        <v>0.0053</v>
      </c>
      <c r="J100" s="31" t="n">
        <v>0.005536002709063057</v>
      </c>
      <c r="K100" s="32" t="n">
        <v>-0.0004720054181261146</v>
      </c>
      <c r="L100" s="35" t="n">
        <v>-0.1997</v>
      </c>
      <c r="M100" s="35" t="n">
        <v>-0.1640635909314784</v>
      </c>
      <c r="N100" s="33" t="n">
        <v>188.6792452830189</v>
      </c>
      <c r="O100" s="31" t="n">
        <v>0</v>
      </c>
      <c r="P100" s="24" t="inlineStr"/>
      <c r="Q100" s="24" t="inlineStr">
        <is>
          <t>2026-10-22</t>
        </is>
      </c>
    </row>
    <row r="101">
      <c r="A101" s="24" t="inlineStr">
        <is>
          <t>Premier League</t>
        </is>
      </c>
      <c r="B101" s="24" t="inlineStr">
        <is>
          <t>Arsenal</t>
        </is>
      </c>
      <c r="C101" s="24" t="inlineStr">
        <is>
          <t>relegation</t>
        </is>
      </c>
      <c r="D101" s="24" t="inlineStr">
        <is>
          <t>1500/1</t>
        </is>
      </c>
      <c r="E101" s="33" t="n">
        <v>1501</v>
      </c>
      <c r="F101" s="31" t="n">
        <v>0.0005791676626773753</v>
      </c>
      <c r="G101" s="31" t="n">
        <v>0.0057653101850222</v>
      </c>
      <c r="H101" s="32" t="n">
        <v>-0.005186142522344825</v>
      </c>
      <c r="I101" s="31" t="n">
        <v>0</v>
      </c>
      <c r="J101" s="31" t="n">
        <v>0.0002895838313386877</v>
      </c>
      <c r="K101" s="32" t="n">
        <v>-0.0005791676626773753</v>
      </c>
      <c r="L101" s="35" t="n">
        <v>-1</v>
      </c>
      <c r="M101" s="35" t="n">
        <v>-0.5653346691606298</v>
      </c>
      <c r="N101" s="33" t="n"/>
      <c r="O101" s="31" t="n">
        <v>0</v>
      </c>
      <c r="P101" s="24" t="inlineStr"/>
      <c r="Q101" s="24" t="inlineStr">
        <is>
          <t>2026-10-22</t>
        </is>
      </c>
    </row>
    <row r="102">
      <c r="A102" s="24" t="inlineStr">
        <is>
          <t>Premier League</t>
        </is>
      </c>
      <c r="B102" s="24" t="inlineStr">
        <is>
          <t>Fulham</t>
        </is>
      </c>
      <c r="C102" s="24" t="inlineStr">
        <is>
          <t>title</t>
        </is>
      </c>
      <c r="D102" s="24" t="inlineStr">
        <is>
          <t>1500/1</t>
        </is>
      </c>
      <c r="E102" s="33" t="n">
        <v>1501</v>
      </c>
      <c r="F102" s="31" t="n">
        <v>0.0006000340374403733</v>
      </c>
      <c r="G102" s="31" t="n">
        <v>0.0017018876398397</v>
      </c>
      <c r="H102" s="32" t="n">
        <v>-0.001101853602399326</v>
      </c>
      <c r="I102" s="31" t="n">
        <v>0</v>
      </c>
      <c r="J102" s="31" t="n">
        <v>0.0003000170187201867</v>
      </c>
      <c r="K102" s="32" t="n">
        <v>-0.0006000340374403733</v>
      </c>
      <c r="L102" s="35" t="n">
        <v>-1</v>
      </c>
      <c r="M102" s="35" t="n">
        <v>-0.5496744549009998</v>
      </c>
      <c r="N102" s="33" t="n"/>
      <c r="O102" s="31" t="n">
        <v>0</v>
      </c>
      <c r="P102" s="24" t="inlineStr"/>
      <c r="Q102" s="24" t="inlineStr">
        <is>
          <t>2026-10-22</t>
        </is>
      </c>
    </row>
    <row r="103">
      <c r="A103" s="24" t="inlineStr">
        <is>
          <t>League Two</t>
        </is>
      </c>
      <c r="B103" s="24" t="inlineStr">
        <is>
          <t>Newport</t>
        </is>
      </c>
      <c r="C103" s="24" t="inlineStr">
        <is>
          <t>relegation</t>
        </is>
      </c>
      <c r="D103" s="24" t="inlineStr">
        <is>
          <t>9/4</t>
        </is>
      </c>
      <c r="E103" s="33" t="n">
        <v>3.25</v>
      </c>
      <c r="F103" s="31" t="n">
        <v>0.2681762517344748</v>
      </c>
      <c r="G103" s="31" t="n">
        <v>0.2699407794179554</v>
      </c>
      <c r="H103" s="32" t="n">
        <v>-0.001764527683480566</v>
      </c>
      <c r="I103" s="31" t="n">
        <v>0.2675</v>
      </c>
      <c r="J103" s="31" t="n">
        <v>0.2678381258672374</v>
      </c>
      <c r="K103" s="32" t="n">
        <v>-0.0006762517344748309</v>
      </c>
      <c r="L103" s="35" t="n">
        <v>-0.130625</v>
      </c>
      <c r="M103" s="35" t="n">
        <v>-0.1295260909314784</v>
      </c>
      <c r="N103" s="33" t="n">
        <v>3.738317757009346</v>
      </c>
      <c r="O103" s="31" t="n">
        <v>0</v>
      </c>
      <c r="P103" s="24" t="inlineStr"/>
      <c r="Q103" s="24" t="inlineStr">
        <is>
          <t>2026-10-22</t>
        </is>
      </c>
    </row>
    <row r="104">
      <c r="A104" s="24" t="inlineStr">
        <is>
          <t>League Two</t>
        </is>
      </c>
      <c r="B104" s="24" t="inlineStr">
        <is>
          <t>Accrington</t>
        </is>
      </c>
      <c r="C104" s="24" t="inlineStr">
        <is>
          <t>promotion</t>
        </is>
      </c>
      <c r="D104" s="24" t="inlineStr">
        <is>
          <t>40/1</t>
        </is>
      </c>
      <c r="E104" s="33" t="n">
        <v>41</v>
      </c>
      <c r="F104" s="31" t="n">
        <v>0.0222949550048766</v>
      </c>
      <c r="G104" s="31" t="n">
        <v>0.0558808853830643</v>
      </c>
      <c r="H104" s="32" t="n">
        <v>-0.0335859303781877</v>
      </c>
      <c r="I104" s="31" t="n">
        <v>0.021525</v>
      </c>
      <c r="J104" s="31" t="n">
        <v>0.0219099775024383</v>
      </c>
      <c r="K104" s="32" t="n">
        <v>-0.0007699550048765949</v>
      </c>
      <c r="L104" s="35" t="n">
        <v>-0.1174749999999999</v>
      </c>
      <c r="M104" s="35" t="n">
        <v>-0.1016909224000297</v>
      </c>
      <c r="N104" s="33" t="n">
        <v>46.45760743321718</v>
      </c>
      <c r="O104" s="31" t="n">
        <v>0</v>
      </c>
      <c r="P104" s="24" t="inlineStr"/>
      <c r="Q104" s="24" t="inlineStr">
        <is>
          <t>2026-10-22</t>
        </is>
      </c>
    </row>
    <row r="105">
      <c r="A105" s="24" t="inlineStr">
        <is>
          <t>Championship</t>
        </is>
      </c>
      <c r="B105" s="24" t="inlineStr">
        <is>
          <t>Preston</t>
        </is>
      </c>
      <c r="C105" s="24" t="inlineStr">
        <is>
          <t>title</t>
        </is>
      </c>
      <c r="D105" s="24" t="inlineStr">
        <is>
          <t>1000/1</t>
        </is>
      </c>
      <c r="E105" s="33" t="n">
        <v>1001</v>
      </c>
      <c r="F105" s="31" t="n">
        <v>0.000826457778182581</v>
      </c>
      <c r="G105" s="31" t="n">
        <v>0.007391974592145</v>
      </c>
      <c r="H105" s="32" t="n">
        <v>-0.006565516813962419</v>
      </c>
      <c r="I105" s="31" t="n">
        <v>0</v>
      </c>
      <c r="J105" s="31" t="n">
        <v>0.0004132288890912905</v>
      </c>
      <c r="K105" s="32" t="n">
        <v>-0.000826457778182581</v>
      </c>
      <c r="L105" s="35" t="n">
        <v>-1</v>
      </c>
      <c r="M105" s="35" t="n">
        <v>-0.5863578820196182</v>
      </c>
      <c r="N105" s="33" t="n"/>
      <c r="O105" s="31" t="n">
        <v>0</v>
      </c>
      <c r="P105" s="24" t="inlineStr"/>
      <c r="Q105" s="24" t="inlineStr">
        <is>
          <t>2026-10-16</t>
        </is>
      </c>
    </row>
    <row r="106">
      <c r="A106" s="24" t="inlineStr">
        <is>
          <t>League One</t>
        </is>
      </c>
      <c r="B106" s="24" t="inlineStr">
        <is>
          <t>Notts County</t>
        </is>
      </c>
      <c r="C106" s="24" t="inlineStr">
        <is>
          <t>promotion</t>
        </is>
      </c>
      <c r="D106" s="24" t="inlineStr">
        <is>
          <t>50/1</t>
        </is>
      </c>
      <c r="E106" s="33" t="n">
        <v>51</v>
      </c>
      <c r="F106" s="31" t="n">
        <v>0.01702749872664826</v>
      </c>
      <c r="G106" s="31" t="n">
        <v>0.07401627983470339</v>
      </c>
      <c r="H106" s="32" t="n">
        <v>-0.05698878110805514</v>
      </c>
      <c r="I106" s="31" t="n">
        <v>0.0161</v>
      </c>
      <c r="J106" s="31" t="n">
        <v>0.01656374936332413</v>
      </c>
      <c r="K106" s="32" t="n">
        <v>-0.0009274987266482577</v>
      </c>
      <c r="L106" s="35" t="n">
        <v>-0.1789000000000001</v>
      </c>
      <c r="M106" s="35" t="n">
        <v>-0.1552487824704694</v>
      </c>
      <c r="N106" s="33" t="n">
        <v>62.11180124223603</v>
      </c>
      <c r="O106" s="31" t="n">
        <v>0</v>
      </c>
      <c r="P106" s="24" t="inlineStr"/>
      <c r="Q106" s="24" t="inlineStr">
        <is>
          <t>2026-10-22</t>
        </is>
      </c>
    </row>
    <row r="107">
      <c r="A107" s="24" t="inlineStr">
        <is>
          <t>Championship</t>
        </is>
      </c>
      <c r="B107" s="24" t="inlineStr">
        <is>
          <t>Millwall</t>
        </is>
      </c>
      <c r="C107" s="24" t="inlineStr">
        <is>
          <t>relegation</t>
        </is>
      </c>
      <c r="D107" s="24" t="inlineStr">
        <is>
          <t>66/1</t>
        </is>
      </c>
      <c r="E107" s="33" t="n">
        <v>67</v>
      </c>
      <c r="F107" s="31" t="n">
        <v>0.01297378041883715</v>
      </c>
      <c r="G107" s="31" t="n">
        <v>0.0386411525029097</v>
      </c>
      <c r="H107" s="32" t="n">
        <v>-0.02566737208407254</v>
      </c>
      <c r="I107" s="31" t="n">
        <v>0.012</v>
      </c>
      <c r="J107" s="31" t="n">
        <v>0.01248689020941858</v>
      </c>
      <c r="K107" s="32" t="n">
        <v>-0.0009737804188371529</v>
      </c>
      <c r="L107" s="35" t="n">
        <v>-0.196</v>
      </c>
      <c r="M107" s="35" t="n">
        <v>-0.1633783559689553</v>
      </c>
      <c r="N107" s="33" t="n">
        <v>83.33333333333333</v>
      </c>
      <c r="O107" s="31" t="n">
        <v>0</v>
      </c>
      <c r="P107" s="24" t="inlineStr"/>
      <c r="Q107" s="24" t="inlineStr">
        <is>
          <t>2026-10-08</t>
        </is>
      </c>
    </row>
    <row r="108">
      <c r="A108" s="24" t="inlineStr">
        <is>
          <t>League Two</t>
        </is>
      </c>
      <c r="B108" s="24" t="inlineStr">
        <is>
          <t>Newport</t>
        </is>
      </c>
      <c r="C108" s="24" t="inlineStr">
        <is>
          <t>title</t>
        </is>
      </c>
      <c r="D108" s="24" t="inlineStr">
        <is>
          <t>500/1</t>
        </is>
      </c>
      <c r="E108" s="33" t="n">
        <v>501</v>
      </c>
      <c r="F108" s="31" t="n">
        <v>0.001650574833657478</v>
      </c>
      <c r="G108" s="31" t="n">
        <v>0.0070483208411695</v>
      </c>
      <c r="H108" s="32" t="n">
        <v>-0.005397746007512022</v>
      </c>
      <c r="I108" s="31" t="n">
        <v>0.0005999999999999999</v>
      </c>
      <c r="J108" s="31" t="n">
        <v>0.001125287416828739</v>
      </c>
      <c r="K108" s="32" t="n">
        <v>-0.001050574833657478</v>
      </c>
      <c r="L108" s="35" t="n">
        <v>-0.6994</v>
      </c>
      <c r="M108" s="35" t="n">
        <v>-0.4362310041688017</v>
      </c>
      <c r="N108" s="33" t="n">
        <v>1666.666666666667</v>
      </c>
      <c r="O108" s="31" t="n">
        <v>0</v>
      </c>
      <c r="P108" s="24" t="inlineStr"/>
      <c r="Q108" s="24" t="inlineStr">
        <is>
          <t>2026-10-22</t>
        </is>
      </c>
    </row>
    <row r="109">
      <c r="A109" s="24" t="inlineStr">
        <is>
          <t>Premier League</t>
        </is>
      </c>
      <c r="B109" s="24" t="inlineStr">
        <is>
          <t>Nott'm Forest</t>
        </is>
      </c>
      <c r="C109" s="24" t="inlineStr">
        <is>
          <t>title</t>
        </is>
      </c>
      <c r="D109" s="24" t="inlineStr">
        <is>
          <t>750/1</t>
        </is>
      </c>
      <c r="E109" s="33" t="n">
        <v>751</v>
      </c>
      <c r="F109" s="31" t="n">
        <v>0.001199269094804261</v>
      </c>
      <c r="G109" s="31" t="n">
        <v>0.0017018876398397</v>
      </c>
      <c r="H109" s="32" t="n">
        <v>-0.0005026185450354385</v>
      </c>
      <c r="I109" s="31" t="n">
        <v>0</v>
      </c>
      <c r="J109" s="31" t="n">
        <v>0.0005996345474021307</v>
      </c>
      <c r="K109" s="32" t="n">
        <v>-0.001199269094804261</v>
      </c>
      <c r="L109" s="35" t="n">
        <v>-1</v>
      </c>
      <c r="M109" s="35" t="n">
        <v>-0.5496744549009998</v>
      </c>
      <c r="N109" s="33" t="n"/>
      <c r="O109" s="31" t="n">
        <v>0</v>
      </c>
      <c r="P109" s="24" t="inlineStr"/>
      <c r="Q109" s="24" t="inlineStr">
        <is>
          <t>2026-10-22</t>
        </is>
      </c>
    </row>
    <row r="110">
      <c r="A110" s="24" t="inlineStr">
        <is>
          <t>League One</t>
        </is>
      </c>
      <c r="B110" s="24" t="inlineStr">
        <is>
          <t>Plymouth</t>
        </is>
      </c>
      <c r="C110" s="24" t="inlineStr">
        <is>
          <t>relegation</t>
        </is>
      </c>
      <c r="D110" s="24" t="inlineStr">
        <is>
          <t>80/1</t>
        </is>
      </c>
      <c r="E110" s="33" t="n">
        <v>81</v>
      </c>
      <c r="F110" s="31" t="n">
        <v>0.01096729353995968</v>
      </c>
      <c r="G110" s="31" t="n">
        <v>0.06522098505669061</v>
      </c>
      <c r="H110" s="32" t="n">
        <v>-0.05425369151673093</v>
      </c>
      <c r="I110" s="31" t="n">
        <v>0.009599999999999999</v>
      </c>
      <c r="J110" s="31" t="n">
        <v>0.01028364676997984</v>
      </c>
      <c r="K110" s="32" t="n">
        <v>-0.00136729353995968</v>
      </c>
      <c r="L110" s="35" t="n">
        <v>-0.2224</v>
      </c>
      <c r="M110" s="35" t="n">
        <v>-0.1670246116316331</v>
      </c>
      <c r="N110" s="33" t="n">
        <v>104.1666666666667</v>
      </c>
      <c r="O110" s="31" t="n">
        <v>0</v>
      </c>
      <c r="P110" s="24" t="inlineStr"/>
      <c r="Q110" s="24" t="inlineStr">
        <is>
          <t>2026-10-22</t>
        </is>
      </c>
    </row>
    <row r="111">
      <c r="A111" s="24" t="inlineStr">
        <is>
          <t>League Two</t>
        </is>
      </c>
      <c r="B111" s="24" t="inlineStr">
        <is>
          <t>Port Vale</t>
        </is>
      </c>
      <c r="C111" s="24" t="inlineStr">
        <is>
          <t>title</t>
        </is>
      </c>
      <c r="D111" s="24" t="inlineStr">
        <is>
          <t>25/1</t>
        </is>
      </c>
      <c r="E111" s="33" t="n">
        <v>26</v>
      </c>
      <c r="F111" s="31" t="n">
        <v>0.03180530737163065</v>
      </c>
      <c r="G111" s="31" t="n">
        <v>0.06471640045073811</v>
      </c>
      <c r="H111" s="32" t="n">
        <v>-0.03291109307910746</v>
      </c>
      <c r="I111" s="31" t="n">
        <v>0.0304</v>
      </c>
      <c r="J111" s="31" t="n">
        <v>0.03110265368581532</v>
      </c>
      <c r="K111" s="32" t="n">
        <v>-0.001405307371630648</v>
      </c>
      <c r="L111" s="35" t="n">
        <v>-0.2096</v>
      </c>
      <c r="M111" s="35" t="n">
        <v>-0.1913310041688017</v>
      </c>
      <c r="N111" s="33" t="n">
        <v>32.89473684210526</v>
      </c>
      <c r="O111" s="31" t="n">
        <v>0</v>
      </c>
      <c r="P111" s="24" t="inlineStr"/>
      <c r="Q111" s="24" t="inlineStr">
        <is>
          <t>2026-10-22</t>
        </is>
      </c>
    </row>
    <row r="112">
      <c r="A112" s="24" t="inlineStr">
        <is>
          <t>Premier League</t>
        </is>
      </c>
      <c r="B112" s="24" t="inlineStr">
        <is>
          <t>Liverpool</t>
        </is>
      </c>
      <c r="C112" s="24" t="inlineStr">
        <is>
          <t>relegation</t>
        </is>
      </c>
      <c r="D112" s="24" t="inlineStr">
        <is>
          <t>500/1</t>
        </is>
      </c>
      <c r="E112" s="33" t="n">
        <v>501</v>
      </c>
      <c r="F112" s="31" t="n">
        <v>0.001735190941474531</v>
      </c>
      <c r="G112" s="31" t="n">
        <v>0.0057653101850222</v>
      </c>
      <c r="H112" s="32" t="n">
        <v>-0.004030119243547669</v>
      </c>
      <c r="I112" s="31" t="n">
        <v>0.0002</v>
      </c>
      <c r="J112" s="31" t="n">
        <v>0.0009675954707372657</v>
      </c>
      <c r="K112" s="32" t="n">
        <v>-0.001535190941474531</v>
      </c>
      <c r="L112" s="35" t="n">
        <v>-0.8997999999999999</v>
      </c>
      <c r="M112" s="35" t="n">
        <v>-0.5152346691606299</v>
      </c>
      <c r="N112" s="33" t="n">
        <v>5000</v>
      </c>
      <c r="O112" s="31" t="n">
        <v>0</v>
      </c>
      <c r="P112" s="24" t="inlineStr"/>
      <c r="Q112" s="24" t="inlineStr">
        <is>
          <t>2026-10-22</t>
        </is>
      </c>
    </row>
    <row r="113">
      <c r="A113" s="24" t="inlineStr">
        <is>
          <t>Championship</t>
        </is>
      </c>
      <c r="B113" s="24" t="inlineStr">
        <is>
          <t>Charlton</t>
        </is>
      </c>
      <c r="C113" s="24" t="inlineStr">
        <is>
          <t>title</t>
        </is>
      </c>
      <c r="D113" s="24" t="inlineStr">
        <is>
          <t>500/1</t>
        </is>
      </c>
      <c r="E113" s="33" t="n">
        <v>501</v>
      </c>
      <c r="F113" s="31" t="n">
        <v>0.001651265940041444</v>
      </c>
      <c r="G113" s="31" t="n">
        <v>0.007391974592145</v>
      </c>
      <c r="H113" s="32" t="n">
        <v>-0.005740708652103556</v>
      </c>
      <c r="I113" s="31" t="n">
        <v>0.0001</v>
      </c>
      <c r="J113" s="31" t="n">
        <v>0.0008756329700207222</v>
      </c>
      <c r="K113" s="32" t="n">
        <v>-0.001551265940041444</v>
      </c>
      <c r="L113" s="35" t="n">
        <v>-0.9499</v>
      </c>
      <c r="M113" s="35" t="n">
        <v>-0.5613078820196182</v>
      </c>
      <c r="N113" s="33" t="n">
        <v>10000</v>
      </c>
      <c r="O113" s="31" t="n">
        <v>0</v>
      </c>
      <c r="P113" s="24" t="inlineStr"/>
      <c r="Q113" s="24" t="inlineStr">
        <is>
          <t>2026-10-16</t>
        </is>
      </c>
    </row>
    <row r="114">
      <c r="A114" s="24" t="inlineStr">
        <is>
          <t>League Two</t>
        </is>
      </c>
      <c r="B114" s="24" t="inlineStr">
        <is>
          <t>Crawley</t>
        </is>
      </c>
      <c r="C114" s="24" t="inlineStr">
        <is>
          <t>title</t>
        </is>
      </c>
      <c r="D114" s="24" t="inlineStr">
        <is>
          <t>500/1</t>
        </is>
      </c>
      <c r="E114" s="33" t="n">
        <v>501</v>
      </c>
      <c r="F114" s="31" t="n">
        <v>0.001650574833657478</v>
      </c>
      <c r="G114" s="31" t="n">
        <v>0.0173629367062956</v>
      </c>
      <c r="H114" s="32" t="n">
        <v>-0.01571236187263812</v>
      </c>
      <c r="I114" s="31" t="n">
        <v>0</v>
      </c>
      <c r="J114" s="31" t="n">
        <v>0.0008252874168287392</v>
      </c>
      <c r="K114" s="32" t="n">
        <v>-0.001650574833657478</v>
      </c>
      <c r="L114" s="35" t="n">
        <v>-1</v>
      </c>
      <c r="M114" s="35" t="n">
        <v>-0.5865310041688017</v>
      </c>
      <c r="N114" s="33" t="n"/>
      <c r="O114" s="31" t="n">
        <v>0</v>
      </c>
      <c r="P114" s="24" t="inlineStr"/>
      <c r="Q114" s="24" t="inlineStr">
        <is>
          <t>2026-10-22</t>
        </is>
      </c>
    </row>
    <row r="115">
      <c r="A115" s="24" t="inlineStr">
        <is>
          <t>Championship</t>
        </is>
      </c>
      <c r="B115" s="24" t="inlineStr">
        <is>
          <t>Watford</t>
        </is>
      </c>
      <c r="C115" s="24" t="inlineStr">
        <is>
          <t>title</t>
        </is>
      </c>
      <c r="D115" s="24" t="inlineStr">
        <is>
          <t>500/1</t>
        </is>
      </c>
      <c r="E115" s="33" t="n">
        <v>501</v>
      </c>
      <c r="F115" s="31" t="n">
        <v>0.001651265940041444</v>
      </c>
      <c r="G115" s="31" t="n">
        <v>0.0146390085060126</v>
      </c>
      <c r="H115" s="32" t="n">
        <v>-0.01298774256597116</v>
      </c>
      <c r="I115" s="31" t="n">
        <v>0</v>
      </c>
      <c r="J115" s="31" t="n">
        <v>0.0008256329700207221</v>
      </c>
      <c r="K115" s="32" t="n">
        <v>-0.001651265940041444</v>
      </c>
      <c r="L115" s="35" t="n">
        <v>-1</v>
      </c>
      <c r="M115" s="35" t="n">
        <v>-0.5863578820196182</v>
      </c>
      <c r="N115" s="33" t="n"/>
      <c r="O115" s="31" t="n">
        <v>0</v>
      </c>
      <c r="P115" s="24" t="inlineStr"/>
      <c r="Q115" s="24" t="inlineStr">
        <is>
          <t>2026-10-16</t>
        </is>
      </c>
    </row>
    <row r="116">
      <c r="A116" s="24" t="inlineStr">
        <is>
          <t>Championship</t>
        </is>
      </c>
      <c r="B116" s="24" t="inlineStr">
        <is>
          <t>Portsmouth</t>
        </is>
      </c>
      <c r="C116" s="24" t="inlineStr">
        <is>
          <t>title</t>
        </is>
      </c>
      <c r="D116" s="24" t="inlineStr">
        <is>
          <t>350/1</t>
        </is>
      </c>
      <c r="E116" s="33" t="n">
        <v>351</v>
      </c>
      <c r="F116" s="31" t="n">
        <v>0.002356935145187361</v>
      </c>
      <c r="G116" s="31" t="n">
        <v>0.0111431258777111</v>
      </c>
      <c r="H116" s="32" t="n">
        <v>-0.008786190732523739</v>
      </c>
      <c r="I116" s="31" t="n">
        <v>0.0007</v>
      </c>
      <c r="J116" s="31" t="n">
        <v>0.001528467572593681</v>
      </c>
      <c r="K116" s="32" t="n">
        <v>-0.001656935145187361</v>
      </c>
      <c r="L116" s="35" t="n">
        <v>-0.7543</v>
      </c>
      <c r="M116" s="35" t="n">
        <v>-0.4635078820196181</v>
      </c>
      <c r="N116" s="33" t="n">
        <v>1428.571428571429</v>
      </c>
      <c r="O116" s="31" t="n">
        <v>0</v>
      </c>
      <c r="P116" s="24" t="inlineStr"/>
      <c r="Q116" s="24" t="inlineStr">
        <is>
          <t>2026-10-16</t>
        </is>
      </c>
    </row>
    <row r="117">
      <c r="A117" s="24" t="inlineStr">
        <is>
          <t>Championship</t>
        </is>
      </c>
      <c r="B117" s="24" t="inlineStr">
        <is>
          <t>Watford</t>
        </is>
      </c>
      <c r="C117" s="24" t="inlineStr">
        <is>
          <t>promotion</t>
        </is>
      </c>
      <c r="D117" s="24" t="inlineStr">
        <is>
          <t>150/1</t>
        </is>
      </c>
      <c r="E117" s="33" t="n">
        <v>151</v>
      </c>
      <c r="F117" s="31" t="n">
        <v>0.006009659441199666</v>
      </c>
      <c r="G117" s="31" t="n">
        <v>0.0546357365010185</v>
      </c>
      <c r="H117" s="32" t="n">
        <v>-0.04862607705981883</v>
      </c>
      <c r="I117" s="31" t="n">
        <v>0.00435</v>
      </c>
      <c r="J117" s="31" t="n">
        <v>0.005179829720599833</v>
      </c>
      <c r="K117" s="32" t="n">
        <v>-0.001659659441199666</v>
      </c>
      <c r="L117" s="35" t="n">
        <v>-0.3431500000000001</v>
      </c>
      <c r="M117" s="35" t="n">
        <v>-0.2178457121894253</v>
      </c>
      <c r="N117" s="33" t="n">
        <v>229.8850574712644</v>
      </c>
      <c r="O117" s="31" t="n">
        <v>0</v>
      </c>
      <c r="P117" s="24" t="inlineStr"/>
      <c r="Q117" s="24" t="inlineStr">
        <is>
          <t>2026-10-16</t>
        </is>
      </c>
    </row>
    <row r="118">
      <c r="A118" s="24" t="inlineStr">
        <is>
          <t>League One</t>
        </is>
      </c>
      <c r="B118" s="24" t="inlineStr">
        <is>
          <t>Bromley</t>
        </is>
      </c>
      <c r="C118" s="24" t="inlineStr">
        <is>
          <t>title</t>
        </is>
      </c>
      <c r="D118" s="24" t="inlineStr">
        <is>
          <t>500/1</t>
        </is>
      </c>
      <c r="E118" s="33" t="n">
        <v>501</v>
      </c>
      <c r="F118" s="31" t="n">
        <v>0.001662646095214848</v>
      </c>
      <c r="G118" s="31" t="n">
        <v>0.0057349017140011</v>
      </c>
      <c r="H118" s="32" t="n">
        <v>-0.004072255618786252</v>
      </c>
      <c r="I118" s="31" t="n">
        <v>0</v>
      </c>
      <c r="J118" s="31" t="n">
        <v>0.000831323047607424</v>
      </c>
      <c r="K118" s="32" t="n">
        <v>-0.001662646095214848</v>
      </c>
      <c r="L118" s="35" t="n">
        <v>-1</v>
      </c>
      <c r="M118" s="35" t="n">
        <v>-0.5835071531486806</v>
      </c>
      <c r="N118" s="33" t="n"/>
      <c r="O118" s="31" t="n">
        <v>0</v>
      </c>
      <c r="P118" s="24" t="inlineStr"/>
      <c r="Q118" s="24" t="inlineStr">
        <is>
          <t>2026-10-22</t>
        </is>
      </c>
    </row>
    <row r="119">
      <c r="A119" s="24" t="inlineStr">
        <is>
          <t>Premier League</t>
        </is>
      </c>
      <c r="B119" s="24" t="inlineStr">
        <is>
          <t>Everton</t>
        </is>
      </c>
      <c r="C119" s="24" t="inlineStr">
        <is>
          <t>title</t>
        </is>
      </c>
      <c r="D119" s="24" t="inlineStr">
        <is>
          <t>500/1</t>
        </is>
      </c>
      <c r="E119" s="33" t="n">
        <v>501</v>
      </c>
      <c r="F119" s="31" t="n">
        <v>0.001797706766862276</v>
      </c>
      <c r="G119" s="31" t="n">
        <v>0.0033969948508354</v>
      </c>
      <c r="H119" s="32" t="n">
        <v>-0.001599288083973124</v>
      </c>
      <c r="I119" s="31" t="n">
        <v>0.0001</v>
      </c>
      <c r="J119" s="31" t="n">
        <v>0.000948853383431138</v>
      </c>
      <c r="K119" s="32" t="n">
        <v>-0.001697706766862276</v>
      </c>
      <c r="L119" s="35" t="n">
        <v>-0.9499</v>
      </c>
      <c r="M119" s="35" t="n">
        <v>-0.5246244549009998</v>
      </c>
      <c r="N119" s="33" t="n">
        <v>10000</v>
      </c>
      <c r="O119" s="31" t="n">
        <v>0</v>
      </c>
      <c r="P119" s="24" t="inlineStr"/>
      <c r="Q119" s="24" t="inlineStr">
        <is>
          <t>2026-10-22</t>
        </is>
      </c>
    </row>
    <row r="120">
      <c r="A120" s="24" t="inlineStr">
        <is>
          <t>Championship</t>
        </is>
      </c>
      <c r="B120" s="24" t="inlineStr">
        <is>
          <t>West Ham</t>
        </is>
      </c>
      <c r="C120" s="24" t="inlineStr">
        <is>
          <t>relegation</t>
        </is>
      </c>
      <c r="D120" s="24" t="inlineStr">
        <is>
          <t>500/1</t>
        </is>
      </c>
      <c r="E120" s="33" t="n">
        <v>501</v>
      </c>
      <c r="F120" s="31" t="n">
        <v>0.001735016543038102</v>
      </c>
      <c r="G120" s="31" t="n">
        <v>0.0121114060083747</v>
      </c>
      <c r="H120" s="32" t="n">
        <v>-0.0103763894653366</v>
      </c>
      <c r="I120" s="31" t="n">
        <v>0</v>
      </c>
      <c r="J120" s="31" t="n">
        <v>0.0008675082715190511</v>
      </c>
      <c r="K120" s="32" t="n">
        <v>-0.001735016543038102</v>
      </c>
      <c r="L120" s="35" t="n">
        <v>-1</v>
      </c>
      <c r="M120" s="35" t="n">
        <v>-0.5653783559689554</v>
      </c>
      <c r="N120" s="33" t="n"/>
      <c r="O120" s="31" t="n">
        <v>0</v>
      </c>
      <c r="P120" s="24" t="inlineStr"/>
      <c r="Q120" s="24" t="inlineStr">
        <is>
          <t>2026-10-08</t>
        </is>
      </c>
    </row>
    <row r="121">
      <c r="A121" s="24" t="inlineStr">
        <is>
          <t>Premier League</t>
        </is>
      </c>
      <c r="B121" s="24" t="inlineStr">
        <is>
          <t>Newcastle</t>
        </is>
      </c>
      <c r="C121" s="24" t="inlineStr">
        <is>
          <t>title</t>
        </is>
      </c>
      <c r="D121" s="24" t="inlineStr">
        <is>
          <t>500/1</t>
        </is>
      </c>
      <c r="E121" s="33" t="n">
        <v>501</v>
      </c>
      <c r="F121" s="31" t="n">
        <v>0.001797706766862276</v>
      </c>
      <c r="G121" s="31" t="n">
        <v>0.0056466603149649</v>
      </c>
      <c r="H121" s="32" t="n">
        <v>-0.003848953548102624</v>
      </c>
      <c r="I121" s="31" t="n">
        <v>0</v>
      </c>
      <c r="J121" s="31" t="n">
        <v>0.000898853383431138</v>
      </c>
      <c r="K121" s="32" t="n">
        <v>-0.001797706766862276</v>
      </c>
      <c r="L121" s="35" t="n">
        <v>-1</v>
      </c>
      <c r="M121" s="35" t="n">
        <v>-0.5496744549009999</v>
      </c>
      <c r="N121" s="33" t="n"/>
      <c r="O121" s="31" t="n">
        <v>0</v>
      </c>
      <c r="P121" s="24" t="inlineStr"/>
      <c r="Q121" s="24" t="inlineStr">
        <is>
          <t>2026-10-22</t>
        </is>
      </c>
    </row>
    <row r="122">
      <c r="A122" s="24" t="inlineStr">
        <is>
          <t>Premier League</t>
        </is>
      </c>
      <c r="B122" s="24" t="inlineStr">
        <is>
          <t>Bournemouth</t>
        </is>
      </c>
      <c r="C122" s="24" t="inlineStr">
        <is>
          <t>title</t>
        </is>
      </c>
      <c r="D122" s="24" t="inlineStr">
        <is>
          <t>500/1</t>
        </is>
      </c>
      <c r="E122" s="33" t="n">
        <v>501</v>
      </c>
      <c r="F122" s="31" t="n">
        <v>0.001797706766862276</v>
      </c>
      <c r="G122" s="31" t="n">
        <v>0.0042420184455706</v>
      </c>
      <c r="H122" s="32" t="n">
        <v>-0.002444311678708324</v>
      </c>
      <c r="I122" s="31" t="n">
        <v>0</v>
      </c>
      <c r="J122" s="31" t="n">
        <v>0.000898853383431138</v>
      </c>
      <c r="K122" s="32" t="n">
        <v>-0.001797706766862276</v>
      </c>
      <c r="L122" s="35" t="n">
        <v>-1</v>
      </c>
      <c r="M122" s="35" t="n">
        <v>-0.5496744549009999</v>
      </c>
      <c r="N122" s="33" t="n"/>
      <c r="O122" s="31" t="n">
        <v>0</v>
      </c>
      <c r="P122" s="24" t="inlineStr"/>
      <c r="Q122" s="24" t="inlineStr">
        <is>
          <t>2026-10-22</t>
        </is>
      </c>
    </row>
    <row r="123">
      <c r="A123" s="24" t="inlineStr">
        <is>
          <t>Championship</t>
        </is>
      </c>
      <c r="B123" s="24" t="inlineStr">
        <is>
          <t>Wolves</t>
        </is>
      </c>
      <c r="C123" s="24" t="inlineStr">
        <is>
          <t>relegation</t>
        </is>
      </c>
      <c r="D123" s="24" t="inlineStr">
        <is>
          <t>350/1</t>
        </is>
      </c>
      <c r="E123" s="33" t="n">
        <v>351</v>
      </c>
      <c r="F123" s="31" t="n">
        <v>0.002476476604165496</v>
      </c>
      <c r="G123" s="31" t="n">
        <v>0.0159110627953157</v>
      </c>
      <c r="H123" s="32" t="n">
        <v>-0.0134345861911502</v>
      </c>
      <c r="I123" s="31" t="n">
        <v>0.0004</v>
      </c>
      <c r="J123" s="31" t="n">
        <v>0.001438238302082748</v>
      </c>
      <c r="K123" s="32" t="n">
        <v>-0.002076476604165496</v>
      </c>
      <c r="L123" s="35" t="n">
        <v>-0.8596</v>
      </c>
      <c r="M123" s="35" t="n">
        <v>-0.4951783559689553</v>
      </c>
      <c r="N123" s="33" t="n">
        <v>2500</v>
      </c>
      <c r="O123" s="31" t="n">
        <v>0</v>
      </c>
      <c r="P123" s="24" t="inlineStr"/>
      <c r="Q123" s="24" t="inlineStr">
        <is>
          <t>2026-10-08</t>
        </is>
      </c>
    </row>
    <row r="124">
      <c r="A124" s="24" t="inlineStr">
        <is>
          <t>Championship</t>
        </is>
      </c>
      <c r="B124" s="24" t="inlineStr">
        <is>
          <t>Birmingham</t>
        </is>
      </c>
      <c r="C124" s="24" t="inlineStr">
        <is>
          <t>title</t>
        </is>
      </c>
      <c r="D124" s="24" t="inlineStr">
        <is>
          <t>16/1</t>
        </is>
      </c>
      <c r="E124" s="33" t="n">
        <v>17</v>
      </c>
      <c r="F124" s="31" t="n">
        <v>0.04866377858592728</v>
      </c>
      <c r="G124" s="31" t="n">
        <v>0.057429956446665</v>
      </c>
      <c r="H124" s="32" t="n">
        <v>-0.008766177860737724</v>
      </c>
      <c r="I124" s="31" t="n">
        <v>0.0465</v>
      </c>
      <c r="J124" s="31" t="n">
        <v>0.04758188929296364</v>
      </c>
      <c r="K124" s="32" t="n">
        <v>-0.002163778585927277</v>
      </c>
      <c r="L124" s="35" t="n">
        <v>-0.2095</v>
      </c>
      <c r="M124" s="35" t="n">
        <v>-0.1911078820196181</v>
      </c>
      <c r="N124" s="33" t="n">
        <v>21.50537634408602</v>
      </c>
      <c r="O124" s="31" t="n">
        <v>0</v>
      </c>
      <c r="P124" s="24" t="inlineStr"/>
      <c r="Q124" s="24" t="inlineStr">
        <is>
          <t>2026-10-16</t>
        </is>
      </c>
    </row>
    <row r="125">
      <c r="A125" s="24" t="inlineStr">
        <is>
          <t>League One</t>
        </is>
      </c>
      <c r="B125" s="24" t="inlineStr">
        <is>
          <t>Notts County</t>
        </is>
      </c>
      <c r="C125" s="24" t="inlineStr">
        <is>
          <t>title</t>
        </is>
      </c>
      <c r="D125" s="24" t="inlineStr">
        <is>
          <t>250/1</t>
        </is>
      </c>
      <c r="E125" s="33" t="n">
        <v>251</v>
      </c>
      <c r="F125" s="31" t="n">
        <v>0.003318668102400952</v>
      </c>
      <c r="G125" s="31" t="n">
        <v>0.0176243320966863</v>
      </c>
      <c r="H125" s="32" t="n">
        <v>-0.01430566399428535</v>
      </c>
      <c r="I125" s="31" t="n">
        <v>0.0011</v>
      </c>
      <c r="J125" s="31" t="n">
        <v>0.002209334051200476</v>
      </c>
      <c r="K125" s="32" t="n">
        <v>-0.002218668102400951</v>
      </c>
      <c r="L125" s="35" t="n">
        <v>-0.7239</v>
      </c>
      <c r="M125" s="35" t="n">
        <v>-0.4454571531486805</v>
      </c>
      <c r="N125" s="33" t="n">
        <v>909.090909090909</v>
      </c>
      <c r="O125" s="31" t="n">
        <v>0</v>
      </c>
      <c r="P125" s="24" t="inlineStr"/>
      <c r="Q125" s="24" t="inlineStr">
        <is>
          <t>2026-10-22</t>
        </is>
      </c>
    </row>
    <row r="126">
      <c r="A126" s="24" t="inlineStr">
        <is>
          <t>Championship</t>
        </is>
      </c>
      <c r="B126" s="24" t="inlineStr">
        <is>
          <t>Bolton</t>
        </is>
      </c>
      <c r="C126" s="24" t="inlineStr">
        <is>
          <t>title</t>
        </is>
      </c>
      <c r="D126" s="24" t="inlineStr">
        <is>
          <t>350/1</t>
        </is>
      </c>
      <c r="E126" s="33" t="n">
        <v>351</v>
      </c>
      <c r="F126" s="31" t="n">
        <v>0.002356935145187361</v>
      </c>
      <c r="G126" s="31" t="n">
        <v>0.009217153503785699</v>
      </c>
      <c r="H126" s="32" t="n">
        <v>-0.006860218358598338</v>
      </c>
      <c r="I126" s="31" t="n">
        <v>0</v>
      </c>
      <c r="J126" s="31" t="n">
        <v>0.00117846757259368</v>
      </c>
      <c r="K126" s="32" t="n">
        <v>-0.002356935145187361</v>
      </c>
      <c r="L126" s="35" t="n">
        <v>-1</v>
      </c>
      <c r="M126" s="35" t="n">
        <v>-0.5863578820196181</v>
      </c>
      <c r="N126" s="33" t="n"/>
      <c r="O126" s="31" t="n">
        <v>0</v>
      </c>
      <c r="P126" s="24" t="inlineStr"/>
      <c r="Q126" s="24" t="inlineStr">
        <is>
          <t>2026-10-16</t>
        </is>
      </c>
    </row>
    <row r="127">
      <c r="A127" s="24" t="inlineStr">
        <is>
          <t>League One</t>
        </is>
      </c>
      <c r="B127" s="24" t="inlineStr">
        <is>
          <t>Barnsley</t>
        </is>
      </c>
      <c r="C127" s="24" t="inlineStr">
        <is>
          <t>title</t>
        </is>
      </c>
      <c r="D127" s="24" t="inlineStr">
        <is>
          <t>250/1</t>
        </is>
      </c>
      <c r="E127" s="33" t="n">
        <v>251</v>
      </c>
      <c r="F127" s="31" t="n">
        <v>0.003318668102400952</v>
      </c>
      <c r="G127" s="31" t="n">
        <v>0.0212528710577688</v>
      </c>
      <c r="H127" s="32" t="n">
        <v>-0.01793420295536785</v>
      </c>
      <c r="I127" s="31" t="n">
        <v>0.0009</v>
      </c>
      <c r="J127" s="31" t="n">
        <v>0.002109334051200476</v>
      </c>
      <c r="K127" s="32" t="n">
        <v>-0.002418668102400952</v>
      </c>
      <c r="L127" s="35" t="n">
        <v>-0.7741</v>
      </c>
      <c r="M127" s="35" t="n">
        <v>-0.4705571531486806</v>
      </c>
      <c r="N127" s="33" t="n">
        <v>1111.111111111111</v>
      </c>
      <c r="O127" s="31" t="n">
        <v>0</v>
      </c>
      <c r="P127" s="24" t="inlineStr"/>
      <c r="Q127" s="24" t="inlineStr">
        <is>
          <t>2026-10-22</t>
        </is>
      </c>
    </row>
    <row r="128">
      <c r="A128" s="24" t="inlineStr">
        <is>
          <t>League Two</t>
        </is>
      </c>
      <c r="B128" s="24" t="inlineStr">
        <is>
          <t>Bristol Rovers</t>
        </is>
      </c>
      <c r="C128" s="24" t="inlineStr">
        <is>
          <t>relegation</t>
        </is>
      </c>
      <c r="D128" s="24" t="inlineStr">
        <is>
          <t>100/1</t>
        </is>
      </c>
      <c r="E128" s="33" t="n">
        <v>101</v>
      </c>
      <c r="F128" s="31" t="n">
        <v>0.008629433842941023</v>
      </c>
      <c r="G128" s="31" t="n">
        <v>0.0228258747301947</v>
      </c>
      <c r="H128" s="32" t="n">
        <v>-0.01419644088725368</v>
      </c>
      <c r="I128" s="31" t="n">
        <v>0.0062</v>
      </c>
      <c r="J128" s="31" t="n">
        <v>0.007414716921470511</v>
      </c>
      <c r="K128" s="32" t="n">
        <v>-0.002429433842941023</v>
      </c>
      <c r="L128" s="35" t="n">
        <v>-0.3738</v>
      </c>
      <c r="M128" s="35" t="n">
        <v>-0.2511135909314783</v>
      </c>
      <c r="N128" s="33" t="n">
        <v>161.2903225806452</v>
      </c>
      <c r="O128" s="31" t="n">
        <v>0</v>
      </c>
      <c r="P128" s="24" t="inlineStr"/>
      <c r="Q128" s="24" t="inlineStr">
        <is>
          <t>2026-10-22</t>
        </is>
      </c>
    </row>
    <row r="129">
      <c r="A129" s="24" t="inlineStr">
        <is>
          <t>Championship</t>
        </is>
      </c>
      <c r="B129" s="24" t="inlineStr">
        <is>
          <t>Middlesbrough</t>
        </is>
      </c>
      <c r="C129" s="24" t="inlineStr">
        <is>
          <t>relegation</t>
        </is>
      </c>
      <c r="D129" s="24" t="inlineStr">
        <is>
          <t>350/1</t>
        </is>
      </c>
      <c r="E129" s="33" t="n">
        <v>351</v>
      </c>
      <c r="F129" s="31" t="n">
        <v>0.002476476604165496</v>
      </c>
      <c r="G129" s="31" t="n">
        <v>0.0197918098185635</v>
      </c>
      <c r="H129" s="32" t="n">
        <v>-0.017315333214398</v>
      </c>
      <c r="I129" s="31" t="n">
        <v>0</v>
      </c>
      <c r="J129" s="31" t="n">
        <v>0.001238238302082748</v>
      </c>
      <c r="K129" s="32" t="n">
        <v>-0.002476476604165496</v>
      </c>
      <c r="L129" s="35" t="n">
        <v>-1</v>
      </c>
      <c r="M129" s="35" t="n">
        <v>-0.5653783559689554</v>
      </c>
      <c r="N129" s="33" t="n"/>
      <c r="O129" s="31" t="n">
        <v>0</v>
      </c>
      <c r="P129" s="24" t="inlineStr"/>
      <c r="Q129" s="24" t="inlineStr">
        <is>
          <t>2026-10-08</t>
        </is>
      </c>
    </row>
    <row r="130">
      <c r="A130" s="24" t="inlineStr">
        <is>
          <t>Premier League</t>
        </is>
      </c>
      <c r="B130" s="24" t="inlineStr">
        <is>
          <t>Chelsea</t>
        </is>
      </c>
      <c r="C130" s="24" t="inlineStr">
        <is>
          <t>relegation</t>
        </is>
      </c>
      <c r="D130" s="24" t="inlineStr">
        <is>
          <t>350/1</t>
        </is>
      </c>
      <c r="E130" s="33" t="n">
        <v>351</v>
      </c>
      <c r="F130" s="31" t="n">
        <v>0.002476725531848263</v>
      </c>
      <c r="G130" s="31" t="n">
        <v>0.0170698399595757</v>
      </c>
      <c r="H130" s="32" t="n">
        <v>-0.01459311442772744</v>
      </c>
      <c r="I130" s="31" t="n">
        <v>0</v>
      </c>
      <c r="J130" s="31" t="n">
        <v>0.001238362765924132</v>
      </c>
      <c r="K130" s="32" t="n">
        <v>-0.002476725531848263</v>
      </c>
      <c r="L130" s="35" t="n">
        <v>-1</v>
      </c>
      <c r="M130" s="35" t="n">
        <v>-0.5653346691606298</v>
      </c>
      <c r="N130" s="33" t="n"/>
      <c r="O130" s="31" t="n">
        <v>0</v>
      </c>
      <c r="P130" s="24" t="inlineStr"/>
      <c r="Q130" s="24" t="inlineStr">
        <is>
          <t>2026-10-22</t>
        </is>
      </c>
    </row>
    <row r="131">
      <c r="A131" s="24" t="inlineStr">
        <is>
          <t>League One</t>
        </is>
      </c>
      <c r="B131" s="24" t="inlineStr">
        <is>
          <t>Blackpool</t>
        </is>
      </c>
      <c r="C131" s="24" t="inlineStr">
        <is>
          <t>title</t>
        </is>
      </c>
      <c r="D131" s="24" t="inlineStr">
        <is>
          <t>150/1</t>
        </is>
      </c>
      <c r="E131" s="33" t="n">
        <v>151</v>
      </c>
      <c r="F131" s="31" t="n">
        <v>0.005516461547699595</v>
      </c>
      <c r="G131" s="31" t="n">
        <v>0.0277922159986207</v>
      </c>
      <c r="H131" s="32" t="n">
        <v>-0.0222757544509211</v>
      </c>
      <c r="I131" s="31" t="n">
        <v>0.003</v>
      </c>
      <c r="J131" s="31" t="n">
        <v>0.004258230773849798</v>
      </c>
      <c r="K131" s="32" t="n">
        <v>-0.002516461547699595</v>
      </c>
      <c r="L131" s="35" t="n">
        <v>-0.5469999999999999</v>
      </c>
      <c r="M131" s="35" t="n">
        <v>-0.3570071531486806</v>
      </c>
      <c r="N131" s="33" t="n">
        <v>333.3333333333333</v>
      </c>
      <c r="O131" s="31" t="n">
        <v>0</v>
      </c>
      <c r="P131" s="24" t="inlineStr"/>
      <c r="Q131" s="24" t="inlineStr">
        <is>
          <t>2026-10-22</t>
        </is>
      </c>
    </row>
    <row r="132">
      <c r="A132" s="24" t="inlineStr">
        <is>
          <t>League Two</t>
        </is>
      </c>
      <c r="B132" s="24" t="inlineStr">
        <is>
          <t>Newport</t>
        </is>
      </c>
      <c r="C132" s="24" t="inlineStr">
        <is>
          <t>promotion</t>
        </is>
      </c>
      <c r="D132" s="24" t="inlineStr">
        <is>
          <t>66/1</t>
        </is>
      </c>
      <c r="E132" s="33" t="n">
        <v>67</v>
      </c>
      <c r="F132" s="31" t="n">
        <v>0.01364318142089463</v>
      </c>
      <c r="G132" s="31" t="n">
        <v>0.0441164884603139</v>
      </c>
      <c r="H132" s="32" t="n">
        <v>-0.03047330703941927</v>
      </c>
      <c r="I132" s="31" t="n">
        <v>0.0111</v>
      </c>
      <c r="J132" s="31" t="n">
        <v>0.01237159071044732</v>
      </c>
      <c r="K132" s="32" t="n">
        <v>-0.002543181420894634</v>
      </c>
      <c r="L132" s="35" t="n">
        <v>-0.2563000000000001</v>
      </c>
      <c r="M132" s="35" t="n">
        <v>-0.1711034224000298</v>
      </c>
      <c r="N132" s="33" t="n">
        <v>90.0900900900901</v>
      </c>
      <c r="O132" s="31" t="n">
        <v>0</v>
      </c>
      <c r="P132" s="24" t="inlineStr"/>
      <c r="Q132" s="24" t="inlineStr">
        <is>
          <t>2026-10-22</t>
        </is>
      </c>
    </row>
    <row r="133">
      <c r="A133" s="24" t="inlineStr">
        <is>
          <t>Premier League</t>
        </is>
      </c>
      <c r="B133" s="24" t="inlineStr">
        <is>
          <t>Coventry</t>
        </is>
      </c>
      <c r="C133" s="24" t="inlineStr">
        <is>
          <t>top4</t>
        </is>
      </c>
      <c r="D133" s="24" t="inlineStr">
        <is>
          <t>350/1</t>
        </is>
      </c>
      <c r="E133" s="33" t="n">
        <v>351</v>
      </c>
      <c r="F133" s="31" t="n">
        <v>0.002580871510077672</v>
      </c>
      <c r="G133" s="31" t="n">
        <v>0.0108827633487412</v>
      </c>
      <c r="H133" s="32" t="n">
        <v>-0.008301891838663526</v>
      </c>
      <c r="I133" s="31" t="n">
        <v>0</v>
      </c>
      <c r="J133" s="31" t="n">
        <v>0.001290435755038836</v>
      </c>
      <c r="K133" s="32" t="n">
        <v>-0.002580871510077672</v>
      </c>
      <c r="L133" s="35" t="n">
        <v>-1</v>
      </c>
      <c r="M133" s="35" t="n">
        <v>-0.5470570499813685</v>
      </c>
      <c r="N133" s="33" t="n"/>
      <c r="O133" s="31" t="n">
        <v>0</v>
      </c>
      <c r="P133" s="24" t="inlineStr"/>
      <c r="Q133" s="24" t="inlineStr">
        <is>
          <t>2026-10-22</t>
        </is>
      </c>
    </row>
    <row r="134">
      <c r="A134" s="24" t="inlineStr">
        <is>
          <t>League Two</t>
        </is>
      </c>
      <c r="B134" s="24" t="inlineStr">
        <is>
          <t>Barnet</t>
        </is>
      </c>
      <c r="C134" s="24" t="inlineStr">
        <is>
          <t>relegation</t>
        </is>
      </c>
      <c r="D134" s="24" t="inlineStr">
        <is>
          <t>250/1</t>
        </is>
      </c>
      <c r="E134" s="33" t="n">
        <v>251</v>
      </c>
      <c r="F134" s="31" t="n">
        <v>0.003472401665884635</v>
      </c>
      <c r="G134" s="31" t="n">
        <v>0.0228258747301947</v>
      </c>
      <c r="H134" s="32" t="n">
        <v>-0.01935347306431006</v>
      </c>
      <c r="I134" s="31" t="n">
        <v>0.0007</v>
      </c>
      <c r="J134" s="31" t="n">
        <v>0.002086200832942317</v>
      </c>
      <c r="K134" s="32" t="n">
        <v>-0.002772401665884635</v>
      </c>
      <c r="L134" s="35" t="n">
        <v>-0.8243</v>
      </c>
      <c r="M134" s="35" t="n">
        <v>-0.4763635909314783</v>
      </c>
      <c r="N134" s="33" t="n">
        <v>1428.571428571429</v>
      </c>
      <c r="O134" s="31" t="n">
        <v>0</v>
      </c>
      <c r="P134" s="24" t="inlineStr"/>
      <c r="Q134" s="24" t="inlineStr">
        <is>
          <t>2026-10-22</t>
        </is>
      </c>
    </row>
    <row r="135">
      <c r="A135" s="24" t="inlineStr">
        <is>
          <t>League One</t>
        </is>
      </c>
      <c r="B135" s="24" t="inlineStr">
        <is>
          <t>Notts County</t>
        </is>
      </c>
      <c r="C135" s="24" t="inlineStr">
        <is>
          <t>top6</t>
        </is>
      </c>
      <c r="D135" s="24" t="inlineStr">
        <is>
          <t>16/1</t>
        </is>
      </c>
      <c r="E135" s="33" t="n">
        <v>17</v>
      </c>
      <c r="F135" s="31" t="n">
        <v>0.05345230086496148</v>
      </c>
      <c r="G135" s="31" t="n"/>
      <c r="H135" s="32" t="n"/>
      <c r="I135" s="31" t="n">
        <v>0.0506</v>
      </c>
      <c r="J135" s="31" t="n">
        <v>0.05202615043248074</v>
      </c>
      <c r="K135" s="32" t="n">
        <v>-0.002852300864961479</v>
      </c>
      <c r="L135" s="35" t="n">
        <v>-0.1398</v>
      </c>
      <c r="M135" s="35" t="n">
        <v>-0.1155554426478275</v>
      </c>
      <c r="N135" s="33" t="n">
        <v>19.76284584980237</v>
      </c>
      <c r="O135" s="31" t="n">
        <v>0</v>
      </c>
      <c r="P135" s="24" t="inlineStr"/>
      <c r="Q135" s="24" t="inlineStr">
        <is>
          <t>2026-10-22</t>
        </is>
      </c>
    </row>
    <row r="136">
      <c r="A136" s="24" t="inlineStr">
        <is>
          <t>League One</t>
        </is>
      </c>
      <c r="B136" s="24" t="inlineStr">
        <is>
          <t>Wigan</t>
        </is>
      </c>
      <c r="C136" s="24" t="inlineStr">
        <is>
          <t>title</t>
        </is>
      </c>
      <c r="D136" s="24" t="inlineStr">
        <is>
          <t>250/1</t>
        </is>
      </c>
      <c r="E136" s="33" t="n">
        <v>251</v>
      </c>
      <c r="F136" s="31" t="n">
        <v>0.003318668102400952</v>
      </c>
      <c r="G136" s="31" t="n">
        <v>0.0176243320966863</v>
      </c>
      <c r="H136" s="32" t="n">
        <v>-0.01430566399428535</v>
      </c>
      <c r="I136" s="31" t="n">
        <v>0.0003</v>
      </c>
      <c r="J136" s="31" t="n">
        <v>0.001809334051200476</v>
      </c>
      <c r="K136" s="32" t="n">
        <v>-0.003018668102400952</v>
      </c>
      <c r="L136" s="35" t="n">
        <v>-0.9247</v>
      </c>
      <c r="M136" s="35" t="n">
        <v>-0.5458571531486806</v>
      </c>
      <c r="N136" s="33" t="n">
        <v>3333.333333333333</v>
      </c>
      <c r="O136" s="31" t="n">
        <v>0</v>
      </c>
      <c r="P136" s="24" t="inlineStr"/>
      <c r="Q136" s="24" t="inlineStr">
        <is>
          <t>2026-10-22</t>
        </is>
      </c>
    </row>
    <row r="137">
      <c r="A137" s="24" t="inlineStr">
        <is>
          <t>League Two</t>
        </is>
      </c>
      <c r="B137" s="24" t="inlineStr">
        <is>
          <t>Chesterfield</t>
        </is>
      </c>
      <c r="C137" s="24" t="inlineStr">
        <is>
          <t>relegation</t>
        </is>
      </c>
      <c r="D137" s="24" t="inlineStr">
        <is>
          <t>100/1</t>
        </is>
      </c>
      <c r="E137" s="33" t="n">
        <v>101</v>
      </c>
      <c r="F137" s="31" t="n">
        <v>0.008629433842941023</v>
      </c>
      <c r="G137" s="31" t="n">
        <v>0.0267613703733317</v>
      </c>
      <c r="H137" s="32" t="n">
        <v>-0.01813193653039068</v>
      </c>
      <c r="I137" s="31" t="n">
        <v>0.0056</v>
      </c>
      <c r="J137" s="31" t="n">
        <v>0.007114716921470511</v>
      </c>
      <c r="K137" s="32" t="n">
        <v>-0.003029433842941023</v>
      </c>
      <c r="L137" s="35" t="n">
        <v>-0.4344</v>
      </c>
      <c r="M137" s="35" t="n">
        <v>-0.2814135909314783</v>
      </c>
      <c r="N137" s="33" t="n">
        <v>178.5714285714286</v>
      </c>
      <c r="O137" s="31" t="n">
        <v>0</v>
      </c>
      <c r="P137" s="24" t="inlineStr"/>
      <c r="Q137" s="24" t="inlineStr">
        <is>
          <t>2026-10-22</t>
        </is>
      </c>
    </row>
    <row r="138">
      <c r="A138" s="24" t="inlineStr">
        <is>
          <t>Premier League</t>
        </is>
      </c>
      <c r="B138" s="24" t="inlineStr">
        <is>
          <t>Tottenham</t>
        </is>
      </c>
      <c r="C138" s="24" t="inlineStr">
        <is>
          <t>title</t>
        </is>
      </c>
      <c r="D138" s="24" t="inlineStr">
        <is>
          <t>250/1</t>
        </is>
      </c>
      <c r="E138" s="33" t="n">
        <v>251</v>
      </c>
      <c r="F138" s="31" t="n">
        <v>0.003588251355370519</v>
      </c>
      <c r="G138" s="31" t="n">
        <v>0.040602176550462</v>
      </c>
      <c r="H138" s="32" t="n">
        <v>-0.03701392519509148</v>
      </c>
      <c r="I138" s="31" t="n">
        <v>0.0004</v>
      </c>
      <c r="J138" s="31" t="n">
        <v>0.00199412567768526</v>
      </c>
      <c r="K138" s="32" t="n">
        <v>-0.003188251355370519</v>
      </c>
      <c r="L138" s="35" t="n">
        <v>-0.8996</v>
      </c>
      <c r="M138" s="35" t="n">
        <v>-0.4994744549009998</v>
      </c>
      <c r="N138" s="33" t="n">
        <v>2500</v>
      </c>
      <c r="O138" s="31" t="n">
        <v>0</v>
      </c>
      <c r="P138" s="24" t="inlineStr"/>
      <c r="Q138" s="24" t="inlineStr">
        <is>
          <t>2026-10-22</t>
        </is>
      </c>
    </row>
    <row r="139">
      <c r="A139" s="24" t="inlineStr">
        <is>
          <t>League One</t>
        </is>
      </c>
      <c r="B139" s="24" t="inlineStr">
        <is>
          <t>Bradford</t>
        </is>
      </c>
      <c r="C139" s="24" t="inlineStr">
        <is>
          <t>top6</t>
        </is>
      </c>
      <c r="D139" s="24" t="inlineStr">
        <is>
          <t>4/5</t>
        </is>
      </c>
      <c r="E139" s="33" t="n">
        <v>1.8</v>
      </c>
      <c r="F139" s="31" t="n">
        <v>0.5048272859468584</v>
      </c>
      <c r="G139" s="31" t="n"/>
      <c r="H139" s="32" t="n"/>
      <c r="I139" s="31" t="n">
        <v>0.5016</v>
      </c>
      <c r="J139" s="31" t="n">
        <v>0.5032136429734293</v>
      </c>
      <c r="K139" s="32" t="n">
        <v>-0.003227285946858394</v>
      </c>
      <c r="L139" s="35" t="n">
        <v>-0.09711999999999987</v>
      </c>
      <c r="M139" s="35" t="n">
        <v>-0.09421544264782722</v>
      </c>
      <c r="N139" s="33" t="n">
        <v>1.993620414673046</v>
      </c>
      <c r="O139" s="31" t="n">
        <v>0</v>
      </c>
      <c r="P139" s="24" t="inlineStr"/>
      <c r="Q139" s="24" t="inlineStr">
        <is>
          <t>2026-10-22</t>
        </is>
      </c>
    </row>
    <row r="140">
      <c r="A140" s="24" t="inlineStr">
        <is>
          <t>Championship</t>
        </is>
      </c>
      <c r="B140" s="24" t="inlineStr">
        <is>
          <t>Lincoln</t>
        </is>
      </c>
      <c r="C140" s="24" t="inlineStr">
        <is>
          <t>title</t>
        </is>
      </c>
      <c r="D140" s="24" t="inlineStr">
        <is>
          <t>250/1</t>
        </is>
      </c>
      <c r="E140" s="33" t="n">
        <v>251</v>
      </c>
      <c r="F140" s="31" t="n">
        <v>0.003295953131317783</v>
      </c>
      <c r="G140" s="31" t="n">
        <v>0.0049443008861367</v>
      </c>
      <c r="H140" s="32" t="n">
        <v>-0.001648347754818917</v>
      </c>
      <c r="I140" s="31" t="n">
        <v>0</v>
      </c>
      <c r="J140" s="31" t="n">
        <v>0.001647976565658892</v>
      </c>
      <c r="K140" s="32" t="n">
        <v>-0.003295953131317783</v>
      </c>
      <c r="L140" s="35" t="n">
        <v>-1</v>
      </c>
      <c r="M140" s="35" t="n">
        <v>-0.5863578820196182</v>
      </c>
      <c r="N140" s="33" t="n"/>
      <c r="O140" s="31" t="n">
        <v>0</v>
      </c>
      <c r="P140" s="24" t="inlineStr"/>
      <c r="Q140" s="24" t="inlineStr">
        <is>
          <t>2026-10-16</t>
        </is>
      </c>
    </row>
    <row r="141">
      <c r="A141" s="24" t="inlineStr">
        <is>
          <t>Championship</t>
        </is>
      </c>
      <c r="B141" s="24" t="inlineStr">
        <is>
          <t>Derby</t>
        </is>
      </c>
      <c r="C141" s="24" t="inlineStr">
        <is>
          <t>title</t>
        </is>
      </c>
      <c r="D141" s="24" t="inlineStr">
        <is>
          <t>250/1</t>
        </is>
      </c>
      <c r="E141" s="33" t="n">
        <v>251</v>
      </c>
      <c r="F141" s="31" t="n">
        <v>0.003295953131317783</v>
      </c>
      <c r="G141" s="31" t="n">
        <v>0.0257444632347119</v>
      </c>
      <c r="H141" s="32" t="n">
        <v>-0.02244851010339412</v>
      </c>
      <c r="I141" s="31" t="n">
        <v>0</v>
      </c>
      <c r="J141" s="31" t="n">
        <v>0.001647976565658892</v>
      </c>
      <c r="K141" s="32" t="n">
        <v>-0.003295953131317783</v>
      </c>
      <c r="L141" s="35" t="n">
        <v>-1</v>
      </c>
      <c r="M141" s="35" t="n">
        <v>-0.5863578820196182</v>
      </c>
      <c r="N141" s="33" t="n"/>
      <c r="O141" s="31" t="n">
        <v>0</v>
      </c>
      <c r="P141" s="24" t="inlineStr"/>
      <c r="Q141" s="24" t="inlineStr">
        <is>
          <t>2026-10-16</t>
        </is>
      </c>
    </row>
    <row r="142">
      <c r="A142" s="24" t="inlineStr">
        <is>
          <t>Premier League</t>
        </is>
      </c>
      <c r="B142" s="24" t="inlineStr">
        <is>
          <t>Aston Villa</t>
        </is>
      </c>
      <c r="C142" s="24" t="inlineStr">
        <is>
          <t>title</t>
        </is>
      </c>
      <c r="D142" s="24" t="inlineStr">
        <is>
          <t>250/1</t>
        </is>
      </c>
      <c r="E142" s="33" t="n">
        <v>251</v>
      </c>
      <c r="F142" s="31" t="n">
        <v>0.003588251355370519</v>
      </c>
      <c r="G142" s="31" t="n">
        <v>0.0250778149282265</v>
      </c>
      <c r="H142" s="32" t="n">
        <v>-0.02148956357285598</v>
      </c>
      <c r="I142" s="31" t="n">
        <v>0.0002</v>
      </c>
      <c r="J142" s="31" t="n">
        <v>0.00189412567768526</v>
      </c>
      <c r="K142" s="32" t="n">
        <v>-0.003388251355370519</v>
      </c>
      <c r="L142" s="35" t="n">
        <v>-0.9498</v>
      </c>
      <c r="M142" s="35" t="n">
        <v>-0.5245744549009999</v>
      </c>
      <c r="N142" s="33" t="n">
        <v>5000</v>
      </c>
      <c r="O142" s="31" t="n">
        <v>0</v>
      </c>
      <c r="P142" s="24" t="inlineStr"/>
      <c r="Q142" s="24" t="inlineStr">
        <is>
          <t>2026-10-22</t>
        </is>
      </c>
    </row>
    <row r="143">
      <c r="A143" s="24" t="inlineStr">
        <is>
          <t>League Two</t>
        </is>
      </c>
      <c r="B143" s="24" t="inlineStr">
        <is>
          <t>Salford</t>
        </is>
      </c>
      <c r="C143" s="24" t="inlineStr">
        <is>
          <t>relegation</t>
        </is>
      </c>
      <c r="D143" s="24" t="inlineStr">
        <is>
          <t>250/1</t>
        </is>
      </c>
      <c r="E143" s="33" t="n">
        <v>251</v>
      </c>
      <c r="F143" s="31" t="n">
        <v>0.003472401665884635</v>
      </c>
      <c r="G143" s="31" t="n">
        <v>0.0152172498201298</v>
      </c>
      <c r="H143" s="32" t="n">
        <v>-0.01174484815424516</v>
      </c>
      <c r="I143" s="31" t="n">
        <v>0</v>
      </c>
      <c r="J143" s="31" t="n">
        <v>0.001736200832942317</v>
      </c>
      <c r="K143" s="32" t="n">
        <v>-0.003472401665884635</v>
      </c>
      <c r="L143" s="35" t="n">
        <v>-1</v>
      </c>
      <c r="M143" s="35" t="n">
        <v>-0.5642135909314783</v>
      </c>
      <c r="N143" s="33" t="n"/>
      <c r="O143" s="31" t="n">
        <v>0</v>
      </c>
      <c r="P143" s="24" t="inlineStr"/>
      <c r="Q143" s="24" t="inlineStr">
        <is>
          <t>2026-10-22</t>
        </is>
      </c>
    </row>
    <row r="144">
      <c r="A144" s="24" t="inlineStr">
        <is>
          <t>Premier League</t>
        </is>
      </c>
      <c r="B144" s="24" t="inlineStr">
        <is>
          <t>Leeds</t>
        </is>
      </c>
      <c r="C144" s="24" t="inlineStr">
        <is>
          <t>title</t>
        </is>
      </c>
      <c r="D144" s="24" t="inlineStr">
        <is>
          <t>250/1</t>
        </is>
      </c>
      <c r="E144" s="33" t="n">
        <v>251</v>
      </c>
      <c r="F144" s="31" t="n">
        <v>0.003588251355370519</v>
      </c>
      <c r="G144" s="31" t="n">
        <v>0.0017018876398397</v>
      </c>
      <c r="H144" s="32" t="n">
        <v>0.001886363715530819</v>
      </c>
      <c r="I144" s="31" t="n">
        <v>0.0001</v>
      </c>
      <c r="J144" s="31" t="n">
        <v>0.00184412567768526</v>
      </c>
      <c r="K144" s="32" t="n">
        <v>-0.003488251355370519</v>
      </c>
      <c r="L144" s="35" t="n">
        <v>-0.9749</v>
      </c>
      <c r="M144" s="35" t="n">
        <v>-0.5371244549009999</v>
      </c>
      <c r="N144" s="33" t="n">
        <v>10000</v>
      </c>
      <c r="O144" s="31" t="n">
        <v>0</v>
      </c>
      <c r="P144" s="24" t="inlineStr"/>
      <c r="Q144" s="24" t="inlineStr">
        <is>
          <t>2026-10-22</t>
        </is>
      </c>
    </row>
    <row r="145">
      <c r="A145" s="24" t="inlineStr">
        <is>
          <t>League Two</t>
        </is>
      </c>
      <c r="B145" s="24" t="inlineStr">
        <is>
          <t>Accrington</t>
        </is>
      </c>
      <c r="C145" s="24" t="inlineStr">
        <is>
          <t>title</t>
        </is>
      </c>
      <c r="D145" s="24" t="inlineStr">
        <is>
          <t>200/1</t>
        </is>
      </c>
      <c r="E145" s="33" t="n">
        <v>201</v>
      </c>
      <c r="F145" s="31" t="n">
        <v>0.004114119361504461</v>
      </c>
      <c r="G145" s="31" t="n">
        <v>0.0106250806710167</v>
      </c>
      <c r="H145" s="32" t="n">
        <v>-0.00651096130951224</v>
      </c>
      <c r="I145" s="31" t="n">
        <v>0.0005999999999999999</v>
      </c>
      <c r="J145" s="31" t="n">
        <v>0.002357059680752231</v>
      </c>
      <c r="K145" s="32" t="n">
        <v>-0.003514119361504461</v>
      </c>
      <c r="L145" s="35" t="n">
        <v>-0.8794</v>
      </c>
      <c r="M145" s="35" t="n">
        <v>-0.5262310041688016</v>
      </c>
      <c r="N145" s="33" t="n">
        <v>1666.666666666667</v>
      </c>
      <c r="O145" s="31" t="n">
        <v>0</v>
      </c>
      <c r="P145" s="24" t="inlineStr"/>
      <c r="Q145" s="24" t="inlineStr">
        <is>
          <t>2026-10-22</t>
        </is>
      </c>
    </row>
    <row r="146">
      <c r="A146" s="24" t="inlineStr">
        <is>
          <t>Premier League</t>
        </is>
      </c>
      <c r="B146" s="24" t="inlineStr">
        <is>
          <t>Hull</t>
        </is>
      </c>
      <c r="C146" s="24" t="inlineStr">
        <is>
          <t>top4</t>
        </is>
      </c>
      <c r="D146" s="24" t="inlineStr">
        <is>
          <t>250/1</t>
        </is>
      </c>
      <c r="E146" s="33" t="n">
        <v>251</v>
      </c>
      <c r="F146" s="31" t="n">
        <v>0.003609107171463199</v>
      </c>
      <c r="G146" s="31" t="n">
        <v>0.008727760705426101</v>
      </c>
      <c r="H146" s="32" t="n">
        <v>-0.005118653533962902</v>
      </c>
      <c r="I146" s="31" t="n">
        <v>0</v>
      </c>
      <c r="J146" s="31" t="n">
        <v>0.001804553585731599</v>
      </c>
      <c r="K146" s="32" t="n">
        <v>-0.003609107171463199</v>
      </c>
      <c r="L146" s="35" t="n">
        <v>-1</v>
      </c>
      <c r="M146" s="35" t="n">
        <v>-0.5470570499813685</v>
      </c>
      <c r="N146" s="33" t="n"/>
      <c r="O146" s="31" t="n">
        <v>0</v>
      </c>
      <c r="P146" s="24" t="inlineStr"/>
      <c r="Q146" s="24" t="inlineStr">
        <is>
          <t>2026-10-22</t>
        </is>
      </c>
    </row>
    <row r="147">
      <c r="A147" s="24" t="inlineStr">
        <is>
          <t>League One</t>
        </is>
      </c>
      <c r="B147" s="24" t="inlineStr">
        <is>
          <t>Peterborough</t>
        </is>
      </c>
      <c r="C147" s="24" t="inlineStr">
        <is>
          <t>title</t>
        </is>
      </c>
      <c r="D147" s="24" t="inlineStr">
        <is>
          <t>200/1</t>
        </is>
      </c>
      <c r="E147" s="33" t="n">
        <v>201</v>
      </c>
      <c r="F147" s="31" t="n">
        <v>0.004144207431356412</v>
      </c>
      <c r="G147" s="31" t="n">
        <v>0.0176243320966863</v>
      </c>
      <c r="H147" s="32" t="n">
        <v>-0.01348012466532989</v>
      </c>
      <c r="I147" s="31" t="n">
        <v>0.0005</v>
      </c>
      <c r="J147" s="31" t="n">
        <v>0.002322103715678206</v>
      </c>
      <c r="K147" s="32" t="n">
        <v>-0.003644207431356412</v>
      </c>
      <c r="L147" s="35" t="n">
        <v>-0.8995</v>
      </c>
      <c r="M147" s="35" t="n">
        <v>-0.5332571531486807</v>
      </c>
      <c r="N147" s="33" t="n">
        <v>2000</v>
      </c>
      <c r="O147" s="31" t="n">
        <v>0</v>
      </c>
      <c r="P147" s="24" t="inlineStr"/>
      <c r="Q147" s="24" t="inlineStr">
        <is>
          <t>2026-10-22</t>
        </is>
      </c>
    </row>
    <row r="148">
      <c r="A148" s="24" t="inlineStr">
        <is>
          <t>League Two</t>
        </is>
      </c>
      <c r="B148" s="24" t="inlineStr">
        <is>
          <t>Exeter</t>
        </is>
      </c>
      <c r="C148" s="24" t="inlineStr">
        <is>
          <t>title</t>
        </is>
      </c>
      <c r="D148" s="24" t="inlineStr">
        <is>
          <t>100/1</t>
        </is>
      </c>
      <c r="E148" s="33" t="n">
        <v>101</v>
      </c>
      <c r="F148" s="31" t="n">
        <v>0.008187504867944522</v>
      </c>
      <c r="G148" s="31" t="n">
        <v>0.0209376589693564</v>
      </c>
      <c r="H148" s="32" t="n">
        <v>-0.01275015410141188</v>
      </c>
      <c r="I148" s="31" t="n">
        <v>0.0043</v>
      </c>
      <c r="J148" s="31" t="n">
        <v>0.006243752433972261</v>
      </c>
      <c r="K148" s="32" t="n">
        <v>-0.003887504867944522</v>
      </c>
      <c r="L148" s="35" t="n">
        <v>-0.5657</v>
      </c>
      <c r="M148" s="35" t="n">
        <v>-0.3693810041688016</v>
      </c>
      <c r="N148" s="33" t="n">
        <v>232.5581395348837</v>
      </c>
      <c r="O148" s="31" t="n">
        <v>0</v>
      </c>
      <c r="P148" s="24" t="inlineStr"/>
      <c r="Q148" s="24" t="inlineStr">
        <is>
          <t>2026-10-22</t>
        </is>
      </c>
    </row>
    <row r="149">
      <c r="A149" s="24" t="inlineStr">
        <is>
          <t>Championship</t>
        </is>
      </c>
      <c r="B149" s="24" t="inlineStr">
        <is>
          <t>Cardiff</t>
        </is>
      </c>
      <c r="C149" s="24" t="inlineStr">
        <is>
          <t>title</t>
        </is>
      </c>
      <c r="D149" s="24" t="inlineStr">
        <is>
          <t>200/1</t>
        </is>
      </c>
      <c r="E149" s="33" t="n">
        <v>201</v>
      </c>
      <c r="F149" s="31" t="n">
        <v>0.004115841969954048</v>
      </c>
      <c r="G149" s="31" t="n">
        <v>0.009217153503785699</v>
      </c>
      <c r="H149" s="32" t="n">
        <v>-0.005101311533831651</v>
      </c>
      <c r="I149" s="31" t="n">
        <v>0.0001</v>
      </c>
      <c r="J149" s="31" t="n">
        <v>0.002107920984977024</v>
      </c>
      <c r="K149" s="32" t="n">
        <v>-0.004015841969954048</v>
      </c>
      <c r="L149" s="35" t="n">
        <v>-0.9799</v>
      </c>
      <c r="M149" s="35" t="n">
        <v>-0.5763078820196181</v>
      </c>
      <c r="N149" s="33" t="n">
        <v>10000</v>
      </c>
      <c r="O149" s="31" t="n">
        <v>0</v>
      </c>
      <c r="P149" s="24" t="inlineStr"/>
      <c r="Q149" s="24" t="inlineStr">
        <is>
          <t>2026-10-16</t>
        </is>
      </c>
    </row>
    <row r="150">
      <c r="A150" s="24" t="inlineStr">
        <is>
          <t>League One</t>
        </is>
      </c>
      <c r="B150" s="24" t="inlineStr">
        <is>
          <t>AFC Wimbledon</t>
        </is>
      </c>
      <c r="C150" s="24" t="inlineStr">
        <is>
          <t>title</t>
        </is>
      </c>
      <c r="D150" s="24" t="inlineStr">
        <is>
          <t>200/1</t>
        </is>
      </c>
      <c r="E150" s="33" t="n">
        <v>201</v>
      </c>
      <c r="F150" s="31" t="n">
        <v>0.004144207431356412</v>
      </c>
      <c r="G150" s="31" t="n">
        <v>0.0071544318412291</v>
      </c>
      <c r="H150" s="32" t="n">
        <v>-0.003010224409872688</v>
      </c>
      <c r="I150" s="31" t="n">
        <v>0.0001</v>
      </c>
      <c r="J150" s="31" t="n">
        <v>0.002122103715678206</v>
      </c>
      <c r="K150" s="32" t="n">
        <v>-0.004044207431356412</v>
      </c>
      <c r="L150" s="35" t="n">
        <v>-0.9799</v>
      </c>
      <c r="M150" s="35" t="n">
        <v>-0.5734571531486805</v>
      </c>
      <c r="N150" s="33" t="n">
        <v>10000</v>
      </c>
      <c r="O150" s="31" t="n">
        <v>0</v>
      </c>
      <c r="P150" s="24" t="inlineStr"/>
      <c r="Q150" s="24" t="inlineStr">
        <is>
          <t>2026-10-22</t>
        </is>
      </c>
    </row>
    <row r="151">
      <c r="A151" s="24" t="inlineStr">
        <is>
          <t>League One</t>
        </is>
      </c>
      <c r="B151" s="24" t="inlineStr">
        <is>
          <t>Burton</t>
        </is>
      </c>
      <c r="C151" s="24" t="inlineStr">
        <is>
          <t>title</t>
        </is>
      </c>
      <c r="D151" s="24" t="inlineStr">
        <is>
          <t>200/1</t>
        </is>
      </c>
      <c r="E151" s="33" t="n">
        <v>201</v>
      </c>
      <c r="F151" s="31" t="n">
        <v>0.004144207431356412</v>
      </c>
      <c r="G151" s="31" t="n">
        <v>0.008920958221779501</v>
      </c>
      <c r="H151" s="32" t="n">
        <v>-0.004776750790423089</v>
      </c>
      <c r="I151" s="31" t="n">
        <v>0.0001</v>
      </c>
      <c r="J151" s="31" t="n">
        <v>0.002122103715678206</v>
      </c>
      <c r="K151" s="32" t="n">
        <v>-0.004044207431356412</v>
      </c>
      <c r="L151" s="35" t="n">
        <v>-0.9799</v>
      </c>
      <c r="M151" s="35" t="n">
        <v>-0.5734571531486805</v>
      </c>
      <c r="N151" s="33" t="n">
        <v>10000</v>
      </c>
      <c r="O151" s="31" t="n">
        <v>0</v>
      </c>
      <c r="P151" s="24" t="inlineStr"/>
      <c r="Q151" s="24" t="inlineStr">
        <is>
          <t>2026-10-22</t>
        </is>
      </c>
    </row>
    <row r="152">
      <c r="A152" s="24" t="inlineStr">
        <is>
          <t>Championship</t>
        </is>
      </c>
      <c r="B152" s="24" t="inlineStr">
        <is>
          <t>Preston</t>
        </is>
      </c>
      <c r="C152" s="24" t="inlineStr">
        <is>
          <t>promotion</t>
        </is>
      </c>
      <c r="D152" s="24" t="inlineStr">
        <is>
          <t>200/1</t>
        </is>
      </c>
      <c r="E152" s="33" t="n">
        <v>201</v>
      </c>
      <c r="F152" s="31" t="n">
        <v>0.004514719281697261</v>
      </c>
      <c r="G152" s="31" t="n">
        <v>0.0431334761850146</v>
      </c>
      <c r="H152" s="32" t="n">
        <v>-0.03861875690331733</v>
      </c>
      <c r="I152" s="31" t="n">
        <v>0.000325</v>
      </c>
      <c r="J152" s="31" t="n">
        <v>0.002419859640848631</v>
      </c>
      <c r="K152" s="32" t="n">
        <v>-0.004189719281697262</v>
      </c>
      <c r="L152" s="35" t="n">
        <v>-0.934675</v>
      </c>
      <c r="M152" s="35" t="n">
        <v>-0.5136082121894252</v>
      </c>
      <c r="N152" s="33" t="n">
        <v>3076.923076923077</v>
      </c>
      <c r="O152" s="31" t="n">
        <v>0</v>
      </c>
      <c r="P152" s="24" t="inlineStr"/>
      <c r="Q152" s="24" t="inlineStr">
        <is>
          <t>2026-10-16</t>
        </is>
      </c>
    </row>
    <row r="153">
      <c r="A153" s="24" t="inlineStr">
        <is>
          <t>Premier League</t>
        </is>
      </c>
      <c r="B153" s="24" t="inlineStr">
        <is>
          <t>Man Utd</t>
        </is>
      </c>
      <c r="C153" s="24" t="inlineStr">
        <is>
          <t>title</t>
        </is>
      </c>
      <c r="D153" s="24" t="inlineStr">
        <is>
          <t>100/1</t>
        </is>
      </c>
      <c r="E153" s="33" t="n">
        <v>101</v>
      </c>
      <c r="F153" s="31" t="n">
        <v>0.008917337526712874</v>
      </c>
      <c r="G153" s="31" t="n">
        <v>0.1065807134449629</v>
      </c>
      <c r="H153" s="32" t="n">
        <v>-0.09766337591825001</v>
      </c>
      <c r="I153" s="31" t="n">
        <v>0.0047</v>
      </c>
      <c r="J153" s="31" t="n">
        <v>0.006808668763356437</v>
      </c>
      <c r="K153" s="32" t="n">
        <v>-0.004217337526712874</v>
      </c>
      <c r="L153" s="35" t="n">
        <v>-0.5253</v>
      </c>
      <c r="M153" s="35" t="n">
        <v>-0.3123244549009998</v>
      </c>
      <c r="N153" s="33" t="n">
        <v>212.7659574468085</v>
      </c>
      <c r="O153" s="31" t="n">
        <v>0</v>
      </c>
      <c r="P153" s="24" t="inlineStr"/>
      <c r="Q153" s="24" t="inlineStr">
        <is>
          <t>2026-10-22</t>
        </is>
      </c>
    </row>
    <row r="154">
      <c r="A154" s="24" t="inlineStr">
        <is>
          <t>Premier League</t>
        </is>
      </c>
      <c r="B154" s="24" t="inlineStr">
        <is>
          <t>Ipswich</t>
        </is>
      </c>
      <c r="C154" s="24" t="inlineStr">
        <is>
          <t>top4</t>
        </is>
      </c>
      <c r="D154" s="24" t="inlineStr">
        <is>
          <t>200/1</t>
        </is>
      </c>
      <c r="E154" s="33" t="n">
        <v>201</v>
      </c>
      <c r="F154" s="31" t="n">
        <v>0.004506895025061009</v>
      </c>
      <c r="G154" s="31" t="n">
        <v>0.0108827633487412</v>
      </c>
      <c r="H154" s="32" t="n">
        <v>-0.00637586832368019</v>
      </c>
      <c r="I154" s="31" t="n">
        <v>0.0002</v>
      </c>
      <c r="J154" s="31" t="n">
        <v>0.002353447512530504</v>
      </c>
      <c r="K154" s="32" t="n">
        <v>-0.00430689502506101</v>
      </c>
      <c r="L154" s="35" t="n">
        <v>-0.9598</v>
      </c>
      <c r="M154" s="35" t="n">
        <v>-0.5269570499813686</v>
      </c>
      <c r="N154" s="33" t="n">
        <v>5000</v>
      </c>
      <c r="O154" s="31" t="n">
        <v>0</v>
      </c>
      <c r="P154" s="24" t="inlineStr"/>
      <c r="Q154" s="24" t="inlineStr">
        <is>
          <t>2026-10-22</t>
        </is>
      </c>
    </row>
    <row r="155">
      <c r="A155" s="24" t="inlineStr">
        <is>
          <t>Premier League</t>
        </is>
      </c>
      <c r="B155" s="24" t="inlineStr">
        <is>
          <t>Brighton</t>
        </is>
      </c>
      <c r="C155" s="24" t="inlineStr">
        <is>
          <t>relegation</t>
        </is>
      </c>
      <c r="D155" s="24" t="inlineStr">
        <is>
          <t>150/1</t>
        </is>
      </c>
      <c r="E155" s="33" t="n">
        <v>151</v>
      </c>
      <c r="F155" s="31" t="n">
        <v>0.005757156699859207</v>
      </c>
      <c r="G155" s="31" t="n">
        <v>0.0378505146929722</v>
      </c>
      <c r="H155" s="32" t="n">
        <v>-0.032093357993113</v>
      </c>
      <c r="I155" s="31" t="n">
        <v>0.001</v>
      </c>
      <c r="J155" s="31" t="n">
        <v>0.003378578349929604</v>
      </c>
      <c r="K155" s="32" t="n">
        <v>-0.004757156699859207</v>
      </c>
      <c r="L155" s="35" t="n">
        <v>-0.849</v>
      </c>
      <c r="M155" s="35" t="n">
        <v>-0.4898346691606299</v>
      </c>
      <c r="N155" s="33" t="n">
        <v>1000</v>
      </c>
      <c r="O155" s="31" t="n">
        <v>0</v>
      </c>
      <c r="P155" s="24" t="inlineStr"/>
      <c r="Q155" s="24" t="inlineStr">
        <is>
          <t>2026-10-22</t>
        </is>
      </c>
    </row>
    <row r="156">
      <c r="A156" s="24" t="inlineStr">
        <is>
          <t>League One</t>
        </is>
      </c>
      <c r="B156" s="24" t="inlineStr">
        <is>
          <t>Stockport</t>
        </is>
      </c>
      <c r="C156" s="24" t="inlineStr">
        <is>
          <t>relegation</t>
        </is>
      </c>
      <c r="D156" s="24" t="inlineStr">
        <is>
          <t>150/1</t>
        </is>
      </c>
      <c r="E156" s="33" t="n">
        <v>151</v>
      </c>
      <c r="F156" s="31" t="n">
        <v>0.005883117726733338</v>
      </c>
      <c r="G156" s="31" t="n">
        <v>0.0770793459760889</v>
      </c>
      <c r="H156" s="32" t="n">
        <v>-0.07119622824935556</v>
      </c>
      <c r="I156" s="31" t="n">
        <v>0.0011</v>
      </c>
      <c r="J156" s="31" t="n">
        <v>0.003491558863366669</v>
      </c>
      <c r="K156" s="32" t="n">
        <v>-0.004783117726733337</v>
      </c>
      <c r="L156" s="35" t="n">
        <v>-0.8339</v>
      </c>
      <c r="M156" s="35" t="n">
        <v>-0.4727746116316329</v>
      </c>
      <c r="N156" s="33" t="n">
        <v>909.090909090909</v>
      </c>
      <c r="O156" s="31" t="n">
        <v>0</v>
      </c>
      <c r="P156" s="24" t="inlineStr"/>
      <c r="Q156" s="24" t="inlineStr">
        <is>
          <t>2026-10-22</t>
        </is>
      </c>
    </row>
    <row r="157">
      <c r="A157" s="24" t="inlineStr">
        <is>
          <t>League Two</t>
        </is>
      </c>
      <c r="B157" s="24" t="inlineStr">
        <is>
          <t>Swindon</t>
        </is>
      </c>
      <c r="C157" s="24" t="inlineStr">
        <is>
          <t>title</t>
        </is>
      </c>
      <c r="D157" s="24" t="inlineStr">
        <is>
          <t>100/1</t>
        </is>
      </c>
      <c r="E157" s="33" t="n">
        <v>101</v>
      </c>
      <c r="F157" s="31" t="n">
        <v>0.008187504867944522</v>
      </c>
      <c r="G157" s="31" t="n">
        <v>0.0374673897346378</v>
      </c>
      <c r="H157" s="32" t="n">
        <v>-0.02927988486669328</v>
      </c>
      <c r="I157" s="31" t="n">
        <v>0.0034</v>
      </c>
      <c r="J157" s="31" t="n">
        <v>0.005793752433972261</v>
      </c>
      <c r="K157" s="32" t="n">
        <v>-0.004787504867944522</v>
      </c>
      <c r="L157" s="35" t="n">
        <v>-0.6566000000000001</v>
      </c>
      <c r="M157" s="35" t="n">
        <v>-0.4148310041688016</v>
      </c>
      <c r="N157" s="33" t="n">
        <v>294.1176470588235</v>
      </c>
      <c r="O157" s="31" t="n">
        <v>0</v>
      </c>
      <c r="P157" s="24" t="inlineStr"/>
      <c r="Q157" s="24" t="inlineStr">
        <is>
          <t>2026-10-22</t>
        </is>
      </c>
    </row>
    <row r="158">
      <c r="A158" s="24" t="inlineStr">
        <is>
          <t>Championship</t>
        </is>
      </c>
      <c r="B158" s="24" t="inlineStr">
        <is>
          <t>Sheffield United</t>
        </is>
      </c>
      <c r="C158" s="24" t="inlineStr">
        <is>
          <t>title</t>
        </is>
      </c>
      <c r="D158" s="24" t="inlineStr">
        <is>
          <t>100/1</t>
        </is>
      </c>
      <c r="E158" s="33" t="n">
        <v>101</v>
      </c>
      <c r="F158" s="31" t="n">
        <v>0.008190933029314491</v>
      </c>
      <c r="G158" s="31" t="n">
        <v>0.0439170255180379</v>
      </c>
      <c r="H158" s="32" t="n">
        <v>-0.03572609248872341</v>
      </c>
      <c r="I158" s="31" t="n">
        <v>0.0027</v>
      </c>
      <c r="J158" s="31" t="n">
        <v>0.005445466514657245</v>
      </c>
      <c r="K158" s="32" t="n">
        <v>-0.005490933029314491</v>
      </c>
      <c r="L158" s="35" t="n">
        <v>-0.7273000000000001</v>
      </c>
      <c r="M158" s="35" t="n">
        <v>-0.4500078820196183</v>
      </c>
      <c r="N158" s="33" t="n">
        <v>370.3703703703703</v>
      </c>
      <c r="O158" s="31" t="n">
        <v>0</v>
      </c>
      <c r="P158" s="24" t="inlineStr"/>
      <c r="Q158" s="24" t="inlineStr">
        <is>
          <t>2026-10-16</t>
        </is>
      </c>
    </row>
    <row r="159">
      <c r="A159" s="24" t="inlineStr">
        <is>
          <t>Premier League</t>
        </is>
      </c>
      <c r="B159" s="24" t="inlineStr">
        <is>
          <t>Sunderland</t>
        </is>
      </c>
      <c r="C159" s="24" t="inlineStr">
        <is>
          <t>top4</t>
        </is>
      </c>
      <c r="D159" s="24" t="inlineStr">
        <is>
          <t>150/1</t>
        </is>
      </c>
      <c r="E159" s="33" t="n">
        <v>151</v>
      </c>
      <c r="F159" s="31" t="n">
        <v>0.005999244371107702</v>
      </c>
      <c r="G159" s="31" t="n">
        <v>0.0215000934450741</v>
      </c>
      <c r="H159" s="32" t="n">
        <v>-0.0155008490739664</v>
      </c>
      <c r="I159" s="31" t="n">
        <v>0.0005</v>
      </c>
      <c r="J159" s="31" t="n">
        <v>0.003249622185553851</v>
      </c>
      <c r="K159" s="32" t="n">
        <v>-0.005499244371107702</v>
      </c>
      <c r="L159" s="35" t="n">
        <v>-0.9245</v>
      </c>
      <c r="M159" s="35" t="n">
        <v>-0.5093070499813686</v>
      </c>
      <c r="N159" s="33" t="n">
        <v>2000</v>
      </c>
      <c r="O159" s="31" t="n">
        <v>0</v>
      </c>
      <c r="P159" s="24" t="inlineStr"/>
      <c r="Q159" s="24" t="inlineStr">
        <is>
          <t>2026-10-22</t>
        </is>
      </c>
    </row>
    <row r="160">
      <c r="A160" s="24" t="inlineStr">
        <is>
          <t>League One</t>
        </is>
      </c>
      <c r="B160" s="24" t="inlineStr">
        <is>
          <t>Mansfield</t>
        </is>
      </c>
      <c r="C160" s="24" t="inlineStr">
        <is>
          <t>top6</t>
        </is>
      </c>
      <c r="D160" s="24" t="inlineStr">
        <is>
          <t>6/1</t>
        </is>
      </c>
      <c r="E160" s="33" t="n">
        <v>7</v>
      </c>
      <c r="F160" s="31" t="n">
        <v>0.1298127306720493</v>
      </c>
      <c r="G160" s="31" t="n"/>
      <c r="H160" s="32" t="n"/>
      <c r="I160" s="31" t="n">
        <v>0.1243</v>
      </c>
      <c r="J160" s="31" t="n">
        <v>0.1270563653360247</v>
      </c>
      <c r="K160" s="32" t="n">
        <v>-0.005512730672049299</v>
      </c>
      <c r="L160" s="35" t="n">
        <v>-0.1299</v>
      </c>
      <c r="M160" s="35" t="n">
        <v>-0.1106054426478273</v>
      </c>
      <c r="N160" s="33" t="n">
        <v>8.045052292839904</v>
      </c>
      <c r="O160" s="31" t="n">
        <v>0</v>
      </c>
      <c r="P160" s="24" t="inlineStr"/>
      <c r="Q160" s="24" t="inlineStr">
        <is>
          <t>2026-10-22</t>
        </is>
      </c>
    </row>
    <row r="161">
      <c r="A161" s="24" t="inlineStr">
        <is>
          <t>League Two</t>
        </is>
      </c>
      <c r="B161" s="24" t="inlineStr">
        <is>
          <t>Crawley</t>
        </is>
      </c>
      <c r="C161" s="24" t="inlineStr">
        <is>
          <t>promotion</t>
        </is>
      </c>
      <c r="D161" s="24" t="inlineStr">
        <is>
          <t>100/1</t>
        </is>
      </c>
      <c r="E161" s="33" t="n">
        <v>101</v>
      </c>
      <c r="F161" s="31" t="n">
        <v>0.009050427279207331</v>
      </c>
      <c r="G161" s="31" t="n">
        <v>0.0644779446727665</v>
      </c>
      <c r="H161" s="32" t="n">
        <v>-0.05542751739355917</v>
      </c>
      <c r="I161" s="31" t="n">
        <v>0.0035</v>
      </c>
      <c r="J161" s="31" t="n">
        <v>0.006275213639603665</v>
      </c>
      <c r="K161" s="32" t="n">
        <v>-0.005550427279207331</v>
      </c>
      <c r="L161" s="35" t="n">
        <v>-0.6465000000000001</v>
      </c>
      <c r="M161" s="35" t="n">
        <v>-0.3662034224000298</v>
      </c>
      <c r="N161" s="33" t="n">
        <v>285.7142857142857</v>
      </c>
      <c r="O161" s="31" t="n">
        <v>0</v>
      </c>
      <c r="P161" s="24" t="inlineStr"/>
      <c r="Q161" s="24" t="inlineStr">
        <is>
          <t>2026-10-22</t>
        </is>
      </c>
    </row>
    <row r="162">
      <c r="A162" s="24" t="inlineStr">
        <is>
          <t>League One</t>
        </is>
      </c>
      <c r="B162" s="24" t="inlineStr">
        <is>
          <t>Mansfield</t>
        </is>
      </c>
      <c r="C162" s="24" t="inlineStr">
        <is>
          <t>title</t>
        </is>
      </c>
      <c r="D162" s="24" t="inlineStr">
        <is>
          <t>66/1</t>
        </is>
      </c>
      <c r="E162" s="33" t="n">
        <v>67</v>
      </c>
      <c r="F162" s="31" t="n">
        <v>0.01243262229406924</v>
      </c>
      <c r="G162" s="31" t="n">
        <v>0.0176243320966863</v>
      </c>
      <c r="H162" s="32" t="n">
        <v>-0.005191709802617064</v>
      </c>
      <c r="I162" s="31" t="n">
        <v>0.0067</v>
      </c>
      <c r="J162" s="31" t="n">
        <v>0.009566311147034618</v>
      </c>
      <c r="K162" s="32" t="n">
        <v>-0.005732622294069237</v>
      </c>
      <c r="L162" s="35" t="n">
        <v>-0.5510999999999999</v>
      </c>
      <c r="M162" s="35" t="n">
        <v>-0.3590571531486806</v>
      </c>
      <c r="N162" s="33" t="n">
        <v>149.2537313432836</v>
      </c>
      <c r="O162" s="31" t="n">
        <v>0</v>
      </c>
      <c r="P162" s="24" t="inlineStr"/>
      <c r="Q162" s="24" t="inlineStr">
        <is>
          <t>2026-10-22</t>
        </is>
      </c>
    </row>
    <row r="163">
      <c r="A163" s="24" t="inlineStr">
        <is>
          <t>Championship</t>
        </is>
      </c>
      <c r="B163" s="24" t="inlineStr">
        <is>
          <t>Wrexham</t>
        </is>
      </c>
      <c r="C163" s="24" t="inlineStr">
        <is>
          <t>relegation</t>
        </is>
      </c>
      <c r="D163" s="24" t="inlineStr">
        <is>
          <t>33/1</t>
        </is>
      </c>
      <c r="E163" s="33" t="n">
        <v>34</v>
      </c>
      <c r="F163" s="31" t="n">
        <v>0.02556597906064968</v>
      </c>
      <c r="G163" s="31" t="n">
        <v>0.0352810522852654</v>
      </c>
      <c r="H163" s="32" t="n">
        <v>-0.00971507322461572</v>
      </c>
      <c r="I163" s="31" t="n">
        <v>0.0198</v>
      </c>
      <c r="J163" s="31" t="n">
        <v>0.02268298953032484</v>
      </c>
      <c r="K163" s="32" t="n">
        <v>-0.005765979060649681</v>
      </c>
      <c r="L163" s="35" t="n">
        <v>-0.3268</v>
      </c>
      <c r="M163" s="35" t="n">
        <v>-0.2287783559689555</v>
      </c>
      <c r="N163" s="33" t="n">
        <v>50.5050505050505</v>
      </c>
      <c r="O163" s="31" t="n">
        <v>0</v>
      </c>
      <c r="P163" s="24" t="inlineStr"/>
      <c r="Q163" s="24" t="inlineStr">
        <is>
          <t>2026-10-08</t>
        </is>
      </c>
    </row>
    <row r="164">
      <c r="A164" s="24" t="inlineStr">
        <is>
          <t>Championship</t>
        </is>
      </c>
      <c r="B164" s="24" t="inlineStr">
        <is>
          <t>Charlton</t>
        </is>
      </c>
      <c r="C164" s="24" t="inlineStr">
        <is>
          <t>promotion</t>
        </is>
      </c>
      <c r="D164" s="24" t="inlineStr">
        <is>
          <t>100/1</t>
        </is>
      </c>
      <c r="E164" s="33" t="n">
        <v>101</v>
      </c>
      <c r="F164" s="31" t="n">
        <v>0.008984738372486629</v>
      </c>
      <c r="G164" s="31" t="n">
        <v>0.0356320020658816</v>
      </c>
      <c r="H164" s="32" t="n">
        <v>-0.02664726369339497</v>
      </c>
      <c r="I164" s="31" t="n">
        <v>0.00315</v>
      </c>
      <c r="J164" s="31" t="n">
        <v>0.006067369186243315</v>
      </c>
      <c r="K164" s="32" t="n">
        <v>-0.005834738372486629</v>
      </c>
      <c r="L164" s="35" t="n">
        <v>-0.6818500000000001</v>
      </c>
      <c r="M164" s="35" t="n">
        <v>-0.3871957121894253</v>
      </c>
      <c r="N164" s="33" t="n">
        <v>317.4603174603175</v>
      </c>
      <c r="O164" s="31" t="n">
        <v>0</v>
      </c>
      <c r="P164" s="24" t="inlineStr"/>
      <c r="Q164" s="24" t="inlineStr">
        <is>
          <t>2026-10-16</t>
        </is>
      </c>
    </row>
    <row r="165">
      <c r="A165" s="24" t="inlineStr">
        <is>
          <t>Premier League</t>
        </is>
      </c>
      <c r="B165" s="24" t="inlineStr">
        <is>
          <t>Brentford</t>
        </is>
      </c>
      <c r="C165" s="24" t="inlineStr">
        <is>
          <t>title</t>
        </is>
      </c>
      <c r="D165" s="24" t="inlineStr">
        <is>
          <t>150/1</t>
        </is>
      </c>
      <c r="E165" s="33" t="n">
        <v>151</v>
      </c>
      <c r="F165" s="31" t="n">
        <v>0.005964576756278148</v>
      </c>
      <c r="G165" s="31" t="n">
        <v>0.0033969948508354</v>
      </c>
      <c r="H165" s="32" t="n">
        <v>0.002567581905442748</v>
      </c>
      <c r="I165" s="31" t="n">
        <v>0.0001</v>
      </c>
      <c r="J165" s="31" t="n">
        <v>0.003032288378139074</v>
      </c>
      <c r="K165" s="32" t="n">
        <v>-0.005864576756278148</v>
      </c>
      <c r="L165" s="35" t="n">
        <v>-0.9849</v>
      </c>
      <c r="M165" s="35" t="n">
        <v>-0.5421244549009998</v>
      </c>
      <c r="N165" s="33" t="n">
        <v>10000</v>
      </c>
      <c r="O165" s="31" t="n">
        <v>0</v>
      </c>
      <c r="P165" s="24" t="inlineStr"/>
      <c r="Q165" s="24" t="inlineStr">
        <is>
          <t>2026-10-22</t>
        </is>
      </c>
    </row>
    <row r="166">
      <c r="A166" s="24" t="inlineStr">
        <is>
          <t>League Two</t>
        </is>
      </c>
      <c r="B166" s="24" t="inlineStr">
        <is>
          <t>Rotherham</t>
        </is>
      </c>
      <c r="C166" s="24" t="inlineStr">
        <is>
          <t>title</t>
        </is>
      </c>
      <c r="D166" s="24" t="inlineStr">
        <is>
          <t>100/1</t>
        </is>
      </c>
      <c r="E166" s="33" t="n">
        <v>101</v>
      </c>
      <c r="F166" s="31" t="n">
        <v>0.008187504867944522</v>
      </c>
      <c r="G166" s="31" t="n">
        <v>0.0474586936638746</v>
      </c>
      <c r="H166" s="32" t="n">
        <v>-0.03927118879593008</v>
      </c>
      <c r="I166" s="31" t="n">
        <v>0.0023</v>
      </c>
      <c r="J166" s="31" t="n">
        <v>0.005243752433972261</v>
      </c>
      <c r="K166" s="32" t="n">
        <v>-0.005887504867944522</v>
      </c>
      <c r="L166" s="35" t="n">
        <v>-0.7677</v>
      </c>
      <c r="M166" s="35" t="n">
        <v>-0.4703810041688017</v>
      </c>
      <c r="N166" s="33" t="n">
        <v>434.7826086956522</v>
      </c>
      <c r="O166" s="31" t="n">
        <v>0</v>
      </c>
      <c r="P166" s="24" t="inlineStr"/>
      <c r="Q166" s="24" t="inlineStr">
        <is>
          <t>2026-10-22</t>
        </is>
      </c>
    </row>
    <row r="167">
      <c r="A167" s="24" t="inlineStr">
        <is>
          <t>League Two</t>
        </is>
      </c>
      <c r="B167" s="24" t="inlineStr">
        <is>
          <t>Crewe</t>
        </is>
      </c>
      <c r="C167" s="24" t="inlineStr">
        <is>
          <t>relegation</t>
        </is>
      </c>
      <c r="D167" s="24" t="inlineStr">
        <is>
          <t>66/1</t>
        </is>
      </c>
      <c r="E167" s="33" t="n">
        <v>67</v>
      </c>
      <c r="F167" s="31" t="n">
        <v>0.01300854952443348</v>
      </c>
      <c r="G167" s="31" t="n">
        <v>0.0596984416020478</v>
      </c>
      <c r="H167" s="32" t="n">
        <v>-0.04668989207761431</v>
      </c>
      <c r="I167" s="31" t="n">
        <v>0.0069</v>
      </c>
      <c r="J167" s="31" t="n">
        <v>0.00995427476221674</v>
      </c>
      <c r="K167" s="32" t="n">
        <v>-0.006108549524433482</v>
      </c>
      <c r="L167" s="35" t="n">
        <v>-0.5377000000000001</v>
      </c>
      <c r="M167" s="35" t="n">
        <v>-0.3330635909314784</v>
      </c>
      <c r="N167" s="33" t="n">
        <v>144.9275362318841</v>
      </c>
      <c r="O167" s="31" t="n">
        <v>0</v>
      </c>
      <c r="P167" s="24" t="inlineStr"/>
      <c r="Q167" s="24" t="inlineStr">
        <is>
          <t>2026-10-22</t>
        </is>
      </c>
    </row>
    <row r="168">
      <c r="A168" s="24" t="inlineStr">
        <is>
          <t>Championship</t>
        </is>
      </c>
      <c r="B168" s="24" t="inlineStr">
        <is>
          <t>Wrexham</t>
        </is>
      </c>
      <c r="C168" s="24" t="inlineStr">
        <is>
          <t>title</t>
        </is>
      </c>
      <c r="D168" s="24" t="inlineStr">
        <is>
          <t>80/1</t>
        </is>
      </c>
      <c r="E168" s="33" t="n">
        <v>81</v>
      </c>
      <c r="F168" s="31" t="n">
        <v>0.01021338562914523</v>
      </c>
      <c r="G168" s="31" t="n">
        <v>0.0392941807266655</v>
      </c>
      <c r="H168" s="32" t="n">
        <v>-0.02908079509752027</v>
      </c>
      <c r="I168" s="31" t="n">
        <v>0.0041</v>
      </c>
      <c r="J168" s="31" t="n">
        <v>0.007156692814572615</v>
      </c>
      <c r="K168" s="32" t="n">
        <v>-0.006113385629145229</v>
      </c>
      <c r="L168" s="35" t="n">
        <v>-0.6678999999999999</v>
      </c>
      <c r="M168" s="35" t="n">
        <v>-0.4203078820196182</v>
      </c>
      <c r="N168" s="33" t="n">
        <v>243.9024390243902</v>
      </c>
      <c r="O168" s="31" t="n">
        <v>0</v>
      </c>
      <c r="P168" s="24" t="inlineStr"/>
      <c r="Q168" s="24" t="inlineStr">
        <is>
          <t>2026-10-16</t>
        </is>
      </c>
    </row>
    <row r="169">
      <c r="A169" s="24" t="inlineStr">
        <is>
          <t>Championship</t>
        </is>
      </c>
      <c r="B169" s="24" t="inlineStr">
        <is>
          <t>Bolton</t>
        </is>
      </c>
      <c r="C169" s="24" t="inlineStr">
        <is>
          <t>promotion</t>
        </is>
      </c>
      <c r="D169" s="24" t="inlineStr">
        <is>
          <t>80/1</t>
        </is>
      </c>
      <c r="E169" s="33" t="n">
        <v>81</v>
      </c>
      <c r="F169" s="31" t="n">
        <v>0.01120319229161913</v>
      </c>
      <c r="G169" s="31" t="n">
        <v>0.0431334761850146</v>
      </c>
      <c r="H169" s="32" t="n">
        <v>-0.03193028389339547</v>
      </c>
      <c r="I169" s="31" t="n">
        <v>0.004975</v>
      </c>
      <c r="J169" s="31" t="n">
        <v>0.008089096145809566</v>
      </c>
      <c r="K169" s="32" t="n">
        <v>-0.00622819229161913</v>
      </c>
      <c r="L169" s="35" t="n">
        <v>-0.5970249999999999</v>
      </c>
      <c r="M169" s="35" t="n">
        <v>-0.3447832121894251</v>
      </c>
      <c r="N169" s="33" t="n">
        <v>201.0050251256281</v>
      </c>
      <c r="O169" s="31" t="n">
        <v>0</v>
      </c>
      <c r="P169" s="24" t="inlineStr"/>
      <c r="Q169" s="24" t="inlineStr">
        <is>
          <t>2026-10-16</t>
        </is>
      </c>
    </row>
    <row r="170">
      <c r="A170" s="24" t="inlineStr">
        <is>
          <t>Championship</t>
        </is>
      </c>
      <c r="B170" s="24" t="inlineStr">
        <is>
          <t>Stoke</t>
        </is>
      </c>
      <c r="C170" s="24" t="inlineStr">
        <is>
          <t>title</t>
        </is>
      </c>
      <c r="D170" s="24" t="inlineStr">
        <is>
          <t>66/1</t>
        </is>
      </c>
      <c r="E170" s="33" t="n">
        <v>67</v>
      </c>
      <c r="F170" s="31" t="n">
        <v>0.01234752590986214</v>
      </c>
      <c r="G170" s="31" t="n">
        <v>0.0219585127590189</v>
      </c>
      <c r="H170" s="32" t="n">
        <v>-0.009610986849156756</v>
      </c>
      <c r="I170" s="31" t="n">
        <v>0.006</v>
      </c>
      <c r="J170" s="31" t="n">
        <v>0.009173762954931072</v>
      </c>
      <c r="K170" s="32" t="n">
        <v>-0.006347525909862144</v>
      </c>
      <c r="L170" s="35" t="n">
        <v>-0.598</v>
      </c>
      <c r="M170" s="35" t="n">
        <v>-0.3853578820196182</v>
      </c>
      <c r="N170" s="33" t="n">
        <v>166.6666666666667</v>
      </c>
      <c r="O170" s="31" t="n">
        <v>0</v>
      </c>
      <c r="P170" s="24" t="inlineStr"/>
      <c r="Q170" s="24" t="inlineStr">
        <is>
          <t>2026-10-16</t>
        </is>
      </c>
    </row>
    <row r="171">
      <c r="A171" s="24" t="inlineStr">
        <is>
          <t>Championship</t>
        </is>
      </c>
      <c r="B171" s="24" t="inlineStr">
        <is>
          <t>Blackburn</t>
        </is>
      </c>
      <c r="C171" s="24" t="inlineStr">
        <is>
          <t>title</t>
        </is>
      </c>
      <c r="D171" s="24" t="inlineStr">
        <is>
          <t>125/1</t>
        </is>
      </c>
      <c r="E171" s="33" t="n">
        <v>126</v>
      </c>
      <c r="F171" s="31" t="n">
        <v>0.006565747904450505</v>
      </c>
      <c r="G171" s="31" t="n">
        <v>0.0111431258777111</v>
      </c>
      <c r="H171" s="32" t="n">
        <v>-0.004577377973260595</v>
      </c>
      <c r="I171" s="31" t="n">
        <v>0.0002</v>
      </c>
      <c r="J171" s="31" t="n">
        <v>0.003382873952225252</v>
      </c>
      <c r="K171" s="32" t="n">
        <v>-0.006365747904450506</v>
      </c>
      <c r="L171" s="35" t="n">
        <v>-0.9748</v>
      </c>
      <c r="M171" s="35" t="n">
        <v>-0.5737578820196182</v>
      </c>
      <c r="N171" s="33" t="n">
        <v>5000</v>
      </c>
      <c r="O171" s="31" t="n">
        <v>0</v>
      </c>
      <c r="P171" s="24" t="inlineStr"/>
      <c r="Q171" s="24" t="inlineStr">
        <is>
          <t>2026-10-16</t>
        </is>
      </c>
    </row>
    <row r="172">
      <c r="A172" s="24" t="inlineStr">
        <is>
          <t>League Two</t>
        </is>
      </c>
      <c r="B172" s="24" t="inlineStr">
        <is>
          <t>Barnet</t>
        </is>
      </c>
      <c r="C172" s="24" t="inlineStr">
        <is>
          <t>title</t>
        </is>
      </c>
      <c r="D172" s="24" t="inlineStr">
        <is>
          <t>11/4</t>
        </is>
      </c>
      <c r="E172" s="33" t="n">
        <v>3.75</v>
      </c>
      <c r="F172" s="31" t="n">
        <v>0.2205167977766391</v>
      </c>
      <c r="G172" s="31" t="n">
        <v>0.07493477946927569</v>
      </c>
      <c r="H172" s="32" t="n">
        <v>0.1455820183073634</v>
      </c>
      <c r="I172" s="31" t="n">
        <v>0.214</v>
      </c>
      <c r="J172" s="31" t="n">
        <v>0.2172583988883195</v>
      </c>
      <c r="K172" s="32" t="n">
        <v>-0.006516797776639133</v>
      </c>
      <c r="L172" s="35" t="n">
        <v>-0.1975</v>
      </c>
      <c r="M172" s="35" t="n">
        <v>-0.1852810041688017</v>
      </c>
      <c r="N172" s="33" t="n">
        <v>4.672897196261682</v>
      </c>
      <c r="O172" s="31" t="n">
        <v>0</v>
      </c>
      <c r="P172" s="24" t="inlineStr"/>
      <c r="Q172" s="24" t="inlineStr">
        <is>
          <t>2026-10-22</t>
        </is>
      </c>
    </row>
    <row r="173">
      <c r="A173" s="24" t="inlineStr">
        <is>
          <t>League Two</t>
        </is>
      </c>
      <c r="B173" s="24" t="inlineStr">
        <is>
          <t>Tranmere</t>
        </is>
      </c>
      <c r="C173" s="24" t="inlineStr">
        <is>
          <t>title</t>
        </is>
      </c>
      <c r="D173" s="24" t="inlineStr">
        <is>
          <t>100/1</t>
        </is>
      </c>
      <c r="E173" s="33" t="n">
        <v>101</v>
      </c>
      <c r="F173" s="31" t="n">
        <v>0.008187504867944522</v>
      </c>
      <c r="G173" s="31" t="n">
        <v>0.0173629367062956</v>
      </c>
      <c r="H173" s="32" t="n">
        <v>-0.009175431838351079</v>
      </c>
      <c r="I173" s="31" t="n">
        <v>0.0016</v>
      </c>
      <c r="J173" s="31" t="n">
        <v>0.004893752433972261</v>
      </c>
      <c r="K173" s="32" t="n">
        <v>-0.006587504867944522</v>
      </c>
      <c r="L173" s="35" t="n">
        <v>-0.8384</v>
      </c>
      <c r="M173" s="35" t="n">
        <v>-0.5057310041688017</v>
      </c>
      <c r="N173" s="33" t="n">
        <v>625</v>
      </c>
      <c r="O173" s="31" t="n">
        <v>0</v>
      </c>
      <c r="P173" s="24" t="inlineStr"/>
      <c r="Q173" s="24" t="inlineStr">
        <is>
          <t>2026-10-22</t>
        </is>
      </c>
    </row>
    <row r="174">
      <c r="A174" s="24" t="inlineStr">
        <is>
          <t>League One</t>
        </is>
      </c>
      <c r="B174" s="24" t="inlineStr">
        <is>
          <t>Mansfield</t>
        </is>
      </c>
      <c r="C174" s="24" t="inlineStr">
        <is>
          <t>promotion</t>
        </is>
      </c>
      <c r="D174" s="24" t="inlineStr">
        <is>
          <t>16/1</t>
        </is>
      </c>
      <c r="E174" s="33" t="n">
        <v>17</v>
      </c>
      <c r="F174" s="31" t="n">
        <v>0.05108249617994477</v>
      </c>
      <c r="G174" s="31" t="n">
        <v>0.07401627983470339</v>
      </c>
      <c r="H174" s="32" t="n">
        <v>-0.02293378365475862</v>
      </c>
      <c r="I174" s="31" t="n">
        <v>0.044275</v>
      </c>
      <c r="J174" s="31" t="n">
        <v>0.04767874808997238</v>
      </c>
      <c r="K174" s="32" t="n">
        <v>-0.006807496179944771</v>
      </c>
      <c r="L174" s="35" t="n">
        <v>-0.247325</v>
      </c>
      <c r="M174" s="35" t="n">
        <v>-0.1894612824704694</v>
      </c>
      <c r="N174" s="33" t="n">
        <v>22.58610954263128</v>
      </c>
      <c r="O174" s="31" t="n">
        <v>0</v>
      </c>
      <c r="P174" s="24" t="inlineStr"/>
      <c r="Q174" s="24" t="inlineStr">
        <is>
          <t>2026-10-22</t>
        </is>
      </c>
    </row>
    <row r="175">
      <c r="A175" s="24" t="inlineStr">
        <is>
          <t>League One</t>
        </is>
      </c>
      <c r="B175" s="24" t="inlineStr">
        <is>
          <t>Barnsley</t>
        </is>
      </c>
      <c r="C175" s="24" t="inlineStr">
        <is>
          <t>promotion</t>
        </is>
      </c>
      <c r="D175" s="24" t="inlineStr">
        <is>
          <t>50/1</t>
        </is>
      </c>
      <c r="E175" s="33" t="n">
        <v>51</v>
      </c>
      <c r="F175" s="31" t="n">
        <v>0.01702749872664826</v>
      </c>
      <c r="G175" s="31" t="n">
        <v>0.08141790781817369</v>
      </c>
      <c r="H175" s="32" t="n">
        <v>-0.06439040909152544</v>
      </c>
      <c r="I175" s="31" t="n">
        <v>0.010175</v>
      </c>
      <c r="J175" s="31" t="n">
        <v>0.01360124936332413</v>
      </c>
      <c r="K175" s="32" t="n">
        <v>-0.006852498726648257</v>
      </c>
      <c r="L175" s="35" t="n">
        <v>-0.481075</v>
      </c>
      <c r="M175" s="35" t="n">
        <v>-0.3063362824704694</v>
      </c>
      <c r="N175" s="33" t="n">
        <v>98.28009828009829</v>
      </c>
      <c r="O175" s="31" t="n">
        <v>0</v>
      </c>
      <c r="P175" s="24" t="inlineStr"/>
      <c r="Q175" s="24" t="inlineStr">
        <is>
          <t>2026-10-22</t>
        </is>
      </c>
    </row>
    <row r="176">
      <c r="A176" s="24" t="inlineStr">
        <is>
          <t>League Two</t>
        </is>
      </c>
      <c r="B176" s="24" t="inlineStr">
        <is>
          <t>Rochdale</t>
        </is>
      </c>
      <c r="C176" s="24" t="inlineStr">
        <is>
          <t>title</t>
        </is>
      </c>
      <c r="D176" s="24" t="inlineStr">
        <is>
          <t>100/1</t>
        </is>
      </c>
      <c r="E176" s="33" t="n">
        <v>101</v>
      </c>
      <c r="F176" s="31" t="n">
        <v>0.008187504867944522</v>
      </c>
      <c r="G176" s="31" t="n">
        <v>0.0245476001709696</v>
      </c>
      <c r="H176" s="32" t="n">
        <v>-0.01636009530302508</v>
      </c>
      <c r="I176" s="31" t="n">
        <v>0.0012</v>
      </c>
      <c r="J176" s="31" t="n">
        <v>0.004693752433972261</v>
      </c>
      <c r="K176" s="32" t="n">
        <v>-0.006987504867944522</v>
      </c>
      <c r="L176" s="35" t="n">
        <v>-0.8788</v>
      </c>
      <c r="M176" s="35" t="n">
        <v>-0.5259310041688017</v>
      </c>
      <c r="N176" s="33" t="n">
        <v>833.3333333333334</v>
      </c>
      <c r="O176" s="31" t="n">
        <v>0</v>
      </c>
      <c r="P176" s="24" t="inlineStr"/>
      <c r="Q176" s="24" t="inlineStr">
        <is>
          <t>2026-10-22</t>
        </is>
      </c>
    </row>
    <row r="177">
      <c r="A177" s="24" t="inlineStr">
        <is>
          <t>Championship</t>
        </is>
      </c>
      <c r="B177" s="24" t="inlineStr">
        <is>
          <t>Burnley</t>
        </is>
      </c>
      <c r="C177" s="24" t="inlineStr">
        <is>
          <t>title</t>
        </is>
      </c>
      <c r="D177" s="24" t="inlineStr">
        <is>
          <t>100/1</t>
        </is>
      </c>
      <c r="E177" s="33" t="n">
        <v>101</v>
      </c>
      <c r="F177" s="31" t="n">
        <v>0.008190933029314491</v>
      </c>
      <c r="G177" s="31" t="n">
        <v>0.067871766709695</v>
      </c>
      <c r="H177" s="32" t="n">
        <v>-0.0596808336803805</v>
      </c>
      <c r="I177" s="31" t="n">
        <v>0.0012</v>
      </c>
      <c r="J177" s="31" t="n">
        <v>0.004695466514657245</v>
      </c>
      <c r="K177" s="32" t="n">
        <v>-0.006990933029314491</v>
      </c>
      <c r="L177" s="35" t="n">
        <v>-0.8788</v>
      </c>
      <c r="M177" s="35" t="n">
        <v>-0.5257578820196183</v>
      </c>
      <c r="N177" s="33" t="n">
        <v>833.3333333333334</v>
      </c>
      <c r="O177" s="31" t="n">
        <v>0</v>
      </c>
      <c r="P177" s="24" t="inlineStr"/>
      <c r="Q177" s="24" t="inlineStr">
        <is>
          <t>2026-10-16</t>
        </is>
      </c>
    </row>
    <row r="178">
      <c r="A178" s="24" t="inlineStr">
        <is>
          <t>League One</t>
        </is>
      </c>
      <c r="B178" s="24" t="inlineStr">
        <is>
          <t>Peterborough</t>
        </is>
      </c>
      <c r="C178" s="24" t="inlineStr">
        <is>
          <t>relegation</t>
        </is>
      </c>
      <c r="D178" s="24" t="inlineStr">
        <is>
          <t>7/4</t>
        </is>
      </c>
      <c r="E178" s="33" t="n">
        <v>2.75</v>
      </c>
      <c r="F178" s="31" t="n">
        <v>0.3230366460860851</v>
      </c>
      <c r="G178" s="31" t="n">
        <v>0.2119682014342447</v>
      </c>
      <c r="H178" s="32" t="n">
        <v>0.1110684446518404</v>
      </c>
      <c r="I178" s="31" t="n">
        <v>0.316</v>
      </c>
      <c r="J178" s="31" t="n">
        <v>0.3195183230430426</v>
      </c>
      <c r="K178" s="32" t="n">
        <v>-0.007036646086085119</v>
      </c>
      <c r="L178" s="35" t="n">
        <v>-0.131</v>
      </c>
      <c r="M178" s="35" t="n">
        <v>-0.121324611631633</v>
      </c>
      <c r="N178" s="33" t="n">
        <v>3.164556962025316</v>
      </c>
      <c r="O178" s="31" t="n">
        <v>0</v>
      </c>
      <c r="P178" s="24" t="inlineStr"/>
      <c r="Q178" s="24" t="inlineStr">
        <is>
          <t>2026-10-22</t>
        </is>
      </c>
    </row>
    <row r="179">
      <c r="A179" s="24" t="inlineStr">
        <is>
          <t>Championship</t>
        </is>
      </c>
      <c r="B179" s="24" t="inlineStr">
        <is>
          <t>Bristol City</t>
        </is>
      </c>
      <c r="C179" s="24" t="inlineStr">
        <is>
          <t>title</t>
        </is>
      </c>
      <c r="D179" s="24" t="inlineStr">
        <is>
          <t>100/1</t>
        </is>
      </c>
      <c r="E179" s="33" t="n">
        <v>101</v>
      </c>
      <c r="F179" s="31" t="n">
        <v>0.008190933029314491</v>
      </c>
      <c r="G179" s="31" t="n">
        <v>0.0182094983855279</v>
      </c>
      <c r="H179" s="32" t="n">
        <v>-0.01001856535621341</v>
      </c>
      <c r="I179" s="31" t="n">
        <v>0.0011</v>
      </c>
      <c r="J179" s="31" t="n">
        <v>0.004645466514657246</v>
      </c>
      <c r="K179" s="32" t="n">
        <v>-0.007090933029314491</v>
      </c>
      <c r="L179" s="35" t="n">
        <v>-0.8889</v>
      </c>
      <c r="M179" s="35" t="n">
        <v>-0.5308078820196183</v>
      </c>
      <c r="N179" s="33" t="n">
        <v>909.090909090909</v>
      </c>
      <c r="O179" s="31" t="n">
        <v>0</v>
      </c>
      <c r="P179" s="24" t="inlineStr"/>
      <c r="Q179" s="24" t="inlineStr">
        <is>
          <t>2026-10-16</t>
        </is>
      </c>
    </row>
    <row r="180">
      <c r="A180" s="24" t="inlineStr">
        <is>
          <t>League One</t>
        </is>
      </c>
      <c r="B180" s="24" t="inlineStr">
        <is>
          <t>Stevenage</t>
        </is>
      </c>
      <c r="C180" s="24" t="inlineStr">
        <is>
          <t>title</t>
        </is>
      </c>
      <c r="D180" s="24" t="inlineStr">
        <is>
          <t>66/1</t>
        </is>
      </c>
      <c r="E180" s="33" t="n">
        <v>67</v>
      </c>
      <c r="F180" s="31" t="n">
        <v>0.01243262229406924</v>
      </c>
      <c r="G180" s="31" t="n">
        <v>0.0176243320966863</v>
      </c>
      <c r="H180" s="32" t="n">
        <v>-0.005191709802617064</v>
      </c>
      <c r="I180" s="31" t="n">
        <v>0.0051</v>
      </c>
      <c r="J180" s="31" t="n">
        <v>0.008766311147034619</v>
      </c>
      <c r="K180" s="32" t="n">
        <v>-0.007332622294069236</v>
      </c>
      <c r="L180" s="35" t="n">
        <v>-0.6583</v>
      </c>
      <c r="M180" s="35" t="n">
        <v>-0.4126571531486805</v>
      </c>
      <c r="N180" s="33" t="n">
        <v>196.078431372549</v>
      </c>
      <c r="O180" s="31" t="n">
        <v>0</v>
      </c>
      <c r="P180" s="24" t="inlineStr"/>
      <c r="Q180" s="24" t="inlineStr">
        <is>
          <t>2026-10-22</t>
        </is>
      </c>
    </row>
    <row r="181">
      <c r="A181" s="24" t="inlineStr">
        <is>
          <t>Premier League</t>
        </is>
      </c>
      <c r="B181" s="24" t="inlineStr">
        <is>
          <t>Crystal Palace</t>
        </is>
      </c>
      <c r="C181" s="24" t="inlineStr">
        <is>
          <t>top4</t>
        </is>
      </c>
      <c r="D181" s="24" t="inlineStr">
        <is>
          <t>100/1</t>
        </is>
      </c>
      <c r="E181" s="33" t="n">
        <v>101</v>
      </c>
      <c r="F181" s="31" t="n">
        <v>0.008969167327101613</v>
      </c>
      <c r="G181" s="31" t="n">
        <v>0.0259265832720011</v>
      </c>
      <c r="H181" s="32" t="n">
        <v>-0.01695741594489949</v>
      </c>
      <c r="I181" s="31" t="n">
        <v>0.0015</v>
      </c>
      <c r="J181" s="31" t="n">
        <v>0.005234583663550806</v>
      </c>
      <c r="K181" s="32" t="n">
        <v>-0.007469167327101614</v>
      </c>
      <c r="L181" s="35" t="n">
        <v>-0.8485</v>
      </c>
      <c r="M181" s="35" t="n">
        <v>-0.4713070499813685</v>
      </c>
      <c r="N181" s="33" t="n">
        <v>666.6666666666666</v>
      </c>
      <c r="O181" s="31" t="n">
        <v>0</v>
      </c>
      <c r="P181" s="24" t="inlineStr"/>
      <c r="Q181" s="24" t="inlineStr">
        <is>
          <t>2026-10-22</t>
        </is>
      </c>
    </row>
    <row r="182">
      <c r="A182" s="24" t="inlineStr">
        <is>
          <t>League One</t>
        </is>
      </c>
      <c r="B182" s="24" t="inlineStr">
        <is>
          <t>Leyton Orient</t>
        </is>
      </c>
      <c r="C182" s="24" t="inlineStr">
        <is>
          <t>title</t>
        </is>
      </c>
      <c r="D182" s="24" t="inlineStr">
        <is>
          <t>100/1</t>
        </is>
      </c>
      <c r="E182" s="33" t="n">
        <v>101</v>
      </c>
      <c r="F182" s="31" t="n">
        <v>0.008247383105966722</v>
      </c>
      <c r="G182" s="31" t="n">
        <v>0.0176243320966863</v>
      </c>
      <c r="H182" s="32" t="n">
        <v>-0.009376948990719579</v>
      </c>
      <c r="I182" s="31" t="n">
        <v>0.0007</v>
      </c>
      <c r="J182" s="31" t="n">
        <v>0.004473691552983361</v>
      </c>
      <c r="K182" s="32" t="n">
        <v>-0.007547383105966722</v>
      </c>
      <c r="L182" s="35" t="n">
        <v>-0.9293</v>
      </c>
      <c r="M182" s="35" t="n">
        <v>-0.5481571531486806</v>
      </c>
      <c r="N182" s="33" t="n">
        <v>1428.571428571429</v>
      </c>
      <c r="O182" s="31" t="n">
        <v>0</v>
      </c>
      <c r="P182" s="24" t="inlineStr"/>
      <c r="Q182" s="24" t="inlineStr">
        <is>
          <t>2026-10-22</t>
        </is>
      </c>
    </row>
    <row r="183">
      <c r="A183" s="24" t="inlineStr">
        <is>
          <t>League Two</t>
        </is>
      </c>
      <c r="B183" s="24" t="inlineStr">
        <is>
          <t>Crewe</t>
        </is>
      </c>
      <c r="C183" s="24" t="inlineStr">
        <is>
          <t>title</t>
        </is>
      </c>
      <c r="D183" s="24" t="inlineStr">
        <is>
          <t>20/1</t>
        </is>
      </c>
      <c r="E183" s="33" t="n">
        <v>21</v>
      </c>
      <c r="F183" s="31" t="n">
        <v>0.03937799960297127</v>
      </c>
      <c r="G183" s="31" t="n">
        <v>0.0273800155753122</v>
      </c>
      <c r="H183" s="32" t="n">
        <v>0.01199798402765907</v>
      </c>
      <c r="I183" s="31" t="n">
        <v>0.0318</v>
      </c>
      <c r="J183" s="31" t="n">
        <v>0.03558899980148564</v>
      </c>
      <c r="K183" s="32" t="n">
        <v>-0.007577999602971272</v>
      </c>
      <c r="L183" s="35" t="n">
        <v>-0.3321999999999999</v>
      </c>
      <c r="M183" s="35" t="n">
        <v>-0.2526310041688016</v>
      </c>
      <c r="N183" s="33" t="n">
        <v>31.44654088050314</v>
      </c>
      <c r="O183" s="31" t="n">
        <v>0</v>
      </c>
      <c r="P183" s="24" t="inlineStr"/>
      <c r="Q183" s="24" t="inlineStr">
        <is>
          <t>2026-10-22</t>
        </is>
      </c>
    </row>
    <row r="184">
      <c r="A184" s="24" t="inlineStr">
        <is>
          <t>League One</t>
        </is>
      </c>
      <c r="B184" s="24" t="inlineStr">
        <is>
          <t>Huddersfield</t>
        </is>
      </c>
      <c r="C184" s="24" t="inlineStr">
        <is>
          <t>relegation</t>
        </is>
      </c>
      <c r="D184" s="24" t="inlineStr">
        <is>
          <t>100/1</t>
        </is>
      </c>
      <c r="E184" s="33" t="n">
        <v>101</v>
      </c>
      <c r="F184" s="31" t="n">
        <v>0.008795552244918159</v>
      </c>
      <c r="G184" s="31" t="n">
        <v>0.0565248537157985</v>
      </c>
      <c r="H184" s="32" t="n">
        <v>-0.04772930147088034</v>
      </c>
      <c r="I184" s="31" t="n">
        <v>0.0012</v>
      </c>
      <c r="J184" s="31" t="n">
        <v>0.004997776122459079</v>
      </c>
      <c r="K184" s="32" t="n">
        <v>-0.007595552244918159</v>
      </c>
      <c r="L184" s="35" t="n">
        <v>-0.8788</v>
      </c>
      <c r="M184" s="35" t="n">
        <v>-0.495224611631633</v>
      </c>
      <c r="N184" s="33" t="n">
        <v>833.3333333333334</v>
      </c>
      <c r="O184" s="31" t="n">
        <v>0</v>
      </c>
      <c r="P184" s="24" t="inlineStr"/>
      <c r="Q184" s="24" t="inlineStr">
        <is>
          <t>2026-10-22</t>
        </is>
      </c>
    </row>
    <row r="185">
      <c r="A185" s="24" t="inlineStr">
        <is>
          <t>Premier League</t>
        </is>
      </c>
      <c r="B185" s="24" t="inlineStr">
        <is>
          <t>Fulham</t>
        </is>
      </c>
      <c r="C185" s="24" t="inlineStr">
        <is>
          <t>top4</t>
        </is>
      </c>
      <c r="D185" s="24" t="inlineStr">
        <is>
          <t>100/1</t>
        </is>
      </c>
      <c r="E185" s="33" t="n">
        <v>101</v>
      </c>
      <c r="F185" s="31" t="n">
        <v>0.008969167327101613</v>
      </c>
      <c r="G185" s="31" t="n">
        <v>0.0259265832720011</v>
      </c>
      <c r="H185" s="32" t="n">
        <v>-0.01695741594489949</v>
      </c>
      <c r="I185" s="31" t="n">
        <v>0.0013</v>
      </c>
      <c r="J185" s="31" t="n">
        <v>0.005134583663550806</v>
      </c>
      <c r="K185" s="32" t="n">
        <v>-0.007669167327101613</v>
      </c>
      <c r="L185" s="35" t="n">
        <v>-0.8687</v>
      </c>
      <c r="M185" s="35" t="n">
        <v>-0.4814070499813686</v>
      </c>
      <c r="N185" s="33" t="n">
        <v>769.2307692307693</v>
      </c>
      <c r="O185" s="31" t="n">
        <v>0</v>
      </c>
      <c r="P185" s="24" t="inlineStr"/>
      <c r="Q185" s="24" t="inlineStr">
        <is>
          <t>2026-10-22</t>
        </is>
      </c>
    </row>
    <row r="186">
      <c r="A186" s="24" t="inlineStr">
        <is>
          <t>League One</t>
        </is>
      </c>
      <c r="B186" s="24" t="inlineStr">
        <is>
          <t>MK Dons</t>
        </is>
      </c>
      <c r="C186" s="24" t="inlineStr">
        <is>
          <t>title</t>
        </is>
      </c>
      <c r="D186" s="24" t="inlineStr">
        <is>
          <t>66/1</t>
        </is>
      </c>
      <c r="E186" s="33" t="n">
        <v>67</v>
      </c>
      <c r="F186" s="31" t="n">
        <v>0.01243262229406924</v>
      </c>
      <c r="G186" s="31" t="n">
        <v>0.0481731743976093</v>
      </c>
      <c r="H186" s="32" t="n">
        <v>-0.03574055210354006</v>
      </c>
      <c r="I186" s="31" t="n">
        <v>0.0047</v>
      </c>
      <c r="J186" s="31" t="n">
        <v>0.008566311147034619</v>
      </c>
      <c r="K186" s="32" t="n">
        <v>-0.007732622294069237</v>
      </c>
      <c r="L186" s="35" t="n">
        <v>-0.6851</v>
      </c>
      <c r="M186" s="35" t="n">
        <v>-0.4260571531486805</v>
      </c>
      <c r="N186" s="33" t="n">
        <v>212.7659574468085</v>
      </c>
      <c r="O186" s="31" t="n">
        <v>0</v>
      </c>
      <c r="P186" s="24" t="inlineStr"/>
      <c r="Q186" s="24" t="inlineStr">
        <is>
          <t>2026-10-22</t>
        </is>
      </c>
    </row>
    <row r="187">
      <c r="A187" s="24" t="inlineStr">
        <is>
          <t>League One</t>
        </is>
      </c>
      <c r="B187" s="24" t="inlineStr">
        <is>
          <t>Stevenage</t>
        </is>
      </c>
      <c r="C187" s="24" t="inlineStr">
        <is>
          <t>promotion</t>
        </is>
      </c>
      <c r="D187" s="24" t="inlineStr">
        <is>
          <t>18/1</t>
        </is>
      </c>
      <c r="E187" s="33" t="n">
        <v>19</v>
      </c>
      <c r="F187" s="31" t="n">
        <v>0.04570539131889795</v>
      </c>
      <c r="G187" s="31" t="n">
        <v>0.08141790781817369</v>
      </c>
      <c r="H187" s="32" t="n">
        <v>-0.03571251649927575</v>
      </c>
      <c r="I187" s="31" t="n">
        <v>0.0379</v>
      </c>
      <c r="J187" s="31" t="n">
        <v>0.04180269565944898</v>
      </c>
      <c r="K187" s="32" t="n">
        <v>-0.007805391318897945</v>
      </c>
      <c r="L187" s="35" t="n">
        <v>-0.2798999999999999</v>
      </c>
      <c r="M187" s="35" t="n">
        <v>-0.2057487824704695</v>
      </c>
      <c r="N187" s="33" t="n">
        <v>26.38522427440633</v>
      </c>
      <c r="O187" s="31" t="n">
        <v>0</v>
      </c>
      <c r="P187" s="24" t="inlineStr"/>
      <c r="Q187" s="24" t="inlineStr">
        <is>
          <t>2026-10-22</t>
        </is>
      </c>
    </row>
    <row r="188">
      <c r="A188" s="24" t="inlineStr">
        <is>
          <t>League One</t>
        </is>
      </c>
      <c r="B188" s="24" t="inlineStr">
        <is>
          <t>Bromley</t>
        </is>
      </c>
      <c r="C188" s="24" t="inlineStr">
        <is>
          <t>promotion</t>
        </is>
      </c>
      <c r="D188" s="24" t="inlineStr">
        <is>
          <t>100/1</t>
        </is>
      </c>
      <c r="E188" s="33" t="n">
        <v>101</v>
      </c>
      <c r="F188" s="31" t="n">
        <v>0.008598043911475853</v>
      </c>
      <c r="G188" s="31" t="n">
        <v>0.0313145799300668</v>
      </c>
      <c r="H188" s="32" t="n">
        <v>-0.02271653601859095</v>
      </c>
      <c r="I188" s="31" t="n">
        <v>0.0003</v>
      </c>
      <c r="J188" s="31" t="n">
        <v>0.004449021955737926</v>
      </c>
      <c r="K188" s="32" t="n">
        <v>-0.008298043911475853</v>
      </c>
      <c r="L188" s="35" t="n">
        <v>-0.9697</v>
      </c>
      <c r="M188" s="35" t="n">
        <v>-0.5506487824704694</v>
      </c>
      <c r="N188" s="33" t="n">
        <v>3333.333333333333</v>
      </c>
      <c r="O188" s="31" t="n">
        <v>0</v>
      </c>
      <c r="P188" s="24" t="inlineStr"/>
      <c r="Q188" s="24" t="inlineStr">
        <is>
          <t>2026-10-22</t>
        </is>
      </c>
    </row>
    <row r="189">
      <c r="A189" s="24" t="inlineStr">
        <is>
          <t>Championship</t>
        </is>
      </c>
      <c r="B189" s="24" t="inlineStr">
        <is>
          <t>Derby</t>
        </is>
      </c>
      <c r="C189" s="24" t="inlineStr">
        <is>
          <t>promotion</t>
        </is>
      </c>
      <c r="D189" s="24" t="inlineStr">
        <is>
          <t>80/1</t>
        </is>
      </c>
      <c r="E189" s="33" t="n">
        <v>81</v>
      </c>
      <c r="F189" s="31" t="n">
        <v>0.01120319229161913</v>
      </c>
      <c r="G189" s="31" t="n">
        <v>0.0964160055900327</v>
      </c>
      <c r="H189" s="32" t="n">
        <v>-0.08521281329841357</v>
      </c>
      <c r="I189" s="31" t="n">
        <v>0.00285</v>
      </c>
      <c r="J189" s="31" t="n">
        <v>0.007026596145809565</v>
      </c>
      <c r="K189" s="32" t="n">
        <v>-0.00835319229161913</v>
      </c>
      <c r="L189" s="35" t="n">
        <v>-0.76915</v>
      </c>
      <c r="M189" s="35" t="n">
        <v>-0.4308457121894252</v>
      </c>
      <c r="N189" s="33" t="n">
        <v>350.8771929824561</v>
      </c>
      <c r="O189" s="31" t="n">
        <v>0</v>
      </c>
      <c r="P189" s="24" t="inlineStr"/>
      <c r="Q189" s="24" t="inlineStr">
        <is>
          <t>2026-10-16</t>
        </is>
      </c>
    </row>
    <row r="190">
      <c r="A190" s="24" t="inlineStr">
        <is>
          <t>League One</t>
        </is>
      </c>
      <c r="B190" s="24" t="inlineStr">
        <is>
          <t>Wycombe</t>
        </is>
      </c>
      <c r="C190" s="24" t="inlineStr">
        <is>
          <t>title</t>
        </is>
      </c>
      <c r="D190" s="24" t="inlineStr">
        <is>
          <t>50/1</t>
        </is>
      </c>
      <c r="E190" s="33" t="n">
        <v>51</v>
      </c>
      <c r="F190" s="31" t="n">
        <v>0.0163330528176988</v>
      </c>
      <c r="G190" s="31" t="n">
        <v>0.0380314534717968</v>
      </c>
      <c r="H190" s="32" t="n">
        <v>-0.021698400654098</v>
      </c>
      <c r="I190" s="31" t="n">
        <v>0.007900000000000001</v>
      </c>
      <c r="J190" s="31" t="n">
        <v>0.0121165264088494</v>
      </c>
      <c r="K190" s="32" t="n">
        <v>-0.008433052817698801</v>
      </c>
      <c r="L190" s="35" t="n">
        <v>-0.5971</v>
      </c>
      <c r="M190" s="35" t="n">
        <v>-0.3820571531486805</v>
      </c>
      <c r="N190" s="33" t="n">
        <v>126.5822784810127</v>
      </c>
      <c r="O190" s="31" t="n">
        <v>0</v>
      </c>
      <c r="P190" s="24" t="inlineStr"/>
      <c r="Q190" s="24" t="inlineStr">
        <is>
          <t>2026-10-22</t>
        </is>
      </c>
    </row>
    <row r="191">
      <c r="A191" s="24" t="inlineStr">
        <is>
          <t>Championship</t>
        </is>
      </c>
      <c r="B191" s="24" t="inlineStr">
        <is>
          <t>Millwall</t>
        </is>
      </c>
      <c r="C191" s="24" t="inlineStr">
        <is>
          <t>title</t>
        </is>
      </c>
      <c r="D191" s="24" t="inlineStr">
        <is>
          <t>50/1</t>
        </is>
      </c>
      <c r="E191" s="33" t="n">
        <v>51</v>
      </c>
      <c r="F191" s="31" t="n">
        <v>0.01622125952864242</v>
      </c>
      <c r="G191" s="31" t="n">
        <v>0.0287149782233325</v>
      </c>
      <c r="H191" s="32" t="n">
        <v>-0.01249371869469008</v>
      </c>
      <c r="I191" s="31" t="n">
        <v>0.0074</v>
      </c>
      <c r="J191" s="31" t="n">
        <v>0.01181062976432121</v>
      </c>
      <c r="K191" s="32" t="n">
        <v>-0.008821259528642423</v>
      </c>
      <c r="L191" s="35" t="n">
        <v>-0.6226</v>
      </c>
      <c r="M191" s="35" t="n">
        <v>-0.3976578820196182</v>
      </c>
      <c r="N191" s="33" t="n">
        <v>135.1351351351351</v>
      </c>
      <c r="O191" s="31" t="n">
        <v>0</v>
      </c>
      <c r="P191" s="24" t="inlineStr"/>
      <c r="Q191" s="24" t="inlineStr">
        <is>
          <t>2026-10-16</t>
        </is>
      </c>
    </row>
    <row r="192">
      <c r="A192" s="24" t="inlineStr">
        <is>
          <t>Premier League</t>
        </is>
      </c>
      <c r="B192" s="24" t="inlineStr">
        <is>
          <t>Liverpool</t>
        </is>
      </c>
      <c r="C192" s="24" t="inlineStr">
        <is>
          <t>title</t>
        </is>
      </c>
      <c r="D192" s="24" t="inlineStr">
        <is>
          <t>20/1</t>
        </is>
      </c>
      <c r="E192" s="33" t="n">
        <v>21</v>
      </c>
      <c r="F192" s="31" t="n">
        <v>0.04288814715228573</v>
      </c>
      <c r="G192" s="31" t="n">
        <v>0.1311762627014928</v>
      </c>
      <c r="H192" s="32" t="n">
        <v>-0.08828811554920707</v>
      </c>
      <c r="I192" s="31" t="n">
        <v>0.034</v>
      </c>
      <c r="J192" s="31" t="n">
        <v>0.03844407357614286</v>
      </c>
      <c r="K192" s="32" t="n">
        <v>-0.008888147152285725</v>
      </c>
      <c r="L192" s="35" t="n">
        <v>-0.2859999999999999</v>
      </c>
      <c r="M192" s="35" t="n">
        <v>-0.1926744549009999</v>
      </c>
      <c r="N192" s="33" t="n">
        <v>29.41176470588235</v>
      </c>
      <c r="O192" s="31" t="n">
        <v>0</v>
      </c>
      <c r="P192" s="24" t="inlineStr"/>
      <c r="Q192" s="24" t="inlineStr">
        <is>
          <t>2026-10-22</t>
        </is>
      </c>
    </row>
    <row r="193">
      <c r="A193" s="24" t="inlineStr">
        <is>
          <t>Championship</t>
        </is>
      </c>
      <c r="B193" s="24" t="inlineStr">
        <is>
          <t>QPR</t>
        </is>
      </c>
      <c r="C193" s="24" t="inlineStr">
        <is>
          <t>relegation</t>
        </is>
      </c>
      <c r="D193" s="24" t="inlineStr">
        <is>
          <t>20/1</t>
        </is>
      </c>
      <c r="E193" s="33" t="n">
        <v>21</v>
      </c>
      <c r="F193" s="31" t="n">
        <v>0.04139253752676615</v>
      </c>
      <c r="G193" s="31" t="n">
        <v>0.1248406465478623</v>
      </c>
      <c r="H193" s="32" t="n">
        <v>-0.08344810902109615</v>
      </c>
      <c r="I193" s="31" t="n">
        <v>0.0322</v>
      </c>
      <c r="J193" s="31" t="n">
        <v>0.03679626876338307</v>
      </c>
      <c r="K193" s="32" t="n">
        <v>-0.009192537526766152</v>
      </c>
      <c r="L193" s="35" t="n">
        <v>-0.3238</v>
      </c>
      <c r="M193" s="35" t="n">
        <v>-0.2272783559689555</v>
      </c>
      <c r="N193" s="33" t="n">
        <v>31.05590062111801</v>
      </c>
      <c r="O193" s="31" t="n">
        <v>0</v>
      </c>
      <c r="P193" s="24" t="inlineStr"/>
      <c r="Q193" s="24" t="inlineStr">
        <is>
          <t>2026-10-08</t>
        </is>
      </c>
    </row>
    <row r="194">
      <c r="A194" s="24" t="inlineStr">
        <is>
          <t>League Two</t>
        </is>
      </c>
      <c r="B194" s="24" t="inlineStr">
        <is>
          <t>Northampton</t>
        </is>
      </c>
      <c r="C194" s="24" t="inlineStr">
        <is>
          <t>title</t>
        </is>
      </c>
      <c r="D194" s="24" t="inlineStr">
        <is>
          <t>66/1</t>
        </is>
      </c>
      <c r="E194" s="33" t="n">
        <v>67</v>
      </c>
      <c r="F194" s="31" t="n">
        <v>0.01234235808451338</v>
      </c>
      <c r="G194" s="31" t="n">
        <v>0.0309513219547008</v>
      </c>
      <c r="H194" s="32" t="n">
        <v>-0.01860896387018742</v>
      </c>
      <c r="I194" s="31" t="n">
        <v>0.0031</v>
      </c>
      <c r="J194" s="31" t="n">
        <v>0.007721179042256692</v>
      </c>
      <c r="K194" s="32" t="n">
        <v>-0.009242358084513383</v>
      </c>
      <c r="L194" s="35" t="n">
        <v>-0.7923</v>
      </c>
      <c r="M194" s="35" t="n">
        <v>-0.4826810041688017</v>
      </c>
      <c r="N194" s="33" t="n">
        <v>322.5806451612903</v>
      </c>
      <c r="O194" s="31" t="n">
        <v>0</v>
      </c>
      <c r="P194" s="24" t="inlineStr"/>
      <c r="Q194" s="24" t="inlineStr">
        <is>
          <t>2026-10-22</t>
        </is>
      </c>
    </row>
    <row r="195">
      <c r="A195" s="24" t="inlineStr">
        <is>
          <t>League One</t>
        </is>
      </c>
      <c r="B195" s="24" t="inlineStr">
        <is>
          <t>MK Dons</t>
        </is>
      </c>
      <c r="C195" s="24" t="inlineStr">
        <is>
          <t>promotion</t>
        </is>
      </c>
      <c r="D195" s="24" t="inlineStr">
        <is>
          <t>16/1</t>
        </is>
      </c>
      <c r="E195" s="33" t="n">
        <v>17</v>
      </c>
      <c r="F195" s="31" t="n">
        <v>0.05108249617994477</v>
      </c>
      <c r="G195" s="31" t="n">
        <v>0.1480325596694068</v>
      </c>
      <c r="H195" s="32" t="n">
        <v>-0.09695006348946202</v>
      </c>
      <c r="I195" s="31" t="n">
        <v>0.041825</v>
      </c>
      <c r="J195" s="31" t="n">
        <v>0.04645374808997239</v>
      </c>
      <c r="K195" s="32" t="n">
        <v>-0.009257496179944771</v>
      </c>
      <c r="L195" s="35" t="n">
        <v>-0.288975</v>
      </c>
      <c r="M195" s="35" t="n">
        <v>-0.2102862824704694</v>
      </c>
      <c r="N195" s="33" t="n">
        <v>23.90914524805738</v>
      </c>
      <c r="O195" s="31" t="n">
        <v>0</v>
      </c>
      <c r="P195" s="24" t="inlineStr"/>
      <c r="Q195" s="24" t="inlineStr">
        <is>
          <t>2026-10-22</t>
        </is>
      </c>
    </row>
    <row r="196">
      <c r="A196" s="24" t="inlineStr">
        <is>
          <t>League Two</t>
        </is>
      </c>
      <c r="B196" s="24" t="inlineStr">
        <is>
          <t>Rotherham</t>
        </is>
      </c>
      <c r="C196" s="24" t="inlineStr">
        <is>
          <t>top6</t>
        </is>
      </c>
      <c r="D196" s="24" t="inlineStr">
        <is>
          <t>5/1</t>
        </is>
      </c>
      <c r="E196" s="33" t="n">
        <v>6</v>
      </c>
      <c r="F196" s="31" t="n">
        <v>0.1543086746790286</v>
      </c>
      <c r="G196" s="31" t="n"/>
      <c r="H196" s="32" t="n"/>
      <c r="I196" s="31" t="n">
        <v>0.145</v>
      </c>
      <c r="J196" s="31" t="n">
        <v>0.1496543373395143</v>
      </c>
      <c r="K196" s="32" t="n">
        <v>-0.009308674679028656</v>
      </c>
      <c r="L196" s="35" t="n">
        <v>-0.1300000000000001</v>
      </c>
      <c r="M196" s="35" t="n">
        <v>-0.102073975962914</v>
      </c>
      <c r="N196" s="33" t="n">
        <v>6.896551724137931</v>
      </c>
      <c r="O196" s="31" t="n">
        <v>0</v>
      </c>
      <c r="P196" s="24" t="inlineStr"/>
      <c r="Q196" s="24" t="inlineStr">
        <is>
          <t>2026-10-22</t>
        </is>
      </c>
    </row>
    <row r="197">
      <c r="A197" s="24" t="inlineStr">
        <is>
          <t>League Two</t>
        </is>
      </c>
      <c r="B197" s="24" t="inlineStr">
        <is>
          <t>Fleetwood</t>
        </is>
      </c>
      <c r="C197" s="24" t="inlineStr">
        <is>
          <t>title</t>
        </is>
      </c>
      <c r="D197" s="24" t="inlineStr">
        <is>
          <t>80/1</t>
        </is>
      </c>
      <c r="E197" s="33" t="n">
        <v>81</v>
      </c>
      <c r="F197" s="31" t="n">
        <v>0.01020911100817774</v>
      </c>
      <c r="G197" s="31" t="n">
        <v>0.0173629367062956</v>
      </c>
      <c r="H197" s="32" t="n">
        <v>-0.007153825698117865</v>
      </c>
      <c r="I197" s="31" t="n">
        <v>0.0009</v>
      </c>
      <c r="J197" s="31" t="n">
        <v>0.005554555504088868</v>
      </c>
      <c r="K197" s="32" t="n">
        <v>-0.009309111008177736</v>
      </c>
      <c r="L197" s="35" t="n">
        <v>-0.9271</v>
      </c>
      <c r="M197" s="35" t="n">
        <v>-0.5500810041688017</v>
      </c>
      <c r="N197" s="33" t="n">
        <v>1111.111111111111</v>
      </c>
      <c r="O197" s="31" t="n">
        <v>0</v>
      </c>
      <c r="P197" s="24" t="inlineStr"/>
      <c r="Q197" s="24" t="inlineStr">
        <is>
          <t>2026-10-22</t>
        </is>
      </c>
    </row>
    <row r="198">
      <c r="A198" s="24" t="inlineStr">
        <is>
          <t>League Two</t>
        </is>
      </c>
      <c r="B198" s="24" t="inlineStr">
        <is>
          <t>Cheltenham</t>
        </is>
      </c>
      <c r="C198" s="24" t="inlineStr">
        <is>
          <t>title</t>
        </is>
      </c>
      <c r="D198" s="24" t="inlineStr">
        <is>
          <t>66/1</t>
        </is>
      </c>
      <c r="E198" s="33" t="n">
        <v>67</v>
      </c>
      <c r="F198" s="31" t="n">
        <v>0.01234235808451338</v>
      </c>
      <c r="G198" s="31" t="n">
        <v>0.0139584393129043</v>
      </c>
      <c r="H198" s="32" t="n">
        <v>-0.001616081228390916</v>
      </c>
      <c r="I198" s="31" t="n">
        <v>0.0029</v>
      </c>
      <c r="J198" s="31" t="n">
        <v>0.007621179042256692</v>
      </c>
      <c r="K198" s="32" t="n">
        <v>-0.009442358084513384</v>
      </c>
      <c r="L198" s="35" t="n">
        <v>-0.8057000000000001</v>
      </c>
      <c r="M198" s="35" t="n">
        <v>-0.4893810041688017</v>
      </c>
      <c r="N198" s="33" t="n">
        <v>344.8275862068966</v>
      </c>
      <c r="O198" s="31" t="n">
        <v>0</v>
      </c>
      <c r="P198" s="24" t="inlineStr"/>
      <c r="Q198" s="24" t="inlineStr">
        <is>
          <t>2026-10-22</t>
        </is>
      </c>
    </row>
    <row r="199">
      <c r="A199" s="24" t="inlineStr">
        <is>
          <t>League Two</t>
        </is>
      </c>
      <c r="B199" s="24" t="inlineStr">
        <is>
          <t>Tranmere</t>
        </is>
      </c>
      <c r="C199" s="24" t="inlineStr">
        <is>
          <t>promotion</t>
        </is>
      </c>
      <c r="D199" s="24" t="inlineStr">
        <is>
          <t>20/1</t>
        </is>
      </c>
      <c r="E199" s="33" t="n">
        <v>21</v>
      </c>
      <c r="F199" s="31" t="n">
        <v>0.04352824548571145</v>
      </c>
      <c r="G199" s="31" t="n">
        <v>0.0838213280745965</v>
      </c>
      <c r="H199" s="32" t="n">
        <v>-0.04029308258888505</v>
      </c>
      <c r="I199" s="31" t="n">
        <v>0.034025</v>
      </c>
      <c r="J199" s="31" t="n">
        <v>0.03877662274285573</v>
      </c>
      <c r="K199" s="32" t="n">
        <v>-0.009503245485711451</v>
      </c>
      <c r="L199" s="35" t="n">
        <v>-0.285475</v>
      </c>
      <c r="M199" s="35" t="n">
        <v>-0.1856909224000298</v>
      </c>
      <c r="N199" s="33" t="n">
        <v>29.39015429831007</v>
      </c>
      <c r="O199" s="31" t="n">
        <v>0</v>
      </c>
      <c r="P199" s="24" t="inlineStr"/>
      <c r="Q199" s="24" t="inlineStr">
        <is>
          <t>2026-10-22</t>
        </is>
      </c>
    </row>
    <row r="200">
      <c r="A200" s="24" t="inlineStr">
        <is>
          <t>League Two</t>
        </is>
      </c>
      <c r="B200" s="24" t="inlineStr">
        <is>
          <t>Newport</t>
        </is>
      </c>
      <c r="C200" s="24" t="inlineStr">
        <is>
          <t>top6</t>
        </is>
      </c>
      <c r="D200" s="24" t="inlineStr">
        <is>
          <t>20/1</t>
        </is>
      </c>
      <c r="E200" s="33" t="n">
        <v>21</v>
      </c>
      <c r="F200" s="31" t="n">
        <v>0.04408819276543675</v>
      </c>
      <c r="G200" s="31" t="n"/>
      <c r="H200" s="32" t="n"/>
      <c r="I200" s="31" t="n">
        <v>0.0345</v>
      </c>
      <c r="J200" s="31" t="n">
        <v>0.03929409638271838</v>
      </c>
      <c r="K200" s="32" t="n">
        <v>-0.009588192765436751</v>
      </c>
      <c r="L200" s="35" t="n">
        <v>-0.2755</v>
      </c>
      <c r="M200" s="35" t="n">
        <v>-0.1748239759629141</v>
      </c>
      <c r="N200" s="33" t="n">
        <v>28.98550724637681</v>
      </c>
      <c r="O200" s="31" t="n">
        <v>0</v>
      </c>
      <c r="P200" s="24" t="inlineStr"/>
      <c r="Q200" s="24" t="inlineStr">
        <is>
          <t>2026-10-22</t>
        </is>
      </c>
    </row>
    <row r="201">
      <c r="A201" s="24" t="inlineStr">
        <is>
          <t>Championship</t>
        </is>
      </c>
      <c r="B201" s="24" t="inlineStr">
        <is>
          <t>Bristol City</t>
        </is>
      </c>
      <c r="C201" s="24" t="inlineStr">
        <is>
          <t>promotion</t>
        </is>
      </c>
      <c r="D201" s="24" t="inlineStr">
        <is>
          <t>25/1</t>
        </is>
      </c>
      <c r="E201" s="33" t="n">
        <v>26</v>
      </c>
      <c r="F201" s="31" t="n">
        <v>0.03490225290850576</v>
      </c>
      <c r="G201" s="31" t="n">
        <v>0.07450327704684349</v>
      </c>
      <c r="H201" s="32" t="n">
        <v>-0.03960102413833774</v>
      </c>
      <c r="I201" s="31" t="n">
        <v>0.0253</v>
      </c>
      <c r="J201" s="31" t="n">
        <v>0.03010112645425288</v>
      </c>
      <c r="K201" s="32" t="n">
        <v>-0.009602252908505759</v>
      </c>
      <c r="L201" s="35" t="n">
        <v>-0.3422000000000001</v>
      </c>
      <c r="M201" s="35" t="n">
        <v>-0.2173707121894252</v>
      </c>
      <c r="N201" s="33" t="n">
        <v>39.52569169960474</v>
      </c>
      <c r="O201" s="31" t="n">
        <v>0</v>
      </c>
      <c r="P201" s="24" t="inlineStr"/>
      <c r="Q201" s="24" t="inlineStr">
        <is>
          <t>2026-10-16</t>
        </is>
      </c>
    </row>
    <row r="202">
      <c r="A202" s="24" t="inlineStr">
        <is>
          <t>League Two</t>
        </is>
      </c>
      <c r="B202" s="24" t="inlineStr">
        <is>
          <t>Rochdale</t>
        </is>
      </c>
      <c r="C202" s="24" t="inlineStr">
        <is>
          <t>promotion</t>
        </is>
      </c>
      <c r="D202" s="24" t="inlineStr">
        <is>
          <t>20/1</t>
        </is>
      </c>
      <c r="E202" s="33" t="n">
        <v>21</v>
      </c>
      <c r="F202" s="31" t="n">
        <v>0.04352824548571145</v>
      </c>
      <c r="G202" s="31" t="n">
        <v>0.1197447543922807</v>
      </c>
      <c r="H202" s="32" t="n">
        <v>-0.07621650890656925</v>
      </c>
      <c r="I202" s="31" t="n">
        <v>0.0339</v>
      </c>
      <c r="J202" s="31" t="n">
        <v>0.03871412274285572</v>
      </c>
      <c r="K202" s="32" t="n">
        <v>-0.009628245485711451</v>
      </c>
      <c r="L202" s="35" t="n">
        <v>-0.2881</v>
      </c>
      <c r="M202" s="35" t="n">
        <v>-0.1870034224000298</v>
      </c>
      <c r="N202" s="33" t="n">
        <v>29.49852507374631</v>
      </c>
      <c r="O202" s="31" t="n">
        <v>0</v>
      </c>
      <c r="P202" s="24" t="inlineStr"/>
      <c r="Q202" s="24" t="inlineStr">
        <is>
          <t>2026-10-22</t>
        </is>
      </c>
    </row>
    <row r="203">
      <c r="A203" s="24" t="inlineStr">
        <is>
          <t>Championship</t>
        </is>
      </c>
      <c r="B203" s="24" t="inlineStr">
        <is>
          <t>Cardiff</t>
        </is>
      </c>
      <c r="C203" s="24" t="inlineStr">
        <is>
          <t>promotion</t>
        </is>
      </c>
      <c r="D203" s="24" t="inlineStr">
        <is>
          <t>66/1</t>
        </is>
      </c>
      <c r="E203" s="33" t="n">
        <v>67</v>
      </c>
      <c r="F203" s="31" t="n">
        <v>0.01354415784509178</v>
      </c>
      <c r="G203" s="31" t="n">
        <v>0.0482080027950163</v>
      </c>
      <c r="H203" s="32" t="n">
        <v>-0.03466384494992452</v>
      </c>
      <c r="I203" s="31" t="n">
        <v>0.0039</v>
      </c>
      <c r="J203" s="31" t="n">
        <v>0.008722078922545892</v>
      </c>
      <c r="K203" s="32" t="n">
        <v>-0.009644157845091785</v>
      </c>
      <c r="L203" s="35" t="n">
        <v>-0.7387</v>
      </c>
      <c r="M203" s="35" t="n">
        <v>-0.4156207121894253</v>
      </c>
      <c r="N203" s="33" t="n">
        <v>256.4102564102564</v>
      </c>
      <c r="O203" s="31" t="n">
        <v>0</v>
      </c>
      <c r="P203" s="24" t="inlineStr"/>
      <c r="Q203" s="24" t="inlineStr">
        <is>
          <t>2026-10-16</t>
        </is>
      </c>
    </row>
    <row r="204">
      <c r="A204" s="24" t="inlineStr">
        <is>
          <t>League One</t>
        </is>
      </c>
      <c r="B204" s="24" t="inlineStr">
        <is>
          <t>Oxford</t>
        </is>
      </c>
      <c r="C204" s="24" t="inlineStr">
        <is>
          <t>title</t>
        </is>
      </c>
      <c r="D204" s="24" t="inlineStr">
        <is>
          <t>20/1</t>
        </is>
      </c>
      <c r="E204" s="33" t="n">
        <v>21</v>
      </c>
      <c r="F204" s="31" t="n">
        <v>0.03966598541441137</v>
      </c>
      <c r="G204" s="31" t="n">
        <v>0.0344094102840066</v>
      </c>
      <c r="H204" s="32" t="n">
        <v>0.005256575130404777</v>
      </c>
      <c r="I204" s="31" t="n">
        <v>0.0297</v>
      </c>
      <c r="J204" s="31" t="n">
        <v>0.03468299270720569</v>
      </c>
      <c r="K204" s="32" t="n">
        <v>-0.009965985414411373</v>
      </c>
      <c r="L204" s="35" t="n">
        <v>-0.3763</v>
      </c>
      <c r="M204" s="35" t="n">
        <v>-0.2716571531486806</v>
      </c>
      <c r="N204" s="33" t="n">
        <v>33.67003367003367</v>
      </c>
      <c r="O204" s="31" t="n">
        <v>0</v>
      </c>
      <c r="P204" s="24" t="inlineStr"/>
      <c r="Q204" s="24" t="inlineStr">
        <is>
          <t>2026-10-22</t>
        </is>
      </c>
    </row>
    <row r="205">
      <c r="A205" s="24" t="inlineStr">
        <is>
          <t>Championship</t>
        </is>
      </c>
      <c r="B205" s="24" t="inlineStr">
        <is>
          <t>Birmingham</t>
        </is>
      </c>
      <c r="C205" s="24" t="inlineStr">
        <is>
          <t>relegation</t>
        </is>
      </c>
      <c r="D205" s="24" t="inlineStr">
        <is>
          <t>80/1</t>
        </is>
      </c>
      <c r="E205" s="33" t="n">
        <v>81</v>
      </c>
      <c r="F205" s="31" t="n">
        <v>0.01073139861805048</v>
      </c>
      <c r="G205" s="31" t="n">
        <v>0.0197918098185635</v>
      </c>
      <c r="H205" s="32" t="n">
        <v>-0.009060411200513015</v>
      </c>
      <c r="I205" s="31" t="n">
        <v>0.0005999999999999999</v>
      </c>
      <c r="J205" s="31" t="n">
        <v>0.005665699309025242</v>
      </c>
      <c r="K205" s="32" t="n">
        <v>-0.01013139861805048</v>
      </c>
      <c r="L205" s="35" t="n">
        <v>-0.9514</v>
      </c>
      <c r="M205" s="35" t="n">
        <v>-0.5410783559689554</v>
      </c>
      <c r="N205" s="33" t="n">
        <v>1666.666666666667</v>
      </c>
      <c r="O205" s="31" t="n">
        <v>0</v>
      </c>
      <c r="P205" s="24" t="inlineStr"/>
      <c r="Q205" s="24" t="inlineStr">
        <is>
          <t>2026-10-08</t>
        </is>
      </c>
    </row>
    <row r="206">
      <c r="A206" s="24" t="inlineStr">
        <is>
          <t>Championship</t>
        </is>
      </c>
      <c r="B206" s="24" t="inlineStr">
        <is>
          <t>West Brom</t>
        </is>
      </c>
      <c r="C206" s="24" t="inlineStr">
        <is>
          <t>title</t>
        </is>
      </c>
      <c r="D206" s="24" t="inlineStr">
        <is>
          <t>33/1</t>
        </is>
      </c>
      <c r="E206" s="33" t="n">
        <v>34</v>
      </c>
      <c r="F206" s="31" t="n">
        <v>0.02433188929296364</v>
      </c>
      <c r="G206" s="31" t="n">
        <v>0.0182094983855279</v>
      </c>
      <c r="H206" s="32" t="n">
        <v>0.00612239090743574</v>
      </c>
      <c r="I206" s="31" t="n">
        <v>0.0142</v>
      </c>
      <c r="J206" s="31" t="n">
        <v>0.01926594464648182</v>
      </c>
      <c r="K206" s="32" t="n">
        <v>-0.01013188929296364</v>
      </c>
      <c r="L206" s="35" t="n">
        <v>-0.5172</v>
      </c>
      <c r="M206" s="35" t="n">
        <v>-0.3449578820196182</v>
      </c>
      <c r="N206" s="33" t="n">
        <v>70.4225352112676</v>
      </c>
      <c r="O206" s="31" t="n">
        <v>0</v>
      </c>
      <c r="P206" s="24" t="inlineStr"/>
      <c r="Q206" s="24" t="inlineStr">
        <is>
          <t>2026-10-16</t>
        </is>
      </c>
    </row>
    <row r="207">
      <c r="A207" s="24" t="inlineStr">
        <is>
          <t>Championship</t>
        </is>
      </c>
      <c r="B207" s="24" t="inlineStr">
        <is>
          <t>Lincoln</t>
        </is>
      </c>
      <c r="C207" s="24" t="inlineStr">
        <is>
          <t>promotion</t>
        </is>
      </c>
      <c r="D207" s="24" t="inlineStr">
        <is>
          <t>80/1</t>
        </is>
      </c>
      <c r="E207" s="33" t="n">
        <v>81</v>
      </c>
      <c r="F207" s="31" t="n">
        <v>0.01120319229161913</v>
      </c>
      <c r="G207" s="31" t="n">
        <v>0.0282598637074234</v>
      </c>
      <c r="H207" s="32" t="n">
        <v>-0.01705667141580427</v>
      </c>
      <c r="I207" s="31" t="n">
        <v>0.00095</v>
      </c>
      <c r="J207" s="31" t="n">
        <v>0.006076596145809565</v>
      </c>
      <c r="K207" s="32" t="n">
        <v>-0.01025319229161913</v>
      </c>
      <c r="L207" s="35" t="n">
        <v>-0.92305</v>
      </c>
      <c r="M207" s="35" t="n">
        <v>-0.5077957121894252</v>
      </c>
      <c r="N207" s="33" t="n">
        <v>1052.631578947368</v>
      </c>
      <c r="O207" s="31" t="n">
        <v>0</v>
      </c>
      <c r="P207" s="24" t="inlineStr"/>
      <c r="Q207" s="24" t="inlineStr">
        <is>
          <t>2026-10-16</t>
        </is>
      </c>
    </row>
    <row r="208">
      <c r="A208" s="24" t="inlineStr">
        <is>
          <t>Championship</t>
        </is>
      </c>
      <c r="B208" s="24" t="inlineStr">
        <is>
          <t>West Brom</t>
        </is>
      </c>
      <c r="C208" s="24" t="inlineStr">
        <is>
          <t>relegation</t>
        </is>
      </c>
      <c r="D208" s="24" t="inlineStr">
        <is>
          <t>50/1</t>
        </is>
      </c>
      <c r="E208" s="33" t="n">
        <v>51</v>
      </c>
      <c r="F208" s="31" t="n">
        <v>0.01704398604043312</v>
      </c>
      <c r="G208" s="31" t="n">
        <v>0.0624203232739311</v>
      </c>
      <c r="H208" s="32" t="n">
        <v>-0.04537633723349797</v>
      </c>
      <c r="I208" s="31" t="n">
        <v>0.0066</v>
      </c>
      <c r="J208" s="31" t="n">
        <v>0.01182199302021656</v>
      </c>
      <c r="K208" s="32" t="n">
        <v>-0.01044398604043312</v>
      </c>
      <c r="L208" s="35" t="n">
        <v>-0.6634</v>
      </c>
      <c r="M208" s="35" t="n">
        <v>-0.3970783559689555</v>
      </c>
      <c r="N208" s="33" t="n">
        <v>151.5151515151515</v>
      </c>
      <c r="O208" s="31" t="n">
        <v>0</v>
      </c>
      <c r="P208" s="24" t="inlineStr"/>
      <c r="Q208" s="24" t="inlineStr">
        <is>
          <t>2026-10-08</t>
        </is>
      </c>
    </row>
    <row r="209">
      <c r="A209" s="24" t="inlineStr">
        <is>
          <t>League Two</t>
        </is>
      </c>
      <c r="B209" s="24" t="inlineStr">
        <is>
          <t>Gillingham</t>
        </is>
      </c>
      <c r="C209" s="24" t="inlineStr">
        <is>
          <t>title</t>
        </is>
      </c>
      <c r="D209" s="24" t="inlineStr">
        <is>
          <t>40/1</t>
        </is>
      </c>
      <c r="E209" s="33" t="n">
        <v>41</v>
      </c>
      <c r="F209" s="31" t="n">
        <v>0.02016921930883895</v>
      </c>
      <c r="G209" s="31" t="n">
        <v>0.0338990669027676</v>
      </c>
      <c r="H209" s="32" t="n">
        <v>-0.01372984759392866</v>
      </c>
      <c r="I209" s="31" t="n">
        <v>0.0094</v>
      </c>
      <c r="J209" s="31" t="n">
        <v>0.01478460965441947</v>
      </c>
      <c r="K209" s="32" t="n">
        <v>-0.01076921930883895</v>
      </c>
      <c r="L209" s="35" t="n">
        <v>-0.6146</v>
      </c>
      <c r="M209" s="35" t="n">
        <v>-0.3938310041688016</v>
      </c>
      <c r="N209" s="33" t="n">
        <v>106.3829787234042</v>
      </c>
      <c r="O209" s="31" t="n">
        <v>0</v>
      </c>
      <c r="P209" s="24" t="inlineStr"/>
      <c r="Q209" s="24" t="inlineStr">
        <is>
          <t>2026-10-22</t>
        </is>
      </c>
    </row>
    <row r="210">
      <c r="A210" s="24" t="inlineStr">
        <is>
          <t>Championship</t>
        </is>
      </c>
      <c r="B210" s="24" t="inlineStr">
        <is>
          <t>Swansea</t>
        </is>
      </c>
      <c r="C210" s="24" t="inlineStr">
        <is>
          <t>relegation</t>
        </is>
      </c>
      <c r="D210" s="24" t="inlineStr">
        <is>
          <t>66/1</t>
        </is>
      </c>
      <c r="E210" s="33" t="n">
        <v>67</v>
      </c>
      <c r="F210" s="31" t="n">
        <v>0.01297378041883715</v>
      </c>
      <c r="G210" s="31" t="n">
        <v>0.1081952270081473</v>
      </c>
      <c r="H210" s="32" t="n">
        <v>-0.09522144658931014</v>
      </c>
      <c r="I210" s="31" t="n">
        <v>0.0022</v>
      </c>
      <c r="J210" s="31" t="n">
        <v>0.007586890209418577</v>
      </c>
      <c r="K210" s="32" t="n">
        <v>-0.01077378041883715</v>
      </c>
      <c r="L210" s="35" t="n">
        <v>-0.8526</v>
      </c>
      <c r="M210" s="35" t="n">
        <v>-0.4916783559689554</v>
      </c>
      <c r="N210" s="33" t="n">
        <v>454.5454545454545</v>
      </c>
      <c r="O210" s="31" t="n">
        <v>0</v>
      </c>
      <c r="P210" s="24" t="inlineStr"/>
      <c r="Q210" s="24" t="inlineStr">
        <is>
          <t>2026-10-08</t>
        </is>
      </c>
    </row>
    <row r="211">
      <c r="A211" s="24" t="inlineStr">
        <is>
          <t>Championship</t>
        </is>
      </c>
      <c r="B211" s="24" t="inlineStr">
        <is>
          <t>Blackburn</t>
        </is>
      </c>
      <c r="C211" s="24" t="inlineStr">
        <is>
          <t>promotion</t>
        </is>
      </c>
      <c r="D211" s="24" t="inlineStr">
        <is>
          <t>40/1</t>
        </is>
      </c>
      <c r="E211" s="33" t="n">
        <v>41</v>
      </c>
      <c r="F211" s="31" t="n">
        <v>0.02213313599075975</v>
      </c>
      <c r="G211" s="31" t="n">
        <v>0.0546357365010185</v>
      </c>
      <c r="H211" s="32" t="n">
        <v>-0.03250260051025876</v>
      </c>
      <c r="I211" s="31" t="n">
        <v>0.01045</v>
      </c>
      <c r="J211" s="31" t="n">
        <v>0.01629156799537988</v>
      </c>
      <c r="K211" s="32" t="n">
        <v>-0.01168313599075975</v>
      </c>
      <c r="L211" s="35" t="n">
        <v>-0.57155</v>
      </c>
      <c r="M211" s="35" t="n">
        <v>-0.3320457121894251</v>
      </c>
      <c r="N211" s="33" t="n">
        <v>95.69377990430621</v>
      </c>
      <c r="O211" s="31" t="n">
        <v>0</v>
      </c>
      <c r="P211" s="24" t="inlineStr"/>
      <c r="Q211" s="24" t="inlineStr">
        <is>
          <t>2026-10-16</t>
        </is>
      </c>
    </row>
    <row r="212">
      <c r="A212" s="24" t="inlineStr">
        <is>
          <t>Premier League</t>
        </is>
      </c>
      <c r="B212" s="24" t="inlineStr">
        <is>
          <t>Tottenham</t>
        </is>
      </c>
      <c r="C212" s="24" t="inlineStr">
        <is>
          <t>top4</t>
        </is>
      </c>
      <c r="D212" s="24" t="inlineStr">
        <is>
          <t>12/1</t>
        </is>
      </c>
      <c r="E212" s="33" t="n">
        <v>13</v>
      </c>
      <c r="F212" s="31" t="n">
        <v>0.06968353077209716</v>
      </c>
      <c r="G212" s="31" t="n">
        <v>0.2203759578120096</v>
      </c>
      <c r="H212" s="32" t="n">
        <v>-0.1506924270399125</v>
      </c>
      <c r="I212" s="31" t="n">
        <v>0.0578</v>
      </c>
      <c r="J212" s="31" t="n">
        <v>0.06374176538604857</v>
      </c>
      <c r="K212" s="32" t="n">
        <v>-0.01188353077209716</v>
      </c>
      <c r="L212" s="35" t="n">
        <v>-0.2486</v>
      </c>
      <c r="M212" s="35" t="n">
        <v>-0.1713570499813686</v>
      </c>
      <c r="N212" s="33" t="n">
        <v>17.30103806228374</v>
      </c>
      <c r="O212" s="31" t="n">
        <v>0</v>
      </c>
      <c r="P212" s="24" t="inlineStr"/>
      <c r="Q212" s="24" t="inlineStr">
        <is>
          <t>2026-10-22</t>
        </is>
      </c>
    </row>
    <row r="213">
      <c r="A213" s="24" t="inlineStr">
        <is>
          <t>League One</t>
        </is>
      </c>
      <c r="B213" s="24" t="inlineStr">
        <is>
          <t>Doncaster</t>
        </is>
      </c>
      <c r="C213" s="24" t="inlineStr">
        <is>
          <t>title</t>
        </is>
      </c>
      <c r="D213" s="24" t="inlineStr">
        <is>
          <t>66/1</t>
        </is>
      </c>
      <c r="E213" s="33" t="n">
        <v>67</v>
      </c>
      <c r="F213" s="31" t="n">
        <v>0.01243262229406924</v>
      </c>
      <c r="G213" s="31" t="n">
        <v>0.0212528710577688</v>
      </c>
      <c r="H213" s="32" t="n">
        <v>-0.008820248763699563</v>
      </c>
      <c r="I213" s="31" t="n">
        <v>0.0004</v>
      </c>
      <c r="J213" s="31" t="n">
        <v>0.006416311147034618</v>
      </c>
      <c r="K213" s="32" t="n">
        <v>-0.01203262229406924</v>
      </c>
      <c r="L213" s="35" t="n">
        <v>-0.9732</v>
      </c>
      <c r="M213" s="35" t="n">
        <v>-0.5701071531486805</v>
      </c>
      <c r="N213" s="33" t="n">
        <v>2500</v>
      </c>
      <c r="O213" s="31" t="n">
        <v>0</v>
      </c>
      <c r="P213" s="24" t="inlineStr"/>
      <c r="Q213" s="24" t="inlineStr">
        <is>
          <t>2026-10-22</t>
        </is>
      </c>
    </row>
    <row r="214">
      <c r="A214" s="24" t="inlineStr">
        <is>
          <t>Championship</t>
        </is>
      </c>
      <c r="B214" s="24" t="inlineStr">
        <is>
          <t>Norwich</t>
        </is>
      </c>
      <c r="C214" s="24" t="inlineStr">
        <is>
          <t>title</t>
        </is>
      </c>
      <c r="D214" s="24" t="inlineStr">
        <is>
          <t>66/1</t>
        </is>
      </c>
      <c r="E214" s="33" t="n">
        <v>67</v>
      </c>
      <c r="F214" s="31" t="n">
        <v>0.01234752590986214</v>
      </c>
      <c r="G214" s="31" t="n">
        <v>0.049772628920443</v>
      </c>
      <c r="H214" s="32" t="n">
        <v>-0.03742510301058086</v>
      </c>
      <c r="I214" s="31" t="n">
        <v>0.0003</v>
      </c>
      <c r="J214" s="31" t="n">
        <v>0.006323762954931072</v>
      </c>
      <c r="K214" s="32" t="n">
        <v>-0.01204752590986214</v>
      </c>
      <c r="L214" s="35" t="n">
        <v>-0.9799</v>
      </c>
      <c r="M214" s="35" t="n">
        <v>-0.5763078820196181</v>
      </c>
      <c r="N214" s="33" t="n">
        <v>3333.333333333333</v>
      </c>
      <c r="O214" s="31" t="n">
        <v>0</v>
      </c>
      <c r="P214" s="24" t="inlineStr"/>
      <c r="Q214" s="24" t="inlineStr">
        <is>
          <t>2026-10-16</t>
        </is>
      </c>
    </row>
    <row r="215">
      <c r="A215" s="24" t="inlineStr">
        <is>
          <t>League One</t>
        </is>
      </c>
      <c r="B215" s="24" t="inlineStr">
        <is>
          <t>Wigan</t>
        </is>
      </c>
      <c r="C215" s="24" t="inlineStr">
        <is>
          <t>promotion</t>
        </is>
      </c>
      <c r="D215" s="24" t="inlineStr">
        <is>
          <t>50/1</t>
        </is>
      </c>
      <c r="E215" s="33" t="n">
        <v>51</v>
      </c>
      <c r="F215" s="31" t="n">
        <v>0.01702749872664826</v>
      </c>
      <c r="G215" s="31" t="n">
        <v>0.08141790781817369</v>
      </c>
      <c r="H215" s="32" t="n">
        <v>-0.06439040909152544</v>
      </c>
      <c r="I215" s="31" t="n">
        <v>0.004875</v>
      </c>
      <c r="J215" s="31" t="n">
        <v>0.01095124936332413</v>
      </c>
      <c r="K215" s="32" t="n">
        <v>-0.01215249872664826</v>
      </c>
      <c r="L215" s="35" t="n">
        <v>-0.751375</v>
      </c>
      <c r="M215" s="35" t="n">
        <v>-0.4414862824704694</v>
      </c>
      <c r="N215" s="33" t="n">
        <v>205.1282051282051</v>
      </c>
      <c r="O215" s="31" t="n">
        <v>0</v>
      </c>
      <c r="P215" s="24" t="inlineStr"/>
      <c r="Q215" s="24" t="inlineStr">
        <is>
          <t>2026-10-22</t>
        </is>
      </c>
    </row>
    <row r="216">
      <c r="A216" s="24" t="inlineStr">
        <is>
          <t>League One</t>
        </is>
      </c>
      <c r="B216" s="24" t="inlineStr">
        <is>
          <t>Reading</t>
        </is>
      </c>
      <c r="C216" s="24" t="inlineStr">
        <is>
          <t>relegation</t>
        </is>
      </c>
      <c r="D216" s="24" t="inlineStr">
        <is>
          <t>28/1</t>
        </is>
      </c>
      <c r="E216" s="33" t="n">
        <v>29</v>
      </c>
      <c r="F216" s="31" t="n">
        <v>0.03063278540471497</v>
      </c>
      <c r="G216" s="31" t="n">
        <v>0.1211246865338541</v>
      </c>
      <c r="H216" s="32" t="n">
        <v>-0.09049190112913913</v>
      </c>
      <c r="I216" s="31" t="n">
        <v>0.0184</v>
      </c>
      <c r="J216" s="31" t="n">
        <v>0.02451639270235748</v>
      </c>
      <c r="K216" s="32" t="n">
        <v>-0.01223278540471497</v>
      </c>
      <c r="L216" s="35" t="n">
        <v>-0.4664</v>
      </c>
      <c r="M216" s="35" t="n">
        <v>-0.289024611631633</v>
      </c>
      <c r="N216" s="33" t="n">
        <v>54.34782608695652</v>
      </c>
      <c r="O216" s="31" t="n">
        <v>0</v>
      </c>
      <c r="P216" s="24" t="inlineStr"/>
      <c r="Q216" s="24" t="inlineStr">
        <is>
          <t>2026-10-22</t>
        </is>
      </c>
    </row>
    <row r="217">
      <c r="A217" s="24" t="inlineStr">
        <is>
          <t>Championship</t>
        </is>
      </c>
      <c r="B217" s="24" t="inlineStr">
        <is>
          <t>Wrexham</t>
        </is>
      </c>
      <c r="C217" s="24" t="inlineStr">
        <is>
          <t>promotion</t>
        </is>
      </c>
      <c r="D217" s="24" t="inlineStr">
        <is>
          <t>10/1</t>
        </is>
      </c>
      <c r="E217" s="33" t="n">
        <v>11</v>
      </c>
      <c r="F217" s="31" t="n">
        <v>0.08249623414737724</v>
      </c>
      <c r="G217" s="31" t="n">
        <v>0.1365893412525464</v>
      </c>
      <c r="H217" s="32" t="n">
        <v>-0.05409310710516917</v>
      </c>
      <c r="I217" s="31" t="n">
        <v>0.070025</v>
      </c>
      <c r="J217" s="31" t="n">
        <v>0.07626061707368861</v>
      </c>
      <c r="K217" s="32" t="n">
        <v>-0.01247123414737723</v>
      </c>
      <c r="L217" s="35" t="n">
        <v>-0.229725</v>
      </c>
      <c r="M217" s="35" t="n">
        <v>-0.1611332121894252</v>
      </c>
      <c r="N217" s="33" t="n">
        <v>14.28061406640485</v>
      </c>
      <c r="O217" s="31" t="n">
        <v>0</v>
      </c>
      <c r="P217" s="24" t="inlineStr"/>
      <c r="Q217" s="24" t="inlineStr">
        <is>
          <t>2026-10-16</t>
        </is>
      </c>
    </row>
    <row r="218">
      <c r="A218" s="24" t="inlineStr">
        <is>
          <t>Premier League</t>
        </is>
      </c>
      <c r="B218" s="24" t="inlineStr">
        <is>
          <t>Man Utd</t>
        </is>
      </c>
      <c r="C218" s="24" t="inlineStr">
        <is>
          <t>relegation</t>
        </is>
      </c>
      <c r="D218" s="24" t="inlineStr">
        <is>
          <t>66/1</t>
        </is>
      </c>
      <c r="E218" s="33" t="n">
        <v>67</v>
      </c>
      <c r="F218" s="31" t="n">
        <v>0.01297508450266777</v>
      </c>
      <c r="G218" s="31" t="n">
        <v>0.0057653101850222</v>
      </c>
      <c r="H218" s="32" t="n">
        <v>0.007209774317645566</v>
      </c>
      <c r="I218" s="31" t="n">
        <v>0.0002</v>
      </c>
      <c r="J218" s="31" t="n">
        <v>0.006587542251333883</v>
      </c>
      <c r="K218" s="32" t="n">
        <v>-0.01277508450266777</v>
      </c>
      <c r="L218" s="35" t="n">
        <v>-0.9866</v>
      </c>
      <c r="M218" s="35" t="n">
        <v>-0.5586346691606299</v>
      </c>
      <c r="N218" s="33" t="n">
        <v>5000</v>
      </c>
      <c r="O218" s="31" t="n">
        <v>0</v>
      </c>
      <c r="P218" s="24" t="inlineStr"/>
      <c r="Q218" s="24" t="inlineStr">
        <is>
          <t>2026-10-22</t>
        </is>
      </c>
    </row>
    <row r="219">
      <c r="A219" s="24" t="inlineStr">
        <is>
          <t>League Two</t>
        </is>
      </c>
      <c r="B219" s="24" t="inlineStr">
        <is>
          <t>Colchester</t>
        </is>
      </c>
      <c r="C219" s="24" t="inlineStr">
        <is>
          <t>title</t>
        </is>
      </c>
      <c r="D219" s="24" t="inlineStr">
        <is>
          <t>50/1</t>
        </is>
      </c>
      <c r="E219" s="33" t="n">
        <v>51</v>
      </c>
      <c r="F219" s="31" t="n">
        <v>0.01621447042475288</v>
      </c>
      <c r="G219" s="31" t="n">
        <v>0.0309513219547008</v>
      </c>
      <c r="H219" s="32" t="n">
        <v>-0.01473685152994792</v>
      </c>
      <c r="I219" s="31" t="n">
        <v>0.0032</v>
      </c>
      <c r="J219" s="31" t="n">
        <v>0.009707235212376439</v>
      </c>
      <c r="K219" s="32" t="n">
        <v>-0.01301447042475288</v>
      </c>
      <c r="L219" s="35" t="n">
        <v>-0.8368</v>
      </c>
      <c r="M219" s="35" t="n">
        <v>-0.5049310041688015</v>
      </c>
      <c r="N219" s="33" t="n">
        <v>312.5</v>
      </c>
      <c r="O219" s="31" t="n">
        <v>0</v>
      </c>
      <c r="P219" s="24" t="inlineStr"/>
      <c r="Q219" s="24" t="inlineStr">
        <is>
          <t>2026-10-22</t>
        </is>
      </c>
    </row>
    <row r="220">
      <c r="A220" s="24" t="inlineStr">
        <is>
          <t>Championship</t>
        </is>
      </c>
      <c r="B220" s="24" t="inlineStr">
        <is>
          <t>Stoke</t>
        </is>
      </c>
      <c r="C220" s="24" t="inlineStr">
        <is>
          <t>relegation</t>
        </is>
      </c>
      <c r="D220" s="24" t="inlineStr">
        <is>
          <t>33/1</t>
        </is>
      </c>
      <c r="E220" s="33" t="n">
        <v>34</v>
      </c>
      <c r="F220" s="31" t="n">
        <v>0.02556597906064968</v>
      </c>
      <c r="G220" s="31" t="n">
        <v>0.0477331883859473</v>
      </c>
      <c r="H220" s="32" t="n">
        <v>-0.02216720932529762</v>
      </c>
      <c r="I220" s="31" t="n">
        <v>0.0125</v>
      </c>
      <c r="J220" s="31" t="n">
        <v>0.01903298953032484</v>
      </c>
      <c r="K220" s="32" t="n">
        <v>-0.01306597906064968</v>
      </c>
      <c r="L220" s="35" t="n">
        <v>-0.575</v>
      </c>
      <c r="M220" s="35" t="n">
        <v>-0.3528783559689554</v>
      </c>
      <c r="N220" s="33" t="n">
        <v>80</v>
      </c>
      <c r="O220" s="31" t="n">
        <v>0</v>
      </c>
      <c r="P220" s="24" t="inlineStr"/>
      <c r="Q220" s="24" t="inlineStr">
        <is>
          <t>2026-10-08</t>
        </is>
      </c>
    </row>
    <row r="221">
      <c r="A221" s="24" t="inlineStr">
        <is>
          <t>League One</t>
        </is>
      </c>
      <c r="B221" s="24" t="inlineStr">
        <is>
          <t>Bradford</t>
        </is>
      </c>
      <c r="C221" s="24" t="inlineStr">
        <is>
          <t>relegation</t>
        </is>
      </c>
      <c r="D221" s="24" t="inlineStr">
        <is>
          <t>50/1</t>
        </is>
      </c>
      <c r="E221" s="33" t="n">
        <v>51</v>
      </c>
      <c r="F221" s="31" t="n">
        <v>0.01741864268111243</v>
      </c>
      <c r="G221" s="31" t="n">
        <v>0.0847872805736978</v>
      </c>
      <c r="H221" s="32" t="n">
        <v>-0.06736863789258538</v>
      </c>
      <c r="I221" s="31" t="n">
        <v>0.0038</v>
      </c>
      <c r="J221" s="31" t="n">
        <v>0.01060932134055622</v>
      </c>
      <c r="K221" s="32" t="n">
        <v>-0.01361864268111243</v>
      </c>
      <c r="L221" s="35" t="n">
        <v>-0.8062</v>
      </c>
      <c r="M221" s="35" t="n">
        <v>-0.458924611631633</v>
      </c>
      <c r="N221" s="33" t="n">
        <v>263.1578947368421</v>
      </c>
      <c r="O221" s="31" t="n">
        <v>0</v>
      </c>
      <c r="P221" s="24" t="inlineStr"/>
      <c r="Q221" s="24" t="inlineStr">
        <is>
          <t>2026-10-22</t>
        </is>
      </c>
    </row>
    <row r="222">
      <c r="A222" s="24" t="inlineStr">
        <is>
          <t>League One</t>
        </is>
      </c>
      <c r="B222" s="24" t="inlineStr">
        <is>
          <t>Peterborough</t>
        </is>
      </c>
      <c r="C222" s="24" t="inlineStr">
        <is>
          <t>promotion</t>
        </is>
      </c>
      <c r="D222" s="24" t="inlineStr">
        <is>
          <t>40/1</t>
        </is>
      </c>
      <c r="E222" s="33" t="n">
        <v>41</v>
      </c>
      <c r="F222" s="31" t="n">
        <v>0.02118054719656247</v>
      </c>
      <c r="G222" s="31" t="n">
        <v>0.0678482565151447</v>
      </c>
      <c r="H222" s="32" t="n">
        <v>-0.04666770931858223</v>
      </c>
      <c r="I222" s="31" t="n">
        <v>0.006625</v>
      </c>
      <c r="J222" s="31" t="n">
        <v>0.01390277359828123</v>
      </c>
      <c r="K222" s="32" t="n">
        <v>-0.01455554719656247</v>
      </c>
      <c r="L222" s="35" t="n">
        <v>-0.728375</v>
      </c>
      <c r="M222" s="35" t="n">
        <v>-0.4299862824704694</v>
      </c>
      <c r="N222" s="33" t="n">
        <v>150.9433962264151</v>
      </c>
      <c r="O222" s="31" t="n">
        <v>0</v>
      </c>
      <c r="P222" s="24" t="inlineStr"/>
      <c r="Q222" s="24" t="inlineStr">
        <is>
          <t>2026-10-22</t>
        </is>
      </c>
    </row>
    <row r="223">
      <c r="A223" s="24" t="inlineStr">
        <is>
          <t>League Two</t>
        </is>
      </c>
      <c r="B223" s="24" t="inlineStr">
        <is>
          <t>Gillingham</t>
        </is>
      </c>
      <c r="C223" s="24" t="inlineStr">
        <is>
          <t>relegation</t>
        </is>
      </c>
      <c r="D223" s="24" t="inlineStr">
        <is>
          <t>20/1</t>
        </is>
      </c>
      <c r="E223" s="33" t="n">
        <v>21</v>
      </c>
      <c r="F223" s="31" t="n">
        <v>0.0415034675303354</v>
      </c>
      <c r="G223" s="31" t="n">
        <v>0.0517386493884414</v>
      </c>
      <c r="H223" s="32" t="n">
        <v>-0.01023518185810601</v>
      </c>
      <c r="I223" s="31" t="n">
        <v>0.0268</v>
      </c>
      <c r="J223" s="31" t="n">
        <v>0.0341517337651677</v>
      </c>
      <c r="K223" s="32" t="n">
        <v>-0.01470346753033539</v>
      </c>
      <c r="L223" s="35" t="n">
        <v>-0.4372</v>
      </c>
      <c r="M223" s="35" t="n">
        <v>-0.2828135909314784</v>
      </c>
      <c r="N223" s="33" t="n">
        <v>37.3134328358209</v>
      </c>
      <c r="O223" s="31" t="n">
        <v>0</v>
      </c>
      <c r="P223" s="24" t="inlineStr"/>
      <c r="Q223" s="24" t="inlineStr">
        <is>
          <t>2026-10-22</t>
        </is>
      </c>
    </row>
    <row r="224">
      <c r="A224" s="24" t="inlineStr">
        <is>
          <t>Premier League</t>
        </is>
      </c>
      <c r="B224" s="24" t="inlineStr">
        <is>
          <t>Bournemouth</t>
        </is>
      </c>
      <c r="C224" s="24" t="inlineStr">
        <is>
          <t>relegation</t>
        </is>
      </c>
      <c r="D224" s="24" t="inlineStr">
        <is>
          <t>11/1</t>
        </is>
      </c>
      <c r="E224" s="33" t="n">
        <v>12</v>
      </c>
      <c r="F224" s="31" t="n">
        <v>0.07244422180656168</v>
      </c>
      <c r="G224" s="31" t="n">
        <v>0.0870561837938361</v>
      </c>
      <c r="H224" s="32" t="n">
        <v>-0.01461196198727442</v>
      </c>
      <c r="I224" s="31" t="n">
        <v>0.0567</v>
      </c>
      <c r="J224" s="31" t="n">
        <v>0.06457211090328084</v>
      </c>
      <c r="K224" s="32" t="n">
        <v>-0.01574422180656168</v>
      </c>
      <c r="L224" s="35" t="n">
        <v>-0.3196</v>
      </c>
      <c r="M224" s="35" t="n">
        <v>-0.22513466916063</v>
      </c>
      <c r="N224" s="33" t="n">
        <v>17.63668430335097</v>
      </c>
      <c r="O224" s="31" t="n">
        <v>0</v>
      </c>
      <c r="P224" s="24" t="inlineStr"/>
      <c r="Q224" s="24" t="inlineStr">
        <is>
          <t>2026-10-22</t>
        </is>
      </c>
    </row>
    <row r="225">
      <c r="A225" s="24" t="inlineStr">
        <is>
          <t>League One</t>
        </is>
      </c>
      <c r="B225" s="24" t="inlineStr">
        <is>
          <t>Stockport</t>
        </is>
      </c>
      <c r="C225" s="24" t="inlineStr">
        <is>
          <t>top6</t>
        </is>
      </c>
      <c r="D225" s="24" t="inlineStr">
        <is>
          <t>1/4</t>
        </is>
      </c>
      <c r="E225" s="33" t="n">
        <v>1.25</v>
      </c>
      <c r="F225" s="31" t="n">
        <v>0.7269512917634762</v>
      </c>
      <c r="G225" s="31" t="n"/>
      <c r="H225" s="32" t="n"/>
      <c r="I225" s="31" t="n">
        <v>0.7108</v>
      </c>
      <c r="J225" s="31" t="n">
        <v>0.718875645881738</v>
      </c>
      <c r="K225" s="32" t="n">
        <v>-0.01615129176347618</v>
      </c>
      <c r="L225" s="35" t="n">
        <v>-0.1115</v>
      </c>
      <c r="M225" s="35" t="n">
        <v>-0.1014054426478275</v>
      </c>
      <c r="N225" s="33" t="n">
        <v>1.40686550365785</v>
      </c>
      <c r="O225" s="31" t="n">
        <v>0</v>
      </c>
      <c r="P225" s="24" t="inlineStr"/>
      <c r="Q225" s="24" t="inlineStr">
        <is>
          <t>2026-10-22</t>
        </is>
      </c>
    </row>
    <row r="226">
      <c r="A226" s="24" t="inlineStr">
        <is>
          <t>League Two</t>
        </is>
      </c>
      <c r="B226" s="24" t="inlineStr">
        <is>
          <t>Crawley</t>
        </is>
      </c>
      <c r="C226" s="24" t="inlineStr">
        <is>
          <t>top6</t>
        </is>
      </c>
      <c r="D226" s="24" t="inlineStr">
        <is>
          <t>33/1</t>
        </is>
      </c>
      <c r="E226" s="33" t="n">
        <v>34</v>
      </c>
      <c r="F226" s="31" t="n">
        <v>0.02723094259041682</v>
      </c>
      <c r="G226" s="31" t="n"/>
      <c r="H226" s="32" t="n"/>
      <c r="I226" s="31" t="n">
        <v>0.011</v>
      </c>
      <c r="J226" s="31" t="n">
        <v>0.01911547129520841</v>
      </c>
      <c r="K226" s="32" t="n">
        <v>-0.01623094259041682</v>
      </c>
      <c r="L226" s="35" t="n">
        <v>-0.626</v>
      </c>
      <c r="M226" s="35" t="n">
        <v>-0.3500739759629141</v>
      </c>
      <c r="N226" s="33" t="n">
        <v>90.90909090909092</v>
      </c>
      <c r="O226" s="31" t="n">
        <v>0</v>
      </c>
      <c r="P226" s="24" t="inlineStr"/>
      <c r="Q226" s="24" t="inlineStr">
        <is>
          <t>2026-10-22</t>
        </is>
      </c>
    </row>
    <row r="227">
      <c r="A227" s="24" t="inlineStr">
        <is>
          <t>League One</t>
        </is>
      </c>
      <c r="B227" s="24" t="inlineStr">
        <is>
          <t>Cambridge</t>
        </is>
      </c>
      <c r="C227" s="24" t="inlineStr">
        <is>
          <t>title</t>
        </is>
      </c>
      <c r="D227" s="24" t="inlineStr">
        <is>
          <t>40/1</t>
        </is>
      </c>
      <c r="E227" s="33" t="n">
        <v>41</v>
      </c>
      <c r="F227" s="31" t="n">
        <v>0.02031672423664973</v>
      </c>
      <c r="G227" s="31" t="n">
        <v>0.0141685807051792</v>
      </c>
      <c r="H227" s="32" t="n">
        <v>0.006148143531470529</v>
      </c>
      <c r="I227" s="31" t="n">
        <v>0.003</v>
      </c>
      <c r="J227" s="31" t="n">
        <v>0.01165836211832486</v>
      </c>
      <c r="K227" s="32" t="n">
        <v>-0.01731672423664973</v>
      </c>
      <c r="L227" s="35" t="n">
        <v>-0.877</v>
      </c>
      <c r="M227" s="35" t="n">
        <v>-0.5220071531486805</v>
      </c>
      <c r="N227" s="33" t="n">
        <v>333.3333333333333</v>
      </c>
      <c r="O227" s="31" t="n">
        <v>0</v>
      </c>
      <c r="P227" s="24" t="inlineStr"/>
      <c r="Q227" s="24" t="inlineStr">
        <is>
          <t>2026-10-22</t>
        </is>
      </c>
    </row>
    <row r="228">
      <c r="A228" s="24" t="inlineStr">
        <is>
          <t>League Two</t>
        </is>
      </c>
      <c r="B228" s="24" t="inlineStr">
        <is>
          <t>Port Vale</t>
        </is>
      </c>
      <c r="C228" s="24" t="inlineStr">
        <is>
          <t>relegation</t>
        </is>
      </c>
      <c r="D228" s="24" t="inlineStr">
        <is>
          <t>25/1</t>
        </is>
      </c>
      <c r="E228" s="33" t="n">
        <v>26</v>
      </c>
      <c r="F228" s="31" t="n">
        <v>0.03352203146680936</v>
      </c>
      <c r="G228" s="31" t="n">
        <v>0.0298492208010239</v>
      </c>
      <c r="H228" s="32" t="n">
        <v>0.003672810665785457</v>
      </c>
      <c r="I228" s="31" t="n">
        <v>0.0162</v>
      </c>
      <c r="J228" s="31" t="n">
        <v>0.02486101573340468</v>
      </c>
      <c r="K228" s="32" t="n">
        <v>-0.01732203146680936</v>
      </c>
      <c r="L228" s="35" t="n">
        <v>-0.5788</v>
      </c>
      <c r="M228" s="35" t="n">
        <v>-0.3536135909314784</v>
      </c>
      <c r="N228" s="33" t="n">
        <v>61.7283950617284</v>
      </c>
      <c r="O228" s="31" t="n">
        <v>0</v>
      </c>
      <c r="P228" s="24" t="inlineStr"/>
      <c r="Q228" s="24" t="inlineStr">
        <is>
          <t>2026-10-22</t>
        </is>
      </c>
    </row>
    <row r="229">
      <c r="A229" s="24" t="inlineStr">
        <is>
          <t>League Two</t>
        </is>
      </c>
      <c r="B229" s="24" t="inlineStr">
        <is>
          <t>Walsall</t>
        </is>
      </c>
      <c r="C229" s="24" t="inlineStr">
        <is>
          <t>relegation</t>
        </is>
      </c>
      <c r="D229" s="24" t="inlineStr">
        <is>
          <t>33/1</t>
        </is>
      </c>
      <c r="E229" s="33" t="n">
        <v>34</v>
      </c>
      <c r="F229" s="31" t="n">
        <v>0.02563449465108951</v>
      </c>
      <c r="G229" s="31" t="n">
        <v>0.0596984416020478</v>
      </c>
      <c r="H229" s="32" t="n">
        <v>-0.03406394695095829</v>
      </c>
      <c r="I229" s="31" t="n">
        <v>0.0077</v>
      </c>
      <c r="J229" s="31" t="n">
        <v>0.01666724732554475</v>
      </c>
      <c r="K229" s="32" t="n">
        <v>-0.01793449465108951</v>
      </c>
      <c r="L229" s="35" t="n">
        <v>-0.7382</v>
      </c>
      <c r="M229" s="35" t="n">
        <v>-0.4333135909314784</v>
      </c>
      <c r="N229" s="33" t="n">
        <v>129.8701298701299</v>
      </c>
      <c r="O229" s="31" t="n">
        <v>0</v>
      </c>
      <c r="P229" s="24" t="inlineStr"/>
      <c r="Q229" s="24" t="inlineStr">
        <is>
          <t>2026-10-22</t>
        </is>
      </c>
    </row>
    <row r="230">
      <c r="A230" s="24" t="inlineStr">
        <is>
          <t>League One</t>
        </is>
      </c>
      <c r="B230" s="24" t="inlineStr">
        <is>
          <t>Burton</t>
        </is>
      </c>
      <c r="C230" s="24" t="inlineStr">
        <is>
          <t>promotion</t>
        </is>
      </c>
      <c r="D230" s="24" t="inlineStr">
        <is>
          <t>40/1</t>
        </is>
      </c>
      <c r="E230" s="33" t="n">
        <v>41</v>
      </c>
      <c r="F230" s="31" t="n">
        <v>0.02118054719656247</v>
      </c>
      <c r="G230" s="31" t="n">
        <v>0.0542786052121158</v>
      </c>
      <c r="H230" s="32" t="n">
        <v>-0.03309805801555334</v>
      </c>
      <c r="I230" s="31" t="n">
        <v>0.003225</v>
      </c>
      <c r="J230" s="31" t="n">
        <v>0.01220277359828123</v>
      </c>
      <c r="K230" s="32" t="n">
        <v>-0.01795554719656247</v>
      </c>
      <c r="L230" s="35" t="n">
        <v>-0.867775</v>
      </c>
      <c r="M230" s="35" t="n">
        <v>-0.4996862824704695</v>
      </c>
      <c r="N230" s="33" t="n">
        <v>310.0775193798449</v>
      </c>
      <c r="O230" s="31" t="n">
        <v>0</v>
      </c>
      <c r="P230" s="24" t="inlineStr"/>
      <c r="Q230" s="24" t="inlineStr">
        <is>
          <t>2026-10-22</t>
        </is>
      </c>
    </row>
    <row r="231">
      <c r="A231" s="24" t="inlineStr">
        <is>
          <t>Championship</t>
        </is>
      </c>
      <c r="B231" s="24" t="inlineStr">
        <is>
          <t>QPR</t>
        </is>
      </c>
      <c r="C231" s="24" t="inlineStr">
        <is>
          <t>title</t>
        </is>
      </c>
      <c r="D231" s="24" t="inlineStr">
        <is>
          <t>40/1</t>
        </is>
      </c>
      <c r="E231" s="33" t="n">
        <v>41</v>
      </c>
      <c r="F231" s="31" t="n">
        <v>0.02017766429172594</v>
      </c>
      <c r="G231" s="31" t="n">
        <v>0.0111431258777111</v>
      </c>
      <c r="H231" s="32" t="n">
        <v>0.009034538414014843</v>
      </c>
      <c r="I231" s="31" t="n">
        <v>0.002</v>
      </c>
      <c r="J231" s="31" t="n">
        <v>0.01108883214586297</v>
      </c>
      <c r="K231" s="32" t="n">
        <v>-0.01817766429172595</v>
      </c>
      <c r="L231" s="35" t="n">
        <v>-0.918</v>
      </c>
      <c r="M231" s="35" t="n">
        <v>-0.5453578820196182</v>
      </c>
      <c r="N231" s="33" t="n">
        <v>500</v>
      </c>
      <c r="O231" s="31" t="n">
        <v>0</v>
      </c>
      <c r="P231" s="24" t="inlineStr"/>
      <c r="Q231" s="24" t="inlineStr">
        <is>
          <t>2026-10-16</t>
        </is>
      </c>
    </row>
    <row r="232">
      <c r="A232" s="24" t="inlineStr">
        <is>
          <t>League Two</t>
        </is>
      </c>
      <c r="B232" s="24" t="inlineStr">
        <is>
          <t>Oldham</t>
        </is>
      </c>
      <c r="C232" s="24" t="inlineStr">
        <is>
          <t>title</t>
        </is>
      </c>
      <c r="D232" s="24" t="inlineStr">
        <is>
          <t>33/1</t>
        </is>
      </c>
      <c r="E232" s="33" t="n">
        <v>34</v>
      </c>
      <c r="F232" s="31" t="n">
        <v>0.02432170563712932</v>
      </c>
      <c r="G232" s="31" t="n">
        <v>0.0474586936638746</v>
      </c>
      <c r="H232" s="32" t="n">
        <v>-0.02313698802674528</v>
      </c>
      <c r="I232" s="31" t="n">
        <v>0.0061</v>
      </c>
      <c r="J232" s="31" t="n">
        <v>0.01521085281856466</v>
      </c>
      <c r="K232" s="32" t="n">
        <v>-0.01822170563712932</v>
      </c>
      <c r="L232" s="35" t="n">
        <v>-0.7926</v>
      </c>
      <c r="M232" s="35" t="n">
        <v>-0.4828310041688015</v>
      </c>
      <c r="N232" s="33" t="n">
        <v>163.9344262295082</v>
      </c>
      <c r="O232" s="31" t="n">
        <v>0</v>
      </c>
      <c r="P232" s="24" t="inlineStr"/>
      <c r="Q232" s="24" t="inlineStr">
        <is>
          <t>2026-10-22</t>
        </is>
      </c>
    </row>
    <row r="233">
      <c r="A233" s="24" t="inlineStr">
        <is>
          <t>League Two</t>
        </is>
      </c>
      <c r="B233" s="24" t="inlineStr">
        <is>
          <t>Northampton</t>
        </is>
      </c>
      <c r="C233" s="24" t="inlineStr">
        <is>
          <t>promotion</t>
        </is>
      </c>
      <c r="D233" s="24" t="inlineStr">
        <is>
          <t>14/1</t>
        </is>
      </c>
      <c r="E233" s="33" t="n">
        <v>15</v>
      </c>
      <c r="F233" s="31" t="n">
        <v>0.06093954367999603</v>
      </c>
      <c r="G233" s="31" t="n">
        <v>0.1289558893455331</v>
      </c>
      <c r="H233" s="32" t="n">
        <v>-0.06801634566553706</v>
      </c>
      <c r="I233" s="31" t="n">
        <v>0.042675</v>
      </c>
      <c r="J233" s="31" t="n">
        <v>0.05180727183999802</v>
      </c>
      <c r="K233" s="32" t="n">
        <v>-0.01826454367999603</v>
      </c>
      <c r="L233" s="35" t="n">
        <v>-0.3598749999999999</v>
      </c>
      <c r="M233" s="35" t="n">
        <v>-0.2228909224000297</v>
      </c>
      <c r="N233" s="33" t="n">
        <v>23.43292325717633</v>
      </c>
      <c r="O233" s="31" t="n">
        <v>0</v>
      </c>
      <c r="P233" s="24" t="inlineStr"/>
      <c r="Q233" s="24" t="inlineStr">
        <is>
          <t>2026-10-22</t>
        </is>
      </c>
    </row>
    <row r="234">
      <c r="A234" s="24" t="inlineStr">
        <is>
          <t>League Two</t>
        </is>
      </c>
      <c r="B234" s="24" t="inlineStr">
        <is>
          <t>Cheltenham</t>
        </is>
      </c>
      <c r="C234" s="24" t="inlineStr">
        <is>
          <t>promotion</t>
        </is>
      </c>
      <c r="D234" s="24" t="inlineStr">
        <is>
          <t>14/1</t>
        </is>
      </c>
      <c r="E234" s="33" t="n">
        <v>15</v>
      </c>
      <c r="F234" s="31" t="n">
        <v>0.06093954367999603</v>
      </c>
      <c r="G234" s="31" t="n">
        <v>0.0558808853830643</v>
      </c>
      <c r="H234" s="32" t="n">
        <v>0.00505865829693173</v>
      </c>
      <c r="I234" s="31" t="n">
        <v>0.041725</v>
      </c>
      <c r="J234" s="31" t="n">
        <v>0.05133227183999801</v>
      </c>
      <c r="K234" s="32" t="n">
        <v>-0.01921454367999603</v>
      </c>
      <c r="L234" s="35" t="n">
        <v>-0.374125</v>
      </c>
      <c r="M234" s="35" t="n">
        <v>-0.2300159224000298</v>
      </c>
      <c r="N234" s="33" t="n">
        <v>23.96644697423607</v>
      </c>
      <c r="O234" s="31" t="n">
        <v>0</v>
      </c>
      <c r="P234" s="24" t="inlineStr"/>
      <c r="Q234" s="24" t="inlineStr">
        <is>
          <t>2026-10-22</t>
        </is>
      </c>
    </row>
    <row r="235">
      <c r="A235" s="24" t="inlineStr">
        <is>
          <t>League One</t>
        </is>
      </c>
      <c r="B235" s="24" t="inlineStr">
        <is>
          <t>Leyton Orient</t>
        </is>
      </c>
      <c r="C235" s="24" t="inlineStr">
        <is>
          <t>promotion</t>
        </is>
      </c>
      <c r="D235" s="24" t="inlineStr">
        <is>
          <t>28/1</t>
        </is>
      </c>
      <c r="E235" s="33" t="n">
        <v>29</v>
      </c>
      <c r="F235" s="31" t="n">
        <v>0.02994491155376073</v>
      </c>
      <c r="G235" s="31" t="n">
        <v>0.06262915986013361</v>
      </c>
      <c r="H235" s="32" t="n">
        <v>-0.03268424830637288</v>
      </c>
      <c r="I235" s="31" t="n">
        <v>0.010725</v>
      </c>
      <c r="J235" s="31" t="n">
        <v>0.02033495577688036</v>
      </c>
      <c r="K235" s="32" t="n">
        <v>-0.01921991155376073</v>
      </c>
      <c r="L235" s="35" t="n">
        <v>-0.688975</v>
      </c>
      <c r="M235" s="35" t="n">
        <v>-0.4102862824704695</v>
      </c>
      <c r="N235" s="33" t="n">
        <v>93.24009324009324</v>
      </c>
      <c r="O235" s="31" t="n">
        <v>0</v>
      </c>
      <c r="P235" s="24" t="inlineStr"/>
      <c r="Q235" s="24" t="inlineStr">
        <is>
          <t>2026-10-22</t>
        </is>
      </c>
    </row>
    <row r="236">
      <c r="A236" s="24" t="inlineStr">
        <is>
          <t>League One</t>
        </is>
      </c>
      <c r="B236" s="24" t="inlineStr">
        <is>
          <t>AFC Wimbledon</t>
        </is>
      </c>
      <c r="C236" s="24" t="inlineStr">
        <is>
          <t>promotion</t>
        </is>
      </c>
      <c r="D236" s="24" t="inlineStr">
        <is>
          <t>40/1</t>
        </is>
      </c>
      <c r="E236" s="33" t="n">
        <v>41</v>
      </c>
      <c r="F236" s="31" t="n">
        <v>0.02118054719656247</v>
      </c>
      <c r="G236" s="31" t="n">
        <v>0.0428515304306177</v>
      </c>
      <c r="H236" s="32" t="n">
        <v>-0.02167098323405523</v>
      </c>
      <c r="I236" s="31" t="n">
        <v>0.0015</v>
      </c>
      <c r="J236" s="31" t="n">
        <v>0.01134027359828123</v>
      </c>
      <c r="K236" s="32" t="n">
        <v>-0.01968054719656246</v>
      </c>
      <c r="L236" s="35" t="n">
        <v>-0.9385</v>
      </c>
      <c r="M236" s="35" t="n">
        <v>-0.5350487824704695</v>
      </c>
      <c r="N236" s="33" t="n">
        <v>666.6666666666666</v>
      </c>
      <c r="O236" s="31" t="n">
        <v>0</v>
      </c>
      <c r="P236" s="24" t="inlineStr"/>
      <c r="Q236" s="24" t="inlineStr">
        <is>
          <t>2026-10-22</t>
        </is>
      </c>
    </row>
    <row r="237">
      <c r="A237" s="24" t="inlineStr">
        <is>
          <t>League One</t>
        </is>
      </c>
      <c r="B237" s="24" t="inlineStr">
        <is>
          <t>Barnsley</t>
        </is>
      </c>
      <c r="C237" s="24" t="inlineStr">
        <is>
          <t>top6</t>
        </is>
      </c>
      <c r="D237" s="24" t="inlineStr">
        <is>
          <t>16/1</t>
        </is>
      </c>
      <c r="E237" s="33" t="n">
        <v>17</v>
      </c>
      <c r="F237" s="31" t="n">
        <v>0.05345230086496148</v>
      </c>
      <c r="G237" s="31" t="n"/>
      <c r="H237" s="32" t="n"/>
      <c r="I237" s="31" t="n">
        <v>0.0329</v>
      </c>
      <c r="J237" s="31" t="n">
        <v>0.04317615043248074</v>
      </c>
      <c r="K237" s="32" t="n">
        <v>-0.02055230086496148</v>
      </c>
      <c r="L237" s="35" t="n">
        <v>-0.4407</v>
      </c>
      <c r="M237" s="35" t="n">
        <v>-0.2660054426478273</v>
      </c>
      <c r="N237" s="33" t="n">
        <v>30.3951367781155</v>
      </c>
      <c r="O237" s="31" t="n">
        <v>0</v>
      </c>
      <c r="P237" s="24" t="inlineStr"/>
      <c r="Q237" s="24" t="inlineStr">
        <is>
          <t>2026-10-22</t>
        </is>
      </c>
    </row>
    <row r="238">
      <c r="A238" s="24" t="inlineStr">
        <is>
          <t>League One</t>
        </is>
      </c>
      <c r="B238" s="24" t="inlineStr">
        <is>
          <t>Stevenage</t>
        </is>
      </c>
      <c r="C238" s="24" t="inlineStr">
        <is>
          <t>top6</t>
        </is>
      </c>
      <c r="D238" s="24" t="inlineStr">
        <is>
          <t>6/1</t>
        </is>
      </c>
      <c r="E238" s="33" t="n">
        <v>7</v>
      </c>
      <c r="F238" s="31" t="n">
        <v>0.1298127306720493</v>
      </c>
      <c r="G238" s="31" t="n"/>
      <c r="H238" s="32" t="n"/>
      <c r="I238" s="31" t="n">
        <v>0.1081</v>
      </c>
      <c r="J238" s="31" t="n">
        <v>0.1189563653360246</v>
      </c>
      <c r="K238" s="32" t="n">
        <v>-0.02171273067204929</v>
      </c>
      <c r="L238" s="35" t="n">
        <v>-0.2433</v>
      </c>
      <c r="M238" s="35" t="n">
        <v>-0.1673054426478274</v>
      </c>
      <c r="N238" s="33" t="n">
        <v>9.250693802035153</v>
      </c>
      <c r="O238" s="31" t="n">
        <v>0</v>
      </c>
      <c r="P238" s="24" t="inlineStr"/>
      <c r="Q238" s="24" t="inlineStr">
        <is>
          <t>2026-10-22</t>
        </is>
      </c>
    </row>
    <row r="239">
      <c r="A239" s="24" t="inlineStr">
        <is>
          <t>Premier League</t>
        </is>
      </c>
      <c r="B239" s="24" t="inlineStr">
        <is>
          <t>Nott'm Forest</t>
        </is>
      </c>
      <c r="C239" s="24" t="inlineStr">
        <is>
          <t>top4</t>
        </is>
      </c>
      <c r="D239" s="24" t="inlineStr">
        <is>
          <t>33/1</t>
        </is>
      </c>
      <c r="E239" s="33" t="n">
        <v>34</v>
      </c>
      <c r="F239" s="31" t="n">
        <v>0.02664370294227244</v>
      </c>
      <c r="G239" s="31" t="n">
        <v>0.0303966838361392</v>
      </c>
      <c r="H239" s="32" t="n">
        <v>-0.003752980893866761</v>
      </c>
      <c r="I239" s="31" t="n">
        <v>0.0049</v>
      </c>
      <c r="J239" s="31" t="n">
        <v>0.01577185147113622</v>
      </c>
      <c r="K239" s="32" t="n">
        <v>-0.02174370294227244</v>
      </c>
      <c r="L239" s="35" t="n">
        <v>-0.8334</v>
      </c>
      <c r="M239" s="35" t="n">
        <v>-0.4637570499813685</v>
      </c>
      <c r="N239" s="33" t="n">
        <v>204.0816326530612</v>
      </c>
      <c r="O239" s="31" t="n">
        <v>0</v>
      </c>
      <c r="P239" s="24" t="inlineStr"/>
      <c r="Q239" s="24" t="inlineStr">
        <is>
          <t>2026-10-22</t>
        </is>
      </c>
    </row>
    <row r="240">
      <c r="A240" s="24" t="inlineStr">
        <is>
          <t>League One</t>
        </is>
      </c>
      <c r="B240" s="24" t="inlineStr">
        <is>
          <t>Luton</t>
        </is>
      </c>
      <c r="C240" s="24" t="inlineStr">
        <is>
          <t>relegation</t>
        </is>
      </c>
      <c r="D240" s="24" t="inlineStr">
        <is>
          <t>28/1</t>
        </is>
      </c>
      <c r="E240" s="33" t="n">
        <v>29</v>
      </c>
      <c r="F240" s="31" t="n">
        <v>0.03063278540471497</v>
      </c>
      <c r="G240" s="31" t="n">
        <v>0.0368640350320425</v>
      </c>
      <c r="H240" s="32" t="n">
        <v>-0.006231249627327531</v>
      </c>
      <c r="I240" s="31" t="n">
        <v>0.0077</v>
      </c>
      <c r="J240" s="31" t="n">
        <v>0.01916639270235748</v>
      </c>
      <c r="K240" s="32" t="n">
        <v>-0.02293278540471497</v>
      </c>
      <c r="L240" s="35" t="n">
        <v>-0.7766999999999999</v>
      </c>
      <c r="M240" s="35" t="n">
        <v>-0.444174611631633</v>
      </c>
      <c r="N240" s="33" t="n">
        <v>129.8701298701299</v>
      </c>
      <c r="O240" s="31" t="n">
        <v>0</v>
      </c>
      <c r="P240" s="24" t="inlineStr"/>
      <c r="Q240" s="24" t="inlineStr">
        <is>
          <t>2026-10-22</t>
        </is>
      </c>
    </row>
    <row r="241">
      <c r="A241" s="24" t="inlineStr">
        <is>
          <t>Premier League</t>
        </is>
      </c>
      <c r="B241" s="24" t="inlineStr">
        <is>
          <t>Aston Villa</t>
        </is>
      </c>
      <c r="C241" s="24" t="inlineStr">
        <is>
          <t>relegation</t>
        </is>
      </c>
      <c r="D241" s="24" t="inlineStr">
        <is>
          <t>25/1</t>
        </is>
      </c>
      <c r="E241" s="33" t="n">
        <v>26</v>
      </c>
      <c r="F241" s="31" t="n">
        <v>0.03343579467995155</v>
      </c>
      <c r="G241" s="31" t="n">
        <v>0.0170698399595757</v>
      </c>
      <c r="H241" s="32" t="n">
        <v>0.01636595472037585</v>
      </c>
      <c r="I241" s="31" t="n">
        <v>0.009900000000000001</v>
      </c>
      <c r="J241" s="31" t="n">
        <v>0.02166789733997578</v>
      </c>
      <c r="K241" s="32" t="n">
        <v>-0.02353579467995155</v>
      </c>
      <c r="L241" s="35" t="n">
        <v>-0.7425999999999999</v>
      </c>
      <c r="M241" s="35" t="n">
        <v>-0.4366346691606299</v>
      </c>
      <c r="N241" s="33" t="n">
        <v>101.010101010101</v>
      </c>
      <c r="O241" s="31" t="n">
        <v>0</v>
      </c>
      <c r="P241" s="24" t="inlineStr"/>
      <c r="Q241" s="24" t="inlineStr">
        <is>
          <t>2026-10-22</t>
        </is>
      </c>
    </row>
    <row r="242">
      <c r="A242" s="24" t="inlineStr">
        <is>
          <t>League One</t>
        </is>
      </c>
      <c r="B242" s="24" t="inlineStr">
        <is>
          <t>Sheffield Wed</t>
        </is>
      </c>
      <c r="C242" s="24" t="inlineStr">
        <is>
          <t>relegation</t>
        </is>
      </c>
      <c r="D242" s="24" t="inlineStr">
        <is>
          <t>33/1</t>
        </is>
      </c>
      <c r="E242" s="33" t="n">
        <v>34</v>
      </c>
      <c r="F242" s="31" t="n">
        <v>0.02612796402166865</v>
      </c>
      <c r="G242" s="31" t="n">
        <v>0.0368640350320425</v>
      </c>
      <c r="H242" s="32" t="n">
        <v>-0.01073607101037385</v>
      </c>
      <c r="I242" s="31" t="n">
        <v>0.0015</v>
      </c>
      <c r="J242" s="31" t="n">
        <v>0.01381398201083432</v>
      </c>
      <c r="K242" s="32" t="n">
        <v>-0.02462796402166864</v>
      </c>
      <c r="L242" s="35" t="n">
        <v>-0.949</v>
      </c>
      <c r="M242" s="35" t="n">
        <v>-0.5303246116316329</v>
      </c>
      <c r="N242" s="33" t="n">
        <v>666.6666666666666</v>
      </c>
      <c r="O242" s="31" t="n">
        <v>0</v>
      </c>
      <c r="P242" s="24" t="inlineStr"/>
      <c r="Q242" s="24" t="inlineStr">
        <is>
          <t>2026-10-22</t>
        </is>
      </c>
    </row>
    <row r="243">
      <c r="A243" s="24" t="inlineStr">
        <is>
          <t>Championship</t>
        </is>
      </c>
      <c r="B243" s="24" t="inlineStr">
        <is>
          <t>QPR</t>
        </is>
      </c>
      <c r="C243" s="24" t="inlineStr">
        <is>
          <t>promotion</t>
        </is>
      </c>
      <c r="D243" s="24" t="inlineStr">
        <is>
          <t>12/1</t>
        </is>
      </c>
      <c r="E243" s="33" t="n">
        <v>13</v>
      </c>
      <c r="F243" s="31" t="n">
        <v>0.06980450581701152</v>
      </c>
      <c r="G243" s="31" t="n">
        <v>0.0546357365010185</v>
      </c>
      <c r="H243" s="32" t="n">
        <v>0.01516876931599302</v>
      </c>
      <c r="I243" s="31" t="n">
        <v>0.04475000000000001</v>
      </c>
      <c r="J243" s="31" t="n">
        <v>0.05727725290850576</v>
      </c>
      <c r="K243" s="32" t="n">
        <v>-0.02505450581701151</v>
      </c>
      <c r="L243" s="35" t="n">
        <v>-0.4182499999999999</v>
      </c>
      <c r="M243" s="35" t="n">
        <v>-0.2553957121894251</v>
      </c>
      <c r="N243" s="33" t="n">
        <v>22.34636871508379</v>
      </c>
      <c r="O243" s="31" t="n">
        <v>0</v>
      </c>
      <c r="P243" s="24" t="inlineStr"/>
      <c r="Q243" s="24" t="inlineStr">
        <is>
          <t>2026-10-16</t>
        </is>
      </c>
    </row>
    <row r="244">
      <c r="A244" s="24" t="inlineStr">
        <is>
          <t>League One</t>
        </is>
      </c>
      <c r="B244" s="24" t="inlineStr">
        <is>
          <t>MK Dons</t>
        </is>
      </c>
      <c r="C244" s="24" t="inlineStr">
        <is>
          <t>top6</t>
        </is>
      </c>
      <c r="D244" s="24" t="inlineStr">
        <is>
          <t>5/1</t>
        </is>
      </c>
      <c r="E244" s="33" t="n">
        <v>6</v>
      </c>
      <c r="F244" s="31" t="n">
        <v>0.1514481857840575</v>
      </c>
      <c r="G244" s="31" t="n"/>
      <c r="H244" s="32" t="n"/>
      <c r="I244" s="31" t="n">
        <v>0.1262</v>
      </c>
      <c r="J244" s="31" t="n">
        <v>0.1388240928920288</v>
      </c>
      <c r="K244" s="32" t="n">
        <v>-0.02524818578405752</v>
      </c>
      <c r="L244" s="35" t="n">
        <v>-0.2427999999999999</v>
      </c>
      <c r="M244" s="35" t="n">
        <v>-0.1670554426478275</v>
      </c>
      <c r="N244" s="33" t="n">
        <v>7.923930269413629</v>
      </c>
      <c r="O244" s="31" t="n">
        <v>0</v>
      </c>
      <c r="P244" s="24" t="inlineStr"/>
      <c r="Q244" s="24" t="inlineStr">
        <is>
          <t>2026-10-22</t>
        </is>
      </c>
    </row>
    <row r="245">
      <c r="A245" s="24" t="inlineStr">
        <is>
          <t>League One</t>
        </is>
      </c>
      <c r="B245" s="24" t="inlineStr">
        <is>
          <t>Bradford</t>
        </is>
      </c>
      <c r="C245" s="24" t="inlineStr">
        <is>
          <t>title</t>
        </is>
      </c>
      <c r="D245" s="24" t="inlineStr">
        <is>
          <t>9/1</t>
        </is>
      </c>
      <c r="E245" s="33" t="n">
        <v>10</v>
      </c>
      <c r="F245" s="31" t="n">
        <v>0.08329856937026389</v>
      </c>
      <c r="G245" s="31" t="n">
        <v>0.0380314534717968</v>
      </c>
      <c r="H245" s="32" t="n">
        <v>0.04526711589846709</v>
      </c>
      <c r="I245" s="31" t="n">
        <v>0.0578</v>
      </c>
      <c r="J245" s="31" t="n">
        <v>0.07054928468513194</v>
      </c>
      <c r="K245" s="32" t="n">
        <v>-0.02549856937026389</v>
      </c>
      <c r="L245" s="35" t="n">
        <v>-0.422</v>
      </c>
      <c r="M245" s="35" t="n">
        <v>-0.2945071531486806</v>
      </c>
      <c r="N245" s="33" t="n">
        <v>17.30103806228374</v>
      </c>
      <c r="O245" s="31" t="n">
        <v>0</v>
      </c>
      <c r="P245" s="24" t="inlineStr"/>
      <c r="Q245" s="24" t="inlineStr">
        <is>
          <t>2026-10-22</t>
        </is>
      </c>
    </row>
    <row r="246">
      <c r="A246" s="24" t="inlineStr">
        <is>
          <t>Championship</t>
        </is>
      </c>
      <c r="B246" s="24" t="inlineStr">
        <is>
          <t>Burnley</t>
        </is>
      </c>
      <c r="C246" s="24" t="inlineStr">
        <is>
          <t>promotion</t>
        </is>
      </c>
      <c r="D246" s="24" t="inlineStr">
        <is>
          <t>14/1</t>
        </is>
      </c>
      <c r="E246" s="33" t="n">
        <v>15</v>
      </c>
      <c r="F246" s="31" t="n">
        <v>0.0604972383747433</v>
      </c>
      <c r="G246" s="31" t="n">
        <v>0.2185429460040742</v>
      </c>
      <c r="H246" s="32" t="n">
        <v>-0.1580457076293309</v>
      </c>
      <c r="I246" s="31" t="n">
        <v>0.0349</v>
      </c>
      <c r="J246" s="31" t="n">
        <v>0.04769861918737165</v>
      </c>
      <c r="K246" s="32" t="n">
        <v>-0.0255972383747433</v>
      </c>
      <c r="L246" s="35" t="n">
        <v>-0.4765</v>
      </c>
      <c r="M246" s="35" t="n">
        <v>-0.2845207121894252</v>
      </c>
      <c r="N246" s="33" t="n">
        <v>28.65329512893983</v>
      </c>
      <c r="O246" s="31" t="n">
        <v>0</v>
      </c>
      <c r="P246" s="24" t="inlineStr"/>
      <c r="Q246" s="24" t="inlineStr">
        <is>
          <t>2026-10-16</t>
        </is>
      </c>
    </row>
    <row r="247">
      <c r="A247" s="24" t="inlineStr">
        <is>
          <t>Championship</t>
        </is>
      </c>
      <c r="B247" s="24" t="inlineStr">
        <is>
          <t>Burnley</t>
        </is>
      </c>
      <c r="C247" s="24" t="inlineStr">
        <is>
          <t>relegation</t>
        </is>
      </c>
      <c r="D247" s="24" t="inlineStr">
        <is>
          <t>10/1</t>
        </is>
      </c>
      <c r="E247" s="33" t="n">
        <v>11</v>
      </c>
      <c r="F247" s="31" t="n">
        <v>0.07902211709655357</v>
      </c>
      <c r="G247" s="31" t="n">
        <v>0.0197918098185635</v>
      </c>
      <c r="H247" s="32" t="n">
        <v>0.05923030727799007</v>
      </c>
      <c r="I247" s="31" t="n">
        <v>0.0523</v>
      </c>
      <c r="J247" s="31" t="n">
        <v>0.06566105854827678</v>
      </c>
      <c r="K247" s="32" t="n">
        <v>-0.02672211709655357</v>
      </c>
      <c r="L247" s="35" t="n">
        <v>-0.4247</v>
      </c>
      <c r="M247" s="35" t="n">
        <v>-0.2777283559689554</v>
      </c>
      <c r="N247" s="33" t="n">
        <v>19.12045889101339</v>
      </c>
      <c r="O247" s="31" t="n">
        <v>0</v>
      </c>
      <c r="P247" s="24" t="inlineStr"/>
      <c r="Q247" s="24" t="inlineStr">
        <is>
          <t>2026-10-08</t>
        </is>
      </c>
    </row>
    <row r="248">
      <c r="A248" s="24" t="inlineStr">
        <is>
          <t>Premier League</t>
        </is>
      </c>
      <c r="B248" s="24" t="inlineStr">
        <is>
          <t>Everton</t>
        </is>
      </c>
      <c r="C248" s="24" t="inlineStr">
        <is>
          <t>relegation</t>
        </is>
      </c>
      <c r="D248" s="24" t="inlineStr">
        <is>
          <t>12/1</t>
        </is>
      </c>
      <c r="E248" s="33" t="n">
        <v>13</v>
      </c>
      <c r="F248" s="31" t="n">
        <v>0.0668715893599031</v>
      </c>
      <c r="G248" s="31" t="n">
        <v>0.0870561837938361</v>
      </c>
      <c r="H248" s="32" t="n">
        <v>-0.020184594433933</v>
      </c>
      <c r="I248" s="31" t="n">
        <v>0.0388</v>
      </c>
      <c r="J248" s="31" t="n">
        <v>0.05283579467995155</v>
      </c>
      <c r="K248" s="32" t="n">
        <v>-0.0280715893599031</v>
      </c>
      <c r="L248" s="35" t="n">
        <v>-0.4956</v>
      </c>
      <c r="M248" s="35" t="n">
        <v>-0.3131346691606298</v>
      </c>
      <c r="N248" s="33" t="n">
        <v>25.77319587628866</v>
      </c>
      <c r="O248" s="31" t="n">
        <v>0</v>
      </c>
      <c r="P248" s="24" t="inlineStr"/>
      <c r="Q248" s="24" t="inlineStr">
        <is>
          <t>2026-10-22</t>
        </is>
      </c>
    </row>
    <row r="249">
      <c r="A249" s="24" t="inlineStr">
        <is>
          <t>Premier League</t>
        </is>
      </c>
      <c r="B249" s="24" t="inlineStr">
        <is>
          <t>Bournemouth</t>
        </is>
      </c>
      <c r="C249" s="24" t="inlineStr">
        <is>
          <t>top4</t>
        </is>
      </c>
      <c r="D249" s="24" t="inlineStr">
        <is>
          <t>20/1</t>
        </is>
      </c>
      <c r="E249" s="33" t="n">
        <v>21</v>
      </c>
      <c r="F249" s="31" t="n">
        <v>0.04313742381129823</v>
      </c>
      <c r="G249" s="31" t="n">
        <v>0.0419763729165732</v>
      </c>
      <c r="H249" s="32" t="n">
        <v>0.001161050894725034</v>
      </c>
      <c r="I249" s="31" t="n">
        <v>0.015</v>
      </c>
      <c r="J249" s="31" t="n">
        <v>0.02906871190564912</v>
      </c>
      <c r="K249" s="32" t="n">
        <v>-0.02813742381129823</v>
      </c>
      <c r="L249" s="35" t="n">
        <v>-0.6850000000000001</v>
      </c>
      <c r="M249" s="35" t="n">
        <v>-0.3895570499813685</v>
      </c>
      <c r="N249" s="33" t="n">
        <v>66.66666666666667</v>
      </c>
      <c r="O249" s="31" t="n">
        <v>0</v>
      </c>
      <c r="P249" s="24" t="inlineStr"/>
      <c r="Q249" s="24" t="inlineStr">
        <is>
          <t>2026-10-22</t>
        </is>
      </c>
    </row>
    <row r="250">
      <c r="A250" s="24" t="inlineStr">
        <is>
          <t>League Two</t>
        </is>
      </c>
      <c r="B250" s="24" t="inlineStr">
        <is>
          <t>Grimsby</t>
        </is>
      </c>
      <c r="C250" s="24" t="inlineStr">
        <is>
          <t>title</t>
        </is>
      </c>
      <c r="D250" s="24" t="inlineStr">
        <is>
          <t>18/1</t>
        </is>
      </c>
      <c r="E250" s="33" t="n">
        <v>19</v>
      </c>
      <c r="F250" s="31" t="n">
        <v>0.04352305219275772</v>
      </c>
      <c r="G250" s="31" t="n">
        <v>0.06471640045073811</v>
      </c>
      <c r="H250" s="32" t="n">
        <v>-0.02119334825798039</v>
      </c>
      <c r="I250" s="31" t="n">
        <v>0.0149</v>
      </c>
      <c r="J250" s="31" t="n">
        <v>0.02921152609637886</v>
      </c>
      <c r="K250" s="32" t="n">
        <v>-0.02862305219275772</v>
      </c>
      <c r="L250" s="35" t="n">
        <v>-0.7169</v>
      </c>
      <c r="M250" s="35" t="n">
        <v>-0.4449810041688017</v>
      </c>
      <c r="N250" s="33" t="n">
        <v>67.11409395973155</v>
      </c>
      <c r="O250" s="31" t="n">
        <v>0</v>
      </c>
      <c r="P250" s="24" t="inlineStr"/>
      <c r="Q250" s="24" t="inlineStr">
        <is>
          <t>2026-10-22</t>
        </is>
      </c>
    </row>
    <row r="251">
      <c r="A251" s="24" t="inlineStr">
        <is>
          <t>Premier League</t>
        </is>
      </c>
      <c r="B251" s="24" t="inlineStr">
        <is>
          <t>Newcastle</t>
        </is>
      </c>
      <c r="C251" s="24" t="inlineStr">
        <is>
          <t>top4</t>
        </is>
      </c>
      <c r="D251" s="24" t="inlineStr">
        <is>
          <t>20/1</t>
        </is>
      </c>
      <c r="E251" s="33" t="n">
        <v>21</v>
      </c>
      <c r="F251" s="31" t="n">
        <v>0.04313742381129823</v>
      </c>
      <c r="G251" s="31" t="n">
        <v>0.0587669220832025</v>
      </c>
      <c r="H251" s="32" t="n">
        <v>-0.01562949827190427</v>
      </c>
      <c r="I251" s="31" t="n">
        <v>0.014</v>
      </c>
      <c r="J251" s="31" t="n">
        <v>0.02856871190564911</v>
      </c>
      <c r="K251" s="32" t="n">
        <v>-0.02913742381129823</v>
      </c>
      <c r="L251" s="35" t="n">
        <v>-0.706</v>
      </c>
      <c r="M251" s="35" t="n">
        <v>-0.4000570499813686</v>
      </c>
      <c r="N251" s="33" t="n">
        <v>71.42857142857143</v>
      </c>
      <c r="O251" s="31" t="n">
        <v>0</v>
      </c>
      <c r="P251" s="24" t="inlineStr"/>
      <c r="Q251" s="24" t="inlineStr">
        <is>
          <t>2026-10-22</t>
        </is>
      </c>
    </row>
    <row r="252">
      <c r="A252" s="24" t="inlineStr">
        <is>
          <t>Premier League</t>
        </is>
      </c>
      <c r="B252" s="24" t="inlineStr">
        <is>
          <t>Crystal Palace</t>
        </is>
      </c>
      <c r="C252" s="24" t="inlineStr">
        <is>
          <t>relegation</t>
        </is>
      </c>
      <c r="D252" s="24" t="inlineStr">
        <is>
          <t>11/4</t>
        </is>
      </c>
      <c r="E252" s="33" t="n">
        <v>3.75</v>
      </c>
      <c r="F252" s="31" t="n">
        <v>0.2318215097809974</v>
      </c>
      <c r="G252" s="31" t="n">
        <v>0.1243659768483372</v>
      </c>
      <c r="H252" s="32" t="n">
        <v>0.1074555329326602</v>
      </c>
      <c r="I252" s="31" t="n">
        <v>0.2025</v>
      </c>
      <c r="J252" s="31" t="n">
        <v>0.2171607548904987</v>
      </c>
      <c r="K252" s="32" t="n">
        <v>-0.02932150978099737</v>
      </c>
      <c r="L252" s="35" t="n">
        <v>-0.240625</v>
      </c>
      <c r="M252" s="35" t="n">
        <v>-0.18564716916063</v>
      </c>
      <c r="N252" s="33" t="n">
        <v>4.938271604938271</v>
      </c>
      <c r="O252" s="31" t="n">
        <v>0</v>
      </c>
      <c r="P252" s="24" t="inlineStr"/>
      <c r="Q252" s="24" t="inlineStr">
        <is>
          <t>2026-10-22</t>
        </is>
      </c>
    </row>
    <row r="253">
      <c r="A253" s="24" t="inlineStr">
        <is>
          <t>League Two</t>
        </is>
      </c>
      <c r="B253" s="24" t="inlineStr">
        <is>
          <t>Colchester</t>
        </is>
      </c>
      <c r="C253" s="24" t="inlineStr">
        <is>
          <t>promotion</t>
        </is>
      </c>
      <c r="D253" s="24" t="inlineStr">
        <is>
          <t>10/1</t>
        </is>
      </c>
      <c r="E253" s="33" t="n">
        <v>11</v>
      </c>
      <c r="F253" s="31" t="n">
        <v>0.08309937774544914</v>
      </c>
      <c r="G253" s="31" t="n">
        <v>0.1397022134576609</v>
      </c>
      <c r="H253" s="32" t="n">
        <v>-0.05660283571221177</v>
      </c>
      <c r="I253" s="31" t="n">
        <v>0.0534</v>
      </c>
      <c r="J253" s="31" t="n">
        <v>0.06824968887272456</v>
      </c>
      <c r="K253" s="32" t="n">
        <v>-0.02969937774544913</v>
      </c>
      <c r="L253" s="35" t="n">
        <v>-0.4126</v>
      </c>
      <c r="M253" s="35" t="n">
        <v>-0.2492534224000298</v>
      </c>
      <c r="N253" s="33" t="n">
        <v>18.72659176029962</v>
      </c>
      <c r="O253" s="31" t="n">
        <v>0</v>
      </c>
      <c r="P253" s="24" t="inlineStr"/>
      <c r="Q253" s="24" t="inlineStr">
        <is>
          <t>2026-10-22</t>
        </is>
      </c>
    </row>
    <row r="254">
      <c r="A254" s="24" t="inlineStr">
        <is>
          <t>League One</t>
        </is>
      </c>
      <c r="B254" s="24" t="inlineStr">
        <is>
          <t>Bromley</t>
        </is>
      </c>
      <c r="C254" s="24" t="inlineStr">
        <is>
          <t>top6</t>
        </is>
      </c>
      <c r="D254" s="24" t="inlineStr">
        <is>
          <t>28/1</t>
        </is>
      </c>
      <c r="E254" s="33" t="n">
        <v>29</v>
      </c>
      <c r="F254" s="31" t="n">
        <v>0.03133410740359811</v>
      </c>
      <c r="G254" s="31" t="n"/>
      <c r="H254" s="32" t="n"/>
      <c r="I254" s="31" t="n">
        <v>0.0009</v>
      </c>
      <c r="J254" s="31" t="n">
        <v>0.01611705370179905</v>
      </c>
      <c r="K254" s="32" t="n">
        <v>-0.0304341074035981</v>
      </c>
      <c r="L254" s="35" t="n">
        <v>-0.9739</v>
      </c>
      <c r="M254" s="35" t="n">
        <v>-0.5326054426478275</v>
      </c>
      <c r="N254" s="33" t="n">
        <v>1111.111111111111</v>
      </c>
      <c r="O254" s="31" t="n">
        <v>0</v>
      </c>
      <c r="P254" s="24" t="inlineStr"/>
      <c r="Q254" s="24" t="inlineStr">
        <is>
          <t>2026-10-22</t>
        </is>
      </c>
    </row>
    <row r="255">
      <c r="A255" s="24" t="inlineStr">
        <is>
          <t>League Two</t>
        </is>
      </c>
      <c r="B255" s="24" t="inlineStr">
        <is>
          <t>Fleetwood</t>
        </is>
      </c>
      <c r="C255" s="24" t="inlineStr">
        <is>
          <t>promotion</t>
        </is>
      </c>
      <c r="D255" s="24" t="inlineStr">
        <is>
          <t>14/1</t>
        </is>
      </c>
      <c r="E255" s="33" t="n">
        <v>15</v>
      </c>
      <c r="F255" s="31" t="n">
        <v>0.06093954367999603</v>
      </c>
      <c r="G255" s="31" t="n">
        <v>0.0838213280745965</v>
      </c>
      <c r="H255" s="32" t="n">
        <v>-0.02288178439460047</v>
      </c>
      <c r="I255" s="31" t="n">
        <v>0.0291</v>
      </c>
      <c r="J255" s="31" t="n">
        <v>0.04501977183999802</v>
      </c>
      <c r="K255" s="32" t="n">
        <v>-0.03183954367999603</v>
      </c>
      <c r="L255" s="35" t="n">
        <v>-0.5635</v>
      </c>
      <c r="M255" s="35" t="n">
        <v>-0.3247034224000298</v>
      </c>
      <c r="N255" s="33" t="n">
        <v>34.36426116838488</v>
      </c>
      <c r="O255" s="31" t="n">
        <v>0</v>
      </c>
      <c r="P255" s="24" t="inlineStr"/>
      <c r="Q255" s="24" t="inlineStr">
        <is>
          <t>2026-10-22</t>
        </is>
      </c>
    </row>
    <row r="256">
      <c r="A256" s="24" t="inlineStr">
        <is>
          <t>League One</t>
        </is>
      </c>
      <c r="B256" s="24" t="inlineStr">
        <is>
          <t>Doncaster</t>
        </is>
      </c>
      <c r="C256" s="24" t="inlineStr">
        <is>
          <t>promotion</t>
        </is>
      </c>
      <c r="D256" s="24" t="inlineStr">
        <is>
          <t>20/1</t>
        </is>
      </c>
      <c r="E256" s="33" t="n">
        <v>21</v>
      </c>
      <c r="F256" s="31" t="n">
        <v>0.04135249690757434</v>
      </c>
      <c r="G256" s="31" t="n">
        <v>0.08141790781817369</v>
      </c>
      <c r="H256" s="32" t="n">
        <v>-0.04006541091059936</v>
      </c>
      <c r="I256" s="31" t="n">
        <v>0.009375</v>
      </c>
      <c r="J256" s="31" t="n">
        <v>0.02536374845378717</v>
      </c>
      <c r="K256" s="32" t="n">
        <v>-0.03197749690757434</v>
      </c>
      <c r="L256" s="35" t="n">
        <v>-0.803125</v>
      </c>
      <c r="M256" s="35" t="n">
        <v>-0.4673612824704695</v>
      </c>
      <c r="N256" s="33" t="n">
        <v>106.6666666666667</v>
      </c>
      <c r="O256" s="31" t="n">
        <v>0</v>
      </c>
      <c r="P256" s="24" t="inlineStr"/>
      <c r="Q256" s="24" t="inlineStr">
        <is>
          <t>2026-10-22</t>
        </is>
      </c>
    </row>
    <row r="257">
      <c r="A257" s="24" t="inlineStr">
        <is>
          <t>League Two</t>
        </is>
      </c>
      <c r="B257" s="24" t="inlineStr">
        <is>
          <t>Exeter</t>
        </is>
      </c>
      <c r="C257" s="24" t="inlineStr">
        <is>
          <t>relegation</t>
        </is>
      </c>
      <c r="D257" s="24" t="inlineStr">
        <is>
          <t>8/1</t>
        </is>
      </c>
      <c r="E257" s="33" t="n">
        <v>9</v>
      </c>
      <c r="F257" s="31" t="n">
        <v>0.09684142423744925</v>
      </c>
      <c r="G257" s="31" t="n">
        <v>0.1193968832040957</v>
      </c>
      <c r="H257" s="32" t="n">
        <v>-0.02255545896664644</v>
      </c>
      <c r="I257" s="31" t="n">
        <v>0.06419999999999999</v>
      </c>
      <c r="J257" s="31" t="n">
        <v>0.08052071211872462</v>
      </c>
      <c r="K257" s="32" t="n">
        <v>-0.03264142423744926</v>
      </c>
      <c r="L257" s="35" t="n">
        <v>-0.4222</v>
      </c>
      <c r="M257" s="35" t="n">
        <v>-0.2753135909314784</v>
      </c>
      <c r="N257" s="33" t="n">
        <v>15.57632398753894</v>
      </c>
      <c r="O257" s="31" t="n">
        <v>0</v>
      </c>
      <c r="P257" s="24" t="inlineStr"/>
      <c r="Q257" s="24" t="inlineStr">
        <is>
          <t>2026-10-22</t>
        </is>
      </c>
    </row>
    <row r="258">
      <c r="A258" s="24" t="inlineStr">
        <is>
          <t>League Two</t>
        </is>
      </c>
      <c r="B258" s="24" t="inlineStr">
        <is>
          <t>Tranmere</t>
        </is>
      </c>
      <c r="C258" s="24" t="inlineStr">
        <is>
          <t>top6</t>
        </is>
      </c>
      <c r="D258" s="24" t="inlineStr">
        <is>
          <t>13/2</t>
        </is>
      </c>
      <c r="E258" s="33" t="n">
        <v>7.5</v>
      </c>
      <c r="F258" s="31" t="n">
        <v>0.1234469397432229</v>
      </c>
      <c r="G258" s="31" t="n"/>
      <c r="H258" s="32" t="n"/>
      <c r="I258" s="31" t="n">
        <v>0.08989999999999999</v>
      </c>
      <c r="J258" s="31" t="n">
        <v>0.1066734698716115</v>
      </c>
      <c r="K258" s="32" t="n">
        <v>-0.03354693974322293</v>
      </c>
      <c r="L258" s="35" t="n">
        <v>-0.3257500000000001</v>
      </c>
      <c r="M258" s="35" t="n">
        <v>-0.1999489759629141</v>
      </c>
      <c r="N258" s="33" t="n">
        <v>11.12347052280312</v>
      </c>
      <c r="O258" s="31" t="n">
        <v>0</v>
      </c>
      <c r="P258" s="24" t="inlineStr"/>
      <c r="Q258" s="24" t="inlineStr">
        <is>
          <t>2026-10-22</t>
        </is>
      </c>
    </row>
    <row r="259">
      <c r="A259" s="24" t="inlineStr">
        <is>
          <t>League One</t>
        </is>
      </c>
      <c r="B259" s="24" t="inlineStr">
        <is>
          <t>Cambridge</t>
        </is>
      </c>
      <c r="C259" s="24" t="inlineStr">
        <is>
          <t>promotion</t>
        </is>
      </c>
      <c r="D259" s="24" t="inlineStr">
        <is>
          <t>12/1</t>
        </is>
      </c>
      <c r="E259" s="33" t="n">
        <v>13</v>
      </c>
      <c r="F259" s="31" t="n">
        <v>0.06680018731223547</v>
      </c>
      <c r="G259" s="31" t="n">
        <v>0.0542786052121158</v>
      </c>
      <c r="H259" s="32" t="n">
        <v>0.01252158210011967</v>
      </c>
      <c r="I259" s="31" t="n">
        <v>0.0315</v>
      </c>
      <c r="J259" s="31" t="n">
        <v>0.04915009365611774</v>
      </c>
      <c r="K259" s="32" t="n">
        <v>-0.03530018731223547</v>
      </c>
      <c r="L259" s="35" t="n">
        <v>-0.5905</v>
      </c>
      <c r="M259" s="35" t="n">
        <v>-0.3610487824704695</v>
      </c>
      <c r="N259" s="33" t="n">
        <v>31.74603174603175</v>
      </c>
      <c r="O259" s="31" t="n">
        <v>0</v>
      </c>
      <c r="P259" s="24" t="inlineStr"/>
      <c r="Q259" s="24" t="inlineStr">
        <is>
          <t>2026-10-22</t>
        </is>
      </c>
    </row>
    <row r="260">
      <c r="A260" s="24" t="inlineStr">
        <is>
          <t>Premier League</t>
        </is>
      </c>
      <c r="B260" s="24" t="inlineStr">
        <is>
          <t>Aston Villa</t>
        </is>
      </c>
      <c r="C260" s="24" t="inlineStr">
        <is>
          <t>top4</t>
        </is>
      </c>
      <c r="D260" s="24" t="inlineStr">
        <is>
          <t>8/1</t>
        </is>
      </c>
      <c r="E260" s="33" t="n">
        <v>9</v>
      </c>
      <c r="F260" s="31" t="n">
        <v>0.1006539888930292</v>
      </c>
      <c r="G260" s="31" t="n">
        <v>0.1763007662496077</v>
      </c>
      <c r="H260" s="32" t="n">
        <v>-0.07564677735657849</v>
      </c>
      <c r="I260" s="31" t="n">
        <v>0.0653</v>
      </c>
      <c r="J260" s="31" t="n">
        <v>0.0829769944465146</v>
      </c>
      <c r="K260" s="32" t="n">
        <v>-0.03535398889302921</v>
      </c>
      <c r="L260" s="35" t="n">
        <v>-0.4123</v>
      </c>
      <c r="M260" s="35" t="n">
        <v>-0.2532070499813686</v>
      </c>
      <c r="N260" s="33" t="n">
        <v>15.31393568147014</v>
      </c>
      <c r="O260" s="31" t="n">
        <v>0</v>
      </c>
      <c r="P260" s="24" t="inlineStr"/>
      <c r="Q260" s="24" t="inlineStr">
        <is>
          <t>2026-10-22</t>
        </is>
      </c>
    </row>
    <row r="261">
      <c r="A261" s="24" t="inlineStr">
        <is>
          <t>League One</t>
        </is>
      </c>
      <c r="B261" s="24" t="inlineStr">
        <is>
          <t>Wigan</t>
        </is>
      </c>
      <c r="C261" s="24" t="inlineStr">
        <is>
          <t>top6</t>
        </is>
      </c>
      <c r="D261" s="24" t="inlineStr">
        <is>
          <t>16/1</t>
        </is>
      </c>
      <c r="E261" s="33" t="n">
        <v>17</v>
      </c>
      <c r="F261" s="31" t="n">
        <v>0.05345230086496148</v>
      </c>
      <c r="G261" s="31" t="n"/>
      <c r="H261" s="32" t="n"/>
      <c r="I261" s="31" t="n">
        <v>0.0162</v>
      </c>
      <c r="J261" s="31" t="n">
        <v>0.03482615043248074</v>
      </c>
      <c r="K261" s="32" t="n">
        <v>-0.03725230086496148</v>
      </c>
      <c r="L261" s="35" t="n">
        <v>-0.7246</v>
      </c>
      <c r="M261" s="35" t="n">
        <v>-0.4079554426478275</v>
      </c>
      <c r="N261" s="33" t="n">
        <v>61.7283950617284</v>
      </c>
      <c r="O261" s="31" t="n">
        <v>0</v>
      </c>
      <c r="P261" s="24" t="inlineStr"/>
      <c r="Q261" s="24" t="inlineStr">
        <is>
          <t>2026-10-22</t>
        </is>
      </c>
    </row>
    <row r="262">
      <c r="A262" s="24" t="inlineStr">
        <is>
          <t>Premier League</t>
        </is>
      </c>
      <c r="B262" s="24" t="inlineStr">
        <is>
          <t>Everton</t>
        </is>
      </c>
      <c r="C262" s="24" t="inlineStr">
        <is>
          <t>top4</t>
        </is>
      </c>
      <c r="D262" s="24" t="inlineStr">
        <is>
          <t>16/1</t>
        </is>
      </c>
      <c r="E262" s="33" t="n">
        <v>17</v>
      </c>
      <c r="F262" s="31" t="n">
        <v>0.05328740588454488</v>
      </c>
      <c r="G262" s="31" t="n">
        <v>0.0419763729165732</v>
      </c>
      <c r="H262" s="32" t="n">
        <v>0.01131103296797168</v>
      </c>
      <c r="I262" s="31" t="n">
        <v>0.0151</v>
      </c>
      <c r="J262" s="31" t="n">
        <v>0.03419370294227244</v>
      </c>
      <c r="K262" s="32" t="n">
        <v>-0.03818740588454488</v>
      </c>
      <c r="L262" s="35" t="n">
        <v>-0.7433000000000001</v>
      </c>
      <c r="M262" s="35" t="n">
        <v>-0.4187070499813685</v>
      </c>
      <c r="N262" s="33" t="n">
        <v>66.2251655629139</v>
      </c>
      <c r="O262" s="31" t="n">
        <v>0</v>
      </c>
      <c r="P262" s="24" t="inlineStr"/>
      <c r="Q262" s="24" t="inlineStr">
        <is>
          <t>2026-10-22</t>
        </is>
      </c>
    </row>
    <row r="263">
      <c r="A263" s="24" t="inlineStr">
        <is>
          <t>League Two</t>
        </is>
      </c>
      <c r="B263" s="24" t="inlineStr">
        <is>
          <t>Bristol Rovers</t>
        </is>
      </c>
      <c r="C263" s="24" t="inlineStr">
        <is>
          <t>top6</t>
        </is>
      </c>
      <c r="D263" s="24" t="inlineStr">
        <is>
          <t>8/13</t>
        </is>
      </c>
      <c r="E263" s="33" t="n">
        <v>1.6154</v>
      </c>
      <c r="F263" s="31" t="n">
        <v>0.5731410474645116</v>
      </c>
      <c r="G263" s="31" t="n"/>
      <c r="H263" s="32" t="n"/>
      <c r="I263" s="31" t="n">
        <v>0.533</v>
      </c>
      <c r="J263" s="31" t="n">
        <v>0.5530705237322557</v>
      </c>
      <c r="K263" s="32" t="n">
        <v>-0.04014104746451153</v>
      </c>
      <c r="L263" s="35" t="n">
        <v>-0.1389918</v>
      </c>
      <c r="M263" s="35" t="n">
        <v>-0.1065698759629141</v>
      </c>
      <c r="N263" s="33" t="n">
        <v>1.876172607879925</v>
      </c>
      <c r="O263" s="31" t="n">
        <v>0</v>
      </c>
      <c r="P263" s="24" t="inlineStr"/>
      <c r="Q263" s="24" t="inlineStr">
        <is>
          <t>2026-10-22</t>
        </is>
      </c>
    </row>
    <row r="264">
      <c r="A264" s="24" t="inlineStr">
        <is>
          <t>League One</t>
        </is>
      </c>
      <c r="B264" s="24" t="inlineStr">
        <is>
          <t>Bradford</t>
        </is>
      </c>
      <c r="C264" s="24" t="inlineStr">
        <is>
          <t>promotion</t>
        </is>
      </c>
      <c r="D264" s="24" t="inlineStr">
        <is>
          <t>9/4</t>
        </is>
      </c>
      <c r="E264" s="33" t="n">
        <v>3.25</v>
      </c>
      <c r="F264" s="31" t="n">
        <v>0.2672007492489419</v>
      </c>
      <c r="G264" s="31" t="n">
        <v>0.1356965130302895</v>
      </c>
      <c r="H264" s="32" t="n">
        <v>0.1315042362186524</v>
      </c>
      <c r="I264" s="31" t="n">
        <v>0.226575</v>
      </c>
      <c r="J264" s="31" t="n">
        <v>0.2468878746244709</v>
      </c>
      <c r="K264" s="32" t="n">
        <v>-0.04062574924894188</v>
      </c>
      <c r="L264" s="35" t="n">
        <v>-0.26363125</v>
      </c>
      <c r="M264" s="35" t="n">
        <v>-0.1976144074704695</v>
      </c>
      <c r="N264" s="33" t="n">
        <v>4.413549597263599</v>
      </c>
      <c r="O264" s="31" t="n">
        <v>0</v>
      </c>
      <c r="P264" s="24" t="inlineStr"/>
      <c r="Q264" s="24" t="inlineStr">
        <is>
          <t>2026-10-22</t>
        </is>
      </c>
    </row>
    <row r="265">
      <c r="A265" s="24" t="inlineStr">
        <is>
          <t>League Two</t>
        </is>
      </c>
      <c r="B265" s="24" t="inlineStr">
        <is>
          <t>Bristol Rovers</t>
        </is>
      </c>
      <c r="C265" s="24" t="inlineStr">
        <is>
          <t>title</t>
        </is>
      </c>
      <c r="D265" s="24" t="inlineStr">
        <is>
          <t>9/1</t>
        </is>
      </c>
      <c r="E265" s="33" t="n">
        <v>10</v>
      </c>
      <c r="F265" s="31" t="n">
        <v>0.08269379916623967</v>
      </c>
      <c r="G265" s="31" t="n">
        <v>0.0837506358774258</v>
      </c>
      <c r="H265" s="32" t="n">
        <v>-0.001056836711186129</v>
      </c>
      <c r="I265" s="31" t="n">
        <v>0.0408</v>
      </c>
      <c r="J265" s="31" t="n">
        <v>0.06174689958311984</v>
      </c>
      <c r="K265" s="32" t="n">
        <v>-0.04189379916623967</v>
      </c>
      <c r="L265" s="35" t="n">
        <v>-0.592</v>
      </c>
      <c r="M265" s="35" t="n">
        <v>-0.3825310041688016</v>
      </c>
      <c r="N265" s="33" t="n">
        <v>24.50980392156863</v>
      </c>
      <c r="O265" s="31" t="n">
        <v>0</v>
      </c>
      <c r="P265" s="24" t="inlineStr"/>
      <c r="Q265" s="24" t="inlineStr">
        <is>
          <t>2026-10-22</t>
        </is>
      </c>
    </row>
    <row r="266">
      <c r="A266" s="24" t="inlineStr">
        <is>
          <t>League One</t>
        </is>
      </c>
      <c r="B266" s="24" t="inlineStr">
        <is>
          <t>Reading</t>
        </is>
      </c>
      <c r="C266" s="24" t="inlineStr">
        <is>
          <t>title</t>
        </is>
      </c>
      <c r="D266" s="24" t="inlineStr">
        <is>
          <t>12/1</t>
        </is>
      </c>
      <c r="E266" s="33" t="n">
        <v>13</v>
      </c>
      <c r="F266" s="31" t="n">
        <v>0.06407582259251068</v>
      </c>
      <c r="G266" s="31" t="n">
        <v>0.0249171591711772</v>
      </c>
      <c r="H266" s="32" t="n">
        <v>0.03915866342133349</v>
      </c>
      <c r="I266" s="31" t="n">
        <v>0.0219</v>
      </c>
      <c r="J266" s="31" t="n">
        <v>0.04298791129625534</v>
      </c>
      <c r="K266" s="32" t="n">
        <v>-0.04217582259251068</v>
      </c>
      <c r="L266" s="35" t="n">
        <v>-0.7153</v>
      </c>
      <c r="M266" s="35" t="n">
        <v>-0.4411571531486805</v>
      </c>
      <c r="N266" s="33" t="n">
        <v>45.662100456621</v>
      </c>
      <c r="O266" s="31" t="n">
        <v>0</v>
      </c>
      <c r="P266" s="24" t="inlineStr"/>
      <c r="Q266" s="24" t="inlineStr">
        <is>
          <t>2026-10-22</t>
        </is>
      </c>
    </row>
    <row r="267">
      <c r="A267" s="24" t="inlineStr">
        <is>
          <t>League Two</t>
        </is>
      </c>
      <c r="B267" s="24" t="inlineStr">
        <is>
          <t>Rochdale</t>
        </is>
      </c>
      <c r="C267" s="24" t="inlineStr">
        <is>
          <t>top6</t>
        </is>
      </c>
      <c r="D267" s="24" t="inlineStr">
        <is>
          <t>6/1</t>
        </is>
      </c>
      <c r="E267" s="33" t="n">
        <v>7</v>
      </c>
      <c r="F267" s="31" t="n">
        <v>0.1322645782963103</v>
      </c>
      <c r="G267" s="31" t="n"/>
      <c r="H267" s="32" t="n"/>
      <c r="I267" s="31" t="n">
        <v>0.08939999999999999</v>
      </c>
      <c r="J267" s="31" t="n">
        <v>0.1108322891481551</v>
      </c>
      <c r="K267" s="32" t="n">
        <v>-0.04286457829631028</v>
      </c>
      <c r="L267" s="35" t="n">
        <v>-0.3742000000000001</v>
      </c>
      <c r="M267" s="35" t="n">
        <v>-0.2241739759629141</v>
      </c>
      <c r="N267" s="33" t="n">
        <v>11.18568232662192</v>
      </c>
      <c r="O267" s="31" t="n">
        <v>0</v>
      </c>
      <c r="P267" s="24" t="inlineStr"/>
      <c r="Q267" s="24" t="inlineStr">
        <is>
          <t>2026-10-22</t>
        </is>
      </c>
    </row>
    <row r="268">
      <c r="A268" s="24" t="inlineStr">
        <is>
          <t>League Two</t>
        </is>
      </c>
      <c r="B268" s="24" t="inlineStr">
        <is>
          <t>Chesterfield</t>
        </is>
      </c>
      <c r="C268" s="24" t="inlineStr">
        <is>
          <t>title</t>
        </is>
      </c>
      <c r="D268" s="24" t="inlineStr">
        <is>
          <t>8/1</t>
        </is>
      </c>
      <c r="E268" s="33" t="n">
        <v>9</v>
      </c>
      <c r="F268" s="31" t="n">
        <v>0.09188199907359963</v>
      </c>
      <c r="G268" s="31" t="n">
        <v>0.0593233670798433</v>
      </c>
      <c r="H268" s="32" t="n">
        <v>0.03255863199375633</v>
      </c>
      <c r="I268" s="31" t="n">
        <v>0.0478</v>
      </c>
      <c r="J268" s="31" t="n">
        <v>0.06984099953679981</v>
      </c>
      <c r="K268" s="32" t="n">
        <v>-0.04408199907359963</v>
      </c>
      <c r="L268" s="35" t="n">
        <v>-0.5698</v>
      </c>
      <c r="M268" s="35" t="n">
        <v>-0.3714310041688017</v>
      </c>
      <c r="N268" s="33" t="n">
        <v>20.92050209205021</v>
      </c>
      <c r="O268" s="31" t="n">
        <v>0</v>
      </c>
      <c r="P268" s="24" t="inlineStr"/>
      <c r="Q268" s="24" t="inlineStr">
        <is>
          <t>2026-10-22</t>
        </is>
      </c>
    </row>
    <row r="269">
      <c r="A269" s="24" t="inlineStr">
        <is>
          <t>League Two</t>
        </is>
      </c>
      <c r="B269" s="24" t="inlineStr">
        <is>
          <t>Swindon</t>
        </is>
      </c>
      <c r="C269" s="24" t="inlineStr">
        <is>
          <t>relegation</t>
        </is>
      </c>
      <c r="D269" s="24" t="inlineStr">
        <is>
          <t>15/2</t>
        </is>
      </c>
      <c r="E269" s="33" t="n">
        <v>8.5</v>
      </c>
      <c r="F269" s="31" t="n">
        <v>0.102537978604358</v>
      </c>
      <c r="G269" s="31" t="n">
        <v>0.0517386493884414</v>
      </c>
      <c r="H269" s="32" t="n">
        <v>0.05079932921591664</v>
      </c>
      <c r="I269" s="31" t="n">
        <v>0.0566</v>
      </c>
      <c r="J269" s="31" t="n">
        <v>0.07956898930217901</v>
      </c>
      <c r="K269" s="32" t="n">
        <v>-0.04593797860435804</v>
      </c>
      <c r="L269" s="35" t="n">
        <v>-0.5189</v>
      </c>
      <c r="M269" s="35" t="n">
        <v>-0.3236635909314785</v>
      </c>
      <c r="N269" s="33" t="n">
        <v>17.6678445229682</v>
      </c>
      <c r="O269" s="31" t="n">
        <v>0</v>
      </c>
      <c r="P269" s="24" t="inlineStr"/>
      <c r="Q269" s="24" t="inlineStr">
        <is>
          <t>2026-10-22</t>
        </is>
      </c>
    </row>
    <row r="270">
      <c r="A270" s="24" t="inlineStr">
        <is>
          <t>League One</t>
        </is>
      </c>
      <c r="B270" s="24" t="inlineStr">
        <is>
          <t>MK Dons</t>
        </is>
      </c>
      <c r="C270" s="24" t="inlineStr">
        <is>
          <t>relegation</t>
        </is>
      </c>
      <c r="D270" s="24" t="inlineStr">
        <is>
          <t>11/2</t>
        </is>
      </c>
      <c r="E270" s="33" t="n">
        <v>6.5</v>
      </c>
      <c r="F270" s="31" t="n">
        <v>0.1366693502671898</v>
      </c>
      <c r="G270" s="31" t="n">
        <v>0.0706560671447482</v>
      </c>
      <c r="H270" s="32" t="n">
        <v>0.06601328312244165</v>
      </c>
      <c r="I270" s="31" t="n">
        <v>0.0905</v>
      </c>
      <c r="J270" s="31" t="n">
        <v>0.1135846751335949</v>
      </c>
      <c r="K270" s="32" t="n">
        <v>-0.04616935026718985</v>
      </c>
      <c r="L270" s="35" t="n">
        <v>-0.4117500000000001</v>
      </c>
      <c r="M270" s="35" t="n">
        <v>-0.261699611631633</v>
      </c>
      <c r="N270" s="33" t="n">
        <v>11.04972375690608</v>
      </c>
      <c r="O270" s="31" t="n">
        <v>0</v>
      </c>
      <c r="P270" s="24" t="inlineStr"/>
      <c r="Q270" s="24" t="inlineStr">
        <is>
          <t>2026-10-22</t>
        </is>
      </c>
    </row>
    <row r="271">
      <c r="A271" s="24" t="inlineStr">
        <is>
          <t>League Two</t>
        </is>
      </c>
      <c r="B271" s="24" t="inlineStr">
        <is>
          <t>Northampton</t>
        </is>
      </c>
      <c r="C271" s="24" t="inlineStr">
        <is>
          <t>top6</t>
        </is>
      </c>
      <c r="D271" s="24" t="inlineStr">
        <is>
          <t>5/1</t>
        </is>
      </c>
      <c r="E271" s="33" t="n">
        <v>6</v>
      </c>
      <c r="F271" s="31" t="n">
        <v>0.1543086746790286</v>
      </c>
      <c r="G271" s="31" t="n"/>
      <c r="H271" s="32" t="n"/>
      <c r="I271" s="31" t="n">
        <v>0.1077</v>
      </c>
      <c r="J271" s="31" t="n">
        <v>0.1310043373395143</v>
      </c>
      <c r="K271" s="32" t="n">
        <v>-0.04660867467902864</v>
      </c>
      <c r="L271" s="35" t="n">
        <v>-0.3538</v>
      </c>
      <c r="M271" s="35" t="n">
        <v>-0.213973975962914</v>
      </c>
      <c r="N271" s="33" t="n">
        <v>9.285051067780872</v>
      </c>
      <c r="O271" s="31" t="n">
        <v>0</v>
      </c>
      <c r="P271" s="24" t="inlineStr"/>
      <c r="Q271" s="24" t="inlineStr">
        <is>
          <t>2026-10-22</t>
        </is>
      </c>
    </row>
    <row r="272">
      <c r="A272" s="24" t="inlineStr">
        <is>
          <t>Premier League</t>
        </is>
      </c>
      <c r="B272" s="24" t="inlineStr">
        <is>
          <t>Tottenham</t>
        </is>
      </c>
      <c r="C272" s="24" t="inlineStr">
        <is>
          <t>relegation</t>
        </is>
      </c>
      <c r="D272" s="24" t="inlineStr">
        <is>
          <t>14/1</t>
        </is>
      </c>
      <c r="E272" s="33" t="n">
        <v>15</v>
      </c>
      <c r="F272" s="31" t="n">
        <v>0.05795537744524935</v>
      </c>
      <c r="G272" s="31" t="n">
        <v>0.0212332155594722</v>
      </c>
      <c r="H272" s="32" t="n">
        <v>0.03672216188577715</v>
      </c>
      <c r="I272" s="31" t="n">
        <v>0.0111</v>
      </c>
      <c r="J272" s="31" t="n">
        <v>0.03452768872262468</v>
      </c>
      <c r="K272" s="32" t="n">
        <v>-0.04685537744524935</v>
      </c>
      <c r="L272" s="35" t="n">
        <v>-0.8335</v>
      </c>
      <c r="M272" s="35" t="n">
        <v>-0.4820846691606299</v>
      </c>
      <c r="N272" s="33" t="n">
        <v>90.09009009009009</v>
      </c>
      <c r="O272" s="31" t="n">
        <v>0</v>
      </c>
      <c r="P272" s="24" t="inlineStr"/>
      <c r="Q272" s="24" t="inlineStr">
        <is>
          <t>2026-10-22</t>
        </is>
      </c>
    </row>
    <row r="273">
      <c r="A273" s="24" t="inlineStr">
        <is>
          <t>League Two</t>
        </is>
      </c>
      <c r="B273" s="24" t="inlineStr">
        <is>
          <t>Accrington</t>
        </is>
      </c>
      <c r="C273" s="24" t="inlineStr">
        <is>
          <t>relegation</t>
        </is>
      </c>
      <c r="D273" s="24" t="inlineStr">
        <is>
          <t>3/1</t>
        </is>
      </c>
      <c r="E273" s="33" t="n">
        <v>4</v>
      </c>
      <c r="F273" s="31" t="n">
        <v>0.2178932045342608</v>
      </c>
      <c r="G273" s="31" t="n">
        <v>0.1724621646281382</v>
      </c>
      <c r="H273" s="32" t="n">
        <v>0.0454310399061226</v>
      </c>
      <c r="I273" s="31" t="n">
        <v>0.1709</v>
      </c>
      <c r="J273" s="31" t="n">
        <v>0.1943966022671304</v>
      </c>
      <c r="K273" s="32" t="n">
        <v>-0.04699320453426081</v>
      </c>
      <c r="L273" s="35" t="n">
        <v>-0.3164</v>
      </c>
      <c r="M273" s="35" t="n">
        <v>-0.2224135909314784</v>
      </c>
      <c r="N273" s="33" t="n">
        <v>5.851375073142188</v>
      </c>
      <c r="O273" s="31" t="n">
        <v>0</v>
      </c>
      <c r="P273" s="24" t="inlineStr"/>
      <c r="Q273" s="24" t="inlineStr">
        <is>
          <t>2026-10-22</t>
        </is>
      </c>
    </row>
    <row r="274">
      <c r="A274" s="24" t="inlineStr">
        <is>
          <t>League One</t>
        </is>
      </c>
      <c r="B274" s="24" t="inlineStr">
        <is>
          <t>Peterborough</t>
        </is>
      </c>
      <c r="C274" s="24" t="inlineStr">
        <is>
          <t>top6</t>
        </is>
      </c>
      <c r="D274" s="24" t="inlineStr">
        <is>
          <t>12/1</t>
        </is>
      </c>
      <c r="E274" s="33" t="n">
        <v>13</v>
      </c>
      <c r="F274" s="31" t="n">
        <v>0.06989916266956502</v>
      </c>
      <c r="G274" s="31" t="n"/>
      <c r="H274" s="32" t="n"/>
      <c r="I274" s="31" t="n">
        <v>0.0223</v>
      </c>
      <c r="J274" s="31" t="n">
        <v>0.04609958133478251</v>
      </c>
      <c r="K274" s="32" t="n">
        <v>-0.04759916266956501</v>
      </c>
      <c r="L274" s="35" t="n">
        <v>-0.7101</v>
      </c>
      <c r="M274" s="35" t="n">
        <v>-0.4007054426478274</v>
      </c>
      <c r="N274" s="33" t="n">
        <v>44.84304932735426</v>
      </c>
      <c r="O274" s="31" t="n">
        <v>0</v>
      </c>
      <c r="P274" s="24" t="inlineStr"/>
      <c r="Q274" s="24" t="inlineStr">
        <is>
          <t>2026-10-22</t>
        </is>
      </c>
    </row>
    <row r="275">
      <c r="A275" s="24" t="inlineStr">
        <is>
          <t>Championship</t>
        </is>
      </c>
      <c r="B275" s="24" t="inlineStr">
        <is>
          <t>Norwich</t>
        </is>
      </c>
      <c r="C275" s="24" t="inlineStr">
        <is>
          <t>promotion</t>
        </is>
      </c>
      <c r="D275" s="24" t="inlineStr">
        <is>
          <t>12/1</t>
        </is>
      </c>
      <c r="E275" s="33" t="n">
        <v>13</v>
      </c>
      <c r="F275" s="31" t="n">
        <v>0.06980450581701152</v>
      </c>
      <c r="G275" s="31" t="n">
        <v>0.149006554093687</v>
      </c>
      <c r="H275" s="32" t="n">
        <v>-0.07920204827667547</v>
      </c>
      <c r="I275" s="31" t="n">
        <v>0.02195</v>
      </c>
      <c r="J275" s="31" t="n">
        <v>0.04587725290850576</v>
      </c>
      <c r="K275" s="32" t="n">
        <v>-0.04785450581701152</v>
      </c>
      <c r="L275" s="35" t="n">
        <v>-0.71465</v>
      </c>
      <c r="M275" s="35" t="n">
        <v>-0.4035957121894251</v>
      </c>
      <c r="N275" s="33" t="n">
        <v>45.55808656036447</v>
      </c>
      <c r="O275" s="31" t="n">
        <v>0</v>
      </c>
      <c r="P275" s="24" t="inlineStr"/>
      <c r="Q275" s="24" t="inlineStr">
        <is>
          <t>2026-10-16</t>
        </is>
      </c>
    </row>
    <row r="276">
      <c r="A276" s="24" t="inlineStr">
        <is>
          <t>League One</t>
        </is>
      </c>
      <c r="B276" s="24" t="inlineStr">
        <is>
          <t>AFC Wimbledon</t>
        </is>
      </c>
      <c r="C276" s="24" t="inlineStr">
        <is>
          <t>top6</t>
        </is>
      </c>
      <c r="D276" s="24" t="inlineStr">
        <is>
          <t>16/1</t>
        </is>
      </c>
      <c r="E276" s="33" t="n">
        <v>17</v>
      </c>
      <c r="F276" s="31" t="n">
        <v>0.05345230086496148</v>
      </c>
      <c r="G276" s="31" t="n"/>
      <c r="H276" s="32" t="n"/>
      <c r="I276" s="31" t="n">
        <v>0.0054</v>
      </c>
      <c r="J276" s="31" t="n">
        <v>0.02942615043248074</v>
      </c>
      <c r="K276" s="32" t="n">
        <v>-0.04805230086496148</v>
      </c>
      <c r="L276" s="35" t="n">
        <v>-0.9082</v>
      </c>
      <c r="M276" s="35" t="n">
        <v>-0.4997554426478275</v>
      </c>
      <c r="N276" s="33" t="n">
        <v>185.1851851851852</v>
      </c>
      <c r="O276" s="31" t="n">
        <v>0</v>
      </c>
      <c r="P276" s="24" t="inlineStr"/>
      <c r="Q276" s="24" t="inlineStr">
        <is>
          <t>2026-10-22</t>
        </is>
      </c>
    </row>
    <row r="277">
      <c r="A277" s="24" t="inlineStr">
        <is>
          <t>League One</t>
        </is>
      </c>
      <c r="B277" s="24" t="inlineStr">
        <is>
          <t>Burton</t>
        </is>
      </c>
      <c r="C277" s="24" t="inlineStr">
        <is>
          <t>top6</t>
        </is>
      </c>
      <c r="D277" s="24" t="inlineStr">
        <is>
          <t>14/1</t>
        </is>
      </c>
      <c r="E277" s="33" t="n">
        <v>15</v>
      </c>
      <c r="F277" s="31" t="n">
        <v>0.06057927431362301</v>
      </c>
      <c r="G277" s="31" t="n"/>
      <c r="H277" s="32" t="n"/>
      <c r="I277" s="31" t="n">
        <v>0.0105</v>
      </c>
      <c r="J277" s="31" t="n">
        <v>0.03553963715681151</v>
      </c>
      <c r="K277" s="32" t="n">
        <v>-0.05007927431362301</v>
      </c>
      <c r="L277" s="35" t="n">
        <v>-0.8425</v>
      </c>
      <c r="M277" s="35" t="n">
        <v>-0.4669054426478274</v>
      </c>
      <c r="N277" s="33" t="n">
        <v>95.23809523809523</v>
      </c>
      <c r="O277" s="31" t="n">
        <v>0</v>
      </c>
      <c r="P277" s="24" t="inlineStr"/>
      <c r="Q277" s="24" t="inlineStr">
        <is>
          <t>2026-10-22</t>
        </is>
      </c>
    </row>
    <row r="278">
      <c r="A278" s="24" t="inlineStr">
        <is>
          <t>League One</t>
        </is>
      </c>
      <c r="B278" s="24" t="inlineStr">
        <is>
          <t>Wycombe</t>
        </is>
      </c>
      <c r="C278" s="24" t="inlineStr">
        <is>
          <t>relegation</t>
        </is>
      </c>
      <c r="D278" s="24" t="inlineStr">
        <is>
          <t>15/2</t>
        </is>
      </c>
      <c r="E278" s="33" t="n">
        <v>8.5</v>
      </c>
      <c r="F278" s="31" t="n">
        <v>0.1045118560866746</v>
      </c>
      <c r="G278" s="31" t="n">
        <v>0.0997497418514092</v>
      </c>
      <c r="H278" s="32" t="n">
        <v>0.004762114235265388</v>
      </c>
      <c r="I278" s="31" t="n">
        <v>0.0544</v>
      </c>
      <c r="J278" s="31" t="n">
        <v>0.07945592804333729</v>
      </c>
      <c r="K278" s="32" t="n">
        <v>-0.05011185608667459</v>
      </c>
      <c r="L278" s="35" t="n">
        <v>-0.5376000000000001</v>
      </c>
      <c r="M278" s="35" t="n">
        <v>-0.324624611631633</v>
      </c>
      <c r="N278" s="33" t="n">
        <v>18.38235294117647</v>
      </c>
      <c r="O278" s="31" t="n">
        <v>0</v>
      </c>
      <c r="P278" s="24" t="inlineStr"/>
      <c r="Q278" s="24" t="inlineStr">
        <is>
          <t>2026-10-22</t>
        </is>
      </c>
    </row>
    <row r="279">
      <c r="A279" s="24" t="inlineStr">
        <is>
          <t>Championship</t>
        </is>
      </c>
      <c r="B279" s="24" t="inlineStr">
        <is>
          <t>Swansea</t>
        </is>
      </c>
      <c r="C279" s="24" t="inlineStr">
        <is>
          <t>title</t>
        </is>
      </c>
      <c r="D279" s="24" t="inlineStr">
        <is>
          <t>11/1</t>
        </is>
      </c>
      <c r="E279" s="33" t="n">
        <v>12</v>
      </c>
      <c r="F279" s="31" t="n">
        <v>0.06894035299673031</v>
      </c>
      <c r="G279" s="31" t="n">
        <v>0.0146390085060126</v>
      </c>
      <c r="H279" s="32" t="n">
        <v>0.0543013444907177</v>
      </c>
      <c r="I279" s="31" t="n">
        <v>0.0188</v>
      </c>
      <c r="J279" s="31" t="n">
        <v>0.04387017649836515</v>
      </c>
      <c r="K279" s="32" t="n">
        <v>-0.05014035299673031</v>
      </c>
      <c r="L279" s="35" t="n">
        <v>-0.7744</v>
      </c>
      <c r="M279" s="35" t="n">
        <v>-0.4735578820196182</v>
      </c>
      <c r="N279" s="33" t="n">
        <v>53.19148936170212</v>
      </c>
      <c r="O279" s="31" t="n">
        <v>0</v>
      </c>
      <c r="P279" s="24" t="inlineStr"/>
      <c r="Q279" s="24" t="inlineStr">
        <is>
          <t>2026-10-16</t>
        </is>
      </c>
    </row>
    <row r="280">
      <c r="A280" s="24" t="inlineStr">
        <is>
          <t>Premier League</t>
        </is>
      </c>
      <c r="B280" s="24" t="inlineStr">
        <is>
          <t>Chelsea</t>
        </is>
      </c>
      <c r="C280" s="24" t="inlineStr">
        <is>
          <t>top4</t>
        </is>
      </c>
      <c r="D280" s="24" t="inlineStr">
        <is>
          <t>4/9</t>
        </is>
      </c>
      <c r="E280" s="33" t="n">
        <v>1.4444</v>
      </c>
      <c r="F280" s="31" t="n">
        <v>0.6271710745203981</v>
      </c>
      <c r="G280" s="31" t="n">
        <v>0.4617379033303852</v>
      </c>
      <c r="H280" s="32" t="n">
        <v>0.1654331711900129</v>
      </c>
      <c r="I280" s="31" t="n">
        <v>0.5769</v>
      </c>
      <c r="J280" s="31" t="n">
        <v>0.6020355372601991</v>
      </c>
      <c r="K280" s="32" t="n">
        <v>-0.05027107452039814</v>
      </c>
      <c r="L280" s="35" t="n">
        <v>-0.1667256400000001</v>
      </c>
      <c r="M280" s="35" t="n">
        <v>-0.1304198699813685</v>
      </c>
      <c r="N280" s="33" t="n">
        <v>1.733402669440111</v>
      </c>
      <c r="O280" s="31" t="n">
        <v>0</v>
      </c>
      <c r="P280" s="24" t="inlineStr"/>
      <c r="Q280" s="24" t="inlineStr">
        <is>
          <t>2026-10-22</t>
        </is>
      </c>
    </row>
    <row r="281">
      <c r="A281" s="24" t="inlineStr">
        <is>
          <t>Premier League</t>
        </is>
      </c>
      <c r="B281" s="24" t="inlineStr">
        <is>
          <t>Newcastle</t>
        </is>
      </c>
      <c r="C281" s="24" t="inlineStr">
        <is>
          <t>relegation</t>
        </is>
      </c>
      <c r="D281" s="24" t="inlineStr">
        <is>
          <t>7/1</t>
        </is>
      </c>
      <c r="E281" s="33" t="n">
        <v>8</v>
      </c>
      <c r="F281" s="31" t="n">
        <v>0.1086663327098426</v>
      </c>
      <c r="G281" s="31" t="n">
        <v>0.0791419852671237</v>
      </c>
      <c r="H281" s="32" t="n">
        <v>0.02952434744271885</v>
      </c>
      <c r="I281" s="31" t="n">
        <v>0.0573</v>
      </c>
      <c r="J281" s="31" t="n">
        <v>0.08298316635492127</v>
      </c>
      <c r="K281" s="32" t="n">
        <v>-0.05136633270984255</v>
      </c>
      <c r="L281" s="35" t="n">
        <v>-0.5416000000000001</v>
      </c>
      <c r="M281" s="35" t="n">
        <v>-0.3361346691606298</v>
      </c>
      <c r="N281" s="33" t="n">
        <v>17.45200698080279</v>
      </c>
      <c r="O281" s="31" t="n">
        <v>0</v>
      </c>
      <c r="P281" s="24" t="inlineStr"/>
      <c r="Q281" s="24" t="inlineStr">
        <is>
          <t>2026-10-22</t>
        </is>
      </c>
    </row>
    <row r="282">
      <c r="A282" s="24" t="inlineStr">
        <is>
          <t>League One</t>
        </is>
      </c>
      <c r="B282" s="24" t="inlineStr">
        <is>
          <t>Leicester</t>
        </is>
      </c>
      <c r="C282" s="24" t="inlineStr">
        <is>
          <t>relegation</t>
        </is>
      </c>
      <c r="D282" s="24" t="inlineStr">
        <is>
          <t>16/1</t>
        </is>
      </c>
      <c r="E282" s="33" t="n">
        <v>17</v>
      </c>
      <c r="F282" s="31" t="n">
        <v>0.05225592804333729</v>
      </c>
      <c r="G282" s="31" t="n">
        <v>0.0292369933012751</v>
      </c>
      <c r="H282" s="32" t="n">
        <v>0.02301893474206219</v>
      </c>
      <c r="I282" s="31" t="n">
        <v>0.0005999999999999999</v>
      </c>
      <c r="J282" s="31" t="n">
        <v>0.02642796402166865</v>
      </c>
      <c r="K282" s="32" t="n">
        <v>-0.05165592804333729</v>
      </c>
      <c r="L282" s="35" t="n">
        <v>-0.9898</v>
      </c>
      <c r="M282" s="35" t="n">
        <v>-0.550724611631633</v>
      </c>
      <c r="N282" s="33" t="n">
        <v>1666.666666666667</v>
      </c>
      <c r="O282" s="31" t="n">
        <v>0</v>
      </c>
      <c r="P282" s="24" t="inlineStr"/>
      <c r="Q282" s="24" t="inlineStr">
        <is>
          <t>2026-10-22</t>
        </is>
      </c>
    </row>
    <row r="283">
      <c r="A283" s="24" t="inlineStr">
        <is>
          <t>League One</t>
        </is>
      </c>
      <c r="B283" s="24" t="inlineStr">
        <is>
          <t>Oxford</t>
        </is>
      </c>
      <c r="C283" s="24" t="inlineStr">
        <is>
          <t>relegation</t>
        </is>
      </c>
      <c r="D283" s="24" t="inlineStr">
        <is>
          <t>11/1</t>
        </is>
      </c>
      <c r="E283" s="33" t="n">
        <v>12</v>
      </c>
      <c r="F283" s="31" t="n">
        <v>0.07402923139472783</v>
      </c>
      <c r="G283" s="31" t="n">
        <v>0.1956644602813049</v>
      </c>
      <c r="H283" s="32" t="n">
        <v>-0.1216352288865771</v>
      </c>
      <c r="I283" s="31" t="n">
        <v>0.0218</v>
      </c>
      <c r="J283" s="31" t="n">
        <v>0.04791461569736392</v>
      </c>
      <c r="K283" s="32" t="n">
        <v>-0.05222923139472783</v>
      </c>
      <c r="L283" s="35" t="n">
        <v>-0.7383999999999999</v>
      </c>
      <c r="M283" s="35" t="n">
        <v>-0.425024611631633</v>
      </c>
      <c r="N283" s="33" t="n">
        <v>45.87155963302752</v>
      </c>
      <c r="O283" s="31" t="n">
        <v>0</v>
      </c>
      <c r="P283" s="24" t="inlineStr"/>
      <c r="Q283" s="24" t="inlineStr">
        <is>
          <t>2026-10-22</t>
        </is>
      </c>
    </row>
    <row r="284">
      <c r="A284" s="24" t="inlineStr">
        <is>
          <t>League One</t>
        </is>
      </c>
      <c r="B284" s="24" t="inlineStr">
        <is>
          <t>Stevenage</t>
        </is>
      </c>
      <c r="C284" s="24" t="inlineStr">
        <is>
          <t>relegation</t>
        </is>
      </c>
      <c r="D284" s="24" t="inlineStr">
        <is>
          <t>5/1</t>
        </is>
      </c>
      <c r="E284" s="33" t="n">
        <v>6</v>
      </c>
      <c r="F284" s="31" t="n">
        <v>0.1480584627894557</v>
      </c>
      <c r="G284" s="31" t="n">
        <v>0.1884161790526619</v>
      </c>
      <c r="H284" s="32" t="n">
        <v>-0.04035771626320622</v>
      </c>
      <c r="I284" s="31" t="n">
        <v>0.0936</v>
      </c>
      <c r="J284" s="31" t="n">
        <v>0.1208292313947278</v>
      </c>
      <c r="K284" s="32" t="n">
        <v>-0.05445846278945567</v>
      </c>
      <c r="L284" s="35" t="n">
        <v>-0.4384</v>
      </c>
      <c r="M284" s="35" t="n">
        <v>-0.2750246116316329</v>
      </c>
      <c r="N284" s="33" t="n">
        <v>10.68376068376068</v>
      </c>
      <c r="O284" s="31" t="n">
        <v>0</v>
      </c>
      <c r="P284" s="24" t="inlineStr"/>
      <c r="Q284" s="24" t="inlineStr">
        <is>
          <t>2026-10-22</t>
        </is>
      </c>
    </row>
    <row r="285">
      <c r="A285" s="24" t="inlineStr">
        <is>
          <t>League One</t>
        </is>
      </c>
      <c r="B285" s="24" t="inlineStr">
        <is>
          <t>Leyton Orient</t>
        </is>
      </c>
      <c r="C285" s="24" t="inlineStr">
        <is>
          <t>top6</t>
        </is>
      </c>
      <c r="D285" s="24" t="inlineStr">
        <is>
          <t>9/1</t>
        </is>
      </c>
      <c r="E285" s="33" t="n">
        <v>10</v>
      </c>
      <c r="F285" s="31" t="n">
        <v>0.09086891147043452</v>
      </c>
      <c r="G285" s="31" t="n"/>
      <c r="H285" s="32" t="n"/>
      <c r="I285" s="31" t="n">
        <v>0.0354</v>
      </c>
      <c r="J285" s="31" t="n">
        <v>0.06313445573521725</v>
      </c>
      <c r="K285" s="32" t="n">
        <v>-0.05546891147043452</v>
      </c>
      <c r="L285" s="35" t="n">
        <v>-0.646</v>
      </c>
      <c r="M285" s="35" t="n">
        <v>-0.3686554426478275</v>
      </c>
      <c r="N285" s="33" t="n">
        <v>28.24858757062147</v>
      </c>
      <c r="O285" s="31" t="n">
        <v>0</v>
      </c>
      <c r="P285" s="24" t="inlineStr"/>
      <c r="Q285" s="24" t="inlineStr">
        <is>
          <t>2026-10-22</t>
        </is>
      </c>
    </row>
    <row r="286">
      <c r="A286" s="24" t="inlineStr">
        <is>
          <t>Premier League</t>
        </is>
      </c>
      <c r="B286" s="24" t="inlineStr">
        <is>
          <t>Brighton</t>
        </is>
      </c>
      <c r="C286" s="24" t="inlineStr">
        <is>
          <t>title</t>
        </is>
      </c>
      <c r="D286" s="24" t="inlineStr">
        <is>
          <t>14/1</t>
        </is>
      </c>
      <c r="E286" s="33" t="n">
        <v>15</v>
      </c>
      <c r="F286" s="31" t="n">
        <v>0.06004340601320002</v>
      </c>
      <c r="G286" s="31" t="n">
        <v>0.0056466603149649</v>
      </c>
      <c r="H286" s="32" t="n">
        <v>0.05439674569823512</v>
      </c>
      <c r="I286" s="31" t="n">
        <v>0.0038</v>
      </c>
      <c r="J286" s="31" t="n">
        <v>0.03192170300660001</v>
      </c>
      <c r="K286" s="32" t="n">
        <v>-0.05624340601320002</v>
      </c>
      <c r="L286" s="35" t="n">
        <v>-0.9429999999999999</v>
      </c>
      <c r="M286" s="35" t="n">
        <v>-0.5211744549009999</v>
      </c>
      <c r="N286" s="33" t="n">
        <v>263.1578947368421</v>
      </c>
      <c r="O286" s="31" t="n">
        <v>0</v>
      </c>
      <c r="P286" s="24" t="inlineStr"/>
      <c r="Q286" s="24" t="inlineStr">
        <is>
          <t>2026-10-22</t>
        </is>
      </c>
    </row>
    <row r="287">
      <c r="A287" s="24" t="inlineStr">
        <is>
          <t>League Two</t>
        </is>
      </c>
      <c r="B287" s="24" t="inlineStr">
        <is>
          <t>Bristol Rovers</t>
        </is>
      </c>
      <c r="C287" s="24" t="inlineStr">
        <is>
          <t>promotion</t>
        </is>
      </c>
      <c r="D287" s="24" t="inlineStr">
        <is>
          <t>13/8</t>
        </is>
      </c>
      <c r="E287" s="33" t="n">
        <v>2.625</v>
      </c>
      <c r="F287" s="31" t="n">
        <v>0.3482259638856916</v>
      </c>
      <c r="G287" s="31" t="n">
        <v>0.3048048293621693</v>
      </c>
      <c r="H287" s="32" t="n">
        <v>0.04342113452352231</v>
      </c>
      <c r="I287" s="31" t="n">
        <v>0.29045</v>
      </c>
      <c r="J287" s="31" t="n">
        <v>0.3193379819428458</v>
      </c>
      <c r="K287" s="32" t="n">
        <v>-0.05777596388569162</v>
      </c>
      <c r="L287" s="35" t="n">
        <v>-0.23756875</v>
      </c>
      <c r="M287" s="35" t="n">
        <v>-0.1617377974000298</v>
      </c>
      <c r="N287" s="33" t="n">
        <v>3.442933379239112</v>
      </c>
      <c r="O287" s="31" t="n">
        <v>0</v>
      </c>
      <c r="P287" s="24" t="inlineStr"/>
      <c r="Q287" s="24" t="inlineStr">
        <is>
          <t>2026-10-22</t>
        </is>
      </c>
    </row>
    <row r="288">
      <c r="A288" s="24" t="inlineStr">
        <is>
          <t>Championship</t>
        </is>
      </c>
      <c r="B288" s="24" t="inlineStr">
        <is>
          <t>Southampton</t>
        </is>
      </c>
      <c r="C288" s="24" t="inlineStr">
        <is>
          <t>title</t>
        </is>
      </c>
      <c r="D288" s="24" t="inlineStr">
        <is>
          <t>10/1</t>
        </is>
      </c>
      <c r="E288" s="33" t="n">
        <v>11</v>
      </c>
      <c r="F288" s="31" t="n">
        <v>0.07520765781461489</v>
      </c>
      <c r="G288" s="31" t="n">
        <v>0.057429956446665</v>
      </c>
      <c r="H288" s="32" t="n">
        <v>0.01777770136794989</v>
      </c>
      <c r="I288" s="31" t="n">
        <v>0.0174</v>
      </c>
      <c r="J288" s="31" t="n">
        <v>0.04630382890730744</v>
      </c>
      <c r="K288" s="32" t="n">
        <v>-0.05780765781461489</v>
      </c>
      <c r="L288" s="35" t="n">
        <v>-0.8086</v>
      </c>
      <c r="M288" s="35" t="n">
        <v>-0.4906578820196181</v>
      </c>
      <c r="N288" s="33" t="n">
        <v>57.4712643678161</v>
      </c>
      <c r="O288" s="31" t="n">
        <v>0</v>
      </c>
      <c r="P288" s="24" t="inlineStr"/>
      <c r="Q288" s="24" t="inlineStr">
        <is>
          <t>2026-10-16</t>
        </is>
      </c>
    </row>
    <row r="289">
      <c r="A289" s="24" t="inlineStr">
        <is>
          <t>Premier League</t>
        </is>
      </c>
      <c r="B289" s="24" t="inlineStr">
        <is>
          <t>Chelsea</t>
        </is>
      </c>
      <c r="C289" s="24" t="inlineStr">
        <is>
          <t>title</t>
        </is>
      </c>
      <c r="D289" s="24" t="inlineStr">
        <is>
          <t>10/1</t>
        </is>
      </c>
      <c r="E289" s="33" t="n">
        <v>11</v>
      </c>
      <c r="F289" s="31" t="n">
        <v>0.08187737183618185</v>
      </c>
      <c r="G289" s="31" t="n">
        <v>0.0947384119510781</v>
      </c>
      <c r="H289" s="32" t="n">
        <v>-0.01286104011489625</v>
      </c>
      <c r="I289" s="31" t="n">
        <v>0.0228</v>
      </c>
      <c r="J289" s="31" t="n">
        <v>0.05233868591809093</v>
      </c>
      <c r="K289" s="32" t="n">
        <v>-0.05907737183618185</v>
      </c>
      <c r="L289" s="35" t="n">
        <v>-0.7492</v>
      </c>
      <c r="M289" s="35" t="n">
        <v>-0.4242744549009998</v>
      </c>
      <c r="N289" s="33" t="n">
        <v>43.85964912280701</v>
      </c>
      <c r="O289" s="31" t="n">
        <v>0</v>
      </c>
      <c r="P289" s="24" t="inlineStr"/>
      <c r="Q289" s="24" t="inlineStr">
        <is>
          <t>2026-10-22</t>
        </is>
      </c>
    </row>
    <row r="290">
      <c r="A290" s="24" t="inlineStr">
        <is>
          <t>League Two</t>
        </is>
      </c>
      <c r="B290" s="24" t="inlineStr">
        <is>
          <t>Oldham</t>
        </is>
      </c>
      <c r="C290" s="24" t="inlineStr">
        <is>
          <t>promotion</t>
        </is>
      </c>
      <c r="D290" s="24" t="inlineStr">
        <is>
          <t>11/2</t>
        </is>
      </c>
      <c r="E290" s="33" t="n">
        <v>6.5</v>
      </c>
      <c r="F290" s="31" t="n">
        <v>0.1406297161846062</v>
      </c>
      <c r="G290" s="31" t="n">
        <v>0.1862696179435478</v>
      </c>
      <c r="H290" s="32" t="n">
        <v>-0.04563990175894156</v>
      </c>
      <c r="I290" s="31" t="n">
        <v>0.078025</v>
      </c>
      <c r="J290" s="31" t="n">
        <v>0.1093273580923031</v>
      </c>
      <c r="K290" s="32" t="n">
        <v>-0.06260471618460624</v>
      </c>
      <c r="L290" s="35" t="n">
        <v>-0.4928375</v>
      </c>
      <c r="M290" s="35" t="n">
        <v>-0.2893721724000297</v>
      </c>
      <c r="N290" s="33" t="n">
        <v>12.81640499839795</v>
      </c>
      <c r="O290" s="31" t="n">
        <v>0</v>
      </c>
      <c r="P290" s="24" t="inlineStr"/>
      <c r="Q290" s="24" t="inlineStr">
        <is>
          <t>2026-10-22</t>
        </is>
      </c>
    </row>
    <row r="291">
      <c r="A291" s="24" t="inlineStr">
        <is>
          <t>League One</t>
        </is>
      </c>
      <c r="B291" s="24" t="inlineStr">
        <is>
          <t>Mansfield</t>
        </is>
      </c>
      <c r="C291" s="24" t="inlineStr">
        <is>
          <t>relegation</t>
        </is>
      </c>
      <c r="D291" s="24" t="inlineStr">
        <is>
          <t>5/1</t>
        </is>
      </c>
      <c r="E291" s="33" t="n">
        <v>6</v>
      </c>
      <c r="F291" s="31" t="n">
        <v>0.1480584627894557</v>
      </c>
      <c r="G291" s="31" t="n">
        <v>0.1695745611473957</v>
      </c>
      <c r="H291" s="32" t="n">
        <v>-0.02151609835794002</v>
      </c>
      <c r="I291" s="31" t="n">
        <v>0.0838</v>
      </c>
      <c r="J291" s="31" t="n">
        <v>0.1159292313947278</v>
      </c>
      <c r="K291" s="32" t="n">
        <v>-0.06425846278945567</v>
      </c>
      <c r="L291" s="35" t="n">
        <v>-0.4972</v>
      </c>
      <c r="M291" s="35" t="n">
        <v>-0.304424611631633</v>
      </c>
      <c r="N291" s="33" t="n">
        <v>11.93317422434368</v>
      </c>
      <c r="O291" s="31" t="n">
        <v>0</v>
      </c>
      <c r="P291" s="24" t="inlineStr"/>
      <c r="Q291" s="24" t="inlineStr">
        <is>
          <t>2026-10-22</t>
        </is>
      </c>
    </row>
    <row r="292">
      <c r="A292" s="24" t="inlineStr">
        <is>
          <t>League Two</t>
        </is>
      </c>
      <c r="B292" s="24" t="inlineStr">
        <is>
          <t>Cheltenham</t>
        </is>
      </c>
      <c r="C292" s="24" t="inlineStr">
        <is>
          <t>top6</t>
        </is>
      </c>
      <c r="D292" s="24" t="inlineStr">
        <is>
          <t>9/2</t>
        </is>
      </c>
      <c r="E292" s="33" t="n">
        <v>5.5</v>
      </c>
      <c r="F292" s="31" t="n">
        <v>0.1683367360134858</v>
      </c>
      <c r="G292" s="31" t="n"/>
      <c r="H292" s="32" t="n"/>
      <c r="I292" s="31" t="n">
        <v>0.1027</v>
      </c>
      <c r="J292" s="31" t="n">
        <v>0.1355183680067429</v>
      </c>
      <c r="K292" s="32" t="n">
        <v>-0.06563673601348581</v>
      </c>
      <c r="L292" s="35" t="n">
        <v>-0.43515</v>
      </c>
      <c r="M292" s="35" t="n">
        <v>-0.254648975962914</v>
      </c>
      <c r="N292" s="33" t="n">
        <v>9.737098344693282</v>
      </c>
      <c r="O292" s="31" t="n">
        <v>0</v>
      </c>
      <c r="P292" s="24" t="inlineStr"/>
      <c r="Q292" s="24" t="inlineStr">
        <is>
          <t>2026-10-22</t>
        </is>
      </c>
    </row>
    <row r="293">
      <c r="A293" s="24" t="inlineStr">
        <is>
          <t>League Two</t>
        </is>
      </c>
      <c r="B293" s="24" t="inlineStr">
        <is>
          <t>Colchester</t>
        </is>
      </c>
      <c r="C293" s="24" t="inlineStr">
        <is>
          <t>top6</t>
        </is>
      </c>
      <c r="D293" s="24" t="inlineStr">
        <is>
          <t>7/2</t>
        </is>
      </c>
      <c r="E293" s="33" t="n">
        <v>4.5</v>
      </c>
      <c r="F293" s="31" t="n">
        <v>0.2057448995720382</v>
      </c>
      <c r="G293" s="31" t="n"/>
      <c r="H293" s="32" t="n"/>
      <c r="I293" s="31" t="n">
        <v>0.1389</v>
      </c>
      <c r="J293" s="31" t="n">
        <v>0.1723224497860191</v>
      </c>
      <c r="K293" s="32" t="n">
        <v>-0.06684489957203821</v>
      </c>
      <c r="L293" s="35" t="n">
        <v>-0.37495</v>
      </c>
      <c r="M293" s="35" t="n">
        <v>-0.224548975962914</v>
      </c>
      <c r="N293" s="33" t="n">
        <v>7.199424046076314</v>
      </c>
      <c r="O293" s="31" t="n">
        <v>0</v>
      </c>
      <c r="P293" s="24" t="inlineStr"/>
      <c r="Q293" s="24" t="inlineStr">
        <is>
          <t>2026-10-22</t>
        </is>
      </c>
    </row>
    <row r="294">
      <c r="A294" s="24" t="inlineStr">
        <is>
          <t>Championship</t>
        </is>
      </c>
      <c r="B294" s="24" t="inlineStr">
        <is>
          <t>Middlesbrough</t>
        </is>
      </c>
      <c r="C294" s="24" t="inlineStr">
        <is>
          <t>promotion</t>
        </is>
      </c>
      <c r="D294" s="24" t="inlineStr">
        <is>
          <t>8/11</t>
        </is>
      </c>
      <c r="E294" s="33" t="n">
        <v>1.7273</v>
      </c>
      <c r="F294" s="31" t="n">
        <v>0.5253624591102585</v>
      </c>
      <c r="G294" s="31" t="n">
        <v>0.2185429460040742</v>
      </c>
      <c r="H294" s="32" t="n">
        <v>0.3068195131061843</v>
      </c>
      <c r="I294" s="31" t="n">
        <v>0.457125</v>
      </c>
      <c r="J294" s="31" t="n">
        <v>0.4912437295551292</v>
      </c>
      <c r="K294" s="32" t="n">
        <v>-0.06823745911025847</v>
      </c>
      <c r="L294" s="35" t="n">
        <v>-0.2104079875</v>
      </c>
      <c r="M294" s="35" t="n">
        <v>-0.1514747059394252</v>
      </c>
      <c r="N294" s="33" t="n">
        <v>2.18758545255674</v>
      </c>
      <c r="O294" s="31" t="n">
        <v>0</v>
      </c>
      <c r="P294" s="24" t="inlineStr"/>
      <c r="Q294" s="24" t="inlineStr">
        <is>
          <t>2026-10-16</t>
        </is>
      </c>
    </row>
    <row r="295">
      <c r="A295" s="24" t="inlineStr">
        <is>
          <t>League Two</t>
        </is>
      </c>
      <c r="B295" s="24" t="inlineStr">
        <is>
          <t>York</t>
        </is>
      </c>
      <c r="C295" s="24" t="inlineStr">
        <is>
          <t>title</t>
        </is>
      </c>
      <c r="D295" s="24" t="inlineStr">
        <is>
          <t>6/1</t>
        </is>
      </c>
      <c r="E295" s="33" t="n">
        <v>7</v>
      </c>
      <c r="F295" s="31" t="n">
        <v>0.1181339988089138</v>
      </c>
      <c r="G295" s="31" t="n">
        <v>0.0547600311506245</v>
      </c>
      <c r="H295" s="32" t="n">
        <v>0.06337396765828932</v>
      </c>
      <c r="I295" s="31" t="n">
        <v>0.0496</v>
      </c>
      <c r="J295" s="31" t="n">
        <v>0.08386699940445691</v>
      </c>
      <c r="K295" s="32" t="n">
        <v>-0.06853399880891381</v>
      </c>
      <c r="L295" s="35" t="n">
        <v>-0.6528</v>
      </c>
      <c r="M295" s="35" t="n">
        <v>-0.4129310041688017</v>
      </c>
      <c r="N295" s="33" t="n">
        <v>20.16129032258064</v>
      </c>
      <c r="O295" s="31" t="n">
        <v>0</v>
      </c>
      <c r="P295" s="24" t="inlineStr"/>
      <c r="Q295" s="24" t="inlineStr">
        <is>
          <t>2026-10-22</t>
        </is>
      </c>
    </row>
    <row r="296">
      <c r="A296" s="24" t="inlineStr">
        <is>
          <t>Premier League</t>
        </is>
      </c>
      <c r="B296" s="24" t="inlineStr">
        <is>
          <t>Leeds</t>
        </is>
      </c>
      <c r="C296" s="24" t="inlineStr">
        <is>
          <t>top4</t>
        </is>
      </c>
      <c r="D296" s="24" t="inlineStr">
        <is>
          <t>10/1</t>
        </is>
      </c>
      <c r="E296" s="33" t="n">
        <v>11</v>
      </c>
      <c r="F296" s="31" t="n">
        <v>0.08235326363975118</v>
      </c>
      <c r="G296" s="31" t="n">
        <v>0.0303966838361392</v>
      </c>
      <c r="H296" s="32" t="n">
        <v>0.05195657980361198</v>
      </c>
      <c r="I296" s="31" t="n">
        <v>0.0133</v>
      </c>
      <c r="J296" s="31" t="n">
        <v>0.04782663181987559</v>
      </c>
      <c r="K296" s="32" t="n">
        <v>-0.06905326363975117</v>
      </c>
      <c r="L296" s="35" t="n">
        <v>-0.8537</v>
      </c>
      <c r="M296" s="35" t="n">
        <v>-0.4739070499813685</v>
      </c>
      <c r="N296" s="33" t="n">
        <v>75.18796992481204</v>
      </c>
      <c r="O296" s="31" t="n">
        <v>0</v>
      </c>
      <c r="P296" s="24" t="inlineStr"/>
      <c r="Q296" s="24" t="inlineStr">
        <is>
          <t>2026-10-22</t>
        </is>
      </c>
    </row>
    <row r="297">
      <c r="A297" s="24" t="inlineStr">
        <is>
          <t>League Two</t>
        </is>
      </c>
      <c r="B297" s="24" t="inlineStr">
        <is>
          <t>Fleetwood</t>
        </is>
      </c>
      <c r="C297" s="24" t="inlineStr">
        <is>
          <t>top6</t>
        </is>
      </c>
      <c r="D297" s="24" t="inlineStr">
        <is>
          <t>5/1</t>
        </is>
      </c>
      <c r="E297" s="33" t="n">
        <v>6</v>
      </c>
      <c r="F297" s="31" t="n">
        <v>0.1543086746790286</v>
      </c>
      <c r="G297" s="31" t="n"/>
      <c r="H297" s="32" t="n"/>
      <c r="I297" s="31" t="n">
        <v>0.08400000000000001</v>
      </c>
      <c r="J297" s="31" t="n">
        <v>0.1191543373395143</v>
      </c>
      <c r="K297" s="32" t="n">
        <v>-0.07030867467902864</v>
      </c>
      <c r="L297" s="35" t="n">
        <v>-0.496</v>
      </c>
      <c r="M297" s="35" t="n">
        <v>-0.285073975962914</v>
      </c>
      <c r="N297" s="33" t="n">
        <v>11.9047619047619</v>
      </c>
      <c r="O297" s="31" t="n">
        <v>0</v>
      </c>
      <c r="P297" s="24" t="inlineStr"/>
      <c r="Q297" s="24" t="inlineStr">
        <is>
          <t>2026-10-22</t>
        </is>
      </c>
    </row>
    <row r="298">
      <c r="A298" s="24" t="inlineStr">
        <is>
          <t>Championship</t>
        </is>
      </c>
      <c r="B298" s="24" t="inlineStr">
        <is>
          <t>Portsmouth</t>
        </is>
      </c>
      <c r="C298" s="24" t="inlineStr">
        <is>
          <t>relegation</t>
        </is>
      </c>
      <c r="D298" s="24" t="inlineStr">
        <is>
          <t>5/1</t>
        </is>
      </c>
      <c r="E298" s="33" t="n">
        <v>6</v>
      </c>
      <c r="F298" s="31" t="n">
        <v>0.1448738813436815</v>
      </c>
      <c r="G298" s="31" t="n">
        <v>0.1475389459202009</v>
      </c>
      <c r="H298" s="32" t="n">
        <v>-0.002665064576519355</v>
      </c>
      <c r="I298" s="31" t="n">
        <v>0.073</v>
      </c>
      <c r="J298" s="31" t="n">
        <v>0.1089369406718408</v>
      </c>
      <c r="K298" s="32" t="n">
        <v>-0.07187388134368154</v>
      </c>
      <c r="L298" s="35" t="n">
        <v>-0.5620000000000001</v>
      </c>
      <c r="M298" s="35" t="n">
        <v>-0.3463783559689555</v>
      </c>
      <c r="N298" s="33" t="n">
        <v>13.6986301369863</v>
      </c>
      <c r="O298" s="31" t="n">
        <v>0</v>
      </c>
      <c r="P298" s="24" t="inlineStr"/>
      <c r="Q298" s="24" t="inlineStr">
        <is>
          <t>2026-10-08</t>
        </is>
      </c>
    </row>
    <row r="299">
      <c r="A299" s="24" t="inlineStr">
        <is>
          <t>League Two</t>
        </is>
      </c>
      <c r="B299" s="24" t="inlineStr">
        <is>
          <t>Chesterfield</t>
        </is>
      </c>
      <c r="C299" s="24" t="inlineStr">
        <is>
          <t>top6</t>
        </is>
      </c>
      <c r="D299" s="24" t="inlineStr">
        <is>
          <t>1/2</t>
        </is>
      </c>
      <c r="E299" s="33" t="n">
        <v>1.5</v>
      </c>
      <c r="F299" s="31" t="n">
        <v>0.6172346987161146</v>
      </c>
      <c r="G299" s="31" t="n"/>
      <c r="H299" s="32" t="n"/>
      <c r="I299" s="31" t="n">
        <v>0.5452</v>
      </c>
      <c r="J299" s="31" t="n">
        <v>0.5812173493580572</v>
      </c>
      <c r="K299" s="32" t="n">
        <v>-0.07203469871611456</v>
      </c>
      <c r="L299" s="35" t="n">
        <v>-0.1821999999999999</v>
      </c>
      <c r="M299" s="35" t="n">
        <v>-0.1281739759629141</v>
      </c>
      <c r="N299" s="33" t="n">
        <v>1.834189288334556</v>
      </c>
      <c r="O299" s="31" t="n">
        <v>0</v>
      </c>
      <c r="P299" s="24" t="inlineStr"/>
      <c r="Q299" s="24" t="inlineStr">
        <is>
          <t>2026-10-22</t>
        </is>
      </c>
    </row>
    <row r="300">
      <c r="A300" s="24" t="inlineStr">
        <is>
          <t>League One</t>
        </is>
      </c>
      <c r="B300" s="24" t="inlineStr">
        <is>
          <t>Plymouth</t>
        </is>
      </c>
      <c r="C300" s="24" t="inlineStr">
        <is>
          <t>title</t>
        </is>
      </c>
      <c r="D300" s="24" t="inlineStr">
        <is>
          <t>13/2</t>
        </is>
      </c>
      <c r="E300" s="33" t="n">
        <v>7.5</v>
      </c>
      <c r="F300" s="31" t="n">
        <v>0.1110647591603518</v>
      </c>
      <c r="G300" s="31" t="n">
        <v>0.0602164679970116</v>
      </c>
      <c r="H300" s="32" t="n">
        <v>0.05084829116334024</v>
      </c>
      <c r="I300" s="31" t="n">
        <v>0.0371</v>
      </c>
      <c r="J300" s="31" t="n">
        <v>0.07408237958017592</v>
      </c>
      <c r="K300" s="32" t="n">
        <v>-0.07396475916035183</v>
      </c>
      <c r="L300" s="35" t="n">
        <v>-0.72175</v>
      </c>
      <c r="M300" s="35" t="n">
        <v>-0.4443821531486806</v>
      </c>
      <c r="N300" s="33" t="n">
        <v>26.95417789757412</v>
      </c>
      <c r="O300" s="31" t="n">
        <v>0</v>
      </c>
      <c r="P300" s="24" t="inlineStr"/>
      <c r="Q300" s="24" t="inlineStr">
        <is>
          <t>2026-10-22</t>
        </is>
      </c>
    </row>
    <row r="301">
      <c r="A301" s="24" t="inlineStr">
        <is>
          <t>Championship</t>
        </is>
      </c>
      <c r="B301" s="24" t="inlineStr">
        <is>
          <t>Swansea</t>
        </is>
      </c>
      <c r="C301" s="24" t="inlineStr">
        <is>
          <t>promotion</t>
        </is>
      </c>
      <c r="D301" s="24" t="inlineStr">
        <is>
          <t>11/4</t>
        </is>
      </c>
      <c r="E301" s="33" t="n">
        <v>3.75</v>
      </c>
      <c r="F301" s="31" t="n">
        <v>0.2419889534989732</v>
      </c>
      <c r="G301" s="31" t="n">
        <v>0.06304123442425209</v>
      </c>
      <c r="H301" s="32" t="n">
        <v>0.1789477190747211</v>
      </c>
      <c r="I301" s="31" t="n">
        <v>0.165375</v>
      </c>
      <c r="J301" s="31" t="n">
        <v>0.2036819767494866</v>
      </c>
      <c r="K301" s="32" t="n">
        <v>-0.07661395349897321</v>
      </c>
      <c r="L301" s="35" t="n">
        <v>-0.37984375</v>
      </c>
      <c r="M301" s="35" t="n">
        <v>-0.2361925871894253</v>
      </c>
      <c r="N301" s="33" t="n">
        <v>6.046863189720333</v>
      </c>
      <c r="O301" s="31" t="n">
        <v>0</v>
      </c>
      <c r="P301" s="24" t="inlineStr"/>
      <c r="Q301" s="24" t="inlineStr">
        <is>
          <t>2026-10-16</t>
        </is>
      </c>
    </row>
    <row r="302">
      <c r="A302" s="24" t="inlineStr">
        <is>
          <t>Championship</t>
        </is>
      </c>
      <c r="B302" s="24" t="inlineStr">
        <is>
          <t>Blackburn</t>
        </is>
      </c>
      <c r="C302" s="24" t="inlineStr">
        <is>
          <t>relegation</t>
        </is>
      </c>
      <c r="D302" s="24" t="inlineStr">
        <is>
          <t>3/1</t>
        </is>
      </c>
      <c r="E302" s="33" t="n">
        <v>4</v>
      </c>
      <c r="F302" s="31" t="n">
        <v>0.2173108220155223</v>
      </c>
      <c r="G302" s="31" t="n">
        <v>0.162292840512221</v>
      </c>
      <c r="H302" s="32" t="n">
        <v>0.05501798150330131</v>
      </c>
      <c r="I302" s="31" t="n">
        <v>0.1399</v>
      </c>
      <c r="J302" s="31" t="n">
        <v>0.1786054110077612</v>
      </c>
      <c r="K302" s="32" t="n">
        <v>-0.07741082201552232</v>
      </c>
      <c r="L302" s="35" t="n">
        <v>-0.4404</v>
      </c>
      <c r="M302" s="35" t="n">
        <v>-0.2855783559689553</v>
      </c>
      <c r="N302" s="33" t="n">
        <v>7.147962830593281</v>
      </c>
      <c r="O302" s="31" t="n">
        <v>0</v>
      </c>
      <c r="P302" s="24" t="inlineStr"/>
      <c r="Q302" s="24" t="inlineStr">
        <is>
          <t>2026-10-08</t>
        </is>
      </c>
    </row>
    <row r="303">
      <c r="A303" s="24" t="inlineStr">
        <is>
          <t>Championship</t>
        </is>
      </c>
      <c r="B303" s="24" t="inlineStr">
        <is>
          <t>Southampton</t>
        </is>
      </c>
      <c r="C303" s="24" t="inlineStr">
        <is>
          <t>promotion</t>
        </is>
      </c>
      <c r="D303" s="24" t="inlineStr">
        <is>
          <t>11/4</t>
        </is>
      </c>
      <c r="E303" s="33" t="n">
        <v>3.75</v>
      </c>
      <c r="F303" s="31" t="n">
        <v>0.2419889534989732</v>
      </c>
      <c r="G303" s="31" t="n">
        <v>0.1639072095030557</v>
      </c>
      <c r="H303" s="32" t="n">
        <v>0.0780817439959175</v>
      </c>
      <c r="I303" s="31" t="n">
        <v>0.153625</v>
      </c>
      <c r="J303" s="31" t="n">
        <v>0.1978069767494866</v>
      </c>
      <c r="K303" s="32" t="n">
        <v>-0.08836395349897319</v>
      </c>
      <c r="L303" s="35" t="n">
        <v>-0.4239062499999999</v>
      </c>
      <c r="M303" s="35" t="n">
        <v>-0.2582238371894252</v>
      </c>
      <c r="N303" s="33" t="n">
        <v>6.509357200976403</v>
      </c>
      <c r="O303" s="31" t="n">
        <v>0</v>
      </c>
      <c r="P303" s="24" t="inlineStr"/>
      <c r="Q303" s="24" t="inlineStr">
        <is>
          <t>2026-10-16</t>
        </is>
      </c>
    </row>
    <row r="304">
      <c r="A304" s="24" t="inlineStr">
        <is>
          <t>League One</t>
        </is>
      </c>
      <c r="B304" s="24" t="inlineStr">
        <is>
          <t>Barnsley</t>
        </is>
      </c>
      <c r="C304" s="24" t="inlineStr">
        <is>
          <t>relegation</t>
        </is>
      </c>
      <c r="D304" s="24" t="inlineStr">
        <is>
          <t>6/4</t>
        </is>
      </c>
      <c r="E304" s="33" t="n">
        <v>2.5</v>
      </c>
      <c r="F304" s="31" t="n">
        <v>0.3553403106946936</v>
      </c>
      <c r="G304" s="31" t="n">
        <v>0.1695745611473957</v>
      </c>
      <c r="H304" s="32" t="n">
        <v>0.1857657495472979</v>
      </c>
      <c r="I304" s="31" t="n">
        <v>0.2669</v>
      </c>
      <c r="J304" s="31" t="n">
        <v>0.3111201553473468</v>
      </c>
      <c r="K304" s="32" t="n">
        <v>-0.0884403106946936</v>
      </c>
      <c r="L304" s="35" t="n">
        <v>-0.3327499999999999</v>
      </c>
      <c r="M304" s="35" t="n">
        <v>-0.2221996116316329</v>
      </c>
      <c r="N304" s="33" t="n">
        <v>3.746721618583739</v>
      </c>
      <c r="O304" s="31" t="n">
        <v>0</v>
      </c>
      <c r="P304" s="24" t="inlineStr"/>
      <c r="Q304" s="24" t="inlineStr">
        <is>
          <t>2026-10-22</t>
        </is>
      </c>
    </row>
    <row r="305">
      <c r="A305" s="24" t="inlineStr">
        <is>
          <t>League Two</t>
        </is>
      </c>
      <c r="B305" s="24" t="inlineStr">
        <is>
          <t>York</t>
        </is>
      </c>
      <c r="C305" s="24" t="inlineStr">
        <is>
          <t>top6</t>
        </is>
      </c>
      <c r="D305" s="24" t="inlineStr">
        <is>
          <t>2/5</t>
        </is>
      </c>
      <c r="E305" s="33" t="n">
        <v>1.4</v>
      </c>
      <c r="F305" s="31" t="n">
        <v>0.6613228914815513</v>
      </c>
      <c r="G305" s="31" t="n"/>
      <c r="H305" s="32" t="n"/>
      <c r="I305" s="31" t="n">
        <v>0.5728</v>
      </c>
      <c r="J305" s="31" t="n">
        <v>0.6170614457407757</v>
      </c>
      <c r="K305" s="32" t="n">
        <v>-0.08852289148155135</v>
      </c>
      <c r="L305" s="35" t="n">
        <v>-0.19808</v>
      </c>
      <c r="M305" s="35" t="n">
        <v>-0.1361139759629141</v>
      </c>
      <c r="N305" s="33" t="n">
        <v>1.745810055865922</v>
      </c>
      <c r="O305" s="31" t="n">
        <v>0</v>
      </c>
      <c r="P305" s="24" t="inlineStr"/>
      <c r="Q305" s="24" t="inlineStr">
        <is>
          <t>2026-10-22</t>
        </is>
      </c>
    </row>
    <row r="306">
      <c r="A306" s="24" t="inlineStr">
        <is>
          <t>League Two</t>
        </is>
      </c>
      <c r="B306" s="24" t="inlineStr">
        <is>
          <t>Shrewsbury</t>
        </is>
      </c>
      <c r="C306" s="24" t="inlineStr">
        <is>
          <t>relegation</t>
        </is>
      </c>
      <c r="D306" s="24" t="inlineStr">
        <is>
          <t>5/1</t>
        </is>
      </c>
      <c r="E306" s="33" t="n">
        <v>6</v>
      </c>
      <c r="F306" s="31" t="n">
        <v>0.1452621363561739</v>
      </c>
      <c r="G306" s="31" t="n">
        <v>0.1193968832040957</v>
      </c>
      <c r="H306" s="32" t="n">
        <v>0.02586525315207819</v>
      </c>
      <c r="I306" s="31" t="n">
        <v>0.0532</v>
      </c>
      <c r="J306" s="31" t="n">
        <v>0.09923106817808694</v>
      </c>
      <c r="K306" s="32" t="n">
        <v>-0.09206213635617388</v>
      </c>
      <c r="L306" s="35" t="n">
        <v>-0.6808000000000001</v>
      </c>
      <c r="M306" s="35" t="n">
        <v>-0.4046135909314783</v>
      </c>
      <c r="N306" s="33" t="n">
        <v>18.79699248120301</v>
      </c>
      <c r="O306" s="31" t="n">
        <v>0</v>
      </c>
      <c r="P306" s="24" t="inlineStr"/>
      <c r="Q306" s="24" t="inlineStr">
        <is>
          <t>2026-10-22</t>
        </is>
      </c>
    </row>
    <row r="307">
      <c r="A307" s="24" t="inlineStr">
        <is>
          <t>League One</t>
        </is>
      </c>
      <c r="B307" s="24" t="inlineStr">
        <is>
          <t>Stockport</t>
        </is>
      </c>
      <c r="C307" s="24" t="inlineStr">
        <is>
          <t>title</t>
        </is>
      </c>
      <c r="D307" s="24" t="inlineStr">
        <is>
          <t>5/2</t>
        </is>
      </c>
      <c r="E307" s="33" t="n">
        <v>3.5</v>
      </c>
      <c r="F307" s="31" t="n">
        <v>0.2379959124864682</v>
      </c>
      <c r="G307" s="31" t="n">
        <v>0.0481731743976093</v>
      </c>
      <c r="H307" s="32" t="n">
        <v>0.1898227380888589</v>
      </c>
      <c r="I307" s="31" t="n">
        <v>0.1459</v>
      </c>
      <c r="J307" s="31" t="n">
        <v>0.1919479562432341</v>
      </c>
      <c r="K307" s="32" t="n">
        <v>-0.09209591248646823</v>
      </c>
      <c r="L307" s="35" t="n">
        <v>-0.48935</v>
      </c>
      <c r="M307" s="35" t="n">
        <v>-0.3281821531486806</v>
      </c>
      <c r="N307" s="33" t="n">
        <v>6.854009595613434</v>
      </c>
      <c r="O307" s="31" t="n">
        <v>0</v>
      </c>
      <c r="P307" s="24" t="inlineStr"/>
      <c r="Q307" s="24" t="inlineStr">
        <is>
          <t>2026-10-22</t>
        </is>
      </c>
    </row>
    <row r="308">
      <c r="A308" s="24" t="inlineStr">
        <is>
          <t>League Two</t>
        </is>
      </c>
      <c r="B308" s="24" t="inlineStr">
        <is>
          <t>Oldham</t>
        </is>
      </c>
      <c r="C308" s="24" t="inlineStr">
        <is>
          <t>top6</t>
        </is>
      </c>
      <c r="D308" s="24" t="inlineStr">
        <is>
          <t>9/4</t>
        </is>
      </c>
      <c r="E308" s="33" t="n">
        <v>3.25</v>
      </c>
      <c r="F308" s="31" t="n">
        <v>0.2848775532535913</v>
      </c>
      <c r="G308" s="31" t="n"/>
      <c r="H308" s="32" t="n"/>
      <c r="I308" s="31" t="n">
        <v>0.1903</v>
      </c>
      <c r="J308" s="31" t="n">
        <v>0.2375887766267957</v>
      </c>
      <c r="K308" s="32" t="n">
        <v>-0.09457755325359132</v>
      </c>
      <c r="L308" s="35" t="n">
        <v>-0.381525</v>
      </c>
      <c r="M308" s="35" t="n">
        <v>-0.2278364759629141</v>
      </c>
      <c r="N308" s="33" t="n">
        <v>5.254860746190226</v>
      </c>
      <c r="O308" s="31" t="n">
        <v>0</v>
      </c>
      <c r="P308" s="24" t="inlineStr"/>
      <c r="Q308" s="24" t="inlineStr">
        <is>
          <t>2026-10-22</t>
        </is>
      </c>
    </row>
    <row r="309">
      <c r="A309" s="24" t="inlineStr">
        <is>
          <t>League One</t>
        </is>
      </c>
      <c r="B309" s="24" t="inlineStr">
        <is>
          <t>Doncaster</t>
        </is>
      </c>
      <c r="C309" s="24" t="inlineStr">
        <is>
          <t>top6</t>
        </is>
      </c>
      <c r="D309" s="24" t="inlineStr">
        <is>
          <t>6/1</t>
        </is>
      </c>
      <c r="E309" s="33" t="n">
        <v>7</v>
      </c>
      <c r="F309" s="31" t="n">
        <v>0.1298127306720493</v>
      </c>
      <c r="G309" s="31" t="n"/>
      <c r="H309" s="32" t="n"/>
      <c r="I309" s="31" t="n">
        <v>0.03</v>
      </c>
      <c r="J309" s="31" t="n">
        <v>0.07990636533602465</v>
      </c>
      <c r="K309" s="32" t="n">
        <v>-0.09981273067204929</v>
      </c>
      <c r="L309" s="35" t="n">
        <v>-0.79</v>
      </c>
      <c r="M309" s="35" t="n">
        <v>-0.4406554426478275</v>
      </c>
      <c r="N309" s="33" t="n">
        <v>33.33333333333334</v>
      </c>
      <c r="O309" s="31" t="n">
        <v>0</v>
      </c>
      <c r="P309" s="24" t="inlineStr"/>
      <c r="Q309" s="24" t="inlineStr">
        <is>
          <t>2026-10-22</t>
        </is>
      </c>
    </row>
    <row r="310">
      <c r="A310" s="24" t="inlineStr">
        <is>
          <t>Championship</t>
        </is>
      </c>
      <c r="B310" s="24" t="inlineStr">
        <is>
          <t>Middlesbrough</t>
        </is>
      </c>
      <c r="C310" s="24" t="inlineStr">
        <is>
          <t>title</t>
        </is>
      </c>
      <c r="D310" s="24" t="inlineStr">
        <is>
          <t>11/4</t>
        </is>
      </c>
      <c r="E310" s="33" t="n">
        <v>3.75</v>
      </c>
      <c r="F310" s="31" t="n">
        <v>0.220609129589537</v>
      </c>
      <c r="G310" s="31" t="n">
        <v>0.07465894338066451</v>
      </c>
      <c r="H310" s="32" t="n">
        <v>0.1459501862088725</v>
      </c>
      <c r="I310" s="31" t="n">
        <v>0.1193</v>
      </c>
      <c r="J310" s="31" t="n">
        <v>0.1699545647947685</v>
      </c>
      <c r="K310" s="32" t="n">
        <v>-0.101309129589537</v>
      </c>
      <c r="L310" s="35" t="n">
        <v>-0.5526249999999999</v>
      </c>
      <c r="M310" s="35" t="n">
        <v>-0.3626703820196182</v>
      </c>
      <c r="N310" s="33" t="n">
        <v>8.382229673093043</v>
      </c>
      <c r="O310" s="31" t="n">
        <v>0</v>
      </c>
      <c r="P310" s="24" t="inlineStr"/>
      <c r="Q310" s="24" t="inlineStr">
        <is>
          <t>2026-10-16</t>
        </is>
      </c>
    </row>
    <row r="311">
      <c r="A311" s="24" t="inlineStr">
        <is>
          <t>League One</t>
        </is>
      </c>
      <c r="B311" s="24" t="inlineStr">
        <is>
          <t>Blackpool</t>
        </is>
      </c>
      <c r="C311" s="24" t="inlineStr">
        <is>
          <t>relegation</t>
        </is>
      </c>
      <c r="D311" s="24" t="inlineStr">
        <is>
          <t>11/4</t>
        </is>
      </c>
      <c r="E311" s="33" t="n">
        <v>3.75</v>
      </c>
      <c r="F311" s="31" t="n">
        <v>0.2368935404631291</v>
      </c>
      <c r="G311" s="31" t="n">
        <v>0.1130497074315971</v>
      </c>
      <c r="H311" s="32" t="n">
        <v>0.123843833031532</v>
      </c>
      <c r="I311" s="31" t="n">
        <v>0.1345</v>
      </c>
      <c r="J311" s="31" t="n">
        <v>0.1856967702315646</v>
      </c>
      <c r="K311" s="32" t="n">
        <v>-0.1023935404631291</v>
      </c>
      <c r="L311" s="35" t="n">
        <v>-0.495625</v>
      </c>
      <c r="M311" s="35" t="n">
        <v>-0.3036371116316329</v>
      </c>
      <c r="N311" s="33" t="n">
        <v>7.434944237918216</v>
      </c>
      <c r="O311" s="31" t="n">
        <v>0</v>
      </c>
      <c r="P311" s="24" t="inlineStr"/>
      <c r="Q311" s="24" t="inlineStr">
        <is>
          <t>2026-10-22</t>
        </is>
      </c>
    </row>
    <row r="312">
      <c r="A312" s="24" t="inlineStr">
        <is>
          <t>League Two</t>
        </is>
      </c>
      <c r="B312" s="24" t="inlineStr">
        <is>
          <t>Chesterfield</t>
        </is>
      </c>
      <c r="C312" s="24" t="inlineStr">
        <is>
          <t>promotion</t>
        </is>
      </c>
      <c r="D312" s="24" t="inlineStr">
        <is>
          <t>5/4</t>
        </is>
      </c>
      <c r="E312" s="33" t="n">
        <v>2.25</v>
      </c>
      <c r="F312" s="31" t="n">
        <v>0.4062636245333068</v>
      </c>
      <c r="G312" s="31" t="n">
        <v>0.2579117786910663</v>
      </c>
      <c r="H312" s="32" t="n">
        <v>0.1483518458422405</v>
      </c>
      <c r="I312" s="31" t="n">
        <v>0.30205</v>
      </c>
      <c r="J312" s="31" t="n">
        <v>0.3541568122666534</v>
      </c>
      <c r="K312" s="32" t="n">
        <v>-0.1042136245333068</v>
      </c>
      <c r="L312" s="35" t="n">
        <v>-0.3203875</v>
      </c>
      <c r="M312" s="35" t="n">
        <v>-0.2031471724000298</v>
      </c>
      <c r="N312" s="33" t="n">
        <v>3.310710147326602</v>
      </c>
      <c r="O312" s="31" t="n">
        <v>0</v>
      </c>
      <c r="P312" s="24" t="inlineStr"/>
      <c r="Q312" s="24" t="inlineStr">
        <is>
          <t>2026-10-22</t>
        </is>
      </c>
    </row>
    <row r="313">
      <c r="A313" s="24" t="inlineStr">
        <is>
          <t>League One</t>
        </is>
      </c>
      <c r="B313" s="24" t="inlineStr">
        <is>
          <t>Cambridge</t>
        </is>
      </c>
      <c r="C313" s="24" t="inlineStr">
        <is>
          <t>top6</t>
        </is>
      </c>
      <c r="D313" s="24" t="inlineStr">
        <is>
          <t>7/2</t>
        </is>
      </c>
      <c r="E313" s="33" t="n">
        <v>4.5</v>
      </c>
      <c r="F313" s="31" t="n">
        <v>0.2019309143787433</v>
      </c>
      <c r="G313" s="31" t="n"/>
      <c r="H313" s="32" t="n"/>
      <c r="I313" s="31" t="n">
        <v>0.0951</v>
      </c>
      <c r="J313" s="31" t="n">
        <v>0.1485154571893717</v>
      </c>
      <c r="K313" s="32" t="n">
        <v>-0.1068309143787433</v>
      </c>
      <c r="L313" s="35" t="n">
        <v>-0.5720499999999999</v>
      </c>
      <c r="M313" s="35" t="n">
        <v>-0.3316804426478275</v>
      </c>
      <c r="N313" s="33" t="n">
        <v>10.51524710830705</v>
      </c>
      <c r="O313" s="31" t="n">
        <v>0</v>
      </c>
      <c r="P313" s="24" t="inlineStr"/>
      <c r="Q313" s="24" t="inlineStr">
        <is>
          <t>2026-10-22</t>
        </is>
      </c>
    </row>
    <row r="314">
      <c r="A314" s="24" t="inlineStr">
        <is>
          <t>League Two</t>
        </is>
      </c>
      <c r="B314" s="24" t="inlineStr">
        <is>
          <t>Grimsby</t>
        </is>
      </c>
      <c r="C314" s="24" t="inlineStr">
        <is>
          <t>promotion</t>
        </is>
      </c>
      <c r="D314" s="24" t="inlineStr">
        <is>
          <t>5/2</t>
        </is>
      </c>
      <c r="E314" s="33" t="n">
        <v>3.5</v>
      </c>
      <c r="F314" s="31" t="n">
        <v>0.2611694729142687</v>
      </c>
      <c r="G314" s="31" t="n">
        <v>0.2579117786910663</v>
      </c>
      <c r="H314" s="32" t="n">
        <v>0.003257694223202379</v>
      </c>
      <c r="I314" s="31" t="n">
        <v>0.1498</v>
      </c>
      <c r="J314" s="31" t="n">
        <v>0.2054847364571343</v>
      </c>
      <c r="K314" s="32" t="n">
        <v>-0.1113694729142687</v>
      </c>
      <c r="L314" s="35" t="n">
        <v>-0.4757</v>
      </c>
      <c r="M314" s="35" t="n">
        <v>-0.2808034224000299</v>
      </c>
      <c r="N314" s="33" t="n">
        <v>6.675567423230975</v>
      </c>
      <c r="O314" s="31" t="n">
        <v>0</v>
      </c>
      <c r="P314" s="24" t="inlineStr"/>
      <c r="Q314" s="24" t="inlineStr">
        <is>
          <t>2026-10-22</t>
        </is>
      </c>
    </row>
    <row r="315">
      <c r="A315" s="24" t="inlineStr">
        <is>
          <t>League One</t>
        </is>
      </c>
      <c r="B315" s="24" t="inlineStr">
        <is>
          <t>Reading</t>
        </is>
      </c>
      <c r="C315" s="24" t="inlineStr">
        <is>
          <t>promotion</t>
        </is>
      </c>
      <c r="D315" s="24" t="inlineStr">
        <is>
          <t>11/4</t>
        </is>
      </c>
      <c r="E315" s="33" t="n">
        <v>3.75</v>
      </c>
      <c r="F315" s="31" t="n">
        <v>0.2315739826824163</v>
      </c>
      <c r="G315" s="31" t="n">
        <v>0.090464342020193</v>
      </c>
      <c r="H315" s="32" t="n">
        <v>0.1411096406622233</v>
      </c>
      <c r="I315" s="31" t="n">
        <v>0.11855</v>
      </c>
      <c r="J315" s="31" t="n">
        <v>0.1750619913412081</v>
      </c>
      <c r="K315" s="32" t="n">
        <v>-0.1130239826824163</v>
      </c>
      <c r="L315" s="35" t="n">
        <v>-0.5554375</v>
      </c>
      <c r="M315" s="35" t="n">
        <v>-0.3435175324704695</v>
      </c>
      <c r="N315" s="33" t="n">
        <v>8.435259384226066</v>
      </c>
      <c r="O315" s="31" t="n">
        <v>0</v>
      </c>
      <c r="P315" s="24" t="inlineStr"/>
      <c r="Q315" s="24" t="inlineStr">
        <is>
          <t>2026-10-22</t>
        </is>
      </c>
    </row>
    <row r="316">
      <c r="A316" s="24" t="inlineStr">
        <is>
          <t>Championship</t>
        </is>
      </c>
      <c r="B316" s="24" t="inlineStr">
        <is>
          <t>Bolton</t>
        </is>
      </c>
      <c r="C316" s="24" t="inlineStr">
        <is>
          <t>relegation</t>
        </is>
      </c>
      <c r="D316" s="24" t="inlineStr">
        <is>
          <t>6/4</t>
        </is>
      </c>
      <c r="E316" s="33" t="n">
        <v>2.5</v>
      </c>
      <c r="F316" s="31" t="n">
        <v>0.3476973152248357</v>
      </c>
      <c r="G316" s="31" t="n">
        <v>0.3864115250290976</v>
      </c>
      <c r="H316" s="32" t="n">
        <v>-0.03871420980426188</v>
      </c>
      <c r="I316" s="31" t="n">
        <v>0.229</v>
      </c>
      <c r="J316" s="31" t="n">
        <v>0.2883486576124178</v>
      </c>
      <c r="K316" s="32" t="n">
        <v>-0.1186973152248357</v>
      </c>
      <c r="L316" s="35" t="n">
        <v>-0.4275</v>
      </c>
      <c r="M316" s="35" t="n">
        <v>-0.2791283559689554</v>
      </c>
      <c r="N316" s="33" t="n">
        <v>4.366812227074235</v>
      </c>
      <c r="O316" s="31" t="n">
        <v>0</v>
      </c>
      <c r="P316" s="24" t="inlineStr"/>
      <c r="Q316" s="24" t="inlineStr">
        <is>
          <t>2026-10-08</t>
        </is>
      </c>
    </row>
    <row r="317">
      <c r="A317" s="24" t="inlineStr">
        <is>
          <t>League One</t>
        </is>
      </c>
      <c r="B317" s="24" t="inlineStr">
        <is>
          <t>Stockport</t>
        </is>
      </c>
      <c r="C317" s="24" t="inlineStr">
        <is>
          <t>promotion</t>
        </is>
      </c>
      <c r="D317" s="24" t="inlineStr">
        <is>
          <t>4/6</t>
        </is>
      </c>
      <c r="E317" s="33" t="n">
        <v>1.6667</v>
      </c>
      <c r="F317" s="31" t="n">
        <v>0.5210310404146283</v>
      </c>
      <c r="G317" s="31" t="n">
        <v>0.1628358156363475</v>
      </c>
      <c r="H317" s="32" t="n">
        <v>0.3581952247782808</v>
      </c>
      <c r="I317" s="31" t="n">
        <v>0.3961</v>
      </c>
      <c r="J317" s="31" t="n">
        <v>0.4585655202073142</v>
      </c>
      <c r="K317" s="32" t="n">
        <v>-0.1249310404146283</v>
      </c>
      <c r="L317" s="35" t="n">
        <v>-0.33982013</v>
      </c>
      <c r="M317" s="35" t="n">
        <v>-0.2357088474704695</v>
      </c>
      <c r="N317" s="33" t="n">
        <v>2.524614996213078</v>
      </c>
      <c r="O317" s="31" t="n">
        <v>0</v>
      </c>
      <c r="P317" s="24" t="inlineStr"/>
      <c r="Q317" s="24" t="inlineStr">
        <is>
          <t>2026-10-22</t>
        </is>
      </c>
    </row>
    <row r="318">
      <c r="A318" s="24" t="inlineStr">
        <is>
          <t>League One</t>
        </is>
      </c>
      <c r="B318" s="24" t="inlineStr">
        <is>
          <t>Notts County</t>
        </is>
      </c>
      <c r="C318" s="24" t="inlineStr">
        <is>
          <t>relegation</t>
        </is>
      </c>
      <c r="D318" s="24" t="inlineStr">
        <is>
          <t>7/4</t>
        </is>
      </c>
      <c r="E318" s="33" t="n">
        <v>2.75</v>
      </c>
      <c r="F318" s="31" t="n">
        <v>0.3230366460860851</v>
      </c>
      <c r="G318" s="31" t="n">
        <v>0.2260994148631943</v>
      </c>
      <c r="H318" s="32" t="n">
        <v>0.09693723122289083</v>
      </c>
      <c r="I318" s="31" t="n">
        <v>0.1971</v>
      </c>
      <c r="J318" s="31" t="n">
        <v>0.2600683230430426</v>
      </c>
      <c r="K318" s="32" t="n">
        <v>-0.1259366460860851</v>
      </c>
      <c r="L318" s="35" t="n">
        <v>-0.457975</v>
      </c>
      <c r="M318" s="35" t="n">
        <v>-0.284812111631633</v>
      </c>
      <c r="N318" s="33" t="n">
        <v>5.073566717402334</v>
      </c>
      <c r="O318" s="31" t="n">
        <v>0</v>
      </c>
      <c r="P318" s="24" t="inlineStr"/>
      <c r="Q318" s="24" t="inlineStr">
        <is>
          <t>2026-10-22</t>
        </is>
      </c>
    </row>
    <row r="319">
      <c r="A319" s="24" t="inlineStr">
        <is>
          <t>Premier League</t>
        </is>
      </c>
      <c r="B319" s="24" t="inlineStr">
        <is>
          <t>Arsenal</t>
        </is>
      </c>
      <c r="C319" s="24" t="inlineStr">
        <is>
          <t>title</t>
        </is>
      </c>
      <c r="D319" s="24" t="inlineStr">
        <is>
          <t>1/2</t>
        </is>
      </c>
      <c r="E319" s="33" t="n">
        <v>1.5</v>
      </c>
      <c r="F319" s="31" t="n">
        <v>0.6004340601320002</v>
      </c>
      <c r="G319" s="31" t="n">
        <v>0.3410582830238814</v>
      </c>
      <c r="H319" s="32" t="n">
        <v>0.2593757771081188</v>
      </c>
      <c r="I319" s="31" t="n">
        <v>0.4741</v>
      </c>
      <c r="J319" s="31" t="n">
        <v>0.5372670300660001</v>
      </c>
      <c r="K319" s="32" t="n">
        <v>-0.1263340601320002</v>
      </c>
      <c r="L319" s="35" t="n">
        <v>-0.2888499999999999</v>
      </c>
      <c r="M319" s="35" t="n">
        <v>-0.1940994549009999</v>
      </c>
      <c r="N319" s="33" t="n">
        <v>2.109259649862898</v>
      </c>
      <c r="O319" s="31" t="n">
        <v>0</v>
      </c>
      <c r="P319" s="24" t="inlineStr"/>
      <c r="Q319" s="24" t="inlineStr">
        <is>
          <t>2026-10-22</t>
        </is>
      </c>
    </row>
    <row r="320">
      <c r="A320" s="24" t="inlineStr">
        <is>
          <t>League Two</t>
        </is>
      </c>
      <c r="B320" s="24" t="inlineStr">
        <is>
          <t>Grimsby</t>
        </is>
      </c>
      <c r="C320" s="24" t="inlineStr">
        <is>
          <t>top6</t>
        </is>
      </c>
      <c r="D320" s="24" t="inlineStr">
        <is>
          <t>1/1</t>
        </is>
      </c>
      <c r="E320" s="33" t="n">
        <v>2</v>
      </c>
      <c r="F320" s="31" t="n">
        <v>0.4629260240370859</v>
      </c>
      <c r="G320" s="31" t="n"/>
      <c r="H320" s="32" t="n"/>
      <c r="I320" s="31" t="n">
        <v>0.3193</v>
      </c>
      <c r="J320" s="31" t="n">
        <v>0.391113012018543</v>
      </c>
      <c r="K320" s="32" t="n">
        <v>-0.143626024037086</v>
      </c>
      <c r="L320" s="35" t="n">
        <v>-0.3614000000000001</v>
      </c>
      <c r="M320" s="35" t="n">
        <v>-0.217773975962914</v>
      </c>
      <c r="N320" s="33" t="n">
        <v>3.131850923896023</v>
      </c>
      <c r="O320" s="31" t="n">
        <v>0</v>
      </c>
      <c r="P320" s="24" t="inlineStr"/>
      <c r="Q320" s="24" t="inlineStr">
        <is>
          <t>2026-10-22</t>
        </is>
      </c>
    </row>
    <row r="321">
      <c r="A321" s="24" t="inlineStr">
        <is>
          <t>League One</t>
        </is>
      </c>
      <c r="B321" s="24" t="inlineStr">
        <is>
          <t>Plymouth</t>
        </is>
      </c>
      <c r="C321" s="24" t="inlineStr">
        <is>
          <t>promotion</t>
        </is>
      </c>
      <c r="D321" s="24" t="inlineStr">
        <is>
          <t>7/4</t>
        </is>
      </c>
      <c r="E321" s="33" t="n">
        <v>2.75</v>
      </c>
      <c r="F321" s="31" t="n">
        <v>0.3157827036578404</v>
      </c>
      <c r="G321" s="31" t="n">
        <v>0.1628358156363475</v>
      </c>
      <c r="H321" s="32" t="n">
        <v>0.1529468880214929</v>
      </c>
      <c r="I321" s="31" t="n">
        <v>0.171075</v>
      </c>
      <c r="J321" s="31" t="n">
        <v>0.2434288518289202</v>
      </c>
      <c r="K321" s="32" t="n">
        <v>-0.1447077036578405</v>
      </c>
      <c r="L321" s="35" t="n">
        <v>-0.5295437500000001</v>
      </c>
      <c r="M321" s="35" t="n">
        <v>-0.3305706574704694</v>
      </c>
      <c r="N321" s="33" t="n">
        <v>5.845389449072045</v>
      </c>
      <c r="O321" s="31" t="n">
        <v>0</v>
      </c>
      <c r="P321" s="24" t="inlineStr"/>
      <c r="Q321" s="24" t="inlineStr">
        <is>
          <t>2026-10-22</t>
        </is>
      </c>
    </row>
    <row r="322">
      <c r="A322" s="24" t="inlineStr">
        <is>
          <t>League One</t>
        </is>
      </c>
      <c r="B322" s="24" t="inlineStr">
        <is>
          <t>Reading</t>
        </is>
      </c>
      <c r="C322" s="24" t="inlineStr">
        <is>
          <t>top6</t>
        </is>
      </c>
      <c r="D322" s="24" t="inlineStr">
        <is>
          <t>1/1</t>
        </is>
      </c>
      <c r="E322" s="33" t="n">
        <v>2</v>
      </c>
      <c r="F322" s="31" t="n">
        <v>0.4543445573521726</v>
      </c>
      <c r="G322" s="31" t="n"/>
      <c r="H322" s="32" t="n"/>
      <c r="I322" s="31" t="n">
        <v>0.3029</v>
      </c>
      <c r="J322" s="31" t="n">
        <v>0.3786222786760863</v>
      </c>
      <c r="K322" s="32" t="n">
        <v>-0.1514445573521726</v>
      </c>
      <c r="L322" s="35" t="n">
        <v>-0.3942</v>
      </c>
      <c r="M322" s="35" t="n">
        <v>-0.2427554426478273</v>
      </c>
      <c r="N322" s="33" t="n">
        <v>3.301419610432486</v>
      </c>
      <c r="O322" s="31" t="n">
        <v>0</v>
      </c>
      <c r="P322" s="24" t="inlineStr"/>
      <c r="Q322" s="24" t="inlineStr">
        <is>
          <t>2026-10-22</t>
        </is>
      </c>
    </row>
    <row r="323">
      <c r="A323" s="24" t="inlineStr">
        <is>
          <t>Premier League</t>
        </is>
      </c>
      <c r="B323" s="24" t="inlineStr">
        <is>
          <t>Brentford</t>
        </is>
      </c>
      <c r="C323" s="24" t="inlineStr">
        <is>
          <t>top4</t>
        </is>
      </c>
      <c r="D323" s="24" t="inlineStr">
        <is>
          <t>4/1</t>
        </is>
      </c>
      <c r="E323" s="33" t="n">
        <v>5</v>
      </c>
      <c r="F323" s="31" t="n">
        <v>0.1811771800074526</v>
      </c>
      <c r="G323" s="31" t="n">
        <v>0.0339039935095399</v>
      </c>
      <c r="H323" s="32" t="n">
        <v>0.1472731864979127</v>
      </c>
      <c r="I323" s="31" t="n">
        <v>0.0293</v>
      </c>
      <c r="J323" s="31" t="n">
        <v>0.1052385900037263</v>
      </c>
      <c r="K323" s="32" t="n">
        <v>-0.1518771800074526</v>
      </c>
      <c r="L323" s="35" t="n">
        <v>-0.8535</v>
      </c>
      <c r="M323" s="35" t="n">
        <v>-0.4738070499813686</v>
      </c>
      <c r="N323" s="33" t="n">
        <v>34.1296928327645</v>
      </c>
      <c r="O323" s="31" t="n">
        <v>0</v>
      </c>
      <c r="P323" s="24" t="inlineStr"/>
      <c r="Q323" s="24" t="inlineStr">
        <is>
          <t>2026-10-22</t>
        </is>
      </c>
    </row>
    <row r="324">
      <c r="A324" s="24" t="inlineStr">
        <is>
          <t>League Two</t>
        </is>
      </c>
      <c r="B324" s="24" t="inlineStr">
        <is>
          <t>York</t>
        </is>
      </c>
      <c r="C324" s="24" t="inlineStr">
        <is>
          <t>promotion</t>
        </is>
      </c>
      <c r="D324" s="24" t="inlineStr">
        <is>
          <t>10/11</t>
        </is>
      </c>
      <c r="E324" s="33" t="n">
        <v>1.9091</v>
      </c>
      <c r="F324" s="31" t="n">
        <v>0.4788084203027292</v>
      </c>
      <c r="G324" s="31" t="n">
        <v>0.2394895087845615</v>
      </c>
      <c r="H324" s="32" t="n">
        <v>0.2393189115181678</v>
      </c>
      <c r="I324" s="31" t="n">
        <v>0.31945</v>
      </c>
      <c r="J324" s="31" t="n">
        <v>0.3991292101513646</v>
      </c>
      <c r="K324" s="32" t="n">
        <v>-0.1593584203027292</v>
      </c>
      <c r="L324" s="35" t="n">
        <v>-0.390138005</v>
      </c>
      <c r="M324" s="35" t="n">
        <v>-0.2380224249000298</v>
      </c>
      <c r="N324" s="33" t="n">
        <v>3.130380341211457</v>
      </c>
      <c r="O324" s="31" t="n">
        <v>0</v>
      </c>
      <c r="P324" s="24" t="inlineStr"/>
      <c r="Q324" s="24" t="inlineStr">
        <is>
          <t>2026-10-22</t>
        </is>
      </c>
    </row>
    <row r="325">
      <c r="A325" s="24" t="inlineStr">
        <is>
          <t>League One</t>
        </is>
      </c>
      <c r="B325" s="24" t="inlineStr">
        <is>
          <t>Plymouth</t>
        </is>
      </c>
      <c r="C325" s="24" t="inlineStr">
        <is>
          <t>top6</t>
        </is>
      </c>
      <c r="D325" s="24" t="inlineStr">
        <is>
          <t>4/7</t>
        </is>
      </c>
      <c r="E325" s="33" t="n">
        <v>1.5714</v>
      </c>
      <c r="F325" s="31" t="n">
        <v>0.5782672233068252</v>
      </c>
      <c r="G325" s="31" t="n"/>
      <c r="H325" s="32" t="n"/>
      <c r="I325" s="31" t="n">
        <v>0.4116</v>
      </c>
      <c r="J325" s="31" t="n">
        <v>0.4949336116534127</v>
      </c>
      <c r="K325" s="32" t="n">
        <v>-0.1666672233068252</v>
      </c>
      <c r="L325" s="35" t="n">
        <v>-0.35321176</v>
      </c>
      <c r="M325" s="35" t="n">
        <v>-0.2222613226478274</v>
      </c>
      <c r="N325" s="33" t="n">
        <v>2.429543245869776</v>
      </c>
      <c r="O325" s="31" t="n">
        <v>0</v>
      </c>
      <c r="P325" s="24" t="inlineStr"/>
      <c r="Q325" s="24" t="inlineStr">
        <is>
          <t>2026-10-22</t>
        </is>
      </c>
    </row>
    <row r="326">
      <c r="A326" s="24" t="inlineStr">
        <is>
          <t>Championship</t>
        </is>
      </c>
      <c r="B326" s="24" t="inlineStr">
        <is>
          <t>Sheffield United</t>
        </is>
      </c>
      <c r="C326" s="24" t="inlineStr">
        <is>
          <t>relegation</t>
        </is>
      </c>
      <c r="D326" s="24" t="inlineStr">
        <is>
          <t>7/2</t>
        </is>
      </c>
      <c r="E326" s="33" t="n">
        <v>4.5</v>
      </c>
      <c r="F326" s="31" t="n">
        <v>0.1931651751249087</v>
      </c>
      <c r="G326" s="31" t="n">
        <v>0.0352810522852654</v>
      </c>
      <c r="H326" s="32" t="n">
        <v>0.1578841228396433</v>
      </c>
      <c r="I326" s="31" t="n">
        <v>0.0256</v>
      </c>
      <c r="J326" s="31" t="n">
        <v>0.1093825875624544</v>
      </c>
      <c r="K326" s="32" t="n">
        <v>-0.1675651751249087</v>
      </c>
      <c r="L326" s="35" t="n">
        <v>-0.8848</v>
      </c>
      <c r="M326" s="35" t="n">
        <v>-0.5077783559689554</v>
      </c>
      <c r="N326" s="33" t="n">
        <v>39.0625</v>
      </c>
      <c r="O326" s="31" t="n">
        <v>0</v>
      </c>
      <c r="P326" s="24" t="inlineStr"/>
      <c r="Q326" s="24" t="inlineStr">
        <is>
          <t>2026-10-08</t>
        </is>
      </c>
    </row>
    <row r="327">
      <c r="A327" s="24" t="inlineStr">
        <is>
          <t>Premier League</t>
        </is>
      </c>
      <c r="B327" s="24" t="inlineStr">
        <is>
          <t>Brighton</t>
        </is>
      </c>
      <c r="C327" s="24" t="inlineStr">
        <is>
          <t>top4</t>
        </is>
      </c>
      <c r="D327" s="24" t="inlineStr">
        <is>
          <t>11/10</t>
        </is>
      </c>
      <c r="E327" s="33" t="n">
        <v>2.1</v>
      </c>
      <c r="F327" s="31" t="n">
        <v>0.4313742381129823</v>
      </c>
      <c r="G327" s="31" t="n">
        <v>0.06780798701907979</v>
      </c>
      <c r="H327" s="32" t="n">
        <v>0.3635662510939025</v>
      </c>
      <c r="I327" s="31" t="n">
        <v>0.2384</v>
      </c>
      <c r="J327" s="31" t="n">
        <v>0.3348871190564912</v>
      </c>
      <c r="K327" s="32" t="n">
        <v>-0.1929742381129823</v>
      </c>
      <c r="L327" s="35" t="n">
        <v>-0.49936</v>
      </c>
      <c r="M327" s="35" t="n">
        <v>-0.2967370499813685</v>
      </c>
      <c r="N327" s="33" t="n">
        <v>4.194630872483222</v>
      </c>
      <c r="O327" s="31" t="n">
        <v>0</v>
      </c>
      <c r="P327" s="24" t="inlineStr"/>
      <c r="Q327" s="24" t="inlineStr">
        <is>
          <t>2026-10-22</t>
        </is>
      </c>
    </row>
    <row r="328">
      <c r="A328" s="24" t="inlineStr">
        <is>
          <t>Premier League</t>
        </is>
      </c>
      <c r="B328" s="24" t="inlineStr">
        <is>
          <t>Man City</t>
        </is>
      </c>
      <c r="C328" s="24" t="inlineStr">
        <is>
          <t>relegation</t>
        </is>
      </c>
      <c r="D328" s="24" t="inlineStr">
        <is>
          <t>4/5</t>
        </is>
      </c>
      <c r="E328" s="33" t="n">
        <v>1.8</v>
      </c>
      <c r="F328" s="31" t="n">
        <v>0.4829614787104113</v>
      </c>
      <c r="G328" s="31" t="n">
        <v>8.70561837938361e-07</v>
      </c>
      <c r="H328" s="32" t="n">
        <v>0.4829606081485733</v>
      </c>
      <c r="I328" s="31" t="n">
        <v>0</v>
      </c>
      <c r="J328" s="31" t="n">
        <v>0.2414807393552056</v>
      </c>
      <c r="K328" s="32" t="n">
        <v>-0.4829614787104113</v>
      </c>
      <c r="L328" s="35" t="n">
        <v>-1</v>
      </c>
      <c r="M328" s="35" t="n">
        <v>-0.5653346691606298</v>
      </c>
      <c r="N328" s="33" t="n"/>
      <c r="O328" s="31" t="n">
        <v>0</v>
      </c>
      <c r="P328" s="24" t="inlineStr"/>
      <c r="Q328" s="24" t="inlineStr">
        <is>
          <t>2026-10-22</t>
        </is>
      </c>
    </row>
  </sheetData>
  <autoFilter ref="A4:Q328"/>
  <conditionalFormatting sqref="K5:K328">
    <cfRule type="colorScale" priority="1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M5:M328">
    <cfRule type="colorScale" priority="2">
      <colorScale>
        <cfvo type="num" val="-0.3"/>
        <cfvo type="num" val="0"/>
        <cfvo type="num" val="0.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AB9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5" t="inlineStr">
        <is>
          <t>Week-on-week movers</t>
        </is>
      </c>
    </row>
    <row r="2">
      <c r="A2" s="7" t="inlineStr">
        <is>
          <t>Change since the 2026-10-08 snapshot. Positive = improved.</t>
        </is>
      </c>
    </row>
    <row r="4">
      <c r="A4" s="10" t="inlineStr">
        <is>
          <t>League</t>
        </is>
      </c>
      <c r="B4" s="10" t="inlineStr">
        <is>
          <t>Team</t>
        </is>
      </c>
      <c r="C4" s="10" t="inlineStr">
        <is>
          <t>P</t>
        </is>
      </c>
      <c r="D4" s="10" t="inlineStr">
        <is>
          <t>Δ P</t>
        </is>
      </c>
      <c r="E4" s="10" t="inlineStr">
        <is>
          <t>Pts</t>
        </is>
      </c>
      <c r="F4" s="10" t="inlineStr">
        <is>
          <t>Δ Pts</t>
        </is>
      </c>
      <c r="G4" s="10" t="inlineStr">
        <is>
          <t>Pts vs Mkt</t>
        </is>
      </c>
      <c r="H4" s="10" t="inlineStr">
        <is>
          <t>Δ</t>
        </is>
      </c>
      <c r="I4" s="10" t="inlineStr">
        <is>
          <t>xGxP vs Mkt</t>
        </is>
      </c>
      <c r="J4" s="10" t="inlineStr">
        <is>
          <t>Δ</t>
        </is>
      </c>
      <c r="K4" s="10" t="inlineStr">
        <is>
          <t>Luck</t>
        </is>
      </c>
      <c r="L4" s="10" t="inlineStr">
        <is>
          <t>Δ</t>
        </is>
      </c>
      <c r="M4" s="10" t="inlineStr">
        <is>
          <t>Rating now</t>
        </is>
      </c>
      <c r="N4" s="10" t="inlineStr">
        <is>
          <t>Δ</t>
        </is>
      </c>
      <c r="O4" s="10" t="inlineStr">
        <is>
          <t>Sim title</t>
        </is>
      </c>
      <c r="P4" s="10" t="inlineStr">
        <is>
          <t>Δ</t>
        </is>
      </c>
      <c r="Q4" s="10" t="inlineStr">
        <is>
          <t>Sim promo</t>
        </is>
      </c>
      <c r="R4" s="10" t="inlineStr">
        <is>
          <t>Δ</t>
        </is>
      </c>
      <c r="S4" s="10" t="inlineStr">
        <is>
          <t>Sim releg</t>
        </is>
      </c>
      <c r="T4" s="10" t="inlineStr">
        <is>
          <t>Δ</t>
        </is>
      </c>
      <c r="U4" s="10" t="inlineStr">
        <is>
          <t>Live title</t>
        </is>
      </c>
      <c r="V4" s="10" t="inlineStr">
        <is>
          <t>Δ</t>
        </is>
      </c>
      <c r="W4" s="10" t="inlineStr">
        <is>
          <t>Live promo</t>
        </is>
      </c>
      <c r="X4" s="10" t="inlineStr">
        <is>
          <t>Δ</t>
        </is>
      </c>
      <c r="Y4" s="10" t="inlineStr">
        <is>
          <t>Live releg</t>
        </is>
      </c>
      <c r="Z4" s="10" t="inlineStr">
        <is>
          <t>Δ</t>
        </is>
      </c>
      <c r="AA4" s="10" t="inlineStr">
        <is>
          <t>Pos</t>
        </is>
      </c>
      <c r="AB4" s="10" t="inlineStr">
        <is>
          <t>Δ</t>
        </is>
      </c>
    </row>
    <row r="5">
      <c r="A5" s="24" t="inlineStr">
        <is>
          <t>Championship</t>
        </is>
      </c>
      <c r="B5" s="24" t="inlineStr">
        <is>
          <t>Norwich</t>
        </is>
      </c>
      <c r="C5" s="24" t="n">
        <v>11</v>
      </c>
      <c r="D5" s="24" t="n">
        <v>3</v>
      </c>
      <c r="E5" s="24" t="n">
        <v>9</v>
      </c>
      <c r="F5" s="24" t="n">
        <v>0</v>
      </c>
      <c r="G5" s="30" t="n">
        <v>-6.760187421372212</v>
      </c>
      <c r="H5" s="30" t="n">
        <v>-4.569445226201758</v>
      </c>
      <c r="I5" s="30" t="n">
        <v>-2.408132673941468</v>
      </c>
      <c r="J5" s="30" t="n">
        <v>-2.698812000629559</v>
      </c>
      <c r="K5" s="30" t="n">
        <v>-4.352054747430744</v>
      </c>
      <c r="L5" s="30" t="n">
        <v>-1.870633225572199</v>
      </c>
      <c r="M5" s="36" t="n">
        <v>0.0575778778273816</v>
      </c>
      <c r="N5" s="36" t="n">
        <v>-0.0351844247238634</v>
      </c>
      <c r="O5" s="31" t="n">
        <v>0.0003</v>
      </c>
      <c r="P5" s="31" t="n">
        <v>-0.0073</v>
      </c>
      <c r="Q5" s="31" t="n">
        <v>0.02195</v>
      </c>
      <c r="R5" s="31" t="n">
        <v>-0.06547500000000001</v>
      </c>
      <c r="S5" s="31" t="n">
        <v>0.0851</v>
      </c>
      <c r="T5" s="31" t="n">
        <v>0.05549999999999999</v>
      </c>
      <c r="U5" s="30" t="n">
        <v>67</v>
      </c>
      <c r="V5" s="30" t="n">
        <v>33</v>
      </c>
      <c r="W5" s="30" t="n">
        <v>13</v>
      </c>
      <c r="X5" s="30" t="n">
        <v>5.5</v>
      </c>
      <c r="Y5" s="30" t="n">
        <v>51</v>
      </c>
      <c r="Z5" s="30" t="n">
        <v>0</v>
      </c>
      <c r="AA5" s="24" t="n">
        <v>21</v>
      </c>
      <c r="AB5" s="24" t="n">
        <v>-4</v>
      </c>
    </row>
    <row r="6">
      <c r="A6" s="24" t="inlineStr">
        <is>
          <t>League Two</t>
        </is>
      </c>
      <c r="B6" s="24" t="inlineStr">
        <is>
          <t>Bristol Rovers</t>
        </is>
      </c>
      <c r="C6" s="24" t="n">
        <v>12</v>
      </c>
      <c r="D6" s="24" t="n">
        <v>3</v>
      </c>
      <c r="E6" s="24" t="n">
        <v>15</v>
      </c>
      <c r="F6" s="24" t="n">
        <v>0</v>
      </c>
      <c r="G6" s="30" t="n">
        <v>-3.199140695144408</v>
      </c>
      <c r="H6" s="30" t="n">
        <v>-4.410860762753002</v>
      </c>
      <c r="I6" s="30" t="n">
        <v>-1.452221009629824</v>
      </c>
      <c r="J6" s="30" t="n">
        <v>-2.211706140486909</v>
      </c>
      <c r="K6" s="30" t="n">
        <v>-1.746919685514584</v>
      </c>
      <c r="L6" s="30" t="n">
        <v>-2.199154622266093</v>
      </c>
      <c r="M6" s="36" t="n">
        <v>0.1980524831233557</v>
      </c>
      <c r="N6" s="36" t="n">
        <v>-0.01093009193438454</v>
      </c>
      <c r="O6" s="31" t="n">
        <v>0.0408</v>
      </c>
      <c r="P6" s="31" t="n">
        <v>-0.1123</v>
      </c>
      <c r="Q6" s="31" t="n">
        <v>0.29045</v>
      </c>
      <c r="R6" s="31" t="n">
        <v>-0.1836499999999999</v>
      </c>
      <c r="S6" s="31" t="n">
        <v>0.0062</v>
      </c>
      <c r="T6" s="31" t="n">
        <v>0.0038</v>
      </c>
      <c r="U6" s="30" t="n">
        <v>10</v>
      </c>
      <c r="V6" s="30" t="n">
        <v>1</v>
      </c>
      <c r="W6" s="30" t="n">
        <v>2.625</v>
      </c>
      <c r="X6" s="30" t="n">
        <v>0.25</v>
      </c>
      <c r="Y6" s="30" t="n">
        <v>101</v>
      </c>
      <c r="Z6" s="30" t="n">
        <v>0</v>
      </c>
      <c r="AA6" s="24" t="n">
        <v>16</v>
      </c>
      <c r="AB6" s="24" t="n">
        <v>-11</v>
      </c>
    </row>
    <row r="7">
      <c r="A7" s="24" t="inlineStr">
        <is>
          <t>League One</t>
        </is>
      </c>
      <c r="B7" s="24" t="inlineStr">
        <is>
          <t>Stockport</t>
        </is>
      </c>
      <c r="C7" s="24" t="n">
        <v>11</v>
      </c>
      <c r="D7" s="24" t="n">
        <v>3</v>
      </c>
      <c r="E7" s="24" t="n">
        <v>22</v>
      </c>
      <c r="F7" s="24" t="n">
        <v>9</v>
      </c>
      <c r="G7" s="30" t="n">
        <v>6.333609726496414</v>
      </c>
      <c r="H7" s="30" t="n">
        <v>4.114539942947117</v>
      </c>
      <c r="I7" s="30" t="n">
        <v>5.299206455097847</v>
      </c>
      <c r="J7" s="30" t="n">
        <v>2.23119418022735</v>
      </c>
      <c r="K7" s="30" t="n">
        <v>1.034403271398567</v>
      </c>
      <c r="L7" s="30" t="n">
        <v>1.883345762719767</v>
      </c>
      <c r="M7" s="36" t="n">
        <v>0.1775494926759469</v>
      </c>
      <c r="N7" s="36" t="n">
        <v>0.03067796701134892</v>
      </c>
      <c r="O7" s="31" t="n">
        <v>0.1459</v>
      </c>
      <c r="P7" s="31" t="n">
        <v>0.0743</v>
      </c>
      <c r="Q7" s="31" t="n">
        <v>0.3961</v>
      </c>
      <c r="R7" s="31" t="n">
        <v>0.141475</v>
      </c>
      <c r="S7" s="31" t="n">
        <v>0.0011</v>
      </c>
      <c r="T7" s="31" t="n">
        <v>-0.0095</v>
      </c>
      <c r="U7" s="30" t="n">
        <v>3.5</v>
      </c>
      <c r="V7" s="30" t="n">
        <v>-1</v>
      </c>
      <c r="W7" s="30" t="n">
        <v>1.6667</v>
      </c>
      <c r="X7" s="30" t="n">
        <v>-0.2423999999999999</v>
      </c>
      <c r="Y7" s="30" t="n">
        <v>151</v>
      </c>
      <c r="Z7" s="30" t="n">
        <v>50</v>
      </c>
      <c r="AA7" s="24" t="n">
        <v>1</v>
      </c>
      <c r="AB7" s="24" t="n">
        <v>4</v>
      </c>
    </row>
    <row r="8">
      <c r="A8" s="24" t="inlineStr">
        <is>
          <t>Championship</t>
        </is>
      </c>
      <c r="B8" s="24" t="inlineStr">
        <is>
          <t>Birmingham</t>
        </is>
      </c>
      <c r="C8" s="24" t="n">
        <v>11</v>
      </c>
      <c r="D8" s="24" t="n">
        <v>3</v>
      </c>
      <c r="E8" s="24" t="n">
        <v>20</v>
      </c>
      <c r="F8" s="24" t="n">
        <v>9</v>
      </c>
      <c r="G8" s="30" t="n">
        <v>4.075935455731676</v>
      </c>
      <c r="H8" s="30" t="n">
        <v>4.107312034290208</v>
      </c>
      <c r="I8" s="30" t="n">
        <v>2.718001776825764</v>
      </c>
      <c r="J8" s="30" t="n">
        <v>1.315246153882763</v>
      </c>
      <c r="K8" s="30" t="n">
        <v>1.357933678905912</v>
      </c>
      <c r="L8" s="30" t="n">
        <v>2.792065880407446</v>
      </c>
      <c r="M8" s="36" t="n">
        <v>0.1689214066910277</v>
      </c>
      <c r="N8" s="36" t="n">
        <v>0.01916657722973944</v>
      </c>
      <c r="O8" s="31" t="n">
        <v>0.0465</v>
      </c>
      <c r="P8" s="31" t="n">
        <v>0.0242</v>
      </c>
      <c r="Q8" s="31" t="n">
        <v>0.2846</v>
      </c>
      <c r="R8" s="31" t="n">
        <v>0.10735</v>
      </c>
      <c r="S8" s="31" t="n">
        <v>0.0005999999999999999</v>
      </c>
      <c r="T8" s="31" t="n">
        <v>-0.0077</v>
      </c>
      <c r="U8" s="30" t="n">
        <v>17</v>
      </c>
      <c r="V8" s="30" t="n">
        <v>-17</v>
      </c>
      <c r="W8" s="30" t="n">
        <v>4.5</v>
      </c>
      <c r="X8" s="30" t="n">
        <v>-3</v>
      </c>
      <c r="Y8" s="30" t="n">
        <v>81</v>
      </c>
      <c r="Z8" s="30" t="n">
        <v>0</v>
      </c>
      <c r="AA8" s="24" t="n">
        <v>4</v>
      </c>
      <c r="AB8" s="24" t="n">
        <v>6</v>
      </c>
    </row>
    <row r="9">
      <c r="A9" s="24" t="inlineStr">
        <is>
          <t>League Two</t>
        </is>
      </c>
      <c r="B9" s="24" t="inlineStr">
        <is>
          <t>Salford</t>
        </is>
      </c>
      <c r="C9" s="24" t="n">
        <v>12</v>
      </c>
      <c r="D9" s="24" t="n">
        <v>3</v>
      </c>
      <c r="E9" s="24" t="n">
        <v>25</v>
      </c>
      <c r="F9" s="24" t="n">
        <v>9</v>
      </c>
      <c r="G9" s="30" t="n">
        <v>5.163795413650419</v>
      </c>
      <c r="H9" s="30" t="n">
        <v>4.090322349099411</v>
      </c>
      <c r="I9" s="30" t="n">
        <v>-2.457789977371618</v>
      </c>
      <c r="J9" s="30" t="n">
        <v>-0.6683223909718095</v>
      </c>
      <c r="K9" s="30" t="n">
        <v>7.621585391022037</v>
      </c>
      <c r="L9" s="30" t="n">
        <v>4.758644740071221</v>
      </c>
      <c r="M9" s="36" t="n">
        <v>0.3006925315166252</v>
      </c>
      <c r="N9" s="36" t="n">
        <v>0.006753012700440708</v>
      </c>
      <c r="O9" s="31" t="n">
        <v>0.4835</v>
      </c>
      <c r="P9" s="31" t="n">
        <v>0.2094</v>
      </c>
      <c r="Q9" s="31" t="n">
        <v>0.8367249999999999</v>
      </c>
      <c r="R9" s="31" t="n">
        <v>0.1917249999999999</v>
      </c>
      <c r="S9" s="31" t="n">
        <v>0</v>
      </c>
      <c r="T9" s="31" t="n">
        <v>-0.0001</v>
      </c>
      <c r="U9" s="30" t="n">
        <v>4.3333</v>
      </c>
      <c r="V9" s="30" t="n">
        <v>-0.6666999999999996</v>
      </c>
      <c r="W9" s="30" t="n">
        <v>1.5714</v>
      </c>
      <c r="X9" s="30" t="n">
        <v>-0.09530000000000016</v>
      </c>
      <c r="Y9" s="30" t="n">
        <v>251</v>
      </c>
      <c r="Z9" s="30" t="n">
        <v>50</v>
      </c>
      <c r="AA9" s="24" t="n">
        <v>1</v>
      </c>
      <c r="AB9" s="24" t="n">
        <v>0</v>
      </c>
    </row>
    <row r="10">
      <c r="A10" s="24" t="inlineStr">
        <is>
          <t>League Two</t>
        </is>
      </c>
      <c r="B10" s="24" t="inlineStr">
        <is>
          <t>Rotherham</t>
        </is>
      </c>
      <c r="C10" s="24" t="n">
        <v>12</v>
      </c>
      <c r="D10" s="24" t="n">
        <v>3</v>
      </c>
      <c r="E10" s="24" t="n">
        <v>11</v>
      </c>
      <c r="F10" s="24" t="n">
        <v>1</v>
      </c>
      <c r="G10" s="30" t="n">
        <v>-5.845803356407092</v>
      </c>
      <c r="H10" s="30" t="n">
        <v>-3.690538846570952</v>
      </c>
      <c r="I10" s="30" t="n">
        <v>-1.544634667036489</v>
      </c>
      <c r="J10" s="30" t="n">
        <v>-3.199011890843375</v>
      </c>
      <c r="K10" s="30" t="n">
        <v>-4.301168689370604</v>
      </c>
      <c r="L10" s="30" t="n">
        <v>-0.4915269557275783</v>
      </c>
      <c r="M10" s="36" t="n">
        <v>0.05244979297718932</v>
      </c>
      <c r="N10" s="36" t="n">
        <v>-0.01908128838336698</v>
      </c>
      <c r="O10" s="31" t="n">
        <v>0.0023</v>
      </c>
      <c r="P10" s="31" t="n">
        <v>-0.0137</v>
      </c>
      <c r="Q10" s="31" t="n">
        <v>0.055825</v>
      </c>
      <c r="R10" s="31" t="n">
        <v>-0.076</v>
      </c>
      <c r="S10" s="31" t="n">
        <v>0.0798</v>
      </c>
      <c r="T10" s="31" t="n">
        <v>0.052</v>
      </c>
      <c r="U10" s="30" t="n">
        <v>101</v>
      </c>
      <c r="V10" s="30" t="n">
        <v>34</v>
      </c>
      <c r="W10" s="30" t="n">
        <v>17</v>
      </c>
      <c r="X10" s="30" t="n">
        <v>4</v>
      </c>
      <c r="Y10" s="30" t="n">
        <v>13</v>
      </c>
      <c r="Z10" s="30" t="n">
        <v>0</v>
      </c>
      <c r="AA10" s="24" t="n">
        <v>22</v>
      </c>
      <c r="AB10" s="24" t="n">
        <v>-5</v>
      </c>
    </row>
    <row r="11">
      <c r="A11" s="24" t="inlineStr">
        <is>
          <t>League One</t>
        </is>
      </c>
      <c r="B11" s="24" t="inlineStr">
        <is>
          <t>Barnsley</t>
        </is>
      </c>
      <c r="C11" s="24" t="n">
        <v>10</v>
      </c>
      <c r="D11" s="24" t="n">
        <v>3</v>
      </c>
      <c r="E11" s="24" t="n">
        <v>8</v>
      </c>
      <c r="F11" s="24" t="n">
        <v>0</v>
      </c>
      <c r="G11" s="30" t="n">
        <v>-4.98567629581513</v>
      </c>
      <c r="H11" s="30" t="n">
        <v>-3.673284441664569</v>
      </c>
      <c r="I11" s="30" t="n">
        <v>0.2760019958943918</v>
      </c>
      <c r="J11" s="30" t="n">
        <v>-0.3772411769356143</v>
      </c>
      <c r="K11" s="30" t="n">
        <v>-5.261678291709522</v>
      </c>
      <c r="L11" s="30" t="n">
        <v>-3.296043264728954</v>
      </c>
      <c r="M11" s="36" t="n">
        <v>-0.05291204044875625</v>
      </c>
      <c r="N11" s="36" t="n">
        <v>-0.007758360833742657</v>
      </c>
      <c r="O11" s="31" t="n">
        <v>0.0009</v>
      </c>
      <c r="P11" s="31" t="n">
        <v>-0.0037</v>
      </c>
      <c r="Q11" s="31" t="n">
        <v>0.010175</v>
      </c>
      <c r="R11" s="31" t="n">
        <v>-0.0242</v>
      </c>
      <c r="S11" s="31" t="n">
        <v>0.2669</v>
      </c>
      <c r="T11" s="31" t="n">
        <v>0.1003</v>
      </c>
      <c r="U11" s="30" t="n">
        <v>251</v>
      </c>
      <c r="V11" s="30" t="n">
        <v>100</v>
      </c>
      <c r="W11" s="30" t="n">
        <v>51</v>
      </c>
      <c r="X11" s="30" t="n">
        <v>17</v>
      </c>
      <c r="Y11" s="30" t="n">
        <v>2.5</v>
      </c>
      <c r="Z11" s="30" t="n">
        <v>-0.25</v>
      </c>
      <c r="AA11" s="24" t="n">
        <v>22</v>
      </c>
      <c r="AB11" s="24" t="n">
        <v>-4</v>
      </c>
    </row>
    <row r="12">
      <c r="A12" s="24" t="inlineStr">
        <is>
          <t>Championship</t>
        </is>
      </c>
      <c r="B12" s="24" t="inlineStr">
        <is>
          <t>Bristol City</t>
        </is>
      </c>
      <c r="C12" s="24" t="n">
        <v>11</v>
      </c>
      <c r="D12" s="24" t="n">
        <v>3</v>
      </c>
      <c r="E12" s="24" t="n">
        <v>14</v>
      </c>
      <c r="F12" s="24" t="n">
        <v>1</v>
      </c>
      <c r="G12" s="30" t="n">
        <v>-1.476714452426529</v>
      </c>
      <c r="H12" s="30" t="n">
        <v>-3.494589636236585</v>
      </c>
      <c r="I12" s="30" t="n">
        <v>-0.2634801341400799</v>
      </c>
      <c r="J12" s="30" t="n">
        <v>-0.1483950774314255</v>
      </c>
      <c r="K12" s="30" t="n">
        <v>-1.21323431828645</v>
      </c>
      <c r="L12" s="30" t="n">
        <v>-3.346194558805159</v>
      </c>
      <c r="M12" s="36" t="n">
        <v>-0.03142041055201428</v>
      </c>
      <c r="N12" s="36" t="n">
        <v>-0.003735933933507078</v>
      </c>
      <c r="O12" s="31" t="n">
        <v>0.0011</v>
      </c>
      <c r="P12" s="31" t="n">
        <v>-0.0066</v>
      </c>
      <c r="Q12" s="31" t="n">
        <v>0.0253</v>
      </c>
      <c r="R12" s="31" t="n">
        <v>-0.04604999999999999</v>
      </c>
      <c r="S12" s="31" t="n">
        <v>0.064</v>
      </c>
      <c r="T12" s="31" t="n">
        <v>0.033</v>
      </c>
      <c r="U12" s="30" t="n">
        <v>101</v>
      </c>
      <c r="V12" s="30" t="n">
        <v>34</v>
      </c>
      <c r="W12" s="30" t="n">
        <v>26</v>
      </c>
      <c r="X12" s="30" t="n">
        <v>9</v>
      </c>
      <c r="Y12" s="30" t="n">
        <v>21</v>
      </c>
      <c r="Z12" s="30" t="n">
        <v>0</v>
      </c>
      <c r="AA12" s="24" t="n">
        <v>16</v>
      </c>
      <c r="AB12" s="24" t="n">
        <v>-8</v>
      </c>
    </row>
    <row r="13">
      <c r="A13" s="24" t="inlineStr">
        <is>
          <t>Championship</t>
        </is>
      </c>
      <c r="B13" s="24" t="inlineStr">
        <is>
          <t>Derby</t>
        </is>
      </c>
      <c r="C13" s="24" t="n">
        <v>11</v>
      </c>
      <c r="D13" s="24" t="n">
        <v>3</v>
      </c>
      <c r="E13" s="24" t="n">
        <v>6</v>
      </c>
      <c r="F13" s="24" t="n">
        <v>1</v>
      </c>
      <c r="G13" s="30" t="n">
        <v>-9.133086033244329</v>
      </c>
      <c r="H13" s="30" t="n">
        <v>-3.27185242314089</v>
      </c>
      <c r="I13" s="30" t="n">
        <v>-3.470483401447778</v>
      </c>
      <c r="J13" s="30" t="n">
        <v>-0.7303029657137312</v>
      </c>
      <c r="K13" s="30" t="n">
        <v>-5.662602631796551</v>
      </c>
      <c r="L13" s="30" t="n">
        <v>-2.541549457427159</v>
      </c>
      <c r="M13" s="36" t="n">
        <v>-0.05892186995316971</v>
      </c>
      <c r="N13" s="36" t="n">
        <v>-0.006233524481239511</v>
      </c>
      <c r="O13" s="31" t="n">
        <v>0</v>
      </c>
      <c r="P13" s="31" t="n">
        <v>-0.0001</v>
      </c>
      <c r="Q13" s="31" t="n">
        <v>0.00285</v>
      </c>
      <c r="R13" s="31" t="n">
        <v>-0.008425</v>
      </c>
      <c r="S13" s="31" t="n">
        <v>0.2959</v>
      </c>
      <c r="T13" s="31" t="n">
        <v>0.09459999999999999</v>
      </c>
      <c r="U13" s="30" t="n">
        <v>251</v>
      </c>
      <c r="V13" s="30" t="n">
        <v>0</v>
      </c>
      <c r="W13" s="30" t="n">
        <v>81</v>
      </c>
      <c r="X13" s="30" t="n">
        <v>30</v>
      </c>
      <c r="Y13" s="30" t="n">
        <v>3.25</v>
      </c>
      <c r="Z13" s="30" t="n">
        <v>0</v>
      </c>
      <c r="AA13" s="24" t="n">
        <v>23</v>
      </c>
      <c r="AB13" s="24" t="n">
        <v>-1</v>
      </c>
    </row>
    <row r="14">
      <c r="A14" s="24" t="inlineStr">
        <is>
          <t>League One</t>
        </is>
      </c>
      <c r="B14" s="24" t="inlineStr">
        <is>
          <t>Cambridge</t>
        </is>
      </c>
      <c r="C14" s="24" t="n">
        <v>11</v>
      </c>
      <c r="D14" s="24" t="n">
        <v>3</v>
      </c>
      <c r="E14" s="24" t="n">
        <v>20</v>
      </c>
      <c r="F14" s="24" t="n">
        <v>7</v>
      </c>
      <c r="G14" s="30" t="n">
        <v>5.97033967735954</v>
      </c>
      <c r="H14" s="30" t="n">
        <v>3.219919017909927</v>
      </c>
      <c r="I14" s="30" t="n">
        <v>-0.4043585474122278</v>
      </c>
      <c r="J14" s="30" t="n">
        <v>0.2848841587849265</v>
      </c>
      <c r="K14" s="30" t="n">
        <v>6.374698224771768</v>
      </c>
      <c r="L14" s="30" t="n">
        <v>2.935034859125</v>
      </c>
      <c r="M14" s="36" t="n">
        <v>-0.1716365710724168</v>
      </c>
      <c r="N14" s="36" t="n">
        <v>0.003052792498963536</v>
      </c>
      <c r="O14" s="31" t="n">
        <v>0.003</v>
      </c>
      <c r="P14" s="31" t="n">
        <v>0.0012</v>
      </c>
      <c r="Q14" s="31" t="n">
        <v>0.0315</v>
      </c>
      <c r="R14" s="31" t="n">
        <v>0.010175</v>
      </c>
      <c r="S14" s="31" t="n">
        <v>0.0953</v>
      </c>
      <c r="T14" s="31" t="n">
        <v>-0.1233</v>
      </c>
      <c r="U14" s="30" t="n">
        <v>41</v>
      </c>
      <c r="V14" s="30" t="n">
        <v>-10</v>
      </c>
      <c r="W14" s="30" t="n">
        <v>13</v>
      </c>
      <c r="X14" s="30" t="n">
        <v>-4</v>
      </c>
      <c r="Y14" s="30" t="n">
        <v>11</v>
      </c>
      <c r="Z14" s="30" t="n">
        <v>3.5</v>
      </c>
      <c r="AA14" s="24" t="n">
        <v>4</v>
      </c>
      <c r="AB14" s="24" t="n">
        <v>2</v>
      </c>
    </row>
    <row r="15">
      <c r="A15" s="24" t="inlineStr">
        <is>
          <t>League Two</t>
        </is>
      </c>
      <c r="B15" s="24" t="inlineStr">
        <is>
          <t>Exeter</t>
        </is>
      </c>
      <c r="C15" s="24" t="n">
        <v>12</v>
      </c>
      <c r="D15" s="24" t="n">
        <v>3</v>
      </c>
      <c r="E15" s="24" t="n">
        <v>16</v>
      </c>
      <c r="F15" s="24" t="n">
        <v>7</v>
      </c>
      <c r="G15" s="30" t="n">
        <v>0.9883430179948292</v>
      </c>
      <c r="H15" s="30" t="n">
        <v>3.219622427658669</v>
      </c>
      <c r="I15" s="30" t="n">
        <v>-0.8731995070116572</v>
      </c>
      <c r="J15" s="30" t="n">
        <v>-2.019277296681629</v>
      </c>
      <c r="K15" s="30" t="n">
        <v>1.861542525006486</v>
      </c>
      <c r="L15" s="30" t="n">
        <v>5.238899724340298</v>
      </c>
      <c r="M15" s="36" t="n">
        <v>-0.08244669744084761</v>
      </c>
      <c r="N15" s="36" t="n">
        <v>-0.006538441875019813</v>
      </c>
      <c r="O15" s="31" t="n">
        <v>0.0043</v>
      </c>
      <c r="P15" s="31" t="n">
        <v>0.0015</v>
      </c>
      <c r="Q15" s="31" t="n">
        <v>0.06717500000000001</v>
      </c>
      <c r="R15" s="31" t="n">
        <v>0.03452500000000001</v>
      </c>
      <c r="S15" s="31" t="n">
        <v>0.06419999999999999</v>
      </c>
      <c r="T15" s="31" t="n">
        <v>-0.05300000000000001</v>
      </c>
      <c r="U15" s="30" t="n">
        <v>101</v>
      </c>
      <c r="V15" s="30" t="n">
        <v>0</v>
      </c>
      <c r="W15" s="30" t="n">
        <v>21</v>
      </c>
      <c r="X15" s="30" t="n">
        <v>-5</v>
      </c>
      <c r="Y15" s="30" t="n">
        <v>9</v>
      </c>
      <c r="Z15" s="30" t="n">
        <v>2</v>
      </c>
      <c r="AA15" s="24" t="n">
        <v>10</v>
      </c>
      <c r="AB15" s="24" t="n">
        <v>10</v>
      </c>
    </row>
    <row r="16">
      <c r="A16" s="24" t="inlineStr">
        <is>
          <t>League Two</t>
        </is>
      </c>
      <c r="B16" s="24" t="inlineStr">
        <is>
          <t>Grimsby</t>
        </is>
      </c>
      <c r="C16" s="24" t="n">
        <v>12</v>
      </c>
      <c r="D16" s="24" t="n">
        <v>3</v>
      </c>
      <c r="E16" s="24" t="n">
        <v>14</v>
      </c>
      <c r="F16" s="24" t="n">
        <v>1</v>
      </c>
      <c r="G16" s="30" t="n">
        <v>-4.478187332739221</v>
      </c>
      <c r="H16" s="30" t="n">
        <v>-3.203130484145218</v>
      </c>
      <c r="I16" s="30" t="n">
        <v>-1.13480838648362</v>
      </c>
      <c r="J16" s="30" t="n">
        <v>-2.687886448152577</v>
      </c>
      <c r="K16" s="30" t="n">
        <v>-3.343378946255601</v>
      </c>
      <c r="L16" s="30" t="n">
        <v>-0.5152440359926409</v>
      </c>
      <c r="M16" s="36" t="n">
        <v>0.1275601447862748</v>
      </c>
      <c r="N16" s="36" t="n">
        <v>-0.0252329019355762</v>
      </c>
      <c r="O16" s="31" t="n">
        <v>0.0149</v>
      </c>
      <c r="P16" s="31" t="n">
        <v>-0.03419999999999999</v>
      </c>
      <c r="Q16" s="31" t="n">
        <v>0.1498</v>
      </c>
      <c r="R16" s="31" t="n">
        <v>-0.119025</v>
      </c>
      <c r="S16" s="31" t="n">
        <v>0.021</v>
      </c>
      <c r="T16" s="31" t="n">
        <v>0.0147</v>
      </c>
      <c r="U16" s="30" t="n">
        <v>19</v>
      </c>
      <c r="V16" s="30" t="n">
        <v>4</v>
      </c>
      <c r="W16" s="30" t="n">
        <v>3.5</v>
      </c>
      <c r="X16" s="30" t="n">
        <v>0.25</v>
      </c>
      <c r="Y16" s="30" t="n">
        <v>67</v>
      </c>
      <c r="Z16" s="30" t="n">
        <v>0</v>
      </c>
      <c r="AA16" s="24" t="n">
        <v>17</v>
      </c>
      <c r="AB16" s="24" t="n">
        <v>-8</v>
      </c>
    </row>
    <row r="17">
      <c r="A17" s="24" t="inlineStr">
        <is>
          <t>Championship</t>
        </is>
      </c>
      <c r="B17" s="24" t="inlineStr">
        <is>
          <t>Preston</t>
        </is>
      </c>
      <c r="C17" s="24" t="n">
        <v>11</v>
      </c>
      <c r="D17" s="24" t="n">
        <v>3</v>
      </c>
      <c r="E17" s="24" t="n">
        <v>4</v>
      </c>
      <c r="F17" s="24" t="n">
        <v>0</v>
      </c>
      <c r="G17" s="30" t="n">
        <v>-9.5284146905108</v>
      </c>
      <c r="H17" s="30" t="n">
        <v>-3.168332656741729</v>
      </c>
      <c r="I17" s="30" t="n">
        <v>-1.25986287895099</v>
      </c>
      <c r="J17" s="30" t="n">
        <v>-1.198723477140568</v>
      </c>
      <c r="K17" s="30" t="n">
        <v>-8.26855181155981</v>
      </c>
      <c r="L17" s="30" t="n">
        <v>-1.969609179601161</v>
      </c>
      <c r="M17" s="36" t="n">
        <v>-0.2086326801877267</v>
      </c>
      <c r="N17" s="36" t="n">
        <v>-0.01671577678606825</v>
      </c>
      <c r="O17" s="31" t="n">
        <v>0</v>
      </c>
      <c r="P17" s="31" t="n">
        <v>0</v>
      </c>
      <c r="Q17" s="31" t="n">
        <v>0.000325</v>
      </c>
      <c r="R17" s="31" t="n">
        <v>-0.001325</v>
      </c>
      <c r="S17" s="31" t="n">
        <v>0.6721</v>
      </c>
      <c r="T17" s="31" t="n">
        <v>0.1609</v>
      </c>
      <c r="U17" s="30" t="n">
        <v>1001</v>
      </c>
      <c r="V17" s="30" t="n">
        <v>500</v>
      </c>
      <c r="W17" s="30" t="n">
        <v>201</v>
      </c>
      <c r="X17" s="30" t="n">
        <v>100</v>
      </c>
      <c r="Y17" s="30" t="n">
        <v>1.6667</v>
      </c>
      <c r="Z17" s="30" t="n">
        <v>0</v>
      </c>
      <c r="AA17" s="24" t="n">
        <v>24</v>
      </c>
      <c r="AB17" s="24" t="n">
        <v>-1</v>
      </c>
    </row>
    <row r="18">
      <c r="A18" s="24" t="inlineStr">
        <is>
          <t>Premier League</t>
        </is>
      </c>
      <c r="B18" s="24" t="inlineStr">
        <is>
          <t>Newcastle</t>
        </is>
      </c>
      <c r="C18" s="24" t="n">
        <v>7</v>
      </c>
      <c r="D18" s="24" t="n">
        <v>2</v>
      </c>
      <c r="E18" s="24" t="n">
        <v>8</v>
      </c>
      <c r="F18" s="24" t="n">
        <v>0</v>
      </c>
      <c r="G18" s="30" t="n">
        <v>-2.305481818682091</v>
      </c>
      <c r="H18" s="30" t="n">
        <v>-3.050188057414021</v>
      </c>
      <c r="I18" s="30" t="n">
        <v>-3.342040752873912</v>
      </c>
      <c r="J18" s="30" t="n">
        <v>-0.2449542821261774</v>
      </c>
      <c r="K18" s="30" t="n">
        <v>1.03655893419182</v>
      </c>
      <c r="L18" s="30" t="n">
        <v>-2.805233775287844</v>
      </c>
      <c r="M18" s="36" t="n">
        <v>-0.06635146742595058</v>
      </c>
      <c r="N18" s="36" t="n">
        <v>-0.001635634204370781</v>
      </c>
      <c r="O18" s="31" t="n">
        <v>0</v>
      </c>
      <c r="P18" s="31" t="n">
        <v>0</v>
      </c>
      <c r="Q18" s="31" t="n"/>
      <c r="R18" s="31" t="n"/>
      <c r="S18" s="31" t="n">
        <v>0.0573</v>
      </c>
      <c r="T18" s="31" t="n">
        <v>0.0259</v>
      </c>
      <c r="U18" s="30" t="n">
        <v>501</v>
      </c>
      <c r="V18" s="30" t="n">
        <v>250</v>
      </c>
      <c r="W18" s="30" t="n"/>
      <c r="X18" s="30" t="n"/>
      <c r="Y18" s="30" t="n">
        <v>8</v>
      </c>
      <c r="Z18" s="30" t="n">
        <v>-9</v>
      </c>
      <c r="AA18" s="24" t="n">
        <v>11</v>
      </c>
      <c r="AB18" s="24" t="n">
        <v>-2</v>
      </c>
    </row>
    <row r="19">
      <c r="A19" s="24" t="inlineStr">
        <is>
          <t>League One</t>
        </is>
      </c>
      <c r="B19" s="24" t="inlineStr">
        <is>
          <t>AFC Wimbledon</t>
        </is>
      </c>
      <c r="C19" s="24" t="n">
        <v>11</v>
      </c>
      <c r="D19" s="24" t="n">
        <v>3</v>
      </c>
      <c r="E19" s="24" t="n">
        <v>12</v>
      </c>
      <c r="F19" s="24" t="n">
        <v>0</v>
      </c>
      <c r="G19" s="30" t="n">
        <v>-0.569268055545411</v>
      </c>
      <c r="H19" s="30" t="n">
        <v>-3.019638558979411</v>
      </c>
      <c r="I19" s="30" t="n">
        <v>-1.923026278760265</v>
      </c>
      <c r="J19" s="30" t="n">
        <v>-0.9572382377163358</v>
      </c>
      <c r="K19" s="30" t="n">
        <v>1.353758223214854</v>
      </c>
      <c r="L19" s="30" t="n">
        <v>-2.062400321263075</v>
      </c>
      <c r="M19" s="36" t="n">
        <v>-0.2778335652251407</v>
      </c>
      <c r="N19" s="36" t="n">
        <v>-0.01760672815942016</v>
      </c>
      <c r="O19" s="31" t="n">
        <v>0.0001</v>
      </c>
      <c r="P19" s="31" t="n">
        <v>-0.0003</v>
      </c>
      <c r="Q19" s="31" t="n">
        <v>0.0015</v>
      </c>
      <c r="R19" s="31" t="n">
        <v>-0.0063</v>
      </c>
      <c r="S19" s="31" t="n">
        <v>0.5296</v>
      </c>
      <c r="T19" s="31" t="n">
        <v>0.1499</v>
      </c>
      <c r="U19" s="30" t="n">
        <v>201</v>
      </c>
      <c r="V19" s="30" t="n">
        <v>75</v>
      </c>
      <c r="W19" s="30" t="n">
        <v>41</v>
      </c>
      <c r="X19" s="30" t="n">
        <v>7</v>
      </c>
      <c r="Y19" s="30" t="n">
        <v>2.75</v>
      </c>
      <c r="Z19" s="30" t="n">
        <v>-0.25</v>
      </c>
      <c r="AA19" s="24" t="n">
        <v>16</v>
      </c>
      <c r="AB19" s="24" t="n">
        <v>-7</v>
      </c>
    </row>
    <row r="20">
      <c r="A20" s="24" t="inlineStr">
        <is>
          <t>League One</t>
        </is>
      </c>
      <c r="B20" s="24" t="inlineStr">
        <is>
          <t>Oxford</t>
        </is>
      </c>
      <c r="C20" s="24" t="n">
        <v>9</v>
      </c>
      <c r="D20" s="24" t="n">
        <v>3</v>
      </c>
      <c r="E20" s="24" t="n">
        <v>18</v>
      </c>
      <c r="F20" s="24" t="n">
        <v>7</v>
      </c>
      <c r="G20" s="30" t="n">
        <v>5.962022189203989</v>
      </c>
      <c r="H20" s="30" t="n">
        <v>2.896952173774356</v>
      </c>
      <c r="I20" s="30" t="n">
        <v>-0.2113796097312921</v>
      </c>
      <c r="J20" s="30" t="n">
        <v>0.1910665132723421</v>
      </c>
      <c r="K20" s="30" t="n">
        <v>6.173401798935281</v>
      </c>
      <c r="L20" s="30" t="n">
        <v>2.705885660502014</v>
      </c>
      <c r="M20" s="36" t="n">
        <v>-0.0265858215379182</v>
      </c>
      <c r="N20" s="36" t="n">
        <v>-0.007555119757466602</v>
      </c>
      <c r="O20" s="31" t="n">
        <v>0.0297</v>
      </c>
      <c r="P20" s="31" t="n">
        <v>0.008</v>
      </c>
      <c r="Q20" s="31" t="n">
        <v>0.137425</v>
      </c>
      <c r="R20" s="31" t="n">
        <v>0.03147500000000011</v>
      </c>
      <c r="S20" s="31" t="n">
        <v>0.0218</v>
      </c>
      <c r="T20" s="31" t="n">
        <v>-0.0369</v>
      </c>
      <c r="U20" s="30" t="n">
        <v>21</v>
      </c>
      <c r="V20" s="30" t="n">
        <v>-5</v>
      </c>
      <c r="W20" s="30" t="n">
        <v>8</v>
      </c>
      <c r="X20" s="30" t="n">
        <v>-2</v>
      </c>
      <c r="Y20" s="30" t="n">
        <v>12</v>
      </c>
      <c r="Z20" s="30" t="n">
        <v>3</v>
      </c>
      <c r="AA20" s="24" t="n">
        <v>8</v>
      </c>
      <c r="AB20" s="24" t="n">
        <v>2</v>
      </c>
    </row>
    <row r="21">
      <c r="A21" s="24" t="inlineStr">
        <is>
          <t>Championship</t>
        </is>
      </c>
      <c r="B21" s="24" t="inlineStr">
        <is>
          <t>Portsmouth</t>
        </is>
      </c>
      <c r="C21" s="24" t="n">
        <v>11</v>
      </c>
      <c r="D21" s="24" t="n">
        <v>4</v>
      </c>
      <c r="E21" s="24" t="n">
        <v>15</v>
      </c>
      <c r="F21" s="24" t="n">
        <v>7</v>
      </c>
      <c r="G21" s="30" t="n">
        <v>0.893417141386518</v>
      </c>
      <c r="H21" s="30" t="n">
        <v>2.860197017063721</v>
      </c>
      <c r="I21" s="30" t="n">
        <v>2.015196704466604</v>
      </c>
      <c r="J21" s="30" t="n">
        <v>1.905965853376701</v>
      </c>
      <c r="K21" s="30" t="n">
        <v>-1.121779563080086</v>
      </c>
      <c r="L21" s="30" t="n">
        <v>0.9542311636870195</v>
      </c>
      <c r="M21" s="36" t="n">
        <v>-0.08836653445193653</v>
      </c>
      <c r="N21" s="36" t="n">
        <v>0.02579183712789497</v>
      </c>
      <c r="O21" s="31" t="n">
        <v>0.0007</v>
      </c>
      <c r="P21" s="31" t="n">
        <v>0.0003</v>
      </c>
      <c r="Q21" s="31" t="n">
        <v>0.0232</v>
      </c>
      <c r="R21" s="31" t="n">
        <v>0.009174999999999999</v>
      </c>
      <c r="S21" s="31" t="n">
        <v>0.073</v>
      </c>
      <c r="T21" s="31" t="n">
        <v>-0.1173</v>
      </c>
      <c r="U21" s="30" t="n">
        <v>351</v>
      </c>
      <c r="V21" s="30" t="n">
        <v>100</v>
      </c>
      <c r="W21" s="30" t="n">
        <v>81</v>
      </c>
      <c r="X21" s="30" t="n">
        <v>14</v>
      </c>
      <c r="Y21" s="30" t="n">
        <v>6</v>
      </c>
      <c r="Z21" s="30" t="n">
        <v>0</v>
      </c>
      <c r="AA21" s="24" t="n">
        <v>13</v>
      </c>
      <c r="AB21" s="24" t="n">
        <v>6</v>
      </c>
    </row>
    <row r="22">
      <c r="A22" s="24" t="inlineStr">
        <is>
          <t>Premier League</t>
        </is>
      </c>
      <c r="B22" s="24" t="inlineStr">
        <is>
          <t>Brighton</t>
        </is>
      </c>
      <c r="C22" s="24" t="n">
        <v>7</v>
      </c>
      <c r="D22" s="24" t="n">
        <v>2</v>
      </c>
      <c r="E22" s="24" t="n">
        <v>16</v>
      </c>
      <c r="F22" s="24" t="n">
        <v>6</v>
      </c>
      <c r="G22" s="30" t="n">
        <v>6.127687667723693</v>
      </c>
      <c r="H22" s="30" t="n">
        <v>2.754051054468018</v>
      </c>
      <c r="I22" s="30" t="n">
        <v>2.2684218335624</v>
      </c>
      <c r="J22" s="30" t="n">
        <v>0.5959467267985623</v>
      </c>
      <c r="K22" s="30" t="n">
        <v>3.859265834161294</v>
      </c>
      <c r="L22" s="30" t="n">
        <v>2.158104327669456</v>
      </c>
      <c r="M22" s="36" t="n">
        <v>0.06507110105248533</v>
      </c>
      <c r="N22" s="36" t="n">
        <v>0.008576699425625028</v>
      </c>
      <c r="O22" s="31" t="n">
        <v>0.0038</v>
      </c>
      <c r="P22" s="31" t="n">
        <v>-0.0003000000000000004</v>
      </c>
      <c r="Q22" s="31" t="n"/>
      <c r="R22" s="31" t="n"/>
      <c r="S22" s="31" t="n">
        <v>0.001</v>
      </c>
      <c r="T22" s="31" t="n">
        <v>-0.0038</v>
      </c>
      <c r="U22" s="30" t="n">
        <v>15</v>
      </c>
      <c r="V22" s="30" t="n">
        <v>-19</v>
      </c>
      <c r="W22" s="30" t="n"/>
      <c r="X22" s="30" t="n"/>
      <c r="Y22" s="30" t="n">
        <v>151</v>
      </c>
      <c r="Z22" s="30" t="n">
        <v>84</v>
      </c>
      <c r="AA22" s="24" t="n">
        <v>3</v>
      </c>
      <c r="AB22" s="24" t="n">
        <v>0</v>
      </c>
    </row>
    <row r="23">
      <c r="A23" s="24" t="inlineStr">
        <is>
          <t>League One</t>
        </is>
      </c>
      <c r="B23" s="24" t="inlineStr">
        <is>
          <t>Bromley</t>
        </is>
      </c>
      <c r="C23" s="24" t="n">
        <v>10</v>
      </c>
      <c r="D23" s="24" t="n">
        <v>3</v>
      </c>
      <c r="E23" s="24" t="n">
        <v>8</v>
      </c>
      <c r="F23" s="24" t="n">
        <v>0</v>
      </c>
      <c r="G23" s="30" t="n">
        <v>-2.766836043488484</v>
      </c>
      <c r="H23" s="30" t="n">
        <v>-2.741283056432998</v>
      </c>
      <c r="I23" s="30" t="n">
        <v>-4.20002747506009</v>
      </c>
      <c r="J23" s="30" t="n">
        <v>-1.273659789411204</v>
      </c>
      <c r="K23" s="30" t="n">
        <v>1.433191431571607</v>
      </c>
      <c r="L23" s="30" t="n">
        <v>-1.467623267021794</v>
      </c>
      <c r="M23" s="36" t="n">
        <v>-0.3635645555995296</v>
      </c>
      <c r="N23" s="36" t="n">
        <v>-0.0163348340668108</v>
      </c>
      <c r="O23" s="31" t="n">
        <v>0</v>
      </c>
      <c r="P23" s="31" t="n">
        <v>-0.0002</v>
      </c>
      <c r="Q23" s="31" t="n">
        <v>0.0003</v>
      </c>
      <c r="R23" s="31" t="n">
        <v>-0.00145</v>
      </c>
      <c r="S23" s="31" t="n">
        <v>0.7736</v>
      </c>
      <c r="T23" s="31" t="n">
        <v>0.1197999999999999</v>
      </c>
      <c r="U23" s="30" t="n">
        <v>501</v>
      </c>
      <c r="V23" s="30" t="n">
        <v>250</v>
      </c>
      <c r="W23" s="30" t="n">
        <v>101</v>
      </c>
      <c r="X23" s="30" t="n">
        <v>20</v>
      </c>
      <c r="Y23" s="30" t="n">
        <v>1.6667</v>
      </c>
      <c r="Z23" s="30" t="n">
        <v>-0.1333</v>
      </c>
      <c r="AA23" s="24" t="n">
        <v>23</v>
      </c>
      <c r="AB23" s="24" t="n">
        <v>-4</v>
      </c>
    </row>
    <row r="24">
      <c r="A24" s="24" t="inlineStr">
        <is>
          <t>League Two</t>
        </is>
      </c>
      <c r="B24" s="24" t="inlineStr">
        <is>
          <t>Port Vale</t>
        </is>
      </c>
      <c r="C24" s="24" t="n">
        <v>10</v>
      </c>
      <c r="D24" s="24" t="n">
        <v>3</v>
      </c>
      <c r="E24" s="24" t="n">
        <v>12</v>
      </c>
      <c r="F24" s="24" t="n">
        <v>7</v>
      </c>
      <c r="G24" s="30" t="n">
        <v>-2.303316044170963</v>
      </c>
      <c r="H24" s="30" t="n">
        <v>2.671774388808704</v>
      </c>
      <c r="I24" s="30" t="n">
        <v>-1.050953506627007</v>
      </c>
      <c r="J24" s="30" t="n">
        <v>-0.3813583369856648</v>
      </c>
      <c r="K24" s="30" t="n">
        <v>-1.252362537543956</v>
      </c>
      <c r="L24" s="30" t="n">
        <v>3.053132725794368</v>
      </c>
      <c r="M24" s="36" t="n">
        <v>0.1375116438536077</v>
      </c>
      <c r="N24" s="36" t="n">
        <v>0.01929136515386427</v>
      </c>
      <c r="O24" s="31" t="n">
        <v>0.0304</v>
      </c>
      <c r="P24" s="31" t="n">
        <v>0.0141</v>
      </c>
      <c r="Q24" s="31" t="n">
        <v>0.224475</v>
      </c>
      <c r="R24" s="31" t="n">
        <v>0.09955000000000001</v>
      </c>
      <c r="S24" s="31" t="n">
        <v>0.0162</v>
      </c>
      <c r="T24" s="31" t="n">
        <v>-0.024</v>
      </c>
      <c r="U24" s="30" t="n">
        <v>26</v>
      </c>
      <c r="V24" s="30" t="n">
        <v>-15</v>
      </c>
      <c r="W24" s="30" t="n">
        <v>5.5</v>
      </c>
      <c r="X24" s="30" t="n">
        <v>-1.5</v>
      </c>
      <c r="Y24" s="30" t="n">
        <v>26</v>
      </c>
      <c r="Z24" s="30" t="n">
        <v>5</v>
      </c>
      <c r="AA24" s="24" t="n">
        <v>20</v>
      </c>
      <c r="AB24" s="24" t="n">
        <v>3</v>
      </c>
    </row>
    <row r="25">
      <c r="A25" s="24" t="inlineStr">
        <is>
          <t>League One</t>
        </is>
      </c>
      <c r="B25" s="24" t="inlineStr">
        <is>
          <t>Huddersfield</t>
        </is>
      </c>
      <c r="C25" s="24" t="n">
        <v>11</v>
      </c>
      <c r="D25" s="24" t="n">
        <v>3</v>
      </c>
      <c r="E25" s="24" t="n">
        <v>22</v>
      </c>
      <c r="F25" s="24" t="n">
        <v>7</v>
      </c>
      <c r="G25" s="30" t="n">
        <v>5.169753221260528</v>
      </c>
      <c r="H25" s="30" t="n">
        <v>2.628526847975864</v>
      </c>
      <c r="I25" s="30" t="n">
        <v>5.909422248867195</v>
      </c>
      <c r="J25" s="30" t="n">
        <v>1.072424873237621</v>
      </c>
      <c r="K25" s="30" t="n">
        <v>-0.7396690276066664</v>
      </c>
      <c r="L25" s="30" t="n">
        <v>1.556101974738244</v>
      </c>
      <c r="M25" s="36" t="n">
        <v>0.2348296453404681</v>
      </c>
      <c r="N25" s="36" t="n">
        <v>0.01297430831710614</v>
      </c>
      <c r="O25" s="31" t="n">
        <v>0.1937</v>
      </c>
      <c r="P25" s="31" t="n">
        <v>0.04920000000000002</v>
      </c>
      <c r="Q25" s="31" t="n">
        <v>0.45975</v>
      </c>
      <c r="R25" s="31" t="n">
        <v>0.07947500000000002</v>
      </c>
      <c r="S25" s="31" t="n">
        <v>0.0012</v>
      </c>
      <c r="T25" s="31" t="n">
        <v>-0.0018</v>
      </c>
      <c r="U25" s="30" t="n">
        <v>7</v>
      </c>
      <c r="V25" s="30" t="n">
        <v>-1</v>
      </c>
      <c r="W25" s="30" t="n">
        <v>2.5</v>
      </c>
      <c r="X25" s="30" t="n">
        <v>-0.5</v>
      </c>
      <c r="Y25" s="30" t="n">
        <v>101</v>
      </c>
      <c r="Z25" s="30" t="n">
        <v>60</v>
      </c>
      <c r="AA25" s="24" t="n">
        <v>2</v>
      </c>
      <c r="AB25" s="24" t="n">
        <v>1</v>
      </c>
    </row>
    <row r="26">
      <c r="A26" s="24" t="inlineStr">
        <is>
          <t>League Two</t>
        </is>
      </c>
      <c r="B26" s="24" t="inlineStr">
        <is>
          <t>Crawley</t>
        </is>
      </c>
      <c r="C26" s="24" t="n">
        <v>10</v>
      </c>
      <c r="D26" s="24" t="n">
        <v>3</v>
      </c>
      <c r="E26" s="24" t="n">
        <v>5</v>
      </c>
      <c r="F26" s="24" t="n">
        <v>1</v>
      </c>
      <c r="G26" s="30" t="n">
        <v>-7.185377252511149</v>
      </c>
      <c r="H26" s="30" t="n">
        <v>-2.58601305940712</v>
      </c>
      <c r="I26" s="30" t="n">
        <v>-2.303481342056097</v>
      </c>
      <c r="J26" s="30" t="n">
        <v>-1.711940679632788</v>
      </c>
      <c r="K26" s="30" t="n">
        <v>-4.881895910455052</v>
      </c>
      <c r="L26" s="30" t="n">
        <v>-0.8740723797743328</v>
      </c>
      <c r="M26" s="36" t="n">
        <v>-0.1637737322946992</v>
      </c>
      <c r="N26" s="36" t="n">
        <v>-0.001540544067469951</v>
      </c>
      <c r="O26" s="31" t="n">
        <v>0</v>
      </c>
      <c r="P26" s="31" t="n">
        <v>-0.0002</v>
      </c>
      <c r="Q26" s="31" t="n">
        <v>0.0035</v>
      </c>
      <c r="R26" s="31" t="n">
        <v>-0.005350000000000001</v>
      </c>
      <c r="S26" s="31" t="n">
        <v>0.4829</v>
      </c>
      <c r="T26" s="31" t="n">
        <v>0.1363</v>
      </c>
      <c r="U26" s="30" t="n">
        <v>501</v>
      </c>
      <c r="V26" s="30" t="n">
        <v>250</v>
      </c>
      <c r="W26" s="30" t="n">
        <v>101</v>
      </c>
      <c r="X26" s="30" t="n">
        <v>34</v>
      </c>
      <c r="Y26" s="30" t="n">
        <v>2</v>
      </c>
      <c r="Z26" s="30" t="n">
        <v>-0.5</v>
      </c>
      <c r="AA26" s="24" t="n">
        <v>24</v>
      </c>
      <c r="AB26" s="24" t="n">
        <v>0</v>
      </c>
    </row>
    <row r="27">
      <c r="A27" s="24" t="inlineStr">
        <is>
          <t>Championship</t>
        </is>
      </c>
      <c r="B27" s="24" t="inlineStr">
        <is>
          <t>Swansea</t>
        </is>
      </c>
      <c r="C27" s="24" t="n">
        <v>11</v>
      </c>
      <c r="D27" s="24" t="n">
        <v>3</v>
      </c>
      <c r="E27" s="24" t="n">
        <v>23</v>
      </c>
      <c r="F27" s="24" t="n">
        <v>6</v>
      </c>
      <c r="G27" s="30" t="n">
        <v>9.279513722674862</v>
      </c>
      <c r="H27" s="30" t="n">
        <v>2.567116498219965</v>
      </c>
      <c r="I27" s="30" t="n">
        <v>3.194052815429272</v>
      </c>
      <c r="J27" s="30" t="n">
        <v>1.818967047687725</v>
      </c>
      <c r="K27" s="30" t="n">
        <v>6.08546090724559</v>
      </c>
      <c r="L27" s="30" t="n">
        <v>0.7481494505322406</v>
      </c>
      <c r="M27" s="36" t="n">
        <v>-0.02444548817553217</v>
      </c>
      <c r="N27" s="36" t="n">
        <v>0.02245704297921133</v>
      </c>
      <c r="O27" s="31" t="n">
        <v>0.0188</v>
      </c>
      <c r="P27" s="31" t="n">
        <v>0.004900000000000002</v>
      </c>
      <c r="Q27" s="31" t="n">
        <v>0.165375</v>
      </c>
      <c r="R27" s="31" t="n">
        <v>0.04625</v>
      </c>
      <c r="S27" s="31" t="n">
        <v>0.0022</v>
      </c>
      <c r="T27" s="31" t="n">
        <v>-0.0131</v>
      </c>
      <c r="U27" s="30" t="n">
        <v>12</v>
      </c>
      <c r="V27" s="30" t="n">
        <v>-5</v>
      </c>
      <c r="W27" s="30" t="n">
        <v>3.75</v>
      </c>
      <c r="X27" s="30" t="n">
        <v>-2.25</v>
      </c>
      <c r="Y27" s="30" t="n">
        <v>67</v>
      </c>
      <c r="Z27" s="30" t="n">
        <v>0</v>
      </c>
      <c r="AA27" s="24" t="n">
        <v>1</v>
      </c>
      <c r="AB27" s="24" t="n">
        <v>0</v>
      </c>
    </row>
    <row r="28">
      <c r="A28" s="24" t="inlineStr">
        <is>
          <t>Championship</t>
        </is>
      </c>
      <c r="B28" s="24" t="inlineStr">
        <is>
          <t>Wolves</t>
        </is>
      </c>
      <c r="C28" s="24" t="n">
        <v>11</v>
      </c>
      <c r="D28" s="24" t="n">
        <v>4</v>
      </c>
      <c r="E28" s="24" t="n">
        <v>18</v>
      </c>
      <c r="F28" s="24" t="n">
        <v>4</v>
      </c>
      <c r="G28" s="30" t="n">
        <v>0.5520661500840056</v>
      </c>
      <c r="H28" s="30" t="n">
        <v>-2.546215006484548</v>
      </c>
      <c r="I28" s="30" t="n">
        <v>2.475593419878923</v>
      </c>
      <c r="J28" s="30" t="n">
        <v>0.2678473312806755</v>
      </c>
      <c r="K28" s="30" t="n">
        <v>-1.923527269794917</v>
      </c>
      <c r="L28" s="30" t="n">
        <v>-2.814062337765224</v>
      </c>
      <c r="M28" s="36" t="n">
        <v>0.3399465796983554</v>
      </c>
      <c r="N28" s="36" t="n">
        <v>0.002810250440973716</v>
      </c>
      <c r="O28" s="31" t="n">
        <v>0.1065</v>
      </c>
      <c r="P28" s="31" t="n">
        <v>-0.1099</v>
      </c>
      <c r="Q28" s="31" t="n">
        <v>0.4529</v>
      </c>
      <c r="R28" s="31" t="n">
        <v>-0.1345500000000001</v>
      </c>
      <c r="S28" s="31" t="n">
        <v>0.0004</v>
      </c>
      <c r="T28" s="31" t="n">
        <v>0</v>
      </c>
      <c r="U28" s="30" t="n">
        <v>9</v>
      </c>
      <c r="V28" s="30" t="n">
        <v>3.5</v>
      </c>
      <c r="W28" s="30" t="n">
        <v>2.375</v>
      </c>
      <c r="X28" s="30" t="n">
        <v>0.4659</v>
      </c>
      <c r="Y28" s="30" t="n">
        <v>351</v>
      </c>
      <c r="Z28" s="30" t="n">
        <v>0</v>
      </c>
      <c r="AA28" s="24" t="n">
        <v>7</v>
      </c>
      <c r="AB28" s="24" t="n">
        <v>-3</v>
      </c>
    </row>
    <row r="29">
      <c r="A29" s="24" t="inlineStr">
        <is>
          <t>League One</t>
        </is>
      </c>
      <c r="B29" s="24" t="inlineStr">
        <is>
          <t>Mansfield</t>
        </is>
      </c>
      <c r="C29" s="24" t="n">
        <v>10</v>
      </c>
      <c r="D29" s="24" t="n">
        <v>3</v>
      </c>
      <c r="E29" s="24" t="n">
        <v>15</v>
      </c>
      <c r="F29" s="24" t="n">
        <v>7</v>
      </c>
      <c r="G29" s="30" t="n">
        <v>1.622664786185389</v>
      </c>
      <c r="H29" s="30" t="n">
        <v>2.465687378092627</v>
      </c>
      <c r="I29" s="30" t="n">
        <v>1.190266315095263</v>
      </c>
      <c r="J29" s="30" t="n">
        <v>2.137690228305628</v>
      </c>
      <c r="K29" s="30" t="n">
        <v>0.4323984710901261</v>
      </c>
      <c r="L29" s="30" t="n">
        <v>0.3279971497869987</v>
      </c>
      <c r="M29" s="36" t="n">
        <v>-0.05052911921451046</v>
      </c>
      <c r="N29" s="36" t="n">
        <v>0.03777291683428304</v>
      </c>
      <c r="O29" s="31" t="n">
        <v>0.0067</v>
      </c>
      <c r="P29" s="31" t="n">
        <v>0.0036</v>
      </c>
      <c r="Q29" s="31" t="n">
        <v>0.044275</v>
      </c>
      <c r="R29" s="31" t="n">
        <v>0.0174750000000001</v>
      </c>
      <c r="S29" s="31" t="n">
        <v>0.0838</v>
      </c>
      <c r="T29" s="31" t="n">
        <v>-0.1146</v>
      </c>
      <c r="U29" s="30" t="n">
        <v>67</v>
      </c>
      <c r="V29" s="30" t="n">
        <v>0</v>
      </c>
      <c r="W29" s="30" t="n">
        <v>17</v>
      </c>
      <c r="X29" s="30" t="n">
        <v>-4</v>
      </c>
      <c r="Y29" s="30" t="n">
        <v>6</v>
      </c>
      <c r="Z29" s="30" t="n">
        <v>1.5</v>
      </c>
      <c r="AA29" s="24" t="n">
        <v>11</v>
      </c>
      <c r="AB29" s="24" t="n">
        <v>6</v>
      </c>
    </row>
    <row r="30">
      <c r="A30" s="24" t="inlineStr">
        <is>
          <t>Championship</t>
        </is>
      </c>
      <c r="B30" s="24" t="inlineStr">
        <is>
          <t>Middlesbrough</t>
        </is>
      </c>
      <c r="C30" s="24" t="n">
        <v>11</v>
      </c>
      <c r="D30" s="24" t="n">
        <v>3</v>
      </c>
      <c r="E30" s="24" t="n">
        <v>22</v>
      </c>
      <c r="F30" s="24" t="n">
        <v>7</v>
      </c>
      <c r="G30" s="30" t="n">
        <v>4.991595802303042</v>
      </c>
      <c r="H30" s="30" t="n">
        <v>2.334663879531321</v>
      </c>
      <c r="I30" s="30" t="n">
        <v>3.875690771135606</v>
      </c>
      <c r="J30" s="30" t="n">
        <v>1.694252471528582</v>
      </c>
      <c r="K30" s="30" t="n">
        <v>1.115905031167436</v>
      </c>
      <c r="L30" s="30" t="n">
        <v>0.6404114080027394</v>
      </c>
      <c r="M30" s="36" t="n">
        <v>0.2459428247699056</v>
      </c>
      <c r="N30" s="36" t="n">
        <v>0.02341324117806876</v>
      </c>
      <c r="O30" s="31" t="n">
        <v>0.1193</v>
      </c>
      <c r="P30" s="31" t="n">
        <v>0.03330000000000001</v>
      </c>
      <c r="Q30" s="31" t="n">
        <v>0.457125</v>
      </c>
      <c r="R30" s="31" t="n">
        <v>0.09439999999999998</v>
      </c>
      <c r="S30" s="31" t="n">
        <v>0</v>
      </c>
      <c r="T30" s="31" t="n">
        <v>-0.0015</v>
      </c>
      <c r="U30" s="30" t="n">
        <v>3.75</v>
      </c>
      <c r="V30" s="30" t="n">
        <v>-3.25</v>
      </c>
      <c r="W30" s="30" t="n">
        <v>1.7273</v>
      </c>
      <c r="X30" s="30" t="n">
        <v>-0.6476999999999999</v>
      </c>
      <c r="Y30" s="30" t="n">
        <v>351</v>
      </c>
      <c r="Z30" s="30" t="n">
        <v>0</v>
      </c>
      <c r="AA30" s="24" t="n">
        <v>3</v>
      </c>
      <c r="AB30" s="24" t="n">
        <v>0</v>
      </c>
    </row>
    <row r="31">
      <c r="A31" s="24" t="inlineStr">
        <is>
          <t>Premier League</t>
        </is>
      </c>
      <c r="B31" s="24" t="inlineStr">
        <is>
          <t>Chelsea</t>
        </is>
      </c>
      <c r="C31" s="24" t="n">
        <v>7</v>
      </c>
      <c r="D31" s="24" t="n">
        <v>2</v>
      </c>
      <c r="E31" s="24" t="n">
        <v>13</v>
      </c>
      <c r="F31" s="24" t="n">
        <v>6</v>
      </c>
      <c r="G31" s="30" t="n">
        <v>0.3558306009627437</v>
      </c>
      <c r="H31" s="30" t="n">
        <v>2.292341639044317</v>
      </c>
      <c r="I31" s="30" t="n">
        <v>-3.148283131374871</v>
      </c>
      <c r="J31" s="30" t="n">
        <v>-0.2840285288833266</v>
      </c>
      <c r="K31" s="30" t="n">
        <v>3.504113732337615</v>
      </c>
      <c r="L31" s="30" t="n">
        <v>2.576370167927643</v>
      </c>
      <c r="M31" s="36" t="n">
        <v>0.3733430855831404</v>
      </c>
      <c r="N31" s="36" t="n">
        <v>-0.002497567402831302</v>
      </c>
      <c r="O31" s="31" t="n">
        <v>0.0228</v>
      </c>
      <c r="P31" s="31" t="n">
        <v>0.0008000000000000021</v>
      </c>
      <c r="Q31" s="31" t="n"/>
      <c r="R31" s="31" t="n"/>
      <c r="S31" s="31" t="n">
        <v>0</v>
      </c>
      <c r="T31" s="31" t="n">
        <v>-0.0002</v>
      </c>
      <c r="U31" s="30" t="n">
        <v>11</v>
      </c>
      <c r="V31" s="30" t="n">
        <v>-4</v>
      </c>
      <c r="W31" s="30" t="n"/>
      <c r="X31" s="30" t="n"/>
      <c r="Y31" s="30" t="n">
        <v>351</v>
      </c>
      <c r="Z31" s="30" t="n">
        <v>200</v>
      </c>
      <c r="AA31" s="24" t="n">
        <v>4</v>
      </c>
      <c r="AB31" s="24" t="n">
        <v>6</v>
      </c>
    </row>
    <row r="32">
      <c r="A32" s="24" t="inlineStr">
        <is>
          <t>Premier League</t>
        </is>
      </c>
      <c r="B32" s="24" t="inlineStr">
        <is>
          <t>Sunderland</t>
        </is>
      </c>
      <c r="C32" s="24" t="n">
        <v>7</v>
      </c>
      <c r="D32" s="24" t="n">
        <v>2</v>
      </c>
      <c r="E32" s="24" t="n">
        <v>4</v>
      </c>
      <c r="F32" s="24" t="n">
        <v>0</v>
      </c>
      <c r="G32" s="30" t="n">
        <v>-3.366940411112036</v>
      </c>
      <c r="H32" s="30" t="n">
        <v>-2.269795162652099</v>
      </c>
      <c r="I32" s="30" t="n">
        <v>1.482915742080947</v>
      </c>
      <c r="J32" s="30" t="n">
        <v>-0.9061527908448985</v>
      </c>
      <c r="K32" s="30" t="n">
        <v>-4.849856153192983</v>
      </c>
      <c r="L32" s="30" t="n">
        <v>-1.363642371807201</v>
      </c>
      <c r="M32" s="36" t="n">
        <v>-0.2544380074077116</v>
      </c>
      <c r="N32" s="36" t="n">
        <v>-0.0220178553817344</v>
      </c>
      <c r="O32" s="31" t="n">
        <v>0</v>
      </c>
      <c r="P32" s="31" t="n">
        <v>0</v>
      </c>
      <c r="Q32" s="31" t="n"/>
      <c r="R32" s="31" t="n"/>
      <c r="S32" s="31" t="n">
        <v>0.3261</v>
      </c>
      <c r="T32" s="31" t="n">
        <v>0.1124</v>
      </c>
      <c r="U32" s="30" t="n">
        <v>2501</v>
      </c>
      <c r="V32" s="30" t="n">
        <v>500</v>
      </c>
      <c r="W32" s="30" t="n"/>
      <c r="X32" s="30" t="n"/>
      <c r="Y32" s="30" t="n">
        <v>3.5</v>
      </c>
      <c r="Z32" s="30" t="n">
        <v>-1.5</v>
      </c>
      <c r="AA32" s="24" t="n">
        <v>20</v>
      </c>
      <c r="AB32" s="24" t="n">
        <v>-6</v>
      </c>
    </row>
    <row r="33">
      <c r="A33" s="24" t="inlineStr">
        <is>
          <t>League Two</t>
        </is>
      </c>
      <c r="B33" s="24" t="inlineStr">
        <is>
          <t>Chesterfield</t>
        </is>
      </c>
      <c r="C33" s="24" t="n">
        <v>12</v>
      </c>
      <c r="D33" s="24" t="n">
        <v>3</v>
      </c>
      <c r="E33" s="24" t="n">
        <v>16</v>
      </c>
      <c r="F33" s="24" t="n">
        <v>2</v>
      </c>
      <c r="G33" s="30" t="n">
        <v>-1.352404273906284</v>
      </c>
      <c r="H33" s="30" t="n">
        <v>-2.252441707422552</v>
      </c>
      <c r="I33" s="30" t="n">
        <v>2.766111007972214</v>
      </c>
      <c r="J33" s="30" t="n">
        <v>-1.75259961109353</v>
      </c>
      <c r="K33" s="30" t="n">
        <v>-4.118515281878498</v>
      </c>
      <c r="L33" s="30" t="n">
        <v>-0.4998420963290218</v>
      </c>
      <c r="M33" s="36" t="n">
        <v>0.1795820641658019</v>
      </c>
      <c r="N33" s="36" t="n">
        <v>-0.0009872855252756052</v>
      </c>
      <c r="O33" s="31" t="n">
        <v>0.0478</v>
      </c>
      <c r="P33" s="31" t="n">
        <v>-0.0379</v>
      </c>
      <c r="Q33" s="31" t="n">
        <v>0.30205</v>
      </c>
      <c r="R33" s="31" t="n">
        <v>-0.06930000000000003</v>
      </c>
      <c r="S33" s="31" t="n">
        <v>0.0056</v>
      </c>
      <c r="T33" s="31" t="n">
        <v>0.0027</v>
      </c>
      <c r="U33" s="30" t="n">
        <v>9</v>
      </c>
      <c r="V33" s="30" t="n">
        <v>0</v>
      </c>
      <c r="W33" s="30" t="n">
        <v>2.25</v>
      </c>
      <c r="X33" s="30" t="n">
        <v>-0.125</v>
      </c>
      <c r="Y33" s="30" t="n">
        <v>101</v>
      </c>
      <c r="Z33" s="30" t="n">
        <v>0</v>
      </c>
      <c r="AA33" s="24" t="n">
        <v>9</v>
      </c>
      <c r="AB33" s="24" t="n">
        <v>-1</v>
      </c>
    </row>
    <row r="34">
      <c r="A34" s="24" t="inlineStr">
        <is>
          <t>Championship</t>
        </is>
      </c>
      <c r="B34" s="24" t="inlineStr">
        <is>
          <t>Blackburn</t>
        </is>
      </c>
      <c r="C34" s="24" t="n">
        <v>11</v>
      </c>
      <c r="D34" s="24" t="n">
        <v>3</v>
      </c>
      <c r="E34" s="24" t="n">
        <v>15</v>
      </c>
      <c r="F34" s="24" t="n">
        <v>6</v>
      </c>
      <c r="G34" s="30" t="n">
        <v>1.091433400322135</v>
      </c>
      <c r="H34" s="30" t="n">
        <v>2.191574308173163</v>
      </c>
      <c r="I34" s="30" t="n">
        <v>-4.081281607151368</v>
      </c>
      <c r="J34" s="30" t="n">
        <v>-1.707293264312171</v>
      </c>
      <c r="K34" s="30" t="n">
        <v>5.172715007473503</v>
      </c>
      <c r="L34" s="30" t="n">
        <v>3.898867572485334</v>
      </c>
      <c r="M34" s="36" t="n">
        <v>-0.1860226144650399</v>
      </c>
      <c r="N34" s="36" t="n">
        <v>-0.03202234622867411</v>
      </c>
      <c r="O34" s="31" t="n">
        <v>0.0002</v>
      </c>
      <c r="P34" s="31" t="n">
        <v>-0.0002</v>
      </c>
      <c r="Q34" s="31" t="n">
        <v>0.01045</v>
      </c>
      <c r="R34" s="31" t="n">
        <v>-0.0009249999999999987</v>
      </c>
      <c r="S34" s="31" t="n">
        <v>0.1399</v>
      </c>
      <c r="T34" s="31" t="n">
        <v>-0.06590000000000001</v>
      </c>
      <c r="U34" s="30" t="n">
        <v>126</v>
      </c>
      <c r="V34" s="30" t="n">
        <v>-75</v>
      </c>
      <c r="W34" s="30" t="n">
        <v>41</v>
      </c>
      <c r="X34" s="30" t="n">
        <v>-26</v>
      </c>
      <c r="Y34" s="30" t="n">
        <v>4</v>
      </c>
      <c r="Z34" s="30" t="n">
        <v>0</v>
      </c>
      <c r="AA34" s="24" t="n">
        <v>10</v>
      </c>
      <c r="AB34" s="24" t="n">
        <v>6</v>
      </c>
    </row>
    <row r="35">
      <c r="A35" s="24" t="inlineStr">
        <is>
          <t>League Two</t>
        </is>
      </c>
      <c r="B35" s="24" t="inlineStr">
        <is>
          <t>Colchester</t>
        </is>
      </c>
      <c r="C35" s="24" t="n">
        <v>11</v>
      </c>
      <c r="D35" s="24" t="n">
        <v>3</v>
      </c>
      <c r="E35" s="24" t="n">
        <v>12</v>
      </c>
      <c r="F35" s="24" t="n">
        <v>2</v>
      </c>
      <c r="G35" s="30" t="n">
        <v>-3.369048349093836</v>
      </c>
      <c r="H35" s="30" t="n">
        <v>-2.178289923732002</v>
      </c>
      <c r="I35" s="30" t="n">
        <v>-2.531184241035541</v>
      </c>
      <c r="J35" s="30" t="n">
        <v>-1.560795357867116</v>
      </c>
      <c r="K35" s="30" t="n">
        <v>-0.8378641080582945</v>
      </c>
      <c r="L35" s="30" t="n">
        <v>-0.6174945658648863</v>
      </c>
      <c r="M35" s="36" t="n">
        <v>-0.0145245840777862</v>
      </c>
      <c r="N35" s="36" t="n">
        <v>-0.005304991352591196</v>
      </c>
      <c r="O35" s="31" t="n">
        <v>0.0032</v>
      </c>
      <c r="P35" s="31" t="n">
        <v>-0.007000000000000001</v>
      </c>
      <c r="Q35" s="31" t="n">
        <v>0.0534</v>
      </c>
      <c r="R35" s="31" t="n">
        <v>-0.03525</v>
      </c>
      <c r="S35" s="31" t="n">
        <v>0.0829</v>
      </c>
      <c r="T35" s="31" t="n">
        <v>0.0352</v>
      </c>
      <c r="U35" s="30" t="n">
        <v>51</v>
      </c>
      <c r="V35" s="30" t="n">
        <v>10</v>
      </c>
      <c r="W35" s="30" t="n">
        <v>11</v>
      </c>
      <c r="X35" s="30" t="n">
        <v>3.5</v>
      </c>
      <c r="Y35" s="30" t="n">
        <v>15</v>
      </c>
      <c r="Z35" s="30" t="n">
        <v>-2</v>
      </c>
      <c r="AA35" s="24" t="n">
        <v>19</v>
      </c>
      <c r="AB35" s="24" t="n">
        <v>0</v>
      </c>
    </row>
    <row r="36">
      <c r="A36" s="24" t="inlineStr">
        <is>
          <t>Championship</t>
        </is>
      </c>
      <c r="B36" s="24" t="inlineStr">
        <is>
          <t>Southampton</t>
        </is>
      </c>
      <c r="C36" s="24" t="n">
        <v>11</v>
      </c>
      <c r="D36" s="24" t="n">
        <v>3</v>
      </c>
      <c r="E36" s="24" t="n">
        <v>17</v>
      </c>
      <c r="F36" s="24" t="n">
        <v>7</v>
      </c>
      <c r="G36" s="30" t="n">
        <v>4.06565128445974</v>
      </c>
      <c r="H36" s="30" t="n">
        <v>2.135881196281449</v>
      </c>
      <c r="I36" s="30" t="n">
        <v>0.7014309075298151</v>
      </c>
      <c r="J36" s="30" t="n">
        <v>0.5809857882365215</v>
      </c>
      <c r="K36" s="30" t="n">
        <v>3.364220376929925</v>
      </c>
      <c r="L36" s="30" t="n">
        <v>1.554895408044928</v>
      </c>
      <c r="M36" s="36" t="n">
        <v>0.14361995301949</v>
      </c>
      <c r="N36" s="36" t="n">
        <v>0.009334406747837337</v>
      </c>
      <c r="O36" s="31" t="n">
        <v>0.0174</v>
      </c>
      <c r="P36" s="31" t="n">
        <v>0.002599999999999998</v>
      </c>
      <c r="Q36" s="31" t="n">
        <v>0.153625</v>
      </c>
      <c r="R36" s="31" t="n">
        <v>0.02967500000000001</v>
      </c>
      <c r="S36" s="31" t="n">
        <v>0.0053</v>
      </c>
      <c r="T36" s="31" t="n">
        <v>-0.0123</v>
      </c>
      <c r="U36" s="30" t="n">
        <v>11</v>
      </c>
      <c r="V36" s="30" t="n">
        <v>-2</v>
      </c>
      <c r="W36" s="30" t="n">
        <v>3.75</v>
      </c>
      <c r="X36" s="30" t="n">
        <v>0.5</v>
      </c>
      <c r="Y36" s="30" t="n">
        <v>201</v>
      </c>
      <c r="Z36" s="30" t="n">
        <v>0</v>
      </c>
      <c r="AA36" s="24" t="n">
        <v>8</v>
      </c>
      <c r="AB36" s="24" t="n">
        <v>5</v>
      </c>
    </row>
    <row r="37">
      <c r="A37" s="24" t="inlineStr">
        <is>
          <t>Premier League</t>
        </is>
      </c>
      <c r="B37" s="24" t="inlineStr">
        <is>
          <t>Man City</t>
        </is>
      </c>
      <c r="C37" s="24" t="n">
        <v>7</v>
      </c>
      <c r="D37" s="24" t="n">
        <v>2</v>
      </c>
      <c r="E37" s="24" t="n">
        <v>21</v>
      </c>
      <c r="F37" s="24" t="n">
        <v>6</v>
      </c>
      <c r="G37" s="30" t="n">
        <v>6.696495913160504</v>
      </c>
      <c r="H37" s="30" t="n">
        <v>2.134874055104047</v>
      </c>
      <c r="I37" s="30" t="n">
        <v>-1.383465829201057</v>
      </c>
      <c r="J37" s="30" t="n">
        <v>-0.1646983217515157</v>
      </c>
      <c r="K37" s="30" t="n">
        <v>8.079961742361562</v>
      </c>
      <c r="L37" s="30" t="n">
        <v>2.299572376855563</v>
      </c>
      <c r="M37" s="36" t="n">
        <v>0.6051115787164922</v>
      </c>
      <c r="N37" s="36" t="n">
        <v>-0.001499468137848847</v>
      </c>
      <c r="O37" s="31" t="n">
        <v>0.4597</v>
      </c>
      <c r="P37" s="31" t="n">
        <v>0.03399999999999997</v>
      </c>
      <c r="Q37" s="31" t="n"/>
      <c r="R37" s="31" t="n"/>
      <c r="S37" s="31" t="n">
        <v>0</v>
      </c>
      <c r="T37" s="31" t="n">
        <v>0</v>
      </c>
      <c r="U37" s="30" t="n">
        <v>5</v>
      </c>
      <c r="V37" s="30" t="n">
        <v>0</v>
      </c>
      <c r="W37" s="30" t="n"/>
      <c r="X37" s="30" t="n"/>
      <c r="Y37" s="30" t="n">
        <v>1.8</v>
      </c>
      <c r="Z37" s="30" t="n">
        <v>-0.825</v>
      </c>
      <c r="AA37" s="24" t="n">
        <v>1</v>
      </c>
      <c r="AB37" s="24" t="n">
        <v>0</v>
      </c>
    </row>
    <row r="38">
      <c r="A38" s="24" t="inlineStr">
        <is>
          <t>League One</t>
        </is>
      </c>
      <c r="B38" s="24" t="inlineStr">
        <is>
          <t>Stevenage</t>
        </is>
      </c>
      <c r="C38" s="24" t="n">
        <v>10</v>
      </c>
      <c r="D38" s="24" t="n">
        <v>3</v>
      </c>
      <c r="E38" s="24" t="n">
        <v>15</v>
      </c>
      <c r="F38" s="24" t="n">
        <v>6</v>
      </c>
      <c r="G38" s="30" t="n">
        <v>1.992818443797765</v>
      </c>
      <c r="H38" s="30" t="n">
        <v>2.112785098624975</v>
      </c>
      <c r="I38" s="30" t="n">
        <v>0.9242638876335061</v>
      </c>
      <c r="J38" s="30" t="n">
        <v>0.8987912134677565</v>
      </c>
      <c r="K38" s="30" t="n">
        <v>1.068554556164258</v>
      </c>
      <c r="L38" s="30" t="n">
        <v>1.213993885157219</v>
      </c>
      <c r="M38" s="36" t="n">
        <v>-0.0657572519550927</v>
      </c>
      <c r="N38" s="36" t="n">
        <v>0.008679396574147596</v>
      </c>
      <c r="O38" s="31" t="n">
        <v>0.0051</v>
      </c>
      <c r="P38" s="31" t="n">
        <v>0.0011</v>
      </c>
      <c r="Q38" s="31" t="n">
        <v>0.0379</v>
      </c>
      <c r="R38" s="31" t="n">
        <v>0.003875000000000003</v>
      </c>
      <c r="S38" s="31" t="n">
        <v>0.0936</v>
      </c>
      <c r="T38" s="31" t="n">
        <v>-0.08139999999999999</v>
      </c>
      <c r="U38" s="30" t="n">
        <v>67</v>
      </c>
      <c r="V38" s="30" t="n">
        <v>0</v>
      </c>
      <c r="W38" s="30" t="n">
        <v>19</v>
      </c>
      <c r="X38" s="30" t="n">
        <v>-2</v>
      </c>
      <c r="Y38" s="30" t="n">
        <v>6</v>
      </c>
      <c r="Z38" s="30" t="n">
        <v>1.6667</v>
      </c>
      <c r="AA38" s="24" t="n">
        <v>9</v>
      </c>
      <c r="AB38" s="24" t="n">
        <v>4</v>
      </c>
    </row>
    <row r="39">
      <c r="A39" s="24" t="inlineStr">
        <is>
          <t>League One</t>
        </is>
      </c>
      <c r="B39" s="24" t="inlineStr">
        <is>
          <t>Reading</t>
        </is>
      </c>
      <c r="C39" s="24" t="n">
        <v>11</v>
      </c>
      <c r="D39" s="24" t="n">
        <v>3</v>
      </c>
      <c r="E39" s="24" t="n">
        <v>18</v>
      </c>
      <c r="F39" s="24" t="n">
        <v>6</v>
      </c>
      <c r="G39" s="30" t="n">
        <v>2.768730762291739</v>
      </c>
      <c r="H39" s="30" t="n">
        <v>2.067885428702102</v>
      </c>
      <c r="I39" s="30" t="n">
        <v>3.788606287646786</v>
      </c>
      <c r="J39" s="30" t="n">
        <v>0.3267509345994344</v>
      </c>
      <c r="K39" s="30" t="n">
        <v>-1.019875525355047</v>
      </c>
      <c r="L39" s="30" t="n">
        <v>1.741134494102667</v>
      </c>
      <c r="M39" s="36" t="n">
        <v>0.06449070913290388</v>
      </c>
      <c r="N39" s="36" t="n">
        <v>0.02629583696336737</v>
      </c>
      <c r="O39" s="31" t="n">
        <v>0.0219</v>
      </c>
      <c r="P39" s="31" t="n">
        <v>0.002399999999999999</v>
      </c>
      <c r="Q39" s="31" t="n">
        <v>0.11855</v>
      </c>
      <c r="R39" s="31" t="n">
        <v>0.02675000000000009</v>
      </c>
      <c r="S39" s="31" t="n">
        <v>0.0184</v>
      </c>
      <c r="T39" s="31" t="n">
        <v>-0.0372</v>
      </c>
      <c r="U39" s="30" t="n">
        <v>13</v>
      </c>
      <c r="V39" s="30" t="n">
        <v>-2</v>
      </c>
      <c r="W39" s="30" t="n">
        <v>3.75</v>
      </c>
      <c r="X39" s="30" t="n">
        <v>-0.5833000000000004</v>
      </c>
      <c r="Y39" s="30" t="n">
        <v>29</v>
      </c>
      <c r="Z39" s="30" t="n">
        <v>8</v>
      </c>
      <c r="AA39" s="24" t="n">
        <v>6</v>
      </c>
      <c r="AB39" s="24" t="n">
        <v>1</v>
      </c>
    </row>
    <row r="40">
      <c r="A40" s="24" t="inlineStr">
        <is>
          <t>League Two</t>
        </is>
      </c>
      <c r="B40" s="24" t="inlineStr">
        <is>
          <t>Shrewsbury</t>
        </is>
      </c>
      <c r="C40" s="24" t="n">
        <v>12</v>
      </c>
      <c r="D40" s="24" t="n">
        <v>3</v>
      </c>
      <c r="E40" s="24" t="n">
        <v>17</v>
      </c>
      <c r="F40" s="24" t="n">
        <v>6</v>
      </c>
      <c r="G40" s="30" t="n">
        <v>2.269112903408022</v>
      </c>
      <c r="H40" s="30" t="n">
        <v>2.061259689165594</v>
      </c>
      <c r="I40" s="30" t="n">
        <v>1.800666627307198</v>
      </c>
      <c r="J40" s="30" t="n">
        <v>0.1370519953042759</v>
      </c>
      <c r="K40" s="30" t="n">
        <v>0.4684462761008241</v>
      </c>
      <c r="L40" s="30" t="n">
        <v>1.924207693861318</v>
      </c>
      <c r="M40" s="36" t="n">
        <v>-0.08398772541849435</v>
      </c>
      <c r="N40" s="36" t="n">
        <v>0.01681967869849425</v>
      </c>
      <c r="O40" s="31" t="n">
        <v>0.0057</v>
      </c>
      <c r="P40" s="31" t="n">
        <v>0.0027</v>
      </c>
      <c r="Q40" s="31" t="n">
        <v>0.07405</v>
      </c>
      <c r="R40" s="31" t="n">
        <v>0.0306</v>
      </c>
      <c r="S40" s="31" t="n">
        <v>0.0532</v>
      </c>
      <c r="T40" s="31" t="n">
        <v>-0.04870000000000001</v>
      </c>
      <c r="U40" s="30" t="n">
        <v>151</v>
      </c>
      <c r="V40" s="30" t="n">
        <v>70</v>
      </c>
      <c r="W40" s="30" t="n">
        <v>26</v>
      </c>
      <c r="X40" s="30" t="n">
        <v>5</v>
      </c>
      <c r="Y40" s="30" t="n">
        <v>6</v>
      </c>
      <c r="Z40" s="30" t="n">
        <v>-1.5</v>
      </c>
      <c r="AA40" s="24" t="n">
        <v>8</v>
      </c>
      <c r="AB40" s="24" t="n">
        <v>6</v>
      </c>
    </row>
    <row r="41">
      <c r="A41" s="24" t="inlineStr">
        <is>
          <t>Premier League</t>
        </is>
      </c>
      <c r="B41" s="24" t="inlineStr">
        <is>
          <t>Nott'm Forest</t>
        </is>
      </c>
      <c r="C41" s="24" t="n">
        <v>7</v>
      </c>
      <c r="D41" s="24" t="n">
        <v>2</v>
      </c>
      <c r="E41" s="24" t="n">
        <v>5</v>
      </c>
      <c r="F41" s="24" t="n">
        <v>0</v>
      </c>
      <c r="G41" s="30" t="n">
        <v>-3.345702503495776</v>
      </c>
      <c r="H41" s="30" t="n">
        <v>-2.037797501470975</v>
      </c>
      <c r="I41" s="30" t="n">
        <v>2.529448162899271</v>
      </c>
      <c r="J41" s="30" t="n">
        <v>0.6427467321342641</v>
      </c>
      <c r="K41" s="30" t="n">
        <v>-5.875150666395047</v>
      </c>
      <c r="L41" s="30" t="n">
        <v>-2.680544233605239</v>
      </c>
      <c r="M41" s="36" t="n">
        <v>-0.08297505519990631</v>
      </c>
      <c r="N41" s="36" t="n">
        <v>0.009019650792139997</v>
      </c>
      <c r="O41" s="31" t="n">
        <v>0</v>
      </c>
      <c r="P41" s="31" t="n">
        <v>-0.0003</v>
      </c>
      <c r="Q41" s="31" t="n"/>
      <c r="R41" s="31" t="n"/>
      <c r="S41" s="31" t="n">
        <v>0.1098</v>
      </c>
      <c r="T41" s="31" t="n">
        <v>0.03269999999999999</v>
      </c>
      <c r="U41" s="30" t="n">
        <v>751</v>
      </c>
      <c r="V41" s="30" t="n">
        <v>350</v>
      </c>
      <c r="W41" s="30" t="n"/>
      <c r="X41" s="30" t="n"/>
      <c r="Y41" s="30" t="n">
        <v>8</v>
      </c>
      <c r="Z41" s="30" t="n">
        <v>0</v>
      </c>
      <c r="AA41" s="24" t="n">
        <v>19</v>
      </c>
      <c r="AB41" s="24" t="n">
        <v>-6</v>
      </c>
    </row>
    <row r="42">
      <c r="A42" s="24" t="inlineStr">
        <is>
          <t>League Two</t>
        </is>
      </c>
      <c r="B42" s="24" t="inlineStr">
        <is>
          <t>Crewe</t>
        </is>
      </c>
      <c r="C42" s="24" t="n">
        <v>12</v>
      </c>
      <c r="D42" s="24" t="n">
        <v>3</v>
      </c>
      <c r="E42" s="24" t="n">
        <v>21</v>
      </c>
      <c r="F42" s="24" t="n">
        <v>6</v>
      </c>
      <c r="G42" s="30" t="n">
        <v>4.962054663555787</v>
      </c>
      <c r="H42" s="30" t="n">
        <v>2.015555630759874</v>
      </c>
      <c r="I42" s="30" t="n">
        <v>0.1273061496876551</v>
      </c>
      <c r="J42" s="30" t="n">
        <v>-0.1011365063156972</v>
      </c>
      <c r="K42" s="30" t="n">
        <v>4.834748513868131</v>
      </c>
      <c r="L42" s="30" t="n">
        <v>2.116692137075571</v>
      </c>
      <c r="M42" s="36" t="n">
        <v>0.002889453102092531</v>
      </c>
      <c r="N42" s="36" t="n">
        <v>0.01308493049426583</v>
      </c>
      <c r="O42" s="31" t="n">
        <v>0.0318</v>
      </c>
      <c r="P42" s="31" t="n">
        <v>0.009400000000000002</v>
      </c>
      <c r="Q42" s="31" t="n">
        <v>0.239075</v>
      </c>
      <c r="R42" s="31" t="n">
        <v>0.07637499999999997</v>
      </c>
      <c r="S42" s="31" t="n">
        <v>0.0069</v>
      </c>
      <c r="T42" s="31" t="n">
        <v>-0.008900000000000002</v>
      </c>
      <c r="U42" s="30" t="n">
        <v>21</v>
      </c>
      <c r="V42" s="30" t="n">
        <v>-5</v>
      </c>
      <c r="W42" s="30" t="n">
        <v>4.5</v>
      </c>
      <c r="X42" s="30" t="n">
        <v>-1</v>
      </c>
      <c r="Y42" s="30" t="n">
        <v>67</v>
      </c>
      <c r="Z42" s="30" t="n">
        <v>16</v>
      </c>
      <c r="AA42" s="24" t="n">
        <v>3</v>
      </c>
      <c r="AB42" s="24" t="n">
        <v>0</v>
      </c>
    </row>
    <row r="43">
      <c r="A43" s="24" t="inlineStr">
        <is>
          <t>Premier League</t>
        </is>
      </c>
      <c r="B43" s="24" t="inlineStr">
        <is>
          <t>Everton</t>
        </is>
      </c>
      <c r="C43" s="24" t="n">
        <v>7</v>
      </c>
      <c r="D43" s="24" t="n">
        <v>2</v>
      </c>
      <c r="E43" s="24" t="n">
        <v>10</v>
      </c>
      <c r="F43" s="24" t="n">
        <v>1</v>
      </c>
      <c r="G43" s="30" t="n">
        <v>0.2726142300496956</v>
      </c>
      <c r="H43" s="30" t="n">
        <v>-1.966643710422266</v>
      </c>
      <c r="I43" s="30" t="n">
        <v>-0.6354145176837029</v>
      </c>
      <c r="J43" s="30" t="n">
        <v>-0.5041863994048629</v>
      </c>
      <c r="K43" s="30" t="n">
        <v>0.9080287477333986</v>
      </c>
      <c r="L43" s="30" t="n">
        <v>-1.462457311017404</v>
      </c>
      <c r="M43" s="36" t="n">
        <v>-0.09147352936867946</v>
      </c>
      <c r="N43" s="36" t="n">
        <v>-0.005183509007191556</v>
      </c>
      <c r="O43" s="31" t="n">
        <v>0.0001</v>
      </c>
      <c r="P43" s="31" t="n">
        <v>0.0001</v>
      </c>
      <c r="Q43" s="31" t="n"/>
      <c r="R43" s="31" t="n"/>
      <c r="S43" s="31" t="n">
        <v>0.0388</v>
      </c>
      <c r="T43" s="31" t="n">
        <v>0.009600000000000001</v>
      </c>
      <c r="U43" s="30" t="n">
        <v>501</v>
      </c>
      <c r="V43" s="30" t="n">
        <v>200</v>
      </c>
      <c r="W43" s="30" t="n"/>
      <c r="X43" s="30" t="n"/>
      <c r="Y43" s="30" t="n">
        <v>13</v>
      </c>
      <c r="Z43" s="30" t="n">
        <v>-4</v>
      </c>
      <c r="AA43" s="24" t="n">
        <v>8</v>
      </c>
      <c r="AB43" s="24" t="n">
        <v>-1</v>
      </c>
    </row>
    <row r="44">
      <c r="A44" s="24" t="inlineStr">
        <is>
          <t>Championship</t>
        </is>
      </c>
      <c r="B44" s="24" t="inlineStr">
        <is>
          <t>Stoke</t>
        </is>
      </c>
      <c r="C44" s="24" t="n">
        <v>11</v>
      </c>
      <c r="D44" s="24" t="n">
        <v>3</v>
      </c>
      <c r="E44" s="24" t="n">
        <v>19</v>
      </c>
      <c r="F44" s="24" t="n">
        <v>6</v>
      </c>
      <c r="G44" s="30" t="n">
        <v>3.764494973653575</v>
      </c>
      <c r="H44" s="30" t="n">
        <v>1.957350247768803</v>
      </c>
      <c r="I44" s="30" t="n">
        <v>-4.009993772123831</v>
      </c>
      <c r="J44" s="30" t="n">
        <v>-2.218542921711872</v>
      </c>
      <c r="K44" s="30" t="n">
        <v>7.774488745777406</v>
      </c>
      <c r="L44" s="30" t="n">
        <v>4.175893169480675</v>
      </c>
      <c r="M44" s="36" t="n">
        <v>-0.02991232235565455</v>
      </c>
      <c r="N44" s="36" t="n">
        <v>-0.03552467223672345</v>
      </c>
      <c r="O44" s="31" t="n">
        <v>0.006</v>
      </c>
      <c r="P44" s="31" t="n">
        <v>-0.0017</v>
      </c>
      <c r="Q44" s="31" t="n">
        <v>0.08315</v>
      </c>
      <c r="R44" s="31" t="n">
        <v>-0.004399999999999904</v>
      </c>
      <c r="S44" s="31" t="n">
        <v>0.0125</v>
      </c>
      <c r="T44" s="31" t="n">
        <v>-0.0116</v>
      </c>
      <c r="U44" s="30" t="n">
        <v>67</v>
      </c>
      <c r="V44" s="30" t="n">
        <v>0</v>
      </c>
      <c r="W44" s="30" t="n">
        <v>15</v>
      </c>
      <c r="X44" s="30" t="n">
        <v>-6</v>
      </c>
      <c r="Y44" s="30" t="n">
        <v>34</v>
      </c>
      <c r="Z44" s="30" t="n">
        <v>0</v>
      </c>
      <c r="AA44" s="24" t="n">
        <v>6</v>
      </c>
      <c r="AB44" s="24" t="n">
        <v>1</v>
      </c>
    </row>
    <row r="45">
      <c r="A45" s="24" t="inlineStr">
        <is>
          <t>League Two</t>
        </is>
      </c>
      <c r="B45" s="24" t="inlineStr">
        <is>
          <t>York</t>
        </is>
      </c>
      <c r="C45" s="24" t="n">
        <v>11</v>
      </c>
      <c r="D45" s="24" t="n">
        <v>3</v>
      </c>
      <c r="E45" s="24" t="n">
        <v>17</v>
      </c>
      <c r="F45" s="24" t="n">
        <v>3</v>
      </c>
      <c r="G45" s="30" t="n">
        <v>0.6044362941806369</v>
      </c>
      <c r="H45" s="30" t="n">
        <v>-1.935997796595286</v>
      </c>
      <c r="I45" s="30" t="n">
        <v>1.426642982630248</v>
      </c>
      <c r="J45" s="30" t="n">
        <v>-1.409364239134169</v>
      </c>
      <c r="K45" s="30" t="n">
        <v>-0.8222066884496115</v>
      </c>
      <c r="L45" s="30" t="n">
        <v>-0.5266335574611176</v>
      </c>
      <c r="M45" s="36" t="n">
        <v>0.1406856828536194</v>
      </c>
      <c r="N45" s="36" t="n">
        <v>0.003364878946311295</v>
      </c>
      <c r="O45" s="31" t="n">
        <v>0.0496</v>
      </c>
      <c r="P45" s="31" t="n">
        <v>-0.04790000000000001</v>
      </c>
      <c r="Q45" s="31" t="n">
        <v>0.31945</v>
      </c>
      <c r="R45" s="31" t="n">
        <v>-0.05977499999999997</v>
      </c>
      <c r="S45" s="31" t="n">
        <v>0.0053</v>
      </c>
      <c r="T45" s="31" t="n">
        <v>0.0023</v>
      </c>
      <c r="U45" s="30" t="n">
        <v>7</v>
      </c>
      <c r="V45" s="30" t="n">
        <v>0.5</v>
      </c>
      <c r="W45" s="30" t="n">
        <v>1.9091</v>
      </c>
      <c r="X45" s="30" t="n">
        <v>0</v>
      </c>
      <c r="Y45" s="30" t="n">
        <v>151</v>
      </c>
      <c r="Z45" s="30" t="n">
        <v>0</v>
      </c>
      <c r="AA45" s="24" t="n">
        <v>6</v>
      </c>
      <c r="AB45" s="24" t="n">
        <v>0</v>
      </c>
    </row>
    <row r="46">
      <c r="A46" s="24" t="inlineStr">
        <is>
          <t>Championship</t>
        </is>
      </c>
      <c r="B46" s="24" t="inlineStr">
        <is>
          <t>West Brom</t>
        </is>
      </c>
      <c r="C46" s="24" t="n">
        <v>11</v>
      </c>
      <c r="D46" s="24" t="n">
        <v>3</v>
      </c>
      <c r="E46" s="24" t="n">
        <v>20</v>
      </c>
      <c r="F46" s="24" t="n">
        <v>6</v>
      </c>
      <c r="G46" s="30" t="n">
        <v>5.245125060836347</v>
      </c>
      <c r="H46" s="30" t="n">
        <v>1.83735976532892</v>
      </c>
      <c r="I46" s="30" t="n">
        <v>0.6104504365382848</v>
      </c>
      <c r="J46" s="30" t="n">
        <v>0.8997988033018895</v>
      </c>
      <c r="K46" s="30" t="n">
        <v>4.634674624298063</v>
      </c>
      <c r="L46" s="30" t="n">
        <v>0.9375609620270295</v>
      </c>
      <c r="M46" s="36" t="n">
        <v>0.005785020910435278</v>
      </c>
      <c r="N46" s="36" t="n">
        <v>0.01741606872257348</v>
      </c>
      <c r="O46" s="31" t="n">
        <v>0.0142</v>
      </c>
      <c r="P46" s="31" t="n">
        <v>0.004600000000000002</v>
      </c>
      <c r="Q46" s="31" t="n">
        <v>0.124725</v>
      </c>
      <c r="R46" s="31" t="n">
        <v>0.029475</v>
      </c>
      <c r="S46" s="31" t="n">
        <v>0.0066</v>
      </c>
      <c r="T46" s="31" t="n">
        <v>-0.0143</v>
      </c>
      <c r="U46" s="30" t="n">
        <v>34</v>
      </c>
      <c r="V46" s="30" t="n">
        <v>0</v>
      </c>
      <c r="W46" s="30" t="n">
        <v>8</v>
      </c>
      <c r="X46" s="30" t="n">
        <v>0.5</v>
      </c>
      <c r="Y46" s="30" t="n">
        <v>51</v>
      </c>
      <c r="Z46" s="30" t="n">
        <v>0</v>
      </c>
      <c r="AA46" s="24" t="n">
        <v>5</v>
      </c>
      <c r="AB46" s="24" t="n">
        <v>0</v>
      </c>
    </row>
    <row r="47">
      <c r="A47" s="24" t="inlineStr">
        <is>
          <t>League One</t>
        </is>
      </c>
      <c r="B47" s="24" t="inlineStr">
        <is>
          <t>Plymouth</t>
        </is>
      </c>
      <c r="C47" s="24" t="n">
        <v>12</v>
      </c>
      <c r="D47" s="24" t="n">
        <v>3</v>
      </c>
      <c r="E47" s="24" t="n">
        <v>19</v>
      </c>
      <c r="F47" s="24" t="n">
        <v>3</v>
      </c>
      <c r="G47" s="30" t="n">
        <v>1.293720583692679</v>
      </c>
      <c r="H47" s="30" t="n">
        <v>-1.774047783625804</v>
      </c>
      <c r="I47" s="30" t="n">
        <v>-0.8911146954339735</v>
      </c>
      <c r="J47" s="30" t="n">
        <v>-1.348814538160038</v>
      </c>
      <c r="K47" s="30" t="n">
        <v>2.184835279126652</v>
      </c>
      <c r="L47" s="30" t="n">
        <v>-0.4252332454657655</v>
      </c>
      <c r="M47" s="36" t="n">
        <v>0.1185864984988016</v>
      </c>
      <c r="N47" s="36" t="n">
        <v>-0.01979625411796371</v>
      </c>
      <c r="O47" s="31" t="n">
        <v>0.0371</v>
      </c>
      <c r="P47" s="31" t="n">
        <v>-0.0428</v>
      </c>
      <c r="Q47" s="31" t="n">
        <v>0.171075</v>
      </c>
      <c r="R47" s="31" t="n">
        <v>-0.10505</v>
      </c>
      <c r="S47" s="31" t="n">
        <v>0.009599999999999999</v>
      </c>
      <c r="T47" s="31" t="n">
        <v>0.0008999999999999998</v>
      </c>
      <c r="U47" s="30" t="n">
        <v>7.5</v>
      </c>
      <c r="V47" s="30" t="n">
        <v>-4.5</v>
      </c>
      <c r="W47" s="30" t="n">
        <v>2.75</v>
      </c>
      <c r="X47" s="30" t="n">
        <v>-1.25</v>
      </c>
      <c r="Y47" s="30" t="n">
        <v>81</v>
      </c>
      <c r="Z47" s="30" t="n">
        <v>55</v>
      </c>
      <c r="AA47" s="24" t="n">
        <v>5</v>
      </c>
      <c r="AB47" s="24" t="n">
        <v>-4</v>
      </c>
    </row>
    <row r="48">
      <c r="A48" s="24" t="inlineStr">
        <is>
          <t>League Two</t>
        </is>
      </c>
      <c r="B48" s="24" t="inlineStr">
        <is>
          <t>Rochdale</t>
        </is>
      </c>
      <c r="C48" s="24" t="n">
        <v>12</v>
      </c>
      <c r="D48" s="24" t="n">
        <v>3</v>
      </c>
      <c r="E48" s="24" t="n">
        <v>15</v>
      </c>
      <c r="F48" s="24" t="n">
        <v>2</v>
      </c>
      <c r="G48" s="30" t="n">
        <v>-1.183316864752676</v>
      </c>
      <c r="H48" s="30" t="n">
        <v>-1.770785667153213</v>
      </c>
      <c r="I48" s="30" t="n">
        <v>-6.110619083769407</v>
      </c>
      <c r="J48" s="30" t="n">
        <v>-2.381086818870532</v>
      </c>
      <c r="K48" s="30" t="n">
        <v>4.927302219016731</v>
      </c>
      <c r="L48" s="30" t="n">
        <v>0.6103011517173194</v>
      </c>
      <c r="M48" s="36" t="n">
        <v>-0.1154404901224898</v>
      </c>
      <c r="N48" s="36" t="n">
        <v>-0.01321820764925791</v>
      </c>
      <c r="O48" s="31" t="n">
        <v>0.0012</v>
      </c>
      <c r="P48" s="31" t="n">
        <v>-0.003900000000000001</v>
      </c>
      <c r="Q48" s="31" t="n">
        <v>0.0339</v>
      </c>
      <c r="R48" s="31" t="n">
        <v>-0.0173</v>
      </c>
      <c r="S48" s="31" t="n">
        <v>0.1154</v>
      </c>
      <c r="T48" s="31" t="n">
        <v>0.03950000000000001</v>
      </c>
      <c r="U48" s="30" t="n">
        <v>101</v>
      </c>
      <c r="V48" s="30" t="n">
        <v>34</v>
      </c>
      <c r="W48" s="30" t="n">
        <v>21</v>
      </c>
      <c r="X48" s="30" t="n">
        <v>4</v>
      </c>
      <c r="Y48" s="30" t="n">
        <v>10</v>
      </c>
      <c r="Z48" s="30" t="n">
        <v>-1</v>
      </c>
      <c r="AA48" s="24" t="n">
        <v>14</v>
      </c>
      <c r="AB48" s="24" t="n">
        <v>-3</v>
      </c>
    </row>
    <row r="49">
      <c r="A49" s="24" t="inlineStr">
        <is>
          <t>League Two</t>
        </is>
      </c>
      <c r="B49" s="24" t="inlineStr">
        <is>
          <t>Accrington</t>
        </is>
      </c>
      <c r="C49" s="24" t="n">
        <v>12</v>
      </c>
      <c r="D49" s="24" t="n">
        <v>3</v>
      </c>
      <c r="E49" s="24" t="n">
        <v>15</v>
      </c>
      <c r="F49" s="24" t="n">
        <v>5</v>
      </c>
      <c r="G49" s="30" t="n">
        <v>0.6714616529335782</v>
      </c>
      <c r="H49" s="30" t="n">
        <v>1.767113316374038</v>
      </c>
      <c r="I49" s="30" t="n">
        <v>2.178692831018205</v>
      </c>
      <c r="J49" s="30" t="n">
        <v>0.7181049979429321</v>
      </c>
      <c r="K49" s="30" t="n">
        <v>-1.507231178084627</v>
      </c>
      <c r="L49" s="30" t="n">
        <v>1.049008318431106</v>
      </c>
      <c r="M49" s="36" t="n">
        <v>-0.165140346953166</v>
      </c>
      <c r="N49" s="36" t="n">
        <v>0.01841049341384046</v>
      </c>
      <c r="O49" s="31" t="n">
        <v>0.0005999999999999999</v>
      </c>
      <c r="P49" s="31" t="n">
        <v>-0.0001</v>
      </c>
      <c r="Q49" s="31" t="n">
        <v>0.021525</v>
      </c>
      <c r="R49" s="31" t="n">
        <v>0.006625000000000002</v>
      </c>
      <c r="S49" s="31" t="n">
        <v>0.1709</v>
      </c>
      <c r="T49" s="31" t="n">
        <v>-0.0776</v>
      </c>
      <c r="U49" s="30" t="n">
        <v>201</v>
      </c>
      <c r="V49" s="30" t="n">
        <v>75</v>
      </c>
      <c r="W49" s="30" t="n">
        <v>41</v>
      </c>
      <c r="X49" s="30" t="n">
        <v>7</v>
      </c>
      <c r="Y49" s="30" t="n">
        <v>4</v>
      </c>
      <c r="Z49" s="30" t="n">
        <v>0</v>
      </c>
      <c r="AA49" s="24" t="n">
        <v>11</v>
      </c>
      <c r="AB49" s="24" t="n">
        <v>5</v>
      </c>
    </row>
    <row r="50">
      <c r="A50" s="24" t="inlineStr">
        <is>
          <t>League Two</t>
        </is>
      </c>
      <c r="B50" s="24" t="inlineStr">
        <is>
          <t>Barnet</t>
        </is>
      </c>
      <c r="C50" s="24" t="n">
        <v>10</v>
      </c>
      <c r="D50" s="24" t="n">
        <v>3</v>
      </c>
      <c r="E50" s="24" t="n">
        <v>21</v>
      </c>
      <c r="F50" s="24" t="n">
        <v>6</v>
      </c>
      <c r="G50" s="30" t="n">
        <v>5.874275634864293</v>
      </c>
      <c r="H50" s="30" t="n">
        <v>1.755832058866137</v>
      </c>
      <c r="I50" s="30" t="n">
        <v>-0.398667681593059</v>
      </c>
      <c r="J50" s="30" t="n">
        <v>-1.103926410663675</v>
      </c>
      <c r="K50" s="30" t="n">
        <v>6.272943316457352</v>
      </c>
      <c r="L50" s="30" t="n">
        <v>2.859758469529812</v>
      </c>
      <c r="M50" s="36" t="n">
        <v>0.1719404324058245</v>
      </c>
      <c r="N50" s="36" t="n">
        <v>0.00617508432950109</v>
      </c>
      <c r="O50" s="31" t="n">
        <v>0.214</v>
      </c>
      <c r="P50" s="31" t="n">
        <v>0.03570000000000001</v>
      </c>
      <c r="Q50" s="31" t="n">
        <v>0.6352749999999999</v>
      </c>
      <c r="R50" s="31" t="n">
        <v>0.1153749999999999</v>
      </c>
      <c r="S50" s="31" t="n">
        <v>0.0007</v>
      </c>
      <c r="T50" s="31" t="n">
        <v>-0.0008</v>
      </c>
      <c r="U50" s="30" t="n">
        <v>3.75</v>
      </c>
      <c r="V50" s="30" t="n">
        <v>-0.25</v>
      </c>
      <c r="W50" s="30" t="n">
        <v>1.5333</v>
      </c>
      <c r="X50" s="30" t="n">
        <v>-0.1334</v>
      </c>
      <c r="Y50" s="30" t="n">
        <v>251</v>
      </c>
      <c r="Z50" s="30" t="n">
        <v>50</v>
      </c>
      <c r="AA50" s="24" t="n">
        <v>2</v>
      </c>
      <c r="AB50" s="24" t="n">
        <v>0</v>
      </c>
    </row>
    <row r="51">
      <c r="A51" s="24" t="inlineStr">
        <is>
          <t>League Two</t>
        </is>
      </c>
      <c r="B51" s="24" t="inlineStr">
        <is>
          <t>Newport</t>
        </is>
      </c>
      <c r="C51" s="24" t="n">
        <v>12</v>
      </c>
      <c r="D51" s="24" t="n">
        <v>3</v>
      </c>
      <c r="E51" s="24" t="n">
        <v>15</v>
      </c>
      <c r="F51" s="24" t="n">
        <v>5</v>
      </c>
      <c r="G51" s="30" t="n">
        <v>1.9972209272443</v>
      </c>
      <c r="H51" s="30" t="n">
        <v>1.673263851926052</v>
      </c>
      <c r="I51" s="30" t="n">
        <v>2.368258380513023</v>
      </c>
      <c r="J51" s="30" t="n">
        <v>-0.2650479202916483</v>
      </c>
      <c r="K51" s="30" t="n">
        <v>-0.3710374532687233</v>
      </c>
      <c r="L51" s="30" t="n">
        <v>1.9383117722177</v>
      </c>
      <c r="M51" s="36" t="n">
        <v>-0.2581545314807758</v>
      </c>
      <c r="N51" s="36" t="n">
        <v>0.008072401327672563</v>
      </c>
      <c r="O51" s="31" t="n">
        <v>0.0005999999999999999</v>
      </c>
      <c r="P51" s="31" t="n">
        <v>0.0001999999999999999</v>
      </c>
      <c r="Q51" s="31" t="n">
        <v>0.0111</v>
      </c>
      <c r="R51" s="31" t="n">
        <v>0.003274999999999998</v>
      </c>
      <c r="S51" s="31" t="n">
        <v>0.2675</v>
      </c>
      <c r="T51" s="31" t="n">
        <v>-0.06789999999999996</v>
      </c>
      <c r="U51" s="30" t="n">
        <v>501</v>
      </c>
      <c r="V51" s="30" t="n">
        <v>0</v>
      </c>
      <c r="W51" s="30" t="n">
        <v>67</v>
      </c>
      <c r="X51" s="30" t="n">
        <v>-14</v>
      </c>
      <c r="Y51" s="30" t="n">
        <v>3.25</v>
      </c>
      <c r="Z51" s="30" t="n">
        <v>0.75</v>
      </c>
      <c r="AA51" s="24" t="n">
        <v>12</v>
      </c>
      <c r="AB51" s="24" t="n">
        <v>3</v>
      </c>
    </row>
    <row r="52">
      <c r="A52" s="24" t="inlineStr">
        <is>
          <t>Premier League</t>
        </is>
      </c>
      <c r="B52" s="24" t="inlineStr">
        <is>
          <t>Arsenal</t>
        </is>
      </c>
      <c r="C52" s="24" t="n">
        <v>7</v>
      </c>
      <c r="D52" s="24" t="n">
        <v>2</v>
      </c>
      <c r="E52" s="24" t="n">
        <v>18</v>
      </c>
      <c r="F52" s="24" t="n">
        <v>6</v>
      </c>
      <c r="G52" s="30" t="n">
        <v>3.552748047702396</v>
      </c>
      <c r="H52" s="30" t="n">
        <v>1.666020397841663</v>
      </c>
      <c r="I52" s="30" t="n">
        <v>-0.5890370429859129</v>
      </c>
      <c r="J52" s="30" t="n">
        <v>-0.4570346624379926</v>
      </c>
      <c r="K52" s="30" t="n">
        <v>4.141785090688309</v>
      </c>
      <c r="L52" s="30" t="n">
        <v>2.123055060279656</v>
      </c>
      <c r="M52" s="36" t="n">
        <v>0.6935117898642468</v>
      </c>
      <c r="N52" s="36" t="n">
        <v>-0.005332944896922709</v>
      </c>
      <c r="O52" s="31" t="n">
        <v>0.4741</v>
      </c>
      <c r="P52" s="31" t="n">
        <v>0.009599999999999997</v>
      </c>
      <c r="Q52" s="31" t="n"/>
      <c r="R52" s="31" t="n"/>
      <c r="S52" s="31" t="n">
        <v>0</v>
      </c>
      <c r="T52" s="31" t="n">
        <v>0</v>
      </c>
      <c r="U52" s="30" t="n">
        <v>1.5</v>
      </c>
      <c r="V52" s="30" t="n">
        <v>0</v>
      </c>
      <c r="W52" s="30" t="n"/>
      <c r="X52" s="30" t="n"/>
      <c r="Y52" s="30" t="n">
        <v>1501</v>
      </c>
      <c r="Z52" s="30" t="n">
        <v>0</v>
      </c>
      <c r="AA52" s="24" t="n">
        <v>2</v>
      </c>
      <c r="AB52" s="24" t="n">
        <v>0</v>
      </c>
    </row>
    <row r="53">
      <c r="A53" s="24" t="inlineStr">
        <is>
          <t>League One</t>
        </is>
      </c>
      <c r="B53" s="24" t="inlineStr">
        <is>
          <t>Luton</t>
        </is>
      </c>
      <c r="C53" s="24" t="n">
        <v>10</v>
      </c>
      <c r="D53" s="24" t="n">
        <v>3</v>
      </c>
      <c r="E53" s="24" t="n">
        <v>14</v>
      </c>
      <c r="F53" s="24" t="n">
        <v>6</v>
      </c>
      <c r="G53" s="30" t="n">
        <v>-1.473654759006497</v>
      </c>
      <c r="H53" s="30" t="n">
        <v>1.634071748360077</v>
      </c>
      <c r="I53" s="30" t="n">
        <v>2.534312128997129</v>
      </c>
      <c r="J53" s="30" t="n">
        <v>1.536171929172616</v>
      </c>
      <c r="K53" s="30" t="n">
        <v>-4.007966888003626</v>
      </c>
      <c r="L53" s="30" t="n">
        <v>0.09789981918746093</v>
      </c>
      <c r="M53" s="36" t="n">
        <v>0.2333067251846485</v>
      </c>
      <c r="N53" s="36" t="n">
        <v>0.02346118315349816</v>
      </c>
      <c r="O53" s="31" t="n">
        <v>0.0673</v>
      </c>
      <c r="P53" s="31" t="n">
        <v>0.0129</v>
      </c>
      <c r="Q53" s="31" t="n">
        <v>0.245</v>
      </c>
      <c r="R53" s="31" t="n">
        <v>0.0441</v>
      </c>
      <c r="S53" s="31" t="n">
        <v>0.0077</v>
      </c>
      <c r="T53" s="31" t="n">
        <v>-0.0165</v>
      </c>
      <c r="U53" s="30" t="n">
        <v>13</v>
      </c>
      <c r="V53" s="30" t="n">
        <v>-2</v>
      </c>
      <c r="W53" s="30" t="n">
        <v>4</v>
      </c>
      <c r="X53" s="30" t="n">
        <v>-0.5</v>
      </c>
      <c r="Y53" s="30" t="n">
        <v>29</v>
      </c>
      <c r="Z53" s="30" t="n">
        <v>8</v>
      </c>
      <c r="AA53" s="24" t="n">
        <v>13</v>
      </c>
      <c r="AB53" s="24" t="n">
        <v>3</v>
      </c>
    </row>
    <row r="54">
      <c r="A54" s="24" t="inlineStr">
        <is>
          <t>Premier League</t>
        </is>
      </c>
      <c r="B54" s="24" t="inlineStr">
        <is>
          <t>Man Utd</t>
        </is>
      </c>
      <c r="C54" s="24" t="n">
        <v>7</v>
      </c>
      <c r="D54" s="24" t="n">
        <v>2</v>
      </c>
      <c r="E54" s="24" t="n">
        <v>7</v>
      </c>
      <c r="F54" s="24" t="n">
        <v>2</v>
      </c>
      <c r="G54" s="30" t="n">
        <v>-6.249207250773157</v>
      </c>
      <c r="H54" s="30" t="n">
        <v>-1.555404314766797</v>
      </c>
      <c r="I54" s="30" t="n">
        <v>-2.329933874344968</v>
      </c>
      <c r="J54" s="30" t="n">
        <v>-1.817953612827866</v>
      </c>
      <c r="K54" s="30" t="n">
        <v>-3.919273376428189</v>
      </c>
      <c r="L54" s="30" t="n">
        <v>0.2625492980610691</v>
      </c>
      <c r="M54" s="36" t="n">
        <v>0.429364118807839</v>
      </c>
      <c r="N54" s="36" t="n">
        <v>-0.02364168648837522</v>
      </c>
      <c r="O54" s="31" t="n">
        <v>0.0047</v>
      </c>
      <c r="P54" s="31" t="n">
        <v>-0.0155</v>
      </c>
      <c r="Q54" s="31" t="n"/>
      <c r="R54" s="31" t="n"/>
      <c r="S54" s="31" t="n">
        <v>0.0002</v>
      </c>
      <c r="T54" s="31" t="n">
        <v>0</v>
      </c>
      <c r="U54" s="30" t="n">
        <v>101</v>
      </c>
      <c r="V54" s="30" t="n">
        <v>50</v>
      </c>
      <c r="W54" s="30" t="n"/>
      <c r="X54" s="30" t="n"/>
      <c r="Y54" s="30" t="n">
        <v>67</v>
      </c>
      <c r="Z54" s="30" t="n">
        <v>-14</v>
      </c>
      <c r="AA54" s="24" t="n">
        <v>13</v>
      </c>
      <c r="AB54" s="24" t="n">
        <v>-1</v>
      </c>
    </row>
    <row r="55">
      <c r="A55" s="24" t="inlineStr">
        <is>
          <t>League One</t>
        </is>
      </c>
      <c r="B55" s="24" t="inlineStr">
        <is>
          <t>Burton</t>
        </is>
      </c>
      <c r="C55" s="24" t="n">
        <v>12</v>
      </c>
      <c r="D55" s="24" t="n">
        <v>3</v>
      </c>
      <c r="E55" s="24" t="n">
        <v>14</v>
      </c>
      <c r="F55" s="24" t="n">
        <v>2</v>
      </c>
      <c r="G55" s="30" t="n">
        <v>-0.325465965804451</v>
      </c>
      <c r="H55" s="30" t="n">
        <v>-1.477958669074793</v>
      </c>
      <c r="I55" s="30" t="n">
        <v>-2.51923863003551</v>
      </c>
      <c r="J55" s="30" t="n">
        <v>0.01679555675236699</v>
      </c>
      <c r="K55" s="30" t="n">
        <v>2.193772664231059</v>
      </c>
      <c r="L55" s="30" t="n">
        <v>-1.49475422582716</v>
      </c>
      <c r="M55" s="36" t="n">
        <v>-0.234543531684384</v>
      </c>
      <c r="N55" s="36" t="n">
        <v>-0.001275021135261012</v>
      </c>
      <c r="O55" s="31" t="n">
        <v>0.0001</v>
      </c>
      <c r="P55" s="31" t="n">
        <v>-0.0002</v>
      </c>
      <c r="Q55" s="31" t="n">
        <v>0.003225</v>
      </c>
      <c r="R55" s="31" t="n">
        <v>-0.005124999999999999</v>
      </c>
      <c r="S55" s="31" t="n">
        <v>0.4014</v>
      </c>
      <c r="T55" s="31" t="n">
        <v>0.03609999999999997</v>
      </c>
      <c r="U55" s="30" t="n">
        <v>201</v>
      </c>
      <c r="V55" s="30" t="n">
        <v>75</v>
      </c>
      <c r="W55" s="30" t="n">
        <v>41</v>
      </c>
      <c r="X55" s="30" t="n">
        <v>12</v>
      </c>
      <c r="Y55" s="30" t="n">
        <v>2.875</v>
      </c>
      <c r="Z55" s="30" t="n">
        <v>-0.375</v>
      </c>
      <c r="AA55" s="24" t="n">
        <v>14</v>
      </c>
      <c r="AB55" s="24" t="n">
        <v>-6</v>
      </c>
    </row>
    <row r="56">
      <c r="A56" s="24" t="inlineStr">
        <is>
          <t>Premier League</t>
        </is>
      </c>
      <c r="B56" s="24" t="inlineStr">
        <is>
          <t>Ipswich</t>
        </is>
      </c>
      <c r="C56" s="24" t="n">
        <v>7</v>
      </c>
      <c r="D56" s="24" t="n">
        <v>2</v>
      </c>
      <c r="E56" s="24" t="n">
        <v>9</v>
      </c>
      <c r="F56" s="24" t="n">
        <v>3</v>
      </c>
      <c r="G56" s="30" t="n">
        <v>3.416148608211622</v>
      </c>
      <c r="H56" s="30" t="n">
        <v>1.440600168668094</v>
      </c>
      <c r="I56" s="30" t="n">
        <v>2.763606175496981</v>
      </c>
      <c r="J56" s="30" t="n">
        <v>0.2102016232610273</v>
      </c>
      <c r="K56" s="30" t="n">
        <v>0.6525424327146414</v>
      </c>
      <c r="L56" s="30" t="n">
        <v>1.230398545407067</v>
      </c>
      <c r="M56" s="36" t="n">
        <v>-0.5021820409469412</v>
      </c>
      <c r="N56" s="36" t="n">
        <v>0.001391238493236746</v>
      </c>
      <c r="O56" s="31" t="n">
        <v>0</v>
      </c>
      <c r="P56" s="31" t="n">
        <v>0</v>
      </c>
      <c r="Q56" s="31" t="n"/>
      <c r="R56" s="31" t="n"/>
      <c r="S56" s="31" t="n">
        <v>0.4466</v>
      </c>
      <c r="T56" s="31" t="n">
        <v>-0.07799999999999996</v>
      </c>
      <c r="U56" s="30" t="n">
        <v>2001</v>
      </c>
      <c r="V56" s="30" t="n">
        <v>500</v>
      </c>
      <c r="W56" s="30" t="n"/>
      <c r="X56" s="30" t="n"/>
      <c r="Y56" s="30" t="n">
        <v>3</v>
      </c>
      <c r="Z56" s="30" t="n">
        <v>0.8999999999999999</v>
      </c>
      <c r="AA56" s="24" t="n">
        <v>10</v>
      </c>
      <c r="AB56" s="24" t="n">
        <v>1</v>
      </c>
    </row>
    <row r="57">
      <c r="A57" s="24" t="inlineStr">
        <is>
          <t>Championship</t>
        </is>
      </c>
      <c r="B57" s="24" t="inlineStr">
        <is>
          <t>Sheffield United</t>
        </is>
      </c>
      <c r="C57" s="24" t="n">
        <v>11</v>
      </c>
      <c r="D57" s="24" t="n">
        <v>3</v>
      </c>
      <c r="E57" s="24" t="n">
        <v>15</v>
      </c>
      <c r="F57" s="24" t="n">
        <v>6</v>
      </c>
      <c r="G57" s="30" t="n">
        <v>-1.158223768706858</v>
      </c>
      <c r="H57" s="30" t="n">
        <v>1.421022542359147</v>
      </c>
      <c r="I57" s="30" t="n">
        <v>-3.915219942172744</v>
      </c>
      <c r="J57" s="30" t="n">
        <v>-0.5169526910308715</v>
      </c>
      <c r="K57" s="30" t="n">
        <v>2.756996173465886</v>
      </c>
      <c r="L57" s="30" t="n">
        <v>1.937975233390018</v>
      </c>
      <c r="M57" s="36" t="n">
        <v>0.032171339122039</v>
      </c>
      <c r="N57" s="36" t="n">
        <v>-0.007594907129682603</v>
      </c>
      <c r="O57" s="31" t="n">
        <v>0.0027</v>
      </c>
      <c r="P57" s="31" t="n">
        <v>0.0004000000000000002</v>
      </c>
      <c r="Q57" s="31" t="n">
        <v>0.056875</v>
      </c>
      <c r="R57" s="31" t="n">
        <v>0.005224999999999994</v>
      </c>
      <c r="S57" s="31" t="n">
        <v>0.0256</v>
      </c>
      <c r="T57" s="31" t="n">
        <v>-0.0226</v>
      </c>
      <c r="U57" s="30" t="n">
        <v>101</v>
      </c>
      <c r="V57" s="30" t="n">
        <v>0</v>
      </c>
      <c r="W57" s="30" t="n">
        <v>34</v>
      </c>
      <c r="X57" s="30" t="n">
        <v>0</v>
      </c>
      <c r="Y57" s="30" t="n">
        <v>4.5</v>
      </c>
      <c r="Z57" s="30" t="n">
        <v>0</v>
      </c>
      <c r="AA57" s="24" t="n">
        <v>11</v>
      </c>
      <c r="AB57" s="24" t="n">
        <v>7</v>
      </c>
    </row>
    <row r="58">
      <c r="A58" s="24" t="inlineStr">
        <is>
          <t>Championship</t>
        </is>
      </c>
      <c r="B58" s="24" t="inlineStr">
        <is>
          <t>Lincoln</t>
        </is>
      </c>
      <c r="C58" s="24" t="n">
        <v>11</v>
      </c>
      <c r="D58" s="24" t="n">
        <v>3</v>
      </c>
      <c r="E58" s="24" t="n">
        <v>12</v>
      </c>
      <c r="F58" s="24" t="n">
        <v>1</v>
      </c>
      <c r="G58" s="30" t="n">
        <v>0.8730536013353838</v>
      </c>
      <c r="H58" s="30" t="n">
        <v>-1.404680468457814</v>
      </c>
      <c r="I58" s="30" t="n">
        <v>3.655997530182848</v>
      </c>
      <c r="J58" s="30" t="n">
        <v>0.07891380054996944</v>
      </c>
      <c r="K58" s="30" t="n">
        <v>-2.782943928847464</v>
      </c>
      <c r="L58" s="30" t="n">
        <v>-1.483594269007783</v>
      </c>
      <c r="M58" s="36" t="n">
        <v>-0.3250261241352559</v>
      </c>
      <c r="N58" s="36" t="n">
        <v>-0.01353009757967927</v>
      </c>
      <c r="O58" s="31" t="n">
        <v>0</v>
      </c>
      <c r="P58" s="31" t="n">
        <v>-0.0003</v>
      </c>
      <c r="Q58" s="31" t="n">
        <v>0.00095</v>
      </c>
      <c r="R58" s="31" t="n">
        <v>-0.003475</v>
      </c>
      <c r="S58" s="31" t="n">
        <v>0.4431</v>
      </c>
      <c r="T58" s="31" t="n">
        <v>0.06809999999999999</v>
      </c>
      <c r="U58" s="30" t="n">
        <v>251</v>
      </c>
      <c r="V58" s="30" t="n">
        <v>0</v>
      </c>
      <c r="W58" s="30" t="n">
        <v>81</v>
      </c>
      <c r="X58" s="30" t="n">
        <v>14</v>
      </c>
      <c r="Y58" s="30" t="n">
        <v>2.2</v>
      </c>
      <c r="Z58" s="30" t="n">
        <v>0</v>
      </c>
      <c r="AA58" s="24" t="n">
        <v>18</v>
      </c>
      <c r="AB58" s="24" t="n">
        <v>-6</v>
      </c>
    </row>
    <row r="59">
      <c r="A59" s="24" t="inlineStr">
        <is>
          <t>Premier League</t>
        </is>
      </c>
      <c r="B59" s="24" t="inlineStr">
        <is>
          <t>Coventry</t>
        </is>
      </c>
      <c r="C59" s="24" t="n">
        <v>7</v>
      </c>
      <c r="D59" s="24" t="n">
        <v>2</v>
      </c>
      <c r="E59" s="24" t="n">
        <v>6</v>
      </c>
      <c r="F59" s="24" t="n">
        <v>3</v>
      </c>
      <c r="G59" s="30" t="n">
        <v>-0.003337870079888283</v>
      </c>
      <c r="H59" s="30" t="n">
        <v>1.355431858318962</v>
      </c>
      <c r="I59" s="30" t="n">
        <v>0.6773776812684593</v>
      </c>
      <c r="J59" s="30" t="n">
        <v>0.7190208517737994</v>
      </c>
      <c r="K59" s="30" t="n">
        <v>-0.6807155513483476</v>
      </c>
      <c r="L59" s="30" t="n">
        <v>0.6364110065451625</v>
      </c>
      <c r="M59" s="36" t="n">
        <v>-0.4877004321446058</v>
      </c>
      <c r="N59" s="36" t="n">
        <v>0.00916796227881389</v>
      </c>
      <c r="O59" s="31" t="n">
        <v>0</v>
      </c>
      <c r="P59" s="31" t="n">
        <v>0</v>
      </c>
      <c r="Q59" s="31" t="n"/>
      <c r="R59" s="31" t="n"/>
      <c r="S59" s="31" t="n">
        <v>0.5996</v>
      </c>
      <c r="T59" s="31" t="n">
        <v>-0.06730000000000003</v>
      </c>
      <c r="U59" s="30" t="n">
        <v>3501</v>
      </c>
      <c r="V59" s="30" t="n">
        <v>1000</v>
      </c>
      <c r="W59" s="30" t="n"/>
      <c r="X59" s="30" t="n"/>
      <c r="Y59" s="30" t="n">
        <v>1.7273</v>
      </c>
      <c r="Z59" s="30" t="n">
        <v>0.2829000000000002</v>
      </c>
      <c r="AA59" s="24" t="n">
        <v>17</v>
      </c>
      <c r="AB59" s="24" t="n">
        <v>1</v>
      </c>
    </row>
    <row r="60">
      <c r="A60" s="24" t="inlineStr">
        <is>
          <t>League One</t>
        </is>
      </c>
      <c r="B60" s="24" t="inlineStr">
        <is>
          <t>MK Dons</t>
        </is>
      </c>
      <c r="C60" s="24" t="n">
        <v>10</v>
      </c>
      <c r="D60" s="24" t="n">
        <v>3</v>
      </c>
      <c r="E60" s="24" t="n">
        <v>9</v>
      </c>
      <c r="F60" s="24" t="n">
        <v>3</v>
      </c>
      <c r="G60" s="30" t="n">
        <v>-5.144392446793473</v>
      </c>
      <c r="H60" s="30" t="n">
        <v>-1.336104891743959</v>
      </c>
      <c r="I60" s="30" t="n">
        <v>-1.540590368360382</v>
      </c>
      <c r="J60" s="30" t="n">
        <v>-1.513578463173628</v>
      </c>
      <c r="K60" s="30" t="n">
        <v>-3.603802078433091</v>
      </c>
      <c r="L60" s="30" t="n">
        <v>0.1774735714296689</v>
      </c>
      <c r="M60" s="36" t="n">
        <v>0.08086485909519478</v>
      </c>
      <c r="N60" s="36" t="n">
        <v>-0.02522114530141012</v>
      </c>
      <c r="O60" s="31" t="n">
        <v>0.0047</v>
      </c>
      <c r="P60" s="31" t="n">
        <v>-0.0119</v>
      </c>
      <c r="Q60" s="31" t="n">
        <v>0.041825</v>
      </c>
      <c r="R60" s="31" t="n">
        <v>-0.04344999999999991</v>
      </c>
      <c r="S60" s="31" t="n">
        <v>0.0905</v>
      </c>
      <c r="T60" s="31" t="n">
        <v>0.0154</v>
      </c>
      <c r="U60" s="30" t="n">
        <v>67</v>
      </c>
      <c r="V60" s="30" t="n">
        <v>38</v>
      </c>
      <c r="W60" s="30" t="n">
        <v>17</v>
      </c>
      <c r="X60" s="30" t="n">
        <v>8</v>
      </c>
      <c r="Y60" s="30" t="n">
        <v>6.5</v>
      </c>
      <c r="Z60" s="30" t="n">
        <v>-5.5</v>
      </c>
      <c r="AA60" s="24" t="n">
        <v>20</v>
      </c>
      <c r="AB60" s="24" t="n">
        <v>2</v>
      </c>
    </row>
    <row r="61">
      <c r="A61" s="24" t="inlineStr">
        <is>
          <t>Championship</t>
        </is>
      </c>
      <c r="B61" s="24" t="inlineStr">
        <is>
          <t>Watford</t>
        </is>
      </c>
      <c r="C61" s="24" t="n">
        <v>11</v>
      </c>
      <c r="D61" s="24" t="n">
        <v>3</v>
      </c>
      <c r="E61" s="24" t="n">
        <v>11</v>
      </c>
      <c r="F61" s="24" t="n">
        <v>3</v>
      </c>
      <c r="G61" s="30" t="n">
        <v>-3.026673819420736</v>
      </c>
      <c r="H61" s="30" t="n">
        <v>-1.288185655292784</v>
      </c>
      <c r="I61" s="30" t="n">
        <v>-3.627767281540157</v>
      </c>
      <c r="J61" s="30" t="n">
        <v>-1.505951870664761</v>
      </c>
      <c r="K61" s="30" t="n">
        <v>0.6010934621194206</v>
      </c>
      <c r="L61" s="30" t="n">
        <v>0.2177662153719773</v>
      </c>
      <c r="M61" s="36" t="n">
        <v>-0.1525518194036697</v>
      </c>
      <c r="N61" s="36" t="n">
        <v>-0.02382497312443654</v>
      </c>
      <c r="O61" s="31" t="n">
        <v>0</v>
      </c>
      <c r="P61" s="31" t="n">
        <v>-0.0004</v>
      </c>
      <c r="Q61" s="31" t="n">
        <v>0.00435</v>
      </c>
      <c r="R61" s="31" t="n">
        <v>-0.007325</v>
      </c>
      <c r="S61" s="31" t="n">
        <v>0.2301</v>
      </c>
      <c r="T61" s="31" t="n">
        <v>0.0388</v>
      </c>
      <c r="U61" s="30" t="n">
        <v>501</v>
      </c>
      <c r="V61" s="30" t="n">
        <v>300</v>
      </c>
      <c r="W61" s="30" t="n">
        <v>151</v>
      </c>
      <c r="X61" s="30" t="n">
        <v>100</v>
      </c>
      <c r="Y61" s="30" t="n">
        <v>4.5</v>
      </c>
      <c r="Z61" s="30" t="n">
        <v>0</v>
      </c>
      <c r="AA61" s="24" t="n">
        <v>20</v>
      </c>
      <c r="AB61" s="24" t="n">
        <v>0</v>
      </c>
    </row>
    <row r="62">
      <c r="A62" s="24" t="inlineStr">
        <is>
          <t>Championship</t>
        </is>
      </c>
      <c r="B62" s="24" t="inlineStr">
        <is>
          <t>West Ham</t>
        </is>
      </c>
      <c r="C62" s="24" t="n">
        <v>11</v>
      </c>
      <c r="D62" s="24" t="n">
        <v>3</v>
      </c>
      <c r="E62" s="24" t="n">
        <v>22</v>
      </c>
      <c r="F62" s="24" t="n">
        <v>7</v>
      </c>
      <c r="G62" s="30" t="n">
        <v>1.533053693987895</v>
      </c>
      <c r="H62" s="30" t="n">
        <v>1.180154355581186</v>
      </c>
      <c r="I62" s="30" t="n">
        <v>0.4834049793048187</v>
      </c>
      <c r="J62" s="30" t="n">
        <v>0.162107704143633</v>
      </c>
      <c r="K62" s="30" t="n">
        <v>1.049648714683077</v>
      </c>
      <c r="L62" s="30" t="n">
        <v>1.018046651437553</v>
      </c>
      <c r="M62" s="36" t="n">
        <v>0.5547723979928022</v>
      </c>
      <c r="N62" s="36" t="n">
        <v>0.01339117493128583</v>
      </c>
      <c r="O62" s="31" t="n">
        <v>0.6514</v>
      </c>
      <c r="P62" s="31" t="n">
        <v>0.0726</v>
      </c>
      <c r="Q62" s="31" t="n">
        <v>0.871275</v>
      </c>
      <c r="R62" s="31" t="n">
        <v>0.03810000000000002</v>
      </c>
      <c r="S62" s="31" t="n">
        <v>0</v>
      </c>
      <c r="T62" s="31" t="n">
        <v>0</v>
      </c>
      <c r="U62" s="30" t="n">
        <v>2.375</v>
      </c>
      <c r="V62" s="30" t="n">
        <v>0.375</v>
      </c>
      <c r="W62" s="30" t="n">
        <v>1.3</v>
      </c>
      <c r="X62" s="30" t="n">
        <v>0.07780000000000009</v>
      </c>
      <c r="Y62" s="30" t="n">
        <v>501</v>
      </c>
      <c r="Z62" s="30" t="n">
        <v>0</v>
      </c>
      <c r="AA62" s="24" t="n">
        <v>2</v>
      </c>
      <c r="AB62" s="24" t="n">
        <v>0</v>
      </c>
    </row>
    <row r="63">
      <c r="A63" s="24" t="inlineStr">
        <is>
          <t>Championship</t>
        </is>
      </c>
      <c r="B63" s="24" t="inlineStr">
        <is>
          <t>Bolton</t>
        </is>
      </c>
      <c r="C63" s="24" t="n">
        <v>11</v>
      </c>
      <c r="D63" s="24" t="n">
        <v>3</v>
      </c>
      <c r="E63" s="24" t="n">
        <v>14</v>
      </c>
      <c r="F63" s="24" t="n">
        <v>4</v>
      </c>
      <c r="G63" s="30" t="n">
        <v>1.908175293549853</v>
      </c>
      <c r="H63" s="30" t="n">
        <v>1.146558495582408</v>
      </c>
      <c r="I63" s="30" t="n">
        <v>0.03676993377921178</v>
      </c>
      <c r="J63" s="30" t="n">
        <v>1.371315275608662</v>
      </c>
      <c r="K63" s="30" t="n">
        <v>1.871405359770641</v>
      </c>
      <c r="L63" s="30" t="n">
        <v>-0.2247567800262544</v>
      </c>
      <c r="M63" s="36" t="n">
        <v>-0.2496508293214612</v>
      </c>
      <c r="N63" s="36" t="n">
        <v>0.02142282904998138</v>
      </c>
      <c r="O63" s="31" t="n">
        <v>0</v>
      </c>
      <c r="P63" s="31" t="n">
        <v>-0.0001</v>
      </c>
      <c r="Q63" s="31" t="n">
        <v>0.004975</v>
      </c>
      <c r="R63" s="31" t="n">
        <v>0.0004500000000001005</v>
      </c>
      <c r="S63" s="31" t="n">
        <v>0.229</v>
      </c>
      <c r="T63" s="31" t="n">
        <v>-0.09869999999999998</v>
      </c>
      <c r="U63" s="30" t="n">
        <v>351</v>
      </c>
      <c r="V63" s="30" t="n">
        <v>100</v>
      </c>
      <c r="W63" s="30" t="n">
        <v>81</v>
      </c>
      <c r="X63" s="30" t="n">
        <v>0</v>
      </c>
      <c r="Y63" s="30" t="n">
        <v>2.5</v>
      </c>
      <c r="Z63" s="30" t="n">
        <v>0</v>
      </c>
      <c r="AA63" s="24" t="n">
        <v>15</v>
      </c>
      <c r="AB63" s="24" t="n">
        <v>0</v>
      </c>
    </row>
    <row r="64">
      <c r="A64" s="24" t="inlineStr">
        <is>
          <t>League One</t>
        </is>
      </c>
      <c r="B64" s="24" t="inlineStr">
        <is>
          <t>Blackpool</t>
        </is>
      </c>
      <c r="C64" s="24" t="n">
        <v>10</v>
      </c>
      <c r="D64" s="24" t="n">
        <v>3</v>
      </c>
      <c r="E64" s="24" t="n">
        <v>11</v>
      </c>
      <c r="F64" s="24" t="n">
        <v>3</v>
      </c>
      <c r="G64" s="30" t="n">
        <v>-3.062137647328125</v>
      </c>
      <c r="H64" s="30" t="n">
        <v>-1.112552744510016</v>
      </c>
      <c r="I64" s="30" t="n">
        <v>-1.800928640549232</v>
      </c>
      <c r="J64" s="30" t="n">
        <v>-1.471080513057991</v>
      </c>
      <c r="K64" s="30" t="n">
        <v>-1.261209006778893</v>
      </c>
      <c r="L64" s="30" t="n">
        <v>0.358527768547976</v>
      </c>
      <c r="M64" s="36" t="n">
        <v>-0.007647195832119702</v>
      </c>
      <c r="N64" s="36" t="n">
        <v>-0.0209211975720605</v>
      </c>
      <c r="O64" s="31" t="n">
        <v>0.003</v>
      </c>
      <c r="P64" s="31" t="n">
        <v>-0.005</v>
      </c>
      <c r="Q64" s="31" t="n">
        <v>0.02645</v>
      </c>
      <c r="R64" s="31" t="n">
        <v>-0.028225</v>
      </c>
      <c r="S64" s="31" t="n">
        <v>0.1345</v>
      </c>
      <c r="T64" s="31" t="n">
        <v>0.021</v>
      </c>
      <c r="U64" s="30" t="n">
        <v>151</v>
      </c>
      <c r="V64" s="30" t="n">
        <v>84</v>
      </c>
      <c r="W64" s="30" t="n">
        <v>34</v>
      </c>
      <c r="X64" s="30" t="n">
        <v>13</v>
      </c>
      <c r="Y64" s="30" t="n">
        <v>3.75</v>
      </c>
      <c r="Z64" s="30" t="n">
        <v>-0.25</v>
      </c>
      <c r="AA64" s="24" t="n">
        <v>17</v>
      </c>
      <c r="AB64" s="24" t="n">
        <v>-2</v>
      </c>
    </row>
    <row r="65">
      <c r="A65" s="24" t="inlineStr">
        <is>
          <t>Championship</t>
        </is>
      </c>
      <c r="B65" s="24" t="inlineStr">
        <is>
          <t>Charlton</t>
        </is>
      </c>
      <c r="C65" s="24" t="n">
        <v>11</v>
      </c>
      <c r="D65" s="24" t="n">
        <v>3</v>
      </c>
      <c r="E65" s="24" t="n">
        <v>14</v>
      </c>
      <c r="F65" s="24" t="n">
        <v>2</v>
      </c>
      <c r="G65" s="30" t="n">
        <v>1.860048046727629</v>
      </c>
      <c r="H65" s="30" t="n">
        <v>-1.107665349608826</v>
      </c>
      <c r="I65" s="30" t="n">
        <v>-0.05907452384908751</v>
      </c>
      <c r="J65" s="30" t="n">
        <v>1.459953462624999</v>
      </c>
      <c r="K65" s="30" t="n">
        <v>1.919122570576716</v>
      </c>
      <c r="L65" s="30" t="n">
        <v>-2.567618812233825</v>
      </c>
      <c r="M65" s="36" t="n">
        <v>-0.291387798639866</v>
      </c>
      <c r="N65" s="36" t="n">
        <v>0.02031877798445425</v>
      </c>
      <c r="O65" s="31" t="n">
        <v>0.0001</v>
      </c>
      <c r="P65" s="31" t="n">
        <v>-0.0001</v>
      </c>
      <c r="Q65" s="31" t="n">
        <v>0.00315</v>
      </c>
      <c r="R65" s="31" t="n">
        <v>-0.0023</v>
      </c>
      <c r="S65" s="31" t="n">
        <v>0.3095</v>
      </c>
      <c r="T65" s="31" t="n">
        <v>0.001400000000000012</v>
      </c>
      <c r="U65" s="30" t="n">
        <v>501</v>
      </c>
      <c r="V65" s="30" t="n">
        <v>0</v>
      </c>
      <c r="W65" s="30" t="n">
        <v>101</v>
      </c>
      <c r="X65" s="30" t="n">
        <v>0</v>
      </c>
      <c r="Y65" s="30" t="n">
        <v>3.75</v>
      </c>
      <c r="Z65" s="30" t="n">
        <v>0</v>
      </c>
      <c r="AA65" s="24" t="n">
        <v>17</v>
      </c>
      <c r="AB65" s="24" t="n">
        <v>-8</v>
      </c>
    </row>
    <row r="66">
      <c r="A66" s="24" t="inlineStr">
        <is>
          <t>League Two</t>
        </is>
      </c>
      <c r="B66" s="24" t="inlineStr">
        <is>
          <t>Walsall</t>
        </is>
      </c>
      <c r="C66" s="24" t="n">
        <v>11</v>
      </c>
      <c r="D66" s="24" t="n">
        <v>3</v>
      </c>
      <c r="E66" s="24" t="n">
        <v>19</v>
      </c>
      <c r="F66" s="24" t="n">
        <v>5</v>
      </c>
      <c r="G66" s="30" t="n">
        <v>3.818728621244942</v>
      </c>
      <c r="H66" s="30" t="n">
        <v>1.011680982460607</v>
      </c>
      <c r="I66" s="30" t="n">
        <v>0.219543757708152</v>
      </c>
      <c r="J66" s="30" t="n">
        <v>-1.538220013385905</v>
      </c>
      <c r="K66" s="30" t="n">
        <v>3.59918486353679</v>
      </c>
      <c r="L66" s="30" t="n">
        <v>2.549900995846512</v>
      </c>
      <c r="M66" s="36" t="n">
        <v>0.03841863858563351</v>
      </c>
      <c r="N66" s="36" t="n">
        <v>-0.002037281003551286</v>
      </c>
      <c r="O66" s="31" t="n">
        <v>0.0419</v>
      </c>
      <c r="P66" s="31" t="n">
        <v>0.001300000000000003</v>
      </c>
      <c r="Q66" s="31" t="n">
        <v>0.27125</v>
      </c>
      <c r="R66" s="31" t="n">
        <v>0.03987499999999999</v>
      </c>
      <c r="S66" s="31" t="n">
        <v>0.0077</v>
      </c>
      <c r="T66" s="31" t="n">
        <v>-0.002099999999999999</v>
      </c>
      <c r="U66" s="30" t="n">
        <v>26</v>
      </c>
      <c r="V66" s="30" t="n">
        <v>0</v>
      </c>
      <c r="W66" s="30" t="n">
        <v>6</v>
      </c>
      <c r="X66" s="30" t="n">
        <v>0.5</v>
      </c>
      <c r="Y66" s="30" t="n">
        <v>34</v>
      </c>
      <c r="Z66" s="30" t="n">
        <v>5</v>
      </c>
      <c r="AA66" s="24" t="n">
        <v>4</v>
      </c>
      <c r="AB66" s="24" t="n">
        <v>3</v>
      </c>
    </row>
    <row r="67">
      <c r="A67" s="24" t="inlineStr">
        <is>
          <t>Championship</t>
        </is>
      </c>
      <c r="B67" s="24" t="inlineStr">
        <is>
          <t>Millwall</t>
        </is>
      </c>
      <c r="C67" s="24" t="n">
        <v>11</v>
      </c>
      <c r="D67" s="24" t="n">
        <v>3</v>
      </c>
      <c r="E67" s="24" t="n">
        <v>15</v>
      </c>
      <c r="F67" s="24" t="n">
        <v>4</v>
      </c>
      <c r="G67" s="30" t="n">
        <v>-0.7941038240276832</v>
      </c>
      <c r="H67" s="30" t="n">
        <v>-0.9996214757842167</v>
      </c>
      <c r="I67" s="30" t="n">
        <v>2.562562769032954</v>
      </c>
      <c r="J67" s="30" t="n">
        <v>-0.163395035305463</v>
      </c>
      <c r="K67" s="30" t="n">
        <v>-3.356666593060638</v>
      </c>
      <c r="L67" s="30" t="n">
        <v>-0.8362264404787538</v>
      </c>
      <c r="M67" s="36" t="n">
        <v>0.110627044163421</v>
      </c>
      <c r="N67" s="36" t="n">
        <v>-0.004759593269922022</v>
      </c>
      <c r="O67" s="31" t="n">
        <v>0.0074</v>
      </c>
      <c r="P67" s="31" t="n">
        <v>-0.0092</v>
      </c>
      <c r="Q67" s="31" t="n">
        <v>0.099275</v>
      </c>
      <c r="R67" s="31" t="n">
        <v>-0.04054999999999989</v>
      </c>
      <c r="S67" s="31" t="n">
        <v>0.012</v>
      </c>
      <c r="T67" s="31" t="n">
        <v>-0.0011</v>
      </c>
      <c r="U67" s="30" t="n">
        <v>51</v>
      </c>
      <c r="V67" s="30" t="n">
        <v>10</v>
      </c>
      <c r="W67" s="30" t="n">
        <v>10</v>
      </c>
      <c r="X67" s="30" t="n">
        <v>2</v>
      </c>
      <c r="Y67" s="30" t="n">
        <v>67</v>
      </c>
      <c r="Z67" s="30" t="n">
        <v>0</v>
      </c>
      <c r="AA67" s="24" t="n">
        <v>12</v>
      </c>
      <c r="AB67" s="24" t="n">
        <v>-1</v>
      </c>
    </row>
    <row r="68">
      <c r="A68" s="24" t="inlineStr">
        <is>
          <t>Premier League</t>
        </is>
      </c>
      <c r="B68" s="24" t="inlineStr">
        <is>
          <t>Brentford</t>
        </is>
      </c>
      <c r="C68" s="24" t="n">
        <v>7</v>
      </c>
      <c r="D68" s="24" t="n">
        <v>2</v>
      </c>
      <c r="E68" s="24" t="n">
        <v>10</v>
      </c>
      <c r="F68" s="24" t="n">
        <v>1</v>
      </c>
      <c r="G68" s="30" t="n">
        <v>1.622393490184018</v>
      </c>
      <c r="H68" s="30" t="n">
        <v>-0.9463889269644623</v>
      </c>
      <c r="I68" s="30" t="n">
        <v>2.027085179799313</v>
      </c>
      <c r="J68" s="30" t="n">
        <v>0.4484837962487085</v>
      </c>
      <c r="K68" s="30" t="n">
        <v>-0.4046916896152943</v>
      </c>
      <c r="L68" s="30" t="n">
        <v>-1.394872723213171</v>
      </c>
      <c r="M68" s="36" t="n">
        <v>-0.05960790402426542</v>
      </c>
      <c r="N68" s="36" t="n">
        <v>0.004777246915001886</v>
      </c>
      <c r="O68" s="31" t="n">
        <v>0.0001</v>
      </c>
      <c r="P68" s="31" t="n">
        <v>-0.0004999999999999999</v>
      </c>
      <c r="Q68" s="31" t="n"/>
      <c r="R68" s="31" t="n"/>
      <c r="S68" s="31" t="n">
        <v>0.0236</v>
      </c>
      <c r="T68" s="31" t="n">
        <v>0.004</v>
      </c>
      <c r="U68" s="30" t="n">
        <v>151</v>
      </c>
      <c r="V68" s="30" t="n">
        <v>70</v>
      </c>
      <c r="W68" s="30" t="n"/>
      <c r="X68" s="30" t="n"/>
      <c r="Y68" s="30" t="n">
        <v>101</v>
      </c>
      <c r="Z68" s="30" t="n">
        <v>50</v>
      </c>
      <c r="AA68" s="24" t="n">
        <v>6</v>
      </c>
      <c r="AB68" s="24" t="n">
        <v>-2</v>
      </c>
    </row>
    <row r="69">
      <c r="A69" s="24" t="inlineStr">
        <is>
          <t>Championship</t>
        </is>
      </c>
      <c r="B69" s="24" t="inlineStr">
        <is>
          <t>QPR</t>
        </is>
      </c>
      <c r="C69" s="24" t="n">
        <v>11</v>
      </c>
      <c r="D69" s="24" t="n">
        <v>3</v>
      </c>
      <c r="E69" s="24" t="n">
        <v>17</v>
      </c>
      <c r="F69" s="24" t="n">
        <v>4</v>
      </c>
      <c r="G69" s="30" t="n">
        <v>2.954053695511757</v>
      </c>
      <c r="H69" s="30" t="n">
        <v>0.9350491739183475</v>
      </c>
      <c r="I69" s="30" t="n">
        <v>3.450627673078444</v>
      </c>
      <c r="J69" s="30" t="n">
        <v>0.8857703641994092</v>
      </c>
      <c r="K69" s="30" t="n">
        <v>-0.4965739775666869</v>
      </c>
      <c r="L69" s="30" t="n">
        <v>0.04927880971893828</v>
      </c>
      <c r="M69" s="36" t="n">
        <v>-0.0591384760081104</v>
      </c>
      <c r="N69" s="36" t="n">
        <v>0.01183432353629749</v>
      </c>
      <c r="O69" s="31" t="n">
        <v>0.002</v>
      </c>
      <c r="P69" s="31" t="n">
        <v>-0.0003999999999999997</v>
      </c>
      <c r="Q69" s="31" t="n">
        <v>0.04475000000000001</v>
      </c>
      <c r="R69" s="31" t="n">
        <v>0.003200000000000008</v>
      </c>
      <c r="S69" s="31" t="n">
        <v>0.0322</v>
      </c>
      <c r="T69" s="31" t="n">
        <v>-0.0294</v>
      </c>
      <c r="U69" s="30" t="n">
        <v>41</v>
      </c>
      <c r="V69" s="30" t="n">
        <v>-40</v>
      </c>
      <c r="W69" s="30" t="n">
        <v>13</v>
      </c>
      <c r="X69" s="30" t="n">
        <v>-8</v>
      </c>
      <c r="Y69" s="30" t="n">
        <v>21</v>
      </c>
      <c r="Z69" s="30" t="n">
        <v>0</v>
      </c>
      <c r="AA69" s="24" t="n">
        <v>9</v>
      </c>
      <c r="AB69" s="24" t="n">
        <v>-3</v>
      </c>
    </row>
    <row r="70">
      <c r="A70" s="24" t="inlineStr">
        <is>
          <t>Premier League</t>
        </is>
      </c>
      <c r="B70" s="24" t="inlineStr">
        <is>
          <t>Aston Villa</t>
        </is>
      </c>
      <c r="C70" s="24" t="n">
        <v>7</v>
      </c>
      <c r="D70" s="24" t="n">
        <v>2</v>
      </c>
      <c r="E70" s="24" t="n">
        <v>8</v>
      </c>
      <c r="F70" s="24" t="n">
        <v>4</v>
      </c>
      <c r="G70" s="30" t="n">
        <v>-2.50333253204672</v>
      </c>
      <c r="H70" s="30" t="n">
        <v>0.8630069948938641</v>
      </c>
      <c r="I70" s="30" t="n">
        <v>-2.57926147265971</v>
      </c>
      <c r="J70" s="30" t="n">
        <v>0.1122997434718007</v>
      </c>
      <c r="K70" s="30" t="n">
        <v>0.07592894061299038</v>
      </c>
      <c r="L70" s="30" t="n">
        <v>0.750707251422063</v>
      </c>
      <c r="M70" s="36" t="n">
        <v>0.1066073765517854</v>
      </c>
      <c r="N70" s="36" t="n">
        <v>0.002699890699432217</v>
      </c>
      <c r="O70" s="31" t="n">
        <v>0.0002</v>
      </c>
      <c r="P70" s="31" t="n">
        <v>-0.0005</v>
      </c>
      <c r="Q70" s="31" t="n"/>
      <c r="R70" s="31" t="n"/>
      <c r="S70" s="31" t="n">
        <v>0.009900000000000001</v>
      </c>
      <c r="T70" s="31" t="n">
        <v>-0.007600000000000001</v>
      </c>
      <c r="U70" s="30" t="n">
        <v>251</v>
      </c>
      <c r="V70" s="30" t="n">
        <v>0</v>
      </c>
      <c r="W70" s="30" t="n"/>
      <c r="X70" s="30" t="n"/>
      <c r="Y70" s="30" t="n">
        <v>26</v>
      </c>
      <c r="Z70" s="30" t="n">
        <v>9</v>
      </c>
      <c r="AA70" s="24" t="n">
        <v>12</v>
      </c>
      <c r="AB70" s="24" t="n">
        <v>4</v>
      </c>
    </row>
    <row r="71">
      <c r="A71" s="24" t="inlineStr">
        <is>
          <t>League One</t>
        </is>
      </c>
      <c r="B71" s="24" t="inlineStr">
        <is>
          <t>Wigan</t>
        </is>
      </c>
      <c r="C71" s="24" t="n">
        <v>10</v>
      </c>
      <c r="D71" s="24" t="n">
        <v>3</v>
      </c>
      <c r="E71" s="24" t="n">
        <v>7</v>
      </c>
      <c r="F71" s="24" t="n">
        <v>3</v>
      </c>
      <c r="G71" s="30" t="n">
        <v>-6.195264917094978</v>
      </c>
      <c r="H71" s="30" t="n">
        <v>-0.8520378449210551</v>
      </c>
      <c r="I71" s="30" t="n">
        <v>-1.951969739461518</v>
      </c>
      <c r="J71" s="30" t="n">
        <v>-2.471255525157993</v>
      </c>
      <c r="K71" s="30" t="n">
        <v>-4.24329517763346</v>
      </c>
      <c r="L71" s="30" t="n">
        <v>1.619217680236938</v>
      </c>
      <c r="M71" s="36" t="n">
        <v>-0.08758512071248584</v>
      </c>
      <c r="N71" s="36" t="n">
        <v>-0.03722851219543954</v>
      </c>
      <c r="O71" s="31" t="n">
        <v>0.0003</v>
      </c>
      <c r="P71" s="31" t="n">
        <v>-0.001</v>
      </c>
      <c r="Q71" s="31" t="n">
        <v>0.004875</v>
      </c>
      <c r="R71" s="31" t="n">
        <v>-0.007625000000000001</v>
      </c>
      <c r="S71" s="31" t="n">
        <v>0.3788</v>
      </c>
      <c r="T71" s="31" t="n">
        <v>0.06470000000000004</v>
      </c>
      <c r="U71" s="30" t="n">
        <v>251</v>
      </c>
      <c r="V71" s="30" t="n">
        <v>125</v>
      </c>
      <c r="W71" s="30" t="n">
        <v>51</v>
      </c>
      <c r="X71" s="30" t="n">
        <v>17</v>
      </c>
      <c r="Y71" s="30" t="n">
        <v>2.5</v>
      </c>
      <c r="Z71" s="30" t="n">
        <v>-0.5</v>
      </c>
      <c r="AA71" s="24" t="n">
        <v>24</v>
      </c>
      <c r="AB71" s="24" t="n">
        <v>0</v>
      </c>
    </row>
    <row r="72">
      <c r="A72" s="24" t="inlineStr">
        <is>
          <t>Championship</t>
        </is>
      </c>
      <c r="B72" s="24" t="inlineStr">
        <is>
          <t>Burnley</t>
        </is>
      </c>
      <c r="C72" s="24" t="n">
        <v>11</v>
      </c>
      <c r="D72" s="24" t="n">
        <v>3</v>
      </c>
      <c r="E72" s="24" t="n">
        <v>8</v>
      </c>
      <c r="F72" s="24" t="n">
        <v>4</v>
      </c>
      <c r="G72" s="30" t="n">
        <v>-8.308372747253287</v>
      </c>
      <c r="H72" s="30" t="n">
        <v>-0.8164597242898282</v>
      </c>
      <c r="I72" s="30" t="n">
        <v>-3.847149069368607</v>
      </c>
      <c r="J72" s="30" t="n">
        <v>-1.154143901226794</v>
      </c>
      <c r="K72" s="30" t="n">
        <v>-4.46122367788468</v>
      </c>
      <c r="L72" s="30" t="n">
        <v>0.3376841769369658</v>
      </c>
      <c r="M72" s="36" t="n">
        <v>0.1340273107971364</v>
      </c>
      <c r="N72" s="36" t="n">
        <v>-0.01724858567712129</v>
      </c>
      <c r="O72" s="31" t="n">
        <v>0.0012</v>
      </c>
      <c r="P72" s="31" t="n">
        <v>-0.0021</v>
      </c>
      <c r="Q72" s="31" t="n">
        <v>0.0349</v>
      </c>
      <c r="R72" s="31" t="n">
        <v>-0.0244999999999999</v>
      </c>
      <c r="S72" s="31" t="n">
        <v>0.0523</v>
      </c>
      <c r="T72" s="31" t="n">
        <v>0.0005999999999999964</v>
      </c>
      <c r="U72" s="30" t="n">
        <v>101</v>
      </c>
      <c r="V72" s="30" t="n">
        <v>20</v>
      </c>
      <c r="W72" s="30" t="n">
        <v>15</v>
      </c>
      <c r="X72" s="30" t="n">
        <v>4</v>
      </c>
      <c r="Y72" s="30" t="n">
        <v>11</v>
      </c>
      <c r="Z72" s="30" t="n">
        <v>0</v>
      </c>
      <c r="AA72" s="24" t="n">
        <v>22</v>
      </c>
      <c r="AB72" s="24" t="n">
        <v>2</v>
      </c>
    </row>
    <row r="73">
      <c r="A73" s="24" t="inlineStr">
        <is>
          <t>Premier League</t>
        </is>
      </c>
      <c r="B73" s="24" t="inlineStr">
        <is>
          <t>Tottenham</t>
        </is>
      </c>
      <c r="C73" s="24" t="n">
        <v>7</v>
      </c>
      <c r="D73" s="24" t="n">
        <v>2</v>
      </c>
      <c r="E73" s="24" t="n">
        <v>6</v>
      </c>
      <c r="F73" s="24" t="n">
        <v>4</v>
      </c>
      <c r="G73" s="30" t="n">
        <v>-5.501747854392477</v>
      </c>
      <c r="H73" s="30" t="n">
        <v>0.782330005164539</v>
      </c>
      <c r="I73" s="30" t="n">
        <v>-2.493904067752565</v>
      </c>
      <c r="J73" s="30" t="n">
        <v>0.1725510771593237</v>
      </c>
      <c r="K73" s="30" t="n">
        <v>-3.007843786639912</v>
      </c>
      <c r="L73" s="30" t="n">
        <v>0.6097789280052153</v>
      </c>
      <c r="M73" s="36" t="n">
        <v>0.1805977758360806</v>
      </c>
      <c r="N73" s="36" t="n">
        <v>0.003459876997940647</v>
      </c>
      <c r="O73" s="31" t="n">
        <v>0.0004</v>
      </c>
      <c r="P73" s="31" t="n">
        <v>-0.0001999999999999999</v>
      </c>
      <c r="Q73" s="31" t="n"/>
      <c r="R73" s="31" t="n"/>
      <c r="S73" s="31" t="n">
        <v>0.0111</v>
      </c>
      <c r="T73" s="31" t="n">
        <v>-0.0089</v>
      </c>
      <c r="U73" s="30" t="n">
        <v>251</v>
      </c>
      <c r="V73" s="30" t="n">
        <v>0</v>
      </c>
      <c r="W73" s="30" t="n"/>
      <c r="X73" s="30" t="n"/>
      <c r="Y73" s="30" t="n">
        <v>15</v>
      </c>
      <c r="Z73" s="30" t="n">
        <v>5</v>
      </c>
      <c r="AA73" s="24" t="n">
        <v>16</v>
      </c>
      <c r="AB73" s="24" t="n">
        <v>4</v>
      </c>
    </row>
    <row r="74">
      <c r="A74" s="24" t="inlineStr">
        <is>
          <t>League One</t>
        </is>
      </c>
      <c r="B74" s="24" t="inlineStr">
        <is>
          <t>Doncaster</t>
        </is>
      </c>
      <c r="C74" s="24" t="n">
        <v>10</v>
      </c>
      <c r="D74" s="24" t="n">
        <v>3</v>
      </c>
      <c r="E74" s="24" t="n">
        <v>9</v>
      </c>
      <c r="F74" s="24" t="n">
        <v>3</v>
      </c>
      <c r="G74" s="30" t="n">
        <v>-4.193726203276363</v>
      </c>
      <c r="H74" s="30" t="n">
        <v>-0.7819858278627851</v>
      </c>
      <c r="I74" s="30" t="n">
        <v>-1.023585398459597</v>
      </c>
      <c r="J74" s="30" t="n">
        <v>-1.979402208946947</v>
      </c>
      <c r="K74" s="30" t="n">
        <v>-3.170140804816766</v>
      </c>
      <c r="L74" s="30" t="n">
        <v>1.197416381084162</v>
      </c>
      <c r="M74" s="36" t="n">
        <v>-0.07890181761654937</v>
      </c>
      <c r="N74" s="36" t="n">
        <v>-0.03308767318819877</v>
      </c>
      <c r="O74" s="31" t="n">
        <v>0.0004</v>
      </c>
      <c r="P74" s="31" t="n">
        <v>-0.002</v>
      </c>
      <c r="Q74" s="31" t="n">
        <v>0.009375</v>
      </c>
      <c r="R74" s="31" t="n">
        <v>-0.0138999999999999</v>
      </c>
      <c r="S74" s="31" t="n">
        <v>0.2836</v>
      </c>
      <c r="T74" s="31" t="n">
        <v>0.04900000000000002</v>
      </c>
      <c r="U74" s="30" t="n">
        <v>67</v>
      </c>
      <c r="V74" s="30" t="n">
        <v>-14</v>
      </c>
      <c r="W74" s="30" t="n">
        <v>21</v>
      </c>
      <c r="X74" s="30" t="n">
        <v>0</v>
      </c>
      <c r="Y74" s="30" t="n">
        <v>5.5</v>
      </c>
      <c r="Z74" s="30" t="n">
        <v>1.1667</v>
      </c>
      <c r="AA74" s="24" t="n">
        <v>19</v>
      </c>
      <c r="AB74" s="24" t="n">
        <v>2</v>
      </c>
    </row>
    <row r="75">
      <c r="A75" s="24" t="inlineStr">
        <is>
          <t>League One</t>
        </is>
      </c>
      <c r="B75" s="24" t="inlineStr">
        <is>
          <t>Notts County</t>
        </is>
      </c>
      <c r="C75" s="24" t="n">
        <v>10</v>
      </c>
      <c r="D75" s="24" t="n">
        <v>3</v>
      </c>
      <c r="E75" s="24" t="n">
        <v>10</v>
      </c>
      <c r="F75" s="24" t="n">
        <v>3</v>
      </c>
      <c r="G75" s="30" t="n">
        <v>-2.043490110529502</v>
      </c>
      <c r="H75" s="30" t="n">
        <v>-0.7468309371527475</v>
      </c>
      <c r="I75" s="30" t="n">
        <v>1.391269398415679</v>
      </c>
      <c r="J75" s="30" t="n">
        <v>0.7802879260312796</v>
      </c>
      <c r="K75" s="30" t="n">
        <v>-3.434759508945181</v>
      </c>
      <c r="L75" s="30" t="n">
        <v>-1.527118863184027</v>
      </c>
      <c r="M75" s="36" t="n">
        <v>-0.06314717297095364</v>
      </c>
      <c r="N75" s="36" t="n">
        <v>0.01276879289286566</v>
      </c>
      <c r="O75" s="31" t="n">
        <v>0.0011</v>
      </c>
      <c r="P75" s="31" t="n">
        <v>-0.0016</v>
      </c>
      <c r="Q75" s="31" t="n">
        <v>0.0161</v>
      </c>
      <c r="R75" s="31" t="n">
        <v>-0.0121</v>
      </c>
      <c r="S75" s="31" t="n">
        <v>0.1971</v>
      </c>
      <c r="T75" s="31" t="n">
        <v>-0.009500000000000008</v>
      </c>
      <c r="U75" s="30" t="n">
        <v>251</v>
      </c>
      <c r="V75" s="30" t="n">
        <v>125</v>
      </c>
      <c r="W75" s="30" t="n">
        <v>51</v>
      </c>
      <c r="X75" s="30" t="n">
        <v>22</v>
      </c>
      <c r="Y75" s="30" t="n">
        <v>2.75</v>
      </c>
      <c r="Z75" s="30" t="n">
        <v>-0.5</v>
      </c>
      <c r="AA75" s="24" t="n">
        <v>18</v>
      </c>
      <c r="AB75" s="24" t="n">
        <v>2</v>
      </c>
    </row>
    <row r="76">
      <c r="A76" s="24" t="inlineStr">
        <is>
          <t>League One</t>
        </is>
      </c>
      <c r="B76" s="24" t="inlineStr">
        <is>
          <t>Sheffield Wed</t>
        </is>
      </c>
      <c r="C76" s="24" t="n">
        <v>10</v>
      </c>
      <c r="D76" s="24" t="n">
        <v>3</v>
      </c>
      <c r="E76" s="24" t="n">
        <v>18</v>
      </c>
      <c r="F76" s="24" t="n">
        <v>4</v>
      </c>
      <c r="G76" s="30" t="n">
        <v>1.771135719564572</v>
      </c>
      <c r="H76" s="30" t="n">
        <v>-0.7415720772046814</v>
      </c>
      <c r="I76" s="30" t="n">
        <v>0.7428781179956054</v>
      </c>
      <c r="J76" s="30" t="n">
        <v>-0.1164586649444477</v>
      </c>
      <c r="K76" s="30" t="n">
        <v>1.028257601568967</v>
      </c>
      <c r="L76" s="30" t="n">
        <v>-0.6251134122602338</v>
      </c>
      <c r="M76" s="36" t="n">
        <v>0.2590299067217398</v>
      </c>
      <c r="N76" s="36" t="n">
        <v>-0.0002474782617233884</v>
      </c>
      <c r="O76" s="31" t="n">
        <v>0.1634</v>
      </c>
      <c r="P76" s="31" t="n">
        <v>-0.05280000000000001</v>
      </c>
      <c r="Q76" s="31" t="n">
        <v>0.413825</v>
      </c>
      <c r="R76" s="31" t="n">
        <v>-0.05940000000000001</v>
      </c>
      <c r="S76" s="31" t="n">
        <v>0.0015</v>
      </c>
      <c r="T76" s="31" t="n">
        <v>-0.0007999999999999999</v>
      </c>
      <c r="U76" s="30" t="n">
        <v>9</v>
      </c>
      <c r="V76" s="30" t="n">
        <v>0.5</v>
      </c>
      <c r="W76" s="30" t="n">
        <v>3.25</v>
      </c>
      <c r="X76" s="30" t="n">
        <v>0</v>
      </c>
      <c r="Y76" s="30" t="n">
        <v>34</v>
      </c>
      <c r="Z76" s="30" t="n">
        <v>0</v>
      </c>
      <c r="AA76" s="24" t="n">
        <v>7</v>
      </c>
      <c r="AB76" s="24" t="n">
        <v>-3</v>
      </c>
    </row>
    <row r="77">
      <c r="A77" s="24" t="inlineStr">
        <is>
          <t>League Two</t>
        </is>
      </c>
      <c r="B77" s="24" t="inlineStr">
        <is>
          <t>Oldham</t>
        </is>
      </c>
      <c r="C77" s="24" t="n">
        <v>11</v>
      </c>
      <c r="D77" s="24" t="n">
        <v>3</v>
      </c>
      <c r="E77" s="24" t="n">
        <v>11</v>
      </c>
      <c r="F77" s="24" t="n">
        <v>4</v>
      </c>
      <c r="G77" s="30" t="n">
        <v>-4.740482532941209</v>
      </c>
      <c r="H77" s="30" t="n">
        <v>-0.7342147736428473</v>
      </c>
      <c r="I77" s="30" t="n">
        <v>-1.475206570540717</v>
      </c>
      <c r="J77" s="30" t="n">
        <v>-2.075848571704906</v>
      </c>
      <c r="K77" s="30" t="n">
        <v>-3.265275962400493</v>
      </c>
      <c r="L77" s="30" t="n">
        <v>1.34163379806206</v>
      </c>
      <c r="M77" s="36" t="n">
        <v>0.06475895025930148</v>
      </c>
      <c r="N77" s="36" t="n">
        <v>-0.007276037150551515</v>
      </c>
      <c r="O77" s="31" t="n">
        <v>0.0061</v>
      </c>
      <c r="P77" s="31" t="n">
        <v>-0.003399999999999999</v>
      </c>
      <c r="Q77" s="31" t="n">
        <v>0.078025</v>
      </c>
      <c r="R77" s="31" t="n">
        <v>-0.02055</v>
      </c>
      <c r="S77" s="31" t="n">
        <v>0.0578</v>
      </c>
      <c r="T77" s="31" t="n">
        <v>0.006499999999999999</v>
      </c>
      <c r="U77" s="30" t="n">
        <v>34</v>
      </c>
      <c r="V77" s="30" t="n">
        <v>8</v>
      </c>
      <c r="W77" s="30" t="n">
        <v>6.5</v>
      </c>
      <c r="X77" s="30" t="n">
        <v>1</v>
      </c>
      <c r="Y77" s="30" t="n">
        <v>26</v>
      </c>
      <c r="Z77" s="30" t="n">
        <v>0</v>
      </c>
      <c r="AA77" s="24" t="n">
        <v>21</v>
      </c>
      <c r="AB77" s="24" t="n">
        <v>0</v>
      </c>
    </row>
    <row r="78">
      <c r="A78" s="24" t="inlineStr">
        <is>
          <t>Championship</t>
        </is>
      </c>
      <c r="B78" s="24" t="inlineStr">
        <is>
          <t>Cardiff</t>
        </is>
      </c>
      <c r="C78" s="24" t="n">
        <v>11</v>
      </c>
      <c r="D78" s="24" t="n">
        <v>3</v>
      </c>
      <c r="E78" s="24" t="n">
        <v>11</v>
      </c>
      <c r="F78" s="24" t="n">
        <v>4</v>
      </c>
      <c r="G78" s="30" t="n">
        <v>-1.957034830576612</v>
      </c>
      <c r="H78" s="30" t="n">
        <v>0.6903575364386292</v>
      </c>
      <c r="I78" s="30" t="n">
        <v>4.708720784690131</v>
      </c>
      <c r="J78" s="30" t="n">
        <v>0.5039509642330895</v>
      </c>
      <c r="K78" s="30" t="n">
        <v>-6.665755615266743</v>
      </c>
      <c r="L78" s="30" t="n">
        <v>0.1864065722055397</v>
      </c>
      <c r="M78" s="36" t="n">
        <v>-0.1717478193900769</v>
      </c>
      <c r="N78" s="36" t="n">
        <v>0.00377988502620008</v>
      </c>
      <c r="O78" s="31" t="n">
        <v>0.0001</v>
      </c>
      <c r="P78" s="31" t="n">
        <v>0.0001</v>
      </c>
      <c r="Q78" s="31" t="n">
        <v>0.0039</v>
      </c>
      <c r="R78" s="31" t="n">
        <v>-0.0007999999999998997</v>
      </c>
      <c r="S78" s="31" t="n">
        <v>0.2888</v>
      </c>
      <c r="T78" s="31" t="n">
        <v>-0.05149999999999999</v>
      </c>
      <c r="U78" s="30" t="n">
        <v>201</v>
      </c>
      <c r="V78" s="30" t="n">
        <v>50</v>
      </c>
      <c r="W78" s="30" t="n">
        <v>67</v>
      </c>
      <c r="X78" s="30" t="n">
        <v>0</v>
      </c>
      <c r="Y78" s="30" t="n">
        <v>4.5</v>
      </c>
      <c r="Z78" s="30" t="n">
        <v>0</v>
      </c>
      <c r="AA78" s="24" t="n">
        <v>19</v>
      </c>
      <c r="AB78" s="24" t="n">
        <v>2</v>
      </c>
    </row>
    <row r="79">
      <c r="A79" s="24" t="inlineStr">
        <is>
          <t>League One</t>
        </is>
      </c>
      <c r="B79" s="24" t="inlineStr">
        <is>
          <t>Peterborough</t>
        </is>
      </c>
      <c r="C79" s="24" t="n">
        <v>11</v>
      </c>
      <c r="D79" s="24" t="n">
        <v>3</v>
      </c>
      <c r="E79" s="24" t="n">
        <v>9</v>
      </c>
      <c r="F79" s="24" t="n">
        <v>4</v>
      </c>
      <c r="G79" s="30" t="n">
        <v>-4.267009755001705</v>
      </c>
      <c r="H79" s="30" t="n">
        <v>0.6458992479762031</v>
      </c>
      <c r="I79" s="30" t="n">
        <v>1.356531414002095</v>
      </c>
      <c r="J79" s="30" t="n">
        <v>0.2104280574240356</v>
      </c>
      <c r="K79" s="30" t="n">
        <v>-5.623541169003801</v>
      </c>
      <c r="L79" s="30" t="n">
        <v>0.4354711905521675</v>
      </c>
      <c r="M79" s="36" t="n">
        <v>-0.08800535121484429</v>
      </c>
      <c r="N79" s="36" t="n">
        <v>-0.001623411733225097</v>
      </c>
      <c r="O79" s="31" t="n">
        <v>0.0005</v>
      </c>
      <c r="P79" s="31" t="n">
        <v>0.0002</v>
      </c>
      <c r="Q79" s="31" t="n">
        <v>0.006625</v>
      </c>
      <c r="R79" s="31" t="n">
        <v>-0.00335</v>
      </c>
      <c r="S79" s="31" t="n">
        <v>0.316</v>
      </c>
      <c r="T79" s="31" t="n">
        <v>-0.05599999999999999</v>
      </c>
      <c r="U79" s="30" t="n">
        <v>201</v>
      </c>
      <c r="V79" s="30" t="n">
        <v>0</v>
      </c>
      <c r="W79" s="30" t="n">
        <v>41</v>
      </c>
      <c r="X79" s="30" t="n">
        <v>-26</v>
      </c>
      <c r="Y79" s="30" t="n">
        <v>2.75</v>
      </c>
      <c r="Z79" s="30" t="n">
        <v>0.5499999999999998</v>
      </c>
      <c r="AA79" s="24" t="n">
        <v>21</v>
      </c>
      <c r="AB79" s="24" t="n">
        <v>2</v>
      </c>
    </row>
    <row r="80">
      <c r="A80" s="24" t="inlineStr">
        <is>
          <t>Championship</t>
        </is>
      </c>
      <c r="B80" s="24" t="inlineStr">
        <is>
          <t>Wrexham</t>
        </is>
      </c>
      <c r="C80" s="24" t="n">
        <v>11</v>
      </c>
      <c r="D80" s="24" t="n">
        <v>3</v>
      </c>
      <c r="E80" s="24" t="n">
        <v>14</v>
      </c>
      <c r="F80" s="24" t="n">
        <v>4</v>
      </c>
      <c r="G80" s="30" t="n">
        <v>-1.482363463677082</v>
      </c>
      <c r="H80" s="30" t="n">
        <v>-0.6217144370776246</v>
      </c>
      <c r="I80" s="30" t="n">
        <v>0.8809585722223083</v>
      </c>
      <c r="J80" s="30" t="n">
        <v>0.2968588941065278</v>
      </c>
      <c r="K80" s="30" t="n">
        <v>-2.36332203589939</v>
      </c>
      <c r="L80" s="30" t="n">
        <v>-0.9185733311841522</v>
      </c>
      <c r="M80" s="36" t="n">
        <v>0.08383303204751957</v>
      </c>
      <c r="N80" s="36" t="n">
        <v>0.005238420216399267</v>
      </c>
      <c r="O80" s="31" t="n">
        <v>0.0041</v>
      </c>
      <c r="P80" s="31" t="n">
        <v>-0.004599999999999999</v>
      </c>
      <c r="Q80" s="31" t="n">
        <v>0.070025</v>
      </c>
      <c r="R80" s="31" t="n">
        <v>-0.0232</v>
      </c>
      <c r="S80" s="31" t="n">
        <v>0.0198</v>
      </c>
      <c r="T80" s="31" t="n">
        <v>-0.005899999999999999</v>
      </c>
      <c r="U80" s="30" t="n">
        <v>81</v>
      </c>
      <c r="V80" s="30" t="n">
        <v>47</v>
      </c>
      <c r="W80" s="30" t="n">
        <v>11</v>
      </c>
      <c r="X80" s="30" t="n">
        <v>3.5</v>
      </c>
      <c r="Y80" s="30" t="n">
        <v>34</v>
      </c>
      <c r="Z80" s="30" t="n">
        <v>0</v>
      </c>
      <c r="AA80" s="24" t="n">
        <v>14</v>
      </c>
      <c r="AB80" s="24" t="n">
        <v>0</v>
      </c>
    </row>
    <row r="81">
      <c r="A81" s="24" t="inlineStr">
        <is>
          <t>Premier League</t>
        </is>
      </c>
      <c r="B81" s="24" t="inlineStr">
        <is>
          <t>Fulham</t>
        </is>
      </c>
      <c r="C81" s="24" t="n">
        <v>7</v>
      </c>
      <c r="D81" s="24" t="n">
        <v>2</v>
      </c>
      <c r="E81" s="24" t="n">
        <v>5</v>
      </c>
      <c r="F81" s="24" t="n">
        <v>3</v>
      </c>
      <c r="G81" s="30" t="n">
        <v>-3.809680546349716</v>
      </c>
      <c r="H81" s="30" t="n">
        <v>-0.6055497335063427</v>
      </c>
      <c r="I81" s="30" t="n">
        <v>1.93264946346074</v>
      </c>
      <c r="J81" s="30" t="n">
        <v>0.3403920140445091</v>
      </c>
      <c r="K81" s="30" t="n">
        <v>-5.742330009810455</v>
      </c>
      <c r="L81" s="30" t="n">
        <v>-0.9459417475508518</v>
      </c>
      <c r="M81" s="36" t="n">
        <v>-0.1809241898391454</v>
      </c>
      <c r="N81" s="36" t="n">
        <v>0.00169491638380187</v>
      </c>
      <c r="O81" s="31" t="n">
        <v>0</v>
      </c>
      <c r="P81" s="31" t="n">
        <v>0</v>
      </c>
      <c r="Q81" s="31" t="n"/>
      <c r="R81" s="31" t="n"/>
      <c r="S81" s="31" t="n">
        <v>0.2345</v>
      </c>
      <c r="T81" s="31" t="n">
        <v>0.009199999999999986</v>
      </c>
      <c r="U81" s="30" t="n">
        <v>1501</v>
      </c>
      <c r="V81" s="30" t="n">
        <v>0</v>
      </c>
      <c r="W81" s="30" t="n"/>
      <c r="X81" s="30" t="n"/>
      <c r="Y81" s="30" t="n">
        <v>4.3333</v>
      </c>
      <c r="Z81" s="30" t="n">
        <v>0.3333000000000004</v>
      </c>
      <c r="AA81" s="24" t="n">
        <v>18</v>
      </c>
      <c r="AB81" s="24" t="n">
        <v>1</v>
      </c>
    </row>
    <row r="82">
      <c r="A82" s="24" t="inlineStr">
        <is>
          <t>Premier League</t>
        </is>
      </c>
      <c r="B82" s="24" t="inlineStr">
        <is>
          <t>Crystal Palace</t>
        </is>
      </c>
      <c r="C82" s="24" t="n">
        <v>7</v>
      </c>
      <c r="D82" s="24" t="n">
        <v>2</v>
      </c>
      <c r="E82" s="24" t="n">
        <v>7</v>
      </c>
      <c r="F82" s="24" t="n">
        <v>3</v>
      </c>
      <c r="G82" s="30" t="n">
        <v>-1.616565491965041</v>
      </c>
      <c r="H82" s="30" t="n">
        <v>0.5381546174286465</v>
      </c>
      <c r="I82" s="30" t="n">
        <v>-2.923626751128331</v>
      </c>
      <c r="J82" s="30" t="n">
        <v>-0.8793855914373854</v>
      </c>
      <c r="K82" s="30" t="n">
        <v>1.30706125916329</v>
      </c>
      <c r="L82" s="30" t="n">
        <v>1.417540208866032</v>
      </c>
      <c r="M82" s="36" t="n">
        <v>-0.2404633922627136</v>
      </c>
      <c r="N82" s="36" t="n">
        <v>-0.01327238583022966</v>
      </c>
      <c r="O82" s="31" t="n">
        <v>0</v>
      </c>
      <c r="P82" s="31" t="n">
        <v>0</v>
      </c>
      <c r="Q82" s="31" t="n"/>
      <c r="R82" s="31" t="n"/>
      <c r="S82" s="31" t="n">
        <v>0.2025</v>
      </c>
      <c r="T82" s="31" t="n">
        <v>-0.01949999999999999</v>
      </c>
      <c r="U82" s="30" t="n">
        <v>2501</v>
      </c>
      <c r="V82" s="30" t="n">
        <v>500</v>
      </c>
      <c r="W82" s="30" t="n"/>
      <c r="X82" s="30" t="n"/>
      <c r="Y82" s="30" t="n">
        <v>3.75</v>
      </c>
      <c r="Z82" s="30" t="n">
        <v>0.25</v>
      </c>
      <c r="AA82" s="24" t="n">
        <v>14</v>
      </c>
      <c r="AB82" s="24" t="n">
        <v>1</v>
      </c>
    </row>
    <row r="83">
      <c r="A83" s="24" t="inlineStr">
        <is>
          <t>Premier League</t>
        </is>
      </c>
      <c r="B83" s="24" t="inlineStr">
        <is>
          <t>Bournemouth</t>
        </is>
      </c>
      <c r="C83" s="24" t="n">
        <v>7</v>
      </c>
      <c r="D83" s="24" t="n">
        <v>2</v>
      </c>
      <c r="E83" s="24" t="n">
        <v>6</v>
      </c>
      <c r="F83" s="24" t="n">
        <v>3</v>
      </c>
      <c r="G83" s="30" t="n">
        <v>-2.222663531670507</v>
      </c>
      <c r="H83" s="30" t="n">
        <v>0.5373857103125541</v>
      </c>
      <c r="I83" s="30" t="n">
        <v>3.913613195587446</v>
      </c>
      <c r="J83" s="30" t="n">
        <v>1.709434269993885</v>
      </c>
      <c r="K83" s="30" t="n">
        <v>-6.136276727257954</v>
      </c>
      <c r="L83" s="30" t="n">
        <v>-1.172048559681331</v>
      </c>
      <c r="M83" s="36" t="n">
        <v>-0.02859996421132002</v>
      </c>
      <c r="N83" s="36" t="n">
        <v>0.03079056502310548</v>
      </c>
      <c r="O83" s="31" t="n">
        <v>0</v>
      </c>
      <c r="P83" s="31" t="n">
        <v>0</v>
      </c>
      <c r="Q83" s="31" t="n"/>
      <c r="R83" s="31" t="n"/>
      <c r="S83" s="31" t="n">
        <v>0.0567</v>
      </c>
      <c r="T83" s="31" t="n">
        <v>-0.0292</v>
      </c>
      <c r="U83" s="30" t="n">
        <v>501</v>
      </c>
      <c r="V83" s="30" t="n">
        <v>0</v>
      </c>
      <c r="W83" s="30" t="n"/>
      <c r="X83" s="30" t="n"/>
      <c r="Y83" s="30" t="n">
        <v>12</v>
      </c>
      <c r="Z83" s="30" t="n">
        <v>-3</v>
      </c>
      <c r="AA83" s="24" t="n">
        <v>15</v>
      </c>
      <c r="AB83" s="24" t="n">
        <v>2</v>
      </c>
    </row>
    <row r="84">
      <c r="A84" s="24" t="inlineStr">
        <is>
          <t>Premier League</t>
        </is>
      </c>
      <c r="B84" s="24" t="inlineStr">
        <is>
          <t>Hull</t>
        </is>
      </c>
      <c r="C84" s="24" t="n">
        <v>7</v>
      </c>
      <c r="D84" s="24" t="n">
        <v>2</v>
      </c>
      <c r="E84" s="24" t="n">
        <v>9</v>
      </c>
      <c r="F84" s="24" t="n">
        <v>1</v>
      </c>
      <c r="G84" s="30" t="n">
        <v>4.574775278404462</v>
      </c>
      <c r="H84" s="30" t="n">
        <v>-0.5338335440282265</v>
      </c>
      <c r="I84" s="30" t="n">
        <v>2.299936750949275</v>
      </c>
      <c r="J84" s="30" t="n">
        <v>-0.2656362350128063</v>
      </c>
      <c r="K84" s="30" t="n">
        <v>2.274838527455187</v>
      </c>
      <c r="L84" s="30" t="n">
        <v>-0.2681973090154202</v>
      </c>
      <c r="M84" s="36" t="n">
        <v>-0.7674547732969546</v>
      </c>
      <c r="N84" s="36" t="n">
        <v>-0.003218148038121371</v>
      </c>
      <c r="O84" s="31" t="n">
        <v>0</v>
      </c>
      <c r="P84" s="31" t="n">
        <v>0</v>
      </c>
      <c r="Q84" s="31" t="n"/>
      <c r="R84" s="31" t="n"/>
      <c r="S84" s="31" t="n">
        <v>0.8306</v>
      </c>
      <c r="T84" s="31" t="n">
        <v>0.02629999999999999</v>
      </c>
      <c r="U84" s="30" t="n">
        <v>2501</v>
      </c>
      <c r="V84" s="30" t="n">
        <v>1750</v>
      </c>
      <c r="W84" s="30" t="n"/>
      <c r="X84" s="30" t="n"/>
      <c r="Y84" s="30" t="n">
        <v>1.6667</v>
      </c>
      <c r="Z84" s="30" t="n">
        <v>-0.06059999999999999</v>
      </c>
      <c r="AA84" s="24" t="n">
        <v>9</v>
      </c>
      <c r="AB84" s="24" t="n">
        <v>-1</v>
      </c>
    </row>
    <row r="85">
      <c r="A85" s="24" t="inlineStr">
        <is>
          <t>League Two</t>
        </is>
      </c>
      <c r="B85" s="24" t="inlineStr">
        <is>
          <t>Cheltenham</t>
        </is>
      </c>
      <c r="C85" s="24" t="n">
        <v>12</v>
      </c>
      <c r="D85" s="24" t="n">
        <v>3</v>
      </c>
      <c r="E85" s="24" t="n">
        <v>18</v>
      </c>
      <c r="F85" s="24" t="n">
        <v>3</v>
      </c>
      <c r="G85" s="30" t="n">
        <v>4.172889677932274</v>
      </c>
      <c r="H85" s="30" t="n">
        <v>-0.4818229024196903</v>
      </c>
      <c r="I85" s="30" t="n">
        <v>-2.300405498889061</v>
      </c>
      <c r="J85" s="30" t="n">
        <v>-1.984998374206876</v>
      </c>
      <c r="K85" s="30" t="n">
        <v>6.473295176821335</v>
      </c>
      <c r="L85" s="30" t="n">
        <v>1.503175471787186</v>
      </c>
      <c r="M85" s="36" t="n">
        <v>-0.2017608231834125</v>
      </c>
      <c r="N85" s="36" t="n">
        <v>-0.005800405538098824</v>
      </c>
      <c r="O85" s="31" t="n">
        <v>0.0029</v>
      </c>
      <c r="P85" s="31" t="n">
        <v>-0.0018</v>
      </c>
      <c r="Q85" s="31" t="n">
        <v>0.041725</v>
      </c>
      <c r="R85" s="31" t="n">
        <v>-0.0088499999999999</v>
      </c>
      <c r="S85" s="31" t="n">
        <v>0.0983</v>
      </c>
      <c r="T85" s="31" t="n">
        <v>0.0131</v>
      </c>
      <c r="U85" s="30" t="n">
        <v>67</v>
      </c>
      <c r="V85" s="30" t="n">
        <v>0</v>
      </c>
      <c r="W85" s="30" t="n">
        <v>15</v>
      </c>
      <c r="X85" s="30" t="n">
        <v>2</v>
      </c>
      <c r="Y85" s="30" t="n">
        <v>15</v>
      </c>
      <c r="Z85" s="30" t="n">
        <v>0</v>
      </c>
      <c r="AA85" s="24" t="n">
        <v>5</v>
      </c>
      <c r="AB85" s="24" t="n">
        <v>-1</v>
      </c>
    </row>
    <row r="86">
      <c r="A86" s="24" t="inlineStr">
        <is>
          <t>Premier League</t>
        </is>
      </c>
      <c r="B86" s="24" t="inlineStr">
        <is>
          <t>Leeds</t>
        </is>
      </c>
      <c r="C86" s="24" t="n">
        <v>7</v>
      </c>
      <c r="D86" s="24" t="n">
        <v>2</v>
      </c>
      <c r="E86" s="24" t="n">
        <v>10</v>
      </c>
      <c r="F86" s="24" t="n">
        <v>1</v>
      </c>
      <c r="G86" s="30" t="n">
        <v>2.029545550874445</v>
      </c>
      <c r="H86" s="30" t="n">
        <v>-0.4303667810925504</v>
      </c>
      <c r="I86" s="30" t="n">
        <v>1.37967156188799</v>
      </c>
      <c r="J86" s="30" t="n">
        <v>0.7456542713596219</v>
      </c>
      <c r="K86" s="30" t="n">
        <v>0.6498739889864549</v>
      </c>
      <c r="L86" s="30" t="n">
        <v>-1.176021052452172</v>
      </c>
      <c r="M86" s="36" t="n">
        <v>-0.1554857753675609</v>
      </c>
      <c r="N86" s="36" t="n">
        <v>0.009980655895032775</v>
      </c>
      <c r="O86" s="31" t="n">
        <v>0.0001</v>
      </c>
      <c r="P86" s="31" t="n">
        <v>0</v>
      </c>
      <c r="Q86" s="31" t="n"/>
      <c r="R86" s="31" t="n"/>
      <c r="S86" s="31" t="n">
        <v>0.0515</v>
      </c>
      <c r="T86" s="31" t="n">
        <v>-0.005700000000000004</v>
      </c>
      <c r="U86" s="30" t="n">
        <v>251</v>
      </c>
      <c r="V86" s="30" t="n">
        <v>0</v>
      </c>
      <c r="W86" s="30" t="n"/>
      <c r="X86" s="30" t="n"/>
      <c r="Y86" s="30" t="n">
        <v>21</v>
      </c>
      <c r="Z86" s="30" t="n">
        <v>4</v>
      </c>
      <c r="AA86" s="24" t="n">
        <v>7</v>
      </c>
      <c r="AB86" s="24" t="n">
        <v>-2</v>
      </c>
    </row>
    <row r="87">
      <c r="A87" s="24" t="inlineStr">
        <is>
          <t>League One</t>
        </is>
      </c>
      <c r="B87" s="24" t="inlineStr">
        <is>
          <t>Leyton Orient</t>
        </is>
      </c>
      <c r="C87" s="24" t="n">
        <v>11</v>
      </c>
      <c r="D87" s="24" t="n">
        <v>3</v>
      </c>
      <c r="E87" s="24" t="n">
        <v>14</v>
      </c>
      <c r="F87" s="24" t="n">
        <v>4</v>
      </c>
      <c r="G87" s="30" t="n">
        <v>0.1083418684819222</v>
      </c>
      <c r="H87" s="30" t="n">
        <v>0.4269842448529069</v>
      </c>
      <c r="I87" s="30" t="n">
        <v>-4.608692876109856</v>
      </c>
      <c r="J87" s="30" t="n">
        <v>-1.145541969247868</v>
      </c>
      <c r="K87" s="30" t="n">
        <v>4.717034744591778</v>
      </c>
      <c r="L87" s="30" t="n">
        <v>1.572526214100775</v>
      </c>
      <c r="M87" s="36" t="n">
        <v>-0.1532451757190947</v>
      </c>
      <c r="N87" s="36" t="n">
        <v>0.002335609589293214</v>
      </c>
      <c r="O87" s="31" t="n">
        <v>0.0007</v>
      </c>
      <c r="P87" s="31" t="n">
        <v>-0.0009000000000000001</v>
      </c>
      <c r="Q87" s="31" t="n">
        <v>0.010725</v>
      </c>
      <c r="R87" s="31" t="n">
        <v>-0.0025</v>
      </c>
      <c r="S87" s="31" t="n">
        <v>0.2352</v>
      </c>
      <c r="T87" s="31" t="n">
        <v>-0.0542</v>
      </c>
      <c r="U87" s="30" t="n">
        <v>101</v>
      </c>
      <c r="V87" s="30" t="n">
        <v>50</v>
      </c>
      <c r="W87" s="30" t="n">
        <v>29</v>
      </c>
      <c r="X87" s="30" t="n">
        <v>10</v>
      </c>
      <c r="Y87" s="30" t="n">
        <v>4.3333</v>
      </c>
      <c r="Z87" s="30" t="n">
        <v>-0.1666999999999996</v>
      </c>
      <c r="AA87" s="24" t="n">
        <v>12</v>
      </c>
      <c r="AB87" s="24" t="n">
        <v>-1</v>
      </c>
    </row>
    <row r="88">
      <c r="A88" s="24" t="inlineStr">
        <is>
          <t>League One</t>
        </is>
      </c>
      <c r="B88" s="24" t="inlineStr">
        <is>
          <t>Wycombe</t>
        </is>
      </c>
      <c r="C88" s="24" t="n">
        <v>11</v>
      </c>
      <c r="D88" s="24" t="n">
        <v>3</v>
      </c>
      <c r="E88" s="24" t="n">
        <v>14</v>
      </c>
      <c r="F88" s="24" t="n">
        <v>4</v>
      </c>
      <c r="G88" s="30" t="n">
        <v>-1.221541998549496</v>
      </c>
      <c r="H88" s="30" t="n">
        <v>-0.405905299458647</v>
      </c>
      <c r="I88" s="30" t="n">
        <v>0.5893721293958425</v>
      </c>
      <c r="J88" s="30" t="n">
        <v>0.3762620788051461</v>
      </c>
      <c r="K88" s="30" t="n">
        <v>-1.810914127945338</v>
      </c>
      <c r="L88" s="30" t="n">
        <v>-0.782167378263793</v>
      </c>
      <c r="M88" s="36" t="n">
        <v>0.04685411996175431</v>
      </c>
      <c r="N88" s="36" t="n">
        <v>0.002540894845412013</v>
      </c>
      <c r="O88" s="31" t="n">
        <v>0.007900000000000001</v>
      </c>
      <c r="P88" s="31" t="n">
        <v>-0.006699999999999999</v>
      </c>
      <c r="Q88" s="31" t="n">
        <v>0.059</v>
      </c>
      <c r="R88" s="31" t="n">
        <v>-0.0252</v>
      </c>
      <c r="S88" s="31" t="n">
        <v>0.0544</v>
      </c>
      <c r="T88" s="31" t="n">
        <v>-0.007800000000000001</v>
      </c>
      <c r="U88" s="30" t="n">
        <v>51</v>
      </c>
      <c r="V88" s="30" t="n">
        <v>17</v>
      </c>
      <c r="W88" s="30" t="n">
        <v>15</v>
      </c>
      <c r="X88" s="30" t="n">
        <v>4</v>
      </c>
      <c r="Y88" s="30" t="n">
        <v>8.5</v>
      </c>
      <c r="Z88" s="30" t="n">
        <v>-1.5</v>
      </c>
      <c r="AA88" s="24" t="n">
        <v>15</v>
      </c>
      <c r="AB88" s="24" t="n">
        <v>-3</v>
      </c>
    </row>
    <row r="89">
      <c r="A89" s="24" t="inlineStr">
        <is>
          <t>League One</t>
        </is>
      </c>
      <c r="B89" s="24" t="inlineStr">
        <is>
          <t>Bradford</t>
        </is>
      </c>
      <c r="C89" s="24" t="n">
        <v>11</v>
      </c>
      <c r="D89" s="24" t="n">
        <v>3</v>
      </c>
      <c r="E89" s="24" t="n">
        <v>21</v>
      </c>
      <c r="F89" s="24" t="n">
        <v>5</v>
      </c>
      <c r="G89" s="30" t="n">
        <v>5.279608856700907</v>
      </c>
      <c r="H89" s="30" t="n">
        <v>0.2287239841864608</v>
      </c>
      <c r="I89" s="30" t="n">
        <v>0.5541130703702173</v>
      </c>
      <c r="J89" s="30" t="n">
        <v>1.018971538806428</v>
      </c>
      <c r="K89" s="30" t="n">
        <v>4.72549578633069</v>
      </c>
      <c r="L89" s="30" t="n">
        <v>-0.7902475546199668</v>
      </c>
      <c r="M89" s="36" t="n">
        <v>0.08458892501422199</v>
      </c>
      <c r="N89" s="36" t="n">
        <v>0.01255394333427789</v>
      </c>
      <c r="O89" s="31" t="n">
        <v>0.0578</v>
      </c>
      <c r="P89" s="31" t="n">
        <v>-0.0075</v>
      </c>
      <c r="Q89" s="31" t="n">
        <v>0.226575</v>
      </c>
      <c r="R89" s="31" t="n">
        <v>-0.01619999999999999</v>
      </c>
      <c r="S89" s="31" t="n">
        <v>0.0038</v>
      </c>
      <c r="T89" s="31" t="n">
        <v>-0.006400000000000001</v>
      </c>
      <c r="U89" s="30" t="n">
        <v>10</v>
      </c>
      <c r="V89" s="30" t="n">
        <v>3</v>
      </c>
      <c r="W89" s="30" t="n">
        <v>3.25</v>
      </c>
      <c r="X89" s="30" t="n">
        <v>0.625</v>
      </c>
      <c r="Y89" s="30" t="n">
        <v>51</v>
      </c>
      <c r="Z89" s="30" t="n">
        <v>0</v>
      </c>
      <c r="AA89" s="24" t="n">
        <v>3</v>
      </c>
      <c r="AB89" s="24" t="n">
        <v>-1</v>
      </c>
    </row>
    <row r="90">
      <c r="A90" s="24" t="inlineStr">
        <is>
          <t>League Two</t>
        </is>
      </c>
      <c r="B90" s="24" t="inlineStr">
        <is>
          <t>Northampton</t>
        </is>
      </c>
      <c r="C90" s="24" t="n">
        <v>10</v>
      </c>
      <c r="D90" s="24" t="n">
        <v>3</v>
      </c>
      <c r="E90" s="24" t="n">
        <v>10</v>
      </c>
      <c r="F90" s="24" t="n">
        <v>4</v>
      </c>
      <c r="G90" s="30" t="n">
        <v>-3.877651288458793</v>
      </c>
      <c r="H90" s="30" t="n">
        <v>0.1864615203800035</v>
      </c>
      <c r="I90" s="30" t="n">
        <v>-3.927177535003791</v>
      </c>
      <c r="J90" s="30" t="n">
        <v>-1.524583968142771</v>
      </c>
      <c r="K90" s="30" t="n">
        <v>0.04952624654499793</v>
      </c>
      <c r="L90" s="30" t="n">
        <v>1.711045488522775</v>
      </c>
      <c r="M90" s="36" t="n">
        <v>-0.03045168902660974</v>
      </c>
      <c r="N90" s="36" t="n">
        <v>0.001898851788358462</v>
      </c>
      <c r="O90" s="31" t="n">
        <v>0.0031</v>
      </c>
      <c r="P90" s="31" t="n">
        <v>0.0002999999999999999</v>
      </c>
      <c r="Q90" s="31" t="n">
        <v>0.042675</v>
      </c>
      <c r="R90" s="31" t="n">
        <v>0.003950000000000002</v>
      </c>
      <c r="S90" s="31" t="n">
        <v>0.1172</v>
      </c>
      <c r="T90" s="31" t="n">
        <v>-0.006699999999999998</v>
      </c>
      <c r="U90" s="30" t="n">
        <v>67</v>
      </c>
      <c r="V90" s="30" t="n">
        <v>16</v>
      </c>
      <c r="W90" s="30" t="n">
        <v>15</v>
      </c>
      <c r="X90" s="30" t="n">
        <v>2</v>
      </c>
      <c r="Y90" s="30" t="n">
        <v>9</v>
      </c>
      <c r="Z90" s="30" t="n">
        <v>-2</v>
      </c>
      <c r="AA90" s="24" t="n">
        <v>23</v>
      </c>
      <c r="AB90" s="24" t="n">
        <v>-1</v>
      </c>
    </row>
    <row r="91">
      <c r="A91" s="24" t="inlineStr">
        <is>
          <t>Premier League</t>
        </is>
      </c>
      <c r="B91" s="24" t="inlineStr">
        <is>
          <t>Liverpool</t>
        </is>
      </c>
      <c r="C91" s="24" t="n">
        <v>7</v>
      </c>
      <c r="D91" s="24" t="n">
        <v>2</v>
      </c>
      <c r="E91" s="24" t="n">
        <v>12</v>
      </c>
      <c r="F91" s="24" t="n">
        <v>3</v>
      </c>
      <c r="G91" s="30" t="n">
        <v>-1.110771750476609</v>
      </c>
      <c r="H91" s="30" t="n">
        <v>-0.1701038206884266</v>
      </c>
      <c r="I91" s="30" t="n">
        <v>-2.236999087152332</v>
      </c>
      <c r="J91" s="30" t="n">
        <v>-0.352546012009876</v>
      </c>
      <c r="K91" s="30" t="n">
        <v>1.126227336675724</v>
      </c>
      <c r="L91" s="30" t="n">
        <v>0.1824421913214495</v>
      </c>
      <c r="M91" s="36" t="n">
        <v>0.4640497050836856</v>
      </c>
      <c r="N91" s="36" t="n">
        <v>-0.003259503516504891</v>
      </c>
      <c r="O91" s="31" t="n">
        <v>0.034</v>
      </c>
      <c r="P91" s="31" t="n">
        <v>-0.0272</v>
      </c>
      <c r="Q91" s="31" t="n"/>
      <c r="R91" s="31" t="n"/>
      <c r="S91" s="31" t="n">
        <v>0.0002</v>
      </c>
      <c r="T91" s="31" t="n">
        <v>0.0001</v>
      </c>
      <c r="U91" s="30" t="n">
        <v>21</v>
      </c>
      <c r="V91" s="30" t="n">
        <v>10</v>
      </c>
      <c r="W91" s="30" t="n"/>
      <c r="X91" s="30" t="n"/>
      <c r="Y91" s="30" t="n">
        <v>501</v>
      </c>
      <c r="Z91" s="30" t="n">
        <v>250</v>
      </c>
      <c r="AA91" s="24" t="n">
        <v>5</v>
      </c>
      <c r="AB91" s="24" t="n">
        <v>1</v>
      </c>
    </row>
    <row r="92">
      <c r="A92" s="24" t="inlineStr">
        <is>
          <t>League Two</t>
        </is>
      </c>
      <c r="B92" s="24" t="inlineStr">
        <is>
          <t>Tranmere</t>
        </is>
      </c>
      <c r="C92" s="24" t="n">
        <v>12</v>
      </c>
      <c r="D92" s="24" t="n">
        <v>3</v>
      </c>
      <c r="E92" s="24" t="n">
        <v>15</v>
      </c>
      <c r="F92" s="24" t="n">
        <v>4</v>
      </c>
      <c r="G92" s="30" t="n">
        <v>-0.1159739311881758</v>
      </c>
      <c r="H92" s="30" t="n">
        <v>0.1621221069023128</v>
      </c>
      <c r="I92" s="30" t="n">
        <v>-2.474621901778006</v>
      </c>
      <c r="J92" s="30" t="n">
        <v>-0.7967861488182706</v>
      </c>
      <c r="K92" s="30" t="n">
        <v>2.35864797058983</v>
      </c>
      <c r="L92" s="30" t="n">
        <v>0.9589082557205835</v>
      </c>
      <c r="M92" s="36" t="n">
        <v>-0.1322801620329492</v>
      </c>
      <c r="N92" s="36" t="n">
        <v>0.002158907044151559</v>
      </c>
      <c r="O92" s="31" t="n">
        <v>0.0016</v>
      </c>
      <c r="P92" s="31" t="n">
        <v>-0.0009</v>
      </c>
      <c r="Q92" s="31" t="n">
        <v>0.034025</v>
      </c>
      <c r="R92" s="31" t="n">
        <v>0.001349999999999997</v>
      </c>
      <c r="S92" s="31" t="n">
        <v>0.121</v>
      </c>
      <c r="T92" s="31" t="n">
        <v>-0.004599999999999993</v>
      </c>
      <c r="U92" s="30" t="n">
        <v>101</v>
      </c>
      <c r="V92" s="30" t="n">
        <v>20</v>
      </c>
      <c r="W92" s="30" t="n">
        <v>21</v>
      </c>
      <c r="X92" s="30" t="n">
        <v>0</v>
      </c>
      <c r="Y92" s="30" t="n">
        <v>9</v>
      </c>
      <c r="Z92" s="30" t="n">
        <v>0</v>
      </c>
      <c r="AA92" s="24" t="n">
        <v>13</v>
      </c>
      <c r="AB92" s="24" t="n">
        <v>-1</v>
      </c>
    </row>
    <row r="93">
      <c r="A93" s="24" t="inlineStr">
        <is>
          <t>League Two</t>
        </is>
      </c>
      <c r="B93" s="24" t="inlineStr">
        <is>
          <t>Swindon</t>
        </is>
      </c>
      <c r="C93" s="24" t="n">
        <v>12</v>
      </c>
      <c r="D93" s="24" t="n">
        <v>3</v>
      </c>
      <c r="E93" s="24" t="n">
        <v>15</v>
      </c>
      <c r="F93" s="24" t="n">
        <v>4</v>
      </c>
      <c r="G93" s="30" t="n">
        <v>-1.323197339044022</v>
      </c>
      <c r="H93" s="30" t="n">
        <v>-0.1613506928453017</v>
      </c>
      <c r="I93" s="30" t="n">
        <v>-6.155915408344828</v>
      </c>
      <c r="J93" s="30" t="n">
        <v>-2.147219570564138</v>
      </c>
      <c r="K93" s="30" t="n">
        <v>4.832718069300807</v>
      </c>
      <c r="L93" s="30" t="n">
        <v>1.985868877718836</v>
      </c>
      <c r="M93" s="36" t="n">
        <v>-0.04670705319676269</v>
      </c>
      <c r="N93" s="36" t="n">
        <v>-0.01207613349203609</v>
      </c>
      <c r="O93" s="31" t="n">
        <v>0.0034</v>
      </c>
      <c r="P93" s="31" t="n">
        <v>-0.0051</v>
      </c>
      <c r="Q93" s="31" t="n">
        <v>0.067575</v>
      </c>
      <c r="R93" s="31" t="n">
        <v>-0.007599999999999899</v>
      </c>
      <c r="S93" s="31" t="n">
        <v>0.0566</v>
      </c>
      <c r="T93" s="31" t="n">
        <v>-0.002200000000000001</v>
      </c>
      <c r="U93" s="30" t="n">
        <v>101</v>
      </c>
      <c r="V93" s="30" t="n">
        <v>20</v>
      </c>
      <c r="W93" s="30" t="n">
        <v>21</v>
      </c>
      <c r="X93" s="30" t="n">
        <v>4</v>
      </c>
      <c r="Y93" s="30" t="n">
        <v>8.5</v>
      </c>
      <c r="Z93" s="30" t="n">
        <v>-0.5</v>
      </c>
      <c r="AA93" s="24" t="n">
        <v>15</v>
      </c>
      <c r="AB93" s="24" t="n">
        <v>-2</v>
      </c>
    </row>
    <row r="94">
      <c r="A94" s="24" t="inlineStr">
        <is>
          <t>League One</t>
        </is>
      </c>
      <c r="B94" s="24" t="inlineStr">
        <is>
          <t>Leicester</t>
        </is>
      </c>
      <c r="C94" s="24" t="n">
        <v>10</v>
      </c>
      <c r="D94" s="24" t="n">
        <v>3</v>
      </c>
      <c r="E94" s="24" t="n">
        <v>15</v>
      </c>
      <c r="F94" s="24" t="n">
        <v>6</v>
      </c>
      <c r="G94" s="30" t="n">
        <v>-3.048580033259974</v>
      </c>
      <c r="H94" s="30" t="n">
        <v>0.1399483637126853</v>
      </c>
      <c r="I94" s="30" t="n">
        <v>-1.389684978984977</v>
      </c>
      <c r="J94" s="30" t="n">
        <v>1.018085028925867</v>
      </c>
      <c r="K94" s="30" t="n">
        <v>-1.658895054274996</v>
      </c>
      <c r="L94" s="30" t="n">
        <v>-0.8781366652131819</v>
      </c>
      <c r="M94" s="36" t="n">
        <v>0.4217934091781173</v>
      </c>
      <c r="N94" s="36" t="n">
        <v>0.01554209430815851</v>
      </c>
      <c r="O94" s="31" t="n">
        <v>0.2487</v>
      </c>
      <c r="P94" s="31" t="n">
        <v>-0.01630000000000001</v>
      </c>
      <c r="Q94" s="31" t="n">
        <v>0.52785</v>
      </c>
      <c r="R94" s="31" t="n">
        <v>-0.0007249999999999757</v>
      </c>
      <c r="S94" s="31" t="n">
        <v>0.0005999999999999999</v>
      </c>
      <c r="T94" s="31" t="n">
        <v>-0.0012</v>
      </c>
      <c r="U94" s="30" t="n">
        <v>13</v>
      </c>
      <c r="V94" s="30" t="n">
        <v>5.5</v>
      </c>
      <c r="W94" s="30" t="n">
        <v>3.75</v>
      </c>
      <c r="X94" s="30" t="n">
        <v>1</v>
      </c>
      <c r="Y94" s="30" t="n">
        <v>17</v>
      </c>
      <c r="Z94" s="30" t="n">
        <v>-4</v>
      </c>
      <c r="AA94" s="24" t="n">
        <v>10</v>
      </c>
      <c r="AB94" s="24" t="n">
        <v>4</v>
      </c>
    </row>
    <row r="95">
      <c r="A95" s="24" t="inlineStr">
        <is>
          <t>League Two</t>
        </is>
      </c>
      <c r="B95" s="24" t="inlineStr">
        <is>
          <t>Fleetwood</t>
        </is>
      </c>
      <c r="C95" s="24" t="n">
        <v>12</v>
      </c>
      <c r="D95" s="24" t="n">
        <v>3</v>
      </c>
      <c r="E95" s="24" t="n">
        <v>14</v>
      </c>
      <c r="F95" s="24" t="n">
        <v>4</v>
      </c>
      <c r="G95" s="30" t="n">
        <v>-0.9882586917948615</v>
      </c>
      <c r="H95" s="30" t="n">
        <v>-0.04312022954579386</v>
      </c>
      <c r="I95" s="30" t="n">
        <v>-1.922949754351595</v>
      </c>
      <c r="J95" s="30" t="n">
        <v>-0.4236017883731975</v>
      </c>
      <c r="K95" s="30" t="n">
        <v>0.934691062556734</v>
      </c>
      <c r="L95" s="30" t="n">
        <v>0.3804815588274035</v>
      </c>
      <c r="M95" s="36" t="n">
        <v>-0.1179929874938865</v>
      </c>
      <c r="N95" s="36" t="n">
        <v>0.01096476764611432</v>
      </c>
      <c r="O95" s="31" t="n">
        <v>0.0009</v>
      </c>
      <c r="P95" s="31" t="n">
        <v>-0.0013</v>
      </c>
      <c r="Q95" s="31" t="n">
        <v>0.0291</v>
      </c>
      <c r="R95" s="31" t="n">
        <v>-0.0008750000000000008</v>
      </c>
      <c r="S95" s="31" t="n">
        <v>0.1359</v>
      </c>
      <c r="T95" s="31" t="n">
        <v>-0.004900000000000015</v>
      </c>
      <c r="U95" s="30" t="n">
        <v>81</v>
      </c>
      <c r="V95" s="30" t="n">
        <v>0</v>
      </c>
      <c r="W95" s="30" t="n">
        <v>15</v>
      </c>
      <c r="X95" s="30" t="n">
        <v>-2</v>
      </c>
      <c r="Y95" s="30" t="n">
        <v>11</v>
      </c>
      <c r="Z95" s="30" t="n">
        <v>1</v>
      </c>
      <c r="AA95" s="24" t="n">
        <v>18</v>
      </c>
      <c r="AB95" s="24" t="n">
        <v>0</v>
      </c>
    </row>
    <row r="96">
      <c r="A96" s="24" t="inlineStr">
        <is>
          <t>League Two</t>
        </is>
      </c>
      <c r="B96" s="24" t="inlineStr">
        <is>
          <t>Gillingham</t>
        </is>
      </c>
      <c r="C96" s="24" t="n">
        <v>12</v>
      </c>
      <c r="D96" s="24" t="n">
        <v>3</v>
      </c>
      <c r="E96" s="24" t="n">
        <v>17</v>
      </c>
      <c r="F96" s="24" t="n">
        <v>4</v>
      </c>
      <c r="G96" s="30" t="n">
        <v>0.3588132325945637</v>
      </c>
      <c r="H96" s="30" t="n">
        <v>0.007120403689029331</v>
      </c>
      <c r="I96" s="30" t="n">
        <v>-2.758950198370588</v>
      </c>
      <c r="J96" s="30" t="n">
        <v>-1.310193666161816</v>
      </c>
      <c r="K96" s="30" t="n">
        <v>3.117763430965152</v>
      </c>
      <c r="L96" s="30" t="n">
        <v>1.317314069850845</v>
      </c>
      <c r="M96" s="36" t="n">
        <v>-0.001880994907446587</v>
      </c>
      <c r="N96" s="36" t="n">
        <v>0.003029238364164813</v>
      </c>
      <c r="O96" s="31" t="n">
        <v>0.0094</v>
      </c>
      <c r="P96" s="31" t="n">
        <v>-0.0049</v>
      </c>
      <c r="Q96" s="31" t="n">
        <v>0.11785</v>
      </c>
      <c r="R96" s="31" t="n">
        <v>0.0003000000000000086</v>
      </c>
      <c r="S96" s="31" t="n">
        <v>0.0268</v>
      </c>
      <c r="T96" s="31" t="n">
        <v>-0.004599999999999996</v>
      </c>
      <c r="U96" s="30" t="n">
        <v>41</v>
      </c>
      <c r="V96" s="30" t="n">
        <v>-40</v>
      </c>
      <c r="W96" s="30" t="n">
        <v>10</v>
      </c>
      <c r="X96" s="30" t="n">
        <v>-5</v>
      </c>
      <c r="Y96" s="30" t="n">
        <v>21</v>
      </c>
      <c r="Z96" s="30" t="n">
        <v>8</v>
      </c>
      <c r="AA96" s="24" t="n">
        <v>7</v>
      </c>
      <c r="AB96" s="24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16" customWidth="1" min="4" max="4"/>
    <col width="5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6" customWidth="1" min="13" max="13"/>
    <col width="8" customWidth="1" min="14" max="14"/>
    <col width="9" customWidth="1" min="15" max="15"/>
  </cols>
  <sheetData>
    <row r="1">
      <c r="A1" s="5" t="inlineStr">
        <is>
          <t>What-if: type hypothetical scores for a team's next four games</t>
        </is>
      </c>
    </row>
    <row r="2">
      <c r="A2" s="6" t="inlineStr">
        <is>
          <t>Pick a team:</t>
        </is>
      </c>
      <c r="B2" s="22" t="inlineStr">
        <is>
          <t>Arsenal</t>
        </is>
      </c>
      <c r="D2" s="7" t="inlineStr">
        <is>
          <t>Blue cells are yours: enter GF / GA (and optionally xG for / against) for the next four unplayed games. Everything else recalculates.</t>
        </is>
      </c>
    </row>
    <row r="4">
      <c r="A4" s="10" t="inlineStr">
        <is>
          <t>#</t>
        </is>
      </c>
      <c r="B4" s="10" t="inlineStr">
        <is>
          <t>Game</t>
        </is>
      </c>
      <c r="C4" s="10" t="inlineStr">
        <is>
          <t>Kick-off</t>
        </is>
      </c>
      <c r="D4" s="10" t="inlineStr">
        <is>
          <t>Opponent</t>
        </is>
      </c>
      <c r="E4" s="10" t="inlineStr">
        <is>
          <t>H/A</t>
        </is>
      </c>
      <c r="F4" s="10" t="inlineStr">
        <is>
          <t>Mkt P(W)</t>
        </is>
      </c>
      <c r="G4" s="10" t="inlineStr">
        <is>
          <t>Mkt xP</t>
        </is>
      </c>
      <c r="H4" s="10" t="inlineStr">
        <is>
          <t>Now xP</t>
        </is>
      </c>
      <c r="I4" s="10" t="inlineStr">
        <is>
          <t>GF (you)</t>
        </is>
      </c>
      <c r="J4" s="10" t="inlineStr">
        <is>
          <t>GA (you)</t>
        </is>
      </c>
      <c r="K4" s="10" t="inlineStr">
        <is>
          <t>xG for (you)</t>
        </is>
      </c>
      <c r="L4" s="10" t="inlineStr">
        <is>
          <t>xG ag (you)</t>
        </is>
      </c>
      <c r="M4" s="10" t="inlineStr">
        <is>
          <t>Pts</t>
        </is>
      </c>
      <c r="N4" s="10" t="inlineStr">
        <is>
          <t>xG xP</t>
        </is>
      </c>
      <c r="O4" s="10" t="inlineStr">
        <is>
          <t>Pts - Mkt</t>
        </is>
      </c>
    </row>
    <row r="5">
      <c r="A5" s="24" t="n">
        <v>1</v>
      </c>
      <c r="B5" s="24">
        <f>IFERROR(INDEX(TeamGames!$E$2:$E$4073,MATCH(INDEX(NextGames!$B$2:$B$93,MATCH($B$2,NextGames!$A$2:$A$93,0)),TeamGames!$A$2:$A$4073,0)),"")</f>
        <v/>
      </c>
      <c r="C5" s="29">
        <f>IFERROR(INDEX(TeamGames!$G$2:$G$4073,MATCH(INDEX(NextGames!$B$2:$B$93,MATCH($B$2,NextGames!$A$2:$A$93,0)),TeamGames!$A$2:$A$4073,0)),"")</f>
        <v/>
      </c>
      <c r="D5" s="24">
        <f>IFERROR(INDEX(TeamGames!$H$2:$H$4073,MATCH(INDEX(NextGames!$B$2:$B$93,MATCH($B$2,NextGames!$A$2:$A$93,0)),TeamGames!$A$2:$A$4073,0)),"")</f>
        <v/>
      </c>
      <c r="E5" s="24">
        <f>IFERROR(INDEX(TeamGames!$I$2:$I$4073,MATCH(INDEX(NextGames!$B$2:$B$93,MATCH($B$2,NextGames!$A$2:$A$93,0)),TeamGames!$A$2:$A$4073,0)),"")</f>
        <v/>
      </c>
      <c r="F5" s="31">
        <f>IFERROR(INDEX(TeamGames!$P$2:$P$4073,MATCH(INDEX(NextGames!$B$2:$B$93,MATCH($B$2,NextGames!$A$2:$A$93,0)),TeamGames!$A$2:$A$4073,0)),"")</f>
        <v/>
      </c>
      <c r="G5" s="33">
        <f>IFERROR(INDEX(TeamGames!$S$2:$S$4073,MATCH(INDEX(NextGames!$B$2:$B$93,MATCH($B$2,NextGames!$A$2:$A$93,0)),TeamGames!$A$2:$A$4073,0)),"")</f>
        <v/>
      </c>
      <c r="H5" s="33">
        <f>IFERROR(INDEX(TeamGames!$AC$2:$AC$4073,MATCH(INDEX(NextGames!$B$2:$B$93,MATCH($B$2,NextGames!$A$2:$A$93,0)),TeamGames!$A$2:$A$4073,0)),"")</f>
        <v/>
      </c>
      <c r="I5" s="37" t="n"/>
      <c r="J5" s="37" t="n"/>
      <c r="K5" s="37" t="n"/>
      <c r="L5" s="37" t="n"/>
      <c r="M5">
        <f>IF(OR(I5="",J5=""),"",IF(I5&gt;J5,3,IF(I5=J5,1,0)))</f>
        <v/>
      </c>
      <c r="N5" s="38">
        <f>IF(OR(K5="",L5=""),"",3*SUMPRODUCT(POISSON(Helper!$A$2:$A$122,K5,FALSE)*POISSON(Helper!$B$2:$B$122,L5,FALSE)*Helper!$C$2:$C$122)+SUMPRODUCT(POISSON(Helper!$A$2:$A$122,K5,FALSE)*POISSON(Helper!$B$2:$B$122,L5,FALSE)*Helper!$D$2:$D$122))</f>
        <v/>
      </c>
      <c r="O5" s="39">
        <f>IF(M5="","",M5-G5)</f>
        <v/>
      </c>
    </row>
    <row r="6">
      <c r="A6" s="24" t="n">
        <v>2</v>
      </c>
      <c r="B6" s="24">
        <f>IFERROR(INDEX(TeamGames!$E$2:$E$4073,MATCH(INDEX(NextGames!$C$2:$C$93,MATCH($B$2,NextGames!$A$2:$A$93,0)),TeamGames!$A$2:$A$4073,0)),"")</f>
        <v/>
      </c>
      <c r="C6" s="29">
        <f>IFERROR(INDEX(TeamGames!$G$2:$G$4073,MATCH(INDEX(NextGames!$C$2:$C$93,MATCH($B$2,NextGames!$A$2:$A$93,0)),TeamGames!$A$2:$A$4073,0)),"")</f>
        <v/>
      </c>
      <c r="D6" s="24">
        <f>IFERROR(INDEX(TeamGames!$H$2:$H$4073,MATCH(INDEX(NextGames!$C$2:$C$93,MATCH($B$2,NextGames!$A$2:$A$93,0)),TeamGames!$A$2:$A$4073,0)),"")</f>
        <v/>
      </c>
      <c r="E6" s="24">
        <f>IFERROR(INDEX(TeamGames!$I$2:$I$4073,MATCH(INDEX(NextGames!$C$2:$C$93,MATCH($B$2,NextGames!$A$2:$A$93,0)),TeamGames!$A$2:$A$4073,0)),"")</f>
        <v/>
      </c>
      <c r="F6" s="31">
        <f>IFERROR(INDEX(TeamGames!$P$2:$P$4073,MATCH(INDEX(NextGames!$C$2:$C$93,MATCH($B$2,NextGames!$A$2:$A$93,0)),TeamGames!$A$2:$A$4073,0)),"")</f>
        <v/>
      </c>
      <c r="G6" s="33">
        <f>IFERROR(INDEX(TeamGames!$S$2:$S$4073,MATCH(INDEX(NextGames!$C$2:$C$93,MATCH($B$2,NextGames!$A$2:$A$93,0)),TeamGames!$A$2:$A$4073,0)),"")</f>
        <v/>
      </c>
      <c r="H6" s="33">
        <f>IFERROR(INDEX(TeamGames!$AC$2:$AC$4073,MATCH(INDEX(NextGames!$C$2:$C$93,MATCH($B$2,NextGames!$A$2:$A$93,0)),TeamGames!$A$2:$A$4073,0)),"")</f>
        <v/>
      </c>
      <c r="I6" s="37" t="n"/>
      <c r="J6" s="37" t="n"/>
      <c r="K6" s="37" t="n"/>
      <c r="L6" s="37" t="n"/>
      <c r="M6">
        <f>IF(OR(I6="",J6=""),"",IF(I6&gt;J6,3,IF(I6=J6,1,0)))</f>
        <v/>
      </c>
      <c r="N6" s="38">
        <f>IF(OR(K6="",L6=""),"",3*SUMPRODUCT(POISSON(Helper!$A$2:$A$122,K6,FALSE)*POISSON(Helper!$B$2:$B$122,L6,FALSE)*Helper!$C$2:$C$122)+SUMPRODUCT(POISSON(Helper!$A$2:$A$122,K6,FALSE)*POISSON(Helper!$B$2:$B$122,L6,FALSE)*Helper!$D$2:$D$122))</f>
        <v/>
      </c>
      <c r="O6" s="39">
        <f>IF(M6="","",M6-G6)</f>
        <v/>
      </c>
    </row>
    <row r="7">
      <c r="A7" s="24" t="n">
        <v>3</v>
      </c>
      <c r="B7" s="24">
        <f>IFERROR(INDEX(TeamGames!$E$2:$E$4073,MATCH(INDEX(NextGames!$D$2:$D$93,MATCH($B$2,NextGames!$A$2:$A$93,0)),TeamGames!$A$2:$A$4073,0)),"")</f>
        <v/>
      </c>
      <c r="C7" s="29">
        <f>IFERROR(INDEX(TeamGames!$G$2:$G$4073,MATCH(INDEX(NextGames!$D$2:$D$93,MATCH($B$2,NextGames!$A$2:$A$93,0)),TeamGames!$A$2:$A$4073,0)),"")</f>
        <v/>
      </c>
      <c r="D7" s="24">
        <f>IFERROR(INDEX(TeamGames!$H$2:$H$4073,MATCH(INDEX(NextGames!$D$2:$D$93,MATCH($B$2,NextGames!$A$2:$A$93,0)),TeamGames!$A$2:$A$4073,0)),"")</f>
        <v/>
      </c>
      <c r="E7" s="24">
        <f>IFERROR(INDEX(TeamGames!$I$2:$I$4073,MATCH(INDEX(NextGames!$D$2:$D$93,MATCH($B$2,NextGames!$A$2:$A$93,0)),TeamGames!$A$2:$A$4073,0)),"")</f>
        <v/>
      </c>
      <c r="F7" s="31">
        <f>IFERROR(INDEX(TeamGames!$P$2:$P$4073,MATCH(INDEX(NextGames!$D$2:$D$93,MATCH($B$2,NextGames!$A$2:$A$93,0)),TeamGames!$A$2:$A$4073,0)),"")</f>
        <v/>
      </c>
      <c r="G7" s="33">
        <f>IFERROR(INDEX(TeamGames!$S$2:$S$4073,MATCH(INDEX(NextGames!$D$2:$D$93,MATCH($B$2,NextGames!$A$2:$A$93,0)),TeamGames!$A$2:$A$4073,0)),"")</f>
        <v/>
      </c>
      <c r="H7" s="33">
        <f>IFERROR(INDEX(TeamGames!$AC$2:$AC$4073,MATCH(INDEX(NextGames!$D$2:$D$93,MATCH($B$2,NextGames!$A$2:$A$93,0)),TeamGames!$A$2:$A$4073,0)),"")</f>
        <v/>
      </c>
      <c r="I7" s="37" t="n"/>
      <c r="J7" s="37" t="n"/>
      <c r="K7" s="37" t="n"/>
      <c r="L7" s="37" t="n"/>
      <c r="M7">
        <f>IF(OR(I7="",J7=""),"",IF(I7&gt;J7,3,IF(I7=J7,1,0)))</f>
        <v/>
      </c>
      <c r="N7" s="38">
        <f>IF(OR(K7="",L7=""),"",3*SUMPRODUCT(POISSON(Helper!$A$2:$A$122,K7,FALSE)*POISSON(Helper!$B$2:$B$122,L7,FALSE)*Helper!$C$2:$C$122)+SUMPRODUCT(POISSON(Helper!$A$2:$A$122,K7,FALSE)*POISSON(Helper!$B$2:$B$122,L7,FALSE)*Helper!$D$2:$D$122))</f>
        <v/>
      </c>
      <c r="O7" s="39">
        <f>IF(M7="","",M7-G7)</f>
        <v/>
      </c>
    </row>
    <row r="8">
      <c r="A8" s="24" t="n">
        <v>4</v>
      </c>
      <c r="B8" s="24">
        <f>IFERROR(INDEX(TeamGames!$E$2:$E$4073,MATCH(INDEX(NextGames!$E$2:$E$93,MATCH($B$2,NextGames!$A$2:$A$93,0)),TeamGames!$A$2:$A$4073,0)),"")</f>
        <v/>
      </c>
      <c r="C8" s="29">
        <f>IFERROR(INDEX(TeamGames!$G$2:$G$4073,MATCH(INDEX(NextGames!$E$2:$E$93,MATCH($B$2,NextGames!$A$2:$A$93,0)),TeamGames!$A$2:$A$4073,0)),"")</f>
        <v/>
      </c>
      <c r="D8" s="24">
        <f>IFERROR(INDEX(TeamGames!$H$2:$H$4073,MATCH(INDEX(NextGames!$E$2:$E$93,MATCH($B$2,NextGames!$A$2:$A$93,0)),TeamGames!$A$2:$A$4073,0)),"")</f>
        <v/>
      </c>
      <c r="E8" s="24">
        <f>IFERROR(INDEX(TeamGames!$I$2:$I$4073,MATCH(INDEX(NextGames!$E$2:$E$93,MATCH($B$2,NextGames!$A$2:$A$93,0)),TeamGames!$A$2:$A$4073,0)),"")</f>
        <v/>
      </c>
      <c r="F8" s="31">
        <f>IFERROR(INDEX(TeamGames!$P$2:$P$4073,MATCH(INDEX(NextGames!$E$2:$E$93,MATCH($B$2,NextGames!$A$2:$A$93,0)),TeamGames!$A$2:$A$4073,0)),"")</f>
        <v/>
      </c>
      <c r="G8" s="33">
        <f>IFERROR(INDEX(TeamGames!$S$2:$S$4073,MATCH(INDEX(NextGames!$E$2:$E$93,MATCH($B$2,NextGames!$A$2:$A$93,0)),TeamGames!$A$2:$A$4073,0)),"")</f>
        <v/>
      </c>
      <c r="H8" s="33">
        <f>IFERROR(INDEX(TeamGames!$AC$2:$AC$4073,MATCH(INDEX(NextGames!$E$2:$E$93,MATCH($B$2,NextGames!$A$2:$A$93,0)),TeamGames!$A$2:$A$4073,0)),"")</f>
        <v/>
      </c>
      <c r="I8" s="37" t="n"/>
      <c r="J8" s="37" t="n"/>
      <c r="K8" s="37" t="n"/>
      <c r="L8" s="37" t="n"/>
      <c r="M8">
        <f>IF(OR(I8="",J8=""),"",IF(I8&gt;J8,3,IF(I8=J8,1,0)))</f>
        <v/>
      </c>
      <c r="N8" s="38">
        <f>IF(OR(K8="",L8=""),"",3*SUMPRODUCT(POISSON(Helper!$A$2:$A$122,K8,FALSE)*POISSON(Helper!$B$2:$B$122,L8,FALSE)*Helper!$C$2:$C$122)+SUMPRODUCT(POISSON(Helper!$A$2:$A$122,K8,FALSE)*POISSON(Helper!$B$2:$B$122,L8,FALSE)*Helper!$D$2:$D$122))</f>
        <v/>
      </c>
      <c r="O8" s="39">
        <f>IF(M8="","",M8-G8)</f>
        <v/>
      </c>
    </row>
    <row r="10">
      <c r="A10" s="6" t="inlineStr">
        <is>
          <t>Totals</t>
        </is>
      </c>
      <c r="G10" s="38">
        <f>SUM(G5:G8)</f>
        <v/>
      </c>
      <c r="H10" s="38">
        <f>SUM(H5:H8)</f>
        <v/>
      </c>
      <c r="M10">
        <f>SUM(M5:M8)</f>
        <v/>
      </c>
      <c r="N10" s="38">
        <f>SUM(N5:N8)</f>
        <v/>
      </c>
      <c r="O10" s="39">
        <f>IF(COUNT(M5:M8)=0,"",SUM(M5:M8)-SUMPRODUCT((M5:M8&lt;&gt;"")*G5:G8))</f>
        <v/>
      </c>
    </row>
    <row r="12">
      <c r="A12" s="6" t="inlineStr">
        <is>
          <t>Season so far</t>
        </is>
      </c>
      <c r="B12" t="inlineStr">
        <is>
          <t>Pts</t>
        </is>
      </c>
      <c r="C12">
        <f>SUMIFS(TeamGames!$O$2:$O$4073,TeamGames!$D$2:$D$4073,$B$2)</f>
        <v/>
      </c>
      <c r="D12" t="inlineStr">
        <is>
          <t>Mkt xP (played)</t>
        </is>
      </c>
      <c r="E12" s="38">
        <f>SUMIFS(TeamGames!$S$2:$S$4073,TeamGames!$D$2:$D$4073,$B$2,TeamGames!$X$2:$X$4073,1)</f>
        <v/>
      </c>
    </row>
    <row r="13">
      <c r="A13" s="6" t="inlineStr">
        <is>
          <t>After these 4</t>
        </is>
      </c>
      <c r="B13" t="inlineStr">
        <is>
          <t>Pts</t>
        </is>
      </c>
      <c r="C13">
        <f>C12+M10</f>
        <v/>
      </c>
      <c r="D13" t="inlineStr">
        <is>
          <t>Mkt xP</t>
        </is>
      </c>
      <c r="E13" s="38">
        <f>E12+SUMPRODUCT((M5:M8&lt;&gt;"")*G5:G8)</f>
        <v/>
      </c>
      <c r="F13" t="inlineStr">
        <is>
          <t>Pts vs Mkt</t>
        </is>
      </c>
      <c r="G13" s="39">
        <f>C13-E13</f>
        <v/>
      </c>
    </row>
    <row r="15">
      <c r="A15" s="7" t="inlineStr">
        <is>
          <t>Pts needed in the remaining games to hit the season market xP:</t>
        </is>
      </c>
      <c r="H15" s="23">
        <f>IFERROR(INDEX(Ratings!$F$2:$F$93,MATCH($B$2,Ratings!$C$2:$C$93,0))-C13,"")</f>
        <v/>
      </c>
    </row>
  </sheetData>
  <dataValidations count="1">
    <dataValidation sqref="B2" showDropDown="0" showInputMessage="0" showErrorMessage="0" allowBlank="0" type="list">
      <formula1>=Ratings!$C$2:$C$93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Charts follow the team selected on the Team 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5B9BD5"/>
    <outlinePr summaryBelow="1" summaryRight="1"/>
    <pageSetUpPr/>
  </sheetPr>
  <dimension ref="A1:AD106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14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0" customWidth="1" min="9" max="9"/>
    <col width="7" customWidth="1" min="10" max="10"/>
    <col width="11" customWidth="1" min="11" max="11"/>
    <col width="11" customWidth="1" min="12" max="12"/>
    <col width="7" customWidth="1" min="13" max="13"/>
    <col width="9" customWidth="1" min="14" max="14"/>
    <col width="9" customWidth="1" min="15" max="15"/>
    <col width="6" customWidth="1" min="16" max="16"/>
    <col width="7" customWidth="1" min="17" max="17"/>
    <col width="7" customWidth="1" min="18" max="18"/>
    <col width="8" customWidth="1" min="19" max="19"/>
    <col width="9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8" customWidth="1" min="26" max="26"/>
    <col width="8" customWidth="1" min="27" max="27"/>
    <col width="9" customWidth="1" min="28" max="28"/>
    <col width="7" customWidth="1" min="29" max="29"/>
    <col width="7" customWidth="1" min="30" max="30"/>
  </cols>
  <sheetData>
    <row r="1" ht="30" customHeight="1">
      <c r="A1" s="10" t="inlineStr">
        <is>
          <t>key</t>
        </is>
      </c>
      <c r="B1" s="10" t="inlineStr">
        <is>
          <t>div</t>
        </is>
      </c>
      <c r="C1" s="10" t="inlineStr">
        <is>
          <t>League</t>
        </is>
      </c>
      <c r="D1" s="10" t="inlineStr">
        <is>
          <t>Team</t>
        </is>
      </c>
      <c r="E1" s="10" t="inlineStr">
        <is>
          <t>Block</t>
        </is>
      </c>
      <c r="F1" s="10" t="inlineStr">
        <is>
          <t>Games</t>
        </is>
      </c>
      <c r="G1" s="10" t="inlineStr">
        <is>
          <t>First</t>
        </is>
      </c>
      <c r="H1" s="10" t="inlineStr">
        <is>
          <t>Last</t>
        </is>
      </c>
      <c r="I1" s="10" t="inlineStr">
        <is>
          <t>Fixtures (H/A)</t>
        </is>
      </c>
      <c r="J1" s="10" t="inlineStr">
        <is>
          <t>Home games</t>
        </is>
      </c>
      <c r="K1" s="10" t="inlineStr">
        <is>
          <t>Start</t>
        </is>
      </c>
      <c r="L1" s="10" t="inlineStr">
        <is>
          <t>End</t>
        </is>
      </c>
      <c r="M1" s="10" t="inlineStr">
        <is>
          <t>Played</t>
        </is>
      </c>
      <c r="N1" s="10" t="inlineStr">
        <is>
          <t>Mkt xP (block)</t>
        </is>
      </c>
      <c r="O1" s="10" t="inlineStr">
        <is>
          <t>Mkt xP (played)</t>
        </is>
      </c>
      <c r="P1" s="10" t="inlineStr">
        <is>
          <t>Pts</t>
        </is>
      </c>
      <c r="Q1" s="10" t="inlineStr">
        <is>
          <t>xG</t>
        </is>
      </c>
      <c r="R1" s="10" t="inlineStr">
        <is>
          <t>xGA</t>
        </is>
      </c>
      <c r="S1" s="10" t="inlineStr">
        <is>
          <t>xG xP</t>
        </is>
      </c>
      <c r="T1" s="10" t="inlineStr">
        <is>
          <t>Pts - Mkt xP</t>
        </is>
      </c>
      <c r="U1" s="10" t="inlineStr">
        <is>
          <t>xG xP - Mkt xP</t>
        </is>
      </c>
      <c r="V1" s="10" t="inlineStr">
        <is>
          <t>Status</t>
        </is>
      </c>
      <c r="W1" s="10" t="inlineStr">
        <is>
          <t>Mkt xP / game</t>
        </is>
      </c>
      <c r="X1" s="10" t="inlineStr">
        <is>
          <t>Avg opp mkt rank</t>
        </is>
      </c>
      <c r="Y1" s="10" t="inlineStr">
        <is>
          <t>Luck (Pts - xGxP)</t>
        </is>
      </c>
      <c r="Z1" s="10" t="inlineStr">
        <is>
          <t>z (vs mkt)</t>
        </is>
      </c>
      <c r="AA1" s="10" t="inlineStr">
        <is>
          <t>Chance %</t>
        </is>
      </c>
      <c r="AB1" s="10" t="inlineStr">
        <is>
          <t>Now xP (unplayed)</t>
        </is>
      </c>
      <c r="AC1" s="10" t="inlineStr">
        <is>
          <t>Euro wks</t>
        </is>
      </c>
      <c r="AD1" s="10" t="inlineStr">
        <is>
          <t>Games moved</t>
        </is>
      </c>
    </row>
    <row r="2">
      <c r="A2" s="24" t="inlineStr">
        <is>
          <t>Arsenal|1</t>
        </is>
      </c>
      <c r="B2" s="24" t="inlineStr">
        <is>
          <t>E0</t>
        </is>
      </c>
      <c r="C2" s="24" t="inlineStr">
        <is>
          <t>Premier League</t>
        </is>
      </c>
      <c r="D2" s="24" t="inlineStr">
        <is>
          <t>Arsenal</t>
        </is>
      </c>
      <c r="E2" s="24" t="n">
        <v>1</v>
      </c>
      <c r="F2" s="24">
        <f>COUNTIFS(TeamGames!$D$2:$D$4073,$D2,TeamGames!$F$2:$F$4073,$E2)</f>
        <v/>
      </c>
      <c r="G2" s="24" t="n">
        <v>1</v>
      </c>
      <c r="H2" s="24" t="n">
        <v>4</v>
      </c>
      <c r="I2" s="24" t="inlineStr">
        <is>
          <t>Coventry (H) · Aston Villa (A) · Chelsea (H) · Sunderland (A)</t>
        </is>
      </c>
      <c r="J2" s="24" t="n">
        <v>2</v>
      </c>
      <c r="K2" s="40" t="n">
        <v>46255.83333333334</v>
      </c>
      <c r="L2" s="40" t="n">
        <v>46277.83333333334</v>
      </c>
      <c r="M2" s="24">
        <f>SUMIFS(TeamGames!$X$2:$X$4073,TeamGames!$D$2:$D$4073,$D2,TeamGames!$F$2:$F$4073,$E2)</f>
        <v/>
      </c>
      <c r="N2" s="33">
        <f>SUMIFS(TeamGames!$S$2:$S$4073,TeamGames!$D$2:$D$4073,$D2,TeamGames!$F$2:$F$4073,$E2)</f>
        <v/>
      </c>
      <c r="O2" s="33">
        <f>SUMIFS(TeamGames!$S$2:$S$4073,TeamGames!$D$2:$D$4073,$D2,TeamGames!$F$2:$F$4073,$E2,TeamGames!$X$2:$X$4073,1)</f>
        <v/>
      </c>
      <c r="P2" s="24">
        <f>SUMIFS(TeamGames!$O$2:$O$4073,TeamGames!$D$2:$D$4073,$D2,TeamGames!$F$2:$F$4073,$E2)</f>
        <v/>
      </c>
      <c r="Q2" s="33">
        <f>SUMIFS(TeamGames!$T$2:$T$4073,TeamGames!$D$2:$D$4073,$D2,TeamGames!$F$2:$F$4073,$E2)</f>
        <v/>
      </c>
      <c r="R2" s="33">
        <f>SUMIFS(TeamGames!$U$2:$U$4073,TeamGames!$D$2:$D$4073,$D2,TeamGames!$F$2:$F$4073,$E2)</f>
        <v/>
      </c>
      <c r="S2" s="33">
        <f>SUMIFS(TeamGames!$W$2:$W$4073,TeamGames!$D$2:$D$4073,$D2,TeamGames!$F$2:$F$4073,$E2)</f>
        <v/>
      </c>
      <c r="T2" s="30">
        <f>IF(M2=0,"",P2-O2)</f>
        <v/>
      </c>
      <c r="U2" s="30">
        <f>IF(M2=0,"",S2-O2)</f>
        <v/>
      </c>
      <c r="V2" s="24">
        <f>IF(M2=0,"upcoming",IF(M2=F2,"complete","in progress"))</f>
        <v/>
      </c>
      <c r="W2" s="33">
        <f>N2/F2</f>
        <v/>
      </c>
      <c r="X2" s="41">
        <f>AVERAGEIFS(TeamGames!$K$2:$K$4073,TeamGames!$D$2:$D$4073,$D2,TeamGames!$F$2:$F$4073,$E2)</f>
        <v/>
      </c>
      <c r="Y2" s="30">
        <f>IF(M2=0,"",P2-S2)</f>
        <v/>
      </c>
      <c r="Z2" s="30" t="n">
        <v>1.58</v>
      </c>
      <c r="AA2" s="31" t="n">
        <v>0.1142768067686817</v>
      </c>
      <c r="AB2" s="33" t="n"/>
      <c r="AC2" s="24" t="n">
        <v>1</v>
      </c>
      <c r="AD2" s="24" t="n">
        <v>0</v>
      </c>
    </row>
    <row r="3">
      <c r="A3" s="24" t="inlineStr">
        <is>
          <t>Arsenal|2</t>
        </is>
      </c>
      <c r="B3" s="24" t="inlineStr">
        <is>
          <t>E0</t>
        </is>
      </c>
      <c r="C3" s="24" t="inlineStr">
        <is>
          <t>Premier League</t>
        </is>
      </c>
      <c r="D3" s="24" t="inlineStr">
        <is>
          <t>Arsenal</t>
        </is>
      </c>
      <c r="E3" s="24" t="n">
        <v>2</v>
      </c>
      <c r="F3" s="24">
        <f>COUNTIFS(TeamGames!$D$2:$D$4073,$D3,TeamGames!$F$2:$F$4073,$E3)</f>
        <v/>
      </c>
      <c r="G3" s="24" t="n">
        <v>5</v>
      </c>
      <c r="H3" s="24" t="n">
        <v>8</v>
      </c>
      <c r="I3" s="24" t="inlineStr">
        <is>
          <t>Brighton (A) · Leeds (H) · Nott'm Forest (A) · Everton (H)</t>
        </is>
      </c>
      <c r="J3" s="24" t="n">
        <v>2</v>
      </c>
      <c r="K3" s="40" t="n">
        <v>46284.625</v>
      </c>
      <c r="L3" s="40" t="n">
        <v>46319.625</v>
      </c>
      <c r="M3" s="24">
        <f>SUMIFS(TeamGames!$X$2:$X$4073,TeamGames!$D$2:$D$4073,$D3,TeamGames!$F$2:$F$4073,$E3)</f>
        <v/>
      </c>
      <c r="N3" s="33">
        <f>SUMIFS(TeamGames!$S$2:$S$4073,TeamGames!$D$2:$D$4073,$D3,TeamGames!$F$2:$F$4073,$E3)</f>
        <v/>
      </c>
      <c r="O3" s="33">
        <f>SUMIFS(TeamGames!$S$2:$S$4073,TeamGames!$D$2:$D$4073,$D3,TeamGames!$F$2:$F$4073,$E3,TeamGames!$X$2:$X$4073,1)</f>
        <v/>
      </c>
      <c r="P3" s="24">
        <f>SUMIFS(TeamGames!$O$2:$O$4073,TeamGames!$D$2:$D$4073,$D3,TeamGames!$F$2:$F$4073,$E3)</f>
        <v/>
      </c>
      <c r="Q3" s="33">
        <f>SUMIFS(TeamGames!$T$2:$T$4073,TeamGames!$D$2:$D$4073,$D3,TeamGames!$F$2:$F$4073,$E3)</f>
        <v/>
      </c>
      <c r="R3" s="33">
        <f>SUMIFS(TeamGames!$U$2:$U$4073,TeamGames!$D$2:$D$4073,$D3,TeamGames!$F$2:$F$4073,$E3)</f>
        <v/>
      </c>
      <c r="S3" s="33">
        <f>SUMIFS(TeamGames!$W$2:$W$4073,TeamGames!$D$2:$D$4073,$D3,TeamGames!$F$2:$F$4073,$E3)</f>
        <v/>
      </c>
      <c r="T3" s="30">
        <f>IF(M3=0,"",P3-O3)</f>
        <v/>
      </c>
      <c r="U3" s="30">
        <f>IF(M3=0,"",S3-O3)</f>
        <v/>
      </c>
      <c r="V3" s="24">
        <f>IF(M3=0,"upcoming",IF(M3=F3,"complete","in progress"))</f>
        <v/>
      </c>
      <c r="W3" s="33">
        <f>N3/F3</f>
        <v/>
      </c>
      <c r="X3" s="41">
        <f>AVERAGEIFS(TeamGames!$K$2:$K$4073,TeamGames!$D$2:$D$4073,$D3,TeamGames!$F$2:$F$4073,$E3)</f>
        <v/>
      </c>
      <c r="Y3" s="30">
        <f>IF(M3=0,"",P3-S3)</f>
        <v/>
      </c>
      <c r="Z3" s="30" t="n">
        <v>-0.09</v>
      </c>
      <c r="AA3" s="31" t="n">
        <v>0.9268137000685364</v>
      </c>
      <c r="AB3" s="33" t="n">
        <v>2.246964993505755</v>
      </c>
      <c r="AC3" s="24" t="n">
        <v>2</v>
      </c>
      <c r="AD3" s="24" t="n">
        <v>0</v>
      </c>
    </row>
    <row r="4">
      <c r="A4" s="24" t="inlineStr">
        <is>
          <t>Arsenal|3</t>
        </is>
      </c>
      <c r="B4" s="24" t="inlineStr">
        <is>
          <t>E0</t>
        </is>
      </c>
      <c r="C4" s="24" t="inlineStr">
        <is>
          <t>Premier League</t>
        </is>
      </c>
      <c r="D4" s="24" t="inlineStr">
        <is>
          <t>Arsenal</t>
        </is>
      </c>
      <c r="E4" s="24" t="n">
        <v>3</v>
      </c>
      <c r="F4" s="24">
        <f>COUNTIFS(TeamGames!$D$2:$D$4073,$D4,TeamGames!$F$2:$F$4073,$E4)</f>
        <v/>
      </c>
      <c r="G4" s="24" t="n">
        <v>9</v>
      </c>
      <c r="H4" s="24" t="n">
        <v>12</v>
      </c>
      <c r="I4" s="24" t="inlineStr">
        <is>
          <t>Liverpool (A) · Hull (H) · Newcastle (A) · Man City (H)</t>
        </is>
      </c>
      <c r="J4" s="24" t="n">
        <v>2</v>
      </c>
      <c r="K4" s="40" t="n">
        <v>46327.6875</v>
      </c>
      <c r="L4" s="40" t="n">
        <v>46355.6875</v>
      </c>
      <c r="M4" s="24">
        <f>SUMIFS(TeamGames!$X$2:$X$4073,TeamGames!$D$2:$D$4073,$D4,TeamGames!$F$2:$F$4073,$E4)</f>
        <v/>
      </c>
      <c r="N4" s="33">
        <f>SUMIFS(TeamGames!$S$2:$S$4073,TeamGames!$D$2:$D$4073,$D4,TeamGames!$F$2:$F$4073,$E4)</f>
        <v/>
      </c>
      <c r="O4" s="33">
        <f>SUMIFS(TeamGames!$S$2:$S$4073,TeamGames!$D$2:$D$4073,$D4,TeamGames!$F$2:$F$4073,$E4,TeamGames!$X$2:$X$4073,1)</f>
        <v/>
      </c>
      <c r="P4" s="24">
        <f>SUMIFS(TeamGames!$O$2:$O$4073,TeamGames!$D$2:$D$4073,$D4,TeamGames!$F$2:$F$4073,$E4)</f>
        <v/>
      </c>
      <c r="Q4" s="33">
        <f>SUMIFS(TeamGames!$T$2:$T$4073,TeamGames!$D$2:$D$4073,$D4,TeamGames!$F$2:$F$4073,$E4)</f>
        <v/>
      </c>
      <c r="R4" s="33">
        <f>SUMIFS(TeamGames!$U$2:$U$4073,TeamGames!$D$2:$D$4073,$D4,TeamGames!$F$2:$F$4073,$E4)</f>
        <v/>
      </c>
      <c r="S4" s="33">
        <f>SUMIFS(TeamGames!$W$2:$W$4073,TeamGames!$D$2:$D$4073,$D4,TeamGames!$F$2:$F$4073,$E4)</f>
        <v/>
      </c>
      <c r="T4" s="30">
        <f>IF(M4=0,"",P4-O4)</f>
        <v/>
      </c>
      <c r="U4" s="30">
        <f>IF(M4=0,"",S4-O4)</f>
        <v/>
      </c>
      <c r="V4" s="24">
        <f>IF(M4=0,"upcoming",IF(M4=F4,"complete","in progress"))</f>
        <v/>
      </c>
      <c r="W4" s="33">
        <f>N4/F4</f>
        <v/>
      </c>
      <c r="X4" s="41">
        <f>AVERAGEIFS(TeamGames!$K$2:$K$4073,TeamGames!$D$2:$D$4073,$D4,TeamGames!$F$2:$F$4073,$E4)</f>
        <v/>
      </c>
      <c r="Y4" s="30">
        <f>IF(M4=0,"",P4-S4)</f>
        <v/>
      </c>
      <c r="Z4" s="30" t="n"/>
      <c r="AA4" s="31" t="n"/>
      <c r="AB4" s="33" t="n">
        <v>7.654271799781493</v>
      </c>
      <c r="AC4" s="24" t="n">
        <v>2</v>
      </c>
      <c r="AD4" s="24" t="n">
        <v>0</v>
      </c>
    </row>
    <row r="5">
      <c r="A5" s="24" t="inlineStr">
        <is>
          <t>Arsenal|4</t>
        </is>
      </c>
      <c r="B5" s="24" t="inlineStr">
        <is>
          <t>E0</t>
        </is>
      </c>
      <c r="C5" s="24" t="inlineStr">
        <is>
          <t>Premier League</t>
        </is>
      </c>
      <c r="D5" s="24" t="inlineStr">
        <is>
          <t>Arsenal</t>
        </is>
      </c>
      <c r="E5" s="24" t="n">
        <v>4</v>
      </c>
      <c r="F5" s="24">
        <f>COUNTIFS(TeamGames!$D$2:$D$4073,$D5,TeamGames!$F$2:$F$4073,$E5)</f>
        <v/>
      </c>
      <c r="G5" s="24" t="n">
        <v>13</v>
      </c>
      <c r="H5" s="24" t="n">
        <v>16</v>
      </c>
      <c r="I5" s="24" t="inlineStr">
        <is>
          <t>Brentford (A) · Tottenham (A) · Bournemouth (H) · Man Utd (H)</t>
        </is>
      </c>
      <c r="J5" s="24" t="n">
        <v>2</v>
      </c>
      <c r="K5" s="40" t="n">
        <v>46358.83333333334</v>
      </c>
      <c r="L5" s="40" t="n">
        <v>46375.625</v>
      </c>
      <c r="M5" s="24">
        <f>SUMIFS(TeamGames!$X$2:$X$4073,TeamGames!$D$2:$D$4073,$D5,TeamGames!$F$2:$F$4073,$E5)</f>
        <v/>
      </c>
      <c r="N5" s="33">
        <f>SUMIFS(TeamGames!$S$2:$S$4073,TeamGames!$D$2:$D$4073,$D5,TeamGames!$F$2:$F$4073,$E5)</f>
        <v/>
      </c>
      <c r="O5" s="33">
        <f>SUMIFS(TeamGames!$S$2:$S$4073,TeamGames!$D$2:$D$4073,$D5,TeamGames!$F$2:$F$4073,$E5,TeamGames!$X$2:$X$4073,1)</f>
        <v/>
      </c>
      <c r="P5" s="24">
        <f>SUMIFS(TeamGames!$O$2:$O$4073,TeamGames!$D$2:$D$4073,$D5,TeamGames!$F$2:$F$4073,$E5)</f>
        <v/>
      </c>
      <c r="Q5" s="33">
        <f>SUMIFS(TeamGames!$T$2:$T$4073,TeamGames!$D$2:$D$4073,$D5,TeamGames!$F$2:$F$4073,$E5)</f>
        <v/>
      </c>
      <c r="R5" s="33">
        <f>SUMIFS(TeamGames!$U$2:$U$4073,TeamGames!$D$2:$D$4073,$D5,TeamGames!$F$2:$F$4073,$E5)</f>
        <v/>
      </c>
      <c r="S5" s="33">
        <f>SUMIFS(TeamGames!$W$2:$W$4073,TeamGames!$D$2:$D$4073,$D5,TeamGames!$F$2:$F$4073,$E5)</f>
        <v/>
      </c>
      <c r="T5" s="30">
        <f>IF(M5=0,"",P5-O5)</f>
        <v/>
      </c>
      <c r="U5" s="30">
        <f>IF(M5=0,"",S5-O5)</f>
        <v/>
      </c>
      <c r="V5" s="24">
        <f>IF(M5=0,"upcoming",IF(M5=F5,"complete","in progress"))</f>
        <v/>
      </c>
      <c r="W5" s="33">
        <f>N5/F5</f>
        <v/>
      </c>
      <c r="X5" s="41">
        <f>AVERAGEIFS(TeamGames!$K$2:$K$4073,TeamGames!$D$2:$D$4073,$D5,TeamGames!$F$2:$F$4073,$E5)</f>
        <v/>
      </c>
      <c r="Y5" s="30">
        <f>IF(M5=0,"",P5-S5)</f>
        <v/>
      </c>
      <c r="Z5" s="30" t="n"/>
      <c r="AA5" s="31" t="n"/>
      <c r="AB5" s="33" t="n">
        <v>7.608510774047725</v>
      </c>
      <c r="AC5" s="24" t="n">
        <v>1</v>
      </c>
      <c r="AD5" s="24" t="n">
        <v>0</v>
      </c>
    </row>
    <row r="6">
      <c r="A6" s="24" t="inlineStr">
        <is>
          <t>Arsenal|5</t>
        </is>
      </c>
      <c r="B6" s="24" t="inlineStr">
        <is>
          <t>E0</t>
        </is>
      </c>
      <c r="C6" s="24" t="inlineStr">
        <is>
          <t>Premier League</t>
        </is>
      </c>
      <c r="D6" s="24" t="inlineStr">
        <is>
          <t>Arsenal</t>
        </is>
      </c>
      <c r="E6" s="24" t="n">
        <v>5</v>
      </c>
      <c r="F6" s="24">
        <f>COUNTIFS(TeamGames!$D$2:$D$4073,$D6,TeamGames!$F$2:$F$4073,$E6)</f>
        <v/>
      </c>
      <c r="G6" s="24" t="n">
        <v>17</v>
      </c>
      <c r="H6" s="24" t="n">
        <v>20</v>
      </c>
      <c r="I6" s="24" t="inlineStr">
        <is>
          <t>Crystal Palace (A) · Fulham (A) · Ipswich (H) · Brentford (H)</t>
        </is>
      </c>
      <c r="J6" s="24" t="n">
        <v>2</v>
      </c>
      <c r="K6" s="40" t="n">
        <v>46383.79166666666</v>
      </c>
      <c r="L6" s="40" t="n">
        <v>46392.8125</v>
      </c>
      <c r="M6" s="24">
        <f>SUMIFS(TeamGames!$X$2:$X$4073,TeamGames!$D$2:$D$4073,$D6,TeamGames!$F$2:$F$4073,$E6)</f>
        <v/>
      </c>
      <c r="N6" s="33">
        <f>SUMIFS(TeamGames!$S$2:$S$4073,TeamGames!$D$2:$D$4073,$D6,TeamGames!$F$2:$F$4073,$E6)</f>
        <v/>
      </c>
      <c r="O6" s="33">
        <f>SUMIFS(TeamGames!$S$2:$S$4073,TeamGames!$D$2:$D$4073,$D6,TeamGames!$F$2:$F$4073,$E6,TeamGames!$X$2:$X$4073,1)</f>
        <v/>
      </c>
      <c r="P6" s="24">
        <f>SUMIFS(TeamGames!$O$2:$O$4073,TeamGames!$D$2:$D$4073,$D6,TeamGames!$F$2:$F$4073,$E6)</f>
        <v/>
      </c>
      <c r="Q6" s="33">
        <f>SUMIFS(TeamGames!$T$2:$T$4073,TeamGames!$D$2:$D$4073,$D6,TeamGames!$F$2:$F$4073,$E6)</f>
        <v/>
      </c>
      <c r="R6" s="33">
        <f>SUMIFS(TeamGames!$U$2:$U$4073,TeamGames!$D$2:$D$4073,$D6,TeamGames!$F$2:$F$4073,$E6)</f>
        <v/>
      </c>
      <c r="S6" s="33">
        <f>SUMIFS(TeamGames!$W$2:$W$4073,TeamGames!$D$2:$D$4073,$D6,TeamGames!$F$2:$F$4073,$E6)</f>
        <v/>
      </c>
      <c r="T6" s="30">
        <f>IF(M6=0,"",P6-O6)</f>
        <v/>
      </c>
      <c r="U6" s="30">
        <f>IF(M6=0,"",S6-O6)</f>
        <v/>
      </c>
      <c r="V6" s="24">
        <f>IF(M6=0,"upcoming",IF(M6=F6,"complete","in progress"))</f>
        <v/>
      </c>
      <c r="W6" s="33">
        <f>N6/F6</f>
        <v/>
      </c>
      <c r="X6" s="41">
        <f>AVERAGEIFS(TeamGames!$K$2:$K$4073,TeamGames!$D$2:$D$4073,$D6,TeamGames!$F$2:$F$4073,$E6)</f>
        <v/>
      </c>
      <c r="Y6" s="30">
        <f>IF(M6=0,"",P6-S6)</f>
        <v/>
      </c>
      <c r="Z6" s="30" t="n"/>
      <c r="AA6" s="31" t="n"/>
      <c r="AB6" s="33" t="n">
        <v>8.909143517451241</v>
      </c>
      <c r="AC6" s="24" t="n">
        <v>0</v>
      </c>
      <c r="AD6" s="24" t="n">
        <v>0</v>
      </c>
    </row>
    <row r="7">
      <c r="A7" s="24" t="inlineStr">
        <is>
          <t>Arsenal|6</t>
        </is>
      </c>
      <c r="B7" s="24" t="inlineStr">
        <is>
          <t>E0</t>
        </is>
      </c>
      <c r="C7" s="24" t="inlineStr">
        <is>
          <t>Premier League</t>
        </is>
      </c>
      <c r="D7" s="24" t="inlineStr">
        <is>
          <t>Arsenal</t>
        </is>
      </c>
      <c r="E7" s="24" t="n">
        <v>6</v>
      </c>
      <c r="F7" s="24">
        <f>COUNTIFS(TeamGames!$D$2:$D$4073,$D7,TeamGames!$F$2:$F$4073,$E7)</f>
        <v/>
      </c>
      <c r="G7" s="24" t="n">
        <v>21</v>
      </c>
      <c r="H7" s="24" t="n">
        <v>24</v>
      </c>
      <c r="I7" s="24" t="inlineStr">
        <is>
          <t>Hull (A) · Newcastle (H) · Man City (A) · Liverpool (H)</t>
        </is>
      </c>
      <c r="J7" s="24" t="n">
        <v>2</v>
      </c>
      <c r="K7" s="40" t="n">
        <v>46403.625</v>
      </c>
      <c r="L7" s="40" t="n">
        <v>46424.625</v>
      </c>
      <c r="M7" s="24">
        <f>SUMIFS(TeamGames!$X$2:$X$4073,TeamGames!$D$2:$D$4073,$D7,TeamGames!$F$2:$F$4073,$E7)</f>
        <v/>
      </c>
      <c r="N7" s="33">
        <f>SUMIFS(TeamGames!$S$2:$S$4073,TeamGames!$D$2:$D$4073,$D7,TeamGames!$F$2:$F$4073,$E7)</f>
        <v/>
      </c>
      <c r="O7" s="33">
        <f>SUMIFS(TeamGames!$S$2:$S$4073,TeamGames!$D$2:$D$4073,$D7,TeamGames!$F$2:$F$4073,$E7,TeamGames!$X$2:$X$4073,1)</f>
        <v/>
      </c>
      <c r="P7" s="24">
        <f>SUMIFS(TeamGames!$O$2:$O$4073,TeamGames!$D$2:$D$4073,$D7,TeamGames!$F$2:$F$4073,$E7)</f>
        <v/>
      </c>
      <c r="Q7" s="33">
        <f>SUMIFS(TeamGames!$T$2:$T$4073,TeamGames!$D$2:$D$4073,$D7,TeamGames!$F$2:$F$4073,$E7)</f>
        <v/>
      </c>
      <c r="R7" s="33">
        <f>SUMIFS(TeamGames!$U$2:$U$4073,TeamGames!$D$2:$D$4073,$D7,TeamGames!$F$2:$F$4073,$E7)</f>
        <v/>
      </c>
      <c r="S7" s="33">
        <f>SUMIFS(TeamGames!$W$2:$W$4073,TeamGames!$D$2:$D$4073,$D7,TeamGames!$F$2:$F$4073,$E7)</f>
        <v/>
      </c>
      <c r="T7" s="30">
        <f>IF(M7=0,"",P7-O7)</f>
        <v/>
      </c>
      <c r="U7" s="30">
        <f>IF(M7=0,"",S7-O7)</f>
        <v/>
      </c>
      <c r="V7" s="24">
        <f>IF(M7=0,"upcoming",IF(M7=F7,"complete","in progress"))</f>
        <v/>
      </c>
      <c r="W7" s="33">
        <f>N7/F7</f>
        <v/>
      </c>
      <c r="X7" s="41">
        <f>AVERAGEIFS(TeamGames!$K$2:$K$4073,TeamGames!$D$2:$D$4073,$D7,TeamGames!$F$2:$F$4073,$E7)</f>
        <v/>
      </c>
      <c r="Y7" s="30">
        <f>IF(M7=0,"",P7-S7)</f>
        <v/>
      </c>
      <c r="Z7" s="30" t="n"/>
      <c r="AA7" s="31" t="n"/>
      <c r="AB7" s="33" t="n">
        <v>7.758545286524137</v>
      </c>
      <c r="AC7" s="24" t="n">
        <v>2</v>
      </c>
      <c r="AD7" s="24" t="n">
        <v>0</v>
      </c>
    </row>
    <row r="8">
      <c r="A8" s="24" t="inlineStr">
        <is>
          <t>Arsenal|7</t>
        </is>
      </c>
      <c r="B8" s="24" t="inlineStr">
        <is>
          <t>E0</t>
        </is>
      </c>
      <c r="C8" s="24" t="inlineStr">
        <is>
          <t>Premier League</t>
        </is>
      </c>
      <c r="D8" s="24" t="inlineStr">
        <is>
          <t>Arsenal</t>
        </is>
      </c>
      <c r="E8" s="24" t="n">
        <v>7</v>
      </c>
      <c r="F8" s="24">
        <f>COUNTIFS(TeamGames!$D$2:$D$4073,$D8,TeamGames!$F$2:$F$4073,$E8)</f>
        <v/>
      </c>
      <c r="G8" s="24" t="n">
        <v>25</v>
      </c>
      <c r="H8" s="24" t="n">
        <v>28</v>
      </c>
      <c r="I8" s="24" t="inlineStr">
        <is>
          <t>Ipswich (A) · Fulham (H) · Man Utd (A) · Crystal Palace (H)</t>
        </is>
      </c>
      <c r="J8" s="24" t="n">
        <v>2</v>
      </c>
      <c r="K8" s="40" t="n">
        <v>46428.83333333334</v>
      </c>
      <c r="L8" s="40" t="n">
        <v>46449.83333333334</v>
      </c>
      <c r="M8" s="24">
        <f>SUMIFS(TeamGames!$X$2:$X$4073,TeamGames!$D$2:$D$4073,$D8,TeamGames!$F$2:$F$4073,$E8)</f>
        <v/>
      </c>
      <c r="N8" s="33">
        <f>SUMIFS(TeamGames!$S$2:$S$4073,TeamGames!$D$2:$D$4073,$D8,TeamGames!$F$2:$F$4073,$E8)</f>
        <v/>
      </c>
      <c r="O8" s="33">
        <f>SUMIFS(TeamGames!$S$2:$S$4073,TeamGames!$D$2:$D$4073,$D8,TeamGames!$F$2:$F$4073,$E8,TeamGames!$X$2:$X$4073,1)</f>
        <v/>
      </c>
      <c r="P8" s="24">
        <f>SUMIFS(TeamGames!$O$2:$O$4073,TeamGames!$D$2:$D$4073,$D8,TeamGames!$F$2:$F$4073,$E8)</f>
        <v/>
      </c>
      <c r="Q8" s="33">
        <f>SUMIFS(TeamGames!$T$2:$T$4073,TeamGames!$D$2:$D$4073,$D8,TeamGames!$F$2:$F$4073,$E8)</f>
        <v/>
      </c>
      <c r="R8" s="33">
        <f>SUMIFS(TeamGames!$U$2:$U$4073,TeamGames!$D$2:$D$4073,$D8,TeamGames!$F$2:$F$4073,$E8)</f>
        <v/>
      </c>
      <c r="S8" s="33">
        <f>SUMIFS(TeamGames!$W$2:$W$4073,TeamGames!$D$2:$D$4073,$D8,TeamGames!$F$2:$F$4073,$E8)</f>
        <v/>
      </c>
      <c r="T8" s="30">
        <f>IF(M8=0,"",P8-O8)</f>
        <v/>
      </c>
      <c r="U8" s="30">
        <f>IF(M8=0,"",S8-O8)</f>
        <v/>
      </c>
      <c r="V8" s="24">
        <f>IF(M8=0,"upcoming",IF(M8=F8,"complete","in progress"))</f>
        <v/>
      </c>
      <c r="W8" s="33">
        <f>N8/F8</f>
        <v/>
      </c>
      <c r="X8" s="41">
        <f>AVERAGEIFS(TeamGames!$K$2:$K$4073,TeamGames!$D$2:$D$4073,$D8,TeamGames!$F$2:$F$4073,$E8)</f>
        <v/>
      </c>
      <c r="Y8" s="30">
        <f>IF(M8=0,"",P8-S8)</f>
        <v/>
      </c>
      <c r="Z8" s="30" t="n"/>
      <c r="AA8" s="31" t="n"/>
      <c r="AB8" s="33" t="n">
        <v>8.456671310476203</v>
      </c>
      <c r="AC8" s="24" t="n">
        <v>0</v>
      </c>
      <c r="AD8" s="24" t="n">
        <v>0</v>
      </c>
    </row>
    <row r="9">
      <c r="A9" s="24" t="inlineStr">
        <is>
          <t>Arsenal|8</t>
        </is>
      </c>
      <c r="B9" s="24" t="inlineStr">
        <is>
          <t>E0</t>
        </is>
      </c>
      <c r="C9" s="24" t="inlineStr">
        <is>
          <t>Premier League</t>
        </is>
      </c>
      <c r="D9" s="24" t="inlineStr">
        <is>
          <t>Arsenal</t>
        </is>
      </c>
      <c r="E9" s="24" t="n">
        <v>8</v>
      </c>
      <c r="F9" s="24">
        <f>COUNTIFS(TeamGames!$D$2:$D$4073,$D9,TeamGames!$F$2:$F$4073,$E9)</f>
        <v/>
      </c>
      <c r="G9" s="24" t="n">
        <v>29</v>
      </c>
      <c r="H9" s="24" t="n">
        <v>32</v>
      </c>
      <c r="I9" s="24" t="inlineStr">
        <is>
          <t>Chelsea (A) · Sunderland (H) · Coventry (A) · Aston Villa (H)</t>
        </is>
      </c>
      <c r="J9" s="24" t="n">
        <v>2</v>
      </c>
      <c r="K9" s="40" t="n">
        <v>46459.625</v>
      </c>
      <c r="L9" s="40" t="n">
        <v>46494.625</v>
      </c>
      <c r="M9" s="24">
        <f>SUMIFS(TeamGames!$X$2:$X$4073,TeamGames!$D$2:$D$4073,$D9,TeamGames!$F$2:$F$4073,$E9)</f>
        <v/>
      </c>
      <c r="N9" s="33">
        <f>SUMIFS(TeamGames!$S$2:$S$4073,TeamGames!$D$2:$D$4073,$D9,TeamGames!$F$2:$F$4073,$E9)</f>
        <v/>
      </c>
      <c r="O9" s="33">
        <f>SUMIFS(TeamGames!$S$2:$S$4073,TeamGames!$D$2:$D$4073,$D9,TeamGames!$F$2:$F$4073,$E9,TeamGames!$X$2:$X$4073,1)</f>
        <v/>
      </c>
      <c r="P9" s="24">
        <f>SUMIFS(TeamGames!$O$2:$O$4073,TeamGames!$D$2:$D$4073,$D9,TeamGames!$F$2:$F$4073,$E9)</f>
        <v/>
      </c>
      <c r="Q9" s="33">
        <f>SUMIFS(TeamGames!$T$2:$T$4073,TeamGames!$D$2:$D$4073,$D9,TeamGames!$F$2:$F$4073,$E9)</f>
        <v/>
      </c>
      <c r="R9" s="33">
        <f>SUMIFS(TeamGames!$U$2:$U$4073,TeamGames!$D$2:$D$4073,$D9,TeamGames!$F$2:$F$4073,$E9)</f>
        <v/>
      </c>
      <c r="S9" s="33">
        <f>SUMIFS(TeamGames!$W$2:$W$4073,TeamGames!$D$2:$D$4073,$D9,TeamGames!$F$2:$F$4073,$E9)</f>
        <v/>
      </c>
      <c r="T9" s="30">
        <f>IF(M9=0,"",P9-O9)</f>
        <v/>
      </c>
      <c r="U9" s="30">
        <f>IF(M9=0,"",S9-O9)</f>
        <v/>
      </c>
      <c r="V9" s="24">
        <f>IF(M9=0,"upcoming",IF(M9=F9,"complete","in progress"))</f>
        <v/>
      </c>
      <c r="W9" s="33">
        <f>N9/F9</f>
        <v/>
      </c>
      <c r="X9" s="41">
        <f>AVERAGEIFS(TeamGames!$K$2:$K$4073,TeamGames!$D$2:$D$4073,$D9,TeamGames!$F$2:$F$4073,$E9)</f>
        <v/>
      </c>
      <c r="Y9" s="30">
        <f>IF(M9=0,"",P9-S9)</f>
        <v/>
      </c>
      <c r="Z9" s="30" t="n"/>
      <c r="AA9" s="31" t="n"/>
      <c r="AB9" s="33" t="n">
        <v>8.260803781841819</v>
      </c>
      <c r="AC9" s="24" t="n">
        <v>0</v>
      </c>
      <c r="AD9" s="24" t="n">
        <v>0</v>
      </c>
    </row>
    <row r="10">
      <c r="A10" s="24" t="inlineStr">
        <is>
          <t>Arsenal|9</t>
        </is>
      </c>
      <c r="B10" s="24" t="inlineStr">
        <is>
          <t>E0</t>
        </is>
      </c>
      <c r="C10" s="24" t="inlineStr">
        <is>
          <t>Premier League</t>
        </is>
      </c>
      <c r="D10" s="24" t="inlineStr">
        <is>
          <t>Arsenal</t>
        </is>
      </c>
      <c r="E10" s="24" t="n">
        <v>9</v>
      </c>
      <c r="F10" s="24">
        <f>COUNTIFS(TeamGames!$D$2:$D$4073,$D10,TeamGames!$F$2:$F$4073,$E10)</f>
        <v/>
      </c>
      <c r="G10" s="24" t="n">
        <v>33</v>
      </c>
      <c r="H10" s="24" t="n">
        <v>36</v>
      </c>
      <c r="I10" s="24" t="inlineStr">
        <is>
          <t>Bournemouth (A) · Tottenham (H) · Leeds (A) · Nott'm Forest (H)</t>
        </is>
      </c>
      <c r="J10" s="24" t="n">
        <v>2</v>
      </c>
      <c r="K10" s="40" t="n">
        <v>46501.625</v>
      </c>
      <c r="L10" s="40" t="n">
        <v>46522.625</v>
      </c>
      <c r="M10" s="24">
        <f>SUMIFS(TeamGames!$X$2:$X$4073,TeamGames!$D$2:$D$4073,$D10,TeamGames!$F$2:$F$4073,$E10)</f>
        <v/>
      </c>
      <c r="N10" s="33">
        <f>SUMIFS(TeamGames!$S$2:$S$4073,TeamGames!$D$2:$D$4073,$D10,TeamGames!$F$2:$F$4073,$E10)</f>
        <v/>
      </c>
      <c r="O10" s="33">
        <f>SUMIFS(TeamGames!$S$2:$S$4073,TeamGames!$D$2:$D$4073,$D10,TeamGames!$F$2:$F$4073,$E10,TeamGames!$X$2:$X$4073,1)</f>
        <v/>
      </c>
      <c r="P10" s="24">
        <f>SUMIFS(TeamGames!$O$2:$O$4073,TeamGames!$D$2:$D$4073,$D10,TeamGames!$F$2:$F$4073,$E10)</f>
        <v/>
      </c>
      <c r="Q10" s="33">
        <f>SUMIFS(TeamGames!$T$2:$T$4073,TeamGames!$D$2:$D$4073,$D10,TeamGames!$F$2:$F$4073,$E10)</f>
        <v/>
      </c>
      <c r="R10" s="33">
        <f>SUMIFS(TeamGames!$U$2:$U$4073,TeamGames!$D$2:$D$4073,$D10,TeamGames!$F$2:$F$4073,$E10)</f>
        <v/>
      </c>
      <c r="S10" s="33">
        <f>SUMIFS(TeamGames!$W$2:$W$4073,TeamGames!$D$2:$D$4073,$D10,TeamGames!$F$2:$F$4073,$E10)</f>
        <v/>
      </c>
      <c r="T10" s="30">
        <f>IF(M10=0,"",P10-O10)</f>
        <v/>
      </c>
      <c r="U10" s="30">
        <f>IF(M10=0,"",S10-O10)</f>
        <v/>
      </c>
      <c r="V10" s="24">
        <f>IF(M10=0,"upcoming",IF(M10=F10,"complete","in progress"))</f>
        <v/>
      </c>
      <c r="W10" s="33">
        <f>N10/F10</f>
        <v/>
      </c>
      <c r="X10" s="41">
        <f>AVERAGEIFS(TeamGames!$K$2:$K$4073,TeamGames!$D$2:$D$4073,$D10,TeamGames!$F$2:$F$4073,$E10)</f>
        <v/>
      </c>
      <c r="Y10" s="30">
        <f>IF(M10=0,"",P10-S10)</f>
        <v/>
      </c>
      <c r="Z10" s="30" t="n"/>
      <c r="AA10" s="31" t="n"/>
      <c r="AB10" s="33" t="n">
        <v>8.163977781920575</v>
      </c>
      <c r="AC10" s="24" t="n">
        <v>0</v>
      </c>
      <c r="AD10" s="24" t="n">
        <v>0</v>
      </c>
    </row>
    <row r="11">
      <c r="A11" s="24" t="inlineStr">
        <is>
          <t>Arsenal|10</t>
        </is>
      </c>
      <c r="B11" s="24" t="inlineStr">
        <is>
          <t>E0</t>
        </is>
      </c>
      <c r="C11" s="24" t="inlineStr">
        <is>
          <t>Premier League</t>
        </is>
      </c>
      <c r="D11" s="24" t="inlineStr">
        <is>
          <t>Arsenal</t>
        </is>
      </c>
      <c r="E11" s="24" t="n">
        <v>10</v>
      </c>
      <c r="F11" s="24">
        <f>COUNTIFS(TeamGames!$D$2:$D$4073,$D11,TeamGames!$F$2:$F$4073,$E11)</f>
        <v/>
      </c>
      <c r="G11" s="24" t="n">
        <v>37</v>
      </c>
      <c r="H11" s="24" t="n">
        <v>38</v>
      </c>
      <c r="I11" s="24" t="inlineStr">
        <is>
          <t>Everton (A) · Brighton (H)</t>
        </is>
      </c>
      <c r="J11" s="24" t="n">
        <v>1</v>
      </c>
      <c r="K11" s="40" t="n">
        <v>46530.625</v>
      </c>
      <c r="L11" s="40" t="n">
        <v>46537.66666666666</v>
      </c>
      <c r="M11" s="24">
        <f>SUMIFS(TeamGames!$X$2:$X$4073,TeamGames!$D$2:$D$4073,$D11,TeamGames!$F$2:$F$4073,$E11)</f>
        <v/>
      </c>
      <c r="N11" s="33">
        <f>SUMIFS(TeamGames!$S$2:$S$4073,TeamGames!$D$2:$D$4073,$D11,TeamGames!$F$2:$F$4073,$E11)</f>
        <v/>
      </c>
      <c r="O11" s="33">
        <f>SUMIFS(TeamGames!$S$2:$S$4073,TeamGames!$D$2:$D$4073,$D11,TeamGames!$F$2:$F$4073,$E11,TeamGames!$X$2:$X$4073,1)</f>
        <v/>
      </c>
      <c r="P11" s="24">
        <f>SUMIFS(TeamGames!$O$2:$O$4073,TeamGames!$D$2:$D$4073,$D11,TeamGames!$F$2:$F$4073,$E11)</f>
        <v/>
      </c>
      <c r="Q11" s="33">
        <f>SUMIFS(TeamGames!$T$2:$T$4073,TeamGames!$D$2:$D$4073,$D11,TeamGames!$F$2:$F$4073,$E11)</f>
        <v/>
      </c>
      <c r="R11" s="33">
        <f>SUMIFS(TeamGames!$U$2:$U$4073,TeamGames!$D$2:$D$4073,$D11,TeamGames!$F$2:$F$4073,$E11)</f>
        <v/>
      </c>
      <c r="S11" s="33">
        <f>SUMIFS(TeamGames!$W$2:$W$4073,TeamGames!$D$2:$D$4073,$D11,TeamGames!$F$2:$F$4073,$E11)</f>
        <v/>
      </c>
      <c r="T11" s="30">
        <f>IF(M11=0,"",P11-O11)</f>
        <v/>
      </c>
      <c r="U11" s="30">
        <f>IF(M11=0,"",S11-O11)</f>
        <v/>
      </c>
      <c r="V11" s="24">
        <f>IF(M11=0,"upcoming",IF(M11=F11,"complete","in progress"))</f>
        <v/>
      </c>
      <c r="W11" s="33">
        <f>N11/F11</f>
        <v/>
      </c>
      <c r="X11" s="41">
        <f>AVERAGEIFS(TeamGames!$K$2:$K$4073,TeamGames!$D$2:$D$4073,$D11,TeamGames!$F$2:$F$4073,$E11)</f>
        <v/>
      </c>
      <c r="Y11" s="30">
        <f>IF(M11=0,"",P11-S11)</f>
        <v/>
      </c>
      <c r="Z11" s="30" t="n"/>
      <c r="AA11" s="31" t="n"/>
      <c r="AB11" s="33" t="n">
        <v>4.080803283685817</v>
      </c>
      <c r="AC11" s="24" t="n">
        <v>0</v>
      </c>
      <c r="AD11" s="24" t="n">
        <v>0</v>
      </c>
    </row>
    <row r="12">
      <c r="A12" s="24" t="inlineStr">
        <is>
          <t>Aston Villa|1</t>
        </is>
      </c>
      <c r="B12" s="24" t="inlineStr">
        <is>
          <t>E0</t>
        </is>
      </c>
      <c r="C12" s="24" t="inlineStr">
        <is>
          <t>Premier League</t>
        </is>
      </c>
      <c r="D12" s="24" t="inlineStr">
        <is>
          <t>Aston Villa</t>
        </is>
      </c>
      <c r="E12" s="24" t="n">
        <v>1</v>
      </c>
      <c r="F12" s="24">
        <f>COUNTIFS(TeamGames!$D$2:$D$4073,$D12,TeamGames!$F$2:$F$4073,$E12)</f>
        <v/>
      </c>
      <c r="G12" s="24" t="n">
        <v>1</v>
      </c>
      <c r="H12" s="24" t="n">
        <v>4</v>
      </c>
      <c r="I12" s="24" t="inlineStr">
        <is>
          <t>Brighton (A) · Arsenal (H) · Hull (A) · Nott'm Forest (H)</t>
        </is>
      </c>
      <c r="J12" s="24" t="n">
        <v>2</v>
      </c>
      <c r="K12" s="40" t="n">
        <v>46257.58333333334</v>
      </c>
      <c r="L12" s="40" t="n">
        <v>46277.625</v>
      </c>
      <c r="M12" s="24">
        <f>SUMIFS(TeamGames!$X$2:$X$4073,TeamGames!$D$2:$D$4073,$D12,TeamGames!$F$2:$F$4073,$E12)</f>
        <v/>
      </c>
      <c r="N12" s="33">
        <f>SUMIFS(TeamGames!$S$2:$S$4073,TeamGames!$D$2:$D$4073,$D12,TeamGames!$F$2:$F$4073,$E12)</f>
        <v/>
      </c>
      <c r="O12" s="33">
        <f>SUMIFS(TeamGames!$S$2:$S$4073,TeamGames!$D$2:$D$4073,$D12,TeamGames!$F$2:$F$4073,$E12,TeamGames!$X$2:$X$4073,1)</f>
        <v/>
      </c>
      <c r="P12" s="24">
        <f>SUMIFS(TeamGames!$O$2:$O$4073,TeamGames!$D$2:$D$4073,$D12,TeamGames!$F$2:$F$4073,$E12)</f>
        <v/>
      </c>
      <c r="Q12" s="33">
        <f>SUMIFS(TeamGames!$T$2:$T$4073,TeamGames!$D$2:$D$4073,$D12,TeamGames!$F$2:$F$4073,$E12)</f>
        <v/>
      </c>
      <c r="R12" s="33">
        <f>SUMIFS(TeamGames!$U$2:$U$4073,TeamGames!$D$2:$D$4073,$D12,TeamGames!$F$2:$F$4073,$E12)</f>
        <v/>
      </c>
      <c r="S12" s="33">
        <f>SUMIFS(TeamGames!$W$2:$W$4073,TeamGames!$D$2:$D$4073,$D12,TeamGames!$F$2:$F$4073,$E12)</f>
        <v/>
      </c>
      <c r="T12" s="30">
        <f>IF(M12=0,"",P12-O12)</f>
        <v/>
      </c>
      <c r="U12" s="30">
        <f>IF(M12=0,"",S12-O12)</f>
        <v/>
      </c>
      <c r="V12" s="24">
        <f>IF(M12=0,"upcoming",IF(M12=F12,"complete","in progress"))</f>
        <v/>
      </c>
      <c r="W12" s="33">
        <f>N12/F12</f>
        <v/>
      </c>
      <c r="X12" s="41">
        <f>AVERAGEIFS(TeamGames!$K$2:$K$4073,TeamGames!$D$2:$D$4073,$D12,TeamGames!$F$2:$F$4073,$E12)</f>
        <v/>
      </c>
      <c r="Y12" s="30">
        <f>IF(M12=0,"",P12-S12)</f>
        <v/>
      </c>
      <c r="Z12" s="30" t="n">
        <v>-2.09</v>
      </c>
      <c r="AA12" s="31" t="n">
        <v>0.03639114955869727</v>
      </c>
      <c r="AB12" s="33" t="n"/>
      <c r="AC12" s="24" t="n">
        <v>1</v>
      </c>
      <c r="AD12" s="24" t="n">
        <v>0</v>
      </c>
    </row>
    <row r="13">
      <c r="A13" s="24" t="inlineStr">
        <is>
          <t>Aston Villa|2</t>
        </is>
      </c>
      <c r="B13" s="24" t="inlineStr">
        <is>
          <t>E0</t>
        </is>
      </c>
      <c r="C13" s="24" t="inlineStr">
        <is>
          <t>Premier League</t>
        </is>
      </c>
      <c r="D13" s="24" t="inlineStr">
        <is>
          <t>Aston Villa</t>
        </is>
      </c>
      <c r="E13" s="24" t="n">
        <v>2</v>
      </c>
      <c r="F13" s="24">
        <f>COUNTIFS(TeamGames!$D$2:$D$4073,$D13,TeamGames!$F$2:$F$4073,$E13)</f>
        <v/>
      </c>
      <c r="G13" s="24" t="n">
        <v>5</v>
      </c>
      <c r="H13" s="24" t="n">
        <v>8</v>
      </c>
      <c r="I13" s="24" t="inlineStr">
        <is>
          <t>Tottenham (A) · Brentford (H) · Newcastle (A) · Man City (H)</t>
        </is>
      </c>
      <c r="J13" s="24" t="n">
        <v>2</v>
      </c>
      <c r="K13" s="40" t="n">
        <v>46284.52083333334</v>
      </c>
      <c r="L13" s="40" t="n">
        <v>46319.52083333334</v>
      </c>
      <c r="M13" s="24">
        <f>SUMIFS(TeamGames!$X$2:$X$4073,TeamGames!$D$2:$D$4073,$D13,TeamGames!$F$2:$F$4073,$E13)</f>
        <v/>
      </c>
      <c r="N13" s="33">
        <f>SUMIFS(TeamGames!$S$2:$S$4073,TeamGames!$D$2:$D$4073,$D13,TeamGames!$F$2:$F$4073,$E13)</f>
        <v/>
      </c>
      <c r="O13" s="33">
        <f>SUMIFS(TeamGames!$S$2:$S$4073,TeamGames!$D$2:$D$4073,$D13,TeamGames!$F$2:$F$4073,$E13,TeamGames!$X$2:$X$4073,1)</f>
        <v/>
      </c>
      <c r="P13" s="24">
        <f>SUMIFS(TeamGames!$O$2:$O$4073,TeamGames!$D$2:$D$4073,$D13,TeamGames!$F$2:$F$4073,$E13)</f>
        <v/>
      </c>
      <c r="Q13" s="33">
        <f>SUMIFS(TeamGames!$T$2:$T$4073,TeamGames!$D$2:$D$4073,$D13,TeamGames!$F$2:$F$4073,$E13)</f>
        <v/>
      </c>
      <c r="R13" s="33">
        <f>SUMIFS(TeamGames!$U$2:$U$4073,TeamGames!$D$2:$D$4073,$D13,TeamGames!$F$2:$F$4073,$E13)</f>
        <v/>
      </c>
      <c r="S13" s="33">
        <f>SUMIFS(TeamGames!$W$2:$W$4073,TeamGames!$D$2:$D$4073,$D13,TeamGames!$F$2:$F$4073,$E13)</f>
        <v/>
      </c>
      <c r="T13" s="30">
        <f>IF(M13=0,"",P13-O13)</f>
        <v/>
      </c>
      <c r="U13" s="30">
        <f>IF(M13=0,"",S13-O13)</f>
        <v/>
      </c>
      <c r="V13" s="24">
        <f>IF(M13=0,"upcoming",IF(M13=F13,"complete","in progress"))</f>
        <v/>
      </c>
      <c r="W13" s="33">
        <f>N13/F13</f>
        <v/>
      </c>
      <c r="X13" s="41">
        <f>AVERAGEIFS(TeamGames!$K$2:$K$4073,TeamGames!$D$2:$D$4073,$D13,TeamGames!$F$2:$F$4073,$E13)</f>
        <v/>
      </c>
      <c r="Y13" s="30">
        <f>IF(M13=0,"",P13-S13)</f>
        <v/>
      </c>
      <c r="Z13" s="30" t="n">
        <v>1.23</v>
      </c>
      <c r="AA13" s="31" t="n">
        <v>0.218622306354016</v>
      </c>
      <c r="AB13" s="33" t="n">
        <v>1.053461788355462</v>
      </c>
      <c r="AC13" s="24" t="n">
        <v>2</v>
      </c>
      <c r="AD13" s="24" t="n">
        <v>0</v>
      </c>
    </row>
    <row r="14">
      <c r="A14" s="24" t="inlineStr">
        <is>
          <t>Aston Villa|3</t>
        </is>
      </c>
      <c r="B14" s="24" t="inlineStr">
        <is>
          <t>E0</t>
        </is>
      </c>
      <c r="C14" s="24" t="inlineStr">
        <is>
          <t>Premier League</t>
        </is>
      </c>
      <c r="D14" s="24" t="inlineStr">
        <is>
          <t>Aston Villa</t>
        </is>
      </c>
      <c r="E14" s="24" t="n">
        <v>3</v>
      </c>
      <c r="F14" s="24">
        <f>COUNTIFS(TeamGames!$D$2:$D$4073,$D14,TeamGames!$F$2:$F$4073,$E14)</f>
        <v/>
      </c>
      <c r="G14" s="24" t="n">
        <v>9</v>
      </c>
      <c r="H14" s="24" t="n">
        <v>12</v>
      </c>
      <c r="I14" s="24" t="inlineStr">
        <is>
          <t>Fulham (H) · Man Utd (A) · Sunderland (H) · Ipswich (A)</t>
        </is>
      </c>
      <c r="J14" s="24" t="n">
        <v>2</v>
      </c>
      <c r="K14" s="40" t="n">
        <v>46326.83333333334</v>
      </c>
      <c r="L14" s="40" t="n">
        <v>46354.72916666666</v>
      </c>
      <c r="M14" s="24">
        <f>SUMIFS(TeamGames!$X$2:$X$4073,TeamGames!$D$2:$D$4073,$D14,TeamGames!$F$2:$F$4073,$E14)</f>
        <v/>
      </c>
      <c r="N14" s="33">
        <f>SUMIFS(TeamGames!$S$2:$S$4073,TeamGames!$D$2:$D$4073,$D14,TeamGames!$F$2:$F$4073,$E14)</f>
        <v/>
      </c>
      <c r="O14" s="33">
        <f>SUMIFS(TeamGames!$S$2:$S$4073,TeamGames!$D$2:$D$4073,$D14,TeamGames!$F$2:$F$4073,$E14,TeamGames!$X$2:$X$4073,1)</f>
        <v/>
      </c>
      <c r="P14" s="24">
        <f>SUMIFS(TeamGames!$O$2:$O$4073,TeamGames!$D$2:$D$4073,$D14,TeamGames!$F$2:$F$4073,$E14)</f>
        <v/>
      </c>
      <c r="Q14" s="33">
        <f>SUMIFS(TeamGames!$T$2:$T$4073,TeamGames!$D$2:$D$4073,$D14,TeamGames!$F$2:$F$4073,$E14)</f>
        <v/>
      </c>
      <c r="R14" s="33">
        <f>SUMIFS(TeamGames!$U$2:$U$4073,TeamGames!$D$2:$D$4073,$D14,TeamGames!$F$2:$F$4073,$E14)</f>
        <v/>
      </c>
      <c r="S14" s="33">
        <f>SUMIFS(TeamGames!$W$2:$W$4073,TeamGames!$D$2:$D$4073,$D14,TeamGames!$F$2:$F$4073,$E14)</f>
        <v/>
      </c>
      <c r="T14" s="30">
        <f>IF(M14=0,"",P14-O14)</f>
        <v/>
      </c>
      <c r="U14" s="30">
        <f>IF(M14=0,"",S14-O14)</f>
        <v/>
      </c>
      <c r="V14" s="24">
        <f>IF(M14=0,"upcoming",IF(M14=F14,"complete","in progress"))</f>
        <v/>
      </c>
      <c r="W14" s="33">
        <f>N14/F14</f>
        <v/>
      </c>
      <c r="X14" s="41">
        <f>AVERAGEIFS(TeamGames!$K$2:$K$4073,TeamGames!$D$2:$D$4073,$D14,TeamGames!$F$2:$F$4073,$E14)</f>
        <v/>
      </c>
      <c r="Y14" s="30">
        <f>IF(M14=0,"",P14-S14)</f>
        <v/>
      </c>
      <c r="Z14" s="30" t="n"/>
      <c r="AA14" s="31" t="n"/>
      <c r="AB14" s="33" t="n">
        <v>6.399032796154523</v>
      </c>
      <c r="AC14" s="24" t="n">
        <v>2</v>
      </c>
      <c r="AD14" s="24" t="n">
        <v>0</v>
      </c>
    </row>
    <row r="15">
      <c r="A15" s="24" t="inlineStr">
        <is>
          <t>Aston Villa|4</t>
        </is>
      </c>
      <c r="B15" s="24" t="inlineStr">
        <is>
          <t>E0</t>
        </is>
      </c>
      <c r="C15" s="24" t="inlineStr">
        <is>
          <t>Premier League</t>
        </is>
      </c>
      <c r="D15" s="24" t="inlineStr">
        <is>
          <t>Aston Villa</t>
        </is>
      </c>
      <c r="E15" s="24" t="n">
        <v>4</v>
      </c>
      <c r="F15" s="24">
        <f>COUNTIFS(TeamGames!$D$2:$D$4073,$D15,TeamGames!$F$2:$F$4073,$E15)</f>
        <v/>
      </c>
      <c r="G15" s="24" t="n">
        <v>13</v>
      </c>
      <c r="H15" s="24" t="n">
        <v>16</v>
      </c>
      <c r="I15" s="24" t="inlineStr">
        <is>
          <t>Everton (H) · Crystal Palace (H) · Coventry (A) · Chelsea (A)</t>
        </is>
      </c>
      <c r="J15" s="24" t="n">
        <v>2</v>
      </c>
      <c r="K15" s="40" t="n">
        <v>46358.83333333334</v>
      </c>
      <c r="L15" s="40" t="n">
        <v>46375.625</v>
      </c>
      <c r="M15" s="24">
        <f>SUMIFS(TeamGames!$X$2:$X$4073,TeamGames!$D$2:$D$4073,$D15,TeamGames!$F$2:$F$4073,$E15)</f>
        <v/>
      </c>
      <c r="N15" s="33">
        <f>SUMIFS(TeamGames!$S$2:$S$4073,TeamGames!$D$2:$D$4073,$D15,TeamGames!$F$2:$F$4073,$E15)</f>
        <v/>
      </c>
      <c r="O15" s="33">
        <f>SUMIFS(TeamGames!$S$2:$S$4073,TeamGames!$D$2:$D$4073,$D15,TeamGames!$F$2:$F$4073,$E15,TeamGames!$X$2:$X$4073,1)</f>
        <v/>
      </c>
      <c r="P15" s="24">
        <f>SUMIFS(TeamGames!$O$2:$O$4073,TeamGames!$D$2:$D$4073,$D15,TeamGames!$F$2:$F$4073,$E15)</f>
        <v/>
      </c>
      <c r="Q15" s="33">
        <f>SUMIFS(TeamGames!$T$2:$T$4073,TeamGames!$D$2:$D$4073,$D15,TeamGames!$F$2:$F$4073,$E15)</f>
        <v/>
      </c>
      <c r="R15" s="33">
        <f>SUMIFS(TeamGames!$U$2:$U$4073,TeamGames!$D$2:$D$4073,$D15,TeamGames!$F$2:$F$4073,$E15)</f>
        <v/>
      </c>
      <c r="S15" s="33">
        <f>SUMIFS(TeamGames!$W$2:$W$4073,TeamGames!$D$2:$D$4073,$D15,TeamGames!$F$2:$F$4073,$E15)</f>
        <v/>
      </c>
      <c r="T15" s="30">
        <f>IF(M15=0,"",P15-O15)</f>
        <v/>
      </c>
      <c r="U15" s="30">
        <f>IF(M15=0,"",S15-O15)</f>
        <v/>
      </c>
      <c r="V15" s="24">
        <f>IF(M15=0,"upcoming",IF(M15=F15,"complete","in progress"))</f>
        <v/>
      </c>
      <c r="W15" s="33">
        <f>N15/F15</f>
        <v/>
      </c>
      <c r="X15" s="41">
        <f>AVERAGEIFS(TeamGames!$K$2:$K$4073,TeamGames!$D$2:$D$4073,$D15,TeamGames!$F$2:$F$4073,$E15)</f>
        <v/>
      </c>
      <c r="Y15" s="30">
        <f>IF(M15=0,"",P15-S15)</f>
        <v/>
      </c>
      <c r="Z15" s="30" t="n"/>
      <c r="AA15" s="31" t="n"/>
      <c r="AB15" s="33" t="n">
        <v>6.329847453017724</v>
      </c>
      <c r="AC15" s="24" t="n">
        <v>1</v>
      </c>
      <c r="AD15" s="24" t="n">
        <v>0</v>
      </c>
    </row>
    <row r="16">
      <c r="A16" s="24" t="inlineStr">
        <is>
          <t>Aston Villa|5</t>
        </is>
      </c>
      <c r="B16" s="24" t="inlineStr">
        <is>
          <t>E0</t>
        </is>
      </c>
      <c r="C16" s="24" t="inlineStr">
        <is>
          <t>Premier League</t>
        </is>
      </c>
      <c r="D16" s="24" t="inlineStr">
        <is>
          <t>Aston Villa</t>
        </is>
      </c>
      <c r="E16" s="24" t="n">
        <v>5</v>
      </c>
      <c r="F16" s="24">
        <f>COUNTIFS(TeamGames!$D$2:$D$4073,$D16,TeamGames!$F$2:$F$4073,$E16)</f>
        <v/>
      </c>
      <c r="G16" s="24" t="n">
        <v>17</v>
      </c>
      <c r="H16" s="24" t="n">
        <v>20</v>
      </c>
      <c r="I16" s="24" t="inlineStr">
        <is>
          <t>Leeds (H) · Liverpool (H) · Bournemouth (A) · Everton (A)</t>
        </is>
      </c>
      <c r="J16" s="24" t="n">
        <v>2</v>
      </c>
      <c r="K16" s="40" t="n">
        <v>46382.52083333334</v>
      </c>
      <c r="L16" s="40" t="n">
        <v>46392.8125</v>
      </c>
      <c r="M16" s="24">
        <f>SUMIFS(TeamGames!$X$2:$X$4073,TeamGames!$D$2:$D$4073,$D16,TeamGames!$F$2:$F$4073,$E16)</f>
        <v/>
      </c>
      <c r="N16" s="33">
        <f>SUMIFS(TeamGames!$S$2:$S$4073,TeamGames!$D$2:$D$4073,$D16,TeamGames!$F$2:$F$4073,$E16)</f>
        <v/>
      </c>
      <c r="O16" s="33">
        <f>SUMIFS(TeamGames!$S$2:$S$4073,TeamGames!$D$2:$D$4073,$D16,TeamGames!$F$2:$F$4073,$E16,TeamGames!$X$2:$X$4073,1)</f>
        <v/>
      </c>
      <c r="P16" s="24">
        <f>SUMIFS(TeamGames!$O$2:$O$4073,TeamGames!$D$2:$D$4073,$D16,TeamGames!$F$2:$F$4073,$E16)</f>
        <v/>
      </c>
      <c r="Q16" s="33">
        <f>SUMIFS(TeamGames!$T$2:$T$4073,TeamGames!$D$2:$D$4073,$D16,TeamGames!$F$2:$F$4073,$E16)</f>
        <v/>
      </c>
      <c r="R16" s="33">
        <f>SUMIFS(TeamGames!$U$2:$U$4073,TeamGames!$D$2:$D$4073,$D16,TeamGames!$F$2:$F$4073,$E16)</f>
        <v/>
      </c>
      <c r="S16" s="33">
        <f>SUMIFS(TeamGames!$W$2:$W$4073,TeamGames!$D$2:$D$4073,$D16,TeamGames!$F$2:$F$4073,$E16)</f>
        <v/>
      </c>
      <c r="T16" s="30">
        <f>IF(M16=0,"",P16-O16)</f>
        <v/>
      </c>
      <c r="U16" s="30">
        <f>IF(M16=0,"",S16-O16)</f>
        <v/>
      </c>
      <c r="V16" s="24">
        <f>IF(M16=0,"upcoming",IF(M16=F16,"complete","in progress"))</f>
        <v/>
      </c>
      <c r="W16" s="33">
        <f>N16/F16</f>
        <v/>
      </c>
      <c r="X16" s="41">
        <f>AVERAGEIFS(TeamGames!$K$2:$K$4073,TeamGames!$D$2:$D$4073,$D16,TeamGames!$F$2:$F$4073,$E16)</f>
        <v/>
      </c>
      <c r="Y16" s="30">
        <f>IF(M16=0,"",P16-S16)</f>
        <v/>
      </c>
      <c r="Z16" s="30" t="n"/>
      <c r="AA16" s="31" t="n"/>
      <c r="AB16" s="33" t="n">
        <v>5.692981280810573</v>
      </c>
      <c r="AC16" s="24" t="n">
        <v>0</v>
      </c>
      <c r="AD16" s="24" t="n">
        <v>0</v>
      </c>
    </row>
    <row r="17">
      <c r="A17" s="24" t="inlineStr">
        <is>
          <t>Aston Villa|6</t>
        </is>
      </c>
      <c r="B17" s="24" t="inlineStr">
        <is>
          <t>E0</t>
        </is>
      </c>
      <c r="C17" s="24" t="inlineStr">
        <is>
          <t>Premier League</t>
        </is>
      </c>
      <c r="D17" s="24" t="inlineStr">
        <is>
          <t>Aston Villa</t>
        </is>
      </c>
      <c r="E17" s="24" t="n">
        <v>6</v>
      </c>
      <c r="F17" s="24">
        <f>COUNTIFS(TeamGames!$D$2:$D$4073,$D17,TeamGames!$F$2:$F$4073,$E17)</f>
        <v/>
      </c>
      <c r="G17" s="24" t="n">
        <v>21</v>
      </c>
      <c r="H17" s="24" t="n">
        <v>24</v>
      </c>
      <c r="I17" s="24" t="inlineStr">
        <is>
          <t>Man Utd (H) · Fulham (A) · Ipswich (H) · Sunderland (A)</t>
        </is>
      </c>
      <c r="J17" s="24" t="n">
        <v>2</v>
      </c>
      <c r="K17" s="40" t="n">
        <v>46403.625</v>
      </c>
      <c r="L17" s="40" t="n">
        <v>46424.625</v>
      </c>
      <c r="M17" s="24">
        <f>SUMIFS(TeamGames!$X$2:$X$4073,TeamGames!$D$2:$D$4073,$D17,TeamGames!$F$2:$F$4073,$E17)</f>
        <v/>
      </c>
      <c r="N17" s="33">
        <f>SUMIFS(TeamGames!$S$2:$S$4073,TeamGames!$D$2:$D$4073,$D17,TeamGames!$F$2:$F$4073,$E17)</f>
        <v/>
      </c>
      <c r="O17" s="33">
        <f>SUMIFS(TeamGames!$S$2:$S$4073,TeamGames!$D$2:$D$4073,$D17,TeamGames!$F$2:$F$4073,$E17,TeamGames!$X$2:$X$4073,1)</f>
        <v/>
      </c>
      <c r="P17" s="24">
        <f>SUMIFS(TeamGames!$O$2:$O$4073,TeamGames!$D$2:$D$4073,$D17,TeamGames!$F$2:$F$4073,$E17)</f>
        <v/>
      </c>
      <c r="Q17" s="33">
        <f>SUMIFS(TeamGames!$T$2:$T$4073,TeamGames!$D$2:$D$4073,$D17,TeamGames!$F$2:$F$4073,$E17)</f>
        <v/>
      </c>
      <c r="R17" s="33">
        <f>SUMIFS(TeamGames!$U$2:$U$4073,TeamGames!$D$2:$D$4073,$D17,TeamGames!$F$2:$F$4073,$E17)</f>
        <v/>
      </c>
      <c r="S17" s="33">
        <f>SUMIFS(TeamGames!$W$2:$W$4073,TeamGames!$D$2:$D$4073,$D17,TeamGames!$F$2:$F$4073,$E17)</f>
        <v/>
      </c>
      <c r="T17" s="30">
        <f>IF(M17=0,"",P17-O17)</f>
        <v/>
      </c>
      <c r="U17" s="30">
        <f>IF(M17=0,"",S17-O17)</f>
        <v/>
      </c>
      <c r="V17" s="24">
        <f>IF(M17=0,"upcoming",IF(M17=F17,"complete","in progress"))</f>
        <v/>
      </c>
      <c r="W17" s="33">
        <f>N17/F17</f>
        <v/>
      </c>
      <c r="X17" s="41">
        <f>AVERAGEIFS(TeamGames!$K$2:$K$4073,TeamGames!$D$2:$D$4073,$D17,TeamGames!$F$2:$F$4073,$E17)</f>
        <v/>
      </c>
      <c r="Y17" s="30">
        <f>IF(M17=0,"",P17-S17)</f>
        <v/>
      </c>
      <c r="Z17" s="30" t="n"/>
      <c r="AA17" s="31" t="n"/>
      <c r="AB17" s="33" t="n">
        <v>6.360480067413216</v>
      </c>
      <c r="AC17" s="24" t="n">
        <v>2</v>
      </c>
      <c r="AD17" s="24" t="n">
        <v>0</v>
      </c>
    </row>
    <row r="18">
      <c r="A18" s="24" t="inlineStr">
        <is>
          <t>Aston Villa|7</t>
        </is>
      </c>
      <c r="B18" s="24" t="inlineStr">
        <is>
          <t>E0</t>
        </is>
      </c>
      <c r="C18" s="24" t="inlineStr">
        <is>
          <t>Premier League</t>
        </is>
      </c>
      <c r="D18" s="24" t="inlineStr">
        <is>
          <t>Aston Villa</t>
        </is>
      </c>
      <c r="E18" s="24" t="n">
        <v>7</v>
      </c>
      <c r="F18" s="24">
        <f>COUNTIFS(TeamGames!$D$2:$D$4073,$D18,TeamGames!$F$2:$F$4073,$E18)</f>
        <v/>
      </c>
      <c r="G18" s="24" t="n">
        <v>25</v>
      </c>
      <c r="H18" s="24" t="n">
        <v>28</v>
      </c>
      <c r="I18" s="24" t="inlineStr">
        <is>
          <t>Bournemouth (H) · Leeds (A) · Chelsea (H) · Liverpool (A)</t>
        </is>
      </c>
      <c r="J18" s="24" t="n">
        <v>2</v>
      </c>
      <c r="K18" s="40" t="n">
        <v>46428.83333333334</v>
      </c>
      <c r="L18" s="40" t="n">
        <v>46449.83333333334</v>
      </c>
      <c r="M18" s="24">
        <f>SUMIFS(TeamGames!$X$2:$X$4073,TeamGames!$D$2:$D$4073,$D18,TeamGames!$F$2:$F$4073,$E18)</f>
        <v/>
      </c>
      <c r="N18" s="33">
        <f>SUMIFS(TeamGames!$S$2:$S$4073,TeamGames!$D$2:$D$4073,$D18,TeamGames!$F$2:$F$4073,$E18)</f>
        <v/>
      </c>
      <c r="O18" s="33">
        <f>SUMIFS(TeamGames!$S$2:$S$4073,TeamGames!$D$2:$D$4073,$D18,TeamGames!$F$2:$F$4073,$E18,TeamGames!$X$2:$X$4073,1)</f>
        <v/>
      </c>
      <c r="P18" s="24">
        <f>SUMIFS(TeamGames!$O$2:$O$4073,TeamGames!$D$2:$D$4073,$D18,TeamGames!$F$2:$F$4073,$E18)</f>
        <v/>
      </c>
      <c r="Q18" s="33">
        <f>SUMIFS(TeamGames!$T$2:$T$4073,TeamGames!$D$2:$D$4073,$D18,TeamGames!$F$2:$F$4073,$E18)</f>
        <v/>
      </c>
      <c r="R18" s="33">
        <f>SUMIFS(TeamGames!$U$2:$U$4073,TeamGames!$D$2:$D$4073,$D18,TeamGames!$F$2:$F$4073,$E18)</f>
        <v/>
      </c>
      <c r="S18" s="33">
        <f>SUMIFS(TeamGames!$W$2:$W$4073,TeamGames!$D$2:$D$4073,$D18,TeamGames!$F$2:$F$4073,$E18)</f>
        <v/>
      </c>
      <c r="T18" s="30">
        <f>IF(M18=0,"",P18-O18)</f>
        <v/>
      </c>
      <c r="U18" s="30">
        <f>IF(M18=0,"",S18-O18)</f>
        <v/>
      </c>
      <c r="V18" s="24">
        <f>IF(M18=0,"upcoming",IF(M18=F18,"complete","in progress"))</f>
        <v/>
      </c>
      <c r="W18" s="33">
        <f>N18/F18</f>
        <v/>
      </c>
      <c r="X18" s="41">
        <f>AVERAGEIFS(TeamGames!$K$2:$K$4073,TeamGames!$D$2:$D$4073,$D18,TeamGames!$F$2:$F$4073,$E18)</f>
        <v/>
      </c>
      <c r="Y18" s="30">
        <f>IF(M18=0,"",P18-S18)</f>
        <v/>
      </c>
      <c r="Z18" s="30" t="n"/>
      <c r="AA18" s="31" t="n"/>
      <c r="AB18" s="33" t="n">
        <v>5.2663781525206</v>
      </c>
      <c r="AC18" s="24" t="n">
        <v>0</v>
      </c>
      <c r="AD18" s="24" t="n">
        <v>0</v>
      </c>
    </row>
    <row r="19">
      <c r="A19" s="24" t="inlineStr">
        <is>
          <t>Aston Villa|8</t>
        </is>
      </c>
      <c r="B19" s="24" t="inlineStr">
        <is>
          <t>E0</t>
        </is>
      </c>
      <c r="C19" s="24" t="inlineStr">
        <is>
          <t>Premier League</t>
        </is>
      </c>
      <c r="D19" s="24" t="inlineStr">
        <is>
          <t>Aston Villa</t>
        </is>
      </c>
      <c r="E19" s="24" t="n">
        <v>8</v>
      </c>
      <c r="F19" s="24">
        <f>COUNTIFS(TeamGames!$D$2:$D$4073,$D19,TeamGames!$F$2:$F$4073,$E19)</f>
        <v/>
      </c>
      <c r="G19" s="24" t="n">
        <v>29</v>
      </c>
      <c r="H19" s="24" t="n">
        <v>32</v>
      </c>
      <c r="I19" s="24" t="inlineStr">
        <is>
          <t>Hull (H) · Nott'm Forest (A) · Brighton (H) · Arsenal (A)</t>
        </is>
      </c>
      <c r="J19" s="24" t="n">
        <v>2</v>
      </c>
      <c r="K19" s="40" t="n">
        <v>46459.625</v>
      </c>
      <c r="L19" s="40" t="n">
        <v>46494.625</v>
      </c>
      <c r="M19" s="24">
        <f>SUMIFS(TeamGames!$X$2:$X$4073,TeamGames!$D$2:$D$4073,$D19,TeamGames!$F$2:$F$4073,$E19)</f>
        <v/>
      </c>
      <c r="N19" s="33">
        <f>SUMIFS(TeamGames!$S$2:$S$4073,TeamGames!$D$2:$D$4073,$D19,TeamGames!$F$2:$F$4073,$E19)</f>
        <v/>
      </c>
      <c r="O19" s="33">
        <f>SUMIFS(TeamGames!$S$2:$S$4073,TeamGames!$D$2:$D$4073,$D19,TeamGames!$F$2:$F$4073,$E19,TeamGames!$X$2:$X$4073,1)</f>
        <v/>
      </c>
      <c r="P19" s="24">
        <f>SUMIFS(TeamGames!$O$2:$O$4073,TeamGames!$D$2:$D$4073,$D19,TeamGames!$F$2:$F$4073,$E19)</f>
        <v/>
      </c>
      <c r="Q19" s="33">
        <f>SUMIFS(TeamGames!$T$2:$T$4073,TeamGames!$D$2:$D$4073,$D19,TeamGames!$F$2:$F$4073,$E19)</f>
        <v/>
      </c>
      <c r="R19" s="33">
        <f>SUMIFS(TeamGames!$U$2:$U$4073,TeamGames!$D$2:$D$4073,$D19,TeamGames!$F$2:$F$4073,$E19)</f>
        <v/>
      </c>
      <c r="S19" s="33">
        <f>SUMIFS(TeamGames!$W$2:$W$4073,TeamGames!$D$2:$D$4073,$D19,TeamGames!$F$2:$F$4073,$E19)</f>
        <v/>
      </c>
      <c r="T19" s="30">
        <f>IF(M19=0,"",P19-O19)</f>
        <v/>
      </c>
      <c r="U19" s="30">
        <f>IF(M19=0,"",S19-O19)</f>
        <v/>
      </c>
      <c r="V19" s="24">
        <f>IF(M19=0,"upcoming",IF(M19=F19,"complete","in progress"))</f>
        <v/>
      </c>
      <c r="W19" s="33">
        <f>N19/F19</f>
        <v/>
      </c>
      <c r="X19" s="41">
        <f>AVERAGEIFS(TeamGames!$K$2:$K$4073,TeamGames!$D$2:$D$4073,$D19,TeamGames!$F$2:$F$4073,$E19)</f>
        <v/>
      </c>
      <c r="Y19" s="30">
        <f>IF(M19=0,"",P19-S19)</f>
        <v/>
      </c>
      <c r="Z19" s="30" t="n"/>
      <c r="AA19" s="31" t="n"/>
      <c r="AB19" s="33" t="n">
        <v>5.973517872210914</v>
      </c>
      <c r="AC19" s="24" t="n">
        <v>0</v>
      </c>
      <c r="AD19" s="24" t="n">
        <v>0</v>
      </c>
    </row>
    <row r="20">
      <c r="A20" s="24" t="inlineStr">
        <is>
          <t>Aston Villa|9</t>
        </is>
      </c>
      <c r="B20" s="24" t="inlineStr">
        <is>
          <t>E0</t>
        </is>
      </c>
      <c r="C20" s="24" t="inlineStr">
        <is>
          <t>Premier League</t>
        </is>
      </c>
      <c r="D20" s="24" t="inlineStr">
        <is>
          <t>Aston Villa</t>
        </is>
      </c>
      <c r="E20" s="24" t="n">
        <v>9</v>
      </c>
      <c r="F20" s="24">
        <f>COUNTIFS(TeamGames!$D$2:$D$4073,$D20,TeamGames!$F$2:$F$4073,$E20)</f>
        <v/>
      </c>
      <c r="G20" s="24" t="n">
        <v>33</v>
      </c>
      <c r="H20" s="24" t="n">
        <v>36</v>
      </c>
      <c r="I20" s="24" t="inlineStr">
        <is>
          <t>Coventry (H) · Crystal Palace (A) · Brentford (A) · Newcastle (H)</t>
        </is>
      </c>
      <c r="J20" s="24" t="n">
        <v>2</v>
      </c>
      <c r="K20" s="40" t="n">
        <v>46501.625</v>
      </c>
      <c r="L20" s="40" t="n">
        <v>46522.625</v>
      </c>
      <c r="M20" s="24">
        <f>SUMIFS(TeamGames!$X$2:$X$4073,TeamGames!$D$2:$D$4073,$D20,TeamGames!$F$2:$F$4073,$E20)</f>
        <v/>
      </c>
      <c r="N20" s="33">
        <f>SUMIFS(TeamGames!$S$2:$S$4073,TeamGames!$D$2:$D$4073,$D20,TeamGames!$F$2:$F$4073,$E20)</f>
        <v/>
      </c>
      <c r="O20" s="33">
        <f>SUMIFS(TeamGames!$S$2:$S$4073,TeamGames!$D$2:$D$4073,$D20,TeamGames!$F$2:$F$4073,$E20,TeamGames!$X$2:$X$4073,1)</f>
        <v/>
      </c>
      <c r="P20" s="24">
        <f>SUMIFS(TeamGames!$O$2:$O$4073,TeamGames!$D$2:$D$4073,$D20,TeamGames!$F$2:$F$4073,$E20)</f>
        <v/>
      </c>
      <c r="Q20" s="33">
        <f>SUMIFS(TeamGames!$T$2:$T$4073,TeamGames!$D$2:$D$4073,$D20,TeamGames!$F$2:$F$4073,$E20)</f>
        <v/>
      </c>
      <c r="R20" s="33">
        <f>SUMIFS(TeamGames!$U$2:$U$4073,TeamGames!$D$2:$D$4073,$D20,TeamGames!$F$2:$F$4073,$E20)</f>
        <v/>
      </c>
      <c r="S20" s="33">
        <f>SUMIFS(TeamGames!$W$2:$W$4073,TeamGames!$D$2:$D$4073,$D20,TeamGames!$F$2:$F$4073,$E20)</f>
        <v/>
      </c>
      <c r="T20" s="30">
        <f>IF(M20=0,"",P20-O20)</f>
        <v/>
      </c>
      <c r="U20" s="30">
        <f>IF(M20=0,"",S20-O20)</f>
        <v/>
      </c>
      <c r="V20" s="24">
        <f>IF(M20=0,"upcoming",IF(M20=F20,"complete","in progress"))</f>
        <v/>
      </c>
      <c r="W20" s="33">
        <f>N20/F20</f>
        <v/>
      </c>
      <c r="X20" s="41">
        <f>AVERAGEIFS(TeamGames!$K$2:$K$4073,TeamGames!$D$2:$D$4073,$D20,TeamGames!$F$2:$F$4073,$E20)</f>
        <v/>
      </c>
      <c r="Y20" s="30">
        <f>IF(M20=0,"",P20-S20)</f>
        <v/>
      </c>
      <c r="Z20" s="30" t="n"/>
      <c r="AA20" s="31" t="n"/>
      <c r="AB20" s="33" t="n">
        <v>6.696036933855705</v>
      </c>
      <c r="AC20" s="24" t="n">
        <v>0</v>
      </c>
      <c r="AD20" s="24" t="n">
        <v>0</v>
      </c>
    </row>
    <row r="21">
      <c r="A21" s="24" t="inlineStr">
        <is>
          <t>Aston Villa|10</t>
        </is>
      </c>
      <c r="B21" s="24" t="inlineStr">
        <is>
          <t>E0</t>
        </is>
      </c>
      <c r="C21" s="24" t="inlineStr">
        <is>
          <t>Premier League</t>
        </is>
      </c>
      <c r="D21" s="24" t="inlineStr">
        <is>
          <t>Aston Villa</t>
        </is>
      </c>
      <c r="E21" s="24" t="n">
        <v>10</v>
      </c>
      <c r="F21" s="24">
        <f>COUNTIFS(TeamGames!$D$2:$D$4073,$D21,TeamGames!$F$2:$F$4073,$E21)</f>
        <v/>
      </c>
      <c r="G21" s="24" t="n">
        <v>37</v>
      </c>
      <c r="H21" s="24" t="n">
        <v>38</v>
      </c>
      <c r="I21" s="24" t="inlineStr">
        <is>
          <t>Man City (A) · Tottenham (H)</t>
        </is>
      </c>
      <c r="J21" s="24" t="n">
        <v>1</v>
      </c>
      <c r="K21" s="40" t="n">
        <v>46530.625</v>
      </c>
      <c r="L21" s="40" t="n">
        <v>46537.66666666666</v>
      </c>
      <c r="M21" s="24">
        <f>SUMIFS(TeamGames!$X$2:$X$4073,TeamGames!$D$2:$D$4073,$D21,TeamGames!$F$2:$F$4073,$E21)</f>
        <v/>
      </c>
      <c r="N21" s="33">
        <f>SUMIFS(TeamGames!$S$2:$S$4073,TeamGames!$D$2:$D$4073,$D21,TeamGames!$F$2:$F$4073,$E21)</f>
        <v/>
      </c>
      <c r="O21" s="33">
        <f>SUMIFS(TeamGames!$S$2:$S$4073,TeamGames!$D$2:$D$4073,$D21,TeamGames!$F$2:$F$4073,$E21,TeamGames!$X$2:$X$4073,1)</f>
        <v/>
      </c>
      <c r="P21" s="24">
        <f>SUMIFS(TeamGames!$O$2:$O$4073,TeamGames!$D$2:$D$4073,$D21,TeamGames!$F$2:$F$4073,$E21)</f>
        <v/>
      </c>
      <c r="Q21" s="33">
        <f>SUMIFS(TeamGames!$T$2:$T$4073,TeamGames!$D$2:$D$4073,$D21,TeamGames!$F$2:$F$4073,$E21)</f>
        <v/>
      </c>
      <c r="R21" s="33">
        <f>SUMIFS(TeamGames!$U$2:$U$4073,TeamGames!$D$2:$D$4073,$D21,TeamGames!$F$2:$F$4073,$E21)</f>
        <v/>
      </c>
      <c r="S21" s="33">
        <f>SUMIFS(TeamGames!$W$2:$W$4073,TeamGames!$D$2:$D$4073,$D21,TeamGames!$F$2:$F$4073,$E21)</f>
        <v/>
      </c>
      <c r="T21" s="30">
        <f>IF(M21=0,"",P21-O21)</f>
        <v/>
      </c>
      <c r="U21" s="30">
        <f>IF(M21=0,"",S21-O21)</f>
        <v/>
      </c>
      <c r="V21" s="24">
        <f>IF(M21=0,"upcoming",IF(M21=F21,"complete","in progress"))</f>
        <v/>
      </c>
      <c r="W21" s="33">
        <f>N21/F21</f>
        <v/>
      </c>
      <c r="X21" s="41">
        <f>AVERAGEIFS(TeamGames!$K$2:$K$4073,TeamGames!$D$2:$D$4073,$D21,TeamGames!$F$2:$F$4073,$E21)</f>
        <v/>
      </c>
      <c r="Y21" s="30">
        <f>IF(M21=0,"",P21-S21)</f>
        <v/>
      </c>
      <c r="Z21" s="30" t="n"/>
      <c r="AA21" s="31" t="n"/>
      <c r="AB21" s="33" t="n">
        <v>2.219806503869892</v>
      </c>
      <c r="AC21" s="24" t="n">
        <v>0</v>
      </c>
      <c r="AD21" s="24" t="n">
        <v>0</v>
      </c>
    </row>
    <row r="22">
      <c r="A22" s="24" t="inlineStr">
        <is>
          <t>Bournemouth|1</t>
        </is>
      </c>
      <c r="B22" s="24" t="inlineStr">
        <is>
          <t>E0</t>
        </is>
      </c>
      <c r="C22" s="24" t="inlineStr">
        <is>
          <t>Premier League</t>
        </is>
      </c>
      <c r="D22" s="24" t="inlineStr">
        <is>
          <t>Bournemouth</t>
        </is>
      </c>
      <c r="E22" s="24" t="n">
        <v>1</v>
      </c>
      <c r="F22" s="24">
        <f>COUNTIFS(TeamGames!$D$2:$D$4073,$D22,TeamGames!$F$2:$F$4073,$E22)</f>
        <v/>
      </c>
      <c r="G22" s="24" t="n">
        <v>1</v>
      </c>
      <c r="H22" s="24" t="n">
        <v>4</v>
      </c>
      <c r="I22" s="24" t="inlineStr">
        <is>
          <t>Man City (A) · Everton (H) · Newcastle (A) · Brentford (H)</t>
        </is>
      </c>
      <c r="J22" s="24" t="n">
        <v>2</v>
      </c>
      <c r="K22" s="40" t="n">
        <v>46257.58333333334</v>
      </c>
      <c r="L22" s="40" t="n">
        <v>46277.625</v>
      </c>
      <c r="M22" s="24">
        <f>SUMIFS(TeamGames!$X$2:$X$4073,TeamGames!$D$2:$D$4073,$D22,TeamGames!$F$2:$F$4073,$E22)</f>
        <v/>
      </c>
      <c r="N22" s="33">
        <f>SUMIFS(TeamGames!$S$2:$S$4073,TeamGames!$D$2:$D$4073,$D22,TeamGames!$F$2:$F$4073,$E22)</f>
        <v/>
      </c>
      <c r="O22" s="33">
        <f>SUMIFS(TeamGames!$S$2:$S$4073,TeamGames!$D$2:$D$4073,$D22,TeamGames!$F$2:$F$4073,$E22,TeamGames!$X$2:$X$4073,1)</f>
        <v/>
      </c>
      <c r="P22" s="24">
        <f>SUMIFS(TeamGames!$O$2:$O$4073,TeamGames!$D$2:$D$4073,$D22,TeamGames!$F$2:$F$4073,$E22)</f>
        <v/>
      </c>
      <c r="Q22" s="33">
        <f>SUMIFS(TeamGames!$T$2:$T$4073,TeamGames!$D$2:$D$4073,$D22,TeamGames!$F$2:$F$4073,$E22)</f>
        <v/>
      </c>
      <c r="R22" s="33">
        <f>SUMIFS(TeamGames!$U$2:$U$4073,TeamGames!$D$2:$D$4073,$D22,TeamGames!$F$2:$F$4073,$E22)</f>
        <v/>
      </c>
      <c r="S22" s="33">
        <f>SUMIFS(TeamGames!$W$2:$W$4073,TeamGames!$D$2:$D$4073,$D22,TeamGames!$F$2:$F$4073,$E22)</f>
        <v/>
      </c>
      <c r="T22" s="30">
        <f>IF(M22=0,"",P22-O22)</f>
        <v/>
      </c>
      <c r="U22" s="30">
        <f>IF(M22=0,"",S22-O22)</f>
        <v/>
      </c>
      <c r="V22" s="24">
        <f>IF(M22=0,"upcoming",IF(M22=F22,"complete","in progress"))</f>
        <v/>
      </c>
      <c r="W22" s="33">
        <f>N22/F22</f>
        <v/>
      </c>
      <c r="X22" s="41">
        <f>AVERAGEIFS(TeamGames!$K$2:$K$4073,TeamGames!$D$2:$D$4073,$D22,TeamGames!$F$2:$F$4073,$E22)</f>
        <v/>
      </c>
      <c r="Y22" s="30">
        <f>IF(M22=0,"",P22-S22)</f>
        <v/>
      </c>
      <c r="Z22" s="30" t="n">
        <v>-0.72</v>
      </c>
      <c r="AA22" s="31" t="n">
        <v>0.4687925207170975</v>
      </c>
      <c r="AB22" s="33" t="n"/>
      <c r="AC22" s="24" t="n">
        <v>0</v>
      </c>
      <c r="AD22" s="24" t="n">
        <v>0</v>
      </c>
    </row>
    <row r="23">
      <c r="A23" s="24" t="inlineStr">
        <is>
          <t>Bournemouth|2</t>
        </is>
      </c>
      <c r="B23" s="24" t="inlineStr">
        <is>
          <t>E0</t>
        </is>
      </c>
      <c r="C23" s="24" t="inlineStr">
        <is>
          <t>Premier League</t>
        </is>
      </c>
      <c r="D23" s="24" t="inlineStr">
        <is>
          <t>Bournemouth</t>
        </is>
      </c>
      <c r="E23" s="24" t="n">
        <v>2</v>
      </c>
      <c r="F23" s="24">
        <f>COUNTIFS(TeamGames!$D$2:$D$4073,$D23,TeamGames!$F$2:$F$4073,$E23)</f>
        <v/>
      </c>
      <c r="G23" s="24" t="n">
        <v>5</v>
      </c>
      <c r="H23" s="24" t="n">
        <v>8</v>
      </c>
      <c r="I23" s="24" t="inlineStr">
        <is>
          <t>Liverpool (H) · Chelsea (A) · Sunderland (H) · Man Utd (A)</t>
        </is>
      </c>
      <c r="J23" s="24" t="n">
        <v>2</v>
      </c>
      <c r="K23" s="40" t="n">
        <v>46285.58333333334</v>
      </c>
      <c r="L23" s="40" t="n">
        <v>46320.58333333334</v>
      </c>
      <c r="M23" s="24">
        <f>SUMIFS(TeamGames!$X$2:$X$4073,TeamGames!$D$2:$D$4073,$D23,TeamGames!$F$2:$F$4073,$E23)</f>
        <v/>
      </c>
      <c r="N23" s="33">
        <f>SUMIFS(TeamGames!$S$2:$S$4073,TeamGames!$D$2:$D$4073,$D23,TeamGames!$F$2:$F$4073,$E23)</f>
        <v/>
      </c>
      <c r="O23" s="33">
        <f>SUMIFS(TeamGames!$S$2:$S$4073,TeamGames!$D$2:$D$4073,$D23,TeamGames!$F$2:$F$4073,$E23,TeamGames!$X$2:$X$4073,1)</f>
        <v/>
      </c>
      <c r="P23" s="24">
        <f>SUMIFS(TeamGames!$O$2:$O$4073,TeamGames!$D$2:$D$4073,$D23,TeamGames!$F$2:$F$4073,$E23)</f>
        <v/>
      </c>
      <c r="Q23" s="33">
        <f>SUMIFS(TeamGames!$T$2:$T$4073,TeamGames!$D$2:$D$4073,$D23,TeamGames!$F$2:$F$4073,$E23)</f>
        <v/>
      </c>
      <c r="R23" s="33">
        <f>SUMIFS(TeamGames!$U$2:$U$4073,TeamGames!$D$2:$D$4073,$D23,TeamGames!$F$2:$F$4073,$E23)</f>
        <v/>
      </c>
      <c r="S23" s="33">
        <f>SUMIFS(TeamGames!$W$2:$W$4073,TeamGames!$D$2:$D$4073,$D23,TeamGames!$F$2:$F$4073,$E23)</f>
        <v/>
      </c>
      <c r="T23" s="30">
        <f>IF(M23=0,"",P23-O23)</f>
        <v/>
      </c>
      <c r="U23" s="30">
        <f>IF(M23=0,"",S23-O23)</f>
        <v/>
      </c>
      <c r="V23" s="24">
        <f>IF(M23=0,"upcoming",IF(M23=F23,"complete","in progress"))</f>
        <v/>
      </c>
      <c r="W23" s="33">
        <f>N23/F23</f>
        <v/>
      </c>
      <c r="X23" s="41">
        <f>AVERAGEIFS(TeamGames!$K$2:$K$4073,TeamGames!$D$2:$D$4073,$D23,TeamGames!$F$2:$F$4073,$E23)</f>
        <v/>
      </c>
      <c r="Y23" s="30">
        <f>IF(M23=0,"",P23-S23)</f>
        <v/>
      </c>
      <c r="Z23" s="30" t="n">
        <v>-0.21</v>
      </c>
      <c r="AA23" s="31" t="n">
        <v>0.8336478034892283</v>
      </c>
      <c r="AB23" s="33" t="n">
        <v>0.7959276454248627</v>
      </c>
      <c r="AC23" s="24" t="n">
        <v>2</v>
      </c>
      <c r="AD23" s="24" t="n">
        <v>0</v>
      </c>
    </row>
    <row r="24">
      <c r="A24" s="24" t="inlineStr">
        <is>
          <t>Bournemouth|3</t>
        </is>
      </c>
      <c r="B24" s="24" t="inlineStr">
        <is>
          <t>E0</t>
        </is>
      </c>
      <c r="C24" s="24" t="inlineStr">
        <is>
          <t>Premier League</t>
        </is>
      </c>
      <c r="D24" s="24" t="inlineStr">
        <is>
          <t>Bournemouth</t>
        </is>
      </c>
      <c r="E24" s="24" t="n">
        <v>3</v>
      </c>
      <c r="F24" s="24">
        <f>COUNTIFS(TeamGames!$D$2:$D$4073,$D24,TeamGames!$F$2:$F$4073,$E24)</f>
        <v/>
      </c>
      <c r="G24" s="24" t="n">
        <v>9</v>
      </c>
      <c r="H24" s="24" t="n">
        <v>12</v>
      </c>
      <c r="I24" s="24" t="inlineStr">
        <is>
          <t>Leeds (H) · Ipswich (A) · Nott'm Forest (H) · Fulham (A)</t>
        </is>
      </c>
      <c r="J24" s="24" t="n">
        <v>2</v>
      </c>
      <c r="K24" s="40" t="n">
        <v>46326.625</v>
      </c>
      <c r="L24" s="40" t="n">
        <v>46355.58680555555</v>
      </c>
      <c r="M24" s="24">
        <f>SUMIFS(TeamGames!$X$2:$X$4073,TeamGames!$D$2:$D$4073,$D24,TeamGames!$F$2:$F$4073,$E24)</f>
        <v/>
      </c>
      <c r="N24" s="33">
        <f>SUMIFS(TeamGames!$S$2:$S$4073,TeamGames!$D$2:$D$4073,$D24,TeamGames!$F$2:$F$4073,$E24)</f>
        <v/>
      </c>
      <c r="O24" s="33">
        <f>SUMIFS(TeamGames!$S$2:$S$4073,TeamGames!$D$2:$D$4073,$D24,TeamGames!$F$2:$F$4073,$E24,TeamGames!$X$2:$X$4073,1)</f>
        <v/>
      </c>
      <c r="P24" s="24">
        <f>SUMIFS(TeamGames!$O$2:$O$4073,TeamGames!$D$2:$D$4073,$D24,TeamGames!$F$2:$F$4073,$E24)</f>
        <v/>
      </c>
      <c r="Q24" s="33">
        <f>SUMIFS(TeamGames!$T$2:$T$4073,TeamGames!$D$2:$D$4073,$D24,TeamGames!$F$2:$F$4073,$E24)</f>
        <v/>
      </c>
      <c r="R24" s="33">
        <f>SUMIFS(TeamGames!$U$2:$U$4073,TeamGames!$D$2:$D$4073,$D24,TeamGames!$F$2:$F$4073,$E24)</f>
        <v/>
      </c>
      <c r="S24" s="33">
        <f>SUMIFS(TeamGames!$W$2:$W$4073,TeamGames!$D$2:$D$4073,$D24,TeamGames!$F$2:$F$4073,$E24)</f>
        <v/>
      </c>
      <c r="T24" s="30">
        <f>IF(M24=0,"",P24-O24)</f>
        <v/>
      </c>
      <c r="U24" s="30">
        <f>IF(M24=0,"",S24-O24)</f>
        <v/>
      </c>
      <c r="V24" s="24">
        <f>IF(M24=0,"upcoming",IF(M24=F24,"complete","in progress"))</f>
        <v/>
      </c>
      <c r="W24" s="33">
        <f>N24/F24</f>
        <v/>
      </c>
      <c r="X24" s="41">
        <f>AVERAGEIFS(TeamGames!$K$2:$K$4073,TeamGames!$D$2:$D$4073,$D24,TeamGames!$F$2:$F$4073,$E24)</f>
        <v/>
      </c>
      <c r="Y24" s="30">
        <f>IF(M24=0,"",P24-S24)</f>
        <v/>
      </c>
      <c r="Z24" s="30" t="n"/>
      <c r="AA24" s="31" t="n"/>
      <c r="AB24" s="33" t="n">
        <v>6.24818216604757</v>
      </c>
      <c r="AC24" s="24" t="n">
        <v>2</v>
      </c>
      <c r="AD24" s="24" t="n">
        <v>0</v>
      </c>
    </row>
    <row r="25">
      <c r="A25" s="24" t="inlineStr">
        <is>
          <t>Bournemouth|4</t>
        </is>
      </c>
      <c r="B25" s="24" t="inlineStr">
        <is>
          <t>E0</t>
        </is>
      </c>
      <c r="C25" s="24" t="inlineStr">
        <is>
          <t>Premier League</t>
        </is>
      </c>
      <c r="D25" s="24" t="inlineStr">
        <is>
          <t>Bournemouth</t>
        </is>
      </c>
      <c r="E25" s="24" t="n">
        <v>4</v>
      </c>
      <c r="F25" s="24">
        <f>COUNTIFS(TeamGames!$D$2:$D$4073,$D25,TeamGames!$F$2:$F$4073,$E25)</f>
        <v/>
      </c>
      <c r="G25" s="24" t="n">
        <v>13</v>
      </c>
      <c r="H25" s="24" t="n">
        <v>16</v>
      </c>
      <c r="I25" s="24" t="inlineStr">
        <is>
          <t>Brighton (H) · Hull (H) · Arsenal (A) · Coventry (H)</t>
        </is>
      </c>
      <c r="J25" s="24" t="n">
        <v>3</v>
      </c>
      <c r="K25" s="40" t="n">
        <v>46358.83333333334</v>
      </c>
      <c r="L25" s="40" t="n">
        <v>46375.625</v>
      </c>
      <c r="M25" s="24">
        <f>SUMIFS(TeamGames!$X$2:$X$4073,TeamGames!$D$2:$D$4073,$D25,TeamGames!$F$2:$F$4073,$E25)</f>
        <v/>
      </c>
      <c r="N25" s="33">
        <f>SUMIFS(TeamGames!$S$2:$S$4073,TeamGames!$D$2:$D$4073,$D25,TeamGames!$F$2:$F$4073,$E25)</f>
        <v/>
      </c>
      <c r="O25" s="33">
        <f>SUMIFS(TeamGames!$S$2:$S$4073,TeamGames!$D$2:$D$4073,$D25,TeamGames!$F$2:$F$4073,$E25,TeamGames!$X$2:$X$4073,1)</f>
        <v/>
      </c>
      <c r="P25" s="24">
        <f>SUMIFS(TeamGames!$O$2:$O$4073,TeamGames!$D$2:$D$4073,$D25,TeamGames!$F$2:$F$4073,$E25)</f>
        <v/>
      </c>
      <c r="Q25" s="33">
        <f>SUMIFS(TeamGames!$T$2:$T$4073,TeamGames!$D$2:$D$4073,$D25,TeamGames!$F$2:$F$4073,$E25)</f>
        <v/>
      </c>
      <c r="R25" s="33">
        <f>SUMIFS(TeamGames!$U$2:$U$4073,TeamGames!$D$2:$D$4073,$D25,TeamGames!$F$2:$F$4073,$E25)</f>
        <v/>
      </c>
      <c r="S25" s="33">
        <f>SUMIFS(TeamGames!$W$2:$W$4073,TeamGames!$D$2:$D$4073,$D25,TeamGames!$F$2:$F$4073,$E25)</f>
        <v/>
      </c>
      <c r="T25" s="30">
        <f>IF(M25=0,"",P25-O25)</f>
        <v/>
      </c>
      <c r="U25" s="30">
        <f>IF(M25=0,"",S25-O25)</f>
        <v/>
      </c>
      <c r="V25" s="24">
        <f>IF(M25=0,"upcoming",IF(M25=F25,"complete","in progress"))</f>
        <v/>
      </c>
      <c r="W25" s="33">
        <f>N25/F25</f>
        <v/>
      </c>
      <c r="X25" s="41">
        <f>AVERAGEIFS(TeamGames!$K$2:$K$4073,TeamGames!$D$2:$D$4073,$D25,TeamGames!$F$2:$F$4073,$E25)</f>
        <v/>
      </c>
      <c r="Y25" s="30">
        <f>IF(M25=0,"",P25-S25)</f>
        <v/>
      </c>
      <c r="Z25" s="30" t="n"/>
      <c r="AA25" s="31" t="n"/>
      <c r="AB25" s="33" t="n">
        <v>6.214500734559691</v>
      </c>
      <c r="AC25" s="24" t="n">
        <v>1</v>
      </c>
      <c r="AD25" s="24" t="n">
        <v>0</v>
      </c>
    </row>
    <row r="26">
      <c r="A26" s="24" t="inlineStr">
        <is>
          <t>Bournemouth|5</t>
        </is>
      </c>
      <c r="B26" s="24" t="inlineStr">
        <is>
          <t>E0</t>
        </is>
      </c>
      <c r="C26" s="24" t="inlineStr">
        <is>
          <t>Premier League</t>
        </is>
      </c>
      <c r="D26" s="24" t="inlineStr">
        <is>
          <t>Bournemouth</t>
        </is>
      </c>
      <c r="E26" s="24" t="n">
        <v>5</v>
      </c>
      <c r="F26" s="24">
        <f>COUNTIFS(TeamGames!$D$2:$D$4073,$D26,TeamGames!$F$2:$F$4073,$E26)</f>
        <v/>
      </c>
      <c r="G26" s="24" t="n">
        <v>17</v>
      </c>
      <c r="H26" s="24" t="n">
        <v>20</v>
      </c>
      <c r="I26" s="24" t="inlineStr">
        <is>
          <t>Tottenham (A) · Crystal Palace (A) · Aston Villa (H) · Brighton (A)</t>
        </is>
      </c>
      <c r="J26" s="24" t="n">
        <v>1</v>
      </c>
      <c r="K26" s="40" t="n">
        <v>46382.625</v>
      </c>
      <c r="L26" s="40" t="n">
        <v>46392.8125</v>
      </c>
      <c r="M26" s="24">
        <f>SUMIFS(TeamGames!$X$2:$X$4073,TeamGames!$D$2:$D$4073,$D26,TeamGames!$F$2:$F$4073,$E26)</f>
        <v/>
      </c>
      <c r="N26" s="33">
        <f>SUMIFS(TeamGames!$S$2:$S$4073,TeamGames!$D$2:$D$4073,$D26,TeamGames!$F$2:$F$4073,$E26)</f>
        <v/>
      </c>
      <c r="O26" s="33">
        <f>SUMIFS(TeamGames!$S$2:$S$4073,TeamGames!$D$2:$D$4073,$D26,TeamGames!$F$2:$F$4073,$E26,TeamGames!$X$2:$X$4073,1)</f>
        <v/>
      </c>
      <c r="P26" s="24">
        <f>SUMIFS(TeamGames!$O$2:$O$4073,TeamGames!$D$2:$D$4073,$D26,TeamGames!$F$2:$F$4073,$E26)</f>
        <v/>
      </c>
      <c r="Q26" s="33">
        <f>SUMIFS(TeamGames!$T$2:$T$4073,TeamGames!$D$2:$D$4073,$D26,TeamGames!$F$2:$F$4073,$E26)</f>
        <v/>
      </c>
      <c r="R26" s="33">
        <f>SUMIFS(TeamGames!$U$2:$U$4073,TeamGames!$D$2:$D$4073,$D26,TeamGames!$F$2:$F$4073,$E26)</f>
        <v/>
      </c>
      <c r="S26" s="33">
        <f>SUMIFS(TeamGames!$W$2:$W$4073,TeamGames!$D$2:$D$4073,$D26,TeamGames!$F$2:$F$4073,$E26)</f>
        <v/>
      </c>
      <c r="T26" s="30">
        <f>IF(M26=0,"",P26-O26)</f>
        <v/>
      </c>
      <c r="U26" s="30">
        <f>IF(M26=0,"",S26-O26)</f>
        <v/>
      </c>
      <c r="V26" s="24">
        <f>IF(M26=0,"upcoming",IF(M26=F26,"complete","in progress"))</f>
        <v/>
      </c>
      <c r="W26" s="33">
        <f>N26/F26</f>
        <v/>
      </c>
      <c r="X26" s="41">
        <f>AVERAGEIFS(TeamGames!$K$2:$K$4073,TeamGames!$D$2:$D$4073,$D26,TeamGames!$F$2:$F$4073,$E26)</f>
        <v/>
      </c>
      <c r="Y26" s="30">
        <f>IF(M26=0,"",P26-S26)</f>
        <v/>
      </c>
      <c r="Z26" s="30" t="n"/>
      <c r="AA26" s="31" t="n"/>
      <c r="AB26" s="33" t="n">
        <v>4.927099553778612</v>
      </c>
      <c r="AC26" s="24" t="n">
        <v>0</v>
      </c>
      <c r="AD26" s="24" t="n">
        <v>0</v>
      </c>
    </row>
    <row r="27">
      <c r="A27" s="24" t="inlineStr">
        <is>
          <t>Bournemouth|6</t>
        </is>
      </c>
      <c r="B27" s="24" t="inlineStr">
        <is>
          <t>E0</t>
        </is>
      </c>
      <c r="C27" s="24" t="inlineStr">
        <is>
          <t>Premier League</t>
        </is>
      </c>
      <c r="D27" s="24" t="inlineStr">
        <is>
          <t>Bournemouth</t>
        </is>
      </c>
      <c r="E27" s="24" t="n">
        <v>6</v>
      </c>
      <c r="F27" s="24">
        <f>COUNTIFS(TeamGames!$D$2:$D$4073,$D27,TeamGames!$F$2:$F$4073,$E27)</f>
        <v/>
      </c>
      <c r="G27" s="24" t="n">
        <v>21</v>
      </c>
      <c r="H27" s="24" t="n">
        <v>24</v>
      </c>
      <c r="I27" s="24" t="inlineStr">
        <is>
          <t>Ipswich (H) · Nott'm Forest (A) · Fulham (H) · Leeds (A)</t>
        </is>
      </c>
      <c r="J27" s="24" t="n">
        <v>2</v>
      </c>
      <c r="K27" s="40" t="n">
        <v>46403.625</v>
      </c>
      <c r="L27" s="40" t="n">
        <v>46424.625</v>
      </c>
      <c r="M27" s="24">
        <f>SUMIFS(TeamGames!$X$2:$X$4073,TeamGames!$D$2:$D$4073,$D27,TeamGames!$F$2:$F$4073,$E27)</f>
        <v/>
      </c>
      <c r="N27" s="33">
        <f>SUMIFS(TeamGames!$S$2:$S$4073,TeamGames!$D$2:$D$4073,$D27,TeamGames!$F$2:$F$4073,$E27)</f>
        <v/>
      </c>
      <c r="O27" s="33">
        <f>SUMIFS(TeamGames!$S$2:$S$4073,TeamGames!$D$2:$D$4073,$D27,TeamGames!$F$2:$F$4073,$E27,TeamGames!$X$2:$X$4073,1)</f>
        <v/>
      </c>
      <c r="P27" s="24">
        <f>SUMIFS(TeamGames!$O$2:$O$4073,TeamGames!$D$2:$D$4073,$D27,TeamGames!$F$2:$F$4073,$E27)</f>
        <v/>
      </c>
      <c r="Q27" s="33">
        <f>SUMIFS(TeamGames!$T$2:$T$4073,TeamGames!$D$2:$D$4073,$D27,TeamGames!$F$2:$F$4073,$E27)</f>
        <v/>
      </c>
      <c r="R27" s="33">
        <f>SUMIFS(TeamGames!$U$2:$U$4073,TeamGames!$D$2:$D$4073,$D27,TeamGames!$F$2:$F$4073,$E27)</f>
        <v/>
      </c>
      <c r="S27" s="33">
        <f>SUMIFS(TeamGames!$W$2:$W$4073,TeamGames!$D$2:$D$4073,$D27,TeamGames!$F$2:$F$4073,$E27)</f>
        <v/>
      </c>
      <c r="T27" s="30">
        <f>IF(M27=0,"",P27-O27)</f>
        <v/>
      </c>
      <c r="U27" s="30">
        <f>IF(M27=0,"",S27-O27)</f>
        <v/>
      </c>
      <c r="V27" s="24">
        <f>IF(M27=0,"upcoming",IF(M27=F27,"complete","in progress"))</f>
        <v/>
      </c>
      <c r="W27" s="33">
        <f>N27/F27</f>
        <v/>
      </c>
      <c r="X27" s="41">
        <f>AVERAGEIFS(TeamGames!$K$2:$K$4073,TeamGames!$D$2:$D$4073,$D27,TeamGames!$F$2:$F$4073,$E27)</f>
        <v/>
      </c>
      <c r="Y27" s="30">
        <f>IF(M27=0,"",P27-S27)</f>
        <v/>
      </c>
      <c r="Z27" s="30" t="n"/>
      <c r="AA27" s="31" t="n"/>
      <c r="AB27" s="33" t="n">
        <v>6.241922038600822</v>
      </c>
      <c r="AC27" s="24" t="n">
        <v>2</v>
      </c>
      <c r="AD27" s="24" t="n">
        <v>0</v>
      </c>
    </row>
    <row r="28">
      <c r="A28" s="24" t="inlineStr">
        <is>
          <t>Bournemouth|7</t>
        </is>
      </c>
      <c r="B28" s="24" t="inlineStr">
        <is>
          <t>E0</t>
        </is>
      </c>
      <c r="C28" s="24" t="inlineStr">
        <is>
          <t>Premier League</t>
        </is>
      </c>
      <c r="D28" s="24" t="inlineStr">
        <is>
          <t>Bournemouth</t>
        </is>
      </c>
      <c r="E28" s="24" t="n">
        <v>7</v>
      </c>
      <c r="F28" s="24">
        <f>COUNTIFS(TeamGames!$D$2:$D$4073,$D28,TeamGames!$F$2:$F$4073,$E28)</f>
        <v/>
      </c>
      <c r="G28" s="24" t="n">
        <v>25</v>
      </c>
      <c r="H28" s="24" t="n">
        <v>28</v>
      </c>
      <c r="I28" s="24" t="inlineStr">
        <is>
          <t>Aston Villa (A) · Crystal Palace (H) · Coventry (A) · Tottenham (H)</t>
        </is>
      </c>
      <c r="J28" s="24" t="n">
        <v>2</v>
      </c>
      <c r="K28" s="40" t="n">
        <v>46428.83333333334</v>
      </c>
      <c r="L28" s="40" t="n">
        <v>46449.83333333334</v>
      </c>
      <c r="M28" s="24">
        <f>SUMIFS(TeamGames!$X$2:$X$4073,TeamGames!$D$2:$D$4073,$D28,TeamGames!$F$2:$F$4073,$E28)</f>
        <v/>
      </c>
      <c r="N28" s="33">
        <f>SUMIFS(TeamGames!$S$2:$S$4073,TeamGames!$D$2:$D$4073,$D28,TeamGames!$F$2:$F$4073,$E28)</f>
        <v/>
      </c>
      <c r="O28" s="33">
        <f>SUMIFS(TeamGames!$S$2:$S$4073,TeamGames!$D$2:$D$4073,$D28,TeamGames!$F$2:$F$4073,$E28,TeamGames!$X$2:$X$4073,1)</f>
        <v/>
      </c>
      <c r="P28" s="24">
        <f>SUMIFS(TeamGames!$O$2:$O$4073,TeamGames!$D$2:$D$4073,$D28,TeamGames!$F$2:$F$4073,$E28)</f>
        <v/>
      </c>
      <c r="Q28" s="33">
        <f>SUMIFS(TeamGames!$T$2:$T$4073,TeamGames!$D$2:$D$4073,$D28,TeamGames!$F$2:$F$4073,$E28)</f>
        <v/>
      </c>
      <c r="R28" s="33">
        <f>SUMIFS(TeamGames!$U$2:$U$4073,TeamGames!$D$2:$D$4073,$D28,TeamGames!$F$2:$F$4073,$E28)</f>
        <v/>
      </c>
      <c r="S28" s="33">
        <f>SUMIFS(TeamGames!$W$2:$W$4073,TeamGames!$D$2:$D$4073,$D28,TeamGames!$F$2:$F$4073,$E28)</f>
        <v/>
      </c>
      <c r="T28" s="30">
        <f>IF(M28=0,"",P28-O28)</f>
        <v/>
      </c>
      <c r="U28" s="30">
        <f>IF(M28=0,"",S28-O28)</f>
        <v/>
      </c>
      <c r="V28" s="24">
        <f>IF(M28=0,"upcoming",IF(M28=F28,"complete","in progress"))</f>
        <v/>
      </c>
      <c r="W28" s="33">
        <f>N28/F28</f>
        <v/>
      </c>
      <c r="X28" s="41">
        <f>AVERAGEIFS(TeamGames!$K$2:$K$4073,TeamGames!$D$2:$D$4073,$D28,TeamGames!$F$2:$F$4073,$E28)</f>
        <v/>
      </c>
      <c r="Y28" s="30">
        <f>IF(M28=0,"",P28-S28)</f>
        <v/>
      </c>
      <c r="Z28" s="30" t="n"/>
      <c r="AA28" s="31" t="n"/>
      <c r="AB28" s="33" t="n">
        <v>5.787964851801958</v>
      </c>
      <c r="AC28" s="24" t="n">
        <v>0</v>
      </c>
      <c r="AD28" s="24" t="n">
        <v>0</v>
      </c>
    </row>
    <row r="29">
      <c r="A29" s="24" t="inlineStr">
        <is>
          <t>Bournemouth|8</t>
        </is>
      </c>
      <c r="B29" s="24" t="inlineStr">
        <is>
          <t>E0</t>
        </is>
      </c>
      <c r="C29" s="24" t="inlineStr">
        <is>
          <t>Premier League</t>
        </is>
      </c>
      <c r="D29" s="24" t="inlineStr">
        <is>
          <t>Bournemouth</t>
        </is>
      </c>
      <c r="E29" s="24" t="n">
        <v>8</v>
      </c>
      <c r="F29" s="24">
        <f>COUNTIFS(TeamGames!$D$2:$D$4073,$D29,TeamGames!$F$2:$F$4073,$E29)</f>
        <v/>
      </c>
      <c r="G29" s="24" t="n">
        <v>29</v>
      </c>
      <c r="H29" s="24" t="n">
        <v>32</v>
      </c>
      <c r="I29" s="24" t="inlineStr">
        <is>
          <t>Newcastle (H) · Brentford (A) · Man City (H) · Everton (A)</t>
        </is>
      </c>
      <c r="J29" s="24" t="n">
        <v>2</v>
      </c>
      <c r="K29" s="40" t="n">
        <v>46459.625</v>
      </c>
      <c r="L29" s="40" t="n">
        <v>46494.625</v>
      </c>
      <c r="M29" s="24">
        <f>SUMIFS(TeamGames!$X$2:$X$4073,TeamGames!$D$2:$D$4073,$D29,TeamGames!$F$2:$F$4073,$E29)</f>
        <v/>
      </c>
      <c r="N29" s="33">
        <f>SUMIFS(TeamGames!$S$2:$S$4073,TeamGames!$D$2:$D$4073,$D29,TeamGames!$F$2:$F$4073,$E29)</f>
        <v/>
      </c>
      <c r="O29" s="33">
        <f>SUMIFS(TeamGames!$S$2:$S$4073,TeamGames!$D$2:$D$4073,$D29,TeamGames!$F$2:$F$4073,$E29,TeamGames!$X$2:$X$4073,1)</f>
        <v/>
      </c>
      <c r="P29" s="24">
        <f>SUMIFS(TeamGames!$O$2:$O$4073,TeamGames!$D$2:$D$4073,$D29,TeamGames!$F$2:$F$4073,$E29)</f>
        <v/>
      </c>
      <c r="Q29" s="33">
        <f>SUMIFS(TeamGames!$T$2:$T$4073,TeamGames!$D$2:$D$4073,$D29,TeamGames!$F$2:$F$4073,$E29)</f>
        <v/>
      </c>
      <c r="R29" s="33">
        <f>SUMIFS(TeamGames!$U$2:$U$4073,TeamGames!$D$2:$D$4073,$D29,TeamGames!$F$2:$F$4073,$E29)</f>
        <v/>
      </c>
      <c r="S29" s="33">
        <f>SUMIFS(TeamGames!$W$2:$W$4073,TeamGames!$D$2:$D$4073,$D29,TeamGames!$F$2:$F$4073,$E29)</f>
        <v/>
      </c>
      <c r="T29" s="30">
        <f>IF(M29=0,"",P29-O29)</f>
        <v/>
      </c>
      <c r="U29" s="30">
        <f>IF(M29=0,"",S29-O29)</f>
        <v/>
      </c>
      <c r="V29" s="24">
        <f>IF(M29=0,"upcoming",IF(M29=F29,"complete","in progress"))</f>
        <v/>
      </c>
      <c r="W29" s="33">
        <f>N29/F29</f>
        <v/>
      </c>
      <c r="X29" s="41">
        <f>AVERAGEIFS(TeamGames!$K$2:$K$4073,TeamGames!$D$2:$D$4073,$D29,TeamGames!$F$2:$F$4073,$E29)</f>
        <v/>
      </c>
      <c r="Y29" s="30">
        <f>IF(M29=0,"",P29-S29)</f>
        <v/>
      </c>
      <c r="Z29" s="30" t="n"/>
      <c r="AA29" s="31" t="n"/>
      <c r="AB29" s="33" t="n">
        <v>4.994946286391508</v>
      </c>
      <c r="AC29" s="24" t="n">
        <v>0</v>
      </c>
      <c r="AD29" s="24" t="n">
        <v>0</v>
      </c>
    </row>
    <row r="30">
      <c r="A30" s="24" t="inlineStr">
        <is>
          <t>Bournemouth|9</t>
        </is>
      </c>
      <c r="B30" s="24" t="inlineStr">
        <is>
          <t>E0</t>
        </is>
      </c>
      <c r="C30" s="24" t="inlineStr">
        <is>
          <t>Premier League</t>
        </is>
      </c>
      <c r="D30" s="24" t="inlineStr">
        <is>
          <t>Bournemouth</t>
        </is>
      </c>
      <c r="E30" s="24" t="n">
        <v>9</v>
      </c>
      <c r="F30" s="24">
        <f>COUNTIFS(TeamGames!$D$2:$D$4073,$D30,TeamGames!$F$2:$F$4073,$E30)</f>
        <v/>
      </c>
      <c r="G30" s="24" t="n">
        <v>33</v>
      </c>
      <c r="H30" s="24" t="n">
        <v>36</v>
      </c>
      <c r="I30" s="24" t="inlineStr">
        <is>
          <t>Arsenal (H) · Hull (A) · Man Utd (H) · Sunderland (A)</t>
        </is>
      </c>
      <c r="J30" s="24" t="n">
        <v>2</v>
      </c>
      <c r="K30" s="40" t="n">
        <v>46501.625</v>
      </c>
      <c r="L30" s="40" t="n">
        <v>46522.625</v>
      </c>
      <c r="M30" s="24">
        <f>SUMIFS(TeamGames!$X$2:$X$4073,TeamGames!$D$2:$D$4073,$D30,TeamGames!$F$2:$F$4073,$E30)</f>
        <v/>
      </c>
      <c r="N30" s="33">
        <f>SUMIFS(TeamGames!$S$2:$S$4073,TeamGames!$D$2:$D$4073,$D30,TeamGames!$F$2:$F$4073,$E30)</f>
        <v/>
      </c>
      <c r="O30" s="33">
        <f>SUMIFS(TeamGames!$S$2:$S$4073,TeamGames!$D$2:$D$4073,$D30,TeamGames!$F$2:$F$4073,$E30,TeamGames!$X$2:$X$4073,1)</f>
        <v/>
      </c>
      <c r="P30" s="24">
        <f>SUMIFS(TeamGames!$O$2:$O$4073,TeamGames!$D$2:$D$4073,$D30,TeamGames!$F$2:$F$4073,$E30)</f>
        <v/>
      </c>
      <c r="Q30" s="33">
        <f>SUMIFS(TeamGames!$T$2:$T$4073,TeamGames!$D$2:$D$4073,$D30,TeamGames!$F$2:$F$4073,$E30)</f>
        <v/>
      </c>
      <c r="R30" s="33">
        <f>SUMIFS(TeamGames!$U$2:$U$4073,TeamGames!$D$2:$D$4073,$D30,TeamGames!$F$2:$F$4073,$E30)</f>
        <v/>
      </c>
      <c r="S30" s="33">
        <f>SUMIFS(TeamGames!$W$2:$W$4073,TeamGames!$D$2:$D$4073,$D30,TeamGames!$F$2:$F$4073,$E30)</f>
        <v/>
      </c>
      <c r="T30" s="30">
        <f>IF(M30=0,"",P30-O30)</f>
        <v/>
      </c>
      <c r="U30" s="30">
        <f>IF(M30=0,"",S30-O30)</f>
        <v/>
      </c>
      <c r="V30" s="24">
        <f>IF(M30=0,"upcoming",IF(M30=F30,"complete","in progress"))</f>
        <v/>
      </c>
      <c r="W30" s="33">
        <f>N30/F30</f>
        <v/>
      </c>
      <c r="X30" s="41">
        <f>AVERAGEIFS(TeamGames!$K$2:$K$4073,TeamGames!$D$2:$D$4073,$D30,TeamGames!$F$2:$F$4073,$E30)</f>
        <v/>
      </c>
      <c r="Y30" s="30">
        <f>IF(M30=0,"",P30-S30)</f>
        <v/>
      </c>
      <c r="Z30" s="30" t="n"/>
      <c r="AA30" s="31" t="n"/>
      <c r="AB30" s="33" t="n">
        <v>5.280016477499217</v>
      </c>
      <c r="AC30" s="24" t="n">
        <v>0</v>
      </c>
      <c r="AD30" s="24" t="n">
        <v>0</v>
      </c>
    </row>
    <row r="31">
      <c r="A31" s="24" t="inlineStr">
        <is>
          <t>Bournemouth|10</t>
        </is>
      </c>
      <c r="B31" s="24" t="inlineStr">
        <is>
          <t>E0</t>
        </is>
      </c>
      <c r="C31" s="24" t="inlineStr">
        <is>
          <t>Premier League</t>
        </is>
      </c>
      <c r="D31" s="24" t="inlineStr">
        <is>
          <t>Bournemouth</t>
        </is>
      </c>
      <c r="E31" s="24" t="n">
        <v>10</v>
      </c>
      <c r="F31" s="24">
        <f>COUNTIFS(TeamGames!$D$2:$D$4073,$D31,TeamGames!$F$2:$F$4073,$E31)</f>
        <v/>
      </c>
      <c r="G31" s="24" t="n">
        <v>37</v>
      </c>
      <c r="H31" s="24" t="n">
        <v>38</v>
      </c>
      <c r="I31" s="24" t="inlineStr">
        <is>
          <t>Chelsea (H) · Liverpool (A)</t>
        </is>
      </c>
      <c r="J31" s="24" t="n">
        <v>1</v>
      </c>
      <c r="K31" s="40" t="n">
        <v>46530.625</v>
      </c>
      <c r="L31" s="40" t="n">
        <v>46537.66666666666</v>
      </c>
      <c r="M31" s="24">
        <f>SUMIFS(TeamGames!$X$2:$X$4073,TeamGames!$D$2:$D$4073,$D31,TeamGames!$F$2:$F$4073,$E31)</f>
        <v/>
      </c>
      <c r="N31" s="33">
        <f>SUMIFS(TeamGames!$S$2:$S$4073,TeamGames!$D$2:$D$4073,$D31,TeamGames!$F$2:$F$4073,$E31)</f>
        <v/>
      </c>
      <c r="O31" s="33">
        <f>SUMIFS(TeamGames!$S$2:$S$4073,TeamGames!$D$2:$D$4073,$D31,TeamGames!$F$2:$F$4073,$E31,TeamGames!$X$2:$X$4073,1)</f>
        <v/>
      </c>
      <c r="P31" s="24">
        <f>SUMIFS(TeamGames!$O$2:$O$4073,TeamGames!$D$2:$D$4073,$D31,TeamGames!$F$2:$F$4073,$E31)</f>
        <v/>
      </c>
      <c r="Q31" s="33">
        <f>SUMIFS(TeamGames!$T$2:$T$4073,TeamGames!$D$2:$D$4073,$D31,TeamGames!$F$2:$F$4073,$E31)</f>
        <v/>
      </c>
      <c r="R31" s="33">
        <f>SUMIFS(TeamGames!$U$2:$U$4073,TeamGames!$D$2:$D$4073,$D31,TeamGames!$F$2:$F$4073,$E31)</f>
        <v/>
      </c>
      <c r="S31" s="33">
        <f>SUMIFS(TeamGames!$W$2:$W$4073,TeamGames!$D$2:$D$4073,$D31,TeamGames!$F$2:$F$4073,$E31)</f>
        <v/>
      </c>
      <c r="T31" s="30">
        <f>IF(M31=0,"",P31-O31)</f>
        <v/>
      </c>
      <c r="U31" s="30">
        <f>IF(M31=0,"",S31-O31)</f>
        <v/>
      </c>
      <c r="V31" s="24">
        <f>IF(M31=0,"upcoming",IF(M31=F31,"complete","in progress"))</f>
        <v/>
      </c>
      <c r="W31" s="33">
        <f>N31/F31</f>
        <v/>
      </c>
      <c r="X31" s="41">
        <f>AVERAGEIFS(TeamGames!$K$2:$K$4073,TeamGames!$D$2:$D$4073,$D31,TeamGames!$F$2:$F$4073,$E31)</f>
        <v/>
      </c>
      <c r="Y31" s="30">
        <f>IF(M31=0,"",P31-S31)</f>
        <v/>
      </c>
      <c r="Z31" s="30" t="n"/>
      <c r="AA31" s="31" t="n"/>
      <c r="AB31" s="33" t="n">
        <v>1.909899889106619</v>
      </c>
      <c r="AC31" s="24" t="n">
        <v>0</v>
      </c>
      <c r="AD31" s="24" t="n">
        <v>0</v>
      </c>
    </row>
    <row r="32">
      <c r="A32" s="24" t="inlineStr">
        <is>
          <t>Brentford|1</t>
        </is>
      </c>
      <c r="B32" s="24" t="inlineStr">
        <is>
          <t>E0</t>
        </is>
      </c>
      <c r="C32" s="24" t="inlineStr">
        <is>
          <t>Premier League</t>
        </is>
      </c>
      <c r="D32" s="24" t="inlineStr">
        <is>
          <t>Brentford</t>
        </is>
      </c>
      <c r="E32" s="24" t="n">
        <v>1</v>
      </c>
      <c r="F32" s="24">
        <f>COUNTIFS(TeamGames!$D$2:$D$4073,$D32,TeamGames!$F$2:$F$4073,$E32)</f>
        <v/>
      </c>
      <c r="G32" s="24" t="n">
        <v>1</v>
      </c>
      <c r="H32" s="24" t="n">
        <v>4</v>
      </c>
      <c r="I32" s="24" t="inlineStr">
        <is>
          <t>Tottenham (H) · Leeds (A) · Sunderland (H) · Bournemouth (A)</t>
        </is>
      </c>
      <c r="J32" s="24" t="n">
        <v>2</v>
      </c>
      <c r="K32" s="40" t="n">
        <v>46256.72916666666</v>
      </c>
      <c r="L32" s="40" t="n">
        <v>46277.625</v>
      </c>
      <c r="M32" s="24">
        <f>SUMIFS(TeamGames!$X$2:$X$4073,TeamGames!$D$2:$D$4073,$D32,TeamGames!$F$2:$F$4073,$E32)</f>
        <v/>
      </c>
      <c r="N32" s="33">
        <f>SUMIFS(TeamGames!$S$2:$S$4073,TeamGames!$D$2:$D$4073,$D32,TeamGames!$F$2:$F$4073,$E32)</f>
        <v/>
      </c>
      <c r="O32" s="33">
        <f>SUMIFS(TeamGames!$S$2:$S$4073,TeamGames!$D$2:$D$4073,$D32,TeamGames!$F$2:$F$4073,$E32,TeamGames!$X$2:$X$4073,1)</f>
        <v/>
      </c>
      <c r="P32" s="24">
        <f>SUMIFS(TeamGames!$O$2:$O$4073,TeamGames!$D$2:$D$4073,$D32,TeamGames!$F$2:$F$4073,$E32)</f>
        <v/>
      </c>
      <c r="Q32" s="33">
        <f>SUMIFS(TeamGames!$T$2:$T$4073,TeamGames!$D$2:$D$4073,$D32,TeamGames!$F$2:$F$4073,$E32)</f>
        <v/>
      </c>
      <c r="R32" s="33">
        <f>SUMIFS(TeamGames!$U$2:$U$4073,TeamGames!$D$2:$D$4073,$D32,TeamGames!$F$2:$F$4073,$E32)</f>
        <v/>
      </c>
      <c r="S32" s="33">
        <f>SUMIFS(TeamGames!$W$2:$W$4073,TeamGames!$D$2:$D$4073,$D32,TeamGames!$F$2:$F$4073,$E32)</f>
        <v/>
      </c>
      <c r="T32" s="30">
        <f>IF(M32=0,"",P32-O32)</f>
        <v/>
      </c>
      <c r="U32" s="30">
        <f>IF(M32=0,"",S32-O32)</f>
        <v/>
      </c>
      <c r="V32" s="24">
        <f>IF(M32=0,"upcoming",IF(M32=F32,"complete","in progress"))</f>
        <v/>
      </c>
      <c r="W32" s="33">
        <f>N32/F32</f>
        <v/>
      </c>
      <c r="X32" s="41">
        <f>AVERAGEIFS(TeamGames!$K$2:$K$4073,TeamGames!$D$2:$D$4073,$D32,TeamGames!$F$2:$F$4073,$E32)</f>
        <v/>
      </c>
      <c r="Y32" s="30">
        <f>IF(M32=0,"",P32-S32)</f>
        <v/>
      </c>
      <c r="Z32" s="30" t="n">
        <v>0.24</v>
      </c>
      <c r="AA32" s="31" t="n">
        <v>0.812994028872251</v>
      </c>
      <c r="AB32" s="33" t="n"/>
      <c r="AC32" s="24" t="n">
        <v>0</v>
      </c>
      <c r="AD32" s="24" t="n">
        <v>0</v>
      </c>
    </row>
    <row r="33">
      <c r="A33" s="24" t="inlineStr">
        <is>
          <t>Brentford|2</t>
        </is>
      </c>
      <c r="B33" s="24" t="inlineStr">
        <is>
          <t>E0</t>
        </is>
      </c>
      <c r="C33" s="24" t="inlineStr">
        <is>
          <t>Premier League</t>
        </is>
      </c>
      <c r="D33" s="24" t="inlineStr">
        <is>
          <t>Brentford</t>
        </is>
      </c>
      <c r="E33" s="24" t="n">
        <v>2</v>
      </c>
      <c r="F33" s="24">
        <f>COUNTIFS(TeamGames!$D$2:$D$4073,$D33,TeamGames!$F$2:$F$4073,$E33)</f>
        <v/>
      </c>
      <c r="G33" s="24" t="n">
        <v>5</v>
      </c>
      <c r="H33" s="24" t="n">
        <v>8</v>
      </c>
      <c r="I33" s="24" t="inlineStr">
        <is>
          <t>Chelsea (H) · Aston Villa (A) · Liverpool (H) · Hull (A)</t>
        </is>
      </c>
      <c r="J33" s="24" t="n">
        <v>2</v>
      </c>
      <c r="K33" s="40" t="n">
        <v>46283.83333333334</v>
      </c>
      <c r="L33" s="40" t="n">
        <v>46320.58333333334</v>
      </c>
      <c r="M33" s="24">
        <f>SUMIFS(TeamGames!$X$2:$X$4073,TeamGames!$D$2:$D$4073,$D33,TeamGames!$F$2:$F$4073,$E33)</f>
        <v/>
      </c>
      <c r="N33" s="33">
        <f>SUMIFS(TeamGames!$S$2:$S$4073,TeamGames!$D$2:$D$4073,$D33,TeamGames!$F$2:$F$4073,$E33)</f>
        <v/>
      </c>
      <c r="O33" s="33">
        <f>SUMIFS(TeamGames!$S$2:$S$4073,TeamGames!$D$2:$D$4073,$D33,TeamGames!$F$2:$F$4073,$E33,TeamGames!$X$2:$X$4073,1)</f>
        <v/>
      </c>
      <c r="P33" s="24">
        <f>SUMIFS(TeamGames!$O$2:$O$4073,TeamGames!$D$2:$D$4073,$D33,TeamGames!$F$2:$F$4073,$E33)</f>
        <v/>
      </c>
      <c r="Q33" s="33">
        <f>SUMIFS(TeamGames!$T$2:$T$4073,TeamGames!$D$2:$D$4073,$D33,TeamGames!$F$2:$F$4073,$E33)</f>
        <v/>
      </c>
      <c r="R33" s="33">
        <f>SUMIFS(TeamGames!$U$2:$U$4073,TeamGames!$D$2:$D$4073,$D33,TeamGames!$F$2:$F$4073,$E33)</f>
        <v/>
      </c>
      <c r="S33" s="33">
        <f>SUMIFS(TeamGames!$W$2:$W$4073,TeamGames!$D$2:$D$4073,$D33,TeamGames!$F$2:$F$4073,$E33)</f>
        <v/>
      </c>
      <c r="T33" s="30">
        <f>IF(M33=0,"",P33-O33)</f>
        <v/>
      </c>
      <c r="U33" s="30">
        <f>IF(M33=0,"",S33-O33)</f>
        <v/>
      </c>
      <c r="V33" s="24">
        <f>IF(M33=0,"upcoming",IF(M33=F33,"complete","in progress"))</f>
        <v/>
      </c>
      <c r="W33" s="33">
        <f>N33/F33</f>
        <v/>
      </c>
      <c r="X33" s="41">
        <f>AVERAGEIFS(TeamGames!$K$2:$K$4073,TeamGames!$D$2:$D$4073,$D33,TeamGames!$F$2:$F$4073,$E33)</f>
        <v/>
      </c>
      <c r="Y33" s="30">
        <f>IF(M33=0,"",P33-S33)</f>
        <v/>
      </c>
      <c r="Z33" s="30" t="n">
        <v>0.48</v>
      </c>
      <c r="AA33" s="31" t="n">
        <v>0.631230692937379</v>
      </c>
      <c r="AB33" s="33" t="n">
        <v>1.886590667423791</v>
      </c>
      <c r="AC33" s="24" t="n">
        <v>0</v>
      </c>
      <c r="AD33" s="24" t="n">
        <v>0</v>
      </c>
    </row>
    <row r="34">
      <c r="A34" s="24" t="inlineStr">
        <is>
          <t>Brentford|3</t>
        </is>
      </c>
      <c r="B34" s="24" t="inlineStr">
        <is>
          <t>E0</t>
        </is>
      </c>
      <c r="C34" s="24" t="inlineStr">
        <is>
          <t>Premier League</t>
        </is>
      </c>
      <c r="D34" s="24" t="inlineStr">
        <is>
          <t>Brentford</t>
        </is>
      </c>
      <c r="E34" s="24" t="n">
        <v>3</v>
      </c>
      <c r="F34" s="24">
        <f>COUNTIFS(TeamGames!$D$2:$D$4073,$D34,TeamGames!$F$2:$F$4073,$E34)</f>
        <v/>
      </c>
      <c r="G34" s="24" t="n">
        <v>9</v>
      </c>
      <c r="H34" s="24" t="n">
        <v>12</v>
      </c>
      <c r="I34" s="24" t="inlineStr">
        <is>
          <t>Nott'm Forest (H) · Brighton (A) · Everton (H) · Man Utd (A)</t>
        </is>
      </c>
      <c r="J34" s="24" t="n">
        <v>2</v>
      </c>
      <c r="K34" s="40" t="n">
        <v>46326.625</v>
      </c>
      <c r="L34" s="40" t="n">
        <v>46354.625</v>
      </c>
      <c r="M34" s="24">
        <f>SUMIFS(TeamGames!$X$2:$X$4073,TeamGames!$D$2:$D$4073,$D34,TeamGames!$F$2:$F$4073,$E34)</f>
        <v/>
      </c>
      <c r="N34" s="33">
        <f>SUMIFS(TeamGames!$S$2:$S$4073,TeamGames!$D$2:$D$4073,$D34,TeamGames!$F$2:$F$4073,$E34)</f>
        <v/>
      </c>
      <c r="O34" s="33">
        <f>SUMIFS(TeamGames!$S$2:$S$4073,TeamGames!$D$2:$D$4073,$D34,TeamGames!$F$2:$F$4073,$E34,TeamGames!$X$2:$X$4073,1)</f>
        <v/>
      </c>
      <c r="P34" s="24">
        <f>SUMIFS(TeamGames!$O$2:$O$4073,TeamGames!$D$2:$D$4073,$D34,TeamGames!$F$2:$F$4073,$E34)</f>
        <v/>
      </c>
      <c r="Q34" s="33">
        <f>SUMIFS(TeamGames!$T$2:$T$4073,TeamGames!$D$2:$D$4073,$D34,TeamGames!$F$2:$F$4073,$E34)</f>
        <v/>
      </c>
      <c r="R34" s="33">
        <f>SUMIFS(TeamGames!$U$2:$U$4073,TeamGames!$D$2:$D$4073,$D34,TeamGames!$F$2:$F$4073,$E34)</f>
        <v/>
      </c>
      <c r="S34" s="33">
        <f>SUMIFS(TeamGames!$W$2:$W$4073,TeamGames!$D$2:$D$4073,$D34,TeamGames!$F$2:$F$4073,$E34)</f>
        <v/>
      </c>
      <c r="T34" s="30">
        <f>IF(M34=0,"",P34-O34)</f>
        <v/>
      </c>
      <c r="U34" s="30">
        <f>IF(M34=0,"",S34-O34)</f>
        <v/>
      </c>
      <c r="V34" s="24">
        <f>IF(M34=0,"upcoming",IF(M34=F34,"complete","in progress"))</f>
        <v/>
      </c>
      <c r="W34" s="33">
        <f>N34/F34</f>
        <v/>
      </c>
      <c r="X34" s="41">
        <f>AVERAGEIFS(TeamGames!$K$2:$K$4073,TeamGames!$D$2:$D$4073,$D34,TeamGames!$F$2:$F$4073,$E34)</f>
        <v/>
      </c>
      <c r="Y34" s="30">
        <f>IF(M34=0,"",P34-S34)</f>
        <v/>
      </c>
      <c r="Z34" s="30" t="n"/>
      <c r="AA34" s="31" t="n"/>
      <c r="AB34" s="33" t="n">
        <v>4.970646083236995</v>
      </c>
      <c r="AC34" s="24" t="n">
        <v>0</v>
      </c>
      <c r="AD34" s="24" t="n">
        <v>0</v>
      </c>
    </row>
    <row r="35">
      <c r="A35" s="24" t="inlineStr">
        <is>
          <t>Brentford|4</t>
        </is>
      </c>
      <c r="B35" s="24" t="inlineStr">
        <is>
          <t>E0</t>
        </is>
      </c>
      <c r="C35" s="24" t="inlineStr">
        <is>
          <t>Premier League</t>
        </is>
      </c>
      <c r="D35" s="24" t="inlineStr">
        <is>
          <t>Brentford</t>
        </is>
      </c>
      <c r="E35" s="24" t="n">
        <v>4</v>
      </c>
      <c r="F35" s="24">
        <f>COUNTIFS(TeamGames!$D$2:$D$4073,$D35,TeamGames!$F$2:$F$4073,$E35)</f>
        <v/>
      </c>
      <c r="G35" s="24" t="n">
        <v>13</v>
      </c>
      <c r="H35" s="24" t="n">
        <v>16</v>
      </c>
      <c r="I35" s="24" t="inlineStr">
        <is>
          <t>Arsenal (H) · Man City (H) · Fulham (A) · Newcastle (H)</t>
        </is>
      </c>
      <c r="J35" s="24" t="n">
        <v>3</v>
      </c>
      <c r="K35" s="40" t="n">
        <v>46358.83333333334</v>
      </c>
      <c r="L35" s="40" t="n">
        <v>46375.625</v>
      </c>
      <c r="M35" s="24">
        <f>SUMIFS(TeamGames!$X$2:$X$4073,TeamGames!$D$2:$D$4073,$D35,TeamGames!$F$2:$F$4073,$E35)</f>
        <v/>
      </c>
      <c r="N35" s="33">
        <f>SUMIFS(TeamGames!$S$2:$S$4073,TeamGames!$D$2:$D$4073,$D35,TeamGames!$F$2:$F$4073,$E35)</f>
        <v/>
      </c>
      <c r="O35" s="33">
        <f>SUMIFS(TeamGames!$S$2:$S$4073,TeamGames!$D$2:$D$4073,$D35,TeamGames!$F$2:$F$4073,$E35,TeamGames!$X$2:$X$4073,1)</f>
        <v/>
      </c>
      <c r="P35" s="24">
        <f>SUMIFS(TeamGames!$O$2:$O$4073,TeamGames!$D$2:$D$4073,$D35,TeamGames!$F$2:$F$4073,$E35)</f>
        <v/>
      </c>
      <c r="Q35" s="33">
        <f>SUMIFS(TeamGames!$T$2:$T$4073,TeamGames!$D$2:$D$4073,$D35,TeamGames!$F$2:$F$4073,$E35)</f>
        <v/>
      </c>
      <c r="R35" s="33">
        <f>SUMIFS(TeamGames!$U$2:$U$4073,TeamGames!$D$2:$D$4073,$D35,TeamGames!$F$2:$F$4073,$E35)</f>
        <v/>
      </c>
      <c r="S35" s="33">
        <f>SUMIFS(TeamGames!$W$2:$W$4073,TeamGames!$D$2:$D$4073,$D35,TeamGames!$F$2:$F$4073,$E35)</f>
        <v/>
      </c>
      <c r="T35" s="30">
        <f>IF(M35=0,"",P35-O35)</f>
        <v/>
      </c>
      <c r="U35" s="30">
        <f>IF(M35=0,"",S35-O35)</f>
        <v/>
      </c>
      <c r="V35" s="24">
        <f>IF(M35=0,"upcoming",IF(M35=F35,"complete","in progress"))</f>
        <v/>
      </c>
      <c r="W35" s="33">
        <f>N35/F35</f>
        <v/>
      </c>
      <c r="X35" s="41">
        <f>AVERAGEIFS(TeamGames!$K$2:$K$4073,TeamGames!$D$2:$D$4073,$D35,TeamGames!$F$2:$F$4073,$E35)</f>
        <v/>
      </c>
      <c r="Y35" s="30">
        <f>IF(M35=0,"",P35-S35)</f>
        <v/>
      </c>
      <c r="Z35" s="30" t="n"/>
      <c r="AA35" s="31" t="n"/>
      <c r="AB35" s="33" t="n">
        <v>4.595069066272674</v>
      </c>
      <c r="AC35" s="24" t="n">
        <v>0</v>
      </c>
      <c r="AD35" s="24" t="n">
        <v>0</v>
      </c>
    </row>
    <row r="36">
      <c r="A36" s="24" t="inlineStr">
        <is>
          <t>Brentford|5</t>
        </is>
      </c>
      <c r="B36" s="24" t="inlineStr">
        <is>
          <t>E0</t>
        </is>
      </c>
      <c r="C36" s="24" t="inlineStr">
        <is>
          <t>Premier League</t>
        </is>
      </c>
      <c r="D36" s="24" t="inlineStr">
        <is>
          <t>Brentford</t>
        </is>
      </c>
      <c r="E36" s="24" t="n">
        <v>5</v>
      </c>
      <c r="F36" s="24">
        <f>COUNTIFS(TeamGames!$D$2:$D$4073,$D36,TeamGames!$F$2:$F$4073,$E36)</f>
        <v/>
      </c>
      <c r="G36" s="24" t="n">
        <v>17</v>
      </c>
      <c r="H36" s="24" t="n">
        <v>20</v>
      </c>
      <c r="I36" s="24" t="inlineStr">
        <is>
          <t>Ipswich (A) · Coventry (A) · Crystal Palace (H) · Arsenal (A)</t>
        </is>
      </c>
      <c r="J36" s="24" t="n">
        <v>1</v>
      </c>
      <c r="K36" s="40" t="n">
        <v>46382.625</v>
      </c>
      <c r="L36" s="40" t="n">
        <v>46392.8125</v>
      </c>
      <c r="M36" s="24">
        <f>SUMIFS(TeamGames!$X$2:$X$4073,TeamGames!$D$2:$D$4073,$D36,TeamGames!$F$2:$F$4073,$E36)</f>
        <v/>
      </c>
      <c r="N36" s="33">
        <f>SUMIFS(TeamGames!$S$2:$S$4073,TeamGames!$D$2:$D$4073,$D36,TeamGames!$F$2:$F$4073,$E36)</f>
        <v/>
      </c>
      <c r="O36" s="33">
        <f>SUMIFS(TeamGames!$S$2:$S$4073,TeamGames!$D$2:$D$4073,$D36,TeamGames!$F$2:$F$4073,$E36,TeamGames!$X$2:$X$4073,1)</f>
        <v/>
      </c>
      <c r="P36" s="24">
        <f>SUMIFS(TeamGames!$O$2:$O$4073,TeamGames!$D$2:$D$4073,$D36,TeamGames!$F$2:$F$4073,$E36)</f>
        <v/>
      </c>
      <c r="Q36" s="33">
        <f>SUMIFS(TeamGames!$T$2:$T$4073,TeamGames!$D$2:$D$4073,$D36,TeamGames!$F$2:$F$4073,$E36)</f>
        <v/>
      </c>
      <c r="R36" s="33">
        <f>SUMIFS(TeamGames!$U$2:$U$4073,TeamGames!$D$2:$D$4073,$D36,TeamGames!$F$2:$F$4073,$E36)</f>
        <v/>
      </c>
      <c r="S36" s="33">
        <f>SUMIFS(TeamGames!$W$2:$W$4073,TeamGames!$D$2:$D$4073,$D36,TeamGames!$F$2:$F$4073,$E36)</f>
        <v/>
      </c>
      <c r="T36" s="30">
        <f>IF(M36=0,"",P36-O36)</f>
        <v/>
      </c>
      <c r="U36" s="30">
        <f>IF(M36=0,"",S36-O36)</f>
        <v/>
      </c>
      <c r="V36" s="24">
        <f>IF(M36=0,"upcoming",IF(M36=F36,"complete","in progress"))</f>
        <v/>
      </c>
      <c r="W36" s="33">
        <f>N36/F36</f>
        <v/>
      </c>
      <c r="X36" s="41">
        <f>AVERAGEIFS(TeamGames!$K$2:$K$4073,TeamGames!$D$2:$D$4073,$D36,TeamGames!$F$2:$F$4073,$E36)</f>
        <v/>
      </c>
      <c r="Y36" s="30">
        <f>IF(M36=0,"",P36-S36)</f>
        <v/>
      </c>
      <c r="Z36" s="30" t="n"/>
      <c r="AA36" s="31" t="n"/>
      <c r="AB36" s="33" t="n">
        <v>5.544717749818089</v>
      </c>
      <c r="AC36" s="24" t="n">
        <v>0</v>
      </c>
      <c r="AD36" s="24" t="n">
        <v>0</v>
      </c>
    </row>
    <row r="37">
      <c r="A37" s="24" t="inlineStr">
        <is>
          <t>Brentford|6</t>
        </is>
      </c>
      <c r="B37" s="24" t="inlineStr">
        <is>
          <t>E0</t>
        </is>
      </c>
      <c r="C37" s="24" t="inlineStr">
        <is>
          <t>Premier League</t>
        </is>
      </c>
      <c r="D37" s="24" t="inlineStr">
        <is>
          <t>Brentford</t>
        </is>
      </c>
      <c r="E37" s="24" t="n">
        <v>6</v>
      </c>
      <c r="F37" s="24">
        <f>COUNTIFS(TeamGames!$D$2:$D$4073,$D37,TeamGames!$F$2:$F$4073,$E37)</f>
        <v/>
      </c>
      <c r="G37" s="24" t="n">
        <v>21</v>
      </c>
      <c r="H37" s="24" t="n">
        <v>24</v>
      </c>
      <c r="I37" s="24" t="inlineStr">
        <is>
          <t>Brighton (H) · Everton (A) · Man Utd (H) · Nott'm Forest (A)</t>
        </is>
      </c>
      <c r="J37" s="24" t="n">
        <v>2</v>
      </c>
      <c r="K37" s="40" t="n">
        <v>46403.625</v>
      </c>
      <c r="L37" s="40" t="n">
        <v>46424.625</v>
      </c>
      <c r="M37" s="24">
        <f>SUMIFS(TeamGames!$X$2:$X$4073,TeamGames!$D$2:$D$4073,$D37,TeamGames!$F$2:$F$4073,$E37)</f>
        <v/>
      </c>
      <c r="N37" s="33">
        <f>SUMIFS(TeamGames!$S$2:$S$4073,TeamGames!$D$2:$D$4073,$D37,TeamGames!$F$2:$F$4073,$E37)</f>
        <v/>
      </c>
      <c r="O37" s="33">
        <f>SUMIFS(TeamGames!$S$2:$S$4073,TeamGames!$D$2:$D$4073,$D37,TeamGames!$F$2:$F$4073,$E37,TeamGames!$X$2:$X$4073,1)</f>
        <v/>
      </c>
      <c r="P37" s="24">
        <f>SUMIFS(TeamGames!$O$2:$O$4073,TeamGames!$D$2:$D$4073,$D37,TeamGames!$F$2:$F$4073,$E37)</f>
        <v/>
      </c>
      <c r="Q37" s="33">
        <f>SUMIFS(TeamGames!$T$2:$T$4073,TeamGames!$D$2:$D$4073,$D37,TeamGames!$F$2:$F$4073,$E37)</f>
        <v/>
      </c>
      <c r="R37" s="33">
        <f>SUMIFS(TeamGames!$U$2:$U$4073,TeamGames!$D$2:$D$4073,$D37,TeamGames!$F$2:$F$4073,$E37)</f>
        <v/>
      </c>
      <c r="S37" s="33">
        <f>SUMIFS(TeamGames!$W$2:$W$4073,TeamGames!$D$2:$D$4073,$D37,TeamGames!$F$2:$F$4073,$E37)</f>
        <v/>
      </c>
      <c r="T37" s="30">
        <f>IF(M37=0,"",P37-O37)</f>
        <v/>
      </c>
      <c r="U37" s="30">
        <f>IF(M37=0,"",S37-O37)</f>
        <v/>
      </c>
      <c r="V37" s="24">
        <f>IF(M37=0,"upcoming",IF(M37=F37,"complete","in progress"))</f>
        <v/>
      </c>
      <c r="W37" s="33">
        <f>N37/F37</f>
        <v/>
      </c>
      <c r="X37" s="41">
        <f>AVERAGEIFS(TeamGames!$K$2:$K$4073,TeamGames!$D$2:$D$4073,$D37,TeamGames!$F$2:$F$4073,$E37)</f>
        <v/>
      </c>
      <c r="Y37" s="30">
        <f>IF(M37=0,"",P37-S37)</f>
        <v/>
      </c>
      <c r="Z37" s="30" t="n"/>
      <c r="AA37" s="31" t="n"/>
      <c r="AB37" s="33" t="n">
        <v>4.929450943764508</v>
      </c>
      <c r="AC37" s="24" t="n">
        <v>0</v>
      </c>
      <c r="AD37" s="24" t="n">
        <v>0</v>
      </c>
    </row>
    <row r="38">
      <c r="A38" s="24" t="inlineStr">
        <is>
          <t>Brentford|7</t>
        </is>
      </c>
      <c r="B38" s="24" t="inlineStr">
        <is>
          <t>E0</t>
        </is>
      </c>
      <c r="C38" s="24" t="inlineStr">
        <is>
          <t>Premier League</t>
        </is>
      </c>
      <c r="D38" s="24" t="inlineStr">
        <is>
          <t>Brentford</t>
        </is>
      </c>
      <c r="E38" s="24" t="n">
        <v>7</v>
      </c>
      <c r="F38" s="24">
        <f>COUNTIFS(TeamGames!$D$2:$D$4073,$D38,TeamGames!$F$2:$F$4073,$E38)</f>
        <v/>
      </c>
      <c r="G38" s="24" t="n">
        <v>25</v>
      </c>
      <c r="H38" s="24" t="n">
        <v>28</v>
      </c>
      <c r="I38" s="24" t="inlineStr">
        <is>
          <t>Crystal Palace (A) · Coventry (H) · Newcastle (A) · Ipswich (H)</t>
        </is>
      </c>
      <c r="J38" s="24" t="n">
        <v>2</v>
      </c>
      <c r="K38" s="40" t="n">
        <v>46428.83333333334</v>
      </c>
      <c r="L38" s="40" t="n">
        <v>46449.83333333334</v>
      </c>
      <c r="M38" s="24">
        <f>SUMIFS(TeamGames!$X$2:$X$4073,TeamGames!$D$2:$D$4073,$D38,TeamGames!$F$2:$F$4073,$E38)</f>
        <v/>
      </c>
      <c r="N38" s="33">
        <f>SUMIFS(TeamGames!$S$2:$S$4073,TeamGames!$D$2:$D$4073,$D38,TeamGames!$F$2:$F$4073,$E38)</f>
        <v/>
      </c>
      <c r="O38" s="33">
        <f>SUMIFS(TeamGames!$S$2:$S$4073,TeamGames!$D$2:$D$4073,$D38,TeamGames!$F$2:$F$4073,$E38,TeamGames!$X$2:$X$4073,1)</f>
        <v/>
      </c>
      <c r="P38" s="24">
        <f>SUMIFS(TeamGames!$O$2:$O$4073,TeamGames!$D$2:$D$4073,$D38,TeamGames!$F$2:$F$4073,$E38)</f>
        <v/>
      </c>
      <c r="Q38" s="33">
        <f>SUMIFS(TeamGames!$T$2:$T$4073,TeamGames!$D$2:$D$4073,$D38,TeamGames!$F$2:$F$4073,$E38)</f>
        <v/>
      </c>
      <c r="R38" s="33">
        <f>SUMIFS(TeamGames!$U$2:$U$4073,TeamGames!$D$2:$D$4073,$D38,TeamGames!$F$2:$F$4073,$E38)</f>
        <v/>
      </c>
      <c r="S38" s="33">
        <f>SUMIFS(TeamGames!$W$2:$W$4073,TeamGames!$D$2:$D$4073,$D38,TeamGames!$F$2:$F$4073,$E38)</f>
        <v/>
      </c>
      <c r="T38" s="30">
        <f>IF(M38=0,"",P38-O38)</f>
        <v/>
      </c>
      <c r="U38" s="30">
        <f>IF(M38=0,"",S38-O38)</f>
        <v/>
      </c>
      <c r="V38" s="24">
        <f>IF(M38=0,"upcoming",IF(M38=F38,"complete","in progress"))</f>
        <v/>
      </c>
      <c r="W38" s="33">
        <f>N38/F38</f>
        <v/>
      </c>
      <c r="X38" s="41">
        <f>AVERAGEIFS(TeamGames!$K$2:$K$4073,TeamGames!$D$2:$D$4073,$D38,TeamGames!$F$2:$F$4073,$E38)</f>
        <v/>
      </c>
      <c r="Y38" s="30">
        <f>IF(M38=0,"",P38-S38)</f>
        <v/>
      </c>
      <c r="Z38" s="30" t="n"/>
      <c r="AA38" s="31" t="n"/>
      <c r="AB38" s="33" t="n">
        <v>6.496033087935232</v>
      </c>
      <c r="AC38" s="24" t="n">
        <v>0</v>
      </c>
      <c r="AD38" s="24" t="n">
        <v>0</v>
      </c>
    </row>
    <row r="39">
      <c r="A39" s="24" t="inlineStr">
        <is>
          <t>Brentford|8</t>
        </is>
      </c>
      <c r="B39" s="24" t="inlineStr">
        <is>
          <t>E0</t>
        </is>
      </c>
      <c r="C39" s="24" t="inlineStr">
        <is>
          <t>Premier League</t>
        </is>
      </c>
      <c r="D39" s="24" t="inlineStr">
        <is>
          <t>Brentford</t>
        </is>
      </c>
      <c r="E39" s="24" t="n">
        <v>8</v>
      </c>
      <c r="F39" s="24">
        <f>COUNTIFS(TeamGames!$D$2:$D$4073,$D39,TeamGames!$F$2:$F$4073,$E39)</f>
        <v/>
      </c>
      <c r="G39" s="24" t="n">
        <v>29</v>
      </c>
      <c r="H39" s="24" t="n">
        <v>32</v>
      </c>
      <c r="I39" s="24" t="inlineStr">
        <is>
          <t>Sunderland (A) · Bournemouth (H) · Tottenham (A) · Leeds (H)</t>
        </is>
      </c>
      <c r="J39" s="24" t="n">
        <v>2</v>
      </c>
      <c r="K39" s="40" t="n">
        <v>46459.625</v>
      </c>
      <c r="L39" s="40" t="n">
        <v>46494.625</v>
      </c>
      <c r="M39" s="24">
        <f>SUMIFS(TeamGames!$X$2:$X$4073,TeamGames!$D$2:$D$4073,$D39,TeamGames!$F$2:$F$4073,$E39)</f>
        <v/>
      </c>
      <c r="N39" s="33">
        <f>SUMIFS(TeamGames!$S$2:$S$4073,TeamGames!$D$2:$D$4073,$D39,TeamGames!$F$2:$F$4073,$E39)</f>
        <v/>
      </c>
      <c r="O39" s="33">
        <f>SUMIFS(TeamGames!$S$2:$S$4073,TeamGames!$D$2:$D$4073,$D39,TeamGames!$F$2:$F$4073,$E39,TeamGames!$X$2:$X$4073,1)</f>
        <v/>
      </c>
      <c r="P39" s="24">
        <f>SUMIFS(TeamGames!$O$2:$O$4073,TeamGames!$D$2:$D$4073,$D39,TeamGames!$F$2:$F$4073,$E39)</f>
        <v/>
      </c>
      <c r="Q39" s="33">
        <f>SUMIFS(TeamGames!$T$2:$T$4073,TeamGames!$D$2:$D$4073,$D39,TeamGames!$F$2:$F$4073,$E39)</f>
        <v/>
      </c>
      <c r="R39" s="33">
        <f>SUMIFS(TeamGames!$U$2:$U$4073,TeamGames!$D$2:$D$4073,$D39,TeamGames!$F$2:$F$4073,$E39)</f>
        <v/>
      </c>
      <c r="S39" s="33">
        <f>SUMIFS(TeamGames!$W$2:$W$4073,TeamGames!$D$2:$D$4073,$D39,TeamGames!$F$2:$F$4073,$E39)</f>
        <v/>
      </c>
      <c r="T39" s="30">
        <f>IF(M39=0,"",P39-O39)</f>
        <v/>
      </c>
      <c r="U39" s="30">
        <f>IF(M39=0,"",S39-O39)</f>
        <v/>
      </c>
      <c r="V39" s="24">
        <f>IF(M39=0,"upcoming",IF(M39=F39,"complete","in progress"))</f>
        <v/>
      </c>
      <c r="W39" s="33">
        <f>N39/F39</f>
        <v/>
      </c>
      <c r="X39" s="41">
        <f>AVERAGEIFS(TeamGames!$K$2:$K$4073,TeamGames!$D$2:$D$4073,$D39,TeamGames!$F$2:$F$4073,$E39)</f>
        <v/>
      </c>
      <c r="Y39" s="30">
        <f>IF(M39=0,"",P39-S39)</f>
        <v/>
      </c>
      <c r="Z39" s="30" t="n"/>
      <c r="AA39" s="31" t="n"/>
      <c r="AB39" s="33" t="n">
        <v>5.501258727340415</v>
      </c>
      <c r="AC39" s="24" t="n">
        <v>0</v>
      </c>
      <c r="AD39" s="24" t="n">
        <v>0</v>
      </c>
    </row>
    <row r="40">
      <c r="A40" s="24" t="inlineStr">
        <is>
          <t>Brentford|9</t>
        </is>
      </c>
      <c r="B40" s="24" t="inlineStr">
        <is>
          <t>E0</t>
        </is>
      </c>
      <c r="C40" s="24" t="inlineStr">
        <is>
          <t>Premier League</t>
        </is>
      </c>
      <c r="D40" s="24" t="inlineStr">
        <is>
          <t>Brentford</t>
        </is>
      </c>
      <c r="E40" s="24" t="n">
        <v>9</v>
      </c>
      <c r="F40" s="24">
        <f>COUNTIFS(TeamGames!$D$2:$D$4073,$D40,TeamGames!$F$2:$F$4073,$E40)</f>
        <v/>
      </c>
      <c r="G40" s="24" t="n">
        <v>33</v>
      </c>
      <c r="H40" s="24" t="n">
        <v>36</v>
      </c>
      <c r="I40" s="24" t="inlineStr">
        <is>
          <t>Fulham (H) · Man City (A) · Aston Villa (H) · Liverpool (A)</t>
        </is>
      </c>
      <c r="J40" s="24" t="n">
        <v>2</v>
      </c>
      <c r="K40" s="40" t="n">
        <v>46501.625</v>
      </c>
      <c r="L40" s="40" t="n">
        <v>46522.625</v>
      </c>
      <c r="M40" s="24">
        <f>SUMIFS(TeamGames!$X$2:$X$4073,TeamGames!$D$2:$D$4073,$D40,TeamGames!$F$2:$F$4073,$E40)</f>
        <v/>
      </c>
      <c r="N40" s="33">
        <f>SUMIFS(TeamGames!$S$2:$S$4073,TeamGames!$D$2:$D$4073,$D40,TeamGames!$F$2:$F$4073,$E40)</f>
        <v/>
      </c>
      <c r="O40" s="33">
        <f>SUMIFS(TeamGames!$S$2:$S$4073,TeamGames!$D$2:$D$4073,$D40,TeamGames!$F$2:$F$4073,$E40,TeamGames!$X$2:$X$4073,1)</f>
        <v/>
      </c>
      <c r="P40" s="24">
        <f>SUMIFS(TeamGames!$O$2:$O$4073,TeamGames!$D$2:$D$4073,$D40,TeamGames!$F$2:$F$4073,$E40)</f>
        <v/>
      </c>
      <c r="Q40" s="33">
        <f>SUMIFS(TeamGames!$T$2:$T$4073,TeamGames!$D$2:$D$4073,$D40,TeamGames!$F$2:$F$4073,$E40)</f>
        <v/>
      </c>
      <c r="R40" s="33">
        <f>SUMIFS(TeamGames!$U$2:$U$4073,TeamGames!$D$2:$D$4073,$D40,TeamGames!$F$2:$F$4073,$E40)</f>
        <v/>
      </c>
      <c r="S40" s="33">
        <f>SUMIFS(TeamGames!$W$2:$W$4073,TeamGames!$D$2:$D$4073,$D40,TeamGames!$F$2:$F$4073,$E40)</f>
        <v/>
      </c>
      <c r="T40" s="30">
        <f>IF(M40=0,"",P40-O40)</f>
        <v/>
      </c>
      <c r="U40" s="30">
        <f>IF(M40=0,"",S40-O40)</f>
        <v/>
      </c>
      <c r="V40" s="24">
        <f>IF(M40=0,"upcoming",IF(M40=F40,"complete","in progress"))</f>
        <v/>
      </c>
      <c r="W40" s="33">
        <f>N40/F40</f>
        <v/>
      </c>
      <c r="X40" s="41">
        <f>AVERAGEIFS(TeamGames!$K$2:$K$4073,TeamGames!$D$2:$D$4073,$D40,TeamGames!$F$2:$F$4073,$E40)</f>
        <v/>
      </c>
      <c r="Y40" s="30">
        <f>IF(M40=0,"",P40-S40)</f>
        <v/>
      </c>
      <c r="Z40" s="30" t="n"/>
      <c r="AA40" s="31" t="n"/>
      <c r="AB40" s="33" t="n">
        <v>4.393413551101236</v>
      </c>
      <c r="AC40" s="24" t="n">
        <v>0</v>
      </c>
      <c r="AD40" s="24" t="n">
        <v>0</v>
      </c>
    </row>
    <row r="41">
      <c r="A41" s="24" t="inlineStr">
        <is>
          <t>Brentford|10</t>
        </is>
      </c>
      <c r="B41" s="24" t="inlineStr">
        <is>
          <t>E0</t>
        </is>
      </c>
      <c r="C41" s="24" t="inlineStr">
        <is>
          <t>Premier League</t>
        </is>
      </c>
      <c r="D41" s="24" t="inlineStr">
        <is>
          <t>Brentford</t>
        </is>
      </c>
      <c r="E41" s="24" t="n">
        <v>10</v>
      </c>
      <c r="F41" s="24">
        <f>COUNTIFS(TeamGames!$D$2:$D$4073,$D41,TeamGames!$F$2:$F$4073,$E41)</f>
        <v/>
      </c>
      <c r="G41" s="24" t="n">
        <v>37</v>
      </c>
      <c r="H41" s="24" t="n">
        <v>38</v>
      </c>
      <c r="I41" s="24" t="inlineStr">
        <is>
          <t>Hull (H) · Chelsea (A)</t>
        </is>
      </c>
      <c r="J41" s="24" t="n">
        <v>1</v>
      </c>
      <c r="K41" s="40" t="n">
        <v>46530.625</v>
      </c>
      <c r="L41" s="40" t="n">
        <v>46537.66666666666</v>
      </c>
      <c r="M41" s="24">
        <f>SUMIFS(TeamGames!$X$2:$X$4073,TeamGames!$D$2:$D$4073,$D41,TeamGames!$F$2:$F$4073,$E41)</f>
        <v/>
      </c>
      <c r="N41" s="33">
        <f>SUMIFS(TeamGames!$S$2:$S$4073,TeamGames!$D$2:$D$4073,$D41,TeamGames!$F$2:$F$4073,$E41)</f>
        <v/>
      </c>
      <c r="O41" s="33">
        <f>SUMIFS(TeamGames!$S$2:$S$4073,TeamGames!$D$2:$D$4073,$D41,TeamGames!$F$2:$F$4073,$E41,TeamGames!$X$2:$X$4073,1)</f>
        <v/>
      </c>
      <c r="P41" s="24">
        <f>SUMIFS(TeamGames!$O$2:$O$4073,TeamGames!$D$2:$D$4073,$D41,TeamGames!$F$2:$F$4073,$E41)</f>
        <v/>
      </c>
      <c r="Q41" s="33">
        <f>SUMIFS(TeamGames!$T$2:$T$4073,TeamGames!$D$2:$D$4073,$D41,TeamGames!$F$2:$F$4073,$E41)</f>
        <v/>
      </c>
      <c r="R41" s="33">
        <f>SUMIFS(TeamGames!$U$2:$U$4073,TeamGames!$D$2:$D$4073,$D41,TeamGames!$F$2:$F$4073,$E41)</f>
        <v/>
      </c>
      <c r="S41" s="33">
        <f>SUMIFS(TeamGames!$W$2:$W$4073,TeamGames!$D$2:$D$4073,$D41,TeamGames!$F$2:$F$4073,$E41)</f>
        <v/>
      </c>
      <c r="T41" s="30">
        <f>IF(M41=0,"",P41-O41)</f>
        <v/>
      </c>
      <c r="U41" s="30">
        <f>IF(M41=0,"",S41-O41)</f>
        <v/>
      </c>
      <c r="V41" s="24">
        <f>IF(M41=0,"upcoming",IF(M41=F41,"complete","in progress"))</f>
        <v/>
      </c>
      <c r="W41" s="33">
        <f>N41/F41</f>
        <v/>
      </c>
      <c r="X41" s="41">
        <f>AVERAGEIFS(TeamGames!$K$2:$K$4073,TeamGames!$D$2:$D$4073,$D41,TeamGames!$F$2:$F$4073,$E41)</f>
        <v/>
      </c>
      <c r="Y41" s="30">
        <f>IF(M41=0,"",P41-S41)</f>
        <v/>
      </c>
      <c r="Z41" s="30" t="n"/>
      <c r="AA41" s="31" t="n"/>
      <c r="AB41" s="33" t="n">
        <v>3.002517831535953</v>
      </c>
      <c r="AC41" s="24" t="n">
        <v>0</v>
      </c>
      <c r="AD41" s="24" t="n">
        <v>0</v>
      </c>
    </row>
    <row r="42">
      <c r="A42" s="24" t="inlineStr">
        <is>
          <t>Brighton|1</t>
        </is>
      </c>
      <c r="B42" s="24" t="inlineStr">
        <is>
          <t>E0</t>
        </is>
      </c>
      <c r="C42" s="24" t="inlineStr">
        <is>
          <t>Premier League</t>
        </is>
      </c>
      <c r="D42" s="24" t="inlineStr">
        <is>
          <t>Brighton</t>
        </is>
      </c>
      <c r="E42" s="24" t="n">
        <v>1</v>
      </c>
      <c r="F42" s="24">
        <f>COUNTIFS(TeamGames!$D$2:$D$4073,$D42,TeamGames!$F$2:$F$4073,$E42)</f>
        <v/>
      </c>
      <c r="G42" s="24" t="n">
        <v>1</v>
      </c>
      <c r="H42" s="24" t="n">
        <v>4</v>
      </c>
      <c r="I42" s="24" t="inlineStr">
        <is>
          <t>Aston Villa (H) · Chelsea (A) · Leeds (H) · Coventry (A)</t>
        </is>
      </c>
      <c r="J42" s="24" t="n">
        <v>2</v>
      </c>
      <c r="K42" s="40" t="n">
        <v>46257.58333333334</v>
      </c>
      <c r="L42" s="40" t="n">
        <v>46278.58333333334</v>
      </c>
      <c r="M42" s="24">
        <f>SUMIFS(TeamGames!$X$2:$X$4073,TeamGames!$D$2:$D$4073,$D42,TeamGames!$F$2:$F$4073,$E42)</f>
        <v/>
      </c>
      <c r="N42" s="33">
        <f>SUMIFS(TeamGames!$S$2:$S$4073,TeamGames!$D$2:$D$4073,$D42,TeamGames!$F$2:$F$4073,$E42)</f>
        <v/>
      </c>
      <c r="O42" s="33">
        <f>SUMIFS(TeamGames!$S$2:$S$4073,TeamGames!$D$2:$D$4073,$D42,TeamGames!$F$2:$F$4073,$E42,TeamGames!$X$2:$X$4073,1)</f>
        <v/>
      </c>
      <c r="P42" s="24">
        <f>SUMIFS(TeamGames!$O$2:$O$4073,TeamGames!$D$2:$D$4073,$D42,TeamGames!$F$2:$F$4073,$E42)</f>
        <v/>
      </c>
      <c r="Q42" s="33">
        <f>SUMIFS(TeamGames!$T$2:$T$4073,TeamGames!$D$2:$D$4073,$D42,TeamGames!$F$2:$F$4073,$E42)</f>
        <v/>
      </c>
      <c r="R42" s="33">
        <f>SUMIFS(TeamGames!$U$2:$U$4073,TeamGames!$D$2:$D$4073,$D42,TeamGames!$F$2:$F$4073,$E42)</f>
        <v/>
      </c>
      <c r="S42" s="33">
        <f>SUMIFS(TeamGames!$W$2:$W$4073,TeamGames!$D$2:$D$4073,$D42,TeamGames!$F$2:$F$4073,$E42)</f>
        <v/>
      </c>
      <c r="T42" s="30">
        <f>IF(M42=0,"",P42-O42)</f>
        <v/>
      </c>
      <c r="U42" s="30">
        <f>IF(M42=0,"",S42-O42)</f>
        <v/>
      </c>
      <c r="V42" s="24">
        <f>IF(M42=0,"upcoming",IF(M42=F42,"complete","in progress"))</f>
        <v/>
      </c>
      <c r="W42" s="33">
        <f>N42/F42</f>
        <v/>
      </c>
      <c r="X42" s="41">
        <f>AVERAGEIFS(TeamGames!$K$2:$K$4073,TeamGames!$D$2:$D$4073,$D42,TeamGames!$F$2:$F$4073,$E42)</f>
        <v/>
      </c>
      <c r="Y42" s="30">
        <f>IF(M42=0,"",P42-S42)</f>
        <v/>
      </c>
      <c r="Z42" s="30" t="n">
        <v>0.5</v>
      </c>
      <c r="AA42" s="31" t="n">
        <v>0.6162740406917881</v>
      </c>
      <c r="AB42" s="33" t="n"/>
      <c r="AC42" s="24" t="n">
        <v>0</v>
      </c>
      <c r="AD42" s="24" t="n">
        <v>0</v>
      </c>
    </row>
    <row r="43">
      <c r="A43" s="24" t="inlineStr">
        <is>
          <t>Brighton|2</t>
        </is>
      </c>
      <c r="B43" s="24" t="inlineStr">
        <is>
          <t>E0</t>
        </is>
      </c>
      <c r="C43" s="24" t="inlineStr">
        <is>
          <t>Premier League</t>
        </is>
      </c>
      <c r="D43" s="24" t="inlineStr">
        <is>
          <t>Brighton</t>
        </is>
      </c>
      <c r="E43" s="24" t="n">
        <v>2</v>
      </c>
      <c r="F43" s="24">
        <f>COUNTIFS(TeamGames!$D$2:$D$4073,$D43,TeamGames!$F$2:$F$4073,$E43)</f>
        <v/>
      </c>
      <c r="G43" s="24" t="n">
        <v>5</v>
      </c>
      <c r="H43" s="24" t="n">
        <v>8</v>
      </c>
      <c r="I43" s="24" t="inlineStr">
        <is>
          <t>Arsenal (H) · Sunderland (A) · Crystal Palace (H) · Liverpool (A)</t>
        </is>
      </c>
      <c r="J43" s="24" t="n">
        <v>2</v>
      </c>
      <c r="K43" s="40" t="n">
        <v>46284.625</v>
      </c>
      <c r="L43" s="40" t="n">
        <v>46320.58333333334</v>
      </c>
      <c r="M43" s="24">
        <f>SUMIFS(TeamGames!$X$2:$X$4073,TeamGames!$D$2:$D$4073,$D43,TeamGames!$F$2:$F$4073,$E43)</f>
        <v/>
      </c>
      <c r="N43" s="33">
        <f>SUMIFS(TeamGames!$S$2:$S$4073,TeamGames!$D$2:$D$4073,$D43,TeamGames!$F$2:$F$4073,$E43)</f>
        <v/>
      </c>
      <c r="O43" s="33">
        <f>SUMIFS(TeamGames!$S$2:$S$4073,TeamGames!$D$2:$D$4073,$D43,TeamGames!$F$2:$F$4073,$E43,TeamGames!$X$2:$X$4073,1)</f>
        <v/>
      </c>
      <c r="P43" s="24">
        <f>SUMIFS(TeamGames!$O$2:$O$4073,TeamGames!$D$2:$D$4073,$D43,TeamGames!$F$2:$F$4073,$E43)</f>
        <v/>
      </c>
      <c r="Q43" s="33">
        <f>SUMIFS(TeamGames!$T$2:$T$4073,TeamGames!$D$2:$D$4073,$D43,TeamGames!$F$2:$F$4073,$E43)</f>
        <v/>
      </c>
      <c r="R43" s="33">
        <f>SUMIFS(TeamGames!$U$2:$U$4073,TeamGames!$D$2:$D$4073,$D43,TeamGames!$F$2:$F$4073,$E43)</f>
        <v/>
      </c>
      <c r="S43" s="33">
        <f>SUMIFS(TeamGames!$W$2:$W$4073,TeamGames!$D$2:$D$4073,$D43,TeamGames!$F$2:$F$4073,$E43)</f>
        <v/>
      </c>
      <c r="T43" s="30">
        <f>IF(M43=0,"",P43-O43)</f>
        <v/>
      </c>
      <c r="U43" s="30">
        <f>IF(M43=0,"",S43-O43)</f>
        <v/>
      </c>
      <c r="V43" s="24">
        <f>IF(M43=0,"upcoming",IF(M43=F43,"complete","in progress"))</f>
        <v/>
      </c>
      <c r="W43" s="33">
        <f>N43/F43</f>
        <v/>
      </c>
      <c r="X43" s="41">
        <f>AVERAGEIFS(TeamGames!$K$2:$K$4073,TeamGames!$D$2:$D$4073,$D43,TeamGames!$F$2:$F$4073,$E43)</f>
        <v/>
      </c>
      <c r="Y43" s="30">
        <f>IF(M43=0,"",P43-S43)</f>
        <v/>
      </c>
      <c r="Z43" s="30" t="n">
        <v>2.22</v>
      </c>
      <c r="AA43" s="31" t="n">
        <v>0.02652611562443075</v>
      </c>
      <c r="AB43" s="33" t="n">
        <v>0.8387247442483086</v>
      </c>
      <c r="AC43" s="24" t="n">
        <v>2</v>
      </c>
      <c r="AD43" s="24" t="n">
        <v>0</v>
      </c>
    </row>
    <row r="44">
      <c r="A44" s="24" t="inlineStr">
        <is>
          <t>Brighton|3</t>
        </is>
      </c>
      <c r="B44" s="24" t="inlineStr">
        <is>
          <t>E0</t>
        </is>
      </c>
      <c r="C44" s="24" t="inlineStr">
        <is>
          <t>Premier League</t>
        </is>
      </c>
      <c r="D44" s="24" t="inlineStr">
        <is>
          <t>Brighton</t>
        </is>
      </c>
      <c r="E44" s="24" t="n">
        <v>3</v>
      </c>
      <c r="F44" s="24">
        <f>COUNTIFS(TeamGames!$D$2:$D$4073,$D44,TeamGames!$F$2:$F$4073,$E44)</f>
        <v/>
      </c>
      <c r="G44" s="24" t="n">
        <v>9</v>
      </c>
      <c r="H44" s="24" t="n">
        <v>12</v>
      </c>
      <c r="I44" s="24" t="inlineStr">
        <is>
          <t>Man City (A) · Brentford (H) · Hull (A) · Newcastle (H)</t>
        </is>
      </c>
      <c r="J44" s="24" t="n">
        <v>2</v>
      </c>
      <c r="K44" s="40" t="n">
        <v>46326.625</v>
      </c>
      <c r="L44" s="40" t="n">
        <v>46355.58680555555</v>
      </c>
      <c r="M44" s="24">
        <f>SUMIFS(TeamGames!$X$2:$X$4073,TeamGames!$D$2:$D$4073,$D44,TeamGames!$F$2:$F$4073,$E44)</f>
        <v/>
      </c>
      <c r="N44" s="33">
        <f>SUMIFS(TeamGames!$S$2:$S$4073,TeamGames!$D$2:$D$4073,$D44,TeamGames!$F$2:$F$4073,$E44)</f>
        <v/>
      </c>
      <c r="O44" s="33">
        <f>SUMIFS(TeamGames!$S$2:$S$4073,TeamGames!$D$2:$D$4073,$D44,TeamGames!$F$2:$F$4073,$E44,TeamGames!$X$2:$X$4073,1)</f>
        <v/>
      </c>
      <c r="P44" s="24">
        <f>SUMIFS(TeamGames!$O$2:$O$4073,TeamGames!$D$2:$D$4073,$D44,TeamGames!$F$2:$F$4073,$E44)</f>
        <v/>
      </c>
      <c r="Q44" s="33">
        <f>SUMIFS(TeamGames!$T$2:$T$4073,TeamGames!$D$2:$D$4073,$D44,TeamGames!$F$2:$F$4073,$E44)</f>
        <v/>
      </c>
      <c r="R44" s="33">
        <f>SUMIFS(TeamGames!$U$2:$U$4073,TeamGames!$D$2:$D$4073,$D44,TeamGames!$F$2:$F$4073,$E44)</f>
        <v/>
      </c>
      <c r="S44" s="33">
        <f>SUMIFS(TeamGames!$W$2:$W$4073,TeamGames!$D$2:$D$4073,$D44,TeamGames!$F$2:$F$4073,$E44)</f>
        <v/>
      </c>
      <c r="T44" s="30">
        <f>IF(M44=0,"",P44-O44)</f>
        <v/>
      </c>
      <c r="U44" s="30">
        <f>IF(M44=0,"",S44-O44)</f>
        <v/>
      </c>
      <c r="V44" s="24">
        <f>IF(M44=0,"upcoming",IF(M44=F44,"complete","in progress"))</f>
        <v/>
      </c>
      <c r="W44" s="33">
        <f>N44/F44</f>
        <v/>
      </c>
      <c r="X44" s="41">
        <f>AVERAGEIFS(TeamGames!$K$2:$K$4073,TeamGames!$D$2:$D$4073,$D44,TeamGames!$F$2:$F$4073,$E44)</f>
        <v/>
      </c>
      <c r="Y44" s="30">
        <f>IF(M44=0,"",P44-S44)</f>
        <v/>
      </c>
      <c r="Z44" s="30" t="n"/>
      <c r="AA44" s="31" t="n"/>
      <c r="AB44" s="33" t="n">
        <v>6.058012942303407</v>
      </c>
      <c r="AC44" s="24" t="n">
        <v>2</v>
      </c>
      <c r="AD44" s="24" t="n">
        <v>0</v>
      </c>
    </row>
    <row r="45">
      <c r="A45" s="24" t="inlineStr">
        <is>
          <t>Brighton|4</t>
        </is>
      </c>
      <c r="B45" s="24" t="inlineStr">
        <is>
          <t>E0</t>
        </is>
      </c>
      <c r="C45" s="24" t="inlineStr">
        <is>
          <t>Premier League</t>
        </is>
      </c>
      <c r="D45" s="24" t="inlineStr">
        <is>
          <t>Brighton</t>
        </is>
      </c>
      <c r="E45" s="24" t="n">
        <v>4</v>
      </c>
      <c r="F45" s="24">
        <f>COUNTIFS(TeamGames!$D$2:$D$4073,$D45,TeamGames!$F$2:$F$4073,$E45)</f>
        <v/>
      </c>
      <c r="G45" s="24" t="n">
        <v>13</v>
      </c>
      <c r="H45" s="24" t="n">
        <v>16</v>
      </c>
      <c r="I45" s="24" t="inlineStr">
        <is>
          <t>Bournemouth (A) · Nott'm Forest (A) · Everton (H) · Ipswich (H)</t>
        </is>
      </c>
      <c r="J45" s="24" t="n">
        <v>2</v>
      </c>
      <c r="K45" s="40" t="n">
        <v>46358.83333333334</v>
      </c>
      <c r="L45" s="40" t="n">
        <v>46375.625</v>
      </c>
      <c r="M45" s="24">
        <f>SUMIFS(TeamGames!$X$2:$X$4073,TeamGames!$D$2:$D$4073,$D45,TeamGames!$F$2:$F$4073,$E45)</f>
        <v/>
      </c>
      <c r="N45" s="33">
        <f>SUMIFS(TeamGames!$S$2:$S$4073,TeamGames!$D$2:$D$4073,$D45,TeamGames!$F$2:$F$4073,$E45)</f>
        <v/>
      </c>
      <c r="O45" s="33">
        <f>SUMIFS(TeamGames!$S$2:$S$4073,TeamGames!$D$2:$D$4073,$D45,TeamGames!$F$2:$F$4073,$E45,TeamGames!$X$2:$X$4073,1)</f>
        <v/>
      </c>
      <c r="P45" s="24">
        <f>SUMIFS(TeamGames!$O$2:$O$4073,TeamGames!$D$2:$D$4073,$D45,TeamGames!$F$2:$F$4073,$E45)</f>
        <v/>
      </c>
      <c r="Q45" s="33">
        <f>SUMIFS(TeamGames!$T$2:$T$4073,TeamGames!$D$2:$D$4073,$D45,TeamGames!$F$2:$F$4073,$E45)</f>
        <v/>
      </c>
      <c r="R45" s="33">
        <f>SUMIFS(TeamGames!$U$2:$U$4073,TeamGames!$D$2:$D$4073,$D45,TeamGames!$F$2:$F$4073,$E45)</f>
        <v/>
      </c>
      <c r="S45" s="33">
        <f>SUMIFS(TeamGames!$W$2:$W$4073,TeamGames!$D$2:$D$4073,$D45,TeamGames!$F$2:$F$4073,$E45)</f>
        <v/>
      </c>
      <c r="T45" s="30">
        <f>IF(M45=0,"",P45-O45)</f>
        <v/>
      </c>
      <c r="U45" s="30">
        <f>IF(M45=0,"",S45-O45)</f>
        <v/>
      </c>
      <c r="V45" s="24">
        <f>IF(M45=0,"upcoming",IF(M45=F45,"complete","in progress"))</f>
        <v/>
      </c>
      <c r="W45" s="33">
        <f>N45/F45</f>
        <v/>
      </c>
      <c r="X45" s="41">
        <f>AVERAGEIFS(TeamGames!$K$2:$K$4073,TeamGames!$D$2:$D$4073,$D45,TeamGames!$F$2:$F$4073,$E45)</f>
        <v/>
      </c>
      <c r="Y45" s="30">
        <f>IF(M45=0,"",P45-S45)</f>
        <v/>
      </c>
      <c r="Z45" s="30" t="n"/>
      <c r="AA45" s="31" t="n"/>
      <c r="AB45" s="33" t="n">
        <v>6.406275717907747</v>
      </c>
      <c r="AC45" s="24" t="n">
        <v>2</v>
      </c>
      <c r="AD45" s="24" t="n">
        <v>0</v>
      </c>
    </row>
    <row r="46">
      <c r="A46" s="24" t="inlineStr">
        <is>
          <t>Brighton|5</t>
        </is>
      </c>
      <c r="B46" s="24" t="inlineStr">
        <is>
          <t>E0</t>
        </is>
      </c>
      <c r="C46" s="24" t="inlineStr">
        <is>
          <t>Premier League</t>
        </is>
      </c>
      <c r="D46" s="24" t="inlineStr">
        <is>
          <t>Brighton</t>
        </is>
      </c>
      <c r="E46" s="24" t="n">
        <v>5</v>
      </c>
      <c r="F46" s="24">
        <f>COUNTIFS(TeamGames!$D$2:$D$4073,$D46,TeamGames!$F$2:$F$4073,$E46)</f>
        <v/>
      </c>
      <c r="G46" s="24" t="n">
        <v>17</v>
      </c>
      <c r="H46" s="24" t="n">
        <v>20</v>
      </c>
      <c r="I46" s="24" t="inlineStr">
        <is>
          <t>Fulham (A) · Tottenham (A) · Man Utd (H) · Bournemouth (H)</t>
        </is>
      </c>
      <c r="J46" s="24" t="n">
        <v>2</v>
      </c>
      <c r="K46" s="40" t="n">
        <v>46382.625</v>
      </c>
      <c r="L46" s="40" t="n">
        <v>46392.8125</v>
      </c>
      <c r="M46" s="24">
        <f>SUMIFS(TeamGames!$X$2:$X$4073,TeamGames!$D$2:$D$4073,$D46,TeamGames!$F$2:$F$4073,$E46)</f>
        <v/>
      </c>
      <c r="N46" s="33">
        <f>SUMIFS(TeamGames!$S$2:$S$4073,TeamGames!$D$2:$D$4073,$D46,TeamGames!$F$2:$F$4073,$E46)</f>
        <v/>
      </c>
      <c r="O46" s="33">
        <f>SUMIFS(TeamGames!$S$2:$S$4073,TeamGames!$D$2:$D$4073,$D46,TeamGames!$F$2:$F$4073,$E46,TeamGames!$X$2:$X$4073,1)</f>
        <v/>
      </c>
      <c r="P46" s="24">
        <f>SUMIFS(TeamGames!$O$2:$O$4073,TeamGames!$D$2:$D$4073,$D46,TeamGames!$F$2:$F$4073,$E46)</f>
        <v/>
      </c>
      <c r="Q46" s="33">
        <f>SUMIFS(TeamGames!$T$2:$T$4073,TeamGames!$D$2:$D$4073,$D46,TeamGames!$F$2:$F$4073,$E46)</f>
        <v/>
      </c>
      <c r="R46" s="33">
        <f>SUMIFS(TeamGames!$U$2:$U$4073,TeamGames!$D$2:$D$4073,$D46,TeamGames!$F$2:$F$4073,$E46)</f>
        <v/>
      </c>
      <c r="S46" s="33">
        <f>SUMIFS(TeamGames!$W$2:$W$4073,TeamGames!$D$2:$D$4073,$D46,TeamGames!$F$2:$F$4073,$E46)</f>
        <v/>
      </c>
      <c r="T46" s="30">
        <f>IF(M46=0,"",P46-O46)</f>
        <v/>
      </c>
      <c r="U46" s="30">
        <f>IF(M46=0,"",S46-O46)</f>
        <v/>
      </c>
      <c r="V46" s="24">
        <f>IF(M46=0,"upcoming",IF(M46=F46,"complete","in progress"))</f>
        <v/>
      </c>
      <c r="W46" s="33">
        <f>N46/F46</f>
        <v/>
      </c>
      <c r="X46" s="41">
        <f>AVERAGEIFS(TeamGames!$K$2:$K$4073,TeamGames!$D$2:$D$4073,$D46,TeamGames!$F$2:$F$4073,$E46)</f>
        <v/>
      </c>
      <c r="Y46" s="30">
        <f>IF(M46=0,"",P46-S46)</f>
        <v/>
      </c>
      <c r="Z46" s="30" t="n"/>
      <c r="AA46" s="31" t="n"/>
      <c r="AB46" s="33" t="n">
        <v>5.339052025175897</v>
      </c>
      <c r="AC46" s="24" t="n">
        <v>0</v>
      </c>
      <c r="AD46" s="24" t="n">
        <v>0</v>
      </c>
    </row>
    <row r="47">
      <c r="A47" s="24" t="inlineStr">
        <is>
          <t>Brighton|6</t>
        </is>
      </c>
      <c r="B47" s="24" t="inlineStr">
        <is>
          <t>E0</t>
        </is>
      </c>
      <c r="C47" s="24" t="inlineStr">
        <is>
          <t>Premier League</t>
        </is>
      </c>
      <c r="D47" s="24" t="inlineStr">
        <is>
          <t>Brighton</t>
        </is>
      </c>
      <c r="E47" s="24" t="n">
        <v>6</v>
      </c>
      <c r="F47" s="24">
        <f>COUNTIFS(TeamGames!$D$2:$D$4073,$D47,TeamGames!$F$2:$F$4073,$E47)</f>
        <v/>
      </c>
      <c r="G47" s="24" t="n">
        <v>21</v>
      </c>
      <c r="H47" s="24" t="n">
        <v>24</v>
      </c>
      <c r="I47" s="24" t="inlineStr">
        <is>
          <t>Brentford (A) · Man City (H) · Newcastle (A) · Hull (H)</t>
        </is>
      </c>
      <c r="J47" s="24" t="n">
        <v>2</v>
      </c>
      <c r="K47" s="40" t="n">
        <v>46403.625</v>
      </c>
      <c r="L47" s="40" t="n">
        <v>46424.625</v>
      </c>
      <c r="M47" s="24">
        <f>SUMIFS(TeamGames!$X$2:$X$4073,TeamGames!$D$2:$D$4073,$D47,TeamGames!$F$2:$F$4073,$E47)</f>
        <v/>
      </c>
      <c r="N47" s="33">
        <f>SUMIFS(TeamGames!$S$2:$S$4073,TeamGames!$D$2:$D$4073,$D47,TeamGames!$F$2:$F$4073,$E47)</f>
        <v/>
      </c>
      <c r="O47" s="33">
        <f>SUMIFS(TeamGames!$S$2:$S$4073,TeamGames!$D$2:$D$4073,$D47,TeamGames!$F$2:$F$4073,$E47,TeamGames!$X$2:$X$4073,1)</f>
        <v/>
      </c>
      <c r="P47" s="24">
        <f>SUMIFS(TeamGames!$O$2:$O$4073,TeamGames!$D$2:$D$4073,$D47,TeamGames!$F$2:$F$4073,$E47)</f>
        <v/>
      </c>
      <c r="Q47" s="33">
        <f>SUMIFS(TeamGames!$T$2:$T$4073,TeamGames!$D$2:$D$4073,$D47,TeamGames!$F$2:$F$4073,$E47)</f>
        <v/>
      </c>
      <c r="R47" s="33">
        <f>SUMIFS(TeamGames!$U$2:$U$4073,TeamGames!$D$2:$D$4073,$D47,TeamGames!$F$2:$F$4073,$E47)</f>
        <v/>
      </c>
      <c r="S47" s="33">
        <f>SUMIFS(TeamGames!$W$2:$W$4073,TeamGames!$D$2:$D$4073,$D47,TeamGames!$F$2:$F$4073,$E47)</f>
        <v/>
      </c>
      <c r="T47" s="30">
        <f>IF(M47=0,"",P47-O47)</f>
        <v/>
      </c>
      <c r="U47" s="30">
        <f>IF(M47=0,"",S47-O47)</f>
        <v/>
      </c>
      <c r="V47" s="24">
        <f>IF(M47=0,"upcoming",IF(M47=F47,"complete","in progress"))</f>
        <v/>
      </c>
      <c r="W47" s="33">
        <f>N47/F47</f>
        <v/>
      </c>
      <c r="X47" s="41">
        <f>AVERAGEIFS(TeamGames!$K$2:$K$4073,TeamGames!$D$2:$D$4073,$D47,TeamGames!$F$2:$F$4073,$E47)</f>
        <v/>
      </c>
      <c r="Y47" s="30">
        <f>IF(M47=0,"",P47-S47)</f>
        <v/>
      </c>
      <c r="Z47" s="30" t="n"/>
      <c r="AA47" s="31" t="n"/>
      <c r="AB47" s="33" t="n">
        <v>5.960123836538093</v>
      </c>
      <c r="AC47" s="24" t="n">
        <v>0</v>
      </c>
      <c r="AD47" s="24" t="n">
        <v>0</v>
      </c>
    </row>
    <row r="48">
      <c r="A48" s="24" t="inlineStr">
        <is>
          <t>Brighton|7</t>
        </is>
      </c>
      <c r="B48" s="24" t="inlineStr">
        <is>
          <t>E0</t>
        </is>
      </c>
      <c r="C48" s="24" t="inlineStr">
        <is>
          <t>Premier League</t>
        </is>
      </c>
      <c r="D48" s="24" t="inlineStr">
        <is>
          <t>Brighton</t>
        </is>
      </c>
      <c r="E48" s="24" t="n">
        <v>7</v>
      </c>
      <c r="F48" s="24">
        <f>COUNTIFS(TeamGames!$D$2:$D$4073,$D48,TeamGames!$F$2:$F$4073,$E48)</f>
        <v/>
      </c>
      <c r="G48" s="24" t="n">
        <v>25</v>
      </c>
      <c r="H48" s="24" t="n">
        <v>28</v>
      </c>
      <c r="I48" s="24" t="inlineStr">
        <is>
          <t>Man Utd (A) · Tottenham (H) · Ipswich (A) · Fulham (H)</t>
        </is>
      </c>
      <c r="J48" s="24" t="n">
        <v>2</v>
      </c>
      <c r="K48" s="40" t="n">
        <v>46428.83333333334</v>
      </c>
      <c r="L48" s="40" t="n">
        <v>46449.83333333334</v>
      </c>
      <c r="M48" s="24">
        <f>SUMIFS(TeamGames!$X$2:$X$4073,TeamGames!$D$2:$D$4073,$D48,TeamGames!$F$2:$F$4073,$E48)</f>
        <v/>
      </c>
      <c r="N48" s="33">
        <f>SUMIFS(TeamGames!$S$2:$S$4073,TeamGames!$D$2:$D$4073,$D48,TeamGames!$F$2:$F$4073,$E48)</f>
        <v/>
      </c>
      <c r="O48" s="33">
        <f>SUMIFS(TeamGames!$S$2:$S$4073,TeamGames!$D$2:$D$4073,$D48,TeamGames!$F$2:$F$4073,$E48,TeamGames!$X$2:$X$4073,1)</f>
        <v/>
      </c>
      <c r="P48" s="24">
        <f>SUMIFS(TeamGames!$O$2:$O$4073,TeamGames!$D$2:$D$4073,$D48,TeamGames!$F$2:$F$4073,$E48)</f>
        <v/>
      </c>
      <c r="Q48" s="33">
        <f>SUMIFS(TeamGames!$T$2:$T$4073,TeamGames!$D$2:$D$4073,$D48,TeamGames!$F$2:$F$4073,$E48)</f>
        <v/>
      </c>
      <c r="R48" s="33">
        <f>SUMIFS(TeamGames!$U$2:$U$4073,TeamGames!$D$2:$D$4073,$D48,TeamGames!$F$2:$F$4073,$E48)</f>
        <v/>
      </c>
      <c r="S48" s="33">
        <f>SUMIFS(TeamGames!$W$2:$W$4073,TeamGames!$D$2:$D$4073,$D48,TeamGames!$F$2:$F$4073,$E48)</f>
        <v/>
      </c>
      <c r="T48" s="30">
        <f>IF(M48=0,"",P48-O48)</f>
        <v/>
      </c>
      <c r="U48" s="30">
        <f>IF(M48=0,"",S48-O48)</f>
        <v/>
      </c>
      <c r="V48" s="24">
        <f>IF(M48=0,"upcoming",IF(M48=F48,"complete","in progress"))</f>
        <v/>
      </c>
      <c r="W48" s="33">
        <f>N48/F48</f>
        <v/>
      </c>
      <c r="X48" s="41">
        <f>AVERAGEIFS(TeamGames!$K$2:$K$4073,TeamGames!$D$2:$D$4073,$D48,TeamGames!$F$2:$F$4073,$E48)</f>
        <v/>
      </c>
      <c r="Y48" s="30">
        <f>IF(M48=0,"",P48-S48)</f>
        <v/>
      </c>
      <c r="Z48" s="30" t="n"/>
      <c r="AA48" s="31" t="n"/>
      <c r="AB48" s="33" t="n">
        <v>5.827215189408452</v>
      </c>
      <c r="AC48" s="24" t="n">
        <v>0</v>
      </c>
      <c r="AD48" s="24" t="n">
        <v>0</v>
      </c>
    </row>
    <row r="49">
      <c r="A49" s="24" t="inlineStr">
        <is>
          <t>Brighton|8</t>
        </is>
      </c>
      <c r="B49" s="24" t="inlineStr">
        <is>
          <t>E0</t>
        </is>
      </c>
      <c r="C49" s="24" t="inlineStr">
        <is>
          <t>Premier League</t>
        </is>
      </c>
      <c r="D49" s="24" t="inlineStr">
        <is>
          <t>Brighton</t>
        </is>
      </c>
      <c r="E49" s="24" t="n">
        <v>8</v>
      </c>
      <c r="F49" s="24">
        <f>COUNTIFS(TeamGames!$D$2:$D$4073,$D49,TeamGames!$F$2:$F$4073,$E49)</f>
        <v/>
      </c>
      <c r="G49" s="24" t="n">
        <v>29</v>
      </c>
      <c r="H49" s="24" t="n">
        <v>32</v>
      </c>
      <c r="I49" s="24" t="inlineStr">
        <is>
          <t>Leeds (A) · Coventry (H) · Aston Villa (A) · Chelsea (H)</t>
        </is>
      </c>
      <c r="J49" s="24" t="n">
        <v>2</v>
      </c>
      <c r="K49" s="40" t="n">
        <v>46459.625</v>
      </c>
      <c r="L49" s="40" t="n">
        <v>46494.625</v>
      </c>
      <c r="M49" s="24">
        <f>SUMIFS(TeamGames!$X$2:$X$4073,TeamGames!$D$2:$D$4073,$D49,TeamGames!$F$2:$F$4073,$E49)</f>
        <v/>
      </c>
      <c r="N49" s="33">
        <f>SUMIFS(TeamGames!$S$2:$S$4073,TeamGames!$D$2:$D$4073,$D49,TeamGames!$F$2:$F$4073,$E49)</f>
        <v/>
      </c>
      <c r="O49" s="33">
        <f>SUMIFS(TeamGames!$S$2:$S$4073,TeamGames!$D$2:$D$4073,$D49,TeamGames!$F$2:$F$4073,$E49,TeamGames!$X$2:$X$4073,1)</f>
        <v/>
      </c>
      <c r="P49" s="24">
        <f>SUMIFS(TeamGames!$O$2:$O$4073,TeamGames!$D$2:$D$4073,$D49,TeamGames!$F$2:$F$4073,$E49)</f>
        <v/>
      </c>
      <c r="Q49" s="33">
        <f>SUMIFS(TeamGames!$T$2:$T$4073,TeamGames!$D$2:$D$4073,$D49,TeamGames!$F$2:$F$4073,$E49)</f>
        <v/>
      </c>
      <c r="R49" s="33">
        <f>SUMIFS(TeamGames!$U$2:$U$4073,TeamGames!$D$2:$D$4073,$D49,TeamGames!$F$2:$F$4073,$E49)</f>
        <v/>
      </c>
      <c r="S49" s="33">
        <f>SUMIFS(TeamGames!$W$2:$W$4073,TeamGames!$D$2:$D$4073,$D49,TeamGames!$F$2:$F$4073,$E49)</f>
        <v/>
      </c>
      <c r="T49" s="30">
        <f>IF(M49=0,"",P49-O49)</f>
        <v/>
      </c>
      <c r="U49" s="30">
        <f>IF(M49=0,"",S49-O49)</f>
        <v/>
      </c>
      <c r="V49" s="24">
        <f>IF(M49=0,"upcoming",IF(M49=F49,"complete","in progress"))</f>
        <v/>
      </c>
      <c r="W49" s="33">
        <f>N49/F49</f>
        <v/>
      </c>
      <c r="X49" s="41">
        <f>AVERAGEIFS(TeamGames!$K$2:$K$4073,TeamGames!$D$2:$D$4073,$D49,TeamGames!$F$2:$F$4073,$E49)</f>
        <v/>
      </c>
      <c r="Y49" s="30">
        <f>IF(M49=0,"",P49-S49)</f>
        <v/>
      </c>
      <c r="Z49" s="30" t="n"/>
      <c r="AA49" s="31" t="n"/>
      <c r="AB49" s="33" t="n">
        <v>5.869990919991945</v>
      </c>
      <c r="AC49" s="24" t="n">
        <v>0</v>
      </c>
      <c r="AD49" s="24" t="n">
        <v>0</v>
      </c>
    </row>
    <row r="50">
      <c r="A50" s="24" t="inlineStr">
        <is>
          <t>Brighton|9</t>
        </is>
      </c>
      <c r="B50" s="24" t="inlineStr">
        <is>
          <t>E0</t>
        </is>
      </c>
      <c r="C50" s="24" t="inlineStr">
        <is>
          <t>Premier League</t>
        </is>
      </c>
      <c r="D50" s="24" t="inlineStr">
        <is>
          <t>Brighton</t>
        </is>
      </c>
      <c r="E50" s="24" t="n">
        <v>9</v>
      </c>
      <c r="F50" s="24">
        <f>COUNTIFS(TeamGames!$D$2:$D$4073,$D50,TeamGames!$F$2:$F$4073,$E50)</f>
        <v/>
      </c>
      <c r="G50" s="24" t="n">
        <v>33</v>
      </c>
      <c r="H50" s="24" t="n">
        <v>36</v>
      </c>
      <c r="I50" s="24" t="inlineStr">
        <is>
          <t>Everton (A) · Nott'm Forest (H) · Sunderland (H) · Crystal Palace (A)</t>
        </is>
      </c>
      <c r="J50" s="24" t="n">
        <v>2</v>
      </c>
      <c r="K50" s="40" t="n">
        <v>46501.625</v>
      </c>
      <c r="L50" s="40" t="n">
        <v>46522.625</v>
      </c>
      <c r="M50" s="24">
        <f>SUMIFS(TeamGames!$X$2:$X$4073,TeamGames!$D$2:$D$4073,$D50,TeamGames!$F$2:$F$4073,$E50)</f>
        <v/>
      </c>
      <c r="N50" s="33">
        <f>SUMIFS(TeamGames!$S$2:$S$4073,TeamGames!$D$2:$D$4073,$D50,TeamGames!$F$2:$F$4073,$E50)</f>
        <v/>
      </c>
      <c r="O50" s="33">
        <f>SUMIFS(TeamGames!$S$2:$S$4073,TeamGames!$D$2:$D$4073,$D50,TeamGames!$F$2:$F$4073,$E50,TeamGames!$X$2:$X$4073,1)</f>
        <v/>
      </c>
      <c r="P50" s="24">
        <f>SUMIFS(TeamGames!$O$2:$O$4073,TeamGames!$D$2:$D$4073,$D50,TeamGames!$F$2:$F$4073,$E50)</f>
        <v/>
      </c>
      <c r="Q50" s="33">
        <f>SUMIFS(TeamGames!$T$2:$T$4073,TeamGames!$D$2:$D$4073,$D50,TeamGames!$F$2:$F$4073,$E50)</f>
        <v/>
      </c>
      <c r="R50" s="33">
        <f>SUMIFS(TeamGames!$U$2:$U$4073,TeamGames!$D$2:$D$4073,$D50,TeamGames!$F$2:$F$4073,$E50)</f>
        <v/>
      </c>
      <c r="S50" s="33">
        <f>SUMIFS(TeamGames!$W$2:$W$4073,TeamGames!$D$2:$D$4073,$D50,TeamGames!$F$2:$F$4073,$E50)</f>
        <v/>
      </c>
      <c r="T50" s="30">
        <f>IF(M50=0,"",P50-O50)</f>
        <v/>
      </c>
      <c r="U50" s="30">
        <f>IF(M50=0,"",S50-O50)</f>
        <v/>
      </c>
      <c r="V50" s="24">
        <f>IF(M50=0,"upcoming",IF(M50=F50,"complete","in progress"))</f>
        <v/>
      </c>
      <c r="W50" s="33">
        <f>N50/F50</f>
        <v/>
      </c>
      <c r="X50" s="41">
        <f>AVERAGEIFS(TeamGames!$K$2:$K$4073,TeamGames!$D$2:$D$4073,$D50,TeamGames!$F$2:$F$4073,$E50)</f>
        <v/>
      </c>
      <c r="Y50" s="30">
        <f>IF(M50=0,"",P50-S50)</f>
        <v/>
      </c>
      <c r="Z50" s="30" t="n"/>
      <c r="AA50" s="31" t="n"/>
      <c r="AB50" s="33" t="n">
        <v>6.389693569680379</v>
      </c>
      <c r="AC50" s="24" t="n">
        <v>0</v>
      </c>
      <c r="AD50" s="24" t="n">
        <v>0</v>
      </c>
    </row>
    <row r="51">
      <c r="A51" s="24" t="inlineStr">
        <is>
          <t>Brighton|10</t>
        </is>
      </c>
      <c r="B51" s="24" t="inlineStr">
        <is>
          <t>E0</t>
        </is>
      </c>
      <c r="C51" s="24" t="inlineStr">
        <is>
          <t>Premier League</t>
        </is>
      </c>
      <c r="D51" s="24" t="inlineStr">
        <is>
          <t>Brighton</t>
        </is>
      </c>
      <c r="E51" s="24" t="n">
        <v>10</v>
      </c>
      <c r="F51" s="24">
        <f>COUNTIFS(TeamGames!$D$2:$D$4073,$D51,TeamGames!$F$2:$F$4073,$E51)</f>
        <v/>
      </c>
      <c r="G51" s="24" t="n">
        <v>37</v>
      </c>
      <c r="H51" s="24" t="n">
        <v>38</v>
      </c>
      <c r="I51" s="24" t="inlineStr">
        <is>
          <t>Liverpool (H) · Arsenal (A)</t>
        </is>
      </c>
      <c r="J51" s="24" t="n">
        <v>1</v>
      </c>
      <c r="K51" s="40" t="n">
        <v>46530.625</v>
      </c>
      <c r="L51" s="40" t="n">
        <v>46537.66666666666</v>
      </c>
      <c r="M51" s="24">
        <f>SUMIFS(TeamGames!$X$2:$X$4073,TeamGames!$D$2:$D$4073,$D51,TeamGames!$F$2:$F$4073,$E51)</f>
        <v/>
      </c>
      <c r="N51" s="33">
        <f>SUMIFS(TeamGames!$S$2:$S$4073,TeamGames!$D$2:$D$4073,$D51,TeamGames!$F$2:$F$4073,$E51)</f>
        <v/>
      </c>
      <c r="O51" s="33">
        <f>SUMIFS(TeamGames!$S$2:$S$4073,TeamGames!$D$2:$D$4073,$D51,TeamGames!$F$2:$F$4073,$E51,TeamGames!$X$2:$X$4073,1)</f>
        <v/>
      </c>
      <c r="P51" s="24">
        <f>SUMIFS(TeamGames!$O$2:$O$4073,TeamGames!$D$2:$D$4073,$D51,TeamGames!$F$2:$F$4073,$E51)</f>
        <v/>
      </c>
      <c r="Q51" s="33">
        <f>SUMIFS(TeamGames!$T$2:$T$4073,TeamGames!$D$2:$D$4073,$D51,TeamGames!$F$2:$F$4073,$E51)</f>
        <v/>
      </c>
      <c r="R51" s="33">
        <f>SUMIFS(TeamGames!$U$2:$U$4073,TeamGames!$D$2:$D$4073,$D51,TeamGames!$F$2:$F$4073,$E51)</f>
        <v/>
      </c>
      <c r="S51" s="33">
        <f>SUMIFS(TeamGames!$W$2:$W$4073,TeamGames!$D$2:$D$4073,$D51,TeamGames!$F$2:$F$4073,$E51)</f>
        <v/>
      </c>
      <c r="T51" s="30">
        <f>IF(M51=0,"",P51-O51)</f>
        <v/>
      </c>
      <c r="U51" s="30">
        <f>IF(M51=0,"",S51-O51)</f>
        <v/>
      </c>
      <c r="V51" s="24">
        <f>IF(M51=0,"upcoming",IF(M51=F51,"complete","in progress"))</f>
        <v/>
      </c>
      <c r="W51" s="33">
        <f>N51/F51</f>
        <v/>
      </c>
      <c r="X51" s="41">
        <f>AVERAGEIFS(TeamGames!$K$2:$K$4073,TeamGames!$D$2:$D$4073,$D51,TeamGames!$F$2:$F$4073,$E51)</f>
        <v/>
      </c>
      <c r="Y51" s="30">
        <f>IF(M51=0,"",P51-S51)</f>
        <v/>
      </c>
      <c r="Z51" s="30" t="n"/>
      <c r="AA51" s="31" t="n"/>
      <c r="AB51" s="33" t="n">
        <v>1.804763278538334</v>
      </c>
      <c r="AC51" s="24" t="n">
        <v>0</v>
      </c>
      <c r="AD51" s="24" t="n">
        <v>0</v>
      </c>
    </row>
    <row r="52">
      <c r="A52" s="24" t="inlineStr">
        <is>
          <t>Chelsea|1</t>
        </is>
      </c>
      <c r="B52" s="24" t="inlineStr">
        <is>
          <t>E0</t>
        </is>
      </c>
      <c r="C52" s="24" t="inlineStr">
        <is>
          <t>Premier League</t>
        </is>
      </c>
      <c r="D52" s="24" t="inlineStr">
        <is>
          <t>Chelsea</t>
        </is>
      </c>
      <c r="E52" s="24" t="n">
        <v>1</v>
      </c>
      <c r="F52" s="24">
        <f>COUNTIFS(TeamGames!$D$2:$D$4073,$D52,TeamGames!$F$2:$F$4073,$E52)</f>
        <v/>
      </c>
      <c r="G52" s="24" t="n">
        <v>1</v>
      </c>
      <c r="H52" s="24" t="n">
        <v>4</v>
      </c>
      <c r="I52" s="24" t="inlineStr">
        <is>
          <t>Fulham (A) · Brighton (H) · Arsenal (A) · Hull (H)</t>
        </is>
      </c>
      <c r="J52" s="24" t="n">
        <v>2</v>
      </c>
      <c r="K52" s="40" t="n">
        <v>46258.83333333334</v>
      </c>
      <c r="L52" s="40" t="n">
        <v>46277.625</v>
      </c>
      <c r="M52" s="24">
        <f>SUMIFS(TeamGames!$X$2:$X$4073,TeamGames!$D$2:$D$4073,$D52,TeamGames!$F$2:$F$4073,$E52)</f>
        <v/>
      </c>
      <c r="N52" s="33">
        <f>SUMIFS(TeamGames!$S$2:$S$4073,TeamGames!$D$2:$D$4073,$D52,TeamGames!$F$2:$F$4073,$E52)</f>
        <v/>
      </c>
      <c r="O52" s="33">
        <f>SUMIFS(TeamGames!$S$2:$S$4073,TeamGames!$D$2:$D$4073,$D52,TeamGames!$F$2:$F$4073,$E52,TeamGames!$X$2:$X$4073,1)</f>
        <v/>
      </c>
      <c r="P52" s="24">
        <f>SUMIFS(TeamGames!$O$2:$O$4073,TeamGames!$D$2:$D$4073,$D52,TeamGames!$F$2:$F$4073,$E52)</f>
        <v/>
      </c>
      <c r="Q52" s="33">
        <f>SUMIFS(TeamGames!$T$2:$T$4073,TeamGames!$D$2:$D$4073,$D52,TeamGames!$F$2:$F$4073,$E52)</f>
        <v/>
      </c>
      <c r="R52" s="33">
        <f>SUMIFS(TeamGames!$U$2:$U$4073,TeamGames!$D$2:$D$4073,$D52,TeamGames!$F$2:$F$4073,$E52)</f>
        <v/>
      </c>
      <c r="S52" s="33">
        <f>SUMIFS(TeamGames!$W$2:$W$4073,TeamGames!$D$2:$D$4073,$D52,TeamGames!$F$2:$F$4073,$E52)</f>
        <v/>
      </c>
      <c r="T52" s="30">
        <f>IF(M52=0,"",P52-O52)</f>
        <v/>
      </c>
      <c r="U52" s="30">
        <f>IF(M52=0,"",S52-O52)</f>
        <v/>
      </c>
      <c r="V52" s="24">
        <f>IF(M52=0,"upcoming",IF(M52=F52,"complete","in progress"))</f>
        <v/>
      </c>
      <c r="W52" s="33">
        <f>N52/F52</f>
        <v/>
      </c>
      <c r="X52" s="41">
        <f>AVERAGEIFS(TeamGames!$K$2:$K$4073,TeamGames!$D$2:$D$4073,$D52,TeamGames!$F$2:$F$4073,$E52)</f>
        <v/>
      </c>
      <c r="Y52" s="30">
        <f>IF(M52=0,"",P52-S52)</f>
        <v/>
      </c>
      <c r="Z52" s="30" t="n">
        <v>-0.1</v>
      </c>
      <c r="AA52" s="31" t="n">
        <v>0.9208813019737749</v>
      </c>
      <c r="AB52" s="33" t="n"/>
      <c r="AC52" s="24" t="n">
        <v>0</v>
      </c>
      <c r="AD52" s="24" t="n">
        <v>0</v>
      </c>
    </row>
    <row r="53">
      <c r="A53" s="24" t="inlineStr">
        <is>
          <t>Chelsea|2</t>
        </is>
      </c>
      <c r="B53" s="24" t="inlineStr">
        <is>
          <t>E0</t>
        </is>
      </c>
      <c r="C53" s="24" t="inlineStr">
        <is>
          <t>Premier League</t>
        </is>
      </c>
      <c r="D53" s="24" t="inlineStr">
        <is>
          <t>Chelsea</t>
        </is>
      </c>
      <c r="E53" s="24" t="n">
        <v>2</v>
      </c>
      <c r="F53" s="24">
        <f>COUNTIFS(TeamGames!$D$2:$D$4073,$D53,TeamGames!$F$2:$F$4073,$E53)</f>
        <v/>
      </c>
      <c r="G53" s="24" t="n">
        <v>5</v>
      </c>
      <c r="H53" s="24" t="n">
        <v>8</v>
      </c>
      <c r="I53" s="24" t="inlineStr">
        <is>
          <t>Brentford (A) · Bournemouth (H) · Everton (A) · Tottenham (H)</t>
        </is>
      </c>
      <c r="J53" s="24" t="n">
        <v>2</v>
      </c>
      <c r="K53" s="40" t="n">
        <v>46283.83333333334</v>
      </c>
      <c r="L53" s="40" t="n">
        <v>46319.72916666666</v>
      </c>
      <c r="M53" s="24">
        <f>SUMIFS(TeamGames!$X$2:$X$4073,TeamGames!$D$2:$D$4073,$D53,TeamGames!$F$2:$F$4073,$E53)</f>
        <v/>
      </c>
      <c r="N53" s="33">
        <f>SUMIFS(TeamGames!$S$2:$S$4073,TeamGames!$D$2:$D$4073,$D53,TeamGames!$F$2:$F$4073,$E53)</f>
        <v/>
      </c>
      <c r="O53" s="33">
        <f>SUMIFS(TeamGames!$S$2:$S$4073,TeamGames!$D$2:$D$4073,$D53,TeamGames!$F$2:$F$4073,$E53,TeamGames!$X$2:$X$4073,1)</f>
        <v/>
      </c>
      <c r="P53" s="24">
        <f>SUMIFS(TeamGames!$O$2:$O$4073,TeamGames!$D$2:$D$4073,$D53,TeamGames!$F$2:$F$4073,$E53)</f>
        <v/>
      </c>
      <c r="Q53" s="33">
        <f>SUMIFS(TeamGames!$T$2:$T$4073,TeamGames!$D$2:$D$4073,$D53,TeamGames!$F$2:$F$4073,$E53)</f>
        <v/>
      </c>
      <c r="R53" s="33">
        <f>SUMIFS(TeamGames!$U$2:$U$4073,TeamGames!$D$2:$D$4073,$D53,TeamGames!$F$2:$F$4073,$E53)</f>
        <v/>
      </c>
      <c r="S53" s="33">
        <f>SUMIFS(TeamGames!$W$2:$W$4073,TeamGames!$D$2:$D$4073,$D53,TeamGames!$F$2:$F$4073,$E53)</f>
        <v/>
      </c>
      <c r="T53" s="30">
        <f>IF(M53=0,"",P53-O53)</f>
        <v/>
      </c>
      <c r="U53" s="30">
        <f>IF(M53=0,"",S53-O53)</f>
        <v/>
      </c>
      <c r="V53" s="24">
        <f>IF(M53=0,"upcoming",IF(M53=F53,"complete","in progress"))</f>
        <v/>
      </c>
      <c r="W53" s="33">
        <f>N53/F53</f>
        <v/>
      </c>
      <c r="X53" s="41">
        <f>AVERAGEIFS(TeamGames!$K$2:$K$4073,TeamGames!$D$2:$D$4073,$D53,TeamGames!$F$2:$F$4073,$E53)</f>
        <v/>
      </c>
      <c r="Y53" s="30">
        <f>IF(M53=0,"",P53-S53)</f>
        <v/>
      </c>
      <c r="Z53" s="30" t="n">
        <v>0.27</v>
      </c>
      <c r="AA53" s="31" t="n">
        <v>0.790370242564856</v>
      </c>
      <c r="AB53" s="33" t="n">
        <v>1.71770058467318</v>
      </c>
      <c r="AC53" s="24" t="n">
        <v>0</v>
      </c>
      <c r="AD53" s="24" t="n">
        <v>0</v>
      </c>
    </row>
    <row r="54">
      <c r="A54" s="24" t="inlineStr">
        <is>
          <t>Chelsea|3</t>
        </is>
      </c>
      <c r="B54" s="24" t="inlineStr">
        <is>
          <t>E0</t>
        </is>
      </c>
      <c r="C54" s="24" t="inlineStr">
        <is>
          <t>Premier League</t>
        </is>
      </c>
      <c r="D54" s="24" t="inlineStr">
        <is>
          <t>Chelsea</t>
        </is>
      </c>
      <c r="E54" s="24" t="n">
        <v>3</v>
      </c>
      <c r="F54" s="24">
        <f>COUNTIFS(TeamGames!$D$2:$D$4073,$D54,TeamGames!$F$2:$F$4073,$E54)</f>
        <v/>
      </c>
      <c r="G54" s="24" t="n">
        <v>9</v>
      </c>
      <c r="H54" s="24" t="n">
        <v>12</v>
      </c>
      <c r="I54" s="24" t="inlineStr">
        <is>
          <t>Man Utd (H) · Sunderland (A) · Leeds (H) · Nott'm Forest (A)</t>
        </is>
      </c>
      <c r="J54" s="24" t="n">
        <v>2</v>
      </c>
      <c r="K54" s="40" t="n">
        <v>46326.52083333334</v>
      </c>
      <c r="L54" s="40" t="n">
        <v>46353.83333333334</v>
      </c>
      <c r="M54" s="24">
        <f>SUMIFS(TeamGames!$X$2:$X$4073,TeamGames!$D$2:$D$4073,$D54,TeamGames!$F$2:$F$4073,$E54)</f>
        <v/>
      </c>
      <c r="N54" s="33">
        <f>SUMIFS(TeamGames!$S$2:$S$4073,TeamGames!$D$2:$D$4073,$D54,TeamGames!$F$2:$F$4073,$E54)</f>
        <v/>
      </c>
      <c r="O54" s="33">
        <f>SUMIFS(TeamGames!$S$2:$S$4073,TeamGames!$D$2:$D$4073,$D54,TeamGames!$F$2:$F$4073,$E54,TeamGames!$X$2:$X$4073,1)</f>
        <v/>
      </c>
      <c r="P54" s="24">
        <f>SUMIFS(TeamGames!$O$2:$O$4073,TeamGames!$D$2:$D$4073,$D54,TeamGames!$F$2:$F$4073,$E54)</f>
        <v/>
      </c>
      <c r="Q54" s="33">
        <f>SUMIFS(TeamGames!$T$2:$T$4073,TeamGames!$D$2:$D$4073,$D54,TeamGames!$F$2:$F$4073,$E54)</f>
        <v/>
      </c>
      <c r="R54" s="33">
        <f>SUMIFS(TeamGames!$U$2:$U$4073,TeamGames!$D$2:$D$4073,$D54,TeamGames!$F$2:$F$4073,$E54)</f>
        <v/>
      </c>
      <c r="S54" s="33">
        <f>SUMIFS(TeamGames!$W$2:$W$4073,TeamGames!$D$2:$D$4073,$D54,TeamGames!$F$2:$F$4073,$E54)</f>
        <v/>
      </c>
      <c r="T54" s="30">
        <f>IF(M54=0,"",P54-O54)</f>
        <v/>
      </c>
      <c r="U54" s="30">
        <f>IF(M54=0,"",S54-O54)</f>
        <v/>
      </c>
      <c r="V54" s="24">
        <f>IF(M54=0,"upcoming",IF(M54=F54,"complete","in progress"))</f>
        <v/>
      </c>
      <c r="W54" s="33">
        <f>N54/F54</f>
        <v/>
      </c>
      <c r="X54" s="41">
        <f>AVERAGEIFS(TeamGames!$K$2:$K$4073,TeamGames!$D$2:$D$4073,$D54,TeamGames!$F$2:$F$4073,$E54)</f>
        <v/>
      </c>
      <c r="Y54" s="30">
        <f>IF(M54=0,"",P54-S54)</f>
        <v/>
      </c>
      <c r="Z54" s="30" t="n"/>
      <c r="AA54" s="31" t="n"/>
      <c r="AB54" s="33" t="n">
        <v>6.969087282533962</v>
      </c>
      <c r="AC54" s="24" t="n">
        <v>0</v>
      </c>
      <c r="AD54" s="24" t="n">
        <v>0</v>
      </c>
    </row>
    <row r="55">
      <c r="A55" s="24" t="inlineStr">
        <is>
          <t>Chelsea|4</t>
        </is>
      </c>
      <c r="B55" s="24" t="inlineStr">
        <is>
          <t>E0</t>
        </is>
      </c>
      <c r="C55" s="24" t="inlineStr">
        <is>
          <t>Premier League</t>
        </is>
      </c>
      <c r="D55" s="24" t="inlineStr">
        <is>
          <t>Chelsea</t>
        </is>
      </c>
      <c r="E55" s="24" t="n">
        <v>4</v>
      </c>
      <c r="F55" s="24">
        <f>COUNTIFS(TeamGames!$D$2:$D$4073,$D55,TeamGames!$F$2:$F$4073,$E55)</f>
        <v/>
      </c>
      <c r="G55" s="24" t="n">
        <v>13</v>
      </c>
      <c r="H55" s="24" t="n">
        <v>16</v>
      </c>
      <c r="I55" s="24" t="inlineStr">
        <is>
          <t>Crystal Palace (H) · Liverpool (H) · Man City (A) · Aston Villa (H)</t>
        </is>
      </c>
      <c r="J55" s="24" t="n">
        <v>3</v>
      </c>
      <c r="K55" s="40" t="n">
        <v>46358.83333333334</v>
      </c>
      <c r="L55" s="40" t="n">
        <v>46375.625</v>
      </c>
      <c r="M55" s="24">
        <f>SUMIFS(TeamGames!$X$2:$X$4073,TeamGames!$D$2:$D$4073,$D55,TeamGames!$F$2:$F$4073,$E55)</f>
        <v/>
      </c>
      <c r="N55" s="33">
        <f>SUMIFS(TeamGames!$S$2:$S$4073,TeamGames!$D$2:$D$4073,$D55,TeamGames!$F$2:$F$4073,$E55)</f>
        <v/>
      </c>
      <c r="O55" s="33">
        <f>SUMIFS(TeamGames!$S$2:$S$4073,TeamGames!$D$2:$D$4073,$D55,TeamGames!$F$2:$F$4073,$E55,TeamGames!$X$2:$X$4073,1)</f>
        <v/>
      </c>
      <c r="P55" s="24">
        <f>SUMIFS(TeamGames!$O$2:$O$4073,TeamGames!$D$2:$D$4073,$D55,TeamGames!$F$2:$F$4073,$E55)</f>
        <v/>
      </c>
      <c r="Q55" s="33">
        <f>SUMIFS(TeamGames!$T$2:$T$4073,TeamGames!$D$2:$D$4073,$D55,TeamGames!$F$2:$F$4073,$E55)</f>
        <v/>
      </c>
      <c r="R55" s="33">
        <f>SUMIFS(TeamGames!$U$2:$U$4073,TeamGames!$D$2:$D$4073,$D55,TeamGames!$F$2:$F$4073,$E55)</f>
        <v/>
      </c>
      <c r="S55" s="33">
        <f>SUMIFS(TeamGames!$W$2:$W$4073,TeamGames!$D$2:$D$4073,$D55,TeamGames!$F$2:$F$4073,$E55)</f>
        <v/>
      </c>
      <c r="T55" s="30">
        <f>IF(M55=0,"",P55-O55)</f>
        <v/>
      </c>
      <c r="U55" s="30">
        <f>IF(M55=0,"",S55-O55)</f>
        <v/>
      </c>
      <c r="V55" s="24">
        <f>IF(M55=0,"upcoming",IF(M55=F55,"complete","in progress"))</f>
        <v/>
      </c>
      <c r="W55" s="33">
        <f>N55/F55</f>
        <v/>
      </c>
      <c r="X55" s="41">
        <f>AVERAGEIFS(TeamGames!$K$2:$K$4073,TeamGames!$D$2:$D$4073,$D55,TeamGames!$F$2:$F$4073,$E55)</f>
        <v/>
      </c>
      <c r="Y55" s="30">
        <f>IF(M55=0,"",P55-S55)</f>
        <v/>
      </c>
      <c r="Z55" s="30" t="n"/>
      <c r="AA55" s="31" t="n"/>
      <c r="AB55" s="33" t="n">
        <v>6.339385888966824</v>
      </c>
      <c r="AC55" s="24" t="n">
        <v>0</v>
      </c>
      <c r="AD55" s="24" t="n">
        <v>0</v>
      </c>
    </row>
    <row r="56">
      <c r="A56" s="24" t="inlineStr">
        <is>
          <t>Chelsea|5</t>
        </is>
      </c>
      <c r="B56" s="24" t="inlineStr">
        <is>
          <t>E0</t>
        </is>
      </c>
      <c r="C56" s="24" t="inlineStr">
        <is>
          <t>Premier League</t>
        </is>
      </c>
      <c r="D56" s="24" t="inlineStr">
        <is>
          <t>Chelsea</t>
        </is>
      </c>
      <c r="E56" s="24" t="n">
        <v>5</v>
      </c>
      <c r="F56" s="24">
        <f>COUNTIFS(TeamGames!$D$2:$D$4073,$D56,TeamGames!$F$2:$F$4073,$E56)</f>
        <v/>
      </c>
      <c r="G56" s="24" t="n">
        <v>17</v>
      </c>
      <c r="H56" s="24" t="n">
        <v>20</v>
      </c>
      <c r="I56" s="24" t="inlineStr">
        <is>
          <t>Coventry (A) · Ipswich (A) · Newcastle (H) · Crystal Palace (A)</t>
        </is>
      </c>
      <c r="J56" s="24" t="n">
        <v>1</v>
      </c>
      <c r="K56" s="40" t="n">
        <v>46383.58333333334</v>
      </c>
      <c r="L56" s="40" t="n">
        <v>46393.8125</v>
      </c>
      <c r="M56" s="24">
        <f>SUMIFS(TeamGames!$X$2:$X$4073,TeamGames!$D$2:$D$4073,$D56,TeamGames!$F$2:$F$4073,$E56)</f>
        <v/>
      </c>
      <c r="N56" s="33">
        <f>SUMIFS(TeamGames!$S$2:$S$4073,TeamGames!$D$2:$D$4073,$D56,TeamGames!$F$2:$F$4073,$E56)</f>
        <v/>
      </c>
      <c r="O56" s="33">
        <f>SUMIFS(TeamGames!$S$2:$S$4073,TeamGames!$D$2:$D$4073,$D56,TeamGames!$F$2:$F$4073,$E56,TeamGames!$X$2:$X$4073,1)</f>
        <v/>
      </c>
      <c r="P56" s="24">
        <f>SUMIFS(TeamGames!$O$2:$O$4073,TeamGames!$D$2:$D$4073,$D56,TeamGames!$F$2:$F$4073,$E56)</f>
        <v/>
      </c>
      <c r="Q56" s="33">
        <f>SUMIFS(TeamGames!$T$2:$T$4073,TeamGames!$D$2:$D$4073,$D56,TeamGames!$F$2:$F$4073,$E56)</f>
        <v/>
      </c>
      <c r="R56" s="33">
        <f>SUMIFS(TeamGames!$U$2:$U$4073,TeamGames!$D$2:$D$4073,$D56,TeamGames!$F$2:$F$4073,$E56)</f>
        <v/>
      </c>
      <c r="S56" s="33">
        <f>SUMIFS(TeamGames!$W$2:$W$4073,TeamGames!$D$2:$D$4073,$D56,TeamGames!$F$2:$F$4073,$E56)</f>
        <v/>
      </c>
      <c r="T56" s="30">
        <f>IF(M56=0,"",P56-O56)</f>
        <v/>
      </c>
      <c r="U56" s="30">
        <f>IF(M56=0,"",S56-O56)</f>
        <v/>
      </c>
      <c r="V56" s="24">
        <f>IF(M56=0,"upcoming",IF(M56=F56,"complete","in progress"))</f>
        <v/>
      </c>
      <c r="W56" s="33">
        <f>N56/F56</f>
        <v/>
      </c>
      <c r="X56" s="41">
        <f>AVERAGEIFS(TeamGames!$K$2:$K$4073,TeamGames!$D$2:$D$4073,$D56,TeamGames!$F$2:$F$4073,$E56)</f>
        <v/>
      </c>
      <c r="Y56" s="30">
        <f>IF(M56=0,"",P56-S56)</f>
        <v/>
      </c>
      <c r="Z56" s="30" t="n"/>
      <c r="AA56" s="31" t="n"/>
      <c r="AB56" s="33" t="n">
        <v>7.827812125263635</v>
      </c>
      <c r="AC56" s="24" t="n">
        <v>0</v>
      </c>
      <c r="AD56" s="24" t="n">
        <v>0</v>
      </c>
    </row>
    <row r="57">
      <c r="A57" s="24" t="inlineStr">
        <is>
          <t>Chelsea|6</t>
        </is>
      </c>
      <c r="B57" s="24" t="inlineStr">
        <is>
          <t>E0</t>
        </is>
      </c>
      <c r="C57" s="24" t="inlineStr">
        <is>
          <t>Premier League</t>
        </is>
      </c>
      <c r="D57" s="24" t="inlineStr">
        <is>
          <t>Chelsea</t>
        </is>
      </c>
      <c r="E57" s="24" t="n">
        <v>6</v>
      </c>
      <c r="F57" s="24">
        <f>COUNTIFS(TeamGames!$D$2:$D$4073,$D57,TeamGames!$F$2:$F$4073,$E57)</f>
        <v/>
      </c>
      <c r="G57" s="24" t="n">
        <v>21</v>
      </c>
      <c r="H57" s="24" t="n">
        <v>24</v>
      </c>
      <c r="I57" s="24" t="inlineStr">
        <is>
          <t>Sunderland (H) · Leeds (A) · Nott'm Forest (H) · Man Utd (A)</t>
        </is>
      </c>
      <c r="J57" s="24" t="n">
        <v>2</v>
      </c>
      <c r="K57" s="40" t="n">
        <v>46403.625</v>
      </c>
      <c r="L57" s="40" t="n">
        <v>46424.625</v>
      </c>
      <c r="M57" s="24">
        <f>SUMIFS(TeamGames!$X$2:$X$4073,TeamGames!$D$2:$D$4073,$D57,TeamGames!$F$2:$F$4073,$E57)</f>
        <v/>
      </c>
      <c r="N57" s="33">
        <f>SUMIFS(TeamGames!$S$2:$S$4073,TeamGames!$D$2:$D$4073,$D57,TeamGames!$F$2:$F$4073,$E57)</f>
        <v/>
      </c>
      <c r="O57" s="33">
        <f>SUMIFS(TeamGames!$S$2:$S$4073,TeamGames!$D$2:$D$4073,$D57,TeamGames!$F$2:$F$4073,$E57,TeamGames!$X$2:$X$4073,1)</f>
        <v/>
      </c>
      <c r="P57" s="24">
        <f>SUMIFS(TeamGames!$O$2:$O$4073,TeamGames!$D$2:$D$4073,$D57,TeamGames!$F$2:$F$4073,$E57)</f>
        <v/>
      </c>
      <c r="Q57" s="33">
        <f>SUMIFS(TeamGames!$T$2:$T$4073,TeamGames!$D$2:$D$4073,$D57,TeamGames!$F$2:$F$4073,$E57)</f>
        <v/>
      </c>
      <c r="R57" s="33">
        <f>SUMIFS(TeamGames!$U$2:$U$4073,TeamGames!$D$2:$D$4073,$D57,TeamGames!$F$2:$F$4073,$E57)</f>
        <v/>
      </c>
      <c r="S57" s="33">
        <f>SUMIFS(TeamGames!$W$2:$W$4073,TeamGames!$D$2:$D$4073,$D57,TeamGames!$F$2:$F$4073,$E57)</f>
        <v/>
      </c>
      <c r="T57" s="30">
        <f>IF(M57=0,"",P57-O57)</f>
        <v/>
      </c>
      <c r="U57" s="30">
        <f>IF(M57=0,"",S57-O57)</f>
        <v/>
      </c>
      <c r="V57" s="24">
        <f>IF(M57=0,"upcoming",IF(M57=F57,"complete","in progress"))</f>
        <v/>
      </c>
      <c r="W57" s="33">
        <f>N57/F57</f>
        <v/>
      </c>
      <c r="X57" s="41">
        <f>AVERAGEIFS(TeamGames!$K$2:$K$4073,TeamGames!$D$2:$D$4073,$D57,TeamGames!$F$2:$F$4073,$E57)</f>
        <v/>
      </c>
      <c r="Y57" s="30">
        <f>IF(M57=0,"",P57-S57)</f>
        <v/>
      </c>
      <c r="Z57" s="30" t="n"/>
      <c r="AA57" s="31" t="n"/>
      <c r="AB57" s="33" t="n">
        <v>6.960003026641834</v>
      </c>
      <c r="AC57" s="24" t="n">
        <v>0</v>
      </c>
      <c r="AD57" s="24" t="n">
        <v>0</v>
      </c>
    </row>
    <row r="58">
      <c r="A58" s="24" t="inlineStr">
        <is>
          <t>Chelsea|7</t>
        </is>
      </c>
      <c r="B58" s="24" t="inlineStr">
        <is>
          <t>E0</t>
        </is>
      </c>
      <c r="C58" s="24" t="inlineStr">
        <is>
          <t>Premier League</t>
        </is>
      </c>
      <c r="D58" s="24" t="inlineStr">
        <is>
          <t>Chelsea</t>
        </is>
      </c>
      <c r="E58" s="24" t="n">
        <v>7</v>
      </c>
      <c r="F58" s="24">
        <f>COUNTIFS(TeamGames!$D$2:$D$4073,$D58,TeamGames!$F$2:$F$4073,$E58)</f>
        <v/>
      </c>
      <c r="G58" s="24" t="n">
        <v>25</v>
      </c>
      <c r="H58" s="24" t="n">
        <v>28</v>
      </c>
      <c r="I58" s="24" t="inlineStr">
        <is>
          <t>Newcastle (A) · Ipswich (H) · Aston Villa (A) · Coventry (H)</t>
        </is>
      </c>
      <c r="J58" s="24" t="n">
        <v>2</v>
      </c>
      <c r="K58" s="40" t="n">
        <v>46428.83333333334</v>
      </c>
      <c r="L58" s="40" t="n">
        <v>46449.83333333334</v>
      </c>
      <c r="M58" s="24">
        <f>SUMIFS(TeamGames!$X$2:$X$4073,TeamGames!$D$2:$D$4073,$D58,TeamGames!$F$2:$F$4073,$E58)</f>
        <v/>
      </c>
      <c r="N58" s="33">
        <f>SUMIFS(TeamGames!$S$2:$S$4073,TeamGames!$D$2:$D$4073,$D58,TeamGames!$F$2:$F$4073,$E58)</f>
        <v/>
      </c>
      <c r="O58" s="33">
        <f>SUMIFS(TeamGames!$S$2:$S$4073,TeamGames!$D$2:$D$4073,$D58,TeamGames!$F$2:$F$4073,$E58,TeamGames!$X$2:$X$4073,1)</f>
        <v/>
      </c>
      <c r="P58" s="24">
        <f>SUMIFS(TeamGames!$O$2:$O$4073,TeamGames!$D$2:$D$4073,$D58,TeamGames!$F$2:$F$4073,$E58)</f>
        <v/>
      </c>
      <c r="Q58" s="33">
        <f>SUMIFS(TeamGames!$T$2:$T$4073,TeamGames!$D$2:$D$4073,$D58,TeamGames!$F$2:$F$4073,$E58)</f>
        <v/>
      </c>
      <c r="R58" s="33">
        <f>SUMIFS(TeamGames!$U$2:$U$4073,TeamGames!$D$2:$D$4073,$D58,TeamGames!$F$2:$F$4073,$E58)</f>
        <v/>
      </c>
      <c r="S58" s="33">
        <f>SUMIFS(TeamGames!$W$2:$W$4073,TeamGames!$D$2:$D$4073,$D58,TeamGames!$F$2:$F$4073,$E58)</f>
        <v/>
      </c>
      <c r="T58" s="30">
        <f>IF(M58=0,"",P58-O58)</f>
        <v/>
      </c>
      <c r="U58" s="30">
        <f>IF(M58=0,"",S58-O58)</f>
        <v/>
      </c>
      <c r="V58" s="24">
        <f>IF(M58=0,"upcoming",IF(M58=F58,"complete","in progress"))</f>
        <v/>
      </c>
      <c r="W58" s="33">
        <f>N58/F58</f>
        <v/>
      </c>
      <c r="X58" s="41">
        <f>AVERAGEIFS(TeamGames!$K$2:$K$4073,TeamGames!$D$2:$D$4073,$D58,TeamGames!$F$2:$F$4073,$E58)</f>
        <v/>
      </c>
      <c r="Y58" s="30">
        <f>IF(M58=0,"",P58-S58)</f>
        <v/>
      </c>
      <c r="Z58" s="30" t="n"/>
      <c r="AA58" s="31" t="n"/>
      <c r="AB58" s="33" t="n">
        <v>7.728168855128378</v>
      </c>
      <c r="AC58" s="24" t="n">
        <v>0</v>
      </c>
      <c r="AD58" s="24" t="n">
        <v>0</v>
      </c>
    </row>
    <row r="59">
      <c r="A59" s="24" t="inlineStr">
        <is>
          <t>Chelsea|8</t>
        </is>
      </c>
      <c r="B59" s="24" t="inlineStr">
        <is>
          <t>E0</t>
        </is>
      </c>
      <c r="C59" s="24" t="inlineStr">
        <is>
          <t>Premier League</t>
        </is>
      </c>
      <c r="D59" s="24" t="inlineStr">
        <is>
          <t>Chelsea</t>
        </is>
      </c>
      <c r="E59" s="24" t="n">
        <v>8</v>
      </c>
      <c r="F59" s="24">
        <f>COUNTIFS(TeamGames!$D$2:$D$4073,$D59,TeamGames!$F$2:$F$4073,$E59)</f>
        <v/>
      </c>
      <c r="G59" s="24" t="n">
        <v>29</v>
      </c>
      <c r="H59" s="24" t="n">
        <v>32</v>
      </c>
      <c r="I59" s="24" t="inlineStr">
        <is>
          <t>Arsenal (H) · Hull (A) · Fulham (H) · Brighton (A)</t>
        </is>
      </c>
      <c r="J59" s="24" t="n">
        <v>2</v>
      </c>
      <c r="K59" s="40" t="n">
        <v>46459.625</v>
      </c>
      <c r="L59" s="40" t="n">
        <v>46494.625</v>
      </c>
      <c r="M59" s="24">
        <f>SUMIFS(TeamGames!$X$2:$X$4073,TeamGames!$D$2:$D$4073,$D59,TeamGames!$F$2:$F$4073,$E59)</f>
        <v/>
      </c>
      <c r="N59" s="33">
        <f>SUMIFS(TeamGames!$S$2:$S$4073,TeamGames!$D$2:$D$4073,$D59,TeamGames!$F$2:$F$4073,$E59)</f>
        <v/>
      </c>
      <c r="O59" s="33">
        <f>SUMIFS(TeamGames!$S$2:$S$4073,TeamGames!$D$2:$D$4073,$D59,TeamGames!$F$2:$F$4073,$E59,TeamGames!$X$2:$X$4073,1)</f>
        <v/>
      </c>
      <c r="P59" s="24">
        <f>SUMIFS(TeamGames!$O$2:$O$4073,TeamGames!$D$2:$D$4073,$D59,TeamGames!$F$2:$F$4073,$E59)</f>
        <v/>
      </c>
      <c r="Q59" s="33">
        <f>SUMIFS(TeamGames!$T$2:$T$4073,TeamGames!$D$2:$D$4073,$D59,TeamGames!$F$2:$F$4073,$E59)</f>
        <v/>
      </c>
      <c r="R59" s="33">
        <f>SUMIFS(TeamGames!$U$2:$U$4073,TeamGames!$D$2:$D$4073,$D59,TeamGames!$F$2:$F$4073,$E59)</f>
        <v/>
      </c>
      <c r="S59" s="33">
        <f>SUMIFS(TeamGames!$W$2:$W$4073,TeamGames!$D$2:$D$4073,$D59,TeamGames!$F$2:$F$4073,$E59)</f>
        <v/>
      </c>
      <c r="T59" s="30">
        <f>IF(M59=0,"",P59-O59)</f>
        <v/>
      </c>
      <c r="U59" s="30">
        <f>IF(M59=0,"",S59-O59)</f>
        <v/>
      </c>
      <c r="V59" s="24">
        <f>IF(M59=0,"upcoming",IF(M59=F59,"complete","in progress"))</f>
        <v/>
      </c>
      <c r="W59" s="33">
        <f>N59/F59</f>
        <v/>
      </c>
      <c r="X59" s="41">
        <f>AVERAGEIFS(TeamGames!$K$2:$K$4073,TeamGames!$D$2:$D$4073,$D59,TeamGames!$F$2:$F$4073,$E59)</f>
        <v/>
      </c>
      <c r="Y59" s="30">
        <f>IF(M59=0,"",P59-S59)</f>
        <v/>
      </c>
      <c r="Z59" s="30" t="n"/>
      <c r="AA59" s="31" t="n"/>
      <c r="AB59" s="33" t="n">
        <v>7.040993442119754</v>
      </c>
      <c r="AC59" s="24" t="n">
        <v>0</v>
      </c>
      <c r="AD59" s="24" t="n">
        <v>0</v>
      </c>
    </row>
    <row r="60">
      <c r="A60" s="24" t="inlineStr">
        <is>
          <t>Chelsea|9</t>
        </is>
      </c>
      <c r="B60" s="24" t="inlineStr">
        <is>
          <t>E0</t>
        </is>
      </c>
      <c r="C60" s="24" t="inlineStr">
        <is>
          <t>Premier League</t>
        </is>
      </c>
      <c r="D60" s="24" t="inlineStr">
        <is>
          <t>Chelsea</t>
        </is>
      </c>
      <c r="E60" s="24" t="n">
        <v>9</v>
      </c>
      <c r="F60" s="24">
        <f>COUNTIFS(TeamGames!$D$2:$D$4073,$D60,TeamGames!$F$2:$F$4073,$E60)</f>
        <v/>
      </c>
      <c r="G60" s="24" t="n">
        <v>33</v>
      </c>
      <c r="H60" s="24" t="n">
        <v>36</v>
      </c>
      <c r="I60" s="24" t="inlineStr">
        <is>
          <t>Man City (H) · Liverpool (A) · Tottenham (A) · Everton (H)</t>
        </is>
      </c>
      <c r="J60" s="24" t="n">
        <v>2</v>
      </c>
      <c r="K60" s="40" t="n">
        <v>46501.625</v>
      </c>
      <c r="L60" s="40" t="n">
        <v>46522.625</v>
      </c>
      <c r="M60" s="24">
        <f>SUMIFS(TeamGames!$X$2:$X$4073,TeamGames!$D$2:$D$4073,$D60,TeamGames!$F$2:$F$4073,$E60)</f>
        <v/>
      </c>
      <c r="N60" s="33">
        <f>SUMIFS(TeamGames!$S$2:$S$4073,TeamGames!$D$2:$D$4073,$D60,TeamGames!$F$2:$F$4073,$E60)</f>
        <v/>
      </c>
      <c r="O60" s="33">
        <f>SUMIFS(TeamGames!$S$2:$S$4073,TeamGames!$D$2:$D$4073,$D60,TeamGames!$F$2:$F$4073,$E60,TeamGames!$X$2:$X$4073,1)</f>
        <v/>
      </c>
      <c r="P60" s="24">
        <f>SUMIFS(TeamGames!$O$2:$O$4073,TeamGames!$D$2:$D$4073,$D60,TeamGames!$F$2:$F$4073,$E60)</f>
        <v/>
      </c>
      <c r="Q60" s="33">
        <f>SUMIFS(TeamGames!$T$2:$T$4073,TeamGames!$D$2:$D$4073,$D60,TeamGames!$F$2:$F$4073,$E60)</f>
        <v/>
      </c>
      <c r="R60" s="33">
        <f>SUMIFS(TeamGames!$U$2:$U$4073,TeamGames!$D$2:$D$4073,$D60,TeamGames!$F$2:$F$4073,$E60)</f>
        <v/>
      </c>
      <c r="S60" s="33">
        <f>SUMIFS(TeamGames!$W$2:$W$4073,TeamGames!$D$2:$D$4073,$D60,TeamGames!$F$2:$F$4073,$E60)</f>
        <v/>
      </c>
      <c r="T60" s="30">
        <f>IF(M60=0,"",P60-O60)</f>
        <v/>
      </c>
      <c r="U60" s="30">
        <f>IF(M60=0,"",S60-O60)</f>
        <v/>
      </c>
      <c r="V60" s="24">
        <f>IF(M60=0,"upcoming",IF(M60=F60,"complete","in progress"))</f>
        <v/>
      </c>
      <c r="W60" s="33">
        <f>N60/F60</f>
        <v/>
      </c>
      <c r="X60" s="41">
        <f>AVERAGEIFS(TeamGames!$K$2:$K$4073,TeamGames!$D$2:$D$4073,$D60,TeamGames!$F$2:$F$4073,$E60)</f>
        <v/>
      </c>
      <c r="Y60" s="30">
        <f>IF(M60=0,"",P60-S60)</f>
        <v/>
      </c>
      <c r="Z60" s="30" t="n"/>
      <c r="AA60" s="31" t="n"/>
      <c r="AB60" s="33" t="n">
        <v>5.78256901007007</v>
      </c>
      <c r="AC60" s="24" t="n">
        <v>0</v>
      </c>
      <c r="AD60" s="24" t="n">
        <v>0</v>
      </c>
    </row>
    <row r="61">
      <c r="A61" s="24" t="inlineStr">
        <is>
          <t>Chelsea|10</t>
        </is>
      </c>
      <c r="B61" s="24" t="inlineStr">
        <is>
          <t>E0</t>
        </is>
      </c>
      <c r="C61" s="24" t="inlineStr">
        <is>
          <t>Premier League</t>
        </is>
      </c>
      <c r="D61" s="24" t="inlineStr">
        <is>
          <t>Chelsea</t>
        </is>
      </c>
      <c r="E61" s="24" t="n">
        <v>10</v>
      </c>
      <c r="F61" s="24">
        <f>COUNTIFS(TeamGames!$D$2:$D$4073,$D61,TeamGames!$F$2:$F$4073,$E61)</f>
        <v/>
      </c>
      <c r="G61" s="24" t="n">
        <v>37</v>
      </c>
      <c r="H61" s="24" t="n">
        <v>38</v>
      </c>
      <c r="I61" s="24" t="inlineStr">
        <is>
          <t>Bournemouth (A) · Brentford (H)</t>
        </is>
      </c>
      <c r="J61" s="24" t="n">
        <v>1</v>
      </c>
      <c r="K61" s="40" t="n">
        <v>46530.625</v>
      </c>
      <c r="L61" s="40" t="n">
        <v>46537.66666666666</v>
      </c>
      <c r="M61" s="24">
        <f>SUMIFS(TeamGames!$X$2:$X$4073,TeamGames!$D$2:$D$4073,$D61,TeamGames!$F$2:$F$4073,$E61)</f>
        <v/>
      </c>
      <c r="N61" s="33">
        <f>SUMIFS(TeamGames!$S$2:$S$4073,TeamGames!$D$2:$D$4073,$D61,TeamGames!$F$2:$F$4073,$E61)</f>
        <v/>
      </c>
      <c r="O61" s="33">
        <f>SUMIFS(TeamGames!$S$2:$S$4073,TeamGames!$D$2:$D$4073,$D61,TeamGames!$F$2:$F$4073,$E61,TeamGames!$X$2:$X$4073,1)</f>
        <v/>
      </c>
      <c r="P61" s="24">
        <f>SUMIFS(TeamGames!$O$2:$O$4073,TeamGames!$D$2:$D$4073,$D61,TeamGames!$F$2:$F$4073,$E61)</f>
        <v/>
      </c>
      <c r="Q61" s="33">
        <f>SUMIFS(TeamGames!$T$2:$T$4073,TeamGames!$D$2:$D$4073,$D61,TeamGames!$F$2:$F$4073,$E61)</f>
        <v/>
      </c>
      <c r="R61" s="33">
        <f>SUMIFS(TeamGames!$U$2:$U$4073,TeamGames!$D$2:$D$4073,$D61,TeamGames!$F$2:$F$4073,$E61)</f>
        <v/>
      </c>
      <c r="S61" s="33">
        <f>SUMIFS(TeamGames!$W$2:$W$4073,TeamGames!$D$2:$D$4073,$D61,TeamGames!$F$2:$F$4073,$E61)</f>
        <v/>
      </c>
      <c r="T61" s="30">
        <f>IF(M61=0,"",P61-O61)</f>
        <v/>
      </c>
      <c r="U61" s="30">
        <f>IF(M61=0,"",S61-O61)</f>
        <v/>
      </c>
      <c r="V61" s="24">
        <f>IF(M61=0,"upcoming",IF(M61=F61,"complete","in progress"))</f>
        <v/>
      </c>
      <c r="W61" s="33">
        <f>N61/F61</f>
        <v/>
      </c>
      <c r="X61" s="41">
        <f>AVERAGEIFS(TeamGames!$K$2:$K$4073,TeamGames!$D$2:$D$4073,$D61,TeamGames!$F$2:$F$4073,$E61)</f>
        <v/>
      </c>
      <c r="Y61" s="30">
        <f>IF(M61=0,"",P61-S61)</f>
        <v/>
      </c>
      <c r="Z61" s="30" t="n"/>
      <c r="AA61" s="31" t="n"/>
      <c r="AB61" s="33" t="n">
        <v>3.54543594005242</v>
      </c>
      <c r="AC61" s="24" t="n">
        <v>0</v>
      </c>
      <c r="AD61" s="24" t="n">
        <v>0</v>
      </c>
    </row>
    <row r="62">
      <c r="A62" s="24" t="inlineStr">
        <is>
          <t>Coventry|1</t>
        </is>
      </c>
      <c r="B62" s="24" t="inlineStr">
        <is>
          <t>E0</t>
        </is>
      </c>
      <c r="C62" s="24" t="inlineStr">
        <is>
          <t>Premier League</t>
        </is>
      </c>
      <c r="D62" s="24" t="inlineStr">
        <is>
          <t>Coventry</t>
        </is>
      </c>
      <c r="E62" s="24" t="n">
        <v>1</v>
      </c>
      <c r="F62" s="24">
        <f>COUNTIFS(TeamGames!$D$2:$D$4073,$D62,TeamGames!$F$2:$F$4073,$E62)</f>
        <v/>
      </c>
      <c r="G62" s="24" t="n">
        <v>1</v>
      </c>
      <c r="H62" s="24" t="n">
        <v>4</v>
      </c>
      <c r="I62" s="24" t="inlineStr">
        <is>
          <t>Arsenal (A) · Hull (H) · Man City (A) · Brighton (H)</t>
        </is>
      </c>
      <c r="J62" s="24" t="n">
        <v>2</v>
      </c>
      <c r="K62" s="40" t="n">
        <v>46255.83333333334</v>
      </c>
      <c r="L62" s="40" t="n">
        <v>46278.58333333334</v>
      </c>
      <c r="M62" s="24">
        <f>SUMIFS(TeamGames!$X$2:$X$4073,TeamGames!$D$2:$D$4073,$D62,TeamGames!$F$2:$F$4073,$E62)</f>
        <v/>
      </c>
      <c r="N62" s="33">
        <f>SUMIFS(TeamGames!$S$2:$S$4073,TeamGames!$D$2:$D$4073,$D62,TeamGames!$F$2:$F$4073,$E62)</f>
        <v/>
      </c>
      <c r="O62" s="33">
        <f>SUMIFS(TeamGames!$S$2:$S$4073,TeamGames!$D$2:$D$4073,$D62,TeamGames!$F$2:$F$4073,$E62,TeamGames!$X$2:$X$4073,1)</f>
        <v/>
      </c>
      <c r="P62" s="24">
        <f>SUMIFS(TeamGames!$O$2:$O$4073,TeamGames!$D$2:$D$4073,$D62,TeamGames!$F$2:$F$4073,$E62)</f>
        <v/>
      </c>
      <c r="Q62" s="33">
        <f>SUMIFS(TeamGames!$T$2:$T$4073,TeamGames!$D$2:$D$4073,$D62,TeamGames!$F$2:$F$4073,$E62)</f>
        <v/>
      </c>
      <c r="R62" s="33">
        <f>SUMIFS(TeamGames!$U$2:$U$4073,TeamGames!$D$2:$D$4073,$D62,TeamGames!$F$2:$F$4073,$E62)</f>
        <v/>
      </c>
      <c r="S62" s="33">
        <f>SUMIFS(TeamGames!$W$2:$W$4073,TeamGames!$D$2:$D$4073,$D62,TeamGames!$F$2:$F$4073,$E62)</f>
        <v/>
      </c>
      <c r="T62" s="30">
        <f>IF(M62=0,"",P62-O62)</f>
        <v/>
      </c>
      <c r="U62" s="30">
        <f>IF(M62=0,"",S62-O62)</f>
        <v/>
      </c>
      <c r="V62" s="24">
        <f>IF(M62=0,"upcoming",IF(M62=F62,"complete","in progress"))</f>
        <v/>
      </c>
      <c r="W62" s="33">
        <f>N62/F62</f>
        <v/>
      </c>
      <c r="X62" s="41">
        <f>AVERAGEIFS(TeamGames!$K$2:$K$4073,TeamGames!$D$2:$D$4073,$D62,TeamGames!$F$2:$F$4073,$E62)</f>
        <v/>
      </c>
      <c r="Y62" s="30">
        <f>IF(M62=0,"",P62-S62)</f>
        <v/>
      </c>
      <c r="Z62" s="30" t="n">
        <v>-1.68</v>
      </c>
      <c r="AA62" s="31" t="n">
        <v>0.09316957570304951</v>
      </c>
      <c r="AB62" s="33" t="n"/>
      <c r="AC62" s="24" t="n">
        <v>0</v>
      </c>
      <c r="AD62" s="24" t="n">
        <v>0</v>
      </c>
    </row>
    <row r="63">
      <c r="A63" s="24" t="inlineStr">
        <is>
          <t>Coventry|2</t>
        </is>
      </c>
      <c r="B63" s="24" t="inlineStr">
        <is>
          <t>E0</t>
        </is>
      </c>
      <c r="C63" s="24" t="inlineStr">
        <is>
          <t>Premier League</t>
        </is>
      </c>
      <c r="D63" s="24" t="inlineStr">
        <is>
          <t>Coventry</t>
        </is>
      </c>
      <c r="E63" s="24" t="n">
        <v>2</v>
      </c>
      <c r="F63" s="24">
        <f>COUNTIFS(TeamGames!$D$2:$D$4073,$D63,TeamGames!$F$2:$F$4073,$E63)</f>
        <v/>
      </c>
      <c r="G63" s="24" t="n">
        <v>5</v>
      </c>
      <c r="H63" s="24" t="n">
        <v>8</v>
      </c>
      <c r="I63" s="24" t="inlineStr">
        <is>
          <t>Nott'm Forest (A) · Newcastle (H) · Tottenham (A) · Fulham (H)</t>
        </is>
      </c>
      <c r="J63" s="24" t="n">
        <v>2</v>
      </c>
      <c r="K63" s="40" t="n">
        <v>46284.72916666666</v>
      </c>
      <c r="L63" s="40" t="n">
        <v>46319.625</v>
      </c>
      <c r="M63" s="24">
        <f>SUMIFS(TeamGames!$X$2:$X$4073,TeamGames!$D$2:$D$4073,$D63,TeamGames!$F$2:$F$4073,$E63)</f>
        <v/>
      </c>
      <c r="N63" s="33">
        <f>SUMIFS(TeamGames!$S$2:$S$4073,TeamGames!$D$2:$D$4073,$D63,TeamGames!$F$2:$F$4073,$E63)</f>
        <v/>
      </c>
      <c r="O63" s="33">
        <f>SUMIFS(TeamGames!$S$2:$S$4073,TeamGames!$D$2:$D$4073,$D63,TeamGames!$F$2:$F$4073,$E63,TeamGames!$X$2:$X$4073,1)</f>
        <v/>
      </c>
      <c r="P63" s="24">
        <f>SUMIFS(TeamGames!$O$2:$O$4073,TeamGames!$D$2:$D$4073,$D63,TeamGames!$F$2:$F$4073,$E63)</f>
        <v/>
      </c>
      <c r="Q63" s="33">
        <f>SUMIFS(TeamGames!$T$2:$T$4073,TeamGames!$D$2:$D$4073,$D63,TeamGames!$F$2:$F$4073,$E63)</f>
        <v/>
      </c>
      <c r="R63" s="33">
        <f>SUMIFS(TeamGames!$U$2:$U$4073,TeamGames!$D$2:$D$4073,$D63,TeamGames!$F$2:$F$4073,$E63)</f>
        <v/>
      </c>
      <c r="S63" s="33">
        <f>SUMIFS(TeamGames!$W$2:$W$4073,TeamGames!$D$2:$D$4073,$D63,TeamGames!$F$2:$F$4073,$E63)</f>
        <v/>
      </c>
      <c r="T63" s="30">
        <f>IF(M63=0,"",P63-O63)</f>
        <v/>
      </c>
      <c r="U63" s="30">
        <f>IF(M63=0,"",S63-O63)</f>
        <v/>
      </c>
      <c r="V63" s="24">
        <f>IF(M63=0,"upcoming",IF(M63=F63,"complete","in progress"))</f>
        <v/>
      </c>
      <c r="W63" s="33">
        <f>N63/F63</f>
        <v/>
      </c>
      <c r="X63" s="41">
        <f>AVERAGEIFS(TeamGames!$K$2:$K$4073,TeamGames!$D$2:$D$4073,$D63,TeamGames!$F$2:$F$4073,$E63)</f>
        <v/>
      </c>
      <c r="Y63" s="30">
        <f>IF(M63=0,"",P63-S63)</f>
        <v/>
      </c>
      <c r="Z63" s="30" t="n">
        <v>1.77</v>
      </c>
      <c r="AA63" s="31" t="n">
        <v>0.07652980127511633</v>
      </c>
      <c r="AB63" s="33" t="n">
        <v>1.232717984497208</v>
      </c>
      <c r="AC63" s="24" t="n">
        <v>0</v>
      </c>
      <c r="AD63" s="24" t="n">
        <v>0</v>
      </c>
    </row>
    <row r="64">
      <c r="A64" s="24" t="inlineStr">
        <is>
          <t>Coventry|3</t>
        </is>
      </c>
      <c r="B64" s="24" t="inlineStr">
        <is>
          <t>E0</t>
        </is>
      </c>
      <c r="C64" s="24" t="inlineStr">
        <is>
          <t>Premier League</t>
        </is>
      </c>
      <c r="D64" s="24" t="inlineStr">
        <is>
          <t>Coventry</t>
        </is>
      </c>
      <c r="E64" s="24" t="n">
        <v>3</v>
      </c>
      <c r="F64" s="24">
        <f>COUNTIFS(TeamGames!$D$2:$D$4073,$D64,TeamGames!$F$2:$F$4073,$E64)</f>
        <v/>
      </c>
      <c r="G64" s="24" t="n">
        <v>9</v>
      </c>
      <c r="H64" s="24" t="n">
        <v>12</v>
      </c>
      <c r="I64" s="24" t="inlineStr">
        <is>
          <t>Sunderland (H) · Everton (A) · Crystal Palace (H) · Leeds (A)</t>
        </is>
      </c>
      <c r="J64" s="24" t="n">
        <v>2</v>
      </c>
      <c r="K64" s="40" t="n">
        <v>46326.625</v>
      </c>
      <c r="L64" s="40" t="n">
        <v>46354.625</v>
      </c>
      <c r="M64" s="24">
        <f>SUMIFS(TeamGames!$X$2:$X$4073,TeamGames!$D$2:$D$4073,$D64,TeamGames!$F$2:$F$4073,$E64)</f>
        <v/>
      </c>
      <c r="N64" s="33">
        <f>SUMIFS(TeamGames!$S$2:$S$4073,TeamGames!$D$2:$D$4073,$D64,TeamGames!$F$2:$F$4073,$E64)</f>
        <v/>
      </c>
      <c r="O64" s="33">
        <f>SUMIFS(TeamGames!$S$2:$S$4073,TeamGames!$D$2:$D$4073,$D64,TeamGames!$F$2:$F$4073,$E64,TeamGames!$X$2:$X$4073,1)</f>
        <v/>
      </c>
      <c r="P64" s="24">
        <f>SUMIFS(TeamGames!$O$2:$O$4073,TeamGames!$D$2:$D$4073,$D64,TeamGames!$F$2:$F$4073,$E64)</f>
        <v/>
      </c>
      <c r="Q64" s="33">
        <f>SUMIFS(TeamGames!$T$2:$T$4073,TeamGames!$D$2:$D$4073,$D64,TeamGames!$F$2:$F$4073,$E64)</f>
        <v/>
      </c>
      <c r="R64" s="33">
        <f>SUMIFS(TeamGames!$U$2:$U$4073,TeamGames!$D$2:$D$4073,$D64,TeamGames!$F$2:$F$4073,$E64)</f>
        <v/>
      </c>
      <c r="S64" s="33">
        <f>SUMIFS(TeamGames!$W$2:$W$4073,TeamGames!$D$2:$D$4073,$D64,TeamGames!$F$2:$F$4073,$E64)</f>
        <v/>
      </c>
      <c r="T64" s="30">
        <f>IF(M64=0,"",P64-O64)</f>
        <v/>
      </c>
      <c r="U64" s="30">
        <f>IF(M64=0,"",S64-O64)</f>
        <v/>
      </c>
      <c r="V64" s="24">
        <f>IF(M64=0,"upcoming",IF(M64=F64,"complete","in progress"))</f>
        <v/>
      </c>
      <c r="W64" s="33">
        <f>N64/F64</f>
        <v/>
      </c>
      <c r="X64" s="41">
        <f>AVERAGEIFS(TeamGames!$K$2:$K$4073,TeamGames!$D$2:$D$4073,$D64,TeamGames!$F$2:$F$4073,$E64)</f>
        <v/>
      </c>
      <c r="Y64" s="30">
        <f>IF(M64=0,"",P64-S64)</f>
        <v/>
      </c>
      <c r="Z64" s="30" t="n"/>
      <c r="AA64" s="31" t="n"/>
      <c r="AB64" s="33" t="n">
        <v>4.345130543216796</v>
      </c>
      <c r="AC64" s="24" t="n">
        <v>0</v>
      </c>
      <c r="AD64" s="24" t="n">
        <v>0</v>
      </c>
    </row>
    <row r="65">
      <c r="A65" s="24" t="inlineStr">
        <is>
          <t>Coventry|4</t>
        </is>
      </c>
      <c r="B65" s="24" t="inlineStr">
        <is>
          <t>E0</t>
        </is>
      </c>
      <c r="C65" s="24" t="inlineStr">
        <is>
          <t>Premier League</t>
        </is>
      </c>
      <c r="D65" s="24" t="inlineStr">
        <is>
          <t>Coventry</t>
        </is>
      </c>
      <c r="E65" s="24" t="n">
        <v>4</v>
      </c>
      <c r="F65" s="24">
        <f>COUNTIFS(TeamGames!$D$2:$D$4073,$D65,TeamGames!$F$2:$F$4073,$E65)</f>
        <v/>
      </c>
      <c r="G65" s="24" t="n">
        <v>13</v>
      </c>
      <c r="H65" s="24" t="n">
        <v>16</v>
      </c>
      <c r="I65" s="24" t="inlineStr">
        <is>
          <t>Ipswich (H) · Man Utd (A) · Aston Villa (H) · Bournemouth (A)</t>
        </is>
      </c>
      <c r="J65" s="24" t="n">
        <v>2</v>
      </c>
      <c r="K65" s="40" t="n">
        <v>46358.83333333334</v>
      </c>
      <c r="L65" s="40" t="n">
        <v>46375.625</v>
      </c>
      <c r="M65" s="24">
        <f>SUMIFS(TeamGames!$X$2:$X$4073,TeamGames!$D$2:$D$4073,$D65,TeamGames!$F$2:$F$4073,$E65)</f>
        <v/>
      </c>
      <c r="N65" s="33">
        <f>SUMIFS(TeamGames!$S$2:$S$4073,TeamGames!$D$2:$D$4073,$D65,TeamGames!$F$2:$F$4073,$E65)</f>
        <v/>
      </c>
      <c r="O65" s="33">
        <f>SUMIFS(TeamGames!$S$2:$S$4073,TeamGames!$D$2:$D$4073,$D65,TeamGames!$F$2:$F$4073,$E65,TeamGames!$X$2:$X$4073,1)</f>
        <v/>
      </c>
      <c r="P65" s="24">
        <f>SUMIFS(TeamGames!$O$2:$O$4073,TeamGames!$D$2:$D$4073,$D65,TeamGames!$F$2:$F$4073,$E65)</f>
        <v/>
      </c>
      <c r="Q65" s="33">
        <f>SUMIFS(TeamGames!$T$2:$T$4073,TeamGames!$D$2:$D$4073,$D65,TeamGames!$F$2:$F$4073,$E65)</f>
        <v/>
      </c>
      <c r="R65" s="33">
        <f>SUMIFS(TeamGames!$U$2:$U$4073,TeamGames!$D$2:$D$4073,$D65,TeamGames!$F$2:$F$4073,$E65)</f>
        <v/>
      </c>
      <c r="S65" s="33">
        <f>SUMIFS(TeamGames!$W$2:$W$4073,TeamGames!$D$2:$D$4073,$D65,TeamGames!$F$2:$F$4073,$E65)</f>
        <v/>
      </c>
      <c r="T65" s="30">
        <f>IF(M65=0,"",P65-O65)</f>
        <v/>
      </c>
      <c r="U65" s="30">
        <f>IF(M65=0,"",S65-O65)</f>
        <v/>
      </c>
      <c r="V65" s="24">
        <f>IF(M65=0,"upcoming",IF(M65=F65,"complete","in progress"))</f>
        <v/>
      </c>
      <c r="W65" s="33">
        <f>N65/F65</f>
        <v/>
      </c>
      <c r="X65" s="41">
        <f>AVERAGEIFS(TeamGames!$K$2:$K$4073,TeamGames!$D$2:$D$4073,$D65,TeamGames!$F$2:$F$4073,$E65)</f>
        <v/>
      </c>
      <c r="Y65" s="30">
        <f>IF(M65=0,"",P65-S65)</f>
        <v/>
      </c>
      <c r="Z65" s="30" t="n"/>
      <c r="AA65" s="31" t="n"/>
      <c r="AB65" s="33" t="n">
        <v>3.782558701924486</v>
      </c>
      <c r="AC65" s="24" t="n">
        <v>0</v>
      </c>
      <c r="AD65" s="24" t="n">
        <v>0</v>
      </c>
    </row>
    <row r="66">
      <c r="A66" s="24" t="inlineStr">
        <is>
          <t>Coventry|5</t>
        </is>
      </c>
      <c r="B66" s="24" t="inlineStr">
        <is>
          <t>E0</t>
        </is>
      </c>
      <c r="C66" s="24" t="inlineStr">
        <is>
          <t>Premier League</t>
        </is>
      </c>
      <c r="D66" s="24" t="inlineStr">
        <is>
          <t>Coventry</t>
        </is>
      </c>
      <c r="E66" s="24" t="n">
        <v>5</v>
      </c>
      <c r="F66" s="24">
        <f>COUNTIFS(TeamGames!$D$2:$D$4073,$D66,TeamGames!$F$2:$F$4073,$E66)</f>
        <v/>
      </c>
      <c r="G66" s="24" t="n">
        <v>17</v>
      </c>
      <c r="H66" s="24" t="n">
        <v>20</v>
      </c>
      <c r="I66" s="24" t="inlineStr">
        <is>
          <t>Chelsea (H) · Brentford (H) · Liverpool (A) · Ipswich (A)</t>
        </is>
      </c>
      <c r="J66" s="24" t="n">
        <v>2</v>
      </c>
      <c r="K66" s="40" t="n">
        <v>46383.58333333334</v>
      </c>
      <c r="L66" s="40" t="n">
        <v>46393.8125</v>
      </c>
      <c r="M66" s="24">
        <f>SUMIFS(TeamGames!$X$2:$X$4073,TeamGames!$D$2:$D$4073,$D66,TeamGames!$F$2:$F$4073,$E66)</f>
        <v/>
      </c>
      <c r="N66" s="33">
        <f>SUMIFS(TeamGames!$S$2:$S$4073,TeamGames!$D$2:$D$4073,$D66,TeamGames!$F$2:$F$4073,$E66)</f>
        <v/>
      </c>
      <c r="O66" s="33">
        <f>SUMIFS(TeamGames!$S$2:$S$4073,TeamGames!$D$2:$D$4073,$D66,TeamGames!$F$2:$F$4073,$E66,TeamGames!$X$2:$X$4073,1)</f>
        <v/>
      </c>
      <c r="P66" s="24">
        <f>SUMIFS(TeamGames!$O$2:$O$4073,TeamGames!$D$2:$D$4073,$D66,TeamGames!$F$2:$F$4073,$E66)</f>
        <v/>
      </c>
      <c r="Q66" s="33">
        <f>SUMIFS(TeamGames!$T$2:$T$4073,TeamGames!$D$2:$D$4073,$D66,TeamGames!$F$2:$F$4073,$E66)</f>
        <v/>
      </c>
      <c r="R66" s="33">
        <f>SUMIFS(TeamGames!$U$2:$U$4073,TeamGames!$D$2:$D$4073,$D66,TeamGames!$F$2:$F$4073,$E66)</f>
        <v/>
      </c>
      <c r="S66" s="33">
        <f>SUMIFS(TeamGames!$W$2:$W$4073,TeamGames!$D$2:$D$4073,$D66,TeamGames!$F$2:$F$4073,$E66)</f>
        <v/>
      </c>
      <c r="T66" s="30">
        <f>IF(M66=0,"",P66-O66)</f>
        <v/>
      </c>
      <c r="U66" s="30">
        <f>IF(M66=0,"",S66-O66)</f>
        <v/>
      </c>
      <c r="V66" s="24">
        <f>IF(M66=0,"upcoming",IF(M66=F66,"complete","in progress"))</f>
        <v/>
      </c>
      <c r="W66" s="33">
        <f>N66/F66</f>
        <v/>
      </c>
      <c r="X66" s="41">
        <f>AVERAGEIFS(TeamGames!$K$2:$K$4073,TeamGames!$D$2:$D$4073,$D66,TeamGames!$F$2:$F$4073,$E66)</f>
        <v/>
      </c>
      <c r="Y66" s="30">
        <f>IF(M66=0,"",P66-S66)</f>
        <v/>
      </c>
      <c r="Z66" s="30" t="n"/>
      <c r="AA66" s="31" t="n"/>
      <c r="AB66" s="33" t="n">
        <v>3.530610999567422</v>
      </c>
      <c r="AC66" s="24" t="n">
        <v>0</v>
      </c>
      <c r="AD66" s="24" t="n">
        <v>0</v>
      </c>
    </row>
    <row r="67">
      <c r="A67" s="24" t="inlineStr">
        <is>
          <t>Coventry|6</t>
        </is>
      </c>
      <c r="B67" s="24" t="inlineStr">
        <is>
          <t>E0</t>
        </is>
      </c>
      <c r="C67" s="24" t="inlineStr">
        <is>
          <t>Premier League</t>
        </is>
      </c>
      <c r="D67" s="24" t="inlineStr">
        <is>
          <t>Coventry</t>
        </is>
      </c>
      <c r="E67" s="24" t="n">
        <v>6</v>
      </c>
      <c r="F67" s="24">
        <f>COUNTIFS(TeamGames!$D$2:$D$4073,$D67,TeamGames!$F$2:$F$4073,$E67)</f>
        <v/>
      </c>
      <c r="G67" s="24" t="n">
        <v>21</v>
      </c>
      <c r="H67" s="24" t="n">
        <v>24</v>
      </c>
      <c r="I67" s="24" t="inlineStr">
        <is>
          <t>Everton (H) · Sunderland (A) · Leeds (H) · Crystal Palace (A)</t>
        </is>
      </c>
      <c r="J67" s="24" t="n">
        <v>2</v>
      </c>
      <c r="K67" s="40" t="n">
        <v>46403.625</v>
      </c>
      <c r="L67" s="40" t="n">
        <v>46424.625</v>
      </c>
      <c r="M67" s="24">
        <f>SUMIFS(TeamGames!$X$2:$X$4073,TeamGames!$D$2:$D$4073,$D67,TeamGames!$F$2:$F$4073,$E67)</f>
        <v/>
      </c>
      <c r="N67" s="33">
        <f>SUMIFS(TeamGames!$S$2:$S$4073,TeamGames!$D$2:$D$4073,$D67,TeamGames!$F$2:$F$4073,$E67)</f>
        <v/>
      </c>
      <c r="O67" s="33">
        <f>SUMIFS(TeamGames!$S$2:$S$4073,TeamGames!$D$2:$D$4073,$D67,TeamGames!$F$2:$F$4073,$E67,TeamGames!$X$2:$X$4073,1)</f>
        <v/>
      </c>
      <c r="P67" s="24">
        <f>SUMIFS(TeamGames!$O$2:$O$4073,TeamGames!$D$2:$D$4073,$D67,TeamGames!$F$2:$F$4073,$E67)</f>
        <v/>
      </c>
      <c r="Q67" s="33">
        <f>SUMIFS(TeamGames!$T$2:$T$4073,TeamGames!$D$2:$D$4073,$D67,TeamGames!$F$2:$F$4073,$E67)</f>
        <v/>
      </c>
      <c r="R67" s="33">
        <f>SUMIFS(TeamGames!$U$2:$U$4073,TeamGames!$D$2:$D$4073,$D67,TeamGames!$F$2:$F$4073,$E67)</f>
        <v/>
      </c>
      <c r="S67" s="33">
        <f>SUMIFS(TeamGames!$W$2:$W$4073,TeamGames!$D$2:$D$4073,$D67,TeamGames!$F$2:$F$4073,$E67)</f>
        <v/>
      </c>
      <c r="T67" s="30">
        <f>IF(M67=0,"",P67-O67)</f>
        <v/>
      </c>
      <c r="U67" s="30">
        <f>IF(M67=0,"",S67-O67)</f>
        <v/>
      </c>
      <c r="V67" s="24">
        <f>IF(M67=0,"upcoming",IF(M67=F67,"complete","in progress"))</f>
        <v/>
      </c>
      <c r="W67" s="33">
        <f>N67/F67</f>
        <v/>
      </c>
      <c r="X67" s="41">
        <f>AVERAGEIFS(TeamGames!$K$2:$K$4073,TeamGames!$D$2:$D$4073,$D67,TeamGames!$F$2:$F$4073,$E67)</f>
        <v/>
      </c>
      <c r="Y67" s="30">
        <f>IF(M67=0,"",P67-S67)</f>
        <v/>
      </c>
      <c r="Z67" s="30" t="n"/>
      <c r="AA67" s="31" t="n"/>
      <c r="AB67" s="33" t="n">
        <v>4.317812211778532</v>
      </c>
      <c r="AC67" s="24" t="n">
        <v>0</v>
      </c>
      <c r="AD67" s="24" t="n">
        <v>0</v>
      </c>
    </row>
    <row r="68">
      <c r="A68" s="24" t="inlineStr">
        <is>
          <t>Coventry|7</t>
        </is>
      </c>
      <c r="B68" s="24" t="inlineStr">
        <is>
          <t>E0</t>
        </is>
      </c>
      <c r="C68" s="24" t="inlineStr">
        <is>
          <t>Premier League</t>
        </is>
      </c>
      <c r="D68" s="24" t="inlineStr">
        <is>
          <t>Coventry</t>
        </is>
      </c>
      <c r="E68" s="24" t="n">
        <v>7</v>
      </c>
      <c r="F68" s="24">
        <f>COUNTIFS(TeamGames!$D$2:$D$4073,$D68,TeamGames!$F$2:$F$4073,$E68)</f>
        <v/>
      </c>
      <c r="G68" s="24" t="n">
        <v>25</v>
      </c>
      <c r="H68" s="24" t="n">
        <v>28</v>
      </c>
      <c r="I68" s="24" t="inlineStr">
        <is>
          <t>Liverpool (H) · Brentford (A) · Bournemouth (H) · Chelsea (A)</t>
        </is>
      </c>
      <c r="J68" s="24" t="n">
        <v>2</v>
      </c>
      <c r="K68" s="40" t="n">
        <v>46428.83333333334</v>
      </c>
      <c r="L68" s="40" t="n">
        <v>46449.83333333334</v>
      </c>
      <c r="M68" s="24">
        <f>SUMIFS(TeamGames!$X$2:$X$4073,TeamGames!$D$2:$D$4073,$D68,TeamGames!$F$2:$F$4073,$E68)</f>
        <v/>
      </c>
      <c r="N68" s="33">
        <f>SUMIFS(TeamGames!$S$2:$S$4073,TeamGames!$D$2:$D$4073,$D68,TeamGames!$F$2:$F$4073,$E68)</f>
        <v/>
      </c>
      <c r="O68" s="33">
        <f>SUMIFS(TeamGames!$S$2:$S$4073,TeamGames!$D$2:$D$4073,$D68,TeamGames!$F$2:$F$4073,$E68,TeamGames!$X$2:$X$4073,1)</f>
        <v/>
      </c>
      <c r="P68" s="24">
        <f>SUMIFS(TeamGames!$O$2:$O$4073,TeamGames!$D$2:$D$4073,$D68,TeamGames!$F$2:$F$4073,$E68)</f>
        <v/>
      </c>
      <c r="Q68" s="33">
        <f>SUMIFS(TeamGames!$T$2:$T$4073,TeamGames!$D$2:$D$4073,$D68,TeamGames!$F$2:$F$4073,$E68)</f>
        <v/>
      </c>
      <c r="R68" s="33">
        <f>SUMIFS(TeamGames!$U$2:$U$4073,TeamGames!$D$2:$D$4073,$D68,TeamGames!$F$2:$F$4073,$E68)</f>
        <v/>
      </c>
      <c r="S68" s="33">
        <f>SUMIFS(TeamGames!$W$2:$W$4073,TeamGames!$D$2:$D$4073,$D68,TeamGames!$F$2:$F$4073,$E68)</f>
        <v/>
      </c>
      <c r="T68" s="30">
        <f>IF(M68=0,"",P68-O68)</f>
        <v/>
      </c>
      <c r="U68" s="30">
        <f>IF(M68=0,"",S68-O68)</f>
        <v/>
      </c>
      <c r="V68" s="24">
        <f>IF(M68=0,"upcoming",IF(M68=F68,"complete","in progress"))</f>
        <v/>
      </c>
      <c r="W68" s="33">
        <f>N68/F68</f>
        <v/>
      </c>
      <c r="X68" s="41">
        <f>AVERAGEIFS(TeamGames!$K$2:$K$4073,TeamGames!$D$2:$D$4073,$D68,TeamGames!$F$2:$F$4073,$E68)</f>
        <v/>
      </c>
      <c r="Y68" s="30">
        <f>IF(M68=0,"",P68-S68)</f>
        <v/>
      </c>
      <c r="Z68" s="30" t="n"/>
      <c r="AA68" s="31" t="n"/>
      <c r="AB68" s="33" t="n">
        <v>3.092952380896165</v>
      </c>
      <c r="AC68" s="24" t="n">
        <v>0</v>
      </c>
      <c r="AD68" s="24" t="n">
        <v>0</v>
      </c>
    </row>
    <row r="69">
      <c r="A69" s="24" t="inlineStr">
        <is>
          <t>Coventry|8</t>
        </is>
      </c>
      <c r="B69" s="24" t="inlineStr">
        <is>
          <t>E0</t>
        </is>
      </c>
      <c r="C69" s="24" t="inlineStr">
        <is>
          <t>Premier League</t>
        </is>
      </c>
      <c r="D69" s="24" t="inlineStr">
        <is>
          <t>Coventry</t>
        </is>
      </c>
      <c r="E69" s="24" t="n">
        <v>8</v>
      </c>
      <c r="F69" s="24">
        <f>COUNTIFS(TeamGames!$D$2:$D$4073,$D69,TeamGames!$F$2:$F$4073,$E69)</f>
        <v/>
      </c>
      <c r="G69" s="24" t="n">
        <v>29</v>
      </c>
      <c r="H69" s="24" t="n">
        <v>32</v>
      </c>
      <c r="I69" s="24" t="inlineStr">
        <is>
          <t>Man City (H) · Brighton (A) · Arsenal (H) · Hull (A)</t>
        </is>
      </c>
      <c r="J69" s="24" t="n">
        <v>2</v>
      </c>
      <c r="K69" s="40" t="n">
        <v>46459.625</v>
      </c>
      <c r="L69" s="40" t="n">
        <v>46494.625</v>
      </c>
      <c r="M69" s="24">
        <f>SUMIFS(TeamGames!$X$2:$X$4073,TeamGames!$D$2:$D$4073,$D69,TeamGames!$F$2:$F$4073,$E69)</f>
        <v/>
      </c>
      <c r="N69" s="33">
        <f>SUMIFS(TeamGames!$S$2:$S$4073,TeamGames!$D$2:$D$4073,$D69,TeamGames!$F$2:$F$4073,$E69)</f>
        <v/>
      </c>
      <c r="O69" s="33">
        <f>SUMIFS(TeamGames!$S$2:$S$4073,TeamGames!$D$2:$D$4073,$D69,TeamGames!$F$2:$F$4073,$E69,TeamGames!$X$2:$X$4073,1)</f>
        <v/>
      </c>
      <c r="P69" s="24">
        <f>SUMIFS(TeamGames!$O$2:$O$4073,TeamGames!$D$2:$D$4073,$D69,TeamGames!$F$2:$F$4073,$E69)</f>
        <v/>
      </c>
      <c r="Q69" s="33">
        <f>SUMIFS(TeamGames!$T$2:$T$4073,TeamGames!$D$2:$D$4073,$D69,TeamGames!$F$2:$F$4073,$E69)</f>
        <v/>
      </c>
      <c r="R69" s="33">
        <f>SUMIFS(TeamGames!$U$2:$U$4073,TeamGames!$D$2:$D$4073,$D69,TeamGames!$F$2:$F$4073,$E69)</f>
        <v/>
      </c>
      <c r="S69" s="33">
        <f>SUMIFS(TeamGames!$W$2:$W$4073,TeamGames!$D$2:$D$4073,$D69,TeamGames!$F$2:$F$4073,$E69)</f>
        <v/>
      </c>
      <c r="T69" s="30">
        <f>IF(M69=0,"",P69-O69)</f>
        <v/>
      </c>
      <c r="U69" s="30">
        <f>IF(M69=0,"",S69-O69)</f>
        <v/>
      </c>
      <c r="V69" s="24">
        <f>IF(M69=0,"upcoming",IF(M69=F69,"complete","in progress"))</f>
        <v/>
      </c>
      <c r="W69" s="33">
        <f>N69/F69</f>
        <v/>
      </c>
      <c r="X69" s="41">
        <f>AVERAGEIFS(TeamGames!$K$2:$K$4073,TeamGames!$D$2:$D$4073,$D69,TeamGames!$F$2:$F$4073,$E69)</f>
        <v/>
      </c>
      <c r="Y69" s="30">
        <f>IF(M69=0,"",P69-S69)</f>
        <v/>
      </c>
      <c r="Z69" s="30" t="n"/>
      <c r="AA69" s="31" t="n"/>
      <c r="AB69" s="33" t="n">
        <v>3.285029800346055</v>
      </c>
      <c r="AC69" s="24" t="n">
        <v>0</v>
      </c>
      <c r="AD69" s="24" t="n">
        <v>0</v>
      </c>
    </row>
    <row r="70">
      <c r="A70" s="24" t="inlineStr">
        <is>
          <t>Coventry|9</t>
        </is>
      </c>
      <c r="B70" s="24" t="inlineStr">
        <is>
          <t>E0</t>
        </is>
      </c>
      <c r="C70" s="24" t="inlineStr">
        <is>
          <t>Premier League</t>
        </is>
      </c>
      <c r="D70" s="24" t="inlineStr">
        <is>
          <t>Coventry</t>
        </is>
      </c>
      <c r="E70" s="24" t="n">
        <v>9</v>
      </c>
      <c r="F70" s="24">
        <f>COUNTIFS(TeamGames!$D$2:$D$4073,$D70,TeamGames!$F$2:$F$4073,$E70)</f>
        <v/>
      </c>
      <c r="G70" s="24" t="n">
        <v>33</v>
      </c>
      <c r="H70" s="24" t="n">
        <v>36</v>
      </c>
      <c r="I70" s="24" t="inlineStr">
        <is>
          <t>Aston Villa (A) · Man Utd (H) · Newcastle (A) · Tottenham (H)</t>
        </is>
      </c>
      <c r="J70" s="24" t="n">
        <v>2</v>
      </c>
      <c r="K70" s="40" t="n">
        <v>46501.625</v>
      </c>
      <c r="L70" s="40" t="n">
        <v>46522.625</v>
      </c>
      <c r="M70" s="24">
        <f>SUMIFS(TeamGames!$X$2:$X$4073,TeamGames!$D$2:$D$4073,$D70,TeamGames!$F$2:$F$4073,$E70)</f>
        <v/>
      </c>
      <c r="N70" s="33">
        <f>SUMIFS(TeamGames!$S$2:$S$4073,TeamGames!$D$2:$D$4073,$D70,TeamGames!$F$2:$F$4073,$E70)</f>
        <v/>
      </c>
      <c r="O70" s="33">
        <f>SUMIFS(TeamGames!$S$2:$S$4073,TeamGames!$D$2:$D$4073,$D70,TeamGames!$F$2:$F$4073,$E70,TeamGames!$X$2:$X$4073,1)</f>
        <v/>
      </c>
      <c r="P70" s="24">
        <f>SUMIFS(TeamGames!$O$2:$O$4073,TeamGames!$D$2:$D$4073,$D70,TeamGames!$F$2:$F$4073,$E70)</f>
        <v/>
      </c>
      <c r="Q70" s="33">
        <f>SUMIFS(TeamGames!$T$2:$T$4073,TeamGames!$D$2:$D$4073,$D70,TeamGames!$F$2:$F$4073,$E70)</f>
        <v/>
      </c>
      <c r="R70" s="33">
        <f>SUMIFS(TeamGames!$U$2:$U$4073,TeamGames!$D$2:$D$4073,$D70,TeamGames!$F$2:$F$4073,$E70)</f>
        <v/>
      </c>
      <c r="S70" s="33">
        <f>SUMIFS(TeamGames!$W$2:$W$4073,TeamGames!$D$2:$D$4073,$D70,TeamGames!$F$2:$F$4073,$E70)</f>
        <v/>
      </c>
      <c r="T70" s="30">
        <f>IF(M70=0,"",P70-O70)</f>
        <v/>
      </c>
      <c r="U70" s="30">
        <f>IF(M70=0,"",S70-O70)</f>
        <v/>
      </c>
      <c r="V70" s="24">
        <f>IF(M70=0,"upcoming",IF(M70=F70,"complete","in progress"))</f>
        <v/>
      </c>
      <c r="W70" s="33">
        <f>N70/F70</f>
        <v/>
      </c>
      <c r="X70" s="41">
        <f>AVERAGEIFS(TeamGames!$K$2:$K$4073,TeamGames!$D$2:$D$4073,$D70,TeamGames!$F$2:$F$4073,$E70)</f>
        <v/>
      </c>
      <c r="Y70" s="30">
        <f>IF(M70=0,"",P70-S70)</f>
        <v/>
      </c>
      <c r="Z70" s="30" t="n"/>
      <c r="AA70" s="31" t="n"/>
      <c r="AB70" s="33" t="n">
        <v>3.127161701012749</v>
      </c>
      <c r="AC70" s="24" t="n">
        <v>0</v>
      </c>
      <c r="AD70" s="24" t="n">
        <v>0</v>
      </c>
    </row>
    <row r="71">
      <c r="A71" s="24" t="inlineStr">
        <is>
          <t>Coventry|10</t>
        </is>
      </c>
      <c r="B71" s="24" t="inlineStr">
        <is>
          <t>E0</t>
        </is>
      </c>
      <c r="C71" s="24" t="inlineStr">
        <is>
          <t>Premier League</t>
        </is>
      </c>
      <c r="D71" s="24" t="inlineStr">
        <is>
          <t>Coventry</t>
        </is>
      </c>
      <c r="E71" s="24" t="n">
        <v>10</v>
      </c>
      <c r="F71" s="24">
        <f>COUNTIFS(TeamGames!$D$2:$D$4073,$D71,TeamGames!$F$2:$F$4073,$E71)</f>
        <v/>
      </c>
      <c r="G71" s="24" t="n">
        <v>37</v>
      </c>
      <c r="H71" s="24" t="n">
        <v>38</v>
      </c>
      <c r="I71" s="24" t="inlineStr">
        <is>
          <t>Fulham (A) · Nott'm Forest (H)</t>
        </is>
      </c>
      <c r="J71" s="24" t="n">
        <v>1</v>
      </c>
      <c r="K71" s="40" t="n">
        <v>46530.625</v>
      </c>
      <c r="L71" s="40" t="n">
        <v>46537.66666666666</v>
      </c>
      <c r="M71" s="24">
        <f>SUMIFS(TeamGames!$X$2:$X$4073,TeamGames!$D$2:$D$4073,$D71,TeamGames!$F$2:$F$4073,$E71)</f>
        <v/>
      </c>
      <c r="N71" s="33">
        <f>SUMIFS(TeamGames!$S$2:$S$4073,TeamGames!$D$2:$D$4073,$D71,TeamGames!$F$2:$F$4073,$E71)</f>
        <v/>
      </c>
      <c r="O71" s="33">
        <f>SUMIFS(TeamGames!$S$2:$S$4073,TeamGames!$D$2:$D$4073,$D71,TeamGames!$F$2:$F$4073,$E71,TeamGames!$X$2:$X$4073,1)</f>
        <v/>
      </c>
      <c r="P71" s="24">
        <f>SUMIFS(TeamGames!$O$2:$O$4073,TeamGames!$D$2:$D$4073,$D71,TeamGames!$F$2:$F$4073,$E71)</f>
        <v/>
      </c>
      <c r="Q71" s="33">
        <f>SUMIFS(TeamGames!$T$2:$T$4073,TeamGames!$D$2:$D$4073,$D71,TeamGames!$F$2:$F$4073,$E71)</f>
        <v/>
      </c>
      <c r="R71" s="33">
        <f>SUMIFS(TeamGames!$U$2:$U$4073,TeamGames!$D$2:$D$4073,$D71,TeamGames!$F$2:$F$4073,$E71)</f>
        <v/>
      </c>
      <c r="S71" s="33">
        <f>SUMIFS(TeamGames!$W$2:$W$4073,TeamGames!$D$2:$D$4073,$D71,TeamGames!$F$2:$F$4073,$E71)</f>
        <v/>
      </c>
      <c r="T71" s="30">
        <f>IF(M71=0,"",P71-O71)</f>
        <v/>
      </c>
      <c r="U71" s="30">
        <f>IF(M71=0,"",S71-O71)</f>
        <v/>
      </c>
      <c r="V71" s="24">
        <f>IF(M71=0,"upcoming",IF(M71=F71,"complete","in progress"))</f>
        <v/>
      </c>
      <c r="W71" s="33">
        <f>N71/F71</f>
        <v/>
      </c>
      <c r="X71" s="41">
        <f>AVERAGEIFS(TeamGames!$K$2:$K$4073,TeamGames!$D$2:$D$4073,$D71,TeamGames!$F$2:$F$4073,$E71)</f>
        <v/>
      </c>
      <c r="Y71" s="30">
        <f>IF(M71=0,"",P71-S71)</f>
        <v/>
      </c>
      <c r="Z71" s="30" t="n"/>
      <c r="AA71" s="31" t="n"/>
      <c r="AB71" s="33" t="n">
        <v>2.064231324578106</v>
      </c>
      <c r="AC71" s="24" t="n">
        <v>0</v>
      </c>
      <c r="AD71" s="24" t="n">
        <v>0</v>
      </c>
    </row>
    <row r="72">
      <c r="A72" s="24" t="inlineStr">
        <is>
          <t>Crystal Palace|1</t>
        </is>
      </c>
      <c r="B72" s="24" t="inlineStr">
        <is>
          <t>E0</t>
        </is>
      </c>
      <c r="C72" s="24" t="inlineStr">
        <is>
          <t>Premier League</t>
        </is>
      </c>
      <c r="D72" s="24" t="inlineStr">
        <is>
          <t>Crystal Palace</t>
        </is>
      </c>
      <c r="E72" s="24" t="n">
        <v>1</v>
      </c>
      <c r="F72" s="24">
        <f>COUNTIFS(TeamGames!$D$2:$D$4073,$D72,TeamGames!$F$2:$F$4073,$E72)</f>
        <v/>
      </c>
      <c r="G72" s="24" t="n">
        <v>1</v>
      </c>
      <c r="H72" s="24" t="n">
        <v>4</v>
      </c>
      <c r="I72" s="24" t="inlineStr">
        <is>
          <t>Everton (A) · Man City (H) · Fulham (A) · Ipswich (H)</t>
        </is>
      </c>
      <c r="J72" s="24" t="n">
        <v>2</v>
      </c>
      <c r="K72" s="40" t="n">
        <v>46256.625</v>
      </c>
      <c r="L72" s="40" t="n">
        <v>46277.625</v>
      </c>
      <c r="M72" s="24">
        <f>SUMIFS(TeamGames!$X$2:$X$4073,TeamGames!$D$2:$D$4073,$D72,TeamGames!$F$2:$F$4073,$E72)</f>
        <v/>
      </c>
      <c r="N72" s="33">
        <f>SUMIFS(TeamGames!$S$2:$S$4073,TeamGames!$D$2:$D$4073,$D72,TeamGames!$F$2:$F$4073,$E72)</f>
        <v/>
      </c>
      <c r="O72" s="33">
        <f>SUMIFS(TeamGames!$S$2:$S$4073,TeamGames!$D$2:$D$4073,$D72,TeamGames!$F$2:$F$4073,$E72,TeamGames!$X$2:$X$4073,1)</f>
        <v/>
      </c>
      <c r="P72" s="24">
        <f>SUMIFS(TeamGames!$O$2:$O$4073,TeamGames!$D$2:$D$4073,$D72,TeamGames!$F$2:$F$4073,$E72)</f>
        <v/>
      </c>
      <c r="Q72" s="33">
        <f>SUMIFS(TeamGames!$T$2:$T$4073,TeamGames!$D$2:$D$4073,$D72,TeamGames!$F$2:$F$4073,$E72)</f>
        <v/>
      </c>
      <c r="R72" s="33">
        <f>SUMIFS(TeamGames!$U$2:$U$4073,TeamGames!$D$2:$D$4073,$D72,TeamGames!$F$2:$F$4073,$E72)</f>
        <v/>
      </c>
      <c r="S72" s="33">
        <f>SUMIFS(TeamGames!$W$2:$W$4073,TeamGames!$D$2:$D$4073,$D72,TeamGames!$F$2:$F$4073,$E72)</f>
        <v/>
      </c>
      <c r="T72" s="30">
        <f>IF(M72=0,"",P72-O72)</f>
        <v/>
      </c>
      <c r="U72" s="30">
        <f>IF(M72=0,"",S72-O72)</f>
        <v/>
      </c>
      <c r="V72" s="24">
        <f>IF(M72=0,"upcoming",IF(M72=F72,"complete","in progress"))</f>
        <v/>
      </c>
      <c r="W72" s="33">
        <f>N72/F72</f>
        <v/>
      </c>
      <c r="X72" s="41">
        <f>AVERAGEIFS(TeamGames!$K$2:$K$4073,TeamGames!$D$2:$D$4073,$D72,TeamGames!$F$2:$F$4073,$E72)</f>
        <v/>
      </c>
      <c r="Y72" s="30">
        <f>IF(M72=0,"",P72-S72)</f>
        <v/>
      </c>
      <c r="Z72" s="30" t="n">
        <v>-0.8</v>
      </c>
      <c r="AA72" s="31" t="n">
        <v>0.4258515543818482</v>
      </c>
      <c r="AB72" s="33" t="n"/>
      <c r="AC72" s="24" t="n">
        <v>0</v>
      </c>
      <c r="AD72" s="24" t="n">
        <v>0</v>
      </c>
    </row>
    <row r="73">
      <c r="A73" s="24" t="inlineStr">
        <is>
          <t>Crystal Palace|2</t>
        </is>
      </c>
      <c r="B73" s="24" t="inlineStr">
        <is>
          <t>E0</t>
        </is>
      </c>
      <c r="C73" s="24" t="inlineStr">
        <is>
          <t>Premier League</t>
        </is>
      </c>
      <c r="D73" s="24" t="inlineStr">
        <is>
          <t>Crystal Palace</t>
        </is>
      </c>
      <c r="E73" s="24" t="n">
        <v>2</v>
      </c>
      <c r="F73" s="24">
        <f>COUNTIFS(TeamGames!$D$2:$D$4073,$D73,TeamGames!$F$2:$F$4073,$E73)</f>
        <v/>
      </c>
      <c r="G73" s="24" t="n">
        <v>5</v>
      </c>
      <c r="H73" s="24" t="n">
        <v>8</v>
      </c>
      <c r="I73" s="24" t="inlineStr">
        <is>
          <t>Leeds (A) · Nott'm Forest (H) · Brighton (A) · Newcastle (H)</t>
        </is>
      </c>
      <c r="J73" s="24" t="n">
        <v>2</v>
      </c>
      <c r="K73" s="40" t="n">
        <v>46285.58333333334</v>
      </c>
      <c r="L73" s="40" t="n">
        <v>46320.58333333334</v>
      </c>
      <c r="M73" s="24">
        <f>SUMIFS(TeamGames!$X$2:$X$4073,TeamGames!$D$2:$D$4073,$D73,TeamGames!$F$2:$F$4073,$E73)</f>
        <v/>
      </c>
      <c r="N73" s="33">
        <f>SUMIFS(TeamGames!$S$2:$S$4073,TeamGames!$D$2:$D$4073,$D73,TeamGames!$F$2:$F$4073,$E73)</f>
        <v/>
      </c>
      <c r="O73" s="33">
        <f>SUMIFS(TeamGames!$S$2:$S$4073,TeamGames!$D$2:$D$4073,$D73,TeamGames!$F$2:$F$4073,$E73,TeamGames!$X$2:$X$4073,1)</f>
        <v/>
      </c>
      <c r="P73" s="24">
        <f>SUMIFS(TeamGames!$O$2:$O$4073,TeamGames!$D$2:$D$4073,$D73,TeamGames!$F$2:$F$4073,$E73)</f>
        <v/>
      </c>
      <c r="Q73" s="33">
        <f>SUMIFS(TeamGames!$T$2:$T$4073,TeamGames!$D$2:$D$4073,$D73,TeamGames!$F$2:$F$4073,$E73)</f>
        <v/>
      </c>
      <c r="R73" s="33">
        <f>SUMIFS(TeamGames!$U$2:$U$4073,TeamGames!$D$2:$D$4073,$D73,TeamGames!$F$2:$F$4073,$E73)</f>
        <v/>
      </c>
      <c r="S73" s="33">
        <f>SUMIFS(TeamGames!$W$2:$W$4073,TeamGames!$D$2:$D$4073,$D73,TeamGames!$F$2:$F$4073,$E73)</f>
        <v/>
      </c>
      <c r="T73" s="30">
        <f>IF(M73=0,"",P73-O73)</f>
        <v/>
      </c>
      <c r="U73" s="30">
        <f>IF(M73=0,"",S73-O73)</f>
        <v/>
      </c>
      <c r="V73" s="24">
        <f>IF(M73=0,"upcoming",IF(M73=F73,"complete","in progress"))</f>
        <v/>
      </c>
      <c r="W73" s="33">
        <f>N73/F73</f>
        <v/>
      </c>
      <c r="X73" s="41">
        <f>AVERAGEIFS(TeamGames!$K$2:$K$4073,TeamGames!$D$2:$D$4073,$D73,TeamGames!$F$2:$F$4073,$E73)</f>
        <v/>
      </c>
      <c r="Y73" s="30">
        <f>IF(M73=0,"",P73-S73)</f>
        <v/>
      </c>
      <c r="Z73" s="30" t="n">
        <v>0.16</v>
      </c>
      <c r="AA73" s="31" t="n">
        <v>0.8730125259616648</v>
      </c>
      <c r="AB73" s="33" t="n">
        <v>1.362805130801642</v>
      </c>
      <c r="AC73" s="24" t="n">
        <v>2</v>
      </c>
      <c r="AD73" s="24" t="n">
        <v>0</v>
      </c>
    </row>
    <row r="74">
      <c r="A74" s="24" t="inlineStr">
        <is>
          <t>Crystal Palace|3</t>
        </is>
      </c>
      <c r="B74" s="24" t="inlineStr">
        <is>
          <t>E0</t>
        </is>
      </c>
      <c r="C74" s="24" t="inlineStr">
        <is>
          <t>Premier League</t>
        </is>
      </c>
      <c r="D74" s="24" t="inlineStr">
        <is>
          <t>Crystal Palace</t>
        </is>
      </c>
      <c r="E74" s="24" t="n">
        <v>3</v>
      </c>
      <c r="F74" s="24">
        <f>COUNTIFS(TeamGames!$D$2:$D$4073,$D74,TeamGames!$F$2:$F$4073,$E74)</f>
        <v/>
      </c>
      <c r="G74" s="24" t="n">
        <v>9</v>
      </c>
      <c r="H74" s="24" t="n">
        <v>12</v>
      </c>
      <c r="I74" s="24" t="inlineStr">
        <is>
          <t>Tottenham (A) · Liverpool (H) · Coventry (A) · Hull (H)</t>
        </is>
      </c>
      <c r="J74" s="24" t="n">
        <v>2</v>
      </c>
      <c r="K74" s="40" t="n">
        <v>46326.72916666666</v>
      </c>
      <c r="L74" s="40" t="n">
        <v>46355.58680555555</v>
      </c>
      <c r="M74" s="24">
        <f>SUMIFS(TeamGames!$X$2:$X$4073,TeamGames!$D$2:$D$4073,$D74,TeamGames!$F$2:$F$4073,$E74)</f>
        <v/>
      </c>
      <c r="N74" s="33">
        <f>SUMIFS(TeamGames!$S$2:$S$4073,TeamGames!$D$2:$D$4073,$D74,TeamGames!$F$2:$F$4073,$E74)</f>
        <v/>
      </c>
      <c r="O74" s="33">
        <f>SUMIFS(TeamGames!$S$2:$S$4073,TeamGames!$D$2:$D$4073,$D74,TeamGames!$F$2:$F$4073,$E74,TeamGames!$X$2:$X$4073,1)</f>
        <v/>
      </c>
      <c r="P74" s="24">
        <f>SUMIFS(TeamGames!$O$2:$O$4073,TeamGames!$D$2:$D$4073,$D74,TeamGames!$F$2:$F$4073,$E74)</f>
        <v/>
      </c>
      <c r="Q74" s="33">
        <f>SUMIFS(TeamGames!$T$2:$T$4073,TeamGames!$D$2:$D$4073,$D74,TeamGames!$F$2:$F$4073,$E74)</f>
        <v/>
      </c>
      <c r="R74" s="33">
        <f>SUMIFS(TeamGames!$U$2:$U$4073,TeamGames!$D$2:$D$4073,$D74,TeamGames!$F$2:$F$4073,$E74)</f>
        <v/>
      </c>
      <c r="S74" s="33">
        <f>SUMIFS(TeamGames!$W$2:$W$4073,TeamGames!$D$2:$D$4073,$D74,TeamGames!$F$2:$F$4073,$E74)</f>
        <v/>
      </c>
      <c r="T74" s="30">
        <f>IF(M74=0,"",P74-O74)</f>
        <v/>
      </c>
      <c r="U74" s="30">
        <f>IF(M74=0,"",S74-O74)</f>
        <v/>
      </c>
      <c r="V74" s="24">
        <f>IF(M74=0,"upcoming",IF(M74=F74,"complete","in progress"))</f>
        <v/>
      </c>
      <c r="W74" s="33">
        <f>N74/F74</f>
        <v/>
      </c>
      <c r="X74" s="41">
        <f>AVERAGEIFS(TeamGames!$K$2:$K$4073,TeamGames!$D$2:$D$4073,$D74,TeamGames!$F$2:$F$4073,$E74)</f>
        <v/>
      </c>
      <c r="Y74" s="30">
        <f>IF(M74=0,"",P74-S74)</f>
        <v/>
      </c>
      <c r="Z74" s="30" t="n"/>
      <c r="AA74" s="31" t="n"/>
      <c r="AB74" s="33" t="n">
        <v>5.1658806212647</v>
      </c>
      <c r="AC74" s="24" t="n">
        <v>2</v>
      </c>
      <c r="AD74" s="24" t="n">
        <v>0</v>
      </c>
    </row>
    <row r="75">
      <c r="A75" s="24" t="inlineStr">
        <is>
          <t>Crystal Palace|4</t>
        </is>
      </c>
      <c r="B75" s="24" t="inlineStr">
        <is>
          <t>E0</t>
        </is>
      </c>
      <c r="C75" s="24" t="inlineStr">
        <is>
          <t>Premier League</t>
        </is>
      </c>
      <c r="D75" s="24" t="inlineStr">
        <is>
          <t>Crystal Palace</t>
        </is>
      </c>
      <c r="E75" s="24" t="n">
        <v>4</v>
      </c>
      <c r="F75" s="24">
        <f>COUNTIFS(TeamGames!$D$2:$D$4073,$D75,TeamGames!$F$2:$F$4073,$E75)</f>
        <v/>
      </c>
      <c r="G75" s="24" t="n">
        <v>13</v>
      </c>
      <c r="H75" s="24" t="n">
        <v>16</v>
      </c>
      <c r="I75" s="24" t="inlineStr">
        <is>
          <t>Chelsea (A) · Aston Villa (A) · Man Utd (H) · Sunderland (A)</t>
        </is>
      </c>
      <c r="J75" s="24" t="n">
        <v>1</v>
      </c>
      <c r="K75" s="40" t="n">
        <v>46358.83333333334</v>
      </c>
      <c r="L75" s="40" t="n">
        <v>46375.625</v>
      </c>
      <c r="M75" s="24">
        <f>SUMIFS(TeamGames!$X$2:$X$4073,TeamGames!$D$2:$D$4073,$D75,TeamGames!$F$2:$F$4073,$E75)</f>
        <v/>
      </c>
      <c r="N75" s="33">
        <f>SUMIFS(TeamGames!$S$2:$S$4073,TeamGames!$D$2:$D$4073,$D75,TeamGames!$F$2:$F$4073,$E75)</f>
        <v/>
      </c>
      <c r="O75" s="33">
        <f>SUMIFS(TeamGames!$S$2:$S$4073,TeamGames!$D$2:$D$4073,$D75,TeamGames!$F$2:$F$4073,$E75,TeamGames!$X$2:$X$4073,1)</f>
        <v/>
      </c>
      <c r="P75" s="24">
        <f>SUMIFS(TeamGames!$O$2:$O$4073,TeamGames!$D$2:$D$4073,$D75,TeamGames!$F$2:$F$4073,$E75)</f>
        <v/>
      </c>
      <c r="Q75" s="33">
        <f>SUMIFS(TeamGames!$T$2:$T$4073,TeamGames!$D$2:$D$4073,$D75,TeamGames!$F$2:$F$4073,$E75)</f>
        <v/>
      </c>
      <c r="R75" s="33">
        <f>SUMIFS(TeamGames!$U$2:$U$4073,TeamGames!$D$2:$D$4073,$D75,TeamGames!$F$2:$F$4073,$E75)</f>
        <v/>
      </c>
      <c r="S75" s="33">
        <f>SUMIFS(TeamGames!$W$2:$W$4073,TeamGames!$D$2:$D$4073,$D75,TeamGames!$F$2:$F$4073,$E75)</f>
        <v/>
      </c>
      <c r="T75" s="30">
        <f>IF(M75=0,"",P75-O75)</f>
        <v/>
      </c>
      <c r="U75" s="30">
        <f>IF(M75=0,"",S75-O75)</f>
        <v/>
      </c>
      <c r="V75" s="24">
        <f>IF(M75=0,"upcoming",IF(M75=F75,"complete","in progress"))</f>
        <v/>
      </c>
      <c r="W75" s="33">
        <f>N75/F75</f>
        <v/>
      </c>
      <c r="X75" s="41">
        <f>AVERAGEIFS(TeamGames!$K$2:$K$4073,TeamGames!$D$2:$D$4073,$D75,TeamGames!$F$2:$F$4073,$E75)</f>
        <v/>
      </c>
      <c r="Y75" s="30">
        <f>IF(M75=0,"",P75-S75)</f>
        <v/>
      </c>
      <c r="Z75" s="30" t="n"/>
      <c r="AA75" s="31" t="n"/>
      <c r="AB75" s="33" t="n">
        <v>3.66766918390438</v>
      </c>
      <c r="AC75" s="24" t="n">
        <v>1</v>
      </c>
      <c r="AD75" s="24" t="n">
        <v>0</v>
      </c>
    </row>
    <row r="76">
      <c r="A76" s="24" t="inlineStr">
        <is>
          <t>Crystal Palace|5</t>
        </is>
      </c>
      <c r="B76" s="24" t="inlineStr">
        <is>
          <t>E0</t>
        </is>
      </c>
      <c r="C76" s="24" t="inlineStr">
        <is>
          <t>Premier League</t>
        </is>
      </c>
      <c r="D76" s="24" t="inlineStr">
        <is>
          <t>Crystal Palace</t>
        </is>
      </c>
      <c r="E76" s="24" t="n">
        <v>5</v>
      </c>
      <c r="F76" s="24">
        <f>COUNTIFS(TeamGames!$D$2:$D$4073,$D76,TeamGames!$F$2:$F$4073,$E76)</f>
        <v/>
      </c>
      <c r="G76" s="24" t="n">
        <v>17</v>
      </c>
      <c r="H76" s="24" t="n">
        <v>20</v>
      </c>
      <c r="I76" s="24" t="inlineStr">
        <is>
          <t>Arsenal (H) · Bournemouth (H) · Brentford (A) · Chelsea (H)</t>
        </is>
      </c>
      <c r="J76" s="24" t="n">
        <v>3</v>
      </c>
      <c r="K76" s="40" t="n">
        <v>46383.79166666666</v>
      </c>
      <c r="L76" s="40" t="n">
        <v>46393.8125</v>
      </c>
      <c r="M76" s="24">
        <f>SUMIFS(TeamGames!$X$2:$X$4073,TeamGames!$D$2:$D$4073,$D76,TeamGames!$F$2:$F$4073,$E76)</f>
        <v/>
      </c>
      <c r="N76" s="33">
        <f>SUMIFS(TeamGames!$S$2:$S$4073,TeamGames!$D$2:$D$4073,$D76,TeamGames!$F$2:$F$4073,$E76)</f>
        <v/>
      </c>
      <c r="O76" s="33">
        <f>SUMIFS(TeamGames!$S$2:$S$4073,TeamGames!$D$2:$D$4073,$D76,TeamGames!$F$2:$F$4073,$E76,TeamGames!$X$2:$X$4073,1)</f>
        <v/>
      </c>
      <c r="P76" s="24">
        <f>SUMIFS(TeamGames!$O$2:$O$4073,TeamGames!$D$2:$D$4073,$D76,TeamGames!$F$2:$F$4073,$E76)</f>
        <v/>
      </c>
      <c r="Q76" s="33">
        <f>SUMIFS(TeamGames!$T$2:$T$4073,TeamGames!$D$2:$D$4073,$D76,TeamGames!$F$2:$F$4073,$E76)</f>
        <v/>
      </c>
      <c r="R76" s="33">
        <f>SUMIFS(TeamGames!$U$2:$U$4073,TeamGames!$D$2:$D$4073,$D76,TeamGames!$F$2:$F$4073,$E76)</f>
        <v/>
      </c>
      <c r="S76" s="33">
        <f>SUMIFS(TeamGames!$W$2:$W$4073,TeamGames!$D$2:$D$4073,$D76,TeamGames!$F$2:$F$4073,$E76)</f>
        <v/>
      </c>
      <c r="T76" s="30">
        <f>IF(M76=0,"",P76-O76)</f>
        <v/>
      </c>
      <c r="U76" s="30">
        <f>IF(M76=0,"",S76-O76)</f>
        <v/>
      </c>
      <c r="V76" s="24">
        <f>IF(M76=0,"upcoming",IF(M76=F76,"complete","in progress"))</f>
        <v/>
      </c>
      <c r="W76" s="33">
        <f>N76/F76</f>
        <v/>
      </c>
      <c r="X76" s="41">
        <f>AVERAGEIFS(TeamGames!$K$2:$K$4073,TeamGames!$D$2:$D$4073,$D76,TeamGames!$F$2:$F$4073,$E76)</f>
        <v/>
      </c>
      <c r="Y76" s="30">
        <f>IF(M76=0,"",P76-S76)</f>
        <v/>
      </c>
      <c r="Z76" s="30" t="n"/>
      <c r="AA76" s="31" t="n"/>
      <c r="AB76" s="33" t="n">
        <v>3.990364891234212</v>
      </c>
      <c r="AC76" s="24" t="n">
        <v>0</v>
      </c>
      <c r="AD76" s="24" t="n">
        <v>0</v>
      </c>
    </row>
    <row r="77">
      <c r="A77" s="24" t="inlineStr">
        <is>
          <t>Crystal Palace|6</t>
        </is>
      </c>
      <c r="B77" s="24" t="inlineStr">
        <is>
          <t>E0</t>
        </is>
      </c>
      <c r="C77" s="24" t="inlineStr">
        <is>
          <t>Premier League</t>
        </is>
      </c>
      <c r="D77" s="24" t="inlineStr">
        <is>
          <t>Crystal Palace</t>
        </is>
      </c>
      <c r="E77" s="24" t="n">
        <v>6</v>
      </c>
      <c r="F77" s="24">
        <f>COUNTIFS(TeamGames!$D$2:$D$4073,$D77,TeamGames!$F$2:$F$4073,$E77)</f>
        <v/>
      </c>
      <c r="G77" s="24" t="n">
        <v>21</v>
      </c>
      <c r="H77" s="24" t="n">
        <v>24</v>
      </c>
      <c r="I77" s="24" t="inlineStr">
        <is>
          <t>Liverpool (A) · Tottenham (H) · Hull (A) · Coventry (H)</t>
        </is>
      </c>
      <c r="J77" s="24" t="n">
        <v>2</v>
      </c>
      <c r="K77" s="40" t="n">
        <v>46403.625</v>
      </c>
      <c r="L77" s="40" t="n">
        <v>46424.625</v>
      </c>
      <c r="M77" s="24">
        <f>SUMIFS(TeamGames!$X$2:$X$4073,TeamGames!$D$2:$D$4073,$D77,TeamGames!$F$2:$F$4073,$E77)</f>
        <v/>
      </c>
      <c r="N77" s="33">
        <f>SUMIFS(TeamGames!$S$2:$S$4073,TeamGames!$D$2:$D$4073,$D77,TeamGames!$F$2:$F$4073,$E77)</f>
        <v/>
      </c>
      <c r="O77" s="33">
        <f>SUMIFS(TeamGames!$S$2:$S$4073,TeamGames!$D$2:$D$4073,$D77,TeamGames!$F$2:$F$4073,$E77,TeamGames!$X$2:$X$4073,1)</f>
        <v/>
      </c>
      <c r="P77" s="24">
        <f>SUMIFS(TeamGames!$O$2:$O$4073,TeamGames!$D$2:$D$4073,$D77,TeamGames!$F$2:$F$4073,$E77)</f>
        <v/>
      </c>
      <c r="Q77" s="33">
        <f>SUMIFS(TeamGames!$T$2:$T$4073,TeamGames!$D$2:$D$4073,$D77,TeamGames!$F$2:$F$4073,$E77)</f>
        <v/>
      </c>
      <c r="R77" s="33">
        <f>SUMIFS(TeamGames!$U$2:$U$4073,TeamGames!$D$2:$D$4073,$D77,TeamGames!$F$2:$F$4073,$E77)</f>
        <v/>
      </c>
      <c r="S77" s="33">
        <f>SUMIFS(TeamGames!$W$2:$W$4073,TeamGames!$D$2:$D$4073,$D77,TeamGames!$F$2:$F$4073,$E77)</f>
        <v/>
      </c>
      <c r="T77" s="30">
        <f>IF(M77=0,"",P77-O77)</f>
        <v/>
      </c>
      <c r="U77" s="30">
        <f>IF(M77=0,"",S77-O77)</f>
        <v/>
      </c>
      <c r="V77" s="24">
        <f>IF(M77=0,"upcoming",IF(M77=F77,"complete","in progress"))</f>
        <v/>
      </c>
      <c r="W77" s="33">
        <f>N77/F77</f>
        <v/>
      </c>
      <c r="X77" s="41">
        <f>AVERAGEIFS(TeamGames!$K$2:$K$4073,TeamGames!$D$2:$D$4073,$D77,TeamGames!$F$2:$F$4073,$E77)</f>
        <v/>
      </c>
      <c r="Y77" s="30">
        <f>IF(M77=0,"",P77-S77)</f>
        <v/>
      </c>
      <c r="Z77" s="30" t="n"/>
      <c r="AA77" s="31" t="n"/>
      <c r="AB77" s="33" t="n">
        <v>5.21379370217365</v>
      </c>
      <c r="AC77" s="24" t="n">
        <v>2</v>
      </c>
      <c r="AD77" s="24" t="n">
        <v>0</v>
      </c>
    </row>
    <row r="78">
      <c r="A78" s="24" t="inlineStr">
        <is>
          <t>Crystal Palace|7</t>
        </is>
      </c>
      <c r="B78" s="24" t="inlineStr">
        <is>
          <t>E0</t>
        </is>
      </c>
      <c r="C78" s="24" t="inlineStr">
        <is>
          <t>Premier League</t>
        </is>
      </c>
      <c r="D78" s="24" t="inlineStr">
        <is>
          <t>Crystal Palace</t>
        </is>
      </c>
      <c r="E78" s="24" t="n">
        <v>7</v>
      </c>
      <c r="F78" s="24">
        <f>COUNTIFS(TeamGames!$D$2:$D$4073,$D78,TeamGames!$F$2:$F$4073,$E78)</f>
        <v/>
      </c>
      <c r="G78" s="24" t="n">
        <v>25</v>
      </c>
      <c r="H78" s="24" t="n">
        <v>28</v>
      </c>
      <c r="I78" s="24" t="inlineStr">
        <is>
          <t>Brentford (H) · Bournemouth (A) · Sunderland (H) · Arsenal (A)</t>
        </is>
      </c>
      <c r="J78" s="24" t="n">
        <v>2</v>
      </c>
      <c r="K78" s="40" t="n">
        <v>46428.83333333334</v>
      </c>
      <c r="L78" s="40" t="n">
        <v>46449.83333333334</v>
      </c>
      <c r="M78" s="24">
        <f>SUMIFS(TeamGames!$X$2:$X$4073,TeamGames!$D$2:$D$4073,$D78,TeamGames!$F$2:$F$4073,$E78)</f>
        <v/>
      </c>
      <c r="N78" s="33">
        <f>SUMIFS(TeamGames!$S$2:$S$4073,TeamGames!$D$2:$D$4073,$D78,TeamGames!$F$2:$F$4073,$E78)</f>
        <v/>
      </c>
      <c r="O78" s="33">
        <f>SUMIFS(TeamGames!$S$2:$S$4073,TeamGames!$D$2:$D$4073,$D78,TeamGames!$F$2:$F$4073,$E78,TeamGames!$X$2:$X$4073,1)</f>
        <v/>
      </c>
      <c r="P78" s="24">
        <f>SUMIFS(TeamGames!$O$2:$O$4073,TeamGames!$D$2:$D$4073,$D78,TeamGames!$F$2:$F$4073,$E78)</f>
        <v/>
      </c>
      <c r="Q78" s="33">
        <f>SUMIFS(TeamGames!$T$2:$T$4073,TeamGames!$D$2:$D$4073,$D78,TeamGames!$F$2:$F$4073,$E78)</f>
        <v/>
      </c>
      <c r="R78" s="33">
        <f>SUMIFS(TeamGames!$U$2:$U$4073,TeamGames!$D$2:$D$4073,$D78,TeamGames!$F$2:$F$4073,$E78)</f>
        <v/>
      </c>
      <c r="S78" s="33">
        <f>SUMIFS(TeamGames!$W$2:$W$4073,TeamGames!$D$2:$D$4073,$D78,TeamGames!$F$2:$F$4073,$E78)</f>
        <v/>
      </c>
      <c r="T78" s="30">
        <f>IF(M78=0,"",P78-O78)</f>
        <v/>
      </c>
      <c r="U78" s="30">
        <f>IF(M78=0,"",S78-O78)</f>
        <v/>
      </c>
      <c r="V78" s="24">
        <f>IF(M78=0,"upcoming",IF(M78=F78,"complete","in progress"))</f>
        <v/>
      </c>
      <c r="W78" s="33">
        <f>N78/F78</f>
        <v/>
      </c>
      <c r="X78" s="41">
        <f>AVERAGEIFS(TeamGames!$K$2:$K$4073,TeamGames!$D$2:$D$4073,$D78,TeamGames!$F$2:$F$4073,$E78)</f>
        <v/>
      </c>
      <c r="Y78" s="30">
        <f>IF(M78=0,"",P78-S78)</f>
        <v/>
      </c>
      <c r="Z78" s="30" t="n"/>
      <c r="AA78" s="31" t="n"/>
      <c r="AB78" s="33" t="n">
        <v>4.366529937357616</v>
      </c>
      <c r="AC78" s="24" t="n">
        <v>0</v>
      </c>
      <c r="AD78" s="24" t="n">
        <v>0</v>
      </c>
    </row>
    <row r="79">
      <c r="A79" s="24" t="inlineStr">
        <is>
          <t>Crystal Palace|8</t>
        </is>
      </c>
      <c r="B79" s="24" t="inlineStr">
        <is>
          <t>E0</t>
        </is>
      </c>
      <c r="C79" s="24" t="inlineStr">
        <is>
          <t>Premier League</t>
        </is>
      </c>
      <c r="D79" s="24" t="inlineStr">
        <is>
          <t>Crystal Palace</t>
        </is>
      </c>
      <c r="E79" s="24" t="n">
        <v>8</v>
      </c>
      <c r="F79" s="24">
        <f>COUNTIFS(TeamGames!$D$2:$D$4073,$D79,TeamGames!$F$2:$F$4073,$E79)</f>
        <v/>
      </c>
      <c r="G79" s="24" t="n">
        <v>29</v>
      </c>
      <c r="H79" s="24" t="n">
        <v>32</v>
      </c>
      <c r="I79" s="24" t="inlineStr">
        <is>
          <t>Fulham (H) · Ipswich (A) · Everton (H) · Man City (A)</t>
        </is>
      </c>
      <c r="J79" s="24" t="n">
        <v>2</v>
      </c>
      <c r="K79" s="40" t="n">
        <v>46459.625</v>
      </c>
      <c r="L79" s="40" t="n">
        <v>46494.625</v>
      </c>
      <c r="M79" s="24">
        <f>SUMIFS(TeamGames!$X$2:$X$4073,TeamGames!$D$2:$D$4073,$D79,TeamGames!$F$2:$F$4073,$E79)</f>
        <v/>
      </c>
      <c r="N79" s="33">
        <f>SUMIFS(TeamGames!$S$2:$S$4073,TeamGames!$D$2:$D$4073,$D79,TeamGames!$F$2:$F$4073,$E79)</f>
        <v/>
      </c>
      <c r="O79" s="33">
        <f>SUMIFS(TeamGames!$S$2:$S$4073,TeamGames!$D$2:$D$4073,$D79,TeamGames!$F$2:$F$4073,$E79,TeamGames!$X$2:$X$4073,1)</f>
        <v/>
      </c>
      <c r="P79" s="24">
        <f>SUMIFS(TeamGames!$O$2:$O$4073,TeamGames!$D$2:$D$4073,$D79,TeamGames!$F$2:$F$4073,$E79)</f>
        <v/>
      </c>
      <c r="Q79" s="33">
        <f>SUMIFS(TeamGames!$T$2:$T$4073,TeamGames!$D$2:$D$4073,$D79,TeamGames!$F$2:$F$4073,$E79)</f>
        <v/>
      </c>
      <c r="R79" s="33">
        <f>SUMIFS(TeamGames!$U$2:$U$4073,TeamGames!$D$2:$D$4073,$D79,TeamGames!$F$2:$F$4073,$E79)</f>
        <v/>
      </c>
      <c r="S79" s="33">
        <f>SUMIFS(TeamGames!$W$2:$W$4073,TeamGames!$D$2:$D$4073,$D79,TeamGames!$F$2:$F$4073,$E79)</f>
        <v/>
      </c>
      <c r="T79" s="30">
        <f>IF(M79=0,"",P79-O79)</f>
        <v/>
      </c>
      <c r="U79" s="30">
        <f>IF(M79=0,"",S79-O79)</f>
        <v/>
      </c>
      <c r="V79" s="24">
        <f>IF(M79=0,"upcoming",IF(M79=F79,"complete","in progress"))</f>
        <v/>
      </c>
      <c r="W79" s="33">
        <f>N79/F79</f>
        <v/>
      </c>
      <c r="X79" s="41">
        <f>AVERAGEIFS(TeamGames!$K$2:$K$4073,TeamGames!$D$2:$D$4073,$D79,TeamGames!$F$2:$F$4073,$E79)</f>
        <v/>
      </c>
      <c r="Y79" s="30">
        <f>IF(M79=0,"",P79-S79)</f>
        <v/>
      </c>
      <c r="Z79" s="30" t="n"/>
      <c r="AA79" s="31" t="n"/>
      <c r="AB79" s="33" t="n">
        <v>4.826204506179662</v>
      </c>
      <c r="AC79" s="24" t="n">
        <v>0</v>
      </c>
      <c r="AD79" s="24" t="n">
        <v>0</v>
      </c>
    </row>
    <row r="80">
      <c r="A80" s="24" t="inlineStr">
        <is>
          <t>Crystal Palace|9</t>
        </is>
      </c>
      <c r="B80" s="24" t="inlineStr">
        <is>
          <t>E0</t>
        </is>
      </c>
      <c r="C80" s="24" t="inlineStr">
        <is>
          <t>Premier League</t>
        </is>
      </c>
      <c r="D80" s="24" t="inlineStr">
        <is>
          <t>Crystal Palace</t>
        </is>
      </c>
      <c r="E80" s="24" t="n">
        <v>9</v>
      </c>
      <c r="F80" s="24">
        <f>COUNTIFS(TeamGames!$D$2:$D$4073,$D80,TeamGames!$F$2:$F$4073,$E80)</f>
        <v/>
      </c>
      <c r="G80" s="24" t="n">
        <v>33</v>
      </c>
      <c r="H80" s="24" t="n">
        <v>36</v>
      </c>
      <c r="I80" s="24" t="inlineStr">
        <is>
          <t>Man Utd (A) · Aston Villa (H) · Nott'm Forest (A) · Brighton (H)</t>
        </is>
      </c>
      <c r="J80" s="24" t="n">
        <v>2</v>
      </c>
      <c r="K80" s="40" t="n">
        <v>46501.625</v>
      </c>
      <c r="L80" s="40" t="n">
        <v>46522.625</v>
      </c>
      <c r="M80" s="24">
        <f>SUMIFS(TeamGames!$X$2:$X$4073,TeamGames!$D$2:$D$4073,$D80,TeamGames!$F$2:$F$4073,$E80)</f>
        <v/>
      </c>
      <c r="N80" s="33">
        <f>SUMIFS(TeamGames!$S$2:$S$4073,TeamGames!$D$2:$D$4073,$D80,TeamGames!$F$2:$F$4073,$E80)</f>
        <v/>
      </c>
      <c r="O80" s="33">
        <f>SUMIFS(TeamGames!$S$2:$S$4073,TeamGames!$D$2:$D$4073,$D80,TeamGames!$F$2:$F$4073,$E80,TeamGames!$X$2:$X$4073,1)</f>
        <v/>
      </c>
      <c r="P80" s="24">
        <f>SUMIFS(TeamGames!$O$2:$O$4073,TeamGames!$D$2:$D$4073,$D80,TeamGames!$F$2:$F$4073,$E80)</f>
        <v/>
      </c>
      <c r="Q80" s="33">
        <f>SUMIFS(TeamGames!$T$2:$T$4073,TeamGames!$D$2:$D$4073,$D80,TeamGames!$F$2:$F$4073,$E80)</f>
        <v/>
      </c>
      <c r="R80" s="33">
        <f>SUMIFS(TeamGames!$U$2:$U$4073,TeamGames!$D$2:$D$4073,$D80,TeamGames!$F$2:$F$4073,$E80)</f>
        <v/>
      </c>
      <c r="S80" s="33">
        <f>SUMIFS(TeamGames!$W$2:$W$4073,TeamGames!$D$2:$D$4073,$D80,TeamGames!$F$2:$F$4073,$E80)</f>
        <v/>
      </c>
      <c r="T80" s="30">
        <f>IF(M80=0,"",P80-O80)</f>
        <v/>
      </c>
      <c r="U80" s="30">
        <f>IF(M80=0,"",S80-O80)</f>
        <v/>
      </c>
      <c r="V80" s="24">
        <f>IF(M80=0,"upcoming",IF(M80=F80,"complete","in progress"))</f>
        <v/>
      </c>
      <c r="W80" s="33">
        <f>N80/F80</f>
        <v/>
      </c>
      <c r="X80" s="41">
        <f>AVERAGEIFS(TeamGames!$K$2:$K$4073,TeamGames!$D$2:$D$4073,$D80,TeamGames!$F$2:$F$4073,$E80)</f>
        <v/>
      </c>
      <c r="Y80" s="30">
        <f>IF(M80=0,"",P80-S80)</f>
        <v/>
      </c>
      <c r="Z80" s="30" t="n"/>
      <c r="AA80" s="31" t="n"/>
      <c r="AB80" s="33" t="n">
        <v>4.110078156202334</v>
      </c>
      <c r="AC80" s="24" t="n">
        <v>0</v>
      </c>
      <c r="AD80" s="24" t="n">
        <v>0</v>
      </c>
    </row>
    <row r="81">
      <c r="A81" s="24" t="inlineStr">
        <is>
          <t>Crystal Palace|10</t>
        </is>
      </c>
      <c r="B81" s="24" t="inlineStr">
        <is>
          <t>E0</t>
        </is>
      </c>
      <c r="C81" s="24" t="inlineStr">
        <is>
          <t>Premier League</t>
        </is>
      </c>
      <c r="D81" s="24" t="inlineStr">
        <is>
          <t>Crystal Palace</t>
        </is>
      </c>
      <c r="E81" s="24" t="n">
        <v>10</v>
      </c>
      <c r="F81" s="24">
        <f>COUNTIFS(TeamGames!$D$2:$D$4073,$D81,TeamGames!$F$2:$F$4073,$E81)</f>
        <v/>
      </c>
      <c r="G81" s="24" t="n">
        <v>37</v>
      </c>
      <c r="H81" s="24" t="n">
        <v>38</v>
      </c>
      <c r="I81" s="24" t="inlineStr">
        <is>
          <t>Newcastle (A) · Leeds (H)</t>
        </is>
      </c>
      <c r="J81" s="24" t="n">
        <v>1</v>
      </c>
      <c r="K81" s="40" t="n">
        <v>46530.625</v>
      </c>
      <c r="L81" s="40" t="n">
        <v>46537.66666666666</v>
      </c>
      <c r="M81" s="24">
        <f>SUMIFS(TeamGames!$X$2:$X$4073,TeamGames!$D$2:$D$4073,$D81,TeamGames!$F$2:$F$4073,$E81)</f>
        <v/>
      </c>
      <c r="N81" s="33">
        <f>SUMIFS(TeamGames!$S$2:$S$4073,TeamGames!$D$2:$D$4073,$D81,TeamGames!$F$2:$F$4073,$E81)</f>
        <v/>
      </c>
      <c r="O81" s="33">
        <f>SUMIFS(TeamGames!$S$2:$S$4073,TeamGames!$D$2:$D$4073,$D81,TeamGames!$F$2:$F$4073,$E81,TeamGames!$X$2:$X$4073,1)</f>
        <v/>
      </c>
      <c r="P81" s="24">
        <f>SUMIFS(TeamGames!$O$2:$O$4073,TeamGames!$D$2:$D$4073,$D81,TeamGames!$F$2:$F$4073,$E81)</f>
        <v/>
      </c>
      <c r="Q81" s="33">
        <f>SUMIFS(TeamGames!$T$2:$T$4073,TeamGames!$D$2:$D$4073,$D81,TeamGames!$F$2:$F$4073,$E81)</f>
        <v/>
      </c>
      <c r="R81" s="33">
        <f>SUMIFS(TeamGames!$U$2:$U$4073,TeamGames!$D$2:$D$4073,$D81,TeamGames!$F$2:$F$4073,$E81)</f>
        <v/>
      </c>
      <c r="S81" s="33">
        <f>SUMIFS(TeamGames!$W$2:$W$4073,TeamGames!$D$2:$D$4073,$D81,TeamGames!$F$2:$F$4073,$E81)</f>
        <v/>
      </c>
      <c r="T81" s="30">
        <f>IF(M81=0,"",P81-O81)</f>
        <v/>
      </c>
      <c r="U81" s="30">
        <f>IF(M81=0,"",S81-O81)</f>
        <v/>
      </c>
      <c r="V81" s="24">
        <f>IF(M81=0,"upcoming",IF(M81=F81,"complete","in progress"))</f>
        <v/>
      </c>
      <c r="W81" s="33">
        <f>N81/F81</f>
        <v/>
      </c>
      <c r="X81" s="41">
        <f>AVERAGEIFS(TeamGames!$K$2:$K$4073,TeamGames!$D$2:$D$4073,$D81,TeamGames!$F$2:$F$4073,$E81)</f>
        <v/>
      </c>
      <c r="Y81" s="30">
        <f>IF(M81=0,"",P81-S81)</f>
        <v/>
      </c>
      <c r="Z81" s="30" t="n"/>
      <c r="AA81" s="31" t="n"/>
      <c r="AB81" s="33" t="n">
        <v>2.486456261376436</v>
      </c>
      <c r="AC81" s="24" t="n">
        <v>0</v>
      </c>
      <c r="AD81" s="24" t="n">
        <v>0</v>
      </c>
    </row>
    <row r="82">
      <c r="A82" s="24" t="inlineStr">
        <is>
          <t>Everton|1</t>
        </is>
      </c>
      <c r="B82" s="24" t="inlineStr">
        <is>
          <t>E0</t>
        </is>
      </c>
      <c r="C82" s="24" t="inlineStr">
        <is>
          <t>Premier League</t>
        </is>
      </c>
      <c r="D82" s="24" t="inlineStr">
        <is>
          <t>Everton</t>
        </is>
      </c>
      <c r="E82" s="24" t="n">
        <v>1</v>
      </c>
      <c r="F82" s="24">
        <f>COUNTIFS(TeamGames!$D$2:$D$4073,$D82,TeamGames!$F$2:$F$4073,$E82)</f>
        <v/>
      </c>
      <c r="G82" s="24" t="n">
        <v>1</v>
      </c>
      <c r="H82" s="24" t="n">
        <v>4</v>
      </c>
      <c r="I82" s="24" t="inlineStr">
        <is>
          <t>Crystal Palace (H) · Bournemouth (A) · Man Utd (H) · Tottenham (A)</t>
        </is>
      </c>
      <c r="J82" s="24" t="n">
        <v>2</v>
      </c>
      <c r="K82" s="40" t="n">
        <v>46256.625</v>
      </c>
      <c r="L82" s="40" t="n">
        <v>46277.72916666666</v>
      </c>
      <c r="M82" s="24">
        <f>SUMIFS(TeamGames!$X$2:$X$4073,TeamGames!$D$2:$D$4073,$D82,TeamGames!$F$2:$F$4073,$E82)</f>
        <v/>
      </c>
      <c r="N82" s="33">
        <f>SUMIFS(TeamGames!$S$2:$S$4073,TeamGames!$D$2:$D$4073,$D82,TeamGames!$F$2:$F$4073,$E82)</f>
        <v/>
      </c>
      <c r="O82" s="33">
        <f>SUMIFS(TeamGames!$S$2:$S$4073,TeamGames!$D$2:$D$4073,$D82,TeamGames!$F$2:$F$4073,$E82,TeamGames!$X$2:$X$4073,1)</f>
        <v/>
      </c>
      <c r="P82" s="24">
        <f>SUMIFS(TeamGames!$O$2:$O$4073,TeamGames!$D$2:$D$4073,$D82,TeamGames!$F$2:$F$4073,$E82)</f>
        <v/>
      </c>
      <c r="Q82" s="33">
        <f>SUMIFS(TeamGames!$T$2:$T$4073,TeamGames!$D$2:$D$4073,$D82,TeamGames!$F$2:$F$4073,$E82)</f>
        <v/>
      </c>
      <c r="R82" s="33">
        <f>SUMIFS(TeamGames!$U$2:$U$4073,TeamGames!$D$2:$D$4073,$D82,TeamGames!$F$2:$F$4073,$E82)</f>
        <v/>
      </c>
      <c r="S82" s="33">
        <f>SUMIFS(TeamGames!$W$2:$W$4073,TeamGames!$D$2:$D$4073,$D82,TeamGames!$F$2:$F$4073,$E82)</f>
        <v/>
      </c>
      <c r="T82" s="30">
        <f>IF(M82=0,"",P82-O82)</f>
        <v/>
      </c>
      <c r="U82" s="30">
        <f>IF(M82=0,"",S82-O82)</f>
        <v/>
      </c>
      <c r="V82" s="24">
        <f>IF(M82=0,"upcoming",IF(M82=F82,"complete","in progress"))</f>
        <v/>
      </c>
      <c r="W82" s="33">
        <f>N82/F82</f>
        <v/>
      </c>
      <c r="X82" s="41">
        <f>AVERAGEIFS(TeamGames!$K$2:$K$4073,TeamGames!$D$2:$D$4073,$D82,TeamGames!$F$2:$F$4073,$E82)</f>
        <v/>
      </c>
      <c r="Y82" s="30">
        <f>IF(M82=0,"",P82-S82)</f>
        <v/>
      </c>
      <c r="Z82" s="30" t="n">
        <v>0.48</v>
      </c>
      <c r="AA82" s="31" t="n">
        <v>0.6301892524656445</v>
      </c>
      <c r="AB82" s="33" t="n"/>
      <c r="AC82" s="24" t="n">
        <v>0</v>
      </c>
      <c r="AD82" s="24" t="n">
        <v>0</v>
      </c>
    </row>
    <row r="83">
      <c r="A83" s="24" t="inlineStr">
        <is>
          <t>Everton|2</t>
        </is>
      </c>
      <c r="B83" s="24" t="inlineStr">
        <is>
          <t>E0</t>
        </is>
      </c>
      <c r="C83" s="24" t="inlineStr">
        <is>
          <t>Premier League</t>
        </is>
      </c>
      <c r="D83" s="24" t="inlineStr">
        <is>
          <t>Everton</t>
        </is>
      </c>
      <c r="E83" s="24" t="n">
        <v>2</v>
      </c>
      <c r="F83" s="24">
        <f>COUNTIFS(TeamGames!$D$2:$D$4073,$D83,TeamGames!$F$2:$F$4073,$E83)</f>
        <v/>
      </c>
      <c r="G83" s="24" t="n">
        <v>5</v>
      </c>
      <c r="H83" s="24" t="n">
        <v>8</v>
      </c>
      <c r="I83" s="24" t="inlineStr">
        <is>
          <t>Ipswich (H) · Hull (A) · Chelsea (H) · Arsenal (A)</t>
        </is>
      </c>
      <c r="J83" s="24" t="n">
        <v>2</v>
      </c>
      <c r="K83" s="40" t="n">
        <v>46284.625</v>
      </c>
      <c r="L83" s="40" t="n">
        <v>46319.625</v>
      </c>
      <c r="M83" s="24">
        <f>SUMIFS(TeamGames!$X$2:$X$4073,TeamGames!$D$2:$D$4073,$D83,TeamGames!$F$2:$F$4073,$E83)</f>
        <v/>
      </c>
      <c r="N83" s="33">
        <f>SUMIFS(TeamGames!$S$2:$S$4073,TeamGames!$D$2:$D$4073,$D83,TeamGames!$F$2:$F$4073,$E83)</f>
        <v/>
      </c>
      <c r="O83" s="33">
        <f>SUMIFS(TeamGames!$S$2:$S$4073,TeamGames!$D$2:$D$4073,$D83,TeamGames!$F$2:$F$4073,$E83,TeamGames!$X$2:$X$4073,1)</f>
        <v/>
      </c>
      <c r="P83" s="24">
        <f>SUMIFS(TeamGames!$O$2:$O$4073,TeamGames!$D$2:$D$4073,$D83,TeamGames!$F$2:$F$4073,$E83)</f>
        <v/>
      </c>
      <c r="Q83" s="33">
        <f>SUMIFS(TeamGames!$T$2:$T$4073,TeamGames!$D$2:$D$4073,$D83,TeamGames!$F$2:$F$4073,$E83)</f>
        <v/>
      </c>
      <c r="R83" s="33">
        <f>SUMIFS(TeamGames!$U$2:$U$4073,TeamGames!$D$2:$D$4073,$D83,TeamGames!$F$2:$F$4073,$E83)</f>
        <v/>
      </c>
      <c r="S83" s="33">
        <f>SUMIFS(TeamGames!$W$2:$W$4073,TeamGames!$D$2:$D$4073,$D83,TeamGames!$F$2:$F$4073,$E83)</f>
        <v/>
      </c>
      <c r="T83" s="30">
        <f>IF(M83=0,"",P83-O83)</f>
        <v/>
      </c>
      <c r="U83" s="30">
        <f>IF(M83=0,"",S83-O83)</f>
        <v/>
      </c>
      <c r="V83" s="24">
        <f>IF(M83=0,"upcoming",IF(M83=F83,"complete","in progress"))</f>
        <v/>
      </c>
      <c r="W83" s="33">
        <f>N83/F83</f>
        <v/>
      </c>
      <c r="X83" s="41">
        <f>AVERAGEIFS(TeamGames!$K$2:$K$4073,TeamGames!$D$2:$D$4073,$D83,TeamGames!$F$2:$F$4073,$E83)</f>
        <v/>
      </c>
      <c r="Y83" s="30">
        <f>IF(M83=0,"",P83-S83)</f>
        <v/>
      </c>
      <c r="Z83" s="30" t="n">
        <v>-0.43</v>
      </c>
      <c r="AA83" s="31" t="n">
        <v>0.6669800121436547</v>
      </c>
      <c r="AB83" s="33" t="n">
        <v>0.5572181129467051</v>
      </c>
      <c r="AC83" s="24" t="n">
        <v>0</v>
      </c>
      <c r="AD83" s="24" t="n">
        <v>0</v>
      </c>
    </row>
    <row r="84">
      <c r="A84" s="24" t="inlineStr">
        <is>
          <t>Everton|3</t>
        </is>
      </c>
      <c r="B84" s="24" t="inlineStr">
        <is>
          <t>E0</t>
        </is>
      </c>
      <c r="C84" s="24" t="inlineStr">
        <is>
          <t>Premier League</t>
        </is>
      </c>
      <c r="D84" s="24" t="inlineStr">
        <is>
          <t>Everton</t>
        </is>
      </c>
      <c r="E84" s="24" t="n">
        <v>3</v>
      </c>
      <c r="F84" s="24">
        <f>COUNTIFS(TeamGames!$D$2:$D$4073,$D84,TeamGames!$F$2:$F$4073,$E84)</f>
        <v/>
      </c>
      <c r="G84" s="24" t="n">
        <v>9</v>
      </c>
      <c r="H84" s="24" t="n">
        <v>12</v>
      </c>
      <c r="I84" s="24" t="inlineStr">
        <is>
          <t>Newcastle (A) · Coventry (H) · Brentford (A) · Liverpool (H)</t>
        </is>
      </c>
      <c r="J84" s="24" t="n">
        <v>2</v>
      </c>
      <c r="K84" s="40" t="n">
        <v>46328.83333333334</v>
      </c>
      <c r="L84" s="40" t="n">
        <v>46355.5</v>
      </c>
      <c r="M84" s="24">
        <f>SUMIFS(TeamGames!$X$2:$X$4073,TeamGames!$D$2:$D$4073,$D84,TeamGames!$F$2:$F$4073,$E84)</f>
        <v/>
      </c>
      <c r="N84" s="33">
        <f>SUMIFS(TeamGames!$S$2:$S$4073,TeamGames!$D$2:$D$4073,$D84,TeamGames!$F$2:$F$4073,$E84)</f>
        <v/>
      </c>
      <c r="O84" s="33">
        <f>SUMIFS(TeamGames!$S$2:$S$4073,TeamGames!$D$2:$D$4073,$D84,TeamGames!$F$2:$F$4073,$E84,TeamGames!$X$2:$X$4073,1)</f>
        <v/>
      </c>
      <c r="P84" s="24">
        <f>SUMIFS(TeamGames!$O$2:$O$4073,TeamGames!$D$2:$D$4073,$D84,TeamGames!$F$2:$F$4073,$E84)</f>
        <v/>
      </c>
      <c r="Q84" s="33">
        <f>SUMIFS(TeamGames!$T$2:$T$4073,TeamGames!$D$2:$D$4073,$D84,TeamGames!$F$2:$F$4073,$E84)</f>
        <v/>
      </c>
      <c r="R84" s="33">
        <f>SUMIFS(TeamGames!$U$2:$U$4073,TeamGames!$D$2:$D$4073,$D84,TeamGames!$F$2:$F$4073,$E84)</f>
        <v/>
      </c>
      <c r="S84" s="33">
        <f>SUMIFS(TeamGames!$W$2:$W$4073,TeamGames!$D$2:$D$4073,$D84,TeamGames!$F$2:$F$4073,$E84)</f>
        <v/>
      </c>
      <c r="T84" s="30">
        <f>IF(M84=0,"",P84-O84)</f>
        <v/>
      </c>
      <c r="U84" s="30">
        <f>IF(M84=0,"",S84-O84)</f>
        <v/>
      </c>
      <c r="V84" s="24">
        <f>IF(M84=0,"upcoming",IF(M84=F84,"complete","in progress"))</f>
        <v/>
      </c>
      <c r="W84" s="33">
        <f>N84/F84</f>
        <v/>
      </c>
      <c r="X84" s="41">
        <f>AVERAGEIFS(TeamGames!$K$2:$K$4073,TeamGames!$D$2:$D$4073,$D84,TeamGames!$F$2:$F$4073,$E84)</f>
        <v/>
      </c>
      <c r="Y84" s="30">
        <f>IF(M84=0,"",P84-S84)</f>
        <v/>
      </c>
      <c r="Z84" s="30" t="n"/>
      <c r="AA84" s="31" t="n"/>
      <c r="AB84" s="33" t="n">
        <v>5.2583922809077</v>
      </c>
      <c r="AC84" s="24" t="n">
        <v>0</v>
      </c>
      <c r="AD84" s="24" t="n">
        <v>0</v>
      </c>
    </row>
    <row r="85">
      <c r="A85" s="24" t="inlineStr">
        <is>
          <t>Everton|4</t>
        </is>
      </c>
      <c r="B85" s="24" t="inlineStr">
        <is>
          <t>E0</t>
        </is>
      </c>
      <c r="C85" s="24" t="inlineStr">
        <is>
          <t>Premier League</t>
        </is>
      </c>
      <c r="D85" s="24" t="inlineStr">
        <is>
          <t>Everton</t>
        </is>
      </c>
      <c r="E85" s="24" t="n">
        <v>4</v>
      </c>
      <c r="F85" s="24">
        <f>COUNTIFS(TeamGames!$D$2:$D$4073,$D85,TeamGames!$F$2:$F$4073,$E85)</f>
        <v/>
      </c>
      <c r="G85" s="24" t="n">
        <v>13</v>
      </c>
      <c r="H85" s="24" t="n">
        <v>16</v>
      </c>
      <c r="I85" s="24" t="inlineStr">
        <is>
          <t>Aston Villa (A) · Fulham (H) · Brighton (A) · Nott'm Forest (A)</t>
        </is>
      </c>
      <c r="J85" s="24" t="n">
        <v>1</v>
      </c>
      <c r="K85" s="40" t="n">
        <v>46358.83333333334</v>
      </c>
      <c r="L85" s="40" t="n">
        <v>46375.625</v>
      </c>
      <c r="M85" s="24">
        <f>SUMIFS(TeamGames!$X$2:$X$4073,TeamGames!$D$2:$D$4073,$D85,TeamGames!$F$2:$F$4073,$E85)</f>
        <v/>
      </c>
      <c r="N85" s="33">
        <f>SUMIFS(TeamGames!$S$2:$S$4073,TeamGames!$D$2:$D$4073,$D85,TeamGames!$F$2:$F$4073,$E85)</f>
        <v/>
      </c>
      <c r="O85" s="33">
        <f>SUMIFS(TeamGames!$S$2:$S$4073,TeamGames!$D$2:$D$4073,$D85,TeamGames!$F$2:$F$4073,$E85,TeamGames!$X$2:$X$4073,1)</f>
        <v/>
      </c>
      <c r="P85" s="24">
        <f>SUMIFS(TeamGames!$O$2:$O$4073,TeamGames!$D$2:$D$4073,$D85,TeamGames!$F$2:$F$4073,$E85)</f>
        <v/>
      </c>
      <c r="Q85" s="33">
        <f>SUMIFS(TeamGames!$T$2:$T$4073,TeamGames!$D$2:$D$4073,$D85,TeamGames!$F$2:$F$4073,$E85)</f>
        <v/>
      </c>
      <c r="R85" s="33">
        <f>SUMIFS(TeamGames!$U$2:$U$4073,TeamGames!$D$2:$D$4073,$D85,TeamGames!$F$2:$F$4073,$E85)</f>
        <v/>
      </c>
      <c r="S85" s="33">
        <f>SUMIFS(TeamGames!$W$2:$W$4073,TeamGames!$D$2:$D$4073,$D85,TeamGames!$F$2:$F$4073,$E85)</f>
        <v/>
      </c>
      <c r="T85" s="30">
        <f>IF(M85=0,"",P85-O85)</f>
        <v/>
      </c>
      <c r="U85" s="30">
        <f>IF(M85=0,"",S85-O85)</f>
        <v/>
      </c>
      <c r="V85" s="24">
        <f>IF(M85=0,"upcoming",IF(M85=F85,"complete","in progress"))</f>
        <v/>
      </c>
      <c r="W85" s="33">
        <f>N85/F85</f>
        <v/>
      </c>
      <c r="X85" s="41">
        <f>AVERAGEIFS(TeamGames!$K$2:$K$4073,TeamGames!$D$2:$D$4073,$D85,TeamGames!$F$2:$F$4073,$E85)</f>
        <v/>
      </c>
      <c r="Y85" s="30">
        <f>IF(M85=0,"",P85-S85)</f>
        <v/>
      </c>
      <c r="Z85" s="30" t="n"/>
      <c r="AA85" s="31" t="n"/>
      <c r="AB85" s="33" t="n">
        <v>4.884064620251544</v>
      </c>
      <c r="AC85" s="24" t="n">
        <v>0</v>
      </c>
      <c r="AD85" s="24" t="n">
        <v>0</v>
      </c>
    </row>
    <row r="86">
      <c r="A86" s="24" t="inlineStr">
        <is>
          <t>Everton|5</t>
        </is>
      </c>
      <c r="B86" s="24" t="inlineStr">
        <is>
          <t>E0</t>
        </is>
      </c>
      <c r="C86" s="24" t="inlineStr">
        <is>
          <t>Premier League</t>
        </is>
      </c>
      <c r="D86" s="24" t="inlineStr">
        <is>
          <t>Everton</t>
        </is>
      </c>
      <c r="E86" s="24" t="n">
        <v>5</v>
      </c>
      <c r="F86" s="24">
        <f>COUNTIFS(TeamGames!$D$2:$D$4073,$D86,TeamGames!$F$2:$F$4073,$E86)</f>
        <v/>
      </c>
      <c r="G86" s="24" t="n">
        <v>17</v>
      </c>
      <c r="H86" s="24" t="n">
        <v>20</v>
      </c>
      <c r="I86" s="24" t="inlineStr">
        <is>
          <t>Sunderland (H) · Man City (H) · Leeds (A) · Aston Villa (H)</t>
        </is>
      </c>
      <c r="J86" s="24" t="n">
        <v>3</v>
      </c>
      <c r="K86" s="40" t="n">
        <v>46382.625</v>
      </c>
      <c r="L86" s="40" t="n">
        <v>46392.8125</v>
      </c>
      <c r="M86" s="24">
        <f>SUMIFS(TeamGames!$X$2:$X$4073,TeamGames!$D$2:$D$4073,$D86,TeamGames!$F$2:$F$4073,$E86)</f>
        <v/>
      </c>
      <c r="N86" s="33">
        <f>SUMIFS(TeamGames!$S$2:$S$4073,TeamGames!$D$2:$D$4073,$D86,TeamGames!$F$2:$F$4073,$E86)</f>
        <v/>
      </c>
      <c r="O86" s="33">
        <f>SUMIFS(TeamGames!$S$2:$S$4073,TeamGames!$D$2:$D$4073,$D86,TeamGames!$F$2:$F$4073,$E86,TeamGames!$X$2:$X$4073,1)</f>
        <v/>
      </c>
      <c r="P86" s="24">
        <f>SUMIFS(TeamGames!$O$2:$O$4073,TeamGames!$D$2:$D$4073,$D86,TeamGames!$F$2:$F$4073,$E86)</f>
        <v/>
      </c>
      <c r="Q86" s="33">
        <f>SUMIFS(TeamGames!$T$2:$T$4073,TeamGames!$D$2:$D$4073,$D86,TeamGames!$F$2:$F$4073,$E86)</f>
        <v/>
      </c>
      <c r="R86" s="33">
        <f>SUMIFS(TeamGames!$U$2:$U$4073,TeamGames!$D$2:$D$4073,$D86,TeamGames!$F$2:$F$4073,$E86)</f>
        <v/>
      </c>
      <c r="S86" s="33">
        <f>SUMIFS(TeamGames!$W$2:$W$4073,TeamGames!$D$2:$D$4073,$D86,TeamGames!$F$2:$F$4073,$E86)</f>
        <v/>
      </c>
      <c r="T86" s="30">
        <f>IF(M86=0,"",P86-O86)</f>
        <v/>
      </c>
      <c r="U86" s="30">
        <f>IF(M86=0,"",S86-O86)</f>
        <v/>
      </c>
      <c r="V86" s="24">
        <f>IF(M86=0,"upcoming",IF(M86=F86,"complete","in progress"))</f>
        <v/>
      </c>
      <c r="W86" s="33">
        <f>N86/F86</f>
        <v/>
      </c>
      <c r="X86" s="41">
        <f>AVERAGEIFS(TeamGames!$K$2:$K$4073,TeamGames!$D$2:$D$4073,$D86,TeamGames!$F$2:$F$4073,$E86)</f>
        <v/>
      </c>
      <c r="Y86" s="30">
        <f>IF(M86=0,"",P86-S86)</f>
        <v/>
      </c>
      <c r="Z86" s="30" t="n"/>
      <c r="AA86" s="31" t="n"/>
      <c r="AB86" s="33" t="n">
        <v>5.170775843076138</v>
      </c>
      <c r="AC86" s="24" t="n">
        <v>0</v>
      </c>
      <c r="AD86" s="24" t="n">
        <v>0</v>
      </c>
    </row>
    <row r="87">
      <c r="A87" s="24" t="inlineStr">
        <is>
          <t>Everton|6</t>
        </is>
      </c>
      <c r="B87" s="24" t="inlineStr">
        <is>
          <t>E0</t>
        </is>
      </c>
      <c r="C87" s="24" t="inlineStr">
        <is>
          <t>Premier League</t>
        </is>
      </c>
      <c r="D87" s="24" t="inlineStr">
        <is>
          <t>Everton</t>
        </is>
      </c>
      <c r="E87" s="24" t="n">
        <v>6</v>
      </c>
      <c r="F87" s="24">
        <f>COUNTIFS(TeamGames!$D$2:$D$4073,$D87,TeamGames!$F$2:$F$4073,$E87)</f>
        <v/>
      </c>
      <c r="G87" s="24" t="n">
        <v>21</v>
      </c>
      <c r="H87" s="24" t="n">
        <v>24</v>
      </c>
      <c r="I87" s="24" t="inlineStr">
        <is>
          <t>Coventry (A) · Brentford (H) · Liverpool (A) · Newcastle (H)</t>
        </is>
      </c>
      <c r="J87" s="24" t="n">
        <v>2</v>
      </c>
      <c r="K87" s="40" t="n">
        <v>46403.625</v>
      </c>
      <c r="L87" s="40" t="n">
        <v>46424.625</v>
      </c>
      <c r="M87" s="24">
        <f>SUMIFS(TeamGames!$X$2:$X$4073,TeamGames!$D$2:$D$4073,$D87,TeamGames!$F$2:$F$4073,$E87)</f>
        <v/>
      </c>
      <c r="N87" s="33">
        <f>SUMIFS(TeamGames!$S$2:$S$4073,TeamGames!$D$2:$D$4073,$D87,TeamGames!$F$2:$F$4073,$E87)</f>
        <v/>
      </c>
      <c r="O87" s="33">
        <f>SUMIFS(TeamGames!$S$2:$S$4073,TeamGames!$D$2:$D$4073,$D87,TeamGames!$F$2:$F$4073,$E87,TeamGames!$X$2:$X$4073,1)</f>
        <v/>
      </c>
      <c r="P87" s="24">
        <f>SUMIFS(TeamGames!$O$2:$O$4073,TeamGames!$D$2:$D$4073,$D87,TeamGames!$F$2:$F$4073,$E87)</f>
        <v/>
      </c>
      <c r="Q87" s="33">
        <f>SUMIFS(TeamGames!$T$2:$T$4073,TeamGames!$D$2:$D$4073,$D87,TeamGames!$F$2:$F$4073,$E87)</f>
        <v/>
      </c>
      <c r="R87" s="33">
        <f>SUMIFS(TeamGames!$U$2:$U$4073,TeamGames!$D$2:$D$4073,$D87,TeamGames!$F$2:$F$4073,$E87)</f>
        <v/>
      </c>
      <c r="S87" s="33">
        <f>SUMIFS(TeamGames!$W$2:$W$4073,TeamGames!$D$2:$D$4073,$D87,TeamGames!$F$2:$F$4073,$E87)</f>
        <v/>
      </c>
      <c r="T87" s="30">
        <f>IF(M87=0,"",P87-O87)</f>
        <v/>
      </c>
      <c r="U87" s="30">
        <f>IF(M87=0,"",S87-O87)</f>
        <v/>
      </c>
      <c r="V87" s="24">
        <f>IF(M87=0,"upcoming",IF(M87=F87,"complete","in progress"))</f>
        <v/>
      </c>
      <c r="W87" s="33">
        <f>N87/F87</f>
        <v/>
      </c>
      <c r="X87" s="41">
        <f>AVERAGEIFS(TeamGames!$K$2:$K$4073,TeamGames!$D$2:$D$4073,$D87,TeamGames!$F$2:$F$4073,$E87)</f>
        <v/>
      </c>
      <c r="Y87" s="30">
        <f>IF(M87=0,"",P87-S87)</f>
        <v/>
      </c>
      <c r="Z87" s="30" t="n"/>
      <c r="AA87" s="31" t="n"/>
      <c r="AB87" s="33" t="n">
        <v>5.309940071657948</v>
      </c>
      <c r="AC87" s="24" t="n">
        <v>0</v>
      </c>
      <c r="AD87" s="24" t="n">
        <v>0</v>
      </c>
    </row>
    <row r="88">
      <c r="A88" s="24" t="inlineStr">
        <is>
          <t>Everton|7</t>
        </is>
      </c>
      <c r="B88" s="24" t="inlineStr">
        <is>
          <t>E0</t>
        </is>
      </c>
      <c r="C88" s="24" t="inlineStr">
        <is>
          <t>Premier League</t>
        </is>
      </c>
      <c r="D88" s="24" t="inlineStr">
        <is>
          <t>Everton</t>
        </is>
      </c>
      <c r="E88" s="24" t="n">
        <v>7</v>
      </c>
      <c r="F88" s="24">
        <f>COUNTIFS(TeamGames!$D$2:$D$4073,$D88,TeamGames!$F$2:$F$4073,$E88)</f>
        <v/>
      </c>
      <c r="G88" s="24" t="n">
        <v>25</v>
      </c>
      <c r="H88" s="24" t="n">
        <v>28</v>
      </c>
      <c r="I88" s="24" t="inlineStr">
        <is>
          <t>Leeds (H) · Sunderland (A) · Nott'm Forest (H) · Man City (A)</t>
        </is>
      </c>
      <c r="J88" s="24" t="n">
        <v>2</v>
      </c>
      <c r="K88" s="40" t="n">
        <v>46428.83333333334</v>
      </c>
      <c r="L88" s="40" t="n">
        <v>46449.83333333334</v>
      </c>
      <c r="M88" s="24">
        <f>SUMIFS(TeamGames!$X$2:$X$4073,TeamGames!$D$2:$D$4073,$D88,TeamGames!$F$2:$F$4073,$E88)</f>
        <v/>
      </c>
      <c r="N88" s="33">
        <f>SUMIFS(TeamGames!$S$2:$S$4073,TeamGames!$D$2:$D$4073,$D88,TeamGames!$F$2:$F$4073,$E88)</f>
        <v/>
      </c>
      <c r="O88" s="33">
        <f>SUMIFS(TeamGames!$S$2:$S$4073,TeamGames!$D$2:$D$4073,$D88,TeamGames!$F$2:$F$4073,$E88,TeamGames!$X$2:$X$4073,1)</f>
        <v/>
      </c>
      <c r="P88" s="24">
        <f>SUMIFS(TeamGames!$O$2:$O$4073,TeamGames!$D$2:$D$4073,$D88,TeamGames!$F$2:$F$4073,$E88)</f>
        <v/>
      </c>
      <c r="Q88" s="33">
        <f>SUMIFS(TeamGames!$T$2:$T$4073,TeamGames!$D$2:$D$4073,$D88,TeamGames!$F$2:$F$4073,$E88)</f>
        <v/>
      </c>
      <c r="R88" s="33">
        <f>SUMIFS(TeamGames!$U$2:$U$4073,TeamGames!$D$2:$D$4073,$D88,TeamGames!$F$2:$F$4073,$E88)</f>
        <v/>
      </c>
      <c r="S88" s="33">
        <f>SUMIFS(TeamGames!$W$2:$W$4073,TeamGames!$D$2:$D$4073,$D88,TeamGames!$F$2:$F$4073,$E88)</f>
        <v/>
      </c>
      <c r="T88" s="30">
        <f>IF(M88=0,"",P88-O88)</f>
        <v/>
      </c>
      <c r="U88" s="30">
        <f>IF(M88=0,"",S88-O88)</f>
        <v/>
      </c>
      <c r="V88" s="24">
        <f>IF(M88=0,"upcoming",IF(M88=F88,"complete","in progress"))</f>
        <v/>
      </c>
      <c r="W88" s="33">
        <f>N88/F88</f>
        <v/>
      </c>
      <c r="X88" s="41">
        <f>AVERAGEIFS(TeamGames!$K$2:$K$4073,TeamGames!$D$2:$D$4073,$D88,TeamGames!$F$2:$F$4073,$E88)</f>
        <v/>
      </c>
      <c r="Y88" s="30">
        <f>IF(M88=0,"",P88-S88)</f>
        <v/>
      </c>
      <c r="Z88" s="30" t="n"/>
      <c r="AA88" s="31" t="n"/>
      <c r="AB88" s="33" t="n">
        <v>5.086861297422376</v>
      </c>
      <c r="AC88" s="24" t="n">
        <v>0</v>
      </c>
      <c r="AD88" s="24" t="n">
        <v>0</v>
      </c>
    </row>
    <row r="89">
      <c r="A89" s="24" t="inlineStr">
        <is>
          <t>Everton|8</t>
        </is>
      </c>
      <c r="B89" s="24" t="inlineStr">
        <is>
          <t>E0</t>
        </is>
      </c>
      <c r="C89" s="24" t="inlineStr">
        <is>
          <t>Premier League</t>
        </is>
      </c>
      <c r="D89" s="24" t="inlineStr">
        <is>
          <t>Everton</t>
        </is>
      </c>
      <c r="E89" s="24" t="n">
        <v>8</v>
      </c>
      <c r="F89" s="24">
        <f>COUNTIFS(TeamGames!$D$2:$D$4073,$D89,TeamGames!$F$2:$F$4073,$E89)</f>
        <v/>
      </c>
      <c r="G89" s="24" t="n">
        <v>29</v>
      </c>
      <c r="H89" s="24" t="n">
        <v>32</v>
      </c>
      <c r="I89" s="24" t="inlineStr">
        <is>
          <t>Man Utd (A) · Tottenham (H) · Crystal Palace (A) · Bournemouth (H)</t>
        </is>
      </c>
      <c r="J89" s="24" t="n">
        <v>2</v>
      </c>
      <c r="K89" s="40" t="n">
        <v>46459.625</v>
      </c>
      <c r="L89" s="40" t="n">
        <v>46494.625</v>
      </c>
      <c r="M89" s="24">
        <f>SUMIFS(TeamGames!$X$2:$X$4073,TeamGames!$D$2:$D$4073,$D89,TeamGames!$F$2:$F$4073,$E89)</f>
        <v/>
      </c>
      <c r="N89" s="33">
        <f>SUMIFS(TeamGames!$S$2:$S$4073,TeamGames!$D$2:$D$4073,$D89,TeamGames!$F$2:$F$4073,$E89)</f>
        <v/>
      </c>
      <c r="O89" s="33">
        <f>SUMIFS(TeamGames!$S$2:$S$4073,TeamGames!$D$2:$D$4073,$D89,TeamGames!$F$2:$F$4073,$E89,TeamGames!$X$2:$X$4073,1)</f>
        <v/>
      </c>
      <c r="P89" s="24">
        <f>SUMIFS(TeamGames!$O$2:$O$4073,TeamGames!$D$2:$D$4073,$D89,TeamGames!$F$2:$F$4073,$E89)</f>
        <v/>
      </c>
      <c r="Q89" s="33">
        <f>SUMIFS(TeamGames!$T$2:$T$4073,TeamGames!$D$2:$D$4073,$D89,TeamGames!$F$2:$F$4073,$E89)</f>
        <v/>
      </c>
      <c r="R89" s="33">
        <f>SUMIFS(TeamGames!$U$2:$U$4073,TeamGames!$D$2:$D$4073,$D89,TeamGames!$F$2:$F$4073,$E89)</f>
        <v/>
      </c>
      <c r="S89" s="33">
        <f>SUMIFS(TeamGames!$W$2:$W$4073,TeamGames!$D$2:$D$4073,$D89,TeamGames!$F$2:$F$4073,$E89)</f>
        <v/>
      </c>
      <c r="T89" s="30">
        <f>IF(M89=0,"",P89-O89)</f>
        <v/>
      </c>
      <c r="U89" s="30">
        <f>IF(M89=0,"",S89-O89)</f>
        <v/>
      </c>
      <c r="V89" s="24">
        <f>IF(M89=0,"upcoming",IF(M89=F89,"complete","in progress"))</f>
        <v/>
      </c>
      <c r="W89" s="33">
        <f>N89/F89</f>
        <v/>
      </c>
      <c r="X89" s="41">
        <f>AVERAGEIFS(TeamGames!$K$2:$K$4073,TeamGames!$D$2:$D$4073,$D89,TeamGames!$F$2:$F$4073,$E89)</f>
        <v/>
      </c>
      <c r="Y89" s="30">
        <f>IF(M89=0,"",P89-S89)</f>
        <v/>
      </c>
      <c r="Z89" s="30" t="n"/>
      <c r="AA89" s="31" t="n"/>
      <c r="AB89" s="33" t="n">
        <v>4.825729756170933</v>
      </c>
      <c r="AC89" s="24" t="n">
        <v>0</v>
      </c>
      <c r="AD89" s="24" t="n">
        <v>0</v>
      </c>
    </row>
    <row r="90">
      <c r="A90" s="24" t="inlineStr">
        <is>
          <t>Everton|9</t>
        </is>
      </c>
      <c r="B90" s="24" t="inlineStr">
        <is>
          <t>E0</t>
        </is>
      </c>
      <c r="C90" s="24" t="inlineStr">
        <is>
          <t>Premier League</t>
        </is>
      </c>
      <c r="D90" s="24" t="inlineStr">
        <is>
          <t>Everton</t>
        </is>
      </c>
      <c r="E90" s="24" t="n">
        <v>9</v>
      </c>
      <c r="F90" s="24">
        <f>COUNTIFS(TeamGames!$D$2:$D$4073,$D90,TeamGames!$F$2:$F$4073,$E90)</f>
        <v/>
      </c>
      <c r="G90" s="24" t="n">
        <v>33</v>
      </c>
      <c r="H90" s="24" t="n">
        <v>36</v>
      </c>
      <c r="I90" s="24" t="inlineStr">
        <is>
          <t>Brighton (H) · Fulham (A) · Hull (H) · Chelsea (A)</t>
        </is>
      </c>
      <c r="J90" s="24" t="n">
        <v>2</v>
      </c>
      <c r="K90" s="40" t="n">
        <v>46501.625</v>
      </c>
      <c r="L90" s="40" t="n">
        <v>46522.625</v>
      </c>
      <c r="M90" s="24">
        <f>SUMIFS(TeamGames!$X$2:$X$4073,TeamGames!$D$2:$D$4073,$D90,TeamGames!$F$2:$F$4073,$E90)</f>
        <v/>
      </c>
      <c r="N90" s="33">
        <f>SUMIFS(TeamGames!$S$2:$S$4073,TeamGames!$D$2:$D$4073,$D90,TeamGames!$F$2:$F$4073,$E90)</f>
        <v/>
      </c>
      <c r="O90" s="33">
        <f>SUMIFS(TeamGames!$S$2:$S$4073,TeamGames!$D$2:$D$4073,$D90,TeamGames!$F$2:$F$4073,$E90,TeamGames!$X$2:$X$4073,1)</f>
        <v/>
      </c>
      <c r="P90" s="24">
        <f>SUMIFS(TeamGames!$O$2:$O$4073,TeamGames!$D$2:$D$4073,$D90,TeamGames!$F$2:$F$4073,$E90)</f>
        <v/>
      </c>
      <c r="Q90" s="33">
        <f>SUMIFS(TeamGames!$T$2:$T$4073,TeamGames!$D$2:$D$4073,$D90,TeamGames!$F$2:$F$4073,$E90)</f>
        <v/>
      </c>
      <c r="R90" s="33">
        <f>SUMIFS(TeamGames!$U$2:$U$4073,TeamGames!$D$2:$D$4073,$D90,TeamGames!$F$2:$F$4073,$E90)</f>
        <v/>
      </c>
      <c r="S90" s="33">
        <f>SUMIFS(TeamGames!$W$2:$W$4073,TeamGames!$D$2:$D$4073,$D90,TeamGames!$F$2:$F$4073,$E90)</f>
        <v/>
      </c>
      <c r="T90" s="30">
        <f>IF(M90=0,"",P90-O90)</f>
        <v/>
      </c>
      <c r="U90" s="30">
        <f>IF(M90=0,"",S90-O90)</f>
        <v/>
      </c>
      <c r="V90" s="24">
        <f>IF(M90=0,"upcoming",IF(M90=F90,"complete","in progress"))</f>
        <v/>
      </c>
      <c r="W90" s="33">
        <f>N90/F90</f>
        <v/>
      </c>
      <c r="X90" s="41">
        <f>AVERAGEIFS(TeamGames!$K$2:$K$4073,TeamGames!$D$2:$D$4073,$D90,TeamGames!$F$2:$F$4073,$E90)</f>
        <v/>
      </c>
      <c r="Y90" s="30">
        <f>IF(M90=0,"",P90-S90)</f>
        <v/>
      </c>
      <c r="Z90" s="30" t="n"/>
      <c r="AA90" s="31" t="n"/>
      <c r="AB90" s="33" t="n">
        <v>5.610440086594624</v>
      </c>
      <c r="AC90" s="24" t="n">
        <v>0</v>
      </c>
      <c r="AD90" s="24" t="n">
        <v>0</v>
      </c>
    </row>
    <row r="91">
      <c r="A91" s="24" t="inlineStr">
        <is>
          <t>Everton|10</t>
        </is>
      </c>
      <c r="B91" s="24" t="inlineStr">
        <is>
          <t>E0</t>
        </is>
      </c>
      <c r="C91" s="24" t="inlineStr">
        <is>
          <t>Premier League</t>
        </is>
      </c>
      <c r="D91" s="24" t="inlineStr">
        <is>
          <t>Everton</t>
        </is>
      </c>
      <c r="E91" s="24" t="n">
        <v>10</v>
      </c>
      <c r="F91" s="24">
        <f>COUNTIFS(TeamGames!$D$2:$D$4073,$D91,TeamGames!$F$2:$F$4073,$E91)</f>
        <v/>
      </c>
      <c r="G91" s="24" t="n">
        <v>37</v>
      </c>
      <c r="H91" s="24" t="n">
        <v>38</v>
      </c>
      <c r="I91" s="24" t="inlineStr">
        <is>
          <t>Arsenal (H) · Ipswich (A)</t>
        </is>
      </c>
      <c r="J91" s="24" t="n">
        <v>1</v>
      </c>
      <c r="K91" s="40" t="n">
        <v>46530.625</v>
      </c>
      <c r="L91" s="40" t="n">
        <v>46537.66666666666</v>
      </c>
      <c r="M91" s="24">
        <f>SUMIFS(TeamGames!$X$2:$X$4073,TeamGames!$D$2:$D$4073,$D91,TeamGames!$F$2:$F$4073,$E91)</f>
        <v/>
      </c>
      <c r="N91" s="33">
        <f>SUMIFS(TeamGames!$S$2:$S$4073,TeamGames!$D$2:$D$4073,$D91,TeamGames!$F$2:$F$4073,$E91)</f>
        <v/>
      </c>
      <c r="O91" s="33">
        <f>SUMIFS(TeamGames!$S$2:$S$4073,TeamGames!$D$2:$D$4073,$D91,TeamGames!$F$2:$F$4073,$E91,TeamGames!$X$2:$X$4073,1)</f>
        <v/>
      </c>
      <c r="P91" s="24">
        <f>SUMIFS(TeamGames!$O$2:$O$4073,TeamGames!$D$2:$D$4073,$D91,TeamGames!$F$2:$F$4073,$E91)</f>
        <v/>
      </c>
      <c r="Q91" s="33">
        <f>SUMIFS(TeamGames!$T$2:$T$4073,TeamGames!$D$2:$D$4073,$D91,TeamGames!$F$2:$F$4073,$E91)</f>
        <v/>
      </c>
      <c r="R91" s="33">
        <f>SUMIFS(TeamGames!$U$2:$U$4073,TeamGames!$D$2:$D$4073,$D91,TeamGames!$F$2:$F$4073,$E91)</f>
        <v/>
      </c>
      <c r="S91" s="33">
        <f>SUMIFS(TeamGames!$W$2:$W$4073,TeamGames!$D$2:$D$4073,$D91,TeamGames!$F$2:$F$4073,$E91)</f>
        <v/>
      </c>
      <c r="T91" s="30">
        <f>IF(M91=0,"",P91-O91)</f>
        <v/>
      </c>
      <c r="U91" s="30">
        <f>IF(M91=0,"",S91-O91)</f>
        <v/>
      </c>
      <c r="V91" s="24">
        <f>IF(M91=0,"upcoming",IF(M91=F91,"complete","in progress"))</f>
        <v/>
      </c>
      <c r="W91" s="33">
        <f>N91/F91</f>
        <v/>
      </c>
      <c r="X91" s="41">
        <f>AVERAGEIFS(TeamGames!$K$2:$K$4073,TeamGames!$D$2:$D$4073,$D91,TeamGames!$F$2:$F$4073,$E91)</f>
        <v/>
      </c>
      <c r="Y91" s="30">
        <f>IF(M91=0,"",P91-S91)</f>
        <v/>
      </c>
      <c r="Z91" s="30" t="n"/>
      <c r="AA91" s="31" t="n"/>
      <c r="AB91" s="33" t="n">
        <v>2.409455507837767</v>
      </c>
      <c r="AC91" s="24" t="n">
        <v>0</v>
      </c>
      <c r="AD91" s="24" t="n">
        <v>0</v>
      </c>
    </row>
    <row r="92">
      <c r="A92" s="24" t="inlineStr">
        <is>
          <t>Fulham|1</t>
        </is>
      </c>
      <c r="B92" s="24" t="inlineStr">
        <is>
          <t>E0</t>
        </is>
      </c>
      <c r="C92" s="24" t="inlineStr">
        <is>
          <t>Premier League</t>
        </is>
      </c>
      <c r="D92" s="24" t="inlineStr">
        <is>
          <t>Fulham</t>
        </is>
      </c>
      <c r="E92" s="24" t="n">
        <v>1</v>
      </c>
      <c r="F92" s="24">
        <f>COUNTIFS(TeamGames!$D$2:$D$4073,$D92,TeamGames!$F$2:$F$4073,$E92)</f>
        <v/>
      </c>
      <c r="G92" s="24" t="n">
        <v>1</v>
      </c>
      <c r="H92" s="24" t="n">
        <v>4</v>
      </c>
      <c r="I92" s="24" t="inlineStr">
        <is>
          <t>Chelsea (H) · Sunderland (A) · Crystal Palace (H) · Liverpool (A)</t>
        </is>
      </c>
      <c r="J92" s="24" t="n">
        <v>2</v>
      </c>
      <c r="K92" s="40" t="n">
        <v>46258.83333333334</v>
      </c>
      <c r="L92" s="40" t="n">
        <v>46277.625</v>
      </c>
      <c r="M92" s="24">
        <f>SUMIFS(TeamGames!$X$2:$X$4073,TeamGames!$D$2:$D$4073,$D92,TeamGames!$F$2:$F$4073,$E92)</f>
        <v/>
      </c>
      <c r="N92" s="33">
        <f>SUMIFS(TeamGames!$S$2:$S$4073,TeamGames!$D$2:$D$4073,$D92,TeamGames!$F$2:$F$4073,$E92)</f>
        <v/>
      </c>
      <c r="O92" s="33">
        <f>SUMIFS(TeamGames!$S$2:$S$4073,TeamGames!$D$2:$D$4073,$D92,TeamGames!$F$2:$F$4073,$E92,TeamGames!$X$2:$X$4073,1)</f>
        <v/>
      </c>
      <c r="P92" s="24">
        <f>SUMIFS(TeamGames!$O$2:$O$4073,TeamGames!$D$2:$D$4073,$D92,TeamGames!$F$2:$F$4073,$E92)</f>
        <v/>
      </c>
      <c r="Q92" s="33">
        <f>SUMIFS(TeamGames!$T$2:$T$4073,TeamGames!$D$2:$D$4073,$D92,TeamGames!$F$2:$F$4073,$E92)</f>
        <v/>
      </c>
      <c r="R92" s="33">
        <f>SUMIFS(TeamGames!$U$2:$U$4073,TeamGames!$D$2:$D$4073,$D92,TeamGames!$F$2:$F$4073,$E92)</f>
        <v/>
      </c>
      <c r="S92" s="33">
        <f>SUMIFS(TeamGames!$W$2:$W$4073,TeamGames!$D$2:$D$4073,$D92,TeamGames!$F$2:$F$4073,$E92)</f>
        <v/>
      </c>
      <c r="T92" s="30">
        <f>IF(M92=0,"",P92-O92)</f>
        <v/>
      </c>
      <c r="U92" s="30">
        <f>IF(M92=0,"",S92-O92)</f>
        <v/>
      </c>
      <c r="V92" s="24">
        <f>IF(M92=0,"upcoming",IF(M92=F92,"complete","in progress"))</f>
        <v/>
      </c>
      <c r="W92" s="33">
        <f>N92/F92</f>
        <v/>
      </c>
      <c r="X92" s="41">
        <f>AVERAGEIFS(TeamGames!$K$2:$K$4073,TeamGames!$D$2:$D$4073,$D92,TeamGames!$F$2:$F$4073,$E92)</f>
        <v/>
      </c>
      <c r="Y92" s="30">
        <f>IF(M92=0,"",P92-S92)</f>
        <v/>
      </c>
      <c r="Z92" s="30" t="n">
        <v>-1.36</v>
      </c>
      <c r="AA92" s="31" t="n">
        <v>0.1725409857590794</v>
      </c>
      <c r="AB92" s="33" t="n"/>
      <c r="AC92" s="24" t="n">
        <v>0</v>
      </c>
      <c r="AD92" s="24" t="n">
        <v>0</v>
      </c>
    </row>
    <row r="93">
      <c r="A93" s="24" t="inlineStr">
        <is>
          <t>Fulham|2</t>
        </is>
      </c>
      <c r="B93" s="24" t="inlineStr">
        <is>
          <t>E0</t>
        </is>
      </c>
      <c r="C93" s="24" t="inlineStr">
        <is>
          <t>Premier League</t>
        </is>
      </c>
      <c r="D93" s="24" t="inlineStr">
        <is>
          <t>Fulham</t>
        </is>
      </c>
      <c r="E93" s="24" t="n">
        <v>2</v>
      </c>
      <c r="F93" s="24">
        <f>COUNTIFS(TeamGames!$D$2:$D$4073,$D93,TeamGames!$F$2:$F$4073,$E93)</f>
        <v/>
      </c>
      <c r="G93" s="24" t="n">
        <v>5</v>
      </c>
      <c r="H93" s="24" t="n">
        <v>8</v>
      </c>
      <c r="I93" s="24" t="inlineStr">
        <is>
          <t>Man Utd (H) · Ipswich (A) · Hull (H) · Coventry (A)</t>
        </is>
      </c>
      <c r="J93" s="24" t="n">
        <v>2</v>
      </c>
      <c r="K93" s="40" t="n">
        <v>46285.6875</v>
      </c>
      <c r="L93" s="40" t="n">
        <v>46319.625</v>
      </c>
      <c r="M93" s="24">
        <f>SUMIFS(TeamGames!$X$2:$X$4073,TeamGames!$D$2:$D$4073,$D93,TeamGames!$F$2:$F$4073,$E93)</f>
        <v/>
      </c>
      <c r="N93" s="33">
        <f>SUMIFS(TeamGames!$S$2:$S$4073,TeamGames!$D$2:$D$4073,$D93,TeamGames!$F$2:$F$4073,$E93)</f>
        <v/>
      </c>
      <c r="O93" s="33">
        <f>SUMIFS(TeamGames!$S$2:$S$4073,TeamGames!$D$2:$D$4073,$D93,TeamGames!$F$2:$F$4073,$E93,TeamGames!$X$2:$X$4073,1)</f>
        <v/>
      </c>
      <c r="P93" s="24">
        <f>SUMIFS(TeamGames!$O$2:$O$4073,TeamGames!$D$2:$D$4073,$D93,TeamGames!$F$2:$F$4073,$E93)</f>
        <v/>
      </c>
      <c r="Q93" s="33">
        <f>SUMIFS(TeamGames!$T$2:$T$4073,TeamGames!$D$2:$D$4073,$D93,TeamGames!$F$2:$F$4073,$E93)</f>
        <v/>
      </c>
      <c r="R93" s="33">
        <f>SUMIFS(TeamGames!$U$2:$U$4073,TeamGames!$D$2:$D$4073,$D93,TeamGames!$F$2:$F$4073,$E93)</f>
        <v/>
      </c>
      <c r="S93" s="33">
        <f>SUMIFS(TeamGames!$W$2:$W$4073,TeamGames!$D$2:$D$4073,$D93,TeamGames!$F$2:$F$4073,$E93)</f>
        <v/>
      </c>
      <c r="T93" s="30">
        <f>IF(M93=0,"",P93-O93)</f>
        <v/>
      </c>
      <c r="U93" s="30">
        <f>IF(M93=0,"",S93-O93)</f>
        <v/>
      </c>
      <c r="V93" s="24">
        <f>IF(M93=0,"upcoming",IF(M93=F93,"complete","in progress"))</f>
        <v/>
      </c>
      <c r="W93" s="33">
        <f>N93/F93</f>
        <v/>
      </c>
      <c r="X93" s="41">
        <f>AVERAGEIFS(TeamGames!$K$2:$K$4073,TeamGames!$D$2:$D$4073,$D93,TeamGames!$F$2:$F$4073,$E93)</f>
        <v/>
      </c>
      <c r="Y93" s="30">
        <f>IF(M93=0,"",P93-S93)</f>
        <v/>
      </c>
      <c r="Z93" s="30" t="n">
        <v>-0.24</v>
      </c>
      <c r="AA93" s="31" t="n">
        <v>0.8112935035352666</v>
      </c>
      <c r="AB93" s="33" t="n">
        <v>1.497094084764464</v>
      </c>
      <c r="AC93" s="24" t="n">
        <v>0</v>
      </c>
      <c r="AD93" s="24" t="n">
        <v>0</v>
      </c>
    </row>
    <row r="94">
      <c r="A94" s="24" t="inlineStr">
        <is>
          <t>Fulham|3</t>
        </is>
      </c>
      <c r="B94" s="24" t="inlineStr">
        <is>
          <t>E0</t>
        </is>
      </c>
      <c r="C94" s="24" t="inlineStr">
        <is>
          <t>Premier League</t>
        </is>
      </c>
      <c r="D94" s="24" t="inlineStr">
        <is>
          <t>Fulham</t>
        </is>
      </c>
      <c r="E94" s="24" t="n">
        <v>3</v>
      </c>
      <c r="F94" s="24">
        <f>COUNTIFS(TeamGames!$D$2:$D$4073,$D94,TeamGames!$F$2:$F$4073,$E94)</f>
        <v/>
      </c>
      <c r="G94" s="24" t="n">
        <v>9</v>
      </c>
      <c r="H94" s="24" t="n">
        <v>12</v>
      </c>
      <c r="I94" s="24" t="inlineStr">
        <is>
          <t>Aston Villa (A) · Newcastle (H) · Man City (A) · Bournemouth (H)</t>
        </is>
      </c>
      <c r="J94" s="24" t="n">
        <v>2</v>
      </c>
      <c r="K94" s="40" t="n">
        <v>46326.83333333334</v>
      </c>
      <c r="L94" s="40" t="n">
        <v>46355.58680555555</v>
      </c>
      <c r="M94" s="24">
        <f>SUMIFS(TeamGames!$X$2:$X$4073,TeamGames!$D$2:$D$4073,$D94,TeamGames!$F$2:$F$4073,$E94)</f>
        <v/>
      </c>
      <c r="N94" s="33">
        <f>SUMIFS(TeamGames!$S$2:$S$4073,TeamGames!$D$2:$D$4073,$D94,TeamGames!$F$2:$F$4073,$E94)</f>
        <v/>
      </c>
      <c r="O94" s="33">
        <f>SUMIFS(TeamGames!$S$2:$S$4073,TeamGames!$D$2:$D$4073,$D94,TeamGames!$F$2:$F$4073,$E94,TeamGames!$X$2:$X$4073,1)</f>
        <v/>
      </c>
      <c r="P94" s="24">
        <f>SUMIFS(TeamGames!$O$2:$O$4073,TeamGames!$D$2:$D$4073,$D94,TeamGames!$F$2:$F$4073,$E94)</f>
        <v/>
      </c>
      <c r="Q94" s="33">
        <f>SUMIFS(TeamGames!$T$2:$T$4073,TeamGames!$D$2:$D$4073,$D94,TeamGames!$F$2:$F$4073,$E94)</f>
        <v/>
      </c>
      <c r="R94" s="33">
        <f>SUMIFS(TeamGames!$U$2:$U$4073,TeamGames!$D$2:$D$4073,$D94,TeamGames!$F$2:$F$4073,$E94)</f>
        <v/>
      </c>
      <c r="S94" s="33">
        <f>SUMIFS(TeamGames!$W$2:$W$4073,TeamGames!$D$2:$D$4073,$D94,TeamGames!$F$2:$F$4073,$E94)</f>
        <v/>
      </c>
      <c r="T94" s="30">
        <f>IF(M94=0,"",P94-O94)</f>
        <v/>
      </c>
      <c r="U94" s="30">
        <f>IF(M94=0,"",S94-O94)</f>
        <v/>
      </c>
      <c r="V94" s="24">
        <f>IF(M94=0,"upcoming",IF(M94=F94,"complete","in progress"))</f>
        <v/>
      </c>
      <c r="W94" s="33">
        <f>N94/F94</f>
        <v/>
      </c>
      <c r="X94" s="41">
        <f>AVERAGEIFS(TeamGames!$K$2:$K$4073,TeamGames!$D$2:$D$4073,$D94,TeamGames!$F$2:$F$4073,$E94)</f>
        <v/>
      </c>
      <c r="Y94" s="30">
        <f>IF(M94=0,"",P94-S94)</f>
        <v/>
      </c>
      <c r="Z94" s="30" t="n"/>
      <c r="AA94" s="31" t="n"/>
      <c r="AB94" s="33" t="n">
        <v>4.291051789045673</v>
      </c>
      <c r="AC94" s="24" t="n">
        <v>0</v>
      </c>
      <c r="AD94" s="24" t="n">
        <v>0</v>
      </c>
    </row>
    <row r="95">
      <c r="A95" s="24" t="inlineStr">
        <is>
          <t>Fulham|4</t>
        </is>
      </c>
      <c r="B95" s="24" t="inlineStr">
        <is>
          <t>E0</t>
        </is>
      </c>
      <c r="C95" s="24" t="inlineStr">
        <is>
          <t>Premier League</t>
        </is>
      </c>
      <c r="D95" s="24" t="inlineStr">
        <is>
          <t>Fulham</t>
        </is>
      </c>
      <c r="E95" s="24" t="n">
        <v>4</v>
      </c>
      <c r="F95" s="24">
        <f>COUNTIFS(TeamGames!$D$2:$D$4073,$D95,TeamGames!$F$2:$F$4073,$E95)</f>
        <v/>
      </c>
      <c r="G95" s="24" t="n">
        <v>13</v>
      </c>
      <c r="H95" s="24" t="n">
        <v>16</v>
      </c>
      <c r="I95" s="24" t="inlineStr">
        <is>
          <t>Tottenham (A) · Everton (A) · Brentford (H) · Leeds (A)</t>
        </is>
      </c>
      <c r="J95" s="24" t="n">
        <v>1</v>
      </c>
      <c r="K95" s="40" t="n">
        <v>46358.83333333334</v>
      </c>
      <c r="L95" s="40" t="n">
        <v>46375.625</v>
      </c>
      <c r="M95" s="24">
        <f>SUMIFS(TeamGames!$X$2:$X$4073,TeamGames!$D$2:$D$4073,$D95,TeamGames!$F$2:$F$4073,$E95)</f>
        <v/>
      </c>
      <c r="N95" s="33">
        <f>SUMIFS(TeamGames!$S$2:$S$4073,TeamGames!$D$2:$D$4073,$D95,TeamGames!$F$2:$F$4073,$E95)</f>
        <v/>
      </c>
      <c r="O95" s="33">
        <f>SUMIFS(TeamGames!$S$2:$S$4073,TeamGames!$D$2:$D$4073,$D95,TeamGames!$F$2:$F$4073,$E95,TeamGames!$X$2:$X$4073,1)</f>
        <v/>
      </c>
      <c r="P95" s="24">
        <f>SUMIFS(TeamGames!$O$2:$O$4073,TeamGames!$D$2:$D$4073,$D95,TeamGames!$F$2:$F$4073,$E95)</f>
        <v/>
      </c>
      <c r="Q95" s="33">
        <f>SUMIFS(TeamGames!$T$2:$T$4073,TeamGames!$D$2:$D$4073,$D95,TeamGames!$F$2:$F$4073,$E95)</f>
        <v/>
      </c>
      <c r="R95" s="33">
        <f>SUMIFS(TeamGames!$U$2:$U$4073,TeamGames!$D$2:$D$4073,$D95,TeamGames!$F$2:$F$4073,$E95)</f>
        <v/>
      </c>
      <c r="S95" s="33">
        <f>SUMIFS(TeamGames!$W$2:$W$4073,TeamGames!$D$2:$D$4073,$D95,TeamGames!$F$2:$F$4073,$E95)</f>
        <v/>
      </c>
      <c r="T95" s="30">
        <f>IF(M95=0,"",P95-O95)</f>
        <v/>
      </c>
      <c r="U95" s="30">
        <f>IF(M95=0,"",S95-O95)</f>
        <v/>
      </c>
      <c r="V95" s="24">
        <f>IF(M95=0,"upcoming",IF(M95=F95,"complete","in progress"))</f>
        <v/>
      </c>
      <c r="W95" s="33">
        <f>N95/F95</f>
        <v/>
      </c>
      <c r="X95" s="41">
        <f>AVERAGEIFS(TeamGames!$K$2:$K$4073,TeamGames!$D$2:$D$4073,$D95,TeamGames!$F$2:$F$4073,$E95)</f>
        <v/>
      </c>
      <c r="Y95" s="30">
        <f>IF(M95=0,"",P95-S95)</f>
        <v/>
      </c>
      <c r="Z95" s="30" t="n"/>
      <c r="AA95" s="31" t="n"/>
      <c r="AB95" s="33" t="n">
        <v>4.585033943971721</v>
      </c>
      <c r="AC95" s="24" t="n">
        <v>0</v>
      </c>
      <c r="AD95" s="24" t="n">
        <v>0</v>
      </c>
    </row>
    <row r="96">
      <c r="A96" s="24" t="inlineStr">
        <is>
          <t>Fulham|5</t>
        </is>
      </c>
      <c r="B96" s="24" t="inlineStr">
        <is>
          <t>E0</t>
        </is>
      </c>
      <c r="C96" s="24" t="inlineStr">
        <is>
          <t>Premier League</t>
        </is>
      </c>
      <c r="D96" s="24" t="inlineStr">
        <is>
          <t>Fulham</t>
        </is>
      </c>
      <c r="E96" s="24" t="n">
        <v>5</v>
      </c>
      <c r="F96" s="24">
        <f>COUNTIFS(TeamGames!$D$2:$D$4073,$D96,TeamGames!$F$2:$F$4073,$E96)</f>
        <v/>
      </c>
      <c r="G96" s="24" t="n">
        <v>17</v>
      </c>
      <c r="H96" s="24" t="n">
        <v>20</v>
      </c>
      <c r="I96" s="24" t="inlineStr">
        <is>
          <t>Brighton (H) · Arsenal (H) · Nott'm Forest (A) · Tottenham (H)</t>
        </is>
      </c>
      <c r="J96" s="24" t="n">
        <v>3</v>
      </c>
      <c r="K96" s="40" t="n">
        <v>46382.625</v>
      </c>
      <c r="L96" s="40" t="n">
        <v>46393.8125</v>
      </c>
      <c r="M96" s="24">
        <f>SUMIFS(TeamGames!$X$2:$X$4073,TeamGames!$D$2:$D$4073,$D96,TeamGames!$F$2:$F$4073,$E96)</f>
        <v/>
      </c>
      <c r="N96" s="33">
        <f>SUMIFS(TeamGames!$S$2:$S$4073,TeamGames!$D$2:$D$4073,$D96,TeamGames!$F$2:$F$4073,$E96)</f>
        <v/>
      </c>
      <c r="O96" s="33">
        <f>SUMIFS(TeamGames!$S$2:$S$4073,TeamGames!$D$2:$D$4073,$D96,TeamGames!$F$2:$F$4073,$E96,TeamGames!$X$2:$X$4073,1)</f>
        <v/>
      </c>
      <c r="P96" s="24">
        <f>SUMIFS(TeamGames!$O$2:$O$4073,TeamGames!$D$2:$D$4073,$D96,TeamGames!$F$2:$F$4073,$E96)</f>
        <v/>
      </c>
      <c r="Q96" s="33">
        <f>SUMIFS(TeamGames!$T$2:$T$4073,TeamGames!$D$2:$D$4073,$D96,TeamGames!$F$2:$F$4073,$E96)</f>
        <v/>
      </c>
      <c r="R96" s="33">
        <f>SUMIFS(TeamGames!$U$2:$U$4073,TeamGames!$D$2:$D$4073,$D96,TeamGames!$F$2:$F$4073,$E96)</f>
        <v/>
      </c>
      <c r="S96" s="33">
        <f>SUMIFS(TeamGames!$W$2:$W$4073,TeamGames!$D$2:$D$4073,$D96,TeamGames!$F$2:$F$4073,$E96)</f>
        <v/>
      </c>
      <c r="T96" s="30">
        <f>IF(M96=0,"",P96-O96)</f>
        <v/>
      </c>
      <c r="U96" s="30">
        <f>IF(M96=0,"",S96-O96)</f>
        <v/>
      </c>
      <c r="V96" s="24">
        <f>IF(M96=0,"upcoming",IF(M96=F96,"complete","in progress"))</f>
        <v/>
      </c>
      <c r="W96" s="33">
        <f>N96/F96</f>
        <v/>
      </c>
      <c r="X96" s="41">
        <f>AVERAGEIFS(TeamGames!$K$2:$K$4073,TeamGames!$D$2:$D$4073,$D96,TeamGames!$F$2:$F$4073,$E96)</f>
        <v/>
      </c>
      <c r="Y96" s="30">
        <f>IF(M96=0,"",P96-S96)</f>
        <v/>
      </c>
      <c r="Z96" s="30" t="n"/>
      <c r="AA96" s="31" t="n"/>
      <c r="AB96" s="33" t="n">
        <v>4.318697335734553</v>
      </c>
      <c r="AC96" s="24" t="n">
        <v>0</v>
      </c>
      <c r="AD96" s="24" t="n">
        <v>0</v>
      </c>
    </row>
    <row r="97">
      <c r="A97" s="24" t="inlineStr">
        <is>
          <t>Fulham|6</t>
        </is>
      </c>
      <c r="B97" s="24" t="inlineStr">
        <is>
          <t>E0</t>
        </is>
      </c>
      <c r="C97" s="24" t="inlineStr">
        <is>
          <t>Premier League</t>
        </is>
      </c>
      <c r="D97" s="24" t="inlineStr">
        <is>
          <t>Fulham</t>
        </is>
      </c>
      <c r="E97" s="24" t="n">
        <v>6</v>
      </c>
      <c r="F97" s="24">
        <f>COUNTIFS(TeamGames!$D$2:$D$4073,$D97,TeamGames!$F$2:$F$4073,$E97)</f>
        <v/>
      </c>
      <c r="G97" s="24" t="n">
        <v>21</v>
      </c>
      <c r="H97" s="24" t="n">
        <v>24</v>
      </c>
      <c r="I97" s="24" t="inlineStr">
        <is>
          <t>Newcastle (A) · Aston Villa (H) · Bournemouth (A) · Man City (H)</t>
        </is>
      </c>
      <c r="J97" s="24" t="n">
        <v>2</v>
      </c>
      <c r="K97" s="40" t="n">
        <v>46403.625</v>
      </c>
      <c r="L97" s="40" t="n">
        <v>46424.625</v>
      </c>
      <c r="M97" s="24">
        <f>SUMIFS(TeamGames!$X$2:$X$4073,TeamGames!$D$2:$D$4073,$D97,TeamGames!$F$2:$F$4073,$E97)</f>
        <v/>
      </c>
      <c r="N97" s="33">
        <f>SUMIFS(TeamGames!$S$2:$S$4073,TeamGames!$D$2:$D$4073,$D97,TeamGames!$F$2:$F$4073,$E97)</f>
        <v/>
      </c>
      <c r="O97" s="33">
        <f>SUMIFS(TeamGames!$S$2:$S$4073,TeamGames!$D$2:$D$4073,$D97,TeamGames!$F$2:$F$4073,$E97,TeamGames!$X$2:$X$4073,1)</f>
        <v/>
      </c>
      <c r="P97" s="24">
        <f>SUMIFS(TeamGames!$O$2:$O$4073,TeamGames!$D$2:$D$4073,$D97,TeamGames!$F$2:$F$4073,$E97)</f>
        <v/>
      </c>
      <c r="Q97" s="33">
        <f>SUMIFS(TeamGames!$T$2:$T$4073,TeamGames!$D$2:$D$4073,$D97,TeamGames!$F$2:$F$4073,$E97)</f>
        <v/>
      </c>
      <c r="R97" s="33">
        <f>SUMIFS(TeamGames!$U$2:$U$4073,TeamGames!$D$2:$D$4073,$D97,TeamGames!$F$2:$F$4073,$E97)</f>
        <v/>
      </c>
      <c r="S97" s="33">
        <f>SUMIFS(TeamGames!$W$2:$W$4073,TeamGames!$D$2:$D$4073,$D97,TeamGames!$F$2:$F$4073,$E97)</f>
        <v/>
      </c>
      <c r="T97" s="30">
        <f>IF(M97=0,"",P97-O97)</f>
        <v/>
      </c>
      <c r="U97" s="30">
        <f>IF(M97=0,"",S97-O97)</f>
        <v/>
      </c>
      <c r="V97" s="24">
        <f>IF(M97=0,"upcoming",IF(M97=F97,"complete","in progress"))</f>
        <v/>
      </c>
      <c r="W97" s="33">
        <f>N97/F97</f>
        <v/>
      </c>
      <c r="X97" s="41">
        <f>AVERAGEIFS(TeamGames!$K$2:$K$4073,TeamGames!$D$2:$D$4073,$D97,TeamGames!$F$2:$F$4073,$E97)</f>
        <v/>
      </c>
      <c r="Y97" s="30">
        <f>IF(M97=0,"",P97-S97)</f>
        <v/>
      </c>
      <c r="Z97" s="30" t="n"/>
      <c r="AA97" s="31" t="n"/>
      <c r="AB97" s="33" t="n">
        <v>4.208218721121028</v>
      </c>
      <c r="AC97" s="24" t="n">
        <v>0</v>
      </c>
      <c r="AD97" s="24" t="n">
        <v>0</v>
      </c>
    </row>
    <row r="98">
      <c r="A98" s="24" t="inlineStr">
        <is>
          <t>Fulham|7</t>
        </is>
      </c>
      <c r="B98" s="24" t="inlineStr">
        <is>
          <t>E0</t>
        </is>
      </c>
      <c r="C98" s="24" t="inlineStr">
        <is>
          <t>Premier League</t>
        </is>
      </c>
      <c r="D98" s="24" t="inlineStr">
        <is>
          <t>Fulham</t>
        </is>
      </c>
      <c r="E98" s="24" t="n">
        <v>7</v>
      </c>
      <c r="F98" s="24">
        <f>COUNTIFS(TeamGames!$D$2:$D$4073,$D98,TeamGames!$F$2:$F$4073,$E98)</f>
        <v/>
      </c>
      <c r="G98" s="24" t="n">
        <v>25</v>
      </c>
      <c r="H98" s="24" t="n">
        <v>28</v>
      </c>
      <c r="I98" s="24" t="inlineStr">
        <is>
          <t>Nott'm Forest (H) · Arsenal (A) · Leeds (H) · Brighton (A)</t>
        </is>
      </c>
      <c r="J98" s="24" t="n">
        <v>2</v>
      </c>
      <c r="K98" s="40" t="n">
        <v>46428.83333333334</v>
      </c>
      <c r="L98" s="40" t="n">
        <v>46449.83333333334</v>
      </c>
      <c r="M98" s="24">
        <f>SUMIFS(TeamGames!$X$2:$X$4073,TeamGames!$D$2:$D$4073,$D98,TeamGames!$F$2:$F$4073,$E98)</f>
        <v/>
      </c>
      <c r="N98" s="33">
        <f>SUMIFS(TeamGames!$S$2:$S$4073,TeamGames!$D$2:$D$4073,$D98,TeamGames!$F$2:$F$4073,$E98)</f>
        <v/>
      </c>
      <c r="O98" s="33">
        <f>SUMIFS(TeamGames!$S$2:$S$4073,TeamGames!$D$2:$D$4073,$D98,TeamGames!$F$2:$F$4073,$E98,TeamGames!$X$2:$X$4073,1)</f>
        <v/>
      </c>
      <c r="P98" s="24">
        <f>SUMIFS(TeamGames!$O$2:$O$4073,TeamGames!$D$2:$D$4073,$D98,TeamGames!$F$2:$F$4073,$E98)</f>
        <v/>
      </c>
      <c r="Q98" s="33">
        <f>SUMIFS(TeamGames!$T$2:$T$4073,TeamGames!$D$2:$D$4073,$D98,TeamGames!$F$2:$F$4073,$E98)</f>
        <v/>
      </c>
      <c r="R98" s="33">
        <f>SUMIFS(TeamGames!$U$2:$U$4073,TeamGames!$D$2:$D$4073,$D98,TeamGames!$F$2:$F$4073,$E98)</f>
        <v/>
      </c>
      <c r="S98" s="33">
        <f>SUMIFS(TeamGames!$W$2:$W$4073,TeamGames!$D$2:$D$4073,$D98,TeamGames!$F$2:$F$4073,$E98)</f>
        <v/>
      </c>
      <c r="T98" s="30">
        <f>IF(M98=0,"",P98-O98)</f>
        <v/>
      </c>
      <c r="U98" s="30">
        <f>IF(M98=0,"",S98-O98)</f>
        <v/>
      </c>
      <c r="V98" s="24">
        <f>IF(M98=0,"upcoming",IF(M98=F98,"complete","in progress"))</f>
        <v/>
      </c>
      <c r="W98" s="33">
        <f>N98/F98</f>
        <v/>
      </c>
      <c r="X98" s="41">
        <f>AVERAGEIFS(TeamGames!$K$2:$K$4073,TeamGames!$D$2:$D$4073,$D98,TeamGames!$F$2:$F$4073,$E98)</f>
        <v/>
      </c>
      <c r="Y98" s="30">
        <f>IF(M98=0,"",P98-S98)</f>
        <v/>
      </c>
      <c r="Z98" s="30" t="n"/>
      <c r="AA98" s="31" t="n"/>
      <c r="AB98" s="33" t="n">
        <v>4.410747492804155</v>
      </c>
      <c r="AC98" s="24" t="n">
        <v>0</v>
      </c>
      <c r="AD98" s="24" t="n">
        <v>0</v>
      </c>
    </row>
    <row r="99">
      <c r="A99" s="24" t="inlineStr">
        <is>
          <t>Fulham|8</t>
        </is>
      </c>
      <c r="B99" s="24" t="inlineStr">
        <is>
          <t>E0</t>
        </is>
      </c>
      <c r="C99" s="24" t="inlineStr">
        <is>
          <t>Premier League</t>
        </is>
      </c>
      <c r="D99" s="24" t="inlineStr">
        <is>
          <t>Fulham</t>
        </is>
      </c>
      <c r="E99" s="24" t="n">
        <v>8</v>
      </c>
      <c r="F99" s="24">
        <f>COUNTIFS(TeamGames!$D$2:$D$4073,$D99,TeamGames!$F$2:$F$4073,$E99)</f>
        <v/>
      </c>
      <c r="G99" s="24" t="n">
        <v>29</v>
      </c>
      <c r="H99" s="24" t="n">
        <v>32</v>
      </c>
      <c r="I99" s="24" t="inlineStr">
        <is>
          <t>Crystal Palace (A) · Liverpool (H) · Chelsea (A) · Sunderland (H)</t>
        </is>
      </c>
      <c r="J99" s="24" t="n">
        <v>2</v>
      </c>
      <c r="K99" s="40" t="n">
        <v>46459.625</v>
      </c>
      <c r="L99" s="40" t="n">
        <v>46494.625</v>
      </c>
      <c r="M99" s="24">
        <f>SUMIFS(TeamGames!$X$2:$X$4073,TeamGames!$D$2:$D$4073,$D99,TeamGames!$F$2:$F$4073,$E99)</f>
        <v/>
      </c>
      <c r="N99" s="33">
        <f>SUMIFS(TeamGames!$S$2:$S$4073,TeamGames!$D$2:$D$4073,$D99,TeamGames!$F$2:$F$4073,$E99)</f>
        <v/>
      </c>
      <c r="O99" s="33">
        <f>SUMIFS(TeamGames!$S$2:$S$4073,TeamGames!$D$2:$D$4073,$D99,TeamGames!$F$2:$F$4073,$E99,TeamGames!$X$2:$X$4073,1)</f>
        <v/>
      </c>
      <c r="P99" s="24">
        <f>SUMIFS(TeamGames!$O$2:$O$4073,TeamGames!$D$2:$D$4073,$D99,TeamGames!$F$2:$F$4073,$E99)</f>
        <v/>
      </c>
      <c r="Q99" s="33">
        <f>SUMIFS(TeamGames!$T$2:$T$4073,TeamGames!$D$2:$D$4073,$D99,TeamGames!$F$2:$F$4073,$E99)</f>
        <v/>
      </c>
      <c r="R99" s="33">
        <f>SUMIFS(TeamGames!$U$2:$U$4073,TeamGames!$D$2:$D$4073,$D99,TeamGames!$F$2:$F$4073,$E99)</f>
        <v/>
      </c>
      <c r="S99" s="33">
        <f>SUMIFS(TeamGames!$W$2:$W$4073,TeamGames!$D$2:$D$4073,$D99,TeamGames!$F$2:$F$4073,$E99)</f>
        <v/>
      </c>
      <c r="T99" s="30">
        <f>IF(M99=0,"",P99-O99)</f>
        <v/>
      </c>
      <c r="U99" s="30">
        <f>IF(M99=0,"",S99-O99)</f>
        <v/>
      </c>
      <c r="V99" s="24">
        <f>IF(M99=0,"upcoming",IF(M99=F99,"complete","in progress"))</f>
        <v/>
      </c>
      <c r="W99" s="33">
        <f>N99/F99</f>
        <v/>
      </c>
      <c r="X99" s="41">
        <f>AVERAGEIFS(TeamGames!$K$2:$K$4073,TeamGames!$D$2:$D$4073,$D99,TeamGames!$F$2:$F$4073,$E99)</f>
        <v/>
      </c>
      <c r="Y99" s="30">
        <f>IF(M99=0,"",P99-S99)</f>
        <v/>
      </c>
      <c r="Z99" s="30" t="n"/>
      <c r="AA99" s="31" t="n"/>
      <c r="AB99" s="33" t="n">
        <v>4.505088669497173</v>
      </c>
      <c r="AC99" s="24" t="n">
        <v>0</v>
      </c>
      <c r="AD99" s="24" t="n">
        <v>0</v>
      </c>
    </row>
    <row r="100">
      <c r="A100" s="24" t="inlineStr">
        <is>
          <t>Fulham|9</t>
        </is>
      </c>
      <c r="B100" s="24" t="inlineStr">
        <is>
          <t>E0</t>
        </is>
      </c>
      <c r="C100" s="24" t="inlineStr">
        <is>
          <t>Premier League</t>
        </is>
      </c>
      <c r="D100" s="24" t="inlineStr">
        <is>
          <t>Fulham</t>
        </is>
      </c>
      <c r="E100" s="24" t="n">
        <v>9</v>
      </c>
      <c r="F100" s="24">
        <f>COUNTIFS(TeamGames!$D$2:$D$4073,$D100,TeamGames!$F$2:$F$4073,$E100)</f>
        <v/>
      </c>
      <c r="G100" s="24" t="n">
        <v>33</v>
      </c>
      <c r="H100" s="24" t="n">
        <v>36</v>
      </c>
      <c r="I100" s="24" t="inlineStr">
        <is>
          <t>Brentford (A) · Everton (H) · Ipswich (H) · Hull (A)</t>
        </is>
      </c>
      <c r="J100" s="24" t="n">
        <v>2</v>
      </c>
      <c r="K100" s="40" t="n">
        <v>46501.625</v>
      </c>
      <c r="L100" s="40" t="n">
        <v>46522.625</v>
      </c>
      <c r="M100" s="24">
        <f>SUMIFS(TeamGames!$X$2:$X$4073,TeamGames!$D$2:$D$4073,$D100,TeamGames!$F$2:$F$4073,$E100)</f>
        <v/>
      </c>
      <c r="N100" s="33">
        <f>SUMIFS(TeamGames!$S$2:$S$4073,TeamGames!$D$2:$D$4073,$D100,TeamGames!$F$2:$F$4073,$E100)</f>
        <v/>
      </c>
      <c r="O100" s="33">
        <f>SUMIFS(TeamGames!$S$2:$S$4073,TeamGames!$D$2:$D$4073,$D100,TeamGames!$F$2:$F$4073,$E100,TeamGames!$X$2:$X$4073,1)</f>
        <v/>
      </c>
      <c r="P100" s="24">
        <f>SUMIFS(TeamGames!$O$2:$O$4073,TeamGames!$D$2:$D$4073,$D100,TeamGames!$F$2:$F$4073,$E100)</f>
        <v/>
      </c>
      <c r="Q100" s="33">
        <f>SUMIFS(TeamGames!$T$2:$T$4073,TeamGames!$D$2:$D$4073,$D100,TeamGames!$F$2:$F$4073,$E100)</f>
        <v/>
      </c>
      <c r="R100" s="33">
        <f>SUMIFS(TeamGames!$U$2:$U$4073,TeamGames!$D$2:$D$4073,$D100,TeamGames!$F$2:$F$4073,$E100)</f>
        <v/>
      </c>
      <c r="S100" s="33">
        <f>SUMIFS(TeamGames!$W$2:$W$4073,TeamGames!$D$2:$D$4073,$D100,TeamGames!$F$2:$F$4073,$E100)</f>
        <v/>
      </c>
      <c r="T100" s="30">
        <f>IF(M100=0,"",P100-O100)</f>
        <v/>
      </c>
      <c r="U100" s="30">
        <f>IF(M100=0,"",S100-O100)</f>
        <v/>
      </c>
      <c r="V100" s="24">
        <f>IF(M100=0,"upcoming",IF(M100=F100,"complete","in progress"))</f>
        <v/>
      </c>
      <c r="W100" s="33">
        <f>N100/F100</f>
        <v/>
      </c>
      <c r="X100" s="41">
        <f>AVERAGEIFS(TeamGames!$K$2:$K$4073,TeamGames!$D$2:$D$4073,$D100,TeamGames!$F$2:$F$4073,$E100)</f>
        <v/>
      </c>
      <c r="Y100" s="30">
        <f>IF(M100=0,"",P100-S100)</f>
        <v/>
      </c>
      <c r="Z100" s="30" t="n"/>
      <c r="AA100" s="31" t="n"/>
      <c r="AB100" s="33" t="n">
        <v>6.141433753735831</v>
      </c>
      <c r="AC100" s="24" t="n">
        <v>0</v>
      </c>
      <c r="AD100" s="24" t="n">
        <v>0</v>
      </c>
    </row>
    <row r="101">
      <c r="A101" s="24" t="inlineStr">
        <is>
          <t>Fulham|10</t>
        </is>
      </c>
      <c r="B101" s="24" t="inlineStr">
        <is>
          <t>E0</t>
        </is>
      </c>
      <c r="C101" s="24" t="inlineStr">
        <is>
          <t>Premier League</t>
        </is>
      </c>
      <c r="D101" s="24" t="inlineStr">
        <is>
          <t>Fulham</t>
        </is>
      </c>
      <c r="E101" s="24" t="n">
        <v>10</v>
      </c>
      <c r="F101" s="24">
        <f>COUNTIFS(TeamGames!$D$2:$D$4073,$D101,TeamGames!$F$2:$F$4073,$E101)</f>
        <v/>
      </c>
      <c r="G101" s="24" t="n">
        <v>37</v>
      </c>
      <c r="H101" s="24" t="n">
        <v>38</v>
      </c>
      <c r="I101" s="24" t="inlineStr">
        <is>
          <t>Coventry (H) · Man Utd (A)</t>
        </is>
      </c>
      <c r="J101" s="24" t="n">
        <v>1</v>
      </c>
      <c r="K101" s="40" t="n">
        <v>46530.625</v>
      </c>
      <c r="L101" s="40" t="n">
        <v>46537.66666666666</v>
      </c>
      <c r="M101" s="24">
        <f>SUMIFS(TeamGames!$X$2:$X$4073,TeamGames!$D$2:$D$4073,$D101,TeamGames!$F$2:$F$4073,$E101)</f>
        <v/>
      </c>
      <c r="N101" s="33">
        <f>SUMIFS(TeamGames!$S$2:$S$4073,TeamGames!$D$2:$D$4073,$D101,TeamGames!$F$2:$F$4073,$E101)</f>
        <v/>
      </c>
      <c r="O101" s="33">
        <f>SUMIFS(TeamGames!$S$2:$S$4073,TeamGames!$D$2:$D$4073,$D101,TeamGames!$F$2:$F$4073,$E101,TeamGames!$X$2:$X$4073,1)</f>
        <v/>
      </c>
      <c r="P101" s="24">
        <f>SUMIFS(TeamGames!$O$2:$O$4073,TeamGames!$D$2:$D$4073,$D101,TeamGames!$F$2:$F$4073,$E101)</f>
        <v/>
      </c>
      <c r="Q101" s="33">
        <f>SUMIFS(TeamGames!$T$2:$T$4073,TeamGames!$D$2:$D$4073,$D101,TeamGames!$F$2:$F$4073,$E101)</f>
        <v/>
      </c>
      <c r="R101" s="33">
        <f>SUMIFS(TeamGames!$U$2:$U$4073,TeamGames!$D$2:$D$4073,$D101,TeamGames!$F$2:$F$4073,$E101)</f>
        <v/>
      </c>
      <c r="S101" s="33">
        <f>SUMIFS(TeamGames!$W$2:$W$4073,TeamGames!$D$2:$D$4073,$D101,TeamGames!$F$2:$F$4073,$E101)</f>
        <v/>
      </c>
      <c r="T101" s="30">
        <f>IF(M101=0,"",P101-O101)</f>
        <v/>
      </c>
      <c r="U101" s="30">
        <f>IF(M101=0,"",S101-O101)</f>
        <v/>
      </c>
      <c r="V101" s="24">
        <f>IF(M101=0,"upcoming",IF(M101=F101,"complete","in progress"))</f>
        <v/>
      </c>
      <c r="W101" s="33">
        <f>N101/F101</f>
        <v/>
      </c>
      <c r="X101" s="41">
        <f>AVERAGEIFS(TeamGames!$K$2:$K$4073,TeamGames!$D$2:$D$4073,$D101,TeamGames!$F$2:$F$4073,$E101)</f>
        <v/>
      </c>
      <c r="Y101" s="30">
        <f>IF(M101=0,"",P101-S101)</f>
        <v/>
      </c>
      <c r="Z101" s="30" t="n"/>
      <c r="AA101" s="31" t="n"/>
      <c r="AB101" s="33" t="n">
        <v>2.502108097185761</v>
      </c>
      <c r="AC101" s="24" t="n">
        <v>0</v>
      </c>
      <c r="AD101" s="24" t="n">
        <v>0</v>
      </c>
    </row>
    <row r="102">
      <c r="A102" s="24" t="inlineStr">
        <is>
          <t>Hull|1</t>
        </is>
      </c>
      <c r="B102" s="24" t="inlineStr">
        <is>
          <t>E0</t>
        </is>
      </c>
      <c r="C102" s="24" t="inlineStr">
        <is>
          <t>Premier League</t>
        </is>
      </c>
      <c r="D102" s="24" t="inlineStr">
        <is>
          <t>Hull</t>
        </is>
      </c>
      <c r="E102" s="24" t="n">
        <v>1</v>
      </c>
      <c r="F102" s="24">
        <f>COUNTIFS(TeamGames!$D$2:$D$4073,$D102,TeamGames!$F$2:$F$4073,$E102)</f>
        <v/>
      </c>
      <c r="G102" s="24" t="n">
        <v>1</v>
      </c>
      <c r="H102" s="24" t="n">
        <v>4</v>
      </c>
      <c r="I102" s="24" t="inlineStr">
        <is>
          <t>Man Utd (H) · Coventry (A) · Aston Villa (H) · Chelsea (A)</t>
        </is>
      </c>
      <c r="J102" s="24" t="n">
        <v>2</v>
      </c>
      <c r="K102" s="40" t="n">
        <v>46256.52083333334</v>
      </c>
      <c r="L102" s="40" t="n">
        <v>46277.625</v>
      </c>
      <c r="M102" s="24">
        <f>SUMIFS(TeamGames!$X$2:$X$4073,TeamGames!$D$2:$D$4073,$D102,TeamGames!$F$2:$F$4073,$E102)</f>
        <v/>
      </c>
      <c r="N102" s="33">
        <f>SUMIFS(TeamGames!$S$2:$S$4073,TeamGames!$D$2:$D$4073,$D102,TeamGames!$F$2:$F$4073,$E102)</f>
        <v/>
      </c>
      <c r="O102" s="33">
        <f>SUMIFS(TeamGames!$S$2:$S$4073,TeamGames!$D$2:$D$4073,$D102,TeamGames!$F$2:$F$4073,$E102,TeamGames!$X$2:$X$4073,1)</f>
        <v/>
      </c>
      <c r="P102" s="24">
        <f>SUMIFS(TeamGames!$O$2:$O$4073,TeamGames!$D$2:$D$4073,$D102,TeamGames!$F$2:$F$4073,$E102)</f>
        <v/>
      </c>
      <c r="Q102" s="33">
        <f>SUMIFS(TeamGames!$T$2:$T$4073,TeamGames!$D$2:$D$4073,$D102,TeamGames!$F$2:$F$4073,$E102)</f>
        <v/>
      </c>
      <c r="R102" s="33">
        <f>SUMIFS(TeamGames!$U$2:$U$4073,TeamGames!$D$2:$D$4073,$D102,TeamGames!$F$2:$F$4073,$E102)</f>
        <v/>
      </c>
      <c r="S102" s="33">
        <f>SUMIFS(TeamGames!$W$2:$W$4073,TeamGames!$D$2:$D$4073,$D102,TeamGames!$F$2:$F$4073,$E102)</f>
        <v/>
      </c>
      <c r="T102" s="30">
        <f>IF(M102=0,"",P102-O102)</f>
        <v/>
      </c>
      <c r="U102" s="30">
        <f>IF(M102=0,"",S102-O102)</f>
        <v/>
      </c>
      <c r="V102" s="24">
        <f>IF(M102=0,"upcoming",IF(M102=F102,"complete","in progress"))</f>
        <v/>
      </c>
      <c r="W102" s="33">
        <f>N102/F102</f>
        <v/>
      </c>
      <c r="X102" s="41">
        <f>AVERAGEIFS(TeamGames!$K$2:$K$4073,TeamGames!$D$2:$D$4073,$D102,TeamGames!$F$2:$F$4073,$E102)</f>
        <v/>
      </c>
      <c r="Y102" s="30">
        <f>IF(M102=0,"",P102-S102)</f>
        <v/>
      </c>
      <c r="Z102" s="30" t="n">
        <v>2.85</v>
      </c>
      <c r="AA102" s="31" t="n">
        <v>0.004392570730901157</v>
      </c>
      <c r="AB102" s="33" t="n"/>
      <c r="AC102" s="24" t="n">
        <v>0</v>
      </c>
      <c r="AD102" s="24" t="n">
        <v>0</v>
      </c>
    </row>
    <row r="103">
      <c r="A103" s="24" t="inlineStr">
        <is>
          <t>Hull|2</t>
        </is>
      </c>
      <c r="B103" s="24" t="inlineStr">
        <is>
          <t>E0</t>
        </is>
      </c>
      <c r="C103" s="24" t="inlineStr">
        <is>
          <t>Premier League</t>
        </is>
      </c>
      <c r="D103" s="24" t="inlineStr">
        <is>
          <t>Hull</t>
        </is>
      </c>
      <c r="E103" s="24" t="n">
        <v>2</v>
      </c>
      <c r="F103" s="24">
        <f>COUNTIFS(TeamGames!$D$2:$D$4073,$D103,TeamGames!$F$2:$F$4073,$E103)</f>
        <v/>
      </c>
      <c r="G103" s="24" t="n">
        <v>5</v>
      </c>
      <c r="H103" s="24" t="n">
        <v>8</v>
      </c>
      <c r="I103" s="24" t="inlineStr">
        <is>
          <t>Newcastle (A) · Everton (H) · Fulham (A) · Brentford (H)</t>
        </is>
      </c>
      <c r="J103" s="24" t="n">
        <v>2</v>
      </c>
      <c r="K103" s="40" t="n">
        <v>46284.625</v>
      </c>
      <c r="L103" s="40" t="n">
        <v>46320.58333333334</v>
      </c>
      <c r="M103" s="24">
        <f>SUMIFS(TeamGames!$X$2:$X$4073,TeamGames!$D$2:$D$4073,$D103,TeamGames!$F$2:$F$4073,$E103)</f>
        <v/>
      </c>
      <c r="N103" s="33">
        <f>SUMIFS(TeamGames!$S$2:$S$4073,TeamGames!$D$2:$D$4073,$D103,TeamGames!$F$2:$F$4073,$E103)</f>
        <v/>
      </c>
      <c r="O103" s="33">
        <f>SUMIFS(TeamGames!$S$2:$S$4073,TeamGames!$D$2:$D$4073,$D103,TeamGames!$F$2:$F$4073,$E103,TeamGames!$X$2:$X$4073,1)</f>
        <v/>
      </c>
      <c r="P103" s="24">
        <f>SUMIFS(TeamGames!$O$2:$O$4073,TeamGames!$D$2:$D$4073,$D103,TeamGames!$F$2:$F$4073,$E103)</f>
        <v/>
      </c>
      <c r="Q103" s="33">
        <f>SUMIFS(TeamGames!$T$2:$T$4073,TeamGames!$D$2:$D$4073,$D103,TeamGames!$F$2:$F$4073,$E103)</f>
        <v/>
      </c>
      <c r="R103" s="33">
        <f>SUMIFS(TeamGames!$U$2:$U$4073,TeamGames!$D$2:$D$4073,$D103,TeamGames!$F$2:$F$4073,$E103)</f>
        <v/>
      </c>
      <c r="S103" s="33">
        <f>SUMIFS(TeamGames!$W$2:$W$4073,TeamGames!$D$2:$D$4073,$D103,TeamGames!$F$2:$F$4073,$E103)</f>
        <v/>
      </c>
      <c r="T103" s="30">
        <f>IF(M103=0,"",P103-O103)</f>
        <v/>
      </c>
      <c r="U103" s="30">
        <f>IF(M103=0,"",S103-O103)</f>
        <v/>
      </c>
      <c r="V103" s="24">
        <f>IF(M103=0,"upcoming",IF(M103=F103,"complete","in progress"))</f>
        <v/>
      </c>
      <c r="W103" s="33">
        <f>N103/F103</f>
        <v/>
      </c>
      <c r="X103" s="41">
        <f>AVERAGEIFS(TeamGames!$K$2:$K$4073,TeamGames!$D$2:$D$4073,$D103,TeamGames!$F$2:$F$4073,$E103)</f>
        <v/>
      </c>
      <c r="Y103" s="30">
        <f>IF(M103=0,"",P103-S103)</f>
        <v/>
      </c>
      <c r="Z103" s="30" t="n">
        <v>-0.58</v>
      </c>
      <c r="AA103" s="31" t="n">
        <v>0.5627079027617194</v>
      </c>
      <c r="AB103" s="33" t="n">
        <v>0.8698895361648682</v>
      </c>
      <c r="AC103" s="24" t="n">
        <v>0</v>
      </c>
      <c r="AD103" s="24" t="n">
        <v>0</v>
      </c>
    </row>
    <row r="104">
      <c r="A104" s="24" t="inlineStr">
        <is>
          <t>Hull|3</t>
        </is>
      </c>
      <c r="B104" s="24" t="inlineStr">
        <is>
          <t>E0</t>
        </is>
      </c>
      <c r="C104" s="24" t="inlineStr">
        <is>
          <t>Premier League</t>
        </is>
      </c>
      <c r="D104" s="24" t="inlineStr">
        <is>
          <t>Hull</t>
        </is>
      </c>
      <c r="E104" s="24" t="n">
        <v>3</v>
      </c>
      <c r="F104" s="24">
        <f>COUNTIFS(TeamGames!$D$2:$D$4073,$D104,TeamGames!$F$2:$F$4073,$E104)</f>
        <v/>
      </c>
      <c r="G104" s="24" t="n">
        <v>9</v>
      </c>
      <c r="H104" s="24" t="n">
        <v>12</v>
      </c>
      <c r="I104" s="24" t="inlineStr">
        <is>
          <t>Ipswich (H) · Arsenal (A) · Brighton (H) · Crystal Palace (A)</t>
        </is>
      </c>
      <c r="J104" s="24" t="n">
        <v>2</v>
      </c>
      <c r="K104" s="40" t="n">
        <v>46326.625</v>
      </c>
      <c r="L104" s="40" t="n">
        <v>46355.58680555555</v>
      </c>
      <c r="M104" s="24">
        <f>SUMIFS(TeamGames!$X$2:$X$4073,TeamGames!$D$2:$D$4073,$D104,TeamGames!$F$2:$F$4073,$E104)</f>
        <v/>
      </c>
      <c r="N104" s="33">
        <f>SUMIFS(TeamGames!$S$2:$S$4073,TeamGames!$D$2:$D$4073,$D104,TeamGames!$F$2:$F$4073,$E104)</f>
        <v/>
      </c>
      <c r="O104" s="33">
        <f>SUMIFS(TeamGames!$S$2:$S$4073,TeamGames!$D$2:$D$4073,$D104,TeamGames!$F$2:$F$4073,$E104,TeamGames!$X$2:$X$4073,1)</f>
        <v/>
      </c>
      <c r="P104" s="24">
        <f>SUMIFS(TeamGames!$O$2:$O$4073,TeamGames!$D$2:$D$4073,$D104,TeamGames!$F$2:$F$4073,$E104)</f>
        <v/>
      </c>
      <c r="Q104" s="33">
        <f>SUMIFS(TeamGames!$T$2:$T$4073,TeamGames!$D$2:$D$4073,$D104,TeamGames!$F$2:$F$4073,$E104)</f>
        <v/>
      </c>
      <c r="R104" s="33">
        <f>SUMIFS(TeamGames!$U$2:$U$4073,TeamGames!$D$2:$D$4073,$D104,TeamGames!$F$2:$F$4073,$E104)</f>
        <v/>
      </c>
      <c r="S104" s="33">
        <f>SUMIFS(TeamGames!$W$2:$W$4073,TeamGames!$D$2:$D$4073,$D104,TeamGames!$F$2:$F$4073,$E104)</f>
        <v/>
      </c>
      <c r="T104" s="30">
        <f>IF(M104=0,"",P104-O104)</f>
        <v/>
      </c>
      <c r="U104" s="30">
        <f>IF(M104=0,"",S104-O104)</f>
        <v/>
      </c>
      <c r="V104" s="24">
        <f>IF(M104=0,"upcoming",IF(M104=F104,"complete","in progress"))</f>
        <v/>
      </c>
      <c r="W104" s="33">
        <f>N104/F104</f>
        <v/>
      </c>
      <c r="X104" s="41">
        <f>AVERAGEIFS(TeamGames!$K$2:$K$4073,TeamGames!$D$2:$D$4073,$D104,TeamGames!$F$2:$F$4073,$E104)</f>
        <v/>
      </c>
      <c r="Y104" s="30">
        <f>IF(M104=0,"",P104-S104)</f>
        <v/>
      </c>
      <c r="Z104" s="30" t="n"/>
      <c r="AA104" s="31" t="n"/>
      <c r="AB104" s="33" t="n">
        <v>2.99555469687487</v>
      </c>
      <c r="AC104" s="24" t="n">
        <v>0</v>
      </c>
      <c r="AD104" s="24" t="n">
        <v>0</v>
      </c>
    </row>
    <row r="105">
      <c r="A105" s="24" t="inlineStr">
        <is>
          <t>Hull|4</t>
        </is>
      </c>
      <c r="B105" s="24" t="inlineStr">
        <is>
          <t>E0</t>
        </is>
      </c>
      <c r="C105" s="24" t="inlineStr">
        <is>
          <t>Premier League</t>
        </is>
      </c>
      <c r="D105" s="24" t="inlineStr">
        <is>
          <t>Hull</t>
        </is>
      </c>
      <c r="E105" s="24" t="n">
        <v>4</v>
      </c>
      <c r="F105" s="24">
        <f>COUNTIFS(TeamGames!$D$2:$D$4073,$D105,TeamGames!$F$2:$F$4073,$E105)</f>
        <v/>
      </c>
      <c r="G105" s="24" t="n">
        <v>13</v>
      </c>
      <c r="H105" s="24" t="n">
        <v>16</v>
      </c>
      <c r="I105" s="24" t="inlineStr">
        <is>
          <t>Nott'm Forest (H) · Bournemouth (A) · Tottenham (H) · Man City (A)</t>
        </is>
      </c>
      <c r="J105" s="24" t="n">
        <v>2</v>
      </c>
      <c r="K105" s="40" t="n">
        <v>46358.83333333334</v>
      </c>
      <c r="L105" s="40" t="n">
        <v>46375.625</v>
      </c>
      <c r="M105" s="24">
        <f>SUMIFS(TeamGames!$X$2:$X$4073,TeamGames!$D$2:$D$4073,$D105,TeamGames!$F$2:$F$4073,$E105)</f>
        <v/>
      </c>
      <c r="N105" s="33">
        <f>SUMIFS(TeamGames!$S$2:$S$4073,TeamGames!$D$2:$D$4073,$D105,TeamGames!$F$2:$F$4073,$E105)</f>
        <v/>
      </c>
      <c r="O105" s="33">
        <f>SUMIFS(TeamGames!$S$2:$S$4073,TeamGames!$D$2:$D$4073,$D105,TeamGames!$F$2:$F$4073,$E105,TeamGames!$X$2:$X$4073,1)</f>
        <v/>
      </c>
      <c r="P105" s="24">
        <f>SUMIFS(TeamGames!$O$2:$O$4073,TeamGames!$D$2:$D$4073,$D105,TeamGames!$F$2:$F$4073,$E105)</f>
        <v/>
      </c>
      <c r="Q105" s="33">
        <f>SUMIFS(TeamGames!$T$2:$T$4073,TeamGames!$D$2:$D$4073,$D105,TeamGames!$F$2:$F$4073,$E105)</f>
        <v/>
      </c>
      <c r="R105" s="33">
        <f>SUMIFS(TeamGames!$U$2:$U$4073,TeamGames!$D$2:$D$4073,$D105,TeamGames!$F$2:$F$4073,$E105)</f>
        <v/>
      </c>
      <c r="S105" s="33">
        <f>SUMIFS(TeamGames!$W$2:$W$4073,TeamGames!$D$2:$D$4073,$D105,TeamGames!$F$2:$F$4073,$E105)</f>
        <v/>
      </c>
      <c r="T105" s="30">
        <f>IF(M105=0,"",P105-O105)</f>
        <v/>
      </c>
      <c r="U105" s="30">
        <f>IF(M105=0,"",S105-O105)</f>
        <v/>
      </c>
      <c r="V105" s="24">
        <f>IF(M105=0,"upcoming",IF(M105=F105,"complete","in progress"))</f>
        <v/>
      </c>
      <c r="W105" s="33">
        <f>N105/F105</f>
        <v/>
      </c>
      <c r="X105" s="41">
        <f>AVERAGEIFS(TeamGames!$K$2:$K$4073,TeamGames!$D$2:$D$4073,$D105,TeamGames!$F$2:$F$4073,$E105)</f>
        <v/>
      </c>
      <c r="Y105" s="30">
        <f>IF(M105=0,"",P105-S105)</f>
        <v/>
      </c>
      <c r="Z105" s="30" t="n"/>
      <c r="AA105" s="31" t="n"/>
      <c r="AB105" s="33" t="n">
        <v>2.412306514899534</v>
      </c>
      <c r="AC105" s="24" t="n">
        <v>0</v>
      </c>
      <c r="AD105" s="24" t="n">
        <v>0</v>
      </c>
    </row>
    <row r="106">
      <c r="A106" s="24" t="inlineStr">
        <is>
          <t>Hull|5</t>
        </is>
      </c>
      <c r="B106" s="24" t="inlineStr">
        <is>
          <t>E0</t>
        </is>
      </c>
      <c r="C106" s="24" t="inlineStr">
        <is>
          <t>Premier League</t>
        </is>
      </c>
      <c r="D106" s="24" t="inlineStr">
        <is>
          <t>Hull</t>
        </is>
      </c>
      <c r="E106" s="24" t="n">
        <v>5</v>
      </c>
      <c r="F106" s="24">
        <f>COUNTIFS(TeamGames!$D$2:$D$4073,$D106,TeamGames!$F$2:$F$4073,$E106)</f>
        <v/>
      </c>
      <c r="G106" s="24" t="n">
        <v>17</v>
      </c>
      <c r="H106" s="24" t="n">
        <v>20</v>
      </c>
      <c r="I106" s="24" t="inlineStr">
        <is>
          <t>Liverpool (H) · Leeds (H) · Sunderland (A) · Nott'm Forest (A)</t>
        </is>
      </c>
      <c r="J106" s="24" t="n">
        <v>2</v>
      </c>
      <c r="K106" s="40" t="n">
        <v>46382.72916666666</v>
      </c>
      <c r="L106" s="40" t="n">
        <v>46392.8125</v>
      </c>
      <c r="M106" s="24">
        <f>SUMIFS(TeamGames!$X$2:$X$4073,TeamGames!$D$2:$D$4073,$D106,TeamGames!$F$2:$F$4073,$E106)</f>
        <v/>
      </c>
      <c r="N106" s="33">
        <f>SUMIFS(TeamGames!$S$2:$S$4073,TeamGames!$D$2:$D$4073,$D106,TeamGames!$F$2:$F$4073,$E106)</f>
        <v/>
      </c>
      <c r="O106" s="33">
        <f>SUMIFS(TeamGames!$S$2:$S$4073,TeamGames!$D$2:$D$4073,$D106,TeamGames!$F$2:$F$4073,$E106,TeamGames!$X$2:$X$4073,1)</f>
        <v/>
      </c>
      <c r="P106" s="24">
        <f>SUMIFS(TeamGames!$O$2:$O$4073,TeamGames!$D$2:$D$4073,$D106,TeamGames!$F$2:$F$4073,$E106)</f>
        <v/>
      </c>
      <c r="Q106" s="33">
        <f>SUMIFS(TeamGames!$T$2:$T$4073,TeamGames!$D$2:$D$4073,$D106,TeamGames!$F$2:$F$4073,$E106)</f>
        <v/>
      </c>
      <c r="R106" s="33">
        <f>SUMIFS(TeamGames!$U$2:$U$4073,TeamGames!$D$2:$D$4073,$D106,TeamGames!$F$2:$F$4073,$E106)</f>
        <v/>
      </c>
      <c r="S106" s="33">
        <f>SUMIFS(TeamGames!$W$2:$W$4073,TeamGames!$D$2:$D$4073,$D106,TeamGames!$F$2:$F$4073,$E106)</f>
        <v/>
      </c>
      <c r="T106" s="30">
        <f>IF(M106=0,"",P106-O106)</f>
        <v/>
      </c>
      <c r="U106" s="30">
        <f>IF(M106=0,"",S106-O106)</f>
        <v/>
      </c>
      <c r="V106" s="24">
        <f>IF(M106=0,"upcoming",IF(M106=F106,"complete","in progress"))</f>
        <v/>
      </c>
      <c r="W106" s="33">
        <f>N106/F106</f>
        <v/>
      </c>
      <c r="X106" s="41">
        <f>AVERAGEIFS(TeamGames!$K$2:$K$4073,TeamGames!$D$2:$D$4073,$D106,TeamGames!$F$2:$F$4073,$E106)</f>
        <v/>
      </c>
      <c r="Y106" s="30">
        <f>IF(M106=0,"",P106-S106)</f>
        <v/>
      </c>
      <c r="Z106" s="30" t="n"/>
      <c r="AA106" s="31" t="n"/>
      <c r="AB106" s="33" t="n">
        <v>2.823233709698131</v>
      </c>
      <c r="AC106" s="24" t="n">
        <v>0</v>
      </c>
      <c r="AD106" s="24" t="n">
        <v>0</v>
      </c>
    </row>
    <row r="107">
      <c r="A107" s="24" t="inlineStr">
        <is>
          <t>Hull|6</t>
        </is>
      </c>
      <c r="B107" s="24" t="inlineStr">
        <is>
          <t>E0</t>
        </is>
      </c>
      <c r="C107" s="24" t="inlineStr">
        <is>
          <t>Premier League</t>
        </is>
      </c>
      <c r="D107" s="24" t="inlineStr">
        <is>
          <t>Hull</t>
        </is>
      </c>
      <c r="E107" s="24" t="n">
        <v>6</v>
      </c>
      <c r="F107" s="24">
        <f>COUNTIFS(TeamGames!$D$2:$D$4073,$D107,TeamGames!$F$2:$F$4073,$E107)</f>
        <v/>
      </c>
      <c r="G107" s="24" t="n">
        <v>21</v>
      </c>
      <c r="H107" s="24" t="n">
        <v>24</v>
      </c>
      <c r="I107" s="24" t="inlineStr">
        <is>
          <t>Arsenal (H) · Ipswich (A) · Crystal Palace (H) · Brighton (A)</t>
        </is>
      </c>
      <c r="J107" s="24" t="n">
        <v>2</v>
      </c>
      <c r="K107" s="40" t="n">
        <v>46403.625</v>
      </c>
      <c r="L107" s="40" t="n">
        <v>46424.625</v>
      </c>
      <c r="M107" s="24">
        <f>SUMIFS(TeamGames!$X$2:$X$4073,TeamGames!$D$2:$D$4073,$D107,TeamGames!$F$2:$F$4073,$E107)</f>
        <v/>
      </c>
      <c r="N107" s="33">
        <f>SUMIFS(TeamGames!$S$2:$S$4073,TeamGames!$D$2:$D$4073,$D107,TeamGames!$F$2:$F$4073,$E107)</f>
        <v/>
      </c>
      <c r="O107" s="33">
        <f>SUMIFS(TeamGames!$S$2:$S$4073,TeamGames!$D$2:$D$4073,$D107,TeamGames!$F$2:$F$4073,$E107,TeamGames!$X$2:$X$4073,1)</f>
        <v/>
      </c>
      <c r="P107" s="24">
        <f>SUMIFS(TeamGames!$O$2:$O$4073,TeamGames!$D$2:$D$4073,$D107,TeamGames!$F$2:$F$4073,$E107)</f>
        <v/>
      </c>
      <c r="Q107" s="33">
        <f>SUMIFS(TeamGames!$T$2:$T$4073,TeamGames!$D$2:$D$4073,$D107,TeamGames!$F$2:$F$4073,$E107)</f>
        <v/>
      </c>
      <c r="R107" s="33">
        <f>SUMIFS(TeamGames!$U$2:$U$4073,TeamGames!$D$2:$D$4073,$D107,TeamGames!$F$2:$F$4073,$E107)</f>
        <v/>
      </c>
      <c r="S107" s="33">
        <f>SUMIFS(TeamGames!$W$2:$W$4073,TeamGames!$D$2:$D$4073,$D107,TeamGames!$F$2:$F$4073,$E107)</f>
        <v/>
      </c>
      <c r="T107" s="30">
        <f>IF(M107=0,"",P107-O107)</f>
        <v/>
      </c>
      <c r="U107" s="30">
        <f>IF(M107=0,"",S107-O107)</f>
        <v/>
      </c>
      <c r="V107" s="24">
        <f>IF(M107=0,"upcoming",IF(M107=F107,"complete","in progress"))</f>
        <v/>
      </c>
      <c r="W107" s="33">
        <f>N107/F107</f>
        <v/>
      </c>
      <c r="X107" s="41">
        <f>AVERAGEIFS(TeamGames!$K$2:$K$4073,TeamGames!$D$2:$D$4073,$D107,TeamGames!$F$2:$F$4073,$E107)</f>
        <v/>
      </c>
      <c r="Y107" s="30">
        <f>IF(M107=0,"",P107-S107)</f>
        <v/>
      </c>
      <c r="Z107" s="30" t="n"/>
      <c r="AA107" s="31" t="n"/>
      <c r="AB107" s="33" t="n">
        <v>2.87190156714702</v>
      </c>
      <c r="AC107" s="24" t="n">
        <v>0</v>
      </c>
      <c r="AD107" s="24" t="n">
        <v>0</v>
      </c>
    </row>
    <row r="108">
      <c r="A108" s="24" t="inlineStr">
        <is>
          <t>Hull|7</t>
        </is>
      </c>
      <c r="B108" s="24" t="inlineStr">
        <is>
          <t>E0</t>
        </is>
      </c>
      <c r="C108" s="24" t="inlineStr">
        <is>
          <t>Premier League</t>
        </is>
      </c>
      <c r="D108" s="24" t="inlineStr">
        <is>
          <t>Hull</t>
        </is>
      </c>
      <c r="E108" s="24" t="n">
        <v>7</v>
      </c>
      <c r="F108" s="24">
        <f>COUNTIFS(TeamGames!$D$2:$D$4073,$D108,TeamGames!$F$2:$F$4073,$E108)</f>
        <v/>
      </c>
      <c r="G108" s="24" t="n">
        <v>25</v>
      </c>
      <c r="H108" s="24" t="n">
        <v>28</v>
      </c>
      <c r="I108" s="24" t="inlineStr">
        <is>
          <t>Sunderland (H) · Liverpool (A) · Man City (H) · Leeds (A)</t>
        </is>
      </c>
      <c r="J108" s="24" t="n">
        <v>2</v>
      </c>
      <c r="K108" s="40" t="n">
        <v>46428.83333333334</v>
      </c>
      <c r="L108" s="40" t="n">
        <v>46449.83333333334</v>
      </c>
      <c r="M108" s="24">
        <f>SUMIFS(TeamGames!$X$2:$X$4073,TeamGames!$D$2:$D$4073,$D108,TeamGames!$F$2:$F$4073,$E108)</f>
        <v/>
      </c>
      <c r="N108" s="33">
        <f>SUMIFS(TeamGames!$S$2:$S$4073,TeamGames!$D$2:$D$4073,$D108,TeamGames!$F$2:$F$4073,$E108)</f>
        <v/>
      </c>
      <c r="O108" s="33">
        <f>SUMIFS(TeamGames!$S$2:$S$4073,TeamGames!$D$2:$D$4073,$D108,TeamGames!$F$2:$F$4073,$E108,TeamGames!$X$2:$X$4073,1)</f>
        <v/>
      </c>
      <c r="P108" s="24">
        <f>SUMIFS(TeamGames!$O$2:$O$4073,TeamGames!$D$2:$D$4073,$D108,TeamGames!$F$2:$F$4073,$E108)</f>
        <v/>
      </c>
      <c r="Q108" s="33">
        <f>SUMIFS(TeamGames!$T$2:$T$4073,TeamGames!$D$2:$D$4073,$D108,TeamGames!$F$2:$F$4073,$E108)</f>
        <v/>
      </c>
      <c r="R108" s="33">
        <f>SUMIFS(TeamGames!$U$2:$U$4073,TeamGames!$D$2:$D$4073,$D108,TeamGames!$F$2:$F$4073,$E108)</f>
        <v/>
      </c>
      <c r="S108" s="33">
        <f>SUMIFS(TeamGames!$W$2:$W$4073,TeamGames!$D$2:$D$4073,$D108,TeamGames!$F$2:$F$4073,$E108)</f>
        <v/>
      </c>
      <c r="T108" s="30">
        <f>IF(M108=0,"",P108-O108)</f>
        <v/>
      </c>
      <c r="U108" s="30">
        <f>IF(M108=0,"",S108-O108)</f>
        <v/>
      </c>
      <c r="V108" s="24">
        <f>IF(M108=0,"upcoming",IF(M108=F108,"complete","in progress"))</f>
        <v/>
      </c>
      <c r="W108" s="33">
        <f>N108/F108</f>
        <v/>
      </c>
      <c r="X108" s="41">
        <f>AVERAGEIFS(TeamGames!$K$2:$K$4073,TeamGames!$D$2:$D$4073,$D108,TeamGames!$F$2:$F$4073,$E108)</f>
        <v/>
      </c>
      <c r="Y108" s="30">
        <f>IF(M108=0,"",P108-S108)</f>
        <v/>
      </c>
      <c r="Z108" s="30" t="n"/>
      <c r="AA108" s="31" t="n"/>
      <c r="AB108" s="33" t="n">
        <v>2.434165887736667</v>
      </c>
      <c r="AC108" s="24" t="n">
        <v>0</v>
      </c>
      <c r="AD108" s="24" t="n">
        <v>0</v>
      </c>
    </row>
    <row r="109">
      <c r="A109" s="24" t="inlineStr">
        <is>
          <t>Hull|8</t>
        </is>
      </c>
      <c r="B109" s="24" t="inlineStr">
        <is>
          <t>E0</t>
        </is>
      </c>
      <c r="C109" s="24" t="inlineStr">
        <is>
          <t>Premier League</t>
        </is>
      </c>
      <c r="D109" s="24" t="inlineStr">
        <is>
          <t>Hull</t>
        </is>
      </c>
      <c r="E109" s="24" t="n">
        <v>8</v>
      </c>
      <c r="F109" s="24">
        <f>COUNTIFS(TeamGames!$D$2:$D$4073,$D109,TeamGames!$F$2:$F$4073,$E109)</f>
        <v/>
      </c>
      <c r="G109" s="24" t="n">
        <v>29</v>
      </c>
      <c r="H109" s="24" t="n">
        <v>32</v>
      </c>
      <c r="I109" s="24" t="inlineStr">
        <is>
          <t>Aston Villa (A) · Chelsea (H) · Man Utd (A) · Coventry (H)</t>
        </is>
      </c>
      <c r="J109" s="24" t="n">
        <v>2</v>
      </c>
      <c r="K109" s="40" t="n">
        <v>46459.625</v>
      </c>
      <c r="L109" s="40" t="n">
        <v>46494.625</v>
      </c>
      <c r="M109" s="24">
        <f>SUMIFS(TeamGames!$X$2:$X$4073,TeamGames!$D$2:$D$4073,$D109,TeamGames!$F$2:$F$4073,$E109)</f>
        <v/>
      </c>
      <c r="N109" s="33">
        <f>SUMIFS(TeamGames!$S$2:$S$4073,TeamGames!$D$2:$D$4073,$D109,TeamGames!$F$2:$F$4073,$E109)</f>
        <v/>
      </c>
      <c r="O109" s="33">
        <f>SUMIFS(TeamGames!$S$2:$S$4073,TeamGames!$D$2:$D$4073,$D109,TeamGames!$F$2:$F$4073,$E109,TeamGames!$X$2:$X$4073,1)</f>
        <v/>
      </c>
      <c r="P109" s="24">
        <f>SUMIFS(TeamGames!$O$2:$O$4073,TeamGames!$D$2:$D$4073,$D109,TeamGames!$F$2:$F$4073,$E109)</f>
        <v/>
      </c>
      <c r="Q109" s="33">
        <f>SUMIFS(TeamGames!$T$2:$T$4073,TeamGames!$D$2:$D$4073,$D109,TeamGames!$F$2:$F$4073,$E109)</f>
        <v/>
      </c>
      <c r="R109" s="33">
        <f>SUMIFS(TeamGames!$U$2:$U$4073,TeamGames!$D$2:$D$4073,$D109,TeamGames!$F$2:$F$4073,$E109)</f>
        <v/>
      </c>
      <c r="S109" s="33">
        <f>SUMIFS(TeamGames!$W$2:$W$4073,TeamGames!$D$2:$D$4073,$D109,TeamGames!$F$2:$F$4073,$E109)</f>
        <v/>
      </c>
      <c r="T109" s="30">
        <f>IF(M109=0,"",P109-O109)</f>
        <v/>
      </c>
      <c r="U109" s="30">
        <f>IF(M109=0,"",S109-O109)</f>
        <v/>
      </c>
      <c r="V109" s="24">
        <f>IF(M109=0,"upcoming",IF(M109=F109,"complete","in progress"))</f>
        <v/>
      </c>
      <c r="W109" s="33">
        <f>N109/F109</f>
        <v/>
      </c>
      <c r="X109" s="41">
        <f>AVERAGEIFS(TeamGames!$K$2:$K$4073,TeamGames!$D$2:$D$4073,$D109,TeamGames!$F$2:$F$4073,$E109)</f>
        <v/>
      </c>
      <c r="Y109" s="30">
        <f>IF(M109=0,"",P109-S109)</f>
        <v/>
      </c>
      <c r="Z109" s="30" t="n"/>
      <c r="AA109" s="31" t="n"/>
      <c r="AB109" s="33" t="n">
        <v>2.628437738520121</v>
      </c>
      <c r="AC109" s="24" t="n">
        <v>0</v>
      </c>
      <c r="AD109" s="24" t="n">
        <v>0</v>
      </c>
    </row>
    <row r="110">
      <c r="A110" s="24" t="inlineStr">
        <is>
          <t>Hull|9</t>
        </is>
      </c>
      <c r="B110" s="24" t="inlineStr">
        <is>
          <t>E0</t>
        </is>
      </c>
      <c r="C110" s="24" t="inlineStr">
        <is>
          <t>Premier League</t>
        </is>
      </c>
      <c r="D110" s="24" t="inlineStr">
        <is>
          <t>Hull</t>
        </is>
      </c>
      <c r="E110" s="24" t="n">
        <v>9</v>
      </c>
      <c r="F110" s="24">
        <f>COUNTIFS(TeamGames!$D$2:$D$4073,$D110,TeamGames!$F$2:$F$4073,$E110)</f>
        <v/>
      </c>
      <c r="G110" s="24" t="n">
        <v>33</v>
      </c>
      <c r="H110" s="24" t="n">
        <v>36</v>
      </c>
      <c r="I110" s="24" t="inlineStr">
        <is>
          <t>Tottenham (A) · Bournemouth (H) · Everton (A) · Fulham (H)</t>
        </is>
      </c>
      <c r="J110" s="24" t="n">
        <v>2</v>
      </c>
      <c r="K110" s="40" t="n">
        <v>46501.625</v>
      </c>
      <c r="L110" s="40" t="n">
        <v>46522.625</v>
      </c>
      <c r="M110" s="24">
        <f>SUMIFS(TeamGames!$X$2:$X$4073,TeamGames!$D$2:$D$4073,$D110,TeamGames!$F$2:$F$4073,$E110)</f>
        <v/>
      </c>
      <c r="N110" s="33">
        <f>SUMIFS(TeamGames!$S$2:$S$4073,TeamGames!$D$2:$D$4073,$D110,TeamGames!$F$2:$F$4073,$E110)</f>
        <v/>
      </c>
      <c r="O110" s="33">
        <f>SUMIFS(TeamGames!$S$2:$S$4073,TeamGames!$D$2:$D$4073,$D110,TeamGames!$F$2:$F$4073,$E110,TeamGames!$X$2:$X$4073,1)</f>
        <v/>
      </c>
      <c r="P110" s="24">
        <f>SUMIFS(TeamGames!$O$2:$O$4073,TeamGames!$D$2:$D$4073,$D110,TeamGames!$F$2:$F$4073,$E110)</f>
        <v/>
      </c>
      <c r="Q110" s="33">
        <f>SUMIFS(TeamGames!$T$2:$T$4073,TeamGames!$D$2:$D$4073,$D110,TeamGames!$F$2:$F$4073,$E110)</f>
        <v/>
      </c>
      <c r="R110" s="33">
        <f>SUMIFS(TeamGames!$U$2:$U$4073,TeamGames!$D$2:$D$4073,$D110,TeamGames!$F$2:$F$4073,$E110)</f>
        <v/>
      </c>
      <c r="S110" s="33">
        <f>SUMIFS(TeamGames!$W$2:$W$4073,TeamGames!$D$2:$D$4073,$D110,TeamGames!$F$2:$F$4073,$E110)</f>
        <v/>
      </c>
      <c r="T110" s="30">
        <f>IF(M110=0,"",P110-O110)</f>
        <v/>
      </c>
      <c r="U110" s="30">
        <f>IF(M110=0,"",S110-O110)</f>
        <v/>
      </c>
      <c r="V110" s="24">
        <f>IF(M110=0,"upcoming",IF(M110=F110,"complete","in progress"))</f>
        <v/>
      </c>
      <c r="W110" s="33">
        <f>N110/F110</f>
        <v/>
      </c>
      <c r="X110" s="41">
        <f>AVERAGEIFS(TeamGames!$K$2:$K$4073,TeamGames!$D$2:$D$4073,$D110,TeamGames!$F$2:$F$4073,$E110)</f>
        <v/>
      </c>
      <c r="Y110" s="30">
        <f>IF(M110=0,"",P110-S110)</f>
        <v/>
      </c>
      <c r="Z110" s="30" t="n"/>
      <c r="AA110" s="31" t="n"/>
      <c r="AB110" s="33" t="n">
        <v>2.915919603893257</v>
      </c>
      <c r="AC110" s="24" t="n">
        <v>0</v>
      </c>
      <c r="AD110" s="24" t="n">
        <v>0</v>
      </c>
    </row>
    <row r="111">
      <c r="A111" s="24" t="inlineStr">
        <is>
          <t>Hull|10</t>
        </is>
      </c>
      <c r="B111" s="24" t="inlineStr">
        <is>
          <t>E0</t>
        </is>
      </c>
      <c r="C111" s="24" t="inlineStr">
        <is>
          <t>Premier League</t>
        </is>
      </c>
      <c r="D111" s="24" t="inlineStr">
        <is>
          <t>Hull</t>
        </is>
      </c>
      <c r="E111" s="24" t="n">
        <v>10</v>
      </c>
      <c r="F111" s="24">
        <f>COUNTIFS(TeamGames!$D$2:$D$4073,$D111,TeamGames!$F$2:$F$4073,$E111)</f>
        <v/>
      </c>
      <c r="G111" s="24" t="n">
        <v>37</v>
      </c>
      <c r="H111" s="24" t="n">
        <v>38</v>
      </c>
      <c r="I111" s="24" t="inlineStr">
        <is>
          <t>Brentford (A) · Newcastle (H)</t>
        </is>
      </c>
      <c r="J111" s="24" t="n">
        <v>1</v>
      </c>
      <c r="K111" s="40" t="n">
        <v>46530.625</v>
      </c>
      <c r="L111" s="40" t="n">
        <v>46537.66666666666</v>
      </c>
      <c r="M111" s="24">
        <f>SUMIFS(TeamGames!$X$2:$X$4073,TeamGames!$D$2:$D$4073,$D111,TeamGames!$F$2:$F$4073,$E111)</f>
        <v/>
      </c>
      <c r="N111" s="33">
        <f>SUMIFS(TeamGames!$S$2:$S$4073,TeamGames!$D$2:$D$4073,$D111,TeamGames!$F$2:$F$4073,$E111)</f>
        <v/>
      </c>
      <c r="O111" s="33">
        <f>SUMIFS(TeamGames!$S$2:$S$4073,TeamGames!$D$2:$D$4073,$D111,TeamGames!$F$2:$F$4073,$E111,TeamGames!$X$2:$X$4073,1)</f>
        <v/>
      </c>
      <c r="P111" s="24">
        <f>SUMIFS(TeamGames!$O$2:$O$4073,TeamGames!$D$2:$D$4073,$D111,TeamGames!$F$2:$F$4073,$E111)</f>
        <v/>
      </c>
      <c r="Q111" s="33">
        <f>SUMIFS(TeamGames!$T$2:$T$4073,TeamGames!$D$2:$D$4073,$D111,TeamGames!$F$2:$F$4073,$E111)</f>
        <v/>
      </c>
      <c r="R111" s="33">
        <f>SUMIFS(TeamGames!$U$2:$U$4073,TeamGames!$D$2:$D$4073,$D111,TeamGames!$F$2:$F$4073,$E111)</f>
        <v/>
      </c>
      <c r="S111" s="33">
        <f>SUMIFS(TeamGames!$W$2:$W$4073,TeamGames!$D$2:$D$4073,$D111,TeamGames!$F$2:$F$4073,$E111)</f>
        <v/>
      </c>
      <c r="T111" s="30">
        <f>IF(M111=0,"",P111-O111)</f>
        <v/>
      </c>
      <c r="U111" s="30">
        <f>IF(M111=0,"",S111-O111)</f>
        <v/>
      </c>
      <c r="V111" s="24">
        <f>IF(M111=0,"upcoming",IF(M111=F111,"complete","in progress"))</f>
        <v/>
      </c>
      <c r="W111" s="33">
        <f>N111/F111</f>
        <v/>
      </c>
      <c r="X111" s="41">
        <f>AVERAGEIFS(TeamGames!$K$2:$K$4073,TeamGames!$D$2:$D$4073,$D111,TeamGames!$F$2:$F$4073,$E111)</f>
        <v/>
      </c>
      <c r="Y111" s="30">
        <f>IF(M111=0,"",P111-S111)</f>
        <v/>
      </c>
      <c r="Z111" s="30" t="n"/>
      <c r="AA111" s="31" t="n"/>
      <c r="AB111" s="33" t="n">
        <v>1.482762201035056</v>
      </c>
      <c r="AC111" s="24" t="n">
        <v>0</v>
      </c>
      <c r="AD111" s="24" t="n">
        <v>0</v>
      </c>
    </row>
    <row r="112">
      <c r="A112" s="24" t="inlineStr">
        <is>
          <t>Ipswich|1</t>
        </is>
      </c>
      <c r="B112" s="24" t="inlineStr">
        <is>
          <t>E0</t>
        </is>
      </c>
      <c r="C112" s="24" t="inlineStr">
        <is>
          <t>Premier League</t>
        </is>
      </c>
      <c r="D112" s="24" t="inlineStr">
        <is>
          <t>Ipswich</t>
        </is>
      </c>
      <c r="E112" s="24" t="n">
        <v>1</v>
      </c>
      <c r="F112" s="24">
        <f>COUNTIFS(TeamGames!$D$2:$D$4073,$D112,TeamGames!$F$2:$F$4073,$E112)</f>
        <v/>
      </c>
      <c r="G112" s="24" t="n">
        <v>1</v>
      </c>
      <c r="H112" s="24" t="n">
        <v>4</v>
      </c>
      <c r="I112" s="24" t="inlineStr">
        <is>
          <t>Sunderland (H) · Man Utd (A) · Liverpool (H) · Crystal Palace (A)</t>
        </is>
      </c>
      <c r="J112" s="24" t="n">
        <v>2</v>
      </c>
      <c r="K112" s="40" t="n">
        <v>46256.625</v>
      </c>
      <c r="L112" s="40" t="n">
        <v>46277.625</v>
      </c>
      <c r="M112" s="24">
        <f>SUMIFS(TeamGames!$X$2:$X$4073,TeamGames!$D$2:$D$4073,$D112,TeamGames!$F$2:$F$4073,$E112)</f>
        <v/>
      </c>
      <c r="N112" s="33">
        <f>SUMIFS(TeamGames!$S$2:$S$4073,TeamGames!$D$2:$D$4073,$D112,TeamGames!$F$2:$F$4073,$E112)</f>
        <v/>
      </c>
      <c r="O112" s="33">
        <f>SUMIFS(TeamGames!$S$2:$S$4073,TeamGames!$D$2:$D$4073,$D112,TeamGames!$F$2:$F$4073,$E112,TeamGames!$X$2:$X$4073,1)</f>
        <v/>
      </c>
      <c r="P112" s="24">
        <f>SUMIFS(TeamGames!$O$2:$O$4073,TeamGames!$D$2:$D$4073,$D112,TeamGames!$F$2:$F$4073,$E112)</f>
        <v/>
      </c>
      <c r="Q112" s="33">
        <f>SUMIFS(TeamGames!$T$2:$T$4073,TeamGames!$D$2:$D$4073,$D112,TeamGames!$F$2:$F$4073,$E112)</f>
        <v/>
      </c>
      <c r="R112" s="33">
        <f>SUMIFS(TeamGames!$U$2:$U$4073,TeamGames!$D$2:$D$4073,$D112,TeamGames!$F$2:$F$4073,$E112)</f>
        <v/>
      </c>
      <c r="S112" s="33">
        <f>SUMIFS(TeamGames!$W$2:$W$4073,TeamGames!$D$2:$D$4073,$D112,TeamGames!$F$2:$F$4073,$E112)</f>
        <v/>
      </c>
      <c r="T112" s="30">
        <f>IF(M112=0,"",P112-O112)</f>
        <v/>
      </c>
      <c r="U112" s="30">
        <f>IF(M112=0,"",S112-O112)</f>
        <v/>
      </c>
      <c r="V112" s="24">
        <f>IF(M112=0,"upcoming",IF(M112=F112,"complete","in progress"))</f>
        <v/>
      </c>
      <c r="W112" s="33">
        <f>N112/F112</f>
        <v/>
      </c>
      <c r="X112" s="41">
        <f>AVERAGEIFS(TeamGames!$K$2:$K$4073,TeamGames!$D$2:$D$4073,$D112,TeamGames!$F$2:$F$4073,$E112)</f>
        <v/>
      </c>
      <c r="Y112" s="30">
        <f>IF(M112=0,"",P112-S112)</f>
        <v/>
      </c>
      <c r="Z112" s="30" t="n">
        <v>1.25</v>
      </c>
      <c r="AA112" s="31" t="n">
        <v>0.210042798727458</v>
      </c>
      <c r="AB112" s="33" t="n"/>
      <c r="AC112" s="24" t="n">
        <v>0</v>
      </c>
      <c r="AD112" s="24" t="n">
        <v>0</v>
      </c>
    </row>
    <row r="113">
      <c r="A113" s="24" t="inlineStr">
        <is>
          <t>Ipswich|2</t>
        </is>
      </c>
      <c r="B113" s="24" t="inlineStr">
        <is>
          <t>E0</t>
        </is>
      </c>
      <c r="C113" s="24" t="inlineStr">
        <is>
          <t>Premier League</t>
        </is>
      </c>
      <c r="D113" s="24" t="inlineStr">
        <is>
          <t>Ipswich</t>
        </is>
      </c>
      <c r="E113" s="24" t="n">
        <v>2</v>
      </c>
      <c r="F113" s="24">
        <f>COUNTIFS(TeamGames!$D$2:$D$4073,$D113,TeamGames!$F$2:$F$4073,$E113)</f>
        <v/>
      </c>
      <c r="G113" s="24" t="n">
        <v>5</v>
      </c>
      <c r="H113" s="24" t="n">
        <v>8</v>
      </c>
      <c r="I113" s="24" t="inlineStr">
        <is>
          <t>Everton (A) · Fulham (H) · Man City (A) · Nott'm Forest (H)</t>
        </is>
      </c>
      <c r="J113" s="24" t="n">
        <v>2</v>
      </c>
      <c r="K113" s="40" t="n">
        <v>46284.625</v>
      </c>
      <c r="L113" s="40" t="n">
        <v>46318.83333333334</v>
      </c>
      <c r="M113" s="24">
        <f>SUMIFS(TeamGames!$X$2:$X$4073,TeamGames!$D$2:$D$4073,$D113,TeamGames!$F$2:$F$4073,$E113)</f>
        <v/>
      </c>
      <c r="N113" s="33">
        <f>SUMIFS(TeamGames!$S$2:$S$4073,TeamGames!$D$2:$D$4073,$D113,TeamGames!$F$2:$F$4073,$E113)</f>
        <v/>
      </c>
      <c r="O113" s="33">
        <f>SUMIFS(TeamGames!$S$2:$S$4073,TeamGames!$D$2:$D$4073,$D113,TeamGames!$F$2:$F$4073,$E113,TeamGames!$X$2:$X$4073,1)</f>
        <v/>
      </c>
      <c r="P113" s="24">
        <f>SUMIFS(TeamGames!$O$2:$O$4073,TeamGames!$D$2:$D$4073,$D113,TeamGames!$F$2:$F$4073,$E113)</f>
        <v/>
      </c>
      <c r="Q113" s="33">
        <f>SUMIFS(TeamGames!$T$2:$T$4073,TeamGames!$D$2:$D$4073,$D113,TeamGames!$F$2:$F$4073,$E113)</f>
        <v/>
      </c>
      <c r="R113" s="33">
        <f>SUMIFS(TeamGames!$U$2:$U$4073,TeamGames!$D$2:$D$4073,$D113,TeamGames!$F$2:$F$4073,$E113)</f>
        <v/>
      </c>
      <c r="S113" s="33">
        <f>SUMIFS(TeamGames!$W$2:$W$4073,TeamGames!$D$2:$D$4073,$D113,TeamGames!$F$2:$F$4073,$E113)</f>
        <v/>
      </c>
      <c r="T113" s="30">
        <f>IF(M113=0,"",P113-O113)</f>
        <v/>
      </c>
      <c r="U113" s="30">
        <f>IF(M113=0,"",S113-O113)</f>
        <v/>
      </c>
      <c r="V113" s="24">
        <f>IF(M113=0,"upcoming",IF(M113=F113,"complete","in progress"))</f>
        <v/>
      </c>
      <c r="W113" s="33">
        <f>N113/F113</f>
        <v/>
      </c>
      <c r="X113" s="41">
        <f>AVERAGEIFS(TeamGames!$K$2:$K$4073,TeamGames!$D$2:$D$4073,$D113,TeamGames!$F$2:$F$4073,$E113)</f>
        <v/>
      </c>
      <c r="Y113" s="30">
        <f>IF(M113=0,"",P113-S113)</f>
        <v/>
      </c>
      <c r="Z113" s="30" t="n">
        <v>0.34</v>
      </c>
      <c r="AA113" s="31" t="n">
        <v>0.7339769469669934</v>
      </c>
      <c r="AB113" s="33" t="n">
        <v>1.126441037550718</v>
      </c>
      <c r="AC113" s="24" t="n">
        <v>0</v>
      </c>
      <c r="AD113" s="24" t="n">
        <v>0</v>
      </c>
    </row>
    <row r="114">
      <c r="A114" s="24" t="inlineStr">
        <is>
          <t>Ipswich|3</t>
        </is>
      </c>
      <c r="B114" s="24" t="inlineStr">
        <is>
          <t>E0</t>
        </is>
      </c>
      <c r="C114" s="24" t="inlineStr">
        <is>
          <t>Premier League</t>
        </is>
      </c>
      <c r="D114" s="24" t="inlineStr">
        <is>
          <t>Ipswich</t>
        </is>
      </c>
      <c r="E114" s="24" t="n">
        <v>3</v>
      </c>
      <c r="F114" s="24">
        <f>COUNTIFS(TeamGames!$D$2:$D$4073,$D114,TeamGames!$F$2:$F$4073,$E114)</f>
        <v/>
      </c>
      <c r="G114" s="24" t="n">
        <v>9</v>
      </c>
      <c r="H114" s="24" t="n">
        <v>12</v>
      </c>
      <c r="I114" s="24" t="inlineStr">
        <is>
          <t>Hull (A) · Bournemouth (H) · Tottenham (A) · Aston Villa (H)</t>
        </is>
      </c>
      <c r="J114" s="24" t="n">
        <v>2</v>
      </c>
      <c r="K114" s="40" t="n">
        <v>46326.625</v>
      </c>
      <c r="L114" s="40" t="n">
        <v>46354.72916666666</v>
      </c>
      <c r="M114" s="24">
        <f>SUMIFS(TeamGames!$X$2:$X$4073,TeamGames!$D$2:$D$4073,$D114,TeamGames!$F$2:$F$4073,$E114)</f>
        <v/>
      </c>
      <c r="N114" s="33">
        <f>SUMIFS(TeamGames!$S$2:$S$4073,TeamGames!$D$2:$D$4073,$D114,TeamGames!$F$2:$F$4073,$E114)</f>
        <v/>
      </c>
      <c r="O114" s="33">
        <f>SUMIFS(TeamGames!$S$2:$S$4073,TeamGames!$D$2:$D$4073,$D114,TeamGames!$F$2:$F$4073,$E114,TeamGames!$X$2:$X$4073,1)</f>
        <v/>
      </c>
      <c r="P114" s="24">
        <f>SUMIFS(TeamGames!$O$2:$O$4073,TeamGames!$D$2:$D$4073,$D114,TeamGames!$F$2:$F$4073,$E114)</f>
        <v/>
      </c>
      <c r="Q114" s="33">
        <f>SUMIFS(TeamGames!$T$2:$T$4073,TeamGames!$D$2:$D$4073,$D114,TeamGames!$F$2:$F$4073,$E114)</f>
        <v/>
      </c>
      <c r="R114" s="33">
        <f>SUMIFS(TeamGames!$U$2:$U$4073,TeamGames!$D$2:$D$4073,$D114,TeamGames!$F$2:$F$4073,$E114)</f>
        <v/>
      </c>
      <c r="S114" s="33">
        <f>SUMIFS(TeamGames!$W$2:$W$4073,TeamGames!$D$2:$D$4073,$D114,TeamGames!$F$2:$F$4073,$E114)</f>
        <v/>
      </c>
      <c r="T114" s="30">
        <f>IF(M114=0,"",P114-O114)</f>
        <v/>
      </c>
      <c r="U114" s="30">
        <f>IF(M114=0,"",S114-O114)</f>
        <v/>
      </c>
      <c r="V114" s="24">
        <f>IF(M114=0,"upcoming",IF(M114=F114,"complete","in progress"))</f>
        <v/>
      </c>
      <c r="W114" s="33">
        <f>N114/F114</f>
        <v/>
      </c>
      <c r="X114" s="41">
        <f>AVERAGEIFS(TeamGames!$K$2:$K$4073,TeamGames!$D$2:$D$4073,$D114,TeamGames!$F$2:$F$4073,$E114)</f>
        <v/>
      </c>
      <c r="Y114" s="30">
        <f>IF(M114=0,"",P114-S114)</f>
        <v/>
      </c>
      <c r="Z114" s="30" t="n"/>
      <c r="AA114" s="31" t="n"/>
      <c r="AB114" s="33" t="n">
        <v>4.110232457406284</v>
      </c>
      <c r="AC114" s="24" t="n">
        <v>0</v>
      </c>
      <c r="AD114" s="24" t="n">
        <v>0</v>
      </c>
    </row>
    <row r="115">
      <c r="A115" s="24" t="inlineStr">
        <is>
          <t>Ipswich|4</t>
        </is>
      </c>
      <c r="B115" s="24" t="inlineStr">
        <is>
          <t>E0</t>
        </is>
      </c>
      <c r="C115" s="24" t="inlineStr">
        <is>
          <t>Premier League</t>
        </is>
      </c>
      <c r="D115" s="24" t="inlineStr">
        <is>
          <t>Ipswich</t>
        </is>
      </c>
      <c r="E115" s="24" t="n">
        <v>4</v>
      </c>
      <c r="F115" s="24">
        <f>COUNTIFS(TeamGames!$D$2:$D$4073,$D115,TeamGames!$F$2:$F$4073,$E115)</f>
        <v/>
      </c>
      <c r="G115" s="24" t="n">
        <v>13</v>
      </c>
      <c r="H115" s="24" t="n">
        <v>16</v>
      </c>
      <c r="I115" s="24" t="inlineStr">
        <is>
          <t>Coventry (A) · Leeds (A) · Newcastle (H) · Brighton (A)</t>
        </is>
      </c>
      <c r="J115" s="24" t="n">
        <v>1</v>
      </c>
      <c r="K115" s="40" t="n">
        <v>46358.83333333334</v>
      </c>
      <c r="L115" s="40" t="n">
        <v>46375.625</v>
      </c>
      <c r="M115" s="24">
        <f>SUMIFS(TeamGames!$X$2:$X$4073,TeamGames!$D$2:$D$4073,$D115,TeamGames!$F$2:$F$4073,$E115)</f>
        <v/>
      </c>
      <c r="N115" s="33">
        <f>SUMIFS(TeamGames!$S$2:$S$4073,TeamGames!$D$2:$D$4073,$D115,TeamGames!$F$2:$F$4073,$E115)</f>
        <v/>
      </c>
      <c r="O115" s="33">
        <f>SUMIFS(TeamGames!$S$2:$S$4073,TeamGames!$D$2:$D$4073,$D115,TeamGames!$F$2:$F$4073,$E115,TeamGames!$X$2:$X$4073,1)</f>
        <v/>
      </c>
      <c r="P115" s="24">
        <f>SUMIFS(TeamGames!$O$2:$O$4073,TeamGames!$D$2:$D$4073,$D115,TeamGames!$F$2:$F$4073,$E115)</f>
        <v/>
      </c>
      <c r="Q115" s="33">
        <f>SUMIFS(TeamGames!$T$2:$T$4073,TeamGames!$D$2:$D$4073,$D115,TeamGames!$F$2:$F$4073,$E115)</f>
        <v/>
      </c>
      <c r="R115" s="33">
        <f>SUMIFS(TeamGames!$U$2:$U$4073,TeamGames!$D$2:$D$4073,$D115,TeamGames!$F$2:$F$4073,$E115)</f>
        <v/>
      </c>
      <c r="S115" s="33">
        <f>SUMIFS(TeamGames!$W$2:$W$4073,TeamGames!$D$2:$D$4073,$D115,TeamGames!$F$2:$F$4073,$E115)</f>
        <v/>
      </c>
      <c r="T115" s="30">
        <f>IF(M115=0,"",P115-O115)</f>
        <v/>
      </c>
      <c r="U115" s="30">
        <f>IF(M115=0,"",S115-O115)</f>
        <v/>
      </c>
      <c r="V115" s="24">
        <f>IF(M115=0,"upcoming",IF(M115=F115,"complete","in progress"))</f>
        <v/>
      </c>
      <c r="W115" s="33">
        <f>N115/F115</f>
        <v/>
      </c>
      <c r="X115" s="41">
        <f>AVERAGEIFS(TeamGames!$K$2:$K$4073,TeamGames!$D$2:$D$4073,$D115,TeamGames!$F$2:$F$4073,$E115)</f>
        <v/>
      </c>
      <c r="Y115" s="30">
        <f>IF(M115=0,"",P115-S115)</f>
        <v/>
      </c>
      <c r="Z115" s="30" t="n"/>
      <c r="AA115" s="31" t="n"/>
      <c r="AB115" s="33" t="n">
        <v>3.888215757161173</v>
      </c>
      <c r="AC115" s="24" t="n">
        <v>0</v>
      </c>
      <c r="AD115" s="24" t="n">
        <v>0</v>
      </c>
    </row>
    <row r="116">
      <c r="A116" s="24" t="inlineStr">
        <is>
          <t>Ipswich|5</t>
        </is>
      </c>
      <c r="B116" s="24" t="inlineStr">
        <is>
          <t>E0</t>
        </is>
      </c>
      <c r="C116" s="24" t="inlineStr">
        <is>
          <t>Premier League</t>
        </is>
      </c>
      <c r="D116" s="24" t="inlineStr">
        <is>
          <t>Ipswich</t>
        </is>
      </c>
      <c r="E116" s="24" t="n">
        <v>5</v>
      </c>
      <c r="F116" s="24">
        <f>COUNTIFS(TeamGames!$D$2:$D$4073,$D116,TeamGames!$F$2:$F$4073,$E116)</f>
        <v/>
      </c>
      <c r="G116" s="24" t="n">
        <v>17</v>
      </c>
      <c r="H116" s="24" t="n">
        <v>20</v>
      </c>
      <c r="I116" s="24" t="inlineStr">
        <is>
          <t>Brentford (H) · Chelsea (H) · Arsenal (A) · Coventry (H)</t>
        </is>
      </c>
      <c r="J116" s="24" t="n">
        <v>3</v>
      </c>
      <c r="K116" s="40" t="n">
        <v>46382.625</v>
      </c>
      <c r="L116" s="40" t="n">
        <v>46393.8125</v>
      </c>
      <c r="M116" s="24">
        <f>SUMIFS(TeamGames!$X$2:$X$4073,TeamGames!$D$2:$D$4073,$D116,TeamGames!$F$2:$F$4073,$E116)</f>
        <v/>
      </c>
      <c r="N116" s="33">
        <f>SUMIFS(TeamGames!$S$2:$S$4073,TeamGames!$D$2:$D$4073,$D116,TeamGames!$F$2:$F$4073,$E116)</f>
        <v/>
      </c>
      <c r="O116" s="33">
        <f>SUMIFS(TeamGames!$S$2:$S$4073,TeamGames!$D$2:$D$4073,$D116,TeamGames!$F$2:$F$4073,$E116,TeamGames!$X$2:$X$4073,1)</f>
        <v/>
      </c>
      <c r="P116" s="24">
        <f>SUMIFS(TeamGames!$O$2:$O$4073,TeamGames!$D$2:$D$4073,$D116,TeamGames!$F$2:$F$4073,$E116)</f>
        <v/>
      </c>
      <c r="Q116" s="33">
        <f>SUMIFS(TeamGames!$T$2:$T$4073,TeamGames!$D$2:$D$4073,$D116,TeamGames!$F$2:$F$4073,$E116)</f>
        <v/>
      </c>
      <c r="R116" s="33">
        <f>SUMIFS(TeamGames!$U$2:$U$4073,TeamGames!$D$2:$D$4073,$D116,TeamGames!$F$2:$F$4073,$E116)</f>
        <v/>
      </c>
      <c r="S116" s="33">
        <f>SUMIFS(TeamGames!$W$2:$W$4073,TeamGames!$D$2:$D$4073,$D116,TeamGames!$F$2:$F$4073,$E116)</f>
        <v/>
      </c>
      <c r="T116" s="30">
        <f>IF(M116=0,"",P116-O116)</f>
        <v/>
      </c>
      <c r="U116" s="30">
        <f>IF(M116=0,"",S116-O116)</f>
        <v/>
      </c>
      <c r="V116" s="24">
        <f>IF(M116=0,"upcoming",IF(M116=F116,"complete","in progress"))</f>
        <v/>
      </c>
      <c r="W116" s="33">
        <f>N116/F116</f>
        <v/>
      </c>
      <c r="X116" s="41">
        <f>AVERAGEIFS(TeamGames!$K$2:$K$4073,TeamGames!$D$2:$D$4073,$D116,TeamGames!$F$2:$F$4073,$E116)</f>
        <v/>
      </c>
      <c r="Y116" s="30">
        <f>IF(M116=0,"",P116-S116)</f>
        <v/>
      </c>
      <c r="Z116" s="30" t="n"/>
      <c r="AA116" s="31" t="n"/>
      <c r="AB116" s="33" t="n">
        <v>3.671338592713524</v>
      </c>
      <c r="AC116" s="24" t="n">
        <v>0</v>
      </c>
      <c r="AD116" s="24" t="n">
        <v>0</v>
      </c>
    </row>
    <row r="117">
      <c r="A117" s="24" t="inlineStr">
        <is>
          <t>Ipswich|6</t>
        </is>
      </c>
      <c r="B117" s="24" t="inlineStr">
        <is>
          <t>E0</t>
        </is>
      </c>
      <c r="C117" s="24" t="inlineStr">
        <is>
          <t>Premier League</t>
        </is>
      </c>
      <c r="D117" s="24" t="inlineStr">
        <is>
          <t>Ipswich</t>
        </is>
      </c>
      <c r="E117" s="24" t="n">
        <v>6</v>
      </c>
      <c r="F117" s="24">
        <f>COUNTIFS(TeamGames!$D$2:$D$4073,$D117,TeamGames!$F$2:$F$4073,$E117)</f>
        <v/>
      </c>
      <c r="G117" s="24" t="n">
        <v>21</v>
      </c>
      <c r="H117" s="24" t="n">
        <v>24</v>
      </c>
      <c r="I117" s="24" t="inlineStr">
        <is>
          <t>Bournemouth (A) · Hull (H) · Aston Villa (A) · Tottenham (H)</t>
        </is>
      </c>
      <c r="J117" s="24" t="n">
        <v>2</v>
      </c>
      <c r="K117" s="40" t="n">
        <v>46403.625</v>
      </c>
      <c r="L117" s="40" t="n">
        <v>46424.625</v>
      </c>
      <c r="M117" s="24">
        <f>SUMIFS(TeamGames!$X$2:$X$4073,TeamGames!$D$2:$D$4073,$D117,TeamGames!$F$2:$F$4073,$E117)</f>
        <v/>
      </c>
      <c r="N117" s="33">
        <f>SUMIFS(TeamGames!$S$2:$S$4073,TeamGames!$D$2:$D$4073,$D117,TeamGames!$F$2:$F$4073,$E117)</f>
        <v/>
      </c>
      <c r="O117" s="33">
        <f>SUMIFS(TeamGames!$S$2:$S$4073,TeamGames!$D$2:$D$4073,$D117,TeamGames!$F$2:$F$4073,$E117,TeamGames!$X$2:$X$4073,1)</f>
        <v/>
      </c>
      <c r="P117" s="24">
        <f>SUMIFS(TeamGames!$O$2:$O$4073,TeamGames!$D$2:$D$4073,$D117,TeamGames!$F$2:$F$4073,$E117)</f>
        <v/>
      </c>
      <c r="Q117" s="33">
        <f>SUMIFS(TeamGames!$T$2:$T$4073,TeamGames!$D$2:$D$4073,$D117,TeamGames!$F$2:$F$4073,$E117)</f>
        <v/>
      </c>
      <c r="R117" s="33">
        <f>SUMIFS(TeamGames!$U$2:$U$4073,TeamGames!$D$2:$D$4073,$D117,TeamGames!$F$2:$F$4073,$E117)</f>
        <v/>
      </c>
      <c r="S117" s="33">
        <f>SUMIFS(TeamGames!$W$2:$W$4073,TeamGames!$D$2:$D$4073,$D117,TeamGames!$F$2:$F$4073,$E117)</f>
        <v/>
      </c>
      <c r="T117" s="30">
        <f>IF(M117=0,"",P117-O117)</f>
        <v/>
      </c>
      <c r="U117" s="30">
        <f>IF(M117=0,"",S117-O117)</f>
        <v/>
      </c>
      <c r="V117" s="24">
        <f>IF(M117=0,"upcoming",IF(M117=F117,"complete","in progress"))</f>
        <v/>
      </c>
      <c r="W117" s="33">
        <f>N117/F117</f>
        <v/>
      </c>
      <c r="X117" s="41">
        <f>AVERAGEIFS(TeamGames!$K$2:$K$4073,TeamGames!$D$2:$D$4073,$D117,TeamGames!$F$2:$F$4073,$E117)</f>
        <v/>
      </c>
      <c r="Y117" s="30">
        <f>IF(M117=0,"",P117-S117)</f>
        <v/>
      </c>
      <c r="Z117" s="30" t="n"/>
      <c r="AA117" s="31" t="n"/>
      <c r="AB117" s="33" t="n">
        <v>4.134358026116333</v>
      </c>
      <c r="AC117" s="24" t="n">
        <v>0</v>
      </c>
      <c r="AD117" s="24" t="n">
        <v>0</v>
      </c>
    </row>
    <row r="118">
      <c r="A118" s="24" t="inlineStr">
        <is>
          <t>Ipswich|7</t>
        </is>
      </c>
      <c r="B118" s="24" t="inlineStr">
        <is>
          <t>E0</t>
        </is>
      </c>
      <c r="C118" s="24" t="inlineStr">
        <is>
          <t>Premier League</t>
        </is>
      </c>
      <c r="D118" s="24" t="inlineStr">
        <is>
          <t>Ipswich</t>
        </is>
      </c>
      <c r="E118" s="24" t="n">
        <v>7</v>
      </c>
      <c r="F118" s="24">
        <f>COUNTIFS(TeamGames!$D$2:$D$4073,$D118,TeamGames!$F$2:$F$4073,$E118)</f>
        <v/>
      </c>
      <c r="G118" s="24" t="n">
        <v>25</v>
      </c>
      <c r="H118" s="24" t="n">
        <v>28</v>
      </c>
      <c r="I118" s="24" t="inlineStr">
        <is>
          <t>Arsenal (H) · Chelsea (A) · Brighton (H) · Brentford (A)</t>
        </is>
      </c>
      <c r="J118" s="24" t="n">
        <v>2</v>
      </c>
      <c r="K118" s="40" t="n">
        <v>46428.83333333334</v>
      </c>
      <c r="L118" s="40" t="n">
        <v>46449.83333333334</v>
      </c>
      <c r="M118" s="24">
        <f>SUMIFS(TeamGames!$X$2:$X$4073,TeamGames!$D$2:$D$4073,$D118,TeamGames!$F$2:$F$4073,$E118)</f>
        <v/>
      </c>
      <c r="N118" s="33">
        <f>SUMIFS(TeamGames!$S$2:$S$4073,TeamGames!$D$2:$D$4073,$D118,TeamGames!$F$2:$F$4073,$E118)</f>
        <v/>
      </c>
      <c r="O118" s="33">
        <f>SUMIFS(TeamGames!$S$2:$S$4073,TeamGames!$D$2:$D$4073,$D118,TeamGames!$F$2:$F$4073,$E118,TeamGames!$X$2:$X$4073,1)</f>
        <v/>
      </c>
      <c r="P118" s="24">
        <f>SUMIFS(TeamGames!$O$2:$O$4073,TeamGames!$D$2:$D$4073,$D118,TeamGames!$F$2:$F$4073,$E118)</f>
        <v/>
      </c>
      <c r="Q118" s="33">
        <f>SUMIFS(TeamGames!$T$2:$T$4073,TeamGames!$D$2:$D$4073,$D118,TeamGames!$F$2:$F$4073,$E118)</f>
        <v/>
      </c>
      <c r="R118" s="33">
        <f>SUMIFS(TeamGames!$U$2:$U$4073,TeamGames!$D$2:$D$4073,$D118,TeamGames!$F$2:$F$4073,$E118)</f>
        <v/>
      </c>
      <c r="S118" s="33">
        <f>SUMIFS(TeamGames!$W$2:$W$4073,TeamGames!$D$2:$D$4073,$D118,TeamGames!$F$2:$F$4073,$E118)</f>
        <v/>
      </c>
      <c r="T118" s="30">
        <f>IF(M118=0,"",P118-O118)</f>
        <v/>
      </c>
      <c r="U118" s="30">
        <f>IF(M118=0,"",S118-O118)</f>
        <v/>
      </c>
      <c r="V118" s="24">
        <f>IF(M118=0,"upcoming",IF(M118=F118,"complete","in progress"))</f>
        <v/>
      </c>
      <c r="W118" s="33">
        <f>N118/F118</f>
        <v/>
      </c>
      <c r="X118" s="41">
        <f>AVERAGEIFS(TeamGames!$K$2:$K$4073,TeamGames!$D$2:$D$4073,$D118,TeamGames!$F$2:$F$4073,$E118)</f>
        <v/>
      </c>
      <c r="Y118" s="30">
        <f>IF(M118=0,"",P118-S118)</f>
        <v/>
      </c>
      <c r="Z118" s="30" t="n"/>
      <c r="AA118" s="31" t="n"/>
      <c r="AB118" s="33" t="n">
        <v>2.792239311235809</v>
      </c>
      <c r="AC118" s="24" t="n">
        <v>0</v>
      </c>
      <c r="AD118" s="24" t="n">
        <v>0</v>
      </c>
    </row>
    <row r="119">
      <c r="A119" s="24" t="inlineStr">
        <is>
          <t>Ipswich|8</t>
        </is>
      </c>
      <c r="B119" s="24" t="inlineStr">
        <is>
          <t>E0</t>
        </is>
      </c>
      <c r="C119" s="24" t="inlineStr">
        <is>
          <t>Premier League</t>
        </is>
      </c>
      <c r="D119" s="24" t="inlineStr">
        <is>
          <t>Ipswich</t>
        </is>
      </c>
      <c r="E119" s="24" t="n">
        <v>8</v>
      </c>
      <c r="F119" s="24">
        <f>COUNTIFS(TeamGames!$D$2:$D$4073,$D119,TeamGames!$F$2:$F$4073,$E119)</f>
        <v/>
      </c>
      <c r="G119" s="24" t="n">
        <v>29</v>
      </c>
      <c r="H119" s="24" t="n">
        <v>32</v>
      </c>
      <c r="I119" s="24" t="inlineStr">
        <is>
          <t>Liverpool (A) · Crystal Palace (H) · Sunderland (A) · Man Utd (H)</t>
        </is>
      </c>
      <c r="J119" s="24" t="n">
        <v>2</v>
      </c>
      <c r="K119" s="40" t="n">
        <v>46459.625</v>
      </c>
      <c r="L119" s="40" t="n">
        <v>46494.625</v>
      </c>
      <c r="M119" s="24">
        <f>SUMIFS(TeamGames!$X$2:$X$4073,TeamGames!$D$2:$D$4073,$D119,TeamGames!$F$2:$F$4073,$E119)</f>
        <v/>
      </c>
      <c r="N119" s="33">
        <f>SUMIFS(TeamGames!$S$2:$S$4073,TeamGames!$D$2:$D$4073,$D119,TeamGames!$F$2:$F$4073,$E119)</f>
        <v/>
      </c>
      <c r="O119" s="33">
        <f>SUMIFS(TeamGames!$S$2:$S$4073,TeamGames!$D$2:$D$4073,$D119,TeamGames!$F$2:$F$4073,$E119,TeamGames!$X$2:$X$4073,1)</f>
        <v/>
      </c>
      <c r="P119" s="24">
        <f>SUMIFS(TeamGames!$O$2:$O$4073,TeamGames!$D$2:$D$4073,$D119,TeamGames!$F$2:$F$4073,$E119)</f>
        <v/>
      </c>
      <c r="Q119" s="33">
        <f>SUMIFS(TeamGames!$T$2:$T$4073,TeamGames!$D$2:$D$4073,$D119,TeamGames!$F$2:$F$4073,$E119)</f>
        <v/>
      </c>
      <c r="R119" s="33">
        <f>SUMIFS(TeamGames!$U$2:$U$4073,TeamGames!$D$2:$D$4073,$D119,TeamGames!$F$2:$F$4073,$E119)</f>
        <v/>
      </c>
      <c r="S119" s="33">
        <f>SUMIFS(TeamGames!$W$2:$W$4073,TeamGames!$D$2:$D$4073,$D119,TeamGames!$F$2:$F$4073,$E119)</f>
        <v/>
      </c>
      <c r="T119" s="30">
        <f>IF(M119=0,"",P119-O119)</f>
        <v/>
      </c>
      <c r="U119" s="30">
        <f>IF(M119=0,"",S119-O119)</f>
        <v/>
      </c>
      <c r="V119" s="24">
        <f>IF(M119=0,"upcoming",IF(M119=F119,"complete","in progress"))</f>
        <v/>
      </c>
      <c r="W119" s="33">
        <f>N119/F119</f>
        <v/>
      </c>
      <c r="X119" s="41">
        <f>AVERAGEIFS(TeamGames!$K$2:$K$4073,TeamGames!$D$2:$D$4073,$D119,TeamGames!$F$2:$F$4073,$E119)</f>
        <v/>
      </c>
      <c r="Y119" s="30">
        <f>IF(M119=0,"",P119-S119)</f>
        <v/>
      </c>
      <c r="Z119" s="30" t="n"/>
      <c r="AA119" s="31" t="n"/>
      <c r="AB119" s="33" t="n">
        <v>3.374042427014429</v>
      </c>
      <c r="AC119" s="24" t="n">
        <v>0</v>
      </c>
      <c r="AD119" s="24" t="n">
        <v>0</v>
      </c>
    </row>
    <row r="120">
      <c r="A120" s="24" t="inlineStr">
        <is>
          <t>Ipswich|9</t>
        </is>
      </c>
      <c r="B120" s="24" t="inlineStr">
        <is>
          <t>E0</t>
        </is>
      </c>
      <c r="C120" s="24" t="inlineStr">
        <is>
          <t>Premier League</t>
        </is>
      </c>
      <c r="D120" s="24" t="inlineStr">
        <is>
          <t>Ipswich</t>
        </is>
      </c>
      <c r="E120" s="24" t="n">
        <v>9</v>
      </c>
      <c r="F120" s="24">
        <f>COUNTIFS(TeamGames!$D$2:$D$4073,$D120,TeamGames!$F$2:$F$4073,$E120)</f>
        <v/>
      </c>
      <c r="G120" s="24" t="n">
        <v>33</v>
      </c>
      <c r="H120" s="24" t="n">
        <v>36</v>
      </c>
      <c r="I120" s="24" t="inlineStr">
        <is>
          <t>Newcastle (A) · Leeds (H) · Fulham (A) · Man City (H)</t>
        </is>
      </c>
      <c r="J120" s="24" t="n">
        <v>2</v>
      </c>
      <c r="K120" s="40" t="n">
        <v>46501.625</v>
      </c>
      <c r="L120" s="40" t="n">
        <v>46522.625</v>
      </c>
      <c r="M120" s="24">
        <f>SUMIFS(TeamGames!$X$2:$X$4073,TeamGames!$D$2:$D$4073,$D120,TeamGames!$F$2:$F$4073,$E120)</f>
        <v/>
      </c>
      <c r="N120" s="33">
        <f>SUMIFS(TeamGames!$S$2:$S$4073,TeamGames!$D$2:$D$4073,$D120,TeamGames!$F$2:$F$4073,$E120)</f>
        <v/>
      </c>
      <c r="O120" s="33">
        <f>SUMIFS(TeamGames!$S$2:$S$4073,TeamGames!$D$2:$D$4073,$D120,TeamGames!$F$2:$F$4073,$E120,TeamGames!$X$2:$X$4073,1)</f>
        <v/>
      </c>
      <c r="P120" s="24">
        <f>SUMIFS(TeamGames!$O$2:$O$4073,TeamGames!$D$2:$D$4073,$D120,TeamGames!$F$2:$F$4073,$E120)</f>
        <v/>
      </c>
      <c r="Q120" s="33">
        <f>SUMIFS(TeamGames!$T$2:$T$4073,TeamGames!$D$2:$D$4073,$D120,TeamGames!$F$2:$F$4073,$E120)</f>
        <v/>
      </c>
      <c r="R120" s="33">
        <f>SUMIFS(TeamGames!$U$2:$U$4073,TeamGames!$D$2:$D$4073,$D120,TeamGames!$F$2:$F$4073,$E120)</f>
        <v/>
      </c>
      <c r="S120" s="33">
        <f>SUMIFS(TeamGames!$W$2:$W$4073,TeamGames!$D$2:$D$4073,$D120,TeamGames!$F$2:$F$4073,$E120)</f>
        <v/>
      </c>
      <c r="T120" s="30">
        <f>IF(M120=0,"",P120-O120)</f>
        <v/>
      </c>
      <c r="U120" s="30">
        <f>IF(M120=0,"",S120-O120)</f>
        <v/>
      </c>
      <c r="V120" s="24">
        <f>IF(M120=0,"upcoming",IF(M120=F120,"complete","in progress"))</f>
        <v/>
      </c>
      <c r="W120" s="33">
        <f>N120/F120</f>
        <v/>
      </c>
      <c r="X120" s="41">
        <f>AVERAGEIFS(TeamGames!$K$2:$K$4073,TeamGames!$D$2:$D$4073,$D120,TeamGames!$F$2:$F$4073,$E120)</f>
        <v/>
      </c>
      <c r="Y120" s="30">
        <f>IF(M120=0,"",P120-S120)</f>
        <v/>
      </c>
      <c r="Z120" s="30" t="n"/>
      <c r="AA120" s="31" t="n"/>
      <c r="AB120" s="33" t="n">
        <v>3.475869770762605</v>
      </c>
      <c r="AC120" s="24" t="n">
        <v>0</v>
      </c>
      <c r="AD120" s="24" t="n">
        <v>0</v>
      </c>
    </row>
    <row r="121">
      <c r="A121" s="24" t="inlineStr">
        <is>
          <t>Ipswich|10</t>
        </is>
      </c>
      <c r="B121" s="24" t="inlineStr">
        <is>
          <t>E0</t>
        </is>
      </c>
      <c r="C121" s="24" t="inlineStr">
        <is>
          <t>Premier League</t>
        </is>
      </c>
      <c r="D121" s="24" t="inlineStr">
        <is>
          <t>Ipswich</t>
        </is>
      </c>
      <c r="E121" s="24" t="n">
        <v>10</v>
      </c>
      <c r="F121" s="24">
        <f>COUNTIFS(TeamGames!$D$2:$D$4073,$D121,TeamGames!$F$2:$F$4073,$E121)</f>
        <v/>
      </c>
      <c r="G121" s="24" t="n">
        <v>37</v>
      </c>
      <c r="H121" s="24" t="n">
        <v>38</v>
      </c>
      <c r="I121" s="24" t="inlineStr">
        <is>
          <t>Nott'm Forest (A) · Everton (H)</t>
        </is>
      </c>
      <c r="J121" s="24" t="n">
        <v>1</v>
      </c>
      <c r="K121" s="40" t="n">
        <v>46530.625</v>
      </c>
      <c r="L121" s="40" t="n">
        <v>46537.66666666666</v>
      </c>
      <c r="M121" s="24">
        <f>SUMIFS(TeamGames!$X$2:$X$4073,TeamGames!$D$2:$D$4073,$D121,TeamGames!$F$2:$F$4073,$E121)</f>
        <v/>
      </c>
      <c r="N121" s="33">
        <f>SUMIFS(TeamGames!$S$2:$S$4073,TeamGames!$D$2:$D$4073,$D121,TeamGames!$F$2:$F$4073,$E121)</f>
        <v/>
      </c>
      <c r="O121" s="33">
        <f>SUMIFS(TeamGames!$S$2:$S$4073,TeamGames!$D$2:$D$4073,$D121,TeamGames!$F$2:$F$4073,$E121,TeamGames!$X$2:$X$4073,1)</f>
        <v/>
      </c>
      <c r="P121" s="24">
        <f>SUMIFS(TeamGames!$O$2:$O$4073,TeamGames!$D$2:$D$4073,$D121,TeamGames!$F$2:$F$4073,$E121)</f>
        <v/>
      </c>
      <c r="Q121" s="33">
        <f>SUMIFS(TeamGames!$T$2:$T$4073,TeamGames!$D$2:$D$4073,$D121,TeamGames!$F$2:$F$4073,$E121)</f>
        <v/>
      </c>
      <c r="R121" s="33">
        <f>SUMIFS(TeamGames!$U$2:$U$4073,TeamGames!$D$2:$D$4073,$D121,TeamGames!$F$2:$F$4073,$E121)</f>
        <v/>
      </c>
      <c r="S121" s="33">
        <f>SUMIFS(TeamGames!$W$2:$W$4073,TeamGames!$D$2:$D$4073,$D121,TeamGames!$F$2:$F$4073,$E121)</f>
        <v/>
      </c>
      <c r="T121" s="30">
        <f>IF(M121=0,"",P121-O121)</f>
        <v/>
      </c>
      <c r="U121" s="30">
        <f>IF(M121=0,"",S121-O121)</f>
        <v/>
      </c>
      <c r="V121" s="24">
        <f>IF(M121=0,"upcoming",IF(M121=F121,"complete","in progress"))</f>
        <v/>
      </c>
      <c r="W121" s="33">
        <f>N121/F121</f>
        <v/>
      </c>
      <c r="X121" s="41">
        <f>AVERAGEIFS(TeamGames!$K$2:$K$4073,TeamGames!$D$2:$D$4073,$D121,TeamGames!$F$2:$F$4073,$E121)</f>
        <v/>
      </c>
      <c r="Y121" s="30">
        <f>IF(M121=0,"",P121-S121)</f>
        <v/>
      </c>
      <c r="Z121" s="30" t="n"/>
      <c r="AA121" s="31" t="n"/>
      <c r="AB121" s="33" t="n">
        <v>1.960273219456238</v>
      </c>
      <c r="AC121" s="24" t="n">
        <v>0</v>
      </c>
      <c r="AD121" s="24" t="n">
        <v>0</v>
      </c>
    </row>
    <row r="122">
      <c r="A122" s="24" t="inlineStr">
        <is>
          <t>Leeds|1</t>
        </is>
      </c>
      <c r="B122" s="24" t="inlineStr">
        <is>
          <t>E0</t>
        </is>
      </c>
      <c r="C122" s="24" t="inlineStr">
        <is>
          <t>Premier League</t>
        </is>
      </c>
      <c r="D122" s="24" t="inlineStr">
        <is>
          <t>Leeds</t>
        </is>
      </c>
      <c r="E122" s="24" t="n">
        <v>1</v>
      </c>
      <c r="F122" s="24">
        <f>COUNTIFS(TeamGames!$D$2:$D$4073,$D122,TeamGames!$F$2:$F$4073,$E122)</f>
        <v/>
      </c>
      <c r="G122" s="24" t="n">
        <v>1</v>
      </c>
      <c r="H122" s="24" t="n">
        <v>4</v>
      </c>
      <c r="I122" s="24" t="inlineStr">
        <is>
          <t>Nott'm Forest (A) · Brentford (H) · Brighton (A) · Newcastle (H)</t>
        </is>
      </c>
      <c r="J122" s="24" t="n">
        <v>2</v>
      </c>
      <c r="K122" s="40" t="n">
        <v>46256.625</v>
      </c>
      <c r="L122" s="40" t="n">
        <v>46279.83333333334</v>
      </c>
      <c r="M122" s="24">
        <f>SUMIFS(TeamGames!$X$2:$X$4073,TeamGames!$D$2:$D$4073,$D122,TeamGames!$F$2:$F$4073,$E122)</f>
        <v/>
      </c>
      <c r="N122" s="33">
        <f>SUMIFS(TeamGames!$S$2:$S$4073,TeamGames!$D$2:$D$4073,$D122,TeamGames!$F$2:$F$4073,$E122)</f>
        <v/>
      </c>
      <c r="O122" s="33">
        <f>SUMIFS(TeamGames!$S$2:$S$4073,TeamGames!$D$2:$D$4073,$D122,TeamGames!$F$2:$F$4073,$E122,TeamGames!$X$2:$X$4073,1)</f>
        <v/>
      </c>
      <c r="P122" s="24">
        <f>SUMIFS(TeamGames!$O$2:$O$4073,TeamGames!$D$2:$D$4073,$D122,TeamGames!$F$2:$F$4073,$E122)</f>
        <v/>
      </c>
      <c r="Q122" s="33">
        <f>SUMIFS(TeamGames!$T$2:$T$4073,TeamGames!$D$2:$D$4073,$D122,TeamGames!$F$2:$F$4073,$E122)</f>
        <v/>
      </c>
      <c r="R122" s="33">
        <f>SUMIFS(TeamGames!$U$2:$U$4073,TeamGames!$D$2:$D$4073,$D122,TeamGames!$F$2:$F$4073,$E122)</f>
        <v/>
      </c>
      <c r="S122" s="33">
        <f>SUMIFS(TeamGames!$W$2:$W$4073,TeamGames!$D$2:$D$4073,$D122,TeamGames!$F$2:$F$4073,$E122)</f>
        <v/>
      </c>
      <c r="T122" s="30">
        <f>IF(M122=0,"",P122-O122)</f>
        <v/>
      </c>
      <c r="U122" s="30">
        <f>IF(M122=0,"",S122-O122)</f>
        <v/>
      </c>
      <c r="V122" s="24">
        <f>IF(M122=0,"upcoming",IF(M122=F122,"complete","in progress"))</f>
        <v/>
      </c>
      <c r="W122" s="33">
        <f>N122/F122</f>
        <v/>
      </c>
      <c r="X122" s="41">
        <f>AVERAGEIFS(TeamGames!$K$2:$K$4073,TeamGames!$D$2:$D$4073,$D122,TeamGames!$F$2:$F$4073,$E122)</f>
        <v/>
      </c>
      <c r="Y122" s="30">
        <f>IF(M122=0,"",P122-S122)</f>
        <v/>
      </c>
      <c r="Z122" s="30" t="n">
        <v>1.18</v>
      </c>
      <c r="AA122" s="31" t="n">
        <v>0.2384967044508124</v>
      </c>
      <c r="AB122" s="33" t="n"/>
      <c r="AC122" s="24" t="n">
        <v>0</v>
      </c>
      <c r="AD122" s="24" t="n">
        <v>0</v>
      </c>
    </row>
    <row r="123">
      <c r="A123" s="24" t="inlineStr">
        <is>
          <t>Leeds|2</t>
        </is>
      </c>
      <c r="B123" s="24" t="inlineStr">
        <is>
          <t>E0</t>
        </is>
      </c>
      <c r="C123" s="24" t="inlineStr">
        <is>
          <t>Premier League</t>
        </is>
      </c>
      <c r="D123" s="24" t="inlineStr">
        <is>
          <t>Leeds</t>
        </is>
      </c>
      <c r="E123" s="24" t="n">
        <v>2</v>
      </c>
      <c r="F123" s="24">
        <f>COUNTIFS(TeamGames!$D$2:$D$4073,$D123,TeamGames!$F$2:$F$4073,$E123)</f>
        <v/>
      </c>
      <c r="G123" s="24" t="n">
        <v>5</v>
      </c>
      <c r="H123" s="24" t="n">
        <v>8</v>
      </c>
      <c r="I123" s="24" t="inlineStr">
        <is>
          <t>Crystal Palace (H) · Arsenal (A) · Man Utd (H) · Sunderland (A)</t>
        </is>
      </c>
      <c r="J123" s="24" t="n">
        <v>2</v>
      </c>
      <c r="K123" s="40" t="n">
        <v>46285.58333333334</v>
      </c>
      <c r="L123" s="40" t="n">
        <v>46320.6875</v>
      </c>
      <c r="M123" s="24">
        <f>SUMIFS(TeamGames!$X$2:$X$4073,TeamGames!$D$2:$D$4073,$D123,TeamGames!$F$2:$F$4073,$E123)</f>
        <v/>
      </c>
      <c r="N123" s="33">
        <f>SUMIFS(TeamGames!$S$2:$S$4073,TeamGames!$D$2:$D$4073,$D123,TeamGames!$F$2:$F$4073,$E123)</f>
        <v/>
      </c>
      <c r="O123" s="33">
        <f>SUMIFS(TeamGames!$S$2:$S$4073,TeamGames!$D$2:$D$4073,$D123,TeamGames!$F$2:$F$4073,$E123,TeamGames!$X$2:$X$4073,1)</f>
        <v/>
      </c>
      <c r="P123" s="24">
        <f>SUMIFS(TeamGames!$O$2:$O$4073,TeamGames!$D$2:$D$4073,$D123,TeamGames!$F$2:$F$4073,$E123)</f>
        <v/>
      </c>
      <c r="Q123" s="33">
        <f>SUMIFS(TeamGames!$T$2:$T$4073,TeamGames!$D$2:$D$4073,$D123,TeamGames!$F$2:$F$4073,$E123)</f>
        <v/>
      </c>
      <c r="R123" s="33">
        <f>SUMIFS(TeamGames!$U$2:$U$4073,TeamGames!$D$2:$D$4073,$D123,TeamGames!$F$2:$F$4073,$E123)</f>
        <v/>
      </c>
      <c r="S123" s="33">
        <f>SUMIFS(TeamGames!$W$2:$W$4073,TeamGames!$D$2:$D$4073,$D123,TeamGames!$F$2:$F$4073,$E123)</f>
        <v/>
      </c>
      <c r="T123" s="30">
        <f>IF(M123=0,"",P123-O123)</f>
        <v/>
      </c>
      <c r="U123" s="30">
        <f>IF(M123=0,"",S123-O123)</f>
        <v/>
      </c>
      <c r="V123" s="24">
        <f>IF(M123=0,"upcoming",IF(M123=F123,"complete","in progress"))</f>
        <v/>
      </c>
      <c r="W123" s="33">
        <f>N123/F123</f>
        <v/>
      </c>
      <c r="X123" s="41">
        <f>AVERAGEIFS(TeamGames!$K$2:$K$4073,TeamGames!$D$2:$D$4073,$D123,TeamGames!$F$2:$F$4073,$E123)</f>
        <v/>
      </c>
      <c r="Y123" s="30">
        <f>IF(M123=0,"",P123-S123)</f>
        <v/>
      </c>
      <c r="Z123" s="30" t="n">
        <v>-0.49</v>
      </c>
      <c r="AA123" s="31" t="n">
        <v>0.6261140070792723</v>
      </c>
      <c r="AB123" s="33" t="n">
        <v>1.29629052043483</v>
      </c>
      <c r="AC123" s="24" t="n">
        <v>0</v>
      </c>
      <c r="AD123" s="24" t="n">
        <v>0</v>
      </c>
    </row>
    <row r="124">
      <c r="A124" s="24" t="inlineStr">
        <is>
          <t>Leeds|3</t>
        </is>
      </c>
      <c r="B124" s="24" t="inlineStr">
        <is>
          <t>E0</t>
        </is>
      </c>
      <c r="C124" s="24" t="inlineStr">
        <is>
          <t>Premier League</t>
        </is>
      </c>
      <c r="D124" s="24" t="inlineStr">
        <is>
          <t>Leeds</t>
        </is>
      </c>
      <c r="E124" s="24" t="n">
        <v>3</v>
      </c>
      <c r="F124" s="24">
        <f>COUNTIFS(TeamGames!$D$2:$D$4073,$D124,TeamGames!$F$2:$F$4073,$E124)</f>
        <v/>
      </c>
      <c r="G124" s="24" t="n">
        <v>9</v>
      </c>
      <c r="H124" s="24" t="n">
        <v>12</v>
      </c>
      <c r="I124" s="24" t="inlineStr">
        <is>
          <t>Bournemouth (A) · Tottenham (H) · Chelsea (A) · Coventry (H)</t>
        </is>
      </c>
      <c r="J124" s="24" t="n">
        <v>2</v>
      </c>
      <c r="K124" s="40" t="n">
        <v>46326.625</v>
      </c>
      <c r="L124" s="40" t="n">
        <v>46354.625</v>
      </c>
      <c r="M124" s="24">
        <f>SUMIFS(TeamGames!$X$2:$X$4073,TeamGames!$D$2:$D$4073,$D124,TeamGames!$F$2:$F$4073,$E124)</f>
        <v/>
      </c>
      <c r="N124" s="33">
        <f>SUMIFS(TeamGames!$S$2:$S$4073,TeamGames!$D$2:$D$4073,$D124,TeamGames!$F$2:$F$4073,$E124)</f>
        <v/>
      </c>
      <c r="O124" s="33">
        <f>SUMIFS(TeamGames!$S$2:$S$4073,TeamGames!$D$2:$D$4073,$D124,TeamGames!$F$2:$F$4073,$E124,TeamGames!$X$2:$X$4073,1)</f>
        <v/>
      </c>
      <c r="P124" s="24">
        <f>SUMIFS(TeamGames!$O$2:$O$4073,TeamGames!$D$2:$D$4073,$D124,TeamGames!$F$2:$F$4073,$E124)</f>
        <v/>
      </c>
      <c r="Q124" s="33">
        <f>SUMIFS(TeamGames!$T$2:$T$4073,TeamGames!$D$2:$D$4073,$D124,TeamGames!$F$2:$F$4073,$E124)</f>
        <v/>
      </c>
      <c r="R124" s="33">
        <f>SUMIFS(TeamGames!$U$2:$U$4073,TeamGames!$D$2:$D$4073,$D124,TeamGames!$F$2:$F$4073,$E124)</f>
        <v/>
      </c>
      <c r="S124" s="33">
        <f>SUMIFS(TeamGames!$W$2:$W$4073,TeamGames!$D$2:$D$4073,$D124,TeamGames!$F$2:$F$4073,$E124)</f>
        <v/>
      </c>
      <c r="T124" s="30">
        <f>IF(M124=0,"",P124-O124)</f>
        <v/>
      </c>
      <c r="U124" s="30">
        <f>IF(M124=0,"",S124-O124)</f>
        <v/>
      </c>
      <c r="V124" s="24">
        <f>IF(M124=0,"upcoming",IF(M124=F124,"complete","in progress"))</f>
        <v/>
      </c>
      <c r="W124" s="33">
        <f>N124/F124</f>
        <v/>
      </c>
      <c r="X124" s="41">
        <f>AVERAGEIFS(TeamGames!$K$2:$K$4073,TeamGames!$D$2:$D$4073,$D124,TeamGames!$F$2:$F$4073,$E124)</f>
        <v/>
      </c>
      <c r="Y124" s="30">
        <f>IF(M124=0,"",P124-S124)</f>
        <v/>
      </c>
      <c r="Z124" s="30" t="n"/>
      <c r="AA124" s="31" t="n"/>
      <c r="AB124" s="33" t="n">
        <v>4.875979953783624</v>
      </c>
      <c r="AC124" s="24" t="n">
        <v>0</v>
      </c>
      <c r="AD124" s="24" t="n">
        <v>0</v>
      </c>
    </row>
    <row r="125">
      <c r="A125" s="24" t="inlineStr">
        <is>
          <t>Leeds|4</t>
        </is>
      </c>
      <c r="B125" s="24" t="inlineStr">
        <is>
          <t>E0</t>
        </is>
      </c>
      <c r="C125" s="24" t="inlineStr">
        <is>
          <t>Premier League</t>
        </is>
      </c>
      <c r="D125" s="24" t="inlineStr">
        <is>
          <t>Leeds</t>
        </is>
      </c>
      <c r="E125" s="24" t="n">
        <v>4</v>
      </c>
      <c r="F125" s="24">
        <f>COUNTIFS(TeamGames!$D$2:$D$4073,$D125,TeamGames!$F$2:$F$4073,$E125)</f>
        <v/>
      </c>
      <c r="G125" s="24" t="n">
        <v>13</v>
      </c>
      <c r="H125" s="24" t="n">
        <v>16</v>
      </c>
      <c r="I125" s="24" t="inlineStr">
        <is>
          <t>Man City (A) · Ipswich (H) · Liverpool (A) · Fulham (H)</t>
        </is>
      </c>
      <c r="J125" s="24" t="n">
        <v>2</v>
      </c>
      <c r="K125" s="40" t="n">
        <v>46358.83333333334</v>
      </c>
      <c r="L125" s="40" t="n">
        <v>46375.625</v>
      </c>
      <c r="M125" s="24">
        <f>SUMIFS(TeamGames!$X$2:$X$4073,TeamGames!$D$2:$D$4073,$D125,TeamGames!$F$2:$F$4073,$E125)</f>
        <v/>
      </c>
      <c r="N125" s="33">
        <f>SUMIFS(TeamGames!$S$2:$S$4073,TeamGames!$D$2:$D$4073,$D125,TeamGames!$F$2:$F$4073,$E125)</f>
        <v/>
      </c>
      <c r="O125" s="33">
        <f>SUMIFS(TeamGames!$S$2:$S$4073,TeamGames!$D$2:$D$4073,$D125,TeamGames!$F$2:$F$4073,$E125,TeamGames!$X$2:$X$4073,1)</f>
        <v/>
      </c>
      <c r="P125" s="24">
        <f>SUMIFS(TeamGames!$O$2:$O$4073,TeamGames!$D$2:$D$4073,$D125,TeamGames!$F$2:$F$4073,$E125)</f>
        <v/>
      </c>
      <c r="Q125" s="33">
        <f>SUMIFS(TeamGames!$T$2:$T$4073,TeamGames!$D$2:$D$4073,$D125,TeamGames!$F$2:$F$4073,$E125)</f>
        <v/>
      </c>
      <c r="R125" s="33">
        <f>SUMIFS(TeamGames!$U$2:$U$4073,TeamGames!$D$2:$D$4073,$D125,TeamGames!$F$2:$F$4073,$E125)</f>
        <v/>
      </c>
      <c r="S125" s="33">
        <f>SUMIFS(TeamGames!$W$2:$W$4073,TeamGames!$D$2:$D$4073,$D125,TeamGames!$F$2:$F$4073,$E125)</f>
        <v/>
      </c>
      <c r="T125" s="30">
        <f>IF(M125=0,"",P125-O125)</f>
        <v/>
      </c>
      <c r="U125" s="30">
        <f>IF(M125=0,"",S125-O125)</f>
        <v/>
      </c>
      <c r="V125" s="24">
        <f>IF(M125=0,"upcoming",IF(M125=F125,"complete","in progress"))</f>
        <v/>
      </c>
      <c r="W125" s="33">
        <f>N125/F125</f>
        <v/>
      </c>
      <c r="X125" s="41">
        <f>AVERAGEIFS(TeamGames!$K$2:$K$4073,TeamGames!$D$2:$D$4073,$D125,TeamGames!$F$2:$F$4073,$E125)</f>
        <v/>
      </c>
      <c r="Y125" s="30">
        <f>IF(M125=0,"",P125-S125)</f>
        <v/>
      </c>
      <c r="Z125" s="30" t="n"/>
      <c r="AA125" s="31" t="n"/>
      <c r="AB125" s="33" t="n">
        <v>4.662074808254502</v>
      </c>
      <c r="AC125" s="24" t="n">
        <v>0</v>
      </c>
      <c r="AD125" s="24" t="n">
        <v>0</v>
      </c>
    </row>
    <row r="126">
      <c r="A126" s="24" t="inlineStr">
        <is>
          <t>Leeds|5</t>
        </is>
      </c>
      <c r="B126" s="24" t="inlineStr">
        <is>
          <t>E0</t>
        </is>
      </c>
      <c r="C126" s="24" t="inlineStr">
        <is>
          <t>Premier League</t>
        </is>
      </c>
      <c r="D126" s="24" t="inlineStr">
        <is>
          <t>Leeds</t>
        </is>
      </c>
      <c r="E126" s="24" t="n">
        <v>5</v>
      </c>
      <c r="F126" s="24">
        <f>COUNTIFS(TeamGames!$D$2:$D$4073,$D126,TeamGames!$F$2:$F$4073,$E126)</f>
        <v/>
      </c>
      <c r="G126" s="24" t="n">
        <v>17</v>
      </c>
      <c r="H126" s="24" t="n">
        <v>20</v>
      </c>
      <c r="I126" s="24" t="inlineStr">
        <is>
          <t>Aston Villa (A) · Hull (A) · Everton (H) · Man City (H)</t>
        </is>
      </c>
      <c r="J126" s="24" t="n">
        <v>2</v>
      </c>
      <c r="K126" s="40" t="n">
        <v>46382.52083333334</v>
      </c>
      <c r="L126" s="40" t="n">
        <v>46393.84375</v>
      </c>
      <c r="M126" s="24">
        <f>SUMIFS(TeamGames!$X$2:$X$4073,TeamGames!$D$2:$D$4073,$D126,TeamGames!$F$2:$F$4073,$E126)</f>
        <v/>
      </c>
      <c r="N126" s="33">
        <f>SUMIFS(TeamGames!$S$2:$S$4073,TeamGames!$D$2:$D$4073,$D126,TeamGames!$F$2:$F$4073,$E126)</f>
        <v/>
      </c>
      <c r="O126" s="33">
        <f>SUMIFS(TeamGames!$S$2:$S$4073,TeamGames!$D$2:$D$4073,$D126,TeamGames!$F$2:$F$4073,$E126,TeamGames!$X$2:$X$4073,1)</f>
        <v/>
      </c>
      <c r="P126" s="24">
        <f>SUMIFS(TeamGames!$O$2:$O$4073,TeamGames!$D$2:$D$4073,$D126,TeamGames!$F$2:$F$4073,$E126)</f>
        <v/>
      </c>
      <c r="Q126" s="33">
        <f>SUMIFS(TeamGames!$T$2:$T$4073,TeamGames!$D$2:$D$4073,$D126,TeamGames!$F$2:$F$4073,$E126)</f>
        <v/>
      </c>
      <c r="R126" s="33">
        <f>SUMIFS(TeamGames!$U$2:$U$4073,TeamGames!$D$2:$D$4073,$D126,TeamGames!$F$2:$F$4073,$E126)</f>
        <v/>
      </c>
      <c r="S126" s="33">
        <f>SUMIFS(TeamGames!$W$2:$W$4073,TeamGames!$D$2:$D$4073,$D126,TeamGames!$F$2:$F$4073,$E126)</f>
        <v/>
      </c>
      <c r="T126" s="30">
        <f>IF(M126=0,"",P126-O126)</f>
        <v/>
      </c>
      <c r="U126" s="30">
        <f>IF(M126=0,"",S126-O126)</f>
        <v/>
      </c>
      <c r="V126" s="24">
        <f>IF(M126=0,"upcoming",IF(M126=F126,"complete","in progress"))</f>
        <v/>
      </c>
      <c r="W126" s="33">
        <f>N126/F126</f>
        <v/>
      </c>
      <c r="X126" s="41">
        <f>AVERAGEIFS(TeamGames!$K$2:$K$4073,TeamGames!$D$2:$D$4073,$D126,TeamGames!$F$2:$F$4073,$E126)</f>
        <v/>
      </c>
      <c r="Y126" s="30">
        <f>IF(M126=0,"",P126-S126)</f>
        <v/>
      </c>
      <c r="Z126" s="30" t="n"/>
      <c r="AA126" s="31" t="n"/>
      <c r="AB126" s="33" t="n">
        <v>5.043623715780743</v>
      </c>
      <c r="AC126" s="24" t="n">
        <v>0</v>
      </c>
      <c r="AD126" s="24" t="n">
        <v>0</v>
      </c>
    </row>
    <row r="127">
      <c r="A127" s="24" t="inlineStr">
        <is>
          <t>Leeds|6</t>
        </is>
      </c>
      <c r="B127" s="24" t="inlineStr">
        <is>
          <t>E0</t>
        </is>
      </c>
      <c r="C127" s="24" t="inlineStr">
        <is>
          <t>Premier League</t>
        </is>
      </c>
      <c r="D127" s="24" t="inlineStr">
        <is>
          <t>Leeds</t>
        </is>
      </c>
      <c r="E127" s="24" t="n">
        <v>6</v>
      </c>
      <c r="F127" s="24">
        <f>COUNTIFS(TeamGames!$D$2:$D$4073,$D127,TeamGames!$F$2:$F$4073,$E127)</f>
        <v/>
      </c>
      <c r="G127" s="24" t="n">
        <v>21</v>
      </c>
      <c r="H127" s="24" t="n">
        <v>24</v>
      </c>
      <c r="I127" s="24" t="inlineStr">
        <is>
          <t>Tottenham (A) · Chelsea (H) · Coventry (A) · Bournemouth (H)</t>
        </is>
      </c>
      <c r="J127" s="24" t="n">
        <v>2</v>
      </c>
      <c r="K127" s="40" t="n">
        <v>46403.625</v>
      </c>
      <c r="L127" s="40" t="n">
        <v>46424.625</v>
      </c>
      <c r="M127" s="24">
        <f>SUMIFS(TeamGames!$X$2:$X$4073,TeamGames!$D$2:$D$4073,$D127,TeamGames!$F$2:$F$4073,$E127)</f>
        <v/>
      </c>
      <c r="N127" s="33">
        <f>SUMIFS(TeamGames!$S$2:$S$4073,TeamGames!$D$2:$D$4073,$D127,TeamGames!$F$2:$F$4073,$E127)</f>
        <v/>
      </c>
      <c r="O127" s="33">
        <f>SUMIFS(TeamGames!$S$2:$S$4073,TeamGames!$D$2:$D$4073,$D127,TeamGames!$F$2:$F$4073,$E127,TeamGames!$X$2:$X$4073,1)</f>
        <v/>
      </c>
      <c r="P127" s="24">
        <f>SUMIFS(TeamGames!$O$2:$O$4073,TeamGames!$D$2:$D$4073,$D127,TeamGames!$F$2:$F$4073,$E127)</f>
        <v/>
      </c>
      <c r="Q127" s="33">
        <f>SUMIFS(TeamGames!$T$2:$T$4073,TeamGames!$D$2:$D$4073,$D127,TeamGames!$F$2:$F$4073,$E127)</f>
        <v/>
      </c>
      <c r="R127" s="33">
        <f>SUMIFS(TeamGames!$U$2:$U$4073,TeamGames!$D$2:$D$4073,$D127,TeamGames!$F$2:$F$4073,$E127)</f>
        <v/>
      </c>
      <c r="S127" s="33">
        <f>SUMIFS(TeamGames!$W$2:$W$4073,TeamGames!$D$2:$D$4073,$D127,TeamGames!$F$2:$F$4073,$E127)</f>
        <v/>
      </c>
      <c r="T127" s="30">
        <f>IF(M127=0,"",P127-O127)</f>
        <v/>
      </c>
      <c r="U127" s="30">
        <f>IF(M127=0,"",S127-O127)</f>
        <v/>
      </c>
      <c r="V127" s="24">
        <f>IF(M127=0,"upcoming",IF(M127=F127,"complete","in progress"))</f>
        <v/>
      </c>
      <c r="W127" s="33">
        <f>N127/F127</f>
        <v/>
      </c>
      <c r="X127" s="41">
        <f>AVERAGEIFS(TeamGames!$K$2:$K$4073,TeamGames!$D$2:$D$4073,$D127,TeamGames!$F$2:$F$4073,$E127)</f>
        <v/>
      </c>
      <c r="Y127" s="30">
        <f>IF(M127=0,"",P127-S127)</f>
        <v/>
      </c>
      <c r="Z127" s="30" t="n"/>
      <c r="AA127" s="31" t="n"/>
      <c r="AB127" s="33" t="n">
        <v>4.852062369354274</v>
      </c>
      <c r="AC127" s="24" t="n">
        <v>0</v>
      </c>
      <c r="AD127" s="24" t="n">
        <v>0</v>
      </c>
    </row>
    <row r="128">
      <c r="A128" s="24" t="inlineStr">
        <is>
          <t>Leeds|7</t>
        </is>
      </c>
      <c r="B128" s="24" t="inlineStr">
        <is>
          <t>E0</t>
        </is>
      </c>
      <c r="C128" s="24" t="inlineStr">
        <is>
          <t>Premier League</t>
        </is>
      </c>
      <c r="D128" s="24" t="inlineStr">
        <is>
          <t>Leeds</t>
        </is>
      </c>
      <c r="E128" s="24" t="n">
        <v>7</v>
      </c>
      <c r="F128" s="24">
        <f>COUNTIFS(TeamGames!$D$2:$D$4073,$D128,TeamGames!$F$2:$F$4073,$E128)</f>
        <v/>
      </c>
      <c r="G128" s="24" t="n">
        <v>25</v>
      </c>
      <c r="H128" s="24" t="n">
        <v>28</v>
      </c>
      <c r="I128" s="24" t="inlineStr">
        <is>
          <t>Everton (A) · Aston Villa (H) · Fulham (A) · Hull (H)</t>
        </is>
      </c>
      <c r="J128" s="24" t="n">
        <v>2</v>
      </c>
      <c r="K128" s="40" t="n">
        <v>46428.83333333334</v>
      </c>
      <c r="L128" s="40" t="n">
        <v>46449.83333333334</v>
      </c>
      <c r="M128" s="24">
        <f>SUMIFS(TeamGames!$X$2:$X$4073,TeamGames!$D$2:$D$4073,$D128,TeamGames!$F$2:$F$4073,$E128)</f>
        <v/>
      </c>
      <c r="N128" s="33">
        <f>SUMIFS(TeamGames!$S$2:$S$4073,TeamGames!$D$2:$D$4073,$D128,TeamGames!$F$2:$F$4073,$E128)</f>
        <v/>
      </c>
      <c r="O128" s="33">
        <f>SUMIFS(TeamGames!$S$2:$S$4073,TeamGames!$D$2:$D$4073,$D128,TeamGames!$F$2:$F$4073,$E128,TeamGames!$X$2:$X$4073,1)</f>
        <v/>
      </c>
      <c r="P128" s="24">
        <f>SUMIFS(TeamGames!$O$2:$O$4073,TeamGames!$D$2:$D$4073,$D128,TeamGames!$F$2:$F$4073,$E128)</f>
        <v/>
      </c>
      <c r="Q128" s="33">
        <f>SUMIFS(TeamGames!$T$2:$T$4073,TeamGames!$D$2:$D$4073,$D128,TeamGames!$F$2:$F$4073,$E128)</f>
        <v/>
      </c>
      <c r="R128" s="33">
        <f>SUMIFS(TeamGames!$U$2:$U$4073,TeamGames!$D$2:$D$4073,$D128,TeamGames!$F$2:$F$4073,$E128)</f>
        <v/>
      </c>
      <c r="S128" s="33">
        <f>SUMIFS(TeamGames!$W$2:$W$4073,TeamGames!$D$2:$D$4073,$D128,TeamGames!$F$2:$F$4073,$E128)</f>
        <v/>
      </c>
      <c r="T128" s="30">
        <f>IF(M128=0,"",P128-O128)</f>
        <v/>
      </c>
      <c r="U128" s="30">
        <f>IF(M128=0,"",S128-O128)</f>
        <v/>
      </c>
      <c r="V128" s="24">
        <f>IF(M128=0,"upcoming",IF(M128=F128,"complete","in progress"))</f>
        <v/>
      </c>
      <c r="W128" s="33">
        <f>N128/F128</f>
        <v/>
      </c>
      <c r="X128" s="41">
        <f>AVERAGEIFS(TeamGames!$K$2:$K$4073,TeamGames!$D$2:$D$4073,$D128,TeamGames!$F$2:$F$4073,$E128)</f>
        <v/>
      </c>
      <c r="Y128" s="30">
        <f>IF(M128=0,"",P128-S128)</f>
        <v/>
      </c>
      <c r="Z128" s="30" t="n"/>
      <c r="AA128" s="31" t="n"/>
      <c r="AB128" s="33" t="n">
        <v>5.741799776872048</v>
      </c>
      <c r="AC128" s="24" t="n">
        <v>0</v>
      </c>
      <c r="AD128" s="24" t="n">
        <v>0</v>
      </c>
    </row>
    <row r="129">
      <c r="A129" s="24" t="inlineStr">
        <is>
          <t>Leeds|8</t>
        </is>
      </c>
      <c r="B129" s="24" t="inlineStr">
        <is>
          <t>E0</t>
        </is>
      </c>
      <c r="C129" s="24" t="inlineStr">
        <is>
          <t>Premier League</t>
        </is>
      </c>
      <c r="D129" s="24" t="inlineStr">
        <is>
          <t>Leeds</t>
        </is>
      </c>
      <c r="E129" s="24" t="n">
        <v>8</v>
      </c>
      <c r="F129" s="24">
        <f>COUNTIFS(TeamGames!$D$2:$D$4073,$D129,TeamGames!$F$2:$F$4073,$E129)</f>
        <v/>
      </c>
      <c r="G129" s="24" t="n">
        <v>29</v>
      </c>
      <c r="H129" s="24" t="n">
        <v>32</v>
      </c>
      <c r="I129" s="24" t="inlineStr">
        <is>
          <t>Brighton (H) · Newcastle (A) · Nott'm Forest (H) · Brentford (A)</t>
        </is>
      </c>
      <c r="J129" s="24" t="n">
        <v>2</v>
      </c>
      <c r="K129" s="40" t="n">
        <v>46459.625</v>
      </c>
      <c r="L129" s="40" t="n">
        <v>46494.625</v>
      </c>
      <c r="M129" s="24">
        <f>SUMIFS(TeamGames!$X$2:$X$4073,TeamGames!$D$2:$D$4073,$D129,TeamGames!$F$2:$F$4073,$E129)</f>
        <v/>
      </c>
      <c r="N129" s="33">
        <f>SUMIFS(TeamGames!$S$2:$S$4073,TeamGames!$D$2:$D$4073,$D129,TeamGames!$F$2:$F$4073,$E129)</f>
        <v/>
      </c>
      <c r="O129" s="33">
        <f>SUMIFS(TeamGames!$S$2:$S$4073,TeamGames!$D$2:$D$4073,$D129,TeamGames!$F$2:$F$4073,$E129,TeamGames!$X$2:$X$4073,1)</f>
        <v/>
      </c>
      <c r="P129" s="24">
        <f>SUMIFS(TeamGames!$O$2:$O$4073,TeamGames!$D$2:$D$4073,$D129,TeamGames!$F$2:$F$4073,$E129)</f>
        <v/>
      </c>
      <c r="Q129" s="33">
        <f>SUMIFS(TeamGames!$T$2:$T$4073,TeamGames!$D$2:$D$4073,$D129,TeamGames!$F$2:$F$4073,$E129)</f>
        <v/>
      </c>
      <c r="R129" s="33">
        <f>SUMIFS(TeamGames!$U$2:$U$4073,TeamGames!$D$2:$D$4073,$D129,TeamGames!$F$2:$F$4073,$E129)</f>
        <v/>
      </c>
      <c r="S129" s="33">
        <f>SUMIFS(TeamGames!$W$2:$W$4073,TeamGames!$D$2:$D$4073,$D129,TeamGames!$F$2:$F$4073,$E129)</f>
        <v/>
      </c>
      <c r="T129" s="30">
        <f>IF(M129=0,"",P129-O129)</f>
        <v/>
      </c>
      <c r="U129" s="30">
        <f>IF(M129=0,"",S129-O129)</f>
        <v/>
      </c>
      <c r="V129" s="24">
        <f>IF(M129=0,"upcoming",IF(M129=F129,"complete","in progress"))</f>
        <v/>
      </c>
      <c r="W129" s="33">
        <f>N129/F129</f>
        <v/>
      </c>
      <c r="X129" s="41">
        <f>AVERAGEIFS(TeamGames!$K$2:$K$4073,TeamGames!$D$2:$D$4073,$D129,TeamGames!$F$2:$F$4073,$E129)</f>
        <v/>
      </c>
      <c r="Y129" s="30">
        <f>IF(M129=0,"",P129-S129)</f>
        <v/>
      </c>
      <c r="Z129" s="30" t="n"/>
      <c r="AA129" s="31" t="n"/>
      <c r="AB129" s="33" t="n">
        <v>5.004297918632771</v>
      </c>
      <c r="AC129" s="24" t="n">
        <v>0</v>
      </c>
      <c r="AD129" s="24" t="n">
        <v>0</v>
      </c>
    </row>
    <row r="130">
      <c r="A130" s="24" t="inlineStr">
        <is>
          <t>Leeds|9</t>
        </is>
      </c>
      <c r="B130" s="24" t="inlineStr">
        <is>
          <t>E0</t>
        </is>
      </c>
      <c r="C130" s="24" t="inlineStr">
        <is>
          <t>Premier League</t>
        </is>
      </c>
      <c r="D130" s="24" t="inlineStr">
        <is>
          <t>Leeds</t>
        </is>
      </c>
      <c r="E130" s="24" t="n">
        <v>9</v>
      </c>
      <c r="F130" s="24">
        <f>COUNTIFS(TeamGames!$D$2:$D$4073,$D130,TeamGames!$F$2:$F$4073,$E130)</f>
        <v/>
      </c>
      <c r="G130" s="24" t="n">
        <v>33</v>
      </c>
      <c r="H130" s="24" t="n">
        <v>36</v>
      </c>
      <c r="I130" s="24" t="inlineStr">
        <is>
          <t>Liverpool (H) · Ipswich (A) · Arsenal (H) · Man Utd (A)</t>
        </is>
      </c>
      <c r="J130" s="24" t="n">
        <v>2</v>
      </c>
      <c r="K130" s="40" t="n">
        <v>46501.625</v>
      </c>
      <c r="L130" s="40" t="n">
        <v>46522.625</v>
      </c>
      <c r="M130" s="24">
        <f>SUMIFS(TeamGames!$X$2:$X$4073,TeamGames!$D$2:$D$4073,$D130,TeamGames!$F$2:$F$4073,$E130)</f>
        <v/>
      </c>
      <c r="N130" s="33">
        <f>SUMIFS(TeamGames!$S$2:$S$4073,TeamGames!$D$2:$D$4073,$D130,TeamGames!$F$2:$F$4073,$E130)</f>
        <v/>
      </c>
      <c r="O130" s="33">
        <f>SUMIFS(TeamGames!$S$2:$S$4073,TeamGames!$D$2:$D$4073,$D130,TeamGames!$F$2:$F$4073,$E130,TeamGames!$X$2:$X$4073,1)</f>
        <v/>
      </c>
      <c r="P130" s="24">
        <f>SUMIFS(TeamGames!$O$2:$O$4073,TeamGames!$D$2:$D$4073,$D130,TeamGames!$F$2:$F$4073,$E130)</f>
        <v/>
      </c>
      <c r="Q130" s="33">
        <f>SUMIFS(TeamGames!$T$2:$T$4073,TeamGames!$D$2:$D$4073,$D130,TeamGames!$F$2:$F$4073,$E130)</f>
        <v/>
      </c>
      <c r="R130" s="33">
        <f>SUMIFS(TeamGames!$U$2:$U$4073,TeamGames!$D$2:$D$4073,$D130,TeamGames!$F$2:$F$4073,$E130)</f>
        <v/>
      </c>
      <c r="S130" s="33">
        <f>SUMIFS(TeamGames!$W$2:$W$4073,TeamGames!$D$2:$D$4073,$D130,TeamGames!$F$2:$F$4073,$E130)</f>
        <v/>
      </c>
      <c r="T130" s="30">
        <f>IF(M130=0,"",P130-O130)</f>
        <v/>
      </c>
      <c r="U130" s="30">
        <f>IF(M130=0,"",S130-O130)</f>
        <v/>
      </c>
      <c r="V130" s="24">
        <f>IF(M130=0,"upcoming",IF(M130=F130,"complete","in progress"))</f>
        <v/>
      </c>
      <c r="W130" s="33">
        <f>N130/F130</f>
        <v/>
      </c>
      <c r="X130" s="41">
        <f>AVERAGEIFS(TeamGames!$K$2:$K$4073,TeamGames!$D$2:$D$4073,$D130,TeamGames!$F$2:$F$4073,$E130)</f>
        <v/>
      </c>
      <c r="Y130" s="30">
        <f>IF(M130=0,"",P130-S130)</f>
        <v/>
      </c>
      <c r="Z130" s="30" t="n"/>
      <c r="AA130" s="31" t="n"/>
      <c r="AB130" s="33" t="n">
        <v>3.937975746341125</v>
      </c>
      <c r="AC130" s="24" t="n">
        <v>0</v>
      </c>
      <c r="AD130" s="24" t="n">
        <v>0</v>
      </c>
    </row>
    <row r="131">
      <c r="A131" s="24" t="inlineStr">
        <is>
          <t>Leeds|10</t>
        </is>
      </c>
      <c r="B131" s="24" t="inlineStr">
        <is>
          <t>E0</t>
        </is>
      </c>
      <c r="C131" s="24" t="inlineStr">
        <is>
          <t>Premier League</t>
        </is>
      </c>
      <c r="D131" s="24" t="inlineStr">
        <is>
          <t>Leeds</t>
        </is>
      </c>
      <c r="E131" s="24" t="n">
        <v>10</v>
      </c>
      <c r="F131" s="24">
        <f>COUNTIFS(TeamGames!$D$2:$D$4073,$D131,TeamGames!$F$2:$F$4073,$E131)</f>
        <v/>
      </c>
      <c r="G131" s="24" t="n">
        <v>37</v>
      </c>
      <c r="H131" s="24" t="n">
        <v>38</v>
      </c>
      <c r="I131" s="24" t="inlineStr">
        <is>
          <t>Sunderland (H) · Crystal Palace (A)</t>
        </is>
      </c>
      <c r="J131" s="24" t="n">
        <v>1</v>
      </c>
      <c r="K131" s="40" t="n">
        <v>46530.625</v>
      </c>
      <c r="L131" s="40" t="n">
        <v>46537.66666666666</v>
      </c>
      <c r="M131" s="24">
        <f>SUMIFS(TeamGames!$X$2:$X$4073,TeamGames!$D$2:$D$4073,$D131,TeamGames!$F$2:$F$4073,$E131)</f>
        <v/>
      </c>
      <c r="N131" s="33">
        <f>SUMIFS(TeamGames!$S$2:$S$4073,TeamGames!$D$2:$D$4073,$D131,TeamGames!$F$2:$F$4073,$E131)</f>
        <v/>
      </c>
      <c r="O131" s="33">
        <f>SUMIFS(TeamGames!$S$2:$S$4073,TeamGames!$D$2:$D$4073,$D131,TeamGames!$F$2:$F$4073,$E131,TeamGames!$X$2:$X$4073,1)</f>
        <v/>
      </c>
      <c r="P131" s="24">
        <f>SUMIFS(TeamGames!$O$2:$O$4073,TeamGames!$D$2:$D$4073,$D131,TeamGames!$F$2:$F$4073,$E131)</f>
        <v/>
      </c>
      <c r="Q131" s="33">
        <f>SUMIFS(TeamGames!$T$2:$T$4073,TeamGames!$D$2:$D$4073,$D131,TeamGames!$F$2:$F$4073,$E131)</f>
        <v/>
      </c>
      <c r="R131" s="33">
        <f>SUMIFS(TeamGames!$U$2:$U$4073,TeamGames!$D$2:$D$4073,$D131,TeamGames!$F$2:$F$4073,$E131)</f>
        <v/>
      </c>
      <c r="S131" s="33">
        <f>SUMIFS(TeamGames!$W$2:$W$4073,TeamGames!$D$2:$D$4073,$D131,TeamGames!$F$2:$F$4073,$E131)</f>
        <v/>
      </c>
      <c r="T131" s="30">
        <f>IF(M131=0,"",P131-O131)</f>
        <v/>
      </c>
      <c r="U131" s="30">
        <f>IF(M131=0,"",S131-O131)</f>
        <v/>
      </c>
      <c r="V131" s="24">
        <f>IF(M131=0,"upcoming",IF(M131=F131,"complete","in progress"))</f>
        <v/>
      </c>
      <c r="W131" s="33">
        <f>N131/F131</f>
        <v/>
      </c>
      <c r="X131" s="41">
        <f>AVERAGEIFS(TeamGames!$K$2:$K$4073,TeamGames!$D$2:$D$4073,$D131,TeamGames!$F$2:$F$4073,$E131)</f>
        <v/>
      </c>
      <c r="Y131" s="30">
        <f>IF(M131=0,"",P131-S131)</f>
        <v/>
      </c>
      <c r="Z131" s="30" t="n"/>
      <c r="AA131" s="31" t="n"/>
      <c r="AB131" s="33" t="n">
        <v>2.912260199671057</v>
      </c>
      <c r="AC131" s="24" t="n">
        <v>0</v>
      </c>
      <c r="AD131" s="24" t="n">
        <v>0</v>
      </c>
    </row>
    <row r="132">
      <c r="A132" s="24" t="inlineStr">
        <is>
          <t>Liverpool|1</t>
        </is>
      </c>
      <c r="B132" s="24" t="inlineStr">
        <is>
          <t>E0</t>
        </is>
      </c>
      <c r="C132" s="24" t="inlineStr">
        <is>
          <t>Premier League</t>
        </is>
      </c>
      <c r="D132" s="24" t="inlineStr">
        <is>
          <t>Liverpool</t>
        </is>
      </c>
      <c r="E132" s="24" t="n">
        <v>1</v>
      </c>
      <c r="F132" s="24">
        <f>COUNTIFS(TeamGames!$D$2:$D$4073,$D132,TeamGames!$F$2:$F$4073,$E132)</f>
        <v/>
      </c>
      <c r="G132" s="24" t="n">
        <v>1</v>
      </c>
      <c r="H132" s="24" t="n">
        <v>4</v>
      </c>
      <c r="I132" s="24" t="inlineStr">
        <is>
          <t>Newcastle (A) · Nott'm Forest (H) · Ipswich (A) · Fulham (H)</t>
        </is>
      </c>
      <c r="J132" s="24" t="n">
        <v>2</v>
      </c>
      <c r="K132" s="40" t="n">
        <v>46257.6875</v>
      </c>
      <c r="L132" s="40" t="n">
        <v>46277.625</v>
      </c>
      <c r="M132" s="24">
        <f>SUMIFS(TeamGames!$X$2:$X$4073,TeamGames!$D$2:$D$4073,$D132,TeamGames!$F$2:$F$4073,$E132)</f>
        <v/>
      </c>
      <c r="N132" s="33">
        <f>SUMIFS(TeamGames!$S$2:$S$4073,TeamGames!$D$2:$D$4073,$D132,TeamGames!$F$2:$F$4073,$E132)</f>
        <v/>
      </c>
      <c r="O132" s="33">
        <f>SUMIFS(TeamGames!$S$2:$S$4073,TeamGames!$D$2:$D$4073,$D132,TeamGames!$F$2:$F$4073,$E132,TeamGames!$X$2:$X$4073,1)</f>
        <v/>
      </c>
      <c r="P132" s="24">
        <f>SUMIFS(TeamGames!$O$2:$O$4073,TeamGames!$D$2:$D$4073,$D132,TeamGames!$F$2:$F$4073,$E132)</f>
        <v/>
      </c>
      <c r="Q132" s="33">
        <f>SUMIFS(TeamGames!$T$2:$T$4073,TeamGames!$D$2:$D$4073,$D132,TeamGames!$F$2:$F$4073,$E132)</f>
        <v/>
      </c>
      <c r="R132" s="33">
        <f>SUMIFS(TeamGames!$U$2:$U$4073,TeamGames!$D$2:$D$4073,$D132,TeamGames!$F$2:$F$4073,$E132)</f>
        <v/>
      </c>
      <c r="S132" s="33">
        <f>SUMIFS(TeamGames!$W$2:$W$4073,TeamGames!$D$2:$D$4073,$D132,TeamGames!$F$2:$F$4073,$E132)</f>
        <v/>
      </c>
      <c r="T132" s="30">
        <f>IF(M132=0,"",P132-O132)</f>
        <v/>
      </c>
      <c r="U132" s="30">
        <f>IF(M132=0,"",S132-O132)</f>
        <v/>
      </c>
      <c r="V132" s="24">
        <f>IF(M132=0,"upcoming",IF(M132=F132,"complete","in progress"))</f>
        <v/>
      </c>
      <c r="W132" s="33">
        <f>N132/F132</f>
        <v/>
      </c>
      <c r="X132" s="41">
        <f>AVERAGEIFS(TeamGames!$K$2:$K$4073,TeamGames!$D$2:$D$4073,$D132,TeamGames!$F$2:$F$4073,$E132)</f>
        <v/>
      </c>
      <c r="Y132" s="30">
        <f>IF(M132=0,"",P132-S132)</f>
        <v/>
      </c>
      <c r="Z132" s="30" t="n">
        <v>-0.89</v>
      </c>
      <c r="AA132" s="31" t="n">
        <v>0.3712652368196481</v>
      </c>
      <c r="AB132" s="33" t="n"/>
      <c r="AC132" s="24" t="n">
        <v>0</v>
      </c>
      <c r="AD132" s="24" t="n">
        <v>0</v>
      </c>
    </row>
    <row r="133">
      <c r="A133" s="24" t="inlineStr">
        <is>
          <t>Liverpool|2</t>
        </is>
      </c>
      <c r="B133" s="24" t="inlineStr">
        <is>
          <t>E0</t>
        </is>
      </c>
      <c r="C133" s="24" t="inlineStr">
        <is>
          <t>Premier League</t>
        </is>
      </c>
      <c r="D133" s="24" t="inlineStr">
        <is>
          <t>Liverpool</t>
        </is>
      </c>
      <c r="E133" s="24" t="n">
        <v>2</v>
      </c>
      <c r="F133" s="24">
        <f>COUNTIFS(TeamGames!$D$2:$D$4073,$D133,TeamGames!$F$2:$F$4073,$E133)</f>
        <v/>
      </c>
      <c r="G133" s="24" t="n">
        <v>5</v>
      </c>
      <c r="H133" s="24" t="n">
        <v>8</v>
      </c>
      <c r="I133" s="24" t="inlineStr">
        <is>
          <t>Bournemouth (A) · Man City (H) · Brentford (A) · Brighton (H)</t>
        </is>
      </c>
      <c r="J133" s="24" t="n">
        <v>2</v>
      </c>
      <c r="K133" s="40" t="n">
        <v>46285.58333333334</v>
      </c>
      <c r="L133" s="40" t="n">
        <v>46320.58333333334</v>
      </c>
      <c r="M133" s="24">
        <f>SUMIFS(TeamGames!$X$2:$X$4073,TeamGames!$D$2:$D$4073,$D133,TeamGames!$F$2:$F$4073,$E133)</f>
        <v/>
      </c>
      <c r="N133" s="33">
        <f>SUMIFS(TeamGames!$S$2:$S$4073,TeamGames!$D$2:$D$4073,$D133,TeamGames!$F$2:$F$4073,$E133)</f>
        <v/>
      </c>
      <c r="O133" s="33">
        <f>SUMIFS(TeamGames!$S$2:$S$4073,TeamGames!$D$2:$D$4073,$D133,TeamGames!$F$2:$F$4073,$E133,TeamGames!$X$2:$X$4073,1)</f>
        <v/>
      </c>
      <c r="P133" s="24">
        <f>SUMIFS(TeamGames!$O$2:$O$4073,TeamGames!$D$2:$D$4073,$D133,TeamGames!$F$2:$F$4073,$E133)</f>
        <v/>
      </c>
      <c r="Q133" s="33">
        <f>SUMIFS(TeamGames!$T$2:$T$4073,TeamGames!$D$2:$D$4073,$D133,TeamGames!$F$2:$F$4073,$E133)</f>
        <v/>
      </c>
      <c r="R133" s="33">
        <f>SUMIFS(TeamGames!$U$2:$U$4073,TeamGames!$D$2:$D$4073,$D133,TeamGames!$F$2:$F$4073,$E133)</f>
        <v/>
      </c>
      <c r="S133" s="33">
        <f>SUMIFS(TeamGames!$W$2:$W$4073,TeamGames!$D$2:$D$4073,$D133,TeamGames!$F$2:$F$4073,$E133)</f>
        <v/>
      </c>
      <c r="T133" s="30">
        <f>IF(M133=0,"",P133-O133)</f>
        <v/>
      </c>
      <c r="U133" s="30">
        <f>IF(M133=0,"",S133-O133)</f>
        <v/>
      </c>
      <c r="V133" s="24">
        <f>IF(M133=0,"upcoming",IF(M133=F133,"complete","in progress"))</f>
        <v/>
      </c>
      <c r="W133" s="33">
        <f>N133/F133</f>
        <v/>
      </c>
      <c r="X133" s="41">
        <f>AVERAGEIFS(TeamGames!$K$2:$K$4073,TeamGames!$D$2:$D$4073,$D133,TeamGames!$F$2:$F$4073,$E133)</f>
        <v/>
      </c>
      <c r="Y133" s="30">
        <f>IF(M133=0,"",P133-S133)</f>
        <v/>
      </c>
      <c r="Z133" s="30" t="n">
        <v>0.47</v>
      </c>
      <c r="AA133" s="31" t="n">
        <v>0.6368323993440965</v>
      </c>
      <c r="AB133" s="33" t="n">
        <v>1.92551565076428</v>
      </c>
      <c r="AC133" s="24" t="n">
        <v>2</v>
      </c>
      <c r="AD133" s="24" t="n">
        <v>0</v>
      </c>
    </row>
    <row r="134">
      <c r="A134" s="24" t="inlineStr">
        <is>
          <t>Liverpool|3</t>
        </is>
      </c>
      <c r="B134" s="24" t="inlineStr">
        <is>
          <t>E0</t>
        </is>
      </c>
      <c r="C134" s="24" t="inlineStr">
        <is>
          <t>Premier League</t>
        </is>
      </c>
      <c r="D134" s="24" t="inlineStr">
        <is>
          <t>Liverpool</t>
        </is>
      </c>
      <c r="E134" s="24" t="n">
        <v>3</v>
      </c>
      <c r="F134" s="24">
        <f>COUNTIFS(TeamGames!$D$2:$D$4073,$D134,TeamGames!$F$2:$F$4073,$E134)</f>
        <v/>
      </c>
      <c r="G134" s="24" t="n">
        <v>9</v>
      </c>
      <c r="H134" s="24" t="n">
        <v>12</v>
      </c>
      <c r="I134" s="24" t="inlineStr">
        <is>
          <t>Arsenal (H) · Crystal Palace (A) · Man Utd (H) · Everton (A)</t>
        </is>
      </c>
      <c r="J134" s="24" t="n">
        <v>2</v>
      </c>
      <c r="K134" s="40" t="n">
        <v>46327.6875</v>
      </c>
      <c r="L134" s="40" t="n">
        <v>46355.5</v>
      </c>
      <c r="M134" s="24">
        <f>SUMIFS(TeamGames!$X$2:$X$4073,TeamGames!$D$2:$D$4073,$D134,TeamGames!$F$2:$F$4073,$E134)</f>
        <v/>
      </c>
      <c r="N134" s="33">
        <f>SUMIFS(TeamGames!$S$2:$S$4073,TeamGames!$D$2:$D$4073,$D134,TeamGames!$F$2:$F$4073,$E134)</f>
        <v/>
      </c>
      <c r="O134" s="33">
        <f>SUMIFS(TeamGames!$S$2:$S$4073,TeamGames!$D$2:$D$4073,$D134,TeamGames!$F$2:$F$4073,$E134,TeamGames!$X$2:$X$4073,1)</f>
        <v/>
      </c>
      <c r="P134" s="24">
        <f>SUMIFS(TeamGames!$O$2:$O$4073,TeamGames!$D$2:$D$4073,$D134,TeamGames!$F$2:$F$4073,$E134)</f>
        <v/>
      </c>
      <c r="Q134" s="33">
        <f>SUMIFS(TeamGames!$T$2:$T$4073,TeamGames!$D$2:$D$4073,$D134,TeamGames!$F$2:$F$4073,$E134)</f>
        <v/>
      </c>
      <c r="R134" s="33">
        <f>SUMIFS(TeamGames!$U$2:$U$4073,TeamGames!$D$2:$D$4073,$D134,TeamGames!$F$2:$F$4073,$E134)</f>
        <v/>
      </c>
      <c r="S134" s="33">
        <f>SUMIFS(TeamGames!$W$2:$W$4073,TeamGames!$D$2:$D$4073,$D134,TeamGames!$F$2:$F$4073,$E134)</f>
        <v/>
      </c>
      <c r="T134" s="30">
        <f>IF(M134=0,"",P134-O134)</f>
        <v/>
      </c>
      <c r="U134" s="30">
        <f>IF(M134=0,"",S134-O134)</f>
        <v/>
      </c>
      <c r="V134" s="24">
        <f>IF(M134=0,"upcoming",IF(M134=F134,"complete","in progress"))</f>
        <v/>
      </c>
      <c r="W134" s="33">
        <f>N134/F134</f>
        <v/>
      </c>
      <c r="X134" s="41">
        <f>AVERAGEIFS(TeamGames!$K$2:$K$4073,TeamGames!$D$2:$D$4073,$D134,TeamGames!$F$2:$F$4073,$E134)</f>
        <v/>
      </c>
      <c r="Y134" s="30">
        <f>IF(M134=0,"",P134-S134)</f>
        <v/>
      </c>
      <c r="Z134" s="30" t="n"/>
      <c r="AA134" s="31" t="n"/>
      <c r="AB134" s="33" t="n">
        <v>6.505132121233802</v>
      </c>
      <c r="AC134" s="24" t="n">
        <v>2</v>
      </c>
      <c r="AD134" s="24" t="n">
        <v>0</v>
      </c>
    </row>
    <row r="135">
      <c r="A135" s="24" t="inlineStr">
        <is>
          <t>Liverpool|4</t>
        </is>
      </c>
      <c r="B135" s="24" t="inlineStr">
        <is>
          <t>E0</t>
        </is>
      </c>
      <c r="C135" s="24" t="inlineStr">
        <is>
          <t>Premier League</t>
        </is>
      </c>
      <c r="D135" s="24" t="inlineStr">
        <is>
          <t>Liverpool</t>
        </is>
      </c>
      <c r="E135" s="24" t="n">
        <v>4</v>
      </c>
      <c r="F135" s="24">
        <f>COUNTIFS(TeamGames!$D$2:$D$4073,$D135,TeamGames!$F$2:$F$4073,$E135)</f>
        <v/>
      </c>
      <c r="G135" s="24" t="n">
        <v>13</v>
      </c>
      <c r="H135" s="24" t="n">
        <v>16</v>
      </c>
      <c r="I135" s="24" t="inlineStr">
        <is>
          <t>Sunderland (H) · Chelsea (A) · Leeds (H) · Tottenham (H)</t>
        </is>
      </c>
      <c r="J135" s="24" t="n">
        <v>3</v>
      </c>
      <c r="K135" s="40" t="n">
        <v>46358.83333333334</v>
      </c>
      <c r="L135" s="40" t="n">
        <v>46375.625</v>
      </c>
      <c r="M135" s="24">
        <f>SUMIFS(TeamGames!$X$2:$X$4073,TeamGames!$D$2:$D$4073,$D135,TeamGames!$F$2:$F$4073,$E135)</f>
        <v/>
      </c>
      <c r="N135" s="33">
        <f>SUMIFS(TeamGames!$S$2:$S$4073,TeamGames!$D$2:$D$4073,$D135,TeamGames!$F$2:$F$4073,$E135)</f>
        <v/>
      </c>
      <c r="O135" s="33">
        <f>SUMIFS(TeamGames!$S$2:$S$4073,TeamGames!$D$2:$D$4073,$D135,TeamGames!$F$2:$F$4073,$E135,TeamGames!$X$2:$X$4073,1)</f>
        <v/>
      </c>
      <c r="P135" s="24">
        <f>SUMIFS(TeamGames!$O$2:$O$4073,TeamGames!$D$2:$D$4073,$D135,TeamGames!$F$2:$F$4073,$E135)</f>
        <v/>
      </c>
      <c r="Q135" s="33">
        <f>SUMIFS(TeamGames!$T$2:$T$4073,TeamGames!$D$2:$D$4073,$D135,TeamGames!$F$2:$F$4073,$E135)</f>
        <v/>
      </c>
      <c r="R135" s="33">
        <f>SUMIFS(TeamGames!$U$2:$U$4073,TeamGames!$D$2:$D$4073,$D135,TeamGames!$F$2:$F$4073,$E135)</f>
        <v/>
      </c>
      <c r="S135" s="33">
        <f>SUMIFS(TeamGames!$W$2:$W$4073,TeamGames!$D$2:$D$4073,$D135,TeamGames!$F$2:$F$4073,$E135)</f>
        <v/>
      </c>
      <c r="T135" s="30">
        <f>IF(M135=0,"",P135-O135)</f>
        <v/>
      </c>
      <c r="U135" s="30">
        <f>IF(M135=0,"",S135-O135)</f>
        <v/>
      </c>
      <c r="V135" s="24">
        <f>IF(M135=0,"upcoming",IF(M135=F135,"complete","in progress"))</f>
        <v/>
      </c>
      <c r="W135" s="33">
        <f>N135/F135</f>
        <v/>
      </c>
      <c r="X135" s="41">
        <f>AVERAGEIFS(TeamGames!$K$2:$K$4073,TeamGames!$D$2:$D$4073,$D135,TeamGames!$F$2:$F$4073,$E135)</f>
        <v/>
      </c>
      <c r="Y135" s="30">
        <f>IF(M135=0,"",P135-S135)</f>
        <v/>
      </c>
      <c r="Z135" s="30" t="n"/>
      <c r="AA135" s="31" t="n"/>
      <c r="AB135" s="33" t="n">
        <v>7.416220276554903</v>
      </c>
      <c r="AC135" s="24" t="n">
        <v>1</v>
      </c>
      <c r="AD135" s="24" t="n">
        <v>0</v>
      </c>
    </row>
    <row r="136">
      <c r="A136" s="24" t="inlineStr">
        <is>
          <t>Liverpool|5</t>
        </is>
      </c>
      <c r="B136" s="24" t="inlineStr">
        <is>
          <t>E0</t>
        </is>
      </c>
      <c r="C136" s="24" t="inlineStr">
        <is>
          <t>Premier League</t>
        </is>
      </c>
      <c r="D136" s="24" t="inlineStr">
        <is>
          <t>Liverpool</t>
        </is>
      </c>
      <c r="E136" s="24" t="n">
        <v>5</v>
      </c>
      <c r="F136" s="24">
        <f>COUNTIFS(TeamGames!$D$2:$D$4073,$D136,TeamGames!$F$2:$F$4073,$E136)</f>
        <v/>
      </c>
      <c r="G136" s="24" t="n">
        <v>17</v>
      </c>
      <c r="H136" s="24" t="n">
        <v>20</v>
      </c>
      <c r="I136" s="24" t="inlineStr">
        <is>
          <t>Hull (A) · Aston Villa (A) · Coventry (H) · Sunderland (A)</t>
        </is>
      </c>
      <c r="J136" s="24" t="n">
        <v>1</v>
      </c>
      <c r="K136" s="40" t="n">
        <v>46382.72916666666</v>
      </c>
      <c r="L136" s="40" t="n">
        <v>46392.84375</v>
      </c>
      <c r="M136" s="24">
        <f>SUMIFS(TeamGames!$X$2:$X$4073,TeamGames!$D$2:$D$4073,$D136,TeamGames!$F$2:$F$4073,$E136)</f>
        <v/>
      </c>
      <c r="N136" s="33">
        <f>SUMIFS(TeamGames!$S$2:$S$4073,TeamGames!$D$2:$D$4073,$D136,TeamGames!$F$2:$F$4073,$E136)</f>
        <v/>
      </c>
      <c r="O136" s="33">
        <f>SUMIFS(TeamGames!$S$2:$S$4073,TeamGames!$D$2:$D$4073,$D136,TeamGames!$F$2:$F$4073,$E136,TeamGames!$X$2:$X$4073,1)</f>
        <v/>
      </c>
      <c r="P136" s="24">
        <f>SUMIFS(TeamGames!$O$2:$O$4073,TeamGames!$D$2:$D$4073,$D136,TeamGames!$F$2:$F$4073,$E136)</f>
        <v/>
      </c>
      <c r="Q136" s="33">
        <f>SUMIFS(TeamGames!$T$2:$T$4073,TeamGames!$D$2:$D$4073,$D136,TeamGames!$F$2:$F$4073,$E136)</f>
        <v/>
      </c>
      <c r="R136" s="33">
        <f>SUMIFS(TeamGames!$U$2:$U$4073,TeamGames!$D$2:$D$4073,$D136,TeamGames!$F$2:$F$4073,$E136)</f>
        <v/>
      </c>
      <c r="S136" s="33">
        <f>SUMIFS(TeamGames!$W$2:$W$4073,TeamGames!$D$2:$D$4073,$D136,TeamGames!$F$2:$F$4073,$E136)</f>
        <v/>
      </c>
      <c r="T136" s="30">
        <f>IF(M136=0,"",P136-O136)</f>
        <v/>
      </c>
      <c r="U136" s="30">
        <f>IF(M136=0,"",S136-O136)</f>
        <v/>
      </c>
      <c r="V136" s="24">
        <f>IF(M136=0,"upcoming",IF(M136=F136,"complete","in progress"))</f>
        <v/>
      </c>
      <c r="W136" s="33">
        <f>N136/F136</f>
        <v/>
      </c>
      <c r="X136" s="41">
        <f>AVERAGEIFS(TeamGames!$K$2:$K$4073,TeamGames!$D$2:$D$4073,$D136,TeamGames!$F$2:$F$4073,$E136)</f>
        <v/>
      </c>
      <c r="Y136" s="30">
        <f>IF(M136=0,"",P136-S136)</f>
        <v/>
      </c>
      <c r="Z136" s="30" t="n"/>
      <c r="AA136" s="31" t="n"/>
      <c r="AB136" s="33" t="n">
        <v>8.162440812172076</v>
      </c>
      <c r="AC136" s="24" t="n">
        <v>0</v>
      </c>
      <c r="AD136" s="24" t="n">
        <v>0</v>
      </c>
    </row>
    <row r="137">
      <c r="A137" s="24" t="inlineStr">
        <is>
          <t>Liverpool|6</t>
        </is>
      </c>
      <c r="B137" s="24" t="inlineStr">
        <is>
          <t>E0</t>
        </is>
      </c>
      <c r="C137" s="24" t="inlineStr">
        <is>
          <t>Premier League</t>
        </is>
      </c>
      <c r="D137" s="24" t="inlineStr">
        <is>
          <t>Liverpool</t>
        </is>
      </c>
      <c r="E137" s="24" t="n">
        <v>6</v>
      </c>
      <c r="F137" s="24">
        <f>COUNTIFS(TeamGames!$D$2:$D$4073,$D137,TeamGames!$F$2:$F$4073,$E137)</f>
        <v/>
      </c>
      <c r="G137" s="24" t="n">
        <v>21</v>
      </c>
      <c r="H137" s="24" t="n">
        <v>24</v>
      </c>
      <c r="I137" s="24" t="inlineStr">
        <is>
          <t>Crystal Palace (H) · Man Utd (A) · Everton (H) · Arsenal (A)</t>
        </is>
      </c>
      <c r="J137" s="24" t="n">
        <v>2</v>
      </c>
      <c r="K137" s="40" t="n">
        <v>46403.625</v>
      </c>
      <c r="L137" s="40" t="n">
        <v>46424.625</v>
      </c>
      <c r="M137" s="24">
        <f>SUMIFS(TeamGames!$X$2:$X$4073,TeamGames!$D$2:$D$4073,$D137,TeamGames!$F$2:$F$4073,$E137)</f>
        <v/>
      </c>
      <c r="N137" s="33">
        <f>SUMIFS(TeamGames!$S$2:$S$4073,TeamGames!$D$2:$D$4073,$D137,TeamGames!$F$2:$F$4073,$E137)</f>
        <v/>
      </c>
      <c r="O137" s="33">
        <f>SUMIFS(TeamGames!$S$2:$S$4073,TeamGames!$D$2:$D$4073,$D137,TeamGames!$F$2:$F$4073,$E137,TeamGames!$X$2:$X$4073,1)</f>
        <v/>
      </c>
      <c r="P137" s="24">
        <f>SUMIFS(TeamGames!$O$2:$O$4073,TeamGames!$D$2:$D$4073,$D137,TeamGames!$F$2:$F$4073,$E137)</f>
        <v/>
      </c>
      <c r="Q137" s="33">
        <f>SUMIFS(TeamGames!$T$2:$T$4073,TeamGames!$D$2:$D$4073,$D137,TeamGames!$F$2:$F$4073,$E137)</f>
        <v/>
      </c>
      <c r="R137" s="33">
        <f>SUMIFS(TeamGames!$U$2:$U$4073,TeamGames!$D$2:$D$4073,$D137,TeamGames!$F$2:$F$4073,$E137)</f>
        <v/>
      </c>
      <c r="S137" s="33">
        <f>SUMIFS(TeamGames!$W$2:$W$4073,TeamGames!$D$2:$D$4073,$D137,TeamGames!$F$2:$F$4073,$E137)</f>
        <v/>
      </c>
      <c r="T137" s="30">
        <f>IF(M137=0,"",P137-O137)</f>
        <v/>
      </c>
      <c r="U137" s="30">
        <f>IF(M137=0,"",S137-O137)</f>
        <v/>
      </c>
      <c r="V137" s="24">
        <f>IF(M137=0,"upcoming",IF(M137=F137,"complete","in progress"))</f>
        <v/>
      </c>
      <c r="W137" s="33">
        <f>N137/F137</f>
        <v/>
      </c>
      <c r="X137" s="41">
        <f>AVERAGEIFS(TeamGames!$K$2:$K$4073,TeamGames!$D$2:$D$4073,$D137,TeamGames!$F$2:$F$4073,$E137)</f>
        <v/>
      </c>
      <c r="Y137" s="30">
        <f>IF(M137=0,"",P137-S137)</f>
        <v/>
      </c>
      <c r="Z137" s="30" t="n"/>
      <c r="AA137" s="31" t="n"/>
      <c r="AB137" s="33" t="n">
        <v>6.481979141301809</v>
      </c>
      <c r="AC137" s="24" t="n">
        <v>2</v>
      </c>
      <c r="AD137" s="24" t="n">
        <v>0</v>
      </c>
    </row>
    <row r="138">
      <c r="A138" s="24" t="inlineStr">
        <is>
          <t>Liverpool|7</t>
        </is>
      </c>
      <c r="B138" s="24" t="inlineStr">
        <is>
          <t>E0</t>
        </is>
      </c>
      <c r="C138" s="24" t="inlineStr">
        <is>
          <t>Premier League</t>
        </is>
      </c>
      <c r="D138" s="24" t="inlineStr">
        <is>
          <t>Liverpool</t>
        </is>
      </c>
      <c r="E138" s="24" t="n">
        <v>7</v>
      </c>
      <c r="F138" s="24">
        <f>COUNTIFS(TeamGames!$D$2:$D$4073,$D138,TeamGames!$F$2:$F$4073,$E138)</f>
        <v/>
      </c>
      <c r="G138" s="24" t="n">
        <v>25</v>
      </c>
      <c r="H138" s="24" t="n">
        <v>28</v>
      </c>
      <c r="I138" s="24" t="inlineStr">
        <is>
          <t>Coventry (A) · Hull (H) · Tottenham (A) · Aston Villa (H)</t>
        </is>
      </c>
      <c r="J138" s="24" t="n">
        <v>2</v>
      </c>
      <c r="K138" s="40" t="n">
        <v>46428.83333333334</v>
      </c>
      <c r="L138" s="40" t="n">
        <v>46449.83333333334</v>
      </c>
      <c r="M138" s="24">
        <f>SUMIFS(TeamGames!$X$2:$X$4073,TeamGames!$D$2:$D$4073,$D138,TeamGames!$F$2:$F$4073,$E138)</f>
        <v/>
      </c>
      <c r="N138" s="33">
        <f>SUMIFS(TeamGames!$S$2:$S$4073,TeamGames!$D$2:$D$4073,$D138,TeamGames!$F$2:$F$4073,$E138)</f>
        <v/>
      </c>
      <c r="O138" s="33">
        <f>SUMIFS(TeamGames!$S$2:$S$4073,TeamGames!$D$2:$D$4073,$D138,TeamGames!$F$2:$F$4073,$E138,TeamGames!$X$2:$X$4073,1)</f>
        <v/>
      </c>
      <c r="P138" s="24">
        <f>SUMIFS(TeamGames!$O$2:$O$4073,TeamGames!$D$2:$D$4073,$D138,TeamGames!$F$2:$F$4073,$E138)</f>
        <v/>
      </c>
      <c r="Q138" s="33">
        <f>SUMIFS(TeamGames!$T$2:$T$4073,TeamGames!$D$2:$D$4073,$D138,TeamGames!$F$2:$F$4073,$E138)</f>
        <v/>
      </c>
      <c r="R138" s="33">
        <f>SUMIFS(TeamGames!$U$2:$U$4073,TeamGames!$D$2:$D$4073,$D138,TeamGames!$F$2:$F$4073,$E138)</f>
        <v/>
      </c>
      <c r="S138" s="33">
        <f>SUMIFS(TeamGames!$W$2:$W$4073,TeamGames!$D$2:$D$4073,$D138,TeamGames!$F$2:$F$4073,$E138)</f>
        <v/>
      </c>
      <c r="T138" s="30">
        <f>IF(M138=0,"",P138-O138)</f>
        <v/>
      </c>
      <c r="U138" s="30">
        <f>IF(M138=0,"",S138-O138)</f>
        <v/>
      </c>
      <c r="V138" s="24">
        <f>IF(M138=0,"upcoming",IF(M138=F138,"complete","in progress"))</f>
        <v/>
      </c>
      <c r="W138" s="33">
        <f>N138/F138</f>
        <v/>
      </c>
      <c r="X138" s="41">
        <f>AVERAGEIFS(TeamGames!$K$2:$K$4073,TeamGames!$D$2:$D$4073,$D138,TeamGames!$F$2:$F$4073,$E138)</f>
        <v/>
      </c>
      <c r="Y138" s="30">
        <f>IF(M138=0,"",P138-S138)</f>
        <v/>
      </c>
      <c r="Z138" s="30" t="n"/>
      <c r="AA138" s="31" t="n"/>
      <c r="AB138" s="33" t="n">
        <v>8.023585273964258</v>
      </c>
      <c r="AC138" s="24" t="n">
        <v>0</v>
      </c>
      <c r="AD138" s="24" t="n">
        <v>0</v>
      </c>
    </row>
    <row r="139">
      <c r="A139" s="24" t="inlineStr">
        <is>
          <t>Liverpool|8</t>
        </is>
      </c>
      <c r="B139" s="24" t="inlineStr">
        <is>
          <t>E0</t>
        </is>
      </c>
      <c r="C139" s="24" t="inlineStr">
        <is>
          <t>Premier League</t>
        </is>
      </c>
      <c r="D139" s="24" t="inlineStr">
        <is>
          <t>Liverpool</t>
        </is>
      </c>
      <c r="E139" s="24" t="n">
        <v>8</v>
      </c>
      <c r="F139" s="24">
        <f>COUNTIFS(TeamGames!$D$2:$D$4073,$D139,TeamGames!$F$2:$F$4073,$E139)</f>
        <v/>
      </c>
      <c r="G139" s="24" t="n">
        <v>29</v>
      </c>
      <c r="H139" s="24" t="n">
        <v>32</v>
      </c>
      <c r="I139" s="24" t="inlineStr">
        <is>
          <t>Ipswich (H) · Fulham (A) · Newcastle (H) · Nott'm Forest (A)</t>
        </is>
      </c>
      <c r="J139" s="24" t="n">
        <v>2</v>
      </c>
      <c r="K139" s="40" t="n">
        <v>46459.625</v>
      </c>
      <c r="L139" s="40" t="n">
        <v>46494.625</v>
      </c>
      <c r="M139" s="24">
        <f>SUMIFS(TeamGames!$X$2:$X$4073,TeamGames!$D$2:$D$4073,$D139,TeamGames!$F$2:$F$4073,$E139)</f>
        <v/>
      </c>
      <c r="N139" s="33">
        <f>SUMIFS(TeamGames!$S$2:$S$4073,TeamGames!$D$2:$D$4073,$D139,TeamGames!$F$2:$F$4073,$E139)</f>
        <v/>
      </c>
      <c r="O139" s="33">
        <f>SUMIFS(TeamGames!$S$2:$S$4073,TeamGames!$D$2:$D$4073,$D139,TeamGames!$F$2:$F$4073,$E139,TeamGames!$X$2:$X$4073,1)</f>
        <v/>
      </c>
      <c r="P139" s="24">
        <f>SUMIFS(TeamGames!$O$2:$O$4073,TeamGames!$D$2:$D$4073,$D139,TeamGames!$F$2:$F$4073,$E139)</f>
        <v/>
      </c>
      <c r="Q139" s="33">
        <f>SUMIFS(TeamGames!$T$2:$T$4073,TeamGames!$D$2:$D$4073,$D139,TeamGames!$F$2:$F$4073,$E139)</f>
        <v/>
      </c>
      <c r="R139" s="33">
        <f>SUMIFS(TeamGames!$U$2:$U$4073,TeamGames!$D$2:$D$4073,$D139,TeamGames!$F$2:$F$4073,$E139)</f>
        <v/>
      </c>
      <c r="S139" s="33">
        <f>SUMIFS(TeamGames!$W$2:$W$4073,TeamGames!$D$2:$D$4073,$D139,TeamGames!$F$2:$F$4073,$E139)</f>
        <v/>
      </c>
      <c r="T139" s="30">
        <f>IF(M139=0,"",P139-O139)</f>
        <v/>
      </c>
      <c r="U139" s="30">
        <f>IF(M139=0,"",S139-O139)</f>
        <v/>
      </c>
      <c r="V139" s="24">
        <f>IF(M139=0,"upcoming",IF(M139=F139,"complete","in progress"))</f>
        <v/>
      </c>
      <c r="W139" s="33">
        <f>N139/F139</f>
        <v/>
      </c>
      <c r="X139" s="41">
        <f>AVERAGEIFS(TeamGames!$K$2:$K$4073,TeamGames!$D$2:$D$4073,$D139,TeamGames!$F$2:$F$4073,$E139)</f>
        <v/>
      </c>
      <c r="Y139" s="30">
        <f>IF(M139=0,"",P139-S139)</f>
        <v/>
      </c>
      <c r="Z139" s="30" t="n"/>
      <c r="AA139" s="31" t="n"/>
      <c r="AB139" s="33" t="n">
        <v>8.005329441398404</v>
      </c>
      <c r="AC139" s="24" t="n">
        <v>0</v>
      </c>
      <c r="AD139" s="24" t="n">
        <v>0</v>
      </c>
    </row>
    <row r="140">
      <c r="A140" s="24" t="inlineStr">
        <is>
          <t>Liverpool|9</t>
        </is>
      </c>
      <c r="B140" s="24" t="inlineStr">
        <is>
          <t>E0</t>
        </is>
      </c>
      <c r="C140" s="24" t="inlineStr">
        <is>
          <t>Premier League</t>
        </is>
      </c>
      <c r="D140" s="24" t="inlineStr">
        <is>
          <t>Liverpool</t>
        </is>
      </c>
      <c r="E140" s="24" t="n">
        <v>9</v>
      </c>
      <c r="F140" s="24">
        <f>COUNTIFS(TeamGames!$D$2:$D$4073,$D140,TeamGames!$F$2:$F$4073,$E140)</f>
        <v/>
      </c>
      <c r="G140" s="24" t="n">
        <v>33</v>
      </c>
      <c r="H140" s="24" t="n">
        <v>36</v>
      </c>
      <c r="I140" s="24" t="inlineStr">
        <is>
          <t>Leeds (A) · Chelsea (H) · Man City (A) · Brentford (H)</t>
        </is>
      </c>
      <c r="J140" s="24" t="n">
        <v>2</v>
      </c>
      <c r="K140" s="40" t="n">
        <v>46501.625</v>
      </c>
      <c r="L140" s="40" t="n">
        <v>46522.625</v>
      </c>
      <c r="M140" s="24">
        <f>SUMIFS(TeamGames!$X$2:$X$4073,TeamGames!$D$2:$D$4073,$D140,TeamGames!$F$2:$F$4073,$E140)</f>
        <v/>
      </c>
      <c r="N140" s="33">
        <f>SUMIFS(TeamGames!$S$2:$S$4073,TeamGames!$D$2:$D$4073,$D140,TeamGames!$F$2:$F$4073,$E140)</f>
        <v/>
      </c>
      <c r="O140" s="33">
        <f>SUMIFS(TeamGames!$S$2:$S$4073,TeamGames!$D$2:$D$4073,$D140,TeamGames!$F$2:$F$4073,$E140,TeamGames!$X$2:$X$4073,1)</f>
        <v/>
      </c>
      <c r="P140" s="24">
        <f>SUMIFS(TeamGames!$O$2:$O$4073,TeamGames!$D$2:$D$4073,$D140,TeamGames!$F$2:$F$4073,$E140)</f>
        <v/>
      </c>
      <c r="Q140" s="33">
        <f>SUMIFS(TeamGames!$T$2:$T$4073,TeamGames!$D$2:$D$4073,$D140,TeamGames!$F$2:$F$4073,$E140)</f>
        <v/>
      </c>
      <c r="R140" s="33">
        <f>SUMIFS(TeamGames!$U$2:$U$4073,TeamGames!$D$2:$D$4073,$D140,TeamGames!$F$2:$F$4073,$E140)</f>
        <v/>
      </c>
      <c r="S140" s="33">
        <f>SUMIFS(TeamGames!$W$2:$W$4073,TeamGames!$D$2:$D$4073,$D140,TeamGames!$F$2:$F$4073,$E140)</f>
        <v/>
      </c>
      <c r="T140" s="30">
        <f>IF(M140=0,"",P140-O140)</f>
        <v/>
      </c>
      <c r="U140" s="30">
        <f>IF(M140=0,"",S140-O140)</f>
        <v/>
      </c>
      <c r="V140" s="24">
        <f>IF(M140=0,"upcoming",IF(M140=F140,"complete","in progress"))</f>
        <v/>
      </c>
      <c r="W140" s="33">
        <f>N140/F140</f>
        <v/>
      </c>
      <c r="X140" s="41">
        <f>AVERAGEIFS(TeamGames!$K$2:$K$4073,TeamGames!$D$2:$D$4073,$D140,TeamGames!$F$2:$F$4073,$E140)</f>
        <v/>
      </c>
      <c r="Y140" s="30">
        <f>IF(M140=0,"",P140-S140)</f>
        <v/>
      </c>
      <c r="Z140" s="30" t="n"/>
      <c r="AA140" s="31" t="n"/>
      <c r="AB140" s="33" t="n">
        <v>6.532598289721394</v>
      </c>
      <c r="AC140" s="24" t="n">
        <v>0</v>
      </c>
      <c r="AD140" s="24" t="n">
        <v>0</v>
      </c>
    </row>
    <row r="141">
      <c r="A141" s="24" t="inlineStr">
        <is>
          <t>Liverpool|10</t>
        </is>
      </c>
      <c r="B141" s="24" t="inlineStr">
        <is>
          <t>E0</t>
        </is>
      </c>
      <c r="C141" s="24" t="inlineStr">
        <is>
          <t>Premier League</t>
        </is>
      </c>
      <c r="D141" s="24" t="inlineStr">
        <is>
          <t>Liverpool</t>
        </is>
      </c>
      <c r="E141" s="24" t="n">
        <v>10</v>
      </c>
      <c r="F141" s="24">
        <f>COUNTIFS(TeamGames!$D$2:$D$4073,$D141,TeamGames!$F$2:$F$4073,$E141)</f>
        <v/>
      </c>
      <c r="G141" s="24" t="n">
        <v>37</v>
      </c>
      <c r="H141" s="24" t="n">
        <v>38</v>
      </c>
      <c r="I141" s="24" t="inlineStr">
        <is>
          <t>Brighton (A) · Bournemouth (H)</t>
        </is>
      </c>
      <c r="J141" s="24" t="n">
        <v>1</v>
      </c>
      <c r="K141" s="40" t="n">
        <v>46530.625</v>
      </c>
      <c r="L141" s="40" t="n">
        <v>46537.66666666666</v>
      </c>
      <c r="M141" s="24">
        <f>SUMIFS(TeamGames!$X$2:$X$4073,TeamGames!$D$2:$D$4073,$D141,TeamGames!$F$2:$F$4073,$E141)</f>
        <v/>
      </c>
      <c r="N141" s="33">
        <f>SUMIFS(TeamGames!$S$2:$S$4073,TeamGames!$D$2:$D$4073,$D141,TeamGames!$F$2:$F$4073,$E141)</f>
        <v/>
      </c>
      <c r="O141" s="33">
        <f>SUMIFS(TeamGames!$S$2:$S$4073,TeamGames!$D$2:$D$4073,$D141,TeamGames!$F$2:$F$4073,$E141,TeamGames!$X$2:$X$4073,1)</f>
        <v/>
      </c>
      <c r="P141" s="24">
        <f>SUMIFS(TeamGames!$O$2:$O$4073,TeamGames!$D$2:$D$4073,$D141,TeamGames!$F$2:$F$4073,$E141)</f>
        <v/>
      </c>
      <c r="Q141" s="33">
        <f>SUMIFS(TeamGames!$T$2:$T$4073,TeamGames!$D$2:$D$4073,$D141,TeamGames!$F$2:$F$4073,$E141)</f>
        <v/>
      </c>
      <c r="R141" s="33">
        <f>SUMIFS(TeamGames!$U$2:$U$4073,TeamGames!$D$2:$D$4073,$D141,TeamGames!$F$2:$F$4073,$E141)</f>
        <v/>
      </c>
      <c r="S141" s="33">
        <f>SUMIFS(TeamGames!$W$2:$W$4073,TeamGames!$D$2:$D$4073,$D141,TeamGames!$F$2:$F$4073,$E141)</f>
        <v/>
      </c>
      <c r="T141" s="30">
        <f>IF(M141=0,"",P141-O141)</f>
        <v/>
      </c>
      <c r="U141" s="30">
        <f>IF(M141=0,"",S141-O141)</f>
        <v/>
      </c>
      <c r="V141" s="24">
        <f>IF(M141=0,"upcoming",IF(M141=F141,"complete","in progress"))</f>
        <v/>
      </c>
      <c r="W141" s="33">
        <f>N141/F141</f>
        <v/>
      </c>
      <c r="X141" s="41">
        <f>AVERAGEIFS(TeamGames!$K$2:$K$4073,TeamGames!$D$2:$D$4073,$D141,TeamGames!$F$2:$F$4073,$E141)</f>
        <v/>
      </c>
      <c r="Y141" s="30">
        <f>IF(M141=0,"",P141-S141)</f>
        <v/>
      </c>
      <c r="Z141" s="30" t="n"/>
      <c r="AA141" s="31" t="n"/>
      <c r="AB141" s="33" t="n">
        <v>3.597505982829992</v>
      </c>
      <c r="AC141" s="24" t="n">
        <v>0</v>
      </c>
      <c r="AD141" s="24" t="n">
        <v>0</v>
      </c>
    </row>
    <row r="142">
      <c r="A142" s="24" t="inlineStr">
        <is>
          <t>Man City|1</t>
        </is>
      </c>
      <c r="B142" s="24" t="inlineStr">
        <is>
          <t>E0</t>
        </is>
      </c>
      <c r="C142" s="24" t="inlineStr">
        <is>
          <t>Premier League</t>
        </is>
      </c>
      <c r="D142" s="24" t="inlineStr">
        <is>
          <t>Man City</t>
        </is>
      </c>
      <c r="E142" s="24" t="n">
        <v>1</v>
      </c>
      <c r="F142" s="24">
        <f>COUNTIFS(TeamGames!$D$2:$D$4073,$D142,TeamGames!$F$2:$F$4073,$E142)</f>
        <v/>
      </c>
      <c r="G142" s="24" t="n">
        <v>1</v>
      </c>
      <c r="H142" s="24" t="n">
        <v>4</v>
      </c>
      <c r="I142" s="24" t="inlineStr">
        <is>
          <t>Bournemouth (H) · Crystal Palace (A) · Coventry (H) · Man Utd (A)</t>
        </is>
      </c>
      <c r="J142" s="24" t="n">
        <v>2</v>
      </c>
      <c r="K142" s="40" t="n">
        <v>46257.58333333334</v>
      </c>
      <c r="L142" s="40" t="n">
        <v>46278.6875</v>
      </c>
      <c r="M142" s="24">
        <f>SUMIFS(TeamGames!$X$2:$X$4073,TeamGames!$D$2:$D$4073,$D142,TeamGames!$F$2:$F$4073,$E142)</f>
        <v/>
      </c>
      <c r="N142" s="33">
        <f>SUMIFS(TeamGames!$S$2:$S$4073,TeamGames!$D$2:$D$4073,$D142,TeamGames!$F$2:$F$4073,$E142)</f>
        <v/>
      </c>
      <c r="O142" s="33">
        <f>SUMIFS(TeamGames!$S$2:$S$4073,TeamGames!$D$2:$D$4073,$D142,TeamGames!$F$2:$F$4073,$E142,TeamGames!$X$2:$X$4073,1)</f>
        <v/>
      </c>
      <c r="P142" s="24">
        <f>SUMIFS(TeamGames!$O$2:$O$4073,TeamGames!$D$2:$D$4073,$D142,TeamGames!$F$2:$F$4073,$E142)</f>
        <v/>
      </c>
      <c r="Q142" s="33">
        <f>SUMIFS(TeamGames!$T$2:$T$4073,TeamGames!$D$2:$D$4073,$D142,TeamGames!$F$2:$F$4073,$E142)</f>
        <v/>
      </c>
      <c r="R142" s="33">
        <f>SUMIFS(TeamGames!$U$2:$U$4073,TeamGames!$D$2:$D$4073,$D142,TeamGames!$F$2:$F$4073,$E142)</f>
        <v/>
      </c>
      <c r="S142" s="33">
        <f>SUMIFS(TeamGames!$W$2:$W$4073,TeamGames!$D$2:$D$4073,$D142,TeamGames!$F$2:$F$4073,$E142)</f>
        <v/>
      </c>
      <c r="T142" s="30">
        <f>IF(M142=0,"",P142-O142)</f>
        <v/>
      </c>
      <c r="U142" s="30">
        <f>IF(M142=0,"",S142-O142)</f>
        <v/>
      </c>
      <c r="V142" s="24">
        <f>IF(M142=0,"upcoming",IF(M142=F142,"complete","in progress"))</f>
        <v/>
      </c>
      <c r="W142" s="33">
        <f>N142/F142</f>
        <v/>
      </c>
      <c r="X142" s="41">
        <f>AVERAGEIFS(TeamGames!$K$2:$K$4073,TeamGames!$D$2:$D$4073,$D142,TeamGames!$F$2:$F$4073,$E142)</f>
        <v/>
      </c>
      <c r="Y142" s="30">
        <f>IF(M142=0,"",P142-S142)</f>
        <v/>
      </c>
      <c r="Z142" s="30" t="n">
        <v>1.66</v>
      </c>
      <c r="AA142" s="31" t="n">
        <v>0.09644869100285725</v>
      </c>
      <c r="AB142" s="33" t="n"/>
      <c r="AC142" s="24" t="n">
        <v>1</v>
      </c>
      <c r="AD142" s="24" t="n">
        <v>0</v>
      </c>
    </row>
    <row r="143">
      <c r="A143" s="24" t="inlineStr">
        <is>
          <t>Man City|2</t>
        </is>
      </c>
      <c r="B143" s="24" t="inlineStr">
        <is>
          <t>E0</t>
        </is>
      </c>
      <c r="C143" s="24" t="inlineStr">
        <is>
          <t>Premier League</t>
        </is>
      </c>
      <c r="D143" s="24" t="inlineStr">
        <is>
          <t>Man City</t>
        </is>
      </c>
      <c r="E143" s="24" t="n">
        <v>2</v>
      </c>
      <c r="F143" s="24">
        <f>COUNTIFS(TeamGames!$D$2:$D$4073,$D143,TeamGames!$F$2:$F$4073,$E143)</f>
        <v/>
      </c>
      <c r="G143" s="24" t="n">
        <v>5</v>
      </c>
      <c r="H143" s="24" t="n">
        <v>8</v>
      </c>
      <c r="I143" s="24" t="inlineStr">
        <is>
          <t>Sunderland (H) · Liverpool (A) · Ipswich (H) · Aston Villa (A)</t>
        </is>
      </c>
      <c r="J143" s="24" t="n">
        <v>2</v>
      </c>
      <c r="K143" s="40" t="n">
        <v>46285.58333333334</v>
      </c>
      <c r="L143" s="40" t="n">
        <v>46319.52083333334</v>
      </c>
      <c r="M143" s="24">
        <f>SUMIFS(TeamGames!$X$2:$X$4073,TeamGames!$D$2:$D$4073,$D143,TeamGames!$F$2:$F$4073,$E143)</f>
        <v/>
      </c>
      <c r="N143" s="33">
        <f>SUMIFS(TeamGames!$S$2:$S$4073,TeamGames!$D$2:$D$4073,$D143,TeamGames!$F$2:$F$4073,$E143)</f>
        <v/>
      </c>
      <c r="O143" s="33">
        <f>SUMIFS(TeamGames!$S$2:$S$4073,TeamGames!$D$2:$D$4073,$D143,TeamGames!$F$2:$F$4073,$E143,TeamGames!$X$2:$X$4073,1)</f>
        <v/>
      </c>
      <c r="P143" s="24">
        <f>SUMIFS(TeamGames!$O$2:$O$4073,TeamGames!$D$2:$D$4073,$D143,TeamGames!$F$2:$F$4073,$E143)</f>
        <v/>
      </c>
      <c r="Q143" s="33">
        <f>SUMIFS(TeamGames!$T$2:$T$4073,TeamGames!$D$2:$D$4073,$D143,TeamGames!$F$2:$F$4073,$E143)</f>
        <v/>
      </c>
      <c r="R143" s="33">
        <f>SUMIFS(TeamGames!$U$2:$U$4073,TeamGames!$D$2:$D$4073,$D143,TeamGames!$F$2:$F$4073,$E143)</f>
        <v/>
      </c>
      <c r="S143" s="33">
        <f>SUMIFS(TeamGames!$W$2:$W$4073,TeamGames!$D$2:$D$4073,$D143,TeamGames!$F$2:$F$4073,$E143)</f>
        <v/>
      </c>
      <c r="T143" s="30">
        <f>IF(M143=0,"",P143-O143)</f>
        <v/>
      </c>
      <c r="U143" s="30">
        <f>IF(M143=0,"",S143-O143)</f>
        <v/>
      </c>
      <c r="V143" s="24">
        <f>IF(M143=0,"upcoming",IF(M143=F143,"complete","in progress"))</f>
        <v/>
      </c>
      <c r="W143" s="33">
        <f>N143/F143</f>
        <v/>
      </c>
      <c r="X143" s="41">
        <f>AVERAGEIFS(TeamGames!$K$2:$K$4073,TeamGames!$D$2:$D$4073,$D143,TeamGames!$F$2:$F$4073,$E143)</f>
        <v/>
      </c>
      <c r="Y143" s="30">
        <f>IF(M143=0,"",P143-S143)</f>
        <v/>
      </c>
      <c r="Z143" s="30" t="n">
        <v>1.43</v>
      </c>
      <c r="AA143" s="31" t="n">
        <v>0.1519566759529893</v>
      </c>
      <c r="AB143" s="33" t="n">
        <v>1.687018280558174</v>
      </c>
      <c r="AC143" s="24" t="n">
        <v>2</v>
      </c>
      <c r="AD143" s="24" t="n">
        <v>0</v>
      </c>
    </row>
    <row r="144">
      <c r="A144" s="24" t="inlineStr">
        <is>
          <t>Man City|3</t>
        </is>
      </c>
      <c r="B144" s="24" t="inlineStr">
        <is>
          <t>E0</t>
        </is>
      </c>
      <c r="C144" s="24" t="inlineStr">
        <is>
          <t>Premier League</t>
        </is>
      </c>
      <c r="D144" s="24" t="inlineStr">
        <is>
          <t>Man City</t>
        </is>
      </c>
      <c r="E144" s="24" t="n">
        <v>3</v>
      </c>
      <c r="F144" s="24">
        <f>COUNTIFS(TeamGames!$D$2:$D$4073,$D144,TeamGames!$F$2:$F$4073,$E144)</f>
        <v/>
      </c>
      <c r="G144" s="24" t="n">
        <v>9</v>
      </c>
      <c r="H144" s="24" t="n">
        <v>12</v>
      </c>
      <c r="I144" s="24" t="inlineStr">
        <is>
          <t>Brighton (H) · Nott'm Forest (A) · Fulham (H) · Arsenal (A)</t>
        </is>
      </c>
      <c r="J144" s="24" t="n">
        <v>2</v>
      </c>
      <c r="K144" s="40" t="n">
        <v>46326.625</v>
      </c>
      <c r="L144" s="40" t="n">
        <v>46355.6875</v>
      </c>
      <c r="M144" s="24">
        <f>SUMIFS(TeamGames!$X$2:$X$4073,TeamGames!$D$2:$D$4073,$D144,TeamGames!$F$2:$F$4073,$E144)</f>
        <v/>
      </c>
      <c r="N144" s="33">
        <f>SUMIFS(TeamGames!$S$2:$S$4073,TeamGames!$D$2:$D$4073,$D144,TeamGames!$F$2:$F$4073,$E144)</f>
        <v/>
      </c>
      <c r="O144" s="33">
        <f>SUMIFS(TeamGames!$S$2:$S$4073,TeamGames!$D$2:$D$4073,$D144,TeamGames!$F$2:$F$4073,$E144,TeamGames!$X$2:$X$4073,1)</f>
        <v/>
      </c>
      <c r="P144" s="24">
        <f>SUMIFS(TeamGames!$O$2:$O$4073,TeamGames!$D$2:$D$4073,$D144,TeamGames!$F$2:$F$4073,$E144)</f>
        <v/>
      </c>
      <c r="Q144" s="33">
        <f>SUMIFS(TeamGames!$T$2:$T$4073,TeamGames!$D$2:$D$4073,$D144,TeamGames!$F$2:$F$4073,$E144)</f>
        <v/>
      </c>
      <c r="R144" s="33">
        <f>SUMIFS(TeamGames!$U$2:$U$4073,TeamGames!$D$2:$D$4073,$D144,TeamGames!$F$2:$F$4073,$E144)</f>
        <v/>
      </c>
      <c r="S144" s="33">
        <f>SUMIFS(TeamGames!$W$2:$W$4073,TeamGames!$D$2:$D$4073,$D144,TeamGames!$F$2:$F$4073,$E144)</f>
        <v/>
      </c>
      <c r="T144" s="30">
        <f>IF(M144=0,"",P144-O144)</f>
        <v/>
      </c>
      <c r="U144" s="30">
        <f>IF(M144=0,"",S144-O144)</f>
        <v/>
      </c>
      <c r="V144" s="24">
        <f>IF(M144=0,"upcoming",IF(M144=F144,"complete","in progress"))</f>
        <v/>
      </c>
      <c r="W144" s="33">
        <f>N144/F144</f>
        <v/>
      </c>
      <c r="X144" s="41">
        <f>AVERAGEIFS(TeamGames!$K$2:$K$4073,TeamGames!$D$2:$D$4073,$D144,TeamGames!$F$2:$F$4073,$E144)</f>
        <v/>
      </c>
      <c r="Y144" s="30">
        <f>IF(M144=0,"",P144-S144)</f>
        <v/>
      </c>
      <c r="Z144" s="30" t="n"/>
      <c r="AA144" s="31" t="n"/>
      <c r="AB144" s="33" t="n">
        <v>7.300442478439022</v>
      </c>
      <c r="AC144" s="24" t="n">
        <v>2</v>
      </c>
      <c r="AD144" s="24" t="n">
        <v>0</v>
      </c>
    </row>
    <row r="145">
      <c r="A145" s="24" t="inlineStr">
        <is>
          <t>Man City|4</t>
        </is>
      </c>
      <c r="B145" s="24" t="inlineStr">
        <is>
          <t>E0</t>
        </is>
      </c>
      <c r="C145" s="24" t="inlineStr">
        <is>
          <t>Premier League</t>
        </is>
      </c>
      <c r="D145" s="24" t="inlineStr">
        <is>
          <t>Man City</t>
        </is>
      </c>
      <c r="E145" s="24" t="n">
        <v>4</v>
      </c>
      <c r="F145" s="24">
        <f>COUNTIFS(TeamGames!$D$2:$D$4073,$D145,TeamGames!$F$2:$F$4073,$E145)</f>
        <v/>
      </c>
      <c r="G145" s="24" t="n">
        <v>13</v>
      </c>
      <c r="H145" s="24" t="n">
        <v>16</v>
      </c>
      <c r="I145" s="24" t="inlineStr">
        <is>
          <t>Leeds (H) · Brentford (A) · Chelsea (H) · Hull (H)</t>
        </is>
      </c>
      <c r="J145" s="24" t="n">
        <v>3</v>
      </c>
      <c r="K145" s="40" t="n">
        <v>46358.83333333334</v>
      </c>
      <c r="L145" s="40" t="n">
        <v>46375.625</v>
      </c>
      <c r="M145" s="24">
        <f>SUMIFS(TeamGames!$X$2:$X$4073,TeamGames!$D$2:$D$4073,$D145,TeamGames!$F$2:$F$4073,$E145)</f>
        <v/>
      </c>
      <c r="N145" s="33">
        <f>SUMIFS(TeamGames!$S$2:$S$4073,TeamGames!$D$2:$D$4073,$D145,TeamGames!$F$2:$F$4073,$E145)</f>
        <v/>
      </c>
      <c r="O145" s="33">
        <f>SUMIFS(TeamGames!$S$2:$S$4073,TeamGames!$D$2:$D$4073,$D145,TeamGames!$F$2:$F$4073,$E145,TeamGames!$X$2:$X$4073,1)</f>
        <v/>
      </c>
      <c r="P145" s="24">
        <f>SUMIFS(TeamGames!$O$2:$O$4073,TeamGames!$D$2:$D$4073,$D145,TeamGames!$F$2:$F$4073,$E145)</f>
        <v/>
      </c>
      <c r="Q145" s="33">
        <f>SUMIFS(TeamGames!$T$2:$T$4073,TeamGames!$D$2:$D$4073,$D145,TeamGames!$F$2:$F$4073,$E145)</f>
        <v/>
      </c>
      <c r="R145" s="33">
        <f>SUMIFS(TeamGames!$U$2:$U$4073,TeamGames!$D$2:$D$4073,$D145,TeamGames!$F$2:$F$4073,$E145)</f>
        <v/>
      </c>
      <c r="S145" s="33">
        <f>SUMIFS(TeamGames!$W$2:$W$4073,TeamGames!$D$2:$D$4073,$D145,TeamGames!$F$2:$F$4073,$E145)</f>
        <v/>
      </c>
      <c r="T145" s="30">
        <f>IF(M145=0,"",P145-O145)</f>
        <v/>
      </c>
      <c r="U145" s="30">
        <f>IF(M145=0,"",S145-O145)</f>
        <v/>
      </c>
      <c r="V145" s="24">
        <f>IF(M145=0,"upcoming",IF(M145=F145,"complete","in progress"))</f>
        <v/>
      </c>
      <c r="W145" s="33">
        <f>N145/F145</f>
        <v/>
      </c>
      <c r="X145" s="41">
        <f>AVERAGEIFS(TeamGames!$K$2:$K$4073,TeamGames!$D$2:$D$4073,$D145,TeamGames!$F$2:$F$4073,$E145)</f>
        <v/>
      </c>
      <c r="Y145" s="30">
        <f>IF(M145=0,"",P145-S145)</f>
        <v/>
      </c>
      <c r="Z145" s="30" t="n"/>
      <c r="AA145" s="31" t="n"/>
      <c r="AB145" s="33" t="n">
        <v>8.485644473974338</v>
      </c>
      <c r="AC145" s="24" t="n">
        <v>1</v>
      </c>
      <c r="AD145" s="24" t="n">
        <v>0</v>
      </c>
    </row>
    <row r="146">
      <c r="A146" s="24" t="inlineStr">
        <is>
          <t>Man City|5</t>
        </is>
      </c>
      <c r="B146" s="24" t="inlineStr">
        <is>
          <t>E0</t>
        </is>
      </c>
      <c r="C146" s="24" t="inlineStr">
        <is>
          <t>Premier League</t>
        </is>
      </c>
      <c r="D146" s="24" t="inlineStr">
        <is>
          <t>Man City</t>
        </is>
      </c>
      <c r="E146" s="24" t="n">
        <v>5</v>
      </c>
      <c r="F146" s="24">
        <f>COUNTIFS(TeamGames!$D$2:$D$4073,$D146,TeamGames!$F$2:$F$4073,$E146)</f>
        <v/>
      </c>
      <c r="G146" s="24" t="n">
        <v>17</v>
      </c>
      <c r="H146" s="24" t="n">
        <v>20</v>
      </c>
      <c r="I146" s="24" t="inlineStr">
        <is>
          <t>Newcastle (A) · Everton (A) · Tottenham (H) · Leeds (A)</t>
        </is>
      </c>
      <c r="J146" s="24" t="n">
        <v>1</v>
      </c>
      <c r="K146" s="40" t="n">
        <v>46382.83333333334</v>
      </c>
      <c r="L146" s="40" t="n">
        <v>46393.84375</v>
      </c>
      <c r="M146" s="24">
        <f>SUMIFS(TeamGames!$X$2:$X$4073,TeamGames!$D$2:$D$4073,$D146,TeamGames!$F$2:$F$4073,$E146)</f>
        <v/>
      </c>
      <c r="N146" s="33">
        <f>SUMIFS(TeamGames!$S$2:$S$4073,TeamGames!$D$2:$D$4073,$D146,TeamGames!$F$2:$F$4073,$E146)</f>
        <v/>
      </c>
      <c r="O146" s="33">
        <f>SUMIFS(TeamGames!$S$2:$S$4073,TeamGames!$D$2:$D$4073,$D146,TeamGames!$F$2:$F$4073,$E146,TeamGames!$X$2:$X$4073,1)</f>
        <v/>
      </c>
      <c r="P146" s="24">
        <f>SUMIFS(TeamGames!$O$2:$O$4073,TeamGames!$D$2:$D$4073,$D146,TeamGames!$F$2:$F$4073,$E146)</f>
        <v/>
      </c>
      <c r="Q146" s="33">
        <f>SUMIFS(TeamGames!$T$2:$T$4073,TeamGames!$D$2:$D$4073,$D146,TeamGames!$F$2:$F$4073,$E146)</f>
        <v/>
      </c>
      <c r="R146" s="33">
        <f>SUMIFS(TeamGames!$U$2:$U$4073,TeamGames!$D$2:$D$4073,$D146,TeamGames!$F$2:$F$4073,$E146)</f>
        <v/>
      </c>
      <c r="S146" s="33">
        <f>SUMIFS(TeamGames!$W$2:$W$4073,TeamGames!$D$2:$D$4073,$D146,TeamGames!$F$2:$F$4073,$E146)</f>
        <v/>
      </c>
      <c r="T146" s="30">
        <f>IF(M146=0,"",P146-O146)</f>
        <v/>
      </c>
      <c r="U146" s="30">
        <f>IF(M146=0,"",S146-O146)</f>
        <v/>
      </c>
      <c r="V146" s="24">
        <f>IF(M146=0,"upcoming",IF(M146=F146,"complete","in progress"))</f>
        <v/>
      </c>
      <c r="W146" s="33">
        <f>N146/F146</f>
        <v/>
      </c>
      <c r="X146" s="41">
        <f>AVERAGEIFS(TeamGames!$K$2:$K$4073,TeamGames!$D$2:$D$4073,$D146,TeamGames!$F$2:$F$4073,$E146)</f>
        <v/>
      </c>
      <c r="Y146" s="30">
        <f>IF(M146=0,"",P146-S146)</f>
        <v/>
      </c>
      <c r="Z146" s="30" t="n"/>
      <c r="AA146" s="31" t="n"/>
      <c r="AB146" s="33" t="n">
        <v>7.605662025991332</v>
      </c>
      <c r="AC146" s="24" t="n">
        <v>0</v>
      </c>
      <c r="AD146" s="24" t="n">
        <v>0</v>
      </c>
    </row>
    <row r="147">
      <c r="A147" s="24" t="inlineStr">
        <is>
          <t>Man City|6</t>
        </is>
      </c>
      <c r="B147" s="24" t="inlineStr">
        <is>
          <t>E0</t>
        </is>
      </c>
      <c r="C147" s="24" t="inlineStr">
        <is>
          <t>Premier League</t>
        </is>
      </c>
      <c r="D147" s="24" t="inlineStr">
        <is>
          <t>Man City</t>
        </is>
      </c>
      <c r="E147" s="24" t="n">
        <v>6</v>
      </c>
      <c r="F147" s="24">
        <f>COUNTIFS(TeamGames!$D$2:$D$4073,$D147,TeamGames!$F$2:$F$4073,$E147)</f>
        <v/>
      </c>
      <c r="G147" s="24" t="n">
        <v>21</v>
      </c>
      <c r="H147" s="24" t="n">
        <v>24</v>
      </c>
      <c r="I147" s="24" t="inlineStr">
        <is>
          <t>Nott'm Forest (H) · Brighton (A) · Arsenal (H) · Fulham (A)</t>
        </is>
      </c>
      <c r="J147" s="24" t="n">
        <v>2</v>
      </c>
      <c r="K147" s="40" t="n">
        <v>46403.625</v>
      </c>
      <c r="L147" s="40" t="n">
        <v>46424.625</v>
      </c>
      <c r="M147" s="24">
        <f>SUMIFS(TeamGames!$X$2:$X$4073,TeamGames!$D$2:$D$4073,$D147,TeamGames!$F$2:$F$4073,$E147)</f>
        <v/>
      </c>
      <c r="N147" s="33">
        <f>SUMIFS(TeamGames!$S$2:$S$4073,TeamGames!$D$2:$D$4073,$D147,TeamGames!$F$2:$F$4073,$E147)</f>
        <v/>
      </c>
      <c r="O147" s="33">
        <f>SUMIFS(TeamGames!$S$2:$S$4073,TeamGames!$D$2:$D$4073,$D147,TeamGames!$F$2:$F$4073,$E147,TeamGames!$X$2:$X$4073,1)</f>
        <v/>
      </c>
      <c r="P147" s="24">
        <f>SUMIFS(TeamGames!$O$2:$O$4073,TeamGames!$D$2:$D$4073,$D147,TeamGames!$F$2:$F$4073,$E147)</f>
        <v/>
      </c>
      <c r="Q147" s="33">
        <f>SUMIFS(TeamGames!$T$2:$T$4073,TeamGames!$D$2:$D$4073,$D147,TeamGames!$F$2:$F$4073,$E147)</f>
        <v/>
      </c>
      <c r="R147" s="33">
        <f>SUMIFS(TeamGames!$U$2:$U$4073,TeamGames!$D$2:$D$4073,$D147,TeamGames!$F$2:$F$4073,$E147)</f>
        <v/>
      </c>
      <c r="S147" s="33">
        <f>SUMIFS(TeamGames!$W$2:$W$4073,TeamGames!$D$2:$D$4073,$D147,TeamGames!$F$2:$F$4073,$E147)</f>
        <v/>
      </c>
      <c r="T147" s="30">
        <f>IF(M147=0,"",P147-O147)</f>
        <v/>
      </c>
      <c r="U147" s="30">
        <f>IF(M147=0,"",S147-O147)</f>
        <v/>
      </c>
      <c r="V147" s="24">
        <f>IF(M147=0,"upcoming",IF(M147=F147,"complete","in progress"))</f>
        <v/>
      </c>
      <c r="W147" s="33">
        <f>N147/F147</f>
        <v/>
      </c>
      <c r="X147" s="41">
        <f>AVERAGEIFS(TeamGames!$K$2:$K$4073,TeamGames!$D$2:$D$4073,$D147,TeamGames!$F$2:$F$4073,$E147)</f>
        <v/>
      </c>
      <c r="Y147" s="30">
        <f>IF(M147=0,"",P147-S147)</f>
        <v/>
      </c>
      <c r="Z147" s="30" t="n"/>
      <c r="AA147" s="31" t="n"/>
      <c r="AB147" s="33" t="n">
        <v>7.313292298635225</v>
      </c>
      <c r="AC147" s="24" t="n">
        <v>2</v>
      </c>
      <c r="AD147" s="24" t="n">
        <v>0</v>
      </c>
    </row>
    <row r="148">
      <c r="A148" s="24" t="inlineStr">
        <is>
          <t>Man City|7</t>
        </is>
      </c>
      <c r="B148" s="24" t="inlineStr">
        <is>
          <t>E0</t>
        </is>
      </c>
      <c r="C148" s="24" t="inlineStr">
        <is>
          <t>Premier League</t>
        </is>
      </c>
      <c r="D148" s="24" t="inlineStr">
        <is>
          <t>Man City</t>
        </is>
      </c>
      <c r="E148" s="24" t="n">
        <v>7</v>
      </c>
      <c r="F148" s="24">
        <f>COUNTIFS(TeamGames!$D$2:$D$4073,$D148,TeamGames!$F$2:$F$4073,$E148)</f>
        <v/>
      </c>
      <c r="G148" s="24" t="n">
        <v>25</v>
      </c>
      <c r="H148" s="24" t="n">
        <v>28</v>
      </c>
      <c r="I148" s="24" t="inlineStr">
        <is>
          <t>Tottenham (A) · Newcastle (H) · Hull (A) · Everton (H)</t>
        </is>
      </c>
      <c r="J148" s="24" t="n">
        <v>2</v>
      </c>
      <c r="K148" s="40" t="n">
        <v>46428.83333333334</v>
      </c>
      <c r="L148" s="40" t="n">
        <v>46449.83333333334</v>
      </c>
      <c r="M148" s="24">
        <f>SUMIFS(TeamGames!$X$2:$X$4073,TeamGames!$D$2:$D$4073,$D148,TeamGames!$F$2:$F$4073,$E148)</f>
        <v/>
      </c>
      <c r="N148" s="33">
        <f>SUMIFS(TeamGames!$S$2:$S$4073,TeamGames!$D$2:$D$4073,$D148,TeamGames!$F$2:$F$4073,$E148)</f>
        <v/>
      </c>
      <c r="O148" s="33">
        <f>SUMIFS(TeamGames!$S$2:$S$4073,TeamGames!$D$2:$D$4073,$D148,TeamGames!$F$2:$F$4073,$E148,TeamGames!$X$2:$X$4073,1)</f>
        <v/>
      </c>
      <c r="P148" s="24">
        <f>SUMIFS(TeamGames!$O$2:$O$4073,TeamGames!$D$2:$D$4073,$D148,TeamGames!$F$2:$F$4073,$E148)</f>
        <v/>
      </c>
      <c r="Q148" s="33">
        <f>SUMIFS(TeamGames!$T$2:$T$4073,TeamGames!$D$2:$D$4073,$D148,TeamGames!$F$2:$F$4073,$E148)</f>
        <v/>
      </c>
      <c r="R148" s="33">
        <f>SUMIFS(TeamGames!$U$2:$U$4073,TeamGames!$D$2:$D$4073,$D148,TeamGames!$F$2:$F$4073,$E148)</f>
        <v/>
      </c>
      <c r="S148" s="33">
        <f>SUMIFS(TeamGames!$W$2:$W$4073,TeamGames!$D$2:$D$4073,$D148,TeamGames!$F$2:$F$4073,$E148)</f>
        <v/>
      </c>
      <c r="T148" s="30">
        <f>IF(M148=0,"",P148-O148)</f>
        <v/>
      </c>
      <c r="U148" s="30">
        <f>IF(M148=0,"",S148-O148)</f>
        <v/>
      </c>
      <c r="V148" s="24">
        <f>IF(M148=0,"upcoming",IF(M148=F148,"complete","in progress"))</f>
        <v/>
      </c>
      <c r="W148" s="33">
        <f>N148/F148</f>
        <v/>
      </c>
      <c r="X148" s="41">
        <f>AVERAGEIFS(TeamGames!$K$2:$K$4073,TeamGames!$D$2:$D$4073,$D148,TeamGames!$F$2:$F$4073,$E148)</f>
        <v/>
      </c>
      <c r="Y148" s="30">
        <f>IF(M148=0,"",P148-S148)</f>
        <v/>
      </c>
      <c r="Z148" s="30" t="n"/>
      <c r="AA148" s="31" t="n"/>
      <c r="AB148" s="33" t="n">
        <v>8.391730955708677</v>
      </c>
      <c r="AC148" s="24" t="n">
        <v>0</v>
      </c>
      <c r="AD148" s="24" t="n">
        <v>0</v>
      </c>
    </row>
    <row r="149">
      <c r="A149" s="24" t="inlineStr">
        <is>
          <t>Man City|8</t>
        </is>
      </c>
      <c r="B149" s="24" t="inlineStr">
        <is>
          <t>E0</t>
        </is>
      </c>
      <c r="C149" s="24" t="inlineStr">
        <is>
          <t>Premier League</t>
        </is>
      </c>
      <c r="D149" s="24" t="inlineStr">
        <is>
          <t>Man City</t>
        </is>
      </c>
      <c r="E149" s="24" t="n">
        <v>8</v>
      </c>
      <c r="F149" s="24">
        <f>COUNTIFS(TeamGames!$D$2:$D$4073,$D149,TeamGames!$F$2:$F$4073,$E149)</f>
        <v/>
      </c>
      <c r="G149" s="24" t="n">
        <v>29</v>
      </c>
      <c r="H149" s="24" t="n">
        <v>32</v>
      </c>
      <c r="I149" s="24" t="inlineStr">
        <is>
          <t>Coventry (A) · Man Utd (H) · Bournemouth (A) · Crystal Palace (H)</t>
        </is>
      </c>
      <c r="J149" s="24" t="n">
        <v>2</v>
      </c>
      <c r="K149" s="40" t="n">
        <v>46459.625</v>
      </c>
      <c r="L149" s="40" t="n">
        <v>46494.625</v>
      </c>
      <c r="M149" s="24">
        <f>SUMIFS(TeamGames!$X$2:$X$4073,TeamGames!$D$2:$D$4073,$D149,TeamGames!$F$2:$F$4073,$E149)</f>
        <v/>
      </c>
      <c r="N149" s="33">
        <f>SUMIFS(TeamGames!$S$2:$S$4073,TeamGames!$D$2:$D$4073,$D149,TeamGames!$F$2:$F$4073,$E149)</f>
        <v/>
      </c>
      <c r="O149" s="33">
        <f>SUMIFS(TeamGames!$S$2:$S$4073,TeamGames!$D$2:$D$4073,$D149,TeamGames!$F$2:$F$4073,$E149,TeamGames!$X$2:$X$4073,1)</f>
        <v/>
      </c>
      <c r="P149" s="24">
        <f>SUMIFS(TeamGames!$O$2:$O$4073,TeamGames!$D$2:$D$4073,$D149,TeamGames!$F$2:$F$4073,$E149)</f>
        <v/>
      </c>
      <c r="Q149" s="33">
        <f>SUMIFS(TeamGames!$T$2:$T$4073,TeamGames!$D$2:$D$4073,$D149,TeamGames!$F$2:$F$4073,$E149)</f>
        <v/>
      </c>
      <c r="R149" s="33">
        <f>SUMIFS(TeamGames!$U$2:$U$4073,TeamGames!$D$2:$D$4073,$D149,TeamGames!$F$2:$F$4073,$E149)</f>
        <v/>
      </c>
      <c r="S149" s="33">
        <f>SUMIFS(TeamGames!$W$2:$W$4073,TeamGames!$D$2:$D$4073,$D149,TeamGames!$F$2:$F$4073,$E149)</f>
        <v/>
      </c>
      <c r="T149" s="30">
        <f>IF(M149=0,"",P149-O149)</f>
        <v/>
      </c>
      <c r="U149" s="30">
        <f>IF(M149=0,"",S149-O149)</f>
        <v/>
      </c>
      <c r="V149" s="24">
        <f>IF(M149=0,"upcoming",IF(M149=F149,"complete","in progress"))</f>
        <v/>
      </c>
      <c r="W149" s="33">
        <f>N149/F149</f>
        <v/>
      </c>
      <c r="X149" s="41">
        <f>AVERAGEIFS(TeamGames!$K$2:$K$4073,TeamGames!$D$2:$D$4073,$D149,TeamGames!$F$2:$F$4073,$E149)</f>
        <v/>
      </c>
      <c r="Y149" s="30">
        <f>IF(M149=0,"",P149-S149)</f>
        <v/>
      </c>
      <c r="Z149" s="30" t="n"/>
      <c r="AA149" s="31" t="n"/>
      <c r="AB149" s="33" t="n">
        <v>8.05501410156808</v>
      </c>
      <c r="AC149" s="24" t="n">
        <v>0</v>
      </c>
      <c r="AD149" s="24" t="n">
        <v>0</v>
      </c>
    </row>
    <row r="150">
      <c r="A150" s="24" t="inlineStr">
        <is>
          <t>Man City|9</t>
        </is>
      </c>
      <c r="B150" s="24" t="inlineStr">
        <is>
          <t>E0</t>
        </is>
      </c>
      <c r="C150" s="24" t="inlineStr">
        <is>
          <t>Premier League</t>
        </is>
      </c>
      <c r="D150" s="24" t="inlineStr">
        <is>
          <t>Man City</t>
        </is>
      </c>
      <c r="E150" s="24" t="n">
        <v>9</v>
      </c>
      <c r="F150" s="24">
        <f>COUNTIFS(TeamGames!$D$2:$D$4073,$D150,TeamGames!$F$2:$F$4073,$E150)</f>
        <v/>
      </c>
      <c r="G150" s="24" t="n">
        <v>33</v>
      </c>
      <c r="H150" s="24" t="n">
        <v>36</v>
      </c>
      <c r="I150" s="24" t="inlineStr">
        <is>
          <t>Chelsea (A) · Brentford (H) · Liverpool (H) · Ipswich (A)</t>
        </is>
      </c>
      <c r="J150" s="24" t="n">
        <v>2</v>
      </c>
      <c r="K150" s="40" t="n">
        <v>46501.625</v>
      </c>
      <c r="L150" s="40" t="n">
        <v>46522.625</v>
      </c>
      <c r="M150" s="24">
        <f>SUMIFS(TeamGames!$X$2:$X$4073,TeamGames!$D$2:$D$4073,$D150,TeamGames!$F$2:$F$4073,$E150)</f>
        <v/>
      </c>
      <c r="N150" s="33">
        <f>SUMIFS(TeamGames!$S$2:$S$4073,TeamGames!$D$2:$D$4073,$D150,TeamGames!$F$2:$F$4073,$E150)</f>
        <v/>
      </c>
      <c r="O150" s="33">
        <f>SUMIFS(TeamGames!$S$2:$S$4073,TeamGames!$D$2:$D$4073,$D150,TeamGames!$F$2:$F$4073,$E150,TeamGames!$X$2:$X$4073,1)</f>
        <v/>
      </c>
      <c r="P150" s="24">
        <f>SUMIFS(TeamGames!$O$2:$O$4073,TeamGames!$D$2:$D$4073,$D150,TeamGames!$F$2:$F$4073,$E150)</f>
        <v/>
      </c>
      <c r="Q150" s="33">
        <f>SUMIFS(TeamGames!$T$2:$T$4073,TeamGames!$D$2:$D$4073,$D150,TeamGames!$F$2:$F$4073,$E150)</f>
        <v/>
      </c>
      <c r="R150" s="33">
        <f>SUMIFS(TeamGames!$U$2:$U$4073,TeamGames!$D$2:$D$4073,$D150,TeamGames!$F$2:$F$4073,$E150)</f>
        <v/>
      </c>
      <c r="S150" s="33">
        <f>SUMIFS(TeamGames!$W$2:$W$4073,TeamGames!$D$2:$D$4073,$D150,TeamGames!$F$2:$F$4073,$E150)</f>
        <v/>
      </c>
      <c r="T150" s="30">
        <f>IF(M150=0,"",P150-O150)</f>
        <v/>
      </c>
      <c r="U150" s="30">
        <f>IF(M150=0,"",S150-O150)</f>
        <v/>
      </c>
      <c r="V150" s="24">
        <f>IF(M150=0,"upcoming",IF(M150=F150,"complete","in progress"))</f>
        <v/>
      </c>
      <c r="W150" s="33">
        <f>N150/F150</f>
        <v/>
      </c>
      <c r="X150" s="41">
        <f>AVERAGEIFS(TeamGames!$K$2:$K$4073,TeamGames!$D$2:$D$4073,$D150,TeamGames!$F$2:$F$4073,$E150)</f>
        <v/>
      </c>
      <c r="Y150" s="30">
        <f>IF(M150=0,"",P150-S150)</f>
        <v/>
      </c>
      <c r="Z150" s="30" t="n"/>
      <c r="AA150" s="31" t="n"/>
      <c r="AB150" s="33" t="n">
        <v>7.502051076408323</v>
      </c>
      <c r="AC150" s="24" t="n">
        <v>0</v>
      </c>
      <c r="AD150" s="24" t="n">
        <v>0</v>
      </c>
    </row>
    <row r="151">
      <c r="A151" s="24" t="inlineStr">
        <is>
          <t>Man City|10</t>
        </is>
      </c>
      <c r="B151" s="24" t="inlineStr">
        <is>
          <t>E0</t>
        </is>
      </c>
      <c r="C151" s="24" t="inlineStr">
        <is>
          <t>Premier League</t>
        </is>
      </c>
      <c r="D151" s="24" t="inlineStr">
        <is>
          <t>Man City</t>
        </is>
      </c>
      <c r="E151" s="24" t="n">
        <v>10</v>
      </c>
      <c r="F151" s="24">
        <f>COUNTIFS(TeamGames!$D$2:$D$4073,$D151,TeamGames!$F$2:$F$4073,$E151)</f>
        <v/>
      </c>
      <c r="G151" s="24" t="n">
        <v>37</v>
      </c>
      <c r="H151" s="24" t="n">
        <v>38</v>
      </c>
      <c r="I151" s="24" t="inlineStr">
        <is>
          <t>Aston Villa (H) · Sunderland (A)</t>
        </is>
      </c>
      <c r="J151" s="24" t="n">
        <v>1</v>
      </c>
      <c r="K151" s="40" t="n">
        <v>46530.625</v>
      </c>
      <c r="L151" s="40" t="n">
        <v>46537.66666666666</v>
      </c>
      <c r="M151" s="24">
        <f>SUMIFS(TeamGames!$X$2:$X$4073,TeamGames!$D$2:$D$4073,$D151,TeamGames!$F$2:$F$4073,$E151)</f>
        <v/>
      </c>
      <c r="N151" s="33">
        <f>SUMIFS(TeamGames!$S$2:$S$4073,TeamGames!$D$2:$D$4073,$D151,TeamGames!$F$2:$F$4073,$E151)</f>
        <v/>
      </c>
      <c r="O151" s="33">
        <f>SUMIFS(TeamGames!$S$2:$S$4073,TeamGames!$D$2:$D$4073,$D151,TeamGames!$F$2:$F$4073,$E151,TeamGames!$X$2:$X$4073,1)</f>
        <v/>
      </c>
      <c r="P151" s="24">
        <f>SUMIFS(TeamGames!$O$2:$O$4073,TeamGames!$D$2:$D$4073,$D151,TeamGames!$F$2:$F$4073,$E151)</f>
        <v/>
      </c>
      <c r="Q151" s="33">
        <f>SUMIFS(TeamGames!$T$2:$T$4073,TeamGames!$D$2:$D$4073,$D151,TeamGames!$F$2:$F$4073,$E151)</f>
        <v/>
      </c>
      <c r="R151" s="33">
        <f>SUMIFS(TeamGames!$U$2:$U$4073,TeamGames!$D$2:$D$4073,$D151,TeamGames!$F$2:$F$4073,$E151)</f>
        <v/>
      </c>
      <c r="S151" s="33">
        <f>SUMIFS(TeamGames!$W$2:$W$4073,TeamGames!$D$2:$D$4073,$D151,TeamGames!$F$2:$F$4073,$E151)</f>
        <v/>
      </c>
      <c r="T151" s="30">
        <f>IF(M151=0,"",P151-O151)</f>
        <v/>
      </c>
      <c r="U151" s="30">
        <f>IF(M151=0,"",S151-O151)</f>
        <v/>
      </c>
      <c r="V151" s="24">
        <f>IF(M151=0,"upcoming",IF(M151=F151,"complete","in progress"))</f>
        <v/>
      </c>
      <c r="W151" s="33">
        <f>N151/F151</f>
        <v/>
      </c>
      <c r="X151" s="41">
        <f>AVERAGEIFS(TeamGames!$K$2:$K$4073,TeamGames!$D$2:$D$4073,$D151,TeamGames!$F$2:$F$4073,$E151)</f>
        <v/>
      </c>
      <c r="Y151" s="30">
        <f>IF(M151=0,"",P151-S151)</f>
        <v/>
      </c>
      <c r="Z151" s="30" t="n"/>
      <c r="AA151" s="31" t="n"/>
      <c r="AB151" s="33" t="n">
        <v>4.040536204595621</v>
      </c>
      <c r="AC151" s="24" t="n">
        <v>0</v>
      </c>
      <c r="AD151" s="24" t="n">
        <v>0</v>
      </c>
    </row>
    <row r="152">
      <c r="A152" s="24" t="inlineStr">
        <is>
          <t>Man Utd|1</t>
        </is>
      </c>
      <c r="B152" s="24" t="inlineStr">
        <is>
          <t>E0</t>
        </is>
      </c>
      <c r="C152" s="24" t="inlineStr">
        <is>
          <t>Premier League</t>
        </is>
      </c>
      <c r="D152" s="24" t="inlineStr">
        <is>
          <t>Man Utd</t>
        </is>
      </c>
      <c r="E152" s="24" t="n">
        <v>1</v>
      </c>
      <c r="F152" s="24">
        <f>COUNTIFS(TeamGames!$D$2:$D$4073,$D152,TeamGames!$F$2:$F$4073,$E152)</f>
        <v/>
      </c>
      <c r="G152" s="24" t="n">
        <v>1</v>
      </c>
      <c r="H152" s="24" t="n">
        <v>4</v>
      </c>
      <c r="I152" s="24" t="inlineStr">
        <is>
          <t>Hull (A) · Ipswich (H) · Everton (A) · Man City (H)</t>
        </is>
      </c>
      <c r="J152" s="24" t="n">
        <v>2</v>
      </c>
      <c r="K152" s="40" t="n">
        <v>46256.52083333334</v>
      </c>
      <c r="L152" s="40" t="n">
        <v>46278.6875</v>
      </c>
      <c r="M152" s="24">
        <f>SUMIFS(TeamGames!$X$2:$X$4073,TeamGames!$D$2:$D$4073,$D152,TeamGames!$F$2:$F$4073,$E152)</f>
        <v/>
      </c>
      <c r="N152" s="33">
        <f>SUMIFS(TeamGames!$S$2:$S$4073,TeamGames!$D$2:$D$4073,$D152,TeamGames!$F$2:$F$4073,$E152)</f>
        <v/>
      </c>
      <c r="O152" s="33">
        <f>SUMIFS(TeamGames!$S$2:$S$4073,TeamGames!$D$2:$D$4073,$D152,TeamGames!$F$2:$F$4073,$E152,TeamGames!$X$2:$X$4073,1)</f>
        <v/>
      </c>
      <c r="P152" s="24">
        <f>SUMIFS(TeamGames!$O$2:$O$4073,TeamGames!$D$2:$D$4073,$D152,TeamGames!$F$2:$F$4073,$E152)</f>
        <v/>
      </c>
      <c r="Q152" s="33">
        <f>SUMIFS(TeamGames!$T$2:$T$4073,TeamGames!$D$2:$D$4073,$D152,TeamGames!$F$2:$F$4073,$E152)</f>
        <v/>
      </c>
      <c r="R152" s="33">
        <f>SUMIFS(TeamGames!$U$2:$U$4073,TeamGames!$D$2:$D$4073,$D152,TeamGames!$F$2:$F$4073,$E152)</f>
        <v/>
      </c>
      <c r="S152" s="33">
        <f>SUMIFS(TeamGames!$W$2:$W$4073,TeamGames!$D$2:$D$4073,$D152,TeamGames!$F$2:$F$4073,$E152)</f>
        <v/>
      </c>
      <c r="T152" s="30">
        <f>IF(M152=0,"",P152-O152)</f>
        <v/>
      </c>
      <c r="U152" s="30">
        <f>IF(M152=0,"",S152-O152)</f>
        <v/>
      </c>
      <c r="V152" s="24">
        <f>IF(M152=0,"upcoming",IF(M152=F152,"complete","in progress"))</f>
        <v/>
      </c>
      <c r="W152" s="33">
        <f>N152/F152</f>
        <v/>
      </c>
      <c r="X152" s="41">
        <f>AVERAGEIFS(TeamGames!$K$2:$K$4073,TeamGames!$D$2:$D$4073,$D152,TeamGames!$F$2:$F$4073,$E152)</f>
        <v/>
      </c>
      <c r="Y152" s="30">
        <f>IF(M152=0,"",P152-S152)</f>
        <v/>
      </c>
      <c r="Z152" s="30" t="n">
        <v>-1.62</v>
      </c>
      <c r="AA152" s="31" t="n">
        <v>0.1054841501810668</v>
      </c>
      <c r="AB152" s="33" t="n"/>
      <c r="AC152" s="24" t="n">
        <v>1</v>
      </c>
      <c r="AD152" s="24" t="n">
        <v>0</v>
      </c>
    </row>
    <row r="153">
      <c r="A153" s="24" t="inlineStr">
        <is>
          <t>Man Utd|2</t>
        </is>
      </c>
      <c r="B153" s="24" t="inlineStr">
        <is>
          <t>E0</t>
        </is>
      </c>
      <c r="C153" s="24" t="inlineStr">
        <is>
          <t>Premier League</t>
        </is>
      </c>
      <c r="D153" s="24" t="inlineStr">
        <is>
          <t>Man Utd</t>
        </is>
      </c>
      <c r="E153" s="24" t="n">
        <v>2</v>
      </c>
      <c r="F153" s="24">
        <f>COUNTIFS(TeamGames!$D$2:$D$4073,$D153,TeamGames!$F$2:$F$4073,$E153)</f>
        <v/>
      </c>
      <c r="G153" s="24" t="n">
        <v>5</v>
      </c>
      <c r="H153" s="24" t="n">
        <v>8</v>
      </c>
      <c r="I153" s="24" t="inlineStr">
        <is>
          <t>Fulham (A) · Tottenham (H) · Leeds (A) · Bournemouth (H)</t>
        </is>
      </c>
      <c r="J153" s="24" t="n">
        <v>2</v>
      </c>
      <c r="K153" s="40" t="n">
        <v>46285.6875</v>
      </c>
      <c r="L153" s="40" t="n">
        <v>46320.58333333334</v>
      </c>
      <c r="M153" s="24">
        <f>SUMIFS(TeamGames!$X$2:$X$4073,TeamGames!$D$2:$D$4073,$D153,TeamGames!$F$2:$F$4073,$E153)</f>
        <v/>
      </c>
      <c r="N153" s="33">
        <f>SUMIFS(TeamGames!$S$2:$S$4073,TeamGames!$D$2:$D$4073,$D153,TeamGames!$F$2:$F$4073,$E153)</f>
        <v/>
      </c>
      <c r="O153" s="33">
        <f>SUMIFS(TeamGames!$S$2:$S$4073,TeamGames!$D$2:$D$4073,$D153,TeamGames!$F$2:$F$4073,$E153,TeamGames!$X$2:$X$4073,1)</f>
        <v/>
      </c>
      <c r="P153" s="24">
        <f>SUMIFS(TeamGames!$O$2:$O$4073,TeamGames!$D$2:$D$4073,$D153,TeamGames!$F$2:$F$4073,$E153)</f>
        <v/>
      </c>
      <c r="Q153" s="33">
        <f>SUMIFS(TeamGames!$T$2:$T$4073,TeamGames!$D$2:$D$4073,$D153,TeamGames!$F$2:$F$4073,$E153)</f>
        <v/>
      </c>
      <c r="R153" s="33">
        <f>SUMIFS(TeamGames!$U$2:$U$4073,TeamGames!$D$2:$D$4073,$D153,TeamGames!$F$2:$F$4073,$E153)</f>
        <v/>
      </c>
      <c r="S153" s="33">
        <f>SUMIFS(TeamGames!$W$2:$W$4073,TeamGames!$D$2:$D$4073,$D153,TeamGames!$F$2:$F$4073,$E153)</f>
        <v/>
      </c>
      <c r="T153" s="30">
        <f>IF(M153=0,"",P153-O153)</f>
        <v/>
      </c>
      <c r="U153" s="30">
        <f>IF(M153=0,"",S153-O153)</f>
        <v/>
      </c>
      <c r="V153" s="24">
        <f>IF(M153=0,"upcoming",IF(M153=F153,"complete","in progress"))</f>
        <v/>
      </c>
      <c r="W153" s="33">
        <f>N153/F153</f>
        <v/>
      </c>
      <c r="X153" s="41">
        <f>AVERAGEIFS(TeamGames!$K$2:$K$4073,TeamGames!$D$2:$D$4073,$D153,TeamGames!$F$2:$F$4073,$E153)</f>
        <v/>
      </c>
      <c r="Y153" s="30">
        <f>IF(M153=0,"",P153-S153)</f>
        <v/>
      </c>
      <c r="Z153" s="30" t="n">
        <v>-1.08</v>
      </c>
      <c r="AA153" s="31" t="n">
        <v>0.2810078586332834</v>
      </c>
      <c r="AB153" s="33" t="n">
        <v>1.969414287396961</v>
      </c>
      <c r="AC153" s="24" t="n">
        <v>2</v>
      </c>
      <c r="AD153" s="24" t="n">
        <v>0</v>
      </c>
    </row>
    <row r="154">
      <c r="A154" s="24" t="inlineStr">
        <is>
          <t>Man Utd|3</t>
        </is>
      </c>
      <c r="B154" s="24" t="inlineStr">
        <is>
          <t>E0</t>
        </is>
      </c>
      <c r="C154" s="24" t="inlineStr">
        <is>
          <t>Premier League</t>
        </is>
      </c>
      <c r="D154" s="24" t="inlineStr">
        <is>
          <t>Man Utd</t>
        </is>
      </c>
      <c r="E154" s="24" t="n">
        <v>3</v>
      </c>
      <c r="F154" s="24">
        <f>COUNTIFS(TeamGames!$D$2:$D$4073,$D154,TeamGames!$F$2:$F$4073,$E154)</f>
        <v/>
      </c>
      <c r="G154" s="24" t="n">
        <v>9</v>
      </c>
      <c r="H154" s="24" t="n">
        <v>12</v>
      </c>
      <c r="I154" s="24" t="inlineStr">
        <is>
          <t>Chelsea (A) · Aston Villa (H) · Liverpool (A) · Brentford (H)</t>
        </is>
      </c>
      <c r="J154" s="24" t="n">
        <v>2</v>
      </c>
      <c r="K154" s="40" t="n">
        <v>46326.52083333334</v>
      </c>
      <c r="L154" s="40" t="n">
        <v>46354.625</v>
      </c>
      <c r="M154" s="24">
        <f>SUMIFS(TeamGames!$X$2:$X$4073,TeamGames!$D$2:$D$4073,$D154,TeamGames!$F$2:$F$4073,$E154)</f>
        <v/>
      </c>
      <c r="N154" s="33">
        <f>SUMIFS(TeamGames!$S$2:$S$4073,TeamGames!$D$2:$D$4073,$D154,TeamGames!$F$2:$F$4073,$E154)</f>
        <v/>
      </c>
      <c r="O154" s="33">
        <f>SUMIFS(TeamGames!$S$2:$S$4073,TeamGames!$D$2:$D$4073,$D154,TeamGames!$F$2:$F$4073,$E154,TeamGames!$X$2:$X$4073,1)</f>
        <v/>
      </c>
      <c r="P154" s="24">
        <f>SUMIFS(TeamGames!$O$2:$O$4073,TeamGames!$D$2:$D$4073,$D154,TeamGames!$F$2:$F$4073,$E154)</f>
        <v/>
      </c>
      <c r="Q154" s="33">
        <f>SUMIFS(TeamGames!$T$2:$T$4073,TeamGames!$D$2:$D$4073,$D154,TeamGames!$F$2:$F$4073,$E154)</f>
        <v/>
      </c>
      <c r="R154" s="33">
        <f>SUMIFS(TeamGames!$U$2:$U$4073,TeamGames!$D$2:$D$4073,$D154,TeamGames!$F$2:$F$4073,$E154)</f>
        <v/>
      </c>
      <c r="S154" s="33">
        <f>SUMIFS(TeamGames!$W$2:$W$4073,TeamGames!$D$2:$D$4073,$D154,TeamGames!$F$2:$F$4073,$E154)</f>
        <v/>
      </c>
      <c r="T154" s="30">
        <f>IF(M154=0,"",P154-O154)</f>
        <v/>
      </c>
      <c r="U154" s="30">
        <f>IF(M154=0,"",S154-O154)</f>
        <v/>
      </c>
      <c r="V154" s="24">
        <f>IF(M154=0,"upcoming",IF(M154=F154,"complete","in progress"))</f>
        <v/>
      </c>
      <c r="W154" s="33">
        <f>N154/F154</f>
        <v/>
      </c>
      <c r="X154" s="41">
        <f>AVERAGEIFS(TeamGames!$K$2:$K$4073,TeamGames!$D$2:$D$4073,$D154,TeamGames!$F$2:$F$4073,$E154)</f>
        <v/>
      </c>
      <c r="Y154" s="30">
        <f>IF(M154=0,"",P154-S154)</f>
        <v/>
      </c>
      <c r="Z154" s="30" t="n"/>
      <c r="AA154" s="31" t="n"/>
      <c r="AB154" s="33" t="n">
        <v>6.273035620182507</v>
      </c>
      <c r="AC154" s="24" t="n">
        <v>2</v>
      </c>
      <c r="AD154" s="24" t="n">
        <v>0</v>
      </c>
    </row>
    <row r="155">
      <c r="A155" s="24" t="inlineStr">
        <is>
          <t>Man Utd|4</t>
        </is>
      </c>
      <c r="B155" s="24" t="inlineStr">
        <is>
          <t>E0</t>
        </is>
      </c>
      <c r="C155" s="24" t="inlineStr">
        <is>
          <t>Premier League</t>
        </is>
      </c>
      <c r="D155" s="24" t="inlineStr">
        <is>
          <t>Man Utd</t>
        </is>
      </c>
      <c r="E155" s="24" t="n">
        <v>4</v>
      </c>
      <c r="F155" s="24">
        <f>COUNTIFS(TeamGames!$D$2:$D$4073,$D155,TeamGames!$F$2:$F$4073,$E155)</f>
        <v/>
      </c>
      <c r="G155" s="24" t="n">
        <v>13</v>
      </c>
      <c r="H155" s="24" t="n">
        <v>16</v>
      </c>
      <c r="I155" s="24" t="inlineStr">
        <is>
          <t>Newcastle (A) · Coventry (H) · Crystal Palace (A) · Arsenal (A)</t>
        </is>
      </c>
      <c r="J155" s="24" t="n">
        <v>1</v>
      </c>
      <c r="K155" s="40" t="n">
        <v>46358.83333333334</v>
      </c>
      <c r="L155" s="40" t="n">
        <v>46375.625</v>
      </c>
      <c r="M155" s="24">
        <f>SUMIFS(TeamGames!$X$2:$X$4073,TeamGames!$D$2:$D$4073,$D155,TeamGames!$F$2:$F$4073,$E155)</f>
        <v/>
      </c>
      <c r="N155" s="33">
        <f>SUMIFS(TeamGames!$S$2:$S$4073,TeamGames!$D$2:$D$4073,$D155,TeamGames!$F$2:$F$4073,$E155)</f>
        <v/>
      </c>
      <c r="O155" s="33">
        <f>SUMIFS(TeamGames!$S$2:$S$4073,TeamGames!$D$2:$D$4073,$D155,TeamGames!$F$2:$F$4073,$E155,TeamGames!$X$2:$X$4073,1)</f>
        <v/>
      </c>
      <c r="P155" s="24">
        <f>SUMIFS(TeamGames!$O$2:$O$4073,TeamGames!$D$2:$D$4073,$D155,TeamGames!$F$2:$F$4073,$E155)</f>
        <v/>
      </c>
      <c r="Q155" s="33">
        <f>SUMIFS(TeamGames!$T$2:$T$4073,TeamGames!$D$2:$D$4073,$D155,TeamGames!$F$2:$F$4073,$E155)</f>
        <v/>
      </c>
      <c r="R155" s="33">
        <f>SUMIFS(TeamGames!$U$2:$U$4073,TeamGames!$D$2:$D$4073,$D155,TeamGames!$F$2:$F$4073,$E155)</f>
        <v/>
      </c>
      <c r="S155" s="33">
        <f>SUMIFS(TeamGames!$W$2:$W$4073,TeamGames!$D$2:$D$4073,$D155,TeamGames!$F$2:$F$4073,$E155)</f>
        <v/>
      </c>
      <c r="T155" s="30">
        <f>IF(M155=0,"",P155-O155)</f>
        <v/>
      </c>
      <c r="U155" s="30">
        <f>IF(M155=0,"",S155-O155)</f>
        <v/>
      </c>
      <c r="V155" s="24">
        <f>IF(M155=0,"upcoming",IF(M155=F155,"complete","in progress"))</f>
        <v/>
      </c>
      <c r="W155" s="33">
        <f>N155/F155</f>
        <v/>
      </c>
      <c r="X155" s="41">
        <f>AVERAGEIFS(TeamGames!$K$2:$K$4073,TeamGames!$D$2:$D$4073,$D155,TeamGames!$F$2:$F$4073,$E155)</f>
        <v/>
      </c>
      <c r="Y155" s="30">
        <f>IF(M155=0,"",P155-S155)</f>
        <v/>
      </c>
      <c r="Z155" s="30" t="n"/>
      <c r="AA155" s="31" t="n"/>
      <c r="AB155" s="33" t="n">
        <v>6.854590268426776</v>
      </c>
      <c r="AC155" s="24" t="n">
        <v>1</v>
      </c>
      <c r="AD155" s="24" t="n">
        <v>0</v>
      </c>
    </row>
    <row r="156">
      <c r="A156" s="24" t="inlineStr">
        <is>
          <t>Man Utd|5</t>
        </is>
      </c>
      <c r="B156" s="24" t="inlineStr">
        <is>
          <t>E0</t>
        </is>
      </c>
      <c r="C156" s="24" t="inlineStr">
        <is>
          <t>Premier League</t>
        </is>
      </c>
      <c r="D156" s="24" t="inlineStr">
        <is>
          <t>Man Utd</t>
        </is>
      </c>
      <c r="E156" s="24" t="n">
        <v>5</v>
      </c>
      <c r="F156" s="24">
        <f>COUNTIFS(TeamGames!$D$2:$D$4073,$D156,TeamGames!$F$2:$F$4073,$E156)</f>
        <v/>
      </c>
      <c r="G156" s="24" t="n">
        <v>17</v>
      </c>
      <c r="H156" s="24" t="n">
        <v>20</v>
      </c>
      <c r="I156" s="24" t="inlineStr">
        <is>
          <t>Nott'm Forest (H) · Sunderland (H) · Brighton (A) · Newcastle (H)</t>
        </is>
      </c>
      <c r="J156" s="24" t="n">
        <v>3</v>
      </c>
      <c r="K156" s="40" t="n">
        <v>46383.6875</v>
      </c>
      <c r="L156" s="40" t="n">
        <v>46394.83333333334</v>
      </c>
      <c r="M156" s="24">
        <f>SUMIFS(TeamGames!$X$2:$X$4073,TeamGames!$D$2:$D$4073,$D156,TeamGames!$F$2:$F$4073,$E156)</f>
        <v/>
      </c>
      <c r="N156" s="33">
        <f>SUMIFS(TeamGames!$S$2:$S$4073,TeamGames!$D$2:$D$4073,$D156,TeamGames!$F$2:$F$4073,$E156)</f>
        <v/>
      </c>
      <c r="O156" s="33">
        <f>SUMIFS(TeamGames!$S$2:$S$4073,TeamGames!$D$2:$D$4073,$D156,TeamGames!$F$2:$F$4073,$E156,TeamGames!$X$2:$X$4073,1)</f>
        <v/>
      </c>
      <c r="P156" s="24">
        <f>SUMIFS(TeamGames!$O$2:$O$4073,TeamGames!$D$2:$D$4073,$D156,TeamGames!$F$2:$F$4073,$E156)</f>
        <v/>
      </c>
      <c r="Q156" s="33">
        <f>SUMIFS(TeamGames!$T$2:$T$4073,TeamGames!$D$2:$D$4073,$D156,TeamGames!$F$2:$F$4073,$E156)</f>
        <v/>
      </c>
      <c r="R156" s="33">
        <f>SUMIFS(TeamGames!$U$2:$U$4073,TeamGames!$D$2:$D$4073,$D156,TeamGames!$F$2:$F$4073,$E156)</f>
        <v/>
      </c>
      <c r="S156" s="33">
        <f>SUMIFS(TeamGames!$W$2:$W$4073,TeamGames!$D$2:$D$4073,$D156,TeamGames!$F$2:$F$4073,$E156)</f>
        <v/>
      </c>
      <c r="T156" s="30">
        <f>IF(M156=0,"",P156-O156)</f>
        <v/>
      </c>
      <c r="U156" s="30">
        <f>IF(M156=0,"",S156-O156)</f>
        <v/>
      </c>
      <c r="V156" s="24">
        <f>IF(M156=0,"upcoming",IF(M156=F156,"complete","in progress"))</f>
        <v/>
      </c>
      <c r="W156" s="33">
        <f>N156/F156</f>
        <v/>
      </c>
      <c r="X156" s="41">
        <f>AVERAGEIFS(TeamGames!$K$2:$K$4073,TeamGames!$D$2:$D$4073,$D156,TeamGames!$F$2:$F$4073,$E156)</f>
        <v/>
      </c>
      <c r="Y156" s="30">
        <f>IF(M156=0,"",P156-S156)</f>
        <v/>
      </c>
      <c r="Z156" s="30" t="n"/>
      <c r="AA156" s="31" t="n"/>
      <c r="AB156" s="33" t="n">
        <v>7.762764141900667</v>
      </c>
      <c r="AC156" s="24" t="n">
        <v>0</v>
      </c>
      <c r="AD156" s="24" t="n">
        <v>0</v>
      </c>
    </row>
    <row r="157">
      <c r="A157" s="24" t="inlineStr">
        <is>
          <t>Man Utd|6</t>
        </is>
      </c>
      <c r="B157" s="24" t="inlineStr">
        <is>
          <t>E0</t>
        </is>
      </c>
      <c r="C157" s="24" t="inlineStr">
        <is>
          <t>Premier League</t>
        </is>
      </c>
      <c r="D157" s="24" t="inlineStr">
        <is>
          <t>Man Utd</t>
        </is>
      </c>
      <c r="E157" s="24" t="n">
        <v>6</v>
      </c>
      <c r="F157" s="24">
        <f>COUNTIFS(TeamGames!$D$2:$D$4073,$D157,TeamGames!$F$2:$F$4073,$E157)</f>
        <v/>
      </c>
      <c r="G157" s="24" t="n">
        <v>21</v>
      </c>
      <c r="H157" s="24" t="n">
        <v>24</v>
      </c>
      <c r="I157" s="24" t="inlineStr">
        <is>
          <t>Aston Villa (A) · Liverpool (H) · Brentford (A) · Chelsea (H)</t>
        </is>
      </c>
      <c r="J157" s="24" t="n">
        <v>2</v>
      </c>
      <c r="K157" s="40" t="n">
        <v>46403.625</v>
      </c>
      <c r="L157" s="40" t="n">
        <v>46424.625</v>
      </c>
      <c r="M157" s="24">
        <f>SUMIFS(TeamGames!$X$2:$X$4073,TeamGames!$D$2:$D$4073,$D157,TeamGames!$F$2:$F$4073,$E157)</f>
        <v/>
      </c>
      <c r="N157" s="33">
        <f>SUMIFS(TeamGames!$S$2:$S$4073,TeamGames!$D$2:$D$4073,$D157,TeamGames!$F$2:$F$4073,$E157)</f>
        <v/>
      </c>
      <c r="O157" s="33">
        <f>SUMIFS(TeamGames!$S$2:$S$4073,TeamGames!$D$2:$D$4073,$D157,TeamGames!$F$2:$F$4073,$E157,TeamGames!$X$2:$X$4073,1)</f>
        <v/>
      </c>
      <c r="P157" s="24">
        <f>SUMIFS(TeamGames!$O$2:$O$4073,TeamGames!$D$2:$D$4073,$D157,TeamGames!$F$2:$F$4073,$E157)</f>
        <v/>
      </c>
      <c r="Q157" s="33">
        <f>SUMIFS(TeamGames!$T$2:$T$4073,TeamGames!$D$2:$D$4073,$D157,TeamGames!$F$2:$F$4073,$E157)</f>
        <v/>
      </c>
      <c r="R157" s="33">
        <f>SUMIFS(TeamGames!$U$2:$U$4073,TeamGames!$D$2:$D$4073,$D157,TeamGames!$F$2:$F$4073,$E157)</f>
        <v/>
      </c>
      <c r="S157" s="33">
        <f>SUMIFS(TeamGames!$W$2:$W$4073,TeamGames!$D$2:$D$4073,$D157,TeamGames!$F$2:$F$4073,$E157)</f>
        <v/>
      </c>
      <c r="T157" s="30">
        <f>IF(M157=0,"",P157-O157)</f>
        <v/>
      </c>
      <c r="U157" s="30">
        <f>IF(M157=0,"",S157-O157)</f>
        <v/>
      </c>
      <c r="V157" s="24">
        <f>IF(M157=0,"upcoming",IF(M157=F157,"complete","in progress"))</f>
        <v/>
      </c>
      <c r="W157" s="33">
        <f>N157/F157</f>
        <v/>
      </c>
      <c r="X157" s="41">
        <f>AVERAGEIFS(TeamGames!$K$2:$K$4073,TeamGames!$D$2:$D$4073,$D157,TeamGames!$F$2:$F$4073,$E157)</f>
        <v/>
      </c>
      <c r="Y157" s="30">
        <f>IF(M157=0,"",P157-S157)</f>
        <v/>
      </c>
      <c r="Z157" s="30" t="n"/>
      <c r="AA157" s="31" t="n"/>
      <c r="AB157" s="33" t="n">
        <v>6.27843061661031</v>
      </c>
      <c r="AC157" s="24" t="n">
        <v>2</v>
      </c>
      <c r="AD157" s="24" t="n">
        <v>0</v>
      </c>
    </row>
    <row r="158">
      <c r="A158" s="24" t="inlineStr">
        <is>
          <t>Man Utd|7</t>
        </is>
      </c>
      <c r="B158" s="24" t="inlineStr">
        <is>
          <t>E0</t>
        </is>
      </c>
      <c r="C158" s="24" t="inlineStr">
        <is>
          <t>Premier League</t>
        </is>
      </c>
      <c r="D158" s="24" t="inlineStr">
        <is>
          <t>Man Utd</t>
        </is>
      </c>
      <c r="E158" s="24" t="n">
        <v>7</v>
      </c>
      <c r="F158" s="24">
        <f>COUNTIFS(TeamGames!$D$2:$D$4073,$D158,TeamGames!$F$2:$F$4073,$E158)</f>
        <v/>
      </c>
      <c r="G158" s="24" t="n">
        <v>25</v>
      </c>
      <c r="H158" s="24" t="n">
        <v>28</v>
      </c>
      <c r="I158" s="24" t="inlineStr">
        <is>
          <t>Brighton (H) · Nott'm Forest (A) · Arsenal (H) · Sunderland (A)</t>
        </is>
      </c>
      <c r="J158" s="24" t="n">
        <v>2</v>
      </c>
      <c r="K158" s="40" t="n">
        <v>46428.83333333334</v>
      </c>
      <c r="L158" s="40" t="n">
        <v>46449.83333333334</v>
      </c>
      <c r="M158" s="24">
        <f>SUMIFS(TeamGames!$X$2:$X$4073,TeamGames!$D$2:$D$4073,$D158,TeamGames!$F$2:$F$4073,$E158)</f>
        <v/>
      </c>
      <c r="N158" s="33">
        <f>SUMIFS(TeamGames!$S$2:$S$4073,TeamGames!$D$2:$D$4073,$D158,TeamGames!$F$2:$F$4073,$E158)</f>
        <v/>
      </c>
      <c r="O158" s="33">
        <f>SUMIFS(TeamGames!$S$2:$S$4073,TeamGames!$D$2:$D$4073,$D158,TeamGames!$F$2:$F$4073,$E158,TeamGames!$X$2:$X$4073,1)</f>
        <v/>
      </c>
      <c r="P158" s="24">
        <f>SUMIFS(TeamGames!$O$2:$O$4073,TeamGames!$D$2:$D$4073,$D158,TeamGames!$F$2:$F$4073,$E158)</f>
        <v/>
      </c>
      <c r="Q158" s="33">
        <f>SUMIFS(TeamGames!$T$2:$T$4073,TeamGames!$D$2:$D$4073,$D158,TeamGames!$F$2:$F$4073,$E158)</f>
        <v/>
      </c>
      <c r="R158" s="33">
        <f>SUMIFS(TeamGames!$U$2:$U$4073,TeamGames!$D$2:$D$4073,$D158,TeamGames!$F$2:$F$4073,$E158)</f>
        <v/>
      </c>
      <c r="S158" s="33">
        <f>SUMIFS(TeamGames!$W$2:$W$4073,TeamGames!$D$2:$D$4073,$D158,TeamGames!$F$2:$F$4073,$E158)</f>
        <v/>
      </c>
      <c r="T158" s="30">
        <f>IF(M158=0,"",P158-O158)</f>
        <v/>
      </c>
      <c r="U158" s="30">
        <f>IF(M158=0,"",S158-O158)</f>
        <v/>
      </c>
      <c r="V158" s="24">
        <f>IF(M158=0,"upcoming",IF(M158=F158,"complete","in progress"))</f>
        <v/>
      </c>
      <c r="W158" s="33">
        <f>N158/F158</f>
        <v/>
      </c>
      <c r="X158" s="41">
        <f>AVERAGEIFS(TeamGames!$K$2:$K$4073,TeamGames!$D$2:$D$4073,$D158,TeamGames!$F$2:$F$4073,$E158)</f>
        <v/>
      </c>
      <c r="Y158" s="30">
        <f>IF(M158=0,"",P158-S158)</f>
        <v/>
      </c>
      <c r="Z158" s="30" t="n"/>
      <c r="AA158" s="31" t="n"/>
      <c r="AB158" s="33" t="n">
        <v>6.731208609806419</v>
      </c>
      <c r="AC158" s="24" t="n">
        <v>0</v>
      </c>
      <c r="AD158" s="24" t="n">
        <v>0</v>
      </c>
    </row>
    <row r="159">
      <c r="A159" s="24" t="inlineStr">
        <is>
          <t>Man Utd|8</t>
        </is>
      </c>
      <c r="B159" s="24" t="inlineStr">
        <is>
          <t>E0</t>
        </is>
      </c>
      <c r="C159" s="24" t="inlineStr">
        <is>
          <t>Premier League</t>
        </is>
      </c>
      <c r="D159" s="24" t="inlineStr">
        <is>
          <t>Man Utd</t>
        </is>
      </c>
      <c r="E159" s="24" t="n">
        <v>8</v>
      </c>
      <c r="F159" s="24">
        <f>COUNTIFS(TeamGames!$D$2:$D$4073,$D159,TeamGames!$F$2:$F$4073,$E159)</f>
        <v/>
      </c>
      <c r="G159" s="24" t="n">
        <v>29</v>
      </c>
      <c r="H159" s="24" t="n">
        <v>32</v>
      </c>
      <c r="I159" s="24" t="inlineStr">
        <is>
          <t>Everton (H) · Man City (A) · Hull (H) · Ipswich (A)</t>
        </is>
      </c>
      <c r="J159" s="24" t="n">
        <v>2</v>
      </c>
      <c r="K159" s="40" t="n">
        <v>46459.625</v>
      </c>
      <c r="L159" s="40" t="n">
        <v>46494.625</v>
      </c>
      <c r="M159" s="24">
        <f>SUMIFS(TeamGames!$X$2:$X$4073,TeamGames!$D$2:$D$4073,$D159,TeamGames!$F$2:$F$4073,$E159)</f>
        <v/>
      </c>
      <c r="N159" s="33">
        <f>SUMIFS(TeamGames!$S$2:$S$4073,TeamGames!$D$2:$D$4073,$D159,TeamGames!$F$2:$F$4073,$E159)</f>
        <v/>
      </c>
      <c r="O159" s="33">
        <f>SUMIFS(TeamGames!$S$2:$S$4073,TeamGames!$D$2:$D$4073,$D159,TeamGames!$F$2:$F$4073,$E159,TeamGames!$X$2:$X$4073,1)</f>
        <v/>
      </c>
      <c r="P159" s="24">
        <f>SUMIFS(TeamGames!$O$2:$O$4073,TeamGames!$D$2:$D$4073,$D159,TeamGames!$F$2:$F$4073,$E159)</f>
        <v/>
      </c>
      <c r="Q159" s="33">
        <f>SUMIFS(TeamGames!$T$2:$T$4073,TeamGames!$D$2:$D$4073,$D159,TeamGames!$F$2:$F$4073,$E159)</f>
        <v/>
      </c>
      <c r="R159" s="33">
        <f>SUMIFS(TeamGames!$U$2:$U$4073,TeamGames!$D$2:$D$4073,$D159,TeamGames!$F$2:$F$4073,$E159)</f>
        <v/>
      </c>
      <c r="S159" s="33">
        <f>SUMIFS(TeamGames!$W$2:$W$4073,TeamGames!$D$2:$D$4073,$D159,TeamGames!$F$2:$F$4073,$E159)</f>
        <v/>
      </c>
      <c r="T159" s="30">
        <f>IF(M159=0,"",P159-O159)</f>
        <v/>
      </c>
      <c r="U159" s="30">
        <f>IF(M159=0,"",S159-O159)</f>
        <v/>
      </c>
      <c r="V159" s="24">
        <f>IF(M159=0,"upcoming",IF(M159=F159,"complete","in progress"))</f>
        <v/>
      </c>
      <c r="W159" s="33">
        <f>N159/F159</f>
        <v/>
      </c>
      <c r="X159" s="41">
        <f>AVERAGEIFS(TeamGames!$K$2:$K$4073,TeamGames!$D$2:$D$4073,$D159,TeamGames!$F$2:$F$4073,$E159)</f>
        <v/>
      </c>
      <c r="Y159" s="30">
        <f>IF(M159=0,"",P159-S159)</f>
        <v/>
      </c>
      <c r="Z159" s="30" t="n"/>
      <c r="AA159" s="31" t="n"/>
      <c r="AB159" s="33" t="n">
        <v>7.696570992254298</v>
      </c>
      <c r="AC159" s="24" t="n">
        <v>0</v>
      </c>
      <c r="AD159" s="24" t="n">
        <v>0</v>
      </c>
    </row>
    <row r="160">
      <c r="A160" s="24" t="inlineStr">
        <is>
          <t>Man Utd|9</t>
        </is>
      </c>
      <c r="B160" s="24" t="inlineStr">
        <is>
          <t>E0</t>
        </is>
      </c>
      <c r="C160" s="24" t="inlineStr">
        <is>
          <t>Premier League</t>
        </is>
      </c>
      <c r="D160" s="24" t="inlineStr">
        <is>
          <t>Man Utd</t>
        </is>
      </c>
      <c r="E160" s="24" t="n">
        <v>9</v>
      </c>
      <c r="F160" s="24">
        <f>COUNTIFS(TeamGames!$D$2:$D$4073,$D160,TeamGames!$F$2:$F$4073,$E160)</f>
        <v/>
      </c>
      <c r="G160" s="24" t="n">
        <v>33</v>
      </c>
      <c r="H160" s="24" t="n">
        <v>36</v>
      </c>
      <c r="I160" s="24" t="inlineStr">
        <is>
          <t>Crystal Palace (H) · Coventry (A) · Bournemouth (A) · Leeds (H)</t>
        </is>
      </c>
      <c r="J160" s="24" t="n">
        <v>2</v>
      </c>
      <c r="K160" s="40" t="n">
        <v>46501.625</v>
      </c>
      <c r="L160" s="40" t="n">
        <v>46522.625</v>
      </c>
      <c r="M160" s="24">
        <f>SUMIFS(TeamGames!$X$2:$X$4073,TeamGames!$D$2:$D$4073,$D160,TeamGames!$F$2:$F$4073,$E160)</f>
        <v/>
      </c>
      <c r="N160" s="33">
        <f>SUMIFS(TeamGames!$S$2:$S$4073,TeamGames!$D$2:$D$4073,$D160,TeamGames!$F$2:$F$4073,$E160)</f>
        <v/>
      </c>
      <c r="O160" s="33">
        <f>SUMIFS(TeamGames!$S$2:$S$4073,TeamGames!$D$2:$D$4073,$D160,TeamGames!$F$2:$F$4073,$E160,TeamGames!$X$2:$X$4073,1)</f>
        <v/>
      </c>
      <c r="P160" s="24">
        <f>SUMIFS(TeamGames!$O$2:$O$4073,TeamGames!$D$2:$D$4073,$D160,TeamGames!$F$2:$F$4073,$E160)</f>
        <v/>
      </c>
      <c r="Q160" s="33">
        <f>SUMIFS(TeamGames!$T$2:$T$4073,TeamGames!$D$2:$D$4073,$D160,TeamGames!$F$2:$F$4073,$E160)</f>
        <v/>
      </c>
      <c r="R160" s="33">
        <f>SUMIFS(TeamGames!$U$2:$U$4073,TeamGames!$D$2:$D$4073,$D160,TeamGames!$F$2:$F$4073,$E160)</f>
        <v/>
      </c>
      <c r="S160" s="33">
        <f>SUMIFS(TeamGames!$W$2:$W$4073,TeamGames!$D$2:$D$4073,$D160,TeamGames!$F$2:$F$4073,$E160)</f>
        <v/>
      </c>
      <c r="T160" s="30">
        <f>IF(M160=0,"",P160-O160)</f>
        <v/>
      </c>
      <c r="U160" s="30">
        <f>IF(M160=0,"",S160-O160)</f>
        <v/>
      </c>
      <c r="V160" s="24">
        <f>IF(M160=0,"upcoming",IF(M160=F160,"complete","in progress"))</f>
        <v/>
      </c>
      <c r="W160" s="33">
        <f>N160/F160</f>
        <v/>
      </c>
      <c r="X160" s="41">
        <f>AVERAGEIFS(TeamGames!$K$2:$K$4073,TeamGames!$D$2:$D$4073,$D160,TeamGames!$F$2:$F$4073,$E160)</f>
        <v/>
      </c>
      <c r="Y160" s="30">
        <f>IF(M160=0,"",P160-S160)</f>
        <v/>
      </c>
      <c r="Z160" s="30" t="n"/>
      <c r="AA160" s="31" t="n"/>
      <c r="AB160" s="33" t="n">
        <v>7.967945668135376</v>
      </c>
      <c r="AC160" s="24" t="n">
        <v>0</v>
      </c>
      <c r="AD160" s="24" t="n">
        <v>0</v>
      </c>
    </row>
    <row r="161">
      <c r="A161" s="24" t="inlineStr">
        <is>
          <t>Man Utd|10</t>
        </is>
      </c>
      <c r="B161" s="24" t="inlineStr">
        <is>
          <t>E0</t>
        </is>
      </c>
      <c r="C161" s="24" t="inlineStr">
        <is>
          <t>Premier League</t>
        </is>
      </c>
      <c r="D161" s="24" t="inlineStr">
        <is>
          <t>Man Utd</t>
        </is>
      </c>
      <c r="E161" s="24" t="n">
        <v>10</v>
      </c>
      <c r="F161" s="24">
        <f>COUNTIFS(TeamGames!$D$2:$D$4073,$D161,TeamGames!$F$2:$F$4073,$E161)</f>
        <v/>
      </c>
      <c r="G161" s="24" t="n">
        <v>37</v>
      </c>
      <c r="H161" s="24" t="n">
        <v>38</v>
      </c>
      <c r="I161" s="24" t="inlineStr">
        <is>
          <t>Tottenham (A) · Fulham (H)</t>
        </is>
      </c>
      <c r="J161" s="24" t="n">
        <v>1</v>
      </c>
      <c r="K161" s="40" t="n">
        <v>46530.625</v>
      </c>
      <c r="L161" s="40" t="n">
        <v>46537.66666666666</v>
      </c>
      <c r="M161" s="24">
        <f>SUMIFS(TeamGames!$X$2:$X$4073,TeamGames!$D$2:$D$4073,$D161,TeamGames!$F$2:$F$4073,$E161)</f>
        <v/>
      </c>
      <c r="N161" s="33">
        <f>SUMIFS(TeamGames!$S$2:$S$4073,TeamGames!$D$2:$D$4073,$D161,TeamGames!$F$2:$F$4073,$E161)</f>
        <v/>
      </c>
      <c r="O161" s="33">
        <f>SUMIFS(TeamGames!$S$2:$S$4073,TeamGames!$D$2:$D$4073,$D161,TeamGames!$F$2:$F$4073,$E161,TeamGames!$X$2:$X$4073,1)</f>
        <v/>
      </c>
      <c r="P161" s="24">
        <f>SUMIFS(TeamGames!$O$2:$O$4073,TeamGames!$D$2:$D$4073,$D161,TeamGames!$F$2:$F$4073,$E161)</f>
        <v/>
      </c>
      <c r="Q161" s="33">
        <f>SUMIFS(TeamGames!$T$2:$T$4073,TeamGames!$D$2:$D$4073,$D161,TeamGames!$F$2:$F$4073,$E161)</f>
        <v/>
      </c>
      <c r="R161" s="33">
        <f>SUMIFS(TeamGames!$U$2:$U$4073,TeamGames!$D$2:$D$4073,$D161,TeamGames!$F$2:$F$4073,$E161)</f>
        <v/>
      </c>
      <c r="S161" s="33">
        <f>SUMIFS(TeamGames!$W$2:$W$4073,TeamGames!$D$2:$D$4073,$D161,TeamGames!$F$2:$F$4073,$E161)</f>
        <v/>
      </c>
      <c r="T161" s="30">
        <f>IF(M161=0,"",P161-O161)</f>
        <v/>
      </c>
      <c r="U161" s="30">
        <f>IF(M161=0,"",S161-O161)</f>
        <v/>
      </c>
      <c r="V161" s="24">
        <f>IF(M161=0,"upcoming",IF(M161=F161,"complete","in progress"))</f>
        <v/>
      </c>
      <c r="W161" s="33">
        <f>N161/F161</f>
        <v/>
      </c>
      <c r="X161" s="41">
        <f>AVERAGEIFS(TeamGames!$K$2:$K$4073,TeamGames!$D$2:$D$4073,$D161,TeamGames!$F$2:$F$4073,$E161)</f>
        <v/>
      </c>
      <c r="Y161" s="30">
        <f>IF(M161=0,"",P161-S161)</f>
        <v/>
      </c>
      <c r="Z161" s="30" t="n"/>
      <c r="AA161" s="31" t="n"/>
      <c r="AB161" s="33" t="n">
        <v>3.548684564972111</v>
      </c>
      <c r="AC161" s="24" t="n">
        <v>0</v>
      </c>
      <c r="AD161" s="24" t="n">
        <v>0</v>
      </c>
    </row>
    <row r="162">
      <c r="A162" s="24" t="inlineStr">
        <is>
          <t>Newcastle|1</t>
        </is>
      </c>
      <c r="B162" s="24" t="inlineStr">
        <is>
          <t>E0</t>
        </is>
      </c>
      <c r="C162" s="24" t="inlineStr">
        <is>
          <t>Premier League</t>
        </is>
      </c>
      <c r="D162" s="24" t="inlineStr">
        <is>
          <t>Newcastle</t>
        </is>
      </c>
      <c r="E162" s="24" t="n">
        <v>1</v>
      </c>
      <c r="F162" s="24">
        <f>COUNTIFS(TeamGames!$D$2:$D$4073,$D162,TeamGames!$F$2:$F$4073,$E162)</f>
        <v/>
      </c>
      <c r="G162" s="24" t="n">
        <v>1</v>
      </c>
      <c r="H162" s="24" t="n">
        <v>4</v>
      </c>
      <c r="I162" s="24" t="inlineStr">
        <is>
          <t>Liverpool (H) · Tottenham (A) · Bournemouth (H) · Leeds (A)</t>
        </is>
      </c>
      <c r="J162" s="24" t="n">
        <v>2</v>
      </c>
      <c r="K162" s="40" t="n">
        <v>46257.6875</v>
      </c>
      <c r="L162" s="40" t="n">
        <v>46279.83333333334</v>
      </c>
      <c r="M162" s="24">
        <f>SUMIFS(TeamGames!$X$2:$X$4073,TeamGames!$D$2:$D$4073,$D162,TeamGames!$F$2:$F$4073,$E162)</f>
        <v/>
      </c>
      <c r="N162" s="33">
        <f>SUMIFS(TeamGames!$S$2:$S$4073,TeamGames!$D$2:$D$4073,$D162,TeamGames!$F$2:$F$4073,$E162)</f>
        <v/>
      </c>
      <c r="O162" s="33">
        <f>SUMIFS(TeamGames!$S$2:$S$4073,TeamGames!$D$2:$D$4073,$D162,TeamGames!$F$2:$F$4073,$E162,TeamGames!$X$2:$X$4073,1)</f>
        <v/>
      </c>
      <c r="P162" s="24">
        <f>SUMIFS(TeamGames!$O$2:$O$4073,TeamGames!$D$2:$D$4073,$D162,TeamGames!$F$2:$F$4073,$E162)</f>
        <v/>
      </c>
      <c r="Q162" s="33">
        <f>SUMIFS(TeamGames!$T$2:$T$4073,TeamGames!$D$2:$D$4073,$D162,TeamGames!$F$2:$F$4073,$E162)</f>
        <v/>
      </c>
      <c r="R162" s="33">
        <f>SUMIFS(TeamGames!$U$2:$U$4073,TeamGames!$D$2:$D$4073,$D162,TeamGames!$F$2:$F$4073,$E162)</f>
        <v/>
      </c>
      <c r="S162" s="33">
        <f>SUMIFS(TeamGames!$W$2:$W$4073,TeamGames!$D$2:$D$4073,$D162,TeamGames!$F$2:$F$4073,$E162)</f>
        <v/>
      </c>
      <c r="T162" s="30">
        <f>IF(M162=0,"",P162-O162)</f>
        <v/>
      </c>
      <c r="U162" s="30">
        <f>IF(M162=0,"",S162-O162)</f>
        <v/>
      </c>
      <c r="V162" s="24">
        <f>IF(M162=0,"upcoming",IF(M162=F162,"complete","in progress"))</f>
        <v/>
      </c>
      <c r="W162" s="33">
        <f>N162/F162</f>
        <v/>
      </c>
      <c r="X162" s="41">
        <f>AVERAGEIFS(TeamGames!$K$2:$K$4073,TeamGames!$D$2:$D$4073,$D162,TeamGames!$F$2:$F$4073,$E162)</f>
        <v/>
      </c>
      <c r="Y162" s="30">
        <f>IF(M162=0,"",P162-S162)</f>
        <v/>
      </c>
      <c r="Z162" s="30" t="n">
        <v>0.01</v>
      </c>
      <c r="AA162" s="31" t="n">
        <v>0.9958010664482047</v>
      </c>
      <c r="AB162" s="33" t="n"/>
      <c r="AC162" s="24" t="n">
        <v>0</v>
      </c>
      <c r="AD162" s="24" t="n">
        <v>0</v>
      </c>
    </row>
    <row r="163">
      <c r="A163" s="24" t="inlineStr">
        <is>
          <t>Newcastle|2</t>
        </is>
      </c>
      <c r="B163" s="24" t="inlineStr">
        <is>
          <t>E0</t>
        </is>
      </c>
      <c r="C163" s="24" t="inlineStr">
        <is>
          <t>Premier League</t>
        </is>
      </c>
      <c r="D163" s="24" t="inlineStr">
        <is>
          <t>Newcastle</t>
        </is>
      </c>
      <c r="E163" s="24" t="n">
        <v>2</v>
      </c>
      <c r="F163" s="24">
        <f>COUNTIFS(TeamGames!$D$2:$D$4073,$D163,TeamGames!$F$2:$F$4073,$E163)</f>
        <v/>
      </c>
      <c r="G163" s="24" t="n">
        <v>5</v>
      </c>
      <c r="H163" s="24" t="n">
        <v>8</v>
      </c>
      <c r="I163" s="24" t="inlineStr">
        <is>
          <t>Hull (H) · Coventry (A) · Aston Villa (H) · Crystal Palace (A)</t>
        </is>
      </c>
      <c r="J163" s="24" t="n">
        <v>2</v>
      </c>
      <c r="K163" s="40" t="n">
        <v>46284.625</v>
      </c>
      <c r="L163" s="40" t="n">
        <v>46320.58333333334</v>
      </c>
      <c r="M163" s="24">
        <f>SUMIFS(TeamGames!$X$2:$X$4073,TeamGames!$D$2:$D$4073,$D163,TeamGames!$F$2:$F$4073,$E163)</f>
        <v/>
      </c>
      <c r="N163" s="33">
        <f>SUMIFS(TeamGames!$S$2:$S$4073,TeamGames!$D$2:$D$4073,$D163,TeamGames!$F$2:$F$4073,$E163)</f>
        <v/>
      </c>
      <c r="O163" s="33">
        <f>SUMIFS(TeamGames!$S$2:$S$4073,TeamGames!$D$2:$D$4073,$D163,TeamGames!$F$2:$F$4073,$E163,TeamGames!$X$2:$X$4073,1)</f>
        <v/>
      </c>
      <c r="P163" s="24">
        <f>SUMIFS(TeamGames!$O$2:$O$4073,TeamGames!$D$2:$D$4073,$D163,TeamGames!$F$2:$F$4073,$E163)</f>
        <v/>
      </c>
      <c r="Q163" s="33">
        <f>SUMIFS(TeamGames!$T$2:$T$4073,TeamGames!$D$2:$D$4073,$D163,TeamGames!$F$2:$F$4073,$E163)</f>
        <v/>
      </c>
      <c r="R163" s="33">
        <f>SUMIFS(TeamGames!$U$2:$U$4073,TeamGames!$D$2:$D$4073,$D163,TeamGames!$F$2:$F$4073,$E163)</f>
        <v/>
      </c>
      <c r="S163" s="33">
        <f>SUMIFS(TeamGames!$W$2:$W$4073,TeamGames!$D$2:$D$4073,$D163,TeamGames!$F$2:$F$4073,$E163)</f>
        <v/>
      </c>
      <c r="T163" s="30">
        <f>IF(M163=0,"",P163-O163)</f>
        <v/>
      </c>
      <c r="U163" s="30">
        <f>IF(M163=0,"",S163-O163)</f>
        <v/>
      </c>
      <c r="V163" s="24">
        <f>IF(M163=0,"upcoming",IF(M163=F163,"complete","in progress"))</f>
        <v/>
      </c>
      <c r="W163" s="33">
        <f>N163/F163</f>
        <v/>
      </c>
      <c r="X163" s="41">
        <f>AVERAGEIFS(TeamGames!$K$2:$K$4073,TeamGames!$D$2:$D$4073,$D163,TeamGames!$F$2:$F$4073,$E163)</f>
        <v/>
      </c>
      <c r="Y163" s="30">
        <f>IF(M163=0,"",P163-S163)</f>
        <v/>
      </c>
      <c r="Z163" s="30" t="n">
        <v>-1.07</v>
      </c>
      <c r="AA163" s="31" t="n">
        <v>0.2835719023134455</v>
      </c>
      <c r="AB163" s="33" t="n">
        <v>1.371124219724324</v>
      </c>
      <c r="AC163" s="24" t="n">
        <v>0</v>
      </c>
      <c r="AD163" s="24" t="n">
        <v>0</v>
      </c>
    </row>
    <row r="164">
      <c r="A164" s="24" t="inlineStr">
        <is>
          <t>Newcastle|3</t>
        </is>
      </c>
      <c r="B164" s="24" t="inlineStr">
        <is>
          <t>E0</t>
        </is>
      </c>
      <c r="C164" s="24" t="inlineStr">
        <is>
          <t>Premier League</t>
        </is>
      </c>
      <c r="D164" s="24" t="inlineStr">
        <is>
          <t>Newcastle</t>
        </is>
      </c>
      <c r="E164" s="24" t="n">
        <v>3</v>
      </c>
      <c r="F164" s="24">
        <f>COUNTIFS(TeamGames!$D$2:$D$4073,$D164,TeamGames!$F$2:$F$4073,$E164)</f>
        <v/>
      </c>
      <c r="G164" s="24" t="n">
        <v>9</v>
      </c>
      <c r="H164" s="24" t="n">
        <v>12</v>
      </c>
      <c r="I164" s="24" t="inlineStr">
        <is>
          <t>Everton (H) · Fulham (A) · Arsenal (H) · Brighton (A)</t>
        </is>
      </c>
      <c r="J164" s="24" t="n">
        <v>2</v>
      </c>
      <c r="K164" s="40" t="n">
        <v>46328.83333333334</v>
      </c>
      <c r="L164" s="40" t="n">
        <v>46355.58680555555</v>
      </c>
      <c r="M164" s="24">
        <f>SUMIFS(TeamGames!$X$2:$X$4073,TeamGames!$D$2:$D$4073,$D164,TeamGames!$F$2:$F$4073,$E164)</f>
        <v/>
      </c>
      <c r="N164" s="33">
        <f>SUMIFS(TeamGames!$S$2:$S$4073,TeamGames!$D$2:$D$4073,$D164,TeamGames!$F$2:$F$4073,$E164)</f>
        <v/>
      </c>
      <c r="O164" s="33">
        <f>SUMIFS(TeamGames!$S$2:$S$4073,TeamGames!$D$2:$D$4073,$D164,TeamGames!$F$2:$F$4073,$E164,TeamGames!$X$2:$X$4073,1)</f>
        <v/>
      </c>
      <c r="P164" s="24">
        <f>SUMIFS(TeamGames!$O$2:$O$4073,TeamGames!$D$2:$D$4073,$D164,TeamGames!$F$2:$F$4073,$E164)</f>
        <v/>
      </c>
      <c r="Q164" s="33">
        <f>SUMIFS(TeamGames!$T$2:$T$4073,TeamGames!$D$2:$D$4073,$D164,TeamGames!$F$2:$F$4073,$E164)</f>
        <v/>
      </c>
      <c r="R164" s="33">
        <f>SUMIFS(TeamGames!$U$2:$U$4073,TeamGames!$D$2:$D$4073,$D164,TeamGames!$F$2:$F$4073,$E164)</f>
        <v/>
      </c>
      <c r="S164" s="33">
        <f>SUMIFS(TeamGames!$W$2:$W$4073,TeamGames!$D$2:$D$4073,$D164,TeamGames!$F$2:$F$4073,$E164)</f>
        <v/>
      </c>
      <c r="T164" s="30">
        <f>IF(M164=0,"",P164-O164)</f>
        <v/>
      </c>
      <c r="U164" s="30">
        <f>IF(M164=0,"",S164-O164)</f>
        <v/>
      </c>
      <c r="V164" s="24">
        <f>IF(M164=0,"upcoming",IF(M164=F164,"complete","in progress"))</f>
        <v/>
      </c>
      <c r="W164" s="33">
        <f>N164/F164</f>
        <v/>
      </c>
      <c r="X164" s="41">
        <f>AVERAGEIFS(TeamGames!$K$2:$K$4073,TeamGames!$D$2:$D$4073,$D164,TeamGames!$F$2:$F$4073,$E164)</f>
        <v/>
      </c>
      <c r="Y164" s="30">
        <f>IF(M164=0,"",P164-S164)</f>
        <v/>
      </c>
      <c r="Z164" s="30" t="n"/>
      <c r="AA164" s="31" t="n"/>
      <c r="AB164" s="33" t="n">
        <v>4.771039805066819</v>
      </c>
      <c r="AC164" s="24" t="n">
        <v>0</v>
      </c>
      <c r="AD164" s="24" t="n">
        <v>0</v>
      </c>
    </row>
    <row r="165">
      <c r="A165" s="24" t="inlineStr">
        <is>
          <t>Newcastle|4</t>
        </is>
      </c>
      <c r="B165" s="24" t="inlineStr">
        <is>
          <t>E0</t>
        </is>
      </c>
      <c r="C165" s="24" t="inlineStr">
        <is>
          <t>Premier League</t>
        </is>
      </c>
      <c r="D165" s="24" t="inlineStr">
        <is>
          <t>Newcastle</t>
        </is>
      </c>
      <c r="E165" s="24" t="n">
        <v>4</v>
      </c>
      <c r="F165" s="24">
        <f>COUNTIFS(TeamGames!$D$2:$D$4073,$D165,TeamGames!$F$2:$F$4073,$E165)</f>
        <v/>
      </c>
      <c r="G165" s="24" t="n">
        <v>13</v>
      </c>
      <c r="H165" s="24" t="n">
        <v>16</v>
      </c>
      <c r="I165" s="24" t="inlineStr">
        <is>
          <t>Man Utd (H) · Sunderland (H) · Ipswich (A) · Brentford (A)</t>
        </is>
      </c>
      <c r="J165" s="24" t="n">
        <v>2</v>
      </c>
      <c r="K165" s="40" t="n">
        <v>46358.83333333334</v>
      </c>
      <c r="L165" s="40" t="n">
        <v>46375.625</v>
      </c>
      <c r="M165" s="24">
        <f>SUMIFS(TeamGames!$X$2:$X$4073,TeamGames!$D$2:$D$4073,$D165,TeamGames!$F$2:$F$4073,$E165)</f>
        <v/>
      </c>
      <c r="N165" s="33">
        <f>SUMIFS(TeamGames!$S$2:$S$4073,TeamGames!$D$2:$D$4073,$D165,TeamGames!$F$2:$F$4073,$E165)</f>
        <v/>
      </c>
      <c r="O165" s="33">
        <f>SUMIFS(TeamGames!$S$2:$S$4073,TeamGames!$D$2:$D$4073,$D165,TeamGames!$F$2:$F$4073,$E165,TeamGames!$X$2:$X$4073,1)</f>
        <v/>
      </c>
      <c r="P165" s="24">
        <f>SUMIFS(TeamGames!$O$2:$O$4073,TeamGames!$D$2:$D$4073,$D165,TeamGames!$F$2:$F$4073,$E165)</f>
        <v/>
      </c>
      <c r="Q165" s="33">
        <f>SUMIFS(TeamGames!$T$2:$T$4073,TeamGames!$D$2:$D$4073,$D165,TeamGames!$F$2:$F$4073,$E165)</f>
        <v/>
      </c>
      <c r="R165" s="33">
        <f>SUMIFS(TeamGames!$U$2:$U$4073,TeamGames!$D$2:$D$4073,$D165,TeamGames!$F$2:$F$4073,$E165)</f>
        <v/>
      </c>
      <c r="S165" s="33">
        <f>SUMIFS(TeamGames!$W$2:$W$4073,TeamGames!$D$2:$D$4073,$D165,TeamGames!$F$2:$F$4073,$E165)</f>
        <v/>
      </c>
      <c r="T165" s="30">
        <f>IF(M165=0,"",P165-O165)</f>
        <v/>
      </c>
      <c r="U165" s="30">
        <f>IF(M165=0,"",S165-O165)</f>
        <v/>
      </c>
      <c r="V165" s="24">
        <f>IF(M165=0,"upcoming",IF(M165=F165,"complete","in progress"))</f>
        <v/>
      </c>
      <c r="W165" s="33">
        <f>N165/F165</f>
        <v/>
      </c>
      <c r="X165" s="41">
        <f>AVERAGEIFS(TeamGames!$K$2:$K$4073,TeamGames!$D$2:$D$4073,$D165,TeamGames!$F$2:$F$4073,$E165)</f>
        <v/>
      </c>
      <c r="Y165" s="30">
        <f>IF(M165=0,"",P165-S165)</f>
        <v/>
      </c>
      <c r="Z165" s="30" t="n"/>
      <c r="AA165" s="31" t="n"/>
      <c r="AB165" s="33" t="n">
        <v>5.598669027988795</v>
      </c>
      <c r="AC165" s="24" t="n">
        <v>0</v>
      </c>
      <c r="AD165" s="24" t="n">
        <v>0</v>
      </c>
    </row>
    <row r="166">
      <c r="A166" s="24" t="inlineStr">
        <is>
          <t>Newcastle|5</t>
        </is>
      </c>
      <c r="B166" s="24" t="inlineStr">
        <is>
          <t>E0</t>
        </is>
      </c>
      <c r="C166" s="24" t="inlineStr">
        <is>
          <t>Premier League</t>
        </is>
      </c>
      <c r="D166" s="24" t="inlineStr">
        <is>
          <t>Newcastle</t>
        </is>
      </c>
      <c r="E166" s="24" t="n">
        <v>5</v>
      </c>
      <c r="F166" s="24">
        <f>COUNTIFS(TeamGames!$D$2:$D$4073,$D166,TeamGames!$F$2:$F$4073,$E166)</f>
        <v/>
      </c>
      <c r="G166" s="24" t="n">
        <v>17</v>
      </c>
      <c r="H166" s="24" t="n">
        <v>20</v>
      </c>
      <c r="I166" s="24" t="inlineStr">
        <is>
          <t>Man City (H) · Nott'm Forest (H) · Chelsea (A) · Man Utd (A)</t>
        </is>
      </c>
      <c r="J166" s="24" t="n">
        <v>2</v>
      </c>
      <c r="K166" s="40" t="n">
        <v>46382.83333333334</v>
      </c>
      <c r="L166" s="40" t="n">
        <v>46394.83333333334</v>
      </c>
      <c r="M166" s="24">
        <f>SUMIFS(TeamGames!$X$2:$X$4073,TeamGames!$D$2:$D$4073,$D166,TeamGames!$F$2:$F$4073,$E166)</f>
        <v/>
      </c>
      <c r="N166" s="33">
        <f>SUMIFS(TeamGames!$S$2:$S$4073,TeamGames!$D$2:$D$4073,$D166,TeamGames!$F$2:$F$4073,$E166)</f>
        <v/>
      </c>
      <c r="O166" s="33">
        <f>SUMIFS(TeamGames!$S$2:$S$4073,TeamGames!$D$2:$D$4073,$D166,TeamGames!$F$2:$F$4073,$E166,TeamGames!$X$2:$X$4073,1)</f>
        <v/>
      </c>
      <c r="P166" s="24">
        <f>SUMIFS(TeamGames!$O$2:$O$4073,TeamGames!$D$2:$D$4073,$D166,TeamGames!$F$2:$F$4073,$E166)</f>
        <v/>
      </c>
      <c r="Q166" s="33">
        <f>SUMIFS(TeamGames!$T$2:$T$4073,TeamGames!$D$2:$D$4073,$D166,TeamGames!$F$2:$F$4073,$E166)</f>
        <v/>
      </c>
      <c r="R166" s="33">
        <f>SUMIFS(TeamGames!$U$2:$U$4073,TeamGames!$D$2:$D$4073,$D166,TeamGames!$F$2:$F$4073,$E166)</f>
        <v/>
      </c>
      <c r="S166" s="33">
        <f>SUMIFS(TeamGames!$W$2:$W$4073,TeamGames!$D$2:$D$4073,$D166,TeamGames!$F$2:$F$4073,$E166)</f>
        <v/>
      </c>
      <c r="T166" s="30">
        <f>IF(M166=0,"",P166-O166)</f>
        <v/>
      </c>
      <c r="U166" s="30">
        <f>IF(M166=0,"",S166-O166)</f>
        <v/>
      </c>
      <c r="V166" s="24">
        <f>IF(M166=0,"upcoming",IF(M166=F166,"complete","in progress"))</f>
        <v/>
      </c>
      <c r="W166" s="33">
        <f>N166/F166</f>
        <v/>
      </c>
      <c r="X166" s="41">
        <f>AVERAGEIFS(TeamGames!$K$2:$K$4073,TeamGames!$D$2:$D$4073,$D166,TeamGames!$F$2:$F$4073,$E166)</f>
        <v/>
      </c>
      <c r="Y166" s="30">
        <f>IF(M166=0,"",P166-S166)</f>
        <v/>
      </c>
      <c r="Z166" s="30" t="n"/>
      <c r="AA166" s="31" t="n"/>
      <c r="AB166" s="33" t="n">
        <v>4.019040326276542</v>
      </c>
      <c r="AC166" s="24" t="n">
        <v>0</v>
      </c>
      <c r="AD166" s="24" t="n">
        <v>0</v>
      </c>
    </row>
    <row r="167">
      <c r="A167" s="24" t="inlineStr">
        <is>
          <t>Newcastle|6</t>
        </is>
      </c>
      <c r="B167" s="24" t="inlineStr">
        <is>
          <t>E0</t>
        </is>
      </c>
      <c r="C167" s="24" t="inlineStr">
        <is>
          <t>Premier League</t>
        </is>
      </c>
      <c r="D167" s="24" t="inlineStr">
        <is>
          <t>Newcastle</t>
        </is>
      </c>
      <c r="E167" s="24" t="n">
        <v>6</v>
      </c>
      <c r="F167" s="24">
        <f>COUNTIFS(TeamGames!$D$2:$D$4073,$D167,TeamGames!$F$2:$F$4073,$E167)</f>
        <v/>
      </c>
      <c r="G167" s="24" t="n">
        <v>21</v>
      </c>
      <c r="H167" s="24" t="n">
        <v>24</v>
      </c>
      <c r="I167" s="24" t="inlineStr">
        <is>
          <t>Fulham (H) · Arsenal (A) · Brighton (H) · Everton (A)</t>
        </is>
      </c>
      <c r="J167" s="24" t="n">
        <v>2</v>
      </c>
      <c r="K167" s="40" t="n">
        <v>46403.625</v>
      </c>
      <c r="L167" s="40" t="n">
        <v>46424.625</v>
      </c>
      <c r="M167" s="24">
        <f>SUMIFS(TeamGames!$X$2:$X$4073,TeamGames!$D$2:$D$4073,$D167,TeamGames!$F$2:$F$4073,$E167)</f>
        <v/>
      </c>
      <c r="N167" s="33">
        <f>SUMIFS(TeamGames!$S$2:$S$4073,TeamGames!$D$2:$D$4073,$D167,TeamGames!$F$2:$F$4073,$E167)</f>
        <v/>
      </c>
      <c r="O167" s="33">
        <f>SUMIFS(TeamGames!$S$2:$S$4073,TeamGames!$D$2:$D$4073,$D167,TeamGames!$F$2:$F$4073,$E167,TeamGames!$X$2:$X$4073,1)</f>
        <v/>
      </c>
      <c r="P167" s="24">
        <f>SUMIFS(TeamGames!$O$2:$O$4073,TeamGames!$D$2:$D$4073,$D167,TeamGames!$F$2:$F$4073,$E167)</f>
        <v/>
      </c>
      <c r="Q167" s="33">
        <f>SUMIFS(TeamGames!$T$2:$T$4073,TeamGames!$D$2:$D$4073,$D167,TeamGames!$F$2:$F$4073,$E167)</f>
        <v/>
      </c>
      <c r="R167" s="33">
        <f>SUMIFS(TeamGames!$U$2:$U$4073,TeamGames!$D$2:$D$4073,$D167,TeamGames!$F$2:$F$4073,$E167)</f>
        <v/>
      </c>
      <c r="S167" s="33">
        <f>SUMIFS(TeamGames!$W$2:$W$4073,TeamGames!$D$2:$D$4073,$D167,TeamGames!$F$2:$F$4073,$E167)</f>
        <v/>
      </c>
      <c r="T167" s="30">
        <f>IF(M167=0,"",P167-O167)</f>
        <v/>
      </c>
      <c r="U167" s="30">
        <f>IF(M167=0,"",S167-O167)</f>
        <v/>
      </c>
      <c r="V167" s="24">
        <f>IF(M167=0,"upcoming",IF(M167=F167,"complete","in progress"))</f>
        <v/>
      </c>
      <c r="W167" s="33">
        <f>N167/F167</f>
        <v/>
      </c>
      <c r="X167" s="41">
        <f>AVERAGEIFS(TeamGames!$K$2:$K$4073,TeamGames!$D$2:$D$4073,$D167,TeamGames!$F$2:$F$4073,$E167)</f>
        <v/>
      </c>
      <c r="Y167" s="30">
        <f>IF(M167=0,"",P167-S167)</f>
        <v/>
      </c>
      <c r="Z167" s="30" t="n"/>
      <c r="AA167" s="31" t="n"/>
      <c r="AB167" s="33" t="n">
        <v>4.846680124115233</v>
      </c>
      <c r="AC167" s="24" t="n">
        <v>0</v>
      </c>
      <c r="AD167" s="24" t="n">
        <v>0</v>
      </c>
    </row>
    <row r="168">
      <c r="A168" s="24" t="inlineStr">
        <is>
          <t>Newcastle|7</t>
        </is>
      </c>
      <c r="B168" s="24" t="inlineStr">
        <is>
          <t>E0</t>
        </is>
      </c>
      <c r="C168" s="24" t="inlineStr">
        <is>
          <t>Premier League</t>
        </is>
      </c>
      <c r="D168" s="24" t="inlineStr">
        <is>
          <t>Newcastle</t>
        </is>
      </c>
      <c r="E168" s="24" t="n">
        <v>7</v>
      </c>
      <c r="F168" s="24">
        <f>COUNTIFS(TeamGames!$D$2:$D$4073,$D168,TeamGames!$F$2:$F$4073,$E168)</f>
        <v/>
      </c>
      <c r="G168" s="24" t="n">
        <v>25</v>
      </c>
      <c r="H168" s="24" t="n">
        <v>28</v>
      </c>
      <c r="I168" s="24" t="inlineStr">
        <is>
          <t>Chelsea (H) · Man City (A) · Brentford (H) · Nott'm Forest (A)</t>
        </is>
      </c>
      <c r="J168" s="24" t="n">
        <v>2</v>
      </c>
      <c r="K168" s="40" t="n">
        <v>46428.83333333334</v>
      </c>
      <c r="L168" s="40" t="n">
        <v>46449.83333333334</v>
      </c>
      <c r="M168" s="24">
        <f>SUMIFS(TeamGames!$X$2:$X$4073,TeamGames!$D$2:$D$4073,$D168,TeamGames!$F$2:$F$4073,$E168)</f>
        <v/>
      </c>
      <c r="N168" s="33">
        <f>SUMIFS(TeamGames!$S$2:$S$4073,TeamGames!$D$2:$D$4073,$D168,TeamGames!$F$2:$F$4073,$E168)</f>
        <v/>
      </c>
      <c r="O168" s="33">
        <f>SUMIFS(TeamGames!$S$2:$S$4073,TeamGames!$D$2:$D$4073,$D168,TeamGames!$F$2:$F$4073,$E168,TeamGames!$X$2:$X$4073,1)</f>
        <v/>
      </c>
      <c r="P168" s="24">
        <f>SUMIFS(TeamGames!$O$2:$O$4073,TeamGames!$D$2:$D$4073,$D168,TeamGames!$F$2:$F$4073,$E168)</f>
        <v/>
      </c>
      <c r="Q168" s="33">
        <f>SUMIFS(TeamGames!$T$2:$T$4073,TeamGames!$D$2:$D$4073,$D168,TeamGames!$F$2:$F$4073,$E168)</f>
        <v/>
      </c>
      <c r="R168" s="33">
        <f>SUMIFS(TeamGames!$U$2:$U$4073,TeamGames!$D$2:$D$4073,$D168,TeamGames!$F$2:$F$4073,$E168)</f>
        <v/>
      </c>
      <c r="S168" s="33">
        <f>SUMIFS(TeamGames!$W$2:$W$4073,TeamGames!$D$2:$D$4073,$D168,TeamGames!$F$2:$F$4073,$E168)</f>
        <v/>
      </c>
      <c r="T168" s="30">
        <f>IF(M168=0,"",P168-O168)</f>
        <v/>
      </c>
      <c r="U168" s="30">
        <f>IF(M168=0,"",S168-O168)</f>
        <v/>
      </c>
      <c r="V168" s="24">
        <f>IF(M168=0,"upcoming",IF(M168=F168,"complete","in progress"))</f>
        <v/>
      </c>
      <c r="W168" s="33">
        <f>N168/F168</f>
        <v/>
      </c>
      <c r="X168" s="41">
        <f>AVERAGEIFS(TeamGames!$K$2:$K$4073,TeamGames!$D$2:$D$4073,$D168,TeamGames!$F$2:$F$4073,$E168)</f>
        <v/>
      </c>
      <c r="Y168" s="30">
        <f>IF(M168=0,"",P168-S168)</f>
        <v/>
      </c>
      <c r="Z168" s="30" t="n"/>
      <c r="AA168" s="31" t="n"/>
      <c r="AB168" s="33" t="n">
        <v>4.481605070100613</v>
      </c>
      <c r="AC168" s="24" t="n">
        <v>0</v>
      </c>
      <c r="AD168" s="24" t="n">
        <v>0</v>
      </c>
    </row>
    <row r="169">
      <c r="A169" s="24" t="inlineStr">
        <is>
          <t>Newcastle|8</t>
        </is>
      </c>
      <c r="B169" s="24" t="inlineStr">
        <is>
          <t>E0</t>
        </is>
      </c>
      <c r="C169" s="24" t="inlineStr">
        <is>
          <t>Premier League</t>
        </is>
      </c>
      <c r="D169" s="24" t="inlineStr">
        <is>
          <t>Newcastle</t>
        </is>
      </c>
      <c r="E169" s="24" t="n">
        <v>8</v>
      </c>
      <c r="F169" s="24">
        <f>COUNTIFS(TeamGames!$D$2:$D$4073,$D169,TeamGames!$F$2:$F$4073,$E169)</f>
        <v/>
      </c>
      <c r="G169" s="24" t="n">
        <v>29</v>
      </c>
      <c r="H169" s="24" t="n">
        <v>32</v>
      </c>
      <c r="I169" s="24" t="inlineStr">
        <is>
          <t>Bournemouth (A) · Leeds (H) · Liverpool (A) · Tottenham (H)</t>
        </is>
      </c>
      <c r="J169" s="24" t="n">
        <v>2</v>
      </c>
      <c r="K169" s="40" t="n">
        <v>46459.625</v>
      </c>
      <c r="L169" s="40" t="n">
        <v>46494.625</v>
      </c>
      <c r="M169" s="24">
        <f>SUMIFS(TeamGames!$X$2:$X$4073,TeamGames!$D$2:$D$4073,$D169,TeamGames!$F$2:$F$4073,$E169)</f>
        <v/>
      </c>
      <c r="N169" s="33">
        <f>SUMIFS(TeamGames!$S$2:$S$4073,TeamGames!$D$2:$D$4073,$D169,TeamGames!$F$2:$F$4073,$E169)</f>
        <v/>
      </c>
      <c r="O169" s="33">
        <f>SUMIFS(TeamGames!$S$2:$S$4073,TeamGames!$D$2:$D$4073,$D169,TeamGames!$F$2:$F$4073,$E169,TeamGames!$X$2:$X$4073,1)</f>
        <v/>
      </c>
      <c r="P169" s="24">
        <f>SUMIFS(TeamGames!$O$2:$O$4073,TeamGames!$D$2:$D$4073,$D169,TeamGames!$F$2:$F$4073,$E169)</f>
        <v/>
      </c>
      <c r="Q169" s="33">
        <f>SUMIFS(TeamGames!$T$2:$T$4073,TeamGames!$D$2:$D$4073,$D169,TeamGames!$F$2:$F$4073,$E169)</f>
        <v/>
      </c>
      <c r="R169" s="33">
        <f>SUMIFS(TeamGames!$U$2:$U$4073,TeamGames!$D$2:$D$4073,$D169,TeamGames!$F$2:$F$4073,$E169)</f>
        <v/>
      </c>
      <c r="S169" s="33">
        <f>SUMIFS(TeamGames!$W$2:$W$4073,TeamGames!$D$2:$D$4073,$D169,TeamGames!$F$2:$F$4073,$E169)</f>
        <v/>
      </c>
      <c r="T169" s="30">
        <f>IF(M169=0,"",P169-O169)</f>
        <v/>
      </c>
      <c r="U169" s="30">
        <f>IF(M169=0,"",S169-O169)</f>
        <v/>
      </c>
      <c r="V169" s="24">
        <f>IF(M169=0,"upcoming",IF(M169=F169,"complete","in progress"))</f>
        <v/>
      </c>
      <c r="W169" s="33">
        <f>N169/F169</f>
        <v/>
      </c>
      <c r="X169" s="41">
        <f>AVERAGEIFS(TeamGames!$K$2:$K$4073,TeamGames!$D$2:$D$4073,$D169,TeamGames!$F$2:$F$4073,$E169)</f>
        <v/>
      </c>
      <c r="Y169" s="30">
        <f>IF(M169=0,"",P169-S169)</f>
        <v/>
      </c>
      <c r="Z169" s="30" t="n"/>
      <c r="AA169" s="31" t="n"/>
      <c r="AB169" s="33" t="n">
        <v>4.809723408275872</v>
      </c>
      <c r="AC169" s="24" t="n">
        <v>0</v>
      </c>
      <c r="AD169" s="24" t="n">
        <v>0</v>
      </c>
    </row>
    <row r="170">
      <c r="A170" s="24" t="inlineStr">
        <is>
          <t>Newcastle|9</t>
        </is>
      </c>
      <c r="B170" s="24" t="inlineStr">
        <is>
          <t>E0</t>
        </is>
      </c>
      <c r="C170" s="24" t="inlineStr">
        <is>
          <t>Premier League</t>
        </is>
      </c>
      <c r="D170" s="24" t="inlineStr">
        <is>
          <t>Newcastle</t>
        </is>
      </c>
      <c r="E170" s="24" t="n">
        <v>9</v>
      </c>
      <c r="F170" s="24">
        <f>COUNTIFS(TeamGames!$D$2:$D$4073,$D170,TeamGames!$F$2:$F$4073,$E170)</f>
        <v/>
      </c>
      <c r="G170" s="24" t="n">
        <v>33</v>
      </c>
      <c r="H170" s="24" t="n">
        <v>36</v>
      </c>
      <c r="I170" s="24" t="inlineStr">
        <is>
          <t>Ipswich (H) · Sunderland (A) · Coventry (H) · Aston Villa (A)</t>
        </is>
      </c>
      <c r="J170" s="24" t="n">
        <v>2</v>
      </c>
      <c r="K170" s="40" t="n">
        <v>46501.625</v>
      </c>
      <c r="L170" s="40" t="n">
        <v>46522.625</v>
      </c>
      <c r="M170" s="24">
        <f>SUMIFS(TeamGames!$X$2:$X$4073,TeamGames!$D$2:$D$4073,$D170,TeamGames!$F$2:$F$4073,$E170)</f>
        <v/>
      </c>
      <c r="N170" s="33">
        <f>SUMIFS(TeamGames!$S$2:$S$4073,TeamGames!$D$2:$D$4073,$D170,TeamGames!$F$2:$F$4073,$E170)</f>
        <v/>
      </c>
      <c r="O170" s="33">
        <f>SUMIFS(TeamGames!$S$2:$S$4073,TeamGames!$D$2:$D$4073,$D170,TeamGames!$F$2:$F$4073,$E170,TeamGames!$X$2:$X$4073,1)</f>
        <v/>
      </c>
      <c r="P170" s="24">
        <f>SUMIFS(TeamGames!$O$2:$O$4073,TeamGames!$D$2:$D$4073,$D170,TeamGames!$F$2:$F$4073,$E170)</f>
        <v/>
      </c>
      <c r="Q170" s="33">
        <f>SUMIFS(TeamGames!$T$2:$T$4073,TeamGames!$D$2:$D$4073,$D170,TeamGames!$F$2:$F$4073,$E170)</f>
        <v/>
      </c>
      <c r="R170" s="33">
        <f>SUMIFS(TeamGames!$U$2:$U$4073,TeamGames!$D$2:$D$4073,$D170,TeamGames!$F$2:$F$4073,$E170)</f>
        <v/>
      </c>
      <c r="S170" s="33">
        <f>SUMIFS(TeamGames!$W$2:$W$4073,TeamGames!$D$2:$D$4073,$D170,TeamGames!$F$2:$F$4073,$E170)</f>
        <v/>
      </c>
      <c r="T170" s="30">
        <f>IF(M170=0,"",P170-O170)</f>
        <v/>
      </c>
      <c r="U170" s="30">
        <f>IF(M170=0,"",S170-O170)</f>
        <v/>
      </c>
      <c r="V170" s="24">
        <f>IF(M170=0,"upcoming",IF(M170=F170,"complete","in progress"))</f>
        <v/>
      </c>
      <c r="W170" s="33">
        <f>N170/F170</f>
        <v/>
      </c>
      <c r="X170" s="41">
        <f>AVERAGEIFS(TeamGames!$K$2:$K$4073,TeamGames!$D$2:$D$4073,$D170,TeamGames!$F$2:$F$4073,$E170)</f>
        <v/>
      </c>
      <c r="Y170" s="30">
        <f>IF(M170=0,"",P170-S170)</f>
        <v/>
      </c>
      <c r="Z170" s="30" t="n"/>
      <c r="AA170" s="31" t="n"/>
      <c r="AB170" s="33" t="n">
        <v>6.316208631969877</v>
      </c>
      <c r="AC170" s="24" t="n">
        <v>0</v>
      </c>
      <c r="AD170" s="24" t="n">
        <v>0</v>
      </c>
    </row>
    <row r="171">
      <c r="A171" s="24" t="inlineStr">
        <is>
          <t>Newcastle|10</t>
        </is>
      </c>
      <c r="B171" s="24" t="inlineStr">
        <is>
          <t>E0</t>
        </is>
      </c>
      <c r="C171" s="24" t="inlineStr">
        <is>
          <t>Premier League</t>
        </is>
      </c>
      <c r="D171" s="24" t="inlineStr">
        <is>
          <t>Newcastle</t>
        </is>
      </c>
      <c r="E171" s="24" t="n">
        <v>10</v>
      </c>
      <c r="F171" s="24">
        <f>COUNTIFS(TeamGames!$D$2:$D$4073,$D171,TeamGames!$F$2:$F$4073,$E171)</f>
        <v/>
      </c>
      <c r="G171" s="24" t="n">
        <v>37</v>
      </c>
      <c r="H171" s="24" t="n">
        <v>38</v>
      </c>
      <c r="I171" s="24" t="inlineStr">
        <is>
          <t>Crystal Palace (H) · Hull (A)</t>
        </is>
      </c>
      <c r="J171" s="24" t="n">
        <v>1</v>
      </c>
      <c r="K171" s="40" t="n">
        <v>46530.625</v>
      </c>
      <c r="L171" s="40" t="n">
        <v>46537.66666666666</v>
      </c>
      <c r="M171" s="24">
        <f>SUMIFS(TeamGames!$X$2:$X$4073,TeamGames!$D$2:$D$4073,$D171,TeamGames!$F$2:$F$4073,$E171)</f>
        <v/>
      </c>
      <c r="N171" s="33">
        <f>SUMIFS(TeamGames!$S$2:$S$4073,TeamGames!$D$2:$D$4073,$D171,TeamGames!$F$2:$F$4073,$E171)</f>
        <v/>
      </c>
      <c r="O171" s="33">
        <f>SUMIFS(TeamGames!$S$2:$S$4073,TeamGames!$D$2:$D$4073,$D171,TeamGames!$F$2:$F$4073,$E171,TeamGames!$X$2:$X$4073,1)</f>
        <v/>
      </c>
      <c r="P171" s="24">
        <f>SUMIFS(TeamGames!$O$2:$O$4073,TeamGames!$D$2:$D$4073,$D171,TeamGames!$F$2:$F$4073,$E171)</f>
        <v/>
      </c>
      <c r="Q171" s="33">
        <f>SUMIFS(TeamGames!$T$2:$T$4073,TeamGames!$D$2:$D$4073,$D171,TeamGames!$F$2:$F$4073,$E171)</f>
        <v/>
      </c>
      <c r="R171" s="33">
        <f>SUMIFS(TeamGames!$U$2:$U$4073,TeamGames!$D$2:$D$4073,$D171,TeamGames!$F$2:$F$4073,$E171)</f>
        <v/>
      </c>
      <c r="S171" s="33">
        <f>SUMIFS(TeamGames!$W$2:$W$4073,TeamGames!$D$2:$D$4073,$D171,TeamGames!$F$2:$F$4073,$E171)</f>
        <v/>
      </c>
      <c r="T171" s="30">
        <f>IF(M171=0,"",P171-O171)</f>
        <v/>
      </c>
      <c r="U171" s="30">
        <f>IF(M171=0,"",S171-O171)</f>
        <v/>
      </c>
      <c r="V171" s="24">
        <f>IF(M171=0,"upcoming",IF(M171=F171,"complete","in progress"))</f>
        <v/>
      </c>
      <c r="W171" s="33">
        <f>N171/F171</f>
        <v/>
      </c>
      <c r="X171" s="41">
        <f>AVERAGEIFS(TeamGames!$K$2:$K$4073,TeamGames!$D$2:$D$4073,$D171,TeamGames!$F$2:$F$4073,$E171)</f>
        <v/>
      </c>
      <c r="Y171" s="30">
        <f>IF(M171=0,"",P171-S171)</f>
        <v/>
      </c>
      <c r="Z171" s="30" t="n"/>
      <c r="AA171" s="31" t="n"/>
      <c r="AB171" s="33" t="n">
        <v>3.586173864238932</v>
      </c>
      <c r="AC171" s="24" t="n">
        <v>0</v>
      </c>
      <c r="AD171" s="24" t="n">
        <v>0</v>
      </c>
    </row>
    <row r="172">
      <c r="A172" s="24" t="inlineStr">
        <is>
          <t>Nott'm Forest|1</t>
        </is>
      </c>
      <c r="B172" s="24" t="inlineStr">
        <is>
          <t>E0</t>
        </is>
      </c>
      <c r="C172" s="24" t="inlineStr">
        <is>
          <t>Premier League</t>
        </is>
      </c>
      <c r="D172" s="24" t="inlineStr">
        <is>
          <t>Nott'm Forest</t>
        </is>
      </c>
      <c r="E172" s="24" t="n">
        <v>1</v>
      </c>
      <c r="F172" s="24">
        <f>COUNTIFS(TeamGames!$D$2:$D$4073,$D172,TeamGames!$F$2:$F$4073,$E172)</f>
        <v/>
      </c>
      <c r="G172" s="24" t="n">
        <v>1</v>
      </c>
      <c r="H172" s="24" t="n">
        <v>4</v>
      </c>
      <c r="I172" s="24" t="inlineStr">
        <is>
          <t>Leeds (H) · Liverpool (A) · Tottenham (H) · Aston Villa (A)</t>
        </is>
      </c>
      <c r="J172" s="24" t="n">
        <v>2</v>
      </c>
      <c r="K172" s="40" t="n">
        <v>46256.625</v>
      </c>
      <c r="L172" s="40" t="n">
        <v>46277.625</v>
      </c>
      <c r="M172" s="24">
        <f>SUMIFS(TeamGames!$X$2:$X$4073,TeamGames!$D$2:$D$4073,$D172,TeamGames!$F$2:$F$4073,$E172)</f>
        <v/>
      </c>
      <c r="N172" s="33">
        <f>SUMIFS(TeamGames!$S$2:$S$4073,TeamGames!$D$2:$D$4073,$D172,TeamGames!$F$2:$F$4073,$E172)</f>
        <v/>
      </c>
      <c r="O172" s="33">
        <f>SUMIFS(TeamGames!$S$2:$S$4073,TeamGames!$D$2:$D$4073,$D172,TeamGames!$F$2:$F$4073,$E172,TeamGames!$X$2:$X$4073,1)</f>
        <v/>
      </c>
      <c r="P172" s="24">
        <f>SUMIFS(TeamGames!$O$2:$O$4073,TeamGames!$D$2:$D$4073,$D172,TeamGames!$F$2:$F$4073,$E172)</f>
        <v/>
      </c>
      <c r="Q172" s="33">
        <f>SUMIFS(TeamGames!$T$2:$T$4073,TeamGames!$D$2:$D$4073,$D172,TeamGames!$F$2:$F$4073,$E172)</f>
        <v/>
      </c>
      <c r="R172" s="33">
        <f>SUMIFS(TeamGames!$U$2:$U$4073,TeamGames!$D$2:$D$4073,$D172,TeamGames!$F$2:$F$4073,$E172)</f>
        <v/>
      </c>
      <c r="S172" s="33">
        <f>SUMIFS(TeamGames!$W$2:$W$4073,TeamGames!$D$2:$D$4073,$D172,TeamGames!$F$2:$F$4073,$E172)</f>
        <v/>
      </c>
      <c r="T172" s="30">
        <f>IF(M172=0,"",P172-O172)</f>
        <v/>
      </c>
      <c r="U172" s="30">
        <f>IF(M172=0,"",S172-O172)</f>
        <v/>
      </c>
      <c r="V172" s="24">
        <f>IF(M172=0,"upcoming",IF(M172=F172,"complete","in progress"))</f>
        <v/>
      </c>
      <c r="W172" s="33">
        <f>N172/F172</f>
        <v/>
      </c>
      <c r="X172" s="41">
        <f>AVERAGEIFS(TeamGames!$K$2:$K$4073,TeamGames!$D$2:$D$4073,$D172,TeamGames!$F$2:$F$4073,$E172)</f>
        <v/>
      </c>
      <c r="Y172" s="30">
        <f>IF(M172=0,"",P172-S172)</f>
        <v/>
      </c>
      <c r="Z172" s="30" t="n">
        <v>0.25</v>
      </c>
      <c r="AA172" s="31" t="n">
        <v>0.8059730365579254</v>
      </c>
      <c r="AB172" s="33" t="n"/>
      <c r="AC172" s="24" t="n">
        <v>0</v>
      </c>
      <c r="AD172" s="24" t="n">
        <v>0</v>
      </c>
    </row>
    <row r="173">
      <c r="A173" s="24" t="inlineStr">
        <is>
          <t>Nott'm Forest|2</t>
        </is>
      </c>
      <c r="B173" s="24" t="inlineStr">
        <is>
          <t>E0</t>
        </is>
      </c>
      <c r="C173" s="24" t="inlineStr">
        <is>
          <t>Premier League</t>
        </is>
      </c>
      <c r="D173" s="24" t="inlineStr">
        <is>
          <t>Nott'm Forest</t>
        </is>
      </c>
      <c r="E173" s="24" t="n">
        <v>2</v>
      </c>
      <c r="F173" s="24">
        <f>COUNTIFS(TeamGames!$D$2:$D$4073,$D173,TeamGames!$F$2:$F$4073,$E173)</f>
        <v/>
      </c>
      <c r="G173" s="24" t="n">
        <v>5</v>
      </c>
      <c r="H173" s="24" t="n">
        <v>8</v>
      </c>
      <c r="I173" s="24" t="inlineStr">
        <is>
          <t>Coventry (H) · Crystal Palace (A) · Arsenal (H) · Ipswich (A)</t>
        </is>
      </c>
      <c r="J173" s="24" t="n">
        <v>2</v>
      </c>
      <c r="K173" s="40" t="n">
        <v>46284.72916666666</v>
      </c>
      <c r="L173" s="40" t="n">
        <v>46318.83333333334</v>
      </c>
      <c r="M173" s="24">
        <f>SUMIFS(TeamGames!$X$2:$X$4073,TeamGames!$D$2:$D$4073,$D173,TeamGames!$F$2:$F$4073,$E173)</f>
        <v/>
      </c>
      <c r="N173" s="33">
        <f>SUMIFS(TeamGames!$S$2:$S$4073,TeamGames!$D$2:$D$4073,$D173,TeamGames!$F$2:$F$4073,$E173)</f>
        <v/>
      </c>
      <c r="O173" s="33">
        <f>SUMIFS(TeamGames!$S$2:$S$4073,TeamGames!$D$2:$D$4073,$D173,TeamGames!$F$2:$F$4073,$E173,TeamGames!$X$2:$X$4073,1)</f>
        <v/>
      </c>
      <c r="P173" s="24">
        <f>SUMIFS(TeamGames!$O$2:$O$4073,TeamGames!$D$2:$D$4073,$D173,TeamGames!$F$2:$F$4073,$E173)</f>
        <v/>
      </c>
      <c r="Q173" s="33">
        <f>SUMIFS(TeamGames!$T$2:$T$4073,TeamGames!$D$2:$D$4073,$D173,TeamGames!$F$2:$F$4073,$E173)</f>
        <v/>
      </c>
      <c r="R173" s="33">
        <f>SUMIFS(TeamGames!$U$2:$U$4073,TeamGames!$D$2:$D$4073,$D173,TeamGames!$F$2:$F$4073,$E173)</f>
        <v/>
      </c>
      <c r="S173" s="33">
        <f>SUMIFS(TeamGames!$W$2:$W$4073,TeamGames!$D$2:$D$4073,$D173,TeamGames!$F$2:$F$4073,$E173)</f>
        <v/>
      </c>
      <c r="T173" s="30">
        <f>IF(M173=0,"",P173-O173)</f>
        <v/>
      </c>
      <c r="U173" s="30">
        <f>IF(M173=0,"",S173-O173)</f>
        <v/>
      </c>
      <c r="V173" s="24">
        <f>IF(M173=0,"upcoming",IF(M173=F173,"complete","in progress"))</f>
        <v/>
      </c>
      <c r="W173" s="33">
        <f>N173/F173</f>
        <v/>
      </c>
      <c r="X173" s="41">
        <f>AVERAGEIFS(TeamGames!$K$2:$K$4073,TeamGames!$D$2:$D$4073,$D173,TeamGames!$F$2:$F$4073,$E173)</f>
        <v/>
      </c>
      <c r="Y173" s="30">
        <f>IF(M173=0,"",P173-S173)</f>
        <v/>
      </c>
      <c r="Z173" s="30" t="n">
        <v>-1.85</v>
      </c>
      <c r="AA173" s="31" t="n">
        <v>0.06377088526075791</v>
      </c>
      <c r="AB173" s="33" t="n">
        <v>1.610272891052324</v>
      </c>
      <c r="AC173" s="24" t="n">
        <v>0</v>
      </c>
      <c r="AD173" s="24" t="n">
        <v>0</v>
      </c>
    </row>
    <row r="174">
      <c r="A174" s="24" t="inlineStr">
        <is>
          <t>Nott'm Forest|3</t>
        </is>
      </c>
      <c r="B174" s="24" t="inlineStr">
        <is>
          <t>E0</t>
        </is>
      </c>
      <c r="C174" s="24" t="inlineStr">
        <is>
          <t>Premier League</t>
        </is>
      </c>
      <c r="D174" s="24" t="inlineStr">
        <is>
          <t>Nott'm Forest</t>
        </is>
      </c>
      <c r="E174" s="24" t="n">
        <v>3</v>
      </c>
      <c r="F174" s="24">
        <f>COUNTIFS(TeamGames!$D$2:$D$4073,$D174,TeamGames!$F$2:$F$4073,$E174)</f>
        <v/>
      </c>
      <c r="G174" s="24" t="n">
        <v>9</v>
      </c>
      <c r="H174" s="24" t="n">
        <v>12</v>
      </c>
      <c r="I174" s="24" t="inlineStr">
        <is>
          <t>Brentford (A) · Man City (H) · Bournemouth (A) · Chelsea (H)</t>
        </is>
      </c>
      <c r="J174" s="24" t="n">
        <v>2</v>
      </c>
      <c r="K174" s="40" t="n">
        <v>46326.625</v>
      </c>
      <c r="L174" s="40" t="n">
        <v>46353.83333333334</v>
      </c>
      <c r="M174" s="24">
        <f>SUMIFS(TeamGames!$X$2:$X$4073,TeamGames!$D$2:$D$4073,$D174,TeamGames!$F$2:$F$4073,$E174)</f>
        <v/>
      </c>
      <c r="N174" s="33">
        <f>SUMIFS(TeamGames!$S$2:$S$4073,TeamGames!$D$2:$D$4073,$D174,TeamGames!$F$2:$F$4073,$E174)</f>
        <v/>
      </c>
      <c r="O174" s="33">
        <f>SUMIFS(TeamGames!$S$2:$S$4073,TeamGames!$D$2:$D$4073,$D174,TeamGames!$F$2:$F$4073,$E174,TeamGames!$X$2:$X$4073,1)</f>
        <v/>
      </c>
      <c r="P174" s="24">
        <f>SUMIFS(TeamGames!$O$2:$O$4073,TeamGames!$D$2:$D$4073,$D174,TeamGames!$F$2:$F$4073,$E174)</f>
        <v/>
      </c>
      <c r="Q174" s="33">
        <f>SUMIFS(TeamGames!$T$2:$T$4073,TeamGames!$D$2:$D$4073,$D174,TeamGames!$F$2:$F$4073,$E174)</f>
        <v/>
      </c>
      <c r="R174" s="33">
        <f>SUMIFS(TeamGames!$U$2:$U$4073,TeamGames!$D$2:$D$4073,$D174,TeamGames!$F$2:$F$4073,$E174)</f>
        <v/>
      </c>
      <c r="S174" s="33">
        <f>SUMIFS(TeamGames!$W$2:$W$4073,TeamGames!$D$2:$D$4073,$D174,TeamGames!$F$2:$F$4073,$E174)</f>
        <v/>
      </c>
      <c r="T174" s="30">
        <f>IF(M174=0,"",P174-O174)</f>
        <v/>
      </c>
      <c r="U174" s="30">
        <f>IF(M174=0,"",S174-O174)</f>
        <v/>
      </c>
      <c r="V174" s="24">
        <f>IF(M174=0,"upcoming",IF(M174=F174,"complete","in progress"))</f>
        <v/>
      </c>
      <c r="W174" s="33">
        <f>N174/F174</f>
        <v/>
      </c>
      <c r="X174" s="41">
        <f>AVERAGEIFS(TeamGames!$K$2:$K$4073,TeamGames!$D$2:$D$4073,$D174,TeamGames!$F$2:$F$4073,$E174)</f>
        <v/>
      </c>
      <c r="Y174" s="30">
        <f>IF(M174=0,"",P174-S174)</f>
        <v/>
      </c>
      <c r="Z174" s="30" t="n"/>
      <c r="AA174" s="31" t="n"/>
      <c r="AB174" s="33" t="n">
        <v>4.307213903149455</v>
      </c>
      <c r="AC174" s="24" t="n">
        <v>0</v>
      </c>
      <c r="AD174" s="24" t="n">
        <v>0</v>
      </c>
    </row>
    <row r="175">
      <c r="A175" s="24" t="inlineStr">
        <is>
          <t>Nott'm Forest|4</t>
        </is>
      </c>
      <c r="B175" s="24" t="inlineStr">
        <is>
          <t>E0</t>
        </is>
      </c>
      <c r="C175" s="24" t="inlineStr">
        <is>
          <t>Premier League</t>
        </is>
      </c>
      <c r="D175" s="24" t="inlineStr">
        <is>
          <t>Nott'm Forest</t>
        </is>
      </c>
      <c r="E175" s="24" t="n">
        <v>4</v>
      </c>
      <c r="F175" s="24">
        <f>COUNTIFS(TeamGames!$D$2:$D$4073,$D175,TeamGames!$F$2:$F$4073,$E175)</f>
        <v/>
      </c>
      <c r="G175" s="24" t="n">
        <v>13</v>
      </c>
      <c r="H175" s="24" t="n">
        <v>16</v>
      </c>
      <c r="I175" s="24" t="inlineStr">
        <is>
          <t>Hull (A) · Brighton (H) · Sunderland (A) · Everton (H)</t>
        </is>
      </c>
      <c r="J175" s="24" t="n">
        <v>2</v>
      </c>
      <c r="K175" s="40" t="n">
        <v>46358.83333333334</v>
      </c>
      <c r="L175" s="40" t="n">
        <v>46375.625</v>
      </c>
      <c r="M175" s="24">
        <f>SUMIFS(TeamGames!$X$2:$X$4073,TeamGames!$D$2:$D$4073,$D175,TeamGames!$F$2:$F$4073,$E175)</f>
        <v/>
      </c>
      <c r="N175" s="33">
        <f>SUMIFS(TeamGames!$S$2:$S$4073,TeamGames!$D$2:$D$4073,$D175,TeamGames!$F$2:$F$4073,$E175)</f>
        <v/>
      </c>
      <c r="O175" s="33">
        <f>SUMIFS(TeamGames!$S$2:$S$4073,TeamGames!$D$2:$D$4073,$D175,TeamGames!$F$2:$F$4073,$E175,TeamGames!$X$2:$X$4073,1)</f>
        <v/>
      </c>
      <c r="P175" s="24">
        <f>SUMIFS(TeamGames!$O$2:$O$4073,TeamGames!$D$2:$D$4073,$D175,TeamGames!$F$2:$F$4073,$E175)</f>
        <v/>
      </c>
      <c r="Q175" s="33">
        <f>SUMIFS(TeamGames!$T$2:$T$4073,TeamGames!$D$2:$D$4073,$D175,TeamGames!$F$2:$F$4073,$E175)</f>
        <v/>
      </c>
      <c r="R175" s="33">
        <f>SUMIFS(TeamGames!$U$2:$U$4073,TeamGames!$D$2:$D$4073,$D175,TeamGames!$F$2:$F$4073,$E175)</f>
        <v/>
      </c>
      <c r="S175" s="33">
        <f>SUMIFS(TeamGames!$W$2:$W$4073,TeamGames!$D$2:$D$4073,$D175,TeamGames!$F$2:$F$4073,$E175)</f>
        <v/>
      </c>
      <c r="T175" s="30">
        <f>IF(M175=0,"",P175-O175)</f>
        <v/>
      </c>
      <c r="U175" s="30">
        <f>IF(M175=0,"",S175-O175)</f>
        <v/>
      </c>
      <c r="V175" s="24">
        <f>IF(M175=0,"upcoming",IF(M175=F175,"complete","in progress"))</f>
        <v/>
      </c>
      <c r="W175" s="33">
        <f>N175/F175</f>
        <v/>
      </c>
      <c r="X175" s="41">
        <f>AVERAGEIFS(TeamGames!$K$2:$K$4073,TeamGames!$D$2:$D$4073,$D175,TeamGames!$F$2:$F$4073,$E175)</f>
        <v/>
      </c>
      <c r="Y175" s="30">
        <f>IF(M175=0,"",P175-S175)</f>
        <v/>
      </c>
      <c r="Z175" s="30" t="n"/>
      <c r="AA175" s="31" t="n"/>
      <c r="AB175" s="33" t="n">
        <v>6.153580052613549</v>
      </c>
      <c r="AC175" s="24" t="n">
        <v>0</v>
      </c>
      <c r="AD175" s="24" t="n">
        <v>0</v>
      </c>
    </row>
    <row r="176">
      <c r="A176" s="24" t="inlineStr">
        <is>
          <t>Nott'm Forest|5</t>
        </is>
      </c>
      <c r="B176" s="24" t="inlineStr">
        <is>
          <t>E0</t>
        </is>
      </c>
      <c r="C176" s="24" t="inlineStr">
        <is>
          <t>Premier League</t>
        </is>
      </c>
      <c r="D176" s="24" t="inlineStr">
        <is>
          <t>Nott'm Forest</t>
        </is>
      </c>
      <c r="E176" s="24" t="n">
        <v>5</v>
      </c>
      <c r="F176" s="24">
        <f>COUNTIFS(TeamGames!$D$2:$D$4073,$D176,TeamGames!$F$2:$F$4073,$E176)</f>
        <v/>
      </c>
      <c r="G176" s="24" t="n">
        <v>17</v>
      </c>
      <c r="H176" s="24" t="n">
        <v>20</v>
      </c>
      <c r="I176" s="24" t="inlineStr">
        <is>
          <t>Man Utd (A) · Newcastle (A) · Fulham (H) · Hull (H)</t>
        </is>
      </c>
      <c r="J176" s="24" t="n">
        <v>2</v>
      </c>
      <c r="K176" s="40" t="n">
        <v>46383.6875</v>
      </c>
      <c r="L176" s="40" t="n">
        <v>46392.8125</v>
      </c>
      <c r="M176" s="24">
        <f>SUMIFS(TeamGames!$X$2:$X$4073,TeamGames!$D$2:$D$4073,$D176,TeamGames!$F$2:$F$4073,$E176)</f>
        <v/>
      </c>
      <c r="N176" s="33">
        <f>SUMIFS(TeamGames!$S$2:$S$4073,TeamGames!$D$2:$D$4073,$D176,TeamGames!$F$2:$F$4073,$E176)</f>
        <v/>
      </c>
      <c r="O176" s="33">
        <f>SUMIFS(TeamGames!$S$2:$S$4073,TeamGames!$D$2:$D$4073,$D176,TeamGames!$F$2:$F$4073,$E176,TeamGames!$X$2:$X$4073,1)</f>
        <v/>
      </c>
      <c r="P176" s="24">
        <f>SUMIFS(TeamGames!$O$2:$O$4073,TeamGames!$D$2:$D$4073,$D176,TeamGames!$F$2:$F$4073,$E176)</f>
        <v/>
      </c>
      <c r="Q176" s="33">
        <f>SUMIFS(TeamGames!$T$2:$T$4073,TeamGames!$D$2:$D$4073,$D176,TeamGames!$F$2:$F$4073,$E176)</f>
        <v/>
      </c>
      <c r="R176" s="33">
        <f>SUMIFS(TeamGames!$U$2:$U$4073,TeamGames!$D$2:$D$4073,$D176,TeamGames!$F$2:$F$4073,$E176)</f>
        <v/>
      </c>
      <c r="S176" s="33">
        <f>SUMIFS(TeamGames!$W$2:$W$4073,TeamGames!$D$2:$D$4073,$D176,TeamGames!$F$2:$F$4073,$E176)</f>
        <v/>
      </c>
      <c r="T176" s="30">
        <f>IF(M176=0,"",P176-O176)</f>
        <v/>
      </c>
      <c r="U176" s="30">
        <f>IF(M176=0,"",S176-O176)</f>
        <v/>
      </c>
      <c r="V176" s="24">
        <f>IF(M176=0,"upcoming",IF(M176=F176,"complete","in progress"))</f>
        <v/>
      </c>
      <c r="W176" s="33">
        <f>N176/F176</f>
        <v/>
      </c>
      <c r="X176" s="41">
        <f>AVERAGEIFS(TeamGames!$K$2:$K$4073,TeamGames!$D$2:$D$4073,$D176,TeamGames!$F$2:$F$4073,$E176)</f>
        <v/>
      </c>
      <c r="Y176" s="30">
        <f>IF(M176=0,"",P176-S176)</f>
        <v/>
      </c>
      <c r="Z176" s="30" t="n"/>
      <c r="AA176" s="31" t="n"/>
      <c r="AB176" s="33" t="n">
        <v>5.72854719760269</v>
      </c>
      <c r="AC176" s="24" t="n">
        <v>0</v>
      </c>
      <c r="AD176" s="24" t="n">
        <v>0</v>
      </c>
    </row>
    <row r="177">
      <c r="A177" s="24" t="inlineStr">
        <is>
          <t>Nott'm Forest|6</t>
        </is>
      </c>
      <c r="B177" s="24" t="inlineStr">
        <is>
          <t>E0</t>
        </is>
      </c>
      <c r="C177" s="24" t="inlineStr">
        <is>
          <t>Premier League</t>
        </is>
      </c>
      <c r="D177" s="24" t="inlineStr">
        <is>
          <t>Nott'm Forest</t>
        </is>
      </c>
      <c r="E177" s="24" t="n">
        <v>6</v>
      </c>
      <c r="F177" s="24">
        <f>COUNTIFS(TeamGames!$D$2:$D$4073,$D177,TeamGames!$F$2:$F$4073,$E177)</f>
        <v/>
      </c>
      <c r="G177" s="24" t="n">
        <v>21</v>
      </c>
      <c r="H177" s="24" t="n">
        <v>24</v>
      </c>
      <c r="I177" s="24" t="inlineStr">
        <is>
          <t>Man City (A) · Bournemouth (H) · Chelsea (A) · Brentford (H)</t>
        </is>
      </c>
      <c r="J177" s="24" t="n">
        <v>2</v>
      </c>
      <c r="K177" s="40" t="n">
        <v>46403.625</v>
      </c>
      <c r="L177" s="40" t="n">
        <v>46424.625</v>
      </c>
      <c r="M177" s="24">
        <f>SUMIFS(TeamGames!$X$2:$X$4073,TeamGames!$D$2:$D$4073,$D177,TeamGames!$F$2:$F$4073,$E177)</f>
        <v/>
      </c>
      <c r="N177" s="33">
        <f>SUMIFS(TeamGames!$S$2:$S$4073,TeamGames!$D$2:$D$4073,$D177,TeamGames!$F$2:$F$4073,$E177)</f>
        <v/>
      </c>
      <c r="O177" s="33">
        <f>SUMIFS(TeamGames!$S$2:$S$4073,TeamGames!$D$2:$D$4073,$D177,TeamGames!$F$2:$F$4073,$E177,TeamGames!$X$2:$X$4073,1)</f>
        <v/>
      </c>
      <c r="P177" s="24">
        <f>SUMIFS(TeamGames!$O$2:$O$4073,TeamGames!$D$2:$D$4073,$D177,TeamGames!$F$2:$F$4073,$E177)</f>
        <v/>
      </c>
      <c r="Q177" s="33">
        <f>SUMIFS(TeamGames!$T$2:$T$4073,TeamGames!$D$2:$D$4073,$D177,TeamGames!$F$2:$F$4073,$E177)</f>
        <v/>
      </c>
      <c r="R177" s="33">
        <f>SUMIFS(TeamGames!$U$2:$U$4073,TeamGames!$D$2:$D$4073,$D177,TeamGames!$F$2:$F$4073,$E177)</f>
        <v/>
      </c>
      <c r="S177" s="33">
        <f>SUMIFS(TeamGames!$W$2:$W$4073,TeamGames!$D$2:$D$4073,$D177,TeamGames!$F$2:$F$4073,$E177)</f>
        <v/>
      </c>
      <c r="T177" s="30">
        <f>IF(M177=0,"",P177-O177)</f>
        <v/>
      </c>
      <c r="U177" s="30">
        <f>IF(M177=0,"",S177-O177)</f>
        <v/>
      </c>
      <c r="V177" s="24">
        <f>IF(M177=0,"upcoming",IF(M177=F177,"complete","in progress"))</f>
        <v/>
      </c>
      <c r="W177" s="33">
        <f>N177/F177</f>
        <v/>
      </c>
      <c r="X177" s="41">
        <f>AVERAGEIFS(TeamGames!$K$2:$K$4073,TeamGames!$D$2:$D$4073,$D177,TeamGames!$F$2:$F$4073,$E177)</f>
        <v/>
      </c>
      <c r="Y177" s="30">
        <f>IF(M177=0,"",P177-S177)</f>
        <v/>
      </c>
      <c r="Z177" s="30" t="n"/>
      <c r="AA177" s="31" t="n"/>
      <c r="AB177" s="33" t="n">
        <v>4.403462811223901</v>
      </c>
      <c r="AC177" s="24" t="n">
        <v>0</v>
      </c>
      <c r="AD177" s="24" t="n">
        <v>0</v>
      </c>
    </row>
    <row r="178">
      <c r="A178" s="24" t="inlineStr">
        <is>
          <t>Nott'm Forest|7</t>
        </is>
      </c>
      <c r="B178" s="24" t="inlineStr">
        <is>
          <t>E0</t>
        </is>
      </c>
      <c r="C178" s="24" t="inlineStr">
        <is>
          <t>Premier League</t>
        </is>
      </c>
      <c r="D178" s="24" t="inlineStr">
        <is>
          <t>Nott'm Forest</t>
        </is>
      </c>
      <c r="E178" s="24" t="n">
        <v>7</v>
      </c>
      <c r="F178" s="24">
        <f>COUNTIFS(TeamGames!$D$2:$D$4073,$D178,TeamGames!$F$2:$F$4073,$E178)</f>
        <v/>
      </c>
      <c r="G178" s="24" t="n">
        <v>25</v>
      </c>
      <c r="H178" s="24" t="n">
        <v>28</v>
      </c>
      <c r="I178" s="24" t="inlineStr">
        <is>
          <t>Fulham (A) · Man Utd (H) · Everton (A) · Newcastle (H)</t>
        </is>
      </c>
      <c r="J178" s="24" t="n">
        <v>2</v>
      </c>
      <c r="K178" s="40" t="n">
        <v>46428.83333333334</v>
      </c>
      <c r="L178" s="40" t="n">
        <v>46449.83333333334</v>
      </c>
      <c r="M178" s="24">
        <f>SUMIFS(TeamGames!$X$2:$X$4073,TeamGames!$D$2:$D$4073,$D178,TeamGames!$F$2:$F$4073,$E178)</f>
        <v/>
      </c>
      <c r="N178" s="33">
        <f>SUMIFS(TeamGames!$S$2:$S$4073,TeamGames!$D$2:$D$4073,$D178,TeamGames!$F$2:$F$4073,$E178)</f>
        <v/>
      </c>
      <c r="O178" s="33">
        <f>SUMIFS(TeamGames!$S$2:$S$4073,TeamGames!$D$2:$D$4073,$D178,TeamGames!$F$2:$F$4073,$E178,TeamGames!$X$2:$X$4073,1)</f>
        <v/>
      </c>
      <c r="P178" s="24">
        <f>SUMIFS(TeamGames!$O$2:$O$4073,TeamGames!$D$2:$D$4073,$D178,TeamGames!$F$2:$F$4073,$E178)</f>
        <v/>
      </c>
      <c r="Q178" s="33">
        <f>SUMIFS(TeamGames!$T$2:$T$4073,TeamGames!$D$2:$D$4073,$D178,TeamGames!$F$2:$F$4073,$E178)</f>
        <v/>
      </c>
      <c r="R178" s="33">
        <f>SUMIFS(TeamGames!$U$2:$U$4073,TeamGames!$D$2:$D$4073,$D178,TeamGames!$F$2:$F$4073,$E178)</f>
        <v/>
      </c>
      <c r="S178" s="33">
        <f>SUMIFS(TeamGames!$W$2:$W$4073,TeamGames!$D$2:$D$4073,$D178,TeamGames!$F$2:$F$4073,$E178)</f>
        <v/>
      </c>
      <c r="T178" s="30">
        <f>IF(M178=0,"",P178-O178)</f>
        <v/>
      </c>
      <c r="U178" s="30">
        <f>IF(M178=0,"",S178-O178)</f>
        <v/>
      </c>
      <c r="V178" s="24">
        <f>IF(M178=0,"upcoming",IF(M178=F178,"complete","in progress"))</f>
        <v/>
      </c>
      <c r="W178" s="33">
        <f>N178/F178</f>
        <v/>
      </c>
      <c r="X178" s="41">
        <f>AVERAGEIFS(TeamGames!$K$2:$K$4073,TeamGames!$D$2:$D$4073,$D178,TeamGames!$F$2:$F$4073,$E178)</f>
        <v/>
      </c>
      <c r="Y178" s="30">
        <f>IF(M178=0,"",P178-S178)</f>
        <v/>
      </c>
      <c r="Z178" s="30" t="n"/>
      <c r="AA178" s="31" t="n"/>
      <c r="AB178" s="33" t="n">
        <v>5.062356096956028</v>
      </c>
      <c r="AC178" s="24" t="n">
        <v>0</v>
      </c>
      <c r="AD178" s="24" t="n">
        <v>0</v>
      </c>
    </row>
    <row r="179">
      <c r="A179" s="24" t="inlineStr">
        <is>
          <t>Nott'm Forest|8</t>
        </is>
      </c>
      <c r="B179" s="24" t="inlineStr">
        <is>
          <t>E0</t>
        </is>
      </c>
      <c r="C179" s="24" t="inlineStr">
        <is>
          <t>Premier League</t>
        </is>
      </c>
      <c r="D179" s="24" t="inlineStr">
        <is>
          <t>Nott'm Forest</t>
        </is>
      </c>
      <c r="E179" s="24" t="n">
        <v>8</v>
      </c>
      <c r="F179" s="24">
        <f>COUNTIFS(TeamGames!$D$2:$D$4073,$D179,TeamGames!$F$2:$F$4073,$E179)</f>
        <v/>
      </c>
      <c r="G179" s="24" t="n">
        <v>29</v>
      </c>
      <c r="H179" s="24" t="n">
        <v>32</v>
      </c>
      <c r="I179" s="24" t="inlineStr">
        <is>
          <t>Tottenham (A) · Aston Villa (H) · Leeds (A) · Liverpool (H)</t>
        </is>
      </c>
      <c r="J179" s="24" t="n">
        <v>2</v>
      </c>
      <c r="K179" s="40" t="n">
        <v>46459.625</v>
      </c>
      <c r="L179" s="40" t="n">
        <v>46494.625</v>
      </c>
      <c r="M179" s="24">
        <f>SUMIFS(TeamGames!$X$2:$X$4073,TeamGames!$D$2:$D$4073,$D179,TeamGames!$F$2:$F$4073,$E179)</f>
        <v/>
      </c>
      <c r="N179" s="33">
        <f>SUMIFS(TeamGames!$S$2:$S$4073,TeamGames!$D$2:$D$4073,$D179,TeamGames!$F$2:$F$4073,$E179)</f>
        <v/>
      </c>
      <c r="O179" s="33">
        <f>SUMIFS(TeamGames!$S$2:$S$4073,TeamGames!$D$2:$D$4073,$D179,TeamGames!$F$2:$F$4073,$E179,TeamGames!$X$2:$X$4073,1)</f>
        <v/>
      </c>
      <c r="P179" s="24">
        <f>SUMIFS(TeamGames!$O$2:$O$4073,TeamGames!$D$2:$D$4073,$D179,TeamGames!$F$2:$F$4073,$E179)</f>
        <v/>
      </c>
      <c r="Q179" s="33">
        <f>SUMIFS(TeamGames!$T$2:$T$4073,TeamGames!$D$2:$D$4073,$D179,TeamGames!$F$2:$F$4073,$E179)</f>
        <v/>
      </c>
      <c r="R179" s="33">
        <f>SUMIFS(TeamGames!$U$2:$U$4073,TeamGames!$D$2:$D$4073,$D179,TeamGames!$F$2:$F$4073,$E179)</f>
        <v/>
      </c>
      <c r="S179" s="33">
        <f>SUMIFS(TeamGames!$W$2:$W$4073,TeamGames!$D$2:$D$4073,$D179,TeamGames!$F$2:$F$4073,$E179)</f>
        <v/>
      </c>
      <c r="T179" s="30">
        <f>IF(M179=0,"",P179-O179)</f>
        <v/>
      </c>
      <c r="U179" s="30">
        <f>IF(M179=0,"",S179-O179)</f>
        <v/>
      </c>
      <c r="V179" s="24">
        <f>IF(M179=0,"upcoming",IF(M179=F179,"complete","in progress"))</f>
        <v/>
      </c>
      <c r="W179" s="33">
        <f>N179/F179</f>
        <v/>
      </c>
      <c r="X179" s="41">
        <f>AVERAGEIFS(TeamGames!$K$2:$K$4073,TeamGames!$D$2:$D$4073,$D179,TeamGames!$F$2:$F$4073,$E179)</f>
        <v/>
      </c>
      <c r="Y179" s="30">
        <f>IF(M179=0,"",P179-S179)</f>
        <v/>
      </c>
      <c r="Z179" s="30" t="n"/>
      <c r="AA179" s="31" t="n"/>
      <c r="AB179" s="33" t="n">
        <v>4.585969873608877</v>
      </c>
      <c r="AC179" s="24" t="n">
        <v>0</v>
      </c>
      <c r="AD179" s="24" t="n">
        <v>0</v>
      </c>
    </row>
    <row r="180">
      <c r="A180" s="24" t="inlineStr">
        <is>
          <t>Nott'm Forest|9</t>
        </is>
      </c>
      <c r="B180" s="24" t="inlineStr">
        <is>
          <t>E0</t>
        </is>
      </c>
      <c r="C180" s="24" t="inlineStr">
        <is>
          <t>Premier League</t>
        </is>
      </c>
      <c r="D180" s="24" t="inlineStr">
        <is>
          <t>Nott'm Forest</t>
        </is>
      </c>
      <c r="E180" s="24" t="n">
        <v>9</v>
      </c>
      <c r="F180" s="24">
        <f>COUNTIFS(TeamGames!$D$2:$D$4073,$D180,TeamGames!$F$2:$F$4073,$E180)</f>
        <v/>
      </c>
      <c r="G180" s="24" t="n">
        <v>33</v>
      </c>
      <c r="H180" s="24" t="n">
        <v>36</v>
      </c>
      <c r="I180" s="24" t="inlineStr">
        <is>
          <t>Sunderland (H) · Brighton (A) · Crystal Palace (H) · Arsenal (A)</t>
        </is>
      </c>
      <c r="J180" s="24" t="n">
        <v>2</v>
      </c>
      <c r="K180" s="40" t="n">
        <v>46501.625</v>
      </c>
      <c r="L180" s="40" t="n">
        <v>46522.625</v>
      </c>
      <c r="M180" s="24">
        <f>SUMIFS(TeamGames!$X$2:$X$4073,TeamGames!$D$2:$D$4073,$D180,TeamGames!$F$2:$F$4073,$E180)</f>
        <v/>
      </c>
      <c r="N180" s="33">
        <f>SUMIFS(TeamGames!$S$2:$S$4073,TeamGames!$D$2:$D$4073,$D180,TeamGames!$F$2:$F$4073,$E180)</f>
        <v/>
      </c>
      <c r="O180" s="33">
        <f>SUMIFS(TeamGames!$S$2:$S$4073,TeamGames!$D$2:$D$4073,$D180,TeamGames!$F$2:$F$4073,$E180,TeamGames!$X$2:$X$4073,1)</f>
        <v/>
      </c>
      <c r="P180" s="24">
        <f>SUMIFS(TeamGames!$O$2:$O$4073,TeamGames!$D$2:$D$4073,$D180,TeamGames!$F$2:$F$4073,$E180)</f>
        <v/>
      </c>
      <c r="Q180" s="33">
        <f>SUMIFS(TeamGames!$T$2:$T$4073,TeamGames!$D$2:$D$4073,$D180,TeamGames!$F$2:$F$4073,$E180)</f>
        <v/>
      </c>
      <c r="R180" s="33">
        <f>SUMIFS(TeamGames!$U$2:$U$4073,TeamGames!$D$2:$D$4073,$D180,TeamGames!$F$2:$F$4073,$E180)</f>
        <v/>
      </c>
      <c r="S180" s="33">
        <f>SUMIFS(TeamGames!$W$2:$W$4073,TeamGames!$D$2:$D$4073,$D180,TeamGames!$F$2:$F$4073,$E180)</f>
        <v/>
      </c>
      <c r="T180" s="30">
        <f>IF(M180=0,"",P180-O180)</f>
        <v/>
      </c>
      <c r="U180" s="30">
        <f>IF(M180=0,"",S180-O180)</f>
        <v/>
      </c>
      <c r="V180" s="24">
        <f>IF(M180=0,"upcoming",IF(M180=F180,"complete","in progress"))</f>
        <v/>
      </c>
      <c r="W180" s="33">
        <f>N180/F180</f>
        <v/>
      </c>
      <c r="X180" s="41">
        <f>AVERAGEIFS(TeamGames!$K$2:$K$4073,TeamGames!$D$2:$D$4073,$D180,TeamGames!$F$2:$F$4073,$E180)</f>
        <v/>
      </c>
      <c r="Y180" s="30">
        <f>IF(M180=0,"",P180-S180)</f>
        <v/>
      </c>
      <c r="Z180" s="30" t="n"/>
      <c r="AA180" s="31" t="n"/>
      <c r="AB180" s="33" t="n">
        <v>5.013981619229018</v>
      </c>
      <c r="AC180" s="24" t="n">
        <v>0</v>
      </c>
      <c r="AD180" s="24" t="n">
        <v>0</v>
      </c>
    </row>
    <row r="181">
      <c r="A181" s="24" t="inlineStr">
        <is>
          <t>Nott'm Forest|10</t>
        </is>
      </c>
      <c r="B181" s="24" t="inlineStr">
        <is>
          <t>E0</t>
        </is>
      </c>
      <c r="C181" s="24" t="inlineStr">
        <is>
          <t>Premier League</t>
        </is>
      </c>
      <c r="D181" s="24" t="inlineStr">
        <is>
          <t>Nott'm Forest</t>
        </is>
      </c>
      <c r="E181" s="24" t="n">
        <v>10</v>
      </c>
      <c r="F181" s="24">
        <f>COUNTIFS(TeamGames!$D$2:$D$4073,$D181,TeamGames!$F$2:$F$4073,$E181)</f>
        <v/>
      </c>
      <c r="G181" s="24" t="n">
        <v>37</v>
      </c>
      <c r="H181" s="24" t="n">
        <v>38</v>
      </c>
      <c r="I181" s="24" t="inlineStr">
        <is>
          <t>Ipswich (H) · Coventry (A)</t>
        </is>
      </c>
      <c r="J181" s="24" t="n">
        <v>1</v>
      </c>
      <c r="K181" s="40" t="n">
        <v>46530.625</v>
      </c>
      <c r="L181" s="40" t="n">
        <v>46537.66666666666</v>
      </c>
      <c r="M181" s="24">
        <f>SUMIFS(TeamGames!$X$2:$X$4073,TeamGames!$D$2:$D$4073,$D181,TeamGames!$F$2:$F$4073,$E181)</f>
        <v/>
      </c>
      <c r="N181" s="33">
        <f>SUMIFS(TeamGames!$S$2:$S$4073,TeamGames!$D$2:$D$4073,$D181,TeamGames!$F$2:$F$4073,$E181)</f>
        <v/>
      </c>
      <c r="O181" s="33">
        <f>SUMIFS(TeamGames!$S$2:$S$4073,TeamGames!$D$2:$D$4073,$D181,TeamGames!$F$2:$F$4073,$E181,TeamGames!$X$2:$X$4073,1)</f>
        <v/>
      </c>
      <c r="P181" s="24">
        <f>SUMIFS(TeamGames!$O$2:$O$4073,TeamGames!$D$2:$D$4073,$D181,TeamGames!$F$2:$F$4073,$E181)</f>
        <v/>
      </c>
      <c r="Q181" s="33">
        <f>SUMIFS(TeamGames!$T$2:$T$4073,TeamGames!$D$2:$D$4073,$D181,TeamGames!$F$2:$F$4073,$E181)</f>
        <v/>
      </c>
      <c r="R181" s="33">
        <f>SUMIFS(TeamGames!$U$2:$U$4073,TeamGames!$D$2:$D$4073,$D181,TeamGames!$F$2:$F$4073,$E181)</f>
        <v/>
      </c>
      <c r="S181" s="33">
        <f>SUMIFS(TeamGames!$W$2:$W$4073,TeamGames!$D$2:$D$4073,$D181,TeamGames!$F$2:$F$4073,$E181)</f>
        <v/>
      </c>
      <c r="T181" s="30">
        <f>IF(M181=0,"",P181-O181)</f>
        <v/>
      </c>
      <c r="U181" s="30">
        <f>IF(M181=0,"",S181-O181)</f>
        <v/>
      </c>
      <c r="V181" s="24">
        <f>IF(M181=0,"upcoming",IF(M181=F181,"complete","in progress"))</f>
        <v/>
      </c>
      <c r="W181" s="33">
        <f>N181/F181</f>
        <v/>
      </c>
      <c r="X181" s="41">
        <f>AVERAGEIFS(TeamGames!$K$2:$K$4073,TeamGames!$D$2:$D$4073,$D181,TeamGames!$F$2:$F$4073,$E181)</f>
        <v/>
      </c>
      <c r="Y181" s="30">
        <f>IF(M181=0,"",P181-S181)</f>
        <v/>
      </c>
      <c r="Z181" s="30" t="n"/>
      <c r="AA181" s="31" t="n"/>
      <c r="AB181" s="33" t="n">
        <v>3.529976331694394</v>
      </c>
      <c r="AC181" s="24" t="n">
        <v>0</v>
      </c>
      <c r="AD181" s="24" t="n">
        <v>0</v>
      </c>
    </row>
    <row r="182">
      <c r="A182" s="24" t="inlineStr">
        <is>
          <t>Sunderland|1</t>
        </is>
      </c>
      <c r="B182" s="24" t="inlineStr">
        <is>
          <t>E0</t>
        </is>
      </c>
      <c r="C182" s="24" t="inlineStr">
        <is>
          <t>Premier League</t>
        </is>
      </c>
      <c r="D182" s="24" t="inlineStr">
        <is>
          <t>Sunderland</t>
        </is>
      </c>
      <c r="E182" s="24" t="n">
        <v>1</v>
      </c>
      <c r="F182" s="24">
        <f>COUNTIFS(TeamGames!$D$2:$D$4073,$D182,TeamGames!$F$2:$F$4073,$E182)</f>
        <v/>
      </c>
      <c r="G182" s="24" t="n">
        <v>1</v>
      </c>
      <c r="H182" s="24" t="n">
        <v>4</v>
      </c>
      <c r="I182" s="24" t="inlineStr">
        <is>
          <t>Ipswich (A) · Fulham (H) · Brentford (A) · Arsenal (H)</t>
        </is>
      </c>
      <c r="J182" s="24" t="n">
        <v>2</v>
      </c>
      <c r="K182" s="40" t="n">
        <v>46256.625</v>
      </c>
      <c r="L182" s="40" t="n">
        <v>46277.83333333334</v>
      </c>
      <c r="M182" s="24">
        <f>SUMIFS(TeamGames!$X$2:$X$4073,TeamGames!$D$2:$D$4073,$D182,TeamGames!$F$2:$F$4073,$E182)</f>
        <v/>
      </c>
      <c r="N182" s="33">
        <f>SUMIFS(TeamGames!$S$2:$S$4073,TeamGames!$D$2:$D$4073,$D182,TeamGames!$F$2:$F$4073,$E182)</f>
        <v/>
      </c>
      <c r="O182" s="33">
        <f>SUMIFS(TeamGames!$S$2:$S$4073,TeamGames!$D$2:$D$4073,$D182,TeamGames!$F$2:$F$4073,$E182,TeamGames!$X$2:$X$4073,1)</f>
        <v/>
      </c>
      <c r="P182" s="24">
        <f>SUMIFS(TeamGames!$O$2:$O$4073,TeamGames!$D$2:$D$4073,$D182,TeamGames!$F$2:$F$4073,$E182)</f>
        <v/>
      </c>
      <c r="Q182" s="33">
        <f>SUMIFS(TeamGames!$T$2:$T$4073,TeamGames!$D$2:$D$4073,$D182,TeamGames!$F$2:$F$4073,$E182)</f>
        <v/>
      </c>
      <c r="R182" s="33">
        <f>SUMIFS(TeamGames!$U$2:$U$4073,TeamGames!$D$2:$D$4073,$D182,TeamGames!$F$2:$F$4073,$E182)</f>
        <v/>
      </c>
      <c r="S182" s="33">
        <f>SUMIFS(TeamGames!$W$2:$W$4073,TeamGames!$D$2:$D$4073,$D182,TeamGames!$F$2:$F$4073,$E182)</f>
        <v/>
      </c>
      <c r="T182" s="30">
        <f>IF(M182=0,"",P182-O182)</f>
        <v/>
      </c>
      <c r="U182" s="30">
        <f>IF(M182=0,"",S182-O182)</f>
        <v/>
      </c>
      <c r="V182" s="24">
        <f>IF(M182=0,"upcoming",IF(M182=F182,"complete","in progress"))</f>
        <v/>
      </c>
      <c r="W182" s="33">
        <f>N182/F182</f>
        <v/>
      </c>
      <c r="X182" s="41">
        <f>AVERAGEIFS(TeamGames!$K$2:$K$4073,TeamGames!$D$2:$D$4073,$D182,TeamGames!$F$2:$F$4073,$E182)</f>
        <v/>
      </c>
      <c r="Y182" s="30">
        <f>IF(M182=0,"",P182-S182)</f>
        <v/>
      </c>
      <c r="Z182" s="30" t="n">
        <v>-0.25</v>
      </c>
      <c r="AA182" s="31" t="n">
        <v>0.8006684846240126</v>
      </c>
      <c r="AB182" s="33" t="n"/>
      <c r="AC182" s="24" t="n">
        <v>0</v>
      </c>
      <c r="AD182" s="24" t="n">
        <v>0</v>
      </c>
    </row>
    <row r="183">
      <c r="A183" s="24" t="inlineStr">
        <is>
          <t>Sunderland|2</t>
        </is>
      </c>
      <c r="B183" s="24" t="inlineStr">
        <is>
          <t>E0</t>
        </is>
      </c>
      <c r="C183" s="24" t="inlineStr">
        <is>
          <t>Premier League</t>
        </is>
      </c>
      <c r="D183" s="24" t="inlineStr">
        <is>
          <t>Sunderland</t>
        </is>
      </c>
      <c r="E183" s="24" t="n">
        <v>2</v>
      </c>
      <c r="F183" s="24">
        <f>COUNTIFS(TeamGames!$D$2:$D$4073,$D183,TeamGames!$F$2:$F$4073,$E183)</f>
        <v/>
      </c>
      <c r="G183" s="24" t="n">
        <v>5</v>
      </c>
      <c r="H183" s="24" t="n">
        <v>8</v>
      </c>
      <c r="I183" s="24" t="inlineStr">
        <is>
          <t>Man City (A) · Brighton (H) · Bournemouth (A) · Leeds (H)</t>
        </is>
      </c>
      <c r="J183" s="24" t="n">
        <v>2</v>
      </c>
      <c r="K183" s="40" t="n">
        <v>46285.58333333334</v>
      </c>
      <c r="L183" s="40" t="n">
        <v>46320.6875</v>
      </c>
      <c r="M183" s="24">
        <f>SUMIFS(TeamGames!$X$2:$X$4073,TeamGames!$D$2:$D$4073,$D183,TeamGames!$F$2:$F$4073,$E183)</f>
        <v/>
      </c>
      <c r="N183" s="33">
        <f>SUMIFS(TeamGames!$S$2:$S$4073,TeamGames!$D$2:$D$4073,$D183,TeamGames!$F$2:$F$4073,$E183)</f>
        <v/>
      </c>
      <c r="O183" s="33">
        <f>SUMIFS(TeamGames!$S$2:$S$4073,TeamGames!$D$2:$D$4073,$D183,TeamGames!$F$2:$F$4073,$E183,TeamGames!$X$2:$X$4073,1)</f>
        <v/>
      </c>
      <c r="P183" s="24">
        <f>SUMIFS(TeamGames!$O$2:$O$4073,TeamGames!$D$2:$D$4073,$D183,TeamGames!$F$2:$F$4073,$E183)</f>
        <v/>
      </c>
      <c r="Q183" s="33">
        <f>SUMIFS(TeamGames!$T$2:$T$4073,TeamGames!$D$2:$D$4073,$D183,TeamGames!$F$2:$F$4073,$E183)</f>
        <v/>
      </c>
      <c r="R183" s="33">
        <f>SUMIFS(TeamGames!$U$2:$U$4073,TeamGames!$D$2:$D$4073,$D183,TeamGames!$F$2:$F$4073,$E183)</f>
        <v/>
      </c>
      <c r="S183" s="33">
        <f>SUMIFS(TeamGames!$W$2:$W$4073,TeamGames!$D$2:$D$4073,$D183,TeamGames!$F$2:$F$4073,$E183)</f>
        <v/>
      </c>
      <c r="T183" s="30">
        <f>IF(M183=0,"",P183-O183)</f>
        <v/>
      </c>
      <c r="U183" s="30">
        <f>IF(M183=0,"",S183-O183)</f>
        <v/>
      </c>
      <c r="V183" s="24">
        <f>IF(M183=0,"upcoming",IF(M183=F183,"complete","in progress"))</f>
        <v/>
      </c>
      <c r="W183" s="33">
        <f>N183/F183</f>
        <v/>
      </c>
      <c r="X183" s="41">
        <f>AVERAGEIFS(TeamGames!$K$2:$K$4073,TeamGames!$D$2:$D$4073,$D183,TeamGames!$F$2:$F$4073,$E183)</f>
        <v/>
      </c>
      <c r="Y183" s="30">
        <f>IF(M183=0,"",P183-S183)</f>
        <v/>
      </c>
      <c r="Z183" s="30" t="n">
        <v>-1.37</v>
      </c>
      <c r="AA183" s="31" t="n">
        <v>0.1707221088844406</v>
      </c>
      <c r="AB183" s="33" t="n">
        <v>1.434668295918332</v>
      </c>
      <c r="AC183" s="24" t="n">
        <v>2</v>
      </c>
      <c r="AD183" s="24" t="n">
        <v>0</v>
      </c>
    </row>
    <row r="184">
      <c r="A184" s="24" t="inlineStr">
        <is>
          <t>Sunderland|3</t>
        </is>
      </c>
      <c r="B184" s="24" t="inlineStr">
        <is>
          <t>E0</t>
        </is>
      </c>
      <c r="C184" s="24" t="inlineStr">
        <is>
          <t>Premier League</t>
        </is>
      </c>
      <c r="D184" s="24" t="inlineStr">
        <is>
          <t>Sunderland</t>
        </is>
      </c>
      <c r="E184" s="24" t="n">
        <v>3</v>
      </c>
      <c r="F184" s="24">
        <f>COUNTIFS(TeamGames!$D$2:$D$4073,$D184,TeamGames!$F$2:$F$4073,$E184)</f>
        <v/>
      </c>
      <c r="G184" s="24" t="n">
        <v>9</v>
      </c>
      <c r="H184" s="24" t="n">
        <v>12</v>
      </c>
      <c r="I184" s="24" t="inlineStr">
        <is>
          <t>Coventry (A) · Chelsea (H) · Aston Villa (A) · Tottenham (H)</t>
        </is>
      </c>
      <c r="J184" s="24" t="n">
        <v>2</v>
      </c>
      <c r="K184" s="40" t="n">
        <v>46326.625</v>
      </c>
      <c r="L184" s="40" t="n">
        <v>46355.58680555555</v>
      </c>
      <c r="M184" s="24">
        <f>SUMIFS(TeamGames!$X$2:$X$4073,TeamGames!$D$2:$D$4073,$D184,TeamGames!$F$2:$F$4073,$E184)</f>
        <v/>
      </c>
      <c r="N184" s="33">
        <f>SUMIFS(TeamGames!$S$2:$S$4073,TeamGames!$D$2:$D$4073,$D184,TeamGames!$F$2:$F$4073,$E184)</f>
        <v/>
      </c>
      <c r="O184" s="33">
        <f>SUMIFS(TeamGames!$S$2:$S$4073,TeamGames!$D$2:$D$4073,$D184,TeamGames!$F$2:$F$4073,$E184,TeamGames!$X$2:$X$4073,1)</f>
        <v/>
      </c>
      <c r="P184" s="24">
        <f>SUMIFS(TeamGames!$O$2:$O$4073,TeamGames!$D$2:$D$4073,$D184,TeamGames!$F$2:$F$4073,$E184)</f>
        <v/>
      </c>
      <c r="Q184" s="33">
        <f>SUMIFS(TeamGames!$T$2:$T$4073,TeamGames!$D$2:$D$4073,$D184,TeamGames!$F$2:$F$4073,$E184)</f>
        <v/>
      </c>
      <c r="R184" s="33">
        <f>SUMIFS(TeamGames!$U$2:$U$4073,TeamGames!$D$2:$D$4073,$D184,TeamGames!$F$2:$F$4073,$E184)</f>
        <v/>
      </c>
      <c r="S184" s="33">
        <f>SUMIFS(TeamGames!$W$2:$W$4073,TeamGames!$D$2:$D$4073,$D184,TeamGames!$F$2:$F$4073,$E184)</f>
        <v/>
      </c>
      <c r="T184" s="30">
        <f>IF(M184=0,"",P184-O184)</f>
        <v/>
      </c>
      <c r="U184" s="30">
        <f>IF(M184=0,"",S184-O184)</f>
        <v/>
      </c>
      <c r="V184" s="24">
        <f>IF(M184=0,"upcoming",IF(M184=F184,"complete","in progress"))</f>
        <v/>
      </c>
      <c r="W184" s="33">
        <f>N184/F184</f>
        <v/>
      </c>
      <c r="X184" s="41">
        <f>AVERAGEIFS(TeamGames!$K$2:$K$4073,TeamGames!$D$2:$D$4073,$D184,TeamGames!$F$2:$F$4073,$E184)</f>
        <v/>
      </c>
      <c r="Y184" s="30">
        <f>IF(M184=0,"",P184-S184)</f>
        <v/>
      </c>
      <c r="Z184" s="30" t="n"/>
      <c r="AA184" s="31" t="n"/>
      <c r="AB184" s="33" t="n">
        <v>4.348854269442221</v>
      </c>
      <c r="AC184" s="24" t="n">
        <v>2</v>
      </c>
      <c r="AD184" s="24" t="n">
        <v>0</v>
      </c>
    </row>
    <row r="185">
      <c r="A185" s="24" t="inlineStr">
        <is>
          <t>Sunderland|4</t>
        </is>
      </c>
      <c r="B185" s="24" t="inlineStr">
        <is>
          <t>E0</t>
        </is>
      </c>
      <c r="C185" s="24" t="inlineStr">
        <is>
          <t>Premier League</t>
        </is>
      </c>
      <c r="D185" s="24" t="inlineStr">
        <is>
          <t>Sunderland</t>
        </is>
      </c>
      <c r="E185" s="24" t="n">
        <v>4</v>
      </c>
      <c r="F185" s="24">
        <f>COUNTIFS(TeamGames!$D$2:$D$4073,$D185,TeamGames!$F$2:$F$4073,$E185)</f>
        <v/>
      </c>
      <c r="G185" s="24" t="n">
        <v>13</v>
      </c>
      <c r="H185" s="24" t="n">
        <v>16</v>
      </c>
      <c r="I185" s="24" t="inlineStr">
        <is>
          <t>Liverpool (A) · Newcastle (A) · Nott'm Forest (H) · Crystal Palace (H)</t>
        </is>
      </c>
      <c r="J185" s="24" t="n">
        <v>2</v>
      </c>
      <c r="K185" s="40" t="n">
        <v>46358.83333333334</v>
      </c>
      <c r="L185" s="40" t="n">
        <v>46375.625</v>
      </c>
      <c r="M185" s="24">
        <f>SUMIFS(TeamGames!$X$2:$X$4073,TeamGames!$D$2:$D$4073,$D185,TeamGames!$F$2:$F$4073,$E185)</f>
        <v/>
      </c>
      <c r="N185" s="33">
        <f>SUMIFS(TeamGames!$S$2:$S$4073,TeamGames!$D$2:$D$4073,$D185,TeamGames!$F$2:$F$4073,$E185)</f>
        <v/>
      </c>
      <c r="O185" s="33">
        <f>SUMIFS(TeamGames!$S$2:$S$4073,TeamGames!$D$2:$D$4073,$D185,TeamGames!$F$2:$F$4073,$E185,TeamGames!$X$2:$X$4073,1)</f>
        <v/>
      </c>
      <c r="P185" s="24">
        <f>SUMIFS(TeamGames!$O$2:$O$4073,TeamGames!$D$2:$D$4073,$D185,TeamGames!$F$2:$F$4073,$E185)</f>
        <v/>
      </c>
      <c r="Q185" s="33">
        <f>SUMIFS(TeamGames!$T$2:$T$4073,TeamGames!$D$2:$D$4073,$D185,TeamGames!$F$2:$F$4073,$E185)</f>
        <v/>
      </c>
      <c r="R185" s="33">
        <f>SUMIFS(TeamGames!$U$2:$U$4073,TeamGames!$D$2:$D$4073,$D185,TeamGames!$F$2:$F$4073,$E185)</f>
        <v/>
      </c>
      <c r="S185" s="33">
        <f>SUMIFS(TeamGames!$W$2:$W$4073,TeamGames!$D$2:$D$4073,$D185,TeamGames!$F$2:$F$4073,$E185)</f>
        <v/>
      </c>
      <c r="T185" s="30">
        <f>IF(M185=0,"",P185-O185)</f>
        <v/>
      </c>
      <c r="U185" s="30">
        <f>IF(M185=0,"",S185-O185)</f>
        <v/>
      </c>
      <c r="V185" s="24">
        <f>IF(M185=0,"upcoming",IF(M185=F185,"complete","in progress"))</f>
        <v/>
      </c>
      <c r="W185" s="33">
        <f>N185/F185</f>
        <v/>
      </c>
      <c r="X185" s="41">
        <f>AVERAGEIFS(TeamGames!$K$2:$K$4073,TeamGames!$D$2:$D$4073,$D185,TeamGames!$F$2:$F$4073,$E185)</f>
        <v/>
      </c>
      <c r="Y185" s="30">
        <f>IF(M185=0,"",P185-S185)</f>
        <v/>
      </c>
      <c r="Z185" s="30" t="n"/>
      <c r="AA185" s="31" t="n"/>
      <c r="AB185" s="33" t="n">
        <v>4.505159990995688</v>
      </c>
      <c r="AC185" s="24" t="n">
        <v>1</v>
      </c>
      <c r="AD185" s="24" t="n">
        <v>0</v>
      </c>
    </row>
    <row r="186">
      <c r="A186" s="24" t="inlineStr">
        <is>
          <t>Sunderland|5</t>
        </is>
      </c>
      <c r="B186" s="24" t="inlineStr">
        <is>
          <t>E0</t>
        </is>
      </c>
      <c r="C186" s="24" t="inlineStr">
        <is>
          <t>Premier League</t>
        </is>
      </c>
      <c r="D186" s="24" t="inlineStr">
        <is>
          <t>Sunderland</t>
        </is>
      </c>
      <c r="E186" s="24" t="n">
        <v>5</v>
      </c>
      <c r="F186" s="24">
        <f>COUNTIFS(TeamGames!$D$2:$D$4073,$D186,TeamGames!$F$2:$F$4073,$E186)</f>
        <v/>
      </c>
      <c r="G186" s="24" t="n">
        <v>17</v>
      </c>
      <c r="H186" s="24" t="n">
        <v>20</v>
      </c>
      <c r="I186" s="24" t="inlineStr">
        <is>
          <t>Everton (A) · Man Utd (A) · Hull (H) · Liverpool (H)</t>
        </is>
      </c>
      <c r="J186" s="24" t="n">
        <v>2</v>
      </c>
      <c r="K186" s="40" t="n">
        <v>46382.625</v>
      </c>
      <c r="L186" s="40" t="n">
        <v>46392.84375</v>
      </c>
      <c r="M186" s="24">
        <f>SUMIFS(TeamGames!$X$2:$X$4073,TeamGames!$D$2:$D$4073,$D186,TeamGames!$F$2:$F$4073,$E186)</f>
        <v/>
      </c>
      <c r="N186" s="33">
        <f>SUMIFS(TeamGames!$S$2:$S$4073,TeamGames!$D$2:$D$4073,$D186,TeamGames!$F$2:$F$4073,$E186)</f>
        <v/>
      </c>
      <c r="O186" s="33">
        <f>SUMIFS(TeamGames!$S$2:$S$4073,TeamGames!$D$2:$D$4073,$D186,TeamGames!$F$2:$F$4073,$E186,TeamGames!$X$2:$X$4073,1)</f>
        <v/>
      </c>
      <c r="P186" s="24">
        <f>SUMIFS(TeamGames!$O$2:$O$4073,TeamGames!$D$2:$D$4073,$D186,TeamGames!$F$2:$F$4073,$E186)</f>
        <v/>
      </c>
      <c r="Q186" s="33">
        <f>SUMIFS(TeamGames!$T$2:$T$4073,TeamGames!$D$2:$D$4073,$D186,TeamGames!$F$2:$F$4073,$E186)</f>
        <v/>
      </c>
      <c r="R186" s="33">
        <f>SUMIFS(TeamGames!$U$2:$U$4073,TeamGames!$D$2:$D$4073,$D186,TeamGames!$F$2:$F$4073,$E186)</f>
        <v/>
      </c>
      <c r="S186" s="33">
        <f>SUMIFS(TeamGames!$W$2:$W$4073,TeamGames!$D$2:$D$4073,$D186,TeamGames!$F$2:$F$4073,$E186)</f>
        <v/>
      </c>
      <c r="T186" s="30">
        <f>IF(M186=0,"",P186-O186)</f>
        <v/>
      </c>
      <c r="U186" s="30">
        <f>IF(M186=0,"",S186-O186)</f>
        <v/>
      </c>
      <c r="V186" s="24">
        <f>IF(M186=0,"upcoming",IF(M186=F186,"complete","in progress"))</f>
        <v/>
      </c>
      <c r="W186" s="33">
        <f>N186/F186</f>
        <v/>
      </c>
      <c r="X186" s="41">
        <f>AVERAGEIFS(TeamGames!$K$2:$K$4073,TeamGames!$D$2:$D$4073,$D186,TeamGames!$F$2:$F$4073,$E186)</f>
        <v/>
      </c>
      <c r="Y186" s="30">
        <f>IF(M186=0,"",P186-S186)</f>
        <v/>
      </c>
      <c r="Z186" s="30" t="n"/>
      <c r="AA186" s="31" t="n"/>
      <c r="AB186" s="33" t="n">
        <v>4.545310558485495</v>
      </c>
      <c r="AC186" s="24" t="n">
        <v>0</v>
      </c>
      <c r="AD186" s="24" t="n">
        <v>0</v>
      </c>
    </row>
    <row r="187">
      <c r="A187" s="24" t="inlineStr">
        <is>
          <t>Sunderland|6</t>
        </is>
      </c>
      <c r="B187" s="24" t="inlineStr">
        <is>
          <t>E0</t>
        </is>
      </c>
      <c r="C187" s="24" t="inlineStr">
        <is>
          <t>Premier League</t>
        </is>
      </c>
      <c r="D187" s="24" t="inlineStr">
        <is>
          <t>Sunderland</t>
        </is>
      </c>
      <c r="E187" s="24" t="n">
        <v>6</v>
      </c>
      <c r="F187" s="24">
        <f>COUNTIFS(TeamGames!$D$2:$D$4073,$D187,TeamGames!$F$2:$F$4073,$E187)</f>
        <v/>
      </c>
      <c r="G187" s="24" t="n">
        <v>21</v>
      </c>
      <c r="H187" s="24" t="n">
        <v>24</v>
      </c>
      <c r="I187" s="24" t="inlineStr">
        <is>
          <t>Chelsea (A) · Coventry (H) · Tottenham (A) · Aston Villa (H)</t>
        </is>
      </c>
      <c r="J187" s="24" t="n">
        <v>2</v>
      </c>
      <c r="K187" s="40" t="n">
        <v>46403.625</v>
      </c>
      <c r="L187" s="40" t="n">
        <v>46424.625</v>
      </c>
      <c r="M187" s="24">
        <f>SUMIFS(TeamGames!$X$2:$X$4073,TeamGames!$D$2:$D$4073,$D187,TeamGames!$F$2:$F$4073,$E187)</f>
        <v/>
      </c>
      <c r="N187" s="33">
        <f>SUMIFS(TeamGames!$S$2:$S$4073,TeamGames!$D$2:$D$4073,$D187,TeamGames!$F$2:$F$4073,$E187)</f>
        <v/>
      </c>
      <c r="O187" s="33">
        <f>SUMIFS(TeamGames!$S$2:$S$4073,TeamGames!$D$2:$D$4073,$D187,TeamGames!$F$2:$F$4073,$E187,TeamGames!$X$2:$X$4073,1)</f>
        <v/>
      </c>
      <c r="P187" s="24">
        <f>SUMIFS(TeamGames!$O$2:$O$4073,TeamGames!$D$2:$D$4073,$D187,TeamGames!$F$2:$F$4073,$E187)</f>
        <v/>
      </c>
      <c r="Q187" s="33">
        <f>SUMIFS(TeamGames!$T$2:$T$4073,TeamGames!$D$2:$D$4073,$D187,TeamGames!$F$2:$F$4073,$E187)</f>
        <v/>
      </c>
      <c r="R187" s="33">
        <f>SUMIFS(TeamGames!$U$2:$U$4073,TeamGames!$D$2:$D$4073,$D187,TeamGames!$F$2:$F$4073,$E187)</f>
        <v/>
      </c>
      <c r="S187" s="33">
        <f>SUMIFS(TeamGames!$W$2:$W$4073,TeamGames!$D$2:$D$4073,$D187,TeamGames!$F$2:$F$4073,$E187)</f>
        <v/>
      </c>
      <c r="T187" s="30">
        <f>IF(M187=0,"",P187-O187)</f>
        <v/>
      </c>
      <c r="U187" s="30">
        <f>IF(M187=0,"",S187-O187)</f>
        <v/>
      </c>
      <c r="V187" s="24">
        <f>IF(M187=0,"upcoming",IF(M187=F187,"complete","in progress"))</f>
        <v/>
      </c>
      <c r="W187" s="33">
        <f>N187/F187</f>
        <v/>
      </c>
      <c r="X187" s="41">
        <f>AVERAGEIFS(TeamGames!$K$2:$K$4073,TeamGames!$D$2:$D$4073,$D187,TeamGames!$F$2:$F$4073,$E187)</f>
        <v/>
      </c>
      <c r="Y187" s="30">
        <f>IF(M187=0,"",P187-S187)</f>
        <v/>
      </c>
      <c r="Z187" s="30" t="n"/>
      <c r="AA187" s="31" t="n"/>
      <c r="AB187" s="33" t="n">
        <v>4.413138278489651</v>
      </c>
      <c r="AC187" s="24" t="n">
        <v>2</v>
      </c>
      <c r="AD187" s="24" t="n">
        <v>0</v>
      </c>
    </row>
    <row r="188">
      <c r="A188" s="24" t="inlineStr">
        <is>
          <t>Sunderland|7</t>
        </is>
      </c>
      <c r="B188" s="24" t="inlineStr">
        <is>
          <t>E0</t>
        </is>
      </c>
      <c r="C188" s="24" t="inlineStr">
        <is>
          <t>Premier League</t>
        </is>
      </c>
      <c r="D188" s="24" t="inlineStr">
        <is>
          <t>Sunderland</t>
        </is>
      </c>
      <c r="E188" s="24" t="n">
        <v>7</v>
      </c>
      <c r="F188" s="24">
        <f>COUNTIFS(TeamGames!$D$2:$D$4073,$D188,TeamGames!$F$2:$F$4073,$E188)</f>
        <v/>
      </c>
      <c r="G188" s="24" t="n">
        <v>25</v>
      </c>
      <c r="H188" s="24" t="n">
        <v>28</v>
      </c>
      <c r="I188" s="24" t="inlineStr">
        <is>
          <t>Hull (A) · Everton (H) · Crystal Palace (A) · Man Utd (H)</t>
        </is>
      </c>
      <c r="J188" s="24" t="n">
        <v>2</v>
      </c>
      <c r="K188" s="40" t="n">
        <v>46428.83333333334</v>
      </c>
      <c r="L188" s="40" t="n">
        <v>46449.83333333334</v>
      </c>
      <c r="M188" s="24">
        <f>SUMIFS(TeamGames!$X$2:$X$4073,TeamGames!$D$2:$D$4073,$D188,TeamGames!$F$2:$F$4073,$E188)</f>
        <v/>
      </c>
      <c r="N188" s="33">
        <f>SUMIFS(TeamGames!$S$2:$S$4073,TeamGames!$D$2:$D$4073,$D188,TeamGames!$F$2:$F$4073,$E188)</f>
        <v/>
      </c>
      <c r="O188" s="33">
        <f>SUMIFS(TeamGames!$S$2:$S$4073,TeamGames!$D$2:$D$4073,$D188,TeamGames!$F$2:$F$4073,$E188,TeamGames!$X$2:$X$4073,1)</f>
        <v/>
      </c>
      <c r="P188" s="24">
        <f>SUMIFS(TeamGames!$O$2:$O$4073,TeamGames!$D$2:$D$4073,$D188,TeamGames!$F$2:$F$4073,$E188)</f>
        <v/>
      </c>
      <c r="Q188" s="33">
        <f>SUMIFS(TeamGames!$T$2:$T$4073,TeamGames!$D$2:$D$4073,$D188,TeamGames!$F$2:$F$4073,$E188)</f>
        <v/>
      </c>
      <c r="R188" s="33">
        <f>SUMIFS(TeamGames!$U$2:$U$4073,TeamGames!$D$2:$D$4073,$D188,TeamGames!$F$2:$F$4073,$E188)</f>
        <v/>
      </c>
      <c r="S188" s="33">
        <f>SUMIFS(TeamGames!$W$2:$W$4073,TeamGames!$D$2:$D$4073,$D188,TeamGames!$F$2:$F$4073,$E188)</f>
        <v/>
      </c>
      <c r="T188" s="30">
        <f>IF(M188=0,"",P188-O188)</f>
        <v/>
      </c>
      <c r="U188" s="30">
        <f>IF(M188=0,"",S188-O188)</f>
        <v/>
      </c>
      <c r="V188" s="24">
        <f>IF(M188=0,"upcoming",IF(M188=F188,"complete","in progress"))</f>
        <v/>
      </c>
      <c r="W188" s="33">
        <f>N188/F188</f>
        <v/>
      </c>
      <c r="X188" s="41">
        <f>AVERAGEIFS(TeamGames!$K$2:$K$4073,TeamGames!$D$2:$D$4073,$D188,TeamGames!$F$2:$F$4073,$E188)</f>
        <v/>
      </c>
      <c r="Y188" s="30">
        <f>IF(M188=0,"",P188-S188)</f>
        <v/>
      </c>
      <c r="Z188" s="30" t="n"/>
      <c r="AA188" s="31" t="n"/>
      <c r="AB188" s="33" t="n">
        <v>5.14638757576554</v>
      </c>
      <c r="AC188" s="24" t="n">
        <v>0</v>
      </c>
      <c r="AD188" s="24" t="n">
        <v>0</v>
      </c>
    </row>
    <row r="189">
      <c r="A189" s="24" t="inlineStr">
        <is>
          <t>Sunderland|8</t>
        </is>
      </c>
      <c r="B189" s="24" t="inlineStr">
        <is>
          <t>E0</t>
        </is>
      </c>
      <c r="C189" s="24" t="inlineStr">
        <is>
          <t>Premier League</t>
        </is>
      </c>
      <c r="D189" s="24" t="inlineStr">
        <is>
          <t>Sunderland</t>
        </is>
      </c>
      <c r="E189" s="24" t="n">
        <v>8</v>
      </c>
      <c r="F189" s="24">
        <f>COUNTIFS(TeamGames!$D$2:$D$4073,$D189,TeamGames!$F$2:$F$4073,$E189)</f>
        <v/>
      </c>
      <c r="G189" s="24" t="n">
        <v>29</v>
      </c>
      <c r="H189" s="24" t="n">
        <v>32</v>
      </c>
      <c r="I189" s="24" t="inlineStr">
        <is>
          <t>Brentford (H) · Arsenal (A) · Ipswich (H) · Fulham (A)</t>
        </is>
      </c>
      <c r="J189" s="24" t="n">
        <v>2</v>
      </c>
      <c r="K189" s="40" t="n">
        <v>46459.625</v>
      </c>
      <c r="L189" s="40" t="n">
        <v>46494.625</v>
      </c>
      <c r="M189" s="24">
        <f>SUMIFS(TeamGames!$X$2:$X$4073,TeamGames!$D$2:$D$4073,$D189,TeamGames!$F$2:$F$4073,$E189)</f>
        <v/>
      </c>
      <c r="N189" s="33">
        <f>SUMIFS(TeamGames!$S$2:$S$4073,TeamGames!$D$2:$D$4073,$D189,TeamGames!$F$2:$F$4073,$E189)</f>
        <v/>
      </c>
      <c r="O189" s="33">
        <f>SUMIFS(TeamGames!$S$2:$S$4073,TeamGames!$D$2:$D$4073,$D189,TeamGames!$F$2:$F$4073,$E189,TeamGames!$X$2:$X$4073,1)</f>
        <v/>
      </c>
      <c r="P189" s="24">
        <f>SUMIFS(TeamGames!$O$2:$O$4073,TeamGames!$D$2:$D$4073,$D189,TeamGames!$F$2:$F$4073,$E189)</f>
        <v/>
      </c>
      <c r="Q189" s="33">
        <f>SUMIFS(TeamGames!$T$2:$T$4073,TeamGames!$D$2:$D$4073,$D189,TeamGames!$F$2:$F$4073,$E189)</f>
        <v/>
      </c>
      <c r="R189" s="33">
        <f>SUMIFS(TeamGames!$U$2:$U$4073,TeamGames!$D$2:$D$4073,$D189,TeamGames!$F$2:$F$4073,$E189)</f>
        <v/>
      </c>
      <c r="S189" s="33">
        <f>SUMIFS(TeamGames!$W$2:$W$4073,TeamGames!$D$2:$D$4073,$D189,TeamGames!$F$2:$F$4073,$E189)</f>
        <v/>
      </c>
      <c r="T189" s="30">
        <f>IF(M189=0,"",P189-O189)</f>
        <v/>
      </c>
      <c r="U189" s="30">
        <f>IF(M189=0,"",S189-O189)</f>
        <v/>
      </c>
      <c r="V189" s="24">
        <f>IF(M189=0,"upcoming",IF(M189=F189,"complete","in progress"))</f>
        <v/>
      </c>
      <c r="W189" s="33">
        <f>N189/F189</f>
        <v/>
      </c>
      <c r="X189" s="41">
        <f>AVERAGEIFS(TeamGames!$K$2:$K$4073,TeamGames!$D$2:$D$4073,$D189,TeamGames!$F$2:$F$4073,$E189)</f>
        <v/>
      </c>
      <c r="Y189" s="30">
        <f>IF(M189=0,"",P189-S189)</f>
        <v/>
      </c>
      <c r="Z189" s="30" t="n"/>
      <c r="AA189" s="31" t="n"/>
      <c r="AB189" s="33" t="n">
        <v>4.70126048977858</v>
      </c>
      <c r="AC189" s="24" t="n">
        <v>0</v>
      </c>
      <c r="AD189" s="24" t="n">
        <v>0</v>
      </c>
    </row>
    <row r="190">
      <c r="A190" s="24" t="inlineStr">
        <is>
          <t>Sunderland|9</t>
        </is>
      </c>
      <c r="B190" s="24" t="inlineStr">
        <is>
          <t>E0</t>
        </is>
      </c>
      <c r="C190" s="24" t="inlineStr">
        <is>
          <t>Premier League</t>
        </is>
      </c>
      <c r="D190" s="24" t="inlineStr">
        <is>
          <t>Sunderland</t>
        </is>
      </c>
      <c r="E190" s="24" t="n">
        <v>9</v>
      </c>
      <c r="F190" s="24">
        <f>COUNTIFS(TeamGames!$D$2:$D$4073,$D190,TeamGames!$F$2:$F$4073,$E190)</f>
        <v/>
      </c>
      <c r="G190" s="24" t="n">
        <v>33</v>
      </c>
      <c r="H190" s="24" t="n">
        <v>36</v>
      </c>
      <c r="I190" s="24" t="inlineStr">
        <is>
          <t>Nott'm Forest (A) · Newcastle (H) · Brighton (A) · Bournemouth (H)</t>
        </is>
      </c>
      <c r="J190" s="24" t="n">
        <v>2</v>
      </c>
      <c r="K190" s="40" t="n">
        <v>46501.625</v>
      </c>
      <c r="L190" s="40" t="n">
        <v>46522.625</v>
      </c>
      <c r="M190" s="24">
        <f>SUMIFS(TeamGames!$X$2:$X$4073,TeamGames!$D$2:$D$4073,$D190,TeamGames!$F$2:$F$4073,$E190)</f>
        <v/>
      </c>
      <c r="N190" s="33">
        <f>SUMIFS(TeamGames!$S$2:$S$4073,TeamGames!$D$2:$D$4073,$D190,TeamGames!$F$2:$F$4073,$E190)</f>
        <v/>
      </c>
      <c r="O190" s="33">
        <f>SUMIFS(TeamGames!$S$2:$S$4073,TeamGames!$D$2:$D$4073,$D190,TeamGames!$F$2:$F$4073,$E190,TeamGames!$X$2:$X$4073,1)</f>
        <v/>
      </c>
      <c r="P190" s="24">
        <f>SUMIFS(TeamGames!$O$2:$O$4073,TeamGames!$D$2:$D$4073,$D190,TeamGames!$F$2:$F$4073,$E190)</f>
        <v/>
      </c>
      <c r="Q190" s="33">
        <f>SUMIFS(TeamGames!$T$2:$T$4073,TeamGames!$D$2:$D$4073,$D190,TeamGames!$F$2:$F$4073,$E190)</f>
        <v/>
      </c>
      <c r="R190" s="33">
        <f>SUMIFS(TeamGames!$U$2:$U$4073,TeamGames!$D$2:$D$4073,$D190,TeamGames!$F$2:$F$4073,$E190)</f>
        <v/>
      </c>
      <c r="S190" s="33">
        <f>SUMIFS(TeamGames!$W$2:$W$4073,TeamGames!$D$2:$D$4073,$D190,TeamGames!$F$2:$F$4073,$E190)</f>
        <v/>
      </c>
      <c r="T190" s="30">
        <f>IF(M190=0,"",P190-O190)</f>
        <v/>
      </c>
      <c r="U190" s="30">
        <f>IF(M190=0,"",S190-O190)</f>
        <v/>
      </c>
      <c r="V190" s="24">
        <f>IF(M190=0,"upcoming",IF(M190=F190,"complete","in progress"))</f>
        <v/>
      </c>
      <c r="W190" s="33">
        <f>N190/F190</f>
        <v/>
      </c>
      <c r="X190" s="41">
        <f>AVERAGEIFS(TeamGames!$K$2:$K$4073,TeamGames!$D$2:$D$4073,$D190,TeamGames!$F$2:$F$4073,$E190)</f>
        <v/>
      </c>
      <c r="Y190" s="30">
        <f>IF(M190=0,"",P190-S190)</f>
        <v/>
      </c>
      <c r="Z190" s="30" t="n"/>
      <c r="AA190" s="31" t="n"/>
      <c r="AB190" s="33" t="n">
        <v>4.606478186747629</v>
      </c>
      <c r="AC190" s="24" t="n">
        <v>0</v>
      </c>
      <c r="AD190" s="24" t="n">
        <v>0</v>
      </c>
    </row>
    <row r="191">
      <c r="A191" s="24" t="inlineStr">
        <is>
          <t>Sunderland|10</t>
        </is>
      </c>
      <c r="B191" s="24" t="inlineStr">
        <is>
          <t>E0</t>
        </is>
      </c>
      <c r="C191" s="24" t="inlineStr">
        <is>
          <t>Premier League</t>
        </is>
      </c>
      <c r="D191" s="24" t="inlineStr">
        <is>
          <t>Sunderland</t>
        </is>
      </c>
      <c r="E191" s="24" t="n">
        <v>10</v>
      </c>
      <c r="F191" s="24">
        <f>COUNTIFS(TeamGames!$D$2:$D$4073,$D191,TeamGames!$F$2:$F$4073,$E191)</f>
        <v/>
      </c>
      <c r="G191" s="24" t="n">
        <v>37</v>
      </c>
      <c r="H191" s="24" t="n">
        <v>38</v>
      </c>
      <c r="I191" s="24" t="inlineStr">
        <is>
          <t>Leeds (A) · Man City (H)</t>
        </is>
      </c>
      <c r="J191" s="24" t="n">
        <v>1</v>
      </c>
      <c r="K191" s="40" t="n">
        <v>46530.625</v>
      </c>
      <c r="L191" s="40" t="n">
        <v>46537.66666666666</v>
      </c>
      <c r="M191" s="24">
        <f>SUMIFS(TeamGames!$X$2:$X$4073,TeamGames!$D$2:$D$4073,$D191,TeamGames!$F$2:$F$4073,$E191)</f>
        <v/>
      </c>
      <c r="N191" s="33">
        <f>SUMIFS(TeamGames!$S$2:$S$4073,TeamGames!$D$2:$D$4073,$D191,TeamGames!$F$2:$F$4073,$E191)</f>
        <v/>
      </c>
      <c r="O191" s="33">
        <f>SUMIFS(TeamGames!$S$2:$S$4073,TeamGames!$D$2:$D$4073,$D191,TeamGames!$F$2:$F$4073,$E191,TeamGames!$X$2:$X$4073,1)</f>
        <v/>
      </c>
      <c r="P191" s="24">
        <f>SUMIFS(TeamGames!$O$2:$O$4073,TeamGames!$D$2:$D$4073,$D191,TeamGames!$F$2:$F$4073,$E191)</f>
        <v/>
      </c>
      <c r="Q191" s="33">
        <f>SUMIFS(TeamGames!$T$2:$T$4073,TeamGames!$D$2:$D$4073,$D191,TeamGames!$F$2:$F$4073,$E191)</f>
        <v/>
      </c>
      <c r="R191" s="33">
        <f>SUMIFS(TeamGames!$U$2:$U$4073,TeamGames!$D$2:$D$4073,$D191,TeamGames!$F$2:$F$4073,$E191)</f>
        <v/>
      </c>
      <c r="S191" s="33">
        <f>SUMIFS(TeamGames!$W$2:$W$4073,TeamGames!$D$2:$D$4073,$D191,TeamGames!$F$2:$F$4073,$E191)</f>
        <v/>
      </c>
      <c r="T191" s="30">
        <f>IF(M191=0,"",P191-O191)</f>
        <v/>
      </c>
      <c r="U191" s="30">
        <f>IF(M191=0,"",S191-O191)</f>
        <v/>
      </c>
      <c r="V191" s="24">
        <f>IF(M191=0,"upcoming",IF(M191=F191,"complete","in progress"))</f>
        <v/>
      </c>
      <c r="W191" s="33">
        <f>N191/F191</f>
        <v/>
      </c>
      <c r="X191" s="41">
        <f>AVERAGEIFS(TeamGames!$K$2:$K$4073,TeamGames!$D$2:$D$4073,$D191,TeamGames!$F$2:$F$4073,$E191)</f>
        <v/>
      </c>
      <c r="Y191" s="30">
        <f>IF(M191=0,"",P191-S191)</f>
        <v/>
      </c>
      <c r="Z191" s="30" t="n"/>
      <c r="AA191" s="31" t="n"/>
      <c r="AB191" s="33" t="n">
        <v>1.851571470887946</v>
      </c>
      <c r="AC191" s="24" t="n">
        <v>0</v>
      </c>
      <c r="AD191" s="24" t="n">
        <v>0</v>
      </c>
    </row>
    <row r="192">
      <c r="A192" s="24" t="inlineStr">
        <is>
          <t>Tottenham|1</t>
        </is>
      </c>
      <c r="B192" s="24" t="inlineStr">
        <is>
          <t>E0</t>
        </is>
      </c>
      <c r="C192" s="24" t="inlineStr">
        <is>
          <t>Premier League</t>
        </is>
      </c>
      <c r="D192" s="24" t="inlineStr">
        <is>
          <t>Tottenham</t>
        </is>
      </c>
      <c r="E192" s="24" t="n">
        <v>1</v>
      </c>
      <c r="F192" s="24">
        <f>COUNTIFS(TeamGames!$D$2:$D$4073,$D192,TeamGames!$F$2:$F$4073,$E192)</f>
        <v/>
      </c>
      <c r="G192" s="24" t="n">
        <v>1</v>
      </c>
      <c r="H192" s="24" t="n">
        <v>4</v>
      </c>
      <c r="I192" s="24" t="inlineStr">
        <is>
          <t>Brentford (A) · Newcastle (H) · Nott'm Forest (A) · Everton (H)</t>
        </is>
      </c>
      <c r="J192" s="24" t="n">
        <v>2</v>
      </c>
      <c r="K192" s="40" t="n">
        <v>46256.72916666666</v>
      </c>
      <c r="L192" s="40" t="n">
        <v>46277.72916666666</v>
      </c>
      <c r="M192" s="24">
        <f>SUMIFS(TeamGames!$X$2:$X$4073,TeamGames!$D$2:$D$4073,$D192,TeamGames!$F$2:$F$4073,$E192)</f>
        <v/>
      </c>
      <c r="N192" s="33">
        <f>SUMIFS(TeamGames!$S$2:$S$4073,TeamGames!$D$2:$D$4073,$D192,TeamGames!$F$2:$F$4073,$E192)</f>
        <v/>
      </c>
      <c r="O192" s="33">
        <f>SUMIFS(TeamGames!$S$2:$S$4073,TeamGames!$D$2:$D$4073,$D192,TeamGames!$F$2:$F$4073,$E192,TeamGames!$X$2:$X$4073,1)</f>
        <v/>
      </c>
      <c r="P192" s="24">
        <f>SUMIFS(TeamGames!$O$2:$O$4073,TeamGames!$D$2:$D$4073,$D192,TeamGames!$F$2:$F$4073,$E192)</f>
        <v/>
      </c>
      <c r="Q192" s="33">
        <f>SUMIFS(TeamGames!$T$2:$T$4073,TeamGames!$D$2:$D$4073,$D192,TeamGames!$F$2:$F$4073,$E192)</f>
        <v/>
      </c>
      <c r="R192" s="33">
        <f>SUMIFS(TeamGames!$U$2:$U$4073,TeamGames!$D$2:$D$4073,$D192,TeamGames!$F$2:$F$4073,$E192)</f>
        <v/>
      </c>
      <c r="S192" s="33">
        <f>SUMIFS(TeamGames!$W$2:$W$4073,TeamGames!$D$2:$D$4073,$D192,TeamGames!$F$2:$F$4073,$E192)</f>
        <v/>
      </c>
      <c r="T192" s="30">
        <f>IF(M192=0,"",P192-O192)</f>
        <v/>
      </c>
      <c r="U192" s="30">
        <f>IF(M192=0,"",S192-O192)</f>
        <v/>
      </c>
      <c r="V192" s="24">
        <f>IF(M192=0,"upcoming",IF(M192=F192,"complete","in progress"))</f>
        <v/>
      </c>
      <c r="W192" s="33">
        <f>N192/F192</f>
        <v/>
      </c>
      <c r="X192" s="41">
        <f>AVERAGEIFS(TeamGames!$K$2:$K$4073,TeamGames!$D$2:$D$4073,$D192,TeamGames!$F$2:$F$4073,$E192)</f>
        <v/>
      </c>
      <c r="Y192" s="30">
        <f>IF(M192=0,"",P192-S192)</f>
        <v/>
      </c>
      <c r="Z192" s="30" t="n">
        <v>-1.8</v>
      </c>
      <c r="AA192" s="31" t="n">
        <v>0.07204443842941033</v>
      </c>
      <c r="AB192" s="33" t="n"/>
      <c r="AC192" s="24" t="n">
        <v>0</v>
      </c>
      <c r="AD192" s="24" t="n">
        <v>0</v>
      </c>
    </row>
    <row r="193">
      <c r="A193" s="24" t="inlineStr">
        <is>
          <t>Tottenham|2</t>
        </is>
      </c>
      <c r="B193" s="24" t="inlineStr">
        <is>
          <t>E0</t>
        </is>
      </c>
      <c r="C193" s="24" t="inlineStr">
        <is>
          <t>Premier League</t>
        </is>
      </c>
      <c r="D193" s="24" t="inlineStr">
        <is>
          <t>Tottenham</t>
        </is>
      </c>
      <c r="E193" s="24" t="n">
        <v>2</v>
      </c>
      <c r="F193" s="24">
        <f>COUNTIFS(TeamGames!$D$2:$D$4073,$D193,TeamGames!$F$2:$F$4073,$E193)</f>
        <v/>
      </c>
      <c r="G193" s="24" t="n">
        <v>5</v>
      </c>
      <c r="H193" s="24" t="n">
        <v>8</v>
      </c>
      <c r="I193" s="24" t="inlineStr">
        <is>
          <t>Aston Villa (H) · Man Utd (A) · Coventry (H) · Chelsea (A)</t>
        </is>
      </c>
      <c r="J193" s="24" t="n">
        <v>2</v>
      </c>
      <c r="K193" s="40" t="n">
        <v>46284.52083333334</v>
      </c>
      <c r="L193" s="40" t="n">
        <v>46319.72916666666</v>
      </c>
      <c r="M193" s="24">
        <f>SUMIFS(TeamGames!$X$2:$X$4073,TeamGames!$D$2:$D$4073,$D193,TeamGames!$F$2:$F$4073,$E193)</f>
        <v/>
      </c>
      <c r="N193" s="33">
        <f>SUMIFS(TeamGames!$S$2:$S$4073,TeamGames!$D$2:$D$4073,$D193,TeamGames!$F$2:$F$4073,$E193)</f>
        <v/>
      </c>
      <c r="O193" s="33">
        <f>SUMIFS(TeamGames!$S$2:$S$4073,TeamGames!$D$2:$D$4073,$D193,TeamGames!$F$2:$F$4073,$E193,TeamGames!$X$2:$X$4073,1)</f>
        <v/>
      </c>
      <c r="P193" s="24">
        <f>SUMIFS(TeamGames!$O$2:$O$4073,TeamGames!$D$2:$D$4073,$D193,TeamGames!$F$2:$F$4073,$E193)</f>
        <v/>
      </c>
      <c r="Q193" s="33">
        <f>SUMIFS(TeamGames!$T$2:$T$4073,TeamGames!$D$2:$D$4073,$D193,TeamGames!$F$2:$F$4073,$E193)</f>
        <v/>
      </c>
      <c r="R193" s="33">
        <f>SUMIFS(TeamGames!$U$2:$U$4073,TeamGames!$D$2:$D$4073,$D193,TeamGames!$F$2:$F$4073,$E193)</f>
        <v/>
      </c>
      <c r="S193" s="33">
        <f>SUMIFS(TeamGames!$W$2:$W$4073,TeamGames!$D$2:$D$4073,$D193,TeamGames!$F$2:$F$4073,$E193)</f>
        <v/>
      </c>
      <c r="T193" s="30">
        <f>IF(M193=0,"",P193-O193)</f>
        <v/>
      </c>
      <c r="U193" s="30">
        <f>IF(M193=0,"",S193-O193)</f>
        <v/>
      </c>
      <c r="V193" s="24">
        <f>IF(M193=0,"upcoming",IF(M193=F193,"complete","in progress"))</f>
        <v/>
      </c>
      <c r="W193" s="33">
        <f>N193/F193</f>
        <v/>
      </c>
      <c r="X193" s="41">
        <f>AVERAGEIFS(TeamGames!$K$2:$K$4073,TeamGames!$D$2:$D$4073,$D193,TeamGames!$F$2:$F$4073,$E193)</f>
        <v/>
      </c>
      <c r="Y193" s="30">
        <f>IF(M193=0,"",P193-S193)</f>
        <v/>
      </c>
      <c r="Z193" s="30" t="n">
        <v>-0.39</v>
      </c>
      <c r="AA193" s="31" t="n">
        <v>0.6973772351175391</v>
      </c>
      <c r="AB193" s="33" t="n">
        <v>1.023498914135971</v>
      </c>
      <c r="AC193" s="24" t="n">
        <v>0</v>
      </c>
      <c r="AD193" s="24" t="n">
        <v>0</v>
      </c>
    </row>
    <row r="194">
      <c r="A194" s="24" t="inlineStr">
        <is>
          <t>Tottenham|3</t>
        </is>
      </c>
      <c r="B194" s="24" t="inlineStr">
        <is>
          <t>E0</t>
        </is>
      </c>
      <c r="C194" s="24" t="inlineStr">
        <is>
          <t>Premier League</t>
        </is>
      </c>
      <c r="D194" s="24" t="inlineStr">
        <is>
          <t>Tottenham</t>
        </is>
      </c>
      <c r="E194" s="24" t="n">
        <v>3</v>
      </c>
      <c r="F194" s="24">
        <f>COUNTIFS(TeamGames!$D$2:$D$4073,$D194,TeamGames!$F$2:$F$4073,$E194)</f>
        <v/>
      </c>
      <c r="G194" s="24" t="n">
        <v>9</v>
      </c>
      <c r="H194" s="24" t="n">
        <v>12</v>
      </c>
      <c r="I194" s="24" t="inlineStr">
        <is>
          <t>Crystal Palace (H) · Leeds (A) · Ipswich (H) · Sunderland (A)</t>
        </is>
      </c>
      <c r="J194" s="24" t="n">
        <v>2</v>
      </c>
      <c r="K194" s="40" t="n">
        <v>46326.72916666666</v>
      </c>
      <c r="L194" s="40" t="n">
        <v>46355.58680555555</v>
      </c>
      <c r="M194" s="24">
        <f>SUMIFS(TeamGames!$X$2:$X$4073,TeamGames!$D$2:$D$4073,$D194,TeamGames!$F$2:$F$4073,$E194)</f>
        <v/>
      </c>
      <c r="N194" s="33">
        <f>SUMIFS(TeamGames!$S$2:$S$4073,TeamGames!$D$2:$D$4073,$D194,TeamGames!$F$2:$F$4073,$E194)</f>
        <v/>
      </c>
      <c r="O194" s="33">
        <f>SUMIFS(TeamGames!$S$2:$S$4073,TeamGames!$D$2:$D$4073,$D194,TeamGames!$F$2:$F$4073,$E194,TeamGames!$X$2:$X$4073,1)</f>
        <v/>
      </c>
      <c r="P194" s="24">
        <f>SUMIFS(TeamGames!$O$2:$O$4073,TeamGames!$D$2:$D$4073,$D194,TeamGames!$F$2:$F$4073,$E194)</f>
        <v/>
      </c>
      <c r="Q194" s="33">
        <f>SUMIFS(TeamGames!$T$2:$T$4073,TeamGames!$D$2:$D$4073,$D194,TeamGames!$F$2:$F$4073,$E194)</f>
        <v/>
      </c>
      <c r="R194" s="33">
        <f>SUMIFS(TeamGames!$U$2:$U$4073,TeamGames!$D$2:$D$4073,$D194,TeamGames!$F$2:$F$4073,$E194)</f>
        <v/>
      </c>
      <c r="S194" s="33">
        <f>SUMIFS(TeamGames!$W$2:$W$4073,TeamGames!$D$2:$D$4073,$D194,TeamGames!$F$2:$F$4073,$E194)</f>
        <v/>
      </c>
      <c r="T194" s="30">
        <f>IF(M194=0,"",P194-O194)</f>
        <v/>
      </c>
      <c r="U194" s="30">
        <f>IF(M194=0,"",S194-O194)</f>
        <v/>
      </c>
      <c r="V194" s="24">
        <f>IF(M194=0,"upcoming",IF(M194=F194,"complete","in progress"))</f>
        <v/>
      </c>
      <c r="W194" s="33">
        <f>N194/F194</f>
        <v/>
      </c>
      <c r="X194" s="41">
        <f>AVERAGEIFS(TeamGames!$K$2:$K$4073,TeamGames!$D$2:$D$4073,$D194,TeamGames!$F$2:$F$4073,$E194)</f>
        <v/>
      </c>
      <c r="Y194" s="30">
        <f>IF(M194=0,"",P194-S194)</f>
        <v/>
      </c>
      <c r="Z194" s="30" t="n"/>
      <c r="AA194" s="31" t="n"/>
      <c r="AB194" s="33" t="n">
        <v>7.260831346406047</v>
      </c>
      <c r="AC194" s="24" t="n">
        <v>0</v>
      </c>
      <c r="AD194" s="24" t="n">
        <v>0</v>
      </c>
    </row>
    <row r="195">
      <c r="A195" s="24" t="inlineStr">
        <is>
          <t>Tottenham|4</t>
        </is>
      </c>
      <c r="B195" s="24" t="inlineStr">
        <is>
          <t>E0</t>
        </is>
      </c>
      <c r="C195" s="24" t="inlineStr">
        <is>
          <t>Premier League</t>
        </is>
      </c>
      <c r="D195" s="24" t="inlineStr">
        <is>
          <t>Tottenham</t>
        </is>
      </c>
      <c r="E195" s="24" t="n">
        <v>4</v>
      </c>
      <c r="F195" s="24">
        <f>COUNTIFS(TeamGames!$D$2:$D$4073,$D195,TeamGames!$F$2:$F$4073,$E195)</f>
        <v/>
      </c>
      <c r="G195" s="24" t="n">
        <v>13</v>
      </c>
      <c r="H195" s="24" t="n">
        <v>16</v>
      </c>
      <c r="I195" s="24" t="inlineStr">
        <is>
          <t>Fulham (H) · Arsenal (H) · Hull (A) · Liverpool (A)</t>
        </is>
      </c>
      <c r="J195" s="24" t="n">
        <v>2</v>
      </c>
      <c r="K195" s="40" t="n">
        <v>46358.83333333334</v>
      </c>
      <c r="L195" s="40" t="n">
        <v>46375.625</v>
      </c>
      <c r="M195" s="24">
        <f>SUMIFS(TeamGames!$X$2:$X$4073,TeamGames!$D$2:$D$4073,$D195,TeamGames!$F$2:$F$4073,$E195)</f>
        <v/>
      </c>
      <c r="N195" s="33">
        <f>SUMIFS(TeamGames!$S$2:$S$4073,TeamGames!$D$2:$D$4073,$D195,TeamGames!$F$2:$F$4073,$E195)</f>
        <v/>
      </c>
      <c r="O195" s="33">
        <f>SUMIFS(TeamGames!$S$2:$S$4073,TeamGames!$D$2:$D$4073,$D195,TeamGames!$F$2:$F$4073,$E195,TeamGames!$X$2:$X$4073,1)</f>
        <v/>
      </c>
      <c r="P195" s="24">
        <f>SUMIFS(TeamGames!$O$2:$O$4073,TeamGames!$D$2:$D$4073,$D195,TeamGames!$F$2:$F$4073,$E195)</f>
        <v/>
      </c>
      <c r="Q195" s="33">
        <f>SUMIFS(TeamGames!$T$2:$T$4073,TeamGames!$D$2:$D$4073,$D195,TeamGames!$F$2:$F$4073,$E195)</f>
        <v/>
      </c>
      <c r="R195" s="33">
        <f>SUMIFS(TeamGames!$U$2:$U$4073,TeamGames!$D$2:$D$4073,$D195,TeamGames!$F$2:$F$4073,$E195)</f>
        <v/>
      </c>
      <c r="S195" s="33">
        <f>SUMIFS(TeamGames!$W$2:$W$4073,TeamGames!$D$2:$D$4073,$D195,TeamGames!$F$2:$F$4073,$E195)</f>
        <v/>
      </c>
      <c r="T195" s="30">
        <f>IF(M195=0,"",P195-O195)</f>
        <v/>
      </c>
      <c r="U195" s="30">
        <f>IF(M195=0,"",S195-O195)</f>
        <v/>
      </c>
      <c r="V195" s="24">
        <f>IF(M195=0,"upcoming",IF(M195=F195,"complete","in progress"))</f>
        <v/>
      </c>
      <c r="W195" s="33">
        <f>N195/F195</f>
        <v/>
      </c>
      <c r="X195" s="41">
        <f>AVERAGEIFS(TeamGames!$K$2:$K$4073,TeamGames!$D$2:$D$4073,$D195,TeamGames!$F$2:$F$4073,$E195)</f>
        <v/>
      </c>
      <c r="Y195" s="30">
        <f>IF(M195=0,"",P195-S195)</f>
        <v/>
      </c>
      <c r="Z195" s="30" t="n"/>
      <c r="AA195" s="31" t="n"/>
      <c r="AB195" s="33" t="n">
        <v>5.959446385853036</v>
      </c>
      <c r="AC195" s="24" t="n">
        <v>0</v>
      </c>
      <c r="AD195" s="24" t="n">
        <v>0</v>
      </c>
    </row>
    <row r="196">
      <c r="A196" s="24" t="inlineStr">
        <is>
          <t>Tottenham|5</t>
        </is>
      </c>
      <c r="B196" s="24" t="inlineStr">
        <is>
          <t>E0</t>
        </is>
      </c>
      <c r="C196" s="24" t="inlineStr">
        <is>
          <t>Premier League</t>
        </is>
      </c>
      <c r="D196" s="24" t="inlineStr">
        <is>
          <t>Tottenham</t>
        </is>
      </c>
      <c r="E196" s="24" t="n">
        <v>5</v>
      </c>
      <c r="F196" s="24">
        <f>COUNTIFS(TeamGames!$D$2:$D$4073,$D196,TeamGames!$F$2:$F$4073,$E196)</f>
        <v/>
      </c>
      <c r="G196" s="24" t="n">
        <v>17</v>
      </c>
      <c r="H196" s="24" t="n">
        <v>20</v>
      </c>
      <c r="I196" s="24" t="inlineStr">
        <is>
          <t>Bournemouth (H) · Brighton (H) · Man City (A) · Fulham (A)</t>
        </is>
      </c>
      <c r="J196" s="24" t="n">
        <v>2</v>
      </c>
      <c r="K196" s="40" t="n">
        <v>46382.625</v>
      </c>
      <c r="L196" s="40" t="n">
        <v>46393.8125</v>
      </c>
      <c r="M196" s="24">
        <f>SUMIFS(TeamGames!$X$2:$X$4073,TeamGames!$D$2:$D$4073,$D196,TeamGames!$F$2:$F$4073,$E196)</f>
        <v/>
      </c>
      <c r="N196" s="33">
        <f>SUMIFS(TeamGames!$S$2:$S$4073,TeamGames!$D$2:$D$4073,$D196,TeamGames!$F$2:$F$4073,$E196)</f>
        <v/>
      </c>
      <c r="O196" s="33">
        <f>SUMIFS(TeamGames!$S$2:$S$4073,TeamGames!$D$2:$D$4073,$D196,TeamGames!$F$2:$F$4073,$E196,TeamGames!$X$2:$X$4073,1)</f>
        <v/>
      </c>
      <c r="P196" s="24">
        <f>SUMIFS(TeamGames!$O$2:$O$4073,TeamGames!$D$2:$D$4073,$D196,TeamGames!$F$2:$F$4073,$E196)</f>
        <v/>
      </c>
      <c r="Q196" s="33">
        <f>SUMIFS(TeamGames!$T$2:$T$4073,TeamGames!$D$2:$D$4073,$D196,TeamGames!$F$2:$F$4073,$E196)</f>
        <v/>
      </c>
      <c r="R196" s="33">
        <f>SUMIFS(TeamGames!$U$2:$U$4073,TeamGames!$D$2:$D$4073,$D196,TeamGames!$F$2:$F$4073,$E196)</f>
        <v/>
      </c>
      <c r="S196" s="33">
        <f>SUMIFS(TeamGames!$W$2:$W$4073,TeamGames!$D$2:$D$4073,$D196,TeamGames!$F$2:$F$4073,$E196)</f>
        <v/>
      </c>
      <c r="T196" s="30">
        <f>IF(M196=0,"",P196-O196)</f>
        <v/>
      </c>
      <c r="U196" s="30">
        <f>IF(M196=0,"",S196-O196)</f>
        <v/>
      </c>
      <c r="V196" s="24">
        <f>IF(M196=0,"upcoming",IF(M196=F196,"complete","in progress"))</f>
        <v/>
      </c>
      <c r="W196" s="33">
        <f>N196/F196</f>
        <v/>
      </c>
      <c r="X196" s="41">
        <f>AVERAGEIFS(TeamGames!$K$2:$K$4073,TeamGames!$D$2:$D$4073,$D196,TeamGames!$F$2:$F$4073,$E196)</f>
        <v/>
      </c>
      <c r="Y196" s="30">
        <f>IF(M196=0,"",P196-S196)</f>
        <v/>
      </c>
      <c r="Z196" s="30" t="n"/>
      <c r="AA196" s="31" t="n"/>
      <c r="AB196" s="33" t="n">
        <v>5.755696547389411</v>
      </c>
      <c r="AC196" s="24" t="n">
        <v>0</v>
      </c>
      <c r="AD196" s="24" t="n">
        <v>0</v>
      </c>
    </row>
    <row r="197">
      <c r="A197" s="24" t="inlineStr">
        <is>
          <t>Tottenham|6</t>
        </is>
      </c>
      <c r="B197" s="24" t="inlineStr">
        <is>
          <t>E0</t>
        </is>
      </c>
      <c r="C197" s="24" t="inlineStr">
        <is>
          <t>Premier League</t>
        </is>
      </c>
      <c r="D197" s="24" t="inlineStr">
        <is>
          <t>Tottenham</t>
        </is>
      </c>
      <c r="E197" s="24" t="n">
        <v>6</v>
      </c>
      <c r="F197" s="24">
        <f>COUNTIFS(TeamGames!$D$2:$D$4073,$D197,TeamGames!$F$2:$F$4073,$E197)</f>
        <v/>
      </c>
      <c r="G197" s="24" t="n">
        <v>21</v>
      </c>
      <c r="H197" s="24" t="n">
        <v>24</v>
      </c>
      <c r="I197" s="24" t="inlineStr">
        <is>
          <t>Leeds (H) · Crystal Palace (A) · Sunderland (H) · Ipswich (A)</t>
        </is>
      </c>
      <c r="J197" s="24" t="n">
        <v>2</v>
      </c>
      <c r="K197" s="40" t="n">
        <v>46403.625</v>
      </c>
      <c r="L197" s="40" t="n">
        <v>46424.625</v>
      </c>
      <c r="M197" s="24">
        <f>SUMIFS(TeamGames!$X$2:$X$4073,TeamGames!$D$2:$D$4073,$D197,TeamGames!$F$2:$F$4073,$E197)</f>
        <v/>
      </c>
      <c r="N197" s="33">
        <f>SUMIFS(TeamGames!$S$2:$S$4073,TeamGames!$D$2:$D$4073,$D197,TeamGames!$F$2:$F$4073,$E197)</f>
        <v/>
      </c>
      <c r="O197" s="33">
        <f>SUMIFS(TeamGames!$S$2:$S$4073,TeamGames!$D$2:$D$4073,$D197,TeamGames!$F$2:$F$4073,$E197,TeamGames!$X$2:$X$4073,1)</f>
        <v/>
      </c>
      <c r="P197" s="24">
        <f>SUMIFS(TeamGames!$O$2:$O$4073,TeamGames!$D$2:$D$4073,$D197,TeamGames!$F$2:$F$4073,$E197)</f>
        <v/>
      </c>
      <c r="Q197" s="33">
        <f>SUMIFS(TeamGames!$T$2:$T$4073,TeamGames!$D$2:$D$4073,$D197,TeamGames!$F$2:$F$4073,$E197)</f>
        <v/>
      </c>
      <c r="R197" s="33">
        <f>SUMIFS(TeamGames!$U$2:$U$4073,TeamGames!$D$2:$D$4073,$D197,TeamGames!$F$2:$F$4073,$E197)</f>
        <v/>
      </c>
      <c r="S197" s="33">
        <f>SUMIFS(TeamGames!$W$2:$W$4073,TeamGames!$D$2:$D$4073,$D197,TeamGames!$F$2:$F$4073,$E197)</f>
        <v/>
      </c>
      <c r="T197" s="30">
        <f>IF(M197=0,"",P197-O197)</f>
        <v/>
      </c>
      <c r="U197" s="30">
        <f>IF(M197=0,"",S197-O197)</f>
        <v/>
      </c>
      <c r="V197" s="24">
        <f>IF(M197=0,"upcoming",IF(M197=F197,"complete","in progress"))</f>
        <v/>
      </c>
      <c r="W197" s="33">
        <f>N197/F197</f>
        <v/>
      </c>
      <c r="X197" s="41">
        <f>AVERAGEIFS(TeamGames!$K$2:$K$4073,TeamGames!$D$2:$D$4073,$D197,TeamGames!$F$2:$F$4073,$E197)</f>
        <v/>
      </c>
      <c r="Y197" s="30">
        <f>IF(M197=0,"",P197-S197)</f>
        <v/>
      </c>
      <c r="Z197" s="30" t="n"/>
      <c r="AA197" s="31" t="n"/>
      <c r="AB197" s="33" t="n">
        <v>7.280510384784007</v>
      </c>
      <c r="AC197" s="24" t="n">
        <v>0</v>
      </c>
      <c r="AD197" s="24" t="n">
        <v>0</v>
      </c>
    </row>
    <row r="198">
      <c r="A198" s="24" t="inlineStr">
        <is>
          <t>Tottenham|7</t>
        </is>
      </c>
      <c r="B198" s="24" t="inlineStr">
        <is>
          <t>E0</t>
        </is>
      </c>
      <c r="C198" s="24" t="inlineStr">
        <is>
          <t>Premier League</t>
        </is>
      </c>
      <c r="D198" s="24" t="inlineStr">
        <is>
          <t>Tottenham</t>
        </is>
      </c>
      <c r="E198" s="24" t="n">
        <v>7</v>
      </c>
      <c r="F198" s="24">
        <f>COUNTIFS(TeamGames!$D$2:$D$4073,$D198,TeamGames!$F$2:$F$4073,$E198)</f>
        <v/>
      </c>
      <c r="G198" s="24" t="n">
        <v>25</v>
      </c>
      <c r="H198" s="24" t="n">
        <v>28</v>
      </c>
      <c r="I198" s="24" t="inlineStr">
        <is>
          <t>Man City (H) · Brighton (A) · Liverpool (H) · Bournemouth (A)</t>
        </is>
      </c>
      <c r="J198" s="24" t="n">
        <v>2</v>
      </c>
      <c r="K198" s="40" t="n">
        <v>46428.83333333334</v>
      </c>
      <c r="L198" s="40" t="n">
        <v>46449.83333333334</v>
      </c>
      <c r="M198" s="24">
        <f>SUMIFS(TeamGames!$X$2:$X$4073,TeamGames!$D$2:$D$4073,$D198,TeamGames!$F$2:$F$4073,$E198)</f>
        <v/>
      </c>
      <c r="N198" s="33">
        <f>SUMIFS(TeamGames!$S$2:$S$4073,TeamGames!$D$2:$D$4073,$D198,TeamGames!$F$2:$F$4073,$E198)</f>
        <v/>
      </c>
      <c r="O198" s="33">
        <f>SUMIFS(TeamGames!$S$2:$S$4073,TeamGames!$D$2:$D$4073,$D198,TeamGames!$F$2:$F$4073,$E198,TeamGames!$X$2:$X$4073,1)</f>
        <v/>
      </c>
      <c r="P198" s="24">
        <f>SUMIFS(TeamGames!$O$2:$O$4073,TeamGames!$D$2:$D$4073,$D198,TeamGames!$F$2:$F$4073,$E198)</f>
        <v/>
      </c>
      <c r="Q198" s="33">
        <f>SUMIFS(TeamGames!$T$2:$T$4073,TeamGames!$D$2:$D$4073,$D198,TeamGames!$F$2:$F$4073,$E198)</f>
        <v/>
      </c>
      <c r="R198" s="33">
        <f>SUMIFS(TeamGames!$U$2:$U$4073,TeamGames!$D$2:$D$4073,$D198,TeamGames!$F$2:$F$4073,$E198)</f>
        <v/>
      </c>
      <c r="S198" s="33">
        <f>SUMIFS(TeamGames!$W$2:$W$4073,TeamGames!$D$2:$D$4073,$D198,TeamGames!$F$2:$F$4073,$E198)</f>
        <v/>
      </c>
      <c r="T198" s="30">
        <f>IF(M198=0,"",P198-O198)</f>
        <v/>
      </c>
      <c r="U198" s="30">
        <f>IF(M198=0,"",S198-O198)</f>
        <v/>
      </c>
      <c r="V198" s="24">
        <f>IF(M198=0,"upcoming",IF(M198=F198,"complete","in progress"))</f>
        <v/>
      </c>
      <c r="W198" s="33">
        <f>N198/F198</f>
        <v/>
      </c>
      <c r="X198" s="41">
        <f>AVERAGEIFS(TeamGames!$K$2:$K$4073,TeamGames!$D$2:$D$4073,$D198,TeamGames!$F$2:$F$4073,$E198)</f>
        <v/>
      </c>
      <c r="Y198" s="30">
        <f>IF(M198=0,"",P198-S198)</f>
        <v/>
      </c>
      <c r="Z198" s="30" t="n"/>
      <c r="AA198" s="31" t="n"/>
      <c r="AB198" s="33" t="n">
        <v>5.092195208389416</v>
      </c>
      <c r="AC198" s="24" t="n">
        <v>0</v>
      </c>
      <c r="AD198" s="24" t="n">
        <v>0</v>
      </c>
    </row>
    <row r="199">
      <c r="A199" s="24" t="inlineStr">
        <is>
          <t>Tottenham|8</t>
        </is>
      </c>
      <c r="B199" s="24" t="inlineStr">
        <is>
          <t>E0</t>
        </is>
      </c>
      <c r="C199" s="24" t="inlineStr">
        <is>
          <t>Premier League</t>
        </is>
      </c>
      <c r="D199" s="24" t="inlineStr">
        <is>
          <t>Tottenham</t>
        </is>
      </c>
      <c r="E199" s="24" t="n">
        <v>8</v>
      </c>
      <c r="F199" s="24">
        <f>COUNTIFS(TeamGames!$D$2:$D$4073,$D199,TeamGames!$F$2:$F$4073,$E199)</f>
        <v/>
      </c>
      <c r="G199" s="24" t="n">
        <v>29</v>
      </c>
      <c r="H199" s="24" t="n">
        <v>32</v>
      </c>
      <c r="I199" s="24" t="inlineStr">
        <is>
          <t>Nott'm Forest (H) · Everton (A) · Brentford (H) · Newcastle (A)</t>
        </is>
      </c>
      <c r="J199" s="24" t="n">
        <v>2</v>
      </c>
      <c r="K199" s="40" t="n">
        <v>46459.625</v>
      </c>
      <c r="L199" s="40" t="n">
        <v>46494.625</v>
      </c>
      <c r="M199" s="24">
        <f>SUMIFS(TeamGames!$X$2:$X$4073,TeamGames!$D$2:$D$4073,$D199,TeamGames!$F$2:$F$4073,$E199)</f>
        <v/>
      </c>
      <c r="N199" s="33">
        <f>SUMIFS(TeamGames!$S$2:$S$4073,TeamGames!$D$2:$D$4073,$D199,TeamGames!$F$2:$F$4073,$E199)</f>
        <v/>
      </c>
      <c r="O199" s="33">
        <f>SUMIFS(TeamGames!$S$2:$S$4073,TeamGames!$D$2:$D$4073,$D199,TeamGames!$F$2:$F$4073,$E199,TeamGames!$X$2:$X$4073,1)</f>
        <v/>
      </c>
      <c r="P199" s="24">
        <f>SUMIFS(TeamGames!$O$2:$O$4073,TeamGames!$D$2:$D$4073,$D199,TeamGames!$F$2:$F$4073,$E199)</f>
        <v/>
      </c>
      <c r="Q199" s="33">
        <f>SUMIFS(TeamGames!$T$2:$T$4073,TeamGames!$D$2:$D$4073,$D199,TeamGames!$F$2:$F$4073,$E199)</f>
        <v/>
      </c>
      <c r="R199" s="33">
        <f>SUMIFS(TeamGames!$U$2:$U$4073,TeamGames!$D$2:$D$4073,$D199,TeamGames!$F$2:$F$4073,$E199)</f>
        <v/>
      </c>
      <c r="S199" s="33">
        <f>SUMIFS(TeamGames!$W$2:$W$4073,TeamGames!$D$2:$D$4073,$D199,TeamGames!$F$2:$F$4073,$E199)</f>
        <v/>
      </c>
      <c r="T199" s="30">
        <f>IF(M199=0,"",P199-O199)</f>
        <v/>
      </c>
      <c r="U199" s="30">
        <f>IF(M199=0,"",S199-O199)</f>
        <v/>
      </c>
      <c r="V199" s="24">
        <f>IF(M199=0,"upcoming",IF(M199=F199,"complete","in progress"))</f>
        <v/>
      </c>
      <c r="W199" s="33">
        <f>N199/F199</f>
        <v/>
      </c>
      <c r="X199" s="41">
        <f>AVERAGEIFS(TeamGames!$K$2:$K$4073,TeamGames!$D$2:$D$4073,$D199,TeamGames!$F$2:$F$4073,$E199)</f>
        <v/>
      </c>
      <c r="Y199" s="30">
        <f>IF(M199=0,"",P199-S199)</f>
        <v/>
      </c>
      <c r="Z199" s="30" t="n"/>
      <c r="AA199" s="31" t="n"/>
      <c r="AB199" s="33" t="n">
        <v>6.458274788296504</v>
      </c>
      <c r="AC199" s="24" t="n">
        <v>0</v>
      </c>
      <c r="AD199" s="24" t="n">
        <v>0</v>
      </c>
    </row>
    <row r="200">
      <c r="A200" s="24" t="inlineStr">
        <is>
          <t>Tottenham|9</t>
        </is>
      </c>
      <c r="B200" s="24" t="inlineStr">
        <is>
          <t>E0</t>
        </is>
      </c>
      <c r="C200" s="24" t="inlineStr">
        <is>
          <t>Premier League</t>
        </is>
      </c>
      <c r="D200" s="24" t="inlineStr">
        <is>
          <t>Tottenham</t>
        </is>
      </c>
      <c r="E200" s="24" t="n">
        <v>9</v>
      </c>
      <c r="F200" s="24">
        <f>COUNTIFS(TeamGames!$D$2:$D$4073,$D200,TeamGames!$F$2:$F$4073,$E200)</f>
        <v/>
      </c>
      <c r="G200" s="24" t="n">
        <v>33</v>
      </c>
      <c r="H200" s="24" t="n">
        <v>36</v>
      </c>
      <c r="I200" s="24" t="inlineStr">
        <is>
          <t>Hull (H) · Arsenal (A) · Chelsea (H) · Coventry (A)</t>
        </is>
      </c>
      <c r="J200" s="24" t="n">
        <v>2</v>
      </c>
      <c r="K200" s="40" t="n">
        <v>46501.625</v>
      </c>
      <c r="L200" s="40" t="n">
        <v>46522.625</v>
      </c>
      <c r="M200" s="24">
        <f>SUMIFS(TeamGames!$X$2:$X$4073,TeamGames!$D$2:$D$4073,$D200,TeamGames!$F$2:$F$4073,$E200)</f>
        <v/>
      </c>
      <c r="N200" s="33">
        <f>SUMIFS(TeamGames!$S$2:$S$4073,TeamGames!$D$2:$D$4073,$D200,TeamGames!$F$2:$F$4073,$E200)</f>
        <v/>
      </c>
      <c r="O200" s="33">
        <f>SUMIFS(TeamGames!$S$2:$S$4073,TeamGames!$D$2:$D$4073,$D200,TeamGames!$F$2:$F$4073,$E200,TeamGames!$X$2:$X$4073,1)</f>
        <v/>
      </c>
      <c r="P200" s="24">
        <f>SUMIFS(TeamGames!$O$2:$O$4073,TeamGames!$D$2:$D$4073,$D200,TeamGames!$F$2:$F$4073,$E200)</f>
        <v/>
      </c>
      <c r="Q200" s="33">
        <f>SUMIFS(TeamGames!$T$2:$T$4073,TeamGames!$D$2:$D$4073,$D200,TeamGames!$F$2:$F$4073,$E200)</f>
        <v/>
      </c>
      <c r="R200" s="33">
        <f>SUMIFS(TeamGames!$U$2:$U$4073,TeamGames!$D$2:$D$4073,$D200,TeamGames!$F$2:$F$4073,$E200)</f>
        <v/>
      </c>
      <c r="S200" s="33">
        <f>SUMIFS(TeamGames!$W$2:$W$4073,TeamGames!$D$2:$D$4073,$D200,TeamGames!$F$2:$F$4073,$E200)</f>
        <v/>
      </c>
      <c r="T200" s="30">
        <f>IF(M200=0,"",P200-O200)</f>
        <v/>
      </c>
      <c r="U200" s="30">
        <f>IF(M200=0,"",S200-O200)</f>
        <v/>
      </c>
      <c r="V200" s="24">
        <f>IF(M200=0,"upcoming",IF(M200=F200,"complete","in progress"))</f>
        <v/>
      </c>
      <c r="W200" s="33">
        <f>N200/F200</f>
        <v/>
      </c>
      <c r="X200" s="41">
        <f>AVERAGEIFS(TeamGames!$K$2:$K$4073,TeamGames!$D$2:$D$4073,$D200,TeamGames!$F$2:$F$4073,$E200)</f>
        <v/>
      </c>
      <c r="Y200" s="30">
        <f>IF(M200=0,"",P200-S200)</f>
        <v/>
      </c>
      <c r="Z200" s="30" t="n"/>
      <c r="AA200" s="31" t="n"/>
      <c r="AB200" s="33" t="n">
        <v>6.309818956060602</v>
      </c>
      <c r="AC200" s="24" t="n">
        <v>0</v>
      </c>
      <c r="AD200" s="24" t="n">
        <v>0</v>
      </c>
    </row>
    <row r="201">
      <c r="A201" s="24" t="inlineStr">
        <is>
          <t>Tottenham|10</t>
        </is>
      </c>
      <c r="B201" s="24" t="inlineStr">
        <is>
          <t>E0</t>
        </is>
      </c>
      <c r="C201" s="24" t="inlineStr">
        <is>
          <t>Premier League</t>
        </is>
      </c>
      <c r="D201" s="24" t="inlineStr">
        <is>
          <t>Tottenham</t>
        </is>
      </c>
      <c r="E201" s="24" t="n">
        <v>10</v>
      </c>
      <c r="F201" s="24">
        <f>COUNTIFS(TeamGames!$D$2:$D$4073,$D201,TeamGames!$F$2:$F$4073,$E201)</f>
        <v/>
      </c>
      <c r="G201" s="24" t="n">
        <v>37</v>
      </c>
      <c r="H201" s="24" t="n">
        <v>38</v>
      </c>
      <c r="I201" s="24" t="inlineStr">
        <is>
          <t>Man Utd (H) · Aston Villa (A)</t>
        </is>
      </c>
      <c r="J201" s="24" t="n">
        <v>1</v>
      </c>
      <c r="K201" s="40" t="n">
        <v>46530.625</v>
      </c>
      <c r="L201" s="40" t="n">
        <v>46537.66666666666</v>
      </c>
      <c r="M201" s="24">
        <f>SUMIFS(TeamGames!$X$2:$X$4073,TeamGames!$D$2:$D$4073,$D201,TeamGames!$F$2:$F$4073,$E201)</f>
        <v/>
      </c>
      <c r="N201" s="33">
        <f>SUMIFS(TeamGames!$S$2:$S$4073,TeamGames!$D$2:$D$4073,$D201,TeamGames!$F$2:$F$4073,$E201)</f>
        <v/>
      </c>
      <c r="O201" s="33">
        <f>SUMIFS(TeamGames!$S$2:$S$4073,TeamGames!$D$2:$D$4073,$D201,TeamGames!$F$2:$F$4073,$E201,TeamGames!$X$2:$X$4073,1)</f>
        <v/>
      </c>
      <c r="P201" s="24">
        <f>SUMIFS(TeamGames!$O$2:$O$4073,TeamGames!$D$2:$D$4073,$D201,TeamGames!$F$2:$F$4073,$E201)</f>
        <v/>
      </c>
      <c r="Q201" s="33">
        <f>SUMIFS(TeamGames!$T$2:$T$4073,TeamGames!$D$2:$D$4073,$D201,TeamGames!$F$2:$F$4073,$E201)</f>
        <v/>
      </c>
      <c r="R201" s="33">
        <f>SUMIFS(TeamGames!$U$2:$U$4073,TeamGames!$D$2:$D$4073,$D201,TeamGames!$F$2:$F$4073,$E201)</f>
        <v/>
      </c>
      <c r="S201" s="33">
        <f>SUMIFS(TeamGames!$W$2:$W$4073,TeamGames!$D$2:$D$4073,$D201,TeamGames!$F$2:$F$4073,$E201)</f>
        <v/>
      </c>
      <c r="T201" s="30">
        <f>IF(M201=0,"",P201-O201)</f>
        <v/>
      </c>
      <c r="U201" s="30">
        <f>IF(M201=0,"",S201-O201)</f>
        <v/>
      </c>
      <c r="V201" s="24">
        <f>IF(M201=0,"upcoming",IF(M201=F201,"complete","in progress"))</f>
        <v/>
      </c>
      <c r="W201" s="33">
        <f>N201/F201</f>
        <v/>
      </c>
      <c r="X201" s="41">
        <f>AVERAGEIFS(TeamGames!$K$2:$K$4073,TeamGames!$D$2:$D$4073,$D201,TeamGames!$F$2:$F$4073,$E201)</f>
        <v/>
      </c>
      <c r="Y201" s="30">
        <f>IF(M201=0,"",P201-S201)</f>
        <v/>
      </c>
      <c r="Z201" s="30" t="n"/>
      <c r="AA201" s="31" t="n"/>
      <c r="AB201" s="33" t="n">
        <v>2.560019019412202</v>
      </c>
      <c r="AC201" s="24" t="n">
        <v>0</v>
      </c>
      <c r="AD201" s="24" t="n">
        <v>0</v>
      </c>
    </row>
    <row r="202">
      <c r="A202" s="24" t="inlineStr">
        <is>
          <t>Birmingham|1</t>
        </is>
      </c>
      <c r="B202" s="24" t="inlineStr">
        <is>
          <t>E1</t>
        </is>
      </c>
      <c r="C202" s="24" t="inlineStr">
        <is>
          <t>Championship</t>
        </is>
      </c>
      <c r="D202" s="24" t="inlineStr">
        <is>
          <t>Birmingham</t>
        </is>
      </c>
      <c r="E202" s="24" t="n">
        <v>1</v>
      </c>
      <c r="F202" s="24">
        <f>COUNTIFS(TeamGames!$D$2:$D$4073,$D202,TeamGames!$F$2:$F$4073,$E202)</f>
        <v/>
      </c>
      <c r="G202" s="24" t="n">
        <v>1</v>
      </c>
      <c r="H202" s="24" t="n">
        <v>4</v>
      </c>
      <c r="I202" s="24" t="inlineStr">
        <is>
          <t>Sheffield United (A) · Bristol City (H) · Wrexham (A) · Southampton (H)</t>
        </is>
      </c>
      <c r="J202" s="24" t="n">
        <v>2</v>
      </c>
      <c r="K202" s="40" t="n">
        <v>46249.72916666666</v>
      </c>
      <c r="L202" s="40" t="n">
        <v>46266.83333333334</v>
      </c>
      <c r="M202" s="24">
        <f>SUMIFS(TeamGames!$X$2:$X$4073,TeamGames!$D$2:$D$4073,$D202,TeamGames!$F$2:$F$4073,$E202)</f>
        <v/>
      </c>
      <c r="N202" s="33">
        <f>SUMIFS(TeamGames!$S$2:$S$4073,TeamGames!$D$2:$D$4073,$D202,TeamGames!$F$2:$F$4073,$E202)</f>
        <v/>
      </c>
      <c r="O202" s="33">
        <f>SUMIFS(TeamGames!$S$2:$S$4073,TeamGames!$D$2:$D$4073,$D202,TeamGames!$F$2:$F$4073,$E202,TeamGames!$X$2:$X$4073,1)</f>
        <v/>
      </c>
      <c r="P202" s="24">
        <f>SUMIFS(TeamGames!$O$2:$O$4073,TeamGames!$D$2:$D$4073,$D202,TeamGames!$F$2:$F$4073,$E202)</f>
        <v/>
      </c>
      <c r="Q202" s="33">
        <f>SUMIFS(TeamGames!$T$2:$T$4073,TeamGames!$D$2:$D$4073,$D202,TeamGames!$F$2:$F$4073,$E202)</f>
        <v/>
      </c>
      <c r="R202" s="33">
        <f>SUMIFS(TeamGames!$U$2:$U$4073,TeamGames!$D$2:$D$4073,$D202,TeamGames!$F$2:$F$4073,$E202)</f>
        <v/>
      </c>
      <c r="S202" s="33">
        <f>SUMIFS(TeamGames!$W$2:$W$4073,TeamGames!$D$2:$D$4073,$D202,TeamGames!$F$2:$F$4073,$E202)</f>
        <v/>
      </c>
      <c r="T202" s="30">
        <f>IF(M202=0,"",P202-O202)</f>
        <v/>
      </c>
      <c r="U202" s="30">
        <f>IF(M202=0,"",S202-O202)</f>
        <v/>
      </c>
      <c r="V202" s="24">
        <f>IF(M202=0,"upcoming",IF(M202=F202,"complete","in progress"))</f>
        <v/>
      </c>
      <c r="W202" s="33">
        <f>N202/F202</f>
        <v/>
      </c>
      <c r="X202" s="41">
        <f>AVERAGEIFS(TeamGames!$K$2:$K$4073,TeamGames!$D$2:$D$4073,$D202,TeamGames!$F$2:$F$4073,$E202)</f>
        <v/>
      </c>
      <c r="Y202" s="30">
        <f>IF(M202=0,"",P202-S202)</f>
        <v/>
      </c>
      <c r="Z202" s="30" t="n">
        <v>0.13</v>
      </c>
      <c r="AA202" s="31" t="n">
        <v>0.8968745138501497</v>
      </c>
      <c r="AB202" s="33" t="n"/>
      <c r="AC202" s="24" t="n">
        <v>0</v>
      </c>
      <c r="AD202" s="24" t="n">
        <v>0</v>
      </c>
    </row>
    <row r="203">
      <c r="A203" s="24" t="inlineStr">
        <is>
          <t>Birmingham|2</t>
        </is>
      </c>
      <c r="B203" s="24" t="inlineStr">
        <is>
          <t>E1</t>
        </is>
      </c>
      <c r="C203" s="24" t="inlineStr">
        <is>
          <t>Championship</t>
        </is>
      </c>
      <c r="D203" s="24" t="inlineStr">
        <is>
          <t>Birmingham</t>
        </is>
      </c>
      <c r="E203" s="24" t="n">
        <v>2</v>
      </c>
      <c r="F203" s="24">
        <f>COUNTIFS(TeamGames!$D$2:$D$4073,$D203,TeamGames!$F$2:$F$4073,$E203)</f>
        <v/>
      </c>
      <c r="G203" s="24" t="n">
        <v>5</v>
      </c>
      <c r="H203" s="24" t="n">
        <v>8</v>
      </c>
      <c r="I203" s="24" t="inlineStr">
        <is>
          <t>Wolves (H) · Norwich (A) · Derby (A) · Middlesbrough (H)</t>
        </is>
      </c>
      <c r="J203" s="24" t="n">
        <v>2</v>
      </c>
      <c r="K203" s="40" t="n">
        <v>46271.5</v>
      </c>
      <c r="L203" s="40" t="n">
        <v>46284.625</v>
      </c>
      <c r="M203" s="24">
        <f>SUMIFS(TeamGames!$X$2:$X$4073,TeamGames!$D$2:$D$4073,$D203,TeamGames!$F$2:$F$4073,$E203)</f>
        <v/>
      </c>
      <c r="N203" s="33">
        <f>SUMIFS(TeamGames!$S$2:$S$4073,TeamGames!$D$2:$D$4073,$D203,TeamGames!$F$2:$F$4073,$E203)</f>
        <v/>
      </c>
      <c r="O203" s="33">
        <f>SUMIFS(TeamGames!$S$2:$S$4073,TeamGames!$D$2:$D$4073,$D203,TeamGames!$F$2:$F$4073,$E203,TeamGames!$X$2:$X$4073,1)</f>
        <v/>
      </c>
      <c r="P203" s="24">
        <f>SUMIFS(TeamGames!$O$2:$O$4073,TeamGames!$D$2:$D$4073,$D203,TeamGames!$F$2:$F$4073,$E203)</f>
        <v/>
      </c>
      <c r="Q203" s="33">
        <f>SUMIFS(TeamGames!$T$2:$T$4073,TeamGames!$D$2:$D$4073,$D203,TeamGames!$F$2:$F$4073,$E203)</f>
        <v/>
      </c>
      <c r="R203" s="33">
        <f>SUMIFS(TeamGames!$U$2:$U$4073,TeamGames!$D$2:$D$4073,$D203,TeamGames!$F$2:$F$4073,$E203)</f>
        <v/>
      </c>
      <c r="S203" s="33">
        <f>SUMIFS(TeamGames!$W$2:$W$4073,TeamGames!$D$2:$D$4073,$D203,TeamGames!$F$2:$F$4073,$E203)</f>
        <v/>
      </c>
      <c r="T203" s="30">
        <f>IF(M203=0,"",P203-O203)</f>
        <v/>
      </c>
      <c r="U203" s="30">
        <f>IF(M203=0,"",S203-O203)</f>
        <v/>
      </c>
      <c r="V203" s="24">
        <f>IF(M203=0,"upcoming",IF(M203=F203,"complete","in progress"))</f>
        <v/>
      </c>
      <c r="W203" s="33">
        <f>N203/F203</f>
        <v/>
      </c>
      <c r="X203" s="41">
        <f>AVERAGEIFS(TeamGames!$K$2:$K$4073,TeamGames!$D$2:$D$4073,$D203,TeamGames!$F$2:$F$4073,$E203)</f>
        <v/>
      </c>
      <c r="Y203" s="30">
        <f>IF(M203=0,"",P203-S203)</f>
        <v/>
      </c>
      <c r="Z203" s="30" t="n">
        <v>-0.14</v>
      </c>
      <c r="AA203" s="31" t="n">
        <v>0.8872596019635923</v>
      </c>
      <c r="AB203" s="33" t="n"/>
      <c r="AC203" s="24" t="n">
        <v>0</v>
      </c>
      <c r="AD203" s="24" t="n">
        <v>0</v>
      </c>
    </row>
    <row r="204">
      <c r="A204" s="24" t="inlineStr">
        <is>
          <t>Birmingham|3</t>
        </is>
      </c>
      <c r="B204" s="24" t="inlineStr">
        <is>
          <t>E1</t>
        </is>
      </c>
      <c r="C204" s="24" t="inlineStr">
        <is>
          <t>Championship</t>
        </is>
      </c>
      <c r="D204" s="24" t="inlineStr">
        <is>
          <t>Birmingham</t>
        </is>
      </c>
      <c r="E204" s="24" t="n">
        <v>3</v>
      </c>
      <c r="F204" s="24">
        <f>COUNTIFS(TeamGames!$D$2:$D$4073,$D204,TeamGames!$F$2:$F$4073,$E204)</f>
        <v/>
      </c>
      <c r="G204" s="24" t="n">
        <v>9</v>
      </c>
      <c r="H204" s="24" t="n">
        <v>12</v>
      </c>
      <c r="I204" s="24" t="inlineStr">
        <is>
          <t>West Brom (A) · Preston (H) · QPR (H) · Cardiff (A)</t>
        </is>
      </c>
      <c r="J204" s="24" t="n">
        <v>2</v>
      </c>
      <c r="K204" s="40" t="n">
        <v>46305.52083333334</v>
      </c>
      <c r="L204" s="40" t="n">
        <v>46319.625</v>
      </c>
      <c r="M204" s="24">
        <f>SUMIFS(TeamGames!$X$2:$X$4073,TeamGames!$D$2:$D$4073,$D204,TeamGames!$F$2:$F$4073,$E204)</f>
        <v/>
      </c>
      <c r="N204" s="33">
        <f>SUMIFS(TeamGames!$S$2:$S$4073,TeamGames!$D$2:$D$4073,$D204,TeamGames!$F$2:$F$4073,$E204)</f>
        <v/>
      </c>
      <c r="O204" s="33">
        <f>SUMIFS(TeamGames!$S$2:$S$4073,TeamGames!$D$2:$D$4073,$D204,TeamGames!$F$2:$F$4073,$E204,TeamGames!$X$2:$X$4073,1)</f>
        <v/>
      </c>
      <c r="P204" s="24">
        <f>SUMIFS(TeamGames!$O$2:$O$4073,TeamGames!$D$2:$D$4073,$D204,TeamGames!$F$2:$F$4073,$E204)</f>
        <v/>
      </c>
      <c r="Q204" s="33">
        <f>SUMIFS(TeamGames!$T$2:$T$4073,TeamGames!$D$2:$D$4073,$D204,TeamGames!$F$2:$F$4073,$E204)</f>
        <v/>
      </c>
      <c r="R204" s="33">
        <f>SUMIFS(TeamGames!$U$2:$U$4073,TeamGames!$D$2:$D$4073,$D204,TeamGames!$F$2:$F$4073,$E204)</f>
        <v/>
      </c>
      <c r="S204" s="33">
        <f>SUMIFS(TeamGames!$W$2:$W$4073,TeamGames!$D$2:$D$4073,$D204,TeamGames!$F$2:$F$4073,$E204)</f>
        <v/>
      </c>
      <c r="T204" s="30">
        <f>IF(M204=0,"",P204-O204)</f>
        <v/>
      </c>
      <c r="U204" s="30">
        <f>IF(M204=0,"",S204-O204)</f>
        <v/>
      </c>
      <c r="V204" s="24">
        <f>IF(M204=0,"upcoming",IF(M204=F204,"complete","in progress"))</f>
        <v/>
      </c>
      <c r="W204" s="33">
        <f>N204/F204</f>
        <v/>
      </c>
      <c r="X204" s="41">
        <f>AVERAGEIFS(TeamGames!$K$2:$K$4073,TeamGames!$D$2:$D$4073,$D204,TeamGames!$F$2:$F$4073,$E204)</f>
        <v/>
      </c>
      <c r="Y204" s="30">
        <f>IF(M204=0,"",P204-S204)</f>
        <v/>
      </c>
      <c r="Z204" s="30" t="n">
        <v>1.85</v>
      </c>
      <c r="AA204" s="31" t="n">
        <v>0.06361451191931278</v>
      </c>
      <c r="AB204" s="33" t="n">
        <v>1.506540602800587</v>
      </c>
      <c r="AC204" s="24" t="n">
        <v>0</v>
      </c>
      <c r="AD204" s="24" t="n">
        <v>0</v>
      </c>
    </row>
    <row r="205">
      <c r="A205" s="24" t="inlineStr">
        <is>
          <t>Birmingham|4</t>
        </is>
      </c>
      <c r="B205" s="24" t="inlineStr">
        <is>
          <t>E1</t>
        </is>
      </c>
      <c r="C205" s="24" t="inlineStr">
        <is>
          <t>Championship</t>
        </is>
      </c>
      <c r="D205" s="24" t="inlineStr">
        <is>
          <t>Birmingham</t>
        </is>
      </c>
      <c r="E205" s="24" t="n">
        <v>4</v>
      </c>
      <c r="F205" s="24">
        <f>COUNTIFS(TeamGames!$D$2:$D$4073,$D205,TeamGames!$F$2:$F$4073,$E205)</f>
        <v/>
      </c>
      <c r="G205" s="24" t="n">
        <v>13</v>
      </c>
      <c r="H205" s="24" t="n">
        <v>16</v>
      </c>
      <c r="I205" s="24" t="inlineStr">
        <is>
          <t>Lincoln (A) · Millwall (H) · Swansea (H) · Stoke (A)</t>
        </is>
      </c>
      <c r="J205" s="24" t="n">
        <v>2</v>
      </c>
      <c r="K205" s="40" t="n">
        <v>46326.52083333334</v>
      </c>
      <c r="L205" s="40" t="n">
        <v>46347.625</v>
      </c>
      <c r="M205" s="24">
        <f>SUMIFS(TeamGames!$X$2:$X$4073,TeamGames!$D$2:$D$4073,$D205,TeamGames!$F$2:$F$4073,$E205)</f>
        <v/>
      </c>
      <c r="N205" s="33">
        <f>SUMIFS(TeamGames!$S$2:$S$4073,TeamGames!$D$2:$D$4073,$D205,TeamGames!$F$2:$F$4073,$E205)</f>
        <v/>
      </c>
      <c r="O205" s="33">
        <f>SUMIFS(TeamGames!$S$2:$S$4073,TeamGames!$D$2:$D$4073,$D205,TeamGames!$F$2:$F$4073,$E205,TeamGames!$X$2:$X$4073,1)</f>
        <v/>
      </c>
      <c r="P205" s="24">
        <f>SUMIFS(TeamGames!$O$2:$O$4073,TeamGames!$D$2:$D$4073,$D205,TeamGames!$F$2:$F$4073,$E205)</f>
        <v/>
      </c>
      <c r="Q205" s="33">
        <f>SUMIFS(TeamGames!$T$2:$T$4073,TeamGames!$D$2:$D$4073,$D205,TeamGames!$F$2:$F$4073,$E205)</f>
        <v/>
      </c>
      <c r="R205" s="33">
        <f>SUMIFS(TeamGames!$U$2:$U$4073,TeamGames!$D$2:$D$4073,$D205,TeamGames!$F$2:$F$4073,$E205)</f>
        <v/>
      </c>
      <c r="S205" s="33">
        <f>SUMIFS(TeamGames!$W$2:$W$4073,TeamGames!$D$2:$D$4073,$D205,TeamGames!$F$2:$F$4073,$E205)</f>
        <v/>
      </c>
      <c r="T205" s="30">
        <f>IF(M205=0,"",P205-O205)</f>
        <v/>
      </c>
      <c r="U205" s="30">
        <f>IF(M205=0,"",S205-O205)</f>
        <v/>
      </c>
      <c r="V205" s="24">
        <f>IF(M205=0,"upcoming",IF(M205=F205,"complete","in progress"))</f>
        <v/>
      </c>
      <c r="W205" s="33">
        <f>N205/F205</f>
        <v/>
      </c>
      <c r="X205" s="41">
        <f>AVERAGEIFS(TeamGames!$K$2:$K$4073,TeamGames!$D$2:$D$4073,$D205,TeamGames!$F$2:$F$4073,$E205)</f>
        <v/>
      </c>
      <c r="Y205" s="30">
        <f>IF(M205=0,"",P205-S205)</f>
        <v/>
      </c>
      <c r="Z205" s="30" t="n"/>
      <c r="AA205" s="31" t="n"/>
      <c r="AB205" s="33" t="n">
        <v>6.326248416657634</v>
      </c>
      <c r="AC205" s="24" t="n">
        <v>0</v>
      </c>
      <c r="AD205" s="24" t="n">
        <v>0</v>
      </c>
    </row>
    <row r="206">
      <c r="A206" s="24" t="inlineStr">
        <is>
          <t>Birmingham|5</t>
        </is>
      </c>
      <c r="B206" s="24" t="inlineStr">
        <is>
          <t>E1</t>
        </is>
      </c>
      <c r="C206" s="24" t="inlineStr">
        <is>
          <t>Championship</t>
        </is>
      </c>
      <c r="D206" s="24" t="inlineStr">
        <is>
          <t>Birmingham</t>
        </is>
      </c>
      <c r="E206" s="24" t="n">
        <v>5</v>
      </c>
      <c r="F206" s="24">
        <f>COUNTIFS(TeamGames!$D$2:$D$4073,$D206,TeamGames!$F$2:$F$4073,$E206)</f>
        <v/>
      </c>
      <c r="G206" s="24" t="n">
        <v>17</v>
      </c>
      <c r="H206" s="24" t="n">
        <v>20</v>
      </c>
      <c r="I206" s="24" t="inlineStr">
        <is>
          <t>Burnley (A) · Bolton (H) · Charlton (A) · Watford (H)</t>
        </is>
      </c>
      <c r="J206" s="24" t="n">
        <v>2</v>
      </c>
      <c r="K206" s="40" t="n">
        <v>46351.82291666666</v>
      </c>
      <c r="L206" s="40" t="n">
        <v>46364.83333333334</v>
      </c>
      <c r="M206" s="24">
        <f>SUMIFS(TeamGames!$X$2:$X$4073,TeamGames!$D$2:$D$4073,$D206,TeamGames!$F$2:$F$4073,$E206)</f>
        <v/>
      </c>
      <c r="N206" s="33">
        <f>SUMIFS(TeamGames!$S$2:$S$4073,TeamGames!$D$2:$D$4073,$D206,TeamGames!$F$2:$F$4073,$E206)</f>
        <v/>
      </c>
      <c r="O206" s="33">
        <f>SUMIFS(TeamGames!$S$2:$S$4073,TeamGames!$D$2:$D$4073,$D206,TeamGames!$F$2:$F$4073,$E206,TeamGames!$X$2:$X$4073,1)</f>
        <v/>
      </c>
      <c r="P206" s="24">
        <f>SUMIFS(TeamGames!$O$2:$O$4073,TeamGames!$D$2:$D$4073,$D206,TeamGames!$F$2:$F$4073,$E206)</f>
        <v/>
      </c>
      <c r="Q206" s="33">
        <f>SUMIFS(TeamGames!$T$2:$T$4073,TeamGames!$D$2:$D$4073,$D206,TeamGames!$F$2:$F$4073,$E206)</f>
        <v/>
      </c>
      <c r="R206" s="33">
        <f>SUMIFS(TeamGames!$U$2:$U$4073,TeamGames!$D$2:$D$4073,$D206,TeamGames!$F$2:$F$4073,$E206)</f>
        <v/>
      </c>
      <c r="S206" s="33">
        <f>SUMIFS(TeamGames!$W$2:$W$4073,TeamGames!$D$2:$D$4073,$D206,TeamGames!$F$2:$F$4073,$E206)</f>
        <v/>
      </c>
      <c r="T206" s="30">
        <f>IF(M206=0,"",P206-O206)</f>
        <v/>
      </c>
      <c r="U206" s="30">
        <f>IF(M206=0,"",S206-O206)</f>
        <v/>
      </c>
      <c r="V206" s="24">
        <f>IF(M206=0,"upcoming",IF(M206=F206,"complete","in progress"))</f>
        <v/>
      </c>
      <c r="W206" s="33">
        <f>N206/F206</f>
        <v/>
      </c>
      <c r="X206" s="41">
        <f>AVERAGEIFS(TeamGames!$K$2:$K$4073,TeamGames!$D$2:$D$4073,$D206,TeamGames!$F$2:$F$4073,$E206)</f>
        <v/>
      </c>
      <c r="Y206" s="30">
        <f>IF(M206=0,"",P206-S206)</f>
        <v/>
      </c>
      <c r="Z206" s="30" t="n"/>
      <c r="AA206" s="31" t="n"/>
      <c r="AB206" s="33" t="n">
        <v>6.600184493495744</v>
      </c>
      <c r="AC206" s="24" t="n">
        <v>0</v>
      </c>
      <c r="AD206" s="24" t="n">
        <v>0</v>
      </c>
    </row>
    <row r="207">
      <c r="A207" s="24" t="inlineStr">
        <is>
          <t>Birmingham|6</t>
        </is>
      </c>
      <c r="B207" s="24" t="inlineStr">
        <is>
          <t>E1</t>
        </is>
      </c>
      <c r="C207" s="24" t="inlineStr">
        <is>
          <t>Championship</t>
        </is>
      </c>
      <c r="D207" s="24" t="inlineStr">
        <is>
          <t>Birmingham</t>
        </is>
      </c>
      <c r="E207" s="24" t="n">
        <v>6</v>
      </c>
      <c r="F207" s="24">
        <f>COUNTIFS(TeamGames!$D$2:$D$4073,$D207,TeamGames!$F$2:$F$4073,$E207)</f>
        <v/>
      </c>
      <c r="G207" s="24" t="n">
        <v>21</v>
      </c>
      <c r="H207" s="24" t="n">
        <v>24</v>
      </c>
      <c r="I207" s="24" t="inlineStr">
        <is>
          <t>Portsmouth (A) · West Ham (H) · Blackburn (A) · Cardiff (H)</t>
        </is>
      </c>
      <c r="J207" s="24" t="n">
        <v>2</v>
      </c>
      <c r="K207" s="40" t="n">
        <v>46368.625</v>
      </c>
      <c r="L207" s="40" t="n">
        <v>46385.83333333334</v>
      </c>
      <c r="M207" s="24">
        <f>SUMIFS(TeamGames!$X$2:$X$4073,TeamGames!$D$2:$D$4073,$D207,TeamGames!$F$2:$F$4073,$E207)</f>
        <v/>
      </c>
      <c r="N207" s="33">
        <f>SUMIFS(TeamGames!$S$2:$S$4073,TeamGames!$D$2:$D$4073,$D207,TeamGames!$F$2:$F$4073,$E207)</f>
        <v/>
      </c>
      <c r="O207" s="33">
        <f>SUMIFS(TeamGames!$S$2:$S$4073,TeamGames!$D$2:$D$4073,$D207,TeamGames!$F$2:$F$4073,$E207,TeamGames!$X$2:$X$4073,1)</f>
        <v/>
      </c>
      <c r="P207" s="24">
        <f>SUMIFS(TeamGames!$O$2:$O$4073,TeamGames!$D$2:$D$4073,$D207,TeamGames!$F$2:$F$4073,$E207)</f>
        <v/>
      </c>
      <c r="Q207" s="33">
        <f>SUMIFS(TeamGames!$T$2:$T$4073,TeamGames!$D$2:$D$4073,$D207,TeamGames!$F$2:$F$4073,$E207)</f>
        <v/>
      </c>
      <c r="R207" s="33">
        <f>SUMIFS(TeamGames!$U$2:$U$4073,TeamGames!$D$2:$D$4073,$D207,TeamGames!$F$2:$F$4073,$E207)</f>
        <v/>
      </c>
      <c r="S207" s="33">
        <f>SUMIFS(TeamGames!$W$2:$W$4073,TeamGames!$D$2:$D$4073,$D207,TeamGames!$F$2:$F$4073,$E207)</f>
        <v/>
      </c>
      <c r="T207" s="30">
        <f>IF(M207=0,"",P207-O207)</f>
        <v/>
      </c>
      <c r="U207" s="30">
        <f>IF(M207=0,"",S207-O207)</f>
        <v/>
      </c>
      <c r="V207" s="24">
        <f>IF(M207=0,"upcoming",IF(M207=F207,"complete","in progress"))</f>
        <v/>
      </c>
      <c r="W207" s="33">
        <f>N207/F207</f>
        <v/>
      </c>
      <c r="X207" s="41">
        <f>AVERAGEIFS(TeamGames!$K$2:$K$4073,TeamGames!$D$2:$D$4073,$D207,TeamGames!$F$2:$F$4073,$E207)</f>
        <v/>
      </c>
      <c r="Y207" s="30">
        <f>IF(M207=0,"",P207-S207)</f>
        <v/>
      </c>
      <c r="Z207" s="30" t="n"/>
      <c r="AA207" s="31" t="n"/>
      <c r="AB207" s="33" t="n">
        <v>5.977564500794961</v>
      </c>
      <c r="AC207" s="24" t="n">
        <v>0</v>
      </c>
      <c r="AD207" s="24" t="n">
        <v>0</v>
      </c>
    </row>
    <row r="208">
      <c r="A208" s="24" t="inlineStr">
        <is>
          <t>Birmingham|7</t>
        </is>
      </c>
      <c r="B208" s="24" t="inlineStr">
        <is>
          <t>E1</t>
        </is>
      </c>
      <c r="C208" s="24" t="inlineStr">
        <is>
          <t>Championship</t>
        </is>
      </c>
      <c r="D208" s="24" t="inlineStr">
        <is>
          <t>Birmingham</t>
        </is>
      </c>
      <c r="E208" s="24" t="n">
        <v>7</v>
      </c>
      <c r="F208" s="24">
        <f>COUNTIFS(TeamGames!$D$2:$D$4073,$D208,TeamGames!$F$2:$F$4073,$E208)</f>
        <v/>
      </c>
      <c r="G208" s="24" t="n">
        <v>25</v>
      </c>
      <c r="H208" s="24" t="n">
        <v>28</v>
      </c>
      <c r="I208" s="24" t="inlineStr">
        <is>
          <t>Portsmouth (H) · QPR (A) · Lincoln (H) · Millwall (A)</t>
        </is>
      </c>
      <c r="J208" s="24" t="n">
        <v>2</v>
      </c>
      <c r="K208" s="40" t="n">
        <v>46388.625</v>
      </c>
      <c r="L208" s="40" t="n">
        <v>46413.82291666666</v>
      </c>
      <c r="M208" s="24">
        <f>SUMIFS(TeamGames!$X$2:$X$4073,TeamGames!$D$2:$D$4073,$D208,TeamGames!$F$2:$F$4073,$E208)</f>
        <v/>
      </c>
      <c r="N208" s="33">
        <f>SUMIFS(TeamGames!$S$2:$S$4073,TeamGames!$D$2:$D$4073,$D208,TeamGames!$F$2:$F$4073,$E208)</f>
        <v/>
      </c>
      <c r="O208" s="33">
        <f>SUMIFS(TeamGames!$S$2:$S$4073,TeamGames!$D$2:$D$4073,$D208,TeamGames!$F$2:$F$4073,$E208,TeamGames!$X$2:$X$4073,1)</f>
        <v/>
      </c>
      <c r="P208" s="24">
        <f>SUMIFS(TeamGames!$O$2:$O$4073,TeamGames!$D$2:$D$4073,$D208,TeamGames!$F$2:$F$4073,$E208)</f>
        <v/>
      </c>
      <c r="Q208" s="33">
        <f>SUMIFS(TeamGames!$T$2:$T$4073,TeamGames!$D$2:$D$4073,$D208,TeamGames!$F$2:$F$4073,$E208)</f>
        <v/>
      </c>
      <c r="R208" s="33">
        <f>SUMIFS(TeamGames!$U$2:$U$4073,TeamGames!$D$2:$D$4073,$D208,TeamGames!$F$2:$F$4073,$E208)</f>
        <v/>
      </c>
      <c r="S208" s="33">
        <f>SUMIFS(TeamGames!$W$2:$W$4073,TeamGames!$D$2:$D$4073,$D208,TeamGames!$F$2:$F$4073,$E208)</f>
        <v/>
      </c>
      <c r="T208" s="30">
        <f>IF(M208=0,"",P208-O208)</f>
        <v/>
      </c>
      <c r="U208" s="30">
        <f>IF(M208=0,"",S208-O208)</f>
        <v/>
      </c>
      <c r="V208" s="24">
        <f>IF(M208=0,"upcoming",IF(M208=F208,"complete","in progress"))</f>
        <v/>
      </c>
      <c r="W208" s="33">
        <f>N208/F208</f>
        <v/>
      </c>
      <c r="X208" s="41">
        <f>AVERAGEIFS(TeamGames!$K$2:$K$4073,TeamGames!$D$2:$D$4073,$D208,TeamGames!$F$2:$F$4073,$E208)</f>
        <v/>
      </c>
      <c r="Y208" s="30">
        <f>IF(M208=0,"",P208-S208)</f>
        <v/>
      </c>
      <c r="Z208" s="30" t="n"/>
      <c r="AA208" s="31" t="n"/>
      <c r="AB208" s="33" t="n">
        <v>6.399663709142837</v>
      </c>
      <c r="AC208" s="24" t="n">
        <v>0</v>
      </c>
      <c r="AD208" s="24" t="n">
        <v>0</v>
      </c>
    </row>
    <row r="209">
      <c r="A209" s="24" t="inlineStr">
        <is>
          <t>Birmingham|8</t>
        </is>
      </c>
      <c r="B209" s="24" t="inlineStr">
        <is>
          <t>E1</t>
        </is>
      </c>
      <c r="C209" s="24" t="inlineStr">
        <is>
          <t>Championship</t>
        </is>
      </c>
      <c r="D209" s="24" t="inlineStr">
        <is>
          <t>Birmingham</t>
        </is>
      </c>
      <c r="E209" s="24" t="n">
        <v>8</v>
      </c>
      <c r="F209" s="24">
        <f>COUNTIFS(TeamGames!$D$2:$D$4073,$D209,TeamGames!$F$2:$F$4073,$E209)</f>
        <v/>
      </c>
      <c r="G209" s="24" t="n">
        <v>29</v>
      </c>
      <c r="H209" s="24" t="n">
        <v>32</v>
      </c>
      <c r="I209" s="24" t="inlineStr">
        <is>
          <t>Swansea (A) · Stoke (H) · Derby (H) · Preston (A)</t>
        </is>
      </c>
      <c r="J209" s="24" t="n">
        <v>2</v>
      </c>
      <c r="K209" s="40" t="n">
        <v>46417.625</v>
      </c>
      <c r="L209" s="40" t="n">
        <v>46434.82291666666</v>
      </c>
      <c r="M209" s="24">
        <f>SUMIFS(TeamGames!$X$2:$X$4073,TeamGames!$D$2:$D$4073,$D209,TeamGames!$F$2:$F$4073,$E209)</f>
        <v/>
      </c>
      <c r="N209" s="33">
        <f>SUMIFS(TeamGames!$S$2:$S$4073,TeamGames!$D$2:$D$4073,$D209,TeamGames!$F$2:$F$4073,$E209)</f>
        <v/>
      </c>
      <c r="O209" s="33">
        <f>SUMIFS(TeamGames!$S$2:$S$4073,TeamGames!$D$2:$D$4073,$D209,TeamGames!$F$2:$F$4073,$E209,TeamGames!$X$2:$X$4073,1)</f>
        <v/>
      </c>
      <c r="P209" s="24">
        <f>SUMIFS(TeamGames!$O$2:$O$4073,TeamGames!$D$2:$D$4073,$D209,TeamGames!$F$2:$F$4073,$E209)</f>
        <v/>
      </c>
      <c r="Q209" s="33">
        <f>SUMIFS(TeamGames!$T$2:$T$4073,TeamGames!$D$2:$D$4073,$D209,TeamGames!$F$2:$F$4073,$E209)</f>
        <v/>
      </c>
      <c r="R209" s="33">
        <f>SUMIFS(TeamGames!$U$2:$U$4073,TeamGames!$D$2:$D$4073,$D209,TeamGames!$F$2:$F$4073,$E209)</f>
        <v/>
      </c>
      <c r="S209" s="33">
        <f>SUMIFS(TeamGames!$W$2:$W$4073,TeamGames!$D$2:$D$4073,$D209,TeamGames!$F$2:$F$4073,$E209)</f>
        <v/>
      </c>
      <c r="T209" s="30">
        <f>IF(M209=0,"",P209-O209)</f>
        <v/>
      </c>
      <c r="U209" s="30">
        <f>IF(M209=0,"",S209-O209)</f>
        <v/>
      </c>
      <c r="V209" s="24">
        <f>IF(M209=0,"upcoming",IF(M209=F209,"complete","in progress"))</f>
        <v/>
      </c>
      <c r="W209" s="33">
        <f>N209/F209</f>
        <v/>
      </c>
      <c r="X209" s="41">
        <f>AVERAGEIFS(TeamGames!$K$2:$K$4073,TeamGames!$D$2:$D$4073,$D209,TeamGames!$F$2:$F$4073,$E209)</f>
        <v/>
      </c>
      <c r="Y209" s="30">
        <f>IF(M209=0,"",P209-S209)</f>
        <v/>
      </c>
      <c r="Z209" s="30" t="n"/>
      <c r="AA209" s="31" t="n"/>
      <c r="AB209" s="33" t="n">
        <v>6.368982546490951</v>
      </c>
      <c r="AC209" s="24" t="n">
        <v>0</v>
      </c>
      <c r="AD209" s="24" t="n">
        <v>0</v>
      </c>
    </row>
    <row r="210">
      <c r="A210" s="24" t="inlineStr">
        <is>
          <t>Birmingham|9</t>
        </is>
      </c>
      <c r="B210" s="24" t="inlineStr">
        <is>
          <t>E1</t>
        </is>
      </c>
      <c r="C210" s="24" t="inlineStr">
        <is>
          <t>Championship</t>
        </is>
      </c>
      <c r="D210" s="24" t="inlineStr">
        <is>
          <t>Birmingham</t>
        </is>
      </c>
      <c r="E210" s="24" t="n">
        <v>9</v>
      </c>
      <c r="F210" s="24">
        <f>COUNTIFS(TeamGames!$D$2:$D$4073,$D210,TeamGames!$F$2:$F$4073,$E210)</f>
        <v/>
      </c>
      <c r="G210" s="24" t="n">
        <v>33</v>
      </c>
      <c r="H210" s="24" t="n">
        <v>36</v>
      </c>
      <c r="I210" s="24" t="inlineStr">
        <is>
          <t>Middlesbrough (A) · West Brom (H) · Bristol City (A) · Sheffield United (H)</t>
        </is>
      </c>
      <c r="J210" s="24" t="n">
        <v>2</v>
      </c>
      <c r="K210" s="40" t="n">
        <v>46438.625</v>
      </c>
      <c r="L210" s="40" t="n">
        <v>46452.625</v>
      </c>
      <c r="M210" s="24">
        <f>SUMIFS(TeamGames!$X$2:$X$4073,TeamGames!$D$2:$D$4073,$D210,TeamGames!$F$2:$F$4073,$E210)</f>
        <v/>
      </c>
      <c r="N210" s="33">
        <f>SUMIFS(TeamGames!$S$2:$S$4073,TeamGames!$D$2:$D$4073,$D210,TeamGames!$F$2:$F$4073,$E210)</f>
        <v/>
      </c>
      <c r="O210" s="33">
        <f>SUMIFS(TeamGames!$S$2:$S$4073,TeamGames!$D$2:$D$4073,$D210,TeamGames!$F$2:$F$4073,$E210,TeamGames!$X$2:$X$4073,1)</f>
        <v/>
      </c>
      <c r="P210" s="24">
        <f>SUMIFS(TeamGames!$O$2:$O$4073,TeamGames!$D$2:$D$4073,$D210,TeamGames!$F$2:$F$4073,$E210)</f>
        <v/>
      </c>
      <c r="Q210" s="33">
        <f>SUMIFS(TeamGames!$T$2:$T$4073,TeamGames!$D$2:$D$4073,$D210,TeamGames!$F$2:$F$4073,$E210)</f>
        <v/>
      </c>
      <c r="R210" s="33">
        <f>SUMIFS(TeamGames!$U$2:$U$4073,TeamGames!$D$2:$D$4073,$D210,TeamGames!$F$2:$F$4073,$E210)</f>
        <v/>
      </c>
      <c r="S210" s="33">
        <f>SUMIFS(TeamGames!$W$2:$W$4073,TeamGames!$D$2:$D$4073,$D210,TeamGames!$F$2:$F$4073,$E210)</f>
        <v/>
      </c>
      <c r="T210" s="30">
        <f>IF(M210=0,"",P210-O210)</f>
        <v/>
      </c>
      <c r="U210" s="30">
        <f>IF(M210=0,"",S210-O210)</f>
        <v/>
      </c>
      <c r="V210" s="24">
        <f>IF(M210=0,"upcoming",IF(M210=F210,"complete","in progress"))</f>
        <v/>
      </c>
      <c r="W210" s="33">
        <f>N210/F210</f>
        <v/>
      </c>
      <c r="X210" s="41">
        <f>AVERAGEIFS(TeamGames!$K$2:$K$4073,TeamGames!$D$2:$D$4073,$D210,TeamGames!$F$2:$F$4073,$E210)</f>
        <v/>
      </c>
      <c r="Y210" s="30">
        <f>IF(M210=0,"",P210-S210)</f>
        <v/>
      </c>
      <c r="Z210" s="30" t="n"/>
      <c r="AA210" s="31" t="n"/>
      <c r="AB210" s="33" t="n">
        <v>5.83580821866716</v>
      </c>
      <c r="AC210" s="24" t="n">
        <v>0</v>
      </c>
      <c r="AD210" s="24" t="n">
        <v>0</v>
      </c>
    </row>
    <row r="211">
      <c r="A211" s="24" t="inlineStr">
        <is>
          <t>Birmingham|10</t>
        </is>
      </c>
      <c r="B211" s="24" t="inlineStr">
        <is>
          <t>E1</t>
        </is>
      </c>
      <c r="C211" s="24" t="inlineStr">
        <is>
          <t>Championship</t>
        </is>
      </c>
      <c r="D211" s="24" t="inlineStr">
        <is>
          <t>Birmingham</t>
        </is>
      </c>
      <c r="E211" s="24" t="n">
        <v>10</v>
      </c>
      <c r="F211" s="24">
        <f>COUNTIFS(TeamGames!$D$2:$D$4073,$D211,TeamGames!$F$2:$F$4073,$E211)</f>
        <v/>
      </c>
      <c r="G211" s="24" t="n">
        <v>37</v>
      </c>
      <c r="H211" s="24" t="n">
        <v>40</v>
      </c>
      <c r="I211" s="24" t="inlineStr">
        <is>
          <t>Bolton (A) · Charlton (H) · Blackburn (H) · West Ham (A)</t>
        </is>
      </c>
      <c r="J211" s="24" t="n">
        <v>2</v>
      </c>
      <c r="K211" s="40" t="n">
        <v>46459.625</v>
      </c>
      <c r="L211" s="40" t="n">
        <v>46480.625</v>
      </c>
      <c r="M211" s="24">
        <f>SUMIFS(TeamGames!$X$2:$X$4073,TeamGames!$D$2:$D$4073,$D211,TeamGames!$F$2:$F$4073,$E211)</f>
        <v/>
      </c>
      <c r="N211" s="33">
        <f>SUMIFS(TeamGames!$S$2:$S$4073,TeamGames!$D$2:$D$4073,$D211,TeamGames!$F$2:$F$4073,$E211)</f>
        <v/>
      </c>
      <c r="O211" s="33">
        <f>SUMIFS(TeamGames!$S$2:$S$4073,TeamGames!$D$2:$D$4073,$D211,TeamGames!$F$2:$F$4073,$E211,TeamGames!$X$2:$X$4073,1)</f>
        <v/>
      </c>
      <c r="P211" s="24">
        <f>SUMIFS(TeamGames!$O$2:$O$4073,TeamGames!$D$2:$D$4073,$D211,TeamGames!$F$2:$F$4073,$E211)</f>
        <v/>
      </c>
      <c r="Q211" s="33">
        <f>SUMIFS(TeamGames!$T$2:$T$4073,TeamGames!$D$2:$D$4073,$D211,TeamGames!$F$2:$F$4073,$E211)</f>
        <v/>
      </c>
      <c r="R211" s="33">
        <f>SUMIFS(TeamGames!$U$2:$U$4073,TeamGames!$D$2:$D$4073,$D211,TeamGames!$F$2:$F$4073,$E211)</f>
        <v/>
      </c>
      <c r="S211" s="33">
        <f>SUMIFS(TeamGames!$W$2:$W$4073,TeamGames!$D$2:$D$4073,$D211,TeamGames!$F$2:$F$4073,$E211)</f>
        <v/>
      </c>
      <c r="T211" s="30">
        <f>IF(M211=0,"",P211-O211)</f>
        <v/>
      </c>
      <c r="U211" s="30">
        <f>IF(M211=0,"",S211-O211)</f>
        <v/>
      </c>
      <c r="V211" s="24">
        <f>IF(M211=0,"upcoming",IF(M211=F211,"complete","in progress"))</f>
        <v/>
      </c>
      <c r="W211" s="33">
        <f>N211/F211</f>
        <v/>
      </c>
      <c r="X211" s="41">
        <f>AVERAGEIFS(TeamGames!$K$2:$K$4073,TeamGames!$D$2:$D$4073,$D211,TeamGames!$F$2:$F$4073,$E211)</f>
        <v/>
      </c>
      <c r="Y211" s="30">
        <f>IF(M211=0,"",P211-S211)</f>
        <v/>
      </c>
      <c r="Z211" s="30" t="n"/>
      <c r="AA211" s="31" t="n"/>
      <c r="AB211" s="33" t="n">
        <v>6.250385425109912</v>
      </c>
      <c r="AC211" s="24" t="n">
        <v>0</v>
      </c>
      <c r="AD211" s="24" t="n">
        <v>0</v>
      </c>
    </row>
    <row r="212">
      <c r="A212" s="24" t="inlineStr">
        <is>
          <t>Birmingham|11</t>
        </is>
      </c>
      <c r="B212" s="24" t="inlineStr">
        <is>
          <t>E1</t>
        </is>
      </c>
      <c r="C212" s="24" t="inlineStr">
        <is>
          <t>Championship</t>
        </is>
      </c>
      <c r="D212" s="24" t="inlineStr">
        <is>
          <t>Birmingham</t>
        </is>
      </c>
      <c r="E212" s="24" t="n">
        <v>11</v>
      </c>
      <c r="F212" s="24">
        <f>COUNTIFS(TeamGames!$D$2:$D$4073,$D212,TeamGames!$F$2:$F$4073,$E212)</f>
        <v/>
      </c>
      <c r="G212" s="24" t="n">
        <v>41</v>
      </c>
      <c r="H212" s="24" t="n">
        <v>44</v>
      </c>
      <c r="I212" s="24" t="inlineStr">
        <is>
          <t>Norwich (H) · Wolves (A) · Wrexham (H) · Southampton (A)</t>
        </is>
      </c>
      <c r="J212" s="24" t="n">
        <v>2</v>
      </c>
      <c r="K212" s="40" t="n">
        <v>46484.83333333334</v>
      </c>
      <c r="L212" s="40" t="n">
        <v>46497.82291666666</v>
      </c>
      <c r="M212" s="24">
        <f>SUMIFS(TeamGames!$X$2:$X$4073,TeamGames!$D$2:$D$4073,$D212,TeamGames!$F$2:$F$4073,$E212)</f>
        <v/>
      </c>
      <c r="N212" s="33">
        <f>SUMIFS(TeamGames!$S$2:$S$4073,TeamGames!$D$2:$D$4073,$D212,TeamGames!$F$2:$F$4073,$E212)</f>
        <v/>
      </c>
      <c r="O212" s="33">
        <f>SUMIFS(TeamGames!$S$2:$S$4073,TeamGames!$D$2:$D$4073,$D212,TeamGames!$F$2:$F$4073,$E212,TeamGames!$X$2:$X$4073,1)</f>
        <v/>
      </c>
      <c r="P212" s="24">
        <f>SUMIFS(TeamGames!$O$2:$O$4073,TeamGames!$D$2:$D$4073,$D212,TeamGames!$F$2:$F$4073,$E212)</f>
        <v/>
      </c>
      <c r="Q212" s="33">
        <f>SUMIFS(TeamGames!$T$2:$T$4073,TeamGames!$D$2:$D$4073,$D212,TeamGames!$F$2:$F$4073,$E212)</f>
        <v/>
      </c>
      <c r="R212" s="33">
        <f>SUMIFS(TeamGames!$U$2:$U$4073,TeamGames!$D$2:$D$4073,$D212,TeamGames!$F$2:$F$4073,$E212)</f>
        <v/>
      </c>
      <c r="S212" s="33">
        <f>SUMIFS(TeamGames!$W$2:$W$4073,TeamGames!$D$2:$D$4073,$D212,TeamGames!$F$2:$F$4073,$E212)</f>
        <v/>
      </c>
      <c r="T212" s="30">
        <f>IF(M212=0,"",P212-O212)</f>
        <v/>
      </c>
      <c r="U212" s="30">
        <f>IF(M212=0,"",S212-O212)</f>
        <v/>
      </c>
      <c r="V212" s="24">
        <f>IF(M212=0,"upcoming",IF(M212=F212,"complete","in progress"))</f>
        <v/>
      </c>
      <c r="W212" s="33">
        <f>N212/F212</f>
        <v/>
      </c>
      <c r="X212" s="41">
        <f>AVERAGEIFS(TeamGames!$K$2:$K$4073,TeamGames!$D$2:$D$4073,$D212,TeamGames!$F$2:$F$4073,$E212)</f>
        <v/>
      </c>
      <c r="Y212" s="30">
        <f>IF(M212=0,"",P212-S212)</f>
        <v/>
      </c>
      <c r="Z212" s="30" t="n"/>
      <c r="AA212" s="31" t="n"/>
      <c r="AB212" s="33" t="n">
        <v>5.496330347782835</v>
      </c>
      <c r="AC212" s="24" t="n">
        <v>0</v>
      </c>
      <c r="AD212" s="24" t="n">
        <v>0</v>
      </c>
    </row>
    <row r="213">
      <c r="A213" s="24" t="inlineStr">
        <is>
          <t>Birmingham|12</t>
        </is>
      </c>
      <c r="B213" s="24" t="inlineStr">
        <is>
          <t>E1</t>
        </is>
      </c>
      <c r="C213" s="24" t="inlineStr">
        <is>
          <t>Championship</t>
        </is>
      </c>
      <c r="D213" s="24" t="inlineStr">
        <is>
          <t>Birmingham</t>
        </is>
      </c>
      <c r="E213" s="24" t="n">
        <v>12</v>
      </c>
      <c r="F213" s="24">
        <f>COUNTIFS(TeamGames!$D$2:$D$4073,$D213,TeamGames!$F$2:$F$4073,$E213)</f>
        <v/>
      </c>
      <c r="G213" s="24" t="n">
        <v>45</v>
      </c>
      <c r="H213" s="24" t="n">
        <v>46</v>
      </c>
      <c r="I213" s="24" t="inlineStr">
        <is>
          <t>Watford (A) · Burnley (H)</t>
        </is>
      </c>
      <c r="J213" s="24" t="n">
        <v>1</v>
      </c>
      <c r="K213" s="40" t="n">
        <v>46501.625</v>
      </c>
      <c r="L213" s="40" t="n">
        <v>46508.52083333334</v>
      </c>
      <c r="M213" s="24">
        <f>SUMIFS(TeamGames!$X$2:$X$4073,TeamGames!$D$2:$D$4073,$D213,TeamGames!$F$2:$F$4073,$E213)</f>
        <v/>
      </c>
      <c r="N213" s="33">
        <f>SUMIFS(TeamGames!$S$2:$S$4073,TeamGames!$D$2:$D$4073,$D213,TeamGames!$F$2:$F$4073,$E213)</f>
        <v/>
      </c>
      <c r="O213" s="33">
        <f>SUMIFS(TeamGames!$S$2:$S$4073,TeamGames!$D$2:$D$4073,$D213,TeamGames!$F$2:$F$4073,$E213,TeamGames!$X$2:$X$4073,1)</f>
        <v/>
      </c>
      <c r="P213" s="24">
        <f>SUMIFS(TeamGames!$O$2:$O$4073,TeamGames!$D$2:$D$4073,$D213,TeamGames!$F$2:$F$4073,$E213)</f>
        <v/>
      </c>
      <c r="Q213" s="33">
        <f>SUMIFS(TeamGames!$T$2:$T$4073,TeamGames!$D$2:$D$4073,$D213,TeamGames!$F$2:$F$4073,$E213)</f>
        <v/>
      </c>
      <c r="R213" s="33">
        <f>SUMIFS(TeamGames!$U$2:$U$4073,TeamGames!$D$2:$D$4073,$D213,TeamGames!$F$2:$F$4073,$E213)</f>
        <v/>
      </c>
      <c r="S213" s="33">
        <f>SUMIFS(TeamGames!$W$2:$W$4073,TeamGames!$D$2:$D$4073,$D213,TeamGames!$F$2:$F$4073,$E213)</f>
        <v/>
      </c>
      <c r="T213" s="30">
        <f>IF(M213=0,"",P213-O213)</f>
        <v/>
      </c>
      <c r="U213" s="30">
        <f>IF(M213=0,"",S213-O213)</f>
        <v/>
      </c>
      <c r="V213" s="24">
        <f>IF(M213=0,"upcoming",IF(M213=F213,"complete","in progress"))</f>
        <v/>
      </c>
      <c r="W213" s="33">
        <f>N213/F213</f>
        <v/>
      </c>
      <c r="X213" s="41">
        <f>AVERAGEIFS(TeamGames!$K$2:$K$4073,TeamGames!$D$2:$D$4073,$D213,TeamGames!$F$2:$F$4073,$E213)</f>
        <v/>
      </c>
      <c r="Y213" s="30">
        <f>IF(M213=0,"",P213-S213)</f>
        <v/>
      </c>
      <c r="Z213" s="30" t="n"/>
      <c r="AA213" s="31" t="n"/>
      <c r="AB213" s="33" t="n">
        <v>3.054217627461366</v>
      </c>
      <c r="AC213" s="24" t="n">
        <v>0</v>
      </c>
      <c r="AD213" s="24" t="n">
        <v>0</v>
      </c>
    </row>
    <row r="214">
      <c r="A214" s="24" t="inlineStr">
        <is>
          <t>Blackburn|1</t>
        </is>
      </c>
      <c r="B214" s="24" t="inlineStr">
        <is>
          <t>E1</t>
        </is>
      </c>
      <c r="C214" s="24" t="inlineStr">
        <is>
          <t>Championship</t>
        </is>
      </c>
      <c r="D214" s="24" t="inlineStr">
        <is>
          <t>Blackburn</t>
        </is>
      </c>
      <c r="E214" s="24" t="n">
        <v>1</v>
      </c>
      <c r="F214" s="24">
        <f>COUNTIFS(TeamGames!$D$2:$D$4073,$D214,TeamGames!$F$2:$F$4073,$E214)</f>
        <v/>
      </c>
      <c r="G214" s="24" t="n">
        <v>1</v>
      </c>
      <c r="H214" s="24" t="n">
        <v>4</v>
      </c>
      <c r="I214" s="24" t="inlineStr">
        <is>
          <t>Wolves (A) · Middlesbrough (H) · QPR (H) · Lincoln (A)</t>
        </is>
      </c>
      <c r="J214" s="24" t="n">
        <v>2</v>
      </c>
      <c r="K214" s="40" t="n">
        <v>46248.83333333334</v>
      </c>
      <c r="L214" s="40" t="n">
        <v>46266.82291666666</v>
      </c>
      <c r="M214" s="24">
        <f>SUMIFS(TeamGames!$X$2:$X$4073,TeamGames!$D$2:$D$4073,$D214,TeamGames!$F$2:$F$4073,$E214)</f>
        <v/>
      </c>
      <c r="N214" s="33">
        <f>SUMIFS(TeamGames!$S$2:$S$4073,TeamGames!$D$2:$D$4073,$D214,TeamGames!$F$2:$F$4073,$E214)</f>
        <v/>
      </c>
      <c r="O214" s="33">
        <f>SUMIFS(TeamGames!$S$2:$S$4073,TeamGames!$D$2:$D$4073,$D214,TeamGames!$F$2:$F$4073,$E214,TeamGames!$X$2:$X$4073,1)</f>
        <v/>
      </c>
      <c r="P214" s="24">
        <f>SUMIFS(TeamGames!$O$2:$O$4073,TeamGames!$D$2:$D$4073,$D214,TeamGames!$F$2:$F$4073,$E214)</f>
        <v/>
      </c>
      <c r="Q214" s="33">
        <f>SUMIFS(TeamGames!$T$2:$T$4073,TeamGames!$D$2:$D$4073,$D214,TeamGames!$F$2:$F$4073,$E214)</f>
        <v/>
      </c>
      <c r="R214" s="33">
        <f>SUMIFS(TeamGames!$U$2:$U$4073,TeamGames!$D$2:$D$4073,$D214,TeamGames!$F$2:$F$4073,$E214)</f>
        <v/>
      </c>
      <c r="S214" s="33">
        <f>SUMIFS(TeamGames!$W$2:$W$4073,TeamGames!$D$2:$D$4073,$D214,TeamGames!$F$2:$F$4073,$E214)</f>
        <v/>
      </c>
      <c r="T214" s="30">
        <f>IF(M214=0,"",P214-O214)</f>
        <v/>
      </c>
      <c r="U214" s="30">
        <f>IF(M214=0,"",S214-O214)</f>
        <v/>
      </c>
      <c r="V214" s="24">
        <f>IF(M214=0,"upcoming",IF(M214=F214,"complete","in progress"))</f>
        <v/>
      </c>
      <c r="W214" s="33">
        <f>N214/F214</f>
        <v/>
      </c>
      <c r="X214" s="41">
        <f>AVERAGEIFS(TeamGames!$K$2:$K$4073,TeamGames!$D$2:$D$4073,$D214,TeamGames!$F$2:$F$4073,$E214)</f>
        <v/>
      </c>
      <c r="Y214" s="30">
        <f>IF(M214=0,"",P214-S214)</f>
        <v/>
      </c>
      <c r="Z214" s="30" t="n">
        <v>0.01</v>
      </c>
      <c r="AA214" s="31" t="n">
        <v>0.9956512857522775</v>
      </c>
      <c r="AB214" s="33" t="n"/>
      <c r="AC214" s="24" t="n">
        <v>0</v>
      </c>
      <c r="AD214" s="24" t="n">
        <v>0</v>
      </c>
    </row>
    <row r="215">
      <c r="A215" s="24" t="inlineStr">
        <is>
          <t>Blackburn|2</t>
        </is>
      </c>
      <c r="B215" s="24" t="inlineStr">
        <is>
          <t>E1</t>
        </is>
      </c>
      <c r="C215" s="24" t="inlineStr">
        <is>
          <t>Championship</t>
        </is>
      </c>
      <c r="D215" s="24" t="inlineStr">
        <is>
          <t>Blackburn</t>
        </is>
      </c>
      <c r="E215" s="24" t="n">
        <v>2</v>
      </c>
      <c r="F215" s="24">
        <f>COUNTIFS(TeamGames!$D$2:$D$4073,$D215,TeamGames!$F$2:$F$4073,$E215)</f>
        <v/>
      </c>
      <c r="G215" s="24" t="n">
        <v>5</v>
      </c>
      <c r="H215" s="24" t="n">
        <v>8</v>
      </c>
      <c r="I215" s="24" t="inlineStr">
        <is>
          <t>Preston (A) · Sheffield United (H) · Millwall (H) · Portsmouth (A)</t>
        </is>
      </c>
      <c r="J215" s="24" t="n">
        <v>2</v>
      </c>
      <c r="K215" s="40" t="n">
        <v>46270.52083333334</v>
      </c>
      <c r="L215" s="40" t="n">
        <v>46284.625</v>
      </c>
      <c r="M215" s="24">
        <f>SUMIFS(TeamGames!$X$2:$X$4073,TeamGames!$D$2:$D$4073,$D215,TeamGames!$F$2:$F$4073,$E215)</f>
        <v/>
      </c>
      <c r="N215" s="33">
        <f>SUMIFS(TeamGames!$S$2:$S$4073,TeamGames!$D$2:$D$4073,$D215,TeamGames!$F$2:$F$4073,$E215)</f>
        <v/>
      </c>
      <c r="O215" s="33">
        <f>SUMIFS(TeamGames!$S$2:$S$4073,TeamGames!$D$2:$D$4073,$D215,TeamGames!$F$2:$F$4073,$E215,TeamGames!$X$2:$X$4073,1)</f>
        <v/>
      </c>
      <c r="P215" s="24">
        <f>SUMIFS(TeamGames!$O$2:$O$4073,TeamGames!$D$2:$D$4073,$D215,TeamGames!$F$2:$F$4073,$E215)</f>
        <v/>
      </c>
      <c r="Q215" s="33">
        <f>SUMIFS(TeamGames!$T$2:$T$4073,TeamGames!$D$2:$D$4073,$D215,TeamGames!$F$2:$F$4073,$E215)</f>
        <v/>
      </c>
      <c r="R215" s="33">
        <f>SUMIFS(TeamGames!$U$2:$U$4073,TeamGames!$D$2:$D$4073,$D215,TeamGames!$F$2:$F$4073,$E215)</f>
        <v/>
      </c>
      <c r="S215" s="33">
        <f>SUMIFS(TeamGames!$W$2:$W$4073,TeamGames!$D$2:$D$4073,$D215,TeamGames!$F$2:$F$4073,$E215)</f>
        <v/>
      </c>
      <c r="T215" s="30">
        <f>IF(M215=0,"",P215-O215)</f>
        <v/>
      </c>
      <c r="U215" s="30">
        <f>IF(M215=0,"",S215-O215)</f>
        <v/>
      </c>
      <c r="V215" s="24">
        <f>IF(M215=0,"upcoming",IF(M215=F215,"complete","in progress"))</f>
        <v/>
      </c>
      <c r="W215" s="33">
        <f>N215/F215</f>
        <v/>
      </c>
      <c r="X215" s="41">
        <f>AVERAGEIFS(TeamGames!$K$2:$K$4073,TeamGames!$D$2:$D$4073,$D215,TeamGames!$F$2:$F$4073,$E215)</f>
        <v/>
      </c>
      <c r="Y215" s="30">
        <f>IF(M215=0,"",P215-S215)</f>
        <v/>
      </c>
      <c r="Z215" s="30" t="n">
        <v>-0.44</v>
      </c>
      <c r="AA215" s="31" t="n">
        <v>0.6622241789212984</v>
      </c>
      <c r="AB215" s="33" t="n"/>
      <c r="AC215" s="24" t="n">
        <v>0</v>
      </c>
      <c r="AD215" s="24" t="n">
        <v>0</v>
      </c>
    </row>
    <row r="216">
      <c r="A216" s="24" t="inlineStr">
        <is>
          <t>Blackburn|3</t>
        </is>
      </c>
      <c r="B216" s="24" t="inlineStr">
        <is>
          <t>E1</t>
        </is>
      </c>
      <c r="C216" s="24" t="inlineStr">
        <is>
          <t>Championship</t>
        </is>
      </c>
      <c r="D216" s="24" t="inlineStr">
        <is>
          <t>Blackburn</t>
        </is>
      </c>
      <c r="E216" s="24" t="n">
        <v>3</v>
      </c>
      <c r="F216" s="24">
        <f>COUNTIFS(TeamGames!$D$2:$D$4073,$D216,TeamGames!$F$2:$F$4073,$E216)</f>
        <v/>
      </c>
      <c r="G216" s="24" t="n">
        <v>9</v>
      </c>
      <c r="H216" s="24" t="n">
        <v>12</v>
      </c>
      <c r="I216" s="24" t="inlineStr">
        <is>
          <t>Cardiff (H) · Bristol City (A) · West Brom (A) · Wrexham (H)</t>
        </is>
      </c>
      <c r="J216" s="24" t="n">
        <v>2</v>
      </c>
      <c r="K216" s="40" t="n">
        <v>46305.625</v>
      </c>
      <c r="L216" s="40" t="n">
        <v>46319.625</v>
      </c>
      <c r="M216" s="24">
        <f>SUMIFS(TeamGames!$X$2:$X$4073,TeamGames!$D$2:$D$4073,$D216,TeamGames!$F$2:$F$4073,$E216)</f>
        <v/>
      </c>
      <c r="N216" s="33">
        <f>SUMIFS(TeamGames!$S$2:$S$4073,TeamGames!$D$2:$D$4073,$D216,TeamGames!$F$2:$F$4073,$E216)</f>
        <v/>
      </c>
      <c r="O216" s="33">
        <f>SUMIFS(TeamGames!$S$2:$S$4073,TeamGames!$D$2:$D$4073,$D216,TeamGames!$F$2:$F$4073,$E216,TeamGames!$X$2:$X$4073,1)</f>
        <v/>
      </c>
      <c r="P216" s="24">
        <f>SUMIFS(TeamGames!$O$2:$O$4073,TeamGames!$D$2:$D$4073,$D216,TeamGames!$F$2:$F$4073,$E216)</f>
        <v/>
      </c>
      <c r="Q216" s="33">
        <f>SUMIFS(TeamGames!$T$2:$T$4073,TeamGames!$D$2:$D$4073,$D216,TeamGames!$F$2:$F$4073,$E216)</f>
        <v/>
      </c>
      <c r="R216" s="33">
        <f>SUMIFS(TeamGames!$U$2:$U$4073,TeamGames!$D$2:$D$4073,$D216,TeamGames!$F$2:$F$4073,$E216)</f>
        <v/>
      </c>
      <c r="S216" s="33">
        <f>SUMIFS(TeamGames!$W$2:$W$4073,TeamGames!$D$2:$D$4073,$D216,TeamGames!$F$2:$F$4073,$E216)</f>
        <v/>
      </c>
      <c r="T216" s="30">
        <f>IF(M216=0,"",P216-O216)</f>
        <v/>
      </c>
      <c r="U216" s="30">
        <f>IF(M216=0,"",S216-O216)</f>
        <v/>
      </c>
      <c r="V216" s="24">
        <f>IF(M216=0,"upcoming",IF(M216=F216,"complete","in progress"))</f>
        <v/>
      </c>
      <c r="W216" s="33">
        <f>N216/F216</f>
        <v/>
      </c>
      <c r="X216" s="41">
        <f>AVERAGEIFS(TeamGames!$K$2:$K$4073,TeamGames!$D$2:$D$4073,$D216,TeamGames!$F$2:$F$4073,$E216)</f>
        <v/>
      </c>
      <c r="Y216" s="30">
        <f>IF(M216=0,"",P216-S216)</f>
        <v/>
      </c>
      <c r="Z216" s="30" t="n">
        <v>1.01</v>
      </c>
      <c r="AA216" s="31" t="n">
        <v>0.3129921512390079</v>
      </c>
      <c r="AB216" s="33" t="n">
        <v>1.282307048590325</v>
      </c>
      <c r="AC216" s="24" t="n">
        <v>0</v>
      </c>
      <c r="AD216" s="24" t="n">
        <v>0</v>
      </c>
    </row>
    <row r="217">
      <c r="A217" s="24" t="inlineStr">
        <is>
          <t>Blackburn|4</t>
        </is>
      </c>
      <c r="B217" s="24" t="inlineStr">
        <is>
          <t>E1</t>
        </is>
      </c>
      <c r="C217" s="24" t="inlineStr">
        <is>
          <t>Championship</t>
        </is>
      </c>
      <c r="D217" s="24" t="inlineStr">
        <is>
          <t>Blackburn</t>
        </is>
      </c>
      <c r="E217" s="24" t="n">
        <v>4</v>
      </c>
      <c r="F217" s="24">
        <f>COUNTIFS(TeamGames!$D$2:$D$4073,$D217,TeamGames!$F$2:$F$4073,$E217)</f>
        <v/>
      </c>
      <c r="G217" s="24" t="n">
        <v>13</v>
      </c>
      <c r="H217" s="24" t="n">
        <v>16</v>
      </c>
      <c r="I217" s="24" t="inlineStr">
        <is>
          <t>Swansea (A) · Stoke (H) · West Ham (H) · Burnley (A)</t>
        </is>
      </c>
      <c r="J217" s="24" t="n">
        <v>2</v>
      </c>
      <c r="K217" s="40" t="n">
        <v>46326.625</v>
      </c>
      <c r="L217" s="40" t="n">
        <v>46348.5</v>
      </c>
      <c r="M217" s="24">
        <f>SUMIFS(TeamGames!$X$2:$X$4073,TeamGames!$D$2:$D$4073,$D217,TeamGames!$F$2:$F$4073,$E217)</f>
        <v/>
      </c>
      <c r="N217" s="33">
        <f>SUMIFS(TeamGames!$S$2:$S$4073,TeamGames!$D$2:$D$4073,$D217,TeamGames!$F$2:$F$4073,$E217)</f>
        <v/>
      </c>
      <c r="O217" s="33">
        <f>SUMIFS(TeamGames!$S$2:$S$4073,TeamGames!$D$2:$D$4073,$D217,TeamGames!$F$2:$F$4073,$E217,TeamGames!$X$2:$X$4073,1)</f>
        <v/>
      </c>
      <c r="P217" s="24">
        <f>SUMIFS(TeamGames!$O$2:$O$4073,TeamGames!$D$2:$D$4073,$D217,TeamGames!$F$2:$F$4073,$E217)</f>
        <v/>
      </c>
      <c r="Q217" s="33">
        <f>SUMIFS(TeamGames!$T$2:$T$4073,TeamGames!$D$2:$D$4073,$D217,TeamGames!$F$2:$F$4073,$E217)</f>
        <v/>
      </c>
      <c r="R217" s="33">
        <f>SUMIFS(TeamGames!$U$2:$U$4073,TeamGames!$D$2:$D$4073,$D217,TeamGames!$F$2:$F$4073,$E217)</f>
        <v/>
      </c>
      <c r="S217" s="33">
        <f>SUMIFS(TeamGames!$W$2:$W$4073,TeamGames!$D$2:$D$4073,$D217,TeamGames!$F$2:$F$4073,$E217)</f>
        <v/>
      </c>
      <c r="T217" s="30">
        <f>IF(M217=0,"",P217-O217)</f>
        <v/>
      </c>
      <c r="U217" s="30">
        <f>IF(M217=0,"",S217-O217)</f>
        <v/>
      </c>
      <c r="V217" s="24">
        <f>IF(M217=0,"upcoming",IF(M217=F217,"complete","in progress"))</f>
        <v/>
      </c>
      <c r="W217" s="33">
        <f>N217/F217</f>
        <v/>
      </c>
      <c r="X217" s="41">
        <f>AVERAGEIFS(TeamGames!$K$2:$K$4073,TeamGames!$D$2:$D$4073,$D217,TeamGames!$F$2:$F$4073,$E217)</f>
        <v/>
      </c>
      <c r="Y217" s="30">
        <f>IF(M217=0,"",P217-S217)</f>
        <v/>
      </c>
      <c r="Z217" s="30" t="n"/>
      <c r="AA217" s="31" t="n"/>
      <c r="AB217" s="33" t="n">
        <v>4.20648585783225</v>
      </c>
      <c r="AC217" s="24" t="n">
        <v>0</v>
      </c>
      <c r="AD217" s="24" t="n">
        <v>0</v>
      </c>
    </row>
    <row r="218">
      <c r="A218" s="24" t="inlineStr">
        <is>
          <t>Blackburn|5</t>
        </is>
      </c>
      <c r="B218" s="24" t="inlineStr">
        <is>
          <t>E1</t>
        </is>
      </c>
      <c r="C218" s="24" t="inlineStr">
        <is>
          <t>Championship</t>
        </is>
      </c>
      <c r="D218" s="24" t="inlineStr">
        <is>
          <t>Blackburn</t>
        </is>
      </c>
      <c r="E218" s="24" t="n">
        <v>5</v>
      </c>
      <c r="F218" s="24">
        <f>COUNTIFS(TeamGames!$D$2:$D$4073,$D218,TeamGames!$F$2:$F$4073,$E218)</f>
        <v/>
      </c>
      <c r="G218" s="24" t="n">
        <v>17</v>
      </c>
      <c r="H218" s="24" t="n">
        <v>20</v>
      </c>
      <c r="I218" s="24" t="inlineStr">
        <is>
          <t>Watford (A) · Charlton (H) · Bolton (A) · Norwich (H)</t>
        </is>
      </c>
      <c r="J218" s="24" t="n">
        <v>2</v>
      </c>
      <c r="K218" s="40" t="n">
        <v>46351.82291666666</v>
      </c>
      <c r="L218" s="40" t="n">
        <v>46364.82291666666</v>
      </c>
      <c r="M218" s="24">
        <f>SUMIFS(TeamGames!$X$2:$X$4073,TeamGames!$D$2:$D$4073,$D218,TeamGames!$F$2:$F$4073,$E218)</f>
        <v/>
      </c>
      <c r="N218" s="33">
        <f>SUMIFS(TeamGames!$S$2:$S$4073,TeamGames!$D$2:$D$4073,$D218,TeamGames!$F$2:$F$4073,$E218)</f>
        <v/>
      </c>
      <c r="O218" s="33">
        <f>SUMIFS(TeamGames!$S$2:$S$4073,TeamGames!$D$2:$D$4073,$D218,TeamGames!$F$2:$F$4073,$E218,TeamGames!$X$2:$X$4073,1)</f>
        <v/>
      </c>
      <c r="P218" s="24">
        <f>SUMIFS(TeamGames!$O$2:$O$4073,TeamGames!$D$2:$D$4073,$D218,TeamGames!$F$2:$F$4073,$E218)</f>
        <v/>
      </c>
      <c r="Q218" s="33">
        <f>SUMIFS(TeamGames!$T$2:$T$4073,TeamGames!$D$2:$D$4073,$D218,TeamGames!$F$2:$F$4073,$E218)</f>
        <v/>
      </c>
      <c r="R218" s="33">
        <f>SUMIFS(TeamGames!$U$2:$U$4073,TeamGames!$D$2:$D$4073,$D218,TeamGames!$F$2:$F$4073,$E218)</f>
        <v/>
      </c>
      <c r="S218" s="33">
        <f>SUMIFS(TeamGames!$W$2:$W$4073,TeamGames!$D$2:$D$4073,$D218,TeamGames!$F$2:$F$4073,$E218)</f>
        <v/>
      </c>
      <c r="T218" s="30">
        <f>IF(M218=0,"",P218-O218)</f>
        <v/>
      </c>
      <c r="U218" s="30">
        <f>IF(M218=0,"",S218-O218)</f>
        <v/>
      </c>
      <c r="V218" s="24">
        <f>IF(M218=0,"upcoming",IF(M218=F218,"complete","in progress"))</f>
        <v/>
      </c>
      <c r="W218" s="33">
        <f>N218/F218</f>
        <v/>
      </c>
      <c r="X218" s="41">
        <f>AVERAGEIFS(TeamGames!$K$2:$K$4073,TeamGames!$D$2:$D$4073,$D218,TeamGames!$F$2:$F$4073,$E218)</f>
        <v/>
      </c>
      <c r="Y218" s="30">
        <f>IF(M218=0,"",P218-S218)</f>
        <v/>
      </c>
      <c r="Z218" s="30" t="n"/>
      <c r="AA218" s="31" t="n"/>
      <c r="AB218" s="33" t="n">
        <v>5.335207269600445</v>
      </c>
      <c r="AC218" s="24" t="n">
        <v>0</v>
      </c>
      <c r="AD218" s="24" t="n">
        <v>0</v>
      </c>
    </row>
    <row r="219">
      <c r="A219" s="24" t="inlineStr">
        <is>
          <t>Blackburn|6</t>
        </is>
      </c>
      <c r="B219" s="24" t="inlineStr">
        <is>
          <t>E1</t>
        </is>
      </c>
      <c r="C219" s="24" t="inlineStr">
        <is>
          <t>Championship</t>
        </is>
      </c>
      <c r="D219" s="24" t="inlineStr">
        <is>
          <t>Blackburn</t>
        </is>
      </c>
      <c r="E219" s="24" t="n">
        <v>6</v>
      </c>
      <c r="F219" s="24">
        <f>COUNTIFS(TeamGames!$D$2:$D$4073,$D219,TeamGames!$F$2:$F$4073,$E219)</f>
        <v/>
      </c>
      <c r="G219" s="24" t="n">
        <v>21</v>
      </c>
      <c r="H219" s="24" t="n">
        <v>24</v>
      </c>
      <c r="I219" s="24" t="inlineStr">
        <is>
          <t>Derby (H) · Southampton (A) · Birmingham (H) · Wrexham (A)</t>
        </is>
      </c>
      <c r="J219" s="24" t="n">
        <v>2</v>
      </c>
      <c r="K219" s="40" t="n">
        <v>46368.625</v>
      </c>
      <c r="L219" s="40" t="n">
        <v>46385.75</v>
      </c>
      <c r="M219" s="24">
        <f>SUMIFS(TeamGames!$X$2:$X$4073,TeamGames!$D$2:$D$4073,$D219,TeamGames!$F$2:$F$4073,$E219)</f>
        <v/>
      </c>
      <c r="N219" s="33">
        <f>SUMIFS(TeamGames!$S$2:$S$4073,TeamGames!$D$2:$D$4073,$D219,TeamGames!$F$2:$F$4073,$E219)</f>
        <v/>
      </c>
      <c r="O219" s="33">
        <f>SUMIFS(TeamGames!$S$2:$S$4073,TeamGames!$D$2:$D$4073,$D219,TeamGames!$F$2:$F$4073,$E219,TeamGames!$X$2:$X$4073,1)</f>
        <v/>
      </c>
      <c r="P219" s="24">
        <f>SUMIFS(TeamGames!$O$2:$O$4073,TeamGames!$D$2:$D$4073,$D219,TeamGames!$F$2:$F$4073,$E219)</f>
        <v/>
      </c>
      <c r="Q219" s="33">
        <f>SUMIFS(TeamGames!$T$2:$T$4073,TeamGames!$D$2:$D$4073,$D219,TeamGames!$F$2:$F$4073,$E219)</f>
        <v/>
      </c>
      <c r="R219" s="33">
        <f>SUMIFS(TeamGames!$U$2:$U$4073,TeamGames!$D$2:$D$4073,$D219,TeamGames!$F$2:$F$4073,$E219)</f>
        <v/>
      </c>
      <c r="S219" s="33">
        <f>SUMIFS(TeamGames!$W$2:$W$4073,TeamGames!$D$2:$D$4073,$D219,TeamGames!$F$2:$F$4073,$E219)</f>
        <v/>
      </c>
      <c r="T219" s="30">
        <f>IF(M219=0,"",P219-O219)</f>
        <v/>
      </c>
      <c r="U219" s="30">
        <f>IF(M219=0,"",S219-O219)</f>
        <v/>
      </c>
      <c r="V219" s="24">
        <f>IF(M219=0,"upcoming",IF(M219=F219,"complete","in progress"))</f>
        <v/>
      </c>
      <c r="W219" s="33">
        <f>N219/F219</f>
        <v/>
      </c>
      <c r="X219" s="41">
        <f>AVERAGEIFS(TeamGames!$K$2:$K$4073,TeamGames!$D$2:$D$4073,$D219,TeamGames!$F$2:$F$4073,$E219)</f>
        <v/>
      </c>
      <c r="Y219" s="30">
        <f>IF(M219=0,"",P219-S219)</f>
        <v/>
      </c>
      <c r="Z219" s="30" t="n"/>
      <c r="AA219" s="31" t="n"/>
      <c r="AB219" s="33" t="n">
        <v>4.471841281996936</v>
      </c>
      <c r="AC219" s="24" t="n">
        <v>0</v>
      </c>
      <c r="AD219" s="24" t="n">
        <v>0</v>
      </c>
    </row>
    <row r="220">
      <c r="A220" s="24" t="inlineStr">
        <is>
          <t>Blackburn|7</t>
        </is>
      </c>
      <c r="B220" s="24" t="inlineStr">
        <is>
          <t>E1</t>
        </is>
      </c>
      <c r="C220" s="24" t="inlineStr">
        <is>
          <t>Championship</t>
        </is>
      </c>
      <c r="D220" s="24" t="inlineStr">
        <is>
          <t>Blackburn</t>
        </is>
      </c>
      <c r="E220" s="24" t="n">
        <v>7</v>
      </c>
      <c r="F220" s="24">
        <f>COUNTIFS(TeamGames!$D$2:$D$4073,$D220,TeamGames!$F$2:$F$4073,$E220)</f>
        <v/>
      </c>
      <c r="G220" s="24" t="n">
        <v>25</v>
      </c>
      <c r="H220" s="24" t="n">
        <v>28</v>
      </c>
      <c r="I220" s="24" t="inlineStr">
        <is>
          <t>Derby (A) · West Brom (H) · Swansea (H) · Stoke (A)</t>
        </is>
      </c>
      <c r="J220" s="24" t="n">
        <v>2</v>
      </c>
      <c r="K220" s="40" t="n">
        <v>46388.625</v>
      </c>
      <c r="L220" s="40" t="n">
        <v>46413.82291666666</v>
      </c>
      <c r="M220" s="24">
        <f>SUMIFS(TeamGames!$X$2:$X$4073,TeamGames!$D$2:$D$4073,$D220,TeamGames!$F$2:$F$4073,$E220)</f>
        <v/>
      </c>
      <c r="N220" s="33">
        <f>SUMIFS(TeamGames!$S$2:$S$4073,TeamGames!$D$2:$D$4073,$D220,TeamGames!$F$2:$F$4073,$E220)</f>
        <v/>
      </c>
      <c r="O220" s="33">
        <f>SUMIFS(TeamGames!$S$2:$S$4073,TeamGames!$D$2:$D$4073,$D220,TeamGames!$F$2:$F$4073,$E220,TeamGames!$X$2:$X$4073,1)</f>
        <v/>
      </c>
      <c r="P220" s="24">
        <f>SUMIFS(TeamGames!$O$2:$O$4073,TeamGames!$D$2:$D$4073,$D220,TeamGames!$F$2:$F$4073,$E220)</f>
        <v/>
      </c>
      <c r="Q220" s="33">
        <f>SUMIFS(TeamGames!$T$2:$T$4073,TeamGames!$D$2:$D$4073,$D220,TeamGames!$F$2:$F$4073,$E220)</f>
        <v/>
      </c>
      <c r="R220" s="33">
        <f>SUMIFS(TeamGames!$U$2:$U$4073,TeamGames!$D$2:$D$4073,$D220,TeamGames!$F$2:$F$4073,$E220)</f>
        <v/>
      </c>
      <c r="S220" s="33">
        <f>SUMIFS(TeamGames!$W$2:$W$4073,TeamGames!$D$2:$D$4073,$D220,TeamGames!$F$2:$F$4073,$E220)</f>
        <v/>
      </c>
      <c r="T220" s="30">
        <f>IF(M220=0,"",P220-O220)</f>
        <v/>
      </c>
      <c r="U220" s="30">
        <f>IF(M220=0,"",S220-O220)</f>
        <v/>
      </c>
      <c r="V220" s="24">
        <f>IF(M220=0,"upcoming",IF(M220=F220,"complete","in progress"))</f>
        <v/>
      </c>
      <c r="W220" s="33">
        <f>N220/F220</f>
        <v/>
      </c>
      <c r="X220" s="41">
        <f>AVERAGEIFS(TeamGames!$K$2:$K$4073,TeamGames!$D$2:$D$4073,$D220,TeamGames!$F$2:$F$4073,$E220)</f>
        <v/>
      </c>
      <c r="Y220" s="30">
        <f>IF(M220=0,"",P220-S220)</f>
        <v/>
      </c>
      <c r="Z220" s="30" t="n"/>
      <c r="AA220" s="31" t="n"/>
      <c r="AB220" s="33" t="n">
        <v>4.856872376248075</v>
      </c>
      <c r="AC220" s="24" t="n">
        <v>0</v>
      </c>
      <c r="AD220" s="24" t="n">
        <v>0</v>
      </c>
    </row>
    <row r="221">
      <c r="A221" s="24" t="inlineStr">
        <is>
          <t>Blackburn|8</t>
        </is>
      </c>
      <c r="B221" s="24" t="inlineStr">
        <is>
          <t>E1</t>
        </is>
      </c>
      <c r="C221" s="24" t="inlineStr">
        <is>
          <t>Championship</t>
        </is>
      </c>
      <c r="D221" s="24" t="inlineStr">
        <is>
          <t>Blackburn</t>
        </is>
      </c>
      <c r="E221" s="24" t="n">
        <v>8</v>
      </c>
      <c r="F221" s="24">
        <f>COUNTIFS(TeamGames!$D$2:$D$4073,$D221,TeamGames!$F$2:$F$4073,$E221)</f>
        <v/>
      </c>
      <c r="G221" s="24" t="n">
        <v>29</v>
      </c>
      <c r="H221" s="24" t="n">
        <v>32</v>
      </c>
      <c r="I221" s="24" t="inlineStr">
        <is>
          <t>West Ham (A) · Burnley (H) · Millwall (A) · Bristol City (H)</t>
        </is>
      </c>
      <c r="J221" s="24" t="n">
        <v>2</v>
      </c>
      <c r="K221" s="40" t="n">
        <v>46417.625</v>
      </c>
      <c r="L221" s="40" t="n">
        <v>46434.82291666666</v>
      </c>
      <c r="M221" s="24">
        <f>SUMIFS(TeamGames!$X$2:$X$4073,TeamGames!$D$2:$D$4073,$D221,TeamGames!$F$2:$F$4073,$E221)</f>
        <v/>
      </c>
      <c r="N221" s="33">
        <f>SUMIFS(TeamGames!$S$2:$S$4073,TeamGames!$D$2:$D$4073,$D221,TeamGames!$F$2:$F$4073,$E221)</f>
        <v/>
      </c>
      <c r="O221" s="33">
        <f>SUMIFS(TeamGames!$S$2:$S$4073,TeamGames!$D$2:$D$4073,$D221,TeamGames!$F$2:$F$4073,$E221,TeamGames!$X$2:$X$4073,1)</f>
        <v/>
      </c>
      <c r="P221" s="24">
        <f>SUMIFS(TeamGames!$O$2:$O$4073,TeamGames!$D$2:$D$4073,$D221,TeamGames!$F$2:$F$4073,$E221)</f>
        <v/>
      </c>
      <c r="Q221" s="33">
        <f>SUMIFS(TeamGames!$T$2:$T$4073,TeamGames!$D$2:$D$4073,$D221,TeamGames!$F$2:$F$4073,$E221)</f>
        <v/>
      </c>
      <c r="R221" s="33">
        <f>SUMIFS(TeamGames!$U$2:$U$4073,TeamGames!$D$2:$D$4073,$D221,TeamGames!$F$2:$F$4073,$E221)</f>
        <v/>
      </c>
      <c r="S221" s="33">
        <f>SUMIFS(TeamGames!$W$2:$W$4073,TeamGames!$D$2:$D$4073,$D221,TeamGames!$F$2:$F$4073,$E221)</f>
        <v/>
      </c>
      <c r="T221" s="30">
        <f>IF(M221=0,"",P221-O221)</f>
        <v/>
      </c>
      <c r="U221" s="30">
        <f>IF(M221=0,"",S221-O221)</f>
        <v/>
      </c>
      <c r="V221" s="24">
        <f>IF(M221=0,"upcoming",IF(M221=F221,"complete","in progress"))</f>
        <v/>
      </c>
      <c r="W221" s="33">
        <f>N221/F221</f>
        <v/>
      </c>
      <c r="X221" s="41">
        <f>AVERAGEIFS(TeamGames!$K$2:$K$4073,TeamGames!$D$2:$D$4073,$D221,TeamGames!$F$2:$F$4073,$E221)</f>
        <v/>
      </c>
      <c r="Y221" s="30">
        <f>IF(M221=0,"",P221-S221)</f>
        <v/>
      </c>
      <c r="Z221" s="30" t="n"/>
      <c r="AA221" s="31" t="n"/>
      <c r="AB221" s="33" t="n">
        <v>4.136976895657603</v>
      </c>
      <c r="AC221" s="24" t="n">
        <v>0</v>
      </c>
      <c r="AD221" s="24" t="n">
        <v>0</v>
      </c>
    </row>
    <row r="222">
      <c r="A222" s="24" t="inlineStr">
        <is>
          <t>Blackburn|9</t>
        </is>
      </c>
      <c r="B222" s="24" t="inlineStr">
        <is>
          <t>E1</t>
        </is>
      </c>
      <c r="C222" s="24" t="inlineStr">
        <is>
          <t>Championship</t>
        </is>
      </c>
      <c r="D222" s="24" t="inlineStr">
        <is>
          <t>Blackburn</t>
        </is>
      </c>
      <c r="E222" s="24" t="n">
        <v>9</v>
      </c>
      <c r="F222" s="24">
        <f>COUNTIFS(TeamGames!$D$2:$D$4073,$D222,TeamGames!$F$2:$F$4073,$E222)</f>
        <v/>
      </c>
      <c r="G222" s="24" t="n">
        <v>33</v>
      </c>
      <c r="H222" s="24" t="n">
        <v>36</v>
      </c>
      <c r="I222" s="24" t="inlineStr">
        <is>
          <t>Portsmouth (H) · Cardiff (A) · Middlesbrough (A) · Wolves (H)</t>
        </is>
      </c>
      <c r="J222" s="24" t="n">
        <v>2</v>
      </c>
      <c r="K222" s="40" t="n">
        <v>46438.625</v>
      </c>
      <c r="L222" s="40" t="n">
        <v>46452.625</v>
      </c>
      <c r="M222" s="24">
        <f>SUMIFS(TeamGames!$X$2:$X$4073,TeamGames!$D$2:$D$4073,$D222,TeamGames!$F$2:$F$4073,$E222)</f>
        <v/>
      </c>
      <c r="N222" s="33">
        <f>SUMIFS(TeamGames!$S$2:$S$4073,TeamGames!$D$2:$D$4073,$D222,TeamGames!$F$2:$F$4073,$E222)</f>
        <v/>
      </c>
      <c r="O222" s="33">
        <f>SUMIFS(TeamGames!$S$2:$S$4073,TeamGames!$D$2:$D$4073,$D222,TeamGames!$F$2:$F$4073,$E222,TeamGames!$X$2:$X$4073,1)</f>
        <v/>
      </c>
      <c r="P222" s="24">
        <f>SUMIFS(TeamGames!$O$2:$O$4073,TeamGames!$D$2:$D$4073,$D222,TeamGames!$F$2:$F$4073,$E222)</f>
        <v/>
      </c>
      <c r="Q222" s="33">
        <f>SUMIFS(TeamGames!$T$2:$T$4073,TeamGames!$D$2:$D$4073,$D222,TeamGames!$F$2:$F$4073,$E222)</f>
        <v/>
      </c>
      <c r="R222" s="33">
        <f>SUMIFS(TeamGames!$U$2:$U$4073,TeamGames!$D$2:$D$4073,$D222,TeamGames!$F$2:$F$4073,$E222)</f>
        <v/>
      </c>
      <c r="S222" s="33">
        <f>SUMIFS(TeamGames!$W$2:$W$4073,TeamGames!$D$2:$D$4073,$D222,TeamGames!$F$2:$F$4073,$E222)</f>
        <v/>
      </c>
      <c r="T222" s="30">
        <f>IF(M222=0,"",P222-O222)</f>
        <v/>
      </c>
      <c r="U222" s="30">
        <f>IF(M222=0,"",S222-O222)</f>
        <v/>
      </c>
      <c r="V222" s="24">
        <f>IF(M222=0,"upcoming",IF(M222=F222,"complete","in progress"))</f>
        <v/>
      </c>
      <c r="W222" s="33">
        <f>N222/F222</f>
        <v/>
      </c>
      <c r="X222" s="41">
        <f>AVERAGEIFS(TeamGames!$K$2:$K$4073,TeamGames!$D$2:$D$4073,$D222,TeamGames!$F$2:$F$4073,$E222)</f>
        <v/>
      </c>
      <c r="Y222" s="30">
        <f>IF(M222=0,"",P222-S222)</f>
        <v/>
      </c>
      <c r="Z222" s="30" t="n"/>
      <c r="AA222" s="31" t="n"/>
      <c r="AB222" s="33" t="n">
        <v>4.482864746806162</v>
      </c>
      <c r="AC222" s="24" t="n">
        <v>0</v>
      </c>
      <c r="AD222" s="24" t="n">
        <v>0</v>
      </c>
    </row>
    <row r="223">
      <c r="A223" s="24" t="inlineStr">
        <is>
          <t>Blackburn|10</t>
        </is>
      </c>
      <c r="B223" s="24" t="inlineStr">
        <is>
          <t>E1</t>
        </is>
      </c>
      <c r="C223" s="24" t="inlineStr">
        <is>
          <t>Championship</t>
        </is>
      </c>
      <c r="D223" s="24" t="inlineStr">
        <is>
          <t>Blackburn</t>
        </is>
      </c>
      <c r="E223" s="24" t="n">
        <v>10</v>
      </c>
      <c r="F223" s="24">
        <f>COUNTIFS(TeamGames!$D$2:$D$4073,$D223,TeamGames!$F$2:$F$4073,$E223)</f>
        <v/>
      </c>
      <c r="G223" s="24" t="n">
        <v>37</v>
      </c>
      <c r="H223" s="24" t="n">
        <v>40</v>
      </c>
      <c r="I223" s="24" t="inlineStr">
        <is>
          <t>Charlton (A) · Bolton (H) · Birmingham (A) · Southampton (H)</t>
        </is>
      </c>
      <c r="J223" s="24" t="n">
        <v>2</v>
      </c>
      <c r="K223" s="40" t="n">
        <v>46459.625</v>
      </c>
      <c r="L223" s="40" t="n">
        <v>46480.625</v>
      </c>
      <c r="M223" s="24">
        <f>SUMIFS(TeamGames!$X$2:$X$4073,TeamGames!$D$2:$D$4073,$D223,TeamGames!$F$2:$F$4073,$E223)</f>
        <v/>
      </c>
      <c r="N223" s="33">
        <f>SUMIFS(TeamGames!$S$2:$S$4073,TeamGames!$D$2:$D$4073,$D223,TeamGames!$F$2:$F$4073,$E223)</f>
        <v/>
      </c>
      <c r="O223" s="33">
        <f>SUMIFS(TeamGames!$S$2:$S$4073,TeamGames!$D$2:$D$4073,$D223,TeamGames!$F$2:$F$4073,$E223,TeamGames!$X$2:$X$4073,1)</f>
        <v/>
      </c>
      <c r="P223" s="24">
        <f>SUMIFS(TeamGames!$O$2:$O$4073,TeamGames!$D$2:$D$4073,$D223,TeamGames!$F$2:$F$4073,$E223)</f>
        <v/>
      </c>
      <c r="Q223" s="33">
        <f>SUMIFS(TeamGames!$T$2:$T$4073,TeamGames!$D$2:$D$4073,$D223,TeamGames!$F$2:$F$4073,$E223)</f>
        <v/>
      </c>
      <c r="R223" s="33">
        <f>SUMIFS(TeamGames!$U$2:$U$4073,TeamGames!$D$2:$D$4073,$D223,TeamGames!$F$2:$F$4073,$E223)</f>
        <v/>
      </c>
      <c r="S223" s="33">
        <f>SUMIFS(TeamGames!$W$2:$W$4073,TeamGames!$D$2:$D$4073,$D223,TeamGames!$F$2:$F$4073,$E223)</f>
        <v/>
      </c>
      <c r="T223" s="30">
        <f>IF(M223=0,"",P223-O223)</f>
        <v/>
      </c>
      <c r="U223" s="30">
        <f>IF(M223=0,"",S223-O223)</f>
        <v/>
      </c>
      <c r="V223" s="24">
        <f>IF(M223=0,"upcoming",IF(M223=F223,"complete","in progress"))</f>
        <v/>
      </c>
      <c r="W223" s="33">
        <f>N223/F223</f>
        <v/>
      </c>
      <c r="X223" s="41">
        <f>AVERAGEIFS(TeamGames!$K$2:$K$4073,TeamGames!$D$2:$D$4073,$D223,TeamGames!$F$2:$F$4073,$E223)</f>
        <v/>
      </c>
      <c r="Y223" s="30">
        <f>IF(M223=0,"",P223-S223)</f>
        <v/>
      </c>
      <c r="Z223" s="30" t="n"/>
      <c r="AA223" s="31" t="n"/>
      <c r="AB223" s="33" t="n">
        <v>4.983032191323233</v>
      </c>
      <c r="AC223" s="24" t="n">
        <v>0</v>
      </c>
      <c r="AD223" s="24" t="n">
        <v>0</v>
      </c>
    </row>
    <row r="224">
      <c r="A224" s="24" t="inlineStr">
        <is>
          <t>Blackburn|11</t>
        </is>
      </c>
      <c r="B224" s="24" t="inlineStr">
        <is>
          <t>E1</t>
        </is>
      </c>
      <c r="C224" s="24" t="inlineStr">
        <is>
          <t>Championship</t>
        </is>
      </c>
      <c r="D224" s="24" t="inlineStr">
        <is>
          <t>Blackburn</t>
        </is>
      </c>
      <c r="E224" s="24" t="n">
        <v>11</v>
      </c>
      <c r="F224" s="24">
        <f>COUNTIFS(TeamGames!$D$2:$D$4073,$D224,TeamGames!$F$2:$F$4073,$E224)</f>
        <v/>
      </c>
      <c r="G224" s="24" t="n">
        <v>41</v>
      </c>
      <c r="H224" s="24" t="n">
        <v>44</v>
      </c>
      <c r="I224" s="24" t="inlineStr">
        <is>
          <t>Sheffield United (A) · Preston (H) · QPR (A) · Lincoln (H)</t>
        </is>
      </c>
      <c r="J224" s="24" t="n">
        <v>2</v>
      </c>
      <c r="K224" s="40" t="n">
        <v>46484.82291666666</v>
      </c>
      <c r="L224" s="40" t="n">
        <v>46498.82291666666</v>
      </c>
      <c r="M224" s="24">
        <f>SUMIFS(TeamGames!$X$2:$X$4073,TeamGames!$D$2:$D$4073,$D224,TeamGames!$F$2:$F$4073,$E224)</f>
        <v/>
      </c>
      <c r="N224" s="33">
        <f>SUMIFS(TeamGames!$S$2:$S$4073,TeamGames!$D$2:$D$4073,$D224,TeamGames!$F$2:$F$4073,$E224)</f>
        <v/>
      </c>
      <c r="O224" s="33">
        <f>SUMIFS(TeamGames!$S$2:$S$4073,TeamGames!$D$2:$D$4073,$D224,TeamGames!$F$2:$F$4073,$E224,TeamGames!$X$2:$X$4073,1)</f>
        <v/>
      </c>
      <c r="P224" s="24">
        <f>SUMIFS(TeamGames!$O$2:$O$4073,TeamGames!$D$2:$D$4073,$D224,TeamGames!$F$2:$F$4073,$E224)</f>
        <v/>
      </c>
      <c r="Q224" s="33">
        <f>SUMIFS(TeamGames!$T$2:$T$4073,TeamGames!$D$2:$D$4073,$D224,TeamGames!$F$2:$F$4073,$E224)</f>
        <v/>
      </c>
      <c r="R224" s="33">
        <f>SUMIFS(TeamGames!$U$2:$U$4073,TeamGames!$D$2:$D$4073,$D224,TeamGames!$F$2:$F$4073,$E224)</f>
        <v/>
      </c>
      <c r="S224" s="33">
        <f>SUMIFS(TeamGames!$W$2:$W$4073,TeamGames!$D$2:$D$4073,$D224,TeamGames!$F$2:$F$4073,$E224)</f>
        <v/>
      </c>
      <c r="T224" s="30">
        <f>IF(M224=0,"",P224-O224)</f>
        <v/>
      </c>
      <c r="U224" s="30">
        <f>IF(M224=0,"",S224-O224)</f>
        <v/>
      </c>
      <c r="V224" s="24">
        <f>IF(M224=0,"upcoming",IF(M224=F224,"complete","in progress"))</f>
        <v/>
      </c>
      <c r="W224" s="33">
        <f>N224/F224</f>
        <v/>
      </c>
      <c r="X224" s="41">
        <f>AVERAGEIFS(TeamGames!$K$2:$K$4073,TeamGames!$D$2:$D$4073,$D224,TeamGames!$F$2:$F$4073,$E224)</f>
        <v/>
      </c>
      <c r="Y224" s="30">
        <f>IF(M224=0,"",P224-S224)</f>
        <v/>
      </c>
      <c r="Z224" s="30" t="n"/>
      <c r="AA224" s="31" t="n"/>
      <c r="AB224" s="33" t="n">
        <v>5.283531725389666</v>
      </c>
      <c r="AC224" s="24" t="n">
        <v>0</v>
      </c>
      <c r="AD224" s="24" t="n">
        <v>0</v>
      </c>
    </row>
    <row r="225">
      <c r="A225" s="24" t="inlineStr">
        <is>
          <t>Blackburn|12</t>
        </is>
      </c>
      <c r="B225" s="24" t="inlineStr">
        <is>
          <t>E1</t>
        </is>
      </c>
      <c r="C225" s="24" t="inlineStr">
        <is>
          <t>Championship</t>
        </is>
      </c>
      <c r="D225" s="24" t="inlineStr">
        <is>
          <t>Blackburn</t>
        </is>
      </c>
      <c r="E225" s="24" t="n">
        <v>12</v>
      </c>
      <c r="F225" s="24">
        <f>COUNTIFS(TeamGames!$D$2:$D$4073,$D225,TeamGames!$F$2:$F$4073,$E225)</f>
        <v/>
      </c>
      <c r="G225" s="24" t="n">
        <v>45</v>
      </c>
      <c r="H225" s="24" t="n">
        <v>46</v>
      </c>
      <c r="I225" s="24" t="inlineStr">
        <is>
          <t>Norwich (A) · Watford (H)</t>
        </is>
      </c>
      <c r="J225" s="24" t="n">
        <v>1</v>
      </c>
      <c r="K225" s="40" t="n">
        <v>46501.625</v>
      </c>
      <c r="L225" s="40" t="n">
        <v>46508.52083333334</v>
      </c>
      <c r="M225" s="24">
        <f>SUMIFS(TeamGames!$X$2:$X$4073,TeamGames!$D$2:$D$4073,$D225,TeamGames!$F$2:$F$4073,$E225)</f>
        <v/>
      </c>
      <c r="N225" s="33">
        <f>SUMIFS(TeamGames!$S$2:$S$4073,TeamGames!$D$2:$D$4073,$D225,TeamGames!$F$2:$F$4073,$E225)</f>
        <v/>
      </c>
      <c r="O225" s="33">
        <f>SUMIFS(TeamGames!$S$2:$S$4073,TeamGames!$D$2:$D$4073,$D225,TeamGames!$F$2:$F$4073,$E225,TeamGames!$X$2:$X$4073,1)</f>
        <v/>
      </c>
      <c r="P225" s="24">
        <f>SUMIFS(TeamGames!$O$2:$O$4073,TeamGames!$D$2:$D$4073,$D225,TeamGames!$F$2:$F$4073,$E225)</f>
        <v/>
      </c>
      <c r="Q225" s="33">
        <f>SUMIFS(TeamGames!$T$2:$T$4073,TeamGames!$D$2:$D$4073,$D225,TeamGames!$F$2:$F$4073,$E225)</f>
        <v/>
      </c>
      <c r="R225" s="33">
        <f>SUMIFS(TeamGames!$U$2:$U$4073,TeamGames!$D$2:$D$4073,$D225,TeamGames!$F$2:$F$4073,$E225)</f>
        <v/>
      </c>
      <c r="S225" s="33">
        <f>SUMIFS(TeamGames!$W$2:$W$4073,TeamGames!$D$2:$D$4073,$D225,TeamGames!$F$2:$F$4073,$E225)</f>
        <v/>
      </c>
      <c r="T225" s="30">
        <f>IF(M225=0,"",P225-O225)</f>
        <v/>
      </c>
      <c r="U225" s="30">
        <f>IF(M225=0,"",S225-O225)</f>
        <v/>
      </c>
      <c r="V225" s="24">
        <f>IF(M225=0,"upcoming",IF(M225=F225,"complete","in progress"))</f>
        <v/>
      </c>
      <c r="W225" s="33">
        <f>N225/F225</f>
        <v/>
      </c>
      <c r="X225" s="41">
        <f>AVERAGEIFS(TeamGames!$K$2:$K$4073,TeamGames!$D$2:$D$4073,$D225,TeamGames!$F$2:$F$4073,$E225)</f>
        <v/>
      </c>
      <c r="Y225" s="30">
        <f>IF(M225=0,"",P225-S225)</f>
        <v/>
      </c>
      <c r="Z225" s="30" t="n"/>
      <c r="AA225" s="31" t="n"/>
      <c r="AB225" s="33" t="n">
        <v>2.4751522903952</v>
      </c>
      <c r="AC225" s="24" t="n">
        <v>0</v>
      </c>
      <c r="AD225" s="24" t="n">
        <v>0</v>
      </c>
    </row>
    <row r="226">
      <c r="A226" s="24" t="inlineStr">
        <is>
          <t>Bolton|1</t>
        </is>
      </c>
      <c r="B226" s="24" t="inlineStr">
        <is>
          <t>E1</t>
        </is>
      </c>
      <c r="C226" s="24" t="inlineStr">
        <is>
          <t>Championship</t>
        </is>
      </c>
      <c r="D226" s="24" t="inlineStr">
        <is>
          <t>Bolton</t>
        </is>
      </c>
      <c r="E226" s="24" t="n">
        <v>1</v>
      </c>
      <c r="F226" s="24">
        <f>COUNTIFS(TeamGames!$D$2:$D$4073,$D226,TeamGames!$F$2:$F$4073,$E226)</f>
        <v/>
      </c>
      <c r="G226" s="24" t="n">
        <v>1</v>
      </c>
      <c r="H226" s="24" t="n">
        <v>4</v>
      </c>
      <c r="I226" s="24" t="inlineStr">
        <is>
          <t>Preston (H) · QPR (A) · Lincoln (H) · Sheffield United (A)</t>
        </is>
      </c>
      <c r="J226" s="24" t="n">
        <v>2</v>
      </c>
      <c r="K226" s="40" t="n">
        <v>46249.52083333334</v>
      </c>
      <c r="L226" s="40" t="n">
        <v>46266.82291666666</v>
      </c>
      <c r="M226" s="24">
        <f>SUMIFS(TeamGames!$X$2:$X$4073,TeamGames!$D$2:$D$4073,$D226,TeamGames!$F$2:$F$4073,$E226)</f>
        <v/>
      </c>
      <c r="N226" s="33">
        <f>SUMIFS(TeamGames!$S$2:$S$4073,TeamGames!$D$2:$D$4073,$D226,TeamGames!$F$2:$F$4073,$E226)</f>
        <v/>
      </c>
      <c r="O226" s="33">
        <f>SUMIFS(TeamGames!$S$2:$S$4073,TeamGames!$D$2:$D$4073,$D226,TeamGames!$F$2:$F$4073,$E226,TeamGames!$X$2:$X$4073,1)</f>
        <v/>
      </c>
      <c r="P226" s="24">
        <f>SUMIFS(TeamGames!$O$2:$O$4073,TeamGames!$D$2:$D$4073,$D226,TeamGames!$F$2:$F$4073,$E226)</f>
        <v/>
      </c>
      <c r="Q226" s="33">
        <f>SUMIFS(TeamGames!$T$2:$T$4073,TeamGames!$D$2:$D$4073,$D226,TeamGames!$F$2:$F$4073,$E226)</f>
        <v/>
      </c>
      <c r="R226" s="33">
        <f>SUMIFS(TeamGames!$U$2:$U$4073,TeamGames!$D$2:$D$4073,$D226,TeamGames!$F$2:$F$4073,$E226)</f>
        <v/>
      </c>
      <c r="S226" s="33">
        <f>SUMIFS(TeamGames!$W$2:$W$4073,TeamGames!$D$2:$D$4073,$D226,TeamGames!$F$2:$F$4073,$E226)</f>
        <v/>
      </c>
      <c r="T226" s="30">
        <f>IF(M226=0,"",P226-O226)</f>
        <v/>
      </c>
      <c r="U226" s="30">
        <f>IF(M226=0,"",S226-O226)</f>
        <v/>
      </c>
      <c r="V226" s="24">
        <f>IF(M226=0,"upcoming",IF(M226=F226,"complete","in progress"))</f>
        <v/>
      </c>
      <c r="W226" s="33">
        <f>N226/F226</f>
        <v/>
      </c>
      <c r="X226" s="41">
        <f>AVERAGEIFS(TeamGames!$K$2:$K$4073,TeamGames!$D$2:$D$4073,$D226,TeamGames!$F$2:$F$4073,$E226)</f>
        <v/>
      </c>
      <c r="Y226" s="30">
        <f>IF(M226=0,"",P226-S226)</f>
        <v/>
      </c>
      <c r="Z226" s="30" t="n">
        <v>-0.43</v>
      </c>
      <c r="AA226" s="31" t="n">
        <v>0.6689265349444011</v>
      </c>
      <c r="AB226" s="33" t="n"/>
      <c r="AC226" s="24" t="n">
        <v>0</v>
      </c>
      <c r="AD226" s="24" t="n">
        <v>0</v>
      </c>
    </row>
    <row r="227">
      <c r="A227" s="24" t="inlineStr">
        <is>
          <t>Bolton|2</t>
        </is>
      </c>
      <c r="B227" s="24" t="inlineStr">
        <is>
          <t>E1</t>
        </is>
      </c>
      <c r="C227" s="24" t="inlineStr">
        <is>
          <t>Championship</t>
        </is>
      </c>
      <c r="D227" s="24" t="inlineStr">
        <is>
          <t>Bolton</t>
        </is>
      </c>
      <c r="E227" s="24" t="n">
        <v>2</v>
      </c>
      <c r="F227" s="24">
        <f>COUNTIFS(TeamGames!$D$2:$D$4073,$D227,TeamGames!$F$2:$F$4073,$E227)</f>
        <v/>
      </c>
      <c r="G227" s="24" t="n">
        <v>5</v>
      </c>
      <c r="H227" s="24" t="n">
        <v>8</v>
      </c>
      <c r="I227" s="24" t="inlineStr">
        <is>
          <t>Millwall (A) · West Ham (H) · Cardiff (H) · Norwich (A)</t>
        </is>
      </c>
      <c r="J227" s="24" t="n">
        <v>2</v>
      </c>
      <c r="K227" s="40" t="n">
        <v>46270.625</v>
      </c>
      <c r="L227" s="40" t="n">
        <v>46285.5625</v>
      </c>
      <c r="M227" s="24">
        <f>SUMIFS(TeamGames!$X$2:$X$4073,TeamGames!$D$2:$D$4073,$D227,TeamGames!$F$2:$F$4073,$E227)</f>
        <v/>
      </c>
      <c r="N227" s="33">
        <f>SUMIFS(TeamGames!$S$2:$S$4073,TeamGames!$D$2:$D$4073,$D227,TeamGames!$F$2:$F$4073,$E227)</f>
        <v/>
      </c>
      <c r="O227" s="33">
        <f>SUMIFS(TeamGames!$S$2:$S$4073,TeamGames!$D$2:$D$4073,$D227,TeamGames!$F$2:$F$4073,$E227,TeamGames!$X$2:$X$4073,1)</f>
        <v/>
      </c>
      <c r="P227" s="24">
        <f>SUMIFS(TeamGames!$O$2:$O$4073,TeamGames!$D$2:$D$4073,$D227,TeamGames!$F$2:$F$4073,$E227)</f>
        <v/>
      </c>
      <c r="Q227" s="33">
        <f>SUMIFS(TeamGames!$T$2:$T$4073,TeamGames!$D$2:$D$4073,$D227,TeamGames!$F$2:$F$4073,$E227)</f>
        <v/>
      </c>
      <c r="R227" s="33">
        <f>SUMIFS(TeamGames!$U$2:$U$4073,TeamGames!$D$2:$D$4073,$D227,TeamGames!$F$2:$F$4073,$E227)</f>
        <v/>
      </c>
      <c r="S227" s="33">
        <f>SUMIFS(TeamGames!$W$2:$W$4073,TeamGames!$D$2:$D$4073,$D227,TeamGames!$F$2:$F$4073,$E227)</f>
        <v/>
      </c>
      <c r="T227" s="30">
        <f>IF(M227=0,"",P227-O227)</f>
        <v/>
      </c>
      <c r="U227" s="30">
        <f>IF(M227=0,"",S227-O227)</f>
        <v/>
      </c>
      <c r="V227" s="24">
        <f>IF(M227=0,"upcoming",IF(M227=F227,"complete","in progress"))</f>
        <v/>
      </c>
      <c r="W227" s="33">
        <f>N227/F227</f>
        <v/>
      </c>
      <c r="X227" s="41">
        <f>AVERAGEIFS(TeamGames!$K$2:$K$4073,TeamGames!$D$2:$D$4073,$D227,TeamGames!$F$2:$F$4073,$E227)</f>
        <v/>
      </c>
      <c r="Y227" s="30">
        <f>IF(M227=0,"",P227-S227)</f>
        <v/>
      </c>
      <c r="Z227" s="30" t="n">
        <v>0.76</v>
      </c>
      <c r="AA227" s="31" t="n">
        <v>0.4449643679242787</v>
      </c>
      <c r="AB227" s="33" t="n"/>
      <c r="AC227" s="24" t="n">
        <v>0</v>
      </c>
      <c r="AD227" s="24" t="n">
        <v>0</v>
      </c>
    </row>
    <row r="228">
      <c r="A228" s="24" t="inlineStr">
        <is>
          <t>Bolton|3</t>
        </is>
      </c>
      <c r="B228" s="24" t="inlineStr">
        <is>
          <t>E1</t>
        </is>
      </c>
      <c r="C228" s="24" t="inlineStr">
        <is>
          <t>Championship</t>
        </is>
      </c>
      <c r="D228" s="24" t="inlineStr">
        <is>
          <t>Bolton</t>
        </is>
      </c>
      <c r="E228" s="24" t="n">
        <v>3</v>
      </c>
      <c r="F228" s="24">
        <f>COUNTIFS(TeamGames!$D$2:$D$4073,$D228,TeamGames!$F$2:$F$4073,$E228)</f>
        <v/>
      </c>
      <c r="G228" s="24" t="n">
        <v>9</v>
      </c>
      <c r="H228" s="24" t="n">
        <v>12</v>
      </c>
      <c r="I228" s="24" t="inlineStr">
        <is>
          <t>Stoke (H) · Wolves (A) · Southampton (A) · Middlesbrough (H)</t>
        </is>
      </c>
      <c r="J228" s="24" t="n">
        <v>2</v>
      </c>
      <c r="K228" s="40" t="n">
        <v>46305.625</v>
      </c>
      <c r="L228" s="40" t="n">
        <v>46318.83333333334</v>
      </c>
      <c r="M228" s="24">
        <f>SUMIFS(TeamGames!$X$2:$X$4073,TeamGames!$D$2:$D$4073,$D228,TeamGames!$F$2:$F$4073,$E228)</f>
        <v/>
      </c>
      <c r="N228" s="33">
        <f>SUMIFS(TeamGames!$S$2:$S$4073,TeamGames!$D$2:$D$4073,$D228,TeamGames!$F$2:$F$4073,$E228)</f>
        <v/>
      </c>
      <c r="O228" s="33">
        <f>SUMIFS(TeamGames!$S$2:$S$4073,TeamGames!$D$2:$D$4073,$D228,TeamGames!$F$2:$F$4073,$E228,TeamGames!$X$2:$X$4073,1)</f>
        <v/>
      </c>
      <c r="P228" s="24">
        <f>SUMIFS(TeamGames!$O$2:$O$4073,TeamGames!$D$2:$D$4073,$D228,TeamGames!$F$2:$F$4073,$E228)</f>
        <v/>
      </c>
      <c r="Q228" s="33">
        <f>SUMIFS(TeamGames!$T$2:$T$4073,TeamGames!$D$2:$D$4073,$D228,TeamGames!$F$2:$F$4073,$E228)</f>
        <v/>
      </c>
      <c r="R228" s="33">
        <f>SUMIFS(TeamGames!$U$2:$U$4073,TeamGames!$D$2:$D$4073,$D228,TeamGames!$F$2:$F$4073,$E228)</f>
        <v/>
      </c>
      <c r="S228" s="33">
        <f>SUMIFS(TeamGames!$W$2:$W$4073,TeamGames!$D$2:$D$4073,$D228,TeamGames!$F$2:$F$4073,$E228)</f>
        <v/>
      </c>
      <c r="T228" s="30">
        <f>IF(M228=0,"",P228-O228)</f>
        <v/>
      </c>
      <c r="U228" s="30">
        <f>IF(M228=0,"",S228-O228)</f>
        <v/>
      </c>
      <c r="V228" s="24">
        <f>IF(M228=0,"upcoming",IF(M228=F228,"complete","in progress"))</f>
        <v/>
      </c>
      <c r="W228" s="33">
        <f>N228/F228</f>
        <v/>
      </c>
      <c r="X228" s="41">
        <f>AVERAGEIFS(TeamGames!$K$2:$K$4073,TeamGames!$D$2:$D$4073,$D228,TeamGames!$F$2:$F$4073,$E228)</f>
        <v/>
      </c>
      <c r="Y228" s="30">
        <f>IF(M228=0,"",P228-S228)</f>
        <v/>
      </c>
      <c r="Z228" s="30" t="n">
        <v>0.5600000000000001</v>
      </c>
      <c r="AA228" s="31" t="n">
        <v>0.5723456627203103</v>
      </c>
      <c r="AB228" s="33" t="n">
        <v>1.078313830905496</v>
      </c>
      <c r="AC228" s="24" t="n">
        <v>0</v>
      </c>
      <c r="AD228" s="24" t="n">
        <v>0</v>
      </c>
    </row>
    <row r="229">
      <c r="A229" s="24" t="inlineStr">
        <is>
          <t>Bolton|4</t>
        </is>
      </c>
      <c r="B229" s="24" t="inlineStr">
        <is>
          <t>E1</t>
        </is>
      </c>
      <c r="C229" s="24" t="inlineStr">
        <is>
          <t>Championship</t>
        </is>
      </c>
      <c r="D229" s="24" t="inlineStr">
        <is>
          <t>Bolton</t>
        </is>
      </c>
      <c r="E229" s="24" t="n">
        <v>4</v>
      </c>
      <c r="F229" s="24">
        <f>COUNTIFS(TeamGames!$D$2:$D$4073,$D229,TeamGames!$F$2:$F$4073,$E229)</f>
        <v/>
      </c>
      <c r="G229" s="24" t="n">
        <v>13</v>
      </c>
      <c r="H229" s="24" t="n">
        <v>16</v>
      </c>
      <c r="I229" s="24" t="inlineStr">
        <is>
          <t>Bristol City (H) · Charlton (A) · Derby (A) · Portsmouth (H)</t>
        </is>
      </c>
      <c r="J229" s="24" t="n">
        <v>2</v>
      </c>
      <c r="K229" s="40" t="n">
        <v>46326.625</v>
      </c>
      <c r="L229" s="40" t="n">
        <v>46347.625</v>
      </c>
      <c r="M229" s="24">
        <f>SUMIFS(TeamGames!$X$2:$X$4073,TeamGames!$D$2:$D$4073,$D229,TeamGames!$F$2:$F$4073,$E229)</f>
        <v/>
      </c>
      <c r="N229" s="33">
        <f>SUMIFS(TeamGames!$S$2:$S$4073,TeamGames!$D$2:$D$4073,$D229,TeamGames!$F$2:$F$4073,$E229)</f>
        <v/>
      </c>
      <c r="O229" s="33">
        <f>SUMIFS(TeamGames!$S$2:$S$4073,TeamGames!$D$2:$D$4073,$D229,TeamGames!$F$2:$F$4073,$E229,TeamGames!$X$2:$X$4073,1)</f>
        <v/>
      </c>
      <c r="P229" s="24">
        <f>SUMIFS(TeamGames!$O$2:$O$4073,TeamGames!$D$2:$D$4073,$D229,TeamGames!$F$2:$F$4073,$E229)</f>
        <v/>
      </c>
      <c r="Q229" s="33">
        <f>SUMIFS(TeamGames!$T$2:$T$4073,TeamGames!$D$2:$D$4073,$D229,TeamGames!$F$2:$F$4073,$E229)</f>
        <v/>
      </c>
      <c r="R229" s="33">
        <f>SUMIFS(TeamGames!$U$2:$U$4073,TeamGames!$D$2:$D$4073,$D229,TeamGames!$F$2:$F$4073,$E229)</f>
        <v/>
      </c>
      <c r="S229" s="33">
        <f>SUMIFS(TeamGames!$W$2:$W$4073,TeamGames!$D$2:$D$4073,$D229,TeamGames!$F$2:$F$4073,$E229)</f>
        <v/>
      </c>
      <c r="T229" s="30">
        <f>IF(M229=0,"",P229-O229)</f>
        <v/>
      </c>
      <c r="U229" s="30">
        <f>IF(M229=0,"",S229-O229)</f>
        <v/>
      </c>
      <c r="V229" s="24">
        <f>IF(M229=0,"upcoming",IF(M229=F229,"complete","in progress"))</f>
        <v/>
      </c>
      <c r="W229" s="33">
        <f>N229/F229</f>
        <v/>
      </c>
      <c r="X229" s="41">
        <f>AVERAGEIFS(TeamGames!$K$2:$K$4073,TeamGames!$D$2:$D$4073,$D229,TeamGames!$F$2:$F$4073,$E229)</f>
        <v/>
      </c>
      <c r="Y229" s="30">
        <f>IF(M229=0,"",P229-S229)</f>
        <v/>
      </c>
      <c r="Z229" s="30" t="n"/>
      <c r="AA229" s="31" t="n"/>
      <c r="AB229" s="33" t="n">
        <v>4.95199064772224</v>
      </c>
      <c r="AC229" s="24" t="n">
        <v>0</v>
      </c>
      <c r="AD229" s="24" t="n">
        <v>0</v>
      </c>
    </row>
    <row r="230">
      <c r="A230" s="24" t="inlineStr">
        <is>
          <t>Bolton|5</t>
        </is>
      </c>
      <c r="B230" s="24" t="inlineStr">
        <is>
          <t>E1</t>
        </is>
      </c>
      <c r="C230" s="24" t="inlineStr">
        <is>
          <t>Championship</t>
        </is>
      </c>
      <c r="D230" s="24" t="inlineStr">
        <is>
          <t>Bolton</t>
        </is>
      </c>
      <c r="E230" s="24" t="n">
        <v>5</v>
      </c>
      <c r="F230" s="24">
        <f>COUNTIFS(TeamGames!$D$2:$D$4073,$D230,TeamGames!$F$2:$F$4073,$E230)</f>
        <v/>
      </c>
      <c r="G230" s="24" t="n">
        <v>17</v>
      </c>
      <c r="H230" s="24" t="n">
        <v>20</v>
      </c>
      <c r="I230" s="24" t="inlineStr">
        <is>
          <t>West Brom (H) · Birmingham (A) · Blackburn (H) · Swansea (A)</t>
        </is>
      </c>
      <c r="J230" s="24" t="n">
        <v>2</v>
      </c>
      <c r="K230" s="40" t="n">
        <v>46351.82291666666</v>
      </c>
      <c r="L230" s="40" t="n">
        <v>46364.82291666666</v>
      </c>
      <c r="M230" s="24">
        <f>SUMIFS(TeamGames!$X$2:$X$4073,TeamGames!$D$2:$D$4073,$D230,TeamGames!$F$2:$F$4073,$E230)</f>
        <v/>
      </c>
      <c r="N230" s="33">
        <f>SUMIFS(TeamGames!$S$2:$S$4073,TeamGames!$D$2:$D$4073,$D230,TeamGames!$F$2:$F$4073,$E230)</f>
        <v/>
      </c>
      <c r="O230" s="33">
        <f>SUMIFS(TeamGames!$S$2:$S$4073,TeamGames!$D$2:$D$4073,$D230,TeamGames!$F$2:$F$4073,$E230,TeamGames!$X$2:$X$4073,1)</f>
        <v/>
      </c>
      <c r="P230" s="24">
        <f>SUMIFS(TeamGames!$O$2:$O$4073,TeamGames!$D$2:$D$4073,$D230,TeamGames!$F$2:$F$4073,$E230)</f>
        <v/>
      </c>
      <c r="Q230" s="33">
        <f>SUMIFS(TeamGames!$T$2:$T$4073,TeamGames!$D$2:$D$4073,$D230,TeamGames!$F$2:$F$4073,$E230)</f>
        <v/>
      </c>
      <c r="R230" s="33">
        <f>SUMIFS(TeamGames!$U$2:$U$4073,TeamGames!$D$2:$D$4073,$D230,TeamGames!$F$2:$F$4073,$E230)</f>
        <v/>
      </c>
      <c r="S230" s="33">
        <f>SUMIFS(TeamGames!$W$2:$W$4073,TeamGames!$D$2:$D$4073,$D230,TeamGames!$F$2:$F$4073,$E230)</f>
        <v/>
      </c>
      <c r="T230" s="30">
        <f>IF(M230=0,"",P230-O230)</f>
        <v/>
      </c>
      <c r="U230" s="30">
        <f>IF(M230=0,"",S230-O230)</f>
        <v/>
      </c>
      <c r="V230" s="24">
        <f>IF(M230=0,"upcoming",IF(M230=F230,"complete","in progress"))</f>
        <v/>
      </c>
      <c r="W230" s="33">
        <f>N230/F230</f>
        <v/>
      </c>
      <c r="X230" s="41">
        <f>AVERAGEIFS(TeamGames!$K$2:$K$4073,TeamGames!$D$2:$D$4073,$D230,TeamGames!$F$2:$F$4073,$E230)</f>
        <v/>
      </c>
      <c r="Y230" s="30">
        <f>IF(M230=0,"",P230-S230)</f>
        <v/>
      </c>
      <c r="Z230" s="30" t="n"/>
      <c r="AA230" s="31" t="n"/>
      <c r="AB230" s="33" t="n">
        <v>4.582285609392254</v>
      </c>
      <c r="AC230" s="24" t="n">
        <v>0</v>
      </c>
      <c r="AD230" s="24" t="n">
        <v>0</v>
      </c>
    </row>
    <row r="231">
      <c r="A231" s="24" t="inlineStr">
        <is>
          <t>Bolton|6</t>
        </is>
      </c>
      <c r="B231" s="24" t="inlineStr">
        <is>
          <t>E1</t>
        </is>
      </c>
      <c r="C231" s="24" t="inlineStr">
        <is>
          <t>Championship</t>
        </is>
      </c>
      <c r="D231" s="24" t="inlineStr">
        <is>
          <t>Bolton</t>
        </is>
      </c>
      <c r="E231" s="24" t="n">
        <v>6</v>
      </c>
      <c r="F231" s="24">
        <f>COUNTIFS(TeamGames!$D$2:$D$4073,$D231,TeamGames!$F$2:$F$4073,$E231)</f>
        <v/>
      </c>
      <c r="G231" s="24" t="n">
        <v>21</v>
      </c>
      <c r="H231" s="24" t="n">
        <v>24</v>
      </c>
      <c r="I231" s="24" t="inlineStr">
        <is>
          <t>Wrexham (H) · Watford (A) · Burnley (H) · Middlesbrough (A)</t>
        </is>
      </c>
      <c r="J231" s="24" t="n">
        <v>2</v>
      </c>
      <c r="K231" s="40" t="n">
        <v>46367.83333333334</v>
      </c>
      <c r="L231" s="40" t="n">
        <v>46385.82291666666</v>
      </c>
      <c r="M231" s="24">
        <f>SUMIFS(TeamGames!$X$2:$X$4073,TeamGames!$D$2:$D$4073,$D231,TeamGames!$F$2:$F$4073,$E231)</f>
        <v/>
      </c>
      <c r="N231" s="33">
        <f>SUMIFS(TeamGames!$S$2:$S$4073,TeamGames!$D$2:$D$4073,$D231,TeamGames!$F$2:$F$4073,$E231)</f>
        <v/>
      </c>
      <c r="O231" s="33">
        <f>SUMIFS(TeamGames!$S$2:$S$4073,TeamGames!$D$2:$D$4073,$D231,TeamGames!$F$2:$F$4073,$E231,TeamGames!$X$2:$X$4073,1)</f>
        <v/>
      </c>
      <c r="P231" s="24">
        <f>SUMIFS(TeamGames!$O$2:$O$4073,TeamGames!$D$2:$D$4073,$D231,TeamGames!$F$2:$F$4073,$E231)</f>
        <v/>
      </c>
      <c r="Q231" s="33">
        <f>SUMIFS(TeamGames!$T$2:$T$4073,TeamGames!$D$2:$D$4073,$D231,TeamGames!$F$2:$F$4073,$E231)</f>
        <v/>
      </c>
      <c r="R231" s="33">
        <f>SUMIFS(TeamGames!$U$2:$U$4073,TeamGames!$D$2:$D$4073,$D231,TeamGames!$F$2:$F$4073,$E231)</f>
        <v/>
      </c>
      <c r="S231" s="33">
        <f>SUMIFS(TeamGames!$W$2:$W$4073,TeamGames!$D$2:$D$4073,$D231,TeamGames!$F$2:$F$4073,$E231)</f>
        <v/>
      </c>
      <c r="T231" s="30">
        <f>IF(M231=0,"",P231-O231)</f>
        <v/>
      </c>
      <c r="U231" s="30">
        <f>IF(M231=0,"",S231-O231)</f>
        <v/>
      </c>
      <c r="V231" s="24">
        <f>IF(M231=0,"upcoming",IF(M231=F231,"complete","in progress"))</f>
        <v/>
      </c>
      <c r="W231" s="33">
        <f>N231/F231</f>
        <v/>
      </c>
      <c r="X231" s="41">
        <f>AVERAGEIFS(TeamGames!$K$2:$K$4073,TeamGames!$D$2:$D$4073,$D231,TeamGames!$F$2:$F$4073,$E231)</f>
        <v/>
      </c>
      <c r="Y231" s="30">
        <f>IF(M231=0,"",P231-S231)</f>
        <v/>
      </c>
      <c r="Z231" s="30" t="n"/>
      <c r="AA231" s="31" t="n"/>
      <c r="AB231" s="33" t="n">
        <v>4.263511614316159</v>
      </c>
      <c r="AC231" s="24" t="n">
        <v>0</v>
      </c>
      <c r="AD231" s="24" t="n">
        <v>0</v>
      </c>
    </row>
    <row r="232">
      <c r="A232" s="24" t="inlineStr">
        <is>
          <t>Bolton|7</t>
        </is>
      </c>
      <c r="B232" s="24" t="inlineStr">
        <is>
          <t>E1</t>
        </is>
      </c>
      <c r="C232" s="24" t="inlineStr">
        <is>
          <t>Championship</t>
        </is>
      </c>
      <c r="D232" s="24" t="inlineStr">
        <is>
          <t>Bolton</t>
        </is>
      </c>
      <c r="E232" s="24" t="n">
        <v>7</v>
      </c>
      <c r="F232" s="24">
        <f>COUNTIFS(TeamGames!$D$2:$D$4073,$D232,TeamGames!$F$2:$F$4073,$E232)</f>
        <v/>
      </c>
      <c r="G232" s="24" t="n">
        <v>25</v>
      </c>
      <c r="H232" s="24" t="n">
        <v>28</v>
      </c>
      <c r="I232" s="24" t="inlineStr">
        <is>
          <t>Wrexham (A) · Southampton (H) · Bristol City (A) · Charlton (H)</t>
        </is>
      </c>
      <c r="J232" s="24" t="n">
        <v>2</v>
      </c>
      <c r="K232" s="40" t="n">
        <v>46388.625</v>
      </c>
      <c r="L232" s="40" t="n">
        <v>46413.82291666666</v>
      </c>
      <c r="M232" s="24">
        <f>SUMIFS(TeamGames!$X$2:$X$4073,TeamGames!$D$2:$D$4073,$D232,TeamGames!$F$2:$F$4073,$E232)</f>
        <v/>
      </c>
      <c r="N232" s="33">
        <f>SUMIFS(TeamGames!$S$2:$S$4073,TeamGames!$D$2:$D$4073,$D232,TeamGames!$F$2:$F$4073,$E232)</f>
        <v/>
      </c>
      <c r="O232" s="33">
        <f>SUMIFS(TeamGames!$S$2:$S$4073,TeamGames!$D$2:$D$4073,$D232,TeamGames!$F$2:$F$4073,$E232,TeamGames!$X$2:$X$4073,1)</f>
        <v/>
      </c>
      <c r="P232" s="24">
        <f>SUMIFS(TeamGames!$O$2:$O$4073,TeamGames!$D$2:$D$4073,$D232,TeamGames!$F$2:$F$4073,$E232)</f>
        <v/>
      </c>
      <c r="Q232" s="33">
        <f>SUMIFS(TeamGames!$T$2:$T$4073,TeamGames!$D$2:$D$4073,$D232,TeamGames!$F$2:$F$4073,$E232)</f>
        <v/>
      </c>
      <c r="R232" s="33">
        <f>SUMIFS(TeamGames!$U$2:$U$4073,TeamGames!$D$2:$D$4073,$D232,TeamGames!$F$2:$F$4073,$E232)</f>
        <v/>
      </c>
      <c r="S232" s="33">
        <f>SUMIFS(TeamGames!$W$2:$W$4073,TeamGames!$D$2:$D$4073,$D232,TeamGames!$F$2:$F$4073,$E232)</f>
        <v/>
      </c>
      <c r="T232" s="30">
        <f>IF(M232=0,"",P232-O232)</f>
        <v/>
      </c>
      <c r="U232" s="30">
        <f>IF(M232=0,"",S232-O232)</f>
        <v/>
      </c>
      <c r="V232" s="24">
        <f>IF(M232=0,"upcoming",IF(M232=F232,"complete","in progress"))</f>
        <v/>
      </c>
      <c r="W232" s="33">
        <f>N232/F232</f>
        <v/>
      </c>
      <c r="X232" s="41">
        <f>AVERAGEIFS(TeamGames!$K$2:$K$4073,TeamGames!$D$2:$D$4073,$D232,TeamGames!$F$2:$F$4073,$E232)</f>
        <v/>
      </c>
      <c r="Y232" s="30">
        <f>IF(M232=0,"",P232-S232)</f>
        <v/>
      </c>
      <c r="Z232" s="30" t="n"/>
      <c r="AA232" s="31" t="n"/>
      <c r="AB232" s="33" t="n">
        <v>4.635663882011587</v>
      </c>
      <c r="AC232" s="24" t="n">
        <v>0</v>
      </c>
      <c r="AD232" s="24" t="n">
        <v>0</v>
      </c>
    </row>
    <row r="233">
      <c r="A233" s="24" t="inlineStr">
        <is>
          <t>Bolton|8</t>
        </is>
      </c>
      <c r="B233" s="24" t="inlineStr">
        <is>
          <t>E1</t>
        </is>
      </c>
      <c r="C233" s="24" t="inlineStr">
        <is>
          <t>Championship</t>
        </is>
      </c>
      <c r="D233" s="24" t="inlineStr">
        <is>
          <t>Bolton</t>
        </is>
      </c>
      <c r="E233" s="24" t="n">
        <v>8</v>
      </c>
      <c r="F233" s="24">
        <f>COUNTIFS(TeamGames!$D$2:$D$4073,$D233,TeamGames!$F$2:$F$4073,$E233)</f>
        <v/>
      </c>
      <c r="G233" s="24" t="n">
        <v>29</v>
      </c>
      <c r="H233" s="24" t="n">
        <v>32</v>
      </c>
      <c r="I233" s="24" t="inlineStr">
        <is>
          <t>Derby (H) · Portsmouth (A) · Cardiff (A) · Wolves (H)</t>
        </is>
      </c>
      <c r="J233" s="24" t="n">
        <v>2</v>
      </c>
      <c r="K233" s="40" t="n">
        <v>46417.625</v>
      </c>
      <c r="L233" s="40" t="n">
        <v>46435.82291666666</v>
      </c>
      <c r="M233" s="24">
        <f>SUMIFS(TeamGames!$X$2:$X$4073,TeamGames!$D$2:$D$4073,$D233,TeamGames!$F$2:$F$4073,$E233)</f>
        <v/>
      </c>
      <c r="N233" s="33">
        <f>SUMIFS(TeamGames!$S$2:$S$4073,TeamGames!$D$2:$D$4073,$D233,TeamGames!$F$2:$F$4073,$E233)</f>
        <v/>
      </c>
      <c r="O233" s="33">
        <f>SUMIFS(TeamGames!$S$2:$S$4073,TeamGames!$D$2:$D$4073,$D233,TeamGames!$F$2:$F$4073,$E233,TeamGames!$X$2:$X$4073,1)</f>
        <v/>
      </c>
      <c r="P233" s="24">
        <f>SUMIFS(TeamGames!$O$2:$O$4073,TeamGames!$D$2:$D$4073,$D233,TeamGames!$F$2:$F$4073,$E233)</f>
        <v/>
      </c>
      <c r="Q233" s="33">
        <f>SUMIFS(TeamGames!$T$2:$T$4073,TeamGames!$D$2:$D$4073,$D233,TeamGames!$F$2:$F$4073,$E233)</f>
        <v/>
      </c>
      <c r="R233" s="33">
        <f>SUMIFS(TeamGames!$U$2:$U$4073,TeamGames!$D$2:$D$4073,$D233,TeamGames!$F$2:$F$4073,$E233)</f>
        <v/>
      </c>
      <c r="S233" s="33">
        <f>SUMIFS(TeamGames!$W$2:$W$4073,TeamGames!$D$2:$D$4073,$D233,TeamGames!$F$2:$F$4073,$E233)</f>
        <v/>
      </c>
      <c r="T233" s="30">
        <f>IF(M233=0,"",P233-O233)</f>
        <v/>
      </c>
      <c r="U233" s="30">
        <f>IF(M233=0,"",S233-O233)</f>
        <v/>
      </c>
      <c r="V233" s="24">
        <f>IF(M233=0,"upcoming",IF(M233=F233,"complete","in progress"))</f>
        <v/>
      </c>
      <c r="W233" s="33">
        <f>N233/F233</f>
        <v/>
      </c>
      <c r="X233" s="41">
        <f>AVERAGEIFS(TeamGames!$K$2:$K$4073,TeamGames!$D$2:$D$4073,$D233,TeamGames!$F$2:$F$4073,$E233)</f>
        <v/>
      </c>
      <c r="Y233" s="30">
        <f>IF(M233=0,"",P233-S233)</f>
        <v/>
      </c>
      <c r="Z233" s="30" t="n"/>
      <c r="AA233" s="31" t="n"/>
      <c r="AB233" s="33" t="n">
        <v>4.51023567644526</v>
      </c>
      <c r="AC233" s="24" t="n">
        <v>0</v>
      </c>
      <c r="AD233" s="24" t="n">
        <v>0</v>
      </c>
    </row>
    <row r="234">
      <c r="A234" s="24" t="inlineStr">
        <is>
          <t>Bolton|9</t>
        </is>
      </c>
      <c r="B234" s="24" t="inlineStr">
        <is>
          <t>E1</t>
        </is>
      </c>
      <c r="C234" s="24" t="inlineStr">
        <is>
          <t>Championship</t>
        </is>
      </c>
      <c r="D234" s="24" t="inlineStr">
        <is>
          <t>Bolton</t>
        </is>
      </c>
      <c r="E234" s="24" t="n">
        <v>9</v>
      </c>
      <c r="F234" s="24">
        <f>COUNTIFS(TeamGames!$D$2:$D$4073,$D234,TeamGames!$F$2:$F$4073,$E234)</f>
        <v/>
      </c>
      <c r="G234" s="24" t="n">
        <v>33</v>
      </c>
      <c r="H234" s="24" t="n">
        <v>36</v>
      </c>
      <c r="I234" s="24" t="inlineStr">
        <is>
          <t>Norwich (H) · Stoke (A) · QPR (H) · Preston (A)</t>
        </is>
      </c>
      <c r="J234" s="24" t="n">
        <v>2</v>
      </c>
      <c r="K234" s="40" t="n">
        <v>46438.625</v>
      </c>
      <c r="L234" s="40" t="n">
        <v>46452.625</v>
      </c>
      <c r="M234" s="24">
        <f>SUMIFS(TeamGames!$X$2:$X$4073,TeamGames!$D$2:$D$4073,$D234,TeamGames!$F$2:$F$4073,$E234)</f>
        <v/>
      </c>
      <c r="N234" s="33">
        <f>SUMIFS(TeamGames!$S$2:$S$4073,TeamGames!$D$2:$D$4073,$D234,TeamGames!$F$2:$F$4073,$E234)</f>
        <v/>
      </c>
      <c r="O234" s="33">
        <f>SUMIFS(TeamGames!$S$2:$S$4073,TeamGames!$D$2:$D$4073,$D234,TeamGames!$F$2:$F$4073,$E234,TeamGames!$X$2:$X$4073,1)</f>
        <v/>
      </c>
      <c r="P234" s="24">
        <f>SUMIFS(TeamGames!$O$2:$O$4073,TeamGames!$D$2:$D$4073,$D234,TeamGames!$F$2:$F$4073,$E234)</f>
        <v/>
      </c>
      <c r="Q234" s="33">
        <f>SUMIFS(TeamGames!$T$2:$T$4073,TeamGames!$D$2:$D$4073,$D234,TeamGames!$F$2:$F$4073,$E234)</f>
        <v/>
      </c>
      <c r="R234" s="33">
        <f>SUMIFS(TeamGames!$U$2:$U$4073,TeamGames!$D$2:$D$4073,$D234,TeamGames!$F$2:$F$4073,$E234)</f>
        <v/>
      </c>
      <c r="S234" s="33">
        <f>SUMIFS(TeamGames!$W$2:$W$4073,TeamGames!$D$2:$D$4073,$D234,TeamGames!$F$2:$F$4073,$E234)</f>
        <v/>
      </c>
      <c r="T234" s="30">
        <f>IF(M234=0,"",P234-O234)</f>
        <v/>
      </c>
      <c r="U234" s="30">
        <f>IF(M234=0,"",S234-O234)</f>
        <v/>
      </c>
      <c r="V234" s="24">
        <f>IF(M234=0,"upcoming",IF(M234=F234,"complete","in progress"))</f>
        <v/>
      </c>
      <c r="W234" s="33">
        <f>N234/F234</f>
        <v/>
      </c>
      <c r="X234" s="41">
        <f>AVERAGEIFS(TeamGames!$K$2:$K$4073,TeamGames!$D$2:$D$4073,$D234,TeamGames!$F$2:$F$4073,$E234)</f>
        <v/>
      </c>
      <c r="Y234" s="30">
        <f>IF(M234=0,"",P234-S234)</f>
        <v/>
      </c>
      <c r="Z234" s="30" t="n"/>
      <c r="AA234" s="31" t="n"/>
      <c r="AB234" s="33" t="n">
        <v>4.746493201820918</v>
      </c>
      <c r="AC234" s="24" t="n">
        <v>0</v>
      </c>
      <c r="AD234" s="24" t="n">
        <v>0</v>
      </c>
    </row>
    <row r="235">
      <c r="A235" s="24" t="inlineStr">
        <is>
          <t>Bolton|10</t>
        </is>
      </c>
      <c r="B235" s="24" t="inlineStr">
        <is>
          <t>E1</t>
        </is>
      </c>
      <c r="C235" s="24" t="inlineStr">
        <is>
          <t>Championship</t>
        </is>
      </c>
      <c r="D235" s="24" t="inlineStr">
        <is>
          <t>Bolton</t>
        </is>
      </c>
      <c r="E235" s="24" t="n">
        <v>10</v>
      </c>
      <c r="F235" s="24">
        <f>COUNTIFS(TeamGames!$D$2:$D$4073,$D235,TeamGames!$F$2:$F$4073,$E235)</f>
        <v/>
      </c>
      <c r="G235" s="24" t="n">
        <v>37</v>
      </c>
      <c r="H235" s="24" t="n">
        <v>40</v>
      </c>
      <c r="I235" s="24" t="inlineStr">
        <is>
          <t>Birmingham (H) · Blackburn (A) · Burnley (A) · Watford (H)</t>
        </is>
      </c>
      <c r="J235" s="24" t="n">
        <v>2</v>
      </c>
      <c r="K235" s="40" t="n">
        <v>46459.625</v>
      </c>
      <c r="L235" s="40" t="n">
        <v>46480.625</v>
      </c>
      <c r="M235" s="24">
        <f>SUMIFS(TeamGames!$X$2:$X$4073,TeamGames!$D$2:$D$4073,$D235,TeamGames!$F$2:$F$4073,$E235)</f>
        <v/>
      </c>
      <c r="N235" s="33">
        <f>SUMIFS(TeamGames!$S$2:$S$4073,TeamGames!$D$2:$D$4073,$D235,TeamGames!$F$2:$F$4073,$E235)</f>
        <v/>
      </c>
      <c r="O235" s="33">
        <f>SUMIFS(TeamGames!$S$2:$S$4073,TeamGames!$D$2:$D$4073,$D235,TeamGames!$F$2:$F$4073,$E235,TeamGames!$X$2:$X$4073,1)</f>
        <v/>
      </c>
      <c r="P235" s="24">
        <f>SUMIFS(TeamGames!$O$2:$O$4073,TeamGames!$D$2:$D$4073,$D235,TeamGames!$F$2:$F$4073,$E235)</f>
        <v/>
      </c>
      <c r="Q235" s="33">
        <f>SUMIFS(TeamGames!$T$2:$T$4073,TeamGames!$D$2:$D$4073,$D235,TeamGames!$F$2:$F$4073,$E235)</f>
        <v/>
      </c>
      <c r="R235" s="33">
        <f>SUMIFS(TeamGames!$U$2:$U$4073,TeamGames!$D$2:$D$4073,$D235,TeamGames!$F$2:$F$4073,$E235)</f>
        <v/>
      </c>
      <c r="S235" s="33">
        <f>SUMIFS(TeamGames!$W$2:$W$4073,TeamGames!$D$2:$D$4073,$D235,TeamGames!$F$2:$F$4073,$E235)</f>
        <v/>
      </c>
      <c r="T235" s="30">
        <f>IF(M235=0,"",P235-O235)</f>
        <v/>
      </c>
      <c r="U235" s="30">
        <f>IF(M235=0,"",S235-O235)</f>
        <v/>
      </c>
      <c r="V235" s="24">
        <f>IF(M235=0,"upcoming",IF(M235=F235,"complete","in progress"))</f>
        <v/>
      </c>
      <c r="W235" s="33">
        <f>N235/F235</f>
        <v/>
      </c>
      <c r="X235" s="41">
        <f>AVERAGEIFS(TeamGames!$K$2:$K$4073,TeamGames!$D$2:$D$4073,$D235,TeamGames!$F$2:$F$4073,$E235)</f>
        <v/>
      </c>
      <c r="Y235" s="30">
        <f>IF(M235=0,"",P235-S235)</f>
        <v/>
      </c>
      <c r="Z235" s="30" t="n"/>
      <c r="AA235" s="31" t="n"/>
      <c r="AB235" s="33" t="n">
        <v>4.575030446983791</v>
      </c>
      <c r="AC235" s="24" t="n">
        <v>0</v>
      </c>
      <c r="AD235" s="24" t="n">
        <v>0</v>
      </c>
    </row>
    <row r="236">
      <c r="A236" s="24" t="inlineStr">
        <is>
          <t>Bolton|11</t>
        </is>
      </c>
      <c r="B236" s="24" t="inlineStr">
        <is>
          <t>E1</t>
        </is>
      </c>
      <c r="C236" s="24" t="inlineStr">
        <is>
          <t>Championship</t>
        </is>
      </c>
      <c r="D236" s="24" t="inlineStr">
        <is>
          <t>Bolton</t>
        </is>
      </c>
      <c r="E236" s="24" t="n">
        <v>11</v>
      </c>
      <c r="F236" s="24">
        <f>COUNTIFS(TeamGames!$D$2:$D$4073,$D236,TeamGames!$F$2:$F$4073,$E236)</f>
        <v/>
      </c>
      <c r="G236" s="24" t="n">
        <v>41</v>
      </c>
      <c r="H236" s="24" t="n">
        <v>44</v>
      </c>
      <c r="I236" s="24" t="inlineStr">
        <is>
          <t>West Ham (A) · Millwall (H) · Lincoln (A) · Sheffield United (H)</t>
        </is>
      </c>
      <c r="J236" s="24" t="n">
        <v>2</v>
      </c>
      <c r="K236" s="40" t="n">
        <v>46483.82291666666</v>
      </c>
      <c r="L236" s="40" t="n">
        <v>46497.82291666666</v>
      </c>
      <c r="M236" s="24">
        <f>SUMIFS(TeamGames!$X$2:$X$4073,TeamGames!$D$2:$D$4073,$D236,TeamGames!$F$2:$F$4073,$E236)</f>
        <v/>
      </c>
      <c r="N236" s="33">
        <f>SUMIFS(TeamGames!$S$2:$S$4073,TeamGames!$D$2:$D$4073,$D236,TeamGames!$F$2:$F$4073,$E236)</f>
        <v/>
      </c>
      <c r="O236" s="33">
        <f>SUMIFS(TeamGames!$S$2:$S$4073,TeamGames!$D$2:$D$4073,$D236,TeamGames!$F$2:$F$4073,$E236,TeamGames!$X$2:$X$4073,1)</f>
        <v/>
      </c>
      <c r="P236" s="24">
        <f>SUMIFS(TeamGames!$O$2:$O$4073,TeamGames!$D$2:$D$4073,$D236,TeamGames!$F$2:$F$4073,$E236)</f>
        <v/>
      </c>
      <c r="Q236" s="33">
        <f>SUMIFS(TeamGames!$T$2:$T$4073,TeamGames!$D$2:$D$4073,$D236,TeamGames!$F$2:$F$4073,$E236)</f>
        <v/>
      </c>
      <c r="R236" s="33">
        <f>SUMIFS(TeamGames!$U$2:$U$4073,TeamGames!$D$2:$D$4073,$D236,TeamGames!$F$2:$F$4073,$E236)</f>
        <v/>
      </c>
      <c r="S236" s="33">
        <f>SUMIFS(TeamGames!$W$2:$W$4073,TeamGames!$D$2:$D$4073,$D236,TeamGames!$F$2:$F$4073,$E236)</f>
        <v/>
      </c>
      <c r="T236" s="30">
        <f>IF(M236=0,"",P236-O236)</f>
        <v/>
      </c>
      <c r="U236" s="30">
        <f>IF(M236=0,"",S236-O236)</f>
        <v/>
      </c>
      <c r="V236" s="24">
        <f>IF(M236=0,"upcoming",IF(M236=F236,"complete","in progress"))</f>
        <v/>
      </c>
      <c r="W236" s="33">
        <f>N236/F236</f>
        <v/>
      </c>
      <c r="X236" s="41">
        <f>AVERAGEIFS(TeamGames!$K$2:$K$4073,TeamGames!$D$2:$D$4073,$D236,TeamGames!$F$2:$F$4073,$E236)</f>
        <v/>
      </c>
      <c r="Y236" s="30">
        <f>IF(M236=0,"",P236-S236)</f>
        <v/>
      </c>
      <c r="Z236" s="30" t="n"/>
      <c r="AA236" s="31" t="n"/>
      <c r="AB236" s="33" t="n">
        <v>4.264990699836966</v>
      </c>
      <c r="AC236" s="24" t="n">
        <v>0</v>
      </c>
      <c r="AD236" s="24" t="n">
        <v>0</v>
      </c>
    </row>
    <row r="237">
      <c r="A237" s="24" t="inlineStr">
        <is>
          <t>Bolton|12</t>
        </is>
      </c>
      <c r="B237" s="24" t="inlineStr">
        <is>
          <t>E1</t>
        </is>
      </c>
      <c r="C237" s="24" t="inlineStr">
        <is>
          <t>Championship</t>
        </is>
      </c>
      <c r="D237" s="24" t="inlineStr">
        <is>
          <t>Bolton</t>
        </is>
      </c>
      <c r="E237" s="24" t="n">
        <v>12</v>
      </c>
      <c r="F237" s="24">
        <f>COUNTIFS(TeamGames!$D$2:$D$4073,$D237,TeamGames!$F$2:$F$4073,$E237)</f>
        <v/>
      </c>
      <c r="G237" s="24" t="n">
        <v>45</v>
      </c>
      <c r="H237" s="24" t="n">
        <v>46</v>
      </c>
      <c r="I237" s="24" t="inlineStr">
        <is>
          <t>Swansea (H) · West Brom (A)</t>
        </is>
      </c>
      <c r="J237" s="24" t="n">
        <v>1</v>
      </c>
      <c r="K237" s="40" t="n">
        <v>46501.625</v>
      </c>
      <c r="L237" s="40" t="n">
        <v>46508.52083333334</v>
      </c>
      <c r="M237" s="24">
        <f>SUMIFS(TeamGames!$X$2:$X$4073,TeamGames!$D$2:$D$4073,$D237,TeamGames!$F$2:$F$4073,$E237)</f>
        <v/>
      </c>
      <c r="N237" s="33">
        <f>SUMIFS(TeamGames!$S$2:$S$4073,TeamGames!$D$2:$D$4073,$D237,TeamGames!$F$2:$F$4073,$E237)</f>
        <v/>
      </c>
      <c r="O237" s="33">
        <f>SUMIFS(TeamGames!$S$2:$S$4073,TeamGames!$D$2:$D$4073,$D237,TeamGames!$F$2:$F$4073,$E237,TeamGames!$X$2:$X$4073,1)</f>
        <v/>
      </c>
      <c r="P237" s="24">
        <f>SUMIFS(TeamGames!$O$2:$O$4073,TeamGames!$D$2:$D$4073,$D237,TeamGames!$F$2:$F$4073,$E237)</f>
        <v/>
      </c>
      <c r="Q237" s="33">
        <f>SUMIFS(TeamGames!$T$2:$T$4073,TeamGames!$D$2:$D$4073,$D237,TeamGames!$F$2:$F$4073,$E237)</f>
        <v/>
      </c>
      <c r="R237" s="33">
        <f>SUMIFS(TeamGames!$U$2:$U$4073,TeamGames!$D$2:$D$4073,$D237,TeamGames!$F$2:$F$4073,$E237)</f>
        <v/>
      </c>
      <c r="S237" s="33">
        <f>SUMIFS(TeamGames!$W$2:$W$4073,TeamGames!$D$2:$D$4073,$D237,TeamGames!$F$2:$F$4073,$E237)</f>
        <v/>
      </c>
      <c r="T237" s="30">
        <f>IF(M237=0,"",P237-O237)</f>
        <v/>
      </c>
      <c r="U237" s="30">
        <f>IF(M237=0,"",S237-O237)</f>
        <v/>
      </c>
      <c r="V237" s="24">
        <f>IF(M237=0,"upcoming",IF(M237=F237,"complete","in progress"))</f>
        <v/>
      </c>
      <c r="W237" s="33">
        <f>N237/F237</f>
        <v/>
      </c>
      <c r="X237" s="41">
        <f>AVERAGEIFS(TeamGames!$K$2:$K$4073,TeamGames!$D$2:$D$4073,$D237,TeamGames!$F$2:$F$4073,$E237)</f>
        <v/>
      </c>
      <c r="Y237" s="30">
        <f>IF(M237=0,"",P237-S237)</f>
        <v/>
      </c>
      <c r="Z237" s="30" t="n"/>
      <c r="AA237" s="31" t="n"/>
      <c r="AB237" s="33" t="n">
        <v>2.284863502845552</v>
      </c>
      <c r="AC237" s="24" t="n">
        <v>0</v>
      </c>
      <c r="AD237" s="24" t="n">
        <v>0</v>
      </c>
    </row>
    <row r="238">
      <c r="A238" s="24" t="inlineStr">
        <is>
          <t>Bristol City|1</t>
        </is>
      </c>
      <c r="B238" s="24" t="inlineStr">
        <is>
          <t>E1</t>
        </is>
      </c>
      <c r="C238" s="24" t="inlineStr">
        <is>
          <t>Championship</t>
        </is>
      </c>
      <c r="D238" s="24" t="inlineStr">
        <is>
          <t>Bristol City</t>
        </is>
      </c>
      <c r="E238" s="24" t="n">
        <v>1</v>
      </c>
      <c r="F238" s="24">
        <f>COUNTIFS(TeamGames!$D$2:$D$4073,$D238,TeamGames!$F$2:$F$4073,$E238)</f>
        <v/>
      </c>
      <c r="G238" s="24" t="n">
        <v>1</v>
      </c>
      <c r="H238" s="24" t="n">
        <v>4</v>
      </c>
      <c r="I238" s="24" t="inlineStr">
        <is>
          <t>Millwall (H) · Birmingham (A) · Portsmouth (H) · Preston (A)</t>
        </is>
      </c>
      <c r="J238" s="24" t="n">
        <v>2</v>
      </c>
      <c r="K238" s="40" t="n">
        <v>46249.625</v>
      </c>
      <c r="L238" s="40" t="n">
        <v>46266.82291666666</v>
      </c>
      <c r="M238" s="24">
        <f>SUMIFS(TeamGames!$X$2:$X$4073,TeamGames!$D$2:$D$4073,$D238,TeamGames!$F$2:$F$4073,$E238)</f>
        <v/>
      </c>
      <c r="N238" s="33">
        <f>SUMIFS(TeamGames!$S$2:$S$4073,TeamGames!$D$2:$D$4073,$D238,TeamGames!$F$2:$F$4073,$E238)</f>
        <v/>
      </c>
      <c r="O238" s="33">
        <f>SUMIFS(TeamGames!$S$2:$S$4073,TeamGames!$D$2:$D$4073,$D238,TeamGames!$F$2:$F$4073,$E238,TeamGames!$X$2:$X$4073,1)</f>
        <v/>
      </c>
      <c r="P238" s="24">
        <f>SUMIFS(TeamGames!$O$2:$O$4073,TeamGames!$D$2:$D$4073,$D238,TeamGames!$F$2:$F$4073,$E238)</f>
        <v/>
      </c>
      <c r="Q238" s="33">
        <f>SUMIFS(TeamGames!$T$2:$T$4073,TeamGames!$D$2:$D$4073,$D238,TeamGames!$F$2:$F$4073,$E238)</f>
        <v/>
      </c>
      <c r="R238" s="33">
        <f>SUMIFS(TeamGames!$U$2:$U$4073,TeamGames!$D$2:$D$4073,$D238,TeamGames!$F$2:$F$4073,$E238)</f>
        <v/>
      </c>
      <c r="S238" s="33">
        <f>SUMIFS(TeamGames!$W$2:$W$4073,TeamGames!$D$2:$D$4073,$D238,TeamGames!$F$2:$F$4073,$E238)</f>
        <v/>
      </c>
      <c r="T238" s="30">
        <f>IF(M238=0,"",P238-O238)</f>
        <v/>
      </c>
      <c r="U238" s="30">
        <f>IF(M238=0,"",S238-O238)</f>
        <v/>
      </c>
      <c r="V238" s="24">
        <f>IF(M238=0,"upcoming",IF(M238=F238,"complete","in progress"))</f>
        <v/>
      </c>
      <c r="W238" s="33">
        <f>N238/F238</f>
        <v/>
      </c>
      <c r="X238" s="41">
        <f>AVERAGEIFS(TeamGames!$K$2:$K$4073,TeamGames!$D$2:$D$4073,$D238,TeamGames!$F$2:$F$4073,$E238)</f>
        <v/>
      </c>
      <c r="Y238" s="30">
        <f>IF(M238=0,"",P238-S238)</f>
        <v/>
      </c>
      <c r="Z238" s="30" t="n">
        <v>0.6</v>
      </c>
      <c r="AA238" s="31" t="n">
        <v>0.5482991399722792</v>
      </c>
      <c r="AB238" s="33" t="n"/>
      <c r="AC238" s="24" t="n">
        <v>0</v>
      </c>
      <c r="AD238" s="24" t="n">
        <v>0</v>
      </c>
    </row>
    <row r="239">
      <c r="A239" s="24" t="inlineStr">
        <is>
          <t>Bristol City|2</t>
        </is>
      </c>
      <c r="B239" s="24" t="inlineStr">
        <is>
          <t>E1</t>
        </is>
      </c>
      <c r="C239" s="24" t="inlineStr">
        <is>
          <t>Championship</t>
        </is>
      </c>
      <c r="D239" s="24" t="inlineStr">
        <is>
          <t>Bristol City</t>
        </is>
      </c>
      <c r="E239" s="24" t="n">
        <v>2</v>
      </c>
      <c r="F239" s="24">
        <f>COUNTIFS(TeamGames!$D$2:$D$4073,$D239,TeamGames!$F$2:$F$4073,$E239)</f>
        <v/>
      </c>
      <c r="G239" s="24" t="n">
        <v>5</v>
      </c>
      <c r="H239" s="24" t="n">
        <v>8</v>
      </c>
      <c r="I239" s="24" t="inlineStr">
        <is>
          <t>Burnley (A) · Southampton (A) · Lincoln (H) · Watford (H)</t>
        </is>
      </c>
      <c r="J239" s="24" t="n">
        <v>2</v>
      </c>
      <c r="K239" s="40" t="n">
        <v>46270.625</v>
      </c>
      <c r="L239" s="40" t="n">
        <v>46283.83333333334</v>
      </c>
      <c r="M239" s="24">
        <f>SUMIFS(TeamGames!$X$2:$X$4073,TeamGames!$D$2:$D$4073,$D239,TeamGames!$F$2:$F$4073,$E239)</f>
        <v/>
      </c>
      <c r="N239" s="33">
        <f>SUMIFS(TeamGames!$S$2:$S$4073,TeamGames!$D$2:$D$4073,$D239,TeamGames!$F$2:$F$4073,$E239)</f>
        <v/>
      </c>
      <c r="O239" s="33">
        <f>SUMIFS(TeamGames!$S$2:$S$4073,TeamGames!$D$2:$D$4073,$D239,TeamGames!$F$2:$F$4073,$E239,TeamGames!$X$2:$X$4073,1)</f>
        <v/>
      </c>
      <c r="P239" s="24">
        <f>SUMIFS(TeamGames!$O$2:$O$4073,TeamGames!$D$2:$D$4073,$D239,TeamGames!$F$2:$F$4073,$E239)</f>
        <v/>
      </c>
      <c r="Q239" s="33">
        <f>SUMIFS(TeamGames!$T$2:$T$4073,TeamGames!$D$2:$D$4073,$D239,TeamGames!$F$2:$F$4073,$E239)</f>
        <v/>
      </c>
      <c r="R239" s="33">
        <f>SUMIFS(TeamGames!$U$2:$U$4073,TeamGames!$D$2:$D$4073,$D239,TeamGames!$F$2:$F$4073,$E239)</f>
        <v/>
      </c>
      <c r="S239" s="33">
        <f>SUMIFS(TeamGames!$W$2:$W$4073,TeamGames!$D$2:$D$4073,$D239,TeamGames!$F$2:$F$4073,$E239)</f>
        <v/>
      </c>
      <c r="T239" s="30">
        <f>IF(M239=0,"",P239-O239)</f>
        <v/>
      </c>
      <c r="U239" s="30">
        <f>IF(M239=0,"",S239-O239)</f>
        <v/>
      </c>
      <c r="V239" s="24">
        <f>IF(M239=0,"upcoming",IF(M239=F239,"complete","in progress"))</f>
        <v/>
      </c>
      <c r="W239" s="33">
        <f>N239/F239</f>
        <v/>
      </c>
      <c r="X239" s="41">
        <f>AVERAGEIFS(TeamGames!$K$2:$K$4073,TeamGames!$D$2:$D$4073,$D239,TeamGames!$F$2:$F$4073,$E239)</f>
        <v/>
      </c>
      <c r="Y239" s="30">
        <f>IF(M239=0,"",P239-S239)</f>
        <v/>
      </c>
      <c r="Z239" s="30" t="n">
        <v>0.19</v>
      </c>
      <c r="AA239" s="31" t="n">
        <v>0.845517344374298</v>
      </c>
      <c r="AB239" s="33" t="n"/>
      <c r="AC239" s="24" t="n">
        <v>0</v>
      </c>
      <c r="AD239" s="24" t="n">
        <v>0</v>
      </c>
    </row>
    <row r="240">
      <c r="A240" s="24" t="inlineStr">
        <is>
          <t>Bristol City|3</t>
        </is>
      </c>
      <c r="B240" s="24" t="inlineStr">
        <is>
          <t>E1</t>
        </is>
      </c>
      <c r="C240" s="24" t="inlineStr">
        <is>
          <t>Championship</t>
        </is>
      </c>
      <c r="D240" s="24" t="inlineStr">
        <is>
          <t>Bristol City</t>
        </is>
      </c>
      <c r="E240" s="24" t="n">
        <v>3</v>
      </c>
      <c r="F240" s="24">
        <f>COUNTIFS(TeamGames!$D$2:$D$4073,$D240,TeamGames!$F$2:$F$4073,$E240)</f>
        <v/>
      </c>
      <c r="G240" s="24" t="n">
        <v>9</v>
      </c>
      <c r="H240" s="24" t="n">
        <v>12</v>
      </c>
      <c r="I240" s="24" t="inlineStr">
        <is>
          <t>Charlton (A) · Blackburn (H) · Sheffield United (H) · Stoke (A)</t>
        </is>
      </c>
      <c r="J240" s="24" t="n">
        <v>2</v>
      </c>
      <c r="K240" s="40" t="n">
        <v>46305.52083333334</v>
      </c>
      <c r="L240" s="40" t="n">
        <v>46319.625</v>
      </c>
      <c r="M240" s="24">
        <f>SUMIFS(TeamGames!$X$2:$X$4073,TeamGames!$D$2:$D$4073,$D240,TeamGames!$F$2:$F$4073,$E240)</f>
        <v/>
      </c>
      <c r="N240" s="33">
        <f>SUMIFS(TeamGames!$S$2:$S$4073,TeamGames!$D$2:$D$4073,$D240,TeamGames!$F$2:$F$4073,$E240)</f>
        <v/>
      </c>
      <c r="O240" s="33">
        <f>SUMIFS(TeamGames!$S$2:$S$4073,TeamGames!$D$2:$D$4073,$D240,TeamGames!$F$2:$F$4073,$E240,TeamGames!$X$2:$X$4073,1)</f>
        <v/>
      </c>
      <c r="P240" s="24">
        <f>SUMIFS(TeamGames!$O$2:$O$4073,TeamGames!$D$2:$D$4073,$D240,TeamGames!$F$2:$F$4073,$E240)</f>
        <v/>
      </c>
      <c r="Q240" s="33">
        <f>SUMIFS(TeamGames!$T$2:$T$4073,TeamGames!$D$2:$D$4073,$D240,TeamGames!$F$2:$F$4073,$E240)</f>
        <v/>
      </c>
      <c r="R240" s="33">
        <f>SUMIFS(TeamGames!$U$2:$U$4073,TeamGames!$D$2:$D$4073,$D240,TeamGames!$F$2:$F$4073,$E240)</f>
        <v/>
      </c>
      <c r="S240" s="33">
        <f>SUMIFS(TeamGames!$W$2:$W$4073,TeamGames!$D$2:$D$4073,$D240,TeamGames!$F$2:$F$4073,$E240)</f>
        <v/>
      </c>
      <c r="T240" s="30">
        <f>IF(M240=0,"",P240-O240)</f>
        <v/>
      </c>
      <c r="U240" s="30">
        <f>IF(M240=0,"",S240-O240)</f>
        <v/>
      </c>
      <c r="V240" s="24">
        <f>IF(M240=0,"upcoming",IF(M240=F240,"complete","in progress"))</f>
        <v/>
      </c>
      <c r="W240" s="33">
        <f>N240/F240</f>
        <v/>
      </c>
      <c r="X240" s="41">
        <f>AVERAGEIFS(TeamGames!$K$2:$K$4073,TeamGames!$D$2:$D$4073,$D240,TeamGames!$F$2:$F$4073,$E240)</f>
        <v/>
      </c>
      <c r="Y240" s="30">
        <f>IF(M240=0,"",P240-S240)</f>
        <v/>
      </c>
      <c r="Z240" s="30" t="n">
        <v>-1.56</v>
      </c>
      <c r="AA240" s="31" t="n">
        <v>0.1189314872351364</v>
      </c>
      <c r="AB240" s="33" t="n">
        <v>1.183341826333136</v>
      </c>
      <c r="AC240" s="24" t="n">
        <v>0</v>
      </c>
      <c r="AD240" s="24" t="n">
        <v>0</v>
      </c>
    </row>
    <row r="241">
      <c r="A241" s="24" t="inlineStr">
        <is>
          <t>Bristol City|4</t>
        </is>
      </c>
      <c r="B241" s="24" t="inlineStr">
        <is>
          <t>E1</t>
        </is>
      </c>
      <c r="C241" s="24" t="inlineStr">
        <is>
          <t>Championship</t>
        </is>
      </c>
      <c r="D241" s="24" t="inlineStr">
        <is>
          <t>Bristol City</t>
        </is>
      </c>
      <c r="E241" s="24" t="n">
        <v>4</v>
      </c>
      <c r="F241" s="24">
        <f>COUNTIFS(TeamGames!$D$2:$D$4073,$D241,TeamGames!$F$2:$F$4073,$E241)</f>
        <v/>
      </c>
      <c r="G241" s="24" t="n">
        <v>13</v>
      </c>
      <c r="H241" s="24" t="n">
        <v>16</v>
      </c>
      <c r="I241" s="24" t="inlineStr">
        <is>
          <t>Bolton (A) · Wolves (H) · Norwich (H) · Middlesbrough (A)</t>
        </is>
      </c>
      <c r="J241" s="24" t="n">
        <v>2</v>
      </c>
      <c r="K241" s="40" t="n">
        <v>46326.625</v>
      </c>
      <c r="L241" s="40" t="n">
        <v>46347.625</v>
      </c>
      <c r="M241" s="24">
        <f>SUMIFS(TeamGames!$X$2:$X$4073,TeamGames!$D$2:$D$4073,$D241,TeamGames!$F$2:$F$4073,$E241)</f>
        <v/>
      </c>
      <c r="N241" s="33">
        <f>SUMIFS(TeamGames!$S$2:$S$4073,TeamGames!$D$2:$D$4073,$D241,TeamGames!$F$2:$F$4073,$E241)</f>
        <v/>
      </c>
      <c r="O241" s="33">
        <f>SUMIFS(TeamGames!$S$2:$S$4073,TeamGames!$D$2:$D$4073,$D241,TeamGames!$F$2:$F$4073,$E241,TeamGames!$X$2:$X$4073,1)</f>
        <v/>
      </c>
      <c r="P241" s="24">
        <f>SUMIFS(TeamGames!$O$2:$O$4073,TeamGames!$D$2:$D$4073,$D241,TeamGames!$F$2:$F$4073,$E241)</f>
        <v/>
      </c>
      <c r="Q241" s="33">
        <f>SUMIFS(TeamGames!$T$2:$T$4073,TeamGames!$D$2:$D$4073,$D241,TeamGames!$F$2:$F$4073,$E241)</f>
        <v/>
      </c>
      <c r="R241" s="33">
        <f>SUMIFS(TeamGames!$U$2:$U$4073,TeamGames!$D$2:$D$4073,$D241,TeamGames!$F$2:$F$4073,$E241)</f>
        <v/>
      </c>
      <c r="S241" s="33">
        <f>SUMIFS(TeamGames!$W$2:$W$4073,TeamGames!$D$2:$D$4073,$D241,TeamGames!$F$2:$F$4073,$E241)</f>
        <v/>
      </c>
      <c r="T241" s="30">
        <f>IF(M241=0,"",P241-O241)</f>
        <v/>
      </c>
      <c r="U241" s="30">
        <f>IF(M241=0,"",S241-O241)</f>
        <v/>
      </c>
      <c r="V241" s="24">
        <f>IF(M241=0,"upcoming",IF(M241=F241,"complete","in progress"))</f>
        <v/>
      </c>
      <c r="W241" s="33">
        <f>N241/F241</f>
        <v/>
      </c>
      <c r="X241" s="41">
        <f>AVERAGEIFS(TeamGames!$K$2:$K$4073,TeamGames!$D$2:$D$4073,$D241,TeamGames!$F$2:$F$4073,$E241)</f>
        <v/>
      </c>
      <c r="Y241" s="30">
        <f>IF(M241=0,"",P241-S241)</f>
        <v/>
      </c>
      <c r="Z241" s="30" t="n"/>
      <c r="AA241" s="31" t="n"/>
      <c r="AB241" s="33" t="n">
        <v>4.970044065879655</v>
      </c>
      <c r="AC241" s="24" t="n">
        <v>0</v>
      </c>
      <c r="AD241" s="24" t="n">
        <v>0</v>
      </c>
    </row>
    <row r="242">
      <c r="A242" s="24" t="inlineStr">
        <is>
          <t>Bristol City|5</t>
        </is>
      </c>
      <c r="B242" s="24" t="inlineStr">
        <is>
          <t>E1</t>
        </is>
      </c>
      <c r="C242" s="24" t="inlineStr">
        <is>
          <t>Championship</t>
        </is>
      </c>
      <c r="D242" s="24" t="inlineStr">
        <is>
          <t>Bristol City</t>
        </is>
      </c>
      <c r="E242" s="24" t="n">
        <v>5</v>
      </c>
      <c r="F242" s="24">
        <f>COUNTIFS(TeamGames!$D$2:$D$4073,$D242,TeamGames!$F$2:$F$4073,$E242)</f>
        <v/>
      </c>
      <c r="G242" s="24" t="n">
        <v>17</v>
      </c>
      <c r="H242" s="24" t="n">
        <v>20</v>
      </c>
      <c r="I242" s="24" t="inlineStr">
        <is>
          <t>Wrexham (H) · West Brom (A) · Swansea (H) · Derby (A)</t>
        </is>
      </c>
      <c r="J242" s="24" t="n">
        <v>2</v>
      </c>
      <c r="K242" s="40" t="n">
        <v>46350.82291666666</v>
      </c>
      <c r="L242" s="40" t="n">
        <v>46365.82291666666</v>
      </c>
      <c r="M242" s="24">
        <f>SUMIFS(TeamGames!$X$2:$X$4073,TeamGames!$D$2:$D$4073,$D242,TeamGames!$F$2:$F$4073,$E242)</f>
        <v/>
      </c>
      <c r="N242" s="33">
        <f>SUMIFS(TeamGames!$S$2:$S$4073,TeamGames!$D$2:$D$4073,$D242,TeamGames!$F$2:$F$4073,$E242)</f>
        <v/>
      </c>
      <c r="O242" s="33">
        <f>SUMIFS(TeamGames!$S$2:$S$4073,TeamGames!$D$2:$D$4073,$D242,TeamGames!$F$2:$F$4073,$E242,TeamGames!$X$2:$X$4073,1)</f>
        <v/>
      </c>
      <c r="P242" s="24">
        <f>SUMIFS(TeamGames!$O$2:$O$4073,TeamGames!$D$2:$D$4073,$D242,TeamGames!$F$2:$F$4073,$E242)</f>
        <v/>
      </c>
      <c r="Q242" s="33">
        <f>SUMIFS(TeamGames!$T$2:$T$4073,TeamGames!$D$2:$D$4073,$D242,TeamGames!$F$2:$F$4073,$E242)</f>
        <v/>
      </c>
      <c r="R242" s="33">
        <f>SUMIFS(TeamGames!$U$2:$U$4073,TeamGames!$D$2:$D$4073,$D242,TeamGames!$F$2:$F$4073,$E242)</f>
        <v/>
      </c>
      <c r="S242" s="33">
        <f>SUMIFS(TeamGames!$W$2:$W$4073,TeamGames!$D$2:$D$4073,$D242,TeamGames!$F$2:$F$4073,$E242)</f>
        <v/>
      </c>
      <c r="T242" s="30">
        <f>IF(M242=0,"",P242-O242)</f>
        <v/>
      </c>
      <c r="U242" s="30">
        <f>IF(M242=0,"",S242-O242)</f>
        <v/>
      </c>
      <c r="V242" s="24">
        <f>IF(M242=0,"upcoming",IF(M242=F242,"complete","in progress"))</f>
        <v/>
      </c>
      <c r="W242" s="33">
        <f>N242/F242</f>
        <v/>
      </c>
      <c r="X242" s="41">
        <f>AVERAGEIFS(TeamGames!$K$2:$K$4073,TeamGames!$D$2:$D$4073,$D242,TeamGames!$F$2:$F$4073,$E242)</f>
        <v/>
      </c>
      <c r="Y242" s="30">
        <f>IF(M242=0,"",P242-S242)</f>
        <v/>
      </c>
      <c r="Z242" s="30" t="n"/>
      <c r="AA242" s="31" t="n"/>
      <c r="AB242" s="33" t="n">
        <v>5.310405635110449</v>
      </c>
      <c r="AC242" s="24" t="n">
        <v>0</v>
      </c>
      <c r="AD242" s="24" t="n">
        <v>0</v>
      </c>
    </row>
    <row r="243">
      <c r="A243" s="24" t="inlineStr">
        <is>
          <t>Bristol City|6</t>
        </is>
      </c>
      <c r="B243" s="24" t="inlineStr">
        <is>
          <t>E1</t>
        </is>
      </c>
      <c r="C243" s="24" t="inlineStr">
        <is>
          <t>Championship</t>
        </is>
      </c>
      <c r="D243" s="24" t="inlineStr">
        <is>
          <t>Bristol City</t>
        </is>
      </c>
      <c r="E243" s="24" t="n">
        <v>6</v>
      </c>
      <c r="F243" s="24">
        <f>COUNTIFS(TeamGames!$D$2:$D$4073,$D243,TeamGames!$F$2:$F$4073,$E243)</f>
        <v/>
      </c>
      <c r="G243" s="24" t="n">
        <v>21</v>
      </c>
      <c r="H243" s="24" t="n">
        <v>24</v>
      </c>
      <c r="I243" s="24" t="inlineStr">
        <is>
          <t>West Ham (A) · Cardiff (H) · QPR (A) · Stoke (H)</t>
        </is>
      </c>
      <c r="J243" s="24" t="n">
        <v>2</v>
      </c>
      <c r="K243" s="40" t="n">
        <v>46368.625</v>
      </c>
      <c r="L243" s="40" t="n">
        <v>46385.82291666666</v>
      </c>
      <c r="M243" s="24">
        <f>SUMIFS(TeamGames!$X$2:$X$4073,TeamGames!$D$2:$D$4073,$D243,TeamGames!$F$2:$F$4073,$E243)</f>
        <v/>
      </c>
      <c r="N243" s="33">
        <f>SUMIFS(TeamGames!$S$2:$S$4073,TeamGames!$D$2:$D$4073,$D243,TeamGames!$F$2:$F$4073,$E243)</f>
        <v/>
      </c>
      <c r="O243" s="33">
        <f>SUMIFS(TeamGames!$S$2:$S$4073,TeamGames!$D$2:$D$4073,$D243,TeamGames!$F$2:$F$4073,$E243,TeamGames!$X$2:$X$4073,1)</f>
        <v/>
      </c>
      <c r="P243" s="24">
        <f>SUMIFS(TeamGames!$O$2:$O$4073,TeamGames!$D$2:$D$4073,$D243,TeamGames!$F$2:$F$4073,$E243)</f>
        <v/>
      </c>
      <c r="Q243" s="33">
        <f>SUMIFS(TeamGames!$T$2:$T$4073,TeamGames!$D$2:$D$4073,$D243,TeamGames!$F$2:$F$4073,$E243)</f>
        <v/>
      </c>
      <c r="R243" s="33">
        <f>SUMIFS(TeamGames!$U$2:$U$4073,TeamGames!$D$2:$D$4073,$D243,TeamGames!$F$2:$F$4073,$E243)</f>
        <v/>
      </c>
      <c r="S243" s="33">
        <f>SUMIFS(TeamGames!$W$2:$W$4073,TeamGames!$D$2:$D$4073,$D243,TeamGames!$F$2:$F$4073,$E243)</f>
        <v/>
      </c>
      <c r="T243" s="30">
        <f>IF(M243=0,"",P243-O243)</f>
        <v/>
      </c>
      <c r="U243" s="30">
        <f>IF(M243=0,"",S243-O243)</f>
        <v/>
      </c>
      <c r="V243" s="24">
        <f>IF(M243=0,"upcoming",IF(M243=F243,"complete","in progress"))</f>
        <v/>
      </c>
      <c r="W243" s="33">
        <f>N243/F243</f>
        <v/>
      </c>
      <c r="X243" s="41">
        <f>AVERAGEIFS(TeamGames!$K$2:$K$4073,TeamGames!$D$2:$D$4073,$D243,TeamGames!$F$2:$F$4073,$E243)</f>
        <v/>
      </c>
      <c r="Y243" s="30">
        <f>IF(M243=0,"",P243-S243)</f>
        <v/>
      </c>
      <c r="Z243" s="30" t="n"/>
      <c r="AA243" s="31" t="n"/>
      <c r="AB243" s="33" t="n">
        <v>5.106823193443924</v>
      </c>
      <c r="AC243" s="24" t="n">
        <v>0</v>
      </c>
      <c r="AD243" s="24" t="n">
        <v>0</v>
      </c>
    </row>
    <row r="244">
      <c r="A244" s="24" t="inlineStr">
        <is>
          <t>Bristol City|7</t>
        </is>
      </c>
      <c r="B244" s="24" t="inlineStr">
        <is>
          <t>E1</t>
        </is>
      </c>
      <c r="C244" s="24" t="inlineStr">
        <is>
          <t>Championship</t>
        </is>
      </c>
      <c r="D244" s="24" t="inlineStr">
        <is>
          <t>Bristol City</t>
        </is>
      </c>
      <c r="E244" s="24" t="n">
        <v>7</v>
      </c>
      <c r="F244" s="24">
        <f>COUNTIFS(TeamGames!$D$2:$D$4073,$D244,TeamGames!$F$2:$F$4073,$E244)</f>
        <v/>
      </c>
      <c r="G244" s="24" t="n">
        <v>25</v>
      </c>
      <c r="H244" s="24" t="n">
        <v>28</v>
      </c>
      <c r="I244" s="24" t="inlineStr">
        <is>
          <t>West Ham (H) · Sheffield United (A) · Bolton (H) · Wolves (A)</t>
        </is>
      </c>
      <c r="J244" s="24" t="n">
        <v>2</v>
      </c>
      <c r="K244" s="40" t="n">
        <v>46388.625</v>
      </c>
      <c r="L244" s="40" t="n">
        <v>46414.82291666666</v>
      </c>
      <c r="M244" s="24">
        <f>SUMIFS(TeamGames!$X$2:$X$4073,TeamGames!$D$2:$D$4073,$D244,TeamGames!$F$2:$F$4073,$E244)</f>
        <v/>
      </c>
      <c r="N244" s="33">
        <f>SUMIFS(TeamGames!$S$2:$S$4073,TeamGames!$D$2:$D$4073,$D244,TeamGames!$F$2:$F$4073,$E244)</f>
        <v/>
      </c>
      <c r="O244" s="33">
        <f>SUMIFS(TeamGames!$S$2:$S$4073,TeamGames!$D$2:$D$4073,$D244,TeamGames!$F$2:$F$4073,$E244,TeamGames!$X$2:$X$4073,1)</f>
        <v/>
      </c>
      <c r="P244" s="24">
        <f>SUMIFS(TeamGames!$O$2:$O$4073,TeamGames!$D$2:$D$4073,$D244,TeamGames!$F$2:$F$4073,$E244)</f>
        <v/>
      </c>
      <c r="Q244" s="33">
        <f>SUMIFS(TeamGames!$T$2:$T$4073,TeamGames!$D$2:$D$4073,$D244,TeamGames!$F$2:$F$4073,$E244)</f>
        <v/>
      </c>
      <c r="R244" s="33">
        <f>SUMIFS(TeamGames!$U$2:$U$4073,TeamGames!$D$2:$D$4073,$D244,TeamGames!$F$2:$F$4073,$E244)</f>
        <v/>
      </c>
      <c r="S244" s="33">
        <f>SUMIFS(TeamGames!$W$2:$W$4073,TeamGames!$D$2:$D$4073,$D244,TeamGames!$F$2:$F$4073,$E244)</f>
        <v/>
      </c>
      <c r="T244" s="30">
        <f>IF(M244=0,"",P244-O244)</f>
        <v/>
      </c>
      <c r="U244" s="30">
        <f>IF(M244=0,"",S244-O244)</f>
        <v/>
      </c>
      <c r="V244" s="24">
        <f>IF(M244=0,"upcoming",IF(M244=F244,"complete","in progress"))</f>
        <v/>
      </c>
      <c r="W244" s="33">
        <f>N244/F244</f>
        <v/>
      </c>
      <c r="X244" s="41">
        <f>AVERAGEIFS(TeamGames!$K$2:$K$4073,TeamGames!$D$2:$D$4073,$D244,TeamGames!$F$2:$F$4073,$E244)</f>
        <v/>
      </c>
      <c r="Y244" s="30">
        <f>IF(M244=0,"",P244-S244)</f>
        <v/>
      </c>
      <c r="Z244" s="30" t="n"/>
      <c r="AA244" s="31" t="n"/>
      <c r="AB244" s="33" t="n">
        <v>4.736452788097149</v>
      </c>
      <c r="AC244" s="24" t="n">
        <v>0</v>
      </c>
      <c r="AD244" s="24" t="n">
        <v>0</v>
      </c>
    </row>
    <row r="245">
      <c r="A245" s="24" t="inlineStr">
        <is>
          <t>Bristol City|8</t>
        </is>
      </c>
      <c r="B245" s="24" t="inlineStr">
        <is>
          <t>E1</t>
        </is>
      </c>
      <c r="C245" s="24" t="inlineStr">
        <is>
          <t>Championship</t>
        </is>
      </c>
      <c r="D245" s="24" t="inlineStr">
        <is>
          <t>Bristol City</t>
        </is>
      </c>
      <c r="E245" s="24" t="n">
        <v>8</v>
      </c>
      <c r="F245" s="24">
        <f>COUNTIFS(TeamGames!$D$2:$D$4073,$D245,TeamGames!$F$2:$F$4073,$E245)</f>
        <v/>
      </c>
      <c r="G245" s="24" t="n">
        <v>29</v>
      </c>
      <c r="H245" s="24" t="n">
        <v>32</v>
      </c>
      <c r="I245" s="24" t="inlineStr">
        <is>
          <t>Norwich (A) · Middlesbrough (H) · Southampton (H) · Blackburn (A)</t>
        </is>
      </c>
      <c r="J245" s="24" t="n">
        <v>2</v>
      </c>
      <c r="K245" s="40" t="n">
        <v>46417.625</v>
      </c>
      <c r="L245" s="40" t="n">
        <v>46434.82291666666</v>
      </c>
      <c r="M245" s="24">
        <f>SUMIFS(TeamGames!$X$2:$X$4073,TeamGames!$D$2:$D$4073,$D245,TeamGames!$F$2:$F$4073,$E245)</f>
        <v/>
      </c>
      <c r="N245" s="33">
        <f>SUMIFS(TeamGames!$S$2:$S$4073,TeamGames!$D$2:$D$4073,$D245,TeamGames!$F$2:$F$4073,$E245)</f>
        <v/>
      </c>
      <c r="O245" s="33">
        <f>SUMIFS(TeamGames!$S$2:$S$4073,TeamGames!$D$2:$D$4073,$D245,TeamGames!$F$2:$F$4073,$E245,TeamGames!$X$2:$X$4073,1)</f>
        <v/>
      </c>
      <c r="P245" s="24">
        <f>SUMIFS(TeamGames!$O$2:$O$4073,TeamGames!$D$2:$D$4073,$D245,TeamGames!$F$2:$F$4073,$E245)</f>
        <v/>
      </c>
      <c r="Q245" s="33">
        <f>SUMIFS(TeamGames!$T$2:$T$4073,TeamGames!$D$2:$D$4073,$D245,TeamGames!$F$2:$F$4073,$E245)</f>
        <v/>
      </c>
      <c r="R245" s="33">
        <f>SUMIFS(TeamGames!$U$2:$U$4073,TeamGames!$D$2:$D$4073,$D245,TeamGames!$F$2:$F$4073,$E245)</f>
        <v/>
      </c>
      <c r="S245" s="33">
        <f>SUMIFS(TeamGames!$W$2:$W$4073,TeamGames!$D$2:$D$4073,$D245,TeamGames!$F$2:$F$4073,$E245)</f>
        <v/>
      </c>
      <c r="T245" s="30">
        <f>IF(M245=0,"",P245-O245)</f>
        <v/>
      </c>
      <c r="U245" s="30">
        <f>IF(M245=0,"",S245-O245)</f>
        <v/>
      </c>
      <c r="V245" s="24">
        <f>IF(M245=0,"upcoming",IF(M245=F245,"complete","in progress"))</f>
        <v/>
      </c>
      <c r="W245" s="33">
        <f>N245/F245</f>
        <v/>
      </c>
      <c r="X245" s="41">
        <f>AVERAGEIFS(TeamGames!$K$2:$K$4073,TeamGames!$D$2:$D$4073,$D245,TeamGames!$F$2:$F$4073,$E245)</f>
        <v/>
      </c>
      <c r="Y245" s="30">
        <f>IF(M245=0,"",P245-S245)</f>
        <v/>
      </c>
      <c r="Z245" s="30" t="n"/>
      <c r="AA245" s="31" t="n"/>
      <c r="AB245" s="33" t="n">
        <v>5.078555795393105</v>
      </c>
      <c r="AC245" s="24" t="n">
        <v>0</v>
      </c>
      <c r="AD245" s="24" t="n">
        <v>0</v>
      </c>
    </row>
    <row r="246">
      <c r="A246" s="24" t="inlineStr">
        <is>
          <t>Bristol City|9</t>
        </is>
      </c>
      <c r="B246" s="24" t="inlineStr">
        <is>
          <t>E1</t>
        </is>
      </c>
      <c r="C246" s="24" t="inlineStr">
        <is>
          <t>Championship</t>
        </is>
      </c>
      <c r="D246" s="24" t="inlineStr">
        <is>
          <t>Bristol City</t>
        </is>
      </c>
      <c r="E246" s="24" t="n">
        <v>9</v>
      </c>
      <c r="F246" s="24">
        <f>COUNTIFS(TeamGames!$D$2:$D$4073,$D246,TeamGames!$F$2:$F$4073,$E246)</f>
        <v/>
      </c>
      <c r="G246" s="24" t="n">
        <v>33</v>
      </c>
      <c r="H246" s="24" t="n">
        <v>36</v>
      </c>
      <c r="I246" s="24" t="inlineStr">
        <is>
          <t>Watford (A) · Charlton (H) · Birmingham (H) · Millwall (A)</t>
        </is>
      </c>
      <c r="J246" s="24" t="n">
        <v>2</v>
      </c>
      <c r="K246" s="40" t="n">
        <v>46438.625</v>
      </c>
      <c r="L246" s="40" t="n">
        <v>46452.625</v>
      </c>
      <c r="M246" s="24">
        <f>SUMIFS(TeamGames!$X$2:$X$4073,TeamGames!$D$2:$D$4073,$D246,TeamGames!$F$2:$F$4073,$E246)</f>
        <v/>
      </c>
      <c r="N246" s="33">
        <f>SUMIFS(TeamGames!$S$2:$S$4073,TeamGames!$D$2:$D$4073,$D246,TeamGames!$F$2:$F$4073,$E246)</f>
        <v/>
      </c>
      <c r="O246" s="33">
        <f>SUMIFS(TeamGames!$S$2:$S$4073,TeamGames!$D$2:$D$4073,$D246,TeamGames!$F$2:$F$4073,$E246,TeamGames!$X$2:$X$4073,1)</f>
        <v/>
      </c>
      <c r="P246" s="24">
        <f>SUMIFS(TeamGames!$O$2:$O$4073,TeamGames!$D$2:$D$4073,$D246,TeamGames!$F$2:$F$4073,$E246)</f>
        <v/>
      </c>
      <c r="Q246" s="33">
        <f>SUMIFS(TeamGames!$T$2:$T$4073,TeamGames!$D$2:$D$4073,$D246,TeamGames!$F$2:$F$4073,$E246)</f>
        <v/>
      </c>
      <c r="R246" s="33">
        <f>SUMIFS(TeamGames!$U$2:$U$4073,TeamGames!$D$2:$D$4073,$D246,TeamGames!$F$2:$F$4073,$E246)</f>
        <v/>
      </c>
      <c r="S246" s="33">
        <f>SUMIFS(TeamGames!$W$2:$W$4073,TeamGames!$D$2:$D$4073,$D246,TeamGames!$F$2:$F$4073,$E246)</f>
        <v/>
      </c>
      <c r="T246" s="30">
        <f>IF(M246=0,"",P246-O246)</f>
        <v/>
      </c>
      <c r="U246" s="30">
        <f>IF(M246=0,"",S246-O246)</f>
        <v/>
      </c>
      <c r="V246" s="24">
        <f>IF(M246=0,"upcoming",IF(M246=F246,"complete","in progress"))</f>
        <v/>
      </c>
      <c r="W246" s="33">
        <f>N246/F246</f>
        <v/>
      </c>
      <c r="X246" s="41">
        <f>AVERAGEIFS(TeamGames!$K$2:$K$4073,TeamGames!$D$2:$D$4073,$D246,TeamGames!$F$2:$F$4073,$E246)</f>
        <v/>
      </c>
      <c r="Y246" s="30">
        <f>IF(M246=0,"",P246-S246)</f>
        <v/>
      </c>
      <c r="Z246" s="30" t="n"/>
      <c r="AA246" s="31" t="n"/>
      <c r="AB246" s="33" t="n">
        <v>5.473856370965263</v>
      </c>
      <c r="AC246" s="24" t="n">
        <v>0</v>
      </c>
      <c r="AD246" s="24" t="n">
        <v>0</v>
      </c>
    </row>
    <row r="247">
      <c r="A247" s="24" t="inlineStr">
        <is>
          <t>Bristol City|10</t>
        </is>
      </c>
      <c r="B247" s="24" t="inlineStr">
        <is>
          <t>E1</t>
        </is>
      </c>
      <c r="C247" s="24" t="inlineStr">
        <is>
          <t>Championship</t>
        </is>
      </c>
      <c r="D247" s="24" t="inlineStr">
        <is>
          <t>Bristol City</t>
        </is>
      </c>
      <c r="E247" s="24" t="n">
        <v>10</v>
      </c>
      <c r="F247" s="24">
        <f>COUNTIFS(TeamGames!$D$2:$D$4073,$D247,TeamGames!$F$2:$F$4073,$E247)</f>
        <v/>
      </c>
      <c r="G247" s="24" t="n">
        <v>37</v>
      </c>
      <c r="H247" s="24" t="n">
        <v>40</v>
      </c>
      <c r="I247" s="24" t="inlineStr">
        <is>
          <t>West Brom (H) · Swansea (A) · QPR (H) · Cardiff (A)</t>
        </is>
      </c>
      <c r="J247" s="24" t="n">
        <v>2</v>
      </c>
      <c r="K247" s="40" t="n">
        <v>46459.625</v>
      </c>
      <c r="L247" s="40" t="n">
        <v>46480.625</v>
      </c>
      <c r="M247" s="24">
        <f>SUMIFS(TeamGames!$X$2:$X$4073,TeamGames!$D$2:$D$4073,$D247,TeamGames!$F$2:$F$4073,$E247)</f>
        <v/>
      </c>
      <c r="N247" s="33">
        <f>SUMIFS(TeamGames!$S$2:$S$4073,TeamGames!$D$2:$D$4073,$D247,TeamGames!$F$2:$F$4073,$E247)</f>
        <v/>
      </c>
      <c r="O247" s="33">
        <f>SUMIFS(TeamGames!$S$2:$S$4073,TeamGames!$D$2:$D$4073,$D247,TeamGames!$F$2:$F$4073,$E247,TeamGames!$X$2:$X$4073,1)</f>
        <v/>
      </c>
      <c r="P247" s="24">
        <f>SUMIFS(TeamGames!$O$2:$O$4073,TeamGames!$D$2:$D$4073,$D247,TeamGames!$F$2:$F$4073,$E247)</f>
        <v/>
      </c>
      <c r="Q247" s="33">
        <f>SUMIFS(TeamGames!$T$2:$T$4073,TeamGames!$D$2:$D$4073,$D247,TeamGames!$F$2:$F$4073,$E247)</f>
        <v/>
      </c>
      <c r="R247" s="33">
        <f>SUMIFS(TeamGames!$U$2:$U$4073,TeamGames!$D$2:$D$4073,$D247,TeamGames!$F$2:$F$4073,$E247)</f>
        <v/>
      </c>
      <c r="S247" s="33">
        <f>SUMIFS(TeamGames!$W$2:$W$4073,TeamGames!$D$2:$D$4073,$D247,TeamGames!$F$2:$F$4073,$E247)</f>
        <v/>
      </c>
      <c r="T247" s="30">
        <f>IF(M247=0,"",P247-O247)</f>
        <v/>
      </c>
      <c r="U247" s="30">
        <f>IF(M247=0,"",S247-O247)</f>
        <v/>
      </c>
      <c r="V247" s="24">
        <f>IF(M247=0,"upcoming",IF(M247=F247,"complete","in progress"))</f>
        <v/>
      </c>
      <c r="W247" s="33">
        <f>N247/F247</f>
        <v/>
      </c>
      <c r="X247" s="41">
        <f>AVERAGEIFS(TeamGames!$K$2:$K$4073,TeamGames!$D$2:$D$4073,$D247,TeamGames!$F$2:$F$4073,$E247)</f>
        <v/>
      </c>
      <c r="Y247" s="30">
        <f>IF(M247=0,"",P247-S247)</f>
        <v/>
      </c>
      <c r="Z247" s="30" t="n"/>
      <c r="AA247" s="31" t="n"/>
      <c r="AB247" s="33" t="n">
        <v>5.550814558205238</v>
      </c>
      <c r="AC247" s="24" t="n">
        <v>0</v>
      </c>
      <c r="AD247" s="24" t="n">
        <v>0</v>
      </c>
    </row>
    <row r="248">
      <c r="A248" s="24" t="inlineStr">
        <is>
          <t>Bristol City|11</t>
        </is>
      </c>
      <c r="B248" s="24" t="inlineStr">
        <is>
          <t>E1</t>
        </is>
      </c>
      <c r="C248" s="24" t="inlineStr">
        <is>
          <t>Championship</t>
        </is>
      </c>
      <c r="D248" s="24" t="inlineStr">
        <is>
          <t>Bristol City</t>
        </is>
      </c>
      <c r="E248" s="24" t="n">
        <v>11</v>
      </c>
      <c r="F248" s="24">
        <f>COUNTIFS(TeamGames!$D$2:$D$4073,$D248,TeamGames!$F$2:$F$4073,$E248)</f>
        <v/>
      </c>
      <c r="G248" s="24" t="n">
        <v>41</v>
      </c>
      <c r="H248" s="24" t="n">
        <v>44</v>
      </c>
      <c r="I248" s="24" t="inlineStr">
        <is>
          <t>Lincoln (A) · Burnley (H) · Portsmouth (A) · Preston (H)</t>
        </is>
      </c>
      <c r="J248" s="24" t="n">
        <v>2</v>
      </c>
      <c r="K248" s="40" t="n">
        <v>46483.82291666666</v>
      </c>
      <c r="L248" s="40" t="n">
        <v>46498.82291666666</v>
      </c>
      <c r="M248" s="24">
        <f>SUMIFS(TeamGames!$X$2:$X$4073,TeamGames!$D$2:$D$4073,$D248,TeamGames!$F$2:$F$4073,$E248)</f>
        <v/>
      </c>
      <c r="N248" s="33">
        <f>SUMIFS(TeamGames!$S$2:$S$4073,TeamGames!$D$2:$D$4073,$D248,TeamGames!$F$2:$F$4073,$E248)</f>
        <v/>
      </c>
      <c r="O248" s="33">
        <f>SUMIFS(TeamGames!$S$2:$S$4073,TeamGames!$D$2:$D$4073,$D248,TeamGames!$F$2:$F$4073,$E248,TeamGames!$X$2:$X$4073,1)</f>
        <v/>
      </c>
      <c r="P248" s="24">
        <f>SUMIFS(TeamGames!$O$2:$O$4073,TeamGames!$D$2:$D$4073,$D248,TeamGames!$F$2:$F$4073,$E248)</f>
        <v/>
      </c>
      <c r="Q248" s="33">
        <f>SUMIFS(TeamGames!$T$2:$T$4073,TeamGames!$D$2:$D$4073,$D248,TeamGames!$F$2:$F$4073,$E248)</f>
        <v/>
      </c>
      <c r="R248" s="33">
        <f>SUMIFS(TeamGames!$U$2:$U$4073,TeamGames!$D$2:$D$4073,$D248,TeamGames!$F$2:$F$4073,$E248)</f>
        <v/>
      </c>
      <c r="S248" s="33">
        <f>SUMIFS(TeamGames!$W$2:$W$4073,TeamGames!$D$2:$D$4073,$D248,TeamGames!$F$2:$F$4073,$E248)</f>
        <v/>
      </c>
      <c r="T248" s="30">
        <f>IF(M248=0,"",P248-O248)</f>
        <v/>
      </c>
      <c r="U248" s="30">
        <f>IF(M248=0,"",S248-O248)</f>
        <v/>
      </c>
      <c r="V248" s="24">
        <f>IF(M248=0,"upcoming",IF(M248=F248,"complete","in progress"))</f>
        <v/>
      </c>
      <c r="W248" s="33">
        <f>N248/F248</f>
        <v/>
      </c>
      <c r="X248" s="41">
        <f>AVERAGEIFS(TeamGames!$K$2:$K$4073,TeamGames!$D$2:$D$4073,$D248,TeamGames!$F$2:$F$4073,$E248)</f>
        <v/>
      </c>
      <c r="Y248" s="30">
        <f>IF(M248=0,"",P248-S248)</f>
        <v/>
      </c>
      <c r="Z248" s="30" t="n"/>
      <c r="AA248" s="31" t="n"/>
      <c r="AB248" s="33" t="n">
        <v>5.766132112488589</v>
      </c>
      <c r="AC248" s="24" t="n">
        <v>0</v>
      </c>
      <c r="AD248" s="24" t="n">
        <v>0</v>
      </c>
    </row>
    <row r="249">
      <c r="A249" s="24" t="inlineStr">
        <is>
          <t>Bristol City|12</t>
        </is>
      </c>
      <c r="B249" s="24" t="inlineStr">
        <is>
          <t>E1</t>
        </is>
      </c>
      <c r="C249" s="24" t="inlineStr">
        <is>
          <t>Championship</t>
        </is>
      </c>
      <c r="D249" s="24" t="inlineStr">
        <is>
          <t>Bristol City</t>
        </is>
      </c>
      <c r="E249" s="24" t="n">
        <v>12</v>
      </c>
      <c r="F249" s="24">
        <f>COUNTIFS(TeamGames!$D$2:$D$4073,$D249,TeamGames!$F$2:$F$4073,$E249)</f>
        <v/>
      </c>
      <c r="G249" s="24" t="n">
        <v>45</v>
      </c>
      <c r="H249" s="24" t="n">
        <v>46</v>
      </c>
      <c r="I249" s="24" t="inlineStr">
        <is>
          <t>Derby (H) · Wrexham (A)</t>
        </is>
      </c>
      <c r="J249" s="24" t="n">
        <v>1</v>
      </c>
      <c r="K249" s="40" t="n">
        <v>46501.625</v>
      </c>
      <c r="L249" s="40" t="n">
        <v>46508.52083333334</v>
      </c>
      <c r="M249" s="24">
        <f>SUMIFS(TeamGames!$X$2:$X$4073,TeamGames!$D$2:$D$4073,$D249,TeamGames!$F$2:$F$4073,$E249)</f>
        <v/>
      </c>
      <c r="N249" s="33">
        <f>SUMIFS(TeamGames!$S$2:$S$4073,TeamGames!$D$2:$D$4073,$D249,TeamGames!$F$2:$F$4073,$E249)</f>
        <v/>
      </c>
      <c r="O249" s="33">
        <f>SUMIFS(TeamGames!$S$2:$S$4073,TeamGames!$D$2:$D$4073,$D249,TeamGames!$F$2:$F$4073,$E249,TeamGames!$X$2:$X$4073,1)</f>
        <v/>
      </c>
      <c r="P249" s="24">
        <f>SUMIFS(TeamGames!$O$2:$O$4073,TeamGames!$D$2:$D$4073,$D249,TeamGames!$F$2:$F$4073,$E249)</f>
        <v/>
      </c>
      <c r="Q249" s="33">
        <f>SUMIFS(TeamGames!$T$2:$T$4073,TeamGames!$D$2:$D$4073,$D249,TeamGames!$F$2:$F$4073,$E249)</f>
        <v/>
      </c>
      <c r="R249" s="33">
        <f>SUMIFS(TeamGames!$U$2:$U$4073,TeamGames!$D$2:$D$4073,$D249,TeamGames!$F$2:$F$4073,$E249)</f>
        <v/>
      </c>
      <c r="S249" s="33">
        <f>SUMIFS(TeamGames!$W$2:$W$4073,TeamGames!$D$2:$D$4073,$D249,TeamGames!$F$2:$F$4073,$E249)</f>
        <v/>
      </c>
      <c r="T249" s="30">
        <f>IF(M249=0,"",P249-O249)</f>
        <v/>
      </c>
      <c r="U249" s="30">
        <f>IF(M249=0,"",S249-O249)</f>
        <v/>
      </c>
      <c r="V249" s="24">
        <f>IF(M249=0,"upcoming",IF(M249=F249,"complete","in progress"))</f>
        <v/>
      </c>
      <c r="W249" s="33">
        <f>N249/F249</f>
        <v/>
      </c>
      <c r="X249" s="41">
        <f>AVERAGEIFS(TeamGames!$K$2:$K$4073,TeamGames!$D$2:$D$4073,$D249,TeamGames!$F$2:$F$4073,$E249)</f>
        <v/>
      </c>
      <c r="Y249" s="30">
        <f>IF(M249=0,"",P249-S249)</f>
        <v/>
      </c>
      <c r="Z249" s="30" t="n"/>
      <c r="AA249" s="31" t="n"/>
      <c r="AB249" s="33" t="n">
        <v>2.64364110516735</v>
      </c>
      <c r="AC249" s="24" t="n">
        <v>0</v>
      </c>
      <c r="AD249" s="24" t="n">
        <v>0</v>
      </c>
    </row>
    <row r="250">
      <c r="A250" s="24" t="inlineStr">
        <is>
          <t>Burnley|1</t>
        </is>
      </c>
      <c r="B250" s="24" t="inlineStr">
        <is>
          <t>E1</t>
        </is>
      </c>
      <c r="C250" s="24" t="inlineStr">
        <is>
          <t>Championship</t>
        </is>
      </c>
      <c r="D250" s="24" t="inlineStr">
        <is>
          <t>Burnley</t>
        </is>
      </c>
      <c r="E250" s="24" t="n">
        <v>1</v>
      </c>
      <c r="F250" s="24">
        <f>COUNTIFS(TeamGames!$D$2:$D$4073,$D250,TeamGames!$F$2:$F$4073,$E250)</f>
        <v/>
      </c>
      <c r="G250" s="24" t="n">
        <v>1</v>
      </c>
      <c r="H250" s="24" t="n">
        <v>4</v>
      </c>
      <c r="I250" s="24" t="inlineStr">
        <is>
          <t>West Ham (H) · West Brom (A) · Norwich (A) · Middlesbrough (H)</t>
        </is>
      </c>
      <c r="J250" s="24" t="n">
        <v>2</v>
      </c>
      <c r="K250" s="40" t="n">
        <v>46250.66666666666</v>
      </c>
      <c r="L250" s="40" t="n">
        <v>46267.83333333334</v>
      </c>
      <c r="M250" s="24">
        <f>SUMIFS(TeamGames!$X$2:$X$4073,TeamGames!$D$2:$D$4073,$D250,TeamGames!$F$2:$F$4073,$E250)</f>
        <v/>
      </c>
      <c r="N250" s="33">
        <f>SUMIFS(TeamGames!$S$2:$S$4073,TeamGames!$D$2:$D$4073,$D250,TeamGames!$F$2:$F$4073,$E250)</f>
        <v/>
      </c>
      <c r="O250" s="33">
        <f>SUMIFS(TeamGames!$S$2:$S$4073,TeamGames!$D$2:$D$4073,$D250,TeamGames!$F$2:$F$4073,$E250,TeamGames!$X$2:$X$4073,1)</f>
        <v/>
      </c>
      <c r="P250" s="24">
        <f>SUMIFS(TeamGames!$O$2:$O$4073,TeamGames!$D$2:$D$4073,$D250,TeamGames!$F$2:$F$4073,$E250)</f>
        <v/>
      </c>
      <c r="Q250" s="33">
        <f>SUMIFS(TeamGames!$T$2:$T$4073,TeamGames!$D$2:$D$4073,$D250,TeamGames!$F$2:$F$4073,$E250)</f>
        <v/>
      </c>
      <c r="R250" s="33">
        <f>SUMIFS(TeamGames!$U$2:$U$4073,TeamGames!$D$2:$D$4073,$D250,TeamGames!$F$2:$F$4073,$E250)</f>
        <v/>
      </c>
      <c r="S250" s="33">
        <f>SUMIFS(TeamGames!$W$2:$W$4073,TeamGames!$D$2:$D$4073,$D250,TeamGames!$F$2:$F$4073,$E250)</f>
        <v/>
      </c>
      <c r="T250" s="30">
        <f>IF(M250=0,"",P250-O250)</f>
        <v/>
      </c>
      <c r="U250" s="30">
        <f>IF(M250=0,"",S250-O250)</f>
        <v/>
      </c>
      <c r="V250" s="24">
        <f>IF(M250=0,"upcoming",IF(M250=F250,"complete","in progress"))</f>
        <v/>
      </c>
      <c r="W250" s="33">
        <f>N250/F250</f>
        <v/>
      </c>
      <c r="X250" s="41">
        <f>AVERAGEIFS(TeamGames!$K$2:$K$4073,TeamGames!$D$2:$D$4073,$D250,TeamGames!$F$2:$F$4073,$E250)</f>
        <v/>
      </c>
      <c r="Y250" s="30">
        <f>IF(M250=0,"",P250-S250)</f>
        <v/>
      </c>
      <c r="Z250" s="30" t="n">
        <v>-1.32</v>
      </c>
      <c r="AA250" s="31" t="n">
        <v>0.1881558538608585</v>
      </c>
      <c r="AB250" s="33" t="n"/>
      <c r="AC250" s="24" t="n">
        <v>0</v>
      </c>
      <c r="AD250" s="24" t="n">
        <v>0</v>
      </c>
    </row>
    <row r="251">
      <c r="A251" s="24" t="inlineStr">
        <is>
          <t>Burnley|2</t>
        </is>
      </c>
      <c r="B251" s="24" t="inlineStr">
        <is>
          <t>E1</t>
        </is>
      </c>
      <c r="C251" s="24" t="inlineStr">
        <is>
          <t>Championship</t>
        </is>
      </c>
      <c r="D251" s="24" t="inlineStr">
        <is>
          <t>Burnley</t>
        </is>
      </c>
      <c r="E251" s="24" t="n">
        <v>2</v>
      </c>
      <c r="F251" s="24">
        <f>COUNTIFS(TeamGames!$D$2:$D$4073,$D251,TeamGames!$F$2:$F$4073,$E251)</f>
        <v/>
      </c>
      <c r="G251" s="24" t="n">
        <v>5</v>
      </c>
      <c r="H251" s="24" t="n">
        <v>8</v>
      </c>
      <c r="I251" s="24" t="inlineStr">
        <is>
          <t>Bristol City (H) · Wrexham (A) · Swansea (A) · Derby (H)</t>
        </is>
      </c>
      <c r="J251" s="24" t="n">
        <v>2</v>
      </c>
      <c r="K251" s="40" t="n">
        <v>46270.625</v>
      </c>
      <c r="L251" s="40" t="n">
        <v>46284.625</v>
      </c>
      <c r="M251" s="24">
        <f>SUMIFS(TeamGames!$X$2:$X$4073,TeamGames!$D$2:$D$4073,$D251,TeamGames!$F$2:$F$4073,$E251)</f>
        <v/>
      </c>
      <c r="N251" s="33">
        <f>SUMIFS(TeamGames!$S$2:$S$4073,TeamGames!$D$2:$D$4073,$D251,TeamGames!$F$2:$F$4073,$E251)</f>
        <v/>
      </c>
      <c r="O251" s="33">
        <f>SUMIFS(TeamGames!$S$2:$S$4073,TeamGames!$D$2:$D$4073,$D251,TeamGames!$F$2:$F$4073,$E251,TeamGames!$X$2:$X$4073,1)</f>
        <v/>
      </c>
      <c r="P251" s="24">
        <f>SUMIFS(TeamGames!$O$2:$O$4073,TeamGames!$D$2:$D$4073,$D251,TeamGames!$F$2:$F$4073,$E251)</f>
        <v/>
      </c>
      <c r="Q251" s="33">
        <f>SUMIFS(TeamGames!$T$2:$T$4073,TeamGames!$D$2:$D$4073,$D251,TeamGames!$F$2:$F$4073,$E251)</f>
        <v/>
      </c>
      <c r="R251" s="33">
        <f>SUMIFS(TeamGames!$U$2:$U$4073,TeamGames!$D$2:$D$4073,$D251,TeamGames!$F$2:$F$4073,$E251)</f>
        <v/>
      </c>
      <c r="S251" s="33">
        <f>SUMIFS(TeamGames!$W$2:$W$4073,TeamGames!$D$2:$D$4073,$D251,TeamGames!$F$2:$F$4073,$E251)</f>
        <v/>
      </c>
      <c r="T251" s="30">
        <f>IF(M251=0,"",P251-O251)</f>
        <v/>
      </c>
      <c r="U251" s="30">
        <f>IF(M251=0,"",S251-O251)</f>
        <v/>
      </c>
      <c r="V251" s="24">
        <f>IF(M251=0,"upcoming",IF(M251=F251,"complete","in progress"))</f>
        <v/>
      </c>
      <c r="W251" s="33">
        <f>N251/F251</f>
        <v/>
      </c>
      <c r="X251" s="41">
        <f>AVERAGEIFS(TeamGames!$K$2:$K$4073,TeamGames!$D$2:$D$4073,$D251,TeamGames!$F$2:$F$4073,$E251)</f>
        <v/>
      </c>
      <c r="Y251" s="30">
        <f>IF(M251=0,"",P251-S251)</f>
        <v/>
      </c>
      <c r="Z251" s="30" t="n">
        <v>-1.6</v>
      </c>
      <c r="AA251" s="31" t="n">
        <v>0.1094232116381868</v>
      </c>
      <c r="AB251" s="33" t="n"/>
      <c r="AC251" s="24" t="n">
        <v>0</v>
      </c>
      <c r="AD251" s="24" t="n">
        <v>0</v>
      </c>
    </row>
    <row r="252">
      <c r="A252" s="24" t="inlineStr">
        <is>
          <t>Burnley|3</t>
        </is>
      </c>
      <c r="B252" s="24" t="inlineStr">
        <is>
          <t>E1</t>
        </is>
      </c>
      <c r="C252" s="24" t="inlineStr">
        <is>
          <t>Championship</t>
        </is>
      </c>
      <c r="D252" s="24" t="inlineStr">
        <is>
          <t>Burnley</t>
        </is>
      </c>
      <c r="E252" s="24" t="n">
        <v>3</v>
      </c>
      <c r="F252" s="24">
        <f>COUNTIFS(TeamGames!$D$2:$D$4073,$D252,TeamGames!$F$2:$F$4073,$E252)</f>
        <v/>
      </c>
      <c r="G252" s="24" t="n">
        <v>9</v>
      </c>
      <c r="H252" s="24" t="n">
        <v>12</v>
      </c>
      <c r="I252" s="24" t="inlineStr">
        <is>
          <t>Watford (A) · Charlton (H) · Wolves (H) · Lincoln (A)</t>
        </is>
      </c>
      <c r="J252" s="24" t="n">
        <v>2</v>
      </c>
      <c r="K252" s="40" t="n">
        <v>46305.625</v>
      </c>
      <c r="L252" s="40" t="n">
        <v>46319.625</v>
      </c>
      <c r="M252" s="24">
        <f>SUMIFS(TeamGames!$X$2:$X$4073,TeamGames!$D$2:$D$4073,$D252,TeamGames!$F$2:$F$4073,$E252)</f>
        <v/>
      </c>
      <c r="N252" s="33">
        <f>SUMIFS(TeamGames!$S$2:$S$4073,TeamGames!$D$2:$D$4073,$D252,TeamGames!$F$2:$F$4073,$E252)</f>
        <v/>
      </c>
      <c r="O252" s="33">
        <f>SUMIFS(TeamGames!$S$2:$S$4073,TeamGames!$D$2:$D$4073,$D252,TeamGames!$F$2:$F$4073,$E252,TeamGames!$X$2:$X$4073,1)</f>
        <v/>
      </c>
      <c r="P252" s="24">
        <f>SUMIFS(TeamGames!$O$2:$O$4073,TeamGames!$D$2:$D$4073,$D252,TeamGames!$F$2:$F$4073,$E252)</f>
        <v/>
      </c>
      <c r="Q252" s="33">
        <f>SUMIFS(TeamGames!$T$2:$T$4073,TeamGames!$D$2:$D$4073,$D252,TeamGames!$F$2:$F$4073,$E252)</f>
        <v/>
      </c>
      <c r="R252" s="33">
        <f>SUMIFS(TeamGames!$U$2:$U$4073,TeamGames!$D$2:$D$4073,$D252,TeamGames!$F$2:$F$4073,$E252)</f>
        <v/>
      </c>
      <c r="S252" s="33">
        <f>SUMIFS(TeamGames!$W$2:$W$4073,TeamGames!$D$2:$D$4073,$D252,TeamGames!$F$2:$F$4073,$E252)</f>
        <v/>
      </c>
      <c r="T252" s="30">
        <f>IF(M252=0,"",P252-O252)</f>
        <v/>
      </c>
      <c r="U252" s="30">
        <f>IF(M252=0,"",S252-O252)</f>
        <v/>
      </c>
      <c r="V252" s="24">
        <f>IF(M252=0,"upcoming",IF(M252=F252,"complete","in progress"))</f>
        <v/>
      </c>
      <c r="W252" s="33">
        <f>N252/F252</f>
        <v/>
      </c>
      <c r="X252" s="41">
        <f>AVERAGEIFS(TeamGames!$K$2:$K$4073,TeamGames!$D$2:$D$4073,$D252,TeamGames!$F$2:$F$4073,$E252)</f>
        <v/>
      </c>
      <c r="Y252" s="30">
        <f>IF(M252=0,"",P252-S252)</f>
        <v/>
      </c>
      <c r="Z252" s="30" t="n">
        <v>-0.37</v>
      </c>
      <c r="AA252" s="31" t="n">
        <v>0.7119830653198589</v>
      </c>
      <c r="AB252" s="33" t="n">
        <v>1.610419386449956</v>
      </c>
      <c r="AC252" s="24" t="n">
        <v>0</v>
      </c>
      <c r="AD252" s="24" t="n">
        <v>0</v>
      </c>
    </row>
    <row r="253">
      <c r="A253" s="24" t="inlineStr">
        <is>
          <t>Burnley|4</t>
        </is>
      </c>
      <c r="B253" s="24" t="inlineStr">
        <is>
          <t>E1</t>
        </is>
      </c>
      <c r="C253" s="24" t="inlineStr">
        <is>
          <t>Championship</t>
        </is>
      </c>
      <c r="D253" s="24" t="inlineStr">
        <is>
          <t>Burnley</t>
        </is>
      </c>
      <c r="E253" s="24" t="n">
        <v>4</v>
      </c>
      <c r="F253" s="24">
        <f>COUNTIFS(TeamGames!$D$2:$D$4073,$D253,TeamGames!$F$2:$F$4073,$E253)</f>
        <v/>
      </c>
      <c r="G253" s="24" t="n">
        <v>13</v>
      </c>
      <c r="H253" s="24" t="n">
        <v>16</v>
      </c>
      <c r="I253" s="24" t="inlineStr">
        <is>
          <t>Portsmouth (H) · QPR (A) · Cardiff (A) · Blackburn (H)</t>
        </is>
      </c>
      <c r="J253" s="24" t="n">
        <v>2</v>
      </c>
      <c r="K253" s="40" t="n">
        <v>46326.625</v>
      </c>
      <c r="L253" s="40" t="n">
        <v>46348.5</v>
      </c>
      <c r="M253" s="24">
        <f>SUMIFS(TeamGames!$X$2:$X$4073,TeamGames!$D$2:$D$4073,$D253,TeamGames!$F$2:$F$4073,$E253)</f>
        <v/>
      </c>
      <c r="N253" s="33">
        <f>SUMIFS(TeamGames!$S$2:$S$4073,TeamGames!$D$2:$D$4073,$D253,TeamGames!$F$2:$F$4073,$E253)</f>
        <v/>
      </c>
      <c r="O253" s="33">
        <f>SUMIFS(TeamGames!$S$2:$S$4073,TeamGames!$D$2:$D$4073,$D253,TeamGames!$F$2:$F$4073,$E253,TeamGames!$X$2:$X$4073,1)</f>
        <v/>
      </c>
      <c r="P253" s="24">
        <f>SUMIFS(TeamGames!$O$2:$O$4073,TeamGames!$D$2:$D$4073,$D253,TeamGames!$F$2:$F$4073,$E253)</f>
        <v/>
      </c>
      <c r="Q253" s="33">
        <f>SUMIFS(TeamGames!$T$2:$T$4073,TeamGames!$D$2:$D$4073,$D253,TeamGames!$F$2:$F$4073,$E253)</f>
        <v/>
      </c>
      <c r="R253" s="33">
        <f>SUMIFS(TeamGames!$U$2:$U$4073,TeamGames!$D$2:$D$4073,$D253,TeamGames!$F$2:$F$4073,$E253)</f>
        <v/>
      </c>
      <c r="S253" s="33">
        <f>SUMIFS(TeamGames!$W$2:$W$4073,TeamGames!$D$2:$D$4073,$D253,TeamGames!$F$2:$F$4073,$E253)</f>
        <v/>
      </c>
      <c r="T253" s="30">
        <f>IF(M253=0,"",P253-O253)</f>
        <v/>
      </c>
      <c r="U253" s="30">
        <f>IF(M253=0,"",S253-O253)</f>
        <v/>
      </c>
      <c r="V253" s="24">
        <f>IF(M253=0,"upcoming",IF(M253=F253,"complete","in progress"))</f>
        <v/>
      </c>
      <c r="W253" s="33">
        <f>N253/F253</f>
        <v/>
      </c>
      <c r="X253" s="41">
        <f>AVERAGEIFS(TeamGames!$K$2:$K$4073,TeamGames!$D$2:$D$4073,$D253,TeamGames!$F$2:$F$4073,$E253)</f>
        <v/>
      </c>
      <c r="Y253" s="30">
        <f>IF(M253=0,"",P253-S253)</f>
        <v/>
      </c>
      <c r="Z253" s="30" t="n"/>
      <c r="AA253" s="31" t="n"/>
      <c r="AB253" s="33" t="n">
        <v>6.400666584848297</v>
      </c>
      <c r="AC253" s="24" t="n">
        <v>0</v>
      </c>
      <c r="AD253" s="24" t="n">
        <v>0</v>
      </c>
    </row>
    <row r="254">
      <c r="A254" s="24" t="inlineStr">
        <is>
          <t>Burnley|5</t>
        </is>
      </c>
      <c r="B254" s="24" t="inlineStr">
        <is>
          <t>E1</t>
        </is>
      </c>
      <c r="C254" s="24" t="inlineStr">
        <is>
          <t>Championship</t>
        </is>
      </c>
      <c r="D254" s="24" t="inlineStr">
        <is>
          <t>Burnley</t>
        </is>
      </c>
      <c r="E254" s="24" t="n">
        <v>5</v>
      </c>
      <c r="F254" s="24">
        <f>COUNTIFS(TeamGames!$D$2:$D$4073,$D254,TeamGames!$F$2:$F$4073,$E254)</f>
        <v/>
      </c>
      <c r="G254" s="24" t="n">
        <v>17</v>
      </c>
      <c r="H254" s="24" t="n">
        <v>20</v>
      </c>
      <c r="I254" s="24" t="inlineStr">
        <is>
          <t>Birmingham (H) · Millwall (A) · Preston (H) · Southampton (A)</t>
        </is>
      </c>
      <c r="J254" s="24" t="n">
        <v>2</v>
      </c>
      <c r="K254" s="40" t="n">
        <v>46351.82291666666</v>
      </c>
      <c r="L254" s="40" t="n">
        <v>46365.83333333334</v>
      </c>
      <c r="M254" s="24">
        <f>SUMIFS(TeamGames!$X$2:$X$4073,TeamGames!$D$2:$D$4073,$D254,TeamGames!$F$2:$F$4073,$E254)</f>
        <v/>
      </c>
      <c r="N254" s="33">
        <f>SUMIFS(TeamGames!$S$2:$S$4073,TeamGames!$D$2:$D$4073,$D254,TeamGames!$F$2:$F$4073,$E254)</f>
        <v/>
      </c>
      <c r="O254" s="33">
        <f>SUMIFS(TeamGames!$S$2:$S$4073,TeamGames!$D$2:$D$4073,$D254,TeamGames!$F$2:$F$4073,$E254,TeamGames!$X$2:$X$4073,1)</f>
        <v/>
      </c>
      <c r="P254" s="24">
        <f>SUMIFS(TeamGames!$O$2:$O$4073,TeamGames!$D$2:$D$4073,$D254,TeamGames!$F$2:$F$4073,$E254)</f>
        <v/>
      </c>
      <c r="Q254" s="33">
        <f>SUMIFS(TeamGames!$T$2:$T$4073,TeamGames!$D$2:$D$4073,$D254,TeamGames!$F$2:$F$4073,$E254)</f>
        <v/>
      </c>
      <c r="R254" s="33">
        <f>SUMIFS(TeamGames!$U$2:$U$4073,TeamGames!$D$2:$D$4073,$D254,TeamGames!$F$2:$F$4073,$E254)</f>
        <v/>
      </c>
      <c r="S254" s="33">
        <f>SUMIFS(TeamGames!$W$2:$W$4073,TeamGames!$D$2:$D$4073,$D254,TeamGames!$F$2:$F$4073,$E254)</f>
        <v/>
      </c>
      <c r="T254" s="30">
        <f>IF(M254=0,"",P254-O254)</f>
        <v/>
      </c>
      <c r="U254" s="30">
        <f>IF(M254=0,"",S254-O254)</f>
        <v/>
      </c>
      <c r="V254" s="24">
        <f>IF(M254=0,"upcoming",IF(M254=F254,"complete","in progress"))</f>
        <v/>
      </c>
      <c r="W254" s="33">
        <f>N254/F254</f>
        <v/>
      </c>
      <c r="X254" s="41">
        <f>AVERAGEIFS(TeamGames!$K$2:$K$4073,TeamGames!$D$2:$D$4073,$D254,TeamGames!$F$2:$F$4073,$E254)</f>
        <v/>
      </c>
      <c r="Y254" s="30">
        <f>IF(M254=0,"",P254-S254)</f>
        <v/>
      </c>
      <c r="Z254" s="30" t="n"/>
      <c r="AA254" s="31" t="n"/>
      <c r="AB254" s="33" t="n">
        <v>5.734825762064702</v>
      </c>
      <c r="AC254" s="24" t="n">
        <v>0</v>
      </c>
      <c r="AD254" s="24" t="n">
        <v>0</v>
      </c>
    </row>
    <row r="255">
      <c r="A255" s="24" t="inlineStr">
        <is>
          <t>Burnley|6</t>
        </is>
      </c>
      <c r="B255" s="24" t="inlineStr">
        <is>
          <t>E1</t>
        </is>
      </c>
      <c r="C255" s="24" t="inlineStr">
        <is>
          <t>Championship</t>
        </is>
      </c>
      <c r="D255" s="24" t="inlineStr">
        <is>
          <t>Burnley</t>
        </is>
      </c>
      <c r="E255" s="24" t="n">
        <v>6</v>
      </c>
      <c r="F255" s="24">
        <f>COUNTIFS(TeamGames!$D$2:$D$4073,$D255,TeamGames!$F$2:$F$4073,$E255)</f>
        <v/>
      </c>
      <c r="G255" s="24" t="n">
        <v>21</v>
      </c>
      <c r="H255" s="24" t="n">
        <v>24</v>
      </c>
      <c r="I255" s="24" t="inlineStr">
        <is>
          <t>Sheffield United (A) · Stoke (H) · Bolton (A) · Lincoln (H)</t>
        </is>
      </c>
      <c r="J255" s="24" t="n">
        <v>2</v>
      </c>
      <c r="K255" s="40" t="n">
        <v>46368.625</v>
      </c>
      <c r="L255" s="40" t="n">
        <v>46385.82291666666</v>
      </c>
      <c r="M255" s="24">
        <f>SUMIFS(TeamGames!$X$2:$X$4073,TeamGames!$D$2:$D$4073,$D255,TeamGames!$F$2:$F$4073,$E255)</f>
        <v/>
      </c>
      <c r="N255" s="33">
        <f>SUMIFS(TeamGames!$S$2:$S$4073,TeamGames!$D$2:$D$4073,$D255,TeamGames!$F$2:$F$4073,$E255)</f>
        <v/>
      </c>
      <c r="O255" s="33">
        <f>SUMIFS(TeamGames!$S$2:$S$4073,TeamGames!$D$2:$D$4073,$D255,TeamGames!$F$2:$F$4073,$E255,TeamGames!$X$2:$X$4073,1)</f>
        <v/>
      </c>
      <c r="P255" s="24">
        <f>SUMIFS(TeamGames!$O$2:$O$4073,TeamGames!$D$2:$D$4073,$D255,TeamGames!$F$2:$F$4073,$E255)</f>
        <v/>
      </c>
      <c r="Q255" s="33">
        <f>SUMIFS(TeamGames!$T$2:$T$4073,TeamGames!$D$2:$D$4073,$D255,TeamGames!$F$2:$F$4073,$E255)</f>
        <v/>
      </c>
      <c r="R255" s="33">
        <f>SUMIFS(TeamGames!$U$2:$U$4073,TeamGames!$D$2:$D$4073,$D255,TeamGames!$F$2:$F$4073,$E255)</f>
        <v/>
      </c>
      <c r="S255" s="33">
        <f>SUMIFS(TeamGames!$W$2:$W$4073,TeamGames!$D$2:$D$4073,$D255,TeamGames!$F$2:$F$4073,$E255)</f>
        <v/>
      </c>
      <c r="T255" s="30">
        <f>IF(M255=0,"",P255-O255)</f>
        <v/>
      </c>
      <c r="U255" s="30">
        <f>IF(M255=0,"",S255-O255)</f>
        <v/>
      </c>
      <c r="V255" s="24">
        <f>IF(M255=0,"upcoming",IF(M255=F255,"complete","in progress"))</f>
        <v/>
      </c>
      <c r="W255" s="33">
        <f>N255/F255</f>
        <v/>
      </c>
      <c r="X255" s="41">
        <f>AVERAGEIFS(TeamGames!$K$2:$K$4073,TeamGames!$D$2:$D$4073,$D255,TeamGames!$F$2:$F$4073,$E255)</f>
        <v/>
      </c>
      <c r="Y255" s="30">
        <f>IF(M255=0,"",P255-S255)</f>
        <v/>
      </c>
      <c r="Z255" s="30" t="n"/>
      <c r="AA255" s="31" t="n"/>
      <c r="AB255" s="33" t="n">
        <v>6.460421009365815</v>
      </c>
      <c r="AC255" s="24" t="n">
        <v>0</v>
      </c>
      <c r="AD255" s="24" t="n">
        <v>0</v>
      </c>
    </row>
    <row r="256">
      <c r="A256" s="24" t="inlineStr">
        <is>
          <t>Burnley|7</t>
        </is>
      </c>
      <c r="B256" s="24" t="inlineStr">
        <is>
          <t>E1</t>
        </is>
      </c>
      <c r="C256" s="24" t="inlineStr">
        <is>
          <t>Championship</t>
        </is>
      </c>
      <c r="D256" s="24" t="inlineStr">
        <is>
          <t>Burnley</t>
        </is>
      </c>
      <c r="E256" s="24" t="n">
        <v>7</v>
      </c>
      <c r="F256" s="24">
        <f>COUNTIFS(TeamGames!$D$2:$D$4073,$D256,TeamGames!$F$2:$F$4073,$E256)</f>
        <v/>
      </c>
      <c r="G256" s="24" t="n">
        <v>25</v>
      </c>
      <c r="H256" s="24" t="n">
        <v>28</v>
      </c>
      <c r="I256" s="24" t="inlineStr">
        <is>
          <t>Sheffield United (H) · Wolves (A) · Portsmouth (A) · QPR (H)</t>
        </is>
      </c>
      <c r="J256" s="24" t="n">
        <v>2</v>
      </c>
      <c r="K256" s="40" t="n">
        <v>46388.72916666666</v>
      </c>
      <c r="L256" s="40" t="n">
        <v>46413.82291666666</v>
      </c>
      <c r="M256" s="24">
        <f>SUMIFS(TeamGames!$X$2:$X$4073,TeamGames!$D$2:$D$4073,$D256,TeamGames!$F$2:$F$4073,$E256)</f>
        <v/>
      </c>
      <c r="N256" s="33">
        <f>SUMIFS(TeamGames!$S$2:$S$4073,TeamGames!$D$2:$D$4073,$D256,TeamGames!$F$2:$F$4073,$E256)</f>
        <v/>
      </c>
      <c r="O256" s="33">
        <f>SUMIFS(TeamGames!$S$2:$S$4073,TeamGames!$D$2:$D$4073,$D256,TeamGames!$F$2:$F$4073,$E256,TeamGames!$X$2:$X$4073,1)</f>
        <v/>
      </c>
      <c r="P256" s="24">
        <f>SUMIFS(TeamGames!$O$2:$O$4073,TeamGames!$D$2:$D$4073,$D256,TeamGames!$F$2:$F$4073,$E256)</f>
        <v/>
      </c>
      <c r="Q256" s="33">
        <f>SUMIFS(TeamGames!$T$2:$T$4073,TeamGames!$D$2:$D$4073,$D256,TeamGames!$F$2:$F$4073,$E256)</f>
        <v/>
      </c>
      <c r="R256" s="33">
        <f>SUMIFS(TeamGames!$U$2:$U$4073,TeamGames!$D$2:$D$4073,$D256,TeamGames!$F$2:$F$4073,$E256)</f>
        <v/>
      </c>
      <c r="S256" s="33">
        <f>SUMIFS(TeamGames!$W$2:$W$4073,TeamGames!$D$2:$D$4073,$D256,TeamGames!$F$2:$F$4073,$E256)</f>
        <v/>
      </c>
      <c r="T256" s="30">
        <f>IF(M256=0,"",P256-O256)</f>
        <v/>
      </c>
      <c r="U256" s="30">
        <f>IF(M256=0,"",S256-O256)</f>
        <v/>
      </c>
      <c r="V256" s="24">
        <f>IF(M256=0,"upcoming",IF(M256=F256,"complete","in progress"))</f>
        <v/>
      </c>
      <c r="W256" s="33">
        <f>N256/F256</f>
        <v/>
      </c>
      <c r="X256" s="41">
        <f>AVERAGEIFS(TeamGames!$K$2:$K$4073,TeamGames!$D$2:$D$4073,$D256,TeamGames!$F$2:$F$4073,$E256)</f>
        <v/>
      </c>
      <c r="Y256" s="30">
        <f>IF(M256=0,"",P256-S256)</f>
        <v/>
      </c>
      <c r="Z256" s="30" t="n"/>
      <c r="AA256" s="31" t="n"/>
      <c r="AB256" s="33" t="n">
        <v>5.735063178524299</v>
      </c>
      <c r="AC256" s="24" t="n">
        <v>0</v>
      </c>
      <c r="AD256" s="24" t="n">
        <v>0</v>
      </c>
    </row>
    <row r="257">
      <c r="A257" s="24" t="inlineStr">
        <is>
          <t>Burnley|8</t>
        </is>
      </c>
      <c r="B257" s="24" t="inlineStr">
        <is>
          <t>E1</t>
        </is>
      </c>
      <c r="C257" s="24" t="inlineStr">
        <is>
          <t>Championship</t>
        </is>
      </c>
      <c r="D257" s="24" t="inlineStr">
        <is>
          <t>Burnley</t>
        </is>
      </c>
      <c r="E257" s="24" t="n">
        <v>8</v>
      </c>
      <c r="F257" s="24">
        <f>COUNTIFS(TeamGames!$D$2:$D$4073,$D257,TeamGames!$F$2:$F$4073,$E257)</f>
        <v/>
      </c>
      <c r="G257" s="24" t="n">
        <v>29</v>
      </c>
      <c r="H257" s="24" t="n">
        <v>32</v>
      </c>
      <c r="I257" s="24" t="inlineStr">
        <is>
          <t>Cardiff (H) · Blackburn (A) · Swansea (H) · Charlton (A)</t>
        </is>
      </c>
      <c r="J257" s="24" t="n">
        <v>2</v>
      </c>
      <c r="K257" s="40" t="n">
        <v>46417.625</v>
      </c>
      <c r="L257" s="40" t="n">
        <v>46434.82291666666</v>
      </c>
      <c r="M257" s="24">
        <f>SUMIFS(TeamGames!$X$2:$X$4073,TeamGames!$D$2:$D$4073,$D257,TeamGames!$F$2:$F$4073,$E257)</f>
        <v/>
      </c>
      <c r="N257" s="33">
        <f>SUMIFS(TeamGames!$S$2:$S$4073,TeamGames!$D$2:$D$4073,$D257,TeamGames!$F$2:$F$4073,$E257)</f>
        <v/>
      </c>
      <c r="O257" s="33">
        <f>SUMIFS(TeamGames!$S$2:$S$4073,TeamGames!$D$2:$D$4073,$D257,TeamGames!$F$2:$F$4073,$E257,TeamGames!$X$2:$X$4073,1)</f>
        <v/>
      </c>
      <c r="P257" s="24">
        <f>SUMIFS(TeamGames!$O$2:$O$4073,TeamGames!$D$2:$D$4073,$D257,TeamGames!$F$2:$F$4073,$E257)</f>
        <v/>
      </c>
      <c r="Q257" s="33">
        <f>SUMIFS(TeamGames!$T$2:$T$4073,TeamGames!$D$2:$D$4073,$D257,TeamGames!$F$2:$F$4073,$E257)</f>
        <v/>
      </c>
      <c r="R257" s="33">
        <f>SUMIFS(TeamGames!$U$2:$U$4073,TeamGames!$D$2:$D$4073,$D257,TeamGames!$F$2:$F$4073,$E257)</f>
        <v/>
      </c>
      <c r="S257" s="33">
        <f>SUMIFS(TeamGames!$W$2:$W$4073,TeamGames!$D$2:$D$4073,$D257,TeamGames!$F$2:$F$4073,$E257)</f>
        <v/>
      </c>
      <c r="T257" s="30">
        <f>IF(M257=0,"",P257-O257)</f>
        <v/>
      </c>
      <c r="U257" s="30">
        <f>IF(M257=0,"",S257-O257)</f>
        <v/>
      </c>
      <c r="V257" s="24">
        <f>IF(M257=0,"upcoming",IF(M257=F257,"complete","in progress"))</f>
        <v/>
      </c>
      <c r="W257" s="33">
        <f>N257/F257</f>
        <v/>
      </c>
      <c r="X257" s="41">
        <f>AVERAGEIFS(TeamGames!$K$2:$K$4073,TeamGames!$D$2:$D$4073,$D257,TeamGames!$F$2:$F$4073,$E257)</f>
        <v/>
      </c>
      <c r="Y257" s="30">
        <f>IF(M257=0,"",P257-S257)</f>
        <v/>
      </c>
      <c r="Z257" s="30" t="n"/>
      <c r="AA257" s="31" t="n"/>
      <c r="AB257" s="33" t="n">
        <v>6.56811904206994</v>
      </c>
      <c r="AC257" s="24" t="n">
        <v>0</v>
      </c>
      <c r="AD257" s="24" t="n">
        <v>0</v>
      </c>
    </row>
    <row r="258">
      <c r="A258" s="24" t="inlineStr">
        <is>
          <t>Burnley|9</t>
        </is>
      </c>
      <c r="B258" s="24" t="inlineStr">
        <is>
          <t>E1</t>
        </is>
      </c>
      <c r="C258" s="24" t="inlineStr">
        <is>
          <t>Championship</t>
        </is>
      </c>
      <c r="D258" s="24" t="inlineStr">
        <is>
          <t>Burnley</t>
        </is>
      </c>
      <c r="E258" s="24" t="n">
        <v>9</v>
      </c>
      <c r="F258" s="24">
        <f>COUNTIFS(TeamGames!$D$2:$D$4073,$D258,TeamGames!$F$2:$F$4073,$E258)</f>
        <v/>
      </c>
      <c r="G258" s="24" t="n">
        <v>33</v>
      </c>
      <c r="H258" s="24" t="n">
        <v>36</v>
      </c>
      <c r="I258" s="24" t="inlineStr">
        <is>
          <t>Derby (A) · Watford (H) · West Brom (H) · West Ham (A)</t>
        </is>
      </c>
      <c r="J258" s="24" t="n">
        <v>2</v>
      </c>
      <c r="K258" s="40" t="n">
        <v>46438.625</v>
      </c>
      <c r="L258" s="40" t="n">
        <v>46452.625</v>
      </c>
      <c r="M258" s="24">
        <f>SUMIFS(TeamGames!$X$2:$X$4073,TeamGames!$D$2:$D$4073,$D258,TeamGames!$F$2:$F$4073,$E258)</f>
        <v/>
      </c>
      <c r="N258" s="33">
        <f>SUMIFS(TeamGames!$S$2:$S$4073,TeamGames!$D$2:$D$4073,$D258,TeamGames!$F$2:$F$4073,$E258)</f>
        <v/>
      </c>
      <c r="O258" s="33">
        <f>SUMIFS(TeamGames!$S$2:$S$4073,TeamGames!$D$2:$D$4073,$D258,TeamGames!$F$2:$F$4073,$E258,TeamGames!$X$2:$X$4073,1)</f>
        <v/>
      </c>
      <c r="P258" s="24">
        <f>SUMIFS(TeamGames!$O$2:$O$4073,TeamGames!$D$2:$D$4073,$D258,TeamGames!$F$2:$F$4073,$E258)</f>
        <v/>
      </c>
      <c r="Q258" s="33">
        <f>SUMIFS(TeamGames!$T$2:$T$4073,TeamGames!$D$2:$D$4073,$D258,TeamGames!$F$2:$F$4073,$E258)</f>
        <v/>
      </c>
      <c r="R258" s="33">
        <f>SUMIFS(TeamGames!$U$2:$U$4073,TeamGames!$D$2:$D$4073,$D258,TeamGames!$F$2:$F$4073,$E258)</f>
        <v/>
      </c>
      <c r="S258" s="33">
        <f>SUMIFS(TeamGames!$W$2:$W$4073,TeamGames!$D$2:$D$4073,$D258,TeamGames!$F$2:$F$4073,$E258)</f>
        <v/>
      </c>
      <c r="T258" s="30">
        <f>IF(M258=0,"",P258-O258)</f>
        <v/>
      </c>
      <c r="U258" s="30">
        <f>IF(M258=0,"",S258-O258)</f>
        <v/>
      </c>
      <c r="V258" s="24">
        <f>IF(M258=0,"upcoming",IF(M258=F258,"complete","in progress"))</f>
        <v/>
      </c>
      <c r="W258" s="33">
        <f>N258/F258</f>
        <v/>
      </c>
      <c r="X258" s="41">
        <f>AVERAGEIFS(TeamGames!$K$2:$K$4073,TeamGames!$D$2:$D$4073,$D258,TeamGames!$F$2:$F$4073,$E258)</f>
        <v/>
      </c>
      <c r="Y258" s="30">
        <f>IF(M258=0,"",P258-S258)</f>
        <v/>
      </c>
      <c r="Z258" s="30" t="n"/>
      <c r="AA258" s="31" t="n"/>
      <c r="AB258" s="33" t="n">
        <v>5.640808946888496</v>
      </c>
      <c r="AC258" s="24" t="n">
        <v>0</v>
      </c>
      <c r="AD258" s="24" t="n">
        <v>0</v>
      </c>
    </row>
    <row r="259">
      <c r="A259" s="24" t="inlineStr">
        <is>
          <t>Burnley|10</t>
        </is>
      </c>
      <c r="B259" s="24" t="inlineStr">
        <is>
          <t>E1</t>
        </is>
      </c>
      <c r="C259" s="24" t="inlineStr">
        <is>
          <t>Championship</t>
        </is>
      </c>
      <c r="D259" s="24" t="inlineStr">
        <is>
          <t>Burnley</t>
        </is>
      </c>
      <c r="E259" s="24" t="n">
        <v>10</v>
      </c>
      <c r="F259" s="24">
        <f>COUNTIFS(TeamGames!$D$2:$D$4073,$D259,TeamGames!$F$2:$F$4073,$E259)</f>
        <v/>
      </c>
      <c r="G259" s="24" t="n">
        <v>37</v>
      </c>
      <c r="H259" s="24" t="n">
        <v>40</v>
      </c>
      <c r="I259" s="24" t="inlineStr">
        <is>
          <t>Millwall (H) · Preston (A) · Bolton (H) · Stoke (A)</t>
        </is>
      </c>
      <c r="J259" s="24" t="n">
        <v>2</v>
      </c>
      <c r="K259" s="40" t="n">
        <v>46459.625</v>
      </c>
      <c r="L259" s="40" t="n">
        <v>46480.625</v>
      </c>
      <c r="M259" s="24">
        <f>SUMIFS(TeamGames!$X$2:$X$4073,TeamGames!$D$2:$D$4073,$D259,TeamGames!$F$2:$F$4073,$E259)</f>
        <v/>
      </c>
      <c r="N259" s="33">
        <f>SUMIFS(TeamGames!$S$2:$S$4073,TeamGames!$D$2:$D$4073,$D259,TeamGames!$F$2:$F$4073,$E259)</f>
        <v/>
      </c>
      <c r="O259" s="33">
        <f>SUMIFS(TeamGames!$S$2:$S$4073,TeamGames!$D$2:$D$4073,$D259,TeamGames!$F$2:$F$4073,$E259,TeamGames!$X$2:$X$4073,1)</f>
        <v/>
      </c>
      <c r="P259" s="24">
        <f>SUMIFS(TeamGames!$O$2:$O$4073,TeamGames!$D$2:$D$4073,$D259,TeamGames!$F$2:$F$4073,$E259)</f>
        <v/>
      </c>
      <c r="Q259" s="33">
        <f>SUMIFS(TeamGames!$T$2:$T$4073,TeamGames!$D$2:$D$4073,$D259,TeamGames!$F$2:$F$4073,$E259)</f>
        <v/>
      </c>
      <c r="R259" s="33">
        <f>SUMIFS(TeamGames!$U$2:$U$4073,TeamGames!$D$2:$D$4073,$D259,TeamGames!$F$2:$F$4073,$E259)</f>
        <v/>
      </c>
      <c r="S259" s="33">
        <f>SUMIFS(TeamGames!$W$2:$W$4073,TeamGames!$D$2:$D$4073,$D259,TeamGames!$F$2:$F$4073,$E259)</f>
        <v/>
      </c>
      <c r="T259" s="30">
        <f>IF(M259=0,"",P259-O259)</f>
        <v/>
      </c>
      <c r="U259" s="30">
        <f>IF(M259=0,"",S259-O259)</f>
        <v/>
      </c>
      <c r="V259" s="24">
        <f>IF(M259=0,"upcoming",IF(M259=F259,"complete","in progress"))</f>
        <v/>
      </c>
      <c r="W259" s="33">
        <f>N259/F259</f>
        <v/>
      </c>
      <c r="X259" s="41">
        <f>AVERAGEIFS(TeamGames!$K$2:$K$4073,TeamGames!$D$2:$D$4073,$D259,TeamGames!$F$2:$F$4073,$E259)</f>
        <v/>
      </c>
      <c r="Y259" s="30">
        <f>IF(M259=0,"",P259-S259)</f>
        <v/>
      </c>
      <c r="Z259" s="30" t="n"/>
      <c r="AA259" s="31" t="n"/>
      <c r="AB259" s="33" t="n">
        <v>6.288472406378605</v>
      </c>
      <c r="AC259" s="24" t="n">
        <v>0</v>
      </c>
      <c r="AD259" s="24" t="n">
        <v>0</v>
      </c>
    </row>
    <row r="260">
      <c r="A260" s="24" t="inlineStr">
        <is>
          <t>Burnley|11</t>
        </is>
      </c>
      <c r="B260" s="24" t="inlineStr">
        <is>
          <t>E1</t>
        </is>
      </c>
      <c r="C260" s="24" t="inlineStr">
        <is>
          <t>Championship</t>
        </is>
      </c>
      <c r="D260" s="24" t="inlineStr">
        <is>
          <t>Burnley</t>
        </is>
      </c>
      <c r="E260" s="24" t="n">
        <v>11</v>
      </c>
      <c r="F260" s="24">
        <f>COUNTIFS(TeamGames!$D$2:$D$4073,$D260,TeamGames!$F$2:$F$4073,$E260)</f>
        <v/>
      </c>
      <c r="G260" s="24" t="n">
        <v>41</v>
      </c>
      <c r="H260" s="24" t="n">
        <v>44</v>
      </c>
      <c r="I260" s="24" t="inlineStr">
        <is>
          <t>Wrexham (H) · Bristol City (A) · Norwich (H) · Middlesbrough (A)</t>
        </is>
      </c>
      <c r="J260" s="24" t="n">
        <v>2</v>
      </c>
      <c r="K260" s="40" t="n">
        <v>46483.82291666666</v>
      </c>
      <c r="L260" s="40" t="n">
        <v>46497.82291666666</v>
      </c>
      <c r="M260" s="24">
        <f>SUMIFS(TeamGames!$X$2:$X$4073,TeamGames!$D$2:$D$4073,$D260,TeamGames!$F$2:$F$4073,$E260)</f>
        <v/>
      </c>
      <c r="N260" s="33">
        <f>SUMIFS(TeamGames!$S$2:$S$4073,TeamGames!$D$2:$D$4073,$D260,TeamGames!$F$2:$F$4073,$E260)</f>
        <v/>
      </c>
      <c r="O260" s="33">
        <f>SUMIFS(TeamGames!$S$2:$S$4073,TeamGames!$D$2:$D$4073,$D260,TeamGames!$F$2:$F$4073,$E260,TeamGames!$X$2:$X$4073,1)</f>
        <v/>
      </c>
      <c r="P260" s="24">
        <f>SUMIFS(TeamGames!$O$2:$O$4073,TeamGames!$D$2:$D$4073,$D260,TeamGames!$F$2:$F$4073,$E260)</f>
        <v/>
      </c>
      <c r="Q260" s="33">
        <f>SUMIFS(TeamGames!$T$2:$T$4073,TeamGames!$D$2:$D$4073,$D260,TeamGames!$F$2:$F$4073,$E260)</f>
        <v/>
      </c>
      <c r="R260" s="33">
        <f>SUMIFS(TeamGames!$U$2:$U$4073,TeamGames!$D$2:$D$4073,$D260,TeamGames!$F$2:$F$4073,$E260)</f>
        <v/>
      </c>
      <c r="S260" s="33">
        <f>SUMIFS(TeamGames!$W$2:$W$4073,TeamGames!$D$2:$D$4073,$D260,TeamGames!$F$2:$F$4073,$E260)</f>
        <v/>
      </c>
      <c r="T260" s="30">
        <f>IF(M260=0,"",P260-O260)</f>
        <v/>
      </c>
      <c r="U260" s="30">
        <f>IF(M260=0,"",S260-O260)</f>
        <v/>
      </c>
      <c r="V260" s="24">
        <f>IF(M260=0,"upcoming",IF(M260=F260,"complete","in progress"))</f>
        <v/>
      </c>
      <c r="W260" s="33">
        <f>N260/F260</f>
        <v/>
      </c>
      <c r="X260" s="41">
        <f>AVERAGEIFS(TeamGames!$K$2:$K$4073,TeamGames!$D$2:$D$4073,$D260,TeamGames!$F$2:$F$4073,$E260)</f>
        <v/>
      </c>
      <c r="Y260" s="30">
        <f>IF(M260=0,"",P260-S260)</f>
        <v/>
      </c>
      <c r="Z260" s="30" t="n"/>
      <c r="AA260" s="31" t="n"/>
      <c r="AB260" s="33" t="n">
        <v>5.604633736726288</v>
      </c>
      <c r="AC260" s="24" t="n">
        <v>0</v>
      </c>
      <c r="AD260" s="24" t="n">
        <v>0</v>
      </c>
    </row>
    <row r="261">
      <c r="A261" s="24" t="inlineStr">
        <is>
          <t>Burnley|12</t>
        </is>
      </c>
      <c r="B261" s="24" t="inlineStr">
        <is>
          <t>E1</t>
        </is>
      </c>
      <c r="C261" s="24" t="inlineStr">
        <is>
          <t>Championship</t>
        </is>
      </c>
      <c r="D261" s="24" t="inlineStr">
        <is>
          <t>Burnley</t>
        </is>
      </c>
      <c r="E261" s="24" t="n">
        <v>12</v>
      </c>
      <c r="F261" s="24">
        <f>COUNTIFS(TeamGames!$D$2:$D$4073,$D261,TeamGames!$F$2:$F$4073,$E261)</f>
        <v/>
      </c>
      <c r="G261" s="24" t="n">
        <v>45</v>
      </c>
      <c r="H261" s="24" t="n">
        <v>46</v>
      </c>
      <c r="I261" s="24" t="inlineStr">
        <is>
          <t>Southampton (H) · Birmingham (A)</t>
        </is>
      </c>
      <c r="J261" s="24" t="n">
        <v>1</v>
      </c>
      <c r="K261" s="40" t="n">
        <v>46501.625</v>
      </c>
      <c r="L261" s="40" t="n">
        <v>46508.52083333334</v>
      </c>
      <c r="M261" s="24">
        <f>SUMIFS(TeamGames!$X$2:$X$4073,TeamGames!$D$2:$D$4073,$D261,TeamGames!$F$2:$F$4073,$E261)</f>
        <v/>
      </c>
      <c r="N261" s="33">
        <f>SUMIFS(TeamGames!$S$2:$S$4073,TeamGames!$D$2:$D$4073,$D261,TeamGames!$F$2:$F$4073,$E261)</f>
        <v/>
      </c>
      <c r="O261" s="33">
        <f>SUMIFS(TeamGames!$S$2:$S$4073,TeamGames!$D$2:$D$4073,$D261,TeamGames!$F$2:$F$4073,$E261,TeamGames!$X$2:$X$4073,1)</f>
        <v/>
      </c>
      <c r="P261" s="24">
        <f>SUMIFS(TeamGames!$O$2:$O$4073,TeamGames!$D$2:$D$4073,$D261,TeamGames!$F$2:$F$4073,$E261)</f>
        <v/>
      </c>
      <c r="Q261" s="33">
        <f>SUMIFS(TeamGames!$T$2:$T$4073,TeamGames!$D$2:$D$4073,$D261,TeamGames!$F$2:$F$4073,$E261)</f>
        <v/>
      </c>
      <c r="R261" s="33">
        <f>SUMIFS(TeamGames!$U$2:$U$4073,TeamGames!$D$2:$D$4073,$D261,TeamGames!$F$2:$F$4073,$E261)</f>
        <v/>
      </c>
      <c r="S261" s="33">
        <f>SUMIFS(TeamGames!$W$2:$W$4073,TeamGames!$D$2:$D$4073,$D261,TeamGames!$F$2:$F$4073,$E261)</f>
        <v/>
      </c>
      <c r="T261" s="30">
        <f>IF(M261=0,"",P261-O261)</f>
        <v/>
      </c>
      <c r="U261" s="30">
        <f>IF(M261=0,"",S261-O261)</f>
        <v/>
      </c>
      <c r="V261" s="24">
        <f>IF(M261=0,"upcoming",IF(M261=F261,"complete","in progress"))</f>
        <v/>
      </c>
      <c r="W261" s="33">
        <f>N261/F261</f>
        <v/>
      </c>
      <c r="X261" s="41">
        <f>AVERAGEIFS(TeamGames!$K$2:$K$4073,TeamGames!$D$2:$D$4073,$D261,TeamGames!$F$2:$F$4073,$E261)</f>
        <v/>
      </c>
      <c r="Y261" s="30">
        <f>IF(M261=0,"",P261-S261)</f>
        <v/>
      </c>
      <c r="Z261" s="30" t="n"/>
      <c r="AA261" s="31" t="n"/>
      <c r="AB261" s="33" t="n">
        <v>2.681357777771324</v>
      </c>
      <c r="AC261" s="24" t="n">
        <v>0</v>
      </c>
      <c r="AD261" s="24" t="n">
        <v>0</v>
      </c>
    </row>
    <row r="262">
      <c r="A262" s="24" t="inlineStr">
        <is>
          <t>Cardiff|1</t>
        </is>
      </c>
      <c r="B262" s="24" t="inlineStr">
        <is>
          <t>E1</t>
        </is>
      </c>
      <c r="C262" s="24" t="inlineStr">
        <is>
          <t>Championship</t>
        </is>
      </c>
      <c r="D262" s="24" t="inlineStr">
        <is>
          <t>Cardiff</t>
        </is>
      </c>
      <c r="E262" s="24" t="n">
        <v>1</v>
      </c>
      <c r="F262" s="24">
        <f>COUNTIFS(TeamGames!$D$2:$D$4073,$D262,TeamGames!$F$2:$F$4073,$E262)</f>
        <v/>
      </c>
      <c r="G262" s="24" t="n">
        <v>1</v>
      </c>
      <c r="H262" s="24" t="n">
        <v>4</v>
      </c>
      <c r="I262" s="24" t="inlineStr">
        <is>
          <t>Wrexham (H) · Derby (A) · Sheffield United (H) · QPR (A)</t>
        </is>
      </c>
      <c r="J262" s="24" t="n">
        <v>2</v>
      </c>
      <c r="K262" s="40" t="n">
        <v>46251.83333333334</v>
      </c>
      <c r="L262" s="40" t="n">
        <v>46267.82291666666</v>
      </c>
      <c r="M262" s="24">
        <f>SUMIFS(TeamGames!$X$2:$X$4073,TeamGames!$D$2:$D$4073,$D262,TeamGames!$F$2:$F$4073,$E262)</f>
        <v/>
      </c>
      <c r="N262" s="33">
        <f>SUMIFS(TeamGames!$S$2:$S$4073,TeamGames!$D$2:$D$4073,$D262,TeamGames!$F$2:$F$4073,$E262)</f>
        <v/>
      </c>
      <c r="O262" s="33">
        <f>SUMIFS(TeamGames!$S$2:$S$4073,TeamGames!$D$2:$D$4073,$D262,TeamGames!$F$2:$F$4073,$E262,TeamGames!$X$2:$X$4073,1)</f>
        <v/>
      </c>
      <c r="P262" s="24">
        <f>SUMIFS(TeamGames!$O$2:$O$4073,TeamGames!$D$2:$D$4073,$D262,TeamGames!$F$2:$F$4073,$E262)</f>
        <v/>
      </c>
      <c r="Q262" s="33">
        <f>SUMIFS(TeamGames!$T$2:$T$4073,TeamGames!$D$2:$D$4073,$D262,TeamGames!$F$2:$F$4073,$E262)</f>
        <v/>
      </c>
      <c r="R262" s="33">
        <f>SUMIFS(TeamGames!$U$2:$U$4073,TeamGames!$D$2:$D$4073,$D262,TeamGames!$F$2:$F$4073,$E262)</f>
        <v/>
      </c>
      <c r="S262" s="33">
        <f>SUMIFS(TeamGames!$W$2:$W$4073,TeamGames!$D$2:$D$4073,$D262,TeamGames!$F$2:$F$4073,$E262)</f>
        <v/>
      </c>
      <c r="T262" s="30">
        <f>IF(M262=0,"",P262-O262)</f>
        <v/>
      </c>
      <c r="U262" s="30">
        <f>IF(M262=0,"",S262-O262)</f>
        <v/>
      </c>
      <c r="V262" s="24">
        <f>IF(M262=0,"upcoming",IF(M262=F262,"complete","in progress"))</f>
        <v/>
      </c>
      <c r="W262" s="33">
        <f>N262/F262</f>
        <v/>
      </c>
      <c r="X262" s="41">
        <f>AVERAGEIFS(TeamGames!$K$2:$K$4073,TeamGames!$D$2:$D$4073,$D262,TeamGames!$F$2:$F$4073,$E262)</f>
        <v/>
      </c>
      <c r="Y262" s="30">
        <f>IF(M262=0,"",P262-S262)</f>
        <v/>
      </c>
      <c r="Z262" s="30" t="n">
        <v>-0.61</v>
      </c>
      <c r="AA262" s="31" t="n">
        <v>0.5396143012998404</v>
      </c>
      <c r="AB262" s="33" t="n"/>
      <c r="AC262" s="24" t="n">
        <v>0</v>
      </c>
      <c r="AD262" s="24" t="n">
        <v>0</v>
      </c>
    </row>
    <row r="263">
      <c r="A263" s="24" t="inlineStr">
        <is>
          <t>Cardiff|2</t>
        </is>
      </c>
      <c r="B263" s="24" t="inlineStr">
        <is>
          <t>E1</t>
        </is>
      </c>
      <c r="C263" s="24" t="inlineStr">
        <is>
          <t>Championship</t>
        </is>
      </c>
      <c r="D263" s="24" t="inlineStr">
        <is>
          <t>Cardiff</t>
        </is>
      </c>
      <c r="E263" s="24" t="n">
        <v>2</v>
      </c>
      <c r="F263" s="24">
        <f>COUNTIFS(TeamGames!$D$2:$D$4073,$D263,TeamGames!$F$2:$F$4073,$E263)</f>
        <v/>
      </c>
      <c r="G263" s="24" t="n">
        <v>5</v>
      </c>
      <c r="H263" s="24" t="n">
        <v>8</v>
      </c>
      <c r="I263" s="24" t="inlineStr">
        <is>
          <t>Portsmouth (A) · Stoke (H) · Bolton (A) · Charlton (H)</t>
        </is>
      </c>
      <c r="J263" s="24" t="n">
        <v>2</v>
      </c>
      <c r="K263" s="40" t="n">
        <v>46270.625</v>
      </c>
      <c r="L263" s="40" t="n">
        <v>46284.52083333334</v>
      </c>
      <c r="M263" s="24">
        <f>SUMIFS(TeamGames!$X$2:$X$4073,TeamGames!$D$2:$D$4073,$D263,TeamGames!$F$2:$F$4073,$E263)</f>
        <v/>
      </c>
      <c r="N263" s="33">
        <f>SUMIFS(TeamGames!$S$2:$S$4073,TeamGames!$D$2:$D$4073,$D263,TeamGames!$F$2:$F$4073,$E263)</f>
        <v/>
      </c>
      <c r="O263" s="33">
        <f>SUMIFS(TeamGames!$S$2:$S$4073,TeamGames!$D$2:$D$4073,$D263,TeamGames!$F$2:$F$4073,$E263,TeamGames!$X$2:$X$4073,1)</f>
        <v/>
      </c>
      <c r="P263" s="24">
        <f>SUMIFS(TeamGames!$O$2:$O$4073,TeamGames!$D$2:$D$4073,$D263,TeamGames!$F$2:$F$4073,$E263)</f>
        <v/>
      </c>
      <c r="Q263" s="33">
        <f>SUMIFS(TeamGames!$T$2:$T$4073,TeamGames!$D$2:$D$4073,$D263,TeamGames!$F$2:$F$4073,$E263)</f>
        <v/>
      </c>
      <c r="R263" s="33">
        <f>SUMIFS(TeamGames!$U$2:$U$4073,TeamGames!$D$2:$D$4073,$D263,TeamGames!$F$2:$F$4073,$E263)</f>
        <v/>
      </c>
      <c r="S263" s="33">
        <f>SUMIFS(TeamGames!$W$2:$W$4073,TeamGames!$D$2:$D$4073,$D263,TeamGames!$F$2:$F$4073,$E263)</f>
        <v/>
      </c>
      <c r="T263" s="30">
        <f>IF(M263=0,"",P263-O263)</f>
        <v/>
      </c>
      <c r="U263" s="30">
        <f>IF(M263=0,"",S263-O263)</f>
        <v/>
      </c>
      <c r="V263" s="24">
        <f>IF(M263=0,"upcoming",IF(M263=F263,"complete","in progress"))</f>
        <v/>
      </c>
      <c r="W263" s="33">
        <f>N263/F263</f>
        <v/>
      </c>
      <c r="X263" s="41">
        <f>AVERAGEIFS(TeamGames!$K$2:$K$4073,TeamGames!$D$2:$D$4073,$D263,TeamGames!$F$2:$F$4073,$E263)</f>
        <v/>
      </c>
      <c r="Y263" s="30">
        <f>IF(M263=0,"",P263-S263)</f>
        <v/>
      </c>
      <c r="Z263" s="30" t="n">
        <v>-0.44</v>
      </c>
      <c r="AA263" s="31" t="n">
        <v>0.6573160045259692</v>
      </c>
      <c r="AB263" s="33" t="n"/>
      <c r="AC263" s="24" t="n">
        <v>0</v>
      </c>
      <c r="AD263" s="24" t="n">
        <v>0</v>
      </c>
    </row>
    <row r="264">
      <c r="A264" s="24" t="inlineStr">
        <is>
          <t>Cardiff|3</t>
        </is>
      </c>
      <c r="B264" s="24" t="inlineStr">
        <is>
          <t>E1</t>
        </is>
      </c>
      <c r="C264" s="24" t="inlineStr">
        <is>
          <t>Championship</t>
        </is>
      </c>
      <c r="D264" s="24" t="inlineStr">
        <is>
          <t>Cardiff</t>
        </is>
      </c>
      <c r="E264" s="24" t="n">
        <v>3</v>
      </c>
      <c r="F264" s="24">
        <f>COUNTIFS(TeamGames!$D$2:$D$4073,$D264,TeamGames!$F$2:$F$4073,$E264)</f>
        <v/>
      </c>
      <c r="G264" s="24" t="n">
        <v>9</v>
      </c>
      <c r="H264" s="24" t="n">
        <v>12</v>
      </c>
      <c r="I264" s="24" t="inlineStr">
        <is>
          <t>Blackburn (A) · Watford (H) · Middlesbrough (A) · Birmingham (H)</t>
        </is>
      </c>
      <c r="J264" s="24" t="n">
        <v>2</v>
      </c>
      <c r="K264" s="40" t="n">
        <v>46305.625</v>
      </c>
      <c r="L264" s="40" t="n">
        <v>46319.625</v>
      </c>
      <c r="M264" s="24">
        <f>SUMIFS(TeamGames!$X$2:$X$4073,TeamGames!$D$2:$D$4073,$D264,TeamGames!$F$2:$F$4073,$E264)</f>
        <v/>
      </c>
      <c r="N264" s="33">
        <f>SUMIFS(TeamGames!$S$2:$S$4073,TeamGames!$D$2:$D$4073,$D264,TeamGames!$F$2:$F$4073,$E264)</f>
        <v/>
      </c>
      <c r="O264" s="33">
        <f>SUMIFS(TeamGames!$S$2:$S$4073,TeamGames!$D$2:$D$4073,$D264,TeamGames!$F$2:$F$4073,$E264,TeamGames!$X$2:$X$4073,1)</f>
        <v/>
      </c>
      <c r="P264" s="24">
        <f>SUMIFS(TeamGames!$O$2:$O$4073,TeamGames!$D$2:$D$4073,$D264,TeamGames!$F$2:$F$4073,$E264)</f>
        <v/>
      </c>
      <c r="Q264" s="33">
        <f>SUMIFS(TeamGames!$T$2:$T$4073,TeamGames!$D$2:$D$4073,$D264,TeamGames!$F$2:$F$4073,$E264)</f>
        <v/>
      </c>
      <c r="R264" s="33">
        <f>SUMIFS(TeamGames!$U$2:$U$4073,TeamGames!$D$2:$D$4073,$D264,TeamGames!$F$2:$F$4073,$E264)</f>
        <v/>
      </c>
      <c r="S264" s="33">
        <f>SUMIFS(TeamGames!$W$2:$W$4073,TeamGames!$D$2:$D$4073,$D264,TeamGames!$F$2:$F$4073,$E264)</f>
        <v/>
      </c>
      <c r="T264" s="30">
        <f>IF(M264=0,"",P264-O264)</f>
        <v/>
      </c>
      <c r="U264" s="30">
        <f>IF(M264=0,"",S264-O264)</f>
        <v/>
      </c>
      <c r="V264" s="24">
        <f>IF(M264=0,"upcoming",IF(M264=F264,"complete","in progress"))</f>
        <v/>
      </c>
      <c r="W264" s="33">
        <f>N264/F264</f>
        <v/>
      </c>
      <c r="X264" s="41">
        <f>AVERAGEIFS(TeamGames!$K$2:$K$4073,TeamGames!$D$2:$D$4073,$D264,TeamGames!$F$2:$F$4073,$E264)</f>
        <v/>
      </c>
      <c r="Y264" s="30">
        <f>IF(M264=0,"",P264-S264)</f>
        <v/>
      </c>
      <c r="Z264" s="30" t="n">
        <v>0.33</v>
      </c>
      <c r="AA264" s="31" t="n">
        <v>0.744236789631163</v>
      </c>
      <c r="AB264" s="33" t="n">
        <v>1.218865271719186</v>
      </c>
      <c r="AC264" s="24" t="n">
        <v>0</v>
      </c>
      <c r="AD264" s="24" t="n">
        <v>0</v>
      </c>
    </row>
    <row r="265">
      <c r="A265" s="24" t="inlineStr">
        <is>
          <t>Cardiff|4</t>
        </is>
      </c>
      <c r="B265" s="24" t="inlineStr">
        <is>
          <t>E1</t>
        </is>
      </c>
      <c r="C265" s="24" t="inlineStr">
        <is>
          <t>Championship</t>
        </is>
      </c>
      <c r="D265" s="24" t="inlineStr">
        <is>
          <t>Cardiff</t>
        </is>
      </c>
      <c r="E265" s="24" t="n">
        <v>4</v>
      </c>
      <c r="F265" s="24">
        <f>COUNTIFS(TeamGames!$D$2:$D$4073,$D265,TeamGames!$F$2:$F$4073,$E265)</f>
        <v/>
      </c>
      <c r="G265" s="24" t="n">
        <v>13</v>
      </c>
      <c r="H265" s="24" t="n">
        <v>16</v>
      </c>
      <c r="I265" s="24" t="inlineStr">
        <is>
          <t>Wolves (A) · West Ham (H) · Burnley (H) · Norwich (A)</t>
        </is>
      </c>
      <c r="J265" s="24" t="n">
        <v>2</v>
      </c>
      <c r="K265" s="40" t="n">
        <v>46326.625</v>
      </c>
      <c r="L265" s="40" t="n">
        <v>46347.52083333334</v>
      </c>
      <c r="M265" s="24">
        <f>SUMIFS(TeamGames!$X$2:$X$4073,TeamGames!$D$2:$D$4073,$D265,TeamGames!$F$2:$F$4073,$E265)</f>
        <v/>
      </c>
      <c r="N265" s="33">
        <f>SUMIFS(TeamGames!$S$2:$S$4073,TeamGames!$D$2:$D$4073,$D265,TeamGames!$F$2:$F$4073,$E265)</f>
        <v/>
      </c>
      <c r="O265" s="33">
        <f>SUMIFS(TeamGames!$S$2:$S$4073,TeamGames!$D$2:$D$4073,$D265,TeamGames!$F$2:$F$4073,$E265,TeamGames!$X$2:$X$4073,1)</f>
        <v/>
      </c>
      <c r="P265" s="24">
        <f>SUMIFS(TeamGames!$O$2:$O$4073,TeamGames!$D$2:$D$4073,$D265,TeamGames!$F$2:$F$4073,$E265)</f>
        <v/>
      </c>
      <c r="Q265" s="33">
        <f>SUMIFS(TeamGames!$T$2:$T$4073,TeamGames!$D$2:$D$4073,$D265,TeamGames!$F$2:$F$4073,$E265)</f>
        <v/>
      </c>
      <c r="R265" s="33">
        <f>SUMIFS(TeamGames!$U$2:$U$4073,TeamGames!$D$2:$D$4073,$D265,TeamGames!$F$2:$F$4073,$E265)</f>
        <v/>
      </c>
      <c r="S265" s="33">
        <f>SUMIFS(TeamGames!$W$2:$W$4073,TeamGames!$D$2:$D$4073,$D265,TeamGames!$F$2:$F$4073,$E265)</f>
        <v/>
      </c>
      <c r="T265" s="30">
        <f>IF(M265=0,"",P265-O265)</f>
        <v/>
      </c>
      <c r="U265" s="30">
        <f>IF(M265=0,"",S265-O265)</f>
        <v/>
      </c>
      <c r="V265" s="24">
        <f>IF(M265=0,"upcoming",IF(M265=F265,"complete","in progress"))</f>
        <v/>
      </c>
      <c r="W265" s="33">
        <f>N265/F265</f>
        <v/>
      </c>
      <c r="X265" s="41">
        <f>AVERAGEIFS(TeamGames!$K$2:$K$4073,TeamGames!$D$2:$D$4073,$D265,TeamGames!$F$2:$F$4073,$E265)</f>
        <v/>
      </c>
      <c r="Y265" s="30">
        <f>IF(M265=0,"",P265-S265)</f>
        <v/>
      </c>
      <c r="Z265" s="30" t="n"/>
      <c r="AA265" s="31" t="n"/>
      <c r="AB265" s="33" t="n">
        <v>3.854092769876592</v>
      </c>
      <c r="AC265" s="24" t="n">
        <v>0</v>
      </c>
      <c r="AD265" s="24" t="n">
        <v>0</v>
      </c>
    </row>
    <row r="266">
      <c r="A266" s="24" t="inlineStr">
        <is>
          <t>Cardiff|5</t>
        </is>
      </c>
      <c r="B266" s="24" t="inlineStr">
        <is>
          <t>E1</t>
        </is>
      </c>
      <c r="C266" s="24" t="inlineStr">
        <is>
          <t>Championship</t>
        </is>
      </c>
      <c r="D266" s="24" t="inlineStr">
        <is>
          <t>Cardiff</t>
        </is>
      </c>
      <c r="E266" s="24" t="n">
        <v>5</v>
      </c>
      <c r="F266" s="24">
        <f>COUNTIFS(TeamGames!$D$2:$D$4073,$D266,TeamGames!$F$2:$F$4073,$E266)</f>
        <v/>
      </c>
      <c r="G266" s="24" t="n">
        <v>17</v>
      </c>
      <c r="H266" s="24" t="n">
        <v>20</v>
      </c>
      <c r="I266" s="24" t="inlineStr">
        <is>
          <t>Preston (H) · Swansea (A) · Lincoln (H) · West Brom (A)</t>
        </is>
      </c>
      <c r="J266" s="24" t="n">
        <v>2</v>
      </c>
      <c r="K266" s="40" t="n">
        <v>46350.82291666666</v>
      </c>
      <c r="L266" s="40" t="n">
        <v>46364.82291666666</v>
      </c>
      <c r="M266" s="24">
        <f>SUMIFS(TeamGames!$X$2:$X$4073,TeamGames!$D$2:$D$4073,$D266,TeamGames!$F$2:$F$4073,$E266)</f>
        <v/>
      </c>
      <c r="N266" s="33">
        <f>SUMIFS(TeamGames!$S$2:$S$4073,TeamGames!$D$2:$D$4073,$D266,TeamGames!$F$2:$F$4073,$E266)</f>
        <v/>
      </c>
      <c r="O266" s="33">
        <f>SUMIFS(TeamGames!$S$2:$S$4073,TeamGames!$D$2:$D$4073,$D266,TeamGames!$F$2:$F$4073,$E266,TeamGames!$X$2:$X$4073,1)</f>
        <v/>
      </c>
      <c r="P266" s="24">
        <f>SUMIFS(TeamGames!$O$2:$O$4073,TeamGames!$D$2:$D$4073,$D266,TeamGames!$F$2:$F$4073,$E266)</f>
        <v/>
      </c>
      <c r="Q266" s="33">
        <f>SUMIFS(TeamGames!$T$2:$T$4073,TeamGames!$D$2:$D$4073,$D266,TeamGames!$F$2:$F$4073,$E266)</f>
        <v/>
      </c>
      <c r="R266" s="33">
        <f>SUMIFS(TeamGames!$U$2:$U$4073,TeamGames!$D$2:$D$4073,$D266,TeamGames!$F$2:$F$4073,$E266)</f>
        <v/>
      </c>
      <c r="S266" s="33">
        <f>SUMIFS(TeamGames!$W$2:$W$4073,TeamGames!$D$2:$D$4073,$D266,TeamGames!$F$2:$F$4073,$E266)</f>
        <v/>
      </c>
      <c r="T266" s="30">
        <f>IF(M266=0,"",P266-O266)</f>
        <v/>
      </c>
      <c r="U266" s="30">
        <f>IF(M266=0,"",S266-O266)</f>
        <v/>
      </c>
      <c r="V266" s="24">
        <f>IF(M266=0,"upcoming",IF(M266=F266,"complete","in progress"))</f>
        <v/>
      </c>
      <c r="W266" s="33">
        <f>N266/F266</f>
        <v/>
      </c>
      <c r="X266" s="41">
        <f>AVERAGEIFS(TeamGames!$K$2:$K$4073,TeamGames!$D$2:$D$4073,$D266,TeamGames!$F$2:$F$4073,$E266)</f>
        <v/>
      </c>
      <c r="Y266" s="30">
        <f>IF(M266=0,"",P266-S266)</f>
        <v/>
      </c>
      <c r="Z266" s="30" t="n"/>
      <c r="AA266" s="31" t="n"/>
      <c r="AB266" s="33" t="n">
        <v>5.337541061937147</v>
      </c>
      <c r="AC266" s="24" t="n">
        <v>0</v>
      </c>
      <c r="AD266" s="24" t="n">
        <v>0</v>
      </c>
    </row>
    <row r="267">
      <c r="A267" s="24" t="inlineStr">
        <is>
          <t>Cardiff|6</t>
        </is>
      </c>
      <c r="B267" s="24" t="inlineStr">
        <is>
          <t>E1</t>
        </is>
      </c>
      <c r="C267" s="24" t="inlineStr">
        <is>
          <t>Championship</t>
        </is>
      </c>
      <c r="D267" s="24" t="inlineStr">
        <is>
          <t>Cardiff</t>
        </is>
      </c>
      <c r="E267" s="24" t="n">
        <v>6</v>
      </c>
      <c r="F267" s="24">
        <f>COUNTIFS(TeamGames!$D$2:$D$4073,$D267,TeamGames!$F$2:$F$4073,$E267)</f>
        <v/>
      </c>
      <c r="G267" s="24" t="n">
        <v>21</v>
      </c>
      <c r="H267" s="24" t="n">
        <v>24</v>
      </c>
      <c r="I267" s="24" t="inlineStr">
        <is>
          <t>Southampton (H) · Bristol City (A) · Millwall (H) · Birmingham (A)</t>
        </is>
      </c>
      <c r="J267" s="24" t="n">
        <v>2</v>
      </c>
      <c r="K267" s="40" t="n">
        <v>46368.625</v>
      </c>
      <c r="L267" s="40" t="n">
        <v>46385.83333333334</v>
      </c>
      <c r="M267" s="24">
        <f>SUMIFS(TeamGames!$X$2:$X$4073,TeamGames!$D$2:$D$4073,$D267,TeamGames!$F$2:$F$4073,$E267)</f>
        <v/>
      </c>
      <c r="N267" s="33">
        <f>SUMIFS(TeamGames!$S$2:$S$4073,TeamGames!$D$2:$D$4073,$D267,TeamGames!$F$2:$F$4073,$E267)</f>
        <v/>
      </c>
      <c r="O267" s="33">
        <f>SUMIFS(TeamGames!$S$2:$S$4073,TeamGames!$D$2:$D$4073,$D267,TeamGames!$F$2:$F$4073,$E267,TeamGames!$X$2:$X$4073,1)</f>
        <v/>
      </c>
      <c r="P267" s="24">
        <f>SUMIFS(TeamGames!$O$2:$O$4073,TeamGames!$D$2:$D$4073,$D267,TeamGames!$F$2:$F$4073,$E267)</f>
        <v/>
      </c>
      <c r="Q267" s="33">
        <f>SUMIFS(TeamGames!$T$2:$T$4073,TeamGames!$D$2:$D$4073,$D267,TeamGames!$F$2:$F$4073,$E267)</f>
        <v/>
      </c>
      <c r="R267" s="33">
        <f>SUMIFS(TeamGames!$U$2:$U$4073,TeamGames!$D$2:$D$4073,$D267,TeamGames!$F$2:$F$4073,$E267)</f>
        <v/>
      </c>
      <c r="S267" s="33">
        <f>SUMIFS(TeamGames!$W$2:$W$4073,TeamGames!$D$2:$D$4073,$D267,TeamGames!$F$2:$F$4073,$E267)</f>
        <v/>
      </c>
      <c r="T267" s="30">
        <f>IF(M267=0,"",P267-O267)</f>
        <v/>
      </c>
      <c r="U267" s="30">
        <f>IF(M267=0,"",S267-O267)</f>
        <v/>
      </c>
      <c r="V267" s="24">
        <f>IF(M267=0,"upcoming",IF(M267=F267,"complete","in progress"))</f>
        <v/>
      </c>
      <c r="W267" s="33">
        <f>N267/F267</f>
        <v/>
      </c>
      <c r="X267" s="41">
        <f>AVERAGEIFS(TeamGames!$K$2:$K$4073,TeamGames!$D$2:$D$4073,$D267,TeamGames!$F$2:$F$4073,$E267)</f>
        <v/>
      </c>
      <c r="Y267" s="30">
        <f>IF(M267=0,"",P267-S267)</f>
        <v/>
      </c>
      <c r="Z267" s="30" t="n"/>
      <c r="AA267" s="31" t="n"/>
      <c r="AB267" s="33" t="n">
        <v>4.4572168143525</v>
      </c>
      <c r="AC267" s="24" t="n">
        <v>0</v>
      </c>
      <c r="AD267" s="24" t="n">
        <v>0</v>
      </c>
    </row>
    <row r="268">
      <c r="A268" s="24" t="inlineStr">
        <is>
          <t>Cardiff|7</t>
        </is>
      </c>
      <c r="B268" s="24" t="inlineStr">
        <is>
          <t>E1</t>
        </is>
      </c>
      <c r="C268" s="24" t="inlineStr">
        <is>
          <t>Championship</t>
        </is>
      </c>
      <c r="D268" s="24" t="inlineStr">
        <is>
          <t>Cardiff</t>
        </is>
      </c>
      <c r="E268" s="24" t="n">
        <v>7</v>
      </c>
      <c r="F268" s="24">
        <f>COUNTIFS(TeamGames!$D$2:$D$4073,$D268,TeamGames!$F$2:$F$4073,$E268)</f>
        <v/>
      </c>
      <c r="G268" s="24" t="n">
        <v>25</v>
      </c>
      <c r="H268" s="24" t="n">
        <v>28</v>
      </c>
      <c r="I268" s="24" t="inlineStr">
        <is>
          <t>Southampton (A) · Middlesbrough (H) · Wolves (H) · West Ham (A)</t>
        </is>
      </c>
      <c r="J268" s="24" t="n">
        <v>2</v>
      </c>
      <c r="K268" s="40" t="n">
        <v>46388.625</v>
      </c>
      <c r="L268" s="40" t="n">
        <v>46414.82291666666</v>
      </c>
      <c r="M268" s="24">
        <f>SUMIFS(TeamGames!$X$2:$X$4073,TeamGames!$D$2:$D$4073,$D268,TeamGames!$F$2:$F$4073,$E268)</f>
        <v/>
      </c>
      <c r="N268" s="33">
        <f>SUMIFS(TeamGames!$S$2:$S$4073,TeamGames!$D$2:$D$4073,$D268,TeamGames!$F$2:$F$4073,$E268)</f>
        <v/>
      </c>
      <c r="O268" s="33">
        <f>SUMIFS(TeamGames!$S$2:$S$4073,TeamGames!$D$2:$D$4073,$D268,TeamGames!$F$2:$F$4073,$E268,TeamGames!$X$2:$X$4073,1)</f>
        <v/>
      </c>
      <c r="P268" s="24">
        <f>SUMIFS(TeamGames!$O$2:$O$4073,TeamGames!$D$2:$D$4073,$D268,TeamGames!$F$2:$F$4073,$E268)</f>
        <v/>
      </c>
      <c r="Q268" s="33">
        <f>SUMIFS(TeamGames!$T$2:$T$4073,TeamGames!$D$2:$D$4073,$D268,TeamGames!$F$2:$F$4073,$E268)</f>
        <v/>
      </c>
      <c r="R268" s="33">
        <f>SUMIFS(TeamGames!$U$2:$U$4073,TeamGames!$D$2:$D$4073,$D268,TeamGames!$F$2:$F$4073,$E268)</f>
        <v/>
      </c>
      <c r="S268" s="33">
        <f>SUMIFS(TeamGames!$W$2:$W$4073,TeamGames!$D$2:$D$4073,$D268,TeamGames!$F$2:$F$4073,$E268)</f>
        <v/>
      </c>
      <c r="T268" s="30">
        <f>IF(M268=0,"",P268-O268)</f>
        <v/>
      </c>
      <c r="U268" s="30">
        <f>IF(M268=0,"",S268-O268)</f>
        <v/>
      </c>
      <c r="V268" s="24">
        <f>IF(M268=0,"upcoming",IF(M268=F268,"complete","in progress"))</f>
        <v/>
      </c>
      <c r="W268" s="33">
        <f>N268/F268</f>
        <v/>
      </c>
      <c r="X268" s="41">
        <f>AVERAGEIFS(TeamGames!$K$2:$K$4073,TeamGames!$D$2:$D$4073,$D268,TeamGames!$F$2:$F$4073,$E268)</f>
        <v/>
      </c>
      <c r="Y268" s="30">
        <f>IF(M268=0,"",P268-S268)</f>
        <v/>
      </c>
      <c r="Z268" s="30" t="n"/>
      <c r="AA268" s="31" t="n"/>
      <c r="AB268" s="33" t="n">
        <v>3.70012017521614</v>
      </c>
      <c r="AC268" s="24" t="n">
        <v>0</v>
      </c>
      <c r="AD268" s="24" t="n">
        <v>0</v>
      </c>
    </row>
    <row r="269">
      <c r="A269" s="24" t="inlineStr">
        <is>
          <t>Cardiff|8</t>
        </is>
      </c>
      <c r="B269" s="24" t="inlineStr">
        <is>
          <t>E1</t>
        </is>
      </c>
      <c r="C269" s="24" t="inlineStr">
        <is>
          <t>Championship</t>
        </is>
      </c>
      <c r="D269" s="24" t="inlineStr">
        <is>
          <t>Cardiff</t>
        </is>
      </c>
      <c r="E269" s="24" t="n">
        <v>8</v>
      </c>
      <c r="F269" s="24">
        <f>COUNTIFS(TeamGames!$D$2:$D$4073,$D269,TeamGames!$F$2:$F$4073,$E269)</f>
        <v/>
      </c>
      <c r="G269" s="24" t="n">
        <v>29</v>
      </c>
      <c r="H269" s="24" t="n">
        <v>32</v>
      </c>
      <c r="I269" s="24" t="inlineStr">
        <is>
          <t>Burnley (A) · Norwich (H) · Bolton (H) · Watford (A)</t>
        </is>
      </c>
      <c r="J269" s="24" t="n">
        <v>2</v>
      </c>
      <c r="K269" s="40" t="n">
        <v>46417.625</v>
      </c>
      <c r="L269" s="40" t="n">
        <v>46434.82291666666</v>
      </c>
      <c r="M269" s="24">
        <f>SUMIFS(TeamGames!$X$2:$X$4073,TeamGames!$D$2:$D$4073,$D269,TeamGames!$F$2:$F$4073,$E269)</f>
        <v/>
      </c>
      <c r="N269" s="33">
        <f>SUMIFS(TeamGames!$S$2:$S$4073,TeamGames!$D$2:$D$4073,$D269,TeamGames!$F$2:$F$4073,$E269)</f>
        <v/>
      </c>
      <c r="O269" s="33">
        <f>SUMIFS(TeamGames!$S$2:$S$4073,TeamGames!$D$2:$D$4073,$D269,TeamGames!$F$2:$F$4073,$E269,TeamGames!$X$2:$X$4073,1)</f>
        <v/>
      </c>
      <c r="P269" s="24">
        <f>SUMIFS(TeamGames!$O$2:$O$4073,TeamGames!$D$2:$D$4073,$D269,TeamGames!$F$2:$F$4073,$E269)</f>
        <v/>
      </c>
      <c r="Q269" s="33">
        <f>SUMIFS(TeamGames!$T$2:$T$4073,TeamGames!$D$2:$D$4073,$D269,TeamGames!$F$2:$F$4073,$E269)</f>
        <v/>
      </c>
      <c r="R269" s="33">
        <f>SUMIFS(TeamGames!$U$2:$U$4073,TeamGames!$D$2:$D$4073,$D269,TeamGames!$F$2:$F$4073,$E269)</f>
        <v/>
      </c>
      <c r="S269" s="33">
        <f>SUMIFS(TeamGames!$W$2:$W$4073,TeamGames!$D$2:$D$4073,$D269,TeamGames!$F$2:$F$4073,$E269)</f>
        <v/>
      </c>
      <c r="T269" s="30">
        <f>IF(M269=0,"",P269-O269)</f>
        <v/>
      </c>
      <c r="U269" s="30">
        <f>IF(M269=0,"",S269-O269)</f>
        <v/>
      </c>
      <c r="V269" s="24">
        <f>IF(M269=0,"upcoming",IF(M269=F269,"complete","in progress"))</f>
        <v/>
      </c>
      <c r="W269" s="33">
        <f>N269/F269</f>
        <v/>
      </c>
      <c r="X269" s="41">
        <f>AVERAGEIFS(TeamGames!$K$2:$K$4073,TeamGames!$D$2:$D$4073,$D269,TeamGames!$F$2:$F$4073,$E269)</f>
        <v/>
      </c>
      <c r="Y269" s="30">
        <f>IF(M269=0,"",P269-S269)</f>
        <v/>
      </c>
      <c r="Z269" s="30" t="n"/>
      <c r="AA269" s="31" t="n"/>
      <c r="AB269" s="33" t="n">
        <v>5.021879113943617</v>
      </c>
      <c r="AC269" s="24" t="n">
        <v>0</v>
      </c>
      <c r="AD269" s="24" t="n">
        <v>0</v>
      </c>
    </row>
    <row r="270">
      <c r="A270" s="24" t="inlineStr">
        <is>
          <t>Cardiff|9</t>
        </is>
      </c>
      <c r="B270" s="24" t="inlineStr">
        <is>
          <t>E1</t>
        </is>
      </c>
      <c r="C270" s="24" t="inlineStr">
        <is>
          <t>Championship</t>
        </is>
      </c>
      <c r="D270" s="24" t="inlineStr">
        <is>
          <t>Cardiff</t>
        </is>
      </c>
      <c r="E270" s="24" t="n">
        <v>9</v>
      </c>
      <c r="F270" s="24">
        <f>COUNTIFS(TeamGames!$D$2:$D$4073,$D270,TeamGames!$F$2:$F$4073,$E270)</f>
        <v/>
      </c>
      <c r="G270" s="24" t="n">
        <v>33</v>
      </c>
      <c r="H270" s="24" t="n">
        <v>36</v>
      </c>
      <c r="I270" s="24" t="inlineStr">
        <is>
          <t>Charlton (A) · Blackburn (H) · Derby (H) · Wrexham (A)</t>
        </is>
      </c>
      <c r="J270" s="24" t="n">
        <v>2</v>
      </c>
      <c r="K270" s="40" t="n">
        <v>46438.625</v>
      </c>
      <c r="L270" s="40" t="n">
        <v>46452.625</v>
      </c>
      <c r="M270" s="24">
        <f>SUMIFS(TeamGames!$X$2:$X$4073,TeamGames!$D$2:$D$4073,$D270,TeamGames!$F$2:$F$4073,$E270)</f>
        <v/>
      </c>
      <c r="N270" s="33">
        <f>SUMIFS(TeamGames!$S$2:$S$4073,TeamGames!$D$2:$D$4073,$D270,TeamGames!$F$2:$F$4073,$E270)</f>
        <v/>
      </c>
      <c r="O270" s="33">
        <f>SUMIFS(TeamGames!$S$2:$S$4073,TeamGames!$D$2:$D$4073,$D270,TeamGames!$F$2:$F$4073,$E270,TeamGames!$X$2:$X$4073,1)</f>
        <v/>
      </c>
      <c r="P270" s="24">
        <f>SUMIFS(TeamGames!$O$2:$O$4073,TeamGames!$D$2:$D$4073,$D270,TeamGames!$F$2:$F$4073,$E270)</f>
        <v/>
      </c>
      <c r="Q270" s="33">
        <f>SUMIFS(TeamGames!$T$2:$T$4073,TeamGames!$D$2:$D$4073,$D270,TeamGames!$F$2:$F$4073,$E270)</f>
        <v/>
      </c>
      <c r="R270" s="33">
        <f>SUMIFS(TeamGames!$U$2:$U$4073,TeamGames!$D$2:$D$4073,$D270,TeamGames!$F$2:$F$4073,$E270)</f>
        <v/>
      </c>
      <c r="S270" s="33">
        <f>SUMIFS(TeamGames!$W$2:$W$4073,TeamGames!$D$2:$D$4073,$D270,TeamGames!$F$2:$F$4073,$E270)</f>
        <v/>
      </c>
      <c r="T270" s="30">
        <f>IF(M270=0,"",P270-O270)</f>
        <v/>
      </c>
      <c r="U270" s="30">
        <f>IF(M270=0,"",S270-O270)</f>
        <v/>
      </c>
      <c r="V270" s="24">
        <f>IF(M270=0,"upcoming",IF(M270=F270,"complete","in progress"))</f>
        <v/>
      </c>
      <c r="W270" s="33">
        <f>N270/F270</f>
        <v/>
      </c>
      <c r="X270" s="41">
        <f>AVERAGEIFS(TeamGames!$K$2:$K$4073,TeamGames!$D$2:$D$4073,$D270,TeamGames!$F$2:$F$4073,$E270)</f>
        <v/>
      </c>
      <c r="Y270" s="30">
        <f>IF(M270=0,"",P270-S270)</f>
        <v/>
      </c>
      <c r="Z270" s="30" t="n"/>
      <c r="AA270" s="31" t="n"/>
      <c r="AB270" s="33" t="n">
        <v>5.241156383489295</v>
      </c>
      <c r="AC270" s="24" t="n">
        <v>0</v>
      </c>
      <c r="AD270" s="24" t="n">
        <v>0</v>
      </c>
    </row>
    <row r="271">
      <c r="A271" s="24" t="inlineStr">
        <is>
          <t>Cardiff|10</t>
        </is>
      </c>
      <c r="B271" s="24" t="inlineStr">
        <is>
          <t>E1</t>
        </is>
      </c>
      <c r="C271" s="24" t="inlineStr">
        <is>
          <t>Championship</t>
        </is>
      </c>
      <c r="D271" s="24" t="inlineStr">
        <is>
          <t>Cardiff</t>
        </is>
      </c>
      <c r="E271" s="24" t="n">
        <v>10</v>
      </c>
      <c r="F271" s="24">
        <f>COUNTIFS(TeamGames!$D$2:$D$4073,$D271,TeamGames!$F$2:$F$4073,$E271)</f>
        <v/>
      </c>
      <c r="G271" s="24" t="n">
        <v>37</v>
      </c>
      <c r="H271" s="24" t="n">
        <v>40</v>
      </c>
      <c r="I271" s="24" t="inlineStr">
        <is>
          <t>Swansea (H) · Lincoln (A) · Millwall (A) · Bristol City (H)</t>
        </is>
      </c>
      <c r="J271" s="24" t="n">
        <v>2</v>
      </c>
      <c r="K271" s="40" t="n">
        <v>46459.625</v>
      </c>
      <c r="L271" s="40" t="n">
        <v>46480.625</v>
      </c>
      <c r="M271" s="24">
        <f>SUMIFS(TeamGames!$X$2:$X$4073,TeamGames!$D$2:$D$4073,$D271,TeamGames!$F$2:$F$4073,$E271)</f>
        <v/>
      </c>
      <c r="N271" s="33">
        <f>SUMIFS(TeamGames!$S$2:$S$4073,TeamGames!$D$2:$D$4073,$D271,TeamGames!$F$2:$F$4073,$E271)</f>
        <v/>
      </c>
      <c r="O271" s="33">
        <f>SUMIFS(TeamGames!$S$2:$S$4073,TeamGames!$D$2:$D$4073,$D271,TeamGames!$F$2:$F$4073,$E271,TeamGames!$X$2:$X$4073,1)</f>
        <v/>
      </c>
      <c r="P271" s="24">
        <f>SUMIFS(TeamGames!$O$2:$O$4073,TeamGames!$D$2:$D$4073,$D271,TeamGames!$F$2:$F$4073,$E271)</f>
        <v/>
      </c>
      <c r="Q271" s="33">
        <f>SUMIFS(TeamGames!$T$2:$T$4073,TeamGames!$D$2:$D$4073,$D271,TeamGames!$F$2:$F$4073,$E271)</f>
        <v/>
      </c>
      <c r="R271" s="33">
        <f>SUMIFS(TeamGames!$U$2:$U$4073,TeamGames!$D$2:$D$4073,$D271,TeamGames!$F$2:$F$4073,$E271)</f>
        <v/>
      </c>
      <c r="S271" s="33">
        <f>SUMIFS(TeamGames!$W$2:$W$4073,TeamGames!$D$2:$D$4073,$D271,TeamGames!$F$2:$F$4073,$E271)</f>
        <v/>
      </c>
      <c r="T271" s="30">
        <f>IF(M271=0,"",P271-O271)</f>
        <v/>
      </c>
      <c r="U271" s="30">
        <f>IF(M271=0,"",S271-O271)</f>
        <v/>
      </c>
      <c r="V271" s="24">
        <f>IF(M271=0,"upcoming",IF(M271=F271,"complete","in progress"))</f>
        <v/>
      </c>
      <c r="W271" s="33">
        <f>N271/F271</f>
        <v/>
      </c>
      <c r="X271" s="41">
        <f>AVERAGEIFS(TeamGames!$K$2:$K$4073,TeamGames!$D$2:$D$4073,$D271,TeamGames!$F$2:$F$4073,$E271)</f>
        <v/>
      </c>
      <c r="Y271" s="30">
        <f>IF(M271=0,"",P271-S271)</f>
        <v/>
      </c>
      <c r="Z271" s="30" t="n"/>
      <c r="AA271" s="31" t="n"/>
      <c r="AB271" s="33" t="n">
        <v>5.063892089048648</v>
      </c>
      <c r="AC271" s="24" t="n">
        <v>0</v>
      </c>
      <c r="AD271" s="24" t="n">
        <v>0</v>
      </c>
    </row>
    <row r="272">
      <c r="A272" s="24" t="inlineStr">
        <is>
          <t>Cardiff|11</t>
        </is>
      </c>
      <c r="B272" s="24" t="inlineStr">
        <is>
          <t>E1</t>
        </is>
      </c>
      <c r="C272" s="24" t="inlineStr">
        <is>
          <t>Championship</t>
        </is>
      </c>
      <c r="D272" s="24" t="inlineStr">
        <is>
          <t>Cardiff</t>
        </is>
      </c>
      <c r="E272" s="24" t="n">
        <v>11</v>
      </c>
      <c r="F272" s="24">
        <f>COUNTIFS(TeamGames!$D$2:$D$4073,$D272,TeamGames!$F$2:$F$4073,$E272)</f>
        <v/>
      </c>
      <c r="G272" s="24" t="n">
        <v>41</v>
      </c>
      <c r="H272" s="24" t="n">
        <v>44</v>
      </c>
      <c r="I272" s="24" t="inlineStr">
        <is>
          <t>Stoke (A) · Portsmouth (H) · Sheffield United (A) · QPR (H)</t>
        </is>
      </c>
      <c r="J272" s="24" t="n">
        <v>2</v>
      </c>
      <c r="K272" s="40" t="n">
        <v>46483.82291666666</v>
      </c>
      <c r="L272" s="40" t="n">
        <v>46498.82291666666</v>
      </c>
      <c r="M272" s="24">
        <f>SUMIFS(TeamGames!$X$2:$X$4073,TeamGames!$D$2:$D$4073,$D272,TeamGames!$F$2:$F$4073,$E272)</f>
        <v/>
      </c>
      <c r="N272" s="33">
        <f>SUMIFS(TeamGames!$S$2:$S$4073,TeamGames!$D$2:$D$4073,$D272,TeamGames!$F$2:$F$4073,$E272)</f>
        <v/>
      </c>
      <c r="O272" s="33">
        <f>SUMIFS(TeamGames!$S$2:$S$4073,TeamGames!$D$2:$D$4073,$D272,TeamGames!$F$2:$F$4073,$E272,TeamGames!$X$2:$X$4073,1)</f>
        <v/>
      </c>
      <c r="P272" s="24">
        <f>SUMIFS(TeamGames!$O$2:$O$4073,TeamGames!$D$2:$D$4073,$D272,TeamGames!$F$2:$F$4073,$E272)</f>
        <v/>
      </c>
      <c r="Q272" s="33">
        <f>SUMIFS(TeamGames!$T$2:$T$4073,TeamGames!$D$2:$D$4073,$D272,TeamGames!$F$2:$F$4073,$E272)</f>
        <v/>
      </c>
      <c r="R272" s="33">
        <f>SUMIFS(TeamGames!$U$2:$U$4073,TeamGames!$D$2:$D$4073,$D272,TeamGames!$F$2:$F$4073,$E272)</f>
        <v/>
      </c>
      <c r="S272" s="33">
        <f>SUMIFS(TeamGames!$W$2:$W$4073,TeamGames!$D$2:$D$4073,$D272,TeamGames!$F$2:$F$4073,$E272)</f>
        <v/>
      </c>
      <c r="T272" s="30">
        <f>IF(M272=0,"",P272-O272)</f>
        <v/>
      </c>
      <c r="U272" s="30">
        <f>IF(M272=0,"",S272-O272)</f>
        <v/>
      </c>
      <c r="V272" s="24">
        <f>IF(M272=0,"upcoming",IF(M272=F272,"complete","in progress"))</f>
        <v/>
      </c>
      <c r="W272" s="33">
        <f>N272/F272</f>
        <v/>
      </c>
      <c r="X272" s="41">
        <f>AVERAGEIFS(TeamGames!$K$2:$K$4073,TeamGames!$D$2:$D$4073,$D272,TeamGames!$F$2:$F$4073,$E272)</f>
        <v/>
      </c>
      <c r="Y272" s="30">
        <f>IF(M272=0,"",P272-S272)</f>
        <v/>
      </c>
      <c r="Z272" s="30" t="n"/>
      <c r="AA272" s="31" t="n"/>
      <c r="AB272" s="33" t="n">
        <v>4.952345894890906</v>
      </c>
      <c r="AC272" s="24" t="n">
        <v>0</v>
      </c>
      <c r="AD272" s="24" t="n">
        <v>0</v>
      </c>
    </row>
    <row r="273">
      <c r="A273" s="24" t="inlineStr">
        <is>
          <t>Cardiff|12</t>
        </is>
      </c>
      <c r="B273" s="24" t="inlineStr">
        <is>
          <t>E1</t>
        </is>
      </c>
      <c r="C273" s="24" t="inlineStr">
        <is>
          <t>Championship</t>
        </is>
      </c>
      <c r="D273" s="24" t="inlineStr">
        <is>
          <t>Cardiff</t>
        </is>
      </c>
      <c r="E273" s="24" t="n">
        <v>12</v>
      </c>
      <c r="F273" s="24">
        <f>COUNTIFS(TeamGames!$D$2:$D$4073,$D273,TeamGames!$F$2:$F$4073,$E273)</f>
        <v/>
      </c>
      <c r="G273" s="24" t="n">
        <v>45</v>
      </c>
      <c r="H273" s="24" t="n">
        <v>46</v>
      </c>
      <c r="I273" s="24" t="inlineStr">
        <is>
          <t>West Brom (H) · Preston (A)</t>
        </is>
      </c>
      <c r="J273" s="24" t="n">
        <v>1</v>
      </c>
      <c r="K273" s="40" t="n">
        <v>46501.625</v>
      </c>
      <c r="L273" s="40" t="n">
        <v>46508.52083333334</v>
      </c>
      <c r="M273" s="24">
        <f>SUMIFS(TeamGames!$X$2:$X$4073,TeamGames!$D$2:$D$4073,$D273,TeamGames!$F$2:$F$4073,$E273)</f>
        <v/>
      </c>
      <c r="N273" s="33">
        <f>SUMIFS(TeamGames!$S$2:$S$4073,TeamGames!$D$2:$D$4073,$D273,TeamGames!$F$2:$F$4073,$E273)</f>
        <v/>
      </c>
      <c r="O273" s="33">
        <f>SUMIFS(TeamGames!$S$2:$S$4073,TeamGames!$D$2:$D$4073,$D273,TeamGames!$F$2:$F$4073,$E273,TeamGames!$X$2:$X$4073,1)</f>
        <v/>
      </c>
      <c r="P273" s="24">
        <f>SUMIFS(TeamGames!$O$2:$O$4073,TeamGames!$D$2:$D$4073,$D273,TeamGames!$F$2:$F$4073,$E273)</f>
        <v/>
      </c>
      <c r="Q273" s="33">
        <f>SUMIFS(TeamGames!$T$2:$T$4073,TeamGames!$D$2:$D$4073,$D273,TeamGames!$F$2:$F$4073,$E273)</f>
        <v/>
      </c>
      <c r="R273" s="33">
        <f>SUMIFS(TeamGames!$U$2:$U$4073,TeamGames!$D$2:$D$4073,$D273,TeamGames!$F$2:$F$4073,$E273)</f>
        <v/>
      </c>
      <c r="S273" s="33">
        <f>SUMIFS(TeamGames!$W$2:$W$4073,TeamGames!$D$2:$D$4073,$D273,TeamGames!$F$2:$F$4073,$E273)</f>
        <v/>
      </c>
      <c r="T273" s="30">
        <f>IF(M273=0,"",P273-O273)</f>
        <v/>
      </c>
      <c r="U273" s="30">
        <f>IF(M273=0,"",S273-O273)</f>
        <v/>
      </c>
      <c r="V273" s="24">
        <f>IF(M273=0,"upcoming",IF(M273=F273,"complete","in progress"))</f>
        <v/>
      </c>
      <c r="W273" s="33">
        <f>N273/F273</f>
        <v/>
      </c>
      <c r="X273" s="41">
        <f>AVERAGEIFS(TeamGames!$K$2:$K$4073,TeamGames!$D$2:$D$4073,$D273,TeamGames!$F$2:$F$4073,$E273)</f>
        <v/>
      </c>
      <c r="Y273" s="30">
        <f>IF(M273=0,"",P273-S273)</f>
        <v/>
      </c>
      <c r="Z273" s="30" t="n"/>
      <c r="AA273" s="31" t="n"/>
      <c r="AB273" s="33" t="n">
        <v>2.589494455784725</v>
      </c>
      <c r="AC273" s="24" t="n">
        <v>0</v>
      </c>
      <c r="AD273" s="24" t="n">
        <v>0</v>
      </c>
    </row>
    <row r="274">
      <c r="A274" s="24" t="inlineStr">
        <is>
          <t>Charlton|1</t>
        </is>
      </c>
      <c r="B274" s="24" t="inlineStr">
        <is>
          <t>E1</t>
        </is>
      </c>
      <c r="C274" s="24" t="inlineStr">
        <is>
          <t>Championship</t>
        </is>
      </c>
      <c r="D274" s="24" t="inlineStr">
        <is>
          <t>Charlton</t>
        </is>
      </c>
      <c r="E274" s="24" t="n">
        <v>1</v>
      </c>
      <c r="F274" s="24">
        <f>COUNTIFS(TeamGames!$D$2:$D$4073,$D274,TeamGames!$F$2:$F$4073,$E274)</f>
        <v/>
      </c>
      <c r="G274" s="24" t="n">
        <v>1</v>
      </c>
      <c r="H274" s="24" t="n">
        <v>4</v>
      </c>
      <c r="I274" s="24" t="inlineStr">
        <is>
          <t>Derby (H) · West Ham (A) · Preston (H) · West Brom (A)</t>
        </is>
      </c>
      <c r="J274" s="24" t="n">
        <v>2</v>
      </c>
      <c r="K274" s="40" t="n">
        <v>46249.625</v>
      </c>
      <c r="L274" s="40" t="n">
        <v>46267.82291666666</v>
      </c>
      <c r="M274" s="24">
        <f>SUMIFS(TeamGames!$X$2:$X$4073,TeamGames!$D$2:$D$4073,$D274,TeamGames!$F$2:$F$4073,$E274)</f>
        <v/>
      </c>
      <c r="N274" s="33">
        <f>SUMIFS(TeamGames!$S$2:$S$4073,TeamGames!$D$2:$D$4073,$D274,TeamGames!$F$2:$F$4073,$E274)</f>
        <v/>
      </c>
      <c r="O274" s="33">
        <f>SUMIFS(TeamGames!$S$2:$S$4073,TeamGames!$D$2:$D$4073,$D274,TeamGames!$F$2:$F$4073,$E274,TeamGames!$X$2:$X$4073,1)</f>
        <v/>
      </c>
      <c r="P274" s="24">
        <f>SUMIFS(TeamGames!$O$2:$O$4073,TeamGames!$D$2:$D$4073,$D274,TeamGames!$F$2:$F$4073,$E274)</f>
        <v/>
      </c>
      <c r="Q274" s="33">
        <f>SUMIFS(TeamGames!$T$2:$T$4073,TeamGames!$D$2:$D$4073,$D274,TeamGames!$F$2:$F$4073,$E274)</f>
        <v/>
      </c>
      <c r="R274" s="33">
        <f>SUMIFS(TeamGames!$U$2:$U$4073,TeamGames!$D$2:$D$4073,$D274,TeamGames!$F$2:$F$4073,$E274)</f>
        <v/>
      </c>
      <c r="S274" s="33">
        <f>SUMIFS(TeamGames!$W$2:$W$4073,TeamGames!$D$2:$D$4073,$D274,TeamGames!$F$2:$F$4073,$E274)</f>
        <v/>
      </c>
      <c r="T274" s="30">
        <f>IF(M274=0,"",P274-O274)</f>
        <v/>
      </c>
      <c r="U274" s="30">
        <f>IF(M274=0,"",S274-O274)</f>
        <v/>
      </c>
      <c r="V274" s="24">
        <f>IF(M274=0,"upcoming",IF(M274=F274,"complete","in progress"))</f>
        <v/>
      </c>
      <c r="W274" s="33">
        <f>N274/F274</f>
        <v/>
      </c>
      <c r="X274" s="41">
        <f>AVERAGEIFS(TeamGames!$K$2:$K$4073,TeamGames!$D$2:$D$4073,$D274,TeamGames!$F$2:$F$4073,$E274)</f>
        <v/>
      </c>
      <c r="Y274" s="30">
        <f>IF(M274=0,"",P274-S274)</f>
        <v/>
      </c>
      <c r="Z274" s="30" t="n">
        <v>2.43</v>
      </c>
      <c r="AA274" s="31" t="n">
        <v>0.01502682152266743</v>
      </c>
      <c r="AB274" s="33" t="n"/>
      <c r="AC274" s="24" t="n">
        <v>0</v>
      </c>
      <c r="AD274" s="24" t="n">
        <v>0</v>
      </c>
    </row>
    <row r="275">
      <c r="A275" s="24" t="inlineStr">
        <is>
          <t>Charlton|2</t>
        </is>
      </c>
      <c r="B275" s="24" t="inlineStr">
        <is>
          <t>E1</t>
        </is>
      </c>
      <c r="C275" s="24" t="inlineStr">
        <is>
          <t>Championship</t>
        </is>
      </c>
      <c r="D275" s="24" t="inlineStr">
        <is>
          <t>Charlton</t>
        </is>
      </c>
      <c r="E275" s="24" t="n">
        <v>2</v>
      </c>
      <c r="F275" s="24">
        <f>COUNTIFS(TeamGames!$D$2:$D$4073,$D275,TeamGames!$F$2:$F$4073,$E275)</f>
        <v/>
      </c>
      <c r="G275" s="24" t="n">
        <v>5</v>
      </c>
      <c r="H275" s="24" t="n">
        <v>8</v>
      </c>
      <c r="I275" s="24" t="inlineStr">
        <is>
          <t>Stoke (A) · QPR (H) · Portsmouth (H) · Cardiff (A)</t>
        </is>
      </c>
      <c r="J275" s="24" t="n">
        <v>2</v>
      </c>
      <c r="K275" s="40" t="n">
        <v>46270.52083333334</v>
      </c>
      <c r="L275" s="40" t="n">
        <v>46284.52083333334</v>
      </c>
      <c r="M275" s="24">
        <f>SUMIFS(TeamGames!$X$2:$X$4073,TeamGames!$D$2:$D$4073,$D275,TeamGames!$F$2:$F$4073,$E275)</f>
        <v/>
      </c>
      <c r="N275" s="33">
        <f>SUMIFS(TeamGames!$S$2:$S$4073,TeamGames!$D$2:$D$4073,$D275,TeamGames!$F$2:$F$4073,$E275)</f>
        <v/>
      </c>
      <c r="O275" s="33">
        <f>SUMIFS(TeamGames!$S$2:$S$4073,TeamGames!$D$2:$D$4073,$D275,TeamGames!$F$2:$F$4073,$E275,TeamGames!$X$2:$X$4073,1)</f>
        <v/>
      </c>
      <c r="P275" s="24">
        <f>SUMIFS(TeamGames!$O$2:$O$4073,TeamGames!$D$2:$D$4073,$D275,TeamGames!$F$2:$F$4073,$E275)</f>
        <v/>
      </c>
      <c r="Q275" s="33">
        <f>SUMIFS(TeamGames!$T$2:$T$4073,TeamGames!$D$2:$D$4073,$D275,TeamGames!$F$2:$F$4073,$E275)</f>
        <v/>
      </c>
      <c r="R275" s="33">
        <f>SUMIFS(TeamGames!$U$2:$U$4073,TeamGames!$D$2:$D$4073,$D275,TeamGames!$F$2:$F$4073,$E275)</f>
        <v/>
      </c>
      <c r="S275" s="33">
        <f>SUMIFS(TeamGames!$W$2:$W$4073,TeamGames!$D$2:$D$4073,$D275,TeamGames!$F$2:$F$4073,$E275)</f>
        <v/>
      </c>
      <c r="T275" s="30">
        <f>IF(M275=0,"",P275-O275)</f>
        <v/>
      </c>
      <c r="U275" s="30">
        <f>IF(M275=0,"",S275-O275)</f>
        <v/>
      </c>
      <c r="V275" s="24">
        <f>IF(M275=0,"upcoming",IF(M275=F275,"complete","in progress"))</f>
        <v/>
      </c>
      <c r="W275" s="33">
        <f>N275/F275</f>
        <v/>
      </c>
      <c r="X275" s="41">
        <f>AVERAGEIFS(TeamGames!$K$2:$K$4073,TeamGames!$D$2:$D$4073,$D275,TeamGames!$F$2:$F$4073,$E275)</f>
        <v/>
      </c>
      <c r="Y275" s="30">
        <f>IF(M275=0,"",P275-S275)</f>
        <v/>
      </c>
      <c r="Z275" s="30" t="n">
        <v>-1.13</v>
      </c>
      <c r="AA275" s="31" t="n">
        <v>0.2604100449094027</v>
      </c>
      <c r="AB275" s="33" t="n"/>
      <c r="AC275" s="24" t="n">
        <v>0</v>
      </c>
      <c r="AD275" s="24" t="n">
        <v>0</v>
      </c>
    </row>
    <row r="276">
      <c r="A276" s="24" t="inlineStr">
        <is>
          <t>Charlton|3</t>
        </is>
      </c>
      <c r="B276" s="24" t="inlineStr">
        <is>
          <t>E1</t>
        </is>
      </c>
      <c r="C276" s="24" t="inlineStr">
        <is>
          <t>Championship</t>
        </is>
      </c>
      <c r="D276" s="24" t="inlineStr">
        <is>
          <t>Charlton</t>
        </is>
      </c>
      <c r="E276" s="24" t="n">
        <v>3</v>
      </c>
      <c r="F276" s="24">
        <f>COUNTIFS(TeamGames!$D$2:$D$4073,$D276,TeamGames!$F$2:$F$4073,$E276)</f>
        <v/>
      </c>
      <c r="G276" s="24" t="n">
        <v>9</v>
      </c>
      <c r="H276" s="24" t="n">
        <v>12</v>
      </c>
      <c r="I276" s="24" t="inlineStr">
        <is>
          <t>Bristol City (H) · Burnley (A) · Watford (A) · Norwich (H)</t>
        </is>
      </c>
      <c r="J276" s="24" t="n">
        <v>2</v>
      </c>
      <c r="K276" s="40" t="n">
        <v>46305.52083333334</v>
      </c>
      <c r="L276" s="40" t="n">
        <v>46319.52083333334</v>
      </c>
      <c r="M276" s="24">
        <f>SUMIFS(TeamGames!$X$2:$X$4073,TeamGames!$D$2:$D$4073,$D276,TeamGames!$F$2:$F$4073,$E276)</f>
        <v/>
      </c>
      <c r="N276" s="33">
        <f>SUMIFS(TeamGames!$S$2:$S$4073,TeamGames!$D$2:$D$4073,$D276,TeamGames!$F$2:$F$4073,$E276)</f>
        <v/>
      </c>
      <c r="O276" s="33">
        <f>SUMIFS(TeamGames!$S$2:$S$4073,TeamGames!$D$2:$D$4073,$D276,TeamGames!$F$2:$F$4073,$E276,TeamGames!$X$2:$X$4073,1)</f>
        <v/>
      </c>
      <c r="P276" s="24">
        <f>SUMIFS(TeamGames!$O$2:$O$4073,TeamGames!$D$2:$D$4073,$D276,TeamGames!$F$2:$F$4073,$E276)</f>
        <v/>
      </c>
      <c r="Q276" s="33">
        <f>SUMIFS(TeamGames!$T$2:$T$4073,TeamGames!$D$2:$D$4073,$D276,TeamGames!$F$2:$F$4073,$E276)</f>
        <v/>
      </c>
      <c r="R276" s="33">
        <f>SUMIFS(TeamGames!$U$2:$U$4073,TeamGames!$D$2:$D$4073,$D276,TeamGames!$F$2:$F$4073,$E276)</f>
        <v/>
      </c>
      <c r="S276" s="33">
        <f>SUMIFS(TeamGames!$W$2:$W$4073,TeamGames!$D$2:$D$4073,$D276,TeamGames!$F$2:$F$4073,$E276)</f>
        <v/>
      </c>
      <c r="T276" s="30">
        <f>IF(M276=0,"",P276-O276)</f>
        <v/>
      </c>
      <c r="U276" s="30">
        <f>IF(M276=0,"",S276-O276)</f>
        <v/>
      </c>
      <c r="V276" s="24">
        <f>IF(M276=0,"upcoming",IF(M276=F276,"complete","in progress"))</f>
        <v/>
      </c>
      <c r="W276" s="33">
        <f>N276/F276</f>
        <v/>
      </c>
      <c r="X276" s="41">
        <f>AVERAGEIFS(TeamGames!$K$2:$K$4073,TeamGames!$D$2:$D$4073,$D276,TeamGames!$F$2:$F$4073,$E276)</f>
        <v/>
      </c>
      <c r="Y276" s="30">
        <f>IF(M276=0,"",P276-S276)</f>
        <v/>
      </c>
      <c r="Z276" s="30" t="n">
        <v>-0.53</v>
      </c>
      <c r="AA276" s="31" t="n">
        <v>0.5959913929836345</v>
      </c>
      <c r="AB276" s="33" t="n">
        <v>1.211137884074452</v>
      </c>
      <c r="AC276" s="24" t="n">
        <v>0</v>
      </c>
      <c r="AD276" s="24" t="n">
        <v>0</v>
      </c>
    </row>
    <row r="277">
      <c r="A277" s="24" t="inlineStr">
        <is>
          <t>Charlton|4</t>
        </is>
      </c>
      <c r="B277" s="24" t="inlineStr">
        <is>
          <t>E1</t>
        </is>
      </c>
      <c r="C277" s="24" t="inlineStr">
        <is>
          <t>Championship</t>
        </is>
      </c>
      <c r="D277" s="24" t="inlineStr">
        <is>
          <t>Charlton</t>
        </is>
      </c>
      <c r="E277" s="24" t="n">
        <v>4</v>
      </c>
      <c r="F277" s="24">
        <f>COUNTIFS(TeamGames!$D$2:$D$4073,$D277,TeamGames!$F$2:$F$4073,$E277)</f>
        <v/>
      </c>
      <c r="G277" s="24" t="n">
        <v>13</v>
      </c>
      <c r="H277" s="24" t="n">
        <v>16</v>
      </c>
      <c r="I277" s="24" t="inlineStr">
        <is>
          <t>Middlesbrough (A) · Bolton (H) · Sheffield United (H) · Wolves (A)</t>
        </is>
      </c>
      <c r="J277" s="24" t="n">
        <v>2</v>
      </c>
      <c r="K277" s="40" t="n">
        <v>46326.625</v>
      </c>
      <c r="L277" s="40" t="n">
        <v>46347.625</v>
      </c>
      <c r="M277" s="24">
        <f>SUMIFS(TeamGames!$X$2:$X$4073,TeamGames!$D$2:$D$4073,$D277,TeamGames!$F$2:$F$4073,$E277)</f>
        <v/>
      </c>
      <c r="N277" s="33">
        <f>SUMIFS(TeamGames!$S$2:$S$4073,TeamGames!$D$2:$D$4073,$D277,TeamGames!$F$2:$F$4073,$E277)</f>
        <v/>
      </c>
      <c r="O277" s="33">
        <f>SUMIFS(TeamGames!$S$2:$S$4073,TeamGames!$D$2:$D$4073,$D277,TeamGames!$F$2:$F$4073,$E277,TeamGames!$X$2:$X$4073,1)</f>
        <v/>
      </c>
      <c r="P277" s="24">
        <f>SUMIFS(TeamGames!$O$2:$O$4073,TeamGames!$D$2:$D$4073,$D277,TeamGames!$F$2:$F$4073,$E277)</f>
        <v/>
      </c>
      <c r="Q277" s="33">
        <f>SUMIFS(TeamGames!$T$2:$T$4073,TeamGames!$D$2:$D$4073,$D277,TeamGames!$F$2:$F$4073,$E277)</f>
        <v/>
      </c>
      <c r="R277" s="33">
        <f>SUMIFS(TeamGames!$U$2:$U$4073,TeamGames!$D$2:$D$4073,$D277,TeamGames!$F$2:$F$4073,$E277)</f>
        <v/>
      </c>
      <c r="S277" s="33">
        <f>SUMIFS(TeamGames!$W$2:$W$4073,TeamGames!$D$2:$D$4073,$D277,TeamGames!$F$2:$F$4073,$E277)</f>
        <v/>
      </c>
      <c r="T277" s="30">
        <f>IF(M277=0,"",P277-O277)</f>
        <v/>
      </c>
      <c r="U277" s="30">
        <f>IF(M277=0,"",S277-O277)</f>
        <v/>
      </c>
      <c r="V277" s="24">
        <f>IF(M277=0,"upcoming",IF(M277=F277,"complete","in progress"))</f>
        <v/>
      </c>
      <c r="W277" s="33">
        <f>N277/F277</f>
        <v/>
      </c>
      <c r="X277" s="41">
        <f>AVERAGEIFS(TeamGames!$K$2:$K$4073,TeamGames!$D$2:$D$4073,$D277,TeamGames!$F$2:$F$4073,$E277)</f>
        <v/>
      </c>
      <c r="Y277" s="30">
        <f>IF(M277=0,"",P277-S277)</f>
        <v/>
      </c>
      <c r="Z277" s="30" t="n"/>
      <c r="AA277" s="31" t="n"/>
      <c r="AB277" s="33" t="n">
        <v>4.137977380366246</v>
      </c>
      <c r="AC277" s="24" t="n">
        <v>0</v>
      </c>
      <c r="AD277" s="24" t="n">
        <v>0</v>
      </c>
    </row>
    <row r="278">
      <c r="A278" s="24" t="inlineStr">
        <is>
          <t>Charlton|5</t>
        </is>
      </c>
      <c r="B278" s="24" t="inlineStr">
        <is>
          <t>E1</t>
        </is>
      </c>
      <c r="C278" s="24" t="inlineStr">
        <is>
          <t>Championship</t>
        </is>
      </c>
      <c r="D278" s="24" t="inlineStr">
        <is>
          <t>Charlton</t>
        </is>
      </c>
      <c r="E278" s="24" t="n">
        <v>5</v>
      </c>
      <c r="F278" s="24">
        <f>COUNTIFS(TeamGames!$D$2:$D$4073,$D278,TeamGames!$F$2:$F$4073,$E278)</f>
        <v/>
      </c>
      <c r="G278" s="24" t="n">
        <v>17</v>
      </c>
      <c r="H278" s="24" t="n">
        <v>20</v>
      </c>
      <c r="I278" s="24" t="inlineStr">
        <is>
          <t>Lincoln (H) · Blackburn (A) · Birmingham (H) · Wrexham (A)</t>
        </is>
      </c>
      <c r="J278" s="24" t="n">
        <v>2</v>
      </c>
      <c r="K278" s="40" t="n">
        <v>46350.82291666666</v>
      </c>
      <c r="L278" s="40" t="n">
        <v>46364.82291666666</v>
      </c>
      <c r="M278" s="24">
        <f>SUMIFS(TeamGames!$X$2:$X$4073,TeamGames!$D$2:$D$4073,$D278,TeamGames!$F$2:$F$4073,$E278)</f>
        <v/>
      </c>
      <c r="N278" s="33">
        <f>SUMIFS(TeamGames!$S$2:$S$4073,TeamGames!$D$2:$D$4073,$D278,TeamGames!$F$2:$F$4073,$E278)</f>
        <v/>
      </c>
      <c r="O278" s="33">
        <f>SUMIFS(TeamGames!$S$2:$S$4073,TeamGames!$D$2:$D$4073,$D278,TeamGames!$F$2:$F$4073,$E278,TeamGames!$X$2:$X$4073,1)</f>
        <v/>
      </c>
      <c r="P278" s="24">
        <f>SUMIFS(TeamGames!$O$2:$O$4073,TeamGames!$D$2:$D$4073,$D278,TeamGames!$F$2:$F$4073,$E278)</f>
        <v/>
      </c>
      <c r="Q278" s="33">
        <f>SUMIFS(TeamGames!$T$2:$T$4073,TeamGames!$D$2:$D$4073,$D278,TeamGames!$F$2:$F$4073,$E278)</f>
        <v/>
      </c>
      <c r="R278" s="33">
        <f>SUMIFS(TeamGames!$U$2:$U$4073,TeamGames!$D$2:$D$4073,$D278,TeamGames!$F$2:$F$4073,$E278)</f>
        <v/>
      </c>
      <c r="S278" s="33">
        <f>SUMIFS(TeamGames!$W$2:$W$4073,TeamGames!$D$2:$D$4073,$D278,TeamGames!$F$2:$F$4073,$E278)</f>
        <v/>
      </c>
      <c r="T278" s="30">
        <f>IF(M278=0,"",P278-O278)</f>
        <v/>
      </c>
      <c r="U278" s="30">
        <f>IF(M278=0,"",S278-O278)</f>
        <v/>
      </c>
      <c r="V278" s="24">
        <f>IF(M278=0,"upcoming",IF(M278=F278,"complete","in progress"))</f>
        <v/>
      </c>
      <c r="W278" s="33">
        <f>N278/F278</f>
        <v/>
      </c>
      <c r="X278" s="41">
        <f>AVERAGEIFS(TeamGames!$K$2:$K$4073,TeamGames!$D$2:$D$4073,$D278,TeamGames!$F$2:$F$4073,$E278)</f>
        <v/>
      </c>
      <c r="Y278" s="30">
        <f>IF(M278=0,"",P278-S278)</f>
        <v/>
      </c>
      <c r="Z278" s="30" t="n"/>
      <c r="AA278" s="31" t="n"/>
      <c r="AB278" s="33" t="n">
        <v>4.634639427275406</v>
      </c>
      <c r="AC278" s="24" t="n">
        <v>0</v>
      </c>
      <c r="AD278" s="24" t="n">
        <v>0</v>
      </c>
    </row>
    <row r="279">
      <c r="A279" s="24" t="inlineStr">
        <is>
          <t>Charlton|6</t>
        </is>
      </c>
      <c r="B279" s="24" t="inlineStr">
        <is>
          <t>E1</t>
        </is>
      </c>
      <c r="C279" s="24" t="inlineStr">
        <is>
          <t>Championship</t>
        </is>
      </c>
      <c r="D279" s="24" t="inlineStr">
        <is>
          <t>Charlton</t>
        </is>
      </c>
      <c r="E279" s="24" t="n">
        <v>6</v>
      </c>
      <c r="F279" s="24">
        <f>COUNTIFS(TeamGames!$D$2:$D$4073,$D279,TeamGames!$F$2:$F$4073,$E279)</f>
        <v/>
      </c>
      <c r="G279" s="24" t="n">
        <v>21</v>
      </c>
      <c r="H279" s="24" t="n">
        <v>24</v>
      </c>
      <c r="I279" s="24" t="inlineStr">
        <is>
          <t>Swansea (H) · Millwall (A) · Southampton (H) · Norwich (A)</t>
        </is>
      </c>
      <c r="J279" s="24" t="n">
        <v>2</v>
      </c>
      <c r="K279" s="40" t="n">
        <v>46368.625</v>
      </c>
      <c r="L279" s="40" t="n">
        <v>46385.82291666666</v>
      </c>
      <c r="M279" s="24">
        <f>SUMIFS(TeamGames!$X$2:$X$4073,TeamGames!$D$2:$D$4073,$D279,TeamGames!$F$2:$F$4073,$E279)</f>
        <v/>
      </c>
      <c r="N279" s="33">
        <f>SUMIFS(TeamGames!$S$2:$S$4073,TeamGames!$D$2:$D$4073,$D279,TeamGames!$F$2:$F$4073,$E279)</f>
        <v/>
      </c>
      <c r="O279" s="33">
        <f>SUMIFS(TeamGames!$S$2:$S$4073,TeamGames!$D$2:$D$4073,$D279,TeamGames!$F$2:$F$4073,$E279,TeamGames!$X$2:$X$4073,1)</f>
        <v/>
      </c>
      <c r="P279" s="24">
        <f>SUMIFS(TeamGames!$O$2:$O$4073,TeamGames!$D$2:$D$4073,$D279,TeamGames!$F$2:$F$4073,$E279)</f>
        <v/>
      </c>
      <c r="Q279" s="33">
        <f>SUMIFS(TeamGames!$T$2:$T$4073,TeamGames!$D$2:$D$4073,$D279,TeamGames!$F$2:$F$4073,$E279)</f>
        <v/>
      </c>
      <c r="R279" s="33">
        <f>SUMIFS(TeamGames!$U$2:$U$4073,TeamGames!$D$2:$D$4073,$D279,TeamGames!$F$2:$F$4073,$E279)</f>
        <v/>
      </c>
      <c r="S279" s="33">
        <f>SUMIFS(TeamGames!$W$2:$W$4073,TeamGames!$D$2:$D$4073,$D279,TeamGames!$F$2:$F$4073,$E279)</f>
        <v/>
      </c>
      <c r="T279" s="30">
        <f>IF(M279=0,"",P279-O279)</f>
        <v/>
      </c>
      <c r="U279" s="30">
        <f>IF(M279=0,"",S279-O279)</f>
        <v/>
      </c>
      <c r="V279" s="24">
        <f>IF(M279=0,"upcoming",IF(M279=F279,"complete","in progress"))</f>
        <v/>
      </c>
      <c r="W279" s="33">
        <f>N279/F279</f>
        <v/>
      </c>
      <c r="X279" s="41">
        <f>AVERAGEIFS(TeamGames!$K$2:$K$4073,TeamGames!$D$2:$D$4073,$D279,TeamGames!$F$2:$F$4073,$E279)</f>
        <v/>
      </c>
      <c r="Y279" s="30">
        <f>IF(M279=0,"",P279-S279)</f>
        <v/>
      </c>
      <c r="Z279" s="30" t="n"/>
      <c r="AA279" s="31" t="n"/>
      <c r="AB279" s="33" t="n">
        <v>4.14043979176197</v>
      </c>
      <c r="AC279" s="24" t="n">
        <v>0</v>
      </c>
      <c r="AD279" s="24" t="n">
        <v>0</v>
      </c>
    </row>
    <row r="280">
      <c r="A280" s="24" t="inlineStr">
        <is>
          <t>Charlton|7</t>
        </is>
      </c>
      <c r="B280" s="24" t="inlineStr">
        <is>
          <t>E1</t>
        </is>
      </c>
      <c r="C280" s="24" t="inlineStr">
        <is>
          <t>Championship</t>
        </is>
      </c>
      <c r="D280" s="24" t="inlineStr">
        <is>
          <t>Charlton</t>
        </is>
      </c>
      <c r="E280" s="24" t="n">
        <v>7</v>
      </c>
      <c r="F280" s="24">
        <f>COUNTIFS(TeamGames!$D$2:$D$4073,$D280,TeamGames!$F$2:$F$4073,$E280)</f>
        <v/>
      </c>
      <c r="G280" s="24" t="n">
        <v>25</v>
      </c>
      <c r="H280" s="24" t="n">
        <v>28</v>
      </c>
      <c r="I280" s="24" t="inlineStr">
        <is>
          <t>Swansea (A) · Watford (H) · Middlesbrough (H) · Bolton (A)</t>
        </is>
      </c>
      <c r="J280" s="24" t="n">
        <v>2</v>
      </c>
      <c r="K280" s="40" t="n">
        <v>46388.625</v>
      </c>
      <c r="L280" s="40" t="n">
        <v>46413.82291666666</v>
      </c>
      <c r="M280" s="24">
        <f>SUMIFS(TeamGames!$X$2:$X$4073,TeamGames!$D$2:$D$4073,$D280,TeamGames!$F$2:$F$4073,$E280)</f>
        <v/>
      </c>
      <c r="N280" s="33">
        <f>SUMIFS(TeamGames!$S$2:$S$4073,TeamGames!$D$2:$D$4073,$D280,TeamGames!$F$2:$F$4073,$E280)</f>
        <v/>
      </c>
      <c r="O280" s="33">
        <f>SUMIFS(TeamGames!$S$2:$S$4073,TeamGames!$D$2:$D$4073,$D280,TeamGames!$F$2:$F$4073,$E280,TeamGames!$X$2:$X$4073,1)</f>
        <v/>
      </c>
      <c r="P280" s="24">
        <f>SUMIFS(TeamGames!$O$2:$O$4073,TeamGames!$D$2:$D$4073,$D280,TeamGames!$F$2:$F$4073,$E280)</f>
        <v/>
      </c>
      <c r="Q280" s="33">
        <f>SUMIFS(TeamGames!$T$2:$T$4073,TeamGames!$D$2:$D$4073,$D280,TeamGames!$F$2:$F$4073,$E280)</f>
        <v/>
      </c>
      <c r="R280" s="33">
        <f>SUMIFS(TeamGames!$U$2:$U$4073,TeamGames!$D$2:$D$4073,$D280,TeamGames!$F$2:$F$4073,$E280)</f>
        <v/>
      </c>
      <c r="S280" s="33">
        <f>SUMIFS(TeamGames!$W$2:$W$4073,TeamGames!$D$2:$D$4073,$D280,TeamGames!$F$2:$F$4073,$E280)</f>
        <v/>
      </c>
      <c r="T280" s="30">
        <f>IF(M280=0,"",P280-O280)</f>
        <v/>
      </c>
      <c r="U280" s="30">
        <f>IF(M280=0,"",S280-O280)</f>
        <v/>
      </c>
      <c r="V280" s="24">
        <f>IF(M280=0,"upcoming",IF(M280=F280,"complete","in progress"))</f>
        <v/>
      </c>
      <c r="W280" s="33">
        <f>N280/F280</f>
        <v/>
      </c>
      <c r="X280" s="41">
        <f>AVERAGEIFS(TeamGames!$K$2:$K$4073,TeamGames!$D$2:$D$4073,$D280,TeamGames!$F$2:$F$4073,$E280)</f>
        <v/>
      </c>
      <c r="Y280" s="30">
        <f>IF(M280=0,"",P280-S280)</f>
        <v/>
      </c>
      <c r="Z280" s="30" t="n"/>
      <c r="AA280" s="31" t="n"/>
      <c r="AB280" s="33" t="n">
        <v>4.547804520196655</v>
      </c>
      <c r="AC280" s="24" t="n">
        <v>0</v>
      </c>
      <c r="AD280" s="24" t="n">
        <v>0</v>
      </c>
    </row>
    <row r="281">
      <c r="A281" s="24" t="inlineStr">
        <is>
          <t>Charlton|8</t>
        </is>
      </c>
      <c r="B281" s="24" t="inlineStr">
        <is>
          <t>E1</t>
        </is>
      </c>
      <c r="C281" s="24" t="inlineStr">
        <is>
          <t>Championship</t>
        </is>
      </c>
      <c r="D281" s="24" t="inlineStr">
        <is>
          <t>Charlton</t>
        </is>
      </c>
      <c r="E281" s="24" t="n">
        <v>8</v>
      </c>
      <c r="F281" s="24">
        <f>COUNTIFS(TeamGames!$D$2:$D$4073,$D281,TeamGames!$F$2:$F$4073,$E281)</f>
        <v/>
      </c>
      <c r="G281" s="24" t="n">
        <v>29</v>
      </c>
      <c r="H281" s="24" t="n">
        <v>32</v>
      </c>
      <c r="I281" s="24" t="inlineStr">
        <is>
          <t>Sheffield United (A) · Wolves (H) · Portsmouth (A) · Burnley (H)</t>
        </is>
      </c>
      <c r="J281" s="24" t="n">
        <v>2</v>
      </c>
      <c r="K281" s="40" t="n">
        <v>46417.625</v>
      </c>
      <c r="L281" s="40" t="n">
        <v>46434.82291666666</v>
      </c>
      <c r="M281" s="24">
        <f>SUMIFS(TeamGames!$X$2:$X$4073,TeamGames!$D$2:$D$4073,$D281,TeamGames!$F$2:$F$4073,$E281)</f>
        <v/>
      </c>
      <c r="N281" s="33">
        <f>SUMIFS(TeamGames!$S$2:$S$4073,TeamGames!$D$2:$D$4073,$D281,TeamGames!$F$2:$F$4073,$E281)</f>
        <v/>
      </c>
      <c r="O281" s="33">
        <f>SUMIFS(TeamGames!$S$2:$S$4073,TeamGames!$D$2:$D$4073,$D281,TeamGames!$F$2:$F$4073,$E281,TeamGames!$X$2:$X$4073,1)</f>
        <v/>
      </c>
      <c r="P281" s="24">
        <f>SUMIFS(TeamGames!$O$2:$O$4073,TeamGames!$D$2:$D$4073,$D281,TeamGames!$F$2:$F$4073,$E281)</f>
        <v/>
      </c>
      <c r="Q281" s="33">
        <f>SUMIFS(TeamGames!$T$2:$T$4073,TeamGames!$D$2:$D$4073,$D281,TeamGames!$F$2:$F$4073,$E281)</f>
        <v/>
      </c>
      <c r="R281" s="33">
        <f>SUMIFS(TeamGames!$U$2:$U$4073,TeamGames!$D$2:$D$4073,$D281,TeamGames!$F$2:$F$4073,$E281)</f>
        <v/>
      </c>
      <c r="S281" s="33">
        <f>SUMIFS(TeamGames!$W$2:$W$4073,TeamGames!$D$2:$D$4073,$D281,TeamGames!$F$2:$F$4073,$E281)</f>
        <v/>
      </c>
      <c r="T281" s="30">
        <f>IF(M281=0,"",P281-O281)</f>
        <v/>
      </c>
      <c r="U281" s="30">
        <f>IF(M281=0,"",S281-O281)</f>
        <v/>
      </c>
      <c r="V281" s="24">
        <f>IF(M281=0,"upcoming",IF(M281=F281,"complete","in progress"))</f>
        <v/>
      </c>
      <c r="W281" s="33">
        <f>N281/F281</f>
        <v/>
      </c>
      <c r="X281" s="41">
        <f>AVERAGEIFS(TeamGames!$K$2:$K$4073,TeamGames!$D$2:$D$4073,$D281,TeamGames!$F$2:$F$4073,$E281)</f>
        <v/>
      </c>
      <c r="Y281" s="30">
        <f>IF(M281=0,"",P281-S281)</f>
        <v/>
      </c>
      <c r="Z281" s="30" t="n"/>
      <c r="AA281" s="31" t="n"/>
      <c r="AB281" s="33" t="n">
        <v>4.022174496561267</v>
      </c>
      <c r="AC281" s="24" t="n">
        <v>0</v>
      </c>
      <c r="AD281" s="24" t="n">
        <v>0</v>
      </c>
    </row>
    <row r="282">
      <c r="A282" s="24" t="inlineStr">
        <is>
          <t>Charlton|9</t>
        </is>
      </c>
      <c r="B282" s="24" t="inlineStr">
        <is>
          <t>E1</t>
        </is>
      </c>
      <c r="C282" s="24" t="inlineStr">
        <is>
          <t>Championship</t>
        </is>
      </c>
      <c r="D282" s="24" t="inlineStr">
        <is>
          <t>Charlton</t>
        </is>
      </c>
      <c r="E282" s="24" t="n">
        <v>9</v>
      </c>
      <c r="F282" s="24">
        <f>COUNTIFS(TeamGames!$D$2:$D$4073,$D282,TeamGames!$F$2:$F$4073,$E282)</f>
        <v/>
      </c>
      <c r="G282" s="24" t="n">
        <v>33</v>
      </c>
      <c r="H282" s="24" t="n">
        <v>36</v>
      </c>
      <c r="I282" s="24" t="inlineStr">
        <is>
          <t>Cardiff (H) · Bristol City (A) · West Ham (H) · Derby (A)</t>
        </is>
      </c>
      <c r="J282" s="24" t="n">
        <v>2</v>
      </c>
      <c r="K282" s="40" t="n">
        <v>46438.625</v>
      </c>
      <c r="L282" s="40" t="n">
        <v>46452.625</v>
      </c>
      <c r="M282" s="24">
        <f>SUMIFS(TeamGames!$X$2:$X$4073,TeamGames!$D$2:$D$4073,$D282,TeamGames!$F$2:$F$4073,$E282)</f>
        <v/>
      </c>
      <c r="N282" s="33">
        <f>SUMIFS(TeamGames!$S$2:$S$4073,TeamGames!$D$2:$D$4073,$D282,TeamGames!$F$2:$F$4073,$E282)</f>
        <v/>
      </c>
      <c r="O282" s="33">
        <f>SUMIFS(TeamGames!$S$2:$S$4073,TeamGames!$D$2:$D$4073,$D282,TeamGames!$F$2:$F$4073,$E282,TeamGames!$X$2:$X$4073,1)</f>
        <v/>
      </c>
      <c r="P282" s="24">
        <f>SUMIFS(TeamGames!$O$2:$O$4073,TeamGames!$D$2:$D$4073,$D282,TeamGames!$F$2:$F$4073,$E282)</f>
        <v/>
      </c>
      <c r="Q282" s="33">
        <f>SUMIFS(TeamGames!$T$2:$T$4073,TeamGames!$D$2:$D$4073,$D282,TeamGames!$F$2:$F$4073,$E282)</f>
        <v/>
      </c>
      <c r="R282" s="33">
        <f>SUMIFS(TeamGames!$U$2:$U$4073,TeamGames!$D$2:$D$4073,$D282,TeamGames!$F$2:$F$4073,$E282)</f>
        <v/>
      </c>
      <c r="S282" s="33">
        <f>SUMIFS(TeamGames!$W$2:$W$4073,TeamGames!$D$2:$D$4073,$D282,TeamGames!$F$2:$F$4073,$E282)</f>
        <v/>
      </c>
      <c r="T282" s="30">
        <f>IF(M282=0,"",P282-O282)</f>
        <v/>
      </c>
      <c r="U282" s="30">
        <f>IF(M282=0,"",S282-O282)</f>
        <v/>
      </c>
      <c r="V282" s="24">
        <f>IF(M282=0,"upcoming",IF(M282=F282,"complete","in progress"))</f>
        <v/>
      </c>
      <c r="W282" s="33">
        <f>N282/F282</f>
        <v/>
      </c>
      <c r="X282" s="41">
        <f>AVERAGEIFS(TeamGames!$K$2:$K$4073,TeamGames!$D$2:$D$4073,$D282,TeamGames!$F$2:$F$4073,$E282)</f>
        <v/>
      </c>
      <c r="Y282" s="30">
        <f>IF(M282=0,"",P282-S282)</f>
        <v/>
      </c>
      <c r="Z282" s="30" t="n"/>
      <c r="AA282" s="31" t="n"/>
      <c r="AB282" s="33" t="n">
        <v>4.149857621530646</v>
      </c>
      <c r="AC282" s="24" t="n">
        <v>0</v>
      </c>
      <c r="AD282" s="24" t="n">
        <v>0</v>
      </c>
    </row>
    <row r="283">
      <c r="A283" s="24" t="inlineStr">
        <is>
          <t>Charlton|10</t>
        </is>
      </c>
      <c r="B283" s="24" t="inlineStr">
        <is>
          <t>E1</t>
        </is>
      </c>
      <c r="C283" s="24" t="inlineStr">
        <is>
          <t>Championship</t>
        </is>
      </c>
      <c r="D283" s="24" t="inlineStr">
        <is>
          <t>Charlton</t>
        </is>
      </c>
      <c r="E283" s="24" t="n">
        <v>10</v>
      </c>
      <c r="F283" s="24">
        <f>COUNTIFS(TeamGames!$D$2:$D$4073,$D283,TeamGames!$F$2:$F$4073,$E283)</f>
        <v/>
      </c>
      <c r="G283" s="24" t="n">
        <v>37</v>
      </c>
      <c r="H283" s="24" t="n">
        <v>40</v>
      </c>
      <c r="I283" s="24" t="inlineStr">
        <is>
          <t>Blackburn (H) · Birmingham (A) · Southampton (A) · Millwall (H)</t>
        </is>
      </c>
      <c r="J283" s="24" t="n">
        <v>2</v>
      </c>
      <c r="K283" s="40" t="n">
        <v>46459.625</v>
      </c>
      <c r="L283" s="40" t="n">
        <v>46480.52083333334</v>
      </c>
      <c r="M283" s="24">
        <f>SUMIFS(TeamGames!$X$2:$X$4073,TeamGames!$D$2:$D$4073,$D283,TeamGames!$F$2:$F$4073,$E283)</f>
        <v/>
      </c>
      <c r="N283" s="33">
        <f>SUMIFS(TeamGames!$S$2:$S$4073,TeamGames!$D$2:$D$4073,$D283,TeamGames!$F$2:$F$4073,$E283)</f>
        <v/>
      </c>
      <c r="O283" s="33">
        <f>SUMIFS(TeamGames!$S$2:$S$4073,TeamGames!$D$2:$D$4073,$D283,TeamGames!$F$2:$F$4073,$E283,TeamGames!$X$2:$X$4073,1)</f>
        <v/>
      </c>
      <c r="P283" s="24">
        <f>SUMIFS(TeamGames!$O$2:$O$4073,TeamGames!$D$2:$D$4073,$D283,TeamGames!$F$2:$F$4073,$E283)</f>
        <v/>
      </c>
      <c r="Q283" s="33">
        <f>SUMIFS(TeamGames!$T$2:$T$4073,TeamGames!$D$2:$D$4073,$D283,TeamGames!$F$2:$F$4073,$E283)</f>
        <v/>
      </c>
      <c r="R283" s="33">
        <f>SUMIFS(TeamGames!$U$2:$U$4073,TeamGames!$D$2:$D$4073,$D283,TeamGames!$F$2:$F$4073,$E283)</f>
        <v/>
      </c>
      <c r="S283" s="33">
        <f>SUMIFS(TeamGames!$W$2:$W$4073,TeamGames!$D$2:$D$4073,$D283,TeamGames!$F$2:$F$4073,$E283)</f>
        <v/>
      </c>
      <c r="T283" s="30">
        <f>IF(M283=0,"",P283-O283)</f>
        <v/>
      </c>
      <c r="U283" s="30">
        <f>IF(M283=0,"",S283-O283)</f>
        <v/>
      </c>
      <c r="V283" s="24">
        <f>IF(M283=0,"upcoming",IF(M283=F283,"complete","in progress"))</f>
        <v/>
      </c>
      <c r="W283" s="33">
        <f>N283/F283</f>
        <v/>
      </c>
      <c r="X283" s="41">
        <f>AVERAGEIFS(TeamGames!$K$2:$K$4073,TeamGames!$D$2:$D$4073,$D283,TeamGames!$F$2:$F$4073,$E283)</f>
        <v/>
      </c>
      <c r="Y283" s="30">
        <f>IF(M283=0,"",P283-S283)</f>
        <v/>
      </c>
      <c r="Z283" s="30" t="n"/>
      <c r="AA283" s="31" t="n"/>
      <c r="AB283" s="33" t="n">
        <v>4.204147144213841</v>
      </c>
      <c r="AC283" s="24" t="n">
        <v>0</v>
      </c>
      <c r="AD283" s="24" t="n">
        <v>0</v>
      </c>
    </row>
    <row r="284">
      <c r="A284" s="24" t="inlineStr">
        <is>
          <t>Charlton|11</t>
        </is>
      </c>
      <c r="B284" s="24" t="inlineStr">
        <is>
          <t>E1</t>
        </is>
      </c>
      <c r="C284" s="24" t="inlineStr">
        <is>
          <t>Championship</t>
        </is>
      </c>
      <c r="D284" s="24" t="inlineStr">
        <is>
          <t>Charlton</t>
        </is>
      </c>
      <c r="E284" s="24" t="n">
        <v>11</v>
      </c>
      <c r="F284" s="24">
        <f>COUNTIFS(TeamGames!$D$2:$D$4073,$D284,TeamGames!$F$2:$F$4073,$E284)</f>
        <v/>
      </c>
      <c r="G284" s="24" t="n">
        <v>41</v>
      </c>
      <c r="H284" s="24" t="n">
        <v>44</v>
      </c>
      <c r="I284" s="24" t="inlineStr">
        <is>
          <t>QPR (A) · Stoke (H) · Preston (A) · West Brom (H)</t>
        </is>
      </c>
      <c r="J284" s="24" t="n">
        <v>2</v>
      </c>
      <c r="K284" s="40" t="n">
        <v>46483.82291666666</v>
      </c>
      <c r="L284" s="40" t="n">
        <v>46497.82291666666</v>
      </c>
      <c r="M284" s="24">
        <f>SUMIFS(TeamGames!$X$2:$X$4073,TeamGames!$D$2:$D$4073,$D284,TeamGames!$F$2:$F$4073,$E284)</f>
        <v/>
      </c>
      <c r="N284" s="33">
        <f>SUMIFS(TeamGames!$S$2:$S$4073,TeamGames!$D$2:$D$4073,$D284,TeamGames!$F$2:$F$4073,$E284)</f>
        <v/>
      </c>
      <c r="O284" s="33">
        <f>SUMIFS(TeamGames!$S$2:$S$4073,TeamGames!$D$2:$D$4073,$D284,TeamGames!$F$2:$F$4073,$E284,TeamGames!$X$2:$X$4073,1)</f>
        <v/>
      </c>
      <c r="P284" s="24">
        <f>SUMIFS(TeamGames!$O$2:$O$4073,TeamGames!$D$2:$D$4073,$D284,TeamGames!$F$2:$F$4073,$E284)</f>
        <v/>
      </c>
      <c r="Q284" s="33">
        <f>SUMIFS(TeamGames!$T$2:$T$4073,TeamGames!$D$2:$D$4073,$D284,TeamGames!$F$2:$F$4073,$E284)</f>
        <v/>
      </c>
      <c r="R284" s="33">
        <f>SUMIFS(TeamGames!$U$2:$U$4073,TeamGames!$D$2:$D$4073,$D284,TeamGames!$F$2:$F$4073,$E284)</f>
        <v/>
      </c>
      <c r="S284" s="33">
        <f>SUMIFS(TeamGames!$W$2:$W$4073,TeamGames!$D$2:$D$4073,$D284,TeamGames!$F$2:$F$4073,$E284)</f>
        <v/>
      </c>
      <c r="T284" s="30">
        <f>IF(M284=0,"",P284-O284)</f>
        <v/>
      </c>
      <c r="U284" s="30">
        <f>IF(M284=0,"",S284-O284)</f>
        <v/>
      </c>
      <c r="V284" s="24">
        <f>IF(M284=0,"upcoming",IF(M284=F284,"complete","in progress"))</f>
        <v/>
      </c>
      <c r="W284" s="33">
        <f>N284/F284</f>
        <v/>
      </c>
      <c r="X284" s="41">
        <f>AVERAGEIFS(TeamGames!$K$2:$K$4073,TeamGames!$D$2:$D$4073,$D284,TeamGames!$F$2:$F$4073,$E284)</f>
        <v/>
      </c>
      <c r="Y284" s="30">
        <f>IF(M284=0,"",P284-S284)</f>
        <v/>
      </c>
      <c r="Z284" s="30" t="n"/>
      <c r="AA284" s="31" t="n"/>
      <c r="AB284" s="33" t="n">
        <v>4.640423911427201</v>
      </c>
      <c r="AC284" s="24" t="n">
        <v>0</v>
      </c>
      <c r="AD284" s="24" t="n">
        <v>0</v>
      </c>
    </row>
    <row r="285">
      <c r="A285" s="24" t="inlineStr">
        <is>
          <t>Charlton|12</t>
        </is>
      </c>
      <c r="B285" s="24" t="inlineStr">
        <is>
          <t>E1</t>
        </is>
      </c>
      <c r="C285" s="24" t="inlineStr">
        <is>
          <t>Championship</t>
        </is>
      </c>
      <c r="D285" s="24" t="inlineStr">
        <is>
          <t>Charlton</t>
        </is>
      </c>
      <c r="E285" s="24" t="n">
        <v>12</v>
      </c>
      <c r="F285" s="24">
        <f>COUNTIFS(TeamGames!$D$2:$D$4073,$D285,TeamGames!$F$2:$F$4073,$E285)</f>
        <v/>
      </c>
      <c r="G285" s="24" t="n">
        <v>45</v>
      </c>
      <c r="H285" s="24" t="n">
        <v>46</v>
      </c>
      <c r="I285" s="24" t="inlineStr">
        <is>
          <t>Wrexham (H) · Lincoln (A)</t>
        </is>
      </c>
      <c r="J285" s="24" t="n">
        <v>1</v>
      </c>
      <c r="K285" s="40" t="n">
        <v>46501.625</v>
      </c>
      <c r="L285" s="40" t="n">
        <v>46508.52083333334</v>
      </c>
      <c r="M285" s="24">
        <f>SUMIFS(TeamGames!$X$2:$X$4073,TeamGames!$D$2:$D$4073,$D285,TeamGames!$F$2:$F$4073,$E285)</f>
        <v/>
      </c>
      <c r="N285" s="33">
        <f>SUMIFS(TeamGames!$S$2:$S$4073,TeamGames!$D$2:$D$4073,$D285,TeamGames!$F$2:$F$4073,$E285)</f>
        <v/>
      </c>
      <c r="O285" s="33">
        <f>SUMIFS(TeamGames!$S$2:$S$4073,TeamGames!$D$2:$D$4073,$D285,TeamGames!$F$2:$F$4073,$E285,TeamGames!$X$2:$X$4073,1)</f>
        <v/>
      </c>
      <c r="P285" s="24">
        <f>SUMIFS(TeamGames!$O$2:$O$4073,TeamGames!$D$2:$D$4073,$D285,TeamGames!$F$2:$F$4073,$E285)</f>
        <v/>
      </c>
      <c r="Q285" s="33">
        <f>SUMIFS(TeamGames!$T$2:$T$4073,TeamGames!$D$2:$D$4073,$D285,TeamGames!$F$2:$F$4073,$E285)</f>
        <v/>
      </c>
      <c r="R285" s="33">
        <f>SUMIFS(TeamGames!$U$2:$U$4073,TeamGames!$D$2:$D$4073,$D285,TeamGames!$F$2:$F$4073,$E285)</f>
        <v/>
      </c>
      <c r="S285" s="33">
        <f>SUMIFS(TeamGames!$W$2:$W$4073,TeamGames!$D$2:$D$4073,$D285,TeamGames!$F$2:$F$4073,$E285)</f>
        <v/>
      </c>
      <c r="T285" s="30">
        <f>IF(M285=0,"",P285-O285)</f>
        <v/>
      </c>
      <c r="U285" s="30">
        <f>IF(M285=0,"",S285-O285)</f>
        <v/>
      </c>
      <c r="V285" s="24">
        <f>IF(M285=0,"upcoming",IF(M285=F285,"complete","in progress"))</f>
        <v/>
      </c>
      <c r="W285" s="33">
        <f>N285/F285</f>
        <v/>
      </c>
      <c r="X285" s="41">
        <f>AVERAGEIFS(TeamGames!$K$2:$K$4073,TeamGames!$D$2:$D$4073,$D285,TeamGames!$F$2:$F$4073,$E285)</f>
        <v/>
      </c>
      <c r="Y285" s="30">
        <f>IF(M285=0,"",P285-S285)</f>
        <v/>
      </c>
      <c r="Z285" s="30" t="n"/>
      <c r="AA285" s="31" t="n"/>
      <c r="AB285" s="33" t="n">
        <v>2.402487754116619</v>
      </c>
      <c r="AC285" s="24" t="n">
        <v>0</v>
      </c>
      <c r="AD285" s="24" t="n">
        <v>0</v>
      </c>
    </row>
    <row r="286">
      <c r="A286" s="24" t="inlineStr">
        <is>
          <t>Derby|1</t>
        </is>
      </c>
      <c r="B286" s="24" t="inlineStr">
        <is>
          <t>E1</t>
        </is>
      </c>
      <c r="C286" s="24" t="inlineStr">
        <is>
          <t>Championship</t>
        </is>
      </c>
      <c r="D286" s="24" t="inlineStr">
        <is>
          <t>Derby</t>
        </is>
      </c>
      <c r="E286" s="24" t="n">
        <v>1</v>
      </c>
      <c r="F286" s="24">
        <f>COUNTIFS(TeamGames!$D$2:$D$4073,$D286,TeamGames!$F$2:$F$4073,$E286)</f>
        <v/>
      </c>
      <c r="G286" s="24" t="n">
        <v>1</v>
      </c>
      <c r="H286" s="24" t="n">
        <v>4</v>
      </c>
      <c r="I286" s="24" t="inlineStr">
        <is>
          <t>Charlton (A) · Cardiff (H) · Swansea (H) · Portsmouth (A)</t>
        </is>
      </c>
      <c r="J286" s="24" t="n">
        <v>2</v>
      </c>
      <c r="K286" s="40" t="n">
        <v>46249.625</v>
      </c>
      <c r="L286" s="40" t="n">
        <v>46266.82291666666</v>
      </c>
      <c r="M286" s="24">
        <f>SUMIFS(TeamGames!$X$2:$X$4073,TeamGames!$D$2:$D$4073,$D286,TeamGames!$F$2:$F$4073,$E286)</f>
        <v/>
      </c>
      <c r="N286" s="33">
        <f>SUMIFS(TeamGames!$S$2:$S$4073,TeamGames!$D$2:$D$4073,$D286,TeamGames!$F$2:$F$4073,$E286)</f>
        <v/>
      </c>
      <c r="O286" s="33">
        <f>SUMIFS(TeamGames!$S$2:$S$4073,TeamGames!$D$2:$D$4073,$D286,TeamGames!$F$2:$F$4073,$E286,TeamGames!$X$2:$X$4073,1)</f>
        <v/>
      </c>
      <c r="P286" s="24">
        <f>SUMIFS(TeamGames!$O$2:$O$4073,TeamGames!$D$2:$D$4073,$D286,TeamGames!$F$2:$F$4073,$E286)</f>
        <v/>
      </c>
      <c r="Q286" s="33">
        <f>SUMIFS(TeamGames!$T$2:$T$4073,TeamGames!$D$2:$D$4073,$D286,TeamGames!$F$2:$F$4073,$E286)</f>
        <v/>
      </c>
      <c r="R286" s="33">
        <f>SUMIFS(TeamGames!$U$2:$U$4073,TeamGames!$D$2:$D$4073,$D286,TeamGames!$F$2:$F$4073,$E286)</f>
        <v/>
      </c>
      <c r="S286" s="33">
        <f>SUMIFS(TeamGames!$W$2:$W$4073,TeamGames!$D$2:$D$4073,$D286,TeamGames!$F$2:$F$4073,$E286)</f>
        <v/>
      </c>
      <c r="T286" s="30">
        <f>IF(M286=0,"",P286-O286)</f>
        <v/>
      </c>
      <c r="U286" s="30">
        <f>IF(M286=0,"",S286-O286)</f>
        <v/>
      </c>
      <c r="V286" s="24">
        <f>IF(M286=0,"upcoming",IF(M286=F286,"complete","in progress"))</f>
        <v/>
      </c>
      <c r="W286" s="33">
        <f>N286/F286</f>
        <v/>
      </c>
      <c r="X286" s="41">
        <f>AVERAGEIFS(TeamGames!$K$2:$K$4073,TeamGames!$D$2:$D$4073,$D286,TeamGames!$F$2:$F$4073,$E286)</f>
        <v/>
      </c>
      <c r="Y286" s="30">
        <f>IF(M286=0,"",P286-S286)</f>
        <v/>
      </c>
      <c r="Z286" s="30" t="n">
        <v>-0.82</v>
      </c>
      <c r="AA286" s="31" t="n">
        <v>0.4122053830604415</v>
      </c>
      <c r="AB286" s="33" t="n"/>
      <c r="AC286" s="24" t="n">
        <v>0</v>
      </c>
      <c r="AD286" s="24" t="n">
        <v>0</v>
      </c>
    </row>
    <row r="287">
      <c r="A287" s="24" t="inlineStr">
        <is>
          <t>Derby|2</t>
        </is>
      </c>
      <c r="B287" s="24" t="inlineStr">
        <is>
          <t>E1</t>
        </is>
      </c>
      <c r="C287" s="24" t="inlineStr">
        <is>
          <t>Championship</t>
        </is>
      </c>
      <c r="D287" s="24" t="inlineStr">
        <is>
          <t>Derby</t>
        </is>
      </c>
      <c r="E287" s="24" t="n">
        <v>2</v>
      </c>
      <c r="F287" s="24">
        <f>COUNTIFS(TeamGames!$D$2:$D$4073,$D287,TeamGames!$F$2:$F$4073,$E287)</f>
        <v/>
      </c>
      <c r="G287" s="24" t="n">
        <v>5</v>
      </c>
      <c r="H287" s="24" t="n">
        <v>8</v>
      </c>
      <c r="I287" s="24" t="inlineStr">
        <is>
          <t>West Ham (A) · West Brom (H) · Birmingham (H) · Burnley (A)</t>
        </is>
      </c>
      <c r="J287" s="24" t="n">
        <v>2</v>
      </c>
      <c r="K287" s="40" t="n">
        <v>46270.625</v>
      </c>
      <c r="L287" s="40" t="n">
        <v>46284.625</v>
      </c>
      <c r="M287" s="24">
        <f>SUMIFS(TeamGames!$X$2:$X$4073,TeamGames!$D$2:$D$4073,$D287,TeamGames!$F$2:$F$4073,$E287)</f>
        <v/>
      </c>
      <c r="N287" s="33">
        <f>SUMIFS(TeamGames!$S$2:$S$4073,TeamGames!$D$2:$D$4073,$D287,TeamGames!$F$2:$F$4073,$E287)</f>
        <v/>
      </c>
      <c r="O287" s="33">
        <f>SUMIFS(TeamGames!$S$2:$S$4073,TeamGames!$D$2:$D$4073,$D287,TeamGames!$F$2:$F$4073,$E287,TeamGames!$X$2:$X$4073,1)</f>
        <v/>
      </c>
      <c r="P287" s="24">
        <f>SUMIFS(TeamGames!$O$2:$O$4073,TeamGames!$D$2:$D$4073,$D287,TeamGames!$F$2:$F$4073,$E287)</f>
        <v/>
      </c>
      <c r="Q287" s="33">
        <f>SUMIFS(TeamGames!$T$2:$T$4073,TeamGames!$D$2:$D$4073,$D287,TeamGames!$F$2:$F$4073,$E287)</f>
        <v/>
      </c>
      <c r="R287" s="33">
        <f>SUMIFS(TeamGames!$U$2:$U$4073,TeamGames!$D$2:$D$4073,$D287,TeamGames!$F$2:$F$4073,$E287)</f>
        <v/>
      </c>
      <c r="S287" s="33">
        <f>SUMIFS(TeamGames!$W$2:$W$4073,TeamGames!$D$2:$D$4073,$D287,TeamGames!$F$2:$F$4073,$E287)</f>
        <v/>
      </c>
      <c r="T287" s="30">
        <f>IF(M287=0,"",P287-O287)</f>
        <v/>
      </c>
      <c r="U287" s="30">
        <f>IF(M287=0,"",S287-O287)</f>
        <v/>
      </c>
      <c r="V287" s="24">
        <f>IF(M287=0,"upcoming",IF(M287=F287,"complete","in progress"))</f>
        <v/>
      </c>
      <c r="W287" s="33">
        <f>N287/F287</f>
        <v/>
      </c>
      <c r="X287" s="41">
        <f>AVERAGEIFS(TeamGames!$K$2:$K$4073,TeamGames!$D$2:$D$4073,$D287,TeamGames!$F$2:$F$4073,$E287)</f>
        <v/>
      </c>
      <c r="Y287" s="30">
        <f>IF(M287=0,"",P287-S287)</f>
        <v/>
      </c>
      <c r="Z287" s="30" t="n">
        <v>-1.52</v>
      </c>
      <c r="AA287" s="31" t="n">
        <v>0.1273976521711242</v>
      </c>
      <c r="AB287" s="33" t="n"/>
      <c r="AC287" s="24" t="n">
        <v>0</v>
      </c>
      <c r="AD287" s="24" t="n">
        <v>0</v>
      </c>
    </row>
    <row r="288">
      <c r="A288" s="24" t="inlineStr">
        <is>
          <t>Derby|3</t>
        </is>
      </c>
      <c r="B288" s="24" t="inlineStr">
        <is>
          <t>E1</t>
        </is>
      </c>
      <c r="C288" s="24" t="inlineStr">
        <is>
          <t>Championship</t>
        </is>
      </c>
      <c r="D288" s="24" t="inlineStr">
        <is>
          <t>Derby</t>
        </is>
      </c>
      <c r="E288" s="24" t="n">
        <v>3</v>
      </c>
      <c r="F288" s="24">
        <f>COUNTIFS(TeamGames!$D$2:$D$4073,$D288,TeamGames!$F$2:$F$4073,$E288)</f>
        <v/>
      </c>
      <c r="G288" s="24" t="n">
        <v>9</v>
      </c>
      <c r="H288" s="24" t="n">
        <v>12</v>
      </c>
      <c r="I288" s="24" t="inlineStr">
        <is>
          <t>Wrexham (H) · QPR (A) · Stoke (H) · Sheffield United (A)</t>
        </is>
      </c>
      <c r="J288" s="24" t="n">
        <v>2</v>
      </c>
      <c r="K288" s="40" t="n">
        <v>46305.625</v>
      </c>
      <c r="L288" s="40" t="n">
        <v>46319.52083333334</v>
      </c>
      <c r="M288" s="24">
        <f>SUMIFS(TeamGames!$X$2:$X$4073,TeamGames!$D$2:$D$4073,$D288,TeamGames!$F$2:$F$4073,$E288)</f>
        <v/>
      </c>
      <c r="N288" s="33">
        <f>SUMIFS(TeamGames!$S$2:$S$4073,TeamGames!$D$2:$D$4073,$D288,TeamGames!$F$2:$F$4073,$E288)</f>
        <v/>
      </c>
      <c r="O288" s="33">
        <f>SUMIFS(TeamGames!$S$2:$S$4073,TeamGames!$D$2:$D$4073,$D288,TeamGames!$F$2:$F$4073,$E288,TeamGames!$X$2:$X$4073,1)</f>
        <v/>
      </c>
      <c r="P288" s="24">
        <f>SUMIFS(TeamGames!$O$2:$O$4073,TeamGames!$D$2:$D$4073,$D288,TeamGames!$F$2:$F$4073,$E288)</f>
        <v/>
      </c>
      <c r="Q288" s="33">
        <f>SUMIFS(TeamGames!$T$2:$T$4073,TeamGames!$D$2:$D$4073,$D288,TeamGames!$F$2:$F$4073,$E288)</f>
        <v/>
      </c>
      <c r="R288" s="33">
        <f>SUMIFS(TeamGames!$U$2:$U$4073,TeamGames!$D$2:$D$4073,$D288,TeamGames!$F$2:$F$4073,$E288)</f>
        <v/>
      </c>
      <c r="S288" s="33">
        <f>SUMIFS(TeamGames!$W$2:$W$4073,TeamGames!$D$2:$D$4073,$D288,TeamGames!$F$2:$F$4073,$E288)</f>
        <v/>
      </c>
      <c r="T288" s="30">
        <f>IF(M288=0,"",P288-O288)</f>
        <v/>
      </c>
      <c r="U288" s="30">
        <f>IF(M288=0,"",S288-O288)</f>
        <v/>
      </c>
      <c r="V288" s="24">
        <f>IF(M288=0,"upcoming",IF(M288=F288,"complete","in progress"))</f>
        <v/>
      </c>
      <c r="W288" s="33">
        <f>N288/F288</f>
        <v/>
      </c>
      <c r="X288" s="41">
        <f>AVERAGEIFS(TeamGames!$K$2:$K$4073,TeamGames!$D$2:$D$4073,$D288,TeamGames!$F$2:$F$4073,$E288)</f>
        <v/>
      </c>
      <c r="Y288" s="30">
        <f>IF(M288=0,"",P288-S288)</f>
        <v/>
      </c>
      <c r="Z288" s="30" t="n">
        <v>-1.46</v>
      </c>
      <c r="AA288" s="31" t="n">
        <v>0.1432329424177801</v>
      </c>
      <c r="AB288" s="33" t="n">
        <v>1.103413069448948</v>
      </c>
      <c r="AC288" s="24" t="n">
        <v>0</v>
      </c>
      <c r="AD288" s="24" t="n">
        <v>0</v>
      </c>
    </row>
    <row r="289">
      <c r="A289" s="24" t="inlineStr">
        <is>
          <t>Derby|4</t>
        </is>
      </c>
      <c r="B289" s="24" t="inlineStr">
        <is>
          <t>E1</t>
        </is>
      </c>
      <c r="C289" s="24" t="inlineStr">
        <is>
          <t>Championship</t>
        </is>
      </c>
      <c r="D289" s="24" t="inlineStr">
        <is>
          <t>Derby</t>
        </is>
      </c>
      <c r="E289" s="24" t="n">
        <v>4</v>
      </c>
      <c r="F289" s="24">
        <f>COUNTIFS(TeamGames!$D$2:$D$4073,$D289,TeamGames!$F$2:$F$4073,$E289)</f>
        <v/>
      </c>
      <c r="G289" s="24" t="n">
        <v>13</v>
      </c>
      <c r="H289" s="24" t="n">
        <v>16</v>
      </c>
      <c r="I289" s="24" t="inlineStr">
        <is>
          <t>Millwall (A) · Norwich (H) · Bolton (H) · Southampton (A)</t>
        </is>
      </c>
      <c r="J289" s="24" t="n">
        <v>2</v>
      </c>
      <c r="K289" s="40" t="n">
        <v>46326.625</v>
      </c>
      <c r="L289" s="40" t="n">
        <v>46347.52083333334</v>
      </c>
      <c r="M289" s="24">
        <f>SUMIFS(TeamGames!$X$2:$X$4073,TeamGames!$D$2:$D$4073,$D289,TeamGames!$F$2:$F$4073,$E289)</f>
        <v/>
      </c>
      <c r="N289" s="33">
        <f>SUMIFS(TeamGames!$S$2:$S$4073,TeamGames!$D$2:$D$4073,$D289,TeamGames!$F$2:$F$4073,$E289)</f>
        <v/>
      </c>
      <c r="O289" s="33">
        <f>SUMIFS(TeamGames!$S$2:$S$4073,TeamGames!$D$2:$D$4073,$D289,TeamGames!$F$2:$F$4073,$E289,TeamGames!$X$2:$X$4073,1)</f>
        <v/>
      </c>
      <c r="P289" s="24">
        <f>SUMIFS(TeamGames!$O$2:$O$4073,TeamGames!$D$2:$D$4073,$D289,TeamGames!$F$2:$F$4073,$E289)</f>
        <v/>
      </c>
      <c r="Q289" s="33">
        <f>SUMIFS(TeamGames!$T$2:$T$4073,TeamGames!$D$2:$D$4073,$D289,TeamGames!$F$2:$F$4073,$E289)</f>
        <v/>
      </c>
      <c r="R289" s="33">
        <f>SUMIFS(TeamGames!$U$2:$U$4073,TeamGames!$D$2:$D$4073,$D289,TeamGames!$F$2:$F$4073,$E289)</f>
        <v/>
      </c>
      <c r="S289" s="33">
        <f>SUMIFS(TeamGames!$W$2:$W$4073,TeamGames!$D$2:$D$4073,$D289,TeamGames!$F$2:$F$4073,$E289)</f>
        <v/>
      </c>
      <c r="T289" s="30">
        <f>IF(M289=0,"",P289-O289)</f>
        <v/>
      </c>
      <c r="U289" s="30">
        <f>IF(M289=0,"",S289-O289)</f>
        <v/>
      </c>
      <c r="V289" s="24">
        <f>IF(M289=0,"upcoming",IF(M289=F289,"complete","in progress"))</f>
        <v/>
      </c>
      <c r="W289" s="33">
        <f>N289/F289</f>
        <v/>
      </c>
      <c r="X289" s="41">
        <f>AVERAGEIFS(TeamGames!$K$2:$K$4073,TeamGames!$D$2:$D$4073,$D289,TeamGames!$F$2:$F$4073,$E289)</f>
        <v/>
      </c>
      <c r="Y289" s="30">
        <f>IF(M289=0,"",P289-S289)</f>
        <v/>
      </c>
      <c r="Z289" s="30" t="n"/>
      <c r="AA289" s="31" t="n"/>
      <c r="AB289" s="33" t="n">
        <v>5.181074491633439</v>
      </c>
      <c r="AC289" s="24" t="n">
        <v>0</v>
      </c>
      <c r="AD289" s="24" t="n">
        <v>0</v>
      </c>
    </row>
    <row r="290">
      <c r="A290" s="24" t="inlineStr">
        <is>
          <t>Derby|5</t>
        </is>
      </c>
      <c r="B290" s="24" t="inlineStr">
        <is>
          <t>E1</t>
        </is>
      </c>
      <c r="C290" s="24" t="inlineStr">
        <is>
          <t>Championship</t>
        </is>
      </c>
      <c r="D290" s="24" t="inlineStr">
        <is>
          <t>Derby</t>
        </is>
      </c>
      <c r="E290" s="24" t="n">
        <v>5</v>
      </c>
      <c r="F290" s="24">
        <f>COUNTIFS(TeamGames!$D$2:$D$4073,$D290,TeamGames!$F$2:$F$4073,$E290)</f>
        <v/>
      </c>
      <c r="G290" s="24" t="n">
        <v>17</v>
      </c>
      <c r="H290" s="24" t="n">
        <v>20</v>
      </c>
      <c r="I290" s="24" t="inlineStr">
        <is>
          <t>Wolves (A) · Watford (H) · Middlesbrough (A) · Bristol City (H)</t>
        </is>
      </c>
      <c r="J290" s="24" t="n">
        <v>2</v>
      </c>
      <c r="K290" s="40" t="n">
        <v>46350.83333333334</v>
      </c>
      <c r="L290" s="40" t="n">
        <v>46365.82291666666</v>
      </c>
      <c r="M290" s="24">
        <f>SUMIFS(TeamGames!$X$2:$X$4073,TeamGames!$D$2:$D$4073,$D290,TeamGames!$F$2:$F$4073,$E290)</f>
        <v/>
      </c>
      <c r="N290" s="33">
        <f>SUMIFS(TeamGames!$S$2:$S$4073,TeamGames!$D$2:$D$4073,$D290,TeamGames!$F$2:$F$4073,$E290)</f>
        <v/>
      </c>
      <c r="O290" s="33">
        <f>SUMIFS(TeamGames!$S$2:$S$4073,TeamGames!$D$2:$D$4073,$D290,TeamGames!$F$2:$F$4073,$E290,TeamGames!$X$2:$X$4073,1)</f>
        <v/>
      </c>
      <c r="P290" s="24">
        <f>SUMIFS(TeamGames!$O$2:$O$4073,TeamGames!$D$2:$D$4073,$D290,TeamGames!$F$2:$F$4073,$E290)</f>
        <v/>
      </c>
      <c r="Q290" s="33">
        <f>SUMIFS(TeamGames!$T$2:$T$4073,TeamGames!$D$2:$D$4073,$D290,TeamGames!$F$2:$F$4073,$E290)</f>
        <v/>
      </c>
      <c r="R290" s="33">
        <f>SUMIFS(TeamGames!$U$2:$U$4073,TeamGames!$D$2:$D$4073,$D290,TeamGames!$F$2:$F$4073,$E290)</f>
        <v/>
      </c>
      <c r="S290" s="33">
        <f>SUMIFS(TeamGames!$W$2:$W$4073,TeamGames!$D$2:$D$4073,$D290,TeamGames!$F$2:$F$4073,$E290)</f>
        <v/>
      </c>
      <c r="T290" s="30">
        <f>IF(M290=0,"",P290-O290)</f>
        <v/>
      </c>
      <c r="U290" s="30">
        <f>IF(M290=0,"",S290-O290)</f>
        <v/>
      </c>
      <c r="V290" s="24">
        <f>IF(M290=0,"upcoming",IF(M290=F290,"complete","in progress"))</f>
        <v/>
      </c>
      <c r="W290" s="33">
        <f>N290/F290</f>
        <v/>
      </c>
      <c r="X290" s="41">
        <f>AVERAGEIFS(TeamGames!$K$2:$K$4073,TeamGames!$D$2:$D$4073,$D290,TeamGames!$F$2:$F$4073,$E290)</f>
        <v/>
      </c>
      <c r="Y290" s="30">
        <f>IF(M290=0,"",P290-S290)</f>
        <v/>
      </c>
      <c r="Z290" s="30" t="n"/>
      <c r="AA290" s="31" t="n"/>
      <c r="AB290" s="33" t="n">
        <v>4.896442630756939</v>
      </c>
      <c r="AC290" s="24" t="n">
        <v>0</v>
      </c>
      <c r="AD290" s="24" t="n">
        <v>0</v>
      </c>
    </row>
    <row r="291">
      <c r="A291" s="24" t="inlineStr">
        <is>
          <t>Derby|6</t>
        </is>
      </c>
      <c r="B291" s="24" t="inlineStr">
        <is>
          <t>E1</t>
        </is>
      </c>
      <c r="C291" s="24" t="inlineStr">
        <is>
          <t>Championship</t>
        </is>
      </c>
      <c r="D291" s="24" t="inlineStr">
        <is>
          <t>Derby</t>
        </is>
      </c>
      <c r="E291" s="24" t="n">
        <v>6</v>
      </c>
      <c r="F291" s="24">
        <f>COUNTIFS(TeamGames!$D$2:$D$4073,$D291,TeamGames!$F$2:$F$4073,$E291)</f>
        <v/>
      </c>
      <c r="G291" s="24" t="n">
        <v>21</v>
      </c>
      <c r="H291" s="24" t="n">
        <v>24</v>
      </c>
      <c r="I291" s="24" t="inlineStr">
        <is>
          <t>Blackburn (A) · Lincoln (H) · Preston (A) · Sheffield United (H)</t>
        </is>
      </c>
      <c r="J291" s="24" t="n">
        <v>2</v>
      </c>
      <c r="K291" s="40" t="n">
        <v>46368.625</v>
      </c>
      <c r="L291" s="40" t="n">
        <v>46385.82291666666</v>
      </c>
      <c r="M291" s="24">
        <f>SUMIFS(TeamGames!$X$2:$X$4073,TeamGames!$D$2:$D$4073,$D291,TeamGames!$F$2:$F$4073,$E291)</f>
        <v/>
      </c>
      <c r="N291" s="33">
        <f>SUMIFS(TeamGames!$S$2:$S$4073,TeamGames!$D$2:$D$4073,$D291,TeamGames!$F$2:$F$4073,$E291)</f>
        <v/>
      </c>
      <c r="O291" s="33">
        <f>SUMIFS(TeamGames!$S$2:$S$4073,TeamGames!$D$2:$D$4073,$D291,TeamGames!$F$2:$F$4073,$E291,TeamGames!$X$2:$X$4073,1)</f>
        <v/>
      </c>
      <c r="P291" s="24">
        <f>SUMIFS(TeamGames!$O$2:$O$4073,TeamGames!$D$2:$D$4073,$D291,TeamGames!$F$2:$F$4073,$E291)</f>
        <v/>
      </c>
      <c r="Q291" s="33">
        <f>SUMIFS(TeamGames!$T$2:$T$4073,TeamGames!$D$2:$D$4073,$D291,TeamGames!$F$2:$F$4073,$E291)</f>
        <v/>
      </c>
      <c r="R291" s="33">
        <f>SUMIFS(TeamGames!$U$2:$U$4073,TeamGames!$D$2:$D$4073,$D291,TeamGames!$F$2:$F$4073,$E291)</f>
        <v/>
      </c>
      <c r="S291" s="33">
        <f>SUMIFS(TeamGames!$W$2:$W$4073,TeamGames!$D$2:$D$4073,$D291,TeamGames!$F$2:$F$4073,$E291)</f>
        <v/>
      </c>
      <c r="T291" s="30">
        <f>IF(M291=0,"",P291-O291)</f>
        <v/>
      </c>
      <c r="U291" s="30">
        <f>IF(M291=0,"",S291-O291)</f>
        <v/>
      </c>
      <c r="V291" s="24">
        <f>IF(M291=0,"upcoming",IF(M291=F291,"complete","in progress"))</f>
        <v/>
      </c>
      <c r="W291" s="33">
        <f>N291/F291</f>
        <v/>
      </c>
      <c r="X291" s="41">
        <f>AVERAGEIFS(TeamGames!$K$2:$K$4073,TeamGames!$D$2:$D$4073,$D291,TeamGames!$F$2:$F$4073,$E291)</f>
        <v/>
      </c>
      <c r="Y291" s="30">
        <f>IF(M291=0,"",P291-S291)</f>
        <v/>
      </c>
      <c r="Z291" s="30" t="n"/>
      <c r="AA291" s="31" t="n"/>
      <c r="AB291" s="33" t="n">
        <v>5.854537933833829</v>
      </c>
      <c r="AC291" s="24" t="n">
        <v>0</v>
      </c>
      <c r="AD291" s="24" t="n">
        <v>0</v>
      </c>
    </row>
    <row r="292">
      <c r="A292" s="24" t="inlineStr">
        <is>
          <t>Derby|7</t>
        </is>
      </c>
      <c r="B292" s="24" t="inlineStr">
        <is>
          <t>E1</t>
        </is>
      </c>
      <c r="C292" s="24" t="inlineStr">
        <is>
          <t>Championship</t>
        </is>
      </c>
      <c r="D292" s="24" t="inlineStr">
        <is>
          <t>Derby</t>
        </is>
      </c>
      <c r="E292" s="24" t="n">
        <v>7</v>
      </c>
      <c r="F292" s="24">
        <f>COUNTIFS(TeamGames!$D$2:$D$4073,$D292,TeamGames!$F$2:$F$4073,$E292)</f>
        <v/>
      </c>
      <c r="G292" s="24" t="n">
        <v>25</v>
      </c>
      <c r="H292" s="24" t="n">
        <v>28</v>
      </c>
      <c r="I292" s="24" t="inlineStr">
        <is>
          <t>Blackburn (H) · Stoke (A) · Millwall (H) · Norwich (A)</t>
        </is>
      </c>
      <c r="J292" s="24" t="n">
        <v>2</v>
      </c>
      <c r="K292" s="40" t="n">
        <v>46388.625</v>
      </c>
      <c r="L292" s="40" t="n">
        <v>46413.82291666666</v>
      </c>
      <c r="M292" s="24">
        <f>SUMIFS(TeamGames!$X$2:$X$4073,TeamGames!$D$2:$D$4073,$D292,TeamGames!$F$2:$F$4073,$E292)</f>
        <v/>
      </c>
      <c r="N292" s="33">
        <f>SUMIFS(TeamGames!$S$2:$S$4073,TeamGames!$D$2:$D$4073,$D292,TeamGames!$F$2:$F$4073,$E292)</f>
        <v/>
      </c>
      <c r="O292" s="33">
        <f>SUMIFS(TeamGames!$S$2:$S$4073,TeamGames!$D$2:$D$4073,$D292,TeamGames!$F$2:$F$4073,$E292,TeamGames!$X$2:$X$4073,1)</f>
        <v/>
      </c>
      <c r="P292" s="24">
        <f>SUMIFS(TeamGames!$O$2:$O$4073,TeamGames!$D$2:$D$4073,$D292,TeamGames!$F$2:$F$4073,$E292)</f>
        <v/>
      </c>
      <c r="Q292" s="33">
        <f>SUMIFS(TeamGames!$T$2:$T$4073,TeamGames!$D$2:$D$4073,$D292,TeamGames!$F$2:$F$4073,$E292)</f>
        <v/>
      </c>
      <c r="R292" s="33">
        <f>SUMIFS(TeamGames!$U$2:$U$4073,TeamGames!$D$2:$D$4073,$D292,TeamGames!$F$2:$F$4073,$E292)</f>
        <v/>
      </c>
      <c r="S292" s="33">
        <f>SUMIFS(TeamGames!$W$2:$W$4073,TeamGames!$D$2:$D$4073,$D292,TeamGames!$F$2:$F$4073,$E292)</f>
        <v/>
      </c>
      <c r="T292" s="30">
        <f>IF(M292=0,"",P292-O292)</f>
        <v/>
      </c>
      <c r="U292" s="30">
        <f>IF(M292=0,"",S292-O292)</f>
        <v/>
      </c>
      <c r="V292" s="24">
        <f>IF(M292=0,"upcoming",IF(M292=F292,"complete","in progress"))</f>
        <v/>
      </c>
      <c r="W292" s="33">
        <f>N292/F292</f>
        <v/>
      </c>
      <c r="X292" s="41">
        <f>AVERAGEIFS(TeamGames!$K$2:$K$4073,TeamGames!$D$2:$D$4073,$D292,TeamGames!$F$2:$F$4073,$E292)</f>
        <v/>
      </c>
      <c r="Y292" s="30">
        <f>IF(M292=0,"",P292-S292)</f>
        <v/>
      </c>
      <c r="Z292" s="30" t="n"/>
      <c r="AA292" s="31" t="n"/>
      <c r="AB292" s="33" t="n">
        <v>5.270393870773547</v>
      </c>
      <c r="AC292" s="24" t="n">
        <v>0</v>
      </c>
      <c r="AD292" s="24" t="n">
        <v>0</v>
      </c>
    </row>
    <row r="293">
      <c r="A293" s="24" t="inlineStr">
        <is>
          <t>Derby|8</t>
        </is>
      </c>
      <c r="B293" s="24" t="inlineStr">
        <is>
          <t>E1</t>
        </is>
      </c>
      <c r="C293" s="24" t="inlineStr">
        <is>
          <t>Championship</t>
        </is>
      </c>
      <c r="D293" s="24" t="inlineStr">
        <is>
          <t>Derby</t>
        </is>
      </c>
      <c r="E293" s="24" t="n">
        <v>8</v>
      </c>
      <c r="F293" s="24">
        <f>COUNTIFS(TeamGames!$D$2:$D$4073,$D293,TeamGames!$F$2:$F$4073,$E293)</f>
        <v/>
      </c>
      <c r="G293" s="24" t="n">
        <v>29</v>
      </c>
      <c r="H293" s="24" t="n">
        <v>32</v>
      </c>
      <c r="I293" s="24" t="inlineStr">
        <is>
          <t>Bolton (A) · Southampton (H) · Birmingham (A) · QPR (H)</t>
        </is>
      </c>
      <c r="J293" s="24" t="n">
        <v>2</v>
      </c>
      <c r="K293" s="40" t="n">
        <v>46417.625</v>
      </c>
      <c r="L293" s="40" t="n">
        <v>46434.82291666666</v>
      </c>
      <c r="M293" s="24">
        <f>SUMIFS(TeamGames!$X$2:$X$4073,TeamGames!$D$2:$D$4073,$D293,TeamGames!$F$2:$F$4073,$E293)</f>
        <v/>
      </c>
      <c r="N293" s="33">
        <f>SUMIFS(TeamGames!$S$2:$S$4073,TeamGames!$D$2:$D$4073,$D293,TeamGames!$F$2:$F$4073,$E293)</f>
        <v/>
      </c>
      <c r="O293" s="33">
        <f>SUMIFS(TeamGames!$S$2:$S$4073,TeamGames!$D$2:$D$4073,$D293,TeamGames!$F$2:$F$4073,$E293,TeamGames!$X$2:$X$4073,1)</f>
        <v/>
      </c>
      <c r="P293" s="24">
        <f>SUMIFS(TeamGames!$O$2:$O$4073,TeamGames!$D$2:$D$4073,$D293,TeamGames!$F$2:$F$4073,$E293)</f>
        <v/>
      </c>
      <c r="Q293" s="33">
        <f>SUMIFS(TeamGames!$T$2:$T$4073,TeamGames!$D$2:$D$4073,$D293,TeamGames!$F$2:$F$4073,$E293)</f>
        <v/>
      </c>
      <c r="R293" s="33">
        <f>SUMIFS(TeamGames!$U$2:$U$4073,TeamGames!$D$2:$D$4073,$D293,TeamGames!$F$2:$F$4073,$E293)</f>
        <v/>
      </c>
      <c r="S293" s="33">
        <f>SUMIFS(TeamGames!$W$2:$W$4073,TeamGames!$D$2:$D$4073,$D293,TeamGames!$F$2:$F$4073,$E293)</f>
        <v/>
      </c>
      <c r="T293" s="30">
        <f>IF(M293=0,"",P293-O293)</f>
        <v/>
      </c>
      <c r="U293" s="30">
        <f>IF(M293=0,"",S293-O293)</f>
        <v/>
      </c>
      <c r="V293" s="24">
        <f>IF(M293=0,"upcoming",IF(M293=F293,"complete","in progress"))</f>
        <v/>
      </c>
      <c r="W293" s="33">
        <f>N293/F293</f>
        <v/>
      </c>
      <c r="X293" s="41">
        <f>AVERAGEIFS(TeamGames!$K$2:$K$4073,TeamGames!$D$2:$D$4073,$D293,TeamGames!$F$2:$F$4073,$E293)</f>
        <v/>
      </c>
      <c r="Y293" s="30">
        <f>IF(M293=0,"",P293-S293)</f>
        <v/>
      </c>
      <c r="Z293" s="30" t="n"/>
      <c r="AA293" s="31" t="n"/>
      <c r="AB293" s="33" t="n">
        <v>5.227019271815601</v>
      </c>
      <c r="AC293" s="24" t="n">
        <v>0</v>
      </c>
      <c r="AD293" s="24" t="n">
        <v>0</v>
      </c>
    </row>
    <row r="294">
      <c r="A294" s="24" t="inlineStr">
        <is>
          <t>Derby|9</t>
        </is>
      </c>
      <c r="B294" s="24" t="inlineStr">
        <is>
          <t>E1</t>
        </is>
      </c>
      <c r="C294" s="24" t="inlineStr">
        <is>
          <t>Championship</t>
        </is>
      </c>
      <c r="D294" s="24" t="inlineStr">
        <is>
          <t>Derby</t>
        </is>
      </c>
      <c r="E294" s="24" t="n">
        <v>9</v>
      </c>
      <c r="F294" s="24">
        <f>COUNTIFS(TeamGames!$D$2:$D$4073,$D294,TeamGames!$F$2:$F$4073,$E294)</f>
        <v/>
      </c>
      <c r="G294" s="24" t="n">
        <v>33</v>
      </c>
      <c r="H294" s="24" t="n">
        <v>36</v>
      </c>
      <c r="I294" s="24" t="inlineStr">
        <is>
          <t>Burnley (H) · Wrexham (A) · Cardiff (A) · Charlton (H)</t>
        </is>
      </c>
      <c r="J294" s="24" t="n">
        <v>2</v>
      </c>
      <c r="K294" s="40" t="n">
        <v>46438.625</v>
      </c>
      <c r="L294" s="40" t="n">
        <v>46452.625</v>
      </c>
      <c r="M294" s="24">
        <f>SUMIFS(TeamGames!$X$2:$X$4073,TeamGames!$D$2:$D$4073,$D294,TeamGames!$F$2:$F$4073,$E294)</f>
        <v/>
      </c>
      <c r="N294" s="33">
        <f>SUMIFS(TeamGames!$S$2:$S$4073,TeamGames!$D$2:$D$4073,$D294,TeamGames!$F$2:$F$4073,$E294)</f>
        <v/>
      </c>
      <c r="O294" s="33">
        <f>SUMIFS(TeamGames!$S$2:$S$4073,TeamGames!$D$2:$D$4073,$D294,TeamGames!$F$2:$F$4073,$E294,TeamGames!$X$2:$X$4073,1)</f>
        <v/>
      </c>
      <c r="P294" s="24">
        <f>SUMIFS(TeamGames!$O$2:$O$4073,TeamGames!$D$2:$D$4073,$D294,TeamGames!$F$2:$F$4073,$E294)</f>
        <v/>
      </c>
      <c r="Q294" s="33">
        <f>SUMIFS(TeamGames!$T$2:$T$4073,TeamGames!$D$2:$D$4073,$D294,TeamGames!$F$2:$F$4073,$E294)</f>
        <v/>
      </c>
      <c r="R294" s="33">
        <f>SUMIFS(TeamGames!$U$2:$U$4073,TeamGames!$D$2:$D$4073,$D294,TeamGames!$F$2:$F$4073,$E294)</f>
        <v/>
      </c>
      <c r="S294" s="33">
        <f>SUMIFS(TeamGames!$W$2:$W$4073,TeamGames!$D$2:$D$4073,$D294,TeamGames!$F$2:$F$4073,$E294)</f>
        <v/>
      </c>
      <c r="T294" s="30">
        <f>IF(M294=0,"",P294-O294)</f>
        <v/>
      </c>
      <c r="U294" s="30">
        <f>IF(M294=0,"",S294-O294)</f>
        <v/>
      </c>
      <c r="V294" s="24">
        <f>IF(M294=0,"upcoming",IF(M294=F294,"complete","in progress"))</f>
        <v/>
      </c>
      <c r="W294" s="33">
        <f>N294/F294</f>
        <v/>
      </c>
      <c r="X294" s="41">
        <f>AVERAGEIFS(TeamGames!$K$2:$K$4073,TeamGames!$D$2:$D$4073,$D294,TeamGames!$F$2:$F$4073,$E294)</f>
        <v/>
      </c>
      <c r="Y294" s="30">
        <f>IF(M294=0,"",P294-S294)</f>
        <v/>
      </c>
      <c r="Z294" s="30" t="n"/>
      <c r="AA294" s="31" t="n"/>
      <c r="AB294" s="33" t="n">
        <v>5.454403191832532</v>
      </c>
      <c r="AC294" s="24" t="n">
        <v>0</v>
      </c>
      <c r="AD294" s="24" t="n">
        <v>0</v>
      </c>
    </row>
    <row r="295">
      <c r="A295" s="24" t="inlineStr">
        <is>
          <t>Derby|10</t>
        </is>
      </c>
      <c r="B295" s="24" t="inlineStr">
        <is>
          <t>E1</t>
        </is>
      </c>
      <c r="C295" s="24" t="inlineStr">
        <is>
          <t>Championship</t>
        </is>
      </c>
      <c r="D295" s="24" t="inlineStr">
        <is>
          <t>Derby</t>
        </is>
      </c>
      <c r="E295" s="24" t="n">
        <v>10</v>
      </c>
      <c r="F295" s="24">
        <f>COUNTIFS(TeamGames!$D$2:$D$4073,$D295,TeamGames!$F$2:$F$4073,$E295)</f>
        <v/>
      </c>
      <c r="G295" s="24" t="n">
        <v>37</v>
      </c>
      <c r="H295" s="24" t="n">
        <v>40</v>
      </c>
      <c r="I295" s="24" t="inlineStr">
        <is>
          <t>Watford (A) · Middlesbrough (H) · Preston (H) · Lincoln (A)</t>
        </is>
      </c>
      <c r="J295" s="24" t="n">
        <v>2</v>
      </c>
      <c r="K295" s="40" t="n">
        <v>46459.625</v>
      </c>
      <c r="L295" s="40" t="n">
        <v>46480.625</v>
      </c>
      <c r="M295" s="24">
        <f>SUMIFS(TeamGames!$X$2:$X$4073,TeamGames!$D$2:$D$4073,$D295,TeamGames!$F$2:$F$4073,$E295)</f>
        <v/>
      </c>
      <c r="N295" s="33">
        <f>SUMIFS(TeamGames!$S$2:$S$4073,TeamGames!$D$2:$D$4073,$D295,TeamGames!$F$2:$F$4073,$E295)</f>
        <v/>
      </c>
      <c r="O295" s="33">
        <f>SUMIFS(TeamGames!$S$2:$S$4073,TeamGames!$D$2:$D$4073,$D295,TeamGames!$F$2:$F$4073,$E295,TeamGames!$X$2:$X$4073,1)</f>
        <v/>
      </c>
      <c r="P295" s="24">
        <f>SUMIFS(TeamGames!$O$2:$O$4073,TeamGames!$D$2:$D$4073,$D295,TeamGames!$F$2:$F$4073,$E295)</f>
        <v/>
      </c>
      <c r="Q295" s="33">
        <f>SUMIFS(TeamGames!$T$2:$T$4073,TeamGames!$D$2:$D$4073,$D295,TeamGames!$F$2:$F$4073,$E295)</f>
        <v/>
      </c>
      <c r="R295" s="33">
        <f>SUMIFS(TeamGames!$U$2:$U$4073,TeamGames!$D$2:$D$4073,$D295,TeamGames!$F$2:$F$4073,$E295)</f>
        <v/>
      </c>
      <c r="S295" s="33">
        <f>SUMIFS(TeamGames!$W$2:$W$4073,TeamGames!$D$2:$D$4073,$D295,TeamGames!$F$2:$F$4073,$E295)</f>
        <v/>
      </c>
      <c r="T295" s="30">
        <f>IF(M295=0,"",P295-O295)</f>
        <v/>
      </c>
      <c r="U295" s="30">
        <f>IF(M295=0,"",S295-O295)</f>
        <v/>
      </c>
      <c r="V295" s="24">
        <f>IF(M295=0,"upcoming",IF(M295=F295,"complete","in progress"))</f>
        <v/>
      </c>
      <c r="W295" s="33">
        <f>N295/F295</f>
        <v/>
      </c>
      <c r="X295" s="41">
        <f>AVERAGEIFS(TeamGames!$K$2:$K$4073,TeamGames!$D$2:$D$4073,$D295,TeamGames!$F$2:$F$4073,$E295)</f>
        <v/>
      </c>
      <c r="Y295" s="30">
        <f>IF(M295=0,"",P295-S295)</f>
        <v/>
      </c>
      <c r="Z295" s="30" t="n"/>
      <c r="AA295" s="31" t="n"/>
      <c r="AB295" s="33" t="n">
        <v>5.626252781896335</v>
      </c>
      <c r="AC295" s="24" t="n">
        <v>0</v>
      </c>
      <c r="AD295" s="24" t="n">
        <v>0</v>
      </c>
    </row>
    <row r="296">
      <c r="A296" s="24" t="inlineStr">
        <is>
          <t>Derby|11</t>
        </is>
      </c>
      <c r="B296" s="24" t="inlineStr">
        <is>
          <t>E1</t>
        </is>
      </c>
      <c r="C296" s="24" t="inlineStr">
        <is>
          <t>Championship</t>
        </is>
      </c>
      <c r="D296" s="24" t="inlineStr">
        <is>
          <t>Derby</t>
        </is>
      </c>
      <c r="E296" s="24" t="n">
        <v>11</v>
      </c>
      <c r="F296" s="24">
        <f>COUNTIFS(TeamGames!$D$2:$D$4073,$D296,TeamGames!$F$2:$F$4073,$E296)</f>
        <v/>
      </c>
      <c r="G296" s="24" t="n">
        <v>41</v>
      </c>
      <c r="H296" s="24" t="n">
        <v>44</v>
      </c>
      <c r="I296" s="24" t="inlineStr">
        <is>
          <t>West Brom (A) · West Ham (H) · Swansea (A) · Portsmouth (H)</t>
        </is>
      </c>
      <c r="J296" s="24" t="n">
        <v>2</v>
      </c>
      <c r="K296" s="40" t="n">
        <v>46484.82291666666</v>
      </c>
      <c r="L296" s="40" t="n">
        <v>46497.82291666666</v>
      </c>
      <c r="M296" s="24">
        <f>SUMIFS(TeamGames!$X$2:$X$4073,TeamGames!$D$2:$D$4073,$D296,TeamGames!$F$2:$F$4073,$E296)</f>
        <v/>
      </c>
      <c r="N296" s="33">
        <f>SUMIFS(TeamGames!$S$2:$S$4073,TeamGames!$D$2:$D$4073,$D296,TeamGames!$F$2:$F$4073,$E296)</f>
        <v/>
      </c>
      <c r="O296" s="33">
        <f>SUMIFS(TeamGames!$S$2:$S$4073,TeamGames!$D$2:$D$4073,$D296,TeamGames!$F$2:$F$4073,$E296,TeamGames!$X$2:$X$4073,1)</f>
        <v/>
      </c>
      <c r="P296" s="24">
        <f>SUMIFS(TeamGames!$O$2:$O$4073,TeamGames!$D$2:$D$4073,$D296,TeamGames!$F$2:$F$4073,$E296)</f>
        <v/>
      </c>
      <c r="Q296" s="33">
        <f>SUMIFS(TeamGames!$T$2:$T$4073,TeamGames!$D$2:$D$4073,$D296,TeamGames!$F$2:$F$4073,$E296)</f>
        <v/>
      </c>
      <c r="R296" s="33">
        <f>SUMIFS(TeamGames!$U$2:$U$4073,TeamGames!$D$2:$D$4073,$D296,TeamGames!$F$2:$F$4073,$E296)</f>
        <v/>
      </c>
      <c r="S296" s="33">
        <f>SUMIFS(TeamGames!$W$2:$W$4073,TeamGames!$D$2:$D$4073,$D296,TeamGames!$F$2:$F$4073,$E296)</f>
        <v/>
      </c>
      <c r="T296" s="30">
        <f>IF(M296=0,"",P296-O296)</f>
        <v/>
      </c>
      <c r="U296" s="30">
        <f>IF(M296=0,"",S296-O296)</f>
        <v/>
      </c>
      <c r="V296" s="24">
        <f>IF(M296=0,"upcoming",IF(M296=F296,"complete","in progress"))</f>
        <v/>
      </c>
      <c r="W296" s="33">
        <f>N296/F296</f>
        <v/>
      </c>
      <c r="X296" s="41">
        <f>AVERAGEIFS(TeamGames!$K$2:$K$4073,TeamGames!$D$2:$D$4073,$D296,TeamGames!$F$2:$F$4073,$E296)</f>
        <v/>
      </c>
      <c r="Y296" s="30">
        <f>IF(M296=0,"",P296-S296)</f>
        <v/>
      </c>
      <c r="Z296" s="30" t="n"/>
      <c r="AA296" s="31" t="n"/>
      <c r="AB296" s="33" t="n">
        <v>4.814142035416225</v>
      </c>
      <c r="AC296" s="24" t="n">
        <v>0</v>
      </c>
      <c r="AD296" s="24" t="n">
        <v>0</v>
      </c>
    </row>
    <row r="297">
      <c r="A297" s="24" t="inlineStr">
        <is>
          <t>Derby|12</t>
        </is>
      </c>
      <c r="B297" s="24" t="inlineStr">
        <is>
          <t>E1</t>
        </is>
      </c>
      <c r="C297" s="24" t="inlineStr">
        <is>
          <t>Championship</t>
        </is>
      </c>
      <c r="D297" s="24" t="inlineStr">
        <is>
          <t>Derby</t>
        </is>
      </c>
      <c r="E297" s="24" t="n">
        <v>12</v>
      </c>
      <c r="F297" s="24">
        <f>COUNTIFS(TeamGames!$D$2:$D$4073,$D297,TeamGames!$F$2:$F$4073,$E297)</f>
        <v/>
      </c>
      <c r="G297" s="24" t="n">
        <v>45</v>
      </c>
      <c r="H297" s="24" t="n">
        <v>46</v>
      </c>
      <c r="I297" s="24" t="inlineStr">
        <is>
          <t>Bristol City (A) · Wolves (H)</t>
        </is>
      </c>
      <c r="J297" s="24" t="n">
        <v>1</v>
      </c>
      <c r="K297" s="40" t="n">
        <v>46501.625</v>
      </c>
      <c r="L297" s="40" t="n">
        <v>46508.52083333334</v>
      </c>
      <c r="M297" s="24">
        <f>SUMIFS(TeamGames!$X$2:$X$4073,TeamGames!$D$2:$D$4073,$D297,TeamGames!$F$2:$F$4073,$E297)</f>
        <v/>
      </c>
      <c r="N297" s="33">
        <f>SUMIFS(TeamGames!$S$2:$S$4073,TeamGames!$D$2:$D$4073,$D297,TeamGames!$F$2:$F$4073,$E297)</f>
        <v/>
      </c>
      <c r="O297" s="33">
        <f>SUMIFS(TeamGames!$S$2:$S$4073,TeamGames!$D$2:$D$4073,$D297,TeamGames!$F$2:$F$4073,$E297,TeamGames!$X$2:$X$4073,1)</f>
        <v/>
      </c>
      <c r="P297" s="24">
        <f>SUMIFS(TeamGames!$O$2:$O$4073,TeamGames!$D$2:$D$4073,$D297,TeamGames!$F$2:$F$4073,$E297)</f>
        <v/>
      </c>
      <c r="Q297" s="33">
        <f>SUMIFS(TeamGames!$T$2:$T$4073,TeamGames!$D$2:$D$4073,$D297,TeamGames!$F$2:$F$4073,$E297)</f>
        <v/>
      </c>
      <c r="R297" s="33">
        <f>SUMIFS(TeamGames!$U$2:$U$4073,TeamGames!$D$2:$D$4073,$D297,TeamGames!$F$2:$F$4073,$E297)</f>
        <v/>
      </c>
      <c r="S297" s="33">
        <f>SUMIFS(TeamGames!$W$2:$W$4073,TeamGames!$D$2:$D$4073,$D297,TeamGames!$F$2:$F$4073,$E297)</f>
        <v/>
      </c>
      <c r="T297" s="30">
        <f>IF(M297=0,"",P297-O297)</f>
        <v/>
      </c>
      <c r="U297" s="30">
        <f>IF(M297=0,"",S297-O297)</f>
        <v/>
      </c>
      <c r="V297" s="24">
        <f>IF(M297=0,"upcoming",IF(M297=F297,"complete","in progress"))</f>
        <v/>
      </c>
      <c r="W297" s="33">
        <f>N297/F297</f>
        <v/>
      </c>
      <c r="X297" s="41">
        <f>AVERAGEIFS(TeamGames!$K$2:$K$4073,TeamGames!$D$2:$D$4073,$D297,TeamGames!$F$2:$F$4073,$E297)</f>
        <v/>
      </c>
      <c r="Y297" s="30">
        <f>IF(M297=0,"",P297-S297)</f>
        <v/>
      </c>
      <c r="Z297" s="30" t="n"/>
      <c r="AA297" s="31" t="n"/>
      <c r="AB297" s="33" t="n">
        <v>2.325954410047729</v>
      </c>
      <c r="AC297" s="24" t="n">
        <v>0</v>
      </c>
      <c r="AD297" s="24" t="n">
        <v>0</v>
      </c>
    </row>
    <row r="298">
      <c r="A298" s="24" t="inlineStr">
        <is>
          <t>Lincoln|1</t>
        </is>
      </c>
      <c r="B298" s="24" t="inlineStr">
        <is>
          <t>E1</t>
        </is>
      </c>
      <c r="C298" s="24" t="inlineStr">
        <is>
          <t>Championship</t>
        </is>
      </c>
      <c r="D298" s="24" t="inlineStr">
        <is>
          <t>Lincoln</t>
        </is>
      </c>
      <c r="E298" s="24" t="n">
        <v>1</v>
      </c>
      <c r="F298" s="24">
        <f>COUNTIFS(TeamGames!$D$2:$D$4073,$D298,TeamGames!$F$2:$F$4073,$E298)</f>
        <v/>
      </c>
      <c r="G298" s="24" t="n">
        <v>1</v>
      </c>
      <c r="H298" s="24" t="n">
        <v>4</v>
      </c>
      <c r="I298" s="24" t="inlineStr">
        <is>
          <t>Middlesbrough (A) · Portsmouth (H) · Bolton (A) · Blackburn (H)</t>
        </is>
      </c>
      <c r="J298" s="24" t="n">
        <v>2</v>
      </c>
      <c r="K298" s="40" t="n">
        <v>46249.625</v>
      </c>
      <c r="L298" s="40" t="n">
        <v>46266.82291666666</v>
      </c>
      <c r="M298" s="24">
        <f>SUMIFS(TeamGames!$X$2:$X$4073,TeamGames!$D$2:$D$4073,$D298,TeamGames!$F$2:$F$4073,$E298)</f>
        <v/>
      </c>
      <c r="N298" s="33">
        <f>SUMIFS(TeamGames!$S$2:$S$4073,TeamGames!$D$2:$D$4073,$D298,TeamGames!$F$2:$F$4073,$E298)</f>
        <v/>
      </c>
      <c r="O298" s="33">
        <f>SUMIFS(TeamGames!$S$2:$S$4073,TeamGames!$D$2:$D$4073,$D298,TeamGames!$F$2:$F$4073,$E298,TeamGames!$X$2:$X$4073,1)</f>
        <v/>
      </c>
      <c r="P298" s="24">
        <f>SUMIFS(TeamGames!$O$2:$O$4073,TeamGames!$D$2:$D$4073,$D298,TeamGames!$F$2:$F$4073,$E298)</f>
        <v/>
      </c>
      <c r="Q298" s="33">
        <f>SUMIFS(TeamGames!$T$2:$T$4073,TeamGames!$D$2:$D$4073,$D298,TeamGames!$F$2:$F$4073,$E298)</f>
        <v/>
      </c>
      <c r="R298" s="33">
        <f>SUMIFS(TeamGames!$U$2:$U$4073,TeamGames!$D$2:$D$4073,$D298,TeamGames!$F$2:$F$4073,$E298)</f>
        <v/>
      </c>
      <c r="S298" s="33">
        <f>SUMIFS(TeamGames!$W$2:$W$4073,TeamGames!$D$2:$D$4073,$D298,TeamGames!$F$2:$F$4073,$E298)</f>
        <v/>
      </c>
      <c r="T298" s="30">
        <f>IF(M298=0,"",P298-O298)</f>
        <v/>
      </c>
      <c r="U298" s="30">
        <f>IF(M298=0,"",S298-O298)</f>
        <v/>
      </c>
      <c r="V298" s="24">
        <f>IF(M298=0,"upcoming",IF(M298=F298,"complete","in progress"))</f>
        <v/>
      </c>
      <c r="W298" s="33">
        <f>N298/F298</f>
        <v/>
      </c>
      <c r="X298" s="41">
        <f>AVERAGEIFS(TeamGames!$K$2:$K$4073,TeamGames!$D$2:$D$4073,$D298,TeamGames!$F$2:$F$4073,$E298)</f>
        <v/>
      </c>
      <c r="Y298" s="30">
        <f>IF(M298=0,"",P298-S298)</f>
        <v/>
      </c>
      <c r="Z298" s="30" t="n">
        <v>-0.18</v>
      </c>
      <c r="AA298" s="31" t="n">
        <v>0.8557972035214017</v>
      </c>
      <c r="AB298" s="33" t="n"/>
      <c r="AC298" s="24" t="n">
        <v>0</v>
      </c>
      <c r="AD298" s="24" t="n">
        <v>0</v>
      </c>
    </row>
    <row r="299">
      <c r="A299" s="24" t="inlineStr">
        <is>
          <t>Lincoln|2</t>
        </is>
      </c>
      <c r="B299" s="24" t="inlineStr">
        <is>
          <t>E1</t>
        </is>
      </c>
      <c r="C299" s="24" t="inlineStr">
        <is>
          <t>Championship</t>
        </is>
      </c>
      <c r="D299" s="24" t="inlineStr">
        <is>
          <t>Lincoln</t>
        </is>
      </c>
      <c r="E299" s="24" t="n">
        <v>2</v>
      </c>
      <c r="F299" s="24">
        <f>COUNTIFS(TeamGames!$D$2:$D$4073,$D299,TeamGames!$F$2:$F$4073,$E299)</f>
        <v/>
      </c>
      <c r="G299" s="24" t="n">
        <v>5</v>
      </c>
      <c r="H299" s="24" t="n">
        <v>8</v>
      </c>
      <c r="I299" s="24" t="inlineStr">
        <is>
          <t>Southampton (H) · Preston (A) · Bristol City (A) · Swansea (H)</t>
        </is>
      </c>
      <c r="J299" s="24" t="n">
        <v>2</v>
      </c>
      <c r="K299" s="40" t="n">
        <v>46270.52083333334</v>
      </c>
      <c r="L299" s="40" t="n">
        <v>46284.625</v>
      </c>
      <c r="M299" s="24">
        <f>SUMIFS(TeamGames!$X$2:$X$4073,TeamGames!$D$2:$D$4073,$D299,TeamGames!$F$2:$F$4073,$E299)</f>
        <v/>
      </c>
      <c r="N299" s="33">
        <f>SUMIFS(TeamGames!$S$2:$S$4073,TeamGames!$D$2:$D$4073,$D299,TeamGames!$F$2:$F$4073,$E299)</f>
        <v/>
      </c>
      <c r="O299" s="33">
        <f>SUMIFS(TeamGames!$S$2:$S$4073,TeamGames!$D$2:$D$4073,$D299,TeamGames!$F$2:$F$4073,$E299,TeamGames!$X$2:$X$4073,1)</f>
        <v/>
      </c>
      <c r="P299" s="24">
        <f>SUMIFS(TeamGames!$O$2:$O$4073,TeamGames!$D$2:$D$4073,$D299,TeamGames!$F$2:$F$4073,$E299)</f>
        <v/>
      </c>
      <c r="Q299" s="33">
        <f>SUMIFS(TeamGames!$T$2:$T$4073,TeamGames!$D$2:$D$4073,$D299,TeamGames!$F$2:$F$4073,$E299)</f>
        <v/>
      </c>
      <c r="R299" s="33">
        <f>SUMIFS(TeamGames!$U$2:$U$4073,TeamGames!$D$2:$D$4073,$D299,TeamGames!$F$2:$F$4073,$E299)</f>
        <v/>
      </c>
      <c r="S299" s="33">
        <f>SUMIFS(TeamGames!$W$2:$W$4073,TeamGames!$D$2:$D$4073,$D299,TeamGames!$F$2:$F$4073,$E299)</f>
        <v/>
      </c>
      <c r="T299" s="30">
        <f>IF(M299=0,"",P299-O299)</f>
        <v/>
      </c>
      <c r="U299" s="30">
        <f>IF(M299=0,"",S299-O299)</f>
        <v/>
      </c>
      <c r="V299" s="24">
        <f>IF(M299=0,"upcoming",IF(M299=F299,"complete","in progress"))</f>
        <v/>
      </c>
      <c r="W299" s="33">
        <f>N299/F299</f>
        <v/>
      </c>
      <c r="X299" s="41">
        <f>AVERAGEIFS(TeamGames!$K$2:$K$4073,TeamGames!$D$2:$D$4073,$D299,TeamGames!$F$2:$F$4073,$E299)</f>
        <v/>
      </c>
      <c r="Y299" s="30">
        <f>IF(M299=0,"",P299-S299)</f>
        <v/>
      </c>
      <c r="Z299" s="30" t="n">
        <v>1.11</v>
      </c>
      <c r="AA299" s="31" t="n">
        <v>0.2658699869803989</v>
      </c>
      <c r="AB299" s="33" t="n"/>
      <c r="AC299" s="24" t="n">
        <v>0</v>
      </c>
      <c r="AD299" s="24" t="n">
        <v>0</v>
      </c>
    </row>
    <row r="300">
      <c r="A300" s="24" t="inlineStr">
        <is>
          <t>Lincoln|3</t>
        </is>
      </c>
      <c r="B300" s="24" t="inlineStr">
        <is>
          <t>E1</t>
        </is>
      </c>
      <c r="C300" s="24" t="inlineStr">
        <is>
          <t>Championship</t>
        </is>
      </c>
      <c r="D300" s="24" t="inlineStr">
        <is>
          <t>Lincoln</t>
        </is>
      </c>
      <c r="E300" s="24" t="n">
        <v>3</v>
      </c>
      <c r="F300" s="24">
        <f>COUNTIFS(TeamGames!$D$2:$D$4073,$D300,TeamGames!$F$2:$F$4073,$E300)</f>
        <v/>
      </c>
      <c r="G300" s="24" t="n">
        <v>9</v>
      </c>
      <c r="H300" s="24" t="n">
        <v>12</v>
      </c>
      <c r="I300" s="24" t="inlineStr">
        <is>
          <t>Sheffield United (A) · West Ham (H) · Millwall (A) · Burnley (H)</t>
        </is>
      </c>
      <c r="J300" s="24" t="n">
        <v>2</v>
      </c>
      <c r="K300" s="40" t="n">
        <v>46305.625</v>
      </c>
      <c r="L300" s="40" t="n">
        <v>46319.625</v>
      </c>
      <c r="M300" s="24">
        <f>SUMIFS(TeamGames!$X$2:$X$4073,TeamGames!$D$2:$D$4073,$D300,TeamGames!$F$2:$F$4073,$E300)</f>
        <v/>
      </c>
      <c r="N300" s="33">
        <f>SUMIFS(TeamGames!$S$2:$S$4073,TeamGames!$D$2:$D$4073,$D300,TeamGames!$F$2:$F$4073,$E300)</f>
        <v/>
      </c>
      <c r="O300" s="33">
        <f>SUMIFS(TeamGames!$S$2:$S$4073,TeamGames!$D$2:$D$4073,$D300,TeamGames!$F$2:$F$4073,$E300,TeamGames!$X$2:$X$4073,1)</f>
        <v/>
      </c>
      <c r="P300" s="24">
        <f>SUMIFS(TeamGames!$O$2:$O$4073,TeamGames!$D$2:$D$4073,$D300,TeamGames!$F$2:$F$4073,$E300)</f>
        <v/>
      </c>
      <c r="Q300" s="33">
        <f>SUMIFS(TeamGames!$T$2:$T$4073,TeamGames!$D$2:$D$4073,$D300,TeamGames!$F$2:$F$4073,$E300)</f>
        <v/>
      </c>
      <c r="R300" s="33">
        <f>SUMIFS(TeamGames!$U$2:$U$4073,TeamGames!$D$2:$D$4073,$D300,TeamGames!$F$2:$F$4073,$E300)</f>
        <v/>
      </c>
      <c r="S300" s="33">
        <f>SUMIFS(TeamGames!$W$2:$W$4073,TeamGames!$D$2:$D$4073,$D300,TeamGames!$F$2:$F$4073,$E300)</f>
        <v/>
      </c>
      <c r="T300" s="30">
        <f>IF(M300=0,"",P300-O300)</f>
        <v/>
      </c>
      <c r="U300" s="30">
        <f>IF(M300=0,"",S300-O300)</f>
        <v/>
      </c>
      <c r="V300" s="24">
        <f>IF(M300=0,"upcoming",IF(M300=F300,"complete","in progress"))</f>
        <v/>
      </c>
      <c r="W300" s="33">
        <f>N300/F300</f>
        <v/>
      </c>
      <c r="X300" s="41">
        <f>AVERAGEIFS(TeamGames!$K$2:$K$4073,TeamGames!$D$2:$D$4073,$D300,TeamGames!$F$2:$F$4073,$E300)</f>
        <v/>
      </c>
      <c r="Y300" s="30">
        <f>IF(M300=0,"",P300-S300)</f>
        <v/>
      </c>
      <c r="Z300" s="30" t="n">
        <v>-0.72</v>
      </c>
      <c r="AA300" s="31" t="n">
        <v>0.4704848515410474</v>
      </c>
      <c r="AB300" s="33" t="n">
        <v>1.112356392382823</v>
      </c>
      <c r="AC300" s="24" t="n">
        <v>0</v>
      </c>
      <c r="AD300" s="24" t="n">
        <v>0</v>
      </c>
    </row>
    <row r="301">
      <c r="A301" s="24" t="inlineStr">
        <is>
          <t>Lincoln|4</t>
        </is>
      </c>
      <c r="B301" s="24" t="inlineStr">
        <is>
          <t>E1</t>
        </is>
      </c>
      <c r="C301" s="24" t="inlineStr">
        <is>
          <t>Championship</t>
        </is>
      </c>
      <c r="D301" s="24" t="inlineStr">
        <is>
          <t>Lincoln</t>
        </is>
      </c>
      <c r="E301" s="24" t="n">
        <v>4</v>
      </c>
      <c r="F301" s="24">
        <f>COUNTIFS(TeamGames!$D$2:$D$4073,$D301,TeamGames!$F$2:$F$4073,$E301)</f>
        <v/>
      </c>
      <c r="G301" s="24" t="n">
        <v>13</v>
      </c>
      <c r="H301" s="24" t="n">
        <v>16</v>
      </c>
      <c r="I301" s="24" t="inlineStr">
        <is>
          <t>Birmingham (H) · Watford (A) · QPR (A) · Wrexham (H)</t>
        </is>
      </c>
      <c r="J301" s="24" t="n">
        <v>2</v>
      </c>
      <c r="K301" s="40" t="n">
        <v>46326.52083333334</v>
      </c>
      <c r="L301" s="40" t="n">
        <v>46347.625</v>
      </c>
      <c r="M301" s="24">
        <f>SUMIFS(TeamGames!$X$2:$X$4073,TeamGames!$D$2:$D$4073,$D301,TeamGames!$F$2:$F$4073,$E301)</f>
        <v/>
      </c>
      <c r="N301" s="33">
        <f>SUMIFS(TeamGames!$S$2:$S$4073,TeamGames!$D$2:$D$4073,$D301,TeamGames!$F$2:$F$4073,$E301)</f>
        <v/>
      </c>
      <c r="O301" s="33">
        <f>SUMIFS(TeamGames!$S$2:$S$4073,TeamGames!$D$2:$D$4073,$D301,TeamGames!$F$2:$F$4073,$E301,TeamGames!$X$2:$X$4073,1)</f>
        <v/>
      </c>
      <c r="P301" s="24">
        <f>SUMIFS(TeamGames!$O$2:$O$4073,TeamGames!$D$2:$D$4073,$D301,TeamGames!$F$2:$F$4073,$E301)</f>
        <v/>
      </c>
      <c r="Q301" s="33">
        <f>SUMIFS(TeamGames!$T$2:$T$4073,TeamGames!$D$2:$D$4073,$D301,TeamGames!$F$2:$F$4073,$E301)</f>
        <v/>
      </c>
      <c r="R301" s="33">
        <f>SUMIFS(TeamGames!$U$2:$U$4073,TeamGames!$D$2:$D$4073,$D301,TeamGames!$F$2:$F$4073,$E301)</f>
        <v/>
      </c>
      <c r="S301" s="33">
        <f>SUMIFS(TeamGames!$W$2:$W$4073,TeamGames!$D$2:$D$4073,$D301,TeamGames!$F$2:$F$4073,$E301)</f>
        <v/>
      </c>
      <c r="T301" s="30">
        <f>IF(M301=0,"",P301-O301)</f>
        <v/>
      </c>
      <c r="U301" s="30">
        <f>IF(M301=0,"",S301-O301)</f>
        <v/>
      </c>
      <c r="V301" s="24">
        <f>IF(M301=0,"upcoming",IF(M301=F301,"complete","in progress"))</f>
        <v/>
      </c>
      <c r="W301" s="33">
        <f>N301/F301</f>
        <v/>
      </c>
      <c r="X301" s="41">
        <f>AVERAGEIFS(TeamGames!$K$2:$K$4073,TeamGames!$D$2:$D$4073,$D301,TeamGames!$F$2:$F$4073,$E301)</f>
        <v/>
      </c>
      <c r="Y301" s="30">
        <f>IF(M301=0,"",P301-S301)</f>
        <v/>
      </c>
      <c r="Z301" s="30" t="n"/>
      <c r="AA301" s="31" t="n"/>
      <c r="AB301" s="33" t="n">
        <v>4.221083054269336</v>
      </c>
      <c r="AC301" s="24" t="n">
        <v>0</v>
      </c>
      <c r="AD301" s="24" t="n">
        <v>0</v>
      </c>
    </row>
    <row r="302">
      <c r="A302" s="24" t="inlineStr">
        <is>
          <t>Lincoln|5</t>
        </is>
      </c>
      <c r="B302" s="24" t="inlineStr">
        <is>
          <t>E1</t>
        </is>
      </c>
      <c r="C302" s="24" t="inlineStr">
        <is>
          <t>Championship</t>
        </is>
      </c>
      <c r="D302" s="24" t="inlineStr">
        <is>
          <t>Lincoln</t>
        </is>
      </c>
      <c r="E302" s="24" t="n">
        <v>5</v>
      </c>
      <c r="F302" s="24">
        <f>COUNTIFS(TeamGames!$D$2:$D$4073,$D302,TeamGames!$F$2:$F$4073,$E302)</f>
        <v/>
      </c>
      <c r="G302" s="24" t="n">
        <v>17</v>
      </c>
      <c r="H302" s="24" t="n">
        <v>20</v>
      </c>
      <c r="I302" s="24" t="inlineStr">
        <is>
          <t>Charlton (A) · Wolves (H) · Cardiff (A) · Stoke (H)</t>
        </is>
      </c>
      <c r="J302" s="24" t="n">
        <v>2</v>
      </c>
      <c r="K302" s="40" t="n">
        <v>46350.82291666666</v>
      </c>
      <c r="L302" s="40" t="n">
        <v>46365.82291666666</v>
      </c>
      <c r="M302" s="24">
        <f>SUMIFS(TeamGames!$X$2:$X$4073,TeamGames!$D$2:$D$4073,$D302,TeamGames!$F$2:$F$4073,$E302)</f>
        <v/>
      </c>
      <c r="N302" s="33">
        <f>SUMIFS(TeamGames!$S$2:$S$4073,TeamGames!$D$2:$D$4073,$D302,TeamGames!$F$2:$F$4073,$E302)</f>
        <v/>
      </c>
      <c r="O302" s="33">
        <f>SUMIFS(TeamGames!$S$2:$S$4073,TeamGames!$D$2:$D$4073,$D302,TeamGames!$F$2:$F$4073,$E302,TeamGames!$X$2:$X$4073,1)</f>
        <v/>
      </c>
      <c r="P302" s="24">
        <f>SUMIFS(TeamGames!$O$2:$O$4073,TeamGames!$D$2:$D$4073,$D302,TeamGames!$F$2:$F$4073,$E302)</f>
        <v/>
      </c>
      <c r="Q302" s="33">
        <f>SUMIFS(TeamGames!$T$2:$T$4073,TeamGames!$D$2:$D$4073,$D302,TeamGames!$F$2:$F$4073,$E302)</f>
        <v/>
      </c>
      <c r="R302" s="33">
        <f>SUMIFS(TeamGames!$U$2:$U$4073,TeamGames!$D$2:$D$4073,$D302,TeamGames!$F$2:$F$4073,$E302)</f>
        <v/>
      </c>
      <c r="S302" s="33">
        <f>SUMIFS(TeamGames!$W$2:$W$4073,TeamGames!$D$2:$D$4073,$D302,TeamGames!$F$2:$F$4073,$E302)</f>
        <v/>
      </c>
      <c r="T302" s="30">
        <f>IF(M302=0,"",P302-O302)</f>
        <v/>
      </c>
      <c r="U302" s="30">
        <f>IF(M302=0,"",S302-O302)</f>
        <v/>
      </c>
      <c r="V302" s="24">
        <f>IF(M302=0,"upcoming",IF(M302=F302,"complete","in progress"))</f>
        <v/>
      </c>
      <c r="W302" s="33">
        <f>N302/F302</f>
        <v/>
      </c>
      <c r="X302" s="41">
        <f>AVERAGEIFS(TeamGames!$K$2:$K$4073,TeamGames!$D$2:$D$4073,$D302,TeamGames!$F$2:$F$4073,$E302)</f>
        <v/>
      </c>
      <c r="Y302" s="30">
        <f>IF(M302=0,"",P302-S302)</f>
        <v/>
      </c>
      <c r="Z302" s="30" t="n"/>
      <c r="AA302" s="31" t="n"/>
      <c r="AB302" s="33" t="n">
        <v>4.396080096423226</v>
      </c>
      <c r="AC302" s="24" t="n">
        <v>0</v>
      </c>
      <c r="AD302" s="24" t="n">
        <v>0</v>
      </c>
    </row>
    <row r="303">
      <c r="A303" s="24" t="inlineStr">
        <is>
          <t>Lincoln|6</t>
        </is>
      </c>
      <c r="B303" s="24" t="inlineStr">
        <is>
          <t>E1</t>
        </is>
      </c>
      <c r="C303" s="24" t="inlineStr">
        <is>
          <t>Championship</t>
        </is>
      </c>
      <c r="D303" s="24" t="inlineStr">
        <is>
          <t>Lincoln</t>
        </is>
      </c>
      <c r="E303" s="24" t="n">
        <v>6</v>
      </c>
      <c r="F303" s="24">
        <f>COUNTIFS(TeamGames!$D$2:$D$4073,$D303,TeamGames!$F$2:$F$4073,$E303)</f>
        <v/>
      </c>
      <c r="G303" s="24" t="n">
        <v>21</v>
      </c>
      <c r="H303" s="24" t="n">
        <v>24</v>
      </c>
      <c r="I303" s="24" t="inlineStr">
        <is>
          <t>Norwich (H) · Derby (A) · West Brom (H) · Burnley (A)</t>
        </is>
      </c>
      <c r="J303" s="24" t="n">
        <v>2</v>
      </c>
      <c r="K303" s="40" t="n">
        <v>46369.58333333334</v>
      </c>
      <c r="L303" s="40" t="n">
        <v>46385.82291666666</v>
      </c>
      <c r="M303" s="24">
        <f>SUMIFS(TeamGames!$X$2:$X$4073,TeamGames!$D$2:$D$4073,$D303,TeamGames!$F$2:$F$4073,$E303)</f>
        <v/>
      </c>
      <c r="N303" s="33">
        <f>SUMIFS(TeamGames!$S$2:$S$4073,TeamGames!$D$2:$D$4073,$D303,TeamGames!$F$2:$F$4073,$E303)</f>
        <v/>
      </c>
      <c r="O303" s="33">
        <f>SUMIFS(TeamGames!$S$2:$S$4073,TeamGames!$D$2:$D$4073,$D303,TeamGames!$F$2:$F$4073,$E303,TeamGames!$X$2:$X$4073,1)</f>
        <v/>
      </c>
      <c r="P303" s="24">
        <f>SUMIFS(TeamGames!$O$2:$O$4073,TeamGames!$D$2:$D$4073,$D303,TeamGames!$F$2:$F$4073,$E303)</f>
        <v/>
      </c>
      <c r="Q303" s="33">
        <f>SUMIFS(TeamGames!$T$2:$T$4073,TeamGames!$D$2:$D$4073,$D303,TeamGames!$F$2:$F$4073,$E303)</f>
        <v/>
      </c>
      <c r="R303" s="33">
        <f>SUMIFS(TeamGames!$U$2:$U$4073,TeamGames!$D$2:$D$4073,$D303,TeamGames!$F$2:$F$4073,$E303)</f>
        <v/>
      </c>
      <c r="S303" s="33">
        <f>SUMIFS(TeamGames!$W$2:$W$4073,TeamGames!$D$2:$D$4073,$D303,TeamGames!$F$2:$F$4073,$E303)</f>
        <v/>
      </c>
      <c r="T303" s="30">
        <f>IF(M303=0,"",P303-O303)</f>
        <v/>
      </c>
      <c r="U303" s="30">
        <f>IF(M303=0,"",S303-O303)</f>
        <v/>
      </c>
      <c r="V303" s="24">
        <f>IF(M303=0,"upcoming",IF(M303=F303,"complete","in progress"))</f>
        <v/>
      </c>
      <c r="W303" s="33">
        <f>N303/F303</f>
        <v/>
      </c>
      <c r="X303" s="41">
        <f>AVERAGEIFS(TeamGames!$K$2:$K$4073,TeamGames!$D$2:$D$4073,$D303,TeamGames!$F$2:$F$4073,$E303)</f>
        <v/>
      </c>
      <c r="Y303" s="30">
        <f>IF(M303=0,"",P303-S303)</f>
        <v/>
      </c>
      <c r="Z303" s="30" t="n"/>
      <c r="AA303" s="31" t="n"/>
      <c r="AB303" s="33" t="n">
        <v>4.155993912073478</v>
      </c>
      <c r="AC303" s="24" t="n">
        <v>0</v>
      </c>
      <c r="AD303" s="24" t="n">
        <v>0</v>
      </c>
    </row>
    <row r="304">
      <c r="A304" s="24" t="inlineStr">
        <is>
          <t>Lincoln|7</t>
        </is>
      </c>
      <c r="B304" s="24" t="inlineStr">
        <is>
          <t>E1</t>
        </is>
      </c>
      <c r="C304" s="24" t="inlineStr">
        <is>
          <t>Championship</t>
        </is>
      </c>
      <c r="D304" s="24" t="inlineStr">
        <is>
          <t>Lincoln</t>
        </is>
      </c>
      <c r="E304" s="24" t="n">
        <v>7</v>
      </c>
      <c r="F304" s="24">
        <f>COUNTIFS(TeamGames!$D$2:$D$4073,$D304,TeamGames!$F$2:$F$4073,$E304)</f>
        <v/>
      </c>
      <c r="G304" s="24" t="n">
        <v>25</v>
      </c>
      <c r="H304" s="24" t="n">
        <v>28</v>
      </c>
      <c r="I304" s="24" t="inlineStr">
        <is>
          <t>Norwich (A) · Millwall (H) · Birmingham (A) · Watford (H)</t>
        </is>
      </c>
      <c r="J304" s="24" t="n">
        <v>2</v>
      </c>
      <c r="K304" s="40" t="n">
        <v>46388.625</v>
      </c>
      <c r="L304" s="40" t="n">
        <v>46413.82291666666</v>
      </c>
      <c r="M304" s="24">
        <f>SUMIFS(TeamGames!$X$2:$X$4073,TeamGames!$D$2:$D$4073,$D304,TeamGames!$F$2:$F$4073,$E304)</f>
        <v/>
      </c>
      <c r="N304" s="33">
        <f>SUMIFS(TeamGames!$S$2:$S$4073,TeamGames!$D$2:$D$4073,$D304,TeamGames!$F$2:$F$4073,$E304)</f>
        <v/>
      </c>
      <c r="O304" s="33">
        <f>SUMIFS(TeamGames!$S$2:$S$4073,TeamGames!$D$2:$D$4073,$D304,TeamGames!$F$2:$F$4073,$E304,TeamGames!$X$2:$X$4073,1)</f>
        <v/>
      </c>
      <c r="P304" s="24">
        <f>SUMIFS(TeamGames!$O$2:$O$4073,TeamGames!$D$2:$D$4073,$D304,TeamGames!$F$2:$F$4073,$E304)</f>
        <v/>
      </c>
      <c r="Q304" s="33">
        <f>SUMIFS(TeamGames!$T$2:$T$4073,TeamGames!$D$2:$D$4073,$D304,TeamGames!$F$2:$F$4073,$E304)</f>
        <v/>
      </c>
      <c r="R304" s="33">
        <f>SUMIFS(TeamGames!$U$2:$U$4073,TeamGames!$D$2:$D$4073,$D304,TeamGames!$F$2:$F$4073,$E304)</f>
        <v/>
      </c>
      <c r="S304" s="33">
        <f>SUMIFS(TeamGames!$W$2:$W$4073,TeamGames!$D$2:$D$4073,$D304,TeamGames!$F$2:$F$4073,$E304)</f>
        <v/>
      </c>
      <c r="T304" s="30">
        <f>IF(M304=0,"",P304-O304)</f>
        <v/>
      </c>
      <c r="U304" s="30">
        <f>IF(M304=0,"",S304-O304)</f>
        <v/>
      </c>
      <c r="V304" s="24">
        <f>IF(M304=0,"upcoming",IF(M304=F304,"complete","in progress"))</f>
        <v/>
      </c>
      <c r="W304" s="33">
        <f>N304/F304</f>
        <v/>
      </c>
      <c r="X304" s="41">
        <f>AVERAGEIFS(TeamGames!$K$2:$K$4073,TeamGames!$D$2:$D$4073,$D304,TeamGames!$F$2:$F$4073,$E304)</f>
        <v/>
      </c>
      <c r="Y304" s="30">
        <f>IF(M304=0,"",P304-S304)</f>
        <v/>
      </c>
      <c r="Z304" s="30" t="n"/>
      <c r="AA304" s="31" t="n"/>
      <c r="AB304" s="33" t="n">
        <v>4.128829430393108</v>
      </c>
      <c r="AC304" s="24" t="n">
        <v>0</v>
      </c>
      <c r="AD304" s="24" t="n">
        <v>0</v>
      </c>
    </row>
    <row r="305">
      <c r="A305" s="24" t="inlineStr">
        <is>
          <t>Lincoln|8</t>
        </is>
      </c>
      <c r="B305" s="24" t="inlineStr">
        <is>
          <t>E1</t>
        </is>
      </c>
      <c r="C305" s="24" t="inlineStr">
        <is>
          <t>Championship</t>
        </is>
      </c>
      <c r="D305" s="24" t="inlineStr">
        <is>
          <t>Lincoln</t>
        </is>
      </c>
      <c r="E305" s="24" t="n">
        <v>8</v>
      </c>
      <c r="F305" s="24">
        <f>COUNTIFS(TeamGames!$D$2:$D$4073,$D305,TeamGames!$F$2:$F$4073,$E305)</f>
        <v/>
      </c>
      <c r="G305" s="24" t="n">
        <v>29</v>
      </c>
      <c r="H305" s="24" t="n">
        <v>32</v>
      </c>
      <c r="I305" s="24" t="inlineStr">
        <is>
          <t>QPR (H) · Wrexham (A) · Preston (H) · West Ham (A)</t>
        </is>
      </c>
      <c r="J305" s="24" t="n">
        <v>2</v>
      </c>
      <c r="K305" s="40" t="n">
        <v>46417.625</v>
      </c>
      <c r="L305" s="40" t="n">
        <v>46434.82291666666</v>
      </c>
      <c r="M305" s="24">
        <f>SUMIFS(TeamGames!$X$2:$X$4073,TeamGames!$D$2:$D$4073,$D305,TeamGames!$F$2:$F$4073,$E305)</f>
        <v/>
      </c>
      <c r="N305" s="33">
        <f>SUMIFS(TeamGames!$S$2:$S$4073,TeamGames!$D$2:$D$4073,$D305,TeamGames!$F$2:$F$4073,$E305)</f>
        <v/>
      </c>
      <c r="O305" s="33">
        <f>SUMIFS(TeamGames!$S$2:$S$4073,TeamGames!$D$2:$D$4073,$D305,TeamGames!$F$2:$F$4073,$E305,TeamGames!$X$2:$X$4073,1)</f>
        <v/>
      </c>
      <c r="P305" s="24">
        <f>SUMIFS(TeamGames!$O$2:$O$4073,TeamGames!$D$2:$D$4073,$D305,TeamGames!$F$2:$F$4073,$E305)</f>
        <v/>
      </c>
      <c r="Q305" s="33">
        <f>SUMIFS(TeamGames!$T$2:$T$4073,TeamGames!$D$2:$D$4073,$D305,TeamGames!$F$2:$F$4073,$E305)</f>
        <v/>
      </c>
      <c r="R305" s="33">
        <f>SUMIFS(TeamGames!$U$2:$U$4073,TeamGames!$D$2:$D$4073,$D305,TeamGames!$F$2:$F$4073,$E305)</f>
        <v/>
      </c>
      <c r="S305" s="33">
        <f>SUMIFS(TeamGames!$W$2:$W$4073,TeamGames!$D$2:$D$4073,$D305,TeamGames!$F$2:$F$4073,$E305)</f>
        <v/>
      </c>
      <c r="T305" s="30">
        <f>IF(M305=0,"",P305-O305)</f>
        <v/>
      </c>
      <c r="U305" s="30">
        <f>IF(M305=0,"",S305-O305)</f>
        <v/>
      </c>
      <c r="V305" s="24">
        <f>IF(M305=0,"upcoming",IF(M305=F305,"complete","in progress"))</f>
        <v/>
      </c>
      <c r="W305" s="33">
        <f>N305/F305</f>
        <v/>
      </c>
      <c r="X305" s="41">
        <f>AVERAGEIFS(TeamGames!$K$2:$K$4073,TeamGames!$D$2:$D$4073,$D305,TeamGames!$F$2:$F$4073,$E305)</f>
        <v/>
      </c>
      <c r="Y305" s="30">
        <f>IF(M305=0,"",P305-S305)</f>
        <v/>
      </c>
      <c r="Z305" s="30" t="n"/>
      <c r="AA305" s="31" t="n"/>
      <c r="AB305" s="33" t="n">
        <v>4.046472609922718</v>
      </c>
      <c r="AC305" s="24" t="n">
        <v>0</v>
      </c>
      <c r="AD305" s="24" t="n">
        <v>0</v>
      </c>
    </row>
    <row r="306">
      <c r="A306" s="24" t="inlineStr">
        <is>
          <t>Lincoln|9</t>
        </is>
      </c>
      <c r="B306" s="24" t="inlineStr">
        <is>
          <t>E1</t>
        </is>
      </c>
      <c r="C306" s="24" t="inlineStr">
        <is>
          <t>Championship</t>
        </is>
      </c>
      <c r="D306" s="24" t="inlineStr">
        <is>
          <t>Lincoln</t>
        </is>
      </c>
      <c r="E306" s="24" t="n">
        <v>9</v>
      </c>
      <c r="F306" s="24">
        <f>COUNTIFS(TeamGames!$D$2:$D$4073,$D306,TeamGames!$F$2:$F$4073,$E306)</f>
        <v/>
      </c>
      <c r="G306" s="24" t="n">
        <v>33</v>
      </c>
      <c r="H306" s="24" t="n">
        <v>36</v>
      </c>
      <c r="I306" s="24" t="inlineStr">
        <is>
          <t>Swansea (A) · Sheffield United (H) · Portsmouth (A) · Middlesbrough (H)</t>
        </is>
      </c>
      <c r="J306" s="24" t="n">
        <v>2</v>
      </c>
      <c r="K306" s="40" t="n">
        <v>46438.625</v>
      </c>
      <c r="L306" s="40" t="n">
        <v>46452.625</v>
      </c>
      <c r="M306" s="24">
        <f>SUMIFS(TeamGames!$X$2:$X$4073,TeamGames!$D$2:$D$4073,$D306,TeamGames!$F$2:$F$4073,$E306)</f>
        <v/>
      </c>
      <c r="N306" s="33">
        <f>SUMIFS(TeamGames!$S$2:$S$4073,TeamGames!$D$2:$D$4073,$D306,TeamGames!$F$2:$F$4073,$E306)</f>
        <v/>
      </c>
      <c r="O306" s="33">
        <f>SUMIFS(TeamGames!$S$2:$S$4073,TeamGames!$D$2:$D$4073,$D306,TeamGames!$F$2:$F$4073,$E306,TeamGames!$X$2:$X$4073,1)</f>
        <v/>
      </c>
      <c r="P306" s="24">
        <f>SUMIFS(TeamGames!$O$2:$O$4073,TeamGames!$D$2:$D$4073,$D306,TeamGames!$F$2:$F$4073,$E306)</f>
        <v/>
      </c>
      <c r="Q306" s="33">
        <f>SUMIFS(TeamGames!$T$2:$T$4073,TeamGames!$D$2:$D$4073,$D306,TeamGames!$F$2:$F$4073,$E306)</f>
        <v/>
      </c>
      <c r="R306" s="33">
        <f>SUMIFS(TeamGames!$U$2:$U$4073,TeamGames!$D$2:$D$4073,$D306,TeamGames!$F$2:$F$4073,$E306)</f>
        <v/>
      </c>
      <c r="S306" s="33">
        <f>SUMIFS(TeamGames!$W$2:$W$4073,TeamGames!$D$2:$D$4073,$D306,TeamGames!$F$2:$F$4073,$E306)</f>
        <v/>
      </c>
      <c r="T306" s="30">
        <f>IF(M306=0,"",P306-O306)</f>
        <v/>
      </c>
      <c r="U306" s="30">
        <f>IF(M306=0,"",S306-O306)</f>
        <v/>
      </c>
      <c r="V306" s="24">
        <f>IF(M306=0,"upcoming",IF(M306=F306,"complete","in progress"))</f>
        <v/>
      </c>
      <c r="W306" s="33">
        <f>N306/F306</f>
        <v/>
      </c>
      <c r="X306" s="41">
        <f>AVERAGEIFS(TeamGames!$K$2:$K$4073,TeamGames!$D$2:$D$4073,$D306,TeamGames!$F$2:$F$4073,$E306)</f>
        <v/>
      </c>
      <c r="Y306" s="30">
        <f>IF(M306=0,"",P306-S306)</f>
        <v/>
      </c>
      <c r="Z306" s="30" t="n"/>
      <c r="AA306" s="31" t="n"/>
      <c r="AB306" s="33" t="n">
        <v>4.119686320536097</v>
      </c>
      <c r="AC306" s="24" t="n">
        <v>0</v>
      </c>
      <c r="AD306" s="24" t="n">
        <v>0</v>
      </c>
    </row>
    <row r="307">
      <c r="A307" s="24" t="inlineStr">
        <is>
          <t>Lincoln|10</t>
        </is>
      </c>
      <c r="B307" s="24" t="inlineStr">
        <is>
          <t>E1</t>
        </is>
      </c>
      <c r="C307" s="24" t="inlineStr">
        <is>
          <t>Championship</t>
        </is>
      </c>
      <c r="D307" s="24" t="inlineStr">
        <is>
          <t>Lincoln</t>
        </is>
      </c>
      <c r="E307" s="24" t="n">
        <v>10</v>
      </c>
      <c r="F307" s="24">
        <f>COUNTIFS(TeamGames!$D$2:$D$4073,$D307,TeamGames!$F$2:$F$4073,$E307)</f>
        <v/>
      </c>
      <c r="G307" s="24" t="n">
        <v>37</v>
      </c>
      <c r="H307" s="24" t="n">
        <v>40</v>
      </c>
      <c r="I307" s="24" t="inlineStr">
        <is>
          <t>Wolves (A) · Cardiff (H) · West Brom (A) · Derby (H)</t>
        </is>
      </c>
      <c r="J307" s="24" t="n">
        <v>2</v>
      </c>
      <c r="K307" s="40" t="n">
        <v>46459.625</v>
      </c>
      <c r="L307" s="40" t="n">
        <v>46480.625</v>
      </c>
      <c r="M307" s="24">
        <f>SUMIFS(TeamGames!$X$2:$X$4073,TeamGames!$D$2:$D$4073,$D307,TeamGames!$F$2:$F$4073,$E307)</f>
        <v/>
      </c>
      <c r="N307" s="33">
        <f>SUMIFS(TeamGames!$S$2:$S$4073,TeamGames!$D$2:$D$4073,$D307,TeamGames!$F$2:$F$4073,$E307)</f>
        <v/>
      </c>
      <c r="O307" s="33">
        <f>SUMIFS(TeamGames!$S$2:$S$4073,TeamGames!$D$2:$D$4073,$D307,TeamGames!$F$2:$F$4073,$E307,TeamGames!$X$2:$X$4073,1)</f>
        <v/>
      </c>
      <c r="P307" s="24">
        <f>SUMIFS(TeamGames!$O$2:$O$4073,TeamGames!$D$2:$D$4073,$D307,TeamGames!$F$2:$F$4073,$E307)</f>
        <v/>
      </c>
      <c r="Q307" s="33">
        <f>SUMIFS(TeamGames!$T$2:$T$4073,TeamGames!$D$2:$D$4073,$D307,TeamGames!$F$2:$F$4073,$E307)</f>
        <v/>
      </c>
      <c r="R307" s="33">
        <f>SUMIFS(TeamGames!$U$2:$U$4073,TeamGames!$D$2:$D$4073,$D307,TeamGames!$F$2:$F$4073,$E307)</f>
        <v/>
      </c>
      <c r="S307" s="33">
        <f>SUMIFS(TeamGames!$W$2:$W$4073,TeamGames!$D$2:$D$4073,$D307,TeamGames!$F$2:$F$4073,$E307)</f>
        <v/>
      </c>
      <c r="T307" s="30">
        <f>IF(M307=0,"",P307-O307)</f>
        <v/>
      </c>
      <c r="U307" s="30">
        <f>IF(M307=0,"",S307-O307)</f>
        <v/>
      </c>
      <c r="V307" s="24">
        <f>IF(M307=0,"upcoming",IF(M307=F307,"complete","in progress"))</f>
        <v/>
      </c>
      <c r="W307" s="33">
        <f>N307/F307</f>
        <v/>
      </c>
      <c r="X307" s="41">
        <f>AVERAGEIFS(TeamGames!$K$2:$K$4073,TeamGames!$D$2:$D$4073,$D307,TeamGames!$F$2:$F$4073,$E307)</f>
        <v/>
      </c>
      <c r="Y307" s="30">
        <f>IF(M307=0,"",P307-S307)</f>
        <v/>
      </c>
      <c r="Z307" s="30" t="n"/>
      <c r="AA307" s="31" t="n"/>
      <c r="AB307" s="33" t="n">
        <v>4.227493003744122</v>
      </c>
      <c r="AC307" s="24" t="n">
        <v>0</v>
      </c>
      <c r="AD307" s="24" t="n">
        <v>0</v>
      </c>
    </row>
    <row r="308">
      <c r="A308" s="24" t="inlineStr">
        <is>
          <t>Lincoln|11</t>
        </is>
      </c>
      <c r="B308" s="24" t="inlineStr">
        <is>
          <t>E1</t>
        </is>
      </c>
      <c r="C308" s="24" t="inlineStr">
        <is>
          <t>Championship</t>
        </is>
      </c>
      <c r="D308" s="24" t="inlineStr">
        <is>
          <t>Lincoln</t>
        </is>
      </c>
      <c r="E308" s="24" t="n">
        <v>11</v>
      </c>
      <c r="F308" s="24">
        <f>COUNTIFS(TeamGames!$D$2:$D$4073,$D308,TeamGames!$F$2:$F$4073,$E308)</f>
        <v/>
      </c>
      <c r="G308" s="24" t="n">
        <v>41</v>
      </c>
      <c r="H308" s="24" t="n">
        <v>44</v>
      </c>
      <c r="I308" s="24" t="inlineStr">
        <is>
          <t>Bristol City (H) · Southampton (A) · Bolton (H) · Blackburn (A)</t>
        </is>
      </c>
      <c r="J308" s="24" t="n">
        <v>2</v>
      </c>
      <c r="K308" s="40" t="n">
        <v>46483.82291666666</v>
      </c>
      <c r="L308" s="40" t="n">
        <v>46498.82291666666</v>
      </c>
      <c r="M308" s="24">
        <f>SUMIFS(TeamGames!$X$2:$X$4073,TeamGames!$D$2:$D$4073,$D308,TeamGames!$F$2:$F$4073,$E308)</f>
        <v/>
      </c>
      <c r="N308" s="33">
        <f>SUMIFS(TeamGames!$S$2:$S$4073,TeamGames!$D$2:$D$4073,$D308,TeamGames!$F$2:$F$4073,$E308)</f>
        <v/>
      </c>
      <c r="O308" s="33">
        <f>SUMIFS(TeamGames!$S$2:$S$4073,TeamGames!$D$2:$D$4073,$D308,TeamGames!$F$2:$F$4073,$E308,TeamGames!$X$2:$X$4073,1)</f>
        <v/>
      </c>
      <c r="P308" s="24">
        <f>SUMIFS(TeamGames!$O$2:$O$4073,TeamGames!$D$2:$D$4073,$D308,TeamGames!$F$2:$F$4073,$E308)</f>
        <v/>
      </c>
      <c r="Q308" s="33">
        <f>SUMIFS(TeamGames!$T$2:$T$4073,TeamGames!$D$2:$D$4073,$D308,TeamGames!$F$2:$F$4073,$E308)</f>
        <v/>
      </c>
      <c r="R308" s="33">
        <f>SUMIFS(TeamGames!$U$2:$U$4073,TeamGames!$D$2:$D$4073,$D308,TeamGames!$F$2:$F$4073,$E308)</f>
        <v/>
      </c>
      <c r="S308" s="33">
        <f>SUMIFS(TeamGames!$W$2:$W$4073,TeamGames!$D$2:$D$4073,$D308,TeamGames!$F$2:$F$4073,$E308)</f>
        <v/>
      </c>
      <c r="T308" s="30">
        <f>IF(M308=0,"",P308-O308)</f>
        <v/>
      </c>
      <c r="U308" s="30">
        <f>IF(M308=0,"",S308-O308)</f>
        <v/>
      </c>
      <c r="V308" s="24">
        <f>IF(M308=0,"upcoming",IF(M308=F308,"complete","in progress"))</f>
        <v/>
      </c>
      <c r="W308" s="33">
        <f>N308/F308</f>
        <v/>
      </c>
      <c r="X308" s="41">
        <f>AVERAGEIFS(TeamGames!$K$2:$K$4073,TeamGames!$D$2:$D$4073,$D308,TeamGames!$F$2:$F$4073,$E308)</f>
        <v/>
      </c>
      <c r="Y308" s="30">
        <f>IF(M308=0,"",P308-S308)</f>
        <v/>
      </c>
      <c r="Z308" s="30" t="n"/>
      <c r="AA308" s="31" t="n"/>
      <c r="AB308" s="33" t="n">
        <v>4.574380128400599</v>
      </c>
      <c r="AC308" s="24" t="n">
        <v>0</v>
      </c>
      <c r="AD308" s="24" t="n">
        <v>0</v>
      </c>
    </row>
    <row r="309">
      <c r="A309" s="24" t="inlineStr">
        <is>
          <t>Lincoln|12</t>
        </is>
      </c>
      <c r="B309" s="24" t="inlineStr">
        <is>
          <t>E1</t>
        </is>
      </c>
      <c r="C309" s="24" t="inlineStr">
        <is>
          <t>Championship</t>
        </is>
      </c>
      <c r="D309" s="24" t="inlineStr">
        <is>
          <t>Lincoln</t>
        </is>
      </c>
      <c r="E309" s="24" t="n">
        <v>12</v>
      </c>
      <c r="F309" s="24">
        <f>COUNTIFS(TeamGames!$D$2:$D$4073,$D309,TeamGames!$F$2:$F$4073,$E309)</f>
        <v/>
      </c>
      <c r="G309" s="24" t="n">
        <v>45</v>
      </c>
      <c r="H309" s="24" t="n">
        <v>46</v>
      </c>
      <c r="I309" s="24" t="inlineStr">
        <is>
          <t>Stoke (A) · Charlton (H)</t>
        </is>
      </c>
      <c r="J309" s="24" t="n">
        <v>1</v>
      </c>
      <c r="K309" s="40" t="n">
        <v>46501.625</v>
      </c>
      <c r="L309" s="40" t="n">
        <v>46508.52083333334</v>
      </c>
      <c r="M309" s="24">
        <f>SUMIFS(TeamGames!$X$2:$X$4073,TeamGames!$D$2:$D$4073,$D309,TeamGames!$F$2:$F$4073,$E309)</f>
        <v/>
      </c>
      <c r="N309" s="33">
        <f>SUMIFS(TeamGames!$S$2:$S$4073,TeamGames!$D$2:$D$4073,$D309,TeamGames!$F$2:$F$4073,$E309)</f>
        <v/>
      </c>
      <c r="O309" s="33">
        <f>SUMIFS(TeamGames!$S$2:$S$4073,TeamGames!$D$2:$D$4073,$D309,TeamGames!$F$2:$F$4073,$E309,TeamGames!$X$2:$X$4073,1)</f>
        <v/>
      </c>
      <c r="P309" s="24">
        <f>SUMIFS(TeamGames!$O$2:$O$4073,TeamGames!$D$2:$D$4073,$D309,TeamGames!$F$2:$F$4073,$E309)</f>
        <v/>
      </c>
      <c r="Q309" s="33">
        <f>SUMIFS(TeamGames!$T$2:$T$4073,TeamGames!$D$2:$D$4073,$D309,TeamGames!$F$2:$F$4073,$E309)</f>
        <v/>
      </c>
      <c r="R309" s="33">
        <f>SUMIFS(TeamGames!$U$2:$U$4073,TeamGames!$D$2:$D$4073,$D309,TeamGames!$F$2:$F$4073,$E309)</f>
        <v/>
      </c>
      <c r="S309" s="33">
        <f>SUMIFS(TeamGames!$W$2:$W$4073,TeamGames!$D$2:$D$4073,$D309,TeamGames!$F$2:$F$4073,$E309)</f>
        <v/>
      </c>
      <c r="T309" s="30">
        <f>IF(M309=0,"",P309-O309)</f>
        <v/>
      </c>
      <c r="U309" s="30">
        <f>IF(M309=0,"",S309-O309)</f>
        <v/>
      </c>
      <c r="V309" s="24">
        <f>IF(M309=0,"upcoming",IF(M309=F309,"complete","in progress"))</f>
        <v/>
      </c>
      <c r="W309" s="33">
        <f>N309/F309</f>
        <v/>
      </c>
      <c r="X309" s="41">
        <f>AVERAGEIFS(TeamGames!$K$2:$K$4073,TeamGames!$D$2:$D$4073,$D309,TeamGames!$F$2:$F$4073,$E309)</f>
        <v/>
      </c>
      <c r="Y309" s="30">
        <f>IF(M309=0,"",P309-S309)</f>
        <v/>
      </c>
      <c r="Z309" s="30" t="n"/>
      <c r="AA309" s="31" t="n"/>
      <c r="AB309" s="33" t="n">
        <v>2.432694704080903</v>
      </c>
      <c r="AC309" s="24" t="n">
        <v>0</v>
      </c>
      <c r="AD309" s="24" t="n">
        <v>0</v>
      </c>
    </row>
    <row r="310">
      <c r="A310" s="24" t="inlineStr">
        <is>
          <t>Middlesbrough|1</t>
        </is>
      </c>
      <c r="B310" s="24" t="inlineStr">
        <is>
          <t>E1</t>
        </is>
      </c>
      <c r="C310" s="24" t="inlineStr">
        <is>
          <t>Championship</t>
        </is>
      </c>
      <c r="D310" s="24" t="inlineStr">
        <is>
          <t>Middlesbrough</t>
        </is>
      </c>
      <c r="E310" s="24" t="n">
        <v>1</v>
      </c>
      <c r="F310" s="24">
        <f>COUNTIFS(TeamGames!$D$2:$D$4073,$D310,TeamGames!$F$2:$F$4073,$E310)</f>
        <v/>
      </c>
      <c r="G310" s="24" t="n">
        <v>1</v>
      </c>
      <c r="H310" s="24" t="n">
        <v>4</v>
      </c>
      <c r="I310" s="24" t="inlineStr">
        <is>
          <t>Lincoln (H) · Blackburn (A) · West Brom (H) · Burnley (A)</t>
        </is>
      </c>
      <c r="J310" s="24" t="n">
        <v>2</v>
      </c>
      <c r="K310" s="40" t="n">
        <v>46249.625</v>
      </c>
      <c r="L310" s="40" t="n">
        <v>46267.83333333334</v>
      </c>
      <c r="M310" s="24">
        <f>SUMIFS(TeamGames!$X$2:$X$4073,TeamGames!$D$2:$D$4073,$D310,TeamGames!$F$2:$F$4073,$E310)</f>
        <v/>
      </c>
      <c r="N310" s="33">
        <f>SUMIFS(TeamGames!$S$2:$S$4073,TeamGames!$D$2:$D$4073,$D310,TeamGames!$F$2:$F$4073,$E310)</f>
        <v/>
      </c>
      <c r="O310" s="33">
        <f>SUMIFS(TeamGames!$S$2:$S$4073,TeamGames!$D$2:$D$4073,$D310,TeamGames!$F$2:$F$4073,$E310,TeamGames!$X$2:$X$4073,1)</f>
        <v/>
      </c>
      <c r="P310" s="24">
        <f>SUMIFS(TeamGames!$O$2:$O$4073,TeamGames!$D$2:$D$4073,$D310,TeamGames!$F$2:$F$4073,$E310)</f>
        <v/>
      </c>
      <c r="Q310" s="33">
        <f>SUMIFS(TeamGames!$T$2:$T$4073,TeamGames!$D$2:$D$4073,$D310,TeamGames!$F$2:$F$4073,$E310)</f>
        <v/>
      </c>
      <c r="R310" s="33">
        <f>SUMIFS(TeamGames!$U$2:$U$4073,TeamGames!$D$2:$D$4073,$D310,TeamGames!$F$2:$F$4073,$E310)</f>
        <v/>
      </c>
      <c r="S310" s="33">
        <f>SUMIFS(TeamGames!$W$2:$W$4073,TeamGames!$D$2:$D$4073,$D310,TeamGames!$F$2:$F$4073,$E310)</f>
        <v/>
      </c>
      <c r="T310" s="30">
        <f>IF(M310=0,"",P310-O310)</f>
        <v/>
      </c>
      <c r="U310" s="30">
        <f>IF(M310=0,"",S310-O310)</f>
        <v/>
      </c>
      <c r="V310" s="24">
        <f>IF(M310=0,"upcoming",IF(M310=F310,"complete","in progress"))</f>
        <v/>
      </c>
      <c r="W310" s="33">
        <f>N310/F310</f>
        <v/>
      </c>
      <c r="X310" s="41">
        <f>AVERAGEIFS(TeamGames!$K$2:$K$4073,TeamGames!$D$2:$D$4073,$D310,TeamGames!$F$2:$F$4073,$E310)</f>
        <v/>
      </c>
      <c r="Y310" s="30">
        <f>IF(M310=0,"",P310-S310)</f>
        <v/>
      </c>
      <c r="Z310" s="30" t="n">
        <v>0.24</v>
      </c>
      <c r="AA310" s="31" t="n">
        <v>0.810561863728682</v>
      </c>
      <c r="AB310" s="33" t="n"/>
      <c r="AC310" s="24" t="n">
        <v>0</v>
      </c>
      <c r="AD310" s="24" t="n">
        <v>0</v>
      </c>
    </row>
    <row r="311">
      <c r="A311" s="24" t="inlineStr">
        <is>
          <t>Middlesbrough|2</t>
        </is>
      </c>
      <c r="B311" s="24" t="inlineStr">
        <is>
          <t>E1</t>
        </is>
      </c>
      <c r="C311" s="24" t="inlineStr">
        <is>
          <t>Championship</t>
        </is>
      </c>
      <c r="D311" s="24" t="inlineStr">
        <is>
          <t>Middlesbrough</t>
        </is>
      </c>
      <c r="E311" s="24" t="n">
        <v>2</v>
      </c>
      <c r="F311" s="24">
        <f>COUNTIFS(TeamGames!$D$2:$D$4073,$D311,TeamGames!$F$2:$F$4073,$E311)</f>
        <v/>
      </c>
      <c r="G311" s="24" t="n">
        <v>5</v>
      </c>
      <c r="H311" s="24" t="n">
        <v>8</v>
      </c>
      <c r="I311" s="24" t="inlineStr">
        <is>
          <t>QPR (A) · Norwich (H) · Millwall (H) · Birmingham (A)</t>
        </is>
      </c>
      <c r="J311" s="24" t="n">
        <v>2</v>
      </c>
      <c r="K311" s="40" t="n">
        <v>46270.625</v>
      </c>
      <c r="L311" s="40" t="n">
        <v>46284.625</v>
      </c>
      <c r="M311" s="24">
        <f>SUMIFS(TeamGames!$X$2:$X$4073,TeamGames!$D$2:$D$4073,$D311,TeamGames!$F$2:$F$4073,$E311)</f>
        <v/>
      </c>
      <c r="N311" s="33">
        <f>SUMIFS(TeamGames!$S$2:$S$4073,TeamGames!$D$2:$D$4073,$D311,TeamGames!$F$2:$F$4073,$E311)</f>
        <v/>
      </c>
      <c r="O311" s="33">
        <f>SUMIFS(TeamGames!$S$2:$S$4073,TeamGames!$D$2:$D$4073,$D311,TeamGames!$F$2:$F$4073,$E311,TeamGames!$X$2:$X$4073,1)</f>
        <v/>
      </c>
      <c r="P311" s="24">
        <f>SUMIFS(TeamGames!$O$2:$O$4073,TeamGames!$D$2:$D$4073,$D311,TeamGames!$F$2:$F$4073,$E311)</f>
        <v/>
      </c>
      <c r="Q311" s="33">
        <f>SUMIFS(TeamGames!$T$2:$T$4073,TeamGames!$D$2:$D$4073,$D311,TeamGames!$F$2:$F$4073,$E311)</f>
        <v/>
      </c>
      <c r="R311" s="33">
        <f>SUMIFS(TeamGames!$U$2:$U$4073,TeamGames!$D$2:$D$4073,$D311,TeamGames!$F$2:$F$4073,$E311)</f>
        <v/>
      </c>
      <c r="S311" s="33">
        <f>SUMIFS(TeamGames!$W$2:$W$4073,TeamGames!$D$2:$D$4073,$D311,TeamGames!$F$2:$F$4073,$E311)</f>
        <v/>
      </c>
      <c r="T311" s="30">
        <f>IF(M311=0,"",P311-O311)</f>
        <v/>
      </c>
      <c r="U311" s="30">
        <f>IF(M311=0,"",S311-O311)</f>
        <v/>
      </c>
      <c r="V311" s="24">
        <f>IF(M311=0,"upcoming",IF(M311=F311,"complete","in progress"))</f>
        <v/>
      </c>
      <c r="W311" s="33">
        <f>N311/F311</f>
        <v/>
      </c>
      <c r="X311" s="41">
        <f>AVERAGEIFS(TeamGames!$K$2:$K$4073,TeamGames!$D$2:$D$4073,$D311,TeamGames!$F$2:$F$4073,$E311)</f>
        <v/>
      </c>
      <c r="Y311" s="30">
        <f>IF(M311=0,"",P311-S311)</f>
        <v/>
      </c>
      <c r="Z311" s="30" t="n">
        <v>0.8</v>
      </c>
      <c r="AA311" s="31" t="n">
        <v>0.4263239698014789</v>
      </c>
      <c r="AB311" s="33" t="n"/>
      <c r="AC311" s="24" t="n">
        <v>0</v>
      </c>
      <c r="AD311" s="24" t="n">
        <v>0</v>
      </c>
    </row>
    <row r="312">
      <c r="A312" s="24" t="inlineStr">
        <is>
          <t>Middlesbrough|3</t>
        </is>
      </c>
      <c r="B312" s="24" t="inlineStr">
        <is>
          <t>E1</t>
        </is>
      </c>
      <c r="C312" s="24" t="inlineStr">
        <is>
          <t>Championship</t>
        </is>
      </c>
      <c r="D312" s="24" t="inlineStr">
        <is>
          <t>Middlesbrough</t>
        </is>
      </c>
      <c r="E312" s="24" t="n">
        <v>3</v>
      </c>
      <c r="F312" s="24">
        <f>COUNTIFS(TeamGames!$D$2:$D$4073,$D312,TeamGames!$F$2:$F$4073,$E312)</f>
        <v/>
      </c>
      <c r="G312" s="24" t="n">
        <v>9</v>
      </c>
      <c r="H312" s="24" t="n">
        <v>12</v>
      </c>
      <c r="I312" s="24" t="inlineStr">
        <is>
          <t>Wolves (H) · Stoke (A) · Cardiff (H) · Bolton (A)</t>
        </is>
      </c>
      <c r="J312" s="24" t="n">
        <v>2</v>
      </c>
      <c r="K312" s="40" t="n">
        <v>46305.625</v>
      </c>
      <c r="L312" s="40" t="n">
        <v>46318.83333333334</v>
      </c>
      <c r="M312" s="24">
        <f>SUMIFS(TeamGames!$X$2:$X$4073,TeamGames!$D$2:$D$4073,$D312,TeamGames!$F$2:$F$4073,$E312)</f>
        <v/>
      </c>
      <c r="N312" s="33">
        <f>SUMIFS(TeamGames!$S$2:$S$4073,TeamGames!$D$2:$D$4073,$D312,TeamGames!$F$2:$F$4073,$E312)</f>
        <v/>
      </c>
      <c r="O312" s="33">
        <f>SUMIFS(TeamGames!$S$2:$S$4073,TeamGames!$D$2:$D$4073,$D312,TeamGames!$F$2:$F$4073,$E312,TeamGames!$X$2:$X$4073,1)</f>
        <v/>
      </c>
      <c r="P312" s="24">
        <f>SUMIFS(TeamGames!$O$2:$O$4073,TeamGames!$D$2:$D$4073,$D312,TeamGames!$F$2:$F$4073,$E312)</f>
        <v/>
      </c>
      <c r="Q312" s="33">
        <f>SUMIFS(TeamGames!$T$2:$T$4073,TeamGames!$D$2:$D$4073,$D312,TeamGames!$F$2:$F$4073,$E312)</f>
        <v/>
      </c>
      <c r="R312" s="33">
        <f>SUMIFS(TeamGames!$U$2:$U$4073,TeamGames!$D$2:$D$4073,$D312,TeamGames!$F$2:$F$4073,$E312)</f>
        <v/>
      </c>
      <c r="S312" s="33">
        <f>SUMIFS(TeamGames!$W$2:$W$4073,TeamGames!$D$2:$D$4073,$D312,TeamGames!$F$2:$F$4073,$E312)</f>
        <v/>
      </c>
      <c r="T312" s="30">
        <f>IF(M312=0,"",P312-O312)</f>
        <v/>
      </c>
      <c r="U312" s="30">
        <f>IF(M312=0,"",S312-O312)</f>
        <v/>
      </c>
      <c r="V312" s="24">
        <f>IF(M312=0,"upcoming",IF(M312=F312,"complete","in progress"))</f>
        <v/>
      </c>
      <c r="W312" s="33">
        <f>N312/F312</f>
        <v/>
      </c>
      <c r="X312" s="41">
        <f>AVERAGEIFS(TeamGames!$K$2:$K$4073,TeamGames!$D$2:$D$4073,$D312,TeamGames!$F$2:$F$4073,$E312)</f>
        <v/>
      </c>
      <c r="Y312" s="30">
        <f>IF(M312=0,"",P312-S312)</f>
        <v/>
      </c>
      <c r="Z312" s="30" t="n">
        <v>1.06</v>
      </c>
      <c r="AA312" s="31" t="n">
        <v>0.290780176447869</v>
      </c>
      <c r="AB312" s="33" t="n">
        <v>1.650771321641737</v>
      </c>
      <c r="AC312" s="24" t="n">
        <v>0</v>
      </c>
      <c r="AD312" s="24" t="n">
        <v>0</v>
      </c>
    </row>
    <row r="313">
      <c r="A313" s="24" t="inlineStr">
        <is>
          <t>Middlesbrough|4</t>
        </is>
      </c>
      <c r="B313" s="24" t="inlineStr">
        <is>
          <t>E1</t>
        </is>
      </c>
      <c r="C313" s="24" t="inlineStr">
        <is>
          <t>Championship</t>
        </is>
      </c>
      <c r="D313" s="24" t="inlineStr">
        <is>
          <t>Middlesbrough</t>
        </is>
      </c>
      <c r="E313" s="24" t="n">
        <v>4</v>
      </c>
      <c r="F313" s="24">
        <f>COUNTIFS(TeamGames!$D$2:$D$4073,$D313,TeamGames!$F$2:$F$4073,$E313)</f>
        <v/>
      </c>
      <c r="G313" s="24" t="n">
        <v>13</v>
      </c>
      <c r="H313" s="24" t="n">
        <v>16</v>
      </c>
      <c r="I313" s="24" t="inlineStr">
        <is>
          <t>Charlton (H) · Wrexham (A) · Watford (A) · Bristol City (H)</t>
        </is>
      </c>
      <c r="J313" s="24" t="n">
        <v>2</v>
      </c>
      <c r="K313" s="40" t="n">
        <v>46326.625</v>
      </c>
      <c r="L313" s="40" t="n">
        <v>46347.625</v>
      </c>
      <c r="M313" s="24">
        <f>SUMIFS(TeamGames!$X$2:$X$4073,TeamGames!$D$2:$D$4073,$D313,TeamGames!$F$2:$F$4073,$E313)</f>
        <v/>
      </c>
      <c r="N313" s="33">
        <f>SUMIFS(TeamGames!$S$2:$S$4073,TeamGames!$D$2:$D$4073,$D313,TeamGames!$F$2:$F$4073,$E313)</f>
        <v/>
      </c>
      <c r="O313" s="33">
        <f>SUMIFS(TeamGames!$S$2:$S$4073,TeamGames!$D$2:$D$4073,$D313,TeamGames!$F$2:$F$4073,$E313,TeamGames!$X$2:$X$4073,1)</f>
        <v/>
      </c>
      <c r="P313" s="24">
        <f>SUMIFS(TeamGames!$O$2:$O$4073,TeamGames!$D$2:$D$4073,$D313,TeamGames!$F$2:$F$4073,$E313)</f>
        <v/>
      </c>
      <c r="Q313" s="33">
        <f>SUMIFS(TeamGames!$T$2:$T$4073,TeamGames!$D$2:$D$4073,$D313,TeamGames!$F$2:$F$4073,$E313)</f>
        <v/>
      </c>
      <c r="R313" s="33">
        <f>SUMIFS(TeamGames!$U$2:$U$4073,TeamGames!$D$2:$D$4073,$D313,TeamGames!$F$2:$F$4073,$E313)</f>
        <v/>
      </c>
      <c r="S313" s="33">
        <f>SUMIFS(TeamGames!$W$2:$W$4073,TeamGames!$D$2:$D$4073,$D313,TeamGames!$F$2:$F$4073,$E313)</f>
        <v/>
      </c>
      <c r="T313" s="30">
        <f>IF(M313=0,"",P313-O313)</f>
        <v/>
      </c>
      <c r="U313" s="30">
        <f>IF(M313=0,"",S313-O313)</f>
        <v/>
      </c>
      <c r="V313" s="24">
        <f>IF(M313=0,"upcoming",IF(M313=F313,"complete","in progress"))</f>
        <v/>
      </c>
      <c r="W313" s="33">
        <f>N313/F313</f>
        <v/>
      </c>
      <c r="X313" s="41">
        <f>AVERAGEIFS(TeamGames!$K$2:$K$4073,TeamGames!$D$2:$D$4073,$D313,TeamGames!$F$2:$F$4073,$E313)</f>
        <v/>
      </c>
      <c r="Y313" s="30">
        <f>IF(M313=0,"",P313-S313)</f>
        <v/>
      </c>
      <c r="Z313" s="30" t="n"/>
      <c r="AA313" s="31" t="n"/>
      <c r="AB313" s="33" t="n">
        <v>6.713427141067339</v>
      </c>
      <c r="AC313" s="24" t="n">
        <v>0</v>
      </c>
      <c r="AD313" s="24" t="n">
        <v>0</v>
      </c>
    </row>
    <row r="314">
      <c r="A314" s="24" t="inlineStr">
        <is>
          <t>Middlesbrough|5</t>
        </is>
      </c>
      <c r="B314" s="24" t="inlineStr">
        <is>
          <t>E1</t>
        </is>
      </c>
      <c r="C314" s="24" t="inlineStr">
        <is>
          <t>Championship</t>
        </is>
      </c>
      <c r="D314" s="24" t="inlineStr">
        <is>
          <t>Middlesbrough</t>
        </is>
      </c>
      <c r="E314" s="24" t="n">
        <v>5</v>
      </c>
      <c r="F314" s="24">
        <f>COUNTIFS(TeamGames!$D$2:$D$4073,$D314,TeamGames!$F$2:$F$4073,$E314)</f>
        <v/>
      </c>
      <c r="G314" s="24" t="n">
        <v>17</v>
      </c>
      <c r="H314" s="24" t="n">
        <v>20</v>
      </c>
      <c r="I314" s="24" t="inlineStr">
        <is>
          <t>Swansea (H) · Southampton (A) · Derby (H) · West Ham (A)</t>
        </is>
      </c>
      <c r="J314" s="24" t="n">
        <v>2</v>
      </c>
      <c r="K314" s="40" t="n">
        <v>46350.82291666666</v>
      </c>
      <c r="L314" s="40" t="n">
        <v>46364.83333333334</v>
      </c>
      <c r="M314" s="24">
        <f>SUMIFS(TeamGames!$X$2:$X$4073,TeamGames!$D$2:$D$4073,$D314,TeamGames!$F$2:$F$4073,$E314)</f>
        <v/>
      </c>
      <c r="N314" s="33">
        <f>SUMIFS(TeamGames!$S$2:$S$4073,TeamGames!$D$2:$D$4073,$D314,TeamGames!$F$2:$F$4073,$E314)</f>
        <v/>
      </c>
      <c r="O314" s="33">
        <f>SUMIFS(TeamGames!$S$2:$S$4073,TeamGames!$D$2:$D$4073,$D314,TeamGames!$F$2:$F$4073,$E314,TeamGames!$X$2:$X$4073,1)</f>
        <v/>
      </c>
      <c r="P314" s="24">
        <f>SUMIFS(TeamGames!$O$2:$O$4073,TeamGames!$D$2:$D$4073,$D314,TeamGames!$F$2:$F$4073,$E314)</f>
        <v/>
      </c>
      <c r="Q314" s="33">
        <f>SUMIFS(TeamGames!$T$2:$T$4073,TeamGames!$D$2:$D$4073,$D314,TeamGames!$F$2:$F$4073,$E314)</f>
        <v/>
      </c>
      <c r="R314" s="33">
        <f>SUMIFS(TeamGames!$U$2:$U$4073,TeamGames!$D$2:$D$4073,$D314,TeamGames!$F$2:$F$4073,$E314)</f>
        <v/>
      </c>
      <c r="S314" s="33">
        <f>SUMIFS(TeamGames!$W$2:$W$4073,TeamGames!$D$2:$D$4073,$D314,TeamGames!$F$2:$F$4073,$E314)</f>
        <v/>
      </c>
      <c r="T314" s="30">
        <f>IF(M314=0,"",P314-O314)</f>
        <v/>
      </c>
      <c r="U314" s="30">
        <f>IF(M314=0,"",S314-O314)</f>
        <v/>
      </c>
      <c r="V314" s="24">
        <f>IF(M314=0,"upcoming",IF(M314=F314,"complete","in progress"))</f>
        <v/>
      </c>
      <c r="W314" s="33">
        <f>N314/F314</f>
        <v/>
      </c>
      <c r="X314" s="41">
        <f>AVERAGEIFS(TeamGames!$K$2:$K$4073,TeamGames!$D$2:$D$4073,$D314,TeamGames!$F$2:$F$4073,$E314)</f>
        <v/>
      </c>
      <c r="Y314" s="30">
        <f>IF(M314=0,"",P314-S314)</f>
        <v/>
      </c>
      <c r="Z314" s="30" t="n"/>
      <c r="AA314" s="31" t="n"/>
      <c r="AB314" s="33" t="n">
        <v>5.801553974119171</v>
      </c>
      <c r="AC314" s="24" t="n">
        <v>0</v>
      </c>
      <c r="AD314" s="24" t="n">
        <v>0</v>
      </c>
    </row>
    <row r="315">
      <c r="A315" s="24" t="inlineStr">
        <is>
          <t>Middlesbrough|6</t>
        </is>
      </c>
      <c r="B315" s="24" t="inlineStr">
        <is>
          <t>E1</t>
        </is>
      </c>
      <c r="C315" s="24" t="inlineStr">
        <is>
          <t>Championship</t>
        </is>
      </c>
      <c r="D315" s="24" t="inlineStr">
        <is>
          <t>Middlesbrough</t>
        </is>
      </c>
      <c r="E315" s="24" t="n">
        <v>6</v>
      </c>
      <c r="F315" s="24">
        <f>COUNTIFS(TeamGames!$D$2:$D$4073,$D315,TeamGames!$F$2:$F$4073,$E315)</f>
        <v/>
      </c>
      <c r="G315" s="24" t="n">
        <v>21</v>
      </c>
      <c r="H315" s="24" t="n">
        <v>24</v>
      </c>
      <c r="I315" s="24" t="inlineStr">
        <is>
          <t>Preston (A) · Portsmouth (H) · Sheffield United (A) · Bolton (H)</t>
        </is>
      </c>
      <c r="J315" s="24" t="n">
        <v>2</v>
      </c>
      <c r="K315" s="40" t="n">
        <v>46368.52083333334</v>
      </c>
      <c r="L315" s="40" t="n">
        <v>46385.82291666666</v>
      </c>
      <c r="M315" s="24">
        <f>SUMIFS(TeamGames!$X$2:$X$4073,TeamGames!$D$2:$D$4073,$D315,TeamGames!$F$2:$F$4073,$E315)</f>
        <v/>
      </c>
      <c r="N315" s="33">
        <f>SUMIFS(TeamGames!$S$2:$S$4073,TeamGames!$D$2:$D$4073,$D315,TeamGames!$F$2:$F$4073,$E315)</f>
        <v/>
      </c>
      <c r="O315" s="33">
        <f>SUMIFS(TeamGames!$S$2:$S$4073,TeamGames!$D$2:$D$4073,$D315,TeamGames!$F$2:$F$4073,$E315,TeamGames!$X$2:$X$4073,1)</f>
        <v/>
      </c>
      <c r="P315" s="24">
        <f>SUMIFS(TeamGames!$O$2:$O$4073,TeamGames!$D$2:$D$4073,$D315,TeamGames!$F$2:$F$4073,$E315)</f>
        <v/>
      </c>
      <c r="Q315" s="33">
        <f>SUMIFS(TeamGames!$T$2:$T$4073,TeamGames!$D$2:$D$4073,$D315,TeamGames!$F$2:$F$4073,$E315)</f>
        <v/>
      </c>
      <c r="R315" s="33">
        <f>SUMIFS(TeamGames!$U$2:$U$4073,TeamGames!$D$2:$D$4073,$D315,TeamGames!$F$2:$F$4073,$E315)</f>
        <v/>
      </c>
      <c r="S315" s="33">
        <f>SUMIFS(TeamGames!$W$2:$W$4073,TeamGames!$D$2:$D$4073,$D315,TeamGames!$F$2:$F$4073,$E315)</f>
        <v/>
      </c>
      <c r="T315" s="30">
        <f>IF(M315=0,"",P315-O315)</f>
        <v/>
      </c>
      <c r="U315" s="30">
        <f>IF(M315=0,"",S315-O315)</f>
        <v/>
      </c>
      <c r="V315" s="24">
        <f>IF(M315=0,"upcoming",IF(M315=F315,"complete","in progress"))</f>
        <v/>
      </c>
      <c r="W315" s="33">
        <f>N315/F315</f>
        <v/>
      </c>
      <c r="X315" s="41">
        <f>AVERAGEIFS(TeamGames!$K$2:$K$4073,TeamGames!$D$2:$D$4073,$D315,TeamGames!$F$2:$F$4073,$E315)</f>
        <v/>
      </c>
      <c r="Y315" s="30">
        <f>IF(M315=0,"",P315-S315)</f>
        <v/>
      </c>
      <c r="Z315" s="30" t="n"/>
      <c r="AA315" s="31" t="n"/>
      <c r="AB315" s="33" t="n">
        <v>6.831961368114762</v>
      </c>
      <c r="AC315" s="24" t="n">
        <v>0</v>
      </c>
      <c r="AD315" s="24" t="n">
        <v>0</v>
      </c>
    </row>
    <row r="316">
      <c r="A316" s="24" t="inlineStr">
        <is>
          <t>Middlesbrough|7</t>
        </is>
      </c>
      <c r="B316" s="24" t="inlineStr">
        <is>
          <t>E1</t>
        </is>
      </c>
      <c r="C316" s="24" t="inlineStr">
        <is>
          <t>Championship</t>
        </is>
      </c>
      <c r="D316" s="24" t="inlineStr">
        <is>
          <t>Middlesbrough</t>
        </is>
      </c>
      <c r="E316" s="24" t="n">
        <v>7</v>
      </c>
      <c r="F316" s="24">
        <f>COUNTIFS(TeamGames!$D$2:$D$4073,$D316,TeamGames!$F$2:$F$4073,$E316)</f>
        <v/>
      </c>
      <c r="G316" s="24" t="n">
        <v>25</v>
      </c>
      <c r="H316" s="24" t="n">
        <v>28</v>
      </c>
      <c r="I316" s="24" t="inlineStr">
        <is>
          <t>Preston (H) · Cardiff (A) · Charlton (A) · Wrexham (H)</t>
        </is>
      </c>
      <c r="J316" s="24" t="n">
        <v>2</v>
      </c>
      <c r="K316" s="40" t="n">
        <v>46388.625</v>
      </c>
      <c r="L316" s="40" t="n">
        <v>46414.82291666666</v>
      </c>
      <c r="M316" s="24">
        <f>SUMIFS(TeamGames!$X$2:$X$4073,TeamGames!$D$2:$D$4073,$D316,TeamGames!$F$2:$F$4073,$E316)</f>
        <v/>
      </c>
      <c r="N316" s="33">
        <f>SUMIFS(TeamGames!$S$2:$S$4073,TeamGames!$D$2:$D$4073,$D316,TeamGames!$F$2:$F$4073,$E316)</f>
        <v/>
      </c>
      <c r="O316" s="33">
        <f>SUMIFS(TeamGames!$S$2:$S$4073,TeamGames!$D$2:$D$4073,$D316,TeamGames!$F$2:$F$4073,$E316,TeamGames!$X$2:$X$4073,1)</f>
        <v/>
      </c>
      <c r="P316" s="24">
        <f>SUMIFS(TeamGames!$O$2:$O$4073,TeamGames!$D$2:$D$4073,$D316,TeamGames!$F$2:$F$4073,$E316)</f>
        <v/>
      </c>
      <c r="Q316" s="33">
        <f>SUMIFS(TeamGames!$T$2:$T$4073,TeamGames!$D$2:$D$4073,$D316,TeamGames!$F$2:$F$4073,$E316)</f>
        <v/>
      </c>
      <c r="R316" s="33">
        <f>SUMIFS(TeamGames!$U$2:$U$4073,TeamGames!$D$2:$D$4073,$D316,TeamGames!$F$2:$F$4073,$E316)</f>
        <v/>
      </c>
      <c r="S316" s="33">
        <f>SUMIFS(TeamGames!$W$2:$W$4073,TeamGames!$D$2:$D$4073,$D316,TeamGames!$F$2:$F$4073,$E316)</f>
        <v/>
      </c>
      <c r="T316" s="30">
        <f>IF(M316=0,"",P316-O316)</f>
        <v/>
      </c>
      <c r="U316" s="30">
        <f>IF(M316=0,"",S316-O316)</f>
        <v/>
      </c>
      <c r="V316" s="24">
        <f>IF(M316=0,"upcoming",IF(M316=F316,"complete","in progress"))</f>
        <v/>
      </c>
      <c r="W316" s="33">
        <f>N316/F316</f>
        <v/>
      </c>
      <c r="X316" s="41">
        <f>AVERAGEIFS(TeamGames!$K$2:$K$4073,TeamGames!$D$2:$D$4073,$D316,TeamGames!$F$2:$F$4073,$E316)</f>
        <v/>
      </c>
      <c r="Y316" s="30">
        <f>IF(M316=0,"",P316-S316)</f>
        <v/>
      </c>
      <c r="Z316" s="30" t="n"/>
      <c r="AA316" s="31" t="n"/>
      <c r="AB316" s="33" t="n">
        <v>6.905611096519723</v>
      </c>
      <c r="AC316" s="24" t="n">
        <v>0</v>
      </c>
      <c r="AD316" s="24" t="n">
        <v>0</v>
      </c>
    </row>
    <row r="317">
      <c r="A317" s="24" t="inlineStr">
        <is>
          <t>Middlesbrough|8</t>
        </is>
      </c>
      <c r="B317" s="24" t="inlineStr">
        <is>
          <t>E1</t>
        </is>
      </c>
      <c r="C317" s="24" t="inlineStr">
        <is>
          <t>Championship</t>
        </is>
      </c>
      <c r="D317" s="24" t="inlineStr">
        <is>
          <t>Middlesbrough</t>
        </is>
      </c>
      <c r="E317" s="24" t="n">
        <v>8</v>
      </c>
      <c r="F317" s="24">
        <f>COUNTIFS(TeamGames!$D$2:$D$4073,$D317,TeamGames!$F$2:$F$4073,$E317)</f>
        <v/>
      </c>
      <c r="G317" s="24" t="n">
        <v>29</v>
      </c>
      <c r="H317" s="24" t="n">
        <v>32</v>
      </c>
      <c r="I317" s="24" t="inlineStr">
        <is>
          <t>Watford (H) · Bristol City (A) · Norwich (A) · Stoke (H)</t>
        </is>
      </c>
      <c r="J317" s="24" t="n">
        <v>2</v>
      </c>
      <c r="K317" s="40" t="n">
        <v>46417.625</v>
      </c>
      <c r="L317" s="40" t="n">
        <v>46435.82291666666</v>
      </c>
      <c r="M317" s="24">
        <f>SUMIFS(TeamGames!$X$2:$X$4073,TeamGames!$D$2:$D$4073,$D317,TeamGames!$F$2:$F$4073,$E317)</f>
        <v/>
      </c>
      <c r="N317" s="33">
        <f>SUMIFS(TeamGames!$S$2:$S$4073,TeamGames!$D$2:$D$4073,$D317,TeamGames!$F$2:$F$4073,$E317)</f>
        <v/>
      </c>
      <c r="O317" s="33">
        <f>SUMIFS(TeamGames!$S$2:$S$4073,TeamGames!$D$2:$D$4073,$D317,TeamGames!$F$2:$F$4073,$E317,TeamGames!$X$2:$X$4073,1)</f>
        <v/>
      </c>
      <c r="P317" s="24">
        <f>SUMIFS(TeamGames!$O$2:$O$4073,TeamGames!$D$2:$D$4073,$D317,TeamGames!$F$2:$F$4073,$E317)</f>
        <v/>
      </c>
      <c r="Q317" s="33">
        <f>SUMIFS(TeamGames!$T$2:$T$4073,TeamGames!$D$2:$D$4073,$D317,TeamGames!$F$2:$F$4073,$E317)</f>
        <v/>
      </c>
      <c r="R317" s="33">
        <f>SUMIFS(TeamGames!$U$2:$U$4073,TeamGames!$D$2:$D$4073,$D317,TeamGames!$F$2:$F$4073,$E317)</f>
        <v/>
      </c>
      <c r="S317" s="33">
        <f>SUMIFS(TeamGames!$W$2:$W$4073,TeamGames!$D$2:$D$4073,$D317,TeamGames!$F$2:$F$4073,$E317)</f>
        <v/>
      </c>
      <c r="T317" s="30">
        <f>IF(M317=0,"",P317-O317)</f>
        <v/>
      </c>
      <c r="U317" s="30">
        <f>IF(M317=0,"",S317-O317)</f>
        <v/>
      </c>
      <c r="V317" s="24">
        <f>IF(M317=0,"upcoming",IF(M317=F317,"complete","in progress"))</f>
        <v/>
      </c>
      <c r="W317" s="33">
        <f>N317/F317</f>
        <v/>
      </c>
      <c r="X317" s="41">
        <f>AVERAGEIFS(TeamGames!$K$2:$K$4073,TeamGames!$D$2:$D$4073,$D317,TeamGames!$F$2:$F$4073,$E317)</f>
        <v/>
      </c>
      <c r="Y317" s="30">
        <f>IF(M317=0,"",P317-S317)</f>
        <v/>
      </c>
      <c r="Z317" s="30" t="n"/>
      <c r="AA317" s="31" t="n"/>
      <c r="AB317" s="33" t="n">
        <v>6.501613901322357</v>
      </c>
      <c r="AC317" s="24" t="n">
        <v>0</v>
      </c>
      <c r="AD317" s="24" t="n">
        <v>0</v>
      </c>
    </row>
    <row r="318">
      <c r="A318" s="24" t="inlineStr">
        <is>
          <t>Middlesbrough|9</t>
        </is>
      </c>
      <c r="B318" s="24" t="inlineStr">
        <is>
          <t>E1</t>
        </is>
      </c>
      <c r="C318" s="24" t="inlineStr">
        <is>
          <t>Championship</t>
        </is>
      </c>
      <c r="D318" s="24" t="inlineStr">
        <is>
          <t>Middlesbrough</t>
        </is>
      </c>
      <c r="E318" s="24" t="n">
        <v>9</v>
      </c>
      <c r="F318" s="24">
        <f>COUNTIFS(TeamGames!$D$2:$D$4073,$D318,TeamGames!$F$2:$F$4073,$E318)</f>
        <v/>
      </c>
      <c r="G318" s="24" t="n">
        <v>33</v>
      </c>
      <c r="H318" s="24" t="n">
        <v>36</v>
      </c>
      <c r="I318" s="24" t="inlineStr">
        <is>
          <t>Birmingham (H) · Wolves (A) · Blackburn (H) · Lincoln (A)</t>
        </is>
      </c>
      <c r="J318" s="24" t="n">
        <v>2</v>
      </c>
      <c r="K318" s="40" t="n">
        <v>46438.625</v>
      </c>
      <c r="L318" s="40" t="n">
        <v>46452.625</v>
      </c>
      <c r="M318" s="24">
        <f>SUMIFS(TeamGames!$X$2:$X$4073,TeamGames!$D$2:$D$4073,$D318,TeamGames!$F$2:$F$4073,$E318)</f>
        <v/>
      </c>
      <c r="N318" s="33">
        <f>SUMIFS(TeamGames!$S$2:$S$4073,TeamGames!$D$2:$D$4073,$D318,TeamGames!$F$2:$F$4073,$E318)</f>
        <v/>
      </c>
      <c r="O318" s="33">
        <f>SUMIFS(TeamGames!$S$2:$S$4073,TeamGames!$D$2:$D$4073,$D318,TeamGames!$F$2:$F$4073,$E318,TeamGames!$X$2:$X$4073,1)</f>
        <v/>
      </c>
      <c r="P318" s="24">
        <f>SUMIFS(TeamGames!$O$2:$O$4073,TeamGames!$D$2:$D$4073,$D318,TeamGames!$F$2:$F$4073,$E318)</f>
        <v/>
      </c>
      <c r="Q318" s="33">
        <f>SUMIFS(TeamGames!$T$2:$T$4073,TeamGames!$D$2:$D$4073,$D318,TeamGames!$F$2:$F$4073,$E318)</f>
        <v/>
      </c>
      <c r="R318" s="33">
        <f>SUMIFS(TeamGames!$U$2:$U$4073,TeamGames!$D$2:$D$4073,$D318,TeamGames!$F$2:$F$4073,$E318)</f>
        <v/>
      </c>
      <c r="S318" s="33">
        <f>SUMIFS(TeamGames!$W$2:$W$4073,TeamGames!$D$2:$D$4073,$D318,TeamGames!$F$2:$F$4073,$E318)</f>
        <v/>
      </c>
      <c r="T318" s="30">
        <f>IF(M318=0,"",P318-O318)</f>
        <v/>
      </c>
      <c r="U318" s="30">
        <f>IF(M318=0,"",S318-O318)</f>
        <v/>
      </c>
      <c r="V318" s="24">
        <f>IF(M318=0,"upcoming",IF(M318=F318,"complete","in progress"))</f>
        <v/>
      </c>
      <c r="W318" s="33">
        <f>N318/F318</f>
        <v/>
      </c>
      <c r="X318" s="41">
        <f>AVERAGEIFS(TeamGames!$K$2:$K$4073,TeamGames!$D$2:$D$4073,$D318,TeamGames!$F$2:$F$4073,$E318)</f>
        <v/>
      </c>
      <c r="Y318" s="30">
        <f>IF(M318=0,"",P318-S318)</f>
        <v/>
      </c>
      <c r="Z318" s="30" t="n"/>
      <c r="AA318" s="31" t="n"/>
      <c r="AB318" s="33" t="n">
        <v>6.366001684388468</v>
      </c>
      <c r="AC318" s="24" t="n">
        <v>0</v>
      </c>
      <c r="AD318" s="24" t="n">
        <v>0</v>
      </c>
    </row>
    <row r="319">
      <c r="A319" s="24" t="inlineStr">
        <is>
          <t>Middlesbrough|10</t>
        </is>
      </c>
      <c r="B319" s="24" t="inlineStr">
        <is>
          <t>E1</t>
        </is>
      </c>
      <c r="C319" s="24" t="inlineStr">
        <is>
          <t>Championship</t>
        </is>
      </c>
      <c r="D319" s="24" t="inlineStr">
        <is>
          <t>Middlesbrough</t>
        </is>
      </c>
      <c r="E319" s="24" t="n">
        <v>10</v>
      </c>
      <c r="F319" s="24">
        <f>COUNTIFS(TeamGames!$D$2:$D$4073,$D319,TeamGames!$F$2:$F$4073,$E319)</f>
        <v/>
      </c>
      <c r="G319" s="24" t="n">
        <v>37</v>
      </c>
      <c r="H319" s="24" t="n">
        <v>40</v>
      </c>
      <c r="I319" s="24" t="inlineStr">
        <is>
          <t>Southampton (H) · Derby (A) · Sheffield United (H) · Portsmouth (A)</t>
        </is>
      </c>
      <c r="J319" s="24" t="n">
        <v>2</v>
      </c>
      <c r="K319" s="40" t="n">
        <v>46459.625</v>
      </c>
      <c r="L319" s="40" t="n">
        <v>46480.625</v>
      </c>
      <c r="M319" s="24">
        <f>SUMIFS(TeamGames!$X$2:$X$4073,TeamGames!$D$2:$D$4073,$D319,TeamGames!$F$2:$F$4073,$E319)</f>
        <v/>
      </c>
      <c r="N319" s="33">
        <f>SUMIFS(TeamGames!$S$2:$S$4073,TeamGames!$D$2:$D$4073,$D319,TeamGames!$F$2:$F$4073,$E319)</f>
        <v/>
      </c>
      <c r="O319" s="33">
        <f>SUMIFS(TeamGames!$S$2:$S$4073,TeamGames!$D$2:$D$4073,$D319,TeamGames!$F$2:$F$4073,$E319,TeamGames!$X$2:$X$4073,1)</f>
        <v/>
      </c>
      <c r="P319" s="24">
        <f>SUMIFS(TeamGames!$O$2:$O$4073,TeamGames!$D$2:$D$4073,$D319,TeamGames!$F$2:$F$4073,$E319)</f>
        <v/>
      </c>
      <c r="Q319" s="33">
        <f>SUMIFS(TeamGames!$T$2:$T$4073,TeamGames!$D$2:$D$4073,$D319,TeamGames!$F$2:$F$4073,$E319)</f>
        <v/>
      </c>
      <c r="R319" s="33">
        <f>SUMIFS(TeamGames!$U$2:$U$4073,TeamGames!$D$2:$D$4073,$D319,TeamGames!$F$2:$F$4073,$E319)</f>
        <v/>
      </c>
      <c r="S319" s="33">
        <f>SUMIFS(TeamGames!$W$2:$W$4073,TeamGames!$D$2:$D$4073,$D319,TeamGames!$F$2:$F$4073,$E319)</f>
        <v/>
      </c>
      <c r="T319" s="30">
        <f>IF(M319=0,"",P319-O319)</f>
        <v/>
      </c>
      <c r="U319" s="30">
        <f>IF(M319=0,"",S319-O319)</f>
        <v/>
      </c>
      <c r="V319" s="24">
        <f>IF(M319=0,"upcoming",IF(M319=F319,"complete","in progress"))</f>
        <v/>
      </c>
      <c r="W319" s="33">
        <f>N319/F319</f>
        <v/>
      </c>
      <c r="X319" s="41">
        <f>AVERAGEIFS(TeamGames!$K$2:$K$4073,TeamGames!$D$2:$D$4073,$D319,TeamGames!$F$2:$F$4073,$E319)</f>
        <v/>
      </c>
      <c r="Y319" s="30">
        <f>IF(M319=0,"",P319-S319)</f>
        <v/>
      </c>
      <c r="Z319" s="30" t="n"/>
      <c r="AA319" s="31" t="n"/>
      <c r="AB319" s="33" t="n">
        <v>6.333425881825674</v>
      </c>
      <c r="AC319" s="24" t="n">
        <v>0</v>
      </c>
      <c r="AD319" s="24" t="n">
        <v>0</v>
      </c>
    </row>
    <row r="320">
      <c r="A320" s="24" t="inlineStr">
        <is>
          <t>Middlesbrough|11</t>
        </is>
      </c>
      <c r="B320" s="24" t="inlineStr">
        <is>
          <t>E1</t>
        </is>
      </c>
      <c r="C320" s="24" t="inlineStr">
        <is>
          <t>Championship</t>
        </is>
      </c>
      <c r="D320" s="24" t="inlineStr">
        <is>
          <t>Middlesbrough</t>
        </is>
      </c>
      <c r="E320" s="24" t="n">
        <v>11</v>
      </c>
      <c r="F320" s="24">
        <f>COUNTIFS(TeamGames!$D$2:$D$4073,$D320,TeamGames!$F$2:$F$4073,$E320)</f>
        <v/>
      </c>
      <c r="G320" s="24" t="n">
        <v>41</v>
      </c>
      <c r="H320" s="24" t="n">
        <v>44</v>
      </c>
      <c r="I320" s="24" t="inlineStr">
        <is>
          <t>Millwall (A) · QPR (H) · West Brom (A) · Burnley (H)</t>
        </is>
      </c>
      <c r="J320" s="24" t="n">
        <v>2</v>
      </c>
      <c r="K320" s="40" t="n">
        <v>46483.82291666666</v>
      </c>
      <c r="L320" s="40" t="n">
        <v>46497.82291666666</v>
      </c>
      <c r="M320" s="24">
        <f>SUMIFS(TeamGames!$X$2:$X$4073,TeamGames!$D$2:$D$4073,$D320,TeamGames!$F$2:$F$4073,$E320)</f>
        <v/>
      </c>
      <c r="N320" s="33">
        <f>SUMIFS(TeamGames!$S$2:$S$4073,TeamGames!$D$2:$D$4073,$D320,TeamGames!$F$2:$F$4073,$E320)</f>
        <v/>
      </c>
      <c r="O320" s="33">
        <f>SUMIFS(TeamGames!$S$2:$S$4073,TeamGames!$D$2:$D$4073,$D320,TeamGames!$F$2:$F$4073,$E320,TeamGames!$X$2:$X$4073,1)</f>
        <v/>
      </c>
      <c r="P320" s="24">
        <f>SUMIFS(TeamGames!$O$2:$O$4073,TeamGames!$D$2:$D$4073,$D320,TeamGames!$F$2:$F$4073,$E320)</f>
        <v/>
      </c>
      <c r="Q320" s="33">
        <f>SUMIFS(TeamGames!$T$2:$T$4073,TeamGames!$D$2:$D$4073,$D320,TeamGames!$F$2:$F$4073,$E320)</f>
        <v/>
      </c>
      <c r="R320" s="33">
        <f>SUMIFS(TeamGames!$U$2:$U$4073,TeamGames!$D$2:$D$4073,$D320,TeamGames!$F$2:$F$4073,$E320)</f>
        <v/>
      </c>
      <c r="S320" s="33">
        <f>SUMIFS(TeamGames!$W$2:$W$4073,TeamGames!$D$2:$D$4073,$D320,TeamGames!$F$2:$F$4073,$E320)</f>
        <v/>
      </c>
      <c r="T320" s="30">
        <f>IF(M320=0,"",P320-O320)</f>
        <v/>
      </c>
      <c r="U320" s="30">
        <f>IF(M320=0,"",S320-O320)</f>
        <v/>
      </c>
      <c r="V320" s="24">
        <f>IF(M320=0,"upcoming",IF(M320=F320,"complete","in progress"))</f>
        <v/>
      </c>
      <c r="W320" s="33">
        <f>N320/F320</f>
        <v/>
      </c>
      <c r="X320" s="41">
        <f>AVERAGEIFS(TeamGames!$K$2:$K$4073,TeamGames!$D$2:$D$4073,$D320,TeamGames!$F$2:$F$4073,$E320)</f>
        <v/>
      </c>
      <c r="Y320" s="30">
        <f>IF(M320=0,"",P320-S320)</f>
        <v/>
      </c>
      <c r="Z320" s="30" t="n"/>
      <c r="AA320" s="31" t="n"/>
      <c r="AB320" s="33" t="n">
        <v>6.181885089387722</v>
      </c>
      <c r="AC320" s="24" t="n">
        <v>0</v>
      </c>
      <c r="AD320" s="24" t="n">
        <v>0</v>
      </c>
    </row>
    <row r="321">
      <c r="A321" s="24" t="inlineStr">
        <is>
          <t>Middlesbrough|12</t>
        </is>
      </c>
      <c r="B321" s="24" t="inlineStr">
        <is>
          <t>E1</t>
        </is>
      </c>
      <c r="C321" s="24" t="inlineStr">
        <is>
          <t>Championship</t>
        </is>
      </c>
      <c r="D321" s="24" t="inlineStr">
        <is>
          <t>Middlesbrough</t>
        </is>
      </c>
      <c r="E321" s="24" t="n">
        <v>12</v>
      </c>
      <c r="F321" s="24">
        <f>COUNTIFS(TeamGames!$D$2:$D$4073,$D321,TeamGames!$F$2:$F$4073,$E321)</f>
        <v/>
      </c>
      <c r="G321" s="24" t="n">
        <v>45</v>
      </c>
      <c r="H321" s="24" t="n">
        <v>46</v>
      </c>
      <c r="I321" s="24" t="inlineStr">
        <is>
          <t>West Ham (H) · Swansea (A)</t>
        </is>
      </c>
      <c r="J321" s="24" t="n">
        <v>1</v>
      </c>
      <c r="K321" s="40" t="n">
        <v>46501.625</v>
      </c>
      <c r="L321" s="40" t="n">
        <v>46508.52083333334</v>
      </c>
      <c r="M321" s="24">
        <f>SUMIFS(TeamGames!$X$2:$X$4073,TeamGames!$D$2:$D$4073,$D321,TeamGames!$F$2:$F$4073,$E321)</f>
        <v/>
      </c>
      <c r="N321" s="33">
        <f>SUMIFS(TeamGames!$S$2:$S$4073,TeamGames!$D$2:$D$4073,$D321,TeamGames!$F$2:$F$4073,$E321)</f>
        <v/>
      </c>
      <c r="O321" s="33">
        <f>SUMIFS(TeamGames!$S$2:$S$4073,TeamGames!$D$2:$D$4073,$D321,TeamGames!$F$2:$F$4073,$E321,TeamGames!$X$2:$X$4073,1)</f>
        <v/>
      </c>
      <c r="P321" s="24">
        <f>SUMIFS(TeamGames!$O$2:$O$4073,TeamGames!$D$2:$D$4073,$D321,TeamGames!$F$2:$F$4073,$E321)</f>
        <v/>
      </c>
      <c r="Q321" s="33">
        <f>SUMIFS(TeamGames!$T$2:$T$4073,TeamGames!$D$2:$D$4073,$D321,TeamGames!$F$2:$F$4073,$E321)</f>
        <v/>
      </c>
      <c r="R321" s="33">
        <f>SUMIFS(TeamGames!$U$2:$U$4073,TeamGames!$D$2:$D$4073,$D321,TeamGames!$F$2:$F$4073,$E321)</f>
        <v/>
      </c>
      <c r="S321" s="33">
        <f>SUMIFS(TeamGames!$W$2:$W$4073,TeamGames!$D$2:$D$4073,$D321,TeamGames!$F$2:$F$4073,$E321)</f>
        <v/>
      </c>
      <c r="T321" s="30">
        <f>IF(M321=0,"",P321-O321)</f>
        <v/>
      </c>
      <c r="U321" s="30">
        <f>IF(M321=0,"",S321-O321)</f>
        <v/>
      </c>
      <c r="V321" s="24">
        <f>IF(M321=0,"upcoming",IF(M321=F321,"complete","in progress"))</f>
        <v/>
      </c>
      <c r="W321" s="33">
        <f>N321/F321</f>
        <v/>
      </c>
      <c r="X321" s="41">
        <f>AVERAGEIFS(TeamGames!$K$2:$K$4073,TeamGames!$D$2:$D$4073,$D321,TeamGames!$F$2:$F$4073,$E321)</f>
        <v/>
      </c>
      <c r="Y321" s="30">
        <f>IF(M321=0,"",P321-S321)</f>
        <v/>
      </c>
      <c r="Z321" s="30" t="n"/>
      <c r="AA321" s="31" t="n"/>
      <c r="AB321" s="33" t="n">
        <v>2.683096484803238</v>
      </c>
      <c r="AC321" s="24" t="n">
        <v>0</v>
      </c>
      <c r="AD321" s="24" t="n">
        <v>0</v>
      </c>
    </row>
    <row r="322">
      <c r="A322" s="24" t="inlineStr">
        <is>
          <t>Millwall|1</t>
        </is>
      </c>
      <c r="B322" s="24" t="inlineStr">
        <is>
          <t>E1</t>
        </is>
      </c>
      <c r="C322" s="24" t="inlineStr">
        <is>
          <t>Championship</t>
        </is>
      </c>
      <c r="D322" s="24" t="inlineStr">
        <is>
          <t>Millwall</t>
        </is>
      </c>
      <c r="E322" s="24" t="n">
        <v>1</v>
      </c>
      <c r="F322" s="24">
        <f>COUNTIFS(TeamGames!$D$2:$D$4073,$D322,TeamGames!$F$2:$F$4073,$E322)</f>
        <v/>
      </c>
      <c r="G322" s="24" t="n">
        <v>1</v>
      </c>
      <c r="H322" s="24" t="n">
        <v>4</v>
      </c>
      <c r="I322" s="24" t="inlineStr">
        <is>
          <t>Bristol City (A) · Norwich (H) · Southampton (A) · Wrexham (H)</t>
        </is>
      </c>
      <c r="J322" s="24" t="n">
        <v>2</v>
      </c>
      <c r="K322" s="40" t="n">
        <v>46249.625</v>
      </c>
      <c r="L322" s="40" t="n">
        <v>46267.82291666666</v>
      </c>
      <c r="M322" s="24">
        <f>SUMIFS(TeamGames!$X$2:$X$4073,TeamGames!$D$2:$D$4073,$D322,TeamGames!$F$2:$F$4073,$E322)</f>
        <v/>
      </c>
      <c r="N322" s="33">
        <f>SUMIFS(TeamGames!$S$2:$S$4073,TeamGames!$D$2:$D$4073,$D322,TeamGames!$F$2:$F$4073,$E322)</f>
        <v/>
      </c>
      <c r="O322" s="33">
        <f>SUMIFS(TeamGames!$S$2:$S$4073,TeamGames!$D$2:$D$4073,$D322,TeamGames!$F$2:$F$4073,$E322,TeamGames!$X$2:$X$4073,1)</f>
        <v/>
      </c>
      <c r="P322" s="24">
        <f>SUMIFS(TeamGames!$O$2:$O$4073,TeamGames!$D$2:$D$4073,$D322,TeamGames!$F$2:$F$4073,$E322)</f>
        <v/>
      </c>
      <c r="Q322" s="33">
        <f>SUMIFS(TeamGames!$T$2:$T$4073,TeamGames!$D$2:$D$4073,$D322,TeamGames!$F$2:$F$4073,$E322)</f>
        <v/>
      </c>
      <c r="R322" s="33">
        <f>SUMIFS(TeamGames!$U$2:$U$4073,TeamGames!$D$2:$D$4073,$D322,TeamGames!$F$2:$F$4073,$E322)</f>
        <v/>
      </c>
      <c r="S322" s="33">
        <f>SUMIFS(TeamGames!$W$2:$W$4073,TeamGames!$D$2:$D$4073,$D322,TeamGames!$F$2:$F$4073,$E322)</f>
        <v/>
      </c>
      <c r="T322" s="30">
        <f>IF(M322=0,"",P322-O322)</f>
        <v/>
      </c>
      <c r="U322" s="30">
        <f>IF(M322=0,"",S322-O322)</f>
        <v/>
      </c>
      <c r="V322" s="24">
        <f>IF(M322=0,"upcoming",IF(M322=F322,"complete","in progress"))</f>
        <v/>
      </c>
      <c r="W322" s="33">
        <f>N322/F322</f>
        <v/>
      </c>
      <c r="X322" s="41">
        <f>AVERAGEIFS(TeamGames!$K$2:$K$4073,TeamGames!$D$2:$D$4073,$D322,TeamGames!$F$2:$F$4073,$E322)</f>
        <v/>
      </c>
      <c r="Y322" s="30">
        <f>IF(M322=0,"",P322-S322)</f>
        <v/>
      </c>
      <c r="Z322" s="30" t="n">
        <v>0.23</v>
      </c>
      <c r="AA322" s="31" t="n">
        <v>0.8190852959672987</v>
      </c>
      <c r="AB322" s="33" t="n"/>
      <c r="AC322" s="24" t="n">
        <v>0</v>
      </c>
      <c r="AD322" s="24" t="n">
        <v>0</v>
      </c>
    </row>
    <row r="323">
      <c r="A323" s="24" t="inlineStr">
        <is>
          <t>Millwall|2</t>
        </is>
      </c>
      <c r="B323" s="24" t="inlineStr">
        <is>
          <t>E1</t>
        </is>
      </c>
      <c r="C323" s="24" t="inlineStr">
        <is>
          <t>Championship</t>
        </is>
      </c>
      <c r="D323" s="24" t="inlineStr">
        <is>
          <t>Millwall</t>
        </is>
      </c>
      <c r="E323" s="24" t="n">
        <v>2</v>
      </c>
      <c r="F323" s="24">
        <f>COUNTIFS(TeamGames!$D$2:$D$4073,$D323,TeamGames!$F$2:$F$4073,$E323)</f>
        <v/>
      </c>
      <c r="G323" s="24" t="n">
        <v>5</v>
      </c>
      <c r="H323" s="24" t="n">
        <v>8</v>
      </c>
      <c r="I323" s="24" t="inlineStr">
        <is>
          <t>Bolton (H) · Blackburn (A) · Middlesbrough (A) · West Ham (H)</t>
        </is>
      </c>
      <c r="J323" s="24" t="n">
        <v>2</v>
      </c>
      <c r="K323" s="40" t="n">
        <v>46270.625</v>
      </c>
      <c r="L323" s="40" t="n">
        <v>46284.52083333334</v>
      </c>
      <c r="M323" s="24">
        <f>SUMIFS(TeamGames!$X$2:$X$4073,TeamGames!$D$2:$D$4073,$D323,TeamGames!$F$2:$F$4073,$E323)</f>
        <v/>
      </c>
      <c r="N323" s="33">
        <f>SUMIFS(TeamGames!$S$2:$S$4073,TeamGames!$D$2:$D$4073,$D323,TeamGames!$F$2:$F$4073,$E323)</f>
        <v/>
      </c>
      <c r="O323" s="33">
        <f>SUMIFS(TeamGames!$S$2:$S$4073,TeamGames!$D$2:$D$4073,$D323,TeamGames!$F$2:$F$4073,$E323,TeamGames!$X$2:$X$4073,1)</f>
        <v/>
      </c>
      <c r="P323" s="24">
        <f>SUMIFS(TeamGames!$O$2:$O$4073,TeamGames!$D$2:$D$4073,$D323,TeamGames!$F$2:$F$4073,$E323)</f>
        <v/>
      </c>
      <c r="Q323" s="33">
        <f>SUMIFS(TeamGames!$T$2:$T$4073,TeamGames!$D$2:$D$4073,$D323,TeamGames!$F$2:$F$4073,$E323)</f>
        <v/>
      </c>
      <c r="R323" s="33">
        <f>SUMIFS(TeamGames!$U$2:$U$4073,TeamGames!$D$2:$D$4073,$D323,TeamGames!$F$2:$F$4073,$E323)</f>
        <v/>
      </c>
      <c r="S323" s="33">
        <f>SUMIFS(TeamGames!$W$2:$W$4073,TeamGames!$D$2:$D$4073,$D323,TeamGames!$F$2:$F$4073,$E323)</f>
        <v/>
      </c>
      <c r="T323" s="30">
        <f>IF(M323=0,"",P323-O323)</f>
        <v/>
      </c>
      <c r="U323" s="30">
        <f>IF(M323=0,"",S323-O323)</f>
        <v/>
      </c>
      <c r="V323" s="24">
        <f>IF(M323=0,"upcoming",IF(M323=F323,"complete","in progress"))</f>
        <v/>
      </c>
      <c r="W323" s="33">
        <f>N323/F323</f>
        <v/>
      </c>
      <c r="X323" s="41">
        <f>AVERAGEIFS(TeamGames!$K$2:$K$4073,TeamGames!$D$2:$D$4073,$D323,TeamGames!$F$2:$F$4073,$E323)</f>
        <v/>
      </c>
      <c r="Y323" s="30">
        <f>IF(M323=0,"",P323-S323)</f>
        <v/>
      </c>
      <c r="Z323" s="30" t="n">
        <v>-0.15</v>
      </c>
      <c r="AA323" s="31" t="n">
        <v>0.8802655754222886</v>
      </c>
      <c r="AB323" s="33" t="n"/>
      <c r="AC323" s="24" t="n">
        <v>0</v>
      </c>
      <c r="AD323" s="24" t="n">
        <v>0</v>
      </c>
    </row>
    <row r="324">
      <c r="A324" s="24" t="inlineStr">
        <is>
          <t>Millwall|3</t>
        </is>
      </c>
      <c r="B324" s="24" t="inlineStr">
        <is>
          <t>E1</t>
        </is>
      </c>
      <c r="C324" s="24" t="inlineStr">
        <is>
          <t>Championship</t>
        </is>
      </c>
      <c r="D324" s="24" t="inlineStr">
        <is>
          <t>Millwall</t>
        </is>
      </c>
      <c r="E324" s="24" t="n">
        <v>3</v>
      </c>
      <c r="F324" s="24">
        <f>COUNTIFS(TeamGames!$D$2:$D$4073,$D324,TeamGames!$F$2:$F$4073,$E324)</f>
        <v/>
      </c>
      <c r="G324" s="24" t="n">
        <v>9</v>
      </c>
      <c r="H324" s="24" t="n">
        <v>12</v>
      </c>
      <c r="I324" s="24" t="inlineStr">
        <is>
          <t>Preston (A) · Swansea (H) · Lincoln (H) · Portsmouth (A)</t>
        </is>
      </c>
      <c r="J324" s="24" t="n">
        <v>2</v>
      </c>
      <c r="K324" s="40" t="n">
        <v>46305.625</v>
      </c>
      <c r="L324" s="40" t="n">
        <v>46319.52083333334</v>
      </c>
      <c r="M324" s="24">
        <f>SUMIFS(TeamGames!$X$2:$X$4073,TeamGames!$D$2:$D$4073,$D324,TeamGames!$F$2:$F$4073,$E324)</f>
        <v/>
      </c>
      <c r="N324" s="33">
        <f>SUMIFS(TeamGames!$S$2:$S$4073,TeamGames!$D$2:$D$4073,$D324,TeamGames!$F$2:$F$4073,$E324)</f>
        <v/>
      </c>
      <c r="O324" s="33">
        <f>SUMIFS(TeamGames!$S$2:$S$4073,TeamGames!$D$2:$D$4073,$D324,TeamGames!$F$2:$F$4073,$E324,TeamGames!$X$2:$X$4073,1)</f>
        <v/>
      </c>
      <c r="P324" s="24">
        <f>SUMIFS(TeamGames!$O$2:$O$4073,TeamGames!$D$2:$D$4073,$D324,TeamGames!$F$2:$F$4073,$E324)</f>
        <v/>
      </c>
      <c r="Q324" s="33">
        <f>SUMIFS(TeamGames!$T$2:$T$4073,TeamGames!$D$2:$D$4073,$D324,TeamGames!$F$2:$F$4073,$E324)</f>
        <v/>
      </c>
      <c r="R324" s="33">
        <f>SUMIFS(TeamGames!$U$2:$U$4073,TeamGames!$D$2:$D$4073,$D324,TeamGames!$F$2:$F$4073,$E324)</f>
        <v/>
      </c>
      <c r="S324" s="33">
        <f>SUMIFS(TeamGames!$W$2:$W$4073,TeamGames!$D$2:$D$4073,$D324,TeamGames!$F$2:$F$4073,$E324)</f>
        <v/>
      </c>
      <c r="T324" s="30">
        <f>IF(M324=0,"",P324-O324)</f>
        <v/>
      </c>
      <c r="U324" s="30">
        <f>IF(M324=0,"",S324-O324)</f>
        <v/>
      </c>
      <c r="V324" s="24">
        <f>IF(M324=0,"upcoming",IF(M324=F324,"complete","in progress"))</f>
        <v/>
      </c>
      <c r="W324" s="33">
        <f>N324/F324</f>
        <v/>
      </c>
      <c r="X324" s="41">
        <f>AVERAGEIFS(TeamGames!$K$2:$K$4073,TeamGames!$D$2:$D$4073,$D324,TeamGames!$F$2:$F$4073,$E324)</f>
        <v/>
      </c>
      <c r="Y324" s="30">
        <f>IF(M324=0,"",P324-S324)</f>
        <v/>
      </c>
      <c r="Z324" s="30" t="n">
        <v>-0.45</v>
      </c>
      <c r="AA324" s="31" t="n">
        <v>0.651829162446325</v>
      </c>
      <c r="AB324" s="33" t="n">
        <v>1.367504616686573</v>
      </c>
      <c r="AC324" s="24" t="n">
        <v>0</v>
      </c>
      <c r="AD324" s="24" t="n">
        <v>0</v>
      </c>
    </row>
    <row r="325">
      <c r="A325" s="24" t="inlineStr">
        <is>
          <t>Millwall|4</t>
        </is>
      </c>
      <c r="B325" s="24" t="inlineStr">
        <is>
          <t>E1</t>
        </is>
      </c>
      <c r="C325" s="24" t="inlineStr">
        <is>
          <t>Championship</t>
        </is>
      </c>
      <c r="D325" s="24" t="inlineStr">
        <is>
          <t>Millwall</t>
        </is>
      </c>
      <c r="E325" s="24" t="n">
        <v>4</v>
      </c>
      <c r="F325" s="24">
        <f>COUNTIFS(TeamGames!$D$2:$D$4073,$D325,TeamGames!$F$2:$F$4073,$E325)</f>
        <v/>
      </c>
      <c r="G325" s="24" t="n">
        <v>13</v>
      </c>
      <c r="H325" s="24" t="n">
        <v>16</v>
      </c>
      <c r="I325" s="24" t="inlineStr">
        <is>
          <t>Derby (H) · Birmingham (A) · West Brom (A) · QPR (H)</t>
        </is>
      </c>
      <c r="J325" s="24" t="n">
        <v>2</v>
      </c>
      <c r="K325" s="40" t="n">
        <v>46326.625</v>
      </c>
      <c r="L325" s="40" t="n">
        <v>46347.52083333334</v>
      </c>
      <c r="M325" s="24">
        <f>SUMIFS(TeamGames!$X$2:$X$4073,TeamGames!$D$2:$D$4073,$D325,TeamGames!$F$2:$F$4073,$E325)</f>
        <v/>
      </c>
      <c r="N325" s="33">
        <f>SUMIFS(TeamGames!$S$2:$S$4073,TeamGames!$D$2:$D$4073,$D325,TeamGames!$F$2:$F$4073,$E325)</f>
        <v/>
      </c>
      <c r="O325" s="33">
        <f>SUMIFS(TeamGames!$S$2:$S$4073,TeamGames!$D$2:$D$4073,$D325,TeamGames!$F$2:$F$4073,$E325,TeamGames!$X$2:$X$4073,1)</f>
        <v/>
      </c>
      <c r="P325" s="24">
        <f>SUMIFS(TeamGames!$O$2:$O$4073,TeamGames!$D$2:$D$4073,$D325,TeamGames!$F$2:$F$4073,$E325)</f>
        <v/>
      </c>
      <c r="Q325" s="33">
        <f>SUMIFS(TeamGames!$T$2:$T$4073,TeamGames!$D$2:$D$4073,$D325,TeamGames!$F$2:$F$4073,$E325)</f>
        <v/>
      </c>
      <c r="R325" s="33">
        <f>SUMIFS(TeamGames!$U$2:$U$4073,TeamGames!$D$2:$D$4073,$D325,TeamGames!$F$2:$F$4073,$E325)</f>
        <v/>
      </c>
      <c r="S325" s="33">
        <f>SUMIFS(TeamGames!$W$2:$W$4073,TeamGames!$D$2:$D$4073,$D325,TeamGames!$F$2:$F$4073,$E325)</f>
        <v/>
      </c>
      <c r="T325" s="30">
        <f>IF(M325=0,"",P325-O325)</f>
        <v/>
      </c>
      <c r="U325" s="30">
        <f>IF(M325=0,"",S325-O325)</f>
        <v/>
      </c>
      <c r="V325" s="24">
        <f>IF(M325=0,"upcoming",IF(M325=F325,"complete","in progress"))</f>
        <v/>
      </c>
      <c r="W325" s="33">
        <f>N325/F325</f>
        <v/>
      </c>
      <c r="X325" s="41">
        <f>AVERAGEIFS(TeamGames!$K$2:$K$4073,TeamGames!$D$2:$D$4073,$D325,TeamGames!$F$2:$F$4073,$E325)</f>
        <v/>
      </c>
      <c r="Y325" s="30">
        <f>IF(M325=0,"",P325-S325)</f>
        <v/>
      </c>
      <c r="Z325" s="30" t="n"/>
      <c r="AA325" s="31" t="n"/>
      <c r="AB325" s="33" t="n">
        <v>5.811320811687659</v>
      </c>
      <c r="AC325" s="24" t="n">
        <v>0</v>
      </c>
      <c r="AD325" s="24" t="n">
        <v>0</v>
      </c>
    </row>
    <row r="326">
      <c r="A326" s="24" t="inlineStr">
        <is>
          <t>Millwall|5</t>
        </is>
      </c>
      <c r="B326" s="24" t="inlineStr">
        <is>
          <t>E1</t>
        </is>
      </c>
      <c r="C326" s="24" t="inlineStr">
        <is>
          <t>Championship</t>
        </is>
      </c>
      <c r="D326" s="24" t="inlineStr">
        <is>
          <t>Millwall</t>
        </is>
      </c>
      <c r="E326" s="24" t="n">
        <v>5</v>
      </c>
      <c r="F326" s="24">
        <f>COUNTIFS(TeamGames!$D$2:$D$4073,$D326,TeamGames!$F$2:$F$4073,$E326)</f>
        <v/>
      </c>
      <c r="G326" s="24" t="n">
        <v>17</v>
      </c>
      <c r="H326" s="24" t="n">
        <v>20</v>
      </c>
      <c r="I326" s="24" t="inlineStr">
        <is>
          <t>Stoke (A) · Burnley (H) · Watford (A) · Sheffield United (H)</t>
        </is>
      </c>
      <c r="J326" s="24" t="n">
        <v>2</v>
      </c>
      <c r="K326" s="40" t="n">
        <v>46351.83333333334</v>
      </c>
      <c r="L326" s="40" t="n">
        <v>46364.82291666666</v>
      </c>
      <c r="M326" s="24">
        <f>SUMIFS(TeamGames!$X$2:$X$4073,TeamGames!$D$2:$D$4073,$D326,TeamGames!$F$2:$F$4073,$E326)</f>
        <v/>
      </c>
      <c r="N326" s="33">
        <f>SUMIFS(TeamGames!$S$2:$S$4073,TeamGames!$D$2:$D$4073,$D326,TeamGames!$F$2:$F$4073,$E326)</f>
        <v/>
      </c>
      <c r="O326" s="33">
        <f>SUMIFS(TeamGames!$S$2:$S$4073,TeamGames!$D$2:$D$4073,$D326,TeamGames!$F$2:$F$4073,$E326,TeamGames!$X$2:$X$4073,1)</f>
        <v/>
      </c>
      <c r="P326" s="24">
        <f>SUMIFS(TeamGames!$O$2:$O$4073,TeamGames!$D$2:$D$4073,$D326,TeamGames!$F$2:$F$4073,$E326)</f>
        <v/>
      </c>
      <c r="Q326" s="33">
        <f>SUMIFS(TeamGames!$T$2:$T$4073,TeamGames!$D$2:$D$4073,$D326,TeamGames!$F$2:$F$4073,$E326)</f>
        <v/>
      </c>
      <c r="R326" s="33">
        <f>SUMIFS(TeamGames!$U$2:$U$4073,TeamGames!$D$2:$D$4073,$D326,TeamGames!$F$2:$F$4073,$E326)</f>
        <v/>
      </c>
      <c r="S326" s="33">
        <f>SUMIFS(TeamGames!$W$2:$W$4073,TeamGames!$D$2:$D$4073,$D326,TeamGames!$F$2:$F$4073,$E326)</f>
        <v/>
      </c>
      <c r="T326" s="30">
        <f>IF(M326=0,"",P326-O326)</f>
        <v/>
      </c>
      <c r="U326" s="30">
        <f>IF(M326=0,"",S326-O326)</f>
        <v/>
      </c>
      <c r="V326" s="24">
        <f>IF(M326=0,"upcoming",IF(M326=F326,"complete","in progress"))</f>
        <v/>
      </c>
      <c r="W326" s="33">
        <f>N326/F326</f>
        <v/>
      </c>
      <c r="X326" s="41">
        <f>AVERAGEIFS(TeamGames!$K$2:$K$4073,TeamGames!$D$2:$D$4073,$D326,TeamGames!$F$2:$F$4073,$E326)</f>
        <v/>
      </c>
      <c r="Y326" s="30">
        <f>IF(M326=0,"",P326-S326)</f>
        <v/>
      </c>
      <c r="Z326" s="30" t="n"/>
      <c r="AA326" s="31" t="n"/>
      <c r="AB326" s="33" t="n">
        <v>5.870587359417883</v>
      </c>
      <c r="AC326" s="24" t="n">
        <v>0</v>
      </c>
      <c r="AD326" s="24" t="n">
        <v>0</v>
      </c>
    </row>
    <row r="327">
      <c r="A327" s="24" t="inlineStr">
        <is>
          <t>Millwall|6</t>
        </is>
      </c>
      <c r="B327" s="24" t="inlineStr">
        <is>
          <t>E1</t>
        </is>
      </c>
      <c r="C327" s="24" t="inlineStr">
        <is>
          <t>Championship</t>
        </is>
      </c>
      <c r="D327" s="24" t="inlineStr">
        <is>
          <t>Millwall</t>
        </is>
      </c>
      <c r="E327" s="24" t="n">
        <v>6</v>
      </c>
      <c r="F327" s="24">
        <f>COUNTIFS(TeamGames!$D$2:$D$4073,$D327,TeamGames!$F$2:$F$4073,$E327)</f>
        <v/>
      </c>
      <c r="G327" s="24" t="n">
        <v>21</v>
      </c>
      <c r="H327" s="24" t="n">
        <v>24</v>
      </c>
      <c r="I327" s="24" t="inlineStr">
        <is>
          <t>Wolves (A) · Charlton (H) · Cardiff (A) · Portsmouth (H)</t>
        </is>
      </c>
      <c r="J327" s="24" t="n">
        <v>2</v>
      </c>
      <c r="K327" s="40" t="n">
        <v>46368.625</v>
      </c>
      <c r="L327" s="40" t="n">
        <v>46385.82291666666</v>
      </c>
      <c r="M327" s="24">
        <f>SUMIFS(TeamGames!$X$2:$X$4073,TeamGames!$D$2:$D$4073,$D327,TeamGames!$F$2:$F$4073,$E327)</f>
        <v/>
      </c>
      <c r="N327" s="33">
        <f>SUMIFS(TeamGames!$S$2:$S$4073,TeamGames!$D$2:$D$4073,$D327,TeamGames!$F$2:$F$4073,$E327)</f>
        <v/>
      </c>
      <c r="O327" s="33">
        <f>SUMIFS(TeamGames!$S$2:$S$4073,TeamGames!$D$2:$D$4073,$D327,TeamGames!$F$2:$F$4073,$E327,TeamGames!$X$2:$X$4073,1)</f>
        <v/>
      </c>
      <c r="P327" s="24">
        <f>SUMIFS(TeamGames!$O$2:$O$4073,TeamGames!$D$2:$D$4073,$D327,TeamGames!$F$2:$F$4073,$E327)</f>
        <v/>
      </c>
      <c r="Q327" s="33">
        <f>SUMIFS(TeamGames!$T$2:$T$4073,TeamGames!$D$2:$D$4073,$D327,TeamGames!$F$2:$F$4073,$E327)</f>
        <v/>
      </c>
      <c r="R327" s="33">
        <f>SUMIFS(TeamGames!$U$2:$U$4073,TeamGames!$D$2:$D$4073,$D327,TeamGames!$F$2:$F$4073,$E327)</f>
        <v/>
      </c>
      <c r="S327" s="33">
        <f>SUMIFS(TeamGames!$W$2:$W$4073,TeamGames!$D$2:$D$4073,$D327,TeamGames!$F$2:$F$4073,$E327)</f>
        <v/>
      </c>
      <c r="T327" s="30">
        <f>IF(M327=0,"",P327-O327)</f>
        <v/>
      </c>
      <c r="U327" s="30">
        <f>IF(M327=0,"",S327-O327)</f>
        <v/>
      </c>
      <c r="V327" s="24">
        <f>IF(M327=0,"upcoming",IF(M327=F327,"complete","in progress"))</f>
        <v/>
      </c>
      <c r="W327" s="33">
        <f>N327/F327</f>
        <v/>
      </c>
      <c r="X327" s="41">
        <f>AVERAGEIFS(TeamGames!$K$2:$K$4073,TeamGames!$D$2:$D$4073,$D327,TeamGames!$F$2:$F$4073,$E327)</f>
        <v/>
      </c>
      <c r="Y327" s="30">
        <f>IF(M327=0,"",P327-S327)</f>
        <v/>
      </c>
      <c r="Z327" s="30" t="n"/>
      <c r="AA327" s="31" t="n"/>
      <c r="AB327" s="33" t="n">
        <v>6.068379601558097</v>
      </c>
      <c r="AC327" s="24" t="n">
        <v>0</v>
      </c>
      <c r="AD327" s="24" t="n">
        <v>0</v>
      </c>
    </row>
    <row r="328">
      <c r="A328" s="24" t="inlineStr">
        <is>
          <t>Millwall|7</t>
        </is>
      </c>
      <c r="B328" s="24" t="inlineStr">
        <is>
          <t>E1</t>
        </is>
      </c>
      <c r="C328" s="24" t="inlineStr">
        <is>
          <t>Championship</t>
        </is>
      </c>
      <c r="D328" s="24" t="inlineStr">
        <is>
          <t>Millwall</t>
        </is>
      </c>
      <c r="E328" s="24" t="n">
        <v>7</v>
      </c>
      <c r="F328" s="24">
        <f>COUNTIFS(TeamGames!$D$2:$D$4073,$D328,TeamGames!$F$2:$F$4073,$E328)</f>
        <v/>
      </c>
      <c r="G328" s="24" t="n">
        <v>25</v>
      </c>
      <c r="H328" s="24" t="n">
        <v>28</v>
      </c>
      <c r="I328" s="24" t="inlineStr">
        <is>
          <t>Wolves (H) · Lincoln (A) · Derby (A) · Birmingham (H)</t>
        </is>
      </c>
      <c r="J328" s="24" t="n">
        <v>2</v>
      </c>
      <c r="K328" s="40" t="n">
        <v>46388.52083333334</v>
      </c>
      <c r="L328" s="40" t="n">
        <v>46413.82291666666</v>
      </c>
      <c r="M328" s="24">
        <f>SUMIFS(TeamGames!$X$2:$X$4073,TeamGames!$D$2:$D$4073,$D328,TeamGames!$F$2:$F$4073,$E328)</f>
        <v/>
      </c>
      <c r="N328" s="33">
        <f>SUMIFS(TeamGames!$S$2:$S$4073,TeamGames!$D$2:$D$4073,$D328,TeamGames!$F$2:$F$4073,$E328)</f>
        <v/>
      </c>
      <c r="O328" s="33">
        <f>SUMIFS(TeamGames!$S$2:$S$4073,TeamGames!$D$2:$D$4073,$D328,TeamGames!$F$2:$F$4073,$E328,TeamGames!$X$2:$X$4073,1)</f>
        <v/>
      </c>
      <c r="P328" s="24">
        <f>SUMIFS(TeamGames!$O$2:$O$4073,TeamGames!$D$2:$D$4073,$D328,TeamGames!$F$2:$F$4073,$E328)</f>
        <v/>
      </c>
      <c r="Q328" s="33">
        <f>SUMIFS(TeamGames!$T$2:$T$4073,TeamGames!$D$2:$D$4073,$D328,TeamGames!$F$2:$F$4073,$E328)</f>
        <v/>
      </c>
      <c r="R328" s="33">
        <f>SUMIFS(TeamGames!$U$2:$U$4073,TeamGames!$D$2:$D$4073,$D328,TeamGames!$F$2:$F$4073,$E328)</f>
        <v/>
      </c>
      <c r="S328" s="33">
        <f>SUMIFS(TeamGames!$W$2:$W$4073,TeamGames!$D$2:$D$4073,$D328,TeamGames!$F$2:$F$4073,$E328)</f>
        <v/>
      </c>
      <c r="T328" s="30">
        <f>IF(M328=0,"",P328-O328)</f>
        <v/>
      </c>
      <c r="U328" s="30">
        <f>IF(M328=0,"",S328-O328)</f>
        <v/>
      </c>
      <c r="V328" s="24">
        <f>IF(M328=0,"upcoming",IF(M328=F328,"complete","in progress"))</f>
        <v/>
      </c>
      <c r="W328" s="33">
        <f>N328/F328</f>
        <v/>
      </c>
      <c r="X328" s="41">
        <f>AVERAGEIFS(TeamGames!$K$2:$K$4073,TeamGames!$D$2:$D$4073,$D328,TeamGames!$F$2:$F$4073,$E328)</f>
        <v/>
      </c>
      <c r="Y328" s="30">
        <f>IF(M328=0,"",P328-S328)</f>
        <v/>
      </c>
      <c r="Z328" s="30" t="n"/>
      <c r="AA328" s="31" t="n"/>
      <c r="AB328" s="33" t="n">
        <v>5.740986145188158</v>
      </c>
      <c r="AC328" s="24" t="n">
        <v>0</v>
      </c>
      <c r="AD328" s="24" t="n">
        <v>0</v>
      </c>
    </row>
    <row r="329">
      <c r="A329" s="24" t="inlineStr">
        <is>
          <t>Millwall|8</t>
        </is>
      </c>
      <c r="B329" s="24" t="inlineStr">
        <is>
          <t>E1</t>
        </is>
      </c>
      <c r="C329" s="24" t="inlineStr">
        <is>
          <t>Championship</t>
        </is>
      </c>
      <c r="D329" s="24" t="inlineStr">
        <is>
          <t>Millwall</t>
        </is>
      </c>
      <c r="E329" s="24" t="n">
        <v>8</v>
      </c>
      <c r="F329" s="24">
        <f>COUNTIFS(TeamGames!$D$2:$D$4073,$D329,TeamGames!$F$2:$F$4073,$E329)</f>
        <v/>
      </c>
      <c r="G329" s="24" t="n">
        <v>29</v>
      </c>
      <c r="H329" s="24" t="n">
        <v>32</v>
      </c>
      <c r="I329" s="24" t="inlineStr">
        <is>
          <t>West Brom (H) · QPR (A) · Blackburn (H) · Swansea (A)</t>
        </is>
      </c>
      <c r="J329" s="24" t="n">
        <v>2</v>
      </c>
      <c r="K329" s="40" t="n">
        <v>46417.625</v>
      </c>
      <c r="L329" s="40" t="n">
        <v>46435.82291666666</v>
      </c>
      <c r="M329" s="24">
        <f>SUMIFS(TeamGames!$X$2:$X$4073,TeamGames!$D$2:$D$4073,$D329,TeamGames!$F$2:$F$4073,$E329)</f>
        <v/>
      </c>
      <c r="N329" s="33">
        <f>SUMIFS(TeamGames!$S$2:$S$4073,TeamGames!$D$2:$D$4073,$D329,TeamGames!$F$2:$F$4073,$E329)</f>
        <v/>
      </c>
      <c r="O329" s="33">
        <f>SUMIFS(TeamGames!$S$2:$S$4073,TeamGames!$D$2:$D$4073,$D329,TeamGames!$F$2:$F$4073,$E329,TeamGames!$X$2:$X$4073,1)</f>
        <v/>
      </c>
      <c r="P329" s="24">
        <f>SUMIFS(TeamGames!$O$2:$O$4073,TeamGames!$D$2:$D$4073,$D329,TeamGames!$F$2:$F$4073,$E329)</f>
        <v/>
      </c>
      <c r="Q329" s="33">
        <f>SUMIFS(TeamGames!$T$2:$T$4073,TeamGames!$D$2:$D$4073,$D329,TeamGames!$F$2:$F$4073,$E329)</f>
        <v/>
      </c>
      <c r="R329" s="33">
        <f>SUMIFS(TeamGames!$U$2:$U$4073,TeamGames!$D$2:$D$4073,$D329,TeamGames!$F$2:$F$4073,$E329)</f>
        <v/>
      </c>
      <c r="S329" s="33">
        <f>SUMIFS(TeamGames!$W$2:$W$4073,TeamGames!$D$2:$D$4073,$D329,TeamGames!$F$2:$F$4073,$E329)</f>
        <v/>
      </c>
      <c r="T329" s="30">
        <f>IF(M329=0,"",P329-O329)</f>
        <v/>
      </c>
      <c r="U329" s="30">
        <f>IF(M329=0,"",S329-O329)</f>
        <v/>
      </c>
      <c r="V329" s="24">
        <f>IF(M329=0,"upcoming",IF(M329=F329,"complete","in progress"))</f>
        <v/>
      </c>
      <c r="W329" s="33">
        <f>N329/F329</f>
        <v/>
      </c>
      <c r="X329" s="41">
        <f>AVERAGEIFS(TeamGames!$K$2:$K$4073,TeamGames!$D$2:$D$4073,$D329,TeamGames!$F$2:$F$4073,$E329)</f>
        <v/>
      </c>
      <c r="Y329" s="30">
        <f>IF(M329=0,"",P329-S329)</f>
        <v/>
      </c>
      <c r="Z329" s="30" t="n"/>
      <c r="AA329" s="31" t="n"/>
      <c r="AB329" s="33" t="n">
        <v>6.102933938139467</v>
      </c>
      <c r="AC329" s="24" t="n">
        <v>0</v>
      </c>
      <c r="AD329" s="24" t="n">
        <v>0</v>
      </c>
    </row>
    <row r="330">
      <c r="A330" s="24" t="inlineStr">
        <is>
          <t>Millwall|9</t>
        </is>
      </c>
      <c r="B330" s="24" t="inlineStr">
        <is>
          <t>E1</t>
        </is>
      </c>
      <c r="C330" s="24" t="inlineStr">
        <is>
          <t>Championship</t>
        </is>
      </c>
      <c r="D330" s="24" t="inlineStr">
        <is>
          <t>Millwall</t>
        </is>
      </c>
      <c r="E330" s="24" t="n">
        <v>9</v>
      </c>
      <c r="F330" s="24">
        <f>COUNTIFS(TeamGames!$D$2:$D$4073,$D330,TeamGames!$F$2:$F$4073,$E330)</f>
        <v/>
      </c>
      <c r="G330" s="24" t="n">
        <v>33</v>
      </c>
      <c r="H330" s="24" t="n">
        <v>36</v>
      </c>
      <c r="I330" s="24" t="inlineStr">
        <is>
          <t>West Ham (A) · Preston (H) · Norwich (A) · Bristol City (H)</t>
        </is>
      </c>
      <c r="J330" s="24" t="n">
        <v>2</v>
      </c>
      <c r="K330" s="40" t="n">
        <v>46439.5</v>
      </c>
      <c r="L330" s="40" t="n">
        <v>46452.625</v>
      </c>
      <c r="M330" s="24">
        <f>SUMIFS(TeamGames!$X$2:$X$4073,TeamGames!$D$2:$D$4073,$D330,TeamGames!$F$2:$F$4073,$E330)</f>
        <v/>
      </c>
      <c r="N330" s="33">
        <f>SUMIFS(TeamGames!$S$2:$S$4073,TeamGames!$D$2:$D$4073,$D330,TeamGames!$F$2:$F$4073,$E330)</f>
        <v/>
      </c>
      <c r="O330" s="33">
        <f>SUMIFS(TeamGames!$S$2:$S$4073,TeamGames!$D$2:$D$4073,$D330,TeamGames!$F$2:$F$4073,$E330,TeamGames!$X$2:$X$4073,1)</f>
        <v/>
      </c>
      <c r="P330" s="24">
        <f>SUMIFS(TeamGames!$O$2:$O$4073,TeamGames!$D$2:$D$4073,$D330,TeamGames!$F$2:$F$4073,$E330)</f>
        <v/>
      </c>
      <c r="Q330" s="33">
        <f>SUMIFS(TeamGames!$T$2:$T$4073,TeamGames!$D$2:$D$4073,$D330,TeamGames!$F$2:$F$4073,$E330)</f>
        <v/>
      </c>
      <c r="R330" s="33">
        <f>SUMIFS(TeamGames!$U$2:$U$4073,TeamGames!$D$2:$D$4073,$D330,TeamGames!$F$2:$F$4073,$E330)</f>
        <v/>
      </c>
      <c r="S330" s="33">
        <f>SUMIFS(TeamGames!$W$2:$W$4073,TeamGames!$D$2:$D$4073,$D330,TeamGames!$F$2:$F$4073,$E330)</f>
        <v/>
      </c>
      <c r="T330" s="30">
        <f>IF(M330=0,"",P330-O330)</f>
        <v/>
      </c>
      <c r="U330" s="30">
        <f>IF(M330=0,"",S330-O330)</f>
        <v/>
      </c>
      <c r="V330" s="24">
        <f>IF(M330=0,"upcoming",IF(M330=F330,"complete","in progress"))</f>
        <v/>
      </c>
      <c r="W330" s="33">
        <f>N330/F330</f>
        <v/>
      </c>
      <c r="X330" s="41">
        <f>AVERAGEIFS(TeamGames!$K$2:$K$4073,TeamGames!$D$2:$D$4073,$D330,TeamGames!$F$2:$F$4073,$E330)</f>
        <v/>
      </c>
      <c r="Y330" s="30">
        <f>IF(M330=0,"",P330-S330)</f>
        <v/>
      </c>
      <c r="Z330" s="30" t="n"/>
      <c r="AA330" s="31" t="n"/>
      <c r="AB330" s="33" t="n">
        <v>5.537458903199093</v>
      </c>
      <c r="AC330" s="24" t="n">
        <v>0</v>
      </c>
      <c r="AD330" s="24" t="n">
        <v>0</v>
      </c>
    </row>
    <row r="331">
      <c r="A331" s="24" t="inlineStr">
        <is>
          <t>Millwall|10</t>
        </is>
      </c>
      <c r="B331" s="24" t="inlineStr">
        <is>
          <t>E1</t>
        </is>
      </c>
      <c r="C331" s="24" t="inlineStr">
        <is>
          <t>Championship</t>
        </is>
      </c>
      <c r="D331" s="24" t="inlineStr">
        <is>
          <t>Millwall</t>
        </is>
      </c>
      <c r="E331" s="24" t="n">
        <v>10</v>
      </c>
      <c r="F331" s="24">
        <f>COUNTIFS(TeamGames!$D$2:$D$4073,$D331,TeamGames!$F$2:$F$4073,$E331)</f>
        <v/>
      </c>
      <c r="G331" s="24" t="n">
        <v>37</v>
      </c>
      <c r="H331" s="24" t="n">
        <v>40</v>
      </c>
      <c r="I331" s="24" t="inlineStr">
        <is>
          <t>Burnley (A) · Watford (H) · Cardiff (H) · Charlton (A)</t>
        </is>
      </c>
      <c r="J331" s="24" t="n">
        <v>2</v>
      </c>
      <c r="K331" s="40" t="n">
        <v>46459.625</v>
      </c>
      <c r="L331" s="40" t="n">
        <v>46480.52083333334</v>
      </c>
      <c r="M331" s="24">
        <f>SUMIFS(TeamGames!$X$2:$X$4073,TeamGames!$D$2:$D$4073,$D331,TeamGames!$F$2:$F$4073,$E331)</f>
        <v/>
      </c>
      <c r="N331" s="33">
        <f>SUMIFS(TeamGames!$S$2:$S$4073,TeamGames!$D$2:$D$4073,$D331,TeamGames!$F$2:$F$4073,$E331)</f>
        <v/>
      </c>
      <c r="O331" s="33">
        <f>SUMIFS(TeamGames!$S$2:$S$4073,TeamGames!$D$2:$D$4073,$D331,TeamGames!$F$2:$F$4073,$E331,TeamGames!$X$2:$X$4073,1)</f>
        <v/>
      </c>
      <c r="P331" s="24">
        <f>SUMIFS(TeamGames!$O$2:$O$4073,TeamGames!$D$2:$D$4073,$D331,TeamGames!$F$2:$F$4073,$E331)</f>
        <v/>
      </c>
      <c r="Q331" s="33">
        <f>SUMIFS(TeamGames!$T$2:$T$4073,TeamGames!$D$2:$D$4073,$D331,TeamGames!$F$2:$F$4073,$E331)</f>
        <v/>
      </c>
      <c r="R331" s="33">
        <f>SUMIFS(TeamGames!$U$2:$U$4073,TeamGames!$D$2:$D$4073,$D331,TeamGames!$F$2:$F$4073,$E331)</f>
        <v/>
      </c>
      <c r="S331" s="33">
        <f>SUMIFS(TeamGames!$W$2:$W$4073,TeamGames!$D$2:$D$4073,$D331,TeamGames!$F$2:$F$4073,$E331)</f>
        <v/>
      </c>
      <c r="T331" s="30">
        <f>IF(M331=0,"",P331-O331)</f>
        <v/>
      </c>
      <c r="U331" s="30">
        <f>IF(M331=0,"",S331-O331)</f>
        <v/>
      </c>
      <c r="V331" s="24">
        <f>IF(M331=0,"upcoming",IF(M331=F331,"complete","in progress"))</f>
        <v/>
      </c>
      <c r="W331" s="33">
        <f>N331/F331</f>
        <v/>
      </c>
      <c r="X331" s="41">
        <f>AVERAGEIFS(TeamGames!$K$2:$K$4073,TeamGames!$D$2:$D$4073,$D331,TeamGames!$F$2:$F$4073,$E331)</f>
        <v/>
      </c>
      <c r="Y331" s="30">
        <f>IF(M331=0,"",P331-S331)</f>
        <v/>
      </c>
      <c r="Z331" s="30" t="n"/>
      <c r="AA331" s="31" t="n"/>
      <c r="AB331" s="33" t="n">
        <v>6.327123992863748</v>
      </c>
      <c r="AC331" s="24" t="n">
        <v>0</v>
      </c>
      <c r="AD331" s="24" t="n">
        <v>0</v>
      </c>
    </row>
    <row r="332">
      <c r="A332" s="24" t="inlineStr">
        <is>
          <t>Millwall|11</t>
        </is>
      </c>
      <c r="B332" s="24" t="inlineStr">
        <is>
          <t>E1</t>
        </is>
      </c>
      <c r="C332" s="24" t="inlineStr">
        <is>
          <t>Championship</t>
        </is>
      </c>
      <c r="D332" s="24" t="inlineStr">
        <is>
          <t>Millwall</t>
        </is>
      </c>
      <c r="E332" s="24" t="n">
        <v>11</v>
      </c>
      <c r="F332" s="24">
        <f>COUNTIFS(TeamGames!$D$2:$D$4073,$D332,TeamGames!$F$2:$F$4073,$E332)</f>
        <v/>
      </c>
      <c r="G332" s="24" t="n">
        <v>41</v>
      </c>
      <c r="H332" s="24" t="n">
        <v>44</v>
      </c>
      <c r="I332" s="24" t="inlineStr">
        <is>
          <t>Middlesbrough (H) · Bolton (A) · Southampton (H) · Wrexham (A)</t>
        </is>
      </c>
      <c r="J332" s="24" t="n">
        <v>2</v>
      </c>
      <c r="K332" s="40" t="n">
        <v>46483.82291666666</v>
      </c>
      <c r="L332" s="40" t="n">
        <v>46497.82291666666</v>
      </c>
      <c r="M332" s="24">
        <f>SUMIFS(TeamGames!$X$2:$X$4073,TeamGames!$D$2:$D$4073,$D332,TeamGames!$F$2:$F$4073,$E332)</f>
        <v/>
      </c>
      <c r="N332" s="33">
        <f>SUMIFS(TeamGames!$S$2:$S$4073,TeamGames!$D$2:$D$4073,$D332,TeamGames!$F$2:$F$4073,$E332)</f>
        <v/>
      </c>
      <c r="O332" s="33">
        <f>SUMIFS(TeamGames!$S$2:$S$4073,TeamGames!$D$2:$D$4073,$D332,TeamGames!$F$2:$F$4073,$E332,TeamGames!$X$2:$X$4073,1)</f>
        <v/>
      </c>
      <c r="P332" s="24">
        <f>SUMIFS(TeamGames!$O$2:$O$4073,TeamGames!$D$2:$D$4073,$D332,TeamGames!$F$2:$F$4073,$E332)</f>
        <v/>
      </c>
      <c r="Q332" s="33">
        <f>SUMIFS(TeamGames!$T$2:$T$4073,TeamGames!$D$2:$D$4073,$D332,TeamGames!$F$2:$F$4073,$E332)</f>
        <v/>
      </c>
      <c r="R332" s="33">
        <f>SUMIFS(TeamGames!$U$2:$U$4073,TeamGames!$D$2:$D$4073,$D332,TeamGames!$F$2:$F$4073,$E332)</f>
        <v/>
      </c>
      <c r="S332" s="33">
        <f>SUMIFS(TeamGames!$W$2:$W$4073,TeamGames!$D$2:$D$4073,$D332,TeamGames!$F$2:$F$4073,$E332)</f>
        <v/>
      </c>
      <c r="T332" s="30">
        <f>IF(M332=0,"",P332-O332)</f>
        <v/>
      </c>
      <c r="U332" s="30">
        <f>IF(M332=0,"",S332-O332)</f>
        <v/>
      </c>
      <c r="V332" s="24">
        <f>IF(M332=0,"upcoming",IF(M332=F332,"complete","in progress"))</f>
        <v/>
      </c>
      <c r="W332" s="33">
        <f>N332/F332</f>
        <v/>
      </c>
      <c r="X332" s="41">
        <f>AVERAGEIFS(TeamGames!$K$2:$K$4073,TeamGames!$D$2:$D$4073,$D332,TeamGames!$F$2:$F$4073,$E332)</f>
        <v/>
      </c>
      <c r="Y332" s="30">
        <f>IF(M332=0,"",P332-S332)</f>
        <v/>
      </c>
      <c r="Z332" s="30" t="n"/>
      <c r="AA332" s="31" t="n"/>
      <c r="AB332" s="33" t="n">
        <v>5.654159670820381</v>
      </c>
      <c r="AC332" s="24" t="n">
        <v>0</v>
      </c>
      <c r="AD332" s="24" t="n">
        <v>0</v>
      </c>
    </row>
    <row r="333">
      <c r="A333" s="24" t="inlineStr">
        <is>
          <t>Millwall|12</t>
        </is>
      </c>
      <c r="B333" s="24" t="inlineStr">
        <is>
          <t>E1</t>
        </is>
      </c>
      <c r="C333" s="24" t="inlineStr">
        <is>
          <t>Championship</t>
        </is>
      </c>
      <c r="D333" s="24" t="inlineStr">
        <is>
          <t>Millwall</t>
        </is>
      </c>
      <c r="E333" s="24" t="n">
        <v>12</v>
      </c>
      <c r="F333" s="24">
        <f>COUNTIFS(TeamGames!$D$2:$D$4073,$D333,TeamGames!$F$2:$F$4073,$E333)</f>
        <v/>
      </c>
      <c r="G333" s="24" t="n">
        <v>45</v>
      </c>
      <c r="H333" s="24" t="n">
        <v>46</v>
      </c>
      <c r="I333" s="24" t="inlineStr">
        <is>
          <t>Sheffield United (A) · Stoke (H)</t>
        </is>
      </c>
      <c r="J333" s="24" t="n">
        <v>1</v>
      </c>
      <c r="K333" s="40" t="n">
        <v>46501.625</v>
      </c>
      <c r="L333" s="40" t="n">
        <v>46508.52083333334</v>
      </c>
      <c r="M333" s="24">
        <f>SUMIFS(TeamGames!$X$2:$X$4073,TeamGames!$D$2:$D$4073,$D333,TeamGames!$F$2:$F$4073,$E333)</f>
        <v/>
      </c>
      <c r="N333" s="33">
        <f>SUMIFS(TeamGames!$S$2:$S$4073,TeamGames!$D$2:$D$4073,$D333,TeamGames!$F$2:$F$4073,$E333)</f>
        <v/>
      </c>
      <c r="O333" s="33">
        <f>SUMIFS(TeamGames!$S$2:$S$4073,TeamGames!$D$2:$D$4073,$D333,TeamGames!$F$2:$F$4073,$E333,TeamGames!$X$2:$X$4073,1)</f>
        <v/>
      </c>
      <c r="P333" s="24">
        <f>SUMIFS(TeamGames!$O$2:$O$4073,TeamGames!$D$2:$D$4073,$D333,TeamGames!$F$2:$F$4073,$E333)</f>
        <v/>
      </c>
      <c r="Q333" s="33">
        <f>SUMIFS(TeamGames!$T$2:$T$4073,TeamGames!$D$2:$D$4073,$D333,TeamGames!$F$2:$F$4073,$E333)</f>
        <v/>
      </c>
      <c r="R333" s="33">
        <f>SUMIFS(TeamGames!$U$2:$U$4073,TeamGames!$D$2:$D$4073,$D333,TeamGames!$F$2:$F$4073,$E333)</f>
        <v/>
      </c>
      <c r="S333" s="33">
        <f>SUMIFS(TeamGames!$W$2:$W$4073,TeamGames!$D$2:$D$4073,$D333,TeamGames!$F$2:$F$4073,$E333)</f>
        <v/>
      </c>
      <c r="T333" s="30">
        <f>IF(M333=0,"",P333-O333)</f>
        <v/>
      </c>
      <c r="U333" s="30">
        <f>IF(M333=0,"",S333-O333)</f>
        <v/>
      </c>
      <c r="V333" s="24">
        <f>IF(M333=0,"upcoming",IF(M333=F333,"complete","in progress"))</f>
        <v/>
      </c>
      <c r="W333" s="33">
        <f>N333/F333</f>
        <v/>
      </c>
      <c r="X333" s="41">
        <f>AVERAGEIFS(TeamGames!$K$2:$K$4073,TeamGames!$D$2:$D$4073,$D333,TeamGames!$F$2:$F$4073,$E333)</f>
        <v/>
      </c>
      <c r="Y333" s="30">
        <f>IF(M333=0,"",P333-S333)</f>
        <v/>
      </c>
      <c r="Z333" s="30" t="n"/>
      <c r="AA333" s="31" t="n"/>
      <c r="AB333" s="33" t="n">
        <v>2.924074727806173</v>
      </c>
      <c r="AC333" s="24" t="n">
        <v>0</v>
      </c>
      <c r="AD333" s="24" t="n">
        <v>0</v>
      </c>
    </row>
    <row r="334">
      <c r="A334" s="24" t="inlineStr">
        <is>
          <t>Norwich|1</t>
        </is>
      </c>
      <c r="B334" s="24" t="inlineStr">
        <is>
          <t>E1</t>
        </is>
      </c>
      <c r="C334" s="24" t="inlineStr">
        <is>
          <t>Championship</t>
        </is>
      </c>
      <c r="D334" s="24" t="inlineStr">
        <is>
          <t>Norwich</t>
        </is>
      </c>
      <c r="E334" s="24" t="n">
        <v>1</v>
      </c>
      <c r="F334" s="24">
        <f>COUNTIFS(TeamGames!$D$2:$D$4073,$D334,TeamGames!$F$2:$F$4073,$E334)</f>
        <v/>
      </c>
      <c r="G334" s="24" t="n">
        <v>1</v>
      </c>
      <c r="H334" s="24" t="n">
        <v>4</v>
      </c>
      <c r="I334" s="24" t="inlineStr">
        <is>
          <t>West Brom (H) · Millwall (A) · Burnley (H) · Stoke (A)</t>
        </is>
      </c>
      <c r="J334" s="24" t="n">
        <v>2</v>
      </c>
      <c r="K334" s="40" t="n">
        <v>46249.625</v>
      </c>
      <c r="L334" s="40" t="n">
        <v>46266.83333333334</v>
      </c>
      <c r="M334" s="24">
        <f>SUMIFS(TeamGames!$X$2:$X$4073,TeamGames!$D$2:$D$4073,$D334,TeamGames!$F$2:$F$4073,$E334)</f>
        <v/>
      </c>
      <c r="N334" s="33">
        <f>SUMIFS(TeamGames!$S$2:$S$4073,TeamGames!$D$2:$D$4073,$D334,TeamGames!$F$2:$F$4073,$E334)</f>
        <v/>
      </c>
      <c r="O334" s="33">
        <f>SUMIFS(TeamGames!$S$2:$S$4073,TeamGames!$D$2:$D$4073,$D334,TeamGames!$F$2:$F$4073,$E334,TeamGames!$X$2:$X$4073,1)</f>
        <v/>
      </c>
      <c r="P334" s="24">
        <f>SUMIFS(TeamGames!$O$2:$O$4073,TeamGames!$D$2:$D$4073,$D334,TeamGames!$F$2:$F$4073,$E334)</f>
        <v/>
      </c>
      <c r="Q334" s="33">
        <f>SUMIFS(TeamGames!$T$2:$T$4073,TeamGames!$D$2:$D$4073,$D334,TeamGames!$F$2:$F$4073,$E334)</f>
        <v/>
      </c>
      <c r="R334" s="33">
        <f>SUMIFS(TeamGames!$U$2:$U$4073,TeamGames!$D$2:$D$4073,$D334,TeamGames!$F$2:$F$4073,$E334)</f>
        <v/>
      </c>
      <c r="S334" s="33">
        <f>SUMIFS(TeamGames!$W$2:$W$4073,TeamGames!$D$2:$D$4073,$D334,TeamGames!$F$2:$F$4073,$E334)</f>
        <v/>
      </c>
      <c r="T334" s="30">
        <f>IF(M334=0,"",P334-O334)</f>
        <v/>
      </c>
      <c r="U334" s="30">
        <f>IF(M334=0,"",S334-O334)</f>
        <v/>
      </c>
      <c r="V334" s="24">
        <f>IF(M334=0,"upcoming",IF(M334=F334,"complete","in progress"))</f>
        <v/>
      </c>
      <c r="W334" s="33">
        <f>N334/F334</f>
        <v/>
      </c>
      <c r="X334" s="41">
        <f>AVERAGEIFS(TeamGames!$K$2:$K$4073,TeamGames!$D$2:$D$4073,$D334,TeamGames!$F$2:$F$4073,$E334)</f>
        <v/>
      </c>
      <c r="Y334" s="30">
        <f>IF(M334=0,"",P334-S334)</f>
        <v/>
      </c>
      <c r="Z334" s="30" t="n">
        <v>-0.99</v>
      </c>
      <c r="AA334" s="31" t="n">
        <v>0.3226264317022449</v>
      </c>
      <c r="AB334" s="33" t="n"/>
      <c r="AC334" s="24" t="n">
        <v>0</v>
      </c>
      <c r="AD334" s="24" t="n">
        <v>0</v>
      </c>
    </row>
    <row r="335">
      <c r="A335" s="24" t="inlineStr">
        <is>
          <t>Norwich|2</t>
        </is>
      </c>
      <c r="B335" s="24" t="inlineStr">
        <is>
          <t>E1</t>
        </is>
      </c>
      <c r="C335" s="24" t="inlineStr">
        <is>
          <t>Championship</t>
        </is>
      </c>
      <c r="D335" s="24" t="inlineStr">
        <is>
          <t>Norwich</t>
        </is>
      </c>
      <c r="E335" s="24" t="n">
        <v>2</v>
      </c>
      <c r="F335" s="24">
        <f>COUNTIFS(TeamGames!$D$2:$D$4073,$D335,TeamGames!$F$2:$F$4073,$E335)</f>
        <v/>
      </c>
      <c r="G335" s="24" t="n">
        <v>5</v>
      </c>
      <c r="H335" s="24" t="n">
        <v>8</v>
      </c>
      <c r="I335" s="24" t="inlineStr">
        <is>
          <t>Sheffield United (A) · Birmingham (H) · Middlesbrough (A) · Bolton (H)</t>
        </is>
      </c>
      <c r="J335" s="24" t="n">
        <v>2</v>
      </c>
      <c r="K335" s="40" t="n">
        <v>46270.625</v>
      </c>
      <c r="L335" s="40" t="n">
        <v>46285.5625</v>
      </c>
      <c r="M335" s="24">
        <f>SUMIFS(TeamGames!$X$2:$X$4073,TeamGames!$D$2:$D$4073,$D335,TeamGames!$F$2:$F$4073,$E335)</f>
        <v/>
      </c>
      <c r="N335" s="33">
        <f>SUMIFS(TeamGames!$S$2:$S$4073,TeamGames!$D$2:$D$4073,$D335,TeamGames!$F$2:$F$4073,$E335)</f>
        <v/>
      </c>
      <c r="O335" s="33">
        <f>SUMIFS(TeamGames!$S$2:$S$4073,TeamGames!$D$2:$D$4073,$D335,TeamGames!$F$2:$F$4073,$E335,TeamGames!$X$2:$X$4073,1)</f>
        <v/>
      </c>
      <c r="P335" s="24">
        <f>SUMIFS(TeamGames!$O$2:$O$4073,TeamGames!$D$2:$D$4073,$D335,TeamGames!$F$2:$F$4073,$E335)</f>
        <v/>
      </c>
      <c r="Q335" s="33">
        <f>SUMIFS(TeamGames!$T$2:$T$4073,TeamGames!$D$2:$D$4073,$D335,TeamGames!$F$2:$F$4073,$E335)</f>
        <v/>
      </c>
      <c r="R335" s="33">
        <f>SUMIFS(TeamGames!$U$2:$U$4073,TeamGames!$D$2:$D$4073,$D335,TeamGames!$F$2:$F$4073,$E335)</f>
        <v/>
      </c>
      <c r="S335" s="33">
        <f>SUMIFS(TeamGames!$W$2:$W$4073,TeamGames!$D$2:$D$4073,$D335,TeamGames!$F$2:$F$4073,$E335)</f>
        <v/>
      </c>
      <c r="T335" s="30">
        <f>IF(M335=0,"",P335-O335)</f>
        <v/>
      </c>
      <c r="U335" s="30">
        <f>IF(M335=0,"",S335-O335)</f>
        <v/>
      </c>
      <c r="V335" s="24">
        <f>IF(M335=0,"upcoming",IF(M335=F335,"complete","in progress"))</f>
        <v/>
      </c>
      <c r="W335" s="33">
        <f>N335/F335</f>
        <v/>
      </c>
      <c r="X335" s="41">
        <f>AVERAGEIFS(TeamGames!$K$2:$K$4073,TeamGames!$D$2:$D$4073,$D335,TeamGames!$F$2:$F$4073,$E335)</f>
        <v/>
      </c>
      <c r="Y335" s="30">
        <f>IF(M335=0,"",P335-S335)</f>
        <v/>
      </c>
      <c r="Z335" s="30" t="n">
        <v>0.14</v>
      </c>
      <c r="AA335" s="31" t="n">
        <v>0.8920861680274554</v>
      </c>
      <c r="AB335" s="33" t="n"/>
      <c r="AC335" s="24" t="n">
        <v>0</v>
      </c>
      <c r="AD335" s="24" t="n">
        <v>0</v>
      </c>
    </row>
    <row r="336">
      <c r="A336" s="24" t="inlineStr">
        <is>
          <t>Norwich|3</t>
        </is>
      </c>
      <c r="B336" s="24" t="inlineStr">
        <is>
          <t>E1</t>
        </is>
      </c>
      <c r="C336" s="24" t="inlineStr">
        <is>
          <t>Championship</t>
        </is>
      </c>
      <c r="D336" s="24" t="inlineStr">
        <is>
          <t>Norwich</t>
        </is>
      </c>
      <c r="E336" s="24" t="n">
        <v>3</v>
      </c>
      <c r="F336" s="24">
        <f>COUNTIFS(TeamGames!$D$2:$D$4073,$D336,TeamGames!$F$2:$F$4073,$E336)</f>
        <v/>
      </c>
      <c r="G336" s="24" t="n">
        <v>9</v>
      </c>
      <c r="H336" s="24" t="n">
        <v>12</v>
      </c>
      <c r="I336" s="24" t="inlineStr">
        <is>
          <t>Swansea (A) · Southampton (H) · Portsmouth (H) · Charlton (A)</t>
        </is>
      </c>
      <c r="J336" s="24" t="n">
        <v>2</v>
      </c>
      <c r="K336" s="40" t="n">
        <v>46305.52083333334</v>
      </c>
      <c r="L336" s="40" t="n">
        <v>46319.52083333334</v>
      </c>
      <c r="M336" s="24">
        <f>SUMIFS(TeamGames!$X$2:$X$4073,TeamGames!$D$2:$D$4073,$D336,TeamGames!$F$2:$F$4073,$E336)</f>
        <v/>
      </c>
      <c r="N336" s="33">
        <f>SUMIFS(TeamGames!$S$2:$S$4073,TeamGames!$D$2:$D$4073,$D336,TeamGames!$F$2:$F$4073,$E336)</f>
        <v/>
      </c>
      <c r="O336" s="33">
        <f>SUMIFS(TeamGames!$S$2:$S$4073,TeamGames!$D$2:$D$4073,$D336,TeamGames!$F$2:$F$4073,$E336,TeamGames!$X$2:$X$4073,1)</f>
        <v/>
      </c>
      <c r="P336" s="24">
        <f>SUMIFS(TeamGames!$O$2:$O$4073,TeamGames!$D$2:$D$4073,$D336,TeamGames!$F$2:$F$4073,$E336)</f>
        <v/>
      </c>
      <c r="Q336" s="33">
        <f>SUMIFS(TeamGames!$T$2:$T$4073,TeamGames!$D$2:$D$4073,$D336,TeamGames!$F$2:$F$4073,$E336)</f>
        <v/>
      </c>
      <c r="R336" s="33">
        <f>SUMIFS(TeamGames!$U$2:$U$4073,TeamGames!$D$2:$D$4073,$D336,TeamGames!$F$2:$F$4073,$E336)</f>
        <v/>
      </c>
      <c r="S336" s="33">
        <f>SUMIFS(TeamGames!$W$2:$W$4073,TeamGames!$D$2:$D$4073,$D336,TeamGames!$F$2:$F$4073,$E336)</f>
        <v/>
      </c>
      <c r="T336" s="30">
        <f>IF(M336=0,"",P336-O336)</f>
        <v/>
      </c>
      <c r="U336" s="30">
        <f>IF(M336=0,"",S336-O336)</f>
        <v/>
      </c>
      <c r="V336" s="24">
        <f>IF(M336=0,"upcoming",IF(M336=F336,"complete","in progress"))</f>
        <v/>
      </c>
      <c r="W336" s="33">
        <f>N336/F336</f>
        <v/>
      </c>
      <c r="X336" s="41">
        <f>AVERAGEIFS(TeamGames!$K$2:$K$4073,TeamGames!$D$2:$D$4073,$D336,TeamGames!$F$2:$F$4073,$E336)</f>
        <v/>
      </c>
      <c r="Y336" s="30">
        <f>IF(M336=0,"",P336-S336)</f>
        <v/>
      </c>
      <c r="Z336" s="30" t="n">
        <v>-2.05</v>
      </c>
      <c r="AA336" s="31" t="n">
        <v>0.0407234385412143</v>
      </c>
      <c r="AB336" s="33" t="n">
        <v>1.507549018555107</v>
      </c>
      <c r="AC336" s="24" t="n">
        <v>0</v>
      </c>
      <c r="AD336" s="24" t="n">
        <v>0</v>
      </c>
    </row>
    <row r="337">
      <c r="A337" s="24" t="inlineStr">
        <is>
          <t>Norwich|4</t>
        </is>
      </c>
      <c r="B337" s="24" t="inlineStr">
        <is>
          <t>E1</t>
        </is>
      </c>
      <c r="C337" s="24" t="inlineStr">
        <is>
          <t>Championship</t>
        </is>
      </c>
      <c r="D337" s="24" t="inlineStr">
        <is>
          <t>Norwich</t>
        </is>
      </c>
      <c r="E337" s="24" t="n">
        <v>4</v>
      </c>
      <c r="F337" s="24">
        <f>COUNTIFS(TeamGames!$D$2:$D$4073,$D337,TeamGames!$F$2:$F$4073,$E337)</f>
        <v/>
      </c>
      <c r="G337" s="24" t="n">
        <v>13</v>
      </c>
      <c r="H337" s="24" t="n">
        <v>16</v>
      </c>
      <c r="I337" s="24" t="inlineStr">
        <is>
          <t>Watford (H) · Derby (A) · Bristol City (A) · Cardiff (H)</t>
        </is>
      </c>
      <c r="J337" s="24" t="n">
        <v>2</v>
      </c>
      <c r="K337" s="40" t="n">
        <v>46326.52083333334</v>
      </c>
      <c r="L337" s="40" t="n">
        <v>46347.52083333334</v>
      </c>
      <c r="M337" s="24">
        <f>SUMIFS(TeamGames!$X$2:$X$4073,TeamGames!$D$2:$D$4073,$D337,TeamGames!$F$2:$F$4073,$E337)</f>
        <v/>
      </c>
      <c r="N337" s="33">
        <f>SUMIFS(TeamGames!$S$2:$S$4073,TeamGames!$D$2:$D$4073,$D337,TeamGames!$F$2:$F$4073,$E337)</f>
        <v/>
      </c>
      <c r="O337" s="33">
        <f>SUMIFS(TeamGames!$S$2:$S$4073,TeamGames!$D$2:$D$4073,$D337,TeamGames!$F$2:$F$4073,$E337,TeamGames!$X$2:$X$4073,1)</f>
        <v/>
      </c>
      <c r="P337" s="24">
        <f>SUMIFS(TeamGames!$O$2:$O$4073,TeamGames!$D$2:$D$4073,$D337,TeamGames!$F$2:$F$4073,$E337)</f>
        <v/>
      </c>
      <c r="Q337" s="33">
        <f>SUMIFS(TeamGames!$T$2:$T$4073,TeamGames!$D$2:$D$4073,$D337,TeamGames!$F$2:$F$4073,$E337)</f>
        <v/>
      </c>
      <c r="R337" s="33">
        <f>SUMIFS(TeamGames!$U$2:$U$4073,TeamGames!$D$2:$D$4073,$D337,TeamGames!$F$2:$F$4073,$E337)</f>
        <v/>
      </c>
      <c r="S337" s="33">
        <f>SUMIFS(TeamGames!$W$2:$W$4073,TeamGames!$D$2:$D$4073,$D337,TeamGames!$F$2:$F$4073,$E337)</f>
        <v/>
      </c>
      <c r="T337" s="30">
        <f>IF(M337=0,"",P337-O337)</f>
        <v/>
      </c>
      <c r="U337" s="30">
        <f>IF(M337=0,"",S337-O337)</f>
        <v/>
      </c>
      <c r="V337" s="24">
        <f>IF(M337=0,"upcoming",IF(M337=F337,"complete","in progress"))</f>
        <v/>
      </c>
      <c r="W337" s="33">
        <f>N337/F337</f>
        <v/>
      </c>
      <c r="X337" s="41">
        <f>AVERAGEIFS(TeamGames!$K$2:$K$4073,TeamGames!$D$2:$D$4073,$D337,TeamGames!$F$2:$F$4073,$E337)</f>
        <v/>
      </c>
      <c r="Y337" s="30">
        <f>IF(M337=0,"",P337-S337)</f>
        <v/>
      </c>
      <c r="Z337" s="30" t="n"/>
      <c r="AA337" s="31" t="n"/>
      <c r="AB337" s="33" t="n">
        <v>6.052761283298091</v>
      </c>
      <c r="AC337" s="24" t="n">
        <v>0</v>
      </c>
      <c r="AD337" s="24" t="n">
        <v>0</v>
      </c>
    </row>
    <row r="338">
      <c r="A338" s="24" t="inlineStr">
        <is>
          <t>Norwich|5</t>
        </is>
      </c>
      <c r="B338" s="24" t="inlineStr">
        <is>
          <t>E1</t>
        </is>
      </c>
      <c r="C338" s="24" t="inlineStr">
        <is>
          <t>Championship</t>
        </is>
      </c>
      <c r="D338" s="24" t="inlineStr">
        <is>
          <t>Norwich</t>
        </is>
      </c>
      <c r="E338" s="24" t="n">
        <v>5</v>
      </c>
      <c r="F338" s="24">
        <f>COUNTIFS(TeamGames!$D$2:$D$4073,$D338,TeamGames!$F$2:$F$4073,$E338)</f>
        <v/>
      </c>
      <c r="G338" s="24" t="n">
        <v>17</v>
      </c>
      <c r="H338" s="24" t="n">
        <v>20</v>
      </c>
      <c r="I338" s="24" t="inlineStr">
        <is>
          <t>QPR (H) · Preston (A) · Wrexham (H) · Blackburn (A)</t>
        </is>
      </c>
      <c r="J338" s="24" t="n">
        <v>2</v>
      </c>
      <c r="K338" s="40" t="n">
        <v>46350.82291666666</v>
      </c>
      <c r="L338" s="40" t="n">
        <v>46364.82291666666</v>
      </c>
      <c r="M338" s="24">
        <f>SUMIFS(TeamGames!$X$2:$X$4073,TeamGames!$D$2:$D$4073,$D338,TeamGames!$F$2:$F$4073,$E338)</f>
        <v/>
      </c>
      <c r="N338" s="33">
        <f>SUMIFS(TeamGames!$S$2:$S$4073,TeamGames!$D$2:$D$4073,$D338,TeamGames!$F$2:$F$4073,$E338)</f>
        <v/>
      </c>
      <c r="O338" s="33">
        <f>SUMIFS(TeamGames!$S$2:$S$4073,TeamGames!$D$2:$D$4073,$D338,TeamGames!$F$2:$F$4073,$E338,TeamGames!$X$2:$X$4073,1)</f>
        <v/>
      </c>
      <c r="P338" s="24">
        <f>SUMIFS(TeamGames!$O$2:$O$4073,TeamGames!$D$2:$D$4073,$D338,TeamGames!$F$2:$F$4073,$E338)</f>
        <v/>
      </c>
      <c r="Q338" s="33">
        <f>SUMIFS(TeamGames!$T$2:$T$4073,TeamGames!$D$2:$D$4073,$D338,TeamGames!$F$2:$F$4073,$E338)</f>
        <v/>
      </c>
      <c r="R338" s="33">
        <f>SUMIFS(TeamGames!$U$2:$U$4073,TeamGames!$D$2:$D$4073,$D338,TeamGames!$F$2:$F$4073,$E338)</f>
        <v/>
      </c>
      <c r="S338" s="33">
        <f>SUMIFS(TeamGames!$W$2:$W$4073,TeamGames!$D$2:$D$4073,$D338,TeamGames!$F$2:$F$4073,$E338)</f>
        <v/>
      </c>
      <c r="T338" s="30">
        <f>IF(M338=0,"",P338-O338)</f>
        <v/>
      </c>
      <c r="U338" s="30">
        <f>IF(M338=0,"",S338-O338)</f>
        <v/>
      </c>
      <c r="V338" s="24">
        <f>IF(M338=0,"upcoming",IF(M338=F338,"complete","in progress"))</f>
        <v/>
      </c>
      <c r="W338" s="33">
        <f>N338/F338</f>
        <v/>
      </c>
      <c r="X338" s="41">
        <f>AVERAGEIFS(TeamGames!$K$2:$K$4073,TeamGames!$D$2:$D$4073,$D338,TeamGames!$F$2:$F$4073,$E338)</f>
        <v/>
      </c>
      <c r="Y338" s="30">
        <f>IF(M338=0,"",P338-S338)</f>
        <v/>
      </c>
      <c r="Z338" s="30" t="n"/>
      <c r="AA338" s="31" t="n"/>
      <c r="AB338" s="33" t="n">
        <v>5.992584601187243</v>
      </c>
      <c r="AC338" s="24" t="n">
        <v>0</v>
      </c>
      <c r="AD338" s="24" t="n">
        <v>0</v>
      </c>
    </row>
    <row r="339">
      <c r="A339" s="24" t="inlineStr">
        <is>
          <t>Norwich|6</t>
        </is>
      </c>
      <c r="B339" s="24" t="inlineStr">
        <is>
          <t>E1</t>
        </is>
      </c>
      <c r="C339" s="24" t="inlineStr">
        <is>
          <t>Championship</t>
        </is>
      </c>
      <c r="D339" s="24" t="inlineStr">
        <is>
          <t>Norwich</t>
        </is>
      </c>
      <c r="E339" s="24" t="n">
        <v>6</v>
      </c>
      <c r="F339" s="24">
        <f>COUNTIFS(TeamGames!$D$2:$D$4073,$D339,TeamGames!$F$2:$F$4073,$E339)</f>
        <v/>
      </c>
      <c r="G339" s="24" t="n">
        <v>21</v>
      </c>
      <c r="H339" s="24" t="n">
        <v>24</v>
      </c>
      <c r="I339" s="24" t="inlineStr">
        <is>
          <t>Lincoln (A) · Wolves (H) · West Ham (A) · Charlton (H)</t>
        </is>
      </c>
      <c r="J339" s="24" t="n">
        <v>2</v>
      </c>
      <c r="K339" s="40" t="n">
        <v>46369.58333333334</v>
      </c>
      <c r="L339" s="40" t="n">
        <v>46385.82291666666</v>
      </c>
      <c r="M339" s="24">
        <f>SUMIFS(TeamGames!$X$2:$X$4073,TeamGames!$D$2:$D$4073,$D339,TeamGames!$F$2:$F$4073,$E339)</f>
        <v/>
      </c>
      <c r="N339" s="33">
        <f>SUMIFS(TeamGames!$S$2:$S$4073,TeamGames!$D$2:$D$4073,$D339,TeamGames!$F$2:$F$4073,$E339)</f>
        <v/>
      </c>
      <c r="O339" s="33">
        <f>SUMIFS(TeamGames!$S$2:$S$4073,TeamGames!$D$2:$D$4073,$D339,TeamGames!$F$2:$F$4073,$E339,TeamGames!$X$2:$X$4073,1)</f>
        <v/>
      </c>
      <c r="P339" s="24">
        <f>SUMIFS(TeamGames!$O$2:$O$4073,TeamGames!$D$2:$D$4073,$D339,TeamGames!$F$2:$F$4073,$E339)</f>
        <v/>
      </c>
      <c r="Q339" s="33">
        <f>SUMIFS(TeamGames!$T$2:$T$4073,TeamGames!$D$2:$D$4073,$D339,TeamGames!$F$2:$F$4073,$E339)</f>
        <v/>
      </c>
      <c r="R339" s="33">
        <f>SUMIFS(TeamGames!$U$2:$U$4073,TeamGames!$D$2:$D$4073,$D339,TeamGames!$F$2:$F$4073,$E339)</f>
        <v/>
      </c>
      <c r="S339" s="33">
        <f>SUMIFS(TeamGames!$W$2:$W$4073,TeamGames!$D$2:$D$4073,$D339,TeamGames!$F$2:$F$4073,$E339)</f>
        <v/>
      </c>
      <c r="T339" s="30">
        <f>IF(M339=0,"",P339-O339)</f>
        <v/>
      </c>
      <c r="U339" s="30">
        <f>IF(M339=0,"",S339-O339)</f>
        <v/>
      </c>
      <c r="V339" s="24">
        <f>IF(M339=0,"upcoming",IF(M339=F339,"complete","in progress"))</f>
        <v/>
      </c>
      <c r="W339" s="33">
        <f>N339/F339</f>
        <v/>
      </c>
      <c r="X339" s="41">
        <f>AVERAGEIFS(TeamGames!$K$2:$K$4073,TeamGames!$D$2:$D$4073,$D339,TeamGames!$F$2:$F$4073,$E339)</f>
        <v/>
      </c>
      <c r="Y339" s="30">
        <f>IF(M339=0,"",P339-S339)</f>
        <v/>
      </c>
      <c r="Z339" s="30" t="n"/>
      <c r="AA339" s="31" t="n"/>
      <c r="AB339" s="33" t="n">
        <v>5.430105456306286</v>
      </c>
      <c r="AC339" s="24" t="n">
        <v>0</v>
      </c>
      <c r="AD339" s="24" t="n">
        <v>0</v>
      </c>
    </row>
    <row r="340">
      <c r="A340" s="24" t="inlineStr">
        <is>
          <t>Norwich|7</t>
        </is>
      </c>
      <c r="B340" s="24" t="inlineStr">
        <is>
          <t>E1</t>
        </is>
      </c>
      <c r="C340" s="24" t="inlineStr">
        <is>
          <t>Championship</t>
        </is>
      </c>
      <c r="D340" s="24" t="inlineStr">
        <is>
          <t>Norwich</t>
        </is>
      </c>
      <c r="E340" s="24" t="n">
        <v>7</v>
      </c>
      <c r="F340" s="24">
        <f>COUNTIFS(TeamGames!$D$2:$D$4073,$D340,TeamGames!$F$2:$F$4073,$E340)</f>
        <v/>
      </c>
      <c r="G340" s="24" t="n">
        <v>25</v>
      </c>
      <c r="H340" s="24" t="n">
        <v>28</v>
      </c>
      <c r="I340" s="24" t="inlineStr">
        <is>
          <t>Lincoln (H) · Portsmouth (A) · Watford (A) · Derby (H)</t>
        </is>
      </c>
      <c r="J340" s="24" t="n">
        <v>2</v>
      </c>
      <c r="K340" s="40" t="n">
        <v>46388.625</v>
      </c>
      <c r="L340" s="40" t="n">
        <v>46413.82291666666</v>
      </c>
      <c r="M340" s="24">
        <f>SUMIFS(TeamGames!$X$2:$X$4073,TeamGames!$D$2:$D$4073,$D340,TeamGames!$F$2:$F$4073,$E340)</f>
        <v/>
      </c>
      <c r="N340" s="33">
        <f>SUMIFS(TeamGames!$S$2:$S$4073,TeamGames!$D$2:$D$4073,$D340,TeamGames!$F$2:$F$4073,$E340)</f>
        <v/>
      </c>
      <c r="O340" s="33">
        <f>SUMIFS(TeamGames!$S$2:$S$4073,TeamGames!$D$2:$D$4073,$D340,TeamGames!$F$2:$F$4073,$E340,TeamGames!$X$2:$X$4073,1)</f>
        <v/>
      </c>
      <c r="P340" s="24">
        <f>SUMIFS(TeamGames!$O$2:$O$4073,TeamGames!$D$2:$D$4073,$D340,TeamGames!$F$2:$F$4073,$E340)</f>
        <v/>
      </c>
      <c r="Q340" s="33">
        <f>SUMIFS(TeamGames!$T$2:$T$4073,TeamGames!$D$2:$D$4073,$D340,TeamGames!$F$2:$F$4073,$E340)</f>
        <v/>
      </c>
      <c r="R340" s="33">
        <f>SUMIFS(TeamGames!$U$2:$U$4073,TeamGames!$D$2:$D$4073,$D340,TeamGames!$F$2:$F$4073,$E340)</f>
        <v/>
      </c>
      <c r="S340" s="33">
        <f>SUMIFS(TeamGames!$W$2:$W$4073,TeamGames!$D$2:$D$4073,$D340,TeamGames!$F$2:$F$4073,$E340)</f>
        <v/>
      </c>
      <c r="T340" s="30">
        <f>IF(M340=0,"",P340-O340)</f>
        <v/>
      </c>
      <c r="U340" s="30">
        <f>IF(M340=0,"",S340-O340)</f>
        <v/>
      </c>
      <c r="V340" s="24">
        <f>IF(M340=0,"upcoming",IF(M340=F340,"complete","in progress"))</f>
        <v/>
      </c>
      <c r="W340" s="33">
        <f>N340/F340</f>
        <v/>
      </c>
      <c r="X340" s="41">
        <f>AVERAGEIFS(TeamGames!$K$2:$K$4073,TeamGames!$D$2:$D$4073,$D340,TeamGames!$F$2:$F$4073,$E340)</f>
        <v/>
      </c>
      <c r="Y340" s="30">
        <f>IF(M340=0,"",P340-S340)</f>
        <v/>
      </c>
      <c r="Z340" s="30" t="n"/>
      <c r="AA340" s="31" t="n"/>
      <c r="AB340" s="33" t="n">
        <v>6.234402825358233</v>
      </c>
      <c r="AC340" s="24" t="n">
        <v>0</v>
      </c>
      <c r="AD340" s="24" t="n">
        <v>0</v>
      </c>
    </row>
    <row r="341">
      <c r="A341" s="24" t="inlineStr">
        <is>
          <t>Norwich|8</t>
        </is>
      </c>
      <c r="B341" s="24" t="inlineStr">
        <is>
          <t>E1</t>
        </is>
      </c>
      <c r="C341" s="24" t="inlineStr">
        <is>
          <t>Championship</t>
        </is>
      </c>
      <c r="D341" s="24" t="inlineStr">
        <is>
          <t>Norwich</t>
        </is>
      </c>
      <c r="E341" s="24" t="n">
        <v>8</v>
      </c>
      <c r="F341" s="24">
        <f>COUNTIFS(TeamGames!$D$2:$D$4073,$D341,TeamGames!$F$2:$F$4073,$E341)</f>
        <v/>
      </c>
      <c r="G341" s="24" t="n">
        <v>29</v>
      </c>
      <c r="H341" s="24" t="n">
        <v>32</v>
      </c>
      <c r="I341" s="24" t="inlineStr">
        <is>
          <t>Bristol City (H) · Cardiff (A) · Middlesbrough (H) · Southampton (A)</t>
        </is>
      </c>
      <c r="J341" s="24" t="n">
        <v>2</v>
      </c>
      <c r="K341" s="40" t="n">
        <v>46417.625</v>
      </c>
      <c r="L341" s="40" t="n">
        <v>46435.82291666666</v>
      </c>
      <c r="M341" s="24">
        <f>SUMIFS(TeamGames!$X$2:$X$4073,TeamGames!$D$2:$D$4073,$D341,TeamGames!$F$2:$F$4073,$E341)</f>
        <v/>
      </c>
      <c r="N341" s="33">
        <f>SUMIFS(TeamGames!$S$2:$S$4073,TeamGames!$D$2:$D$4073,$D341,TeamGames!$F$2:$F$4073,$E341)</f>
        <v/>
      </c>
      <c r="O341" s="33">
        <f>SUMIFS(TeamGames!$S$2:$S$4073,TeamGames!$D$2:$D$4073,$D341,TeamGames!$F$2:$F$4073,$E341,TeamGames!$X$2:$X$4073,1)</f>
        <v/>
      </c>
      <c r="P341" s="24">
        <f>SUMIFS(TeamGames!$O$2:$O$4073,TeamGames!$D$2:$D$4073,$D341,TeamGames!$F$2:$F$4073,$E341)</f>
        <v/>
      </c>
      <c r="Q341" s="33">
        <f>SUMIFS(TeamGames!$T$2:$T$4073,TeamGames!$D$2:$D$4073,$D341,TeamGames!$F$2:$F$4073,$E341)</f>
        <v/>
      </c>
      <c r="R341" s="33">
        <f>SUMIFS(TeamGames!$U$2:$U$4073,TeamGames!$D$2:$D$4073,$D341,TeamGames!$F$2:$F$4073,$E341)</f>
        <v/>
      </c>
      <c r="S341" s="33">
        <f>SUMIFS(TeamGames!$W$2:$W$4073,TeamGames!$D$2:$D$4073,$D341,TeamGames!$F$2:$F$4073,$E341)</f>
        <v/>
      </c>
      <c r="T341" s="30">
        <f>IF(M341=0,"",P341-O341)</f>
        <v/>
      </c>
      <c r="U341" s="30">
        <f>IF(M341=0,"",S341-O341)</f>
        <v/>
      </c>
      <c r="V341" s="24">
        <f>IF(M341=0,"upcoming",IF(M341=F341,"complete","in progress"))</f>
        <v/>
      </c>
      <c r="W341" s="33">
        <f>N341/F341</f>
        <v/>
      </c>
      <c r="X341" s="41">
        <f>AVERAGEIFS(TeamGames!$K$2:$K$4073,TeamGames!$D$2:$D$4073,$D341,TeamGames!$F$2:$F$4073,$E341)</f>
        <v/>
      </c>
      <c r="Y341" s="30">
        <f>IF(M341=0,"",P341-S341)</f>
        <v/>
      </c>
      <c r="Z341" s="30" t="n"/>
      <c r="AA341" s="31" t="n"/>
      <c r="AB341" s="33" t="n">
        <v>5.483958561077681</v>
      </c>
      <c r="AC341" s="24" t="n">
        <v>0</v>
      </c>
      <c r="AD341" s="24" t="n">
        <v>0</v>
      </c>
    </row>
    <row r="342">
      <c r="A342" s="24" t="inlineStr">
        <is>
          <t>Norwich|9</t>
        </is>
      </c>
      <c r="B342" s="24" t="inlineStr">
        <is>
          <t>E1</t>
        </is>
      </c>
      <c r="C342" s="24" t="inlineStr">
        <is>
          <t>Championship</t>
        </is>
      </c>
      <c r="D342" s="24" t="inlineStr">
        <is>
          <t>Norwich</t>
        </is>
      </c>
      <c r="E342" s="24" t="n">
        <v>9</v>
      </c>
      <c r="F342" s="24">
        <f>COUNTIFS(TeamGames!$D$2:$D$4073,$D342,TeamGames!$F$2:$F$4073,$E342)</f>
        <v/>
      </c>
      <c r="G342" s="24" t="n">
        <v>33</v>
      </c>
      <c r="H342" s="24" t="n">
        <v>36</v>
      </c>
      <c r="I342" s="24" t="inlineStr">
        <is>
          <t>Bolton (A) · Swansea (H) · Millwall (H) · West Brom (A)</t>
        </is>
      </c>
      <c r="J342" s="24" t="n">
        <v>2</v>
      </c>
      <c r="K342" s="40" t="n">
        <v>46438.625</v>
      </c>
      <c r="L342" s="40" t="n">
        <v>46452.625</v>
      </c>
      <c r="M342" s="24">
        <f>SUMIFS(TeamGames!$X$2:$X$4073,TeamGames!$D$2:$D$4073,$D342,TeamGames!$F$2:$F$4073,$E342)</f>
        <v/>
      </c>
      <c r="N342" s="33">
        <f>SUMIFS(TeamGames!$S$2:$S$4073,TeamGames!$D$2:$D$4073,$D342,TeamGames!$F$2:$F$4073,$E342)</f>
        <v/>
      </c>
      <c r="O342" s="33">
        <f>SUMIFS(TeamGames!$S$2:$S$4073,TeamGames!$D$2:$D$4073,$D342,TeamGames!$F$2:$F$4073,$E342,TeamGames!$X$2:$X$4073,1)</f>
        <v/>
      </c>
      <c r="P342" s="24">
        <f>SUMIFS(TeamGames!$O$2:$O$4073,TeamGames!$D$2:$D$4073,$D342,TeamGames!$F$2:$F$4073,$E342)</f>
        <v/>
      </c>
      <c r="Q342" s="33">
        <f>SUMIFS(TeamGames!$T$2:$T$4073,TeamGames!$D$2:$D$4073,$D342,TeamGames!$F$2:$F$4073,$E342)</f>
        <v/>
      </c>
      <c r="R342" s="33">
        <f>SUMIFS(TeamGames!$U$2:$U$4073,TeamGames!$D$2:$D$4073,$D342,TeamGames!$F$2:$F$4073,$E342)</f>
        <v/>
      </c>
      <c r="S342" s="33">
        <f>SUMIFS(TeamGames!$W$2:$W$4073,TeamGames!$D$2:$D$4073,$D342,TeamGames!$F$2:$F$4073,$E342)</f>
        <v/>
      </c>
      <c r="T342" s="30">
        <f>IF(M342=0,"",P342-O342)</f>
        <v/>
      </c>
      <c r="U342" s="30">
        <f>IF(M342=0,"",S342-O342)</f>
        <v/>
      </c>
      <c r="V342" s="24">
        <f>IF(M342=0,"upcoming",IF(M342=F342,"complete","in progress"))</f>
        <v/>
      </c>
      <c r="W342" s="33">
        <f>N342/F342</f>
        <v/>
      </c>
      <c r="X342" s="41">
        <f>AVERAGEIFS(TeamGames!$K$2:$K$4073,TeamGames!$D$2:$D$4073,$D342,TeamGames!$F$2:$F$4073,$E342)</f>
        <v/>
      </c>
      <c r="Y342" s="30">
        <f>IF(M342=0,"",P342-S342)</f>
        <v/>
      </c>
      <c r="Z342" s="30" t="n"/>
      <c r="AA342" s="31" t="n"/>
      <c r="AB342" s="33" t="n">
        <v>5.803947923483377</v>
      </c>
      <c r="AC342" s="24" t="n">
        <v>0</v>
      </c>
      <c r="AD342" s="24" t="n">
        <v>0</v>
      </c>
    </row>
    <row r="343">
      <c r="A343" s="24" t="inlineStr">
        <is>
          <t>Norwich|10</t>
        </is>
      </c>
      <c r="B343" s="24" t="inlineStr">
        <is>
          <t>E1</t>
        </is>
      </c>
      <c r="C343" s="24" t="inlineStr">
        <is>
          <t>Championship</t>
        </is>
      </c>
      <c r="D343" s="24" t="inlineStr">
        <is>
          <t>Norwich</t>
        </is>
      </c>
      <c r="E343" s="24" t="n">
        <v>10</v>
      </c>
      <c r="F343" s="24">
        <f>COUNTIFS(TeamGames!$D$2:$D$4073,$D343,TeamGames!$F$2:$F$4073,$E343)</f>
        <v/>
      </c>
      <c r="G343" s="24" t="n">
        <v>37</v>
      </c>
      <c r="H343" s="24" t="n">
        <v>40</v>
      </c>
      <c r="I343" s="24" t="inlineStr">
        <is>
          <t>Preston (H) · Wrexham (A) · West Ham (H) · Wolves (A)</t>
        </is>
      </c>
      <c r="J343" s="24" t="n">
        <v>2</v>
      </c>
      <c r="K343" s="40" t="n">
        <v>46459.625</v>
      </c>
      <c r="L343" s="40" t="n">
        <v>46480.625</v>
      </c>
      <c r="M343" s="24">
        <f>SUMIFS(TeamGames!$X$2:$X$4073,TeamGames!$D$2:$D$4073,$D343,TeamGames!$F$2:$F$4073,$E343)</f>
        <v/>
      </c>
      <c r="N343" s="33">
        <f>SUMIFS(TeamGames!$S$2:$S$4073,TeamGames!$D$2:$D$4073,$D343,TeamGames!$F$2:$F$4073,$E343)</f>
        <v/>
      </c>
      <c r="O343" s="33">
        <f>SUMIFS(TeamGames!$S$2:$S$4073,TeamGames!$D$2:$D$4073,$D343,TeamGames!$F$2:$F$4073,$E343,TeamGames!$X$2:$X$4073,1)</f>
        <v/>
      </c>
      <c r="P343" s="24">
        <f>SUMIFS(TeamGames!$O$2:$O$4073,TeamGames!$D$2:$D$4073,$D343,TeamGames!$F$2:$F$4073,$E343)</f>
        <v/>
      </c>
      <c r="Q343" s="33">
        <f>SUMIFS(TeamGames!$T$2:$T$4073,TeamGames!$D$2:$D$4073,$D343,TeamGames!$F$2:$F$4073,$E343)</f>
        <v/>
      </c>
      <c r="R343" s="33">
        <f>SUMIFS(TeamGames!$U$2:$U$4073,TeamGames!$D$2:$D$4073,$D343,TeamGames!$F$2:$F$4073,$E343)</f>
        <v/>
      </c>
      <c r="S343" s="33">
        <f>SUMIFS(TeamGames!$W$2:$W$4073,TeamGames!$D$2:$D$4073,$D343,TeamGames!$F$2:$F$4073,$E343)</f>
        <v/>
      </c>
      <c r="T343" s="30">
        <f>IF(M343=0,"",P343-O343)</f>
        <v/>
      </c>
      <c r="U343" s="30">
        <f>IF(M343=0,"",S343-O343)</f>
        <v/>
      </c>
      <c r="V343" s="24">
        <f>IF(M343=0,"upcoming",IF(M343=F343,"complete","in progress"))</f>
        <v/>
      </c>
      <c r="W343" s="33">
        <f>N343/F343</f>
        <v/>
      </c>
      <c r="X343" s="41">
        <f>AVERAGEIFS(TeamGames!$K$2:$K$4073,TeamGames!$D$2:$D$4073,$D343,TeamGames!$F$2:$F$4073,$E343)</f>
        <v/>
      </c>
      <c r="Y343" s="30">
        <f>IF(M343=0,"",P343-S343)</f>
        <v/>
      </c>
      <c r="Z343" s="30" t="n"/>
      <c r="AA343" s="31" t="n"/>
      <c r="AB343" s="33" t="n">
        <v>4.958943274132312</v>
      </c>
      <c r="AC343" s="24" t="n">
        <v>0</v>
      </c>
      <c r="AD343" s="24" t="n">
        <v>0</v>
      </c>
    </row>
    <row r="344">
      <c r="A344" s="24" t="inlineStr">
        <is>
          <t>Norwich|11</t>
        </is>
      </c>
      <c r="B344" s="24" t="inlineStr">
        <is>
          <t>E1</t>
        </is>
      </c>
      <c r="C344" s="24" t="inlineStr">
        <is>
          <t>Championship</t>
        </is>
      </c>
      <c r="D344" s="24" t="inlineStr">
        <is>
          <t>Norwich</t>
        </is>
      </c>
      <c r="E344" s="24" t="n">
        <v>11</v>
      </c>
      <c r="F344" s="24">
        <f>COUNTIFS(TeamGames!$D$2:$D$4073,$D344,TeamGames!$F$2:$F$4073,$E344)</f>
        <v/>
      </c>
      <c r="G344" s="24" t="n">
        <v>41</v>
      </c>
      <c r="H344" s="24" t="n">
        <v>44</v>
      </c>
      <c r="I344" s="24" t="inlineStr">
        <is>
          <t>Birmingham (A) · Sheffield United (H) · Burnley (A) · Stoke (H)</t>
        </is>
      </c>
      <c r="J344" s="24" t="n">
        <v>2</v>
      </c>
      <c r="K344" s="40" t="n">
        <v>46484.83333333334</v>
      </c>
      <c r="L344" s="40" t="n">
        <v>46497.82291666666</v>
      </c>
      <c r="M344" s="24">
        <f>SUMIFS(TeamGames!$X$2:$X$4073,TeamGames!$D$2:$D$4073,$D344,TeamGames!$F$2:$F$4073,$E344)</f>
        <v/>
      </c>
      <c r="N344" s="33">
        <f>SUMIFS(TeamGames!$S$2:$S$4073,TeamGames!$D$2:$D$4073,$D344,TeamGames!$F$2:$F$4073,$E344)</f>
        <v/>
      </c>
      <c r="O344" s="33">
        <f>SUMIFS(TeamGames!$S$2:$S$4073,TeamGames!$D$2:$D$4073,$D344,TeamGames!$F$2:$F$4073,$E344,TeamGames!$X$2:$X$4073,1)</f>
        <v/>
      </c>
      <c r="P344" s="24">
        <f>SUMIFS(TeamGames!$O$2:$O$4073,TeamGames!$D$2:$D$4073,$D344,TeamGames!$F$2:$F$4073,$E344)</f>
        <v/>
      </c>
      <c r="Q344" s="33">
        <f>SUMIFS(TeamGames!$T$2:$T$4073,TeamGames!$D$2:$D$4073,$D344,TeamGames!$F$2:$F$4073,$E344)</f>
        <v/>
      </c>
      <c r="R344" s="33">
        <f>SUMIFS(TeamGames!$U$2:$U$4073,TeamGames!$D$2:$D$4073,$D344,TeamGames!$F$2:$F$4073,$E344)</f>
        <v/>
      </c>
      <c r="S344" s="33">
        <f>SUMIFS(TeamGames!$W$2:$W$4073,TeamGames!$D$2:$D$4073,$D344,TeamGames!$F$2:$F$4073,$E344)</f>
        <v/>
      </c>
      <c r="T344" s="30">
        <f>IF(M344=0,"",P344-O344)</f>
        <v/>
      </c>
      <c r="U344" s="30">
        <f>IF(M344=0,"",S344-O344)</f>
        <v/>
      </c>
      <c r="V344" s="24">
        <f>IF(M344=0,"upcoming",IF(M344=F344,"complete","in progress"))</f>
        <v/>
      </c>
      <c r="W344" s="33">
        <f>N344/F344</f>
        <v/>
      </c>
      <c r="X344" s="41">
        <f>AVERAGEIFS(TeamGames!$K$2:$K$4073,TeamGames!$D$2:$D$4073,$D344,TeamGames!$F$2:$F$4073,$E344)</f>
        <v/>
      </c>
      <c r="Y344" s="30">
        <f>IF(M344=0,"",P344-S344)</f>
        <v/>
      </c>
      <c r="Z344" s="30" t="n"/>
      <c r="AA344" s="31" t="n"/>
      <c r="AB344" s="33" t="n">
        <v>5.372841601386176</v>
      </c>
      <c r="AC344" s="24" t="n">
        <v>0</v>
      </c>
      <c r="AD344" s="24" t="n">
        <v>0</v>
      </c>
    </row>
    <row r="345">
      <c r="A345" s="24" t="inlineStr">
        <is>
          <t>Norwich|12</t>
        </is>
      </c>
      <c r="B345" s="24" t="inlineStr">
        <is>
          <t>E1</t>
        </is>
      </c>
      <c r="C345" s="24" t="inlineStr">
        <is>
          <t>Championship</t>
        </is>
      </c>
      <c r="D345" s="24" t="inlineStr">
        <is>
          <t>Norwich</t>
        </is>
      </c>
      <c r="E345" s="24" t="n">
        <v>12</v>
      </c>
      <c r="F345" s="24">
        <f>COUNTIFS(TeamGames!$D$2:$D$4073,$D345,TeamGames!$F$2:$F$4073,$E345)</f>
        <v/>
      </c>
      <c r="G345" s="24" t="n">
        <v>45</v>
      </c>
      <c r="H345" s="24" t="n">
        <v>46</v>
      </c>
      <c r="I345" s="24" t="inlineStr">
        <is>
          <t>Blackburn (H) · QPR (A)</t>
        </is>
      </c>
      <c r="J345" s="24" t="n">
        <v>1</v>
      </c>
      <c r="K345" s="40" t="n">
        <v>46501.625</v>
      </c>
      <c r="L345" s="40" t="n">
        <v>46508.52083333334</v>
      </c>
      <c r="M345" s="24">
        <f>SUMIFS(TeamGames!$X$2:$X$4073,TeamGames!$D$2:$D$4073,$D345,TeamGames!$F$2:$F$4073,$E345)</f>
        <v/>
      </c>
      <c r="N345" s="33">
        <f>SUMIFS(TeamGames!$S$2:$S$4073,TeamGames!$D$2:$D$4073,$D345,TeamGames!$F$2:$F$4073,$E345)</f>
        <v/>
      </c>
      <c r="O345" s="33">
        <f>SUMIFS(TeamGames!$S$2:$S$4073,TeamGames!$D$2:$D$4073,$D345,TeamGames!$F$2:$F$4073,$E345,TeamGames!$X$2:$X$4073,1)</f>
        <v/>
      </c>
      <c r="P345" s="24">
        <f>SUMIFS(TeamGames!$O$2:$O$4073,TeamGames!$D$2:$D$4073,$D345,TeamGames!$F$2:$F$4073,$E345)</f>
        <v/>
      </c>
      <c r="Q345" s="33">
        <f>SUMIFS(TeamGames!$T$2:$T$4073,TeamGames!$D$2:$D$4073,$D345,TeamGames!$F$2:$F$4073,$E345)</f>
        <v/>
      </c>
      <c r="R345" s="33">
        <f>SUMIFS(TeamGames!$U$2:$U$4073,TeamGames!$D$2:$D$4073,$D345,TeamGames!$F$2:$F$4073,$E345)</f>
        <v/>
      </c>
      <c r="S345" s="33">
        <f>SUMIFS(TeamGames!$W$2:$W$4073,TeamGames!$D$2:$D$4073,$D345,TeamGames!$F$2:$F$4073,$E345)</f>
        <v/>
      </c>
      <c r="T345" s="30">
        <f>IF(M345=0,"",P345-O345)</f>
        <v/>
      </c>
      <c r="U345" s="30">
        <f>IF(M345=0,"",S345-O345)</f>
        <v/>
      </c>
      <c r="V345" s="24">
        <f>IF(M345=0,"upcoming",IF(M345=F345,"complete","in progress"))</f>
        <v/>
      </c>
      <c r="W345" s="33">
        <f>N345/F345</f>
        <v/>
      </c>
      <c r="X345" s="41">
        <f>AVERAGEIFS(TeamGames!$K$2:$K$4073,TeamGames!$D$2:$D$4073,$D345,TeamGames!$F$2:$F$4073,$E345)</f>
        <v/>
      </c>
      <c r="Y345" s="30">
        <f>IF(M345=0,"",P345-S345)</f>
        <v/>
      </c>
      <c r="Z345" s="30" t="n"/>
      <c r="AA345" s="31" t="n"/>
      <c r="AB345" s="33" t="n">
        <v>3.053356291286094</v>
      </c>
      <c r="AC345" s="24" t="n">
        <v>0</v>
      </c>
      <c r="AD345" s="24" t="n">
        <v>0</v>
      </c>
    </row>
    <row r="346">
      <c r="A346" s="24" t="inlineStr">
        <is>
          <t>Portsmouth|1</t>
        </is>
      </c>
      <c r="B346" s="24" t="inlineStr">
        <is>
          <t>E1</t>
        </is>
      </c>
      <c r="C346" s="24" t="inlineStr">
        <is>
          <t>Championship</t>
        </is>
      </c>
      <c r="D346" s="24" t="inlineStr">
        <is>
          <t>Portsmouth</t>
        </is>
      </c>
      <c r="E346" s="24" t="n">
        <v>1</v>
      </c>
      <c r="F346" s="24">
        <f>COUNTIFS(TeamGames!$D$2:$D$4073,$D346,TeamGames!$F$2:$F$4073,$E346)</f>
        <v/>
      </c>
      <c r="G346" s="24" t="n">
        <v>1</v>
      </c>
      <c r="H346" s="24" t="n">
        <v>4</v>
      </c>
      <c r="I346" s="24" t="inlineStr">
        <is>
          <t>QPR (H) · Lincoln (A) · Bristol City (A) · Derby (H)</t>
        </is>
      </c>
      <c r="J346" s="24" t="n">
        <v>2</v>
      </c>
      <c r="K346" s="40" t="n">
        <v>46249.625</v>
      </c>
      <c r="L346" s="40" t="n">
        <v>46266.82291666666</v>
      </c>
      <c r="M346" s="24">
        <f>SUMIFS(TeamGames!$X$2:$X$4073,TeamGames!$D$2:$D$4073,$D346,TeamGames!$F$2:$F$4073,$E346)</f>
        <v/>
      </c>
      <c r="N346" s="33">
        <f>SUMIFS(TeamGames!$S$2:$S$4073,TeamGames!$D$2:$D$4073,$D346,TeamGames!$F$2:$F$4073,$E346)</f>
        <v/>
      </c>
      <c r="O346" s="33">
        <f>SUMIFS(TeamGames!$S$2:$S$4073,TeamGames!$D$2:$D$4073,$D346,TeamGames!$F$2:$F$4073,$E346,TeamGames!$X$2:$X$4073,1)</f>
        <v/>
      </c>
      <c r="P346" s="24">
        <f>SUMIFS(TeamGames!$O$2:$O$4073,TeamGames!$D$2:$D$4073,$D346,TeamGames!$F$2:$F$4073,$E346)</f>
        <v/>
      </c>
      <c r="Q346" s="33">
        <f>SUMIFS(TeamGames!$T$2:$T$4073,TeamGames!$D$2:$D$4073,$D346,TeamGames!$F$2:$F$4073,$E346)</f>
        <v/>
      </c>
      <c r="R346" s="33">
        <f>SUMIFS(TeamGames!$U$2:$U$4073,TeamGames!$D$2:$D$4073,$D346,TeamGames!$F$2:$F$4073,$E346)</f>
        <v/>
      </c>
      <c r="S346" s="33">
        <f>SUMIFS(TeamGames!$W$2:$W$4073,TeamGames!$D$2:$D$4073,$D346,TeamGames!$F$2:$F$4073,$E346)</f>
        <v/>
      </c>
      <c r="T346" s="30">
        <f>IF(M346=0,"",P346-O346)</f>
        <v/>
      </c>
      <c r="U346" s="30">
        <f>IF(M346=0,"",S346-O346)</f>
        <v/>
      </c>
      <c r="V346" s="24">
        <f>IF(M346=0,"upcoming",IF(M346=F346,"complete","in progress"))</f>
        <v/>
      </c>
      <c r="W346" s="33">
        <f>N346/F346</f>
        <v/>
      </c>
      <c r="X346" s="41">
        <f>AVERAGEIFS(TeamGames!$K$2:$K$4073,TeamGames!$D$2:$D$4073,$D346,TeamGames!$F$2:$F$4073,$E346)</f>
        <v/>
      </c>
      <c r="Y346" s="30">
        <f>IF(M346=0,"",P346-S346)</f>
        <v/>
      </c>
      <c r="Z346" s="30" t="n">
        <v>-0.96</v>
      </c>
      <c r="AA346" s="31" t="n">
        <v>0.3388700583071267</v>
      </c>
      <c r="AB346" s="33" t="n"/>
      <c r="AC346" s="24" t="n">
        <v>0</v>
      </c>
      <c r="AD346" s="24" t="n">
        <v>0</v>
      </c>
    </row>
    <row r="347">
      <c r="A347" s="24" t="inlineStr">
        <is>
          <t>Portsmouth|2</t>
        </is>
      </c>
      <c r="B347" s="24" t="inlineStr">
        <is>
          <t>E1</t>
        </is>
      </c>
      <c r="C347" s="24" t="inlineStr">
        <is>
          <t>Championship</t>
        </is>
      </c>
      <c r="D347" s="24" t="inlineStr">
        <is>
          <t>Portsmouth</t>
        </is>
      </c>
      <c r="E347" s="24" t="n">
        <v>2</v>
      </c>
      <c r="F347" s="24">
        <f>COUNTIFS(TeamGames!$D$2:$D$4073,$D347,TeamGames!$F$2:$F$4073,$E347)</f>
        <v/>
      </c>
      <c r="G347" s="24" t="n">
        <v>5</v>
      </c>
      <c r="H347" s="24" t="n">
        <v>8</v>
      </c>
      <c r="I347" s="24" t="inlineStr">
        <is>
          <t>Cardiff (H) · Charlton (A) · Blackburn (H) · Southampton (A)</t>
        </is>
      </c>
      <c r="J347" s="24" t="n">
        <v>2</v>
      </c>
      <c r="K347" s="40" t="n">
        <v>46270.625</v>
      </c>
      <c r="L347" s="40" t="n">
        <v>46306.5</v>
      </c>
      <c r="M347" s="24">
        <f>SUMIFS(TeamGames!$X$2:$X$4073,TeamGames!$D$2:$D$4073,$D347,TeamGames!$F$2:$F$4073,$E347)</f>
        <v/>
      </c>
      <c r="N347" s="33">
        <f>SUMIFS(TeamGames!$S$2:$S$4073,TeamGames!$D$2:$D$4073,$D347,TeamGames!$F$2:$F$4073,$E347)</f>
        <v/>
      </c>
      <c r="O347" s="33">
        <f>SUMIFS(TeamGames!$S$2:$S$4073,TeamGames!$D$2:$D$4073,$D347,TeamGames!$F$2:$F$4073,$E347,TeamGames!$X$2:$X$4073,1)</f>
        <v/>
      </c>
      <c r="P347" s="24">
        <f>SUMIFS(TeamGames!$O$2:$O$4073,TeamGames!$D$2:$D$4073,$D347,TeamGames!$F$2:$F$4073,$E347)</f>
        <v/>
      </c>
      <c r="Q347" s="33">
        <f>SUMIFS(TeamGames!$T$2:$T$4073,TeamGames!$D$2:$D$4073,$D347,TeamGames!$F$2:$F$4073,$E347)</f>
        <v/>
      </c>
      <c r="R347" s="33">
        <f>SUMIFS(TeamGames!$U$2:$U$4073,TeamGames!$D$2:$D$4073,$D347,TeamGames!$F$2:$F$4073,$E347)</f>
        <v/>
      </c>
      <c r="S347" s="33">
        <f>SUMIFS(TeamGames!$W$2:$W$4073,TeamGames!$D$2:$D$4073,$D347,TeamGames!$F$2:$F$4073,$E347)</f>
        <v/>
      </c>
      <c r="T347" s="30">
        <f>IF(M347=0,"",P347-O347)</f>
        <v/>
      </c>
      <c r="U347" s="30">
        <f>IF(M347=0,"",S347-O347)</f>
        <v/>
      </c>
      <c r="V347" s="24">
        <f>IF(M347=0,"upcoming",IF(M347=F347,"complete","in progress"))</f>
        <v/>
      </c>
      <c r="W347" s="33">
        <f>N347/F347</f>
        <v/>
      </c>
      <c r="X347" s="41">
        <f>AVERAGEIFS(TeamGames!$K$2:$K$4073,TeamGames!$D$2:$D$4073,$D347,TeamGames!$F$2:$F$4073,$E347)</f>
        <v/>
      </c>
      <c r="Y347" s="30">
        <f>IF(M347=0,"",P347-S347)</f>
        <v/>
      </c>
      <c r="Z347" s="30" t="n">
        <v>-0.19</v>
      </c>
      <c r="AA347" s="31" t="n">
        <v>0.8478520833244005</v>
      </c>
      <c r="AB347" s="33" t="n"/>
      <c r="AC347" s="24" t="n">
        <v>0</v>
      </c>
      <c r="AD347" s="24" t="n">
        <v>0</v>
      </c>
    </row>
    <row r="348">
      <c r="A348" s="24" t="inlineStr">
        <is>
          <t>Portsmouth|3</t>
        </is>
      </c>
      <c r="B348" s="24" t="inlineStr">
        <is>
          <t>E1</t>
        </is>
      </c>
      <c r="C348" s="24" t="inlineStr">
        <is>
          <t>Championship</t>
        </is>
      </c>
      <c r="D348" s="24" t="inlineStr">
        <is>
          <t>Portsmouth</t>
        </is>
      </c>
      <c r="E348" s="24" t="n">
        <v>3</v>
      </c>
      <c r="F348" s="24">
        <f>COUNTIFS(TeamGames!$D$2:$D$4073,$D348,TeamGames!$F$2:$F$4073,$E348)</f>
        <v/>
      </c>
      <c r="G348" s="24" t="n">
        <v>9</v>
      </c>
      <c r="H348" s="24" t="n">
        <v>12</v>
      </c>
      <c r="I348" s="24" t="inlineStr">
        <is>
          <t>Sheffield United (H) · Norwich (A) · Wolves (A) · Millwall (H)</t>
        </is>
      </c>
      <c r="J348" s="24" t="n">
        <v>2</v>
      </c>
      <c r="K348" s="40" t="n">
        <v>46309.82291666666</v>
      </c>
      <c r="L348" s="40" t="n">
        <v>46319.52083333334</v>
      </c>
      <c r="M348" s="24">
        <f>SUMIFS(TeamGames!$X$2:$X$4073,TeamGames!$D$2:$D$4073,$D348,TeamGames!$F$2:$F$4073,$E348)</f>
        <v/>
      </c>
      <c r="N348" s="33">
        <f>SUMIFS(TeamGames!$S$2:$S$4073,TeamGames!$D$2:$D$4073,$D348,TeamGames!$F$2:$F$4073,$E348)</f>
        <v/>
      </c>
      <c r="O348" s="33">
        <f>SUMIFS(TeamGames!$S$2:$S$4073,TeamGames!$D$2:$D$4073,$D348,TeamGames!$F$2:$F$4073,$E348,TeamGames!$X$2:$X$4073,1)</f>
        <v/>
      </c>
      <c r="P348" s="24">
        <f>SUMIFS(TeamGames!$O$2:$O$4073,TeamGames!$D$2:$D$4073,$D348,TeamGames!$F$2:$F$4073,$E348)</f>
        <v/>
      </c>
      <c r="Q348" s="33">
        <f>SUMIFS(TeamGames!$T$2:$T$4073,TeamGames!$D$2:$D$4073,$D348,TeamGames!$F$2:$F$4073,$E348)</f>
        <v/>
      </c>
      <c r="R348" s="33">
        <f>SUMIFS(TeamGames!$U$2:$U$4073,TeamGames!$D$2:$D$4073,$D348,TeamGames!$F$2:$F$4073,$E348)</f>
        <v/>
      </c>
      <c r="S348" s="33">
        <f>SUMIFS(TeamGames!$W$2:$W$4073,TeamGames!$D$2:$D$4073,$D348,TeamGames!$F$2:$F$4073,$E348)</f>
        <v/>
      </c>
      <c r="T348" s="30">
        <f>IF(M348=0,"",P348-O348)</f>
        <v/>
      </c>
      <c r="U348" s="30">
        <f>IF(M348=0,"",S348-O348)</f>
        <v/>
      </c>
      <c r="V348" s="24">
        <f>IF(M348=0,"upcoming",IF(M348=F348,"complete","in progress"))</f>
        <v/>
      </c>
      <c r="W348" s="33">
        <f>N348/F348</f>
        <v/>
      </c>
      <c r="X348" s="41">
        <f>AVERAGEIFS(TeamGames!$K$2:$K$4073,TeamGames!$D$2:$D$4073,$D348,TeamGames!$F$2:$F$4073,$E348)</f>
        <v/>
      </c>
      <c r="Y348" s="30">
        <f>IF(M348=0,"",P348-S348)</f>
        <v/>
      </c>
      <c r="Z348" s="30" t="n">
        <v>1.83</v>
      </c>
      <c r="AA348" s="31" t="n">
        <v>0.06797986534799971</v>
      </c>
      <c r="AB348" s="33" t="n">
        <v>1.349333085569558</v>
      </c>
      <c r="AC348" s="24" t="n">
        <v>0</v>
      </c>
      <c r="AD348" s="24" t="n">
        <v>0</v>
      </c>
    </row>
    <row r="349">
      <c r="A349" s="24" t="inlineStr">
        <is>
          <t>Portsmouth|4</t>
        </is>
      </c>
      <c r="B349" s="24" t="inlineStr">
        <is>
          <t>E1</t>
        </is>
      </c>
      <c r="C349" s="24" t="inlineStr">
        <is>
          <t>Championship</t>
        </is>
      </c>
      <c r="D349" s="24" t="inlineStr">
        <is>
          <t>Portsmouth</t>
        </is>
      </c>
      <c r="E349" s="24" t="n">
        <v>4</v>
      </c>
      <c r="F349" s="24">
        <f>COUNTIFS(TeamGames!$D$2:$D$4073,$D349,TeamGames!$F$2:$F$4073,$E349)</f>
        <v/>
      </c>
      <c r="G349" s="24" t="n">
        <v>13</v>
      </c>
      <c r="H349" s="24" t="n">
        <v>16</v>
      </c>
      <c r="I349" s="24" t="inlineStr">
        <is>
          <t>Burnley (A) · Swansea (H) · Stoke (H) · Bolton (A)</t>
        </is>
      </c>
      <c r="J349" s="24" t="n">
        <v>2</v>
      </c>
      <c r="K349" s="40" t="n">
        <v>46326.625</v>
      </c>
      <c r="L349" s="40" t="n">
        <v>46347.625</v>
      </c>
      <c r="M349" s="24">
        <f>SUMIFS(TeamGames!$X$2:$X$4073,TeamGames!$D$2:$D$4073,$D349,TeamGames!$F$2:$F$4073,$E349)</f>
        <v/>
      </c>
      <c r="N349" s="33">
        <f>SUMIFS(TeamGames!$S$2:$S$4073,TeamGames!$D$2:$D$4073,$D349,TeamGames!$F$2:$F$4073,$E349)</f>
        <v/>
      </c>
      <c r="O349" s="33">
        <f>SUMIFS(TeamGames!$S$2:$S$4073,TeamGames!$D$2:$D$4073,$D349,TeamGames!$F$2:$F$4073,$E349,TeamGames!$X$2:$X$4073,1)</f>
        <v/>
      </c>
      <c r="P349" s="24">
        <f>SUMIFS(TeamGames!$O$2:$O$4073,TeamGames!$D$2:$D$4073,$D349,TeamGames!$F$2:$F$4073,$E349)</f>
        <v/>
      </c>
      <c r="Q349" s="33">
        <f>SUMIFS(TeamGames!$T$2:$T$4073,TeamGames!$D$2:$D$4073,$D349,TeamGames!$F$2:$F$4073,$E349)</f>
        <v/>
      </c>
      <c r="R349" s="33">
        <f>SUMIFS(TeamGames!$U$2:$U$4073,TeamGames!$D$2:$D$4073,$D349,TeamGames!$F$2:$F$4073,$E349)</f>
        <v/>
      </c>
      <c r="S349" s="33">
        <f>SUMIFS(TeamGames!$W$2:$W$4073,TeamGames!$D$2:$D$4073,$D349,TeamGames!$F$2:$F$4073,$E349)</f>
        <v/>
      </c>
      <c r="T349" s="30">
        <f>IF(M349=0,"",P349-O349)</f>
        <v/>
      </c>
      <c r="U349" s="30">
        <f>IF(M349=0,"",S349-O349)</f>
        <v/>
      </c>
      <c r="V349" s="24">
        <f>IF(M349=0,"upcoming",IF(M349=F349,"complete","in progress"))</f>
        <v/>
      </c>
      <c r="W349" s="33">
        <f>N349/F349</f>
        <v/>
      </c>
      <c r="X349" s="41">
        <f>AVERAGEIFS(TeamGames!$K$2:$K$4073,TeamGames!$D$2:$D$4073,$D349,TeamGames!$F$2:$F$4073,$E349)</f>
        <v/>
      </c>
      <c r="Y349" s="30">
        <f>IF(M349=0,"",P349-S349)</f>
        <v/>
      </c>
      <c r="Z349" s="30" t="n"/>
      <c r="AA349" s="31" t="n"/>
      <c r="AB349" s="33" t="n">
        <v>5.270665317596372</v>
      </c>
      <c r="AC349" s="24" t="n">
        <v>0</v>
      </c>
      <c r="AD349" s="24" t="n">
        <v>0</v>
      </c>
    </row>
    <row r="350">
      <c r="A350" s="24" t="inlineStr">
        <is>
          <t>Portsmouth|5</t>
        </is>
      </c>
      <c r="B350" s="24" t="inlineStr">
        <is>
          <t>E1</t>
        </is>
      </c>
      <c r="C350" s="24" t="inlineStr">
        <is>
          <t>Championship</t>
        </is>
      </c>
      <c r="D350" s="24" t="inlineStr">
        <is>
          <t>Portsmouth</t>
        </is>
      </c>
      <c r="E350" s="24" t="n">
        <v>5</v>
      </c>
      <c r="F350" s="24">
        <f>COUNTIFS(TeamGames!$D$2:$D$4073,$D350,TeamGames!$F$2:$F$4073,$E350)</f>
        <v/>
      </c>
      <c r="G350" s="24" t="n">
        <v>17</v>
      </c>
      <c r="H350" s="24" t="n">
        <v>20</v>
      </c>
      <c r="I350" s="24" t="inlineStr">
        <is>
          <t>West Ham (H) · Wrexham (A) · West Brom (H) · Preston (A)</t>
        </is>
      </c>
      <c r="J350" s="24" t="n">
        <v>2</v>
      </c>
      <c r="K350" s="40" t="n">
        <v>46350.82291666666</v>
      </c>
      <c r="L350" s="40" t="n">
        <v>46365.82291666666</v>
      </c>
      <c r="M350" s="24">
        <f>SUMIFS(TeamGames!$X$2:$X$4073,TeamGames!$D$2:$D$4073,$D350,TeamGames!$F$2:$F$4073,$E350)</f>
        <v/>
      </c>
      <c r="N350" s="33">
        <f>SUMIFS(TeamGames!$S$2:$S$4073,TeamGames!$D$2:$D$4073,$D350,TeamGames!$F$2:$F$4073,$E350)</f>
        <v/>
      </c>
      <c r="O350" s="33">
        <f>SUMIFS(TeamGames!$S$2:$S$4073,TeamGames!$D$2:$D$4073,$D350,TeamGames!$F$2:$F$4073,$E350,TeamGames!$X$2:$X$4073,1)</f>
        <v/>
      </c>
      <c r="P350" s="24">
        <f>SUMIFS(TeamGames!$O$2:$O$4073,TeamGames!$D$2:$D$4073,$D350,TeamGames!$F$2:$F$4073,$E350)</f>
        <v/>
      </c>
      <c r="Q350" s="33">
        <f>SUMIFS(TeamGames!$T$2:$T$4073,TeamGames!$D$2:$D$4073,$D350,TeamGames!$F$2:$F$4073,$E350)</f>
        <v/>
      </c>
      <c r="R350" s="33">
        <f>SUMIFS(TeamGames!$U$2:$U$4073,TeamGames!$D$2:$D$4073,$D350,TeamGames!$F$2:$F$4073,$E350)</f>
        <v/>
      </c>
      <c r="S350" s="33">
        <f>SUMIFS(TeamGames!$W$2:$W$4073,TeamGames!$D$2:$D$4073,$D350,TeamGames!$F$2:$F$4073,$E350)</f>
        <v/>
      </c>
      <c r="T350" s="30">
        <f>IF(M350=0,"",P350-O350)</f>
        <v/>
      </c>
      <c r="U350" s="30">
        <f>IF(M350=0,"",S350-O350)</f>
        <v/>
      </c>
      <c r="V350" s="24">
        <f>IF(M350=0,"upcoming",IF(M350=F350,"complete","in progress"))</f>
        <v/>
      </c>
      <c r="W350" s="33">
        <f>N350/F350</f>
        <v/>
      </c>
      <c r="X350" s="41">
        <f>AVERAGEIFS(TeamGames!$K$2:$K$4073,TeamGames!$D$2:$D$4073,$D350,TeamGames!$F$2:$F$4073,$E350)</f>
        <v/>
      </c>
      <c r="Y350" s="30">
        <f>IF(M350=0,"",P350-S350)</f>
        <v/>
      </c>
      <c r="Z350" s="30" t="n"/>
      <c r="AA350" s="31" t="n"/>
      <c r="AB350" s="33" t="n">
        <v>4.724146395635116</v>
      </c>
      <c r="AC350" s="24" t="n">
        <v>0</v>
      </c>
      <c r="AD350" s="24" t="n">
        <v>0</v>
      </c>
    </row>
    <row r="351">
      <c r="A351" s="24" t="inlineStr">
        <is>
          <t>Portsmouth|6</t>
        </is>
      </c>
      <c r="B351" s="24" t="inlineStr">
        <is>
          <t>E1</t>
        </is>
      </c>
      <c r="C351" s="24" t="inlineStr">
        <is>
          <t>Championship</t>
        </is>
      </c>
      <c r="D351" s="24" t="inlineStr">
        <is>
          <t>Portsmouth</t>
        </is>
      </c>
      <c r="E351" s="24" t="n">
        <v>6</v>
      </c>
      <c r="F351" s="24">
        <f>COUNTIFS(TeamGames!$D$2:$D$4073,$D351,TeamGames!$F$2:$F$4073,$E351)</f>
        <v/>
      </c>
      <c r="G351" s="24" t="n">
        <v>21</v>
      </c>
      <c r="H351" s="24" t="n">
        <v>24</v>
      </c>
      <c r="I351" s="24" t="inlineStr">
        <is>
          <t>Birmingham (H) · Middlesbrough (A) · Watford (H) · Millwall (A)</t>
        </is>
      </c>
      <c r="J351" s="24" t="n">
        <v>2</v>
      </c>
      <c r="K351" s="40" t="n">
        <v>46368.625</v>
      </c>
      <c r="L351" s="40" t="n">
        <v>46385.82291666666</v>
      </c>
      <c r="M351" s="24">
        <f>SUMIFS(TeamGames!$X$2:$X$4073,TeamGames!$D$2:$D$4073,$D351,TeamGames!$F$2:$F$4073,$E351)</f>
        <v/>
      </c>
      <c r="N351" s="33">
        <f>SUMIFS(TeamGames!$S$2:$S$4073,TeamGames!$D$2:$D$4073,$D351,TeamGames!$F$2:$F$4073,$E351)</f>
        <v/>
      </c>
      <c r="O351" s="33">
        <f>SUMIFS(TeamGames!$S$2:$S$4073,TeamGames!$D$2:$D$4073,$D351,TeamGames!$F$2:$F$4073,$E351,TeamGames!$X$2:$X$4073,1)</f>
        <v/>
      </c>
      <c r="P351" s="24">
        <f>SUMIFS(TeamGames!$O$2:$O$4073,TeamGames!$D$2:$D$4073,$D351,TeamGames!$F$2:$F$4073,$E351)</f>
        <v/>
      </c>
      <c r="Q351" s="33">
        <f>SUMIFS(TeamGames!$T$2:$T$4073,TeamGames!$D$2:$D$4073,$D351,TeamGames!$F$2:$F$4073,$E351)</f>
        <v/>
      </c>
      <c r="R351" s="33">
        <f>SUMIFS(TeamGames!$U$2:$U$4073,TeamGames!$D$2:$D$4073,$D351,TeamGames!$F$2:$F$4073,$E351)</f>
        <v/>
      </c>
      <c r="S351" s="33">
        <f>SUMIFS(TeamGames!$W$2:$W$4073,TeamGames!$D$2:$D$4073,$D351,TeamGames!$F$2:$F$4073,$E351)</f>
        <v/>
      </c>
      <c r="T351" s="30">
        <f>IF(M351=0,"",P351-O351)</f>
        <v/>
      </c>
      <c r="U351" s="30">
        <f>IF(M351=0,"",S351-O351)</f>
        <v/>
      </c>
      <c r="V351" s="24">
        <f>IF(M351=0,"upcoming",IF(M351=F351,"complete","in progress"))</f>
        <v/>
      </c>
      <c r="W351" s="33">
        <f>N351/F351</f>
        <v/>
      </c>
      <c r="X351" s="41">
        <f>AVERAGEIFS(TeamGames!$K$2:$K$4073,TeamGames!$D$2:$D$4073,$D351,TeamGames!$F$2:$F$4073,$E351)</f>
        <v/>
      </c>
      <c r="Y351" s="30">
        <f>IF(M351=0,"",P351-S351)</f>
        <v/>
      </c>
      <c r="Z351" s="30" t="n"/>
      <c r="AA351" s="31" t="n"/>
      <c r="AB351" s="33" t="n">
        <v>4.793474001225619</v>
      </c>
      <c r="AC351" s="24" t="n">
        <v>0</v>
      </c>
      <c r="AD351" s="24" t="n">
        <v>0</v>
      </c>
    </row>
    <row r="352">
      <c r="A352" s="24" t="inlineStr">
        <is>
          <t>Portsmouth|7</t>
        </is>
      </c>
      <c r="B352" s="24" t="inlineStr">
        <is>
          <t>E1</t>
        </is>
      </c>
      <c r="C352" s="24" t="inlineStr">
        <is>
          <t>Championship</t>
        </is>
      </c>
      <c r="D352" s="24" t="inlineStr">
        <is>
          <t>Portsmouth</t>
        </is>
      </c>
      <c r="E352" s="24" t="n">
        <v>7</v>
      </c>
      <c r="F352" s="24">
        <f>COUNTIFS(TeamGames!$D$2:$D$4073,$D352,TeamGames!$F$2:$F$4073,$E352)</f>
        <v/>
      </c>
      <c r="G352" s="24" t="n">
        <v>25</v>
      </c>
      <c r="H352" s="24" t="n">
        <v>28</v>
      </c>
      <c r="I352" s="24" t="inlineStr">
        <is>
          <t>Birmingham (A) · Norwich (H) · Burnley (H) · Swansea (A)</t>
        </is>
      </c>
      <c r="J352" s="24" t="n">
        <v>2</v>
      </c>
      <c r="K352" s="40" t="n">
        <v>46388.625</v>
      </c>
      <c r="L352" s="40" t="n">
        <v>46414.82291666666</v>
      </c>
      <c r="M352" s="24">
        <f>SUMIFS(TeamGames!$X$2:$X$4073,TeamGames!$D$2:$D$4073,$D352,TeamGames!$F$2:$F$4073,$E352)</f>
        <v/>
      </c>
      <c r="N352" s="33">
        <f>SUMIFS(TeamGames!$S$2:$S$4073,TeamGames!$D$2:$D$4073,$D352,TeamGames!$F$2:$F$4073,$E352)</f>
        <v/>
      </c>
      <c r="O352" s="33">
        <f>SUMIFS(TeamGames!$S$2:$S$4073,TeamGames!$D$2:$D$4073,$D352,TeamGames!$F$2:$F$4073,$E352,TeamGames!$X$2:$X$4073,1)</f>
        <v/>
      </c>
      <c r="P352" s="24">
        <f>SUMIFS(TeamGames!$O$2:$O$4073,TeamGames!$D$2:$D$4073,$D352,TeamGames!$F$2:$F$4073,$E352)</f>
        <v/>
      </c>
      <c r="Q352" s="33">
        <f>SUMIFS(TeamGames!$T$2:$T$4073,TeamGames!$D$2:$D$4073,$D352,TeamGames!$F$2:$F$4073,$E352)</f>
        <v/>
      </c>
      <c r="R352" s="33">
        <f>SUMIFS(TeamGames!$U$2:$U$4073,TeamGames!$D$2:$D$4073,$D352,TeamGames!$F$2:$F$4073,$E352)</f>
        <v/>
      </c>
      <c r="S352" s="33">
        <f>SUMIFS(TeamGames!$W$2:$W$4073,TeamGames!$D$2:$D$4073,$D352,TeamGames!$F$2:$F$4073,$E352)</f>
        <v/>
      </c>
      <c r="T352" s="30">
        <f>IF(M352=0,"",P352-O352)</f>
        <v/>
      </c>
      <c r="U352" s="30">
        <f>IF(M352=0,"",S352-O352)</f>
        <v/>
      </c>
      <c r="V352" s="24">
        <f>IF(M352=0,"upcoming",IF(M352=F352,"complete","in progress"))</f>
        <v/>
      </c>
      <c r="W352" s="33">
        <f>N352/F352</f>
        <v/>
      </c>
      <c r="X352" s="41">
        <f>AVERAGEIFS(TeamGames!$K$2:$K$4073,TeamGames!$D$2:$D$4073,$D352,TeamGames!$F$2:$F$4073,$E352)</f>
        <v/>
      </c>
      <c r="Y352" s="30">
        <f>IF(M352=0,"",P352-S352)</f>
        <v/>
      </c>
      <c r="Z352" s="30" t="n"/>
      <c r="AA352" s="31" t="n"/>
      <c r="AB352" s="33" t="n">
        <v>4.811598701159183</v>
      </c>
      <c r="AC352" s="24" t="n">
        <v>0</v>
      </c>
      <c r="AD352" s="24" t="n">
        <v>0</v>
      </c>
    </row>
    <row r="353">
      <c r="A353" s="24" t="inlineStr">
        <is>
          <t>Portsmouth|8</t>
        </is>
      </c>
      <c r="B353" s="24" t="inlineStr">
        <is>
          <t>E1</t>
        </is>
      </c>
      <c r="C353" s="24" t="inlineStr">
        <is>
          <t>Championship</t>
        </is>
      </c>
      <c r="D353" s="24" t="inlineStr">
        <is>
          <t>Portsmouth</t>
        </is>
      </c>
      <c r="E353" s="24" t="n">
        <v>8</v>
      </c>
      <c r="F353" s="24">
        <f>COUNTIFS(TeamGames!$D$2:$D$4073,$D353,TeamGames!$F$2:$F$4073,$E353)</f>
        <v/>
      </c>
      <c r="G353" s="24" t="n">
        <v>29</v>
      </c>
      <c r="H353" s="24" t="n">
        <v>32</v>
      </c>
      <c r="I353" s="24" t="inlineStr">
        <is>
          <t>Stoke (A) · Bolton (H) · Charlton (H) · Sheffield United (A)</t>
        </is>
      </c>
      <c r="J353" s="24" t="n">
        <v>2</v>
      </c>
      <c r="K353" s="40" t="n">
        <v>46417.625</v>
      </c>
      <c r="L353" s="40" t="n">
        <v>46434.82291666666</v>
      </c>
      <c r="M353" s="24">
        <f>SUMIFS(TeamGames!$X$2:$X$4073,TeamGames!$D$2:$D$4073,$D353,TeamGames!$F$2:$F$4073,$E353)</f>
        <v/>
      </c>
      <c r="N353" s="33">
        <f>SUMIFS(TeamGames!$S$2:$S$4073,TeamGames!$D$2:$D$4073,$D353,TeamGames!$F$2:$F$4073,$E353)</f>
        <v/>
      </c>
      <c r="O353" s="33">
        <f>SUMIFS(TeamGames!$S$2:$S$4073,TeamGames!$D$2:$D$4073,$D353,TeamGames!$F$2:$F$4073,$E353,TeamGames!$X$2:$X$4073,1)</f>
        <v/>
      </c>
      <c r="P353" s="24">
        <f>SUMIFS(TeamGames!$O$2:$O$4073,TeamGames!$D$2:$D$4073,$D353,TeamGames!$F$2:$F$4073,$E353)</f>
        <v/>
      </c>
      <c r="Q353" s="33">
        <f>SUMIFS(TeamGames!$T$2:$T$4073,TeamGames!$D$2:$D$4073,$D353,TeamGames!$F$2:$F$4073,$E353)</f>
        <v/>
      </c>
      <c r="R353" s="33">
        <f>SUMIFS(TeamGames!$U$2:$U$4073,TeamGames!$D$2:$D$4073,$D353,TeamGames!$F$2:$F$4073,$E353)</f>
        <v/>
      </c>
      <c r="S353" s="33">
        <f>SUMIFS(TeamGames!$W$2:$W$4073,TeamGames!$D$2:$D$4073,$D353,TeamGames!$F$2:$F$4073,$E353)</f>
        <v/>
      </c>
      <c r="T353" s="30">
        <f>IF(M353=0,"",P353-O353)</f>
        <v/>
      </c>
      <c r="U353" s="30">
        <f>IF(M353=0,"",S353-O353)</f>
        <v/>
      </c>
      <c r="V353" s="24">
        <f>IF(M353=0,"upcoming",IF(M353=F353,"complete","in progress"))</f>
        <v/>
      </c>
      <c r="W353" s="33">
        <f>N353/F353</f>
        <v/>
      </c>
      <c r="X353" s="41">
        <f>AVERAGEIFS(TeamGames!$K$2:$K$4073,TeamGames!$D$2:$D$4073,$D353,TeamGames!$F$2:$F$4073,$E353)</f>
        <v/>
      </c>
      <c r="Y353" s="30">
        <f>IF(M353=0,"",P353-S353)</f>
        <v/>
      </c>
      <c r="Z353" s="30" t="n"/>
      <c r="AA353" s="31" t="n"/>
      <c r="AB353" s="33" t="n">
        <v>5.616771966665889</v>
      </c>
      <c r="AC353" s="24" t="n">
        <v>0</v>
      </c>
      <c r="AD353" s="24" t="n">
        <v>0</v>
      </c>
    </row>
    <row r="354">
      <c r="A354" s="24" t="inlineStr">
        <is>
          <t>Portsmouth|9</t>
        </is>
      </c>
      <c r="B354" s="24" t="inlineStr">
        <is>
          <t>E1</t>
        </is>
      </c>
      <c r="C354" s="24" t="inlineStr">
        <is>
          <t>Championship</t>
        </is>
      </c>
      <c r="D354" s="24" t="inlineStr">
        <is>
          <t>Portsmouth</t>
        </is>
      </c>
      <c r="E354" s="24" t="n">
        <v>9</v>
      </c>
      <c r="F354" s="24">
        <f>COUNTIFS(TeamGames!$D$2:$D$4073,$D354,TeamGames!$F$2:$F$4073,$E354)</f>
        <v/>
      </c>
      <c r="G354" s="24" t="n">
        <v>33</v>
      </c>
      <c r="H354" s="24" t="n">
        <v>36</v>
      </c>
      <c r="I354" s="24" t="inlineStr">
        <is>
          <t>Blackburn (A) · Southampton (H) · Lincoln (H) · QPR (A)</t>
        </is>
      </c>
      <c r="J354" s="24" t="n">
        <v>2</v>
      </c>
      <c r="K354" s="40" t="n">
        <v>46438.625</v>
      </c>
      <c r="L354" s="40" t="n">
        <v>46452.625</v>
      </c>
      <c r="M354" s="24">
        <f>SUMIFS(TeamGames!$X$2:$X$4073,TeamGames!$D$2:$D$4073,$D354,TeamGames!$F$2:$F$4073,$E354)</f>
        <v/>
      </c>
      <c r="N354" s="33">
        <f>SUMIFS(TeamGames!$S$2:$S$4073,TeamGames!$D$2:$D$4073,$D354,TeamGames!$F$2:$F$4073,$E354)</f>
        <v/>
      </c>
      <c r="O354" s="33">
        <f>SUMIFS(TeamGames!$S$2:$S$4073,TeamGames!$D$2:$D$4073,$D354,TeamGames!$F$2:$F$4073,$E354,TeamGames!$X$2:$X$4073,1)</f>
        <v/>
      </c>
      <c r="P354" s="24">
        <f>SUMIFS(TeamGames!$O$2:$O$4073,TeamGames!$D$2:$D$4073,$D354,TeamGames!$F$2:$F$4073,$E354)</f>
        <v/>
      </c>
      <c r="Q354" s="33">
        <f>SUMIFS(TeamGames!$T$2:$T$4073,TeamGames!$D$2:$D$4073,$D354,TeamGames!$F$2:$F$4073,$E354)</f>
        <v/>
      </c>
      <c r="R354" s="33">
        <f>SUMIFS(TeamGames!$U$2:$U$4073,TeamGames!$D$2:$D$4073,$D354,TeamGames!$F$2:$F$4073,$E354)</f>
        <v/>
      </c>
      <c r="S354" s="33">
        <f>SUMIFS(TeamGames!$W$2:$W$4073,TeamGames!$D$2:$D$4073,$D354,TeamGames!$F$2:$F$4073,$E354)</f>
        <v/>
      </c>
      <c r="T354" s="30">
        <f>IF(M354=0,"",P354-O354)</f>
        <v/>
      </c>
      <c r="U354" s="30">
        <f>IF(M354=0,"",S354-O354)</f>
        <v/>
      </c>
      <c r="V354" s="24">
        <f>IF(M354=0,"upcoming",IF(M354=F354,"complete","in progress"))</f>
        <v/>
      </c>
      <c r="W354" s="33">
        <f>N354/F354</f>
        <v/>
      </c>
      <c r="X354" s="41">
        <f>AVERAGEIFS(TeamGames!$K$2:$K$4073,TeamGames!$D$2:$D$4073,$D354,TeamGames!$F$2:$F$4073,$E354)</f>
        <v/>
      </c>
      <c r="Y354" s="30">
        <f>IF(M354=0,"",P354-S354)</f>
        <v/>
      </c>
      <c r="Z354" s="30" t="n"/>
      <c r="AA354" s="31" t="n"/>
      <c r="AB354" s="33" t="n">
        <v>5.501053611101279</v>
      </c>
      <c r="AC354" s="24" t="n">
        <v>0</v>
      </c>
      <c r="AD354" s="24" t="n">
        <v>0</v>
      </c>
    </row>
    <row r="355">
      <c r="A355" s="24" t="inlineStr">
        <is>
          <t>Portsmouth|10</t>
        </is>
      </c>
      <c r="B355" s="24" t="inlineStr">
        <is>
          <t>E1</t>
        </is>
      </c>
      <c r="C355" s="24" t="inlineStr">
        <is>
          <t>Championship</t>
        </is>
      </c>
      <c r="D355" s="24" t="inlineStr">
        <is>
          <t>Portsmouth</t>
        </is>
      </c>
      <c r="E355" s="24" t="n">
        <v>10</v>
      </c>
      <c r="F355" s="24">
        <f>COUNTIFS(TeamGames!$D$2:$D$4073,$D355,TeamGames!$F$2:$F$4073,$E355)</f>
        <v/>
      </c>
      <c r="G355" s="24" t="n">
        <v>37</v>
      </c>
      <c r="H355" s="24" t="n">
        <v>40</v>
      </c>
      <c r="I355" s="24" t="inlineStr">
        <is>
          <t>Wrexham (H) · West Brom (A) · Watford (A) · Middlesbrough (H)</t>
        </is>
      </c>
      <c r="J355" s="24" t="n">
        <v>2</v>
      </c>
      <c r="K355" s="40" t="n">
        <v>46459.625</v>
      </c>
      <c r="L355" s="40" t="n">
        <v>46480.625</v>
      </c>
      <c r="M355" s="24">
        <f>SUMIFS(TeamGames!$X$2:$X$4073,TeamGames!$D$2:$D$4073,$D355,TeamGames!$F$2:$F$4073,$E355)</f>
        <v/>
      </c>
      <c r="N355" s="33">
        <f>SUMIFS(TeamGames!$S$2:$S$4073,TeamGames!$D$2:$D$4073,$D355,TeamGames!$F$2:$F$4073,$E355)</f>
        <v/>
      </c>
      <c r="O355" s="33">
        <f>SUMIFS(TeamGames!$S$2:$S$4073,TeamGames!$D$2:$D$4073,$D355,TeamGames!$F$2:$F$4073,$E355,TeamGames!$X$2:$X$4073,1)</f>
        <v/>
      </c>
      <c r="P355" s="24">
        <f>SUMIFS(TeamGames!$O$2:$O$4073,TeamGames!$D$2:$D$4073,$D355,TeamGames!$F$2:$F$4073,$E355)</f>
        <v/>
      </c>
      <c r="Q355" s="33">
        <f>SUMIFS(TeamGames!$T$2:$T$4073,TeamGames!$D$2:$D$4073,$D355,TeamGames!$F$2:$F$4073,$E355)</f>
        <v/>
      </c>
      <c r="R355" s="33">
        <f>SUMIFS(TeamGames!$U$2:$U$4073,TeamGames!$D$2:$D$4073,$D355,TeamGames!$F$2:$F$4073,$E355)</f>
        <v/>
      </c>
      <c r="S355" s="33">
        <f>SUMIFS(TeamGames!$W$2:$W$4073,TeamGames!$D$2:$D$4073,$D355,TeamGames!$F$2:$F$4073,$E355)</f>
        <v/>
      </c>
      <c r="T355" s="30">
        <f>IF(M355=0,"",P355-O355)</f>
        <v/>
      </c>
      <c r="U355" s="30">
        <f>IF(M355=0,"",S355-O355)</f>
        <v/>
      </c>
      <c r="V355" s="24">
        <f>IF(M355=0,"upcoming",IF(M355=F355,"complete","in progress"))</f>
        <v/>
      </c>
      <c r="W355" s="33">
        <f>N355/F355</f>
        <v/>
      </c>
      <c r="X355" s="41">
        <f>AVERAGEIFS(TeamGames!$K$2:$K$4073,TeamGames!$D$2:$D$4073,$D355,TeamGames!$F$2:$F$4073,$E355)</f>
        <v/>
      </c>
      <c r="Y355" s="30">
        <f>IF(M355=0,"",P355-S355)</f>
        <v/>
      </c>
      <c r="Z355" s="30" t="n"/>
      <c r="AA355" s="31" t="n"/>
      <c r="AB355" s="33" t="n">
        <v>4.938949750446814</v>
      </c>
      <c r="AC355" s="24" t="n">
        <v>0</v>
      </c>
      <c r="AD355" s="24" t="n">
        <v>0</v>
      </c>
    </row>
    <row r="356">
      <c r="A356" s="24" t="inlineStr">
        <is>
          <t>Portsmouth|11</t>
        </is>
      </c>
      <c r="B356" s="24" t="inlineStr">
        <is>
          <t>E1</t>
        </is>
      </c>
      <c r="C356" s="24" t="inlineStr">
        <is>
          <t>Championship</t>
        </is>
      </c>
      <c r="D356" s="24" t="inlineStr">
        <is>
          <t>Portsmouth</t>
        </is>
      </c>
      <c r="E356" s="24" t="n">
        <v>11</v>
      </c>
      <c r="F356" s="24">
        <f>COUNTIFS(TeamGames!$D$2:$D$4073,$D356,TeamGames!$F$2:$F$4073,$E356)</f>
        <v/>
      </c>
      <c r="G356" s="24" t="n">
        <v>41</v>
      </c>
      <c r="H356" s="24" t="n">
        <v>44</v>
      </c>
      <c r="I356" s="24" t="inlineStr">
        <is>
          <t>Wolves (H) · Cardiff (A) · Bristol City (H) · Derby (A)</t>
        </is>
      </c>
      <c r="J356" s="24" t="n">
        <v>2</v>
      </c>
      <c r="K356" s="40" t="n">
        <v>46483.82291666666</v>
      </c>
      <c r="L356" s="40" t="n">
        <v>46497.82291666666</v>
      </c>
      <c r="M356" s="24">
        <f>SUMIFS(TeamGames!$X$2:$X$4073,TeamGames!$D$2:$D$4073,$D356,TeamGames!$F$2:$F$4073,$E356)</f>
        <v/>
      </c>
      <c r="N356" s="33">
        <f>SUMIFS(TeamGames!$S$2:$S$4073,TeamGames!$D$2:$D$4073,$D356,TeamGames!$F$2:$F$4073,$E356)</f>
        <v/>
      </c>
      <c r="O356" s="33">
        <f>SUMIFS(TeamGames!$S$2:$S$4073,TeamGames!$D$2:$D$4073,$D356,TeamGames!$F$2:$F$4073,$E356,TeamGames!$X$2:$X$4073,1)</f>
        <v/>
      </c>
      <c r="P356" s="24">
        <f>SUMIFS(TeamGames!$O$2:$O$4073,TeamGames!$D$2:$D$4073,$D356,TeamGames!$F$2:$F$4073,$E356)</f>
        <v/>
      </c>
      <c r="Q356" s="33">
        <f>SUMIFS(TeamGames!$T$2:$T$4073,TeamGames!$D$2:$D$4073,$D356,TeamGames!$F$2:$F$4073,$E356)</f>
        <v/>
      </c>
      <c r="R356" s="33">
        <f>SUMIFS(TeamGames!$U$2:$U$4073,TeamGames!$D$2:$D$4073,$D356,TeamGames!$F$2:$F$4073,$E356)</f>
        <v/>
      </c>
      <c r="S356" s="33">
        <f>SUMIFS(TeamGames!$W$2:$W$4073,TeamGames!$D$2:$D$4073,$D356,TeamGames!$F$2:$F$4073,$E356)</f>
        <v/>
      </c>
      <c r="T356" s="30">
        <f>IF(M356=0,"",P356-O356)</f>
        <v/>
      </c>
      <c r="U356" s="30">
        <f>IF(M356=0,"",S356-O356)</f>
        <v/>
      </c>
      <c r="V356" s="24">
        <f>IF(M356=0,"upcoming",IF(M356=F356,"complete","in progress"))</f>
        <v/>
      </c>
      <c r="W356" s="33">
        <f>N356/F356</f>
        <v/>
      </c>
      <c r="X356" s="41">
        <f>AVERAGEIFS(TeamGames!$K$2:$K$4073,TeamGames!$D$2:$D$4073,$D356,TeamGames!$F$2:$F$4073,$E356)</f>
        <v/>
      </c>
      <c r="Y356" s="30">
        <f>IF(M356=0,"",P356-S356)</f>
        <v/>
      </c>
      <c r="Z356" s="30" t="n"/>
      <c r="AA356" s="31" t="n"/>
      <c r="AB356" s="33" t="n">
        <v>5.037670273762875</v>
      </c>
      <c r="AC356" s="24" t="n">
        <v>0</v>
      </c>
      <c r="AD356" s="24" t="n">
        <v>0</v>
      </c>
    </row>
    <row r="357">
      <c r="A357" s="24" t="inlineStr">
        <is>
          <t>Portsmouth|12</t>
        </is>
      </c>
      <c r="B357" s="24" t="inlineStr">
        <is>
          <t>E1</t>
        </is>
      </c>
      <c r="C357" s="24" t="inlineStr">
        <is>
          <t>Championship</t>
        </is>
      </c>
      <c r="D357" s="24" t="inlineStr">
        <is>
          <t>Portsmouth</t>
        </is>
      </c>
      <c r="E357" s="24" t="n">
        <v>12</v>
      </c>
      <c r="F357" s="24">
        <f>COUNTIFS(TeamGames!$D$2:$D$4073,$D357,TeamGames!$F$2:$F$4073,$E357)</f>
        <v/>
      </c>
      <c r="G357" s="24" t="n">
        <v>45</v>
      </c>
      <c r="H357" s="24" t="n">
        <v>46</v>
      </c>
      <c r="I357" s="24" t="inlineStr">
        <is>
          <t>Preston (H) · West Ham (A)</t>
        </is>
      </c>
      <c r="J357" s="24" t="n">
        <v>1</v>
      </c>
      <c r="K357" s="40" t="n">
        <v>46501.625</v>
      </c>
      <c r="L357" s="40" t="n">
        <v>46508.52083333334</v>
      </c>
      <c r="M357" s="24">
        <f>SUMIFS(TeamGames!$X$2:$X$4073,TeamGames!$D$2:$D$4073,$D357,TeamGames!$F$2:$F$4073,$E357)</f>
        <v/>
      </c>
      <c r="N357" s="33">
        <f>SUMIFS(TeamGames!$S$2:$S$4073,TeamGames!$D$2:$D$4073,$D357,TeamGames!$F$2:$F$4073,$E357)</f>
        <v/>
      </c>
      <c r="O357" s="33">
        <f>SUMIFS(TeamGames!$S$2:$S$4073,TeamGames!$D$2:$D$4073,$D357,TeamGames!$F$2:$F$4073,$E357,TeamGames!$X$2:$X$4073,1)</f>
        <v/>
      </c>
      <c r="P357" s="24">
        <f>SUMIFS(TeamGames!$O$2:$O$4073,TeamGames!$D$2:$D$4073,$D357,TeamGames!$F$2:$F$4073,$E357)</f>
        <v/>
      </c>
      <c r="Q357" s="33">
        <f>SUMIFS(TeamGames!$T$2:$T$4073,TeamGames!$D$2:$D$4073,$D357,TeamGames!$F$2:$F$4073,$E357)</f>
        <v/>
      </c>
      <c r="R357" s="33">
        <f>SUMIFS(TeamGames!$U$2:$U$4073,TeamGames!$D$2:$D$4073,$D357,TeamGames!$F$2:$F$4073,$E357)</f>
        <v/>
      </c>
      <c r="S357" s="33">
        <f>SUMIFS(TeamGames!$W$2:$W$4073,TeamGames!$D$2:$D$4073,$D357,TeamGames!$F$2:$F$4073,$E357)</f>
        <v/>
      </c>
      <c r="T357" s="30">
        <f>IF(M357=0,"",P357-O357)</f>
        <v/>
      </c>
      <c r="U357" s="30">
        <f>IF(M357=0,"",S357-O357)</f>
        <v/>
      </c>
      <c r="V357" s="24">
        <f>IF(M357=0,"upcoming",IF(M357=F357,"complete","in progress"))</f>
        <v/>
      </c>
      <c r="W357" s="33">
        <f>N357/F357</f>
        <v/>
      </c>
      <c r="X357" s="41">
        <f>AVERAGEIFS(TeamGames!$K$2:$K$4073,TeamGames!$D$2:$D$4073,$D357,TeamGames!$F$2:$F$4073,$E357)</f>
        <v/>
      </c>
      <c r="Y357" s="30">
        <f>IF(M357=0,"",P357-S357)</f>
        <v/>
      </c>
      <c r="Z357" s="30" t="n"/>
      <c r="AA357" s="31" t="n"/>
      <c r="AB357" s="33" t="n">
        <v>2.298041769030626</v>
      </c>
      <c r="AC357" s="24" t="n">
        <v>0</v>
      </c>
      <c r="AD357" s="24" t="n">
        <v>0</v>
      </c>
    </row>
    <row r="358">
      <c r="A358" s="24" t="inlineStr">
        <is>
          <t>Preston|1</t>
        </is>
      </c>
      <c r="B358" s="24" t="inlineStr">
        <is>
          <t>E1</t>
        </is>
      </c>
      <c r="C358" s="24" t="inlineStr">
        <is>
          <t>Championship</t>
        </is>
      </c>
      <c r="D358" s="24" t="inlineStr">
        <is>
          <t>Preston</t>
        </is>
      </c>
      <c r="E358" s="24" t="n">
        <v>1</v>
      </c>
      <c r="F358" s="24">
        <f>COUNTIFS(TeamGames!$D$2:$D$4073,$D358,TeamGames!$F$2:$F$4073,$E358)</f>
        <v/>
      </c>
      <c r="G358" s="24" t="n">
        <v>1</v>
      </c>
      <c r="H358" s="24" t="n">
        <v>4</v>
      </c>
      <c r="I358" s="24" t="inlineStr">
        <is>
          <t>Bolton (A) · Wolves (H) · Charlton (A) · Bristol City (H)</t>
        </is>
      </c>
      <c r="J358" s="24" t="n">
        <v>2</v>
      </c>
      <c r="K358" s="40" t="n">
        <v>46249.52083333334</v>
      </c>
      <c r="L358" s="40" t="n">
        <v>46266.82291666666</v>
      </c>
      <c r="M358" s="24">
        <f>SUMIFS(TeamGames!$X$2:$X$4073,TeamGames!$D$2:$D$4073,$D358,TeamGames!$F$2:$F$4073,$E358)</f>
        <v/>
      </c>
      <c r="N358" s="33">
        <f>SUMIFS(TeamGames!$S$2:$S$4073,TeamGames!$D$2:$D$4073,$D358,TeamGames!$F$2:$F$4073,$E358)</f>
        <v/>
      </c>
      <c r="O358" s="33">
        <f>SUMIFS(TeamGames!$S$2:$S$4073,TeamGames!$D$2:$D$4073,$D358,TeamGames!$F$2:$F$4073,$E358,TeamGames!$X$2:$X$4073,1)</f>
        <v/>
      </c>
      <c r="P358" s="24">
        <f>SUMIFS(TeamGames!$O$2:$O$4073,TeamGames!$D$2:$D$4073,$D358,TeamGames!$F$2:$F$4073,$E358)</f>
        <v/>
      </c>
      <c r="Q358" s="33">
        <f>SUMIFS(TeamGames!$T$2:$T$4073,TeamGames!$D$2:$D$4073,$D358,TeamGames!$F$2:$F$4073,$E358)</f>
        <v/>
      </c>
      <c r="R358" s="33">
        <f>SUMIFS(TeamGames!$U$2:$U$4073,TeamGames!$D$2:$D$4073,$D358,TeamGames!$F$2:$F$4073,$E358)</f>
        <v/>
      </c>
      <c r="S358" s="33">
        <f>SUMIFS(TeamGames!$W$2:$W$4073,TeamGames!$D$2:$D$4073,$D358,TeamGames!$F$2:$F$4073,$E358)</f>
        <v/>
      </c>
      <c r="T358" s="30">
        <f>IF(M358=0,"",P358-O358)</f>
        <v/>
      </c>
      <c r="U358" s="30">
        <f>IF(M358=0,"",S358-O358)</f>
        <v/>
      </c>
      <c r="V358" s="24">
        <f>IF(M358=0,"upcoming",IF(M358=F358,"complete","in progress"))</f>
        <v/>
      </c>
      <c r="W358" s="33">
        <f>N358/F358</f>
        <v/>
      </c>
      <c r="X358" s="41">
        <f>AVERAGEIFS(TeamGames!$K$2:$K$4073,TeamGames!$D$2:$D$4073,$D358,TeamGames!$F$2:$F$4073,$E358)</f>
        <v/>
      </c>
      <c r="Y358" s="30">
        <f>IF(M358=0,"",P358-S358)</f>
        <v/>
      </c>
      <c r="Z358" s="30" t="n">
        <v>-1.96</v>
      </c>
      <c r="AA358" s="31" t="n">
        <v>0.04982752822407233</v>
      </c>
      <c r="AB358" s="33" t="n"/>
      <c r="AC358" s="24" t="n">
        <v>0</v>
      </c>
      <c r="AD358" s="24" t="n">
        <v>0</v>
      </c>
    </row>
    <row r="359">
      <c r="A359" s="24" t="inlineStr">
        <is>
          <t>Preston|2</t>
        </is>
      </c>
      <c r="B359" s="24" t="inlineStr">
        <is>
          <t>E1</t>
        </is>
      </c>
      <c r="C359" s="24" t="inlineStr">
        <is>
          <t>Championship</t>
        </is>
      </c>
      <c r="D359" s="24" t="inlineStr">
        <is>
          <t>Preston</t>
        </is>
      </c>
      <c r="E359" s="24" t="n">
        <v>2</v>
      </c>
      <c r="F359" s="24">
        <f>COUNTIFS(TeamGames!$D$2:$D$4073,$D359,TeamGames!$F$2:$F$4073,$E359)</f>
        <v/>
      </c>
      <c r="G359" s="24" t="n">
        <v>5</v>
      </c>
      <c r="H359" s="24" t="n">
        <v>8</v>
      </c>
      <c r="I359" s="24" t="inlineStr">
        <is>
          <t>Blackburn (H) · Watford (A) · Lincoln (H) · QPR (A)</t>
        </is>
      </c>
      <c r="J359" s="24" t="n">
        <v>2</v>
      </c>
      <c r="K359" s="40" t="n">
        <v>46270.52083333334</v>
      </c>
      <c r="L359" s="40" t="n">
        <v>46284.625</v>
      </c>
      <c r="M359" s="24">
        <f>SUMIFS(TeamGames!$X$2:$X$4073,TeamGames!$D$2:$D$4073,$D359,TeamGames!$F$2:$F$4073,$E359)</f>
        <v/>
      </c>
      <c r="N359" s="33">
        <f>SUMIFS(TeamGames!$S$2:$S$4073,TeamGames!$D$2:$D$4073,$D359,TeamGames!$F$2:$F$4073,$E359)</f>
        <v/>
      </c>
      <c r="O359" s="33">
        <f>SUMIFS(TeamGames!$S$2:$S$4073,TeamGames!$D$2:$D$4073,$D359,TeamGames!$F$2:$F$4073,$E359,TeamGames!$X$2:$X$4073,1)</f>
        <v/>
      </c>
      <c r="P359" s="24">
        <f>SUMIFS(TeamGames!$O$2:$O$4073,TeamGames!$D$2:$D$4073,$D359,TeamGames!$F$2:$F$4073,$E359)</f>
        <v/>
      </c>
      <c r="Q359" s="33">
        <f>SUMIFS(TeamGames!$T$2:$T$4073,TeamGames!$D$2:$D$4073,$D359,TeamGames!$F$2:$F$4073,$E359)</f>
        <v/>
      </c>
      <c r="R359" s="33">
        <f>SUMIFS(TeamGames!$U$2:$U$4073,TeamGames!$D$2:$D$4073,$D359,TeamGames!$F$2:$F$4073,$E359)</f>
        <v/>
      </c>
      <c r="S359" s="33">
        <f>SUMIFS(TeamGames!$W$2:$W$4073,TeamGames!$D$2:$D$4073,$D359,TeamGames!$F$2:$F$4073,$E359)</f>
        <v/>
      </c>
      <c r="T359" s="30">
        <f>IF(M359=0,"",P359-O359)</f>
        <v/>
      </c>
      <c r="U359" s="30">
        <f>IF(M359=0,"",S359-O359)</f>
        <v/>
      </c>
      <c r="V359" s="24">
        <f>IF(M359=0,"upcoming",IF(M359=F359,"complete","in progress"))</f>
        <v/>
      </c>
      <c r="W359" s="33">
        <f>N359/F359</f>
        <v/>
      </c>
      <c r="X359" s="41">
        <f>AVERAGEIFS(TeamGames!$K$2:$K$4073,TeamGames!$D$2:$D$4073,$D359,TeamGames!$F$2:$F$4073,$E359)</f>
        <v/>
      </c>
      <c r="Y359" s="30">
        <f>IF(M359=0,"",P359-S359)</f>
        <v/>
      </c>
      <c r="Z359" s="30" t="n">
        <v>-0.55</v>
      </c>
      <c r="AA359" s="31" t="n">
        <v>0.5833670906112294</v>
      </c>
      <c r="AB359" s="33" t="n"/>
      <c r="AC359" s="24" t="n">
        <v>0</v>
      </c>
      <c r="AD359" s="24" t="n">
        <v>0</v>
      </c>
    </row>
    <row r="360">
      <c r="A360" s="24" t="inlineStr">
        <is>
          <t>Preston|3</t>
        </is>
      </c>
      <c r="B360" s="24" t="inlineStr">
        <is>
          <t>E1</t>
        </is>
      </c>
      <c r="C360" s="24" t="inlineStr">
        <is>
          <t>Championship</t>
        </is>
      </c>
      <c r="D360" s="24" t="inlineStr">
        <is>
          <t>Preston</t>
        </is>
      </c>
      <c r="E360" s="24" t="n">
        <v>3</v>
      </c>
      <c r="F360" s="24">
        <f>COUNTIFS(TeamGames!$D$2:$D$4073,$D360,TeamGames!$F$2:$F$4073,$E360)</f>
        <v/>
      </c>
      <c r="G360" s="24" t="n">
        <v>9</v>
      </c>
      <c r="H360" s="24" t="n">
        <v>12</v>
      </c>
      <c r="I360" s="24" t="inlineStr">
        <is>
          <t>Millwall (H) · Birmingham (A) · Wrexham (A) · West Brom (H)</t>
        </is>
      </c>
      <c r="J360" s="24" t="n">
        <v>2</v>
      </c>
      <c r="K360" s="40" t="n">
        <v>46305.625</v>
      </c>
      <c r="L360" s="40" t="n">
        <v>46319.625</v>
      </c>
      <c r="M360" s="24">
        <f>SUMIFS(TeamGames!$X$2:$X$4073,TeamGames!$D$2:$D$4073,$D360,TeamGames!$F$2:$F$4073,$E360)</f>
        <v/>
      </c>
      <c r="N360" s="33">
        <f>SUMIFS(TeamGames!$S$2:$S$4073,TeamGames!$D$2:$D$4073,$D360,TeamGames!$F$2:$F$4073,$E360)</f>
        <v/>
      </c>
      <c r="O360" s="33">
        <f>SUMIFS(TeamGames!$S$2:$S$4073,TeamGames!$D$2:$D$4073,$D360,TeamGames!$F$2:$F$4073,$E360,TeamGames!$X$2:$X$4073,1)</f>
        <v/>
      </c>
      <c r="P360" s="24">
        <f>SUMIFS(TeamGames!$O$2:$O$4073,TeamGames!$D$2:$D$4073,$D360,TeamGames!$F$2:$F$4073,$E360)</f>
        <v/>
      </c>
      <c r="Q360" s="33">
        <f>SUMIFS(TeamGames!$T$2:$T$4073,TeamGames!$D$2:$D$4073,$D360,TeamGames!$F$2:$F$4073,$E360)</f>
        <v/>
      </c>
      <c r="R360" s="33">
        <f>SUMIFS(TeamGames!$U$2:$U$4073,TeamGames!$D$2:$D$4073,$D360,TeamGames!$F$2:$F$4073,$E360)</f>
        <v/>
      </c>
      <c r="S360" s="33">
        <f>SUMIFS(TeamGames!$W$2:$W$4073,TeamGames!$D$2:$D$4073,$D360,TeamGames!$F$2:$F$4073,$E360)</f>
        <v/>
      </c>
      <c r="T360" s="30">
        <f>IF(M360=0,"",P360-O360)</f>
        <v/>
      </c>
      <c r="U360" s="30">
        <f>IF(M360=0,"",S360-O360)</f>
        <v/>
      </c>
      <c r="V360" s="24">
        <f>IF(M360=0,"upcoming",IF(M360=F360,"complete","in progress"))</f>
        <v/>
      </c>
      <c r="W360" s="33">
        <f>N360/F360</f>
        <v/>
      </c>
      <c r="X360" s="41">
        <f>AVERAGEIFS(TeamGames!$K$2:$K$4073,TeamGames!$D$2:$D$4073,$D360,TeamGames!$F$2:$F$4073,$E360)</f>
        <v/>
      </c>
      <c r="Y360" s="30">
        <f>IF(M360=0,"",P360-S360)</f>
        <v/>
      </c>
      <c r="Z360" s="30" t="n">
        <v>-1.5</v>
      </c>
      <c r="AA360" s="31" t="n">
        <v>0.1324750970940567</v>
      </c>
      <c r="AB360" s="33" t="n">
        <v>1.333921090388163</v>
      </c>
      <c r="AC360" s="24" t="n">
        <v>0</v>
      </c>
      <c r="AD360" s="24" t="n">
        <v>0</v>
      </c>
    </row>
    <row r="361">
      <c r="A361" s="24" t="inlineStr">
        <is>
          <t>Preston|4</t>
        </is>
      </c>
      <c r="B361" s="24" t="inlineStr">
        <is>
          <t>E1</t>
        </is>
      </c>
      <c r="C361" s="24" t="inlineStr">
        <is>
          <t>Championship</t>
        </is>
      </c>
      <c r="D361" s="24" t="inlineStr">
        <is>
          <t>Preston</t>
        </is>
      </c>
      <c r="E361" s="24" t="n">
        <v>4</v>
      </c>
      <c r="F361" s="24">
        <f>COUNTIFS(TeamGames!$D$2:$D$4073,$D361,TeamGames!$F$2:$F$4073,$E361)</f>
        <v/>
      </c>
      <c r="G361" s="24" t="n">
        <v>13</v>
      </c>
      <c r="H361" s="24" t="n">
        <v>16</v>
      </c>
      <c r="I361" s="24" t="inlineStr">
        <is>
          <t>Stoke (A) · Sheffield United (H) · Southampton (H) · West Ham (A)</t>
        </is>
      </c>
      <c r="J361" s="24" t="n">
        <v>2</v>
      </c>
      <c r="K361" s="40" t="n">
        <v>46326.52083333334</v>
      </c>
      <c r="L361" s="40" t="n">
        <v>46347.625</v>
      </c>
      <c r="M361" s="24">
        <f>SUMIFS(TeamGames!$X$2:$X$4073,TeamGames!$D$2:$D$4073,$D361,TeamGames!$F$2:$F$4073,$E361)</f>
        <v/>
      </c>
      <c r="N361" s="33">
        <f>SUMIFS(TeamGames!$S$2:$S$4073,TeamGames!$D$2:$D$4073,$D361,TeamGames!$F$2:$F$4073,$E361)</f>
        <v/>
      </c>
      <c r="O361" s="33">
        <f>SUMIFS(TeamGames!$S$2:$S$4073,TeamGames!$D$2:$D$4073,$D361,TeamGames!$F$2:$F$4073,$E361,TeamGames!$X$2:$X$4073,1)</f>
        <v/>
      </c>
      <c r="P361" s="24">
        <f>SUMIFS(TeamGames!$O$2:$O$4073,TeamGames!$D$2:$D$4073,$D361,TeamGames!$F$2:$F$4073,$E361)</f>
        <v/>
      </c>
      <c r="Q361" s="33">
        <f>SUMIFS(TeamGames!$T$2:$T$4073,TeamGames!$D$2:$D$4073,$D361,TeamGames!$F$2:$F$4073,$E361)</f>
        <v/>
      </c>
      <c r="R361" s="33">
        <f>SUMIFS(TeamGames!$U$2:$U$4073,TeamGames!$D$2:$D$4073,$D361,TeamGames!$F$2:$F$4073,$E361)</f>
        <v/>
      </c>
      <c r="S361" s="33">
        <f>SUMIFS(TeamGames!$W$2:$W$4073,TeamGames!$D$2:$D$4073,$D361,TeamGames!$F$2:$F$4073,$E361)</f>
        <v/>
      </c>
      <c r="T361" s="30">
        <f>IF(M361=0,"",P361-O361)</f>
        <v/>
      </c>
      <c r="U361" s="30">
        <f>IF(M361=0,"",S361-O361)</f>
        <v/>
      </c>
      <c r="V361" s="24">
        <f>IF(M361=0,"upcoming",IF(M361=F361,"complete","in progress"))</f>
        <v/>
      </c>
      <c r="W361" s="33">
        <f>N361/F361</f>
        <v/>
      </c>
      <c r="X361" s="41">
        <f>AVERAGEIFS(TeamGames!$K$2:$K$4073,TeamGames!$D$2:$D$4073,$D361,TeamGames!$F$2:$F$4073,$E361)</f>
        <v/>
      </c>
      <c r="Y361" s="30">
        <f>IF(M361=0,"",P361-S361)</f>
        <v/>
      </c>
      <c r="Z361" s="30" t="n"/>
      <c r="AA361" s="31" t="n"/>
      <c r="AB361" s="33" t="n">
        <v>4.11727907830408</v>
      </c>
      <c r="AC361" s="24" t="n">
        <v>0</v>
      </c>
      <c r="AD361" s="24" t="n">
        <v>0</v>
      </c>
    </row>
    <row r="362">
      <c r="A362" s="24" t="inlineStr">
        <is>
          <t>Preston|5</t>
        </is>
      </c>
      <c r="B362" s="24" t="inlineStr">
        <is>
          <t>E1</t>
        </is>
      </c>
      <c r="C362" s="24" t="inlineStr">
        <is>
          <t>Championship</t>
        </is>
      </c>
      <c r="D362" s="24" t="inlineStr">
        <is>
          <t>Preston</t>
        </is>
      </c>
      <c r="E362" s="24" t="n">
        <v>5</v>
      </c>
      <c r="F362" s="24">
        <f>COUNTIFS(TeamGames!$D$2:$D$4073,$D362,TeamGames!$F$2:$F$4073,$E362)</f>
        <v/>
      </c>
      <c r="G362" s="24" t="n">
        <v>17</v>
      </c>
      <c r="H362" s="24" t="n">
        <v>20</v>
      </c>
      <c r="I362" s="24" t="inlineStr">
        <is>
          <t>Cardiff (A) · Norwich (H) · Burnley (A) · Portsmouth (H)</t>
        </is>
      </c>
      <c r="J362" s="24" t="n">
        <v>2</v>
      </c>
      <c r="K362" s="40" t="n">
        <v>46350.82291666666</v>
      </c>
      <c r="L362" s="40" t="n">
        <v>46365.82291666666</v>
      </c>
      <c r="M362" s="24">
        <f>SUMIFS(TeamGames!$X$2:$X$4073,TeamGames!$D$2:$D$4073,$D362,TeamGames!$F$2:$F$4073,$E362)</f>
        <v/>
      </c>
      <c r="N362" s="33">
        <f>SUMIFS(TeamGames!$S$2:$S$4073,TeamGames!$D$2:$D$4073,$D362,TeamGames!$F$2:$F$4073,$E362)</f>
        <v/>
      </c>
      <c r="O362" s="33">
        <f>SUMIFS(TeamGames!$S$2:$S$4073,TeamGames!$D$2:$D$4073,$D362,TeamGames!$F$2:$F$4073,$E362,TeamGames!$X$2:$X$4073,1)</f>
        <v/>
      </c>
      <c r="P362" s="24">
        <f>SUMIFS(TeamGames!$O$2:$O$4073,TeamGames!$D$2:$D$4073,$D362,TeamGames!$F$2:$F$4073,$E362)</f>
        <v/>
      </c>
      <c r="Q362" s="33">
        <f>SUMIFS(TeamGames!$T$2:$T$4073,TeamGames!$D$2:$D$4073,$D362,TeamGames!$F$2:$F$4073,$E362)</f>
        <v/>
      </c>
      <c r="R362" s="33">
        <f>SUMIFS(TeamGames!$U$2:$U$4073,TeamGames!$D$2:$D$4073,$D362,TeamGames!$F$2:$F$4073,$E362)</f>
        <v/>
      </c>
      <c r="S362" s="33">
        <f>SUMIFS(TeamGames!$W$2:$W$4073,TeamGames!$D$2:$D$4073,$D362,TeamGames!$F$2:$F$4073,$E362)</f>
        <v/>
      </c>
      <c r="T362" s="30">
        <f>IF(M362=0,"",P362-O362)</f>
        <v/>
      </c>
      <c r="U362" s="30">
        <f>IF(M362=0,"",S362-O362)</f>
        <v/>
      </c>
      <c r="V362" s="24">
        <f>IF(M362=0,"upcoming",IF(M362=F362,"complete","in progress"))</f>
        <v/>
      </c>
      <c r="W362" s="33">
        <f>N362/F362</f>
        <v/>
      </c>
      <c r="X362" s="41">
        <f>AVERAGEIFS(TeamGames!$K$2:$K$4073,TeamGames!$D$2:$D$4073,$D362,TeamGames!$F$2:$F$4073,$E362)</f>
        <v/>
      </c>
      <c r="Y362" s="30">
        <f>IF(M362=0,"",P362-S362)</f>
        <v/>
      </c>
      <c r="Z362" s="30" t="n"/>
      <c r="AA362" s="31" t="n"/>
      <c r="AB362" s="33" t="n">
        <v>4.747037400448413</v>
      </c>
      <c r="AC362" s="24" t="n">
        <v>0</v>
      </c>
      <c r="AD362" s="24" t="n">
        <v>0</v>
      </c>
    </row>
    <row r="363">
      <c r="A363" s="24" t="inlineStr">
        <is>
          <t>Preston|6</t>
        </is>
      </c>
      <c r="B363" s="24" t="inlineStr">
        <is>
          <t>E1</t>
        </is>
      </c>
      <c r="C363" s="24" t="inlineStr">
        <is>
          <t>Championship</t>
        </is>
      </c>
      <c r="D363" s="24" t="inlineStr">
        <is>
          <t>Preston</t>
        </is>
      </c>
      <c r="E363" s="24" t="n">
        <v>6</v>
      </c>
      <c r="F363" s="24">
        <f>COUNTIFS(TeamGames!$D$2:$D$4073,$D363,TeamGames!$F$2:$F$4073,$E363)</f>
        <v/>
      </c>
      <c r="G363" s="24" t="n">
        <v>21</v>
      </c>
      <c r="H363" s="24" t="n">
        <v>24</v>
      </c>
      <c r="I363" s="24" t="inlineStr">
        <is>
          <t>Middlesbrough (H) · Swansea (A) · Derby (H) · West Brom (A)</t>
        </is>
      </c>
      <c r="J363" s="24" t="n">
        <v>2</v>
      </c>
      <c r="K363" s="40" t="n">
        <v>46368.52083333334</v>
      </c>
      <c r="L363" s="40" t="n">
        <v>46385.82291666666</v>
      </c>
      <c r="M363" s="24">
        <f>SUMIFS(TeamGames!$X$2:$X$4073,TeamGames!$D$2:$D$4073,$D363,TeamGames!$F$2:$F$4073,$E363)</f>
        <v/>
      </c>
      <c r="N363" s="33">
        <f>SUMIFS(TeamGames!$S$2:$S$4073,TeamGames!$D$2:$D$4073,$D363,TeamGames!$F$2:$F$4073,$E363)</f>
        <v/>
      </c>
      <c r="O363" s="33">
        <f>SUMIFS(TeamGames!$S$2:$S$4073,TeamGames!$D$2:$D$4073,$D363,TeamGames!$F$2:$F$4073,$E363,TeamGames!$X$2:$X$4073,1)</f>
        <v/>
      </c>
      <c r="P363" s="24">
        <f>SUMIFS(TeamGames!$O$2:$O$4073,TeamGames!$D$2:$D$4073,$D363,TeamGames!$F$2:$F$4073,$E363)</f>
        <v/>
      </c>
      <c r="Q363" s="33">
        <f>SUMIFS(TeamGames!$T$2:$T$4073,TeamGames!$D$2:$D$4073,$D363,TeamGames!$F$2:$F$4073,$E363)</f>
        <v/>
      </c>
      <c r="R363" s="33">
        <f>SUMIFS(TeamGames!$U$2:$U$4073,TeamGames!$D$2:$D$4073,$D363,TeamGames!$F$2:$F$4073,$E363)</f>
        <v/>
      </c>
      <c r="S363" s="33">
        <f>SUMIFS(TeamGames!$W$2:$W$4073,TeamGames!$D$2:$D$4073,$D363,TeamGames!$F$2:$F$4073,$E363)</f>
        <v/>
      </c>
      <c r="T363" s="30">
        <f>IF(M363=0,"",P363-O363)</f>
        <v/>
      </c>
      <c r="U363" s="30">
        <f>IF(M363=0,"",S363-O363)</f>
        <v/>
      </c>
      <c r="V363" s="24">
        <f>IF(M363=0,"upcoming",IF(M363=F363,"complete","in progress"))</f>
        <v/>
      </c>
      <c r="W363" s="33">
        <f>N363/F363</f>
        <v/>
      </c>
      <c r="X363" s="41">
        <f>AVERAGEIFS(TeamGames!$K$2:$K$4073,TeamGames!$D$2:$D$4073,$D363,TeamGames!$F$2:$F$4073,$E363)</f>
        <v/>
      </c>
      <c r="Y363" s="30">
        <f>IF(M363=0,"",P363-S363)</f>
        <v/>
      </c>
      <c r="Z363" s="30" t="n"/>
      <c r="AA363" s="31" t="n"/>
      <c r="AB363" s="33" t="n">
        <v>4.530497089557611</v>
      </c>
      <c r="AC363" s="24" t="n">
        <v>0</v>
      </c>
      <c r="AD363" s="24" t="n">
        <v>0</v>
      </c>
    </row>
    <row r="364">
      <c r="A364" s="24" t="inlineStr">
        <is>
          <t>Preston|7</t>
        </is>
      </c>
      <c r="B364" s="24" t="inlineStr">
        <is>
          <t>E1</t>
        </is>
      </c>
      <c r="C364" s="24" t="inlineStr">
        <is>
          <t>Championship</t>
        </is>
      </c>
      <c r="D364" s="24" t="inlineStr">
        <is>
          <t>Preston</t>
        </is>
      </c>
      <c r="E364" s="24" t="n">
        <v>7</v>
      </c>
      <c r="F364" s="24">
        <f>COUNTIFS(TeamGames!$D$2:$D$4073,$D364,TeamGames!$F$2:$F$4073,$E364)</f>
        <v/>
      </c>
      <c r="G364" s="24" t="n">
        <v>25</v>
      </c>
      <c r="H364" s="24" t="n">
        <v>28</v>
      </c>
      <c r="I364" s="24" t="inlineStr">
        <is>
          <t>Middlesbrough (A) · Wrexham (H) · Stoke (H) · Sheffield United (A)</t>
        </is>
      </c>
      <c r="J364" s="24" t="n">
        <v>2</v>
      </c>
      <c r="K364" s="40" t="n">
        <v>46388.625</v>
      </c>
      <c r="L364" s="40" t="n">
        <v>46413.82291666666</v>
      </c>
      <c r="M364" s="24">
        <f>SUMIFS(TeamGames!$X$2:$X$4073,TeamGames!$D$2:$D$4073,$D364,TeamGames!$F$2:$F$4073,$E364)</f>
        <v/>
      </c>
      <c r="N364" s="33">
        <f>SUMIFS(TeamGames!$S$2:$S$4073,TeamGames!$D$2:$D$4073,$D364,TeamGames!$F$2:$F$4073,$E364)</f>
        <v/>
      </c>
      <c r="O364" s="33">
        <f>SUMIFS(TeamGames!$S$2:$S$4073,TeamGames!$D$2:$D$4073,$D364,TeamGames!$F$2:$F$4073,$E364,TeamGames!$X$2:$X$4073,1)</f>
        <v/>
      </c>
      <c r="P364" s="24">
        <f>SUMIFS(TeamGames!$O$2:$O$4073,TeamGames!$D$2:$D$4073,$D364,TeamGames!$F$2:$F$4073,$E364)</f>
        <v/>
      </c>
      <c r="Q364" s="33">
        <f>SUMIFS(TeamGames!$T$2:$T$4073,TeamGames!$D$2:$D$4073,$D364,TeamGames!$F$2:$F$4073,$E364)</f>
        <v/>
      </c>
      <c r="R364" s="33">
        <f>SUMIFS(TeamGames!$U$2:$U$4073,TeamGames!$D$2:$D$4073,$D364,TeamGames!$F$2:$F$4073,$E364)</f>
        <v/>
      </c>
      <c r="S364" s="33">
        <f>SUMIFS(TeamGames!$W$2:$W$4073,TeamGames!$D$2:$D$4073,$D364,TeamGames!$F$2:$F$4073,$E364)</f>
        <v/>
      </c>
      <c r="T364" s="30">
        <f>IF(M364=0,"",P364-O364)</f>
        <v/>
      </c>
      <c r="U364" s="30">
        <f>IF(M364=0,"",S364-O364)</f>
        <v/>
      </c>
      <c r="V364" s="24">
        <f>IF(M364=0,"upcoming",IF(M364=F364,"complete","in progress"))</f>
        <v/>
      </c>
      <c r="W364" s="33">
        <f>N364/F364</f>
        <v/>
      </c>
      <c r="X364" s="41">
        <f>AVERAGEIFS(TeamGames!$K$2:$K$4073,TeamGames!$D$2:$D$4073,$D364,TeamGames!$F$2:$F$4073,$E364)</f>
        <v/>
      </c>
      <c r="Y364" s="30">
        <f>IF(M364=0,"",P364-S364)</f>
        <v/>
      </c>
      <c r="Z364" s="30" t="n"/>
      <c r="AA364" s="31" t="n"/>
      <c r="AB364" s="33" t="n">
        <v>4.402214512889492</v>
      </c>
      <c r="AC364" s="24" t="n">
        <v>0</v>
      </c>
      <c r="AD364" s="24" t="n">
        <v>0</v>
      </c>
    </row>
    <row r="365">
      <c r="A365" s="24" t="inlineStr">
        <is>
          <t>Preston|8</t>
        </is>
      </c>
      <c r="B365" s="24" t="inlineStr">
        <is>
          <t>E1</t>
        </is>
      </c>
      <c r="C365" s="24" t="inlineStr">
        <is>
          <t>Championship</t>
        </is>
      </c>
      <c r="D365" s="24" t="inlineStr">
        <is>
          <t>Preston</t>
        </is>
      </c>
      <c r="E365" s="24" t="n">
        <v>8</v>
      </c>
      <c r="F365" s="24">
        <f>COUNTIFS(TeamGames!$D$2:$D$4073,$D365,TeamGames!$F$2:$F$4073,$E365)</f>
        <v/>
      </c>
      <c r="G365" s="24" t="n">
        <v>29</v>
      </c>
      <c r="H365" s="24" t="n">
        <v>32</v>
      </c>
      <c r="I365" s="24" t="inlineStr">
        <is>
          <t>Southampton (A) · West Ham (H) · Lincoln (A) · Birmingham (H)</t>
        </is>
      </c>
      <c r="J365" s="24" t="n">
        <v>2</v>
      </c>
      <c r="K365" s="40" t="n">
        <v>46417.625</v>
      </c>
      <c r="L365" s="40" t="n">
        <v>46434.82291666666</v>
      </c>
      <c r="M365" s="24">
        <f>SUMIFS(TeamGames!$X$2:$X$4073,TeamGames!$D$2:$D$4073,$D365,TeamGames!$F$2:$F$4073,$E365)</f>
        <v/>
      </c>
      <c r="N365" s="33">
        <f>SUMIFS(TeamGames!$S$2:$S$4073,TeamGames!$D$2:$D$4073,$D365,TeamGames!$F$2:$F$4073,$E365)</f>
        <v/>
      </c>
      <c r="O365" s="33">
        <f>SUMIFS(TeamGames!$S$2:$S$4073,TeamGames!$D$2:$D$4073,$D365,TeamGames!$F$2:$F$4073,$E365,TeamGames!$X$2:$X$4073,1)</f>
        <v/>
      </c>
      <c r="P365" s="24">
        <f>SUMIFS(TeamGames!$O$2:$O$4073,TeamGames!$D$2:$D$4073,$D365,TeamGames!$F$2:$F$4073,$E365)</f>
        <v/>
      </c>
      <c r="Q365" s="33">
        <f>SUMIFS(TeamGames!$T$2:$T$4073,TeamGames!$D$2:$D$4073,$D365,TeamGames!$F$2:$F$4073,$E365)</f>
        <v/>
      </c>
      <c r="R365" s="33">
        <f>SUMIFS(TeamGames!$U$2:$U$4073,TeamGames!$D$2:$D$4073,$D365,TeamGames!$F$2:$F$4073,$E365)</f>
        <v/>
      </c>
      <c r="S365" s="33">
        <f>SUMIFS(TeamGames!$W$2:$W$4073,TeamGames!$D$2:$D$4073,$D365,TeamGames!$F$2:$F$4073,$E365)</f>
        <v/>
      </c>
      <c r="T365" s="30">
        <f>IF(M365=0,"",P365-O365)</f>
        <v/>
      </c>
      <c r="U365" s="30">
        <f>IF(M365=0,"",S365-O365)</f>
        <v/>
      </c>
      <c r="V365" s="24">
        <f>IF(M365=0,"upcoming",IF(M365=F365,"complete","in progress"))</f>
        <v/>
      </c>
      <c r="W365" s="33">
        <f>N365/F365</f>
        <v/>
      </c>
      <c r="X365" s="41">
        <f>AVERAGEIFS(TeamGames!$K$2:$K$4073,TeamGames!$D$2:$D$4073,$D365,TeamGames!$F$2:$F$4073,$E365)</f>
        <v/>
      </c>
      <c r="Y365" s="30">
        <f>IF(M365=0,"",P365-S365)</f>
        <v/>
      </c>
      <c r="Z365" s="30" t="n"/>
      <c r="AA365" s="31" t="n"/>
      <c r="AB365" s="33" t="n">
        <v>4.205618495698605</v>
      </c>
      <c r="AC365" s="24" t="n">
        <v>0</v>
      </c>
      <c r="AD365" s="24" t="n">
        <v>0</v>
      </c>
    </row>
    <row r="366">
      <c r="A366" s="24" t="inlineStr">
        <is>
          <t>Preston|9</t>
        </is>
      </c>
      <c r="B366" s="24" t="inlineStr">
        <is>
          <t>E1</t>
        </is>
      </c>
      <c r="C366" s="24" t="inlineStr">
        <is>
          <t>Championship</t>
        </is>
      </c>
      <c r="D366" s="24" t="inlineStr">
        <is>
          <t>Preston</t>
        </is>
      </c>
      <c r="E366" s="24" t="n">
        <v>9</v>
      </c>
      <c r="F366" s="24">
        <f>COUNTIFS(TeamGames!$D$2:$D$4073,$D366,TeamGames!$F$2:$F$4073,$E366)</f>
        <v/>
      </c>
      <c r="G366" s="24" t="n">
        <v>33</v>
      </c>
      <c r="H366" s="24" t="n">
        <v>36</v>
      </c>
      <c r="I366" s="24" t="inlineStr">
        <is>
          <t>QPR (H) · Millwall (A) · Wolves (A) · Bolton (H)</t>
        </is>
      </c>
      <c r="J366" s="24" t="n">
        <v>2</v>
      </c>
      <c r="K366" s="40" t="n">
        <v>46438.625</v>
      </c>
      <c r="L366" s="40" t="n">
        <v>46452.625</v>
      </c>
      <c r="M366" s="24">
        <f>SUMIFS(TeamGames!$X$2:$X$4073,TeamGames!$D$2:$D$4073,$D366,TeamGames!$F$2:$F$4073,$E366)</f>
        <v/>
      </c>
      <c r="N366" s="33">
        <f>SUMIFS(TeamGames!$S$2:$S$4073,TeamGames!$D$2:$D$4073,$D366,TeamGames!$F$2:$F$4073,$E366)</f>
        <v/>
      </c>
      <c r="O366" s="33">
        <f>SUMIFS(TeamGames!$S$2:$S$4073,TeamGames!$D$2:$D$4073,$D366,TeamGames!$F$2:$F$4073,$E366,TeamGames!$X$2:$X$4073,1)</f>
        <v/>
      </c>
      <c r="P366" s="24">
        <f>SUMIFS(TeamGames!$O$2:$O$4073,TeamGames!$D$2:$D$4073,$D366,TeamGames!$F$2:$F$4073,$E366)</f>
        <v/>
      </c>
      <c r="Q366" s="33">
        <f>SUMIFS(TeamGames!$T$2:$T$4073,TeamGames!$D$2:$D$4073,$D366,TeamGames!$F$2:$F$4073,$E366)</f>
        <v/>
      </c>
      <c r="R366" s="33">
        <f>SUMIFS(TeamGames!$U$2:$U$4073,TeamGames!$D$2:$D$4073,$D366,TeamGames!$F$2:$F$4073,$E366)</f>
        <v/>
      </c>
      <c r="S366" s="33">
        <f>SUMIFS(TeamGames!$W$2:$W$4073,TeamGames!$D$2:$D$4073,$D366,TeamGames!$F$2:$F$4073,$E366)</f>
        <v/>
      </c>
      <c r="T366" s="30">
        <f>IF(M366=0,"",P366-O366)</f>
        <v/>
      </c>
      <c r="U366" s="30">
        <f>IF(M366=0,"",S366-O366)</f>
        <v/>
      </c>
      <c r="V366" s="24">
        <f>IF(M366=0,"upcoming",IF(M366=F366,"complete","in progress"))</f>
        <v/>
      </c>
      <c r="W366" s="33">
        <f>N366/F366</f>
        <v/>
      </c>
      <c r="X366" s="41">
        <f>AVERAGEIFS(TeamGames!$K$2:$K$4073,TeamGames!$D$2:$D$4073,$D366,TeamGames!$F$2:$F$4073,$E366)</f>
        <v/>
      </c>
      <c r="Y366" s="30">
        <f>IF(M366=0,"",P366-S366)</f>
        <v/>
      </c>
      <c r="Z366" s="30" t="n"/>
      <c r="AA366" s="31" t="n"/>
      <c r="AB366" s="33" t="n">
        <v>4.607401349645855</v>
      </c>
      <c r="AC366" s="24" t="n">
        <v>0</v>
      </c>
      <c r="AD366" s="24" t="n">
        <v>0</v>
      </c>
    </row>
    <row r="367">
      <c r="A367" s="24" t="inlineStr">
        <is>
          <t>Preston|10</t>
        </is>
      </c>
      <c r="B367" s="24" t="inlineStr">
        <is>
          <t>E1</t>
        </is>
      </c>
      <c r="C367" s="24" t="inlineStr">
        <is>
          <t>Championship</t>
        </is>
      </c>
      <c r="D367" s="24" t="inlineStr">
        <is>
          <t>Preston</t>
        </is>
      </c>
      <c r="E367" s="24" t="n">
        <v>10</v>
      </c>
      <c r="F367" s="24">
        <f>COUNTIFS(TeamGames!$D$2:$D$4073,$D367,TeamGames!$F$2:$F$4073,$E367)</f>
        <v/>
      </c>
      <c r="G367" s="24" t="n">
        <v>37</v>
      </c>
      <c r="H367" s="24" t="n">
        <v>40</v>
      </c>
      <c r="I367" s="24" t="inlineStr">
        <is>
          <t>Norwich (A) · Burnley (H) · Derby (A) · Swansea (H)</t>
        </is>
      </c>
      <c r="J367" s="24" t="n">
        <v>2</v>
      </c>
      <c r="K367" s="40" t="n">
        <v>46459.625</v>
      </c>
      <c r="L367" s="40" t="n">
        <v>46480.625</v>
      </c>
      <c r="M367" s="24">
        <f>SUMIFS(TeamGames!$X$2:$X$4073,TeamGames!$D$2:$D$4073,$D367,TeamGames!$F$2:$F$4073,$E367)</f>
        <v/>
      </c>
      <c r="N367" s="33">
        <f>SUMIFS(TeamGames!$S$2:$S$4073,TeamGames!$D$2:$D$4073,$D367,TeamGames!$F$2:$F$4073,$E367)</f>
        <v/>
      </c>
      <c r="O367" s="33">
        <f>SUMIFS(TeamGames!$S$2:$S$4073,TeamGames!$D$2:$D$4073,$D367,TeamGames!$F$2:$F$4073,$E367,TeamGames!$X$2:$X$4073,1)</f>
        <v/>
      </c>
      <c r="P367" s="24">
        <f>SUMIFS(TeamGames!$O$2:$O$4073,TeamGames!$D$2:$D$4073,$D367,TeamGames!$F$2:$F$4073,$E367)</f>
        <v/>
      </c>
      <c r="Q367" s="33">
        <f>SUMIFS(TeamGames!$T$2:$T$4073,TeamGames!$D$2:$D$4073,$D367,TeamGames!$F$2:$F$4073,$E367)</f>
        <v/>
      </c>
      <c r="R367" s="33">
        <f>SUMIFS(TeamGames!$U$2:$U$4073,TeamGames!$D$2:$D$4073,$D367,TeamGames!$F$2:$F$4073,$E367)</f>
        <v/>
      </c>
      <c r="S367" s="33">
        <f>SUMIFS(TeamGames!$W$2:$W$4073,TeamGames!$D$2:$D$4073,$D367,TeamGames!$F$2:$F$4073,$E367)</f>
        <v/>
      </c>
      <c r="T367" s="30">
        <f>IF(M367=0,"",P367-O367)</f>
        <v/>
      </c>
      <c r="U367" s="30">
        <f>IF(M367=0,"",S367-O367)</f>
        <v/>
      </c>
      <c r="V367" s="24">
        <f>IF(M367=0,"upcoming",IF(M367=F367,"complete","in progress"))</f>
        <v/>
      </c>
      <c r="W367" s="33">
        <f>N367/F367</f>
        <v/>
      </c>
      <c r="X367" s="41">
        <f>AVERAGEIFS(TeamGames!$K$2:$K$4073,TeamGames!$D$2:$D$4073,$D367,TeamGames!$F$2:$F$4073,$E367)</f>
        <v/>
      </c>
      <c r="Y367" s="30">
        <f>IF(M367=0,"",P367-S367)</f>
        <v/>
      </c>
      <c r="Z367" s="30" t="n"/>
      <c r="AA367" s="31" t="n"/>
      <c r="AB367" s="33" t="n">
        <v>4.582593019586478</v>
      </c>
      <c r="AC367" s="24" t="n">
        <v>0</v>
      </c>
      <c r="AD367" s="24" t="n">
        <v>0</v>
      </c>
    </row>
    <row r="368">
      <c r="A368" s="24" t="inlineStr">
        <is>
          <t>Preston|11</t>
        </is>
      </c>
      <c r="B368" s="24" t="inlineStr">
        <is>
          <t>E1</t>
        </is>
      </c>
      <c r="C368" s="24" t="inlineStr">
        <is>
          <t>Championship</t>
        </is>
      </c>
      <c r="D368" s="24" t="inlineStr">
        <is>
          <t>Preston</t>
        </is>
      </c>
      <c r="E368" s="24" t="n">
        <v>11</v>
      </c>
      <c r="F368" s="24">
        <f>COUNTIFS(TeamGames!$D$2:$D$4073,$D368,TeamGames!$F$2:$F$4073,$E368)</f>
        <v/>
      </c>
      <c r="G368" s="24" t="n">
        <v>41</v>
      </c>
      <c r="H368" s="24" t="n">
        <v>44</v>
      </c>
      <c r="I368" s="24" t="inlineStr">
        <is>
          <t>Watford (H) · Blackburn (A) · Charlton (H) · Bristol City (A)</t>
        </is>
      </c>
      <c r="J368" s="24" t="n">
        <v>2</v>
      </c>
      <c r="K368" s="40" t="n">
        <v>46484.82291666666</v>
      </c>
      <c r="L368" s="40" t="n">
        <v>46498.82291666666</v>
      </c>
      <c r="M368" s="24">
        <f>SUMIFS(TeamGames!$X$2:$X$4073,TeamGames!$D$2:$D$4073,$D368,TeamGames!$F$2:$F$4073,$E368)</f>
        <v/>
      </c>
      <c r="N368" s="33">
        <f>SUMIFS(TeamGames!$S$2:$S$4073,TeamGames!$D$2:$D$4073,$D368,TeamGames!$F$2:$F$4073,$E368)</f>
        <v/>
      </c>
      <c r="O368" s="33">
        <f>SUMIFS(TeamGames!$S$2:$S$4073,TeamGames!$D$2:$D$4073,$D368,TeamGames!$F$2:$F$4073,$E368,TeamGames!$X$2:$X$4073,1)</f>
        <v/>
      </c>
      <c r="P368" s="24">
        <f>SUMIFS(TeamGames!$O$2:$O$4073,TeamGames!$D$2:$D$4073,$D368,TeamGames!$F$2:$F$4073,$E368)</f>
        <v/>
      </c>
      <c r="Q368" s="33">
        <f>SUMIFS(TeamGames!$T$2:$T$4073,TeamGames!$D$2:$D$4073,$D368,TeamGames!$F$2:$F$4073,$E368)</f>
        <v/>
      </c>
      <c r="R368" s="33">
        <f>SUMIFS(TeamGames!$U$2:$U$4073,TeamGames!$D$2:$D$4073,$D368,TeamGames!$F$2:$F$4073,$E368)</f>
        <v/>
      </c>
      <c r="S368" s="33">
        <f>SUMIFS(TeamGames!$W$2:$W$4073,TeamGames!$D$2:$D$4073,$D368,TeamGames!$F$2:$F$4073,$E368)</f>
        <v/>
      </c>
      <c r="T368" s="30">
        <f>IF(M368=0,"",P368-O368)</f>
        <v/>
      </c>
      <c r="U368" s="30">
        <f>IF(M368=0,"",S368-O368)</f>
        <v/>
      </c>
      <c r="V368" s="24">
        <f>IF(M368=0,"upcoming",IF(M368=F368,"complete","in progress"))</f>
        <v/>
      </c>
      <c r="W368" s="33">
        <f>N368/F368</f>
        <v/>
      </c>
      <c r="X368" s="41">
        <f>AVERAGEIFS(TeamGames!$K$2:$K$4073,TeamGames!$D$2:$D$4073,$D368,TeamGames!$F$2:$F$4073,$E368)</f>
        <v/>
      </c>
      <c r="Y368" s="30">
        <f>IF(M368=0,"",P368-S368)</f>
        <v/>
      </c>
      <c r="Z368" s="30" t="n"/>
      <c r="AA368" s="31" t="n"/>
      <c r="AB368" s="33" t="n">
        <v>5.286157141302748</v>
      </c>
      <c r="AC368" s="24" t="n">
        <v>0</v>
      </c>
      <c r="AD368" s="24" t="n">
        <v>0</v>
      </c>
    </row>
    <row r="369">
      <c r="A369" s="24" t="inlineStr">
        <is>
          <t>Preston|12</t>
        </is>
      </c>
      <c r="B369" s="24" t="inlineStr">
        <is>
          <t>E1</t>
        </is>
      </c>
      <c r="C369" s="24" t="inlineStr">
        <is>
          <t>Championship</t>
        </is>
      </c>
      <c r="D369" s="24" t="inlineStr">
        <is>
          <t>Preston</t>
        </is>
      </c>
      <c r="E369" s="24" t="n">
        <v>12</v>
      </c>
      <c r="F369" s="24">
        <f>COUNTIFS(TeamGames!$D$2:$D$4073,$D369,TeamGames!$F$2:$F$4073,$E369)</f>
        <v/>
      </c>
      <c r="G369" s="24" t="n">
        <v>45</v>
      </c>
      <c r="H369" s="24" t="n">
        <v>46</v>
      </c>
      <c r="I369" s="24" t="inlineStr">
        <is>
          <t>Portsmouth (A) · Cardiff (H)</t>
        </is>
      </c>
      <c r="J369" s="24" t="n">
        <v>1</v>
      </c>
      <c r="K369" s="40" t="n">
        <v>46501.625</v>
      </c>
      <c r="L369" s="40" t="n">
        <v>46508.52083333334</v>
      </c>
      <c r="M369" s="24">
        <f>SUMIFS(TeamGames!$X$2:$X$4073,TeamGames!$D$2:$D$4073,$D369,TeamGames!$F$2:$F$4073,$E369)</f>
        <v/>
      </c>
      <c r="N369" s="33">
        <f>SUMIFS(TeamGames!$S$2:$S$4073,TeamGames!$D$2:$D$4073,$D369,TeamGames!$F$2:$F$4073,$E369)</f>
        <v/>
      </c>
      <c r="O369" s="33">
        <f>SUMIFS(TeamGames!$S$2:$S$4073,TeamGames!$D$2:$D$4073,$D369,TeamGames!$F$2:$F$4073,$E369,TeamGames!$X$2:$X$4073,1)</f>
        <v/>
      </c>
      <c r="P369" s="24">
        <f>SUMIFS(TeamGames!$O$2:$O$4073,TeamGames!$D$2:$D$4073,$D369,TeamGames!$F$2:$F$4073,$E369)</f>
        <v/>
      </c>
      <c r="Q369" s="33">
        <f>SUMIFS(TeamGames!$T$2:$T$4073,TeamGames!$D$2:$D$4073,$D369,TeamGames!$F$2:$F$4073,$E369)</f>
        <v/>
      </c>
      <c r="R369" s="33">
        <f>SUMIFS(TeamGames!$U$2:$U$4073,TeamGames!$D$2:$D$4073,$D369,TeamGames!$F$2:$F$4073,$E369)</f>
        <v/>
      </c>
      <c r="S369" s="33">
        <f>SUMIFS(TeamGames!$W$2:$W$4073,TeamGames!$D$2:$D$4073,$D369,TeamGames!$F$2:$F$4073,$E369)</f>
        <v/>
      </c>
      <c r="T369" s="30">
        <f>IF(M369=0,"",P369-O369)</f>
        <v/>
      </c>
      <c r="U369" s="30">
        <f>IF(M369=0,"",S369-O369)</f>
        <v/>
      </c>
      <c r="V369" s="24">
        <f>IF(M369=0,"upcoming",IF(M369=F369,"complete","in progress"))</f>
        <v/>
      </c>
      <c r="W369" s="33">
        <f>N369/F369</f>
        <v/>
      </c>
      <c r="X369" s="41">
        <f>AVERAGEIFS(TeamGames!$K$2:$K$4073,TeamGames!$D$2:$D$4073,$D369,TeamGames!$F$2:$F$4073,$E369)</f>
        <v/>
      </c>
      <c r="Y369" s="30">
        <f>IF(M369=0,"",P369-S369)</f>
        <v/>
      </c>
      <c r="Z369" s="30" t="n"/>
      <c r="AA369" s="31" t="n"/>
      <c r="AB369" s="33" t="n">
        <v>2.583361459918392</v>
      </c>
      <c r="AC369" s="24" t="n">
        <v>0</v>
      </c>
      <c r="AD369" s="24" t="n">
        <v>0</v>
      </c>
    </row>
    <row r="370">
      <c r="A370" s="24" t="inlineStr">
        <is>
          <t>QPR|1</t>
        </is>
      </c>
      <c r="B370" s="24" t="inlineStr">
        <is>
          <t>E1</t>
        </is>
      </c>
      <c r="C370" s="24" t="inlineStr">
        <is>
          <t>Championship</t>
        </is>
      </c>
      <c r="D370" s="24" t="inlineStr">
        <is>
          <t>QPR</t>
        </is>
      </c>
      <c r="E370" s="24" t="n">
        <v>1</v>
      </c>
      <c r="F370" s="24">
        <f>COUNTIFS(TeamGames!$D$2:$D$4073,$D370,TeamGames!$F$2:$F$4073,$E370)</f>
        <v/>
      </c>
      <c r="G370" s="24" t="n">
        <v>1</v>
      </c>
      <c r="H370" s="24" t="n">
        <v>4</v>
      </c>
      <c r="I370" s="24" t="inlineStr">
        <is>
          <t>Portsmouth (A) · Bolton (H) · Blackburn (A) · Cardiff (H)</t>
        </is>
      </c>
      <c r="J370" s="24" t="n">
        <v>2</v>
      </c>
      <c r="K370" s="40" t="n">
        <v>46249.625</v>
      </c>
      <c r="L370" s="40" t="n">
        <v>46267.82291666666</v>
      </c>
      <c r="M370" s="24">
        <f>SUMIFS(TeamGames!$X$2:$X$4073,TeamGames!$D$2:$D$4073,$D370,TeamGames!$F$2:$F$4073,$E370)</f>
        <v/>
      </c>
      <c r="N370" s="33">
        <f>SUMIFS(TeamGames!$S$2:$S$4073,TeamGames!$D$2:$D$4073,$D370,TeamGames!$F$2:$F$4073,$E370)</f>
        <v/>
      </c>
      <c r="O370" s="33">
        <f>SUMIFS(TeamGames!$S$2:$S$4073,TeamGames!$D$2:$D$4073,$D370,TeamGames!$F$2:$F$4073,$E370,TeamGames!$X$2:$X$4073,1)</f>
        <v/>
      </c>
      <c r="P370" s="24">
        <f>SUMIFS(TeamGames!$O$2:$O$4073,TeamGames!$D$2:$D$4073,$D370,TeamGames!$F$2:$F$4073,$E370)</f>
        <v/>
      </c>
      <c r="Q370" s="33">
        <f>SUMIFS(TeamGames!$T$2:$T$4073,TeamGames!$D$2:$D$4073,$D370,TeamGames!$F$2:$F$4073,$E370)</f>
        <v/>
      </c>
      <c r="R370" s="33">
        <f>SUMIFS(TeamGames!$U$2:$U$4073,TeamGames!$D$2:$D$4073,$D370,TeamGames!$F$2:$F$4073,$E370)</f>
        <v/>
      </c>
      <c r="S370" s="33">
        <f>SUMIFS(TeamGames!$W$2:$W$4073,TeamGames!$D$2:$D$4073,$D370,TeamGames!$F$2:$F$4073,$E370)</f>
        <v/>
      </c>
      <c r="T370" s="30">
        <f>IF(M370=0,"",P370-O370)</f>
        <v/>
      </c>
      <c r="U370" s="30">
        <f>IF(M370=0,"",S370-O370)</f>
        <v/>
      </c>
      <c r="V370" s="24">
        <f>IF(M370=0,"upcoming",IF(M370=F370,"complete","in progress"))</f>
        <v/>
      </c>
      <c r="W370" s="33">
        <f>N370/F370</f>
        <v/>
      </c>
      <c r="X370" s="41">
        <f>AVERAGEIFS(TeamGames!$K$2:$K$4073,TeamGames!$D$2:$D$4073,$D370,TeamGames!$F$2:$F$4073,$E370)</f>
        <v/>
      </c>
      <c r="Y370" s="30">
        <f>IF(M370=0,"",P370-S370)</f>
        <v/>
      </c>
      <c r="Z370" s="30" t="n">
        <v>1.69</v>
      </c>
      <c r="AA370" s="31" t="n">
        <v>0.09180733291274468</v>
      </c>
      <c r="AB370" s="33" t="n"/>
      <c r="AC370" s="24" t="n">
        <v>0</v>
      </c>
      <c r="AD370" s="24" t="n">
        <v>0</v>
      </c>
    </row>
    <row r="371">
      <c r="A371" s="24" t="inlineStr">
        <is>
          <t>QPR|2</t>
        </is>
      </c>
      <c r="B371" s="24" t="inlineStr">
        <is>
          <t>E1</t>
        </is>
      </c>
      <c r="C371" s="24" t="inlineStr">
        <is>
          <t>Championship</t>
        </is>
      </c>
      <c r="D371" s="24" t="inlineStr">
        <is>
          <t>QPR</t>
        </is>
      </c>
      <c r="E371" s="24" t="n">
        <v>2</v>
      </c>
      <c r="F371" s="24">
        <f>COUNTIFS(TeamGames!$D$2:$D$4073,$D371,TeamGames!$F$2:$F$4073,$E371)</f>
        <v/>
      </c>
      <c r="G371" s="24" t="n">
        <v>5</v>
      </c>
      <c r="H371" s="24" t="n">
        <v>8</v>
      </c>
      <c r="I371" s="24" t="inlineStr">
        <is>
          <t>Middlesbrough (H) · Charlton (A) · West Brom (A) · Preston (H)</t>
        </is>
      </c>
      <c r="J371" s="24" t="n">
        <v>2</v>
      </c>
      <c r="K371" s="40" t="n">
        <v>46270.625</v>
      </c>
      <c r="L371" s="40" t="n">
        <v>46284.625</v>
      </c>
      <c r="M371" s="24">
        <f>SUMIFS(TeamGames!$X$2:$X$4073,TeamGames!$D$2:$D$4073,$D371,TeamGames!$F$2:$F$4073,$E371)</f>
        <v/>
      </c>
      <c r="N371" s="33">
        <f>SUMIFS(TeamGames!$S$2:$S$4073,TeamGames!$D$2:$D$4073,$D371,TeamGames!$F$2:$F$4073,$E371)</f>
        <v/>
      </c>
      <c r="O371" s="33">
        <f>SUMIFS(TeamGames!$S$2:$S$4073,TeamGames!$D$2:$D$4073,$D371,TeamGames!$F$2:$F$4073,$E371,TeamGames!$X$2:$X$4073,1)</f>
        <v/>
      </c>
      <c r="P371" s="24">
        <f>SUMIFS(TeamGames!$O$2:$O$4073,TeamGames!$D$2:$D$4073,$D371,TeamGames!$F$2:$F$4073,$E371)</f>
        <v/>
      </c>
      <c r="Q371" s="33">
        <f>SUMIFS(TeamGames!$T$2:$T$4073,TeamGames!$D$2:$D$4073,$D371,TeamGames!$F$2:$F$4073,$E371)</f>
        <v/>
      </c>
      <c r="R371" s="33">
        <f>SUMIFS(TeamGames!$U$2:$U$4073,TeamGames!$D$2:$D$4073,$D371,TeamGames!$F$2:$F$4073,$E371)</f>
        <v/>
      </c>
      <c r="S371" s="33">
        <f>SUMIFS(TeamGames!$W$2:$W$4073,TeamGames!$D$2:$D$4073,$D371,TeamGames!$F$2:$F$4073,$E371)</f>
        <v/>
      </c>
      <c r="T371" s="30">
        <f>IF(M371=0,"",P371-O371)</f>
        <v/>
      </c>
      <c r="U371" s="30">
        <f>IF(M371=0,"",S371-O371)</f>
        <v/>
      </c>
      <c r="V371" s="24">
        <f>IF(M371=0,"upcoming",IF(M371=F371,"complete","in progress"))</f>
        <v/>
      </c>
      <c r="W371" s="33">
        <f>N371/F371</f>
        <v/>
      </c>
      <c r="X371" s="41">
        <f>AVERAGEIFS(TeamGames!$K$2:$K$4073,TeamGames!$D$2:$D$4073,$D371,TeamGames!$F$2:$F$4073,$E371)</f>
        <v/>
      </c>
      <c r="Y371" s="30">
        <f>IF(M371=0,"",P371-S371)</f>
        <v/>
      </c>
      <c r="Z371" s="30" t="n">
        <v>-0.9</v>
      </c>
      <c r="AA371" s="31" t="n">
        <v>0.3689879298406651</v>
      </c>
      <c r="AB371" s="33" t="n"/>
      <c r="AC371" s="24" t="n">
        <v>0</v>
      </c>
      <c r="AD371" s="24" t="n">
        <v>0</v>
      </c>
    </row>
    <row r="372">
      <c r="A372" s="24" t="inlineStr">
        <is>
          <t>QPR|3</t>
        </is>
      </c>
      <c r="B372" s="24" t="inlineStr">
        <is>
          <t>E1</t>
        </is>
      </c>
      <c r="C372" s="24" t="inlineStr">
        <is>
          <t>Championship</t>
        </is>
      </c>
      <c r="D372" s="24" t="inlineStr">
        <is>
          <t>QPR</t>
        </is>
      </c>
      <c r="E372" s="24" t="n">
        <v>3</v>
      </c>
      <c r="F372" s="24">
        <f>COUNTIFS(TeamGames!$D$2:$D$4073,$D372,TeamGames!$F$2:$F$4073,$E372)</f>
        <v/>
      </c>
      <c r="G372" s="24" t="n">
        <v>9</v>
      </c>
      <c r="H372" s="24" t="n">
        <v>12</v>
      </c>
      <c r="I372" s="24" t="inlineStr">
        <is>
          <t>West Ham (A) · Derby (H) · Birmingham (A) · Swansea (H)</t>
        </is>
      </c>
      <c r="J372" s="24" t="n">
        <v>2</v>
      </c>
      <c r="K372" s="40" t="n">
        <v>46304.83333333334</v>
      </c>
      <c r="L372" s="40" t="n">
        <v>46319.625</v>
      </c>
      <c r="M372" s="24">
        <f>SUMIFS(TeamGames!$X$2:$X$4073,TeamGames!$D$2:$D$4073,$D372,TeamGames!$F$2:$F$4073,$E372)</f>
        <v/>
      </c>
      <c r="N372" s="33">
        <f>SUMIFS(TeamGames!$S$2:$S$4073,TeamGames!$D$2:$D$4073,$D372,TeamGames!$F$2:$F$4073,$E372)</f>
        <v/>
      </c>
      <c r="O372" s="33">
        <f>SUMIFS(TeamGames!$S$2:$S$4073,TeamGames!$D$2:$D$4073,$D372,TeamGames!$F$2:$F$4073,$E372,TeamGames!$X$2:$X$4073,1)</f>
        <v/>
      </c>
      <c r="P372" s="24">
        <f>SUMIFS(TeamGames!$O$2:$O$4073,TeamGames!$D$2:$D$4073,$D372,TeamGames!$F$2:$F$4073,$E372)</f>
        <v/>
      </c>
      <c r="Q372" s="33">
        <f>SUMIFS(TeamGames!$T$2:$T$4073,TeamGames!$D$2:$D$4073,$D372,TeamGames!$F$2:$F$4073,$E372)</f>
        <v/>
      </c>
      <c r="R372" s="33">
        <f>SUMIFS(TeamGames!$U$2:$U$4073,TeamGames!$D$2:$D$4073,$D372,TeamGames!$F$2:$F$4073,$E372)</f>
        <v/>
      </c>
      <c r="S372" s="33">
        <f>SUMIFS(TeamGames!$W$2:$W$4073,TeamGames!$D$2:$D$4073,$D372,TeamGames!$F$2:$F$4073,$E372)</f>
        <v/>
      </c>
      <c r="T372" s="30">
        <f>IF(M372=0,"",P372-O372)</f>
        <v/>
      </c>
      <c r="U372" s="30">
        <f>IF(M372=0,"",S372-O372)</f>
        <v/>
      </c>
      <c r="V372" s="24">
        <f>IF(M372=0,"upcoming",IF(M372=F372,"complete","in progress"))</f>
        <v/>
      </c>
      <c r="W372" s="33">
        <f>N372/F372</f>
        <v/>
      </c>
      <c r="X372" s="41">
        <f>AVERAGEIFS(TeamGames!$K$2:$K$4073,TeamGames!$D$2:$D$4073,$D372,TeamGames!$F$2:$F$4073,$E372)</f>
        <v/>
      </c>
      <c r="Y372" s="30">
        <f>IF(M372=0,"",P372-S372)</f>
        <v/>
      </c>
      <c r="Z372" s="30" t="n">
        <v>0.46</v>
      </c>
      <c r="AA372" s="31" t="n">
        <v>0.6486213428453436</v>
      </c>
      <c r="AB372" s="33" t="n">
        <v>1.502066895445108</v>
      </c>
      <c r="AC372" s="24" t="n">
        <v>0</v>
      </c>
      <c r="AD372" s="24" t="n">
        <v>0</v>
      </c>
    </row>
    <row r="373">
      <c r="A373" s="24" t="inlineStr">
        <is>
          <t>QPR|4</t>
        </is>
      </c>
      <c r="B373" s="24" t="inlineStr">
        <is>
          <t>E1</t>
        </is>
      </c>
      <c r="C373" s="24" t="inlineStr">
        <is>
          <t>Championship</t>
        </is>
      </c>
      <c r="D373" s="24" t="inlineStr">
        <is>
          <t>QPR</t>
        </is>
      </c>
      <c r="E373" s="24" t="n">
        <v>4</v>
      </c>
      <c r="F373" s="24">
        <f>COUNTIFS(TeamGames!$D$2:$D$4073,$D373,TeamGames!$F$2:$F$4073,$E373)</f>
        <v/>
      </c>
      <c r="G373" s="24" t="n">
        <v>13</v>
      </c>
      <c r="H373" s="24" t="n">
        <v>16</v>
      </c>
      <c r="I373" s="24" t="inlineStr">
        <is>
          <t>Southampton (A) · Burnley (H) · Lincoln (H) · Millwall (A)</t>
        </is>
      </c>
      <c r="J373" s="24" t="n">
        <v>2</v>
      </c>
      <c r="K373" s="40" t="n">
        <v>46326.625</v>
      </c>
      <c r="L373" s="40" t="n">
        <v>46347.52083333334</v>
      </c>
      <c r="M373" s="24">
        <f>SUMIFS(TeamGames!$X$2:$X$4073,TeamGames!$D$2:$D$4073,$D373,TeamGames!$F$2:$F$4073,$E373)</f>
        <v/>
      </c>
      <c r="N373" s="33">
        <f>SUMIFS(TeamGames!$S$2:$S$4073,TeamGames!$D$2:$D$4073,$D373,TeamGames!$F$2:$F$4073,$E373)</f>
        <v/>
      </c>
      <c r="O373" s="33">
        <f>SUMIFS(TeamGames!$S$2:$S$4073,TeamGames!$D$2:$D$4073,$D373,TeamGames!$F$2:$F$4073,$E373,TeamGames!$X$2:$X$4073,1)</f>
        <v/>
      </c>
      <c r="P373" s="24">
        <f>SUMIFS(TeamGames!$O$2:$O$4073,TeamGames!$D$2:$D$4073,$D373,TeamGames!$F$2:$F$4073,$E373)</f>
        <v/>
      </c>
      <c r="Q373" s="33">
        <f>SUMIFS(TeamGames!$T$2:$T$4073,TeamGames!$D$2:$D$4073,$D373,TeamGames!$F$2:$F$4073,$E373)</f>
        <v/>
      </c>
      <c r="R373" s="33">
        <f>SUMIFS(TeamGames!$U$2:$U$4073,TeamGames!$D$2:$D$4073,$D373,TeamGames!$F$2:$F$4073,$E373)</f>
        <v/>
      </c>
      <c r="S373" s="33">
        <f>SUMIFS(TeamGames!$W$2:$W$4073,TeamGames!$D$2:$D$4073,$D373,TeamGames!$F$2:$F$4073,$E373)</f>
        <v/>
      </c>
      <c r="T373" s="30">
        <f>IF(M373=0,"",P373-O373)</f>
        <v/>
      </c>
      <c r="U373" s="30">
        <f>IF(M373=0,"",S373-O373)</f>
        <v/>
      </c>
      <c r="V373" s="24">
        <f>IF(M373=0,"upcoming",IF(M373=F373,"complete","in progress"))</f>
        <v/>
      </c>
      <c r="W373" s="33">
        <f>N373/F373</f>
        <v/>
      </c>
      <c r="X373" s="41">
        <f>AVERAGEIFS(TeamGames!$K$2:$K$4073,TeamGames!$D$2:$D$4073,$D373,TeamGames!$F$2:$F$4073,$E373)</f>
        <v/>
      </c>
      <c r="Y373" s="30">
        <f>IF(M373=0,"",P373-S373)</f>
        <v/>
      </c>
      <c r="Z373" s="30" t="n"/>
      <c r="AA373" s="31" t="n"/>
      <c r="AB373" s="33" t="n">
        <v>5.174111492435284</v>
      </c>
      <c r="AC373" s="24" t="n">
        <v>0</v>
      </c>
      <c r="AD373" s="24" t="n">
        <v>0</v>
      </c>
    </row>
    <row r="374">
      <c r="A374" s="24" t="inlineStr">
        <is>
          <t>QPR|5</t>
        </is>
      </c>
      <c r="B374" s="24" t="inlineStr">
        <is>
          <t>E1</t>
        </is>
      </c>
      <c r="C374" s="24" t="inlineStr">
        <is>
          <t>Championship</t>
        </is>
      </c>
      <c r="D374" s="24" t="inlineStr">
        <is>
          <t>QPR</t>
        </is>
      </c>
      <c r="E374" s="24" t="n">
        <v>5</v>
      </c>
      <c r="F374" s="24">
        <f>COUNTIFS(TeamGames!$D$2:$D$4073,$D374,TeamGames!$F$2:$F$4073,$E374)</f>
        <v/>
      </c>
      <c r="G374" s="24" t="n">
        <v>17</v>
      </c>
      <c r="H374" s="24" t="n">
        <v>20</v>
      </c>
      <c r="I374" s="24" t="inlineStr">
        <is>
          <t>Norwich (A) · Sheffield United (H) · Stoke (A) · Wolves (H)</t>
        </is>
      </c>
      <c r="J374" s="24" t="n">
        <v>2</v>
      </c>
      <c r="K374" s="40" t="n">
        <v>46350.82291666666</v>
      </c>
      <c r="L374" s="40" t="n">
        <v>46364.82291666666</v>
      </c>
      <c r="M374" s="24">
        <f>SUMIFS(TeamGames!$X$2:$X$4073,TeamGames!$D$2:$D$4073,$D374,TeamGames!$F$2:$F$4073,$E374)</f>
        <v/>
      </c>
      <c r="N374" s="33">
        <f>SUMIFS(TeamGames!$S$2:$S$4073,TeamGames!$D$2:$D$4073,$D374,TeamGames!$F$2:$F$4073,$E374)</f>
        <v/>
      </c>
      <c r="O374" s="33">
        <f>SUMIFS(TeamGames!$S$2:$S$4073,TeamGames!$D$2:$D$4073,$D374,TeamGames!$F$2:$F$4073,$E374,TeamGames!$X$2:$X$4073,1)</f>
        <v/>
      </c>
      <c r="P374" s="24">
        <f>SUMIFS(TeamGames!$O$2:$O$4073,TeamGames!$D$2:$D$4073,$D374,TeamGames!$F$2:$F$4073,$E374)</f>
        <v/>
      </c>
      <c r="Q374" s="33">
        <f>SUMIFS(TeamGames!$T$2:$T$4073,TeamGames!$D$2:$D$4073,$D374,TeamGames!$F$2:$F$4073,$E374)</f>
        <v/>
      </c>
      <c r="R374" s="33">
        <f>SUMIFS(TeamGames!$U$2:$U$4073,TeamGames!$D$2:$D$4073,$D374,TeamGames!$F$2:$F$4073,$E374)</f>
        <v/>
      </c>
      <c r="S374" s="33">
        <f>SUMIFS(TeamGames!$W$2:$W$4073,TeamGames!$D$2:$D$4073,$D374,TeamGames!$F$2:$F$4073,$E374)</f>
        <v/>
      </c>
      <c r="T374" s="30">
        <f>IF(M374=0,"",P374-O374)</f>
        <v/>
      </c>
      <c r="U374" s="30">
        <f>IF(M374=0,"",S374-O374)</f>
        <v/>
      </c>
      <c r="V374" s="24">
        <f>IF(M374=0,"upcoming",IF(M374=F374,"complete","in progress"))</f>
        <v/>
      </c>
      <c r="W374" s="33">
        <f>N374/F374</f>
        <v/>
      </c>
      <c r="X374" s="41">
        <f>AVERAGEIFS(TeamGames!$K$2:$K$4073,TeamGames!$D$2:$D$4073,$D374,TeamGames!$F$2:$F$4073,$E374)</f>
        <v/>
      </c>
      <c r="Y374" s="30">
        <f>IF(M374=0,"",P374-S374)</f>
        <v/>
      </c>
      <c r="Z374" s="30" t="n"/>
      <c r="AA374" s="31" t="n"/>
      <c r="AB374" s="33" t="n">
        <v>4.852561008718295</v>
      </c>
      <c r="AC374" s="24" t="n">
        <v>0</v>
      </c>
      <c r="AD374" s="24" t="n">
        <v>0</v>
      </c>
    </row>
    <row r="375">
      <c r="A375" s="24" t="inlineStr">
        <is>
          <t>QPR|6</t>
        </is>
      </c>
      <c r="B375" s="24" t="inlineStr">
        <is>
          <t>E1</t>
        </is>
      </c>
      <c r="C375" s="24" t="inlineStr">
        <is>
          <t>Championship</t>
        </is>
      </c>
      <c r="D375" s="24" t="inlineStr">
        <is>
          <t>QPR</t>
        </is>
      </c>
      <c r="E375" s="24" t="n">
        <v>6</v>
      </c>
      <c r="F375" s="24">
        <f>COUNTIFS(TeamGames!$D$2:$D$4073,$D375,TeamGames!$F$2:$F$4073,$E375)</f>
        <v/>
      </c>
      <c r="G375" s="24" t="n">
        <v>21</v>
      </c>
      <c r="H375" s="24" t="n">
        <v>24</v>
      </c>
      <c r="I375" s="24" t="inlineStr">
        <is>
          <t>Watford (H) · Wrexham (A) · Bristol City (H) · Swansea (A)</t>
        </is>
      </c>
      <c r="J375" s="24" t="n">
        <v>2</v>
      </c>
      <c r="K375" s="40" t="n">
        <v>46368.52083333334</v>
      </c>
      <c r="L375" s="40" t="n">
        <v>46385.82291666666</v>
      </c>
      <c r="M375" s="24">
        <f>SUMIFS(TeamGames!$X$2:$X$4073,TeamGames!$D$2:$D$4073,$D375,TeamGames!$F$2:$F$4073,$E375)</f>
        <v/>
      </c>
      <c r="N375" s="33">
        <f>SUMIFS(TeamGames!$S$2:$S$4073,TeamGames!$D$2:$D$4073,$D375,TeamGames!$F$2:$F$4073,$E375)</f>
        <v/>
      </c>
      <c r="O375" s="33">
        <f>SUMIFS(TeamGames!$S$2:$S$4073,TeamGames!$D$2:$D$4073,$D375,TeamGames!$F$2:$F$4073,$E375,TeamGames!$X$2:$X$4073,1)</f>
        <v/>
      </c>
      <c r="P375" s="24">
        <f>SUMIFS(TeamGames!$O$2:$O$4073,TeamGames!$D$2:$D$4073,$D375,TeamGames!$F$2:$F$4073,$E375)</f>
        <v/>
      </c>
      <c r="Q375" s="33">
        <f>SUMIFS(TeamGames!$T$2:$T$4073,TeamGames!$D$2:$D$4073,$D375,TeamGames!$F$2:$F$4073,$E375)</f>
        <v/>
      </c>
      <c r="R375" s="33">
        <f>SUMIFS(TeamGames!$U$2:$U$4073,TeamGames!$D$2:$D$4073,$D375,TeamGames!$F$2:$F$4073,$E375)</f>
        <v/>
      </c>
      <c r="S375" s="33">
        <f>SUMIFS(TeamGames!$W$2:$W$4073,TeamGames!$D$2:$D$4073,$D375,TeamGames!$F$2:$F$4073,$E375)</f>
        <v/>
      </c>
      <c r="T375" s="30">
        <f>IF(M375=0,"",P375-O375)</f>
        <v/>
      </c>
      <c r="U375" s="30">
        <f>IF(M375=0,"",S375-O375)</f>
        <v/>
      </c>
      <c r="V375" s="24">
        <f>IF(M375=0,"upcoming",IF(M375=F375,"complete","in progress"))</f>
        <v/>
      </c>
      <c r="W375" s="33">
        <f>N375/F375</f>
        <v/>
      </c>
      <c r="X375" s="41">
        <f>AVERAGEIFS(TeamGames!$K$2:$K$4073,TeamGames!$D$2:$D$4073,$D375,TeamGames!$F$2:$F$4073,$E375)</f>
        <v/>
      </c>
      <c r="Y375" s="30">
        <f>IF(M375=0,"",P375-S375)</f>
        <v/>
      </c>
      <c r="Z375" s="30" t="n"/>
      <c r="AA375" s="31" t="n"/>
      <c r="AB375" s="33" t="n">
        <v>5.345569187512316</v>
      </c>
      <c r="AC375" s="24" t="n">
        <v>0</v>
      </c>
      <c r="AD375" s="24" t="n">
        <v>0</v>
      </c>
    </row>
    <row r="376">
      <c r="A376" s="24" t="inlineStr">
        <is>
          <t>QPR|7</t>
        </is>
      </c>
      <c r="B376" s="24" t="inlineStr">
        <is>
          <t>E1</t>
        </is>
      </c>
      <c r="C376" s="24" t="inlineStr">
        <is>
          <t>Championship</t>
        </is>
      </c>
      <c r="D376" s="24" t="inlineStr">
        <is>
          <t>QPR</t>
        </is>
      </c>
      <c r="E376" s="24" t="n">
        <v>7</v>
      </c>
      <c r="F376" s="24">
        <f>COUNTIFS(TeamGames!$D$2:$D$4073,$D376,TeamGames!$F$2:$F$4073,$E376)</f>
        <v/>
      </c>
      <c r="G376" s="24" t="n">
        <v>25</v>
      </c>
      <c r="H376" s="24" t="n">
        <v>28</v>
      </c>
      <c r="I376" s="24" t="inlineStr">
        <is>
          <t>Watford (A) · Birmingham (H) · Southampton (H) · Burnley (A)</t>
        </is>
      </c>
      <c r="J376" s="24" t="n">
        <v>2</v>
      </c>
      <c r="K376" s="40" t="n">
        <v>46388.625</v>
      </c>
      <c r="L376" s="40" t="n">
        <v>46413.82291666666</v>
      </c>
      <c r="M376" s="24">
        <f>SUMIFS(TeamGames!$X$2:$X$4073,TeamGames!$D$2:$D$4073,$D376,TeamGames!$F$2:$F$4073,$E376)</f>
        <v/>
      </c>
      <c r="N376" s="33">
        <f>SUMIFS(TeamGames!$S$2:$S$4073,TeamGames!$D$2:$D$4073,$D376,TeamGames!$F$2:$F$4073,$E376)</f>
        <v/>
      </c>
      <c r="O376" s="33">
        <f>SUMIFS(TeamGames!$S$2:$S$4073,TeamGames!$D$2:$D$4073,$D376,TeamGames!$F$2:$F$4073,$E376,TeamGames!$X$2:$X$4073,1)</f>
        <v/>
      </c>
      <c r="P376" s="24">
        <f>SUMIFS(TeamGames!$O$2:$O$4073,TeamGames!$D$2:$D$4073,$D376,TeamGames!$F$2:$F$4073,$E376)</f>
        <v/>
      </c>
      <c r="Q376" s="33">
        <f>SUMIFS(TeamGames!$T$2:$T$4073,TeamGames!$D$2:$D$4073,$D376,TeamGames!$F$2:$F$4073,$E376)</f>
        <v/>
      </c>
      <c r="R376" s="33">
        <f>SUMIFS(TeamGames!$U$2:$U$4073,TeamGames!$D$2:$D$4073,$D376,TeamGames!$F$2:$F$4073,$E376)</f>
        <v/>
      </c>
      <c r="S376" s="33">
        <f>SUMIFS(TeamGames!$W$2:$W$4073,TeamGames!$D$2:$D$4073,$D376,TeamGames!$F$2:$F$4073,$E376)</f>
        <v/>
      </c>
      <c r="T376" s="30">
        <f>IF(M376=0,"",P376-O376)</f>
        <v/>
      </c>
      <c r="U376" s="30">
        <f>IF(M376=0,"",S376-O376)</f>
        <v/>
      </c>
      <c r="V376" s="24">
        <f>IF(M376=0,"upcoming",IF(M376=F376,"complete","in progress"))</f>
        <v/>
      </c>
      <c r="W376" s="33">
        <f>N376/F376</f>
        <v/>
      </c>
      <c r="X376" s="41">
        <f>AVERAGEIFS(TeamGames!$K$2:$K$4073,TeamGames!$D$2:$D$4073,$D376,TeamGames!$F$2:$F$4073,$E376)</f>
        <v/>
      </c>
      <c r="Y376" s="30">
        <f>IF(M376=0,"",P376-S376)</f>
        <v/>
      </c>
      <c r="Z376" s="30" t="n"/>
      <c r="AA376" s="31" t="n"/>
      <c r="AB376" s="33" t="n">
        <v>4.953510263517291</v>
      </c>
      <c r="AC376" s="24" t="n">
        <v>0</v>
      </c>
      <c r="AD376" s="24" t="n">
        <v>0</v>
      </c>
    </row>
    <row r="377">
      <c r="A377" s="24" t="inlineStr">
        <is>
          <t>QPR|8</t>
        </is>
      </c>
      <c r="B377" s="24" t="inlineStr">
        <is>
          <t>E1</t>
        </is>
      </c>
      <c r="C377" s="24" t="inlineStr">
        <is>
          <t>Championship</t>
        </is>
      </c>
      <c r="D377" s="24" t="inlineStr">
        <is>
          <t>QPR</t>
        </is>
      </c>
      <c r="E377" s="24" t="n">
        <v>8</v>
      </c>
      <c r="F377" s="24">
        <f>COUNTIFS(TeamGames!$D$2:$D$4073,$D377,TeamGames!$F$2:$F$4073,$E377)</f>
        <v/>
      </c>
      <c r="G377" s="24" t="n">
        <v>29</v>
      </c>
      <c r="H377" s="24" t="n">
        <v>32</v>
      </c>
      <c r="I377" s="24" t="inlineStr">
        <is>
          <t>Lincoln (A) · Millwall (H) · West Brom (H) · Derby (A)</t>
        </is>
      </c>
      <c r="J377" s="24" t="n">
        <v>2</v>
      </c>
      <c r="K377" s="40" t="n">
        <v>46417.625</v>
      </c>
      <c r="L377" s="40" t="n">
        <v>46434.82291666666</v>
      </c>
      <c r="M377" s="24">
        <f>SUMIFS(TeamGames!$X$2:$X$4073,TeamGames!$D$2:$D$4073,$D377,TeamGames!$F$2:$F$4073,$E377)</f>
        <v/>
      </c>
      <c r="N377" s="33">
        <f>SUMIFS(TeamGames!$S$2:$S$4073,TeamGames!$D$2:$D$4073,$D377,TeamGames!$F$2:$F$4073,$E377)</f>
        <v/>
      </c>
      <c r="O377" s="33">
        <f>SUMIFS(TeamGames!$S$2:$S$4073,TeamGames!$D$2:$D$4073,$D377,TeamGames!$F$2:$F$4073,$E377,TeamGames!$X$2:$X$4073,1)</f>
        <v/>
      </c>
      <c r="P377" s="24">
        <f>SUMIFS(TeamGames!$O$2:$O$4073,TeamGames!$D$2:$D$4073,$D377,TeamGames!$F$2:$F$4073,$E377)</f>
        <v/>
      </c>
      <c r="Q377" s="33">
        <f>SUMIFS(TeamGames!$T$2:$T$4073,TeamGames!$D$2:$D$4073,$D377,TeamGames!$F$2:$F$4073,$E377)</f>
        <v/>
      </c>
      <c r="R377" s="33">
        <f>SUMIFS(TeamGames!$U$2:$U$4073,TeamGames!$D$2:$D$4073,$D377,TeamGames!$F$2:$F$4073,$E377)</f>
        <v/>
      </c>
      <c r="S377" s="33">
        <f>SUMIFS(TeamGames!$W$2:$W$4073,TeamGames!$D$2:$D$4073,$D377,TeamGames!$F$2:$F$4073,$E377)</f>
        <v/>
      </c>
      <c r="T377" s="30">
        <f>IF(M377=0,"",P377-O377)</f>
        <v/>
      </c>
      <c r="U377" s="30">
        <f>IF(M377=0,"",S377-O377)</f>
        <v/>
      </c>
      <c r="V377" s="24">
        <f>IF(M377=0,"upcoming",IF(M377=F377,"complete","in progress"))</f>
        <v/>
      </c>
      <c r="W377" s="33">
        <f>N377/F377</f>
        <v/>
      </c>
      <c r="X377" s="41">
        <f>AVERAGEIFS(TeamGames!$K$2:$K$4073,TeamGames!$D$2:$D$4073,$D377,TeamGames!$F$2:$F$4073,$E377)</f>
        <v/>
      </c>
      <c r="Y377" s="30">
        <f>IF(M377=0,"",P377-S377)</f>
        <v/>
      </c>
      <c r="Z377" s="30" t="n"/>
      <c r="AA377" s="31" t="n"/>
      <c r="AB377" s="33" t="n">
        <v>5.466305333292175</v>
      </c>
      <c r="AC377" s="24" t="n">
        <v>0</v>
      </c>
      <c r="AD377" s="24" t="n">
        <v>0</v>
      </c>
    </row>
    <row r="378">
      <c r="A378" s="24" t="inlineStr">
        <is>
          <t>QPR|9</t>
        </is>
      </c>
      <c r="B378" s="24" t="inlineStr">
        <is>
          <t>E1</t>
        </is>
      </c>
      <c r="C378" s="24" t="inlineStr">
        <is>
          <t>Championship</t>
        </is>
      </c>
      <c r="D378" s="24" t="inlineStr">
        <is>
          <t>QPR</t>
        </is>
      </c>
      <c r="E378" s="24" t="n">
        <v>9</v>
      </c>
      <c r="F378" s="24">
        <f>COUNTIFS(TeamGames!$D$2:$D$4073,$D378,TeamGames!$F$2:$F$4073,$E378)</f>
        <v/>
      </c>
      <c r="G378" s="24" t="n">
        <v>33</v>
      </c>
      <c r="H378" s="24" t="n">
        <v>36</v>
      </c>
      <c r="I378" s="24" t="inlineStr">
        <is>
          <t>Preston (A) · West Ham (H) · Bolton (A) · Portsmouth (H)</t>
        </is>
      </c>
      <c r="J378" s="24" t="n">
        <v>2</v>
      </c>
      <c r="K378" s="40" t="n">
        <v>46438.625</v>
      </c>
      <c r="L378" s="40" t="n">
        <v>46452.625</v>
      </c>
      <c r="M378" s="24">
        <f>SUMIFS(TeamGames!$X$2:$X$4073,TeamGames!$D$2:$D$4073,$D378,TeamGames!$F$2:$F$4073,$E378)</f>
        <v/>
      </c>
      <c r="N378" s="33">
        <f>SUMIFS(TeamGames!$S$2:$S$4073,TeamGames!$D$2:$D$4073,$D378,TeamGames!$F$2:$F$4073,$E378)</f>
        <v/>
      </c>
      <c r="O378" s="33">
        <f>SUMIFS(TeamGames!$S$2:$S$4073,TeamGames!$D$2:$D$4073,$D378,TeamGames!$F$2:$F$4073,$E378,TeamGames!$X$2:$X$4073,1)</f>
        <v/>
      </c>
      <c r="P378" s="24">
        <f>SUMIFS(TeamGames!$O$2:$O$4073,TeamGames!$D$2:$D$4073,$D378,TeamGames!$F$2:$F$4073,$E378)</f>
        <v/>
      </c>
      <c r="Q378" s="33">
        <f>SUMIFS(TeamGames!$T$2:$T$4073,TeamGames!$D$2:$D$4073,$D378,TeamGames!$F$2:$F$4073,$E378)</f>
        <v/>
      </c>
      <c r="R378" s="33">
        <f>SUMIFS(TeamGames!$U$2:$U$4073,TeamGames!$D$2:$D$4073,$D378,TeamGames!$F$2:$F$4073,$E378)</f>
        <v/>
      </c>
      <c r="S378" s="33">
        <f>SUMIFS(TeamGames!$W$2:$W$4073,TeamGames!$D$2:$D$4073,$D378,TeamGames!$F$2:$F$4073,$E378)</f>
        <v/>
      </c>
      <c r="T378" s="30">
        <f>IF(M378=0,"",P378-O378)</f>
        <v/>
      </c>
      <c r="U378" s="30">
        <f>IF(M378=0,"",S378-O378)</f>
        <v/>
      </c>
      <c r="V378" s="24">
        <f>IF(M378=0,"upcoming",IF(M378=F378,"complete","in progress"))</f>
        <v/>
      </c>
      <c r="W378" s="33">
        <f>N378/F378</f>
        <v/>
      </c>
      <c r="X378" s="41">
        <f>AVERAGEIFS(TeamGames!$K$2:$K$4073,TeamGames!$D$2:$D$4073,$D378,TeamGames!$F$2:$F$4073,$E378)</f>
        <v/>
      </c>
      <c r="Y378" s="30">
        <f>IF(M378=0,"",P378-S378)</f>
        <v/>
      </c>
      <c r="Z378" s="30" t="n"/>
      <c r="AA378" s="31" t="n"/>
      <c r="AB378" s="33" t="n">
        <v>5.215225458068732</v>
      </c>
      <c r="AC378" s="24" t="n">
        <v>0</v>
      </c>
      <c r="AD378" s="24" t="n">
        <v>0</v>
      </c>
    </row>
    <row r="379">
      <c r="A379" s="24" t="inlineStr">
        <is>
          <t>QPR|10</t>
        </is>
      </c>
      <c r="B379" s="24" t="inlineStr">
        <is>
          <t>E1</t>
        </is>
      </c>
      <c r="C379" s="24" t="inlineStr">
        <is>
          <t>Championship</t>
        </is>
      </c>
      <c r="D379" s="24" t="inlineStr">
        <is>
          <t>QPR</t>
        </is>
      </c>
      <c r="E379" s="24" t="n">
        <v>10</v>
      </c>
      <c r="F379" s="24">
        <f>COUNTIFS(TeamGames!$D$2:$D$4073,$D379,TeamGames!$F$2:$F$4073,$E379)</f>
        <v/>
      </c>
      <c r="G379" s="24" t="n">
        <v>37</v>
      </c>
      <c r="H379" s="24" t="n">
        <v>40</v>
      </c>
      <c r="I379" s="24" t="inlineStr">
        <is>
          <t>Sheffield United (A) · Stoke (H) · Bristol City (A) · Wrexham (H)</t>
        </is>
      </c>
      <c r="J379" s="24" t="n">
        <v>2</v>
      </c>
      <c r="K379" s="40" t="n">
        <v>46459.625</v>
      </c>
      <c r="L379" s="40" t="n">
        <v>46480.625</v>
      </c>
      <c r="M379" s="24">
        <f>SUMIFS(TeamGames!$X$2:$X$4073,TeamGames!$D$2:$D$4073,$D379,TeamGames!$F$2:$F$4073,$E379)</f>
        <v/>
      </c>
      <c r="N379" s="33">
        <f>SUMIFS(TeamGames!$S$2:$S$4073,TeamGames!$D$2:$D$4073,$D379,TeamGames!$F$2:$F$4073,$E379)</f>
        <v/>
      </c>
      <c r="O379" s="33">
        <f>SUMIFS(TeamGames!$S$2:$S$4073,TeamGames!$D$2:$D$4073,$D379,TeamGames!$F$2:$F$4073,$E379,TeamGames!$X$2:$X$4073,1)</f>
        <v/>
      </c>
      <c r="P379" s="24">
        <f>SUMIFS(TeamGames!$O$2:$O$4073,TeamGames!$D$2:$D$4073,$D379,TeamGames!$F$2:$F$4073,$E379)</f>
        <v/>
      </c>
      <c r="Q379" s="33">
        <f>SUMIFS(TeamGames!$T$2:$T$4073,TeamGames!$D$2:$D$4073,$D379,TeamGames!$F$2:$F$4073,$E379)</f>
        <v/>
      </c>
      <c r="R379" s="33">
        <f>SUMIFS(TeamGames!$U$2:$U$4073,TeamGames!$D$2:$D$4073,$D379,TeamGames!$F$2:$F$4073,$E379)</f>
        <v/>
      </c>
      <c r="S379" s="33">
        <f>SUMIFS(TeamGames!$W$2:$W$4073,TeamGames!$D$2:$D$4073,$D379,TeamGames!$F$2:$F$4073,$E379)</f>
        <v/>
      </c>
      <c r="T379" s="30">
        <f>IF(M379=0,"",P379-O379)</f>
        <v/>
      </c>
      <c r="U379" s="30">
        <f>IF(M379=0,"",S379-O379)</f>
        <v/>
      </c>
      <c r="V379" s="24">
        <f>IF(M379=0,"upcoming",IF(M379=F379,"complete","in progress"))</f>
        <v/>
      </c>
      <c r="W379" s="33">
        <f>N379/F379</f>
        <v/>
      </c>
      <c r="X379" s="41">
        <f>AVERAGEIFS(TeamGames!$K$2:$K$4073,TeamGames!$D$2:$D$4073,$D379,TeamGames!$F$2:$F$4073,$E379)</f>
        <v/>
      </c>
      <c r="Y379" s="30">
        <f>IF(M379=0,"",P379-S379)</f>
        <v/>
      </c>
      <c r="Z379" s="30" t="n"/>
      <c r="AA379" s="31" t="n"/>
      <c r="AB379" s="33" t="n">
        <v>5.1677041507882</v>
      </c>
      <c r="AC379" s="24" t="n">
        <v>0</v>
      </c>
      <c r="AD379" s="24" t="n">
        <v>0</v>
      </c>
    </row>
    <row r="380">
      <c r="A380" s="24" t="inlineStr">
        <is>
          <t>QPR|11</t>
        </is>
      </c>
      <c r="B380" s="24" t="inlineStr">
        <is>
          <t>E1</t>
        </is>
      </c>
      <c r="C380" s="24" t="inlineStr">
        <is>
          <t>Championship</t>
        </is>
      </c>
      <c r="D380" s="24" t="inlineStr">
        <is>
          <t>QPR</t>
        </is>
      </c>
      <c r="E380" s="24" t="n">
        <v>11</v>
      </c>
      <c r="F380" s="24">
        <f>COUNTIFS(TeamGames!$D$2:$D$4073,$D380,TeamGames!$F$2:$F$4073,$E380)</f>
        <v/>
      </c>
      <c r="G380" s="24" t="n">
        <v>41</v>
      </c>
      <c r="H380" s="24" t="n">
        <v>44</v>
      </c>
      <c r="I380" s="24" t="inlineStr">
        <is>
          <t>Charlton (H) · Middlesbrough (A) · Blackburn (H) · Cardiff (A)</t>
        </is>
      </c>
      <c r="J380" s="24" t="n">
        <v>2</v>
      </c>
      <c r="K380" s="40" t="n">
        <v>46483.82291666666</v>
      </c>
      <c r="L380" s="40" t="n">
        <v>46498.82291666666</v>
      </c>
      <c r="M380" s="24">
        <f>SUMIFS(TeamGames!$X$2:$X$4073,TeamGames!$D$2:$D$4073,$D380,TeamGames!$F$2:$F$4073,$E380)</f>
        <v/>
      </c>
      <c r="N380" s="33">
        <f>SUMIFS(TeamGames!$S$2:$S$4073,TeamGames!$D$2:$D$4073,$D380,TeamGames!$F$2:$F$4073,$E380)</f>
        <v/>
      </c>
      <c r="O380" s="33">
        <f>SUMIFS(TeamGames!$S$2:$S$4073,TeamGames!$D$2:$D$4073,$D380,TeamGames!$F$2:$F$4073,$E380,TeamGames!$X$2:$X$4073,1)</f>
        <v/>
      </c>
      <c r="P380" s="24">
        <f>SUMIFS(TeamGames!$O$2:$O$4073,TeamGames!$D$2:$D$4073,$D380,TeamGames!$F$2:$F$4073,$E380)</f>
        <v/>
      </c>
      <c r="Q380" s="33">
        <f>SUMIFS(TeamGames!$T$2:$T$4073,TeamGames!$D$2:$D$4073,$D380,TeamGames!$F$2:$F$4073,$E380)</f>
        <v/>
      </c>
      <c r="R380" s="33">
        <f>SUMIFS(TeamGames!$U$2:$U$4073,TeamGames!$D$2:$D$4073,$D380,TeamGames!$F$2:$F$4073,$E380)</f>
        <v/>
      </c>
      <c r="S380" s="33">
        <f>SUMIFS(TeamGames!$W$2:$W$4073,TeamGames!$D$2:$D$4073,$D380,TeamGames!$F$2:$F$4073,$E380)</f>
        <v/>
      </c>
      <c r="T380" s="30">
        <f>IF(M380=0,"",P380-O380)</f>
        <v/>
      </c>
      <c r="U380" s="30">
        <f>IF(M380=0,"",S380-O380)</f>
        <v/>
      </c>
      <c r="V380" s="24">
        <f>IF(M380=0,"upcoming",IF(M380=F380,"complete","in progress"))</f>
        <v/>
      </c>
      <c r="W380" s="33">
        <f>N380/F380</f>
        <v/>
      </c>
      <c r="X380" s="41">
        <f>AVERAGEIFS(TeamGames!$K$2:$K$4073,TeamGames!$D$2:$D$4073,$D380,TeamGames!$F$2:$F$4073,$E380)</f>
        <v/>
      </c>
      <c r="Y380" s="30">
        <f>IF(M380=0,"",P380-S380)</f>
        <v/>
      </c>
      <c r="Z380" s="30" t="n"/>
      <c r="AA380" s="31" t="n"/>
      <c r="AB380" s="33" t="n">
        <v>5.610087176519073</v>
      </c>
      <c r="AC380" s="24" t="n">
        <v>0</v>
      </c>
      <c r="AD380" s="24" t="n">
        <v>0</v>
      </c>
    </row>
    <row r="381">
      <c r="A381" s="24" t="inlineStr">
        <is>
          <t>QPR|12</t>
        </is>
      </c>
      <c r="B381" s="24" t="inlineStr">
        <is>
          <t>E1</t>
        </is>
      </c>
      <c r="C381" s="24" t="inlineStr">
        <is>
          <t>Championship</t>
        </is>
      </c>
      <c r="D381" s="24" t="inlineStr">
        <is>
          <t>QPR</t>
        </is>
      </c>
      <c r="E381" s="24" t="n">
        <v>12</v>
      </c>
      <c r="F381" s="24">
        <f>COUNTIFS(TeamGames!$D$2:$D$4073,$D381,TeamGames!$F$2:$F$4073,$E381)</f>
        <v/>
      </c>
      <c r="G381" s="24" t="n">
        <v>45</v>
      </c>
      <c r="H381" s="24" t="n">
        <v>46</v>
      </c>
      <c r="I381" s="24" t="inlineStr">
        <is>
          <t>Wolves (A) · Norwich (H)</t>
        </is>
      </c>
      <c r="J381" s="24" t="n">
        <v>1</v>
      </c>
      <c r="K381" s="40" t="n">
        <v>46501.625</v>
      </c>
      <c r="L381" s="40" t="n">
        <v>46508.52083333334</v>
      </c>
      <c r="M381" s="24">
        <f>SUMIFS(TeamGames!$X$2:$X$4073,TeamGames!$D$2:$D$4073,$D381,TeamGames!$F$2:$F$4073,$E381)</f>
        <v/>
      </c>
      <c r="N381" s="33">
        <f>SUMIFS(TeamGames!$S$2:$S$4073,TeamGames!$D$2:$D$4073,$D381,TeamGames!$F$2:$F$4073,$E381)</f>
        <v/>
      </c>
      <c r="O381" s="33">
        <f>SUMIFS(TeamGames!$S$2:$S$4073,TeamGames!$D$2:$D$4073,$D381,TeamGames!$F$2:$F$4073,$E381,TeamGames!$X$2:$X$4073,1)</f>
        <v/>
      </c>
      <c r="P381" s="24">
        <f>SUMIFS(TeamGames!$O$2:$O$4073,TeamGames!$D$2:$D$4073,$D381,TeamGames!$F$2:$F$4073,$E381)</f>
        <v/>
      </c>
      <c r="Q381" s="33">
        <f>SUMIFS(TeamGames!$T$2:$T$4073,TeamGames!$D$2:$D$4073,$D381,TeamGames!$F$2:$F$4073,$E381)</f>
        <v/>
      </c>
      <c r="R381" s="33">
        <f>SUMIFS(TeamGames!$U$2:$U$4073,TeamGames!$D$2:$D$4073,$D381,TeamGames!$F$2:$F$4073,$E381)</f>
        <v/>
      </c>
      <c r="S381" s="33">
        <f>SUMIFS(TeamGames!$W$2:$W$4073,TeamGames!$D$2:$D$4073,$D381,TeamGames!$F$2:$F$4073,$E381)</f>
        <v/>
      </c>
      <c r="T381" s="30">
        <f>IF(M381=0,"",P381-O381)</f>
        <v/>
      </c>
      <c r="U381" s="30">
        <f>IF(M381=0,"",S381-O381)</f>
        <v/>
      </c>
      <c r="V381" s="24">
        <f>IF(M381=0,"upcoming",IF(M381=F381,"complete","in progress"))</f>
        <v/>
      </c>
      <c r="W381" s="33">
        <f>N381/F381</f>
        <v/>
      </c>
      <c r="X381" s="41">
        <f>AVERAGEIFS(TeamGames!$K$2:$K$4073,TeamGames!$D$2:$D$4073,$D381,TeamGames!$F$2:$F$4073,$E381)</f>
        <v/>
      </c>
      <c r="Y381" s="30">
        <f>IF(M381=0,"",P381-S381)</f>
        <v/>
      </c>
      <c r="Z381" s="30" t="n"/>
      <c r="AA381" s="31" t="n"/>
      <c r="AB381" s="33" t="n">
        <v>2.27135647488729</v>
      </c>
      <c r="AC381" s="24" t="n">
        <v>0</v>
      </c>
      <c r="AD381" s="24" t="n">
        <v>0</v>
      </c>
    </row>
    <row r="382">
      <c r="A382" s="24" t="inlineStr">
        <is>
          <t>Sheffield United|1</t>
        </is>
      </c>
      <c r="B382" s="24" t="inlineStr">
        <is>
          <t>E1</t>
        </is>
      </c>
      <c r="C382" s="24" t="inlineStr">
        <is>
          <t>Championship</t>
        </is>
      </c>
      <c r="D382" s="24" t="inlineStr">
        <is>
          <t>Sheffield United</t>
        </is>
      </c>
      <c r="E382" s="24" t="n">
        <v>1</v>
      </c>
      <c r="F382" s="24">
        <f>COUNTIFS(TeamGames!$D$2:$D$4073,$D382,TeamGames!$F$2:$F$4073,$E382)</f>
        <v/>
      </c>
      <c r="G382" s="24" t="n">
        <v>1</v>
      </c>
      <c r="H382" s="24" t="n">
        <v>4</v>
      </c>
      <c r="I382" s="24" t="inlineStr">
        <is>
          <t>Birmingham (H) · Swansea (A) · Cardiff (A) · Bolton (H)</t>
        </is>
      </c>
      <c r="J382" s="24" t="n">
        <v>2</v>
      </c>
      <c r="K382" s="40" t="n">
        <v>46249.72916666666</v>
      </c>
      <c r="L382" s="40" t="n">
        <v>46266.82291666666</v>
      </c>
      <c r="M382" s="24">
        <f>SUMIFS(TeamGames!$X$2:$X$4073,TeamGames!$D$2:$D$4073,$D382,TeamGames!$F$2:$F$4073,$E382)</f>
        <v/>
      </c>
      <c r="N382" s="33">
        <f>SUMIFS(TeamGames!$S$2:$S$4073,TeamGames!$D$2:$D$4073,$D382,TeamGames!$F$2:$F$4073,$E382)</f>
        <v/>
      </c>
      <c r="O382" s="33">
        <f>SUMIFS(TeamGames!$S$2:$S$4073,TeamGames!$D$2:$D$4073,$D382,TeamGames!$F$2:$F$4073,$E382,TeamGames!$X$2:$X$4073,1)</f>
        <v/>
      </c>
      <c r="P382" s="24">
        <f>SUMIFS(TeamGames!$O$2:$O$4073,TeamGames!$D$2:$D$4073,$D382,TeamGames!$F$2:$F$4073,$E382)</f>
        <v/>
      </c>
      <c r="Q382" s="33">
        <f>SUMIFS(TeamGames!$T$2:$T$4073,TeamGames!$D$2:$D$4073,$D382,TeamGames!$F$2:$F$4073,$E382)</f>
        <v/>
      </c>
      <c r="R382" s="33">
        <f>SUMIFS(TeamGames!$U$2:$U$4073,TeamGames!$D$2:$D$4073,$D382,TeamGames!$F$2:$F$4073,$E382)</f>
        <v/>
      </c>
      <c r="S382" s="33">
        <f>SUMIFS(TeamGames!$W$2:$W$4073,TeamGames!$D$2:$D$4073,$D382,TeamGames!$F$2:$F$4073,$E382)</f>
        <v/>
      </c>
      <c r="T382" s="30">
        <f>IF(M382=0,"",P382-O382)</f>
        <v/>
      </c>
      <c r="U382" s="30">
        <f>IF(M382=0,"",S382-O382)</f>
        <v/>
      </c>
      <c r="V382" s="24">
        <f>IF(M382=0,"upcoming",IF(M382=F382,"complete","in progress"))</f>
        <v/>
      </c>
      <c r="W382" s="33">
        <f>N382/F382</f>
        <v/>
      </c>
      <c r="X382" s="41">
        <f>AVERAGEIFS(TeamGames!$K$2:$K$4073,TeamGames!$D$2:$D$4073,$D382,TeamGames!$F$2:$F$4073,$E382)</f>
        <v/>
      </c>
      <c r="Y382" s="30">
        <f>IF(M382=0,"",P382-S382)</f>
        <v/>
      </c>
      <c r="Z382" s="30" t="n">
        <v>-0.05</v>
      </c>
      <c r="AA382" s="31" t="n">
        <v>0.9588815160384561</v>
      </c>
      <c r="AB382" s="33" t="n"/>
      <c r="AC382" s="24" t="n">
        <v>0</v>
      </c>
      <c r="AD382" s="24" t="n">
        <v>0</v>
      </c>
    </row>
    <row r="383">
      <c r="A383" s="24" t="inlineStr">
        <is>
          <t>Sheffield United|2</t>
        </is>
      </c>
      <c r="B383" s="24" t="inlineStr">
        <is>
          <t>E1</t>
        </is>
      </c>
      <c r="C383" s="24" t="inlineStr">
        <is>
          <t>Championship</t>
        </is>
      </c>
      <c r="D383" s="24" t="inlineStr">
        <is>
          <t>Sheffield United</t>
        </is>
      </c>
      <c r="E383" s="24" t="n">
        <v>2</v>
      </c>
      <c r="F383" s="24">
        <f>COUNTIFS(TeamGames!$D$2:$D$4073,$D383,TeamGames!$F$2:$F$4073,$E383)</f>
        <v/>
      </c>
      <c r="G383" s="24" t="n">
        <v>5</v>
      </c>
      <c r="H383" s="24" t="n">
        <v>8</v>
      </c>
      <c r="I383" s="24" t="inlineStr">
        <is>
          <t>Norwich (H) · Blackburn (A) · Wolves (H) · Stoke (A)</t>
        </is>
      </c>
      <c r="J383" s="24" t="n">
        <v>2</v>
      </c>
      <c r="K383" s="40" t="n">
        <v>46270.625</v>
      </c>
      <c r="L383" s="40" t="n">
        <v>46284.52083333334</v>
      </c>
      <c r="M383" s="24">
        <f>SUMIFS(TeamGames!$X$2:$X$4073,TeamGames!$D$2:$D$4073,$D383,TeamGames!$F$2:$F$4073,$E383)</f>
        <v/>
      </c>
      <c r="N383" s="33">
        <f>SUMIFS(TeamGames!$S$2:$S$4073,TeamGames!$D$2:$D$4073,$D383,TeamGames!$F$2:$F$4073,$E383)</f>
        <v/>
      </c>
      <c r="O383" s="33">
        <f>SUMIFS(TeamGames!$S$2:$S$4073,TeamGames!$D$2:$D$4073,$D383,TeamGames!$F$2:$F$4073,$E383,TeamGames!$X$2:$X$4073,1)</f>
        <v/>
      </c>
      <c r="P383" s="24">
        <f>SUMIFS(TeamGames!$O$2:$O$4073,TeamGames!$D$2:$D$4073,$D383,TeamGames!$F$2:$F$4073,$E383)</f>
        <v/>
      </c>
      <c r="Q383" s="33">
        <f>SUMIFS(TeamGames!$T$2:$T$4073,TeamGames!$D$2:$D$4073,$D383,TeamGames!$F$2:$F$4073,$E383)</f>
        <v/>
      </c>
      <c r="R383" s="33">
        <f>SUMIFS(TeamGames!$U$2:$U$4073,TeamGames!$D$2:$D$4073,$D383,TeamGames!$F$2:$F$4073,$E383)</f>
        <v/>
      </c>
      <c r="S383" s="33">
        <f>SUMIFS(TeamGames!$W$2:$W$4073,TeamGames!$D$2:$D$4073,$D383,TeamGames!$F$2:$F$4073,$E383)</f>
        <v/>
      </c>
      <c r="T383" s="30">
        <f>IF(M383=0,"",P383-O383)</f>
        <v/>
      </c>
      <c r="U383" s="30">
        <f>IF(M383=0,"",S383-O383)</f>
        <v/>
      </c>
      <c r="V383" s="24">
        <f>IF(M383=0,"upcoming",IF(M383=F383,"complete","in progress"))</f>
        <v/>
      </c>
      <c r="W383" s="33">
        <f>N383/F383</f>
        <v/>
      </c>
      <c r="X383" s="41">
        <f>AVERAGEIFS(TeamGames!$K$2:$K$4073,TeamGames!$D$2:$D$4073,$D383,TeamGames!$F$2:$F$4073,$E383)</f>
        <v/>
      </c>
      <c r="Y383" s="30">
        <f>IF(M383=0,"",P383-S383)</f>
        <v/>
      </c>
      <c r="Z383" s="30" t="n">
        <v>-0.95</v>
      </c>
      <c r="AA383" s="31" t="n">
        <v>0.3408130394719961</v>
      </c>
      <c r="AB383" s="33" t="n"/>
      <c r="AC383" s="24" t="n">
        <v>0</v>
      </c>
      <c r="AD383" s="24" t="n">
        <v>0</v>
      </c>
    </row>
    <row r="384">
      <c r="A384" s="24" t="inlineStr">
        <is>
          <t>Sheffield United|3</t>
        </is>
      </c>
      <c r="B384" s="24" t="inlineStr">
        <is>
          <t>E1</t>
        </is>
      </c>
      <c r="C384" s="24" t="inlineStr">
        <is>
          <t>Championship</t>
        </is>
      </c>
      <c r="D384" s="24" t="inlineStr">
        <is>
          <t>Sheffield United</t>
        </is>
      </c>
      <c r="E384" s="24" t="n">
        <v>3</v>
      </c>
      <c r="F384" s="24">
        <f>COUNTIFS(TeamGames!$D$2:$D$4073,$D384,TeamGames!$F$2:$F$4073,$E384)</f>
        <v/>
      </c>
      <c r="G384" s="24" t="n">
        <v>9</v>
      </c>
      <c r="H384" s="24" t="n">
        <v>12</v>
      </c>
      <c r="I384" s="24" t="inlineStr">
        <is>
          <t>Lincoln (H) · Portsmouth (A) · Bristol City (A) · Derby (H)</t>
        </is>
      </c>
      <c r="J384" s="24" t="n">
        <v>2</v>
      </c>
      <c r="K384" s="40" t="n">
        <v>46305.625</v>
      </c>
      <c r="L384" s="40" t="n">
        <v>46319.52083333334</v>
      </c>
      <c r="M384" s="24">
        <f>SUMIFS(TeamGames!$X$2:$X$4073,TeamGames!$D$2:$D$4073,$D384,TeamGames!$F$2:$F$4073,$E384)</f>
        <v/>
      </c>
      <c r="N384" s="33">
        <f>SUMIFS(TeamGames!$S$2:$S$4073,TeamGames!$D$2:$D$4073,$D384,TeamGames!$F$2:$F$4073,$E384)</f>
        <v/>
      </c>
      <c r="O384" s="33">
        <f>SUMIFS(TeamGames!$S$2:$S$4073,TeamGames!$D$2:$D$4073,$D384,TeamGames!$F$2:$F$4073,$E384,TeamGames!$X$2:$X$4073,1)</f>
        <v/>
      </c>
      <c r="P384" s="24">
        <f>SUMIFS(TeamGames!$O$2:$O$4073,TeamGames!$D$2:$D$4073,$D384,TeamGames!$F$2:$F$4073,$E384)</f>
        <v/>
      </c>
      <c r="Q384" s="33">
        <f>SUMIFS(TeamGames!$T$2:$T$4073,TeamGames!$D$2:$D$4073,$D384,TeamGames!$F$2:$F$4073,$E384)</f>
        <v/>
      </c>
      <c r="R384" s="33">
        <f>SUMIFS(TeamGames!$U$2:$U$4073,TeamGames!$D$2:$D$4073,$D384,TeamGames!$F$2:$F$4073,$E384)</f>
        <v/>
      </c>
      <c r="S384" s="33">
        <f>SUMIFS(TeamGames!$W$2:$W$4073,TeamGames!$D$2:$D$4073,$D384,TeamGames!$F$2:$F$4073,$E384)</f>
        <v/>
      </c>
      <c r="T384" s="30">
        <f>IF(M384=0,"",P384-O384)</f>
        <v/>
      </c>
      <c r="U384" s="30">
        <f>IF(M384=0,"",S384-O384)</f>
        <v/>
      </c>
      <c r="V384" s="24">
        <f>IF(M384=0,"upcoming",IF(M384=F384,"complete","in progress"))</f>
        <v/>
      </c>
      <c r="W384" s="33">
        <f>N384/F384</f>
        <v/>
      </c>
      <c r="X384" s="41">
        <f>AVERAGEIFS(TeamGames!$K$2:$K$4073,TeamGames!$D$2:$D$4073,$D384,TeamGames!$F$2:$F$4073,$E384)</f>
        <v/>
      </c>
      <c r="Y384" s="30">
        <f>IF(M384=0,"",P384-S384)</f>
        <v/>
      </c>
      <c r="Z384" s="30" t="n">
        <v>0.65</v>
      </c>
      <c r="AA384" s="31" t="n">
        <v>0.5185221044265116</v>
      </c>
      <c r="AB384" s="33" t="n">
        <v>1.618801892685524</v>
      </c>
      <c r="AC384" s="24" t="n">
        <v>0</v>
      </c>
      <c r="AD384" s="24" t="n">
        <v>0</v>
      </c>
    </row>
    <row r="385">
      <c r="A385" s="24" t="inlineStr">
        <is>
          <t>Sheffield United|4</t>
        </is>
      </c>
      <c r="B385" s="24" t="inlineStr">
        <is>
          <t>E1</t>
        </is>
      </c>
      <c r="C385" s="24" t="inlineStr">
        <is>
          <t>Championship</t>
        </is>
      </c>
      <c r="D385" s="24" t="inlineStr">
        <is>
          <t>Sheffield United</t>
        </is>
      </c>
      <c r="E385" s="24" t="n">
        <v>4</v>
      </c>
      <c r="F385" s="24">
        <f>COUNTIFS(TeamGames!$D$2:$D$4073,$D385,TeamGames!$F$2:$F$4073,$E385)</f>
        <v/>
      </c>
      <c r="G385" s="24" t="n">
        <v>13</v>
      </c>
      <c r="H385" s="24" t="n">
        <v>16</v>
      </c>
      <c r="I385" s="24" t="inlineStr">
        <is>
          <t>Wrexham (H) · Preston (A) · Charlton (A) · Watford (H)</t>
        </is>
      </c>
      <c r="J385" s="24" t="n">
        <v>2</v>
      </c>
      <c r="K385" s="40" t="n">
        <v>46325.83333333334</v>
      </c>
      <c r="L385" s="40" t="n">
        <v>46347.625</v>
      </c>
      <c r="M385" s="24">
        <f>SUMIFS(TeamGames!$X$2:$X$4073,TeamGames!$D$2:$D$4073,$D385,TeamGames!$F$2:$F$4073,$E385)</f>
        <v/>
      </c>
      <c r="N385" s="33">
        <f>SUMIFS(TeamGames!$S$2:$S$4073,TeamGames!$D$2:$D$4073,$D385,TeamGames!$F$2:$F$4073,$E385)</f>
        <v/>
      </c>
      <c r="O385" s="33">
        <f>SUMIFS(TeamGames!$S$2:$S$4073,TeamGames!$D$2:$D$4073,$D385,TeamGames!$F$2:$F$4073,$E385,TeamGames!$X$2:$X$4073,1)</f>
        <v/>
      </c>
      <c r="P385" s="24">
        <f>SUMIFS(TeamGames!$O$2:$O$4073,TeamGames!$D$2:$D$4073,$D385,TeamGames!$F$2:$F$4073,$E385)</f>
        <v/>
      </c>
      <c r="Q385" s="33">
        <f>SUMIFS(TeamGames!$T$2:$T$4073,TeamGames!$D$2:$D$4073,$D385,TeamGames!$F$2:$F$4073,$E385)</f>
        <v/>
      </c>
      <c r="R385" s="33">
        <f>SUMIFS(TeamGames!$U$2:$U$4073,TeamGames!$D$2:$D$4073,$D385,TeamGames!$F$2:$F$4073,$E385)</f>
        <v/>
      </c>
      <c r="S385" s="33">
        <f>SUMIFS(TeamGames!$W$2:$W$4073,TeamGames!$D$2:$D$4073,$D385,TeamGames!$F$2:$F$4073,$E385)</f>
        <v/>
      </c>
      <c r="T385" s="30">
        <f>IF(M385=0,"",P385-O385)</f>
        <v/>
      </c>
      <c r="U385" s="30">
        <f>IF(M385=0,"",S385-O385)</f>
        <v/>
      </c>
      <c r="V385" s="24">
        <f>IF(M385=0,"upcoming",IF(M385=F385,"complete","in progress"))</f>
        <v/>
      </c>
      <c r="W385" s="33">
        <f>N385/F385</f>
        <v/>
      </c>
      <c r="X385" s="41">
        <f>AVERAGEIFS(TeamGames!$K$2:$K$4073,TeamGames!$D$2:$D$4073,$D385,TeamGames!$F$2:$F$4073,$E385)</f>
        <v/>
      </c>
      <c r="Y385" s="30">
        <f>IF(M385=0,"",P385-S385)</f>
        <v/>
      </c>
      <c r="Z385" s="30" t="n"/>
      <c r="AA385" s="31" t="n"/>
      <c r="AB385" s="33" t="n">
        <v>6.074209175251706</v>
      </c>
      <c r="AC385" s="24" t="n">
        <v>0</v>
      </c>
      <c r="AD385" s="24" t="n">
        <v>0</v>
      </c>
    </row>
    <row r="386">
      <c r="A386" s="24" t="inlineStr">
        <is>
          <t>Sheffield United|5</t>
        </is>
      </c>
      <c r="B386" s="24" t="inlineStr">
        <is>
          <t>E1</t>
        </is>
      </c>
      <c r="C386" s="24" t="inlineStr">
        <is>
          <t>Championship</t>
        </is>
      </c>
      <c r="D386" s="24" t="inlineStr">
        <is>
          <t>Sheffield United</t>
        </is>
      </c>
      <c r="E386" s="24" t="n">
        <v>5</v>
      </c>
      <c r="F386" s="24">
        <f>COUNTIFS(TeamGames!$D$2:$D$4073,$D386,TeamGames!$F$2:$F$4073,$E386)</f>
        <v/>
      </c>
      <c r="G386" s="24" t="n">
        <v>17</v>
      </c>
      <c r="H386" s="24" t="n">
        <v>20</v>
      </c>
      <c r="I386" s="24" t="inlineStr">
        <is>
          <t>Southampton (H) · QPR (A) · West Ham (H) · Millwall (A)</t>
        </is>
      </c>
      <c r="J386" s="24" t="n">
        <v>2</v>
      </c>
      <c r="K386" s="40" t="n">
        <v>46350.82291666666</v>
      </c>
      <c r="L386" s="40" t="n">
        <v>46364.82291666666</v>
      </c>
      <c r="M386" s="24">
        <f>SUMIFS(TeamGames!$X$2:$X$4073,TeamGames!$D$2:$D$4073,$D386,TeamGames!$F$2:$F$4073,$E386)</f>
        <v/>
      </c>
      <c r="N386" s="33">
        <f>SUMIFS(TeamGames!$S$2:$S$4073,TeamGames!$D$2:$D$4073,$D386,TeamGames!$F$2:$F$4073,$E386)</f>
        <v/>
      </c>
      <c r="O386" s="33">
        <f>SUMIFS(TeamGames!$S$2:$S$4073,TeamGames!$D$2:$D$4073,$D386,TeamGames!$F$2:$F$4073,$E386,TeamGames!$X$2:$X$4073,1)</f>
        <v/>
      </c>
      <c r="P386" s="24">
        <f>SUMIFS(TeamGames!$O$2:$O$4073,TeamGames!$D$2:$D$4073,$D386,TeamGames!$F$2:$F$4073,$E386)</f>
        <v/>
      </c>
      <c r="Q386" s="33">
        <f>SUMIFS(TeamGames!$T$2:$T$4073,TeamGames!$D$2:$D$4073,$D386,TeamGames!$F$2:$F$4073,$E386)</f>
        <v/>
      </c>
      <c r="R386" s="33">
        <f>SUMIFS(TeamGames!$U$2:$U$4073,TeamGames!$D$2:$D$4073,$D386,TeamGames!$F$2:$F$4073,$E386)</f>
        <v/>
      </c>
      <c r="S386" s="33">
        <f>SUMIFS(TeamGames!$W$2:$W$4073,TeamGames!$D$2:$D$4073,$D386,TeamGames!$F$2:$F$4073,$E386)</f>
        <v/>
      </c>
      <c r="T386" s="30">
        <f>IF(M386=0,"",P386-O386)</f>
        <v/>
      </c>
      <c r="U386" s="30">
        <f>IF(M386=0,"",S386-O386)</f>
        <v/>
      </c>
      <c r="V386" s="24">
        <f>IF(M386=0,"upcoming",IF(M386=F386,"complete","in progress"))</f>
        <v/>
      </c>
      <c r="W386" s="33">
        <f>N386/F386</f>
        <v/>
      </c>
      <c r="X386" s="41">
        <f>AVERAGEIFS(TeamGames!$K$2:$K$4073,TeamGames!$D$2:$D$4073,$D386,TeamGames!$F$2:$F$4073,$E386)</f>
        <v/>
      </c>
      <c r="Y386" s="30">
        <f>IF(M386=0,"",P386-S386)</f>
        <v/>
      </c>
      <c r="Z386" s="30" t="n"/>
      <c r="AA386" s="31" t="n"/>
      <c r="AB386" s="33" t="n">
        <v>4.867082287830974</v>
      </c>
      <c r="AC386" s="24" t="n">
        <v>0</v>
      </c>
      <c r="AD386" s="24" t="n">
        <v>0</v>
      </c>
    </row>
    <row r="387">
      <c r="A387" s="24" t="inlineStr">
        <is>
          <t>Sheffield United|6</t>
        </is>
      </c>
      <c r="B387" s="24" t="inlineStr">
        <is>
          <t>E1</t>
        </is>
      </c>
      <c r="C387" s="24" t="inlineStr">
        <is>
          <t>Championship</t>
        </is>
      </c>
      <c r="D387" s="24" t="inlineStr">
        <is>
          <t>Sheffield United</t>
        </is>
      </c>
      <c r="E387" s="24" t="n">
        <v>6</v>
      </c>
      <c r="F387" s="24">
        <f>COUNTIFS(TeamGames!$D$2:$D$4073,$D387,TeamGames!$F$2:$F$4073,$E387)</f>
        <v/>
      </c>
      <c r="G387" s="24" t="n">
        <v>21</v>
      </c>
      <c r="H387" s="24" t="n">
        <v>24</v>
      </c>
      <c r="I387" s="24" t="inlineStr">
        <is>
          <t>Burnley (H) · West Brom (A) · Middlesbrough (H) · Derby (A)</t>
        </is>
      </c>
      <c r="J387" s="24" t="n">
        <v>2</v>
      </c>
      <c r="K387" s="40" t="n">
        <v>46368.625</v>
      </c>
      <c r="L387" s="40" t="n">
        <v>46385.82291666666</v>
      </c>
      <c r="M387" s="24">
        <f>SUMIFS(TeamGames!$X$2:$X$4073,TeamGames!$D$2:$D$4073,$D387,TeamGames!$F$2:$F$4073,$E387)</f>
        <v/>
      </c>
      <c r="N387" s="33">
        <f>SUMIFS(TeamGames!$S$2:$S$4073,TeamGames!$D$2:$D$4073,$D387,TeamGames!$F$2:$F$4073,$E387)</f>
        <v/>
      </c>
      <c r="O387" s="33">
        <f>SUMIFS(TeamGames!$S$2:$S$4073,TeamGames!$D$2:$D$4073,$D387,TeamGames!$F$2:$F$4073,$E387,TeamGames!$X$2:$X$4073,1)</f>
        <v/>
      </c>
      <c r="P387" s="24">
        <f>SUMIFS(TeamGames!$O$2:$O$4073,TeamGames!$D$2:$D$4073,$D387,TeamGames!$F$2:$F$4073,$E387)</f>
        <v/>
      </c>
      <c r="Q387" s="33">
        <f>SUMIFS(TeamGames!$T$2:$T$4073,TeamGames!$D$2:$D$4073,$D387,TeamGames!$F$2:$F$4073,$E387)</f>
        <v/>
      </c>
      <c r="R387" s="33">
        <f>SUMIFS(TeamGames!$U$2:$U$4073,TeamGames!$D$2:$D$4073,$D387,TeamGames!$F$2:$F$4073,$E387)</f>
        <v/>
      </c>
      <c r="S387" s="33">
        <f>SUMIFS(TeamGames!$W$2:$W$4073,TeamGames!$D$2:$D$4073,$D387,TeamGames!$F$2:$F$4073,$E387)</f>
        <v/>
      </c>
      <c r="T387" s="30">
        <f>IF(M387=0,"",P387-O387)</f>
        <v/>
      </c>
      <c r="U387" s="30">
        <f>IF(M387=0,"",S387-O387)</f>
        <v/>
      </c>
      <c r="V387" s="24">
        <f>IF(M387=0,"upcoming",IF(M387=F387,"complete","in progress"))</f>
        <v/>
      </c>
      <c r="W387" s="33">
        <f>N387/F387</f>
        <v/>
      </c>
      <c r="X387" s="41">
        <f>AVERAGEIFS(TeamGames!$K$2:$K$4073,TeamGames!$D$2:$D$4073,$D387,TeamGames!$F$2:$F$4073,$E387)</f>
        <v/>
      </c>
      <c r="Y387" s="30">
        <f>IF(M387=0,"",P387-S387)</f>
        <v/>
      </c>
      <c r="Z387" s="30" t="n"/>
      <c r="AA387" s="31" t="n"/>
      <c r="AB387" s="33" t="n">
        <v>5.248647552988681</v>
      </c>
      <c r="AC387" s="24" t="n">
        <v>0</v>
      </c>
      <c r="AD387" s="24" t="n">
        <v>0</v>
      </c>
    </row>
    <row r="388">
      <c r="A388" s="24" t="inlineStr">
        <is>
          <t>Sheffield United|7</t>
        </is>
      </c>
      <c r="B388" s="24" t="inlineStr">
        <is>
          <t>E1</t>
        </is>
      </c>
      <c r="C388" s="24" t="inlineStr">
        <is>
          <t>Championship</t>
        </is>
      </c>
      <c r="D388" s="24" t="inlineStr">
        <is>
          <t>Sheffield United</t>
        </is>
      </c>
      <c r="E388" s="24" t="n">
        <v>7</v>
      </c>
      <c r="F388" s="24">
        <f>COUNTIFS(TeamGames!$D$2:$D$4073,$D388,TeamGames!$F$2:$F$4073,$E388)</f>
        <v/>
      </c>
      <c r="G388" s="24" t="n">
        <v>25</v>
      </c>
      <c r="H388" s="24" t="n">
        <v>28</v>
      </c>
      <c r="I388" s="24" t="inlineStr">
        <is>
          <t>Burnley (A) · Bristol City (H) · Wrexham (A) · Preston (H)</t>
        </is>
      </c>
      <c r="J388" s="24" t="n">
        <v>2</v>
      </c>
      <c r="K388" s="40" t="n">
        <v>46388.72916666666</v>
      </c>
      <c r="L388" s="40" t="n">
        <v>46413.82291666666</v>
      </c>
      <c r="M388" s="24">
        <f>SUMIFS(TeamGames!$X$2:$X$4073,TeamGames!$D$2:$D$4073,$D388,TeamGames!$F$2:$F$4073,$E388)</f>
        <v/>
      </c>
      <c r="N388" s="33">
        <f>SUMIFS(TeamGames!$S$2:$S$4073,TeamGames!$D$2:$D$4073,$D388,TeamGames!$F$2:$F$4073,$E388)</f>
        <v/>
      </c>
      <c r="O388" s="33">
        <f>SUMIFS(TeamGames!$S$2:$S$4073,TeamGames!$D$2:$D$4073,$D388,TeamGames!$F$2:$F$4073,$E388,TeamGames!$X$2:$X$4073,1)</f>
        <v/>
      </c>
      <c r="P388" s="24">
        <f>SUMIFS(TeamGames!$O$2:$O$4073,TeamGames!$D$2:$D$4073,$D388,TeamGames!$F$2:$F$4073,$E388)</f>
        <v/>
      </c>
      <c r="Q388" s="33">
        <f>SUMIFS(TeamGames!$T$2:$T$4073,TeamGames!$D$2:$D$4073,$D388,TeamGames!$F$2:$F$4073,$E388)</f>
        <v/>
      </c>
      <c r="R388" s="33">
        <f>SUMIFS(TeamGames!$U$2:$U$4073,TeamGames!$D$2:$D$4073,$D388,TeamGames!$F$2:$F$4073,$E388)</f>
        <v/>
      </c>
      <c r="S388" s="33">
        <f>SUMIFS(TeamGames!$W$2:$W$4073,TeamGames!$D$2:$D$4073,$D388,TeamGames!$F$2:$F$4073,$E388)</f>
        <v/>
      </c>
      <c r="T388" s="30">
        <f>IF(M388=0,"",P388-O388)</f>
        <v/>
      </c>
      <c r="U388" s="30">
        <f>IF(M388=0,"",S388-O388)</f>
        <v/>
      </c>
      <c r="V388" s="24">
        <f>IF(M388=0,"upcoming",IF(M388=F388,"complete","in progress"))</f>
        <v/>
      </c>
      <c r="W388" s="33">
        <f>N388/F388</f>
        <v/>
      </c>
      <c r="X388" s="41">
        <f>AVERAGEIFS(TeamGames!$K$2:$K$4073,TeamGames!$D$2:$D$4073,$D388,TeamGames!$F$2:$F$4073,$E388)</f>
        <v/>
      </c>
      <c r="Y388" s="30">
        <f>IF(M388=0,"",P388-S388)</f>
        <v/>
      </c>
      <c r="Z388" s="30" t="n"/>
      <c r="AA388" s="31" t="n"/>
      <c r="AB388" s="33" t="n">
        <v>5.5783632257519</v>
      </c>
      <c r="AC388" s="24" t="n">
        <v>0</v>
      </c>
      <c r="AD388" s="24" t="n">
        <v>0</v>
      </c>
    </row>
    <row r="389">
      <c r="A389" s="24" t="inlineStr">
        <is>
          <t>Sheffield United|8</t>
        </is>
      </c>
      <c r="B389" s="24" t="inlineStr">
        <is>
          <t>E1</t>
        </is>
      </c>
      <c r="C389" s="24" t="inlineStr">
        <is>
          <t>Championship</t>
        </is>
      </c>
      <c r="D389" s="24" t="inlineStr">
        <is>
          <t>Sheffield United</t>
        </is>
      </c>
      <c r="E389" s="24" t="n">
        <v>8</v>
      </c>
      <c r="F389" s="24">
        <f>COUNTIFS(TeamGames!$D$2:$D$4073,$D389,TeamGames!$F$2:$F$4073,$E389)</f>
        <v/>
      </c>
      <c r="G389" s="24" t="n">
        <v>29</v>
      </c>
      <c r="H389" s="24" t="n">
        <v>32</v>
      </c>
      <c r="I389" s="24" t="inlineStr">
        <is>
          <t>Charlton (H) · Watford (A) · Wolves (A) · Portsmouth (H)</t>
        </is>
      </c>
      <c r="J389" s="24" t="n">
        <v>2</v>
      </c>
      <c r="K389" s="40" t="n">
        <v>46417.625</v>
      </c>
      <c r="L389" s="40" t="n">
        <v>46434.82291666666</v>
      </c>
      <c r="M389" s="24">
        <f>SUMIFS(TeamGames!$X$2:$X$4073,TeamGames!$D$2:$D$4073,$D389,TeamGames!$F$2:$F$4073,$E389)</f>
        <v/>
      </c>
      <c r="N389" s="33">
        <f>SUMIFS(TeamGames!$S$2:$S$4073,TeamGames!$D$2:$D$4073,$D389,TeamGames!$F$2:$F$4073,$E389)</f>
        <v/>
      </c>
      <c r="O389" s="33">
        <f>SUMIFS(TeamGames!$S$2:$S$4073,TeamGames!$D$2:$D$4073,$D389,TeamGames!$F$2:$F$4073,$E389,TeamGames!$X$2:$X$4073,1)</f>
        <v/>
      </c>
      <c r="P389" s="24">
        <f>SUMIFS(TeamGames!$O$2:$O$4073,TeamGames!$D$2:$D$4073,$D389,TeamGames!$F$2:$F$4073,$E389)</f>
        <v/>
      </c>
      <c r="Q389" s="33">
        <f>SUMIFS(TeamGames!$T$2:$T$4073,TeamGames!$D$2:$D$4073,$D389,TeamGames!$F$2:$F$4073,$E389)</f>
        <v/>
      </c>
      <c r="R389" s="33">
        <f>SUMIFS(TeamGames!$U$2:$U$4073,TeamGames!$D$2:$D$4073,$D389,TeamGames!$F$2:$F$4073,$E389)</f>
        <v/>
      </c>
      <c r="S389" s="33">
        <f>SUMIFS(TeamGames!$W$2:$W$4073,TeamGames!$D$2:$D$4073,$D389,TeamGames!$F$2:$F$4073,$E389)</f>
        <v/>
      </c>
      <c r="T389" s="30">
        <f>IF(M389=0,"",P389-O389)</f>
        <v/>
      </c>
      <c r="U389" s="30">
        <f>IF(M389=0,"",S389-O389)</f>
        <v/>
      </c>
      <c r="V389" s="24">
        <f>IF(M389=0,"upcoming",IF(M389=F389,"complete","in progress"))</f>
        <v/>
      </c>
      <c r="W389" s="33">
        <f>N389/F389</f>
        <v/>
      </c>
      <c r="X389" s="41">
        <f>AVERAGEIFS(TeamGames!$K$2:$K$4073,TeamGames!$D$2:$D$4073,$D389,TeamGames!$F$2:$F$4073,$E389)</f>
        <v/>
      </c>
      <c r="Y389" s="30">
        <f>IF(M389=0,"",P389-S389)</f>
        <v/>
      </c>
      <c r="Z389" s="30" t="n"/>
      <c r="AA389" s="31" t="n"/>
      <c r="AB389" s="33" t="n">
        <v>5.746364001767691</v>
      </c>
      <c r="AC389" s="24" t="n">
        <v>0</v>
      </c>
      <c r="AD389" s="24" t="n">
        <v>0</v>
      </c>
    </row>
    <row r="390">
      <c r="A390" s="24" t="inlineStr">
        <is>
          <t>Sheffield United|9</t>
        </is>
      </c>
      <c r="B390" s="24" t="inlineStr">
        <is>
          <t>E1</t>
        </is>
      </c>
      <c r="C390" s="24" t="inlineStr">
        <is>
          <t>Championship</t>
        </is>
      </c>
      <c r="D390" s="24" t="inlineStr">
        <is>
          <t>Sheffield United</t>
        </is>
      </c>
      <c r="E390" s="24" t="n">
        <v>9</v>
      </c>
      <c r="F390" s="24">
        <f>COUNTIFS(TeamGames!$D$2:$D$4073,$D390,TeamGames!$F$2:$F$4073,$E390)</f>
        <v/>
      </c>
      <c r="G390" s="24" t="n">
        <v>33</v>
      </c>
      <c r="H390" s="24" t="n">
        <v>36</v>
      </c>
      <c r="I390" s="24" t="inlineStr">
        <is>
          <t>Stoke (H) · Lincoln (A) · Swansea (H) · Birmingham (A)</t>
        </is>
      </c>
      <c r="J390" s="24" t="n">
        <v>2</v>
      </c>
      <c r="K390" s="40" t="n">
        <v>46438.625</v>
      </c>
      <c r="L390" s="40" t="n">
        <v>46452.625</v>
      </c>
      <c r="M390" s="24">
        <f>SUMIFS(TeamGames!$X$2:$X$4073,TeamGames!$D$2:$D$4073,$D390,TeamGames!$F$2:$F$4073,$E390)</f>
        <v/>
      </c>
      <c r="N390" s="33">
        <f>SUMIFS(TeamGames!$S$2:$S$4073,TeamGames!$D$2:$D$4073,$D390,TeamGames!$F$2:$F$4073,$E390)</f>
        <v/>
      </c>
      <c r="O390" s="33">
        <f>SUMIFS(TeamGames!$S$2:$S$4073,TeamGames!$D$2:$D$4073,$D390,TeamGames!$F$2:$F$4073,$E390,TeamGames!$X$2:$X$4073,1)</f>
        <v/>
      </c>
      <c r="P390" s="24">
        <f>SUMIFS(TeamGames!$O$2:$O$4073,TeamGames!$D$2:$D$4073,$D390,TeamGames!$F$2:$F$4073,$E390)</f>
        <v/>
      </c>
      <c r="Q390" s="33">
        <f>SUMIFS(TeamGames!$T$2:$T$4073,TeamGames!$D$2:$D$4073,$D390,TeamGames!$F$2:$F$4073,$E390)</f>
        <v/>
      </c>
      <c r="R390" s="33">
        <f>SUMIFS(TeamGames!$U$2:$U$4073,TeamGames!$D$2:$D$4073,$D390,TeamGames!$F$2:$F$4073,$E390)</f>
        <v/>
      </c>
      <c r="S390" s="33">
        <f>SUMIFS(TeamGames!$W$2:$W$4073,TeamGames!$D$2:$D$4073,$D390,TeamGames!$F$2:$F$4073,$E390)</f>
        <v/>
      </c>
      <c r="T390" s="30">
        <f>IF(M390=0,"",P390-O390)</f>
        <v/>
      </c>
      <c r="U390" s="30">
        <f>IF(M390=0,"",S390-O390)</f>
        <v/>
      </c>
      <c r="V390" s="24">
        <f>IF(M390=0,"upcoming",IF(M390=F390,"complete","in progress"))</f>
        <v/>
      </c>
      <c r="W390" s="33">
        <f>N390/F390</f>
        <v/>
      </c>
      <c r="X390" s="41">
        <f>AVERAGEIFS(TeamGames!$K$2:$K$4073,TeamGames!$D$2:$D$4073,$D390,TeamGames!$F$2:$F$4073,$E390)</f>
        <v/>
      </c>
      <c r="Y390" s="30">
        <f>IF(M390=0,"",P390-S390)</f>
        <v/>
      </c>
      <c r="Z390" s="30" t="n"/>
      <c r="AA390" s="31" t="n"/>
      <c r="AB390" s="33" t="n">
        <v>5.74889404095301</v>
      </c>
      <c r="AC390" s="24" t="n">
        <v>0</v>
      </c>
      <c r="AD390" s="24" t="n">
        <v>0</v>
      </c>
    </row>
    <row r="391">
      <c r="A391" s="24" t="inlineStr">
        <is>
          <t>Sheffield United|10</t>
        </is>
      </c>
      <c r="B391" s="24" t="inlineStr">
        <is>
          <t>E1</t>
        </is>
      </c>
      <c r="C391" s="24" t="inlineStr">
        <is>
          <t>Championship</t>
        </is>
      </c>
      <c r="D391" s="24" t="inlineStr">
        <is>
          <t>Sheffield United</t>
        </is>
      </c>
      <c r="E391" s="24" t="n">
        <v>10</v>
      </c>
      <c r="F391" s="24">
        <f>COUNTIFS(TeamGames!$D$2:$D$4073,$D391,TeamGames!$F$2:$F$4073,$E391)</f>
        <v/>
      </c>
      <c r="G391" s="24" t="n">
        <v>37</v>
      </c>
      <c r="H391" s="24" t="n">
        <v>40</v>
      </c>
      <c r="I391" s="24" t="inlineStr">
        <is>
          <t>QPR (H) · West Ham (A) · Middlesbrough (A) · West Brom (H)</t>
        </is>
      </c>
      <c r="J391" s="24" t="n">
        <v>2</v>
      </c>
      <c r="K391" s="40" t="n">
        <v>46459.625</v>
      </c>
      <c r="L391" s="40" t="n">
        <v>46480.625</v>
      </c>
      <c r="M391" s="24">
        <f>SUMIFS(TeamGames!$X$2:$X$4073,TeamGames!$D$2:$D$4073,$D391,TeamGames!$F$2:$F$4073,$E391)</f>
        <v/>
      </c>
      <c r="N391" s="33">
        <f>SUMIFS(TeamGames!$S$2:$S$4073,TeamGames!$D$2:$D$4073,$D391,TeamGames!$F$2:$F$4073,$E391)</f>
        <v/>
      </c>
      <c r="O391" s="33">
        <f>SUMIFS(TeamGames!$S$2:$S$4073,TeamGames!$D$2:$D$4073,$D391,TeamGames!$F$2:$F$4073,$E391,TeamGames!$X$2:$X$4073,1)</f>
        <v/>
      </c>
      <c r="P391" s="24">
        <f>SUMIFS(TeamGames!$O$2:$O$4073,TeamGames!$D$2:$D$4073,$D391,TeamGames!$F$2:$F$4073,$E391)</f>
        <v/>
      </c>
      <c r="Q391" s="33">
        <f>SUMIFS(TeamGames!$T$2:$T$4073,TeamGames!$D$2:$D$4073,$D391,TeamGames!$F$2:$F$4073,$E391)</f>
        <v/>
      </c>
      <c r="R391" s="33">
        <f>SUMIFS(TeamGames!$U$2:$U$4073,TeamGames!$D$2:$D$4073,$D391,TeamGames!$F$2:$F$4073,$E391)</f>
        <v/>
      </c>
      <c r="S391" s="33">
        <f>SUMIFS(TeamGames!$W$2:$W$4073,TeamGames!$D$2:$D$4073,$D391,TeamGames!$F$2:$F$4073,$E391)</f>
        <v/>
      </c>
      <c r="T391" s="30">
        <f>IF(M391=0,"",P391-O391)</f>
        <v/>
      </c>
      <c r="U391" s="30">
        <f>IF(M391=0,"",S391-O391)</f>
        <v/>
      </c>
      <c r="V391" s="24">
        <f>IF(M391=0,"upcoming",IF(M391=F391,"complete","in progress"))</f>
        <v/>
      </c>
      <c r="W391" s="33">
        <f>N391/F391</f>
        <v/>
      </c>
      <c r="X391" s="41">
        <f>AVERAGEIFS(TeamGames!$K$2:$K$4073,TeamGames!$D$2:$D$4073,$D391,TeamGames!$F$2:$F$4073,$E391)</f>
        <v/>
      </c>
      <c r="Y391" s="30">
        <f>IF(M391=0,"",P391-S391)</f>
        <v/>
      </c>
      <c r="Z391" s="30" t="n"/>
      <c r="AA391" s="31" t="n"/>
      <c r="AB391" s="33" t="n">
        <v>4.915389105515416</v>
      </c>
      <c r="AC391" s="24" t="n">
        <v>0</v>
      </c>
      <c r="AD391" s="24" t="n">
        <v>0</v>
      </c>
    </row>
    <row r="392">
      <c r="A392" s="24" t="inlineStr">
        <is>
          <t>Sheffield United|11</t>
        </is>
      </c>
      <c r="B392" s="24" t="inlineStr">
        <is>
          <t>E1</t>
        </is>
      </c>
      <c r="C392" s="24" t="inlineStr">
        <is>
          <t>Championship</t>
        </is>
      </c>
      <c r="D392" s="24" t="inlineStr">
        <is>
          <t>Sheffield United</t>
        </is>
      </c>
      <c r="E392" s="24" t="n">
        <v>11</v>
      </c>
      <c r="F392" s="24">
        <f>COUNTIFS(TeamGames!$D$2:$D$4073,$D392,TeamGames!$F$2:$F$4073,$E392)</f>
        <v/>
      </c>
      <c r="G392" s="24" t="n">
        <v>41</v>
      </c>
      <c r="H392" s="24" t="n">
        <v>44</v>
      </c>
      <c r="I392" s="24" t="inlineStr">
        <is>
          <t>Blackburn (H) · Norwich (A) · Cardiff (H) · Bolton (A)</t>
        </is>
      </c>
      <c r="J392" s="24" t="n">
        <v>2</v>
      </c>
      <c r="K392" s="40" t="n">
        <v>46484.82291666666</v>
      </c>
      <c r="L392" s="40" t="n">
        <v>46497.82291666666</v>
      </c>
      <c r="M392" s="24">
        <f>SUMIFS(TeamGames!$X$2:$X$4073,TeamGames!$D$2:$D$4073,$D392,TeamGames!$F$2:$F$4073,$E392)</f>
        <v/>
      </c>
      <c r="N392" s="33">
        <f>SUMIFS(TeamGames!$S$2:$S$4073,TeamGames!$D$2:$D$4073,$D392,TeamGames!$F$2:$F$4073,$E392)</f>
        <v/>
      </c>
      <c r="O392" s="33">
        <f>SUMIFS(TeamGames!$S$2:$S$4073,TeamGames!$D$2:$D$4073,$D392,TeamGames!$F$2:$F$4073,$E392,TeamGames!$X$2:$X$4073,1)</f>
        <v/>
      </c>
      <c r="P392" s="24">
        <f>SUMIFS(TeamGames!$O$2:$O$4073,TeamGames!$D$2:$D$4073,$D392,TeamGames!$F$2:$F$4073,$E392)</f>
        <v/>
      </c>
      <c r="Q392" s="33">
        <f>SUMIFS(TeamGames!$T$2:$T$4073,TeamGames!$D$2:$D$4073,$D392,TeamGames!$F$2:$F$4073,$E392)</f>
        <v/>
      </c>
      <c r="R392" s="33">
        <f>SUMIFS(TeamGames!$U$2:$U$4073,TeamGames!$D$2:$D$4073,$D392,TeamGames!$F$2:$F$4073,$E392)</f>
        <v/>
      </c>
      <c r="S392" s="33">
        <f>SUMIFS(TeamGames!$W$2:$W$4073,TeamGames!$D$2:$D$4073,$D392,TeamGames!$F$2:$F$4073,$E392)</f>
        <v/>
      </c>
      <c r="T392" s="30">
        <f>IF(M392=0,"",P392-O392)</f>
        <v/>
      </c>
      <c r="U392" s="30">
        <f>IF(M392=0,"",S392-O392)</f>
        <v/>
      </c>
      <c r="V392" s="24">
        <f>IF(M392=0,"upcoming",IF(M392=F392,"complete","in progress"))</f>
        <v/>
      </c>
      <c r="W392" s="33">
        <f>N392/F392</f>
        <v/>
      </c>
      <c r="X392" s="41">
        <f>AVERAGEIFS(TeamGames!$K$2:$K$4073,TeamGames!$D$2:$D$4073,$D392,TeamGames!$F$2:$F$4073,$E392)</f>
        <v/>
      </c>
      <c r="Y392" s="30">
        <f>IF(M392=0,"",P392-S392)</f>
        <v/>
      </c>
      <c r="Z392" s="30" t="n"/>
      <c r="AA392" s="31" t="n"/>
      <c r="AB392" s="33" t="n">
        <v>6.071790765715886</v>
      </c>
      <c r="AC392" s="24" t="n">
        <v>0</v>
      </c>
      <c r="AD392" s="24" t="n">
        <v>0</v>
      </c>
    </row>
    <row r="393">
      <c r="A393" s="24" t="inlineStr">
        <is>
          <t>Sheffield United|12</t>
        </is>
      </c>
      <c r="B393" s="24" t="inlineStr">
        <is>
          <t>E1</t>
        </is>
      </c>
      <c r="C393" s="24" t="inlineStr">
        <is>
          <t>Championship</t>
        </is>
      </c>
      <c r="D393" s="24" t="inlineStr">
        <is>
          <t>Sheffield United</t>
        </is>
      </c>
      <c r="E393" s="24" t="n">
        <v>12</v>
      </c>
      <c r="F393" s="24">
        <f>COUNTIFS(TeamGames!$D$2:$D$4073,$D393,TeamGames!$F$2:$F$4073,$E393)</f>
        <v/>
      </c>
      <c r="G393" s="24" t="n">
        <v>45</v>
      </c>
      <c r="H393" s="24" t="n">
        <v>46</v>
      </c>
      <c r="I393" s="24" t="inlineStr">
        <is>
          <t>Millwall (H) · Southampton (A)</t>
        </is>
      </c>
      <c r="J393" s="24" t="n">
        <v>1</v>
      </c>
      <c r="K393" s="40" t="n">
        <v>46501.625</v>
      </c>
      <c r="L393" s="40" t="n">
        <v>46508.52083333334</v>
      </c>
      <c r="M393" s="24">
        <f>SUMIFS(TeamGames!$X$2:$X$4073,TeamGames!$D$2:$D$4073,$D393,TeamGames!$F$2:$F$4073,$E393)</f>
        <v/>
      </c>
      <c r="N393" s="33">
        <f>SUMIFS(TeamGames!$S$2:$S$4073,TeamGames!$D$2:$D$4073,$D393,TeamGames!$F$2:$F$4073,$E393)</f>
        <v/>
      </c>
      <c r="O393" s="33">
        <f>SUMIFS(TeamGames!$S$2:$S$4073,TeamGames!$D$2:$D$4073,$D393,TeamGames!$F$2:$F$4073,$E393,TeamGames!$X$2:$X$4073,1)</f>
        <v/>
      </c>
      <c r="P393" s="24">
        <f>SUMIFS(TeamGames!$O$2:$O$4073,TeamGames!$D$2:$D$4073,$D393,TeamGames!$F$2:$F$4073,$E393)</f>
        <v/>
      </c>
      <c r="Q393" s="33">
        <f>SUMIFS(TeamGames!$T$2:$T$4073,TeamGames!$D$2:$D$4073,$D393,TeamGames!$F$2:$F$4073,$E393)</f>
        <v/>
      </c>
      <c r="R393" s="33">
        <f>SUMIFS(TeamGames!$U$2:$U$4073,TeamGames!$D$2:$D$4073,$D393,TeamGames!$F$2:$F$4073,$E393)</f>
        <v/>
      </c>
      <c r="S393" s="33">
        <f>SUMIFS(TeamGames!$W$2:$W$4073,TeamGames!$D$2:$D$4073,$D393,TeamGames!$F$2:$F$4073,$E393)</f>
        <v/>
      </c>
      <c r="T393" s="30">
        <f>IF(M393=0,"",P393-O393)</f>
        <v/>
      </c>
      <c r="U393" s="30">
        <f>IF(M393=0,"",S393-O393)</f>
        <v/>
      </c>
      <c r="V393" s="24">
        <f>IF(M393=0,"upcoming",IF(M393=F393,"complete","in progress"))</f>
        <v/>
      </c>
      <c r="W393" s="33">
        <f>N393/F393</f>
        <v/>
      </c>
      <c r="X393" s="41">
        <f>AVERAGEIFS(TeamGames!$K$2:$K$4073,TeamGames!$D$2:$D$4073,$D393,TeamGames!$F$2:$F$4073,$E393)</f>
        <v/>
      </c>
      <c r="Y393" s="30">
        <f>IF(M393=0,"",P393-S393)</f>
        <v/>
      </c>
      <c r="Z393" s="30" t="n"/>
      <c r="AA393" s="31" t="n"/>
      <c r="AB393" s="33" t="n">
        <v>2.547440458374736</v>
      </c>
      <c r="AC393" s="24" t="n">
        <v>0</v>
      </c>
      <c r="AD393" s="24" t="n">
        <v>0</v>
      </c>
    </row>
    <row r="394">
      <c r="A394" s="24" t="inlineStr">
        <is>
          <t>Southampton|1</t>
        </is>
      </c>
      <c r="B394" s="24" t="inlineStr">
        <is>
          <t>E1</t>
        </is>
      </c>
      <c r="C394" s="24" t="inlineStr">
        <is>
          <t>Championship</t>
        </is>
      </c>
      <c r="D394" s="24" t="inlineStr">
        <is>
          <t>Southampton</t>
        </is>
      </c>
      <c r="E394" s="24" t="n">
        <v>1</v>
      </c>
      <c r="F394" s="24">
        <f>COUNTIFS(TeamGames!$D$2:$D$4073,$D394,TeamGames!$F$2:$F$4073,$E394)</f>
        <v/>
      </c>
      <c r="G394" s="24" t="n">
        <v>1</v>
      </c>
      <c r="H394" s="24" t="n">
        <v>4</v>
      </c>
      <c r="I394" s="24" t="inlineStr">
        <is>
          <t>Watford (A) · Stoke (H) · Millwall (H) · Birmingham (A)</t>
        </is>
      </c>
      <c r="J394" s="24" t="n">
        <v>2</v>
      </c>
      <c r="K394" s="40" t="n">
        <v>46250.5625</v>
      </c>
      <c r="L394" s="40" t="n">
        <v>46266.83333333334</v>
      </c>
      <c r="M394" s="24">
        <f>SUMIFS(TeamGames!$X$2:$X$4073,TeamGames!$D$2:$D$4073,$D394,TeamGames!$F$2:$F$4073,$E394)</f>
        <v/>
      </c>
      <c r="N394" s="33">
        <f>SUMIFS(TeamGames!$S$2:$S$4073,TeamGames!$D$2:$D$4073,$D394,TeamGames!$F$2:$F$4073,$E394)</f>
        <v/>
      </c>
      <c r="O394" s="33">
        <f>SUMIFS(TeamGames!$S$2:$S$4073,TeamGames!$D$2:$D$4073,$D394,TeamGames!$F$2:$F$4073,$E394,TeamGames!$X$2:$X$4073,1)</f>
        <v/>
      </c>
      <c r="P394" s="24">
        <f>SUMIFS(TeamGames!$O$2:$O$4073,TeamGames!$D$2:$D$4073,$D394,TeamGames!$F$2:$F$4073,$E394)</f>
        <v/>
      </c>
      <c r="Q394" s="33">
        <f>SUMIFS(TeamGames!$T$2:$T$4073,TeamGames!$D$2:$D$4073,$D394,TeamGames!$F$2:$F$4073,$E394)</f>
        <v/>
      </c>
      <c r="R394" s="33">
        <f>SUMIFS(TeamGames!$U$2:$U$4073,TeamGames!$D$2:$D$4073,$D394,TeamGames!$F$2:$F$4073,$E394)</f>
        <v/>
      </c>
      <c r="S394" s="33">
        <f>SUMIFS(TeamGames!$W$2:$W$4073,TeamGames!$D$2:$D$4073,$D394,TeamGames!$F$2:$F$4073,$E394)</f>
        <v/>
      </c>
      <c r="T394" s="30">
        <f>IF(M394=0,"",P394-O394)</f>
        <v/>
      </c>
      <c r="U394" s="30">
        <f>IF(M394=0,"",S394-O394)</f>
        <v/>
      </c>
      <c r="V394" s="24">
        <f>IF(M394=0,"upcoming",IF(M394=F394,"complete","in progress"))</f>
        <v/>
      </c>
      <c r="W394" s="33">
        <f>N394/F394</f>
        <v/>
      </c>
      <c r="X394" s="41">
        <f>AVERAGEIFS(TeamGames!$K$2:$K$4073,TeamGames!$D$2:$D$4073,$D394,TeamGames!$F$2:$F$4073,$E394)</f>
        <v/>
      </c>
      <c r="Y394" s="30">
        <f>IF(M394=0,"",P394-S394)</f>
        <v/>
      </c>
      <c r="Z394" s="30" t="n">
        <v>0.47</v>
      </c>
      <c r="AA394" s="31" t="n">
        <v>0.6402686050670492</v>
      </c>
      <c r="AB394" s="33" t="n"/>
      <c r="AC394" s="24" t="n">
        <v>0</v>
      </c>
      <c r="AD394" s="24" t="n">
        <v>0</v>
      </c>
    </row>
    <row r="395">
      <c r="A395" s="24" t="inlineStr">
        <is>
          <t>Southampton|2</t>
        </is>
      </c>
      <c r="B395" s="24" t="inlineStr">
        <is>
          <t>E1</t>
        </is>
      </c>
      <c r="C395" s="24" t="inlineStr">
        <is>
          <t>Championship</t>
        </is>
      </c>
      <c r="D395" s="24" t="inlineStr">
        <is>
          <t>Southampton</t>
        </is>
      </c>
      <c r="E395" s="24" t="n">
        <v>2</v>
      </c>
      <c r="F395" s="24">
        <f>COUNTIFS(TeamGames!$D$2:$D$4073,$D395,TeamGames!$F$2:$F$4073,$E395)</f>
        <v/>
      </c>
      <c r="G395" s="24" t="n">
        <v>5</v>
      </c>
      <c r="H395" s="24" t="n">
        <v>8</v>
      </c>
      <c r="I395" s="24" t="inlineStr">
        <is>
          <t>Lincoln (A) · Swansea (H) · Bristol City (H) · Wrexham (A)</t>
        </is>
      </c>
      <c r="J395" s="24" t="n">
        <v>2</v>
      </c>
      <c r="K395" s="40" t="n">
        <v>46270.52083333334</v>
      </c>
      <c r="L395" s="40" t="n">
        <v>46284.625</v>
      </c>
      <c r="M395" s="24">
        <f>SUMIFS(TeamGames!$X$2:$X$4073,TeamGames!$D$2:$D$4073,$D395,TeamGames!$F$2:$F$4073,$E395)</f>
        <v/>
      </c>
      <c r="N395" s="33">
        <f>SUMIFS(TeamGames!$S$2:$S$4073,TeamGames!$D$2:$D$4073,$D395,TeamGames!$F$2:$F$4073,$E395)</f>
        <v/>
      </c>
      <c r="O395" s="33">
        <f>SUMIFS(TeamGames!$S$2:$S$4073,TeamGames!$D$2:$D$4073,$D395,TeamGames!$F$2:$F$4073,$E395,TeamGames!$X$2:$X$4073,1)</f>
        <v/>
      </c>
      <c r="P395" s="24">
        <f>SUMIFS(TeamGames!$O$2:$O$4073,TeamGames!$D$2:$D$4073,$D395,TeamGames!$F$2:$F$4073,$E395)</f>
        <v/>
      </c>
      <c r="Q395" s="33">
        <f>SUMIFS(TeamGames!$T$2:$T$4073,TeamGames!$D$2:$D$4073,$D395,TeamGames!$F$2:$F$4073,$E395)</f>
        <v/>
      </c>
      <c r="R395" s="33">
        <f>SUMIFS(TeamGames!$U$2:$U$4073,TeamGames!$D$2:$D$4073,$D395,TeamGames!$F$2:$F$4073,$E395)</f>
        <v/>
      </c>
      <c r="S395" s="33">
        <f>SUMIFS(TeamGames!$W$2:$W$4073,TeamGames!$D$2:$D$4073,$D395,TeamGames!$F$2:$F$4073,$E395)</f>
        <v/>
      </c>
      <c r="T395" s="30">
        <f>IF(M395=0,"",P395-O395)</f>
        <v/>
      </c>
      <c r="U395" s="30">
        <f>IF(M395=0,"",S395-O395)</f>
        <v/>
      </c>
      <c r="V395" s="24">
        <f>IF(M395=0,"upcoming",IF(M395=F395,"complete","in progress"))</f>
        <v/>
      </c>
      <c r="W395" s="33">
        <f>N395/F395</f>
        <v/>
      </c>
      <c r="X395" s="41">
        <f>AVERAGEIFS(TeamGames!$K$2:$K$4073,TeamGames!$D$2:$D$4073,$D395,TeamGames!$F$2:$F$4073,$E395)</f>
        <v/>
      </c>
      <c r="Y395" s="30">
        <f>IF(M395=0,"",P395-S395)</f>
        <v/>
      </c>
      <c r="Z395" s="30" t="n">
        <v>0.28</v>
      </c>
      <c r="AA395" s="31" t="n">
        <v>0.7769346997964737</v>
      </c>
      <c r="AB395" s="33" t="n"/>
      <c r="AC395" s="24" t="n">
        <v>0</v>
      </c>
      <c r="AD395" s="24" t="n">
        <v>0</v>
      </c>
    </row>
    <row r="396">
      <c r="A396" s="24" t="inlineStr">
        <is>
          <t>Southampton|3</t>
        </is>
      </c>
      <c r="B396" s="24" t="inlineStr">
        <is>
          <t>E1</t>
        </is>
      </c>
      <c r="C396" s="24" t="inlineStr">
        <is>
          <t>Championship</t>
        </is>
      </c>
      <c r="D396" s="24" t="inlineStr">
        <is>
          <t>Southampton</t>
        </is>
      </c>
      <c r="E396" s="24" t="n">
        <v>3</v>
      </c>
      <c r="F396" s="24">
        <f>COUNTIFS(TeamGames!$D$2:$D$4073,$D396,TeamGames!$F$2:$F$4073,$E396)</f>
        <v/>
      </c>
      <c r="G396" s="24" t="n">
        <v>9</v>
      </c>
      <c r="H396" s="24" t="n">
        <v>12</v>
      </c>
      <c r="I396" s="24" t="inlineStr">
        <is>
          <t>Portsmouth (H) · Norwich (A) · Bolton (H) · West Ham (A)</t>
        </is>
      </c>
      <c r="J396" s="24" t="n">
        <v>2</v>
      </c>
      <c r="K396" s="40" t="n">
        <v>46306.5</v>
      </c>
      <c r="L396" s="40" t="n">
        <v>46319.625</v>
      </c>
      <c r="M396" s="24">
        <f>SUMIFS(TeamGames!$X$2:$X$4073,TeamGames!$D$2:$D$4073,$D396,TeamGames!$F$2:$F$4073,$E396)</f>
        <v/>
      </c>
      <c r="N396" s="33">
        <f>SUMIFS(TeamGames!$S$2:$S$4073,TeamGames!$D$2:$D$4073,$D396,TeamGames!$F$2:$F$4073,$E396)</f>
        <v/>
      </c>
      <c r="O396" s="33">
        <f>SUMIFS(TeamGames!$S$2:$S$4073,TeamGames!$D$2:$D$4073,$D396,TeamGames!$F$2:$F$4073,$E396,TeamGames!$X$2:$X$4073,1)</f>
        <v/>
      </c>
      <c r="P396" s="24">
        <f>SUMIFS(TeamGames!$O$2:$O$4073,TeamGames!$D$2:$D$4073,$D396,TeamGames!$F$2:$F$4073,$E396)</f>
        <v/>
      </c>
      <c r="Q396" s="33">
        <f>SUMIFS(TeamGames!$T$2:$T$4073,TeamGames!$D$2:$D$4073,$D396,TeamGames!$F$2:$F$4073,$E396)</f>
        <v/>
      </c>
      <c r="R396" s="33">
        <f>SUMIFS(TeamGames!$U$2:$U$4073,TeamGames!$D$2:$D$4073,$D396,TeamGames!$F$2:$F$4073,$E396)</f>
        <v/>
      </c>
      <c r="S396" s="33">
        <f>SUMIFS(TeamGames!$W$2:$W$4073,TeamGames!$D$2:$D$4073,$D396,TeamGames!$F$2:$F$4073,$E396)</f>
        <v/>
      </c>
      <c r="T396" s="30">
        <f>IF(M396=0,"",P396-O396)</f>
        <v/>
      </c>
      <c r="U396" s="30">
        <f>IF(M396=0,"",S396-O396)</f>
        <v/>
      </c>
      <c r="V396" s="24">
        <f>IF(M396=0,"upcoming",IF(M396=F396,"complete","in progress"))</f>
        <v/>
      </c>
      <c r="W396" s="33">
        <f>N396/F396</f>
        <v/>
      </c>
      <c r="X396" s="41">
        <f>AVERAGEIFS(TeamGames!$K$2:$K$4073,TeamGames!$D$2:$D$4073,$D396,TeamGames!$F$2:$F$4073,$E396)</f>
        <v/>
      </c>
      <c r="Y396" s="30">
        <f>IF(M396=0,"",P396-S396)</f>
        <v/>
      </c>
      <c r="Z396" s="30" t="n">
        <v>0.97</v>
      </c>
      <c r="AA396" s="31" t="n">
        <v>0.3312258864865749</v>
      </c>
      <c r="AB396" s="33" t="n">
        <v>0.8248277954913359</v>
      </c>
      <c r="AC396" s="24" t="n">
        <v>0</v>
      </c>
      <c r="AD396" s="24" t="n">
        <v>0</v>
      </c>
    </row>
    <row r="397">
      <c r="A397" s="24" t="inlineStr">
        <is>
          <t>Southampton|4</t>
        </is>
      </c>
      <c r="B397" s="24" t="inlineStr">
        <is>
          <t>E1</t>
        </is>
      </c>
      <c r="C397" s="24" t="inlineStr">
        <is>
          <t>Championship</t>
        </is>
      </c>
      <c r="D397" s="24" t="inlineStr">
        <is>
          <t>Southampton</t>
        </is>
      </c>
      <c r="E397" s="24" t="n">
        <v>4</v>
      </c>
      <c r="F397" s="24">
        <f>COUNTIFS(TeamGames!$D$2:$D$4073,$D397,TeamGames!$F$2:$F$4073,$E397)</f>
        <v/>
      </c>
      <c r="G397" s="24" t="n">
        <v>13</v>
      </c>
      <c r="H397" s="24" t="n">
        <v>16</v>
      </c>
      <c r="I397" s="24" t="inlineStr">
        <is>
          <t>QPR (H) · West Brom (A) · Preston (A) · Derby (H)</t>
        </is>
      </c>
      <c r="J397" s="24" t="n">
        <v>2</v>
      </c>
      <c r="K397" s="40" t="n">
        <v>46326.625</v>
      </c>
      <c r="L397" s="40" t="n">
        <v>46347.52083333334</v>
      </c>
      <c r="M397" s="24">
        <f>SUMIFS(TeamGames!$X$2:$X$4073,TeamGames!$D$2:$D$4073,$D397,TeamGames!$F$2:$F$4073,$E397)</f>
        <v/>
      </c>
      <c r="N397" s="33">
        <f>SUMIFS(TeamGames!$S$2:$S$4073,TeamGames!$D$2:$D$4073,$D397,TeamGames!$F$2:$F$4073,$E397)</f>
        <v/>
      </c>
      <c r="O397" s="33">
        <f>SUMIFS(TeamGames!$S$2:$S$4073,TeamGames!$D$2:$D$4073,$D397,TeamGames!$F$2:$F$4073,$E397,TeamGames!$X$2:$X$4073,1)</f>
        <v/>
      </c>
      <c r="P397" s="24">
        <f>SUMIFS(TeamGames!$O$2:$O$4073,TeamGames!$D$2:$D$4073,$D397,TeamGames!$F$2:$F$4073,$E397)</f>
        <v/>
      </c>
      <c r="Q397" s="33">
        <f>SUMIFS(TeamGames!$T$2:$T$4073,TeamGames!$D$2:$D$4073,$D397,TeamGames!$F$2:$F$4073,$E397)</f>
        <v/>
      </c>
      <c r="R397" s="33">
        <f>SUMIFS(TeamGames!$U$2:$U$4073,TeamGames!$D$2:$D$4073,$D397,TeamGames!$F$2:$F$4073,$E397)</f>
        <v/>
      </c>
      <c r="S397" s="33">
        <f>SUMIFS(TeamGames!$W$2:$W$4073,TeamGames!$D$2:$D$4073,$D397,TeamGames!$F$2:$F$4073,$E397)</f>
        <v/>
      </c>
      <c r="T397" s="30">
        <f>IF(M397=0,"",P397-O397)</f>
        <v/>
      </c>
      <c r="U397" s="30">
        <f>IF(M397=0,"",S397-O397)</f>
        <v/>
      </c>
      <c r="V397" s="24">
        <f>IF(M397=0,"upcoming",IF(M397=F397,"complete","in progress"))</f>
        <v/>
      </c>
      <c r="W397" s="33">
        <f>N397/F397</f>
        <v/>
      </c>
      <c r="X397" s="41">
        <f>AVERAGEIFS(TeamGames!$K$2:$K$4073,TeamGames!$D$2:$D$4073,$D397,TeamGames!$F$2:$F$4073,$E397)</f>
        <v/>
      </c>
      <c r="Y397" s="30">
        <f>IF(M397=0,"",P397-S397)</f>
        <v/>
      </c>
      <c r="Z397" s="30" t="n"/>
      <c r="AA397" s="31" t="n"/>
      <c r="AB397" s="33" t="n">
        <v>6.28264166979675</v>
      </c>
      <c r="AC397" s="24" t="n">
        <v>0</v>
      </c>
      <c r="AD397" s="24" t="n">
        <v>0</v>
      </c>
    </row>
    <row r="398">
      <c r="A398" s="24" t="inlineStr">
        <is>
          <t>Southampton|5</t>
        </is>
      </c>
      <c r="B398" s="24" t="inlineStr">
        <is>
          <t>E1</t>
        </is>
      </c>
      <c r="C398" s="24" t="inlineStr">
        <is>
          <t>Championship</t>
        </is>
      </c>
      <c r="D398" s="24" t="inlineStr">
        <is>
          <t>Southampton</t>
        </is>
      </c>
      <c r="E398" s="24" t="n">
        <v>5</v>
      </c>
      <c r="F398" s="24">
        <f>COUNTIFS(TeamGames!$D$2:$D$4073,$D398,TeamGames!$F$2:$F$4073,$E398)</f>
        <v/>
      </c>
      <c r="G398" s="24" t="n">
        <v>17</v>
      </c>
      <c r="H398" s="24" t="n">
        <v>20</v>
      </c>
      <c r="I398" s="24" t="inlineStr">
        <is>
          <t>Sheffield United (A) · Middlesbrough (H) · Wolves (A) · Burnley (H)</t>
        </is>
      </c>
      <c r="J398" s="24" t="n">
        <v>2</v>
      </c>
      <c r="K398" s="40" t="n">
        <v>46350.82291666666</v>
      </c>
      <c r="L398" s="40" t="n">
        <v>46365.83333333334</v>
      </c>
      <c r="M398" s="24">
        <f>SUMIFS(TeamGames!$X$2:$X$4073,TeamGames!$D$2:$D$4073,$D398,TeamGames!$F$2:$F$4073,$E398)</f>
        <v/>
      </c>
      <c r="N398" s="33">
        <f>SUMIFS(TeamGames!$S$2:$S$4073,TeamGames!$D$2:$D$4073,$D398,TeamGames!$F$2:$F$4073,$E398)</f>
        <v/>
      </c>
      <c r="O398" s="33">
        <f>SUMIFS(TeamGames!$S$2:$S$4073,TeamGames!$D$2:$D$4073,$D398,TeamGames!$F$2:$F$4073,$E398,TeamGames!$X$2:$X$4073,1)</f>
        <v/>
      </c>
      <c r="P398" s="24">
        <f>SUMIFS(TeamGames!$O$2:$O$4073,TeamGames!$D$2:$D$4073,$D398,TeamGames!$F$2:$F$4073,$E398)</f>
        <v/>
      </c>
      <c r="Q398" s="33">
        <f>SUMIFS(TeamGames!$T$2:$T$4073,TeamGames!$D$2:$D$4073,$D398,TeamGames!$F$2:$F$4073,$E398)</f>
        <v/>
      </c>
      <c r="R398" s="33">
        <f>SUMIFS(TeamGames!$U$2:$U$4073,TeamGames!$D$2:$D$4073,$D398,TeamGames!$F$2:$F$4073,$E398)</f>
        <v/>
      </c>
      <c r="S398" s="33">
        <f>SUMIFS(TeamGames!$W$2:$W$4073,TeamGames!$D$2:$D$4073,$D398,TeamGames!$F$2:$F$4073,$E398)</f>
        <v/>
      </c>
      <c r="T398" s="30">
        <f>IF(M398=0,"",P398-O398)</f>
        <v/>
      </c>
      <c r="U398" s="30">
        <f>IF(M398=0,"",S398-O398)</f>
        <v/>
      </c>
      <c r="V398" s="24">
        <f>IF(M398=0,"upcoming",IF(M398=F398,"complete","in progress"))</f>
        <v/>
      </c>
      <c r="W398" s="33">
        <f>N398/F398</f>
        <v/>
      </c>
      <c r="X398" s="41">
        <f>AVERAGEIFS(TeamGames!$K$2:$K$4073,TeamGames!$D$2:$D$4073,$D398,TeamGames!$F$2:$F$4073,$E398)</f>
        <v/>
      </c>
      <c r="Y398" s="30">
        <f>IF(M398=0,"",P398-S398)</f>
        <v/>
      </c>
      <c r="Z398" s="30" t="n"/>
      <c r="AA398" s="31" t="n"/>
      <c r="AB398" s="33" t="n">
        <v>5.286322787092536</v>
      </c>
      <c r="AC398" s="24" t="n">
        <v>0</v>
      </c>
      <c r="AD398" s="24" t="n">
        <v>0</v>
      </c>
    </row>
    <row r="399">
      <c r="A399" s="24" t="inlineStr">
        <is>
          <t>Southampton|6</t>
        </is>
      </c>
      <c r="B399" s="24" t="inlineStr">
        <is>
          <t>E1</t>
        </is>
      </c>
      <c r="C399" s="24" t="inlineStr">
        <is>
          <t>Championship</t>
        </is>
      </c>
      <c r="D399" s="24" t="inlineStr">
        <is>
          <t>Southampton</t>
        </is>
      </c>
      <c r="E399" s="24" t="n">
        <v>6</v>
      </c>
      <c r="F399" s="24">
        <f>COUNTIFS(TeamGames!$D$2:$D$4073,$D399,TeamGames!$F$2:$F$4073,$E399)</f>
        <v/>
      </c>
      <c r="G399" s="24" t="n">
        <v>21</v>
      </c>
      <c r="H399" s="24" t="n">
        <v>24</v>
      </c>
      <c r="I399" s="24" t="inlineStr">
        <is>
          <t>Cardiff (A) · Blackburn (H) · Charlton (A) · West Ham (H)</t>
        </is>
      </c>
      <c r="J399" s="24" t="n">
        <v>2</v>
      </c>
      <c r="K399" s="40" t="n">
        <v>46368.625</v>
      </c>
      <c r="L399" s="40" t="n">
        <v>46385.84375</v>
      </c>
      <c r="M399" s="24">
        <f>SUMIFS(TeamGames!$X$2:$X$4073,TeamGames!$D$2:$D$4073,$D399,TeamGames!$F$2:$F$4073,$E399)</f>
        <v/>
      </c>
      <c r="N399" s="33">
        <f>SUMIFS(TeamGames!$S$2:$S$4073,TeamGames!$D$2:$D$4073,$D399,TeamGames!$F$2:$F$4073,$E399)</f>
        <v/>
      </c>
      <c r="O399" s="33">
        <f>SUMIFS(TeamGames!$S$2:$S$4073,TeamGames!$D$2:$D$4073,$D399,TeamGames!$F$2:$F$4073,$E399,TeamGames!$X$2:$X$4073,1)</f>
        <v/>
      </c>
      <c r="P399" s="24">
        <f>SUMIFS(TeamGames!$O$2:$O$4073,TeamGames!$D$2:$D$4073,$D399,TeamGames!$F$2:$F$4073,$E399)</f>
        <v/>
      </c>
      <c r="Q399" s="33">
        <f>SUMIFS(TeamGames!$T$2:$T$4073,TeamGames!$D$2:$D$4073,$D399,TeamGames!$F$2:$F$4073,$E399)</f>
        <v/>
      </c>
      <c r="R399" s="33">
        <f>SUMIFS(TeamGames!$U$2:$U$4073,TeamGames!$D$2:$D$4073,$D399,TeamGames!$F$2:$F$4073,$E399)</f>
        <v/>
      </c>
      <c r="S399" s="33">
        <f>SUMIFS(TeamGames!$W$2:$W$4073,TeamGames!$D$2:$D$4073,$D399,TeamGames!$F$2:$F$4073,$E399)</f>
        <v/>
      </c>
      <c r="T399" s="30">
        <f>IF(M399=0,"",P399-O399)</f>
        <v/>
      </c>
      <c r="U399" s="30">
        <f>IF(M399=0,"",S399-O399)</f>
        <v/>
      </c>
      <c r="V399" s="24">
        <f>IF(M399=0,"upcoming",IF(M399=F399,"complete","in progress"))</f>
        <v/>
      </c>
      <c r="W399" s="33">
        <f>N399/F399</f>
        <v/>
      </c>
      <c r="X399" s="41">
        <f>AVERAGEIFS(TeamGames!$K$2:$K$4073,TeamGames!$D$2:$D$4073,$D399,TeamGames!$F$2:$F$4073,$E399)</f>
        <v/>
      </c>
      <c r="Y399" s="30">
        <f>IF(M399=0,"",P399-S399)</f>
        <v/>
      </c>
      <c r="Z399" s="30" t="n"/>
      <c r="AA399" s="31" t="n"/>
      <c r="AB399" s="33" t="n">
        <v>6.071393675579054</v>
      </c>
      <c r="AC399" s="24" t="n">
        <v>0</v>
      </c>
      <c r="AD399" s="24" t="n">
        <v>0</v>
      </c>
    </row>
    <row r="400">
      <c r="A400" s="24" t="inlineStr">
        <is>
          <t>Southampton|7</t>
        </is>
      </c>
      <c r="B400" s="24" t="inlineStr">
        <is>
          <t>E1</t>
        </is>
      </c>
      <c r="C400" s="24" t="inlineStr">
        <is>
          <t>Championship</t>
        </is>
      </c>
      <c r="D400" s="24" t="inlineStr">
        <is>
          <t>Southampton</t>
        </is>
      </c>
      <c r="E400" s="24" t="n">
        <v>7</v>
      </c>
      <c r="F400" s="24">
        <f>COUNTIFS(TeamGames!$D$2:$D$4073,$D400,TeamGames!$F$2:$F$4073,$E400)</f>
        <v/>
      </c>
      <c r="G400" s="24" t="n">
        <v>25</v>
      </c>
      <c r="H400" s="24" t="n">
        <v>28</v>
      </c>
      <c r="I400" s="24" t="inlineStr">
        <is>
          <t>Cardiff (H) · Bolton (A) · QPR (A) · West Brom (H)</t>
        </is>
      </c>
      <c r="J400" s="24" t="n">
        <v>2</v>
      </c>
      <c r="K400" s="40" t="n">
        <v>46388.625</v>
      </c>
      <c r="L400" s="40" t="n">
        <v>46413.82291666666</v>
      </c>
      <c r="M400" s="24">
        <f>SUMIFS(TeamGames!$X$2:$X$4073,TeamGames!$D$2:$D$4073,$D400,TeamGames!$F$2:$F$4073,$E400)</f>
        <v/>
      </c>
      <c r="N400" s="33">
        <f>SUMIFS(TeamGames!$S$2:$S$4073,TeamGames!$D$2:$D$4073,$D400,TeamGames!$F$2:$F$4073,$E400)</f>
        <v/>
      </c>
      <c r="O400" s="33">
        <f>SUMIFS(TeamGames!$S$2:$S$4073,TeamGames!$D$2:$D$4073,$D400,TeamGames!$F$2:$F$4073,$E400,TeamGames!$X$2:$X$4073,1)</f>
        <v/>
      </c>
      <c r="P400" s="24">
        <f>SUMIFS(TeamGames!$O$2:$O$4073,TeamGames!$D$2:$D$4073,$D400,TeamGames!$F$2:$F$4073,$E400)</f>
        <v/>
      </c>
      <c r="Q400" s="33">
        <f>SUMIFS(TeamGames!$T$2:$T$4073,TeamGames!$D$2:$D$4073,$D400,TeamGames!$F$2:$F$4073,$E400)</f>
        <v/>
      </c>
      <c r="R400" s="33">
        <f>SUMIFS(TeamGames!$U$2:$U$4073,TeamGames!$D$2:$D$4073,$D400,TeamGames!$F$2:$F$4073,$E400)</f>
        <v/>
      </c>
      <c r="S400" s="33">
        <f>SUMIFS(TeamGames!$W$2:$W$4073,TeamGames!$D$2:$D$4073,$D400,TeamGames!$F$2:$F$4073,$E400)</f>
        <v/>
      </c>
      <c r="T400" s="30">
        <f>IF(M400=0,"",P400-O400)</f>
        <v/>
      </c>
      <c r="U400" s="30">
        <f>IF(M400=0,"",S400-O400)</f>
        <v/>
      </c>
      <c r="V400" s="24">
        <f>IF(M400=0,"upcoming",IF(M400=F400,"complete","in progress"))</f>
        <v/>
      </c>
      <c r="W400" s="33">
        <f>N400/F400</f>
        <v/>
      </c>
      <c r="X400" s="41">
        <f>AVERAGEIFS(TeamGames!$K$2:$K$4073,TeamGames!$D$2:$D$4073,$D400,TeamGames!$F$2:$F$4073,$E400)</f>
        <v/>
      </c>
      <c r="Y400" s="30">
        <f>IF(M400=0,"",P400-S400)</f>
        <v/>
      </c>
      <c r="Z400" s="30" t="n"/>
      <c r="AA400" s="31" t="n"/>
      <c r="AB400" s="33" t="n">
        <v>6.438564594008332</v>
      </c>
      <c r="AC400" s="24" t="n">
        <v>0</v>
      </c>
      <c r="AD400" s="24" t="n">
        <v>0</v>
      </c>
    </row>
    <row r="401">
      <c r="A401" s="24" t="inlineStr">
        <is>
          <t>Southampton|8</t>
        </is>
      </c>
      <c r="B401" s="24" t="inlineStr">
        <is>
          <t>E1</t>
        </is>
      </c>
      <c r="C401" s="24" t="inlineStr">
        <is>
          <t>Championship</t>
        </is>
      </c>
      <c r="D401" s="24" t="inlineStr">
        <is>
          <t>Southampton</t>
        </is>
      </c>
      <c r="E401" s="24" t="n">
        <v>8</v>
      </c>
      <c r="F401" s="24">
        <f>COUNTIFS(TeamGames!$D$2:$D$4073,$D401,TeamGames!$F$2:$F$4073,$E401)</f>
        <v/>
      </c>
      <c r="G401" s="24" t="n">
        <v>29</v>
      </c>
      <c r="H401" s="24" t="n">
        <v>32</v>
      </c>
      <c r="I401" s="24" t="inlineStr">
        <is>
          <t>Preston (H) · Derby (A) · Bristol City (A) · Norwich (H)</t>
        </is>
      </c>
      <c r="J401" s="24" t="n">
        <v>2</v>
      </c>
      <c r="K401" s="40" t="n">
        <v>46417.625</v>
      </c>
      <c r="L401" s="40" t="n">
        <v>46435.82291666666</v>
      </c>
      <c r="M401" s="24">
        <f>SUMIFS(TeamGames!$X$2:$X$4073,TeamGames!$D$2:$D$4073,$D401,TeamGames!$F$2:$F$4073,$E401)</f>
        <v/>
      </c>
      <c r="N401" s="33">
        <f>SUMIFS(TeamGames!$S$2:$S$4073,TeamGames!$D$2:$D$4073,$D401,TeamGames!$F$2:$F$4073,$E401)</f>
        <v/>
      </c>
      <c r="O401" s="33">
        <f>SUMIFS(TeamGames!$S$2:$S$4073,TeamGames!$D$2:$D$4073,$D401,TeamGames!$F$2:$F$4073,$E401,TeamGames!$X$2:$X$4073,1)</f>
        <v/>
      </c>
      <c r="P401" s="24">
        <f>SUMIFS(TeamGames!$O$2:$O$4073,TeamGames!$D$2:$D$4073,$D401,TeamGames!$F$2:$F$4073,$E401)</f>
        <v/>
      </c>
      <c r="Q401" s="33">
        <f>SUMIFS(TeamGames!$T$2:$T$4073,TeamGames!$D$2:$D$4073,$D401,TeamGames!$F$2:$F$4073,$E401)</f>
        <v/>
      </c>
      <c r="R401" s="33">
        <f>SUMIFS(TeamGames!$U$2:$U$4073,TeamGames!$D$2:$D$4073,$D401,TeamGames!$F$2:$F$4073,$E401)</f>
        <v/>
      </c>
      <c r="S401" s="33">
        <f>SUMIFS(TeamGames!$W$2:$W$4073,TeamGames!$D$2:$D$4073,$D401,TeamGames!$F$2:$F$4073,$E401)</f>
        <v/>
      </c>
      <c r="T401" s="30">
        <f>IF(M401=0,"",P401-O401)</f>
        <v/>
      </c>
      <c r="U401" s="30">
        <f>IF(M401=0,"",S401-O401)</f>
        <v/>
      </c>
      <c r="V401" s="24">
        <f>IF(M401=0,"upcoming",IF(M401=F401,"complete","in progress"))</f>
        <v/>
      </c>
      <c r="W401" s="33">
        <f>N401/F401</f>
        <v/>
      </c>
      <c r="X401" s="41">
        <f>AVERAGEIFS(TeamGames!$K$2:$K$4073,TeamGames!$D$2:$D$4073,$D401,TeamGames!$F$2:$F$4073,$E401)</f>
        <v/>
      </c>
      <c r="Y401" s="30">
        <f>IF(M401=0,"",P401-S401)</f>
        <v/>
      </c>
      <c r="Z401" s="30" t="n"/>
      <c r="AA401" s="31" t="n"/>
      <c r="AB401" s="33" t="n">
        <v>6.203029078482578</v>
      </c>
      <c r="AC401" s="24" t="n">
        <v>0</v>
      </c>
      <c r="AD401" s="24" t="n">
        <v>0</v>
      </c>
    </row>
    <row r="402">
      <c r="A402" s="24" t="inlineStr">
        <is>
          <t>Southampton|9</t>
        </is>
      </c>
      <c r="B402" s="24" t="inlineStr">
        <is>
          <t>E1</t>
        </is>
      </c>
      <c r="C402" s="24" t="inlineStr">
        <is>
          <t>Championship</t>
        </is>
      </c>
      <c r="D402" s="24" t="inlineStr">
        <is>
          <t>Southampton</t>
        </is>
      </c>
      <c r="E402" s="24" t="n">
        <v>9</v>
      </c>
      <c r="F402" s="24">
        <f>COUNTIFS(TeamGames!$D$2:$D$4073,$D402,TeamGames!$F$2:$F$4073,$E402)</f>
        <v/>
      </c>
      <c r="G402" s="24" t="n">
        <v>33</v>
      </c>
      <c r="H402" s="24" t="n">
        <v>36</v>
      </c>
      <c r="I402" s="24" t="inlineStr">
        <is>
          <t>Wrexham (H) · Portsmouth (A) · Stoke (A) · Watford (H)</t>
        </is>
      </c>
      <c r="J402" s="24" t="n">
        <v>2</v>
      </c>
      <c r="K402" s="40" t="n">
        <v>46438.625</v>
      </c>
      <c r="L402" s="40" t="n">
        <v>46452.625</v>
      </c>
      <c r="M402" s="24">
        <f>SUMIFS(TeamGames!$X$2:$X$4073,TeamGames!$D$2:$D$4073,$D402,TeamGames!$F$2:$F$4073,$E402)</f>
        <v/>
      </c>
      <c r="N402" s="33">
        <f>SUMIFS(TeamGames!$S$2:$S$4073,TeamGames!$D$2:$D$4073,$D402,TeamGames!$F$2:$F$4073,$E402)</f>
        <v/>
      </c>
      <c r="O402" s="33">
        <f>SUMIFS(TeamGames!$S$2:$S$4073,TeamGames!$D$2:$D$4073,$D402,TeamGames!$F$2:$F$4073,$E402,TeamGames!$X$2:$X$4073,1)</f>
        <v/>
      </c>
      <c r="P402" s="24">
        <f>SUMIFS(TeamGames!$O$2:$O$4073,TeamGames!$D$2:$D$4073,$D402,TeamGames!$F$2:$F$4073,$E402)</f>
        <v/>
      </c>
      <c r="Q402" s="33">
        <f>SUMIFS(TeamGames!$T$2:$T$4073,TeamGames!$D$2:$D$4073,$D402,TeamGames!$F$2:$F$4073,$E402)</f>
        <v/>
      </c>
      <c r="R402" s="33">
        <f>SUMIFS(TeamGames!$U$2:$U$4073,TeamGames!$D$2:$D$4073,$D402,TeamGames!$F$2:$F$4073,$E402)</f>
        <v/>
      </c>
      <c r="S402" s="33">
        <f>SUMIFS(TeamGames!$W$2:$W$4073,TeamGames!$D$2:$D$4073,$D402,TeamGames!$F$2:$F$4073,$E402)</f>
        <v/>
      </c>
      <c r="T402" s="30">
        <f>IF(M402=0,"",P402-O402)</f>
        <v/>
      </c>
      <c r="U402" s="30">
        <f>IF(M402=0,"",S402-O402)</f>
        <v/>
      </c>
      <c r="V402" s="24">
        <f>IF(M402=0,"upcoming",IF(M402=F402,"complete","in progress"))</f>
        <v/>
      </c>
      <c r="W402" s="33">
        <f>N402/F402</f>
        <v/>
      </c>
      <c r="X402" s="41">
        <f>AVERAGEIFS(TeamGames!$K$2:$K$4073,TeamGames!$D$2:$D$4073,$D402,TeamGames!$F$2:$F$4073,$E402)</f>
        <v/>
      </c>
      <c r="Y402" s="30">
        <f>IF(M402=0,"",P402-S402)</f>
        <v/>
      </c>
      <c r="Z402" s="30" t="n"/>
      <c r="AA402" s="31" t="n"/>
      <c r="AB402" s="33" t="n">
        <v>6.150603174143178</v>
      </c>
      <c r="AC402" s="24" t="n">
        <v>0</v>
      </c>
      <c r="AD402" s="24" t="n">
        <v>0</v>
      </c>
    </row>
    <row r="403">
      <c r="A403" s="24" t="inlineStr">
        <is>
          <t>Southampton|10</t>
        </is>
      </c>
      <c r="B403" s="24" t="inlineStr">
        <is>
          <t>E1</t>
        </is>
      </c>
      <c r="C403" s="24" t="inlineStr">
        <is>
          <t>Championship</t>
        </is>
      </c>
      <c r="D403" s="24" t="inlineStr">
        <is>
          <t>Southampton</t>
        </is>
      </c>
      <c r="E403" s="24" t="n">
        <v>10</v>
      </c>
      <c r="F403" s="24">
        <f>COUNTIFS(TeamGames!$D$2:$D$4073,$D403,TeamGames!$F$2:$F$4073,$E403)</f>
        <v/>
      </c>
      <c r="G403" s="24" t="n">
        <v>37</v>
      </c>
      <c r="H403" s="24" t="n">
        <v>40</v>
      </c>
      <c r="I403" s="24" t="inlineStr">
        <is>
          <t>Middlesbrough (A) · Wolves (H) · Charlton (H) · Blackburn (A)</t>
        </is>
      </c>
      <c r="J403" s="24" t="n">
        <v>2</v>
      </c>
      <c r="K403" s="40" t="n">
        <v>46459.625</v>
      </c>
      <c r="L403" s="40" t="n">
        <v>46480.625</v>
      </c>
      <c r="M403" s="24">
        <f>SUMIFS(TeamGames!$X$2:$X$4073,TeamGames!$D$2:$D$4073,$D403,TeamGames!$F$2:$F$4073,$E403)</f>
        <v/>
      </c>
      <c r="N403" s="33">
        <f>SUMIFS(TeamGames!$S$2:$S$4073,TeamGames!$D$2:$D$4073,$D403,TeamGames!$F$2:$F$4073,$E403)</f>
        <v/>
      </c>
      <c r="O403" s="33">
        <f>SUMIFS(TeamGames!$S$2:$S$4073,TeamGames!$D$2:$D$4073,$D403,TeamGames!$F$2:$F$4073,$E403,TeamGames!$X$2:$X$4073,1)</f>
        <v/>
      </c>
      <c r="P403" s="24">
        <f>SUMIFS(TeamGames!$O$2:$O$4073,TeamGames!$D$2:$D$4073,$D403,TeamGames!$F$2:$F$4073,$E403)</f>
        <v/>
      </c>
      <c r="Q403" s="33">
        <f>SUMIFS(TeamGames!$T$2:$T$4073,TeamGames!$D$2:$D$4073,$D403,TeamGames!$F$2:$F$4073,$E403)</f>
        <v/>
      </c>
      <c r="R403" s="33">
        <f>SUMIFS(TeamGames!$U$2:$U$4073,TeamGames!$D$2:$D$4073,$D403,TeamGames!$F$2:$F$4073,$E403)</f>
        <v/>
      </c>
      <c r="S403" s="33">
        <f>SUMIFS(TeamGames!$W$2:$W$4073,TeamGames!$D$2:$D$4073,$D403,TeamGames!$F$2:$F$4073,$E403)</f>
        <v/>
      </c>
      <c r="T403" s="30">
        <f>IF(M403=0,"",P403-O403)</f>
        <v/>
      </c>
      <c r="U403" s="30">
        <f>IF(M403=0,"",S403-O403)</f>
        <v/>
      </c>
      <c r="V403" s="24">
        <f>IF(M403=0,"upcoming",IF(M403=F403,"complete","in progress"))</f>
        <v/>
      </c>
      <c r="W403" s="33">
        <f>N403/F403</f>
        <v/>
      </c>
      <c r="X403" s="41">
        <f>AVERAGEIFS(TeamGames!$K$2:$K$4073,TeamGames!$D$2:$D$4073,$D403,TeamGames!$F$2:$F$4073,$E403)</f>
        <v/>
      </c>
      <c r="Y403" s="30">
        <f>IF(M403=0,"",P403-S403)</f>
        <v/>
      </c>
      <c r="Z403" s="30" t="n"/>
      <c r="AA403" s="31" t="n"/>
      <c r="AB403" s="33" t="n">
        <v>5.874344005096225</v>
      </c>
      <c r="AC403" s="24" t="n">
        <v>0</v>
      </c>
      <c r="AD403" s="24" t="n">
        <v>0</v>
      </c>
    </row>
    <row r="404">
      <c r="A404" s="24" t="inlineStr">
        <is>
          <t>Southampton|11</t>
        </is>
      </c>
      <c r="B404" s="24" t="inlineStr">
        <is>
          <t>E1</t>
        </is>
      </c>
      <c r="C404" s="24" t="inlineStr">
        <is>
          <t>Championship</t>
        </is>
      </c>
      <c r="D404" s="24" t="inlineStr">
        <is>
          <t>Southampton</t>
        </is>
      </c>
      <c r="E404" s="24" t="n">
        <v>11</v>
      </c>
      <c r="F404" s="24">
        <f>COUNTIFS(TeamGames!$D$2:$D$4073,$D404,TeamGames!$F$2:$F$4073,$E404)</f>
        <v/>
      </c>
      <c r="G404" s="24" t="n">
        <v>41</v>
      </c>
      <c r="H404" s="24" t="n">
        <v>44</v>
      </c>
      <c r="I404" s="24" t="inlineStr">
        <is>
          <t>Swansea (A) · Lincoln (H) · Millwall (A) · Birmingham (H)</t>
        </is>
      </c>
      <c r="J404" s="24" t="n">
        <v>2</v>
      </c>
      <c r="K404" s="40" t="n">
        <v>46483.82291666666</v>
      </c>
      <c r="L404" s="40" t="n">
        <v>46497.82291666666</v>
      </c>
      <c r="M404" s="24">
        <f>SUMIFS(TeamGames!$X$2:$X$4073,TeamGames!$D$2:$D$4073,$D404,TeamGames!$F$2:$F$4073,$E404)</f>
        <v/>
      </c>
      <c r="N404" s="33">
        <f>SUMIFS(TeamGames!$S$2:$S$4073,TeamGames!$D$2:$D$4073,$D404,TeamGames!$F$2:$F$4073,$E404)</f>
        <v/>
      </c>
      <c r="O404" s="33">
        <f>SUMIFS(TeamGames!$S$2:$S$4073,TeamGames!$D$2:$D$4073,$D404,TeamGames!$F$2:$F$4073,$E404,TeamGames!$X$2:$X$4073,1)</f>
        <v/>
      </c>
      <c r="P404" s="24">
        <f>SUMIFS(TeamGames!$O$2:$O$4073,TeamGames!$D$2:$D$4073,$D404,TeamGames!$F$2:$F$4073,$E404)</f>
        <v/>
      </c>
      <c r="Q404" s="33">
        <f>SUMIFS(TeamGames!$T$2:$T$4073,TeamGames!$D$2:$D$4073,$D404,TeamGames!$F$2:$F$4073,$E404)</f>
        <v/>
      </c>
      <c r="R404" s="33">
        <f>SUMIFS(TeamGames!$U$2:$U$4073,TeamGames!$D$2:$D$4073,$D404,TeamGames!$F$2:$F$4073,$E404)</f>
        <v/>
      </c>
      <c r="S404" s="33">
        <f>SUMIFS(TeamGames!$W$2:$W$4073,TeamGames!$D$2:$D$4073,$D404,TeamGames!$F$2:$F$4073,$E404)</f>
        <v/>
      </c>
      <c r="T404" s="30">
        <f>IF(M404=0,"",P404-O404)</f>
        <v/>
      </c>
      <c r="U404" s="30">
        <f>IF(M404=0,"",S404-O404)</f>
        <v/>
      </c>
      <c r="V404" s="24">
        <f>IF(M404=0,"upcoming",IF(M404=F404,"complete","in progress"))</f>
        <v/>
      </c>
      <c r="W404" s="33">
        <f>N404/F404</f>
        <v/>
      </c>
      <c r="X404" s="41">
        <f>AVERAGEIFS(TeamGames!$K$2:$K$4073,TeamGames!$D$2:$D$4073,$D404,TeamGames!$F$2:$F$4073,$E404)</f>
        <v/>
      </c>
      <c r="Y404" s="30">
        <f>IF(M404=0,"",P404-S404)</f>
        <v/>
      </c>
      <c r="Z404" s="30" t="n"/>
      <c r="AA404" s="31" t="n"/>
      <c r="AB404" s="33" t="n">
        <v>6.041875874368825</v>
      </c>
      <c r="AC404" s="24" t="n">
        <v>0</v>
      </c>
      <c r="AD404" s="24" t="n">
        <v>0</v>
      </c>
    </row>
    <row r="405">
      <c r="A405" s="24" t="inlineStr">
        <is>
          <t>Southampton|12</t>
        </is>
      </c>
      <c r="B405" s="24" t="inlineStr">
        <is>
          <t>E1</t>
        </is>
      </c>
      <c r="C405" s="24" t="inlineStr">
        <is>
          <t>Championship</t>
        </is>
      </c>
      <c r="D405" s="24" t="inlineStr">
        <is>
          <t>Southampton</t>
        </is>
      </c>
      <c r="E405" s="24" t="n">
        <v>12</v>
      </c>
      <c r="F405" s="24">
        <f>COUNTIFS(TeamGames!$D$2:$D$4073,$D405,TeamGames!$F$2:$F$4073,$E405)</f>
        <v/>
      </c>
      <c r="G405" s="24" t="n">
        <v>45</v>
      </c>
      <c r="H405" s="24" t="n">
        <v>46</v>
      </c>
      <c r="I405" s="24" t="inlineStr">
        <is>
          <t>Burnley (A) · Sheffield United (H)</t>
        </is>
      </c>
      <c r="J405" s="24" t="n">
        <v>1</v>
      </c>
      <c r="K405" s="40" t="n">
        <v>46501.625</v>
      </c>
      <c r="L405" s="40" t="n">
        <v>46508.52083333334</v>
      </c>
      <c r="M405" s="24">
        <f>SUMIFS(TeamGames!$X$2:$X$4073,TeamGames!$D$2:$D$4073,$D405,TeamGames!$F$2:$F$4073,$E405)</f>
        <v/>
      </c>
      <c r="N405" s="33">
        <f>SUMIFS(TeamGames!$S$2:$S$4073,TeamGames!$D$2:$D$4073,$D405,TeamGames!$F$2:$F$4073,$E405)</f>
        <v/>
      </c>
      <c r="O405" s="33">
        <f>SUMIFS(TeamGames!$S$2:$S$4073,TeamGames!$D$2:$D$4073,$D405,TeamGames!$F$2:$F$4073,$E405,TeamGames!$X$2:$X$4073,1)</f>
        <v/>
      </c>
      <c r="P405" s="24">
        <f>SUMIFS(TeamGames!$O$2:$O$4073,TeamGames!$D$2:$D$4073,$D405,TeamGames!$F$2:$F$4073,$E405)</f>
        <v/>
      </c>
      <c r="Q405" s="33">
        <f>SUMIFS(TeamGames!$T$2:$T$4073,TeamGames!$D$2:$D$4073,$D405,TeamGames!$F$2:$F$4073,$E405)</f>
        <v/>
      </c>
      <c r="R405" s="33">
        <f>SUMIFS(TeamGames!$U$2:$U$4073,TeamGames!$D$2:$D$4073,$D405,TeamGames!$F$2:$F$4073,$E405)</f>
        <v/>
      </c>
      <c r="S405" s="33">
        <f>SUMIFS(TeamGames!$W$2:$W$4073,TeamGames!$D$2:$D$4073,$D405,TeamGames!$F$2:$F$4073,$E405)</f>
        <v/>
      </c>
      <c r="T405" s="30">
        <f>IF(M405=0,"",P405-O405)</f>
        <v/>
      </c>
      <c r="U405" s="30">
        <f>IF(M405=0,"",S405-O405)</f>
        <v/>
      </c>
      <c r="V405" s="24">
        <f>IF(M405=0,"upcoming",IF(M405=F405,"complete","in progress"))</f>
        <v/>
      </c>
      <c r="W405" s="33">
        <f>N405/F405</f>
        <v/>
      </c>
      <c r="X405" s="41">
        <f>AVERAGEIFS(TeamGames!$K$2:$K$4073,TeamGames!$D$2:$D$4073,$D405,TeamGames!$F$2:$F$4073,$E405)</f>
        <v/>
      </c>
      <c r="Y405" s="30">
        <f>IF(M405=0,"",P405-S405)</f>
        <v/>
      </c>
      <c r="Z405" s="30" t="n"/>
      <c r="AA405" s="31" t="n"/>
      <c r="AB405" s="33" t="n">
        <v>2.833651310087206</v>
      </c>
      <c r="AC405" s="24" t="n">
        <v>0</v>
      </c>
      <c r="AD405" s="24" t="n">
        <v>0</v>
      </c>
    </row>
    <row r="406">
      <c r="A406" s="24" t="inlineStr">
        <is>
          <t>Stoke|1</t>
        </is>
      </c>
      <c r="B406" s="24" t="inlineStr">
        <is>
          <t>E1</t>
        </is>
      </c>
      <c r="C406" s="24" t="inlineStr">
        <is>
          <t>Championship</t>
        </is>
      </c>
      <c r="D406" s="24" t="inlineStr">
        <is>
          <t>Stoke</t>
        </is>
      </c>
      <c r="E406" s="24" t="n">
        <v>1</v>
      </c>
      <c r="F406" s="24">
        <f>COUNTIFS(TeamGames!$D$2:$D$4073,$D406,TeamGames!$F$2:$F$4073,$E406)</f>
        <v/>
      </c>
      <c r="G406" s="24" t="n">
        <v>1</v>
      </c>
      <c r="H406" s="24" t="n">
        <v>4</v>
      </c>
      <c r="I406" s="24" t="inlineStr">
        <is>
          <t>Swansea (H) · Southampton (A) · Wolves (A) · Norwich (H)</t>
        </is>
      </c>
      <c r="J406" s="24" t="n">
        <v>2</v>
      </c>
      <c r="K406" s="40" t="n">
        <v>46249.625</v>
      </c>
      <c r="L406" s="40" t="n">
        <v>46266.83333333334</v>
      </c>
      <c r="M406" s="24">
        <f>SUMIFS(TeamGames!$X$2:$X$4073,TeamGames!$D$2:$D$4073,$D406,TeamGames!$F$2:$F$4073,$E406)</f>
        <v/>
      </c>
      <c r="N406" s="33">
        <f>SUMIFS(TeamGames!$S$2:$S$4073,TeamGames!$D$2:$D$4073,$D406,TeamGames!$F$2:$F$4073,$E406)</f>
        <v/>
      </c>
      <c r="O406" s="33">
        <f>SUMIFS(TeamGames!$S$2:$S$4073,TeamGames!$D$2:$D$4073,$D406,TeamGames!$F$2:$F$4073,$E406,TeamGames!$X$2:$X$4073,1)</f>
        <v/>
      </c>
      <c r="P406" s="24">
        <f>SUMIFS(TeamGames!$O$2:$O$4073,TeamGames!$D$2:$D$4073,$D406,TeamGames!$F$2:$F$4073,$E406)</f>
        <v/>
      </c>
      <c r="Q406" s="33">
        <f>SUMIFS(TeamGames!$T$2:$T$4073,TeamGames!$D$2:$D$4073,$D406,TeamGames!$F$2:$F$4073,$E406)</f>
        <v/>
      </c>
      <c r="R406" s="33">
        <f>SUMIFS(TeamGames!$U$2:$U$4073,TeamGames!$D$2:$D$4073,$D406,TeamGames!$F$2:$F$4073,$E406)</f>
        <v/>
      </c>
      <c r="S406" s="33">
        <f>SUMIFS(TeamGames!$W$2:$W$4073,TeamGames!$D$2:$D$4073,$D406,TeamGames!$F$2:$F$4073,$E406)</f>
        <v/>
      </c>
      <c r="T406" s="30">
        <f>IF(M406=0,"",P406-O406)</f>
        <v/>
      </c>
      <c r="U406" s="30">
        <f>IF(M406=0,"",S406-O406)</f>
        <v/>
      </c>
      <c r="V406" s="24">
        <f>IF(M406=0,"upcoming",IF(M406=F406,"complete","in progress"))</f>
        <v/>
      </c>
      <c r="W406" s="33">
        <f>N406/F406</f>
        <v/>
      </c>
      <c r="X406" s="41">
        <f>AVERAGEIFS(TeamGames!$K$2:$K$4073,TeamGames!$D$2:$D$4073,$D406,TeamGames!$F$2:$F$4073,$E406)</f>
        <v/>
      </c>
      <c r="Y406" s="30">
        <f>IF(M406=0,"",P406-S406)</f>
        <v/>
      </c>
      <c r="Z406" s="30" t="n">
        <v>-0.86</v>
      </c>
      <c r="AA406" s="31" t="n">
        <v>0.3918723991151469</v>
      </c>
      <c r="AB406" s="33" t="n"/>
      <c r="AC406" s="24" t="n">
        <v>0</v>
      </c>
      <c r="AD406" s="24" t="n">
        <v>0</v>
      </c>
    </row>
    <row r="407">
      <c r="A407" s="24" t="inlineStr">
        <is>
          <t>Stoke|2</t>
        </is>
      </c>
      <c r="B407" s="24" t="inlineStr">
        <is>
          <t>E1</t>
        </is>
      </c>
      <c r="C407" s="24" t="inlineStr">
        <is>
          <t>Championship</t>
        </is>
      </c>
      <c r="D407" s="24" t="inlineStr">
        <is>
          <t>Stoke</t>
        </is>
      </c>
      <c r="E407" s="24" t="n">
        <v>2</v>
      </c>
      <c r="F407" s="24">
        <f>COUNTIFS(TeamGames!$D$2:$D$4073,$D407,TeamGames!$F$2:$F$4073,$E407)</f>
        <v/>
      </c>
      <c r="G407" s="24" t="n">
        <v>5</v>
      </c>
      <c r="H407" s="24" t="n">
        <v>8</v>
      </c>
      <c r="I407" s="24" t="inlineStr">
        <is>
          <t>Charlton (H) · Cardiff (A) · Watford (A) · Sheffield United (H)</t>
        </is>
      </c>
      <c r="J407" s="24" t="n">
        <v>2</v>
      </c>
      <c r="K407" s="40" t="n">
        <v>46270.52083333334</v>
      </c>
      <c r="L407" s="40" t="n">
        <v>46284.52083333334</v>
      </c>
      <c r="M407" s="24">
        <f>SUMIFS(TeamGames!$X$2:$X$4073,TeamGames!$D$2:$D$4073,$D407,TeamGames!$F$2:$F$4073,$E407)</f>
        <v/>
      </c>
      <c r="N407" s="33">
        <f>SUMIFS(TeamGames!$S$2:$S$4073,TeamGames!$D$2:$D$4073,$D407,TeamGames!$F$2:$F$4073,$E407)</f>
        <v/>
      </c>
      <c r="O407" s="33">
        <f>SUMIFS(TeamGames!$S$2:$S$4073,TeamGames!$D$2:$D$4073,$D407,TeamGames!$F$2:$F$4073,$E407,TeamGames!$X$2:$X$4073,1)</f>
        <v/>
      </c>
      <c r="P407" s="24">
        <f>SUMIFS(TeamGames!$O$2:$O$4073,TeamGames!$D$2:$D$4073,$D407,TeamGames!$F$2:$F$4073,$E407)</f>
        <v/>
      </c>
      <c r="Q407" s="33">
        <f>SUMIFS(TeamGames!$T$2:$T$4073,TeamGames!$D$2:$D$4073,$D407,TeamGames!$F$2:$F$4073,$E407)</f>
        <v/>
      </c>
      <c r="R407" s="33">
        <f>SUMIFS(TeamGames!$U$2:$U$4073,TeamGames!$D$2:$D$4073,$D407,TeamGames!$F$2:$F$4073,$E407)</f>
        <v/>
      </c>
      <c r="S407" s="33">
        <f>SUMIFS(TeamGames!$W$2:$W$4073,TeamGames!$D$2:$D$4073,$D407,TeamGames!$F$2:$F$4073,$E407)</f>
        <v/>
      </c>
      <c r="T407" s="30">
        <f>IF(M407=0,"",P407-O407)</f>
        <v/>
      </c>
      <c r="U407" s="30">
        <f>IF(M407=0,"",S407-O407)</f>
        <v/>
      </c>
      <c r="V407" s="24">
        <f>IF(M407=0,"upcoming",IF(M407=F407,"complete","in progress"))</f>
        <v/>
      </c>
      <c r="W407" s="33">
        <f>N407/F407</f>
        <v/>
      </c>
      <c r="X407" s="41">
        <f>AVERAGEIFS(TeamGames!$K$2:$K$4073,TeamGames!$D$2:$D$4073,$D407,TeamGames!$F$2:$F$4073,$E407)</f>
        <v/>
      </c>
      <c r="Y407" s="30">
        <f>IF(M407=0,"",P407-S407)</f>
        <v/>
      </c>
      <c r="Z407" s="30" t="n">
        <v>1.54</v>
      </c>
      <c r="AA407" s="31" t="n">
        <v>0.1239719554000629</v>
      </c>
      <c r="AB407" s="33" t="n"/>
      <c r="AC407" s="24" t="n">
        <v>0</v>
      </c>
      <c r="AD407" s="24" t="n">
        <v>0</v>
      </c>
    </row>
    <row r="408">
      <c r="A408" s="24" t="inlineStr">
        <is>
          <t>Stoke|3</t>
        </is>
      </c>
      <c r="B408" s="24" t="inlineStr">
        <is>
          <t>E1</t>
        </is>
      </c>
      <c r="C408" s="24" t="inlineStr">
        <is>
          <t>Championship</t>
        </is>
      </c>
      <c r="D408" s="24" t="inlineStr">
        <is>
          <t>Stoke</t>
        </is>
      </c>
      <c r="E408" s="24" t="n">
        <v>3</v>
      </c>
      <c r="F408" s="24">
        <f>COUNTIFS(TeamGames!$D$2:$D$4073,$D408,TeamGames!$F$2:$F$4073,$E408)</f>
        <v/>
      </c>
      <c r="G408" s="24" t="n">
        <v>9</v>
      </c>
      <c r="H408" s="24" t="n">
        <v>12</v>
      </c>
      <c r="I408" s="24" t="inlineStr">
        <is>
          <t>Bolton (A) · Middlesbrough (H) · Derby (A) · Bristol City (H)</t>
        </is>
      </c>
      <c r="J408" s="24" t="n">
        <v>2</v>
      </c>
      <c r="K408" s="40" t="n">
        <v>46305.625</v>
      </c>
      <c r="L408" s="40" t="n">
        <v>46319.625</v>
      </c>
      <c r="M408" s="24">
        <f>SUMIFS(TeamGames!$X$2:$X$4073,TeamGames!$D$2:$D$4073,$D408,TeamGames!$F$2:$F$4073,$E408)</f>
        <v/>
      </c>
      <c r="N408" s="33">
        <f>SUMIFS(TeamGames!$S$2:$S$4073,TeamGames!$D$2:$D$4073,$D408,TeamGames!$F$2:$F$4073,$E408)</f>
        <v/>
      </c>
      <c r="O408" s="33">
        <f>SUMIFS(TeamGames!$S$2:$S$4073,TeamGames!$D$2:$D$4073,$D408,TeamGames!$F$2:$F$4073,$E408,TeamGames!$X$2:$X$4073,1)</f>
        <v/>
      </c>
      <c r="P408" s="24">
        <f>SUMIFS(TeamGames!$O$2:$O$4073,TeamGames!$D$2:$D$4073,$D408,TeamGames!$F$2:$F$4073,$E408)</f>
        <v/>
      </c>
      <c r="Q408" s="33">
        <f>SUMIFS(TeamGames!$T$2:$T$4073,TeamGames!$D$2:$D$4073,$D408,TeamGames!$F$2:$F$4073,$E408)</f>
        <v/>
      </c>
      <c r="R408" s="33">
        <f>SUMIFS(TeamGames!$U$2:$U$4073,TeamGames!$D$2:$D$4073,$D408,TeamGames!$F$2:$F$4073,$E408)</f>
        <v/>
      </c>
      <c r="S408" s="33">
        <f>SUMIFS(TeamGames!$W$2:$W$4073,TeamGames!$D$2:$D$4073,$D408,TeamGames!$F$2:$F$4073,$E408)</f>
        <v/>
      </c>
      <c r="T408" s="30">
        <f>IF(M408=0,"",P408-O408)</f>
        <v/>
      </c>
      <c r="U408" s="30">
        <f>IF(M408=0,"",S408-O408)</f>
        <v/>
      </c>
      <c r="V408" s="24">
        <f>IF(M408=0,"upcoming",IF(M408=F408,"complete","in progress"))</f>
        <v/>
      </c>
      <c r="W408" s="33">
        <f>N408/F408</f>
        <v/>
      </c>
      <c r="X408" s="41">
        <f>AVERAGEIFS(TeamGames!$K$2:$K$4073,TeamGames!$D$2:$D$4073,$D408,TeamGames!$F$2:$F$4073,$E408)</f>
        <v/>
      </c>
      <c r="Y408" s="30">
        <f>IF(M408=0,"",P408-S408)</f>
        <v/>
      </c>
      <c r="Z408" s="30" t="n">
        <v>0.88</v>
      </c>
      <c r="AA408" s="31" t="n">
        <v>0.3783692909540477</v>
      </c>
      <c r="AB408" s="33" t="n">
        <v>1.532401127811093</v>
      </c>
      <c r="AC408" s="24" t="n">
        <v>0</v>
      </c>
      <c r="AD408" s="24" t="n">
        <v>0</v>
      </c>
    </row>
    <row r="409">
      <c r="A409" s="24" t="inlineStr">
        <is>
          <t>Stoke|4</t>
        </is>
      </c>
      <c r="B409" s="24" t="inlineStr">
        <is>
          <t>E1</t>
        </is>
      </c>
      <c r="C409" s="24" t="inlineStr">
        <is>
          <t>Championship</t>
        </is>
      </c>
      <c r="D409" s="24" t="inlineStr">
        <is>
          <t>Stoke</t>
        </is>
      </c>
      <c r="E409" s="24" t="n">
        <v>4</v>
      </c>
      <c r="F409" s="24">
        <f>COUNTIFS(TeamGames!$D$2:$D$4073,$D409,TeamGames!$F$2:$F$4073,$E409)</f>
        <v/>
      </c>
      <c r="G409" s="24" t="n">
        <v>13</v>
      </c>
      <c r="H409" s="24" t="n">
        <v>16</v>
      </c>
      <c r="I409" s="24" t="inlineStr">
        <is>
          <t>Preston (H) · Blackburn (A) · Portsmouth (A) · Birmingham (H)</t>
        </is>
      </c>
      <c r="J409" s="24" t="n">
        <v>2</v>
      </c>
      <c r="K409" s="40" t="n">
        <v>46326.52083333334</v>
      </c>
      <c r="L409" s="40" t="n">
        <v>46347.625</v>
      </c>
      <c r="M409" s="24">
        <f>SUMIFS(TeamGames!$X$2:$X$4073,TeamGames!$D$2:$D$4073,$D409,TeamGames!$F$2:$F$4073,$E409)</f>
        <v/>
      </c>
      <c r="N409" s="33">
        <f>SUMIFS(TeamGames!$S$2:$S$4073,TeamGames!$D$2:$D$4073,$D409,TeamGames!$F$2:$F$4073,$E409)</f>
        <v/>
      </c>
      <c r="O409" s="33">
        <f>SUMIFS(TeamGames!$S$2:$S$4073,TeamGames!$D$2:$D$4073,$D409,TeamGames!$F$2:$F$4073,$E409,TeamGames!$X$2:$X$4073,1)</f>
        <v/>
      </c>
      <c r="P409" s="24">
        <f>SUMIFS(TeamGames!$O$2:$O$4073,TeamGames!$D$2:$D$4073,$D409,TeamGames!$F$2:$F$4073,$E409)</f>
        <v/>
      </c>
      <c r="Q409" s="33">
        <f>SUMIFS(TeamGames!$T$2:$T$4073,TeamGames!$D$2:$D$4073,$D409,TeamGames!$F$2:$F$4073,$E409)</f>
        <v/>
      </c>
      <c r="R409" s="33">
        <f>SUMIFS(TeamGames!$U$2:$U$4073,TeamGames!$D$2:$D$4073,$D409,TeamGames!$F$2:$F$4073,$E409)</f>
        <v/>
      </c>
      <c r="S409" s="33">
        <f>SUMIFS(TeamGames!$W$2:$W$4073,TeamGames!$D$2:$D$4073,$D409,TeamGames!$F$2:$F$4073,$E409)</f>
        <v/>
      </c>
      <c r="T409" s="30">
        <f>IF(M409=0,"",P409-O409)</f>
        <v/>
      </c>
      <c r="U409" s="30">
        <f>IF(M409=0,"",S409-O409)</f>
        <v/>
      </c>
      <c r="V409" s="24">
        <f>IF(M409=0,"upcoming",IF(M409=F409,"complete","in progress"))</f>
        <v/>
      </c>
      <c r="W409" s="33">
        <f>N409/F409</f>
        <v/>
      </c>
      <c r="X409" s="41">
        <f>AVERAGEIFS(TeamGames!$K$2:$K$4073,TeamGames!$D$2:$D$4073,$D409,TeamGames!$F$2:$F$4073,$E409)</f>
        <v/>
      </c>
      <c r="Y409" s="30">
        <f>IF(M409=0,"",P409-S409)</f>
        <v/>
      </c>
      <c r="Z409" s="30" t="n"/>
      <c r="AA409" s="31" t="n"/>
      <c r="AB409" s="33" t="n">
        <v>5.607941542232028</v>
      </c>
      <c r="AC409" s="24" t="n">
        <v>0</v>
      </c>
      <c r="AD409" s="24" t="n">
        <v>0</v>
      </c>
    </row>
    <row r="410">
      <c r="A410" s="24" t="inlineStr">
        <is>
          <t>Stoke|5</t>
        </is>
      </c>
      <c r="B410" s="24" t="inlineStr">
        <is>
          <t>E1</t>
        </is>
      </c>
      <c r="C410" s="24" t="inlineStr">
        <is>
          <t>Championship</t>
        </is>
      </c>
      <c r="D410" s="24" t="inlineStr">
        <is>
          <t>Stoke</t>
        </is>
      </c>
      <c r="E410" s="24" t="n">
        <v>5</v>
      </c>
      <c r="F410" s="24">
        <f>COUNTIFS(TeamGames!$D$2:$D$4073,$D410,TeamGames!$F$2:$F$4073,$E410)</f>
        <v/>
      </c>
      <c r="G410" s="24" t="n">
        <v>17</v>
      </c>
      <c r="H410" s="24" t="n">
        <v>20</v>
      </c>
      <c r="I410" s="24" t="inlineStr">
        <is>
          <t>Millwall (H) · West Ham (A) · QPR (H) · Lincoln (A)</t>
        </is>
      </c>
      <c r="J410" s="24" t="n">
        <v>2</v>
      </c>
      <c r="K410" s="40" t="n">
        <v>46351.83333333334</v>
      </c>
      <c r="L410" s="40" t="n">
        <v>46365.82291666666</v>
      </c>
      <c r="M410" s="24">
        <f>SUMIFS(TeamGames!$X$2:$X$4073,TeamGames!$D$2:$D$4073,$D410,TeamGames!$F$2:$F$4073,$E410)</f>
        <v/>
      </c>
      <c r="N410" s="33">
        <f>SUMIFS(TeamGames!$S$2:$S$4073,TeamGames!$D$2:$D$4073,$D410,TeamGames!$F$2:$F$4073,$E410)</f>
        <v/>
      </c>
      <c r="O410" s="33">
        <f>SUMIFS(TeamGames!$S$2:$S$4073,TeamGames!$D$2:$D$4073,$D410,TeamGames!$F$2:$F$4073,$E410,TeamGames!$X$2:$X$4073,1)</f>
        <v/>
      </c>
      <c r="P410" s="24">
        <f>SUMIFS(TeamGames!$O$2:$O$4073,TeamGames!$D$2:$D$4073,$D410,TeamGames!$F$2:$F$4073,$E410)</f>
        <v/>
      </c>
      <c r="Q410" s="33">
        <f>SUMIFS(TeamGames!$T$2:$T$4073,TeamGames!$D$2:$D$4073,$D410,TeamGames!$F$2:$F$4073,$E410)</f>
        <v/>
      </c>
      <c r="R410" s="33">
        <f>SUMIFS(TeamGames!$U$2:$U$4073,TeamGames!$D$2:$D$4073,$D410,TeamGames!$F$2:$F$4073,$E410)</f>
        <v/>
      </c>
      <c r="S410" s="33">
        <f>SUMIFS(TeamGames!$W$2:$W$4073,TeamGames!$D$2:$D$4073,$D410,TeamGames!$F$2:$F$4073,$E410)</f>
        <v/>
      </c>
      <c r="T410" s="30">
        <f>IF(M410=0,"",P410-O410)</f>
        <v/>
      </c>
      <c r="U410" s="30">
        <f>IF(M410=0,"",S410-O410)</f>
        <v/>
      </c>
      <c r="V410" s="24">
        <f>IF(M410=0,"upcoming",IF(M410=F410,"complete","in progress"))</f>
        <v/>
      </c>
      <c r="W410" s="33">
        <f>N410/F410</f>
        <v/>
      </c>
      <c r="X410" s="41">
        <f>AVERAGEIFS(TeamGames!$K$2:$K$4073,TeamGames!$D$2:$D$4073,$D410,TeamGames!$F$2:$F$4073,$E410)</f>
        <v/>
      </c>
      <c r="Y410" s="30">
        <f>IF(M410=0,"",P410-S410)</f>
        <v/>
      </c>
      <c r="Z410" s="30" t="n"/>
      <c r="AA410" s="31" t="n"/>
      <c r="AB410" s="33" t="n">
        <v>5.116837296712255</v>
      </c>
      <c r="AC410" s="24" t="n">
        <v>0</v>
      </c>
      <c r="AD410" s="24" t="n">
        <v>0</v>
      </c>
    </row>
    <row r="411">
      <c r="A411" s="24" t="inlineStr">
        <is>
          <t>Stoke|6</t>
        </is>
      </c>
      <c r="B411" s="24" t="inlineStr">
        <is>
          <t>E1</t>
        </is>
      </c>
      <c r="C411" s="24" t="inlineStr">
        <is>
          <t>Championship</t>
        </is>
      </c>
      <c r="D411" s="24" t="inlineStr">
        <is>
          <t>Stoke</t>
        </is>
      </c>
      <c r="E411" s="24" t="n">
        <v>6</v>
      </c>
      <c r="F411" s="24">
        <f>COUNTIFS(TeamGames!$D$2:$D$4073,$D411,TeamGames!$F$2:$F$4073,$E411)</f>
        <v/>
      </c>
      <c r="G411" s="24" t="n">
        <v>21</v>
      </c>
      <c r="H411" s="24" t="n">
        <v>24</v>
      </c>
      <c r="I411" s="24" t="inlineStr">
        <is>
          <t>West Brom (H) · Burnley (A) · Wrexham (H) · Bristol City (A)</t>
        </is>
      </c>
      <c r="J411" s="24" t="n">
        <v>2</v>
      </c>
      <c r="K411" s="40" t="n">
        <v>46368.52083333334</v>
      </c>
      <c r="L411" s="40" t="n">
        <v>46385.82291666666</v>
      </c>
      <c r="M411" s="24">
        <f>SUMIFS(TeamGames!$X$2:$X$4073,TeamGames!$D$2:$D$4073,$D411,TeamGames!$F$2:$F$4073,$E411)</f>
        <v/>
      </c>
      <c r="N411" s="33">
        <f>SUMIFS(TeamGames!$S$2:$S$4073,TeamGames!$D$2:$D$4073,$D411,TeamGames!$F$2:$F$4073,$E411)</f>
        <v/>
      </c>
      <c r="O411" s="33">
        <f>SUMIFS(TeamGames!$S$2:$S$4073,TeamGames!$D$2:$D$4073,$D411,TeamGames!$F$2:$F$4073,$E411,TeamGames!$X$2:$X$4073,1)</f>
        <v/>
      </c>
      <c r="P411" s="24">
        <f>SUMIFS(TeamGames!$O$2:$O$4073,TeamGames!$D$2:$D$4073,$D411,TeamGames!$F$2:$F$4073,$E411)</f>
        <v/>
      </c>
      <c r="Q411" s="33">
        <f>SUMIFS(TeamGames!$T$2:$T$4073,TeamGames!$D$2:$D$4073,$D411,TeamGames!$F$2:$F$4073,$E411)</f>
        <v/>
      </c>
      <c r="R411" s="33">
        <f>SUMIFS(TeamGames!$U$2:$U$4073,TeamGames!$D$2:$D$4073,$D411,TeamGames!$F$2:$F$4073,$E411)</f>
        <v/>
      </c>
      <c r="S411" s="33">
        <f>SUMIFS(TeamGames!$W$2:$W$4073,TeamGames!$D$2:$D$4073,$D411,TeamGames!$F$2:$F$4073,$E411)</f>
        <v/>
      </c>
      <c r="T411" s="30">
        <f>IF(M411=0,"",P411-O411)</f>
        <v/>
      </c>
      <c r="U411" s="30">
        <f>IF(M411=0,"",S411-O411)</f>
        <v/>
      </c>
      <c r="V411" s="24">
        <f>IF(M411=0,"upcoming",IF(M411=F411,"complete","in progress"))</f>
        <v/>
      </c>
      <c r="W411" s="33">
        <f>N411/F411</f>
        <v/>
      </c>
      <c r="X411" s="41">
        <f>AVERAGEIFS(TeamGames!$K$2:$K$4073,TeamGames!$D$2:$D$4073,$D411,TeamGames!$F$2:$F$4073,$E411)</f>
        <v/>
      </c>
      <c r="Y411" s="30">
        <f>IF(M411=0,"",P411-S411)</f>
        <v/>
      </c>
      <c r="Z411" s="30" t="n"/>
      <c r="AA411" s="31" t="n"/>
      <c r="AB411" s="33" t="n">
        <v>5.149580157614324</v>
      </c>
      <c r="AC411" s="24" t="n">
        <v>0</v>
      </c>
      <c r="AD411" s="24" t="n">
        <v>0</v>
      </c>
    </row>
    <row r="412">
      <c r="A412" s="24" t="inlineStr">
        <is>
          <t>Stoke|7</t>
        </is>
      </c>
      <c r="B412" s="24" t="inlineStr">
        <is>
          <t>E1</t>
        </is>
      </c>
      <c r="C412" s="24" t="inlineStr">
        <is>
          <t>Championship</t>
        </is>
      </c>
      <c r="D412" s="24" t="inlineStr">
        <is>
          <t>Stoke</t>
        </is>
      </c>
      <c r="E412" s="24" t="n">
        <v>7</v>
      </c>
      <c r="F412" s="24">
        <f>COUNTIFS(TeamGames!$D$2:$D$4073,$D412,TeamGames!$F$2:$F$4073,$E412)</f>
        <v/>
      </c>
      <c r="G412" s="24" t="n">
        <v>25</v>
      </c>
      <c r="H412" s="24" t="n">
        <v>28</v>
      </c>
      <c r="I412" s="24" t="inlineStr">
        <is>
          <t>West Brom (A) · Derby (H) · Preston (A) · Blackburn (H)</t>
        </is>
      </c>
      <c r="J412" s="24" t="n">
        <v>2</v>
      </c>
      <c r="K412" s="40" t="n">
        <v>46388.625</v>
      </c>
      <c r="L412" s="40" t="n">
        <v>46413.82291666666</v>
      </c>
      <c r="M412" s="24">
        <f>SUMIFS(TeamGames!$X$2:$X$4073,TeamGames!$D$2:$D$4073,$D412,TeamGames!$F$2:$F$4073,$E412)</f>
        <v/>
      </c>
      <c r="N412" s="33">
        <f>SUMIFS(TeamGames!$S$2:$S$4073,TeamGames!$D$2:$D$4073,$D412,TeamGames!$F$2:$F$4073,$E412)</f>
        <v/>
      </c>
      <c r="O412" s="33">
        <f>SUMIFS(TeamGames!$S$2:$S$4073,TeamGames!$D$2:$D$4073,$D412,TeamGames!$F$2:$F$4073,$E412,TeamGames!$X$2:$X$4073,1)</f>
        <v/>
      </c>
      <c r="P412" s="24">
        <f>SUMIFS(TeamGames!$O$2:$O$4073,TeamGames!$D$2:$D$4073,$D412,TeamGames!$F$2:$F$4073,$E412)</f>
        <v/>
      </c>
      <c r="Q412" s="33">
        <f>SUMIFS(TeamGames!$T$2:$T$4073,TeamGames!$D$2:$D$4073,$D412,TeamGames!$F$2:$F$4073,$E412)</f>
        <v/>
      </c>
      <c r="R412" s="33">
        <f>SUMIFS(TeamGames!$U$2:$U$4073,TeamGames!$D$2:$D$4073,$D412,TeamGames!$F$2:$F$4073,$E412)</f>
        <v/>
      </c>
      <c r="S412" s="33">
        <f>SUMIFS(TeamGames!$W$2:$W$4073,TeamGames!$D$2:$D$4073,$D412,TeamGames!$F$2:$F$4073,$E412)</f>
        <v/>
      </c>
      <c r="T412" s="30">
        <f>IF(M412=0,"",P412-O412)</f>
        <v/>
      </c>
      <c r="U412" s="30">
        <f>IF(M412=0,"",S412-O412)</f>
        <v/>
      </c>
      <c r="V412" s="24">
        <f>IF(M412=0,"upcoming",IF(M412=F412,"complete","in progress"))</f>
        <v/>
      </c>
      <c r="W412" s="33">
        <f>N412/F412</f>
        <v/>
      </c>
      <c r="X412" s="41">
        <f>AVERAGEIFS(TeamGames!$K$2:$K$4073,TeamGames!$D$2:$D$4073,$D412,TeamGames!$F$2:$F$4073,$E412)</f>
        <v/>
      </c>
      <c r="Y412" s="30">
        <f>IF(M412=0,"",P412-S412)</f>
        <v/>
      </c>
      <c r="Z412" s="30" t="n"/>
      <c r="AA412" s="31" t="n"/>
      <c r="AB412" s="33" t="n">
        <v>5.735140521253478</v>
      </c>
      <c r="AC412" s="24" t="n">
        <v>0</v>
      </c>
      <c r="AD412" s="24" t="n">
        <v>0</v>
      </c>
    </row>
    <row r="413">
      <c r="A413" s="24" t="inlineStr">
        <is>
          <t>Stoke|8</t>
        </is>
      </c>
      <c r="B413" s="24" t="inlineStr">
        <is>
          <t>E1</t>
        </is>
      </c>
      <c r="C413" s="24" t="inlineStr">
        <is>
          <t>Championship</t>
        </is>
      </c>
      <c r="D413" s="24" t="inlineStr">
        <is>
          <t>Stoke</t>
        </is>
      </c>
      <c r="E413" s="24" t="n">
        <v>8</v>
      </c>
      <c r="F413" s="24">
        <f>COUNTIFS(TeamGames!$D$2:$D$4073,$D413,TeamGames!$F$2:$F$4073,$E413)</f>
        <v/>
      </c>
      <c r="G413" s="24" t="n">
        <v>29</v>
      </c>
      <c r="H413" s="24" t="n">
        <v>32</v>
      </c>
      <c r="I413" s="24" t="inlineStr">
        <is>
          <t>Portsmouth (H) · Birmingham (A) · Watford (H) · Middlesbrough (A)</t>
        </is>
      </c>
      <c r="J413" s="24" t="n">
        <v>2</v>
      </c>
      <c r="K413" s="40" t="n">
        <v>46417.625</v>
      </c>
      <c r="L413" s="40" t="n">
        <v>46435.82291666666</v>
      </c>
      <c r="M413" s="24">
        <f>SUMIFS(TeamGames!$X$2:$X$4073,TeamGames!$D$2:$D$4073,$D413,TeamGames!$F$2:$F$4073,$E413)</f>
        <v/>
      </c>
      <c r="N413" s="33">
        <f>SUMIFS(TeamGames!$S$2:$S$4073,TeamGames!$D$2:$D$4073,$D413,TeamGames!$F$2:$F$4073,$E413)</f>
        <v/>
      </c>
      <c r="O413" s="33">
        <f>SUMIFS(TeamGames!$S$2:$S$4073,TeamGames!$D$2:$D$4073,$D413,TeamGames!$F$2:$F$4073,$E413,TeamGames!$X$2:$X$4073,1)</f>
        <v/>
      </c>
      <c r="P413" s="24">
        <f>SUMIFS(TeamGames!$O$2:$O$4073,TeamGames!$D$2:$D$4073,$D413,TeamGames!$F$2:$F$4073,$E413)</f>
        <v/>
      </c>
      <c r="Q413" s="33">
        <f>SUMIFS(TeamGames!$T$2:$T$4073,TeamGames!$D$2:$D$4073,$D413,TeamGames!$F$2:$F$4073,$E413)</f>
        <v/>
      </c>
      <c r="R413" s="33">
        <f>SUMIFS(TeamGames!$U$2:$U$4073,TeamGames!$D$2:$D$4073,$D413,TeamGames!$F$2:$F$4073,$E413)</f>
        <v/>
      </c>
      <c r="S413" s="33">
        <f>SUMIFS(TeamGames!$W$2:$W$4073,TeamGames!$D$2:$D$4073,$D413,TeamGames!$F$2:$F$4073,$E413)</f>
        <v/>
      </c>
      <c r="T413" s="30">
        <f>IF(M413=0,"",P413-O413)</f>
        <v/>
      </c>
      <c r="U413" s="30">
        <f>IF(M413=0,"",S413-O413)</f>
        <v/>
      </c>
      <c r="V413" s="24">
        <f>IF(M413=0,"upcoming",IF(M413=F413,"complete","in progress"))</f>
        <v/>
      </c>
      <c r="W413" s="33">
        <f>N413/F413</f>
        <v/>
      </c>
      <c r="X413" s="41">
        <f>AVERAGEIFS(TeamGames!$K$2:$K$4073,TeamGames!$D$2:$D$4073,$D413,TeamGames!$F$2:$F$4073,$E413)</f>
        <v/>
      </c>
      <c r="Y413" s="30">
        <f>IF(M413=0,"",P413-S413)</f>
        <v/>
      </c>
      <c r="Z413" s="30" t="n"/>
      <c r="AA413" s="31" t="n"/>
      <c r="AB413" s="33" t="n">
        <v>5.186158285787249</v>
      </c>
      <c r="AC413" s="24" t="n">
        <v>0</v>
      </c>
      <c r="AD413" s="24" t="n">
        <v>0</v>
      </c>
    </row>
    <row r="414">
      <c r="A414" s="24" t="inlineStr">
        <is>
          <t>Stoke|9</t>
        </is>
      </c>
      <c r="B414" s="24" t="inlineStr">
        <is>
          <t>E1</t>
        </is>
      </c>
      <c r="C414" s="24" t="inlineStr">
        <is>
          <t>Championship</t>
        </is>
      </c>
      <c r="D414" s="24" t="inlineStr">
        <is>
          <t>Stoke</t>
        </is>
      </c>
      <c r="E414" s="24" t="n">
        <v>9</v>
      </c>
      <c r="F414" s="24">
        <f>COUNTIFS(TeamGames!$D$2:$D$4073,$D414,TeamGames!$F$2:$F$4073,$E414)</f>
        <v/>
      </c>
      <c r="G414" s="24" t="n">
        <v>33</v>
      </c>
      <c r="H414" s="24" t="n">
        <v>36</v>
      </c>
      <c r="I414" s="24" t="inlineStr">
        <is>
          <t>Sheffield United (A) · Bolton (H) · Southampton (H) · Swansea (A)</t>
        </is>
      </c>
      <c r="J414" s="24" t="n">
        <v>2</v>
      </c>
      <c r="K414" s="40" t="n">
        <v>46438.625</v>
      </c>
      <c r="L414" s="40" t="n">
        <v>46452.625</v>
      </c>
      <c r="M414" s="24">
        <f>SUMIFS(TeamGames!$X$2:$X$4073,TeamGames!$D$2:$D$4073,$D414,TeamGames!$F$2:$F$4073,$E414)</f>
        <v/>
      </c>
      <c r="N414" s="33">
        <f>SUMIFS(TeamGames!$S$2:$S$4073,TeamGames!$D$2:$D$4073,$D414,TeamGames!$F$2:$F$4073,$E414)</f>
        <v/>
      </c>
      <c r="O414" s="33">
        <f>SUMIFS(TeamGames!$S$2:$S$4073,TeamGames!$D$2:$D$4073,$D414,TeamGames!$F$2:$F$4073,$E414,TeamGames!$X$2:$X$4073,1)</f>
        <v/>
      </c>
      <c r="P414" s="24">
        <f>SUMIFS(TeamGames!$O$2:$O$4073,TeamGames!$D$2:$D$4073,$D414,TeamGames!$F$2:$F$4073,$E414)</f>
        <v/>
      </c>
      <c r="Q414" s="33">
        <f>SUMIFS(TeamGames!$T$2:$T$4073,TeamGames!$D$2:$D$4073,$D414,TeamGames!$F$2:$F$4073,$E414)</f>
        <v/>
      </c>
      <c r="R414" s="33">
        <f>SUMIFS(TeamGames!$U$2:$U$4073,TeamGames!$D$2:$D$4073,$D414,TeamGames!$F$2:$F$4073,$E414)</f>
        <v/>
      </c>
      <c r="S414" s="33">
        <f>SUMIFS(TeamGames!$W$2:$W$4073,TeamGames!$D$2:$D$4073,$D414,TeamGames!$F$2:$F$4073,$E414)</f>
        <v/>
      </c>
      <c r="T414" s="30">
        <f>IF(M414=0,"",P414-O414)</f>
        <v/>
      </c>
      <c r="U414" s="30">
        <f>IF(M414=0,"",S414-O414)</f>
        <v/>
      </c>
      <c r="V414" s="24">
        <f>IF(M414=0,"upcoming",IF(M414=F414,"complete","in progress"))</f>
        <v/>
      </c>
      <c r="W414" s="33">
        <f>N414/F414</f>
        <v/>
      </c>
      <c r="X414" s="41">
        <f>AVERAGEIFS(TeamGames!$K$2:$K$4073,TeamGames!$D$2:$D$4073,$D414,TeamGames!$F$2:$F$4073,$E414)</f>
        <v/>
      </c>
      <c r="Y414" s="30">
        <f>IF(M414=0,"",P414-S414)</f>
        <v/>
      </c>
      <c r="Z414" s="30" t="n"/>
      <c r="AA414" s="31" t="n"/>
      <c r="AB414" s="33" t="n">
        <v>5.422407421874565</v>
      </c>
      <c r="AC414" s="24" t="n">
        <v>0</v>
      </c>
      <c r="AD414" s="24" t="n">
        <v>0</v>
      </c>
    </row>
    <row r="415">
      <c r="A415" s="24" t="inlineStr">
        <is>
          <t>Stoke|10</t>
        </is>
      </c>
      <c r="B415" s="24" t="inlineStr">
        <is>
          <t>E1</t>
        </is>
      </c>
      <c r="C415" s="24" t="inlineStr">
        <is>
          <t>Championship</t>
        </is>
      </c>
      <c r="D415" s="24" t="inlineStr">
        <is>
          <t>Stoke</t>
        </is>
      </c>
      <c r="E415" s="24" t="n">
        <v>10</v>
      </c>
      <c r="F415" s="24">
        <f>COUNTIFS(TeamGames!$D$2:$D$4073,$D415,TeamGames!$F$2:$F$4073,$E415)</f>
        <v/>
      </c>
      <c r="G415" s="24" t="n">
        <v>37</v>
      </c>
      <c r="H415" s="24" t="n">
        <v>40</v>
      </c>
      <c r="I415" s="24" t="inlineStr">
        <is>
          <t>West Ham (H) · QPR (A) · Wrexham (A) · Burnley (H)</t>
        </is>
      </c>
      <c r="J415" s="24" t="n">
        <v>2</v>
      </c>
      <c r="K415" s="40" t="n">
        <v>46459.625</v>
      </c>
      <c r="L415" s="40" t="n">
        <v>46480.625</v>
      </c>
      <c r="M415" s="24">
        <f>SUMIFS(TeamGames!$X$2:$X$4073,TeamGames!$D$2:$D$4073,$D415,TeamGames!$F$2:$F$4073,$E415)</f>
        <v/>
      </c>
      <c r="N415" s="33">
        <f>SUMIFS(TeamGames!$S$2:$S$4073,TeamGames!$D$2:$D$4073,$D415,TeamGames!$F$2:$F$4073,$E415)</f>
        <v/>
      </c>
      <c r="O415" s="33">
        <f>SUMIFS(TeamGames!$S$2:$S$4073,TeamGames!$D$2:$D$4073,$D415,TeamGames!$F$2:$F$4073,$E415,TeamGames!$X$2:$X$4073,1)</f>
        <v/>
      </c>
      <c r="P415" s="24">
        <f>SUMIFS(TeamGames!$O$2:$O$4073,TeamGames!$D$2:$D$4073,$D415,TeamGames!$F$2:$F$4073,$E415)</f>
        <v/>
      </c>
      <c r="Q415" s="33">
        <f>SUMIFS(TeamGames!$T$2:$T$4073,TeamGames!$D$2:$D$4073,$D415,TeamGames!$F$2:$F$4073,$E415)</f>
        <v/>
      </c>
      <c r="R415" s="33">
        <f>SUMIFS(TeamGames!$U$2:$U$4073,TeamGames!$D$2:$D$4073,$D415,TeamGames!$F$2:$F$4073,$E415)</f>
        <v/>
      </c>
      <c r="S415" s="33">
        <f>SUMIFS(TeamGames!$W$2:$W$4073,TeamGames!$D$2:$D$4073,$D415,TeamGames!$F$2:$F$4073,$E415)</f>
        <v/>
      </c>
      <c r="T415" s="30">
        <f>IF(M415=0,"",P415-O415)</f>
        <v/>
      </c>
      <c r="U415" s="30">
        <f>IF(M415=0,"",S415-O415)</f>
        <v/>
      </c>
      <c r="V415" s="24">
        <f>IF(M415=0,"upcoming",IF(M415=F415,"complete","in progress"))</f>
        <v/>
      </c>
      <c r="W415" s="33">
        <f>N415/F415</f>
        <v/>
      </c>
      <c r="X415" s="41">
        <f>AVERAGEIFS(TeamGames!$K$2:$K$4073,TeamGames!$D$2:$D$4073,$D415,TeamGames!$F$2:$F$4073,$E415)</f>
        <v/>
      </c>
      <c r="Y415" s="30">
        <f>IF(M415=0,"",P415-S415)</f>
        <v/>
      </c>
      <c r="Z415" s="30" t="n"/>
      <c r="AA415" s="31" t="n"/>
      <c r="AB415" s="33" t="n">
        <v>4.677361116455937</v>
      </c>
      <c r="AC415" s="24" t="n">
        <v>0</v>
      </c>
      <c r="AD415" s="24" t="n">
        <v>0</v>
      </c>
    </row>
    <row r="416">
      <c r="A416" s="24" t="inlineStr">
        <is>
          <t>Stoke|11</t>
        </is>
      </c>
      <c r="B416" s="24" t="inlineStr">
        <is>
          <t>E1</t>
        </is>
      </c>
      <c r="C416" s="24" t="inlineStr">
        <is>
          <t>Championship</t>
        </is>
      </c>
      <c r="D416" s="24" t="inlineStr">
        <is>
          <t>Stoke</t>
        </is>
      </c>
      <c r="E416" s="24" t="n">
        <v>11</v>
      </c>
      <c r="F416" s="24">
        <f>COUNTIFS(TeamGames!$D$2:$D$4073,$D416,TeamGames!$F$2:$F$4073,$E416)</f>
        <v/>
      </c>
      <c r="G416" s="24" t="n">
        <v>41</v>
      </c>
      <c r="H416" s="24" t="n">
        <v>44</v>
      </c>
      <c r="I416" s="24" t="inlineStr">
        <is>
          <t>Cardiff (H) · Charlton (A) · Wolves (H) · Norwich (A)</t>
        </is>
      </c>
      <c r="J416" s="24" t="n">
        <v>2</v>
      </c>
      <c r="K416" s="40" t="n">
        <v>46483.82291666666</v>
      </c>
      <c r="L416" s="40" t="n">
        <v>46497.82291666666</v>
      </c>
      <c r="M416" s="24">
        <f>SUMIFS(TeamGames!$X$2:$X$4073,TeamGames!$D$2:$D$4073,$D416,TeamGames!$F$2:$F$4073,$E416)</f>
        <v/>
      </c>
      <c r="N416" s="33">
        <f>SUMIFS(TeamGames!$S$2:$S$4073,TeamGames!$D$2:$D$4073,$D416,TeamGames!$F$2:$F$4073,$E416)</f>
        <v/>
      </c>
      <c r="O416" s="33">
        <f>SUMIFS(TeamGames!$S$2:$S$4073,TeamGames!$D$2:$D$4073,$D416,TeamGames!$F$2:$F$4073,$E416,TeamGames!$X$2:$X$4073,1)</f>
        <v/>
      </c>
      <c r="P416" s="24">
        <f>SUMIFS(TeamGames!$O$2:$O$4073,TeamGames!$D$2:$D$4073,$D416,TeamGames!$F$2:$F$4073,$E416)</f>
        <v/>
      </c>
      <c r="Q416" s="33">
        <f>SUMIFS(TeamGames!$T$2:$T$4073,TeamGames!$D$2:$D$4073,$D416,TeamGames!$F$2:$F$4073,$E416)</f>
        <v/>
      </c>
      <c r="R416" s="33">
        <f>SUMIFS(TeamGames!$U$2:$U$4073,TeamGames!$D$2:$D$4073,$D416,TeamGames!$F$2:$F$4073,$E416)</f>
        <v/>
      </c>
      <c r="S416" s="33">
        <f>SUMIFS(TeamGames!$W$2:$W$4073,TeamGames!$D$2:$D$4073,$D416,TeamGames!$F$2:$F$4073,$E416)</f>
        <v/>
      </c>
      <c r="T416" s="30">
        <f>IF(M416=0,"",P416-O416)</f>
        <v/>
      </c>
      <c r="U416" s="30">
        <f>IF(M416=0,"",S416-O416)</f>
        <v/>
      </c>
      <c r="V416" s="24">
        <f>IF(M416=0,"upcoming",IF(M416=F416,"complete","in progress"))</f>
        <v/>
      </c>
      <c r="W416" s="33">
        <f>N416/F416</f>
        <v/>
      </c>
      <c r="X416" s="41">
        <f>AVERAGEIFS(TeamGames!$K$2:$K$4073,TeamGames!$D$2:$D$4073,$D416,TeamGames!$F$2:$F$4073,$E416)</f>
        <v/>
      </c>
      <c r="Y416" s="30">
        <f>IF(M416=0,"",P416-S416)</f>
        <v/>
      </c>
      <c r="Z416" s="30" t="n"/>
      <c r="AA416" s="31" t="n"/>
      <c r="AB416" s="33" t="n">
        <v>5.394510865303273</v>
      </c>
      <c r="AC416" s="24" t="n">
        <v>0</v>
      </c>
      <c r="AD416" s="24" t="n">
        <v>0</v>
      </c>
    </row>
    <row r="417">
      <c r="A417" s="24" t="inlineStr">
        <is>
          <t>Stoke|12</t>
        </is>
      </c>
      <c r="B417" s="24" t="inlineStr">
        <is>
          <t>E1</t>
        </is>
      </c>
      <c r="C417" s="24" t="inlineStr">
        <is>
          <t>Championship</t>
        </is>
      </c>
      <c r="D417" s="24" t="inlineStr">
        <is>
          <t>Stoke</t>
        </is>
      </c>
      <c r="E417" s="24" t="n">
        <v>12</v>
      </c>
      <c r="F417" s="24">
        <f>COUNTIFS(TeamGames!$D$2:$D$4073,$D417,TeamGames!$F$2:$F$4073,$E417)</f>
        <v/>
      </c>
      <c r="G417" s="24" t="n">
        <v>45</v>
      </c>
      <c r="H417" s="24" t="n">
        <v>46</v>
      </c>
      <c r="I417" s="24" t="inlineStr">
        <is>
          <t>Lincoln (H) · Millwall (A)</t>
        </is>
      </c>
      <c r="J417" s="24" t="n">
        <v>1</v>
      </c>
      <c r="K417" s="40" t="n">
        <v>46501.625</v>
      </c>
      <c r="L417" s="40" t="n">
        <v>46508.52083333334</v>
      </c>
      <c r="M417" s="24">
        <f>SUMIFS(TeamGames!$X$2:$X$4073,TeamGames!$D$2:$D$4073,$D417,TeamGames!$F$2:$F$4073,$E417)</f>
        <v/>
      </c>
      <c r="N417" s="33">
        <f>SUMIFS(TeamGames!$S$2:$S$4073,TeamGames!$D$2:$D$4073,$D417,TeamGames!$F$2:$F$4073,$E417)</f>
        <v/>
      </c>
      <c r="O417" s="33">
        <f>SUMIFS(TeamGames!$S$2:$S$4073,TeamGames!$D$2:$D$4073,$D417,TeamGames!$F$2:$F$4073,$E417,TeamGames!$X$2:$X$4073,1)</f>
        <v/>
      </c>
      <c r="P417" s="24">
        <f>SUMIFS(TeamGames!$O$2:$O$4073,TeamGames!$D$2:$D$4073,$D417,TeamGames!$F$2:$F$4073,$E417)</f>
        <v/>
      </c>
      <c r="Q417" s="33">
        <f>SUMIFS(TeamGames!$T$2:$T$4073,TeamGames!$D$2:$D$4073,$D417,TeamGames!$F$2:$F$4073,$E417)</f>
        <v/>
      </c>
      <c r="R417" s="33">
        <f>SUMIFS(TeamGames!$U$2:$U$4073,TeamGames!$D$2:$D$4073,$D417,TeamGames!$F$2:$F$4073,$E417)</f>
        <v/>
      </c>
      <c r="S417" s="33">
        <f>SUMIFS(TeamGames!$W$2:$W$4073,TeamGames!$D$2:$D$4073,$D417,TeamGames!$F$2:$F$4073,$E417)</f>
        <v/>
      </c>
      <c r="T417" s="30">
        <f>IF(M417=0,"",P417-O417)</f>
        <v/>
      </c>
      <c r="U417" s="30">
        <f>IF(M417=0,"",S417-O417)</f>
        <v/>
      </c>
      <c r="V417" s="24">
        <f>IF(M417=0,"upcoming",IF(M417=F417,"complete","in progress"))</f>
        <v/>
      </c>
      <c r="W417" s="33">
        <f>N417/F417</f>
        <v/>
      </c>
      <c r="X417" s="41">
        <f>AVERAGEIFS(TeamGames!$K$2:$K$4073,TeamGames!$D$2:$D$4073,$D417,TeamGames!$F$2:$F$4073,$E417)</f>
        <v/>
      </c>
      <c r="Y417" s="30">
        <f>IF(M417=0,"",P417-S417)</f>
        <v/>
      </c>
      <c r="Z417" s="30" t="n"/>
      <c r="AA417" s="31" t="n"/>
      <c r="AB417" s="33" t="n">
        <v>2.864424730838296</v>
      </c>
      <c r="AC417" s="24" t="n">
        <v>0</v>
      </c>
      <c r="AD417" s="24" t="n">
        <v>0</v>
      </c>
    </row>
    <row r="418">
      <c r="A418" s="24" t="inlineStr">
        <is>
          <t>Swansea|1</t>
        </is>
      </c>
      <c r="B418" s="24" t="inlineStr">
        <is>
          <t>E1</t>
        </is>
      </c>
      <c r="C418" s="24" t="inlineStr">
        <is>
          <t>Championship</t>
        </is>
      </c>
      <c r="D418" s="24" t="inlineStr">
        <is>
          <t>Swansea</t>
        </is>
      </c>
      <c r="E418" s="24" t="n">
        <v>1</v>
      </c>
      <c r="F418" s="24">
        <f>COUNTIFS(TeamGames!$D$2:$D$4073,$D418,TeamGames!$F$2:$F$4073,$E418)</f>
        <v/>
      </c>
      <c r="G418" s="24" t="n">
        <v>1</v>
      </c>
      <c r="H418" s="24" t="n">
        <v>4</v>
      </c>
      <c r="I418" s="24" t="inlineStr">
        <is>
          <t>Stoke (A) · Sheffield United (H) · Derby (A) · Watford (H)</t>
        </is>
      </c>
      <c r="J418" s="24" t="n">
        <v>2</v>
      </c>
      <c r="K418" s="40" t="n">
        <v>46249.625</v>
      </c>
      <c r="L418" s="40" t="n">
        <v>46266.82291666666</v>
      </c>
      <c r="M418" s="24">
        <f>SUMIFS(TeamGames!$X$2:$X$4073,TeamGames!$D$2:$D$4073,$D418,TeamGames!$F$2:$F$4073,$E418)</f>
        <v/>
      </c>
      <c r="N418" s="33">
        <f>SUMIFS(TeamGames!$S$2:$S$4073,TeamGames!$D$2:$D$4073,$D418,TeamGames!$F$2:$F$4073,$E418)</f>
        <v/>
      </c>
      <c r="O418" s="33">
        <f>SUMIFS(TeamGames!$S$2:$S$4073,TeamGames!$D$2:$D$4073,$D418,TeamGames!$F$2:$F$4073,$E418,TeamGames!$X$2:$X$4073,1)</f>
        <v/>
      </c>
      <c r="P418" s="24">
        <f>SUMIFS(TeamGames!$O$2:$O$4073,TeamGames!$D$2:$D$4073,$D418,TeamGames!$F$2:$F$4073,$E418)</f>
        <v/>
      </c>
      <c r="Q418" s="33">
        <f>SUMIFS(TeamGames!$T$2:$T$4073,TeamGames!$D$2:$D$4073,$D418,TeamGames!$F$2:$F$4073,$E418)</f>
        <v/>
      </c>
      <c r="R418" s="33">
        <f>SUMIFS(TeamGames!$U$2:$U$4073,TeamGames!$D$2:$D$4073,$D418,TeamGames!$F$2:$F$4073,$E418)</f>
        <v/>
      </c>
      <c r="S418" s="33">
        <f>SUMIFS(TeamGames!$W$2:$W$4073,TeamGames!$D$2:$D$4073,$D418,TeamGames!$F$2:$F$4073,$E418)</f>
        <v/>
      </c>
      <c r="T418" s="30">
        <f>IF(M418=0,"",P418-O418)</f>
        <v/>
      </c>
      <c r="U418" s="30">
        <f>IF(M418=0,"",S418-O418)</f>
        <v/>
      </c>
      <c r="V418" s="24">
        <f>IF(M418=0,"upcoming",IF(M418=F418,"complete","in progress"))</f>
        <v/>
      </c>
      <c r="W418" s="33">
        <f>N418/F418</f>
        <v/>
      </c>
      <c r="X418" s="41">
        <f>AVERAGEIFS(TeamGames!$K$2:$K$4073,TeamGames!$D$2:$D$4073,$D418,TeamGames!$F$2:$F$4073,$E418)</f>
        <v/>
      </c>
      <c r="Y418" s="30">
        <f>IF(M418=0,"",P418-S418)</f>
        <v/>
      </c>
      <c r="Z418" s="30" t="n">
        <v>1.92</v>
      </c>
      <c r="AA418" s="31" t="n">
        <v>0.05524547743007613</v>
      </c>
      <c r="AB418" s="33" t="n"/>
      <c r="AC418" s="24" t="n">
        <v>0</v>
      </c>
      <c r="AD418" s="24" t="n">
        <v>0</v>
      </c>
    </row>
    <row r="419">
      <c r="A419" s="24" t="inlineStr">
        <is>
          <t>Swansea|2</t>
        </is>
      </c>
      <c r="B419" s="24" t="inlineStr">
        <is>
          <t>E1</t>
        </is>
      </c>
      <c r="C419" s="24" t="inlineStr">
        <is>
          <t>Championship</t>
        </is>
      </c>
      <c r="D419" s="24" t="inlineStr">
        <is>
          <t>Swansea</t>
        </is>
      </c>
      <c r="E419" s="24" t="n">
        <v>2</v>
      </c>
      <c r="F419" s="24">
        <f>COUNTIFS(TeamGames!$D$2:$D$4073,$D419,TeamGames!$F$2:$F$4073,$E419)</f>
        <v/>
      </c>
      <c r="G419" s="24" t="n">
        <v>5</v>
      </c>
      <c r="H419" s="24" t="n">
        <v>8</v>
      </c>
      <c r="I419" s="24" t="inlineStr">
        <is>
          <t>Wrexham (H) · Southampton (A) · Burnley (H) · Lincoln (A)</t>
        </is>
      </c>
      <c r="J419" s="24" t="n">
        <v>2</v>
      </c>
      <c r="K419" s="40" t="n">
        <v>46270.83333333334</v>
      </c>
      <c r="L419" s="40" t="n">
        <v>46284.625</v>
      </c>
      <c r="M419" s="24">
        <f>SUMIFS(TeamGames!$X$2:$X$4073,TeamGames!$D$2:$D$4073,$D419,TeamGames!$F$2:$F$4073,$E419)</f>
        <v/>
      </c>
      <c r="N419" s="33">
        <f>SUMIFS(TeamGames!$S$2:$S$4073,TeamGames!$D$2:$D$4073,$D419,TeamGames!$F$2:$F$4073,$E419)</f>
        <v/>
      </c>
      <c r="O419" s="33">
        <f>SUMIFS(TeamGames!$S$2:$S$4073,TeamGames!$D$2:$D$4073,$D419,TeamGames!$F$2:$F$4073,$E419,TeamGames!$X$2:$X$4073,1)</f>
        <v/>
      </c>
      <c r="P419" s="24">
        <f>SUMIFS(TeamGames!$O$2:$O$4073,TeamGames!$D$2:$D$4073,$D419,TeamGames!$F$2:$F$4073,$E419)</f>
        <v/>
      </c>
      <c r="Q419" s="33">
        <f>SUMIFS(TeamGames!$T$2:$T$4073,TeamGames!$D$2:$D$4073,$D419,TeamGames!$F$2:$F$4073,$E419)</f>
        <v/>
      </c>
      <c r="R419" s="33">
        <f>SUMIFS(TeamGames!$U$2:$U$4073,TeamGames!$D$2:$D$4073,$D419,TeamGames!$F$2:$F$4073,$E419)</f>
        <v/>
      </c>
      <c r="S419" s="33">
        <f>SUMIFS(TeamGames!$W$2:$W$4073,TeamGames!$D$2:$D$4073,$D419,TeamGames!$F$2:$F$4073,$E419)</f>
        <v/>
      </c>
      <c r="T419" s="30">
        <f>IF(M419=0,"",P419-O419)</f>
        <v/>
      </c>
      <c r="U419" s="30">
        <f>IF(M419=0,"",S419-O419)</f>
        <v/>
      </c>
      <c r="V419" s="24">
        <f>IF(M419=0,"upcoming",IF(M419=F419,"complete","in progress"))</f>
        <v/>
      </c>
      <c r="W419" s="33">
        <f>N419/F419</f>
        <v/>
      </c>
      <c r="X419" s="41">
        <f>AVERAGEIFS(TeamGames!$K$2:$K$4073,TeamGames!$D$2:$D$4073,$D419,TeamGames!$F$2:$F$4073,$E419)</f>
        <v/>
      </c>
      <c r="Y419" s="30">
        <f>IF(M419=0,"",P419-S419)</f>
        <v/>
      </c>
      <c r="Z419" s="30" t="n">
        <v>0.73</v>
      </c>
      <c r="AA419" s="31" t="n">
        <v>0.4640399350406397</v>
      </c>
      <c r="AB419" s="33" t="n"/>
      <c r="AC419" s="24" t="n">
        <v>0</v>
      </c>
      <c r="AD419" s="24" t="n">
        <v>0</v>
      </c>
    </row>
    <row r="420">
      <c r="A420" s="24" t="inlineStr">
        <is>
          <t>Swansea|3</t>
        </is>
      </c>
      <c r="B420" s="24" t="inlineStr">
        <is>
          <t>E1</t>
        </is>
      </c>
      <c r="C420" s="24" t="inlineStr">
        <is>
          <t>Championship</t>
        </is>
      </c>
      <c r="D420" s="24" t="inlineStr">
        <is>
          <t>Swansea</t>
        </is>
      </c>
      <c r="E420" s="24" t="n">
        <v>3</v>
      </c>
      <c r="F420" s="24">
        <f>COUNTIFS(TeamGames!$D$2:$D$4073,$D420,TeamGames!$F$2:$F$4073,$E420)</f>
        <v/>
      </c>
      <c r="G420" s="24" t="n">
        <v>9</v>
      </c>
      <c r="H420" s="24" t="n">
        <v>12</v>
      </c>
      <c r="I420" s="24" t="inlineStr">
        <is>
          <t>Norwich (H) · Millwall (A) · West Ham (H) · QPR (A)</t>
        </is>
      </c>
      <c r="J420" s="24" t="n">
        <v>2</v>
      </c>
      <c r="K420" s="40" t="n">
        <v>46305.52083333334</v>
      </c>
      <c r="L420" s="40" t="n">
        <v>46319.625</v>
      </c>
      <c r="M420" s="24">
        <f>SUMIFS(TeamGames!$X$2:$X$4073,TeamGames!$D$2:$D$4073,$D420,TeamGames!$F$2:$F$4073,$E420)</f>
        <v/>
      </c>
      <c r="N420" s="33">
        <f>SUMIFS(TeamGames!$S$2:$S$4073,TeamGames!$D$2:$D$4073,$D420,TeamGames!$F$2:$F$4073,$E420)</f>
        <v/>
      </c>
      <c r="O420" s="33">
        <f>SUMIFS(TeamGames!$S$2:$S$4073,TeamGames!$D$2:$D$4073,$D420,TeamGames!$F$2:$F$4073,$E420,TeamGames!$X$2:$X$4073,1)</f>
        <v/>
      </c>
      <c r="P420" s="24">
        <f>SUMIFS(TeamGames!$O$2:$O$4073,TeamGames!$D$2:$D$4073,$D420,TeamGames!$F$2:$F$4073,$E420)</f>
        <v/>
      </c>
      <c r="Q420" s="33">
        <f>SUMIFS(TeamGames!$T$2:$T$4073,TeamGames!$D$2:$D$4073,$D420,TeamGames!$F$2:$F$4073,$E420)</f>
        <v/>
      </c>
      <c r="R420" s="33">
        <f>SUMIFS(TeamGames!$U$2:$U$4073,TeamGames!$D$2:$D$4073,$D420,TeamGames!$F$2:$F$4073,$E420)</f>
        <v/>
      </c>
      <c r="S420" s="33">
        <f>SUMIFS(TeamGames!$W$2:$W$4073,TeamGames!$D$2:$D$4073,$D420,TeamGames!$F$2:$F$4073,$E420)</f>
        <v/>
      </c>
      <c r="T420" s="30">
        <f>IF(M420=0,"",P420-O420)</f>
        <v/>
      </c>
      <c r="U420" s="30">
        <f>IF(M420=0,"",S420-O420)</f>
        <v/>
      </c>
      <c r="V420" s="24">
        <f>IF(M420=0,"upcoming",IF(M420=F420,"complete","in progress"))</f>
        <v/>
      </c>
      <c r="W420" s="33">
        <f>N420/F420</f>
        <v/>
      </c>
      <c r="X420" s="41">
        <f>AVERAGEIFS(TeamGames!$K$2:$K$4073,TeamGames!$D$2:$D$4073,$D420,TeamGames!$F$2:$F$4073,$E420)</f>
        <v/>
      </c>
      <c r="Y420" s="30">
        <f>IF(M420=0,"",P420-S420)</f>
        <v/>
      </c>
      <c r="Z420" s="30" t="n">
        <v>1.19</v>
      </c>
      <c r="AA420" s="31" t="n">
        <v>0.2323577468056992</v>
      </c>
      <c r="AB420" s="33" t="n">
        <v>1.215825938913258</v>
      </c>
      <c r="AC420" s="24" t="n">
        <v>0</v>
      </c>
      <c r="AD420" s="24" t="n">
        <v>0</v>
      </c>
    </row>
    <row r="421">
      <c r="A421" s="24" t="inlineStr">
        <is>
          <t>Swansea|4</t>
        </is>
      </c>
      <c r="B421" s="24" t="inlineStr">
        <is>
          <t>E1</t>
        </is>
      </c>
      <c r="C421" s="24" t="inlineStr">
        <is>
          <t>Championship</t>
        </is>
      </c>
      <c r="D421" s="24" t="inlineStr">
        <is>
          <t>Swansea</t>
        </is>
      </c>
      <c r="E421" s="24" t="n">
        <v>4</v>
      </c>
      <c r="F421" s="24">
        <f>COUNTIFS(TeamGames!$D$2:$D$4073,$D421,TeamGames!$F$2:$F$4073,$E421)</f>
        <v/>
      </c>
      <c r="G421" s="24" t="n">
        <v>13</v>
      </c>
      <c r="H421" s="24" t="n">
        <v>16</v>
      </c>
      <c r="I421" s="24" t="inlineStr">
        <is>
          <t>Blackburn (H) · Portsmouth (A) · Birmingham (A) · West Brom (H)</t>
        </is>
      </c>
      <c r="J421" s="24" t="n">
        <v>2</v>
      </c>
      <c r="K421" s="40" t="n">
        <v>46326.625</v>
      </c>
      <c r="L421" s="40" t="n">
        <v>46347.625</v>
      </c>
      <c r="M421" s="24">
        <f>SUMIFS(TeamGames!$X$2:$X$4073,TeamGames!$D$2:$D$4073,$D421,TeamGames!$F$2:$F$4073,$E421)</f>
        <v/>
      </c>
      <c r="N421" s="33">
        <f>SUMIFS(TeamGames!$S$2:$S$4073,TeamGames!$D$2:$D$4073,$D421,TeamGames!$F$2:$F$4073,$E421)</f>
        <v/>
      </c>
      <c r="O421" s="33">
        <f>SUMIFS(TeamGames!$S$2:$S$4073,TeamGames!$D$2:$D$4073,$D421,TeamGames!$F$2:$F$4073,$E421,TeamGames!$X$2:$X$4073,1)</f>
        <v/>
      </c>
      <c r="P421" s="24">
        <f>SUMIFS(TeamGames!$O$2:$O$4073,TeamGames!$D$2:$D$4073,$D421,TeamGames!$F$2:$F$4073,$E421)</f>
        <v/>
      </c>
      <c r="Q421" s="33">
        <f>SUMIFS(TeamGames!$T$2:$T$4073,TeamGames!$D$2:$D$4073,$D421,TeamGames!$F$2:$F$4073,$E421)</f>
        <v/>
      </c>
      <c r="R421" s="33">
        <f>SUMIFS(TeamGames!$U$2:$U$4073,TeamGames!$D$2:$D$4073,$D421,TeamGames!$F$2:$F$4073,$E421)</f>
        <v/>
      </c>
      <c r="S421" s="33">
        <f>SUMIFS(TeamGames!$W$2:$W$4073,TeamGames!$D$2:$D$4073,$D421,TeamGames!$F$2:$F$4073,$E421)</f>
        <v/>
      </c>
      <c r="T421" s="30">
        <f>IF(M421=0,"",P421-O421)</f>
        <v/>
      </c>
      <c r="U421" s="30">
        <f>IF(M421=0,"",S421-O421)</f>
        <v/>
      </c>
      <c r="V421" s="24">
        <f>IF(M421=0,"upcoming",IF(M421=F421,"complete","in progress"))</f>
        <v/>
      </c>
      <c r="W421" s="33">
        <f>N421/F421</f>
        <v/>
      </c>
      <c r="X421" s="41">
        <f>AVERAGEIFS(TeamGames!$K$2:$K$4073,TeamGames!$D$2:$D$4073,$D421,TeamGames!$F$2:$F$4073,$E421)</f>
        <v/>
      </c>
      <c r="Y421" s="30">
        <f>IF(M421=0,"",P421-S421)</f>
        <v/>
      </c>
      <c r="Z421" s="30" t="n"/>
      <c r="AA421" s="31" t="n"/>
      <c r="AB421" s="33" t="n">
        <v>5.443856248904558</v>
      </c>
      <c r="AC421" s="24" t="n">
        <v>0</v>
      </c>
      <c r="AD421" s="24" t="n">
        <v>0</v>
      </c>
    </row>
    <row r="422">
      <c r="A422" s="24" t="inlineStr">
        <is>
          <t>Swansea|5</t>
        </is>
      </c>
      <c r="B422" s="24" t="inlineStr">
        <is>
          <t>E1</t>
        </is>
      </c>
      <c r="C422" s="24" t="inlineStr">
        <is>
          <t>Championship</t>
        </is>
      </c>
      <c r="D422" s="24" t="inlineStr">
        <is>
          <t>Swansea</t>
        </is>
      </c>
      <c r="E422" s="24" t="n">
        <v>5</v>
      </c>
      <c r="F422" s="24">
        <f>COUNTIFS(TeamGames!$D$2:$D$4073,$D422,TeamGames!$F$2:$F$4073,$E422)</f>
        <v/>
      </c>
      <c r="G422" s="24" t="n">
        <v>17</v>
      </c>
      <c r="H422" s="24" t="n">
        <v>20</v>
      </c>
      <c r="I422" s="24" t="inlineStr">
        <is>
          <t>Middlesbrough (A) · Cardiff (H) · Bristol City (A) · Bolton (H)</t>
        </is>
      </c>
      <c r="J422" s="24" t="n">
        <v>2</v>
      </c>
      <c r="K422" s="40" t="n">
        <v>46350.82291666666</v>
      </c>
      <c r="L422" s="40" t="n">
        <v>46364.82291666666</v>
      </c>
      <c r="M422" s="24">
        <f>SUMIFS(TeamGames!$X$2:$X$4073,TeamGames!$D$2:$D$4073,$D422,TeamGames!$F$2:$F$4073,$E422)</f>
        <v/>
      </c>
      <c r="N422" s="33">
        <f>SUMIFS(TeamGames!$S$2:$S$4073,TeamGames!$D$2:$D$4073,$D422,TeamGames!$F$2:$F$4073,$E422)</f>
        <v/>
      </c>
      <c r="O422" s="33">
        <f>SUMIFS(TeamGames!$S$2:$S$4073,TeamGames!$D$2:$D$4073,$D422,TeamGames!$F$2:$F$4073,$E422,TeamGames!$X$2:$X$4073,1)</f>
        <v/>
      </c>
      <c r="P422" s="24">
        <f>SUMIFS(TeamGames!$O$2:$O$4073,TeamGames!$D$2:$D$4073,$D422,TeamGames!$F$2:$F$4073,$E422)</f>
        <v/>
      </c>
      <c r="Q422" s="33">
        <f>SUMIFS(TeamGames!$T$2:$T$4073,TeamGames!$D$2:$D$4073,$D422,TeamGames!$F$2:$F$4073,$E422)</f>
        <v/>
      </c>
      <c r="R422" s="33">
        <f>SUMIFS(TeamGames!$U$2:$U$4073,TeamGames!$D$2:$D$4073,$D422,TeamGames!$F$2:$F$4073,$E422)</f>
        <v/>
      </c>
      <c r="S422" s="33">
        <f>SUMIFS(TeamGames!$W$2:$W$4073,TeamGames!$D$2:$D$4073,$D422,TeamGames!$F$2:$F$4073,$E422)</f>
        <v/>
      </c>
      <c r="T422" s="30">
        <f>IF(M422=0,"",P422-O422)</f>
        <v/>
      </c>
      <c r="U422" s="30">
        <f>IF(M422=0,"",S422-O422)</f>
        <v/>
      </c>
      <c r="V422" s="24">
        <f>IF(M422=0,"upcoming",IF(M422=F422,"complete","in progress"))</f>
        <v/>
      </c>
      <c r="W422" s="33">
        <f>N422/F422</f>
        <v/>
      </c>
      <c r="X422" s="41">
        <f>AVERAGEIFS(TeamGames!$K$2:$K$4073,TeamGames!$D$2:$D$4073,$D422,TeamGames!$F$2:$F$4073,$E422)</f>
        <v/>
      </c>
      <c r="Y422" s="30">
        <f>IF(M422=0,"",P422-S422)</f>
        <v/>
      </c>
      <c r="Z422" s="30" t="n"/>
      <c r="AA422" s="31" t="n"/>
      <c r="AB422" s="33" t="n">
        <v>5.56626645080962</v>
      </c>
      <c r="AC422" s="24" t="n">
        <v>0</v>
      </c>
      <c r="AD422" s="24" t="n">
        <v>0</v>
      </c>
    </row>
    <row r="423">
      <c r="A423" s="24" t="inlineStr">
        <is>
          <t>Swansea|6</t>
        </is>
      </c>
      <c r="B423" s="24" t="inlineStr">
        <is>
          <t>E1</t>
        </is>
      </c>
      <c r="C423" s="24" t="inlineStr">
        <is>
          <t>Championship</t>
        </is>
      </c>
      <c r="D423" s="24" t="inlineStr">
        <is>
          <t>Swansea</t>
        </is>
      </c>
      <c r="E423" s="24" t="n">
        <v>6</v>
      </c>
      <c r="F423" s="24">
        <f>COUNTIFS(TeamGames!$D$2:$D$4073,$D423,TeamGames!$F$2:$F$4073,$E423)</f>
        <v/>
      </c>
      <c r="G423" s="24" t="n">
        <v>21</v>
      </c>
      <c r="H423" s="24" t="n">
        <v>24</v>
      </c>
      <c r="I423" s="24" t="inlineStr">
        <is>
          <t>Charlton (A) · Preston (H) · Wolves (A) · QPR (H)</t>
        </is>
      </c>
      <c r="J423" s="24" t="n">
        <v>2</v>
      </c>
      <c r="K423" s="40" t="n">
        <v>46368.625</v>
      </c>
      <c r="L423" s="40" t="n">
        <v>46385.82291666666</v>
      </c>
      <c r="M423" s="24">
        <f>SUMIFS(TeamGames!$X$2:$X$4073,TeamGames!$D$2:$D$4073,$D423,TeamGames!$F$2:$F$4073,$E423)</f>
        <v/>
      </c>
      <c r="N423" s="33">
        <f>SUMIFS(TeamGames!$S$2:$S$4073,TeamGames!$D$2:$D$4073,$D423,TeamGames!$F$2:$F$4073,$E423)</f>
        <v/>
      </c>
      <c r="O423" s="33">
        <f>SUMIFS(TeamGames!$S$2:$S$4073,TeamGames!$D$2:$D$4073,$D423,TeamGames!$F$2:$F$4073,$E423,TeamGames!$X$2:$X$4073,1)</f>
        <v/>
      </c>
      <c r="P423" s="24">
        <f>SUMIFS(TeamGames!$O$2:$O$4073,TeamGames!$D$2:$D$4073,$D423,TeamGames!$F$2:$F$4073,$E423)</f>
        <v/>
      </c>
      <c r="Q423" s="33">
        <f>SUMIFS(TeamGames!$T$2:$T$4073,TeamGames!$D$2:$D$4073,$D423,TeamGames!$F$2:$F$4073,$E423)</f>
        <v/>
      </c>
      <c r="R423" s="33">
        <f>SUMIFS(TeamGames!$U$2:$U$4073,TeamGames!$D$2:$D$4073,$D423,TeamGames!$F$2:$F$4073,$E423)</f>
        <v/>
      </c>
      <c r="S423" s="33">
        <f>SUMIFS(TeamGames!$W$2:$W$4073,TeamGames!$D$2:$D$4073,$D423,TeamGames!$F$2:$F$4073,$E423)</f>
        <v/>
      </c>
      <c r="T423" s="30">
        <f>IF(M423=0,"",P423-O423)</f>
        <v/>
      </c>
      <c r="U423" s="30">
        <f>IF(M423=0,"",S423-O423)</f>
        <v/>
      </c>
      <c r="V423" s="24">
        <f>IF(M423=0,"upcoming",IF(M423=F423,"complete","in progress"))</f>
        <v/>
      </c>
      <c r="W423" s="33">
        <f>N423/F423</f>
        <v/>
      </c>
      <c r="X423" s="41">
        <f>AVERAGEIFS(TeamGames!$K$2:$K$4073,TeamGames!$D$2:$D$4073,$D423,TeamGames!$F$2:$F$4073,$E423)</f>
        <v/>
      </c>
      <c r="Y423" s="30">
        <f>IF(M423=0,"",P423-S423)</f>
        <v/>
      </c>
      <c r="Z423" s="30" t="n"/>
      <c r="AA423" s="31" t="n"/>
      <c r="AB423" s="33" t="n">
        <v>5.573951181981044</v>
      </c>
      <c r="AC423" s="24" t="n">
        <v>0</v>
      </c>
      <c r="AD423" s="24" t="n">
        <v>0</v>
      </c>
    </row>
    <row r="424">
      <c r="A424" s="24" t="inlineStr">
        <is>
          <t>Swansea|7</t>
        </is>
      </c>
      <c r="B424" s="24" t="inlineStr">
        <is>
          <t>E1</t>
        </is>
      </c>
      <c r="C424" s="24" t="inlineStr">
        <is>
          <t>Championship</t>
        </is>
      </c>
      <c r="D424" s="24" t="inlineStr">
        <is>
          <t>Swansea</t>
        </is>
      </c>
      <c r="E424" s="24" t="n">
        <v>7</v>
      </c>
      <c r="F424" s="24">
        <f>COUNTIFS(TeamGames!$D$2:$D$4073,$D424,TeamGames!$F$2:$F$4073,$E424)</f>
        <v/>
      </c>
      <c r="G424" s="24" t="n">
        <v>25</v>
      </c>
      <c r="H424" s="24" t="n">
        <v>28</v>
      </c>
      <c r="I424" s="24" t="inlineStr">
        <is>
          <t>Charlton (H) · West Ham (A) · Blackburn (A) · Portsmouth (H)</t>
        </is>
      </c>
      <c r="J424" s="24" t="n">
        <v>2</v>
      </c>
      <c r="K424" s="40" t="n">
        <v>46388.625</v>
      </c>
      <c r="L424" s="40" t="n">
        <v>46414.82291666666</v>
      </c>
      <c r="M424" s="24">
        <f>SUMIFS(TeamGames!$X$2:$X$4073,TeamGames!$D$2:$D$4073,$D424,TeamGames!$F$2:$F$4073,$E424)</f>
        <v/>
      </c>
      <c r="N424" s="33">
        <f>SUMIFS(TeamGames!$S$2:$S$4073,TeamGames!$D$2:$D$4073,$D424,TeamGames!$F$2:$F$4073,$E424)</f>
        <v/>
      </c>
      <c r="O424" s="33">
        <f>SUMIFS(TeamGames!$S$2:$S$4073,TeamGames!$D$2:$D$4073,$D424,TeamGames!$F$2:$F$4073,$E424,TeamGames!$X$2:$X$4073,1)</f>
        <v/>
      </c>
      <c r="P424" s="24">
        <f>SUMIFS(TeamGames!$O$2:$O$4073,TeamGames!$D$2:$D$4073,$D424,TeamGames!$F$2:$F$4073,$E424)</f>
        <v/>
      </c>
      <c r="Q424" s="33">
        <f>SUMIFS(TeamGames!$T$2:$T$4073,TeamGames!$D$2:$D$4073,$D424,TeamGames!$F$2:$F$4073,$E424)</f>
        <v/>
      </c>
      <c r="R424" s="33">
        <f>SUMIFS(TeamGames!$U$2:$U$4073,TeamGames!$D$2:$D$4073,$D424,TeamGames!$F$2:$F$4073,$E424)</f>
        <v/>
      </c>
      <c r="S424" s="33">
        <f>SUMIFS(TeamGames!$W$2:$W$4073,TeamGames!$D$2:$D$4073,$D424,TeamGames!$F$2:$F$4073,$E424)</f>
        <v/>
      </c>
      <c r="T424" s="30">
        <f>IF(M424=0,"",P424-O424)</f>
        <v/>
      </c>
      <c r="U424" s="30">
        <f>IF(M424=0,"",S424-O424)</f>
        <v/>
      </c>
      <c r="V424" s="24">
        <f>IF(M424=0,"upcoming",IF(M424=F424,"complete","in progress"))</f>
        <v/>
      </c>
      <c r="W424" s="33">
        <f>N424/F424</f>
        <v/>
      </c>
      <c r="X424" s="41">
        <f>AVERAGEIFS(TeamGames!$K$2:$K$4073,TeamGames!$D$2:$D$4073,$D424,TeamGames!$F$2:$F$4073,$E424)</f>
        <v/>
      </c>
      <c r="Y424" s="30">
        <f>IF(M424=0,"",P424-S424)</f>
        <v/>
      </c>
      <c r="Z424" s="30" t="n"/>
      <c r="AA424" s="31" t="n"/>
      <c r="AB424" s="33" t="n">
        <v>5.402562538291983</v>
      </c>
      <c r="AC424" s="24" t="n">
        <v>0</v>
      </c>
      <c r="AD424" s="24" t="n">
        <v>0</v>
      </c>
    </row>
    <row r="425">
      <c r="A425" s="24" t="inlineStr">
        <is>
          <t>Swansea|8</t>
        </is>
      </c>
      <c r="B425" s="24" t="inlineStr">
        <is>
          <t>E1</t>
        </is>
      </c>
      <c r="C425" s="24" t="inlineStr">
        <is>
          <t>Championship</t>
        </is>
      </c>
      <c r="D425" s="24" t="inlineStr">
        <is>
          <t>Swansea</t>
        </is>
      </c>
      <c r="E425" s="24" t="n">
        <v>8</v>
      </c>
      <c r="F425" s="24">
        <f>COUNTIFS(TeamGames!$D$2:$D$4073,$D425,TeamGames!$F$2:$F$4073,$E425)</f>
        <v/>
      </c>
      <c r="G425" s="24" t="n">
        <v>29</v>
      </c>
      <c r="H425" s="24" t="n">
        <v>32</v>
      </c>
      <c r="I425" s="24" t="inlineStr">
        <is>
          <t>Birmingham (H) · West Brom (A) · Burnley (A) · Millwall (H)</t>
        </is>
      </c>
      <c r="J425" s="24" t="n">
        <v>2</v>
      </c>
      <c r="K425" s="40" t="n">
        <v>46417.625</v>
      </c>
      <c r="L425" s="40" t="n">
        <v>46435.82291666666</v>
      </c>
      <c r="M425" s="24">
        <f>SUMIFS(TeamGames!$X$2:$X$4073,TeamGames!$D$2:$D$4073,$D425,TeamGames!$F$2:$F$4073,$E425)</f>
        <v/>
      </c>
      <c r="N425" s="33">
        <f>SUMIFS(TeamGames!$S$2:$S$4073,TeamGames!$D$2:$D$4073,$D425,TeamGames!$F$2:$F$4073,$E425)</f>
        <v/>
      </c>
      <c r="O425" s="33">
        <f>SUMIFS(TeamGames!$S$2:$S$4073,TeamGames!$D$2:$D$4073,$D425,TeamGames!$F$2:$F$4073,$E425,TeamGames!$X$2:$X$4073,1)</f>
        <v/>
      </c>
      <c r="P425" s="24">
        <f>SUMIFS(TeamGames!$O$2:$O$4073,TeamGames!$D$2:$D$4073,$D425,TeamGames!$F$2:$F$4073,$E425)</f>
        <v/>
      </c>
      <c r="Q425" s="33">
        <f>SUMIFS(TeamGames!$T$2:$T$4073,TeamGames!$D$2:$D$4073,$D425,TeamGames!$F$2:$F$4073,$E425)</f>
        <v/>
      </c>
      <c r="R425" s="33">
        <f>SUMIFS(TeamGames!$U$2:$U$4073,TeamGames!$D$2:$D$4073,$D425,TeamGames!$F$2:$F$4073,$E425)</f>
        <v/>
      </c>
      <c r="S425" s="33">
        <f>SUMIFS(TeamGames!$W$2:$W$4073,TeamGames!$D$2:$D$4073,$D425,TeamGames!$F$2:$F$4073,$E425)</f>
        <v/>
      </c>
      <c r="T425" s="30">
        <f>IF(M425=0,"",P425-O425)</f>
        <v/>
      </c>
      <c r="U425" s="30">
        <f>IF(M425=0,"",S425-O425)</f>
        <v/>
      </c>
      <c r="V425" s="24">
        <f>IF(M425=0,"upcoming",IF(M425=F425,"complete","in progress"))</f>
        <v/>
      </c>
      <c r="W425" s="33">
        <f>N425/F425</f>
        <v/>
      </c>
      <c r="X425" s="41">
        <f>AVERAGEIFS(TeamGames!$K$2:$K$4073,TeamGames!$D$2:$D$4073,$D425,TeamGames!$F$2:$F$4073,$E425)</f>
        <v/>
      </c>
      <c r="Y425" s="30">
        <f>IF(M425=0,"",P425-S425)</f>
        <v/>
      </c>
      <c r="Z425" s="30" t="n"/>
      <c r="AA425" s="31" t="n"/>
      <c r="AB425" s="33" t="n">
        <v>4.966789181768357</v>
      </c>
      <c r="AC425" s="24" t="n">
        <v>0</v>
      </c>
      <c r="AD425" s="24" t="n">
        <v>0</v>
      </c>
    </row>
    <row r="426">
      <c r="A426" s="24" t="inlineStr">
        <is>
          <t>Swansea|9</t>
        </is>
      </c>
      <c r="B426" s="24" t="inlineStr">
        <is>
          <t>E1</t>
        </is>
      </c>
      <c r="C426" s="24" t="inlineStr">
        <is>
          <t>Championship</t>
        </is>
      </c>
      <c r="D426" s="24" t="inlineStr">
        <is>
          <t>Swansea</t>
        </is>
      </c>
      <c r="E426" s="24" t="n">
        <v>9</v>
      </c>
      <c r="F426" s="24">
        <f>COUNTIFS(TeamGames!$D$2:$D$4073,$D426,TeamGames!$F$2:$F$4073,$E426)</f>
        <v/>
      </c>
      <c r="G426" s="24" t="n">
        <v>33</v>
      </c>
      <c r="H426" s="24" t="n">
        <v>36</v>
      </c>
      <c r="I426" s="24" t="inlineStr">
        <is>
          <t>Lincoln (H) · Norwich (A) · Sheffield United (A) · Stoke (H)</t>
        </is>
      </c>
      <c r="J426" s="24" t="n">
        <v>2</v>
      </c>
      <c r="K426" s="40" t="n">
        <v>46438.625</v>
      </c>
      <c r="L426" s="40" t="n">
        <v>46452.625</v>
      </c>
      <c r="M426" s="24">
        <f>SUMIFS(TeamGames!$X$2:$X$4073,TeamGames!$D$2:$D$4073,$D426,TeamGames!$F$2:$F$4073,$E426)</f>
        <v/>
      </c>
      <c r="N426" s="33">
        <f>SUMIFS(TeamGames!$S$2:$S$4073,TeamGames!$D$2:$D$4073,$D426,TeamGames!$F$2:$F$4073,$E426)</f>
        <v/>
      </c>
      <c r="O426" s="33">
        <f>SUMIFS(TeamGames!$S$2:$S$4073,TeamGames!$D$2:$D$4073,$D426,TeamGames!$F$2:$F$4073,$E426,TeamGames!$X$2:$X$4073,1)</f>
        <v/>
      </c>
      <c r="P426" s="24">
        <f>SUMIFS(TeamGames!$O$2:$O$4073,TeamGames!$D$2:$D$4073,$D426,TeamGames!$F$2:$F$4073,$E426)</f>
        <v/>
      </c>
      <c r="Q426" s="33">
        <f>SUMIFS(TeamGames!$T$2:$T$4073,TeamGames!$D$2:$D$4073,$D426,TeamGames!$F$2:$F$4073,$E426)</f>
        <v/>
      </c>
      <c r="R426" s="33">
        <f>SUMIFS(TeamGames!$U$2:$U$4073,TeamGames!$D$2:$D$4073,$D426,TeamGames!$F$2:$F$4073,$E426)</f>
        <v/>
      </c>
      <c r="S426" s="33">
        <f>SUMIFS(TeamGames!$W$2:$W$4073,TeamGames!$D$2:$D$4073,$D426,TeamGames!$F$2:$F$4073,$E426)</f>
        <v/>
      </c>
      <c r="T426" s="30">
        <f>IF(M426=0,"",P426-O426)</f>
        <v/>
      </c>
      <c r="U426" s="30">
        <f>IF(M426=0,"",S426-O426)</f>
        <v/>
      </c>
      <c r="V426" s="24">
        <f>IF(M426=0,"upcoming",IF(M426=F426,"complete","in progress"))</f>
        <v/>
      </c>
      <c r="W426" s="33">
        <f>N426/F426</f>
        <v/>
      </c>
      <c r="X426" s="41">
        <f>AVERAGEIFS(TeamGames!$K$2:$K$4073,TeamGames!$D$2:$D$4073,$D426,TeamGames!$F$2:$F$4073,$E426)</f>
        <v/>
      </c>
      <c r="Y426" s="30">
        <f>IF(M426=0,"",P426-S426)</f>
        <v/>
      </c>
      <c r="Z426" s="30" t="n"/>
      <c r="AA426" s="31" t="n"/>
      <c r="AB426" s="33" t="n">
        <v>5.595191355552057</v>
      </c>
      <c r="AC426" s="24" t="n">
        <v>0</v>
      </c>
      <c r="AD426" s="24" t="n">
        <v>0</v>
      </c>
    </row>
    <row r="427">
      <c r="A427" s="24" t="inlineStr">
        <is>
          <t>Swansea|10</t>
        </is>
      </c>
      <c r="B427" s="24" t="inlineStr">
        <is>
          <t>E1</t>
        </is>
      </c>
      <c r="C427" s="24" t="inlineStr">
        <is>
          <t>Championship</t>
        </is>
      </c>
      <c r="D427" s="24" t="inlineStr">
        <is>
          <t>Swansea</t>
        </is>
      </c>
      <c r="E427" s="24" t="n">
        <v>10</v>
      </c>
      <c r="F427" s="24">
        <f>COUNTIFS(TeamGames!$D$2:$D$4073,$D427,TeamGames!$F$2:$F$4073,$E427)</f>
        <v/>
      </c>
      <c r="G427" s="24" t="n">
        <v>37</v>
      </c>
      <c r="H427" s="24" t="n">
        <v>40</v>
      </c>
      <c r="I427" s="24" t="inlineStr">
        <is>
          <t>Cardiff (A) · Bristol City (H) · Wolves (H) · Preston (A)</t>
        </is>
      </c>
      <c r="J427" s="24" t="n">
        <v>2</v>
      </c>
      <c r="K427" s="40" t="n">
        <v>46459.625</v>
      </c>
      <c r="L427" s="40" t="n">
        <v>46480.625</v>
      </c>
      <c r="M427" s="24">
        <f>SUMIFS(TeamGames!$X$2:$X$4073,TeamGames!$D$2:$D$4073,$D427,TeamGames!$F$2:$F$4073,$E427)</f>
        <v/>
      </c>
      <c r="N427" s="33">
        <f>SUMIFS(TeamGames!$S$2:$S$4073,TeamGames!$D$2:$D$4073,$D427,TeamGames!$F$2:$F$4073,$E427)</f>
        <v/>
      </c>
      <c r="O427" s="33">
        <f>SUMIFS(TeamGames!$S$2:$S$4073,TeamGames!$D$2:$D$4073,$D427,TeamGames!$F$2:$F$4073,$E427,TeamGames!$X$2:$X$4073,1)</f>
        <v/>
      </c>
      <c r="P427" s="24">
        <f>SUMIFS(TeamGames!$O$2:$O$4073,TeamGames!$D$2:$D$4073,$D427,TeamGames!$F$2:$F$4073,$E427)</f>
        <v/>
      </c>
      <c r="Q427" s="33">
        <f>SUMIFS(TeamGames!$T$2:$T$4073,TeamGames!$D$2:$D$4073,$D427,TeamGames!$F$2:$F$4073,$E427)</f>
        <v/>
      </c>
      <c r="R427" s="33">
        <f>SUMIFS(TeamGames!$U$2:$U$4073,TeamGames!$D$2:$D$4073,$D427,TeamGames!$F$2:$F$4073,$E427)</f>
        <v/>
      </c>
      <c r="S427" s="33">
        <f>SUMIFS(TeamGames!$W$2:$W$4073,TeamGames!$D$2:$D$4073,$D427,TeamGames!$F$2:$F$4073,$E427)</f>
        <v/>
      </c>
      <c r="T427" s="30">
        <f>IF(M427=0,"",P427-O427)</f>
        <v/>
      </c>
      <c r="U427" s="30">
        <f>IF(M427=0,"",S427-O427)</f>
        <v/>
      </c>
      <c r="V427" s="24">
        <f>IF(M427=0,"upcoming",IF(M427=F427,"complete","in progress"))</f>
        <v/>
      </c>
      <c r="W427" s="33">
        <f>N427/F427</f>
        <v/>
      </c>
      <c r="X427" s="41">
        <f>AVERAGEIFS(TeamGames!$K$2:$K$4073,TeamGames!$D$2:$D$4073,$D427,TeamGames!$F$2:$F$4073,$E427)</f>
        <v/>
      </c>
      <c r="Y427" s="30">
        <f>IF(M427=0,"",P427-S427)</f>
        <v/>
      </c>
      <c r="Z427" s="30" t="n"/>
      <c r="AA427" s="31" t="n"/>
      <c r="AB427" s="33" t="n">
        <v>5.409596411751215</v>
      </c>
      <c r="AC427" s="24" t="n">
        <v>0</v>
      </c>
      <c r="AD427" s="24" t="n">
        <v>0</v>
      </c>
    </row>
    <row r="428">
      <c r="A428" s="24" t="inlineStr">
        <is>
          <t>Swansea|11</t>
        </is>
      </c>
      <c r="B428" s="24" t="inlineStr">
        <is>
          <t>E1</t>
        </is>
      </c>
      <c r="C428" s="24" t="inlineStr">
        <is>
          <t>Championship</t>
        </is>
      </c>
      <c r="D428" s="24" t="inlineStr">
        <is>
          <t>Swansea</t>
        </is>
      </c>
      <c r="E428" s="24" t="n">
        <v>11</v>
      </c>
      <c r="F428" s="24">
        <f>COUNTIFS(TeamGames!$D$2:$D$4073,$D428,TeamGames!$F$2:$F$4073,$E428)</f>
        <v/>
      </c>
      <c r="G428" s="24" t="n">
        <v>41</v>
      </c>
      <c r="H428" s="24" t="n">
        <v>44</v>
      </c>
      <c r="I428" s="24" t="inlineStr">
        <is>
          <t>Southampton (H) · Wrexham (A) · Derby (H) · Watford (A)</t>
        </is>
      </c>
      <c r="J428" s="24" t="n">
        <v>2</v>
      </c>
      <c r="K428" s="40" t="n">
        <v>46483.82291666666</v>
      </c>
      <c r="L428" s="40" t="n">
        <v>46498.82291666666</v>
      </c>
      <c r="M428" s="24">
        <f>SUMIFS(TeamGames!$X$2:$X$4073,TeamGames!$D$2:$D$4073,$D428,TeamGames!$F$2:$F$4073,$E428)</f>
        <v/>
      </c>
      <c r="N428" s="33">
        <f>SUMIFS(TeamGames!$S$2:$S$4073,TeamGames!$D$2:$D$4073,$D428,TeamGames!$F$2:$F$4073,$E428)</f>
        <v/>
      </c>
      <c r="O428" s="33">
        <f>SUMIFS(TeamGames!$S$2:$S$4073,TeamGames!$D$2:$D$4073,$D428,TeamGames!$F$2:$F$4073,$E428,TeamGames!$X$2:$X$4073,1)</f>
        <v/>
      </c>
      <c r="P428" s="24">
        <f>SUMIFS(TeamGames!$O$2:$O$4073,TeamGames!$D$2:$D$4073,$D428,TeamGames!$F$2:$F$4073,$E428)</f>
        <v/>
      </c>
      <c r="Q428" s="33">
        <f>SUMIFS(TeamGames!$T$2:$T$4073,TeamGames!$D$2:$D$4073,$D428,TeamGames!$F$2:$F$4073,$E428)</f>
        <v/>
      </c>
      <c r="R428" s="33">
        <f>SUMIFS(TeamGames!$U$2:$U$4073,TeamGames!$D$2:$D$4073,$D428,TeamGames!$F$2:$F$4073,$E428)</f>
        <v/>
      </c>
      <c r="S428" s="33">
        <f>SUMIFS(TeamGames!$W$2:$W$4073,TeamGames!$D$2:$D$4073,$D428,TeamGames!$F$2:$F$4073,$E428)</f>
        <v/>
      </c>
      <c r="T428" s="30">
        <f>IF(M428=0,"",P428-O428)</f>
        <v/>
      </c>
      <c r="U428" s="30">
        <f>IF(M428=0,"",S428-O428)</f>
        <v/>
      </c>
      <c r="V428" s="24">
        <f>IF(M428=0,"upcoming",IF(M428=F428,"complete","in progress"))</f>
        <v/>
      </c>
      <c r="W428" s="33">
        <f>N428/F428</f>
        <v/>
      </c>
      <c r="X428" s="41">
        <f>AVERAGEIFS(TeamGames!$K$2:$K$4073,TeamGames!$D$2:$D$4073,$D428,TeamGames!$F$2:$F$4073,$E428)</f>
        <v/>
      </c>
      <c r="Y428" s="30">
        <f>IF(M428=0,"",P428-S428)</f>
        <v/>
      </c>
      <c r="Z428" s="30" t="n"/>
      <c r="AA428" s="31" t="n"/>
      <c r="AB428" s="33" t="n">
        <v>5.337025042823885</v>
      </c>
      <c r="AC428" s="24" t="n">
        <v>0</v>
      </c>
      <c r="AD428" s="24" t="n">
        <v>0</v>
      </c>
    </row>
    <row r="429">
      <c r="A429" s="24" t="inlineStr">
        <is>
          <t>Swansea|12</t>
        </is>
      </c>
      <c r="B429" s="24" t="inlineStr">
        <is>
          <t>E1</t>
        </is>
      </c>
      <c r="C429" s="24" t="inlineStr">
        <is>
          <t>Championship</t>
        </is>
      </c>
      <c r="D429" s="24" t="inlineStr">
        <is>
          <t>Swansea</t>
        </is>
      </c>
      <c r="E429" s="24" t="n">
        <v>12</v>
      </c>
      <c r="F429" s="24">
        <f>COUNTIFS(TeamGames!$D$2:$D$4073,$D429,TeamGames!$F$2:$F$4073,$E429)</f>
        <v/>
      </c>
      <c r="G429" s="24" t="n">
        <v>45</v>
      </c>
      <c r="H429" s="24" t="n">
        <v>46</v>
      </c>
      <c r="I429" s="24" t="inlineStr">
        <is>
          <t>Bolton (A) · Middlesbrough (H)</t>
        </is>
      </c>
      <c r="J429" s="24" t="n">
        <v>1</v>
      </c>
      <c r="K429" s="40" t="n">
        <v>46501.625</v>
      </c>
      <c r="L429" s="40" t="n">
        <v>46508.52083333334</v>
      </c>
      <c r="M429" s="24">
        <f>SUMIFS(TeamGames!$X$2:$X$4073,TeamGames!$D$2:$D$4073,$D429,TeamGames!$F$2:$F$4073,$E429)</f>
        <v/>
      </c>
      <c r="N429" s="33">
        <f>SUMIFS(TeamGames!$S$2:$S$4073,TeamGames!$D$2:$D$4073,$D429,TeamGames!$F$2:$F$4073,$E429)</f>
        <v/>
      </c>
      <c r="O429" s="33">
        <f>SUMIFS(TeamGames!$S$2:$S$4073,TeamGames!$D$2:$D$4073,$D429,TeamGames!$F$2:$F$4073,$E429,TeamGames!$X$2:$X$4073,1)</f>
        <v/>
      </c>
      <c r="P429" s="24">
        <f>SUMIFS(TeamGames!$O$2:$O$4073,TeamGames!$D$2:$D$4073,$D429,TeamGames!$F$2:$F$4073,$E429)</f>
        <v/>
      </c>
      <c r="Q429" s="33">
        <f>SUMIFS(TeamGames!$T$2:$T$4073,TeamGames!$D$2:$D$4073,$D429,TeamGames!$F$2:$F$4073,$E429)</f>
        <v/>
      </c>
      <c r="R429" s="33">
        <f>SUMIFS(TeamGames!$U$2:$U$4073,TeamGames!$D$2:$D$4073,$D429,TeamGames!$F$2:$F$4073,$E429)</f>
        <v/>
      </c>
      <c r="S429" s="33">
        <f>SUMIFS(TeamGames!$W$2:$W$4073,TeamGames!$D$2:$D$4073,$D429,TeamGames!$F$2:$F$4073,$E429)</f>
        <v/>
      </c>
      <c r="T429" s="30">
        <f>IF(M429=0,"",P429-O429)</f>
        <v/>
      </c>
      <c r="U429" s="30">
        <f>IF(M429=0,"",S429-O429)</f>
        <v/>
      </c>
      <c r="V429" s="24">
        <f>IF(M429=0,"upcoming",IF(M429=F429,"complete","in progress"))</f>
        <v/>
      </c>
      <c r="W429" s="33">
        <f>N429/F429</f>
        <v/>
      </c>
      <c r="X429" s="41">
        <f>AVERAGEIFS(TeamGames!$K$2:$K$4073,TeamGames!$D$2:$D$4073,$D429,TeamGames!$F$2:$F$4073,$E429)</f>
        <v/>
      </c>
      <c r="Y429" s="30">
        <f>IF(M429=0,"",P429-S429)</f>
        <v/>
      </c>
      <c r="Z429" s="30" t="n"/>
      <c r="AA429" s="31" t="n"/>
      <c r="AB429" s="33" t="n">
        <v>2.67562519516916</v>
      </c>
      <c r="AC429" s="24" t="n">
        <v>0</v>
      </c>
      <c r="AD429" s="24" t="n">
        <v>0</v>
      </c>
    </row>
    <row r="430">
      <c r="A430" s="24" t="inlineStr">
        <is>
          <t>Watford|1</t>
        </is>
      </c>
      <c r="B430" s="24" t="inlineStr">
        <is>
          <t>E1</t>
        </is>
      </c>
      <c r="C430" s="24" t="inlineStr">
        <is>
          <t>Championship</t>
        </is>
      </c>
      <c r="D430" s="24" t="inlineStr">
        <is>
          <t>Watford</t>
        </is>
      </c>
      <c r="E430" s="24" t="n">
        <v>1</v>
      </c>
      <c r="F430" s="24">
        <f>COUNTIFS(TeamGames!$D$2:$D$4073,$D430,TeamGames!$F$2:$F$4073,$E430)</f>
        <v/>
      </c>
      <c r="G430" s="24" t="n">
        <v>1</v>
      </c>
      <c r="H430" s="24" t="n">
        <v>4</v>
      </c>
      <c r="I430" s="24" t="inlineStr">
        <is>
          <t>Southampton (H) · Wrexham (A) · West Ham (H) · Swansea (A)</t>
        </is>
      </c>
      <c r="J430" s="24" t="n">
        <v>2</v>
      </c>
      <c r="K430" s="40" t="n">
        <v>46250.5625</v>
      </c>
      <c r="L430" s="40" t="n">
        <v>46266.82291666666</v>
      </c>
      <c r="M430" s="24">
        <f>SUMIFS(TeamGames!$X$2:$X$4073,TeamGames!$D$2:$D$4073,$D430,TeamGames!$F$2:$F$4073,$E430)</f>
        <v/>
      </c>
      <c r="N430" s="33">
        <f>SUMIFS(TeamGames!$S$2:$S$4073,TeamGames!$D$2:$D$4073,$D430,TeamGames!$F$2:$F$4073,$E430)</f>
        <v/>
      </c>
      <c r="O430" s="33">
        <f>SUMIFS(TeamGames!$S$2:$S$4073,TeamGames!$D$2:$D$4073,$D430,TeamGames!$F$2:$F$4073,$E430,TeamGames!$X$2:$X$4073,1)</f>
        <v/>
      </c>
      <c r="P430" s="24">
        <f>SUMIFS(TeamGames!$O$2:$O$4073,TeamGames!$D$2:$D$4073,$D430,TeamGames!$F$2:$F$4073,$E430)</f>
        <v/>
      </c>
      <c r="Q430" s="33">
        <f>SUMIFS(TeamGames!$T$2:$T$4073,TeamGames!$D$2:$D$4073,$D430,TeamGames!$F$2:$F$4073,$E430)</f>
        <v/>
      </c>
      <c r="R430" s="33">
        <f>SUMIFS(TeamGames!$U$2:$U$4073,TeamGames!$D$2:$D$4073,$D430,TeamGames!$F$2:$F$4073,$E430)</f>
        <v/>
      </c>
      <c r="S430" s="33">
        <f>SUMIFS(TeamGames!$W$2:$W$4073,TeamGames!$D$2:$D$4073,$D430,TeamGames!$F$2:$F$4073,$E430)</f>
        <v/>
      </c>
      <c r="T430" s="30">
        <f>IF(M430=0,"",P430-O430)</f>
        <v/>
      </c>
      <c r="U430" s="30">
        <f>IF(M430=0,"",S430-O430)</f>
        <v/>
      </c>
      <c r="V430" s="24">
        <f>IF(M430=0,"upcoming",IF(M430=F430,"complete","in progress"))</f>
        <v/>
      </c>
      <c r="W430" s="33">
        <f>N430/F430</f>
        <v/>
      </c>
      <c r="X430" s="41">
        <f>AVERAGEIFS(TeamGames!$K$2:$K$4073,TeamGames!$D$2:$D$4073,$D430,TeamGames!$F$2:$F$4073,$E430)</f>
        <v/>
      </c>
      <c r="Y430" s="30">
        <f>IF(M430=0,"",P430-S430)</f>
        <v/>
      </c>
      <c r="Z430" s="30" t="n">
        <v>0.2</v>
      </c>
      <c r="AA430" s="31" t="n">
        <v>0.8383126665035794</v>
      </c>
      <c r="AB430" s="33" t="n"/>
      <c r="AC430" s="24" t="n">
        <v>0</v>
      </c>
      <c r="AD430" s="24" t="n">
        <v>0</v>
      </c>
    </row>
    <row r="431">
      <c r="A431" s="24" t="inlineStr">
        <is>
          <t>Watford|2</t>
        </is>
      </c>
      <c r="B431" s="24" t="inlineStr">
        <is>
          <t>E1</t>
        </is>
      </c>
      <c r="C431" s="24" t="inlineStr">
        <is>
          <t>Championship</t>
        </is>
      </c>
      <c r="D431" s="24" t="inlineStr">
        <is>
          <t>Watford</t>
        </is>
      </c>
      <c r="E431" s="24" t="n">
        <v>2</v>
      </c>
      <c r="F431" s="24">
        <f>COUNTIFS(TeamGames!$D$2:$D$4073,$D431,TeamGames!$F$2:$F$4073,$E431)</f>
        <v/>
      </c>
      <c r="G431" s="24" t="n">
        <v>5</v>
      </c>
      <c r="H431" s="24" t="n">
        <v>8</v>
      </c>
      <c r="I431" s="24" t="inlineStr">
        <is>
          <t>West Brom (A) · Preston (H) · Stoke (H) · Bristol City (A)</t>
        </is>
      </c>
      <c r="J431" s="24" t="n">
        <v>2</v>
      </c>
      <c r="K431" s="40" t="n">
        <v>46270.625</v>
      </c>
      <c r="L431" s="40" t="n">
        <v>46283.83333333334</v>
      </c>
      <c r="M431" s="24">
        <f>SUMIFS(TeamGames!$X$2:$X$4073,TeamGames!$D$2:$D$4073,$D431,TeamGames!$F$2:$F$4073,$E431)</f>
        <v/>
      </c>
      <c r="N431" s="33">
        <f>SUMIFS(TeamGames!$S$2:$S$4073,TeamGames!$D$2:$D$4073,$D431,TeamGames!$F$2:$F$4073,$E431)</f>
        <v/>
      </c>
      <c r="O431" s="33">
        <f>SUMIFS(TeamGames!$S$2:$S$4073,TeamGames!$D$2:$D$4073,$D431,TeamGames!$F$2:$F$4073,$E431,TeamGames!$X$2:$X$4073,1)</f>
        <v/>
      </c>
      <c r="P431" s="24">
        <f>SUMIFS(TeamGames!$O$2:$O$4073,TeamGames!$D$2:$D$4073,$D431,TeamGames!$F$2:$F$4073,$E431)</f>
        <v/>
      </c>
      <c r="Q431" s="33">
        <f>SUMIFS(TeamGames!$T$2:$T$4073,TeamGames!$D$2:$D$4073,$D431,TeamGames!$F$2:$F$4073,$E431)</f>
        <v/>
      </c>
      <c r="R431" s="33">
        <f>SUMIFS(TeamGames!$U$2:$U$4073,TeamGames!$D$2:$D$4073,$D431,TeamGames!$F$2:$F$4073,$E431)</f>
        <v/>
      </c>
      <c r="S431" s="33">
        <f>SUMIFS(TeamGames!$W$2:$W$4073,TeamGames!$D$2:$D$4073,$D431,TeamGames!$F$2:$F$4073,$E431)</f>
        <v/>
      </c>
      <c r="T431" s="30">
        <f>IF(M431=0,"",P431-O431)</f>
        <v/>
      </c>
      <c r="U431" s="30">
        <f>IF(M431=0,"",S431-O431)</f>
        <v/>
      </c>
      <c r="V431" s="24">
        <f>IF(M431=0,"upcoming",IF(M431=F431,"complete","in progress"))</f>
        <v/>
      </c>
      <c r="W431" s="33">
        <f>N431/F431</f>
        <v/>
      </c>
      <c r="X431" s="41">
        <f>AVERAGEIFS(TeamGames!$K$2:$K$4073,TeamGames!$D$2:$D$4073,$D431,TeamGames!$F$2:$F$4073,$E431)</f>
        <v/>
      </c>
      <c r="Y431" s="30">
        <f>IF(M431=0,"",P431-S431)</f>
        <v/>
      </c>
      <c r="Z431" s="30" t="n">
        <v>-0.89</v>
      </c>
      <c r="AA431" s="31" t="n">
        <v>0.3759350349894692</v>
      </c>
      <c r="AB431" s="33" t="n"/>
      <c r="AC431" s="24" t="n">
        <v>0</v>
      </c>
      <c r="AD431" s="24" t="n">
        <v>0</v>
      </c>
    </row>
    <row r="432">
      <c r="A432" s="24" t="inlineStr">
        <is>
          <t>Watford|3</t>
        </is>
      </c>
      <c r="B432" s="24" t="inlineStr">
        <is>
          <t>E1</t>
        </is>
      </c>
      <c r="C432" s="24" t="inlineStr">
        <is>
          <t>Championship</t>
        </is>
      </c>
      <c r="D432" s="24" t="inlineStr">
        <is>
          <t>Watford</t>
        </is>
      </c>
      <c r="E432" s="24" t="n">
        <v>3</v>
      </c>
      <c r="F432" s="24">
        <f>COUNTIFS(TeamGames!$D$2:$D$4073,$D432,TeamGames!$F$2:$F$4073,$E432)</f>
        <v/>
      </c>
      <c r="G432" s="24" t="n">
        <v>9</v>
      </c>
      <c r="H432" s="24" t="n">
        <v>12</v>
      </c>
      <c r="I432" s="24" t="inlineStr">
        <is>
          <t>Burnley (H) · Cardiff (A) · Charlton (H) · Wolves (A)</t>
        </is>
      </c>
      <c r="J432" s="24" t="n">
        <v>2</v>
      </c>
      <c r="K432" s="40" t="n">
        <v>46305.625</v>
      </c>
      <c r="L432" s="40" t="n">
        <v>46319.625</v>
      </c>
      <c r="M432" s="24">
        <f>SUMIFS(TeamGames!$X$2:$X$4073,TeamGames!$D$2:$D$4073,$D432,TeamGames!$F$2:$F$4073,$E432)</f>
        <v/>
      </c>
      <c r="N432" s="33">
        <f>SUMIFS(TeamGames!$S$2:$S$4073,TeamGames!$D$2:$D$4073,$D432,TeamGames!$F$2:$F$4073,$E432)</f>
        <v/>
      </c>
      <c r="O432" s="33">
        <f>SUMIFS(TeamGames!$S$2:$S$4073,TeamGames!$D$2:$D$4073,$D432,TeamGames!$F$2:$F$4073,$E432,TeamGames!$X$2:$X$4073,1)</f>
        <v/>
      </c>
      <c r="P432" s="24">
        <f>SUMIFS(TeamGames!$O$2:$O$4073,TeamGames!$D$2:$D$4073,$D432,TeamGames!$F$2:$F$4073,$E432)</f>
        <v/>
      </c>
      <c r="Q432" s="33">
        <f>SUMIFS(TeamGames!$T$2:$T$4073,TeamGames!$D$2:$D$4073,$D432,TeamGames!$F$2:$F$4073,$E432)</f>
        <v/>
      </c>
      <c r="R432" s="33">
        <f>SUMIFS(TeamGames!$U$2:$U$4073,TeamGames!$D$2:$D$4073,$D432,TeamGames!$F$2:$F$4073,$E432)</f>
        <v/>
      </c>
      <c r="S432" s="33">
        <f>SUMIFS(TeamGames!$W$2:$W$4073,TeamGames!$D$2:$D$4073,$D432,TeamGames!$F$2:$F$4073,$E432)</f>
        <v/>
      </c>
      <c r="T432" s="30">
        <f>IF(M432=0,"",P432-O432)</f>
        <v/>
      </c>
      <c r="U432" s="30">
        <f>IF(M432=0,"",S432-O432)</f>
        <v/>
      </c>
      <c r="V432" s="24">
        <f>IF(M432=0,"upcoming",IF(M432=F432,"complete","in progress"))</f>
        <v/>
      </c>
      <c r="W432" s="33">
        <f>N432/F432</f>
        <v/>
      </c>
      <c r="X432" s="41">
        <f>AVERAGEIFS(TeamGames!$K$2:$K$4073,TeamGames!$D$2:$D$4073,$D432,TeamGames!$F$2:$F$4073,$E432)</f>
        <v/>
      </c>
      <c r="Y432" s="30">
        <f>IF(M432=0,"",P432-S432)</f>
        <v/>
      </c>
      <c r="Z432" s="30" t="n">
        <v>-0.58</v>
      </c>
      <c r="AA432" s="31" t="n">
        <v>0.5618271689187004</v>
      </c>
      <c r="AB432" s="33" t="n">
        <v>0.7705216577932927</v>
      </c>
      <c r="AC432" s="24" t="n">
        <v>0</v>
      </c>
      <c r="AD432" s="24" t="n">
        <v>0</v>
      </c>
    </row>
    <row r="433">
      <c r="A433" s="24" t="inlineStr">
        <is>
          <t>Watford|4</t>
        </is>
      </c>
      <c r="B433" s="24" t="inlineStr">
        <is>
          <t>E1</t>
        </is>
      </c>
      <c r="C433" s="24" t="inlineStr">
        <is>
          <t>Championship</t>
        </is>
      </c>
      <c r="D433" s="24" t="inlineStr">
        <is>
          <t>Watford</t>
        </is>
      </c>
      <c r="E433" s="24" t="n">
        <v>4</v>
      </c>
      <c r="F433" s="24">
        <f>COUNTIFS(TeamGames!$D$2:$D$4073,$D433,TeamGames!$F$2:$F$4073,$E433)</f>
        <v/>
      </c>
      <c r="G433" s="24" t="n">
        <v>13</v>
      </c>
      <c r="H433" s="24" t="n">
        <v>16</v>
      </c>
      <c r="I433" s="24" t="inlineStr">
        <is>
          <t>Norwich (A) · Lincoln (H) · Middlesbrough (H) · Sheffield United (A)</t>
        </is>
      </c>
      <c r="J433" s="24" t="n">
        <v>2</v>
      </c>
      <c r="K433" s="40" t="n">
        <v>46326.52083333334</v>
      </c>
      <c r="L433" s="40" t="n">
        <v>46347.625</v>
      </c>
      <c r="M433" s="24">
        <f>SUMIFS(TeamGames!$X$2:$X$4073,TeamGames!$D$2:$D$4073,$D433,TeamGames!$F$2:$F$4073,$E433)</f>
        <v/>
      </c>
      <c r="N433" s="33">
        <f>SUMIFS(TeamGames!$S$2:$S$4073,TeamGames!$D$2:$D$4073,$D433,TeamGames!$F$2:$F$4073,$E433)</f>
        <v/>
      </c>
      <c r="O433" s="33">
        <f>SUMIFS(TeamGames!$S$2:$S$4073,TeamGames!$D$2:$D$4073,$D433,TeamGames!$F$2:$F$4073,$E433,TeamGames!$X$2:$X$4073,1)</f>
        <v/>
      </c>
      <c r="P433" s="24">
        <f>SUMIFS(TeamGames!$O$2:$O$4073,TeamGames!$D$2:$D$4073,$D433,TeamGames!$F$2:$F$4073,$E433)</f>
        <v/>
      </c>
      <c r="Q433" s="33">
        <f>SUMIFS(TeamGames!$T$2:$T$4073,TeamGames!$D$2:$D$4073,$D433,TeamGames!$F$2:$F$4073,$E433)</f>
        <v/>
      </c>
      <c r="R433" s="33">
        <f>SUMIFS(TeamGames!$U$2:$U$4073,TeamGames!$D$2:$D$4073,$D433,TeamGames!$F$2:$F$4073,$E433)</f>
        <v/>
      </c>
      <c r="S433" s="33">
        <f>SUMIFS(TeamGames!$W$2:$W$4073,TeamGames!$D$2:$D$4073,$D433,TeamGames!$F$2:$F$4073,$E433)</f>
        <v/>
      </c>
      <c r="T433" s="30">
        <f>IF(M433=0,"",P433-O433)</f>
        <v/>
      </c>
      <c r="U433" s="30">
        <f>IF(M433=0,"",S433-O433)</f>
        <v/>
      </c>
      <c r="V433" s="24">
        <f>IF(M433=0,"upcoming",IF(M433=F433,"complete","in progress"))</f>
        <v/>
      </c>
      <c r="W433" s="33">
        <f>N433/F433</f>
        <v/>
      </c>
      <c r="X433" s="41">
        <f>AVERAGEIFS(TeamGames!$K$2:$K$4073,TeamGames!$D$2:$D$4073,$D433,TeamGames!$F$2:$F$4073,$E433)</f>
        <v/>
      </c>
      <c r="Y433" s="30">
        <f>IF(M433=0,"",P433-S433)</f>
        <v/>
      </c>
      <c r="Z433" s="30" t="n"/>
      <c r="AA433" s="31" t="n"/>
      <c r="AB433" s="33" t="n">
        <v>4.884151819731573</v>
      </c>
      <c r="AC433" s="24" t="n">
        <v>0</v>
      </c>
      <c r="AD433" s="24" t="n">
        <v>0</v>
      </c>
    </row>
    <row r="434">
      <c r="A434" s="24" t="inlineStr">
        <is>
          <t>Watford|5</t>
        </is>
      </c>
      <c r="B434" s="24" t="inlineStr">
        <is>
          <t>E1</t>
        </is>
      </c>
      <c r="C434" s="24" t="inlineStr">
        <is>
          <t>Championship</t>
        </is>
      </c>
      <c r="D434" s="24" t="inlineStr">
        <is>
          <t>Watford</t>
        </is>
      </c>
      <c r="E434" s="24" t="n">
        <v>5</v>
      </c>
      <c r="F434" s="24">
        <f>COUNTIFS(TeamGames!$D$2:$D$4073,$D434,TeamGames!$F$2:$F$4073,$E434)</f>
        <v/>
      </c>
      <c r="G434" s="24" t="n">
        <v>17</v>
      </c>
      <c r="H434" s="24" t="n">
        <v>20</v>
      </c>
      <c r="I434" s="24" t="inlineStr">
        <is>
          <t>Blackburn (H) · Derby (A) · Millwall (H) · Birmingham (A)</t>
        </is>
      </c>
      <c r="J434" s="24" t="n">
        <v>2</v>
      </c>
      <c r="K434" s="40" t="n">
        <v>46351.82291666666</v>
      </c>
      <c r="L434" s="40" t="n">
        <v>46364.83333333334</v>
      </c>
      <c r="M434" s="24">
        <f>SUMIFS(TeamGames!$X$2:$X$4073,TeamGames!$D$2:$D$4073,$D434,TeamGames!$F$2:$F$4073,$E434)</f>
        <v/>
      </c>
      <c r="N434" s="33">
        <f>SUMIFS(TeamGames!$S$2:$S$4073,TeamGames!$D$2:$D$4073,$D434,TeamGames!$F$2:$F$4073,$E434)</f>
        <v/>
      </c>
      <c r="O434" s="33">
        <f>SUMIFS(TeamGames!$S$2:$S$4073,TeamGames!$D$2:$D$4073,$D434,TeamGames!$F$2:$F$4073,$E434,TeamGames!$X$2:$X$4073,1)</f>
        <v/>
      </c>
      <c r="P434" s="24">
        <f>SUMIFS(TeamGames!$O$2:$O$4073,TeamGames!$D$2:$D$4073,$D434,TeamGames!$F$2:$F$4073,$E434)</f>
        <v/>
      </c>
      <c r="Q434" s="33">
        <f>SUMIFS(TeamGames!$T$2:$T$4073,TeamGames!$D$2:$D$4073,$D434,TeamGames!$F$2:$F$4073,$E434)</f>
        <v/>
      </c>
      <c r="R434" s="33">
        <f>SUMIFS(TeamGames!$U$2:$U$4073,TeamGames!$D$2:$D$4073,$D434,TeamGames!$F$2:$F$4073,$E434)</f>
        <v/>
      </c>
      <c r="S434" s="33">
        <f>SUMIFS(TeamGames!$W$2:$W$4073,TeamGames!$D$2:$D$4073,$D434,TeamGames!$F$2:$F$4073,$E434)</f>
        <v/>
      </c>
      <c r="T434" s="30">
        <f>IF(M434=0,"",P434-O434)</f>
        <v/>
      </c>
      <c r="U434" s="30">
        <f>IF(M434=0,"",S434-O434)</f>
        <v/>
      </c>
      <c r="V434" s="24">
        <f>IF(M434=0,"upcoming",IF(M434=F434,"complete","in progress"))</f>
        <v/>
      </c>
      <c r="W434" s="33">
        <f>N434/F434</f>
        <v/>
      </c>
      <c r="X434" s="41">
        <f>AVERAGEIFS(TeamGames!$K$2:$K$4073,TeamGames!$D$2:$D$4073,$D434,TeamGames!$F$2:$F$4073,$E434)</f>
        <v/>
      </c>
      <c r="Y434" s="30">
        <f>IF(M434=0,"",P434-S434)</f>
        <v/>
      </c>
      <c r="Z434" s="30" t="n"/>
      <c r="AA434" s="31" t="n"/>
      <c r="AB434" s="33" t="n">
        <v>4.860713102273784</v>
      </c>
      <c r="AC434" s="24" t="n">
        <v>0</v>
      </c>
      <c r="AD434" s="24" t="n">
        <v>0</v>
      </c>
    </row>
    <row r="435">
      <c r="A435" s="24" t="inlineStr">
        <is>
          <t>Watford|6</t>
        </is>
      </c>
      <c r="B435" s="24" t="inlineStr">
        <is>
          <t>E1</t>
        </is>
      </c>
      <c r="C435" s="24" t="inlineStr">
        <is>
          <t>Championship</t>
        </is>
      </c>
      <c r="D435" s="24" t="inlineStr">
        <is>
          <t>Watford</t>
        </is>
      </c>
      <c r="E435" s="24" t="n">
        <v>6</v>
      </c>
      <c r="F435" s="24">
        <f>COUNTIFS(TeamGames!$D$2:$D$4073,$D435,TeamGames!$F$2:$F$4073,$E435)</f>
        <v/>
      </c>
      <c r="G435" s="24" t="n">
        <v>21</v>
      </c>
      <c r="H435" s="24" t="n">
        <v>24</v>
      </c>
      <c r="I435" s="24" t="inlineStr">
        <is>
          <t>QPR (A) · Bolton (H) · Portsmouth (A) · Wolves (H)</t>
        </is>
      </c>
      <c r="J435" s="24" t="n">
        <v>2</v>
      </c>
      <c r="K435" s="40" t="n">
        <v>46368.52083333334</v>
      </c>
      <c r="L435" s="40" t="n">
        <v>46385.82291666666</v>
      </c>
      <c r="M435" s="24">
        <f>SUMIFS(TeamGames!$X$2:$X$4073,TeamGames!$D$2:$D$4073,$D435,TeamGames!$F$2:$F$4073,$E435)</f>
        <v/>
      </c>
      <c r="N435" s="33">
        <f>SUMIFS(TeamGames!$S$2:$S$4073,TeamGames!$D$2:$D$4073,$D435,TeamGames!$F$2:$F$4073,$E435)</f>
        <v/>
      </c>
      <c r="O435" s="33">
        <f>SUMIFS(TeamGames!$S$2:$S$4073,TeamGames!$D$2:$D$4073,$D435,TeamGames!$F$2:$F$4073,$E435,TeamGames!$X$2:$X$4073,1)</f>
        <v/>
      </c>
      <c r="P435" s="24">
        <f>SUMIFS(TeamGames!$O$2:$O$4073,TeamGames!$D$2:$D$4073,$D435,TeamGames!$F$2:$F$4073,$E435)</f>
        <v/>
      </c>
      <c r="Q435" s="33">
        <f>SUMIFS(TeamGames!$T$2:$T$4073,TeamGames!$D$2:$D$4073,$D435,TeamGames!$F$2:$F$4073,$E435)</f>
        <v/>
      </c>
      <c r="R435" s="33">
        <f>SUMIFS(TeamGames!$U$2:$U$4073,TeamGames!$D$2:$D$4073,$D435,TeamGames!$F$2:$F$4073,$E435)</f>
        <v/>
      </c>
      <c r="S435" s="33">
        <f>SUMIFS(TeamGames!$W$2:$W$4073,TeamGames!$D$2:$D$4073,$D435,TeamGames!$F$2:$F$4073,$E435)</f>
        <v/>
      </c>
      <c r="T435" s="30">
        <f>IF(M435=0,"",P435-O435)</f>
        <v/>
      </c>
      <c r="U435" s="30">
        <f>IF(M435=0,"",S435-O435)</f>
        <v/>
      </c>
      <c r="V435" s="24">
        <f>IF(M435=0,"upcoming",IF(M435=F435,"complete","in progress"))</f>
        <v/>
      </c>
      <c r="W435" s="33">
        <f>N435/F435</f>
        <v/>
      </c>
      <c r="X435" s="41">
        <f>AVERAGEIFS(TeamGames!$K$2:$K$4073,TeamGames!$D$2:$D$4073,$D435,TeamGames!$F$2:$F$4073,$E435)</f>
        <v/>
      </c>
      <c r="Y435" s="30">
        <f>IF(M435=0,"",P435-S435)</f>
        <v/>
      </c>
      <c r="Z435" s="30" t="n"/>
      <c r="AA435" s="31" t="n"/>
      <c r="AB435" s="33" t="n">
        <v>4.941547178039894</v>
      </c>
      <c r="AC435" s="24" t="n">
        <v>0</v>
      </c>
      <c r="AD435" s="24" t="n">
        <v>0</v>
      </c>
    </row>
    <row r="436">
      <c r="A436" s="24" t="inlineStr">
        <is>
          <t>Watford|7</t>
        </is>
      </c>
      <c r="B436" s="24" t="inlineStr">
        <is>
          <t>E1</t>
        </is>
      </c>
      <c r="C436" s="24" t="inlineStr">
        <is>
          <t>Championship</t>
        </is>
      </c>
      <c r="D436" s="24" t="inlineStr">
        <is>
          <t>Watford</t>
        </is>
      </c>
      <c r="E436" s="24" t="n">
        <v>7</v>
      </c>
      <c r="F436" s="24">
        <f>COUNTIFS(TeamGames!$D$2:$D$4073,$D436,TeamGames!$F$2:$F$4073,$E436)</f>
        <v/>
      </c>
      <c r="G436" s="24" t="n">
        <v>25</v>
      </c>
      <c r="H436" s="24" t="n">
        <v>28</v>
      </c>
      <c r="I436" s="24" t="inlineStr">
        <is>
          <t>QPR (H) · Charlton (A) · Norwich (H) · Lincoln (A)</t>
        </is>
      </c>
      <c r="J436" s="24" t="n">
        <v>2</v>
      </c>
      <c r="K436" s="40" t="n">
        <v>46388.625</v>
      </c>
      <c r="L436" s="40" t="n">
        <v>46413.82291666666</v>
      </c>
      <c r="M436" s="24">
        <f>SUMIFS(TeamGames!$X$2:$X$4073,TeamGames!$D$2:$D$4073,$D436,TeamGames!$F$2:$F$4073,$E436)</f>
        <v/>
      </c>
      <c r="N436" s="33">
        <f>SUMIFS(TeamGames!$S$2:$S$4073,TeamGames!$D$2:$D$4073,$D436,TeamGames!$F$2:$F$4073,$E436)</f>
        <v/>
      </c>
      <c r="O436" s="33">
        <f>SUMIFS(TeamGames!$S$2:$S$4073,TeamGames!$D$2:$D$4073,$D436,TeamGames!$F$2:$F$4073,$E436,TeamGames!$X$2:$X$4073,1)</f>
        <v/>
      </c>
      <c r="P436" s="24">
        <f>SUMIFS(TeamGames!$O$2:$O$4073,TeamGames!$D$2:$D$4073,$D436,TeamGames!$F$2:$F$4073,$E436)</f>
        <v/>
      </c>
      <c r="Q436" s="33">
        <f>SUMIFS(TeamGames!$T$2:$T$4073,TeamGames!$D$2:$D$4073,$D436,TeamGames!$F$2:$F$4073,$E436)</f>
        <v/>
      </c>
      <c r="R436" s="33">
        <f>SUMIFS(TeamGames!$U$2:$U$4073,TeamGames!$D$2:$D$4073,$D436,TeamGames!$F$2:$F$4073,$E436)</f>
        <v/>
      </c>
      <c r="S436" s="33">
        <f>SUMIFS(TeamGames!$W$2:$W$4073,TeamGames!$D$2:$D$4073,$D436,TeamGames!$F$2:$F$4073,$E436)</f>
        <v/>
      </c>
      <c r="T436" s="30">
        <f>IF(M436=0,"",P436-O436)</f>
        <v/>
      </c>
      <c r="U436" s="30">
        <f>IF(M436=0,"",S436-O436)</f>
        <v/>
      </c>
      <c r="V436" s="24">
        <f>IF(M436=0,"upcoming",IF(M436=F436,"complete","in progress"))</f>
        <v/>
      </c>
      <c r="W436" s="33">
        <f>N436/F436</f>
        <v/>
      </c>
      <c r="X436" s="41">
        <f>AVERAGEIFS(TeamGames!$K$2:$K$4073,TeamGames!$D$2:$D$4073,$D436,TeamGames!$F$2:$F$4073,$E436)</f>
        <v/>
      </c>
      <c r="Y436" s="30">
        <f>IF(M436=0,"",P436-S436)</f>
        <v/>
      </c>
      <c r="Z436" s="30" t="n"/>
      <c r="AA436" s="31" t="n"/>
      <c r="AB436" s="33" t="n">
        <v>5.443522916088025</v>
      </c>
      <c r="AC436" s="24" t="n">
        <v>0</v>
      </c>
      <c r="AD436" s="24" t="n">
        <v>0</v>
      </c>
    </row>
    <row r="437">
      <c r="A437" s="24" t="inlineStr">
        <is>
          <t>Watford|8</t>
        </is>
      </c>
      <c r="B437" s="24" t="inlineStr">
        <is>
          <t>E1</t>
        </is>
      </c>
      <c r="C437" s="24" t="inlineStr">
        <is>
          <t>Championship</t>
        </is>
      </c>
      <c r="D437" s="24" t="inlineStr">
        <is>
          <t>Watford</t>
        </is>
      </c>
      <c r="E437" s="24" t="n">
        <v>8</v>
      </c>
      <c r="F437" s="24">
        <f>COUNTIFS(TeamGames!$D$2:$D$4073,$D437,TeamGames!$F$2:$F$4073,$E437)</f>
        <v/>
      </c>
      <c r="G437" s="24" t="n">
        <v>29</v>
      </c>
      <c r="H437" s="24" t="n">
        <v>32</v>
      </c>
      <c r="I437" s="24" t="inlineStr">
        <is>
          <t>Middlesbrough (A) · Sheffield United (H) · Stoke (A) · Cardiff (H)</t>
        </is>
      </c>
      <c r="J437" s="24" t="n">
        <v>2</v>
      </c>
      <c r="K437" s="40" t="n">
        <v>46417.625</v>
      </c>
      <c r="L437" s="40" t="n">
        <v>46434.82291666666</v>
      </c>
      <c r="M437" s="24">
        <f>SUMIFS(TeamGames!$X$2:$X$4073,TeamGames!$D$2:$D$4073,$D437,TeamGames!$F$2:$F$4073,$E437)</f>
        <v/>
      </c>
      <c r="N437" s="33">
        <f>SUMIFS(TeamGames!$S$2:$S$4073,TeamGames!$D$2:$D$4073,$D437,TeamGames!$F$2:$F$4073,$E437)</f>
        <v/>
      </c>
      <c r="O437" s="33">
        <f>SUMIFS(TeamGames!$S$2:$S$4073,TeamGames!$D$2:$D$4073,$D437,TeamGames!$F$2:$F$4073,$E437,TeamGames!$X$2:$X$4073,1)</f>
        <v/>
      </c>
      <c r="P437" s="24">
        <f>SUMIFS(TeamGames!$O$2:$O$4073,TeamGames!$D$2:$D$4073,$D437,TeamGames!$F$2:$F$4073,$E437)</f>
        <v/>
      </c>
      <c r="Q437" s="33">
        <f>SUMIFS(TeamGames!$T$2:$T$4073,TeamGames!$D$2:$D$4073,$D437,TeamGames!$F$2:$F$4073,$E437)</f>
        <v/>
      </c>
      <c r="R437" s="33">
        <f>SUMIFS(TeamGames!$U$2:$U$4073,TeamGames!$D$2:$D$4073,$D437,TeamGames!$F$2:$F$4073,$E437)</f>
        <v/>
      </c>
      <c r="S437" s="33">
        <f>SUMIFS(TeamGames!$W$2:$W$4073,TeamGames!$D$2:$D$4073,$D437,TeamGames!$F$2:$F$4073,$E437)</f>
        <v/>
      </c>
      <c r="T437" s="30">
        <f>IF(M437=0,"",P437-O437)</f>
        <v/>
      </c>
      <c r="U437" s="30">
        <f>IF(M437=0,"",S437-O437)</f>
        <v/>
      </c>
      <c r="V437" s="24">
        <f>IF(M437=0,"upcoming",IF(M437=F437,"complete","in progress"))</f>
        <v/>
      </c>
      <c r="W437" s="33">
        <f>N437/F437</f>
        <v/>
      </c>
      <c r="X437" s="41">
        <f>AVERAGEIFS(TeamGames!$K$2:$K$4073,TeamGames!$D$2:$D$4073,$D437,TeamGames!$F$2:$F$4073,$E437)</f>
        <v/>
      </c>
      <c r="Y437" s="30">
        <f>IF(M437=0,"",P437-S437)</f>
        <v/>
      </c>
      <c r="Z437" s="30" t="n"/>
      <c r="AA437" s="31" t="n"/>
      <c r="AB437" s="33" t="n">
        <v>4.838566334091063</v>
      </c>
      <c r="AC437" s="24" t="n">
        <v>0</v>
      </c>
      <c r="AD437" s="24" t="n">
        <v>0</v>
      </c>
    </row>
    <row r="438">
      <c r="A438" s="24" t="inlineStr">
        <is>
          <t>Watford|9</t>
        </is>
      </c>
      <c r="B438" s="24" t="inlineStr">
        <is>
          <t>E1</t>
        </is>
      </c>
      <c r="C438" s="24" t="inlineStr">
        <is>
          <t>Championship</t>
        </is>
      </c>
      <c r="D438" s="24" t="inlineStr">
        <is>
          <t>Watford</t>
        </is>
      </c>
      <c r="E438" s="24" t="n">
        <v>9</v>
      </c>
      <c r="F438" s="24">
        <f>COUNTIFS(TeamGames!$D$2:$D$4073,$D438,TeamGames!$F$2:$F$4073,$E438)</f>
        <v/>
      </c>
      <c r="G438" s="24" t="n">
        <v>33</v>
      </c>
      <c r="H438" s="24" t="n">
        <v>36</v>
      </c>
      <c r="I438" s="24" t="inlineStr">
        <is>
          <t>Bristol City (H) · Burnley (A) · Wrexham (H) · Southampton (A)</t>
        </is>
      </c>
      <c r="J438" s="24" t="n">
        <v>2</v>
      </c>
      <c r="K438" s="40" t="n">
        <v>46438.625</v>
      </c>
      <c r="L438" s="40" t="n">
        <v>46452.625</v>
      </c>
      <c r="M438" s="24">
        <f>SUMIFS(TeamGames!$X$2:$X$4073,TeamGames!$D$2:$D$4073,$D438,TeamGames!$F$2:$F$4073,$E438)</f>
        <v/>
      </c>
      <c r="N438" s="33">
        <f>SUMIFS(TeamGames!$S$2:$S$4073,TeamGames!$D$2:$D$4073,$D438,TeamGames!$F$2:$F$4073,$E438)</f>
        <v/>
      </c>
      <c r="O438" s="33">
        <f>SUMIFS(TeamGames!$S$2:$S$4073,TeamGames!$D$2:$D$4073,$D438,TeamGames!$F$2:$F$4073,$E438,TeamGames!$X$2:$X$4073,1)</f>
        <v/>
      </c>
      <c r="P438" s="24">
        <f>SUMIFS(TeamGames!$O$2:$O$4073,TeamGames!$D$2:$D$4073,$D438,TeamGames!$F$2:$F$4073,$E438)</f>
        <v/>
      </c>
      <c r="Q438" s="33">
        <f>SUMIFS(TeamGames!$T$2:$T$4073,TeamGames!$D$2:$D$4073,$D438,TeamGames!$F$2:$F$4073,$E438)</f>
        <v/>
      </c>
      <c r="R438" s="33">
        <f>SUMIFS(TeamGames!$U$2:$U$4073,TeamGames!$D$2:$D$4073,$D438,TeamGames!$F$2:$F$4073,$E438)</f>
        <v/>
      </c>
      <c r="S438" s="33">
        <f>SUMIFS(TeamGames!$W$2:$W$4073,TeamGames!$D$2:$D$4073,$D438,TeamGames!$F$2:$F$4073,$E438)</f>
        <v/>
      </c>
      <c r="T438" s="30">
        <f>IF(M438=0,"",P438-O438)</f>
        <v/>
      </c>
      <c r="U438" s="30">
        <f>IF(M438=0,"",S438-O438)</f>
        <v/>
      </c>
      <c r="V438" s="24">
        <f>IF(M438=0,"upcoming",IF(M438=F438,"complete","in progress"))</f>
        <v/>
      </c>
      <c r="W438" s="33">
        <f>N438/F438</f>
        <v/>
      </c>
      <c r="X438" s="41">
        <f>AVERAGEIFS(TeamGames!$K$2:$K$4073,TeamGames!$D$2:$D$4073,$D438,TeamGames!$F$2:$F$4073,$E438)</f>
        <v/>
      </c>
      <c r="Y438" s="30">
        <f>IF(M438=0,"",P438-S438)</f>
        <v/>
      </c>
      <c r="Z438" s="30" t="n"/>
      <c r="AA438" s="31" t="n"/>
      <c r="AB438" s="33" t="n">
        <v>4.592427887075861</v>
      </c>
      <c r="AC438" s="24" t="n">
        <v>0</v>
      </c>
      <c r="AD438" s="24" t="n">
        <v>0</v>
      </c>
    </row>
    <row r="439">
      <c r="A439" s="24" t="inlineStr">
        <is>
          <t>Watford|10</t>
        </is>
      </c>
      <c r="B439" s="24" t="inlineStr">
        <is>
          <t>E1</t>
        </is>
      </c>
      <c r="C439" s="24" t="inlineStr">
        <is>
          <t>Championship</t>
        </is>
      </c>
      <c r="D439" s="24" t="inlineStr">
        <is>
          <t>Watford</t>
        </is>
      </c>
      <c r="E439" s="24" t="n">
        <v>10</v>
      </c>
      <c r="F439" s="24">
        <f>COUNTIFS(TeamGames!$D$2:$D$4073,$D439,TeamGames!$F$2:$F$4073,$E439)</f>
        <v/>
      </c>
      <c r="G439" s="24" t="n">
        <v>37</v>
      </c>
      <c r="H439" s="24" t="n">
        <v>40</v>
      </c>
      <c r="I439" s="24" t="inlineStr">
        <is>
          <t>Derby (H) · Millwall (A) · Portsmouth (H) · Bolton (A)</t>
        </is>
      </c>
      <c r="J439" s="24" t="n">
        <v>2</v>
      </c>
      <c r="K439" s="40" t="n">
        <v>46459.625</v>
      </c>
      <c r="L439" s="40" t="n">
        <v>46480.625</v>
      </c>
      <c r="M439" s="24">
        <f>SUMIFS(TeamGames!$X$2:$X$4073,TeamGames!$D$2:$D$4073,$D439,TeamGames!$F$2:$F$4073,$E439)</f>
        <v/>
      </c>
      <c r="N439" s="33">
        <f>SUMIFS(TeamGames!$S$2:$S$4073,TeamGames!$D$2:$D$4073,$D439,TeamGames!$F$2:$F$4073,$E439)</f>
        <v/>
      </c>
      <c r="O439" s="33">
        <f>SUMIFS(TeamGames!$S$2:$S$4073,TeamGames!$D$2:$D$4073,$D439,TeamGames!$F$2:$F$4073,$E439,TeamGames!$X$2:$X$4073,1)</f>
        <v/>
      </c>
      <c r="P439" s="24">
        <f>SUMIFS(TeamGames!$O$2:$O$4073,TeamGames!$D$2:$D$4073,$D439,TeamGames!$F$2:$F$4073,$E439)</f>
        <v/>
      </c>
      <c r="Q439" s="33">
        <f>SUMIFS(TeamGames!$T$2:$T$4073,TeamGames!$D$2:$D$4073,$D439,TeamGames!$F$2:$F$4073,$E439)</f>
        <v/>
      </c>
      <c r="R439" s="33">
        <f>SUMIFS(TeamGames!$U$2:$U$4073,TeamGames!$D$2:$D$4073,$D439,TeamGames!$F$2:$F$4073,$E439)</f>
        <v/>
      </c>
      <c r="S439" s="33">
        <f>SUMIFS(TeamGames!$W$2:$W$4073,TeamGames!$D$2:$D$4073,$D439,TeamGames!$F$2:$F$4073,$E439)</f>
        <v/>
      </c>
      <c r="T439" s="30">
        <f>IF(M439=0,"",P439-O439)</f>
        <v/>
      </c>
      <c r="U439" s="30">
        <f>IF(M439=0,"",S439-O439)</f>
        <v/>
      </c>
      <c r="V439" s="24">
        <f>IF(M439=0,"upcoming",IF(M439=F439,"complete","in progress"))</f>
        <v/>
      </c>
      <c r="W439" s="33">
        <f>N439/F439</f>
        <v/>
      </c>
      <c r="X439" s="41">
        <f>AVERAGEIFS(TeamGames!$K$2:$K$4073,TeamGames!$D$2:$D$4073,$D439,TeamGames!$F$2:$F$4073,$E439)</f>
        <v/>
      </c>
      <c r="Y439" s="30">
        <f>IF(M439=0,"",P439-S439)</f>
        <v/>
      </c>
      <c r="Z439" s="30" t="n"/>
      <c r="AA439" s="31" t="n"/>
      <c r="AB439" s="33" t="n">
        <v>5.147120934742738</v>
      </c>
      <c r="AC439" s="24" t="n">
        <v>0</v>
      </c>
      <c r="AD439" s="24" t="n">
        <v>0</v>
      </c>
    </row>
    <row r="440">
      <c r="A440" s="24" t="inlineStr">
        <is>
          <t>Watford|11</t>
        </is>
      </c>
      <c r="B440" s="24" t="inlineStr">
        <is>
          <t>E1</t>
        </is>
      </c>
      <c r="C440" s="24" t="inlineStr">
        <is>
          <t>Championship</t>
        </is>
      </c>
      <c r="D440" s="24" t="inlineStr">
        <is>
          <t>Watford</t>
        </is>
      </c>
      <c r="E440" s="24" t="n">
        <v>11</v>
      </c>
      <c r="F440" s="24">
        <f>COUNTIFS(TeamGames!$D$2:$D$4073,$D440,TeamGames!$F$2:$F$4073,$E440)</f>
        <v/>
      </c>
      <c r="G440" s="24" t="n">
        <v>41</v>
      </c>
      <c r="H440" s="24" t="n">
        <v>44</v>
      </c>
      <c r="I440" s="24" t="inlineStr">
        <is>
          <t>Preston (A) · West Brom (H) · West Ham (A) · Swansea (H)</t>
        </is>
      </c>
      <c r="J440" s="24" t="n">
        <v>2</v>
      </c>
      <c r="K440" s="40" t="n">
        <v>46484.82291666666</v>
      </c>
      <c r="L440" s="40" t="n">
        <v>46498.82291666666</v>
      </c>
      <c r="M440" s="24">
        <f>SUMIFS(TeamGames!$X$2:$X$4073,TeamGames!$D$2:$D$4073,$D440,TeamGames!$F$2:$F$4073,$E440)</f>
        <v/>
      </c>
      <c r="N440" s="33">
        <f>SUMIFS(TeamGames!$S$2:$S$4073,TeamGames!$D$2:$D$4073,$D440,TeamGames!$F$2:$F$4073,$E440)</f>
        <v/>
      </c>
      <c r="O440" s="33">
        <f>SUMIFS(TeamGames!$S$2:$S$4073,TeamGames!$D$2:$D$4073,$D440,TeamGames!$F$2:$F$4073,$E440,TeamGames!$X$2:$X$4073,1)</f>
        <v/>
      </c>
      <c r="P440" s="24">
        <f>SUMIFS(TeamGames!$O$2:$O$4073,TeamGames!$D$2:$D$4073,$D440,TeamGames!$F$2:$F$4073,$E440)</f>
        <v/>
      </c>
      <c r="Q440" s="33">
        <f>SUMIFS(TeamGames!$T$2:$T$4073,TeamGames!$D$2:$D$4073,$D440,TeamGames!$F$2:$F$4073,$E440)</f>
        <v/>
      </c>
      <c r="R440" s="33">
        <f>SUMIFS(TeamGames!$U$2:$U$4073,TeamGames!$D$2:$D$4073,$D440,TeamGames!$F$2:$F$4073,$E440)</f>
        <v/>
      </c>
      <c r="S440" s="33">
        <f>SUMIFS(TeamGames!$W$2:$W$4073,TeamGames!$D$2:$D$4073,$D440,TeamGames!$F$2:$F$4073,$E440)</f>
        <v/>
      </c>
      <c r="T440" s="30">
        <f>IF(M440=0,"",P440-O440)</f>
        <v/>
      </c>
      <c r="U440" s="30">
        <f>IF(M440=0,"",S440-O440)</f>
        <v/>
      </c>
      <c r="V440" s="24">
        <f>IF(M440=0,"upcoming",IF(M440=F440,"complete","in progress"))</f>
        <v/>
      </c>
      <c r="W440" s="33">
        <f>N440/F440</f>
        <v/>
      </c>
      <c r="X440" s="41">
        <f>AVERAGEIFS(TeamGames!$K$2:$K$4073,TeamGames!$D$2:$D$4073,$D440,TeamGames!$F$2:$F$4073,$E440)</f>
        <v/>
      </c>
      <c r="Y440" s="30">
        <f>IF(M440=0,"",P440-S440)</f>
        <v/>
      </c>
      <c r="Z440" s="30" t="n"/>
      <c r="AA440" s="31" t="n"/>
      <c r="AB440" s="33" t="n">
        <v>4.642671642725404</v>
      </c>
      <c r="AC440" s="24" t="n">
        <v>0</v>
      </c>
      <c r="AD440" s="24" t="n">
        <v>0</v>
      </c>
    </row>
    <row r="441">
      <c r="A441" s="24" t="inlineStr">
        <is>
          <t>Watford|12</t>
        </is>
      </c>
      <c r="B441" s="24" t="inlineStr">
        <is>
          <t>E1</t>
        </is>
      </c>
      <c r="C441" s="24" t="inlineStr">
        <is>
          <t>Championship</t>
        </is>
      </c>
      <c r="D441" s="24" t="inlineStr">
        <is>
          <t>Watford</t>
        </is>
      </c>
      <c r="E441" s="24" t="n">
        <v>12</v>
      </c>
      <c r="F441" s="24">
        <f>COUNTIFS(TeamGames!$D$2:$D$4073,$D441,TeamGames!$F$2:$F$4073,$E441)</f>
        <v/>
      </c>
      <c r="G441" s="24" t="n">
        <v>45</v>
      </c>
      <c r="H441" s="24" t="n">
        <v>46</v>
      </c>
      <c r="I441" s="24" t="inlineStr">
        <is>
          <t>Birmingham (H) · Blackburn (A)</t>
        </is>
      </c>
      <c r="J441" s="24" t="n">
        <v>1</v>
      </c>
      <c r="K441" s="40" t="n">
        <v>46501.625</v>
      </c>
      <c r="L441" s="40" t="n">
        <v>46508.52083333334</v>
      </c>
      <c r="M441" s="24">
        <f>SUMIFS(TeamGames!$X$2:$X$4073,TeamGames!$D$2:$D$4073,$D441,TeamGames!$F$2:$F$4073,$E441)</f>
        <v/>
      </c>
      <c r="N441" s="33">
        <f>SUMIFS(TeamGames!$S$2:$S$4073,TeamGames!$D$2:$D$4073,$D441,TeamGames!$F$2:$F$4073,$E441)</f>
        <v/>
      </c>
      <c r="O441" s="33">
        <f>SUMIFS(TeamGames!$S$2:$S$4073,TeamGames!$D$2:$D$4073,$D441,TeamGames!$F$2:$F$4073,$E441,TeamGames!$X$2:$X$4073,1)</f>
        <v/>
      </c>
      <c r="P441" s="24">
        <f>SUMIFS(TeamGames!$O$2:$O$4073,TeamGames!$D$2:$D$4073,$D441,TeamGames!$F$2:$F$4073,$E441)</f>
        <v/>
      </c>
      <c r="Q441" s="33">
        <f>SUMIFS(TeamGames!$T$2:$T$4073,TeamGames!$D$2:$D$4073,$D441,TeamGames!$F$2:$F$4073,$E441)</f>
        <v/>
      </c>
      <c r="R441" s="33">
        <f>SUMIFS(TeamGames!$U$2:$U$4073,TeamGames!$D$2:$D$4073,$D441,TeamGames!$F$2:$F$4073,$E441)</f>
        <v/>
      </c>
      <c r="S441" s="33">
        <f>SUMIFS(TeamGames!$W$2:$W$4073,TeamGames!$D$2:$D$4073,$D441,TeamGames!$F$2:$F$4073,$E441)</f>
        <v/>
      </c>
      <c r="T441" s="30">
        <f>IF(M441=0,"",P441-O441)</f>
        <v/>
      </c>
      <c r="U441" s="30">
        <f>IF(M441=0,"",S441-O441)</f>
        <v/>
      </c>
      <c r="V441" s="24">
        <f>IF(M441=0,"upcoming",IF(M441=F441,"complete","in progress"))</f>
        <v/>
      </c>
      <c r="W441" s="33">
        <f>N441/F441</f>
        <v/>
      </c>
      <c r="X441" s="41">
        <f>AVERAGEIFS(TeamGames!$K$2:$K$4073,TeamGames!$D$2:$D$4073,$D441,TeamGames!$F$2:$F$4073,$E441)</f>
        <v/>
      </c>
      <c r="Y441" s="30">
        <f>IF(M441=0,"",P441-S441)</f>
        <v/>
      </c>
      <c r="Z441" s="30" t="n"/>
      <c r="AA441" s="31" t="n"/>
      <c r="AB441" s="33" t="n">
        <v>2.451192692823632</v>
      </c>
      <c r="AC441" s="24" t="n">
        <v>0</v>
      </c>
      <c r="AD441" s="24" t="n">
        <v>0</v>
      </c>
    </row>
    <row r="442">
      <c r="A442" s="24" t="inlineStr">
        <is>
          <t>West Brom|1</t>
        </is>
      </c>
      <c r="B442" s="24" t="inlineStr">
        <is>
          <t>E1</t>
        </is>
      </c>
      <c r="C442" s="24" t="inlineStr">
        <is>
          <t>Championship</t>
        </is>
      </c>
      <c r="D442" s="24" t="inlineStr">
        <is>
          <t>West Brom</t>
        </is>
      </c>
      <c r="E442" s="24" t="n">
        <v>1</v>
      </c>
      <c r="F442" s="24">
        <f>COUNTIFS(TeamGames!$D$2:$D$4073,$D442,TeamGames!$F$2:$F$4073,$E442)</f>
        <v/>
      </c>
      <c r="G442" s="24" t="n">
        <v>1</v>
      </c>
      <c r="H442" s="24" t="n">
        <v>4</v>
      </c>
      <c r="I442" s="24" t="inlineStr">
        <is>
          <t>Norwich (A) · Burnley (H) · Middlesbrough (A) · Charlton (H)</t>
        </is>
      </c>
      <c r="J442" s="24" t="n">
        <v>2</v>
      </c>
      <c r="K442" s="40" t="n">
        <v>46249.625</v>
      </c>
      <c r="L442" s="40" t="n">
        <v>46267.82291666666</v>
      </c>
      <c r="M442" s="24">
        <f>SUMIFS(TeamGames!$X$2:$X$4073,TeamGames!$D$2:$D$4073,$D442,TeamGames!$F$2:$F$4073,$E442)</f>
        <v/>
      </c>
      <c r="N442" s="33">
        <f>SUMIFS(TeamGames!$S$2:$S$4073,TeamGames!$D$2:$D$4073,$D442,TeamGames!$F$2:$F$4073,$E442)</f>
        <v/>
      </c>
      <c r="O442" s="33">
        <f>SUMIFS(TeamGames!$S$2:$S$4073,TeamGames!$D$2:$D$4073,$D442,TeamGames!$F$2:$F$4073,$E442,TeamGames!$X$2:$X$4073,1)</f>
        <v/>
      </c>
      <c r="P442" s="24">
        <f>SUMIFS(TeamGames!$O$2:$O$4073,TeamGames!$D$2:$D$4073,$D442,TeamGames!$F$2:$F$4073,$E442)</f>
        <v/>
      </c>
      <c r="Q442" s="33">
        <f>SUMIFS(TeamGames!$T$2:$T$4073,TeamGames!$D$2:$D$4073,$D442,TeamGames!$F$2:$F$4073,$E442)</f>
        <v/>
      </c>
      <c r="R442" s="33">
        <f>SUMIFS(TeamGames!$U$2:$U$4073,TeamGames!$D$2:$D$4073,$D442,TeamGames!$F$2:$F$4073,$E442)</f>
        <v/>
      </c>
      <c r="S442" s="33">
        <f>SUMIFS(TeamGames!$W$2:$W$4073,TeamGames!$D$2:$D$4073,$D442,TeamGames!$F$2:$F$4073,$E442)</f>
        <v/>
      </c>
      <c r="T442" s="30">
        <f>IF(M442=0,"",P442-O442)</f>
        <v/>
      </c>
      <c r="U442" s="30">
        <f>IF(M442=0,"",S442-O442)</f>
        <v/>
      </c>
      <c r="V442" s="24">
        <f>IF(M442=0,"upcoming",IF(M442=F442,"complete","in progress"))</f>
        <v/>
      </c>
      <c r="W442" s="33">
        <f>N442/F442</f>
        <v/>
      </c>
      <c r="X442" s="41">
        <f>AVERAGEIFS(TeamGames!$K$2:$K$4073,TeamGames!$D$2:$D$4073,$D442,TeamGames!$F$2:$F$4073,$E442)</f>
        <v/>
      </c>
      <c r="Y442" s="30">
        <f>IF(M442=0,"",P442-S442)</f>
        <v/>
      </c>
      <c r="Z442" s="30" t="n">
        <v>0.7</v>
      </c>
      <c r="AA442" s="31" t="n">
        <v>0.4862202755556375</v>
      </c>
      <c r="AB442" s="33" t="n"/>
      <c r="AC442" s="24" t="n">
        <v>0</v>
      </c>
      <c r="AD442" s="24" t="n">
        <v>0</v>
      </c>
    </row>
    <row r="443">
      <c r="A443" s="24" t="inlineStr">
        <is>
          <t>West Brom|2</t>
        </is>
      </c>
      <c r="B443" s="24" t="inlineStr">
        <is>
          <t>E1</t>
        </is>
      </c>
      <c r="C443" s="24" t="inlineStr">
        <is>
          <t>Championship</t>
        </is>
      </c>
      <c r="D443" s="24" t="inlineStr">
        <is>
          <t>West Brom</t>
        </is>
      </c>
      <c r="E443" s="24" t="n">
        <v>2</v>
      </c>
      <c r="F443" s="24">
        <f>COUNTIFS(TeamGames!$D$2:$D$4073,$D443,TeamGames!$F$2:$F$4073,$E443)</f>
        <v/>
      </c>
      <c r="G443" s="24" t="n">
        <v>5</v>
      </c>
      <c r="H443" s="24" t="n">
        <v>8</v>
      </c>
      <c r="I443" s="24" t="inlineStr">
        <is>
          <t>Watford (H) · Derby (A) · QPR (H) · Wolves (A)</t>
        </is>
      </c>
      <c r="J443" s="24" t="n">
        <v>2</v>
      </c>
      <c r="K443" s="40" t="n">
        <v>46270.625</v>
      </c>
      <c r="L443" s="40" t="n">
        <v>46285.5</v>
      </c>
      <c r="M443" s="24">
        <f>SUMIFS(TeamGames!$X$2:$X$4073,TeamGames!$D$2:$D$4073,$D443,TeamGames!$F$2:$F$4073,$E443)</f>
        <v/>
      </c>
      <c r="N443" s="33">
        <f>SUMIFS(TeamGames!$S$2:$S$4073,TeamGames!$D$2:$D$4073,$D443,TeamGames!$F$2:$F$4073,$E443)</f>
        <v/>
      </c>
      <c r="O443" s="33">
        <f>SUMIFS(TeamGames!$S$2:$S$4073,TeamGames!$D$2:$D$4073,$D443,TeamGames!$F$2:$F$4073,$E443,TeamGames!$X$2:$X$4073,1)</f>
        <v/>
      </c>
      <c r="P443" s="24">
        <f>SUMIFS(TeamGames!$O$2:$O$4073,TeamGames!$D$2:$D$4073,$D443,TeamGames!$F$2:$F$4073,$E443)</f>
        <v/>
      </c>
      <c r="Q443" s="33">
        <f>SUMIFS(TeamGames!$T$2:$T$4073,TeamGames!$D$2:$D$4073,$D443,TeamGames!$F$2:$F$4073,$E443)</f>
        <v/>
      </c>
      <c r="R443" s="33">
        <f>SUMIFS(TeamGames!$U$2:$U$4073,TeamGames!$D$2:$D$4073,$D443,TeamGames!$F$2:$F$4073,$E443)</f>
        <v/>
      </c>
      <c r="S443" s="33">
        <f>SUMIFS(TeamGames!$W$2:$W$4073,TeamGames!$D$2:$D$4073,$D443,TeamGames!$F$2:$F$4073,$E443)</f>
        <v/>
      </c>
      <c r="T443" s="30">
        <f>IF(M443=0,"",P443-O443)</f>
        <v/>
      </c>
      <c r="U443" s="30">
        <f>IF(M443=0,"",S443-O443)</f>
        <v/>
      </c>
      <c r="V443" s="24">
        <f>IF(M443=0,"upcoming",IF(M443=F443,"complete","in progress"))</f>
        <v/>
      </c>
      <c r="W443" s="33">
        <f>N443/F443</f>
        <v/>
      </c>
      <c r="X443" s="41">
        <f>AVERAGEIFS(TeamGames!$K$2:$K$4073,TeamGames!$D$2:$D$4073,$D443,TeamGames!$F$2:$F$4073,$E443)</f>
        <v/>
      </c>
      <c r="Y443" s="30">
        <f>IF(M443=0,"",P443-S443)</f>
        <v/>
      </c>
      <c r="Z443" s="30" t="n">
        <v>0.66</v>
      </c>
      <c r="AA443" s="31" t="n">
        <v>0.5084264223055119</v>
      </c>
      <c r="AB443" s="33" t="n"/>
      <c r="AC443" s="24" t="n">
        <v>0</v>
      </c>
      <c r="AD443" s="24" t="n">
        <v>0</v>
      </c>
    </row>
    <row r="444">
      <c r="A444" s="24" t="inlineStr">
        <is>
          <t>West Brom|3</t>
        </is>
      </c>
      <c r="B444" s="24" t="inlineStr">
        <is>
          <t>E1</t>
        </is>
      </c>
      <c r="C444" s="24" t="inlineStr">
        <is>
          <t>Championship</t>
        </is>
      </c>
      <c r="D444" s="24" t="inlineStr">
        <is>
          <t>West Brom</t>
        </is>
      </c>
      <c r="E444" s="24" t="n">
        <v>3</v>
      </c>
      <c r="F444" s="24">
        <f>COUNTIFS(TeamGames!$D$2:$D$4073,$D444,TeamGames!$F$2:$F$4073,$E444)</f>
        <v/>
      </c>
      <c r="G444" s="24" t="n">
        <v>9</v>
      </c>
      <c r="H444" s="24" t="n">
        <v>12</v>
      </c>
      <c r="I444" s="24" t="inlineStr">
        <is>
          <t>Birmingham (H) · Wrexham (A) · Blackburn (H) · Preston (A)</t>
        </is>
      </c>
      <c r="J444" s="24" t="n">
        <v>2</v>
      </c>
      <c r="K444" s="40" t="n">
        <v>46305.52083333334</v>
      </c>
      <c r="L444" s="40" t="n">
        <v>46319.625</v>
      </c>
      <c r="M444" s="24">
        <f>SUMIFS(TeamGames!$X$2:$X$4073,TeamGames!$D$2:$D$4073,$D444,TeamGames!$F$2:$F$4073,$E444)</f>
        <v/>
      </c>
      <c r="N444" s="33">
        <f>SUMIFS(TeamGames!$S$2:$S$4073,TeamGames!$D$2:$D$4073,$D444,TeamGames!$F$2:$F$4073,$E444)</f>
        <v/>
      </c>
      <c r="O444" s="33">
        <f>SUMIFS(TeamGames!$S$2:$S$4073,TeamGames!$D$2:$D$4073,$D444,TeamGames!$F$2:$F$4073,$E444,TeamGames!$X$2:$X$4073,1)</f>
        <v/>
      </c>
      <c r="P444" s="24">
        <f>SUMIFS(TeamGames!$O$2:$O$4073,TeamGames!$D$2:$D$4073,$D444,TeamGames!$F$2:$F$4073,$E444)</f>
        <v/>
      </c>
      <c r="Q444" s="33">
        <f>SUMIFS(TeamGames!$T$2:$T$4073,TeamGames!$D$2:$D$4073,$D444,TeamGames!$F$2:$F$4073,$E444)</f>
        <v/>
      </c>
      <c r="R444" s="33">
        <f>SUMIFS(TeamGames!$U$2:$U$4073,TeamGames!$D$2:$D$4073,$D444,TeamGames!$F$2:$F$4073,$E444)</f>
        <v/>
      </c>
      <c r="S444" s="33">
        <f>SUMIFS(TeamGames!$W$2:$W$4073,TeamGames!$D$2:$D$4073,$D444,TeamGames!$F$2:$F$4073,$E444)</f>
        <v/>
      </c>
      <c r="T444" s="30">
        <f>IF(M444=0,"",P444-O444)</f>
        <v/>
      </c>
      <c r="U444" s="30">
        <f>IF(M444=0,"",S444-O444)</f>
        <v/>
      </c>
      <c r="V444" s="24">
        <f>IF(M444=0,"upcoming",IF(M444=F444,"complete","in progress"))</f>
        <v/>
      </c>
      <c r="W444" s="33">
        <f>N444/F444</f>
        <v/>
      </c>
      <c r="X444" s="41">
        <f>AVERAGEIFS(TeamGames!$K$2:$K$4073,TeamGames!$D$2:$D$4073,$D444,TeamGames!$F$2:$F$4073,$E444)</f>
        <v/>
      </c>
      <c r="Y444" s="30">
        <f>IF(M444=0,"",P444-S444)</f>
        <v/>
      </c>
      <c r="Z444" s="30" t="n">
        <v>0.83</v>
      </c>
      <c r="AA444" s="31" t="n">
        <v>0.4057788493767818</v>
      </c>
      <c r="AB444" s="33" t="n">
        <v>1.38043657302566</v>
      </c>
      <c r="AC444" s="24" t="n">
        <v>0</v>
      </c>
      <c r="AD444" s="24" t="n">
        <v>0</v>
      </c>
    </row>
    <row r="445">
      <c r="A445" s="24" t="inlineStr">
        <is>
          <t>West Brom|4</t>
        </is>
      </c>
      <c r="B445" s="24" t="inlineStr">
        <is>
          <t>E1</t>
        </is>
      </c>
      <c r="C445" s="24" t="inlineStr">
        <is>
          <t>Championship</t>
        </is>
      </c>
      <c r="D445" s="24" t="inlineStr">
        <is>
          <t>West Brom</t>
        </is>
      </c>
      <c r="E445" s="24" t="n">
        <v>4</v>
      </c>
      <c r="F445" s="24">
        <f>COUNTIFS(TeamGames!$D$2:$D$4073,$D445,TeamGames!$F$2:$F$4073,$E445)</f>
        <v/>
      </c>
      <c r="G445" s="24" t="n">
        <v>13</v>
      </c>
      <c r="H445" s="24" t="n">
        <v>16</v>
      </c>
      <c r="I445" s="24" t="inlineStr">
        <is>
          <t>West Ham (A) · Southampton (H) · Millwall (H) · Swansea (A)</t>
        </is>
      </c>
      <c r="J445" s="24" t="n">
        <v>2</v>
      </c>
      <c r="K445" s="40" t="n">
        <v>46326.625</v>
      </c>
      <c r="L445" s="40" t="n">
        <v>46347.625</v>
      </c>
      <c r="M445" s="24">
        <f>SUMIFS(TeamGames!$X$2:$X$4073,TeamGames!$D$2:$D$4073,$D445,TeamGames!$F$2:$F$4073,$E445)</f>
        <v/>
      </c>
      <c r="N445" s="33">
        <f>SUMIFS(TeamGames!$S$2:$S$4073,TeamGames!$D$2:$D$4073,$D445,TeamGames!$F$2:$F$4073,$E445)</f>
        <v/>
      </c>
      <c r="O445" s="33">
        <f>SUMIFS(TeamGames!$S$2:$S$4073,TeamGames!$D$2:$D$4073,$D445,TeamGames!$F$2:$F$4073,$E445,TeamGames!$X$2:$X$4073,1)</f>
        <v/>
      </c>
      <c r="P445" s="24">
        <f>SUMIFS(TeamGames!$O$2:$O$4073,TeamGames!$D$2:$D$4073,$D445,TeamGames!$F$2:$F$4073,$E445)</f>
        <v/>
      </c>
      <c r="Q445" s="33">
        <f>SUMIFS(TeamGames!$T$2:$T$4073,TeamGames!$D$2:$D$4073,$D445,TeamGames!$F$2:$F$4073,$E445)</f>
        <v/>
      </c>
      <c r="R445" s="33">
        <f>SUMIFS(TeamGames!$U$2:$U$4073,TeamGames!$D$2:$D$4073,$D445,TeamGames!$F$2:$F$4073,$E445)</f>
        <v/>
      </c>
      <c r="S445" s="33">
        <f>SUMIFS(TeamGames!$W$2:$W$4073,TeamGames!$D$2:$D$4073,$D445,TeamGames!$F$2:$F$4073,$E445)</f>
        <v/>
      </c>
      <c r="T445" s="30">
        <f>IF(M445=0,"",P445-O445)</f>
        <v/>
      </c>
      <c r="U445" s="30">
        <f>IF(M445=0,"",S445-O445)</f>
        <v/>
      </c>
      <c r="V445" s="24">
        <f>IF(M445=0,"upcoming",IF(M445=F445,"complete","in progress"))</f>
        <v/>
      </c>
      <c r="W445" s="33">
        <f>N445/F445</f>
        <v/>
      </c>
      <c r="X445" s="41">
        <f>AVERAGEIFS(TeamGames!$K$2:$K$4073,TeamGames!$D$2:$D$4073,$D445,TeamGames!$F$2:$F$4073,$E445)</f>
        <v/>
      </c>
      <c r="Y445" s="30">
        <f>IF(M445=0,"",P445-S445)</f>
        <v/>
      </c>
      <c r="Z445" s="30" t="n"/>
      <c r="AA445" s="31" t="n"/>
      <c r="AB445" s="33" t="n">
        <v>4.779551790234672</v>
      </c>
      <c r="AC445" s="24" t="n">
        <v>0</v>
      </c>
      <c r="AD445" s="24" t="n">
        <v>0</v>
      </c>
    </row>
    <row r="446">
      <c r="A446" s="24" t="inlineStr">
        <is>
          <t>West Brom|5</t>
        </is>
      </c>
      <c r="B446" s="24" t="inlineStr">
        <is>
          <t>E1</t>
        </is>
      </c>
      <c r="C446" s="24" t="inlineStr">
        <is>
          <t>Championship</t>
        </is>
      </c>
      <c r="D446" s="24" t="inlineStr">
        <is>
          <t>West Brom</t>
        </is>
      </c>
      <c r="E446" s="24" t="n">
        <v>5</v>
      </c>
      <c r="F446" s="24">
        <f>COUNTIFS(TeamGames!$D$2:$D$4073,$D446,TeamGames!$F$2:$F$4073,$E446)</f>
        <v/>
      </c>
      <c r="G446" s="24" t="n">
        <v>17</v>
      </c>
      <c r="H446" s="24" t="n">
        <v>20</v>
      </c>
      <c r="I446" s="24" t="inlineStr">
        <is>
          <t>Bolton (A) · Bristol City (H) · Portsmouth (A) · Cardiff (H)</t>
        </is>
      </c>
      <c r="J446" s="24" t="n">
        <v>2</v>
      </c>
      <c r="K446" s="40" t="n">
        <v>46351.82291666666</v>
      </c>
      <c r="L446" s="40" t="n">
        <v>46364.82291666666</v>
      </c>
      <c r="M446" s="24">
        <f>SUMIFS(TeamGames!$X$2:$X$4073,TeamGames!$D$2:$D$4073,$D446,TeamGames!$F$2:$F$4073,$E446)</f>
        <v/>
      </c>
      <c r="N446" s="33">
        <f>SUMIFS(TeamGames!$S$2:$S$4073,TeamGames!$D$2:$D$4073,$D446,TeamGames!$F$2:$F$4073,$E446)</f>
        <v/>
      </c>
      <c r="O446" s="33">
        <f>SUMIFS(TeamGames!$S$2:$S$4073,TeamGames!$D$2:$D$4073,$D446,TeamGames!$F$2:$F$4073,$E446,TeamGames!$X$2:$X$4073,1)</f>
        <v/>
      </c>
      <c r="P446" s="24">
        <f>SUMIFS(TeamGames!$O$2:$O$4073,TeamGames!$D$2:$D$4073,$D446,TeamGames!$F$2:$F$4073,$E446)</f>
        <v/>
      </c>
      <c r="Q446" s="33">
        <f>SUMIFS(TeamGames!$T$2:$T$4073,TeamGames!$D$2:$D$4073,$D446,TeamGames!$F$2:$F$4073,$E446)</f>
        <v/>
      </c>
      <c r="R446" s="33">
        <f>SUMIFS(TeamGames!$U$2:$U$4073,TeamGames!$D$2:$D$4073,$D446,TeamGames!$F$2:$F$4073,$E446)</f>
        <v/>
      </c>
      <c r="S446" s="33">
        <f>SUMIFS(TeamGames!$W$2:$W$4073,TeamGames!$D$2:$D$4073,$D446,TeamGames!$F$2:$F$4073,$E446)</f>
        <v/>
      </c>
      <c r="T446" s="30">
        <f>IF(M446=0,"",P446-O446)</f>
        <v/>
      </c>
      <c r="U446" s="30">
        <f>IF(M446=0,"",S446-O446)</f>
        <v/>
      </c>
      <c r="V446" s="24">
        <f>IF(M446=0,"upcoming",IF(M446=F446,"complete","in progress"))</f>
        <v/>
      </c>
      <c r="W446" s="33">
        <f>N446/F446</f>
        <v/>
      </c>
      <c r="X446" s="41">
        <f>AVERAGEIFS(TeamGames!$K$2:$K$4073,TeamGames!$D$2:$D$4073,$D446,TeamGames!$F$2:$F$4073,$E446)</f>
        <v/>
      </c>
      <c r="Y446" s="30">
        <f>IF(M446=0,"",P446-S446)</f>
        <v/>
      </c>
      <c r="Z446" s="30" t="n"/>
      <c r="AA446" s="31" t="n"/>
      <c r="AB446" s="33" t="n">
        <v>5.967443959698596</v>
      </c>
      <c r="AC446" s="24" t="n">
        <v>0</v>
      </c>
      <c r="AD446" s="24" t="n">
        <v>0</v>
      </c>
    </row>
    <row r="447">
      <c r="A447" s="24" t="inlineStr">
        <is>
          <t>West Brom|6</t>
        </is>
      </c>
      <c r="B447" s="24" t="inlineStr">
        <is>
          <t>E1</t>
        </is>
      </c>
      <c r="C447" s="24" t="inlineStr">
        <is>
          <t>Championship</t>
        </is>
      </c>
      <c r="D447" s="24" t="inlineStr">
        <is>
          <t>West Brom</t>
        </is>
      </c>
      <c r="E447" s="24" t="n">
        <v>6</v>
      </c>
      <c r="F447" s="24">
        <f>COUNTIFS(TeamGames!$D$2:$D$4073,$D447,TeamGames!$F$2:$F$4073,$E447)</f>
        <v/>
      </c>
      <c r="G447" s="24" t="n">
        <v>21</v>
      </c>
      <c r="H447" s="24" t="n">
        <v>24</v>
      </c>
      <c r="I447" s="24" t="inlineStr">
        <is>
          <t>Stoke (A) · Sheffield United (H) · Lincoln (A) · Preston (H)</t>
        </is>
      </c>
      <c r="J447" s="24" t="n">
        <v>2</v>
      </c>
      <c r="K447" s="40" t="n">
        <v>46368.52083333334</v>
      </c>
      <c r="L447" s="40" t="n">
        <v>46385.82291666666</v>
      </c>
      <c r="M447" s="24">
        <f>SUMIFS(TeamGames!$X$2:$X$4073,TeamGames!$D$2:$D$4073,$D447,TeamGames!$F$2:$F$4073,$E447)</f>
        <v/>
      </c>
      <c r="N447" s="33">
        <f>SUMIFS(TeamGames!$S$2:$S$4073,TeamGames!$D$2:$D$4073,$D447,TeamGames!$F$2:$F$4073,$E447)</f>
        <v/>
      </c>
      <c r="O447" s="33">
        <f>SUMIFS(TeamGames!$S$2:$S$4073,TeamGames!$D$2:$D$4073,$D447,TeamGames!$F$2:$F$4073,$E447,TeamGames!$X$2:$X$4073,1)</f>
        <v/>
      </c>
      <c r="P447" s="24">
        <f>SUMIFS(TeamGames!$O$2:$O$4073,TeamGames!$D$2:$D$4073,$D447,TeamGames!$F$2:$F$4073,$E447)</f>
        <v/>
      </c>
      <c r="Q447" s="33">
        <f>SUMIFS(TeamGames!$T$2:$T$4073,TeamGames!$D$2:$D$4073,$D447,TeamGames!$F$2:$F$4073,$E447)</f>
        <v/>
      </c>
      <c r="R447" s="33">
        <f>SUMIFS(TeamGames!$U$2:$U$4073,TeamGames!$D$2:$D$4073,$D447,TeamGames!$F$2:$F$4073,$E447)</f>
        <v/>
      </c>
      <c r="S447" s="33">
        <f>SUMIFS(TeamGames!$W$2:$W$4073,TeamGames!$D$2:$D$4073,$D447,TeamGames!$F$2:$F$4073,$E447)</f>
        <v/>
      </c>
      <c r="T447" s="30">
        <f>IF(M447=0,"",P447-O447)</f>
        <v/>
      </c>
      <c r="U447" s="30">
        <f>IF(M447=0,"",S447-O447)</f>
        <v/>
      </c>
      <c r="V447" s="24">
        <f>IF(M447=0,"upcoming",IF(M447=F447,"complete","in progress"))</f>
        <v/>
      </c>
      <c r="W447" s="33">
        <f>N447/F447</f>
        <v/>
      </c>
      <c r="X447" s="41">
        <f>AVERAGEIFS(TeamGames!$K$2:$K$4073,TeamGames!$D$2:$D$4073,$D447,TeamGames!$F$2:$F$4073,$E447)</f>
        <v/>
      </c>
      <c r="Y447" s="30">
        <f>IF(M447=0,"",P447-S447)</f>
        <v/>
      </c>
      <c r="Z447" s="30" t="n"/>
      <c r="AA447" s="31" t="n"/>
      <c r="AB447" s="33" t="n">
        <v>5.94697449183067</v>
      </c>
      <c r="AC447" s="24" t="n">
        <v>0</v>
      </c>
      <c r="AD447" s="24" t="n">
        <v>0</v>
      </c>
    </row>
    <row r="448">
      <c r="A448" s="24" t="inlineStr">
        <is>
          <t>West Brom|7</t>
        </is>
      </c>
      <c r="B448" s="24" t="inlineStr">
        <is>
          <t>E1</t>
        </is>
      </c>
      <c r="C448" s="24" t="inlineStr">
        <is>
          <t>Championship</t>
        </is>
      </c>
      <c r="D448" s="24" t="inlineStr">
        <is>
          <t>West Brom</t>
        </is>
      </c>
      <c r="E448" s="24" t="n">
        <v>7</v>
      </c>
      <c r="F448" s="24">
        <f>COUNTIFS(TeamGames!$D$2:$D$4073,$D448,TeamGames!$F$2:$F$4073,$E448)</f>
        <v/>
      </c>
      <c r="G448" s="24" t="n">
        <v>25</v>
      </c>
      <c r="H448" s="24" t="n">
        <v>28</v>
      </c>
      <c r="I448" s="24" t="inlineStr">
        <is>
          <t>Stoke (H) · Blackburn (A) · West Ham (H) · Southampton (A)</t>
        </is>
      </c>
      <c r="J448" s="24" t="n">
        <v>2</v>
      </c>
      <c r="K448" s="40" t="n">
        <v>46388.625</v>
      </c>
      <c r="L448" s="40" t="n">
        <v>46413.82291666666</v>
      </c>
      <c r="M448" s="24">
        <f>SUMIFS(TeamGames!$X$2:$X$4073,TeamGames!$D$2:$D$4073,$D448,TeamGames!$F$2:$F$4073,$E448)</f>
        <v/>
      </c>
      <c r="N448" s="33">
        <f>SUMIFS(TeamGames!$S$2:$S$4073,TeamGames!$D$2:$D$4073,$D448,TeamGames!$F$2:$F$4073,$E448)</f>
        <v/>
      </c>
      <c r="O448" s="33">
        <f>SUMIFS(TeamGames!$S$2:$S$4073,TeamGames!$D$2:$D$4073,$D448,TeamGames!$F$2:$F$4073,$E448,TeamGames!$X$2:$X$4073,1)</f>
        <v/>
      </c>
      <c r="P448" s="24">
        <f>SUMIFS(TeamGames!$O$2:$O$4073,TeamGames!$D$2:$D$4073,$D448,TeamGames!$F$2:$F$4073,$E448)</f>
        <v/>
      </c>
      <c r="Q448" s="33">
        <f>SUMIFS(TeamGames!$T$2:$T$4073,TeamGames!$D$2:$D$4073,$D448,TeamGames!$F$2:$F$4073,$E448)</f>
        <v/>
      </c>
      <c r="R448" s="33">
        <f>SUMIFS(TeamGames!$U$2:$U$4073,TeamGames!$D$2:$D$4073,$D448,TeamGames!$F$2:$F$4073,$E448)</f>
        <v/>
      </c>
      <c r="S448" s="33">
        <f>SUMIFS(TeamGames!$W$2:$W$4073,TeamGames!$D$2:$D$4073,$D448,TeamGames!$F$2:$F$4073,$E448)</f>
        <v/>
      </c>
      <c r="T448" s="30">
        <f>IF(M448=0,"",P448-O448)</f>
        <v/>
      </c>
      <c r="U448" s="30">
        <f>IF(M448=0,"",S448-O448)</f>
        <v/>
      </c>
      <c r="V448" s="24">
        <f>IF(M448=0,"upcoming",IF(M448=F448,"complete","in progress"))</f>
        <v/>
      </c>
      <c r="W448" s="33">
        <f>N448/F448</f>
        <v/>
      </c>
      <c r="X448" s="41">
        <f>AVERAGEIFS(TeamGames!$K$2:$K$4073,TeamGames!$D$2:$D$4073,$D448,TeamGames!$F$2:$F$4073,$E448)</f>
        <v/>
      </c>
      <c r="Y448" s="30">
        <f>IF(M448=0,"",P448-S448)</f>
        <v/>
      </c>
      <c r="Z448" s="30" t="n"/>
      <c r="AA448" s="31" t="n"/>
      <c r="AB448" s="33" t="n">
        <v>5.016508494845465</v>
      </c>
      <c r="AC448" s="24" t="n">
        <v>0</v>
      </c>
      <c r="AD448" s="24" t="n">
        <v>0</v>
      </c>
    </row>
    <row r="449">
      <c r="A449" s="24" t="inlineStr">
        <is>
          <t>West Brom|8</t>
        </is>
      </c>
      <c r="B449" s="24" t="inlineStr">
        <is>
          <t>E1</t>
        </is>
      </c>
      <c r="C449" s="24" t="inlineStr">
        <is>
          <t>Championship</t>
        </is>
      </c>
      <c r="D449" s="24" t="inlineStr">
        <is>
          <t>West Brom</t>
        </is>
      </c>
      <c r="E449" s="24" t="n">
        <v>8</v>
      </c>
      <c r="F449" s="24">
        <f>COUNTIFS(TeamGames!$D$2:$D$4073,$D449,TeamGames!$F$2:$F$4073,$E449)</f>
        <v/>
      </c>
      <c r="G449" s="24" t="n">
        <v>29</v>
      </c>
      <c r="H449" s="24" t="n">
        <v>32</v>
      </c>
      <c r="I449" s="24" t="inlineStr">
        <is>
          <t>Millwall (A) · Swansea (H) · QPR (A) · Wrexham (H)</t>
        </is>
      </c>
      <c r="J449" s="24" t="n">
        <v>2</v>
      </c>
      <c r="K449" s="40" t="n">
        <v>46417.625</v>
      </c>
      <c r="L449" s="40" t="n">
        <v>46434.82291666666</v>
      </c>
      <c r="M449" s="24">
        <f>SUMIFS(TeamGames!$X$2:$X$4073,TeamGames!$D$2:$D$4073,$D449,TeamGames!$F$2:$F$4073,$E449)</f>
        <v/>
      </c>
      <c r="N449" s="33">
        <f>SUMIFS(TeamGames!$S$2:$S$4073,TeamGames!$D$2:$D$4073,$D449,TeamGames!$F$2:$F$4073,$E449)</f>
        <v/>
      </c>
      <c r="O449" s="33">
        <f>SUMIFS(TeamGames!$S$2:$S$4073,TeamGames!$D$2:$D$4073,$D449,TeamGames!$F$2:$F$4073,$E449,TeamGames!$X$2:$X$4073,1)</f>
        <v/>
      </c>
      <c r="P449" s="24">
        <f>SUMIFS(TeamGames!$O$2:$O$4073,TeamGames!$D$2:$D$4073,$D449,TeamGames!$F$2:$F$4073,$E449)</f>
        <v/>
      </c>
      <c r="Q449" s="33">
        <f>SUMIFS(TeamGames!$T$2:$T$4073,TeamGames!$D$2:$D$4073,$D449,TeamGames!$F$2:$F$4073,$E449)</f>
        <v/>
      </c>
      <c r="R449" s="33">
        <f>SUMIFS(TeamGames!$U$2:$U$4073,TeamGames!$D$2:$D$4073,$D449,TeamGames!$F$2:$F$4073,$E449)</f>
        <v/>
      </c>
      <c r="S449" s="33">
        <f>SUMIFS(TeamGames!$W$2:$W$4073,TeamGames!$D$2:$D$4073,$D449,TeamGames!$F$2:$F$4073,$E449)</f>
        <v/>
      </c>
      <c r="T449" s="30">
        <f>IF(M449=0,"",P449-O449)</f>
        <v/>
      </c>
      <c r="U449" s="30">
        <f>IF(M449=0,"",S449-O449)</f>
        <v/>
      </c>
      <c r="V449" s="24">
        <f>IF(M449=0,"upcoming",IF(M449=F449,"complete","in progress"))</f>
        <v/>
      </c>
      <c r="W449" s="33">
        <f>N449/F449</f>
        <v/>
      </c>
      <c r="X449" s="41">
        <f>AVERAGEIFS(TeamGames!$K$2:$K$4073,TeamGames!$D$2:$D$4073,$D449,TeamGames!$F$2:$F$4073,$E449)</f>
        <v/>
      </c>
      <c r="Y449" s="30">
        <f>IF(M449=0,"",P449-S449)</f>
        <v/>
      </c>
      <c r="Z449" s="30" t="n"/>
      <c r="AA449" s="31" t="n"/>
      <c r="AB449" s="33" t="n">
        <v>5.353598209902952</v>
      </c>
      <c r="AC449" s="24" t="n">
        <v>0</v>
      </c>
      <c r="AD449" s="24" t="n">
        <v>0</v>
      </c>
    </row>
    <row r="450">
      <c r="A450" s="24" t="inlineStr">
        <is>
          <t>West Brom|9</t>
        </is>
      </c>
      <c r="B450" s="24" t="inlineStr">
        <is>
          <t>E1</t>
        </is>
      </c>
      <c r="C450" s="24" t="inlineStr">
        <is>
          <t>Championship</t>
        </is>
      </c>
      <c r="D450" s="24" t="inlineStr">
        <is>
          <t>West Brom</t>
        </is>
      </c>
      <c r="E450" s="24" t="n">
        <v>9</v>
      </c>
      <c r="F450" s="24">
        <f>COUNTIFS(TeamGames!$D$2:$D$4073,$D450,TeamGames!$F$2:$F$4073,$E450)</f>
        <v/>
      </c>
      <c r="G450" s="24" t="n">
        <v>33</v>
      </c>
      <c r="H450" s="24" t="n">
        <v>36</v>
      </c>
      <c r="I450" s="24" t="inlineStr">
        <is>
          <t>Wolves (H) · Birmingham (A) · Burnley (A) · Norwich (H)</t>
        </is>
      </c>
      <c r="J450" s="24" t="n">
        <v>2</v>
      </c>
      <c r="K450" s="40" t="n">
        <v>46438.625</v>
      </c>
      <c r="L450" s="40" t="n">
        <v>46452.625</v>
      </c>
      <c r="M450" s="24">
        <f>SUMIFS(TeamGames!$X$2:$X$4073,TeamGames!$D$2:$D$4073,$D450,TeamGames!$F$2:$F$4073,$E450)</f>
        <v/>
      </c>
      <c r="N450" s="33">
        <f>SUMIFS(TeamGames!$S$2:$S$4073,TeamGames!$D$2:$D$4073,$D450,TeamGames!$F$2:$F$4073,$E450)</f>
        <v/>
      </c>
      <c r="O450" s="33">
        <f>SUMIFS(TeamGames!$S$2:$S$4073,TeamGames!$D$2:$D$4073,$D450,TeamGames!$F$2:$F$4073,$E450,TeamGames!$X$2:$X$4073,1)</f>
        <v/>
      </c>
      <c r="P450" s="24">
        <f>SUMIFS(TeamGames!$O$2:$O$4073,TeamGames!$D$2:$D$4073,$D450,TeamGames!$F$2:$F$4073,$E450)</f>
        <v/>
      </c>
      <c r="Q450" s="33">
        <f>SUMIFS(TeamGames!$T$2:$T$4073,TeamGames!$D$2:$D$4073,$D450,TeamGames!$F$2:$F$4073,$E450)</f>
        <v/>
      </c>
      <c r="R450" s="33">
        <f>SUMIFS(TeamGames!$U$2:$U$4073,TeamGames!$D$2:$D$4073,$D450,TeamGames!$F$2:$F$4073,$E450)</f>
        <v/>
      </c>
      <c r="S450" s="33">
        <f>SUMIFS(TeamGames!$W$2:$W$4073,TeamGames!$D$2:$D$4073,$D450,TeamGames!$F$2:$F$4073,$E450)</f>
        <v/>
      </c>
      <c r="T450" s="30">
        <f>IF(M450=0,"",P450-O450)</f>
        <v/>
      </c>
      <c r="U450" s="30">
        <f>IF(M450=0,"",S450-O450)</f>
        <v/>
      </c>
      <c r="V450" s="24">
        <f>IF(M450=0,"upcoming",IF(M450=F450,"complete","in progress"))</f>
        <v/>
      </c>
      <c r="W450" s="33">
        <f>N450/F450</f>
        <v/>
      </c>
      <c r="X450" s="41">
        <f>AVERAGEIFS(TeamGames!$K$2:$K$4073,TeamGames!$D$2:$D$4073,$D450,TeamGames!$F$2:$F$4073,$E450)</f>
        <v/>
      </c>
      <c r="Y450" s="30">
        <f>IF(M450=0,"",P450-S450)</f>
        <v/>
      </c>
      <c r="Z450" s="30" t="n"/>
      <c r="AA450" s="31" t="n"/>
      <c r="AB450" s="33" t="n">
        <v>4.821248190847855</v>
      </c>
      <c r="AC450" s="24" t="n">
        <v>0</v>
      </c>
      <c r="AD450" s="24" t="n">
        <v>0</v>
      </c>
    </row>
    <row r="451">
      <c r="A451" s="24" t="inlineStr">
        <is>
          <t>West Brom|10</t>
        </is>
      </c>
      <c r="B451" s="24" t="inlineStr">
        <is>
          <t>E1</t>
        </is>
      </c>
      <c r="C451" s="24" t="inlineStr">
        <is>
          <t>Championship</t>
        </is>
      </c>
      <c r="D451" s="24" t="inlineStr">
        <is>
          <t>West Brom</t>
        </is>
      </c>
      <c r="E451" s="24" t="n">
        <v>10</v>
      </c>
      <c r="F451" s="24">
        <f>COUNTIFS(TeamGames!$D$2:$D$4073,$D451,TeamGames!$F$2:$F$4073,$E451)</f>
        <v/>
      </c>
      <c r="G451" s="24" t="n">
        <v>37</v>
      </c>
      <c r="H451" s="24" t="n">
        <v>40</v>
      </c>
      <c r="I451" s="24" t="inlineStr">
        <is>
          <t>Bristol City (A) · Portsmouth (H) · Lincoln (H) · Sheffield United (A)</t>
        </is>
      </c>
      <c r="J451" s="24" t="n">
        <v>2</v>
      </c>
      <c r="K451" s="40" t="n">
        <v>46459.625</v>
      </c>
      <c r="L451" s="40" t="n">
        <v>46480.625</v>
      </c>
      <c r="M451" s="24">
        <f>SUMIFS(TeamGames!$X$2:$X$4073,TeamGames!$D$2:$D$4073,$D451,TeamGames!$F$2:$F$4073,$E451)</f>
        <v/>
      </c>
      <c r="N451" s="33">
        <f>SUMIFS(TeamGames!$S$2:$S$4073,TeamGames!$D$2:$D$4073,$D451,TeamGames!$F$2:$F$4073,$E451)</f>
        <v/>
      </c>
      <c r="O451" s="33">
        <f>SUMIFS(TeamGames!$S$2:$S$4073,TeamGames!$D$2:$D$4073,$D451,TeamGames!$F$2:$F$4073,$E451,TeamGames!$X$2:$X$4073,1)</f>
        <v/>
      </c>
      <c r="P451" s="24">
        <f>SUMIFS(TeamGames!$O$2:$O$4073,TeamGames!$D$2:$D$4073,$D451,TeamGames!$F$2:$F$4073,$E451)</f>
        <v/>
      </c>
      <c r="Q451" s="33">
        <f>SUMIFS(TeamGames!$T$2:$T$4073,TeamGames!$D$2:$D$4073,$D451,TeamGames!$F$2:$F$4073,$E451)</f>
        <v/>
      </c>
      <c r="R451" s="33">
        <f>SUMIFS(TeamGames!$U$2:$U$4073,TeamGames!$D$2:$D$4073,$D451,TeamGames!$F$2:$F$4073,$E451)</f>
        <v/>
      </c>
      <c r="S451" s="33">
        <f>SUMIFS(TeamGames!$W$2:$W$4073,TeamGames!$D$2:$D$4073,$D451,TeamGames!$F$2:$F$4073,$E451)</f>
        <v/>
      </c>
      <c r="T451" s="30">
        <f>IF(M451=0,"",P451-O451)</f>
        <v/>
      </c>
      <c r="U451" s="30">
        <f>IF(M451=0,"",S451-O451)</f>
        <v/>
      </c>
      <c r="V451" s="24">
        <f>IF(M451=0,"upcoming",IF(M451=F451,"complete","in progress"))</f>
        <v/>
      </c>
      <c r="W451" s="33">
        <f>N451/F451</f>
        <v/>
      </c>
      <c r="X451" s="41">
        <f>AVERAGEIFS(TeamGames!$K$2:$K$4073,TeamGames!$D$2:$D$4073,$D451,TeamGames!$F$2:$F$4073,$E451)</f>
        <v/>
      </c>
      <c r="Y451" s="30">
        <f>IF(M451=0,"",P451-S451)</f>
        <v/>
      </c>
      <c r="Z451" s="30" t="n"/>
      <c r="AA451" s="31" t="n"/>
      <c r="AB451" s="33" t="n">
        <v>5.83984046325891</v>
      </c>
      <c r="AC451" s="24" t="n">
        <v>0</v>
      </c>
      <c r="AD451" s="24" t="n">
        <v>0</v>
      </c>
    </row>
    <row r="452">
      <c r="A452" s="24" t="inlineStr">
        <is>
          <t>West Brom|11</t>
        </is>
      </c>
      <c r="B452" s="24" t="inlineStr">
        <is>
          <t>E1</t>
        </is>
      </c>
      <c r="C452" s="24" t="inlineStr">
        <is>
          <t>Championship</t>
        </is>
      </c>
      <c r="D452" s="24" t="inlineStr">
        <is>
          <t>West Brom</t>
        </is>
      </c>
      <c r="E452" s="24" t="n">
        <v>11</v>
      </c>
      <c r="F452" s="24">
        <f>COUNTIFS(TeamGames!$D$2:$D$4073,$D452,TeamGames!$F$2:$F$4073,$E452)</f>
        <v/>
      </c>
      <c r="G452" s="24" t="n">
        <v>41</v>
      </c>
      <c r="H452" s="24" t="n">
        <v>44</v>
      </c>
      <c r="I452" s="24" t="inlineStr">
        <is>
          <t>Derby (H) · Watford (A) · Middlesbrough (H) · Charlton (A)</t>
        </is>
      </c>
      <c r="J452" s="24" t="n">
        <v>2</v>
      </c>
      <c r="K452" s="40" t="n">
        <v>46484.82291666666</v>
      </c>
      <c r="L452" s="40" t="n">
        <v>46497.82291666666</v>
      </c>
      <c r="M452" s="24">
        <f>SUMIFS(TeamGames!$X$2:$X$4073,TeamGames!$D$2:$D$4073,$D452,TeamGames!$F$2:$F$4073,$E452)</f>
        <v/>
      </c>
      <c r="N452" s="33">
        <f>SUMIFS(TeamGames!$S$2:$S$4073,TeamGames!$D$2:$D$4073,$D452,TeamGames!$F$2:$F$4073,$E452)</f>
        <v/>
      </c>
      <c r="O452" s="33">
        <f>SUMIFS(TeamGames!$S$2:$S$4073,TeamGames!$D$2:$D$4073,$D452,TeamGames!$F$2:$F$4073,$E452,TeamGames!$X$2:$X$4073,1)</f>
        <v/>
      </c>
      <c r="P452" s="24">
        <f>SUMIFS(TeamGames!$O$2:$O$4073,TeamGames!$D$2:$D$4073,$D452,TeamGames!$F$2:$F$4073,$E452)</f>
        <v/>
      </c>
      <c r="Q452" s="33">
        <f>SUMIFS(TeamGames!$T$2:$T$4073,TeamGames!$D$2:$D$4073,$D452,TeamGames!$F$2:$F$4073,$E452)</f>
        <v/>
      </c>
      <c r="R452" s="33">
        <f>SUMIFS(TeamGames!$U$2:$U$4073,TeamGames!$D$2:$D$4073,$D452,TeamGames!$F$2:$F$4073,$E452)</f>
        <v/>
      </c>
      <c r="S452" s="33">
        <f>SUMIFS(TeamGames!$W$2:$W$4073,TeamGames!$D$2:$D$4073,$D452,TeamGames!$F$2:$F$4073,$E452)</f>
        <v/>
      </c>
      <c r="T452" s="30">
        <f>IF(M452=0,"",P452-O452)</f>
        <v/>
      </c>
      <c r="U452" s="30">
        <f>IF(M452=0,"",S452-O452)</f>
        <v/>
      </c>
      <c r="V452" s="24">
        <f>IF(M452=0,"upcoming",IF(M452=F452,"complete","in progress"))</f>
        <v/>
      </c>
      <c r="W452" s="33">
        <f>N452/F452</f>
        <v/>
      </c>
      <c r="X452" s="41">
        <f>AVERAGEIFS(TeamGames!$K$2:$K$4073,TeamGames!$D$2:$D$4073,$D452,TeamGames!$F$2:$F$4073,$E452)</f>
        <v/>
      </c>
      <c r="Y452" s="30">
        <f>IF(M452=0,"",P452-S452)</f>
        <v/>
      </c>
      <c r="Z452" s="30" t="n"/>
      <c r="AA452" s="31" t="n"/>
      <c r="AB452" s="33" t="n">
        <v>5.694783301397238</v>
      </c>
      <c r="AC452" s="24" t="n">
        <v>0</v>
      </c>
      <c r="AD452" s="24" t="n">
        <v>0</v>
      </c>
    </row>
    <row r="453">
      <c r="A453" s="24" t="inlineStr">
        <is>
          <t>West Brom|12</t>
        </is>
      </c>
      <c r="B453" s="24" t="inlineStr">
        <is>
          <t>E1</t>
        </is>
      </c>
      <c r="C453" s="24" t="inlineStr">
        <is>
          <t>Championship</t>
        </is>
      </c>
      <c r="D453" s="24" t="inlineStr">
        <is>
          <t>West Brom</t>
        </is>
      </c>
      <c r="E453" s="24" t="n">
        <v>12</v>
      </c>
      <c r="F453" s="24">
        <f>COUNTIFS(TeamGames!$D$2:$D$4073,$D453,TeamGames!$F$2:$F$4073,$E453)</f>
        <v/>
      </c>
      <c r="G453" s="24" t="n">
        <v>45</v>
      </c>
      <c r="H453" s="24" t="n">
        <v>46</v>
      </c>
      <c r="I453" s="24" t="inlineStr">
        <is>
          <t>Cardiff (A) · Bolton (H)</t>
        </is>
      </c>
      <c r="J453" s="24" t="n">
        <v>1</v>
      </c>
      <c r="K453" s="40" t="n">
        <v>46501.625</v>
      </c>
      <c r="L453" s="40" t="n">
        <v>46508.52083333334</v>
      </c>
      <c r="M453" s="24">
        <f>SUMIFS(TeamGames!$X$2:$X$4073,TeamGames!$D$2:$D$4073,$D453,TeamGames!$F$2:$F$4073,$E453)</f>
        <v/>
      </c>
      <c r="N453" s="33">
        <f>SUMIFS(TeamGames!$S$2:$S$4073,TeamGames!$D$2:$D$4073,$D453,TeamGames!$F$2:$F$4073,$E453)</f>
        <v/>
      </c>
      <c r="O453" s="33">
        <f>SUMIFS(TeamGames!$S$2:$S$4073,TeamGames!$D$2:$D$4073,$D453,TeamGames!$F$2:$F$4073,$E453,TeamGames!$X$2:$X$4073,1)</f>
        <v/>
      </c>
      <c r="P453" s="24">
        <f>SUMIFS(TeamGames!$O$2:$O$4073,TeamGames!$D$2:$D$4073,$D453,TeamGames!$F$2:$F$4073,$E453)</f>
        <v/>
      </c>
      <c r="Q453" s="33">
        <f>SUMIFS(TeamGames!$T$2:$T$4073,TeamGames!$D$2:$D$4073,$D453,TeamGames!$F$2:$F$4073,$E453)</f>
        <v/>
      </c>
      <c r="R453" s="33">
        <f>SUMIFS(TeamGames!$U$2:$U$4073,TeamGames!$D$2:$D$4073,$D453,TeamGames!$F$2:$F$4073,$E453)</f>
        <v/>
      </c>
      <c r="S453" s="33">
        <f>SUMIFS(TeamGames!$W$2:$W$4073,TeamGames!$D$2:$D$4073,$D453,TeamGames!$F$2:$F$4073,$E453)</f>
        <v/>
      </c>
      <c r="T453" s="30">
        <f>IF(M453=0,"",P453-O453)</f>
        <v/>
      </c>
      <c r="U453" s="30">
        <f>IF(M453=0,"",S453-O453)</f>
        <v/>
      </c>
      <c r="V453" s="24">
        <f>IF(M453=0,"upcoming",IF(M453=F453,"complete","in progress"))</f>
        <v/>
      </c>
      <c r="W453" s="33">
        <f>N453/F453</f>
        <v/>
      </c>
      <c r="X453" s="41">
        <f>AVERAGEIFS(TeamGames!$K$2:$K$4073,TeamGames!$D$2:$D$4073,$D453,TeamGames!$F$2:$F$4073,$E453)</f>
        <v/>
      </c>
      <c r="Y453" s="30">
        <f>IF(M453=0,"",P453-S453)</f>
        <v/>
      </c>
      <c r="Z453" s="30" t="n"/>
      <c r="AA453" s="31" t="n"/>
      <c r="AB453" s="33" t="n">
        <v>3.125964741669061</v>
      </c>
      <c r="AC453" s="24" t="n">
        <v>0</v>
      </c>
      <c r="AD453" s="24" t="n">
        <v>0</v>
      </c>
    </row>
    <row r="454">
      <c r="A454" s="24" t="inlineStr">
        <is>
          <t>West Ham|1</t>
        </is>
      </c>
      <c r="B454" s="24" t="inlineStr">
        <is>
          <t>E1</t>
        </is>
      </c>
      <c r="C454" s="24" t="inlineStr">
        <is>
          <t>Championship</t>
        </is>
      </c>
      <c r="D454" s="24" t="inlineStr">
        <is>
          <t>West Ham</t>
        </is>
      </c>
      <c r="E454" s="24" t="n">
        <v>1</v>
      </c>
      <c r="F454" s="24">
        <f>COUNTIFS(TeamGames!$D$2:$D$4073,$D454,TeamGames!$F$2:$F$4073,$E454)</f>
        <v/>
      </c>
      <c r="G454" s="24" t="n">
        <v>1</v>
      </c>
      <c r="H454" s="24" t="n">
        <v>4</v>
      </c>
      <c r="I454" s="24" t="inlineStr">
        <is>
          <t>Burnley (A) · Charlton (H) · Watford (A) · Wolves (H)</t>
        </is>
      </c>
      <c r="J454" s="24" t="n">
        <v>2</v>
      </c>
      <c r="K454" s="40" t="n">
        <v>46250.66666666666</v>
      </c>
      <c r="L454" s="40" t="n">
        <v>46266.82291666666</v>
      </c>
      <c r="M454" s="24">
        <f>SUMIFS(TeamGames!$X$2:$X$4073,TeamGames!$D$2:$D$4073,$D454,TeamGames!$F$2:$F$4073,$E454)</f>
        <v/>
      </c>
      <c r="N454" s="33">
        <f>SUMIFS(TeamGames!$S$2:$S$4073,TeamGames!$D$2:$D$4073,$D454,TeamGames!$F$2:$F$4073,$E454)</f>
        <v/>
      </c>
      <c r="O454" s="33">
        <f>SUMIFS(TeamGames!$S$2:$S$4073,TeamGames!$D$2:$D$4073,$D454,TeamGames!$F$2:$F$4073,$E454,TeamGames!$X$2:$X$4073,1)</f>
        <v/>
      </c>
      <c r="P454" s="24">
        <f>SUMIFS(TeamGames!$O$2:$O$4073,TeamGames!$D$2:$D$4073,$D454,TeamGames!$F$2:$F$4073,$E454)</f>
        <v/>
      </c>
      <c r="Q454" s="33">
        <f>SUMIFS(TeamGames!$T$2:$T$4073,TeamGames!$D$2:$D$4073,$D454,TeamGames!$F$2:$F$4073,$E454)</f>
        <v/>
      </c>
      <c r="R454" s="33">
        <f>SUMIFS(TeamGames!$U$2:$U$4073,TeamGames!$D$2:$D$4073,$D454,TeamGames!$F$2:$F$4073,$E454)</f>
        <v/>
      </c>
      <c r="S454" s="33">
        <f>SUMIFS(TeamGames!$W$2:$W$4073,TeamGames!$D$2:$D$4073,$D454,TeamGames!$F$2:$F$4073,$E454)</f>
        <v/>
      </c>
      <c r="T454" s="30">
        <f>IF(M454=0,"",P454-O454)</f>
        <v/>
      </c>
      <c r="U454" s="30">
        <f>IF(M454=0,"",S454-O454)</f>
        <v/>
      </c>
      <c r="V454" s="24">
        <f>IF(M454=0,"upcoming",IF(M454=F454,"complete","in progress"))</f>
        <v/>
      </c>
      <c r="W454" s="33">
        <f>N454/F454</f>
        <v/>
      </c>
      <c r="X454" s="41">
        <f>AVERAGEIFS(TeamGames!$K$2:$K$4073,TeamGames!$D$2:$D$4073,$D454,TeamGames!$F$2:$F$4073,$E454)</f>
        <v/>
      </c>
      <c r="Y454" s="30">
        <f>IF(M454=0,"",P454-S454)</f>
        <v/>
      </c>
      <c r="Z454" s="30" t="n">
        <v>-0.88</v>
      </c>
      <c r="AA454" s="31" t="n">
        <v>0.3771274655616672</v>
      </c>
      <c r="AB454" s="33" t="n"/>
      <c r="AC454" s="24" t="n">
        <v>0</v>
      </c>
      <c r="AD454" s="24" t="n">
        <v>0</v>
      </c>
    </row>
    <row r="455">
      <c r="A455" s="24" t="inlineStr">
        <is>
          <t>West Ham|2</t>
        </is>
      </c>
      <c r="B455" s="24" t="inlineStr">
        <is>
          <t>E1</t>
        </is>
      </c>
      <c r="C455" s="24" t="inlineStr">
        <is>
          <t>Championship</t>
        </is>
      </c>
      <c r="D455" s="24" t="inlineStr">
        <is>
          <t>West Ham</t>
        </is>
      </c>
      <c r="E455" s="24" t="n">
        <v>2</v>
      </c>
      <c r="F455" s="24">
        <f>COUNTIFS(TeamGames!$D$2:$D$4073,$D455,TeamGames!$F$2:$F$4073,$E455)</f>
        <v/>
      </c>
      <c r="G455" s="24" t="n">
        <v>5</v>
      </c>
      <c r="H455" s="24" t="n">
        <v>8</v>
      </c>
      <c r="I455" s="24" t="inlineStr">
        <is>
          <t>Derby (H) · Bolton (A) · Wrexham (H) · Millwall (A)</t>
        </is>
      </c>
      <c r="J455" s="24" t="n">
        <v>2</v>
      </c>
      <c r="K455" s="40" t="n">
        <v>46270.625</v>
      </c>
      <c r="L455" s="40" t="n">
        <v>46284.52083333334</v>
      </c>
      <c r="M455" s="24">
        <f>SUMIFS(TeamGames!$X$2:$X$4073,TeamGames!$D$2:$D$4073,$D455,TeamGames!$F$2:$F$4073,$E455)</f>
        <v/>
      </c>
      <c r="N455" s="33">
        <f>SUMIFS(TeamGames!$S$2:$S$4073,TeamGames!$D$2:$D$4073,$D455,TeamGames!$F$2:$F$4073,$E455)</f>
        <v/>
      </c>
      <c r="O455" s="33">
        <f>SUMIFS(TeamGames!$S$2:$S$4073,TeamGames!$D$2:$D$4073,$D455,TeamGames!$F$2:$F$4073,$E455,TeamGames!$X$2:$X$4073,1)</f>
        <v/>
      </c>
      <c r="P455" s="24">
        <f>SUMIFS(TeamGames!$O$2:$O$4073,TeamGames!$D$2:$D$4073,$D455,TeamGames!$F$2:$F$4073,$E455)</f>
        <v/>
      </c>
      <c r="Q455" s="33">
        <f>SUMIFS(TeamGames!$T$2:$T$4073,TeamGames!$D$2:$D$4073,$D455,TeamGames!$F$2:$F$4073,$E455)</f>
        <v/>
      </c>
      <c r="R455" s="33">
        <f>SUMIFS(TeamGames!$U$2:$U$4073,TeamGames!$D$2:$D$4073,$D455,TeamGames!$F$2:$F$4073,$E455)</f>
        <v/>
      </c>
      <c r="S455" s="33">
        <f>SUMIFS(TeamGames!$W$2:$W$4073,TeamGames!$D$2:$D$4073,$D455,TeamGames!$F$2:$F$4073,$E455)</f>
        <v/>
      </c>
      <c r="T455" s="30">
        <f>IF(M455=0,"",P455-O455)</f>
        <v/>
      </c>
      <c r="U455" s="30">
        <f>IF(M455=0,"",S455-O455)</f>
        <v/>
      </c>
      <c r="V455" s="24">
        <f>IF(M455=0,"upcoming",IF(M455=F455,"complete","in progress"))</f>
        <v/>
      </c>
      <c r="W455" s="33">
        <f>N455/F455</f>
        <v/>
      </c>
      <c r="X455" s="41">
        <f>AVERAGEIFS(TeamGames!$K$2:$K$4073,TeamGames!$D$2:$D$4073,$D455,TeamGames!$F$2:$F$4073,$E455)</f>
        <v/>
      </c>
      <c r="Y455" s="30">
        <f>IF(M455=0,"",P455-S455)</f>
        <v/>
      </c>
      <c r="Z455" s="30" t="n">
        <v>1.02</v>
      </c>
      <c r="AA455" s="31" t="n">
        <v>0.3079596320463251</v>
      </c>
      <c r="AB455" s="33" t="n"/>
      <c r="AC455" s="24" t="n">
        <v>0</v>
      </c>
      <c r="AD455" s="24" t="n">
        <v>0</v>
      </c>
    </row>
    <row r="456">
      <c r="A456" s="24" t="inlineStr">
        <is>
          <t>West Ham|3</t>
        </is>
      </c>
      <c r="B456" s="24" t="inlineStr">
        <is>
          <t>E1</t>
        </is>
      </c>
      <c r="C456" s="24" t="inlineStr">
        <is>
          <t>Championship</t>
        </is>
      </c>
      <c r="D456" s="24" t="inlineStr">
        <is>
          <t>West Ham</t>
        </is>
      </c>
      <c r="E456" s="24" t="n">
        <v>3</v>
      </c>
      <c r="F456" s="24">
        <f>COUNTIFS(TeamGames!$D$2:$D$4073,$D456,TeamGames!$F$2:$F$4073,$E456)</f>
        <v/>
      </c>
      <c r="G456" s="24" t="n">
        <v>9</v>
      </c>
      <c r="H456" s="24" t="n">
        <v>12</v>
      </c>
      <c r="I456" s="24" t="inlineStr">
        <is>
          <t>QPR (H) · Lincoln (A) · Swansea (A) · Southampton (H)</t>
        </is>
      </c>
      <c r="J456" s="24" t="n">
        <v>2</v>
      </c>
      <c r="K456" s="40" t="n">
        <v>46304.83333333334</v>
      </c>
      <c r="L456" s="40" t="n">
        <v>46319.625</v>
      </c>
      <c r="M456" s="24">
        <f>SUMIFS(TeamGames!$X$2:$X$4073,TeamGames!$D$2:$D$4073,$D456,TeamGames!$F$2:$F$4073,$E456)</f>
        <v/>
      </c>
      <c r="N456" s="33">
        <f>SUMIFS(TeamGames!$S$2:$S$4073,TeamGames!$D$2:$D$4073,$D456,TeamGames!$F$2:$F$4073,$E456)</f>
        <v/>
      </c>
      <c r="O456" s="33">
        <f>SUMIFS(TeamGames!$S$2:$S$4073,TeamGames!$D$2:$D$4073,$D456,TeamGames!$F$2:$F$4073,$E456,TeamGames!$X$2:$X$4073,1)</f>
        <v/>
      </c>
      <c r="P456" s="24">
        <f>SUMIFS(TeamGames!$O$2:$O$4073,TeamGames!$D$2:$D$4073,$D456,TeamGames!$F$2:$F$4073,$E456)</f>
        <v/>
      </c>
      <c r="Q456" s="33">
        <f>SUMIFS(TeamGames!$T$2:$T$4073,TeamGames!$D$2:$D$4073,$D456,TeamGames!$F$2:$F$4073,$E456)</f>
        <v/>
      </c>
      <c r="R456" s="33">
        <f>SUMIFS(TeamGames!$U$2:$U$4073,TeamGames!$D$2:$D$4073,$D456,TeamGames!$F$2:$F$4073,$E456)</f>
        <v/>
      </c>
      <c r="S456" s="33">
        <f>SUMIFS(TeamGames!$W$2:$W$4073,TeamGames!$D$2:$D$4073,$D456,TeamGames!$F$2:$F$4073,$E456)</f>
        <v/>
      </c>
      <c r="T456" s="30">
        <f>IF(M456=0,"",P456-O456)</f>
        <v/>
      </c>
      <c r="U456" s="30">
        <f>IF(M456=0,"",S456-O456)</f>
        <v/>
      </c>
      <c r="V456" s="24">
        <f>IF(M456=0,"upcoming",IF(M456=F456,"complete","in progress"))</f>
        <v/>
      </c>
      <c r="W456" s="33">
        <f>N456/F456</f>
        <v/>
      </c>
      <c r="X456" s="41">
        <f>AVERAGEIFS(TeamGames!$K$2:$K$4073,TeamGames!$D$2:$D$4073,$D456,TeamGames!$F$2:$F$4073,$E456)</f>
        <v/>
      </c>
      <c r="Y456" s="30">
        <f>IF(M456=0,"",P456-S456)</f>
        <v/>
      </c>
      <c r="Z456" s="30" t="n">
        <v>0.55</v>
      </c>
      <c r="AA456" s="31" t="n">
        <v>0.5824991980133132</v>
      </c>
      <c r="AB456" s="33" t="n">
        <v>1.931847155580919</v>
      </c>
      <c r="AC456" s="24" t="n">
        <v>0</v>
      </c>
      <c r="AD456" s="24" t="n">
        <v>0</v>
      </c>
    </row>
    <row r="457">
      <c r="A457" s="24" t="inlineStr">
        <is>
          <t>West Ham|4</t>
        </is>
      </c>
      <c r="B457" s="24" t="inlineStr">
        <is>
          <t>E1</t>
        </is>
      </c>
      <c r="C457" s="24" t="inlineStr">
        <is>
          <t>Championship</t>
        </is>
      </c>
      <c r="D457" s="24" t="inlineStr">
        <is>
          <t>West Ham</t>
        </is>
      </c>
      <c r="E457" s="24" t="n">
        <v>4</v>
      </c>
      <c r="F457" s="24">
        <f>COUNTIFS(TeamGames!$D$2:$D$4073,$D457,TeamGames!$F$2:$F$4073,$E457)</f>
        <v/>
      </c>
      <c r="G457" s="24" t="n">
        <v>13</v>
      </c>
      <c r="H457" s="24" t="n">
        <v>16</v>
      </c>
      <c r="I457" s="24" t="inlineStr">
        <is>
          <t>West Brom (H) · Cardiff (A) · Blackburn (A) · Preston (H)</t>
        </is>
      </c>
      <c r="J457" s="24" t="n">
        <v>2</v>
      </c>
      <c r="K457" s="40" t="n">
        <v>46326.625</v>
      </c>
      <c r="L457" s="40" t="n">
        <v>46347.625</v>
      </c>
      <c r="M457" s="24">
        <f>SUMIFS(TeamGames!$X$2:$X$4073,TeamGames!$D$2:$D$4073,$D457,TeamGames!$F$2:$F$4073,$E457)</f>
        <v/>
      </c>
      <c r="N457" s="33">
        <f>SUMIFS(TeamGames!$S$2:$S$4073,TeamGames!$D$2:$D$4073,$D457,TeamGames!$F$2:$F$4073,$E457)</f>
        <v/>
      </c>
      <c r="O457" s="33">
        <f>SUMIFS(TeamGames!$S$2:$S$4073,TeamGames!$D$2:$D$4073,$D457,TeamGames!$F$2:$F$4073,$E457,TeamGames!$X$2:$X$4073,1)</f>
        <v/>
      </c>
      <c r="P457" s="24">
        <f>SUMIFS(TeamGames!$O$2:$O$4073,TeamGames!$D$2:$D$4073,$D457,TeamGames!$F$2:$F$4073,$E457)</f>
        <v/>
      </c>
      <c r="Q457" s="33">
        <f>SUMIFS(TeamGames!$T$2:$T$4073,TeamGames!$D$2:$D$4073,$D457,TeamGames!$F$2:$F$4073,$E457)</f>
        <v/>
      </c>
      <c r="R457" s="33">
        <f>SUMIFS(TeamGames!$U$2:$U$4073,TeamGames!$D$2:$D$4073,$D457,TeamGames!$F$2:$F$4073,$E457)</f>
        <v/>
      </c>
      <c r="S457" s="33">
        <f>SUMIFS(TeamGames!$W$2:$W$4073,TeamGames!$D$2:$D$4073,$D457,TeamGames!$F$2:$F$4073,$E457)</f>
        <v/>
      </c>
      <c r="T457" s="30">
        <f>IF(M457=0,"",P457-O457)</f>
        <v/>
      </c>
      <c r="U457" s="30">
        <f>IF(M457=0,"",S457-O457)</f>
        <v/>
      </c>
      <c r="V457" s="24">
        <f>IF(M457=0,"upcoming",IF(M457=F457,"complete","in progress"))</f>
        <v/>
      </c>
      <c r="W457" s="33">
        <f>N457/F457</f>
        <v/>
      </c>
      <c r="X457" s="41">
        <f>AVERAGEIFS(TeamGames!$K$2:$K$4073,TeamGames!$D$2:$D$4073,$D457,TeamGames!$F$2:$F$4073,$E457)</f>
        <v/>
      </c>
      <c r="Y457" s="30">
        <f>IF(M457=0,"",P457-S457)</f>
        <v/>
      </c>
      <c r="Z457" s="30" t="n"/>
      <c r="AA457" s="31" t="n"/>
      <c r="AB457" s="33" t="n">
        <v>8.030114422006251</v>
      </c>
      <c r="AC457" s="24" t="n">
        <v>0</v>
      </c>
      <c r="AD457" s="24" t="n">
        <v>0</v>
      </c>
    </row>
    <row r="458">
      <c r="A458" s="24" t="inlineStr">
        <is>
          <t>West Ham|5</t>
        </is>
      </c>
      <c r="B458" s="24" t="inlineStr">
        <is>
          <t>E1</t>
        </is>
      </c>
      <c r="C458" s="24" t="inlineStr">
        <is>
          <t>Championship</t>
        </is>
      </c>
      <c r="D458" s="24" t="inlineStr">
        <is>
          <t>West Ham</t>
        </is>
      </c>
      <c r="E458" s="24" t="n">
        <v>5</v>
      </c>
      <c r="F458" s="24">
        <f>COUNTIFS(TeamGames!$D$2:$D$4073,$D458,TeamGames!$F$2:$F$4073,$E458)</f>
        <v/>
      </c>
      <c r="G458" s="24" t="n">
        <v>17</v>
      </c>
      <c r="H458" s="24" t="n">
        <v>20</v>
      </c>
      <c r="I458" s="24" t="inlineStr">
        <is>
          <t>Portsmouth (A) · Stoke (H) · Sheffield United (A) · Middlesbrough (H)</t>
        </is>
      </c>
      <c r="J458" s="24" t="n">
        <v>2</v>
      </c>
      <c r="K458" s="40" t="n">
        <v>46350.82291666666</v>
      </c>
      <c r="L458" s="40" t="n">
        <v>46364.83333333334</v>
      </c>
      <c r="M458" s="24">
        <f>SUMIFS(TeamGames!$X$2:$X$4073,TeamGames!$D$2:$D$4073,$D458,TeamGames!$F$2:$F$4073,$E458)</f>
        <v/>
      </c>
      <c r="N458" s="33">
        <f>SUMIFS(TeamGames!$S$2:$S$4073,TeamGames!$D$2:$D$4073,$D458,TeamGames!$F$2:$F$4073,$E458)</f>
        <v/>
      </c>
      <c r="O458" s="33">
        <f>SUMIFS(TeamGames!$S$2:$S$4073,TeamGames!$D$2:$D$4073,$D458,TeamGames!$F$2:$F$4073,$E458,TeamGames!$X$2:$X$4073,1)</f>
        <v/>
      </c>
      <c r="P458" s="24">
        <f>SUMIFS(TeamGames!$O$2:$O$4073,TeamGames!$D$2:$D$4073,$D458,TeamGames!$F$2:$F$4073,$E458)</f>
        <v/>
      </c>
      <c r="Q458" s="33">
        <f>SUMIFS(TeamGames!$T$2:$T$4073,TeamGames!$D$2:$D$4073,$D458,TeamGames!$F$2:$F$4073,$E458)</f>
        <v/>
      </c>
      <c r="R458" s="33">
        <f>SUMIFS(TeamGames!$U$2:$U$4073,TeamGames!$D$2:$D$4073,$D458,TeamGames!$F$2:$F$4073,$E458)</f>
        <v/>
      </c>
      <c r="S458" s="33">
        <f>SUMIFS(TeamGames!$W$2:$W$4073,TeamGames!$D$2:$D$4073,$D458,TeamGames!$F$2:$F$4073,$E458)</f>
        <v/>
      </c>
      <c r="T458" s="30">
        <f>IF(M458=0,"",P458-O458)</f>
        <v/>
      </c>
      <c r="U458" s="30">
        <f>IF(M458=0,"",S458-O458)</f>
        <v/>
      </c>
      <c r="V458" s="24">
        <f>IF(M458=0,"upcoming",IF(M458=F458,"complete","in progress"))</f>
        <v/>
      </c>
      <c r="W458" s="33">
        <f>N458/F458</f>
        <v/>
      </c>
      <c r="X458" s="41">
        <f>AVERAGEIFS(TeamGames!$K$2:$K$4073,TeamGames!$D$2:$D$4073,$D458,TeamGames!$F$2:$F$4073,$E458)</f>
        <v/>
      </c>
      <c r="Y458" s="30">
        <f>IF(M458=0,"",P458-S458)</f>
        <v/>
      </c>
      <c r="Z458" s="30" t="n"/>
      <c r="AA458" s="31" t="n"/>
      <c r="AB458" s="33" t="n">
        <v>7.370046259178333</v>
      </c>
      <c r="AC458" s="24" t="n">
        <v>0</v>
      </c>
      <c r="AD458" s="24" t="n">
        <v>0</v>
      </c>
    </row>
    <row r="459">
      <c r="A459" s="24" t="inlineStr">
        <is>
          <t>West Ham|6</t>
        </is>
      </c>
      <c r="B459" s="24" t="inlineStr">
        <is>
          <t>E1</t>
        </is>
      </c>
      <c r="C459" s="24" t="inlineStr">
        <is>
          <t>Championship</t>
        </is>
      </c>
      <c r="D459" s="24" t="inlineStr">
        <is>
          <t>West Ham</t>
        </is>
      </c>
      <c r="E459" s="24" t="n">
        <v>6</v>
      </c>
      <c r="F459" s="24">
        <f>COUNTIFS(TeamGames!$D$2:$D$4073,$D459,TeamGames!$F$2:$F$4073,$E459)</f>
        <v/>
      </c>
      <c r="G459" s="24" t="n">
        <v>21</v>
      </c>
      <c r="H459" s="24" t="n">
        <v>24</v>
      </c>
      <c r="I459" s="24" t="inlineStr">
        <is>
          <t>Bristol City (H) · Birmingham (A) · Norwich (H) · Southampton (A)</t>
        </is>
      </c>
      <c r="J459" s="24" t="n">
        <v>2</v>
      </c>
      <c r="K459" s="40" t="n">
        <v>46368.625</v>
      </c>
      <c r="L459" s="40" t="n">
        <v>46385.84375</v>
      </c>
      <c r="M459" s="24">
        <f>SUMIFS(TeamGames!$X$2:$X$4073,TeamGames!$D$2:$D$4073,$D459,TeamGames!$F$2:$F$4073,$E459)</f>
        <v/>
      </c>
      <c r="N459" s="33">
        <f>SUMIFS(TeamGames!$S$2:$S$4073,TeamGames!$D$2:$D$4073,$D459,TeamGames!$F$2:$F$4073,$E459)</f>
        <v/>
      </c>
      <c r="O459" s="33">
        <f>SUMIFS(TeamGames!$S$2:$S$4073,TeamGames!$D$2:$D$4073,$D459,TeamGames!$F$2:$F$4073,$E459,TeamGames!$X$2:$X$4073,1)</f>
        <v/>
      </c>
      <c r="P459" s="24">
        <f>SUMIFS(TeamGames!$O$2:$O$4073,TeamGames!$D$2:$D$4073,$D459,TeamGames!$F$2:$F$4073,$E459)</f>
        <v/>
      </c>
      <c r="Q459" s="33">
        <f>SUMIFS(TeamGames!$T$2:$T$4073,TeamGames!$D$2:$D$4073,$D459,TeamGames!$F$2:$F$4073,$E459)</f>
        <v/>
      </c>
      <c r="R459" s="33">
        <f>SUMIFS(TeamGames!$U$2:$U$4073,TeamGames!$D$2:$D$4073,$D459,TeamGames!$F$2:$F$4073,$E459)</f>
        <v/>
      </c>
      <c r="S459" s="33">
        <f>SUMIFS(TeamGames!$W$2:$W$4073,TeamGames!$D$2:$D$4073,$D459,TeamGames!$F$2:$F$4073,$E459)</f>
        <v/>
      </c>
      <c r="T459" s="30">
        <f>IF(M459=0,"",P459-O459)</f>
        <v/>
      </c>
      <c r="U459" s="30">
        <f>IF(M459=0,"",S459-O459)</f>
        <v/>
      </c>
      <c r="V459" s="24">
        <f>IF(M459=0,"upcoming",IF(M459=F459,"complete","in progress"))</f>
        <v/>
      </c>
      <c r="W459" s="33">
        <f>N459/F459</f>
        <v/>
      </c>
      <c r="X459" s="41">
        <f>AVERAGEIFS(TeamGames!$K$2:$K$4073,TeamGames!$D$2:$D$4073,$D459,TeamGames!$F$2:$F$4073,$E459)</f>
        <v/>
      </c>
      <c r="Y459" s="30">
        <f>IF(M459=0,"",P459-S459)</f>
        <v/>
      </c>
      <c r="Z459" s="30" t="n"/>
      <c r="AA459" s="31" t="n"/>
      <c r="AB459" s="33" t="n">
        <v>7.207002852186313</v>
      </c>
      <c r="AC459" s="24" t="n">
        <v>0</v>
      </c>
      <c r="AD459" s="24" t="n">
        <v>0</v>
      </c>
    </row>
    <row r="460">
      <c r="A460" s="24" t="inlineStr">
        <is>
          <t>West Ham|7</t>
        </is>
      </c>
      <c r="B460" s="24" t="inlineStr">
        <is>
          <t>E1</t>
        </is>
      </c>
      <c r="C460" s="24" t="inlineStr">
        <is>
          <t>Championship</t>
        </is>
      </c>
      <c r="D460" s="24" t="inlineStr">
        <is>
          <t>West Ham</t>
        </is>
      </c>
      <c r="E460" s="24" t="n">
        <v>7</v>
      </c>
      <c r="F460" s="24">
        <f>COUNTIFS(TeamGames!$D$2:$D$4073,$D460,TeamGames!$F$2:$F$4073,$E460)</f>
        <v/>
      </c>
      <c r="G460" s="24" t="n">
        <v>25</v>
      </c>
      <c r="H460" s="24" t="n">
        <v>28</v>
      </c>
      <c r="I460" s="24" t="inlineStr">
        <is>
          <t>Bristol City (A) · Swansea (H) · West Brom (A) · Cardiff (H)</t>
        </is>
      </c>
      <c r="J460" s="24" t="n">
        <v>2</v>
      </c>
      <c r="K460" s="40" t="n">
        <v>46388.625</v>
      </c>
      <c r="L460" s="40" t="n">
        <v>46414.82291666666</v>
      </c>
      <c r="M460" s="24">
        <f>SUMIFS(TeamGames!$X$2:$X$4073,TeamGames!$D$2:$D$4073,$D460,TeamGames!$F$2:$F$4073,$E460)</f>
        <v/>
      </c>
      <c r="N460" s="33">
        <f>SUMIFS(TeamGames!$S$2:$S$4073,TeamGames!$D$2:$D$4073,$D460,TeamGames!$F$2:$F$4073,$E460)</f>
        <v/>
      </c>
      <c r="O460" s="33">
        <f>SUMIFS(TeamGames!$S$2:$S$4073,TeamGames!$D$2:$D$4073,$D460,TeamGames!$F$2:$F$4073,$E460,TeamGames!$X$2:$X$4073,1)</f>
        <v/>
      </c>
      <c r="P460" s="24">
        <f>SUMIFS(TeamGames!$O$2:$O$4073,TeamGames!$D$2:$D$4073,$D460,TeamGames!$F$2:$F$4073,$E460)</f>
        <v/>
      </c>
      <c r="Q460" s="33">
        <f>SUMIFS(TeamGames!$T$2:$T$4073,TeamGames!$D$2:$D$4073,$D460,TeamGames!$F$2:$F$4073,$E460)</f>
        <v/>
      </c>
      <c r="R460" s="33">
        <f>SUMIFS(TeamGames!$U$2:$U$4073,TeamGames!$D$2:$D$4073,$D460,TeamGames!$F$2:$F$4073,$E460)</f>
        <v/>
      </c>
      <c r="S460" s="33">
        <f>SUMIFS(TeamGames!$W$2:$W$4073,TeamGames!$D$2:$D$4073,$D460,TeamGames!$F$2:$F$4073,$E460)</f>
        <v/>
      </c>
      <c r="T460" s="30">
        <f>IF(M460=0,"",P460-O460)</f>
        <v/>
      </c>
      <c r="U460" s="30">
        <f>IF(M460=0,"",S460-O460)</f>
        <v/>
      </c>
      <c r="V460" s="24">
        <f>IF(M460=0,"upcoming",IF(M460=F460,"complete","in progress"))</f>
        <v/>
      </c>
      <c r="W460" s="33">
        <f>N460/F460</f>
        <v/>
      </c>
      <c r="X460" s="41">
        <f>AVERAGEIFS(TeamGames!$K$2:$K$4073,TeamGames!$D$2:$D$4073,$D460,TeamGames!$F$2:$F$4073,$E460)</f>
        <v/>
      </c>
      <c r="Y460" s="30">
        <f>IF(M460=0,"",P460-S460)</f>
        <v/>
      </c>
      <c r="Z460" s="30" t="n"/>
      <c r="AA460" s="31" t="n"/>
      <c r="AB460" s="33" t="n">
        <v>7.72305343705391</v>
      </c>
      <c r="AC460" s="24" t="n">
        <v>0</v>
      </c>
      <c r="AD460" s="24" t="n">
        <v>0</v>
      </c>
    </row>
    <row r="461">
      <c r="A461" s="24" t="inlineStr">
        <is>
          <t>West Ham|8</t>
        </is>
      </c>
      <c r="B461" s="24" t="inlineStr">
        <is>
          <t>E1</t>
        </is>
      </c>
      <c r="C461" s="24" t="inlineStr">
        <is>
          <t>Championship</t>
        </is>
      </c>
      <c r="D461" s="24" t="inlineStr">
        <is>
          <t>West Ham</t>
        </is>
      </c>
      <c r="E461" s="24" t="n">
        <v>8</v>
      </c>
      <c r="F461" s="24">
        <f>COUNTIFS(TeamGames!$D$2:$D$4073,$D461,TeamGames!$F$2:$F$4073,$E461)</f>
        <v/>
      </c>
      <c r="G461" s="24" t="n">
        <v>29</v>
      </c>
      <c r="H461" s="24" t="n">
        <v>32</v>
      </c>
      <c r="I461" s="24" t="inlineStr">
        <is>
          <t>Blackburn (H) · Preston (A) · Wrexham (A) · Lincoln (H)</t>
        </is>
      </c>
      <c r="J461" s="24" t="n">
        <v>2</v>
      </c>
      <c r="K461" s="40" t="n">
        <v>46417.625</v>
      </c>
      <c r="L461" s="40" t="n">
        <v>46434.82291666666</v>
      </c>
      <c r="M461" s="24">
        <f>SUMIFS(TeamGames!$X$2:$X$4073,TeamGames!$D$2:$D$4073,$D461,TeamGames!$F$2:$F$4073,$E461)</f>
        <v/>
      </c>
      <c r="N461" s="33">
        <f>SUMIFS(TeamGames!$S$2:$S$4073,TeamGames!$D$2:$D$4073,$D461,TeamGames!$F$2:$F$4073,$E461)</f>
        <v/>
      </c>
      <c r="O461" s="33">
        <f>SUMIFS(TeamGames!$S$2:$S$4073,TeamGames!$D$2:$D$4073,$D461,TeamGames!$F$2:$F$4073,$E461,TeamGames!$X$2:$X$4073,1)</f>
        <v/>
      </c>
      <c r="P461" s="24">
        <f>SUMIFS(TeamGames!$O$2:$O$4073,TeamGames!$D$2:$D$4073,$D461,TeamGames!$F$2:$F$4073,$E461)</f>
        <v/>
      </c>
      <c r="Q461" s="33">
        <f>SUMIFS(TeamGames!$T$2:$T$4073,TeamGames!$D$2:$D$4073,$D461,TeamGames!$F$2:$F$4073,$E461)</f>
        <v/>
      </c>
      <c r="R461" s="33">
        <f>SUMIFS(TeamGames!$U$2:$U$4073,TeamGames!$D$2:$D$4073,$D461,TeamGames!$F$2:$F$4073,$E461)</f>
        <v/>
      </c>
      <c r="S461" s="33">
        <f>SUMIFS(TeamGames!$W$2:$W$4073,TeamGames!$D$2:$D$4073,$D461,TeamGames!$F$2:$F$4073,$E461)</f>
        <v/>
      </c>
      <c r="T461" s="30">
        <f>IF(M461=0,"",P461-O461)</f>
        <v/>
      </c>
      <c r="U461" s="30">
        <f>IF(M461=0,"",S461-O461)</f>
        <v/>
      </c>
      <c r="V461" s="24">
        <f>IF(M461=0,"upcoming",IF(M461=F461,"complete","in progress"))</f>
        <v/>
      </c>
      <c r="W461" s="33">
        <f>N461/F461</f>
        <v/>
      </c>
      <c r="X461" s="41">
        <f>AVERAGEIFS(TeamGames!$K$2:$K$4073,TeamGames!$D$2:$D$4073,$D461,TeamGames!$F$2:$F$4073,$E461)</f>
        <v/>
      </c>
      <c r="Y461" s="30">
        <f>IF(M461=0,"",P461-S461)</f>
        <v/>
      </c>
      <c r="Z461" s="30" t="n"/>
      <c r="AA461" s="31" t="n"/>
      <c r="AB461" s="33" t="n">
        <v>8.048584212825222</v>
      </c>
      <c r="AC461" s="24" t="n">
        <v>0</v>
      </c>
      <c r="AD461" s="24" t="n">
        <v>0</v>
      </c>
    </row>
    <row r="462">
      <c r="A462" s="24" t="inlineStr">
        <is>
          <t>West Ham|9</t>
        </is>
      </c>
      <c r="B462" s="24" t="inlineStr">
        <is>
          <t>E1</t>
        </is>
      </c>
      <c r="C462" s="24" t="inlineStr">
        <is>
          <t>Championship</t>
        </is>
      </c>
      <c r="D462" s="24" t="inlineStr">
        <is>
          <t>West Ham</t>
        </is>
      </c>
      <c r="E462" s="24" t="n">
        <v>9</v>
      </c>
      <c r="F462" s="24">
        <f>COUNTIFS(TeamGames!$D$2:$D$4073,$D462,TeamGames!$F$2:$F$4073,$E462)</f>
        <v/>
      </c>
      <c r="G462" s="24" t="n">
        <v>33</v>
      </c>
      <c r="H462" s="24" t="n">
        <v>36</v>
      </c>
      <c r="I462" s="24" t="inlineStr">
        <is>
          <t>Millwall (H) · QPR (A) · Charlton (A) · Burnley (H)</t>
        </is>
      </c>
      <c r="J462" s="24" t="n">
        <v>2</v>
      </c>
      <c r="K462" s="40" t="n">
        <v>46439.5</v>
      </c>
      <c r="L462" s="40" t="n">
        <v>46452.625</v>
      </c>
      <c r="M462" s="24">
        <f>SUMIFS(TeamGames!$X$2:$X$4073,TeamGames!$D$2:$D$4073,$D462,TeamGames!$F$2:$F$4073,$E462)</f>
        <v/>
      </c>
      <c r="N462" s="33">
        <f>SUMIFS(TeamGames!$S$2:$S$4073,TeamGames!$D$2:$D$4073,$D462,TeamGames!$F$2:$F$4073,$E462)</f>
        <v/>
      </c>
      <c r="O462" s="33">
        <f>SUMIFS(TeamGames!$S$2:$S$4073,TeamGames!$D$2:$D$4073,$D462,TeamGames!$F$2:$F$4073,$E462,TeamGames!$X$2:$X$4073,1)</f>
        <v/>
      </c>
      <c r="P462" s="24">
        <f>SUMIFS(TeamGames!$O$2:$O$4073,TeamGames!$D$2:$D$4073,$D462,TeamGames!$F$2:$F$4073,$E462)</f>
        <v/>
      </c>
      <c r="Q462" s="33">
        <f>SUMIFS(TeamGames!$T$2:$T$4073,TeamGames!$D$2:$D$4073,$D462,TeamGames!$F$2:$F$4073,$E462)</f>
        <v/>
      </c>
      <c r="R462" s="33">
        <f>SUMIFS(TeamGames!$U$2:$U$4073,TeamGames!$D$2:$D$4073,$D462,TeamGames!$F$2:$F$4073,$E462)</f>
        <v/>
      </c>
      <c r="S462" s="33">
        <f>SUMIFS(TeamGames!$W$2:$W$4073,TeamGames!$D$2:$D$4073,$D462,TeamGames!$F$2:$F$4073,$E462)</f>
        <v/>
      </c>
      <c r="T462" s="30">
        <f>IF(M462=0,"",P462-O462)</f>
        <v/>
      </c>
      <c r="U462" s="30">
        <f>IF(M462=0,"",S462-O462)</f>
        <v/>
      </c>
      <c r="V462" s="24">
        <f>IF(M462=0,"upcoming",IF(M462=F462,"complete","in progress"))</f>
        <v/>
      </c>
      <c r="W462" s="33">
        <f>N462/F462</f>
        <v/>
      </c>
      <c r="X462" s="41">
        <f>AVERAGEIFS(TeamGames!$K$2:$K$4073,TeamGames!$D$2:$D$4073,$D462,TeamGames!$F$2:$F$4073,$E462)</f>
        <v/>
      </c>
      <c r="Y462" s="30">
        <f>IF(M462=0,"",P462-S462)</f>
        <v/>
      </c>
      <c r="Z462" s="30" t="n"/>
      <c r="AA462" s="31" t="n"/>
      <c r="AB462" s="33" t="n">
        <v>7.636594801613799</v>
      </c>
      <c r="AC462" s="24" t="n">
        <v>0</v>
      </c>
      <c r="AD462" s="24" t="n">
        <v>0</v>
      </c>
    </row>
    <row r="463">
      <c r="A463" s="24" t="inlineStr">
        <is>
          <t>West Ham|10</t>
        </is>
      </c>
      <c r="B463" s="24" t="inlineStr">
        <is>
          <t>E1</t>
        </is>
      </c>
      <c r="C463" s="24" t="inlineStr">
        <is>
          <t>Championship</t>
        </is>
      </c>
      <c r="D463" s="24" t="inlineStr">
        <is>
          <t>West Ham</t>
        </is>
      </c>
      <c r="E463" s="24" t="n">
        <v>10</v>
      </c>
      <c r="F463" s="24">
        <f>COUNTIFS(TeamGames!$D$2:$D$4073,$D463,TeamGames!$F$2:$F$4073,$E463)</f>
        <v/>
      </c>
      <c r="G463" s="24" t="n">
        <v>37</v>
      </c>
      <c r="H463" s="24" t="n">
        <v>40</v>
      </c>
      <c r="I463" s="24" t="inlineStr">
        <is>
          <t>Stoke (A) · Sheffield United (H) · Norwich (A) · Birmingham (H)</t>
        </is>
      </c>
      <c r="J463" s="24" t="n">
        <v>2</v>
      </c>
      <c r="K463" s="40" t="n">
        <v>46459.625</v>
      </c>
      <c r="L463" s="40" t="n">
        <v>46480.625</v>
      </c>
      <c r="M463" s="24">
        <f>SUMIFS(TeamGames!$X$2:$X$4073,TeamGames!$D$2:$D$4073,$D463,TeamGames!$F$2:$F$4073,$E463)</f>
        <v/>
      </c>
      <c r="N463" s="33">
        <f>SUMIFS(TeamGames!$S$2:$S$4073,TeamGames!$D$2:$D$4073,$D463,TeamGames!$F$2:$F$4073,$E463)</f>
        <v/>
      </c>
      <c r="O463" s="33">
        <f>SUMIFS(TeamGames!$S$2:$S$4073,TeamGames!$D$2:$D$4073,$D463,TeamGames!$F$2:$F$4073,$E463,TeamGames!$X$2:$X$4073,1)</f>
        <v/>
      </c>
      <c r="P463" s="24">
        <f>SUMIFS(TeamGames!$O$2:$O$4073,TeamGames!$D$2:$D$4073,$D463,TeamGames!$F$2:$F$4073,$E463)</f>
        <v/>
      </c>
      <c r="Q463" s="33">
        <f>SUMIFS(TeamGames!$T$2:$T$4073,TeamGames!$D$2:$D$4073,$D463,TeamGames!$F$2:$F$4073,$E463)</f>
        <v/>
      </c>
      <c r="R463" s="33">
        <f>SUMIFS(TeamGames!$U$2:$U$4073,TeamGames!$D$2:$D$4073,$D463,TeamGames!$F$2:$F$4073,$E463)</f>
        <v/>
      </c>
      <c r="S463" s="33">
        <f>SUMIFS(TeamGames!$W$2:$W$4073,TeamGames!$D$2:$D$4073,$D463,TeamGames!$F$2:$F$4073,$E463)</f>
        <v/>
      </c>
      <c r="T463" s="30">
        <f>IF(M463=0,"",P463-O463)</f>
        <v/>
      </c>
      <c r="U463" s="30">
        <f>IF(M463=0,"",S463-O463)</f>
        <v/>
      </c>
      <c r="V463" s="24">
        <f>IF(M463=0,"upcoming",IF(M463=F463,"complete","in progress"))</f>
        <v/>
      </c>
      <c r="W463" s="33">
        <f>N463/F463</f>
        <v/>
      </c>
      <c r="X463" s="41">
        <f>AVERAGEIFS(TeamGames!$K$2:$K$4073,TeamGames!$D$2:$D$4073,$D463,TeamGames!$F$2:$F$4073,$E463)</f>
        <v/>
      </c>
      <c r="Y463" s="30">
        <f>IF(M463=0,"",P463-S463)</f>
        <v/>
      </c>
      <c r="Z463" s="30" t="n"/>
      <c r="AA463" s="31" t="n"/>
      <c r="AB463" s="33" t="n">
        <v>7.314666084096122</v>
      </c>
      <c r="AC463" s="24" t="n">
        <v>0</v>
      </c>
      <c r="AD463" s="24" t="n">
        <v>0</v>
      </c>
    </row>
    <row r="464">
      <c r="A464" s="24" t="inlineStr">
        <is>
          <t>West Ham|11</t>
        </is>
      </c>
      <c r="B464" s="24" t="inlineStr">
        <is>
          <t>E1</t>
        </is>
      </c>
      <c r="C464" s="24" t="inlineStr">
        <is>
          <t>Championship</t>
        </is>
      </c>
      <c r="D464" s="24" t="inlineStr">
        <is>
          <t>West Ham</t>
        </is>
      </c>
      <c r="E464" s="24" t="n">
        <v>11</v>
      </c>
      <c r="F464" s="24">
        <f>COUNTIFS(TeamGames!$D$2:$D$4073,$D464,TeamGames!$F$2:$F$4073,$E464)</f>
        <v/>
      </c>
      <c r="G464" s="24" t="n">
        <v>41</v>
      </c>
      <c r="H464" s="24" t="n">
        <v>44</v>
      </c>
      <c r="I464" s="24" t="inlineStr">
        <is>
          <t>Bolton (H) · Derby (A) · Watford (H) · Wolves (A)</t>
        </is>
      </c>
      <c r="J464" s="24" t="n">
        <v>2</v>
      </c>
      <c r="K464" s="40" t="n">
        <v>46483.82291666666</v>
      </c>
      <c r="L464" s="40" t="n">
        <v>46497.82291666666</v>
      </c>
      <c r="M464" s="24">
        <f>SUMIFS(TeamGames!$X$2:$X$4073,TeamGames!$D$2:$D$4073,$D464,TeamGames!$F$2:$F$4073,$E464)</f>
        <v/>
      </c>
      <c r="N464" s="33">
        <f>SUMIFS(TeamGames!$S$2:$S$4073,TeamGames!$D$2:$D$4073,$D464,TeamGames!$F$2:$F$4073,$E464)</f>
        <v/>
      </c>
      <c r="O464" s="33">
        <f>SUMIFS(TeamGames!$S$2:$S$4073,TeamGames!$D$2:$D$4073,$D464,TeamGames!$F$2:$F$4073,$E464,TeamGames!$X$2:$X$4073,1)</f>
        <v/>
      </c>
      <c r="P464" s="24">
        <f>SUMIFS(TeamGames!$O$2:$O$4073,TeamGames!$D$2:$D$4073,$D464,TeamGames!$F$2:$F$4073,$E464)</f>
        <v/>
      </c>
      <c r="Q464" s="33">
        <f>SUMIFS(TeamGames!$T$2:$T$4073,TeamGames!$D$2:$D$4073,$D464,TeamGames!$F$2:$F$4073,$E464)</f>
        <v/>
      </c>
      <c r="R464" s="33">
        <f>SUMIFS(TeamGames!$U$2:$U$4073,TeamGames!$D$2:$D$4073,$D464,TeamGames!$F$2:$F$4073,$E464)</f>
        <v/>
      </c>
      <c r="S464" s="33">
        <f>SUMIFS(TeamGames!$W$2:$W$4073,TeamGames!$D$2:$D$4073,$D464,TeamGames!$F$2:$F$4073,$E464)</f>
        <v/>
      </c>
      <c r="T464" s="30">
        <f>IF(M464=0,"",P464-O464)</f>
        <v/>
      </c>
      <c r="U464" s="30">
        <f>IF(M464=0,"",S464-O464)</f>
        <v/>
      </c>
      <c r="V464" s="24">
        <f>IF(M464=0,"upcoming",IF(M464=F464,"complete","in progress"))</f>
        <v/>
      </c>
      <c r="W464" s="33">
        <f>N464/F464</f>
        <v/>
      </c>
      <c r="X464" s="41">
        <f>AVERAGEIFS(TeamGames!$K$2:$K$4073,TeamGames!$D$2:$D$4073,$D464,TeamGames!$F$2:$F$4073,$E464)</f>
        <v/>
      </c>
      <c r="Y464" s="30">
        <f>IF(M464=0,"",P464-S464)</f>
        <v/>
      </c>
      <c r="Z464" s="30" t="n"/>
      <c r="AA464" s="31" t="n"/>
      <c r="AB464" s="33" t="n">
        <v>7.602108985780194</v>
      </c>
      <c r="AC464" s="24" t="n">
        <v>0</v>
      </c>
      <c r="AD464" s="24" t="n">
        <v>0</v>
      </c>
    </row>
    <row r="465">
      <c r="A465" s="24" t="inlineStr">
        <is>
          <t>West Ham|12</t>
        </is>
      </c>
      <c r="B465" s="24" t="inlineStr">
        <is>
          <t>E1</t>
        </is>
      </c>
      <c r="C465" s="24" t="inlineStr">
        <is>
          <t>Championship</t>
        </is>
      </c>
      <c r="D465" s="24" t="inlineStr">
        <is>
          <t>West Ham</t>
        </is>
      </c>
      <c r="E465" s="24" t="n">
        <v>12</v>
      </c>
      <c r="F465" s="24">
        <f>COUNTIFS(TeamGames!$D$2:$D$4073,$D465,TeamGames!$F$2:$F$4073,$E465)</f>
        <v/>
      </c>
      <c r="G465" s="24" t="n">
        <v>45</v>
      </c>
      <c r="H465" s="24" t="n">
        <v>46</v>
      </c>
      <c r="I465" s="24" t="inlineStr">
        <is>
          <t>Middlesbrough (A) · Portsmouth (H)</t>
        </is>
      </c>
      <c r="J465" s="24" t="n">
        <v>1</v>
      </c>
      <c r="K465" s="40" t="n">
        <v>46501.625</v>
      </c>
      <c r="L465" s="40" t="n">
        <v>46508.52083333334</v>
      </c>
      <c r="M465" s="24">
        <f>SUMIFS(TeamGames!$X$2:$X$4073,TeamGames!$D$2:$D$4073,$D465,TeamGames!$F$2:$F$4073,$E465)</f>
        <v/>
      </c>
      <c r="N465" s="33">
        <f>SUMIFS(TeamGames!$S$2:$S$4073,TeamGames!$D$2:$D$4073,$D465,TeamGames!$F$2:$F$4073,$E465)</f>
        <v/>
      </c>
      <c r="O465" s="33">
        <f>SUMIFS(TeamGames!$S$2:$S$4073,TeamGames!$D$2:$D$4073,$D465,TeamGames!$F$2:$F$4073,$E465,TeamGames!$X$2:$X$4073,1)</f>
        <v/>
      </c>
      <c r="P465" s="24">
        <f>SUMIFS(TeamGames!$O$2:$O$4073,TeamGames!$D$2:$D$4073,$D465,TeamGames!$F$2:$F$4073,$E465)</f>
        <v/>
      </c>
      <c r="Q465" s="33">
        <f>SUMIFS(TeamGames!$T$2:$T$4073,TeamGames!$D$2:$D$4073,$D465,TeamGames!$F$2:$F$4073,$E465)</f>
        <v/>
      </c>
      <c r="R465" s="33">
        <f>SUMIFS(TeamGames!$U$2:$U$4073,TeamGames!$D$2:$D$4073,$D465,TeamGames!$F$2:$F$4073,$E465)</f>
        <v/>
      </c>
      <c r="S465" s="33">
        <f>SUMIFS(TeamGames!$W$2:$W$4073,TeamGames!$D$2:$D$4073,$D465,TeamGames!$F$2:$F$4073,$E465)</f>
        <v/>
      </c>
      <c r="T465" s="30">
        <f>IF(M465=0,"",P465-O465)</f>
        <v/>
      </c>
      <c r="U465" s="30">
        <f>IF(M465=0,"",S465-O465)</f>
        <v/>
      </c>
      <c r="V465" s="24">
        <f>IF(M465=0,"upcoming",IF(M465=F465,"complete","in progress"))</f>
        <v/>
      </c>
      <c r="W465" s="33">
        <f>N465/F465</f>
        <v/>
      </c>
      <c r="X465" s="41">
        <f>AVERAGEIFS(TeamGames!$K$2:$K$4073,TeamGames!$D$2:$D$4073,$D465,TeamGames!$F$2:$F$4073,$E465)</f>
        <v/>
      </c>
      <c r="Y465" s="30">
        <f>IF(M465=0,"",P465-S465)</f>
        <v/>
      </c>
      <c r="Z465" s="30" t="n"/>
      <c r="AA465" s="31" t="n"/>
      <c r="AB465" s="33" t="n">
        <v>3.598070244207173</v>
      </c>
      <c r="AC465" s="24" t="n">
        <v>0</v>
      </c>
      <c r="AD465" s="24" t="n">
        <v>0</v>
      </c>
    </row>
    <row r="466">
      <c r="A466" s="24" t="inlineStr">
        <is>
          <t>Wolves|1</t>
        </is>
      </c>
      <c r="B466" s="24" t="inlineStr">
        <is>
          <t>E1</t>
        </is>
      </c>
      <c r="C466" s="24" t="inlineStr">
        <is>
          <t>Championship</t>
        </is>
      </c>
      <c r="D466" s="24" t="inlineStr">
        <is>
          <t>Wolves</t>
        </is>
      </c>
      <c r="E466" s="24" t="n">
        <v>1</v>
      </c>
      <c r="F466" s="24">
        <f>COUNTIFS(TeamGames!$D$2:$D$4073,$D466,TeamGames!$F$2:$F$4073,$E466)</f>
        <v/>
      </c>
      <c r="G466" s="24" t="n">
        <v>1</v>
      </c>
      <c r="H466" s="24" t="n">
        <v>4</v>
      </c>
      <c r="I466" s="24" t="inlineStr">
        <is>
          <t>Blackburn (H) · Preston (A) · Stoke (H) · West Ham (A)</t>
        </is>
      </c>
      <c r="J466" s="24" t="n">
        <v>2</v>
      </c>
      <c r="K466" s="40" t="n">
        <v>46248.83333333334</v>
      </c>
      <c r="L466" s="40" t="n">
        <v>46266.82291666666</v>
      </c>
      <c r="M466" s="24">
        <f>SUMIFS(TeamGames!$X$2:$X$4073,TeamGames!$D$2:$D$4073,$D466,TeamGames!$F$2:$F$4073,$E466)</f>
        <v/>
      </c>
      <c r="N466" s="33">
        <f>SUMIFS(TeamGames!$S$2:$S$4073,TeamGames!$D$2:$D$4073,$D466,TeamGames!$F$2:$F$4073,$E466)</f>
        <v/>
      </c>
      <c r="O466" s="33">
        <f>SUMIFS(TeamGames!$S$2:$S$4073,TeamGames!$D$2:$D$4073,$D466,TeamGames!$F$2:$F$4073,$E466,TeamGames!$X$2:$X$4073,1)</f>
        <v/>
      </c>
      <c r="P466" s="24">
        <f>SUMIFS(TeamGames!$O$2:$O$4073,TeamGames!$D$2:$D$4073,$D466,TeamGames!$F$2:$F$4073,$E466)</f>
        <v/>
      </c>
      <c r="Q466" s="33">
        <f>SUMIFS(TeamGames!$T$2:$T$4073,TeamGames!$D$2:$D$4073,$D466,TeamGames!$F$2:$F$4073,$E466)</f>
        <v/>
      </c>
      <c r="R466" s="33">
        <f>SUMIFS(TeamGames!$U$2:$U$4073,TeamGames!$D$2:$D$4073,$D466,TeamGames!$F$2:$F$4073,$E466)</f>
        <v/>
      </c>
      <c r="S466" s="33">
        <f>SUMIFS(TeamGames!$W$2:$W$4073,TeamGames!$D$2:$D$4073,$D466,TeamGames!$F$2:$F$4073,$E466)</f>
        <v/>
      </c>
      <c r="T466" s="30">
        <f>IF(M466=0,"",P466-O466)</f>
        <v/>
      </c>
      <c r="U466" s="30">
        <f>IF(M466=0,"",S466-O466)</f>
        <v/>
      </c>
      <c r="V466" s="24">
        <f>IF(M466=0,"upcoming",IF(M466=F466,"complete","in progress"))</f>
        <v/>
      </c>
      <c r="W466" s="33">
        <f>N466/F466</f>
        <v/>
      </c>
      <c r="X466" s="41">
        <f>AVERAGEIFS(TeamGames!$K$2:$K$4073,TeamGames!$D$2:$D$4073,$D466,TeamGames!$F$2:$F$4073,$E466)</f>
        <v/>
      </c>
      <c r="Y466" s="30">
        <f>IF(M466=0,"",P466-S466)</f>
        <v/>
      </c>
      <c r="Z466" s="30" t="n">
        <v>0.26</v>
      </c>
      <c r="AA466" s="31" t="n">
        <v>0.7958974477960028</v>
      </c>
      <c r="AB466" s="33" t="n"/>
      <c r="AC466" s="24" t="n">
        <v>0</v>
      </c>
      <c r="AD466" s="24" t="n">
        <v>0</v>
      </c>
    </row>
    <row r="467">
      <c r="A467" s="24" t="inlineStr">
        <is>
          <t>Wolves|2</t>
        </is>
      </c>
      <c r="B467" s="24" t="inlineStr">
        <is>
          <t>E1</t>
        </is>
      </c>
      <c r="C467" s="24" t="inlineStr">
        <is>
          <t>Championship</t>
        </is>
      </c>
      <c r="D467" s="24" t="inlineStr">
        <is>
          <t>Wolves</t>
        </is>
      </c>
      <c r="E467" s="24" t="n">
        <v>2</v>
      </c>
      <c r="F467" s="24">
        <f>COUNTIFS(TeamGames!$D$2:$D$4073,$D467,TeamGames!$F$2:$F$4073,$E467)</f>
        <v/>
      </c>
      <c r="G467" s="24" t="n">
        <v>5</v>
      </c>
      <c r="H467" s="24" t="n">
        <v>8</v>
      </c>
      <c r="I467" s="24" t="inlineStr">
        <is>
          <t>Birmingham (A) · Sheffield United (A) · West Brom (H) · Middlesbrough (A)</t>
        </is>
      </c>
      <c r="J467" s="24" t="n">
        <v>1</v>
      </c>
      <c r="K467" s="40" t="n">
        <v>46271.5</v>
      </c>
      <c r="L467" s="40" t="n">
        <v>46305.625</v>
      </c>
      <c r="M467" s="24">
        <f>SUMIFS(TeamGames!$X$2:$X$4073,TeamGames!$D$2:$D$4073,$D467,TeamGames!$F$2:$F$4073,$E467)</f>
        <v/>
      </c>
      <c r="N467" s="33">
        <f>SUMIFS(TeamGames!$S$2:$S$4073,TeamGames!$D$2:$D$4073,$D467,TeamGames!$F$2:$F$4073,$E467)</f>
        <v/>
      </c>
      <c r="O467" s="33">
        <f>SUMIFS(TeamGames!$S$2:$S$4073,TeamGames!$D$2:$D$4073,$D467,TeamGames!$F$2:$F$4073,$E467,TeamGames!$X$2:$X$4073,1)</f>
        <v/>
      </c>
      <c r="P467" s="24">
        <f>SUMIFS(TeamGames!$O$2:$O$4073,TeamGames!$D$2:$D$4073,$D467,TeamGames!$F$2:$F$4073,$E467)</f>
        <v/>
      </c>
      <c r="Q467" s="33">
        <f>SUMIFS(TeamGames!$T$2:$T$4073,TeamGames!$D$2:$D$4073,$D467,TeamGames!$F$2:$F$4073,$E467)</f>
        <v/>
      </c>
      <c r="R467" s="33">
        <f>SUMIFS(TeamGames!$U$2:$U$4073,TeamGames!$D$2:$D$4073,$D467,TeamGames!$F$2:$F$4073,$E467)</f>
        <v/>
      </c>
      <c r="S467" s="33">
        <f>SUMIFS(TeamGames!$W$2:$W$4073,TeamGames!$D$2:$D$4073,$D467,TeamGames!$F$2:$F$4073,$E467)</f>
        <v/>
      </c>
      <c r="T467" s="30">
        <f>IF(M467=0,"",P467-O467)</f>
        <v/>
      </c>
      <c r="U467" s="30">
        <f>IF(M467=0,"",S467-O467)</f>
        <v/>
      </c>
      <c r="V467" s="24">
        <f>IF(M467=0,"upcoming",IF(M467=F467,"complete","in progress"))</f>
        <v/>
      </c>
      <c r="W467" s="33">
        <f>N467/F467</f>
        <v/>
      </c>
      <c r="X467" s="41">
        <f>AVERAGEIFS(TeamGames!$K$2:$K$4073,TeamGames!$D$2:$D$4073,$D467,TeamGames!$F$2:$F$4073,$E467)</f>
        <v/>
      </c>
      <c r="Y467" s="30">
        <f>IF(M467=0,"",P467-S467)</f>
        <v/>
      </c>
      <c r="Z467" s="30" t="n">
        <v>0.45</v>
      </c>
      <c r="AA467" s="31" t="n">
        <v>0.652606576596938</v>
      </c>
      <c r="AB467" s="33" t="n"/>
      <c r="AC467" s="24" t="n">
        <v>0</v>
      </c>
      <c r="AD467" s="24" t="n">
        <v>0</v>
      </c>
    </row>
    <row r="468">
      <c r="A468" s="24" t="inlineStr">
        <is>
          <t>Wolves|3</t>
        </is>
      </c>
      <c r="B468" s="24" t="inlineStr">
        <is>
          <t>E1</t>
        </is>
      </c>
      <c r="C468" s="24" t="inlineStr">
        <is>
          <t>Championship</t>
        </is>
      </c>
      <c r="D468" s="24" t="inlineStr">
        <is>
          <t>Wolves</t>
        </is>
      </c>
      <c r="E468" s="24" t="n">
        <v>3</v>
      </c>
      <c r="F468" s="24">
        <f>COUNTIFS(TeamGames!$D$2:$D$4073,$D468,TeamGames!$F$2:$F$4073,$E468)</f>
        <v/>
      </c>
      <c r="G468" s="24" t="n">
        <v>9</v>
      </c>
      <c r="H468" s="24" t="n">
        <v>12</v>
      </c>
      <c r="I468" s="24" t="inlineStr">
        <is>
          <t>Bolton (H) · Burnley (A) · Portsmouth (H) · Watford (H)</t>
        </is>
      </c>
      <c r="J468" s="24" t="n">
        <v>3</v>
      </c>
      <c r="K468" s="40" t="n">
        <v>46308.82291666666</v>
      </c>
      <c r="L468" s="40" t="n">
        <v>46319.625</v>
      </c>
      <c r="M468" s="24">
        <f>SUMIFS(TeamGames!$X$2:$X$4073,TeamGames!$D$2:$D$4073,$D468,TeamGames!$F$2:$F$4073,$E468)</f>
        <v/>
      </c>
      <c r="N468" s="33">
        <f>SUMIFS(TeamGames!$S$2:$S$4073,TeamGames!$D$2:$D$4073,$D468,TeamGames!$F$2:$F$4073,$E468)</f>
        <v/>
      </c>
      <c r="O468" s="33">
        <f>SUMIFS(TeamGames!$S$2:$S$4073,TeamGames!$D$2:$D$4073,$D468,TeamGames!$F$2:$F$4073,$E468,TeamGames!$X$2:$X$4073,1)</f>
        <v/>
      </c>
      <c r="P468" s="24">
        <f>SUMIFS(TeamGames!$O$2:$O$4073,TeamGames!$D$2:$D$4073,$D468,TeamGames!$F$2:$F$4073,$E468)</f>
        <v/>
      </c>
      <c r="Q468" s="33">
        <f>SUMIFS(TeamGames!$T$2:$T$4073,TeamGames!$D$2:$D$4073,$D468,TeamGames!$F$2:$F$4073,$E468)</f>
        <v/>
      </c>
      <c r="R468" s="33">
        <f>SUMIFS(TeamGames!$U$2:$U$4073,TeamGames!$D$2:$D$4073,$D468,TeamGames!$F$2:$F$4073,$E468)</f>
        <v/>
      </c>
      <c r="S468" s="33">
        <f>SUMIFS(TeamGames!$W$2:$W$4073,TeamGames!$D$2:$D$4073,$D468,TeamGames!$F$2:$F$4073,$E468)</f>
        <v/>
      </c>
      <c r="T468" s="30">
        <f>IF(M468=0,"",P468-O468)</f>
        <v/>
      </c>
      <c r="U468" s="30">
        <f>IF(M468=0,"",S468-O468)</f>
        <v/>
      </c>
      <c r="V468" s="24">
        <f>IF(M468=0,"upcoming",IF(M468=F468,"complete","in progress"))</f>
        <v/>
      </c>
      <c r="W468" s="33">
        <f>N468/F468</f>
        <v/>
      </c>
      <c r="X468" s="41">
        <f>AVERAGEIFS(TeamGames!$K$2:$K$4073,TeamGames!$D$2:$D$4073,$D468,TeamGames!$F$2:$F$4073,$E468)</f>
        <v/>
      </c>
      <c r="Y468" s="30">
        <f>IF(M468=0,"",P468-S468)</f>
        <v/>
      </c>
      <c r="Z468" s="30" t="n">
        <v>-0.58</v>
      </c>
      <c r="AA468" s="31" t="n">
        <v>0.5629601382513481</v>
      </c>
      <c r="AB468" s="33" t="n">
        <v>1.986725183752065</v>
      </c>
      <c r="AC468" s="24" t="n">
        <v>0</v>
      </c>
      <c r="AD468" s="24" t="n">
        <v>0</v>
      </c>
    </row>
    <row r="469">
      <c r="A469" s="24" t="inlineStr">
        <is>
          <t>Wolves|4</t>
        </is>
      </c>
      <c r="B469" s="24" t="inlineStr">
        <is>
          <t>E1</t>
        </is>
      </c>
      <c r="C469" s="24" t="inlineStr">
        <is>
          <t>Championship</t>
        </is>
      </c>
      <c r="D469" s="24" t="inlineStr">
        <is>
          <t>Wolves</t>
        </is>
      </c>
      <c r="E469" s="24" t="n">
        <v>4</v>
      </c>
      <c r="F469" s="24">
        <f>COUNTIFS(TeamGames!$D$2:$D$4073,$D469,TeamGames!$F$2:$F$4073,$E469)</f>
        <v/>
      </c>
      <c r="G469" s="24" t="n">
        <v>13</v>
      </c>
      <c r="H469" s="24" t="n">
        <v>16</v>
      </c>
      <c r="I469" s="24" t="inlineStr">
        <is>
          <t>Cardiff (H) · Bristol City (A) · Wrexham (A) · Charlton (H)</t>
        </is>
      </c>
      <c r="J469" s="24" t="n">
        <v>2</v>
      </c>
      <c r="K469" s="40" t="n">
        <v>46326.625</v>
      </c>
      <c r="L469" s="40" t="n">
        <v>46347.625</v>
      </c>
      <c r="M469" s="24">
        <f>SUMIFS(TeamGames!$X$2:$X$4073,TeamGames!$D$2:$D$4073,$D469,TeamGames!$F$2:$F$4073,$E469)</f>
        <v/>
      </c>
      <c r="N469" s="33">
        <f>SUMIFS(TeamGames!$S$2:$S$4073,TeamGames!$D$2:$D$4073,$D469,TeamGames!$F$2:$F$4073,$E469)</f>
        <v/>
      </c>
      <c r="O469" s="33">
        <f>SUMIFS(TeamGames!$S$2:$S$4073,TeamGames!$D$2:$D$4073,$D469,TeamGames!$F$2:$F$4073,$E469,TeamGames!$X$2:$X$4073,1)</f>
        <v/>
      </c>
      <c r="P469" s="24">
        <f>SUMIFS(TeamGames!$O$2:$O$4073,TeamGames!$D$2:$D$4073,$D469,TeamGames!$F$2:$F$4073,$E469)</f>
        <v/>
      </c>
      <c r="Q469" s="33">
        <f>SUMIFS(TeamGames!$T$2:$T$4073,TeamGames!$D$2:$D$4073,$D469,TeamGames!$F$2:$F$4073,$E469)</f>
        <v/>
      </c>
      <c r="R469" s="33">
        <f>SUMIFS(TeamGames!$U$2:$U$4073,TeamGames!$D$2:$D$4073,$D469,TeamGames!$F$2:$F$4073,$E469)</f>
        <v/>
      </c>
      <c r="S469" s="33">
        <f>SUMIFS(TeamGames!$W$2:$W$4073,TeamGames!$D$2:$D$4073,$D469,TeamGames!$F$2:$F$4073,$E469)</f>
        <v/>
      </c>
      <c r="T469" s="30">
        <f>IF(M469=0,"",P469-O469)</f>
        <v/>
      </c>
      <c r="U469" s="30">
        <f>IF(M469=0,"",S469-O469)</f>
        <v/>
      </c>
      <c r="V469" s="24">
        <f>IF(M469=0,"upcoming",IF(M469=F469,"complete","in progress"))</f>
        <v/>
      </c>
      <c r="W469" s="33">
        <f>N469/F469</f>
        <v/>
      </c>
      <c r="X469" s="41">
        <f>AVERAGEIFS(TeamGames!$K$2:$K$4073,TeamGames!$D$2:$D$4073,$D469,TeamGames!$F$2:$F$4073,$E469)</f>
        <v/>
      </c>
      <c r="Y469" s="30">
        <f>IF(M469=0,"",P469-S469)</f>
        <v/>
      </c>
      <c r="Z469" s="30" t="n"/>
      <c r="AA469" s="31" t="n"/>
      <c r="AB469" s="33" t="n">
        <v>7.05455313900775</v>
      </c>
      <c r="AC469" s="24" t="n">
        <v>0</v>
      </c>
      <c r="AD469" s="24" t="n">
        <v>0</v>
      </c>
    </row>
    <row r="470">
      <c r="A470" s="24" t="inlineStr">
        <is>
          <t>Wolves|5</t>
        </is>
      </c>
      <c r="B470" s="24" t="inlineStr">
        <is>
          <t>E1</t>
        </is>
      </c>
      <c r="C470" s="24" t="inlineStr">
        <is>
          <t>Championship</t>
        </is>
      </c>
      <c r="D470" s="24" t="inlineStr">
        <is>
          <t>Wolves</t>
        </is>
      </c>
      <c r="E470" s="24" t="n">
        <v>5</v>
      </c>
      <c r="F470" s="24">
        <f>COUNTIFS(TeamGames!$D$2:$D$4073,$D470,TeamGames!$F$2:$F$4073,$E470)</f>
        <v/>
      </c>
      <c r="G470" s="24" t="n">
        <v>17</v>
      </c>
      <c r="H470" s="24" t="n">
        <v>20</v>
      </c>
      <c r="I470" s="24" t="inlineStr">
        <is>
          <t>Derby (H) · Lincoln (A) · Southampton (H) · QPR (A)</t>
        </is>
      </c>
      <c r="J470" s="24" t="n">
        <v>2</v>
      </c>
      <c r="K470" s="40" t="n">
        <v>46350.83333333334</v>
      </c>
      <c r="L470" s="40" t="n">
        <v>46364.82291666666</v>
      </c>
      <c r="M470" s="24">
        <f>SUMIFS(TeamGames!$X$2:$X$4073,TeamGames!$D$2:$D$4073,$D470,TeamGames!$F$2:$F$4073,$E470)</f>
        <v/>
      </c>
      <c r="N470" s="33">
        <f>SUMIFS(TeamGames!$S$2:$S$4073,TeamGames!$D$2:$D$4073,$D470,TeamGames!$F$2:$F$4073,$E470)</f>
        <v/>
      </c>
      <c r="O470" s="33">
        <f>SUMIFS(TeamGames!$S$2:$S$4073,TeamGames!$D$2:$D$4073,$D470,TeamGames!$F$2:$F$4073,$E470,TeamGames!$X$2:$X$4073,1)</f>
        <v/>
      </c>
      <c r="P470" s="24">
        <f>SUMIFS(TeamGames!$O$2:$O$4073,TeamGames!$D$2:$D$4073,$D470,TeamGames!$F$2:$F$4073,$E470)</f>
        <v/>
      </c>
      <c r="Q470" s="33">
        <f>SUMIFS(TeamGames!$T$2:$T$4073,TeamGames!$D$2:$D$4073,$D470,TeamGames!$F$2:$F$4073,$E470)</f>
        <v/>
      </c>
      <c r="R470" s="33">
        <f>SUMIFS(TeamGames!$U$2:$U$4073,TeamGames!$D$2:$D$4073,$D470,TeamGames!$F$2:$F$4073,$E470)</f>
        <v/>
      </c>
      <c r="S470" s="33">
        <f>SUMIFS(TeamGames!$W$2:$W$4073,TeamGames!$D$2:$D$4073,$D470,TeamGames!$F$2:$F$4073,$E470)</f>
        <v/>
      </c>
      <c r="T470" s="30">
        <f>IF(M470=0,"",P470-O470)</f>
        <v/>
      </c>
      <c r="U470" s="30">
        <f>IF(M470=0,"",S470-O470)</f>
        <v/>
      </c>
      <c r="V470" s="24">
        <f>IF(M470=0,"upcoming",IF(M470=F470,"complete","in progress"))</f>
        <v/>
      </c>
      <c r="W470" s="33">
        <f>N470/F470</f>
        <v/>
      </c>
      <c r="X470" s="41">
        <f>AVERAGEIFS(TeamGames!$K$2:$K$4073,TeamGames!$D$2:$D$4073,$D470,TeamGames!$F$2:$F$4073,$E470)</f>
        <v/>
      </c>
      <c r="Y470" s="30">
        <f>IF(M470=0,"",P470-S470)</f>
        <v/>
      </c>
      <c r="Z470" s="30" t="n"/>
      <c r="AA470" s="31" t="n"/>
      <c r="AB470" s="33" t="n">
        <v>6.973733538323724</v>
      </c>
      <c r="AC470" s="24" t="n">
        <v>0</v>
      </c>
      <c r="AD470" s="24" t="n">
        <v>0</v>
      </c>
    </row>
    <row r="471">
      <c r="A471" s="24" t="inlineStr">
        <is>
          <t>Wolves|6</t>
        </is>
      </c>
      <c r="B471" s="24" t="inlineStr">
        <is>
          <t>E1</t>
        </is>
      </c>
      <c r="C471" s="24" t="inlineStr">
        <is>
          <t>Championship</t>
        </is>
      </c>
      <c r="D471" s="24" t="inlineStr">
        <is>
          <t>Wolves</t>
        </is>
      </c>
      <c r="E471" s="24" t="n">
        <v>6</v>
      </c>
      <c r="F471" s="24">
        <f>COUNTIFS(TeamGames!$D$2:$D$4073,$D471,TeamGames!$F$2:$F$4073,$E471)</f>
        <v/>
      </c>
      <c r="G471" s="24" t="n">
        <v>21</v>
      </c>
      <c r="H471" s="24" t="n">
        <v>24</v>
      </c>
      <c r="I471" s="24" t="inlineStr">
        <is>
          <t>Millwall (H) · Norwich (A) · Swansea (H) · Watford (A)</t>
        </is>
      </c>
      <c r="J471" s="24" t="n">
        <v>2</v>
      </c>
      <c r="K471" s="40" t="n">
        <v>46368.625</v>
      </c>
      <c r="L471" s="40" t="n">
        <v>46385.82291666666</v>
      </c>
      <c r="M471" s="24">
        <f>SUMIFS(TeamGames!$X$2:$X$4073,TeamGames!$D$2:$D$4073,$D471,TeamGames!$F$2:$F$4073,$E471)</f>
        <v/>
      </c>
      <c r="N471" s="33">
        <f>SUMIFS(TeamGames!$S$2:$S$4073,TeamGames!$D$2:$D$4073,$D471,TeamGames!$F$2:$F$4073,$E471)</f>
        <v/>
      </c>
      <c r="O471" s="33">
        <f>SUMIFS(TeamGames!$S$2:$S$4073,TeamGames!$D$2:$D$4073,$D471,TeamGames!$F$2:$F$4073,$E471,TeamGames!$X$2:$X$4073,1)</f>
        <v/>
      </c>
      <c r="P471" s="24">
        <f>SUMIFS(TeamGames!$O$2:$O$4073,TeamGames!$D$2:$D$4073,$D471,TeamGames!$F$2:$F$4073,$E471)</f>
        <v/>
      </c>
      <c r="Q471" s="33">
        <f>SUMIFS(TeamGames!$T$2:$T$4073,TeamGames!$D$2:$D$4073,$D471,TeamGames!$F$2:$F$4073,$E471)</f>
        <v/>
      </c>
      <c r="R471" s="33">
        <f>SUMIFS(TeamGames!$U$2:$U$4073,TeamGames!$D$2:$D$4073,$D471,TeamGames!$F$2:$F$4073,$E471)</f>
        <v/>
      </c>
      <c r="S471" s="33">
        <f>SUMIFS(TeamGames!$W$2:$W$4073,TeamGames!$D$2:$D$4073,$D471,TeamGames!$F$2:$F$4073,$E471)</f>
        <v/>
      </c>
      <c r="T471" s="30">
        <f>IF(M471=0,"",P471-O471)</f>
        <v/>
      </c>
      <c r="U471" s="30">
        <f>IF(M471=0,"",S471-O471)</f>
        <v/>
      </c>
      <c r="V471" s="24">
        <f>IF(M471=0,"upcoming",IF(M471=F471,"complete","in progress"))</f>
        <v/>
      </c>
      <c r="W471" s="33">
        <f>N471/F471</f>
        <v/>
      </c>
      <c r="X471" s="41">
        <f>AVERAGEIFS(TeamGames!$K$2:$K$4073,TeamGames!$D$2:$D$4073,$D471,TeamGames!$F$2:$F$4073,$E471)</f>
        <v/>
      </c>
      <c r="Y471" s="30">
        <f>IF(M471=0,"",P471-S471)</f>
        <v/>
      </c>
      <c r="Z471" s="30" t="n"/>
      <c r="AA471" s="31" t="n"/>
      <c r="AB471" s="33" t="n">
        <v>6.705902823214283</v>
      </c>
      <c r="AC471" s="24" t="n">
        <v>0</v>
      </c>
      <c r="AD471" s="24" t="n">
        <v>0</v>
      </c>
    </row>
    <row r="472">
      <c r="A472" s="24" t="inlineStr">
        <is>
          <t>Wolves|7</t>
        </is>
      </c>
      <c r="B472" s="24" t="inlineStr">
        <is>
          <t>E1</t>
        </is>
      </c>
      <c r="C472" s="24" t="inlineStr">
        <is>
          <t>Championship</t>
        </is>
      </c>
      <c r="D472" s="24" t="inlineStr">
        <is>
          <t>Wolves</t>
        </is>
      </c>
      <c r="E472" s="24" t="n">
        <v>7</v>
      </c>
      <c r="F472" s="24">
        <f>COUNTIFS(TeamGames!$D$2:$D$4073,$D472,TeamGames!$F$2:$F$4073,$E472)</f>
        <v/>
      </c>
      <c r="G472" s="24" t="n">
        <v>25</v>
      </c>
      <c r="H472" s="24" t="n">
        <v>28</v>
      </c>
      <c r="I472" s="24" t="inlineStr">
        <is>
          <t>Millwall (A) · Burnley (H) · Cardiff (A) · Bristol City (H)</t>
        </is>
      </c>
      <c r="J472" s="24" t="n">
        <v>2</v>
      </c>
      <c r="K472" s="40" t="n">
        <v>46388.52083333334</v>
      </c>
      <c r="L472" s="40" t="n">
        <v>46414.82291666666</v>
      </c>
      <c r="M472" s="24">
        <f>SUMIFS(TeamGames!$X$2:$X$4073,TeamGames!$D$2:$D$4073,$D472,TeamGames!$F$2:$F$4073,$E472)</f>
        <v/>
      </c>
      <c r="N472" s="33">
        <f>SUMIFS(TeamGames!$S$2:$S$4073,TeamGames!$D$2:$D$4073,$D472,TeamGames!$F$2:$F$4073,$E472)</f>
        <v/>
      </c>
      <c r="O472" s="33">
        <f>SUMIFS(TeamGames!$S$2:$S$4073,TeamGames!$D$2:$D$4073,$D472,TeamGames!$F$2:$F$4073,$E472,TeamGames!$X$2:$X$4073,1)</f>
        <v/>
      </c>
      <c r="P472" s="24">
        <f>SUMIFS(TeamGames!$O$2:$O$4073,TeamGames!$D$2:$D$4073,$D472,TeamGames!$F$2:$F$4073,$E472)</f>
        <v/>
      </c>
      <c r="Q472" s="33">
        <f>SUMIFS(TeamGames!$T$2:$T$4073,TeamGames!$D$2:$D$4073,$D472,TeamGames!$F$2:$F$4073,$E472)</f>
        <v/>
      </c>
      <c r="R472" s="33">
        <f>SUMIFS(TeamGames!$U$2:$U$4073,TeamGames!$D$2:$D$4073,$D472,TeamGames!$F$2:$F$4073,$E472)</f>
        <v/>
      </c>
      <c r="S472" s="33">
        <f>SUMIFS(TeamGames!$W$2:$W$4073,TeamGames!$D$2:$D$4073,$D472,TeamGames!$F$2:$F$4073,$E472)</f>
        <v/>
      </c>
      <c r="T472" s="30">
        <f>IF(M472=0,"",P472-O472)</f>
        <v/>
      </c>
      <c r="U472" s="30">
        <f>IF(M472=0,"",S472-O472)</f>
        <v/>
      </c>
      <c r="V472" s="24">
        <f>IF(M472=0,"upcoming",IF(M472=F472,"complete","in progress"))</f>
        <v/>
      </c>
      <c r="W472" s="33">
        <f>N472/F472</f>
        <v/>
      </c>
      <c r="X472" s="41">
        <f>AVERAGEIFS(TeamGames!$K$2:$K$4073,TeamGames!$D$2:$D$4073,$D472,TeamGames!$F$2:$F$4073,$E472)</f>
        <v/>
      </c>
      <c r="Y472" s="30">
        <f>IF(M472=0,"",P472-S472)</f>
        <v/>
      </c>
      <c r="Z472" s="30" t="n"/>
      <c r="AA472" s="31" t="n"/>
      <c r="AB472" s="33" t="n">
        <v>6.658958163777032</v>
      </c>
      <c r="AC472" s="24" t="n">
        <v>0</v>
      </c>
      <c r="AD472" s="24" t="n">
        <v>0</v>
      </c>
    </row>
    <row r="473">
      <c r="A473" s="24" t="inlineStr">
        <is>
          <t>Wolves|8</t>
        </is>
      </c>
      <c r="B473" s="24" t="inlineStr">
        <is>
          <t>E1</t>
        </is>
      </c>
      <c r="C473" s="24" t="inlineStr">
        <is>
          <t>Championship</t>
        </is>
      </c>
      <c r="D473" s="24" t="inlineStr">
        <is>
          <t>Wolves</t>
        </is>
      </c>
      <c r="E473" s="24" t="n">
        <v>8</v>
      </c>
      <c r="F473" s="24">
        <f>COUNTIFS(TeamGames!$D$2:$D$4073,$D473,TeamGames!$F$2:$F$4073,$E473)</f>
        <v/>
      </c>
      <c r="G473" s="24" t="n">
        <v>29</v>
      </c>
      <c r="H473" s="24" t="n">
        <v>32</v>
      </c>
      <c r="I473" s="24" t="inlineStr">
        <is>
          <t>Wrexham (H) · Charlton (A) · Sheffield United (H) · Bolton (A)</t>
        </is>
      </c>
      <c r="J473" s="24" t="n">
        <v>2</v>
      </c>
      <c r="K473" s="40" t="n">
        <v>46417.625</v>
      </c>
      <c r="L473" s="40" t="n">
        <v>46435.82291666666</v>
      </c>
      <c r="M473" s="24">
        <f>SUMIFS(TeamGames!$X$2:$X$4073,TeamGames!$D$2:$D$4073,$D473,TeamGames!$F$2:$F$4073,$E473)</f>
        <v/>
      </c>
      <c r="N473" s="33">
        <f>SUMIFS(TeamGames!$S$2:$S$4073,TeamGames!$D$2:$D$4073,$D473,TeamGames!$F$2:$F$4073,$E473)</f>
        <v/>
      </c>
      <c r="O473" s="33">
        <f>SUMIFS(TeamGames!$S$2:$S$4073,TeamGames!$D$2:$D$4073,$D473,TeamGames!$F$2:$F$4073,$E473,TeamGames!$X$2:$X$4073,1)</f>
        <v/>
      </c>
      <c r="P473" s="24">
        <f>SUMIFS(TeamGames!$O$2:$O$4073,TeamGames!$D$2:$D$4073,$D473,TeamGames!$F$2:$F$4073,$E473)</f>
        <v/>
      </c>
      <c r="Q473" s="33">
        <f>SUMIFS(TeamGames!$T$2:$T$4073,TeamGames!$D$2:$D$4073,$D473,TeamGames!$F$2:$F$4073,$E473)</f>
        <v/>
      </c>
      <c r="R473" s="33">
        <f>SUMIFS(TeamGames!$U$2:$U$4073,TeamGames!$D$2:$D$4073,$D473,TeamGames!$F$2:$F$4073,$E473)</f>
        <v/>
      </c>
      <c r="S473" s="33">
        <f>SUMIFS(TeamGames!$W$2:$W$4073,TeamGames!$D$2:$D$4073,$D473,TeamGames!$F$2:$F$4073,$E473)</f>
        <v/>
      </c>
      <c r="T473" s="30">
        <f>IF(M473=0,"",P473-O473)</f>
        <v/>
      </c>
      <c r="U473" s="30">
        <f>IF(M473=0,"",S473-O473)</f>
        <v/>
      </c>
      <c r="V473" s="24">
        <f>IF(M473=0,"upcoming",IF(M473=F473,"complete","in progress"))</f>
        <v/>
      </c>
      <c r="W473" s="33">
        <f>N473/F473</f>
        <v/>
      </c>
      <c r="X473" s="41">
        <f>AVERAGEIFS(TeamGames!$K$2:$K$4073,TeamGames!$D$2:$D$4073,$D473,TeamGames!$F$2:$F$4073,$E473)</f>
        <v/>
      </c>
      <c r="Y473" s="30">
        <f>IF(M473=0,"",P473-S473)</f>
        <v/>
      </c>
      <c r="Z473" s="30" t="n"/>
      <c r="AA473" s="31" t="n"/>
      <c r="AB473" s="33" t="n">
        <v>7.07901693536316</v>
      </c>
      <c r="AC473" s="24" t="n">
        <v>0</v>
      </c>
      <c r="AD473" s="24" t="n">
        <v>0</v>
      </c>
    </row>
    <row r="474">
      <c r="A474" s="24" t="inlineStr">
        <is>
          <t>Wolves|9</t>
        </is>
      </c>
      <c r="B474" s="24" t="inlineStr">
        <is>
          <t>E1</t>
        </is>
      </c>
      <c r="C474" s="24" t="inlineStr">
        <is>
          <t>Championship</t>
        </is>
      </c>
      <c r="D474" s="24" t="inlineStr">
        <is>
          <t>Wolves</t>
        </is>
      </c>
      <c r="E474" s="24" t="n">
        <v>9</v>
      </c>
      <c r="F474" s="24">
        <f>COUNTIFS(TeamGames!$D$2:$D$4073,$D474,TeamGames!$F$2:$F$4073,$E474)</f>
        <v/>
      </c>
      <c r="G474" s="24" t="n">
        <v>33</v>
      </c>
      <c r="H474" s="24" t="n">
        <v>36</v>
      </c>
      <c r="I474" s="24" t="inlineStr">
        <is>
          <t>West Brom (A) · Middlesbrough (H) · Preston (H) · Blackburn (A)</t>
        </is>
      </c>
      <c r="J474" s="24" t="n">
        <v>2</v>
      </c>
      <c r="K474" s="40" t="n">
        <v>46438.625</v>
      </c>
      <c r="L474" s="40" t="n">
        <v>46452.625</v>
      </c>
      <c r="M474" s="24">
        <f>SUMIFS(TeamGames!$X$2:$X$4073,TeamGames!$D$2:$D$4073,$D474,TeamGames!$F$2:$F$4073,$E474)</f>
        <v/>
      </c>
      <c r="N474" s="33">
        <f>SUMIFS(TeamGames!$S$2:$S$4073,TeamGames!$D$2:$D$4073,$D474,TeamGames!$F$2:$F$4073,$E474)</f>
        <v/>
      </c>
      <c r="O474" s="33">
        <f>SUMIFS(TeamGames!$S$2:$S$4073,TeamGames!$D$2:$D$4073,$D474,TeamGames!$F$2:$F$4073,$E474,TeamGames!$X$2:$X$4073,1)</f>
        <v/>
      </c>
      <c r="P474" s="24">
        <f>SUMIFS(TeamGames!$O$2:$O$4073,TeamGames!$D$2:$D$4073,$D474,TeamGames!$F$2:$F$4073,$E474)</f>
        <v/>
      </c>
      <c r="Q474" s="33">
        <f>SUMIFS(TeamGames!$T$2:$T$4073,TeamGames!$D$2:$D$4073,$D474,TeamGames!$F$2:$F$4073,$E474)</f>
        <v/>
      </c>
      <c r="R474" s="33">
        <f>SUMIFS(TeamGames!$U$2:$U$4073,TeamGames!$D$2:$D$4073,$D474,TeamGames!$F$2:$F$4073,$E474)</f>
        <v/>
      </c>
      <c r="S474" s="33">
        <f>SUMIFS(TeamGames!$W$2:$W$4073,TeamGames!$D$2:$D$4073,$D474,TeamGames!$F$2:$F$4073,$E474)</f>
        <v/>
      </c>
      <c r="T474" s="30">
        <f>IF(M474=0,"",P474-O474)</f>
        <v/>
      </c>
      <c r="U474" s="30">
        <f>IF(M474=0,"",S474-O474)</f>
        <v/>
      </c>
      <c r="V474" s="24">
        <f>IF(M474=0,"upcoming",IF(M474=F474,"complete","in progress"))</f>
        <v/>
      </c>
      <c r="W474" s="33">
        <f>N474/F474</f>
        <v/>
      </c>
      <c r="X474" s="41">
        <f>AVERAGEIFS(TeamGames!$K$2:$K$4073,TeamGames!$D$2:$D$4073,$D474,TeamGames!$F$2:$F$4073,$E474)</f>
        <v/>
      </c>
      <c r="Y474" s="30">
        <f>IF(M474=0,"",P474-S474)</f>
        <v/>
      </c>
      <c r="Z474" s="30" t="n"/>
      <c r="AA474" s="31" t="n"/>
      <c r="AB474" s="33" t="n">
        <v>6.812190334605956</v>
      </c>
      <c r="AC474" s="24" t="n">
        <v>0</v>
      </c>
      <c r="AD474" s="24" t="n">
        <v>0</v>
      </c>
    </row>
    <row r="475">
      <c r="A475" s="24" t="inlineStr">
        <is>
          <t>Wolves|10</t>
        </is>
      </c>
      <c r="B475" s="24" t="inlineStr">
        <is>
          <t>E1</t>
        </is>
      </c>
      <c r="C475" s="24" t="inlineStr">
        <is>
          <t>Championship</t>
        </is>
      </c>
      <c r="D475" s="24" t="inlineStr">
        <is>
          <t>Wolves</t>
        </is>
      </c>
      <c r="E475" s="24" t="n">
        <v>10</v>
      </c>
      <c r="F475" s="24">
        <f>COUNTIFS(TeamGames!$D$2:$D$4073,$D475,TeamGames!$F$2:$F$4073,$E475)</f>
        <v/>
      </c>
      <c r="G475" s="24" t="n">
        <v>37</v>
      </c>
      <c r="H475" s="24" t="n">
        <v>40</v>
      </c>
      <c r="I475" s="24" t="inlineStr">
        <is>
          <t>Lincoln (H) · Southampton (A) · Swansea (A) · Norwich (H)</t>
        </is>
      </c>
      <c r="J475" s="24" t="n">
        <v>2</v>
      </c>
      <c r="K475" s="40" t="n">
        <v>46459.625</v>
      </c>
      <c r="L475" s="40" t="n">
        <v>46480.625</v>
      </c>
      <c r="M475" s="24">
        <f>SUMIFS(TeamGames!$X$2:$X$4073,TeamGames!$D$2:$D$4073,$D475,TeamGames!$F$2:$F$4073,$E475)</f>
        <v/>
      </c>
      <c r="N475" s="33">
        <f>SUMIFS(TeamGames!$S$2:$S$4073,TeamGames!$D$2:$D$4073,$D475,TeamGames!$F$2:$F$4073,$E475)</f>
        <v/>
      </c>
      <c r="O475" s="33">
        <f>SUMIFS(TeamGames!$S$2:$S$4073,TeamGames!$D$2:$D$4073,$D475,TeamGames!$F$2:$F$4073,$E475,TeamGames!$X$2:$X$4073,1)</f>
        <v/>
      </c>
      <c r="P475" s="24">
        <f>SUMIFS(TeamGames!$O$2:$O$4073,TeamGames!$D$2:$D$4073,$D475,TeamGames!$F$2:$F$4073,$E475)</f>
        <v/>
      </c>
      <c r="Q475" s="33">
        <f>SUMIFS(TeamGames!$T$2:$T$4073,TeamGames!$D$2:$D$4073,$D475,TeamGames!$F$2:$F$4073,$E475)</f>
        <v/>
      </c>
      <c r="R475" s="33">
        <f>SUMIFS(TeamGames!$U$2:$U$4073,TeamGames!$D$2:$D$4073,$D475,TeamGames!$F$2:$F$4073,$E475)</f>
        <v/>
      </c>
      <c r="S475" s="33">
        <f>SUMIFS(TeamGames!$W$2:$W$4073,TeamGames!$D$2:$D$4073,$D475,TeamGames!$F$2:$F$4073,$E475)</f>
        <v/>
      </c>
      <c r="T475" s="30">
        <f>IF(M475=0,"",P475-O475)</f>
        <v/>
      </c>
      <c r="U475" s="30">
        <f>IF(M475=0,"",S475-O475)</f>
        <v/>
      </c>
      <c r="V475" s="24">
        <f>IF(M475=0,"upcoming",IF(M475=F475,"complete","in progress"))</f>
        <v/>
      </c>
      <c r="W475" s="33">
        <f>N475/F475</f>
        <v/>
      </c>
      <c r="X475" s="41">
        <f>AVERAGEIFS(TeamGames!$K$2:$K$4073,TeamGames!$D$2:$D$4073,$D475,TeamGames!$F$2:$F$4073,$E475)</f>
        <v/>
      </c>
      <c r="Y475" s="30">
        <f>IF(M475=0,"",P475-S475)</f>
        <v/>
      </c>
      <c r="Z475" s="30" t="n"/>
      <c r="AA475" s="31" t="n"/>
      <c r="AB475" s="33" t="n">
        <v>6.81122186259139</v>
      </c>
      <c r="AC475" s="24" t="n">
        <v>0</v>
      </c>
      <c r="AD475" s="24" t="n">
        <v>0</v>
      </c>
    </row>
    <row r="476">
      <c r="A476" s="24" t="inlineStr">
        <is>
          <t>Wolves|11</t>
        </is>
      </c>
      <c r="B476" s="24" t="inlineStr">
        <is>
          <t>E1</t>
        </is>
      </c>
      <c r="C476" s="24" t="inlineStr">
        <is>
          <t>Championship</t>
        </is>
      </c>
      <c r="D476" s="24" t="inlineStr">
        <is>
          <t>Wolves</t>
        </is>
      </c>
      <c r="E476" s="24" t="n">
        <v>11</v>
      </c>
      <c r="F476" s="24">
        <f>COUNTIFS(TeamGames!$D$2:$D$4073,$D476,TeamGames!$F$2:$F$4073,$E476)</f>
        <v/>
      </c>
      <c r="G476" s="24" t="n">
        <v>41</v>
      </c>
      <c r="H476" s="24" t="n">
        <v>44</v>
      </c>
      <c r="I476" s="24" t="inlineStr">
        <is>
          <t>Portsmouth (A) · Birmingham (H) · Stoke (A) · West Ham (H)</t>
        </is>
      </c>
      <c r="J476" s="24" t="n">
        <v>2</v>
      </c>
      <c r="K476" s="40" t="n">
        <v>46483.82291666666</v>
      </c>
      <c r="L476" s="40" t="n">
        <v>46497.82291666666</v>
      </c>
      <c r="M476" s="24">
        <f>SUMIFS(TeamGames!$X$2:$X$4073,TeamGames!$D$2:$D$4073,$D476,TeamGames!$F$2:$F$4073,$E476)</f>
        <v/>
      </c>
      <c r="N476" s="33">
        <f>SUMIFS(TeamGames!$S$2:$S$4073,TeamGames!$D$2:$D$4073,$D476,TeamGames!$F$2:$F$4073,$E476)</f>
        <v/>
      </c>
      <c r="O476" s="33">
        <f>SUMIFS(TeamGames!$S$2:$S$4073,TeamGames!$D$2:$D$4073,$D476,TeamGames!$F$2:$F$4073,$E476,TeamGames!$X$2:$X$4073,1)</f>
        <v/>
      </c>
      <c r="P476" s="24">
        <f>SUMIFS(TeamGames!$O$2:$O$4073,TeamGames!$D$2:$D$4073,$D476,TeamGames!$F$2:$F$4073,$E476)</f>
        <v/>
      </c>
      <c r="Q476" s="33">
        <f>SUMIFS(TeamGames!$T$2:$T$4073,TeamGames!$D$2:$D$4073,$D476,TeamGames!$F$2:$F$4073,$E476)</f>
        <v/>
      </c>
      <c r="R476" s="33">
        <f>SUMIFS(TeamGames!$U$2:$U$4073,TeamGames!$D$2:$D$4073,$D476,TeamGames!$F$2:$F$4073,$E476)</f>
        <v/>
      </c>
      <c r="S476" s="33">
        <f>SUMIFS(TeamGames!$W$2:$W$4073,TeamGames!$D$2:$D$4073,$D476,TeamGames!$F$2:$F$4073,$E476)</f>
        <v/>
      </c>
      <c r="T476" s="30">
        <f>IF(M476=0,"",P476-O476)</f>
        <v/>
      </c>
      <c r="U476" s="30">
        <f>IF(M476=0,"",S476-O476)</f>
        <v/>
      </c>
      <c r="V476" s="24">
        <f>IF(M476=0,"upcoming",IF(M476=F476,"complete","in progress"))</f>
        <v/>
      </c>
      <c r="W476" s="33">
        <f>N476/F476</f>
        <v/>
      </c>
      <c r="X476" s="41">
        <f>AVERAGEIFS(TeamGames!$K$2:$K$4073,TeamGames!$D$2:$D$4073,$D476,TeamGames!$F$2:$F$4073,$E476)</f>
        <v/>
      </c>
      <c r="Y476" s="30">
        <f>IF(M476=0,"",P476-S476)</f>
        <v/>
      </c>
      <c r="Z476" s="30" t="n"/>
      <c r="AA476" s="31" t="n"/>
      <c r="AB476" s="33" t="n">
        <v>6.130162651999663</v>
      </c>
      <c r="AC476" s="24" t="n">
        <v>0</v>
      </c>
      <c r="AD476" s="24" t="n">
        <v>0</v>
      </c>
    </row>
    <row r="477">
      <c r="A477" s="24" t="inlineStr">
        <is>
          <t>Wolves|12</t>
        </is>
      </c>
      <c r="B477" s="24" t="inlineStr">
        <is>
          <t>E1</t>
        </is>
      </c>
      <c r="C477" s="24" t="inlineStr">
        <is>
          <t>Championship</t>
        </is>
      </c>
      <c r="D477" s="24" t="inlineStr">
        <is>
          <t>Wolves</t>
        </is>
      </c>
      <c r="E477" s="24" t="n">
        <v>12</v>
      </c>
      <c r="F477" s="24">
        <f>COUNTIFS(TeamGames!$D$2:$D$4073,$D477,TeamGames!$F$2:$F$4073,$E477)</f>
        <v/>
      </c>
      <c r="G477" s="24" t="n">
        <v>45</v>
      </c>
      <c r="H477" s="24" t="n">
        <v>46</v>
      </c>
      <c r="I477" s="24" t="inlineStr">
        <is>
          <t>QPR (H) · Derby (A)</t>
        </is>
      </c>
      <c r="J477" s="24" t="n">
        <v>1</v>
      </c>
      <c r="K477" s="40" t="n">
        <v>46501.625</v>
      </c>
      <c r="L477" s="40" t="n">
        <v>46508.52083333334</v>
      </c>
      <c r="M477" s="24">
        <f>SUMIFS(TeamGames!$X$2:$X$4073,TeamGames!$D$2:$D$4073,$D477,TeamGames!$F$2:$F$4073,$E477)</f>
        <v/>
      </c>
      <c r="N477" s="33">
        <f>SUMIFS(TeamGames!$S$2:$S$4073,TeamGames!$D$2:$D$4073,$D477,TeamGames!$F$2:$F$4073,$E477)</f>
        <v/>
      </c>
      <c r="O477" s="33">
        <f>SUMIFS(TeamGames!$S$2:$S$4073,TeamGames!$D$2:$D$4073,$D477,TeamGames!$F$2:$F$4073,$E477,TeamGames!$X$2:$X$4073,1)</f>
        <v/>
      </c>
      <c r="P477" s="24">
        <f>SUMIFS(TeamGames!$O$2:$O$4073,TeamGames!$D$2:$D$4073,$D477,TeamGames!$F$2:$F$4073,$E477)</f>
        <v/>
      </c>
      <c r="Q477" s="33">
        <f>SUMIFS(TeamGames!$T$2:$T$4073,TeamGames!$D$2:$D$4073,$D477,TeamGames!$F$2:$F$4073,$E477)</f>
        <v/>
      </c>
      <c r="R477" s="33">
        <f>SUMIFS(TeamGames!$U$2:$U$4073,TeamGames!$D$2:$D$4073,$D477,TeamGames!$F$2:$F$4073,$E477)</f>
        <v/>
      </c>
      <c r="S477" s="33">
        <f>SUMIFS(TeamGames!$W$2:$W$4073,TeamGames!$D$2:$D$4073,$D477,TeamGames!$F$2:$F$4073,$E477)</f>
        <v/>
      </c>
      <c r="T477" s="30">
        <f>IF(M477=0,"",P477-O477)</f>
        <v/>
      </c>
      <c r="U477" s="30">
        <f>IF(M477=0,"",S477-O477)</f>
        <v/>
      </c>
      <c r="V477" s="24">
        <f>IF(M477=0,"upcoming",IF(M477=F477,"complete","in progress"))</f>
        <v/>
      </c>
      <c r="W477" s="33">
        <f>N477/F477</f>
        <v/>
      </c>
      <c r="X477" s="41">
        <f>AVERAGEIFS(TeamGames!$K$2:$K$4073,TeamGames!$D$2:$D$4073,$D477,TeamGames!$F$2:$F$4073,$E477)</f>
        <v/>
      </c>
      <c r="Y477" s="30">
        <f>IF(M477=0,"",P477-S477)</f>
        <v/>
      </c>
      <c r="Z477" s="30" t="n"/>
      <c r="AA477" s="31" t="n"/>
      <c r="AB477" s="33" t="n">
        <v>3.454284925756141</v>
      </c>
      <c r="AC477" s="24" t="n">
        <v>0</v>
      </c>
      <c r="AD477" s="24" t="n">
        <v>0</v>
      </c>
    </row>
    <row r="478">
      <c r="A478" s="24" t="inlineStr">
        <is>
          <t>Wrexham|1</t>
        </is>
      </c>
      <c r="B478" s="24" t="inlineStr">
        <is>
          <t>E1</t>
        </is>
      </c>
      <c r="C478" s="24" t="inlineStr">
        <is>
          <t>Championship</t>
        </is>
      </c>
      <c r="D478" s="24" t="inlineStr">
        <is>
          <t>Wrexham</t>
        </is>
      </c>
      <c r="E478" s="24" t="n">
        <v>1</v>
      </c>
      <c r="F478" s="24">
        <f>COUNTIFS(TeamGames!$D$2:$D$4073,$D478,TeamGames!$F$2:$F$4073,$E478)</f>
        <v/>
      </c>
      <c r="G478" s="24" t="n">
        <v>1</v>
      </c>
      <c r="H478" s="24" t="n">
        <v>4</v>
      </c>
      <c r="I478" s="24" t="inlineStr">
        <is>
          <t>Cardiff (A) · Watford (H) · Birmingham (H) · Millwall (A)</t>
        </is>
      </c>
      <c r="J478" s="24" t="n">
        <v>2</v>
      </c>
      <c r="K478" s="40" t="n">
        <v>46251.83333333334</v>
      </c>
      <c r="L478" s="40" t="n">
        <v>46267.82291666666</v>
      </c>
      <c r="M478" s="24">
        <f>SUMIFS(TeamGames!$X$2:$X$4073,TeamGames!$D$2:$D$4073,$D478,TeamGames!$F$2:$F$4073,$E478)</f>
        <v/>
      </c>
      <c r="N478" s="33">
        <f>SUMIFS(TeamGames!$S$2:$S$4073,TeamGames!$D$2:$D$4073,$D478,TeamGames!$F$2:$F$4073,$E478)</f>
        <v/>
      </c>
      <c r="O478" s="33">
        <f>SUMIFS(TeamGames!$S$2:$S$4073,TeamGames!$D$2:$D$4073,$D478,TeamGames!$F$2:$F$4073,$E478,TeamGames!$X$2:$X$4073,1)</f>
        <v/>
      </c>
      <c r="P478" s="24">
        <f>SUMIFS(TeamGames!$O$2:$O$4073,TeamGames!$D$2:$D$4073,$D478,TeamGames!$F$2:$F$4073,$E478)</f>
        <v/>
      </c>
      <c r="Q478" s="33">
        <f>SUMIFS(TeamGames!$T$2:$T$4073,TeamGames!$D$2:$D$4073,$D478,TeamGames!$F$2:$F$4073,$E478)</f>
        <v/>
      </c>
      <c r="R478" s="33">
        <f>SUMIFS(TeamGames!$U$2:$U$4073,TeamGames!$D$2:$D$4073,$D478,TeamGames!$F$2:$F$4073,$E478)</f>
        <v/>
      </c>
      <c r="S478" s="33">
        <f>SUMIFS(TeamGames!$W$2:$W$4073,TeamGames!$D$2:$D$4073,$D478,TeamGames!$F$2:$F$4073,$E478)</f>
        <v/>
      </c>
      <c r="T478" s="30">
        <f>IF(M478=0,"",P478-O478)</f>
        <v/>
      </c>
      <c r="U478" s="30">
        <f>IF(M478=0,"",S478-O478)</f>
        <v/>
      </c>
      <c r="V478" s="24">
        <f>IF(M478=0,"upcoming",IF(M478=F478,"complete","in progress"))</f>
        <v/>
      </c>
      <c r="W478" s="33">
        <f>N478/F478</f>
        <v/>
      </c>
      <c r="X478" s="41">
        <f>AVERAGEIFS(TeamGames!$K$2:$K$4073,TeamGames!$D$2:$D$4073,$D478,TeamGames!$F$2:$F$4073,$E478)</f>
        <v/>
      </c>
      <c r="Y478" s="30">
        <f>IF(M478=0,"",P478-S478)</f>
        <v/>
      </c>
      <c r="Z478" s="30" t="n">
        <v>-0.32</v>
      </c>
      <c r="AA478" s="31" t="n">
        <v>0.7471092949679434</v>
      </c>
      <c r="AB478" s="33" t="n"/>
      <c r="AC478" s="24" t="n">
        <v>0</v>
      </c>
      <c r="AD478" s="24" t="n">
        <v>0</v>
      </c>
    </row>
    <row r="479">
      <c r="A479" s="24" t="inlineStr">
        <is>
          <t>Wrexham|2</t>
        </is>
      </c>
      <c r="B479" s="24" t="inlineStr">
        <is>
          <t>E1</t>
        </is>
      </c>
      <c r="C479" s="24" t="inlineStr">
        <is>
          <t>Championship</t>
        </is>
      </c>
      <c r="D479" s="24" t="inlineStr">
        <is>
          <t>Wrexham</t>
        </is>
      </c>
      <c r="E479" s="24" t="n">
        <v>2</v>
      </c>
      <c r="F479" s="24">
        <f>COUNTIFS(TeamGames!$D$2:$D$4073,$D479,TeamGames!$F$2:$F$4073,$E479)</f>
        <v/>
      </c>
      <c r="G479" s="24" t="n">
        <v>5</v>
      </c>
      <c r="H479" s="24" t="n">
        <v>8</v>
      </c>
      <c r="I479" s="24" t="inlineStr">
        <is>
          <t>Swansea (A) · Burnley (H) · West Ham (A) · Southampton (H)</t>
        </is>
      </c>
      <c r="J479" s="24" t="n">
        <v>2</v>
      </c>
      <c r="K479" s="40" t="n">
        <v>46270.83333333334</v>
      </c>
      <c r="L479" s="40" t="n">
        <v>46284.625</v>
      </c>
      <c r="M479" s="24">
        <f>SUMIFS(TeamGames!$X$2:$X$4073,TeamGames!$D$2:$D$4073,$D479,TeamGames!$F$2:$F$4073,$E479)</f>
        <v/>
      </c>
      <c r="N479" s="33">
        <f>SUMIFS(TeamGames!$S$2:$S$4073,TeamGames!$D$2:$D$4073,$D479,TeamGames!$F$2:$F$4073,$E479)</f>
        <v/>
      </c>
      <c r="O479" s="33">
        <f>SUMIFS(TeamGames!$S$2:$S$4073,TeamGames!$D$2:$D$4073,$D479,TeamGames!$F$2:$F$4073,$E479,TeamGames!$X$2:$X$4073,1)</f>
        <v/>
      </c>
      <c r="P479" s="24">
        <f>SUMIFS(TeamGames!$O$2:$O$4073,TeamGames!$D$2:$D$4073,$D479,TeamGames!$F$2:$F$4073,$E479)</f>
        <v/>
      </c>
      <c r="Q479" s="33">
        <f>SUMIFS(TeamGames!$T$2:$T$4073,TeamGames!$D$2:$D$4073,$D479,TeamGames!$F$2:$F$4073,$E479)</f>
        <v/>
      </c>
      <c r="R479" s="33">
        <f>SUMIFS(TeamGames!$U$2:$U$4073,TeamGames!$D$2:$D$4073,$D479,TeamGames!$F$2:$F$4073,$E479)</f>
        <v/>
      </c>
      <c r="S479" s="33">
        <f>SUMIFS(TeamGames!$W$2:$W$4073,TeamGames!$D$2:$D$4073,$D479,TeamGames!$F$2:$F$4073,$E479)</f>
        <v/>
      </c>
      <c r="T479" s="30">
        <f>IF(M479=0,"",P479-O479)</f>
        <v/>
      </c>
      <c r="U479" s="30">
        <f>IF(M479=0,"",S479-O479)</f>
        <v/>
      </c>
      <c r="V479" s="24">
        <f>IF(M479=0,"upcoming",IF(M479=F479,"complete","in progress"))</f>
        <v/>
      </c>
      <c r="W479" s="33">
        <f>N479/F479</f>
        <v/>
      </c>
      <c r="X479" s="41">
        <f>AVERAGEIFS(TeamGames!$K$2:$K$4073,TeamGames!$D$2:$D$4073,$D479,TeamGames!$F$2:$F$4073,$E479)</f>
        <v/>
      </c>
      <c r="Y479" s="30">
        <f>IF(M479=0,"",P479-S479)</f>
        <v/>
      </c>
      <c r="Z479" s="30" t="n">
        <v>-0.01</v>
      </c>
      <c r="AA479" s="31" t="n">
        <v>0.9899328699578536</v>
      </c>
      <c r="AB479" s="33" t="n"/>
      <c r="AC479" s="24" t="n">
        <v>0</v>
      </c>
      <c r="AD479" s="24" t="n">
        <v>0</v>
      </c>
    </row>
    <row r="480">
      <c r="A480" s="24" t="inlineStr">
        <is>
          <t>Wrexham|3</t>
        </is>
      </c>
      <c r="B480" s="24" t="inlineStr">
        <is>
          <t>E1</t>
        </is>
      </c>
      <c r="C480" s="24" t="inlineStr">
        <is>
          <t>Championship</t>
        </is>
      </c>
      <c r="D480" s="24" t="inlineStr">
        <is>
          <t>Wrexham</t>
        </is>
      </c>
      <c r="E480" s="24" t="n">
        <v>3</v>
      </c>
      <c r="F480" s="24">
        <f>COUNTIFS(TeamGames!$D$2:$D$4073,$D480,TeamGames!$F$2:$F$4073,$E480)</f>
        <v/>
      </c>
      <c r="G480" s="24" t="n">
        <v>9</v>
      </c>
      <c r="H480" s="24" t="n">
        <v>12</v>
      </c>
      <c r="I480" s="24" t="inlineStr">
        <is>
          <t>Derby (A) · West Brom (H) · Preston (H) · Blackburn (A)</t>
        </is>
      </c>
      <c r="J480" s="24" t="n">
        <v>2</v>
      </c>
      <c r="K480" s="40" t="n">
        <v>46305.625</v>
      </c>
      <c r="L480" s="40" t="n">
        <v>46319.625</v>
      </c>
      <c r="M480" s="24">
        <f>SUMIFS(TeamGames!$X$2:$X$4073,TeamGames!$D$2:$D$4073,$D480,TeamGames!$F$2:$F$4073,$E480)</f>
        <v/>
      </c>
      <c r="N480" s="33">
        <f>SUMIFS(TeamGames!$S$2:$S$4073,TeamGames!$D$2:$D$4073,$D480,TeamGames!$F$2:$F$4073,$E480)</f>
        <v/>
      </c>
      <c r="O480" s="33">
        <f>SUMIFS(TeamGames!$S$2:$S$4073,TeamGames!$D$2:$D$4073,$D480,TeamGames!$F$2:$F$4073,$E480,TeamGames!$X$2:$X$4073,1)</f>
        <v/>
      </c>
      <c r="P480" s="24">
        <f>SUMIFS(TeamGames!$O$2:$O$4073,TeamGames!$D$2:$D$4073,$D480,TeamGames!$F$2:$F$4073,$E480)</f>
        <v/>
      </c>
      <c r="Q480" s="33">
        <f>SUMIFS(TeamGames!$T$2:$T$4073,TeamGames!$D$2:$D$4073,$D480,TeamGames!$F$2:$F$4073,$E480)</f>
        <v/>
      </c>
      <c r="R480" s="33">
        <f>SUMIFS(TeamGames!$U$2:$U$4073,TeamGames!$D$2:$D$4073,$D480,TeamGames!$F$2:$F$4073,$E480)</f>
        <v/>
      </c>
      <c r="S480" s="33">
        <f>SUMIFS(TeamGames!$W$2:$W$4073,TeamGames!$D$2:$D$4073,$D480,TeamGames!$F$2:$F$4073,$E480)</f>
        <v/>
      </c>
      <c r="T480" s="30">
        <f>IF(M480=0,"",P480-O480)</f>
        <v/>
      </c>
      <c r="U480" s="30">
        <f>IF(M480=0,"",S480-O480)</f>
        <v/>
      </c>
      <c r="V480" s="24">
        <f>IF(M480=0,"upcoming",IF(M480=F480,"complete","in progress"))</f>
        <v/>
      </c>
      <c r="W480" s="33">
        <f>N480/F480</f>
        <v/>
      </c>
      <c r="X480" s="41">
        <f>AVERAGEIFS(TeamGames!$K$2:$K$4073,TeamGames!$D$2:$D$4073,$D480,TeamGames!$F$2:$F$4073,$E480)</f>
        <v/>
      </c>
      <c r="Y480" s="30">
        <f>IF(M480=0,"",P480-S480)</f>
        <v/>
      </c>
      <c r="Z480" s="30" t="n">
        <v>-0.28</v>
      </c>
      <c r="AA480" s="31" t="n">
        <v>0.7795370428786297</v>
      </c>
      <c r="AB480" s="33" t="n">
        <v>1.429784390255758</v>
      </c>
      <c r="AC480" s="24" t="n">
        <v>0</v>
      </c>
      <c r="AD480" s="24" t="n">
        <v>0</v>
      </c>
    </row>
    <row r="481">
      <c r="A481" s="24" t="inlineStr">
        <is>
          <t>Wrexham|4</t>
        </is>
      </c>
      <c r="B481" s="24" t="inlineStr">
        <is>
          <t>E1</t>
        </is>
      </c>
      <c r="C481" s="24" t="inlineStr">
        <is>
          <t>Championship</t>
        </is>
      </c>
      <c r="D481" s="24" t="inlineStr">
        <is>
          <t>Wrexham</t>
        </is>
      </c>
      <c r="E481" s="24" t="n">
        <v>4</v>
      </c>
      <c r="F481" s="24">
        <f>COUNTIFS(TeamGames!$D$2:$D$4073,$D481,TeamGames!$F$2:$F$4073,$E481)</f>
        <v/>
      </c>
      <c r="G481" s="24" t="n">
        <v>13</v>
      </c>
      <c r="H481" s="24" t="n">
        <v>16</v>
      </c>
      <c r="I481" s="24" t="inlineStr">
        <is>
          <t>Sheffield United (A) · Middlesbrough (H) · Wolves (H) · Lincoln (A)</t>
        </is>
      </c>
      <c r="J481" s="24" t="n">
        <v>2</v>
      </c>
      <c r="K481" s="40" t="n">
        <v>46325.83333333334</v>
      </c>
      <c r="L481" s="40" t="n">
        <v>46347.625</v>
      </c>
      <c r="M481" s="24">
        <f>SUMIFS(TeamGames!$X$2:$X$4073,TeamGames!$D$2:$D$4073,$D481,TeamGames!$F$2:$F$4073,$E481)</f>
        <v/>
      </c>
      <c r="N481" s="33">
        <f>SUMIFS(TeamGames!$S$2:$S$4073,TeamGames!$D$2:$D$4073,$D481,TeamGames!$F$2:$F$4073,$E481)</f>
        <v/>
      </c>
      <c r="O481" s="33">
        <f>SUMIFS(TeamGames!$S$2:$S$4073,TeamGames!$D$2:$D$4073,$D481,TeamGames!$F$2:$F$4073,$E481,TeamGames!$X$2:$X$4073,1)</f>
        <v/>
      </c>
      <c r="P481" s="24">
        <f>SUMIFS(TeamGames!$O$2:$O$4073,TeamGames!$D$2:$D$4073,$D481,TeamGames!$F$2:$F$4073,$E481)</f>
        <v/>
      </c>
      <c r="Q481" s="33">
        <f>SUMIFS(TeamGames!$T$2:$T$4073,TeamGames!$D$2:$D$4073,$D481,TeamGames!$F$2:$F$4073,$E481)</f>
        <v/>
      </c>
      <c r="R481" s="33">
        <f>SUMIFS(TeamGames!$U$2:$U$4073,TeamGames!$D$2:$D$4073,$D481,TeamGames!$F$2:$F$4073,$E481)</f>
        <v/>
      </c>
      <c r="S481" s="33">
        <f>SUMIFS(TeamGames!$W$2:$W$4073,TeamGames!$D$2:$D$4073,$D481,TeamGames!$F$2:$F$4073,$E481)</f>
        <v/>
      </c>
      <c r="T481" s="30">
        <f>IF(M481=0,"",P481-O481)</f>
        <v/>
      </c>
      <c r="U481" s="30">
        <f>IF(M481=0,"",S481-O481)</f>
        <v/>
      </c>
      <c r="V481" s="24">
        <f>IF(M481=0,"upcoming",IF(M481=F481,"complete","in progress"))</f>
        <v/>
      </c>
      <c r="W481" s="33">
        <f>N481/F481</f>
        <v/>
      </c>
      <c r="X481" s="41">
        <f>AVERAGEIFS(TeamGames!$K$2:$K$4073,TeamGames!$D$2:$D$4073,$D481,TeamGames!$F$2:$F$4073,$E481)</f>
        <v/>
      </c>
      <c r="Y481" s="30">
        <f>IF(M481=0,"",P481-S481)</f>
        <v/>
      </c>
      <c r="Z481" s="30" t="n"/>
      <c r="AA481" s="31" t="n"/>
      <c r="AB481" s="33" t="n">
        <v>5.46758363879186</v>
      </c>
      <c r="AC481" s="24" t="n">
        <v>0</v>
      </c>
      <c r="AD481" s="24" t="n">
        <v>0</v>
      </c>
    </row>
    <row r="482">
      <c r="A482" s="24" t="inlineStr">
        <is>
          <t>Wrexham|5</t>
        </is>
      </c>
      <c r="B482" s="24" t="inlineStr">
        <is>
          <t>E1</t>
        </is>
      </c>
      <c r="C482" s="24" t="inlineStr">
        <is>
          <t>Championship</t>
        </is>
      </c>
      <c r="D482" s="24" t="inlineStr">
        <is>
          <t>Wrexham</t>
        </is>
      </c>
      <c r="E482" s="24" t="n">
        <v>5</v>
      </c>
      <c r="F482" s="24">
        <f>COUNTIFS(TeamGames!$D$2:$D$4073,$D482,TeamGames!$F$2:$F$4073,$E482)</f>
        <v/>
      </c>
      <c r="G482" s="24" t="n">
        <v>17</v>
      </c>
      <c r="H482" s="24" t="n">
        <v>20</v>
      </c>
      <c r="I482" s="24" t="inlineStr">
        <is>
          <t>Bristol City (A) · Portsmouth (H) · Norwich (A) · Charlton (H)</t>
        </is>
      </c>
      <c r="J482" s="24" t="n">
        <v>2</v>
      </c>
      <c r="K482" s="40" t="n">
        <v>46350.82291666666</v>
      </c>
      <c r="L482" s="40" t="n">
        <v>46364.82291666666</v>
      </c>
      <c r="M482" s="24">
        <f>SUMIFS(TeamGames!$X$2:$X$4073,TeamGames!$D$2:$D$4073,$D482,TeamGames!$F$2:$F$4073,$E482)</f>
        <v/>
      </c>
      <c r="N482" s="33">
        <f>SUMIFS(TeamGames!$S$2:$S$4073,TeamGames!$D$2:$D$4073,$D482,TeamGames!$F$2:$F$4073,$E482)</f>
        <v/>
      </c>
      <c r="O482" s="33">
        <f>SUMIFS(TeamGames!$S$2:$S$4073,TeamGames!$D$2:$D$4073,$D482,TeamGames!$F$2:$F$4073,$E482,TeamGames!$X$2:$X$4073,1)</f>
        <v/>
      </c>
      <c r="P482" s="24">
        <f>SUMIFS(TeamGames!$O$2:$O$4073,TeamGames!$D$2:$D$4073,$D482,TeamGames!$F$2:$F$4073,$E482)</f>
        <v/>
      </c>
      <c r="Q482" s="33">
        <f>SUMIFS(TeamGames!$T$2:$T$4073,TeamGames!$D$2:$D$4073,$D482,TeamGames!$F$2:$F$4073,$E482)</f>
        <v/>
      </c>
      <c r="R482" s="33">
        <f>SUMIFS(TeamGames!$U$2:$U$4073,TeamGames!$D$2:$D$4073,$D482,TeamGames!$F$2:$F$4073,$E482)</f>
        <v/>
      </c>
      <c r="S482" s="33">
        <f>SUMIFS(TeamGames!$W$2:$W$4073,TeamGames!$D$2:$D$4073,$D482,TeamGames!$F$2:$F$4073,$E482)</f>
        <v/>
      </c>
      <c r="T482" s="30">
        <f>IF(M482=0,"",P482-O482)</f>
        <v/>
      </c>
      <c r="U482" s="30">
        <f>IF(M482=0,"",S482-O482)</f>
        <v/>
      </c>
      <c r="V482" s="24">
        <f>IF(M482=0,"upcoming",IF(M482=F482,"complete","in progress"))</f>
        <v/>
      </c>
      <c r="W482" s="33">
        <f>N482/F482</f>
        <v/>
      </c>
      <c r="X482" s="41">
        <f>AVERAGEIFS(TeamGames!$K$2:$K$4073,TeamGames!$D$2:$D$4073,$D482,TeamGames!$F$2:$F$4073,$E482)</f>
        <v/>
      </c>
      <c r="Y482" s="30">
        <f>IF(M482=0,"",P482-S482)</f>
        <v/>
      </c>
      <c r="Z482" s="30" t="n"/>
      <c r="AA482" s="31" t="n"/>
      <c r="AB482" s="33" t="n">
        <v>6.056865488539867</v>
      </c>
      <c r="AC482" s="24" t="n">
        <v>0</v>
      </c>
      <c r="AD482" s="24" t="n">
        <v>0</v>
      </c>
    </row>
    <row r="483">
      <c r="A483" s="24" t="inlineStr">
        <is>
          <t>Wrexham|6</t>
        </is>
      </c>
      <c r="B483" s="24" t="inlineStr">
        <is>
          <t>E1</t>
        </is>
      </c>
      <c r="C483" s="24" t="inlineStr">
        <is>
          <t>Championship</t>
        </is>
      </c>
      <c r="D483" s="24" t="inlineStr">
        <is>
          <t>Wrexham</t>
        </is>
      </c>
      <c r="E483" s="24" t="n">
        <v>6</v>
      </c>
      <c r="F483" s="24">
        <f>COUNTIFS(TeamGames!$D$2:$D$4073,$D483,TeamGames!$F$2:$F$4073,$E483)</f>
        <v/>
      </c>
      <c r="G483" s="24" t="n">
        <v>21</v>
      </c>
      <c r="H483" s="24" t="n">
        <v>24</v>
      </c>
      <c r="I483" s="24" t="inlineStr">
        <is>
          <t>Bolton (A) · QPR (H) · Stoke (A) · Blackburn (H)</t>
        </is>
      </c>
      <c r="J483" s="24" t="n">
        <v>2</v>
      </c>
      <c r="K483" s="40" t="n">
        <v>46367.83333333334</v>
      </c>
      <c r="L483" s="40" t="n">
        <v>46385.75</v>
      </c>
      <c r="M483" s="24">
        <f>SUMIFS(TeamGames!$X$2:$X$4073,TeamGames!$D$2:$D$4073,$D483,TeamGames!$F$2:$F$4073,$E483)</f>
        <v/>
      </c>
      <c r="N483" s="33">
        <f>SUMIFS(TeamGames!$S$2:$S$4073,TeamGames!$D$2:$D$4073,$D483,TeamGames!$F$2:$F$4073,$E483)</f>
        <v/>
      </c>
      <c r="O483" s="33">
        <f>SUMIFS(TeamGames!$S$2:$S$4073,TeamGames!$D$2:$D$4073,$D483,TeamGames!$F$2:$F$4073,$E483,TeamGames!$X$2:$X$4073,1)</f>
        <v/>
      </c>
      <c r="P483" s="24">
        <f>SUMIFS(TeamGames!$O$2:$O$4073,TeamGames!$D$2:$D$4073,$D483,TeamGames!$F$2:$F$4073,$E483)</f>
        <v/>
      </c>
      <c r="Q483" s="33">
        <f>SUMIFS(TeamGames!$T$2:$T$4073,TeamGames!$D$2:$D$4073,$D483,TeamGames!$F$2:$F$4073,$E483)</f>
        <v/>
      </c>
      <c r="R483" s="33">
        <f>SUMIFS(TeamGames!$U$2:$U$4073,TeamGames!$D$2:$D$4073,$D483,TeamGames!$F$2:$F$4073,$E483)</f>
        <v/>
      </c>
      <c r="S483" s="33">
        <f>SUMIFS(TeamGames!$W$2:$W$4073,TeamGames!$D$2:$D$4073,$D483,TeamGames!$F$2:$F$4073,$E483)</f>
        <v/>
      </c>
      <c r="T483" s="30">
        <f>IF(M483=0,"",P483-O483)</f>
        <v/>
      </c>
      <c r="U483" s="30">
        <f>IF(M483=0,"",S483-O483)</f>
        <v/>
      </c>
      <c r="V483" s="24">
        <f>IF(M483=0,"upcoming",IF(M483=F483,"complete","in progress"))</f>
        <v/>
      </c>
      <c r="W483" s="33">
        <f>N483/F483</f>
        <v/>
      </c>
      <c r="X483" s="41">
        <f>AVERAGEIFS(TeamGames!$K$2:$K$4073,TeamGames!$D$2:$D$4073,$D483,TeamGames!$F$2:$F$4073,$E483)</f>
        <v/>
      </c>
      <c r="Y483" s="30">
        <f>IF(M483=0,"",P483-S483)</f>
        <v/>
      </c>
      <c r="Z483" s="30" t="n"/>
      <c r="AA483" s="31" t="n"/>
      <c r="AB483" s="33" t="n">
        <v>6.220853529481865</v>
      </c>
      <c r="AC483" s="24" t="n">
        <v>0</v>
      </c>
      <c r="AD483" s="24" t="n">
        <v>0</v>
      </c>
    </row>
    <row r="484">
      <c r="A484" s="24" t="inlineStr">
        <is>
          <t>Wrexham|7</t>
        </is>
      </c>
      <c r="B484" s="24" t="inlineStr">
        <is>
          <t>E1</t>
        </is>
      </c>
      <c r="C484" s="24" t="inlineStr">
        <is>
          <t>Championship</t>
        </is>
      </c>
      <c r="D484" s="24" t="inlineStr">
        <is>
          <t>Wrexham</t>
        </is>
      </c>
      <c r="E484" s="24" t="n">
        <v>7</v>
      </c>
      <c r="F484" s="24">
        <f>COUNTIFS(TeamGames!$D$2:$D$4073,$D484,TeamGames!$F$2:$F$4073,$E484)</f>
        <v/>
      </c>
      <c r="G484" s="24" t="n">
        <v>25</v>
      </c>
      <c r="H484" s="24" t="n">
        <v>28</v>
      </c>
      <c r="I484" s="24" t="inlineStr">
        <is>
          <t>Bolton (H) · Preston (A) · Sheffield United (H) · Middlesbrough (A)</t>
        </is>
      </c>
      <c r="J484" s="24" t="n">
        <v>2</v>
      </c>
      <c r="K484" s="40" t="n">
        <v>46388.625</v>
      </c>
      <c r="L484" s="40" t="n">
        <v>46414.82291666666</v>
      </c>
      <c r="M484" s="24">
        <f>SUMIFS(TeamGames!$X$2:$X$4073,TeamGames!$D$2:$D$4073,$D484,TeamGames!$F$2:$F$4073,$E484)</f>
        <v/>
      </c>
      <c r="N484" s="33">
        <f>SUMIFS(TeamGames!$S$2:$S$4073,TeamGames!$D$2:$D$4073,$D484,TeamGames!$F$2:$F$4073,$E484)</f>
        <v/>
      </c>
      <c r="O484" s="33">
        <f>SUMIFS(TeamGames!$S$2:$S$4073,TeamGames!$D$2:$D$4073,$D484,TeamGames!$F$2:$F$4073,$E484,TeamGames!$X$2:$X$4073,1)</f>
        <v/>
      </c>
      <c r="P484" s="24">
        <f>SUMIFS(TeamGames!$O$2:$O$4073,TeamGames!$D$2:$D$4073,$D484,TeamGames!$F$2:$F$4073,$E484)</f>
        <v/>
      </c>
      <c r="Q484" s="33">
        <f>SUMIFS(TeamGames!$T$2:$T$4073,TeamGames!$D$2:$D$4073,$D484,TeamGames!$F$2:$F$4073,$E484)</f>
        <v/>
      </c>
      <c r="R484" s="33">
        <f>SUMIFS(TeamGames!$U$2:$U$4073,TeamGames!$D$2:$D$4073,$D484,TeamGames!$F$2:$F$4073,$E484)</f>
        <v/>
      </c>
      <c r="S484" s="33">
        <f>SUMIFS(TeamGames!$W$2:$W$4073,TeamGames!$D$2:$D$4073,$D484,TeamGames!$F$2:$F$4073,$E484)</f>
        <v/>
      </c>
      <c r="T484" s="30">
        <f>IF(M484=0,"",P484-O484)</f>
        <v/>
      </c>
      <c r="U484" s="30">
        <f>IF(M484=0,"",S484-O484)</f>
        <v/>
      </c>
      <c r="V484" s="24">
        <f>IF(M484=0,"upcoming",IF(M484=F484,"complete","in progress"))</f>
        <v/>
      </c>
      <c r="W484" s="33">
        <f>N484/F484</f>
        <v/>
      </c>
      <c r="X484" s="41">
        <f>AVERAGEIFS(TeamGames!$K$2:$K$4073,TeamGames!$D$2:$D$4073,$D484,TeamGames!$F$2:$F$4073,$E484)</f>
        <v/>
      </c>
      <c r="Y484" s="30">
        <f>IF(M484=0,"",P484-S484)</f>
        <v/>
      </c>
      <c r="Z484" s="30" t="n"/>
      <c r="AA484" s="31" t="n"/>
      <c r="AB484" s="33" t="n">
        <v>5.911631755683429</v>
      </c>
      <c r="AC484" s="24" t="n">
        <v>0</v>
      </c>
      <c r="AD484" s="24" t="n">
        <v>0</v>
      </c>
    </row>
    <row r="485">
      <c r="A485" s="24" t="inlineStr">
        <is>
          <t>Wrexham|8</t>
        </is>
      </c>
      <c r="B485" s="24" t="inlineStr">
        <is>
          <t>E1</t>
        </is>
      </c>
      <c r="C485" s="24" t="inlineStr">
        <is>
          <t>Championship</t>
        </is>
      </c>
      <c r="D485" s="24" t="inlineStr">
        <is>
          <t>Wrexham</t>
        </is>
      </c>
      <c r="E485" s="24" t="n">
        <v>8</v>
      </c>
      <c r="F485" s="24">
        <f>COUNTIFS(TeamGames!$D$2:$D$4073,$D485,TeamGames!$F$2:$F$4073,$E485)</f>
        <v/>
      </c>
      <c r="G485" s="24" t="n">
        <v>29</v>
      </c>
      <c r="H485" s="24" t="n">
        <v>32</v>
      </c>
      <c r="I485" s="24" t="inlineStr">
        <is>
          <t>Wolves (A) · Lincoln (H) · West Ham (H) · West Brom (A)</t>
        </is>
      </c>
      <c r="J485" s="24" t="n">
        <v>2</v>
      </c>
      <c r="K485" s="40" t="n">
        <v>46417.625</v>
      </c>
      <c r="L485" s="40" t="n">
        <v>46434.82291666666</v>
      </c>
      <c r="M485" s="24">
        <f>SUMIFS(TeamGames!$X$2:$X$4073,TeamGames!$D$2:$D$4073,$D485,TeamGames!$F$2:$F$4073,$E485)</f>
        <v/>
      </c>
      <c r="N485" s="33">
        <f>SUMIFS(TeamGames!$S$2:$S$4073,TeamGames!$D$2:$D$4073,$D485,TeamGames!$F$2:$F$4073,$E485)</f>
        <v/>
      </c>
      <c r="O485" s="33">
        <f>SUMIFS(TeamGames!$S$2:$S$4073,TeamGames!$D$2:$D$4073,$D485,TeamGames!$F$2:$F$4073,$E485,TeamGames!$X$2:$X$4073,1)</f>
        <v/>
      </c>
      <c r="P485" s="24">
        <f>SUMIFS(TeamGames!$O$2:$O$4073,TeamGames!$D$2:$D$4073,$D485,TeamGames!$F$2:$F$4073,$E485)</f>
        <v/>
      </c>
      <c r="Q485" s="33">
        <f>SUMIFS(TeamGames!$T$2:$T$4073,TeamGames!$D$2:$D$4073,$D485,TeamGames!$F$2:$F$4073,$E485)</f>
        <v/>
      </c>
      <c r="R485" s="33">
        <f>SUMIFS(TeamGames!$U$2:$U$4073,TeamGames!$D$2:$D$4073,$D485,TeamGames!$F$2:$F$4073,$E485)</f>
        <v/>
      </c>
      <c r="S485" s="33">
        <f>SUMIFS(TeamGames!$W$2:$W$4073,TeamGames!$D$2:$D$4073,$D485,TeamGames!$F$2:$F$4073,$E485)</f>
        <v/>
      </c>
      <c r="T485" s="30">
        <f>IF(M485=0,"",P485-O485)</f>
        <v/>
      </c>
      <c r="U485" s="30">
        <f>IF(M485=0,"",S485-O485)</f>
        <v/>
      </c>
      <c r="V485" s="24">
        <f>IF(M485=0,"upcoming",IF(M485=F485,"complete","in progress"))</f>
        <v/>
      </c>
      <c r="W485" s="33">
        <f>N485/F485</f>
        <v/>
      </c>
      <c r="X485" s="41">
        <f>AVERAGEIFS(TeamGames!$K$2:$K$4073,TeamGames!$D$2:$D$4073,$D485,TeamGames!$F$2:$F$4073,$E485)</f>
        <v/>
      </c>
      <c r="Y485" s="30">
        <f>IF(M485=0,"",P485-S485)</f>
        <v/>
      </c>
      <c r="Z485" s="30" t="n"/>
      <c r="AA485" s="31" t="n"/>
      <c r="AB485" s="33" t="n">
        <v>5.226018525915433</v>
      </c>
      <c r="AC485" s="24" t="n">
        <v>0</v>
      </c>
      <c r="AD485" s="24" t="n">
        <v>0</v>
      </c>
    </row>
    <row r="486">
      <c r="A486" s="24" t="inlineStr">
        <is>
          <t>Wrexham|9</t>
        </is>
      </c>
      <c r="B486" s="24" t="inlineStr">
        <is>
          <t>E1</t>
        </is>
      </c>
      <c r="C486" s="24" t="inlineStr">
        <is>
          <t>Championship</t>
        </is>
      </c>
      <c r="D486" s="24" t="inlineStr">
        <is>
          <t>Wrexham</t>
        </is>
      </c>
      <c r="E486" s="24" t="n">
        <v>9</v>
      </c>
      <c r="F486" s="24">
        <f>COUNTIFS(TeamGames!$D$2:$D$4073,$D486,TeamGames!$F$2:$F$4073,$E486)</f>
        <v/>
      </c>
      <c r="G486" s="24" t="n">
        <v>33</v>
      </c>
      <c r="H486" s="24" t="n">
        <v>36</v>
      </c>
      <c r="I486" s="24" t="inlineStr">
        <is>
          <t>Southampton (A) · Derby (H) · Watford (A) · Cardiff (H)</t>
        </is>
      </c>
      <c r="J486" s="24" t="n">
        <v>2</v>
      </c>
      <c r="K486" s="40" t="n">
        <v>46438.625</v>
      </c>
      <c r="L486" s="40" t="n">
        <v>46452.625</v>
      </c>
      <c r="M486" s="24">
        <f>SUMIFS(TeamGames!$X$2:$X$4073,TeamGames!$D$2:$D$4073,$D486,TeamGames!$F$2:$F$4073,$E486)</f>
        <v/>
      </c>
      <c r="N486" s="33">
        <f>SUMIFS(TeamGames!$S$2:$S$4073,TeamGames!$D$2:$D$4073,$D486,TeamGames!$F$2:$F$4073,$E486)</f>
        <v/>
      </c>
      <c r="O486" s="33">
        <f>SUMIFS(TeamGames!$S$2:$S$4073,TeamGames!$D$2:$D$4073,$D486,TeamGames!$F$2:$F$4073,$E486,TeamGames!$X$2:$X$4073,1)</f>
        <v/>
      </c>
      <c r="P486" s="24">
        <f>SUMIFS(TeamGames!$O$2:$O$4073,TeamGames!$D$2:$D$4073,$D486,TeamGames!$F$2:$F$4073,$E486)</f>
        <v/>
      </c>
      <c r="Q486" s="33">
        <f>SUMIFS(TeamGames!$T$2:$T$4073,TeamGames!$D$2:$D$4073,$D486,TeamGames!$F$2:$F$4073,$E486)</f>
        <v/>
      </c>
      <c r="R486" s="33">
        <f>SUMIFS(TeamGames!$U$2:$U$4073,TeamGames!$D$2:$D$4073,$D486,TeamGames!$F$2:$F$4073,$E486)</f>
        <v/>
      </c>
      <c r="S486" s="33">
        <f>SUMIFS(TeamGames!$W$2:$W$4073,TeamGames!$D$2:$D$4073,$D486,TeamGames!$F$2:$F$4073,$E486)</f>
        <v/>
      </c>
      <c r="T486" s="30">
        <f>IF(M486=0,"",P486-O486)</f>
        <v/>
      </c>
      <c r="U486" s="30">
        <f>IF(M486=0,"",S486-O486)</f>
        <v/>
      </c>
      <c r="V486" s="24">
        <f>IF(M486=0,"upcoming",IF(M486=F486,"complete","in progress"))</f>
        <v/>
      </c>
      <c r="W486" s="33">
        <f>N486/F486</f>
        <v/>
      </c>
      <c r="X486" s="41">
        <f>AVERAGEIFS(TeamGames!$K$2:$K$4073,TeamGames!$D$2:$D$4073,$D486,TeamGames!$F$2:$F$4073,$E486)</f>
        <v/>
      </c>
      <c r="Y486" s="30">
        <f>IF(M486=0,"",P486-S486)</f>
        <v/>
      </c>
      <c r="Z486" s="30" t="n"/>
      <c r="AA486" s="31" t="n"/>
      <c r="AB486" s="33" t="n">
        <v>5.973402526328764</v>
      </c>
      <c r="AC486" s="24" t="n">
        <v>0</v>
      </c>
      <c r="AD486" s="24" t="n">
        <v>0</v>
      </c>
    </row>
    <row r="487">
      <c r="A487" s="24" t="inlineStr">
        <is>
          <t>Wrexham|10</t>
        </is>
      </c>
      <c r="B487" s="24" t="inlineStr">
        <is>
          <t>E1</t>
        </is>
      </c>
      <c r="C487" s="24" t="inlineStr">
        <is>
          <t>Championship</t>
        </is>
      </c>
      <c r="D487" s="24" t="inlineStr">
        <is>
          <t>Wrexham</t>
        </is>
      </c>
      <c r="E487" s="24" t="n">
        <v>10</v>
      </c>
      <c r="F487" s="24">
        <f>COUNTIFS(TeamGames!$D$2:$D$4073,$D487,TeamGames!$F$2:$F$4073,$E487)</f>
        <v/>
      </c>
      <c r="G487" s="24" t="n">
        <v>37</v>
      </c>
      <c r="H487" s="24" t="n">
        <v>40</v>
      </c>
      <c r="I487" s="24" t="inlineStr">
        <is>
          <t>Portsmouth (A) · Norwich (H) · Stoke (H) · QPR (A)</t>
        </is>
      </c>
      <c r="J487" s="24" t="n">
        <v>2</v>
      </c>
      <c r="K487" s="40" t="n">
        <v>46459.625</v>
      </c>
      <c r="L487" s="40" t="n">
        <v>46480.625</v>
      </c>
      <c r="M487" s="24">
        <f>SUMIFS(TeamGames!$X$2:$X$4073,TeamGames!$D$2:$D$4073,$D487,TeamGames!$F$2:$F$4073,$E487)</f>
        <v/>
      </c>
      <c r="N487" s="33">
        <f>SUMIFS(TeamGames!$S$2:$S$4073,TeamGames!$D$2:$D$4073,$D487,TeamGames!$F$2:$F$4073,$E487)</f>
        <v/>
      </c>
      <c r="O487" s="33">
        <f>SUMIFS(TeamGames!$S$2:$S$4073,TeamGames!$D$2:$D$4073,$D487,TeamGames!$F$2:$F$4073,$E487,TeamGames!$X$2:$X$4073,1)</f>
        <v/>
      </c>
      <c r="P487" s="24">
        <f>SUMIFS(TeamGames!$O$2:$O$4073,TeamGames!$D$2:$D$4073,$D487,TeamGames!$F$2:$F$4073,$E487)</f>
        <v/>
      </c>
      <c r="Q487" s="33">
        <f>SUMIFS(TeamGames!$T$2:$T$4073,TeamGames!$D$2:$D$4073,$D487,TeamGames!$F$2:$F$4073,$E487)</f>
        <v/>
      </c>
      <c r="R487" s="33">
        <f>SUMIFS(TeamGames!$U$2:$U$4073,TeamGames!$D$2:$D$4073,$D487,TeamGames!$F$2:$F$4073,$E487)</f>
        <v/>
      </c>
      <c r="S487" s="33">
        <f>SUMIFS(TeamGames!$W$2:$W$4073,TeamGames!$D$2:$D$4073,$D487,TeamGames!$F$2:$F$4073,$E487)</f>
        <v/>
      </c>
      <c r="T487" s="30">
        <f>IF(M487=0,"",P487-O487)</f>
        <v/>
      </c>
      <c r="U487" s="30">
        <f>IF(M487=0,"",S487-O487)</f>
        <v/>
      </c>
      <c r="V487" s="24">
        <f>IF(M487=0,"upcoming",IF(M487=F487,"complete","in progress"))</f>
        <v/>
      </c>
      <c r="W487" s="33">
        <f>N487/F487</f>
        <v/>
      </c>
      <c r="X487" s="41">
        <f>AVERAGEIFS(TeamGames!$K$2:$K$4073,TeamGames!$D$2:$D$4073,$D487,TeamGames!$F$2:$F$4073,$E487)</f>
        <v/>
      </c>
      <c r="Y487" s="30">
        <f>IF(M487=0,"",P487-S487)</f>
        <v/>
      </c>
      <c r="Z487" s="30" t="n"/>
      <c r="AA487" s="31" t="n"/>
      <c r="AB487" s="33" t="n">
        <v>5.843885454211559</v>
      </c>
      <c r="AC487" s="24" t="n">
        <v>0</v>
      </c>
      <c r="AD487" s="24" t="n">
        <v>0</v>
      </c>
    </row>
    <row r="488">
      <c r="A488" s="24" t="inlineStr">
        <is>
          <t>Wrexham|11</t>
        </is>
      </c>
      <c r="B488" s="24" t="inlineStr">
        <is>
          <t>E1</t>
        </is>
      </c>
      <c r="C488" s="24" t="inlineStr">
        <is>
          <t>Championship</t>
        </is>
      </c>
      <c r="D488" s="24" t="inlineStr">
        <is>
          <t>Wrexham</t>
        </is>
      </c>
      <c r="E488" s="24" t="n">
        <v>11</v>
      </c>
      <c r="F488" s="24">
        <f>COUNTIFS(TeamGames!$D$2:$D$4073,$D488,TeamGames!$F$2:$F$4073,$E488)</f>
        <v/>
      </c>
      <c r="G488" s="24" t="n">
        <v>41</v>
      </c>
      <c r="H488" s="24" t="n">
        <v>44</v>
      </c>
      <c r="I488" s="24" t="inlineStr">
        <is>
          <t>Burnley (A) · Swansea (H) · Birmingham (A) · Millwall (H)</t>
        </is>
      </c>
      <c r="J488" s="24" t="n">
        <v>2</v>
      </c>
      <c r="K488" s="40" t="n">
        <v>46483.82291666666</v>
      </c>
      <c r="L488" s="40" t="n">
        <v>46497.82291666666</v>
      </c>
      <c r="M488" s="24">
        <f>SUMIFS(TeamGames!$X$2:$X$4073,TeamGames!$D$2:$D$4073,$D488,TeamGames!$F$2:$F$4073,$E488)</f>
        <v/>
      </c>
      <c r="N488" s="33">
        <f>SUMIFS(TeamGames!$S$2:$S$4073,TeamGames!$D$2:$D$4073,$D488,TeamGames!$F$2:$F$4073,$E488)</f>
        <v/>
      </c>
      <c r="O488" s="33">
        <f>SUMIFS(TeamGames!$S$2:$S$4073,TeamGames!$D$2:$D$4073,$D488,TeamGames!$F$2:$F$4073,$E488,TeamGames!$X$2:$X$4073,1)</f>
        <v/>
      </c>
      <c r="P488" s="24">
        <f>SUMIFS(TeamGames!$O$2:$O$4073,TeamGames!$D$2:$D$4073,$D488,TeamGames!$F$2:$F$4073,$E488)</f>
        <v/>
      </c>
      <c r="Q488" s="33">
        <f>SUMIFS(TeamGames!$T$2:$T$4073,TeamGames!$D$2:$D$4073,$D488,TeamGames!$F$2:$F$4073,$E488)</f>
        <v/>
      </c>
      <c r="R488" s="33">
        <f>SUMIFS(TeamGames!$U$2:$U$4073,TeamGames!$D$2:$D$4073,$D488,TeamGames!$F$2:$F$4073,$E488)</f>
        <v/>
      </c>
      <c r="S488" s="33">
        <f>SUMIFS(TeamGames!$W$2:$W$4073,TeamGames!$D$2:$D$4073,$D488,TeamGames!$F$2:$F$4073,$E488)</f>
        <v/>
      </c>
      <c r="T488" s="30">
        <f>IF(M488=0,"",P488-O488)</f>
        <v/>
      </c>
      <c r="U488" s="30">
        <f>IF(M488=0,"",S488-O488)</f>
        <v/>
      </c>
      <c r="V488" s="24">
        <f>IF(M488=0,"upcoming",IF(M488=F488,"complete","in progress"))</f>
        <v/>
      </c>
      <c r="W488" s="33">
        <f>N488/F488</f>
        <v/>
      </c>
      <c r="X488" s="41">
        <f>AVERAGEIFS(TeamGames!$K$2:$K$4073,TeamGames!$D$2:$D$4073,$D488,TeamGames!$F$2:$F$4073,$E488)</f>
        <v/>
      </c>
      <c r="Y488" s="30">
        <f>IF(M488=0,"",P488-S488)</f>
        <v/>
      </c>
      <c r="Z488" s="30" t="n"/>
      <c r="AA488" s="31" t="n"/>
      <c r="AB488" s="33" t="n">
        <v>5.389433699574267</v>
      </c>
      <c r="AC488" s="24" t="n">
        <v>0</v>
      </c>
      <c r="AD488" s="24" t="n">
        <v>0</v>
      </c>
    </row>
    <row r="489">
      <c r="A489" s="24" t="inlineStr">
        <is>
          <t>Wrexham|12</t>
        </is>
      </c>
      <c r="B489" s="24" t="inlineStr">
        <is>
          <t>E1</t>
        </is>
      </c>
      <c r="C489" s="24" t="inlineStr">
        <is>
          <t>Championship</t>
        </is>
      </c>
      <c r="D489" s="24" t="inlineStr">
        <is>
          <t>Wrexham</t>
        </is>
      </c>
      <c r="E489" s="24" t="n">
        <v>12</v>
      </c>
      <c r="F489" s="24">
        <f>COUNTIFS(TeamGames!$D$2:$D$4073,$D489,TeamGames!$F$2:$F$4073,$E489)</f>
        <v/>
      </c>
      <c r="G489" s="24" t="n">
        <v>45</v>
      </c>
      <c r="H489" s="24" t="n">
        <v>46</v>
      </c>
      <c r="I489" s="24" t="inlineStr">
        <is>
          <t>Charlton (A) · Bristol City (H)</t>
        </is>
      </c>
      <c r="J489" s="24" t="n">
        <v>1</v>
      </c>
      <c r="K489" s="40" t="n">
        <v>46501.625</v>
      </c>
      <c r="L489" s="40" t="n">
        <v>46508.52083333334</v>
      </c>
      <c r="M489" s="24">
        <f>SUMIFS(TeamGames!$X$2:$X$4073,TeamGames!$D$2:$D$4073,$D489,TeamGames!$F$2:$F$4073,$E489)</f>
        <v/>
      </c>
      <c r="N489" s="33">
        <f>SUMIFS(TeamGames!$S$2:$S$4073,TeamGames!$D$2:$D$4073,$D489,TeamGames!$F$2:$F$4073,$E489)</f>
        <v/>
      </c>
      <c r="O489" s="33">
        <f>SUMIFS(TeamGames!$S$2:$S$4073,TeamGames!$D$2:$D$4073,$D489,TeamGames!$F$2:$F$4073,$E489,TeamGames!$X$2:$X$4073,1)</f>
        <v/>
      </c>
      <c r="P489" s="24">
        <f>SUMIFS(TeamGames!$O$2:$O$4073,TeamGames!$D$2:$D$4073,$D489,TeamGames!$F$2:$F$4073,$E489)</f>
        <v/>
      </c>
      <c r="Q489" s="33">
        <f>SUMIFS(TeamGames!$T$2:$T$4073,TeamGames!$D$2:$D$4073,$D489,TeamGames!$F$2:$F$4073,$E489)</f>
        <v/>
      </c>
      <c r="R489" s="33">
        <f>SUMIFS(TeamGames!$U$2:$U$4073,TeamGames!$D$2:$D$4073,$D489,TeamGames!$F$2:$F$4073,$E489)</f>
        <v/>
      </c>
      <c r="S489" s="33">
        <f>SUMIFS(TeamGames!$W$2:$W$4073,TeamGames!$D$2:$D$4073,$D489,TeamGames!$F$2:$F$4073,$E489)</f>
        <v/>
      </c>
      <c r="T489" s="30">
        <f>IF(M489=0,"",P489-O489)</f>
        <v/>
      </c>
      <c r="U489" s="30">
        <f>IF(M489=0,"",S489-O489)</f>
        <v/>
      </c>
      <c r="V489" s="24">
        <f>IF(M489=0,"upcoming",IF(M489=F489,"complete","in progress"))</f>
        <v/>
      </c>
      <c r="W489" s="33">
        <f>N489/F489</f>
        <v/>
      </c>
      <c r="X489" s="41">
        <f>AVERAGEIFS(TeamGames!$K$2:$K$4073,TeamGames!$D$2:$D$4073,$D489,TeamGames!$F$2:$F$4073,$E489)</f>
        <v/>
      </c>
      <c r="Y489" s="30">
        <f>IF(M489=0,"",P489-S489)</f>
        <v/>
      </c>
      <c r="Z489" s="30" t="n"/>
      <c r="AA489" s="31" t="n"/>
      <c r="AB489" s="33" t="n">
        <v>3.163833259921436</v>
      </c>
      <c r="AC489" s="24" t="n">
        <v>0</v>
      </c>
      <c r="AD489" s="24" t="n">
        <v>0</v>
      </c>
    </row>
    <row r="490">
      <c r="A490" s="24" t="inlineStr">
        <is>
          <t>AFC Wimbledon|1</t>
        </is>
      </c>
      <c r="B490" s="24" t="inlineStr">
        <is>
          <t>E2</t>
        </is>
      </c>
      <c r="C490" s="24" t="inlineStr">
        <is>
          <t>League One</t>
        </is>
      </c>
      <c r="D490" s="24" t="inlineStr">
        <is>
          <t>AFC Wimbledon</t>
        </is>
      </c>
      <c r="E490" s="24" t="n">
        <v>1</v>
      </c>
      <c r="F490" s="24">
        <f>COUNTIFS(TeamGames!$D$2:$D$4073,$D490,TeamGames!$F$2:$F$4073,$E490)</f>
        <v/>
      </c>
      <c r="G490" s="24" t="n">
        <v>1</v>
      </c>
      <c r="H490" s="24" t="n">
        <v>4</v>
      </c>
      <c r="I490" s="24" t="inlineStr">
        <is>
          <t>Huddersfield (A) · Reading (H) · Wigan (H) · Burton (A)</t>
        </is>
      </c>
      <c r="J490" s="24" t="n">
        <v>2</v>
      </c>
      <c r="K490" s="40" t="n">
        <v>46249.625</v>
      </c>
      <c r="L490" s="40" t="n">
        <v>46267.82291666666</v>
      </c>
      <c r="M490" s="24">
        <f>SUMIFS(TeamGames!$X$2:$X$4073,TeamGames!$D$2:$D$4073,$D490,TeamGames!$F$2:$F$4073,$E490)</f>
        <v/>
      </c>
      <c r="N490" s="33">
        <f>SUMIFS(TeamGames!$S$2:$S$4073,TeamGames!$D$2:$D$4073,$D490,TeamGames!$F$2:$F$4073,$E490)</f>
        <v/>
      </c>
      <c r="O490" s="33">
        <f>SUMIFS(TeamGames!$S$2:$S$4073,TeamGames!$D$2:$D$4073,$D490,TeamGames!$F$2:$F$4073,$E490,TeamGames!$X$2:$X$4073,1)</f>
        <v/>
      </c>
      <c r="P490" s="24">
        <f>SUMIFS(TeamGames!$O$2:$O$4073,TeamGames!$D$2:$D$4073,$D490,TeamGames!$F$2:$F$4073,$E490)</f>
        <v/>
      </c>
      <c r="Q490" s="33">
        <f>SUMIFS(TeamGames!$T$2:$T$4073,TeamGames!$D$2:$D$4073,$D490,TeamGames!$F$2:$F$4073,$E490)</f>
        <v/>
      </c>
      <c r="R490" s="33">
        <f>SUMIFS(TeamGames!$U$2:$U$4073,TeamGames!$D$2:$D$4073,$D490,TeamGames!$F$2:$F$4073,$E490)</f>
        <v/>
      </c>
      <c r="S490" s="33">
        <f>SUMIFS(TeamGames!$W$2:$W$4073,TeamGames!$D$2:$D$4073,$D490,TeamGames!$F$2:$F$4073,$E490)</f>
        <v/>
      </c>
      <c r="T490" s="30">
        <f>IF(M490=0,"",P490-O490)</f>
        <v/>
      </c>
      <c r="U490" s="30">
        <f>IF(M490=0,"",S490-O490)</f>
        <v/>
      </c>
      <c r="V490" s="24">
        <f>IF(M490=0,"upcoming",IF(M490=F490,"complete","in progress"))</f>
        <v/>
      </c>
      <c r="W490" s="33">
        <f>N490/F490</f>
        <v/>
      </c>
      <c r="X490" s="41">
        <f>AVERAGEIFS(TeamGames!$K$2:$K$4073,TeamGames!$D$2:$D$4073,$D490,TeamGames!$F$2:$F$4073,$E490)</f>
        <v/>
      </c>
      <c r="Y490" s="30">
        <f>IF(M490=0,"",P490-S490)</f>
        <v/>
      </c>
      <c r="Z490" s="30" t="n">
        <v>-0.26</v>
      </c>
      <c r="AA490" s="31" t="n">
        <v>0.7927167837437037</v>
      </c>
      <c r="AB490" s="33" t="n"/>
      <c r="AC490" s="24" t="n">
        <v>0</v>
      </c>
      <c r="AD490" s="24" t="n">
        <v>0</v>
      </c>
    </row>
    <row r="491">
      <c r="A491" s="24" t="inlineStr">
        <is>
          <t>AFC Wimbledon|2</t>
        </is>
      </c>
      <c r="B491" s="24" t="inlineStr">
        <is>
          <t>E2</t>
        </is>
      </c>
      <c r="C491" s="24" t="inlineStr">
        <is>
          <t>League One</t>
        </is>
      </c>
      <c r="D491" s="24" t="inlineStr">
        <is>
          <t>AFC Wimbledon</t>
        </is>
      </c>
      <c r="E491" s="24" t="n">
        <v>2</v>
      </c>
      <c r="F491" s="24">
        <f>COUNTIFS(TeamGames!$D$2:$D$4073,$D491,TeamGames!$F$2:$F$4073,$E491)</f>
        <v/>
      </c>
      <c r="G491" s="24" t="n">
        <v>5</v>
      </c>
      <c r="H491" s="24" t="n">
        <v>8</v>
      </c>
      <c r="I491" s="24" t="inlineStr">
        <is>
          <t>Bromley (A) · Doncaster (H) · MK Dons (H) · Cambridge (A)</t>
        </is>
      </c>
      <c r="J491" s="24" t="n">
        <v>2</v>
      </c>
      <c r="K491" s="40" t="n">
        <v>46272.83333333334</v>
      </c>
      <c r="L491" s="40" t="n">
        <v>46291.625</v>
      </c>
      <c r="M491" s="24">
        <f>SUMIFS(TeamGames!$X$2:$X$4073,TeamGames!$D$2:$D$4073,$D491,TeamGames!$F$2:$F$4073,$E491)</f>
        <v/>
      </c>
      <c r="N491" s="33">
        <f>SUMIFS(TeamGames!$S$2:$S$4073,TeamGames!$D$2:$D$4073,$D491,TeamGames!$F$2:$F$4073,$E491)</f>
        <v/>
      </c>
      <c r="O491" s="33">
        <f>SUMIFS(TeamGames!$S$2:$S$4073,TeamGames!$D$2:$D$4073,$D491,TeamGames!$F$2:$F$4073,$E491,TeamGames!$X$2:$X$4073,1)</f>
        <v/>
      </c>
      <c r="P491" s="24">
        <f>SUMIFS(TeamGames!$O$2:$O$4073,TeamGames!$D$2:$D$4073,$D491,TeamGames!$F$2:$F$4073,$E491)</f>
        <v/>
      </c>
      <c r="Q491" s="33">
        <f>SUMIFS(TeamGames!$T$2:$T$4073,TeamGames!$D$2:$D$4073,$D491,TeamGames!$F$2:$F$4073,$E491)</f>
        <v/>
      </c>
      <c r="R491" s="33">
        <f>SUMIFS(TeamGames!$U$2:$U$4073,TeamGames!$D$2:$D$4073,$D491,TeamGames!$F$2:$F$4073,$E491)</f>
        <v/>
      </c>
      <c r="S491" s="33">
        <f>SUMIFS(TeamGames!$W$2:$W$4073,TeamGames!$D$2:$D$4073,$D491,TeamGames!$F$2:$F$4073,$E491)</f>
        <v/>
      </c>
      <c r="T491" s="30">
        <f>IF(M491=0,"",P491-O491)</f>
        <v/>
      </c>
      <c r="U491" s="30">
        <f>IF(M491=0,"",S491-O491)</f>
        <v/>
      </c>
      <c r="V491" s="24">
        <f>IF(M491=0,"upcoming",IF(M491=F491,"complete","in progress"))</f>
        <v/>
      </c>
      <c r="W491" s="33">
        <f>N491/F491</f>
        <v/>
      </c>
      <c r="X491" s="41">
        <f>AVERAGEIFS(TeamGames!$K$2:$K$4073,TeamGames!$D$2:$D$4073,$D491,TeamGames!$F$2:$F$4073,$E491)</f>
        <v/>
      </c>
      <c r="Y491" s="30">
        <f>IF(M491=0,"",P491-S491)</f>
        <v/>
      </c>
      <c r="Z491" s="30" t="n">
        <v>1.23</v>
      </c>
      <c r="AA491" s="31" t="n">
        <v>0.2201147926870832</v>
      </c>
      <c r="AB491" s="33" t="n"/>
      <c r="AC491" s="24" t="n">
        <v>0</v>
      </c>
      <c r="AD491" s="24" t="n">
        <v>0</v>
      </c>
    </row>
    <row r="492">
      <c r="A492" s="24" t="inlineStr">
        <is>
          <t>AFC Wimbledon|3</t>
        </is>
      </c>
      <c r="B492" s="24" t="inlineStr">
        <is>
          <t>E2</t>
        </is>
      </c>
      <c r="C492" s="24" t="inlineStr">
        <is>
          <t>League One</t>
        </is>
      </c>
      <c r="D492" s="24" t="inlineStr">
        <is>
          <t>AFC Wimbledon</t>
        </is>
      </c>
      <c r="E492" s="24" t="n">
        <v>3</v>
      </c>
      <c r="F492" s="24">
        <f>COUNTIFS(TeamGames!$D$2:$D$4073,$D492,TeamGames!$F$2:$F$4073,$E492)</f>
        <v/>
      </c>
      <c r="G492" s="24" t="n">
        <v>9</v>
      </c>
      <c r="H492" s="24" t="n">
        <v>12</v>
      </c>
      <c r="I492" s="24" t="inlineStr">
        <is>
          <t>Stevenage (H) · Plymouth (A) · Sheffield Wed (A) · Mansfield (H)</t>
        </is>
      </c>
      <c r="J492" s="24" t="n">
        <v>2</v>
      </c>
      <c r="K492" s="40" t="n">
        <v>46298.625</v>
      </c>
      <c r="L492" s="40" t="n">
        <v>46315.82291666666</v>
      </c>
      <c r="M492" s="24">
        <f>SUMIFS(TeamGames!$X$2:$X$4073,TeamGames!$D$2:$D$4073,$D492,TeamGames!$F$2:$F$4073,$E492)</f>
        <v/>
      </c>
      <c r="N492" s="33">
        <f>SUMIFS(TeamGames!$S$2:$S$4073,TeamGames!$D$2:$D$4073,$D492,TeamGames!$F$2:$F$4073,$E492)</f>
        <v/>
      </c>
      <c r="O492" s="33">
        <f>SUMIFS(TeamGames!$S$2:$S$4073,TeamGames!$D$2:$D$4073,$D492,TeamGames!$F$2:$F$4073,$E492,TeamGames!$X$2:$X$4073,1)</f>
        <v/>
      </c>
      <c r="P492" s="24">
        <f>SUMIFS(TeamGames!$O$2:$O$4073,TeamGames!$D$2:$D$4073,$D492,TeamGames!$F$2:$F$4073,$E492)</f>
        <v/>
      </c>
      <c r="Q492" s="33">
        <f>SUMIFS(TeamGames!$T$2:$T$4073,TeamGames!$D$2:$D$4073,$D492,TeamGames!$F$2:$F$4073,$E492)</f>
        <v/>
      </c>
      <c r="R492" s="33">
        <f>SUMIFS(TeamGames!$U$2:$U$4073,TeamGames!$D$2:$D$4073,$D492,TeamGames!$F$2:$F$4073,$E492)</f>
        <v/>
      </c>
      <c r="S492" s="33">
        <f>SUMIFS(TeamGames!$W$2:$W$4073,TeamGames!$D$2:$D$4073,$D492,TeamGames!$F$2:$F$4073,$E492)</f>
        <v/>
      </c>
      <c r="T492" s="30">
        <f>IF(M492=0,"",P492-O492)</f>
        <v/>
      </c>
      <c r="U492" s="30">
        <f>IF(M492=0,"",S492-O492)</f>
        <v/>
      </c>
      <c r="V492" s="24">
        <f>IF(M492=0,"upcoming",IF(M492=F492,"complete","in progress"))</f>
        <v/>
      </c>
      <c r="W492" s="33">
        <f>N492/F492</f>
        <v/>
      </c>
      <c r="X492" s="41">
        <f>AVERAGEIFS(TeamGames!$K$2:$K$4073,TeamGames!$D$2:$D$4073,$D492,TeamGames!$F$2:$F$4073,$E492)</f>
        <v/>
      </c>
      <c r="Y492" s="30">
        <f>IF(M492=0,"",P492-S492)</f>
        <v/>
      </c>
      <c r="Z492" s="30" t="n">
        <v>-1.46</v>
      </c>
      <c r="AA492" s="31" t="n">
        <v>0.1432458022291956</v>
      </c>
      <c r="AB492" s="33" t="n">
        <v>1.319499830428452</v>
      </c>
      <c r="AC492" s="24" t="n">
        <v>0</v>
      </c>
      <c r="AD492" s="24" t="n">
        <v>0</v>
      </c>
    </row>
    <row r="493">
      <c r="A493" s="24" t="inlineStr">
        <is>
          <t>AFC Wimbledon|4</t>
        </is>
      </c>
      <c r="B493" s="24" t="inlineStr">
        <is>
          <t>E2</t>
        </is>
      </c>
      <c r="C493" s="24" t="inlineStr">
        <is>
          <t>League One</t>
        </is>
      </c>
      <c r="D493" s="24" t="inlineStr">
        <is>
          <t>AFC Wimbledon</t>
        </is>
      </c>
      <c r="E493" s="24" t="n">
        <v>4</v>
      </c>
      <c r="F493" s="24">
        <f>COUNTIFS(TeamGames!$D$2:$D$4073,$D493,TeamGames!$F$2:$F$4073,$E493)</f>
        <v/>
      </c>
      <c r="G493" s="24" t="n">
        <v>13</v>
      </c>
      <c r="H493" s="24" t="n">
        <v>16</v>
      </c>
      <c r="I493" s="24" t="inlineStr">
        <is>
          <t>Wycombe (H) · Stockport (A) · Blackpool (H) · Leyton Orient (A)</t>
        </is>
      </c>
      <c r="J493" s="24" t="n">
        <v>2</v>
      </c>
      <c r="K493" s="40" t="n">
        <v>46319.625</v>
      </c>
      <c r="L493" s="40" t="n">
        <v>46347.625</v>
      </c>
      <c r="M493" s="24">
        <f>SUMIFS(TeamGames!$X$2:$X$4073,TeamGames!$D$2:$D$4073,$D493,TeamGames!$F$2:$F$4073,$E493)</f>
        <v/>
      </c>
      <c r="N493" s="33">
        <f>SUMIFS(TeamGames!$S$2:$S$4073,TeamGames!$D$2:$D$4073,$D493,TeamGames!$F$2:$F$4073,$E493)</f>
        <v/>
      </c>
      <c r="O493" s="33">
        <f>SUMIFS(TeamGames!$S$2:$S$4073,TeamGames!$D$2:$D$4073,$D493,TeamGames!$F$2:$F$4073,$E493,TeamGames!$X$2:$X$4073,1)</f>
        <v/>
      </c>
      <c r="P493" s="24">
        <f>SUMIFS(TeamGames!$O$2:$O$4073,TeamGames!$D$2:$D$4073,$D493,TeamGames!$F$2:$F$4073,$E493)</f>
        <v/>
      </c>
      <c r="Q493" s="33">
        <f>SUMIFS(TeamGames!$T$2:$T$4073,TeamGames!$D$2:$D$4073,$D493,TeamGames!$F$2:$F$4073,$E493)</f>
        <v/>
      </c>
      <c r="R493" s="33">
        <f>SUMIFS(TeamGames!$U$2:$U$4073,TeamGames!$D$2:$D$4073,$D493,TeamGames!$F$2:$F$4073,$E493)</f>
        <v/>
      </c>
      <c r="S493" s="33">
        <f>SUMIFS(TeamGames!$W$2:$W$4073,TeamGames!$D$2:$D$4073,$D493,TeamGames!$F$2:$F$4073,$E493)</f>
        <v/>
      </c>
      <c r="T493" s="30">
        <f>IF(M493=0,"",P493-O493)</f>
        <v/>
      </c>
      <c r="U493" s="30">
        <f>IF(M493=0,"",S493-O493)</f>
        <v/>
      </c>
      <c r="V493" s="24">
        <f>IF(M493=0,"upcoming",IF(M493=F493,"complete","in progress"))</f>
        <v/>
      </c>
      <c r="W493" s="33">
        <f>N493/F493</f>
        <v/>
      </c>
      <c r="X493" s="41">
        <f>AVERAGEIFS(TeamGames!$K$2:$K$4073,TeamGames!$D$2:$D$4073,$D493,TeamGames!$F$2:$F$4073,$E493)</f>
        <v/>
      </c>
      <c r="Y493" s="30">
        <f>IF(M493=0,"",P493-S493)</f>
        <v/>
      </c>
      <c r="Z493" s="30" t="n"/>
      <c r="AA493" s="31" t="n"/>
      <c r="AB493" s="33" t="n">
        <v>4.388713049746007</v>
      </c>
      <c r="AC493" s="24" t="n">
        <v>0</v>
      </c>
      <c r="AD493" s="24" t="n">
        <v>0</v>
      </c>
    </row>
    <row r="494">
      <c r="A494" s="24" t="inlineStr">
        <is>
          <t>AFC Wimbledon|5</t>
        </is>
      </c>
      <c r="B494" s="24" t="inlineStr">
        <is>
          <t>E2</t>
        </is>
      </c>
      <c r="C494" s="24" t="inlineStr">
        <is>
          <t>League One</t>
        </is>
      </c>
      <c r="D494" s="24" t="inlineStr">
        <is>
          <t>AFC Wimbledon</t>
        </is>
      </c>
      <c r="E494" s="24" t="n">
        <v>5</v>
      </c>
      <c r="F494" s="24">
        <f>COUNTIFS(TeamGames!$D$2:$D$4073,$D494,TeamGames!$F$2:$F$4073,$E494)</f>
        <v/>
      </c>
      <c r="G494" s="24" t="n">
        <v>17</v>
      </c>
      <c r="H494" s="24" t="n">
        <v>20</v>
      </c>
      <c r="I494" s="24" t="inlineStr">
        <is>
          <t>Barnsley (H) · Notts County (A) · Bradford (A) · Oxford (H)</t>
        </is>
      </c>
      <c r="J494" s="24" t="n">
        <v>2</v>
      </c>
      <c r="K494" s="40" t="n">
        <v>46354.625</v>
      </c>
      <c r="L494" s="40" t="n">
        <v>46375.625</v>
      </c>
      <c r="M494" s="24">
        <f>SUMIFS(TeamGames!$X$2:$X$4073,TeamGames!$D$2:$D$4073,$D494,TeamGames!$F$2:$F$4073,$E494)</f>
        <v/>
      </c>
      <c r="N494" s="33">
        <f>SUMIFS(TeamGames!$S$2:$S$4073,TeamGames!$D$2:$D$4073,$D494,TeamGames!$F$2:$F$4073,$E494)</f>
        <v/>
      </c>
      <c r="O494" s="33">
        <f>SUMIFS(TeamGames!$S$2:$S$4073,TeamGames!$D$2:$D$4073,$D494,TeamGames!$F$2:$F$4073,$E494,TeamGames!$X$2:$X$4073,1)</f>
        <v/>
      </c>
      <c r="P494" s="24">
        <f>SUMIFS(TeamGames!$O$2:$O$4073,TeamGames!$D$2:$D$4073,$D494,TeamGames!$F$2:$F$4073,$E494)</f>
        <v/>
      </c>
      <c r="Q494" s="33">
        <f>SUMIFS(TeamGames!$T$2:$T$4073,TeamGames!$D$2:$D$4073,$D494,TeamGames!$F$2:$F$4073,$E494)</f>
        <v/>
      </c>
      <c r="R494" s="33">
        <f>SUMIFS(TeamGames!$U$2:$U$4073,TeamGames!$D$2:$D$4073,$D494,TeamGames!$F$2:$F$4073,$E494)</f>
        <v/>
      </c>
      <c r="S494" s="33">
        <f>SUMIFS(TeamGames!$W$2:$W$4073,TeamGames!$D$2:$D$4073,$D494,TeamGames!$F$2:$F$4073,$E494)</f>
        <v/>
      </c>
      <c r="T494" s="30">
        <f>IF(M494=0,"",P494-O494)</f>
        <v/>
      </c>
      <c r="U494" s="30">
        <f>IF(M494=0,"",S494-O494)</f>
        <v/>
      </c>
      <c r="V494" s="24">
        <f>IF(M494=0,"upcoming",IF(M494=F494,"complete","in progress"))</f>
        <v/>
      </c>
      <c r="W494" s="33">
        <f>N494/F494</f>
        <v/>
      </c>
      <c r="X494" s="41">
        <f>AVERAGEIFS(TeamGames!$K$2:$K$4073,TeamGames!$D$2:$D$4073,$D494,TeamGames!$F$2:$F$4073,$E494)</f>
        <v/>
      </c>
      <c r="Y494" s="30">
        <f>IF(M494=0,"",P494-S494)</f>
        <v/>
      </c>
      <c r="Z494" s="30" t="n"/>
      <c r="AA494" s="31" t="n"/>
      <c r="AB494" s="33" t="n">
        <v>4.500645004695834</v>
      </c>
      <c r="AC494" s="24" t="n">
        <v>0</v>
      </c>
      <c r="AD494" s="24" t="n">
        <v>0</v>
      </c>
    </row>
    <row r="495">
      <c r="A495" s="24" t="inlineStr">
        <is>
          <t>AFC Wimbledon|6</t>
        </is>
      </c>
      <c r="B495" s="24" t="inlineStr">
        <is>
          <t>E2</t>
        </is>
      </c>
      <c r="C495" s="24" t="inlineStr">
        <is>
          <t>League One</t>
        </is>
      </c>
      <c r="D495" s="24" t="inlineStr">
        <is>
          <t>AFC Wimbledon</t>
        </is>
      </c>
      <c r="E495" s="24" t="n">
        <v>6</v>
      </c>
      <c r="F495" s="24">
        <f>COUNTIFS(TeamGames!$D$2:$D$4073,$D495,TeamGames!$F$2:$F$4073,$E495)</f>
        <v/>
      </c>
      <c r="G495" s="24" t="n">
        <v>21</v>
      </c>
      <c r="H495" s="24" t="n">
        <v>24</v>
      </c>
      <c r="I495" s="24" t="inlineStr">
        <is>
          <t>Leicester (A) · Luton (H) · Peterborough (H) · Oxford (A)</t>
        </is>
      </c>
      <c r="J495" s="24" t="n">
        <v>2</v>
      </c>
      <c r="K495" s="40" t="n">
        <v>46382.625</v>
      </c>
      <c r="L495" s="40" t="n">
        <v>46396.52083333334</v>
      </c>
      <c r="M495" s="24">
        <f>SUMIFS(TeamGames!$X$2:$X$4073,TeamGames!$D$2:$D$4073,$D495,TeamGames!$F$2:$F$4073,$E495)</f>
        <v/>
      </c>
      <c r="N495" s="33">
        <f>SUMIFS(TeamGames!$S$2:$S$4073,TeamGames!$D$2:$D$4073,$D495,TeamGames!$F$2:$F$4073,$E495)</f>
        <v/>
      </c>
      <c r="O495" s="33">
        <f>SUMIFS(TeamGames!$S$2:$S$4073,TeamGames!$D$2:$D$4073,$D495,TeamGames!$F$2:$F$4073,$E495,TeamGames!$X$2:$X$4073,1)</f>
        <v/>
      </c>
      <c r="P495" s="24">
        <f>SUMIFS(TeamGames!$O$2:$O$4073,TeamGames!$D$2:$D$4073,$D495,TeamGames!$F$2:$F$4073,$E495)</f>
        <v/>
      </c>
      <c r="Q495" s="33">
        <f>SUMIFS(TeamGames!$T$2:$T$4073,TeamGames!$D$2:$D$4073,$D495,TeamGames!$F$2:$F$4073,$E495)</f>
        <v/>
      </c>
      <c r="R495" s="33">
        <f>SUMIFS(TeamGames!$U$2:$U$4073,TeamGames!$D$2:$D$4073,$D495,TeamGames!$F$2:$F$4073,$E495)</f>
        <v/>
      </c>
      <c r="S495" s="33">
        <f>SUMIFS(TeamGames!$W$2:$W$4073,TeamGames!$D$2:$D$4073,$D495,TeamGames!$F$2:$F$4073,$E495)</f>
        <v/>
      </c>
      <c r="T495" s="30">
        <f>IF(M495=0,"",P495-O495)</f>
        <v/>
      </c>
      <c r="U495" s="30">
        <f>IF(M495=0,"",S495-O495)</f>
        <v/>
      </c>
      <c r="V495" s="24">
        <f>IF(M495=0,"upcoming",IF(M495=F495,"complete","in progress"))</f>
        <v/>
      </c>
      <c r="W495" s="33">
        <f>N495/F495</f>
        <v/>
      </c>
      <c r="X495" s="41">
        <f>AVERAGEIFS(TeamGames!$K$2:$K$4073,TeamGames!$D$2:$D$4073,$D495,TeamGames!$F$2:$F$4073,$E495)</f>
        <v/>
      </c>
      <c r="Y495" s="30">
        <f>IF(M495=0,"",P495-S495)</f>
        <v/>
      </c>
      <c r="Z495" s="30" t="n"/>
      <c r="AA495" s="31" t="n"/>
      <c r="AB495" s="33" t="n">
        <v>4.008662350591448</v>
      </c>
      <c r="AC495" s="24" t="n">
        <v>0</v>
      </c>
      <c r="AD495" s="24" t="n">
        <v>0</v>
      </c>
    </row>
    <row r="496">
      <c r="A496" s="24" t="inlineStr">
        <is>
          <t>AFC Wimbledon|7</t>
        </is>
      </c>
      <c r="B496" s="24" t="inlineStr">
        <is>
          <t>E2</t>
        </is>
      </c>
      <c r="C496" s="24" t="inlineStr">
        <is>
          <t>League One</t>
        </is>
      </c>
      <c r="D496" s="24" t="inlineStr">
        <is>
          <t>AFC Wimbledon</t>
        </is>
      </c>
      <c r="E496" s="24" t="n">
        <v>7</v>
      </c>
      <c r="F496" s="24">
        <f>COUNTIFS(TeamGames!$D$2:$D$4073,$D496,TeamGames!$F$2:$F$4073,$E496)</f>
        <v/>
      </c>
      <c r="G496" s="24" t="n">
        <v>25</v>
      </c>
      <c r="H496" s="24" t="n">
        <v>28</v>
      </c>
      <c r="I496" s="24" t="inlineStr">
        <is>
          <t>Sheffield Wed (H) · Mansfield (A) · Wycombe (A) · Stockport (H)</t>
        </is>
      </c>
      <c r="J496" s="24" t="n">
        <v>2</v>
      </c>
      <c r="K496" s="40" t="n">
        <v>46403.625</v>
      </c>
      <c r="L496" s="40" t="n">
        <v>46417.625</v>
      </c>
      <c r="M496" s="24">
        <f>SUMIFS(TeamGames!$X$2:$X$4073,TeamGames!$D$2:$D$4073,$D496,TeamGames!$F$2:$F$4073,$E496)</f>
        <v/>
      </c>
      <c r="N496" s="33">
        <f>SUMIFS(TeamGames!$S$2:$S$4073,TeamGames!$D$2:$D$4073,$D496,TeamGames!$F$2:$F$4073,$E496)</f>
        <v/>
      </c>
      <c r="O496" s="33">
        <f>SUMIFS(TeamGames!$S$2:$S$4073,TeamGames!$D$2:$D$4073,$D496,TeamGames!$F$2:$F$4073,$E496,TeamGames!$X$2:$X$4073,1)</f>
        <v/>
      </c>
      <c r="P496" s="24">
        <f>SUMIFS(TeamGames!$O$2:$O$4073,TeamGames!$D$2:$D$4073,$D496,TeamGames!$F$2:$F$4073,$E496)</f>
        <v/>
      </c>
      <c r="Q496" s="33">
        <f>SUMIFS(TeamGames!$T$2:$T$4073,TeamGames!$D$2:$D$4073,$D496,TeamGames!$F$2:$F$4073,$E496)</f>
        <v/>
      </c>
      <c r="R496" s="33">
        <f>SUMIFS(TeamGames!$U$2:$U$4073,TeamGames!$D$2:$D$4073,$D496,TeamGames!$F$2:$F$4073,$E496)</f>
        <v/>
      </c>
      <c r="S496" s="33">
        <f>SUMIFS(TeamGames!$W$2:$W$4073,TeamGames!$D$2:$D$4073,$D496,TeamGames!$F$2:$F$4073,$E496)</f>
        <v/>
      </c>
      <c r="T496" s="30">
        <f>IF(M496=0,"",P496-O496)</f>
        <v/>
      </c>
      <c r="U496" s="30">
        <f>IF(M496=0,"",S496-O496)</f>
        <v/>
      </c>
      <c r="V496" s="24">
        <f>IF(M496=0,"upcoming",IF(M496=F496,"complete","in progress"))</f>
        <v/>
      </c>
      <c r="W496" s="33">
        <f>N496/F496</f>
        <v/>
      </c>
      <c r="X496" s="41">
        <f>AVERAGEIFS(TeamGames!$K$2:$K$4073,TeamGames!$D$2:$D$4073,$D496,TeamGames!$F$2:$F$4073,$E496)</f>
        <v/>
      </c>
      <c r="Y496" s="30">
        <f>IF(M496=0,"",P496-S496)</f>
        <v/>
      </c>
      <c r="Z496" s="30" t="n"/>
      <c r="AA496" s="31" t="n"/>
      <c r="AB496" s="33" t="n">
        <v>4.045906968553403</v>
      </c>
      <c r="AC496" s="24" t="n">
        <v>0</v>
      </c>
      <c r="AD496" s="24" t="n">
        <v>0</v>
      </c>
    </row>
    <row r="497">
      <c r="A497" s="24" t="inlineStr">
        <is>
          <t>AFC Wimbledon|8</t>
        </is>
      </c>
      <c r="B497" s="24" t="inlineStr">
        <is>
          <t>E2</t>
        </is>
      </c>
      <c r="C497" s="24" t="inlineStr">
        <is>
          <t>League One</t>
        </is>
      </c>
      <c r="D497" s="24" t="inlineStr">
        <is>
          <t>AFC Wimbledon</t>
        </is>
      </c>
      <c r="E497" s="24" t="n">
        <v>8</v>
      </c>
      <c r="F497" s="24">
        <f>COUNTIFS(TeamGames!$D$2:$D$4073,$D497,TeamGames!$F$2:$F$4073,$E497)</f>
        <v/>
      </c>
      <c r="G497" s="24" t="n">
        <v>29</v>
      </c>
      <c r="H497" s="24" t="n">
        <v>32</v>
      </c>
      <c r="I497" s="24" t="inlineStr">
        <is>
          <t>Wigan (A) · Burton (H) · Bromley (H) · Doncaster (A)</t>
        </is>
      </c>
      <c r="J497" s="24" t="n">
        <v>2</v>
      </c>
      <c r="K497" s="40" t="n">
        <v>46424.625</v>
      </c>
      <c r="L497" s="40" t="n">
        <v>46438.625</v>
      </c>
      <c r="M497" s="24">
        <f>SUMIFS(TeamGames!$X$2:$X$4073,TeamGames!$D$2:$D$4073,$D497,TeamGames!$F$2:$F$4073,$E497)</f>
        <v/>
      </c>
      <c r="N497" s="33">
        <f>SUMIFS(TeamGames!$S$2:$S$4073,TeamGames!$D$2:$D$4073,$D497,TeamGames!$F$2:$F$4073,$E497)</f>
        <v/>
      </c>
      <c r="O497" s="33">
        <f>SUMIFS(TeamGames!$S$2:$S$4073,TeamGames!$D$2:$D$4073,$D497,TeamGames!$F$2:$F$4073,$E497,TeamGames!$X$2:$X$4073,1)</f>
        <v/>
      </c>
      <c r="P497" s="24">
        <f>SUMIFS(TeamGames!$O$2:$O$4073,TeamGames!$D$2:$D$4073,$D497,TeamGames!$F$2:$F$4073,$E497)</f>
        <v/>
      </c>
      <c r="Q497" s="33">
        <f>SUMIFS(TeamGames!$T$2:$T$4073,TeamGames!$D$2:$D$4073,$D497,TeamGames!$F$2:$F$4073,$E497)</f>
        <v/>
      </c>
      <c r="R497" s="33">
        <f>SUMIFS(TeamGames!$U$2:$U$4073,TeamGames!$D$2:$D$4073,$D497,TeamGames!$F$2:$F$4073,$E497)</f>
        <v/>
      </c>
      <c r="S497" s="33">
        <f>SUMIFS(TeamGames!$W$2:$W$4073,TeamGames!$D$2:$D$4073,$D497,TeamGames!$F$2:$F$4073,$E497)</f>
        <v/>
      </c>
      <c r="T497" s="30">
        <f>IF(M497=0,"",P497-O497)</f>
        <v/>
      </c>
      <c r="U497" s="30">
        <f>IF(M497=0,"",S497-O497)</f>
        <v/>
      </c>
      <c r="V497" s="24">
        <f>IF(M497=0,"upcoming",IF(M497=F497,"complete","in progress"))</f>
        <v/>
      </c>
      <c r="W497" s="33">
        <f>N497/F497</f>
        <v/>
      </c>
      <c r="X497" s="41">
        <f>AVERAGEIFS(TeamGames!$K$2:$K$4073,TeamGames!$D$2:$D$4073,$D497,TeamGames!$F$2:$F$4073,$E497)</f>
        <v/>
      </c>
      <c r="Y497" s="30">
        <f>IF(M497=0,"",P497-S497)</f>
        <v/>
      </c>
      <c r="Z497" s="30" t="n"/>
      <c r="AA497" s="31" t="n"/>
      <c r="AB497" s="33" t="n">
        <v>5.128085029020452</v>
      </c>
      <c r="AC497" s="24" t="n">
        <v>0</v>
      </c>
      <c r="AD497" s="24" t="n">
        <v>0</v>
      </c>
    </row>
    <row r="498">
      <c r="A498" s="24" t="inlineStr">
        <is>
          <t>AFC Wimbledon|9</t>
        </is>
      </c>
      <c r="B498" s="24" t="inlineStr">
        <is>
          <t>E2</t>
        </is>
      </c>
      <c r="C498" s="24" t="inlineStr">
        <is>
          <t>League One</t>
        </is>
      </c>
      <c r="D498" s="24" t="inlineStr">
        <is>
          <t>AFC Wimbledon</t>
        </is>
      </c>
      <c r="E498" s="24" t="n">
        <v>9</v>
      </c>
      <c r="F498" s="24">
        <f>COUNTIFS(TeamGames!$D$2:$D$4073,$D498,TeamGames!$F$2:$F$4073,$E498)</f>
        <v/>
      </c>
      <c r="G498" s="24" t="n">
        <v>33</v>
      </c>
      <c r="H498" s="24" t="n">
        <v>36</v>
      </c>
      <c r="I498" s="24" t="inlineStr">
        <is>
          <t>Blackpool (A) · Huddersfield (H) · Reading (A) · Leyton Orient (H)</t>
        </is>
      </c>
      <c r="J498" s="24" t="n">
        <v>2</v>
      </c>
      <c r="K498" s="40" t="n">
        <v>46445.625</v>
      </c>
      <c r="L498" s="40" t="n">
        <v>46466.625</v>
      </c>
      <c r="M498" s="24">
        <f>SUMIFS(TeamGames!$X$2:$X$4073,TeamGames!$D$2:$D$4073,$D498,TeamGames!$F$2:$F$4073,$E498)</f>
        <v/>
      </c>
      <c r="N498" s="33">
        <f>SUMIFS(TeamGames!$S$2:$S$4073,TeamGames!$D$2:$D$4073,$D498,TeamGames!$F$2:$F$4073,$E498)</f>
        <v/>
      </c>
      <c r="O498" s="33">
        <f>SUMIFS(TeamGames!$S$2:$S$4073,TeamGames!$D$2:$D$4073,$D498,TeamGames!$F$2:$F$4073,$E498,TeamGames!$X$2:$X$4073,1)</f>
        <v/>
      </c>
      <c r="P498" s="24">
        <f>SUMIFS(TeamGames!$O$2:$O$4073,TeamGames!$D$2:$D$4073,$D498,TeamGames!$F$2:$F$4073,$E498)</f>
        <v/>
      </c>
      <c r="Q498" s="33">
        <f>SUMIFS(TeamGames!$T$2:$T$4073,TeamGames!$D$2:$D$4073,$D498,TeamGames!$F$2:$F$4073,$E498)</f>
        <v/>
      </c>
      <c r="R498" s="33">
        <f>SUMIFS(TeamGames!$U$2:$U$4073,TeamGames!$D$2:$D$4073,$D498,TeamGames!$F$2:$F$4073,$E498)</f>
        <v/>
      </c>
      <c r="S498" s="33">
        <f>SUMIFS(TeamGames!$W$2:$W$4073,TeamGames!$D$2:$D$4073,$D498,TeamGames!$F$2:$F$4073,$E498)</f>
        <v/>
      </c>
      <c r="T498" s="30">
        <f>IF(M498=0,"",P498-O498)</f>
        <v/>
      </c>
      <c r="U498" s="30">
        <f>IF(M498=0,"",S498-O498)</f>
        <v/>
      </c>
      <c r="V498" s="24">
        <f>IF(M498=0,"upcoming",IF(M498=F498,"complete","in progress"))</f>
        <v/>
      </c>
      <c r="W498" s="33">
        <f>N498/F498</f>
        <v/>
      </c>
      <c r="X498" s="41">
        <f>AVERAGEIFS(TeamGames!$K$2:$K$4073,TeamGames!$D$2:$D$4073,$D498,TeamGames!$F$2:$F$4073,$E498)</f>
        <v/>
      </c>
      <c r="Y498" s="30">
        <f>IF(M498=0,"",P498-S498)</f>
        <v/>
      </c>
      <c r="Z498" s="30" t="n"/>
      <c r="AA498" s="31" t="n"/>
      <c r="AB498" s="33" t="n">
        <v>4.312168111914993</v>
      </c>
      <c r="AC498" s="24" t="n">
        <v>0</v>
      </c>
      <c r="AD498" s="24" t="n">
        <v>0</v>
      </c>
    </row>
    <row r="499">
      <c r="A499" s="24" t="inlineStr">
        <is>
          <t>AFC Wimbledon|10</t>
        </is>
      </c>
      <c r="B499" s="24" t="inlineStr">
        <is>
          <t>E2</t>
        </is>
      </c>
      <c r="C499" s="24" t="inlineStr">
        <is>
          <t>League One</t>
        </is>
      </c>
      <c r="D499" s="24" t="inlineStr">
        <is>
          <t>AFC Wimbledon</t>
        </is>
      </c>
      <c r="E499" s="24" t="n">
        <v>10</v>
      </c>
      <c r="F499" s="24">
        <f>COUNTIFS(TeamGames!$D$2:$D$4073,$D499,TeamGames!$F$2:$F$4073,$E499)</f>
        <v/>
      </c>
      <c r="G499" s="24" t="n">
        <v>37</v>
      </c>
      <c r="H499" s="24" t="n">
        <v>40</v>
      </c>
      <c r="I499" s="24" t="inlineStr">
        <is>
          <t>Peterborough (A) · Leicester (H) · Luton (A) · Bradford (H)</t>
        </is>
      </c>
      <c r="J499" s="24" t="n">
        <v>2</v>
      </c>
      <c r="K499" s="40" t="n">
        <v>46472.625</v>
      </c>
      <c r="L499" s="40" t="n">
        <v>46487.625</v>
      </c>
      <c r="M499" s="24">
        <f>SUMIFS(TeamGames!$X$2:$X$4073,TeamGames!$D$2:$D$4073,$D499,TeamGames!$F$2:$F$4073,$E499)</f>
        <v/>
      </c>
      <c r="N499" s="33">
        <f>SUMIFS(TeamGames!$S$2:$S$4073,TeamGames!$D$2:$D$4073,$D499,TeamGames!$F$2:$F$4073,$E499)</f>
        <v/>
      </c>
      <c r="O499" s="33">
        <f>SUMIFS(TeamGames!$S$2:$S$4073,TeamGames!$D$2:$D$4073,$D499,TeamGames!$F$2:$F$4073,$E499,TeamGames!$X$2:$X$4073,1)</f>
        <v/>
      </c>
      <c r="P499" s="24">
        <f>SUMIFS(TeamGames!$O$2:$O$4073,TeamGames!$D$2:$D$4073,$D499,TeamGames!$F$2:$F$4073,$E499)</f>
        <v/>
      </c>
      <c r="Q499" s="33">
        <f>SUMIFS(TeamGames!$T$2:$T$4073,TeamGames!$D$2:$D$4073,$D499,TeamGames!$F$2:$F$4073,$E499)</f>
        <v/>
      </c>
      <c r="R499" s="33">
        <f>SUMIFS(TeamGames!$U$2:$U$4073,TeamGames!$D$2:$D$4073,$D499,TeamGames!$F$2:$F$4073,$E499)</f>
        <v/>
      </c>
      <c r="S499" s="33">
        <f>SUMIFS(TeamGames!$W$2:$W$4073,TeamGames!$D$2:$D$4073,$D499,TeamGames!$F$2:$F$4073,$E499)</f>
        <v/>
      </c>
      <c r="T499" s="30">
        <f>IF(M499=0,"",P499-O499)</f>
        <v/>
      </c>
      <c r="U499" s="30">
        <f>IF(M499=0,"",S499-O499)</f>
        <v/>
      </c>
      <c r="V499" s="24">
        <f>IF(M499=0,"upcoming",IF(M499=F499,"complete","in progress"))</f>
        <v/>
      </c>
      <c r="W499" s="33">
        <f>N499/F499</f>
        <v/>
      </c>
      <c r="X499" s="41">
        <f>AVERAGEIFS(TeamGames!$K$2:$K$4073,TeamGames!$D$2:$D$4073,$D499,TeamGames!$F$2:$F$4073,$E499)</f>
        <v/>
      </c>
      <c r="Y499" s="30">
        <f>IF(M499=0,"",P499-S499)</f>
        <v/>
      </c>
      <c r="Z499" s="30" t="n"/>
      <c r="AA499" s="31" t="n"/>
      <c r="AB499" s="33" t="n">
        <v>3.876805519650441</v>
      </c>
      <c r="AC499" s="24" t="n">
        <v>0</v>
      </c>
      <c r="AD499" s="24" t="n">
        <v>0</v>
      </c>
    </row>
    <row r="500">
      <c r="A500" s="24" t="inlineStr">
        <is>
          <t>AFC Wimbledon|11</t>
        </is>
      </c>
      <c r="B500" s="24" t="inlineStr">
        <is>
          <t>E2</t>
        </is>
      </c>
      <c r="C500" s="24" t="inlineStr">
        <is>
          <t>League One</t>
        </is>
      </c>
      <c r="D500" s="24" t="inlineStr">
        <is>
          <t>AFC Wimbledon</t>
        </is>
      </c>
      <c r="E500" s="24" t="n">
        <v>11</v>
      </c>
      <c r="F500" s="24">
        <f>COUNTIFS(TeamGames!$D$2:$D$4073,$D500,TeamGames!$F$2:$F$4073,$E500)</f>
        <v/>
      </c>
      <c r="G500" s="24" t="n">
        <v>41</v>
      </c>
      <c r="H500" s="24" t="n">
        <v>44</v>
      </c>
      <c r="I500" s="24" t="inlineStr">
        <is>
          <t>Cambridge (H) · MK Dons (A) · Plymouth (H) · Stevenage (A)</t>
        </is>
      </c>
      <c r="J500" s="24" t="n">
        <v>2</v>
      </c>
      <c r="K500" s="40" t="n">
        <v>46490.82291666666</v>
      </c>
      <c r="L500" s="40" t="n">
        <v>46504.82291666666</v>
      </c>
      <c r="M500" s="24">
        <f>SUMIFS(TeamGames!$X$2:$X$4073,TeamGames!$D$2:$D$4073,$D500,TeamGames!$F$2:$F$4073,$E500)</f>
        <v/>
      </c>
      <c r="N500" s="33">
        <f>SUMIFS(TeamGames!$S$2:$S$4073,TeamGames!$D$2:$D$4073,$D500,TeamGames!$F$2:$F$4073,$E500)</f>
        <v/>
      </c>
      <c r="O500" s="33">
        <f>SUMIFS(TeamGames!$S$2:$S$4073,TeamGames!$D$2:$D$4073,$D500,TeamGames!$F$2:$F$4073,$E500,TeamGames!$X$2:$X$4073,1)</f>
        <v/>
      </c>
      <c r="P500" s="24">
        <f>SUMIFS(TeamGames!$O$2:$O$4073,TeamGames!$D$2:$D$4073,$D500,TeamGames!$F$2:$F$4073,$E500)</f>
        <v/>
      </c>
      <c r="Q500" s="33">
        <f>SUMIFS(TeamGames!$T$2:$T$4073,TeamGames!$D$2:$D$4073,$D500,TeamGames!$F$2:$F$4073,$E500)</f>
        <v/>
      </c>
      <c r="R500" s="33">
        <f>SUMIFS(TeamGames!$U$2:$U$4073,TeamGames!$D$2:$D$4073,$D500,TeamGames!$F$2:$F$4073,$E500)</f>
        <v/>
      </c>
      <c r="S500" s="33">
        <f>SUMIFS(TeamGames!$W$2:$W$4073,TeamGames!$D$2:$D$4073,$D500,TeamGames!$F$2:$F$4073,$E500)</f>
        <v/>
      </c>
      <c r="T500" s="30">
        <f>IF(M500=0,"",P500-O500)</f>
        <v/>
      </c>
      <c r="U500" s="30">
        <f>IF(M500=0,"",S500-O500)</f>
        <v/>
      </c>
      <c r="V500" s="24">
        <f>IF(M500=0,"upcoming",IF(M500=F500,"complete","in progress"))</f>
        <v/>
      </c>
      <c r="W500" s="33">
        <f>N500/F500</f>
        <v/>
      </c>
      <c r="X500" s="41">
        <f>AVERAGEIFS(TeamGames!$K$2:$K$4073,TeamGames!$D$2:$D$4073,$D500,TeamGames!$F$2:$F$4073,$E500)</f>
        <v/>
      </c>
      <c r="Y500" s="30">
        <f>IF(M500=0,"",P500-S500)</f>
        <v/>
      </c>
      <c r="Z500" s="30" t="n"/>
      <c r="AA500" s="31" t="n"/>
      <c r="AB500" s="33" t="n">
        <v>4.476534213106063</v>
      </c>
      <c r="AC500" s="24" t="n">
        <v>0</v>
      </c>
      <c r="AD500" s="24" t="n">
        <v>0</v>
      </c>
    </row>
    <row r="501">
      <c r="A501" s="24" t="inlineStr">
        <is>
          <t>AFC Wimbledon|12</t>
        </is>
      </c>
      <c r="B501" s="24" t="inlineStr">
        <is>
          <t>E2</t>
        </is>
      </c>
      <c r="C501" s="24" t="inlineStr">
        <is>
          <t>League One</t>
        </is>
      </c>
      <c r="D501" s="24" t="inlineStr">
        <is>
          <t>AFC Wimbledon</t>
        </is>
      </c>
      <c r="E501" s="24" t="n">
        <v>12</v>
      </c>
      <c r="F501" s="24">
        <f>COUNTIFS(TeamGames!$D$2:$D$4073,$D501,TeamGames!$F$2:$F$4073,$E501)</f>
        <v/>
      </c>
      <c r="G501" s="24" t="n">
        <v>45</v>
      </c>
      <c r="H501" s="24" t="n">
        <v>46</v>
      </c>
      <c r="I501" s="24" t="inlineStr">
        <is>
          <t>Barnsley (A) · Notts County (H)</t>
        </is>
      </c>
      <c r="J501" s="24" t="n">
        <v>1</v>
      </c>
      <c r="K501" s="40" t="n">
        <v>46508.625</v>
      </c>
      <c r="L501" s="40" t="n">
        <v>46515.52083333334</v>
      </c>
      <c r="M501" s="24">
        <f>SUMIFS(TeamGames!$X$2:$X$4073,TeamGames!$D$2:$D$4073,$D501,TeamGames!$F$2:$F$4073,$E501)</f>
        <v/>
      </c>
      <c r="N501" s="33">
        <f>SUMIFS(TeamGames!$S$2:$S$4073,TeamGames!$D$2:$D$4073,$D501,TeamGames!$F$2:$F$4073,$E501)</f>
        <v/>
      </c>
      <c r="O501" s="33">
        <f>SUMIFS(TeamGames!$S$2:$S$4073,TeamGames!$D$2:$D$4073,$D501,TeamGames!$F$2:$F$4073,$E501,TeamGames!$X$2:$X$4073,1)</f>
        <v/>
      </c>
      <c r="P501" s="24">
        <f>SUMIFS(TeamGames!$O$2:$O$4073,TeamGames!$D$2:$D$4073,$D501,TeamGames!$F$2:$F$4073,$E501)</f>
        <v/>
      </c>
      <c r="Q501" s="33">
        <f>SUMIFS(TeamGames!$T$2:$T$4073,TeamGames!$D$2:$D$4073,$D501,TeamGames!$F$2:$F$4073,$E501)</f>
        <v/>
      </c>
      <c r="R501" s="33">
        <f>SUMIFS(TeamGames!$U$2:$U$4073,TeamGames!$D$2:$D$4073,$D501,TeamGames!$F$2:$F$4073,$E501)</f>
        <v/>
      </c>
      <c r="S501" s="33">
        <f>SUMIFS(TeamGames!$W$2:$W$4073,TeamGames!$D$2:$D$4073,$D501,TeamGames!$F$2:$F$4073,$E501)</f>
        <v/>
      </c>
      <c r="T501" s="30">
        <f>IF(M501=0,"",P501-O501)</f>
        <v/>
      </c>
      <c r="U501" s="30">
        <f>IF(M501=0,"",S501-O501)</f>
        <v/>
      </c>
      <c r="V501" s="24">
        <f>IF(M501=0,"upcoming",IF(M501=F501,"complete","in progress"))</f>
        <v/>
      </c>
      <c r="W501" s="33">
        <f>N501/F501</f>
        <v/>
      </c>
      <c r="X501" s="41">
        <f>AVERAGEIFS(TeamGames!$K$2:$K$4073,TeamGames!$D$2:$D$4073,$D501,TeamGames!$F$2:$F$4073,$E501)</f>
        <v/>
      </c>
      <c r="Y501" s="30">
        <f>IF(M501=0,"",P501-S501)</f>
        <v/>
      </c>
      <c r="Z501" s="30" t="n"/>
      <c r="AA501" s="31" t="n"/>
      <c r="AB501" s="33" t="n">
        <v>2.317747515110794</v>
      </c>
      <c r="AC501" s="24" t="n">
        <v>0</v>
      </c>
      <c r="AD501" s="24" t="n">
        <v>0</v>
      </c>
    </row>
    <row r="502">
      <c r="A502" s="24" t="inlineStr">
        <is>
          <t>Barnsley|1</t>
        </is>
      </c>
      <c r="B502" s="24" t="inlineStr">
        <is>
          <t>E2</t>
        </is>
      </c>
      <c r="C502" s="24" t="inlineStr">
        <is>
          <t>League One</t>
        </is>
      </c>
      <c r="D502" s="24" t="inlineStr">
        <is>
          <t>Barnsley</t>
        </is>
      </c>
      <c r="E502" s="24" t="n">
        <v>1</v>
      </c>
      <c r="F502" s="24">
        <f>COUNTIFS(TeamGames!$D$2:$D$4073,$D502,TeamGames!$F$2:$F$4073,$E502)</f>
        <v/>
      </c>
      <c r="G502" s="24" t="n">
        <v>1</v>
      </c>
      <c r="H502" s="24" t="n">
        <v>4</v>
      </c>
      <c r="I502" s="24" t="inlineStr">
        <is>
          <t>Bromley (H) · Doncaster (A) · Leyton Orient (A) · Blackpool (H)</t>
        </is>
      </c>
      <c r="J502" s="24" t="n">
        <v>2</v>
      </c>
      <c r="K502" s="40" t="n">
        <v>46249.625</v>
      </c>
      <c r="L502" s="40" t="n">
        <v>46267.82291666666</v>
      </c>
      <c r="M502" s="24">
        <f>SUMIFS(TeamGames!$X$2:$X$4073,TeamGames!$D$2:$D$4073,$D502,TeamGames!$F$2:$F$4073,$E502)</f>
        <v/>
      </c>
      <c r="N502" s="33">
        <f>SUMIFS(TeamGames!$S$2:$S$4073,TeamGames!$D$2:$D$4073,$D502,TeamGames!$F$2:$F$4073,$E502)</f>
        <v/>
      </c>
      <c r="O502" s="33">
        <f>SUMIFS(TeamGames!$S$2:$S$4073,TeamGames!$D$2:$D$4073,$D502,TeamGames!$F$2:$F$4073,$E502,TeamGames!$X$2:$X$4073,1)</f>
        <v/>
      </c>
      <c r="P502" s="24">
        <f>SUMIFS(TeamGames!$O$2:$O$4073,TeamGames!$D$2:$D$4073,$D502,TeamGames!$F$2:$F$4073,$E502)</f>
        <v/>
      </c>
      <c r="Q502" s="33">
        <f>SUMIFS(TeamGames!$T$2:$T$4073,TeamGames!$D$2:$D$4073,$D502,TeamGames!$F$2:$F$4073,$E502)</f>
        <v/>
      </c>
      <c r="R502" s="33">
        <f>SUMIFS(TeamGames!$U$2:$U$4073,TeamGames!$D$2:$D$4073,$D502,TeamGames!$F$2:$F$4073,$E502)</f>
        <v/>
      </c>
      <c r="S502" s="33">
        <f>SUMIFS(TeamGames!$W$2:$W$4073,TeamGames!$D$2:$D$4073,$D502,TeamGames!$F$2:$F$4073,$E502)</f>
        <v/>
      </c>
      <c r="T502" s="30">
        <f>IF(M502=0,"",P502-O502)</f>
        <v/>
      </c>
      <c r="U502" s="30">
        <f>IF(M502=0,"",S502-O502)</f>
        <v/>
      </c>
      <c r="V502" s="24">
        <f>IF(M502=0,"upcoming",IF(M502=F502,"complete","in progress"))</f>
        <v/>
      </c>
      <c r="W502" s="33">
        <f>N502/F502</f>
        <v/>
      </c>
      <c r="X502" s="41">
        <f>AVERAGEIFS(TeamGames!$K$2:$K$4073,TeamGames!$D$2:$D$4073,$D502,TeamGames!$F$2:$F$4073,$E502)</f>
        <v/>
      </c>
      <c r="Y502" s="30">
        <f>IF(M502=0,"",P502-S502)</f>
        <v/>
      </c>
      <c r="Z502" s="30" t="n">
        <v>0.53</v>
      </c>
      <c r="AA502" s="31" t="n">
        <v>0.5995753309386544</v>
      </c>
      <c r="AB502" s="33" t="n"/>
      <c r="AC502" s="24" t="n">
        <v>0</v>
      </c>
      <c r="AD502" s="24" t="n">
        <v>0</v>
      </c>
    </row>
    <row r="503">
      <c r="A503" s="24" t="inlineStr">
        <is>
          <t>Barnsley|2</t>
        </is>
      </c>
      <c r="B503" s="24" t="inlineStr">
        <is>
          <t>E2</t>
        </is>
      </c>
      <c r="C503" s="24" t="inlineStr">
        <is>
          <t>League One</t>
        </is>
      </c>
      <c r="D503" s="24" t="inlineStr">
        <is>
          <t>Barnsley</t>
        </is>
      </c>
      <c r="E503" s="24" t="n">
        <v>2</v>
      </c>
      <c r="F503" s="24">
        <f>COUNTIFS(TeamGames!$D$2:$D$4073,$D503,TeamGames!$F$2:$F$4073,$E503)</f>
        <v/>
      </c>
      <c r="G503" s="24" t="n">
        <v>5</v>
      </c>
      <c r="H503" s="24" t="n">
        <v>8</v>
      </c>
      <c r="I503" s="24" t="inlineStr">
        <is>
          <t>Stevenage (H) · Plymouth (A) · Leicester (H) · MK Dons (H)</t>
        </is>
      </c>
      <c r="J503" s="24" t="n">
        <v>3</v>
      </c>
      <c r="K503" s="40" t="n">
        <v>46270.625</v>
      </c>
      <c r="L503" s="40" t="n">
        <v>46298.625</v>
      </c>
      <c r="M503" s="24">
        <f>SUMIFS(TeamGames!$X$2:$X$4073,TeamGames!$D$2:$D$4073,$D503,TeamGames!$F$2:$F$4073,$E503)</f>
        <v/>
      </c>
      <c r="N503" s="33">
        <f>SUMIFS(TeamGames!$S$2:$S$4073,TeamGames!$D$2:$D$4073,$D503,TeamGames!$F$2:$F$4073,$E503)</f>
        <v/>
      </c>
      <c r="O503" s="33">
        <f>SUMIFS(TeamGames!$S$2:$S$4073,TeamGames!$D$2:$D$4073,$D503,TeamGames!$F$2:$F$4073,$E503,TeamGames!$X$2:$X$4073,1)</f>
        <v/>
      </c>
      <c r="P503" s="24">
        <f>SUMIFS(TeamGames!$O$2:$O$4073,TeamGames!$D$2:$D$4073,$D503,TeamGames!$F$2:$F$4073,$E503)</f>
        <v/>
      </c>
      <c r="Q503" s="33">
        <f>SUMIFS(TeamGames!$T$2:$T$4073,TeamGames!$D$2:$D$4073,$D503,TeamGames!$F$2:$F$4073,$E503)</f>
        <v/>
      </c>
      <c r="R503" s="33">
        <f>SUMIFS(TeamGames!$U$2:$U$4073,TeamGames!$D$2:$D$4073,$D503,TeamGames!$F$2:$F$4073,$E503)</f>
        <v/>
      </c>
      <c r="S503" s="33">
        <f>SUMIFS(TeamGames!$W$2:$W$4073,TeamGames!$D$2:$D$4073,$D503,TeamGames!$F$2:$F$4073,$E503)</f>
        <v/>
      </c>
      <c r="T503" s="30">
        <f>IF(M503=0,"",P503-O503)</f>
        <v/>
      </c>
      <c r="U503" s="30">
        <f>IF(M503=0,"",S503-O503)</f>
        <v/>
      </c>
      <c r="V503" s="24">
        <f>IF(M503=0,"upcoming",IF(M503=F503,"complete","in progress"))</f>
        <v/>
      </c>
      <c r="W503" s="33">
        <f>N503/F503</f>
        <v/>
      </c>
      <c r="X503" s="41">
        <f>AVERAGEIFS(TeamGames!$K$2:$K$4073,TeamGames!$D$2:$D$4073,$D503,TeamGames!$F$2:$F$4073,$E503)</f>
        <v/>
      </c>
      <c r="Y503" s="30">
        <f>IF(M503=0,"",P503-S503)</f>
        <v/>
      </c>
      <c r="Z503" s="30" t="n">
        <v>-1.23</v>
      </c>
      <c r="AA503" s="31" t="n">
        <v>0.2200051529758213</v>
      </c>
      <c r="AB503" s="33" t="n">
        <v>1.397826992367965</v>
      </c>
      <c r="AC503" s="24" t="n">
        <v>0</v>
      </c>
      <c r="AD503" s="24" t="n">
        <v>1</v>
      </c>
    </row>
    <row r="504">
      <c r="A504" s="24" t="inlineStr">
        <is>
          <t>Barnsley|3</t>
        </is>
      </c>
      <c r="B504" s="24" t="inlineStr">
        <is>
          <t>E2</t>
        </is>
      </c>
      <c r="C504" s="24" t="inlineStr">
        <is>
          <t>League One</t>
        </is>
      </c>
      <c r="D504" s="24" t="inlineStr">
        <is>
          <t>Barnsley</t>
        </is>
      </c>
      <c r="E504" s="24" t="n">
        <v>3</v>
      </c>
      <c r="F504" s="24">
        <f>COUNTIFS(TeamGames!$D$2:$D$4073,$D504,TeamGames!$F$2:$F$4073,$E504)</f>
        <v/>
      </c>
      <c r="G504" s="24" t="n">
        <v>9</v>
      </c>
      <c r="H504" s="24" t="n">
        <v>12</v>
      </c>
      <c r="I504" s="24" t="inlineStr">
        <is>
          <t>Stockport (A) · Cambridge (H) · Luton (A) · Reading (A)</t>
        </is>
      </c>
      <c r="J504" s="24" t="n">
        <v>1</v>
      </c>
      <c r="K504" s="40" t="n">
        <v>46305.625</v>
      </c>
      <c r="L504" s="40" t="n">
        <v>46319.625</v>
      </c>
      <c r="M504" s="24">
        <f>SUMIFS(TeamGames!$X$2:$X$4073,TeamGames!$D$2:$D$4073,$D504,TeamGames!$F$2:$F$4073,$E504)</f>
        <v/>
      </c>
      <c r="N504" s="33">
        <f>SUMIFS(TeamGames!$S$2:$S$4073,TeamGames!$D$2:$D$4073,$D504,TeamGames!$F$2:$F$4073,$E504)</f>
        <v/>
      </c>
      <c r="O504" s="33">
        <f>SUMIFS(TeamGames!$S$2:$S$4073,TeamGames!$D$2:$D$4073,$D504,TeamGames!$F$2:$F$4073,$E504,TeamGames!$X$2:$X$4073,1)</f>
        <v/>
      </c>
      <c r="P504" s="24">
        <f>SUMIFS(TeamGames!$O$2:$O$4073,TeamGames!$D$2:$D$4073,$D504,TeamGames!$F$2:$F$4073,$E504)</f>
        <v/>
      </c>
      <c r="Q504" s="33">
        <f>SUMIFS(TeamGames!$T$2:$T$4073,TeamGames!$D$2:$D$4073,$D504,TeamGames!$F$2:$F$4073,$E504)</f>
        <v/>
      </c>
      <c r="R504" s="33">
        <f>SUMIFS(TeamGames!$U$2:$U$4073,TeamGames!$D$2:$D$4073,$D504,TeamGames!$F$2:$F$4073,$E504)</f>
        <v/>
      </c>
      <c r="S504" s="33">
        <f>SUMIFS(TeamGames!$W$2:$W$4073,TeamGames!$D$2:$D$4073,$D504,TeamGames!$F$2:$F$4073,$E504)</f>
        <v/>
      </c>
      <c r="T504" s="30">
        <f>IF(M504=0,"",P504-O504)</f>
        <v/>
      </c>
      <c r="U504" s="30">
        <f>IF(M504=0,"",S504-O504)</f>
        <v/>
      </c>
      <c r="V504" s="24">
        <f>IF(M504=0,"upcoming",IF(M504=F504,"complete","in progress"))</f>
        <v/>
      </c>
      <c r="W504" s="33">
        <f>N504/F504</f>
        <v/>
      </c>
      <c r="X504" s="41">
        <f>AVERAGEIFS(TeamGames!$K$2:$K$4073,TeamGames!$D$2:$D$4073,$D504,TeamGames!$F$2:$F$4073,$E504)</f>
        <v/>
      </c>
      <c r="Y504" s="30">
        <f>IF(M504=0,"",P504-S504)</f>
        <v/>
      </c>
      <c r="Z504" s="30" t="n">
        <v>-1.71</v>
      </c>
      <c r="AA504" s="31" t="n">
        <v>0.0880619428820788</v>
      </c>
      <c r="AB504" s="33" t="n">
        <v>1.092409300832718</v>
      </c>
      <c r="AC504" s="24" t="n">
        <v>0</v>
      </c>
      <c r="AD504" s="24" t="n">
        <v>1</v>
      </c>
    </row>
    <row r="505">
      <c r="A505" s="24" t="inlineStr">
        <is>
          <t>Barnsley|4</t>
        </is>
      </c>
      <c r="B505" s="24" t="inlineStr">
        <is>
          <t>E2</t>
        </is>
      </c>
      <c r="C505" s="24" t="inlineStr">
        <is>
          <t>League One</t>
        </is>
      </c>
      <c r="D505" s="24" t="inlineStr">
        <is>
          <t>Barnsley</t>
        </is>
      </c>
      <c r="E505" s="24" t="n">
        <v>4</v>
      </c>
      <c r="F505" s="24">
        <f>COUNTIFS(TeamGames!$D$2:$D$4073,$D505,TeamGames!$F$2:$F$4073,$E505)</f>
        <v/>
      </c>
      <c r="G505" s="24" t="n">
        <v>13</v>
      </c>
      <c r="H505" s="24" t="n">
        <v>16</v>
      </c>
      <c r="I505" s="24" t="inlineStr">
        <is>
          <t>Oxford (H) · Wigan (A) · Sheffield Wed (H) · Bradford (A)</t>
        </is>
      </c>
      <c r="J505" s="24" t="n">
        <v>2</v>
      </c>
      <c r="K505" s="40" t="n">
        <v>46326.625</v>
      </c>
      <c r="L505" s="40" t="n">
        <v>46350.82291666666</v>
      </c>
      <c r="M505" s="24">
        <f>SUMIFS(TeamGames!$X$2:$X$4073,TeamGames!$D$2:$D$4073,$D505,TeamGames!$F$2:$F$4073,$E505)</f>
        <v/>
      </c>
      <c r="N505" s="33">
        <f>SUMIFS(TeamGames!$S$2:$S$4073,TeamGames!$D$2:$D$4073,$D505,TeamGames!$F$2:$F$4073,$E505)</f>
        <v/>
      </c>
      <c r="O505" s="33">
        <f>SUMIFS(TeamGames!$S$2:$S$4073,TeamGames!$D$2:$D$4073,$D505,TeamGames!$F$2:$F$4073,$E505,TeamGames!$X$2:$X$4073,1)</f>
        <v/>
      </c>
      <c r="P505" s="24">
        <f>SUMIFS(TeamGames!$O$2:$O$4073,TeamGames!$D$2:$D$4073,$D505,TeamGames!$F$2:$F$4073,$E505)</f>
        <v/>
      </c>
      <c r="Q505" s="33">
        <f>SUMIFS(TeamGames!$T$2:$T$4073,TeamGames!$D$2:$D$4073,$D505,TeamGames!$F$2:$F$4073,$E505)</f>
        <v/>
      </c>
      <c r="R505" s="33">
        <f>SUMIFS(TeamGames!$U$2:$U$4073,TeamGames!$D$2:$D$4073,$D505,TeamGames!$F$2:$F$4073,$E505)</f>
        <v/>
      </c>
      <c r="S505" s="33">
        <f>SUMIFS(TeamGames!$W$2:$W$4073,TeamGames!$D$2:$D$4073,$D505,TeamGames!$F$2:$F$4073,$E505)</f>
        <v/>
      </c>
      <c r="T505" s="30">
        <f>IF(M505=0,"",P505-O505)</f>
        <v/>
      </c>
      <c r="U505" s="30">
        <f>IF(M505=0,"",S505-O505)</f>
        <v/>
      </c>
      <c r="V505" s="24">
        <f>IF(M505=0,"upcoming",IF(M505=F505,"complete","in progress"))</f>
        <v/>
      </c>
      <c r="W505" s="33">
        <f>N505/F505</f>
        <v/>
      </c>
      <c r="X505" s="41">
        <f>AVERAGEIFS(TeamGames!$K$2:$K$4073,TeamGames!$D$2:$D$4073,$D505,TeamGames!$F$2:$F$4073,$E505)</f>
        <v/>
      </c>
      <c r="Y505" s="30">
        <f>IF(M505=0,"",P505-S505)</f>
        <v/>
      </c>
      <c r="Z505" s="30" t="n"/>
      <c r="AA505" s="31" t="n"/>
      <c r="AB505" s="33" t="n">
        <v>5.0376524349562</v>
      </c>
      <c r="AC505" s="24" t="n">
        <v>0</v>
      </c>
      <c r="AD505" s="24" t="n">
        <v>1</v>
      </c>
    </row>
    <row r="506">
      <c r="A506" s="24" t="inlineStr">
        <is>
          <t>Barnsley|5</t>
        </is>
      </c>
      <c r="B506" s="24" t="inlineStr">
        <is>
          <t>E2</t>
        </is>
      </c>
      <c r="C506" s="24" t="inlineStr">
        <is>
          <t>League One</t>
        </is>
      </c>
      <c r="D506" s="24" t="inlineStr">
        <is>
          <t>Barnsley</t>
        </is>
      </c>
      <c r="E506" s="24" t="n">
        <v>5</v>
      </c>
      <c r="F506" s="24">
        <f>COUNTIFS(TeamGames!$D$2:$D$4073,$D506,TeamGames!$F$2:$F$4073,$E506)</f>
        <v/>
      </c>
      <c r="G506" s="24" t="n">
        <v>17</v>
      </c>
      <c r="H506" s="24" t="n">
        <v>20</v>
      </c>
      <c r="I506" s="24" t="inlineStr">
        <is>
          <t>AFC Wimbledon (A) · Wycombe (H) · Peterborough (A) · Huddersfield (H)</t>
        </is>
      </c>
      <c r="J506" s="24" t="n">
        <v>2</v>
      </c>
      <c r="K506" s="40" t="n">
        <v>46354.625</v>
      </c>
      <c r="L506" s="40" t="n">
        <v>46375.52083333334</v>
      </c>
      <c r="M506" s="24">
        <f>SUMIFS(TeamGames!$X$2:$X$4073,TeamGames!$D$2:$D$4073,$D506,TeamGames!$F$2:$F$4073,$E506)</f>
        <v/>
      </c>
      <c r="N506" s="33">
        <f>SUMIFS(TeamGames!$S$2:$S$4073,TeamGames!$D$2:$D$4073,$D506,TeamGames!$F$2:$F$4073,$E506)</f>
        <v/>
      </c>
      <c r="O506" s="33">
        <f>SUMIFS(TeamGames!$S$2:$S$4073,TeamGames!$D$2:$D$4073,$D506,TeamGames!$F$2:$F$4073,$E506,TeamGames!$X$2:$X$4073,1)</f>
        <v/>
      </c>
      <c r="P506" s="24">
        <f>SUMIFS(TeamGames!$O$2:$O$4073,TeamGames!$D$2:$D$4073,$D506,TeamGames!$F$2:$F$4073,$E506)</f>
        <v/>
      </c>
      <c r="Q506" s="33">
        <f>SUMIFS(TeamGames!$T$2:$T$4073,TeamGames!$D$2:$D$4073,$D506,TeamGames!$F$2:$F$4073,$E506)</f>
        <v/>
      </c>
      <c r="R506" s="33">
        <f>SUMIFS(TeamGames!$U$2:$U$4073,TeamGames!$D$2:$D$4073,$D506,TeamGames!$F$2:$F$4073,$E506)</f>
        <v/>
      </c>
      <c r="S506" s="33">
        <f>SUMIFS(TeamGames!$W$2:$W$4073,TeamGames!$D$2:$D$4073,$D506,TeamGames!$F$2:$F$4073,$E506)</f>
        <v/>
      </c>
      <c r="T506" s="30">
        <f>IF(M506=0,"",P506-O506)</f>
        <v/>
      </c>
      <c r="U506" s="30">
        <f>IF(M506=0,"",S506-O506)</f>
        <v/>
      </c>
      <c r="V506" s="24">
        <f>IF(M506=0,"upcoming",IF(M506=F506,"complete","in progress"))</f>
        <v/>
      </c>
      <c r="W506" s="33">
        <f>N506/F506</f>
        <v/>
      </c>
      <c r="X506" s="41">
        <f>AVERAGEIFS(TeamGames!$K$2:$K$4073,TeamGames!$D$2:$D$4073,$D506,TeamGames!$F$2:$F$4073,$E506)</f>
        <v/>
      </c>
      <c r="Y506" s="30">
        <f>IF(M506=0,"",P506-S506)</f>
        <v/>
      </c>
      <c r="Z506" s="30" t="n"/>
      <c r="AA506" s="31" t="n"/>
      <c r="AB506" s="33" t="n">
        <v>5.322348550869694</v>
      </c>
      <c r="AC506" s="24" t="n">
        <v>0</v>
      </c>
      <c r="AD506" s="24" t="n">
        <v>0</v>
      </c>
    </row>
    <row r="507">
      <c r="A507" s="24" t="inlineStr">
        <is>
          <t>Barnsley|6</t>
        </is>
      </c>
      <c r="B507" s="24" t="inlineStr">
        <is>
          <t>E2</t>
        </is>
      </c>
      <c r="C507" s="24" t="inlineStr">
        <is>
          <t>League One</t>
        </is>
      </c>
      <c r="D507" s="24" t="inlineStr">
        <is>
          <t>Barnsley</t>
        </is>
      </c>
      <c r="E507" s="24" t="n">
        <v>6</v>
      </c>
      <c r="F507" s="24">
        <f>COUNTIFS(TeamGames!$D$2:$D$4073,$D507,TeamGames!$F$2:$F$4073,$E507)</f>
        <v/>
      </c>
      <c r="G507" s="24" t="n">
        <v>21</v>
      </c>
      <c r="H507" s="24" t="n">
        <v>24</v>
      </c>
      <c r="I507" s="24" t="inlineStr">
        <is>
          <t>Mansfield (A) · Burton (H) · Notts County (H) · Huddersfield (A)</t>
        </is>
      </c>
      <c r="J507" s="24" t="n">
        <v>2</v>
      </c>
      <c r="K507" s="40" t="n">
        <v>46382.625</v>
      </c>
      <c r="L507" s="40" t="n">
        <v>46396.625</v>
      </c>
      <c r="M507" s="24">
        <f>SUMIFS(TeamGames!$X$2:$X$4073,TeamGames!$D$2:$D$4073,$D507,TeamGames!$F$2:$F$4073,$E507)</f>
        <v/>
      </c>
      <c r="N507" s="33">
        <f>SUMIFS(TeamGames!$S$2:$S$4073,TeamGames!$D$2:$D$4073,$D507,TeamGames!$F$2:$F$4073,$E507)</f>
        <v/>
      </c>
      <c r="O507" s="33">
        <f>SUMIFS(TeamGames!$S$2:$S$4073,TeamGames!$D$2:$D$4073,$D507,TeamGames!$F$2:$F$4073,$E507,TeamGames!$X$2:$X$4073,1)</f>
        <v/>
      </c>
      <c r="P507" s="24">
        <f>SUMIFS(TeamGames!$O$2:$O$4073,TeamGames!$D$2:$D$4073,$D507,TeamGames!$F$2:$F$4073,$E507)</f>
        <v/>
      </c>
      <c r="Q507" s="33">
        <f>SUMIFS(TeamGames!$T$2:$T$4073,TeamGames!$D$2:$D$4073,$D507,TeamGames!$F$2:$F$4073,$E507)</f>
        <v/>
      </c>
      <c r="R507" s="33">
        <f>SUMIFS(TeamGames!$U$2:$U$4073,TeamGames!$D$2:$D$4073,$D507,TeamGames!$F$2:$F$4073,$E507)</f>
        <v/>
      </c>
      <c r="S507" s="33">
        <f>SUMIFS(TeamGames!$W$2:$W$4073,TeamGames!$D$2:$D$4073,$D507,TeamGames!$F$2:$F$4073,$E507)</f>
        <v/>
      </c>
      <c r="T507" s="30">
        <f>IF(M507=0,"",P507-O507)</f>
        <v/>
      </c>
      <c r="U507" s="30">
        <f>IF(M507=0,"",S507-O507)</f>
        <v/>
      </c>
      <c r="V507" s="24">
        <f>IF(M507=0,"upcoming",IF(M507=F507,"complete","in progress"))</f>
        <v/>
      </c>
      <c r="W507" s="33">
        <f>N507/F507</f>
        <v/>
      </c>
      <c r="X507" s="41">
        <f>AVERAGEIFS(TeamGames!$K$2:$K$4073,TeamGames!$D$2:$D$4073,$D507,TeamGames!$F$2:$F$4073,$E507)</f>
        <v/>
      </c>
      <c r="Y507" s="30">
        <f>IF(M507=0,"",P507-S507)</f>
        <v/>
      </c>
      <c r="Z507" s="30" t="n"/>
      <c r="AA507" s="31" t="n"/>
      <c r="AB507" s="33" t="n">
        <v>5.359165591292865</v>
      </c>
      <c r="AC507" s="24" t="n">
        <v>0</v>
      </c>
      <c r="AD507" s="24" t="n">
        <v>0</v>
      </c>
    </row>
    <row r="508">
      <c r="A508" s="24" t="inlineStr">
        <is>
          <t>Barnsley|7</t>
        </is>
      </c>
      <c r="B508" s="24" t="inlineStr">
        <is>
          <t>E2</t>
        </is>
      </c>
      <c r="C508" s="24" t="inlineStr">
        <is>
          <t>League One</t>
        </is>
      </c>
      <c r="D508" s="24" t="inlineStr">
        <is>
          <t>Barnsley</t>
        </is>
      </c>
      <c r="E508" s="24" t="n">
        <v>7</v>
      </c>
      <c r="F508" s="24">
        <f>COUNTIFS(TeamGames!$D$2:$D$4073,$D508,TeamGames!$F$2:$F$4073,$E508)</f>
        <v/>
      </c>
      <c r="G508" s="24" t="n">
        <v>25</v>
      </c>
      <c r="H508" s="24" t="n">
        <v>28</v>
      </c>
      <c r="I508" s="24" t="inlineStr">
        <is>
          <t>Cambridge (A) · Luton (H) · Reading (H) · Oxford (A)</t>
        </is>
      </c>
      <c r="J508" s="24" t="n">
        <v>2</v>
      </c>
      <c r="K508" s="40" t="n">
        <v>46403.625</v>
      </c>
      <c r="L508" s="40" t="n">
        <v>46417.625</v>
      </c>
      <c r="M508" s="24">
        <f>SUMIFS(TeamGames!$X$2:$X$4073,TeamGames!$D$2:$D$4073,$D508,TeamGames!$F$2:$F$4073,$E508)</f>
        <v/>
      </c>
      <c r="N508" s="33">
        <f>SUMIFS(TeamGames!$S$2:$S$4073,TeamGames!$D$2:$D$4073,$D508,TeamGames!$F$2:$F$4073,$E508)</f>
        <v/>
      </c>
      <c r="O508" s="33">
        <f>SUMIFS(TeamGames!$S$2:$S$4073,TeamGames!$D$2:$D$4073,$D508,TeamGames!$F$2:$F$4073,$E508,TeamGames!$X$2:$X$4073,1)</f>
        <v/>
      </c>
      <c r="P508" s="24">
        <f>SUMIFS(TeamGames!$O$2:$O$4073,TeamGames!$D$2:$D$4073,$D508,TeamGames!$F$2:$F$4073,$E508)</f>
        <v/>
      </c>
      <c r="Q508" s="33">
        <f>SUMIFS(TeamGames!$T$2:$T$4073,TeamGames!$D$2:$D$4073,$D508,TeamGames!$F$2:$F$4073,$E508)</f>
        <v/>
      </c>
      <c r="R508" s="33">
        <f>SUMIFS(TeamGames!$U$2:$U$4073,TeamGames!$D$2:$D$4073,$D508,TeamGames!$F$2:$F$4073,$E508)</f>
        <v/>
      </c>
      <c r="S508" s="33">
        <f>SUMIFS(TeamGames!$W$2:$W$4073,TeamGames!$D$2:$D$4073,$D508,TeamGames!$F$2:$F$4073,$E508)</f>
        <v/>
      </c>
      <c r="T508" s="30">
        <f>IF(M508=0,"",P508-O508)</f>
        <v/>
      </c>
      <c r="U508" s="30">
        <f>IF(M508=0,"",S508-O508)</f>
        <v/>
      </c>
      <c r="V508" s="24">
        <f>IF(M508=0,"upcoming",IF(M508=F508,"complete","in progress"))</f>
        <v/>
      </c>
      <c r="W508" s="33">
        <f>N508/F508</f>
        <v/>
      </c>
      <c r="X508" s="41">
        <f>AVERAGEIFS(TeamGames!$K$2:$K$4073,TeamGames!$D$2:$D$4073,$D508,TeamGames!$F$2:$F$4073,$E508)</f>
        <v/>
      </c>
      <c r="Y508" s="30">
        <f>IF(M508=0,"",P508-S508)</f>
        <v/>
      </c>
      <c r="Z508" s="30" t="n"/>
      <c r="AA508" s="31" t="n"/>
      <c r="AB508" s="33" t="n">
        <v>5.151532251609995</v>
      </c>
      <c r="AC508" s="24" t="n">
        <v>0</v>
      </c>
      <c r="AD508" s="24" t="n">
        <v>0</v>
      </c>
    </row>
    <row r="509">
      <c r="A509" s="24" t="inlineStr">
        <is>
          <t>Barnsley|8</t>
        </is>
      </c>
      <c r="B509" s="24" t="inlineStr">
        <is>
          <t>E2</t>
        </is>
      </c>
      <c r="C509" s="24" t="inlineStr">
        <is>
          <t>League One</t>
        </is>
      </c>
      <c r="D509" s="24" t="inlineStr">
        <is>
          <t>Barnsley</t>
        </is>
      </c>
      <c r="E509" s="24" t="n">
        <v>8</v>
      </c>
      <c r="F509" s="24">
        <f>COUNTIFS(TeamGames!$D$2:$D$4073,$D509,TeamGames!$F$2:$F$4073,$E509)</f>
        <v/>
      </c>
      <c r="G509" s="24" t="n">
        <v>29</v>
      </c>
      <c r="H509" s="24" t="n">
        <v>32</v>
      </c>
      <c r="I509" s="24" t="inlineStr">
        <is>
          <t>Leyton Orient (H) · Blackpool (A) · Stevenage (A) · Plymouth (H)</t>
        </is>
      </c>
      <c r="J509" s="24" t="n">
        <v>2</v>
      </c>
      <c r="K509" s="40" t="n">
        <v>46424.625</v>
      </c>
      <c r="L509" s="40" t="n">
        <v>46438.625</v>
      </c>
      <c r="M509" s="24">
        <f>SUMIFS(TeamGames!$X$2:$X$4073,TeamGames!$D$2:$D$4073,$D509,TeamGames!$F$2:$F$4073,$E509)</f>
        <v/>
      </c>
      <c r="N509" s="33">
        <f>SUMIFS(TeamGames!$S$2:$S$4073,TeamGames!$D$2:$D$4073,$D509,TeamGames!$F$2:$F$4073,$E509)</f>
        <v/>
      </c>
      <c r="O509" s="33">
        <f>SUMIFS(TeamGames!$S$2:$S$4073,TeamGames!$D$2:$D$4073,$D509,TeamGames!$F$2:$F$4073,$E509,TeamGames!$X$2:$X$4073,1)</f>
        <v/>
      </c>
      <c r="P509" s="24">
        <f>SUMIFS(TeamGames!$O$2:$O$4073,TeamGames!$D$2:$D$4073,$D509,TeamGames!$F$2:$F$4073,$E509)</f>
        <v/>
      </c>
      <c r="Q509" s="33">
        <f>SUMIFS(TeamGames!$T$2:$T$4073,TeamGames!$D$2:$D$4073,$D509,TeamGames!$F$2:$F$4073,$E509)</f>
        <v/>
      </c>
      <c r="R509" s="33">
        <f>SUMIFS(TeamGames!$U$2:$U$4073,TeamGames!$D$2:$D$4073,$D509,TeamGames!$F$2:$F$4073,$E509)</f>
        <v/>
      </c>
      <c r="S509" s="33">
        <f>SUMIFS(TeamGames!$W$2:$W$4073,TeamGames!$D$2:$D$4073,$D509,TeamGames!$F$2:$F$4073,$E509)</f>
        <v/>
      </c>
      <c r="T509" s="30">
        <f>IF(M509=0,"",P509-O509)</f>
        <v/>
      </c>
      <c r="U509" s="30">
        <f>IF(M509=0,"",S509-O509)</f>
        <v/>
      </c>
      <c r="V509" s="24">
        <f>IF(M509=0,"upcoming",IF(M509=F509,"complete","in progress"))</f>
        <v/>
      </c>
      <c r="W509" s="33">
        <f>N509/F509</f>
        <v/>
      </c>
      <c r="X509" s="41">
        <f>AVERAGEIFS(TeamGames!$K$2:$K$4073,TeamGames!$D$2:$D$4073,$D509,TeamGames!$F$2:$F$4073,$E509)</f>
        <v/>
      </c>
      <c r="Y509" s="30">
        <f>IF(M509=0,"",P509-S509)</f>
        <v/>
      </c>
      <c r="Z509" s="30" t="n"/>
      <c r="AA509" s="31" t="n"/>
      <c r="AB509" s="33" t="n">
        <v>5.345322957888181</v>
      </c>
      <c r="AC509" s="24" t="n">
        <v>0</v>
      </c>
      <c r="AD509" s="24" t="n">
        <v>0</v>
      </c>
    </row>
    <row r="510">
      <c r="A510" s="24" t="inlineStr">
        <is>
          <t>Barnsley|9</t>
        </is>
      </c>
      <c r="B510" s="24" t="inlineStr">
        <is>
          <t>E2</t>
        </is>
      </c>
      <c r="C510" s="24" t="inlineStr">
        <is>
          <t>League One</t>
        </is>
      </c>
      <c r="D510" s="24" t="inlineStr">
        <is>
          <t>Barnsley</t>
        </is>
      </c>
      <c r="E510" s="24" t="n">
        <v>9</v>
      </c>
      <c r="F510" s="24">
        <f>COUNTIFS(TeamGames!$D$2:$D$4073,$D510,TeamGames!$F$2:$F$4073,$E510)</f>
        <v/>
      </c>
      <c r="G510" s="24" t="n">
        <v>33</v>
      </c>
      <c r="H510" s="24" t="n">
        <v>36</v>
      </c>
      <c r="I510" s="24" t="inlineStr">
        <is>
          <t>Wigan (H) · Bromley (A) · Doncaster (H) · Sheffield Wed (A)</t>
        </is>
      </c>
      <c r="J510" s="24" t="n">
        <v>2</v>
      </c>
      <c r="K510" s="40" t="n">
        <v>46445.625</v>
      </c>
      <c r="L510" s="40" t="n">
        <v>46466.625</v>
      </c>
      <c r="M510" s="24">
        <f>SUMIFS(TeamGames!$X$2:$X$4073,TeamGames!$D$2:$D$4073,$D510,TeamGames!$F$2:$F$4073,$E510)</f>
        <v/>
      </c>
      <c r="N510" s="33">
        <f>SUMIFS(TeamGames!$S$2:$S$4073,TeamGames!$D$2:$D$4073,$D510,TeamGames!$F$2:$F$4073,$E510)</f>
        <v/>
      </c>
      <c r="O510" s="33">
        <f>SUMIFS(TeamGames!$S$2:$S$4073,TeamGames!$D$2:$D$4073,$D510,TeamGames!$F$2:$F$4073,$E510,TeamGames!$X$2:$X$4073,1)</f>
        <v/>
      </c>
      <c r="P510" s="24">
        <f>SUMIFS(TeamGames!$O$2:$O$4073,TeamGames!$D$2:$D$4073,$D510,TeamGames!$F$2:$F$4073,$E510)</f>
        <v/>
      </c>
      <c r="Q510" s="33">
        <f>SUMIFS(TeamGames!$T$2:$T$4073,TeamGames!$D$2:$D$4073,$D510,TeamGames!$F$2:$F$4073,$E510)</f>
        <v/>
      </c>
      <c r="R510" s="33">
        <f>SUMIFS(TeamGames!$U$2:$U$4073,TeamGames!$D$2:$D$4073,$D510,TeamGames!$F$2:$F$4073,$E510)</f>
        <v/>
      </c>
      <c r="S510" s="33">
        <f>SUMIFS(TeamGames!$W$2:$W$4073,TeamGames!$D$2:$D$4073,$D510,TeamGames!$F$2:$F$4073,$E510)</f>
        <v/>
      </c>
      <c r="T510" s="30">
        <f>IF(M510=0,"",P510-O510)</f>
        <v/>
      </c>
      <c r="U510" s="30">
        <f>IF(M510=0,"",S510-O510)</f>
        <v/>
      </c>
      <c r="V510" s="24">
        <f>IF(M510=0,"upcoming",IF(M510=F510,"complete","in progress"))</f>
        <v/>
      </c>
      <c r="W510" s="33">
        <f>N510/F510</f>
        <v/>
      </c>
      <c r="X510" s="41">
        <f>AVERAGEIFS(TeamGames!$K$2:$K$4073,TeamGames!$D$2:$D$4073,$D510,TeamGames!$F$2:$F$4073,$E510)</f>
        <v/>
      </c>
      <c r="Y510" s="30">
        <f>IF(M510=0,"",P510-S510)</f>
        <v/>
      </c>
      <c r="Z510" s="30" t="n"/>
      <c r="AA510" s="31" t="n"/>
      <c r="AB510" s="33" t="n">
        <v>5.516339326304573</v>
      </c>
      <c r="AC510" s="24" t="n">
        <v>0</v>
      </c>
      <c r="AD510" s="24" t="n">
        <v>0</v>
      </c>
    </row>
    <row r="511">
      <c r="A511" s="24" t="inlineStr">
        <is>
          <t>Barnsley|10</t>
        </is>
      </c>
      <c r="B511" s="24" t="inlineStr">
        <is>
          <t>E2</t>
        </is>
      </c>
      <c r="C511" s="24" t="inlineStr">
        <is>
          <t>League One</t>
        </is>
      </c>
      <c r="D511" s="24" t="inlineStr">
        <is>
          <t>Barnsley</t>
        </is>
      </c>
      <c r="E511" s="24" t="n">
        <v>10</v>
      </c>
      <c r="F511" s="24">
        <f>COUNTIFS(TeamGames!$D$2:$D$4073,$D511,TeamGames!$F$2:$F$4073,$E511)</f>
        <v/>
      </c>
      <c r="G511" s="24" t="n">
        <v>37</v>
      </c>
      <c r="H511" s="24" t="n">
        <v>40</v>
      </c>
      <c r="I511" s="24" t="inlineStr">
        <is>
          <t>Notts County (A) · Mansfield (H) · Burton (A) · Peterborough (H)</t>
        </is>
      </c>
      <c r="J511" s="24" t="n">
        <v>2</v>
      </c>
      <c r="K511" s="40" t="n">
        <v>46472.625</v>
      </c>
      <c r="L511" s="40" t="n">
        <v>46487.625</v>
      </c>
      <c r="M511" s="24">
        <f>SUMIFS(TeamGames!$X$2:$X$4073,TeamGames!$D$2:$D$4073,$D511,TeamGames!$F$2:$F$4073,$E511)</f>
        <v/>
      </c>
      <c r="N511" s="33">
        <f>SUMIFS(TeamGames!$S$2:$S$4073,TeamGames!$D$2:$D$4073,$D511,TeamGames!$F$2:$F$4073,$E511)</f>
        <v/>
      </c>
      <c r="O511" s="33">
        <f>SUMIFS(TeamGames!$S$2:$S$4073,TeamGames!$D$2:$D$4073,$D511,TeamGames!$F$2:$F$4073,$E511,TeamGames!$X$2:$X$4073,1)</f>
        <v/>
      </c>
      <c r="P511" s="24">
        <f>SUMIFS(TeamGames!$O$2:$O$4073,TeamGames!$D$2:$D$4073,$D511,TeamGames!$F$2:$F$4073,$E511)</f>
        <v/>
      </c>
      <c r="Q511" s="33">
        <f>SUMIFS(TeamGames!$T$2:$T$4073,TeamGames!$D$2:$D$4073,$D511,TeamGames!$F$2:$F$4073,$E511)</f>
        <v/>
      </c>
      <c r="R511" s="33">
        <f>SUMIFS(TeamGames!$U$2:$U$4073,TeamGames!$D$2:$D$4073,$D511,TeamGames!$F$2:$F$4073,$E511)</f>
        <v/>
      </c>
      <c r="S511" s="33">
        <f>SUMIFS(TeamGames!$W$2:$W$4073,TeamGames!$D$2:$D$4073,$D511,TeamGames!$F$2:$F$4073,$E511)</f>
        <v/>
      </c>
      <c r="T511" s="30">
        <f>IF(M511=0,"",P511-O511)</f>
        <v/>
      </c>
      <c r="U511" s="30">
        <f>IF(M511=0,"",S511-O511)</f>
        <v/>
      </c>
      <c r="V511" s="24">
        <f>IF(M511=0,"upcoming",IF(M511=F511,"complete","in progress"))</f>
        <v/>
      </c>
      <c r="W511" s="33">
        <f>N511/F511</f>
        <v/>
      </c>
      <c r="X511" s="41">
        <f>AVERAGEIFS(TeamGames!$K$2:$K$4073,TeamGames!$D$2:$D$4073,$D511,TeamGames!$F$2:$F$4073,$E511)</f>
        <v/>
      </c>
      <c r="Y511" s="30">
        <f>IF(M511=0,"",P511-S511)</f>
        <v/>
      </c>
      <c r="Z511" s="30" t="n"/>
      <c r="AA511" s="31" t="n"/>
      <c r="AB511" s="33" t="n">
        <v>5.659022484856987</v>
      </c>
      <c r="AC511" s="24" t="n">
        <v>0</v>
      </c>
      <c r="AD511" s="24" t="n">
        <v>0</v>
      </c>
    </row>
    <row r="512">
      <c r="A512" s="24" t="inlineStr">
        <is>
          <t>Barnsley|11</t>
        </is>
      </c>
      <c r="B512" s="24" t="inlineStr">
        <is>
          <t>E2</t>
        </is>
      </c>
      <c r="C512" s="24" t="inlineStr">
        <is>
          <t>League One</t>
        </is>
      </c>
      <c r="D512" s="24" t="inlineStr">
        <is>
          <t>Barnsley</t>
        </is>
      </c>
      <c r="E512" s="24" t="n">
        <v>11</v>
      </c>
      <c r="F512" s="24">
        <f>COUNTIFS(TeamGames!$D$2:$D$4073,$D512,TeamGames!$F$2:$F$4073,$E512)</f>
        <v/>
      </c>
      <c r="G512" s="24" t="n">
        <v>41</v>
      </c>
      <c r="H512" s="24" t="n">
        <v>44</v>
      </c>
      <c r="I512" s="24" t="inlineStr">
        <is>
          <t>Bradford (H) · Leicester (A) · Stockport (H) · MK Dons (A)</t>
        </is>
      </c>
      <c r="J512" s="24" t="n">
        <v>2</v>
      </c>
      <c r="K512" s="40" t="n">
        <v>46490.82291666666</v>
      </c>
      <c r="L512" s="40" t="n">
        <v>46504.82291666666</v>
      </c>
      <c r="M512" s="24">
        <f>SUMIFS(TeamGames!$X$2:$X$4073,TeamGames!$D$2:$D$4073,$D512,TeamGames!$F$2:$F$4073,$E512)</f>
        <v/>
      </c>
      <c r="N512" s="33">
        <f>SUMIFS(TeamGames!$S$2:$S$4073,TeamGames!$D$2:$D$4073,$D512,TeamGames!$F$2:$F$4073,$E512)</f>
        <v/>
      </c>
      <c r="O512" s="33">
        <f>SUMIFS(TeamGames!$S$2:$S$4073,TeamGames!$D$2:$D$4073,$D512,TeamGames!$F$2:$F$4073,$E512,TeamGames!$X$2:$X$4073,1)</f>
        <v/>
      </c>
      <c r="P512" s="24">
        <f>SUMIFS(TeamGames!$O$2:$O$4073,TeamGames!$D$2:$D$4073,$D512,TeamGames!$F$2:$F$4073,$E512)</f>
        <v/>
      </c>
      <c r="Q512" s="33">
        <f>SUMIFS(TeamGames!$T$2:$T$4073,TeamGames!$D$2:$D$4073,$D512,TeamGames!$F$2:$F$4073,$E512)</f>
        <v/>
      </c>
      <c r="R512" s="33">
        <f>SUMIFS(TeamGames!$U$2:$U$4073,TeamGames!$D$2:$D$4073,$D512,TeamGames!$F$2:$F$4073,$E512)</f>
        <v/>
      </c>
      <c r="S512" s="33">
        <f>SUMIFS(TeamGames!$W$2:$W$4073,TeamGames!$D$2:$D$4073,$D512,TeamGames!$F$2:$F$4073,$E512)</f>
        <v/>
      </c>
      <c r="T512" s="30">
        <f>IF(M512=0,"",P512-O512)</f>
        <v/>
      </c>
      <c r="U512" s="30">
        <f>IF(M512=0,"",S512-O512)</f>
        <v/>
      </c>
      <c r="V512" s="24">
        <f>IF(M512=0,"upcoming",IF(M512=F512,"complete","in progress"))</f>
        <v/>
      </c>
      <c r="W512" s="33">
        <f>N512/F512</f>
        <v/>
      </c>
      <c r="X512" s="41">
        <f>AVERAGEIFS(TeamGames!$K$2:$K$4073,TeamGames!$D$2:$D$4073,$D512,TeamGames!$F$2:$F$4073,$E512)</f>
        <v/>
      </c>
      <c r="Y512" s="30">
        <f>IF(M512=0,"",P512-S512)</f>
        <v/>
      </c>
      <c r="Z512" s="30" t="n"/>
      <c r="AA512" s="31" t="n"/>
      <c r="AB512" s="33" t="n">
        <v>4.565303702311686</v>
      </c>
      <c r="AC512" s="24" t="n">
        <v>0</v>
      </c>
      <c r="AD512" s="24" t="n">
        <v>0</v>
      </c>
    </row>
    <row r="513">
      <c r="A513" s="24" t="inlineStr">
        <is>
          <t>Barnsley|12</t>
        </is>
      </c>
      <c r="B513" s="24" t="inlineStr">
        <is>
          <t>E2</t>
        </is>
      </c>
      <c r="C513" s="24" t="inlineStr">
        <is>
          <t>League One</t>
        </is>
      </c>
      <c r="D513" s="24" t="inlineStr">
        <is>
          <t>Barnsley</t>
        </is>
      </c>
      <c r="E513" s="24" t="n">
        <v>12</v>
      </c>
      <c r="F513" s="24">
        <f>COUNTIFS(TeamGames!$D$2:$D$4073,$D513,TeamGames!$F$2:$F$4073,$E513)</f>
        <v/>
      </c>
      <c r="G513" s="24" t="n">
        <v>45</v>
      </c>
      <c r="H513" s="24" t="n">
        <v>46</v>
      </c>
      <c r="I513" s="24" t="inlineStr">
        <is>
          <t>AFC Wimbledon (H) · Wycombe (A)</t>
        </is>
      </c>
      <c r="J513" s="24" t="n">
        <v>1</v>
      </c>
      <c r="K513" s="40" t="n">
        <v>46508.625</v>
      </c>
      <c r="L513" s="40" t="n">
        <v>46515.52083333334</v>
      </c>
      <c r="M513" s="24">
        <f>SUMIFS(TeamGames!$X$2:$X$4073,TeamGames!$D$2:$D$4073,$D513,TeamGames!$F$2:$F$4073,$E513)</f>
        <v/>
      </c>
      <c r="N513" s="33">
        <f>SUMIFS(TeamGames!$S$2:$S$4073,TeamGames!$D$2:$D$4073,$D513,TeamGames!$F$2:$F$4073,$E513)</f>
        <v/>
      </c>
      <c r="O513" s="33">
        <f>SUMIFS(TeamGames!$S$2:$S$4073,TeamGames!$D$2:$D$4073,$D513,TeamGames!$F$2:$F$4073,$E513,TeamGames!$X$2:$X$4073,1)</f>
        <v/>
      </c>
      <c r="P513" s="24">
        <f>SUMIFS(TeamGames!$O$2:$O$4073,TeamGames!$D$2:$D$4073,$D513,TeamGames!$F$2:$F$4073,$E513)</f>
        <v/>
      </c>
      <c r="Q513" s="33">
        <f>SUMIFS(TeamGames!$T$2:$T$4073,TeamGames!$D$2:$D$4073,$D513,TeamGames!$F$2:$F$4073,$E513)</f>
        <v/>
      </c>
      <c r="R513" s="33">
        <f>SUMIFS(TeamGames!$U$2:$U$4073,TeamGames!$D$2:$D$4073,$D513,TeamGames!$F$2:$F$4073,$E513)</f>
        <v/>
      </c>
      <c r="S513" s="33">
        <f>SUMIFS(TeamGames!$W$2:$W$4073,TeamGames!$D$2:$D$4073,$D513,TeamGames!$F$2:$F$4073,$E513)</f>
        <v/>
      </c>
      <c r="T513" s="30">
        <f>IF(M513=0,"",P513-O513)</f>
        <v/>
      </c>
      <c r="U513" s="30">
        <f>IF(M513=0,"",S513-O513)</f>
        <v/>
      </c>
      <c r="V513" s="24">
        <f>IF(M513=0,"upcoming",IF(M513=F513,"complete","in progress"))</f>
        <v/>
      </c>
      <c r="W513" s="33">
        <f>N513/F513</f>
        <v/>
      </c>
      <c r="X513" s="41">
        <f>AVERAGEIFS(TeamGames!$K$2:$K$4073,TeamGames!$D$2:$D$4073,$D513,TeamGames!$F$2:$F$4073,$E513)</f>
        <v/>
      </c>
      <c r="Y513" s="30">
        <f>IF(M513=0,"",P513-S513)</f>
        <v/>
      </c>
      <c r="Z513" s="30" t="n"/>
      <c r="AA513" s="31" t="n"/>
      <c r="AB513" s="33" t="n">
        <v>2.839316238926731</v>
      </c>
      <c r="AC513" s="24" t="n">
        <v>0</v>
      </c>
      <c r="AD513" s="24" t="n">
        <v>0</v>
      </c>
    </row>
    <row r="514">
      <c r="A514" s="24" t="inlineStr">
        <is>
          <t>Blackpool|1</t>
        </is>
      </c>
      <c r="B514" s="24" t="inlineStr">
        <is>
          <t>E2</t>
        </is>
      </c>
      <c r="C514" s="24" t="inlineStr">
        <is>
          <t>League One</t>
        </is>
      </c>
      <c r="D514" s="24" t="inlineStr">
        <is>
          <t>Blackpool</t>
        </is>
      </c>
      <c r="E514" s="24" t="n">
        <v>1</v>
      </c>
      <c r="F514" s="24">
        <f>COUNTIFS(TeamGames!$D$2:$D$4073,$D514,TeamGames!$F$2:$F$4073,$E514)</f>
        <v/>
      </c>
      <c r="G514" s="24" t="n">
        <v>1</v>
      </c>
      <c r="H514" s="24" t="n">
        <v>4</v>
      </c>
      <c r="I514" s="24" t="inlineStr">
        <is>
          <t>Wycombe (H) · Stockport (A) · Peterborough (H) · Barnsley (A)</t>
        </is>
      </c>
      <c r="J514" s="24" t="n">
        <v>2</v>
      </c>
      <c r="K514" s="40" t="n">
        <v>46249.625</v>
      </c>
      <c r="L514" s="40" t="n">
        <v>46267.82291666666</v>
      </c>
      <c r="M514" s="24">
        <f>SUMIFS(TeamGames!$X$2:$X$4073,TeamGames!$D$2:$D$4073,$D514,TeamGames!$F$2:$F$4073,$E514)</f>
        <v/>
      </c>
      <c r="N514" s="33">
        <f>SUMIFS(TeamGames!$S$2:$S$4073,TeamGames!$D$2:$D$4073,$D514,TeamGames!$F$2:$F$4073,$E514)</f>
        <v/>
      </c>
      <c r="O514" s="33">
        <f>SUMIFS(TeamGames!$S$2:$S$4073,TeamGames!$D$2:$D$4073,$D514,TeamGames!$F$2:$F$4073,$E514,TeamGames!$X$2:$X$4073,1)</f>
        <v/>
      </c>
      <c r="P514" s="24">
        <f>SUMIFS(TeamGames!$O$2:$O$4073,TeamGames!$D$2:$D$4073,$D514,TeamGames!$F$2:$F$4073,$E514)</f>
        <v/>
      </c>
      <c r="Q514" s="33">
        <f>SUMIFS(TeamGames!$T$2:$T$4073,TeamGames!$D$2:$D$4073,$D514,TeamGames!$F$2:$F$4073,$E514)</f>
        <v/>
      </c>
      <c r="R514" s="33">
        <f>SUMIFS(TeamGames!$U$2:$U$4073,TeamGames!$D$2:$D$4073,$D514,TeamGames!$F$2:$F$4073,$E514)</f>
        <v/>
      </c>
      <c r="S514" s="33">
        <f>SUMIFS(TeamGames!$W$2:$W$4073,TeamGames!$D$2:$D$4073,$D514,TeamGames!$F$2:$F$4073,$E514)</f>
        <v/>
      </c>
      <c r="T514" s="30">
        <f>IF(M514=0,"",P514-O514)</f>
        <v/>
      </c>
      <c r="U514" s="30">
        <f>IF(M514=0,"",S514-O514)</f>
        <v/>
      </c>
      <c r="V514" s="24">
        <f>IF(M514=0,"upcoming",IF(M514=F514,"complete","in progress"))</f>
        <v/>
      </c>
      <c r="W514" s="33">
        <f>N514/F514</f>
        <v/>
      </c>
      <c r="X514" s="41">
        <f>AVERAGEIFS(TeamGames!$K$2:$K$4073,TeamGames!$D$2:$D$4073,$D514,TeamGames!$F$2:$F$4073,$E514)</f>
        <v/>
      </c>
      <c r="Y514" s="30">
        <f>IF(M514=0,"",P514-S514)</f>
        <v/>
      </c>
      <c r="Z514" s="30" t="n">
        <v>0.59</v>
      </c>
      <c r="AA514" s="31" t="n">
        <v>0.5583413434507578</v>
      </c>
      <c r="AB514" s="33" t="n"/>
      <c r="AC514" s="24" t="n">
        <v>0</v>
      </c>
      <c r="AD514" s="24" t="n">
        <v>0</v>
      </c>
    </row>
    <row r="515">
      <c r="A515" s="24" t="inlineStr">
        <is>
          <t>Blackpool|2</t>
        </is>
      </c>
      <c r="B515" s="24" t="inlineStr">
        <is>
          <t>E2</t>
        </is>
      </c>
      <c r="C515" s="24" t="inlineStr">
        <is>
          <t>League One</t>
        </is>
      </c>
      <c r="D515" s="24" t="inlineStr">
        <is>
          <t>Blackpool</t>
        </is>
      </c>
      <c r="E515" s="24" t="n">
        <v>2</v>
      </c>
      <c r="F515" s="24">
        <f>COUNTIFS(TeamGames!$D$2:$D$4073,$D515,TeamGames!$F$2:$F$4073,$E515)</f>
        <v/>
      </c>
      <c r="G515" s="24" t="n">
        <v>5</v>
      </c>
      <c r="H515" s="24" t="n">
        <v>8</v>
      </c>
      <c r="I515" s="24" t="inlineStr">
        <is>
          <t>Reading (A) · Bromley (H) · Plymouth (H) · Notts County (A)</t>
        </is>
      </c>
      <c r="J515" s="24" t="n">
        <v>2</v>
      </c>
      <c r="K515" s="40" t="n">
        <v>46270.625</v>
      </c>
      <c r="L515" s="40" t="n">
        <v>46291.625</v>
      </c>
      <c r="M515" s="24">
        <f>SUMIFS(TeamGames!$X$2:$X$4073,TeamGames!$D$2:$D$4073,$D515,TeamGames!$F$2:$F$4073,$E515)</f>
        <v/>
      </c>
      <c r="N515" s="33">
        <f>SUMIFS(TeamGames!$S$2:$S$4073,TeamGames!$D$2:$D$4073,$D515,TeamGames!$F$2:$F$4073,$E515)</f>
        <v/>
      </c>
      <c r="O515" s="33">
        <f>SUMIFS(TeamGames!$S$2:$S$4073,TeamGames!$D$2:$D$4073,$D515,TeamGames!$F$2:$F$4073,$E515,TeamGames!$X$2:$X$4073,1)</f>
        <v/>
      </c>
      <c r="P515" s="24">
        <f>SUMIFS(TeamGames!$O$2:$O$4073,TeamGames!$D$2:$D$4073,$D515,TeamGames!$F$2:$F$4073,$E515)</f>
        <v/>
      </c>
      <c r="Q515" s="33">
        <f>SUMIFS(TeamGames!$T$2:$T$4073,TeamGames!$D$2:$D$4073,$D515,TeamGames!$F$2:$F$4073,$E515)</f>
        <v/>
      </c>
      <c r="R515" s="33">
        <f>SUMIFS(TeamGames!$U$2:$U$4073,TeamGames!$D$2:$D$4073,$D515,TeamGames!$F$2:$F$4073,$E515)</f>
        <v/>
      </c>
      <c r="S515" s="33">
        <f>SUMIFS(TeamGames!$W$2:$W$4073,TeamGames!$D$2:$D$4073,$D515,TeamGames!$F$2:$F$4073,$E515)</f>
        <v/>
      </c>
      <c r="T515" s="30">
        <f>IF(M515=0,"",P515-O515)</f>
        <v/>
      </c>
      <c r="U515" s="30">
        <f>IF(M515=0,"",S515-O515)</f>
        <v/>
      </c>
      <c r="V515" s="24">
        <f>IF(M515=0,"upcoming",IF(M515=F515,"complete","in progress"))</f>
        <v/>
      </c>
      <c r="W515" s="33">
        <f>N515/F515</f>
        <v/>
      </c>
      <c r="X515" s="41">
        <f>AVERAGEIFS(TeamGames!$K$2:$K$4073,TeamGames!$D$2:$D$4073,$D515,TeamGames!$F$2:$F$4073,$E515)</f>
        <v/>
      </c>
      <c r="Y515" s="30">
        <f>IF(M515=0,"",P515-S515)</f>
        <v/>
      </c>
      <c r="Z515" s="30" t="n">
        <v>-1.55</v>
      </c>
      <c r="AA515" s="31" t="n">
        <v>0.1199548134005812</v>
      </c>
      <c r="AB515" s="33" t="n">
        <v>1.250413472025353</v>
      </c>
      <c r="AC515" s="24" t="n">
        <v>0</v>
      </c>
      <c r="AD515" s="24" t="n">
        <v>0</v>
      </c>
    </row>
    <row r="516">
      <c r="A516" s="24" t="inlineStr">
        <is>
          <t>Blackpool|3</t>
        </is>
      </c>
      <c r="B516" s="24" t="inlineStr">
        <is>
          <t>E2</t>
        </is>
      </c>
      <c r="C516" s="24" t="inlineStr">
        <is>
          <t>League One</t>
        </is>
      </c>
      <c r="D516" s="24" t="inlineStr">
        <is>
          <t>Blackpool</t>
        </is>
      </c>
      <c r="E516" s="24" t="n">
        <v>3</v>
      </c>
      <c r="F516" s="24">
        <f>COUNTIFS(TeamGames!$D$2:$D$4073,$D516,TeamGames!$F$2:$F$4073,$E516)</f>
        <v/>
      </c>
      <c r="G516" s="24" t="n">
        <v>9</v>
      </c>
      <c r="H516" s="24" t="n">
        <v>12</v>
      </c>
      <c r="I516" s="24" t="inlineStr">
        <is>
          <t>Cambridge (A) · Leyton Orient (A) · MK Dons (H) · Mansfield (H)</t>
        </is>
      </c>
      <c r="J516" s="24" t="n">
        <v>2</v>
      </c>
      <c r="K516" s="40" t="n">
        <v>46305.63541666666</v>
      </c>
      <c r="L516" s="40" t="n">
        <v>46319.625</v>
      </c>
      <c r="M516" s="24">
        <f>SUMIFS(TeamGames!$X$2:$X$4073,TeamGames!$D$2:$D$4073,$D516,TeamGames!$F$2:$F$4073,$E516)</f>
        <v/>
      </c>
      <c r="N516" s="33">
        <f>SUMIFS(TeamGames!$S$2:$S$4073,TeamGames!$D$2:$D$4073,$D516,TeamGames!$F$2:$F$4073,$E516)</f>
        <v/>
      </c>
      <c r="O516" s="33">
        <f>SUMIFS(TeamGames!$S$2:$S$4073,TeamGames!$D$2:$D$4073,$D516,TeamGames!$F$2:$F$4073,$E516,TeamGames!$X$2:$X$4073,1)</f>
        <v/>
      </c>
      <c r="P516" s="24">
        <f>SUMIFS(TeamGames!$O$2:$O$4073,TeamGames!$D$2:$D$4073,$D516,TeamGames!$F$2:$F$4073,$E516)</f>
        <v/>
      </c>
      <c r="Q516" s="33">
        <f>SUMIFS(TeamGames!$T$2:$T$4073,TeamGames!$D$2:$D$4073,$D516,TeamGames!$F$2:$F$4073,$E516)</f>
        <v/>
      </c>
      <c r="R516" s="33">
        <f>SUMIFS(TeamGames!$U$2:$U$4073,TeamGames!$D$2:$D$4073,$D516,TeamGames!$F$2:$F$4073,$E516)</f>
        <v/>
      </c>
      <c r="S516" s="33">
        <f>SUMIFS(TeamGames!$W$2:$W$4073,TeamGames!$D$2:$D$4073,$D516,TeamGames!$F$2:$F$4073,$E516)</f>
        <v/>
      </c>
      <c r="T516" s="30">
        <f>IF(M516=0,"",P516-O516)</f>
        <v/>
      </c>
      <c r="U516" s="30">
        <f>IF(M516=0,"",S516-O516)</f>
        <v/>
      </c>
      <c r="V516" s="24">
        <f>IF(M516=0,"upcoming",IF(M516=F516,"complete","in progress"))</f>
        <v/>
      </c>
      <c r="W516" s="33">
        <f>N516/F516</f>
        <v/>
      </c>
      <c r="X516" s="41">
        <f>AVERAGEIFS(TeamGames!$K$2:$K$4073,TeamGames!$D$2:$D$4073,$D516,TeamGames!$F$2:$F$4073,$E516)</f>
        <v/>
      </c>
      <c r="Y516" s="30">
        <f>IF(M516=0,"",P516-S516)</f>
        <v/>
      </c>
      <c r="Z516" s="30" t="n">
        <v>-0.5</v>
      </c>
      <c r="AA516" s="31" t="n">
        <v>0.6181854204458563</v>
      </c>
      <c r="AB516" s="33" t="n">
        <v>1.568769138633527</v>
      </c>
      <c r="AC516" s="24" t="n">
        <v>0</v>
      </c>
      <c r="AD516" s="24" t="n">
        <v>1</v>
      </c>
    </row>
    <row r="517">
      <c r="A517" s="24" t="inlineStr">
        <is>
          <t>Blackpool|4</t>
        </is>
      </c>
      <c r="B517" s="24" t="inlineStr">
        <is>
          <t>E2</t>
        </is>
      </c>
      <c r="C517" s="24" t="inlineStr">
        <is>
          <t>League One</t>
        </is>
      </c>
      <c r="D517" s="24" t="inlineStr">
        <is>
          <t>Blackpool</t>
        </is>
      </c>
      <c r="E517" s="24" t="n">
        <v>4</v>
      </c>
      <c r="F517" s="24">
        <f>COUNTIFS(TeamGames!$D$2:$D$4073,$D517,TeamGames!$F$2:$F$4073,$E517)</f>
        <v/>
      </c>
      <c r="G517" s="24" t="n">
        <v>13</v>
      </c>
      <c r="H517" s="24" t="n">
        <v>16</v>
      </c>
      <c r="I517" s="24" t="inlineStr">
        <is>
          <t>Sheffield Wed (A) · AFC Wimbledon (A) · Wigan (H) · Leicester (H)</t>
        </is>
      </c>
      <c r="J517" s="24" t="n">
        <v>2</v>
      </c>
      <c r="K517" s="40" t="n">
        <v>46327.58333333334</v>
      </c>
      <c r="L517" s="40" t="n">
        <v>46350.82291666666</v>
      </c>
      <c r="M517" s="24">
        <f>SUMIFS(TeamGames!$X$2:$X$4073,TeamGames!$D$2:$D$4073,$D517,TeamGames!$F$2:$F$4073,$E517)</f>
        <v/>
      </c>
      <c r="N517" s="33">
        <f>SUMIFS(TeamGames!$S$2:$S$4073,TeamGames!$D$2:$D$4073,$D517,TeamGames!$F$2:$F$4073,$E517)</f>
        <v/>
      </c>
      <c r="O517" s="33">
        <f>SUMIFS(TeamGames!$S$2:$S$4073,TeamGames!$D$2:$D$4073,$D517,TeamGames!$F$2:$F$4073,$E517,TeamGames!$X$2:$X$4073,1)</f>
        <v/>
      </c>
      <c r="P517" s="24">
        <f>SUMIFS(TeamGames!$O$2:$O$4073,TeamGames!$D$2:$D$4073,$D517,TeamGames!$F$2:$F$4073,$E517)</f>
        <v/>
      </c>
      <c r="Q517" s="33">
        <f>SUMIFS(TeamGames!$T$2:$T$4073,TeamGames!$D$2:$D$4073,$D517,TeamGames!$F$2:$F$4073,$E517)</f>
        <v/>
      </c>
      <c r="R517" s="33">
        <f>SUMIFS(TeamGames!$U$2:$U$4073,TeamGames!$D$2:$D$4073,$D517,TeamGames!$F$2:$F$4073,$E517)</f>
        <v/>
      </c>
      <c r="S517" s="33">
        <f>SUMIFS(TeamGames!$W$2:$W$4073,TeamGames!$D$2:$D$4073,$D517,TeamGames!$F$2:$F$4073,$E517)</f>
        <v/>
      </c>
      <c r="T517" s="30">
        <f>IF(M517=0,"",P517-O517)</f>
        <v/>
      </c>
      <c r="U517" s="30">
        <f>IF(M517=0,"",S517-O517)</f>
        <v/>
      </c>
      <c r="V517" s="24">
        <f>IF(M517=0,"upcoming",IF(M517=F517,"complete","in progress"))</f>
        <v/>
      </c>
      <c r="W517" s="33">
        <f>N517/F517</f>
        <v/>
      </c>
      <c r="X517" s="41">
        <f>AVERAGEIFS(TeamGames!$K$2:$K$4073,TeamGames!$D$2:$D$4073,$D517,TeamGames!$F$2:$F$4073,$E517)</f>
        <v/>
      </c>
      <c r="Y517" s="30">
        <f>IF(M517=0,"",P517-S517)</f>
        <v/>
      </c>
      <c r="Z517" s="30" t="n"/>
      <c r="AA517" s="31" t="n"/>
      <c r="AB517" s="33" t="n">
        <v>5.137014185534483</v>
      </c>
      <c r="AC517" s="24" t="n">
        <v>0</v>
      </c>
      <c r="AD517" s="24" t="n">
        <v>1</v>
      </c>
    </row>
    <row r="518">
      <c r="A518" s="24" t="inlineStr">
        <is>
          <t>Blackpool|5</t>
        </is>
      </c>
      <c r="B518" s="24" t="inlineStr">
        <is>
          <t>E2</t>
        </is>
      </c>
      <c r="C518" s="24" t="inlineStr">
        <is>
          <t>League One</t>
        </is>
      </c>
      <c r="D518" s="24" t="inlineStr">
        <is>
          <t>Blackpool</t>
        </is>
      </c>
      <c r="E518" s="24" t="n">
        <v>5</v>
      </c>
      <c r="F518" s="24">
        <f>COUNTIFS(TeamGames!$D$2:$D$4073,$D518,TeamGames!$F$2:$F$4073,$E518)</f>
        <v/>
      </c>
      <c r="G518" s="24" t="n">
        <v>17</v>
      </c>
      <c r="H518" s="24" t="n">
        <v>20</v>
      </c>
      <c r="I518" s="24" t="inlineStr">
        <is>
          <t>Stevenage (A) · Luton (H) · Oxford (A) · Burton (H)</t>
        </is>
      </c>
      <c r="J518" s="24" t="n">
        <v>2</v>
      </c>
      <c r="K518" s="40" t="n">
        <v>46354.625</v>
      </c>
      <c r="L518" s="40" t="n">
        <v>46375.625</v>
      </c>
      <c r="M518" s="24">
        <f>SUMIFS(TeamGames!$X$2:$X$4073,TeamGames!$D$2:$D$4073,$D518,TeamGames!$F$2:$F$4073,$E518)</f>
        <v/>
      </c>
      <c r="N518" s="33">
        <f>SUMIFS(TeamGames!$S$2:$S$4073,TeamGames!$D$2:$D$4073,$D518,TeamGames!$F$2:$F$4073,$E518)</f>
        <v/>
      </c>
      <c r="O518" s="33">
        <f>SUMIFS(TeamGames!$S$2:$S$4073,TeamGames!$D$2:$D$4073,$D518,TeamGames!$F$2:$F$4073,$E518,TeamGames!$X$2:$X$4073,1)</f>
        <v/>
      </c>
      <c r="P518" s="24">
        <f>SUMIFS(TeamGames!$O$2:$O$4073,TeamGames!$D$2:$D$4073,$D518,TeamGames!$F$2:$F$4073,$E518)</f>
        <v/>
      </c>
      <c r="Q518" s="33">
        <f>SUMIFS(TeamGames!$T$2:$T$4073,TeamGames!$D$2:$D$4073,$D518,TeamGames!$F$2:$F$4073,$E518)</f>
        <v/>
      </c>
      <c r="R518" s="33">
        <f>SUMIFS(TeamGames!$U$2:$U$4073,TeamGames!$D$2:$D$4073,$D518,TeamGames!$F$2:$F$4073,$E518)</f>
        <v/>
      </c>
      <c r="S518" s="33">
        <f>SUMIFS(TeamGames!$W$2:$W$4073,TeamGames!$D$2:$D$4073,$D518,TeamGames!$F$2:$F$4073,$E518)</f>
        <v/>
      </c>
      <c r="T518" s="30">
        <f>IF(M518=0,"",P518-O518)</f>
        <v/>
      </c>
      <c r="U518" s="30">
        <f>IF(M518=0,"",S518-O518)</f>
        <v/>
      </c>
      <c r="V518" s="24">
        <f>IF(M518=0,"upcoming",IF(M518=F518,"complete","in progress"))</f>
        <v/>
      </c>
      <c r="W518" s="33">
        <f>N518/F518</f>
        <v/>
      </c>
      <c r="X518" s="41">
        <f>AVERAGEIFS(TeamGames!$K$2:$K$4073,TeamGames!$D$2:$D$4073,$D518,TeamGames!$F$2:$F$4073,$E518)</f>
        <v/>
      </c>
      <c r="Y518" s="30">
        <f>IF(M518=0,"",P518-S518)</f>
        <v/>
      </c>
      <c r="Z518" s="30" t="n"/>
      <c r="AA518" s="31" t="n"/>
      <c r="AB518" s="33" t="n">
        <v>5.504410367123014</v>
      </c>
      <c r="AC518" s="24" t="n">
        <v>0</v>
      </c>
      <c r="AD518" s="24" t="n">
        <v>0</v>
      </c>
    </row>
    <row r="519">
      <c r="A519" s="24" t="inlineStr">
        <is>
          <t>Blackpool|6</t>
        </is>
      </c>
      <c r="B519" s="24" t="inlineStr">
        <is>
          <t>E2</t>
        </is>
      </c>
      <c r="C519" s="24" t="inlineStr">
        <is>
          <t>League One</t>
        </is>
      </c>
      <c r="D519" s="24" t="inlineStr">
        <is>
          <t>Blackpool</t>
        </is>
      </c>
      <c r="E519" s="24" t="n">
        <v>6</v>
      </c>
      <c r="F519" s="24">
        <f>COUNTIFS(TeamGames!$D$2:$D$4073,$D519,TeamGames!$F$2:$F$4073,$E519)</f>
        <v/>
      </c>
      <c r="G519" s="24" t="n">
        <v>21</v>
      </c>
      <c r="H519" s="24" t="n">
        <v>24</v>
      </c>
      <c r="I519" s="24" t="inlineStr">
        <is>
          <t>Huddersfield (A) · Bradford (H) · Doncaster (H) · Burton (A)</t>
        </is>
      </c>
      <c r="J519" s="24" t="n">
        <v>2</v>
      </c>
      <c r="K519" s="40" t="n">
        <v>46382.625</v>
      </c>
      <c r="L519" s="40" t="n">
        <v>46395.83333333334</v>
      </c>
      <c r="M519" s="24">
        <f>SUMIFS(TeamGames!$X$2:$X$4073,TeamGames!$D$2:$D$4073,$D519,TeamGames!$F$2:$F$4073,$E519)</f>
        <v/>
      </c>
      <c r="N519" s="33">
        <f>SUMIFS(TeamGames!$S$2:$S$4073,TeamGames!$D$2:$D$4073,$D519,TeamGames!$F$2:$F$4073,$E519)</f>
        <v/>
      </c>
      <c r="O519" s="33">
        <f>SUMIFS(TeamGames!$S$2:$S$4073,TeamGames!$D$2:$D$4073,$D519,TeamGames!$F$2:$F$4073,$E519,TeamGames!$X$2:$X$4073,1)</f>
        <v/>
      </c>
      <c r="P519" s="24">
        <f>SUMIFS(TeamGames!$O$2:$O$4073,TeamGames!$D$2:$D$4073,$D519,TeamGames!$F$2:$F$4073,$E519)</f>
        <v/>
      </c>
      <c r="Q519" s="33">
        <f>SUMIFS(TeamGames!$T$2:$T$4073,TeamGames!$D$2:$D$4073,$D519,TeamGames!$F$2:$F$4073,$E519)</f>
        <v/>
      </c>
      <c r="R519" s="33">
        <f>SUMIFS(TeamGames!$U$2:$U$4073,TeamGames!$D$2:$D$4073,$D519,TeamGames!$F$2:$F$4073,$E519)</f>
        <v/>
      </c>
      <c r="S519" s="33">
        <f>SUMIFS(TeamGames!$W$2:$W$4073,TeamGames!$D$2:$D$4073,$D519,TeamGames!$F$2:$F$4073,$E519)</f>
        <v/>
      </c>
      <c r="T519" s="30">
        <f>IF(M519=0,"",P519-O519)</f>
        <v/>
      </c>
      <c r="U519" s="30">
        <f>IF(M519=0,"",S519-O519)</f>
        <v/>
      </c>
      <c r="V519" s="24">
        <f>IF(M519=0,"upcoming",IF(M519=F519,"complete","in progress"))</f>
        <v/>
      </c>
      <c r="W519" s="33">
        <f>N519/F519</f>
        <v/>
      </c>
      <c r="X519" s="41">
        <f>AVERAGEIFS(TeamGames!$K$2:$K$4073,TeamGames!$D$2:$D$4073,$D519,TeamGames!$F$2:$F$4073,$E519)</f>
        <v/>
      </c>
      <c r="Y519" s="30">
        <f>IF(M519=0,"",P519-S519)</f>
        <v/>
      </c>
      <c r="Z519" s="30" t="n"/>
      <c r="AA519" s="31" t="n"/>
      <c r="AB519" s="33" t="n">
        <v>5.417036458694813</v>
      </c>
      <c r="AC519" s="24" t="n">
        <v>0</v>
      </c>
      <c r="AD519" s="24" t="n">
        <v>0</v>
      </c>
    </row>
    <row r="520">
      <c r="A520" s="24" t="inlineStr">
        <is>
          <t>Blackpool|7</t>
        </is>
      </c>
      <c r="B520" s="24" t="inlineStr">
        <is>
          <t>E2</t>
        </is>
      </c>
      <c r="C520" s="24" t="inlineStr">
        <is>
          <t>League One</t>
        </is>
      </c>
      <c r="D520" s="24" t="inlineStr">
        <is>
          <t>Blackpool</t>
        </is>
      </c>
      <c r="E520" s="24" t="n">
        <v>7</v>
      </c>
      <c r="F520" s="24">
        <f>COUNTIFS(TeamGames!$D$2:$D$4073,$D520,TeamGames!$F$2:$F$4073,$E520)</f>
        <v/>
      </c>
      <c r="G520" s="24" t="n">
        <v>25</v>
      </c>
      <c r="H520" s="24" t="n">
        <v>28</v>
      </c>
      <c r="I520" s="24" t="inlineStr">
        <is>
          <t>Leyton Orient (H) · MK Dons (A) · Mansfield (A) · Sheffield Wed (H)</t>
        </is>
      </c>
      <c r="J520" s="24" t="n">
        <v>2</v>
      </c>
      <c r="K520" s="40" t="n">
        <v>46403.625</v>
      </c>
      <c r="L520" s="40" t="n">
        <v>46417.625</v>
      </c>
      <c r="M520" s="24">
        <f>SUMIFS(TeamGames!$X$2:$X$4073,TeamGames!$D$2:$D$4073,$D520,TeamGames!$F$2:$F$4073,$E520)</f>
        <v/>
      </c>
      <c r="N520" s="33">
        <f>SUMIFS(TeamGames!$S$2:$S$4073,TeamGames!$D$2:$D$4073,$D520,TeamGames!$F$2:$F$4073,$E520)</f>
        <v/>
      </c>
      <c r="O520" s="33">
        <f>SUMIFS(TeamGames!$S$2:$S$4073,TeamGames!$D$2:$D$4073,$D520,TeamGames!$F$2:$F$4073,$E520,TeamGames!$X$2:$X$4073,1)</f>
        <v/>
      </c>
      <c r="P520" s="24">
        <f>SUMIFS(TeamGames!$O$2:$O$4073,TeamGames!$D$2:$D$4073,$D520,TeamGames!$F$2:$F$4073,$E520)</f>
        <v/>
      </c>
      <c r="Q520" s="33">
        <f>SUMIFS(TeamGames!$T$2:$T$4073,TeamGames!$D$2:$D$4073,$D520,TeamGames!$F$2:$F$4073,$E520)</f>
        <v/>
      </c>
      <c r="R520" s="33">
        <f>SUMIFS(TeamGames!$U$2:$U$4073,TeamGames!$D$2:$D$4073,$D520,TeamGames!$F$2:$F$4073,$E520)</f>
        <v/>
      </c>
      <c r="S520" s="33">
        <f>SUMIFS(TeamGames!$W$2:$W$4073,TeamGames!$D$2:$D$4073,$D520,TeamGames!$F$2:$F$4073,$E520)</f>
        <v/>
      </c>
      <c r="T520" s="30">
        <f>IF(M520=0,"",P520-O520)</f>
        <v/>
      </c>
      <c r="U520" s="30">
        <f>IF(M520=0,"",S520-O520)</f>
        <v/>
      </c>
      <c r="V520" s="24">
        <f>IF(M520=0,"upcoming",IF(M520=F520,"complete","in progress"))</f>
        <v/>
      </c>
      <c r="W520" s="33">
        <f>N520/F520</f>
        <v/>
      </c>
      <c r="X520" s="41">
        <f>AVERAGEIFS(TeamGames!$K$2:$K$4073,TeamGames!$D$2:$D$4073,$D520,TeamGames!$F$2:$F$4073,$E520)</f>
        <v/>
      </c>
      <c r="Y520" s="30">
        <f>IF(M520=0,"",P520-S520)</f>
        <v/>
      </c>
      <c r="Z520" s="30" t="n"/>
      <c r="AA520" s="31" t="n"/>
      <c r="AB520" s="33" t="n">
        <v>5.292005409714113</v>
      </c>
      <c r="AC520" s="24" t="n">
        <v>0</v>
      </c>
      <c r="AD520" s="24" t="n">
        <v>0</v>
      </c>
    </row>
    <row r="521">
      <c r="A521" s="24" t="inlineStr">
        <is>
          <t>Blackpool|8</t>
        </is>
      </c>
      <c r="B521" s="24" t="inlineStr">
        <is>
          <t>E2</t>
        </is>
      </c>
      <c r="C521" s="24" t="inlineStr">
        <is>
          <t>League One</t>
        </is>
      </c>
      <c r="D521" s="24" t="inlineStr">
        <is>
          <t>Blackpool</t>
        </is>
      </c>
      <c r="E521" s="24" t="n">
        <v>8</v>
      </c>
      <c r="F521" s="24">
        <f>COUNTIFS(TeamGames!$D$2:$D$4073,$D521,TeamGames!$F$2:$F$4073,$E521)</f>
        <v/>
      </c>
      <c r="G521" s="24" t="n">
        <v>29</v>
      </c>
      <c r="H521" s="24" t="n">
        <v>32</v>
      </c>
      <c r="I521" s="24" t="inlineStr">
        <is>
          <t>Peterborough (A) · Barnsley (H) · Reading (H) · Bromley (A)</t>
        </is>
      </c>
      <c r="J521" s="24" t="n">
        <v>2</v>
      </c>
      <c r="K521" s="40" t="n">
        <v>46424.625</v>
      </c>
      <c r="L521" s="40" t="n">
        <v>46438.625</v>
      </c>
      <c r="M521" s="24">
        <f>SUMIFS(TeamGames!$X$2:$X$4073,TeamGames!$D$2:$D$4073,$D521,TeamGames!$F$2:$F$4073,$E521)</f>
        <v/>
      </c>
      <c r="N521" s="33">
        <f>SUMIFS(TeamGames!$S$2:$S$4073,TeamGames!$D$2:$D$4073,$D521,TeamGames!$F$2:$F$4073,$E521)</f>
        <v/>
      </c>
      <c r="O521" s="33">
        <f>SUMIFS(TeamGames!$S$2:$S$4073,TeamGames!$D$2:$D$4073,$D521,TeamGames!$F$2:$F$4073,$E521,TeamGames!$X$2:$X$4073,1)</f>
        <v/>
      </c>
      <c r="P521" s="24">
        <f>SUMIFS(TeamGames!$O$2:$O$4073,TeamGames!$D$2:$D$4073,$D521,TeamGames!$F$2:$F$4073,$E521)</f>
        <v/>
      </c>
      <c r="Q521" s="33">
        <f>SUMIFS(TeamGames!$T$2:$T$4073,TeamGames!$D$2:$D$4073,$D521,TeamGames!$F$2:$F$4073,$E521)</f>
        <v/>
      </c>
      <c r="R521" s="33">
        <f>SUMIFS(TeamGames!$U$2:$U$4073,TeamGames!$D$2:$D$4073,$D521,TeamGames!$F$2:$F$4073,$E521)</f>
        <v/>
      </c>
      <c r="S521" s="33">
        <f>SUMIFS(TeamGames!$W$2:$W$4073,TeamGames!$D$2:$D$4073,$D521,TeamGames!$F$2:$F$4073,$E521)</f>
        <v/>
      </c>
      <c r="T521" s="30">
        <f>IF(M521=0,"",P521-O521)</f>
        <v/>
      </c>
      <c r="U521" s="30">
        <f>IF(M521=0,"",S521-O521)</f>
        <v/>
      </c>
      <c r="V521" s="24">
        <f>IF(M521=0,"upcoming",IF(M521=F521,"complete","in progress"))</f>
        <v/>
      </c>
      <c r="W521" s="33">
        <f>N521/F521</f>
        <v/>
      </c>
      <c r="X521" s="41">
        <f>AVERAGEIFS(TeamGames!$K$2:$K$4073,TeamGames!$D$2:$D$4073,$D521,TeamGames!$F$2:$F$4073,$E521)</f>
        <v/>
      </c>
      <c r="Y521" s="30">
        <f>IF(M521=0,"",P521-S521)</f>
        <v/>
      </c>
      <c r="Z521" s="30" t="n"/>
      <c r="AA521" s="31" t="n"/>
      <c r="AB521" s="33" t="n">
        <v>5.843344718498681</v>
      </c>
      <c r="AC521" s="24" t="n">
        <v>0</v>
      </c>
      <c r="AD521" s="24" t="n">
        <v>0</v>
      </c>
    </row>
    <row r="522">
      <c r="A522" s="24" t="inlineStr">
        <is>
          <t>Blackpool|9</t>
        </is>
      </c>
      <c r="B522" s="24" t="inlineStr">
        <is>
          <t>E2</t>
        </is>
      </c>
      <c r="C522" s="24" t="inlineStr">
        <is>
          <t>League One</t>
        </is>
      </c>
      <c r="D522" s="24" t="inlineStr">
        <is>
          <t>Blackpool</t>
        </is>
      </c>
      <c r="E522" s="24" t="n">
        <v>9</v>
      </c>
      <c r="F522" s="24">
        <f>COUNTIFS(TeamGames!$D$2:$D$4073,$D522,TeamGames!$F$2:$F$4073,$E522)</f>
        <v/>
      </c>
      <c r="G522" s="24" t="n">
        <v>33</v>
      </c>
      <c r="H522" s="24" t="n">
        <v>36</v>
      </c>
      <c r="I522" s="24" t="inlineStr">
        <is>
          <t>AFC Wimbledon (H) · Wycombe (A) · Stockport (H) · Wigan (A)</t>
        </is>
      </c>
      <c r="J522" s="24" t="n">
        <v>2</v>
      </c>
      <c r="K522" s="40" t="n">
        <v>46445.625</v>
      </c>
      <c r="L522" s="40" t="n">
        <v>46466.625</v>
      </c>
      <c r="M522" s="24">
        <f>SUMIFS(TeamGames!$X$2:$X$4073,TeamGames!$D$2:$D$4073,$D522,TeamGames!$F$2:$F$4073,$E522)</f>
        <v/>
      </c>
      <c r="N522" s="33">
        <f>SUMIFS(TeamGames!$S$2:$S$4073,TeamGames!$D$2:$D$4073,$D522,TeamGames!$F$2:$F$4073,$E522)</f>
        <v/>
      </c>
      <c r="O522" s="33">
        <f>SUMIFS(TeamGames!$S$2:$S$4073,TeamGames!$D$2:$D$4073,$D522,TeamGames!$F$2:$F$4073,$E522,TeamGames!$X$2:$X$4073,1)</f>
        <v/>
      </c>
      <c r="P522" s="24">
        <f>SUMIFS(TeamGames!$O$2:$O$4073,TeamGames!$D$2:$D$4073,$D522,TeamGames!$F$2:$F$4073,$E522)</f>
        <v/>
      </c>
      <c r="Q522" s="33">
        <f>SUMIFS(TeamGames!$T$2:$T$4073,TeamGames!$D$2:$D$4073,$D522,TeamGames!$F$2:$F$4073,$E522)</f>
        <v/>
      </c>
      <c r="R522" s="33">
        <f>SUMIFS(TeamGames!$U$2:$U$4073,TeamGames!$D$2:$D$4073,$D522,TeamGames!$F$2:$F$4073,$E522)</f>
        <v/>
      </c>
      <c r="S522" s="33">
        <f>SUMIFS(TeamGames!$W$2:$W$4073,TeamGames!$D$2:$D$4073,$D522,TeamGames!$F$2:$F$4073,$E522)</f>
        <v/>
      </c>
      <c r="T522" s="30">
        <f>IF(M522=0,"",P522-O522)</f>
        <v/>
      </c>
      <c r="U522" s="30">
        <f>IF(M522=0,"",S522-O522)</f>
        <v/>
      </c>
      <c r="V522" s="24">
        <f>IF(M522=0,"upcoming",IF(M522=F522,"complete","in progress"))</f>
        <v/>
      </c>
      <c r="W522" s="33">
        <f>N522/F522</f>
        <v/>
      </c>
      <c r="X522" s="41">
        <f>AVERAGEIFS(TeamGames!$K$2:$K$4073,TeamGames!$D$2:$D$4073,$D522,TeamGames!$F$2:$F$4073,$E522)</f>
        <v/>
      </c>
      <c r="Y522" s="30">
        <f>IF(M522=0,"",P522-S522)</f>
        <v/>
      </c>
      <c r="Z522" s="30" t="n"/>
      <c r="AA522" s="31" t="n"/>
      <c r="AB522" s="33" t="n">
        <v>5.551698390686923</v>
      </c>
      <c r="AC522" s="24" t="n">
        <v>0</v>
      </c>
      <c r="AD522" s="24" t="n">
        <v>0</v>
      </c>
    </row>
    <row r="523">
      <c r="A523" s="24" t="inlineStr">
        <is>
          <t>Blackpool|10</t>
        </is>
      </c>
      <c r="B523" s="24" t="inlineStr">
        <is>
          <t>E2</t>
        </is>
      </c>
      <c r="C523" s="24" t="inlineStr">
        <is>
          <t>League One</t>
        </is>
      </c>
      <c r="D523" s="24" t="inlineStr">
        <is>
          <t>Blackpool</t>
        </is>
      </c>
      <c r="E523" s="24" t="n">
        <v>10</v>
      </c>
      <c r="F523" s="24">
        <f>COUNTIFS(TeamGames!$D$2:$D$4073,$D523,TeamGames!$F$2:$F$4073,$E523)</f>
        <v/>
      </c>
      <c r="G523" s="24" t="n">
        <v>37</v>
      </c>
      <c r="H523" s="24" t="n">
        <v>40</v>
      </c>
      <c r="I523" s="24" t="inlineStr">
        <is>
          <t>Doncaster (A) · Oxford (H) · Bradford (A) · Huddersfield (H)</t>
        </is>
      </c>
      <c r="J523" s="24" t="n">
        <v>2</v>
      </c>
      <c r="K523" s="40" t="n">
        <v>46472.625</v>
      </c>
      <c r="L523" s="40" t="n">
        <v>46487.625</v>
      </c>
      <c r="M523" s="24">
        <f>SUMIFS(TeamGames!$X$2:$X$4073,TeamGames!$D$2:$D$4073,$D523,TeamGames!$F$2:$F$4073,$E523)</f>
        <v/>
      </c>
      <c r="N523" s="33">
        <f>SUMIFS(TeamGames!$S$2:$S$4073,TeamGames!$D$2:$D$4073,$D523,TeamGames!$F$2:$F$4073,$E523)</f>
        <v/>
      </c>
      <c r="O523" s="33">
        <f>SUMIFS(TeamGames!$S$2:$S$4073,TeamGames!$D$2:$D$4073,$D523,TeamGames!$F$2:$F$4073,$E523,TeamGames!$X$2:$X$4073,1)</f>
        <v/>
      </c>
      <c r="P523" s="24">
        <f>SUMIFS(TeamGames!$O$2:$O$4073,TeamGames!$D$2:$D$4073,$D523,TeamGames!$F$2:$F$4073,$E523)</f>
        <v/>
      </c>
      <c r="Q523" s="33">
        <f>SUMIFS(TeamGames!$T$2:$T$4073,TeamGames!$D$2:$D$4073,$D523,TeamGames!$F$2:$F$4073,$E523)</f>
        <v/>
      </c>
      <c r="R523" s="33">
        <f>SUMIFS(TeamGames!$U$2:$U$4073,TeamGames!$D$2:$D$4073,$D523,TeamGames!$F$2:$F$4073,$E523)</f>
        <v/>
      </c>
      <c r="S523" s="33">
        <f>SUMIFS(TeamGames!$W$2:$W$4073,TeamGames!$D$2:$D$4073,$D523,TeamGames!$F$2:$F$4073,$E523)</f>
        <v/>
      </c>
      <c r="T523" s="30">
        <f>IF(M523=0,"",P523-O523)</f>
        <v/>
      </c>
      <c r="U523" s="30">
        <f>IF(M523=0,"",S523-O523)</f>
        <v/>
      </c>
      <c r="V523" s="24">
        <f>IF(M523=0,"upcoming",IF(M523=F523,"complete","in progress"))</f>
        <v/>
      </c>
      <c r="W523" s="33">
        <f>N523/F523</f>
        <v/>
      </c>
      <c r="X523" s="41">
        <f>AVERAGEIFS(TeamGames!$K$2:$K$4073,TeamGames!$D$2:$D$4073,$D523,TeamGames!$F$2:$F$4073,$E523)</f>
        <v/>
      </c>
      <c r="Y523" s="30">
        <f>IF(M523=0,"",P523-S523)</f>
        <v/>
      </c>
      <c r="Z523" s="30" t="n"/>
      <c r="AA523" s="31" t="n"/>
      <c r="AB523" s="33" t="n">
        <v>5.223097634365545</v>
      </c>
      <c r="AC523" s="24" t="n">
        <v>0</v>
      </c>
      <c r="AD523" s="24" t="n">
        <v>0</v>
      </c>
    </row>
    <row r="524">
      <c r="A524" s="24" t="inlineStr">
        <is>
          <t>Blackpool|11</t>
        </is>
      </c>
      <c r="B524" s="24" t="inlineStr">
        <is>
          <t>E2</t>
        </is>
      </c>
      <c r="C524" s="24" t="inlineStr">
        <is>
          <t>League One</t>
        </is>
      </c>
      <c r="D524" s="24" t="inlineStr">
        <is>
          <t>Blackpool</t>
        </is>
      </c>
      <c r="E524" s="24" t="n">
        <v>11</v>
      </c>
      <c r="F524" s="24">
        <f>COUNTIFS(TeamGames!$D$2:$D$4073,$D524,TeamGames!$F$2:$F$4073,$E524)</f>
        <v/>
      </c>
      <c r="G524" s="24" t="n">
        <v>41</v>
      </c>
      <c r="H524" s="24" t="n">
        <v>44</v>
      </c>
      <c r="I524" s="24" t="inlineStr">
        <is>
          <t>Notts County (H) · Plymouth (A) · Cambridge (H) · Leicester (A)</t>
        </is>
      </c>
      <c r="J524" s="24" t="n">
        <v>2</v>
      </c>
      <c r="K524" s="40" t="n">
        <v>46490.82291666666</v>
      </c>
      <c r="L524" s="40" t="n">
        <v>46504.82291666666</v>
      </c>
      <c r="M524" s="24">
        <f>SUMIFS(TeamGames!$X$2:$X$4073,TeamGames!$D$2:$D$4073,$D524,TeamGames!$F$2:$F$4073,$E524)</f>
        <v/>
      </c>
      <c r="N524" s="33">
        <f>SUMIFS(TeamGames!$S$2:$S$4073,TeamGames!$D$2:$D$4073,$D524,TeamGames!$F$2:$F$4073,$E524)</f>
        <v/>
      </c>
      <c r="O524" s="33">
        <f>SUMIFS(TeamGames!$S$2:$S$4073,TeamGames!$D$2:$D$4073,$D524,TeamGames!$F$2:$F$4073,$E524,TeamGames!$X$2:$X$4073,1)</f>
        <v/>
      </c>
      <c r="P524" s="24">
        <f>SUMIFS(TeamGames!$O$2:$O$4073,TeamGames!$D$2:$D$4073,$D524,TeamGames!$F$2:$F$4073,$E524)</f>
        <v/>
      </c>
      <c r="Q524" s="33">
        <f>SUMIFS(TeamGames!$T$2:$T$4073,TeamGames!$D$2:$D$4073,$D524,TeamGames!$F$2:$F$4073,$E524)</f>
        <v/>
      </c>
      <c r="R524" s="33">
        <f>SUMIFS(TeamGames!$U$2:$U$4073,TeamGames!$D$2:$D$4073,$D524,TeamGames!$F$2:$F$4073,$E524)</f>
        <v/>
      </c>
      <c r="S524" s="33">
        <f>SUMIFS(TeamGames!$W$2:$W$4073,TeamGames!$D$2:$D$4073,$D524,TeamGames!$F$2:$F$4073,$E524)</f>
        <v/>
      </c>
      <c r="T524" s="30">
        <f>IF(M524=0,"",P524-O524)</f>
        <v/>
      </c>
      <c r="U524" s="30">
        <f>IF(M524=0,"",S524-O524)</f>
        <v/>
      </c>
      <c r="V524" s="24">
        <f>IF(M524=0,"upcoming",IF(M524=F524,"complete","in progress"))</f>
        <v/>
      </c>
      <c r="W524" s="33">
        <f>N524/F524</f>
        <v/>
      </c>
      <c r="X524" s="41">
        <f>AVERAGEIFS(TeamGames!$K$2:$K$4073,TeamGames!$D$2:$D$4073,$D524,TeamGames!$F$2:$F$4073,$E524)</f>
        <v/>
      </c>
      <c r="Y524" s="30">
        <f>IF(M524=0,"",P524-S524)</f>
        <v/>
      </c>
      <c r="Z524" s="30" t="n"/>
      <c r="AA524" s="31" t="n"/>
      <c r="AB524" s="33" t="n">
        <v>5.167502741342608</v>
      </c>
      <c r="AC524" s="24" t="n">
        <v>0</v>
      </c>
      <c r="AD524" s="24" t="n">
        <v>0</v>
      </c>
    </row>
    <row r="525">
      <c r="A525" s="24" t="inlineStr">
        <is>
          <t>Blackpool|12</t>
        </is>
      </c>
      <c r="B525" s="24" t="inlineStr">
        <is>
          <t>E2</t>
        </is>
      </c>
      <c r="C525" s="24" t="inlineStr">
        <is>
          <t>League One</t>
        </is>
      </c>
      <c r="D525" s="24" t="inlineStr">
        <is>
          <t>Blackpool</t>
        </is>
      </c>
      <c r="E525" s="24" t="n">
        <v>12</v>
      </c>
      <c r="F525" s="24">
        <f>COUNTIFS(TeamGames!$D$2:$D$4073,$D525,TeamGames!$F$2:$F$4073,$E525)</f>
        <v/>
      </c>
      <c r="G525" s="24" t="n">
        <v>45</v>
      </c>
      <c r="H525" s="24" t="n">
        <v>46</v>
      </c>
      <c r="I525" s="24" t="inlineStr">
        <is>
          <t>Stevenage (H) · Luton (A)</t>
        </is>
      </c>
      <c r="J525" s="24" t="n">
        <v>1</v>
      </c>
      <c r="K525" s="40" t="n">
        <v>46508.625</v>
      </c>
      <c r="L525" s="40" t="n">
        <v>46515.52083333334</v>
      </c>
      <c r="M525" s="24">
        <f>SUMIFS(TeamGames!$X$2:$X$4073,TeamGames!$D$2:$D$4073,$D525,TeamGames!$F$2:$F$4073,$E525)</f>
        <v/>
      </c>
      <c r="N525" s="33">
        <f>SUMIFS(TeamGames!$S$2:$S$4073,TeamGames!$D$2:$D$4073,$D525,TeamGames!$F$2:$F$4073,$E525)</f>
        <v/>
      </c>
      <c r="O525" s="33">
        <f>SUMIFS(TeamGames!$S$2:$S$4073,TeamGames!$D$2:$D$4073,$D525,TeamGames!$F$2:$F$4073,$E525,TeamGames!$X$2:$X$4073,1)</f>
        <v/>
      </c>
      <c r="P525" s="24">
        <f>SUMIFS(TeamGames!$O$2:$O$4073,TeamGames!$D$2:$D$4073,$D525,TeamGames!$F$2:$F$4073,$E525)</f>
        <v/>
      </c>
      <c r="Q525" s="33">
        <f>SUMIFS(TeamGames!$T$2:$T$4073,TeamGames!$D$2:$D$4073,$D525,TeamGames!$F$2:$F$4073,$E525)</f>
        <v/>
      </c>
      <c r="R525" s="33">
        <f>SUMIFS(TeamGames!$U$2:$U$4073,TeamGames!$D$2:$D$4073,$D525,TeamGames!$F$2:$F$4073,$E525)</f>
        <v/>
      </c>
      <c r="S525" s="33">
        <f>SUMIFS(TeamGames!$W$2:$W$4073,TeamGames!$D$2:$D$4073,$D525,TeamGames!$F$2:$F$4073,$E525)</f>
        <v/>
      </c>
      <c r="T525" s="30">
        <f>IF(M525=0,"",P525-O525)</f>
        <v/>
      </c>
      <c r="U525" s="30">
        <f>IF(M525=0,"",S525-O525)</f>
        <v/>
      </c>
      <c r="V525" s="24">
        <f>IF(M525=0,"upcoming",IF(M525=F525,"complete","in progress"))</f>
        <v/>
      </c>
      <c r="W525" s="33">
        <f>N525/F525</f>
        <v/>
      </c>
      <c r="X525" s="41">
        <f>AVERAGEIFS(TeamGames!$K$2:$K$4073,TeamGames!$D$2:$D$4073,$D525,TeamGames!$F$2:$F$4073,$E525)</f>
        <v/>
      </c>
      <c r="Y525" s="30">
        <f>IF(M525=0,"",P525-S525)</f>
        <v/>
      </c>
      <c r="Z525" s="30" t="n"/>
      <c r="AA525" s="31" t="n"/>
      <c r="AB525" s="33" t="n">
        <v>2.559029933121145</v>
      </c>
      <c r="AC525" s="24" t="n">
        <v>0</v>
      </c>
      <c r="AD525" s="24" t="n">
        <v>0</v>
      </c>
    </row>
    <row r="526">
      <c r="A526" s="24" t="inlineStr">
        <is>
          <t>Bradford|1</t>
        </is>
      </c>
      <c r="B526" s="24" t="inlineStr">
        <is>
          <t>E2</t>
        </is>
      </c>
      <c r="C526" s="24" t="inlineStr">
        <is>
          <t>League One</t>
        </is>
      </c>
      <c r="D526" s="24" t="inlineStr">
        <is>
          <t>Bradford</t>
        </is>
      </c>
      <c r="E526" s="24" t="n">
        <v>1</v>
      </c>
      <c r="F526" s="24">
        <f>COUNTIFS(TeamGames!$D$2:$D$4073,$D526,TeamGames!$F$2:$F$4073,$E526)</f>
        <v/>
      </c>
      <c r="G526" s="24" t="n">
        <v>1</v>
      </c>
      <c r="H526" s="24" t="n">
        <v>4</v>
      </c>
      <c r="I526" s="24" t="inlineStr">
        <is>
          <t>Peterborough (H) · Sheffield Wed (A) · Plymouth (A) · Cambridge (H)</t>
        </is>
      </c>
      <c r="J526" s="24" t="n">
        <v>2</v>
      </c>
      <c r="K526" s="40" t="n">
        <v>46249.625</v>
      </c>
      <c r="L526" s="40" t="n">
        <v>46266.82291666666</v>
      </c>
      <c r="M526" s="24">
        <f>SUMIFS(TeamGames!$X$2:$X$4073,TeamGames!$D$2:$D$4073,$D526,TeamGames!$F$2:$F$4073,$E526)</f>
        <v/>
      </c>
      <c r="N526" s="33">
        <f>SUMIFS(TeamGames!$S$2:$S$4073,TeamGames!$D$2:$D$4073,$D526,TeamGames!$F$2:$F$4073,$E526)</f>
        <v/>
      </c>
      <c r="O526" s="33">
        <f>SUMIFS(TeamGames!$S$2:$S$4073,TeamGames!$D$2:$D$4073,$D526,TeamGames!$F$2:$F$4073,$E526,TeamGames!$X$2:$X$4073,1)</f>
        <v/>
      </c>
      <c r="P526" s="24">
        <f>SUMIFS(TeamGames!$O$2:$O$4073,TeamGames!$D$2:$D$4073,$D526,TeamGames!$F$2:$F$4073,$E526)</f>
        <v/>
      </c>
      <c r="Q526" s="33">
        <f>SUMIFS(TeamGames!$T$2:$T$4073,TeamGames!$D$2:$D$4073,$D526,TeamGames!$F$2:$F$4073,$E526)</f>
        <v/>
      </c>
      <c r="R526" s="33">
        <f>SUMIFS(TeamGames!$U$2:$U$4073,TeamGames!$D$2:$D$4073,$D526,TeamGames!$F$2:$F$4073,$E526)</f>
        <v/>
      </c>
      <c r="S526" s="33">
        <f>SUMIFS(TeamGames!$W$2:$W$4073,TeamGames!$D$2:$D$4073,$D526,TeamGames!$F$2:$F$4073,$E526)</f>
        <v/>
      </c>
      <c r="T526" s="30">
        <f>IF(M526=0,"",P526-O526)</f>
        <v/>
      </c>
      <c r="U526" s="30">
        <f>IF(M526=0,"",S526-O526)</f>
        <v/>
      </c>
      <c r="V526" s="24">
        <f>IF(M526=0,"upcoming",IF(M526=F526,"complete","in progress"))</f>
        <v/>
      </c>
      <c r="W526" s="33">
        <f>N526/F526</f>
        <v/>
      </c>
      <c r="X526" s="41">
        <f>AVERAGEIFS(TeamGames!$K$2:$K$4073,TeamGames!$D$2:$D$4073,$D526,TeamGames!$F$2:$F$4073,$E526)</f>
        <v/>
      </c>
      <c r="Y526" s="30">
        <f>IF(M526=0,"",P526-S526)</f>
        <v/>
      </c>
      <c r="Z526" s="30" t="n">
        <v>0.16</v>
      </c>
      <c r="AA526" s="31" t="n">
        <v>0.8731224837637481</v>
      </c>
      <c r="AB526" s="33" t="n"/>
      <c r="AC526" s="24" t="n">
        <v>0</v>
      </c>
      <c r="AD526" s="24" t="n">
        <v>0</v>
      </c>
    </row>
    <row r="527">
      <c r="A527" s="24" t="inlineStr">
        <is>
          <t>Bradford|2</t>
        </is>
      </c>
      <c r="B527" s="24" t="inlineStr">
        <is>
          <t>E2</t>
        </is>
      </c>
      <c r="C527" s="24" t="inlineStr">
        <is>
          <t>League One</t>
        </is>
      </c>
      <c r="D527" s="24" t="inlineStr">
        <is>
          <t>Bradford</t>
        </is>
      </c>
      <c r="E527" s="24" t="n">
        <v>2</v>
      </c>
      <c r="F527" s="24">
        <f>COUNTIFS(TeamGames!$D$2:$D$4073,$D527,TeamGames!$F$2:$F$4073,$E527)</f>
        <v/>
      </c>
      <c r="G527" s="24" t="n">
        <v>5</v>
      </c>
      <c r="H527" s="24" t="n">
        <v>8</v>
      </c>
      <c r="I527" s="24" t="inlineStr">
        <is>
          <t>Mansfield (H) · Notts County (A) · Luton (A) · Reading (A)</t>
        </is>
      </c>
      <c r="J527" s="24" t="n">
        <v>1</v>
      </c>
      <c r="K527" s="40" t="n">
        <v>46270.625</v>
      </c>
      <c r="L527" s="40" t="n">
        <v>46298.625</v>
      </c>
      <c r="M527" s="24">
        <f>SUMIFS(TeamGames!$X$2:$X$4073,TeamGames!$D$2:$D$4073,$D527,TeamGames!$F$2:$F$4073,$E527)</f>
        <v/>
      </c>
      <c r="N527" s="33">
        <f>SUMIFS(TeamGames!$S$2:$S$4073,TeamGames!$D$2:$D$4073,$D527,TeamGames!$F$2:$F$4073,$E527)</f>
        <v/>
      </c>
      <c r="O527" s="33">
        <f>SUMIFS(TeamGames!$S$2:$S$4073,TeamGames!$D$2:$D$4073,$D527,TeamGames!$F$2:$F$4073,$E527,TeamGames!$X$2:$X$4073,1)</f>
        <v/>
      </c>
      <c r="P527" s="24">
        <f>SUMIFS(TeamGames!$O$2:$O$4073,TeamGames!$D$2:$D$4073,$D527,TeamGames!$F$2:$F$4073,$E527)</f>
        <v/>
      </c>
      <c r="Q527" s="33">
        <f>SUMIFS(TeamGames!$T$2:$T$4073,TeamGames!$D$2:$D$4073,$D527,TeamGames!$F$2:$F$4073,$E527)</f>
        <v/>
      </c>
      <c r="R527" s="33">
        <f>SUMIFS(TeamGames!$U$2:$U$4073,TeamGames!$D$2:$D$4073,$D527,TeamGames!$F$2:$F$4073,$E527)</f>
        <v/>
      </c>
      <c r="S527" s="33">
        <f>SUMIFS(TeamGames!$W$2:$W$4073,TeamGames!$D$2:$D$4073,$D527,TeamGames!$F$2:$F$4073,$E527)</f>
        <v/>
      </c>
      <c r="T527" s="30">
        <f>IF(M527=0,"",P527-O527)</f>
        <v/>
      </c>
      <c r="U527" s="30">
        <f>IF(M527=0,"",S527-O527)</f>
        <v/>
      </c>
      <c r="V527" s="24">
        <f>IF(M527=0,"upcoming",IF(M527=F527,"complete","in progress"))</f>
        <v/>
      </c>
      <c r="W527" s="33">
        <f>N527/F527</f>
        <v/>
      </c>
      <c r="X527" s="41">
        <f>AVERAGEIFS(TeamGames!$K$2:$K$4073,TeamGames!$D$2:$D$4073,$D527,TeamGames!$F$2:$F$4073,$E527)</f>
        <v/>
      </c>
      <c r="Y527" s="30">
        <f>IF(M527=0,"",P527-S527)</f>
        <v/>
      </c>
      <c r="Z527" s="30" t="n">
        <v>1.82</v>
      </c>
      <c r="AA527" s="31" t="n">
        <v>0.06804235762403588</v>
      </c>
      <c r="AB527" s="33" t="n"/>
      <c r="AC527" s="24" t="n">
        <v>0</v>
      </c>
      <c r="AD527" s="24" t="n">
        <v>1</v>
      </c>
    </row>
    <row r="528">
      <c r="A528" s="24" t="inlineStr">
        <is>
          <t>Bradford|3</t>
        </is>
      </c>
      <c r="B528" s="24" t="inlineStr">
        <is>
          <t>E2</t>
        </is>
      </c>
      <c r="C528" s="24" t="inlineStr">
        <is>
          <t>League One</t>
        </is>
      </c>
      <c r="D528" s="24" t="inlineStr">
        <is>
          <t>Bradford</t>
        </is>
      </c>
      <c r="E528" s="24" t="n">
        <v>3</v>
      </c>
      <c r="F528" s="24">
        <f>COUNTIFS(TeamGames!$D$2:$D$4073,$D528,TeamGames!$F$2:$F$4073,$E528)</f>
        <v/>
      </c>
      <c r="G528" s="24" t="n">
        <v>9</v>
      </c>
      <c r="H528" s="24" t="n">
        <v>12</v>
      </c>
      <c r="I528" s="24" t="inlineStr">
        <is>
          <t>Leyton Orient (H) · Stevenage (H) · Burton (A) · Oxford (A)</t>
        </is>
      </c>
      <c r="J528" s="24" t="n">
        <v>2</v>
      </c>
      <c r="K528" s="40" t="n">
        <v>46305.625</v>
      </c>
      <c r="L528" s="40" t="n">
        <v>46319.625</v>
      </c>
      <c r="M528" s="24">
        <f>SUMIFS(TeamGames!$X$2:$X$4073,TeamGames!$D$2:$D$4073,$D528,TeamGames!$F$2:$F$4073,$E528)</f>
        <v/>
      </c>
      <c r="N528" s="33">
        <f>SUMIFS(TeamGames!$S$2:$S$4073,TeamGames!$D$2:$D$4073,$D528,TeamGames!$F$2:$F$4073,$E528)</f>
        <v/>
      </c>
      <c r="O528" s="33">
        <f>SUMIFS(TeamGames!$S$2:$S$4073,TeamGames!$D$2:$D$4073,$D528,TeamGames!$F$2:$F$4073,$E528,TeamGames!$X$2:$X$4073,1)</f>
        <v/>
      </c>
      <c r="P528" s="24">
        <f>SUMIFS(TeamGames!$O$2:$O$4073,TeamGames!$D$2:$D$4073,$D528,TeamGames!$F$2:$F$4073,$E528)</f>
        <v/>
      </c>
      <c r="Q528" s="33">
        <f>SUMIFS(TeamGames!$T$2:$T$4073,TeamGames!$D$2:$D$4073,$D528,TeamGames!$F$2:$F$4073,$E528)</f>
        <v/>
      </c>
      <c r="R528" s="33">
        <f>SUMIFS(TeamGames!$U$2:$U$4073,TeamGames!$D$2:$D$4073,$D528,TeamGames!$F$2:$F$4073,$E528)</f>
        <v/>
      </c>
      <c r="S528" s="33">
        <f>SUMIFS(TeamGames!$W$2:$W$4073,TeamGames!$D$2:$D$4073,$D528,TeamGames!$F$2:$F$4073,$E528)</f>
        <v/>
      </c>
      <c r="T528" s="30">
        <f>IF(M528=0,"",P528-O528)</f>
        <v/>
      </c>
      <c r="U528" s="30">
        <f>IF(M528=0,"",S528-O528)</f>
        <v/>
      </c>
      <c r="V528" s="24">
        <f>IF(M528=0,"upcoming",IF(M528=F528,"complete","in progress"))</f>
        <v/>
      </c>
      <c r="W528" s="33">
        <f>N528/F528</f>
        <v/>
      </c>
      <c r="X528" s="41">
        <f>AVERAGEIFS(TeamGames!$K$2:$K$4073,TeamGames!$D$2:$D$4073,$D528,TeamGames!$F$2:$F$4073,$E528)</f>
        <v/>
      </c>
      <c r="Y528" s="30">
        <f>IF(M528=0,"",P528-S528)</f>
        <v/>
      </c>
      <c r="Z528" s="30" t="n">
        <v>0.1</v>
      </c>
      <c r="AA528" s="31" t="n">
        <v>0.9187015278203743</v>
      </c>
      <c r="AB528" s="33" t="n">
        <v>1.299899087641373</v>
      </c>
      <c r="AC528" s="24" t="n">
        <v>0</v>
      </c>
      <c r="AD528" s="24" t="n">
        <v>1</v>
      </c>
    </row>
    <row r="529">
      <c r="A529" s="24" t="inlineStr">
        <is>
          <t>Bradford|4</t>
        </is>
      </c>
      <c r="B529" s="24" t="inlineStr">
        <is>
          <t>E2</t>
        </is>
      </c>
      <c r="C529" s="24" t="inlineStr">
        <is>
          <t>League One</t>
        </is>
      </c>
      <c r="D529" s="24" t="inlineStr">
        <is>
          <t>Bradford</t>
        </is>
      </c>
      <c r="E529" s="24" t="n">
        <v>4</v>
      </c>
      <c r="F529" s="24">
        <f>COUNTIFS(TeamGames!$D$2:$D$4073,$D529,TeamGames!$F$2:$F$4073,$E529)</f>
        <v/>
      </c>
      <c r="G529" s="24" t="n">
        <v>13</v>
      </c>
      <c r="H529" s="24" t="n">
        <v>16</v>
      </c>
      <c r="I529" s="24" t="inlineStr">
        <is>
          <t>Huddersfield (H) · Leicester (A) · Doncaster (H) · Barnsley (H)</t>
        </is>
      </c>
      <c r="J529" s="24" t="n">
        <v>3</v>
      </c>
      <c r="K529" s="40" t="n">
        <v>46326.52083333334</v>
      </c>
      <c r="L529" s="40" t="n">
        <v>46350.82291666666</v>
      </c>
      <c r="M529" s="24">
        <f>SUMIFS(TeamGames!$X$2:$X$4073,TeamGames!$D$2:$D$4073,$D529,TeamGames!$F$2:$F$4073,$E529)</f>
        <v/>
      </c>
      <c r="N529" s="33">
        <f>SUMIFS(TeamGames!$S$2:$S$4073,TeamGames!$D$2:$D$4073,$D529,TeamGames!$F$2:$F$4073,$E529)</f>
        <v/>
      </c>
      <c r="O529" s="33">
        <f>SUMIFS(TeamGames!$S$2:$S$4073,TeamGames!$D$2:$D$4073,$D529,TeamGames!$F$2:$F$4073,$E529,TeamGames!$X$2:$X$4073,1)</f>
        <v/>
      </c>
      <c r="P529" s="24">
        <f>SUMIFS(TeamGames!$O$2:$O$4073,TeamGames!$D$2:$D$4073,$D529,TeamGames!$F$2:$F$4073,$E529)</f>
        <v/>
      </c>
      <c r="Q529" s="33">
        <f>SUMIFS(TeamGames!$T$2:$T$4073,TeamGames!$D$2:$D$4073,$D529,TeamGames!$F$2:$F$4073,$E529)</f>
        <v/>
      </c>
      <c r="R529" s="33">
        <f>SUMIFS(TeamGames!$U$2:$U$4073,TeamGames!$D$2:$D$4073,$D529,TeamGames!$F$2:$F$4073,$E529)</f>
        <v/>
      </c>
      <c r="S529" s="33">
        <f>SUMIFS(TeamGames!$W$2:$W$4073,TeamGames!$D$2:$D$4073,$D529,TeamGames!$F$2:$F$4073,$E529)</f>
        <v/>
      </c>
      <c r="T529" s="30">
        <f>IF(M529=0,"",P529-O529)</f>
        <v/>
      </c>
      <c r="U529" s="30">
        <f>IF(M529=0,"",S529-O529)</f>
        <v/>
      </c>
      <c r="V529" s="24">
        <f>IF(M529=0,"upcoming",IF(M529=F529,"complete","in progress"))</f>
        <v/>
      </c>
      <c r="W529" s="33">
        <f>N529/F529</f>
        <v/>
      </c>
      <c r="X529" s="41">
        <f>AVERAGEIFS(TeamGames!$K$2:$K$4073,TeamGames!$D$2:$D$4073,$D529,TeamGames!$F$2:$F$4073,$E529)</f>
        <v/>
      </c>
      <c r="Y529" s="30">
        <f>IF(M529=0,"",P529-S529)</f>
        <v/>
      </c>
      <c r="Z529" s="30" t="n"/>
      <c r="AA529" s="31" t="n"/>
      <c r="AB529" s="33" t="n">
        <v>5.599076166405206</v>
      </c>
      <c r="AC529" s="24" t="n">
        <v>0</v>
      </c>
      <c r="AD529" s="24" t="n">
        <v>1</v>
      </c>
    </row>
    <row r="530">
      <c r="A530" s="24" t="inlineStr">
        <is>
          <t>Bradford|5</t>
        </is>
      </c>
      <c r="B530" s="24" t="inlineStr">
        <is>
          <t>E2</t>
        </is>
      </c>
      <c r="C530" s="24" t="inlineStr">
        <is>
          <t>League One</t>
        </is>
      </c>
      <c r="D530" s="24" t="inlineStr">
        <is>
          <t>Bradford</t>
        </is>
      </c>
      <c r="E530" s="24" t="n">
        <v>5</v>
      </c>
      <c r="F530" s="24">
        <f>COUNTIFS(TeamGames!$D$2:$D$4073,$D530,TeamGames!$F$2:$F$4073,$E530)</f>
        <v/>
      </c>
      <c r="G530" s="24" t="n">
        <v>17</v>
      </c>
      <c r="H530" s="24" t="n">
        <v>20</v>
      </c>
      <c r="I530" s="24" t="inlineStr">
        <is>
          <t>Wycombe (A) · MK Dons (H) · AFC Wimbledon (H) · Bromley (A)</t>
        </is>
      </c>
      <c r="J530" s="24" t="n">
        <v>2</v>
      </c>
      <c r="K530" s="40" t="n">
        <v>46354.625</v>
      </c>
      <c r="L530" s="40" t="n">
        <v>46375.625</v>
      </c>
      <c r="M530" s="24">
        <f>SUMIFS(TeamGames!$X$2:$X$4073,TeamGames!$D$2:$D$4073,$D530,TeamGames!$F$2:$F$4073,$E530)</f>
        <v/>
      </c>
      <c r="N530" s="33">
        <f>SUMIFS(TeamGames!$S$2:$S$4073,TeamGames!$D$2:$D$4073,$D530,TeamGames!$F$2:$F$4073,$E530)</f>
        <v/>
      </c>
      <c r="O530" s="33">
        <f>SUMIFS(TeamGames!$S$2:$S$4073,TeamGames!$D$2:$D$4073,$D530,TeamGames!$F$2:$F$4073,$E530,TeamGames!$X$2:$X$4073,1)</f>
        <v/>
      </c>
      <c r="P530" s="24">
        <f>SUMIFS(TeamGames!$O$2:$O$4073,TeamGames!$D$2:$D$4073,$D530,TeamGames!$F$2:$F$4073,$E530)</f>
        <v/>
      </c>
      <c r="Q530" s="33">
        <f>SUMIFS(TeamGames!$T$2:$T$4073,TeamGames!$D$2:$D$4073,$D530,TeamGames!$F$2:$F$4073,$E530)</f>
        <v/>
      </c>
      <c r="R530" s="33">
        <f>SUMIFS(TeamGames!$U$2:$U$4073,TeamGames!$D$2:$D$4073,$D530,TeamGames!$F$2:$F$4073,$E530)</f>
        <v/>
      </c>
      <c r="S530" s="33">
        <f>SUMIFS(TeamGames!$W$2:$W$4073,TeamGames!$D$2:$D$4073,$D530,TeamGames!$F$2:$F$4073,$E530)</f>
        <v/>
      </c>
      <c r="T530" s="30">
        <f>IF(M530=0,"",P530-O530)</f>
        <v/>
      </c>
      <c r="U530" s="30">
        <f>IF(M530=0,"",S530-O530)</f>
        <v/>
      </c>
      <c r="V530" s="24">
        <f>IF(M530=0,"upcoming",IF(M530=F530,"complete","in progress"))</f>
        <v/>
      </c>
      <c r="W530" s="33">
        <f>N530/F530</f>
        <v/>
      </c>
      <c r="X530" s="41">
        <f>AVERAGEIFS(TeamGames!$K$2:$K$4073,TeamGames!$D$2:$D$4073,$D530,TeamGames!$F$2:$F$4073,$E530)</f>
        <v/>
      </c>
      <c r="Y530" s="30">
        <f>IF(M530=0,"",P530-S530)</f>
        <v/>
      </c>
      <c r="Z530" s="30" t="n"/>
      <c r="AA530" s="31" t="n"/>
      <c r="AB530" s="33" t="n">
        <v>6.206148771254914</v>
      </c>
      <c r="AC530" s="24" t="n">
        <v>0</v>
      </c>
      <c r="AD530" s="24" t="n">
        <v>0</v>
      </c>
    </row>
    <row r="531">
      <c r="A531" s="24" t="inlineStr">
        <is>
          <t>Bradford|6</t>
        </is>
      </c>
      <c r="B531" s="24" t="inlineStr">
        <is>
          <t>E2</t>
        </is>
      </c>
      <c r="C531" s="24" t="inlineStr">
        <is>
          <t>League One</t>
        </is>
      </c>
      <c r="D531" s="24" t="inlineStr">
        <is>
          <t>Bradford</t>
        </is>
      </c>
      <c r="E531" s="24" t="n">
        <v>6</v>
      </c>
      <c r="F531" s="24">
        <f>COUNTIFS(TeamGames!$D$2:$D$4073,$D531,TeamGames!$F$2:$F$4073,$E531)</f>
        <v/>
      </c>
      <c r="G531" s="24" t="n">
        <v>21</v>
      </c>
      <c r="H531" s="24" t="n">
        <v>24</v>
      </c>
      <c r="I531" s="24" t="inlineStr">
        <is>
          <t>Stockport (H) · Blackpool (A) · Wigan (A) · Bromley (H)</t>
        </is>
      </c>
      <c r="J531" s="24" t="n">
        <v>2</v>
      </c>
      <c r="K531" s="40" t="n">
        <v>46382.625</v>
      </c>
      <c r="L531" s="40" t="n">
        <v>46396.625</v>
      </c>
      <c r="M531" s="24">
        <f>SUMIFS(TeamGames!$X$2:$X$4073,TeamGames!$D$2:$D$4073,$D531,TeamGames!$F$2:$F$4073,$E531)</f>
        <v/>
      </c>
      <c r="N531" s="33">
        <f>SUMIFS(TeamGames!$S$2:$S$4073,TeamGames!$D$2:$D$4073,$D531,TeamGames!$F$2:$F$4073,$E531)</f>
        <v/>
      </c>
      <c r="O531" s="33">
        <f>SUMIFS(TeamGames!$S$2:$S$4073,TeamGames!$D$2:$D$4073,$D531,TeamGames!$F$2:$F$4073,$E531,TeamGames!$X$2:$X$4073,1)</f>
        <v/>
      </c>
      <c r="P531" s="24">
        <f>SUMIFS(TeamGames!$O$2:$O$4073,TeamGames!$D$2:$D$4073,$D531,TeamGames!$F$2:$F$4073,$E531)</f>
        <v/>
      </c>
      <c r="Q531" s="33">
        <f>SUMIFS(TeamGames!$T$2:$T$4073,TeamGames!$D$2:$D$4073,$D531,TeamGames!$F$2:$F$4073,$E531)</f>
        <v/>
      </c>
      <c r="R531" s="33">
        <f>SUMIFS(TeamGames!$U$2:$U$4073,TeamGames!$D$2:$D$4073,$D531,TeamGames!$F$2:$F$4073,$E531)</f>
        <v/>
      </c>
      <c r="S531" s="33">
        <f>SUMIFS(TeamGames!$W$2:$W$4073,TeamGames!$D$2:$D$4073,$D531,TeamGames!$F$2:$F$4073,$E531)</f>
        <v/>
      </c>
      <c r="T531" s="30">
        <f>IF(M531=0,"",P531-O531)</f>
        <v/>
      </c>
      <c r="U531" s="30">
        <f>IF(M531=0,"",S531-O531)</f>
        <v/>
      </c>
      <c r="V531" s="24">
        <f>IF(M531=0,"upcoming",IF(M531=F531,"complete","in progress"))</f>
        <v/>
      </c>
      <c r="W531" s="33">
        <f>N531/F531</f>
        <v/>
      </c>
      <c r="X531" s="41">
        <f>AVERAGEIFS(TeamGames!$K$2:$K$4073,TeamGames!$D$2:$D$4073,$D531,TeamGames!$F$2:$F$4073,$E531)</f>
        <v/>
      </c>
      <c r="Y531" s="30">
        <f>IF(M531=0,"",P531-S531)</f>
        <v/>
      </c>
      <c r="Z531" s="30" t="n"/>
      <c r="AA531" s="31" t="n"/>
      <c r="AB531" s="33" t="n">
        <v>5.99395424395415</v>
      </c>
      <c r="AC531" s="24" t="n">
        <v>0</v>
      </c>
      <c r="AD531" s="24" t="n">
        <v>0</v>
      </c>
    </row>
    <row r="532">
      <c r="A532" s="24" t="inlineStr">
        <is>
          <t>Bradford|7</t>
        </is>
      </c>
      <c r="B532" s="24" t="inlineStr">
        <is>
          <t>E2</t>
        </is>
      </c>
      <c r="C532" s="24" t="inlineStr">
        <is>
          <t>League One</t>
        </is>
      </c>
      <c r="D532" s="24" t="inlineStr">
        <is>
          <t>Bradford</t>
        </is>
      </c>
      <c r="E532" s="24" t="n">
        <v>7</v>
      </c>
      <c r="F532" s="24">
        <f>COUNTIFS(TeamGames!$D$2:$D$4073,$D532,TeamGames!$F$2:$F$4073,$E532)</f>
        <v/>
      </c>
      <c r="G532" s="24" t="n">
        <v>25</v>
      </c>
      <c r="H532" s="24" t="n">
        <v>28</v>
      </c>
      <c r="I532" s="24" t="inlineStr">
        <is>
          <t>Stevenage (A) · Burton (H) · Oxford (H) · Huddersfield (A)</t>
        </is>
      </c>
      <c r="J532" s="24" t="n">
        <v>2</v>
      </c>
      <c r="K532" s="40" t="n">
        <v>46403.625</v>
      </c>
      <c r="L532" s="40" t="n">
        <v>46417.52083333334</v>
      </c>
      <c r="M532" s="24">
        <f>SUMIFS(TeamGames!$X$2:$X$4073,TeamGames!$D$2:$D$4073,$D532,TeamGames!$F$2:$F$4073,$E532)</f>
        <v/>
      </c>
      <c r="N532" s="33">
        <f>SUMIFS(TeamGames!$S$2:$S$4073,TeamGames!$D$2:$D$4073,$D532,TeamGames!$F$2:$F$4073,$E532)</f>
        <v/>
      </c>
      <c r="O532" s="33">
        <f>SUMIFS(TeamGames!$S$2:$S$4073,TeamGames!$D$2:$D$4073,$D532,TeamGames!$F$2:$F$4073,$E532,TeamGames!$X$2:$X$4073,1)</f>
        <v/>
      </c>
      <c r="P532" s="24">
        <f>SUMIFS(TeamGames!$O$2:$O$4073,TeamGames!$D$2:$D$4073,$D532,TeamGames!$F$2:$F$4073,$E532)</f>
        <v/>
      </c>
      <c r="Q532" s="33">
        <f>SUMIFS(TeamGames!$T$2:$T$4073,TeamGames!$D$2:$D$4073,$D532,TeamGames!$F$2:$F$4073,$E532)</f>
        <v/>
      </c>
      <c r="R532" s="33">
        <f>SUMIFS(TeamGames!$U$2:$U$4073,TeamGames!$D$2:$D$4073,$D532,TeamGames!$F$2:$F$4073,$E532)</f>
        <v/>
      </c>
      <c r="S532" s="33">
        <f>SUMIFS(TeamGames!$W$2:$W$4073,TeamGames!$D$2:$D$4073,$D532,TeamGames!$F$2:$F$4073,$E532)</f>
        <v/>
      </c>
      <c r="T532" s="30">
        <f>IF(M532=0,"",P532-O532)</f>
        <v/>
      </c>
      <c r="U532" s="30">
        <f>IF(M532=0,"",S532-O532)</f>
        <v/>
      </c>
      <c r="V532" s="24">
        <f>IF(M532=0,"upcoming",IF(M532=F532,"complete","in progress"))</f>
        <v/>
      </c>
      <c r="W532" s="33">
        <f>N532/F532</f>
        <v/>
      </c>
      <c r="X532" s="41">
        <f>AVERAGEIFS(TeamGames!$K$2:$K$4073,TeamGames!$D$2:$D$4073,$D532,TeamGames!$F$2:$F$4073,$E532)</f>
        <v/>
      </c>
      <c r="Y532" s="30">
        <f>IF(M532=0,"",P532-S532)</f>
        <v/>
      </c>
      <c r="Z532" s="30" t="n"/>
      <c r="AA532" s="31" t="n"/>
      <c r="AB532" s="33" t="n">
        <v>5.820669751807307</v>
      </c>
      <c r="AC532" s="24" t="n">
        <v>0</v>
      </c>
      <c r="AD532" s="24" t="n">
        <v>0</v>
      </c>
    </row>
    <row r="533">
      <c r="A533" s="24" t="inlineStr">
        <is>
          <t>Bradford|8</t>
        </is>
      </c>
      <c r="B533" s="24" t="inlineStr">
        <is>
          <t>E2</t>
        </is>
      </c>
      <c r="C533" s="24" t="inlineStr">
        <is>
          <t>League One</t>
        </is>
      </c>
      <c r="D533" s="24" t="inlineStr">
        <is>
          <t>Bradford</t>
        </is>
      </c>
      <c r="E533" s="24" t="n">
        <v>8</v>
      </c>
      <c r="F533" s="24">
        <f>COUNTIFS(TeamGames!$D$2:$D$4073,$D533,TeamGames!$F$2:$F$4073,$E533)</f>
        <v/>
      </c>
      <c r="G533" s="24" t="n">
        <v>29</v>
      </c>
      <c r="H533" s="24" t="n">
        <v>32</v>
      </c>
      <c r="I533" s="24" t="inlineStr">
        <is>
          <t>Plymouth (H) · Cambridge (A) · Mansfield (A) · Notts County (H)</t>
        </is>
      </c>
      <c r="J533" s="24" t="n">
        <v>2</v>
      </c>
      <c r="K533" s="40" t="n">
        <v>46424.625</v>
      </c>
      <c r="L533" s="40" t="n">
        <v>46438.625</v>
      </c>
      <c r="M533" s="24">
        <f>SUMIFS(TeamGames!$X$2:$X$4073,TeamGames!$D$2:$D$4073,$D533,TeamGames!$F$2:$F$4073,$E533)</f>
        <v/>
      </c>
      <c r="N533" s="33">
        <f>SUMIFS(TeamGames!$S$2:$S$4073,TeamGames!$D$2:$D$4073,$D533,TeamGames!$F$2:$F$4073,$E533)</f>
        <v/>
      </c>
      <c r="O533" s="33">
        <f>SUMIFS(TeamGames!$S$2:$S$4073,TeamGames!$D$2:$D$4073,$D533,TeamGames!$F$2:$F$4073,$E533,TeamGames!$X$2:$X$4073,1)</f>
        <v/>
      </c>
      <c r="P533" s="24">
        <f>SUMIFS(TeamGames!$O$2:$O$4073,TeamGames!$D$2:$D$4073,$D533,TeamGames!$F$2:$F$4073,$E533)</f>
        <v/>
      </c>
      <c r="Q533" s="33">
        <f>SUMIFS(TeamGames!$T$2:$T$4073,TeamGames!$D$2:$D$4073,$D533,TeamGames!$F$2:$F$4073,$E533)</f>
        <v/>
      </c>
      <c r="R533" s="33">
        <f>SUMIFS(TeamGames!$U$2:$U$4073,TeamGames!$D$2:$D$4073,$D533,TeamGames!$F$2:$F$4073,$E533)</f>
        <v/>
      </c>
      <c r="S533" s="33">
        <f>SUMIFS(TeamGames!$W$2:$W$4073,TeamGames!$D$2:$D$4073,$D533,TeamGames!$F$2:$F$4073,$E533)</f>
        <v/>
      </c>
      <c r="T533" s="30">
        <f>IF(M533=0,"",P533-O533)</f>
        <v/>
      </c>
      <c r="U533" s="30">
        <f>IF(M533=0,"",S533-O533)</f>
        <v/>
      </c>
      <c r="V533" s="24">
        <f>IF(M533=0,"upcoming",IF(M533=F533,"complete","in progress"))</f>
        <v/>
      </c>
      <c r="W533" s="33">
        <f>N533/F533</f>
        <v/>
      </c>
      <c r="X533" s="41">
        <f>AVERAGEIFS(TeamGames!$K$2:$K$4073,TeamGames!$D$2:$D$4073,$D533,TeamGames!$F$2:$F$4073,$E533)</f>
        <v/>
      </c>
      <c r="Y533" s="30">
        <f>IF(M533=0,"",P533-S533)</f>
        <v/>
      </c>
      <c r="Z533" s="30" t="n"/>
      <c r="AA533" s="31" t="n"/>
      <c r="AB533" s="33" t="n">
        <v>5.888153326169874</v>
      </c>
      <c r="AC533" s="24" t="n">
        <v>0</v>
      </c>
      <c r="AD533" s="24" t="n">
        <v>0</v>
      </c>
    </row>
    <row r="534">
      <c r="A534" s="24" t="inlineStr">
        <is>
          <t>Bradford|9</t>
        </is>
      </c>
      <c r="B534" s="24" t="inlineStr">
        <is>
          <t>E2</t>
        </is>
      </c>
      <c r="C534" s="24" t="inlineStr">
        <is>
          <t>League One</t>
        </is>
      </c>
      <c r="D534" s="24" t="inlineStr">
        <is>
          <t>Bradford</t>
        </is>
      </c>
      <c r="E534" s="24" t="n">
        <v>9</v>
      </c>
      <c r="F534" s="24">
        <f>COUNTIFS(TeamGames!$D$2:$D$4073,$D534,TeamGames!$F$2:$F$4073,$E534)</f>
        <v/>
      </c>
      <c r="G534" s="24" t="n">
        <v>33</v>
      </c>
      <c r="H534" s="24" t="n">
        <v>36</v>
      </c>
      <c r="I534" s="24" t="inlineStr">
        <is>
          <t>Leicester (H) · Peterborough (A) · Sheffield Wed (H) · Doncaster (A)</t>
        </is>
      </c>
      <c r="J534" s="24" t="n">
        <v>2</v>
      </c>
      <c r="K534" s="40" t="n">
        <v>46445.625</v>
      </c>
      <c r="L534" s="40" t="n">
        <v>46466.625</v>
      </c>
      <c r="M534" s="24">
        <f>SUMIFS(TeamGames!$X$2:$X$4073,TeamGames!$D$2:$D$4073,$D534,TeamGames!$F$2:$F$4073,$E534)</f>
        <v/>
      </c>
      <c r="N534" s="33">
        <f>SUMIFS(TeamGames!$S$2:$S$4073,TeamGames!$D$2:$D$4073,$D534,TeamGames!$F$2:$F$4073,$E534)</f>
        <v/>
      </c>
      <c r="O534" s="33">
        <f>SUMIFS(TeamGames!$S$2:$S$4073,TeamGames!$D$2:$D$4073,$D534,TeamGames!$F$2:$F$4073,$E534,TeamGames!$X$2:$X$4073,1)</f>
        <v/>
      </c>
      <c r="P534" s="24">
        <f>SUMIFS(TeamGames!$O$2:$O$4073,TeamGames!$D$2:$D$4073,$D534,TeamGames!$F$2:$F$4073,$E534)</f>
        <v/>
      </c>
      <c r="Q534" s="33">
        <f>SUMIFS(TeamGames!$T$2:$T$4073,TeamGames!$D$2:$D$4073,$D534,TeamGames!$F$2:$F$4073,$E534)</f>
        <v/>
      </c>
      <c r="R534" s="33">
        <f>SUMIFS(TeamGames!$U$2:$U$4073,TeamGames!$D$2:$D$4073,$D534,TeamGames!$F$2:$F$4073,$E534)</f>
        <v/>
      </c>
      <c r="S534" s="33">
        <f>SUMIFS(TeamGames!$W$2:$W$4073,TeamGames!$D$2:$D$4073,$D534,TeamGames!$F$2:$F$4073,$E534)</f>
        <v/>
      </c>
      <c r="T534" s="30">
        <f>IF(M534=0,"",P534-O534)</f>
        <v/>
      </c>
      <c r="U534" s="30">
        <f>IF(M534=0,"",S534-O534)</f>
        <v/>
      </c>
      <c r="V534" s="24">
        <f>IF(M534=0,"upcoming",IF(M534=F534,"complete","in progress"))</f>
        <v/>
      </c>
      <c r="W534" s="33">
        <f>N534/F534</f>
        <v/>
      </c>
      <c r="X534" s="41">
        <f>AVERAGEIFS(TeamGames!$K$2:$K$4073,TeamGames!$D$2:$D$4073,$D534,TeamGames!$F$2:$F$4073,$E534)</f>
        <v/>
      </c>
      <c r="Y534" s="30">
        <f>IF(M534=0,"",P534-S534)</f>
        <v/>
      </c>
      <c r="Z534" s="30" t="n"/>
      <c r="AA534" s="31" t="n"/>
      <c r="AB534" s="33" t="n">
        <v>5.267534553820689</v>
      </c>
      <c r="AC534" s="24" t="n">
        <v>0</v>
      </c>
      <c r="AD534" s="24" t="n">
        <v>0</v>
      </c>
    </row>
    <row r="535">
      <c r="A535" s="24" t="inlineStr">
        <is>
          <t>Bradford|10</t>
        </is>
      </c>
      <c r="B535" s="24" t="inlineStr">
        <is>
          <t>E2</t>
        </is>
      </c>
      <c r="C535" s="24" t="inlineStr">
        <is>
          <t>League One</t>
        </is>
      </c>
      <c r="D535" s="24" t="inlineStr">
        <is>
          <t>Bradford</t>
        </is>
      </c>
      <c r="E535" s="24" t="n">
        <v>10</v>
      </c>
      <c r="F535" s="24">
        <f>COUNTIFS(TeamGames!$D$2:$D$4073,$D535,TeamGames!$F$2:$F$4073,$E535)</f>
        <v/>
      </c>
      <c r="G535" s="24" t="n">
        <v>37</v>
      </c>
      <c r="H535" s="24" t="n">
        <v>40</v>
      </c>
      <c r="I535" s="24" t="inlineStr">
        <is>
          <t>Wigan (H) · Stockport (A) · Blackpool (H) · AFC Wimbledon (A)</t>
        </is>
      </c>
      <c r="J535" s="24" t="n">
        <v>2</v>
      </c>
      <c r="K535" s="40" t="n">
        <v>46472.625</v>
      </c>
      <c r="L535" s="40" t="n">
        <v>46487.625</v>
      </c>
      <c r="M535" s="24">
        <f>SUMIFS(TeamGames!$X$2:$X$4073,TeamGames!$D$2:$D$4073,$D535,TeamGames!$F$2:$F$4073,$E535)</f>
        <v/>
      </c>
      <c r="N535" s="33">
        <f>SUMIFS(TeamGames!$S$2:$S$4073,TeamGames!$D$2:$D$4073,$D535,TeamGames!$F$2:$F$4073,$E535)</f>
        <v/>
      </c>
      <c r="O535" s="33">
        <f>SUMIFS(TeamGames!$S$2:$S$4073,TeamGames!$D$2:$D$4073,$D535,TeamGames!$F$2:$F$4073,$E535,TeamGames!$X$2:$X$4073,1)</f>
        <v/>
      </c>
      <c r="P535" s="24">
        <f>SUMIFS(TeamGames!$O$2:$O$4073,TeamGames!$D$2:$D$4073,$D535,TeamGames!$F$2:$F$4073,$E535)</f>
        <v/>
      </c>
      <c r="Q535" s="33">
        <f>SUMIFS(TeamGames!$T$2:$T$4073,TeamGames!$D$2:$D$4073,$D535,TeamGames!$F$2:$F$4073,$E535)</f>
        <v/>
      </c>
      <c r="R535" s="33">
        <f>SUMIFS(TeamGames!$U$2:$U$4073,TeamGames!$D$2:$D$4073,$D535,TeamGames!$F$2:$F$4073,$E535)</f>
        <v/>
      </c>
      <c r="S535" s="33">
        <f>SUMIFS(TeamGames!$W$2:$W$4073,TeamGames!$D$2:$D$4073,$D535,TeamGames!$F$2:$F$4073,$E535)</f>
        <v/>
      </c>
      <c r="T535" s="30">
        <f>IF(M535=0,"",P535-O535)</f>
        <v/>
      </c>
      <c r="U535" s="30">
        <f>IF(M535=0,"",S535-O535)</f>
        <v/>
      </c>
      <c r="V535" s="24">
        <f>IF(M535=0,"upcoming",IF(M535=F535,"complete","in progress"))</f>
        <v/>
      </c>
      <c r="W535" s="33">
        <f>N535/F535</f>
        <v/>
      </c>
      <c r="X535" s="41">
        <f>AVERAGEIFS(TeamGames!$K$2:$K$4073,TeamGames!$D$2:$D$4073,$D535,TeamGames!$F$2:$F$4073,$E535)</f>
        <v/>
      </c>
      <c r="Y535" s="30">
        <f>IF(M535=0,"",P535-S535)</f>
        <v/>
      </c>
      <c r="Z535" s="30" t="n"/>
      <c r="AA535" s="31" t="n"/>
      <c r="AB535" s="33" t="n">
        <v>5.929253555678573</v>
      </c>
      <c r="AC535" s="24" t="n">
        <v>0</v>
      </c>
      <c r="AD535" s="24" t="n">
        <v>0</v>
      </c>
    </row>
    <row r="536">
      <c r="A536" s="24" t="inlineStr">
        <is>
          <t>Bradford|11</t>
        </is>
      </c>
      <c r="B536" s="24" t="inlineStr">
        <is>
          <t>E2</t>
        </is>
      </c>
      <c r="C536" s="24" t="inlineStr">
        <is>
          <t>League One</t>
        </is>
      </c>
      <c r="D536" s="24" t="inlineStr">
        <is>
          <t>Bradford</t>
        </is>
      </c>
      <c r="E536" s="24" t="n">
        <v>11</v>
      </c>
      <c r="F536" s="24">
        <f>COUNTIFS(TeamGames!$D$2:$D$4073,$D536,TeamGames!$F$2:$F$4073,$E536)</f>
        <v/>
      </c>
      <c r="G536" s="24" t="n">
        <v>41</v>
      </c>
      <c r="H536" s="24" t="n">
        <v>44</v>
      </c>
      <c r="I536" s="24" t="inlineStr">
        <is>
          <t>Barnsley (A) · Luton (H) · Leyton Orient (A) · Reading (H)</t>
        </is>
      </c>
      <c r="J536" s="24" t="n">
        <v>2</v>
      </c>
      <c r="K536" s="40" t="n">
        <v>46490.82291666666</v>
      </c>
      <c r="L536" s="40" t="n">
        <v>46504.82291666666</v>
      </c>
      <c r="M536" s="24">
        <f>SUMIFS(TeamGames!$X$2:$X$4073,TeamGames!$D$2:$D$4073,$D536,TeamGames!$F$2:$F$4073,$E536)</f>
        <v/>
      </c>
      <c r="N536" s="33">
        <f>SUMIFS(TeamGames!$S$2:$S$4073,TeamGames!$D$2:$D$4073,$D536,TeamGames!$F$2:$F$4073,$E536)</f>
        <v/>
      </c>
      <c r="O536" s="33">
        <f>SUMIFS(TeamGames!$S$2:$S$4073,TeamGames!$D$2:$D$4073,$D536,TeamGames!$F$2:$F$4073,$E536,TeamGames!$X$2:$X$4073,1)</f>
        <v/>
      </c>
      <c r="P536" s="24">
        <f>SUMIFS(TeamGames!$O$2:$O$4073,TeamGames!$D$2:$D$4073,$D536,TeamGames!$F$2:$F$4073,$E536)</f>
        <v/>
      </c>
      <c r="Q536" s="33">
        <f>SUMIFS(TeamGames!$T$2:$T$4073,TeamGames!$D$2:$D$4073,$D536,TeamGames!$F$2:$F$4073,$E536)</f>
        <v/>
      </c>
      <c r="R536" s="33">
        <f>SUMIFS(TeamGames!$U$2:$U$4073,TeamGames!$D$2:$D$4073,$D536,TeamGames!$F$2:$F$4073,$E536)</f>
        <v/>
      </c>
      <c r="S536" s="33">
        <f>SUMIFS(TeamGames!$W$2:$W$4073,TeamGames!$D$2:$D$4073,$D536,TeamGames!$F$2:$F$4073,$E536)</f>
        <v/>
      </c>
      <c r="T536" s="30">
        <f>IF(M536=0,"",P536-O536)</f>
        <v/>
      </c>
      <c r="U536" s="30">
        <f>IF(M536=0,"",S536-O536)</f>
        <v/>
      </c>
      <c r="V536" s="24">
        <f>IF(M536=0,"upcoming",IF(M536=F536,"complete","in progress"))</f>
        <v/>
      </c>
      <c r="W536" s="33">
        <f>N536/F536</f>
        <v/>
      </c>
      <c r="X536" s="41">
        <f>AVERAGEIFS(TeamGames!$K$2:$K$4073,TeamGames!$D$2:$D$4073,$D536,TeamGames!$F$2:$F$4073,$E536)</f>
        <v/>
      </c>
      <c r="Y536" s="30">
        <f>IF(M536=0,"",P536-S536)</f>
        <v/>
      </c>
      <c r="Z536" s="30" t="n"/>
      <c r="AA536" s="31" t="n"/>
      <c r="AB536" s="33" t="n">
        <v>5.653144286679155</v>
      </c>
      <c r="AC536" s="24" t="n">
        <v>0</v>
      </c>
      <c r="AD536" s="24" t="n">
        <v>0</v>
      </c>
    </row>
    <row r="537">
      <c r="A537" s="24" t="inlineStr">
        <is>
          <t>Bradford|12</t>
        </is>
      </c>
      <c r="B537" s="24" t="inlineStr">
        <is>
          <t>E2</t>
        </is>
      </c>
      <c r="C537" s="24" t="inlineStr">
        <is>
          <t>League One</t>
        </is>
      </c>
      <c r="D537" s="24" t="inlineStr">
        <is>
          <t>Bradford</t>
        </is>
      </c>
      <c r="E537" s="24" t="n">
        <v>12</v>
      </c>
      <c r="F537" s="24">
        <f>COUNTIFS(TeamGames!$D$2:$D$4073,$D537,TeamGames!$F$2:$F$4073,$E537)</f>
        <v/>
      </c>
      <c r="G537" s="24" t="n">
        <v>45</v>
      </c>
      <c r="H537" s="24" t="n">
        <v>46</v>
      </c>
      <c r="I537" s="24" t="inlineStr">
        <is>
          <t>Wycombe (H) · MK Dons (A)</t>
        </is>
      </c>
      <c r="J537" s="24" t="n">
        <v>1</v>
      </c>
      <c r="K537" s="40" t="n">
        <v>46508.625</v>
      </c>
      <c r="L537" s="40" t="n">
        <v>46515.52083333334</v>
      </c>
      <c r="M537" s="24">
        <f>SUMIFS(TeamGames!$X$2:$X$4073,TeamGames!$D$2:$D$4073,$D537,TeamGames!$F$2:$F$4073,$E537)</f>
        <v/>
      </c>
      <c r="N537" s="33">
        <f>SUMIFS(TeamGames!$S$2:$S$4073,TeamGames!$D$2:$D$4073,$D537,TeamGames!$F$2:$F$4073,$E537)</f>
        <v/>
      </c>
      <c r="O537" s="33">
        <f>SUMIFS(TeamGames!$S$2:$S$4073,TeamGames!$D$2:$D$4073,$D537,TeamGames!$F$2:$F$4073,$E537,TeamGames!$X$2:$X$4073,1)</f>
        <v/>
      </c>
      <c r="P537" s="24">
        <f>SUMIFS(TeamGames!$O$2:$O$4073,TeamGames!$D$2:$D$4073,$D537,TeamGames!$F$2:$F$4073,$E537)</f>
        <v/>
      </c>
      <c r="Q537" s="33">
        <f>SUMIFS(TeamGames!$T$2:$T$4073,TeamGames!$D$2:$D$4073,$D537,TeamGames!$F$2:$F$4073,$E537)</f>
        <v/>
      </c>
      <c r="R537" s="33">
        <f>SUMIFS(TeamGames!$U$2:$U$4073,TeamGames!$D$2:$D$4073,$D537,TeamGames!$F$2:$F$4073,$E537)</f>
        <v/>
      </c>
      <c r="S537" s="33">
        <f>SUMIFS(TeamGames!$W$2:$W$4073,TeamGames!$D$2:$D$4073,$D537,TeamGames!$F$2:$F$4073,$E537)</f>
        <v/>
      </c>
      <c r="T537" s="30">
        <f>IF(M537=0,"",P537-O537)</f>
        <v/>
      </c>
      <c r="U537" s="30">
        <f>IF(M537=0,"",S537-O537)</f>
        <v/>
      </c>
      <c r="V537" s="24">
        <f>IF(M537=0,"upcoming",IF(M537=F537,"complete","in progress"))</f>
        <v/>
      </c>
      <c r="W537" s="33">
        <f>N537/F537</f>
        <v/>
      </c>
      <c r="X537" s="41">
        <f>AVERAGEIFS(TeamGames!$K$2:$K$4073,TeamGames!$D$2:$D$4073,$D537,TeamGames!$F$2:$F$4073,$E537)</f>
        <v/>
      </c>
      <c r="Y537" s="30">
        <f>IF(M537=0,"",P537-S537)</f>
        <v/>
      </c>
      <c r="Z537" s="30" t="n"/>
      <c r="AA537" s="31" t="n"/>
      <c r="AB537" s="33" t="n">
        <v>2.755591351785874</v>
      </c>
      <c r="AC537" s="24" t="n">
        <v>0</v>
      </c>
      <c r="AD537" s="24" t="n">
        <v>0</v>
      </c>
    </row>
    <row r="538">
      <c r="A538" s="24" t="inlineStr">
        <is>
          <t>Bromley|1</t>
        </is>
      </c>
      <c r="B538" s="24" t="inlineStr">
        <is>
          <t>E2</t>
        </is>
      </c>
      <c r="C538" s="24" t="inlineStr">
        <is>
          <t>League One</t>
        </is>
      </c>
      <c r="D538" s="24" t="inlineStr">
        <is>
          <t>Bromley</t>
        </is>
      </c>
      <c r="E538" s="24" t="n">
        <v>1</v>
      </c>
      <c r="F538" s="24">
        <f>COUNTIFS(TeamGames!$D$2:$D$4073,$D538,TeamGames!$F$2:$F$4073,$E538)</f>
        <v/>
      </c>
      <c r="G538" s="24" t="n">
        <v>1</v>
      </c>
      <c r="H538" s="24" t="n">
        <v>4</v>
      </c>
      <c r="I538" s="24" t="inlineStr">
        <is>
          <t>Barnsley (A) · Cambridge (H) · Sheffield Wed (A) · Leyton Orient (H)</t>
        </is>
      </c>
      <c r="J538" s="24" t="n">
        <v>2</v>
      </c>
      <c r="K538" s="40" t="n">
        <v>46249.625</v>
      </c>
      <c r="L538" s="40" t="n">
        <v>46266.82291666666</v>
      </c>
      <c r="M538" s="24">
        <f>SUMIFS(TeamGames!$X$2:$X$4073,TeamGames!$D$2:$D$4073,$D538,TeamGames!$F$2:$F$4073,$E538)</f>
        <v/>
      </c>
      <c r="N538" s="33">
        <f>SUMIFS(TeamGames!$S$2:$S$4073,TeamGames!$D$2:$D$4073,$D538,TeamGames!$F$2:$F$4073,$E538)</f>
        <v/>
      </c>
      <c r="O538" s="33">
        <f>SUMIFS(TeamGames!$S$2:$S$4073,TeamGames!$D$2:$D$4073,$D538,TeamGames!$F$2:$F$4073,$E538,TeamGames!$X$2:$X$4073,1)</f>
        <v/>
      </c>
      <c r="P538" s="24">
        <f>SUMIFS(TeamGames!$O$2:$O$4073,TeamGames!$D$2:$D$4073,$D538,TeamGames!$F$2:$F$4073,$E538)</f>
        <v/>
      </c>
      <c r="Q538" s="33">
        <f>SUMIFS(TeamGames!$T$2:$T$4073,TeamGames!$D$2:$D$4073,$D538,TeamGames!$F$2:$F$4073,$E538)</f>
        <v/>
      </c>
      <c r="R538" s="33">
        <f>SUMIFS(TeamGames!$U$2:$U$4073,TeamGames!$D$2:$D$4073,$D538,TeamGames!$F$2:$F$4073,$E538)</f>
        <v/>
      </c>
      <c r="S538" s="33">
        <f>SUMIFS(TeamGames!$W$2:$W$4073,TeamGames!$D$2:$D$4073,$D538,TeamGames!$F$2:$F$4073,$E538)</f>
        <v/>
      </c>
      <c r="T538" s="30">
        <f>IF(M538=0,"",P538-O538)</f>
        <v/>
      </c>
      <c r="U538" s="30">
        <f>IF(M538=0,"",S538-O538)</f>
        <v/>
      </c>
      <c r="V538" s="24">
        <f>IF(M538=0,"upcoming",IF(M538=F538,"complete","in progress"))</f>
        <v/>
      </c>
      <c r="W538" s="33">
        <f>N538/F538</f>
        <v/>
      </c>
      <c r="X538" s="41">
        <f>AVERAGEIFS(TeamGames!$K$2:$K$4073,TeamGames!$D$2:$D$4073,$D538,TeamGames!$F$2:$F$4073,$E538)</f>
        <v/>
      </c>
      <c r="Y538" s="30">
        <f>IF(M538=0,"",P538-S538)</f>
        <v/>
      </c>
      <c r="Z538" s="30" t="n">
        <v>-0.2</v>
      </c>
      <c r="AA538" s="31" t="n">
        <v>0.8413136689118521</v>
      </c>
      <c r="AB538" s="33" t="n"/>
      <c r="AC538" s="24" t="n">
        <v>0</v>
      </c>
      <c r="AD538" s="24" t="n">
        <v>0</v>
      </c>
    </row>
    <row r="539">
      <c r="A539" s="24" t="inlineStr">
        <is>
          <t>Bromley|2</t>
        </is>
      </c>
      <c r="B539" s="24" t="inlineStr">
        <is>
          <t>E2</t>
        </is>
      </c>
      <c r="C539" s="24" t="inlineStr">
        <is>
          <t>League One</t>
        </is>
      </c>
      <c r="D539" s="24" t="inlineStr">
        <is>
          <t>Bromley</t>
        </is>
      </c>
      <c r="E539" s="24" t="n">
        <v>2</v>
      </c>
      <c r="F539" s="24">
        <f>COUNTIFS(TeamGames!$D$2:$D$4073,$D539,TeamGames!$F$2:$F$4073,$E539)</f>
        <v/>
      </c>
      <c r="G539" s="24" t="n">
        <v>5</v>
      </c>
      <c r="H539" s="24" t="n">
        <v>8</v>
      </c>
      <c r="I539" s="24" t="inlineStr">
        <is>
          <t>AFC Wimbledon (H) · Blackpool (A) · Huddersfield (H) · MK Dons (A)</t>
        </is>
      </c>
      <c r="J539" s="24" t="n">
        <v>2</v>
      </c>
      <c r="K539" s="40" t="n">
        <v>46272.83333333334</v>
      </c>
      <c r="L539" s="40" t="n">
        <v>46291.625</v>
      </c>
      <c r="M539" s="24">
        <f>SUMIFS(TeamGames!$X$2:$X$4073,TeamGames!$D$2:$D$4073,$D539,TeamGames!$F$2:$F$4073,$E539)</f>
        <v/>
      </c>
      <c r="N539" s="33">
        <f>SUMIFS(TeamGames!$S$2:$S$4073,TeamGames!$D$2:$D$4073,$D539,TeamGames!$F$2:$F$4073,$E539)</f>
        <v/>
      </c>
      <c r="O539" s="33">
        <f>SUMIFS(TeamGames!$S$2:$S$4073,TeamGames!$D$2:$D$4073,$D539,TeamGames!$F$2:$F$4073,$E539,TeamGames!$X$2:$X$4073,1)</f>
        <v/>
      </c>
      <c r="P539" s="24">
        <f>SUMIFS(TeamGames!$O$2:$O$4073,TeamGames!$D$2:$D$4073,$D539,TeamGames!$F$2:$F$4073,$E539)</f>
        <v/>
      </c>
      <c r="Q539" s="33">
        <f>SUMIFS(TeamGames!$T$2:$T$4073,TeamGames!$D$2:$D$4073,$D539,TeamGames!$F$2:$F$4073,$E539)</f>
        <v/>
      </c>
      <c r="R539" s="33">
        <f>SUMIFS(TeamGames!$U$2:$U$4073,TeamGames!$D$2:$D$4073,$D539,TeamGames!$F$2:$F$4073,$E539)</f>
        <v/>
      </c>
      <c r="S539" s="33">
        <f>SUMIFS(TeamGames!$W$2:$W$4073,TeamGames!$D$2:$D$4073,$D539,TeamGames!$F$2:$F$4073,$E539)</f>
        <v/>
      </c>
      <c r="T539" s="30">
        <f>IF(M539=0,"",P539-O539)</f>
        <v/>
      </c>
      <c r="U539" s="30">
        <f>IF(M539=0,"",S539-O539)</f>
        <v/>
      </c>
      <c r="V539" s="24">
        <f>IF(M539=0,"upcoming",IF(M539=F539,"complete","in progress"))</f>
        <v/>
      </c>
      <c r="W539" s="33">
        <f>N539/F539</f>
        <v/>
      </c>
      <c r="X539" s="41">
        <f>AVERAGEIFS(TeamGames!$K$2:$K$4073,TeamGames!$D$2:$D$4073,$D539,TeamGames!$F$2:$F$4073,$E539)</f>
        <v/>
      </c>
      <c r="Y539" s="30">
        <f>IF(M539=0,"",P539-S539)</f>
        <v/>
      </c>
      <c r="Z539" s="30" t="n">
        <v>0.22</v>
      </c>
      <c r="AA539" s="31" t="n">
        <v>0.8291052191382813</v>
      </c>
      <c r="AB539" s="33" t="n">
        <v>0.8168484201418559</v>
      </c>
      <c r="AC539" s="24" t="n">
        <v>0</v>
      </c>
      <c r="AD539" s="24" t="n">
        <v>0</v>
      </c>
    </row>
    <row r="540">
      <c r="A540" s="24" t="inlineStr">
        <is>
          <t>Bromley|3</t>
        </is>
      </c>
      <c r="B540" s="24" t="inlineStr">
        <is>
          <t>E2</t>
        </is>
      </c>
      <c r="C540" s="24" t="inlineStr">
        <is>
          <t>League One</t>
        </is>
      </c>
      <c r="D540" s="24" t="inlineStr">
        <is>
          <t>Bromley</t>
        </is>
      </c>
      <c r="E540" s="24" t="n">
        <v>3</v>
      </c>
      <c r="F540" s="24">
        <f>COUNTIFS(TeamGames!$D$2:$D$4073,$D540,TeamGames!$F$2:$F$4073,$E540)</f>
        <v/>
      </c>
      <c r="G540" s="24" t="n">
        <v>9</v>
      </c>
      <c r="H540" s="24" t="n">
        <v>12</v>
      </c>
      <c r="I540" s="24" t="inlineStr">
        <is>
          <t>Wycombe (H) · Mansfield (A) · Stockport (A) · Leicester (H)</t>
        </is>
      </c>
      <c r="J540" s="24" t="n">
        <v>2</v>
      </c>
      <c r="K540" s="40" t="n">
        <v>46298.625</v>
      </c>
      <c r="L540" s="40" t="n">
        <v>46315.82291666666</v>
      </c>
      <c r="M540" s="24">
        <f>SUMIFS(TeamGames!$X$2:$X$4073,TeamGames!$D$2:$D$4073,$D540,TeamGames!$F$2:$F$4073,$E540)</f>
        <v/>
      </c>
      <c r="N540" s="33">
        <f>SUMIFS(TeamGames!$S$2:$S$4073,TeamGames!$D$2:$D$4073,$D540,TeamGames!$F$2:$F$4073,$E540)</f>
        <v/>
      </c>
      <c r="O540" s="33">
        <f>SUMIFS(TeamGames!$S$2:$S$4073,TeamGames!$D$2:$D$4073,$D540,TeamGames!$F$2:$F$4073,$E540,TeamGames!$X$2:$X$4073,1)</f>
        <v/>
      </c>
      <c r="P540" s="24">
        <f>SUMIFS(TeamGames!$O$2:$O$4073,TeamGames!$D$2:$D$4073,$D540,TeamGames!$F$2:$F$4073,$E540)</f>
        <v/>
      </c>
      <c r="Q540" s="33">
        <f>SUMIFS(TeamGames!$T$2:$T$4073,TeamGames!$D$2:$D$4073,$D540,TeamGames!$F$2:$F$4073,$E540)</f>
        <v/>
      </c>
      <c r="R540" s="33">
        <f>SUMIFS(TeamGames!$U$2:$U$4073,TeamGames!$D$2:$D$4073,$D540,TeamGames!$F$2:$F$4073,$E540)</f>
        <v/>
      </c>
      <c r="S540" s="33">
        <f>SUMIFS(TeamGames!$W$2:$W$4073,TeamGames!$D$2:$D$4073,$D540,TeamGames!$F$2:$F$4073,$E540)</f>
        <v/>
      </c>
      <c r="T540" s="30">
        <f>IF(M540=0,"",P540-O540)</f>
        <v/>
      </c>
      <c r="U540" s="30">
        <f>IF(M540=0,"",S540-O540)</f>
        <v/>
      </c>
      <c r="V540" s="24">
        <f>IF(M540=0,"upcoming",IF(M540=F540,"complete","in progress"))</f>
        <v/>
      </c>
      <c r="W540" s="33">
        <f>N540/F540</f>
        <v/>
      </c>
      <c r="X540" s="41">
        <f>AVERAGEIFS(TeamGames!$K$2:$K$4073,TeamGames!$D$2:$D$4073,$D540,TeamGames!$F$2:$F$4073,$E540)</f>
        <v/>
      </c>
      <c r="Y540" s="30">
        <f>IF(M540=0,"",P540-S540)</f>
        <v/>
      </c>
      <c r="Z540" s="30" t="n">
        <v>-1.35</v>
      </c>
      <c r="AA540" s="31" t="n">
        <v>0.1777233961849232</v>
      </c>
      <c r="AB540" s="33" t="n">
        <v>1.140123205417935</v>
      </c>
      <c r="AC540" s="24" t="n">
        <v>0</v>
      </c>
      <c r="AD540" s="24" t="n">
        <v>0</v>
      </c>
    </row>
    <row r="541">
      <c r="A541" s="24" t="inlineStr">
        <is>
          <t>Bromley|4</t>
        </is>
      </c>
      <c r="B541" s="24" t="inlineStr">
        <is>
          <t>E2</t>
        </is>
      </c>
      <c r="C541" s="24" t="inlineStr">
        <is>
          <t>League One</t>
        </is>
      </c>
      <c r="D541" s="24" t="inlineStr">
        <is>
          <t>Bromley</t>
        </is>
      </c>
      <c r="E541" s="24" t="n">
        <v>4</v>
      </c>
      <c r="F541" s="24">
        <f>COUNTIFS(TeamGames!$D$2:$D$4073,$D541,TeamGames!$F$2:$F$4073,$E541)</f>
        <v/>
      </c>
      <c r="G541" s="24" t="n">
        <v>13</v>
      </c>
      <c r="H541" s="24" t="n">
        <v>16</v>
      </c>
      <c r="I541" s="24" t="inlineStr">
        <is>
          <t>Peterborough (H) · Wigan (A) · Notts County (H) · Reading (A)</t>
        </is>
      </c>
      <c r="J541" s="24" t="n">
        <v>2</v>
      </c>
      <c r="K541" s="40" t="n">
        <v>46319.625</v>
      </c>
      <c r="L541" s="40" t="n">
        <v>46347.52083333334</v>
      </c>
      <c r="M541" s="24">
        <f>SUMIFS(TeamGames!$X$2:$X$4073,TeamGames!$D$2:$D$4073,$D541,TeamGames!$F$2:$F$4073,$E541)</f>
        <v/>
      </c>
      <c r="N541" s="33">
        <f>SUMIFS(TeamGames!$S$2:$S$4073,TeamGames!$D$2:$D$4073,$D541,TeamGames!$F$2:$F$4073,$E541)</f>
        <v/>
      </c>
      <c r="O541" s="33">
        <f>SUMIFS(TeamGames!$S$2:$S$4073,TeamGames!$D$2:$D$4073,$D541,TeamGames!$F$2:$F$4073,$E541,TeamGames!$X$2:$X$4073,1)</f>
        <v/>
      </c>
      <c r="P541" s="24">
        <f>SUMIFS(TeamGames!$O$2:$O$4073,TeamGames!$D$2:$D$4073,$D541,TeamGames!$F$2:$F$4073,$E541)</f>
        <v/>
      </c>
      <c r="Q541" s="33">
        <f>SUMIFS(TeamGames!$T$2:$T$4073,TeamGames!$D$2:$D$4073,$D541,TeamGames!$F$2:$F$4073,$E541)</f>
        <v/>
      </c>
      <c r="R541" s="33">
        <f>SUMIFS(TeamGames!$U$2:$U$4073,TeamGames!$D$2:$D$4073,$D541,TeamGames!$F$2:$F$4073,$E541)</f>
        <v/>
      </c>
      <c r="S541" s="33">
        <f>SUMIFS(TeamGames!$W$2:$W$4073,TeamGames!$D$2:$D$4073,$D541,TeamGames!$F$2:$F$4073,$E541)</f>
        <v/>
      </c>
      <c r="T541" s="30">
        <f>IF(M541=0,"",P541-O541)</f>
        <v/>
      </c>
      <c r="U541" s="30">
        <f>IF(M541=0,"",S541-O541)</f>
        <v/>
      </c>
      <c r="V541" s="24">
        <f>IF(M541=0,"upcoming",IF(M541=F541,"complete","in progress"))</f>
        <v/>
      </c>
      <c r="W541" s="33">
        <f>N541/F541</f>
        <v/>
      </c>
      <c r="X541" s="41">
        <f>AVERAGEIFS(TeamGames!$K$2:$K$4073,TeamGames!$D$2:$D$4073,$D541,TeamGames!$F$2:$F$4073,$E541)</f>
        <v/>
      </c>
      <c r="Y541" s="30">
        <f>IF(M541=0,"",P541-S541)</f>
        <v/>
      </c>
      <c r="Z541" s="30" t="n"/>
      <c r="AA541" s="31" t="n"/>
      <c r="AB541" s="33" t="n">
        <v>4.290402181800113</v>
      </c>
      <c r="AC541" s="24" t="n">
        <v>0</v>
      </c>
      <c r="AD541" s="24" t="n">
        <v>0</v>
      </c>
    </row>
    <row r="542">
      <c r="A542" s="24" t="inlineStr">
        <is>
          <t>Bromley|5</t>
        </is>
      </c>
      <c r="B542" s="24" t="inlineStr">
        <is>
          <t>E2</t>
        </is>
      </c>
      <c r="C542" s="24" t="inlineStr">
        <is>
          <t>League One</t>
        </is>
      </c>
      <c r="D542" s="24" t="inlineStr">
        <is>
          <t>Bromley</t>
        </is>
      </c>
      <c r="E542" s="24" t="n">
        <v>5</v>
      </c>
      <c r="F542" s="24">
        <f>COUNTIFS(TeamGames!$D$2:$D$4073,$D542,TeamGames!$F$2:$F$4073,$E542)</f>
        <v/>
      </c>
      <c r="G542" s="24" t="n">
        <v>17</v>
      </c>
      <c r="H542" s="24" t="n">
        <v>20</v>
      </c>
      <c r="I542" s="24" t="inlineStr">
        <is>
          <t>Burton (H) · Plymouth (A) · Doncaster (A) · Bradford (H)</t>
        </is>
      </c>
      <c r="J542" s="24" t="n">
        <v>2</v>
      </c>
      <c r="K542" s="40" t="n">
        <v>46354.625</v>
      </c>
      <c r="L542" s="40" t="n">
        <v>46375.625</v>
      </c>
      <c r="M542" s="24">
        <f>SUMIFS(TeamGames!$X$2:$X$4073,TeamGames!$D$2:$D$4073,$D542,TeamGames!$F$2:$F$4073,$E542)</f>
        <v/>
      </c>
      <c r="N542" s="33">
        <f>SUMIFS(TeamGames!$S$2:$S$4073,TeamGames!$D$2:$D$4073,$D542,TeamGames!$F$2:$F$4073,$E542)</f>
        <v/>
      </c>
      <c r="O542" s="33">
        <f>SUMIFS(TeamGames!$S$2:$S$4073,TeamGames!$D$2:$D$4073,$D542,TeamGames!$F$2:$F$4073,$E542,TeamGames!$X$2:$X$4073,1)</f>
        <v/>
      </c>
      <c r="P542" s="24">
        <f>SUMIFS(TeamGames!$O$2:$O$4073,TeamGames!$D$2:$D$4073,$D542,TeamGames!$F$2:$F$4073,$E542)</f>
        <v/>
      </c>
      <c r="Q542" s="33">
        <f>SUMIFS(TeamGames!$T$2:$T$4073,TeamGames!$D$2:$D$4073,$D542,TeamGames!$F$2:$F$4073,$E542)</f>
        <v/>
      </c>
      <c r="R542" s="33">
        <f>SUMIFS(TeamGames!$U$2:$U$4073,TeamGames!$D$2:$D$4073,$D542,TeamGames!$F$2:$F$4073,$E542)</f>
        <v/>
      </c>
      <c r="S542" s="33">
        <f>SUMIFS(TeamGames!$W$2:$W$4073,TeamGames!$D$2:$D$4073,$D542,TeamGames!$F$2:$F$4073,$E542)</f>
        <v/>
      </c>
      <c r="T542" s="30">
        <f>IF(M542=0,"",P542-O542)</f>
        <v/>
      </c>
      <c r="U542" s="30">
        <f>IF(M542=0,"",S542-O542)</f>
        <v/>
      </c>
      <c r="V542" s="24">
        <f>IF(M542=0,"upcoming",IF(M542=F542,"complete","in progress"))</f>
        <v/>
      </c>
      <c r="W542" s="33">
        <f>N542/F542</f>
        <v/>
      </c>
      <c r="X542" s="41">
        <f>AVERAGEIFS(TeamGames!$K$2:$K$4073,TeamGames!$D$2:$D$4073,$D542,TeamGames!$F$2:$F$4073,$E542)</f>
        <v/>
      </c>
      <c r="Y542" s="30">
        <f>IF(M542=0,"",P542-S542)</f>
        <v/>
      </c>
      <c r="Z542" s="30" t="n"/>
      <c r="AA542" s="31" t="n"/>
      <c r="AB542" s="33" t="n">
        <v>4.243723233571354</v>
      </c>
      <c r="AC542" s="24" t="n">
        <v>0</v>
      </c>
      <c r="AD542" s="24" t="n">
        <v>0</v>
      </c>
    </row>
    <row r="543">
      <c r="A543" s="24" t="inlineStr">
        <is>
          <t>Bromley|6</t>
        </is>
      </c>
      <c r="B543" s="24" t="inlineStr">
        <is>
          <t>E2</t>
        </is>
      </c>
      <c r="C543" s="24" t="inlineStr">
        <is>
          <t>League One</t>
        </is>
      </c>
      <c r="D543" s="24" t="inlineStr">
        <is>
          <t>Bromley</t>
        </is>
      </c>
      <c r="E543" s="24" t="n">
        <v>6</v>
      </c>
      <c r="F543" s="24">
        <f>COUNTIFS(TeamGames!$D$2:$D$4073,$D543,TeamGames!$F$2:$F$4073,$E543)</f>
        <v/>
      </c>
      <c r="G543" s="24" t="n">
        <v>21</v>
      </c>
      <c r="H543" s="24" t="n">
        <v>24</v>
      </c>
      <c r="I543" s="24" t="inlineStr">
        <is>
          <t>Luton (A) · Oxford (H) · Stevenage (H) · Bradford (A)</t>
        </is>
      </c>
      <c r="J543" s="24" t="n">
        <v>2</v>
      </c>
      <c r="K543" s="40" t="n">
        <v>46382.625</v>
      </c>
      <c r="L543" s="40" t="n">
        <v>46396.625</v>
      </c>
      <c r="M543" s="24">
        <f>SUMIFS(TeamGames!$X$2:$X$4073,TeamGames!$D$2:$D$4073,$D543,TeamGames!$F$2:$F$4073,$E543)</f>
        <v/>
      </c>
      <c r="N543" s="33">
        <f>SUMIFS(TeamGames!$S$2:$S$4073,TeamGames!$D$2:$D$4073,$D543,TeamGames!$F$2:$F$4073,$E543)</f>
        <v/>
      </c>
      <c r="O543" s="33">
        <f>SUMIFS(TeamGames!$S$2:$S$4073,TeamGames!$D$2:$D$4073,$D543,TeamGames!$F$2:$F$4073,$E543,TeamGames!$X$2:$X$4073,1)</f>
        <v/>
      </c>
      <c r="P543" s="24">
        <f>SUMIFS(TeamGames!$O$2:$O$4073,TeamGames!$D$2:$D$4073,$D543,TeamGames!$F$2:$F$4073,$E543)</f>
        <v/>
      </c>
      <c r="Q543" s="33">
        <f>SUMIFS(TeamGames!$T$2:$T$4073,TeamGames!$D$2:$D$4073,$D543,TeamGames!$F$2:$F$4073,$E543)</f>
        <v/>
      </c>
      <c r="R543" s="33">
        <f>SUMIFS(TeamGames!$U$2:$U$4073,TeamGames!$D$2:$D$4073,$D543,TeamGames!$F$2:$F$4073,$E543)</f>
        <v/>
      </c>
      <c r="S543" s="33">
        <f>SUMIFS(TeamGames!$W$2:$W$4073,TeamGames!$D$2:$D$4073,$D543,TeamGames!$F$2:$F$4073,$E543)</f>
        <v/>
      </c>
      <c r="T543" s="30">
        <f>IF(M543=0,"",P543-O543)</f>
        <v/>
      </c>
      <c r="U543" s="30">
        <f>IF(M543=0,"",S543-O543)</f>
        <v/>
      </c>
      <c r="V543" s="24">
        <f>IF(M543=0,"upcoming",IF(M543=F543,"complete","in progress"))</f>
        <v/>
      </c>
      <c r="W543" s="33">
        <f>N543/F543</f>
        <v/>
      </c>
      <c r="X543" s="41">
        <f>AVERAGEIFS(TeamGames!$K$2:$K$4073,TeamGames!$D$2:$D$4073,$D543,TeamGames!$F$2:$F$4073,$E543)</f>
        <v/>
      </c>
      <c r="Y543" s="30">
        <f>IF(M543=0,"",P543-S543)</f>
        <v/>
      </c>
      <c r="Z543" s="30" t="n"/>
      <c r="AA543" s="31" t="n"/>
      <c r="AB543" s="33" t="n">
        <v>3.972720635919856</v>
      </c>
      <c r="AC543" s="24" t="n">
        <v>0</v>
      </c>
      <c r="AD543" s="24" t="n">
        <v>0</v>
      </c>
    </row>
    <row r="544">
      <c r="A544" s="24" t="inlineStr">
        <is>
          <t>Bromley|7</t>
        </is>
      </c>
      <c r="B544" s="24" t="inlineStr">
        <is>
          <t>E2</t>
        </is>
      </c>
      <c r="C544" s="24" t="inlineStr">
        <is>
          <t>League One</t>
        </is>
      </c>
      <c r="D544" s="24" t="inlineStr">
        <is>
          <t>Bromley</t>
        </is>
      </c>
      <c r="E544" s="24" t="n">
        <v>7</v>
      </c>
      <c r="F544" s="24">
        <f>COUNTIFS(TeamGames!$D$2:$D$4073,$D544,TeamGames!$F$2:$F$4073,$E544)</f>
        <v/>
      </c>
      <c r="G544" s="24" t="n">
        <v>25</v>
      </c>
      <c r="H544" s="24" t="n">
        <v>28</v>
      </c>
      <c r="I544" s="24" t="inlineStr">
        <is>
          <t>Stockport (H) · Leicester (A) · Peterborough (A) · Wigan (H)</t>
        </is>
      </c>
      <c r="J544" s="24" t="n">
        <v>2</v>
      </c>
      <c r="K544" s="40" t="n">
        <v>46403.625</v>
      </c>
      <c r="L544" s="40" t="n">
        <v>46417.625</v>
      </c>
      <c r="M544" s="24">
        <f>SUMIFS(TeamGames!$X$2:$X$4073,TeamGames!$D$2:$D$4073,$D544,TeamGames!$F$2:$F$4073,$E544)</f>
        <v/>
      </c>
      <c r="N544" s="33">
        <f>SUMIFS(TeamGames!$S$2:$S$4073,TeamGames!$D$2:$D$4073,$D544,TeamGames!$F$2:$F$4073,$E544)</f>
        <v/>
      </c>
      <c r="O544" s="33">
        <f>SUMIFS(TeamGames!$S$2:$S$4073,TeamGames!$D$2:$D$4073,$D544,TeamGames!$F$2:$F$4073,$E544,TeamGames!$X$2:$X$4073,1)</f>
        <v/>
      </c>
      <c r="P544" s="24">
        <f>SUMIFS(TeamGames!$O$2:$O$4073,TeamGames!$D$2:$D$4073,$D544,TeamGames!$F$2:$F$4073,$E544)</f>
        <v/>
      </c>
      <c r="Q544" s="33">
        <f>SUMIFS(TeamGames!$T$2:$T$4073,TeamGames!$D$2:$D$4073,$D544,TeamGames!$F$2:$F$4073,$E544)</f>
        <v/>
      </c>
      <c r="R544" s="33">
        <f>SUMIFS(TeamGames!$U$2:$U$4073,TeamGames!$D$2:$D$4073,$D544,TeamGames!$F$2:$F$4073,$E544)</f>
        <v/>
      </c>
      <c r="S544" s="33">
        <f>SUMIFS(TeamGames!$W$2:$W$4073,TeamGames!$D$2:$D$4073,$D544,TeamGames!$F$2:$F$4073,$E544)</f>
        <v/>
      </c>
      <c r="T544" s="30">
        <f>IF(M544=0,"",P544-O544)</f>
        <v/>
      </c>
      <c r="U544" s="30">
        <f>IF(M544=0,"",S544-O544)</f>
        <v/>
      </c>
      <c r="V544" s="24">
        <f>IF(M544=0,"upcoming",IF(M544=F544,"complete","in progress"))</f>
        <v/>
      </c>
      <c r="W544" s="33">
        <f>N544/F544</f>
        <v/>
      </c>
      <c r="X544" s="41">
        <f>AVERAGEIFS(TeamGames!$K$2:$K$4073,TeamGames!$D$2:$D$4073,$D544,TeamGames!$F$2:$F$4073,$E544)</f>
        <v/>
      </c>
      <c r="Y544" s="30">
        <f>IF(M544=0,"",P544-S544)</f>
        <v/>
      </c>
      <c r="Z544" s="30" t="n"/>
      <c r="AA544" s="31" t="n"/>
      <c r="AB544" s="33" t="n">
        <v>3.813037627205998</v>
      </c>
      <c r="AC544" s="24" t="n">
        <v>0</v>
      </c>
      <c r="AD544" s="24" t="n">
        <v>0</v>
      </c>
    </row>
    <row r="545">
      <c r="A545" s="24" t="inlineStr">
        <is>
          <t>Bromley|8</t>
        </is>
      </c>
      <c r="B545" s="24" t="inlineStr">
        <is>
          <t>E2</t>
        </is>
      </c>
      <c r="C545" s="24" t="inlineStr">
        <is>
          <t>League One</t>
        </is>
      </c>
      <c r="D545" s="24" t="inlineStr">
        <is>
          <t>Bromley</t>
        </is>
      </c>
      <c r="E545" s="24" t="n">
        <v>8</v>
      </c>
      <c r="F545" s="24">
        <f>COUNTIFS(TeamGames!$D$2:$D$4073,$D545,TeamGames!$F$2:$F$4073,$E545)</f>
        <v/>
      </c>
      <c r="G545" s="24" t="n">
        <v>29</v>
      </c>
      <c r="H545" s="24" t="n">
        <v>32</v>
      </c>
      <c r="I545" s="24" t="inlineStr">
        <is>
          <t>Sheffield Wed (H) · Leyton Orient (A) · AFC Wimbledon (A) · Blackpool (H)</t>
        </is>
      </c>
      <c r="J545" s="24" t="n">
        <v>2</v>
      </c>
      <c r="K545" s="40" t="n">
        <v>46424.625</v>
      </c>
      <c r="L545" s="40" t="n">
        <v>46438.625</v>
      </c>
      <c r="M545" s="24">
        <f>SUMIFS(TeamGames!$X$2:$X$4073,TeamGames!$D$2:$D$4073,$D545,TeamGames!$F$2:$F$4073,$E545)</f>
        <v/>
      </c>
      <c r="N545" s="33">
        <f>SUMIFS(TeamGames!$S$2:$S$4073,TeamGames!$D$2:$D$4073,$D545,TeamGames!$F$2:$F$4073,$E545)</f>
        <v/>
      </c>
      <c r="O545" s="33">
        <f>SUMIFS(TeamGames!$S$2:$S$4073,TeamGames!$D$2:$D$4073,$D545,TeamGames!$F$2:$F$4073,$E545,TeamGames!$X$2:$X$4073,1)</f>
        <v/>
      </c>
      <c r="P545" s="24">
        <f>SUMIFS(TeamGames!$O$2:$O$4073,TeamGames!$D$2:$D$4073,$D545,TeamGames!$F$2:$F$4073,$E545)</f>
        <v/>
      </c>
      <c r="Q545" s="33">
        <f>SUMIFS(TeamGames!$T$2:$T$4073,TeamGames!$D$2:$D$4073,$D545,TeamGames!$F$2:$F$4073,$E545)</f>
        <v/>
      </c>
      <c r="R545" s="33">
        <f>SUMIFS(TeamGames!$U$2:$U$4073,TeamGames!$D$2:$D$4073,$D545,TeamGames!$F$2:$F$4073,$E545)</f>
        <v/>
      </c>
      <c r="S545" s="33">
        <f>SUMIFS(TeamGames!$W$2:$W$4073,TeamGames!$D$2:$D$4073,$D545,TeamGames!$F$2:$F$4073,$E545)</f>
        <v/>
      </c>
      <c r="T545" s="30">
        <f>IF(M545=0,"",P545-O545)</f>
        <v/>
      </c>
      <c r="U545" s="30">
        <f>IF(M545=0,"",S545-O545)</f>
        <v/>
      </c>
      <c r="V545" s="24">
        <f>IF(M545=0,"upcoming",IF(M545=F545,"complete","in progress"))</f>
        <v/>
      </c>
      <c r="W545" s="33">
        <f>N545/F545</f>
        <v/>
      </c>
      <c r="X545" s="41">
        <f>AVERAGEIFS(TeamGames!$K$2:$K$4073,TeamGames!$D$2:$D$4073,$D545,TeamGames!$F$2:$F$4073,$E545)</f>
        <v/>
      </c>
      <c r="Y545" s="30">
        <f>IF(M545=0,"",P545-S545)</f>
        <v/>
      </c>
      <c r="Z545" s="30" t="n"/>
      <c r="AA545" s="31" t="n"/>
      <c r="AB545" s="33" t="n">
        <v>4.280111643667339</v>
      </c>
      <c r="AC545" s="24" t="n">
        <v>0</v>
      </c>
      <c r="AD545" s="24" t="n">
        <v>0</v>
      </c>
    </row>
    <row r="546">
      <c r="A546" s="24" t="inlineStr">
        <is>
          <t>Bromley|9</t>
        </is>
      </c>
      <c r="B546" s="24" t="inlineStr">
        <is>
          <t>E2</t>
        </is>
      </c>
      <c r="C546" s="24" t="inlineStr">
        <is>
          <t>League One</t>
        </is>
      </c>
      <c r="D546" s="24" t="inlineStr">
        <is>
          <t>Bromley</t>
        </is>
      </c>
      <c r="E546" s="24" t="n">
        <v>9</v>
      </c>
      <c r="F546" s="24">
        <f>COUNTIFS(TeamGames!$D$2:$D$4073,$D546,TeamGames!$F$2:$F$4073,$E546)</f>
        <v/>
      </c>
      <c r="G546" s="24" t="n">
        <v>33</v>
      </c>
      <c r="H546" s="24" t="n">
        <v>36</v>
      </c>
      <c r="I546" s="24" t="inlineStr">
        <is>
          <t>Notts County (A) · Barnsley (H) · Cambridge (A) · Reading (H)</t>
        </is>
      </c>
      <c r="J546" s="24" t="n">
        <v>2</v>
      </c>
      <c r="K546" s="40" t="n">
        <v>46445.625</v>
      </c>
      <c r="L546" s="40" t="n">
        <v>46466.625</v>
      </c>
      <c r="M546" s="24">
        <f>SUMIFS(TeamGames!$X$2:$X$4073,TeamGames!$D$2:$D$4073,$D546,TeamGames!$F$2:$F$4073,$E546)</f>
        <v/>
      </c>
      <c r="N546" s="33">
        <f>SUMIFS(TeamGames!$S$2:$S$4073,TeamGames!$D$2:$D$4073,$D546,TeamGames!$F$2:$F$4073,$E546)</f>
        <v/>
      </c>
      <c r="O546" s="33">
        <f>SUMIFS(TeamGames!$S$2:$S$4073,TeamGames!$D$2:$D$4073,$D546,TeamGames!$F$2:$F$4073,$E546,TeamGames!$X$2:$X$4073,1)</f>
        <v/>
      </c>
      <c r="P546" s="24">
        <f>SUMIFS(TeamGames!$O$2:$O$4073,TeamGames!$D$2:$D$4073,$D546,TeamGames!$F$2:$F$4073,$E546)</f>
        <v/>
      </c>
      <c r="Q546" s="33">
        <f>SUMIFS(TeamGames!$T$2:$T$4073,TeamGames!$D$2:$D$4073,$D546,TeamGames!$F$2:$F$4073,$E546)</f>
        <v/>
      </c>
      <c r="R546" s="33">
        <f>SUMIFS(TeamGames!$U$2:$U$4073,TeamGames!$D$2:$D$4073,$D546,TeamGames!$F$2:$F$4073,$E546)</f>
        <v/>
      </c>
      <c r="S546" s="33">
        <f>SUMIFS(TeamGames!$W$2:$W$4073,TeamGames!$D$2:$D$4073,$D546,TeamGames!$F$2:$F$4073,$E546)</f>
        <v/>
      </c>
      <c r="T546" s="30">
        <f>IF(M546=0,"",P546-O546)</f>
        <v/>
      </c>
      <c r="U546" s="30">
        <f>IF(M546=0,"",S546-O546)</f>
        <v/>
      </c>
      <c r="V546" s="24">
        <f>IF(M546=0,"upcoming",IF(M546=F546,"complete","in progress"))</f>
        <v/>
      </c>
      <c r="W546" s="33">
        <f>N546/F546</f>
        <v/>
      </c>
      <c r="X546" s="41">
        <f>AVERAGEIFS(TeamGames!$K$2:$K$4073,TeamGames!$D$2:$D$4073,$D546,TeamGames!$F$2:$F$4073,$E546)</f>
        <v/>
      </c>
      <c r="Y546" s="30">
        <f>IF(M546=0,"",P546-S546)</f>
        <v/>
      </c>
      <c r="Z546" s="30" t="n"/>
      <c r="AA546" s="31" t="n"/>
      <c r="AB546" s="33" t="n">
        <v>4.322982202494073</v>
      </c>
      <c r="AC546" s="24" t="n">
        <v>0</v>
      </c>
      <c r="AD546" s="24" t="n">
        <v>0</v>
      </c>
    </row>
    <row r="547">
      <c r="A547" s="24" t="inlineStr">
        <is>
          <t>Bromley|10</t>
        </is>
      </c>
      <c r="B547" s="24" t="inlineStr">
        <is>
          <t>E2</t>
        </is>
      </c>
      <c r="C547" s="24" t="inlineStr">
        <is>
          <t>League One</t>
        </is>
      </c>
      <c r="D547" s="24" t="inlineStr">
        <is>
          <t>Bromley</t>
        </is>
      </c>
      <c r="E547" s="24" t="n">
        <v>10</v>
      </c>
      <c r="F547" s="24">
        <f>COUNTIFS(TeamGames!$D$2:$D$4073,$D547,TeamGames!$F$2:$F$4073,$E547)</f>
        <v/>
      </c>
      <c r="G547" s="24" t="n">
        <v>37</v>
      </c>
      <c r="H547" s="24" t="n">
        <v>40</v>
      </c>
      <c r="I547" s="24" t="inlineStr">
        <is>
          <t>Stevenage (A) · Doncaster (H) · Oxford (A) · Luton (H)</t>
        </is>
      </c>
      <c r="J547" s="24" t="n">
        <v>2</v>
      </c>
      <c r="K547" s="40" t="n">
        <v>46472.625</v>
      </c>
      <c r="L547" s="40" t="n">
        <v>46487.625</v>
      </c>
      <c r="M547" s="24">
        <f>SUMIFS(TeamGames!$X$2:$X$4073,TeamGames!$D$2:$D$4073,$D547,TeamGames!$F$2:$F$4073,$E547)</f>
        <v/>
      </c>
      <c r="N547" s="33">
        <f>SUMIFS(TeamGames!$S$2:$S$4073,TeamGames!$D$2:$D$4073,$D547,TeamGames!$F$2:$F$4073,$E547)</f>
        <v/>
      </c>
      <c r="O547" s="33">
        <f>SUMIFS(TeamGames!$S$2:$S$4073,TeamGames!$D$2:$D$4073,$D547,TeamGames!$F$2:$F$4073,$E547,TeamGames!$X$2:$X$4073,1)</f>
        <v/>
      </c>
      <c r="P547" s="24">
        <f>SUMIFS(TeamGames!$O$2:$O$4073,TeamGames!$D$2:$D$4073,$D547,TeamGames!$F$2:$F$4073,$E547)</f>
        <v/>
      </c>
      <c r="Q547" s="33">
        <f>SUMIFS(TeamGames!$T$2:$T$4073,TeamGames!$D$2:$D$4073,$D547,TeamGames!$F$2:$F$4073,$E547)</f>
        <v/>
      </c>
      <c r="R547" s="33">
        <f>SUMIFS(TeamGames!$U$2:$U$4073,TeamGames!$D$2:$D$4073,$D547,TeamGames!$F$2:$F$4073,$E547)</f>
        <v/>
      </c>
      <c r="S547" s="33">
        <f>SUMIFS(TeamGames!$W$2:$W$4073,TeamGames!$D$2:$D$4073,$D547,TeamGames!$F$2:$F$4073,$E547)</f>
        <v/>
      </c>
      <c r="T547" s="30">
        <f>IF(M547=0,"",P547-O547)</f>
        <v/>
      </c>
      <c r="U547" s="30">
        <f>IF(M547=0,"",S547-O547)</f>
        <v/>
      </c>
      <c r="V547" s="24">
        <f>IF(M547=0,"upcoming",IF(M547=F547,"complete","in progress"))</f>
        <v/>
      </c>
      <c r="W547" s="33">
        <f>N547/F547</f>
        <v/>
      </c>
      <c r="X547" s="41">
        <f>AVERAGEIFS(TeamGames!$K$2:$K$4073,TeamGames!$D$2:$D$4073,$D547,TeamGames!$F$2:$F$4073,$E547)</f>
        <v/>
      </c>
      <c r="Y547" s="30">
        <f>IF(M547=0,"",P547-S547)</f>
        <v/>
      </c>
      <c r="Z547" s="30" t="n"/>
      <c r="AA547" s="31" t="n"/>
      <c r="AB547" s="33" t="n">
        <v>4.078115812592916</v>
      </c>
      <c r="AC547" s="24" t="n">
        <v>0</v>
      </c>
      <c r="AD547" s="24" t="n">
        <v>0</v>
      </c>
    </row>
    <row r="548">
      <c r="A548" s="24" t="inlineStr">
        <is>
          <t>Bromley|11</t>
        </is>
      </c>
      <c r="B548" s="24" t="inlineStr">
        <is>
          <t>E2</t>
        </is>
      </c>
      <c r="C548" s="24" t="inlineStr">
        <is>
          <t>League One</t>
        </is>
      </c>
      <c r="D548" s="24" t="inlineStr">
        <is>
          <t>Bromley</t>
        </is>
      </c>
      <c r="E548" s="24" t="n">
        <v>11</v>
      </c>
      <c r="F548" s="24">
        <f>COUNTIFS(TeamGames!$D$2:$D$4073,$D548,TeamGames!$F$2:$F$4073,$E548)</f>
        <v/>
      </c>
      <c r="G548" s="24" t="n">
        <v>41</v>
      </c>
      <c r="H548" s="24" t="n">
        <v>44</v>
      </c>
      <c r="I548" s="24" t="inlineStr">
        <is>
          <t>MK Dons (H) · Huddersfield (A) · Mansfield (H) · Wycombe (A)</t>
        </is>
      </c>
      <c r="J548" s="24" t="n">
        <v>2</v>
      </c>
      <c r="K548" s="40" t="n">
        <v>46490.82291666666</v>
      </c>
      <c r="L548" s="40" t="n">
        <v>46504.82291666666</v>
      </c>
      <c r="M548" s="24">
        <f>SUMIFS(TeamGames!$X$2:$X$4073,TeamGames!$D$2:$D$4073,$D548,TeamGames!$F$2:$F$4073,$E548)</f>
        <v/>
      </c>
      <c r="N548" s="33">
        <f>SUMIFS(TeamGames!$S$2:$S$4073,TeamGames!$D$2:$D$4073,$D548,TeamGames!$F$2:$F$4073,$E548)</f>
        <v/>
      </c>
      <c r="O548" s="33">
        <f>SUMIFS(TeamGames!$S$2:$S$4073,TeamGames!$D$2:$D$4073,$D548,TeamGames!$F$2:$F$4073,$E548,TeamGames!$X$2:$X$4073,1)</f>
        <v/>
      </c>
      <c r="P548" s="24">
        <f>SUMIFS(TeamGames!$O$2:$O$4073,TeamGames!$D$2:$D$4073,$D548,TeamGames!$F$2:$F$4073,$E548)</f>
        <v/>
      </c>
      <c r="Q548" s="33">
        <f>SUMIFS(TeamGames!$T$2:$T$4073,TeamGames!$D$2:$D$4073,$D548,TeamGames!$F$2:$F$4073,$E548)</f>
        <v/>
      </c>
      <c r="R548" s="33">
        <f>SUMIFS(TeamGames!$U$2:$U$4073,TeamGames!$D$2:$D$4073,$D548,TeamGames!$F$2:$F$4073,$E548)</f>
        <v/>
      </c>
      <c r="S548" s="33">
        <f>SUMIFS(TeamGames!$W$2:$W$4073,TeamGames!$D$2:$D$4073,$D548,TeamGames!$F$2:$F$4073,$E548)</f>
        <v/>
      </c>
      <c r="T548" s="30">
        <f>IF(M548=0,"",P548-O548)</f>
        <v/>
      </c>
      <c r="U548" s="30">
        <f>IF(M548=0,"",S548-O548)</f>
        <v/>
      </c>
      <c r="V548" s="24">
        <f>IF(M548=0,"upcoming",IF(M548=F548,"complete","in progress"))</f>
        <v/>
      </c>
      <c r="W548" s="33">
        <f>N548/F548</f>
        <v/>
      </c>
      <c r="X548" s="41">
        <f>AVERAGEIFS(TeamGames!$K$2:$K$4073,TeamGames!$D$2:$D$4073,$D548,TeamGames!$F$2:$F$4073,$E548)</f>
        <v/>
      </c>
      <c r="Y548" s="30">
        <f>IF(M548=0,"",P548-S548)</f>
        <v/>
      </c>
      <c r="Z548" s="30" t="n"/>
      <c r="AA548" s="31" t="n"/>
      <c r="AB548" s="33" t="n">
        <v>3.879557040632799</v>
      </c>
      <c r="AC548" s="24" t="n">
        <v>0</v>
      </c>
      <c r="AD548" s="24" t="n">
        <v>0</v>
      </c>
    </row>
    <row r="549">
      <c r="A549" s="24" t="inlineStr">
        <is>
          <t>Bromley|12</t>
        </is>
      </c>
      <c r="B549" s="24" t="inlineStr">
        <is>
          <t>E2</t>
        </is>
      </c>
      <c r="C549" s="24" t="inlineStr">
        <is>
          <t>League One</t>
        </is>
      </c>
      <c r="D549" s="24" t="inlineStr">
        <is>
          <t>Bromley</t>
        </is>
      </c>
      <c r="E549" s="24" t="n">
        <v>12</v>
      </c>
      <c r="F549" s="24">
        <f>COUNTIFS(TeamGames!$D$2:$D$4073,$D549,TeamGames!$F$2:$F$4073,$E549)</f>
        <v/>
      </c>
      <c r="G549" s="24" t="n">
        <v>45</v>
      </c>
      <c r="H549" s="24" t="n">
        <v>46</v>
      </c>
      <c r="I549" s="24" t="inlineStr">
        <is>
          <t>Burton (A) · Plymouth (H)</t>
        </is>
      </c>
      <c r="J549" s="24" t="n">
        <v>1</v>
      </c>
      <c r="K549" s="40" t="n">
        <v>46508.625</v>
      </c>
      <c r="L549" s="40" t="n">
        <v>46515.52083333334</v>
      </c>
      <c r="M549" s="24">
        <f>SUMIFS(TeamGames!$X$2:$X$4073,TeamGames!$D$2:$D$4073,$D549,TeamGames!$F$2:$F$4073,$E549)</f>
        <v/>
      </c>
      <c r="N549" s="33">
        <f>SUMIFS(TeamGames!$S$2:$S$4073,TeamGames!$D$2:$D$4073,$D549,TeamGames!$F$2:$F$4073,$E549)</f>
        <v/>
      </c>
      <c r="O549" s="33">
        <f>SUMIFS(TeamGames!$S$2:$S$4073,TeamGames!$D$2:$D$4073,$D549,TeamGames!$F$2:$F$4073,$E549,TeamGames!$X$2:$X$4073,1)</f>
        <v/>
      </c>
      <c r="P549" s="24">
        <f>SUMIFS(TeamGames!$O$2:$O$4073,TeamGames!$D$2:$D$4073,$D549,TeamGames!$F$2:$F$4073,$E549)</f>
        <v/>
      </c>
      <c r="Q549" s="33">
        <f>SUMIFS(TeamGames!$T$2:$T$4073,TeamGames!$D$2:$D$4073,$D549,TeamGames!$F$2:$F$4073,$E549)</f>
        <v/>
      </c>
      <c r="R549" s="33">
        <f>SUMIFS(TeamGames!$U$2:$U$4073,TeamGames!$D$2:$D$4073,$D549,TeamGames!$F$2:$F$4073,$E549)</f>
        <v/>
      </c>
      <c r="S549" s="33">
        <f>SUMIFS(TeamGames!$W$2:$W$4073,TeamGames!$D$2:$D$4073,$D549,TeamGames!$F$2:$F$4073,$E549)</f>
        <v/>
      </c>
      <c r="T549" s="30">
        <f>IF(M549=0,"",P549-O549)</f>
        <v/>
      </c>
      <c r="U549" s="30">
        <f>IF(M549=0,"",S549-O549)</f>
        <v/>
      </c>
      <c r="V549" s="24">
        <f>IF(M549=0,"upcoming",IF(M549=F549,"complete","in progress"))</f>
        <v/>
      </c>
      <c r="W549" s="33">
        <f>N549/F549</f>
        <v/>
      </c>
      <c r="X549" s="41">
        <f>AVERAGEIFS(TeamGames!$K$2:$K$4073,TeamGames!$D$2:$D$4073,$D549,TeamGames!$F$2:$F$4073,$E549)</f>
        <v/>
      </c>
      <c r="Y549" s="30">
        <f>IF(M549=0,"",P549-S549)</f>
        <v/>
      </c>
      <c r="Z549" s="30" t="n"/>
      <c r="AA549" s="31" t="n"/>
      <c r="AB549" s="33" t="n">
        <v>2.16105216412527</v>
      </c>
      <c r="AC549" s="24" t="n">
        <v>0</v>
      </c>
      <c r="AD549" s="24" t="n">
        <v>0</v>
      </c>
    </row>
    <row r="550">
      <c r="A550" s="24" t="inlineStr">
        <is>
          <t>Burton|1</t>
        </is>
      </c>
      <c r="B550" s="24" t="inlineStr">
        <is>
          <t>E2</t>
        </is>
      </c>
      <c r="C550" s="24" t="inlineStr">
        <is>
          <t>League One</t>
        </is>
      </c>
      <c r="D550" s="24" t="inlineStr">
        <is>
          <t>Burton</t>
        </is>
      </c>
      <c r="E550" s="24" t="n">
        <v>1</v>
      </c>
      <c r="F550" s="24">
        <f>COUNTIFS(TeamGames!$D$2:$D$4073,$D550,TeamGames!$F$2:$F$4073,$E550)</f>
        <v/>
      </c>
      <c r="G550" s="24" t="n">
        <v>1</v>
      </c>
      <c r="H550" s="24" t="n">
        <v>4</v>
      </c>
      <c r="I550" s="24" t="inlineStr">
        <is>
          <t>Stevenage (H) · Leicester (A) · Notts County (A) · AFC Wimbledon (H)</t>
        </is>
      </c>
      <c r="J550" s="24" t="n">
        <v>2</v>
      </c>
      <c r="K550" s="40" t="n">
        <v>46249.625</v>
      </c>
      <c r="L550" s="40" t="n">
        <v>46267.82291666666</v>
      </c>
      <c r="M550" s="24">
        <f>SUMIFS(TeamGames!$X$2:$X$4073,TeamGames!$D$2:$D$4073,$D550,TeamGames!$F$2:$F$4073,$E550)</f>
        <v/>
      </c>
      <c r="N550" s="33">
        <f>SUMIFS(TeamGames!$S$2:$S$4073,TeamGames!$D$2:$D$4073,$D550,TeamGames!$F$2:$F$4073,$E550)</f>
        <v/>
      </c>
      <c r="O550" s="33">
        <f>SUMIFS(TeamGames!$S$2:$S$4073,TeamGames!$D$2:$D$4073,$D550,TeamGames!$F$2:$F$4073,$E550,TeamGames!$X$2:$X$4073,1)</f>
        <v/>
      </c>
      <c r="P550" s="24">
        <f>SUMIFS(TeamGames!$O$2:$O$4073,TeamGames!$D$2:$D$4073,$D550,TeamGames!$F$2:$F$4073,$E550)</f>
        <v/>
      </c>
      <c r="Q550" s="33">
        <f>SUMIFS(TeamGames!$T$2:$T$4073,TeamGames!$D$2:$D$4073,$D550,TeamGames!$F$2:$F$4073,$E550)</f>
        <v/>
      </c>
      <c r="R550" s="33">
        <f>SUMIFS(TeamGames!$U$2:$U$4073,TeamGames!$D$2:$D$4073,$D550,TeamGames!$F$2:$F$4073,$E550)</f>
        <v/>
      </c>
      <c r="S550" s="33">
        <f>SUMIFS(TeamGames!$W$2:$W$4073,TeamGames!$D$2:$D$4073,$D550,TeamGames!$F$2:$F$4073,$E550)</f>
        <v/>
      </c>
      <c r="T550" s="30">
        <f>IF(M550=0,"",P550-O550)</f>
        <v/>
      </c>
      <c r="U550" s="30">
        <f>IF(M550=0,"",S550-O550)</f>
        <v/>
      </c>
      <c r="V550" s="24">
        <f>IF(M550=0,"upcoming",IF(M550=F550,"complete","in progress"))</f>
        <v/>
      </c>
      <c r="W550" s="33">
        <f>N550/F550</f>
        <v/>
      </c>
      <c r="X550" s="41">
        <f>AVERAGEIFS(TeamGames!$K$2:$K$4073,TeamGames!$D$2:$D$4073,$D550,TeamGames!$F$2:$F$4073,$E550)</f>
        <v/>
      </c>
      <c r="Y550" s="30">
        <f>IF(M550=0,"",P550-S550)</f>
        <v/>
      </c>
      <c r="Z550" s="30" t="n">
        <v>0.91</v>
      </c>
      <c r="AA550" s="31" t="n">
        <v>0.3649210080311469</v>
      </c>
      <c r="AB550" s="33" t="n"/>
      <c r="AC550" s="24" t="n">
        <v>0</v>
      </c>
      <c r="AD550" s="24" t="n">
        <v>0</v>
      </c>
    </row>
    <row r="551">
      <c r="A551" s="24" t="inlineStr">
        <is>
          <t>Burton|2</t>
        </is>
      </c>
      <c r="B551" s="24" t="inlineStr">
        <is>
          <t>E2</t>
        </is>
      </c>
      <c r="C551" s="24" t="inlineStr">
        <is>
          <t>League One</t>
        </is>
      </c>
      <c r="D551" s="24" t="inlineStr">
        <is>
          <t>Burton</t>
        </is>
      </c>
      <c r="E551" s="24" t="n">
        <v>2</v>
      </c>
      <c r="F551" s="24">
        <f>COUNTIFS(TeamGames!$D$2:$D$4073,$D551,TeamGames!$F$2:$F$4073,$E551)</f>
        <v/>
      </c>
      <c r="G551" s="24" t="n">
        <v>5</v>
      </c>
      <c r="H551" s="24" t="n">
        <v>8</v>
      </c>
      <c r="I551" s="24" t="inlineStr">
        <is>
          <t>Cambridge (H) · Oxford (A) · Mansfield (H) · Plymouth (A)</t>
        </is>
      </c>
      <c r="J551" s="24" t="n">
        <v>2</v>
      </c>
      <c r="K551" s="40" t="n">
        <v>46270.625</v>
      </c>
      <c r="L551" s="40" t="n">
        <v>46291.625</v>
      </c>
      <c r="M551" s="24">
        <f>SUMIFS(TeamGames!$X$2:$X$4073,TeamGames!$D$2:$D$4073,$D551,TeamGames!$F$2:$F$4073,$E551)</f>
        <v/>
      </c>
      <c r="N551" s="33">
        <f>SUMIFS(TeamGames!$S$2:$S$4073,TeamGames!$D$2:$D$4073,$D551,TeamGames!$F$2:$F$4073,$E551)</f>
        <v/>
      </c>
      <c r="O551" s="33">
        <f>SUMIFS(TeamGames!$S$2:$S$4073,TeamGames!$D$2:$D$4073,$D551,TeamGames!$F$2:$F$4073,$E551,TeamGames!$X$2:$X$4073,1)</f>
        <v/>
      </c>
      <c r="P551" s="24">
        <f>SUMIFS(TeamGames!$O$2:$O$4073,TeamGames!$D$2:$D$4073,$D551,TeamGames!$F$2:$F$4073,$E551)</f>
        <v/>
      </c>
      <c r="Q551" s="33">
        <f>SUMIFS(TeamGames!$T$2:$T$4073,TeamGames!$D$2:$D$4073,$D551,TeamGames!$F$2:$F$4073,$E551)</f>
        <v/>
      </c>
      <c r="R551" s="33">
        <f>SUMIFS(TeamGames!$U$2:$U$4073,TeamGames!$D$2:$D$4073,$D551,TeamGames!$F$2:$F$4073,$E551)</f>
        <v/>
      </c>
      <c r="S551" s="33">
        <f>SUMIFS(TeamGames!$W$2:$W$4073,TeamGames!$D$2:$D$4073,$D551,TeamGames!$F$2:$F$4073,$E551)</f>
        <v/>
      </c>
      <c r="T551" s="30">
        <f>IF(M551=0,"",P551-O551)</f>
        <v/>
      </c>
      <c r="U551" s="30">
        <f>IF(M551=0,"",S551-O551)</f>
        <v/>
      </c>
      <c r="V551" s="24">
        <f>IF(M551=0,"upcoming",IF(M551=F551,"complete","in progress"))</f>
        <v/>
      </c>
      <c r="W551" s="33">
        <f>N551/F551</f>
        <v/>
      </c>
      <c r="X551" s="41">
        <f>AVERAGEIFS(TeamGames!$K$2:$K$4073,TeamGames!$D$2:$D$4073,$D551,TeamGames!$F$2:$F$4073,$E551)</f>
        <v/>
      </c>
      <c r="Y551" s="30">
        <f>IF(M551=0,"",P551-S551)</f>
        <v/>
      </c>
      <c r="Z551" s="30" t="n">
        <v>0.06</v>
      </c>
      <c r="AA551" s="31" t="n">
        <v>0.9540566970834323</v>
      </c>
      <c r="AB551" s="33" t="n"/>
      <c r="AC551" s="24" t="n">
        <v>0</v>
      </c>
      <c r="AD551" s="24" t="n">
        <v>0</v>
      </c>
    </row>
    <row r="552">
      <c r="A552" s="24" t="inlineStr">
        <is>
          <t>Burton|3</t>
        </is>
      </c>
      <c r="B552" s="24" t="inlineStr">
        <is>
          <t>E2</t>
        </is>
      </c>
      <c r="C552" s="24" t="inlineStr">
        <is>
          <t>League One</t>
        </is>
      </c>
      <c r="D552" s="24" t="inlineStr">
        <is>
          <t>Burton</t>
        </is>
      </c>
      <c r="E552" s="24" t="n">
        <v>3</v>
      </c>
      <c r="F552" s="24">
        <f>COUNTIFS(TeamGames!$D$2:$D$4073,$D552,TeamGames!$F$2:$F$4073,$E552)</f>
        <v/>
      </c>
      <c r="G552" s="24" t="n">
        <v>9</v>
      </c>
      <c r="H552" s="24" t="n">
        <v>12</v>
      </c>
      <c r="I552" s="24" t="inlineStr">
        <is>
          <t>Huddersfield (H) · Doncaster (A) · Peterborough (A) · Bradford (H)</t>
        </is>
      </c>
      <c r="J552" s="24" t="n">
        <v>2</v>
      </c>
      <c r="K552" s="40" t="n">
        <v>46298.625</v>
      </c>
      <c r="L552" s="40" t="n">
        <v>46315.82291666666</v>
      </c>
      <c r="M552" s="24">
        <f>SUMIFS(TeamGames!$X$2:$X$4073,TeamGames!$D$2:$D$4073,$D552,TeamGames!$F$2:$F$4073,$E552)</f>
        <v/>
      </c>
      <c r="N552" s="33">
        <f>SUMIFS(TeamGames!$S$2:$S$4073,TeamGames!$D$2:$D$4073,$D552,TeamGames!$F$2:$F$4073,$E552)</f>
        <v/>
      </c>
      <c r="O552" s="33">
        <f>SUMIFS(TeamGames!$S$2:$S$4073,TeamGames!$D$2:$D$4073,$D552,TeamGames!$F$2:$F$4073,$E552,TeamGames!$X$2:$X$4073,1)</f>
        <v/>
      </c>
      <c r="P552" s="24">
        <f>SUMIFS(TeamGames!$O$2:$O$4073,TeamGames!$D$2:$D$4073,$D552,TeamGames!$F$2:$F$4073,$E552)</f>
        <v/>
      </c>
      <c r="Q552" s="33">
        <f>SUMIFS(TeamGames!$T$2:$T$4073,TeamGames!$D$2:$D$4073,$D552,TeamGames!$F$2:$F$4073,$E552)</f>
        <v/>
      </c>
      <c r="R552" s="33">
        <f>SUMIFS(TeamGames!$U$2:$U$4073,TeamGames!$D$2:$D$4073,$D552,TeamGames!$F$2:$F$4073,$E552)</f>
        <v/>
      </c>
      <c r="S552" s="33">
        <f>SUMIFS(TeamGames!$W$2:$W$4073,TeamGames!$D$2:$D$4073,$D552,TeamGames!$F$2:$F$4073,$E552)</f>
        <v/>
      </c>
      <c r="T552" s="30">
        <f>IF(M552=0,"",P552-O552)</f>
        <v/>
      </c>
      <c r="U552" s="30">
        <f>IF(M552=0,"",S552-O552)</f>
        <v/>
      </c>
      <c r="V552" s="24">
        <f>IF(M552=0,"upcoming",IF(M552=F552,"complete","in progress"))</f>
        <v/>
      </c>
      <c r="W552" s="33">
        <f>N552/F552</f>
        <v/>
      </c>
      <c r="X552" s="41">
        <f>AVERAGEIFS(TeamGames!$K$2:$K$4073,TeamGames!$D$2:$D$4073,$D552,TeamGames!$F$2:$F$4073,$E552)</f>
        <v/>
      </c>
      <c r="Y552" s="30">
        <f>IF(M552=0,"",P552-S552)</f>
        <v/>
      </c>
      <c r="Z552" s="30" t="n">
        <v>-1.07</v>
      </c>
      <c r="AA552" s="31" t="n">
        <v>0.2835993544367867</v>
      </c>
      <c r="AB552" s="33" t="n"/>
      <c r="AC552" s="24" t="n">
        <v>0</v>
      </c>
      <c r="AD552" s="24" t="n">
        <v>0</v>
      </c>
    </row>
    <row r="553">
      <c r="A553" s="24" t="inlineStr">
        <is>
          <t>Burton|4</t>
        </is>
      </c>
      <c r="B553" s="24" t="inlineStr">
        <is>
          <t>E2</t>
        </is>
      </c>
      <c r="C553" s="24" t="inlineStr">
        <is>
          <t>League One</t>
        </is>
      </c>
      <c r="D553" s="24" t="inlineStr">
        <is>
          <t>Burton</t>
        </is>
      </c>
      <c r="E553" s="24" t="n">
        <v>4</v>
      </c>
      <c r="F553" s="24">
        <f>COUNTIFS(TeamGames!$D$2:$D$4073,$D553,TeamGames!$F$2:$F$4073,$E553)</f>
        <v/>
      </c>
      <c r="G553" s="24" t="n">
        <v>13</v>
      </c>
      <c r="H553" s="24" t="n">
        <v>16</v>
      </c>
      <c r="I553" s="24" t="inlineStr">
        <is>
          <t>Leyton Orient (H) · Wycombe (A) · MK Dons (A) · Luton (H)</t>
        </is>
      </c>
      <c r="J553" s="24" t="n">
        <v>2</v>
      </c>
      <c r="K553" s="40" t="n">
        <v>46319.625</v>
      </c>
      <c r="L553" s="40" t="n">
        <v>46347.625</v>
      </c>
      <c r="M553" s="24">
        <f>SUMIFS(TeamGames!$X$2:$X$4073,TeamGames!$D$2:$D$4073,$D553,TeamGames!$F$2:$F$4073,$E553)</f>
        <v/>
      </c>
      <c r="N553" s="33">
        <f>SUMIFS(TeamGames!$S$2:$S$4073,TeamGames!$D$2:$D$4073,$D553,TeamGames!$F$2:$F$4073,$E553)</f>
        <v/>
      </c>
      <c r="O553" s="33">
        <f>SUMIFS(TeamGames!$S$2:$S$4073,TeamGames!$D$2:$D$4073,$D553,TeamGames!$F$2:$F$4073,$E553,TeamGames!$X$2:$X$4073,1)</f>
        <v/>
      </c>
      <c r="P553" s="24">
        <f>SUMIFS(TeamGames!$O$2:$O$4073,TeamGames!$D$2:$D$4073,$D553,TeamGames!$F$2:$F$4073,$E553)</f>
        <v/>
      </c>
      <c r="Q553" s="33">
        <f>SUMIFS(TeamGames!$T$2:$T$4073,TeamGames!$D$2:$D$4073,$D553,TeamGames!$F$2:$F$4073,$E553)</f>
        <v/>
      </c>
      <c r="R553" s="33">
        <f>SUMIFS(TeamGames!$U$2:$U$4073,TeamGames!$D$2:$D$4073,$D553,TeamGames!$F$2:$F$4073,$E553)</f>
        <v/>
      </c>
      <c r="S553" s="33">
        <f>SUMIFS(TeamGames!$W$2:$W$4073,TeamGames!$D$2:$D$4073,$D553,TeamGames!$F$2:$F$4073,$E553)</f>
        <v/>
      </c>
      <c r="T553" s="30">
        <f>IF(M553=0,"",P553-O553)</f>
        <v/>
      </c>
      <c r="U553" s="30">
        <f>IF(M553=0,"",S553-O553)</f>
        <v/>
      </c>
      <c r="V553" s="24">
        <f>IF(M553=0,"upcoming",IF(M553=F553,"complete","in progress"))</f>
        <v/>
      </c>
      <c r="W553" s="33">
        <f>N553/F553</f>
        <v/>
      </c>
      <c r="X553" s="41">
        <f>AVERAGEIFS(TeamGames!$K$2:$K$4073,TeamGames!$D$2:$D$4073,$D553,TeamGames!$F$2:$F$4073,$E553)</f>
        <v/>
      </c>
      <c r="Y553" s="30">
        <f>IF(M553=0,"",P553-S553)</f>
        <v/>
      </c>
      <c r="Z553" s="30" t="n"/>
      <c r="AA553" s="31" t="n"/>
      <c r="AB553" s="33" t="n">
        <v>4.407680855223283</v>
      </c>
      <c r="AC553" s="24" t="n">
        <v>0</v>
      </c>
      <c r="AD553" s="24" t="n">
        <v>0</v>
      </c>
    </row>
    <row r="554">
      <c r="A554" s="24" t="inlineStr">
        <is>
          <t>Burton|5</t>
        </is>
      </c>
      <c r="B554" s="24" t="inlineStr">
        <is>
          <t>E2</t>
        </is>
      </c>
      <c r="C554" s="24" t="inlineStr">
        <is>
          <t>League One</t>
        </is>
      </c>
      <c r="D554" s="24" t="inlineStr">
        <is>
          <t>Burton</t>
        </is>
      </c>
      <c r="E554" s="24" t="n">
        <v>5</v>
      </c>
      <c r="F554" s="24">
        <f>COUNTIFS(TeamGames!$D$2:$D$4073,$D554,TeamGames!$F$2:$F$4073,$E554)</f>
        <v/>
      </c>
      <c r="G554" s="24" t="n">
        <v>17</v>
      </c>
      <c r="H554" s="24" t="n">
        <v>20</v>
      </c>
      <c r="I554" s="24" t="inlineStr">
        <is>
          <t>Bromley (A) · Wigan (H) · Reading (H) · Blackpool (A)</t>
        </is>
      </c>
      <c r="J554" s="24" t="n">
        <v>2</v>
      </c>
      <c r="K554" s="40" t="n">
        <v>46354.625</v>
      </c>
      <c r="L554" s="40" t="n">
        <v>46375.625</v>
      </c>
      <c r="M554" s="24">
        <f>SUMIFS(TeamGames!$X$2:$X$4073,TeamGames!$D$2:$D$4073,$D554,TeamGames!$F$2:$F$4073,$E554)</f>
        <v/>
      </c>
      <c r="N554" s="33">
        <f>SUMIFS(TeamGames!$S$2:$S$4073,TeamGames!$D$2:$D$4073,$D554,TeamGames!$F$2:$F$4073,$E554)</f>
        <v/>
      </c>
      <c r="O554" s="33">
        <f>SUMIFS(TeamGames!$S$2:$S$4073,TeamGames!$D$2:$D$4073,$D554,TeamGames!$F$2:$F$4073,$E554,TeamGames!$X$2:$X$4073,1)</f>
        <v/>
      </c>
      <c r="P554" s="24">
        <f>SUMIFS(TeamGames!$O$2:$O$4073,TeamGames!$D$2:$D$4073,$D554,TeamGames!$F$2:$F$4073,$E554)</f>
        <v/>
      </c>
      <c r="Q554" s="33">
        <f>SUMIFS(TeamGames!$T$2:$T$4073,TeamGames!$D$2:$D$4073,$D554,TeamGames!$F$2:$F$4073,$E554)</f>
        <v/>
      </c>
      <c r="R554" s="33">
        <f>SUMIFS(TeamGames!$U$2:$U$4073,TeamGames!$D$2:$D$4073,$D554,TeamGames!$F$2:$F$4073,$E554)</f>
        <v/>
      </c>
      <c r="S554" s="33">
        <f>SUMIFS(TeamGames!$W$2:$W$4073,TeamGames!$D$2:$D$4073,$D554,TeamGames!$F$2:$F$4073,$E554)</f>
        <v/>
      </c>
      <c r="T554" s="30">
        <f>IF(M554=0,"",P554-O554)</f>
        <v/>
      </c>
      <c r="U554" s="30">
        <f>IF(M554=0,"",S554-O554)</f>
        <v/>
      </c>
      <c r="V554" s="24">
        <f>IF(M554=0,"upcoming",IF(M554=F554,"complete","in progress"))</f>
        <v/>
      </c>
      <c r="W554" s="33">
        <f>N554/F554</f>
        <v/>
      </c>
      <c r="X554" s="41">
        <f>AVERAGEIFS(TeamGames!$K$2:$K$4073,TeamGames!$D$2:$D$4073,$D554,TeamGames!$F$2:$F$4073,$E554)</f>
        <v/>
      </c>
      <c r="Y554" s="30">
        <f>IF(M554=0,"",P554-S554)</f>
        <v/>
      </c>
      <c r="Z554" s="30" t="n"/>
      <c r="AA554" s="31" t="n"/>
      <c r="AB554" s="33" t="n">
        <v>4.936566102005477</v>
      </c>
      <c r="AC554" s="24" t="n">
        <v>0</v>
      </c>
      <c r="AD554" s="24" t="n">
        <v>0</v>
      </c>
    </row>
    <row r="555">
      <c r="A555" s="24" t="inlineStr">
        <is>
          <t>Burton|6</t>
        </is>
      </c>
      <c r="B555" s="24" t="inlineStr">
        <is>
          <t>E2</t>
        </is>
      </c>
      <c r="C555" s="24" t="inlineStr">
        <is>
          <t>League One</t>
        </is>
      </c>
      <c r="D555" s="24" t="inlineStr">
        <is>
          <t>Burton</t>
        </is>
      </c>
      <c r="E555" s="24" t="n">
        <v>6</v>
      </c>
      <c r="F555" s="24">
        <f>COUNTIFS(TeamGames!$D$2:$D$4073,$D555,TeamGames!$F$2:$F$4073,$E555)</f>
        <v/>
      </c>
      <c r="G555" s="24" t="n">
        <v>21</v>
      </c>
      <c r="H555" s="24" t="n">
        <v>24</v>
      </c>
      <c r="I555" s="24" t="inlineStr">
        <is>
          <t>Sheffield Wed (H) · Barnsley (A) · Stockport (A) · Blackpool (H)</t>
        </is>
      </c>
      <c r="J555" s="24" t="n">
        <v>2</v>
      </c>
      <c r="K555" s="40" t="n">
        <v>46382.625</v>
      </c>
      <c r="L555" s="40" t="n">
        <v>46395.83333333334</v>
      </c>
      <c r="M555" s="24">
        <f>SUMIFS(TeamGames!$X$2:$X$4073,TeamGames!$D$2:$D$4073,$D555,TeamGames!$F$2:$F$4073,$E555)</f>
        <v/>
      </c>
      <c r="N555" s="33">
        <f>SUMIFS(TeamGames!$S$2:$S$4073,TeamGames!$D$2:$D$4073,$D555,TeamGames!$F$2:$F$4073,$E555)</f>
        <v/>
      </c>
      <c r="O555" s="33">
        <f>SUMIFS(TeamGames!$S$2:$S$4073,TeamGames!$D$2:$D$4073,$D555,TeamGames!$F$2:$F$4073,$E555,TeamGames!$X$2:$X$4073,1)</f>
        <v/>
      </c>
      <c r="P555" s="24">
        <f>SUMIFS(TeamGames!$O$2:$O$4073,TeamGames!$D$2:$D$4073,$D555,TeamGames!$F$2:$F$4073,$E555)</f>
        <v/>
      </c>
      <c r="Q555" s="33">
        <f>SUMIFS(TeamGames!$T$2:$T$4073,TeamGames!$D$2:$D$4073,$D555,TeamGames!$F$2:$F$4073,$E555)</f>
        <v/>
      </c>
      <c r="R555" s="33">
        <f>SUMIFS(TeamGames!$U$2:$U$4073,TeamGames!$D$2:$D$4073,$D555,TeamGames!$F$2:$F$4073,$E555)</f>
        <v/>
      </c>
      <c r="S555" s="33">
        <f>SUMIFS(TeamGames!$W$2:$W$4073,TeamGames!$D$2:$D$4073,$D555,TeamGames!$F$2:$F$4073,$E555)</f>
        <v/>
      </c>
      <c r="T555" s="30">
        <f>IF(M555=0,"",P555-O555)</f>
        <v/>
      </c>
      <c r="U555" s="30">
        <f>IF(M555=0,"",S555-O555)</f>
        <v/>
      </c>
      <c r="V555" s="24">
        <f>IF(M555=0,"upcoming",IF(M555=F555,"complete","in progress"))</f>
        <v/>
      </c>
      <c r="W555" s="33">
        <f>N555/F555</f>
        <v/>
      </c>
      <c r="X555" s="41">
        <f>AVERAGEIFS(TeamGames!$K$2:$K$4073,TeamGames!$D$2:$D$4073,$D555,TeamGames!$F$2:$F$4073,$E555)</f>
        <v/>
      </c>
      <c r="Y555" s="30">
        <f>IF(M555=0,"",P555-S555)</f>
        <v/>
      </c>
      <c r="Z555" s="30" t="n"/>
      <c r="AA555" s="31" t="n"/>
      <c r="AB555" s="33" t="n">
        <v>4.260923841135217</v>
      </c>
      <c r="AC555" s="24" t="n">
        <v>0</v>
      </c>
      <c r="AD555" s="24" t="n">
        <v>0</v>
      </c>
    </row>
    <row r="556">
      <c r="A556" s="24" t="inlineStr">
        <is>
          <t>Burton|7</t>
        </is>
      </c>
      <c r="B556" s="24" t="inlineStr">
        <is>
          <t>E2</t>
        </is>
      </c>
      <c r="C556" s="24" t="inlineStr">
        <is>
          <t>League One</t>
        </is>
      </c>
      <c r="D556" s="24" t="inlineStr">
        <is>
          <t>Burton</t>
        </is>
      </c>
      <c r="E556" s="24" t="n">
        <v>7</v>
      </c>
      <c r="F556" s="24">
        <f>COUNTIFS(TeamGames!$D$2:$D$4073,$D556,TeamGames!$F$2:$F$4073,$E556)</f>
        <v/>
      </c>
      <c r="G556" s="24" t="n">
        <v>25</v>
      </c>
      <c r="H556" s="24" t="n">
        <v>28</v>
      </c>
      <c r="I556" s="24" t="inlineStr">
        <is>
          <t>Peterborough (H) · Bradford (A) · Leyton Orient (A) · Wycombe (H)</t>
        </is>
      </c>
      <c r="J556" s="24" t="n">
        <v>2</v>
      </c>
      <c r="K556" s="40" t="n">
        <v>46403.625</v>
      </c>
      <c r="L556" s="40" t="n">
        <v>46417.625</v>
      </c>
      <c r="M556" s="24">
        <f>SUMIFS(TeamGames!$X$2:$X$4073,TeamGames!$D$2:$D$4073,$D556,TeamGames!$F$2:$F$4073,$E556)</f>
        <v/>
      </c>
      <c r="N556" s="33">
        <f>SUMIFS(TeamGames!$S$2:$S$4073,TeamGames!$D$2:$D$4073,$D556,TeamGames!$F$2:$F$4073,$E556)</f>
        <v/>
      </c>
      <c r="O556" s="33">
        <f>SUMIFS(TeamGames!$S$2:$S$4073,TeamGames!$D$2:$D$4073,$D556,TeamGames!$F$2:$F$4073,$E556,TeamGames!$X$2:$X$4073,1)</f>
        <v/>
      </c>
      <c r="P556" s="24">
        <f>SUMIFS(TeamGames!$O$2:$O$4073,TeamGames!$D$2:$D$4073,$D556,TeamGames!$F$2:$F$4073,$E556)</f>
        <v/>
      </c>
      <c r="Q556" s="33">
        <f>SUMIFS(TeamGames!$T$2:$T$4073,TeamGames!$D$2:$D$4073,$D556,TeamGames!$F$2:$F$4073,$E556)</f>
        <v/>
      </c>
      <c r="R556" s="33">
        <f>SUMIFS(TeamGames!$U$2:$U$4073,TeamGames!$D$2:$D$4073,$D556,TeamGames!$F$2:$F$4073,$E556)</f>
        <v/>
      </c>
      <c r="S556" s="33">
        <f>SUMIFS(TeamGames!$W$2:$W$4073,TeamGames!$D$2:$D$4073,$D556,TeamGames!$F$2:$F$4073,$E556)</f>
        <v/>
      </c>
      <c r="T556" s="30">
        <f>IF(M556=0,"",P556-O556)</f>
        <v/>
      </c>
      <c r="U556" s="30">
        <f>IF(M556=0,"",S556-O556)</f>
        <v/>
      </c>
      <c r="V556" s="24">
        <f>IF(M556=0,"upcoming",IF(M556=F556,"complete","in progress"))</f>
        <v/>
      </c>
      <c r="W556" s="33">
        <f>N556/F556</f>
        <v/>
      </c>
      <c r="X556" s="41">
        <f>AVERAGEIFS(TeamGames!$K$2:$K$4073,TeamGames!$D$2:$D$4073,$D556,TeamGames!$F$2:$F$4073,$E556)</f>
        <v/>
      </c>
      <c r="Y556" s="30">
        <f>IF(M556=0,"",P556-S556)</f>
        <v/>
      </c>
      <c r="Z556" s="30" t="n"/>
      <c r="AA556" s="31" t="n"/>
      <c r="AB556" s="33" t="n">
        <v>4.697314965127387</v>
      </c>
      <c r="AC556" s="24" t="n">
        <v>0</v>
      </c>
      <c r="AD556" s="24" t="n">
        <v>0</v>
      </c>
    </row>
    <row r="557">
      <c r="A557" s="24" t="inlineStr">
        <is>
          <t>Burton|8</t>
        </is>
      </c>
      <c r="B557" s="24" t="inlineStr">
        <is>
          <t>E2</t>
        </is>
      </c>
      <c r="C557" s="24" t="inlineStr">
        <is>
          <t>League One</t>
        </is>
      </c>
      <c r="D557" s="24" t="inlineStr">
        <is>
          <t>Burton</t>
        </is>
      </c>
      <c r="E557" s="24" t="n">
        <v>8</v>
      </c>
      <c r="F557" s="24">
        <f>COUNTIFS(TeamGames!$D$2:$D$4073,$D557,TeamGames!$F$2:$F$4073,$E557)</f>
        <v/>
      </c>
      <c r="G557" s="24" t="n">
        <v>29</v>
      </c>
      <c r="H557" s="24" t="n">
        <v>32</v>
      </c>
      <c r="I557" s="24" t="inlineStr">
        <is>
          <t>Notts County (H) · AFC Wimbledon (A) · Cambridge (A) · Oxford (H)</t>
        </is>
      </c>
      <c r="J557" s="24" t="n">
        <v>2</v>
      </c>
      <c r="K557" s="40" t="n">
        <v>46424.625</v>
      </c>
      <c r="L557" s="40" t="n">
        <v>46438.625</v>
      </c>
      <c r="M557" s="24">
        <f>SUMIFS(TeamGames!$X$2:$X$4073,TeamGames!$D$2:$D$4073,$D557,TeamGames!$F$2:$F$4073,$E557)</f>
        <v/>
      </c>
      <c r="N557" s="33">
        <f>SUMIFS(TeamGames!$S$2:$S$4073,TeamGames!$D$2:$D$4073,$D557,TeamGames!$F$2:$F$4073,$E557)</f>
        <v/>
      </c>
      <c r="O557" s="33">
        <f>SUMIFS(TeamGames!$S$2:$S$4073,TeamGames!$D$2:$D$4073,$D557,TeamGames!$F$2:$F$4073,$E557,TeamGames!$X$2:$X$4073,1)</f>
        <v/>
      </c>
      <c r="P557" s="24">
        <f>SUMIFS(TeamGames!$O$2:$O$4073,TeamGames!$D$2:$D$4073,$D557,TeamGames!$F$2:$F$4073,$E557)</f>
        <v/>
      </c>
      <c r="Q557" s="33">
        <f>SUMIFS(TeamGames!$T$2:$T$4073,TeamGames!$D$2:$D$4073,$D557,TeamGames!$F$2:$F$4073,$E557)</f>
        <v/>
      </c>
      <c r="R557" s="33">
        <f>SUMIFS(TeamGames!$U$2:$U$4073,TeamGames!$D$2:$D$4073,$D557,TeamGames!$F$2:$F$4073,$E557)</f>
        <v/>
      </c>
      <c r="S557" s="33">
        <f>SUMIFS(TeamGames!$W$2:$W$4073,TeamGames!$D$2:$D$4073,$D557,TeamGames!$F$2:$F$4073,$E557)</f>
        <v/>
      </c>
      <c r="T557" s="30">
        <f>IF(M557=0,"",P557-O557)</f>
        <v/>
      </c>
      <c r="U557" s="30">
        <f>IF(M557=0,"",S557-O557)</f>
        <v/>
      </c>
      <c r="V557" s="24">
        <f>IF(M557=0,"upcoming",IF(M557=F557,"complete","in progress"))</f>
        <v/>
      </c>
      <c r="W557" s="33">
        <f>N557/F557</f>
        <v/>
      </c>
      <c r="X557" s="41">
        <f>AVERAGEIFS(TeamGames!$K$2:$K$4073,TeamGames!$D$2:$D$4073,$D557,TeamGames!$F$2:$F$4073,$E557)</f>
        <v/>
      </c>
      <c r="Y557" s="30">
        <f>IF(M557=0,"",P557-S557)</f>
        <v/>
      </c>
      <c r="Z557" s="30" t="n"/>
      <c r="AA557" s="31" t="n"/>
      <c r="AB557" s="33" t="n">
        <v>5.062694758002718</v>
      </c>
      <c r="AC557" s="24" t="n">
        <v>0</v>
      </c>
      <c r="AD557" s="24" t="n">
        <v>0</v>
      </c>
    </row>
    <row r="558">
      <c r="A558" s="24" t="inlineStr">
        <is>
          <t>Burton|9</t>
        </is>
      </c>
      <c r="B558" s="24" t="inlineStr">
        <is>
          <t>E2</t>
        </is>
      </c>
      <c r="C558" s="24" t="inlineStr">
        <is>
          <t>League One</t>
        </is>
      </c>
      <c r="D558" s="24" t="inlineStr">
        <is>
          <t>Burton</t>
        </is>
      </c>
      <c r="E558" s="24" t="n">
        <v>9</v>
      </c>
      <c r="F558" s="24">
        <f>COUNTIFS(TeamGames!$D$2:$D$4073,$D558,TeamGames!$F$2:$F$4073,$E558)</f>
        <v/>
      </c>
      <c r="G558" s="24" t="n">
        <v>33</v>
      </c>
      <c r="H558" s="24" t="n">
        <v>36</v>
      </c>
      <c r="I558" s="24" t="inlineStr">
        <is>
          <t>MK Dons (H) · Stevenage (A) · Leicester (H) · Luton (A)</t>
        </is>
      </c>
      <c r="J558" s="24" t="n">
        <v>2</v>
      </c>
      <c r="K558" s="40" t="n">
        <v>46445.625</v>
      </c>
      <c r="L558" s="40" t="n">
        <v>46466.625</v>
      </c>
      <c r="M558" s="24">
        <f>SUMIFS(TeamGames!$X$2:$X$4073,TeamGames!$D$2:$D$4073,$D558,TeamGames!$F$2:$F$4073,$E558)</f>
        <v/>
      </c>
      <c r="N558" s="33">
        <f>SUMIFS(TeamGames!$S$2:$S$4073,TeamGames!$D$2:$D$4073,$D558,TeamGames!$F$2:$F$4073,$E558)</f>
        <v/>
      </c>
      <c r="O558" s="33">
        <f>SUMIFS(TeamGames!$S$2:$S$4073,TeamGames!$D$2:$D$4073,$D558,TeamGames!$F$2:$F$4073,$E558,TeamGames!$X$2:$X$4073,1)</f>
        <v/>
      </c>
      <c r="P558" s="24">
        <f>SUMIFS(TeamGames!$O$2:$O$4073,TeamGames!$D$2:$D$4073,$D558,TeamGames!$F$2:$F$4073,$E558)</f>
        <v/>
      </c>
      <c r="Q558" s="33">
        <f>SUMIFS(TeamGames!$T$2:$T$4073,TeamGames!$D$2:$D$4073,$D558,TeamGames!$F$2:$F$4073,$E558)</f>
        <v/>
      </c>
      <c r="R558" s="33">
        <f>SUMIFS(TeamGames!$U$2:$U$4073,TeamGames!$D$2:$D$4073,$D558,TeamGames!$F$2:$F$4073,$E558)</f>
        <v/>
      </c>
      <c r="S558" s="33">
        <f>SUMIFS(TeamGames!$W$2:$W$4073,TeamGames!$D$2:$D$4073,$D558,TeamGames!$F$2:$F$4073,$E558)</f>
        <v/>
      </c>
      <c r="T558" s="30">
        <f>IF(M558=0,"",P558-O558)</f>
        <v/>
      </c>
      <c r="U558" s="30">
        <f>IF(M558=0,"",S558-O558)</f>
        <v/>
      </c>
      <c r="V558" s="24">
        <f>IF(M558=0,"upcoming",IF(M558=F558,"complete","in progress"))</f>
        <v/>
      </c>
      <c r="W558" s="33">
        <f>N558/F558</f>
        <v/>
      </c>
      <c r="X558" s="41">
        <f>AVERAGEIFS(TeamGames!$K$2:$K$4073,TeamGames!$D$2:$D$4073,$D558,TeamGames!$F$2:$F$4073,$E558)</f>
        <v/>
      </c>
      <c r="Y558" s="30">
        <f>IF(M558=0,"",P558-S558)</f>
        <v/>
      </c>
      <c r="Z558" s="30" t="n"/>
      <c r="AA558" s="31" t="n"/>
      <c r="AB558" s="33" t="n">
        <v>4.011740208602456</v>
      </c>
      <c r="AC558" s="24" t="n">
        <v>0</v>
      </c>
      <c r="AD558" s="24" t="n">
        <v>0</v>
      </c>
    </row>
    <row r="559">
      <c r="A559" s="24" t="inlineStr">
        <is>
          <t>Burton|10</t>
        </is>
      </c>
      <c r="B559" s="24" t="inlineStr">
        <is>
          <t>E2</t>
        </is>
      </c>
      <c r="C559" s="24" t="inlineStr">
        <is>
          <t>League One</t>
        </is>
      </c>
      <c r="D559" s="24" t="inlineStr">
        <is>
          <t>Burton</t>
        </is>
      </c>
      <c r="E559" s="24" t="n">
        <v>10</v>
      </c>
      <c r="F559" s="24">
        <f>COUNTIFS(TeamGames!$D$2:$D$4073,$D559,TeamGames!$F$2:$F$4073,$E559)</f>
        <v/>
      </c>
      <c r="G559" s="24" t="n">
        <v>37</v>
      </c>
      <c r="H559" s="24" t="n">
        <v>40</v>
      </c>
      <c r="I559" s="24" t="inlineStr">
        <is>
          <t>Stockport (H) · Sheffield Wed (A) · Barnsley (H) · Reading (A)</t>
        </is>
      </c>
      <c r="J559" s="24" t="n">
        <v>2</v>
      </c>
      <c r="K559" s="40" t="n">
        <v>46472.625</v>
      </c>
      <c r="L559" s="40" t="n">
        <v>46487.625</v>
      </c>
      <c r="M559" s="24">
        <f>SUMIFS(TeamGames!$X$2:$X$4073,TeamGames!$D$2:$D$4073,$D559,TeamGames!$F$2:$F$4073,$E559)</f>
        <v/>
      </c>
      <c r="N559" s="33">
        <f>SUMIFS(TeamGames!$S$2:$S$4073,TeamGames!$D$2:$D$4073,$D559,TeamGames!$F$2:$F$4073,$E559)</f>
        <v/>
      </c>
      <c r="O559" s="33">
        <f>SUMIFS(TeamGames!$S$2:$S$4073,TeamGames!$D$2:$D$4073,$D559,TeamGames!$F$2:$F$4073,$E559,TeamGames!$X$2:$X$4073,1)</f>
        <v/>
      </c>
      <c r="P559" s="24">
        <f>SUMIFS(TeamGames!$O$2:$O$4073,TeamGames!$D$2:$D$4073,$D559,TeamGames!$F$2:$F$4073,$E559)</f>
        <v/>
      </c>
      <c r="Q559" s="33">
        <f>SUMIFS(TeamGames!$T$2:$T$4073,TeamGames!$D$2:$D$4073,$D559,TeamGames!$F$2:$F$4073,$E559)</f>
        <v/>
      </c>
      <c r="R559" s="33">
        <f>SUMIFS(TeamGames!$U$2:$U$4073,TeamGames!$D$2:$D$4073,$D559,TeamGames!$F$2:$F$4073,$E559)</f>
        <v/>
      </c>
      <c r="S559" s="33">
        <f>SUMIFS(TeamGames!$W$2:$W$4073,TeamGames!$D$2:$D$4073,$D559,TeamGames!$F$2:$F$4073,$E559)</f>
        <v/>
      </c>
      <c r="T559" s="30">
        <f>IF(M559=0,"",P559-O559)</f>
        <v/>
      </c>
      <c r="U559" s="30">
        <f>IF(M559=0,"",S559-O559)</f>
        <v/>
      </c>
      <c r="V559" s="24">
        <f>IF(M559=0,"upcoming",IF(M559=F559,"complete","in progress"))</f>
        <v/>
      </c>
      <c r="W559" s="33">
        <f>N559/F559</f>
        <v/>
      </c>
      <c r="X559" s="41">
        <f>AVERAGEIFS(TeamGames!$K$2:$K$4073,TeamGames!$D$2:$D$4073,$D559,TeamGames!$F$2:$F$4073,$E559)</f>
        <v/>
      </c>
      <c r="Y559" s="30">
        <f>IF(M559=0,"",P559-S559)</f>
        <v/>
      </c>
      <c r="Z559" s="30" t="n"/>
      <c r="AA559" s="31" t="n"/>
      <c r="AB559" s="33" t="n">
        <v>4.209737723623707</v>
      </c>
      <c r="AC559" s="24" t="n">
        <v>0</v>
      </c>
      <c r="AD559" s="24" t="n">
        <v>0</v>
      </c>
    </row>
    <row r="560">
      <c r="A560" s="24" t="inlineStr">
        <is>
          <t>Burton|11</t>
        </is>
      </c>
      <c r="B560" s="24" t="inlineStr">
        <is>
          <t>E2</t>
        </is>
      </c>
      <c r="C560" s="24" t="inlineStr">
        <is>
          <t>League One</t>
        </is>
      </c>
      <c r="D560" s="24" t="inlineStr">
        <is>
          <t>Burton</t>
        </is>
      </c>
      <c r="E560" s="24" t="n">
        <v>11</v>
      </c>
      <c r="F560" s="24">
        <f>COUNTIFS(TeamGames!$D$2:$D$4073,$D560,TeamGames!$F$2:$F$4073,$E560)</f>
        <v/>
      </c>
      <c r="G560" s="24" t="n">
        <v>41</v>
      </c>
      <c r="H560" s="24" t="n">
        <v>44</v>
      </c>
      <c r="I560" s="24" t="inlineStr">
        <is>
          <t>Plymouth (H) · Mansfield (A) · Doncaster (H) · Huddersfield (A)</t>
        </is>
      </c>
      <c r="J560" s="24" t="n">
        <v>2</v>
      </c>
      <c r="K560" s="40" t="n">
        <v>46490.82291666666</v>
      </c>
      <c r="L560" s="40" t="n">
        <v>46504.82291666666</v>
      </c>
      <c r="M560" s="24">
        <f>SUMIFS(TeamGames!$X$2:$X$4073,TeamGames!$D$2:$D$4073,$D560,TeamGames!$F$2:$F$4073,$E560)</f>
        <v/>
      </c>
      <c r="N560" s="33">
        <f>SUMIFS(TeamGames!$S$2:$S$4073,TeamGames!$D$2:$D$4073,$D560,TeamGames!$F$2:$F$4073,$E560)</f>
        <v/>
      </c>
      <c r="O560" s="33">
        <f>SUMIFS(TeamGames!$S$2:$S$4073,TeamGames!$D$2:$D$4073,$D560,TeamGames!$F$2:$F$4073,$E560,TeamGames!$X$2:$X$4073,1)</f>
        <v/>
      </c>
      <c r="P560" s="24">
        <f>SUMIFS(TeamGames!$O$2:$O$4073,TeamGames!$D$2:$D$4073,$D560,TeamGames!$F$2:$F$4073,$E560)</f>
        <v/>
      </c>
      <c r="Q560" s="33">
        <f>SUMIFS(TeamGames!$T$2:$T$4073,TeamGames!$D$2:$D$4073,$D560,TeamGames!$F$2:$F$4073,$E560)</f>
        <v/>
      </c>
      <c r="R560" s="33">
        <f>SUMIFS(TeamGames!$U$2:$U$4073,TeamGames!$D$2:$D$4073,$D560,TeamGames!$F$2:$F$4073,$E560)</f>
        <v/>
      </c>
      <c r="S560" s="33">
        <f>SUMIFS(TeamGames!$W$2:$W$4073,TeamGames!$D$2:$D$4073,$D560,TeamGames!$F$2:$F$4073,$E560)</f>
        <v/>
      </c>
      <c r="T560" s="30">
        <f>IF(M560=0,"",P560-O560)</f>
        <v/>
      </c>
      <c r="U560" s="30">
        <f>IF(M560=0,"",S560-O560)</f>
        <v/>
      </c>
      <c r="V560" s="24">
        <f>IF(M560=0,"upcoming",IF(M560=F560,"complete","in progress"))</f>
        <v/>
      </c>
      <c r="W560" s="33">
        <f>N560/F560</f>
        <v/>
      </c>
      <c r="X560" s="41">
        <f>AVERAGEIFS(TeamGames!$K$2:$K$4073,TeamGames!$D$2:$D$4073,$D560,TeamGames!$F$2:$F$4073,$E560)</f>
        <v/>
      </c>
      <c r="Y560" s="30">
        <f>IF(M560=0,"",P560-S560)</f>
        <v/>
      </c>
      <c r="Z560" s="30" t="n"/>
      <c r="AA560" s="31" t="n"/>
      <c r="AB560" s="33" t="n">
        <v>4.400838911580609</v>
      </c>
      <c r="AC560" s="24" t="n">
        <v>0</v>
      </c>
      <c r="AD560" s="24" t="n">
        <v>0</v>
      </c>
    </row>
    <row r="561">
      <c r="A561" s="24" t="inlineStr">
        <is>
          <t>Burton|12</t>
        </is>
      </c>
      <c r="B561" s="24" t="inlineStr">
        <is>
          <t>E2</t>
        </is>
      </c>
      <c r="C561" s="24" t="inlineStr">
        <is>
          <t>League One</t>
        </is>
      </c>
      <c r="D561" s="24" t="inlineStr">
        <is>
          <t>Burton</t>
        </is>
      </c>
      <c r="E561" s="24" t="n">
        <v>12</v>
      </c>
      <c r="F561" s="24">
        <f>COUNTIFS(TeamGames!$D$2:$D$4073,$D561,TeamGames!$F$2:$F$4073,$E561)</f>
        <v/>
      </c>
      <c r="G561" s="24" t="n">
        <v>45</v>
      </c>
      <c r="H561" s="24" t="n">
        <v>46</v>
      </c>
      <c r="I561" s="24" t="inlineStr">
        <is>
          <t>Bromley (H) · Wigan (A)</t>
        </is>
      </c>
      <c r="J561" s="24" t="n">
        <v>1</v>
      </c>
      <c r="K561" s="40" t="n">
        <v>46508.625</v>
      </c>
      <c r="L561" s="40" t="n">
        <v>46515.52083333334</v>
      </c>
      <c r="M561" s="24">
        <f>SUMIFS(TeamGames!$X$2:$X$4073,TeamGames!$D$2:$D$4073,$D561,TeamGames!$F$2:$F$4073,$E561)</f>
        <v/>
      </c>
      <c r="N561" s="33">
        <f>SUMIFS(TeamGames!$S$2:$S$4073,TeamGames!$D$2:$D$4073,$D561,TeamGames!$F$2:$F$4073,$E561)</f>
        <v/>
      </c>
      <c r="O561" s="33">
        <f>SUMIFS(TeamGames!$S$2:$S$4073,TeamGames!$D$2:$D$4073,$D561,TeamGames!$F$2:$F$4073,$E561,TeamGames!$X$2:$X$4073,1)</f>
        <v/>
      </c>
      <c r="P561" s="24">
        <f>SUMIFS(TeamGames!$O$2:$O$4073,TeamGames!$D$2:$D$4073,$D561,TeamGames!$F$2:$F$4073,$E561)</f>
        <v/>
      </c>
      <c r="Q561" s="33">
        <f>SUMIFS(TeamGames!$T$2:$T$4073,TeamGames!$D$2:$D$4073,$D561,TeamGames!$F$2:$F$4073,$E561)</f>
        <v/>
      </c>
      <c r="R561" s="33">
        <f>SUMIFS(TeamGames!$U$2:$U$4073,TeamGames!$D$2:$D$4073,$D561,TeamGames!$F$2:$F$4073,$E561)</f>
        <v/>
      </c>
      <c r="S561" s="33">
        <f>SUMIFS(TeamGames!$W$2:$W$4073,TeamGames!$D$2:$D$4073,$D561,TeamGames!$F$2:$F$4073,$E561)</f>
        <v/>
      </c>
      <c r="T561" s="30">
        <f>IF(M561=0,"",P561-O561)</f>
        <v/>
      </c>
      <c r="U561" s="30">
        <f>IF(M561=0,"",S561-O561)</f>
        <v/>
      </c>
      <c r="V561" s="24">
        <f>IF(M561=0,"upcoming",IF(M561=F561,"complete","in progress"))</f>
        <v/>
      </c>
      <c r="W561" s="33">
        <f>N561/F561</f>
        <v/>
      </c>
      <c r="X561" s="41">
        <f>AVERAGEIFS(TeamGames!$K$2:$K$4073,TeamGames!$D$2:$D$4073,$D561,TeamGames!$F$2:$F$4073,$E561)</f>
        <v/>
      </c>
      <c r="Y561" s="30">
        <f>IF(M561=0,"",P561-S561)</f>
        <v/>
      </c>
      <c r="Z561" s="30" t="n"/>
      <c r="AA561" s="31" t="n"/>
      <c r="AB561" s="33" t="n">
        <v>2.705995424408994</v>
      </c>
      <c r="AC561" s="24" t="n">
        <v>0</v>
      </c>
      <c r="AD561" s="24" t="n">
        <v>0</v>
      </c>
    </row>
    <row r="562">
      <c r="A562" s="24" t="inlineStr">
        <is>
          <t>Cambridge|1</t>
        </is>
      </c>
      <c r="B562" s="24" t="inlineStr">
        <is>
          <t>E2</t>
        </is>
      </c>
      <c r="C562" s="24" t="inlineStr">
        <is>
          <t>League One</t>
        </is>
      </c>
      <c r="D562" s="24" t="inlineStr">
        <is>
          <t>Cambridge</t>
        </is>
      </c>
      <c r="E562" s="24" t="n">
        <v>1</v>
      </c>
      <c r="F562" s="24">
        <f>COUNTIFS(TeamGames!$D$2:$D$4073,$D562,TeamGames!$F$2:$F$4073,$E562)</f>
        <v/>
      </c>
      <c r="G562" s="24" t="n">
        <v>1</v>
      </c>
      <c r="H562" s="24" t="n">
        <v>4</v>
      </c>
      <c r="I562" s="24" t="inlineStr">
        <is>
          <t>Wigan (H) · Bromley (A) · Huddersfield (H) · Bradford (A)</t>
        </is>
      </c>
      <c r="J562" s="24" t="n">
        <v>2</v>
      </c>
      <c r="K562" s="40" t="n">
        <v>46249.625</v>
      </c>
      <c r="L562" s="40" t="n">
        <v>46266.82291666666</v>
      </c>
      <c r="M562" s="24">
        <f>SUMIFS(TeamGames!$X$2:$X$4073,TeamGames!$D$2:$D$4073,$D562,TeamGames!$F$2:$F$4073,$E562)</f>
        <v/>
      </c>
      <c r="N562" s="33">
        <f>SUMIFS(TeamGames!$S$2:$S$4073,TeamGames!$D$2:$D$4073,$D562,TeamGames!$F$2:$F$4073,$E562)</f>
        <v/>
      </c>
      <c r="O562" s="33">
        <f>SUMIFS(TeamGames!$S$2:$S$4073,TeamGames!$D$2:$D$4073,$D562,TeamGames!$F$2:$F$4073,$E562,TeamGames!$X$2:$X$4073,1)</f>
        <v/>
      </c>
      <c r="P562" s="24">
        <f>SUMIFS(TeamGames!$O$2:$O$4073,TeamGames!$D$2:$D$4073,$D562,TeamGames!$F$2:$F$4073,$E562)</f>
        <v/>
      </c>
      <c r="Q562" s="33">
        <f>SUMIFS(TeamGames!$T$2:$T$4073,TeamGames!$D$2:$D$4073,$D562,TeamGames!$F$2:$F$4073,$E562)</f>
        <v/>
      </c>
      <c r="R562" s="33">
        <f>SUMIFS(TeamGames!$U$2:$U$4073,TeamGames!$D$2:$D$4073,$D562,TeamGames!$F$2:$F$4073,$E562)</f>
        <v/>
      </c>
      <c r="S562" s="33">
        <f>SUMIFS(TeamGames!$W$2:$W$4073,TeamGames!$D$2:$D$4073,$D562,TeamGames!$F$2:$F$4073,$E562)</f>
        <v/>
      </c>
      <c r="T562" s="30">
        <f>IF(M562=0,"",P562-O562)</f>
        <v/>
      </c>
      <c r="U562" s="30">
        <f>IF(M562=0,"",S562-O562)</f>
        <v/>
      </c>
      <c r="V562" s="24">
        <f>IF(M562=0,"upcoming",IF(M562=F562,"complete","in progress"))</f>
        <v/>
      </c>
      <c r="W562" s="33">
        <f>N562/F562</f>
        <v/>
      </c>
      <c r="X562" s="41">
        <f>AVERAGEIFS(TeamGames!$K$2:$K$4073,TeamGames!$D$2:$D$4073,$D562,TeamGames!$F$2:$F$4073,$E562)</f>
        <v/>
      </c>
      <c r="Y562" s="30">
        <f>IF(M562=0,"",P562-S562)</f>
        <v/>
      </c>
      <c r="Z562" s="30" t="n">
        <v>0.8</v>
      </c>
      <c r="AA562" s="31" t="n">
        <v>0.4241270359201379</v>
      </c>
      <c r="AB562" s="33" t="n"/>
      <c r="AC562" s="24" t="n">
        <v>0</v>
      </c>
      <c r="AD562" s="24" t="n">
        <v>0</v>
      </c>
    </row>
    <row r="563">
      <c r="A563" s="24" t="inlineStr">
        <is>
          <t>Cambridge|2</t>
        </is>
      </c>
      <c r="B563" s="24" t="inlineStr">
        <is>
          <t>E2</t>
        </is>
      </c>
      <c r="C563" s="24" t="inlineStr">
        <is>
          <t>League One</t>
        </is>
      </c>
      <c r="D563" s="24" t="inlineStr">
        <is>
          <t>Cambridge</t>
        </is>
      </c>
      <c r="E563" s="24" t="n">
        <v>2</v>
      </c>
      <c r="F563" s="24">
        <f>COUNTIFS(TeamGames!$D$2:$D$4073,$D563,TeamGames!$F$2:$F$4073,$E563)</f>
        <v/>
      </c>
      <c r="G563" s="24" t="n">
        <v>5</v>
      </c>
      <c r="H563" s="24" t="n">
        <v>8</v>
      </c>
      <c r="I563" s="24" t="inlineStr">
        <is>
          <t>Burton (A) · Reading (H) · Oxford (A) · AFC Wimbledon (H)</t>
        </is>
      </c>
      <c r="J563" s="24" t="n">
        <v>2</v>
      </c>
      <c r="K563" s="40" t="n">
        <v>46270.625</v>
      </c>
      <c r="L563" s="40" t="n">
        <v>46291.625</v>
      </c>
      <c r="M563" s="24">
        <f>SUMIFS(TeamGames!$X$2:$X$4073,TeamGames!$D$2:$D$4073,$D563,TeamGames!$F$2:$F$4073,$E563)</f>
        <v/>
      </c>
      <c r="N563" s="33">
        <f>SUMIFS(TeamGames!$S$2:$S$4073,TeamGames!$D$2:$D$4073,$D563,TeamGames!$F$2:$F$4073,$E563)</f>
        <v/>
      </c>
      <c r="O563" s="33">
        <f>SUMIFS(TeamGames!$S$2:$S$4073,TeamGames!$D$2:$D$4073,$D563,TeamGames!$F$2:$F$4073,$E563,TeamGames!$X$2:$X$4073,1)</f>
        <v/>
      </c>
      <c r="P563" s="24">
        <f>SUMIFS(TeamGames!$O$2:$O$4073,TeamGames!$D$2:$D$4073,$D563,TeamGames!$F$2:$F$4073,$E563)</f>
        <v/>
      </c>
      <c r="Q563" s="33">
        <f>SUMIFS(TeamGames!$T$2:$T$4073,TeamGames!$D$2:$D$4073,$D563,TeamGames!$F$2:$F$4073,$E563)</f>
        <v/>
      </c>
      <c r="R563" s="33">
        <f>SUMIFS(TeamGames!$U$2:$U$4073,TeamGames!$D$2:$D$4073,$D563,TeamGames!$F$2:$F$4073,$E563)</f>
        <v/>
      </c>
      <c r="S563" s="33">
        <f>SUMIFS(TeamGames!$W$2:$W$4073,TeamGames!$D$2:$D$4073,$D563,TeamGames!$F$2:$F$4073,$E563)</f>
        <v/>
      </c>
      <c r="T563" s="30">
        <f>IF(M563=0,"",P563-O563)</f>
        <v/>
      </c>
      <c r="U563" s="30">
        <f>IF(M563=0,"",S563-O563)</f>
        <v/>
      </c>
      <c r="V563" s="24">
        <f>IF(M563=0,"upcoming",IF(M563=F563,"complete","in progress"))</f>
        <v/>
      </c>
      <c r="W563" s="33">
        <f>N563/F563</f>
        <v/>
      </c>
      <c r="X563" s="41">
        <f>AVERAGEIFS(TeamGames!$K$2:$K$4073,TeamGames!$D$2:$D$4073,$D563,TeamGames!$F$2:$F$4073,$E563)</f>
        <v/>
      </c>
      <c r="Y563" s="30">
        <f>IF(M563=0,"",P563-S563)</f>
        <v/>
      </c>
      <c r="Z563" s="30" t="n">
        <v>0.29</v>
      </c>
      <c r="AA563" s="31" t="n">
        <v>0.7742608883125079</v>
      </c>
      <c r="AB563" s="33" t="n"/>
      <c r="AC563" s="24" t="n">
        <v>0</v>
      </c>
      <c r="AD563" s="24" t="n">
        <v>0</v>
      </c>
    </row>
    <row r="564">
      <c r="A564" s="24" t="inlineStr">
        <is>
          <t>Cambridge|3</t>
        </is>
      </c>
      <c r="B564" s="24" t="inlineStr">
        <is>
          <t>E2</t>
        </is>
      </c>
      <c r="C564" s="24" t="inlineStr">
        <is>
          <t>League One</t>
        </is>
      </c>
      <c r="D564" s="24" t="inlineStr">
        <is>
          <t>Cambridge</t>
        </is>
      </c>
      <c r="E564" s="24" t="n">
        <v>3</v>
      </c>
      <c r="F564" s="24">
        <f>COUNTIFS(TeamGames!$D$2:$D$4073,$D564,TeamGames!$F$2:$F$4073,$E564)</f>
        <v/>
      </c>
      <c r="G564" s="24" t="n">
        <v>9</v>
      </c>
      <c r="H564" s="24" t="n">
        <v>12</v>
      </c>
      <c r="I564" s="24" t="inlineStr">
        <is>
          <t>Blackpool (H) · Barnsley (A) · Wycombe (H) · Plymouth (H)</t>
        </is>
      </c>
      <c r="J564" s="24" t="n">
        <v>3</v>
      </c>
      <c r="K564" s="40" t="n">
        <v>46305.63541666666</v>
      </c>
      <c r="L564" s="40" t="n">
        <v>46319.625</v>
      </c>
      <c r="M564" s="24">
        <f>SUMIFS(TeamGames!$X$2:$X$4073,TeamGames!$D$2:$D$4073,$D564,TeamGames!$F$2:$F$4073,$E564)</f>
        <v/>
      </c>
      <c r="N564" s="33">
        <f>SUMIFS(TeamGames!$S$2:$S$4073,TeamGames!$D$2:$D$4073,$D564,TeamGames!$F$2:$F$4073,$E564)</f>
        <v/>
      </c>
      <c r="O564" s="33">
        <f>SUMIFS(TeamGames!$S$2:$S$4073,TeamGames!$D$2:$D$4073,$D564,TeamGames!$F$2:$F$4073,$E564,TeamGames!$X$2:$X$4073,1)</f>
        <v/>
      </c>
      <c r="P564" s="24">
        <f>SUMIFS(TeamGames!$O$2:$O$4073,TeamGames!$D$2:$D$4073,$D564,TeamGames!$F$2:$F$4073,$E564)</f>
        <v/>
      </c>
      <c r="Q564" s="33">
        <f>SUMIFS(TeamGames!$T$2:$T$4073,TeamGames!$D$2:$D$4073,$D564,TeamGames!$F$2:$F$4073,$E564)</f>
        <v/>
      </c>
      <c r="R564" s="33">
        <f>SUMIFS(TeamGames!$U$2:$U$4073,TeamGames!$D$2:$D$4073,$D564,TeamGames!$F$2:$F$4073,$E564)</f>
        <v/>
      </c>
      <c r="S564" s="33">
        <f>SUMIFS(TeamGames!$W$2:$W$4073,TeamGames!$D$2:$D$4073,$D564,TeamGames!$F$2:$F$4073,$E564)</f>
        <v/>
      </c>
      <c r="T564" s="30">
        <f>IF(M564=0,"",P564-O564)</f>
        <v/>
      </c>
      <c r="U564" s="30">
        <f>IF(M564=0,"",S564-O564)</f>
        <v/>
      </c>
      <c r="V564" s="24">
        <f>IF(M564=0,"upcoming",IF(M564=F564,"complete","in progress"))</f>
        <v/>
      </c>
      <c r="W564" s="33">
        <f>N564/F564</f>
        <v/>
      </c>
      <c r="X564" s="41">
        <f>AVERAGEIFS(TeamGames!$K$2:$K$4073,TeamGames!$D$2:$D$4073,$D564,TeamGames!$F$2:$F$4073,$E564)</f>
        <v/>
      </c>
      <c r="Y564" s="30">
        <f>IF(M564=0,"",P564-S564)</f>
        <v/>
      </c>
      <c r="Z564" s="30" t="n">
        <v>1.46</v>
      </c>
      <c r="AA564" s="31" t="n">
        <v>0.1434285410804959</v>
      </c>
      <c r="AB564" s="33" t="n">
        <v>1.250103671492785</v>
      </c>
      <c r="AC564" s="24" t="n">
        <v>0</v>
      </c>
      <c r="AD564" s="24" t="n">
        <v>1</v>
      </c>
    </row>
    <row r="565">
      <c r="A565" s="24" t="inlineStr">
        <is>
          <t>Cambridge|4</t>
        </is>
      </c>
      <c r="B565" s="24" t="inlineStr">
        <is>
          <t>E2</t>
        </is>
      </c>
      <c r="C565" s="24" t="inlineStr">
        <is>
          <t>League One</t>
        </is>
      </c>
      <c r="D565" s="24" t="inlineStr">
        <is>
          <t>Cambridge</t>
        </is>
      </c>
      <c r="E565" s="24" t="n">
        <v>4</v>
      </c>
      <c r="F565" s="24">
        <f>COUNTIFS(TeamGames!$D$2:$D$4073,$D565,TeamGames!$F$2:$F$4073,$E565)</f>
        <v/>
      </c>
      <c r="G565" s="24" t="n">
        <v>13</v>
      </c>
      <c r="H565" s="24" t="n">
        <v>16</v>
      </c>
      <c r="I565" s="24" t="inlineStr">
        <is>
          <t>Sheffield Wed (A) · Leyton Orient (A) · Luton (A) · Stockport (H)</t>
        </is>
      </c>
      <c r="J565" s="24" t="n">
        <v>1</v>
      </c>
      <c r="K565" s="40" t="n">
        <v>46322.82291666666</v>
      </c>
      <c r="L565" s="40" t="n">
        <v>46347.625</v>
      </c>
      <c r="M565" s="24">
        <f>SUMIFS(TeamGames!$X$2:$X$4073,TeamGames!$D$2:$D$4073,$D565,TeamGames!$F$2:$F$4073,$E565)</f>
        <v/>
      </c>
      <c r="N565" s="33">
        <f>SUMIFS(TeamGames!$S$2:$S$4073,TeamGames!$D$2:$D$4073,$D565,TeamGames!$F$2:$F$4073,$E565)</f>
        <v/>
      </c>
      <c r="O565" s="33">
        <f>SUMIFS(TeamGames!$S$2:$S$4073,TeamGames!$D$2:$D$4073,$D565,TeamGames!$F$2:$F$4073,$E565,TeamGames!$X$2:$X$4073,1)</f>
        <v/>
      </c>
      <c r="P565" s="24">
        <f>SUMIFS(TeamGames!$O$2:$O$4073,TeamGames!$D$2:$D$4073,$D565,TeamGames!$F$2:$F$4073,$E565)</f>
        <v/>
      </c>
      <c r="Q565" s="33">
        <f>SUMIFS(TeamGames!$T$2:$T$4073,TeamGames!$D$2:$D$4073,$D565,TeamGames!$F$2:$F$4073,$E565)</f>
        <v/>
      </c>
      <c r="R565" s="33">
        <f>SUMIFS(TeamGames!$U$2:$U$4073,TeamGames!$D$2:$D$4073,$D565,TeamGames!$F$2:$F$4073,$E565)</f>
        <v/>
      </c>
      <c r="S565" s="33">
        <f>SUMIFS(TeamGames!$W$2:$W$4073,TeamGames!$D$2:$D$4073,$D565,TeamGames!$F$2:$F$4073,$E565)</f>
        <v/>
      </c>
      <c r="T565" s="30">
        <f>IF(M565=0,"",P565-O565)</f>
        <v/>
      </c>
      <c r="U565" s="30">
        <f>IF(M565=0,"",S565-O565)</f>
        <v/>
      </c>
      <c r="V565" s="24">
        <f>IF(M565=0,"upcoming",IF(M565=F565,"complete","in progress"))</f>
        <v/>
      </c>
      <c r="W565" s="33">
        <f>N565/F565</f>
        <v/>
      </c>
      <c r="X565" s="41">
        <f>AVERAGEIFS(TeamGames!$K$2:$K$4073,TeamGames!$D$2:$D$4073,$D565,TeamGames!$F$2:$F$4073,$E565)</f>
        <v/>
      </c>
      <c r="Y565" s="30">
        <f>IF(M565=0,"",P565-S565)</f>
        <v/>
      </c>
      <c r="Z565" s="30" t="n"/>
      <c r="AA565" s="31" t="n"/>
      <c r="AB565" s="33" t="n">
        <v>4.052981128703598</v>
      </c>
      <c r="AC565" s="24" t="n">
        <v>0</v>
      </c>
      <c r="AD565" s="24" t="n">
        <v>1</v>
      </c>
    </row>
    <row r="566">
      <c r="A566" s="24" t="inlineStr">
        <is>
          <t>Cambridge|5</t>
        </is>
      </c>
      <c r="B566" s="24" t="inlineStr">
        <is>
          <t>E2</t>
        </is>
      </c>
      <c r="C566" s="24" t="inlineStr">
        <is>
          <t>League One</t>
        </is>
      </c>
      <c r="D566" s="24" t="inlineStr">
        <is>
          <t>Cambridge</t>
        </is>
      </c>
      <c r="E566" s="24" t="n">
        <v>5</v>
      </c>
      <c r="F566" s="24">
        <f>COUNTIFS(TeamGames!$D$2:$D$4073,$D566,TeamGames!$F$2:$F$4073,$E566)</f>
        <v/>
      </c>
      <c r="G566" s="24" t="n">
        <v>17</v>
      </c>
      <c r="H566" s="24" t="n">
        <v>20</v>
      </c>
      <c r="I566" s="24" t="inlineStr">
        <is>
          <t>Peterborough (A) · Leicester (H) · MK Dons (A) · Stevenage (H)</t>
        </is>
      </c>
      <c r="J566" s="24" t="n">
        <v>2</v>
      </c>
      <c r="K566" s="40" t="n">
        <v>46354.52083333334</v>
      </c>
      <c r="L566" s="40" t="n">
        <v>46374.82291666666</v>
      </c>
      <c r="M566" s="24">
        <f>SUMIFS(TeamGames!$X$2:$X$4073,TeamGames!$D$2:$D$4073,$D566,TeamGames!$F$2:$F$4073,$E566)</f>
        <v/>
      </c>
      <c r="N566" s="33">
        <f>SUMIFS(TeamGames!$S$2:$S$4073,TeamGames!$D$2:$D$4073,$D566,TeamGames!$F$2:$F$4073,$E566)</f>
        <v/>
      </c>
      <c r="O566" s="33">
        <f>SUMIFS(TeamGames!$S$2:$S$4073,TeamGames!$D$2:$D$4073,$D566,TeamGames!$F$2:$F$4073,$E566,TeamGames!$X$2:$X$4073,1)</f>
        <v/>
      </c>
      <c r="P566" s="24">
        <f>SUMIFS(TeamGames!$O$2:$O$4073,TeamGames!$D$2:$D$4073,$D566,TeamGames!$F$2:$F$4073,$E566)</f>
        <v/>
      </c>
      <c r="Q566" s="33">
        <f>SUMIFS(TeamGames!$T$2:$T$4073,TeamGames!$D$2:$D$4073,$D566,TeamGames!$F$2:$F$4073,$E566)</f>
        <v/>
      </c>
      <c r="R566" s="33">
        <f>SUMIFS(TeamGames!$U$2:$U$4073,TeamGames!$D$2:$D$4073,$D566,TeamGames!$F$2:$F$4073,$E566)</f>
        <v/>
      </c>
      <c r="S566" s="33">
        <f>SUMIFS(TeamGames!$W$2:$W$4073,TeamGames!$D$2:$D$4073,$D566,TeamGames!$F$2:$F$4073,$E566)</f>
        <v/>
      </c>
      <c r="T566" s="30">
        <f>IF(M566=0,"",P566-O566)</f>
        <v/>
      </c>
      <c r="U566" s="30">
        <f>IF(M566=0,"",S566-O566)</f>
        <v/>
      </c>
      <c r="V566" s="24">
        <f>IF(M566=0,"upcoming",IF(M566=F566,"complete","in progress"))</f>
        <v/>
      </c>
      <c r="W566" s="33">
        <f>N566/F566</f>
        <v/>
      </c>
      <c r="X566" s="41">
        <f>AVERAGEIFS(TeamGames!$K$2:$K$4073,TeamGames!$D$2:$D$4073,$D566,TeamGames!$F$2:$F$4073,$E566)</f>
        <v/>
      </c>
      <c r="Y566" s="30">
        <f>IF(M566=0,"",P566-S566)</f>
        <v/>
      </c>
      <c r="Z566" s="30" t="n"/>
      <c r="AA566" s="31" t="n"/>
      <c r="AB566" s="33" t="n">
        <v>4.496118866792819</v>
      </c>
      <c r="AC566" s="24" t="n">
        <v>0</v>
      </c>
      <c r="AD566" s="24" t="n">
        <v>0</v>
      </c>
    </row>
    <row r="567">
      <c r="A567" s="24" t="inlineStr">
        <is>
          <t>Cambridge|6</t>
        </is>
      </c>
      <c r="B567" s="24" t="inlineStr">
        <is>
          <t>E2</t>
        </is>
      </c>
      <c r="C567" s="24" t="inlineStr">
        <is>
          <t>League One</t>
        </is>
      </c>
      <c r="D567" s="24" t="inlineStr">
        <is>
          <t>Cambridge</t>
        </is>
      </c>
      <c r="E567" s="24" t="n">
        <v>6</v>
      </c>
      <c r="F567" s="24">
        <f>COUNTIFS(TeamGames!$D$2:$D$4073,$D567,TeamGames!$F$2:$F$4073,$E567)</f>
        <v/>
      </c>
      <c r="G567" s="24" t="n">
        <v>21</v>
      </c>
      <c r="H567" s="24" t="n">
        <v>24</v>
      </c>
      <c r="I567" s="24" t="inlineStr">
        <is>
          <t>Notts County (A) · Doncaster (H) · Mansfield (H) · Stevenage (A)</t>
        </is>
      </c>
      <c r="J567" s="24" t="n">
        <v>2</v>
      </c>
      <c r="K567" s="40" t="n">
        <v>46382.625</v>
      </c>
      <c r="L567" s="40" t="n">
        <v>46396.52083333334</v>
      </c>
      <c r="M567" s="24">
        <f>SUMIFS(TeamGames!$X$2:$X$4073,TeamGames!$D$2:$D$4073,$D567,TeamGames!$F$2:$F$4073,$E567)</f>
        <v/>
      </c>
      <c r="N567" s="33">
        <f>SUMIFS(TeamGames!$S$2:$S$4073,TeamGames!$D$2:$D$4073,$D567,TeamGames!$F$2:$F$4073,$E567)</f>
        <v/>
      </c>
      <c r="O567" s="33">
        <f>SUMIFS(TeamGames!$S$2:$S$4073,TeamGames!$D$2:$D$4073,$D567,TeamGames!$F$2:$F$4073,$E567,TeamGames!$X$2:$X$4073,1)</f>
        <v/>
      </c>
      <c r="P567" s="24">
        <f>SUMIFS(TeamGames!$O$2:$O$4073,TeamGames!$D$2:$D$4073,$D567,TeamGames!$F$2:$F$4073,$E567)</f>
        <v/>
      </c>
      <c r="Q567" s="33">
        <f>SUMIFS(TeamGames!$T$2:$T$4073,TeamGames!$D$2:$D$4073,$D567,TeamGames!$F$2:$F$4073,$E567)</f>
        <v/>
      </c>
      <c r="R567" s="33">
        <f>SUMIFS(TeamGames!$U$2:$U$4073,TeamGames!$D$2:$D$4073,$D567,TeamGames!$F$2:$F$4073,$E567)</f>
        <v/>
      </c>
      <c r="S567" s="33">
        <f>SUMIFS(TeamGames!$W$2:$W$4073,TeamGames!$D$2:$D$4073,$D567,TeamGames!$F$2:$F$4073,$E567)</f>
        <v/>
      </c>
      <c r="T567" s="30">
        <f>IF(M567=0,"",P567-O567)</f>
        <v/>
      </c>
      <c r="U567" s="30">
        <f>IF(M567=0,"",S567-O567)</f>
        <v/>
      </c>
      <c r="V567" s="24">
        <f>IF(M567=0,"upcoming",IF(M567=F567,"complete","in progress"))</f>
        <v/>
      </c>
      <c r="W567" s="33">
        <f>N567/F567</f>
        <v/>
      </c>
      <c r="X567" s="41">
        <f>AVERAGEIFS(TeamGames!$K$2:$K$4073,TeamGames!$D$2:$D$4073,$D567,TeamGames!$F$2:$F$4073,$E567)</f>
        <v/>
      </c>
      <c r="Y567" s="30">
        <f>IF(M567=0,"",P567-S567)</f>
        <v/>
      </c>
      <c r="Z567" s="30" t="n"/>
      <c r="AA567" s="31" t="n"/>
      <c r="AB567" s="33" t="n">
        <v>5.048395253132284</v>
      </c>
      <c r="AC567" s="24" t="n">
        <v>0</v>
      </c>
      <c r="AD567" s="24" t="n">
        <v>0</v>
      </c>
    </row>
    <row r="568">
      <c r="A568" s="24" t="inlineStr">
        <is>
          <t>Cambridge|7</t>
        </is>
      </c>
      <c r="B568" s="24" t="inlineStr">
        <is>
          <t>E2</t>
        </is>
      </c>
      <c r="C568" s="24" t="inlineStr">
        <is>
          <t>League One</t>
        </is>
      </c>
      <c r="D568" s="24" t="inlineStr">
        <is>
          <t>Cambridge</t>
        </is>
      </c>
      <c r="E568" s="24" t="n">
        <v>7</v>
      </c>
      <c r="F568" s="24">
        <f>COUNTIFS(TeamGames!$D$2:$D$4073,$D568,TeamGames!$F$2:$F$4073,$E568)</f>
        <v/>
      </c>
      <c r="G568" s="24" t="n">
        <v>25</v>
      </c>
      <c r="H568" s="24" t="n">
        <v>28</v>
      </c>
      <c r="I568" s="24" t="inlineStr">
        <is>
          <t>Barnsley (H) · Wycombe (A) · Plymouth (A) · Leyton Orient (H)</t>
        </is>
      </c>
      <c r="J568" s="24" t="n">
        <v>2</v>
      </c>
      <c r="K568" s="40" t="n">
        <v>46403.625</v>
      </c>
      <c r="L568" s="40" t="n">
        <v>46417.625</v>
      </c>
      <c r="M568" s="24">
        <f>SUMIFS(TeamGames!$X$2:$X$4073,TeamGames!$D$2:$D$4073,$D568,TeamGames!$F$2:$F$4073,$E568)</f>
        <v/>
      </c>
      <c r="N568" s="33">
        <f>SUMIFS(TeamGames!$S$2:$S$4073,TeamGames!$D$2:$D$4073,$D568,TeamGames!$F$2:$F$4073,$E568)</f>
        <v/>
      </c>
      <c r="O568" s="33">
        <f>SUMIFS(TeamGames!$S$2:$S$4073,TeamGames!$D$2:$D$4073,$D568,TeamGames!$F$2:$F$4073,$E568,TeamGames!$X$2:$X$4073,1)</f>
        <v/>
      </c>
      <c r="P568" s="24">
        <f>SUMIFS(TeamGames!$O$2:$O$4073,TeamGames!$D$2:$D$4073,$D568,TeamGames!$F$2:$F$4073,$E568)</f>
        <v/>
      </c>
      <c r="Q568" s="33">
        <f>SUMIFS(TeamGames!$T$2:$T$4073,TeamGames!$D$2:$D$4073,$D568,TeamGames!$F$2:$F$4073,$E568)</f>
        <v/>
      </c>
      <c r="R568" s="33">
        <f>SUMIFS(TeamGames!$U$2:$U$4073,TeamGames!$D$2:$D$4073,$D568,TeamGames!$F$2:$F$4073,$E568)</f>
        <v/>
      </c>
      <c r="S568" s="33">
        <f>SUMIFS(TeamGames!$W$2:$W$4073,TeamGames!$D$2:$D$4073,$D568,TeamGames!$F$2:$F$4073,$E568)</f>
        <v/>
      </c>
      <c r="T568" s="30">
        <f>IF(M568=0,"",P568-O568)</f>
        <v/>
      </c>
      <c r="U568" s="30">
        <f>IF(M568=0,"",S568-O568)</f>
        <v/>
      </c>
      <c r="V568" s="24">
        <f>IF(M568=0,"upcoming",IF(M568=F568,"complete","in progress"))</f>
        <v/>
      </c>
      <c r="W568" s="33">
        <f>N568/F568</f>
        <v/>
      </c>
      <c r="X568" s="41">
        <f>AVERAGEIFS(TeamGames!$K$2:$K$4073,TeamGames!$D$2:$D$4073,$D568,TeamGames!$F$2:$F$4073,$E568)</f>
        <v/>
      </c>
      <c r="Y568" s="30">
        <f>IF(M568=0,"",P568-S568)</f>
        <v/>
      </c>
      <c r="Z568" s="30" t="n"/>
      <c r="AA568" s="31" t="n"/>
      <c r="AB568" s="33" t="n">
        <v>4.859063833301781</v>
      </c>
      <c r="AC568" s="24" t="n">
        <v>0</v>
      </c>
      <c r="AD568" s="24" t="n">
        <v>0</v>
      </c>
    </row>
    <row r="569">
      <c r="A569" s="24" t="inlineStr">
        <is>
          <t>Cambridge|8</t>
        </is>
      </c>
      <c r="B569" s="24" t="inlineStr">
        <is>
          <t>E2</t>
        </is>
      </c>
      <c r="C569" s="24" t="inlineStr">
        <is>
          <t>League One</t>
        </is>
      </c>
      <c r="D569" s="24" t="inlineStr">
        <is>
          <t>Cambridge</t>
        </is>
      </c>
      <c r="E569" s="24" t="n">
        <v>8</v>
      </c>
      <c r="F569" s="24">
        <f>COUNTIFS(TeamGames!$D$2:$D$4073,$D569,TeamGames!$F$2:$F$4073,$E569)</f>
        <v/>
      </c>
      <c r="G569" s="24" t="n">
        <v>29</v>
      </c>
      <c r="H569" s="24" t="n">
        <v>32</v>
      </c>
      <c r="I569" s="24" t="inlineStr">
        <is>
          <t>Huddersfield (A) · Bradford (H) · Burton (H) · Reading (A)</t>
        </is>
      </c>
      <c r="J569" s="24" t="n">
        <v>2</v>
      </c>
      <c r="K569" s="40" t="n">
        <v>46424.625</v>
      </c>
      <c r="L569" s="40" t="n">
        <v>46438.625</v>
      </c>
      <c r="M569" s="24">
        <f>SUMIFS(TeamGames!$X$2:$X$4073,TeamGames!$D$2:$D$4073,$D569,TeamGames!$F$2:$F$4073,$E569)</f>
        <v/>
      </c>
      <c r="N569" s="33">
        <f>SUMIFS(TeamGames!$S$2:$S$4073,TeamGames!$D$2:$D$4073,$D569,TeamGames!$F$2:$F$4073,$E569)</f>
        <v/>
      </c>
      <c r="O569" s="33">
        <f>SUMIFS(TeamGames!$S$2:$S$4073,TeamGames!$D$2:$D$4073,$D569,TeamGames!$F$2:$F$4073,$E569,TeamGames!$X$2:$X$4073,1)</f>
        <v/>
      </c>
      <c r="P569" s="24">
        <f>SUMIFS(TeamGames!$O$2:$O$4073,TeamGames!$D$2:$D$4073,$D569,TeamGames!$F$2:$F$4073,$E569)</f>
        <v/>
      </c>
      <c r="Q569" s="33">
        <f>SUMIFS(TeamGames!$T$2:$T$4073,TeamGames!$D$2:$D$4073,$D569,TeamGames!$F$2:$F$4073,$E569)</f>
        <v/>
      </c>
      <c r="R569" s="33">
        <f>SUMIFS(TeamGames!$U$2:$U$4073,TeamGames!$D$2:$D$4073,$D569,TeamGames!$F$2:$F$4073,$E569)</f>
        <v/>
      </c>
      <c r="S569" s="33">
        <f>SUMIFS(TeamGames!$W$2:$W$4073,TeamGames!$D$2:$D$4073,$D569,TeamGames!$F$2:$F$4073,$E569)</f>
        <v/>
      </c>
      <c r="T569" s="30">
        <f>IF(M569=0,"",P569-O569)</f>
        <v/>
      </c>
      <c r="U569" s="30">
        <f>IF(M569=0,"",S569-O569)</f>
        <v/>
      </c>
      <c r="V569" s="24">
        <f>IF(M569=0,"upcoming",IF(M569=F569,"complete","in progress"))</f>
        <v/>
      </c>
      <c r="W569" s="33">
        <f>N569/F569</f>
        <v/>
      </c>
      <c r="X569" s="41">
        <f>AVERAGEIFS(TeamGames!$K$2:$K$4073,TeamGames!$D$2:$D$4073,$D569,TeamGames!$F$2:$F$4073,$E569)</f>
        <v/>
      </c>
      <c r="Y569" s="30">
        <f>IF(M569=0,"",P569-S569)</f>
        <v/>
      </c>
      <c r="Z569" s="30" t="n"/>
      <c r="AA569" s="31" t="n"/>
      <c r="AB569" s="33" t="n">
        <v>4.690849236498426</v>
      </c>
      <c r="AC569" s="24" t="n">
        <v>0</v>
      </c>
      <c r="AD569" s="24" t="n">
        <v>0</v>
      </c>
    </row>
    <row r="570">
      <c r="A570" s="24" t="inlineStr">
        <is>
          <t>Cambridge|9</t>
        </is>
      </c>
      <c r="B570" s="24" t="inlineStr">
        <is>
          <t>E2</t>
        </is>
      </c>
      <c r="C570" s="24" t="inlineStr">
        <is>
          <t>League One</t>
        </is>
      </c>
      <c r="D570" s="24" t="inlineStr">
        <is>
          <t>Cambridge</t>
        </is>
      </c>
      <c r="E570" s="24" t="n">
        <v>9</v>
      </c>
      <c r="F570" s="24">
        <f>COUNTIFS(TeamGames!$D$2:$D$4073,$D570,TeamGames!$F$2:$F$4073,$E570)</f>
        <v/>
      </c>
      <c r="G570" s="24" t="n">
        <v>33</v>
      </c>
      <c r="H570" s="24" t="n">
        <v>36</v>
      </c>
      <c r="I570" s="24" t="inlineStr">
        <is>
          <t>Peterborough (H) · Wigan (A) · Bromley (H) · Stockport (A)</t>
        </is>
      </c>
      <c r="J570" s="24" t="n">
        <v>2</v>
      </c>
      <c r="K570" s="40" t="n">
        <v>46445.52083333334</v>
      </c>
      <c r="L570" s="40" t="n">
        <v>46466.625</v>
      </c>
      <c r="M570" s="24">
        <f>SUMIFS(TeamGames!$X$2:$X$4073,TeamGames!$D$2:$D$4073,$D570,TeamGames!$F$2:$F$4073,$E570)</f>
        <v/>
      </c>
      <c r="N570" s="33">
        <f>SUMIFS(TeamGames!$S$2:$S$4073,TeamGames!$D$2:$D$4073,$D570,TeamGames!$F$2:$F$4073,$E570)</f>
        <v/>
      </c>
      <c r="O570" s="33">
        <f>SUMIFS(TeamGames!$S$2:$S$4073,TeamGames!$D$2:$D$4073,$D570,TeamGames!$F$2:$F$4073,$E570,TeamGames!$X$2:$X$4073,1)</f>
        <v/>
      </c>
      <c r="P570" s="24">
        <f>SUMIFS(TeamGames!$O$2:$O$4073,TeamGames!$D$2:$D$4073,$D570,TeamGames!$F$2:$F$4073,$E570)</f>
        <v/>
      </c>
      <c r="Q570" s="33">
        <f>SUMIFS(TeamGames!$T$2:$T$4073,TeamGames!$D$2:$D$4073,$D570,TeamGames!$F$2:$F$4073,$E570)</f>
        <v/>
      </c>
      <c r="R570" s="33">
        <f>SUMIFS(TeamGames!$U$2:$U$4073,TeamGames!$D$2:$D$4073,$D570,TeamGames!$F$2:$F$4073,$E570)</f>
        <v/>
      </c>
      <c r="S570" s="33">
        <f>SUMIFS(TeamGames!$W$2:$W$4073,TeamGames!$D$2:$D$4073,$D570,TeamGames!$F$2:$F$4073,$E570)</f>
        <v/>
      </c>
      <c r="T570" s="30">
        <f>IF(M570=0,"",P570-O570)</f>
        <v/>
      </c>
      <c r="U570" s="30">
        <f>IF(M570=0,"",S570-O570)</f>
        <v/>
      </c>
      <c r="V570" s="24">
        <f>IF(M570=0,"upcoming",IF(M570=F570,"complete","in progress"))</f>
        <v/>
      </c>
      <c r="W570" s="33">
        <f>N570/F570</f>
        <v/>
      </c>
      <c r="X570" s="41">
        <f>AVERAGEIFS(TeamGames!$K$2:$K$4073,TeamGames!$D$2:$D$4073,$D570,TeamGames!$F$2:$F$4073,$E570)</f>
        <v/>
      </c>
      <c r="Y570" s="30">
        <f>IF(M570=0,"",P570-S570)</f>
        <v/>
      </c>
      <c r="Z570" s="30" t="n"/>
      <c r="AA570" s="31" t="n"/>
      <c r="AB570" s="33" t="n">
        <v>5.164449223068415</v>
      </c>
      <c r="AC570" s="24" t="n">
        <v>0</v>
      </c>
      <c r="AD570" s="24" t="n">
        <v>0</v>
      </c>
    </row>
    <row r="571">
      <c r="A571" s="24" t="inlineStr">
        <is>
          <t>Cambridge|10</t>
        </is>
      </c>
      <c r="B571" s="24" t="inlineStr">
        <is>
          <t>E2</t>
        </is>
      </c>
      <c r="C571" s="24" t="inlineStr">
        <is>
          <t>League One</t>
        </is>
      </c>
      <c r="D571" s="24" t="inlineStr">
        <is>
          <t>Cambridge</t>
        </is>
      </c>
      <c r="E571" s="24" t="n">
        <v>10</v>
      </c>
      <c r="F571" s="24">
        <f>COUNTIFS(TeamGames!$D$2:$D$4073,$D571,TeamGames!$F$2:$F$4073,$E571)</f>
        <v/>
      </c>
      <c r="G571" s="24" t="n">
        <v>37</v>
      </c>
      <c r="H571" s="24" t="n">
        <v>40</v>
      </c>
      <c r="I571" s="24" t="inlineStr">
        <is>
          <t>Mansfield (A) · MK Dons (H) · Doncaster (A) · Notts County (H)</t>
        </is>
      </c>
      <c r="J571" s="24" t="n">
        <v>2</v>
      </c>
      <c r="K571" s="40" t="n">
        <v>46472.625</v>
      </c>
      <c r="L571" s="40" t="n">
        <v>46487.625</v>
      </c>
      <c r="M571" s="24">
        <f>SUMIFS(TeamGames!$X$2:$X$4073,TeamGames!$D$2:$D$4073,$D571,TeamGames!$F$2:$F$4073,$E571)</f>
        <v/>
      </c>
      <c r="N571" s="33">
        <f>SUMIFS(TeamGames!$S$2:$S$4073,TeamGames!$D$2:$D$4073,$D571,TeamGames!$F$2:$F$4073,$E571)</f>
        <v/>
      </c>
      <c r="O571" s="33">
        <f>SUMIFS(TeamGames!$S$2:$S$4073,TeamGames!$D$2:$D$4073,$D571,TeamGames!$F$2:$F$4073,$E571,TeamGames!$X$2:$X$4073,1)</f>
        <v/>
      </c>
      <c r="P571" s="24">
        <f>SUMIFS(TeamGames!$O$2:$O$4073,TeamGames!$D$2:$D$4073,$D571,TeamGames!$F$2:$F$4073,$E571)</f>
        <v/>
      </c>
      <c r="Q571" s="33">
        <f>SUMIFS(TeamGames!$T$2:$T$4073,TeamGames!$D$2:$D$4073,$D571,TeamGames!$F$2:$F$4073,$E571)</f>
        <v/>
      </c>
      <c r="R571" s="33">
        <f>SUMIFS(TeamGames!$U$2:$U$4073,TeamGames!$D$2:$D$4073,$D571,TeamGames!$F$2:$F$4073,$E571)</f>
        <v/>
      </c>
      <c r="S571" s="33">
        <f>SUMIFS(TeamGames!$W$2:$W$4073,TeamGames!$D$2:$D$4073,$D571,TeamGames!$F$2:$F$4073,$E571)</f>
        <v/>
      </c>
      <c r="T571" s="30">
        <f>IF(M571=0,"",P571-O571)</f>
        <v/>
      </c>
      <c r="U571" s="30">
        <f>IF(M571=0,"",S571-O571)</f>
        <v/>
      </c>
      <c r="V571" s="24">
        <f>IF(M571=0,"upcoming",IF(M571=F571,"complete","in progress"))</f>
        <v/>
      </c>
      <c r="W571" s="33">
        <f>N571/F571</f>
        <v/>
      </c>
      <c r="X571" s="41">
        <f>AVERAGEIFS(TeamGames!$K$2:$K$4073,TeamGames!$D$2:$D$4073,$D571,TeamGames!$F$2:$F$4073,$E571)</f>
        <v/>
      </c>
      <c r="Y571" s="30">
        <f>IF(M571=0,"",P571-S571)</f>
        <v/>
      </c>
      <c r="Z571" s="30" t="n"/>
      <c r="AA571" s="31" t="n"/>
      <c r="AB571" s="33" t="n">
        <v>4.908354954210762</v>
      </c>
      <c r="AC571" s="24" t="n">
        <v>0</v>
      </c>
      <c r="AD571" s="24" t="n">
        <v>0</v>
      </c>
    </row>
    <row r="572">
      <c r="A572" s="24" t="inlineStr">
        <is>
          <t>Cambridge|11</t>
        </is>
      </c>
      <c r="B572" s="24" t="inlineStr">
        <is>
          <t>E2</t>
        </is>
      </c>
      <c r="C572" s="24" t="inlineStr">
        <is>
          <t>League One</t>
        </is>
      </c>
      <c r="D572" s="24" t="inlineStr">
        <is>
          <t>Cambridge</t>
        </is>
      </c>
      <c r="E572" s="24" t="n">
        <v>11</v>
      </c>
      <c r="F572" s="24">
        <f>COUNTIFS(TeamGames!$D$2:$D$4073,$D572,TeamGames!$F$2:$F$4073,$E572)</f>
        <v/>
      </c>
      <c r="G572" s="24" t="n">
        <v>41</v>
      </c>
      <c r="H572" s="24" t="n">
        <v>44</v>
      </c>
      <c r="I572" s="24" t="inlineStr">
        <is>
          <t>AFC Wimbledon (A) · Oxford (H) · Blackpool (A) · Sheffield Wed (H)</t>
        </is>
      </c>
      <c r="J572" s="24" t="n">
        <v>2</v>
      </c>
      <c r="K572" s="40" t="n">
        <v>46490.82291666666</v>
      </c>
      <c r="L572" s="40" t="n">
        <v>46504.82291666666</v>
      </c>
      <c r="M572" s="24">
        <f>SUMIFS(TeamGames!$X$2:$X$4073,TeamGames!$D$2:$D$4073,$D572,TeamGames!$F$2:$F$4073,$E572)</f>
        <v/>
      </c>
      <c r="N572" s="33">
        <f>SUMIFS(TeamGames!$S$2:$S$4073,TeamGames!$D$2:$D$4073,$D572,TeamGames!$F$2:$F$4073,$E572)</f>
        <v/>
      </c>
      <c r="O572" s="33">
        <f>SUMIFS(TeamGames!$S$2:$S$4073,TeamGames!$D$2:$D$4073,$D572,TeamGames!$F$2:$F$4073,$E572,TeamGames!$X$2:$X$4073,1)</f>
        <v/>
      </c>
      <c r="P572" s="24">
        <f>SUMIFS(TeamGames!$O$2:$O$4073,TeamGames!$D$2:$D$4073,$D572,TeamGames!$F$2:$F$4073,$E572)</f>
        <v/>
      </c>
      <c r="Q572" s="33">
        <f>SUMIFS(TeamGames!$T$2:$T$4073,TeamGames!$D$2:$D$4073,$D572,TeamGames!$F$2:$F$4073,$E572)</f>
        <v/>
      </c>
      <c r="R572" s="33">
        <f>SUMIFS(TeamGames!$U$2:$U$4073,TeamGames!$D$2:$D$4073,$D572,TeamGames!$F$2:$F$4073,$E572)</f>
        <v/>
      </c>
      <c r="S572" s="33">
        <f>SUMIFS(TeamGames!$W$2:$W$4073,TeamGames!$D$2:$D$4073,$D572,TeamGames!$F$2:$F$4073,$E572)</f>
        <v/>
      </c>
      <c r="T572" s="30">
        <f>IF(M572=0,"",P572-O572)</f>
        <v/>
      </c>
      <c r="U572" s="30">
        <f>IF(M572=0,"",S572-O572)</f>
        <v/>
      </c>
      <c r="V572" s="24">
        <f>IF(M572=0,"upcoming",IF(M572=F572,"complete","in progress"))</f>
        <v/>
      </c>
      <c r="W572" s="33">
        <f>N572/F572</f>
        <v/>
      </c>
      <c r="X572" s="41">
        <f>AVERAGEIFS(TeamGames!$K$2:$K$4073,TeamGames!$D$2:$D$4073,$D572,TeamGames!$F$2:$F$4073,$E572)</f>
        <v/>
      </c>
      <c r="Y572" s="30">
        <f>IF(M572=0,"",P572-S572)</f>
        <v/>
      </c>
      <c r="Z572" s="30" t="n"/>
      <c r="AA572" s="31" t="n"/>
      <c r="AB572" s="33" t="n">
        <v>4.852428695169602</v>
      </c>
      <c r="AC572" s="24" t="n">
        <v>0</v>
      </c>
      <c r="AD572" s="24" t="n">
        <v>0</v>
      </c>
    </row>
    <row r="573">
      <c r="A573" s="24" t="inlineStr">
        <is>
          <t>Cambridge|12</t>
        </is>
      </c>
      <c r="B573" s="24" t="inlineStr">
        <is>
          <t>E2</t>
        </is>
      </c>
      <c r="C573" s="24" t="inlineStr">
        <is>
          <t>League One</t>
        </is>
      </c>
      <c r="D573" s="24" t="inlineStr">
        <is>
          <t>Cambridge</t>
        </is>
      </c>
      <c r="E573" s="24" t="n">
        <v>12</v>
      </c>
      <c r="F573" s="24">
        <f>COUNTIFS(TeamGames!$D$2:$D$4073,$D573,TeamGames!$F$2:$F$4073,$E573)</f>
        <v/>
      </c>
      <c r="G573" s="24" t="n">
        <v>45</v>
      </c>
      <c r="H573" s="24" t="n">
        <v>46</v>
      </c>
      <c r="I573" s="24" t="inlineStr">
        <is>
          <t>Luton (H) · Leicester (A)</t>
        </is>
      </c>
      <c r="J573" s="24" t="n">
        <v>1</v>
      </c>
      <c r="K573" s="40" t="n">
        <v>46508.625</v>
      </c>
      <c r="L573" s="40" t="n">
        <v>46515.52083333334</v>
      </c>
      <c r="M573" s="24">
        <f>SUMIFS(TeamGames!$X$2:$X$4073,TeamGames!$D$2:$D$4073,$D573,TeamGames!$F$2:$F$4073,$E573)</f>
        <v/>
      </c>
      <c r="N573" s="33">
        <f>SUMIFS(TeamGames!$S$2:$S$4073,TeamGames!$D$2:$D$4073,$D573,TeamGames!$F$2:$F$4073,$E573)</f>
        <v/>
      </c>
      <c r="O573" s="33">
        <f>SUMIFS(TeamGames!$S$2:$S$4073,TeamGames!$D$2:$D$4073,$D573,TeamGames!$F$2:$F$4073,$E573,TeamGames!$X$2:$X$4073,1)</f>
        <v/>
      </c>
      <c r="P573" s="24">
        <f>SUMIFS(TeamGames!$O$2:$O$4073,TeamGames!$D$2:$D$4073,$D573,TeamGames!$F$2:$F$4073,$E573)</f>
        <v/>
      </c>
      <c r="Q573" s="33">
        <f>SUMIFS(TeamGames!$T$2:$T$4073,TeamGames!$D$2:$D$4073,$D573,TeamGames!$F$2:$F$4073,$E573)</f>
        <v/>
      </c>
      <c r="R573" s="33">
        <f>SUMIFS(TeamGames!$U$2:$U$4073,TeamGames!$D$2:$D$4073,$D573,TeamGames!$F$2:$F$4073,$E573)</f>
        <v/>
      </c>
      <c r="S573" s="33">
        <f>SUMIFS(TeamGames!$W$2:$W$4073,TeamGames!$D$2:$D$4073,$D573,TeamGames!$F$2:$F$4073,$E573)</f>
        <v/>
      </c>
      <c r="T573" s="30">
        <f>IF(M573=0,"",P573-O573)</f>
        <v/>
      </c>
      <c r="U573" s="30">
        <f>IF(M573=0,"",S573-O573)</f>
        <v/>
      </c>
      <c r="V573" s="24">
        <f>IF(M573=0,"upcoming",IF(M573=F573,"complete","in progress"))</f>
        <v/>
      </c>
      <c r="W573" s="33">
        <f>N573/F573</f>
        <v/>
      </c>
      <c r="X573" s="41">
        <f>AVERAGEIFS(TeamGames!$K$2:$K$4073,TeamGames!$D$2:$D$4073,$D573,TeamGames!$F$2:$F$4073,$E573)</f>
        <v/>
      </c>
      <c r="Y573" s="30">
        <f>IF(M573=0,"",P573-S573)</f>
        <v/>
      </c>
      <c r="Z573" s="30" t="n"/>
      <c r="AA573" s="31" t="n"/>
      <c r="AB573" s="33" t="n">
        <v>1.849623582439673</v>
      </c>
      <c r="AC573" s="24" t="n">
        <v>0</v>
      </c>
      <c r="AD573" s="24" t="n">
        <v>0</v>
      </c>
    </row>
    <row r="574">
      <c r="A574" s="24" t="inlineStr">
        <is>
          <t>Doncaster|1</t>
        </is>
      </c>
      <c r="B574" s="24" t="inlineStr">
        <is>
          <t>E2</t>
        </is>
      </c>
      <c r="C574" s="24" t="inlineStr">
        <is>
          <t>League One</t>
        </is>
      </c>
      <c r="D574" s="24" t="inlineStr">
        <is>
          <t>Doncaster</t>
        </is>
      </c>
      <c r="E574" s="24" t="n">
        <v>1</v>
      </c>
      <c r="F574" s="24">
        <f>COUNTIFS(TeamGames!$D$2:$D$4073,$D574,TeamGames!$F$2:$F$4073,$E574)</f>
        <v/>
      </c>
      <c r="G574" s="24" t="n">
        <v>1</v>
      </c>
      <c r="H574" s="24" t="n">
        <v>4</v>
      </c>
      <c r="I574" s="24" t="inlineStr">
        <is>
          <t>Mansfield (A) · Barnsley (H) · Stevenage (A) · Notts County (H)</t>
        </is>
      </c>
      <c r="J574" s="24" t="n">
        <v>2</v>
      </c>
      <c r="K574" s="40" t="n">
        <v>46249.625</v>
      </c>
      <c r="L574" s="40" t="n">
        <v>46266.82291666666</v>
      </c>
      <c r="M574" s="24">
        <f>SUMIFS(TeamGames!$X$2:$X$4073,TeamGames!$D$2:$D$4073,$D574,TeamGames!$F$2:$F$4073,$E574)</f>
        <v/>
      </c>
      <c r="N574" s="33">
        <f>SUMIFS(TeamGames!$S$2:$S$4073,TeamGames!$D$2:$D$4073,$D574,TeamGames!$F$2:$F$4073,$E574)</f>
        <v/>
      </c>
      <c r="O574" s="33">
        <f>SUMIFS(TeamGames!$S$2:$S$4073,TeamGames!$D$2:$D$4073,$D574,TeamGames!$F$2:$F$4073,$E574,TeamGames!$X$2:$X$4073,1)</f>
        <v/>
      </c>
      <c r="P574" s="24">
        <f>SUMIFS(TeamGames!$O$2:$O$4073,TeamGames!$D$2:$D$4073,$D574,TeamGames!$F$2:$F$4073,$E574)</f>
        <v/>
      </c>
      <c r="Q574" s="33">
        <f>SUMIFS(TeamGames!$T$2:$T$4073,TeamGames!$D$2:$D$4073,$D574,TeamGames!$F$2:$F$4073,$E574)</f>
        <v/>
      </c>
      <c r="R574" s="33">
        <f>SUMIFS(TeamGames!$U$2:$U$4073,TeamGames!$D$2:$D$4073,$D574,TeamGames!$F$2:$F$4073,$E574)</f>
        <v/>
      </c>
      <c r="S574" s="33">
        <f>SUMIFS(TeamGames!$W$2:$W$4073,TeamGames!$D$2:$D$4073,$D574,TeamGames!$F$2:$F$4073,$E574)</f>
        <v/>
      </c>
      <c r="T574" s="30">
        <f>IF(M574=0,"",P574-O574)</f>
        <v/>
      </c>
      <c r="U574" s="30">
        <f>IF(M574=0,"",S574-O574)</f>
        <v/>
      </c>
      <c r="V574" s="24">
        <f>IF(M574=0,"upcoming",IF(M574=F574,"complete","in progress"))</f>
        <v/>
      </c>
      <c r="W574" s="33">
        <f>N574/F574</f>
        <v/>
      </c>
      <c r="X574" s="41">
        <f>AVERAGEIFS(TeamGames!$K$2:$K$4073,TeamGames!$D$2:$D$4073,$D574,TeamGames!$F$2:$F$4073,$E574)</f>
        <v/>
      </c>
      <c r="Y574" s="30">
        <f>IF(M574=0,"",P574-S574)</f>
        <v/>
      </c>
      <c r="Z574" s="30" t="n">
        <v>-0.96</v>
      </c>
      <c r="AA574" s="31" t="n">
        <v>0.3346612666712887</v>
      </c>
      <c r="AB574" s="33" t="n"/>
      <c r="AC574" s="24" t="n">
        <v>0</v>
      </c>
      <c r="AD574" s="24" t="n">
        <v>0</v>
      </c>
    </row>
    <row r="575">
      <c r="A575" s="24" t="inlineStr">
        <is>
          <t>Doncaster|2</t>
        </is>
      </c>
      <c r="B575" s="24" t="inlineStr">
        <is>
          <t>E2</t>
        </is>
      </c>
      <c r="C575" s="24" t="inlineStr">
        <is>
          <t>League One</t>
        </is>
      </c>
      <c r="D575" s="24" t="inlineStr">
        <is>
          <t>Doncaster</t>
        </is>
      </c>
      <c r="E575" s="24" t="n">
        <v>2</v>
      </c>
      <c r="F575" s="24">
        <f>COUNTIFS(TeamGames!$D$2:$D$4073,$D575,TeamGames!$F$2:$F$4073,$E575)</f>
        <v/>
      </c>
      <c r="G575" s="24" t="n">
        <v>5</v>
      </c>
      <c r="H575" s="24" t="n">
        <v>8</v>
      </c>
      <c r="I575" s="24" t="inlineStr">
        <is>
          <t>Plymouth (H) · AFC Wimbledon (A) · Peterborough (A) · Burton (H)</t>
        </is>
      </c>
      <c r="J575" s="24" t="n">
        <v>2</v>
      </c>
      <c r="K575" s="40" t="n">
        <v>46270.625</v>
      </c>
      <c r="L575" s="40" t="n">
        <v>46305.625</v>
      </c>
      <c r="M575" s="24">
        <f>SUMIFS(TeamGames!$X$2:$X$4073,TeamGames!$D$2:$D$4073,$D575,TeamGames!$F$2:$F$4073,$E575)</f>
        <v/>
      </c>
      <c r="N575" s="33">
        <f>SUMIFS(TeamGames!$S$2:$S$4073,TeamGames!$D$2:$D$4073,$D575,TeamGames!$F$2:$F$4073,$E575)</f>
        <v/>
      </c>
      <c r="O575" s="33">
        <f>SUMIFS(TeamGames!$S$2:$S$4073,TeamGames!$D$2:$D$4073,$D575,TeamGames!$F$2:$F$4073,$E575,TeamGames!$X$2:$X$4073,1)</f>
        <v/>
      </c>
      <c r="P575" s="24">
        <f>SUMIFS(TeamGames!$O$2:$O$4073,TeamGames!$D$2:$D$4073,$D575,TeamGames!$F$2:$F$4073,$E575)</f>
        <v/>
      </c>
      <c r="Q575" s="33">
        <f>SUMIFS(TeamGames!$T$2:$T$4073,TeamGames!$D$2:$D$4073,$D575,TeamGames!$F$2:$F$4073,$E575)</f>
        <v/>
      </c>
      <c r="R575" s="33">
        <f>SUMIFS(TeamGames!$U$2:$U$4073,TeamGames!$D$2:$D$4073,$D575,TeamGames!$F$2:$F$4073,$E575)</f>
        <v/>
      </c>
      <c r="S575" s="33">
        <f>SUMIFS(TeamGames!$W$2:$W$4073,TeamGames!$D$2:$D$4073,$D575,TeamGames!$F$2:$F$4073,$E575)</f>
        <v/>
      </c>
      <c r="T575" s="30">
        <f>IF(M575=0,"",P575-O575)</f>
        <v/>
      </c>
      <c r="U575" s="30">
        <f>IF(M575=0,"",S575-O575)</f>
        <v/>
      </c>
      <c r="V575" s="24">
        <f>IF(M575=0,"upcoming",IF(M575=F575,"complete","in progress"))</f>
        <v/>
      </c>
      <c r="W575" s="33">
        <f>N575/F575</f>
        <v/>
      </c>
      <c r="X575" s="41">
        <f>AVERAGEIFS(TeamGames!$K$2:$K$4073,TeamGames!$D$2:$D$4073,$D575,TeamGames!$F$2:$F$4073,$E575)</f>
        <v/>
      </c>
      <c r="Y575" s="30">
        <f>IF(M575=0,"",P575-S575)</f>
        <v/>
      </c>
      <c r="Z575" s="30" t="n">
        <v>0.16</v>
      </c>
      <c r="AA575" s="31" t="n">
        <v>0.8690357742856638</v>
      </c>
      <c r="AB575" s="33" t="n"/>
      <c r="AC575" s="24" t="n">
        <v>0</v>
      </c>
      <c r="AD575" s="24" t="n">
        <v>1</v>
      </c>
    </row>
    <row r="576">
      <c r="A576" s="24" t="inlineStr">
        <is>
          <t>Doncaster|3</t>
        </is>
      </c>
      <c r="B576" s="24" t="inlineStr">
        <is>
          <t>E2</t>
        </is>
      </c>
      <c r="C576" s="24" t="inlineStr">
        <is>
          <t>League One</t>
        </is>
      </c>
      <c r="D576" s="24" t="inlineStr">
        <is>
          <t>Doncaster</t>
        </is>
      </c>
      <c r="E576" s="24" t="n">
        <v>3</v>
      </c>
      <c r="F576" s="24">
        <f>COUNTIFS(TeamGames!$D$2:$D$4073,$D576,TeamGames!$F$2:$F$4073,$E576)</f>
        <v/>
      </c>
      <c r="G576" s="24" t="n">
        <v>9</v>
      </c>
      <c r="H576" s="24" t="n">
        <v>12</v>
      </c>
      <c r="I576" s="24" t="inlineStr">
        <is>
          <t>Leicester (A) · Stockport (H) · Sheffield Wed (H) · Luton (A)</t>
        </is>
      </c>
      <c r="J576" s="24" t="n">
        <v>2</v>
      </c>
      <c r="K576" s="40" t="n">
        <v>46312.625</v>
      </c>
      <c r="L576" s="40" t="n">
        <v>46322.82291666666</v>
      </c>
      <c r="M576" s="24">
        <f>SUMIFS(TeamGames!$X$2:$X$4073,TeamGames!$D$2:$D$4073,$D576,TeamGames!$F$2:$F$4073,$E576)</f>
        <v/>
      </c>
      <c r="N576" s="33">
        <f>SUMIFS(TeamGames!$S$2:$S$4073,TeamGames!$D$2:$D$4073,$D576,TeamGames!$F$2:$F$4073,$E576)</f>
        <v/>
      </c>
      <c r="O576" s="33">
        <f>SUMIFS(TeamGames!$S$2:$S$4073,TeamGames!$D$2:$D$4073,$D576,TeamGames!$F$2:$F$4073,$E576,TeamGames!$X$2:$X$4073,1)</f>
        <v/>
      </c>
      <c r="P576" s="24">
        <f>SUMIFS(TeamGames!$O$2:$O$4073,TeamGames!$D$2:$D$4073,$D576,TeamGames!$F$2:$F$4073,$E576)</f>
        <v/>
      </c>
      <c r="Q576" s="33">
        <f>SUMIFS(TeamGames!$T$2:$T$4073,TeamGames!$D$2:$D$4073,$D576,TeamGames!$F$2:$F$4073,$E576)</f>
        <v/>
      </c>
      <c r="R576" s="33">
        <f>SUMIFS(TeamGames!$U$2:$U$4073,TeamGames!$D$2:$D$4073,$D576,TeamGames!$F$2:$F$4073,$E576)</f>
        <v/>
      </c>
      <c r="S576" s="33">
        <f>SUMIFS(TeamGames!$W$2:$W$4073,TeamGames!$D$2:$D$4073,$D576,TeamGames!$F$2:$F$4073,$E576)</f>
        <v/>
      </c>
      <c r="T576" s="30">
        <f>IF(M576=0,"",P576-O576)</f>
        <v/>
      </c>
      <c r="U576" s="30">
        <f>IF(M576=0,"",S576-O576)</f>
        <v/>
      </c>
      <c r="V576" s="24">
        <f>IF(M576=0,"upcoming",IF(M576=F576,"complete","in progress"))</f>
        <v/>
      </c>
      <c r="W576" s="33">
        <f>N576/F576</f>
        <v/>
      </c>
      <c r="X576" s="41">
        <f>AVERAGEIFS(TeamGames!$K$2:$K$4073,TeamGames!$D$2:$D$4073,$D576,TeamGames!$F$2:$F$4073,$E576)</f>
        <v/>
      </c>
      <c r="Y576" s="30">
        <f>IF(M576=0,"",P576-S576)</f>
        <v/>
      </c>
      <c r="Z576" s="30" t="n">
        <v>-1.26</v>
      </c>
      <c r="AA576" s="31" t="n">
        <v>0.208025812008946</v>
      </c>
      <c r="AB576" s="33" t="n">
        <v>2.132238073263202</v>
      </c>
      <c r="AC576" s="24" t="n">
        <v>0</v>
      </c>
      <c r="AD576" s="24" t="n">
        <v>1</v>
      </c>
    </row>
    <row r="577">
      <c r="A577" s="24" t="inlineStr">
        <is>
          <t>Doncaster|4</t>
        </is>
      </c>
      <c r="B577" s="24" t="inlineStr">
        <is>
          <t>E2</t>
        </is>
      </c>
      <c r="C577" s="24" t="inlineStr">
        <is>
          <t>League One</t>
        </is>
      </c>
      <c r="D577" s="24" t="inlineStr">
        <is>
          <t>Doncaster</t>
        </is>
      </c>
      <c r="E577" s="24" t="n">
        <v>4</v>
      </c>
      <c r="F577" s="24">
        <f>COUNTIFS(TeamGames!$D$2:$D$4073,$D577,TeamGames!$F$2:$F$4073,$E577)</f>
        <v/>
      </c>
      <c r="G577" s="24" t="n">
        <v>13</v>
      </c>
      <c r="H577" s="24" t="n">
        <v>16</v>
      </c>
      <c r="I577" s="24" t="inlineStr">
        <is>
          <t>MK Dons (A) · Leyton Orient (H) · Bradford (A) · Huddersfield (H)</t>
        </is>
      </c>
      <c r="J577" s="24" t="n">
        <v>2</v>
      </c>
      <c r="K577" s="40" t="n">
        <v>46326.625</v>
      </c>
      <c r="L577" s="40" t="n">
        <v>46352.83333333334</v>
      </c>
      <c r="M577" s="24">
        <f>SUMIFS(TeamGames!$X$2:$X$4073,TeamGames!$D$2:$D$4073,$D577,TeamGames!$F$2:$F$4073,$E577)</f>
        <v/>
      </c>
      <c r="N577" s="33">
        <f>SUMIFS(TeamGames!$S$2:$S$4073,TeamGames!$D$2:$D$4073,$D577,TeamGames!$F$2:$F$4073,$E577)</f>
        <v/>
      </c>
      <c r="O577" s="33">
        <f>SUMIFS(TeamGames!$S$2:$S$4073,TeamGames!$D$2:$D$4073,$D577,TeamGames!$F$2:$F$4073,$E577,TeamGames!$X$2:$X$4073,1)</f>
        <v/>
      </c>
      <c r="P577" s="24">
        <f>SUMIFS(TeamGames!$O$2:$O$4073,TeamGames!$D$2:$D$4073,$D577,TeamGames!$F$2:$F$4073,$E577)</f>
        <v/>
      </c>
      <c r="Q577" s="33">
        <f>SUMIFS(TeamGames!$T$2:$T$4073,TeamGames!$D$2:$D$4073,$D577,TeamGames!$F$2:$F$4073,$E577)</f>
        <v/>
      </c>
      <c r="R577" s="33">
        <f>SUMIFS(TeamGames!$U$2:$U$4073,TeamGames!$D$2:$D$4073,$D577,TeamGames!$F$2:$F$4073,$E577)</f>
        <v/>
      </c>
      <c r="S577" s="33">
        <f>SUMIFS(TeamGames!$W$2:$W$4073,TeamGames!$D$2:$D$4073,$D577,TeamGames!$F$2:$F$4073,$E577)</f>
        <v/>
      </c>
      <c r="T577" s="30">
        <f>IF(M577=0,"",P577-O577)</f>
        <v/>
      </c>
      <c r="U577" s="30">
        <f>IF(M577=0,"",S577-O577)</f>
        <v/>
      </c>
      <c r="V577" s="24">
        <f>IF(M577=0,"upcoming",IF(M577=F577,"complete","in progress"))</f>
        <v/>
      </c>
      <c r="W577" s="33">
        <f>N577/F577</f>
        <v/>
      </c>
      <c r="X577" s="41">
        <f>AVERAGEIFS(TeamGames!$K$2:$K$4073,TeamGames!$D$2:$D$4073,$D577,TeamGames!$F$2:$F$4073,$E577)</f>
        <v/>
      </c>
      <c r="Y577" s="30">
        <f>IF(M577=0,"",P577-S577)</f>
        <v/>
      </c>
      <c r="Z577" s="30" t="n"/>
      <c r="AA577" s="31" t="n"/>
      <c r="AB577" s="33" t="n">
        <v>4.927300863922187</v>
      </c>
      <c r="AC577" s="24" t="n">
        <v>0</v>
      </c>
      <c r="AD577" s="24" t="n">
        <v>1</v>
      </c>
    </row>
    <row r="578">
      <c r="A578" s="24" t="inlineStr">
        <is>
          <t>Doncaster|5</t>
        </is>
      </c>
      <c r="B578" s="24" t="inlineStr">
        <is>
          <t>E2</t>
        </is>
      </c>
      <c r="C578" s="24" t="inlineStr">
        <is>
          <t>League One</t>
        </is>
      </c>
      <c r="D578" s="24" t="inlineStr">
        <is>
          <t>Doncaster</t>
        </is>
      </c>
      <c r="E578" s="24" t="n">
        <v>5</v>
      </c>
      <c r="F578" s="24">
        <f>COUNTIFS(TeamGames!$D$2:$D$4073,$D578,TeamGames!$F$2:$F$4073,$E578)</f>
        <v/>
      </c>
      <c r="G578" s="24" t="n">
        <v>17</v>
      </c>
      <c r="H578" s="24" t="n">
        <v>20</v>
      </c>
      <c r="I578" s="24" t="inlineStr">
        <is>
          <t>Reading (A) · Bromley (H) · Oxford (H) · Wycombe (A)</t>
        </is>
      </c>
      <c r="J578" s="24" t="n">
        <v>2</v>
      </c>
      <c r="K578" s="40" t="n">
        <v>46357.83333333334</v>
      </c>
      <c r="L578" s="40" t="n">
        <v>46375.625</v>
      </c>
      <c r="M578" s="24">
        <f>SUMIFS(TeamGames!$X$2:$X$4073,TeamGames!$D$2:$D$4073,$D578,TeamGames!$F$2:$F$4073,$E578)</f>
        <v/>
      </c>
      <c r="N578" s="33">
        <f>SUMIFS(TeamGames!$S$2:$S$4073,TeamGames!$D$2:$D$4073,$D578,TeamGames!$F$2:$F$4073,$E578)</f>
        <v/>
      </c>
      <c r="O578" s="33">
        <f>SUMIFS(TeamGames!$S$2:$S$4073,TeamGames!$D$2:$D$4073,$D578,TeamGames!$F$2:$F$4073,$E578,TeamGames!$X$2:$X$4073,1)</f>
        <v/>
      </c>
      <c r="P578" s="24">
        <f>SUMIFS(TeamGames!$O$2:$O$4073,TeamGames!$D$2:$D$4073,$D578,TeamGames!$F$2:$F$4073,$E578)</f>
        <v/>
      </c>
      <c r="Q578" s="33">
        <f>SUMIFS(TeamGames!$T$2:$T$4073,TeamGames!$D$2:$D$4073,$D578,TeamGames!$F$2:$F$4073,$E578)</f>
        <v/>
      </c>
      <c r="R578" s="33">
        <f>SUMIFS(TeamGames!$U$2:$U$4073,TeamGames!$D$2:$D$4073,$D578,TeamGames!$F$2:$F$4073,$E578)</f>
        <v/>
      </c>
      <c r="S578" s="33">
        <f>SUMIFS(TeamGames!$W$2:$W$4073,TeamGames!$D$2:$D$4073,$D578,TeamGames!$F$2:$F$4073,$E578)</f>
        <v/>
      </c>
      <c r="T578" s="30">
        <f>IF(M578=0,"",P578-O578)</f>
        <v/>
      </c>
      <c r="U578" s="30">
        <f>IF(M578=0,"",S578-O578)</f>
        <v/>
      </c>
      <c r="V578" s="24">
        <f>IF(M578=0,"upcoming",IF(M578=F578,"complete","in progress"))</f>
        <v/>
      </c>
      <c r="W578" s="33">
        <f>N578/F578</f>
        <v/>
      </c>
      <c r="X578" s="41">
        <f>AVERAGEIFS(TeamGames!$K$2:$K$4073,TeamGames!$D$2:$D$4073,$D578,TeamGames!$F$2:$F$4073,$E578)</f>
        <v/>
      </c>
      <c r="Y578" s="30">
        <f>IF(M578=0,"",P578-S578)</f>
        <v/>
      </c>
      <c r="Z578" s="30" t="n"/>
      <c r="AA578" s="31" t="n"/>
      <c r="AB578" s="33" t="n">
        <v>5.41218930226979</v>
      </c>
      <c r="AC578" s="24" t="n">
        <v>0</v>
      </c>
      <c r="AD578" s="24" t="n">
        <v>1</v>
      </c>
    </row>
    <row r="579">
      <c r="A579" s="24" t="inlineStr">
        <is>
          <t>Doncaster|6</t>
        </is>
      </c>
      <c r="B579" s="24" t="inlineStr">
        <is>
          <t>E2</t>
        </is>
      </c>
      <c r="C579" s="24" t="inlineStr">
        <is>
          <t>League One</t>
        </is>
      </c>
      <c r="D579" s="24" t="inlineStr">
        <is>
          <t>Doncaster</t>
        </is>
      </c>
      <c r="E579" s="24" t="n">
        <v>6</v>
      </c>
      <c r="F579" s="24">
        <f>COUNTIFS(TeamGames!$D$2:$D$4073,$D579,TeamGames!$F$2:$F$4073,$E579)</f>
        <v/>
      </c>
      <c r="G579" s="24" t="n">
        <v>21</v>
      </c>
      <c r="H579" s="24" t="n">
        <v>24</v>
      </c>
      <c r="I579" s="24" t="inlineStr">
        <is>
          <t>Wigan (H) · Cambridge (A) · Blackpool (A) · Wycombe (H)</t>
        </is>
      </c>
      <c r="J579" s="24" t="n">
        <v>2</v>
      </c>
      <c r="K579" s="40" t="n">
        <v>46382.625</v>
      </c>
      <c r="L579" s="40" t="n">
        <v>46396.625</v>
      </c>
      <c r="M579" s="24">
        <f>SUMIFS(TeamGames!$X$2:$X$4073,TeamGames!$D$2:$D$4073,$D579,TeamGames!$F$2:$F$4073,$E579)</f>
        <v/>
      </c>
      <c r="N579" s="33">
        <f>SUMIFS(TeamGames!$S$2:$S$4073,TeamGames!$D$2:$D$4073,$D579,TeamGames!$F$2:$F$4073,$E579)</f>
        <v/>
      </c>
      <c r="O579" s="33">
        <f>SUMIFS(TeamGames!$S$2:$S$4073,TeamGames!$D$2:$D$4073,$D579,TeamGames!$F$2:$F$4073,$E579,TeamGames!$X$2:$X$4073,1)</f>
        <v/>
      </c>
      <c r="P579" s="24">
        <f>SUMIFS(TeamGames!$O$2:$O$4073,TeamGames!$D$2:$D$4073,$D579,TeamGames!$F$2:$F$4073,$E579)</f>
        <v/>
      </c>
      <c r="Q579" s="33">
        <f>SUMIFS(TeamGames!$T$2:$T$4073,TeamGames!$D$2:$D$4073,$D579,TeamGames!$F$2:$F$4073,$E579)</f>
        <v/>
      </c>
      <c r="R579" s="33">
        <f>SUMIFS(TeamGames!$U$2:$U$4073,TeamGames!$D$2:$D$4073,$D579,TeamGames!$F$2:$F$4073,$E579)</f>
        <v/>
      </c>
      <c r="S579" s="33">
        <f>SUMIFS(TeamGames!$W$2:$W$4073,TeamGames!$D$2:$D$4073,$D579,TeamGames!$F$2:$F$4073,$E579)</f>
        <v/>
      </c>
      <c r="T579" s="30">
        <f>IF(M579=0,"",P579-O579)</f>
        <v/>
      </c>
      <c r="U579" s="30">
        <f>IF(M579=0,"",S579-O579)</f>
        <v/>
      </c>
      <c r="V579" s="24">
        <f>IF(M579=0,"upcoming",IF(M579=F579,"complete","in progress"))</f>
        <v/>
      </c>
      <c r="W579" s="33">
        <f>N579/F579</f>
        <v/>
      </c>
      <c r="X579" s="41">
        <f>AVERAGEIFS(TeamGames!$K$2:$K$4073,TeamGames!$D$2:$D$4073,$D579,TeamGames!$F$2:$F$4073,$E579)</f>
        <v/>
      </c>
      <c r="Y579" s="30">
        <f>IF(M579=0,"",P579-S579)</f>
        <v/>
      </c>
      <c r="Z579" s="30" t="n"/>
      <c r="AA579" s="31" t="n"/>
      <c r="AB579" s="33" t="n">
        <v>5.350053785143229</v>
      </c>
      <c r="AC579" s="24" t="n">
        <v>0</v>
      </c>
      <c r="AD579" s="24" t="n">
        <v>0</v>
      </c>
    </row>
    <row r="580">
      <c r="A580" s="24" t="inlineStr">
        <is>
          <t>Doncaster|7</t>
        </is>
      </c>
      <c r="B580" s="24" t="inlineStr">
        <is>
          <t>E2</t>
        </is>
      </c>
      <c r="C580" s="24" t="inlineStr">
        <is>
          <t>League One</t>
        </is>
      </c>
      <c r="D580" s="24" t="inlineStr">
        <is>
          <t>Doncaster</t>
        </is>
      </c>
      <c r="E580" s="24" t="n">
        <v>7</v>
      </c>
      <c r="F580" s="24">
        <f>COUNTIFS(TeamGames!$D$2:$D$4073,$D580,TeamGames!$F$2:$F$4073,$E580)</f>
        <v/>
      </c>
      <c r="G580" s="24" t="n">
        <v>25</v>
      </c>
      <c r="H580" s="24" t="n">
        <v>28</v>
      </c>
      <c r="I580" s="24" t="inlineStr">
        <is>
          <t>Leicester (H) · Stockport (A) · Sheffield Wed (A) · MK Dons (H)</t>
        </is>
      </c>
      <c r="J580" s="24" t="n">
        <v>2</v>
      </c>
      <c r="K580" s="40" t="n">
        <v>46403.625</v>
      </c>
      <c r="L580" s="40" t="n">
        <v>46417.625</v>
      </c>
      <c r="M580" s="24">
        <f>SUMIFS(TeamGames!$X$2:$X$4073,TeamGames!$D$2:$D$4073,$D580,TeamGames!$F$2:$F$4073,$E580)</f>
        <v/>
      </c>
      <c r="N580" s="33">
        <f>SUMIFS(TeamGames!$S$2:$S$4073,TeamGames!$D$2:$D$4073,$D580,TeamGames!$F$2:$F$4073,$E580)</f>
        <v/>
      </c>
      <c r="O580" s="33">
        <f>SUMIFS(TeamGames!$S$2:$S$4073,TeamGames!$D$2:$D$4073,$D580,TeamGames!$F$2:$F$4073,$E580,TeamGames!$X$2:$X$4073,1)</f>
        <v/>
      </c>
      <c r="P580" s="24">
        <f>SUMIFS(TeamGames!$O$2:$O$4073,TeamGames!$D$2:$D$4073,$D580,TeamGames!$F$2:$F$4073,$E580)</f>
        <v/>
      </c>
      <c r="Q580" s="33">
        <f>SUMIFS(TeamGames!$T$2:$T$4073,TeamGames!$D$2:$D$4073,$D580,TeamGames!$F$2:$F$4073,$E580)</f>
        <v/>
      </c>
      <c r="R580" s="33">
        <f>SUMIFS(TeamGames!$U$2:$U$4073,TeamGames!$D$2:$D$4073,$D580,TeamGames!$F$2:$F$4073,$E580)</f>
        <v/>
      </c>
      <c r="S580" s="33">
        <f>SUMIFS(TeamGames!$W$2:$W$4073,TeamGames!$D$2:$D$4073,$D580,TeamGames!$F$2:$F$4073,$E580)</f>
        <v/>
      </c>
      <c r="T580" s="30">
        <f>IF(M580=0,"",P580-O580)</f>
        <v/>
      </c>
      <c r="U580" s="30">
        <f>IF(M580=0,"",S580-O580)</f>
        <v/>
      </c>
      <c r="V580" s="24">
        <f>IF(M580=0,"upcoming",IF(M580=F580,"complete","in progress"))</f>
        <v/>
      </c>
      <c r="W580" s="33">
        <f>N580/F580</f>
        <v/>
      </c>
      <c r="X580" s="41">
        <f>AVERAGEIFS(TeamGames!$K$2:$K$4073,TeamGames!$D$2:$D$4073,$D580,TeamGames!$F$2:$F$4073,$E580)</f>
        <v/>
      </c>
      <c r="Y580" s="30">
        <f>IF(M580=0,"",P580-S580)</f>
        <v/>
      </c>
      <c r="Z580" s="30" t="n"/>
      <c r="AA580" s="31" t="n"/>
      <c r="AB580" s="33" t="n">
        <v>4.309017492660466</v>
      </c>
      <c r="AC580" s="24" t="n">
        <v>0</v>
      </c>
      <c r="AD580" s="24" t="n">
        <v>0</v>
      </c>
    </row>
    <row r="581">
      <c r="A581" s="24" t="inlineStr">
        <is>
          <t>Doncaster|8</t>
        </is>
      </c>
      <c r="B581" s="24" t="inlineStr">
        <is>
          <t>E2</t>
        </is>
      </c>
      <c r="C581" s="24" t="inlineStr">
        <is>
          <t>League One</t>
        </is>
      </c>
      <c r="D581" s="24" t="inlineStr">
        <is>
          <t>Doncaster</t>
        </is>
      </c>
      <c r="E581" s="24" t="n">
        <v>8</v>
      </c>
      <c r="F581" s="24">
        <f>COUNTIFS(TeamGames!$D$2:$D$4073,$D581,TeamGames!$F$2:$F$4073,$E581)</f>
        <v/>
      </c>
      <c r="G581" s="24" t="n">
        <v>29</v>
      </c>
      <c r="H581" s="24" t="n">
        <v>32</v>
      </c>
      <c r="I581" s="24" t="inlineStr">
        <is>
          <t>Stevenage (H) · Notts County (A) · Plymouth (A) · AFC Wimbledon (H)</t>
        </is>
      </c>
      <c r="J581" s="24" t="n">
        <v>2</v>
      </c>
      <c r="K581" s="40" t="n">
        <v>46424.625</v>
      </c>
      <c r="L581" s="40" t="n">
        <v>46438.625</v>
      </c>
      <c r="M581" s="24">
        <f>SUMIFS(TeamGames!$X$2:$X$4073,TeamGames!$D$2:$D$4073,$D581,TeamGames!$F$2:$F$4073,$E581)</f>
        <v/>
      </c>
      <c r="N581" s="33">
        <f>SUMIFS(TeamGames!$S$2:$S$4073,TeamGames!$D$2:$D$4073,$D581,TeamGames!$F$2:$F$4073,$E581)</f>
        <v/>
      </c>
      <c r="O581" s="33">
        <f>SUMIFS(TeamGames!$S$2:$S$4073,TeamGames!$D$2:$D$4073,$D581,TeamGames!$F$2:$F$4073,$E581,TeamGames!$X$2:$X$4073,1)</f>
        <v/>
      </c>
      <c r="P581" s="24">
        <f>SUMIFS(TeamGames!$O$2:$O$4073,TeamGames!$D$2:$D$4073,$D581,TeamGames!$F$2:$F$4073,$E581)</f>
        <v/>
      </c>
      <c r="Q581" s="33">
        <f>SUMIFS(TeamGames!$T$2:$T$4073,TeamGames!$D$2:$D$4073,$D581,TeamGames!$F$2:$F$4073,$E581)</f>
        <v/>
      </c>
      <c r="R581" s="33">
        <f>SUMIFS(TeamGames!$U$2:$U$4073,TeamGames!$D$2:$D$4073,$D581,TeamGames!$F$2:$F$4073,$E581)</f>
        <v/>
      </c>
      <c r="S581" s="33">
        <f>SUMIFS(TeamGames!$W$2:$W$4073,TeamGames!$D$2:$D$4073,$D581,TeamGames!$F$2:$F$4073,$E581)</f>
        <v/>
      </c>
      <c r="T581" s="30">
        <f>IF(M581=0,"",P581-O581)</f>
        <v/>
      </c>
      <c r="U581" s="30">
        <f>IF(M581=0,"",S581-O581)</f>
        <v/>
      </c>
      <c r="V581" s="24">
        <f>IF(M581=0,"upcoming",IF(M581=F581,"complete","in progress"))</f>
        <v/>
      </c>
      <c r="W581" s="33">
        <f>N581/F581</f>
        <v/>
      </c>
      <c r="X581" s="41">
        <f>AVERAGEIFS(TeamGames!$K$2:$K$4073,TeamGames!$D$2:$D$4073,$D581,TeamGames!$F$2:$F$4073,$E581)</f>
        <v/>
      </c>
      <c r="Y581" s="30">
        <f>IF(M581=0,"",P581-S581)</f>
        <v/>
      </c>
      <c r="Z581" s="30" t="n"/>
      <c r="AA581" s="31" t="n"/>
      <c r="AB581" s="33" t="n">
        <v>5.412799778342445</v>
      </c>
      <c r="AC581" s="24" t="n">
        <v>0</v>
      </c>
      <c r="AD581" s="24" t="n">
        <v>0</v>
      </c>
    </row>
    <row r="582">
      <c r="A582" s="24" t="inlineStr">
        <is>
          <t>Doncaster|9</t>
        </is>
      </c>
      <c r="B582" s="24" t="inlineStr">
        <is>
          <t>E2</t>
        </is>
      </c>
      <c r="C582" s="24" t="inlineStr">
        <is>
          <t>League One</t>
        </is>
      </c>
      <c r="D582" s="24" t="inlineStr">
        <is>
          <t>Doncaster</t>
        </is>
      </c>
      <c r="E582" s="24" t="n">
        <v>9</v>
      </c>
      <c r="F582" s="24">
        <f>COUNTIFS(TeamGames!$D$2:$D$4073,$D582,TeamGames!$F$2:$F$4073,$E582)</f>
        <v/>
      </c>
      <c r="G582" s="24" t="n">
        <v>33</v>
      </c>
      <c r="H582" s="24" t="n">
        <v>36</v>
      </c>
      <c r="I582" s="24" t="inlineStr">
        <is>
          <t>Leyton Orient (A) · Mansfield (H) · Barnsley (A) · Bradford (H)</t>
        </is>
      </c>
      <c r="J582" s="24" t="n">
        <v>2</v>
      </c>
      <c r="K582" s="40" t="n">
        <v>46445.625</v>
      </c>
      <c r="L582" s="40" t="n">
        <v>46466.625</v>
      </c>
      <c r="M582" s="24">
        <f>SUMIFS(TeamGames!$X$2:$X$4073,TeamGames!$D$2:$D$4073,$D582,TeamGames!$F$2:$F$4073,$E582)</f>
        <v/>
      </c>
      <c r="N582" s="33">
        <f>SUMIFS(TeamGames!$S$2:$S$4073,TeamGames!$D$2:$D$4073,$D582,TeamGames!$F$2:$F$4073,$E582)</f>
        <v/>
      </c>
      <c r="O582" s="33">
        <f>SUMIFS(TeamGames!$S$2:$S$4073,TeamGames!$D$2:$D$4073,$D582,TeamGames!$F$2:$F$4073,$E582,TeamGames!$X$2:$X$4073,1)</f>
        <v/>
      </c>
      <c r="P582" s="24">
        <f>SUMIFS(TeamGames!$O$2:$O$4073,TeamGames!$D$2:$D$4073,$D582,TeamGames!$F$2:$F$4073,$E582)</f>
        <v/>
      </c>
      <c r="Q582" s="33">
        <f>SUMIFS(TeamGames!$T$2:$T$4073,TeamGames!$D$2:$D$4073,$D582,TeamGames!$F$2:$F$4073,$E582)</f>
        <v/>
      </c>
      <c r="R582" s="33">
        <f>SUMIFS(TeamGames!$U$2:$U$4073,TeamGames!$D$2:$D$4073,$D582,TeamGames!$F$2:$F$4073,$E582)</f>
        <v/>
      </c>
      <c r="S582" s="33">
        <f>SUMIFS(TeamGames!$W$2:$W$4073,TeamGames!$D$2:$D$4073,$D582,TeamGames!$F$2:$F$4073,$E582)</f>
        <v/>
      </c>
      <c r="T582" s="30">
        <f>IF(M582=0,"",P582-O582)</f>
        <v/>
      </c>
      <c r="U582" s="30">
        <f>IF(M582=0,"",S582-O582)</f>
        <v/>
      </c>
      <c r="V582" s="24">
        <f>IF(M582=0,"upcoming",IF(M582=F582,"complete","in progress"))</f>
        <v/>
      </c>
      <c r="W582" s="33">
        <f>N582/F582</f>
        <v/>
      </c>
      <c r="X582" s="41">
        <f>AVERAGEIFS(TeamGames!$K$2:$K$4073,TeamGames!$D$2:$D$4073,$D582,TeamGames!$F$2:$F$4073,$E582)</f>
        <v/>
      </c>
      <c r="Y582" s="30">
        <f>IF(M582=0,"",P582-S582)</f>
        <v/>
      </c>
      <c r="Z582" s="30" t="n"/>
      <c r="AA582" s="31" t="n"/>
      <c r="AB582" s="33" t="n">
        <v>5.29938132468039</v>
      </c>
      <c r="AC582" s="24" t="n">
        <v>0</v>
      </c>
      <c r="AD582" s="24" t="n">
        <v>0</v>
      </c>
    </row>
    <row r="583">
      <c r="A583" s="24" t="inlineStr">
        <is>
          <t>Doncaster|10</t>
        </is>
      </c>
      <c r="B583" s="24" t="inlineStr">
        <is>
          <t>E2</t>
        </is>
      </c>
      <c r="C583" s="24" t="inlineStr">
        <is>
          <t>League One</t>
        </is>
      </c>
      <c r="D583" s="24" t="inlineStr">
        <is>
          <t>Doncaster</t>
        </is>
      </c>
      <c r="E583" s="24" t="n">
        <v>10</v>
      </c>
      <c r="F583" s="24">
        <f>COUNTIFS(TeamGames!$D$2:$D$4073,$D583,TeamGames!$F$2:$F$4073,$E583)</f>
        <v/>
      </c>
      <c r="G583" s="24" t="n">
        <v>37</v>
      </c>
      <c r="H583" s="24" t="n">
        <v>40</v>
      </c>
      <c r="I583" s="24" t="inlineStr">
        <is>
          <t>Blackpool (H) · Bromley (A) · Cambridge (H) · Wigan (A)</t>
        </is>
      </c>
      <c r="J583" s="24" t="n">
        <v>2</v>
      </c>
      <c r="K583" s="40" t="n">
        <v>46472.625</v>
      </c>
      <c r="L583" s="40" t="n">
        <v>46487.625</v>
      </c>
      <c r="M583" s="24">
        <f>SUMIFS(TeamGames!$X$2:$X$4073,TeamGames!$D$2:$D$4073,$D583,TeamGames!$F$2:$F$4073,$E583)</f>
        <v/>
      </c>
      <c r="N583" s="33">
        <f>SUMIFS(TeamGames!$S$2:$S$4073,TeamGames!$D$2:$D$4073,$D583,TeamGames!$F$2:$F$4073,$E583)</f>
        <v/>
      </c>
      <c r="O583" s="33">
        <f>SUMIFS(TeamGames!$S$2:$S$4073,TeamGames!$D$2:$D$4073,$D583,TeamGames!$F$2:$F$4073,$E583,TeamGames!$X$2:$X$4073,1)</f>
        <v/>
      </c>
      <c r="P583" s="24">
        <f>SUMIFS(TeamGames!$O$2:$O$4073,TeamGames!$D$2:$D$4073,$D583,TeamGames!$F$2:$F$4073,$E583)</f>
        <v/>
      </c>
      <c r="Q583" s="33">
        <f>SUMIFS(TeamGames!$T$2:$T$4073,TeamGames!$D$2:$D$4073,$D583,TeamGames!$F$2:$F$4073,$E583)</f>
        <v/>
      </c>
      <c r="R583" s="33">
        <f>SUMIFS(TeamGames!$U$2:$U$4073,TeamGames!$D$2:$D$4073,$D583,TeamGames!$F$2:$F$4073,$E583)</f>
        <v/>
      </c>
      <c r="S583" s="33">
        <f>SUMIFS(TeamGames!$W$2:$W$4073,TeamGames!$D$2:$D$4073,$D583,TeamGames!$F$2:$F$4073,$E583)</f>
        <v/>
      </c>
      <c r="T583" s="30">
        <f>IF(M583=0,"",P583-O583)</f>
        <v/>
      </c>
      <c r="U583" s="30">
        <f>IF(M583=0,"",S583-O583)</f>
        <v/>
      </c>
      <c r="V583" s="24">
        <f>IF(M583=0,"upcoming",IF(M583=F583,"complete","in progress"))</f>
        <v/>
      </c>
      <c r="W583" s="33">
        <f>N583/F583</f>
        <v/>
      </c>
      <c r="X583" s="41">
        <f>AVERAGEIFS(TeamGames!$K$2:$K$4073,TeamGames!$D$2:$D$4073,$D583,TeamGames!$F$2:$F$4073,$E583)</f>
        <v/>
      </c>
      <c r="Y583" s="30">
        <f>IF(M583=0,"",P583-S583)</f>
        <v/>
      </c>
      <c r="Z583" s="30" t="n"/>
      <c r="AA583" s="31" t="n"/>
      <c r="AB583" s="33" t="n">
        <v>5.733430726694809</v>
      </c>
      <c r="AC583" s="24" t="n">
        <v>0</v>
      </c>
      <c r="AD583" s="24" t="n">
        <v>0</v>
      </c>
    </row>
    <row r="584">
      <c r="A584" s="24" t="inlineStr">
        <is>
          <t>Doncaster|11</t>
        </is>
      </c>
      <c r="B584" s="24" t="inlineStr">
        <is>
          <t>E2</t>
        </is>
      </c>
      <c r="C584" s="24" t="inlineStr">
        <is>
          <t>League One</t>
        </is>
      </c>
      <c r="D584" s="24" t="inlineStr">
        <is>
          <t>Doncaster</t>
        </is>
      </c>
      <c r="E584" s="24" t="n">
        <v>11</v>
      </c>
      <c r="F584" s="24">
        <f>COUNTIFS(TeamGames!$D$2:$D$4073,$D584,TeamGames!$F$2:$F$4073,$E584)</f>
        <v/>
      </c>
      <c r="G584" s="24" t="n">
        <v>41</v>
      </c>
      <c r="H584" s="24" t="n">
        <v>44</v>
      </c>
      <c r="I584" s="24" t="inlineStr">
        <is>
          <t>Oxford (A) · Peterborough (H) · Burton (A) · Luton (H)</t>
        </is>
      </c>
      <c r="J584" s="24" t="n">
        <v>2</v>
      </c>
      <c r="K584" s="40" t="n">
        <v>46490.82291666666</v>
      </c>
      <c r="L584" s="40" t="n">
        <v>46504.82291666666</v>
      </c>
      <c r="M584" s="24">
        <f>SUMIFS(TeamGames!$X$2:$X$4073,TeamGames!$D$2:$D$4073,$D584,TeamGames!$F$2:$F$4073,$E584)</f>
        <v/>
      </c>
      <c r="N584" s="33">
        <f>SUMIFS(TeamGames!$S$2:$S$4073,TeamGames!$D$2:$D$4073,$D584,TeamGames!$F$2:$F$4073,$E584)</f>
        <v/>
      </c>
      <c r="O584" s="33">
        <f>SUMIFS(TeamGames!$S$2:$S$4073,TeamGames!$D$2:$D$4073,$D584,TeamGames!$F$2:$F$4073,$E584,TeamGames!$X$2:$X$4073,1)</f>
        <v/>
      </c>
      <c r="P584" s="24">
        <f>SUMIFS(TeamGames!$O$2:$O$4073,TeamGames!$D$2:$D$4073,$D584,TeamGames!$F$2:$F$4073,$E584)</f>
        <v/>
      </c>
      <c r="Q584" s="33">
        <f>SUMIFS(TeamGames!$T$2:$T$4073,TeamGames!$D$2:$D$4073,$D584,TeamGames!$F$2:$F$4073,$E584)</f>
        <v/>
      </c>
      <c r="R584" s="33">
        <f>SUMIFS(TeamGames!$U$2:$U$4073,TeamGames!$D$2:$D$4073,$D584,TeamGames!$F$2:$F$4073,$E584)</f>
        <v/>
      </c>
      <c r="S584" s="33">
        <f>SUMIFS(TeamGames!$W$2:$W$4073,TeamGames!$D$2:$D$4073,$D584,TeamGames!$F$2:$F$4073,$E584)</f>
        <v/>
      </c>
      <c r="T584" s="30">
        <f>IF(M584=0,"",P584-O584)</f>
        <v/>
      </c>
      <c r="U584" s="30">
        <f>IF(M584=0,"",S584-O584)</f>
        <v/>
      </c>
      <c r="V584" s="24">
        <f>IF(M584=0,"upcoming",IF(M584=F584,"complete","in progress"))</f>
        <v/>
      </c>
      <c r="W584" s="33">
        <f>N584/F584</f>
        <v/>
      </c>
      <c r="X584" s="41">
        <f>AVERAGEIFS(TeamGames!$K$2:$K$4073,TeamGames!$D$2:$D$4073,$D584,TeamGames!$F$2:$F$4073,$E584)</f>
        <v/>
      </c>
      <c r="Y584" s="30">
        <f>IF(M584=0,"",P584-S584)</f>
        <v/>
      </c>
      <c r="Z584" s="30" t="n"/>
      <c r="AA584" s="31" t="n"/>
      <c r="AB584" s="33" t="n">
        <v>5.25504856461832</v>
      </c>
      <c r="AC584" s="24" t="n">
        <v>0</v>
      </c>
      <c r="AD584" s="24" t="n">
        <v>0</v>
      </c>
    </row>
    <row r="585">
      <c r="A585" s="24" t="inlineStr">
        <is>
          <t>Doncaster|12</t>
        </is>
      </c>
      <c r="B585" s="24" t="inlineStr">
        <is>
          <t>E2</t>
        </is>
      </c>
      <c r="C585" s="24" t="inlineStr">
        <is>
          <t>League One</t>
        </is>
      </c>
      <c r="D585" s="24" t="inlineStr">
        <is>
          <t>Doncaster</t>
        </is>
      </c>
      <c r="E585" s="24" t="n">
        <v>12</v>
      </c>
      <c r="F585" s="24">
        <f>COUNTIFS(TeamGames!$D$2:$D$4073,$D585,TeamGames!$F$2:$F$4073,$E585)</f>
        <v/>
      </c>
      <c r="G585" s="24" t="n">
        <v>45</v>
      </c>
      <c r="H585" s="24" t="n">
        <v>46</v>
      </c>
      <c r="I585" s="24" t="inlineStr">
        <is>
          <t>Huddersfield (A) · Reading (H)</t>
        </is>
      </c>
      <c r="J585" s="24" t="n">
        <v>1</v>
      </c>
      <c r="K585" s="40" t="n">
        <v>46508.625</v>
      </c>
      <c r="L585" s="40" t="n">
        <v>46515.52083333334</v>
      </c>
      <c r="M585" s="24">
        <f>SUMIFS(TeamGames!$X$2:$X$4073,TeamGames!$D$2:$D$4073,$D585,TeamGames!$F$2:$F$4073,$E585)</f>
        <v/>
      </c>
      <c r="N585" s="33">
        <f>SUMIFS(TeamGames!$S$2:$S$4073,TeamGames!$D$2:$D$4073,$D585,TeamGames!$F$2:$F$4073,$E585)</f>
        <v/>
      </c>
      <c r="O585" s="33">
        <f>SUMIFS(TeamGames!$S$2:$S$4073,TeamGames!$D$2:$D$4073,$D585,TeamGames!$F$2:$F$4073,$E585,TeamGames!$X$2:$X$4073,1)</f>
        <v/>
      </c>
      <c r="P585" s="24">
        <f>SUMIFS(TeamGames!$O$2:$O$4073,TeamGames!$D$2:$D$4073,$D585,TeamGames!$F$2:$F$4073,$E585)</f>
        <v/>
      </c>
      <c r="Q585" s="33">
        <f>SUMIFS(TeamGames!$T$2:$T$4073,TeamGames!$D$2:$D$4073,$D585,TeamGames!$F$2:$F$4073,$E585)</f>
        <v/>
      </c>
      <c r="R585" s="33">
        <f>SUMIFS(TeamGames!$U$2:$U$4073,TeamGames!$D$2:$D$4073,$D585,TeamGames!$F$2:$F$4073,$E585)</f>
        <v/>
      </c>
      <c r="S585" s="33">
        <f>SUMIFS(TeamGames!$W$2:$W$4073,TeamGames!$D$2:$D$4073,$D585,TeamGames!$F$2:$F$4073,$E585)</f>
        <v/>
      </c>
      <c r="T585" s="30">
        <f>IF(M585=0,"",P585-O585)</f>
        <v/>
      </c>
      <c r="U585" s="30">
        <f>IF(M585=0,"",S585-O585)</f>
        <v/>
      </c>
      <c r="V585" s="24">
        <f>IF(M585=0,"upcoming",IF(M585=F585,"complete","in progress"))</f>
        <v/>
      </c>
      <c r="W585" s="33">
        <f>N585/F585</f>
        <v/>
      </c>
      <c r="X585" s="41">
        <f>AVERAGEIFS(TeamGames!$K$2:$K$4073,TeamGames!$D$2:$D$4073,$D585,TeamGames!$F$2:$F$4073,$E585)</f>
        <v/>
      </c>
      <c r="Y585" s="30">
        <f>IF(M585=0,"",P585-S585)</f>
        <v/>
      </c>
      <c r="Z585" s="30" t="n"/>
      <c r="AA585" s="31" t="n"/>
      <c r="AB585" s="33" t="n">
        <v>2.309489161802273</v>
      </c>
      <c r="AC585" s="24" t="n">
        <v>0</v>
      </c>
      <c r="AD585" s="24" t="n">
        <v>0</v>
      </c>
    </row>
    <row r="586">
      <c r="A586" s="24" t="inlineStr">
        <is>
          <t>Huddersfield|1</t>
        </is>
      </c>
      <c r="B586" s="24" t="inlineStr">
        <is>
          <t>E2</t>
        </is>
      </c>
      <c r="C586" s="24" t="inlineStr">
        <is>
          <t>League One</t>
        </is>
      </c>
      <c r="D586" s="24" t="inlineStr">
        <is>
          <t>Huddersfield</t>
        </is>
      </c>
      <c r="E586" s="24" t="n">
        <v>1</v>
      </c>
      <c r="F586" s="24">
        <f>COUNTIFS(TeamGames!$D$2:$D$4073,$D586,TeamGames!$F$2:$F$4073,$E586)</f>
        <v/>
      </c>
      <c r="G586" s="24" t="n">
        <v>1</v>
      </c>
      <c r="H586" s="24" t="n">
        <v>4</v>
      </c>
      <c r="I586" s="24" t="inlineStr">
        <is>
          <t>AFC Wimbledon (H) · MK Dons (A) · Cambridge (A) · Oxford (H)</t>
        </is>
      </c>
      <c r="J586" s="24" t="n">
        <v>2</v>
      </c>
      <c r="K586" s="40" t="n">
        <v>46249.625</v>
      </c>
      <c r="L586" s="40" t="n">
        <v>46266.82291666666</v>
      </c>
      <c r="M586" s="24">
        <f>SUMIFS(TeamGames!$X$2:$X$4073,TeamGames!$D$2:$D$4073,$D586,TeamGames!$F$2:$F$4073,$E586)</f>
        <v/>
      </c>
      <c r="N586" s="33">
        <f>SUMIFS(TeamGames!$S$2:$S$4073,TeamGames!$D$2:$D$4073,$D586,TeamGames!$F$2:$F$4073,$E586)</f>
        <v/>
      </c>
      <c r="O586" s="33">
        <f>SUMIFS(TeamGames!$S$2:$S$4073,TeamGames!$D$2:$D$4073,$D586,TeamGames!$F$2:$F$4073,$E586,TeamGames!$X$2:$X$4073,1)</f>
        <v/>
      </c>
      <c r="P586" s="24">
        <f>SUMIFS(TeamGames!$O$2:$O$4073,TeamGames!$D$2:$D$4073,$D586,TeamGames!$F$2:$F$4073,$E586)</f>
        <v/>
      </c>
      <c r="Q586" s="33">
        <f>SUMIFS(TeamGames!$T$2:$T$4073,TeamGames!$D$2:$D$4073,$D586,TeamGames!$F$2:$F$4073,$E586)</f>
        <v/>
      </c>
      <c r="R586" s="33">
        <f>SUMIFS(TeamGames!$U$2:$U$4073,TeamGames!$D$2:$D$4073,$D586,TeamGames!$F$2:$F$4073,$E586)</f>
        <v/>
      </c>
      <c r="S586" s="33">
        <f>SUMIFS(TeamGames!$W$2:$W$4073,TeamGames!$D$2:$D$4073,$D586,TeamGames!$F$2:$F$4073,$E586)</f>
        <v/>
      </c>
      <c r="T586" s="30">
        <f>IF(M586=0,"",P586-O586)</f>
        <v/>
      </c>
      <c r="U586" s="30">
        <f>IF(M586=0,"",S586-O586)</f>
        <v/>
      </c>
      <c r="V586" s="24">
        <f>IF(M586=0,"upcoming",IF(M586=F586,"complete","in progress"))</f>
        <v/>
      </c>
      <c r="W586" s="33">
        <f>N586/F586</f>
        <v/>
      </c>
      <c r="X586" s="41">
        <f>AVERAGEIFS(TeamGames!$K$2:$K$4073,TeamGames!$D$2:$D$4073,$D586,TeamGames!$F$2:$F$4073,$E586)</f>
        <v/>
      </c>
      <c r="Y586" s="30">
        <f>IF(M586=0,"",P586-S586)</f>
        <v/>
      </c>
      <c r="Z586" s="30" t="n">
        <v>1.47</v>
      </c>
      <c r="AA586" s="31" t="n">
        <v>0.1418578838503857</v>
      </c>
      <c r="AB586" s="33" t="n"/>
      <c r="AC586" s="24" t="n">
        <v>0</v>
      </c>
      <c r="AD586" s="24" t="n">
        <v>0</v>
      </c>
    </row>
    <row r="587">
      <c r="A587" s="24" t="inlineStr">
        <is>
          <t>Huddersfield|2</t>
        </is>
      </c>
      <c r="B587" s="24" t="inlineStr">
        <is>
          <t>E2</t>
        </is>
      </c>
      <c r="C587" s="24" t="inlineStr">
        <is>
          <t>League One</t>
        </is>
      </c>
      <c r="D587" s="24" t="inlineStr">
        <is>
          <t>Huddersfield</t>
        </is>
      </c>
      <c r="E587" s="24" t="n">
        <v>2</v>
      </c>
      <c r="F587" s="24">
        <f>COUNTIFS(TeamGames!$D$2:$D$4073,$D587,TeamGames!$F$2:$F$4073,$E587)</f>
        <v/>
      </c>
      <c r="G587" s="24" t="n">
        <v>5</v>
      </c>
      <c r="H587" s="24" t="n">
        <v>8</v>
      </c>
      <c r="I587" s="24" t="inlineStr">
        <is>
          <t>Notts County (H) · Mansfield (A) · Bromley (A) · Burton (A)</t>
        </is>
      </c>
      <c r="J587" s="24" t="n">
        <v>1</v>
      </c>
      <c r="K587" s="40" t="n">
        <v>46270.625</v>
      </c>
      <c r="L587" s="40" t="n">
        <v>46298.625</v>
      </c>
      <c r="M587" s="24">
        <f>SUMIFS(TeamGames!$X$2:$X$4073,TeamGames!$D$2:$D$4073,$D587,TeamGames!$F$2:$F$4073,$E587)</f>
        <v/>
      </c>
      <c r="N587" s="33">
        <f>SUMIFS(TeamGames!$S$2:$S$4073,TeamGames!$D$2:$D$4073,$D587,TeamGames!$F$2:$F$4073,$E587)</f>
        <v/>
      </c>
      <c r="O587" s="33">
        <f>SUMIFS(TeamGames!$S$2:$S$4073,TeamGames!$D$2:$D$4073,$D587,TeamGames!$F$2:$F$4073,$E587,TeamGames!$X$2:$X$4073,1)</f>
        <v/>
      </c>
      <c r="P587" s="24">
        <f>SUMIFS(TeamGames!$O$2:$O$4073,TeamGames!$D$2:$D$4073,$D587,TeamGames!$F$2:$F$4073,$E587)</f>
        <v/>
      </c>
      <c r="Q587" s="33">
        <f>SUMIFS(TeamGames!$T$2:$T$4073,TeamGames!$D$2:$D$4073,$D587,TeamGames!$F$2:$F$4073,$E587)</f>
        <v/>
      </c>
      <c r="R587" s="33">
        <f>SUMIFS(TeamGames!$U$2:$U$4073,TeamGames!$D$2:$D$4073,$D587,TeamGames!$F$2:$F$4073,$E587)</f>
        <v/>
      </c>
      <c r="S587" s="33">
        <f>SUMIFS(TeamGames!$W$2:$W$4073,TeamGames!$D$2:$D$4073,$D587,TeamGames!$F$2:$F$4073,$E587)</f>
        <v/>
      </c>
      <c r="T587" s="30">
        <f>IF(M587=0,"",P587-O587)</f>
        <v/>
      </c>
      <c r="U587" s="30">
        <f>IF(M587=0,"",S587-O587)</f>
        <v/>
      </c>
      <c r="V587" s="24">
        <f>IF(M587=0,"upcoming",IF(M587=F587,"complete","in progress"))</f>
        <v/>
      </c>
      <c r="W587" s="33">
        <f>N587/F587</f>
        <v/>
      </c>
      <c r="X587" s="41">
        <f>AVERAGEIFS(TeamGames!$K$2:$K$4073,TeamGames!$D$2:$D$4073,$D587,TeamGames!$F$2:$F$4073,$E587)</f>
        <v/>
      </c>
      <c r="Y587" s="30">
        <f>IF(M587=0,"",P587-S587)</f>
        <v/>
      </c>
      <c r="Z587" s="30" t="n">
        <v>-0.47</v>
      </c>
      <c r="AA587" s="31" t="n">
        <v>0.6366455842627659</v>
      </c>
      <c r="AB587" s="33" t="n"/>
      <c r="AC587" s="24" t="n">
        <v>0</v>
      </c>
      <c r="AD587" s="24" t="n">
        <v>1</v>
      </c>
    </row>
    <row r="588">
      <c r="A588" s="24" t="inlineStr">
        <is>
          <t>Huddersfield|3</t>
        </is>
      </c>
      <c r="B588" s="24" t="inlineStr">
        <is>
          <t>E2</t>
        </is>
      </c>
      <c r="C588" s="24" t="inlineStr">
        <is>
          <t>League One</t>
        </is>
      </c>
      <c r="D588" s="24" t="inlineStr">
        <is>
          <t>Huddersfield</t>
        </is>
      </c>
      <c r="E588" s="24" t="n">
        <v>3</v>
      </c>
      <c r="F588" s="24">
        <f>COUNTIFS(TeamGames!$D$2:$D$4073,$D588,TeamGames!$F$2:$F$4073,$E588)</f>
        <v/>
      </c>
      <c r="G588" s="24" t="n">
        <v>9</v>
      </c>
      <c r="H588" s="24" t="n">
        <v>12</v>
      </c>
      <c r="I588" s="24" t="inlineStr">
        <is>
          <t>Sheffield Wed (H) · Plymouth (A) · Peterborough (H) · Wigan (H)</t>
        </is>
      </c>
      <c r="J588" s="24" t="n">
        <v>3</v>
      </c>
      <c r="K588" s="40" t="n">
        <v>46305.625</v>
      </c>
      <c r="L588" s="40" t="n">
        <v>46319.52083333334</v>
      </c>
      <c r="M588" s="24">
        <f>SUMIFS(TeamGames!$X$2:$X$4073,TeamGames!$D$2:$D$4073,$D588,TeamGames!$F$2:$F$4073,$E588)</f>
        <v/>
      </c>
      <c r="N588" s="33">
        <f>SUMIFS(TeamGames!$S$2:$S$4073,TeamGames!$D$2:$D$4073,$D588,TeamGames!$F$2:$F$4073,$E588)</f>
        <v/>
      </c>
      <c r="O588" s="33">
        <f>SUMIFS(TeamGames!$S$2:$S$4073,TeamGames!$D$2:$D$4073,$D588,TeamGames!$F$2:$F$4073,$E588,TeamGames!$X$2:$X$4073,1)</f>
        <v/>
      </c>
      <c r="P588" s="24">
        <f>SUMIFS(TeamGames!$O$2:$O$4073,TeamGames!$D$2:$D$4073,$D588,TeamGames!$F$2:$F$4073,$E588)</f>
        <v/>
      </c>
      <c r="Q588" s="33">
        <f>SUMIFS(TeamGames!$T$2:$T$4073,TeamGames!$D$2:$D$4073,$D588,TeamGames!$F$2:$F$4073,$E588)</f>
        <v/>
      </c>
      <c r="R588" s="33">
        <f>SUMIFS(TeamGames!$U$2:$U$4073,TeamGames!$D$2:$D$4073,$D588,TeamGames!$F$2:$F$4073,$E588)</f>
        <v/>
      </c>
      <c r="S588" s="33">
        <f>SUMIFS(TeamGames!$W$2:$W$4073,TeamGames!$D$2:$D$4073,$D588,TeamGames!$F$2:$F$4073,$E588)</f>
        <v/>
      </c>
      <c r="T588" s="30">
        <f>IF(M588=0,"",P588-O588)</f>
        <v/>
      </c>
      <c r="U588" s="30">
        <f>IF(M588=0,"",S588-O588)</f>
        <v/>
      </c>
      <c r="V588" s="24">
        <f>IF(M588=0,"upcoming",IF(M588=F588,"complete","in progress"))</f>
        <v/>
      </c>
      <c r="W588" s="33">
        <f>N588/F588</f>
        <v/>
      </c>
      <c r="X588" s="41">
        <f>AVERAGEIFS(TeamGames!$K$2:$K$4073,TeamGames!$D$2:$D$4073,$D588,TeamGames!$F$2:$F$4073,$E588)</f>
        <v/>
      </c>
      <c r="Y588" s="30">
        <f>IF(M588=0,"",P588-S588)</f>
        <v/>
      </c>
      <c r="Z588" s="30" t="n">
        <v>1.18</v>
      </c>
      <c r="AA588" s="31" t="n">
        <v>0.236434198715727</v>
      </c>
      <c r="AB588" s="33" t="n">
        <v>1.830909790882906</v>
      </c>
      <c r="AC588" s="24" t="n">
        <v>0</v>
      </c>
      <c r="AD588" s="24" t="n">
        <v>1</v>
      </c>
    </row>
    <row r="589">
      <c r="A589" s="24" t="inlineStr">
        <is>
          <t>Huddersfield|4</t>
        </is>
      </c>
      <c r="B589" s="24" t="inlineStr">
        <is>
          <t>E2</t>
        </is>
      </c>
      <c r="C589" s="24" t="inlineStr">
        <is>
          <t>League One</t>
        </is>
      </c>
      <c r="D589" s="24" t="inlineStr">
        <is>
          <t>Huddersfield</t>
        </is>
      </c>
      <c r="E589" s="24" t="n">
        <v>4</v>
      </c>
      <c r="F589" s="24">
        <f>COUNTIFS(TeamGames!$D$2:$D$4073,$D589,TeamGames!$F$2:$F$4073,$E589)</f>
        <v/>
      </c>
      <c r="G589" s="24" t="n">
        <v>13</v>
      </c>
      <c r="H589" s="24" t="n">
        <v>16</v>
      </c>
      <c r="I589" s="24" t="inlineStr">
        <is>
          <t>Bradford (A) · Luton (H) · Wycombe (A) · Leicester (H)</t>
        </is>
      </c>
      <c r="J589" s="24" t="n">
        <v>2</v>
      </c>
      <c r="K589" s="40" t="n">
        <v>46326.52083333334</v>
      </c>
      <c r="L589" s="40" t="n">
        <v>46347.625</v>
      </c>
      <c r="M589" s="24">
        <f>SUMIFS(TeamGames!$X$2:$X$4073,TeamGames!$D$2:$D$4073,$D589,TeamGames!$F$2:$F$4073,$E589)</f>
        <v/>
      </c>
      <c r="N589" s="33">
        <f>SUMIFS(TeamGames!$S$2:$S$4073,TeamGames!$D$2:$D$4073,$D589,TeamGames!$F$2:$F$4073,$E589)</f>
        <v/>
      </c>
      <c r="O589" s="33">
        <f>SUMIFS(TeamGames!$S$2:$S$4073,TeamGames!$D$2:$D$4073,$D589,TeamGames!$F$2:$F$4073,$E589,TeamGames!$X$2:$X$4073,1)</f>
        <v/>
      </c>
      <c r="P589" s="24">
        <f>SUMIFS(TeamGames!$O$2:$O$4073,TeamGames!$D$2:$D$4073,$D589,TeamGames!$F$2:$F$4073,$E589)</f>
        <v/>
      </c>
      <c r="Q589" s="33">
        <f>SUMIFS(TeamGames!$T$2:$T$4073,TeamGames!$D$2:$D$4073,$D589,TeamGames!$F$2:$F$4073,$E589)</f>
        <v/>
      </c>
      <c r="R589" s="33">
        <f>SUMIFS(TeamGames!$U$2:$U$4073,TeamGames!$D$2:$D$4073,$D589,TeamGames!$F$2:$F$4073,$E589)</f>
        <v/>
      </c>
      <c r="S589" s="33">
        <f>SUMIFS(TeamGames!$W$2:$W$4073,TeamGames!$D$2:$D$4073,$D589,TeamGames!$F$2:$F$4073,$E589)</f>
        <v/>
      </c>
      <c r="T589" s="30">
        <f>IF(M589=0,"",P589-O589)</f>
        <v/>
      </c>
      <c r="U589" s="30">
        <f>IF(M589=0,"",S589-O589)</f>
        <v/>
      </c>
      <c r="V589" s="24">
        <f>IF(M589=0,"upcoming",IF(M589=F589,"complete","in progress"))</f>
        <v/>
      </c>
      <c r="W589" s="33">
        <f>N589/F589</f>
        <v/>
      </c>
      <c r="X589" s="41">
        <f>AVERAGEIFS(TeamGames!$K$2:$K$4073,TeamGames!$D$2:$D$4073,$D589,TeamGames!$F$2:$F$4073,$E589)</f>
        <v/>
      </c>
      <c r="Y589" s="30">
        <f>IF(M589=0,"",P589-S589)</f>
        <v/>
      </c>
      <c r="Z589" s="30" t="n"/>
      <c r="AA589" s="31" t="n"/>
      <c r="AB589" s="33" t="n">
        <v>5.586829085951425</v>
      </c>
      <c r="AC589" s="24" t="n">
        <v>0</v>
      </c>
      <c r="AD589" s="24" t="n">
        <v>1</v>
      </c>
    </row>
    <row r="590">
      <c r="A590" s="24" t="inlineStr">
        <is>
          <t>Huddersfield|5</t>
        </is>
      </c>
      <c r="B590" s="24" t="inlineStr">
        <is>
          <t>E2</t>
        </is>
      </c>
      <c r="C590" s="24" t="inlineStr">
        <is>
          <t>League One</t>
        </is>
      </c>
      <c r="D590" s="24" t="inlineStr">
        <is>
          <t>Huddersfield</t>
        </is>
      </c>
      <c r="E590" s="24" t="n">
        <v>5</v>
      </c>
      <c r="F590" s="24">
        <f>COUNTIFS(TeamGames!$D$2:$D$4073,$D590,TeamGames!$F$2:$F$4073,$E590)</f>
        <v/>
      </c>
      <c r="G590" s="24" t="n">
        <v>17</v>
      </c>
      <c r="H590" s="24" t="n">
        <v>20</v>
      </c>
      <c r="I590" s="24" t="inlineStr">
        <is>
          <t>Doncaster (A) · Stevenage (H) · Leyton Orient (H) · Barnsley (A)</t>
        </is>
      </c>
      <c r="J590" s="24" t="n">
        <v>2</v>
      </c>
      <c r="K590" s="40" t="n">
        <v>46352.83333333334</v>
      </c>
      <c r="L590" s="40" t="n">
        <v>46375.52083333334</v>
      </c>
      <c r="M590" s="24">
        <f>SUMIFS(TeamGames!$X$2:$X$4073,TeamGames!$D$2:$D$4073,$D590,TeamGames!$F$2:$F$4073,$E590)</f>
        <v/>
      </c>
      <c r="N590" s="33">
        <f>SUMIFS(TeamGames!$S$2:$S$4073,TeamGames!$D$2:$D$4073,$D590,TeamGames!$F$2:$F$4073,$E590)</f>
        <v/>
      </c>
      <c r="O590" s="33">
        <f>SUMIFS(TeamGames!$S$2:$S$4073,TeamGames!$D$2:$D$4073,$D590,TeamGames!$F$2:$F$4073,$E590,TeamGames!$X$2:$X$4073,1)</f>
        <v/>
      </c>
      <c r="P590" s="24">
        <f>SUMIFS(TeamGames!$O$2:$O$4073,TeamGames!$D$2:$D$4073,$D590,TeamGames!$F$2:$F$4073,$E590)</f>
        <v/>
      </c>
      <c r="Q590" s="33">
        <f>SUMIFS(TeamGames!$T$2:$T$4073,TeamGames!$D$2:$D$4073,$D590,TeamGames!$F$2:$F$4073,$E590)</f>
        <v/>
      </c>
      <c r="R590" s="33">
        <f>SUMIFS(TeamGames!$U$2:$U$4073,TeamGames!$D$2:$D$4073,$D590,TeamGames!$F$2:$F$4073,$E590)</f>
        <v/>
      </c>
      <c r="S590" s="33">
        <f>SUMIFS(TeamGames!$W$2:$W$4073,TeamGames!$D$2:$D$4073,$D590,TeamGames!$F$2:$F$4073,$E590)</f>
        <v/>
      </c>
      <c r="T590" s="30">
        <f>IF(M590=0,"",P590-O590)</f>
        <v/>
      </c>
      <c r="U590" s="30">
        <f>IF(M590=0,"",S590-O590)</f>
        <v/>
      </c>
      <c r="V590" s="24">
        <f>IF(M590=0,"upcoming",IF(M590=F590,"complete","in progress"))</f>
        <v/>
      </c>
      <c r="W590" s="33">
        <f>N590/F590</f>
        <v/>
      </c>
      <c r="X590" s="41">
        <f>AVERAGEIFS(TeamGames!$K$2:$K$4073,TeamGames!$D$2:$D$4073,$D590,TeamGames!$F$2:$F$4073,$E590)</f>
        <v/>
      </c>
      <c r="Y590" s="30">
        <f>IF(M590=0,"",P590-S590)</f>
        <v/>
      </c>
      <c r="Z590" s="30" t="n"/>
      <c r="AA590" s="31" t="n"/>
      <c r="AB590" s="33" t="n">
        <v>6.648388769326251</v>
      </c>
      <c r="AC590" s="24" t="n">
        <v>0</v>
      </c>
      <c r="AD590" s="24" t="n">
        <v>0</v>
      </c>
    </row>
    <row r="591">
      <c r="A591" s="24" t="inlineStr">
        <is>
          <t>Huddersfield|6</t>
        </is>
      </c>
      <c r="B591" s="24" t="inlineStr">
        <is>
          <t>E2</t>
        </is>
      </c>
      <c r="C591" s="24" t="inlineStr">
        <is>
          <t>League One</t>
        </is>
      </c>
      <c r="D591" s="24" t="inlineStr">
        <is>
          <t>Huddersfield</t>
        </is>
      </c>
      <c r="E591" s="24" t="n">
        <v>6</v>
      </c>
      <c r="F591" s="24">
        <f>COUNTIFS(TeamGames!$D$2:$D$4073,$D591,TeamGames!$F$2:$F$4073,$E591)</f>
        <v/>
      </c>
      <c r="G591" s="24" t="n">
        <v>21</v>
      </c>
      <c r="H591" s="24" t="n">
        <v>24</v>
      </c>
      <c r="I591" s="24" t="inlineStr">
        <is>
          <t>Blackpool (H) · Stockport (A) · Sheffield Wed (A) · Barnsley (H)</t>
        </is>
      </c>
      <c r="J591" s="24" t="n">
        <v>2</v>
      </c>
      <c r="K591" s="40" t="n">
        <v>46382.625</v>
      </c>
      <c r="L591" s="40" t="n">
        <v>46396.625</v>
      </c>
      <c r="M591" s="24">
        <f>SUMIFS(TeamGames!$X$2:$X$4073,TeamGames!$D$2:$D$4073,$D591,TeamGames!$F$2:$F$4073,$E591)</f>
        <v/>
      </c>
      <c r="N591" s="33">
        <f>SUMIFS(TeamGames!$S$2:$S$4073,TeamGames!$D$2:$D$4073,$D591,TeamGames!$F$2:$F$4073,$E591)</f>
        <v/>
      </c>
      <c r="O591" s="33">
        <f>SUMIFS(TeamGames!$S$2:$S$4073,TeamGames!$D$2:$D$4073,$D591,TeamGames!$F$2:$F$4073,$E591,TeamGames!$X$2:$X$4073,1)</f>
        <v/>
      </c>
      <c r="P591" s="24">
        <f>SUMIFS(TeamGames!$O$2:$O$4073,TeamGames!$D$2:$D$4073,$D591,TeamGames!$F$2:$F$4073,$E591)</f>
        <v/>
      </c>
      <c r="Q591" s="33">
        <f>SUMIFS(TeamGames!$T$2:$T$4073,TeamGames!$D$2:$D$4073,$D591,TeamGames!$F$2:$F$4073,$E591)</f>
        <v/>
      </c>
      <c r="R591" s="33">
        <f>SUMIFS(TeamGames!$U$2:$U$4073,TeamGames!$D$2:$D$4073,$D591,TeamGames!$F$2:$F$4073,$E591)</f>
        <v/>
      </c>
      <c r="S591" s="33">
        <f>SUMIFS(TeamGames!$W$2:$W$4073,TeamGames!$D$2:$D$4073,$D591,TeamGames!$F$2:$F$4073,$E591)</f>
        <v/>
      </c>
      <c r="T591" s="30">
        <f>IF(M591=0,"",P591-O591)</f>
        <v/>
      </c>
      <c r="U591" s="30">
        <f>IF(M591=0,"",S591-O591)</f>
        <v/>
      </c>
      <c r="V591" s="24">
        <f>IF(M591=0,"upcoming",IF(M591=F591,"complete","in progress"))</f>
        <v/>
      </c>
      <c r="W591" s="33">
        <f>N591/F591</f>
        <v/>
      </c>
      <c r="X591" s="41">
        <f>AVERAGEIFS(TeamGames!$K$2:$K$4073,TeamGames!$D$2:$D$4073,$D591,TeamGames!$F$2:$F$4073,$E591)</f>
        <v/>
      </c>
      <c r="Y591" s="30">
        <f>IF(M591=0,"",P591-S591)</f>
        <v/>
      </c>
      <c r="Z591" s="30" t="n"/>
      <c r="AA591" s="31" t="n"/>
      <c r="AB591" s="33" t="n">
        <v>5.993597825623202</v>
      </c>
      <c r="AC591" s="24" t="n">
        <v>0</v>
      </c>
      <c r="AD591" s="24" t="n">
        <v>0</v>
      </c>
    </row>
    <row r="592">
      <c r="A592" s="24" t="inlineStr">
        <is>
          <t>Huddersfield|7</t>
        </is>
      </c>
      <c r="B592" s="24" t="inlineStr">
        <is>
          <t>E2</t>
        </is>
      </c>
      <c r="C592" s="24" t="inlineStr">
        <is>
          <t>League One</t>
        </is>
      </c>
      <c r="D592" s="24" t="inlineStr">
        <is>
          <t>Huddersfield</t>
        </is>
      </c>
      <c r="E592" s="24" t="n">
        <v>7</v>
      </c>
      <c r="F592" s="24">
        <f>COUNTIFS(TeamGames!$D$2:$D$4073,$D592,TeamGames!$F$2:$F$4073,$E592)</f>
        <v/>
      </c>
      <c r="G592" s="24" t="n">
        <v>25</v>
      </c>
      <c r="H592" s="24" t="n">
        <v>28</v>
      </c>
      <c r="I592" s="24" t="inlineStr">
        <is>
          <t>Plymouth (H) · Peterborough (A) · Wigan (A) · Bradford (H)</t>
        </is>
      </c>
      <c r="J592" s="24" t="n">
        <v>2</v>
      </c>
      <c r="K592" s="40" t="n">
        <v>46403.625</v>
      </c>
      <c r="L592" s="40" t="n">
        <v>46417.52083333334</v>
      </c>
      <c r="M592" s="24">
        <f>SUMIFS(TeamGames!$X$2:$X$4073,TeamGames!$D$2:$D$4073,$D592,TeamGames!$F$2:$F$4073,$E592)</f>
        <v/>
      </c>
      <c r="N592" s="33">
        <f>SUMIFS(TeamGames!$S$2:$S$4073,TeamGames!$D$2:$D$4073,$D592,TeamGames!$F$2:$F$4073,$E592)</f>
        <v/>
      </c>
      <c r="O592" s="33">
        <f>SUMIFS(TeamGames!$S$2:$S$4073,TeamGames!$D$2:$D$4073,$D592,TeamGames!$F$2:$F$4073,$E592,TeamGames!$X$2:$X$4073,1)</f>
        <v/>
      </c>
      <c r="P592" s="24">
        <f>SUMIFS(TeamGames!$O$2:$O$4073,TeamGames!$D$2:$D$4073,$D592,TeamGames!$F$2:$F$4073,$E592)</f>
        <v/>
      </c>
      <c r="Q592" s="33">
        <f>SUMIFS(TeamGames!$T$2:$T$4073,TeamGames!$D$2:$D$4073,$D592,TeamGames!$F$2:$F$4073,$E592)</f>
        <v/>
      </c>
      <c r="R592" s="33">
        <f>SUMIFS(TeamGames!$U$2:$U$4073,TeamGames!$D$2:$D$4073,$D592,TeamGames!$F$2:$F$4073,$E592)</f>
        <v/>
      </c>
      <c r="S592" s="33">
        <f>SUMIFS(TeamGames!$W$2:$W$4073,TeamGames!$D$2:$D$4073,$D592,TeamGames!$F$2:$F$4073,$E592)</f>
        <v/>
      </c>
      <c r="T592" s="30">
        <f>IF(M592=0,"",P592-O592)</f>
        <v/>
      </c>
      <c r="U592" s="30">
        <f>IF(M592=0,"",S592-O592)</f>
        <v/>
      </c>
      <c r="V592" s="24">
        <f>IF(M592=0,"upcoming",IF(M592=F592,"complete","in progress"))</f>
        <v/>
      </c>
      <c r="W592" s="33">
        <f>N592/F592</f>
        <v/>
      </c>
      <c r="X592" s="41">
        <f>AVERAGEIFS(TeamGames!$K$2:$K$4073,TeamGames!$D$2:$D$4073,$D592,TeamGames!$F$2:$F$4073,$E592)</f>
        <v/>
      </c>
      <c r="Y592" s="30">
        <f>IF(M592=0,"",P592-S592)</f>
        <v/>
      </c>
      <c r="Z592" s="30" t="n"/>
      <c r="AA592" s="31" t="n"/>
      <c r="AB592" s="33" t="n">
        <v>6.306890260858763</v>
      </c>
      <c r="AC592" s="24" t="n">
        <v>0</v>
      </c>
      <c r="AD592" s="24" t="n">
        <v>0</v>
      </c>
    </row>
    <row r="593">
      <c r="A593" s="24" t="inlineStr">
        <is>
          <t>Huddersfield|8</t>
        </is>
      </c>
      <c r="B593" s="24" t="inlineStr">
        <is>
          <t>E2</t>
        </is>
      </c>
      <c r="C593" s="24" t="inlineStr">
        <is>
          <t>League One</t>
        </is>
      </c>
      <c r="D593" s="24" t="inlineStr">
        <is>
          <t>Huddersfield</t>
        </is>
      </c>
      <c r="E593" s="24" t="n">
        <v>8</v>
      </c>
      <c r="F593" s="24">
        <f>COUNTIFS(TeamGames!$D$2:$D$4073,$D593,TeamGames!$F$2:$F$4073,$E593)</f>
        <v/>
      </c>
      <c r="G593" s="24" t="n">
        <v>29</v>
      </c>
      <c r="H593" s="24" t="n">
        <v>32</v>
      </c>
      <c r="I593" s="24" t="inlineStr">
        <is>
          <t>Cambridge (H) · Oxford (A) · Notts County (A) · Mansfield (H)</t>
        </is>
      </c>
      <c r="J593" s="24" t="n">
        <v>2</v>
      </c>
      <c r="K593" s="40" t="n">
        <v>46424.625</v>
      </c>
      <c r="L593" s="40" t="n">
        <v>46438.625</v>
      </c>
      <c r="M593" s="24">
        <f>SUMIFS(TeamGames!$X$2:$X$4073,TeamGames!$D$2:$D$4073,$D593,TeamGames!$F$2:$F$4073,$E593)</f>
        <v/>
      </c>
      <c r="N593" s="33">
        <f>SUMIFS(TeamGames!$S$2:$S$4073,TeamGames!$D$2:$D$4073,$D593,TeamGames!$F$2:$F$4073,$E593)</f>
        <v/>
      </c>
      <c r="O593" s="33">
        <f>SUMIFS(TeamGames!$S$2:$S$4073,TeamGames!$D$2:$D$4073,$D593,TeamGames!$F$2:$F$4073,$E593,TeamGames!$X$2:$X$4073,1)</f>
        <v/>
      </c>
      <c r="P593" s="24">
        <f>SUMIFS(TeamGames!$O$2:$O$4073,TeamGames!$D$2:$D$4073,$D593,TeamGames!$F$2:$F$4073,$E593)</f>
        <v/>
      </c>
      <c r="Q593" s="33">
        <f>SUMIFS(TeamGames!$T$2:$T$4073,TeamGames!$D$2:$D$4073,$D593,TeamGames!$F$2:$F$4073,$E593)</f>
        <v/>
      </c>
      <c r="R593" s="33">
        <f>SUMIFS(TeamGames!$U$2:$U$4073,TeamGames!$D$2:$D$4073,$D593,TeamGames!$F$2:$F$4073,$E593)</f>
        <v/>
      </c>
      <c r="S593" s="33">
        <f>SUMIFS(TeamGames!$W$2:$W$4073,TeamGames!$D$2:$D$4073,$D593,TeamGames!$F$2:$F$4073,$E593)</f>
        <v/>
      </c>
      <c r="T593" s="30">
        <f>IF(M593=0,"",P593-O593)</f>
        <v/>
      </c>
      <c r="U593" s="30">
        <f>IF(M593=0,"",S593-O593)</f>
        <v/>
      </c>
      <c r="V593" s="24">
        <f>IF(M593=0,"upcoming",IF(M593=F593,"complete","in progress"))</f>
        <v/>
      </c>
      <c r="W593" s="33">
        <f>N593/F593</f>
        <v/>
      </c>
      <c r="X593" s="41">
        <f>AVERAGEIFS(TeamGames!$K$2:$K$4073,TeamGames!$D$2:$D$4073,$D593,TeamGames!$F$2:$F$4073,$E593)</f>
        <v/>
      </c>
      <c r="Y593" s="30">
        <f>IF(M593=0,"",P593-S593)</f>
        <v/>
      </c>
      <c r="Z593" s="30" t="n"/>
      <c r="AA593" s="31" t="n"/>
      <c r="AB593" s="33" t="n">
        <v>6.622480875064738</v>
      </c>
      <c r="AC593" s="24" t="n">
        <v>0</v>
      </c>
      <c r="AD593" s="24" t="n">
        <v>0</v>
      </c>
    </row>
    <row r="594">
      <c r="A594" s="24" t="inlineStr">
        <is>
          <t>Huddersfield|9</t>
        </is>
      </c>
      <c r="B594" s="24" t="inlineStr">
        <is>
          <t>E2</t>
        </is>
      </c>
      <c r="C594" s="24" t="inlineStr">
        <is>
          <t>League One</t>
        </is>
      </c>
      <c r="D594" s="24" t="inlineStr">
        <is>
          <t>Huddersfield</t>
        </is>
      </c>
      <c r="E594" s="24" t="n">
        <v>9</v>
      </c>
      <c r="F594" s="24">
        <f>COUNTIFS(TeamGames!$D$2:$D$4073,$D594,TeamGames!$F$2:$F$4073,$E594)</f>
        <v/>
      </c>
      <c r="G594" s="24" t="n">
        <v>33</v>
      </c>
      <c r="H594" s="24" t="n">
        <v>36</v>
      </c>
      <c r="I594" s="24" t="inlineStr">
        <is>
          <t>Wycombe (H) · AFC Wimbledon (A) · MK Dons (H) · Leicester (A)</t>
        </is>
      </c>
      <c r="J594" s="24" t="n">
        <v>2</v>
      </c>
      <c r="K594" s="40" t="n">
        <v>46445.625</v>
      </c>
      <c r="L594" s="40" t="n">
        <v>46466.625</v>
      </c>
      <c r="M594" s="24">
        <f>SUMIFS(TeamGames!$X$2:$X$4073,TeamGames!$D$2:$D$4073,$D594,TeamGames!$F$2:$F$4073,$E594)</f>
        <v/>
      </c>
      <c r="N594" s="33">
        <f>SUMIFS(TeamGames!$S$2:$S$4073,TeamGames!$D$2:$D$4073,$D594,TeamGames!$F$2:$F$4073,$E594)</f>
        <v/>
      </c>
      <c r="O594" s="33">
        <f>SUMIFS(TeamGames!$S$2:$S$4073,TeamGames!$D$2:$D$4073,$D594,TeamGames!$F$2:$F$4073,$E594,TeamGames!$X$2:$X$4073,1)</f>
        <v/>
      </c>
      <c r="P594" s="24">
        <f>SUMIFS(TeamGames!$O$2:$O$4073,TeamGames!$D$2:$D$4073,$D594,TeamGames!$F$2:$F$4073,$E594)</f>
        <v/>
      </c>
      <c r="Q594" s="33">
        <f>SUMIFS(TeamGames!$T$2:$T$4073,TeamGames!$D$2:$D$4073,$D594,TeamGames!$F$2:$F$4073,$E594)</f>
        <v/>
      </c>
      <c r="R594" s="33">
        <f>SUMIFS(TeamGames!$U$2:$U$4073,TeamGames!$D$2:$D$4073,$D594,TeamGames!$F$2:$F$4073,$E594)</f>
        <v/>
      </c>
      <c r="S594" s="33">
        <f>SUMIFS(TeamGames!$W$2:$W$4073,TeamGames!$D$2:$D$4073,$D594,TeamGames!$F$2:$F$4073,$E594)</f>
        <v/>
      </c>
      <c r="T594" s="30">
        <f>IF(M594=0,"",P594-O594)</f>
        <v/>
      </c>
      <c r="U594" s="30">
        <f>IF(M594=0,"",S594-O594)</f>
        <v/>
      </c>
      <c r="V594" s="24">
        <f>IF(M594=0,"upcoming",IF(M594=F594,"complete","in progress"))</f>
        <v/>
      </c>
      <c r="W594" s="33">
        <f>N594/F594</f>
        <v/>
      </c>
      <c r="X594" s="41">
        <f>AVERAGEIFS(TeamGames!$K$2:$K$4073,TeamGames!$D$2:$D$4073,$D594,TeamGames!$F$2:$F$4073,$E594)</f>
        <v/>
      </c>
      <c r="Y594" s="30">
        <f>IF(M594=0,"",P594-S594)</f>
        <v/>
      </c>
      <c r="Z594" s="30" t="n"/>
      <c r="AA594" s="31" t="n"/>
      <c r="AB594" s="33" t="n">
        <v>6.089124202126981</v>
      </c>
      <c r="AC594" s="24" t="n">
        <v>0</v>
      </c>
      <c r="AD594" s="24" t="n">
        <v>0</v>
      </c>
    </row>
    <row r="595">
      <c r="A595" s="24" t="inlineStr">
        <is>
          <t>Huddersfield|10</t>
        </is>
      </c>
      <c r="B595" s="24" t="inlineStr">
        <is>
          <t>E2</t>
        </is>
      </c>
      <c r="C595" s="24" t="inlineStr">
        <is>
          <t>League One</t>
        </is>
      </c>
      <c r="D595" s="24" t="inlineStr">
        <is>
          <t>Huddersfield</t>
        </is>
      </c>
      <c r="E595" s="24" t="n">
        <v>10</v>
      </c>
      <c r="F595" s="24">
        <f>COUNTIFS(TeamGames!$D$2:$D$4073,$D595,TeamGames!$F$2:$F$4073,$E595)</f>
        <v/>
      </c>
      <c r="G595" s="24" t="n">
        <v>37</v>
      </c>
      <c r="H595" s="24" t="n">
        <v>40</v>
      </c>
      <c r="I595" s="24" t="inlineStr">
        <is>
          <t>Reading (H) · Leyton Orient (A) · Stockport (H) · Blackpool (A)</t>
        </is>
      </c>
      <c r="J595" s="24" t="n">
        <v>2</v>
      </c>
      <c r="K595" s="40" t="n">
        <v>46472.625</v>
      </c>
      <c r="L595" s="40" t="n">
        <v>46487.625</v>
      </c>
      <c r="M595" s="24">
        <f>SUMIFS(TeamGames!$X$2:$X$4073,TeamGames!$D$2:$D$4073,$D595,TeamGames!$F$2:$F$4073,$E595)</f>
        <v/>
      </c>
      <c r="N595" s="33">
        <f>SUMIFS(TeamGames!$S$2:$S$4073,TeamGames!$D$2:$D$4073,$D595,TeamGames!$F$2:$F$4073,$E595)</f>
        <v/>
      </c>
      <c r="O595" s="33">
        <f>SUMIFS(TeamGames!$S$2:$S$4073,TeamGames!$D$2:$D$4073,$D595,TeamGames!$F$2:$F$4073,$E595,TeamGames!$X$2:$X$4073,1)</f>
        <v/>
      </c>
      <c r="P595" s="24">
        <f>SUMIFS(TeamGames!$O$2:$O$4073,TeamGames!$D$2:$D$4073,$D595,TeamGames!$F$2:$F$4073,$E595)</f>
        <v/>
      </c>
      <c r="Q595" s="33">
        <f>SUMIFS(TeamGames!$T$2:$T$4073,TeamGames!$D$2:$D$4073,$D595,TeamGames!$F$2:$F$4073,$E595)</f>
        <v/>
      </c>
      <c r="R595" s="33">
        <f>SUMIFS(TeamGames!$U$2:$U$4073,TeamGames!$D$2:$D$4073,$D595,TeamGames!$F$2:$F$4073,$E595)</f>
        <v/>
      </c>
      <c r="S595" s="33">
        <f>SUMIFS(TeamGames!$W$2:$W$4073,TeamGames!$D$2:$D$4073,$D595,TeamGames!$F$2:$F$4073,$E595)</f>
        <v/>
      </c>
      <c r="T595" s="30">
        <f>IF(M595=0,"",P595-O595)</f>
        <v/>
      </c>
      <c r="U595" s="30">
        <f>IF(M595=0,"",S595-O595)</f>
        <v/>
      </c>
      <c r="V595" s="24">
        <f>IF(M595=0,"upcoming",IF(M595=F595,"complete","in progress"))</f>
        <v/>
      </c>
      <c r="W595" s="33">
        <f>N595/F595</f>
        <v/>
      </c>
      <c r="X595" s="41">
        <f>AVERAGEIFS(TeamGames!$K$2:$K$4073,TeamGames!$D$2:$D$4073,$D595,TeamGames!$F$2:$F$4073,$E595)</f>
        <v/>
      </c>
      <c r="Y595" s="30">
        <f>IF(M595=0,"",P595-S595)</f>
        <v/>
      </c>
      <c r="Z595" s="30" t="n"/>
      <c r="AA595" s="31" t="n"/>
      <c r="AB595" s="33" t="n">
        <v>6.260474285530297</v>
      </c>
      <c r="AC595" s="24" t="n">
        <v>0</v>
      </c>
      <c r="AD595" s="24" t="n">
        <v>0</v>
      </c>
    </row>
    <row r="596">
      <c r="A596" s="24" t="inlineStr">
        <is>
          <t>Huddersfield|11</t>
        </is>
      </c>
      <c r="B596" s="24" t="inlineStr">
        <is>
          <t>E2</t>
        </is>
      </c>
      <c r="C596" s="24" t="inlineStr">
        <is>
          <t>League One</t>
        </is>
      </c>
      <c r="D596" s="24" t="inlineStr">
        <is>
          <t>Huddersfield</t>
        </is>
      </c>
      <c r="E596" s="24" t="n">
        <v>11</v>
      </c>
      <c r="F596" s="24">
        <f>COUNTIFS(TeamGames!$D$2:$D$4073,$D596,TeamGames!$F$2:$F$4073,$E596)</f>
        <v/>
      </c>
      <c r="G596" s="24" t="n">
        <v>41</v>
      </c>
      <c r="H596" s="24" t="n">
        <v>44</v>
      </c>
      <c r="I596" s="24" t="inlineStr">
        <is>
          <t>Luton (A) · Bromley (H) · Reading (A) · Burton (H)</t>
        </is>
      </c>
      <c r="J596" s="24" t="n">
        <v>2</v>
      </c>
      <c r="K596" s="40" t="n">
        <v>46490.82291666666</v>
      </c>
      <c r="L596" s="40" t="n">
        <v>46504.82291666666</v>
      </c>
      <c r="M596" s="24">
        <f>SUMIFS(TeamGames!$X$2:$X$4073,TeamGames!$D$2:$D$4073,$D596,TeamGames!$F$2:$F$4073,$E596)</f>
        <v/>
      </c>
      <c r="N596" s="33">
        <f>SUMIFS(TeamGames!$S$2:$S$4073,TeamGames!$D$2:$D$4073,$D596,TeamGames!$F$2:$F$4073,$E596)</f>
        <v/>
      </c>
      <c r="O596" s="33">
        <f>SUMIFS(TeamGames!$S$2:$S$4073,TeamGames!$D$2:$D$4073,$D596,TeamGames!$F$2:$F$4073,$E596,TeamGames!$X$2:$X$4073,1)</f>
        <v/>
      </c>
      <c r="P596" s="24">
        <f>SUMIFS(TeamGames!$O$2:$O$4073,TeamGames!$D$2:$D$4073,$D596,TeamGames!$F$2:$F$4073,$E596)</f>
        <v/>
      </c>
      <c r="Q596" s="33">
        <f>SUMIFS(TeamGames!$T$2:$T$4073,TeamGames!$D$2:$D$4073,$D596,TeamGames!$F$2:$F$4073,$E596)</f>
        <v/>
      </c>
      <c r="R596" s="33">
        <f>SUMIFS(TeamGames!$U$2:$U$4073,TeamGames!$D$2:$D$4073,$D596,TeamGames!$F$2:$F$4073,$E596)</f>
        <v/>
      </c>
      <c r="S596" s="33">
        <f>SUMIFS(TeamGames!$W$2:$W$4073,TeamGames!$D$2:$D$4073,$D596,TeamGames!$F$2:$F$4073,$E596)</f>
        <v/>
      </c>
      <c r="T596" s="30">
        <f>IF(M596=0,"",P596-O596)</f>
        <v/>
      </c>
      <c r="U596" s="30">
        <f>IF(M596=0,"",S596-O596)</f>
        <v/>
      </c>
      <c r="V596" s="24">
        <f>IF(M596=0,"upcoming",IF(M596=F596,"complete","in progress"))</f>
        <v/>
      </c>
      <c r="W596" s="33">
        <f>N596/F596</f>
        <v/>
      </c>
      <c r="X596" s="41">
        <f>AVERAGEIFS(TeamGames!$K$2:$K$4073,TeamGames!$D$2:$D$4073,$D596,TeamGames!$F$2:$F$4073,$E596)</f>
        <v/>
      </c>
      <c r="Y596" s="30">
        <f>IF(M596=0,"",P596-S596)</f>
        <v/>
      </c>
      <c r="Z596" s="30" t="n"/>
      <c r="AA596" s="31" t="n"/>
      <c r="AB596" s="33" t="n">
        <v>6.588943187074618</v>
      </c>
      <c r="AC596" s="24" t="n">
        <v>0</v>
      </c>
      <c r="AD596" s="24" t="n">
        <v>0</v>
      </c>
    </row>
    <row r="597">
      <c r="A597" s="24" t="inlineStr">
        <is>
          <t>Huddersfield|12</t>
        </is>
      </c>
      <c r="B597" s="24" t="inlineStr">
        <is>
          <t>E2</t>
        </is>
      </c>
      <c r="C597" s="24" t="inlineStr">
        <is>
          <t>League One</t>
        </is>
      </c>
      <c r="D597" s="24" t="inlineStr">
        <is>
          <t>Huddersfield</t>
        </is>
      </c>
      <c r="E597" s="24" t="n">
        <v>12</v>
      </c>
      <c r="F597" s="24">
        <f>COUNTIFS(TeamGames!$D$2:$D$4073,$D597,TeamGames!$F$2:$F$4073,$E597)</f>
        <v/>
      </c>
      <c r="G597" s="24" t="n">
        <v>45</v>
      </c>
      <c r="H597" s="24" t="n">
        <v>46</v>
      </c>
      <c r="I597" s="24" t="inlineStr">
        <is>
          <t>Doncaster (H) · Stevenage (A)</t>
        </is>
      </c>
      <c r="J597" s="24" t="n">
        <v>1</v>
      </c>
      <c r="K597" s="40" t="n">
        <v>46508.625</v>
      </c>
      <c r="L597" s="40" t="n">
        <v>46515.52083333334</v>
      </c>
      <c r="M597" s="24">
        <f>SUMIFS(TeamGames!$X$2:$X$4073,TeamGames!$D$2:$D$4073,$D597,TeamGames!$F$2:$F$4073,$E597)</f>
        <v/>
      </c>
      <c r="N597" s="33">
        <f>SUMIFS(TeamGames!$S$2:$S$4073,TeamGames!$D$2:$D$4073,$D597,TeamGames!$F$2:$F$4073,$E597)</f>
        <v/>
      </c>
      <c r="O597" s="33">
        <f>SUMIFS(TeamGames!$S$2:$S$4073,TeamGames!$D$2:$D$4073,$D597,TeamGames!$F$2:$F$4073,$E597,TeamGames!$X$2:$X$4073,1)</f>
        <v/>
      </c>
      <c r="P597" s="24">
        <f>SUMIFS(TeamGames!$O$2:$O$4073,TeamGames!$D$2:$D$4073,$D597,TeamGames!$F$2:$F$4073,$E597)</f>
        <v/>
      </c>
      <c r="Q597" s="33">
        <f>SUMIFS(TeamGames!$T$2:$T$4073,TeamGames!$D$2:$D$4073,$D597,TeamGames!$F$2:$F$4073,$E597)</f>
        <v/>
      </c>
      <c r="R597" s="33">
        <f>SUMIFS(TeamGames!$U$2:$U$4073,TeamGames!$D$2:$D$4073,$D597,TeamGames!$F$2:$F$4073,$E597)</f>
        <v/>
      </c>
      <c r="S597" s="33">
        <f>SUMIFS(TeamGames!$W$2:$W$4073,TeamGames!$D$2:$D$4073,$D597,TeamGames!$F$2:$F$4073,$E597)</f>
        <v/>
      </c>
      <c r="T597" s="30">
        <f>IF(M597=0,"",P597-O597)</f>
        <v/>
      </c>
      <c r="U597" s="30">
        <f>IF(M597=0,"",S597-O597)</f>
        <v/>
      </c>
      <c r="V597" s="24">
        <f>IF(M597=0,"upcoming",IF(M597=F597,"complete","in progress"))</f>
        <v/>
      </c>
      <c r="W597" s="33">
        <f>N597/F597</f>
        <v/>
      </c>
      <c r="X597" s="41">
        <f>AVERAGEIFS(TeamGames!$K$2:$K$4073,TeamGames!$D$2:$D$4073,$D597,TeamGames!$F$2:$F$4073,$E597)</f>
        <v/>
      </c>
      <c r="Y597" s="30">
        <f>IF(M597=0,"",P597-S597)</f>
        <v/>
      </c>
      <c r="Z597" s="30" t="n"/>
      <c r="AA597" s="31" t="n"/>
      <c r="AB597" s="33" t="n">
        <v>3.295571980258509</v>
      </c>
      <c r="AC597" s="24" t="n">
        <v>0</v>
      </c>
      <c r="AD597" s="24" t="n">
        <v>0</v>
      </c>
    </row>
    <row r="598">
      <c r="A598" s="24" t="inlineStr">
        <is>
          <t>Leicester|1</t>
        </is>
      </c>
      <c r="B598" s="24" t="inlineStr">
        <is>
          <t>E2</t>
        </is>
      </c>
      <c r="C598" s="24" t="inlineStr">
        <is>
          <t>League One</t>
        </is>
      </c>
      <c r="D598" s="24" t="inlineStr">
        <is>
          <t>Leicester</t>
        </is>
      </c>
      <c r="E598" s="24" t="n">
        <v>1</v>
      </c>
      <c r="F598" s="24">
        <f>COUNTIFS(TeamGames!$D$2:$D$4073,$D598,TeamGames!$F$2:$F$4073,$E598)</f>
        <v/>
      </c>
      <c r="G598" s="24" t="n">
        <v>1</v>
      </c>
      <c r="H598" s="24" t="n">
        <v>4</v>
      </c>
      <c r="I598" s="24" t="inlineStr">
        <is>
          <t>Notts County (A) · Burton (H) · MK Dons (A) · Plymouth (H)</t>
        </is>
      </c>
      <c r="J598" s="24" t="n">
        <v>2</v>
      </c>
      <c r="K598" s="40" t="n">
        <v>46249.52083333334</v>
      </c>
      <c r="L598" s="40" t="n">
        <v>46266.82291666666</v>
      </c>
      <c r="M598" s="24">
        <f>SUMIFS(TeamGames!$X$2:$X$4073,TeamGames!$D$2:$D$4073,$D598,TeamGames!$F$2:$F$4073,$E598)</f>
        <v/>
      </c>
      <c r="N598" s="33">
        <f>SUMIFS(TeamGames!$S$2:$S$4073,TeamGames!$D$2:$D$4073,$D598,TeamGames!$F$2:$F$4073,$E598)</f>
        <v/>
      </c>
      <c r="O598" s="33">
        <f>SUMIFS(TeamGames!$S$2:$S$4073,TeamGames!$D$2:$D$4073,$D598,TeamGames!$F$2:$F$4073,$E598,TeamGames!$X$2:$X$4073,1)</f>
        <v/>
      </c>
      <c r="P598" s="24">
        <f>SUMIFS(TeamGames!$O$2:$O$4073,TeamGames!$D$2:$D$4073,$D598,TeamGames!$F$2:$F$4073,$E598)</f>
        <v/>
      </c>
      <c r="Q598" s="33">
        <f>SUMIFS(TeamGames!$T$2:$T$4073,TeamGames!$D$2:$D$4073,$D598,TeamGames!$F$2:$F$4073,$E598)</f>
        <v/>
      </c>
      <c r="R598" s="33">
        <f>SUMIFS(TeamGames!$U$2:$U$4073,TeamGames!$D$2:$D$4073,$D598,TeamGames!$F$2:$F$4073,$E598)</f>
        <v/>
      </c>
      <c r="S598" s="33">
        <f>SUMIFS(TeamGames!$W$2:$W$4073,TeamGames!$D$2:$D$4073,$D598,TeamGames!$F$2:$F$4073,$E598)</f>
        <v/>
      </c>
      <c r="T598" s="30">
        <f>IF(M598=0,"",P598-O598)</f>
        <v/>
      </c>
      <c r="U598" s="30">
        <f>IF(M598=0,"",S598-O598)</f>
        <v/>
      </c>
      <c r="V598" s="24">
        <f>IF(M598=0,"upcoming",IF(M598=F598,"complete","in progress"))</f>
        <v/>
      </c>
      <c r="W598" s="33">
        <f>N598/F598</f>
        <v/>
      </c>
      <c r="X598" s="41">
        <f>AVERAGEIFS(TeamGames!$K$2:$K$4073,TeamGames!$D$2:$D$4073,$D598,TeamGames!$F$2:$F$4073,$E598)</f>
        <v/>
      </c>
      <c r="Y598" s="30">
        <f>IF(M598=0,"",P598-S598)</f>
        <v/>
      </c>
      <c r="Z598" s="30" t="n">
        <v>-0.83</v>
      </c>
      <c r="AA598" s="31" t="n">
        <v>0.4088717164874902</v>
      </c>
      <c r="AB598" s="33" t="n"/>
      <c r="AC598" s="24" t="n">
        <v>0</v>
      </c>
      <c r="AD598" s="24" t="n">
        <v>0</v>
      </c>
    </row>
    <row r="599">
      <c r="A599" s="24" t="inlineStr">
        <is>
          <t>Leicester|2</t>
        </is>
      </c>
      <c r="B599" s="24" t="inlineStr">
        <is>
          <t>E2</t>
        </is>
      </c>
      <c r="C599" s="24" t="inlineStr">
        <is>
          <t>League One</t>
        </is>
      </c>
      <c r="D599" s="24" t="inlineStr">
        <is>
          <t>Leicester</t>
        </is>
      </c>
      <c r="E599" s="24" t="n">
        <v>2</v>
      </c>
      <c r="F599" s="24">
        <f>COUNTIFS(TeamGames!$D$2:$D$4073,$D599,TeamGames!$F$2:$F$4073,$E599)</f>
        <v/>
      </c>
      <c r="G599" s="24" t="n">
        <v>5</v>
      </c>
      <c r="H599" s="24" t="n">
        <v>8</v>
      </c>
      <c r="I599" s="24" t="inlineStr">
        <is>
          <t>Oxford (H) · Stockport (A) · Barnsley (A) · Peterborough (H)</t>
        </is>
      </c>
      <c r="J599" s="24" t="n">
        <v>2</v>
      </c>
      <c r="K599" s="40" t="n">
        <v>46270.625</v>
      </c>
      <c r="L599" s="40" t="n">
        <v>46305.625</v>
      </c>
      <c r="M599" s="24">
        <f>SUMIFS(TeamGames!$X$2:$X$4073,TeamGames!$D$2:$D$4073,$D599,TeamGames!$F$2:$F$4073,$E599)</f>
        <v/>
      </c>
      <c r="N599" s="33">
        <f>SUMIFS(TeamGames!$S$2:$S$4073,TeamGames!$D$2:$D$4073,$D599,TeamGames!$F$2:$F$4073,$E599)</f>
        <v/>
      </c>
      <c r="O599" s="33">
        <f>SUMIFS(TeamGames!$S$2:$S$4073,TeamGames!$D$2:$D$4073,$D599,TeamGames!$F$2:$F$4073,$E599,TeamGames!$X$2:$X$4073,1)</f>
        <v/>
      </c>
      <c r="P599" s="24">
        <f>SUMIFS(TeamGames!$O$2:$O$4073,TeamGames!$D$2:$D$4073,$D599,TeamGames!$F$2:$F$4073,$E599)</f>
        <v/>
      </c>
      <c r="Q599" s="33">
        <f>SUMIFS(TeamGames!$T$2:$T$4073,TeamGames!$D$2:$D$4073,$D599,TeamGames!$F$2:$F$4073,$E599)</f>
        <v/>
      </c>
      <c r="R599" s="33">
        <f>SUMIFS(TeamGames!$U$2:$U$4073,TeamGames!$D$2:$D$4073,$D599,TeamGames!$F$2:$F$4073,$E599)</f>
        <v/>
      </c>
      <c r="S599" s="33">
        <f>SUMIFS(TeamGames!$W$2:$W$4073,TeamGames!$D$2:$D$4073,$D599,TeamGames!$F$2:$F$4073,$E599)</f>
        <v/>
      </c>
      <c r="T599" s="30">
        <f>IF(M599=0,"",P599-O599)</f>
        <v/>
      </c>
      <c r="U599" s="30">
        <f>IF(M599=0,"",S599-O599)</f>
        <v/>
      </c>
      <c r="V599" s="24">
        <f>IF(M599=0,"upcoming",IF(M599=F599,"complete","in progress"))</f>
        <v/>
      </c>
      <c r="W599" s="33">
        <f>N599/F599</f>
        <v/>
      </c>
      <c r="X599" s="41">
        <f>AVERAGEIFS(TeamGames!$K$2:$K$4073,TeamGames!$D$2:$D$4073,$D599,TeamGames!$F$2:$F$4073,$E599)</f>
        <v/>
      </c>
      <c r="Y599" s="30">
        <f>IF(M599=0,"",P599-S599)</f>
        <v/>
      </c>
      <c r="Z599" s="30" t="n">
        <v>-1.22</v>
      </c>
      <c r="AA599" s="31" t="n">
        <v>0.2214421402805291</v>
      </c>
      <c r="AB599" s="33" t="n"/>
      <c r="AC599" s="24" t="n">
        <v>0</v>
      </c>
      <c r="AD599" s="24" t="n">
        <v>1</v>
      </c>
    </row>
    <row r="600">
      <c r="A600" s="24" t="inlineStr">
        <is>
          <t>Leicester|3</t>
        </is>
      </c>
      <c r="B600" s="24" t="inlineStr">
        <is>
          <t>E2</t>
        </is>
      </c>
      <c r="C600" s="24" t="inlineStr">
        <is>
          <t>League One</t>
        </is>
      </c>
      <c r="D600" s="24" t="inlineStr">
        <is>
          <t>Leicester</t>
        </is>
      </c>
      <c r="E600" s="24" t="n">
        <v>3</v>
      </c>
      <c r="F600" s="24">
        <f>COUNTIFS(TeamGames!$D$2:$D$4073,$D600,TeamGames!$F$2:$F$4073,$E600)</f>
        <v/>
      </c>
      <c r="G600" s="24" t="n">
        <v>9</v>
      </c>
      <c r="H600" s="24" t="n">
        <v>12</v>
      </c>
      <c r="I600" s="24" t="inlineStr">
        <is>
          <t>Doncaster (H) · Bromley (A) · Luton (A) · Wigan (H)</t>
        </is>
      </c>
      <c r="J600" s="24" t="n">
        <v>2</v>
      </c>
      <c r="K600" s="40" t="n">
        <v>46312.625</v>
      </c>
      <c r="L600" s="40" t="n">
        <v>46322.82291666666</v>
      </c>
      <c r="M600" s="24">
        <f>SUMIFS(TeamGames!$X$2:$X$4073,TeamGames!$D$2:$D$4073,$D600,TeamGames!$F$2:$F$4073,$E600)</f>
        <v/>
      </c>
      <c r="N600" s="33">
        <f>SUMIFS(TeamGames!$S$2:$S$4073,TeamGames!$D$2:$D$4073,$D600,TeamGames!$F$2:$F$4073,$E600)</f>
        <v/>
      </c>
      <c r="O600" s="33">
        <f>SUMIFS(TeamGames!$S$2:$S$4073,TeamGames!$D$2:$D$4073,$D600,TeamGames!$F$2:$F$4073,$E600,TeamGames!$X$2:$X$4073,1)</f>
        <v/>
      </c>
      <c r="P600" s="24">
        <f>SUMIFS(TeamGames!$O$2:$O$4073,TeamGames!$D$2:$D$4073,$D600,TeamGames!$F$2:$F$4073,$E600)</f>
        <v/>
      </c>
      <c r="Q600" s="33">
        <f>SUMIFS(TeamGames!$T$2:$T$4073,TeamGames!$D$2:$D$4073,$D600,TeamGames!$F$2:$F$4073,$E600)</f>
        <v/>
      </c>
      <c r="R600" s="33">
        <f>SUMIFS(TeamGames!$U$2:$U$4073,TeamGames!$D$2:$D$4073,$D600,TeamGames!$F$2:$F$4073,$E600)</f>
        <v/>
      </c>
      <c r="S600" s="33">
        <f>SUMIFS(TeamGames!$W$2:$W$4073,TeamGames!$D$2:$D$4073,$D600,TeamGames!$F$2:$F$4073,$E600)</f>
        <v/>
      </c>
      <c r="T600" s="30">
        <f>IF(M600=0,"",P600-O600)</f>
        <v/>
      </c>
      <c r="U600" s="30">
        <f>IF(M600=0,"",S600-O600)</f>
        <v/>
      </c>
      <c r="V600" s="24">
        <f>IF(M600=0,"upcoming",IF(M600=F600,"complete","in progress"))</f>
        <v/>
      </c>
      <c r="W600" s="33">
        <f>N600/F600</f>
        <v/>
      </c>
      <c r="X600" s="41">
        <f>AVERAGEIFS(TeamGames!$K$2:$K$4073,TeamGames!$D$2:$D$4073,$D600,TeamGames!$F$2:$F$4073,$E600)</f>
        <v/>
      </c>
      <c r="Y600" s="30">
        <f>IF(M600=0,"",P600-S600)</f>
        <v/>
      </c>
      <c r="Z600" s="30" t="n">
        <v>1.21</v>
      </c>
      <c r="AA600" s="31" t="n">
        <v>0.2247550979868671</v>
      </c>
      <c r="AB600" s="33" t="n">
        <v>3.36844808484084</v>
      </c>
      <c r="AC600" s="24" t="n">
        <v>0</v>
      </c>
      <c r="AD600" s="24" t="n">
        <v>2</v>
      </c>
    </row>
    <row r="601">
      <c r="A601" s="24" t="inlineStr">
        <is>
          <t>Leicester|4</t>
        </is>
      </c>
      <c r="B601" s="24" t="inlineStr">
        <is>
          <t>E2</t>
        </is>
      </c>
      <c r="C601" s="24" t="inlineStr">
        <is>
          <t>League One</t>
        </is>
      </c>
      <c r="D601" s="24" t="inlineStr">
        <is>
          <t>Leicester</t>
        </is>
      </c>
      <c r="E601" s="24" t="n">
        <v>4</v>
      </c>
      <c r="F601" s="24">
        <f>COUNTIFS(TeamGames!$D$2:$D$4073,$D601,TeamGames!$F$2:$F$4073,$E601)</f>
        <v/>
      </c>
      <c r="G601" s="24" t="n">
        <v>13</v>
      </c>
      <c r="H601" s="24" t="n">
        <v>16</v>
      </c>
      <c r="I601" s="24" t="inlineStr">
        <is>
          <t>Stevenage (H) · Bradford (H) · Huddersfield (A) · Blackpool (A)</t>
        </is>
      </c>
      <c r="J601" s="24" t="n">
        <v>2</v>
      </c>
      <c r="K601" s="40" t="n">
        <v>46326.625</v>
      </c>
      <c r="L601" s="40" t="n">
        <v>46350.82291666666</v>
      </c>
      <c r="M601" s="24">
        <f>SUMIFS(TeamGames!$X$2:$X$4073,TeamGames!$D$2:$D$4073,$D601,TeamGames!$F$2:$F$4073,$E601)</f>
        <v/>
      </c>
      <c r="N601" s="33">
        <f>SUMIFS(TeamGames!$S$2:$S$4073,TeamGames!$D$2:$D$4073,$D601,TeamGames!$F$2:$F$4073,$E601)</f>
        <v/>
      </c>
      <c r="O601" s="33">
        <f>SUMIFS(TeamGames!$S$2:$S$4073,TeamGames!$D$2:$D$4073,$D601,TeamGames!$F$2:$F$4073,$E601,TeamGames!$X$2:$X$4073,1)</f>
        <v/>
      </c>
      <c r="P601" s="24">
        <f>SUMIFS(TeamGames!$O$2:$O$4073,TeamGames!$D$2:$D$4073,$D601,TeamGames!$F$2:$F$4073,$E601)</f>
        <v/>
      </c>
      <c r="Q601" s="33">
        <f>SUMIFS(TeamGames!$T$2:$T$4073,TeamGames!$D$2:$D$4073,$D601,TeamGames!$F$2:$F$4073,$E601)</f>
        <v/>
      </c>
      <c r="R601" s="33">
        <f>SUMIFS(TeamGames!$U$2:$U$4073,TeamGames!$D$2:$D$4073,$D601,TeamGames!$F$2:$F$4073,$E601)</f>
        <v/>
      </c>
      <c r="S601" s="33">
        <f>SUMIFS(TeamGames!$W$2:$W$4073,TeamGames!$D$2:$D$4073,$D601,TeamGames!$F$2:$F$4073,$E601)</f>
        <v/>
      </c>
      <c r="T601" s="30">
        <f>IF(M601=0,"",P601-O601)</f>
        <v/>
      </c>
      <c r="U601" s="30">
        <f>IF(M601=0,"",S601-O601)</f>
        <v/>
      </c>
      <c r="V601" s="24">
        <f>IF(M601=0,"upcoming",IF(M601=F601,"complete","in progress"))</f>
        <v/>
      </c>
      <c r="W601" s="33">
        <f>N601/F601</f>
        <v/>
      </c>
      <c r="X601" s="41">
        <f>AVERAGEIFS(TeamGames!$K$2:$K$4073,TeamGames!$D$2:$D$4073,$D601,TeamGames!$F$2:$F$4073,$E601)</f>
        <v/>
      </c>
      <c r="Y601" s="30">
        <f>IF(M601=0,"",P601-S601)</f>
        <v/>
      </c>
      <c r="Z601" s="30" t="n"/>
      <c r="AA601" s="31" t="n"/>
      <c r="AB601" s="33" t="n">
        <v>6.769667165453637</v>
      </c>
      <c r="AC601" s="24" t="n">
        <v>0</v>
      </c>
      <c r="AD601" s="24" t="n">
        <v>1</v>
      </c>
    </row>
    <row r="602">
      <c r="A602" s="24" t="inlineStr">
        <is>
          <t>Leicester|5</t>
        </is>
      </c>
      <c r="B602" s="24" t="inlineStr">
        <is>
          <t>E2</t>
        </is>
      </c>
      <c r="C602" s="24" t="inlineStr">
        <is>
          <t>League One</t>
        </is>
      </c>
      <c r="D602" s="24" t="inlineStr">
        <is>
          <t>Leicester</t>
        </is>
      </c>
      <c r="E602" s="24" t="n">
        <v>5</v>
      </c>
      <c r="F602" s="24">
        <f>COUNTIFS(TeamGames!$D$2:$D$4073,$D602,TeamGames!$F$2:$F$4073,$E602)</f>
        <v/>
      </c>
      <c r="G602" s="24" t="n">
        <v>17</v>
      </c>
      <c r="H602" s="24" t="n">
        <v>20</v>
      </c>
      <c r="I602" s="24" t="inlineStr">
        <is>
          <t>Mansfield (H) · Cambridge (A) · Sheffield Wed (H) · Reading (A)</t>
        </is>
      </c>
      <c r="J602" s="24" t="n">
        <v>2</v>
      </c>
      <c r="K602" s="40" t="n">
        <v>46354.625</v>
      </c>
      <c r="L602" s="40" t="n">
        <v>46375.625</v>
      </c>
      <c r="M602" s="24">
        <f>SUMIFS(TeamGames!$X$2:$X$4073,TeamGames!$D$2:$D$4073,$D602,TeamGames!$F$2:$F$4073,$E602)</f>
        <v/>
      </c>
      <c r="N602" s="33">
        <f>SUMIFS(TeamGames!$S$2:$S$4073,TeamGames!$D$2:$D$4073,$D602,TeamGames!$F$2:$F$4073,$E602)</f>
        <v/>
      </c>
      <c r="O602" s="33">
        <f>SUMIFS(TeamGames!$S$2:$S$4073,TeamGames!$D$2:$D$4073,$D602,TeamGames!$F$2:$F$4073,$E602,TeamGames!$X$2:$X$4073,1)</f>
        <v/>
      </c>
      <c r="P602" s="24">
        <f>SUMIFS(TeamGames!$O$2:$O$4073,TeamGames!$D$2:$D$4073,$D602,TeamGames!$F$2:$F$4073,$E602)</f>
        <v/>
      </c>
      <c r="Q602" s="33">
        <f>SUMIFS(TeamGames!$T$2:$T$4073,TeamGames!$D$2:$D$4073,$D602,TeamGames!$F$2:$F$4073,$E602)</f>
        <v/>
      </c>
      <c r="R602" s="33">
        <f>SUMIFS(TeamGames!$U$2:$U$4073,TeamGames!$D$2:$D$4073,$D602,TeamGames!$F$2:$F$4073,$E602)</f>
        <v/>
      </c>
      <c r="S602" s="33">
        <f>SUMIFS(TeamGames!$W$2:$W$4073,TeamGames!$D$2:$D$4073,$D602,TeamGames!$F$2:$F$4073,$E602)</f>
        <v/>
      </c>
      <c r="T602" s="30">
        <f>IF(M602=0,"",P602-O602)</f>
        <v/>
      </c>
      <c r="U602" s="30">
        <f>IF(M602=0,"",S602-O602)</f>
        <v/>
      </c>
      <c r="V602" s="24">
        <f>IF(M602=0,"upcoming",IF(M602=F602,"complete","in progress"))</f>
        <v/>
      </c>
      <c r="W602" s="33">
        <f>N602/F602</f>
        <v/>
      </c>
      <c r="X602" s="41">
        <f>AVERAGEIFS(TeamGames!$K$2:$K$4073,TeamGames!$D$2:$D$4073,$D602,TeamGames!$F$2:$F$4073,$E602)</f>
        <v/>
      </c>
      <c r="Y602" s="30">
        <f>IF(M602=0,"",P602-S602)</f>
        <v/>
      </c>
      <c r="Z602" s="30" t="n"/>
      <c r="AA602" s="31" t="n"/>
      <c r="AB602" s="33" t="n">
        <v>6.926716435553899</v>
      </c>
      <c r="AC602" s="24" t="n">
        <v>0</v>
      </c>
      <c r="AD602" s="24" t="n">
        <v>0</v>
      </c>
    </row>
    <row r="603">
      <c r="A603" s="24" t="inlineStr">
        <is>
          <t>Leicester|6</t>
        </is>
      </c>
      <c r="B603" s="24" t="inlineStr">
        <is>
          <t>E2</t>
        </is>
      </c>
      <c r="C603" s="24" t="inlineStr">
        <is>
          <t>League One</t>
        </is>
      </c>
      <c r="D603" s="24" t="inlineStr">
        <is>
          <t>Leicester</t>
        </is>
      </c>
      <c r="E603" s="24" t="n">
        <v>6</v>
      </c>
      <c r="F603" s="24">
        <f>COUNTIFS(TeamGames!$D$2:$D$4073,$D603,TeamGames!$F$2:$F$4073,$E603)</f>
        <v/>
      </c>
      <c r="G603" s="24" t="n">
        <v>21</v>
      </c>
      <c r="H603" s="24" t="n">
        <v>24</v>
      </c>
      <c r="I603" s="24" t="inlineStr">
        <is>
          <t>AFC Wimbledon (H) · Leyton Orient (A) · Wycombe (A) · Reading (H)</t>
        </is>
      </c>
      <c r="J603" s="24" t="n">
        <v>2</v>
      </c>
      <c r="K603" s="40" t="n">
        <v>46382.625</v>
      </c>
      <c r="L603" s="40" t="n">
        <v>46396.625</v>
      </c>
      <c r="M603" s="24">
        <f>SUMIFS(TeamGames!$X$2:$X$4073,TeamGames!$D$2:$D$4073,$D603,TeamGames!$F$2:$F$4073,$E603)</f>
        <v/>
      </c>
      <c r="N603" s="33">
        <f>SUMIFS(TeamGames!$S$2:$S$4073,TeamGames!$D$2:$D$4073,$D603,TeamGames!$F$2:$F$4073,$E603)</f>
        <v/>
      </c>
      <c r="O603" s="33">
        <f>SUMIFS(TeamGames!$S$2:$S$4073,TeamGames!$D$2:$D$4073,$D603,TeamGames!$F$2:$F$4073,$E603,TeamGames!$X$2:$X$4073,1)</f>
        <v/>
      </c>
      <c r="P603" s="24">
        <f>SUMIFS(TeamGames!$O$2:$O$4073,TeamGames!$D$2:$D$4073,$D603,TeamGames!$F$2:$F$4073,$E603)</f>
        <v/>
      </c>
      <c r="Q603" s="33">
        <f>SUMIFS(TeamGames!$T$2:$T$4073,TeamGames!$D$2:$D$4073,$D603,TeamGames!$F$2:$F$4073,$E603)</f>
        <v/>
      </c>
      <c r="R603" s="33">
        <f>SUMIFS(TeamGames!$U$2:$U$4073,TeamGames!$D$2:$D$4073,$D603,TeamGames!$F$2:$F$4073,$E603)</f>
        <v/>
      </c>
      <c r="S603" s="33">
        <f>SUMIFS(TeamGames!$W$2:$W$4073,TeamGames!$D$2:$D$4073,$D603,TeamGames!$F$2:$F$4073,$E603)</f>
        <v/>
      </c>
      <c r="T603" s="30">
        <f>IF(M603=0,"",P603-O603)</f>
        <v/>
      </c>
      <c r="U603" s="30">
        <f>IF(M603=0,"",S603-O603)</f>
        <v/>
      </c>
      <c r="V603" s="24">
        <f>IF(M603=0,"upcoming",IF(M603=F603,"complete","in progress"))</f>
        <v/>
      </c>
      <c r="W603" s="33">
        <f>N603/F603</f>
        <v/>
      </c>
      <c r="X603" s="41">
        <f>AVERAGEIFS(TeamGames!$K$2:$K$4073,TeamGames!$D$2:$D$4073,$D603,TeamGames!$F$2:$F$4073,$E603)</f>
        <v/>
      </c>
      <c r="Y603" s="30">
        <f>IF(M603=0,"",P603-S603)</f>
        <v/>
      </c>
      <c r="Z603" s="30" t="n"/>
      <c r="AA603" s="31" t="n"/>
      <c r="AB603" s="33" t="n">
        <v>7.286759571906384</v>
      </c>
      <c r="AC603" s="24" t="n">
        <v>0</v>
      </c>
      <c r="AD603" s="24" t="n">
        <v>0</v>
      </c>
    </row>
    <row r="604">
      <c r="A604" s="24" t="inlineStr">
        <is>
          <t>Leicester|7</t>
        </is>
      </c>
      <c r="B604" s="24" t="inlineStr">
        <is>
          <t>E2</t>
        </is>
      </c>
      <c r="C604" s="24" t="inlineStr">
        <is>
          <t>League One</t>
        </is>
      </c>
      <c r="D604" s="24" t="inlineStr">
        <is>
          <t>Leicester</t>
        </is>
      </c>
      <c r="E604" s="24" t="n">
        <v>7</v>
      </c>
      <c r="F604" s="24">
        <f>COUNTIFS(TeamGames!$D$2:$D$4073,$D604,TeamGames!$F$2:$F$4073,$E604)</f>
        <v/>
      </c>
      <c r="G604" s="24" t="n">
        <v>25</v>
      </c>
      <c r="H604" s="24" t="n">
        <v>28</v>
      </c>
      <c r="I604" s="24" t="inlineStr">
        <is>
          <t>Doncaster (A) · Bromley (H) · Luton (H) · Stevenage (A)</t>
        </is>
      </c>
      <c r="J604" s="24" t="n">
        <v>2</v>
      </c>
      <c r="K604" s="40" t="n">
        <v>46403.625</v>
      </c>
      <c r="L604" s="40" t="n">
        <v>46417.625</v>
      </c>
      <c r="M604" s="24">
        <f>SUMIFS(TeamGames!$X$2:$X$4073,TeamGames!$D$2:$D$4073,$D604,TeamGames!$F$2:$F$4073,$E604)</f>
        <v/>
      </c>
      <c r="N604" s="33">
        <f>SUMIFS(TeamGames!$S$2:$S$4073,TeamGames!$D$2:$D$4073,$D604,TeamGames!$F$2:$F$4073,$E604)</f>
        <v/>
      </c>
      <c r="O604" s="33">
        <f>SUMIFS(TeamGames!$S$2:$S$4073,TeamGames!$D$2:$D$4073,$D604,TeamGames!$F$2:$F$4073,$E604,TeamGames!$X$2:$X$4073,1)</f>
        <v/>
      </c>
      <c r="P604" s="24">
        <f>SUMIFS(TeamGames!$O$2:$O$4073,TeamGames!$D$2:$D$4073,$D604,TeamGames!$F$2:$F$4073,$E604)</f>
        <v/>
      </c>
      <c r="Q604" s="33">
        <f>SUMIFS(TeamGames!$T$2:$T$4073,TeamGames!$D$2:$D$4073,$D604,TeamGames!$F$2:$F$4073,$E604)</f>
        <v/>
      </c>
      <c r="R604" s="33">
        <f>SUMIFS(TeamGames!$U$2:$U$4073,TeamGames!$D$2:$D$4073,$D604,TeamGames!$F$2:$F$4073,$E604)</f>
        <v/>
      </c>
      <c r="S604" s="33">
        <f>SUMIFS(TeamGames!$W$2:$W$4073,TeamGames!$D$2:$D$4073,$D604,TeamGames!$F$2:$F$4073,$E604)</f>
        <v/>
      </c>
      <c r="T604" s="30">
        <f>IF(M604=0,"",P604-O604)</f>
        <v/>
      </c>
      <c r="U604" s="30">
        <f>IF(M604=0,"",S604-O604)</f>
        <v/>
      </c>
      <c r="V604" s="24">
        <f>IF(M604=0,"upcoming",IF(M604=F604,"complete","in progress"))</f>
        <v/>
      </c>
      <c r="W604" s="33">
        <f>N604/F604</f>
        <v/>
      </c>
      <c r="X604" s="41">
        <f>AVERAGEIFS(TeamGames!$K$2:$K$4073,TeamGames!$D$2:$D$4073,$D604,TeamGames!$F$2:$F$4073,$E604)</f>
        <v/>
      </c>
      <c r="Y604" s="30">
        <f>IF(M604=0,"",P604-S604)</f>
        <v/>
      </c>
      <c r="Z604" s="30" t="n"/>
      <c r="AA604" s="31" t="n"/>
      <c r="AB604" s="33" t="n">
        <v>7.23762211450545</v>
      </c>
      <c r="AC604" s="24" t="n">
        <v>0</v>
      </c>
      <c r="AD604" s="24" t="n">
        <v>0</v>
      </c>
    </row>
    <row r="605">
      <c r="A605" s="24" t="inlineStr">
        <is>
          <t>Leicester|8</t>
        </is>
      </c>
      <c r="B605" s="24" t="inlineStr">
        <is>
          <t>E2</t>
        </is>
      </c>
      <c r="C605" s="24" t="inlineStr">
        <is>
          <t>League One</t>
        </is>
      </c>
      <c r="D605" s="24" t="inlineStr">
        <is>
          <t>Leicester</t>
        </is>
      </c>
      <c r="E605" s="24" t="n">
        <v>8</v>
      </c>
      <c r="F605" s="24">
        <f>COUNTIFS(TeamGames!$D$2:$D$4073,$D605,TeamGames!$F$2:$F$4073,$E605)</f>
        <v/>
      </c>
      <c r="G605" s="24" t="n">
        <v>29</v>
      </c>
      <c r="H605" s="24" t="n">
        <v>32</v>
      </c>
      <c r="I605" s="24" t="inlineStr">
        <is>
          <t>MK Dons (H) · Plymouth (A) · Oxford (A) · Stockport (H)</t>
        </is>
      </c>
      <c r="J605" s="24" t="n">
        <v>2</v>
      </c>
      <c r="K605" s="40" t="n">
        <v>46424.625</v>
      </c>
      <c r="L605" s="40" t="n">
        <v>46438.625</v>
      </c>
      <c r="M605" s="24">
        <f>SUMIFS(TeamGames!$X$2:$X$4073,TeamGames!$D$2:$D$4073,$D605,TeamGames!$F$2:$F$4073,$E605)</f>
        <v/>
      </c>
      <c r="N605" s="33">
        <f>SUMIFS(TeamGames!$S$2:$S$4073,TeamGames!$D$2:$D$4073,$D605,TeamGames!$F$2:$F$4073,$E605)</f>
        <v/>
      </c>
      <c r="O605" s="33">
        <f>SUMIFS(TeamGames!$S$2:$S$4073,TeamGames!$D$2:$D$4073,$D605,TeamGames!$F$2:$F$4073,$E605,TeamGames!$X$2:$X$4073,1)</f>
        <v/>
      </c>
      <c r="P605" s="24">
        <f>SUMIFS(TeamGames!$O$2:$O$4073,TeamGames!$D$2:$D$4073,$D605,TeamGames!$F$2:$F$4073,$E605)</f>
        <v/>
      </c>
      <c r="Q605" s="33">
        <f>SUMIFS(TeamGames!$T$2:$T$4073,TeamGames!$D$2:$D$4073,$D605,TeamGames!$F$2:$F$4073,$E605)</f>
        <v/>
      </c>
      <c r="R605" s="33">
        <f>SUMIFS(TeamGames!$U$2:$U$4073,TeamGames!$D$2:$D$4073,$D605,TeamGames!$F$2:$F$4073,$E605)</f>
        <v/>
      </c>
      <c r="S605" s="33">
        <f>SUMIFS(TeamGames!$W$2:$W$4073,TeamGames!$D$2:$D$4073,$D605,TeamGames!$F$2:$F$4073,$E605)</f>
        <v/>
      </c>
      <c r="T605" s="30">
        <f>IF(M605=0,"",P605-O605)</f>
        <v/>
      </c>
      <c r="U605" s="30">
        <f>IF(M605=0,"",S605-O605)</f>
        <v/>
      </c>
      <c r="V605" s="24">
        <f>IF(M605=0,"upcoming",IF(M605=F605,"complete","in progress"))</f>
        <v/>
      </c>
      <c r="W605" s="33">
        <f>N605/F605</f>
        <v/>
      </c>
      <c r="X605" s="41">
        <f>AVERAGEIFS(TeamGames!$K$2:$K$4073,TeamGames!$D$2:$D$4073,$D605,TeamGames!$F$2:$F$4073,$E605)</f>
        <v/>
      </c>
      <c r="Y605" s="30">
        <f>IF(M605=0,"",P605-S605)</f>
        <v/>
      </c>
      <c r="Z605" s="30" t="n"/>
      <c r="AA605" s="31" t="n"/>
      <c r="AB605" s="33" t="n">
        <v>6.698008765839806</v>
      </c>
      <c r="AC605" s="24" t="n">
        <v>0</v>
      </c>
      <c r="AD605" s="24" t="n">
        <v>0</v>
      </c>
    </row>
    <row r="606">
      <c r="A606" s="24" t="inlineStr">
        <is>
          <t>Leicester|9</t>
        </is>
      </c>
      <c r="B606" s="24" t="inlineStr">
        <is>
          <t>E2</t>
        </is>
      </c>
      <c r="C606" s="24" t="inlineStr">
        <is>
          <t>League One</t>
        </is>
      </c>
      <c r="D606" s="24" t="inlineStr">
        <is>
          <t>Leicester</t>
        </is>
      </c>
      <c r="E606" s="24" t="n">
        <v>9</v>
      </c>
      <c r="F606" s="24">
        <f>COUNTIFS(TeamGames!$D$2:$D$4073,$D606,TeamGames!$F$2:$F$4073,$E606)</f>
        <v/>
      </c>
      <c r="G606" s="24" t="n">
        <v>33</v>
      </c>
      <c r="H606" s="24" t="n">
        <v>36</v>
      </c>
      <c r="I606" s="24" t="inlineStr">
        <is>
          <t>Bradford (A) · Notts County (H) · Burton (A) · Huddersfield (H)</t>
        </is>
      </c>
      <c r="J606" s="24" t="n">
        <v>2</v>
      </c>
      <c r="K606" s="40" t="n">
        <v>46445.625</v>
      </c>
      <c r="L606" s="40" t="n">
        <v>46466.625</v>
      </c>
      <c r="M606" s="24">
        <f>SUMIFS(TeamGames!$X$2:$X$4073,TeamGames!$D$2:$D$4073,$D606,TeamGames!$F$2:$F$4073,$E606)</f>
        <v/>
      </c>
      <c r="N606" s="33">
        <f>SUMIFS(TeamGames!$S$2:$S$4073,TeamGames!$D$2:$D$4073,$D606,TeamGames!$F$2:$F$4073,$E606)</f>
        <v/>
      </c>
      <c r="O606" s="33">
        <f>SUMIFS(TeamGames!$S$2:$S$4073,TeamGames!$D$2:$D$4073,$D606,TeamGames!$F$2:$F$4073,$E606,TeamGames!$X$2:$X$4073,1)</f>
        <v/>
      </c>
      <c r="P606" s="24">
        <f>SUMIFS(TeamGames!$O$2:$O$4073,TeamGames!$D$2:$D$4073,$D606,TeamGames!$F$2:$F$4073,$E606)</f>
        <v/>
      </c>
      <c r="Q606" s="33">
        <f>SUMIFS(TeamGames!$T$2:$T$4073,TeamGames!$D$2:$D$4073,$D606,TeamGames!$F$2:$F$4073,$E606)</f>
        <v/>
      </c>
      <c r="R606" s="33">
        <f>SUMIFS(TeamGames!$U$2:$U$4073,TeamGames!$D$2:$D$4073,$D606,TeamGames!$F$2:$F$4073,$E606)</f>
        <v/>
      </c>
      <c r="S606" s="33">
        <f>SUMIFS(TeamGames!$W$2:$W$4073,TeamGames!$D$2:$D$4073,$D606,TeamGames!$F$2:$F$4073,$E606)</f>
        <v/>
      </c>
      <c r="T606" s="30">
        <f>IF(M606=0,"",P606-O606)</f>
        <v/>
      </c>
      <c r="U606" s="30">
        <f>IF(M606=0,"",S606-O606)</f>
        <v/>
      </c>
      <c r="V606" s="24">
        <f>IF(M606=0,"upcoming",IF(M606=F606,"complete","in progress"))</f>
        <v/>
      </c>
      <c r="W606" s="33">
        <f>N606/F606</f>
        <v/>
      </c>
      <c r="X606" s="41">
        <f>AVERAGEIFS(TeamGames!$K$2:$K$4073,TeamGames!$D$2:$D$4073,$D606,TeamGames!$F$2:$F$4073,$E606)</f>
        <v/>
      </c>
      <c r="Y606" s="30">
        <f>IF(M606=0,"",P606-S606)</f>
        <v/>
      </c>
      <c r="Z606" s="30" t="n"/>
      <c r="AA606" s="31" t="n"/>
      <c r="AB606" s="33" t="n">
        <v>6.977691357026309</v>
      </c>
      <c r="AC606" s="24" t="n">
        <v>0</v>
      </c>
      <c r="AD606" s="24" t="n">
        <v>0</v>
      </c>
    </row>
    <row r="607">
      <c r="A607" s="24" t="inlineStr">
        <is>
          <t>Leicester|10</t>
        </is>
      </c>
      <c r="B607" s="24" t="inlineStr">
        <is>
          <t>E2</t>
        </is>
      </c>
      <c r="C607" s="24" t="inlineStr">
        <is>
          <t>League One</t>
        </is>
      </c>
      <c r="D607" s="24" t="inlineStr">
        <is>
          <t>Leicester</t>
        </is>
      </c>
      <c r="E607" s="24" t="n">
        <v>10</v>
      </c>
      <c r="F607" s="24">
        <f>COUNTIFS(TeamGames!$D$2:$D$4073,$D607,TeamGames!$F$2:$F$4073,$E607)</f>
        <v/>
      </c>
      <c r="G607" s="24" t="n">
        <v>37</v>
      </c>
      <c r="H607" s="24" t="n">
        <v>40</v>
      </c>
      <c r="I607" s="24" t="inlineStr">
        <is>
          <t>Wycombe (H) · AFC Wimbledon (A) · Leyton Orient (H) · Sheffield Wed (A)</t>
        </is>
      </c>
      <c r="J607" s="24" t="n">
        <v>2</v>
      </c>
      <c r="K607" s="40" t="n">
        <v>46472.625</v>
      </c>
      <c r="L607" s="40" t="n">
        <v>46487.625</v>
      </c>
      <c r="M607" s="24">
        <f>SUMIFS(TeamGames!$X$2:$X$4073,TeamGames!$D$2:$D$4073,$D607,TeamGames!$F$2:$F$4073,$E607)</f>
        <v/>
      </c>
      <c r="N607" s="33">
        <f>SUMIFS(TeamGames!$S$2:$S$4073,TeamGames!$D$2:$D$4073,$D607,TeamGames!$F$2:$F$4073,$E607)</f>
        <v/>
      </c>
      <c r="O607" s="33">
        <f>SUMIFS(TeamGames!$S$2:$S$4073,TeamGames!$D$2:$D$4073,$D607,TeamGames!$F$2:$F$4073,$E607,TeamGames!$X$2:$X$4073,1)</f>
        <v/>
      </c>
      <c r="P607" s="24">
        <f>SUMIFS(TeamGames!$O$2:$O$4073,TeamGames!$D$2:$D$4073,$D607,TeamGames!$F$2:$F$4073,$E607)</f>
        <v/>
      </c>
      <c r="Q607" s="33">
        <f>SUMIFS(TeamGames!$T$2:$T$4073,TeamGames!$D$2:$D$4073,$D607,TeamGames!$F$2:$F$4073,$E607)</f>
        <v/>
      </c>
      <c r="R607" s="33">
        <f>SUMIFS(TeamGames!$U$2:$U$4073,TeamGames!$D$2:$D$4073,$D607,TeamGames!$F$2:$F$4073,$E607)</f>
        <v/>
      </c>
      <c r="S607" s="33">
        <f>SUMIFS(TeamGames!$W$2:$W$4073,TeamGames!$D$2:$D$4073,$D607,TeamGames!$F$2:$F$4073,$E607)</f>
        <v/>
      </c>
      <c r="T607" s="30">
        <f>IF(M607=0,"",P607-O607)</f>
        <v/>
      </c>
      <c r="U607" s="30">
        <f>IF(M607=0,"",S607-O607)</f>
        <v/>
      </c>
      <c r="V607" s="24">
        <f>IF(M607=0,"upcoming",IF(M607=F607,"complete","in progress"))</f>
        <v/>
      </c>
      <c r="W607" s="33">
        <f>N607/F607</f>
        <v/>
      </c>
      <c r="X607" s="41">
        <f>AVERAGEIFS(TeamGames!$K$2:$K$4073,TeamGames!$D$2:$D$4073,$D607,TeamGames!$F$2:$F$4073,$E607)</f>
        <v/>
      </c>
      <c r="Y607" s="30">
        <f>IF(M607=0,"",P607-S607)</f>
        <v/>
      </c>
      <c r="Z607" s="30" t="n"/>
      <c r="AA607" s="31" t="n"/>
      <c r="AB607" s="33" t="n">
        <v>7.113826947833747</v>
      </c>
      <c r="AC607" s="24" t="n">
        <v>0</v>
      </c>
      <c r="AD607" s="24" t="n">
        <v>0</v>
      </c>
    </row>
    <row r="608">
      <c r="A608" s="24" t="inlineStr">
        <is>
          <t>Leicester|11</t>
        </is>
      </c>
      <c r="B608" s="24" t="inlineStr">
        <is>
          <t>E2</t>
        </is>
      </c>
      <c r="C608" s="24" t="inlineStr">
        <is>
          <t>League One</t>
        </is>
      </c>
      <c r="D608" s="24" t="inlineStr">
        <is>
          <t>Leicester</t>
        </is>
      </c>
      <c r="E608" s="24" t="n">
        <v>11</v>
      </c>
      <c r="F608" s="24">
        <f>COUNTIFS(TeamGames!$D$2:$D$4073,$D608,TeamGames!$F$2:$F$4073,$E608)</f>
        <v/>
      </c>
      <c r="G608" s="24" t="n">
        <v>41</v>
      </c>
      <c r="H608" s="24" t="n">
        <v>44</v>
      </c>
      <c r="I608" s="24" t="inlineStr">
        <is>
          <t>Wigan (A) · Barnsley (H) · Peterborough (A) · Blackpool (H)</t>
        </is>
      </c>
      <c r="J608" s="24" t="n">
        <v>2</v>
      </c>
      <c r="K608" s="40" t="n">
        <v>46490.82291666666</v>
      </c>
      <c r="L608" s="40" t="n">
        <v>46504.82291666666</v>
      </c>
      <c r="M608" s="24">
        <f>SUMIFS(TeamGames!$X$2:$X$4073,TeamGames!$D$2:$D$4073,$D608,TeamGames!$F$2:$F$4073,$E608)</f>
        <v/>
      </c>
      <c r="N608" s="33">
        <f>SUMIFS(TeamGames!$S$2:$S$4073,TeamGames!$D$2:$D$4073,$D608,TeamGames!$F$2:$F$4073,$E608)</f>
        <v/>
      </c>
      <c r="O608" s="33">
        <f>SUMIFS(TeamGames!$S$2:$S$4073,TeamGames!$D$2:$D$4073,$D608,TeamGames!$F$2:$F$4073,$E608,TeamGames!$X$2:$X$4073,1)</f>
        <v/>
      </c>
      <c r="P608" s="24">
        <f>SUMIFS(TeamGames!$O$2:$O$4073,TeamGames!$D$2:$D$4073,$D608,TeamGames!$F$2:$F$4073,$E608)</f>
        <v/>
      </c>
      <c r="Q608" s="33">
        <f>SUMIFS(TeamGames!$T$2:$T$4073,TeamGames!$D$2:$D$4073,$D608,TeamGames!$F$2:$F$4073,$E608)</f>
        <v/>
      </c>
      <c r="R608" s="33">
        <f>SUMIFS(TeamGames!$U$2:$U$4073,TeamGames!$D$2:$D$4073,$D608,TeamGames!$F$2:$F$4073,$E608)</f>
        <v/>
      </c>
      <c r="S608" s="33">
        <f>SUMIFS(TeamGames!$W$2:$W$4073,TeamGames!$D$2:$D$4073,$D608,TeamGames!$F$2:$F$4073,$E608)</f>
        <v/>
      </c>
      <c r="T608" s="30">
        <f>IF(M608=0,"",P608-O608)</f>
        <v/>
      </c>
      <c r="U608" s="30">
        <f>IF(M608=0,"",S608-O608)</f>
        <v/>
      </c>
      <c r="V608" s="24">
        <f>IF(M608=0,"upcoming",IF(M608=F608,"complete","in progress"))</f>
        <v/>
      </c>
      <c r="W608" s="33">
        <f>N608/F608</f>
        <v/>
      </c>
      <c r="X608" s="41">
        <f>AVERAGEIFS(TeamGames!$K$2:$K$4073,TeamGames!$D$2:$D$4073,$D608,TeamGames!$F$2:$F$4073,$E608)</f>
        <v/>
      </c>
      <c r="Y608" s="30">
        <f>IF(M608=0,"",P608-S608)</f>
        <v/>
      </c>
      <c r="Z608" s="30" t="n"/>
      <c r="AA608" s="31" t="n"/>
      <c r="AB608" s="33" t="n">
        <v>7.258466978910959</v>
      </c>
      <c r="AC608" s="24" t="n">
        <v>0</v>
      </c>
      <c r="AD608" s="24" t="n">
        <v>0</v>
      </c>
    </row>
    <row r="609">
      <c r="A609" s="24" t="inlineStr">
        <is>
          <t>Leicester|12</t>
        </is>
      </c>
      <c r="B609" s="24" t="inlineStr">
        <is>
          <t>E2</t>
        </is>
      </c>
      <c r="C609" s="24" t="inlineStr">
        <is>
          <t>League One</t>
        </is>
      </c>
      <c r="D609" s="24" t="inlineStr">
        <is>
          <t>Leicester</t>
        </is>
      </c>
      <c r="E609" s="24" t="n">
        <v>12</v>
      </c>
      <c r="F609" s="24">
        <f>COUNTIFS(TeamGames!$D$2:$D$4073,$D609,TeamGames!$F$2:$F$4073,$E609)</f>
        <v/>
      </c>
      <c r="G609" s="24" t="n">
        <v>45</v>
      </c>
      <c r="H609" s="24" t="n">
        <v>46</v>
      </c>
      <c r="I609" s="24" t="inlineStr">
        <is>
          <t>Mansfield (A) · Cambridge (H)</t>
        </is>
      </c>
      <c r="J609" s="24" t="n">
        <v>1</v>
      </c>
      <c r="K609" s="40" t="n">
        <v>46508.625</v>
      </c>
      <c r="L609" s="40" t="n">
        <v>46515.52083333334</v>
      </c>
      <c r="M609" s="24">
        <f>SUMIFS(TeamGames!$X$2:$X$4073,TeamGames!$D$2:$D$4073,$D609,TeamGames!$F$2:$F$4073,$E609)</f>
        <v/>
      </c>
      <c r="N609" s="33">
        <f>SUMIFS(TeamGames!$S$2:$S$4073,TeamGames!$D$2:$D$4073,$D609,TeamGames!$F$2:$F$4073,$E609)</f>
        <v/>
      </c>
      <c r="O609" s="33">
        <f>SUMIFS(TeamGames!$S$2:$S$4073,TeamGames!$D$2:$D$4073,$D609,TeamGames!$F$2:$F$4073,$E609,TeamGames!$X$2:$X$4073,1)</f>
        <v/>
      </c>
      <c r="P609" s="24">
        <f>SUMIFS(TeamGames!$O$2:$O$4073,TeamGames!$D$2:$D$4073,$D609,TeamGames!$F$2:$F$4073,$E609)</f>
        <v/>
      </c>
      <c r="Q609" s="33">
        <f>SUMIFS(TeamGames!$T$2:$T$4073,TeamGames!$D$2:$D$4073,$D609,TeamGames!$F$2:$F$4073,$E609)</f>
        <v/>
      </c>
      <c r="R609" s="33">
        <f>SUMIFS(TeamGames!$U$2:$U$4073,TeamGames!$D$2:$D$4073,$D609,TeamGames!$F$2:$F$4073,$E609)</f>
        <v/>
      </c>
      <c r="S609" s="33">
        <f>SUMIFS(TeamGames!$W$2:$W$4073,TeamGames!$D$2:$D$4073,$D609,TeamGames!$F$2:$F$4073,$E609)</f>
        <v/>
      </c>
      <c r="T609" s="30">
        <f>IF(M609=0,"",P609-O609)</f>
        <v/>
      </c>
      <c r="U609" s="30">
        <f>IF(M609=0,"",S609-O609)</f>
        <v/>
      </c>
      <c r="V609" s="24">
        <f>IF(M609=0,"upcoming",IF(M609=F609,"complete","in progress"))</f>
        <v/>
      </c>
      <c r="W609" s="33">
        <f>N609/F609</f>
        <v/>
      </c>
      <c r="X609" s="41">
        <f>AVERAGEIFS(TeamGames!$K$2:$K$4073,TeamGames!$D$2:$D$4073,$D609,TeamGames!$F$2:$F$4073,$E609)</f>
        <v/>
      </c>
      <c r="Y609" s="30">
        <f>IF(M609=0,"",P609-S609)</f>
        <v/>
      </c>
      <c r="Z609" s="30" t="n"/>
      <c r="AA609" s="31" t="n"/>
      <c r="AB609" s="33" t="n">
        <v>3.706519844081521</v>
      </c>
      <c r="AC609" s="24" t="n">
        <v>0</v>
      </c>
      <c r="AD609" s="24" t="n">
        <v>0</v>
      </c>
    </row>
    <row r="610">
      <c r="A610" s="24" t="inlineStr">
        <is>
          <t>Leyton Orient|1</t>
        </is>
      </c>
      <c r="B610" s="24" t="inlineStr">
        <is>
          <t>E2</t>
        </is>
      </c>
      <c r="C610" s="24" t="inlineStr">
        <is>
          <t>League One</t>
        </is>
      </c>
      <c r="D610" s="24" t="inlineStr">
        <is>
          <t>Leyton Orient</t>
        </is>
      </c>
      <c r="E610" s="24" t="n">
        <v>1</v>
      </c>
      <c r="F610" s="24">
        <f>COUNTIFS(TeamGames!$D$2:$D$4073,$D610,TeamGames!$F$2:$F$4073,$E610)</f>
        <v/>
      </c>
      <c r="G610" s="24" t="n">
        <v>1</v>
      </c>
      <c r="H610" s="24" t="n">
        <v>4</v>
      </c>
      <c r="I610" s="24" t="inlineStr">
        <is>
          <t>Sheffield Wed (H) · Wigan (A) · Barnsley (H) · Bromley (A)</t>
        </is>
      </c>
      <c r="J610" s="24" t="n">
        <v>2</v>
      </c>
      <c r="K610" s="40" t="n">
        <v>46249.625</v>
      </c>
      <c r="L610" s="40" t="n">
        <v>46266.82291666666</v>
      </c>
      <c r="M610" s="24">
        <f>SUMIFS(TeamGames!$X$2:$X$4073,TeamGames!$D$2:$D$4073,$D610,TeamGames!$F$2:$F$4073,$E610)</f>
        <v/>
      </c>
      <c r="N610" s="33">
        <f>SUMIFS(TeamGames!$S$2:$S$4073,TeamGames!$D$2:$D$4073,$D610,TeamGames!$F$2:$F$4073,$E610)</f>
        <v/>
      </c>
      <c r="O610" s="33">
        <f>SUMIFS(TeamGames!$S$2:$S$4073,TeamGames!$D$2:$D$4073,$D610,TeamGames!$F$2:$F$4073,$E610,TeamGames!$X$2:$X$4073,1)</f>
        <v/>
      </c>
      <c r="P610" s="24">
        <f>SUMIFS(TeamGames!$O$2:$O$4073,TeamGames!$D$2:$D$4073,$D610,TeamGames!$F$2:$F$4073,$E610)</f>
        <v/>
      </c>
      <c r="Q610" s="33">
        <f>SUMIFS(TeamGames!$T$2:$T$4073,TeamGames!$D$2:$D$4073,$D610,TeamGames!$F$2:$F$4073,$E610)</f>
        <v/>
      </c>
      <c r="R610" s="33">
        <f>SUMIFS(TeamGames!$U$2:$U$4073,TeamGames!$D$2:$D$4073,$D610,TeamGames!$F$2:$F$4073,$E610)</f>
        <v/>
      </c>
      <c r="S610" s="33">
        <f>SUMIFS(TeamGames!$W$2:$W$4073,TeamGames!$D$2:$D$4073,$D610,TeamGames!$F$2:$F$4073,$E610)</f>
        <v/>
      </c>
      <c r="T610" s="30">
        <f>IF(M610=0,"",P610-O610)</f>
        <v/>
      </c>
      <c r="U610" s="30">
        <f>IF(M610=0,"",S610-O610)</f>
        <v/>
      </c>
      <c r="V610" s="24">
        <f>IF(M610=0,"upcoming",IF(M610=F610,"complete","in progress"))</f>
        <v/>
      </c>
      <c r="W610" s="33">
        <f>N610/F610</f>
        <v/>
      </c>
      <c r="X610" s="41">
        <f>AVERAGEIFS(TeamGames!$K$2:$K$4073,TeamGames!$D$2:$D$4073,$D610,TeamGames!$F$2:$F$4073,$E610)</f>
        <v/>
      </c>
      <c r="Y610" s="30">
        <f>IF(M610=0,"",P610-S610)</f>
        <v/>
      </c>
      <c r="Z610" s="30" t="n">
        <v>0.31</v>
      </c>
      <c r="AA610" s="31" t="n">
        <v>0.7546776677000981</v>
      </c>
      <c r="AB610" s="33" t="n"/>
      <c r="AC610" s="24" t="n">
        <v>0</v>
      </c>
      <c r="AD610" s="24" t="n">
        <v>0</v>
      </c>
    </row>
    <row r="611">
      <c r="A611" s="24" t="inlineStr">
        <is>
          <t>Leyton Orient|2</t>
        </is>
      </c>
      <c r="B611" s="24" t="inlineStr">
        <is>
          <t>E2</t>
        </is>
      </c>
      <c r="C611" s="24" t="inlineStr">
        <is>
          <t>League One</t>
        </is>
      </c>
      <c r="D611" s="24" t="inlineStr">
        <is>
          <t>Leyton Orient</t>
        </is>
      </c>
      <c r="E611" s="24" t="n">
        <v>2</v>
      </c>
      <c r="F611" s="24">
        <f>COUNTIFS(TeamGames!$D$2:$D$4073,$D611,TeamGames!$F$2:$F$4073,$E611)</f>
        <v/>
      </c>
      <c r="G611" s="24" t="n">
        <v>5</v>
      </c>
      <c r="H611" s="24" t="n">
        <v>8</v>
      </c>
      <c r="I611" s="24" t="inlineStr">
        <is>
          <t>Luton (A) · Wycombe (H) · Stevenage (H) · Mansfield (A)</t>
        </is>
      </c>
      <c r="J611" s="24" t="n">
        <v>2</v>
      </c>
      <c r="K611" s="40" t="n">
        <v>46270.625</v>
      </c>
      <c r="L611" s="40" t="n">
        <v>46291.625</v>
      </c>
      <c r="M611" s="24">
        <f>SUMIFS(TeamGames!$X$2:$X$4073,TeamGames!$D$2:$D$4073,$D611,TeamGames!$F$2:$F$4073,$E611)</f>
        <v/>
      </c>
      <c r="N611" s="33">
        <f>SUMIFS(TeamGames!$S$2:$S$4073,TeamGames!$D$2:$D$4073,$D611,TeamGames!$F$2:$F$4073,$E611)</f>
        <v/>
      </c>
      <c r="O611" s="33">
        <f>SUMIFS(TeamGames!$S$2:$S$4073,TeamGames!$D$2:$D$4073,$D611,TeamGames!$F$2:$F$4073,$E611,TeamGames!$X$2:$X$4073,1)</f>
        <v/>
      </c>
      <c r="P611" s="24">
        <f>SUMIFS(TeamGames!$O$2:$O$4073,TeamGames!$D$2:$D$4073,$D611,TeamGames!$F$2:$F$4073,$E611)</f>
        <v/>
      </c>
      <c r="Q611" s="33">
        <f>SUMIFS(TeamGames!$T$2:$T$4073,TeamGames!$D$2:$D$4073,$D611,TeamGames!$F$2:$F$4073,$E611)</f>
        <v/>
      </c>
      <c r="R611" s="33">
        <f>SUMIFS(TeamGames!$U$2:$U$4073,TeamGames!$D$2:$D$4073,$D611,TeamGames!$F$2:$F$4073,$E611)</f>
        <v/>
      </c>
      <c r="S611" s="33">
        <f>SUMIFS(TeamGames!$W$2:$W$4073,TeamGames!$D$2:$D$4073,$D611,TeamGames!$F$2:$F$4073,$E611)</f>
        <v/>
      </c>
      <c r="T611" s="30">
        <f>IF(M611=0,"",P611-O611)</f>
        <v/>
      </c>
      <c r="U611" s="30">
        <f>IF(M611=0,"",S611-O611)</f>
        <v/>
      </c>
      <c r="V611" s="24">
        <f>IF(M611=0,"upcoming",IF(M611=F611,"complete","in progress"))</f>
        <v/>
      </c>
      <c r="W611" s="33">
        <f>N611/F611</f>
        <v/>
      </c>
      <c r="X611" s="41">
        <f>AVERAGEIFS(TeamGames!$K$2:$K$4073,TeamGames!$D$2:$D$4073,$D611,TeamGames!$F$2:$F$4073,$E611)</f>
        <v/>
      </c>
      <c r="Y611" s="30">
        <f>IF(M611=0,"",P611-S611)</f>
        <v/>
      </c>
      <c r="Z611" s="30" t="n">
        <v>0.08</v>
      </c>
      <c r="AA611" s="31" t="n">
        <v>0.9328489248936178</v>
      </c>
      <c r="AB611" s="33" t="n">
        <v>1.107482135790267</v>
      </c>
      <c r="AC611" s="24" t="n">
        <v>0</v>
      </c>
      <c r="AD611" s="24" t="n">
        <v>0</v>
      </c>
    </row>
    <row r="612">
      <c r="A612" s="24" t="inlineStr">
        <is>
          <t>Leyton Orient|3</t>
        </is>
      </c>
      <c r="B612" s="24" t="inlineStr">
        <is>
          <t>E2</t>
        </is>
      </c>
      <c r="C612" s="24" t="inlineStr">
        <is>
          <t>League One</t>
        </is>
      </c>
      <c r="D612" s="24" t="inlineStr">
        <is>
          <t>Leyton Orient</t>
        </is>
      </c>
      <c r="E612" s="24" t="n">
        <v>3</v>
      </c>
      <c r="F612" s="24">
        <f>COUNTIFS(TeamGames!$D$2:$D$4073,$D612,TeamGames!$F$2:$F$4073,$E612)</f>
        <v/>
      </c>
      <c r="G612" s="24" t="n">
        <v>9</v>
      </c>
      <c r="H612" s="24" t="n">
        <v>12</v>
      </c>
      <c r="I612" s="24" t="inlineStr">
        <is>
          <t>Plymouth (H) · Bradford (A) · Blackpool (H) · Reading (A)</t>
        </is>
      </c>
      <c r="J612" s="24" t="n">
        <v>2</v>
      </c>
      <c r="K612" s="40" t="n">
        <v>46298.625</v>
      </c>
      <c r="L612" s="40" t="n">
        <v>46316.83333333334</v>
      </c>
      <c r="M612" s="24">
        <f>SUMIFS(TeamGames!$X$2:$X$4073,TeamGames!$D$2:$D$4073,$D612,TeamGames!$F$2:$F$4073,$E612)</f>
        <v/>
      </c>
      <c r="N612" s="33">
        <f>SUMIFS(TeamGames!$S$2:$S$4073,TeamGames!$D$2:$D$4073,$D612,TeamGames!$F$2:$F$4073,$E612)</f>
        <v/>
      </c>
      <c r="O612" s="33">
        <f>SUMIFS(TeamGames!$S$2:$S$4073,TeamGames!$D$2:$D$4073,$D612,TeamGames!$F$2:$F$4073,$E612,TeamGames!$X$2:$X$4073,1)</f>
        <v/>
      </c>
      <c r="P612" s="24">
        <f>SUMIFS(TeamGames!$O$2:$O$4073,TeamGames!$D$2:$D$4073,$D612,TeamGames!$F$2:$F$4073,$E612)</f>
        <v/>
      </c>
      <c r="Q612" s="33">
        <f>SUMIFS(TeamGames!$T$2:$T$4073,TeamGames!$D$2:$D$4073,$D612,TeamGames!$F$2:$F$4073,$E612)</f>
        <v/>
      </c>
      <c r="R612" s="33">
        <f>SUMIFS(TeamGames!$U$2:$U$4073,TeamGames!$D$2:$D$4073,$D612,TeamGames!$F$2:$F$4073,$E612)</f>
        <v/>
      </c>
      <c r="S612" s="33">
        <f>SUMIFS(TeamGames!$W$2:$W$4073,TeamGames!$D$2:$D$4073,$D612,TeamGames!$F$2:$F$4073,$E612)</f>
        <v/>
      </c>
      <c r="T612" s="30">
        <f>IF(M612=0,"",P612-O612)</f>
        <v/>
      </c>
      <c r="U612" s="30">
        <f>IF(M612=0,"",S612-O612)</f>
        <v/>
      </c>
      <c r="V612" s="24">
        <f>IF(M612=0,"upcoming",IF(M612=F612,"complete","in progress"))</f>
        <v/>
      </c>
      <c r="W612" s="33">
        <f>N612/F612</f>
        <v/>
      </c>
      <c r="X612" s="41">
        <f>AVERAGEIFS(TeamGames!$K$2:$K$4073,TeamGames!$D$2:$D$4073,$D612,TeamGames!$F$2:$F$4073,$E612)</f>
        <v/>
      </c>
      <c r="Y612" s="30">
        <f>IF(M612=0,"",P612-S612)</f>
        <v/>
      </c>
      <c r="Z612" s="30" t="n">
        <v>-0.35</v>
      </c>
      <c r="AA612" s="31" t="n">
        <v>0.72916803558538</v>
      </c>
      <c r="AB612" s="33" t="n"/>
      <c r="AC612" s="24" t="n">
        <v>0</v>
      </c>
      <c r="AD612" s="24" t="n">
        <v>0</v>
      </c>
    </row>
    <row r="613">
      <c r="A613" s="24" t="inlineStr">
        <is>
          <t>Leyton Orient|4</t>
        </is>
      </c>
      <c r="B613" s="24" t="inlineStr">
        <is>
          <t>E2</t>
        </is>
      </c>
      <c r="C613" s="24" t="inlineStr">
        <is>
          <t>League One</t>
        </is>
      </c>
      <c r="D613" s="24" t="inlineStr">
        <is>
          <t>Leyton Orient</t>
        </is>
      </c>
      <c r="E613" s="24" t="n">
        <v>4</v>
      </c>
      <c r="F613" s="24">
        <f>COUNTIFS(TeamGames!$D$2:$D$4073,$D613,TeamGames!$F$2:$F$4073,$E613)</f>
        <v/>
      </c>
      <c r="G613" s="24" t="n">
        <v>13</v>
      </c>
      <c r="H613" s="24" t="n">
        <v>16</v>
      </c>
      <c r="I613" s="24" t="inlineStr">
        <is>
          <t>Burton (A) · Cambridge (H) · Doncaster (A) · AFC Wimbledon (H)</t>
        </is>
      </c>
      <c r="J613" s="24" t="n">
        <v>2</v>
      </c>
      <c r="K613" s="40" t="n">
        <v>46319.625</v>
      </c>
      <c r="L613" s="40" t="n">
        <v>46347.625</v>
      </c>
      <c r="M613" s="24">
        <f>SUMIFS(TeamGames!$X$2:$X$4073,TeamGames!$D$2:$D$4073,$D613,TeamGames!$F$2:$F$4073,$E613)</f>
        <v/>
      </c>
      <c r="N613" s="33">
        <f>SUMIFS(TeamGames!$S$2:$S$4073,TeamGames!$D$2:$D$4073,$D613,TeamGames!$F$2:$F$4073,$E613)</f>
        <v/>
      </c>
      <c r="O613" s="33">
        <f>SUMIFS(TeamGames!$S$2:$S$4073,TeamGames!$D$2:$D$4073,$D613,TeamGames!$F$2:$F$4073,$E613,TeamGames!$X$2:$X$4073,1)</f>
        <v/>
      </c>
      <c r="P613" s="24">
        <f>SUMIFS(TeamGames!$O$2:$O$4073,TeamGames!$D$2:$D$4073,$D613,TeamGames!$F$2:$F$4073,$E613)</f>
        <v/>
      </c>
      <c r="Q613" s="33">
        <f>SUMIFS(TeamGames!$T$2:$T$4073,TeamGames!$D$2:$D$4073,$D613,TeamGames!$F$2:$F$4073,$E613)</f>
        <v/>
      </c>
      <c r="R613" s="33">
        <f>SUMIFS(TeamGames!$U$2:$U$4073,TeamGames!$D$2:$D$4073,$D613,TeamGames!$F$2:$F$4073,$E613)</f>
        <v/>
      </c>
      <c r="S613" s="33">
        <f>SUMIFS(TeamGames!$W$2:$W$4073,TeamGames!$D$2:$D$4073,$D613,TeamGames!$F$2:$F$4073,$E613)</f>
        <v/>
      </c>
      <c r="T613" s="30">
        <f>IF(M613=0,"",P613-O613)</f>
        <v/>
      </c>
      <c r="U613" s="30">
        <f>IF(M613=0,"",S613-O613)</f>
        <v/>
      </c>
      <c r="V613" s="24">
        <f>IF(M613=0,"upcoming",IF(M613=F613,"complete","in progress"))</f>
        <v/>
      </c>
      <c r="W613" s="33">
        <f>N613/F613</f>
        <v/>
      </c>
      <c r="X613" s="41">
        <f>AVERAGEIFS(TeamGames!$K$2:$K$4073,TeamGames!$D$2:$D$4073,$D613,TeamGames!$F$2:$F$4073,$E613)</f>
        <v/>
      </c>
      <c r="Y613" s="30">
        <f>IF(M613=0,"",P613-S613)</f>
        <v/>
      </c>
      <c r="Z613" s="30" t="n"/>
      <c r="AA613" s="31" t="n"/>
      <c r="AB613" s="33" t="n">
        <v>5.572201330121502</v>
      </c>
      <c r="AC613" s="24" t="n">
        <v>0</v>
      </c>
      <c r="AD613" s="24" t="n">
        <v>0</v>
      </c>
    </row>
    <row r="614">
      <c r="A614" s="24" t="inlineStr">
        <is>
          <t>Leyton Orient|5</t>
        </is>
      </c>
      <c r="B614" s="24" t="inlineStr">
        <is>
          <t>E2</t>
        </is>
      </c>
      <c r="C614" s="24" t="inlineStr">
        <is>
          <t>League One</t>
        </is>
      </c>
      <c r="D614" s="24" t="inlineStr">
        <is>
          <t>Leyton Orient</t>
        </is>
      </c>
      <c r="E614" s="24" t="n">
        <v>5</v>
      </c>
      <c r="F614" s="24">
        <f>COUNTIFS(TeamGames!$D$2:$D$4073,$D614,TeamGames!$F$2:$F$4073,$E614)</f>
        <v/>
      </c>
      <c r="G614" s="24" t="n">
        <v>17</v>
      </c>
      <c r="H614" s="24" t="n">
        <v>20</v>
      </c>
      <c r="I614" s="24" t="inlineStr">
        <is>
          <t>Stockport (A) · Peterborough (H) · Huddersfield (A) · Notts County (H)</t>
        </is>
      </c>
      <c r="J614" s="24" t="n">
        <v>2</v>
      </c>
      <c r="K614" s="40" t="n">
        <v>46354.625</v>
      </c>
      <c r="L614" s="40" t="n">
        <v>46375.625</v>
      </c>
      <c r="M614" s="24">
        <f>SUMIFS(TeamGames!$X$2:$X$4073,TeamGames!$D$2:$D$4073,$D614,TeamGames!$F$2:$F$4073,$E614)</f>
        <v/>
      </c>
      <c r="N614" s="33">
        <f>SUMIFS(TeamGames!$S$2:$S$4073,TeamGames!$D$2:$D$4073,$D614,TeamGames!$F$2:$F$4073,$E614)</f>
        <v/>
      </c>
      <c r="O614" s="33">
        <f>SUMIFS(TeamGames!$S$2:$S$4073,TeamGames!$D$2:$D$4073,$D614,TeamGames!$F$2:$F$4073,$E614,TeamGames!$X$2:$X$4073,1)</f>
        <v/>
      </c>
      <c r="P614" s="24">
        <f>SUMIFS(TeamGames!$O$2:$O$4073,TeamGames!$D$2:$D$4073,$D614,TeamGames!$F$2:$F$4073,$E614)</f>
        <v/>
      </c>
      <c r="Q614" s="33">
        <f>SUMIFS(TeamGames!$T$2:$T$4073,TeamGames!$D$2:$D$4073,$D614,TeamGames!$F$2:$F$4073,$E614)</f>
        <v/>
      </c>
      <c r="R614" s="33">
        <f>SUMIFS(TeamGames!$U$2:$U$4073,TeamGames!$D$2:$D$4073,$D614,TeamGames!$F$2:$F$4073,$E614)</f>
        <v/>
      </c>
      <c r="S614" s="33">
        <f>SUMIFS(TeamGames!$W$2:$W$4073,TeamGames!$D$2:$D$4073,$D614,TeamGames!$F$2:$F$4073,$E614)</f>
        <v/>
      </c>
      <c r="T614" s="30">
        <f>IF(M614=0,"",P614-O614)</f>
        <v/>
      </c>
      <c r="U614" s="30">
        <f>IF(M614=0,"",S614-O614)</f>
        <v/>
      </c>
      <c r="V614" s="24">
        <f>IF(M614=0,"upcoming",IF(M614=F614,"complete","in progress"))</f>
        <v/>
      </c>
      <c r="W614" s="33">
        <f>N614/F614</f>
        <v/>
      </c>
      <c r="X614" s="41">
        <f>AVERAGEIFS(TeamGames!$K$2:$K$4073,TeamGames!$D$2:$D$4073,$D614,TeamGames!$F$2:$F$4073,$E614)</f>
        <v/>
      </c>
      <c r="Y614" s="30">
        <f>IF(M614=0,"",P614-S614)</f>
        <v/>
      </c>
      <c r="Z614" s="30" t="n"/>
      <c r="AA614" s="31" t="n"/>
      <c r="AB614" s="33" t="n">
        <v>4.668134299410643</v>
      </c>
      <c r="AC614" s="24" t="n">
        <v>0</v>
      </c>
      <c r="AD614" s="24" t="n">
        <v>0</v>
      </c>
    </row>
    <row r="615">
      <c r="A615" s="24" t="inlineStr">
        <is>
          <t>Leyton Orient|6</t>
        </is>
      </c>
      <c r="B615" s="24" t="inlineStr">
        <is>
          <t>E2</t>
        </is>
      </c>
      <c r="C615" s="24" t="inlineStr">
        <is>
          <t>League One</t>
        </is>
      </c>
      <c r="D615" s="24" t="inlineStr">
        <is>
          <t>Leyton Orient</t>
        </is>
      </c>
      <c r="E615" s="24" t="n">
        <v>6</v>
      </c>
      <c r="F615" s="24">
        <f>COUNTIFS(TeamGames!$D$2:$D$4073,$D615,TeamGames!$F$2:$F$4073,$E615)</f>
        <v/>
      </c>
      <c r="G615" s="24" t="n">
        <v>21</v>
      </c>
      <c r="H615" s="24" t="n">
        <v>24</v>
      </c>
      <c r="I615" s="24" t="inlineStr">
        <is>
          <t>MK Dons (A) · Leicester (H) · Oxford (H) · Notts County (A)</t>
        </is>
      </c>
      <c r="J615" s="24" t="n">
        <v>2</v>
      </c>
      <c r="K615" s="40" t="n">
        <v>46382.625</v>
      </c>
      <c r="L615" s="40" t="n">
        <v>46396.625</v>
      </c>
      <c r="M615" s="24">
        <f>SUMIFS(TeamGames!$X$2:$X$4073,TeamGames!$D$2:$D$4073,$D615,TeamGames!$F$2:$F$4073,$E615)</f>
        <v/>
      </c>
      <c r="N615" s="33">
        <f>SUMIFS(TeamGames!$S$2:$S$4073,TeamGames!$D$2:$D$4073,$D615,TeamGames!$F$2:$F$4073,$E615)</f>
        <v/>
      </c>
      <c r="O615" s="33">
        <f>SUMIFS(TeamGames!$S$2:$S$4073,TeamGames!$D$2:$D$4073,$D615,TeamGames!$F$2:$F$4073,$E615,TeamGames!$X$2:$X$4073,1)</f>
        <v/>
      </c>
      <c r="P615" s="24">
        <f>SUMIFS(TeamGames!$O$2:$O$4073,TeamGames!$D$2:$D$4073,$D615,TeamGames!$F$2:$F$4073,$E615)</f>
        <v/>
      </c>
      <c r="Q615" s="33">
        <f>SUMIFS(TeamGames!$T$2:$T$4073,TeamGames!$D$2:$D$4073,$D615,TeamGames!$F$2:$F$4073,$E615)</f>
        <v/>
      </c>
      <c r="R615" s="33">
        <f>SUMIFS(TeamGames!$U$2:$U$4073,TeamGames!$D$2:$D$4073,$D615,TeamGames!$F$2:$F$4073,$E615)</f>
        <v/>
      </c>
      <c r="S615" s="33">
        <f>SUMIFS(TeamGames!$W$2:$W$4073,TeamGames!$D$2:$D$4073,$D615,TeamGames!$F$2:$F$4073,$E615)</f>
        <v/>
      </c>
      <c r="T615" s="30">
        <f>IF(M615=0,"",P615-O615)</f>
        <v/>
      </c>
      <c r="U615" s="30">
        <f>IF(M615=0,"",S615-O615)</f>
        <v/>
      </c>
      <c r="V615" s="24">
        <f>IF(M615=0,"upcoming",IF(M615=F615,"complete","in progress"))</f>
        <v/>
      </c>
      <c r="W615" s="33">
        <f>N615/F615</f>
        <v/>
      </c>
      <c r="X615" s="41">
        <f>AVERAGEIFS(TeamGames!$K$2:$K$4073,TeamGames!$D$2:$D$4073,$D615,TeamGames!$F$2:$F$4073,$E615)</f>
        <v/>
      </c>
      <c r="Y615" s="30">
        <f>IF(M615=0,"",P615-S615)</f>
        <v/>
      </c>
      <c r="Z615" s="30" t="n"/>
      <c r="AA615" s="31" t="n"/>
      <c r="AB615" s="33" t="n">
        <v>4.510351870888982</v>
      </c>
      <c r="AC615" s="24" t="n">
        <v>0</v>
      </c>
      <c r="AD615" s="24" t="n">
        <v>0</v>
      </c>
    </row>
    <row r="616">
      <c r="A616" s="24" t="inlineStr">
        <is>
          <t>Leyton Orient|7</t>
        </is>
      </c>
      <c r="B616" s="24" t="inlineStr">
        <is>
          <t>E2</t>
        </is>
      </c>
      <c r="C616" s="24" t="inlineStr">
        <is>
          <t>League One</t>
        </is>
      </c>
      <c r="D616" s="24" t="inlineStr">
        <is>
          <t>Leyton Orient</t>
        </is>
      </c>
      <c r="E616" s="24" t="n">
        <v>7</v>
      </c>
      <c r="F616" s="24">
        <f>COUNTIFS(TeamGames!$D$2:$D$4073,$D616,TeamGames!$F$2:$F$4073,$E616)</f>
        <v/>
      </c>
      <c r="G616" s="24" t="n">
        <v>25</v>
      </c>
      <c r="H616" s="24" t="n">
        <v>28</v>
      </c>
      <c r="I616" s="24" t="inlineStr">
        <is>
          <t>Blackpool (A) · Reading (H) · Burton (H) · Cambridge (A)</t>
        </is>
      </c>
      <c r="J616" s="24" t="n">
        <v>2</v>
      </c>
      <c r="K616" s="40" t="n">
        <v>46403.625</v>
      </c>
      <c r="L616" s="40" t="n">
        <v>46417.625</v>
      </c>
      <c r="M616" s="24">
        <f>SUMIFS(TeamGames!$X$2:$X$4073,TeamGames!$D$2:$D$4073,$D616,TeamGames!$F$2:$F$4073,$E616)</f>
        <v/>
      </c>
      <c r="N616" s="33">
        <f>SUMIFS(TeamGames!$S$2:$S$4073,TeamGames!$D$2:$D$4073,$D616,TeamGames!$F$2:$F$4073,$E616)</f>
        <v/>
      </c>
      <c r="O616" s="33">
        <f>SUMIFS(TeamGames!$S$2:$S$4073,TeamGames!$D$2:$D$4073,$D616,TeamGames!$F$2:$F$4073,$E616,TeamGames!$X$2:$X$4073,1)</f>
        <v/>
      </c>
      <c r="P616" s="24">
        <f>SUMIFS(TeamGames!$O$2:$O$4073,TeamGames!$D$2:$D$4073,$D616,TeamGames!$F$2:$F$4073,$E616)</f>
        <v/>
      </c>
      <c r="Q616" s="33">
        <f>SUMIFS(TeamGames!$T$2:$T$4073,TeamGames!$D$2:$D$4073,$D616,TeamGames!$F$2:$F$4073,$E616)</f>
        <v/>
      </c>
      <c r="R616" s="33">
        <f>SUMIFS(TeamGames!$U$2:$U$4073,TeamGames!$D$2:$D$4073,$D616,TeamGames!$F$2:$F$4073,$E616)</f>
        <v/>
      </c>
      <c r="S616" s="33">
        <f>SUMIFS(TeamGames!$W$2:$W$4073,TeamGames!$D$2:$D$4073,$D616,TeamGames!$F$2:$F$4073,$E616)</f>
        <v/>
      </c>
      <c r="T616" s="30">
        <f>IF(M616=0,"",P616-O616)</f>
        <v/>
      </c>
      <c r="U616" s="30">
        <f>IF(M616=0,"",S616-O616)</f>
        <v/>
      </c>
      <c r="V616" s="24">
        <f>IF(M616=0,"upcoming",IF(M616=F616,"complete","in progress"))</f>
        <v/>
      </c>
      <c r="W616" s="33">
        <f>N616/F616</f>
        <v/>
      </c>
      <c r="X616" s="41">
        <f>AVERAGEIFS(TeamGames!$K$2:$K$4073,TeamGames!$D$2:$D$4073,$D616,TeamGames!$F$2:$F$4073,$E616)</f>
        <v/>
      </c>
      <c r="Y616" s="30">
        <f>IF(M616=0,"",P616-S616)</f>
        <v/>
      </c>
      <c r="Z616" s="30" t="n"/>
      <c r="AA616" s="31" t="n"/>
      <c r="AB616" s="33" t="n">
        <v>5.189871765428878</v>
      </c>
      <c r="AC616" s="24" t="n">
        <v>0</v>
      </c>
      <c r="AD616" s="24" t="n">
        <v>0</v>
      </c>
    </row>
    <row r="617">
      <c r="A617" s="24" t="inlineStr">
        <is>
          <t>Leyton Orient|8</t>
        </is>
      </c>
      <c r="B617" s="24" t="inlineStr">
        <is>
          <t>E2</t>
        </is>
      </c>
      <c r="C617" s="24" t="inlineStr">
        <is>
          <t>League One</t>
        </is>
      </c>
      <c r="D617" s="24" t="inlineStr">
        <is>
          <t>Leyton Orient</t>
        </is>
      </c>
      <c r="E617" s="24" t="n">
        <v>8</v>
      </c>
      <c r="F617" s="24">
        <f>COUNTIFS(TeamGames!$D$2:$D$4073,$D617,TeamGames!$F$2:$F$4073,$E617)</f>
        <v/>
      </c>
      <c r="G617" s="24" t="n">
        <v>29</v>
      </c>
      <c r="H617" s="24" t="n">
        <v>32</v>
      </c>
      <c r="I617" s="24" t="inlineStr">
        <is>
          <t>Barnsley (A) · Bromley (H) · Luton (H) · Wycombe (A)</t>
        </is>
      </c>
      <c r="J617" s="24" t="n">
        <v>2</v>
      </c>
      <c r="K617" s="40" t="n">
        <v>46424.625</v>
      </c>
      <c r="L617" s="40" t="n">
        <v>46438.625</v>
      </c>
      <c r="M617" s="24">
        <f>SUMIFS(TeamGames!$X$2:$X$4073,TeamGames!$D$2:$D$4073,$D617,TeamGames!$F$2:$F$4073,$E617)</f>
        <v/>
      </c>
      <c r="N617" s="33">
        <f>SUMIFS(TeamGames!$S$2:$S$4073,TeamGames!$D$2:$D$4073,$D617,TeamGames!$F$2:$F$4073,$E617)</f>
        <v/>
      </c>
      <c r="O617" s="33">
        <f>SUMIFS(TeamGames!$S$2:$S$4073,TeamGames!$D$2:$D$4073,$D617,TeamGames!$F$2:$F$4073,$E617,TeamGames!$X$2:$X$4073,1)</f>
        <v/>
      </c>
      <c r="P617" s="24">
        <f>SUMIFS(TeamGames!$O$2:$O$4073,TeamGames!$D$2:$D$4073,$D617,TeamGames!$F$2:$F$4073,$E617)</f>
        <v/>
      </c>
      <c r="Q617" s="33">
        <f>SUMIFS(TeamGames!$T$2:$T$4073,TeamGames!$D$2:$D$4073,$D617,TeamGames!$F$2:$F$4073,$E617)</f>
        <v/>
      </c>
      <c r="R617" s="33">
        <f>SUMIFS(TeamGames!$U$2:$U$4073,TeamGames!$D$2:$D$4073,$D617,TeamGames!$F$2:$F$4073,$E617)</f>
        <v/>
      </c>
      <c r="S617" s="33">
        <f>SUMIFS(TeamGames!$W$2:$W$4073,TeamGames!$D$2:$D$4073,$D617,TeamGames!$F$2:$F$4073,$E617)</f>
        <v/>
      </c>
      <c r="T617" s="30">
        <f>IF(M617=0,"",P617-O617)</f>
        <v/>
      </c>
      <c r="U617" s="30">
        <f>IF(M617=0,"",S617-O617)</f>
        <v/>
      </c>
      <c r="V617" s="24">
        <f>IF(M617=0,"upcoming",IF(M617=F617,"complete","in progress"))</f>
        <v/>
      </c>
      <c r="W617" s="33">
        <f>N617/F617</f>
        <v/>
      </c>
      <c r="X617" s="41">
        <f>AVERAGEIFS(TeamGames!$K$2:$K$4073,TeamGames!$D$2:$D$4073,$D617,TeamGames!$F$2:$F$4073,$E617)</f>
        <v/>
      </c>
      <c r="Y617" s="30">
        <f>IF(M617=0,"",P617-S617)</f>
        <v/>
      </c>
      <c r="Z617" s="30" t="n"/>
      <c r="AA617" s="31" t="n"/>
      <c r="AB617" s="33" t="n">
        <v>5.006805477452712</v>
      </c>
      <c r="AC617" s="24" t="n">
        <v>0</v>
      </c>
      <c r="AD617" s="24" t="n">
        <v>0</v>
      </c>
    </row>
    <row r="618">
      <c r="A618" s="24" t="inlineStr">
        <is>
          <t>Leyton Orient|9</t>
        </is>
      </c>
      <c r="B618" s="24" t="inlineStr">
        <is>
          <t>E2</t>
        </is>
      </c>
      <c r="C618" s="24" t="inlineStr">
        <is>
          <t>League One</t>
        </is>
      </c>
      <c r="D618" s="24" t="inlineStr">
        <is>
          <t>Leyton Orient</t>
        </is>
      </c>
      <c r="E618" s="24" t="n">
        <v>9</v>
      </c>
      <c r="F618" s="24">
        <f>COUNTIFS(TeamGames!$D$2:$D$4073,$D618,TeamGames!$F$2:$F$4073,$E618)</f>
        <v/>
      </c>
      <c r="G618" s="24" t="n">
        <v>33</v>
      </c>
      <c r="H618" s="24" t="n">
        <v>36</v>
      </c>
      <c r="I618" s="24" t="inlineStr">
        <is>
          <t>Doncaster (H) · Sheffield Wed (A) · Wigan (H) · AFC Wimbledon (A)</t>
        </is>
      </c>
      <c r="J618" s="24" t="n">
        <v>2</v>
      </c>
      <c r="K618" s="40" t="n">
        <v>46445.625</v>
      </c>
      <c r="L618" s="40" t="n">
        <v>46466.625</v>
      </c>
      <c r="M618" s="24">
        <f>SUMIFS(TeamGames!$X$2:$X$4073,TeamGames!$D$2:$D$4073,$D618,TeamGames!$F$2:$F$4073,$E618)</f>
        <v/>
      </c>
      <c r="N618" s="33">
        <f>SUMIFS(TeamGames!$S$2:$S$4073,TeamGames!$D$2:$D$4073,$D618,TeamGames!$F$2:$F$4073,$E618)</f>
        <v/>
      </c>
      <c r="O618" s="33">
        <f>SUMIFS(TeamGames!$S$2:$S$4073,TeamGames!$D$2:$D$4073,$D618,TeamGames!$F$2:$F$4073,$E618,TeamGames!$X$2:$X$4073,1)</f>
        <v/>
      </c>
      <c r="P618" s="24">
        <f>SUMIFS(TeamGames!$O$2:$O$4073,TeamGames!$D$2:$D$4073,$D618,TeamGames!$F$2:$F$4073,$E618)</f>
        <v/>
      </c>
      <c r="Q618" s="33">
        <f>SUMIFS(TeamGames!$T$2:$T$4073,TeamGames!$D$2:$D$4073,$D618,TeamGames!$F$2:$F$4073,$E618)</f>
        <v/>
      </c>
      <c r="R618" s="33">
        <f>SUMIFS(TeamGames!$U$2:$U$4073,TeamGames!$D$2:$D$4073,$D618,TeamGames!$F$2:$F$4073,$E618)</f>
        <v/>
      </c>
      <c r="S618" s="33">
        <f>SUMIFS(TeamGames!$W$2:$W$4073,TeamGames!$D$2:$D$4073,$D618,TeamGames!$F$2:$F$4073,$E618)</f>
        <v/>
      </c>
      <c r="T618" s="30">
        <f>IF(M618=0,"",P618-O618)</f>
        <v/>
      </c>
      <c r="U618" s="30">
        <f>IF(M618=0,"",S618-O618)</f>
        <v/>
      </c>
      <c r="V618" s="24">
        <f>IF(M618=0,"upcoming",IF(M618=F618,"complete","in progress"))</f>
        <v/>
      </c>
      <c r="W618" s="33">
        <f>N618/F618</f>
        <v/>
      </c>
      <c r="X618" s="41">
        <f>AVERAGEIFS(TeamGames!$K$2:$K$4073,TeamGames!$D$2:$D$4073,$D618,TeamGames!$F$2:$F$4073,$E618)</f>
        <v/>
      </c>
      <c r="Y618" s="30">
        <f>IF(M618=0,"",P618-S618)</f>
        <v/>
      </c>
      <c r="Z618" s="30" t="n"/>
      <c r="AA618" s="31" t="n"/>
      <c r="AB618" s="33" t="n">
        <v>5.061871553491116</v>
      </c>
      <c r="AC618" s="24" t="n">
        <v>0</v>
      </c>
      <c r="AD618" s="24" t="n">
        <v>0</v>
      </c>
    </row>
    <row r="619">
      <c r="A619" s="24" t="inlineStr">
        <is>
          <t>Leyton Orient|10</t>
        </is>
      </c>
      <c r="B619" s="24" t="inlineStr">
        <is>
          <t>E2</t>
        </is>
      </c>
      <c r="C619" s="24" t="inlineStr">
        <is>
          <t>League One</t>
        </is>
      </c>
      <c r="D619" s="24" t="inlineStr">
        <is>
          <t>Leyton Orient</t>
        </is>
      </c>
      <c r="E619" s="24" t="n">
        <v>10</v>
      </c>
      <c r="F619" s="24">
        <f>COUNTIFS(TeamGames!$D$2:$D$4073,$D619,TeamGames!$F$2:$F$4073,$E619)</f>
        <v/>
      </c>
      <c r="G619" s="24" t="n">
        <v>37</v>
      </c>
      <c r="H619" s="24" t="n">
        <v>40</v>
      </c>
      <c r="I619" s="24" t="inlineStr">
        <is>
          <t>Oxford (A) · Huddersfield (H) · Leicester (A) · MK Dons (H)</t>
        </is>
      </c>
      <c r="J619" s="24" t="n">
        <v>2</v>
      </c>
      <c r="K619" s="40" t="n">
        <v>46472.625</v>
      </c>
      <c r="L619" s="40" t="n">
        <v>46487.625</v>
      </c>
      <c r="M619" s="24">
        <f>SUMIFS(TeamGames!$X$2:$X$4073,TeamGames!$D$2:$D$4073,$D619,TeamGames!$F$2:$F$4073,$E619)</f>
        <v/>
      </c>
      <c r="N619" s="33">
        <f>SUMIFS(TeamGames!$S$2:$S$4073,TeamGames!$D$2:$D$4073,$D619,TeamGames!$F$2:$F$4073,$E619)</f>
        <v/>
      </c>
      <c r="O619" s="33">
        <f>SUMIFS(TeamGames!$S$2:$S$4073,TeamGames!$D$2:$D$4073,$D619,TeamGames!$F$2:$F$4073,$E619,TeamGames!$X$2:$X$4073,1)</f>
        <v/>
      </c>
      <c r="P619" s="24">
        <f>SUMIFS(TeamGames!$O$2:$O$4073,TeamGames!$D$2:$D$4073,$D619,TeamGames!$F$2:$F$4073,$E619)</f>
        <v/>
      </c>
      <c r="Q619" s="33">
        <f>SUMIFS(TeamGames!$T$2:$T$4073,TeamGames!$D$2:$D$4073,$D619,TeamGames!$F$2:$F$4073,$E619)</f>
        <v/>
      </c>
      <c r="R619" s="33">
        <f>SUMIFS(TeamGames!$U$2:$U$4073,TeamGames!$D$2:$D$4073,$D619,TeamGames!$F$2:$F$4073,$E619)</f>
        <v/>
      </c>
      <c r="S619" s="33">
        <f>SUMIFS(TeamGames!$W$2:$W$4073,TeamGames!$D$2:$D$4073,$D619,TeamGames!$F$2:$F$4073,$E619)</f>
        <v/>
      </c>
      <c r="T619" s="30">
        <f>IF(M619=0,"",P619-O619)</f>
        <v/>
      </c>
      <c r="U619" s="30">
        <f>IF(M619=0,"",S619-O619)</f>
        <v/>
      </c>
      <c r="V619" s="24">
        <f>IF(M619=0,"upcoming",IF(M619=F619,"complete","in progress"))</f>
        <v/>
      </c>
      <c r="W619" s="33">
        <f>N619/F619</f>
        <v/>
      </c>
      <c r="X619" s="41">
        <f>AVERAGEIFS(TeamGames!$K$2:$K$4073,TeamGames!$D$2:$D$4073,$D619,TeamGames!$F$2:$F$4073,$E619)</f>
        <v/>
      </c>
      <c r="Y619" s="30">
        <f>IF(M619=0,"",P619-S619)</f>
        <v/>
      </c>
      <c r="Z619" s="30" t="n"/>
      <c r="AA619" s="31" t="n"/>
      <c r="AB619" s="33" t="n">
        <v>4.270643045339981</v>
      </c>
      <c r="AC619" s="24" t="n">
        <v>0</v>
      </c>
      <c r="AD619" s="24" t="n">
        <v>0</v>
      </c>
    </row>
    <row r="620">
      <c r="A620" s="24" t="inlineStr">
        <is>
          <t>Leyton Orient|11</t>
        </is>
      </c>
      <c r="B620" s="24" t="inlineStr">
        <is>
          <t>E2</t>
        </is>
      </c>
      <c r="C620" s="24" t="inlineStr">
        <is>
          <t>League One</t>
        </is>
      </c>
      <c r="D620" s="24" t="inlineStr">
        <is>
          <t>Leyton Orient</t>
        </is>
      </c>
      <c r="E620" s="24" t="n">
        <v>11</v>
      </c>
      <c r="F620" s="24">
        <f>COUNTIFS(TeamGames!$D$2:$D$4073,$D620,TeamGames!$F$2:$F$4073,$E620)</f>
        <v/>
      </c>
      <c r="G620" s="24" t="n">
        <v>41</v>
      </c>
      <c r="H620" s="24" t="n">
        <v>44</v>
      </c>
      <c r="I620" s="24" t="inlineStr">
        <is>
          <t>Mansfield (H) · Stevenage (A) · Bradford (H) · Plymouth (A)</t>
        </is>
      </c>
      <c r="J620" s="24" t="n">
        <v>2</v>
      </c>
      <c r="K620" s="40" t="n">
        <v>46490.82291666666</v>
      </c>
      <c r="L620" s="40" t="n">
        <v>46504.82291666666</v>
      </c>
      <c r="M620" s="24">
        <f>SUMIFS(TeamGames!$X$2:$X$4073,TeamGames!$D$2:$D$4073,$D620,TeamGames!$F$2:$F$4073,$E620)</f>
        <v/>
      </c>
      <c r="N620" s="33">
        <f>SUMIFS(TeamGames!$S$2:$S$4073,TeamGames!$D$2:$D$4073,$D620,TeamGames!$F$2:$F$4073,$E620)</f>
        <v/>
      </c>
      <c r="O620" s="33">
        <f>SUMIFS(TeamGames!$S$2:$S$4073,TeamGames!$D$2:$D$4073,$D620,TeamGames!$F$2:$F$4073,$E620,TeamGames!$X$2:$X$4073,1)</f>
        <v/>
      </c>
      <c r="P620" s="24">
        <f>SUMIFS(TeamGames!$O$2:$O$4073,TeamGames!$D$2:$D$4073,$D620,TeamGames!$F$2:$F$4073,$E620)</f>
        <v/>
      </c>
      <c r="Q620" s="33">
        <f>SUMIFS(TeamGames!$T$2:$T$4073,TeamGames!$D$2:$D$4073,$D620,TeamGames!$F$2:$F$4073,$E620)</f>
        <v/>
      </c>
      <c r="R620" s="33">
        <f>SUMIFS(TeamGames!$U$2:$U$4073,TeamGames!$D$2:$D$4073,$D620,TeamGames!$F$2:$F$4073,$E620)</f>
        <v/>
      </c>
      <c r="S620" s="33">
        <f>SUMIFS(TeamGames!$W$2:$W$4073,TeamGames!$D$2:$D$4073,$D620,TeamGames!$F$2:$F$4073,$E620)</f>
        <v/>
      </c>
      <c r="T620" s="30">
        <f>IF(M620=0,"",P620-O620)</f>
        <v/>
      </c>
      <c r="U620" s="30">
        <f>IF(M620=0,"",S620-O620)</f>
        <v/>
      </c>
      <c r="V620" s="24">
        <f>IF(M620=0,"upcoming",IF(M620=F620,"complete","in progress"))</f>
        <v/>
      </c>
      <c r="W620" s="33">
        <f>N620/F620</f>
        <v/>
      </c>
      <c r="X620" s="41">
        <f>AVERAGEIFS(TeamGames!$K$2:$K$4073,TeamGames!$D$2:$D$4073,$D620,TeamGames!$F$2:$F$4073,$E620)</f>
        <v/>
      </c>
      <c r="Y620" s="30">
        <f>IF(M620=0,"",P620-S620)</f>
        <v/>
      </c>
      <c r="Z620" s="30" t="n"/>
      <c r="AA620" s="31" t="n"/>
      <c r="AB620" s="33" t="n">
        <v>4.801422549637222</v>
      </c>
      <c r="AC620" s="24" t="n">
        <v>0</v>
      </c>
      <c r="AD620" s="24" t="n">
        <v>0</v>
      </c>
    </row>
    <row r="621">
      <c r="A621" s="24" t="inlineStr">
        <is>
          <t>Leyton Orient|12</t>
        </is>
      </c>
      <c r="B621" s="24" t="inlineStr">
        <is>
          <t>E2</t>
        </is>
      </c>
      <c r="C621" s="24" t="inlineStr">
        <is>
          <t>League One</t>
        </is>
      </c>
      <c r="D621" s="24" t="inlineStr">
        <is>
          <t>Leyton Orient</t>
        </is>
      </c>
      <c r="E621" s="24" t="n">
        <v>12</v>
      </c>
      <c r="F621" s="24">
        <f>COUNTIFS(TeamGames!$D$2:$D$4073,$D621,TeamGames!$F$2:$F$4073,$E621)</f>
        <v/>
      </c>
      <c r="G621" s="24" t="n">
        <v>45</v>
      </c>
      <c r="H621" s="24" t="n">
        <v>46</v>
      </c>
      <c r="I621" s="24" t="inlineStr">
        <is>
          <t>Stockport (H) · Peterborough (A)</t>
        </is>
      </c>
      <c r="J621" s="24" t="n">
        <v>1</v>
      </c>
      <c r="K621" s="40" t="n">
        <v>46508.625</v>
      </c>
      <c r="L621" s="40" t="n">
        <v>46515.52083333334</v>
      </c>
      <c r="M621" s="24">
        <f>SUMIFS(TeamGames!$X$2:$X$4073,TeamGames!$D$2:$D$4073,$D621,TeamGames!$F$2:$F$4073,$E621)</f>
        <v/>
      </c>
      <c r="N621" s="33">
        <f>SUMIFS(TeamGames!$S$2:$S$4073,TeamGames!$D$2:$D$4073,$D621,TeamGames!$F$2:$F$4073,$E621)</f>
        <v/>
      </c>
      <c r="O621" s="33">
        <f>SUMIFS(TeamGames!$S$2:$S$4073,TeamGames!$D$2:$D$4073,$D621,TeamGames!$F$2:$F$4073,$E621,TeamGames!$X$2:$X$4073,1)</f>
        <v/>
      </c>
      <c r="P621" s="24">
        <f>SUMIFS(TeamGames!$O$2:$O$4073,TeamGames!$D$2:$D$4073,$D621,TeamGames!$F$2:$F$4073,$E621)</f>
        <v/>
      </c>
      <c r="Q621" s="33">
        <f>SUMIFS(TeamGames!$T$2:$T$4073,TeamGames!$D$2:$D$4073,$D621,TeamGames!$F$2:$F$4073,$E621)</f>
        <v/>
      </c>
      <c r="R621" s="33">
        <f>SUMIFS(TeamGames!$U$2:$U$4073,TeamGames!$D$2:$D$4073,$D621,TeamGames!$F$2:$F$4073,$E621)</f>
        <v/>
      </c>
      <c r="S621" s="33">
        <f>SUMIFS(TeamGames!$W$2:$W$4073,TeamGames!$D$2:$D$4073,$D621,TeamGames!$F$2:$F$4073,$E621)</f>
        <v/>
      </c>
      <c r="T621" s="30">
        <f>IF(M621=0,"",P621-O621)</f>
        <v/>
      </c>
      <c r="U621" s="30">
        <f>IF(M621=0,"",S621-O621)</f>
        <v/>
      </c>
      <c r="V621" s="24">
        <f>IF(M621=0,"upcoming",IF(M621=F621,"complete","in progress"))</f>
        <v/>
      </c>
      <c r="W621" s="33">
        <f>N621/F621</f>
        <v/>
      </c>
      <c r="X621" s="41">
        <f>AVERAGEIFS(TeamGames!$K$2:$K$4073,TeamGames!$D$2:$D$4073,$D621,TeamGames!$F$2:$F$4073,$E621)</f>
        <v/>
      </c>
      <c r="Y621" s="30">
        <f>IF(M621=0,"",P621-S621)</f>
        <v/>
      </c>
      <c r="Z621" s="30" t="n"/>
      <c r="AA621" s="31" t="n"/>
      <c r="AB621" s="33" t="n">
        <v>2.352553881563198</v>
      </c>
      <c r="AC621" s="24" t="n">
        <v>0</v>
      </c>
      <c r="AD621" s="24" t="n">
        <v>0</v>
      </c>
    </row>
    <row r="622">
      <c r="A622" s="24" t="inlineStr">
        <is>
          <t>Luton|1</t>
        </is>
      </c>
      <c r="B622" s="24" t="inlineStr">
        <is>
          <t>E2</t>
        </is>
      </c>
      <c r="C622" s="24" t="inlineStr">
        <is>
          <t>League One</t>
        </is>
      </c>
      <c r="D622" s="24" t="inlineStr">
        <is>
          <t>Luton</t>
        </is>
      </c>
      <c r="E622" s="24" t="n">
        <v>1</v>
      </c>
      <c r="F622" s="24">
        <f>COUNTIFS(TeamGames!$D$2:$D$4073,$D622,TeamGames!$F$2:$F$4073,$E622)</f>
        <v/>
      </c>
      <c r="G622" s="24" t="n">
        <v>1</v>
      </c>
      <c r="H622" s="24" t="n">
        <v>4</v>
      </c>
      <c r="I622" s="24" t="inlineStr">
        <is>
          <t>Reading (A) · Notts County (H) · Mansfield (A) · Stockport (H)</t>
        </is>
      </c>
      <c r="J622" s="24" t="n">
        <v>2</v>
      </c>
      <c r="K622" s="40" t="n">
        <v>46249.52083333334</v>
      </c>
      <c r="L622" s="40" t="n">
        <v>46267.82291666666</v>
      </c>
      <c r="M622" s="24">
        <f>SUMIFS(TeamGames!$X$2:$X$4073,TeamGames!$D$2:$D$4073,$D622,TeamGames!$F$2:$F$4073,$E622)</f>
        <v/>
      </c>
      <c r="N622" s="33">
        <f>SUMIFS(TeamGames!$S$2:$S$4073,TeamGames!$D$2:$D$4073,$D622,TeamGames!$F$2:$F$4073,$E622)</f>
        <v/>
      </c>
      <c r="O622" s="33">
        <f>SUMIFS(TeamGames!$S$2:$S$4073,TeamGames!$D$2:$D$4073,$D622,TeamGames!$F$2:$F$4073,$E622,TeamGames!$X$2:$X$4073,1)</f>
        <v/>
      </c>
      <c r="P622" s="24">
        <f>SUMIFS(TeamGames!$O$2:$O$4073,TeamGames!$D$2:$D$4073,$D622,TeamGames!$F$2:$F$4073,$E622)</f>
        <v/>
      </c>
      <c r="Q622" s="33">
        <f>SUMIFS(TeamGames!$T$2:$T$4073,TeamGames!$D$2:$D$4073,$D622,TeamGames!$F$2:$F$4073,$E622)</f>
        <v/>
      </c>
      <c r="R622" s="33">
        <f>SUMIFS(TeamGames!$U$2:$U$4073,TeamGames!$D$2:$D$4073,$D622,TeamGames!$F$2:$F$4073,$E622)</f>
        <v/>
      </c>
      <c r="S622" s="33">
        <f>SUMIFS(TeamGames!$W$2:$W$4073,TeamGames!$D$2:$D$4073,$D622,TeamGames!$F$2:$F$4073,$E622)</f>
        <v/>
      </c>
      <c r="T622" s="30">
        <f>IF(M622=0,"",P622-O622)</f>
        <v/>
      </c>
      <c r="U622" s="30">
        <f>IF(M622=0,"",S622-O622)</f>
        <v/>
      </c>
      <c r="V622" s="24">
        <f>IF(M622=0,"upcoming",IF(M622=F622,"complete","in progress"))</f>
        <v/>
      </c>
      <c r="W622" s="33">
        <f>N622/F622</f>
        <v/>
      </c>
      <c r="X622" s="41">
        <f>AVERAGEIFS(TeamGames!$K$2:$K$4073,TeamGames!$D$2:$D$4073,$D622,TeamGames!$F$2:$F$4073,$E622)</f>
        <v/>
      </c>
      <c r="Y622" s="30">
        <f>IF(M622=0,"",P622-S622)</f>
        <v/>
      </c>
      <c r="Z622" s="30" t="n">
        <v>0.3</v>
      </c>
      <c r="AA622" s="31" t="n">
        <v>0.7638056731505876</v>
      </c>
      <c r="AB622" s="33" t="n"/>
      <c r="AC622" s="24" t="n">
        <v>0</v>
      </c>
      <c r="AD622" s="24" t="n">
        <v>0</v>
      </c>
    </row>
    <row r="623">
      <c r="A623" s="24" t="inlineStr">
        <is>
          <t>Luton|2</t>
        </is>
      </c>
      <c r="B623" s="24" t="inlineStr">
        <is>
          <t>E2</t>
        </is>
      </c>
      <c r="C623" s="24" t="inlineStr">
        <is>
          <t>League One</t>
        </is>
      </c>
      <c r="D623" s="24" t="inlineStr">
        <is>
          <t>Luton</t>
        </is>
      </c>
      <c r="E623" s="24" t="n">
        <v>2</v>
      </c>
      <c r="F623" s="24">
        <f>COUNTIFS(TeamGames!$D$2:$D$4073,$D623,TeamGames!$F$2:$F$4073,$E623)</f>
        <v/>
      </c>
      <c r="G623" s="24" t="n">
        <v>5</v>
      </c>
      <c r="H623" s="24" t="n">
        <v>8</v>
      </c>
      <c r="I623" s="24" t="inlineStr">
        <is>
          <t>Leyton Orient (H) · Stevenage (A) · Bradford (H) · Wycombe (A)</t>
        </is>
      </c>
      <c r="J623" s="24" t="n">
        <v>2</v>
      </c>
      <c r="K623" s="40" t="n">
        <v>46270.625</v>
      </c>
      <c r="L623" s="40" t="n">
        <v>46305.625</v>
      </c>
      <c r="M623" s="24">
        <f>SUMIFS(TeamGames!$X$2:$X$4073,TeamGames!$D$2:$D$4073,$D623,TeamGames!$F$2:$F$4073,$E623)</f>
        <v/>
      </c>
      <c r="N623" s="33">
        <f>SUMIFS(TeamGames!$S$2:$S$4073,TeamGames!$D$2:$D$4073,$D623,TeamGames!$F$2:$F$4073,$E623)</f>
        <v/>
      </c>
      <c r="O623" s="33">
        <f>SUMIFS(TeamGames!$S$2:$S$4073,TeamGames!$D$2:$D$4073,$D623,TeamGames!$F$2:$F$4073,$E623,TeamGames!$X$2:$X$4073,1)</f>
        <v/>
      </c>
      <c r="P623" s="24">
        <f>SUMIFS(TeamGames!$O$2:$O$4073,TeamGames!$D$2:$D$4073,$D623,TeamGames!$F$2:$F$4073,$E623)</f>
        <v/>
      </c>
      <c r="Q623" s="33">
        <f>SUMIFS(TeamGames!$T$2:$T$4073,TeamGames!$D$2:$D$4073,$D623,TeamGames!$F$2:$F$4073,$E623)</f>
        <v/>
      </c>
      <c r="R623" s="33">
        <f>SUMIFS(TeamGames!$U$2:$U$4073,TeamGames!$D$2:$D$4073,$D623,TeamGames!$F$2:$F$4073,$E623)</f>
        <v/>
      </c>
      <c r="S623" s="33">
        <f>SUMIFS(TeamGames!$W$2:$W$4073,TeamGames!$D$2:$D$4073,$D623,TeamGames!$F$2:$F$4073,$E623)</f>
        <v/>
      </c>
      <c r="T623" s="30">
        <f>IF(M623=0,"",P623-O623)</f>
        <v/>
      </c>
      <c r="U623" s="30">
        <f>IF(M623=0,"",S623-O623)</f>
        <v/>
      </c>
      <c r="V623" s="24">
        <f>IF(M623=0,"upcoming",IF(M623=F623,"complete","in progress"))</f>
        <v/>
      </c>
      <c r="W623" s="33">
        <f>N623/F623</f>
        <v/>
      </c>
      <c r="X623" s="41">
        <f>AVERAGEIFS(TeamGames!$K$2:$K$4073,TeamGames!$D$2:$D$4073,$D623,TeamGames!$F$2:$F$4073,$E623)</f>
        <v/>
      </c>
      <c r="Y623" s="30">
        <f>IF(M623=0,"",P623-S623)</f>
        <v/>
      </c>
      <c r="Z623" s="30" t="n">
        <v>-0.86</v>
      </c>
      <c r="AA623" s="31" t="n">
        <v>0.3889861503281136</v>
      </c>
      <c r="AB623" s="33" t="n"/>
      <c r="AC623" s="24" t="n">
        <v>0</v>
      </c>
      <c r="AD623" s="24" t="n">
        <v>1</v>
      </c>
    </row>
    <row r="624">
      <c r="A624" s="24" t="inlineStr">
        <is>
          <t>Luton|3</t>
        </is>
      </c>
      <c r="B624" s="24" t="inlineStr">
        <is>
          <t>E2</t>
        </is>
      </c>
      <c r="C624" s="24" t="inlineStr">
        <is>
          <t>League One</t>
        </is>
      </c>
      <c r="D624" s="24" t="inlineStr">
        <is>
          <t>Luton</t>
        </is>
      </c>
      <c r="E624" s="24" t="n">
        <v>3</v>
      </c>
      <c r="F624" s="24">
        <f>COUNTIFS(TeamGames!$D$2:$D$4073,$D624,TeamGames!$F$2:$F$4073,$E624)</f>
        <v/>
      </c>
      <c r="G624" s="24" t="n">
        <v>9</v>
      </c>
      <c r="H624" s="24" t="n">
        <v>12</v>
      </c>
      <c r="I624" s="24" t="inlineStr">
        <is>
          <t>MK Dons (A) · Barnsley (H) · Leicester (H) · Doncaster (H)</t>
        </is>
      </c>
      <c r="J624" s="24" t="n">
        <v>3</v>
      </c>
      <c r="K624" s="40" t="n">
        <v>46312.52083333334</v>
      </c>
      <c r="L624" s="40" t="n">
        <v>46322.82291666666</v>
      </c>
      <c r="M624" s="24">
        <f>SUMIFS(TeamGames!$X$2:$X$4073,TeamGames!$D$2:$D$4073,$D624,TeamGames!$F$2:$F$4073,$E624)</f>
        <v/>
      </c>
      <c r="N624" s="33">
        <f>SUMIFS(TeamGames!$S$2:$S$4073,TeamGames!$D$2:$D$4073,$D624,TeamGames!$F$2:$F$4073,$E624)</f>
        <v/>
      </c>
      <c r="O624" s="33">
        <f>SUMIFS(TeamGames!$S$2:$S$4073,TeamGames!$D$2:$D$4073,$D624,TeamGames!$F$2:$F$4073,$E624,TeamGames!$X$2:$X$4073,1)</f>
        <v/>
      </c>
      <c r="P624" s="24">
        <f>SUMIFS(TeamGames!$O$2:$O$4073,TeamGames!$D$2:$D$4073,$D624,TeamGames!$F$2:$F$4073,$E624)</f>
        <v/>
      </c>
      <c r="Q624" s="33">
        <f>SUMIFS(TeamGames!$T$2:$T$4073,TeamGames!$D$2:$D$4073,$D624,TeamGames!$F$2:$F$4073,$E624)</f>
        <v/>
      </c>
      <c r="R624" s="33">
        <f>SUMIFS(TeamGames!$U$2:$U$4073,TeamGames!$D$2:$D$4073,$D624,TeamGames!$F$2:$F$4073,$E624)</f>
        <v/>
      </c>
      <c r="S624" s="33">
        <f>SUMIFS(TeamGames!$W$2:$W$4073,TeamGames!$D$2:$D$4073,$D624,TeamGames!$F$2:$F$4073,$E624)</f>
        <v/>
      </c>
      <c r="T624" s="30">
        <f>IF(M624=0,"",P624-O624)</f>
        <v/>
      </c>
      <c r="U624" s="30">
        <f>IF(M624=0,"",S624-O624)</f>
        <v/>
      </c>
      <c r="V624" s="24">
        <f>IF(M624=0,"upcoming",IF(M624=F624,"complete","in progress"))</f>
        <v/>
      </c>
      <c r="W624" s="33">
        <f>N624/F624</f>
        <v/>
      </c>
      <c r="X624" s="41">
        <f>AVERAGEIFS(TeamGames!$K$2:$K$4073,TeamGames!$D$2:$D$4073,$D624,TeamGames!$F$2:$F$4073,$E624)</f>
        <v/>
      </c>
      <c r="Y624" s="30">
        <f>IF(M624=0,"",P624-S624)</f>
        <v/>
      </c>
      <c r="Z624" s="30" t="n">
        <v>-0.02</v>
      </c>
      <c r="AA624" s="31" t="n">
        <v>0.9871535652310057</v>
      </c>
      <c r="AB624" s="33" t="n">
        <v>3.157853716883116</v>
      </c>
      <c r="AC624" s="24" t="n">
        <v>0</v>
      </c>
      <c r="AD624" s="24" t="n">
        <v>1</v>
      </c>
    </row>
    <row r="625">
      <c r="A625" s="24" t="inlineStr">
        <is>
          <t>Luton|4</t>
        </is>
      </c>
      <c r="B625" s="24" t="inlineStr">
        <is>
          <t>E2</t>
        </is>
      </c>
      <c r="C625" s="24" t="inlineStr">
        <is>
          <t>League One</t>
        </is>
      </c>
      <c r="D625" s="24" t="inlineStr">
        <is>
          <t>Luton</t>
        </is>
      </c>
      <c r="E625" s="24" t="n">
        <v>4</v>
      </c>
      <c r="F625" s="24">
        <f>COUNTIFS(TeamGames!$D$2:$D$4073,$D625,TeamGames!$F$2:$F$4073,$E625)</f>
        <v/>
      </c>
      <c r="G625" s="24" t="n">
        <v>13</v>
      </c>
      <c r="H625" s="24" t="n">
        <v>16</v>
      </c>
      <c r="I625" s="24" t="inlineStr">
        <is>
          <t>Peterborough (A) · Huddersfield (A) · Cambridge (H) · Burton (A)</t>
        </is>
      </c>
      <c r="J625" s="24" t="n">
        <v>1</v>
      </c>
      <c r="K625" s="40" t="n">
        <v>46326.625</v>
      </c>
      <c r="L625" s="40" t="n">
        <v>46347.625</v>
      </c>
      <c r="M625" s="24">
        <f>SUMIFS(TeamGames!$X$2:$X$4073,TeamGames!$D$2:$D$4073,$D625,TeamGames!$F$2:$F$4073,$E625)</f>
        <v/>
      </c>
      <c r="N625" s="33">
        <f>SUMIFS(TeamGames!$S$2:$S$4073,TeamGames!$D$2:$D$4073,$D625,TeamGames!$F$2:$F$4073,$E625)</f>
        <v/>
      </c>
      <c r="O625" s="33">
        <f>SUMIFS(TeamGames!$S$2:$S$4073,TeamGames!$D$2:$D$4073,$D625,TeamGames!$F$2:$F$4073,$E625,TeamGames!$X$2:$X$4073,1)</f>
        <v/>
      </c>
      <c r="P625" s="24">
        <f>SUMIFS(TeamGames!$O$2:$O$4073,TeamGames!$D$2:$D$4073,$D625,TeamGames!$F$2:$F$4073,$E625)</f>
        <v/>
      </c>
      <c r="Q625" s="33">
        <f>SUMIFS(TeamGames!$T$2:$T$4073,TeamGames!$D$2:$D$4073,$D625,TeamGames!$F$2:$F$4073,$E625)</f>
        <v/>
      </c>
      <c r="R625" s="33">
        <f>SUMIFS(TeamGames!$U$2:$U$4073,TeamGames!$D$2:$D$4073,$D625,TeamGames!$F$2:$F$4073,$E625)</f>
        <v/>
      </c>
      <c r="S625" s="33">
        <f>SUMIFS(TeamGames!$W$2:$W$4073,TeamGames!$D$2:$D$4073,$D625,TeamGames!$F$2:$F$4073,$E625)</f>
        <v/>
      </c>
      <c r="T625" s="30">
        <f>IF(M625=0,"",P625-O625)</f>
        <v/>
      </c>
      <c r="U625" s="30">
        <f>IF(M625=0,"",S625-O625)</f>
        <v/>
      </c>
      <c r="V625" s="24">
        <f>IF(M625=0,"upcoming",IF(M625=F625,"complete","in progress"))</f>
        <v/>
      </c>
      <c r="W625" s="33">
        <f>N625/F625</f>
        <v/>
      </c>
      <c r="X625" s="41">
        <f>AVERAGEIFS(TeamGames!$K$2:$K$4073,TeamGames!$D$2:$D$4073,$D625,TeamGames!$F$2:$F$4073,$E625)</f>
        <v/>
      </c>
      <c r="Y625" s="30">
        <f>IF(M625=0,"",P625-S625)</f>
        <v/>
      </c>
      <c r="Z625" s="30" t="n"/>
      <c r="AA625" s="31" t="n"/>
      <c r="AB625" s="33" t="n">
        <v>6.236871918433685</v>
      </c>
      <c r="AC625" s="24" t="n">
        <v>0</v>
      </c>
      <c r="AD625" s="24" t="n">
        <v>1</v>
      </c>
    </row>
    <row r="626">
      <c r="A626" s="24" t="inlineStr">
        <is>
          <t>Luton|5</t>
        </is>
      </c>
      <c r="B626" s="24" t="inlineStr">
        <is>
          <t>E2</t>
        </is>
      </c>
      <c r="C626" s="24" t="inlineStr">
        <is>
          <t>League One</t>
        </is>
      </c>
      <c r="D626" s="24" t="inlineStr">
        <is>
          <t>Luton</t>
        </is>
      </c>
      <c r="E626" s="24" t="n">
        <v>5</v>
      </c>
      <c r="F626" s="24">
        <f>COUNTIFS(TeamGames!$D$2:$D$4073,$D626,TeamGames!$F$2:$F$4073,$E626)</f>
        <v/>
      </c>
      <c r="G626" s="24" t="n">
        <v>17</v>
      </c>
      <c r="H626" s="24" t="n">
        <v>20</v>
      </c>
      <c r="I626" s="24" t="inlineStr">
        <is>
          <t>Oxford (H) · Blackpool (A) · Wigan (H) · Sheffield Wed (A)</t>
        </is>
      </c>
      <c r="J626" s="24" t="n">
        <v>2</v>
      </c>
      <c r="K626" s="40" t="n">
        <v>46354.625</v>
      </c>
      <c r="L626" s="40" t="n">
        <v>46375.52083333334</v>
      </c>
      <c r="M626" s="24">
        <f>SUMIFS(TeamGames!$X$2:$X$4073,TeamGames!$D$2:$D$4073,$D626,TeamGames!$F$2:$F$4073,$E626)</f>
        <v/>
      </c>
      <c r="N626" s="33">
        <f>SUMIFS(TeamGames!$S$2:$S$4073,TeamGames!$D$2:$D$4073,$D626,TeamGames!$F$2:$F$4073,$E626)</f>
        <v/>
      </c>
      <c r="O626" s="33">
        <f>SUMIFS(TeamGames!$S$2:$S$4073,TeamGames!$D$2:$D$4073,$D626,TeamGames!$F$2:$F$4073,$E626,TeamGames!$X$2:$X$4073,1)</f>
        <v/>
      </c>
      <c r="P626" s="24">
        <f>SUMIFS(TeamGames!$O$2:$O$4073,TeamGames!$D$2:$D$4073,$D626,TeamGames!$F$2:$F$4073,$E626)</f>
        <v/>
      </c>
      <c r="Q626" s="33">
        <f>SUMIFS(TeamGames!$T$2:$T$4073,TeamGames!$D$2:$D$4073,$D626,TeamGames!$F$2:$F$4073,$E626)</f>
        <v/>
      </c>
      <c r="R626" s="33">
        <f>SUMIFS(TeamGames!$U$2:$U$4073,TeamGames!$D$2:$D$4073,$D626,TeamGames!$F$2:$F$4073,$E626)</f>
        <v/>
      </c>
      <c r="S626" s="33">
        <f>SUMIFS(TeamGames!$W$2:$W$4073,TeamGames!$D$2:$D$4073,$D626,TeamGames!$F$2:$F$4073,$E626)</f>
        <v/>
      </c>
      <c r="T626" s="30">
        <f>IF(M626=0,"",P626-O626)</f>
        <v/>
      </c>
      <c r="U626" s="30">
        <f>IF(M626=0,"",S626-O626)</f>
        <v/>
      </c>
      <c r="V626" s="24">
        <f>IF(M626=0,"upcoming",IF(M626=F626,"complete","in progress"))</f>
        <v/>
      </c>
      <c r="W626" s="33">
        <f>N626/F626</f>
        <v/>
      </c>
      <c r="X626" s="41">
        <f>AVERAGEIFS(TeamGames!$K$2:$K$4073,TeamGames!$D$2:$D$4073,$D626,TeamGames!$F$2:$F$4073,$E626)</f>
        <v/>
      </c>
      <c r="Y626" s="30">
        <f>IF(M626=0,"",P626-S626)</f>
        <v/>
      </c>
      <c r="Z626" s="30" t="n"/>
      <c r="AA626" s="31" t="n"/>
      <c r="AB626" s="33" t="n">
        <v>6.197802240472244</v>
      </c>
      <c r="AC626" s="24" t="n">
        <v>0</v>
      </c>
      <c r="AD626" s="24" t="n">
        <v>0</v>
      </c>
    </row>
    <row r="627">
      <c r="A627" s="24" t="inlineStr">
        <is>
          <t>Luton|6</t>
        </is>
      </c>
      <c r="B627" s="24" t="inlineStr">
        <is>
          <t>E2</t>
        </is>
      </c>
      <c r="C627" s="24" t="inlineStr">
        <is>
          <t>League One</t>
        </is>
      </c>
      <c r="D627" s="24" t="inlineStr">
        <is>
          <t>Luton</t>
        </is>
      </c>
      <c r="E627" s="24" t="n">
        <v>6</v>
      </c>
      <c r="F627" s="24">
        <f>COUNTIFS(TeamGames!$D$2:$D$4073,$D627,TeamGames!$F$2:$F$4073,$E627)</f>
        <v/>
      </c>
      <c r="G627" s="24" t="n">
        <v>21</v>
      </c>
      <c r="H627" s="24" t="n">
        <v>24</v>
      </c>
      <c r="I627" s="24" t="inlineStr">
        <is>
          <t>Bromley (H) · AFC Wimbledon (A) · Plymouth (A) · Sheffield Wed (H)</t>
        </is>
      </c>
      <c r="J627" s="24" t="n">
        <v>2</v>
      </c>
      <c r="K627" s="40" t="n">
        <v>46382.625</v>
      </c>
      <c r="L627" s="40" t="n">
        <v>46396.625</v>
      </c>
      <c r="M627" s="24">
        <f>SUMIFS(TeamGames!$X$2:$X$4073,TeamGames!$D$2:$D$4073,$D627,TeamGames!$F$2:$F$4073,$E627)</f>
        <v/>
      </c>
      <c r="N627" s="33">
        <f>SUMIFS(TeamGames!$S$2:$S$4073,TeamGames!$D$2:$D$4073,$D627,TeamGames!$F$2:$F$4073,$E627)</f>
        <v/>
      </c>
      <c r="O627" s="33">
        <f>SUMIFS(TeamGames!$S$2:$S$4073,TeamGames!$D$2:$D$4073,$D627,TeamGames!$F$2:$F$4073,$E627,TeamGames!$X$2:$X$4073,1)</f>
        <v/>
      </c>
      <c r="P627" s="24">
        <f>SUMIFS(TeamGames!$O$2:$O$4073,TeamGames!$D$2:$D$4073,$D627,TeamGames!$F$2:$F$4073,$E627)</f>
        <v/>
      </c>
      <c r="Q627" s="33">
        <f>SUMIFS(TeamGames!$T$2:$T$4073,TeamGames!$D$2:$D$4073,$D627,TeamGames!$F$2:$F$4073,$E627)</f>
        <v/>
      </c>
      <c r="R627" s="33">
        <f>SUMIFS(TeamGames!$U$2:$U$4073,TeamGames!$D$2:$D$4073,$D627,TeamGames!$F$2:$F$4073,$E627)</f>
        <v/>
      </c>
      <c r="S627" s="33">
        <f>SUMIFS(TeamGames!$W$2:$W$4073,TeamGames!$D$2:$D$4073,$D627,TeamGames!$F$2:$F$4073,$E627)</f>
        <v/>
      </c>
      <c r="T627" s="30">
        <f>IF(M627=0,"",P627-O627)</f>
        <v/>
      </c>
      <c r="U627" s="30">
        <f>IF(M627=0,"",S627-O627)</f>
        <v/>
      </c>
      <c r="V627" s="24">
        <f>IF(M627=0,"upcoming",IF(M627=F627,"complete","in progress"))</f>
        <v/>
      </c>
      <c r="W627" s="33">
        <f>N627/F627</f>
        <v/>
      </c>
      <c r="X627" s="41">
        <f>AVERAGEIFS(TeamGames!$K$2:$K$4073,TeamGames!$D$2:$D$4073,$D627,TeamGames!$F$2:$F$4073,$E627)</f>
        <v/>
      </c>
      <c r="Y627" s="30">
        <f>IF(M627=0,"",P627-S627)</f>
        <v/>
      </c>
      <c r="Z627" s="30" t="n"/>
      <c r="AA627" s="31" t="n"/>
      <c r="AB627" s="33" t="n">
        <v>6.551499610484203</v>
      </c>
      <c r="AC627" s="24" t="n">
        <v>0</v>
      </c>
      <c r="AD627" s="24" t="n">
        <v>0</v>
      </c>
    </row>
    <row r="628">
      <c r="A628" s="24" t="inlineStr">
        <is>
          <t>Luton|7</t>
        </is>
      </c>
      <c r="B628" s="24" t="inlineStr">
        <is>
          <t>E2</t>
        </is>
      </c>
      <c r="C628" s="24" t="inlineStr">
        <is>
          <t>League One</t>
        </is>
      </c>
      <c r="D628" s="24" t="inlineStr">
        <is>
          <t>Luton</t>
        </is>
      </c>
      <c r="E628" s="24" t="n">
        <v>7</v>
      </c>
      <c r="F628" s="24">
        <f>COUNTIFS(TeamGames!$D$2:$D$4073,$D628,TeamGames!$F$2:$F$4073,$E628)</f>
        <v/>
      </c>
      <c r="G628" s="24" t="n">
        <v>25</v>
      </c>
      <c r="H628" s="24" t="n">
        <v>28</v>
      </c>
      <c r="I628" s="24" t="inlineStr">
        <is>
          <t>MK Dons (H) · Barnsley (A) · Leicester (A) · Peterborough (H)</t>
        </is>
      </c>
      <c r="J628" s="24" t="n">
        <v>2</v>
      </c>
      <c r="K628" s="40" t="n">
        <v>46403.625</v>
      </c>
      <c r="L628" s="40" t="n">
        <v>46417.625</v>
      </c>
      <c r="M628" s="24">
        <f>SUMIFS(TeamGames!$X$2:$X$4073,TeamGames!$D$2:$D$4073,$D628,TeamGames!$F$2:$F$4073,$E628)</f>
        <v/>
      </c>
      <c r="N628" s="33">
        <f>SUMIFS(TeamGames!$S$2:$S$4073,TeamGames!$D$2:$D$4073,$D628,TeamGames!$F$2:$F$4073,$E628)</f>
        <v/>
      </c>
      <c r="O628" s="33">
        <f>SUMIFS(TeamGames!$S$2:$S$4073,TeamGames!$D$2:$D$4073,$D628,TeamGames!$F$2:$F$4073,$E628,TeamGames!$X$2:$X$4073,1)</f>
        <v/>
      </c>
      <c r="P628" s="24">
        <f>SUMIFS(TeamGames!$O$2:$O$4073,TeamGames!$D$2:$D$4073,$D628,TeamGames!$F$2:$F$4073,$E628)</f>
        <v/>
      </c>
      <c r="Q628" s="33">
        <f>SUMIFS(TeamGames!$T$2:$T$4073,TeamGames!$D$2:$D$4073,$D628,TeamGames!$F$2:$F$4073,$E628)</f>
        <v/>
      </c>
      <c r="R628" s="33">
        <f>SUMIFS(TeamGames!$U$2:$U$4073,TeamGames!$D$2:$D$4073,$D628,TeamGames!$F$2:$F$4073,$E628)</f>
        <v/>
      </c>
      <c r="S628" s="33">
        <f>SUMIFS(TeamGames!$W$2:$W$4073,TeamGames!$D$2:$D$4073,$D628,TeamGames!$F$2:$F$4073,$E628)</f>
        <v/>
      </c>
      <c r="T628" s="30">
        <f>IF(M628=0,"",P628-O628)</f>
        <v/>
      </c>
      <c r="U628" s="30">
        <f>IF(M628=0,"",S628-O628)</f>
        <v/>
      </c>
      <c r="V628" s="24">
        <f>IF(M628=0,"upcoming",IF(M628=F628,"complete","in progress"))</f>
        <v/>
      </c>
      <c r="W628" s="33">
        <f>N628/F628</f>
        <v/>
      </c>
      <c r="X628" s="41">
        <f>AVERAGEIFS(TeamGames!$K$2:$K$4073,TeamGames!$D$2:$D$4073,$D628,TeamGames!$F$2:$F$4073,$E628)</f>
        <v/>
      </c>
      <c r="Y628" s="30">
        <f>IF(M628=0,"",P628-S628)</f>
        <v/>
      </c>
      <c r="Z628" s="30" t="n"/>
      <c r="AA628" s="31" t="n"/>
      <c r="AB628" s="33" t="n">
        <v>6.001727324854336</v>
      </c>
      <c r="AC628" s="24" t="n">
        <v>0</v>
      </c>
      <c r="AD628" s="24" t="n">
        <v>0</v>
      </c>
    </row>
    <row r="629">
      <c r="A629" s="24" t="inlineStr">
        <is>
          <t>Luton|8</t>
        </is>
      </c>
      <c r="B629" s="24" t="inlineStr">
        <is>
          <t>E2</t>
        </is>
      </c>
      <c r="C629" s="24" t="inlineStr">
        <is>
          <t>League One</t>
        </is>
      </c>
      <c r="D629" s="24" t="inlineStr">
        <is>
          <t>Luton</t>
        </is>
      </c>
      <c r="E629" s="24" t="n">
        <v>8</v>
      </c>
      <c r="F629" s="24">
        <f>COUNTIFS(TeamGames!$D$2:$D$4073,$D629,TeamGames!$F$2:$F$4073,$E629)</f>
        <v/>
      </c>
      <c r="G629" s="24" t="n">
        <v>29</v>
      </c>
      <c r="H629" s="24" t="n">
        <v>32</v>
      </c>
      <c r="I629" s="24" t="inlineStr">
        <is>
          <t>Mansfield (H) · Stockport (A) · Leyton Orient (A) · Stevenage (H)</t>
        </is>
      </c>
      <c r="J629" s="24" t="n">
        <v>2</v>
      </c>
      <c r="K629" s="40" t="n">
        <v>46424.625</v>
      </c>
      <c r="L629" s="40" t="n">
        <v>46438.625</v>
      </c>
      <c r="M629" s="24">
        <f>SUMIFS(TeamGames!$X$2:$X$4073,TeamGames!$D$2:$D$4073,$D629,TeamGames!$F$2:$F$4073,$E629)</f>
        <v/>
      </c>
      <c r="N629" s="33">
        <f>SUMIFS(TeamGames!$S$2:$S$4073,TeamGames!$D$2:$D$4073,$D629,TeamGames!$F$2:$F$4073,$E629)</f>
        <v/>
      </c>
      <c r="O629" s="33">
        <f>SUMIFS(TeamGames!$S$2:$S$4073,TeamGames!$D$2:$D$4073,$D629,TeamGames!$F$2:$F$4073,$E629,TeamGames!$X$2:$X$4073,1)</f>
        <v/>
      </c>
      <c r="P629" s="24">
        <f>SUMIFS(TeamGames!$O$2:$O$4073,TeamGames!$D$2:$D$4073,$D629,TeamGames!$F$2:$F$4073,$E629)</f>
        <v/>
      </c>
      <c r="Q629" s="33">
        <f>SUMIFS(TeamGames!$T$2:$T$4073,TeamGames!$D$2:$D$4073,$D629,TeamGames!$F$2:$F$4073,$E629)</f>
        <v/>
      </c>
      <c r="R629" s="33">
        <f>SUMIFS(TeamGames!$U$2:$U$4073,TeamGames!$D$2:$D$4073,$D629,TeamGames!$F$2:$F$4073,$E629)</f>
        <v/>
      </c>
      <c r="S629" s="33">
        <f>SUMIFS(TeamGames!$W$2:$W$4073,TeamGames!$D$2:$D$4073,$D629,TeamGames!$F$2:$F$4073,$E629)</f>
        <v/>
      </c>
      <c r="T629" s="30">
        <f>IF(M629=0,"",P629-O629)</f>
        <v/>
      </c>
      <c r="U629" s="30">
        <f>IF(M629=0,"",S629-O629)</f>
        <v/>
      </c>
      <c r="V629" s="24">
        <f>IF(M629=0,"upcoming",IF(M629=F629,"complete","in progress"))</f>
        <v/>
      </c>
      <c r="W629" s="33">
        <f>N629/F629</f>
        <v/>
      </c>
      <c r="X629" s="41">
        <f>AVERAGEIFS(TeamGames!$K$2:$K$4073,TeamGames!$D$2:$D$4073,$D629,TeamGames!$F$2:$F$4073,$E629)</f>
        <v/>
      </c>
      <c r="Y629" s="30">
        <f>IF(M629=0,"",P629-S629)</f>
        <v/>
      </c>
      <c r="Z629" s="30" t="n"/>
      <c r="AA629" s="31" t="n"/>
      <c r="AB629" s="33" t="n">
        <v>6.396927673493034</v>
      </c>
      <c r="AC629" s="24" t="n">
        <v>0</v>
      </c>
      <c r="AD629" s="24" t="n">
        <v>0</v>
      </c>
    </row>
    <row r="630">
      <c r="A630" s="24" t="inlineStr">
        <is>
          <t>Luton|9</t>
        </is>
      </c>
      <c r="B630" s="24" t="inlineStr">
        <is>
          <t>E2</t>
        </is>
      </c>
      <c r="C630" s="24" t="inlineStr">
        <is>
          <t>League One</t>
        </is>
      </c>
      <c r="D630" s="24" t="inlineStr">
        <is>
          <t>Luton</t>
        </is>
      </c>
      <c r="E630" s="24" t="n">
        <v>9</v>
      </c>
      <c r="F630" s="24">
        <f>COUNTIFS(TeamGames!$D$2:$D$4073,$D630,TeamGames!$F$2:$F$4073,$E630)</f>
        <v/>
      </c>
      <c r="G630" s="24" t="n">
        <v>33</v>
      </c>
      <c r="H630" s="24" t="n">
        <v>36</v>
      </c>
      <c r="I630" s="24" t="inlineStr">
        <is>
          <t>Oxford (A) · Reading (H) · Notts County (A) · Burton (H)</t>
        </is>
      </c>
      <c r="J630" s="24" t="n">
        <v>2</v>
      </c>
      <c r="K630" s="40" t="n">
        <v>46445.625</v>
      </c>
      <c r="L630" s="40" t="n">
        <v>46466.625</v>
      </c>
      <c r="M630" s="24">
        <f>SUMIFS(TeamGames!$X$2:$X$4073,TeamGames!$D$2:$D$4073,$D630,TeamGames!$F$2:$F$4073,$E630)</f>
        <v/>
      </c>
      <c r="N630" s="33">
        <f>SUMIFS(TeamGames!$S$2:$S$4073,TeamGames!$D$2:$D$4073,$D630,TeamGames!$F$2:$F$4073,$E630)</f>
        <v/>
      </c>
      <c r="O630" s="33">
        <f>SUMIFS(TeamGames!$S$2:$S$4073,TeamGames!$D$2:$D$4073,$D630,TeamGames!$F$2:$F$4073,$E630,TeamGames!$X$2:$X$4073,1)</f>
        <v/>
      </c>
      <c r="P630" s="24">
        <f>SUMIFS(TeamGames!$O$2:$O$4073,TeamGames!$D$2:$D$4073,$D630,TeamGames!$F$2:$F$4073,$E630)</f>
        <v/>
      </c>
      <c r="Q630" s="33">
        <f>SUMIFS(TeamGames!$T$2:$T$4073,TeamGames!$D$2:$D$4073,$D630,TeamGames!$F$2:$F$4073,$E630)</f>
        <v/>
      </c>
      <c r="R630" s="33">
        <f>SUMIFS(TeamGames!$U$2:$U$4073,TeamGames!$D$2:$D$4073,$D630,TeamGames!$F$2:$F$4073,$E630)</f>
        <v/>
      </c>
      <c r="S630" s="33">
        <f>SUMIFS(TeamGames!$W$2:$W$4073,TeamGames!$D$2:$D$4073,$D630,TeamGames!$F$2:$F$4073,$E630)</f>
        <v/>
      </c>
      <c r="T630" s="30">
        <f>IF(M630=0,"",P630-O630)</f>
        <v/>
      </c>
      <c r="U630" s="30">
        <f>IF(M630=0,"",S630-O630)</f>
        <v/>
      </c>
      <c r="V630" s="24">
        <f>IF(M630=0,"upcoming",IF(M630=F630,"complete","in progress"))</f>
        <v/>
      </c>
      <c r="W630" s="33">
        <f>N630/F630</f>
        <v/>
      </c>
      <c r="X630" s="41">
        <f>AVERAGEIFS(TeamGames!$K$2:$K$4073,TeamGames!$D$2:$D$4073,$D630,TeamGames!$F$2:$F$4073,$E630)</f>
        <v/>
      </c>
      <c r="Y630" s="30">
        <f>IF(M630=0,"",P630-S630)</f>
        <v/>
      </c>
      <c r="Z630" s="30" t="n"/>
      <c r="AA630" s="31" t="n"/>
      <c r="AB630" s="33" t="n">
        <v>6.549247073253051</v>
      </c>
      <c r="AC630" s="24" t="n">
        <v>0</v>
      </c>
      <c r="AD630" s="24" t="n">
        <v>0</v>
      </c>
    </row>
    <row r="631">
      <c r="A631" s="24" t="inlineStr">
        <is>
          <t>Luton|10</t>
        </is>
      </c>
      <c r="B631" s="24" t="inlineStr">
        <is>
          <t>E2</t>
        </is>
      </c>
      <c r="C631" s="24" t="inlineStr">
        <is>
          <t>League One</t>
        </is>
      </c>
      <c r="D631" s="24" t="inlineStr">
        <is>
          <t>Luton</t>
        </is>
      </c>
      <c r="E631" s="24" t="n">
        <v>10</v>
      </c>
      <c r="F631" s="24">
        <f>COUNTIFS(TeamGames!$D$2:$D$4073,$D631,TeamGames!$F$2:$F$4073,$E631)</f>
        <v/>
      </c>
      <c r="G631" s="24" t="n">
        <v>37</v>
      </c>
      <c r="H631" s="24" t="n">
        <v>40</v>
      </c>
      <c r="I631" s="24" t="inlineStr">
        <is>
          <t>Plymouth (H) · Wigan (A) · AFC Wimbledon (H) · Bromley (A)</t>
        </is>
      </c>
      <c r="J631" s="24" t="n">
        <v>2</v>
      </c>
      <c r="K631" s="40" t="n">
        <v>46472.625</v>
      </c>
      <c r="L631" s="40" t="n">
        <v>46487.625</v>
      </c>
      <c r="M631" s="24">
        <f>SUMIFS(TeamGames!$X$2:$X$4073,TeamGames!$D$2:$D$4073,$D631,TeamGames!$F$2:$F$4073,$E631)</f>
        <v/>
      </c>
      <c r="N631" s="33">
        <f>SUMIFS(TeamGames!$S$2:$S$4073,TeamGames!$D$2:$D$4073,$D631,TeamGames!$F$2:$F$4073,$E631)</f>
        <v/>
      </c>
      <c r="O631" s="33">
        <f>SUMIFS(TeamGames!$S$2:$S$4073,TeamGames!$D$2:$D$4073,$D631,TeamGames!$F$2:$F$4073,$E631,TeamGames!$X$2:$X$4073,1)</f>
        <v/>
      </c>
      <c r="P631" s="24">
        <f>SUMIFS(TeamGames!$O$2:$O$4073,TeamGames!$D$2:$D$4073,$D631,TeamGames!$F$2:$F$4073,$E631)</f>
        <v/>
      </c>
      <c r="Q631" s="33">
        <f>SUMIFS(TeamGames!$T$2:$T$4073,TeamGames!$D$2:$D$4073,$D631,TeamGames!$F$2:$F$4073,$E631)</f>
        <v/>
      </c>
      <c r="R631" s="33">
        <f>SUMIFS(TeamGames!$U$2:$U$4073,TeamGames!$D$2:$D$4073,$D631,TeamGames!$F$2:$F$4073,$E631)</f>
        <v/>
      </c>
      <c r="S631" s="33">
        <f>SUMIFS(TeamGames!$W$2:$W$4073,TeamGames!$D$2:$D$4073,$D631,TeamGames!$F$2:$F$4073,$E631)</f>
        <v/>
      </c>
      <c r="T631" s="30">
        <f>IF(M631=0,"",P631-O631)</f>
        <v/>
      </c>
      <c r="U631" s="30">
        <f>IF(M631=0,"",S631-O631)</f>
        <v/>
      </c>
      <c r="V631" s="24">
        <f>IF(M631=0,"upcoming",IF(M631=F631,"complete","in progress"))</f>
        <v/>
      </c>
      <c r="W631" s="33">
        <f>N631/F631</f>
        <v/>
      </c>
      <c r="X631" s="41">
        <f>AVERAGEIFS(TeamGames!$K$2:$K$4073,TeamGames!$D$2:$D$4073,$D631,TeamGames!$F$2:$F$4073,$E631)</f>
        <v/>
      </c>
      <c r="Y631" s="30">
        <f>IF(M631=0,"",P631-S631)</f>
        <v/>
      </c>
      <c r="Z631" s="30" t="n"/>
      <c r="AA631" s="31" t="n"/>
      <c r="AB631" s="33" t="n">
        <v>6.882589888501296</v>
      </c>
      <c r="AC631" s="24" t="n">
        <v>0</v>
      </c>
      <c r="AD631" s="24" t="n">
        <v>0</v>
      </c>
    </row>
    <row r="632">
      <c r="A632" s="24" t="inlineStr">
        <is>
          <t>Luton|11</t>
        </is>
      </c>
      <c r="B632" s="24" t="inlineStr">
        <is>
          <t>E2</t>
        </is>
      </c>
      <c r="C632" s="24" t="inlineStr">
        <is>
          <t>League One</t>
        </is>
      </c>
      <c r="D632" s="24" t="inlineStr">
        <is>
          <t>Luton</t>
        </is>
      </c>
      <c r="E632" s="24" t="n">
        <v>11</v>
      </c>
      <c r="F632" s="24">
        <f>COUNTIFS(TeamGames!$D$2:$D$4073,$D632,TeamGames!$F$2:$F$4073,$E632)</f>
        <v/>
      </c>
      <c r="G632" s="24" t="n">
        <v>41</v>
      </c>
      <c r="H632" s="24" t="n">
        <v>44</v>
      </c>
      <c r="I632" s="24" t="inlineStr">
        <is>
          <t>Huddersfield (H) · Bradford (A) · Wycombe (H) · Doncaster (A)</t>
        </is>
      </c>
      <c r="J632" s="24" t="n">
        <v>2</v>
      </c>
      <c r="K632" s="40" t="n">
        <v>46490.82291666666</v>
      </c>
      <c r="L632" s="40" t="n">
        <v>46504.82291666666</v>
      </c>
      <c r="M632" s="24">
        <f>SUMIFS(TeamGames!$X$2:$X$4073,TeamGames!$D$2:$D$4073,$D632,TeamGames!$F$2:$F$4073,$E632)</f>
        <v/>
      </c>
      <c r="N632" s="33">
        <f>SUMIFS(TeamGames!$S$2:$S$4073,TeamGames!$D$2:$D$4073,$D632,TeamGames!$F$2:$F$4073,$E632)</f>
        <v/>
      </c>
      <c r="O632" s="33">
        <f>SUMIFS(TeamGames!$S$2:$S$4073,TeamGames!$D$2:$D$4073,$D632,TeamGames!$F$2:$F$4073,$E632,TeamGames!$X$2:$X$4073,1)</f>
        <v/>
      </c>
      <c r="P632" s="24">
        <f>SUMIFS(TeamGames!$O$2:$O$4073,TeamGames!$D$2:$D$4073,$D632,TeamGames!$F$2:$F$4073,$E632)</f>
        <v/>
      </c>
      <c r="Q632" s="33">
        <f>SUMIFS(TeamGames!$T$2:$T$4073,TeamGames!$D$2:$D$4073,$D632,TeamGames!$F$2:$F$4073,$E632)</f>
        <v/>
      </c>
      <c r="R632" s="33">
        <f>SUMIFS(TeamGames!$U$2:$U$4073,TeamGames!$D$2:$D$4073,$D632,TeamGames!$F$2:$F$4073,$E632)</f>
        <v/>
      </c>
      <c r="S632" s="33">
        <f>SUMIFS(TeamGames!$W$2:$W$4073,TeamGames!$D$2:$D$4073,$D632,TeamGames!$F$2:$F$4073,$E632)</f>
        <v/>
      </c>
      <c r="T632" s="30">
        <f>IF(M632=0,"",P632-O632)</f>
        <v/>
      </c>
      <c r="U632" s="30">
        <f>IF(M632=0,"",S632-O632)</f>
        <v/>
      </c>
      <c r="V632" s="24">
        <f>IF(M632=0,"upcoming",IF(M632=F632,"complete","in progress"))</f>
        <v/>
      </c>
      <c r="W632" s="33">
        <f>N632/F632</f>
        <v/>
      </c>
      <c r="X632" s="41">
        <f>AVERAGEIFS(TeamGames!$K$2:$K$4073,TeamGames!$D$2:$D$4073,$D632,TeamGames!$F$2:$F$4073,$E632)</f>
        <v/>
      </c>
      <c r="Y632" s="30">
        <f>IF(M632=0,"",P632-S632)</f>
        <v/>
      </c>
      <c r="Z632" s="30" t="n"/>
      <c r="AA632" s="31" t="n"/>
      <c r="AB632" s="33" t="n">
        <v>6.051072181037166</v>
      </c>
      <c r="AC632" s="24" t="n">
        <v>0</v>
      </c>
      <c r="AD632" s="24" t="n">
        <v>0</v>
      </c>
    </row>
    <row r="633">
      <c r="A633" s="24" t="inlineStr">
        <is>
          <t>Luton|12</t>
        </is>
      </c>
      <c r="B633" s="24" t="inlineStr">
        <is>
          <t>E2</t>
        </is>
      </c>
      <c r="C633" s="24" t="inlineStr">
        <is>
          <t>League One</t>
        </is>
      </c>
      <c r="D633" s="24" t="inlineStr">
        <is>
          <t>Luton</t>
        </is>
      </c>
      <c r="E633" s="24" t="n">
        <v>12</v>
      </c>
      <c r="F633" s="24">
        <f>COUNTIFS(TeamGames!$D$2:$D$4073,$D633,TeamGames!$F$2:$F$4073,$E633)</f>
        <v/>
      </c>
      <c r="G633" s="24" t="n">
        <v>45</v>
      </c>
      <c r="H633" s="24" t="n">
        <v>46</v>
      </c>
      <c r="I633" s="24" t="inlineStr">
        <is>
          <t>Cambridge (A) · Blackpool (H)</t>
        </is>
      </c>
      <c r="J633" s="24" t="n">
        <v>1</v>
      </c>
      <c r="K633" s="40" t="n">
        <v>46508.625</v>
      </c>
      <c r="L633" s="40" t="n">
        <v>46515.52083333334</v>
      </c>
      <c r="M633" s="24">
        <f>SUMIFS(TeamGames!$X$2:$X$4073,TeamGames!$D$2:$D$4073,$D633,TeamGames!$F$2:$F$4073,$E633)</f>
        <v/>
      </c>
      <c r="N633" s="33">
        <f>SUMIFS(TeamGames!$S$2:$S$4073,TeamGames!$D$2:$D$4073,$D633,TeamGames!$F$2:$F$4073,$E633)</f>
        <v/>
      </c>
      <c r="O633" s="33">
        <f>SUMIFS(TeamGames!$S$2:$S$4073,TeamGames!$D$2:$D$4073,$D633,TeamGames!$F$2:$F$4073,$E633,TeamGames!$X$2:$X$4073,1)</f>
        <v/>
      </c>
      <c r="P633" s="24">
        <f>SUMIFS(TeamGames!$O$2:$O$4073,TeamGames!$D$2:$D$4073,$D633,TeamGames!$F$2:$F$4073,$E633)</f>
        <v/>
      </c>
      <c r="Q633" s="33">
        <f>SUMIFS(TeamGames!$T$2:$T$4073,TeamGames!$D$2:$D$4073,$D633,TeamGames!$F$2:$F$4073,$E633)</f>
        <v/>
      </c>
      <c r="R633" s="33">
        <f>SUMIFS(TeamGames!$U$2:$U$4073,TeamGames!$D$2:$D$4073,$D633,TeamGames!$F$2:$F$4073,$E633)</f>
        <v/>
      </c>
      <c r="S633" s="33">
        <f>SUMIFS(TeamGames!$W$2:$W$4073,TeamGames!$D$2:$D$4073,$D633,TeamGames!$F$2:$F$4073,$E633)</f>
        <v/>
      </c>
      <c r="T633" s="30">
        <f>IF(M633=0,"",P633-O633)</f>
        <v/>
      </c>
      <c r="U633" s="30">
        <f>IF(M633=0,"",S633-O633)</f>
        <v/>
      </c>
      <c r="V633" s="24">
        <f>IF(M633=0,"upcoming",IF(M633=F633,"complete","in progress"))</f>
        <v/>
      </c>
      <c r="W633" s="33">
        <f>N633/F633</f>
        <v/>
      </c>
      <c r="X633" s="41">
        <f>AVERAGEIFS(TeamGames!$K$2:$K$4073,TeamGames!$D$2:$D$4073,$D633,TeamGames!$F$2:$F$4073,$E633)</f>
        <v/>
      </c>
      <c r="Y633" s="30">
        <f>IF(M633=0,"",P633-S633)</f>
        <v/>
      </c>
      <c r="Z633" s="30" t="n"/>
      <c r="AA633" s="31" t="n"/>
      <c r="AB633" s="33" t="n">
        <v>3.338946562984525</v>
      </c>
      <c r="AC633" s="24" t="n">
        <v>0</v>
      </c>
      <c r="AD633" s="24" t="n">
        <v>0</v>
      </c>
    </row>
    <row r="634">
      <c r="A634" s="24" t="inlineStr">
        <is>
          <t>MK Dons|1</t>
        </is>
      </c>
      <c r="B634" s="24" t="inlineStr">
        <is>
          <t>E2</t>
        </is>
      </c>
      <c r="C634" s="24" t="inlineStr">
        <is>
          <t>League One</t>
        </is>
      </c>
      <c r="D634" s="24" t="inlineStr">
        <is>
          <t>MK Dons</t>
        </is>
      </c>
      <c r="E634" s="24" t="n">
        <v>1</v>
      </c>
      <c r="F634" s="24">
        <f>COUNTIFS(TeamGames!$D$2:$D$4073,$D634,TeamGames!$F$2:$F$4073,$E634)</f>
        <v/>
      </c>
      <c r="G634" s="24" t="n">
        <v>1</v>
      </c>
      <c r="H634" s="24" t="n">
        <v>4</v>
      </c>
      <c r="I634" s="24" t="inlineStr">
        <is>
          <t>Oxford (A) · Huddersfield (H) · Leicester (H) · Wigan (A)</t>
        </is>
      </c>
      <c r="J634" s="24" t="n">
        <v>2</v>
      </c>
      <c r="K634" s="40" t="n">
        <v>46249.52083333334</v>
      </c>
      <c r="L634" s="40" t="n">
        <v>46267.82291666666</v>
      </c>
      <c r="M634" s="24">
        <f>SUMIFS(TeamGames!$X$2:$X$4073,TeamGames!$D$2:$D$4073,$D634,TeamGames!$F$2:$F$4073,$E634)</f>
        <v/>
      </c>
      <c r="N634" s="33">
        <f>SUMIFS(TeamGames!$S$2:$S$4073,TeamGames!$D$2:$D$4073,$D634,TeamGames!$F$2:$F$4073,$E634)</f>
        <v/>
      </c>
      <c r="O634" s="33">
        <f>SUMIFS(TeamGames!$S$2:$S$4073,TeamGames!$D$2:$D$4073,$D634,TeamGames!$F$2:$F$4073,$E634,TeamGames!$X$2:$X$4073,1)</f>
        <v/>
      </c>
      <c r="P634" s="24">
        <f>SUMIFS(TeamGames!$O$2:$O$4073,TeamGames!$D$2:$D$4073,$D634,TeamGames!$F$2:$F$4073,$E634)</f>
        <v/>
      </c>
      <c r="Q634" s="33">
        <f>SUMIFS(TeamGames!$T$2:$T$4073,TeamGames!$D$2:$D$4073,$D634,TeamGames!$F$2:$F$4073,$E634)</f>
        <v/>
      </c>
      <c r="R634" s="33">
        <f>SUMIFS(TeamGames!$U$2:$U$4073,TeamGames!$D$2:$D$4073,$D634,TeamGames!$F$2:$F$4073,$E634)</f>
        <v/>
      </c>
      <c r="S634" s="33">
        <f>SUMIFS(TeamGames!$W$2:$W$4073,TeamGames!$D$2:$D$4073,$D634,TeamGames!$F$2:$F$4073,$E634)</f>
        <v/>
      </c>
      <c r="T634" s="30">
        <f>IF(M634=0,"",P634-O634)</f>
        <v/>
      </c>
      <c r="U634" s="30">
        <f>IF(M634=0,"",S634-O634)</f>
        <v/>
      </c>
      <c r="V634" s="24">
        <f>IF(M634=0,"upcoming",IF(M634=F634,"complete","in progress"))</f>
        <v/>
      </c>
      <c r="W634" s="33">
        <f>N634/F634</f>
        <v/>
      </c>
      <c r="X634" s="41">
        <f>AVERAGEIFS(TeamGames!$K$2:$K$4073,TeamGames!$D$2:$D$4073,$D634,TeamGames!$F$2:$F$4073,$E634)</f>
        <v/>
      </c>
      <c r="Y634" s="30">
        <f>IF(M634=0,"",P634-S634)</f>
        <v/>
      </c>
      <c r="Z634" s="30" t="n">
        <v>-0.91</v>
      </c>
      <c r="AA634" s="31" t="n">
        <v>0.363347719257493</v>
      </c>
      <c r="AB634" s="33" t="n"/>
      <c r="AC634" s="24" t="n">
        <v>0</v>
      </c>
      <c r="AD634" s="24" t="n">
        <v>0</v>
      </c>
    </row>
    <row r="635">
      <c r="A635" s="24" t="inlineStr">
        <is>
          <t>MK Dons|2</t>
        </is>
      </c>
      <c r="B635" s="24" t="inlineStr">
        <is>
          <t>E2</t>
        </is>
      </c>
      <c r="C635" s="24" t="inlineStr">
        <is>
          <t>League One</t>
        </is>
      </c>
      <c r="D635" s="24" t="inlineStr">
        <is>
          <t>MK Dons</t>
        </is>
      </c>
      <c r="E635" s="24" t="n">
        <v>2</v>
      </c>
      <c r="F635" s="24">
        <f>COUNTIFS(TeamGames!$D$2:$D$4073,$D635,TeamGames!$F$2:$F$4073,$E635)</f>
        <v/>
      </c>
      <c r="G635" s="24" t="n">
        <v>5</v>
      </c>
      <c r="H635" s="24" t="n">
        <v>8</v>
      </c>
      <c r="I635" s="24" t="inlineStr">
        <is>
          <t>Wycombe (A) · Peterborough (H) · AFC Wimbledon (A) · Bromley (H)</t>
        </is>
      </c>
      <c r="J635" s="24" t="n">
        <v>2</v>
      </c>
      <c r="K635" s="40" t="n">
        <v>46270.625</v>
      </c>
      <c r="L635" s="40" t="n">
        <v>46291.625</v>
      </c>
      <c r="M635" s="24">
        <f>SUMIFS(TeamGames!$X$2:$X$4073,TeamGames!$D$2:$D$4073,$D635,TeamGames!$F$2:$F$4073,$E635)</f>
        <v/>
      </c>
      <c r="N635" s="33">
        <f>SUMIFS(TeamGames!$S$2:$S$4073,TeamGames!$D$2:$D$4073,$D635,TeamGames!$F$2:$F$4073,$E635)</f>
        <v/>
      </c>
      <c r="O635" s="33">
        <f>SUMIFS(TeamGames!$S$2:$S$4073,TeamGames!$D$2:$D$4073,$D635,TeamGames!$F$2:$F$4073,$E635,TeamGames!$X$2:$X$4073,1)</f>
        <v/>
      </c>
      <c r="P635" s="24">
        <f>SUMIFS(TeamGames!$O$2:$O$4073,TeamGames!$D$2:$D$4073,$D635,TeamGames!$F$2:$F$4073,$E635)</f>
        <v/>
      </c>
      <c r="Q635" s="33">
        <f>SUMIFS(TeamGames!$T$2:$T$4073,TeamGames!$D$2:$D$4073,$D635,TeamGames!$F$2:$F$4073,$E635)</f>
        <v/>
      </c>
      <c r="R635" s="33">
        <f>SUMIFS(TeamGames!$U$2:$U$4073,TeamGames!$D$2:$D$4073,$D635,TeamGames!$F$2:$F$4073,$E635)</f>
        <v/>
      </c>
      <c r="S635" s="33">
        <f>SUMIFS(TeamGames!$W$2:$W$4073,TeamGames!$D$2:$D$4073,$D635,TeamGames!$F$2:$F$4073,$E635)</f>
        <v/>
      </c>
      <c r="T635" s="30">
        <f>IF(M635=0,"",P635-O635)</f>
        <v/>
      </c>
      <c r="U635" s="30">
        <f>IF(M635=0,"",S635-O635)</f>
        <v/>
      </c>
      <c r="V635" s="24">
        <f>IF(M635=0,"upcoming",IF(M635=F635,"complete","in progress"))</f>
        <v/>
      </c>
      <c r="W635" s="33">
        <f>N635/F635</f>
        <v/>
      </c>
      <c r="X635" s="41">
        <f>AVERAGEIFS(TeamGames!$K$2:$K$4073,TeamGames!$D$2:$D$4073,$D635,TeamGames!$F$2:$F$4073,$E635)</f>
        <v/>
      </c>
      <c r="Y635" s="30">
        <f>IF(M635=0,"",P635-S635)</f>
        <v/>
      </c>
      <c r="Z635" s="30" t="n">
        <v>-0.66</v>
      </c>
      <c r="AA635" s="31" t="n">
        <v>0.5075525673106109</v>
      </c>
      <c r="AB635" s="33" t="n">
        <v>1.936730714038657</v>
      </c>
      <c r="AC635" s="24" t="n">
        <v>0</v>
      </c>
      <c r="AD635" s="24" t="n">
        <v>0</v>
      </c>
    </row>
    <row r="636">
      <c r="A636" s="24" t="inlineStr">
        <is>
          <t>MK Dons|3</t>
        </is>
      </c>
      <c r="B636" s="24" t="inlineStr">
        <is>
          <t>E2</t>
        </is>
      </c>
      <c r="C636" s="24" t="inlineStr">
        <is>
          <t>League One</t>
        </is>
      </c>
      <c r="D636" s="24" t="inlineStr">
        <is>
          <t>MK Dons</t>
        </is>
      </c>
      <c r="E636" s="24" t="n">
        <v>3</v>
      </c>
      <c r="F636" s="24">
        <f>COUNTIFS(TeamGames!$D$2:$D$4073,$D636,TeamGames!$F$2:$F$4073,$E636)</f>
        <v/>
      </c>
      <c r="G636" s="24" t="n">
        <v>9</v>
      </c>
      <c r="H636" s="24" t="n">
        <v>12</v>
      </c>
      <c r="I636" s="24" t="inlineStr">
        <is>
          <t>Barnsley (A) · Reading (H) · Luton (H) · Blackpool (A)</t>
        </is>
      </c>
      <c r="J636" s="24" t="n">
        <v>2</v>
      </c>
      <c r="K636" s="40" t="n">
        <v>46298.625</v>
      </c>
      <c r="L636" s="40" t="n">
        <v>46315.82291666666</v>
      </c>
      <c r="M636" s="24">
        <f>SUMIFS(TeamGames!$X$2:$X$4073,TeamGames!$D$2:$D$4073,$D636,TeamGames!$F$2:$F$4073,$E636)</f>
        <v/>
      </c>
      <c r="N636" s="33">
        <f>SUMIFS(TeamGames!$S$2:$S$4073,TeamGames!$D$2:$D$4073,$D636,TeamGames!$F$2:$F$4073,$E636)</f>
        <v/>
      </c>
      <c r="O636" s="33">
        <f>SUMIFS(TeamGames!$S$2:$S$4073,TeamGames!$D$2:$D$4073,$D636,TeamGames!$F$2:$F$4073,$E636,TeamGames!$X$2:$X$4073,1)</f>
        <v/>
      </c>
      <c r="P636" s="24">
        <f>SUMIFS(TeamGames!$O$2:$O$4073,TeamGames!$D$2:$D$4073,$D636,TeamGames!$F$2:$F$4073,$E636)</f>
        <v/>
      </c>
      <c r="Q636" s="33">
        <f>SUMIFS(TeamGames!$T$2:$T$4073,TeamGames!$D$2:$D$4073,$D636,TeamGames!$F$2:$F$4073,$E636)</f>
        <v/>
      </c>
      <c r="R636" s="33">
        <f>SUMIFS(TeamGames!$U$2:$U$4073,TeamGames!$D$2:$D$4073,$D636,TeamGames!$F$2:$F$4073,$E636)</f>
        <v/>
      </c>
      <c r="S636" s="33">
        <f>SUMIFS(TeamGames!$W$2:$W$4073,TeamGames!$D$2:$D$4073,$D636,TeamGames!$F$2:$F$4073,$E636)</f>
        <v/>
      </c>
      <c r="T636" s="30">
        <f>IF(M636=0,"",P636-O636)</f>
        <v/>
      </c>
      <c r="U636" s="30">
        <f>IF(M636=0,"",S636-O636)</f>
        <v/>
      </c>
      <c r="V636" s="24">
        <f>IF(M636=0,"upcoming",IF(M636=F636,"complete","in progress"))</f>
        <v/>
      </c>
      <c r="W636" s="33">
        <f>N636/F636</f>
        <v/>
      </c>
      <c r="X636" s="41">
        <f>AVERAGEIFS(TeamGames!$K$2:$K$4073,TeamGames!$D$2:$D$4073,$D636,TeamGames!$F$2:$F$4073,$E636)</f>
        <v/>
      </c>
      <c r="Y636" s="30">
        <f>IF(M636=0,"",P636-S636)</f>
        <v/>
      </c>
      <c r="Z636" s="30" t="n">
        <v>-0.6</v>
      </c>
      <c r="AA636" s="31" t="n">
        <v>0.5496083764102133</v>
      </c>
      <c r="AB636" s="33" t="n">
        <v>1.324070597092568</v>
      </c>
      <c r="AC636" s="24" t="n">
        <v>0</v>
      </c>
      <c r="AD636" s="24" t="n">
        <v>0</v>
      </c>
    </row>
    <row r="637">
      <c r="A637" s="24" t="inlineStr">
        <is>
          <t>MK Dons|4</t>
        </is>
      </c>
      <c r="B637" s="24" t="inlineStr">
        <is>
          <t>E2</t>
        </is>
      </c>
      <c r="C637" s="24" t="inlineStr">
        <is>
          <t>League One</t>
        </is>
      </c>
      <c r="D637" s="24" t="inlineStr">
        <is>
          <t>MK Dons</t>
        </is>
      </c>
      <c r="E637" s="24" t="n">
        <v>4</v>
      </c>
      <c r="F637" s="24">
        <f>COUNTIFS(TeamGames!$D$2:$D$4073,$D637,TeamGames!$F$2:$F$4073,$E637)</f>
        <v/>
      </c>
      <c r="G637" s="24" t="n">
        <v>13</v>
      </c>
      <c r="H637" s="24" t="n">
        <v>16</v>
      </c>
      <c r="I637" s="24" t="inlineStr">
        <is>
          <t>Stevenage (A) · Doncaster (H) · Burton (H) · Mansfield (A)</t>
        </is>
      </c>
      <c r="J637" s="24" t="n">
        <v>2</v>
      </c>
      <c r="K637" s="40" t="n">
        <v>46319.625</v>
      </c>
      <c r="L637" s="40" t="n">
        <v>46347.625</v>
      </c>
      <c r="M637" s="24">
        <f>SUMIFS(TeamGames!$X$2:$X$4073,TeamGames!$D$2:$D$4073,$D637,TeamGames!$F$2:$F$4073,$E637)</f>
        <v/>
      </c>
      <c r="N637" s="33">
        <f>SUMIFS(TeamGames!$S$2:$S$4073,TeamGames!$D$2:$D$4073,$D637,TeamGames!$F$2:$F$4073,$E637)</f>
        <v/>
      </c>
      <c r="O637" s="33">
        <f>SUMIFS(TeamGames!$S$2:$S$4073,TeamGames!$D$2:$D$4073,$D637,TeamGames!$F$2:$F$4073,$E637,TeamGames!$X$2:$X$4073,1)</f>
        <v/>
      </c>
      <c r="P637" s="24">
        <f>SUMIFS(TeamGames!$O$2:$O$4073,TeamGames!$D$2:$D$4073,$D637,TeamGames!$F$2:$F$4073,$E637)</f>
        <v/>
      </c>
      <c r="Q637" s="33">
        <f>SUMIFS(TeamGames!$T$2:$T$4073,TeamGames!$D$2:$D$4073,$D637,TeamGames!$F$2:$F$4073,$E637)</f>
        <v/>
      </c>
      <c r="R637" s="33">
        <f>SUMIFS(TeamGames!$U$2:$U$4073,TeamGames!$D$2:$D$4073,$D637,TeamGames!$F$2:$F$4073,$E637)</f>
        <v/>
      </c>
      <c r="S637" s="33">
        <f>SUMIFS(TeamGames!$W$2:$W$4073,TeamGames!$D$2:$D$4073,$D637,TeamGames!$F$2:$F$4073,$E637)</f>
        <v/>
      </c>
      <c r="T637" s="30">
        <f>IF(M637=0,"",P637-O637)</f>
        <v/>
      </c>
      <c r="U637" s="30">
        <f>IF(M637=0,"",S637-O637)</f>
        <v/>
      </c>
      <c r="V637" s="24">
        <f>IF(M637=0,"upcoming",IF(M637=F637,"complete","in progress"))</f>
        <v/>
      </c>
      <c r="W637" s="33">
        <f>N637/F637</f>
        <v/>
      </c>
      <c r="X637" s="41">
        <f>AVERAGEIFS(TeamGames!$K$2:$K$4073,TeamGames!$D$2:$D$4073,$D637,TeamGames!$F$2:$F$4073,$E637)</f>
        <v/>
      </c>
      <c r="Y637" s="30">
        <f>IF(M637=0,"",P637-S637)</f>
        <v/>
      </c>
      <c r="Z637" s="30" t="n"/>
      <c r="AA637" s="31" t="n"/>
      <c r="AB637" s="33" t="n">
        <v>6.139635284617883</v>
      </c>
      <c r="AC637" s="24" t="n">
        <v>0</v>
      </c>
      <c r="AD637" s="24" t="n">
        <v>0</v>
      </c>
    </row>
    <row r="638">
      <c r="A638" s="24" t="inlineStr">
        <is>
          <t>MK Dons|5</t>
        </is>
      </c>
      <c r="B638" s="24" t="inlineStr">
        <is>
          <t>E2</t>
        </is>
      </c>
      <c r="C638" s="24" t="inlineStr">
        <is>
          <t>League One</t>
        </is>
      </c>
      <c r="D638" s="24" t="inlineStr">
        <is>
          <t>MK Dons</t>
        </is>
      </c>
      <c r="E638" s="24" t="n">
        <v>5</v>
      </c>
      <c r="F638" s="24">
        <f>COUNTIFS(TeamGames!$D$2:$D$4073,$D638,TeamGames!$F$2:$F$4073,$E638)</f>
        <v/>
      </c>
      <c r="G638" s="24" t="n">
        <v>17</v>
      </c>
      <c r="H638" s="24" t="n">
        <v>20</v>
      </c>
      <c r="I638" s="24" t="inlineStr">
        <is>
          <t>Notts County (H) · Bradford (A) · Cambridge (H) · Stockport (A)</t>
        </is>
      </c>
      <c r="J638" s="24" t="n">
        <v>2</v>
      </c>
      <c r="K638" s="40" t="n">
        <v>46354.52083333334</v>
      </c>
      <c r="L638" s="40" t="n">
        <v>46375.625</v>
      </c>
      <c r="M638" s="24">
        <f>SUMIFS(TeamGames!$X$2:$X$4073,TeamGames!$D$2:$D$4073,$D638,TeamGames!$F$2:$F$4073,$E638)</f>
        <v/>
      </c>
      <c r="N638" s="33">
        <f>SUMIFS(TeamGames!$S$2:$S$4073,TeamGames!$D$2:$D$4073,$D638,TeamGames!$F$2:$F$4073,$E638)</f>
        <v/>
      </c>
      <c r="O638" s="33">
        <f>SUMIFS(TeamGames!$S$2:$S$4073,TeamGames!$D$2:$D$4073,$D638,TeamGames!$F$2:$F$4073,$E638,TeamGames!$X$2:$X$4073,1)</f>
        <v/>
      </c>
      <c r="P638" s="24">
        <f>SUMIFS(TeamGames!$O$2:$O$4073,TeamGames!$D$2:$D$4073,$D638,TeamGames!$F$2:$F$4073,$E638)</f>
        <v/>
      </c>
      <c r="Q638" s="33">
        <f>SUMIFS(TeamGames!$T$2:$T$4073,TeamGames!$D$2:$D$4073,$D638,TeamGames!$F$2:$F$4073,$E638)</f>
        <v/>
      </c>
      <c r="R638" s="33">
        <f>SUMIFS(TeamGames!$U$2:$U$4073,TeamGames!$D$2:$D$4073,$D638,TeamGames!$F$2:$F$4073,$E638)</f>
        <v/>
      </c>
      <c r="S638" s="33">
        <f>SUMIFS(TeamGames!$W$2:$W$4073,TeamGames!$D$2:$D$4073,$D638,TeamGames!$F$2:$F$4073,$E638)</f>
        <v/>
      </c>
      <c r="T638" s="30">
        <f>IF(M638=0,"",P638-O638)</f>
        <v/>
      </c>
      <c r="U638" s="30">
        <f>IF(M638=0,"",S638-O638)</f>
        <v/>
      </c>
      <c r="V638" s="24">
        <f>IF(M638=0,"upcoming",IF(M638=F638,"complete","in progress"))</f>
        <v/>
      </c>
      <c r="W638" s="33">
        <f>N638/F638</f>
        <v/>
      </c>
      <c r="X638" s="41">
        <f>AVERAGEIFS(TeamGames!$K$2:$K$4073,TeamGames!$D$2:$D$4073,$D638,TeamGames!$F$2:$F$4073,$E638)</f>
        <v/>
      </c>
      <c r="Y638" s="30">
        <f>IF(M638=0,"",P638-S638)</f>
        <v/>
      </c>
      <c r="Z638" s="30" t="n"/>
      <c r="AA638" s="31" t="n"/>
      <c r="AB638" s="33" t="n">
        <v>5.723820744819069</v>
      </c>
      <c r="AC638" s="24" t="n">
        <v>0</v>
      </c>
      <c r="AD638" s="24" t="n">
        <v>0</v>
      </c>
    </row>
    <row r="639">
      <c r="A639" s="24" t="inlineStr">
        <is>
          <t>MK Dons|6</t>
        </is>
      </c>
      <c r="B639" s="24" t="inlineStr">
        <is>
          <t>E2</t>
        </is>
      </c>
      <c r="C639" s="24" t="inlineStr">
        <is>
          <t>League One</t>
        </is>
      </c>
      <c r="D639" s="24" t="inlineStr">
        <is>
          <t>MK Dons</t>
        </is>
      </c>
      <c r="E639" s="24" t="n">
        <v>6</v>
      </c>
      <c r="F639" s="24">
        <f>COUNTIFS(TeamGames!$D$2:$D$4073,$D639,TeamGames!$F$2:$F$4073,$E639)</f>
        <v/>
      </c>
      <c r="G639" s="24" t="n">
        <v>21</v>
      </c>
      <c r="H639" s="24" t="n">
        <v>24</v>
      </c>
      <c r="I639" s="24" t="inlineStr">
        <is>
          <t>Leyton Orient (H) · Plymouth (A) · Reading (A) · Stockport (H)</t>
        </is>
      </c>
      <c r="J639" s="24" t="n">
        <v>2</v>
      </c>
      <c r="K639" s="40" t="n">
        <v>46382.625</v>
      </c>
      <c r="L639" s="40" t="n">
        <v>46396.625</v>
      </c>
      <c r="M639" s="24">
        <f>SUMIFS(TeamGames!$X$2:$X$4073,TeamGames!$D$2:$D$4073,$D639,TeamGames!$F$2:$F$4073,$E639)</f>
        <v/>
      </c>
      <c r="N639" s="33">
        <f>SUMIFS(TeamGames!$S$2:$S$4073,TeamGames!$D$2:$D$4073,$D639,TeamGames!$F$2:$F$4073,$E639)</f>
        <v/>
      </c>
      <c r="O639" s="33">
        <f>SUMIFS(TeamGames!$S$2:$S$4073,TeamGames!$D$2:$D$4073,$D639,TeamGames!$F$2:$F$4073,$E639,TeamGames!$X$2:$X$4073,1)</f>
        <v/>
      </c>
      <c r="P639" s="24">
        <f>SUMIFS(TeamGames!$O$2:$O$4073,TeamGames!$D$2:$D$4073,$D639,TeamGames!$F$2:$F$4073,$E639)</f>
        <v/>
      </c>
      <c r="Q639" s="33">
        <f>SUMIFS(TeamGames!$T$2:$T$4073,TeamGames!$D$2:$D$4073,$D639,TeamGames!$F$2:$F$4073,$E639)</f>
        <v/>
      </c>
      <c r="R639" s="33">
        <f>SUMIFS(TeamGames!$U$2:$U$4073,TeamGames!$D$2:$D$4073,$D639,TeamGames!$F$2:$F$4073,$E639)</f>
        <v/>
      </c>
      <c r="S639" s="33">
        <f>SUMIFS(TeamGames!$W$2:$W$4073,TeamGames!$D$2:$D$4073,$D639,TeamGames!$F$2:$F$4073,$E639)</f>
        <v/>
      </c>
      <c r="T639" s="30">
        <f>IF(M639=0,"",P639-O639)</f>
        <v/>
      </c>
      <c r="U639" s="30">
        <f>IF(M639=0,"",S639-O639)</f>
        <v/>
      </c>
      <c r="V639" s="24">
        <f>IF(M639=0,"upcoming",IF(M639=F639,"complete","in progress"))</f>
        <v/>
      </c>
      <c r="W639" s="33">
        <f>N639/F639</f>
        <v/>
      </c>
      <c r="X639" s="41">
        <f>AVERAGEIFS(TeamGames!$K$2:$K$4073,TeamGames!$D$2:$D$4073,$D639,TeamGames!$F$2:$F$4073,$E639)</f>
        <v/>
      </c>
      <c r="Y639" s="30">
        <f>IF(M639=0,"",P639-S639)</f>
        <v/>
      </c>
      <c r="Z639" s="30" t="n"/>
      <c r="AA639" s="31" t="n"/>
      <c r="AB639" s="33" t="n">
        <v>5.550727931637047</v>
      </c>
      <c r="AC639" s="24" t="n">
        <v>0</v>
      </c>
      <c r="AD639" s="24" t="n">
        <v>0</v>
      </c>
    </row>
    <row r="640">
      <c r="A640" s="24" t="inlineStr">
        <is>
          <t>MK Dons|7</t>
        </is>
      </c>
      <c r="B640" s="24" t="inlineStr">
        <is>
          <t>E2</t>
        </is>
      </c>
      <c r="C640" s="24" t="inlineStr">
        <is>
          <t>League One</t>
        </is>
      </c>
      <c r="D640" s="24" t="inlineStr">
        <is>
          <t>MK Dons</t>
        </is>
      </c>
      <c r="E640" s="24" t="n">
        <v>7</v>
      </c>
      <c r="F640" s="24">
        <f>COUNTIFS(TeamGames!$D$2:$D$4073,$D640,TeamGames!$F$2:$F$4073,$E640)</f>
        <v/>
      </c>
      <c r="G640" s="24" t="n">
        <v>25</v>
      </c>
      <c r="H640" s="24" t="n">
        <v>28</v>
      </c>
      <c r="I640" s="24" t="inlineStr">
        <is>
          <t>Luton (A) · Blackpool (H) · Stevenage (H) · Doncaster (A)</t>
        </is>
      </c>
      <c r="J640" s="24" t="n">
        <v>2</v>
      </c>
      <c r="K640" s="40" t="n">
        <v>46403.625</v>
      </c>
      <c r="L640" s="40" t="n">
        <v>46417.625</v>
      </c>
      <c r="M640" s="24">
        <f>SUMIFS(TeamGames!$X$2:$X$4073,TeamGames!$D$2:$D$4073,$D640,TeamGames!$F$2:$F$4073,$E640)</f>
        <v/>
      </c>
      <c r="N640" s="33">
        <f>SUMIFS(TeamGames!$S$2:$S$4073,TeamGames!$D$2:$D$4073,$D640,TeamGames!$F$2:$F$4073,$E640)</f>
        <v/>
      </c>
      <c r="O640" s="33">
        <f>SUMIFS(TeamGames!$S$2:$S$4073,TeamGames!$D$2:$D$4073,$D640,TeamGames!$F$2:$F$4073,$E640,TeamGames!$X$2:$X$4073,1)</f>
        <v/>
      </c>
      <c r="P640" s="24">
        <f>SUMIFS(TeamGames!$O$2:$O$4073,TeamGames!$D$2:$D$4073,$D640,TeamGames!$F$2:$F$4073,$E640)</f>
        <v/>
      </c>
      <c r="Q640" s="33">
        <f>SUMIFS(TeamGames!$T$2:$T$4073,TeamGames!$D$2:$D$4073,$D640,TeamGames!$F$2:$F$4073,$E640)</f>
        <v/>
      </c>
      <c r="R640" s="33">
        <f>SUMIFS(TeamGames!$U$2:$U$4073,TeamGames!$D$2:$D$4073,$D640,TeamGames!$F$2:$F$4073,$E640)</f>
        <v/>
      </c>
      <c r="S640" s="33">
        <f>SUMIFS(TeamGames!$W$2:$W$4073,TeamGames!$D$2:$D$4073,$D640,TeamGames!$F$2:$F$4073,$E640)</f>
        <v/>
      </c>
      <c r="T640" s="30">
        <f>IF(M640=0,"",P640-O640)</f>
        <v/>
      </c>
      <c r="U640" s="30">
        <f>IF(M640=0,"",S640-O640)</f>
        <v/>
      </c>
      <c r="V640" s="24">
        <f>IF(M640=0,"upcoming",IF(M640=F640,"complete","in progress"))</f>
        <v/>
      </c>
      <c r="W640" s="33">
        <f>N640/F640</f>
        <v/>
      </c>
      <c r="X640" s="41">
        <f>AVERAGEIFS(TeamGames!$K$2:$K$4073,TeamGames!$D$2:$D$4073,$D640,TeamGames!$F$2:$F$4073,$E640)</f>
        <v/>
      </c>
      <c r="Y640" s="30">
        <f>IF(M640=0,"",P640-S640)</f>
        <v/>
      </c>
      <c r="Z640" s="30" t="n"/>
      <c r="AA640" s="31" t="n"/>
      <c r="AB640" s="33" t="n">
        <v>5.678469659361242</v>
      </c>
      <c r="AC640" s="24" t="n">
        <v>0</v>
      </c>
      <c r="AD640" s="24" t="n">
        <v>0</v>
      </c>
    </row>
    <row r="641">
      <c r="A641" s="24" t="inlineStr">
        <is>
          <t>MK Dons|8</t>
        </is>
      </c>
      <c r="B641" s="24" t="inlineStr">
        <is>
          <t>E2</t>
        </is>
      </c>
      <c r="C641" s="24" t="inlineStr">
        <is>
          <t>League One</t>
        </is>
      </c>
      <c r="D641" s="24" t="inlineStr">
        <is>
          <t>MK Dons</t>
        </is>
      </c>
      <c r="E641" s="24" t="n">
        <v>8</v>
      </c>
      <c r="F641" s="24">
        <f>COUNTIFS(TeamGames!$D$2:$D$4073,$D641,TeamGames!$F$2:$F$4073,$E641)</f>
        <v/>
      </c>
      <c r="G641" s="24" t="n">
        <v>29</v>
      </c>
      <c r="H641" s="24" t="n">
        <v>32</v>
      </c>
      <c r="I641" s="24" t="inlineStr">
        <is>
          <t>Leicester (A) · Wigan (H) · Wycombe (H) · Peterborough (A)</t>
        </is>
      </c>
      <c r="J641" s="24" t="n">
        <v>2</v>
      </c>
      <c r="K641" s="40" t="n">
        <v>46424.625</v>
      </c>
      <c r="L641" s="40" t="n">
        <v>46438.625</v>
      </c>
      <c r="M641" s="24">
        <f>SUMIFS(TeamGames!$X$2:$X$4073,TeamGames!$D$2:$D$4073,$D641,TeamGames!$F$2:$F$4073,$E641)</f>
        <v/>
      </c>
      <c r="N641" s="33">
        <f>SUMIFS(TeamGames!$S$2:$S$4073,TeamGames!$D$2:$D$4073,$D641,TeamGames!$F$2:$F$4073,$E641)</f>
        <v/>
      </c>
      <c r="O641" s="33">
        <f>SUMIFS(TeamGames!$S$2:$S$4073,TeamGames!$D$2:$D$4073,$D641,TeamGames!$F$2:$F$4073,$E641,TeamGames!$X$2:$X$4073,1)</f>
        <v/>
      </c>
      <c r="P641" s="24">
        <f>SUMIFS(TeamGames!$O$2:$O$4073,TeamGames!$D$2:$D$4073,$D641,TeamGames!$F$2:$F$4073,$E641)</f>
        <v/>
      </c>
      <c r="Q641" s="33">
        <f>SUMIFS(TeamGames!$T$2:$T$4073,TeamGames!$D$2:$D$4073,$D641,TeamGames!$F$2:$F$4073,$E641)</f>
        <v/>
      </c>
      <c r="R641" s="33">
        <f>SUMIFS(TeamGames!$U$2:$U$4073,TeamGames!$D$2:$D$4073,$D641,TeamGames!$F$2:$F$4073,$E641)</f>
        <v/>
      </c>
      <c r="S641" s="33">
        <f>SUMIFS(TeamGames!$W$2:$W$4073,TeamGames!$D$2:$D$4073,$D641,TeamGames!$F$2:$F$4073,$E641)</f>
        <v/>
      </c>
      <c r="T641" s="30">
        <f>IF(M641=0,"",P641-O641)</f>
        <v/>
      </c>
      <c r="U641" s="30">
        <f>IF(M641=0,"",S641-O641)</f>
        <v/>
      </c>
      <c r="V641" s="24">
        <f>IF(M641=0,"upcoming",IF(M641=F641,"complete","in progress"))</f>
        <v/>
      </c>
      <c r="W641" s="33">
        <f>N641/F641</f>
        <v/>
      </c>
      <c r="X641" s="41">
        <f>AVERAGEIFS(TeamGames!$K$2:$K$4073,TeamGames!$D$2:$D$4073,$D641,TeamGames!$F$2:$F$4073,$E641)</f>
        <v/>
      </c>
      <c r="Y641" s="30">
        <f>IF(M641=0,"",P641-S641)</f>
        <v/>
      </c>
      <c r="Z641" s="30" t="n"/>
      <c r="AA641" s="31" t="n"/>
      <c r="AB641" s="33" t="n">
        <v>5.500585070827221</v>
      </c>
      <c r="AC641" s="24" t="n">
        <v>0</v>
      </c>
      <c r="AD641" s="24" t="n">
        <v>0</v>
      </c>
    </row>
    <row r="642">
      <c r="A642" s="24" t="inlineStr">
        <is>
          <t>MK Dons|9</t>
        </is>
      </c>
      <c r="B642" s="24" t="inlineStr">
        <is>
          <t>E2</t>
        </is>
      </c>
      <c r="C642" s="24" t="inlineStr">
        <is>
          <t>League One</t>
        </is>
      </c>
      <c r="D642" s="24" t="inlineStr">
        <is>
          <t>MK Dons</t>
        </is>
      </c>
      <c r="E642" s="24" t="n">
        <v>9</v>
      </c>
      <c r="F642" s="24">
        <f>COUNTIFS(TeamGames!$D$2:$D$4073,$D642,TeamGames!$F$2:$F$4073,$E642)</f>
        <v/>
      </c>
      <c r="G642" s="24" t="n">
        <v>33</v>
      </c>
      <c r="H642" s="24" t="n">
        <v>36</v>
      </c>
      <c r="I642" s="24" t="inlineStr">
        <is>
          <t>Burton (A) · Oxford (H) · Huddersfield (A) · Mansfield (H)</t>
        </is>
      </c>
      <c r="J642" s="24" t="n">
        <v>2</v>
      </c>
      <c r="K642" s="40" t="n">
        <v>46445.625</v>
      </c>
      <c r="L642" s="40" t="n">
        <v>46466.625</v>
      </c>
      <c r="M642" s="24">
        <f>SUMIFS(TeamGames!$X$2:$X$4073,TeamGames!$D$2:$D$4073,$D642,TeamGames!$F$2:$F$4073,$E642)</f>
        <v/>
      </c>
      <c r="N642" s="33">
        <f>SUMIFS(TeamGames!$S$2:$S$4073,TeamGames!$D$2:$D$4073,$D642,TeamGames!$F$2:$F$4073,$E642)</f>
        <v/>
      </c>
      <c r="O642" s="33">
        <f>SUMIFS(TeamGames!$S$2:$S$4073,TeamGames!$D$2:$D$4073,$D642,TeamGames!$F$2:$F$4073,$E642,TeamGames!$X$2:$X$4073,1)</f>
        <v/>
      </c>
      <c r="P642" s="24">
        <f>SUMIFS(TeamGames!$O$2:$O$4073,TeamGames!$D$2:$D$4073,$D642,TeamGames!$F$2:$F$4073,$E642)</f>
        <v/>
      </c>
      <c r="Q642" s="33">
        <f>SUMIFS(TeamGames!$T$2:$T$4073,TeamGames!$D$2:$D$4073,$D642,TeamGames!$F$2:$F$4073,$E642)</f>
        <v/>
      </c>
      <c r="R642" s="33">
        <f>SUMIFS(TeamGames!$U$2:$U$4073,TeamGames!$D$2:$D$4073,$D642,TeamGames!$F$2:$F$4073,$E642)</f>
        <v/>
      </c>
      <c r="S642" s="33">
        <f>SUMIFS(TeamGames!$W$2:$W$4073,TeamGames!$D$2:$D$4073,$D642,TeamGames!$F$2:$F$4073,$E642)</f>
        <v/>
      </c>
      <c r="T642" s="30">
        <f>IF(M642=0,"",P642-O642)</f>
        <v/>
      </c>
      <c r="U642" s="30">
        <f>IF(M642=0,"",S642-O642)</f>
        <v/>
      </c>
      <c r="V642" s="24">
        <f>IF(M642=0,"upcoming",IF(M642=F642,"complete","in progress"))</f>
        <v/>
      </c>
      <c r="W642" s="33">
        <f>N642/F642</f>
        <v/>
      </c>
      <c r="X642" s="41">
        <f>AVERAGEIFS(TeamGames!$K$2:$K$4073,TeamGames!$D$2:$D$4073,$D642,TeamGames!$F$2:$F$4073,$E642)</f>
        <v/>
      </c>
      <c r="Y642" s="30">
        <f>IF(M642=0,"",P642-S642)</f>
        <v/>
      </c>
      <c r="Z642" s="30" t="n"/>
      <c r="AA642" s="31" t="n"/>
      <c r="AB642" s="33" t="n">
        <v>5.824142221400311</v>
      </c>
      <c r="AC642" s="24" t="n">
        <v>0</v>
      </c>
      <c r="AD642" s="24" t="n">
        <v>0</v>
      </c>
    </row>
    <row r="643">
      <c r="A643" s="24" t="inlineStr">
        <is>
          <t>MK Dons|10</t>
        </is>
      </c>
      <c r="B643" s="24" t="inlineStr">
        <is>
          <t>E2</t>
        </is>
      </c>
      <c r="C643" s="24" t="inlineStr">
        <is>
          <t>League One</t>
        </is>
      </c>
      <c r="D643" s="24" t="inlineStr">
        <is>
          <t>MK Dons</t>
        </is>
      </c>
      <c r="E643" s="24" t="n">
        <v>10</v>
      </c>
      <c r="F643" s="24">
        <f>COUNTIFS(TeamGames!$D$2:$D$4073,$D643,TeamGames!$F$2:$F$4073,$E643)</f>
        <v/>
      </c>
      <c r="G643" s="24" t="n">
        <v>37</v>
      </c>
      <c r="H643" s="24" t="n">
        <v>40</v>
      </c>
      <c r="I643" s="24" t="inlineStr">
        <is>
          <t>Sheffield Wed (H) · Cambridge (A) · Plymouth (H) · Leyton Orient (A)</t>
        </is>
      </c>
      <c r="J643" s="24" t="n">
        <v>2</v>
      </c>
      <c r="K643" s="40" t="n">
        <v>46472.625</v>
      </c>
      <c r="L643" s="40" t="n">
        <v>46487.625</v>
      </c>
      <c r="M643" s="24">
        <f>SUMIFS(TeamGames!$X$2:$X$4073,TeamGames!$D$2:$D$4073,$D643,TeamGames!$F$2:$F$4073,$E643)</f>
        <v/>
      </c>
      <c r="N643" s="33">
        <f>SUMIFS(TeamGames!$S$2:$S$4073,TeamGames!$D$2:$D$4073,$D643,TeamGames!$F$2:$F$4073,$E643)</f>
        <v/>
      </c>
      <c r="O643" s="33">
        <f>SUMIFS(TeamGames!$S$2:$S$4073,TeamGames!$D$2:$D$4073,$D643,TeamGames!$F$2:$F$4073,$E643,TeamGames!$X$2:$X$4073,1)</f>
        <v/>
      </c>
      <c r="P643" s="24">
        <f>SUMIFS(TeamGames!$O$2:$O$4073,TeamGames!$D$2:$D$4073,$D643,TeamGames!$F$2:$F$4073,$E643)</f>
        <v/>
      </c>
      <c r="Q643" s="33">
        <f>SUMIFS(TeamGames!$T$2:$T$4073,TeamGames!$D$2:$D$4073,$D643,TeamGames!$F$2:$F$4073,$E643)</f>
        <v/>
      </c>
      <c r="R643" s="33">
        <f>SUMIFS(TeamGames!$U$2:$U$4073,TeamGames!$D$2:$D$4073,$D643,TeamGames!$F$2:$F$4073,$E643)</f>
        <v/>
      </c>
      <c r="S643" s="33">
        <f>SUMIFS(TeamGames!$W$2:$W$4073,TeamGames!$D$2:$D$4073,$D643,TeamGames!$F$2:$F$4073,$E643)</f>
        <v/>
      </c>
      <c r="T643" s="30">
        <f>IF(M643=0,"",P643-O643)</f>
        <v/>
      </c>
      <c r="U643" s="30">
        <f>IF(M643=0,"",S643-O643)</f>
        <v/>
      </c>
      <c r="V643" s="24">
        <f>IF(M643=0,"upcoming",IF(M643=F643,"complete","in progress"))</f>
        <v/>
      </c>
      <c r="W643" s="33">
        <f>N643/F643</f>
        <v/>
      </c>
      <c r="X643" s="41">
        <f>AVERAGEIFS(TeamGames!$K$2:$K$4073,TeamGames!$D$2:$D$4073,$D643,TeamGames!$F$2:$F$4073,$E643)</f>
        <v/>
      </c>
      <c r="Y643" s="30">
        <f>IF(M643=0,"",P643-S643)</f>
        <v/>
      </c>
      <c r="Z643" s="30" t="n"/>
      <c r="AA643" s="31" t="n"/>
      <c r="AB643" s="33" t="n">
        <v>5.695770719642608</v>
      </c>
      <c r="AC643" s="24" t="n">
        <v>0</v>
      </c>
      <c r="AD643" s="24" t="n">
        <v>0</v>
      </c>
    </row>
    <row r="644">
      <c r="A644" s="24" t="inlineStr">
        <is>
          <t>MK Dons|11</t>
        </is>
      </c>
      <c r="B644" s="24" t="inlineStr">
        <is>
          <t>E2</t>
        </is>
      </c>
      <c r="C644" s="24" t="inlineStr">
        <is>
          <t>League One</t>
        </is>
      </c>
      <c r="D644" s="24" t="inlineStr">
        <is>
          <t>MK Dons</t>
        </is>
      </c>
      <c r="E644" s="24" t="n">
        <v>11</v>
      </c>
      <c r="F644" s="24">
        <f>COUNTIFS(TeamGames!$D$2:$D$4073,$D644,TeamGames!$F$2:$F$4073,$E644)</f>
        <v/>
      </c>
      <c r="G644" s="24" t="n">
        <v>41</v>
      </c>
      <c r="H644" s="24" t="n">
        <v>44</v>
      </c>
      <c r="I644" s="24" t="inlineStr">
        <is>
          <t>Bromley (A) · AFC Wimbledon (H) · Sheffield Wed (A) · Barnsley (H)</t>
        </is>
      </c>
      <c r="J644" s="24" t="n">
        <v>2</v>
      </c>
      <c r="K644" s="40" t="n">
        <v>46490.82291666666</v>
      </c>
      <c r="L644" s="40" t="n">
        <v>46504.82291666666</v>
      </c>
      <c r="M644" s="24">
        <f>SUMIFS(TeamGames!$X$2:$X$4073,TeamGames!$D$2:$D$4073,$D644,TeamGames!$F$2:$F$4073,$E644)</f>
        <v/>
      </c>
      <c r="N644" s="33">
        <f>SUMIFS(TeamGames!$S$2:$S$4073,TeamGames!$D$2:$D$4073,$D644,TeamGames!$F$2:$F$4073,$E644)</f>
        <v/>
      </c>
      <c r="O644" s="33">
        <f>SUMIFS(TeamGames!$S$2:$S$4073,TeamGames!$D$2:$D$4073,$D644,TeamGames!$F$2:$F$4073,$E644,TeamGames!$X$2:$X$4073,1)</f>
        <v/>
      </c>
      <c r="P644" s="24">
        <f>SUMIFS(TeamGames!$O$2:$O$4073,TeamGames!$D$2:$D$4073,$D644,TeamGames!$F$2:$F$4073,$E644)</f>
        <v/>
      </c>
      <c r="Q644" s="33">
        <f>SUMIFS(TeamGames!$T$2:$T$4073,TeamGames!$D$2:$D$4073,$D644,TeamGames!$F$2:$F$4073,$E644)</f>
        <v/>
      </c>
      <c r="R644" s="33">
        <f>SUMIFS(TeamGames!$U$2:$U$4073,TeamGames!$D$2:$D$4073,$D644,TeamGames!$F$2:$F$4073,$E644)</f>
        <v/>
      </c>
      <c r="S644" s="33">
        <f>SUMIFS(TeamGames!$W$2:$W$4073,TeamGames!$D$2:$D$4073,$D644,TeamGames!$F$2:$F$4073,$E644)</f>
        <v/>
      </c>
      <c r="T644" s="30">
        <f>IF(M644=0,"",P644-O644)</f>
        <v/>
      </c>
      <c r="U644" s="30">
        <f>IF(M644=0,"",S644-O644)</f>
        <v/>
      </c>
      <c r="V644" s="24">
        <f>IF(M644=0,"upcoming",IF(M644=F644,"complete","in progress"))</f>
        <v/>
      </c>
      <c r="W644" s="33">
        <f>N644/F644</f>
        <v/>
      </c>
      <c r="X644" s="41">
        <f>AVERAGEIFS(TeamGames!$K$2:$K$4073,TeamGames!$D$2:$D$4073,$D644,TeamGames!$F$2:$F$4073,$E644)</f>
        <v/>
      </c>
      <c r="Y644" s="30">
        <f>IF(M644=0,"",P644-S644)</f>
        <v/>
      </c>
      <c r="Z644" s="30" t="n"/>
      <c r="AA644" s="31" t="n"/>
      <c r="AB644" s="33" t="n">
        <v>6.160962129187</v>
      </c>
      <c r="AC644" s="24" t="n">
        <v>0</v>
      </c>
      <c r="AD644" s="24" t="n">
        <v>0</v>
      </c>
    </row>
    <row r="645">
      <c r="A645" s="24" t="inlineStr">
        <is>
          <t>MK Dons|12</t>
        </is>
      </c>
      <c r="B645" s="24" t="inlineStr">
        <is>
          <t>E2</t>
        </is>
      </c>
      <c r="C645" s="24" t="inlineStr">
        <is>
          <t>League One</t>
        </is>
      </c>
      <c r="D645" s="24" t="inlineStr">
        <is>
          <t>MK Dons</t>
        </is>
      </c>
      <c r="E645" s="24" t="n">
        <v>12</v>
      </c>
      <c r="F645" s="24">
        <f>COUNTIFS(TeamGames!$D$2:$D$4073,$D645,TeamGames!$F$2:$F$4073,$E645)</f>
        <v/>
      </c>
      <c r="G645" s="24" t="n">
        <v>45</v>
      </c>
      <c r="H645" s="24" t="n">
        <v>46</v>
      </c>
      <c r="I645" s="24" t="inlineStr">
        <is>
          <t>Notts County (A) · Bradford (H)</t>
        </is>
      </c>
      <c r="J645" s="24" t="n">
        <v>1</v>
      </c>
      <c r="K645" s="40" t="n">
        <v>46508.625</v>
      </c>
      <c r="L645" s="40" t="n">
        <v>46515.52083333334</v>
      </c>
      <c r="M645" s="24">
        <f>SUMIFS(TeamGames!$X$2:$X$4073,TeamGames!$D$2:$D$4073,$D645,TeamGames!$F$2:$F$4073,$E645)</f>
        <v/>
      </c>
      <c r="N645" s="33">
        <f>SUMIFS(TeamGames!$S$2:$S$4073,TeamGames!$D$2:$D$4073,$D645,TeamGames!$F$2:$F$4073,$E645)</f>
        <v/>
      </c>
      <c r="O645" s="33">
        <f>SUMIFS(TeamGames!$S$2:$S$4073,TeamGames!$D$2:$D$4073,$D645,TeamGames!$F$2:$F$4073,$E645,TeamGames!$X$2:$X$4073,1)</f>
        <v/>
      </c>
      <c r="P645" s="24">
        <f>SUMIFS(TeamGames!$O$2:$O$4073,TeamGames!$D$2:$D$4073,$D645,TeamGames!$F$2:$F$4073,$E645)</f>
        <v/>
      </c>
      <c r="Q645" s="33">
        <f>SUMIFS(TeamGames!$T$2:$T$4073,TeamGames!$D$2:$D$4073,$D645,TeamGames!$F$2:$F$4073,$E645)</f>
        <v/>
      </c>
      <c r="R645" s="33">
        <f>SUMIFS(TeamGames!$U$2:$U$4073,TeamGames!$D$2:$D$4073,$D645,TeamGames!$F$2:$F$4073,$E645)</f>
        <v/>
      </c>
      <c r="S645" s="33">
        <f>SUMIFS(TeamGames!$W$2:$W$4073,TeamGames!$D$2:$D$4073,$D645,TeamGames!$F$2:$F$4073,$E645)</f>
        <v/>
      </c>
      <c r="T645" s="30">
        <f>IF(M645=0,"",P645-O645)</f>
        <v/>
      </c>
      <c r="U645" s="30">
        <f>IF(M645=0,"",S645-O645)</f>
        <v/>
      </c>
      <c r="V645" s="24">
        <f>IF(M645=0,"upcoming",IF(M645=F645,"complete","in progress"))</f>
        <v/>
      </c>
      <c r="W645" s="33">
        <f>N645/F645</f>
        <v/>
      </c>
      <c r="X645" s="41">
        <f>AVERAGEIFS(TeamGames!$K$2:$K$4073,TeamGames!$D$2:$D$4073,$D645,TeamGames!$F$2:$F$4073,$E645)</f>
        <v/>
      </c>
      <c r="Y645" s="30">
        <f>IF(M645=0,"",P645-S645)</f>
        <v/>
      </c>
      <c r="Z645" s="30" t="n"/>
      <c r="AA645" s="31" t="n"/>
      <c r="AB645" s="33" t="n">
        <v>2.845326863968287</v>
      </c>
      <c r="AC645" s="24" t="n">
        <v>0</v>
      </c>
      <c r="AD645" s="24" t="n">
        <v>0</v>
      </c>
    </row>
    <row r="646">
      <c r="A646" s="24" t="inlineStr">
        <is>
          <t>Mansfield|1</t>
        </is>
      </c>
      <c r="B646" s="24" t="inlineStr">
        <is>
          <t>E2</t>
        </is>
      </c>
      <c r="C646" s="24" t="inlineStr">
        <is>
          <t>League One</t>
        </is>
      </c>
      <c r="D646" s="24" t="inlineStr">
        <is>
          <t>Mansfield</t>
        </is>
      </c>
      <c r="E646" s="24" t="n">
        <v>1</v>
      </c>
      <c r="F646" s="24">
        <f>COUNTIFS(TeamGames!$D$2:$D$4073,$D646,TeamGames!$F$2:$F$4073,$E646)</f>
        <v/>
      </c>
      <c r="G646" s="24" t="n">
        <v>1</v>
      </c>
      <c r="H646" s="24" t="n">
        <v>4</v>
      </c>
      <c r="I646" s="24" t="inlineStr">
        <is>
          <t>Doncaster (H) · Peterborough (A) · Luton (H) · Reading (A)</t>
        </is>
      </c>
      <c r="J646" s="24" t="n">
        <v>2</v>
      </c>
      <c r="K646" s="40" t="n">
        <v>46249.625</v>
      </c>
      <c r="L646" s="40" t="n">
        <v>46267.83333333334</v>
      </c>
      <c r="M646" s="24">
        <f>SUMIFS(TeamGames!$X$2:$X$4073,TeamGames!$D$2:$D$4073,$D646,TeamGames!$F$2:$F$4073,$E646)</f>
        <v/>
      </c>
      <c r="N646" s="33">
        <f>SUMIFS(TeamGames!$S$2:$S$4073,TeamGames!$D$2:$D$4073,$D646,TeamGames!$F$2:$F$4073,$E646)</f>
        <v/>
      </c>
      <c r="O646" s="33">
        <f>SUMIFS(TeamGames!$S$2:$S$4073,TeamGames!$D$2:$D$4073,$D646,TeamGames!$F$2:$F$4073,$E646,TeamGames!$X$2:$X$4073,1)</f>
        <v/>
      </c>
      <c r="P646" s="24">
        <f>SUMIFS(TeamGames!$O$2:$O$4073,TeamGames!$D$2:$D$4073,$D646,TeamGames!$F$2:$F$4073,$E646)</f>
        <v/>
      </c>
      <c r="Q646" s="33">
        <f>SUMIFS(TeamGames!$T$2:$T$4073,TeamGames!$D$2:$D$4073,$D646,TeamGames!$F$2:$F$4073,$E646)</f>
        <v/>
      </c>
      <c r="R646" s="33">
        <f>SUMIFS(TeamGames!$U$2:$U$4073,TeamGames!$D$2:$D$4073,$D646,TeamGames!$F$2:$F$4073,$E646)</f>
        <v/>
      </c>
      <c r="S646" s="33">
        <f>SUMIFS(TeamGames!$W$2:$W$4073,TeamGames!$D$2:$D$4073,$D646,TeamGames!$F$2:$F$4073,$E646)</f>
        <v/>
      </c>
      <c r="T646" s="30">
        <f>IF(M646=0,"",P646-O646)</f>
        <v/>
      </c>
      <c r="U646" s="30">
        <f>IF(M646=0,"",S646-O646)</f>
        <v/>
      </c>
      <c r="V646" s="24">
        <f>IF(M646=0,"upcoming",IF(M646=F646,"complete","in progress"))</f>
        <v/>
      </c>
      <c r="W646" s="33">
        <f>N646/F646</f>
        <v/>
      </c>
      <c r="X646" s="41">
        <f>AVERAGEIFS(TeamGames!$K$2:$K$4073,TeamGames!$D$2:$D$4073,$D646,TeamGames!$F$2:$F$4073,$E646)</f>
        <v/>
      </c>
      <c r="Y646" s="30">
        <f>IF(M646=0,"",P646-S646)</f>
        <v/>
      </c>
      <c r="Z646" s="30" t="n">
        <v>0.34</v>
      </c>
      <c r="AA646" s="31" t="n">
        <v>0.7363626573558371</v>
      </c>
      <c r="AB646" s="33" t="n"/>
      <c r="AC646" s="24" t="n">
        <v>0</v>
      </c>
      <c r="AD646" s="24" t="n">
        <v>0</v>
      </c>
    </row>
    <row r="647">
      <c r="A647" s="24" t="inlineStr">
        <is>
          <t>Mansfield|2</t>
        </is>
      </c>
      <c r="B647" s="24" t="inlineStr">
        <is>
          <t>E2</t>
        </is>
      </c>
      <c r="C647" s="24" t="inlineStr">
        <is>
          <t>League One</t>
        </is>
      </c>
      <c r="D647" s="24" t="inlineStr">
        <is>
          <t>Mansfield</t>
        </is>
      </c>
      <c r="E647" s="24" t="n">
        <v>2</v>
      </c>
      <c r="F647" s="24">
        <f>COUNTIFS(TeamGames!$D$2:$D$4073,$D647,TeamGames!$F$2:$F$4073,$E647)</f>
        <v/>
      </c>
      <c r="G647" s="24" t="n">
        <v>5</v>
      </c>
      <c r="H647" s="24" t="n">
        <v>8</v>
      </c>
      <c r="I647" s="24" t="inlineStr">
        <is>
          <t>Bradford (A) · Huddersfield (H) · Burton (A) · Leyton Orient (H)</t>
        </is>
      </c>
      <c r="J647" s="24" t="n">
        <v>2</v>
      </c>
      <c r="K647" s="40" t="n">
        <v>46270.625</v>
      </c>
      <c r="L647" s="40" t="n">
        <v>46291.625</v>
      </c>
      <c r="M647" s="24">
        <f>SUMIFS(TeamGames!$X$2:$X$4073,TeamGames!$D$2:$D$4073,$D647,TeamGames!$F$2:$F$4073,$E647)</f>
        <v/>
      </c>
      <c r="N647" s="33">
        <f>SUMIFS(TeamGames!$S$2:$S$4073,TeamGames!$D$2:$D$4073,$D647,TeamGames!$F$2:$F$4073,$E647)</f>
        <v/>
      </c>
      <c r="O647" s="33">
        <f>SUMIFS(TeamGames!$S$2:$S$4073,TeamGames!$D$2:$D$4073,$D647,TeamGames!$F$2:$F$4073,$E647,TeamGames!$X$2:$X$4073,1)</f>
        <v/>
      </c>
      <c r="P647" s="24">
        <f>SUMIFS(TeamGames!$O$2:$O$4073,TeamGames!$D$2:$D$4073,$D647,TeamGames!$F$2:$F$4073,$E647)</f>
        <v/>
      </c>
      <c r="Q647" s="33">
        <f>SUMIFS(TeamGames!$T$2:$T$4073,TeamGames!$D$2:$D$4073,$D647,TeamGames!$F$2:$F$4073,$E647)</f>
        <v/>
      </c>
      <c r="R647" s="33">
        <f>SUMIFS(TeamGames!$U$2:$U$4073,TeamGames!$D$2:$D$4073,$D647,TeamGames!$F$2:$F$4073,$E647)</f>
        <v/>
      </c>
      <c r="S647" s="33">
        <f>SUMIFS(TeamGames!$W$2:$W$4073,TeamGames!$D$2:$D$4073,$D647,TeamGames!$F$2:$F$4073,$E647)</f>
        <v/>
      </c>
      <c r="T647" s="30">
        <f>IF(M647=0,"",P647-O647)</f>
        <v/>
      </c>
      <c r="U647" s="30">
        <f>IF(M647=0,"",S647-O647)</f>
        <v/>
      </c>
      <c r="V647" s="24">
        <f>IF(M647=0,"upcoming",IF(M647=F647,"complete","in progress"))</f>
        <v/>
      </c>
      <c r="W647" s="33">
        <f>N647/F647</f>
        <v/>
      </c>
      <c r="X647" s="41">
        <f>AVERAGEIFS(TeamGames!$K$2:$K$4073,TeamGames!$D$2:$D$4073,$D647,TeamGames!$F$2:$F$4073,$E647)</f>
        <v/>
      </c>
      <c r="Y647" s="30">
        <f>IF(M647=0,"",P647-S647)</f>
        <v/>
      </c>
      <c r="Z647" s="30" t="n">
        <v>-0.78</v>
      </c>
      <c r="AA647" s="31" t="n">
        <v>0.4380410465230005</v>
      </c>
      <c r="AB647" s="33" t="n">
        <v>1.615271127933698</v>
      </c>
      <c r="AC647" s="24" t="n">
        <v>0</v>
      </c>
      <c r="AD647" s="24" t="n">
        <v>0</v>
      </c>
    </row>
    <row r="648">
      <c r="A648" s="24" t="inlineStr">
        <is>
          <t>Mansfield|3</t>
        </is>
      </c>
      <c r="B648" s="24" t="inlineStr">
        <is>
          <t>E2</t>
        </is>
      </c>
      <c r="C648" s="24" t="inlineStr">
        <is>
          <t>League One</t>
        </is>
      </c>
      <c r="D648" s="24" t="inlineStr">
        <is>
          <t>Mansfield</t>
        </is>
      </c>
      <c r="E648" s="24" t="n">
        <v>3</v>
      </c>
      <c r="F648" s="24">
        <f>COUNTIFS(TeamGames!$D$2:$D$4073,$D648,TeamGames!$F$2:$F$4073,$E648)</f>
        <v/>
      </c>
      <c r="G648" s="24" t="n">
        <v>9</v>
      </c>
      <c r="H648" s="24" t="n">
        <v>12</v>
      </c>
      <c r="I648" s="24" t="inlineStr">
        <is>
          <t>Wigan (A) · Bromley (H) · Oxford (H) · AFC Wimbledon (A)</t>
        </is>
      </c>
      <c r="J648" s="24" t="n">
        <v>2</v>
      </c>
      <c r="K648" s="40" t="n">
        <v>46298.625</v>
      </c>
      <c r="L648" s="40" t="n">
        <v>46315.82291666666</v>
      </c>
      <c r="M648" s="24">
        <f>SUMIFS(TeamGames!$X$2:$X$4073,TeamGames!$D$2:$D$4073,$D648,TeamGames!$F$2:$F$4073,$E648)</f>
        <v/>
      </c>
      <c r="N648" s="33">
        <f>SUMIFS(TeamGames!$S$2:$S$4073,TeamGames!$D$2:$D$4073,$D648,TeamGames!$F$2:$F$4073,$E648)</f>
        <v/>
      </c>
      <c r="O648" s="33">
        <f>SUMIFS(TeamGames!$S$2:$S$4073,TeamGames!$D$2:$D$4073,$D648,TeamGames!$F$2:$F$4073,$E648,TeamGames!$X$2:$X$4073,1)</f>
        <v/>
      </c>
      <c r="P648" s="24">
        <f>SUMIFS(TeamGames!$O$2:$O$4073,TeamGames!$D$2:$D$4073,$D648,TeamGames!$F$2:$F$4073,$E648)</f>
        <v/>
      </c>
      <c r="Q648" s="33">
        <f>SUMIFS(TeamGames!$T$2:$T$4073,TeamGames!$D$2:$D$4073,$D648,TeamGames!$F$2:$F$4073,$E648)</f>
        <v/>
      </c>
      <c r="R648" s="33">
        <f>SUMIFS(TeamGames!$U$2:$U$4073,TeamGames!$D$2:$D$4073,$D648,TeamGames!$F$2:$F$4073,$E648)</f>
        <v/>
      </c>
      <c r="S648" s="33">
        <f>SUMIFS(TeamGames!$W$2:$W$4073,TeamGames!$D$2:$D$4073,$D648,TeamGames!$F$2:$F$4073,$E648)</f>
        <v/>
      </c>
      <c r="T648" s="30">
        <f>IF(M648=0,"",P648-O648)</f>
        <v/>
      </c>
      <c r="U648" s="30">
        <f>IF(M648=0,"",S648-O648)</f>
        <v/>
      </c>
      <c r="V648" s="24">
        <f>IF(M648=0,"upcoming",IF(M648=F648,"complete","in progress"))</f>
        <v/>
      </c>
      <c r="W648" s="33">
        <f>N648/F648</f>
        <v/>
      </c>
      <c r="X648" s="41">
        <f>AVERAGEIFS(TeamGames!$K$2:$K$4073,TeamGames!$D$2:$D$4073,$D648,TeamGames!$F$2:$F$4073,$E648)</f>
        <v/>
      </c>
      <c r="Y648" s="30">
        <f>IF(M648=0,"",P648-S648)</f>
        <v/>
      </c>
      <c r="Z648" s="30" t="n">
        <v>1.1</v>
      </c>
      <c r="AA648" s="31" t="n">
        <v>0.2701092559600635</v>
      </c>
      <c r="AB648" s="33" t="n">
        <v>1.233300684263179</v>
      </c>
      <c r="AC648" s="24" t="n">
        <v>0</v>
      </c>
      <c r="AD648" s="24" t="n">
        <v>0</v>
      </c>
    </row>
    <row r="649">
      <c r="A649" s="24" t="inlineStr">
        <is>
          <t>Mansfield|4</t>
        </is>
      </c>
      <c r="B649" s="24" t="inlineStr">
        <is>
          <t>E2</t>
        </is>
      </c>
      <c r="C649" s="24" t="inlineStr">
        <is>
          <t>League One</t>
        </is>
      </c>
      <c r="D649" s="24" t="inlineStr">
        <is>
          <t>Mansfield</t>
        </is>
      </c>
      <c r="E649" s="24" t="n">
        <v>4</v>
      </c>
      <c r="F649" s="24">
        <f>COUNTIFS(TeamGames!$D$2:$D$4073,$D649,TeamGames!$F$2:$F$4073,$E649)</f>
        <v/>
      </c>
      <c r="G649" s="24" t="n">
        <v>13</v>
      </c>
      <c r="H649" s="24" t="n">
        <v>16</v>
      </c>
      <c r="I649" s="24" t="inlineStr">
        <is>
          <t>Blackpool (A) · Notts County (H) · Stevenage (A) · MK Dons (H)</t>
        </is>
      </c>
      <c r="J649" s="24" t="n">
        <v>2</v>
      </c>
      <c r="K649" s="40" t="n">
        <v>46319.625</v>
      </c>
      <c r="L649" s="40" t="n">
        <v>46347.625</v>
      </c>
      <c r="M649" s="24">
        <f>SUMIFS(TeamGames!$X$2:$X$4073,TeamGames!$D$2:$D$4073,$D649,TeamGames!$F$2:$F$4073,$E649)</f>
        <v/>
      </c>
      <c r="N649" s="33">
        <f>SUMIFS(TeamGames!$S$2:$S$4073,TeamGames!$D$2:$D$4073,$D649,TeamGames!$F$2:$F$4073,$E649)</f>
        <v/>
      </c>
      <c r="O649" s="33">
        <f>SUMIFS(TeamGames!$S$2:$S$4073,TeamGames!$D$2:$D$4073,$D649,TeamGames!$F$2:$F$4073,$E649,TeamGames!$X$2:$X$4073,1)</f>
        <v/>
      </c>
      <c r="P649" s="24">
        <f>SUMIFS(TeamGames!$O$2:$O$4073,TeamGames!$D$2:$D$4073,$D649,TeamGames!$F$2:$F$4073,$E649)</f>
        <v/>
      </c>
      <c r="Q649" s="33">
        <f>SUMIFS(TeamGames!$T$2:$T$4073,TeamGames!$D$2:$D$4073,$D649,TeamGames!$F$2:$F$4073,$E649)</f>
        <v/>
      </c>
      <c r="R649" s="33">
        <f>SUMIFS(TeamGames!$U$2:$U$4073,TeamGames!$D$2:$D$4073,$D649,TeamGames!$F$2:$F$4073,$E649)</f>
        <v/>
      </c>
      <c r="S649" s="33">
        <f>SUMIFS(TeamGames!$W$2:$W$4073,TeamGames!$D$2:$D$4073,$D649,TeamGames!$F$2:$F$4073,$E649)</f>
        <v/>
      </c>
      <c r="T649" s="30">
        <f>IF(M649=0,"",P649-O649)</f>
        <v/>
      </c>
      <c r="U649" s="30">
        <f>IF(M649=0,"",S649-O649)</f>
        <v/>
      </c>
      <c r="V649" s="24">
        <f>IF(M649=0,"upcoming",IF(M649=F649,"complete","in progress"))</f>
        <v/>
      </c>
      <c r="W649" s="33">
        <f>N649/F649</f>
        <v/>
      </c>
      <c r="X649" s="41">
        <f>AVERAGEIFS(TeamGames!$K$2:$K$4073,TeamGames!$D$2:$D$4073,$D649,TeamGames!$F$2:$F$4073,$E649)</f>
        <v/>
      </c>
      <c r="Y649" s="30">
        <f>IF(M649=0,"",P649-S649)</f>
        <v/>
      </c>
      <c r="Z649" s="30" t="n"/>
      <c r="AA649" s="31" t="n"/>
      <c r="AB649" s="33" t="n">
        <v>5.301889771265418</v>
      </c>
      <c r="AC649" s="24" t="n">
        <v>0</v>
      </c>
      <c r="AD649" s="24" t="n">
        <v>0</v>
      </c>
    </row>
    <row r="650">
      <c r="A650" s="24" t="inlineStr">
        <is>
          <t>Mansfield|5</t>
        </is>
      </c>
      <c r="B650" s="24" t="inlineStr">
        <is>
          <t>E2</t>
        </is>
      </c>
      <c r="C650" s="24" t="inlineStr">
        <is>
          <t>League One</t>
        </is>
      </c>
      <c r="D650" s="24" t="inlineStr">
        <is>
          <t>Mansfield</t>
        </is>
      </c>
      <c r="E650" s="24" t="n">
        <v>5</v>
      </c>
      <c r="F650" s="24">
        <f>COUNTIFS(TeamGames!$D$2:$D$4073,$D650,TeamGames!$F$2:$F$4073,$E650)</f>
        <v/>
      </c>
      <c r="G650" s="24" t="n">
        <v>17</v>
      </c>
      <c r="H650" s="24" t="n">
        <v>20</v>
      </c>
      <c r="I650" s="24" t="inlineStr">
        <is>
          <t>Leicester (A) · Stockport (H) · Wycombe (H) · Plymouth (A)</t>
        </is>
      </c>
      <c r="J650" s="24" t="n">
        <v>2</v>
      </c>
      <c r="K650" s="40" t="n">
        <v>46354.625</v>
      </c>
      <c r="L650" s="40" t="n">
        <v>46375.625</v>
      </c>
      <c r="M650" s="24">
        <f>SUMIFS(TeamGames!$X$2:$X$4073,TeamGames!$D$2:$D$4073,$D650,TeamGames!$F$2:$F$4073,$E650)</f>
        <v/>
      </c>
      <c r="N650" s="33">
        <f>SUMIFS(TeamGames!$S$2:$S$4073,TeamGames!$D$2:$D$4073,$D650,TeamGames!$F$2:$F$4073,$E650)</f>
        <v/>
      </c>
      <c r="O650" s="33">
        <f>SUMIFS(TeamGames!$S$2:$S$4073,TeamGames!$D$2:$D$4073,$D650,TeamGames!$F$2:$F$4073,$E650,TeamGames!$X$2:$X$4073,1)</f>
        <v/>
      </c>
      <c r="P650" s="24">
        <f>SUMIFS(TeamGames!$O$2:$O$4073,TeamGames!$D$2:$D$4073,$D650,TeamGames!$F$2:$F$4073,$E650)</f>
        <v/>
      </c>
      <c r="Q650" s="33">
        <f>SUMIFS(TeamGames!$T$2:$T$4073,TeamGames!$D$2:$D$4073,$D650,TeamGames!$F$2:$F$4073,$E650)</f>
        <v/>
      </c>
      <c r="R650" s="33">
        <f>SUMIFS(TeamGames!$U$2:$U$4073,TeamGames!$D$2:$D$4073,$D650,TeamGames!$F$2:$F$4073,$E650)</f>
        <v/>
      </c>
      <c r="S650" s="33">
        <f>SUMIFS(TeamGames!$W$2:$W$4073,TeamGames!$D$2:$D$4073,$D650,TeamGames!$F$2:$F$4073,$E650)</f>
        <v/>
      </c>
      <c r="T650" s="30">
        <f>IF(M650=0,"",P650-O650)</f>
        <v/>
      </c>
      <c r="U650" s="30">
        <f>IF(M650=0,"",S650-O650)</f>
        <v/>
      </c>
      <c r="V650" s="24">
        <f>IF(M650=0,"upcoming",IF(M650=F650,"complete","in progress"))</f>
        <v/>
      </c>
      <c r="W650" s="33">
        <f>N650/F650</f>
        <v/>
      </c>
      <c r="X650" s="41">
        <f>AVERAGEIFS(TeamGames!$K$2:$K$4073,TeamGames!$D$2:$D$4073,$D650,TeamGames!$F$2:$F$4073,$E650)</f>
        <v/>
      </c>
      <c r="Y650" s="30">
        <f>IF(M650=0,"",P650-S650)</f>
        <v/>
      </c>
      <c r="Z650" s="30" t="n"/>
      <c r="AA650" s="31" t="n"/>
      <c r="AB650" s="33" t="n">
        <v>4.58205559040274</v>
      </c>
      <c r="AC650" s="24" t="n">
        <v>0</v>
      </c>
      <c r="AD650" s="24" t="n">
        <v>0</v>
      </c>
    </row>
    <row r="651">
      <c r="A651" s="24" t="inlineStr">
        <is>
          <t>Mansfield|6</t>
        </is>
      </c>
      <c r="B651" s="24" t="inlineStr">
        <is>
          <t>E2</t>
        </is>
      </c>
      <c r="C651" s="24" t="inlineStr">
        <is>
          <t>League One</t>
        </is>
      </c>
      <c r="D651" s="24" t="inlineStr">
        <is>
          <t>Mansfield</t>
        </is>
      </c>
      <c r="E651" s="24" t="n">
        <v>6</v>
      </c>
      <c r="F651" s="24">
        <f>COUNTIFS(TeamGames!$D$2:$D$4073,$D651,TeamGames!$F$2:$F$4073,$E651)</f>
        <v/>
      </c>
      <c r="G651" s="24" t="n">
        <v>21</v>
      </c>
      <c r="H651" s="24" t="n">
        <v>24</v>
      </c>
      <c r="I651" s="24" t="inlineStr">
        <is>
          <t>Barnsley (H) · Sheffield Wed (A) · Cambridge (A) · Plymouth (H)</t>
        </is>
      </c>
      <c r="J651" s="24" t="n">
        <v>2</v>
      </c>
      <c r="K651" s="40" t="n">
        <v>46382.625</v>
      </c>
      <c r="L651" s="40" t="n">
        <v>46396.625</v>
      </c>
      <c r="M651" s="24">
        <f>SUMIFS(TeamGames!$X$2:$X$4073,TeamGames!$D$2:$D$4073,$D651,TeamGames!$F$2:$F$4073,$E651)</f>
        <v/>
      </c>
      <c r="N651" s="33">
        <f>SUMIFS(TeamGames!$S$2:$S$4073,TeamGames!$D$2:$D$4073,$D651,TeamGames!$F$2:$F$4073,$E651)</f>
        <v/>
      </c>
      <c r="O651" s="33">
        <f>SUMIFS(TeamGames!$S$2:$S$4073,TeamGames!$D$2:$D$4073,$D651,TeamGames!$F$2:$F$4073,$E651,TeamGames!$X$2:$X$4073,1)</f>
        <v/>
      </c>
      <c r="P651" s="24">
        <f>SUMIFS(TeamGames!$O$2:$O$4073,TeamGames!$D$2:$D$4073,$D651,TeamGames!$F$2:$F$4073,$E651)</f>
        <v/>
      </c>
      <c r="Q651" s="33">
        <f>SUMIFS(TeamGames!$T$2:$T$4073,TeamGames!$D$2:$D$4073,$D651,TeamGames!$F$2:$F$4073,$E651)</f>
        <v/>
      </c>
      <c r="R651" s="33">
        <f>SUMIFS(TeamGames!$U$2:$U$4073,TeamGames!$D$2:$D$4073,$D651,TeamGames!$F$2:$F$4073,$E651)</f>
        <v/>
      </c>
      <c r="S651" s="33">
        <f>SUMIFS(TeamGames!$W$2:$W$4073,TeamGames!$D$2:$D$4073,$D651,TeamGames!$F$2:$F$4073,$E651)</f>
        <v/>
      </c>
      <c r="T651" s="30">
        <f>IF(M651=0,"",P651-O651)</f>
        <v/>
      </c>
      <c r="U651" s="30">
        <f>IF(M651=0,"",S651-O651)</f>
        <v/>
      </c>
      <c r="V651" s="24">
        <f>IF(M651=0,"upcoming",IF(M651=F651,"complete","in progress"))</f>
        <v/>
      </c>
      <c r="W651" s="33">
        <f>N651/F651</f>
        <v/>
      </c>
      <c r="X651" s="41">
        <f>AVERAGEIFS(TeamGames!$K$2:$K$4073,TeamGames!$D$2:$D$4073,$D651,TeamGames!$F$2:$F$4073,$E651)</f>
        <v/>
      </c>
      <c r="Y651" s="30">
        <f>IF(M651=0,"",P651-S651)</f>
        <v/>
      </c>
      <c r="Z651" s="30" t="n"/>
      <c r="AA651" s="31" t="n"/>
      <c r="AB651" s="33" t="n">
        <v>5.126249114056691</v>
      </c>
      <c r="AC651" s="24" t="n">
        <v>0</v>
      </c>
      <c r="AD651" s="24" t="n">
        <v>0</v>
      </c>
    </row>
    <row r="652">
      <c r="A652" s="24" t="inlineStr">
        <is>
          <t>Mansfield|7</t>
        </is>
      </c>
      <c r="B652" s="24" t="inlineStr">
        <is>
          <t>E2</t>
        </is>
      </c>
      <c r="C652" s="24" t="inlineStr">
        <is>
          <t>League One</t>
        </is>
      </c>
      <c r="D652" s="24" t="inlineStr">
        <is>
          <t>Mansfield</t>
        </is>
      </c>
      <c r="E652" s="24" t="n">
        <v>7</v>
      </c>
      <c r="F652" s="24">
        <f>COUNTIFS(TeamGames!$D$2:$D$4073,$D652,TeamGames!$F$2:$F$4073,$E652)</f>
        <v/>
      </c>
      <c r="G652" s="24" t="n">
        <v>25</v>
      </c>
      <c r="H652" s="24" t="n">
        <v>28</v>
      </c>
      <c r="I652" s="24" t="inlineStr">
        <is>
          <t>Oxford (A) · AFC Wimbledon (H) · Blackpool (H) · Notts County (A)</t>
        </is>
      </c>
      <c r="J652" s="24" t="n">
        <v>2</v>
      </c>
      <c r="K652" s="40" t="n">
        <v>46403.625</v>
      </c>
      <c r="L652" s="40" t="n">
        <v>46417.625</v>
      </c>
      <c r="M652" s="24">
        <f>SUMIFS(TeamGames!$X$2:$X$4073,TeamGames!$D$2:$D$4073,$D652,TeamGames!$F$2:$F$4073,$E652)</f>
        <v/>
      </c>
      <c r="N652" s="33">
        <f>SUMIFS(TeamGames!$S$2:$S$4073,TeamGames!$D$2:$D$4073,$D652,TeamGames!$F$2:$F$4073,$E652)</f>
        <v/>
      </c>
      <c r="O652" s="33">
        <f>SUMIFS(TeamGames!$S$2:$S$4073,TeamGames!$D$2:$D$4073,$D652,TeamGames!$F$2:$F$4073,$E652,TeamGames!$X$2:$X$4073,1)</f>
        <v/>
      </c>
      <c r="P652" s="24">
        <f>SUMIFS(TeamGames!$O$2:$O$4073,TeamGames!$D$2:$D$4073,$D652,TeamGames!$F$2:$F$4073,$E652)</f>
        <v/>
      </c>
      <c r="Q652" s="33">
        <f>SUMIFS(TeamGames!$T$2:$T$4073,TeamGames!$D$2:$D$4073,$D652,TeamGames!$F$2:$F$4073,$E652)</f>
        <v/>
      </c>
      <c r="R652" s="33">
        <f>SUMIFS(TeamGames!$U$2:$U$4073,TeamGames!$D$2:$D$4073,$D652,TeamGames!$F$2:$F$4073,$E652)</f>
        <v/>
      </c>
      <c r="S652" s="33">
        <f>SUMIFS(TeamGames!$W$2:$W$4073,TeamGames!$D$2:$D$4073,$D652,TeamGames!$F$2:$F$4073,$E652)</f>
        <v/>
      </c>
      <c r="T652" s="30">
        <f>IF(M652=0,"",P652-O652)</f>
        <v/>
      </c>
      <c r="U652" s="30">
        <f>IF(M652=0,"",S652-O652)</f>
        <v/>
      </c>
      <c r="V652" s="24">
        <f>IF(M652=0,"upcoming",IF(M652=F652,"complete","in progress"))</f>
        <v/>
      </c>
      <c r="W652" s="33">
        <f>N652/F652</f>
        <v/>
      </c>
      <c r="X652" s="41">
        <f>AVERAGEIFS(TeamGames!$K$2:$K$4073,TeamGames!$D$2:$D$4073,$D652,TeamGames!$F$2:$F$4073,$E652)</f>
        <v/>
      </c>
      <c r="Y652" s="30">
        <f>IF(M652=0,"",P652-S652)</f>
        <v/>
      </c>
      <c r="Z652" s="30" t="n"/>
      <c r="AA652" s="31" t="n"/>
      <c r="AB652" s="33" t="n">
        <v>5.605148371546635</v>
      </c>
      <c r="AC652" s="24" t="n">
        <v>0</v>
      </c>
      <c r="AD652" s="24" t="n">
        <v>0</v>
      </c>
    </row>
    <row r="653">
      <c r="A653" s="24" t="inlineStr">
        <is>
          <t>Mansfield|8</t>
        </is>
      </c>
      <c r="B653" s="24" t="inlineStr">
        <is>
          <t>E2</t>
        </is>
      </c>
      <c r="C653" s="24" t="inlineStr">
        <is>
          <t>League One</t>
        </is>
      </c>
      <c r="D653" s="24" t="inlineStr">
        <is>
          <t>Mansfield</t>
        </is>
      </c>
      <c r="E653" s="24" t="n">
        <v>8</v>
      </c>
      <c r="F653" s="24">
        <f>COUNTIFS(TeamGames!$D$2:$D$4073,$D653,TeamGames!$F$2:$F$4073,$E653)</f>
        <v/>
      </c>
      <c r="G653" s="24" t="n">
        <v>29</v>
      </c>
      <c r="H653" s="24" t="n">
        <v>32</v>
      </c>
      <c r="I653" s="24" t="inlineStr">
        <is>
          <t>Luton (A) · Reading (H) · Bradford (H) · Huddersfield (A)</t>
        </is>
      </c>
      <c r="J653" s="24" t="n">
        <v>2</v>
      </c>
      <c r="K653" s="40" t="n">
        <v>46424.625</v>
      </c>
      <c r="L653" s="40" t="n">
        <v>46438.625</v>
      </c>
      <c r="M653" s="24">
        <f>SUMIFS(TeamGames!$X$2:$X$4073,TeamGames!$D$2:$D$4073,$D653,TeamGames!$F$2:$F$4073,$E653)</f>
        <v/>
      </c>
      <c r="N653" s="33">
        <f>SUMIFS(TeamGames!$S$2:$S$4073,TeamGames!$D$2:$D$4073,$D653,TeamGames!$F$2:$F$4073,$E653)</f>
        <v/>
      </c>
      <c r="O653" s="33">
        <f>SUMIFS(TeamGames!$S$2:$S$4073,TeamGames!$D$2:$D$4073,$D653,TeamGames!$F$2:$F$4073,$E653,TeamGames!$X$2:$X$4073,1)</f>
        <v/>
      </c>
      <c r="P653" s="24">
        <f>SUMIFS(TeamGames!$O$2:$O$4073,TeamGames!$D$2:$D$4073,$D653,TeamGames!$F$2:$F$4073,$E653)</f>
        <v/>
      </c>
      <c r="Q653" s="33">
        <f>SUMIFS(TeamGames!$T$2:$T$4073,TeamGames!$D$2:$D$4073,$D653,TeamGames!$F$2:$F$4073,$E653)</f>
        <v/>
      </c>
      <c r="R653" s="33">
        <f>SUMIFS(TeamGames!$U$2:$U$4073,TeamGames!$D$2:$D$4073,$D653,TeamGames!$F$2:$F$4073,$E653)</f>
        <v/>
      </c>
      <c r="S653" s="33">
        <f>SUMIFS(TeamGames!$W$2:$W$4073,TeamGames!$D$2:$D$4073,$D653,TeamGames!$F$2:$F$4073,$E653)</f>
        <v/>
      </c>
      <c r="T653" s="30">
        <f>IF(M653=0,"",P653-O653)</f>
        <v/>
      </c>
      <c r="U653" s="30">
        <f>IF(M653=0,"",S653-O653)</f>
        <v/>
      </c>
      <c r="V653" s="24">
        <f>IF(M653=0,"upcoming",IF(M653=F653,"complete","in progress"))</f>
        <v/>
      </c>
      <c r="W653" s="33">
        <f>N653/F653</f>
        <v/>
      </c>
      <c r="X653" s="41">
        <f>AVERAGEIFS(TeamGames!$K$2:$K$4073,TeamGames!$D$2:$D$4073,$D653,TeamGames!$F$2:$F$4073,$E653)</f>
        <v/>
      </c>
      <c r="Y653" s="30">
        <f>IF(M653=0,"",P653-S653)</f>
        <v/>
      </c>
      <c r="Z653" s="30" t="n"/>
      <c r="AA653" s="31" t="n"/>
      <c r="AB653" s="33" t="n">
        <v>4.698608346941185</v>
      </c>
      <c r="AC653" s="24" t="n">
        <v>0</v>
      </c>
      <c r="AD653" s="24" t="n">
        <v>0</v>
      </c>
    </row>
    <row r="654">
      <c r="A654" s="24" t="inlineStr">
        <is>
          <t>Mansfield|9</t>
        </is>
      </c>
      <c r="B654" s="24" t="inlineStr">
        <is>
          <t>E2</t>
        </is>
      </c>
      <c r="C654" s="24" t="inlineStr">
        <is>
          <t>League One</t>
        </is>
      </c>
      <c r="D654" s="24" t="inlineStr">
        <is>
          <t>Mansfield</t>
        </is>
      </c>
      <c r="E654" s="24" t="n">
        <v>9</v>
      </c>
      <c r="F654" s="24">
        <f>COUNTIFS(TeamGames!$D$2:$D$4073,$D654,TeamGames!$F$2:$F$4073,$E654)</f>
        <v/>
      </c>
      <c r="G654" s="24" t="n">
        <v>33</v>
      </c>
      <c r="H654" s="24" t="n">
        <v>36</v>
      </c>
      <c r="I654" s="24" t="inlineStr">
        <is>
          <t>Stevenage (H) · Doncaster (A) · Peterborough (H) · MK Dons (A)</t>
        </is>
      </c>
      <c r="J654" s="24" t="n">
        <v>2</v>
      </c>
      <c r="K654" s="40" t="n">
        <v>46445.625</v>
      </c>
      <c r="L654" s="40" t="n">
        <v>46466.625</v>
      </c>
      <c r="M654" s="24">
        <f>SUMIFS(TeamGames!$X$2:$X$4073,TeamGames!$D$2:$D$4073,$D654,TeamGames!$F$2:$F$4073,$E654)</f>
        <v/>
      </c>
      <c r="N654" s="33">
        <f>SUMIFS(TeamGames!$S$2:$S$4073,TeamGames!$D$2:$D$4073,$D654,TeamGames!$F$2:$F$4073,$E654)</f>
        <v/>
      </c>
      <c r="O654" s="33">
        <f>SUMIFS(TeamGames!$S$2:$S$4073,TeamGames!$D$2:$D$4073,$D654,TeamGames!$F$2:$F$4073,$E654,TeamGames!$X$2:$X$4073,1)</f>
        <v/>
      </c>
      <c r="P654" s="24">
        <f>SUMIFS(TeamGames!$O$2:$O$4073,TeamGames!$D$2:$D$4073,$D654,TeamGames!$F$2:$F$4073,$E654)</f>
        <v/>
      </c>
      <c r="Q654" s="33">
        <f>SUMIFS(TeamGames!$T$2:$T$4073,TeamGames!$D$2:$D$4073,$D654,TeamGames!$F$2:$F$4073,$E654)</f>
        <v/>
      </c>
      <c r="R654" s="33">
        <f>SUMIFS(TeamGames!$U$2:$U$4073,TeamGames!$D$2:$D$4073,$D654,TeamGames!$F$2:$F$4073,$E654)</f>
        <v/>
      </c>
      <c r="S654" s="33">
        <f>SUMIFS(TeamGames!$W$2:$W$4073,TeamGames!$D$2:$D$4073,$D654,TeamGames!$F$2:$F$4073,$E654)</f>
        <v/>
      </c>
      <c r="T654" s="30">
        <f>IF(M654=0,"",P654-O654)</f>
        <v/>
      </c>
      <c r="U654" s="30">
        <f>IF(M654=0,"",S654-O654)</f>
        <v/>
      </c>
      <c r="V654" s="24">
        <f>IF(M654=0,"upcoming",IF(M654=F654,"complete","in progress"))</f>
        <v/>
      </c>
      <c r="W654" s="33">
        <f>N654/F654</f>
        <v/>
      </c>
      <c r="X654" s="41">
        <f>AVERAGEIFS(TeamGames!$K$2:$K$4073,TeamGames!$D$2:$D$4073,$D654,TeamGames!$F$2:$F$4073,$E654)</f>
        <v/>
      </c>
      <c r="Y654" s="30">
        <f>IF(M654=0,"",P654-S654)</f>
        <v/>
      </c>
      <c r="Z654" s="30" t="n"/>
      <c r="AA654" s="31" t="n"/>
      <c r="AB654" s="33" t="n">
        <v>5.399696016983144</v>
      </c>
      <c r="AC654" s="24" t="n">
        <v>0</v>
      </c>
      <c r="AD654" s="24" t="n">
        <v>0</v>
      </c>
    </row>
    <row r="655">
      <c r="A655" s="24" t="inlineStr">
        <is>
          <t>Mansfield|10</t>
        </is>
      </c>
      <c r="B655" s="24" t="inlineStr">
        <is>
          <t>E2</t>
        </is>
      </c>
      <c r="C655" s="24" t="inlineStr">
        <is>
          <t>League One</t>
        </is>
      </c>
      <c r="D655" s="24" t="inlineStr">
        <is>
          <t>Mansfield</t>
        </is>
      </c>
      <c r="E655" s="24" t="n">
        <v>10</v>
      </c>
      <c r="F655" s="24">
        <f>COUNTIFS(TeamGames!$D$2:$D$4073,$D655,TeamGames!$F$2:$F$4073,$E655)</f>
        <v/>
      </c>
      <c r="G655" s="24" t="n">
        <v>37</v>
      </c>
      <c r="H655" s="24" t="n">
        <v>40</v>
      </c>
      <c r="I655" s="24" t="inlineStr">
        <is>
          <t>Cambridge (H) · Barnsley (A) · Sheffield Wed (H) · Wycombe (A)</t>
        </is>
      </c>
      <c r="J655" s="24" t="n">
        <v>2</v>
      </c>
      <c r="K655" s="40" t="n">
        <v>46472.625</v>
      </c>
      <c r="L655" s="40" t="n">
        <v>46487.625</v>
      </c>
      <c r="M655" s="24">
        <f>SUMIFS(TeamGames!$X$2:$X$4073,TeamGames!$D$2:$D$4073,$D655,TeamGames!$F$2:$F$4073,$E655)</f>
        <v/>
      </c>
      <c r="N655" s="33">
        <f>SUMIFS(TeamGames!$S$2:$S$4073,TeamGames!$D$2:$D$4073,$D655,TeamGames!$F$2:$F$4073,$E655)</f>
        <v/>
      </c>
      <c r="O655" s="33">
        <f>SUMIFS(TeamGames!$S$2:$S$4073,TeamGames!$D$2:$D$4073,$D655,TeamGames!$F$2:$F$4073,$E655,TeamGames!$X$2:$X$4073,1)</f>
        <v/>
      </c>
      <c r="P655" s="24">
        <f>SUMIFS(TeamGames!$O$2:$O$4073,TeamGames!$D$2:$D$4073,$D655,TeamGames!$F$2:$F$4073,$E655)</f>
        <v/>
      </c>
      <c r="Q655" s="33">
        <f>SUMIFS(TeamGames!$T$2:$T$4073,TeamGames!$D$2:$D$4073,$D655,TeamGames!$F$2:$F$4073,$E655)</f>
        <v/>
      </c>
      <c r="R655" s="33">
        <f>SUMIFS(TeamGames!$U$2:$U$4073,TeamGames!$D$2:$D$4073,$D655,TeamGames!$F$2:$F$4073,$E655)</f>
        <v/>
      </c>
      <c r="S655" s="33">
        <f>SUMIFS(TeamGames!$W$2:$W$4073,TeamGames!$D$2:$D$4073,$D655,TeamGames!$F$2:$F$4073,$E655)</f>
        <v/>
      </c>
      <c r="T655" s="30">
        <f>IF(M655=0,"",P655-O655)</f>
        <v/>
      </c>
      <c r="U655" s="30">
        <f>IF(M655=0,"",S655-O655)</f>
        <v/>
      </c>
      <c r="V655" s="24">
        <f>IF(M655=0,"upcoming",IF(M655=F655,"complete","in progress"))</f>
        <v/>
      </c>
      <c r="W655" s="33">
        <f>N655/F655</f>
        <v/>
      </c>
      <c r="X655" s="41">
        <f>AVERAGEIFS(TeamGames!$K$2:$K$4073,TeamGames!$D$2:$D$4073,$D655,TeamGames!$F$2:$F$4073,$E655)</f>
        <v/>
      </c>
      <c r="Y655" s="30">
        <f>IF(M655=0,"",P655-S655)</f>
        <v/>
      </c>
      <c r="Z655" s="30" t="n"/>
      <c r="AA655" s="31" t="n"/>
      <c r="AB655" s="33" t="n">
        <v>5.180807208207376</v>
      </c>
      <c r="AC655" s="24" t="n">
        <v>0</v>
      </c>
      <c r="AD655" s="24" t="n">
        <v>0</v>
      </c>
    </row>
    <row r="656">
      <c r="A656" s="24" t="inlineStr">
        <is>
          <t>Mansfield|11</t>
        </is>
      </c>
      <c r="B656" s="24" t="inlineStr">
        <is>
          <t>E2</t>
        </is>
      </c>
      <c r="C656" s="24" t="inlineStr">
        <is>
          <t>League One</t>
        </is>
      </c>
      <c r="D656" s="24" t="inlineStr">
        <is>
          <t>Mansfield</t>
        </is>
      </c>
      <c r="E656" s="24" t="n">
        <v>11</v>
      </c>
      <c r="F656" s="24">
        <f>COUNTIFS(TeamGames!$D$2:$D$4073,$D656,TeamGames!$F$2:$F$4073,$E656)</f>
        <v/>
      </c>
      <c r="G656" s="24" t="n">
        <v>41</v>
      </c>
      <c r="H656" s="24" t="n">
        <v>44</v>
      </c>
      <c r="I656" s="24" t="inlineStr">
        <is>
          <t>Leyton Orient (A) · Burton (H) · Bromley (A) · Wigan (H)</t>
        </is>
      </c>
      <c r="J656" s="24" t="n">
        <v>2</v>
      </c>
      <c r="K656" s="40" t="n">
        <v>46490.82291666666</v>
      </c>
      <c r="L656" s="40" t="n">
        <v>46504.82291666666</v>
      </c>
      <c r="M656" s="24">
        <f>SUMIFS(TeamGames!$X$2:$X$4073,TeamGames!$D$2:$D$4073,$D656,TeamGames!$F$2:$F$4073,$E656)</f>
        <v/>
      </c>
      <c r="N656" s="33">
        <f>SUMIFS(TeamGames!$S$2:$S$4073,TeamGames!$D$2:$D$4073,$D656,TeamGames!$F$2:$F$4073,$E656)</f>
        <v/>
      </c>
      <c r="O656" s="33">
        <f>SUMIFS(TeamGames!$S$2:$S$4073,TeamGames!$D$2:$D$4073,$D656,TeamGames!$F$2:$F$4073,$E656,TeamGames!$X$2:$X$4073,1)</f>
        <v/>
      </c>
      <c r="P656" s="24">
        <f>SUMIFS(TeamGames!$O$2:$O$4073,TeamGames!$D$2:$D$4073,$D656,TeamGames!$F$2:$F$4073,$E656)</f>
        <v/>
      </c>
      <c r="Q656" s="33">
        <f>SUMIFS(TeamGames!$T$2:$T$4073,TeamGames!$D$2:$D$4073,$D656,TeamGames!$F$2:$F$4073,$E656)</f>
        <v/>
      </c>
      <c r="R656" s="33">
        <f>SUMIFS(TeamGames!$U$2:$U$4073,TeamGames!$D$2:$D$4073,$D656,TeamGames!$F$2:$F$4073,$E656)</f>
        <v/>
      </c>
      <c r="S656" s="33">
        <f>SUMIFS(TeamGames!$W$2:$W$4073,TeamGames!$D$2:$D$4073,$D656,TeamGames!$F$2:$F$4073,$E656)</f>
        <v/>
      </c>
      <c r="T656" s="30">
        <f>IF(M656=0,"",P656-O656)</f>
        <v/>
      </c>
      <c r="U656" s="30">
        <f>IF(M656=0,"",S656-O656)</f>
        <v/>
      </c>
      <c r="V656" s="24">
        <f>IF(M656=0,"upcoming",IF(M656=F656,"complete","in progress"))</f>
        <v/>
      </c>
      <c r="W656" s="33">
        <f>N656/F656</f>
        <v/>
      </c>
      <c r="X656" s="41">
        <f>AVERAGEIFS(TeamGames!$K$2:$K$4073,TeamGames!$D$2:$D$4073,$D656,TeamGames!$F$2:$F$4073,$E656)</f>
        <v/>
      </c>
      <c r="Y656" s="30">
        <f>IF(M656=0,"",P656-S656)</f>
        <v/>
      </c>
      <c r="Z656" s="30" t="n"/>
      <c r="AA656" s="31" t="n"/>
      <c r="AB656" s="33" t="n">
        <v>6.03186054104766</v>
      </c>
      <c r="AC656" s="24" t="n">
        <v>0</v>
      </c>
      <c r="AD656" s="24" t="n">
        <v>0</v>
      </c>
    </row>
    <row r="657">
      <c r="A657" s="24" t="inlineStr">
        <is>
          <t>Mansfield|12</t>
        </is>
      </c>
      <c r="B657" s="24" t="inlineStr">
        <is>
          <t>E2</t>
        </is>
      </c>
      <c r="C657" s="24" t="inlineStr">
        <is>
          <t>League One</t>
        </is>
      </c>
      <c r="D657" s="24" t="inlineStr">
        <is>
          <t>Mansfield</t>
        </is>
      </c>
      <c r="E657" s="24" t="n">
        <v>12</v>
      </c>
      <c r="F657" s="24">
        <f>COUNTIFS(TeamGames!$D$2:$D$4073,$D657,TeamGames!$F$2:$F$4073,$E657)</f>
        <v/>
      </c>
      <c r="G657" s="24" t="n">
        <v>45</v>
      </c>
      <c r="H657" s="24" t="n">
        <v>46</v>
      </c>
      <c r="I657" s="24" t="inlineStr">
        <is>
          <t>Leicester (H) · Stockport (A)</t>
        </is>
      </c>
      <c r="J657" s="24" t="n">
        <v>1</v>
      </c>
      <c r="K657" s="40" t="n">
        <v>46508.625</v>
      </c>
      <c r="L657" s="40" t="n">
        <v>46515.52083333334</v>
      </c>
      <c r="M657" s="24">
        <f>SUMIFS(TeamGames!$X$2:$X$4073,TeamGames!$D$2:$D$4073,$D657,TeamGames!$F$2:$F$4073,$E657)</f>
        <v/>
      </c>
      <c r="N657" s="33">
        <f>SUMIFS(TeamGames!$S$2:$S$4073,TeamGames!$D$2:$D$4073,$D657,TeamGames!$F$2:$F$4073,$E657)</f>
        <v/>
      </c>
      <c r="O657" s="33">
        <f>SUMIFS(TeamGames!$S$2:$S$4073,TeamGames!$D$2:$D$4073,$D657,TeamGames!$F$2:$F$4073,$E657,TeamGames!$X$2:$X$4073,1)</f>
        <v/>
      </c>
      <c r="P657" s="24">
        <f>SUMIFS(TeamGames!$O$2:$O$4073,TeamGames!$D$2:$D$4073,$D657,TeamGames!$F$2:$F$4073,$E657)</f>
        <v/>
      </c>
      <c r="Q657" s="33">
        <f>SUMIFS(TeamGames!$T$2:$T$4073,TeamGames!$D$2:$D$4073,$D657,TeamGames!$F$2:$F$4073,$E657)</f>
        <v/>
      </c>
      <c r="R657" s="33">
        <f>SUMIFS(TeamGames!$U$2:$U$4073,TeamGames!$D$2:$D$4073,$D657,TeamGames!$F$2:$F$4073,$E657)</f>
        <v/>
      </c>
      <c r="S657" s="33">
        <f>SUMIFS(TeamGames!$W$2:$W$4073,TeamGames!$D$2:$D$4073,$D657,TeamGames!$F$2:$F$4073,$E657)</f>
        <v/>
      </c>
      <c r="T657" s="30">
        <f>IF(M657=0,"",P657-O657)</f>
        <v/>
      </c>
      <c r="U657" s="30">
        <f>IF(M657=0,"",S657-O657)</f>
        <v/>
      </c>
      <c r="V657" s="24">
        <f>IF(M657=0,"upcoming",IF(M657=F657,"complete","in progress"))</f>
        <v/>
      </c>
      <c r="W657" s="33">
        <f>N657/F657</f>
        <v/>
      </c>
      <c r="X657" s="41">
        <f>AVERAGEIFS(TeamGames!$K$2:$K$4073,TeamGames!$D$2:$D$4073,$D657,TeamGames!$F$2:$F$4073,$E657)</f>
        <v/>
      </c>
      <c r="Y657" s="30">
        <f>IF(M657=0,"",P657-S657)</f>
        <v/>
      </c>
      <c r="Z657" s="30" t="n"/>
      <c r="AA657" s="31" t="n"/>
      <c r="AB657" s="33" t="n">
        <v>2.081043610961498</v>
      </c>
      <c r="AC657" s="24" t="n">
        <v>0</v>
      </c>
      <c r="AD657" s="24" t="n">
        <v>0</v>
      </c>
    </row>
    <row r="658">
      <c r="A658" s="24" t="inlineStr">
        <is>
          <t>Notts County|1</t>
        </is>
      </c>
      <c r="B658" s="24" t="inlineStr">
        <is>
          <t>E2</t>
        </is>
      </c>
      <c r="C658" s="24" t="inlineStr">
        <is>
          <t>League One</t>
        </is>
      </c>
      <c r="D658" s="24" t="inlineStr">
        <is>
          <t>Notts County</t>
        </is>
      </c>
      <c r="E658" s="24" t="n">
        <v>1</v>
      </c>
      <c r="F658" s="24">
        <f>COUNTIFS(TeamGames!$D$2:$D$4073,$D658,TeamGames!$F$2:$F$4073,$E658)</f>
        <v/>
      </c>
      <c r="G658" s="24" t="n">
        <v>1</v>
      </c>
      <c r="H658" s="24" t="n">
        <v>4</v>
      </c>
      <c r="I658" s="24" t="inlineStr">
        <is>
          <t>Leicester (H) · Luton (A) · Burton (H) · Doncaster (A)</t>
        </is>
      </c>
      <c r="J658" s="24" t="n">
        <v>2</v>
      </c>
      <c r="K658" s="40" t="n">
        <v>46249.52083333334</v>
      </c>
      <c r="L658" s="40" t="n">
        <v>46266.82291666666</v>
      </c>
      <c r="M658" s="24">
        <f>SUMIFS(TeamGames!$X$2:$X$4073,TeamGames!$D$2:$D$4073,$D658,TeamGames!$F$2:$F$4073,$E658)</f>
        <v/>
      </c>
      <c r="N658" s="33">
        <f>SUMIFS(TeamGames!$S$2:$S$4073,TeamGames!$D$2:$D$4073,$D658,TeamGames!$F$2:$F$4073,$E658)</f>
        <v/>
      </c>
      <c r="O658" s="33">
        <f>SUMIFS(TeamGames!$S$2:$S$4073,TeamGames!$D$2:$D$4073,$D658,TeamGames!$F$2:$F$4073,$E658,TeamGames!$X$2:$X$4073,1)</f>
        <v/>
      </c>
      <c r="P658" s="24">
        <f>SUMIFS(TeamGames!$O$2:$O$4073,TeamGames!$D$2:$D$4073,$D658,TeamGames!$F$2:$F$4073,$E658)</f>
        <v/>
      </c>
      <c r="Q658" s="33">
        <f>SUMIFS(TeamGames!$T$2:$T$4073,TeamGames!$D$2:$D$4073,$D658,TeamGames!$F$2:$F$4073,$E658)</f>
        <v/>
      </c>
      <c r="R658" s="33">
        <f>SUMIFS(TeamGames!$U$2:$U$4073,TeamGames!$D$2:$D$4073,$D658,TeamGames!$F$2:$F$4073,$E658)</f>
        <v/>
      </c>
      <c r="S658" s="33">
        <f>SUMIFS(TeamGames!$W$2:$W$4073,TeamGames!$D$2:$D$4073,$D658,TeamGames!$F$2:$F$4073,$E658)</f>
        <v/>
      </c>
      <c r="T658" s="30">
        <f>IF(M658=0,"",P658-O658)</f>
        <v/>
      </c>
      <c r="U658" s="30">
        <f>IF(M658=0,"",S658-O658)</f>
        <v/>
      </c>
      <c r="V658" s="24">
        <f>IF(M658=0,"upcoming",IF(M658=F658,"complete","in progress"))</f>
        <v/>
      </c>
      <c r="W658" s="33">
        <f>N658/F658</f>
        <v/>
      </c>
      <c r="X658" s="41">
        <f>AVERAGEIFS(TeamGames!$K$2:$K$4073,TeamGames!$D$2:$D$4073,$D658,TeamGames!$F$2:$F$4073,$E658)</f>
        <v/>
      </c>
      <c r="Y658" s="30">
        <f>IF(M658=0,"",P658-S658)</f>
        <v/>
      </c>
      <c r="Z658" s="30" t="n">
        <v>0.49</v>
      </c>
      <c r="AA658" s="31" t="n">
        <v>0.624925290251418</v>
      </c>
      <c r="AB658" s="33" t="n"/>
      <c r="AC658" s="24" t="n">
        <v>0</v>
      </c>
      <c r="AD658" s="24" t="n">
        <v>0</v>
      </c>
    </row>
    <row r="659">
      <c r="A659" s="24" t="inlineStr">
        <is>
          <t>Notts County|2</t>
        </is>
      </c>
      <c r="B659" s="24" t="inlineStr">
        <is>
          <t>E2</t>
        </is>
      </c>
      <c r="C659" s="24" t="inlineStr">
        <is>
          <t>League One</t>
        </is>
      </c>
      <c r="D659" s="24" t="inlineStr">
        <is>
          <t>Notts County</t>
        </is>
      </c>
      <c r="E659" s="24" t="n">
        <v>2</v>
      </c>
      <c r="F659" s="24">
        <f>COUNTIFS(TeamGames!$D$2:$D$4073,$D659,TeamGames!$F$2:$F$4073,$E659)</f>
        <v/>
      </c>
      <c r="G659" s="24" t="n">
        <v>5</v>
      </c>
      <c r="H659" s="24" t="n">
        <v>8</v>
      </c>
      <c r="I659" s="24" t="inlineStr">
        <is>
          <t>Huddersfield (A) · Bradford (H) · Reading (A) · Blackpool (H)</t>
        </is>
      </c>
      <c r="J659" s="24" t="n">
        <v>2</v>
      </c>
      <c r="K659" s="40" t="n">
        <v>46270.625</v>
      </c>
      <c r="L659" s="40" t="n">
        <v>46291.625</v>
      </c>
      <c r="M659" s="24">
        <f>SUMIFS(TeamGames!$X$2:$X$4073,TeamGames!$D$2:$D$4073,$D659,TeamGames!$F$2:$F$4073,$E659)</f>
        <v/>
      </c>
      <c r="N659" s="33">
        <f>SUMIFS(TeamGames!$S$2:$S$4073,TeamGames!$D$2:$D$4073,$D659,TeamGames!$F$2:$F$4073,$E659)</f>
        <v/>
      </c>
      <c r="O659" s="33">
        <f>SUMIFS(TeamGames!$S$2:$S$4073,TeamGames!$D$2:$D$4073,$D659,TeamGames!$F$2:$F$4073,$E659,TeamGames!$X$2:$X$4073,1)</f>
        <v/>
      </c>
      <c r="P659" s="24">
        <f>SUMIFS(TeamGames!$O$2:$O$4073,TeamGames!$D$2:$D$4073,$D659,TeamGames!$F$2:$F$4073,$E659)</f>
        <v/>
      </c>
      <c r="Q659" s="33">
        <f>SUMIFS(TeamGames!$T$2:$T$4073,TeamGames!$D$2:$D$4073,$D659,TeamGames!$F$2:$F$4073,$E659)</f>
        <v/>
      </c>
      <c r="R659" s="33">
        <f>SUMIFS(TeamGames!$U$2:$U$4073,TeamGames!$D$2:$D$4073,$D659,TeamGames!$F$2:$F$4073,$E659)</f>
        <v/>
      </c>
      <c r="S659" s="33">
        <f>SUMIFS(TeamGames!$W$2:$W$4073,TeamGames!$D$2:$D$4073,$D659,TeamGames!$F$2:$F$4073,$E659)</f>
        <v/>
      </c>
      <c r="T659" s="30">
        <f>IF(M659=0,"",P659-O659)</f>
        <v/>
      </c>
      <c r="U659" s="30">
        <f>IF(M659=0,"",S659-O659)</f>
        <v/>
      </c>
      <c r="V659" s="24">
        <f>IF(M659=0,"upcoming",IF(M659=F659,"complete","in progress"))</f>
        <v/>
      </c>
      <c r="W659" s="33">
        <f>N659/F659</f>
        <v/>
      </c>
      <c r="X659" s="41">
        <f>AVERAGEIFS(TeamGames!$K$2:$K$4073,TeamGames!$D$2:$D$4073,$D659,TeamGames!$F$2:$F$4073,$E659)</f>
        <v/>
      </c>
      <c r="Y659" s="30">
        <f>IF(M659=0,"",P659-S659)</f>
        <v/>
      </c>
      <c r="Z659" s="30" t="n">
        <v>-1.16</v>
      </c>
      <c r="AA659" s="31" t="n">
        <v>0.245813926462811</v>
      </c>
      <c r="AB659" s="33" t="n">
        <v>1.47088626278697</v>
      </c>
      <c r="AC659" s="24" t="n">
        <v>0</v>
      </c>
      <c r="AD659" s="24" t="n">
        <v>0</v>
      </c>
    </row>
    <row r="660">
      <c r="A660" s="24" t="inlineStr">
        <is>
          <t>Notts County|3</t>
        </is>
      </c>
      <c r="B660" s="24" t="inlineStr">
        <is>
          <t>E2</t>
        </is>
      </c>
      <c r="C660" s="24" t="inlineStr">
        <is>
          <t>League One</t>
        </is>
      </c>
      <c r="D660" s="24" t="inlineStr">
        <is>
          <t>Notts County</t>
        </is>
      </c>
      <c r="E660" s="24" t="n">
        <v>3</v>
      </c>
      <c r="F660" s="24">
        <f>COUNTIFS(TeamGames!$D$2:$D$4073,$D660,TeamGames!$F$2:$F$4073,$E660)</f>
        <v/>
      </c>
      <c r="G660" s="24" t="n">
        <v>9</v>
      </c>
      <c r="H660" s="24" t="n">
        <v>12</v>
      </c>
      <c r="I660" s="24" t="inlineStr">
        <is>
          <t>Peterborough (A) · Oxford (H) · Wycombe (A) · Sheffield Wed (H)</t>
        </is>
      </c>
      <c r="J660" s="24" t="n">
        <v>2</v>
      </c>
      <c r="K660" s="40" t="n">
        <v>46298.625</v>
      </c>
      <c r="L660" s="40" t="n">
        <v>46315.82291666666</v>
      </c>
      <c r="M660" s="24">
        <f>SUMIFS(TeamGames!$X$2:$X$4073,TeamGames!$D$2:$D$4073,$D660,TeamGames!$F$2:$F$4073,$E660)</f>
        <v/>
      </c>
      <c r="N660" s="33">
        <f>SUMIFS(TeamGames!$S$2:$S$4073,TeamGames!$D$2:$D$4073,$D660,TeamGames!$F$2:$F$4073,$E660)</f>
        <v/>
      </c>
      <c r="O660" s="33">
        <f>SUMIFS(TeamGames!$S$2:$S$4073,TeamGames!$D$2:$D$4073,$D660,TeamGames!$F$2:$F$4073,$E660,TeamGames!$X$2:$X$4073,1)</f>
        <v/>
      </c>
      <c r="P660" s="24">
        <f>SUMIFS(TeamGames!$O$2:$O$4073,TeamGames!$D$2:$D$4073,$D660,TeamGames!$F$2:$F$4073,$E660)</f>
        <v/>
      </c>
      <c r="Q660" s="33">
        <f>SUMIFS(TeamGames!$T$2:$T$4073,TeamGames!$D$2:$D$4073,$D660,TeamGames!$F$2:$F$4073,$E660)</f>
        <v/>
      </c>
      <c r="R660" s="33">
        <f>SUMIFS(TeamGames!$U$2:$U$4073,TeamGames!$D$2:$D$4073,$D660,TeamGames!$F$2:$F$4073,$E660)</f>
        <v/>
      </c>
      <c r="S660" s="33">
        <f>SUMIFS(TeamGames!$W$2:$W$4073,TeamGames!$D$2:$D$4073,$D660,TeamGames!$F$2:$F$4073,$E660)</f>
        <v/>
      </c>
      <c r="T660" s="30">
        <f>IF(M660=0,"",P660-O660)</f>
        <v/>
      </c>
      <c r="U660" s="30">
        <f>IF(M660=0,"",S660-O660)</f>
        <v/>
      </c>
      <c r="V660" s="24">
        <f>IF(M660=0,"upcoming",IF(M660=F660,"complete","in progress"))</f>
        <v/>
      </c>
      <c r="W660" s="33">
        <f>N660/F660</f>
        <v/>
      </c>
      <c r="X660" s="41">
        <f>AVERAGEIFS(TeamGames!$K$2:$K$4073,TeamGames!$D$2:$D$4073,$D660,TeamGames!$F$2:$F$4073,$E660)</f>
        <v/>
      </c>
      <c r="Y660" s="30">
        <f>IF(M660=0,"",P660-S660)</f>
        <v/>
      </c>
      <c r="Z660" s="30" t="n">
        <v>-0.34</v>
      </c>
      <c r="AA660" s="31" t="n">
        <v>0.7333914874087004</v>
      </c>
      <c r="AB660" s="33" t="n">
        <v>1.222040588321097</v>
      </c>
      <c r="AC660" s="24" t="n">
        <v>0</v>
      </c>
      <c r="AD660" s="24" t="n">
        <v>0</v>
      </c>
    </row>
    <row r="661">
      <c r="A661" s="24" t="inlineStr">
        <is>
          <t>Notts County|4</t>
        </is>
      </c>
      <c r="B661" s="24" t="inlineStr">
        <is>
          <t>E2</t>
        </is>
      </c>
      <c r="C661" s="24" t="inlineStr">
        <is>
          <t>League One</t>
        </is>
      </c>
      <c r="D661" s="24" t="inlineStr">
        <is>
          <t>Notts County</t>
        </is>
      </c>
      <c r="E661" s="24" t="n">
        <v>4</v>
      </c>
      <c r="F661" s="24">
        <f>COUNTIFS(TeamGames!$D$2:$D$4073,$D661,TeamGames!$F$2:$F$4073,$E661)</f>
        <v/>
      </c>
      <c r="G661" s="24" t="n">
        <v>13</v>
      </c>
      <c r="H661" s="24" t="n">
        <v>16</v>
      </c>
      <c r="I661" s="24" t="inlineStr">
        <is>
          <t>Stockport (H) · Mansfield (A) · Bromley (A) · Stevenage (H)</t>
        </is>
      </c>
      <c r="J661" s="24" t="n">
        <v>2</v>
      </c>
      <c r="K661" s="40" t="n">
        <v>46319.625</v>
      </c>
      <c r="L661" s="40" t="n">
        <v>46347.625</v>
      </c>
      <c r="M661" s="24">
        <f>SUMIFS(TeamGames!$X$2:$X$4073,TeamGames!$D$2:$D$4073,$D661,TeamGames!$F$2:$F$4073,$E661)</f>
        <v/>
      </c>
      <c r="N661" s="33">
        <f>SUMIFS(TeamGames!$S$2:$S$4073,TeamGames!$D$2:$D$4073,$D661,TeamGames!$F$2:$F$4073,$E661)</f>
        <v/>
      </c>
      <c r="O661" s="33">
        <f>SUMIFS(TeamGames!$S$2:$S$4073,TeamGames!$D$2:$D$4073,$D661,TeamGames!$F$2:$F$4073,$E661,TeamGames!$X$2:$X$4073,1)</f>
        <v/>
      </c>
      <c r="P661" s="24">
        <f>SUMIFS(TeamGames!$O$2:$O$4073,TeamGames!$D$2:$D$4073,$D661,TeamGames!$F$2:$F$4073,$E661)</f>
        <v/>
      </c>
      <c r="Q661" s="33">
        <f>SUMIFS(TeamGames!$T$2:$T$4073,TeamGames!$D$2:$D$4073,$D661,TeamGames!$F$2:$F$4073,$E661)</f>
        <v/>
      </c>
      <c r="R661" s="33">
        <f>SUMIFS(TeamGames!$U$2:$U$4073,TeamGames!$D$2:$D$4073,$D661,TeamGames!$F$2:$F$4073,$E661)</f>
        <v/>
      </c>
      <c r="S661" s="33">
        <f>SUMIFS(TeamGames!$W$2:$W$4073,TeamGames!$D$2:$D$4073,$D661,TeamGames!$F$2:$F$4073,$E661)</f>
        <v/>
      </c>
      <c r="T661" s="30">
        <f>IF(M661=0,"",P661-O661)</f>
        <v/>
      </c>
      <c r="U661" s="30">
        <f>IF(M661=0,"",S661-O661)</f>
        <v/>
      </c>
      <c r="V661" s="24">
        <f>IF(M661=0,"upcoming",IF(M661=F661,"complete","in progress"))</f>
        <v/>
      </c>
      <c r="W661" s="33">
        <f>N661/F661</f>
        <v/>
      </c>
      <c r="X661" s="41">
        <f>AVERAGEIFS(TeamGames!$K$2:$K$4073,TeamGames!$D$2:$D$4073,$D661,TeamGames!$F$2:$F$4073,$E661)</f>
        <v/>
      </c>
      <c r="Y661" s="30">
        <f>IF(M661=0,"",P661-S661)</f>
        <v/>
      </c>
      <c r="Z661" s="30" t="n"/>
      <c r="AA661" s="31" t="n"/>
      <c r="AB661" s="33" t="n">
        <v>5.47487687038211</v>
      </c>
      <c r="AC661" s="24" t="n">
        <v>0</v>
      </c>
      <c r="AD661" s="24" t="n">
        <v>0</v>
      </c>
    </row>
    <row r="662">
      <c r="A662" s="24" t="inlineStr">
        <is>
          <t>Notts County|5</t>
        </is>
      </c>
      <c r="B662" s="24" t="inlineStr">
        <is>
          <t>E2</t>
        </is>
      </c>
      <c r="C662" s="24" t="inlineStr">
        <is>
          <t>League One</t>
        </is>
      </c>
      <c r="D662" s="24" t="inlineStr">
        <is>
          <t>Notts County</t>
        </is>
      </c>
      <c r="E662" s="24" t="n">
        <v>5</v>
      </c>
      <c r="F662" s="24">
        <f>COUNTIFS(TeamGames!$D$2:$D$4073,$D662,TeamGames!$F$2:$F$4073,$E662)</f>
        <v/>
      </c>
      <c r="G662" s="24" t="n">
        <v>17</v>
      </c>
      <c r="H662" s="24" t="n">
        <v>20</v>
      </c>
      <c r="I662" s="24" t="inlineStr">
        <is>
          <t>MK Dons (A) · AFC Wimbledon (H) · Plymouth (H) · Leyton Orient (A)</t>
        </is>
      </c>
      <c r="J662" s="24" t="n">
        <v>2</v>
      </c>
      <c r="K662" s="40" t="n">
        <v>46354.52083333334</v>
      </c>
      <c r="L662" s="40" t="n">
        <v>46375.625</v>
      </c>
      <c r="M662" s="24">
        <f>SUMIFS(TeamGames!$X$2:$X$4073,TeamGames!$D$2:$D$4073,$D662,TeamGames!$F$2:$F$4073,$E662)</f>
        <v/>
      </c>
      <c r="N662" s="33">
        <f>SUMIFS(TeamGames!$S$2:$S$4073,TeamGames!$D$2:$D$4073,$D662,TeamGames!$F$2:$F$4073,$E662)</f>
        <v/>
      </c>
      <c r="O662" s="33">
        <f>SUMIFS(TeamGames!$S$2:$S$4073,TeamGames!$D$2:$D$4073,$D662,TeamGames!$F$2:$F$4073,$E662,TeamGames!$X$2:$X$4073,1)</f>
        <v/>
      </c>
      <c r="P662" s="24">
        <f>SUMIFS(TeamGames!$O$2:$O$4073,TeamGames!$D$2:$D$4073,$D662,TeamGames!$F$2:$F$4073,$E662)</f>
        <v/>
      </c>
      <c r="Q662" s="33">
        <f>SUMIFS(TeamGames!$T$2:$T$4073,TeamGames!$D$2:$D$4073,$D662,TeamGames!$F$2:$F$4073,$E662)</f>
        <v/>
      </c>
      <c r="R662" s="33">
        <f>SUMIFS(TeamGames!$U$2:$U$4073,TeamGames!$D$2:$D$4073,$D662,TeamGames!$F$2:$F$4073,$E662)</f>
        <v/>
      </c>
      <c r="S662" s="33">
        <f>SUMIFS(TeamGames!$W$2:$W$4073,TeamGames!$D$2:$D$4073,$D662,TeamGames!$F$2:$F$4073,$E662)</f>
        <v/>
      </c>
      <c r="T662" s="30">
        <f>IF(M662=0,"",P662-O662)</f>
        <v/>
      </c>
      <c r="U662" s="30">
        <f>IF(M662=0,"",S662-O662)</f>
        <v/>
      </c>
      <c r="V662" s="24">
        <f>IF(M662=0,"upcoming",IF(M662=F662,"complete","in progress"))</f>
        <v/>
      </c>
      <c r="W662" s="33">
        <f>N662/F662</f>
        <v/>
      </c>
      <c r="X662" s="41">
        <f>AVERAGEIFS(TeamGames!$K$2:$K$4073,TeamGames!$D$2:$D$4073,$D662,TeamGames!$F$2:$F$4073,$E662)</f>
        <v/>
      </c>
      <c r="Y662" s="30">
        <f>IF(M662=0,"",P662-S662)</f>
        <v/>
      </c>
      <c r="Z662" s="30" t="n"/>
      <c r="AA662" s="31" t="n"/>
      <c r="AB662" s="33" t="n">
        <v>5.413953208867841</v>
      </c>
      <c r="AC662" s="24" t="n">
        <v>0</v>
      </c>
      <c r="AD662" s="24" t="n">
        <v>0</v>
      </c>
    </row>
    <row r="663">
      <c r="A663" s="24" t="inlineStr">
        <is>
          <t>Notts County|6</t>
        </is>
      </c>
      <c r="B663" s="24" t="inlineStr">
        <is>
          <t>E2</t>
        </is>
      </c>
      <c r="C663" s="24" t="inlineStr">
        <is>
          <t>League One</t>
        </is>
      </c>
      <c r="D663" s="24" t="inlineStr">
        <is>
          <t>Notts County</t>
        </is>
      </c>
      <c r="E663" s="24" t="n">
        <v>6</v>
      </c>
      <c r="F663" s="24">
        <f>COUNTIFS(TeamGames!$D$2:$D$4073,$D663,TeamGames!$F$2:$F$4073,$E663)</f>
        <v/>
      </c>
      <c r="G663" s="24" t="n">
        <v>21</v>
      </c>
      <c r="H663" s="24" t="n">
        <v>24</v>
      </c>
      <c r="I663" s="24" t="inlineStr">
        <is>
          <t>Cambridge (H) · Wigan (A) · Barnsley (A) · Leyton Orient (H)</t>
        </is>
      </c>
      <c r="J663" s="24" t="n">
        <v>2</v>
      </c>
      <c r="K663" s="40" t="n">
        <v>46382.625</v>
      </c>
      <c r="L663" s="40" t="n">
        <v>46396.625</v>
      </c>
      <c r="M663" s="24">
        <f>SUMIFS(TeamGames!$X$2:$X$4073,TeamGames!$D$2:$D$4073,$D663,TeamGames!$F$2:$F$4073,$E663)</f>
        <v/>
      </c>
      <c r="N663" s="33">
        <f>SUMIFS(TeamGames!$S$2:$S$4073,TeamGames!$D$2:$D$4073,$D663,TeamGames!$F$2:$F$4073,$E663)</f>
        <v/>
      </c>
      <c r="O663" s="33">
        <f>SUMIFS(TeamGames!$S$2:$S$4073,TeamGames!$D$2:$D$4073,$D663,TeamGames!$F$2:$F$4073,$E663,TeamGames!$X$2:$X$4073,1)</f>
        <v/>
      </c>
      <c r="P663" s="24">
        <f>SUMIFS(TeamGames!$O$2:$O$4073,TeamGames!$D$2:$D$4073,$D663,TeamGames!$F$2:$F$4073,$E663)</f>
        <v/>
      </c>
      <c r="Q663" s="33">
        <f>SUMIFS(TeamGames!$T$2:$T$4073,TeamGames!$D$2:$D$4073,$D663,TeamGames!$F$2:$F$4073,$E663)</f>
        <v/>
      </c>
      <c r="R663" s="33">
        <f>SUMIFS(TeamGames!$U$2:$U$4073,TeamGames!$D$2:$D$4073,$D663,TeamGames!$F$2:$F$4073,$E663)</f>
        <v/>
      </c>
      <c r="S663" s="33">
        <f>SUMIFS(TeamGames!$W$2:$W$4073,TeamGames!$D$2:$D$4073,$D663,TeamGames!$F$2:$F$4073,$E663)</f>
        <v/>
      </c>
      <c r="T663" s="30">
        <f>IF(M663=0,"",P663-O663)</f>
        <v/>
      </c>
      <c r="U663" s="30">
        <f>IF(M663=0,"",S663-O663)</f>
        <v/>
      </c>
      <c r="V663" s="24">
        <f>IF(M663=0,"upcoming",IF(M663=F663,"complete","in progress"))</f>
        <v/>
      </c>
      <c r="W663" s="33">
        <f>N663/F663</f>
        <v/>
      </c>
      <c r="X663" s="41">
        <f>AVERAGEIFS(TeamGames!$K$2:$K$4073,TeamGames!$D$2:$D$4073,$D663,TeamGames!$F$2:$F$4073,$E663)</f>
        <v/>
      </c>
      <c r="Y663" s="30">
        <f>IF(M663=0,"",P663-S663)</f>
        <v/>
      </c>
      <c r="Z663" s="30" t="n"/>
      <c r="AA663" s="31" t="n"/>
      <c r="AB663" s="33" t="n">
        <v>5.629528216758071</v>
      </c>
      <c r="AC663" s="24" t="n">
        <v>0</v>
      </c>
      <c r="AD663" s="24" t="n">
        <v>0</v>
      </c>
    </row>
    <row r="664">
      <c r="A664" s="24" t="inlineStr">
        <is>
          <t>Notts County|7</t>
        </is>
      </c>
      <c r="B664" s="24" t="inlineStr">
        <is>
          <t>E2</t>
        </is>
      </c>
      <c r="C664" s="24" t="inlineStr">
        <is>
          <t>League One</t>
        </is>
      </c>
      <c r="D664" s="24" t="inlineStr">
        <is>
          <t>Notts County</t>
        </is>
      </c>
      <c r="E664" s="24" t="n">
        <v>7</v>
      </c>
      <c r="F664" s="24">
        <f>COUNTIFS(TeamGames!$D$2:$D$4073,$D664,TeamGames!$F$2:$F$4073,$E664)</f>
        <v/>
      </c>
      <c r="G664" s="24" t="n">
        <v>25</v>
      </c>
      <c r="H664" s="24" t="n">
        <v>28</v>
      </c>
      <c r="I664" s="24" t="inlineStr">
        <is>
          <t>Wycombe (H) · Sheffield Wed (A) · Stockport (A) · Mansfield (H)</t>
        </is>
      </c>
      <c r="J664" s="24" t="n">
        <v>2</v>
      </c>
      <c r="K664" s="40" t="n">
        <v>46403.625</v>
      </c>
      <c r="L664" s="40" t="n">
        <v>46417.625</v>
      </c>
      <c r="M664" s="24">
        <f>SUMIFS(TeamGames!$X$2:$X$4073,TeamGames!$D$2:$D$4073,$D664,TeamGames!$F$2:$F$4073,$E664)</f>
        <v/>
      </c>
      <c r="N664" s="33">
        <f>SUMIFS(TeamGames!$S$2:$S$4073,TeamGames!$D$2:$D$4073,$D664,TeamGames!$F$2:$F$4073,$E664)</f>
        <v/>
      </c>
      <c r="O664" s="33">
        <f>SUMIFS(TeamGames!$S$2:$S$4073,TeamGames!$D$2:$D$4073,$D664,TeamGames!$F$2:$F$4073,$E664,TeamGames!$X$2:$X$4073,1)</f>
        <v/>
      </c>
      <c r="P664" s="24">
        <f>SUMIFS(TeamGames!$O$2:$O$4073,TeamGames!$D$2:$D$4073,$D664,TeamGames!$F$2:$F$4073,$E664)</f>
        <v/>
      </c>
      <c r="Q664" s="33">
        <f>SUMIFS(TeamGames!$T$2:$T$4073,TeamGames!$D$2:$D$4073,$D664,TeamGames!$F$2:$F$4073,$E664)</f>
        <v/>
      </c>
      <c r="R664" s="33">
        <f>SUMIFS(TeamGames!$U$2:$U$4073,TeamGames!$D$2:$D$4073,$D664,TeamGames!$F$2:$F$4073,$E664)</f>
        <v/>
      </c>
      <c r="S664" s="33">
        <f>SUMIFS(TeamGames!$W$2:$W$4073,TeamGames!$D$2:$D$4073,$D664,TeamGames!$F$2:$F$4073,$E664)</f>
        <v/>
      </c>
      <c r="T664" s="30">
        <f>IF(M664=0,"",P664-O664)</f>
        <v/>
      </c>
      <c r="U664" s="30">
        <f>IF(M664=0,"",S664-O664)</f>
        <v/>
      </c>
      <c r="V664" s="24">
        <f>IF(M664=0,"upcoming",IF(M664=F664,"complete","in progress"))</f>
        <v/>
      </c>
      <c r="W664" s="33">
        <f>N664/F664</f>
        <v/>
      </c>
      <c r="X664" s="41">
        <f>AVERAGEIFS(TeamGames!$K$2:$K$4073,TeamGames!$D$2:$D$4073,$D664,TeamGames!$F$2:$F$4073,$E664)</f>
        <v/>
      </c>
      <c r="Y664" s="30">
        <f>IF(M664=0,"",P664-S664)</f>
        <v/>
      </c>
      <c r="Z664" s="30" t="n"/>
      <c r="AA664" s="31" t="n"/>
      <c r="AB664" s="33" t="n">
        <v>4.829492895102879</v>
      </c>
      <c r="AC664" s="24" t="n">
        <v>0</v>
      </c>
      <c r="AD664" s="24" t="n">
        <v>0</v>
      </c>
    </row>
    <row r="665">
      <c r="A665" s="24" t="inlineStr">
        <is>
          <t>Notts County|8</t>
        </is>
      </c>
      <c r="B665" s="24" t="inlineStr">
        <is>
          <t>E2</t>
        </is>
      </c>
      <c r="C665" s="24" t="inlineStr">
        <is>
          <t>League One</t>
        </is>
      </c>
      <c r="D665" s="24" t="inlineStr">
        <is>
          <t>Notts County</t>
        </is>
      </c>
      <c r="E665" s="24" t="n">
        <v>8</v>
      </c>
      <c r="F665" s="24">
        <f>COUNTIFS(TeamGames!$D$2:$D$4073,$D665,TeamGames!$F$2:$F$4073,$E665)</f>
        <v/>
      </c>
      <c r="G665" s="24" t="n">
        <v>29</v>
      </c>
      <c r="H665" s="24" t="n">
        <v>32</v>
      </c>
      <c r="I665" s="24" t="inlineStr">
        <is>
          <t>Burton (A) · Doncaster (H) · Huddersfield (H) · Bradford (A)</t>
        </is>
      </c>
      <c r="J665" s="24" t="n">
        <v>2</v>
      </c>
      <c r="K665" s="40" t="n">
        <v>46424.625</v>
      </c>
      <c r="L665" s="40" t="n">
        <v>46438.625</v>
      </c>
      <c r="M665" s="24">
        <f>SUMIFS(TeamGames!$X$2:$X$4073,TeamGames!$D$2:$D$4073,$D665,TeamGames!$F$2:$F$4073,$E665)</f>
        <v/>
      </c>
      <c r="N665" s="33">
        <f>SUMIFS(TeamGames!$S$2:$S$4073,TeamGames!$D$2:$D$4073,$D665,TeamGames!$F$2:$F$4073,$E665)</f>
        <v/>
      </c>
      <c r="O665" s="33">
        <f>SUMIFS(TeamGames!$S$2:$S$4073,TeamGames!$D$2:$D$4073,$D665,TeamGames!$F$2:$F$4073,$E665,TeamGames!$X$2:$X$4073,1)</f>
        <v/>
      </c>
      <c r="P665" s="24">
        <f>SUMIFS(TeamGames!$O$2:$O$4073,TeamGames!$D$2:$D$4073,$D665,TeamGames!$F$2:$F$4073,$E665)</f>
        <v/>
      </c>
      <c r="Q665" s="33">
        <f>SUMIFS(TeamGames!$T$2:$T$4073,TeamGames!$D$2:$D$4073,$D665,TeamGames!$F$2:$F$4073,$E665)</f>
        <v/>
      </c>
      <c r="R665" s="33">
        <f>SUMIFS(TeamGames!$U$2:$U$4073,TeamGames!$D$2:$D$4073,$D665,TeamGames!$F$2:$F$4073,$E665)</f>
        <v/>
      </c>
      <c r="S665" s="33">
        <f>SUMIFS(TeamGames!$W$2:$W$4073,TeamGames!$D$2:$D$4073,$D665,TeamGames!$F$2:$F$4073,$E665)</f>
        <v/>
      </c>
      <c r="T665" s="30">
        <f>IF(M665=0,"",P665-O665)</f>
        <v/>
      </c>
      <c r="U665" s="30">
        <f>IF(M665=0,"",S665-O665)</f>
        <v/>
      </c>
      <c r="V665" s="24">
        <f>IF(M665=0,"upcoming",IF(M665=F665,"complete","in progress"))</f>
        <v/>
      </c>
      <c r="W665" s="33">
        <f>N665/F665</f>
        <v/>
      </c>
      <c r="X665" s="41">
        <f>AVERAGEIFS(TeamGames!$K$2:$K$4073,TeamGames!$D$2:$D$4073,$D665,TeamGames!$F$2:$F$4073,$E665)</f>
        <v/>
      </c>
      <c r="Y665" s="30">
        <f>IF(M665=0,"",P665-S665)</f>
        <v/>
      </c>
      <c r="Z665" s="30" t="n"/>
      <c r="AA665" s="31" t="n"/>
      <c r="AB665" s="33" t="n">
        <v>5.198720757849261</v>
      </c>
      <c r="AC665" s="24" t="n">
        <v>0</v>
      </c>
      <c r="AD665" s="24" t="n">
        <v>0</v>
      </c>
    </row>
    <row r="666">
      <c r="A666" s="24" t="inlineStr">
        <is>
          <t>Notts County|9</t>
        </is>
      </c>
      <c r="B666" s="24" t="inlineStr">
        <is>
          <t>E2</t>
        </is>
      </c>
      <c r="C666" s="24" t="inlineStr">
        <is>
          <t>League One</t>
        </is>
      </c>
      <c r="D666" s="24" t="inlineStr">
        <is>
          <t>Notts County</t>
        </is>
      </c>
      <c r="E666" s="24" t="n">
        <v>9</v>
      </c>
      <c r="F666" s="24">
        <f>COUNTIFS(TeamGames!$D$2:$D$4073,$D666,TeamGames!$F$2:$F$4073,$E666)</f>
        <v/>
      </c>
      <c r="G666" s="24" t="n">
        <v>33</v>
      </c>
      <c r="H666" s="24" t="n">
        <v>36</v>
      </c>
      <c r="I666" s="24" t="inlineStr">
        <is>
          <t>Bromley (H) · Leicester (A) · Luton (H) · Stevenage (A)</t>
        </is>
      </c>
      <c r="J666" s="24" t="n">
        <v>2</v>
      </c>
      <c r="K666" s="40" t="n">
        <v>46445.625</v>
      </c>
      <c r="L666" s="40" t="n">
        <v>46466.625</v>
      </c>
      <c r="M666" s="24">
        <f>SUMIFS(TeamGames!$X$2:$X$4073,TeamGames!$D$2:$D$4073,$D666,TeamGames!$F$2:$F$4073,$E666)</f>
        <v/>
      </c>
      <c r="N666" s="33">
        <f>SUMIFS(TeamGames!$S$2:$S$4073,TeamGames!$D$2:$D$4073,$D666,TeamGames!$F$2:$F$4073,$E666)</f>
        <v/>
      </c>
      <c r="O666" s="33">
        <f>SUMIFS(TeamGames!$S$2:$S$4073,TeamGames!$D$2:$D$4073,$D666,TeamGames!$F$2:$F$4073,$E666,TeamGames!$X$2:$X$4073,1)</f>
        <v/>
      </c>
      <c r="P666" s="24">
        <f>SUMIFS(TeamGames!$O$2:$O$4073,TeamGames!$D$2:$D$4073,$D666,TeamGames!$F$2:$F$4073,$E666)</f>
        <v/>
      </c>
      <c r="Q666" s="33">
        <f>SUMIFS(TeamGames!$T$2:$T$4073,TeamGames!$D$2:$D$4073,$D666,TeamGames!$F$2:$F$4073,$E666)</f>
        <v/>
      </c>
      <c r="R666" s="33">
        <f>SUMIFS(TeamGames!$U$2:$U$4073,TeamGames!$D$2:$D$4073,$D666,TeamGames!$F$2:$F$4073,$E666)</f>
        <v/>
      </c>
      <c r="S666" s="33">
        <f>SUMIFS(TeamGames!$W$2:$W$4073,TeamGames!$D$2:$D$4073,$D666,TeamGames!$F$2:$F$4073,$E666)</f>
        <v/>
      </c>
      <c r="T666" s="30">
        <f>IF(M666=0,"",P666-O666)</f>
        <v/>
      </c>
      <c r="U666" s="30">
        <f>IF(M666=0,"",S666-O666)</f>
        <v/>
      </c>
      <c r="V666" s="24">
        <f>IF(M666=0,"upcoming",IF(M666=F666,"complete","in progress"))</f>
        <v/>
      </c>
      <c r="W666" s="33">
        <f>N666/F666</f>
        <v/>
      </c>
      <c r="X666" s="41">
        <f>AVERAGEIFS(TeamGames!$K$2:$K$4073,TeamGames!$D$2:$D$4073,$D666,TeamGames!$F$2:$F$4073,$E666)</f>
        <v/>
      </c>
      <c r="Y666" s="30">
        <f>IF(M666=0,"",P666-S666)</f>
        <v/>
      </c>
      <c r="Z666" s="30" t="n"/>
      <c r="AA666" s="31" t="n"/>
      <c r="AB666" s="33" t="n">
        <v>5.03231601789463</v>
      </c>
      <c r="AC666" s="24" t="n">
        <v>0</v>
      </c>
      <c r="AD666" s="24" t="n">
        <v>0</v>
      </c>
    </row>
    <row r="667">
      <c r="A667" s="24" t="inlineStr">
        <is>
          <t>Notts County|10</t>
        </is>
      </c>
      <c r="B667" s="24" t="inlineStr">
        <is>
          <t>E2</t>
        </is>
      </c>
      <c r="C667" s="24" t="inlineStr">
        <is>
          <t>League One</t>
        </is>
      </c>
      <c r="D667" s="24" t="inlineStr">
        <is>
          <t>Notts County</t>
        </is>
      </c>
      <c r="E667" s="24" t="n">
        <v>10</v>
      </c>
      <c r="F667" s="24">
        <f>COUNTIFS(TeamGames!$D$2:$D$4073,$D667,TeamGames!$F$2:$F$4073,$E667)</f>
        <v/>
      </c>
      <c r="G667" s="24" t="n">
        <v>37</v>
      </c>
      <c r="H667" s="24" t="n">
        <v>40</v>
      </c>
      <c r="I667" s="24" t="inlineStr">
        <is>
          <t>Barnsley (H) · Plymouth (A) · Wigan (H) · Cambridge (A)</t>
        </is>
      </c>
      <c r="J667" s="24" t="n">
        <v>2</v>
      </c>
      <c r="K667" s="40" t="n">
        <v>46472.625</v>
      </c>
      <c r="L667" s="40" t="n">
        <v>46487.625</v>
      </c>
      <c r="M667" s="24">
        <f>SUMIFS(TeamGames!$X$2:$X$4073,TeamGames!$D$2:$D$4073,$D667,TeamGames!$F$2:$F$4073,$E667)</f>
        <v/>
      </c>
      <c r="N667" s="33">
        <f>SUMIFS(TeamGames!$S$2:$S$4073,TeamGames!$D$2:$D$4073,$D667,TeamGames!$F$2:$F$4073,$E667)</f>
        <v/>
      </c>
      <c r="O667" s="33">
        <f>SUMIFS(TeamGames!$S$2:$S$4073,TeamGames!$D$2:$D$4073,$D667,TeamGames!$F$2:$F$4073,$E667,TeamGames!$X$2:$X$4073,1)</f>
        <v/>
      </c>
      <c r="P667" s="24">
        <f>SUMIFS(TeamGames!$O$2:$O$4073,TeamGames!$D$2:$D$4073,$D667,TeamGames!$F$2:$F$4073,$E667)</f>
        <v/>
      </c>
      <c r="Q667" s="33">
        <f>SUMIFS(TeamGames!$T$2:$T$4073,TeamGames!$D$2:$D$4073,$D667,TeamGames!$F$2:$F$4073,$E667)</f>
        <v/>
      </c>
      <c r="R667" s="33">
        <f>SUMIFS(TeamGames!$U$2:$U$4073,TeamGames!$D$2:$D$4073,$D667,TeamGames!$F$2:$F$4073,$E667)</f>
        <v/>
      </c>
      <c r="S667" s="33">
        <f>SUMIFS(TeamGames!$W$2:$W$4073,TeamGames!$D$2:$D$4073,$D667,TeamGames!$F$2:$F$4073,$E667)</f>
        <v/>
      </c>
      <c r="T667" s="30">
        <f>IF(M667=0,"",P667-O667)</f>
        <v/>
      </c>
      <c r="U667" s="30">
        <f>IF(M667=0,"",S667-O667)</f>
        <v/>
      </c>
      <c r="V667" s="24">
        <f>IF(M667=0,"upcoming",IF(M667=F667,"complete","in progress"))</f>
        <v/>
      </c>
      <c r="W667" s="33">
        <f>N667/F667</f>
        <v/>
      </c>
      <c r="X667" s="41">
        <f>AVERAGEIFS(TeamGames!$K$2:$K$4073,TeamGames!$D$2:$D$4073,$D667,TeamGames!$F$2:$F$4073,$E667)</f>
        <v/>
      </c>
      <c r="Y667" s="30">
        <f>IF(M667=0,"",P667-S667)</f>
        <v/>
      </c>
      <c r="Z667" s="30" t="n"/>
      <c r="AA667" s="31" t="n"/>
      <c r="AB667" s="33" t="n">
        <v>5.388806693749151</v>
      </c>
      <c r="AC667" s="24" t="n">
        <v>0</v>
      </c>
      <c r="AD667" s="24" t="n">
        <v>0</v>
      </c>
    </row>
    <row r="668">
      <c r="A668" s="24" t="inlineStr">
        <is>
          <t>Notts County|11</t>
        </is>
      </c>
      <c r="B668" s="24" t="inlineStr">
        <is>
          <t>E2</t>
        </is>
      </c>
      <c r="C668" s="24" t="inlineStr">
        <is>
          <t>League One</t>
        </is>
      </c>
      <c r="D668" s="24" t="inlineStr">
        <is>
          <t>Notts County</t>
        </is>
      </c>
      <c r="E668" s="24" t="n">
        <v>11</v>
      </c>
      <c r="F668" s="24">
        <f>COUNTIFS(TeamGames!$D$2:$D$4073,$D668,TeamGames!$F$2:$F$4073,$E668)</f>
        <v/>
      </c>
      <c r="G668" s="24" t="n">
        <v>41</v>
      </c>
      <c r="H668" s="24" t="n">
        <v>44</v>
      </c>
      <c r="I668" s="24" t="inlineStr">
        <is>
          <t>Blackpool (A) · Reading (H) · Oxford (A) · Peterborough (H)</t>
        </is>
      </c>
      <c r="J668" s="24" t="n">
        <v>2</v>
      </c>
      <c r="K668" s="40" t="n">
        <v>46490.82291666666</v>
      </c>
      <c r="L668" s="40" t="n">
        <v>46504.82291666666</v>
      </c>
      <c r="M668" s="24">
        <f>SUMIFS(TeamGames!$X$2:$X$4073,TeamGames!$D$2:$D$4073,$D668,TeamGames!$F$2:$F$4073,$E668)</f>
        <v/>
      </c>
      <c r="N668" s="33">
        <f>SUMIFS(TeamGames!$S$2:$S$4073,TeamGames!$D$2:$D$4073,$D668,TeamGames!$F$2:$F$4073,$E668)</f>
        <v/>
      </c>
      <c r="O668" s="33">
        <f>SUMIFS(TeamGames!$S$2:$S$4073,TeamGames!$D$2:$D$4073,$D668,TeamGames!$F$2:$F$4073,$E668,TeamGames!$X$2:$X$4073,1)</f>
        <v/>
      </c>
      <c r="P668" s="24">
        <f>SUMIFS(TeamGames!$O$2:$O$4073,TeamGames!$D$2:$D$4073,$D668,TeamGames!$F$2:$F$4073,$E668)</f>
        <v/>
      </c>
      <c r="Q668" s="33">
        <f>SUMIFS(TeamGames!$T$2:$T$4073,TeamGames!$D$2:$D$4073,$D668,TeamGames!$F$2:$F$4073,$E668)</f>
        <v/>
      </c>
      <c r="R668" s="33">
        <f>SUMIFS(TeamGames!$U$2:$U$4073,TeamGames!$D$2:$D$4073,$D668,TeamGames!$F$2:$F$4073,$E668)</f>
        <v/>
      </c>
      <c r="S668" s="33">
        <f>SUMIFS(TeamGames!$W$2:$W$4073,TeamGames!$D$2:$D$4073,$D668,TeamGames!$F$2:$F$4073,$E668)</f>
        <v/>
      </c>
      <c r="T668" s="30">
        <f>IF(M668=0,"",P668-O668)</f>
        <v/>
      </c>
      <c r="U668" s="30">
        <f>IF(M668=0,"",S668-O668)</f>
        <v/>
      </c>
      <c r="V668" s="24">
        <f>IF(M668=0,"upcoming",IF(M668=F668,"complete","in progress"))</f>
        <v/>
      </c>
      <c r="W668" s="33">
        <f>N668/F668</f>
        <v/>
      </c>
      <c r="X668" s="41">
        <f>AVERAGEIFS(TeamGames!$K$2:$K$4073,TeamGames!$D$2:$D$4073,$D668,TeamGames!$F$2:$F$4073,$E668)</f>
        <v/>
      </c>
      <c r="Y668" s="30">
        <f>IF(M668=0,"",P668-S668)</f>
        <v/>
      </c>
      <c r="Z668" s="30" t="n"/>
      <c r="AA668" s="31" t="n"/>
      <c r="AB668" s="33" t="n">
        <v>5.260819468882001</v>
      </c>
      <c r="AC668" s="24" t="n">
        <v>0</v>
      </c>
      <c r="AD668" s="24" t="n">
        <v>0</v>
      </c>
    </row>
    <row r="669">
      <c r="A669" s="24" t="inlineStr">
        <is>
          <t>Notts County|12</t>
        </is>
      </c>
      <c r="B669" s="24" t="inlineStr">
        <is>
          <t>E2</t>
        </is>
      </c>
      <c r="C669" s="24" t="inlineStr">
        <is>
          <t>League One</t>
        </is>
      </c>
      <c r="D669" s="24" t="inlineStr">
        <is>
          <t>Notts County</t>
        </is>
      </c>
      <c r="E669" s="24" t="n">
        <v>12</v>
      </c>
      <c r="F669" s="24">
        <f>COUNTIFS(TeamGames!$D$2:$D$4073,$D669,TeamGames!$F$2:$F$4073,$E669)</f>
        <v/>
      </c>
      <c r="G669" s="24" t="n">
        <v>45</v>
      </c>
      <c r="H669" s="24" t="n">
        <v>46</v>
      </c>
      <c r="I669" s="24" t="inlineStr">
        <is>
          <t>MK Dons (H) · AFC Wimbledon (A)</t>
        </is>
      </c>
      <c r="J669" s="24" t="n">
        <v>1</v>
      </c>
      <c r="K669" s="40" t="n">
        <v>46508.625</v>
      </c>
      <c r="L669" s="40" t="n">
        <v>46515.52083333334</v>
      </c>
      <c r="M669" s="24">
        <f>SUMIFS(TeamGames!$X$2:$X$4073,TeamGames!$D$2:$D$4073,$D669,TeamGames!$F$2:$F$4073,$E669)</f>
        <v/>
      </c>
      <c r="N669" s="33">
        <f>SUMIFS(TeamGames!$S$2:$S$4073,TeamGames!$D$2:$D$4073,$D669,TeamGames!$F$2:$F$4073,$E669)</f>
        <v/>
      </c>
      <c r="O669" s="33">
        <f>SUMIFS(TeamGames!$S$2:$S$4073,TeamGames!$D$2:$D$4073,$D669,TeamGames!$F$2:$F$4073,$E669,TeamGames!$X$2:$X$4073,1)</f>
        <v/>
      </c>
      <c r="P669" s="24">
        <f>SUMIFS(TeamGames!$O$2:$O$4073,TeamGames!$D$2:$D$4073,$D669,TeamGames!$F$2:$F$4073,$E669)</f>
        <v/>
      </c>
      <c r="Q669" s="33">
        <f>SUMIFS(TeamGames!$T$2:$T$4073,TeamGames!$D$2:$D$4073,$D669,TeamGames!$F$2:$F$4073,$E669)</f>
        <v/>
      </c>
      <c r="R669" s="33">
        <f>SUMIFS(TeamGames!$U$2:$U$4073,TeamGames!$D$2:$D$4073,$D669,TeamGames!$F$2:$F$4073,$E669)</f>
        <v/>
      </c>
      <c r="S669" s="33">
        <f>SUMIFS(TeamGames!$W$2:$W$4073,TeamGames!$D$2:$D$4073,$D669,TeamGames!$F$2:$F$4073,$E669)</f>
        <v/>
      </c>
      <c r="T669" s="30">
        <f>IF(M669=0,"",P669-O669)</f>
        <v/>
      </c>
      <c r="U669" s="30">
        <f>IF(M669=0,"",S669-O669)</f>
        <v/>
      </c>
      <c r="V669" s="24">
        <f>IF(M669=0,"upcoming",IF(M669=F669,"complete","in progress"))</f>
        <v/>
      </c>
      <c r="W669" s="33">
        <f>N669/F669</f>
        <v/>
      </c>
      <c r="X669" s="41">
        <f>AVERAGEIFS(TeamGames!$K$2:$K$4073,TeamGames!$D$2:$D$4073,$D669,TeamGames!$F$2:$F$4073,$E669)</f>
        <v/>
      </c>
      <c r="Y669" s="30">
        <f>IF(M669=0,"",P669-S669)</f>
        <v/>
      </c>
      <c r="Z669" s="30" t="n"/>
      <c r="AA669" s="31" t="n"/>
      <c r="AB669" s="33" t="n">
        <v>2.779103119377632</v>
      </c>
      <c r="AC669" s="24" t="n">
        <v>0</v>
      </c>
      <c r="AD669" s="24" t="n">
        <v>0</v>
      </c>
    </row>
    <row r="670">
      <c r="A670" s="24" t="inlineStr">
        <is>
          <t>Oxford|1</t>
        </is>
      </c>
      <c r="B670" s="24" t="inlineStr">
        <is>
          <t>E2</t>
        </is>
      </c>
      <c r="C670" s="24" t="inlineStr">
        <is>
          <t>League One</t>
        </is>
      </c>
      <c r="D670" s="24" t="inlineStr">
        <is>
          <t>Oxford</t>
        </is>
      </c>
      <c r="E670" s="24" t="n">
        <v>1</v>
      </c>
      <c r="F670" s="24">
        <f>COUNTIFS(TeamGames!$D$2:$D$4073,$D670,TeamGames!$F$2:$F$4073,$E670)</f>
        <v/>
      </c>
      <c r="G670" s="24" t="n">
        <v>1</v>
      </c>
      <c r="H670" s="24" t="n">
        <v>4</v>
      </c>
      <c r="I670" s="24" t="inlineStr">
        <is>
          <t>MK Dons (H) · Stevenage (A) · Huddersfield (A) · Leicester (A)</t>
        </is>
      </c>
      <c r="J670" s="24" t="n">
        <v>1</v>
      </c>
      <c r="K670" s="40" t="n">
        <v>46249.52083333334</v>
      </c>
      <c r="L670" s="40" t="n">
        <v>46270.625</v>
      </c>
      <c r="M670" s="24">
        <f>SUMIFS(TeamGames!$X$2:$X$4073,TeamGames!$D$2:$D$4073,$D670,TeamGames!$F$2:$F$4073,$E670)</f>
        <v/>
      </c>
      <c r="N670" s="33">
        <f>SUMIFS(TeamGames!$S$2:$S$4073,TeamGames!$D$2:$D$4073,$D670,TeamGames!$F$2:$F$4073,$E670)</f>
        <v/>
      </c>
      <c r="O670" s="33">
        <f>SUMIFS(TeamGames!$S$2:$S$4073,TeamGames!$D$2:$D$4073,$D670,TeamGames!$F$2:$F$4073,$E670,TeamGames!$X$2:$X$4073,1)</f>
        <v/>
      </c>
      <c r="P670" s="24">
        <f>SUMIFS(TeamGames!$O$2:$O$4073,TeamGames!$D$2:$D$4073,$D670,TeamGames!$F$2:$F$4073,$E670)</f>
        <v/>
      </c>
      <c r="Q670" s="33">
        <f>SUMIFS(TeamGames!$T$2:$T$4073,TeamGames!$D$2:$D$4073,$D670,TeamGames!$F$2:$F$4073,$E670)</f>
        <v/>
      </c>
      <c r="R670" s="33">
        <f>SUMIFS(TeamGames!$U$2:$U$4073,TeamGames!$D$2:$D$4073,$D670,TeamGames!$F$2:$F$4073,$E670)</f>
        <v/>
      </c>
      <c r="S670" s="33">
        <f>SUMIFS(TeamGames!$W$2:$W$4073,TeamGames!$D$2:$D$4073,$D670,TeamGames!$F$2:$F$4073,$E670)</f>
        <v/>
      </c>
      <c r="T670" s="30">
        <f>IF(M670=0,"",P670-O670)</f>
        <v/>
      </c>
      <c r="U670" s="30">
        <f>IF(M670=0,"",S670-O670)</f>
        <v/>
      </c>
      <c r="V670" s="24">
        <f>IF(M670=0,"upcoming",IF(M670=F670,"complete","in progress"))</f>
        <v/>
      </c>
      <c r="W670" s="33">
        <f>N670/F670</f>
        <v/>
      </c>
      <c r="X670" s="41">
        <f>AVERAGEIFS(TeamGames!$K$2:$K$4073,TeamGames!$D$2:$D$4073,$D670,TeamGames!$F$2:$F$4073,$E670)</f>
        <v/>
      </c>
      <c r="Y670" s="30">
        <f>IF(M670=0,"",P670-S670)</f>
        <v/>
      </c>
      <c r="Z670" s="30" t="n">
        <v>0.98</v>
      </c>
      <c r="AA670" s="31" t="n">
        <v>0.327249433260236</v>
      </c>
      <c r="AB670" s="33" t="n"/>
      <c r="AC670" s="24" t="n">
        <v>0</v>
      </c>
      <c r="AD670" s="24" t="n">
        <v>0</v>
      </c>
    </row>
    <row r="671">
      <c r="A671" s="24" t="inlineStr">
        <is>
          <t>Oxford|2</t>
        </is>
      </c>
      <c r="B671" s="24" t="inlineStr">
        <is>
          <t>E2</t>
        </is>
      </c>
      <c r="C671" s="24" t="inlineStr">
        <is>
          <t>League One</t>
        </is>
      </c>
      <c r="D671" s="24" t="inlineStr">
        <is>
          <t>Oxford</t>
        </is>
      </c>
      <c r="E671" s="24" t="n">
        <v>2</v>
      </c>
      <c r="F671" s="24">
        <f>COUNTIFS(TeamGames!$D$2:$D$4073,$D671,TeamGames!$F$2:$F$4073,$E671)</f>
        <v/>
      </c>
      <c r="G671" s="24" t="n">
        <v>5</v>
      </c>
      <c r="H671" s="24" t="n">
        <v>8</v>
      </c>
      <c r="I671" s="24" t="inlineStr">
        <is>
          <t>Burton (H) · Cambridge (H) · Notts County (A) · Mansfield (A)</t>
        </is>
      </c>
      <c r="J671" s="24" t="n">
        <v>2</v>
      </c>
      <c r="K671" s="40" t="n">
        <v>46277.625</v>
      </c>
      <c r="L671" s="40" t="n">
        <v>46310.83333333334</v>
      </c>
      <c r="M671" s="24">
        <f>SUMIFS(TeamGames!$X$2:$X$4073,TeamGames!$D$2:$D$4073,$D671,TeamGames!$F$2:$F$4073,$E671)</f>
        <v/>
      </c>
      <c r="N671" s="33">
        <f>SUMIFS(TeamGames!$S$2:$S$4073,TeamGames!$D$2:$D$4073,$D671,TeamGames!$F$2:$F$4073,$E671)</f>
        <v/>
      </c>
      <c r="O671" s="33">
        <f>SUMIFS(TeamGames!$S$2:$S$4073,TeamGames!$D$2:$D$4073,$D671,TeamGames!$F$2:$F$4073,$E671,TeamGames!$X$2:$X$4073,1)</f>
        <v/>
      </c>
      <c r="P671" s="24">
        <f>SUMIFS(TeamGames!$O$2:$O$4073,TeamGames!$D$2:$D$4073,$D671,TeamGames!$F$2:$F$4073,$E671)</f>
        <v/>
      </c>
      <c r="Q671" s="33">
        <f>SUMIFS(TeamGames!$T$2:$T$4073,TeamGames!$D$2:$D$4073,$D671,TeamGames!$F$2:$F$4073,$E671)</f>
        <v/>
      </c>
      <c r="R671" s="33">
        <f>SUMIFS(TeamGames!$U$2:$U$4073,TeamGames!$D$2:$D$4073,$D671,TeamGames!$F$2:$F$4073,$E671)</f>
        <v/>
      </c>
      <c r="S671" s="33">
        <f>SUMIFS(TeamGames!$W$2:$W$4073,TeamGames!$D$2:$D$4073,$D671,TeamGames!$F$2:$F$4073,$E671)</f>
        <v/>
      </c>
      <c r="T671" s="30">
        <f>IF(M671=0,"",P671-O671)</f>
        <v/>
      </c>
      <c r="U671" s="30">
        <f>IF(M671=0,"",S671-O671)</f>
        <v/>
      </c>
      <c r="V671" s="24">
        <f>IF(M671=0,"upcoming",IF(M671=F671,"complete","in progress"))</f>
        <v/>
      </c>
      <c r="W671" s="33">
        <f>N671/F671</f>
        <v/>
      </c>
      <c r="X671" s="41">
        <f>AVERAGEIFS(TeamGames!$K$2:$K$4073,TeamGames!$D$2:$D$4073,$D671,TeamGames!$F$2:$F$4073,$E671)</f>
        <v/>
      </c>
      <c r="Y671" s="30">
        <f>IF(M671=0,"",P671-S671)</f>
        <v/>
      </c>
      <c r="Z671" s="30" t="n">
        <v>0.82</v>
      </c>
      <c r="AA671" s="31" t="n">
        <v>0.4115616681118954</v>
      </c>
      <c r="AB671" s="33" t="n"/>
      <c r="AC671" s="24" t="n">
        <v>0</v>
      </c>
      <c r="AD671" s="24" t="n">
        <v>2</v>
      </c>
    </row>
    <row r="672">
      <c r="A672" s="24" t="inlineStr">
        <is>
          <t>Oxford|3</t>
        </is>
      </c>
      <c r="B672" s="24" t="inlineStr">
        <is>
          <t>E2</t>
        </is>
      </c>
      <c r="C672" s="24" t="inlineStr">
        <is>
          <t>League One</t>
        </is>
      </c>
      <c r="D672" s="24" t="inlineStr">
        <is>
          <t>Oxford</t>
        </is>
      </c>
      <c r="E672" s="24" t="n">
        <v>3</v>
      </c>
      <c r="F672" s="24">
        <f>COUNTIFS(TeamGames!$D$2:$D$4073,$D672,TeamGames!$F$2:$F$4073,$E672)</f>
        <v/>
      </c>
      <c r="G672" s="24" t="n">
        <v>9</v>
      </c>
      <c r="H672" s="24" t="n">
        <v>12</v>
      </c>
      <c r="I672" s="24" t="inlineStr">
        <is>
          <t>Wigan (H) · Bradford (H) · Stockport (H) · Barnsley (A)</t>
        </is>
      </c>
      <c r="J672" s="24" t="n">
        <v>3</v>
      </c>
      <c r="K672" s="40" t="n">
        <v>46315.82291666666</v>
      </c>
      <c r="L672" s="40" t="n">
        <v>46326.625</v>
      </c>
      <c r="M672" s="24">
        <f>SUMIFS(TeamGames!$X$2:$X$4073,TeamGames!$D$2:$D$4073,$D672,TeamGames!$F$2:$F$4073,$E672)</f>
        <v/>
      </c>
      <c r="N672" s="33">
        <f>SUMIFS(TeamGames!$S$2:$S$4073,TeamGames!$D$2:$D$4073,$D672,TeamGames!$F$2:$F$4073,$E672)</f>
        <v/>
      </c>
      <c r="O672" s="33">
        <f>SUMIFS(TeamGames!$S$2:$S$4073,TeamGames!$D$2:$D$4073,$D672,TeamGames!$F$2:$F$4073,$E672,TeamGames!$X$2:$X$4073,1)</f>
        <v/>
      </c>
      <c r="P672" s="24">
        <f>SUMIFS(TeamGames!$O$2:$O$4073,TeamGames!$D$2:$D$4073,$D672,TeamGames!$F$2:$F$4073,$E672)</f>
        <v/>
      </c>
      <c r="Q672" s="33">
        <f>SUMIFS(TeamGames!$T$2:$T$4073,TeamGames!$D$2:$D$4073,$D672,TeamGames!$F$2:$F$4073,$E672)</f>
        <v/>
      </c>
      <c r="R672" s="33">
        <f>SUMIFS(TeamGames!$U$2:$U$4073,TeamGames!$D$2:$D$4073,$D672,TeamGames!$F$2:$F$4073,$E672)</f>
        <v/>
      </c>
      <c r="S672" s="33">
        <f>SUMIFS(TeamGames!$W$2:$W$4073,TeamGames!$D$2:$D$4073,$D672,TeamGames!$F$2:$F$4073,$E672)</f>
        <v/>
      </c>
      <c r="T672" s="30">
        <f>IF(M672=0,"",P672-O672)</f>
        <v/>
      </c>
      <c r="U672" s="30">
        <f>IF(M672=0,"",S672-O672)</f>
        <v/>
      </c>
      <c r="V672" s="24">
        <f>IF(M672=0,"upcoming",IF(M672=F672,"complete","in progress"))</f>
        <v/>
      </c>
      <c r="W672" s="33">
        <f>N672/F672</f>
        <v/>
      </c>
      <c r="X672" s="41">
        <f>AVERAGEIFS(TeamGames!$K$2:$K$4073,TeamGames!$D$2:$D$4073,$D672,TeamGames!$F$2:$F$4073,$E672)</f>
        <v/>
      </c>
      <c r="Y672" s="30">
        <f>IF(M672=0,"",P672-S672)</f>
        <v/>
      </c>
      <c r="Z672" s="30" t="n">
        <v>1.1</v>
      </c>
      <c r="AA672" s="31" t="n">
        <v>0.2696260892884967</v>
      </c>
      <c r="AB672" s="33" t="n">
        <v>3.966400805234387</v>
      </c>
      <c r="AC672" s="24" t="n">
        <v>0</v>
      </c>
      <c r="AD672" s="24" t="n">
        <v>2</v>
      </c>
    </row>
    <row r="673">
      <c r="A673" s="24" t="inlineStr">
        <is>
          <t>Oxford|4</t>
        </is>
      </c>
      <c r="B673" s="24" t="inlineStr">
        <is>
          <t>E2</t>
        </is>
      </c>
      <c r="C673" s="24" t="inlineStr">
        <is>
          <t>League One</t>
        </is>
      </c>
      <c r="D673" s="24" t="inlineStr">
        <is>
          <t>Oxford</t>
        </is>
      </c>
      <c r="E673" s="24" t="n">
        <v>4</v>
      </c>
      <c r="F673" s="24">
        <f>COUNTIFS(TeamGames!$D$2:$D$4073,$D673,TeamGames!$F$2:$F$4073,$E673)</f>
        <v/>
      </c>
      <c r="G673" s="24" t="n">
        <v>13</v>
      </c>
      <c r="H673" s="24" t="n">
        <v>16</v>
      </c>
      <c r="I673" s="24" t="inlineStr">
        <is>
          <t>Reading (H) · Peterborough (A) · Wycombe (H) · Luton (A)</t>
        </is>
      </c>
      <c r="J673" s="24" t="n">
        <v>2</v>
      </c>
      <c r="K673" s="40" t="n">
        <v>46330.82291666666</v>
      </c>
      <c r="L673" s="40" t="n">
        <v>46354.625</v>
      </c>
      <c r="M673" s="24">
        <f>SUMIFS(TeamGames!$X$2:$X$4073,TeamGames!$D$2:$D$4073,$D673,TeamGames!$F$2:$F$4073,$E673)</f>
        <v/>
      </c>
      <c r="N673" s="33">
        <f>SUMIFS(TeamGames!$S$2:$S$4073,TeamGames!$D$2:$D$4073,$D673,TeamGames!$F$2:$F$4073,$E673)</f>
        <v/>
      </c>
      <c r="O673" s="33">
        <f>SUMIFS(TeamGames!$S$2:$S$4073,TeamGames!$D$2:$D$4073,$D673,TeamGames!$F$2:$F$4073,$E673,TeamGames!$X$2:$X$4073,1)</f>
        <v/>
      </c>
      <c r="P673" s="24">
        <f>SUMIFS(TeamGames!$O$2:$O$4073,TeamGames!$D$2:$D$4073,$D673,TeamGames!$F$2:$F$4073,$E673)</f>
        <v/>
      </c>
      <c r="Q673" s="33">
        <f>SUMIFS(TeamGames!$T$2:$T$4073,TeamGames!$D$2:$D$4073,$D673,TeamGames!$F$2:$F$4073,$E673)</f>
        <v/>
      </c>
      <c r="R673" s="33">
        <f>SUMIFS(TeamGames!$U$2:$U$4073,TeamGames!$D$2:$D$4073,$D673,TeamGames!$F$2:$F$4073,$E673)</f>
        <v/>
      </c>
      <c r="S673" s="33">
        <f>SUMIFS(TeamGames!$W$2:$W$4073,TeamGames!$D$2:$D$4073,$D673,TeamGames!$F$2:$F$4073,$E673)</f>
        <v/>
      </c>
      <c r="T673" s="30">
        <f>IF(M673=0,"",P673-O673)</f>
        <v/>
      </c>
      <c r="U673" s="30">
        <f>IF(M673=0,"",S673-O673)</f>
        <v/>
      </c>
      <c r="V673" s="24">
        <f>IF(M673=0,"upcoming",IF(M673=F673,"complete","in progress"))</f>
        <v/>
      </c>
      <c r="W673" s="33">
        <f>N673/F673</f>
        <v/>
      </c>
      <c r="X673" s="41">
        <f>AVERAGEIFS(TeamGames!$K$2:$K$4073,TeamGames!$D$2:$D$4073,$D673,TeamGames!$F$2:$F$4073,$E673)</f>
        <v/>
      </c>
      <c r="Y673" s="30">
        <f>IF(M673=0,"",P673-S673)</f>
        <v/>
      </c>
      <c r="Z673" s="30" t="n"/>
      <c r="AA673" s="31" t="n"/>
      <c r="AB673" s="33" t="n">
        <v>5.115320575427018</v>
      </c>
      <c r="AC673" s="24" t="n">
        <v>0</v>
      </c>
      <c r="AD673" s="24" t="n">
        <v>2</v>
      </c>
    </row>
    <row r="674">
      <c r="A674" s="24" t="inlineStr">
        <is>
          <t>Oxford|5</t>
        </is>
      </c>
      <c r="B674" s="24" t="inlineStr">
        <is>
          <t>E2</t>
        </is>
      </c>
      <c r="C674" s="24" t="inlineStr">
        <is>
          <t>League One</t>
        </is>
      </c>
      <c r="D674" s="24" t="inlineStr">
        <is>
          <t>Oxford</t>
        </is>
      </c>
      <c r="E674" s="24" t="n">
        <v>5</v>
      </c>
      <c r="F674" s="24">
        <f>COUNTIFS(TeamGames!$D$2:$D$4073,$D674,TeamGames!$F$2:$F$4073,$E674)</f>
        <v/>
      </c>
      <c r="G674" s="24" t="n">
        <v>17</v>
      </c>
      <c r="H674" s="24" t="n">
        <v>20</v>
      </c>
      <c r="I674" s="24" t="inlineStr">
        <is>
          <t>Sheffield Wed (H) · Blackpool (H) · Doncaster (A) · AFC Wimbledon (A)</t>
        </is>
      </c>
      <c r="J674" s="24" t="n">
        <v>2</v>
      </c>
      <c r="K674" s="40" t="n">
        <v>46357.82291666666</v>
      </c>
      <c r="L674" s="40" t="n">
        <v>46375.625</v>
      </c>
      <c r="M674" s="24">
        <f>SUMIFS(TeamGames!$X$2:$X$4073,TeamGames!$D$2:$D$4073,$D674,TeamGames!$F$2:$F$4073,$E674)</f>
        <v/>
      </c>
      <c r="N674" s="33">
        <f>SUMIFS(TeamGames!$S$2:$S$4073,TeamGames!$D$2:$D$4073,$D674,TeamGames!$F$2:$F$4073,$E674)</f>
        <v/>
      </c>
      <c r="O674" s="33">
        <f>SUMIFS(TeamGames!$S$2:$S$4073,TeamGames!$D$2:$D$4073,$D674,TeamGames!$F$2:$F$4073,$E674,TeamGames!$X$2:$X$4073,1)</f>
        <v/>
      </c>
      <c r="P674" s="24">
        <f>SUMIFS(TeamGames!$O$2:$O$4073,TeamGames!$D$2:$D$4073,$D674,TeamGames!$F$2:$F$4073,$E674)</f>
        <v/>
      </c>
      <c r="Q674" s="33">
        <f>SUMIFS(TeamGames!$T$2:$T$4073,TeamGames!$D$2:$D$4073,$D674,TeamGames!$F$2:$F$4073,$E674)</f>
        <v/>
      </c>
      <c r="R674" s="33">
        <f>SUMIFS(TeamGames!$U$2:$U$4073,TeamGames!$D$2:$D$4073,$D674,TeamGames!$F$2:$F$4073,$E674)</f>
        <v/>
      </c>
      <c r="S674" s="33">
        <f>SUMIFS(TeamGames!$W$2:$W$4073,TeamGames!$D$2:$D$4073,$D674,TeamGames!$F$2:$F$4073,$E674)</f>
        <v/>
      </c>
      <c r="T674" s="30">
        <f>IF(M674=0,"",P674-O674)</f>
        <v/>
      </c>
      <c r="U674" s="30">
        <f>IF(M674=0,"",S674-O674)</f>
        <v/>
      </c>
      <c r="V674" s="24">
        <f>IF(M674=0,"upcoming",IF(M674=F674,"complete","in progress"))</f>
        <v/>
      </c>
      <c r="W674" s="33">
        <f>N674/F674</f>
        <v/>
      </c>
      <c r="X674" s="41">
        <f>AVERAGEIFS(TeamGames!$K$2:$K$4073,TeamGames!$D$2:$D$4073,$D674,TeamGames!$F$2:$F$4073,$E674)</f>
        <v/>
      </c>
      <c r="Y674" s="30">
        <f>IF(M674=0,"",P674-S674)</f>
        <v/>
      </c>
      <c r="Z674" s="30" t="n"/>
      <c r="AA674" s="31" t="n"/>
      <c r="AB674" s="33" t="n">
        <v>5.440917139406997</v>
      </c>
      <c r="AC674" s="24" t="n">
        <v>0</v>
      </c>
      <c r="AD674" s="24" t="n">
        <v>1</v>
      </c>
    </row>
    <row r="675">
      <c r="A675" s="24" t="inlineStr">
        <is>
          <t>Oxford|6</t>
        </is>
      </c>
      <c r="B675" s="24" t="inlineStr">
        <is>
          <t>E2</t>
        </is>
      </c>
      <c r="C675" s="24" t="inlineStr">
        <is>
          <t>League One</t>
        </is>
      </c>
      <c r="D675" s="24" t="inlineStr">
        <is>
          <t>Oxford</t>
        </is>
      </c>
      <c r="E675" s="24" t="n">
        <v>6</v>
      </c>
      <c r="F675" s="24">
        <f>COUNTIFS(TeamGames!$D$2:$D$4073,$D675,TeamGames!$F$2:$F$4073,$E675)</f>
        <v/>
      </c>
      <c r="G675" s="24" t="n">
        <v>21</v>
      </c>
      <c r="H675" s="24" t="n">
        <v>24</v>
      </c>
      <c r="I675" s="24" t="inlineStr">
        <is>
          <t>Plymouth (H) · Bromley (A) · Leyton Orient (A) · AFC Wimbledon (H)</t>
        </is>
      </c>
      <c r="J675" s="24" t="n">
        <v>2</v>
      </c>
      <c r="K675" s="40" t="n">
        <v>46382.625</v>
      </c>
      <c r="L675" s="40" t="n">
        <v>46396.52083333334</v>
      </c>
      <c r="M675" s="24">
        <f>SUMIFS(TeamGames!$X$2:$X$4073,TeamGames!$D$2:$D$4073,$D675,TeamGames!$F$2:$F$4073,$E675)</f>
        <v/>
      </c>
      <c r="N675" s="33">
        <f>SUMIFS(TeamGames!$S$2:$S$4073,TeamGames!$D$2:$D$4073,$D675,TeamGames!$F$2:$F$4073,$E675)</f>
        <v/>
      </c>
      <c r="O675" s="33">
        <f>SUMIFS(TeamGames!$S$2:$S$4073,TeamGames!$D$2:$D$4073,$D675,TeamGames!$F$2:$F$4073,$E675,TeamGames!$X$2:$X$4073,1)</f>
        <v/>
      </c>
      <c r="P675" s="24">
        <f>SUMIFS(TeamGames!$O$2:$O$4073,TeamGames!$D$2:$D$4073,$D675,TeamGames!$F$2:$F$4073,$E675)</f>
        <v/>
      </c>
      <c r="Q675" s="33">
        <f>SUMIFS(TeamGames!$T$2:$T$4073,TeamGames!$D$2:$D$4073,$D675,TeamGames!$F$2:$F$4073,$E675)</f>
        <v/>
      </c>
      <c r="R675" s="33">
        <f>SUMIFS(TeamGames!$U$2:$U$4073,TeamGames!$D$2:$D$4073,$D675,TeamGames!$F$2:$F$4073,$E675)</f>
        <v/>
      </c>
      <c r="S675" s="33">
        <f>SUMIFS(TeamGames!$W$2:$W$4073,TeamGames!$D$2:$D$4073,$D675,TeamGames!$F$2:$F$4073,$E675)</f>
        <v/>
      </c>
      <c r="T675" s="30">
        <f>IF(M675=0,"",P675-O675)</f>
        <v/>
      </c>
      <c r="U675" s="30">
        <f>IF(M675=0,"",S675-O675)</f>
        <v/>
      </c>
      <c r="V675" s="24">
        <f>IF(M675=0,"upcoming",IF(M675=F675,"complete","in progress"))</f>
        <v/>
      </c>
      <c r="W675" s="33">
        <f>N675/F675</f>
        <v/>
      </c>
      <c r="X675" s="41">
        <f>AVERAGEIFS(TeamGames!$K$2:$K$4073,TeamGames!$D$2:$D$4073,$D675,TeamGames!$F$2:$F$4073,$E675)</f>
        <v/>
      </c>
      <c r="Y675" s="30">
        <f>IF(M675=0,"",P675-S675)</f>
        <v/>
      </c>
      <c r="Z675" s="30" t="n"/>
      <c r="AA675" s="31" t="n"/>
      <c r="AB675" s="33" t="n">
        <v>5.966266182584619</v>
      </c>
      <c r="AC675" s="24" t="n">
        <v>0</v>
      </c>
      <c r="AD675" s="24" t="n">
        <v>0</v>
      </c>
    </row>
    <row r="676">
      <c r="A676" s="24" t="inlineStr">
        <is>
          <t>Oxford|7</t>
        </is>
      </c>
      <c r="B676" s="24" t="inlineStr">
        <is>
          <t>E2</t>
        </is>
      </c>
      <c r="C676" s="24" t="inlineStr">
        <is>
          <t>League One</t>
        </is>
      </c>
      <c r="D676" s="24" t="inlineStr">
        <is>
          <t>Oxford</t>
        </is>
      </c>
      <c r="E676" s="24" t="n">
        <v>7</v>
      </c>
      <c r="F676" s="24">
        <f>COUNTIFS(TeamGames!$D$2:$D$4073,$D676,TeamGames!$F$2:$F$4073,$E676)</f>
        <v/>
      </c>
      <c r="G676" s="24" t="n">
        <v>25</v>
      </c>
      <c r="H676" s="24" t="n">
        <v>28</v>
      </c>
      <c r="I676" s="24" t="inlineStr">
        <is>
          <t>Mansfield (H) · Wigan (A) · Bradford (A) · Barnsley (H)</t>
        </is>
      </c>
      <c r="J676" s="24" t="n">
        <v>2</v>
      </c>
      <c r="K676" s="40" t="n">
        <v>46403.625</v>
      </c>
      <c r="L676" s="40" t="n">
        <v>46417.625</v>
      </c>
      <c r="M676" s="24">
        <f>SUMIFS(TeamGames!$X$2:$X$4073,TeamGames!$D$2:$D$4073,$D676,TeamGames!$F$2:$F$4073,$E676)</f>
        <v/>
      </c>
      <c r="N676" s="33">
        <f>SUMIFS(TeamGames!$S$2:$S$4073,TeamGames!$D$2:$D$4073,$D676,TeamGames!$F$2:$F$4073,$E676)</f>
        <v/>
      </c>
      <c r="O676" s="33">
        <f>SUMIFS(TeamGames!$S$2:$S$4073,TeamGames!$D$2:$D$4073,$D676,TeamGames!$F$2:$F$4073,$E676,TeamGames!$X$2:$X$4073,1)</f>
        <v/>
      </c>
      <c r="P676" s="24">
        <f>SUMIFS(TeamGames!$O$2:$O$4073,TeamGames!$D$2:$D$4073,$D676,TeamGames!$F$2:$F$4073,$E676)</f>
        <v/>
      </c>
      <c r="Q676" s="33">
        <f>SUMIFS(TeamGames!$T$2:$T$4073,TeamGames!$D$2:$D$4073,$D676,TeamGames!$F$2:$F$4073,$E676)</f>
        <v/>
      </c>
      <c r="R676" s="33">
        <f>SUMIFS(TeamGames!$U$2:$U$4073,TeamGames!$D$2:$D$4073,$D676,TeamGames!$F$2:$F$4073,$E676)</f>
        <v/>
      </c>
      <c r="S676" s="33">
        <f>SUMIFS(TeamGames!$W$2:$W$4073,TeamGames!$D$2:$D$4073,$D676,TeamGames!$F$2:$F$4073,$E676)</f>
        <v/>
      </c>
      <c r="T676" s="30">
        <f>IF(M676=0,"",P676-O676)</f>
        <v/>
      </c>
      <c r="U676" s="30">
        <f>IF(M676=0,"",S676-O676)</f>
        <v/>
      </c>
      <c r="V676" s="24">
        <f>IF(M676=0,"upcoming",IF(M676=F676,"complete","in progress"))</f>
        <v/>
      </c>
      <c r="W676" s="33">
        <f>N676/F676</f>
        <v/>
      </c>
      <c r="X676" s="41">
        <f>AVERAGEIFS(TeamGames!$K$2:$K$4073,TeamGames!$D$2:$D$4073,$D676,TeamGames!$F$2:$F$4073,$E676)</f>
        <v/>
      </c>
      <c r="Y676" s="30">
        <f>IF(M676=0,"",P676-S676)</f>
        <v/>
      </c>
      <c r="Z676" s="30" t="n"/>
      <c r="AA676" s="31" t="n"/>
      <c r="AB676" s="33" t="n">
        <v>5.450213537974884</v>
      </c>
      <c r="AC676" s="24" t="n">
        <v>0</v>
      </c>
      <c r="AD676" s="24" t="n">
        <v>0</v>
      </c>
    </row>
    <row r="677">
      <c r="A677" s="24" t="inlineStr">
        <is>
          <t>Oxford|8</t>
        </is>
      </c>
      <c r="B677" s="24" t="inlineStr">
        <is>
          <t>E2</t>
        </is>
      </c>
      <c r="C677" s="24" t="inlineStr">
        <is>
          <t>League One</t>
        </is>
      </c>
      <c r="D677" s="24" t="inlineStr">
        <is>
          <t>Oxford</t>
        </is>
      </c>
      <c r="E677" s="24" t="n">
        <v>8</v>
      </c>
      <c r="F677" s="24">
        <f>COUNTIFS(TeamGames!$D$2:$D$4073,$D677,TeamGames!$F$2:$F$4073,$E677)</f>
        <v/>
      </c>
      <c r="G677" s="24" t="n">
        <v>29</v>
      </c>
      <c r="H677" s="24" t="n">
        <v>32</v>
      </c>
      <c r="I677" s="24" t="inlineStr">
        <is>
          <t>Reading (A) · Huddersfield (H) · Leicester (H) · Burton (A)</t>
        </is>
      </c>
      <c r="J677" s="24" t="n">
        <v>2</v>
      </c>
      <c r="K677" s="40" t="n">
        <v>46424.625</v>
      </c>
      <c r="L677" s="40" t="n">
        <v>46438.625</v>
      </c>
      <c r="M677" s="24">
        <f>SUMIFS(TeamGames!$X$2:$X$4073,TeamGames!$D$2:$D$4073,$D677,TeamGames!$F$2:$F$4073,$E677)</f>
        <v/>
      </c>
      <c r="N677" s="33">
        <f>SUMIFS(TeamGames!$S$2:$S$4073,TeamGames!$D$2:$D$4073,$D677,TeamGames!$F$2:$F$4073,$E677)</f>
        <v/>
      </c>
      <c r="O677" s="33">
        <f>SUMIFS(TeamGames!$S$2:$S$4073,TeamGames!$D$2:$D$4073,$D677,TeamGames!$F$2:$F$4073,$E677,TeamGames!$X$2:$X$4073,1)</f>
        <v/>
      </c>
      <c r="P677" s="24">
        <f>SUMIFS(TeamGames!$O$2:$O$4073,TeamGames!$D$2:$D$4073,$D677,TeamGames!$F$2:$F$4073,$E677)</f>
        <v/>
      </c>
      <c r="Q677" s="33">
        <f>SUMIFS(TeamGames!$T$2:$T$4073,TeamGames!$D$2:$D$4073,$D677,TeamGames!$F$2:$F$4073,$E677)</f>
        <v/>
      </c>
      <c r="R677" s="33">
        <f>SUMIFS(TeamGames!$U$2:$U$4073,TeamGames!$D$2:$D$4073,$D677,TeamGames!$F$2:$F$4073,$E677)</f>
        <v/>
      </c>
      <c r="S677" s="33">
        <f>SUMIFS(TeamGames!$W$2:$W$4073,TeamGames!$D$2:$D$4073,$D677,TeamGames!$F$2:$F$4073,$E677)</f>
        <v/>
      </c>
      <c r="T677" s="30">
        <f>IF(M677=0,"",P677-O677)</f>
        <v/>
      </c>
      <c r="U677" s="30">
        <f>IF(M677=0,"",S677-O677)</f>
        <v/>
      </c>
      <c r="V677" s="24">
        <f>IF(M677=0,"upcoming",IF(M677=F677,"complete","in progress"))</f>
        <v/>
      </c>
      <c r="W677" s="33">
        <f>N677/F677</f>
        <v/>
      </c>
      <c r="X677" s="41">
        <f>AVERAGEIFS(TeamGames!$K$2:$K$4073,TeamGames!$D$2:$D$4073,$D677,TeamGames!$F$2:$F$4073,$E677)</f>
        <v/>
      </c>
      <c r="Y677" s="30">
        <f>IF(M677=0,"",P677-S677)</f>
        <v/>
      </c>
      <c r="Z677" s="30" t="n"/>
      <c r="AA677" s="31" t="n"/>
      <c r="AB677" s="33" t="n">
        <v>4.890147138969176</v>
      </c>
      <c r="AC677" s="24" t="n">
        <v>0</v>
      </c>
      <c r="AD677" s="24" t="n">
        <v>0</v>
      </c>
    </row>
    <row r="678">
      <c r="A678" s="24" t="inlineStr">
        <is>
          <t>Oxford|9</t>
        </is>
      </c>
      <c r="B678" s="24" t="inlineStr">
        <is>
          <t>E2</t>
        </is>
      </c>
      <c r="C678" s="24" t="inlineStr">
        <is>
          <t>League One</t>
        </is>
      </c>
      <c r="D678" s="24" t="inlineStr">
        <is>
          <t>Oxford</t>
        </is>
      </c>
      <c r="E678" s="24" t="n">
        <v>9</v>
      </c>
      <c r="F678" s="24">
        <f>COUNTIFS(TeamGames!$D$2:$D$4073,$D678,TeamGames!$F$2:$F$4073,$E678)</f>
        <v/>
      </c>
      <c r="G678" s="24" t="n">
        <v>33</v>
      </c>
      <c r="H678" s="24" t="n">
        <v>36</v>
      </c>
      <c r="I678" s="24" t="inlineStr">
        <is>
          <t>Luton (H) · MK Dons (A) · Stevenage (H) · Wycombe (A)</t>
        </is>
      </c>
      <c r="J678" s="24" t="n">
        <v>2</v>
      </c>
      <c r="K678" s="40" t="n">
        <v>46445.625</v>
      </c>
      <c r="L678" s="40" t="n">
        <v>46466.625</v>
      </c>
      <c r="M678" s="24">
        <f>SUMIFS(TeamGames!$X$2:$X$4073,TeamGames!$D$2:$D$4073,$D678,TeamGames!$F$2:$F$4073,$E678)</f>
        <v/>
      </c>
      <c r="N678" s="33">
        <f>SUMIFS(TeamGames!$S$2:$S$4073,TeamGames!$D$2:$D$4073,$D678,TeamGames!$F$2:$F$4073,$E678)</f>
        <v/>
      </c>
      <c r="O678" s="33">
        <f>SUMIFS(TeamGames!$S$2:$S$4073,TeamGames!$D$2:$D$4073,$D678,TeamGames!$F$2:$F$4073,$E678,TeamGames!$X$2:$X$4073,1)</f>
        <v/>
      </c>
      <c r="P678" s="24">
        <f>SUMIFS(TeamGames!$O$2:$O$4073,TeamGames!$D$2:$D$4073,$D678,TeamGames!$F$2:$F$4073,$E678)</f>
        <v/>
      </c>
      <c r="Q678" s="33">
        <f>SUMIFS(TeamGames!$T$2:$T$4073,TeamGames!$D$2:$D$4073,$D678,TeamGames!$F$2:$F$4073,$E678)</f>
        <v/>
      </c>
      <c r="R678" s="33">
        <f>SUMIFS(TeamGames!$U$2:$U$4073,TeamGames!$D$2:$D$4073,$D678,TeamGames!$F$2:$F$4073,$E678)</f>
        <v/>
      </c>
      <c r="S678" s="33">
        <f>SUMIFS(TeamGames!$W$2:$W$4073,TeamGames!$D$2:$D$4073,$D678,TeamGames!$F$2:$F$4073,$E678)</f>
        <v/>
      </c>
      <c r="T678" s="30">
        <f>IF(M678=0,"",P678-O678)</f>
        <v/>
      </c>
      <c r="U678" s="30">
        <f>IF(M678=0,"",S678-O678)</f>
        <v/>
      </c>
      <c r="V678" s="24">
        <f>IF(M678=0,"upcoming",IF(M678=F678,"complete","in progress"))</f>
        <v/>
      </c>
      <c r="W678" s="33">
        <f>N678/F678</f>
        <v/>
      </c>
      <c r="X678" s="41">
        <f>AVERAGEIFS(TeamGames!$K$2:$K$4073,TeamGames!$D$2:$D$4073,$D678,TeamGames!$F$2:$F$4073,$E678)</f>
        <v/>
      </c>
      <c r="Y678" s="30">
        <f>IF(M678=0,"",P678-S678)</f>
        <v/>
      </c>
      <c r="Z678" s="30" t="n"/>
      <c r="AA678" s="31" t="n"/>
      <c r="AB678" s="33" t="n">
        <v>5.066342920748781</v>
      </c>
      <c r="AC678" s="24" t="n">
        <v>0</v>
      </c>
      <c r="AD678" s="24" t="n">
        <v>0</v>
      </c>
    </row>
    <row r="679">
      <c r="A679" s="24" t="inlineStr">
        <is>
          <t>Oxford|10</t>
        </is>
      </c>
      <c r="B679" s="24" t="inlineStr">
        <is>
          <t>E2</t>
        </is>
      </c>
      <c r="C679" s="24" t="inlineStr">
        <is>
          <t>League One</t>
        </is>
      </c>
      <c r="D679" s="24" t="inlineStr">
        <is>
          <t>Oxford</t>
        </is>
      </c>
      <c r="E679" s="24" t="n">
        <v>10</v>
      </c>
      <c r="F679" s="24">
        <f>COUNTIFS(TeamGames!$D$2:$D$4073,$D679,TeamGames!$F$2:$F$4073,$E679)</f>
        <v/>
      </c>
      <c r="G679" s="24" t="n">
        <v>37</v>
      </c>
      <c r="H679" s="24" t="n">
        <v>40</v>
      </c>
      <c r="I679" s="24" t="inlineStr">
        <is>
          <t>Leyton Orient (H) · Blackpool (A) · Bromley (H) · Plymouth (A)</t>
        </is>
      </c>
      <c r="J679" s="24" t="n">
        <v>2</v>
      </c>
      <c r="K679" s="40" t="n">
        <v>46472.625</v>
      </c>
      <c r="L679" s="40" t="n">
        <v>46487.625</v>
      </c>
      <c r="M679" s="24">
        <f>SUMIFS(TeamGames!$X$2:$X$4073,TeamGames!$D$2:$D$4073,$D679,TeamGames!$F$2:$F$4073,$E679)</f>
        <v/>
      </c>
      <c r="N679" s="33">
        <f>SUMIFS(TeamGames!$S$2:$S$4073,TeamGames!$D$2:$D$4073,$D679,TeamGames!$F$2:$F$4073,$E679)</f>
        <v/>
      </c>
      <c r="O679" s="33">
        <f>SUMIFS(TeamGames!$S$2:$S$4073,TeamGames!$D$2:$D$4073,$D679,TeamGames!$F$2:$F$4073,$E679,TeamGames!$X$2:$X$4073,1)</f>
        <v/>
      </c>
      <c r="P679" s="24">
        <f>SUMIFS(TeamGames!$O$2:$O$4073,TeamGames!$D$2:$D$4073,$D679,TeamGames!$F$2:$F$4073,$E679)</f>
        <v/>
      </c>
      <c r="Q679" s="33">
        <f>SUMIFS(TeamGames!$T$2:$T$4073,TeamGames!$D$2:$D$4073,$D679,TeamGames!$F$2:$F$4073,$E679)</f>
        <v/>
      </c>
      <c r="R679" s="33">
        <f>SUMIFS(TeamGames!$U$2:$U$4073,TeamGames!$D$2:$D$4073,$D679,TeamGames!$F$2:$F$4073,$E679)</f>
        <v/>
      </c>
      <c r="S679" s="33">
        <f>SUMIFS(TeamGames!$W$2:$W$4073,TeamGames!$D$2:$D$4073,$D679,TeamGames!$F$2:$F$4073,$E679)</f>
        <v/>
      </c>
      <c r="T679" s="30">
        <f>IF(M679=0,"",P679-O679)</f>
        <v/>
      </c>
      <c r="U679" s="30">
        <f>IF(M679=0,"",S679-O679)</f>
        <v/>
      </c>
      <c r="V679" s="24">
        <f>IF(M679=0,"upcoming",IF(M679=F679,"complete","in progress"))</f>
        <v/>
      </c>
      <c r="W679" s="33">
        <f>N679/F679</f>
        <v/>
      </c>
      <c r="X679" s="41">
        <f>AVERAGEIFS(TeamGames!$K$2:$K$4073,TeamGames!$D$2:$D$4073,$D679,TeamGames!$F$2:$F$4073,$E679)</f>
        <v/>
      </c>
      <c r="Y679" s="30">
        <f>IF(M679=0,"",P679-S679)</f>
        <v/>
      </c>
      <c r="Z679" s="30" t="n"/>
      <c r="AA679" s="31" t="n"/>
      <c r="AB679" s="33" t="n">
        <v>5.722959280518221</v>
      </c>
      <c r="AC679" s="24" t="n">
        <v>0</v>
      </c>
      <c r="AD679" s="24" t="n">
        <v>0</v>
      </c>
    </row>
    <row r="680">
      <c r="A680" s="24" t="inlineStr">
        <is>
          <t>Oxford|11</t>
        </is>
      </c>
      <c r="B680" s="24" t="inlineStr">
        <is>
          <t>E2</t>
        </is>
      </c>
      <c r="C680" s="24" t="inlineStr">
        <is>
          <t>League One</t>
        </is>
      </c>
      <c r="D680" s="24" t="inlineStr">
        <is>
          <t>Oxford</t>
        </is>
      </c>
      <c r="E680" s="24" t="n">
        <v>11</v>
      </c>
      <c r="F680" s="24">
        <f>COUNTIFS(TeamGames!$D$2:$D$4073,$D680,TeamGames!$F$2:$F$4073,$E680)</f>
        <v/>
      </c>
      <c r="G680" s="24" t="n">
        <v>41</v>
      </c>
      <c r="H680" s="24" t="n">
        <v>44</v>
      </c>
      <c r="I680" s="24" t="inlineStr">
        <is>
          <t>Doncaster (H) · Cambridge (A) · Notts County (H) · Stockport (A)</t>
        </is>
      </c>
      <c r="J680" s="24" t="n">
        <v>2</v>
      </c>
      <c r="K680" s="40" t="n">
        <v>46490.82291666666</v>
      </c>
      <c r="L680" s="40" t="n">
        <v>46504.82291666666</v>
      </c>
      <c r="M680" s="24">
        <f>SUMIFS(TeamGames!$X$2:$X$4073,TeamGames!$D$2:$D$4073,$D680,TeamGames!$F$2:$F$4073,$E680)</f>
        <v/>
      </c>
      <c r="N680" s="33">
        <f>SUMIFS(TeamGames!$S$2:$S$4073,TeamGames!$D$2:$D$4073,$D680,TeamGames!$F$2:$F$4073,$E680)</f>
        <v/>
      </c>
      <c r="O680" s="33">
        <f>SUMIFS(TeamGames!$S$2:$S$4073,TeamGames!$D$2:$D$4073,$D680,TeamGames!$F$2:$F$4073,$E680,TeamGames!$X$2:$X$4073,1)</f>
        <v/>
      </c>
      <c r="P680" s="24">
        <f>SUMIFS(TeamGames!$O$2:$O$4073,TeamGames!$D$2:$D$4073,$D680,TeamGames!$F$2:$F$4073,$E680)</f>
        <v/>
      </c>
      <c r="Q680" s="33">
        <f>SUMIFS(TeamGames!$T$2:$T$4073,TeamGames!$D$2:$D$4073,$D680,TeamGames!$F$2:$F$4073,$E680)</f>
        <v/>
      </c>
      <c r="R680" s="33">
        <f>SUMIFS(TeamGames!$U$2:$U$4073,TeamGames!$D$2:$D$4073,$D680,TeamGames!$F$2:$F$4073,$E680)</f>
        <v/>
      </c>
      <c r="S680" s="33">
        <f>SUMIFS(TeamGames!$W$2:$W$4073,TeamGames!$D$2:$D$4073,$D680,TeamGames!$F$2:$F$4073,$E680)</f>
        <v/>
      </c>
      <c r="T680" s="30">
        <f>IF(M680=0,"",P680-O680)</f>
        <v/>
      </c>
      <c r="U680" s="30">
        <f>IF(M680=0,"",S680-O680)</f>
        <v/>
      </c>
      <c r="V680" s="24">
        <f>IF(M680=0,"upcoming",IF(M680=F680,"complete","in progress"))</f>
        <v/>
      </c>
      <c r="W680" s="33">
        <f>N680/F680</f>
        <v/>
      </c>
      <c r="X680" s="41">
        <f>AVERAGEIFS(TeamGames!$K$2:$K$4073,TeamGames!$D$2:$D$4073,$D680,TeamGames!$F$2:$F$4073,$E680)</f>
        <v/>
      </c>
      <c r="Y680" s="30">
        <f>IF(M680=0,"",P680-S680)</f>
        <v/>
      </c>
      <c r="Z680" s="30" t="n"/>
      <c r="AA680" s="31" t="n"/>
      <c r="AB680" s="33" t="n">
        <v>5.471432820331763</v>
      </c>
      <c r="AC680" s="24" t="n">
        <v>0</v>
      </c>
      <c r="AD680" s="24" t="n">
        <v>0</v>
      </c>
    </row>
    <row r="681">
      <c r="A681" s="24" t="inlineStr">
        <is>
          <t>Oxford|12</t>
        </is>
      </c>
      <c r="B681" s="24" t="inlineStr">
        <is>
          <t>E2</t>
        </is>
      </c>
      <c r="C681" s="24" t="inlineStr">
        <is>
          <t>League One</t>
        </is>
      </c>
      <c r="D681" s="24" t="inlineStr">
        <is>
          <t>Oxford</t>
        </is>
      </c>
      <c r="E681" s="24" t="n">
        <v>12</v>
      </c>
      <c r="F681" s="24">
        <f>COUNTIFS(TeamGames!$D$2:$D$4073,$D681,TeamGames!$F$2:$F$4073,$E681)</f>
        <v/>
      </c>
      <c r="G681" s="24" t="n">
        <v>45</v>
      </c>
      <c r="H681" s="24" t="n">
        <v>46</v>
      </c>
      <c r="I681" s="24" t="inlineStr">
        <is>
          <t>Peterborough (H) · Sheffield Wed (A)</t>
        </is>
      </c>
      <c r="J681" s="24" t="n">
        <v>1</v>
      </c>
      <c r="K681" s="40" t="n">
        <v>46508.625</v>
      </c>
      <c r="L681" s="40" t="n">
        <v>46515.52083333334</v>
      </c>
      <c r="M681" s="24">
        <f>SUMIFS(TeamGames!$X$2:$X$4073,TeamGames!$D$2:$D$4073,$D681,TeamGames!$F$2:$F$4073,$E681)</f>
        <v/>
      </c>
      <c r="N681" s="33">
        <f>SUMIFS(TeamGames!$S$2:$S$4073,TeamGames!$D$2:$D$4073,$D681,TeamGames!$F$2:$F$4073,$E681)</f>
        <v/>
      </c>
      <c r="O681" s="33">
        <f>SUMIFS(TeamGames!$S$2:$S$4073,TeamGames!$D$2:$D$4073,$D681,TeamGames!$F$2:$F$4073,$E681,TeamGames!$X$2:$X$4073,1)</f>
        <v/>
      </c>
      <c r="P681" s="24">
        <f>SUMIFS(TeamGames!$O$2:$O$4073,TeamGames!$D$2:$D$4073,$D681,TeamGames!$F$2:$F$4073,$E681)</f>
        <v/>
      </c>
      <c r="Q681" s="33">
        <f>SUMIFS(TeamGames!$T$2:$T$4073,TeamGames!$D$2:$D$4073,$D681,TeamGames!$F$2:$F$4073,$E681)</f>
        <v/>
      </c>
      <c r="R681" s="33">
        <f>SUMIFS(TeamGames!$U$2:$U$4073,TeamGames!$D$2:$D$4073,$D681,TeamGames!$F$2:$F$4073,$E681)</f>
        <v/>
      </c>
      <c r="S681" s="33">
        <f>SUMIFS(TeamGames!$W$2:$W$4073,TeamGames!$D$2:$D$4073,$D681,TeamGames!$F$2:$F$4073,$E681)</f>
        <v/>
      </c>
      <c r="T681" s="30">
        <f>IF(M681=0,"",P681-O681)</f>
        <v/>
      </c>
      <c r="U681" s="30">
        <f>IF(M681=0,"",S681-O681)</f>
        <v/>
      </c>
      <c r="V681" s="24">
        <f>IF(M681=0,"upcoming",IF(M681=F681,"complete","in progress"))</f>
        <v/>
      </c>
      <c r="W681" s="33">
        <f>N681/F681</f>
        <v/>
      </c>
      <c r="X681" s="41">
        <f>AVERAGEIFS(TeamGames!$K$2:$K$4073,TeamGames!$D$2:$D$4073,$D681,TeamGames!$F$2:$F$4073,$E681)</f>
        <v/>
      </c>
      <c r="Y681" s="30">
        <f>IF(M681=0,"",P681-S681)</f>
        <v/>
      </c>
      <c r="Z681" s="30" t="n"/>
      <c r="AA681" s="31" t="n"/>
      <c r="AB681" s="33" t="n">
        <v>2.530534563172693</v>
      </c>
      <c r="AC681" s="24" t="n">
        <v>0</v>
      </c>
      <c r="AD681" s="24" t="n">
        <v>0</v>
      </c>
    </row>
    <row r="682">
      <c r="A682" s="24" t="inlineStr">
        <is>
          <t>Peterborough|1</t>
        </is>
      </c>
      <c r="B682" s="24" t="inlineStr">
        <is>
          <t>E2</t>
        </is>
      </c>
      <c r="C682" s="24" t="inlineStr">
        <is>
          <t>League One</t>
        </is>
      </c>
      <c r="D682" s="24" t="inlineStr">
        <is>
          <t>Peterborough</t>
        </is>
      </c>
      <c r="E682" s="24" t="n">
        <v>1</v>
      </c>
      <c r="F682" s="24">
        <f>COUNTIFS(TeamGames!$D$2:$D$4073,$D682,TeamGames!$F$2:$F$4073,$E682)</f>
        <v/>
      </c>
      <c r="G682" s="24" t="n">
        <v>1</v>
      </c>
      <c r="H682" s="24" t="n">
        <v>4</v>
      </c>
      <c r="I682" s="24" t="inlineStr">
        <is>
          <t>Bradford (A) · Mansfield (H) · Blackpool (A) · Stevenage (H)</t>
        </is>
      </c>
      <c r="J682" s="24" t="n">
        <v>2</v>
      </c>
      <c r="K682" s="40" t="n">
        <v>46249.625</v>
      </c>
      <c r="L682" s="40" t="n">
        <v>46266.82291666666</v>
      </c>
      <c r="M682" s="24">
        <f>SUMIFS(TeamGames!$X$2:$X$4073,TeamGames!$D$2:$D$4073,$D682,TeamGames!$F$2:$F$4073,$E682)</f>
        <v/>
      </c>
      <c r="N682" s="33">
        <f>SUMIFS(TeamGames!$S$2:$S$4073,TeamGames!$D$2:$D$4073,$D682,TeamGames!$F$2:$F$4073,$E682)</f>
        <v/>
      </c>
      <c r="O682" s="33">
        <f>SUMIFS(TeamGames!$S$2:$S$4073,TeamGames!$D$2:$D$4073,$D682,TeamGames!$F$2:$F$4073,$E682,TeamGames!$X$2:$X$4073,1)</f>
        <v/>
      </c>
      <c r="P682" s="24">
        <f>SUMIFS(TeamGames!$O$2:$O$4073,TeamGames!$D$2:$D$4073,$D682,TeamGames!$F$2:$F$4073,$E682)</f>
        <v/>
      </c>
      <c r="Q682" s="33">
        <f>SUMIFS(TeamGames!$T$2:$T$4073,TeamGames!$D$2:$D$4073,$D682,TeamGames!$F$2:$F$4073,$E682)</f>
        <v/>
      </c>
      <c r="R682" s="33">
        <f>SUMIFS(TeamGames!$U$2:$U$4073,TeamGames!$D$2:$D$4073,$D682,TeamGames!$F$2:$F$4073,$E682)</f>
        <v/>
      </c>
      <c r="S682" s="33">
        <f>SUMIFS(TeamGames!$W$2:$W$4073,TeamGames!$D$2:$D$4073,$D682,TeamGames!$F$2:$F$4073,$E682)</f>
        <v/>
      </c>
      <c r="T682" s="30">
        <f>IF(M682=0,"",P682-O682)</f>
        <v/>
      </c>
      <c r="U682" s="30">
        <f>IF(M682=0,"",S682-O682)</f>
        <v/>
      </c>
      <c r="V682" s="24">
        <f>IF(M682=0,"upcoming",IF(M682=F682,"complete","in progress"))</f>
        <v/>
      </c>
      <c r="W682" s="33">
        <f>N682/F682</f>
        <v/>
      </c>
      <c r="X682" s="41">
        <f>AVERAGEIFS(TeamGames!$K$2:$K$4073,TeamGames!$D$2:$D$4073,$D682,TeamGames!$F$2:$F$4073,$E682)</f>
        <v/>
      </c>
      <c r="Y682" s="30">
        <f>IF(M682=0,"",P682-S682)</f>
        <v/>
      </c>
      <c r="Z682" s="30" t="n">
        <v>-0.46</v>
      </c>
      <c r="AA682" s="31" t="n">
        <v>0.647473415218496</v>
      </c>
      <c r="AB682" s="33" t="n"/>
      <c r="AC682" s="24" t="n">
        <v>0</v>
      </c>
      <c r="AD682" s="24" t="n">
        <v>0</v>
      </c>
    </row>
    <row r="683">
      <c r="A683" s="24" t="inlineStr">
        <is>
          <t>Peterborough|2</t>
        </is>
      </c>
      <c r="B683" s="24" t="inlineStr">
        <is>
          <t>E2</t>
        </is>
      </c>
      <c r="C683" s="24" t="inlineStr">
        <is>
          <t>League One</t>
        </is>
      </c>
      <c r="D683" s="24" t="inlineStr">
        <is>
          <t>Peterborough</t>
        </is>
      </c>
      <c r="E683" s="24" t="n">
        <v>2</v>
      </c>
      <c r="F683" s="24">
        <f>COUNTIFS(TeamGames!$D$2:$D$4073,$D683,TeamGames!$F$2:$F$4073,$E683)</f>
        <v/>
      </c>
      <c r="G683" s="24" t="n">
        <v>5</v>
      </c>
      <c r="H683" s="24" t="n">
        <v>8</v>
      </c>
      <c r="I683" s="24" t="inlineStr">
        <is>
          <t>Sheffield Wed (H) · MK Dons (A) · Doncaster (H) · Stockport (A)</t>
        </is>
      </c>
      <c r="J683" s="24" t="n">
        <v>2</v>
      </c>
      <c r="K683" s="40" t="n">
        <v>46270.52083333334</v>
      </c>
      <c r="L683" s="40" t="n">
        <v>46291.625</v>
      </c>
      <c r="M683" s="24">
        <f>SUMIFS(TeamGames!$X$2:$X$4073,TeamGames!$D$2:$D$4073,$D683,TeamGames!$F$2:$F$4073,$E683)</f>
        <v/>
      </c>
      <c r="N683" s="33">
        <f>SUMIFS(TeamGames!$S$2:$S$4073,TeamGames!$D$2:$D$4073,$D683,TeamGames!$F$2:$F$4073,$E683)</f>
        <v/>
      </c>
      <c r="O683" s="33">
        <f>SUMIFS(TeamGames!$S$2:$S$4073,TeamGames!$D$2:$D$4073,$D683,TeamGames!$F$2:$F$4073,$E683,TeamGames!$X$2:$X$4073,1)</f>
        <v/>
      </c>
      <c r="P683" s="24">
        <f>SUMIFS(TeamGames!$O$2:$O$4073,TeamGames!$D$2:$D$4073,$D683,TeamGames!$F$2:$F$4073,$E683)</f>
        <v/>
      </c>
      <c r="Q683" s="33">
        <f>SUMIFS(TeamGames!$T$2:$T$4073,TeamGames!$D$2:$D$4073,$D683,TeamGames!$F$2:$F$4073,$E683)</f>
        <v/>
      </c>
      <c r="R683" s="33">
        <f>SUMIFS(TeamGames!$U$2:$U$4073,TeamGames!$D$2:$D$4073,$D683,TeamGames!$F$2:$F$4073,$E683)</f>
        <v/>
      </c>
      <c r="S683" s="33">
        <f>SUMIFS(TeamGames!$W$2:$W$4073,TeamGames!$D$2:$D$4073,$D683,TeamGames!$F$2:$F$4073,$E683)</f>
        <v/>
      </c>
      <c r="T683" s="30">
        <f>IF(M683=0,"",P683-O683)</f>
        <v/>
      </c>
      <c r="U683" s="30">
        <f>IF(M683=0,"",S683-O683)</f>
        <v/>
      </c>
      <c r="V683" s="24">
        <f>IF(M683=0,"upcoming",IF(M683=F683,"complete","in progress"))</f>
        <v/>
      </c>
      <c r="W683" s="33">
        <f>N683/F683</f>
        <v/>
      </c>
      <c r="X683" s="41">
        <f>AVERAGEIFS(TeamGames!$K$2:$K$4073,TeamGames!$D$2:$D$4073,$D683,TeamGames!$F$2:$F$4073,$E683)</f>
        <v/>
      </c>
      <c r="Y683" s="30">
        <f>IF(M683=0,"",P683-S683)</f>
        <v/>
      </c>
      <c r="Z683" s="30" t="n">
        <v>-1.5</v>
      </c>
      <c r="AA683" s="31" t="n">
        <v>0.1329641869007747</v>
      </c>
      <c r="AB683" s="33" t="n"/>
      <c r="AC683" s="24" t="n">
        <v>0</v>
      </c>
      <c r="AD683" s="24" t="n">
        <v>0</v>
      </c>
    </row>
    <row r="684">
      <c r="A684" s="24" t="inlineStr">
        <is>
          <t>Peterborough|3</t>
        </is>
      </c>
      <c r="B684" s="24" t="inlineStr">
        <is>
          <t>E2</t>
        </is>
      </c>
      <c r="C684" s="24" t="inlineStr">
        <is>
          <t>League One</t>
        </is>
      </c>
      <c r="D684" s="24" t="inlineStr">
        <is>
          <t>Peterborough</t>
        </is>
      </c>
      <c r="E684" s="24" t="n">
        <v>3</v>
      </c>
      <c r="F684" s="24">
        <f>COUNTIFS(TeamGames!$D$2:$D$4073,$D684,TeamGames!$F$2:$F$4073,$E684)</f>
        <v/>
      </c>
      <c r="G684" s="24" t="n">
        <v>9</v>
      </c>
      <c r="H684" s="24" t="n">
        <v>12</v>
      </c>
      <c r="I684" s="24" t="inlineStr">
        <is>
          <t>Notts County (H) · Leicester (A) · Burton (H) · Huddersfield (A)</t>
        </is>
      </c>
      <c r="J684" s="24" t="n">
        <v>2</v>
      </c>
      <c r="K684" s="40" t="n">
        <v>46298.625</v>
      </c>
      <c r="L684" s="40" t="n">
        <v>46315.82291666666</v>
      </c>
      <c r="M684" s="24">
        <f>SUMIFS(TeamGames!$X$2:$X$4073,TeamGames!$D$2:$D$4073,$D684,TeamGames!$F$2:$F$4073,$E684)</f>
        <v/>
      </c>
      <c r="N684" s="33">
        <f>SUMIFS(TeamGames!$S$2:$S$4073,TeamGames!$D$2:$D$4073,$D684,TeamGames!$F$2:$F$4073,$E684)</f>
        <v/>
      </c>
      <c r="O684" s="33">
        <f>SUMIFS(TeamGames!$S$2:$S$4073,TeamGames!$D$2:$D$4073,$D684,TeamGames!$F$2:$F$4073,$E684,TeamGames!$X$2:$X$4073,1)</f>
        <v/>
      </c>
      <c r="P684" s="24">
        <f>SUMIFS(TeamGames!$O$2:$O$4073,TeamGames!$D$2:$D$4073,$D684,TeamGames!$F$2:$F$4073,$E684)</f>
        <v/>
      </c>
      <c r="Q684" s="33">
        <f>SUMIFS(TeamGames!$T$2:$T$4073,TeamGames!$D$2:$D$4073,$D684,TeamGames!$F$2:$F$4073,$E684)</f>
        <v/>
      </c>
      <c r="R684" s="33">
        <f>SUMIFS(TeamGames!$U$2:$U$4073,TeamGames!$D$2:$D$4073,$D684,TeamGames!$F$2:$F$4073,$E684)</f>
        <v/>
      </c>
      <c r="S684" s="33">
        <f>SUMIFS(TeamGames!$W$2:$W$4073,TeamGames!$D$2:$D$4073,$D684,TeamGames!$F$2:$F$4073,$E684)</f>
        <v/>
      </c>
      <c r="T684" s="30">
        <f>IF(M684=0,"",P684-O684)</f>
        <v/>
      </c>
      <c r="U684" s="30">
        <f>IF(M684=0,"",S684-O684)</f>
        <v/>
      </c>
      <c r="V684" s="24">
        <f>IF(M684=0,"upcoming",IF(M684=F684,"complete","in progress"))</f>
        <v/>
      </c>
      <c r="W684" s="33">
        <f>N684/F684</f>
        <v/>
      </c>
      <c r="X684" s="41">
        <f>AVERAGEIFS(TeamGames!$K$2:$K$4073,TeamGames!$D$2:$D$4073,$D684,TeamGames!$F$2:$F$4073,$E684)</f>
        <v/>
      </c>
      <c r="Y684" s="30">
        <f>IF(M684=0,"",P684-S684)</f>
        <v/>
      </c>
      <c r="Z684" s="30" t="n">
        <v>0.31</v>
      </c>
      <c r="AA684" s="31" t="n">
        <v>0.7566631802673847</v>
      </c>
      <c r="AB684" s="33" t="n">
        <v>1.49883887008464</v>
      </c>
      <c r="AC684" s="24" t="n">
        <v>0</v>
      </c>
      <c r="AD684" s="24" t="n">
        <v>0</v>
      </c>
    </row>
    <row r="685">
      <c r="A685" s="24" t="inlineStr">
        <is>
          <t>Peterborough|4</t>
        </is>
      </c>
      <c r="B685" s="24" t="inlineStr">
        <is>
          <t>E2</t>
        </is>
      </c>
      <c r="C685" s="24" t="inlineStr">
        <is>
          <t>League One</t>
        </is>
      </c>
      <c r="D685" s="24" t="inlineStr">
        <is>
          <t>Peterborough</t>
        </is>
      </c>
      <c r="E685" s="24" t="n">
        <v>4</v>
      </c>
      <c r="F685" s="24">
        <f>COUNTIFS(TeamGames!$D$2:$D$4073,$D685,TeamGames!$F$2:$F$4073,$E685)</f>
        <v/>
      </c>
      <c r="G685" s="24" t="n">
        <v>13</v>
      </c>
      <c r="H685" s="24" t="n">
        <v>16</v>
      </c>
      <c r="I685" s="24" t="inlineStr">
        <is>
          <t>Bromley (A) · Luton (H) · Oxford (H) · Plymouth (A)</t>
        </is>
      </c>
      <c r="J685" s="24" t="n">
        <v>2</v>
      </c>
      <c r="K685" s="40" t="n">
        <v>46319.625</v>
      </c>
      <c r="L685" s="40" t="n">
        <v>46347.625</v>
      </c>
      <c r="M685" s="24">
        <f>SUMIFS(TeamGames!$X$2:$X$4073,TeamGames!$D$2:$D$4073,$D685,TeamGames!$F$2:$F$4073,$E685)</f>
        <v/>
      </c>
      <c r="N685" s="33">
        <f>SUMIFS(TeamGames!$S$2:$S$4073,TeamGames!$D$2:$D$4073,$D685,TeamGames!$F$2:$F$4073,$E685)</f>
        <v/>
      </c>
      <c r="O685" s="33">
        <f>SUMIFS(TeamGames!$S$2:$S$4073,TeamGames!$D$2:$D$4073,$D685,TeamGames!$F$2:$F$4073,$E685,TeamGames!$X$2:$X$4073,1)</f>
        <v/>
      </c>
      <c r="P685" s="24">
        <f>SUMIFS(TeamGames!$O$2:$O$4073,TeamGames!$D$2:$D$4073,$D685,TeamGames!$F$2:$F$4073,$E685)</f>
        <v/>
      </c>
      <c r="Q685" s="33">
        <f>SUMIFS(TeamGames!$T$2:$T$4073,TeamGames!$D$2:$D$4073,$D685,TeamGames!$F$2:$F$4073,$E685)</f>
        <v/>
      </c>
      <c r="R685" s="33">
        <f>SUMIFS(TeamGames!$U$2:$U$4073,TeamGames!$D$2:$D$4073,$D685,TeamGames!$F$2:$F$4073,$E685)</f>
        <v/>
      </c>
      <c r="S685" s="33">
        <f>SUMIFS(TeamGames!$W$2:$W$4073,TeamGames!$D$2:$D$4073,$D685,TeamGames!$F$2:$F$4073,$E685)</f>
        <v/>
      </c>
      <c r="T685" s="30">
        <f>IF(M685=0,"",P685-O685)</f>
        <v/>
      </c>
      <c r="U685" s="30">
        <f>IF(M685=0,"",S685-O685)</f>
        <v/>
      </c>
      <c r="V685" s="24">
        <f>IF(M685=0,"upcoming",IF(M685=F685,"complete","in progress"))</f>
        <v/>
      </c>
      <c r="W685" s="33">
        <f>N685/F685</f>
        <v/>
      </c>
      <c r="X685" s="41">
        <f>AVERAGEIFS(TeamGames!$K$2:$K$4073,TeamGames!$D$2:$D$4073,$D685,TeamGames!$F$2:$F$4073,$E685)</f>
        <v/>
      </c>
      <c r="Y685" s="30">
        <f>IF(M685=0,"",P685-S685)</f>
        <v/>
      </c>
      <c r="Z685" s="30" t="n"/>
      <c r="AA685" s="31" t="n"/>
      <c r="AB685" s="33" t="n">
        <v>5.159007544645816</v>
      </c>
      <c r="AC685" s="24" t="n">
        <v>0</v>
      </c>
      <c r="AD685" s="24" t="n">
        <v>0</v>
      </c>
    </row>
    <row r="686">
      <c r="A686" s="24" t="inlineStr">
        <is>
          <t>Peterborough|5</t>
        </is>
      </c>
      <c r="B686" s="24" t="inlineStr">
        <is>
          <t>E2</t>
        </is>
      </c>
      <c r="C686" s="24" t="inlineStr">
        <is>
          <t>League One</t>
        </is>
      </c>
      <c r="D686" s="24" t="inlineStr">
        <is>
          <t>Peterborough</t>
        </is>
      </c>
      <c r="E686" s="24" t="n">
        <v>5</v>
      </c>
      <c r="F686" s="24">
        <f>COUNTIFS(TeamGames!$D$2:$D$4073,$D686,TeamGames!$F$2:$F$4073,$E686)</f>
        <v/>
      </c>
      <c r="G686" s="24" t="n">
        <v>17</v>
      </c>
      <c r="H686" s="24" t="n">
        <v>20</v>
      </c>
      <c r="I686" s="24" t="inlineStr">
        <is>
          <t>Cambridge (H) · Leyton Orient (A) · Barnsley (H) · Wigan (A)</t>
        </is>
      </c>
      <c r="J686" s="24" t="n">
        <v>2</v>
      </c>
      <c r="K686" s="40" t="n">
        <v>46354.52083333334</v>
      </c>
      <c r="L686" s="40" t="n">
        <v>46375.625</v>
      </c>
      <c r="M686" s="24">
        <f>SUMIFS(TeamGames!$X$2:$X$4073,TeamGames!$D$2:$D$4073,$D686,TeamGames!$F$2:$F$4073,$E686)</f>
        <v/>
      </c>
      <c r="N686" s="33">
        <f>SUMIFS(TeamGames!$S$2:$S$4073,TeamGames!$D$2:$D$4073,$D686,TeamGames!$F$2:$F$4073,$E686)</f>
        <v/>
      </c>
      <c r="O686" s="33">
        <f>SUMIFS(TeamGames!$S$2:$S$4073,TeamGames!$D$2:$D$4073,$D686,TeamGames!$F$2:$F$4073,$E686,TeamGames!$X$2:$X$4073,1)</f>
        <v/>
      </c>
      <c r="P686" s="24">
        <f>SUMIFS(TeamGames!$O$2:$O$4073,TeamGames!$D$2:$D$4073,$D686,TeamGames!$F$2:$F$4073,$E686)</f>
        <v/>
      </c>
      <c r="Q686" s="33">
        <f>SUMIFS(TeamGames!$T$2:$T$4073,TeamGames!$D$2:$D$4073,$D686,TeamGames!$F$2:$F$4073,$E686)</f>
        <v/>
      </c>
      <c r="R686" s="33">
        <f>SUMIFS(TeamGames!$U$2:$U$4073,TeamGames!$D$2:$D$4073,$D686,TeamGames!$F$2:$F$4073,$E686)</f>
        <v/>
      </c>
      <c r="S686" s="33">
        <f>SUMIFS(TeamGames!$W$2:$W$4073,TeamGames!$D$2:$D$4073,$D686,TeamGames!$F$2:$F$4073,$E686)</f>
        <v/>
      </c>
      <c r="T686" s="30">
        <f>IF(M686=0,"",P686-O686)</f>
        <v/>
      </c>
      <c r="U686" s="30">
        <f>IF(M686=0,"",S686-O686)</f>
        <v/>
      </c>
      <c r="V686" s="24">
        <f>IF(M686=0,"upcoming",IF(M686=F686,"complete","in progress"))</f>
        <v/>
      </c>
      <c r="W686" s="33">
        <f>N686/F686</f>
        <v/>
      </c>
      <c r="X686" s="41">
        <f>AVERAGEIFS(TeamGames!$K$2:$K$4073,TeamGames!$D$2:$D$4073,$D686,TeamGames!$F$2:$F$4073,$E686)</f>
        <v/>
      </c>
      <c r="Y686" s="30">
        <f>IF(M686=0,"",P686-S686)</f>
        <v/>
      </c>
      <c r="Z686" s="30" t="n"/>
      <c r="AA686" s="31" t="n"/>
      <c r="AB686" s="33" t="n">
        <v>5.558143782675326</v>
      </c>
      <c r="AC686" s="24" t="n">
        <v>0</v>
      </c>
      <c r="AD686" s="24" t="n">
        <v>0</v>
      </c>
    </row>
    <row r="687">
      <c r="A687" s="24" t="inlineStr">
        <is>
          <t>Peterborough|6</t>
        </is>
      </c>
      <c r="B687" s="24" t="inlineStr">
        <is>
          <t>E2</t>
        </is>
      </c>
      <c r="C687" s="24" t="inlineStr">
        <is>
          <t>League One</t>
        </is>
      </c>
      <c r="D687" s="24" t="inlineStr">
        <is>
          <t>Peterborough</t>
        </is>
      </c>
      <c r="E687" s="24" t="n">
        <v>6</v>
      </c>
      <c r="F687" s="24">
        <f>COUNTIFS(TeamGames!$D$2:$D$4073,$D687,TeamGames!$F$2:$F$4073,$E687)</f>
        <v/>
      </c>
      <c r="G687" s="24" t="n">
        <v>21</v>
      </c>
      <c r="H687" s="24" t="n">
        <v>24</v>
      </c>
      <c r="I687" s="24" t="inlineStr">
        <is>
          <t>Wycombe (H) · Reading (A) · AFC Wimbledon (A) · Wigan (H)</t>
        </is>
      </c>
      <c r="J687" s="24" t="n">
        <v>2</v>
      </c>
      <c r="K687" s="40" t="n">
        <v>46382.625</v>
      </c>
      <c r="L687" s="40" t="n">
        <v>46396.625</v>
      </c>
      <c r="M687" s="24">
        <f>SUMIFS(TeamGames!$X$2:$X$4073,TeamGames!$D$2:$D$4073,$D687,TeamGames!$F$2:$F$4073,$E687)</f>
        <v/>
      </c>
      <c r="N687" s="33">
        <f>SUMIFS(TeamGames!$S$2:$S$4073,TeamGames!$D$2:$D$4073,$D687,TeamGames!$F$2:$F$4073,$E687)</f>
        <v/>
      </c>
      <c r="O687" s="33">
        <f>SUMIFS(TeamGames!$S$2:$S$4073,TeamGames!$D$2:$D$4073,$D687,TeamGames!$F$2:$F$4073,$E687,TeamGames!$X$2:$X$4073,1)</f>
        <v/>
      </c>
      <c r="P687" s="24">
        <f>SUMIFS(TeamGames!$O$2:$O$4073,TeamGames!$D$2:$D$4073,$D687,TeamGames!$F$2:$F$4073,$E687)</f>
        <v/>
      </c>
      <c r="Q687" s="33">
        <f>SUMIFS(TeamGames!$T$2:$T$4073,TeamGames!$D$2:$D$4073,$D687,TeamGames!$F$2:$F$4073,$E687)</f>
        <v/>
      </c>
      <c r="R687" s="33">
        <f>SUMIFS(TeamGames!$U$2:$U$4073,TeamGames!$D$2:$D$4073,$D687,TeamGames!$F$2:$F$4073,$E687)</f>
        <v/>
      </c>
      <c r="S687" s="33">
        <f>SUMIFS(TeamGames!$W$2:$W$4073,TeamGames!$D$2:$D$4073,$D687,TeamGames!$F$2:$F$4073,$E687)</f>
        <v/>
      </c>
      <c r="T687" s="30">
        <f>IF(M687=0,"",P687-O687)</f>
        <v/>
      </c>
      <c r="U687" s="30">
        <f>IF(M687=0,"",S687-O687)</f>
        <v/>
      </c>
      <c r="V687" s="24">
        <f>IF(M687=0,"upcoming",IF(M687=F687,"complete","in progress"))</f>
        <v/>
      </c>
      <c r="W687" s="33">
        <f>N687/F687</f>
        <v/>
      </c>
      <c r="X687" s="41">
        <f>AVERAGEIFS(TeamGames!$K$2:$K$4073,TeamGames!$D$2:$D$4073,$D687,TeamGames!$F$2:$F$4073,$E687)</f>
        <v/>
      </c>
      <c r="Y687" s="30">
        <f>IF(M687=0,"",P687-S687)</f>
        <v/>
      </c>
      <c r="Z687" s="30" t="n"/>
      <c r="AA687" s="31" t="n"/>
      <c r="AB687" s="33" t="n">
        <v>5.360315027592903</v>
      </c>
      <c r="AC687" s="24" t="n">
        <v>0</v>
      </c>
      <c r="AD687" s="24" t="n">
        <v>0</v>
      </c>
    </row>
    <row r="688">
      <c r="A688" s="24" t="inlineStr">
        <is>
          <t>Peterborough|7</t>
        </is>
      </c>
      <c r="B688" s="24" t="inlineStr">
        <is>
          <t>E2</t>
        </is>
      </c>
      <c r="C688" s="24" t="inlineStr">
        <is>
          <t>League One</t>
        </is>
      </c>
      <c r="D688" s="24" t="inlineStr">
        <is>
          <t>Peterborough</t>
        </is>
      </c>
      <c r="E688" s="24" t="n">
        <v>7</v>
      </c>
      <c r="F688" s="24">
        <f>COUNTIFS(TeamGames!$D$2:$D$4073,$D688,TeamGames!$F$2:$F$4073,$E688)</f>
        <v/>
      </c>
      <c r="G688" s="24" t="n">
        <v>25</v>
      </c>
      <c r="H688" s="24" t="n">
        <v>28</v>
      </c>
      <c r="I688" s="24" t="inlineStr">
        <is>
          <t>Burton (A) · Huddersfield (H) · Bromley (H) · Luton (A)</t>
        </is>
      </c>
      <c r="J688" s="24" t="n">
        <v>2</v>
      </c>
      <c r="K688" s="40" t="n">
        <v>46403.625</v>
      </c>
      <c r="L688" s="40" t="n">
        <v>46417.625</v>
      </c>
      <c r="M688" s="24">
        <f>SUMIFS(TeamGames!$X$2:$X$4073,TeamGames!$D$2:$D$4073,$D688,TeamGames!$F$2:$F$4073,$E688)</f>
        <v/>
      </c>
      <c r="N688" s="33">
        <f>SUMIFS(TeamGames!$S$2:$S$4073,TeamGames!$D$2:$D$4073,$D688,TeamGames!$F$2:$F$4073,$E688)</f>
        <v/>
      </c>
      <c r="O688" s="33">
        <f>SUMIFS(TeamGames!$S$2:$S$4073,TeamGames!$D$2:$D$4073,$D688,TeamGames!$F$2:$F$4073,$E688,TeamGames!$X$2:$X$4073,1)</f>
        <v/>
      </c>
      <c r="P688" s="24">
        <f>SUMIFS(TeamGames!$O$2:$O$4073,TeamGames!$D$2:$D$4073,$D688,TeamGames!$F$2:$F$4073,$E688)</f>
        <v/>
      </c>
      <c r="Q688" s="33">
        <f>SUMIFS(TeamGames!$T$2:$T$4073,TeamGames!$D$2:$D$4073,$D688,TeamGames!$F$2:$F$4073,$E688)</f>
        <v/>
      </c>
      <c r="R688" s="33">
        <f>SUMIFS(TeamGames!$U$2:$U$4073,TeamGames!$D$2:$D$4073,$D688,TeamGames!$F$2:$F$4073,$E688)</f>
        <v/>
      </c>
      <c r="S688" s="33">
        <f>SUMIFS(TeamGames!$W$2:$W$4073,TeamGames!$D$2:$D$4073,$D688,TeamGames!$F$2:$F$4073,$E688)</f>
        <v/>
      </c>
      <c r="T688" s="30">
        <f>IF(M688=0,"",P688-O688)</f>
        <v/>
      </c>
      <c r="U688" s="30">
        <f>IF(M688=0,"",S688-O688)</f>
        <v/>
      </c>
      <c r="V688" s="24">
        <f>IF(M688=0,"upcoming",IF(M688=F688,"complete","in progress"))</f>
        <v/>
      </c>
      <c r="W688" s="33">
        <f>N688/F688</f>
        <v/>
      </c>
      <c r="X688" s="41">
        <f>AVERAGEIFS(TeamGames!$K$2:$K$4073,TeamGames!$D$2:$D$4073,$D688,TeamGames!$F$2:$F$4073,$E688)</f>
        <v/>
      </c>
      <c r="Y688" s="30">
        <f>IF(M688=0,"",P688-S688)</f>
        <v/>
      </c>
      <c r="Z688" s="30" t="n"/>
      <c r="AA688" s="31" t="n"/>
      <c r="AB688" s="33" t="n">
        <v>5.254766624726861</v>
      </c>
      <c r="AC688" s="24" t="n">
        <v>0</v>
      </c>
      <c r="AD688" s="24" t="n">
        <v>0</v>
      </c>
    </row>
    <row r="689">
      <c r="A689" s="24" t="inlineStr">
        <is>
          <t>Peterborough|8</t>
        </is>
      </c>
      <c r="B689" s="24" t="inlineStr">
        <is>
          <t>E2</t>
        </is>
      </c>
      <c r="C689" s="24" t="inlineStr">
        <is>
          <t>League One</t>
        </is>
      </c>
      <c r="D689" s="24" t="inlineStr">
        <is>
          <t>Peterborough</t>
        </is>
      </c>
      <c r="E689" s="24" t="n">
        <v>8</v>
      </c>
      <c r="F689" s="24">
        <f>COUNTIFS(TeamGames!$D$2:$D$4073,$D689,TeamGames!$F$2:$F$4073,$E689)</f>
        <v/>
      </c>
      <c r="G689" s="24" t="n">
        <v>29</v>
      </c>
      <c r="H689" s="24" t="n">
        <v>32</v>
      </c>
      <c r="I689" s="24" t="inlineStr">
        <is>
          <t>Blackpool (H) · Stevenage (A) · Sheffield Wed (A) · MK Dons (H)</t>
        </is>
      </c>
      <c r="J689" s="24" t="n">
        <v>2</v>
      </c>
      <c r="K689" s="40" t="n">
        <v>46424.625</v>
      </c>
      <c r="L689" s="40" t="n">
        <v>46438.625</v>
      </c>
      <c r="M689" s="24">
        <f>SUMIFS(TeamGames!$X$2:$X$4073,TeamGames!$D$2:$D$4073,$D689,TeamGames!$F$2:$F$4073,$E689)</f>
        <v/>
      </c>
      <c r="N689" s="33">
        <f>SUMIFS(TeamGames!$S$2:$S$4073,TeamGames!$D$2:$D$4073,$D689,TeamGames!$F$2:$F$4073,$E689)</f>
        <v/>
      </c>
      <c r="O689" s="33">
        <f>SUMIFS(TeamGames!$S$2:$S$4073,TeamGames!$D$2:$D$4073,$D689,TeamGames!$F$2:$F$4073,$E689,TeamGames!$X$2:$X$4073,1)</f>
        <v/>
      </c>
      <c r="P689" s="24">
        <f>SUMIFS(TeamGames!$O$2:$O$4073,TeamGames!$D$2:$D$4073,$D689,TeamGames!$F$2:$F$4073,$E689)</f>
        <v/>
      </c>
      <c r="Q689" s="33">
        <f>SUMIFS(TeamGames!$T$2:$T$4073,TeamGames!$D$2:$D$4073,$D689,TeamGames!$F$2:$F$4073,$E689)</f>
        <v/>
      </c>
      <c r="R689" s="33">
        <f>SUMIFS(TeamGames!$U$2:$U$4073,TeamGames!$D$2:$D$4073,$D689,TeamGames!$F$2:$F$4073,$E689)</f>
        <v/>
      </c>
      <c r="S689" s="33">
        <f>SUMIFS(TeamGames!$W$2:$W$4073,TeamGames!$D$2:$D$4073,$D689,TeamGames!$F$2:$F$4073,$E689)</f>
        <v/>
      </c>
      <c r="T689" s="30">
        <f>IF(M689=0,"",P689-O689)</f>
        <v/>
      </c>
      <c r="U689" s="30">
        <f>IF(M689=0,"",S689-O689)</f>
        <v/>
      </c>
      <c r="V689" s="24">
        <f>IF(M689=0,"upcoming",IF(M689=F689,"complete","in progress"))</f>
        <v/>
      </c>
      <c r="W689" s="33">
        <f>N689/F689</f>
        <v/>
      </c>
      <c r="X689" s="41">
        <f>AVERAGEIFS(TeamGames!$K$2:$K$4073,TeamGames!$D$2:$D$4073,$D689,TeamGames!$F$2:$F$4073,$E689)</f>
        <v/>
      </c>
      <c r="Y689" s="30">
        <f>IF(M689=0,"",P689-S689)</f>
        <v/>
      </c>
      <c r="Z689" s="30" t="n"/>
      <c r="AA689" s="31" t="n"/>
      <c r="AB689" s="33" t="n">
        <v>4.887977322193868</v>
      </c>
      <c r="AC689" s="24" t="n">
        <v>0</v>
      </c>
      <c r="AD689" s="24" t="n">
        <v>0</v>
      </c>
    </row>
    <row r="690">
      <c r="A690" s="24" t="inlineStr">
        <is>
          <t>Peterborough|9</t>
        </is>
      </c>
      <c r="B690" s="24" t="inlineStr">
        <is>
          <t>E2</t>
        </is>
      </c>
      <c r="C690" s="24" t="inlineStr">
        <is>
          <t>League One</t>
        </is>
      </c>
      <c r="D690" s="24" t="inlineStr">
        <is>
          <t>Peterborough</t>
        </is>
      </c>
      <c r="E690" s="24" t="n">
        <v>9</v>
      </c>
      <c r="F690" s="24">
        <f>COUNTIFS(TeamGames!$D$2:$D$4073,$D690,TeamGames!$F$2:$F$4073,$E690)</f>
        <v/>
      </c>
      <c r="G690" s="24" t="n">
        <v>33</v>
      </c>
      <c r="H690" s="24" t="n">
        <v>36</v>
      </c>
      <c r="I690" s="24" t="inlineStr">
        <is>
          <t>Cambridge (A) · Bradford (H) · Mansfield (A) · Plymouth (H)</t>
        </is>
      </c>
      <c r="J690" s="24" t="n">
        <v>2</v>
      </c>
      <c r="K690" s="40" t="n">
        <v>46445.52083333334</v>
      </c>
      <c r="L690" s="40" t="n">
        <v>46466.625</v>
      </c>
      <c r="M690" s="24">
        <f>SUMIFS(TeamGames!$X$2:$X$4073,TeamGames!$D$2:$D$4073,$D690,TeamGames!$F$2:$F$4073,$E690)</f>
        <v/>
      </c>
      <c r="N690" s="33">
        <f>SUMIFS(TeamGames!$S$2:$S$4073,TeamGames!$D$2:$D$4073,$D690,TeamGames!$F$2:$F$4073,$E690)</f>
        <v/>
      </c>
      <c r="O690" s="33">
        <f>SUMIFS(TeamGames!$S$2:$S$4073,TeamGames!$D$2:$D$4073,$D690,TeamGames!$F$2:$F$4073,$E690,TeamGames!$X$2:$X$4073,1)</f>
        <v/>
      </c>
      <c r="P690" s="24">
        <f>SUMIFS(TeamGames!$O$2:$O$4073,TeamGames!$D$2:$D$4073,$D690,TeamGames!$F$2:$F$4073,$E690)</f>
        <v/>
      </c>
      <c r="Q690" s="33">
        <f>SUMIFS(TeamGames!$T$2:$T$4073,TeamGames!$D$2:$D$4073,$D690,TeamGames!$F$2:$F$4073,$E690)</f>
        <v/>
      </c>
      <c r="R690" s="33">
        <f>SUMIFS(TeamGames!$U$2:$U$4073,TeamGames!$D$2:$D$4073,$D690,TeamGames!$F$2:$F$4073,$E690)</f>
        <v/>
      </c>
      <c r="S690" s="33">
        <f>SUMIFS(TeamGames!$W$2:$W$4073,TeamGames!$D$2:$D$4073,$D690,TeamGames!$F$2:$F$4073,$E690)</f>
        <v/>
      </c>
      <c r="T690" s="30">
        <f>IF(M690=0,"",P690-O690)</f>
        <v/>
      </c>
      <c r="U690" s="30">
        <f>IF(M690=0,"",S690-O690)</f>
        <v/>
      </c>
      <c r="V690" s="24">
        <f>IF(M690=0,"upcoming",IF(M690=F690,"complete","in progress"))</f>
        <v/>
      </c>
      <c r="W690" s="33">
        <f>N690/F690</f>
        <v/>
      </c>
      <c r="X690" s="41">
        <f>AVERAGEIFS(TeamGames!$K$2:$K$4073,TeamGames!$D$2:$D$4073,$D690,TeamGames!$F$2:$F$4073,$E690)</f>
        <v/>
      </c>
      <c r="Y690" s="30">
        <f>IF(M690=0,"",P690-S690)</f>
        <v/>
      </c>
      <c r="Z690" s="30" t="n"/>
      <c r="AA690" s="31" t="n"/>
      <c r="AB690" s="33" t="n">
        <v>5.12953675390761</v>
      </c>
      <c r="AC690" s="24" t="n">
        <v>0</v>
      </c>
      <c r="AD690" s="24" t="n">
        <v>0</v>
      </c>
    </row>
    <row r="691">
      <c r="A691" s="24" t="inlineStr">
        <is>
          <t>Peterborough|10</t>
        </is>
      </c>
      <c r="B691" s="24" t="inlineStr">
        <is>
          <t>E2</t>
        </is>
      </c>
      <c r="C691" s="24" t="inlineStr">
        <is>
          <t>League One</t>
        </is>
      </c>
      <c r="D691" s="24" t="inlineStr">
        <is>
          <t>Peterborough</t>
        </is>
      </c>
      <c r="E691" s="24" t="n">
        <v>10</v>
      </c>
      <c r="F691" s="24">
        <f>COUNTIFS(TeamGames!$D$2:$D$4073,$D691,TeamGames!$F$2:$F$4073,$E691)</f>
        <v/>
      </c>
      <c r="G691" s="24" t="n">
        <v>37</v>
      </c>
      <c r="H691" s="24" t="n">
        <v>40</v>
      </c>
      <c r="I691" s="24" t="inlineStr">
        <is>
          <t>AFC Wimbledon (H) · Wycombe (A) · Reading (H) · Barnsley (A)</t>
        </is>
      </c>
      <c r="J691" s="24" t="n">
        <v>2</v>
      </c>
      <c r="K691" s="40" t="n">
        <v>46472.625</v>
      </c>
      <c r="L691" s="40" t="n">
        <v>46487.625</v>
      </c>
      <c r="M691" s="24">
        <f>SUMIFS(TeamGames!$X$2:$X$4073,TeamGames!$D$2:$D$4073,$D691,TeamGames!$F$2:$F$4073,$E691)</f>
        <v/>
      </c>
      <c r="N691" s="33">
        <f>SUMIFS(TeamGames!$S$2:$S$4073,TeamGames!$D$2:$D$4073,$D691,TeamGames!$F$2:$F$4073,$E691)</f>
        <v/>
      </c>
      <c r="O691" s="33">
        <f>SUMIFS(TeamGames!$S$2:$S$4073,TeamGames!$D$2:$D$4073,$D691,TeamGames!$F$2:$F$4073,$E691,TeamGames!$X$2:$X$4073,1)</f>
        <v/>
      </c>
      <c r="P691" s="24">
        <f>SUMIFS(TeamGames!$O$2:$O$4073,TeamGames!$D$2:$D$4073,$D691,TeamGames!$F$2:$F$4073,$E691)</f>
        <v/>
      </c>
      <c r="Q691" s="33">
        <f>SUMIFS(TeamGames!$T$2:$T$4073,TeamGames!$D$2:$D$4073,$D691,TeamGames!$F$2:$F$4073,$E691)</f>
        <v/>
      </c>
      <c r="R691" s="33">
        <f>SUMIFS(TeamGames!$U$2:$U$4073,TeamGames!$D$2:$D$4073,$D691,TeamGames!$F$2:$F$4073,$E691)</f>
        <v/>
      </c>
      <c r="S691" s="33">
        <f>SUMIFS(TeamGames!$W$2:$W$4073,TeamGames!$D$2:$D$4073,$D691,TeamGames!$F$2:$F$4073,$E691)</f>
        <v/>
      </c>
      <c r="T691" s="30">
        <f>IF(M691=0,"",P691-O691)</f>
        <v/>
      </c>
      <c r="U691" s="30">
        <f>IF(M691=0,"",S691-O691)</f>
        <v/>
      </c>
      <c r="V691" s="24">
        <f>IF(M691=0,"upcoming",IF(M691=F691,"complete","in progress"))</f>
        <v/>
      </c>
      <c r="W691" s="33">
        <f>N691/F691</f>
        <v/>
      </c>
      <c r="X691" s="41">
        <f>AVERAGEIFS(TeamGames!$K$2:$K$4073,TeamGames!$D$2:$D$4073,$D691,TeamGames!$F$2:$F$4073,$E691)</f>
        <v/>
      </c>
      <c r="Y691" s="30">
        <f>IF(M691=0,"",P691-S691)</f>
        <v/>
      </c>
      <c r="Z691" s="30" t="n"/>
      <c r="AA691" s="31" t="n"/>
      <c r="AB691" s="33" t="n">
        <v>5.324669213918664</v>
      </c>
      <c r="AC691" s="24" t="n">
        <v>0</v>
      </c>
      <c r="AD691" s="24" t="n">
        <v>0</v>
      </c>
    </row>
    <row r="692">
      <c r="A692" s="24" t="inlineStr">
        <is>
          <t>Peterborough|11</t>
        </is>
      </c>
      <c r="B692" s="24" t="inlineStr">
        <is>
          <t>E2</t>
        </is>
      </c>
      <c r="C692" s="24" t="inlineStr">
        <is>
          <t>League One</t>
        </is>
      </c>
      <c r="D692" s="24" t="inlineStr">
        <is>
          <t>Peterborough</t>
        </is>
      </c>
      <c r="E692" s="24" t="n">
        <v>11</v>
      </c>
      <c r="F692" s="24">
        <f>COUNTIFS(TeamGames!$D$2:$D$4073,$D692,TeamGames!$F$2:$F$4073,$E692)</f>
        <v/>
      </c>
      <c r="G692" s="24" t="n">
        <v>41</v>
      </c>
      <c r="H692" s="24" t="n">
        <v>44</v>
      </c>
      <c r="I692" s="24" t="inlineStr">
        <is>
          <t>Stockport (H) · Doncaster (A) · Leicester (H) · Notts County (A)</t>
        </is>
      </c>
      <c r="J692" s="24" t="n">
        <v>2</v>
      </c>
      <c r="K692" s="40" t="n">
        <v>46490.82291666666</v>
      </c>
      <c r="L692" s="40" t="n">
        <v>46504.82291666666</v>
      </c>
      <c r="M692" s="24">
        <f>SUMIFS(TeamGames!$X$2:$X$4073,TeamGames!$D$2:$D$4073,$D692,TeamGames!$F$2:$F$4073,$E692)</f>
        <v/>
      </c>
      <c r="N692" s="33">
        <f>SUMIFS(TeamGames!$S$2:$S$4073,TeamGames!$D$2:$D$4073,$D692,TeamGames!$F$2:$F$4073,$E692)</f>
        <v/>
      </c>
      <c r="O692" s="33">
        <f>SUMIFS(TeamGames!$S$2:$S$4073,TeamGames!$D$2:$D$4073,$D692,TeamGames!$F$2:$F$4073,$E692,TeamGames!$X$2:$X$4073,1)</f>
        <v/>
      </c>
      <c r="P692" s="24">
        <f>SUMIFS(TeamGames!$O$2:$O$4073,TeamGames!$D$2:$D$4073,$D692,TeamGames!$F$2:$F$4073,$E692)</f>
        <v/>
      </c>
      <c r="Q692" s="33">
        <f>SUMIFS(TeamGames!$T$2:$T$4073,TeamGames!$D$2:$D$4073,$D692,TeamGames!$F$2:$F$4073,$E692)</f>
        <v/>
      </c>
      <c r="R692" s="33">
        <f>SUMIFS(TeamGames!$U$2:$U$4073,TeamGames!$D$2:$D$4073,$D692,TeamGames!$F$2:$F$4073,$E692)</f>
        <v/>
      </c>
      <c r="S692" s="33">
        <f>SUMIFS(TeamGames!$W$2:$W$4073,TeamGames!$D$2:$D$4073,$D692,TeamGames!$F$2:$F$4073,$E692)</f>
        <v/>
      </c>
      <c r="T692" s="30">
        <f>IF(M692=0,"",P692-O692)</f>
        <v/>
      </c>
      <c r="U692" s="30">
        <f>IF(M692=0,"",S692-O692)</f>
        <v/>
      </c>
      <c r="V692" s="24">
        <f>IF(M692=0,"upcoming",IF(M692=F692,"complete","in progress"))</f>
        <v/>
      </c>
      <c r="W692" s="33">
        <f>N692/F692</f>
        <v/>
      </c>
      <c r="X692" s="41">
        <f>AVERAGEIFS(TeamGames!$K$2:$K$4073,TeamGames!$D$2:$D$4073,$D692,TeamGames!$F$2:$F$4073,$E692)</f>
        <v/>
      </c>
      <c r="Y692" s="30">
        <f>IF(M692=0,"",P692-S692)</f>
        <v/>
      </c>
      <c r="Z692" s="30" t="n"/>
      <c r="AA692" s="31" t="n"/>
      <c r="AB692" s="33" t="n">
        <v>4.691284003515671</v>
      </c>
      <c r="AC692" s="24" t="n">
        <v>0</v>
      </c>
      <c r="AD692" s="24" t="n">
        <v>0</v>
      </c>
    </row>
    <row r="693">
      <c r="A693" s="24" t="inlineStr">
        <is>
          <t>Peterborough|12</t>
        </is>
      </c>
      <c r="B693" s="24" t="inlineStr">
        <is>
          <t>E2</t>
        </is>
      </c>
      <c r="C693" s="24" t="inlineStr">
        <is>
          <t>League One</t>
        </is>
      </c>
      <c r="D693" s="24" t="inlineStr">
        <is>
          <t>Peterborough</t>
        </is>
      </c>
      <c r="E693" s="24" t="n">
        <v>12</v>
      </c>
      <c r="F693" s="24">
        <f>COUNTIFS(TeamGames!$D$2:$D$4073,$D693,TeamGames!$F$2:$F$4073,$E693)</f>
        <v/>
      </c>
      <c r="G693" s="24" t="n">
        <v>45</v>
      </c>
      <c r="H693" s="24" t="n">
        <v>46</v>
      </c>
      <c r="I693" s="24" t="inlineStr">
        <is>
          <t>Oxford (A) · Leyton Orient (H)</t>
        </is>
      </c>
      <c r="J693" s="24" t="n">
        <v>1</v>
      </c>
      <c r="K693" s="40" t="n">
        <v>46508.625</v>
      </c>
      <c r="L693" s="40" t="n">
        <v>46515.52083333334</v>
      </c>
      <c r="M693" s="24">
        <f>SUMIFS(TeamGames!$X$2:$X$4073,TeamGames!$D$2:$D$4073,$D693,TeamGames!$F$2:$F$4073,$E693)</f>
        <v/>
      </c>
      <c r="N693" s="33">
        <f>SUMIFS(TeamGames!$S$2:$S$4073,TeamGames!$D$2:$D$4073,$D693,TeamGames!$F$2:$F$4073,$E693)</f>
        <v/>
      </c>
      <c r="O693" s="33">
        <f>SUMIFS(TeamGames!$S$2:$S$4073,TeamGames!$D$2:$D$4073,$D693,TeamGames!$F$2:$F$4073,$E693,TeamGames!$X$2:$X$4073,1)</f>
        <v/>
      </c>
      <c r="P693" s="24">
        <f>SUMIFS(TeamGames!$O$2:$O$4073,TeamGames!$D$2:$D$4073,$D693,TeamGames!$F$2:$F$4073,$E693)</f>
        <v/>
      </c>
      <c r="Q693" s="33">
        <f>SUMIFS(TeamGames!$T$2:$T$4073,TeamGames!$D$2:$D$4073,$D693,TeamGames!$F$2:$F$4073,$E693)</f>
        <v/>
      </c>
      <c r="R693" s="33">
        <f>SUMIFS(TeamGames!$U$2:$U$4073,TeamGames!$D$2:$D$4073,$D693,TeamGames!$F$2:$F$4073,$E693)</f>
        <v/>
      </c>
      <c r="S693" s="33">
        <f>SUMIFS(TeamGames!$W$2:$W$4073,TeamGames!$D$2:$D$4073,$D693,TeamGames!$F$2:$F$4073,$E693)</f>
        <v/>
      </c>
      <c r="T693" s="30">
        <f>IF(M693=0,"",P693-O693)</f>
        <v/>
      </c>
      <c r="U693" s="30">
        <f>IF(M693=0,"",S693-O693)</f>
        <v/>
      </c>
      <c r="V693" s="24">
        <f>IF(M693=0,"upcoming",IF(M693=F693,"complete","in progress"))</f>
        <v/>
      </c>
      <c r="W693" s="33">
        <f>N693/F693</f>
        <v/>
      </c>
      <c r="X693" s="41">
        <f>AVERAGEIFS(TeamGames!$K$2:$K$4073,TeamGames!$D$2:$D$4073,$D693,TeamGames!$F$2:$F$4073,$E693)</f>
        <v/>
      </c>
      <c r="Y693" s="30">
        <f>IF(M693=0,"",P693-S693)</f>
        <v/>
      </c>
      <c r="Z693" s="30" t="n"/>
      <c r="AA693" s="31" t="n"/>
      <c r="AB693" s="33" t="n">
        <v>2.727489968380833</v>
      </c>
      <c r="AC693" s="24" t="n">
        <v>0</v>
      </c>
      <c r="AD693" s="24" t="n">
        <v>0</v>
      </c>
    </row>
    <row r="694">
      <c r="A694" s="24" t="inlineStr">
        <is>
          <t>Plymouth|1</t>
        </is>
      </c>
      <c r="B694" s="24" t="inlineStr">
        <is>
          <t>E2</t>
        </is>
      </c>
      <c r="C694" s="24" t="inlineStr">
        <is>
          <t>League One</t>
        </is>
      </c>
      <c r="D694" s="24" t="inlineStr">
        <is>
          <t>Plymouth</t>
        </is>
      </c>
      <c r="E694" s="24" t="n">
        <v>1</v>
      </c>
      <c r="F694" s="24">
        <f>COUNTIFS(TeamGames!$D$2:$D$4073,$D694,TeamGames!$F$2:$F$4073,$E694)</f>
        <v/>
      </c>
      <c r="G694" s="24" t="n">
        <v>1</v>
      </c>
      <c r="H694" s="24" t="n">
        <v>4</v>
      </c>
      <c r="I694" s="24" t="inlineStr">
        <is>
          <t>Stockport (H) · Wycombe (A) · Bradford (H) · Leicester (A)</t>
        </is>
      </c>
      <c r="J694" s="24" t="n">
        <v>2</v>
      </c>
      <c r="K694" s="40" t="n">
        <v>46249.625</v>
      </c>
      <c r="L694" s="40" t="n">
        <v>46266.82291666666</v>
      </c>
      <c r="M694" s="24">
        <f>SUMIFS(TeamGames!$X$2:$X$4073,TeamGames!$D$2:$D$4073,$D694,TeamGames!$F$2:$F$4073,$E694)</f>
        <v/>
      </c>
      <c r="N694" s="33">
        <f>SUMIFS(TeamGames!$S$2:$S$4073,TeamGames!$D$2:$D$4073,$D694,TeamGames!$F$2:$F$4073,$E694)</f>
        <v/>
      </c>
      <c r="O694" s="33">
        <f>SUMIFS(TeamGames!$S$2:$S$4073,TeamGames!$D$2:$D$4073,$D694,TeamGames!$F$2:$F$4073,$E694,TeamGames!$X$2:$X$4073,1)</f>
        <v/>
      </c>
      <c r="P694" s="24">
        <f>SUMIFS(TeamGames!$O$2:$O$4073,TeamGames!$D$2:$D$4073,$D694,TeamGames!$F$2:$F$4073,$E694)</f>
        <v/>
      </c>
      <c r="Q694" s="33">
        <f>SUMIFS(TeamGames!$T$2:$T$4073,TeamGames!$D$2:$D$4073,$D694,TeamGames!$F$2:$F$4073,$E694)</f>
        <v/>
      </c>
      <c r="R694" s="33">
        <f>SUMIFS(TeamGames!$U$2:$U$4073,TeamGames!$D$2:$D$4073,$D694,TeamGames!$F$2:$F$4073,$E694)</f>
        <v/>
      </c>
      <c r="S694" s="33">
        <f>SUMIFS(TeamGames!$W$2:$W$4073,TeamGames!$D$2:$D$4073,$D694,TeamGames!$F$2:$F$4073,$E694)</f>
        <v/>
      </c>
      <c r="T694" s="30">
        <f>IF(M694=0,"",P694-O694)</f>
        <v/>
      </c>
      <c r="U694" s="30">
        <f>IF(M694=0,"",S694-O694)</f>
        <v/>
      </c>
      <c r="V694" s="24">
        <f>IF(M694=0,"upcoming",IF(M694=F694,"complete","in progress"))</f>
        <v/>
      </c>
      <c r="W694" s="33">
        <f>N694/F694</f>
        <v/>
      </c>
      <c r="X694" s="41">
        <f>AVERAGEIFS(TeamGames!$K$2:$K$4073,TeamGames!$D$2:$D$4073,$D694,TeamGames!$F$2:$F$4073,$E694)</f>
        <v/>
      </c>
      <c r="Y694" s="30">
        <f>IF(M694=0,"",P694-S694)</f>
        <v/>
      </c>
      <c r="Z694" s="30" t="n">
        <v>-0.53</v>
      </c>
      <c r="AA694" s="31" t="n">
        <v>0.5979440021321138</v>
      </c>
      <c r="AB694" s="33" t="n"/>
      <c r="AC694" s="24" t="n">
        <v>0</v>
      </c>
      <c r="AD694" s="24" t="n">
        <v>0</v>
      </c>
    </row>
    <row r="695">
      <c r="A695" s="24" t="inlineStr">
        <is>
          <t>Plymouth|2</t>
        </is>
      </c>
      <c r="B695" s="24" t="inlineStr">
        <is>
          <t>E2</t>
        </is>
      </c>
      <c r="C695" s="24" t="inlineStr">
        <is>
          <t>League One</t>
        </is>
      </c>
      <c r="D695" s="24" t="inlineStr">
        <is>
          <t>Plymouth</t>
        </is>
      </c>
      <c r="E695" s="24" t="n">
        <v>2</v>
      </c>
      <c r="F695" s="24">
        <f>COUNTIFS(TeamGames!$D$2:$D$4073,$D695,TeamGames!$F$2:$F$4073,$E695)</f>
        <v/>
      </c>
      <c r="G695" s="24" t="n">
        <v>5</v>
      </c>
      <c r="H695" s="24" t="n">
        <v>8</v>
      </c>
      <c r="I695" s="24" t="inlineStr">
        <is>
          <t>Doncaster (A) · Barnsley (H) · Blackpool (A) · Burton (H)</t>
        </is>
      </c>
      <c r="J695" s="24" t="n">
        <v>2</v>
      </c>
      <c r="K695" s="40" t="n">
        <v>46270.625</v>
      </c>
      <c r="L695" s="40" t="n">
        <v>46291.625</v>
      </c>
      <c r="M695" s="24">
        <f>SUMIFS(TeamGames!$X$2:$X$4073,TeamGames!$D$2:$D$4073,$D695,TeamGames!$F$2:$F$4073,$E695)</f>
        <v/>
      </c>
      <c r="N695" s="33">
        <f>SUMIFS(TeamGames!$S$2:$S$4073,TeamGames!$D$2:$D$4073,$D695,TeamGames!$F$2:$F$4073,$E695)</f>
        <v/>
      </c>
      <c r="O695" s="33">
        <f>SUMIFS(TeamGames!$S$2:$S$4073,TeamGames!$D$2:$D$4073,$D695,TeamGames!$F$2:$F$4073,$E695,TeamGames!$X$2:$X$4073,1)</f>
        <v/>
      </c>
      <c r="P695" s="24">
        <f>SUMIFS(TeamGames!$O$2:$O$4073,TeamGames!$D$2:$D$4073,$D695,TeamGames!$F$2:$F$4073,$E695)</f>
        <v/>
      </c>
      <c r="Q695" s="33">
        <f>SUMIFS(TeamGames!$T$2:$T$4073,TeamGames!$D$2:$D$4073,$D695,TeamGames!$F$2:$F$4073,$E695)</f>
        <v/>
      </c>
      <c r="R695" s="33">
        <f>SUMIFS(TeamGames!$U$2:$U$4073,TeamGames!$D$2:$D$4073,$D695,TeamGames!$F$2:$F$4073,$E695)</f>
        <v/>
      </c>
      <c r="S695" s="33">
        <f>SUMIFS(TeamGames!$W$2:$W$4073,TeamGames!$D$2:$D$4073,$D695,TeamGames!$F$2:$F$4073,$E695)</f>
        <v/>
      </c>
      <c r="T695" s="30">
        <f>IF(M695=0,"",P695-O695)</f>
        <v/>
      </c>
      <c r="U695" s="30">
        <f>IF(M695=0,"",S695-O695)</f>
        <v/>
      </c>
      <c r="V695" s="24">
        <f>IF(M695=0,"upcoming",IF(M695=F695,"complete","in progress"))</f>
        <v/>
      </c>
      <c r="W695" s="33">
        <f>N695/F695</f>
        <v/>
      </c>
      <c r="X695" s="41">
        <f>AVERAGEIFS(TeamGames!$K$2:$K$4073,TeamGames!$D$2:$D$4073,$D695,TeamGames!$F$2:$F$4073,$E695)</f>
        <v/>
      </c>
      <c r="Y695" s="30">
        <f>IF(M695=0,"",P695-S695)</f>
        <v/>
      </c>
      <c r="Z695" s="30" t="n">
        <v>1.1</v>
      </c>
      <c r="AA695" s="31" t="n">
        <v>0.2727633087990311</v>
      </c>
      <c r="AB695" s="33" t="n"/>
      <c r="AC695" s="24" t="n">
        <v>0</v>
      </c>
      <c r="AD695" s="24" t="n">
        <v>0</v>
      </c>
    </row>
    <row r="696">
      <c r="A696" s="24" t="inlineStr">
        <is>
          <t>Plymouth|3</t>
        </is>
      </c>
      <c r="B696" s="24" t="inlineStr">
        <is>
          <t>E2</t>
        </is>
      </c>
      <c r="C696" s="24" t="inlineStr">
        <is>
          <t>League One</t>
        </is>
      </c>
      <c r="D696" s="24" t="inlineStr">
        <is>
          <t>Plymouth</t>
        </is>
      </c>
      <c r="E696" s="24" t="n">
        <v>3</v>
      </c>
      <c r="F696" s="24">
        <f>COUNTIFS(TeamGames!$D$2:$D$4073,$D696,TeamGames!$F$2:$F$4073,$E696)</f>
        <v/>
      </c>
      <c r="G696" s="24" t="n">
        <v>9</v>
      </c>
      <c r="H696" s="24" t="n">
        <v>12</v>
      </c>
      <c r="I696" s="24" t="inlineStr">
        <is>
          <t>Leyton Orient (A) · AFC Wimbledon (H) · Huddersfield (H) · Stevenage (A)</t>
        </is>
      </c>
      <c r="J696" s="24" t="n">
        <v>2</v>
      </c>
      <c r="K696" s="40" t="n">
        <v>46298.625</v>
      </c>
      <c r="L696" s="40" t="n">
        <v>46315.82291666666</v>
      </c>
      <c r="M696" s="24">
        <f>SUMIFS(TeamGames!$X$2:$X$4073,TeamGames!$D$2:$D$4073,$D696,TeamGames!$F$2:$F$4073,$E696)</f>
        <v/>
      </c>
      <c r="N696" s="33">
        <f>SUMIFS(TeamGames!$S$2:$S$4073,TeamGames!$D$2:$D$4073,$D696,TeamGames!$F$2:$F$4073,$E696)</f>
        <v/>
      </c>
      <c r="O696" s="33">
        <f>SUMIFS(TeamGames!$S$2:$S$4073,TeamGames!$D$2:$D$4073,$D696,TeamGames!$F$2:$F$4073,$E696,TeamGames!$X$2:$X$4073,1)</f>
        <v/>
      </c>
      <c r="P696" s="24">
        <f>SUMIFS(TeamGames!$O$2:$O$4073,TeamGames!$D$2:$D$4073,$D696,TeamGames!$F$2:$F$4073,$E696)</f>
        <v/>
      </c>
      <c r="Q696" s="33">
        <f>SUMIFS(TeamGames!$T$2:$T$4073,TeamGames!$D$2:$D$4073,$D696,TeamGames!$F$2:$F$4073,$E696)</f>
        <v/>
      </c>
      <c r="R696" s="33">
        <f>SUMIFS(TeamGames!$U$2:$U$4073,TeamGames!$D$2:$D$4073,$D696,TeamGames!$F$2:$F$4073,$E696)</f>
        <v/>
      </c>
      <c r="S696" s="33">
        <f>SUMIFS(TeamGames!$W$2:$W$4073,TeamGames!$D$2:$D$4073,$D696,TeamGames!$F$2:$F$4073,$E696)</f>
        <v/>
      </c>
      <c r="T696" s="30">
        <f>IF(M696=0,"",P696-O696)</f>
        <v/>
      </c>
      <c r="U696" s="30">
        <f>IF(M696=0,"",S696-O696)</f>
        <v/>
      </c>
      <c r="V696" s="24">
        <f>IF(M696=0,"upcoming",IF(M696=F696,"complete","in progress"))</f>
        <v/>
      </c>
      <c r="W696" s="33">
        <f>N696/F696</f>
        <v/>
      </c>
      <c r="X696" s="41">
        <f>AVERAGEIFS(TeamGames!$K$2:$K$4073,TeamGames!$D$2:$D$4073,$D696,TeamGames!$F$2:$F$4073,$E696)</f>
        <v/>
      </c>
      <c r="Y696" s="30">
        <f>IF(M696=0,"",P696-S696)</f>
        <v/>
      </c>
      <c r="Z696" s="30" t="n">
        <v>-0.07000000000000001</v>
      </c>
      <c r="AA696" s="31" t="n">
        <v>0.9413703123231052</v>
      </c>
      <c r="AB696" s="33" t="n"/>
      <c r="AC696" s="24" t="n">
        <v>0</v>
      </c>
      <c r="AD696" s="24" t="n">
        <v>0</v>
      </c>
    </row>
    <row r="697">
      <c r="A697" s="24" t="inlineStr">
        <is>
          <t>Plymouth|4</t>
        </is>
      </c>
      <c r="B697" s="24" t="inlineStr">
        <is>
          <t>E2</t>
        </is>
      </c>
      <c r="C697" s="24" t="inlineStr">
        <is>
          <t>League One</t>
        </is>
      </c>
      <c r="D697" s="24" t="inlineStr">
        <is>
          <t>Plymouth</t>
        </is>
      </c>
      <c r="E697" s="24" t="n">
        <v>4</v>
      </c>
      <c r="F697" s="24">
        <f>COUNTIFS(TeamGames!$D$2:$D$4073,$D697,TeamGames!$F$2:$F$4073,$E697)</f>
        <v/>
      </c>
      <c r="G697" s="24" t="n">
        <v>13</v>
      </c>
      <c r="H697" s="24" t="n">
        <v>16</v>
      </c>
      <c r="I697" s="24" t="inlineStr">
        <is>
          <t>Cambridge (A) · Reading (H) · Sheffield Wed (A) · Peterborough (H)</t>
        </is>
      </c>
      <c r="J697" s="24" t="n">
        <v>2</v>
      </c>
      <c r="K697" s="40" t="n">
        <v>46319.625</v>
      </c>
      <c r="L697" s="40" t="n">
        <v>46347.625</v>
      </c>
      <c r="M697" s="24">
        <f>SUMIFS(TeamGames!$X$2:$X$4073,TeamGames!$D$2:$D$4073,$D697,TeamGames!$F$2:$F$4073,$E697)</f>
        <v/>
      </c>
      <c r="N697" s="33">
        <f>SUMIFS(TeamGames!$S$2:$S$4073,TeamGames!$D$2:$D$4073,$D697,TeamGames!$F$2:$F$4073,$E697)</f>
        <v/>
      </c>
      <c r="O697" s="33">
        <f>SUMIFS(TeamGames!$S$2:$S$4073,TeamGames!$D$2:$D$4073,$D697,TeamGames!$F$2:$F$4073,$E697,TeamGames!$X$2:$X$4073,1)</f>
        <v/>
      </c>
      <c r="P697" s="24">
        <f>SUMIFS(TeamGames!$O$2:$O$4073,TeamGames!$D$2:$D$4073,$D697,TeamGames!$F$2:$F$4073,$E697)</f>
        <v/>
      </c>
      <c r="Q697" s="33">
        <f>SUMIFS(TeamGames!$T$2:$T$4073,TeamGames!$D$2:$D$4073,$D697,TeamGames!$F$2:$F$4073,$E697)</f>
        <v/>
      </c>
      <c r="R697" s="33">
        <f>SUMIFS(TeamGames!$U$2:$U$4073,TeamGames!$D$2:$D$4073,$D697,TeamGames!$F$2:$F$4073,$E697)</f>
        <v/>
      </c>
      <c r="S697" s="33">
        <f>SUMIFS(TeamGames!$W$2:$W$4073,TeamGames!$D$2:$D$4073,$D697,TeamGames!$F$2:$F$4073,$E697)</f>
        <v/>
      </c>
      <c r="T697" s="30">
        <f>IF(M697=0,"",P697-O697)</f>
        <v/>
      </c>
      <c r="U697" s="30">
        <f>IF(M697=0,"",S697-O697)</f>
        <v/>
      </c>
      <c r="V697" s="24">
        <f>IF(M697=0,"upcoming",IF(M697=F697,"complete","in progress"))</f>
        <v/>
      </c>
      <c r="W697" s="33">
        <f>N697/F697</f>
        <v/>
      </c>
      <c r="X697" s="41">
        <f>AVERAGEIFS(TeamGames!$K$2:$K$4073,TeamGames!$D$2:$D$4073,$D697,TeamGames!$F$2:$F$4073,$E697)</f>
        <v/>
      </c>
      <c r="Y697" s="30">
        <f>IF(M697=0,"",P697-S697)</f>
        <v/>
      </c>
      <c r="Z697" s="30" t="n"/>
      <c r="AA697" s="31" t="n"/>
      <c r="AB697" s="33" t="n">
        <v>5.843890460694801</v>
      </c>
      <c r="AC697" s="24" t="n">
        <v>0</v>
      </c>
      <c r="AD697" s="24" t="n">
        <v>0</v>
      </c>
    </row>
    <row r="698">
      <c r="A698" s="24" t="inlineStr">
        <is>
          <t>Plymouth|5</t>
        </is>
      </c>
      <c r="B698" s="24" t="inlineStr">
        <is>
          <t>E2</t>
        </is>
      </c>
      <c r="C698" s="24" t="inlineStr">
        <is>
          <t>League One</t>
        </is>
      </c>
      <c r="D698" s="24" t="inlineStr">
        <is>
          <t>Plymouth</t>
        </is>
      </c>
      <c r="E698" s="24" t="n">
        <v>5</v>
      </c>
      <c r="F698" s="24">
        <f>COUNTIFS(TeamGames!$D$2:$D$4073,$D698,TeamGames!$F$2:$F$4073,$E698)</f>
        <v/>
      </c>
      <c r="G698" s="24" t="n">
        <v>17</v>
      </c>
      <c r="H698" s="24" t="n">
        <v>20</v>
      </c>
      <c r="I698" s="24" t="inlineStr">
        <is>
          <t>Wigan (A) · Bromley (H) · Notts County (A) · Mansfield (H)</t>
        </is>
      </c>
      <c r="J698" s="24" t="n">
        <v>2</v>
      </c>
      <c r="K698" s="40" t="n">
        <v>46354.625</v>
      </c>
      <c r="L698" s="40" t="n">
        <v>46375.625</v>
      </c>
      <c r="M698" s="24">
        <f>SUMIFS(TeamGames!$X$2:$X$4073,TeamGames!$D$2:$D$4073,$D698,TeamGames!$F$2:$F$4073,$E698)</f>
        <v/>
      </c>
      <c r="N698" s="33">
        <f>SUMIFS(TeamGames!$S$2:$S$4073,TeamGames!$D$2:$D$4073,$D698,TeamGames!$F$2:$F$4073,$E698)</f>
        <v/>
      </c>
      <c r="O698" s="33">
        <f>SUMIFS(TeamGames!$S$2:$S$4073,TeamGames!$D$2:$D$4073,$D698,TeamGames!$F$2:$F$4073,$E698,TeamGames!$X$2:$X$4073,1)</f>
        <v/>
      </c>
      <c r="P698" s="24">
        <f>SUMIFS(TeamGames!$O$2:$O$4073,TeamGames!$D$2:$D$4073,$D698,TeamGames!$F$2:$F$4073,$E698)</f>
        <v/>
      </c>
      <c r="Q698" s="33">
        <f>SUMIFS(TeamGames!$T$2:$T$4073,TeamGames!$D$2:$D$4073,$D698,TeamGames!$F$2:$F$4073,$E698)</f>
        <v/>
      </c>
      <c r="R698" s="33">
        <f>SUMIFS(TeamGames!$U$2:$U$4073,TeamGames!$D$2:$D$4073,$D698,TeamGames!$F$2:$F$4073,$E698)</f>
        <v/>
      </c>
      <c r="S698" s="33">
        <f>SUMIFS(TeamGames!$W$2:$W$4073,TeamGames!$D$2:$D$4073,$D698,TeamGames!$F$2:$F$4073,$E698)</f>
        <v/>
      </c>
      <c r="T698" s="30">
        <f>IF(M698=0,"",P698-O698)</f>
        <v/>
      </c>
      <c r="U698" s="30">
        <f>IF(M698=0,"",S698-O698)</f>
        <v/>
      </c>
      <c r="V698" s="24">
        <f>IF(M698=0,"upcoming",IF(M698=F698,"complete","in progress"))</f>
        <v/>
      </c>
      <c r="W698" s="33">
        <f>N698/F698</f>
        <v/>
      </c>
      <c r="X698" s="41">
        <f>AVERAGEIFS(TeamGames!$K$2:$K$4073,TeamGames!$D$2:$D$4073,$D698,TeamGames!$F$2:$F$4073,$E698)</f>
        <v/>
      </c>
      <c r="Y698" s="30">
        <f>IF(M698=0,"",P698-S698)</f>
        <v/>
      </c>
      <c r="Z698" s="30" t="n"/>
      <c r="AA698" s="31" t="n"/>
      <c r="AB698" s="33" t="n">
        <v>6.413443665928777</v>
      </c>
      <c r="AC698" s="24" t="n">
        <v>0</v>
      </c>
      <c r="AD698" s="24" t="n">
        <v>0</v>
      </c>
    </row>
    <row r="699">
      <c r="A699" s="24" t="inlineStr">
        <is>
          <t>Plymouth|6</t>
        </is>
      </c>
      <c r="B699" s="24" t="inlineStr">
        <is>
          <t>E2</t>
        </is>
      </c>
      <c r="C699" s="24" t="inlineStr">
        <is>
          <t>League One</t>
        </is>
      </c>
      <c r="D699" s="24" t="inlineStr">
        <is>
          <t>Plymouth</t>
        </is>
      </c>
      <c r="E699" s="24" t="n">
        <v>6</v>
      </c>
      <c r="F699" s="24">
        <f>COUNTIFS(TeamGames!$D$2:$D$4073,$D699,TeamGames!$F$2:$F$4073,$E699)</f>
        <v/>
      </c>
      <c r="G699" s="24" t="n">
        <v>21</v>
      </c>
      <c r="H699" s="24" t="n">
        <v>24</v>
      </c>
      <c r="I699" s="24" t="inlineStr">
        <is>
          <t>Oxford (A) · MK Dons (H) · Luton (H) · Mansfield (A)</t>
        </is>
      </c>
      <c r="J699" s="24" t="n">
        <v>2</v>
      </c>
      <c r="K699" s="40" t="n">
        <v>46382.625</v>
      </c>
      <c r="L699" s="40" t="n">
        <v>46396.625</v>
      </c>
      <c r="M699" s="24">
        <f>SUMIFS(TeamGames!$X$2:$X$4073,TeamGames!$D$2:$D$4073,$D699,TeamGames!$F$2:$F$4073,$E699)</f>
        <v/>
      </c>
      <c r="N699" s="33">
        <f>SUMIFS(TeamGames!$S$2:$S$4073,TeamGames!$D$2:$D$4073,$D699,TeamGames!$F$2:$F$4073,$E699)</f>
        <v/>
      </c>
      <c r="O699" s="33">
        <f>SUMIFS(TeamGames!$S$2:$S$4073,TeamGames!$D$2:$D$4073,$D699,TeamGames!$F$2:$F$4073,$E699,TeamGames!$X$2:$X$4073,1)</f>
        <v/>
      </c>
      <c r="P699" s="24">
        <f>SUMIFS(TeamGames!$O$2:$O$4073,TeamGames!$D$2:$D$4073,$D699,TeamGames!$F$2:$F$4073,$E699)</f>
        <v/>
      </c>
      <c r="Q699" s="33">
        <f>SUMIFS(TeamGames!$T$2:$T$4073,TeamGames!$D$2:$D$4073,$D699,TeamGames!$F$2:$F$4073,$E699)</f>
        <v/>
      </c>
      <c r="R699" s="33">
        <f>SUMIFS(TeamGames!$U$2:$U$4073,TeamGames!$D$2:$D$4073,$D699,TeamGames!$F$2:$F$4073,$E699)</f>
        <v/>
      </c>
      <c r="S699" s="33">
        <f>SUMIFS(TeamGames!$W$2:$W$4073,TeamGames!$D$2:$D$4073,$D699,TeamGames!$F$2:$F$4073,$E699)</f>
        <v/>
      </c>
      <c r="T699" s="30">
        <f>IF(M699=0,"",P699-O699)</f>
        <v/>
      </c>
      <c r="U699" s="30">
        <f>IF(M699=0,"",S699-O699)</f>
        <v/>
      </c>
      <c r="V699" s="24">
        <f>IF(M699=0,"upcoming",IF(M699=F699,"complete","in progress"))</f>
        <v/>
      </c>
      <c r="W699" s="33">
        <f>N699/F699</f>
        <v/>
      </c>
      <c r="X699" s="41">
        <f>AVERAGEIFS(TeamGames!$K$2:$K$4073,TeamGames!$D$2:$D$4073,$D699,TeamGames!$F$2:$F$4073,$E699)</f>
        <v/>
      </c>
      <c r="Y699" s="30">
        <f>IF(M699=0,"",P699-S699)</f>
        <v/>
      </c>
      <c r="Z699" s="30" t="n"/>
      <c r="AA699" s="31" t="n"/>
      <c r="AB699" s="33" t="n">
        <v>5.667134204667164</v>
      </c>
      <c r="AC699" s="24" t="n">
        <v>0</v>
      </c>
      <c r="AD699" s="24" t="n">
        <v>0</v>
      </c>
    </row>
    <row r="700">
      <c r="A700" s="24" t="inlineStr">
        <is>
          <t>Plymouth|7</t>
        </is>
      </c>
      <c r="B700" s="24" t="inlineStr">
        <is>
          <t>E2</t>
        </is>
      </c>
      <c r="C700" s="24" t="inlineStr">
        <is>
          <t>League One</t>
        </is>
      </c>
      <c r="D700" s="24" t="inlineStr">
        <is>
          <t>Plymouth</t>
        </is>
      </c>
      <c r="E700" s="24" t="n">
        <v>7</v>
      </c>
      <c r="F700" s="24">
        <f>COUNTIFS(TeamGames!$D$2:$D$4073,$D700,TeamGames!$F$2:$F$4073,$E700)</f>
        <v/>
      </c>
      <c r="G700" s="24" t="n">
        <v>25</v>
      </c>
      <c r="H700" s="24" t="n">
        <v>28</v>
      </c>
      <c r="I700" s="24" t="inlineStr">
        <is>
          <t>Huddersfield (A) · Stevenage (H) · Cambridge (H) · Reading (A)</t>
        </is>
      </c>
      <c r="J700" s="24" t="n">
        <v>2</v>
      </c>
      <c r="K700" s="40" t="n">
        <v>46403.625</v>
      </c>
      <c r="L700" s="40" t="n">
        <v>46417.625</v>
      </c>
      <c r="M700" s="24">
        <f>SUMIFS(TeamGames!$X$2:$X$4073,TeamGames!$D$2:$D$4073,$D700,TeamGames!$F$2:$F$4073,$E700)</f>
        <v/>
      </c>
      <c r="N700" s="33">
        <f>SUMIFS(TeamGames!$S$2:$S$4073,TeamGames!$D$2:$D$4073,$D700,TeamGames!$F$2:$F$4073,$E700)</f>
        <v/>
      </c>
      <c r="O700" s="33">
        <f>SUMIFS(TeamGames!$S$2:$S$4073,TeamGames!$D$2:$D$4073,$D700,TeamGames!$F$2:$F$4073,$E700,TeamGames!$X$2:$X$4073,1)</f>
        <v/>
      </c>
      <c r="P700" s="24">
        <f>SUMIFS(TeamGames!$O$2:$O$4073,TeamGames!$D$2:$D$4073,$D700,TeamGames!$F$2:$F$4073,$E700)</f>
        <v/>
      </c>
      <c r="Q700" s="33">
        <f>SUMIFS(TeamGames!$T$2:$T$4073,TeamGames!$D$2:$D$4073,$D700,TeamGames!$F$2:$F$4073,$E700)</f>
        <v/>
      </c>
      <c r="R700" s="33">
        <f>SUMIFS(TeamGames!$U$2:$U$4073,TeamGames!$D$2:$D$4073,$D700,TeamGames!$F$2:$F$4073,$E700)</f>
        <v/>
      </c>
      <c r="S700" s="33">
        <f>SUMIFS(TeamGames!$W$2:$W$4073,TeamGames!$D$2:$D$4073,$D700,TeamGames!$F$2:$F$4073,$E700)</f>
        <v/>
      </c>
      <c r="T700" s="30">
        <f>IF(M700=0,"",P700-O700)</f>
        <v/>
      </c>
      <c r="U700" s="30">
        <f>IF(M700=0,"",S700-O700)</f>
        <v/>
      </c>
      <c r="V700" s="24">
        <f>IF(M700=0,"upcoming",IF(M700=F700,"complete","in progress"))</f>
        <v/>
      </c>
      <c r="W700" s="33">
        <f>N700/F700</f>
        <v/>
      </c>
      <c r="X700" s="41">
        <f>AVERAGEIFS(TeamGames!$K$2:$K$4073,TeamGames!$D$2:$D$4073,$D700,TeamGames!$F$2:$F$4073,$E700)</f>
        <v/>
      </c>
      <c r="Y700" s="30">
        <f>IF(M700=0,"",P700-S700)</f>
        <v/>
      </c>
      <c r="Z700" s="30" t="n"/>
      <c r="AA700" s="31" t="n"/>
      <c r="AB700" s="33" t="n">
        <v>5.830572367272671</v>
      </c>
      <c r="AC700" s="24" t="n">
        <v>0</v>
      </c>
      <c r="AD700" s="24" t="n">
        <v>0</v>
      </c>
    </row>
    <row r="701">
      <c r="A701" s="24" t="inlineStr">
        <is>
          <t>Plymouth|8</t>
        </is>
      </c>
      <c r="B701" s="24" t="inlineStr">
        <is>
          <t>E2</t>
        </is>
      </c>
      <c r="C701" s="24" t="inlineStr">
        <is>
          <t>League One</t>
        </is>
      </c>
      <c r="D701" s="24" t="inlineStr">
        <is>
          <t>Plymouth</t>
        </is>
      </c>
      <c r="E701" s="24" t="n">
        <v>8</v>
      </c>
      <c r="F701" s="24">
        <f>COUNTIFS(TeamGames!$D$2:$D$4073,$D701,TeamGames!$F$2:$F$4073,$E701)</f>
        <v/>
      </c>
      <c r="G701" s="24" t="n">
        <v>29</v>
      </c>
      <c r="H701" s="24" t="n">
        <v>32</v>
      </c>
      <c r="I701" s="24" t="inlineStr">
        <is>
          <t>Bradford (A) · Leicester (H) · Doncaster (H) · Barnsley (A)</t>
        </is>
      </c>
      <c r="J701" s="24" t="n">
        <v>2</v>
      </c>
      <c r="K701" s="40" t="n">
        <v>46424.625</v>
      </c>
      <c r="L701" s="40" t="n">
        <v>46438.625</v>
      </c>
      <c r="M701" s="24">
        <f>SUMIFS(TeamGames!$X$2:$X$4073,TeamGames!$D$2:$D$4073,$D701,TeamGames!$F$2:$F$4073,$E701)</f>
        <v/>
      </c>
      <c r="N701" s="33">
        <f>SUMIFS(TeamGames!$S$2:$S$4073,TeamGames!$D$2:$D$4073,$D701,TeamGames!$F$2:$F$4073,$E701)</f>
        <v/>
      </c>
      <c r="O701" s="33">
        <f>SUMIFS(TeamGames!$S$2:$S$4073,TeamGames!$D$2:$D$4073,$D701,TeamGames!$F$2:$F$4073,$E701,TeamGames!$X$2:$X$4073,1)</f>
        <v/>
      </c>
      <c r="P701" s="24">
        <f>SUMIFS(TeamGames!$O$2:$O$4073,TeamGames!$D$2:$D$4073,$D701,TeamGames!$F$2:$F$4073,$E701)</f>
        <v/>
      </c>
      <c r="Q701" s="33">
        <f>SUMIFS(TeamGames!$T$2:$T$4073,TeamGames!$D$2:$D$4073,$D701,TeamGames!$F$2:$F$4073,$E701)</f>
        <v/>
      </c>
      <c r="R701" s="33">
        <f>SUMIFS(TeamGames!$U$2:$U$4073,TeamGames!$D$2:$D$4073,$D701,TeamGames!$F$2:$F$4073,$E701)</f>
        <v/>
      </c>
      <c r="S701" s="33">
        <f>SUMIFS(TeamGames!$W$2:$W$4073,TeamGames!$D$2:$D$4073,$D701,TeamGames!$F$2:$F$4073,$E701)</f>
        <v/>
      </c>
      <c r="T701" s="30">
        <f>IF(M701=0,"",P701-O701)</f>
        <v/>
      </c>
      <c r="U701" s="30">
        <f>IF(M701=0,"",S701-O701)</f>
        <v/>
      </c>
      <c r="V701" s="24">
        <f>IF(M701=0,"upcoming",IF(M701=F701,"complete","in progress"))</f>
        <v/>
      </c>
      <c r="W701" s="33">
        <f>N701/F701</f>
        <v/>
      </c>
      <c r="X701" s="41">
        <f>AVERAGEIFS(TeamGames!$K$2:$K$4073,TeamGames!$D$2:$D$4073,$D701,TeamGames!$F$2:$F$4073,$E701)</f>
        <v/>
      </c>
      <c r="Y701" s="30">
        <f>IF(M701=0,"",P701-S701)</f>
        <v/>
      </c>
      <c r="Z701" s="30" t="n"/>
      <c r="AA701" s="31" t="n"/>
      <c r="AB701" s="33" t="n">
        <v>5.53532365554123</v>
      </c>
      <c r="AC701" s="24" t="n">
        <v>0</v>
      </c>
      <c r="AD701" s="24" t="n">
        <v>0</v>
      </c>
    </row>
    <row r="702">
      <c r="A702" s="24" t="inlineStr">
        <is>
          <t>Plymouth|9</t>
        </is>
      </c>
      <c r="B702" s="24" t="inlineStr">
        <is>
          <t>E2</t>
        </is>
      </c>
      <c r="C702" s="24" t="inlineStr">
        <is>
          <t>League One</t>
        </is>
      </c>
      <c r="D702" s="24" t="inlineStr">
        <is>
          <t>Plymouth</t>
        </is>
      </c>
      <c r="E702" s="24" t="n">
        <v>9</v>
      </c>
      <c r="F702" s="24">
        <f>COUNTIFS(TeamGames!$D$2:$D$4073,$D702,TeamGames!$F$2:$F$4073,$E702)</f>
        <v/>
      </c>
      <c r="G702" s="24" t="n">
        <v>33</v>
      </c>
      <c r="H702" s="24" t="n">
        <v>36</v>
      </c>
      <c r="I702" s="24" t="inlineStr">
        <is>
          <t>Sheffield Wed (H) · Stockport (A) · Wycombe (H) · Peterborough (A)</t>
        </is>
      </c>
      <c r="J702" s="24" t="n">
        <v>2</v>
      </c>
      <c r="K702" s="40" t="n">
        <v>46445.625</v>
      </c>
      <c r="L702" s="40" t="n">
        <v>46466.625</v>
      </c>
      <c r="M702" s="24">
        <f>SUMIFS(TeamGames!$X$2:$X$4073,TeamGames!$D$2:$D$4073,$D702,TeamGames!$F$2:$F$4073,$E702)</f>
        <v/>
      </c>
      <c r="N702" s="33">
        <f>SUMIFS(TeamGames!$S$2:$S$4073,TeamGames!$D$2:$D$4073,$D702,TeamGames!$F$2:$F$4073,$E702)</f>
        <v/>
      </c>
      <c r="O702" s="33">
        <f>SUMIFS(TeamGames!$S$2:$S$4073,TeamGames!$D$2:$D$4073,$D702,TeamGames!$F$2:$F$4073,$E702,TeamGames!$X$2:$X$4073,1)</f>
        <v/>
      </c>
      <c r="P702" s="24">
        <f>SUMIFS(TeamGames!$O$2:$O$4073,TeamGames!$D$2:$D$4073,$D702,TeamGames!$F$2:$F$4073,$E702)</f>
        <v/>
      </c>
      <c r="Q702" s="33">
        <f>SUMIFS(TeamGames!$T$2:$T$4073,TeamGames!$D$2:$D$4073,$D702,TeamGames!$F$2:$F$4073,$E702)</f>
        <v/>
      </c>
      <c r="R702" s="33">
        <f>SUMIFS(TeamGames!$U$2:$U$4073,TeamGames!$D$2:$D$4073,$D702,TeamGames!$F$2:$F$4073,$E702)</f>
        <v/>
      </c>
      <c r="S702" s="33">
        <f>SUMIFS(TeamGames!$W$2:$W$4073,TeamGames!$D$2:$D$4073,$D702,TeamGames!$F$2:$F$4073,$E702)</f>
        <v/>
      </c>
      <c r="T702" s="30">
        <f>IF(M702=0,"",P702-O702)</f>
        <v/>
      </c>
      <c r="U702" s="30">
        <f>IF(M702=0,"",S702-O702)</f>
        <v/>
      </c>
      <c r="V702" s="24">
        <f>IF(M702=0,"upcoming",IF(M702=F702,"complete","in progress"))</f>
        <v/>
      </c>
      <c r="W702" s="33">
        <f>N702/F702</f>
        <v/>
      </c>
      <c r="X702" s="41">
        <f>AVERAGEIFS(TeamGames!$K$2:$K$4073,TeamGames!$D$2:$D$4073,$D702,TeamGames!$F$2:$F$4073,$E702)</f>
        <v/>
      </c>
      <c r="Y702" s="30">
        <f>IF(M702=0,"",P702-S702)</f>
        <v/>
      </c>
      <c r="Z702" s="30" t="n"/>
      <c r="AA702" s="31" t="n"/>
      <c r="AB702" s="33" t="n">
        <v>5.52515104717912</v>
      </c>
      <c r="AC702" s="24" t="n">
        <v>0</v>
      </c>
      <c r="AD702" s="24" t="n">
        <v>0</v>
      </c>
    </row>
    <row r="703">
      <c r="A703" s="24" t="inlineStr">
        <is>
          <t>Plymouth|10</t>
        </is>
      </c>
      <c r="B703" s="24" t="inlineStr">
        <is>
          <t>E2</t>
        </is>
      </c>
      <c r="C703" s="24" t="inlineStr">
        <is>
          <t>League One</t>
        </is>
      </c>
      <c r="D703" s="24" t="inlineStr">
        <is>
          <t>Plymouth</t>
        </is>
      </c>
      <c r="E703" s="24" t="n">
        <v>10</v>
      </c>
      <c r="F703" s="24">
        <f>COUNTIFS(TeamGames!$D$2:$D$4073,$D703,TeamGames!$F$2:$F$4073,$E703)</f>
        <v/>
      </c>
      <c r="G703" s="24" t="n">
        <v>37</v>
      </c>
      <c r="H703" s="24" t="n">
        <v>40</v>
      </c>
      <c r="I703" s="24" t="inlineStr">
        <is>
          <t>Luton (A) · Notts County (H) · MK Dons (A) · Oxford (H)</t>
        </is>
      </c>
      <c r="J703" s="24" t="n">
        <v>2</v>
      </c>
      <c r="K703" s="40" t="n">
        <v>46472.625</v>
      </c>
      <c r="L703" s="40" t="n">
        <v>46487.625</v>
      </c>
      <c r="M703" s="24">
        <f>SUMIFS(TeamGames!$X$2:$X$4073,TeamGames!$D$2:$D$4073,$D703,TeamGames!$F$2:$F$4073,$E703)</f>
        <v/>
      </c>
      <c r="N703" s="33">
        <f>SUMIFS(TeamGames!$S$2:$S$4073,TeamGames!$D$2:$D$4073,$D703,TeamGames!$F$2:$F$4073,$E703)</f>
        <v/>
      </c>
      <c r="O703" s="33">
        <f>SUMIFS(TeamGames!$S$2:$S$4073,TeamGames!$D$2:$D$4073,$D703,TeamGames!$F$2:$F$4073,$E703,TeamGames!$X$2:$X$4073,1)</f>
        <v/>
      </c>
      <c r="P703" s="24">
        <f>SUMIFS(TeamGames!$O$2:$O$4073,TeamGames!$D$2:$D$4073,$D703,TeamGames!$F$2:$F$4073,$E703)</f>
        <v/>
      </c>
      <c r="Q703" s="33">
        <f>SUMIFS(TeamGames!$T$2:$T$4073,TeamGames!$D$2:$D$4073,$D703,TeamGames!$F$2:$F$4073,$E703)</f>
        <v/>
      </c>
      <c r="R703" s="33">
        <f>SUMIFS(TeamGames!$U$2:$U$4073,TeamGames!$D$2:$D$4073,$D703,TeamGames!$F$2:$F$4073,$E703)</f>
        <v/>
      </c>
      <c r="S703" s="33">
        <f>SUMIFS(TeamGames!$W$2:$W$4073,TeamGames!$D$2:$D$4073,$D703,TeamGames!$F$2:$F$4073,$E703)</f>
        <v/>
      </c>
      <c r="T703" s="30">
        <f>IF(M703=0,"",P703-O703)</f>
        <v/>
      </c>
      <c r="U703" s="30">
        <f>IF(M703=0,"",S703-O703)</f>
        <v/>
      </c>
      <c r="V703" s="24">
        <f>IF(M703=0,"upcoming",IF(M703=F703,"complete","in progress"))</f>
        <v/>
      </c>
      <c r="W703" s="33">
        <f>N703/F703</f>
        <v/>
      </c>
      <c r="X703" s="41">
        <f>AVERAGEIFS(TeamGames!$K$2:$K$4073,TeamGames!$D$2:$D$4073,$D703,TeamGames!$F$2:$F$4073,$E703)</f>
        <v/>
      </c>
      <c r="Y703" s="30">
        <f>IF(M703=0,"",P703-S703)</f>
        <v/>
      </c>
      <c r="Z703" s="30" t="n"/>
      <c r="AA703" s="31" t="n"/>
      <c r="AB703" s="33" t="n">
        <v>5.680254624568154</v>
      </c>
      <c r="AC703" s="24" t="n">
        <v>0</v>
      </c>
      <c r="AD703" s="24" t="n">
        <v>0</v>
      </c>
    </row>
    <row r="704">
      <c r="A704" s="24" t="inlineStr">
        <is>
          <t>Plymouth|11</t>
        </is>
      </c>
      <c r="B704" s="24" t="inlineStr">
        <is>
          <t>E2</t>
        </is>
      </c>
      <c r="C704" s="24" t="inlineStr">
        <is>
          <t>League One</t>
        </is>
      </c>
      <c r="D704" s="24" t="inlineStr">
        <is>
          <t>Plymouth</t>
        </is>
      </c>
      <c r="E704" s="24" t="n">
        <v>11</v>
      </c>
      <c r="F704" s="24">
        <f>COUNTIFS(TeamGames!$D$2:$D$4073,$D704,TeamGames!$F$2:$F$4073,$E704)</f>
        <v/>
      </c>
      <c r="G704" s="24" t="n">
        <v>41</v>
      </c>
      <c r="H704" s="24" t="n">
        <v>44</v>
      </c>
      <c r="I704" s="24" t="inlineStr">
        <is>
          <t>Burton (A) · Blackpool (H) · AFC Wimbledon (A) · Leyton Orient (H)</t>
        </is>
      </c>
      <c r="J704" s="24" t="n">
        <v>2</v>
      </c>
      <c r="K704" s="40" t="n">
        <v>46490.82291666666</v>
      </c>
      <c r="L704" s="40" t="n">
        <v>46504.82291666666</v>
      </c>
      <c r="M704" s="24">
        <f>SUMIFS(TeamGames!$X$2:$X$4073,TeamGames!$D$2:$D$4073,$D704,TeamGames!$F$2:$F$4073,$E704)</f>
        <v/>
      </c>
      <c r="N704" s="33">
        <f>SUMIFS(TeamGames!$S$2:$S$4073,TeamGames!$D$2:$D$4073,$D704,TeamGames!$F$2:$F$4073,$E704)</f>
        <v/>
      </c>
      <c r="O704" s="33">
        <f>SUMIFS(TeamGames!$S$2:$S$4073,TeamGames!$D$2:$D$4073,$D704,TeamGames!$F$2:$F$4073,$E704,TeamGames!$X$2:$X$4073,1)</f>
        <v/>
      </c>
      <c r="P704" s="24">
        <f>SUMIFS(TeamGames!$O$2:$O$4073,TeamGames!$D$2:$D$4073,$D704,TeamGames!$F$2:$F$4073,$E704)</f>
        <v/>
      </c>
      <c r="Q704" s="33">
        <f>SUMIFS(TeamGames!$T$2:$T$4073,TeamGames!$D$2:$D$4073,$D704,TeamGames!$F$2:$F$4073,$E704)</f>
        <v/>
      </c>
      <c r="R704" s="33">
        <f>SUMIFS(TeamGames!$U$2:$U$4073,TeamGames!$D$2:$D$4073,$D704,TeamGames!$F$2:$F$4073,$E704)</f>
        <v/>
      </c>
      <c r="S704" s="33">
        <f>SUMIFS(TeamGames!$W$2:$W$4073,TeamGames!$D$2:$D$4073,$D704,TeamGames!$F$2:$F$4073,$E704)</f>
        <v/>
      </c>
      <c r="T704" s="30">
        <f>IF(M704=0,"",P704-O704)</f>
        <v/>
      </c>
      <c r="U704" s="30">
        <f>IF(M704=0,"",S704-O704)</f>
        <v/>
      </c>
      <c r="V704" s="24">
        <f>IF(M704=0,"upcoming",IF(M704=F704,"complete","in progress"))</f>
        <v/>
      </c>
      <c r="W704" s="33">
        <f>N704/F704</f>
        <v/>
      </c>
      <c r="X704" s="41">
        <f>AVERAGEIFS(TeamGames!$K$2:$K$4073,TeamGames!$D$2:$D$4073,$D704,TeamGames!$F$2:$F$4073,$E704)</f>
        <v/>
      </c>
      <c r="Y704" s="30">
        <f>IF(M704=0,"",P704-S704)</f>
        <v/>
      </c>
      <c r="Z704" s="30" t="n"/>
      <c r="AA704" s="31" t="n"/>
      <c r="AB704" s="33" t="n">
        <v>6.519998786592867</v>
      </c>
      <c r="AC704" s="24" t="n">
        <v>0</v>
      </c>
      <c r="AD704" s="24" t="n">
        <v>0</v>
      </c>
    </row>
    <row r="705">
      <c r="A705" s="24" t="inlineStr">
        <is>
          <t>Plymouth|12</t>
        </is>
      </c>
      <c r="B705" s="24" t="inlineStr">
        <is>
          <t>E2</t>
        </is>
      </c>
      <c r="C705" s="24" t="inlineStr">
        <is>
          <t>League One</t>
        </is>
      </c>
      <c r="D705" s="24" t="inlineStr">
        <is>
          <t>Plymouth</t>
        </is>
      </c>
      <c r="E705" s="24" t="n">
        <v>12</v>
      </c>
      <c r="F705" s="24">
        <f>COUNTIFS(TeamGames!$D$2:$D$4073,$D705,TeamGames!$F$2:$F$4073,$E705)</f>
        <v/>
      </c>
      <c r="G705" s="24" t="n">
        <v>45</v>
      </c>
      <c r="H705" s="24" t="n">
        <v>46</v>
      </c>
      <c r="I705" s="24" t="inlineStr">
        <is>
          <t>Wigan (H) · Bromley (A)</t>
        </is>
      </c>
      <c r="J705" s="24" t="n">
        <v>1</v>
      </c>
      <c r="K705" s="40" t="n">
        <v>46508.625</v>
      </c>
      <c r="L705" s="40" t="n">
        <v>46515.52083333334</v>
      </c>
      <c r="M705" s="24">
        <f>SUMIFS(TeamGames!$X$2:$X$4073,TeamGames!$D$2:$D$4073,$D705,TeamGames!$F$2:$F$4073,$E705)</f>
        <v/>
      </c>
      <c r="N705" s="33">
        <f>SUMIFS(TeamGames!$S$2:$S$4073,TeamGames!$D$2:$D$4073,$D705,TeamGames!$F$2:$F$4073,$E705)</f>
        <v/>
      </c>
      <c r="O705" s="33">
        <f>SUMIFS(TeamGames!$S$2:$S$4073,TeamGames!$D$2:$D$4073,$D705,TeamGames!$F$2:$F$4073,$E705,TeamGames!$X$2:$X$4073,1)</f>
        <v/>
      </c>
      <c r="P705" s="24">
        <f>SUMIFS(TeamGames!$O$2:$O$4073,TeamGames!$D$2:$D$4073,$D705,TeamGames!$F$2:$F$4073,$E705)</f>
        <v/>
      </c>
      <c r="Q705" s="33">
        <f>SUMIFS(TeamGames!$T$2:$T$4073,TeamGames!$D$2:$D$4073,$D705,TeamGames!$F$2:$F$4073,$E705)</f>
        <v/>
      </c>
      <c r="R705" s="33">
        <f>SUMIFS(TeamGames!$U$2:$U$4073,TeamGames!$D$2:$D$4073,$D705,TeamGames!$F$2:$F$4073,$E705)</f>
        <v/>
      </c>
      <c r="S705" s="33">
        <f>SUMIFS(TeamGames!$W$2:$W$4073,TeamGames!$D$2:$D$4073,$D705,TeamGames!$F$2:$F$4073,$E705)</f>
        <v/>
      </c>
      <c r="T705" s="30">
        <f>IF(M705=0,"",P705-O705)</f>
        <v/>
      </c>
      <c r="U705" s="30">
        <f>IF(M705=0,"",S705-O705)</f>
        <v/>
      </c>
      <c r="V705" s="24">
        <f>IF(M705=0,"upcoming",IF(M705=F705,"complete","in progress"))</f>
        <v/>
      </c>
      <c r="W705" s="33">
        <f>N705/F705</f>
        <v/>
      </c>
      <c r="X705" s="41">
        <f>AVERAGEIFS(TeamGames!$K$2:$K$4073,TeamGames!$D$2:$D$4073,$D705,TeamGames!$F$2:$F$4073,$E705)</f>
        <v/>
      </c>
      <c r="Y705" s="30">
        <f>IF(M705=0,"",P705-S705)</f>
        <v/>
      </c>
      <c r="Z705" s="30" t="n"/>
      <c r="AA705" s="31" t="n"/>
      <c r="AB705" s="33" t="n">
        <v>3.372276533223244</v>
      </c>
      <c r="AC705" s="24" t="n">
        <v>0</v>
      </c>
      <c r="AD705" s="24" t="n">
        <v>0</v>
      </c>
    </row>
    <row r="706">
      <c r="A706" s="24" t="inlineStr">
        <is>
          <t>Reading|1</t>
        </is>
      </c>
      <c r="B706" s="24" t="inlineStr">
        <is>
          <t>E2</t>
        </is>
      </c>
      <c r="C706" s="24" t="inlineStr">
        <is>
          <t>League One</t>
        </is>
      </c>
      <c r="D706" s="24" t="inlineStr">
        <is>
          <t>Reading</t>
        </is>
      </c>
      <c r="E706" s="24" t="n">
        <v>1</v>
      </c>
      <c r="F706" s="24">
        <f>COUNTIFS(TeamGames!$D$2:$D$4073,$D706,TeamGames!$F$2:$F$4073,$E706)</f>
        <v/>
      </c>
      <c r="G706" s="24" t="n">
        <v>1</v>
      </c>
      <c r="H706" s="24" t="n">
        <v>4</v>
      </c>
      <c r="I706" s="24" t="inlineStr">
        <is>
          <t>Luton (H) · AFC Wimbledon (A) · Mansfield (H) · Blackpool (H)</t>
        </is>
      </c>
      <c r="J706" s="24" t="n">
        <v>3</v>
      </c>
      <c r="K706" s="40" t="n">
        <v>46249.52083333334</v>
      </c>
      <c r="L706" s="40" t="n">
        <v>46270.625</v>
      </c>
      <c r="M706" s="24">
        <f>SUMIFS(TeamGames!$X$2:$X$4073,TeamGames!$D$2:$D$4073,$D706,TeamGames!$F$2:$F$4073,$E706)</f>
        <v/>
      </c>
      <c r="N706" s="33">
        <f>SUMIFS(TeamGames!$S$2:$S$4073,TeamGames!$D$2:$D$4073,$D706,TeamGames!$F$2:$F$4073,$E706)</f>
        <v/>
      </c>
      <c r="O706" s="33">
        <f>SUMIFS(TeamGames!$S$2:$S$4073,TeamGames!$D$2:$D$4073,$D706,TeamGames!$F$2:$F$4073,$E706,TeamGames!$X$2:$X$4073,1)</f>
        <v/>
      </c>
      <c r="P706" s="24">
        <f>SUMIFS(TeamGames!$O$2:$O$4073,TeamGames!$D$2:$D$4073,$D706,TeamGames!$F$2:$F$4073,$E706)</f>
        <v/>
      </c>
      <c r="Q706" s="33">
        <f>SUMIFS(TeamGames!$T$2:$T$4073,TeamGames!$D$2:$D$4073,$D706,TeamGames!$F$2:$F$4073,$E706)</f>
        <v/>
      </c>
      <c r="R706" s="33">
        <f>SUMIFS(TeamGames!$U$2:$U$4073,TeamGames!$D$2:$D$4073,$D706,TeamGames!$F$2:$F$4073,$E706)</f>
        <v/>
      </c>
      <c r="S706" s="33">
        <f>SUMIFS(TeamGames!$W$2:$W$4073,TeamGames!$D$2:$D$4073,$D706,TeamGames!$F$2:$F$4073,$E706)</f>
        <v/>
      </c>
      <c r="T706" s="30">
        <f>IF(M706=0,"",P706-O706)</f>
        <v/>
      </c>
      <c r="U706" s="30">
        <f>IF(M706=0,"",S706-O706)</f>
        <v/>
      </c>
      <c r="V706" s="24">
        <f>IF(M706=0,"upcoming",IF(M706=F706,"complete","in progress"))</f>
        <v/>
      </c>
      <c r="W706" s="33">
        <f>N706/F706</f>
        <v/>
      </c>
      <c r="X706" s="41">
        <f>AVERAGEIFS(TeamGames!$K$2:$K$4073,TeamGames!$D$2:$D$4073,$D706,TeamGames!$F$2:$F$4073,$E706)</f>
        <v/>
      </c>
      <c r="Y706" s="30">
        <f>IF(M706=0,"",P706-S706)</f>
        <v/>
      </c>
      <c r="Z706" s="30" t="n">
        <v>0.47</v>
      </c>
      <c r="AA706" s="31" t="n">
        <v>0.6416531635927749</v>
      </c>
      <c r="AB706" s="33" t="n"/>
      <c r="AC706" s="24" t="n">
        <v>0</v>
      </c>
      <c r="AD706" s="24" t="n">
        <v>0</v>
      </c>
    </row>
    <row r="707">
      <c r="A707" s="24" t="inlineStr">
        <is>
          <t>Reading|2</t>
        </is>
      </c>
      <c r="B707" s="24" t="inlineStr">
        <is>
          <t>E2</t>
        </is>
      </c>
      <c r="C707" s="24" t="inlineStr">
        <is>
          <t>League One</t>
        </is>
      </c>
      <c r="D707" s="24" t="inlineStr">
        <is>
          <t>Reading</t>
        </is>
      </c>
      <c r="E707" s="24" t="n">
        <v>2</v>
      </c>
      <c r="F707" s="24">
        <f>COUNTIFS(TeamGames!$D$2:$D$4073,$D707,TeamGames!$F$2:$F$4073,$E707)</f>
        <v/>
      </c>
      <c r="G707" s="24" t="n">
        <v>5</v>
      </c>
      <c r="H707" s="24" t="n">
        <v>8</v>
      </c>
      <c r="I707" s="24" t="inlineStr">
        <is>
          <t>Cambridge (A) · Notts County (H) · Wycombe (A) · Bradford (H)</t>
        </is>
      </c>
      <c r="J707" s="24" t="n">
        <v>2</v>
      </c>
      <c r="K707" s="40" t="n">
        <v>46277.625</v>
      </c>
      <c r="L707" s="40" t="n">
        <v>46298.625</v>
      </c>
      <c r="M707" s="24">
        <f>SUMIFS(TeamGames!$X$2:$X$4073,TeamGames!$D$2:$D$4073,$D707,TeamGames!$F$2:$F$4073,$E707)</f>
        <v/>
      </c>
      <c r="N707" s="33">
        <f>SUMIFS(TeamGames!$S$2:$S$4073,TeamGames!$D$2:$D$4073,$D707,TeamGames!$F$2:$F$4073,$E707)</f>
        <v/>
      </c>
      <c r="O707" s="33">
        <f>SUMIFS(TeamGames!$S$2:$S$4073,TeamGames!$D$2:$D$4073,$D707,TeamGames!$F$2:$F$4073,$E707,TeamGames!$X$2:$X$4073,1)</f>
        <v/>
      </c>
      <c r="P707" s="24">
        <f>SUMIFS(TeamGames!$O$2:$O$4073,TeamGames!$D$2:$D$4073,$D707,TeamGames!$F$2:$F$4073,$E707)</f>
        <v/>
      </c>
      <c r="Q707" s="33">
        <f>SUMIFS(TeamGames!$T$2:$T$4073,TeamGames!$D$2:$D$4073,$D707,TeamGames!$F$2:$F$4073,$E707)</f>
        <v/>
      </c>
      <c r="R707" s="33">
        <f>SUMIFS(TeamGames!$U$2:$U$4073,TeamGames!$D$2:$D$4073,$D707,TeamGames!$F$2:$F$4073,$E707)</f>
        <v/>
      </c>
      <c r="S707" s="33">
        <f>SUMIFS(TeamGames!$W$2:$W$4073,TeamGames!$D$2:$D$4073,$D707,TeamGames!$F$2:$F$4073,$E707)</f>
        <v/>
      </c>
      <c r="T707" s="30">
        <f>IF(M707=0,"",P707-O707)</f>
        <v/>
      </c>
      <c r="U707" s="30">
        <f>IF(M707=0,"",S707-O707)</f>
        <v/>
      </c>
      <c r="V707" s="24">
        <f>IF(M707=0,"upcoming",IF(M707=F707,"complete","in progress"))</f>
        <v/>
      </c>
      <c r="W707" s="33">
        <f>N707/F707</f>
        <v/>
      </c>
      <c r="X707" s="41">
        <f>AVERAGEIFS(TeamGames!$K$2:$K$4073,TeamGames!$D$2:$D$4073,$D707,TeamGames!$F$2:$F$4073,$E707)</f>
        <v/>
      </c>
      <c r="Y707" s="30">
        <f>IF(M707=0,"",P707-S707)</f>
        <v/>
      </c>
      <c r="Z707" s="30" t="n">
        <v>-0.2</v>
      </c>
      <c r="AA707" s="31" t="n">
        <v>0.8445679943883246</v>
      </c>
      <c r="AB707" s="33" t="n"/>
      <c r="AC707" s="24" t="n">
        <v>0</v>
      </c>
      <c r="AD707" s="24" t="n">
        <v>1</v>
      </c>
    </row>
    <row r="708">
      <c r="A708" s="24" t="inlineStr">
        <is>
          <t>Reading|3</t>
        </is>
      </c>
      <c r="B708" s="24" t="inlineStr">
        <is>
          <t>E2</t>
        </is>
      </c>
      <c r="C708" s="24" t="inlineStr">
        <is>
          <t>League One</t>
        </is>
      </c>
      <c r="D708" s="24" t="inlineStr">
        <is>
          <t>Reading</t>
        </is>
      </c>
      <c r="E708" s="24" t="n">
        <v>3</v>
      </c>
      <c r="F708" s="24">
        <f>COUNTIFS(TeamGames!$D$2:$D$4073,$D708,TeamGames!$F$2:$F$4073,$E708)</f>
        <v/>
      </c>
      <c r="G708" s="24" t="n">
        <v>9</v>
      </c>
      <c r="H708" s="24" t="n">
        <v>12</v>
      </c>
      <c r="I708" s="24" t="inlineStr">
        <is>
          <t>MK Dons (A) · Wigan (A) · Leyton Orient (H) · Barnsley (H)</t>
        </is>
      </c>
      <c r="J708" s="24" t="n">
        <v>2</v>
      </c>
      <c r="K708" s="40" t="n">
        <v>46305.625</v>
      </c>
      <c r="L708" s="40" t="n">
        <v>46319.625</v>
      </c>
      <c r="M708" s="24">
        <f>SUMIFS(TeamGames!$X$2:$X$4073,TeamGames!$D$2:$D$4073,$D708,TeamGames!$F$2:$F$4073,$E708)</f>
        <v/>
      </c>
      <c r="N708" s="33">
        <f>SUMIFS(TeamGames!$S$2:$S$4073,TeamGames!$D$2:$D$4073,$D708,TeamGames!$F$2:$F$4073,$E708)</f>
        <v/>
      </c>
      <c r="O708" s="33">
        <f>SUMIFS(TeamGames!$S$2:$S$4073,TeamGames!$D$2:$D$4073,$D708,TeamGames!$F$2:$F$4073,$E708,TeamGames!$X$2:$X$4073,1)</f>
        <v/>
      </c>
      <c r="P708" s="24">
        <f>SUMIFS(TeamGames!$O$2:$O$4073,TeamGames!$D$2:$D$4073,$D708,TeamGames!$F$2:$F$4073,$E708)</f>
        <v/>
      </c>
      <c r="Q708" s="33">
        <f>SUMIFS(TeamGames!$T$2:$T$4073,TeamGames!$D$2:$D$4073,$D708,TeamGames!$F$2:$F$4073,$E708)</f>
        <v/>
      </c>
      <c r="R708" s="33">
        <f>SUMIFS(TeamGames!$U$2:$U$4073,TeamGames!$D$2:$D$4073,$D708,TeamGames!$F$2:$F$4073,$E708)</f>
        <v/>
      </c>
      <c r="S708" s="33">
        <f>SUMIFS(TeamGames!$W$2:$W$4073,TeamGames!$D$2:$D$4073,$D708,TeamGames!$F$2:$F$4073,$E708)</f>
        <v/>
      </c>
      <c r="T708" s="30">
        <f>IF(M708=0,"",P708-O708)</f>
        <v/>
      </c>
      <c r="U708" s="30">
        <f>IF(M708=0,"",S708-O708)</f>
        <v/>
      </c>
      <c r="V708" s="24">
        <f>IF(M708=0,"upcoming",IF(M708=F708,"complete","in progress"))</f>
        <v/>
      </c>
      <c r="W708" s="33">
        <f>N708/F708</f>
        <v/>
      </c>
      <c r="X708" s="41">
        <f>AVERAGEIFS(TeamGames!$K$2:$K$4073,TeamGames!$D$2:$D$4073,$D708,TeamGames!$F$2:$F$4073,$E708)</f>
        <v/>
      </c>
      <c r="Y708" s="30">
        <f>IF(M708=0,"",P708-S708)</f>
        <v/>
      </c>
      <c r="Z708" s="30" t="n">
        <v>0.9399999999999999</v>
      </c>
      <c r="AA708" s="31" t="n">
        <v>0.346601004493011</v>
      </c>
      <c r="AB708" s="33" t="n">
        <v>1.636770149179234</v>
      </c>
      <c r="AC708" s="24" t="n">
        <v>0</v>
      </c>
      <c r="AD708" s="24" t="n">
        <v>1</v>
      </c>
    </row>
    <row r="709">
      <c r="A709" s="24" t="inlineStr">
        <is>
          <t>Reading|4</t>
        </is>
      </c>
      <c r="B709" s="24" t="inlineStr">
        <is>
          <t>E2</t>
        </is>
      </c>
      <c r="C709" s="24" t="inlineStr">
        <is>
          <t>League One</t>
        </is>
      </c>
      <c r="D709" s="24" t="inlineStr">
        <is>
          <t>Reading</t>
        </is>
      </c>
      <c r="E709" s="24" t="n">
        <v>4</v>
      </c>
      <c r="F709" s="24">
        <f>COUNTIFS(TeamGames!$D$2:$D$4073,$D709,TeamGames!$F$2:$F$4073,$E709)</f>
        <v/>
      </c>
      <c r="G709" s="24" t="n">
        <v>13</v>
      </c>
      <c r="H709" s="24" t="n">
        <v>16</v>
      </c>
      <c r="I709" s="24" t="inlineStr">
        <is>
          <t>Plymouth (A) · Oxford (A) · Stockport (A) · Bromley (H)</t>
        </is>
      </c>
      <c r="J709" s="24" t="n">
        <v>1</v>
      </c>
      <c r="K709" s="40" t="n">
        <v>46326.52083333334</v>
      </c>
      <c r="L709" s="40" t="n">
        <v>46347.52083333334</v>
      </c>
      <c r="M709" s="24">
        <f>SUMIFS(TeamGames!$X$2:$X$4073,TeamGames!$D$2:$D$4073,$D709,TeamGames!$F$2:$F$4073,$E709)</f>
        <v/>
      </c>
      <c r="N709" s="33">
        <f>SUMIFS(TeamGames!$S$2:$S$4073,TeamGames!$D$2:$D$4073,$D709,TeamGames!$F$2:$F$4073,$E709)</f>
        <v/>
      </c>
      <c r="O709" s="33">
        <f>SUMIFS(TeamGames!$S$2:$S$4073,TeamGames!$D$2:$D$4073,$D709,TeamGames!$F$2:$F$4073,$E709,TeamGames!$X$2:$X$4073,1)</f>
        <v/>
      </c>
      <c r="P709" s="24">
        <f>SUMIFS(TeamGames!$O$2:$O$4073,TeamGames!$D$2:$D$4073,$D709,TeamGames!$F$2:$F$4073,$E709)</f>
        <v/>
      </c>
      <c r="Q709" s="33">
        <f>SUMIFS(TeamGames!$T$2:$T$4073,TeamGames!$D$2:$D$4073,$D709,TeamGames!$F$2:$F$4073,$E709)</f>
        <v/>
      </c>
      <c r="R709" s="33">
        <f>SUMIFS(TeamGames!$U$2:$U$4073,TeamGames!$D$2:$D$4073,$D709,TeamGames!$F$2:$F$4073,$E709)</f>
        <v/>
      </c>
      <c r="S709" s="33">
        <f>SUMIFS(TeamGames!$W$2:$W$4073,TeamGames!$D$2:$D$4073,$D709,TeamGames!$F$2:$F$4073,$E709)</f>
        <v/>
      </c>
      <c r="T709" s="30">
        <f>IF(M709=0,"",P709-O709)</f>
        <v/>
      </c>
      <c r="U709" s="30">
        <f>IF(M709=0,"",S709-O709)</f>
        <v/>
      </c>
      <c r="V709" s="24">
        <f>IF(M709=0,"upcoming",IF(M709=F709,"complete","in progress"))</f>
        <v/>
      </c>
      <c r="W709" s="33">
        <f>N709/F709</f>
        <v/>
      </c>
      <c r="X709" s="41">
        <f>AVERAGEIFS(TeamGames!$K$2:$K$4073,TeamGames!$D$2:$D$4073,$D709,TeamGames!$F$2:$F$4073,$E709)</f>
        <v/>
      </c>
      <c r="Y709" s="30">
        <f>IF(M709=0,"",P709-S709)</f>
        <v/>
      </c>
      <c r="Z709" s="30" t="n"/>
      <c r="AA709" s="31" t="n"/>
      <c r="AB709" s="33" t="n">
        <v>5.450426759995697</v>
      </c>
      <c r="AC709" s="24" t="n">
        <v>0</v>
      </c>
      <c r="AD709" s="24" t="n">
        <v>1</v>
      </c>
    </row>
    <row r="710">
      <c r="A710" s="24" t="inlineStr">
        <is>
          <t>Reading|5</t>
        </is>
      </c>
      <c r="B710" s="24" t="inlineStr">
        <is>
          <t>E2</t>
        </is>
      </c>
      <c r="C710" s="24" t="inlineStr">
        <is>
          <t>League One</t>
        </is>
      </c>
      <c r="D710" s="24" t="inlineStr">
        <is>
          <t>Reading</t>
        </is>
      </c>
      <c r="E710" s="24" t="n">
        <v>5</v>
      </c>
      <c r="F710" s="24">
        <f>COUNTIFS(TeamGames!$D$2:$D$4073,$D710,TeamGames!$F$2:$F$4073,$E710)</f>
        <v/>
      </c>
      <c r="G710" s="24" t="n">
        <v>17</v>
      </c>
      <c r="H710" s="24" t="n">
        <v>20</v>
      </c>
      <c r="I710" s="24" t="inlineStr">
        <is>
          <t>Sheffield Wed (A) · Doncaster (H) · Burton (A) · Leicester (H)</t>
        </is>
      </c>
      <c r="J710" s="24" t="n">
        <v>2</v>
      </c>
      <c r="K710" s="40" t="n">
        <v>46354.625</v>
      </c>
      <c r="L710" s="40" t="n">
        <v>46375.625</v>
      </c>
      <c r="M710" s="24">
        <f>SUMIFS(TeamGames!$X$2:$X$4073,TeamGames!$D$2:$D$4073,$D710,TeamGames!$F$2:$F$4073,$E710)</f>
        <v/>
      </c>
      <c r="N710" s="33">
        <f>SUMIFS(TeamGames!$S$2:$S$4073,TeamGames!$D$2:$D$4073,$D710,TeamGames!$F$2:$F$4073,$E710)</f>
        <v/>
      </c>
      <c r="O710" s="33">
        <f>SUMIFS(TeamGames!$S$2:$S$4073,TeamGames!$D$2:$D$4073,$D710,TeamGames!$F$2:$F$4073,$E710,TeamGames!$X$2:$X$4073,1)</f>
        <v/>
      </c>
      <c r="P710" s="24">
        <f>SUMIFS(TeamGames!$O$2:$O$4073,TeamGames!$D$2:$D$4073,$D710,TeamGames!$F$2:$F$4073,$E710)</f>
        <v/>
      </c>
      <c r="Q710" s="33">
        <f>SUMIFS(TeamGames!$T$2:$T$4073,TeamGames!$D$2:$D$4073,$D710,TeamGames!$F$2:$F$4073,$E710)</f>
        <v/>
      </c>
      <c r="R710" s="33">
        <f>SUMIFS(TeamGames!$U$2:$U$4073,TeamGames!$D$2:$D$4073,$D710,TeamGames!$F$2:$F$4073,$E710)</f>
        <v/>
      </c>
      <c r="S710" s="33">
        <f>SUMIFS(TeamGames!$W$2:$W$4073,TeamGames!$D$2:$D$4073,$D710,TeamGames!$F$2:$F$4073,$E710)</f>
        <v/>
      </c>
      <c r="T710" s="30">
        <f>IF(M710=0,"",P710-O710)</f>
        <v/>
      </c>
      <c r="U710" s="30">
        <f>IF(M710=0,"",S710-O710)</f>
        <v/>
      </c>
      <c r="V710" s="24">
        <f>IF(M710=0,"upcoming",IF(M710=F710,"complete","in progress"))</f>
        <v/>
      </c>
      <c r="W710" s="33">
        <f>N710/F710</f>
        <v/>
      </c>
      <c r="X710" s="41">
        <f>AVERAGEIFS(TeamGames!$K$2:$K$4073,TeamGames!$D$2:$D$4073,$D710,TeamGames!$F$2:$F$4073,$E710)</f>
        <v/>
      </c>
      <c r="Y710" s="30">
        <f>IF(M710=0,"",P710-S710)</f>
        <v/>
      </c>
      <c r="Z710" s="30" t="n"/>
      <c r="AA710" s="31" t="n"/>
      <c r="AB710" s="33" t="n">
        <v>5.343261731729272</v>
      </c>
      <c r="AC710" s="24" t="n">
        <v>0</v>
      </c>
      <c r="AD710" s="24" t="n">
        <v>0</v>
      </c>
    </row>
    <row r="711">
      <c r="A711" s="24" t="inlineStr">
        <is>
          <t>Reading|6</t>
        </is>
      </c>
      <c r="B711" s="24" t="inlineStr">
        <is>
          <t>E2</t>
        </is>
      </c>
      <c r="C711" s="24" t="inlineStr">
        <is>
          <t>League One</t>
        </is>
      </c>
      <c r="D711" s="24" t="inlineStr">
        <is>
          <t>Reading</t>
        </is>
      </c>
      <c r="E711" s="24" t="n">
        <v>6</v>
      </c>
      <c r="F711" s="24">
        <f>COUNTIFS(TeamGames!$D$2:$D$4073,$D711,TeamGames!$F$2:$F$4073,$E711)</f>
        <v/>
      </c>
      <c r="G711" s="24" t="n">
        <v>21</v>
      </c>
      <c r="H711" s="24" t="n">
        <v>24</v>
      </c>
      <c r="I711" s="24" t="inlineStr">
        <is>
          <t>Stevenage (A) · Peterborough (H) · MK Dons (H) · Leicester (A)</t>
        </is>
      </c>
      <c r="J711" s="24" t="n">
        <v>2</v>
      </c>
      <c r="K711" s="40" t="n">
        <v>46382.625</v>
      </c>
      <c r="L711" s="40" t="n">
        <v>46396.625</v>
      </c>
      <c r="M711" s="24">
        <f>SUMIFS(TeamGames!$X$2:$X$4073,TeamGames!$D$2:$D$4073,$D711,TeamGames!$F$2:$F$4073,$E711)</f>
        <v/>
      </c>
      <c r="N711" s="33">
        <f>SUMIFS(TeamGames!$S$2:$S$4073,TeamGames!$D$2:$D$4073,$D711,TeamGames!$F$2:$F$4073,$E711)</f>
        <v/>
      </c>
      <c r="O711" s="33">
        <f>SUMIFS(TeamGames!$S$2:$S$4073,TeamGames!$D$2:$D$4073,$D711,TeamGames!$F$2:$F$4073,$E711,TeamGames!$X$2:$X$4073,1)</f>
        <v/>
      </c>
      <c r="P711" s="24">
        <f>SUMIFS(TeamGames!$O$2:$O$4073,TeamGames!$D$2:$D$4073,$D711,TeamGames!$F$2:$F$4073,$E711)</f>
        <v/>
      </c>
      <c r="Q711" s="33">
        <f>SUMIFS(TeamGames!$T$2:$T$4073,TeamGames!$D$2:$D$4073,$D711,TeamGames!$F$2:$F$4073,$E711)</f>
        <v/>
      </c>
      <c r="R711" s="33">
        <f>SUMIFS(TeamGames!$U$2:$U$4073,TeamGames!$D$2:$D$4073,$D711,TeamGames!$F$2:$F$4073,$E711)</f>
        <v/>
      </c>
      <c r="S711" s="33">
        <f>SUMIFS(TeamGames!$W$2:$W$4073,TeamGames!$D$2:$D$4073,$D711,TeamGames!$F$2:$F$4073,$E711)</f>
        <v/>
      </c>
      <c r="T711" s="30">
        <f>IF(M711=0,"",P711-O711)</f>
        <v/>
      </c>
      <c r="U711" s="30">
        <f>IF(M711=0,"",S711-O711)</f>
        <v/>
      </c>
      <c r="V711" s="24">
        <f>IF(M711=0,"upcoming",IF(M711=F711,"complete","in progress"))</f>
        <v/>
      </c>
      <c r="W711" s="33">
        <f>N711/F711</f>
        <v/>
      </c>
      <c r="X711" s="41">
        <f>AVERAGEIFS(TeamGames!$K$2:$K$4073,TeamGames!$D$2:$D$4073,$D711,TeamGames!$F$2:$F$4073,$E711)</f>
        <v/>
      </c>
      <c r="Y711" s="30">
        <f>IF(M711=0,"",P711-S711)</f>
        <v/>
      </c>
      <c r="Z711" s="30" t="n"/>
      <c r="AA711" s="31" t="n"/>
      <c r="AB711" s="33" t="n">
        <v>5.387445113882049</v>
      </c>
      <c r="AC711" s="24" t="n">
        <v>0</v>
      </c>
      <c r="AD711" s="24" t="n">
        <v>0</v>
      </c>
    </row>
    <row r="712">
      <c r="A712" s="24" t="inlineStr">
        <is>
          <t>Reading|7</t>
        </is>
      </c>
      <c r="B712" s="24" t="inlineStr">
        <is>
          <t>E2</t>
        </is>
      </c>
      <c r="C712" s="24" t="inlineStr">
        <is>
          <t>League One</t>
        </is>
      </c>
      <c r="D712" s="24" t="inlineStr">
        <is>
          <t>Reading</t>
        </is>
      </c>
      <c r="E712" s="24" t="n">
        <v>7</v>
      </c>
      <c r="F712" s="24">
        <f>COUNTIFS(TeamGames!$D$2:$D$4073,$D712,TeamGames!$F$2:$F$4073,$E712)</f>
        <v/>
      </c>
      <c r="G712" s="24" t="n">
        <v>25</v>
      </c>
      <c r="H712" s="24" t="n">
        <v>28</v>
      </c>
      <c r="I712" s="24" t="inlineStr">
        <is>
          <t>Wigan (H) · Leyton Orient (A) · Barnsley (A) · Plymouth (H)</t>
        </is>
      </c>
      <c r="J712" s="24" t="n">
        <v>2</v>
      </c>
      <c r="K712" s="40" t="n">
        <v>46403.625</v>
      </c>
      <c r="L712" s="40" t="n">
        <v>46417.625</v>
      </c>
      <c r="M712" s="24">
        <f>SUMIFS(TeamGames!$X$2:$X$4073,TeamGames!$D$2:$D$4073,$D712,TeamGames!$F$2:$F$4073,$E712)</f>
        <v/>
      </c>
      <c r="N712" s="33">
        <f>SUMIFS(TeamGames!$S$2:$S$4073,TeamGames!$D$2:$D$4073,$D712,TeamGames!$F$2:$F$4073,$E712)</f>
        <v/>
      </c>
      <c r="O712" s="33">
        <f>SUMIFS(TeamGames!$S$2:$S$4073,TeamGames!$D$2:$D$4073,$D712,TeamGames!$F$2:$F$4073,$E712,TeamGames!$X$2:$X$4073,1)</f>
        <v/>
      </c>
      <c r="P712" s="24">
        <f>SUMIFS(TeamGames!$O$2:$O$4073,TeamGames!$D$2:$D$4073,$D712,TeamGames!$F$2:$F$4073,$E712)</f>
        <v/>
      </c>
      <c r="Q712" s="33">
        <f>SUMIFS(TeamGames!$T$2:$T$4073,TeamGames!$D$2:$D$4073,$D712,TeamGames!$F$2:$F$4073,$E712)</f>
        <v/>
      </c>
      <c r="R712" s="33">
        <f>SUMIFS(TeamGames!$U$2:$U$4073,TeamGames!$D$2:$D$4073,$D712,TeamGames!$F$2:$F$4073,$E712)</f>
        <v/>
      </c>
      <c r="S712" s="33">
        <f>SUMIFS(TeamGames!$W$2:$W$4073,TeamGames!$D$2:$D$4073,$D712,TeamGames!$F$2:$F$4073,$E712)</f>
        <v/>
      </c>
      <c r="T712" s="30">
        <f>IF(M712=0,"",P712-O712)</f>
        <v/>
      </c>
      <c r="U712" s="30">
        <f>IF(M712=0,"",S712-O712)</f>
        <v/>
      </c>
      <c r="V712" s="24">
        <f>IF(M712=0,"upcoming",IF(M712=F712,"complete","in progress"))</f>
        <v/>
      </c>
      <c r="W712" s="33">
        <f>N712/F712</f>
        <v/>
      </c>
      <c r="X712" s="41">
        <f>AVERAGEIFS(TeamGames!$K$2:$K$4073,TeamGames!$D$2:$D$4073,$D712,TeamGames!$F$2:$F$4073,$E712)</f>
        <v/>
      </c>
      <c r="Y712" s="30">
        <f>IF(M712=0,"",P712-S712)</f>
        <v/>
      </c>
      <c r="Z712" s="30" t="n"/>
      <c r="AA712" s="31" t="n"/>
      <c r="AB712" s="33" t="n">
        <v>5.849345187737295</v>
      </c>
      <c r="AC712" s="24" t="n">
        <v>0</v>
      </c>
      <c r="AD712" s="24" t="n">
        <v>0</v>
      </c>
    </row>
    <row r="713">
      <c r="A713" s="24" t="inlineStr">
        <is>
          <t>Reading|8</t>
        </is>
      </c>
      <c r="B713" s="24" t="inlineStr">
        <is>
          <t>E2</t>
        </is>
      </c>
      <c r="C713" s="24" t="inlineStr">
        <is>
          <t>League One</t>
        </is>
      </c>
      <c r="D713" s="24" t="inlineStr">
        <is>
          <t>Reading</t>
        </is>
      </c>
      <c r="E713" s="24" t="n">
        <v>8</v>
      </c>
      <c r="F713" s="24">
        <f>COUNTIFS(TeamGames!$D$2:$D$4073,$D713,TeamGames!$F$2:$F$4073,$E713)</f>
        <v/>
      </c>
      <c r="G713" s="24" t="n">
        <v>29</v>
      </c>
      <c r="H713" s="24" t="n">
        <v>32</v>
      </c>
      <c r="I713" s="24" t="inlineStr">
        <is>
          <t>Oxford (H) · Mansfield (A) · Blackpool (A) · Cambridge (H)</t>
        </is>
      </c>
      <c r="J713" s="24" t="n">
        <v>2</v>
      </c>
      <c r="K713" s="40" t="n">
        <v>46424.625</v>
      </c>
      <c r="L713" s="40" t="n">
        <v>46438.625</v>
      </c>
      <c r="M713" s="24">
        <f>SUMIFS(TeamGames!$X$2:$X$4073,TeamGames!$D$2:$D$4073,$D713,TeamGames!$F$2:$F$4073,$E713)</f>
        <v/>
      </c>
      <c r="N713" s="33">
        <f>SUMIFS(TeamGames!$S$2:$S$4073,TeamGames!$D$2:$D$4073,$D713,TeamGames!$F$2:$F$4073,$E713)</f>
        <v/>
      </c>
      <c r="O713" s="33">
        <f>SUMIFS(TeamGames!$S$2:$S$4073,TeamGames!$D$2:$D$4073,$D713,TeamGames!$F$2:$F$4073,$E713,TeamGames!$X$2:$X$4073,1)</f>
        <v/>
      </c>
      <c r="P713" s="24">
        <f>SUMIFS(TeamGames!$O$2:$O$4073,TeamGames!$D$2:$D$4073,$D713,TeamGames!$F$2:$F$4073,$E713)</f>
        <v/>
      </c>
      <c r="Q713" s="33">
        <f>SUMIFS(TeamGames!$T$2:$T$4073,TeamGames!$D$2:$D$4073,$D713,TeamGames!$F$2:$F$4073,$E713)</f>
        <v/>
      </c>
      <c r="R713" s="33">
        <f>SUMIFS(TeamGames!$U$2:$U$4073,TeamGames!$D$2:$D$4073,$D713,TeamGames!$F$2:$F$4073,$E713)</f>
        <v/>
      </c>
      <c r="S713" s="33">
        <f>SUMIFS(TeamGames!$W$2:$W$4073,TeamGames!$D$2:$D$4073,$D713,TeamGames!$F$2:$F$4073,$E713)</f>
        <v/>
      </c>
      <c r="T713" s="30">
        <f>IF(M713=0,"",P713-O713)</f>
        <v/>
      </c>
      <c r="U713" s="30">
        <f>IF(M713=0,"",S713-O713)</f>
        <v/>
      </c>
      <c r="V713" s="24">
        <f>IF(M713=0,"upcoming",IF(M713=F713,"complete","in progress"))</f>
        <v/>
      </c>
      <c r="W713" s="33">
        <f>N713/F713</f>
        <v/>
      </c>
      <c r="X713" s="41">
        <f>AVERAGEIFS(TeamGames!$K$2:$K$4073,TeamGames!$D$2:$D$4073,$D713,TeamGames!$F$2:$F$4073,$E713)</f>
        <v/>
      </c>
      <c r="Y713" s="30">
        <f>IF(M713=0,"",P713-S713)</f>
        <v/>
      </c>
      <c r="Z713" s="30" t="n"/>
      <c r="AA713" s="31" t="n"/>
      <c r="AB713" s="33" t="n">
        <v>5.926720941830013</v>
      </c>
      <c r="AC713" s="24" t="n">
        <v>0</v>
      </c>
      <c r="AD713" s="24" t="n">
        <v>0</v>
      </c>
    </row>
    <row r="714">
      <c r="A714" s="24" t="inlineStr">
        <is>
          <t>Reading|9</t>
        </is>
      </c>
      <c r="B714" s="24" t="inlineStr">
        <is>
          <t>E2</t>
        </is>
      </c>
      <c r="C714" s="24" t="inlineStr">
        <is>
          <t>League One</t>
        </is>
      </c>
      <c r="D714" s="24" t="inlineStr">
        <is>
          <t>Reading</t>
        </is>
      </c>
      <c r="E714" s="24" t="n">
        <v>9</v>
      </c>
      <c r="F714" s="24">
        <f>COUNTIFS(TeamGames!$D$2:$D$4073,$D714,TeamGames!$F$2:$F$4073,$E714)</f>
        <v/>
      </c>
      <c r="G714" s="24" t="n">
        <v>33</v>
      </c>
      <c r="H714" s="24" t="n">
        <v>36</v>
      </c>
      <c r="I714" s="24" t="inlineStr">
        <is>
          <t>Stockport (H) · Luton (A) · AFC Wimbledon (H) · Bromley (A)</t>
        </is>
      </c>
      <c r="J714" s="24" t="n">
        <v>2</v>
      </c>
      <c r="K714" s="40" t="n">
        <v>46445.625</v>
      </c>
      <c r="L714" s="40" t="n">
        <v>46466.625</v>
      </c>
      <c r="M714" s="24">
        <f>SUMIFS(TeamGames!$X$2:$X$4073,TeamGames!$D$2:$D$4073,$D714,TeamGames!$F$2:$F$4073,$E714)</f>
        <v/>
      </c>
      <c r="N714" s="33">
        <f>SUMIFS(TeamGames!$S$2:$S$4073,TeamGames!$D$2:$D$4073,$D714,TeamGames!$F$2:$F$4073,$E714)</f>
        <v/>
      </c>
      <c r="O714" s="33">
        <f>SUMIFS(TeamGames!$S$2:$S$4073,TeamGames!$D$2:$D$4073,$D714,TeamGames!$F$2:$F$4073,$E714,TeamGames!$X$2:$X$4073,1)</f>
        <v/>
      </c>
      <c r="P714" s="24">
        <f>SUMIFS(TeamGames!$O$2:$O$4073,TeamGames!$D$2:$D$4073,$D714,TeamGames!$F$2:$F$4073,$E714)</f>
        <v/>
      </c>
      <c r="Q714" s="33">
        <f>SUMIFS(TeamGames!$T$2:$T$4073,TeamGames!$D$2:$D$4073,$D714,TeamGames!$F$2:$F$4073,$E714)</f>
        <v/>
      </c>
      <c r="R714" s="33">
        <f>SUMIFS(TeamGames!$U$2:$U$4073,TeamGames!$D$2:$D$4073,$D714,TeamGames!$F$2:$F$4073,$E714)</f>
        <v/>
      </c>
      <c r="S714" s="33">
        <f>SUMIFS(TeamGames!$W$2:$W$4073,TeamGames!$D$2:$D$4073,$D714,TeamGames!$F$2:$F$4073,$E714)</f>
        <v/>
      </c>
      <c r="T714" s="30">
        <f>IF(M714=0,"",P714-O714)</f>
        <v/>
      </c>
      <c r="U714" s="30">
        <f>IF(M714=0,"",S714-O714)</f>
        <v/>
      </c>
      <c r="V714" s="24">
        <f>IF(M714=0,"upcoming",IF(M714=F714,"complete","in progress"))</f>
        <v/>
      </c>
      <c r="W714" s="33">
        <f>N714/F714</f>
        <v/>
      </c>
      <c r="X714" s="41">
        <f>AVERAGEIFS(TeamGames!$K$2:$K$4073,TeamGames!$D$2:$D$4073,$D714,TeamGames!$F$2:$F$4073,$E714)</f>
        <v/>
      </c>
      <c r="Y714" s="30">
        <f>IF(M714=0,"",P714-S714)</f>
        <v/>
      </c>
      <c r="Z714" s="30" t="n"/>
      <c r="AA714" s="31" t="n"/>
      <c r="AB714" s="33" t="n">
        <v>5.901053762219359</v>
      </c>
      <c r="AC714" s="24" t="n">
        <v>0</v>
      </c>
      <c r="AD714" s="24" t="n">
        <v>0</v>
      </c>
    </row>
    <row r="715">
      <c r="A715" s="24" t="inlineStr">
        <is>
          <t>Reading|10</t>
        </is>
      </c>
      <c r="B715" s="24" t="inlineStr">
        <is>
          <t>E2</t>
        </is>
      </c>
      <c r="C715" s="24" t="inlineStr">
        <is>
          <t>League One</t>
        </is>
      </c>
      <c r="D715" s="24" t="inlineStr">
        <is>
          <t>Reading</t>
        </is>
      </c>
      <c r="E715" s="24" t="n">
        <v>10</v>
      </c>
      <c r="F715" s="24">
        <f>COUNTIFS(TeamGames!$D$2:$D$4073,$D715,TeamGames!$F$2:$F$4073,$E715)</f>
        <v/>
      </c>
      <c r="G715" s="24" t="n">
        <v>37</v>
      </c>
      <c r="H715" s="24" t="n">
        <v>40</v>
      </c>
      <c r="I715" s="24" t="inlineStr">
        <is>
          <t>Huddersfield (A) · Stevenage (H) · Peterborough (A) · Burton (H)</t>
        </is>
      </c>
      <c r="J715" s="24" t="n">
        <v>2</v>
      </c>
      <c r="K715" s="40" t="n">
        <v>46472.625</v>
      </c>
      <c r="L715" s="40" t="n">
        <v>46487.625</v>
      </c>
      <c r="M715" s="24">
        <f>SUMIFS(TeamGames!$X$2:$X$4073,TeamGames!$D$2:$D$4073,$D715,TeamGames!$F$2:$F$4073,$E715)</f>
        <v/>
      </c>
      <c r="N715" s="33">
        <f>SUMIFS(TeamGames!$S$2:$S$4073,TeamGames!$D$2:$D$4073,$D715,TeamGames!$F$2:$F$4073,$E715)</f>
        <v/>
      </c>
      <c r="O715" s="33">
        <f>SUMIFS(TeamGames!$S$2:$S$4073,TeamGames!$D$2:$D$4073,$D715,TeamGames!$F$2:$F$4073,$E715,TeamGames!$X$2:$X$4073,1)</f>
        <v/>
      </c>
      <c r="P715" s="24">
        <f>SUMIFS(TeamGames!$O$2:$O$4073,TeamGames!$D$2:$D$4073,$D715,TeamGames!$F$2:$F$4073,$E715)</f>
        <v/>
      </c>
      <c r="Q715" s="33">
        <f>SUMIFS(TeamGames!$T$2:$T$4073,TeamGames!$D$2:$D$4073,$D715,TeamGames!$F$2:$F$4073,$E715)</f>
        <v/>
      </c>
      <c r="R715" s="33">
        <f>SUMIFS(TeamGames!$U$2:$U$4073,TeamGames!$D$2:$D$4073,$D715,TeamGames!$F$2:$F$4073,$E715)</f>
        <v/>
      </c>
      <c r="S715" s="33">
        <f>SUMIFS(TeamGames!$W$2:$W$4073,TeamGames!$D$2:$D$4073,$D715,TeamGames!$F$2:$F$4073,$E715)</f>
        <v/>
      </c>
      <c r="T715" s="30">
        <f>IF(M715=0,"",P715-O715)</f>
        <v/>
      </c>
      <c r="U715" s="30">
        <f>IF(M715=0,"",S715-O715)</f>
        <v/>
      </c>
      <c r="V715" s="24">
        <f>IF(M715=0,"upcoming",IF(M715=F715,"complete","in progress"))</f>
        <v/>
      </c>
      <c r="W715" s="33">
        <f>N715/F715</f>
        <v/>
      </c>
      <c r="X715" s="41">
        <f>AVERAGEIFS(TeamGames!$K$2:$K$4073,TeamGames!$D$2:$D$4073,$D715,TeamGames!$F$2:$F$4073,$E715)</f>
        <v/>
      </c>
      <c r="Y715" s="30">
        <f>IF(M715=0,"",P715-S715)</f>
        <v/>
      </c>
      <c r="Z715" s="30" t="n"/>
      <c r="AA715" s="31" t="n"/>
      <c r="AB715" s="33" t="n">
        <v>5.824170579677505</v>
      </c>
      <c r="AC715" s="24" t="n">
        <v>0</v>
      </c>
      <c r="AD715" s="24" t="n">
        <v>0</v>
      </c>
    </row>
    <row r="716">
      <c r="A716" s="24" t="inlineStr">
        <is>
          <t>Reading|11</t>
        </is>
      </c>
      <c r="B716" s="24" t="inlineStr">
        <is>
          <t>E2</t>
        </is>
      </c>
      <c r="C716" s="24" t="inlineStr">
        <is>
          <t>League One</t>
        </is>
      </c>
      <c r="D716" s="24" t="inlineStr">
        <is>
          <t>Reading</t>
        </is>
      </c>
      <c r="E716" s="24" t="n">
        <v>11</v>
      </c>
      <c r="F716" s="24">
        <f>COUNTIFS(TeamGames!$D$2:$D$4073,$D716,TeamGames!$F$2:$F$4073,$E716)</f>
        <v/>
      </c>
      <c r="G716" s="24" t="n">
        <v>41</v>
      </c>
      <c r="H716" s="24" t="n">
        <v>44</v>
      </c>
      <c r="I716" s="24" t="inlineStr">
        <is>
          <t>Wycombe (H) · Notts County (A) · Huddersfield (H) · Bradford (A)</t>
        </is>
      </c>
      <c r="J716" s="24" t="n">
        <v>2</v>
      </c>
      <c r="K716" s="40" t="n">
        <v>46490.83333333334</v>
      </c>
      <c r="L716" s="40" t="n">
        <v>46504.82291666666</v>
      </c>
      <c r="M716" s="24">
        <f>SUMIFS(TeamGames!$X$2:$X$4073,TeamGames!$D$2:$D$4073,$D716,TeamGames!$F$2:$F$4073,$E716)</f>
        <v/>
      </c>
      <c r="N716" s="33">
        <f>SUMIFS(TeamGames!$S$2:$S$4073,TeamGames!$D$2:$D$4073,$D716,TeamGames!$F$2:$F$4073,$E716)</f>
        <v/>
      </c>
      <c r="O716" s="33">
        <f>SUMIFS(TeamGames!$S$2:$S$4073,TeamGames!$D$2:$D$4073,$D716,TeamGames!$F$2:$F$4073,$E716,TeamGames!$X$2:$X$4073,1)</f>
        <v/>
      </c>
      <c r="P716" s="24">
        <f>SUMIFS(TeamGames!$O$2:$O$4073,TeamGames!$D$2:$D$4073,$D716,TeamGames!$F$2:$F$4073,$E716)</f>
        <v/>
      </c>
      <c r="Q716" s="33">
        <f>SUMIFS(TeamGames!$T$2:$T$4073,TeamGames!$D$2:$D$4073,$D716,TeamGames!$F$2:$F$4073,$E716)</f>
        <v/>
      </c>
      <c r="R716" s="33">
        <f>SUMIFS(TeamGames!$U$2:$U$4073,TeamGames!$D$2:$D$4073,$D716,TeamGames!$F$2:$F$4073,$E716)</f>
        <v/>
      </c>
      <c r="S716" s="33">
        <f>SUMIFS(TeamGames!$W$2:$W$4073,TeamGames!$D$2:$D$4073,$D716,TeamGames!$F$2:$F$4073,$E716)</f>
        <v/>
      </c>
      <c r="T716" s="30">
        <f>IF(M716=0,"",P716-O716)</f>
        <v/>
      </c>
      <c r="U716" s="30">
        <f>IF(M716=0,"",S716-O716)</f>
        <v/>
      </c>
      <c r="V716" s="24">
        <f>IF(M716=0,"upcoming",IF(M716=F716,"complete","in progress"))</f>
        <v/>
      </c>
      <c r="W716" s="33">
        <f>N716/F716</f>
        <v/>
      </c>
      <c r="X716" s="41">
        <f>AVERAGEIFS(TeamGames!$K$2:$K$4073,TeamGames!$D$2:$D$4073,$D716,TeamGames!$F$2:$F$4073,$E716)</f>
        <v/>
      </c>
      <c r="Y716" s="30">
        <f>IF(M716=0,"",P716-S716)</f>
        <v/>
      </c>
      <c r="Z716" s="30" t="n"/>
      <c r="AA716" s="31" t="n"/>
      <c r="AB716" s="33" t="n">
        <v>5.40216420270768</v>
      </c>
      <c r="AC716" s="24" t="n">
        <v>0</v>
      </c>
      <c r="AD716" s="24" t="n">
        <v>0</v>
      </c>
    </row>
    <row r="717">
      <c r="A717" s="24" t="inlineStr">
        <is>
          <t>Reading|12</t>
        </is>
      </c>
      <c r="B717" s="24" t="inlineStr">
        <is>
          <t>E2</t>
        </is>
      </c>
      <c r="C717" s="24" t="inlineStr">
        <is>
          <t>League One</t>
        </is>
      </c>
      <c r="D717" s="24" t="inlineStr">
        <is>
          <t>Reading</t>
        </is>
      </c>
      <c r="E717" s="24" t="n">
        <v>12</v>
      </c>
      <c r="F717" s="24">
        <f>COUNTIFS(TeamGames!$D$2:$D$4073,$D717,TeamGames!$F$2:$F$4073,$E717)</f>
        <v/>
      </c>
      <c r="G717" s="24" t="n">
        <v>45</v>
      </c>
      <c r="H717" s="24" t="n">
        <v>46</v>
      </c>
      <c r="I717" s="24" t="inlineStr">
        <is>
          <t>Sheffield Wed (H) · Doncaster (A)</t>
        </is>
      </c>
      <c r="J717" s="24" t="n">
        <v>1</v>
      </c>
      <c r="K717" s="40" t="n">
        <v>46508.625</v>
      </c>
      <c r="L717" s="40" t="n">
        <v>46515.52083333334</v>
      </c>
      <c r="M717" s="24">
        <f>SUMIFS(TeamGames!$X$2:$X$4073,TeamGames!$D$2:$D$4073,$D717,TeamGames!$F$2:$F$4073,$E717)</f>
        <v/>
      </c>
      <c r="N717" s="33">
        <f>SUMIFS(TeamGames!$S$2:$S$4073,TeamGames!$D$2:$D$4073,$D717,TeamGames!$F$2:$F$4073,$E717)</f>
        <v/>
      </c>
      <c r="O717" s="33">
        <f>SUMIFS(TeamGames!$S$2:$S$4073,TeamGames!$D$2:$D$4073,$D717,TeamGames!$F$2:$F$4073,$E717,TeamGames!$X$2:$X$4073,1)</f>
        <v/>
      </c>
      <c r="P717" s="24">
        <f>SUMIFS(TeamGames!$O$2:$O$4073,TeamGames!$D$2:$D$4073,$D717,TeamGames!$F$2:$F$4073,$E717)</f>
        <v/>
      </c>
      <c r="Q717" s="33">
        <f>SUMIFS(TeamGames!$T$2:$T$4073,TeamGames!$D$2:$D$4073,$D717,TeamGames!$F$2:$F$4073,$E717)</f>
        <v/>
      </c>
      <c r="R717" s="33">
        <f>SUMIFS(TeamGames!$U$2:$U$4073,TeamGames!$D$2:$D$4073,$D717,TeamGames!$F$2:$F$4073,$E717)</f>
        <v/>
      </c>
      <c r="S717" s="33">
        <f>SUMIFS(TeamGames!$W$2:$W$4073,TeamGames!$D$2:$D$4073,$D717,TeamGames!$F$2:$F$4073,$E717)</f>
        <v/>
      </c>
      <c r="T717" s="30">
        <f>IF(M717=0,"",P717-O717)</f>
        <v/>
      </c>
      <c r="U717" s="30">
        <f>IF(M717=0,"",S717-O717)</f>
        <v/>
      </c>
      <c r="V717" s="24">
        <f>IF(M717=0,"upcoming",IF(M717=F717,"complete","in progress"))</f>
        <v/>
      </c>
      <c r="W717" s="33">
        <f>N717/F717</f>
        <v/>
      </c>
      <c r="X717" s="41">
        <f>AVERAGEIFS(TeamGames!$K$2:$K$4073,TeamGames!$D$2:$D$4073,$D717,TeamGames!$F$2:$F$4073,$E717)</f>
        <v/>
      </c>
      <c r="Y717" s="30">
        <f>IF(M717=0,"",P717-S717)</f>
        <v/>
      </c>
      <c r="Z717" s="30" t="n"/>
      <c r="AA717" s="31" t="n"/>
      <c r="AB717" s="33" t="n">
        <v>2.67143734909138</v>
      </c>
      <c r="AC717" s="24" t="n">
        <v>0</v>
      </c>
      <c r="AD717" s="24" t="n">
        <v>0</v>
      </c>
    </row>
    <row r="718">
      <c r="A718" s="24" t="inlineStr">
        <is>
          <t>Sheffield Wed|1</t>
        </is>
      </c>
      <c r="B718" s="24" t="inlineStr">
        <is>
          <t>E2</t>
        </is>
      </c>
      <c r="C718" s="24" t="inlineStr">
        <is>
          <t>League One</t>
        </is>
      </c>
      <c r="D718" s="24" t="inlineStr">
        <is>
          <t>Sheffield Wed</t>
        </is>
      </c>
      <c r="E718" s="24" t="n">
        <v>1</v>
      </c>
      <c r="F718" s="24">
        <f>COUNTIFS(TeamGames!$D$2:$D$4073,$D718,TeamGames!$F$2:$F$4073,$E718)</f>
        <v/>
      </c>
      <c r="G718" s="24" t="n">
        <v>1</v>
      </c>
      <c r="H718" s="24" t="n">
        <v>4</v>
      </c>
      <c r="I718" s="24" t="inlineStr">
        <is>
          <t>Leyton Orient (A) · Bradford (H) · Bromley (H) · Wycombe (A)</t>
        </is>
      </c>
      <c r="J718" s="24" t="n">
        <v>2</v>
      </c>
      <c r="K718" s="40" t="n">
        <v>46249.625</v>
      </c>
      <c r="L718" s="40" t="n">
        <v>46266.82291666666</v>
      </c>
      <c r="M718" s="24">
        <f>SUMIFS(TeamGames!$X$2:$X$4073,TeamGames!$D$2:$D$4073,$D718,TeamGames!$F$2:$F$4073,$E718)</f>
        <v/>
      </c>
      <c r="N718" s="33">
        <f>SUMIFS(TeamGames!$S$2:$S$4073,TeamGames!$D$2:$D$4073,$D718,TeamGames!$F$2:$F$4073,$E718)</f>
        <v/>
      </c>
      <c r="O718" s="33">
        <f>SUMIFS(TeamGames!$S$2:$S$4073,TeamGames!$D$2:$D$4073,$D718,TeamGames!$F$2:$F$4073,$E718,TeamGames!$X$2:$X$4073,1)</f>
        <v/>
      </c>
      <c r="P718" s="24">
        <f>SUMIFS(TeamGames!$O$2:$O$4073,TeamGames!$D$2:$D$4073,$D718,TeamGames!$F$2:$F$4073,$E718)</f>
        <v/>
      </c>
      <c r="Q718" s="33">
        <f>SUMIFS(TeamGames!$T$2:$T$4073,TeamGames!$D$2:$D$4073,$D718,TeamGames!$F$2:$F$4073,$E718)</f>
        <v/>
      </c>
      <c r="R718" s="33">
        <f>SUMIFS(TeamGames!$U$2:$U$4073,TeamGames!$D$2:$D$4073,$D718,TeamGames!$F$2:$F$4073,$E718)</f>
        <v/>
      </c>
      <c r="S718" s="33">
        <f>SUMIFS(TeamGames!$W$2:$W$4073,TeamGames!$D$2:$D$4073,$D718,TeamGames!$F$2:$F$4073,$E718)</f>
        <v/>
      </c>
      <c r="T718" s="30">
        <f>IF(M718=0,"",P718-O718)</f>
        <v/>
      </c>
      <c r="U718" s="30">
        <f>IF(M718=0,"",S718-O718)</f>
        <v/>
      </c>
      <c r="V718" s="24">
        <f>IF(M718=0,"upcoming",IF(M718=F718,"complete","in progress"))</f>
        <v/>
      </c>
      <c r="W718" s="33">
        <f>N718/F718</f>
        <v/>
      </c>
      <c r="X718" s="41">
        <f>AVERAGEIFS(TeamGames!$K$2:$K$4073,TeamGames!$D$2:$D$4073,$D718,TeamGames!$F$2:$F$4073,$E718)</f>
        <v/>
      </c>
      <c r="Y718" s="30">
        <f>IF(M718=0,"",P718-S718)</f>
        <v/>
      </c>
      <c r="Z718" s="30" t="n">
        <v>0.96</v>
      </c>
      <c r="AA718" s="31" t="n">
        <v>0.3387487111600536</v>
      </c>
      <c r="AB718" s="33" t="n"/>
      <c r="AC718" s="24" t="n">
        <v>0</v>
      </c>
      <c r="AD718" s="24" t="n">
        <v>0</v>
      </c>
    </row>
    <row r="719">
      <c r="A719" s="24" t="inlineStr">
        <is>
          <t>Sheffield Wed|2</t>
        </is>
      </c>
      <c r="B719" s="24" t="inlineStr">
        <is>
          <t>E2</t>
        </is>
      </c>
      <c r="C719" s="24" t="inlineStr">
        <is>
          <t>League One</t>
        </is>
      </c>
      <c r="D719" s="24" t="inlineStr">
        <is>
          <t>Sheffield Wed</t>
        </is>
      </c>
      <c r="E719" s="24" t="n">
        <v>2</v>
      </c>
      <c r="F719" s="24">
        <f>COUNTIFS(TeamGames!$D$2:$D$4073,$D719,TeamGames!$F$2:$F$4073,$E719)</f>
        <v/>
      </c>
      <c r="G719" s="24" t="n">
        <v>5</v>
      </c>
      <c r="H719" s="24" t="n">
        <v>8</v>
      </c>
      <c r="I719" s="24" t="inlineStr">
        <is>
          <t>Peterborough (A) · Wigan (H) · Stockport (H) · Huddersfield (A)</t>
        </is>
      </c>
      <c r="J719" s="24" t="n">
        <v>2</v>
      </c>
      <c r="K719" s="40" t="n">
        <v>46270.52083333334</v>
      </c>
      <c r="L719" s="40" t="n">
        <v>46305.625</v>
      </c>
      <c r="M719" s="24">
        <f>SUMIFS(TeamGames!$X$2:$X$4073,TeamGames!$D$2:$D$4073,$D719,TeamGames!$F$2:$F$4073,$E719)</f>
        <v/>
      </c>
      <c r="N719" s="33">
        <f>SUMIFS(TeamGames!$S$2:$S$4073,TeamGames!$D$2:$D$4073,$D719,TeamGames!$F$2:$F$4073,$E719)</f>
        <v/>
      </c>
      <c r="O719" s="33">
        <f>SUMIFS(TeamGames!$S$2:$S$4073,TeamGames!$D$2:$D$4073,$D719,TeamGames!$F$2:$F$4073,$E719,TeamGames!$X$2:$X$4073,1)</f>
        <v/>
      </c>
      <c r="P719" s="24">
        <f>SUMIFS(TeamGames!$O$2:$O$4073,TeamGames!$D$2:$D$4073,$D719,TeamGames!$F$2:$F$4073,$E719)</f>
        <v/>
      </c>
      <c r="Q719" s="33">
        <f>SUMIFS(TeamGames!$T$2:$T$4073,TeamGames!$D$2:$D$4073,$D719,TeamGames!$F$2:$F$4073,$E719)</f>
        <v/>
      </c>
      <c r="R719" s="33">
        <f>SUMIFS(TeamGames!$U$2:$U$4073,TeamGames!$D$2:$D$4073,$D719,TeamGames!$F$2:$F$4073,$E719)</f>
        <v/>
      </c>
      <c r="S719" s="33">
        <f>SUMIFS(TeamGames!$W$2:$W$4073,TeamGames!$D$2:$D$4073,$D719,TeamGames!$F$2:$F$4073,$E719)</f>
        <v/>
      </c>
      <c r="T719" s="30">
        <f>IF(M719=0,"",P719-O719)</f>
        <v/>
      </c>
      <c r="U719" s="30">
        <f>IF(M719=0,"",S719-O719)</f>
        <v/>
      </c>
      <c r="V719" s="24">
        <f>IF(M719=0,"upcoming",IF(M719=F719,"complete","in progress"))</f>
        <v/>
      </c>
      <c r="W719" s="33">
        <f>N719/F719</f>
        <v/>
      </c>
      <c r="X719" s="41">
        <f>AVERAGEIFS(TeamGames!$K$2:$K$4073,TeamGames!$D$2:$D$4073,$D719,TeamGames!$F$2:$F$4073,$E719)</f>
        <v/>
      </c>
      <c r="Y719" s="30">
        <f>IF(M719=0,"",P719-S719)</f>
        <v/>
      </c>
      <c r="Z719" s="30" t="n">
        <v>-0.09</v>
      </c>
      <c r="AA719" s="31" t="n">
        <v>0.9322280093220712</v>
      </c>
      <c r="AB719" s="33" t="n"/>
      <c r="AC719" s="24" t="n">
        <v>0</v>
      </c>
      <c r="AD719" s="24" t="n">
        <v>1</v>
      </c>
    </row>
    <row r="720">
      <c r="A720" s="24" t="inlineStr">
        <is>
          <t>Sheffield Wed|3</t>
        </is>
      </c>
      <c r="B720" s="24" t="inlineStr">
        <is>
          <t>E2</t>
        </is>
      </c>
      <c r="C720" s="24" t="inlineStr">
        <is>
          <t>League One</t>
        </is>
      </c>
      <c r="D720" s="24" t="inlineStr">
        <is>
          <t>Sheffield Wed</t>
        </is>
      </c>
      <c r="E720" s="24" t="n">
        <v>3</v>
      </c>
      <c r="F720" s="24">
        <f>COUNTIFS(TeamGames!$D$2:$D$4073,$D720,TeamGames!$F$2:$F$4073,$E720)</f>
        <v/>
      </c>
      <c r="G720" s="24" t="n">
        <v>9</v>
      </c>
      <c r="H720" s="24" t="n">
        <v>12</v>
      </c>
      <c r="I720" s="24" t="inlineStr">
        <is>
          <t>AFC Wimbledon (H) · Notts County (A) · Doncaster (A) · Cambridge (H)</t>
        </is>
      </c>
      <c r="J720" s="24" t="n">
        <v>2</v>
      </c>
      <c r="K720" s="40" t="n">
        <v>46312.625</v>
      </c>
      <c r="L720" s="40" t="n">
        <v>46322.82291666666</v>
      </c>
      <c r="M720" s="24">
        <f>SUMIFS(TeamGames!$X$2:$X$4073,TeamGames!$D$2:$D$4073,$D720,TeamGames!$F$2:$F$4073,$E720)</f>
        <v/>
      </c>
      <c r="N720" s="33">
        <f>SUMIFS(TeamGames!$S$2:$S$4073,TeamGames!$D$2:$D$4073,$D720,TeamGames!$F$2:$F$4073,$E720)</f>
        <v/>
      </c>
      <c r="O720" s="33">
        <f>SUMIFS(TeamGames!$S$2:$S$4073,TeamGames!$D$2:$D$4073,$D720,TeamGames!$F$2:$F$4073,$E720,TeamGames!$X$2:$X$4073,1)</f>
        <v/>
      </c>
      <c r="P720" s="24">
        <f>SUMIFS(TeamGames!$O$2:$O$4073,TeamGames!$D$2:$D$4073,$D720,TeamGames!$F$2:$F$4073,$E720)</f>
        <v/>
      </c>
      <c r="Q720" s="33">
        <f>SUMIFS(TeamGames!$T$2:$T$4073,TeamGames!$D$2:$D$4073,$D720,TeamGames!$F$2:$F$4073,$E720)</f>
        <v/>
      </c>
      <c r="R720" s="33">
        <f>SUMIFS(TeamGames!$U$2:$U$4073,TeamGames!$D$2:$D$4073,$D720,TeamGames!$F$2:$F$4073,$E720)</f>
        <v/>
      </c>
      <c r="S720" s="33">
        <f>SUMIFS(TeamGames!$W$2:$W$4073,TeamGames!$D$2:$D$4073,$D720,TeamGames!$F$2:$F$4073,$E720)</f>
        <v/>
      </c>
      <c r="T720" s="30">
        <f>IF(M720=0,"",P720-O720)</f>
        <v/>
      </c>
      <c r="U720" s="30">
        <f>IF(M720=0,"",S720-O720)</f>
        <v/>
      </c>
      <c r="V720" s="24">
        <f>IF(M720=0,"upcoming",IF(M720=F720,"complete","in progress"))</f>
        <v/>
      </c>
      <c r="W720" s="33">
        <f>N720/F720</f>
        <v/>
      </c>
      <c r="X720" s="41">
        <f>AVERAGEIFS(TeamGames!$K$2:$K$4073,TeamGames!$D$2:$D$4073,$D720,TeamGames!$F$2:$F$4073,$E720)</f>
        <v/>
      </c>
      <c r="Y720" s="30">
        <f>IF(M720=0,"",P720-S720)</f>
        <v/>
      </c>
      <c r="Z720" s="30" t="n">
        <v>-0.25</v>
      </c>
      <c r="AA720" s="31" t="n">
        <v>0.7996936674401069</v>
      </c>
      <c r="AB720" s="33" t="n">
        <v>3.442692014456535</v>
      </c>
      <c r="AC720" s="24" t="n">
        <v>0</v>
      </c>
      <c r="AD720" s="24" t="n">
        <v>1</v>
      </c>
    </row>
    <row r="721">
      <c r="A721" s="24" t="inlineStr">
        <is>
          <t>Sheffield Wed|4</t>
        </is>
      </c>
      <c r="B721" s="24" t="inlineStr">
        <is>
          <t>E2</t>
        </is>
      </c>
      <c r="C721" s="24" t="inlineStr">
        <is>
          <t>League One</t>
        </is>
      </c>
      <c r="D721" s="24" t="inlineStr">
        <is>
          <t>Sheffield Wed</t>
        </is>
      </c>
      <c r="E721" s="24" t="n">
        <v>4</v>
      </c>
      <c r="F721" s="24">
        <f>COUNTIFS(TeamGames!$D$2:$D$4073,$D721,TeamGames!$F$2:$F$4073,$E721)</f>
        <v/>
      </c>
      <c r="G721" s="24" t="n">
        <v>13</v>
      </c>
      <c r="H721" s="24" t="n">
        <v>16</v>
      </c>
      <c r="I721" s="24" t="inlineStr">
        <is>
          <t>Blackpool (H) · Plymouth (H) · Barnsley (A) · Stevenage (A)</t>
        </is>
      </c>
      <c r="J721" s="24" t="n">
        <v>2</v>
      </c>
      <c r="K721" s="40" t="n">
        <v>46327.58333333334</v>
      </c>
      <c r="L721" s="40" t="n">
        <v>46350.82291666666</v>
      </c>
      <c r="M721" s="24">
        <f>SUMIFS(TeamGames!$X$2:$X$4073,TeamGames!$D$2:$D$4073,$D721,TeamGames!$F$2:$F$4073,$E721)</f>
        <v/>
      </c>
      <c r="N721" s="33">
        <f>SUMIFS(TeamGames!$S$2:$S$4073,TeamGames!$D$2:$D$4073,$D721,TeamGames!$F$2:$F$4073,$E721)</f>
        <v/>
      </c>
      <c r="O721" s="33">
        <f>SUMIFS(TeamGames!$S$2:$S$4073,TeamGames!$D$2:$D$4073,$D721,TeamGames!$F$2:$F$4073,$E721,TeamGames!$X$2:$X$4073,1)</f>
        <v/>
      </c>
      <c r="P721" s="24">
        <f>SUMIFS(TeamGames!$O$2:$O$4073,TeamGames!$D$2:$D$4073,$D721,TeamGames!$F$2:$F$4073,$E721)</f>
        <v/>
      </c>
      <c r="Q721" s="33">
        <f>SUMIFS(TeamGames!$T$2:$T$4073,TeamGames!$D$2:$D$4073,$D721,TeamGames!$F$2:$F$4073,$E721)</f>
        <v/>
      </c>
      <c r="R721" s="33">
        <f>SUMIFS(TeamGames!$U$2:$U$4073,TeamGames!$D$2:$D$4073,$D721,TeamGames!$F$2:$F$4073,$E721)</f>
        <v/>
      </c>
      <c r="S721" s="33">
        <f>SUMIFS(TeamGames!$W$2:$W$4073,TeamGames!$D$2:$D$4073,$D721,TeamGames!$F$2:$F$4073,$E721)</f>
        <v/>
      </c>
      <c r="T721" s="30">
        <f>IF(M721=0,"",P721-O721)</f>
        <v/>
      </c>
      <c r="U721" s="30">
        <f>IF(M721=0,"",S721-O721)</f>
        <v/>
      </c>
      <c r="V721" s="24">
        <f>IF(M721=0,"upcoming",IF(M721=F721,"complete","in progress"))</f>
        <v/>
      </c>
      <c r="W721" s="33">
        <f>N721/F721</f>
        <v/>
      </c>
      <c r="X721" s="41">
        <f>AVERAGEIFS(TeamGames!$K$2:$K$4073,TeamGames!$D$2:$D$4073,$D721,TeamGames!$F$2:$F$4073,$E721)</f>
        <v/>
      </c>
      <c r="Y721" s="30">
        <f>IF(M721=0,"",P721-S721)</f>
        <v/>
      </c>
      <c r="Z721" s="30" t="n"/>
      <c r="AA721" s="31" t="n"/>
      <c r="AB721" s="33" t="n">
        <v>6.441148450041583</v>
      </c>
      <c r="AC721" s="24" t="n">
        <v>0</v>
      </c>
      <c r="AD721" s="24" t="n">
        <v>1</v>
      </c>
    </row>
    <row r="722">
      <c r="A722" s="24" t="inlineStr">
        <is>
          <t>Sheffield Wed|5</t>
        </is>
      </c>
      <c r="B722" s="24" t="inlineStr">
        <is>
          <t>E2</t>
        </is>
      </c>
      <c r="C722" s="24" t="inlineStr">
        <is>
          <t>League One</t>
        </is>
      </c>
      <c r="D722" s="24" t="inlineStr">
        <is>
          <t>Sheffield Wed</t>
        </is>
      </c>
      <c r="E722" s="24" t="n">
        <v>5</v>
      </c>
      <c r="F722" s="24">
        <f>COUNTIFS(TeamGames!$D$2:$D$4073,$D722,TeamGames!$F$2:$F$4073,$E722)</f>
        <v/>
      </c>
      <c r="G722" s="24" t="n">
        <v>17</v>
      </c>
      <c r="H722" s="24" t="n">
        <v>20</v>
      </c>
      <c r="I722" s="24" t="inlineStr">
        <is>
          <t>Reading (H) · Oxford (A) · Leicester (A) · Luton (H)</t>
        </is>
      </c>
      <c r="J722" s="24" t="n">
        <v>2</v>
      </c>
      <c r="K722" s="40" t="n">
        <v>46354.625</v>
      </c>
      <c r="L722" s="40" t="n">
        <v>46375.52083333334</v>
      </c>
      <c r="M722" s="24">
        <f>SUMIFS(TeamGames!$X$2:$X$4073,TeamGames!$D$2:$D$4073,$D722,TeamGames!$F$2:$F$4073,$E722)</f>
        <v/>
      </c>
      <c r="N722" s="33">
        <f>SUMIFS(TeamGames!$S$2:$S$4073,TeamGames!$D$2:$D$4073,$D722,TeamGames!$F$2:$F$4073,$E722)</f>
        <v/>
      </c>
      <c r="O722" s="33">
        <f>SUMIFS(TeamGames!$S$2:$S$4073,TeamGames!$D$2:$D$4073,$D722,TeamGames!$F$2:$F$4073,$E722,TeamGames!$X$2:$X$4073,1)</f>
        <v/>
      </c>
      <c r="P722" s="24">
        <f>SUMIFS(TeamGames!$O$2:$O$4073,TeamGames!$D$2:$D$4073,$D722,TeamGames!$F$2:$F$4073,$E722)</f>
        <v/>
      </c>
      <c r="Q722" s="33">
        <f>SUMIFS(TeamGames!$T$2:$T$4073,TeamGames!$D$2:$D$4073,$D722,TeamGames!$F$2:$F$4073,$E722)</f>
        <v/>
      </c>
      <c r="R722" s="33">
        <f>SUMIFS(TeamGames!$U$2:$U$4073,TeamGames!$D$2:$D$4073,$D722,TeamGames!$F$2:$F$4073,$E722)</f>
        <v/>
      </c>
      <c r="S722" s="33">
        <f>SUMIFS(TeamGames!$W$2:$W$4073,TeamGames!$D$2:$D$4073,$D722,TeamGames!$F$2:$F$4073,$E722)</f>
        <v/>
      </c>
      <c r="T722" s="30">
        <f>IF(M722=0,"",P722-O722)</f>
        <v/>
      </c>
      <c r="U722" s="30">
        <f>IF(M722=0,"",S722-O722)</f>
        <v/>
      </c>
      <c r="V722" s="24">
        <f>IF(M722=0,"upcoming",IF(M722=F722,"complete","in progress"))</f>
        <v/>
      </c>
      <c r="W722" s="33">
        <f>N722/F722</f>
        <v/>
      </c>
      <c r="X722" s="41">
        <f>AVERAGEIFS(TeamGames!$K$2:$K$4073,TeamGames!$D$2:$D$4073,$D722,TeamGames!$F$2:$F$4073,$E722)</f>
        <v/>
      </c>
      <c r="Y722" s="30">
        <f>IF(M722=0,"",P722-S722)</f>
        <v/>
      </c>
      <c r="Z722" s="30" t="n"/>
      <c r="AA722" s="31" t="n"/>
      <c r="AB722" s="33" t="n">
        <v>5.780240648299608</v>
      </c>
      <c r="AC722" s="24" t="n">
        <v>0</v>
      </c>
      <c r="AD722" s="24" t="n">
        <v>0</v>
      </c>
    </row>
    <row r="723">
      <c r="A723" s="24" t="inlineStr">
        <is>
          <t>Sheffield Wed|6</t>
        </is>
      </c>
      <c r="B723" s="24" t="inlineStr">
        <is>
          <t>E2</t>
        </is>
      </c>
      <c r="C723" s="24" t="inlineStr">
        <is>
          <t>League One</t>
        </is>
      </c>
      <c r="D723" s="24" t="inlineStr">
        <is>
          <t>Sheffield Wed</t>
        </is>
      </c>
      <c r="E723" s="24" t="n">
        <v>6</v>
      </c>
      <c r="F723" s="24">
        <f>COUNTIFS(TeamGames!$D$2:$D$4073,$D723,TeamGames!$F$2:$F$4073,$E723)</f>
        <v/>
      </c>
      <c r="G723" s="24" t="n">
        <v>21</v>
      </c>
      <c r="H723" s="24" t="n">
        <v>24</v>
      </c>
      <c r="I723" s="24" t="inlineStr">
        <is>
          <t>Burton (A) · Mansfield (H) · Huddersfield (H) · Luton (A)</t>
        </is>
      </c>
      <c r="J723" s="24" t="n">
        <v>2</v>
      </c>
      <c r="K723" s="40" t="n">
        <v>46382.625</v>
      </c>
      <c r="L723" s="40" t="n">
        <v>46396.625</v>
      </c>
      <c r="M723" s="24">
        <f>SUMIFS(TeamGames!$X$2:$X$4073,TeamGames!$D$2:$D$4073,$D723,TeamGames!$F$2:$F$4073,$E723)</f>
        <v/>
      </c>
      <c r="N723" s="33">
        <f>SUMIFS(TeamGames!$S$2:$S$4073,TeamGames!$D$2:$D$4073,$D723,TeamGames!$F$2:$F$4073,$E723)</f>
        <v/>
      </c>
      <c r="O723" s="33">
        <f>SUMIFS(TeamGames!$S$2:$S$4073,TeamGames!$D$2:$D$4073,$D723,TeamGames!$F$2:$F$4073,$E723,TeamGames!$X$2:$X$4073,1)</f>
        <v/>
      </c>
      <c r="P723" s="24">
        <f>SUMIFS(TeamGames!$O$2:$O$4073,TeamGames!$D$2:$D$4073,$D723,TeamGames!$F$2:$F$4073,$E723)</f>
        <v/>
      </c>
      <c r="Q723" s="33">
        <f>SUMIFS(TeamGames!$T$2:$T$4073,TeamGames!$D$2:$D$4073,$D723,TeamGames!$F$2:$F$4073,$E723)</f>
        <v/>
      </c>
      <c r="R723" s="33">
        <f>SUMIFS(TeamGames!$U$2:$U$4073,TeamGames!$D$2:$D$4073,$D723,TeamGames!$F$2:$F$4073,$E723)</f>
        <v/>
      </c>
      <c r="S723" s="33">
        <f>SUMIFS(TeamGames!$W$2:$W$4073,TeamGames!$D$2:$D$4073,$D723,TeamGames!$F$2:$F$4073,$E723)</f>
        <v/>
      </c>
      <c r="T723" s="30">
        <f>IF(M723=0,"",P723-O723)</f>
        <v/>
      </c>
      <c r="U723" s="30">
        <f>IF(M723=0,"",S723-O723)</f>
        <v/>
      </c>
      <c r="V723" s="24">
        <f>IF(M723=0,"upcoming",IF(M723=F723,"complete","in progress"))</f>
        <v/>
      </c>
      <c r="W723" s="33">
        <f>N723/F723</f>
        <v/>
      </c>
      <c r="X723" s="41">
        <f>AVERAGEIFS(TeamGames!$K$2:$K$4073,TeamGames!$D$2:$D$4073,$D723,TeamGames!$F$2:$F$4073,$E723)</f>
        <v/>
      </c>
      <c r="Y723" s="30">
        <f>IF(M723=0,"",P723-S723)</f>
        <v/>
      </c>
      <c r="Z723" s="30" t="n"/>
      <c r="AA723" s="31" t="n"/>
      <c r="AB723" s="33" t="n">
        <v>6.249968138304069</v>
      </c>
      <c r="AC723" s="24" t="n">
        <v>0</v>
      </c>
      <c r="AD723" s="24" t="n">
        <v>0</v>
      </c>
    </row>
    <row r="724">
      <c r="A724" s="24" t="inlineStr">
        <is>
          <t>Sheffield Wed|7</t>
        </is>
      </c>
      <c r="B724" s="24" t="inlineStr">
        <is>
          <t>E2</t>
        </is>
      </c>
      <c r="C724" s="24" t="inlineStr">
        <is>
          <t>League One</t>
        </is>
      </c>
      <c r="D724" s="24" t="inlineStr">
        <is>
          <t>Sheffield Wed</t>
        </is>
      </c>
      <c r="E724" s="24" t="n">
        <v>7</v>
      </c>
      <c r="F724" s="24">
        <f>COUNTIFS(TeamGames!$D$2:$D$4073,$D724,TeamGames!$F$2:$F$4073,$E724)</f>
        <v/>
      </c>
      <c r="G724" s="24" t="n">
        <v>25</v>
      </c>
      <c r="H724" s="24" t="n">
        <v>28</v>
      </c>
      <c r="I724" s="24" t="inlineStr">
        <is>
          <t>AFC Wimbledon (A) · Notts County (H) · Doncaster (H) · Blackpool (A)</t>
        </is>
      </c>
      <c r="J724" s="24" t="n">
        <v>2</v>
      </c>
      <c r="K724" s="40" t="n">
        <v>46403.625</v>
      </c>
      <c r="L724" s="40" t="n">
        <v>46417.625</v>
      </c>
      <c r="M724" s="24">
        <f>SUMIFS(TeamGames!$X$2:$X$4073,TeamGames!$D$2:$D$4073,$D724,TeamGames!$F$2:$F$4073,$E724)</f>
        <v/>
      </c>
      <c r="N724" s="33">
        <f>SUMIFS(TeamGames!$S$2:$S$4073,TeamGames!$D$2:$D$4073,$D724,TeamGames!$F$2:$F$4073,$E724)</f>
        <v/>
      </c>
      <c r="O724" s="33">
        <f>SUMIFS(TeamGames!$S$2:$S$4073,TeamGames!$D$2:$D$4073,$D724,TeamGames!$F$2:$F$4073,$E724,TeamGames!$X$2:$X$4073,1)</f>
        <v/>
      </c>
      <c r="P724" s="24">
        <f>SUMIFS(TeamGames!$O$2:$O$4073,TeamGames!$D$2:$D$4073,$D724,TeamGames!$F$2:$F$4073,$E724)</f>
        <v/>
      </c>
      <c r="Q724" s="33">
        <f>SUMIFS(TeamGames!$T$2:$T$4073,TeamGames!$D$2:$D$4073,$D724,TeamGames!$F$2:$F$4073,$E724)</f>
        <v/>
      </c>
      <c r="R724" s="33">
        <f>SUMIFS(TeamGames!$U$2:$U$4073,TeamGames!$D$2:$D$4073,$D724,TeamGames!$F$2:$F$4073,$E724)</f>
        <v/>
      </c>
      <c r="S724" s="33">
        <f>SUMIFS(TeamGames!$W$2:$W$4073,TeamGames!$D$2:$D$4073,$D724,TeamGames!$F$2:$F$4073,$E724)</f>
        <v/>
      </c>
      <c r="T724" s="30">
        <f>IF(M724=0,"",P724-O724)</f>
        <v/>
      </c>
      <c r="U724" s="30">
        <f>IF(M724=0,"",S724-O724)</f>
        <v/>
      </c>
      <c r="V724" s="24">
        <f>IF(M724=0,"upcoming",IF(M724=F724,"complete","in progress"))</f>
        <v/>
      </c>
      <c r="W724" s="33">
        <f>N724/F724</f>
        <v/>
      </c>
      <c r="X724" s="41">
        <f>AVERAGEIFS(TeamGames!$K$2:$K$4073,TeamGames!$D$2:$D$4073,$D724,TeamGames!$F$2:$F$4073,$E724)</f>
        <v/>
      </c>
      <c r="Y724" s="30">
        <f>IF(M724=0,"",P724-S724)</f>
        <v/>
      </c>
      <c r="Z724" s="30" t="n"/>
      <c r="AA724" s="31" t="n"/>
      <c r="AB724" s="33" t="n">
        <v>6.81482658759982</v>
      </c>
      <c r="AC724" s="24" t="n">
        <v>0</v>
      </c>
      <c r="AD724" s="24" t="n">
        <v>0</v>
      </c>
    </row>
    <row r="725">
      <c r="A725" s="24" t="inlineStr">
        <is>
          <t>Sheffield Wed|8</t>
        </is>
      </c>
      <c r="B725" s="24" t="inlineStr">
        <is>
          <t>E2</t>
        </is>
      </c>
      <c r="C725" s="24" t="inlineStr">
        <is>
          <t>League One</t>
        </is>
      </c>
      <c r="D725" s="24" t="inlineStr">
        <is>
          <t>Sheffield Wed</t>
        </is>
      </c>
      <c r="E725" s="24" t="n">
        <v>8</v>
      </c>
      <c r="F725" s="24">
        <f>COUNTIFS(TeamGames!$D$2:$D$4073,$D725,TeamGames!$F$2:$F$4073,$E725)</f>
        <v/>
      </c>
      <c r="G725" s="24" t="n">
        <v>29</v>
      </c>
      <c r="H725" s="24" t="n">
        <v>32</v>
      </c>
      <c r="I725" s="24" t="inlineStr">
        <is>
          <t>Bromley (A) · Wycombe (H) · Peterborough (H) · Wigan (A)</t>
        </is>
      </c>
      <c r="J725" s="24" t="n">
        <v>2</v>
      </c>
      <c r="K725" s="40" t="n">
        <v>46424.625</v>
      </c>
      <c r="L725" s="40" t="n">
        <v>46438.625</v>
      </c>
      <c r="M725" s="24">
        <f>SUMIFS(TeamGames!$X$2:$X$4073,TeamGames!$D$2:$D$4073,$D725,TeamGames!$F$2:$F$4073,$E725)</f>
        <v/>
      </c>
      <c r="N725" s="33">
        <f>SUMIFS(TeamGames!$S$2:$S$4073,TeamGames!$D$2:$D$4073,$D725,TeamGames!$F$2:$F$4073,$E725)</f>
        <v/>
      </c>
      <c r="O725" s="33">
        <f>SUMIFS(TeamGames!$S$2:$S$4073,TeamGames!$D$2:$D$4073,$D725,TeamGames!$F$2:$F$4073,$E725,TeamGames!$X$2:$X$4073,1)</f>
        <v/>
      </c>
      <c r="P725" s="24">
        <f>SUMIFS(TeamGames!$O$2:$O$4073,TeamGames!$D$2:$D$4073,$D725,TeamGames!$F$2:$F$4073,$E725)</f>
        <v/>
      </c>
      <c r="Q725" s="33">
        <f>SUMIFS(TeamGames!$T$2:$T$4073,TeamGames!$D$2:$D$4073,$D725,TeamGames!$F$2:$F$4073,$E725)</f>
        <v/>
      </c>
      <c r="R725" s="33">
        <f>SUMIFS(TeamGames!$U$2:$U$4073,TeamGames!$D$2:$D$4073,$D725,TeamGames!$F$2:$F$4073,$E725)</f>
        <v/>
      </c>
      <c r="S725" s="33">
        <f>SUMIFS(TeamGames!$W$2:$W$4073,TeamGames!$D$2:$D$4073,$D725,TeamGames!$F$2:$F$4073,$E725)</f>
        <v/>
      </c>
      <c r="T725" s="30">
        <f>IF(M725=0,"",P725-O725)</f>
        <v/>
      </c>
      <c r="U725" s="30">
        <f>IF(M725=0,"",S725-O725)</f>
        <v/>
      </c>
      <c r="V725" s="24">
        <f>IF(M725=0,"upcoming",IF(M725=F725,"complete","in progress"))</f>
        <v/>
      </c>
      <c r="W725" s="33">
        <f>N725/F725</f>
        <v/>
      </c>
      <c r="X725" s="41">
        <f>AVERAGEIFS(TeamGames!$K$2:$K$4073,TeamGames!$D$2:$D$4073,$D725,TeamGames!$F$2:$F$4073,$E725)</f>
        <v/>
      </c>
      <c r="Y725" s="30">
        <f>IF(M725=0,"",P725-S725)</f>
        <v/>
      </c>
      <c r="Z725" s="30" t="n"/>
      <c r="AA725" s="31" t="n"/>
      <c r="AB725" s="33" t="n">
        <v>6.899690914691793</v>
      </c>
      <c r="AC725" s="24" t="n">
        <v>0</v>
      </c>
      <c r="AD725" s="24" t="n">
        <v>0</v>
      </c>
    </row>
    <row r="726">
      <c r="A726" s="24" t="inlineStr">
        <is>
          <t>Sheffield Wed|9</t>
        </is>
      </c>
      <c r="B726" s="24" t="inlineStr">
        <is>
          <t>E2</t>
        </is>
      </c>
      <c r="C726" s="24" t="inlineStr">
        <is>
          <t>League One</t>
        </is>
      </c>
      <c r="D726" s="24" t="inlineStr">
        <is>
          <t>Sheffield Wed</t>
        </is>
      </c>
      <c r="E726" s="24" t="n">
        <v>9</v>
      </c>
      <c r="F726" s="24">
        <f>COUNTIFS(TeamGames!$D$2:$D$4073,$D726,TeamGames!$F$2:$F$4073,$E726)</f>
        <v/>
      </c>
      <c r="G726" s="24" t="n">
        <v>33</v>
      </c>
      <c r="H726" s="24" t="n">
        <v>36</v>
      </c>
      <c r="I726" s="24" t="inlineStr">
        <is>
          <t>Plymouth (A) · Leyton Orient (H) · Bradford (A) · Barnsley (H)</t>
        </is>
      </c>
      <c r="J726" s="24" t="n">
        <v>2</v>
      </c>
      <c r="K726" s="40" t="n">
        <v>46445.625</v>
      </c>
      <c r="L726" s="40" t="n">
        <v>46466.625</v>
      </c>
      <c r="M726" s="24">
        <f>SUMIFS(TeamGames!$X$2:$X$4073,TeamGames!$D$2:$D$4073,$D726,TeamGames!$F$2:$F$4073,$E726)</f>
        <v/>
      </c>
      <c r="N726" s="33">
        <f>SUMIFS(TeamGames!$S$2:$S$4073,TeamGames!$D$2:$D$4073,$D726,TeamGames!$F$2:$F$4073,$E726)</f>
        <v/>
      </c>
      <c r="O726" s="33">
        <f>SUMIFS(TeamGames!$S$2:$S$4073,TeamGames!$D$2:$D$4073,$D726,TeamGames!$F$2:$F$4073,$E726,TeamGames!$X$2:$X$4073,1)</f>
        <v/>
      </c>
      <c r="P726" s="24">
        <f>SUMIFS(TeamGames!$O$2:$O$4073,TeamGames!$D$2:$D$4073,$D726,TeamGames!$F$2:$F$4073,$E726)</f>
        <v/>
      </c>
      <c r="Q726" s="33">
        <f>SUMIFS(TeamGames!$T$2:$T$4073,TeamGames!$D$2:$D$4073,$D726,TeamGames!$F$2:$F$4073,$E726)</f>
        <v/>
      </c>
      <c r="R726" s="33">
        <f>SUMIFS(TeamGames!$U$2:$U$4073,TeamGames!$D$2:$D$4073,$D726,TeamGames!$F$2:$F$4073,$E726)</f>
        <v/>
      </c>
      <c r="S726" s="33">
        <f>SUMIFS(TeamGames!$W$2:$W$4073,TeamGames!$D$2:$D$4073,$D726,TeamGames!$F$2:$F$4073,$E726)</f>
        <v/>
      </c>
      <c r="T726" s="30">
        <f>IF(M726=0,"",P726-O726)</f>
        <v/>
      </c>
      <c r="U726" s="30">
        <f>IF(M726=0,"",S726-O726)</f>
        <v/>
      </c>
      <c r="V726" s="24">
        <f>IF(M726=0,"upcoming",IF(M726=F726,"complete","in progress"))</f>
        <v/>
      </c>
      <c r="W726" s="33">
        <f>N726/F726</f>
        <v/>
      </c>
      <c r="X726" s="41">
        <f>AVERAGEIFS(TeamGames!$K$2:$K$4073,TeamGames!$D$2:$D$4073,$D726,TeamGames!$F$2:$F$4073,$E726)</f>
        <v/>
      </c>
      <c r="Y726" s="30">
        <f>IF(M726=0,"",P726-S726)</f>
        <v/>
      </c>
      <c r="Z726" s="30" t="n"/>
      <c r="AA726" s="31" t="n"/>
      <c r="AB726" s="33" t="n">
        <v>6.416972595890851</v>
      </c>
      <c r="AC726" s="24" t="n">
        <v>0</v>
      </c>
      <c r="AD726" s="24" t="n">
        <v>0</v>
      </c>
    </row>
    <row r="727">
      <c r="A727" s="24" t="inlineStr">
        <is>
          <t>Sheffield Wed|10</t>
        </is>
      </c>
      <c r="B727" s="24" t="inlineStr">
        <is>
          <t>E2</t>
        </is>
      </c>
      <c r="C727" s="24" t="inlineStr">
        <is>
          <t>League One</t>
        </is>
      </c>
      <c r="D727" s="24" t="inlineStr">
        <is>
          <t>Sheffield Wed</t>
        </is>
      </c>
      <c r="E727" s="24" t="n">
        <v>10</v>
      </c>
      <c r="F727" s="24">
        <f>COUNTIFS(TeamGames!$D$2:$D$4073,$D727,TeamGames!$F$2:$F$4073,$E727)</f>
        <v/>
      </c>
      <c r="G727" s="24" t="n">
        <v>37</v>
      </c>
      <c r="H727" s="24" t="n">
        <v>40</v>
      </c>
      <c r="I727" s="24" t="inlineStr">
        <is>
          <t>MK Dons (A) · Burton (H) · Mansfield (A) · Leicester (H)</t>
        </is>
      </c>
      <c r="J727" s="24" t="n">
        <v>2</v>
      </c>
      <c r="K727" s="40" t="n">
        <v>46472.625</v>
      </c>
      <c r="L727" s="40" t="n">
        <v>46487.625</v>
      </c>
      <c r="M727" s="24">
        <f>SUMIFS(TeamGames!$X$2:$X$4073,TeamGames!$D$2:$D$4073,$D727,TeamGames!$F$2:$F$4073,$E727)</f>
        <v/>
      </c>
      <c r="N727" s="33">
        <f>SUMIFS(TeamGames!$S$2:$S$4073,TeamGames!$D$2:$D$4073,$D727,TeamGames!$F$2:$F$4073,$E727)</f>
        <v/>
      </c>
      <c r="O727" s="33">
        <f>SUMIFS(TeamGames!$S$2:$S$4073,TeamGames!$D$2:$D$4073,$D727,TeamGames!$F$2:$F$4073,$E727,TeamGames!$X$2:$X$4073,1)</f>
        <v/>
      </c>
      <c r="P727" s="24">
        <f>SUMIFS(TeamGames!$O$2:$O$4073,TeamGames!$D$2:$D$4073,$D727,TeamGames!$F$2:$F$4073,$E727)</f>
        <v/>
      </c>
      <c r="Q727" s="33">
        <f>SUMIFS(TeamGames!$T$2:$T$4073,TeamGames!$D$2:$D$4073,$D727,TeamGames!$F$2:$F$4073,$E727)</f>
        <v/>
      </c>
      <c r="R727" s="33">
        <f>SUMIFS(TeamGames!$U$2:$U$4073,TeamGames!$D$2:$D$4073,$D727,TeamGames!$F$2:$F$4073,$E727)</f>
        <v/>
      </c>
      <c r="S727" s="33">
        <f>SUMIFS(TeamGames!$W$2:$W$4073,TeamGames!$D$2:$D$4073,$D727,TeamGames!$F$2:$F$4073,$E727)</f>
        <v/>
      </c>
      <c r="T727" s="30">
        <f>IF(M727=0,"",P727-O727)</f>
        <v/>
      </c>
      <c r="U727" s="30">
        <f>IF(M727=0,"",S727-O727)</f>
        <v/>
      </c>
      <c r="V727" s="24">
        <f>IF(M727=0,"upcoming",IF(M727=F727,"complete","in progress"))</f>
        <v/>
      </c>
      <c r="W727" s="33">
        <f>N727/F727</f>
        <v/>
      </c>
      <c r="X727" s="41">
        <f>AVERAGEIFS(TeamGames!$K$2:$K$4073,TeamGames!$D$2:$D$4073,$D727,TeamGames!$F$2:$F$4073,$E727)</f>
        <v/>
      </c>
      <c r="Y727" s="30">
        <f>IF(M727=0,"",P727-S727)</f>
        <v/>
      </c>
      <c r="Z727" s="30" t="n"/>
      <c r="AA727" s="31" t="n"/>
      <c r="AB727" s="33" t="n">
        <v>6.201345114262086</v>
      </c>
      <c r="AC727" s="24" t="n">
        <v>0</v>
      </c>
      <c r="AD727" s="24" t="n">
        <v>0</v>
      </c>
    </row>
    <row r="728">
      <c r="A728" s="24" t="inlineStr">
        <is>
          <t>Sheffield Wed|11</t>
        </is>
      </c>
      <c r="B728" s="24" t="inlineStr">
        <is>
          <t>E2</t>
        </is>
      </c>
      <c r="C728" s="24" t="inlineStr">
        <is>
          <t>League One</t>
        </is>
      </c>
      <c r="D728" s="24" t="inlineStr">
        <is>
          <t>Sheffield Wed</t>
        </is>
      </c>
      <c r="E728" s="24" t="n">
        <v>11</v>
      </c>
      <c r="F728" s="24">
        <f>COUNTIFS(TeamGames!$D$2:$D$4073,$D728,TeamGames!$F$2:$F$4073,$E728)</f>
        <v/>
      </c>
      <c r="G728" s="24" t="n">
        <v>41</v>
      </c>
      <c r="H728" s="24" t="n">
        <v>44</v>
      </c>
      <c r="I728" s="24" t="inlineStr">
        <is>
          <t>Stevenage (H) · Stockport (A) · MK Dons (H) · Cambridge (A)</t>
        </is>
      </c>
      <c r="J728" s="24" t="n">
        <v>2</v>
      </c>
      <c r="K728" s="40" t="n">
        <v>46490.82291666666</v>
      </c>
      <c r="L728" s="40" t="n">
        <v>46504.82291666666</v>
      </c>
      <c r="M728" s="24">
        <f>SUMIFS(TeamGames!$X$2:$X$4073,TeamGames!$D$2:$D$4073,$D728,TeamGames!$F$2:$F$4073,$E728)</f>
        <v/>
      </c>
      <c r="N728" s="33">
        <f>SUMIFS(TeamGames!$S$2:$S$4073,TeamGames!$D$2:$D$4073,$D728,TeamGames!$F$2:$F$4073,$E728)</f>
        <v/>
      </c>
      <c r="O728" s="33">
        <f>SUMIFS(TeamGames!$S$2:$S$4073,TeamGames!$D$2:$D$4073,$D728,TeamGames!$F$2:$F$4073,$E728,TeamGames!$X$2:$X$4073,1)</f>
        <v/>
      </c>
      <c r="P728" s="24">
        <f>SUMIFS(TeamGames!$O$2:$O$4073,TeamGames!$D$2:$D$4073,$D728,TeamGames!$F$2:$F$4073,$E728)</f>
        <v/>
      </c>
      <c r="Q728" s="33">
        <f>SUMIFS(TeamGames!$T$2:$T$4073,TeamGames!$D$2:$D$4073,$D728,TeamGames!$F$2:$F$4073,$E728)</f>
        <v/>
      </c>
      <c r="R728" s="33">
        <f>SUMIFS(TeamGames!$U$2:$U$4073,TeamGames!$D$2:$D$4073,$D728,TeamGames!$F$2:$F$4073,$E728)</f>
        <v/>
      </c>
      <c r="S728" s="33">
        <f>SUMIFS(TeamGames!$W$2:$W$4073,TeamGames!$D$2:$D$4073,$D728,TeamGames!$F$2:$F$4073,$E728)</f>
        <v/>
      </c>
      <c r="T728" s="30">
        <f>IF(M728=0,"",P728-O728)</f>
        <v/>
      </c>
      <c r="U728" s="30">
        <f>IF(M728=0,"",S728-O728)</f>
        <v/>
      </c>
      <c r="V728" s="24">
        <f>IF(M728=0,"upcoming",IF(M728=F728,"complete","in progress"))</f>
        <v/>
      </c>
      <c r="W728" s="33">
        <f>N728/F728</f>
        <v/>
      </c>
      <c r="X728" s="41">
        <f>AVERAGEIFS(TeamGames!$K$2:$K$4073,TeamGames!$D$2:$D$4073,$D728,TeamGames!$F$2:$F$4073,$E728)</f>
        <v/>
      </c>
      <c r="Y728" s="30">
        <f>IF(M728=0,"",P728-S728)</f>
        <v/>
      </c>
      <c r="Z728" s="30" t="n"/>
      <c r="AA728" s="31" t="n"/>
      <c r="AB728" s="33" t="n">
        <v>6.398503914422941</v>
      </c>
      <c r="AC728" s="24" t="n">
        <v>0</v>
      </c>
      <c r="AD728" s="24" t="n">
        <v>0</v>
      </c>
    </row>
    <row r="729">
      <c r="A729" s="24" t="inlineStr">
        <is>
          <t>Sheffield Wed|12</t>
        </is>
      </c>
      <c r="B729" s="24" t="inlineStr">
        <is>
          <t>E2</t>
        </is>
      </c>
      <c r="C729" s="24" t="inlineStr">
        <is>
          <t>League One</t>
        </is>
      </c>
      <c r="D729" s="24" t="inlineStr">
        <is>
          <t>Sheffield Wed</t>
        </is>
      </c>
      <c r="E729" s="24" t="n">
        <v>12</v>
      </c>
      <c r="F729" s="24">
        <f>COUNTIFS(TeamGames!$D$2:$D$4073,$D729,TeamGames!$F$2:$F$4073,$E729)</f>
        <v/>
      </c>
      <c r="G729" s="24" t="n">
        <v>45</v>
      </c>
      <c r="H729" s="24" t="n">
        <v>46</v>
      </c>
      <c r="I729" s="24" t="inlineStr">
        <is>
          <t>Reading (A) · Oxford (H)</t>
        </is>
      </c>
      <c r="J729" s="24" t="n">
        <v>1</v>
      </c>
      <c r="K729" s="40" t="n">
        <v>46508.625</v>
      </c>
      <c r="L729" s="40" t="n">
        <v>46515.52083333334</v>
      </c>
      <c r="M729" s="24">
        <f>SUMIFS(TeamGames!$X$2:$X$4073,TeamGames!$D$2:$D$4073,$D729,TeamGames!$F$2:$F$4073,$E729)</f>
        <v/>
      </c>
      <c r="N729" s="33">
        <f>SUMIFS(TeamGames!$S$2:$S$4073,TeamGames!$D$2:$D$4073,$D729,TeamGames!$F$2:$F$4073,$E729)</f>
        <v/>
      </c>
      <c r="O729" s="33">
        <f>SUMIFS(TeamGames!$S$2:$S$4073,TeamGames!$D$2:$D$4073,$D729,TeamGames!$F$2:$F$4073,$E729,TeamGames!$X$2:$X$4073,1)</f>
        <v/>
      </c>
      <c r="P729" s="24">
        <f>SUMIFS(TeamGames!$O$2:$O$4073,TeamGames!$D$2:$D$4073,$D729,TeamGames!$F$2:$F$4073,$E729)</f>
        <v/>
      </c>
      <c r="Q729" s="33">
        <f>SUMIFS(TeamGames!$T$2:$T$4073,TeamGames!$D$2:$D$4073,$D729,TeamGames!$F$2:$F$4073,$E729)</f>
        <v/>
      </c>
      <c r="R729" s="33">
        <f>SUMIFS(TeamGames!$U$2:$U$4073,TeamGames!$D$2:$D$4073,$D729,TeamGames!$F$2:$F$4073,$E729)</f>
        <v/>
      </c>
      <c r="S729" s="33">
        <f>SUMIFS(TeamGames!$W$2:$W$4073,TeamGames!$D$2:$D$4073,$D729,TeamGames!$F$2:$F$4073,$E729)</f>
        <v/>
      </c>
      <c r="T729" s="30">
        <f>IF(M729=0,"",P729-O729)</f>
        <v/>
      </c>
      <c r="U729" s="30">
        <f>IF(M729=0,"",S729-O729)</f>
        <v/>
      </c>
      <c r="V729" s="24">
        <f>IF(M729=0,"upcoming",IF(M729=F729,"complete","in progress"))</f>
        <v/>
      </c>
      <c r="W729" s="33">
        <f>N729/F729</f>
        <v/>
      </c>
      <c r="X729" s="41">
        <f>AVERAGEIFS(TeamGames!$K$2:$K$4073,TeamGames!$D$2:$D$4073,$D729,TeamGames!$F$2:$F$4073,$E729)</f>
        <v/>
      </c>
      <c r="Y729" s="30">
        <f>IF(M729=0,"",P729-S729)</f>
        <v/>
      </c>
      <c r="Z729" s="30" t="n"/>
      <c r="AA729" s="31" t="n"/>
      <c r="AB729" s="33" t="n">
        <v>3.175797949323544</v>
      </c>
      <c r="AC729" s="24" t="n">
        <v>0</v>
      </c>
      <c r="AD729" s="24" t="n">
        <v>0</v>
      </c>
    </row>
    <row r="730">
      <c r="A730" s="24" t="inlineStr">
        <is>
          <t>Stevenage|1</t>
        </is>
      </c>
      <c r="B730" s="24" t="inlineStr">
        <is>
          <t>E2</t>
        </is>
      </c>
      <c r="C730" s="24" t="inlineStr">
        <is>
          <t>League One</t>
        </is>
      </c>
      <c r="D730" s="24" t="inlineStr">
        <is>
          <t>Stevenage</t>
        </is>
      </c>
      <c r="E730" s="24" t="n">
        <v>1</v>
      </c>
      <c r="F730" s="24">
        <f>COUNTIFS(TeamGames!$D$2:$D$4073,$D730,TeamGames!$F$2:$F$4073,$E730)</f>
        <v/>
      </c>
      <c r="G730" s="24" t="n">
        <v>1</v>
      </c>
      <c r="H730" s="24" t="n">
        <v>4</v>
      </c>
      <c r="I730" s="24" t="inlineStr">
        <is>
          <t>Burton (A) · Oxford (H) · Doncaster (H) · Peterborough (A)</t>
        </is>
      </c>
      <c r="J730" s="24" t="n">
        <v>2</v>
      </c>
      <c r="K730" s="40" t="n">
        <v>46249.625</v>
      </c>
      <c r="L730" s="40" t="n">
        <v>46266.82291666666</v>
      </c>
      <c r="M730" s="24">
        <f>SUMIFS(TeamGames!$X$2:$X$4073,TeamGames!$D$2:$D$4073,$D730,TeamGames!$F$2:$F$4073,$E730)</f>
        <v/>
      </c>
      <c r="N730" s="33">
        <f>SUMIFS(TeamGames!$S$2:$S$4073,TeamGames!$D$2:$D$4073,$D730,TeamGames!$F$2:$F$4073,$E730)</f>
        <v/>
      </c>
      <c r="O730" s="33">
        <f>SUMIFS(TeamGames!$S$2:$S$4073,TeamGames!$D$2:$D$4073,$D730,TeamGames!$F$2:$F$4073,$E730,TeamGames!$X$2:$X$4073,1)</f>
        <v/>
      </c>
      <c r="P730" s="24">
        <f>SUMIFS(TeamGames!$O$2:$O$4073,TeamGames!$D$2:$D$4073,$D730,TeamGames!$F$2:$F$4073,$E730)</f>
        <v/>
      </c>
      <c r="Q730" s="33">
        <f>SUMIFS(TeamGames!$T$2:$T$4073,TeamGames!$D$2:$D$4073,$D730,TeamGames!$F$2:$F$4073,$E730)</f>
        <v/>
      </c>
      <c r="R730" s="33">
        <f>SUMIFS(TeamGames!$U$2:$U$4073,TeamGames!$D$2:$D$4073,$D730,TeamGames!$F$2:$F$4073,$E730)</f>
        <v/>
      </c>
      <c r="S730" s="33">
        <f>SUMIFS(TeamGames!$W$2:$W$4073,TeamGames!$D$2:$D$4073,$D730,TeamGames!$F$2:$F$4073,$E730)</f>
        <v/>
      </c>
      <c r="T730" s="30">
        <f>IF(M730=0,"",P730-O730)</f>
        <v/>
      </c>
      <c r="U730" s="30">
        <f>IF(M730=0,"",S730-O730)</f>
        <v/>
      </c>
      <c r="V730" s="24">
        <f>IF(M730=0,"upcoming",IF(M730=F730,"complete","in progress"))</f>
        <v/>
      </c>
      <c r="W730" s="33">
        <f>N730/F730</f>
        <v/>
      </c>
      <c r="X730" s="41">
        <f>AVERAGEIFS(TeamGames!$K$2:$K$4073,TeamGames!$D$2:$D$4073,$D730,TeamGames!$F$2:$F$4073,$E730)</f>
        <v/>
      </c>
      <c r="Y730" s="30">
        <f>IF(M730=0,"",P730-S730)</f>
        <v/>
      </c>
      <c r="Z730" s="30" t="n">
        <v>-0.96</v>
      </c>
      <c r="AA730" s="31" t="n">
        <v>0.3379702517605483</v>
      </c>
      <c r="AB730" s="33" t="n"/>
      <c r="AC730" s="24" t="n">
        <v>0</v>
      </c>
      <c r="AD730" s="24" t="n">
        <v>0</v>
      </c>
    </row>
    <row r="731">
      <c r="A731" s="24" t="inlineStr">
        <is>
          <t>Stevenage|2</t>
        </is>
      </c>
      <c r="B731" s="24" t="inlineStr">
        <is>
          <t>E2</t>
        </is>
      </c>
      <c r="C731" s="24" t="inlineStr">
        <is>
          <t>League One</t>
        </is>
      </c>
      <c r="D731" s="24" t="inlineStr">
        <is>
          <t>Stevenage</t>
        </is>
      </c>
      <c r="E731" s="24" t="n">
        <v>2</v>
      </c>
      <c r="F731" s="24">
        <f>COUNTIFS(TeamGames!$D$2:$D$4073,$D731,TeamGames!$F$2:$F$4073,$E731)</f>
        <v/>
      </c>
      <c r="G731" s="24" t="n">
        <v>5</v>
      </c>
      <c r="H731" s="24" t="n">
        <v>8</v>
      </c>
      <c r="I731" s="24" t="inlineStr">
        <is>
          <t>Barnsley (A) · Luton (H) · Leyton Orient (A) · AFC Wimbledon (A)</t>
        </is>
      </c>
      <c r="J731" s="24" t="n">
        <v>1</v>
      </c>
      <c r="K731" s="40" t="n">
        <v>46270.625</v>
      </c>
      <c r="L731" s="40" t="n">
        <v>46298.625</v>
      </c>
      <c r="M731" s="24">
        <f>SUMIFS(TeamGames!$X$2:$X$4073,TeamGames!$D$2:$D$4073,$D731,TeamGames!$F$2:$F$4073,$E731)</f>
        <v/>
      </c>
      <c r="N731" s="33">
        <f>SUMIFS(TeamGames!$S$2:$S$4073,TeamGames!$D$2:$D$4073,$D731,TeamGames!$F$2:$F$4073,$E731)</f>
        <v/>
      </c>
      <c r="O731" s="33">
        <f>SUMIFS(TeamGames!$S$2:$S$4073,TeamGames!$D$2:$D$4073,$D731,TeamGames!$F$2:$F$4073,$E731,TeamGames!$X$2:$X$4073,1)</f>
        <v/>
      </c>
      <c r="P731" s="24">
        <f>SUMIFS(TeamGames!$O$2:$O$4073,TeamGames!$D$2:$D$4073,$D731,TeamGames!$F$2:$F$4073,$E731)</f>
        <v/>
      </c>
      <c r="Q731" s="33">
        <f>SUMIFS(TeamGames!$T$2:$T$4073,TeamGames!$D$2:$D$4073,$D731,TeamGames!$F$2:$F$4073,$E731)</f>
        <v/>
      </c>
      <c r="R731" s="33">
        <f>SUMIFS(TeamGames!$U$2:$U$4073,TeamGames!$D$2:$D$4073,$D731,TeamGames!$F$2:$F$4073,$E731)</f>
        <v/>
      </c>
      <c r="S731" s="33">
        <f>SUMIFS(TeamGames!$W$2:$W$4073,TeamGames!$D$2:$D$4073,$D731,TeamGames!$F$2:$F$4073,$E731)</f>
        <v/>
      </c>
      <c r="T731" s="30">
        <f>IF(M731=0,"",P731-O731)</f>
        <v/>
      </c>
      <c r="U731" s="30">
        <f>IF(M731=0,"",S731-O731)</f>
        <v/>
      </c>
      <c r="V731" s="24">
        <f>IF(M731=0,"upcoming",IF(M731=F731,"complete","in progress"))</f>
        <v/>
      </c>
      <c r="W731" s="33">
        <f>N731/F731</f>
        <v/>
      </c>
      <c r="X731" s="41">
        <f>AVERAGEIFS(TeamGames!$K$2:$K$4073,TeamGames!$D$2:$D$4073,$D731,TeamGames!$F$2:$F$4073,$E731)</f>
        <v/>
      </c>
      <c r="Y731" s="30">
        <f>IF(M731=0,"",P731-S731)</f>
        <v/>
      </c>
      <c r="Z731" s="30" t="n">
        <v>1.07</v>
      </c>
      <c r="AA731" s="31" t="n">
        <v>0.2855525329875084</v>
      </c>
      <c r="AB731" s="33" t="n">
        <v>1.391359652945905</v>
      </c>
      <c r="AC731" s="24" t="n">
        <v>0</v>
      </c>
      <c r="AD731" s="24" t="n">
        <v>1</v>
      </c>
    </row>
    <row r="732">
      <c r="A732" s="24" t="inlineStr">
        <is>
          <t>Stevenage|3</t>
        </is>
      </c>
      <c r="B732" s="24" t="inlineStr">
        <is>
          <t>E2</t>
        </is>
      </c>
      <c r="C732" s="24" t="inlineStr">
        <is>
          <t>League One</t>
        </is>
      </c>
      <c r="D732" s="24" t="inlineStr">
        <is>
          <t>Stevenage</t>
        </is>
      </c>
      <c r="E732" s="24" t="n">
        <v>3</v>
      </c>
      <c r="F732" s="24">
        <f>COUNTIFS(TeamGames!$D$2:$D$4073,$D732,TeamGames!$F$2:$F$4073,$E732)</f>
        <v/>
      </c>
      <c r="G732" s="24" t="n">
        <v>9</v>
      </c>
      <c r="H732" s="24" t="n">
        <v>12</v>
      </c>
      <c r="I732" s="24" t="inlineStr">
        <is>
          <t>Wigan (H) · Bradford (A) · Plymouth (H) · MK Dons (H)</t>
        </is>
      </c>
      <c r="J732" s="24" t="n">
        <v>3</v>
      </c>
      <c r="K732" s="40" t="n">
        <v>46305.625</v>
      </c>
      <c r="L732" s="40" t="n">
        <v>46319.625</v>
      </c>
      <c r="M732" s="24">
        <f>SUMIFS(TeamGames!$X$2:$X$4073,TeamGames!$D$2:$D$4073,$D732,TeamGames!$F$2:$F$4073,$E732)</f>
        <v/>
      </c>
      <c r="N732" s="33">
        <f>SUMIFS(TeamGames!$S$2:$S$4073,TeamGames!$D$2:$D$4073,$D732,TeamGames!$F$2:$F$4073,$E732)</f>
        <v/>
      </c>
      <c r="O732" s="33">
        <f>SUMIFS(TeamGames!$S$2:$S$4073,TeamGames!$D$2:$D$4073,$D732,TeamGames!$F$2:$F$4073,$E732,TeamGames!$X$2:$X$4073,1)</f>
        <v/>
      </c>
      <c r="P732" s="24">
        <f>SUMIFS(TeamGames!$O$2:$O$4073,TeamGames!$D$2:$D$4073,$D732,TeamGames!$F$2:$F$4073,$E732)</f>
        <v/>
      </c>
      <c r="Q732" s="33">
        <f>SUMIFS(TeamGames!$T$2:$T$4073,TeamGames!$D$2:$D$4073,$D732,TeamGames!$F$2:$F$4073,$E732)</f>
        <v/>
      </c>
      <c r="R732" s="33">
        <f>SUMIFS(TeamGames!$U$2:$U$4073,TeamGames!$D$2:$D$4073,$D732,TeamGames!$F$2:$F$4073,$E732)</f>
        <v/>
      </c>
      <c r="S732" s="33">
        <f>SUMIFS(TeamGames!$W$2:$W$4073,TeamGames!$D$2:$D$4073,$D732,TeamGames!$F$2:$F$4073,$E732)</f>
        <v/>
      </c>
      <c r="T732" s="30">
        <f>IF(M732=0,"",P732-O732)</f>
        <v/>
      </c>
      <c r="U732" s="30">
        <f>IF(M732=0,"",S732-O732)</f>
        <v/>
      </c>
      <c r="V732" s="24">
        <f>IF(M732=0,"upcoming",IF(M732=F732,"complete","in progress"))</f>
        <v/>
      </c>
      <c r="W732" s="33">
        <f>N732/F732</f>
        <v/>
      </c>
      <c r="X732" s="41">
        <f>AVERAGEIFS(TeamGames!$K$2:$K$4073,TeamGames!$D$2:$D$4073,$D732,TeamGames!$F$2:$F$4073,$E732)</f>
        <v/>
      </c>
      <c r="Y732" s="30">
        <f>IF(M732=0,"",P732-S732)</f>
        <v/>
      </c>
      <c r="Z732" s="30" t="n">
        <v>0.96</v>
      </c>
      <c r="AA732" s="31" t="n">
        <v>0.3371068107821538</v>
      </c>
      <c r="AB732" s="33" t="n">
        <v>1.382011015379993</v>
      </c>
      <c r="AC732" s="24" t="n">
        <v>0</v>
      </c>
      <c r="AD732" s="24" t="n">
        <v>1</v>
      </c>
    </row>
    <row r="733">
      <c r="A733" s="24" t="inlineStr">
        <is>
          <t>Stevenage|4</t>
        </is>
      </c>
      <c r="B733" s="24" t="inlineStr">
        <is>
          <t>E2</t>
        </is>
      </c>
      <c r="C733" s="24" t="inlineStr">
        <is>
          <t>League One</t>
        </is>
      </c>
      <c r="D733" s="24" t="inlineStr">
        <is>
          <t>Stevenage</t>
        </is>
      </c>
      <c r="E733" s="24" t="n">
        <v>4</v>
      </c>
      <c r="F733" s="24">
        <f>COUNTIFS(TeamGames!$D$2:$D$4073,$D733,TeamGames!$F$2:$F$4073,$E733)</f>
        <v/>
      </c>
      <c r="G733" s="24" t="n">
        <v>13</v>
      </c>
      <c r="H733" s="24" t="n">
        <v>16</v>
      </c>
      <c r="I733" s="24" t="inlineStr">
        <is>
          <t>Leicester (A) · Mansfield (H) · Notts County (A) · Sheffield Wed (H)</t>
        </is>
      </c>
      <c r="J733" s="24" t="n">
        <v>2</v>
      </c>
      <c r="K733" s="40" t="n">
        <v>46326.625</v>
      </c>
      <c r="L733" s="40" t="n">
        <v>46350.82291666666</v>
      </c>
      <c r="M733" s="24">
        <f>SUMIFS(TeamGames!$X$2:$X$4073,TeamGames!$D$2:$D$4073,$D733,TeamGames!$F$2:$F$4073,$E733)</f>
        <v/>
      </c>
      <c r="N733" s="33">
        <f>SUMIFS(TeamGames!$S$2:$S$4073,TeamGames!$D$2:$D$4073,$D733,TeamGames!$F$2:$F$4073,$E733)</f>
        <v/>
      </c>
      <c r="O733" s="33">
        <f>SUMIFS(TeamGames!$S$2:$S$4073,TeamGames!$D$2:$D$4073,$D733,TeamGames!$F$2:$F$4073,$E733,TeamGames!$X$2:$X$4073,1)</f>
        <v/>
      </c>
      <c r="P733" s="24">
        <f>SUMIFS(TeamGames!$O$2:$O$4073,TeamGames!$D$2:$D$4073,$D733,TeamGames!$F$2:$F$4073,$E733)</f>
        <v/>
      </c>
      <c r="Q733" s="33">
        <f>SUMIFS(TeamGames!$T$2:$T$4073,TeamGames!$D$2:$D$4073,$D733,TeamGames!$F$2:$F$4073,$E733)</f>
        <v/>
      </c>
      <c r="R733" s="33">
        <f>SUMIFS(TeamGames!$U$2:$U$4073,TeamGames!$D$2:$D$4073,$D733,TeamGames!$F$2:$F$4073,$E733)</f>
        <v/>
      </c>
      <c r="S733" s="33">
        <f>SUMIFS(TeamGames!$W$2:$W$4073,TeamGames!$D$2:$D$4073,$D733,TeamGames!$F$2:$F$4073,$E733)</f>
        <v/>
      </c>
      <c r="T733" s="30">
        <f>IF(M733=0,"",P733-O733)</f>
        <v/>
      </c>
      <c r="U733" s="30">
        <f>IF(M733=0,"",S733-O733)</f>
        <v/>
      </c>
      <c r="V733" s="24">
        <f>IF(M733=0,"upcoming",IF(M733=F733,"complete","in progress"))</f>
        <v/>
      </c>
      <c r="W733" s="33">
        <f>N733/F733</f>
        <v/>
      </c>
      <c r="X733" s="41">
        <f>AVERAGEIFS(TeamGames!$K$2:$K$4073,TeamGames!$D$2:$D$4073,$D733,TeamGames!$F$2:$F$4073,$E733)</f>
        <v/>
      </c>
      <c r="Y733" s="30">
        <f>IF(M733=0,"",P733-S733)</f>
        <v/>
      </c>
      <c r="Z733" s="30" t="n"/>
      <c r="AA733" s="31" t="n"/>
      <c r="AB733" s="33" t="n">
        <v>4.708510966431152</v>
      </c>
      <c r="AC733" s="24" t="n">
        <v>0</v>
      </c>
      <c r="AD733" s="24" t="n">
        <v>1</v>
      </c>
    </row>
    <row r="734">
      <c r="A734" s="24" t="inlineStr">
        <is>
          <t>Stevenage|5</t>
        </is>
      </c>
      <c r="B734" s="24" t="inlineStr">
        <is>
          <t>E2</t>
        </is>
      </c>
      <c r="C734" s="24" t="inlineStr">
        <is>
          <t>League One</t>
        </is>
      </c>
      <c r="D734" s="24" t="inlineStr">
        <is>
          <t>Stevenage</t>
        </is>
      </c>
      <c r="E734" s="24" t="n">
        <v>5</v>
      </c>
      <c r="F734" s="24">
        <f>COUNTIFS(TeamGames!$D$2:$D$4073,$D734,TeamGames!$F$2:$F$4073,$E734)</f>
        <v/>
      </c>
      <c r="G734" s="24" t="n">
        <v>17</v>
      </c>
      <c r="H734" s="24" t="n">
        <v>20</v>
      </c>
      <c r="I734" s="24" t="inlineStr">
        <is>
          <t>Blackpool (H) · Huddersfield (A) · Stockport (H) · Cambridge (A)</t>
        </is>
      </c>
      <c r="J734" s="24" t="n">
        <v>2</v>
      </c>
      <c r="K734" s="40" t="n">
        <v>46354.625</v>
      </c>
      <c r="L734" s="40" t="n">
        <v>46374.82291666666</v>
      </c>
      <c r="M734" s="24">
        <f>SUMIFS(TeamGames!$X$2:$X$4073,TeamGames!$D$2:$D$4073,$D734,TeamGames!$F$2:$F$4073,$E734)</f>
        <v/>
      </c>
      <c r="N734" s="33">
        <f>SUMIFS(TeamGames!$S$2:$S$4073,TeamGames!$D$2:$D$4073,$D734,TeamGames!$F$2:$F$4073,$E734)</f>
        <v/>
      </c>
      <c r="O734" s="33">
        <f>SUMIFS(TeamGames!$S$2:$S$4073,TeamGames!$D$2:$D$4073,$D734,TeamGames!$F$2:$F$4073,$E734,TeamGames!$X$2:$X$4073,1)</f>
        <v/>
      </c>
      <c r="P734" s="24">
        <f>SUMIFS(TeamGames!$O$2:$O$4073,TeamGames!$D$2:$D$4073,$D734,TeamGames!$F$2:$F$4073,$E734)</f>
        <v/>
      </c>
      <c r="Q734" s="33">
        <f>SUMIFS(TeamGames!$T$2:$T$4073,TeamGames!$D$2:$D$4073,$D734,TeamGames!$F$2:$F$4073,$E734)</f>
        <v/>
      </c>
      <c r="R734" s="33">
        <f>SUMIFS(TeamGames!$U$2:$U$4073,TeamGames!$D$2:$D$4073,$D734,TeamGames!$F$2:$F$4073,$E734)</f>
        <v/>
      </c>
      <c r="S734" s="33">
        <f>SUMIFS(TeamGames!$W$2:$W$4073,TeamGames!$D$2:$D$4073,$D734,TeamGames!$F$2:$F$4073,$E734)</f>
        <v/>
      </c>
      <c r="T734" s="30">
        <f>IF(M734=0,"",P734-O734)</f>
        <v/>
      </c>
      <c r="U734" s="30">
        <f>IF(M734=0,"",S734-O734)</f>
        <v/>
      </c>
      <c r="V734" s="24">
        <f>IF(M734=0,"upcoming",IF(M734=F734,"complete","in progress"))</f>
        <v/>
      </c>
      <c r="W734" s="33">
        <f>N734/F734</f>
        <v/>
      </c>
      <c r="X734" s="41">
        <f>AVERAGEIFS(TeamGames!$K$2:$K$4073,TeamGames!$D$2:$D$4073,$D734,TeamGames!$F$2:$F$4073,$E734)</f>
        <v/>
      </c>
      <c r="Y734" s="30">
        <f>IF(M734=0,"",P734-S734)</f>
        <v/>
      </c>
      <c r="Z734" s="30" t="n"/>
      <c r="AA734" s="31" t="n"/>
      <c r="AB734" s="33" t="n">
        <v>4.992145635955844</v>
      </c>
      <c r="AC734" s="24" t="n">
        <v>0</v>
      </c>
      <c r="AD734" s="24" t="n">
        <v>0</v>
      </c>
    </row>
    <row r="735">
      <c r="A735" s="24" t="inlineStr">
        <is>
          <t>Stevenage|6</t>
        </is>
      </c>
      <c r="B735" s="24" t="inlineStr">
        <is>
          <t>E2</t>
        </is>
      </c>
      <c r="C735" s="24" t="inlineStr">
        <is>
          <t>League One</t>
        </is>
      </c>
      <c r="D735" s="24" t="inlineStr">
        <is>
          <t>Stevenage</t>
        </is>
      </c>
      <c r="E735" s="24" t="n">
        <v>6</v>
      </c>
      <c r="F735" s="24">
        <f>COUNTIFS(TeamGames!$D$2:$D$4073,$D735,TeamGames!$F$2:$F$4073,$E735)</f>
        <v/>
      </c>
      <c r="G735" s="24" t="n">
        <v>21</v>
      </c>
      <c r="H735" s="24" t="n">
        <v>24</v>
      </c>
      <c r="I735" s="24" t="inlineStr">
        <is>
          <t>Reading (H) · Wycombe (A) · Bromley (A) · Cambridge (H)</t>
        </is>
      </c>
      <c r="J735" s="24" t="n">
        <v>2</v>
      </c>
      <c r="K735" s="40" t="n">
        <v>46382.625</v>
      </c>
      <c r="L735" s="40" t="n">
        <v>46396.52083333334</v>
      </c>
      <c r="M735" s="24">
        <f>SUMIFS(TeamGames!$X$2:$X$4073,TeamGames!$D$2:$D$4073,$D735,TeamGames!$F$2:$F$4073,$E735)</f>
        <v/>
      </c>
      <c r="N735" s="33">
        <f>SUMIFS(TeamGames!$S$2:$S$4073,TeamGames!$D$2:$D$4073,$D735,TeamGames!$F$2:$F$4073,$E735)</f>
        <v/>
      </c>
      <c r="O735" s="33">
        <f>SUMIFS(TeamGames!$S$2:$S$4073,TeamGames!$D$2:$D$4073,$D735,TeamGames!$F$2:$F$4073,$E735,TeamGames!$X$2:$X$4073,1)</f>
        <v/>
      </c>
      <c r="P735" s="24">
        <f>SUMIFS(TeamGames!$O$2:$O$4073,TeamGames!$D$2:$D$4073,$D735,TeamGames!$F$2:$F$4073,$E735)</f>
        <v/>
      </c>
      <c r="Q735" s="33">
        <f>SUMIFS(TeamGames!$T$2:$T$4073,TeamGames!$D$2:$D$4073,$D735,TeamGames!$F$2:$F$4073,$E735)</f>
        <v/>
      </c>
      <c r="R735" s="33">
        <f>SUMIFS(TeamGames!$U$2:$U$4073,TeamGames!$D$2:$D$4073,$D735,TeamGames!$F$2:$F$4073,$E735)</f>
        <v/>
      </c>
      <c r="S735" s="33">
        <f>SUMIFS(TeamGames!$W$2:$W$4073,TeamGames!$D$2:$D$4073,$D735,TeamGames!$F$2:$F$4073,$E735)</f>
        <v/>
      </c>
      <c r="T735" s="30">
        <f>IF(M735=0,"",P735-O735)</f>
        <v/>
      </c>
      <c r="U735" s="30">
        <f>IF(M735=0,"",S735-O735)</f>
        <v/>
      </c>
      <c r="V735" s="24">
        <f>IF(M735=0,"upcoming",IF(M735=F735,"complete","in progress"))</f>
        <v/>
      </c>
      <c r="W735" s="33">
        <f>N735/F735</f>
        <v/>
      </c>
      <c r="X735" s="41">
        <f>AVERAGEIFS(TeamGames!$K$2:$K$4073,TeamGames!$D$2:$D$4073,$D735,TeamGames!$F$2:$F$4073,$E735)</f>
        <v/>
      </c>
      <c r="Y735" s="30">
        <f>IF(M735=0,"",P735-S735)</f>
        <v/>
      </c>
      <c r="Z735" s="30" t="n"/>
      <c r="AA735" s="31" t="n"/>
      <c r="AB735" s="33" t="n">
        <v>5.58401419731606</v>
      </c>
      <c r="AC735" s="24" t="n">
        <v>0</v>
      </c>
      <c r="AD735" s="24" t="n">
        <v>0</v>
      </c>
    </row>
    <row r="736">
      <c r="A736" s="24" t="inlineStr">
        <is>
          <t>Stevenage|7</t>
        </is>
      </c>
      <c r="B736" s="24" t="inlineStr">
        <is>
          <t>E2</t>
        </is>
      </c>
      <c r="C736" s="24" t="inlineStr">
        <is>
          <t>League One</t>
        </is>
      </c>
      <c r="D736" s="24" t="inlineStr">
        <is>
          <t>Stevenage</t>
        </is>
      </c>
      <c r="E736" s="24" t="n">
        <v>7</v>
      </c>
      <c r="F736" s="24">
        <f>COUNTIFS(TeamGames!$D$2:$D$4073,$D736,TeamGames!$F$2:$F$4073,$E736)</f>
        <v/>
      </c>
      <c r="G736" s="24" t="n">
        <v>25</v>
      </c>
      <c r="H736" s="24" t="n">
        <v>28</v>
      </c>
      <c r="I736" s="24" t="inlineStr">
        <is>
          <t>Bradford (H) · Plymouth (A) · MK Dons (A) · Leicester (H)</t>
        </is>
      </c>
      <c r="J736" s="24" t="n">
        <v>2</v>
      </c>
      <c r="K736" s="40" t="n">
        <v>46403.625</v>
      </c>
      <c r="L736" s="40" t="n">
        <v>46417.625</v>
      </c>
      <c r="M736" s="24">
        <f>SUMIFS(TeamGames!$X$2:$X$4073,TeamGames!$D$2:$D$4073,$D736,TeamGames!$F$2:$F$4073,$E736)</f>
        <v/>
      </c>
      <c r="N736" s="33">
        <f>SUMIFS(TeamGames!$S$2:$S$4073,TeamGames!$D$2:$D$4073,$D736,TeamGames!$F$2:$F$4073,$E736)</f>
        <v/>
      </c>
      <c r="O736" s="33">
        <f>SUMIFS(TeamGames!$S$2:$S$4073,TeamGames!$D$2:$D$4073,$D736,TeamGames!$F$2:$F$4073,$E736,TeamGames!$X$2:$X$4073,1)</f>
        <v/>
      </c>
      <c r="P736" s="24">
        <f>SUMIFS(TeamGames!$O$2:$O$4073,TeamGames!$D$2:$D$4073,$D736,TeamGames!$F$2:$F$4073,$E736)</f>
        <v/>
      </c>
      <c r="Q736" s="33">
        <f>SUMIFS(TeamGames!$T$2:$T$4073,TeamGames!$D$2:$D$4073,$D736,TeamGames!$F$2:$F$4073,$E736)</f>
        <v/>
      </c>
      <c r="R736" s="33">
        <f>SUMIFS(TeamGames!$U$2:$U$4073,TeamGames!$D$2:$D$4073,$D736,TeamGames!$F$2:$F$4073,$E736)</f>
        <v/>
      </c>
      <c r="S736" s="33">
        <f>SUMIFS(TeamGames!$W$2:$W$4073,TeamGames!$D$2:$D$4073,$D736,TeamGames!$F$2:$F$4073,$E736)</f>
        <v/>
      </c>
      <c r="T736" s="30">
        <f>IF(M736=0,"",P736-O736)</f>
        <v/>
      </c>
      <c r="U736" s="30">
        <f>IF(M736=0,"",S736-O736)</f>
        <v/>
      </c>
      <c r="V736" s="24">
        <f>IF(M736=0,"upcoming",IF(M736=F736,"complete","in progress"))</f>
        <v/>
      </c>
      <c r="W736" s="33">
        <f>N736/F736</f>
        <v/>
      </c>
      <c r="X736" s="41">
        <f>AVERAGEIFS(TeamGames!$K$2:$K$4073,TeamGames!$D$2:$D$4073,$D736,TeamGames!$F$2:$F$4073,$E736)</f>
        <v/>
      </c>
      <c r="Y736" s="30">
        <f>IF(M736=0,"",P736-S736)</f>
        <v/>
      </c>
      <c r="Z736" s="30" t="n"/>
      <c r="AA736" s="31" t="n"/>
      <c r="AB736" s="33" t="n">
        <v>4.552972968480253</v>
      </c>
      <c r="AC736" s="24" t="n">
        <v>0</v>
      </c>
      <c r="AD736" s="24" t="n">
        <v>0</v>
      </c>
    </row>
    <row r="737">
      <c r="A737" s="24" t="inlineStr">
        <is>
          <t>Stevenage|8</t>
        </is>
      </c>
      <c r="B737" s="24" t="inlineStr">
        <is>
          <t>E2</t>
        </is>
      </c>
      <c r="C737" s="24" t="inlineStr">
        <is>
          <t>League One</t>
        </is>
      </c>
      <c r="D737" s="24" t="inlineStr">
        <is>
          <t>Stevenage</t>
        </is>
      </c>
      <c r="E737" s="24" t="n">
        <v>8</v>
      </c>
      <c r="F737" s="24">
        <f>COUNTIFS(TeamGames!$D$2:$D$4073,$D737,TeamGames!$F$2:$F$4073,$E737)</f>
        <v/>
      </c>
      <c r="G737" s="24" t="n">
        <v>29</v>
      </c>
      <c r="H737" s="24" t="n">
        <v>32</v>
      </c>
      <c r="I737" s="24" t="inlineStr">
        <is>
          <t>Doncaster (A) · Peterborough (H) · Barnsley (H) · Luton (A)</t>
        </is>
      </c>
      <c r="J737" s="24" t="n">
        <v>2</v>
      </c>
      <c r="K737" s="40" t="n">
        <v>46424.625</v>
      </c>
      <c r="L737" s="40" t="n">
        <v>46438.625</v>
      </c>
      <c r="M737" s="24">
        <f>SUMIFS(TeamGames!$X$2:$X$4073,TeamGames!$D$2:$D$4073,$D737,TeamGames!$F$2:$F$4073,$E737)</f>
        <v/>
      </c>
      <c r="N737" s="33">
        <f>SUMIFS(TeamGames!$S$2:$S$4073,TeamGames!$D$2:$D$4073,$D737,TeamGames!$F$2:$F$4073,$E737)</f>
        <v/>
      </c>
      <c r="O737" s="33">
        <f>SUMIFS(TeamGames!$S$2:$S$4073,TeamGames!$D$2:$D$4073,$D737,TeamGames!$F$2:$F$4073,$E737,TeamGames!$X$2:$X$4073,1)</f>
        <v/>
      </c>
      <c r="P737" s="24">
        <f>SUMIFS(TeamGames!$O$2:$O$4073,TeamGames!$D$2:$D$4073,$D737,TeamGames!$F$2:$F$4073,$E737)</f>
        <v/>
      </c>
      <c r="Q737" s="33">
        <f>SUMIFS(TeamGames!$T$2:$T$4073,TeamGames!$D$2:$D$4073,$D737,TeamGames!$F$2:$F$4073,$E737)</f>
        <v/>
      </c>
      <c r="R737" s="33">
        <f>SUMIFS(TeamGames!$U$2:$U$4073,TeamGames!$D$2:$D$4073,$D737,TeamGames!$F$2:$F$4073,$E737)</f>
        <v/>
      </c>
      <c r="S737" s="33">
        <f>SUMIFS(TeamGames!$W$2:$W$4073,TeamGames!$D$2:$D$4073,$D737,TeamGames!$F$2:$F$4073,$E737)</f>
        <v/>
      </c>
      <c r="T737" s="30">
        <f>IF(M737=0,"",P737-O737)</f>
        <v/>
      </c>
      <c r="U737" s="30">
        <f>IF(M737=0,"",S737-O737)</f>
        <v/>
      </c>
      <c r="V737" s="24">
        <f>IF(M737=0,"upcoming",IF(M737=F737,"complete","in progress"))</f>
        <v/>
      </c>
      <c r="W737" s="33">
        <f>N737/F737</f>
        <v/>
      </c>
      <c r="X737" s="41">
        <f>AVERAGEIFS(TeamGames!$K$2:$K$4073,TeamGames!$D$2:$D$4073,$D737,TeamGames!$F$2:$F$4073,$E737)</f>
        <v/>
      </c>
      <c r="Y737" s="30">
        <f>IF(M737=0,"",P737-S737)</f>
        <v/>
      </c>
      <c r="Z737" s="30" t="n"/>
      <c r="AA737" s="31" t="n"/>
      <c r="AB737" s="33" t="n">
        <v>5.20039291234659</v>
      </c>
      <c r="AC737" s="24" t="n">
        <v>0</v>
      </c>
      <c r="AD737" s="24" t="n">
        <v>0</v>
      </c>
    </row>
    <row r="738">
      <c r="A738" s="24" t="inlineStr">
        <is>
          <t>Stevenage|9</t>
        </is>
      </c>
      <c r="B738" s="24" t="inlineStr">
        <is>
          <t>E2</t>
        </is>
      </c>
      <c r="C738" s="24" t="inlineStr">
        <is>
          <t>League One</t>
        </is>
      </c>
      <c r="D738" s="24" t="inlineStr">
        <is>
          <t>Stevenage</t>
        </is>
      </c>
      <c r="E738" s="24" t="n">
        <v>9</v>
      </c>
      <c r="F738" s="24">
        <f>COUNTIFS(TeamGames!$D$2:$D$4073,$D738,TeamGames!$F$2:$F$4073,$E738)</f>
        <v/>
      </c>
      <c r="G738" s="24" t="n">
        <v>33</v>
      </c>
      <c r="H738" s="24" t="n">
        <v>36</v>
      </c>
      <c r="I738" s="24" t="inlineStr">
        <is>
          <t>Mansfield (A) · Burton (H) · Oxford (A) · Notts County (H)</t>
        </is>
      </c>
      <c r="J738" s="24" t="n">
        <v>2</v>
      </c>
      <c r="K738" s="40" t="n">
        <v>46445.625</v>
      </c>
      <c r="L738" s="40" t="n">
        <v>46466.625</v>
      </c>
      <c r="M738" s="24">
        <f>SUMIFS(TeamGames!$X$2:$X$4073,TeamGames!$D$2:$D$4073,$D738,TeamGames!$F$2:$F$4073,$E738)</f>
        <v/>
      </c>
      <c r="N738" s="33">
        <f>SUMIFS(TeamGames!$S$2:$S$4073,TeamGames!$D$2:$D$4073,$D738,TeamGames!$F$2:$F$4073,$E738)</f>
        <v/>
      </c>
      <c r="O738" s="33">
        <f>SUMIFS(TeamGames!$S$2:$S$4073,TeamGames!$D$2:$D$4073,$D738,TeamGames!$F$2:$F$4073,$E738,TeamGames!$X$2:$X$4073,1)</f>
        <v/>
      </c>
      <c r="P738" s="24">
        <f>SUMIFS(TeamGames!$O$2:$O$4073,TeamGames!$D$2:$D$4073,$D738,TeamGames!$F$2:$F$4073,$E738)</f>
        <v/>
      </c>
      <c r="Q738" s="33">
        <f>SUMIFS(TeamGames!$T$2:$T$4073,TeamGames!$D$2:$D$4073,$D738,TeamGames!$F$2:$F$4073,$E738)</f>
        <v/>
      </c>
      <c r="R738" s="33">
        <f>SUMIFS(TeamGames!$U$2:$U$4073,TeamGames!$D$2:$D$4073,$D738,TeamGames!$F$2:$F$4073,$E738)</f>
        <v/>
      </c>
      <c r="S738" s="33">
        <f>SUMIFS(TeamGames!$W$2:$W$4073,TeamGames!$D$2:$D$4073,$D738,TeamGames!$F$2:$F$4073,$E738)</f>
        <v/>
      </c>
      <c r="T738" s="30">
        <f>IF(M738=0,"",P738-O738)</f>
        <v/>
      </c>
      <c r="U738" s="30">
        <f>IF(M738=0,"",S738-O738)</f>
        <v/>
      </c>
      <c r="V738" s="24">
        <f>IF(M738=0,"upcoming",IF(M738=F738,"complete","in progress"))</f>
        <v/>
      </c>
      <c r="W738" s="33">
        <f>N738/F738</f>
        <v/>
      </c>
      <c r="X738" s="41">
        <f>AVERAGEIFS(TeamGames!$K$2:$K$4073,TeamGames!$D$2:$D$4073,$D738,TeamGames!$F$2:$F$4073,$E738)</f>
        <v/>
      </c>
      <c r="Y738" s="30">
        <f>IF(M738=0,"",P738-S738)</f>
        <v/>
      </c>
      <c r="Z738" s="30" t="n"/>
      <c r="AA738" s="31" t="n"/>
      <c r="AB738" s="33" t="n">
        <v>5.530132415440262</v>
      </c>
      <c r="AC738" s="24" t="n">
        <v>0</v>
      </c>
      <c r="AD738" s="24" t="n">
        <v>0</v>
      </c>
    </row>
    <row r="739">
      <c r="A739" s="24" t="inlineStr">
        <is>
          <t>Stevenage|10</t>
        </is>
      </c>
      <c r="B739" s="24" t="inlineStr">
        <is>
          <t>E2</t>
        </is>
      </c>
      <c r="C739" s="24" t="inlineStr">
        <is>
          <t>League One</t>
        </is>
      </c>
      <c r="D739" s="24" t="inlineStr">
        <is>
          <t>Stevenage</t>
        </is>
      </c>
      <c r="E739" s="24" t="n">
        <v>10</v>
      </c>
      <c r="F739" s="24">
        <f>COUNTIFS(TeamGames!$D$2:$D$4073,$D739,TeamGames!$F$2:$F$4073,$E739)</f>
        <v/>
      </c>
      <c r="G739" s="24" t="n">
        <v>37</v>
      </c>
      <c r="H739" s="24" t="n">
        <v>40</v>
      </c>
      <c r="I739" s="24" t="inlineStr">
        <is>
          <t>Bromley (H) · Reading (A) · Wycombe (H) · Stockport (A)</t>
        </is>
      </c>
      <c r="J739" s="24" t="n">
        <v>2</v>
      </c>
      <c r="K739" s="40" t="n">
        <v>46472.625</v>
      </c>
      <c r="L739" s="40" t="n">
        <v>46487.625</v>
      </c>
      <c r="M739" s="24">
        <f>SUMIFS(TeamGames!$X$2:$X$4073,TeamGames!$D$2:$D$4073,$D739,TeamGames!$F$2:$F$4073,$E739)</f>
        <v/>
      </c>
      <c r="N739" s="33">
        <f>SUMIFS(TeamGames!$S$2:$S$4073,TeamGames!$D$2:$D$4073,$D739,TeamGames!$F$2:$F$4073,$E739)</f>
        <v/>
      </c>
      <c r="O739" s="33">
        <f>SUMIFS(TeamGames!$S$2:$S$4073,TeamGames!$D$2:$D$4073,$D739,TeamGames!$F$2:$F$4073,$E739,TeamGames!$X$2:$X$4073,1)</f>
        <v/>
      </c>
      <c r="P739" s="24">
        <f>SUMIFS(TeamGames!$O$2:$O$4073,TeamGames!$D$2:$D$4073,$D739,TeamGames!$F$2:$F$4073,$E739)</f>
        <v/>
      </c>
      <c r="Q739" s="33">
        <f>SUMIFS(TeamGames!$T$2:$T$4073,TeamGames!$D$2:$D$4073,$D739,TeamGames!$F$2:$F$4073,$E739)</f>
        <v/>
      </c>
      <c r="R739" s="33">
        <f>SUMIFS(TeamGames!$U$2:$U$4073,TeamGames!$D$2:$D$4073,$D739,TeamGames!$F$2:$F$4073,$E739)</f>
        <v/>
      </c>
      <c r="S739" s="33">
        <f>SUMIFS(TeamGames!$W$2:$W$4073,TeamGames!$D$2:$D$4073,$D739,TeamGames!$F$2:$F$4073,$E739)</f>
        <v/>
      </c>
      <c r="T739" s="30">
        <f>IF(M739=0,"",P739-O739)</f>
        <v/>
      </c>
      <c r="U739" s="30">
        <f>IF(M739=0,"",S739-O739)</f>
        <v/>
      </c>
      <c r="V739" s="24">
        <f>IF(M739=0,"upcoming",IF(M739=F739,"complete","in progress"))</f>
        <v/>
      </c>
      <c r="W739" s="33">
        <f>N739/F739</f>
        <v/>
      </c>
      <c r="X739" s="41">
        <f>AVERAGEIFS(TeamGames!$K$2:$K$4073,TeamGames!$D$2:$D$4073,$D739,TeamGames!$F$2:$F$4073,$E739)</f>
        <v/>
      </c>
      <c r="Y739" s="30">
        <f>IF(M739=0,"",P739-S739)</f>
        <v/>
      </c>
      <c r="Z739" s="30" t="n"/>
      <c r="AA739" s="31" t="n"/>
      <c r="AB739" s="33" t="n">
        <v>5.275531750279563</v>
      </c>
      <c r="AC739" s="24" t="n">
        <v>0</v>
      </c>
      <c r="AD739" s="24" t="n">
        <v>0</v>
      </c>
    </row>
    <row r="740">
      <c r="A740" s="24" t="inlineStr">
        <is>
          <t>Stevenage|11</t>
        </is>
      </c>
      <c r="B740" s="24" t="inlineStr">
        <is>
          <t>E2</t>
        </is>
      </c>
      <c r="C740" s="24" t="inlineStr">
        <is>
          <t>League One</t>
        </is>
      </c>
      <c r="D740" s="24" t="inlineStr">
        <is>
          <t>Stevenage</t>
        </is>
      </c>
      <c r="E740" s="24" t="n">
        <v>11</v>
      </c>
      <c r="F740" s="24">
        <f>COUNTIFS(TeamGames!$D$2:$D$4073,$D740,TeamGames!$F$2:$F$4073,$E740)</f>
        <v/>
      </c>
      <c r="G740" s="24" t="n">
        <v>41</v>
      </c>
      <c r="H740" s="24" t="n">
        <v>44</v>
      </c>
      <c r="I740" s="24" t="inlineStr">
        <is>
          <t>Sheffield Wed (A) · Leyton Orient (H) · Wigan (A) · AFC Wimbledon (H)</t>
        </is>
      </c>
      <c r="J740" s="24" t="n">
        <v>2</v>
      </c>
      <c r="K740" s="40" t="n">
        <v>46490.82291666666</v>
      </c>
      <c r="L740" s="40" t="n">
        <v>46504.82291666666</v>
      </c>
      <c r="M740" s="24">
        <f>SUMIFS(TeamGames!$X$2:$X$4073,TeamGames!$D$2:$D$4073,$D740,TeamGames!$F$2:$F$4073,$E740)</f>
        <v/>
      </c>
      <c r="N740" s="33">
        <f>SUMIFS(TeamGames!$S$2:$S$4073,TeamGames!$D$2:$D$4073,$D740,TeamGames!$F$2:$F$4073,$E740)</f>
        <v/>
      </c>
      <c r="O740" s="33">
        <f>SUMIFS(TeamGames!$S$2:$S$4073,TeamGames!$D$2:$D$4073,$D740,TeamGames!$F$2:$F$4073,$E740,TeamGames!$X$2:$X$4073,1)</f>
        <v/>
      </c>
      <c r="P740" s="24">
        <f>SUMIFS(TeamGames!$O$2:$O$4073,TeamGames!$D$2:$D$4073,$D740,TeamGames!$F$2:$F$4073,$E740)</f>
        <v/>
      </c>
      <c r="Q740" s="33">
        <f>SUMIFS(TeamGames!$T$2:$T$4073,TeamGames!$D$2:$D$4073,$D740,TeamGames!$F$2:$F$4073,$E740)</f>
        <v/>
      </c>
      <c r="R740" s="33">
        <f>SUMIFS(TeamGames!$U$2:$U$4073,TeamGames!$D$2:$D$4073,$D740,TeamGames!$F$2:$F$4073,$E740)</f>
        <v/>
      </c>
      <c r="S740" s="33">
        <f>SUMIFS(TeamGames!$W$2:$W$4073,TeamGames!$D$2:$D$4073,$D740,TeamGames!$F$2:$F$4073,$E740)</f>
        <v/>
      </c>
      <c r="T740" s="30">
        <f>IF(M740=0,"",P740-O740)</f>
        <v/>
      </c>
      <c r="U740" s="30">
        <f>IF(M740=0,"",S740-O740)</f>
        <v/>
      </c>
      <c r="V740" s="24">
        <f>IF(M740=0,"upcoming",IF(M740=F740,"complete","in progress"))</f>
        <v/>
      </c>
      <c r="W740" s="33">
        <f>N740/F740</f>
        <v/>
      </c>
      <c r="X740" s="41">
        <f>AVERAGEIFS(TeamGames!$K$2:$K$4073,TeamGames!$D$2:$D$4073,$D740,TeamGames!$F$2:$F$4073,$E740)</f>
        <v/>
      </c>
      <c r="Y740" s="30">
        <f>IF(M740=0,"",P740-S740)</f>
        <v/>
      </c>
      <c r="Z740" s="30" t="n"/>
      <c r="AA740" s="31" t="n"/>
      <c r="AB740" s="33" t="n">
        <v>5.440015014227154</v>
      </c>
      <c r="AC740" s="24" t="n">
        <v>0</v>
      </c>
      <c r="AD740" s="24" t="n">
        <v>0</v>
      </c>
    </row>
    <row r="741">
      <c r="A741" s="24" t="inlineStr">
        <is>
          <t>Stevenage|12</t>
        </is>
      </c>
      <c r="B741" s="24" t="inlineStr">
        <is>
          <t>E2</t>
        </is>
      </c>
      <c r="C741" s="24" t="inlineStr">
        <is>
          <t>League One</t>
        </is>
      </c>
      <c r="D741" s="24" t="inlineStr">
        <is>
          <t>Stevenage</t>
        </is>
      </c>
      <c r="E741" s="24" t="n">
        <v>12</v>
      </c>
      <c r="F741" s="24">
        <f>COUNTIFS(TeamGames!$D$2:$D$4073,$D741,TeamGames!$F$2:$F$4073,$E741)</f>
        <v/>
      </c>
      <c r="G741" s="24" t="n">
        <v>45</v>
      </c>
      <c r="H741" s="24" t="n">
        <v>46</v>
      </c>
      <c r="I741" s="24" t="inlineStr">
        <is>
          <t>Blackpool (A) · Huddersfield (H)</t>
        </is>
      </c>
      <c r="J741" s="24" t="n">
        <v>1</v>
      </c>
      <c r="K741" s="40" t="n">
        <v>46508.625</v>
      </c>
      <c r="L741" s="40" t="n">
        <v>46515.52083333334</v>
      </c>
      <c r="M741" s="24">
        <f>SUMIFS(TeamGames!$X$2:$X$4073,TeamGames!$D$2:$D$4073,$D741,TeamGames!$F$2:$F$4073,$E741)</f>
        <v/>
      </c>
      <c r="N741" s="33">
        <f>SUMIFS(TeamGames!$S$2:$S$4073,TeamGames!$D$2:$D$4073,$D741,TeamGames!$F$2:$F$4073,$E741)</f>
        <v/>
      </c>
      <c r="O741" s="33">
        <f>SUMIFS(TeamGames!$S$2:$S$4073,TeamGames!$D$2:$D$4073,$D741,TeamGames!$F$2:$F$4073,$E741,TeamGames!$X$2:$X$4073,1)</f>
        <v/>
      </c>
      <c r="P741" s="24">
        <f>SUMIFS(TeamGames!$O$2:$O$4073,TeamGames!$D$2:$D$4073,$D741,TeamGames!$F$2:$F$4073,$E741)</f>
        <v/>
      </c>
      <c r="Q741" s="33">
        <f>SUMIFS(TeamGames!$T$2:$T$4073,TeamGames!$D$2:$D$4073,$D741,TeamGames!$F$2:$F$4073,$E741)</f>
        <v/>
      </c>
      <c r="R741" s="33">
        <f>SUMIFS(TeamGames!$U$2:$U$4073,TeamGames!$D$2:$D$4073,$D741,TeamGames!$F$2:$F$4073,$E741)</f>
        <v/>
      </c>
      <c r="S741" s="33">
        <f>SUMIFS(TeamGames!$W$2:$W$4073,TeamGames!$D$2:$D$4073,$D741,TeamGames!$F$2:$F$4073,$E741)</f>
        <v/>
      </c>
      <c r="T741" s="30">
        <f>IF(M741=0,"",P741-O741)</f>
        <v/>
      </c>
      <c r="U741" s="30">
        <f>IF(M741=0,"",S741-O741)</f>
        <v/>
      </c>
      <c r="V741" s="24">
        <f>IF(M741=0,"upcoming",IF(M741=F741,"complete","in progress"))</f>
        <v/>
      </c>
      <c r="W741" s="33">
        <f>N741/F741</f>
        <v/>
      </c>
      <c r="X741" s="41">
        <f>AVERAGEIFS(TeamGames!$K$2:$K$4073,TeamGames!$D$2:$D$4073,$D741,TeamGames!$F$2:$F$4073,$E741)</f>
        <v/>
      </c>
      <c r="Y741" s="30">
        <f>IF(M741=0,"",P741-S741)</f>
        <v/>
      </c>
      <c r="Z741" s="30" t="n"/>
      <c r="AA741" s="31" t="n"/>
      <c r="AB741" s="33" t="n">
        <v>2.38659409395833</v>
      </c>
      <c r="AC741" s="24" t="n">
        <v>0</v>
      </c>
      <c r="AD741" s="24" t="n">
        <v>0</v>
      </c>
    </row>
    <row r="742">
      <c r="A742" s="24" t="inlineStr">
        <is>
          <t>Stockport|1</t>
        </is>
      </c>
      <c r="B742" s="24" t="inlineStr">
        <is>
          <t>E2</t>
        </is>
      </c>
      <c r="C742" s="24" t="inlineStr">
        <is>
          <t>League One</t>
        </is>
      </c>
      <c r="D742" s="24" t="inlineStr">
        <is>
          <t>Stockport</t>
        </is>
      </c>
      <c r="E742" s="24" t="n">
        <v>1</v>
      </c>
      <c r="F742" s="24">
        <f>COUNTIFS(TeamGames!$D$2:$D$4073,$D742,TeamGames!$F$2:$F$4073,$E742)</f>
        <v/>
      </c>
      <c r="G742" s="24" t="n">
        <v>1</v>
      </c>
      <c r="H742" s="24" t="n">
        <v>4</v>
      </c>
      <c r="I742" s="24" t="inlineStr">
        <is>
          <t>Plymouth (A) · Blackpool (H) · Wycombe (H) · Luton (A)</t>
        </is>
      </c>
      <c r="J742" s="24" t="n">
        <v>2</v>
      </c>
      <c r="K742" s="40" t="n">
        <v>46249.625</v>
      </c>
      <c r="L742" s="40" t="n">
        <v>46267.82291666666</v>
      </c>
      <c r="M742" s="24">
        <f>SUMIFS(TeamGames!$X$2:$X$4073,TeamGames!$D$2:$D$4073,$D742,TeamGames!$F$2:$F$4073,$E742)</f>
        <v/>
      </c>
      <c r="N742" s="33">
        <f>SUMIFS(TeamGames!$S$2:$S$4073,TeamGames!$D$2:$D$4073,$D742,TeamGames!$F$2:$F$4073,$E742)</f>
        <v/>
      </c>
      <c r="O742" s="33">
        <f>SUMIFS(TeamGames!$S$2:$S$4073,TeamGames!$D$2:$D$4073,$D742,TeamGames!$F$2:$F$4073,$E742,TeamGames!$X$2:$X$4073,1)</f>
        <v/>
      </c>
      <c r="P742" s="24">
        <f>SUMIFS(TeamGames!$O$2:$O$4073,TeamGames!$D$2:$D$4073,$D742,TeamGames!$F$2:$F$4073,$E742)</f>
        <v/>
      </c>
      <c r="Q742" s="33">
        <f>SUMIFS(TeamGames!$T$2:$T$4073,TeamGames!$D$2:$D$4073,$D742,TeamGames!$F$2:$F$4073,$E742)</f>
        <v/>
      </c>
      <c r="R742" s="33">
        <f>SUMIFS(TeamGames!$U$2:$U$4073,TeamGames!$D$2:$D$4073,$D742,TeamGames!$F$2:$F$4073,$E742)</f>
        <v/>
      </c>
      <c r="S742" s="33">
        <f>SUMIFS(TeamGames!$W$2:$W$4073,TeamGames!$D$2:$D$4073,$D742,TeamGames!$F$2:$F$4073,$E742)</f>
        <v/>
      </c>
      <c r="T742" s="30">
        <f>IF(M742=0,"",P742-O742)</f>
        <v/>
      </c>
      <c r="U742" s="30">
        <f>IF(M742=0,"",S742-O742)</f>
        <v/>
      </c>
      <c r="V742" s="24">
        <f>IF(M742=0,"upcoming",IF(M742=F742,"complete","in progress"))</f>
        <v/>
      </c>
      <c r="W742" s="33">
        <f>N742/F742</f>
        <v/>
      </c>
      <c r="X742" s="41">
        <f>AVERAGEIFS(TeamGames!$K$2:$K$4073,TeamGames!$D$2:$D$4073,$D742,TeamGames!$F$2:$F$4073,$E742)</f>
        <v/>
      </c>
      <c r="Y742" s="30">
        <f>IF(M742=0,"",P742-S742)</f>
        <v/>
      </c>
      <c r="Z742" s="30" t="n">
        <v>0.21</v>
      </c>
      <c r="AA742" s="31" t="n">
        <v>0.8299622105748032</v>
      </c>
      <c r="AB742" s="33" t="n"/>
      <c r="AC742" s="24" t="n">
        <v>0</v>
      </c>
      <c r="AD742" s="24" t="n">
        <v>0</v>
      </c>
    </row>
    <row r="743">
      <c r="A743" s="24" t="inlineStr">
        <is>
          <t>Stockport|2</t>
        </is>
      </c>
      <c r="B743" s="24" t="inlineStr">
        <is>
          <t>E2</t>
        </is>
      </c>
      <c r="C743" s="24" t="inlineStr">
        <is>
          <t>League One</t>
        </is>
      </c>
      <c r="D743" s="24" t="inlineStr">
        <is>
          <t>Stockport</t>
        </is>
      </c>
      <c r="E743" s="24" t="n">
        <v>2</v>
      </c>
      <c r="F743" s="24">
        <f>COUNTIFS(TeamGames!$D$2:$D$4073,$D743,TeamGames!$F$2:$F$4073,$E743)</f>
        <v/>
      </c>
      <c r="G743" s="24" t="n">
        <v>5</v>
      </c>
      <c r="H743" s="24" t="n">
        <v>8</v>
      </c>
      <c r="I743" s="24" t="inlineStr">
        <is>
          <t>Wigan (A) · Leicester (H) · Sheffield Wed (A) · Peterborough (H)</t>
        </is>
      </c>
      <c r="J743" s="24" t="n">
        <v>2</v>
      </c>
      <c r="K743" s="40" t="n">
        <v>46270.52083333334</v>
      </c>
      <c r="L743" s="40" t="n">
        <v>46291.625</v>
      </c>
      <c r="M743" s="24">
        <f>SUMIFS(TeamGames!$X$2:$X$4073,TeamGames!$D$2:$D$4073,$D743,TeamGames!$F$2:$F$4073,$E743)</f>
        <v/>
      </c>
      <c r="N743" s="33">
        <f>SUMIFS(TeamGames!$S$2:$S$4073,TeamGames!$D$2:$D$4073,$D743,TeamGames!$F$2:$F$4073,$E743)</f>
        <v/>
      </c>
      <c r="O743" s="33">
        <f>SUMIFS(TeamGames!$S$2:$S$4073,TeamGames!$D$2:$D$4073,$D743,TeamGames!$F$2:$F$4073,$E743,TeamGames!$X$2:$X$4073,1)</f>
        <v/>
      </c>
      <c r="P743" s="24">
        <f>SUMIFS(TeamGames!$O$2:$O$4073,TeamGames!$D$2:$D$4073,$D743,TeamGames!$F$2:$F$4073,$E743)</f>
        <v/>
      </c>
      <c r="Q743" s="33">
        <f>SUMIFS(TeamGames!$T$2:$T$4073,TeamGames!$D$2:$D$4073,$D743,TeamGames!$F$2:$F$4073,$E743)</f>
        <v/>
      </c>
      <c r="R743" s="33">
        <f>SUMIFS(TeamGames!$U$2:$U$4073,TeamGames!$D$2:$D$4073,$D743,TeamGames!$F$2:$F$4073,$E743)</f>
        <v/>
      </c>
      <c r="S743" s="33">
        <f>SUMIFS(TeamGames!$W$2:$W$4073,TeamGames!$D$2:$D$4073,$D743,TeamGames!$F$2:$F$4073,$E743)</f>
        <v/>
      </c>
      <c r="T743" s="30">
        <f>IF(M743=0,"",P743-O743)</f>
        <v/>
      </c>
      <c r="U743" s="30">
        <f>IF(M743=0,"",S743-O743)</f>
        <v/>
      </c>
      <c r="V743" s="24">
        <f>IF(M743=0,"upcoming",IF(M743=F743,"complete","in progress"))</f>
        <v/>
      </c>
      <c r="W743" s="33">
        <f>N743/F743</f>
        <v/>
      </c>
      <c r="X743" s="41">
        <f>AVERAGEIFS(TeamGames!$K$2:$K$4073,TeamGames!$D$2:$D$4073,$D743,TeamGames!$F$2:$F$4073,$E743)</f>
        <v/>
      </c>
      <c r="Y743" s="30">
        <f>IF(M743=0,"",P743-S743)</f>
        <v/>
      </c>
      <c r="Z743" s="30" t="n">
        <v>0.66</v>
      </c>
      <c r="AA743" s="31" t="n">
        <v>0.5099681877899602</v>
      </c>
      <c r="AB743" s="33" t="n"/>
      <c r="AC743" s="24" t="n">
        <v>0</v>
      </c>
      <c r="AD743" s="24" t="n">
        <v>0</v>
      </c>
    </row>
    <row r="744">
      <c r="A744" s="24" t="inlineStr">
        <is>
          <t>Stockport|3</t>
        </is>
      </c>
      <c r="B744" s="24" t="inlineStr">
        <is>
          <t>E2</t>
        </is>
      </c>
      <c r="C744" s="24" t="inlineStr">
        <is>
          <t>League One</t>
        </is>
      </c>
      <c r="D744" s="24" t="inlineStr">
        <is>
          <t>Stockport</t>
        </is>
      </c>
      <c r="E744" s="24" t="n">
        <v>3</v>
      </c>
      <c r="F744" s="24">
        <f>COUNTIFS(TeamGames!$D$2:$D$4073,$D744,TeamGames!$F$2:$F$4073,$E744)</f>
        <v/>
      </c>
      <c r="G744" s="24" t="n">
        <v>9</v>
      </c>
      <c r="H744" s="24" t="n">
        <v>12</v>
      </c>
      <c r="I744" s="24" t="inlineStr">
        <is>
          <t>Barnsley (H) · Bromley (H) · Doncaster (A) · Notts County (A)</t>
        </is>
      </c>
      <c r="J744" s="24" t="n">
        <v>2</v>
      </c>
      <c r="K744" s="40" t="n">
        <v>46305.625</v>
      </c>
      <c r="L744" s="40" t="n">
        <v>46319.625</v>
      </c>
      <c r="M744" s="24">
        <f>SUMIFS(TeamGames!$X$2:$X$4073,TeamGames!$D$2:$D$4073,$D744,TeamGames!$F$2:$F$4073,$E744)</f>
        <v/>
      </c>
      <c r="N744" s="33">
        <f>SUMIFS(TeamGames!$S$2:$S$4073,TeamGames!$D$2:$D$4073,$D744,TeamGames!$F$2:$F$4073,$E744)</f>
        <v/>
      </c>
      <c r="O744" s="33">
        <f>SUMIFS(TeamGames!$S$2:$S$4073,TeamGames!$D$2:$D$4073,$D744,TeamGames!$F$2:$F$4073,$E744,TeamGames!$X$2:$X$4073,1)</f>
        <v/>
      </c>
      <c r="P744" s="24">
        <f>SUMIFS(TeamGames!$O$2:$O$4073,TeamGames!$D$2:$D$4073,$D744,TeamGames!$F$2:$F$4073,$E744)</f>
        <v/>
      </c>
      <c r="Q744" s="33">
        <f>SUMIFS(TeamGames!$T$2:$T$4073,TeamGames!$D$2:$D$4073,$D744,TeamGames!$F$2:$F$4073,$E744)</f>
        <v/>
      </c>
      <c r="R744" s="33">
        <f>SUMIFS(TeamGames!$U$2:$U$4073,TeamGames!$D$2:$D$4073,$D744,TeamGames!$F$2:$F$4073,$E744)</f>
        <v/>
      </c>
      <c r="S744" s="33">
        <f>SUMIFS(TeamGames!$W$2:$W$4073,TeamGames!$D$2:$D$4073,$D744,TeamGames!$F$2:$F$4073,$E744)</f>
        <v/>
      </c>
      <c r="T744" s="30">
        <f>IF(M744=0,"",P744-O744)</f>
        <v/>
      </c>
      <c r="U744" s="30">
        <f>IF(M744=0,"",S744-O744)</f>
        <v/>
      </c>
      <c r="V744" s="24">
        <f>IF(M744=0,"upcoming",IF(M744=F744,"complete","in progress"))</f>
        <v/>
      </c>
      <c r="W744" s="33">
        <f>N744/F744</f>
        <v/>
      </c>
      <c r="X744" s="41">
        <f>AVERAGEIFS(TeamGames!$K$2:$K$4073,TeamGames!$D$2:$D$4073,$D744,TeamGames!$F$2:$F$4073,$E744)</f>
        <v/>
      </c>
      <c r="Y744" s="30">
        <f>IF(M744=0,"",P744-S744)</f>
        <v/>
      </c>
      <c r="Z744" s="30" t="n">
        <v>1.85</v>
      </c>
      <c r="AA744" s="31" t="n">
        <v>0.0637047937997488</v>
      </c>
      <c r="AB744" s="33" t="n">
        <v>1.421135252675842</v>
      </c>
      <c r="AC744" s="24" t="n">
        <v>0</v>
      </c>
      <c r="AD744" s="24" t="n">
        <v>1</v>
      </c>
    </row>
    <row r="745">
      <c r="A745" s="24" t="inlineStr">
        <is>
          <t>Stockport|4</t>
        </is>
      </c>
      <c r="B745" s="24" t="inlineStr">
        <is>
          <t>E2</t>
        </is>
      </c>
      <c r="C745" s="24" t="inlineStr">
        <is>
          <t>League One</t>
        </is>
      </c>
      <c r="D745" s="24" t="inlineStr">
        <is>
          <t>Stockport</t>
        </is>
      </c>
      <c r="E745" s="24" t="n">
        <v>4</v>
      </c>
      <c r="F745" s="24">
        <f>COUNTIFS(TeamGames!$D$2:$D$4073,$D745,TeamGames!$F$2:$F$4073,$E745)</f>
        <v/>
      </c>
      <c r="G745" s="24" t="n">
        <v>13</v>
      </c>
      <c r="H745" s="24" t="n">
        <v>16</v>
      </c>
      <c r="I745" s="24" t="inlineStr">
        <is>
          <t>Oxford (A) · AFC Wimbledon (H) · Reading (H) · Cambridge (A)</t>
        </is>
      </c>
      <c r="J745" s="24" t="n">
        <v>2</v>
      </c>
      <c r="K745" s="40" t="n">
        <v>46322.82291666666</v>
      </c>
      <c r="L745" s="40" t="n">
        <v>46347.625</v>
      </c>
      <c r="M745" s="24">
        <f>SUMIFS(TeamGames!$X$2:$X$4073,TeamGames!$D$2:$D$4073,$D745,TeamGames!$F$2:$F$4073,$E745)</f>
        <v/>
      </c>
      <c r="N745" s="33">
        <f>SUMIFS(TeamGames!$S$2:$S$4073,TeamGames!$D$2:$D$4073,$D745,TeamGames!$F$2:$F$4073,$E745)</f>
        <v/>
      </c>
      <c r="O745" s="33">
        <f>SUMIFS(TeamGames!$S$2:$S$4073,TeamGames!$D$2:$D$4073,$D745,TeamGames!$F$2:$F$4073,$E745,TeamGames!$X$2:$X$4073,1)</f>
        <v/>
      </c>
      <c r="P745" s="24">
        <f>SUMIFS(TeamGames!$O$2:$O$4073,TeamGames!$D$2:$D$4073,$D745,TeamGames!$F$2:$F$4073,$E745)</f>
        <v/>
      </c>
      <c r="Q745" s="33">
        <f>SUMIFS(TeamGames!$T$2:$T$4073,TeamGames!$D$2:$D$4073,$D745,TeamGames!$F$2:$F$4073,$E745)</f>
        <v/>
      </c>
      <c r="R745" s="33">
        <f>SUMIFS(TeamGames!$U$2:$U$4073,TeamGames!$D$2:$D$4073,$D745,TeamGames!$F$2:$F$4073,$E745)</f>
        <v/>
      </c>
      <c r="S745" s="33">
        <f>SUMIFS(TeamGames!$W$2:$W$4073,TeamGames!$D$2:$D$4073,$D745,TeamGames!$F$2:$F$4073,$E745)</f>
        <v/>
      </c>
      <c r="T745" s="30">
        <f>IF(M745=0,"",P745-O745)</f>
        <v/>
      </c>
      <c r="U745" s="30">
        <f>IF(M745=0,"",S745-O745)</f>
        <v/>
      </c>
      <c r="V745" s="24">
        <f>IF(M745=0,"upcoming",IF(M745=F745,"complete","in progress"))</f>
        <v/>
      </c>
      <c r="W745" s="33">
        <f>N745/F745</f>
        <v/>
      </c>
      <c r="X745" s="41">
        <f>AVERAGEIFS(TeamGames!$K$2:$K$4073,TeamGames!$D$2:$D$4073,$D745,TeamGames!$F$2:$F$4073,$E745)</f>
        <v/>
      </c>
      <c r="Y745" s="30">
        <f>IF(M745=0,"",P745-S745)</f>
        <v/>
      </c>
      <c r="Z745" s="30" t="n"/>
      <c r="AA745" s="31" t="n"/>
      <c r="AB745" s="33" t="n">
        <v>6.485404162340483</v>
      </c>
      <c r="AC745" s="24" t="n">
        <v>0</v>
      </c>
      <c r="AD745" s="24" t="n">
        <v>1</v>
      </c>
    </row>
    <row r="746">
      <c r="A746" s="24" t="inlineStr">
        <is>
          <t>Stockport|5</t>
        </is>
      </c>
      <c r="B746" s="24" t="inlineStr">
        <is>
          <t>E2</t>
        </is>
      </c>
      <c r="C746" s="24" t="inlineStr">
        <is>
          <t>League One</t>
        </is>
      </c>
      <c r="D746" s="24" t="inlineStr">
        <is>
          <t>Stockport</t>
        </is>
      </c>
      <c r="E746" s="24" t="n">
        <v>5</v>
      </c>
      <c r="F746" s="24">
        <f>COUNTIFS(TeamGames!$D$2:$D$4073,$D746,TeamGames!$F$2:$F$4073,$E746)</f>
        <v/>
      </c>
      <c r="G746" s="24" t="n">
        <v>17</v>
      </c>
      <c r="H746" s="24" t="n">
        <v>20</v>
      </c>
      <c r="I746" s="24" t="inlineStr">
        <is>
          <t>Leyton Orient (H) · Mansfield (A) · Stevenage (A) · MK Dons (H)</t>
        </is>
      </c>
      <c r="J746" s="24" t="n">
        <v>2</v>
      </c>
      <c r="K746" s="40" t="n">
        <v>46354.625</v>
      </c>
      <c r="L746" s="40" t="n">
        <v>46375.625</v>
      </c>
      <c r="M746" s="24">
        <f>SUMIFS(TeamGames!$X$2:$X$4073,TeamGames!$D$2:$D$4073,$D746,TeamGames!$F$2:$F$4073,$E746)</f>
        <v/>
      </c>
      <c r="N746" s="33">
        <f>SUMIFS(TeamGames!$S$2:$S$4073,TeamGames!$D$2:$D$4073,$D746,TeamGames!$F$2:$F$4073,$E746)</f>
        <v/>
      </c>
      <c r="O746" s="33">
        <f>SUMIFS(TeamGames!$S$2:$S$4073,TeamGames!$D$2:$D$4073,$D746,TeamGames!$F$2:$F$4073,$E746,TeamGames!$X$2:$X$4073,1)</f>
        <v/>
      </c>
      <c r="P746" s="24">
        <f>SUMIFS(TeamGames!$O$2:$O$4073,TeamGames!$D$2:$D$4073,$D746,TeamGames!$F$2:$F$4073,$E746)</f>
        <v/>
      </c>
      <c r="Q746" s="33">
        <f>SUMIFS(TeamGames!$T$2:$T$4073,TeamGames!$D$2:$D$4073,$D746,TeamGames!$F$2:$F$4073,$E746)</f>
        <v/>
      </c>
      <c r="R746" s="33">
        <f>SUMIFS(TeamGames!$U$2:$U$4073,TeamGames!$D$2:$D$4073,$D746,TeamGames!$F$2:$F$4073,$E746)</f>
        <v/>
      </c>
      <c r="S746" s="33">
        <f>SUMIFS(TeamGames!$W$2:$W$4073,TeamGames!$D$2:$D$4073,$D746,TeamGames!$F$2:$F$4073,$E746)</f>
        <v/>
      </c>
      <c r="T746" s="30">
        <f>IF(M746=0,"",P746-O746)</f>
        <v/>
      </c>
      <c r="U746" s="30">
        <f>IF(M746=0,"",S746-O746)</f>
        <v/>
      </c>
      <c r="V746" s="24">
        <f>IF(M746=0,"upcoming",IF(M746=F746,"complete","in progress"))</f>
        <v/>
      </c>
      <c r="W746" s="33">
        <f>N746/F746</f>
        <v/>
      </c>
      <c r="X746" s="41">
        <f>AVERAGEIFS(TeamGames!$K$2:$K$4073,TeamGames!$D$2:$D$4073,$D746,TeamGames!$F$2:$F$4073,$E746)</f>
        <v/>
      </c>
      <c r="Y746" s="30">
        <f>IF(M746=0,"",P746-S746)</f>
        <v/>
      </c>
      <c r="Z746" s="30" t="n"/>
      <c r="AA746" s="31" t="n"/>
      <c r="AB746" s="33" t="n">
        <v>6.27876531531231</v>
      </c>
      <c r="AC746" s="24" t="n">
        <v>0</v>
      </c>
      <c r="AD746" s="24" t="n">
        <v>0</v>
      </c>
    </row>
    <row r="747">
      <c r="A747" s="24" t="inlineStr">
        <is>
          <t>Stockport|6</t>
        </is>
      </c>
      <c r="B747" s="24" t="inlineStr">
        <is>
          <t>E2</t>
        </is>
      </c>
      <c r="C747" s="24" t="inlineStr">
        <is>
          <t>League One</t>
        </is>
      </c>
      <c r="D747" s="24" t="inlineStr">
        <is>
          <t>Stockport</t>
        </is>
      </c>
      <c r="E747" s="24" t="n">
        <v>6</v>
      </c>
      <c r="F747" s="24">
        <f>COUNTIFS(TeamGames!$D$2:$D$4073,$D747,TeamGames!$F$2:$F$4073,$E747)</f>
        <v/>
      </c>
      <c r="G747" s="24" t="n">
        <v>21</v>
      </c>
      <c r="H747" s="24" t="n">
        <v>24</v>
      </c>
      <c r="I747" s="24" t="inlineStr">
        <is>
          <t>Bradford (A) · Huddersfield (H) · Burton (H) · MK Dons (A)</t>
        </is>
      </c>
      <c r="J747" s="24" t="n">
        <v>2</v>
      </c>
      <c r="K747" s="40" t="n">
        <v>46382.625</v>
      </c>
      <c r="L747" s="40" t="n">
        <v>46396.625</v>
      </c>
      <c r="M747" s="24">
        <f>SUMIFS(TeamGames!$X$2:$X$4073,TeamGames!$D$2:$D$4073,$D747,TeamGames!$F$2:$F$4073,$E747)</f>
        <v/>
      </c>
      <c r="N747" s="33">
        <f>SUMIFS(TeamGames!$S$2:$S$4073,TeamGames!$D$2:$D$4073,$D747,TeamGames!$F$2:$F$4073,$E747)</f>
        <v/>
      </c>
      <c r="O747" s="33">
        <f>SUMIFS(TeamGames!$S$2:$S$4073,TeamGames!$D$2:$D$4073,$D747,TeamGames!$F$2:$F$4073,$E747,TeamGames!$X$2:$X$4073,1)</f>
        <v/>
      </c>
      <c r="P747" s="24">
        <f>SUMIFS(TeamGames!$O$2:$O$4073,TeamGames!$D$2:$D$4073,$D747,TeamGames!$F$2:$F$4073,$E747)</f>
        <v/>
      </c>
      <c r="Q747" s="33">
        <f>SUMIFS(TeamGames!$T$2:$T$4073,TeamGames!$D$2:$D$4073,$D747,TeamGames!$F$2:$F$4073,$E747)</f>
        <v/>
      </c>
      <c r="R747" s="33">
        <f>SUMIFS(TeamGames!$U$2:$U$4073,TeamGames!$D$2:$D$4073,$D747,TeamGames!$F$2:$F$4073,$E747)</f>
        <v/>
      </c>
      <c r="S747" s="33">
        <f>SUMIFS(TeamGames!$W$2:$W$4073,TeamGames!$D$2:$D$4073,$D747,TeamGames!$F$2:$F$4073,$E747)</f>
        <v/>
      </c>
      <c r="T747" s="30">
        <f>IF(M747=0,"",P747-O747)</f>
        <v/>
      </c>
      <c r="U747" s="30">
        <f>IF(M747=0,"",S747-O747)</f>
        <v/>
      </c>
      <c r="V747" s="24">
        <f>IF(M747=0,"upcoming",IF(M747=F747,"complete","in progress"))</f>
        <v/>
      </c>
      <c r="W747" s="33">
        <f>N747/F747</f>
        <v/>
      </c>
      <c r="X747" s="41">
        <f>AVERAGEIFS(TeamGames!$K$2:$K$4073,TeamGames!$D$2:$D$4073,$D747,TeamGames!$F$2:$F$4073,$E747)</f>
        <v/>
      </c>
      <c r="Y747" s="30">
        <f>IF(M747=0,"",P747-S747)</f>
        <v/>
      </c>
      <c r="Z747" s="30" t="n"/>
      <c r="AA747" s="31" t="n"/>
      <c r="AB747" s="33" t="n">
        <v>5.942501669888037</v>
      </c>
      <c r="AC747" s="24" t="n">
        <v>0</v>
      </c>
      <c r="AD747" s="24" t="n">
        <v>0</v>
      </c>
    </row>
    <row r="748">
      <c r="A748" s="24" t="inlineStr">
        <is>
          <t>Stockport|7</t>
        </is>
      </c>
      <c r="B748" s="24" t="inlineStr">
        <is>
          <t>E2</t>
        </is>
      </c>
      <c r="C748" s="24" t="inlineStr">
        <is>
          <t>League One</t>
        </is>
      </c>
      <c r="D748" s="24" t="inlineStr">
        <is>
          <t>Stockport</t>
        </is>
      </c>
      <c r="E748" s="24" t="n">
        <v>7</v>
      </c>
      <c r="F748" s="24">
        <f>COUNTIFS(TeamGames!$D$2:$D$4073,$D748,TeamGames!$F$2:$F$4073,$E748)</f>
        <v/>
      </c>
      <c r="G748" s="24" t="n">
        <v>25</v>
      </c>
      <c r="H748" s="24" t="n">
        <v>28</v>
      </c>
      <c r="I748" s="24" t="inlineStr">
        <is>
          <t>Bromley (A) · Doncaster (H) · Notts County (H) · AFC Wimbledon (A)</t>
        </is>
      </c>
      <c r="J748" s="24" t="n">
        <v>2</v>
      </c>
      <c r="K748" s="40" t="n">
        <v>46403.625</v>
      </c>
      <c r="L748" s="40" t="n">
        <v>46417.625</v>
      </c>
      <c r="M748" s="24">
        <f>SUMIFS(TeamGames!$X$2:$X$4073,TeamGames!$D$2:$D$4073,$D748,TeamGames!$F$2:$F$4073,$E748)</f>
        <v/>
      </c>
      <c r="N748" s="33">
        <f>SUMIFS(TeamGames!$S$2:$S$4073,TeamGames!$D$2:$D$4073,$D748,TeamGames!$F$2:$F$4073,$E748)</f>
        <v/>
      </c>
      <c r="O748" s="33">
        <f>SUMIFS(TeamGames!$S$2:$S$4073,TeamGames!$D$2:$D$4073,$D748,TeamGames!$F$2:$F$4073,$E748,TeamGames!$X$2:$X$4073,1)</f>
        <v/>
      </c>
      <c r="P748" s="24">
        <f>SUMIFS(TeamGames!$O$2:$O$4073,TeamGames!$D$2:$D$4073,$D748,TeamGames!$F$2:$F$4073,$E748)</f>
        <v/>
      </c>
      <c r="Q748" s="33">
        <f>SUMIFS(TeamGames!$T$2:$T$4073,TeamGames!$D$2:$D$4073,$D748,TeamGames!$F$2:$F$4073,$E748)</f>
        <v/>
      </c>
      <c r="R748" s="33">
        <f>SUMIFS(TeamGames!$U$2:$U$4073,TeamGames!$D$2:$D$4073,$D748,TeamGames!$F$2:$F$4073,$E748)</f>
        <v/>
      </c>
      <c r="S748" s="33">
        <f>SUMIFS(TeamGames!$W$2:$W$4073,TeamGames!$D$2:$D$4073,$D748,TeamGames!$F$2:$F$4073,$E748)</f>
        <v/>
      </c>
      <c r="T748" s="30">
        <f>IF(M748=0,"",P748-O748)</f>
        <v/>
      </c>
      <c r="U748" s="30">
        <f>IF(M748=0,"",S748-O748)</f>
        <v/>
      </c>
      <c r="V748" s="24">
        <f>IF(M748=0,"upcoming",IF(M748=F748,"complete","in progress"))</f>
        <v/>
      </c>
      <c r="W748" s="33">
        <f>N748/F748</f>
        <v/>
      </c>
      <c r="X748" s="41">
        <f>AVERAGEIFS(TeamGames!$K$2:$K$4073,TeamGames!$D$2:$D$4073,$D748,TeamGames!$F$2:$F$4073,$E748)</f>
        <v/>
      </c>
      <c r="Y748" s="30">
        <f>IF(M748=0,"",P748-S748)</f>
        <v/>
      </c>
      <c r="Z748" s="30" t="n"/>
      <c r="AA748" s="31" t="n"/>
      <c r="AB748" s="33" t="n">
        <v>6.833756469157867</v>
      </c>
      <c r="AC748" s="24" t="n">
        <v>0</v>
      </c>
      <c r="AD748" s="24" t="n">
        <v>0</v>
      </c>
    </row>
    <row r="749">
      <c r="A749" s="24" t="inlineStr">
        <is>
          <t>Stockport|8</t>
        </is>
      </c>
      <c r="B749" s="24" t="inlineStr">
        <is>
          <t>E2</t>
        </is>
      </c>
      <c r="C749" s="24" t="inlineStr">
        <is>
          <t>League One</t>
        </is>
      </c>
      <c r="D749" s="24" t="inlineStr">
        <is>
          <t>Stockport</t>
        </is>
      </c>
      <c r="E749" s="24" t="n">
        <v>8</v>
      </c>
      <c r="F749" s="24">
        <f>COUNTIFS(TeamGames!$D$2:$D$4073,$D749,TeamGames!$F$2:$F$4073,$E749)</f>
        <v/>
      </c>
      <c r="G749" s="24" t="n">
        <v>29</v>
      </c>
      <c r="H749" s="24" t="n">
        <v>32</v>
      </c>
      <c r="I749" s="24" t="inlineStr">
        <is>
          <t>Wycombe (A) · Luton (H) · Wigan (H) · Leicester (A)</t>
        </is>
      </c>
      <c r="J749" s="24" t="n">
        <v>2</v>
      </c>
      <c r="K749" s="40" t="n">
        <v>46424.625</v>
      </c>
      <c r="L749" s="40" t="n">
        <v>46438.625</v>
      </c>
      <c r="M749" s="24">
        <f>SUMIFS(TeamGames!$X$2:$X$4073,TeamGames!$D$2:$D$4073,$D749,TeamGames!$F$2:$F$4073,$E749)</f>
        <v/>
      </c>
      <c r="N749" s="33">
        <f>SUMIFS(TeamGames!$S$2:$S$4073,TeamGames!$D$2:$D$4073,$D749,TeamGames!$F$2:$F$4073,$E749)</f>
        <v/>
      </c>
      <c r="O749" s="33">
        <f>SUMIFS(TeamGames!$S$2:$S$4073,TeamGames!$D$2:$D$4073,$D749,TeamGames!$F$2:$F$4073,$E749,TeamGames!$X$2:$X$4073,1)</f>
        <v/>
      </c>
      <c r="P749" s="24">
        <f>SUMIFS(TeamGames!$O$2:$O$4073,TeamGames!$D$2:$D$4073,$D749,TeamGames!$F$2:$F$4073,$E749)</f>
        <v/>
      </c>
      <c r="Q749" s="33">
        <f>SUMIFS(TeamGames!$T$2:$T$4073,TeamGames!$D$2:$D$4073,$D749,TeamGames!$F$2:$F$4073,$E749)</f>
        <v/>
      </c>
      <c r="R749" s="33">
        <f>SUMIFS(TeamGames!$U$2:$U$4073,TeamGames!$D$2:$D$4073,$D749,TeamGames!$F$2:$F$4073,$E749)</f>
        <v/>
      </c>
      <c r="S749" s="33">
        <f>SUMIFS(TeamGames!$W$2:$W$4073,TeamGames!$D$2:$D$4073,$D749,TeamGames!$F$2:$F$4073,$E749)</f>
        <v/>
      </c>
      <c r="T749" s="30">
        <f>IF(M749=0,"",P749-O749)</f>
        <v/>
      </c>
      <c r="U749" s="30">
        <f>IF(M749=0,"",S749-O749)</f>
        <v/>
      </c>
      <c r="V749" s="24">
        <f>IF(M749=0,"upcoming",IF(M749=F749,"complete","in progress"))</f>
        <v/>
      </c>
      <c r="W749" s="33">
        <f>N749/F749</f>
        <v/>
      </c>
      <c r="X749" s="41">
        <f>AVERAGEIFS(TeamGames!$K$2:$K$4073,TeamGames!$D$2:$D$4073,$D749,TeamGames!$F$2:$F$4073,$E749)</f>
        <v/>
      </c>
      <c r="Y749" s="30">
        <f>IF(M749=0,"",P749-S749)</f>
        <v/>
      </c>
      <c r="Z749" s="30" t="n"/>
      <c r="AA749" s="31" t="n"/>
      <c r="AB749" s="33" t="n">
        <v>5.548312376456835</v>
      </c>
      <c r="AC749" s="24" t="n">
        <v>0</v>
      </c>
      <c r="AD749" s="24" t="n">
        <v>0</v>
      </c>
    </row>
    <row r="750">
      <c r="A750" s="24" t="inlineStr">
        <is>
          <t>Stockport|9</t>
        </is>
      </c>
      <c r="B750" s="24" t="inlineStr">
        <is>
          <t>E2</t>
        </is>
      </c>
      <c r="C750" s="24" t="inlineStr">
        <is>
          <t>League One</t>
        </is>
      </c>
      <c r="D750" s="24" t="inlineStr">
        <is>
          <t>Stockport</t>
        </is>
      </c>
      <c r="E750" s="24" t="n">
        <v>9</v>
      </c>
      <c r="F750" s="24">
        <f>COUNTIFS(TeamGames!$D$2:$D$4073,$D750,TeamGames!$F$2:$F$4073,$E750)</f>
        <v/>
      </c>
      <c r="G750" s="24" t="n">
        <v>33</v>
      </c>
      <c r="H750" s="24" t="n">
        <v>36</v>
      </c>
      <c r="I750" s="24" t="inlineStr">
        <is>
          <t>Reading (A) · Plymouth (H) · Blackpool (A) · Cambridge (H)</t>
        </is>
      </c>
      <c r="J750" s="24" t="n">
        <v>2</v>
      </c>
      <c r="K750" s="40" t="n">
        <v>46445.625</v>
      </c>
      <c r="L750" s="40" t="n">
        <v>46466.625</v>
      </c>
      <c r="M750" s="24">
        <f>SUMIFS(TeamGames!$X$2:$X$4073,TeamGames!$D$2:$D$4073,$D750,TeamGames!$F$2:$F$4073,$E750)</f>
        <v/>
      </c>
      <c r="N750" s="33">
        <f>SUMIFS(TeamGames!$S$2:$S$4073,TeamGames!$D$2:$D$4073,$D750,TeamGames!$F$2:$F$4073,$E750)</f>
        <v/>
      </c>
      <c r="O750" s="33">
        <f>SUMIFS(TeamGames!$S$2:$S$4073,TeamGames!$D$2:$D$4073,$D750,TeamGames!$F$2:$F$4073,$E750,TeamGames!$X$2:$X$4073,1)</f>
        <v/>
      </c>
      <c r="P750" s="24">
        <f>SUMIFS(TeamGames!$O$2:$O$4073,TeamGames!$D$2:$D$4073,$D750,TeamGames!$F$2:$F$4073,$E750)</f>
        <v/>
      </c>
      <c r="Q750" s="33">
        <f>SUMIFS(TeamGames!$T$2:$T$4073,TeamGames!$D$2:$D$4073,$D750,TeamGames!$F$2:$F$4073,$E750)</f>
        <v/>
      </c>
      <c r="R750" s="33">
        <f>SUMIFS(TeamGames!$U$2:$U$4073,TeamGames!$D$2:$D$4073,$D750,TeamGames!$F$2:$F$4073,$E750)</f>
        <v/>
      </c>
      <c r="S750" s="33">
        <f>SUMIFS(TeamGames!$W$2:$W$4073,TeamGames!$D$2:$D$4073,$D750,TeamGames!$F$2:$F$4073,$E750)</f>
        <v/>
      </c>
      <c r="T750" s="30">
        <f>IF(M750=0,"",P750-O750)</f>
        <v/>
      </c>
      <c r="U750" s="30">
        <f>IF(M750=0,"",S750-O750)</f>
        <v/>
      </c>
      <c r="V750" s="24">
        <f>IF(M750=0,"upcoming",IF(M750=F750,"complete","in progress"))</f>
        <v/>
      </c>
      <c r="W750" s="33">
        <f>N750/F750</f>
        <v/>
      </c>
      <c r="X750" s="41">
        <f>AVERAGEIFS(TeamGames!$K$2:$K$4073,TeamGames!$D$2:$D$4073,$D750,TeamGames!$F$2:$F$4073,$E750)</f>
        <v/>
      </c>
      <c r="Y750" s="30">
        <f>IF(M750=0,"",P750-S750)</f>
        <v/>
      </c>
      <c r="Z750" s="30" t="n"/>
      <c r="AA750" s="31" t="n"/>
      <c r="AB750" s="33" t="n">
        <v>6.108680952194421</v>
      </c>
      <c r="AC750" s="24" t="n">
        <v>0</v>
      </c>
      <c r="AD750" s="24" t="n">
        <v>0</v>
      </c>
    </row>
    <row r="751">
      <c r="A751" s="24" t="inlineStr">
        <is>
          <t>Stockport|10</t>
        </is>
      </c>
      <c r="B751" s="24" t="inlineStr">
        <is>
          <t>E2</t>
        </is>
      </c>
      <c r="C751" s="24" t="inlineStr">
        <is>
          <t>League One</t>
        </is>
      </c>
      <c r="D751" s="24" t="inlineStr">
        <is>
          <t>Stockport</t>
        </is>
      </c>
      <c r="E751" s="24" t="n">
        <v>10</v>
      </c>
      <c r="F751" s="24">
        <f>COUNTIFS(TeamGames!$D$2:$D$4073,$D751,TeamGames!$F$2:$F$4073,$E751)</f>
        <v/>
      </c>
      <c r="G751" s="24" t="n">
        <v>37</v>
      </c>
      <c r="H751" s="24" t="n">
        <v>40</v>
      </c>
      <c r="I751" s="24" t="inlineStr">
        <is>
          <t>Burton (A) · Bradford (H) · Huddersfield (A) · Stevenage (H)</t>
        </is>
      </c>
      <c r="J751" s="24" t="n">
        <v>2</v>
      </c>
      <c r="K751" s="40" t="n">
        <v>46472.625</v>
      </c>
      <c r="L751" s="40" t="n">
        <v>46487.625</v>
      </c>
      <c r="M751" s="24">
        <f>SUMIFS(TeamGames!$X$2:$X$4073,TeamGames!$D$2:$D$4073,$D751,TeamGames!$F$2:$F$4073,$E751)</f>
        <v/>
      </c>
      <c r="N751" s="33">
        <f>SUMIFS(TeamGames!$S$2:$S$4073,TeamGames!$D$2:$D$4073,$D751,TeamGames!$F$2:$F$4073,$E751)</f>
        <v/>
      </c>
      <c r="O751" s="33">
        <f>SUMIFS(TeamGames!$S$2:$S$4073,TeamGames!$D$2:$D$4073,$D751,TeamGames!$F$2:$F$4073,$E751,TeamGames!$X$2:$X$4073,1)</f>
        <v/>
      </c>
      <c r="P751" s="24">
        <f>SUMIFS(TeamGames!$O$2:$O$4073,TeamGames!$D$2:$D$4073,$D751,TeamGames!$F$2:$F$4073,$E751)</f>
        <v/>
      </c>
      <c r="Q751" s="33">
        <f>SUMIFS(TeamGames!$T$2:$T$4073,TeamGames!$D$2:$D$4073,$D751,TeamGames!$F$2:$F$4073,$E751)</f>
        <v/>
      </c>
      <c r="R751" s="33">
        <f>SUMIFS(TeamGames!$U$2:$U$4073,TeamGames!$D$2:$D$4073,$D751,TeamGames!$F$2:$F$4073,$E751)</f>
        <v/>
      </c>
      <c r="S751" s="33">
        <f>SUMIFS(TeamGames!$W$2:$W$4073,TeamGames!$D$2:$D$4073,$D751,TeamGames!$F$2:$F$4073,$E751)</f>
        <v/>
      </c>
      <c r="T751" s="30">
        <f>IF(M751=0,"",P751-O751)</f>
        <v/>
      </c>
      <c r="U751" s="30">
        <f>IF(M751=0,"",S751-O751)</f>
        <v/>
      </c>
      <c r="V751" s="24">
        <f>IF(M751=0,"upcoming",IF(M751=F751,"complete","in progress"))</f>
        <v/>
      </c>
      <c r="W751" s="33">
        <f>N751/F751</f>
        <v/>
      </c>
      <c r="X751" s="41">
        <f>AVERAGEIFS(TeamGames!$K$2:$K$4073,TeamGames!$D$2:$D$4073,$D751,TeamGames!$F$2:$F$4073,$E751)</f>
        <v/>
      </c>
      <c r="Y751" s="30">
        <f>IF(M751=0,"",P751-S751)</f>
        <v/>
      </c>
      <c r="Z751" s="30" t="n"/>
      <c r="AA751" s="31" t="n"/>
      <c r="AB751" s="33" t="n">
        <v>6.075686014225721</v>
      </c>
      <c r="AC751" s="24" t="n">
        <v>0</v>
      </c>
      <c r="AD751" s="24" t="n">
        <v>0</v>
      </c>
    </row>
    <row r="752">
      <c r="A752" s="24" t="inlineStr">
        <is>
          <t>Stockport|11</t>
        </is>
      </c>
      <c r="B752" s="24" t="inlineStr">
        <is>
          <t>E2</t>
        </is>
      </c>
      <c r="C752" s="24" t="inlineStr">
        <is>
          <t>League One</t>
        </is>
      </c>
      <c r="D752" s="24" t="inlineStr">
        <is>
          <t>Stockport</t>
        </is>
      </c>
      <c r="E752" s="24" t="n">
        <v>11</v>
      </c>
      <c r="F752" s="24">
        <f>COUNTIFS(TeamGames!$D$2:$D$4073,$D752,TeamGames!$F$2:$F$4073,$E752)</f>
        <v/>
      </c>
      <c r="G752" s="24" t="n">
        <v>41</v>
      </c>
      <c r="H752" s="24" t="n">
        <v>44</v>
      </c>
      <c r="I752" s="24" t="inlineStr">
        <is>
          <t>Peterborough (A) · Sheffield Wed (H) · Barnsley (A) · Oxford (H)</t>
        </is>
      </c>
      <c r="J752" s="24" t="n">
        <v>2</v>
      </c>
      <c r="K752" s="40" t="n">
        <v>46490.82291666666</v>
      </c>
      <c r="L752" s="40" t="n">
        <v>46504.82291666666</v>
      </c>
      <c r="M752" s="24">
        <f>SUMIFS(TeamGames!$X$2:$X$4073,TeamGames!$D$2:$D$4073,$D752,TeamGames!$F$2:$F$4073,$E752)</f>
        <v/>
      </c>
      <c r="N752" s="33">
        <f>SUMIFS(TeamGames!$S$2:$S$4073,TeamGames!$D$2:$D$4073,$D752,TeamGames!$F$2:$F$4073,$E752)</f>
        <v/>
      </c>
      <c r="O752" s="33">
        <f>SUMIFS(TeamGames!$S$2:$S$4073,TeamGames!$D$2:$D$4073,$D752,TeamGames!$F$2:$F$4073,$E752,TeamGames!$X$2:$X$4073,1)</f>
        <v/>
      </c>
      <c r="P752" s="24">
        <f>SUMIFS(TeamGames!$O$2:$O$4073,TeamGames!$D$2:$D$4073,$D752,TeamGames!$F$2:$F$4073,$E752)</f>
        <v/>
      </c>
      <c r="Q752" s="33">
        <f>SUMIFS(TeamGames!$T$2:$T$4073,TeamGames!$D$2:$D$4073,$D752,TeamGames!$F$2:$F$4073,$E752)</f>
        <v/>
      </c>
      <c r="R752" s="33">
        <f>SUMIFS(TeamGames!$U$2:$U$4073,TeamGames!$D$2:$D$4073,$D752,TeamGames!$F$2:$F$4073,$E752)</f>
        <v/>
      </c>
      <c r="S752" s="33">
        <f>SUMIFS(TeamGames!$W$2:$W$4073,TeamGames!$D$2:$D$4073,$D752,TeamGames!$F$2:$F$4073,$E752)</f>
        <v/>
      </c>
      <c r="T752" s="30">
        <f>IF(M752=0,"",P752-O752)</f>
        <v/>
      </c>
      <c r="U752" s="30">
        <f>IF(M752=0,"",S752-O752)</f>
        <v/>
      </c>
      <c r="V752" s="24">
        <f>IF(M752=0,"upcoming",IF(M752=F752,"complete","in progress"))</f>
        <v/>
      </c>
      <c r="W752" s="33">
        <f>N752/F752</f>
        <v/>
      </c>
      <c r="X752" s="41">
        <f>AVERAGEIFS(TeamGames!$K$2:$K$4073,TeamGames!$D$2:$D$4073,$D752,TeamGames!$F$2:$F$4073,$E752)</f>
        <v/>
      </c>
      <c r="Y752" s="30">
        <f>IF(M752=0,"",P752-S752)</f>
        <v/>
      </c>
      <c r="Z752" s="30" t="n"/>
      <c r="AA752" s="31" t="n"/>
      <c r="AB752" s="33" t="n">
        <v>6.028507332576878</v>
      </c>
      <c r="AC752" s="24" t="n">
        <v>0</v>
      </c>
      <c r="AD752" s="24" t="n">
        <v>0</v>
      </c>
    </row>
    <row r="753">
      <c r="A753" s="24" t="inlineStr">
        <is>
          <t>Stockport|12</t>
        </is>
      </c>
      <c r="B753" s="24" t="inlineStr">
        <is>
          <t>E2</t>
        </is>
      </c>
      <c r="C753" s="24" t="inlineStr">
        <is>
          <t>League One</t>
        </is>
      </c>
      <c r="D753" s="24" t="inlineStr">
        <is>
          <t>Stockport</t>
        </is>
      </c>
      <c r="E753" s="24" t="n">
        <v>12</v>
      </c>
      <c r="F753" s="24">
        <f>COUNTIFS(TeamGames!$D$2:$D$4073,$D753,TeamGames!$F$2:$F$4073,$E753)</f>
        <v/>
      </c>
      <c r="G753" s="24" t="n">
        <v>45</v>
      </c>
      <c r="H753" s="24" t="n">
        <v>46</v>
      </c>
      <c r="I753" s="24" t="inlineStr">
        <is>
          <t>Leyton Orient (A) · Mansfield (H)</t>
        </is>
      </c>
      <c r="J753" s="24" t="n">
        <v>1</v>
      </c>
      <c r="K753" s="40" t="n">
        <v>46508.625</v>
      </c>
      <c r="L753" s="40" t="n">
        <v>46515.52083333334</v>
      </c>
      <c r="M753" s="24">
        <f>SUMIFS(TeamGames!$X$2:$X$4073,TeamGames!$D$2:$D$4073,$D753,TeamGames!$F$2:$F$4073,$E753)</f>
        <v/>
      </c>
      <c r="N753" s="33">
        <f>SUMIFS(TeamGames!$S$2:$S$4073,TeamGames!$D$2:$D$4073,$D753,TeamGames!$F$2:$F$4073,$E753)</f>
        <v/>
      </c>
      <c r="O753" s="33">
        <f>SUMIFS(TeamGames!$S$2:$S$4073,TeamGames!$D$2:$D$4073,$D753,TeamGames!$F$2:$F$4073,$E753,TeamGames!$X$2:$X$4073,1)</f>
        <v/>
      </c>
      <c r="P753" s="24">
        <f>SUMIFS(TeamGames!$O$2:$O$4073,TeamGames!$D$2:$D$4073,$D753,TeamGames!$F$2:$F$4073,$E753)</f>
        <v/>
      </c>
      <c r="Q753" s="33">
        <f>SUMIFS(TeamGames!$T$2:$T$4073,TeamGames!$D$2:$D$4073,$D753,TeamGames!$F$2:$F$4073,$E753)</f>
        <v/>
      </c>
      <c r="R753" s="33">
        <f>SUMIFS(TeamGames!$U$2:$U$4073,TeamGames!$D$2:$D$4073,$D753,TeamGames!$F$2:$F$4073,$E753)</f>
        <v/>
      </c>
      <c r="S753" s="33">
        <f>SUMIFS(TeamGames!$W$2:$W$4073,TeamGames!$D$2:$D$4073,$D753,TeamGames!$F$2:$F$4073,$E753)</f>
        <v/>
      </c>
      <c r="T753" s="30">
        <f>IF(M753=0,"",P753-O753)</f>
        <v/>
      </c>
      <c r="U753" s="30">
        <f>IF(M753=0,"",S753-O753)</f>
        <v/>
      </c>
      <c r="V753" s="24">
        <f>IF(M753=0,"upcoming",IF(M753=F753,"complete","in progress"))</f>
        <v/>
      </c>
      <c r="W753" s="33">
        <f>N753/F753</f>
        <v/>
      </c>
      <c r="X753" s="41">
        <f>AVERAGEIFS(TeamGames!$K$2:$K$4073,TeamGames!$D$2:$D$4073,$D753,TeamGames!$F$2:$F$4073,$E753)</f>
        <v/>
      </c>
      <c r="Y753" s="30">
        <f>IF(M753=0,"",P753-S753)</f>
        <v/>
      </c>
      <c r="Z753" s="30" t="n"/>
      <c r="AA753" s="31" t="n"/>
      <c r="AB753" s="33" t="n">
        <v>3.244457194790182</v>
      </c>
      <c r="AC753" s="24" t="n">
        <v>0</v>
      </c>
      <c r="AD753" s="24" t="n">
        <v>0</v>
      </c>
    </row>
    <row r="754">
      <c r="A754" s="24" t="inlineStr">
        <is>
          <t>Wigan|1</t>
        </is>
      </c>
      <c r="B754" s="24" t="inlineStr">
        <is>
          <t>E2</t>
        </is>
      </c>
      <c r="C754" s="24" t="inlineStr">
        <is>
          <t>League One</t>
        </is>
      </c>
      <c r="D754" s="24" t="inlineStr">
        <is>
          <t>Wigan</t>
        </is>
      </c>
      <c r="E754" s="24" t="n">
        <v>1</v>
      </c>
      <c r="F754" s="24">
        <f>COUNTIFS(TeamGames!$D$2:$D$4073,$D754,TeamGames!$F$2:$F$4073,$E754)</f>
        <v/>
      </c>
      <c r="G754" s="24" t="n">
        <v>1</v>
      </c>
      <c r="H754" s="24" t="n">
        <v>4</v>
      </c>
      <c r="I754" s="24" t="inlineStr">
        <is>
          <t>Cambridge (A) · Leyton Orient (H) · AFC Wimbledon (A) · MK Dons (H)</t>
        </is>
      </c>
      <c r="J754" s="24" t="n">
        <v>2</v>
      </c>
      <c r="K754" s="40" t="n">
        <v>46249.625</v>
      </c>
      <c r="L754" s="40" t="n">
        <v>46267.82291666666</v>
      </c>
      <c r="M754" s="24">
        <f>SUMIFS(TeamGames!$X$2:$X$4073,TeamGames!$D$2:$D$4073,$D754,TeamGames!$F$2:$F$4073,$E754)</f>
        <v/>
      </c>
      <c r="N754" s="33">
        <f>SUMIFS(TeamGames!$S$2:$S$4073,TeamGames!$D$2:$D$4073,$D754,TeamGames!$F$2:$F$4073,$E754)</f>
        <v/>
      </c>
      <c r="O754" s="33">
        <f>SUMIFS(TeamGames!$S$2:$S$4073,TeamGames!$D$2:$D$4073,$D754,TeamGames!$F$2:$F$4073,$E754,TeamGames!$X$2:$X$4073,1)</f>
        <v/>
      </c>
      <c r="P754" s="24">
        <f>SUMIFS(TeamGames!$O$2:$O$4073,TeamGames!$D$2:$D$4073,$D754,TeamGames!$F$2:$F$4073,$E754)</f>
        <v/>
      </c>
      <c r="Q754" s="33">
        <f>SUMIFS(TeamGames!$T$2:$T$4073,TeamGames!$D$2:$D$4073,$D754,TeamGames!$F$2:$F$4073,$E754)</f>
        <v/>
      </c>
      <c r="R754" s="33">
        <f>SUMIFS(TeamGames!$U$2:$U$4073,TeamGames!$D$2:$D$4073,$D754,TeamGames!$F$2:$F$4073,$E754)</f>
        <v/>
      </c>
      <c r="S754" s="33">
        <f>SUMIFS(TeamGames!$W$2:$W$4073,TeamGames!$D$2:$D$4073,$D754,TeamGames!$F$2:$F$4073,$E754)</f>
        <v/>
      </c>
      <c r="T754" s="30">
        <f>IF(M754=0,"",P754-O754)</f>
        <v/>
      </c>
      <c r="U754" s="30">
        <f>IF(M754=0,"",S754-O754)</f>
        <v/>
      </c>
      <c r="V754" s="24">
        <f>IF(M754=0,"upcoming",IF(M754=F754,"complete","in progress"))</f>
        <v/>
      </c>
      <c r="W754" s="33">
        <f>N754/F754</f>
        <v/>
      </c>
      <c r="X754" s="41">
        <f>AVERAGEIFS(TeamGames!$K$2:$K$4073,TeamGames!$D$2:$D$4073,$D754,TeamGames!$F$2:$F$4073,$E754)</f>
        <v/>
      </c>
      <c r="Y754" s="30">
        <f>IF(M754=0,"",P754-S754)</f>
        <v/>
      </c>
      <c r="Z754" s="30" t="n">
        <v>-1.01</v>
      </c>
      <c r="AA754" s="31" t="n">
        <v>0.3130905933826686</v>
      </c>
      <c r="AB754" s="33" t="n"/>
      <c r="AC754" s="24" t="n">
        <v>0</v>
      </c>
      <c r="AD754" s="24" t="n">
        <v>0</v>
      </c>
    </row>
    <row r="755">
      <c r="A755" s="24" t="inlineStr">
        <is>
          <t>Wigan|2</t>
        </is>
      </c>
      <c r="B755" s="24" t="inlineStr">
        <is>
          <t>E2</t>
        </is>
      </c>
      <c r="C755" s="24" t="inlineStr">
        <is>
          <t>League One</t>
        </is>
      </c>
      <c r="D755" s="24" t="inlineStr">
        <is>
          <t>Wigan</t>
        </is>
      </c>
      <c r="E755" s="24" t="n">
        <v>2</v>
      </c>
      <c r="F755" s="24">
        <f>COUNTIFS(TeamGames!$D$2:$D$4073,$D755,TeamGames!$F$2:$F$4073,$E755)</f>
        <v/>
      </c>
      <c r="G755" s="24" t="n">
        <v>5</v>
      </c>
      <c r="H755" s="24" t="n">
        <v>8</v>
      </c>
      <c r="I755" s="24" t="inlineStr">
        <is>
          <t>Stockport (H) · Sheffield Wed (A) · Wycombe (H) · Mansfield (H)</t>
        </is>
      </c>
      <c r="J755" s="24" t="n">
        <v>3</v>
      </c>
      <c r="K755" s="40" t="n">
        <v>46270.52083333334</v>
      </c>
      <c r="L755" s="40" t="n">
        <v>46298.625</v>
      </c>
      <c r="M755" s="24">
        <f>SUMIFS(TeamGames!$X$2:$X$4073,TeamGames!$D$2:$D$4073,$D755,TeamGames!$F$2:$F$4073,$E755)</f>
        <v/>
      </c>
      <c r="N755" s="33">
        <f>SUMIFS(TeamGames!$S$2:$S$4073,TeamGames!$D$2:$D$4073,$D755,TeamGames!$F$2:$F$4073,$E755)</f>
        <v/>
      </c>
      <c r="O755" s="33">
        <f>SUMIFS(TeamGames!$S$2:$S$4073,TeamGames!$D$2:$D$4073,$D755,TeamGames!$F$2:$F$4073,$E755,TeamGames!$X$2:$X$4073,1)</f>
        <v/>
      </c>
      <c r="P755" s="24">
        <f>SUMIFS(TeamGames!$O$2:$O$4073,TeamGames!$D$2:$D$4073,$D755,TeamGames!$F$2:$F$4073,$E755)</f>
        <v/>
      </c>
      <c r="Q755" s="33">
        <f>SUMIFS(TeamGames!$T$2:$T$4073,TeamGames!$D$2:$D$4073,$D755,TeamGames!$F$2:$F$4073,$E755)</f>
        <v/>
      </c>
      <c r="R755" s="33">
        <f>SUMIFS(TeamGames!$U$2:$U$4073,TeamGames!$D$2:$D$4073,$D755,TeamGames!$F$2:$F$4073,$E755)</f>
        <v/>
      </c>
      <c r="S755" s="33">
        <f>SUMIFS(TeamGames!$W$2:$W$4073,TeamGames!$D$2:$D$4073,$D755,TeamGames!$F$2:$F$4073,$E755)</f>
        <v/>
      </c>
      <c r="T755" s="30">
        <f>IF(M755=0,"",P755-O755)</f>
        <v/>
      </c>
      <c r="U755" s="30">
        <f>IF(M755=0,"",S755-O755)</f>
        <v/>
      </c>
      <c r="V755" s="24">
        <f>IF(M755=0,"upcoming",IF(M755=F755,"complete","in progress"))</f>
        <v/>
      </c>
      <c r="W755" s="33">
        <f>N755/F755</f>
        <v/>
      </c>
      <c r="X755" s="41">
        <f>AVERAGEIFS(TeamGames!$K$2:$K$4073,TeamGames!$D$2:$D$4073,$D755,TeamGames!$F$2:$F$4073,$E755)</f>
        <v/>
      </c>
      <c r="Y755" s="30">
        <f>IF(M755=0,"",P755-S755)</f>
        <v/>
      </c>
      <c r="Z755" s="30" t="n">
        <v>-1.26</v>
      </c>
      <c r="AA755" s="31" t="n">
        <v>0.2084025705178814</v>
      </c>
      <c r="AB755" s="33" t="n">
        <v>1.487862120819863</v>
      </c>
      <c r="AC755" s="24" t="n">
        <v>0</v>
      </c>
      <c r="AD755" s="24" t="n">
        <v>1</v>
      </c>
    </row>
    <row r="756">
      <c r="A756" s="24" t="inlineStr">
        <is>
          <t>Wigan|3</t>
        </is>
      </c>
      <c r="B756" s="24" t="inlineStr">
        <is>
          <t>E2</t>
        </is>
      </c>
      <c r="C756" s="24" t="inlineStr">
        <is>
          <t>League One</t>
        </is>
      </c>
      <c r="D756" s="24" t="inlineStr">
        <is>
          <t>Wigan</t>
        </is>
      </c>
      <c r="E756" s="24" t="n">
        <v>3</v>
      </c>
      <c r="F756" s="24">
        <f>COUNTIFS(TeamGames!$D$2:$D$4073,$D756,TeamGames!$F$2:$F$4073,$E756)</f>
        <v/>
      </c>
      <c r="G756" s="24" t="n">
        <v>9</v>
      </c>
      <c r="H756" s="24" t="n">
        <v>12</v>
      </c>
      <c r="I756" s="24" t="inlineStr">
        <is>
          <t>Stevenage (A) · Reading (H) · Oxford (A) · Huddersfield (A)</t>
        </is>
      </c>
      <c r="J756" s="24" t="n">
        <v>1</v>
      </c>
      <c r="K756" s="40" t="n">
        <v>46305.625</v>
      </c>
      <c r="L756" s="40" t="n">
        <v>46319.52083333334</v>
      </c>
      <c r="M756" s="24">
        <f>SUMIFS(TeamGames!$X$2:$X$4073,TeamGames!$D$2:$D$4073,$D756,TeamGames!$F$2:$F$4073,$E756)</f>
        <v/>
      </c>
      <c r="N756" s="33">
        <f>SUMIFS(TeamGames!$S$2:$S$4073,TeamGames!$D$2:$D$4073,$D756,TeamGames!$F$2:$F$4073,$E756)</f>
        <v/>
      </c>
      <c r="O756" s="33">
        <f>SUMIFS(TeamGames!$S$2:$S$4073,TeamGames!$D$2:$D$4073,$D756,TeamGames!$F$2:$F$4073,$E756,TeamGames!$X$2:$X$4073,1)</f>
        <v/>
      </c>
      <c r="P756" s="24">
        <f>SUMIFS(TeamGames!$O$2:$O$4073,TeamGames!$D$2:$D$4073,$D756,TeamGames!$F$2:$F$4073,$E756)</f>
        <v/>
      </c>
      <c r="Q756" s="33">
        <f>SUMIFS(TeamGames!$T$2:$T$4073,TeamGames!$D$2:$D$4073,$D756,TeamGames!$F$2:$F$4073,$E756)</f>
        <v/>
      </c>
      <c r="R756" s="33">
        <f>SUMIFS(TeamGames!$U$2:$U$4073,TeamGames!$D$2:$D$4073,$D756,TeamGames!$F$2:$F$4073,$E756)</f>
        <v/>
      </c>
      <c r="S756" s="33">
        <f>SUMIFS(TeamGames!$W$2:$W$4073,TeamGames!$D$2:$D$4073,$D756,TeamGames!$F$2:$F$4073,$E756)</f>
        <v/>
      </c>
      <c r="T756" s="30">
        <f>IF(M756=0,"",P756-O756)</f>
        <v/>
      </c>
      <c r="U756" s="30">
        <f>IF(M756=0,"",S756-O756)</f>
        <v/>
      </c>
      <c r="V756" s="24">
        <f>IF(M756=0,"upcoming",IF(M756=F756,"complete","in progress"))</f>
        <v/>
      </c>
      <c r="W756" s="33">
        <f>N756/F756</f>
        <v/>
      </c>
      <c r="X756" s="41">
        <f>AVERAGEIFS(TeamGames!$K$2:$K$4073,TeamGames!$D$2:$D$4073,$D756,TeamGames!$F$2:$F$4073,$E756)</f>
        <v/>
      </c>
      <c r="Y756" s="30">
        <f>IF(M756=0,"",P756-S756)</f>
        <v/>
      </c>
      <c r="Z756" s="30" t="n">
        <v>-0.39</v>
      </c>
      <c r="AA756" s="31" t="n">
        <v>0.6990267324105757</v>
      </c>
      <c r="AB756" s="33" t="n">
        <v>0.9136514105580889</v>
      </c>
      <c r="AC756" s="24" t="n">
        <v>0</v>
      </c>
      <c r="AD756" s="24" t="n">
        <v>1</v>
      </c>
    </row>
    <row r="757">
      <c r="A757" s="24" t="inlineStr">
        <is>
          <t>Wigan|4</t>
        </is>
      </c>
      <c r="B757" s="24" t="inlineStr">
        <is>
          <t>E2</t>
        </is>
      </c>
      <c r="C757" s="24" t="inlineStr">
        <is>
          <t>League One</t>
        </is>
      </c>
      <c r="D757" s="24" t="inlineStr">
        <is>
          <t>Wigan</t>
        </is>
      </c>
      <c r="E757" s="24" t="n">
        <v>4</v>
      </c>
      <c r="F757" s="24">
        <f>COUNTIFS(TeamGames!$D$2:$D$4073,$D757,TeamGames!$F$2:$F$4073,$E757)</f>
        <v/>
      </c>
      <c r="G757" s="24" t="n">
        <v>13</v>
      </c>
      <c r="H757" s="24" t="n">
        <v>16</v>
      </c>
      <c r="I757" s="24" t="inlineStr">
        <is>
          <t>Leicester (A) · Bromley (H) · Barnsley (H) · Blackpool (A)</t>
        </is>
      </c>
      <c r="J757" s="24" t="n">
        <v>2</v>
      </c>
      <c r="K757" s="40" t="n">
        <v>46322.82291666666</v>
      </c>
      <c r="L757" s="40" t="n">
        <v>46347.52083333334</v>
      </c>
      <c r="M757" s="24">
        <f>SUMIFS(TeamGames!$X$2:$X$4073,TeamGames!$D$2:$D$4073,$D757,TeamGames!$F$2:$F$4073,$E757)</f>
        <v/>
      </c>
      <c r="N757" s="33">
        <f>SUMIFS(TeamGames!$S$2:$S$4073,TeamGames!$D$2:$D$4073,$D757,TeamGames!$F$2:$F$4073,$E757)</f>
        <v/>
      </c>
      <c r="O757" s="33">
        <f>SUMIFS(TeamGames!$S$2:$S$4073,TeamGames!$D$2:$D$4073,$D757,TeamGames!$F$2:$F$4073,$E757,TeamGames!$X$2:$X$4073,1)</f>
        <v/>
      </c>
      <c r="P757" s="24">
        <f>SUMIFS(TeamGames!$O$2:$O$4073,TeamGames!$D$2:$D$4073,$D757,TeamGames!$F$2:$F$4073,$E757)</f>
        <v/>
      </c>
      <c r="Q757" s="33">
        <f>SUMIFS(TeamGames!$T$2:$T$4073,TeamGames!$D$2:$D$4073,$D757,TeamGames!$F$2:$F$4073,$E757)</f>
        <v/>
      </c>
      <c r="R757" s="33">
        <f>SUMIFS(TeamGames!$U$2:$U$4073,TeamGames!$D$2:$D$4073,$D757,TeamGames!$F$2:$F$4073,$E757)</f>
        <v/>
      </c>
      <c r="S757" s="33">
        <f>SUMIFS(TeamGames!$W$2:$W$4073,TeamGames!$D$2:$D$4073,$D757,TeamGames!$F$2:$F$4073,$E757)</f>
        <v/>
      </c>
      <c r="T757" s="30">
        <f>IF(M757=0,"",P757-O757)</f>
        <v/>
      </c>
      <c r="U757" s="30">
        <f>IF(M757=0,"",S757-O757)</f>
        <v/>
      </c>
      <c r="V757" s="24">
        <f>IF(M757=0,"upcoming",IF(M757=F757,"complete","in progress"))</f>
        <v/>
      </c>
      <c r="W757" s="33">
        <f>N757/F757</f>
        <v/>
      </c>
      <c r="X757" s="41">
        <f>AVERAGEIFS(TeamGames!$K$2:$K$4073,TeamGames!$D$2:$D$4073,$D757,TeamGames!$F$2:$F$4073,$E757)</f>
        <v/>
      </c>
      <c r="Y757" s="30">
        <f>IF(M757=0,"",P757-S757)</f>
        <v/>
      </c>
      <c r="Z757" s="30" t="n"/>
      <c r="AA757" s="31" t="n"/>
      <c r="AB757" s="33" t="n">
        <v>5.164838866893345</v>
      </c>
      <c r="AC757" s="24" t="n">
        <v>0</v>
      </c>
      <c r="AD757" s="24" t="n">
        <v>1</v>
      </c>
    </row>
    <row r="758">
      <c r="A758" s="24" t="inlineStr">
        <is>
          <t>Wigan|5</t>
        </is>
      </c>
      <c r="B758" s="24" t="inlineStr">
        <is>
          <t>E2</t>
        </is>
      </c>
      <c r="C758" s="24" t="inlineStr">
        <is>
          <t>League One</t>
        </is>
      </c>
      <c r="D758" s="24" t="inlineStr">
        <is>
          <t>Wigan</t>
        </is>
      </c>
      <c r="E758" s="24" t="n">
        <v>5</v>
      </c>
      <c r="F758" s="24">
        <f>COUNTIFS(TeamGames!$D$2:$D$4073,$D758,TeamGames!$F$2:$F$4073,$E758)</f>
        <v/>
      </c>
      <c r="G758" s="24" t="n">
        <v>17</v>
      </c>
      <c r="H758" s="24" t="n">
        <v>20</v>
      </c>
      <c r="I758" s="24" t="inlineStr">
        <is>
          <t>Plymouth (H) · Burton (A) · Luton (A) · Peterborough (H)</t>
        </is>
      </c>
      <c r="J758" s="24" t="n">
        <v>2</v>
      </c>
      <c r="K758" s="40" t="n">
        <v>46354.625</v>
      </c>
      <c r="L758" s="40" t="n">
        <v>46375.625</v>
      </c>
      <c r="M758" s="24">
        <f>SUMIFS(TeamGames!$X$2:$X$4073,TeamGames!$D$2:$D$4073,$D758,TeamGames!$F$2:$F$4073,$E758)</f>
        <v/>
      </c>
      <c r="N758" s="33">
        <f>SUMIFS(TeamGames!$S$2:$S$4073,TeamGames!$D$2:$D$4073,$D758,TeamGames!$F$2:$F$4073,$E758)</f>
        <v/>
      </c>
      <c r="O758" s="33">
        <f>SUMIFS(TeamGames!$S$2:$S$4073,TeamGames!$D$2:$D$4073,$D758,TeamGames!$F$2:$F$4073,$E758,TeamGames!$X$2:$X$4073,1)</f>
        <v/>
      </c>
      <c r="P758" s="24">
        <f>SUMIFS(TeamGames!$O$2:$O$4073,TeamGames!$D$2:$D$4073,$D758,TeamGames!$F$2:$F$4073,$E758)</f>
        <v/>
      </c>
      <c r="Q758" s="33">
        <f>SUMIFS(TeamGames!$T$2:$T$4073,TeamGames!$D$2:$D$4073,$D758,TeamGames!$F$2:$F$4073,$E758)</f>
        <v/>
      </c>
      <c r="R758" s="33">
        <f>SUMIFS(TeamGames!$U$2:$U$4073,TeamGames!$D$2:$D$4073,$D758,TeamGames!$F$2:$F$4073,$E758)</f>
        <v/>
      </c>
      <c r="S758" s="33">
        <f>SUMIFS(TeamGames!$W$2:$W$4073,TeamGames!$D$2:$D$4073,$D758,TeamGames!$F$2:$F$4073,$E758)</f>
        <v/>
      </c>
      <c r="T758" s="30">
        <f>IF(M758=0,"",P758-O758)</f>
        <v/>
      </c>
      <c r="U758" s="30">
        <f>IF(M758=0,"",S758-O758)</f>
        <v/>
      </c>
      <c r="V758" s="24">
        <f>IF(M758=0,"upcoming",IF(M758=F758,"complete","in progress"))</f>
        <v/>
      </c>
      <c r="W758" s="33">
        <f>N758/F758</f>
        <v/>
      </c>
      <c r="X758" s="41">
        <f>AVERAGEIFS(TeamGames!$K$2:$K$4073,TeamGames!$D$2:$D$4073,$D758,TeamGames!$F$2:$F$4073,$E758)</f>
        <v/>
      </c>
      <c r="Y758" s="30">
        <f>IF(M758=0,"",P758-S758)</f>
        <v/>
      </c>
      <c r="Z758" s="30" t="n"/>
      <c r="AA758" s="31" t="n"/>
      <c r="AB758" s="33" t="n">
        <v>5.106229552166505</v>
      </c>
      <c r="AC758" s="24" t="n">
        <v>0</v>
      </c>
      <c r="AD758" s="24" t="n">
        <v>0</v>
      </c>
    </row>
    <row r="759">
      <c r="A759" s="24" t="inlineStr">
        <is>
          <t>Wigan|6</t>
        </is>
      </c>
      <c r="B759" s="24" t="inlineStr">
        <is>
          <t>E2</t>
        </is>
      </c>
      <c r="C759" s="24" t="inlineStr">
        <is>
          <t>League One</t>
        </is>
      </c>
      <c r="D759" s="24" t="inlineStr">
        <is>
          <t>Wigan</t>
        </is>
      </c>
      <c r="E759" s="24" t="n">
        <v>6</v>
      </c>
      <c r="F759" s="24">
        <f>COUNTIFS(TeamGames!$D$2:$D$4073,$D759,TeamGames!$F$2:$F$4073,$E759)</f>
        <v/>
      </c>
      <c r="G759" s="24" t="n">
        <v>21</v>
      </c>
      <c r="H759" s="24" t="n">
        <v>24</v>
      </c>
      <c r="I759" s="24" t="inlineStr">
        <is>
          <t>Doncaster (A) · Notts County (H) · Bradford (H) · Peterborough (A)</t>
        </is>
      </c>
      <c r="J759" s="24" t="n">
        <v>2</v>
      </c>
      <c r="K759" s="40" t="n">
        <v>46382.625</v>
      </c>
      <c r="L759" s="40" t="n">
        <v>46396.625</v>
      </c>
      <c r="M759" s="24">
        <f>SUMIFS(TeamGames!$X$2:$X$4073,TeamGames!$D$2:$D$4073,$D759,TeamGames!$F$2:$F$4073,$E759)</f>
        <v/>
      </c>
      <c r="N759" s="33">
        <f>SUMIFS(TeamGames!$S$2:$S$4073,TeamGames!$D$2:$D$4073,$D759,TeamGames!$F$2:$F$4073,$E759)</f>
        <v/>
      </c>
      <c r="O759" s="33">
        <f>SUMIFS(TeamGames!$S$2:$S$4073,TeamGames!$D$2:$D$4073,$D759,TeamGames!$F$2:$F$4073,$E759,TeamGames!$X$2:$X$4073,1)</f>
        <v/>
      </c>
      <c r="P759" s="24">
        <f>SUMIFS(TeamGames!$O$2:$O$4073,TeamGames!$D$2:$D$4073,$D759,TeamGames!$F$2:$F$4073,$E759)</f>
        <v/>
      </c>
      <c r="Q759" s="33">
        <f>SUMIFS(TeamGames!$T$2:$T$4073,TeamGames!$D$2:$D$4073,$D759,TeamGames!$F$2:$F$4073,$E759)</f>
        <v/>
      </c>
      <c r="R759" s="33">
        <f>SUMIFS(TeamGames!$U$2:$U$4073,TeamGames!$D$2:$D$4073,$D759,TeamGames!$F$2:$F$4073,$E759)</f>
        <v/>
      </c>
      <c r="S759" s="33">
        <f>SUMIFS(TeamGames!$W$2:$W$4073,TeamGames!$D$2:$D$4073,$D759,TeamGames!$F$2:$F$4073,$E759)</f>
        <v/>
      </c>
      <c r="T759" s="30">
        <f>IF(M759=0,"",P759-O759)</f>
        <v/>
      </c>
      <c r="U759" s="30">
        <f>IF(M759=0,"",S759-O759)</f>
        <v/>
      </c>
      <c r="V759" s="24">
        <f>IF(M759=0,"upcoming",IF(M759=F759,"complete","in progress"))</f>
        <v/>
      </c>
      <c r="W759" s="33">
        <f>N759/F759</f>
        <v/>
      </c>
      <c r="X759" s="41">
        <f>AVERAGEIFS(TeamGames!$K$2:$K$4073,TeamGames!$D$2:$D$4073,$D759,TeamGames!$F$2:$F$4073,$E759)</f>
        <v/>
      </c>
      <c r="Y759" s="30">
        <f>IF(M759=0,"",P759-S759)</f>
        <v/>
      </c>
      <c r="Z759" s="30" t="n"/>
      <c r="AA759" s="31" t="n"/>
      <c r="AB759" s="33" t="n">
        <v>5.244252460774748</v>
      </c>
      <c r="AC759" s="24" t="n">
        <v>0</v>
      </c>
      <c r="AD759" s="24" t="n">
        <v>0</v>
      </c>
    </row>
    <row r="760">
      <c r="A760" s="24" t="inlineStr">
        <is>
          <t>Wigan|7</t>
        </is>
      </c>
      <c r="B760" s="24" t="inlineStr">
        <is>
          <t>E2</t>
        </is>
      </c>
      <c r="C760" s="24" t="inlineStr">
        <is>
          <t>League One</t>
        </is>
      </c>
      <c r="D760" s="24" t="inlineStr">
        <is>
          <t>Wigan</t>
        </is>
      </c>
      <c r="E760" s="24" t="n">
        <v>7</v>
      </c>
      <c r="F760" s="24">
        <f>COUNTIFS(TeamGames!$D$2:$D$4073,$D760,TeamGames!$F$2:$F$4073,$E760)</f>
        <v/>
      </c>
      <c r="G760" s="24" t="n">
        <v>25</v>
      </c>
      <c r="H760" s="24" t="n">
        <v>28</v>
      </c>
      <c r="I760" s="24" t="inlineStr">
        <is>
          <t>Reading (A) · Oxford (H) · Huddersfield (H) · Bromley (A)</t>
        </is>
      </c>
      <c r="J760" s="24" t="n">
        <v>2</v>
      </c>
      <c r="K760" s="40" t="n">
        <v>46403.625</v>
      </c>
      <c r="L760" s="40" t="n">
        <v>46417.625</v>
      </c>
      <c r="M760" s="24">
        <f>SUMIFS(TeamGames!$X$2:$X$4073,TeamGames!$D$2:$D$4073,$D760,TeamGames!$F$2:$F$4073,$E760)</f>
        <v/>
      </c>
      <c r="N760" s="33">
        <f>SUMIFS(TeamGames!$S$2:$S$4073,TeamGames!$D$2:$D$4073,$D760,TeamGames!$F$2:$F$4073,$E760)</f>
        <v/>
      </c>
      <c r="O760" s="33">
        <f>SUMIFS(TeamGames!$S$2:$S$4073,TeamGames!$D$2:$D$4073,$D760,TeamGames!$F$2:$F$4073,$E760,TeamGames!$X$2:$X$4073,1)</f>
        <v/>
      </c>
      <c r="P760" s="24">
        <f>SUMIFS(TeamGames!$O$2:$O$4073,TeamGames!$D$2:$D$4073,$D760,TeamGames!$F$2:$F$4073,$E760)</f>
        <v/>
      </c>
      <c r="Q760" s="33">
        <f>SUMIFS(TeamGames!$T$2:$T$4073,TeamGames!$D$2:$D$4073,$D760,TeamGames!$F$2:$F$4073,$E760)</f>
        <v/>
      </c>
      <c r="R760" s="33">
        <f>SUMIFS(TeamGames!$U$2:$U$4073,TeamGames!$D$2:$D$4073,$D760,TeamGames!$F$2:$F$4073,$E760)</f>
        <v/>
      </c>
      <c r="S760" s="33">
        <f>SUMIFS(TeamGames!$W$2:$W$4073,TeamGames!$D$2:$D$4073,$D760,TeamGames!$F$2:$F$4073,$E760)</f>
        <v/>
      </c>
      <c r="T760" s="30">
        <f>IF(M760=0,"",P760-O760)</f>
        <v/>
      </c>
      <c r="U760" s="30">
        <f>IF(M760=0,"",S760-O760)</f>
        <v/>
      </c>
      <c r="V760" s="24">
        <f>IF(M760=0,"upcoming",IF(M760=F760,"complete","in progress"))</f>
        <v/>
      </c>
      <c r="W760" s="33">
        <f>N760/F760</f>
        <v/>
      </c>
      <c r="X760" s="41">
        <f>AVERAGEIFS(TeamGames!$K$2:$K$4073,TeamGames!$D$2:$D$4073,$D760,TeamGames!$F$2:$F$4073,$E760)</f>
        <v/>
      </c>
      <c r="Y760" s="30">
        <f>IF(M760=0,"",P760-S760)</f>
        <v/>
      </c>
      <c r="Z760" s="30" t="n"/>
      <c r="AA760" s="31" t="n"/>
      <c r="AB760" s="33" t="n">
        <v>5.203774727023431</v>
      </c>
      <c r="AC760" s="24" t="n">
        <v>0</v>
      </c>
      <c r="AD760" s="24" t="n">
        <v>0</v>
      </c>
    </row>
    <row r="761">
      <c r="A761" s="24" t="inlineStr">
        <is>
          <t>Wigan|8</t>
        </is>
      </c>
      <c r="B761" s="24" t="inlineStr">
        <is>
          <t>E2</t>
        </is>
      </c>
      <c r="C761" s="24" t="inlineStr">
        <is>
          <t>League One</t>
        </is>
      </c>
      <c r="D761" s="24" t="inlineStr">
        <is>
          <t>Wigan</t>
        </is>
      </c>
      <c r="E761" s="24" t="n">
        <v>8</v>
      </c>
      <c r="F761" s="24">
        <f>COUNTIFS(TeamGames!$D$2:$D$4073,$D761,TeamGames!$F$2:$F$4073,$E761)</f>
        <v/>
      </c>
      <c r="G761" s="24" t="n">
        <v>29</v>
      </c>
      <c r="H761" s="24" t="n">
        <v>32</v>
      </c>
      <c r="I761" s="24" t="inlineStr">
        <is>
          <t>AFC Wimbledon (H) · MK Dons (A) · Stockport (A) · Sheffield Wed (H)</t>
        </is>
      </c>
      <c r="J761" s="24" t="n">
        <v>2</v>
      </c>
      <c r="K761" s="40" t="n">
        <v>46424.625</v>
      </c>
      <c r="L761" s="40" t="n">
        <v>46438.625</v>
      </c>
      <c r="M761" s="24">
        <f>SUMIFS(TeamGames!$X$2:$X$4073,TeamGames!$D$2:$D$4073,$D761,TeamGames!$F$2:$F$4073,$E761)</f>
        <v/>
      </c>
      <c r="N761" s="33">
        <f>SUMIFS(TeamGames!$S$2:$S$4073,TeamGames!$D$2:$D$4073,$D761,TeamGames!$F$2:$F$4073,$E761)</f>
        <v/>
      </c>
      <c r="O761" s="33">
        <f>SUMIFS(TeamGames!$S$2:$S$4073,TeamGames!$D$2:$D$4073,$D761,TeamGames!$F$2:$F$4073,$E761,TeamGames!$X$2:$X$4073,1)</f>
        <v/>
      </c>
      <c r="P761" s="24">
        <f>SUMIFS(TeamGames!$O$2:$O$4073,TeamGames!$D$2:$D$4073,$D761,TeamGames!$F$2:$F$4073,$E761)</f>
        <v/>
      </c>
      <c r="Q761" s="33">
        <f>SUMIFS(TeamGames!$T$2:$T$4073,TeamGames!$D$2:$D$4073,$D761,TeamGames!$F$2:$F$4073,$E761)</f>
        <v/>
      </c>
      <c r="R761" s="33">
        <f>SUMIFS(TeamGames!$U$2:$U$4073,TeamGames!$D$2:$D$4073,$D761,TeamGames!$F$2:$F$4073,$E761)</f>
        <v/>
      </c>
      <c r="S761" s="33">
        <f>SUMIFS(TeamGames!$W$2:$W$4073,TeamGames!$D$2:$D$4073,$D761,TeamGames!$F$2:$F$4073,$E761)</f>
        <v/>
      </c>
      <c r="T761" s="30">
        <f>IF(M761=0,"",P761-O761)</f>
        <v/>
      </c>
      <c r="U761" s="30">
        <f>IF(M761=0,"",S761-O761)</f>
        <v/>
      </c>
      <c r="V761" s="24">
        <f>IF(M761=0,"upcoming",IF(M761=F761,"complete","in progress"))</f>
        <v/>
      </c>
      <c r="W761" s="33">
        <f>N761/F761</f>
        <v/>
      </c>
      <c r="X761" s="41">
        <f>AVERAGEIFS(TeamGames!$K$2:$K$4073,TeamGames!$D$2:$D$4073,$D761,TeamGames!$F$2:$F$4073,$E761)</f>
        <v/>
      </c>
      <c r="Y761" s="30">
        <f>IF(M761=0,"",P761-S761)</f>
        <v/>
      </c>
      <c r="Z761" s="30" t="n"/>
      <c r="AA761" s="31" t="n"/>
      <c r="AB761" s="33" t="n">
        <v>4.906269427012529</v>
      </c>
      <c r="AC761" s="24" t="n">
        <v>0</v>
      </c>
      <c r="AD761" s="24" t="n">
        <v>0</v>
      </c>
    </row>
    <row r="762">
      <c r="A762" s="24" t="inlineStr">
        <is>
          <t>Wigan|9</t>
        </is>
      </c>
      <c r="B762" s="24" t="inlineStr">
        <is>
          <t>E2</t>
        </is>
      </c>
      <c r="C762" s="24" t="inlineStr">
        <is>
          <t>League One</t>
        </is>
      </c>
      <c r="D762" s="24" t="inlineStr">
        <is>
          <t>Wigan</t>
        </is>
      </c>
      <c r="E762" s="24" t="n">
        <v>9</v>
      </c>
      <c r="F762" s="24">
        <f>COUNTIFS(TeamGames!$D$2:$D$4073,$D762,TeamGames!$F$2:$F$4073,$E762)</f>
        <v/>
      </c>
      <c r="G762" s="24" t="n">
        <v>33</v>
      </c>
      <c r="H762" s="24" t="n">
        <v>36</v>
      </c>
      <c r="I762" s="24" t="inlineStr">
        <is>
          <t>Barnsley (A) · Cambridge (H) · Leyton Orient (A) · Blackpool (H)</t>
        </is>
      </c>
      <c r="J762" s="24" t="n">
        <v>2</v>
      </c>
      <c r="K762" s="40" t="n">
        <v>46445.625</v>
      </c>
      <c r="L762" s="40" t="n">
        <v>46466.625</v>
      </c>
      <c r="M762" s="24">
        <f>SUMIFS(TeamGames!$X$2:$X$4073,TeamGames!$D$2:$D$4073,$D762,TeamGames!$F$2:$F$4073,$E762)</f>
        <v/>
      </c>
      <c r="N762" s="33">
        <f>SUMIFS(TeamGames!$S$2:$S$4073,TeamGames!$D$2:$D$4073,$D762,TeamGames!$F$2:$F$4073,$E762)</f>
        <v/>
      </c>
      <c r="O762" s="33">
        <f>SUMIFS(TeamGames!$S$2:$S$4073,TeamGames!$D$2:$D$4073,$D762,TeamGames!$F$2:$F$4073,$E762,TeamGames!$X$2:$X$4073,1)</f>
        <v/>
      </c>
      <c r="P762" s="24">
        <f>SUMIFS(TeamGames!$O$2:$O$4073,TeamGames!$D$2:$D$4073,$D762,TeamGames!$F$2:$F$4073,$E762)</f>
        <v/>
      </c>
      <c r="Q762" s="33">
        <f>SUMIFS(TeamGames!$T$2:$T$4073,TeamGames!$D$2:$D$4073,$D762,TeamGames!$F$2:$F$4073,$E762)</f>
        <v/>
      </c>
      <c r="R762" s="33">
        <f>SUMIFS(TeamGames!$U$2:$U$4073,TeamGames!$D$2:$D$4073,$D762,TeamGames!$F$2:$F$4073,$E762)</f>
        <v/>
      </c>
      <c r="S762" s="33">
        <f>SUMIFS(TeamGames!$W$2:$W$4073,TeamGames!$D$2:$D$4073,$D762,TeamGames!$F$2:$F$4073,$E762)</f>
        <v/>
      </c>
      <c r="T762" s="30">
        <f>IF(M762=0,"",P762-O762)</f>
        <v/>
      </c>
      <c r="U762" s="30">
        <f>IF(M762=0,"",S762-O762)</f>
        <v/>
      </c>
      <c r="V762" s="24">
        <f>IF(M762=0,"upcoming",IF(M762=F762,"complete","in progress"))</f>
        <v/>
      </c>
      <c r="W762" s="33">
        <f>N762/F762</f>
        <v/>
      </c>
      <c r="X762" s="41">
        <f>AVERAGEIFS(TeamGames!$K$2:$K$4073,TeamGames!$D$2:$D$4073,$D762,TeamGames!$F$2:$F$4073,$E762)</f>
        <v/>
      </c>
      <c r="Y762" s="30">
        <f>IF(M762=0,"",P762-S762)</f>
        <v/>
      </c>
      <c r="Z762" s="30" t="n"/>
      <c r="AA762" s="31" t="n"/>
      <c r="AB762" s="33" t="n">
        <v>5.479833625985563</v>
      </c>
      <c r="AC762" s="24" t="n">
        <v>0</v>
      </c>
      <c r="AD762" s="24" t="n">
        <v>0</v>
      </c>
    </row>
    <row r="763">
      <c r="A763" s="24" t="inlineStr">
        <is>
          <t>Wigan|10</t>
        </is>
      </c>
      <c r="B763" s="24" t="inlineStr">
        <is>
          <t>E2</t>
        </is>
      </c>
      <c r="C763" s="24" t="inlineStr">
        <is>
          <t>League One</t>
        </is>
      </c>
      <c r="D763" s="24" t="inlineStr">
        <is>
          <t>Wigan</t>
        </is>
      </c>
      <c r="E763" s="24" t="n">
        <v>10</v>
      </c>
      <c r="F763" s="24">
        <f>COUNTIFS(TeamGames!$D$2:$D$4073,$D763,TeamGames!$F$2:$F$4073,$E763)</f>
        <v/>
      </c>
      <c r="G763" s="24" t="n">
        <v>37</v>
      </c>
      <c r="H763" s="24" t="n">
        <v>40</v>
      </c>
      <c r="I763" s="24" t="inlineStr">
        <is>
          <t>Bradford (A) · Luton (H) · Notts County (A) · Doncaster (H)</t>
        </is>
      </c>
      <c r="J763" s="24" t="n">
        <v>2</v>
      </c>
      <c r="K763" s="40" t="n">
        <v>46472.625</v>
      </c>
      <c r="L763" s="40" t="n">
        <v>46487.625</v>
      </c>
      <c r="M763" s="24">
        <f>SUMIFS(TeamGames!$X$2:$X$4073,TeamGames!$D$2:$D$4073,$D763,TeamGames!$F$2:$F$4073,$E763)</f>
        <v/>
      </c>
      <c r="N763" s="33">
        <f>SUMIFS(TeamGames!$S$2:$S$4073,TeamGames!$D$2:$D$4073,$D763,TeamGames!$F$2:$F$4073,$E763)</f>
        <v/>
      </c>
      <c r="O763" s="33">
        <f>SUMIFS(TeamGames!$S$2:$S$4073,TeamGames!$D$2:$D$4073,$D763,TeamGames!$F$2:$F$4073,$E763,TeamGames!$X$2:$X$4073,1)</f>
        <v/>
      </c>
      <c r="P763" s="24">
        <f>SUMIFS(TeamGames!$O$2:$O$4073,TeamGames!$D$2:$D$4073,$D763,TeamGames!$F$2:$F$4073,$E763)</f>
        <v/>
      </c>
      <c r="Q763" s="33">
        <f>SUMIFS(TeamGames!$T$2:$T$4073,TeamGames!$D$2:$D$4073,$D763,TeamGames!$F$2:$F$4073,$E763)</f>
        <v/>
      </c>
      <c r="R763" s="33">
        <f>SUMIFS(TeamGames!$U$2:$U$4073,TeamGames!$D$2:$D$4073,$D763,TeamGames!$F$2:$F$4073,$E763)</f>
        <v/>
      </c>
      <c r="S763" s="33">
        <f>SUMIFS(TeamGames!$W$2:$W$4073,TeamGames!$D$2:$D$4073,$D763,TeamGames!$F$2:$F$4073,$E763)</f>
        <v/>
      </c>
      <c r="T763" s="30">
        <f>IF(M763=0,"",P763-O763)</f>
        <v/>
      </c>
      <c r="U763" s="30">
        <f>IF(M763=0,"",S763-O763)</f>
        <v/>
      </c>
      <c r="V763" s="24">
        <f>IF(M763=0,"upcoming",IF(M763=F763,"complete","in progress"))</f>
        <v/>
      </c>
      <c r="W763" s="33">
        <f>N763/F763</f>
        <v/>
      </c>
      <c r="X763" s="41">
        <f>AVERAGEIFS(TeamGames!$K$2:$K$4073,TeamGames!$D$2:$D$4073,$D763,TeamGames!$F$2:$F$4073,$E763)</f>
        <v/>
      </c>
      <c r="Y763" s="30">
        <f>IF(M763=0,"",P763-S763)</f>
        <v/>
      </c>
      <c r="Z763" s="30" t="n"/>
      <c r="AA763" s="31" t="n"/>
      <c r="AB763" s="33" t="n">
        <v>4.959517246213066</v>
      </c>
      <c r="AC763" s="24" t="n">
        <v>0</v>
      </c>
      <c r="AD763" s="24" t="n">
        <v>0</v>
      </c>
    </row>
    <row r="764">
      <c r="A764" s="24" t="inlineStr">
        <is>
          <t>Wigan|11</t>
        </is>
      </c>
      <c r="B764" s="24" t="inlineStr">
        <is>
          <t>E2</t>
        </is>
      </c>
      <c r="C764" s="24" t="inlineStr">
        <is>
          <t>League One</t>
        </is>
      </c>
      <c r="D764" s="24" t="inlineStr">
        <is>
          <t>Wigan</t>
        </is>
      </c>
      <c r="E764" s="24" t="n">
        <v>11</v>
      </c>
      <c r="F764" s="24">
        <f>COUNTIFS(TeamGames!$D$2:$D$4073,$D764,TeamGames!$F$2:$F$4073,$E764)</f>
        <v/>
      </c>
      <c r="G764" s="24" t="n">
        <v>41</v>
      </c>
      <c r="H764" s="24" t="n">
        <v>44</v>
      </c>
      <c r="I764" s="24" t="inlineStr">
        <is>
          <t>Leicester (H) · Wycombe (A) · Stevenage (H) · Mansfield (A)</t>
        </is>
      </c>
      <c r="J764" s="24" t="n">
        <v>2</v>
      </c>
      <c r="K764" s="40" t="n">
        <v>46490.82291666666</v>
      </c>
      <c r="L764" s="40" t="n">
        <v>46504.82291666666</v>
      </c>
      <c r="M764" s="24">
        <f>SUMIFS(TeamGames!$X$2:$X$4073,TeamGames!$D$2:$D$4073,$D764,TeamGames!$F$2:$F$4073,$E764)</f>
        <v/>
      </c>
      <c r="N764" s="33">
        <f>SUMIFS(TeamGames!$S$2:$S$4073,TeamGames!$D$2:$D$4073,$D764,TeamGames!$F$2:$F$4073,$E764)</f>
        <v/>
      </c>
      <c r="O764" s="33">
        <f>SUMIFS(TeamGames!$S$2:$S$4073,TeamGames!$D$2:$D$4073,$D764,TeamGames!$F$2:$F$4073,$E764,TeamGames!$X$2:$X$4073,1)</f>
        <v/>
      </c>
      <c r="P764" s="24">
        <f>SUMIFS(TeamGames!$O$2:$O$4073,TeamGames!$D$2:$D$4073,$D764,TeamGames!$F$2:$F$4073,$E764)</f>
        <v/>
      </c>
      <c r="Q764" s="33">
        <f>SUMIFS(TeamGames!$T$2:$T$4073,TeamGames!$D$2:$D$4073,$D764,TeamGames!$F$2:$F$4073,$E764)</f>
        <v/>
      </c>
      <c r="R764" s="33">
        <f>SUMIFS(TeamGames!$U$2:$U$4073,TeamGames!$D$2:$D$4073,$D764,TeamGames!$F$2:$F$4073,$E764)</f>
        <v/>
      </c>
      <c r="S764" s="33">
        <f>SUMIFS(TeamGames!$W$2:$W$4073,TeamGames!$D$2:$D$4073,$D764,TeamGames!$F$2:$F$4073,$E764)</f>
        <v/>
      </c>
      <c r="T764" s="30">
        <f>IF(M764=0,"",P764-O764)</f>
        <v/>
      </c>
      <c r="U764" s="30">
        <f>IF(M764=0,"",S764-O764)</f>
        <v/>
      </c>
      <c r="V764" s="24">
        <f>IF(M764=0,"upcoming",IF(M764=F764,"complete","in progress"))</f>
        <v/>
      </c>
      <c r="W764" s="33">
        <f>N764/F764</f>
        <v/>
      </c>
      <c r="X764" s="41">
        <f>AVERAGEIFS(TeamGames!$K$2:$K$4073,TeamGames!$D$2:$D$4073,$D764,TeamGames!$F$2:$F$4073,$E764)</f>
        <v/>
      </c>
      <c r="Y764" s="30">
        <f>IF(M764=0,"",P764-S764)</f>
        <v/>
      </c>
      <c r="Z764" s="30" t="n"/>
      <c r="AA764" s="31" t="n"/>
      <c r="AB764" s="33" t="n">
        <v>4.792802176222687</v>
      </c>
      <c r="AC764" s="24" t="n">
        <v>0</v>
      </c>
      <c r="AD764" s="24" t="n">
        <v>0</v>
      </c>
    </row>
    <row r="765">
      <c r="A765" s="24" t="inlineStr">
        <is>
          <t>Wigan|12</t>
        </is>
      </c>
      <c r="B765" s="24" t="inlineStr">
        <is>
          <t>E2</t>
        </is>
      </c>
      <c r="C765" s="24" t="inlineStr">
        <is>
          <t>League One</t>
        </is>
      </c>
      <c r="D765" s="24" t="inlineStr">
        <is>
          <t>Wigan</t>
        </is>
      </c>
      <c r="E765" s="24" t="n">
        <v>12</v>
      </c>
      <c r="F765" s="24">
        <f>COUNTIFS(TeamGames!$D$2:$D$4073,$D765,TeamGames!$F$2:$F$4073,$E765)</f>
        <v/>
      </c>
      <c r="G765" s="24" t="n">
        <v>45</v>
      </c>
      <c r="H765" s="24" t="n">
        <v>46</v>
      </c>
      <c r="I765" s="24" t="inlineStr">
        <is>
          <t>Plymouth (A) · Burton (H)</t>
        </is>
      </c>
      <c r="J765" s="24" t="n">
        <v>1</v>
      </c>
      <c r="K765" s="40" t="n">
        <v>46508.625</v>
      </c>
      <c r="L765" s="40" t="n">
        <v>46515.52083333334</v>
      </c>
      <c r="M765" s="24">
        <f>SUMIFS(TeamGames!$X$2:$X$4073,TeamGames!$D$2:$D$4073,$D765,TeamGames!$F$2:$F$4073,$E765)</f>
        <v/>
      </c>
      <c r="N765" s="33">
        <f>SUMIFS(TeamGames!$S$2:$S$4073,TeamGames!$D$2:$D$4073,$D765,TeamGames!$F$2:$F$4073,$E765)</f>
        <v/>
      </c>
      <c r="O765" s="33">
        <f>SUMIFS(TeamGames!$S$2:$S$4073,TeamGames!$D$2:$D$4073,$D765,TeamGames!$F$2:$F$4073,$E765,TeamGames!$X$2:$X$4073,1)</f>
        <v/>
      </c>
      <c r="P765" s="24">
        <f>SUMIFS(TeamGames!$O$2:$O$4073,TeamGames!$D$2:$D$4073,$D765,TeamGames!$F$2:$F$4073,$E765)</f>
        <v/>
      </c>
      <c r="Q765" s="33">
        <f>SUMIFS(TeamGames!$T$2:$T$4073,TeamGames!$D$2:$D$4073,$D765,TeamGames!$F$2:$F$4073,$E765)</f>
        <v/>
      </c>
      <c r="R765" s="33">
        <f>SUMIFS(TeamGames!$U$2:$U$4073,TeamGames!$D$2:$D$4073,$D765,TeamGames!$F$2:$F$4073,$E765)</f>
        <v/>
      </c>
      <c r="S765" s="33">
        <f>SUMIFS(TeamGames!$W$2:$W$4073,TeamGames!$D$2:$D$4073,$D765,TeamGames!$F$2:$F$4073,$E765)</f>
        <v/>
      </c>
      <c r="T765" s="30">
        <f>IF(M765=0,"",P765-O765)</f>
        <v/>
      </c>
      <c r="U765" s="30">
        <f>IF(M765=0,"",S765-O765)</f>
        <v/>
      </c>
      <c r="V765" s="24">
        <f>IF(M765=0,"upcoming",IF(M765=F765,"complete","in progress"))</f>
        <v/>
      </c>
      <c r="W765" s="33">
        <f>N765/F765</f>
        <v/>
      </c>
      <c r="X765" s="41">
        <f>AVERAGEIFS(TeamGames!$K$2:$K$4073,TeamGames!$D$2:$D$4073,$D765,TeamGames!$F$2:$F$4073,$E765)</f>
        <v/>
      </c>
      <c r="Y765" s="30">
        <f>IF(M765=0,"",P765-S765)</f>
        <v/>
      </c>
      <c r="Z765" s="30" t="n"/>
      <c r="AA765" s="31" t="n"/>
      <c r="AB765" s="33" t="n">
        <v>2.670232832319498</v>
      </c>
      <c r="AC765" s="24" t="n">
        <v>0</v>
      </c>
      <c r="AD765" s="24" t="n">
        <v>0</v>
      </c>
    </row>
    <row r="766">
      <c r="A766" s="24" t="inlineStr">
        <is>
          <t>Wycombe|1</t>
        </is>
      </c>
      <c r="B766" s="24" t="inlineStr">
        <is>
          <t>E2</t>
        </is>
      </c>
      <c r="C766" s="24" t="inlineStr">
        <is>
          <t>League One</t>
        </is>
      </c>
      <c r="D766" s="24" t="inlineStr">
        <is>
          <t>Wycombe</t>
        </is>
      </c>
      <c r="E766" s="24" t="n">
        <v>1</v>
      </c>
      <c r="F766" s="24">
        <f>COUNTIFS(TeamGames!$D$2:$D$4073,$D766,TeamGames!$F$2:$F$4073,$E766)</f>
        <v/>
      </c>
      <c r="G766" s="24" t="n">
        <v>1</v>
      </c>
      <c r="H766" s="24" t="n">
        <v>4</v>
      </c>
      <c r="I766" s="24" t="inlineStr">
        <is>
          <t>Blackpool (A) · Plymouth (H) · Stockport (A) · Sheffield Wed (H)</t>
        </is>
      </c>
      <c r="J766" s="24" t="n">
        <v>2</v>
      </c>
      <c r="K766" s="40" t="n">
        <v>46249.625</v>
      </c>
      <c r="L766" s="40" t="n">
        <v>46266.82291666666</v>
      </c>
      <c r="M766" s="24">
        <f>SUMIFS(TeamGames!$X$2:$X$4073,TeamGames!$D$2:$D$4073,$D766,TeamGames!$F$2:$F$4073,$E766)</f>
        <v/>
      </c>
      <c r="N766" s="33">
        <f>SUMIFS(TeamGames!$S$2:$S$4073,TeamGames!$D$2:$D$4073,$D766,TeamGames!$F$2:$F$4073,$E766)</f>
        <v/>
      </c>
      <c r="O766" s="33">
        <f>SUMIFS(TeamGames!$S$2:$S$4073,TeamGames!$D$2:$D$4073,$D766,TeamGames!$F$2:$F$4073,$E766,TeamGames!$X$2:$X$4073,1)</f>
        <v/>
      </c>
      <c r="P766" s="24">
        <f>SUMIFS(TeamGames!$O$2:$O$4073,TeamGames!$D$2:$D$4073,$D766,TeamGames!$F$2:$F$4073,$E766)</f>
        <v/>
      </c>
      <c r="Q766" s="33">
        <f>SUMIFS(TeamGames!$T$2:$T$4073,TeamGames!$D$2:$D$4073,$D766,TeamGames!$F$2:$F$4073,$E766)</f>
        <v/>
      </c>
      <c r="R766" s="33">
        <f>SUMIFS(TeamGames!$U$2:$U$4073,TeamGames!$D$2:$D$4073,$D766,TeamGames!$F$2:$F$4073,$E766)</f>
        <v/>
      </c>
      <c r="S766" s="33">
        <f>SUMIFS(TeamGames!$W$2:$W$4073,TeamGames!$D$2:$D$4073,$D766,TeamGames!$F$2:$F$4073,$E766)</f>
        <v/>
      </c>
      <c r="T766" s="30">
        <f>IF(M766=0,"",P766-O766)</f>
        <v/>
      </c>
      <c r="U766" s="30">
        <f>IF(M766=0,"",S766-O766)</f>
        <v/>
      </c>
      <c r="V766" s="24">
        <f>IF(M766=0,"upcoming",IF(M766=F766,"complete","in progress"))</f>
        <v/>
      </c>
      <c r="W766" s="33">
        <f>N766/F766</f>
        <v/>
      </c>
      <c r="X766" s="41">
        <f>AVERAGEIFS(TeamGames!$K$2:$K$4073,TeamGames!$D$2:$D$4073,$D766,TeamGames!$F$2:$F$4073,$E766)</f>
        <v/>
      </c>
      <c r="Y766" s="30">
        <f>IF(M766=0,"",P766-S766)</f>
        <v/>
      </c>
      <c r="Z766" s="30" t="n">
        <v>-1.24</v>
      </c>
      <c r="AA766" s="31" t="n">
        <v>0.2166340422582065</v>
      </c>
      <c r="AB766" s="33" t="n"/>
      <c r="AC766" s="24" t="n">
        <v>0</v>
      </c>
      <c r="AD766" s="24" t="n">
        <v>0</v>
      </c>
    </row>
    <row r="767">
      <c r="A767" s="24" t="inlineStr">
        <is>
          <t>Wycombe|2</t>
        </is>
      </c>
      <c r="B767" s="24" t="inlineStr">
        <is>
          <t>E2</t>
        </is>
      </c>
      <c r="C767" s="24" t="inlineStr">
        <is>
          <t>League One</t>
        </is>
      </c>
      <c r="D767" s="24" t="inlineStr">
        <is>
          <t>Wycombe</t>
        </is>
      </c>
      <c r="E767" s="24" t="n">
        <v>2</v>
      </c>
      <c r="F767" s="24">
        <f>COUNTIFS(TeamGames!$D$2:$D$4073,$D767,TeamGames!$F$2:$F$4073,$E767)</f>
        <v/>
      </c>
      <c r="G767" s="24" t="n">
        <v>5</v>
      </c>
      <c r="H767" s="24" t="n">
        <v>8</v>
      </c>
      <c r="I767" s="24" t="inlineStr">
        <is>
          <t>MK Dons (H) · Leyton Orient (A) · Wigan (A) · Reading (H)</t>
        </is>
      </c>
      <c r="J767" s="24" t="n">
        <v>2</v>
      </c>
      <c r="K767" s="40" t="n">
        <v>46270.625</v>
      </c>
      <c r="L767" s="40" t="n">
        <v>46291.625</v>
      </c>
      <c r="M767" s="24">
        <f>SUMIFS(TeamGames!$X$2:$X$4073,TeamGames!$D$2:$D$4073,$D767,TeamGames!$F$2:$F$4073,$E767)</f>
        <v/>
      </c>
      <c r="N767" s="33">
        <f>SUMIFS(TeamGames!$S$2:$S$4073,TeamGames!$D$2:$D$4073,$D767,TeamGames!$F$2:$F$4073,$E767)</f>
        <v/>
      </c>
      <c r="O767" s="33">
        <f>SUMIFS(TeamGames!$S$2:$S$4073,TeamGames!$D$2:$D$4073,$D767,TeamGames!$F$2:$F$4073,$E767,TeamGames!$X$2:$X$4073,1)</f>
        <v/>
      </c>
      <c r="P767" s="24">
        <f>SUMIFS(TeamGames!$O$2:$O$4073,TeamGames!$D$2:$D$4073,$D767,TeamGames!$F$2:$F$4073,$E767)</f>
        <v/>
      </c>
      <c r="Q767" s="33">
        <f>SUMIFS(TeamGames!$T$2:$T$4073,TeamGames!$D$2:$D$4073,$D767,TeamGames!$F$2:$F$4073,$E767)</f>
        <v/>
      </c>
      <c r="R767" s="33">
        <f>SUMIFS(TeamGames!$U$2:$U$4073,TeamGames!$D$2:$D$4073,$D767,TeamGames!$F$2:$F$4073,$E767)</f>
        <v/>
      </c>
      <c r="S767" s="33">
        <f>SUMIFS(TeamGames!$W$2:$W$4073,TeamGames!$D$2:$D$4073,$D767,TeamGames!$F$2:$F$4073,$E767)</f>
        <v/>
      </c>
      <c r="T767" s="30">
        <f>IF(M767=0,"",P767-O767)</f>
        <v/>
      </c>
      <c r="U767" s="30">
        <f>IF(M767=0,"",S767-O767)</f>
        <v/>
      </c>
      <c r="V767" s="24">
        <f>IF(M767=0,"upcoming",IF(M767=F767,"complete","in progress"))</f>
        <v/>
      </c>
      <c r="W767" s="33">
        <f>N767/F767</f>
        <v/>
      </c>
      <c r="X767" s="41">
        <f>AVERAGEIFS(TeamGames!$K$2:$K$4073,TeamGames!$D$2:$D$4073,$D767,TeamGames!$F$2:$F$4073,$E767)</f>
        <v/>
      </c>
      <c r="Y767" s="30">
        <f>IF(M767=0,"",P767-S767)</f>
        <v/>
      </c>
      <c r="Z767" s="30" t="n">
        <v>0.91</v>
      </c>
      <c r="AA767" s="31" t="n">
        <v>0.3652545962194087</v>
      </c>
      <c r="AB767" s="33" t="n"/>
      <c r="AC767" s="24" t="n">
        <v>0</v>
      </c>
      <c r="AD767" s="24" t="n">
        <v>0</v>
      </c>
    </row>
    <row r="768">
      <c r="A768" s="24" t="inlineStr">
        <is>
          <t>Wycombe|3</t>
        </is>
      </c>
      <c r="B768" s="24" t="inlineStr">
        <is>
          <t>E2</t>
        </is>
      </c>
      <c r="C768" s="24" t="inlineStr">
        <is>
          <t>League One</t>
        </is>
      </c>
      <c r="D768" s="24" t="inlineStr">
        <is>
          <t>Wycombe</t>
        </is>
      </c>
      <c r="E768" s="24" t="n">
        <v>3</v>
      </c>
      <c r="F768" s="24">
        <f>COUNTIFS(TeamGames!$D$2:$D$4073,$D768,TeamGames!$F$2:$F$4073,$E768)</f>
        <v/>
      </c>
      <c r="G768" s="24" t="n">
        <v>9</v>
      </c>
      <c r="H768" s="24" t="n">
        <v>12</v>
      </c>
      <c r="I768" s="24" t="inlineStr">
        <is>
          <t>Bromley (A) · Luton (H) · Notts County (H) · Cambridge (A)</t>
        </is>
      </c>
      <c r="J768" s="24" t="n">
        <v>2</v>
      </c>
      <c r="K768" s="40" t="n">
        <v>46298.625</v>
      </c>
      <c r="L768" s="40" t="n">
        <v>46315.82291666666</v>
      </c>
      <c r="M768" s="24">
        <f>SUMIFS(TeamGames!$X$2:$X$4073,TeamGames!$D$2:$D$4073,$D768,TeamGames!$F$2:$F$4073,$E768)</f>
        <v/>
      </c>
      <c r="N768" s="33">
        <f>SUMIFS(TeamGames!$S$2:$S$4073,TeamGames!$D$2:$D$4073,$D768,TeamGames!$F$2:$F$4073,$E768)</f>
        <v/>
      </c>
      <c r="O768" s="33">
        <f>SUMIFS(TeamGames!$S$2:$S$4073,TeamGames!$D$2:$D$4073,$D768,TeamGames!$F$2:$F$4073,$E768,TeamGames!$X$2:$X$4073,1)</f>
        <v/>
      </c>
      <c r="P768" s="24">
        <f>SUMIFS(TeamGames!$O$2:$O$4073,TeamGames!$D$2:$D$4073,$D768,TeamGames!$F$2:$F$4073,$E768)</f>
        <v/>
      </c>
      <c r="Q768" s="33">
        <f>SUMIFS(TeamGames!$T$2:$T$4073,TeamGames!$D$2:$D$4073,$D768,TeamGames!$F$2:$F$4073,$E768)</f>
        <v/>
      </c>
      <c r="R768" s="33">
        <f>SUMIFS(TeamGames!$U$2:$U$4073,TeamGames!$D$2:$D$4073,$D768,TeamGames!$F$2:$F$4073,$E768)</f>
        <v/>
      </c>
      <c r="S768" s="33">
        <f>SUMIFS(TeamGames!$W$2:$W$4073,TeamGames!$D$2:$D$4073,$D768,TeamGames!$F$2:$F$4073,$E768)</f>
        <v/>
      </c>
      <c r="T768" s="30">
        <f>IF(M768=0,"",P768-O768)</f>
        <v/>
      </c>
      <c r="U768" s="30">
        <f>IF(M768=0,"",S768-O768)</f>
        <v/>
      </c>
      <c r="V768" s="24">
        <f>IF(M768=0,"upcoming",IF(M768=F768,"complete","in progress"))</f>
        <v/>
      </c>
      <c r="W768" s="33">
        <f>N768/F768</f>
        <v/>
      </c>
      <c r="X768" s="41">
        <f>AVERAGEIFS(TeamGames!$K$2:$K$4073,TeamGames!$D$2:$D$4073,$D768,TeamGames!$F$2:$F$4073,$E768)</f>
        <v/>
      </c>
      <c r="Y768" s="30">
        <f>IF(M768=0,"",P768-S768)</f>
        <v/>
      </c>
      <c r="Z768" s="30" t="n">
        <v>-0.18</v>
      </c>
      <c r="AA768" s="31" t="n">
        <v>0.8560860599299829</v>
      </c>
      <c r="AB768" s="33" t="n">
        <v>1.584665968945851</v>
      </c>
      <c r="AC768" s="24" t="n">
        <v>0</v>
      </c>
      <c r="AD768" s="24" t="n">
        <v>0</v>
      </c>
    </row>
    <row r="769">
      <c r="A769" s="24" t="inlineStr">
        <is>
          <t>Wycombe|4</t>
        </is>
      </c>
      <c r="B769" s="24" t="inlineStr">
        <is>
          <t>E2</t>
        </is>
      </c>
      <c r="C769" s="24" t="inlineStr">
        <is>
          <t>League One</t>
        </is>
      </c>
      <c r="D769" s="24" t="inlineStr">
        <is>
          <t>Wycombe</t>
        </is>
      </c>
      <c r="E769" s="24" t="n">
        <v>4</v>
      </c>
      <c r="F769" s="24">
        <f>COUNTIFS(TeamGames!$D$2:$D$4073,$D769,TeamGames!$F$2:$F$4073,$E769)</f>
        <v/>
      </c>
      <c r="G769" s="24" t="n">
        <v>13</v>
      </c>
      <c r="H769" s="24" t="n">
        <v>16</v>
      </c>
      <c r="I769" s="24" t="inlineStr">
        <is>
          <t>AFC Wimbledon (A) · Burton (H) · Huddersfield (H) · Oxford (A)</t>
        </is>
      </c>
      <c r="J769" s="24" t="n">
        <v>2</v>
      </c>
      <c r="K769" s="40" t="n">
        <v>46319.625</v>
      </c>
      <c r="L769" s="40" t="n">
        <v>46347.625</v>
      </c>
      <c r="M769" s="24">
        <f>SUMIFS(TeamGames!$X$2:$X$4073,TeamGames!$D$2:$D$4073,$D769,TeamGames!$F$2:$F$4073,$E769)</f>
        <v/>
      </c>
      <c r="N769" s="33">
        <f>SUMIFS(TeamGames!$S$2:$S$4073,TeamGames!$D$2:$D$4073,$D769,TeamGames!$F$2:$F$4073,$E769)</f>
        <v/>
      </c>
      <c r="O769" s="33">
        <f>SUMIFS(TeamGames!$S$2:$S$4073,TeamGames!$D$2:$D$4073,$D769,TeamGames!$F$2:$F$4073,$E769,TeamGames!$X$2:$X$4073,1)</f>
        <v/>
      </c>
      <c r="P769" s="24">
        <f>SUMIFS(TeamGames!$O$2:$O$4073,TeamGames!$D$2:$D$4073,$D769,TeamGames!$F$2:$F$4073,$E769)</f>
        <v/>
      </c>
      <c r="Q769" s="33">
        <f>SUMIFS(TeamGames!$T$2:$T$4073,TeamGames!$D$2:$D$4073,$D769,TeamGames!$F$2:$F$4073,$E769)</f>
        <v/>
      </c>
      <c r="R769" s="33">
        <f>SUMIFS(TeamGames!$U$2:$U$4073,TeamGames!$D$2:$D$4073,$D769,TeamGames!$F$2:$F$4073,$E769)</f>
        <v/>
      </c>
      <c r="S769" s="33">
        <f>SUMIFS(TeamGames!$W$2:$W$4073,TeamGames!$D$2:$D$4073,$D769,TeamGames!$F$2:$F$4073,$E769)</f>
        <v/>
      </c>
      <c r="T769" s="30">
        <f>IF(M769=0,"",P769-O769)</f>
        <v/>
      </c>
      <c r="U769" s="30">
        <f>IF(M769=0,"",S769-O769)</f>
        <v/>
      </c>
      <c r="V769" s="24">
        <f>IF(M769=0,"upcoming",IF(M769=F769,"complete","in progress"))</f>
        <v/>
      </c>
      <c r="W769" s="33">
        <f>N769/F769</f>
        <v/>
      </c>
      <c r="X769" s="41">
        <f>AVERAGEIFS(TeamGames!$K$2:$K$4073,TeamGames!$D$2:$D$4073,$D769,TeamGames!$F$2:$F$4073,$E769)</f>
        <v/>
      </c>
      <c r="Y769" s="30">
        <f>IF(M769=0,"",P769-S769)</f>
        <v/>
      </c>
      <c r="Z769" s="30" t="n"/>
      <c r="AA769" s="31" t="n"/>
      <c r="AB769" s="33" t="n">
        <v>5.897018531967886</v>
      </c>
      <c r="AC769" s="24" t="n">
        <v>0</v>
      </c>
      <c r="AD769" s="24" t="n">
        <v>0</v>
      </c>
    </row>
    <row r="770">
      <c r="A770" s="24" t="inlineStr">
        <is>
          <t>Wycombe|5</t>
        </is>
      </c>
      <c r="B770" s="24" t="inlineStr">
        <is>
          <t>E2</t>
        </is>
      </c>
      <c r="C770" s="24" t="inlineStr">
        <is>
          <t>League One</t>
        </is>
      </c>
      <c r="D770" s="24" t="inlineStr">
        <is>
          <t>Wycombe</t>
        </is>
      </c>
      <c r="E770" s="24" t="n">
        <v>5</v>
      </c>
      <c r="F770" s="24">
        <f>COUNTIFS(TeamGames!$D$2:$D$4073,$D770,TeamGames!$F$2:$F$4073,$E770)</f>
        <v/>
      </c>
      <c r="G770" s="24" t="n">
        <v>17</v>
      </c>
      <c r="H770" s="24" t="n">
        <v>20</v>
      </c>
      <c r="I770" s="24" t="inlineStr">
        <is>
          <t>Bradford (H) · Barnsley (A) · Mansfield (A) · Doncaster (H)</t>
        </is>
      </c>
      <c r="J770" s="24" t="n">
        <v>2</v>
      </c>
      <c r="K770" s="40" t="n">
        <v>46354.625</v>
      </c>
      <c r="L770" s="40" t="n">
        <v>46375.625</v>
      </c>
      <c r="M770" s="24">
        <f>SUMIFS(TeamGames!$X$2:$X$4073,TeamGames!$D$2:$D$4073,$D770,TeamGames!$F$2:$F$4073,$E770)</f>
        <v/>
      </c>
      <c r="N770" s="33">
        <f>SUMIFS(TeamGames!$S$2:$S$4073,TeamGames!$D$2:$D$4073,$D770,TeamGames!$F$2:$F$4073,$E770)</f>
        <v/>
      </c>
      <c r="O770" s="33">
        <f>SUMIFS(TeamGames!$S$2:$S$4073,TeamGames!$D$2:$D$4073,$D770,TeamGames!$F$2:$F$4073,$E770,TeamGames!$X$2:$X$4073,1)</f>
        <v/>
      </c>
      <c r="P770" s="24">
        <f>SUMIFS(TeamGames!$O$2:$O$4073,TeamGames!$D$2:$D$4073,$D770,TeamGames!$F$2:$F$4073,$E770)</f>
        <v/>
      </c>
      <c r="Q770" s="33">
        <f>SUMIFS(TeamGames!$T$2:$T$4073,TeamGames!$D$2:$D$4073,$D770,TeamGames!$F$2:$F$4073,$E770)</f>
        <v/>
      </c>
      <c r="R770" s="33">
        <f>SUMIFS(TeamGames!$U$2:$U$4073,TeamGames!$D$2:$D$4073,$D770,TeamGames!$F$2:$F$4073,$E770)</f>
        <v/>
      </c>
      <c r="S770" s="33">
        <f>SUMIFS(TeamGames!$W$2:$W$4073,TeamGames!$D$2:$D$4073,$D770,TeamGames!$F$2:$F$4073,$E770)</f>
        <v/>
      </c>
      <c r="T770" s="30">
        <f>IF(M770=0,"",P770-O770)</f>
        <v/>
      </c>
      <c r="U770" s="30">
        <f>IF(M770=0,"",S770-O770)</f>
        <v/>
      </c>
      <c r="V770" s="24">
        <f>IF(M770=0,"upcoming",IF(M770=F770,"complete","in progress"))</f>
        <v/>
      </c>
      <c r="W770" s="33">
        <f>N770/F770</f>
        <v/>
      </c>
      <c r="X770" s="41">
        <f>AVERAGEIFS(TeamGames!$K$2:$K$4073,TeamGames!$D$2:$D$4073,$D770,TeamGames!$F$2:$F$4073,$E770)</f>
        <v/>
      </c>
      <c r="Y770" s="30">
        <f>IF(M770=0,"",P770-S770)</f>
        <v/>
      </c>
      <c r="Z770" s="30" t="n"/>
      <c r="AA770" s="31" t="n"/>
      <c r="AB770" s="33" t="n">
        <v>5.70445590356306</v>
      </c>
      <c r="AC770" s="24" t="n">
        <v>0</v>
      </c>
      <c r="AD770" s="24" t="n">
        <v>0</v>
      </c>
    </row>
    <row r="771">
      <c r="A771" s="24" t="inlineStr">
        <is>
          <t>Wycombe|6</t>
        </is>
      </c>
      <c r="B771" s="24" t="inlineStr">
        <is>
          <t>E2</t>
        </is>
      </c>
      <c r="C771" s="24" t="inlineStr">
        <is>
          <t>League One</t>
        </is>
      </c>
      <c r="D771" s="24" t="inlineStr">
        <is>
          <t>Wycombe</t>
        </is>
      </c>
      <c r="E771" s="24" t="n">
        <v>6</v>
      </c>
      <c r="F771" s="24">
        <f>COUNTIFS(TeamGames!$D$2:$D$4073,$D771,TeamGames!$F$2:$F$4073,$E771)</f>
        <v/>
      </c>
      <c r="G771" s="24" t="n">
        <v>21</v>
      </c>
      <c r="H771" s="24" t="n">
        <v>24</v>
      </c>
      <c r="I771" s="24" t="inlineStr">
        <is>
          <t>Peterborough (A) · Stevenage (H) · Leicester (H) · Doncaster (A)</t>
        </is>
      </c>
      <c r="J771" s="24" t="n">
        <v>2</v>
      </c>
      <c r="K771" s="40" t="n">
        <v>46382.625</v>
      </c>
      <c r="L771" s="40" t="n">
        <v>46396.625</v>
      </c>
      <c r="M771" s="24">
        <f>SUMIFS(TeamGames!$X$2:$X$4073,TeamGames!$D$2:$D$4073,$D771,TeamGames!$F$2:$F$4073,$E771)</f>
        <v/>
      </c>
      <c r="N771" s="33">
        <f>SUMIFS(TeamGames!$S$2:$S$4073,TeamGames!$D$2:$D$4073,$D771,TeamGames!$F$2:$F$4073,$E771)</f>
        <v/>
      </c>
      <c r="O771" s="33">
        <f>SUMIFS(TeamGames!$S$2:$S$4073,TeamGames!$D$2:$D$4073,$D771,TeamGames!$F$2:$F$4073,$E771,TeamGames!$X$2:$X$4073,1)</f>
        <v/>
      </c>
      <c r="P771" s="24">
        <f>SUMIFS(TeamGames!$O$2:$O$4073,TeamGames!$D$2:$D$4073,$D771,TeamGames!$F$2:$F$4073,$E771)</f>
        <v/>
      </c>
      <c r="Q771" s="33">
        <f>SUMIFS(TeamGames!$T$2:$T$4073,TeamGames!$D$2:$D$4073,$D771,TeamGames!$F$2:$F$4073,$E771)</f>
        <v/>
      </c>
      <c r="R771" s="33">
        <f>SUMIFS(TeamGames!$U$2:$U$4073,TeamGames!$D$2:$D$4073,$D771,TeamGames!$F$2:$F$4073,$E771)</f>
        <v/>
      </c>
      <c r="S771" s="33">
        <f>SUMIFS(TeamGames!$W$2:$W$4073,TeamGames!$D$2:$D$4073,$D771,TeamGames!$F$2:$F$4073,$E771)</f>
        <v/>
      </c>
      <c r="T771" s="30">
        <f>IF(M771=0,"",P771-O771)</f>
        <v/>
      </c>
      <c r="U771" s="30">
        <f>IF(M771=0,"",S771-O771)</f>
        <v/>
      </c>
      <c r="V771" s="24">
        <f>IF(M771=0,"upcoming",IF(M771=F771,"complete","in progress"))</f>
        <v/>
      </c>
      <c r="W771" s="33">
        <f>N771/F771</f>
        <v/>
      </c>
      <c r="X771" s="41">
        <f>AVERAGEIFS(TeamGames!$K$2:$K$4073,TeamGames!$D$2:$D$4073,$D771,TeamGames!$F$2:$F$4073,$E771)</f>
        <v/>
      </c>
      <c r="Y771" s="30">
        <f>IF(M771=0,"",P771-S771)</f>
        <v/>
      </c>
      <c r="Z771" s="30" t="n"/>
      <c r="AA771" s="31" t="n"/>
      <c r="AB771" s="33" t="n">
        <v>5.438287212020846</v>
      </c>
      <c r="AC771" s="24" t="n">
        <v>0</v>
      </c>
      <c r="AD771" s="24" t="n">
        <v>0</v>
      </c>
    </row>
    <row r="772">
      <c r="A772" s="24" t="inlineStr">
        <is>
          <t>Wycombe|7</t>
        </is>
      </c>
      <c r="B772" s="24" t="inlineStr">
        <is>
          <t>E2</t>
        </is>
      </c>
      <c r="C772" s="24" t="inlineStr">
        <is>
          <t>League One</t>
        </is>
      </c>
      <c r="D772" s="24" t="inlineStr">
        <is>
          <t>Wycombe</t>
        </is>
      </c>
      <c r="E772" s="24" t="n">
        <v>7</v>
      </c>
      <c r="F772" s="24">
        <f>COUNTIFS(TeamGames!$D$2:$D$4073,$D772,TeamGames!$F$2:$F$4073,$E772)</f>
        <v/>
      </c>
      <c r="G772" s="24" t="n">
        <v>25</v>
      </c>
      <c r="H772" s="24" t="n">
        <v>28</v>
      </c>
      <c r="I772" s="24" t="inlineStr">
        <is>
          <t>Notts County (A) · Cambridge (H) · AFC Wimbledon (H) · Burton (A)</t>
        </is>
      </c>
      <c r="J772" s="24" t="n">
        <v>2</v>
      </c>
      <c r="K772" s="40" t="n">
        <v>46403.625</v>
      </c>
      <c r="L772" s="40" t="n">
        <v>46417.625</v>
      </c>
      <c r="M772" s="24">
        <f>SUMIFS(TeamGames!$X$2:$X$4073,TeamGames!$D$2:$D$4073,$D772,TeamGames!$F$2:$F$4073,$E772)</f>
        <v/>
      </c>
      <c r="N772" s="33">
        <f>SUMIFS(TeamGames!$S$2:$S$4073,TeamGames!$D$2:$D$4073,$D772,TeamGames!$F$2:$F$4073,$E772)</f>
        <v/>
      </c>
      <c r="O772" s="33">
        <f>SUMIFS(TeamGames!$S$2:$S$4073,TeamGames!$D$2:$D$4073,$D772,TeamGames!$F$2:$F$4073,$E772,TeamGames!$X$2:$X$4073,1)</f>
        <v/>
      </c>
      <c r="P772" s="24">
        <f>SUMIFS(TeamGames!$O$2:$O$4073,TeamGames!$D$2:$D$4073,$D772,TeamGames!$F$2:$F$4073,$E772)</f>
        <v/>
      </c>
      <c r="Q772" s="33">
        <f>SUMIFS(TeamGames!$T$2:$T$4073,TeamGames!$D$2:$D$4073,$D772,TeamGames!$F$2:$F$4073,$E772)</f>
        <v/>
      </c>
      <c r="R772" s="33">
        <f>SUMIFS(TeamGames!$U$2:$U$4073,TeamGames!$D$2:$D$4073,$D772,TeamGames!$F$2:$F$4073,$E772)</f>
        <v/>
      </c>
      <c r="S772" s="33">
        <f>SUMIFS(TeamGames!$W$2:$W$4073,TeamGames!$D$2:$D$4073,$D772,TeamGames!$F$2:$F$4073,$E772)</f>
        <v/>
      </c>
      <c r="T772" s="30">
        <f>IF(M772=0,"",P772-O772)</f>
        <v/>
      </c>
      <c r="U772" s="30">
        <f>IF(M772=0,"",S772-O772)</f>
        <v/>
      </c>
      <c r="V772" s="24">
        <f>IF(M772=0,"upcoming",IF(M772=F772,"complete","in progress"))</f>
        <v/>
      </c>
      <c r="W772" s="33">
        <f>N772/F772</f>
        <v/>
      </c>
      <c r="X772" s="41">
        <f>AVERAGEIFS(TeamGames!$K$2:$K$4073,TeamGames!$D$2:$D$4073,$D772,TeamGames!$F$2:$F$4073,$E772)</f>
        <v/>
      </c>
      <c r="Y772" s="30">
        <f>IF(M772=0,"",P772-S772)</f>
        <v/>
      </c>
      <c r="Z772" s="30" t="n"/>
      <c r="AA772" s="31" t="n"/>
      <c r="AB772" s="33" t="n">
        <v>6.313235574943549</v>
      </c>
      <c r="AC772" s="24" t="n">
        <v>0</v>
      </c>
      <c r="AD772" s="24" t="n">
        <v>0</v>
      </c>
    </row>
    <row r="773">
      <c r="A773" s="24" t="inlineStr">
        <is>
          <t>Wycombe|8</t>
        </is>
      </c>
      <c r="B773" s="24" t="inlineStr">
        <is>
          <t>E2</t>
        </is>
      </c>
      <c r="C773" s="24" t="inlineStr">
        <is>
          <t>League One</t>
        </is>
      </c>
      <c r="D773" s="24" t="inlineStr">
        <is>
          <t>Wycombe</t>
        </is>
      </c>
      <c r="E773" s="24" t="n">
        <v>8</v>
      </c>
      <c r="F773" s="24">
        <f>COUNTIFS(TeamGames!$D$2:$D$4073,$D773,TeamGames!$F$2:$F$4073,$E773)</f>
        <v/>
      </c>
      <c r="G773" s="24" t="n">
        <v>29</v>
      </c>
      <c r="H773" s="24" t="n">
        <v>32</v>
      </c>
      <c r="I773" s="24" t="inlineStr">
        <is>
          <t>Stockport (H) · Sheffield Wed (A) · MK Dons (A) · Leyton Orient (H)</t>
        </is>
      </c>
      <c r="J773" s="24" t="n">
        <v>2</v>
      </c>
      <c r="K773" s="40" t="n">
        <v>46424.625</v>
      </c>
      <c r="L773" s="40" t="n">
        <v>46438.625</v>
      </c>
      <c r="M773" s="24">
        <f>SUMIFS(TeamGames!$X$2:$X$4073,TeamGames!$D$2:$D$4073,$D773,TeamGames!$F$2:$F$4073,$E773)</f>
        <v/>
      </c>
      <c r="N773" s="33">
        <f>SUMIFS(TeamGames!$S$2:$S$4073,TeamGames!$D$2:$D$4073,$D773,TeamGames!$F$2:$F$4073,$E773)</f>
        <v/>
      </c>
      <c r="O773" s="33">
        <f>SUMIFS(TeamGames!$S$2:$S$4073,TeamGames!$D$2:$D$4073,$D773,TeamGames!$F$2:$F$4073,$E773,TeamGames!$X$2:$X$4073,1)</f>
        <v/>
      </c>
      <c r="P773" s="24">
        <f>SUMIFS(TeamGames!$O$2:$O$4073,TeamGames!$D$2:$D$4073,$D773,TeamGames!$F$2:$F$4073,$E773)</f>
        <v/>
      </c>
      <c r="Q773" s="33">
        <f>SUMIFS(TeamGames!$T$2:$T$4073,TeamGames!$D$2:$D$4073,$D773,TeamGames!$F$2:$F$4073,$E773)</f>
        <v/>
      </c>
      <c r="R773" s="33">
        <f>SUMIFS(TeamGames!$U$2:$U$4073,TeamGames!$D$2:$D$4073,$D773,TeamGames!$F$2:$F$4073,$E773)</f>
        <v/>
      </c>
      <c r="S773" s="33">
        <f>SUMIFS(TeamGames!$W$2:$W$4073,TeamGames!$D$2:$D$4073,$D773,TeamGames!$F$2:$F$4073,$E773)</f>
        <v/>
      </c>
      <c r="T773" s="30">
        <f>IF(M773=0,"",P773-O773)</f>
        <v/>
      </c>
      <c r="U773" s="30">
        <f>IF(M773=0,"",S773-O773)</f>
        <v/>
      </c>
      <c r="V773" s="24">
        <f>IF(M773=0,"upcoming",IF(M773=F773,"complete","in progress"))</f>
        <v/>
      </c>
      <c r="W773" s="33">
        <f>N773/F773</f>
        <v/>
      </c>
      <c r="X773" s="41">
        <f>AVERAGEIFS(TeamGames!$K$2:$K$4073,TeamGames!$D$2:$D$4073,$D773,TeamGames!$F$2:$F$4073,$E773)</f>
        <v/>
      </c>
      <c r="Y773" s="30">
        <f>IF(M773=0,"",P773-S773)</f>
        <v/>
      </c>
      <c r="Z773" s="30" t="n"/>
      <c r="AA773" s="31" t="n"/>
      <c r="AB773" s="33" t="n">
        <v>5.284409812432282</v>
      </c>
      <c r="AC773" s="24" t="n">
        <v>0</v>
      </c>
      <c r="AD773" s="24" t="n">
        <v>0</v>
      </c>
    </row>
    <row r="774">
      <c r="A774" s="24" t="inlineStr">
        <is>
          <t>Wycombe|9</t>
        </is>
      </c>
      <c r="B774" s="24" t="inlineStr">
        <is>
          <t>E2</t>
        </is>
      </c>
      <c r="C774" s="24" t="inlineStr">
        <is>
          <t>League One</t>
        </is>
      </c>
      <c r="D774" s="24" t="inlineStr">
        <is>
          <t>Wycombe</t>
        </is>
      </c>
      <c r="E774" s="24" t="n">
        <v>9</v>
      </c>
      <c r="F774" s="24">
        <f>COUNTIFS(TeamGames!$D$2:$D$4073,$D774,TeamGames!$F$2:$F$4073,$E774)</f>
        <v/>
      </c>
      <c r="G774" s="24" t="n">
        <v>33</v>
      </c>
      <c r="H774" s="24" t="n">
        <v>36</v>
      </c>
      <c r="I774" s="24" t="inlineStr">
        <is>
          <t>Huddersfield (A) · Blackpool (H) · Plymouth (A) · Oxford (H)</t>
        </is>
      </c>
      <c r="J774" s="24" t="n">
        <v>2</v>
      </c>
      <c r="K774" s="40" t="n">
        <v>46445.625</v>
      </c>
      <c r="L774" s="40" t="n">
        <v>46466.625</v>
      </c>
      <c r="M774" s="24">
        <f>SUMIFS(TeamGames!$X$2:$X$4073,TeamGames!$D$2:$D$4073,$D774,TeamGames!$F$2:$F$4073,$E774)</f>
        <v/>
      </c>
      <c r="N774" s="33">
        <f>SUMIFS(TeamGames!$S$2:$S$4073,TeamGames!$D$2:$D$4073,$D774,TeamGames!$F$2:$F$4073,$E774)</f>
        <v/>
      </c>
      <c r="O774" s="33">
        <f>SUMIFS(TeamGames!$S$2:$S$4073,TeamGames!$D$2:$D$4073,$D774,TeamGames!$F$2:$F$4073,$E774,TeamGames!$X$2:$X$4073,1)</f>
        <v/>
      </c>
      <c r="P774" s="24">
        <f>SUMIFS(TeamGames!$O$2:$O$4073,TeamGames!$D$2:$D$4073,$D774,TeamGames!$F$2:$F$4073,$E774)</f>
        <v/>
      </c>
      <c r="Q774" s="33">
        <f>SUMIFS(TeamGames!$T$2:$T$4073,TeamGames!$D$2:$D$4073,$D774,TeamGames!$F$2:$F$4073,$E774)</f>
        <v/>
      </c>
      <c r="R774" s="33">
        <f>SUMIFS(TeamGames!$U$2:$U$4073,TeamGames!$D$2:$D$4073,$D774,TeamGames!$F$2:$F$4073,$E774)</f>
        <v/>
      </c>
      <c r="S774" s="33">
        <f>SUMIFS(TeamGames!$W$2:$W$4073,TeamGames!$D$2:$D$4073,$D774,TeamGames!$F$2:$F$4073,$E774)</f>
        <v/>
      </c>
      <c r="T774" s="30">
        <f>IF(M774=0,"",P774-O774)</f>
        <v/>
      </c>
      <c r="U774" s="30">
        <f>IF(M774=0,"",S774-O774)</f>
        <v/>
      </c>
      <c r="V774" s="24">
        <f>IF(M774=0,"upcoming",IF(M774=F774,"complete","in progress"))</f>
        <v/>
      </c>
      <c r="W774" s="33">
        <f>N774/F774</f>
        <v/>
      </c>
      <c r="X774" s="41">
        <f>AVERAGEIFS(TeamGames!$K$2:$K$4073,TeamGames!$D$2:$D$4073,$D774,TeamGames!$F$2:$F$4073,$E774)</f>
        <v/>
      </c>
      <c r="Y774" s="30">
        <f>IF(M774=0,"",P774-S774)</f>
        <v/>
      </c>
      <c r="Z774" s="30" t="n"/>
      <c r="AA774" s="31" t="n"/>
      <c r="AB774" s="33" t="n">
        <v>5.337541767634363</v>
      </c>
      <c r="AC774" s="24" t="n">
        <v>0</v>
      </c>
      <c r="AD774" s="24" t="n">
        <v>0</v>
      </c>
    </row>
    <row r="775">
      <c r="A775" s="24" t="inlineStr">
        <is>
          <t>Wycombe|10</t>
        </is>
      </c>
      <c r="B775" s="24" t="inlineStr">
        <is>
          <t>E2</t>
        </is>
      </c>
      <c r="C775" s="24" t="inlineStr">
        <is>
          <t>League One</t>
        </is>
      </c>
      <c r="D775" s="24" t="inlineStr">
        <is>
          <t>Wycombe</t>
        </is>
      </c>
      <c r="E775" s="24" t="n">
        <v>10</v>
      </c>
      <c r="F775" s="24">
        <f>COUNTIFS(TeamGames!$D$2:$D$4073,$D775,TeamGames!$F$2:$F$4073,$E775)</f>
        <v/>
      </c>
      <c r="G775" s="24" t="n">
        <v>37</v>
      </c>
      <c r="H775" s="24" t="n">
        <v>40</v>
      </c>
      <c r="I775" s="24" t="inlineStr">
        <is>
          <t>Leicester (A) · Peterborough (H) · Stevenage (A) · Mansfield (H)</t>
        </is>
      </c>
      <c r="J775" s="24" t="n">
        <v>2</v>
      </c>
      <c r="K775" s="40" t="n">
        <v>46472.625</v>
      </c>
      <c r="L775" s="40" t="n">
        <v>46487.625</v>
      </c>
      <c r="M775" s="24">
        <f>SUMIFS(TeamGames!$X$2:$X$4073,TeamGames!$D$2:$D$4073,$D775,TeamGames!$F$2:$F$4073,$E775)</f>
        <v/>
      </c>
      <c r="N775" s="33">
        <f>SUMIFS(TeamGames!$S$2:$S$4073,TeamGames!$D$2:$D$4073,$D775,TeamGames!$F$2:$F$4073,$E775)</f>
        <v/>
      </c>
      <c r="O775" s="33">
        <f>SUMIFS(TeamGames!$S$2:$S$4073,TeamGames!$D$2:$D$4073,$D775,TeamGames!$F$2:$F$4073,$E775,TeamGames!$X$2:$X$4073,1)</f>
        <v/>
      </c>
      <c r="P775" s="24">
        <f>SUMIFS(TeamGames!$O$2:$O$4073,TeamGames!$D$2:$D$4073,$D775,TeamGames!$F$2:$F$4073,$E775)</f>
        <v/>
      </c>
      <c r="Q775" s="33">
        <f>SUMIFS(TeamGames!$T$2:$T$4073,TeamGames!$D$2:$D$4073,$D775,TeamGames!$F$2:$F$4073,$E775)</f>
        <v/>
      </c>
      <c r="R775" s="33">
        <f>SUMIFS(TeamGames!$U$2:$U$4073,TeamGames!$D$2:$D$4073,$D775,TeamGames!$F$2:$F$4073,$E775)</f>
        <v/>
      </c>
      <c r="S775" s="33">
        <f>SUMIFS(TeamGames!$W$2:$W$4073,TeamGames!$D$2:$D$4073,$D775,TeamGames!$F$2:$F$4073,$E775)</f>
        <v/>
      </c>
      <c r="T775" s="30">
        <f>IF(M775=0,"",P775-O775)</f>
        <v/>
      </c>
      <c r="U775" s="30">
        <f>IF(M775=0,"",S775-O775)</f>
        <v/>
      </c>
      <c r="V775" s="24">
        <f>IF(M775=0,"upcoming",IF(M775=F775,"complete","in progress"))</f>
        <v/>
      </c>
      <c r="W775" s="33">
        <f>N775/F775</f>
        <v/>
      </c>
      <c r="X775" s="41">
        <f>AVERAGEIFS(TeamGames!$K$2:$K$4073,TeamGames!$D$2:$D$4073,$D775,TeamGames!$F$2:$F$4073,$E775)</f>
        <v/>
      </c>
      <c r="Y775" s="30">
        <f>IF(M775=0,"",P775-S775)</f>
        <v/>
      </c>
      <c r="Z775" s="30" t="n"/>
      <c r="AA775" s="31" t="n"/>
      <c r="AB775" s="33" t="n">
        <v>5.448465333466576</v>
      </c>
      <c r="AC775" s="24" t="n">
        <v>0</v>
      </c>
      <c r="AD775" s="24" t="n">
        <v>0</v>
      </c>
    </row>
    <row r="776">
      <c r="A776" s="24" t="inlineStr">
        <is>
          <t>Wycombe|11</t>
        </is>
      </c>
      <c r="B776" s="24" t="inlineStr">
        <is>
          <t>E2</t>
        </is>
      </c>
      <c r="C776" s="24" t="inlineStr">
        <is>
          <t>League One</t>
        </is>
      </c>
      <c r="D776" s="24" t="inlineStr">
        <is>
          <t>Wycombe</t>
        </is>
      </c>
      <c r="E776" s="24" t="n">
        <v>11</v>
      </c>
      <c r="F776" s="24">
        <f>COUNTIFS(TeamGames!$D$2:$D$4073,$D776,TeamGames!$F$2:$F$4073,$E776)</f>
        <v/>
      </c>
      <c r="G776" s="24" t="n">
        <v>41</v>
      </c>
      <c r="H776" s="24" t="n">
        <v>44</v>
      </c>
      <c r="I776" s="24" t="inlineStr">
        <is>
          <t>Reading (A) · Wigan (H) · Luton (A) · Bromley (H)</t>
        </is>
      </c>
      <c r="J776" s="24" t="n">
        <v>2</v>
      </c>
      <c r="K776" s="40" t="n">
        <v>46490.83333333334</v>
      </c>
      <c r="L776" s="40" t="n">
        <v>46504.82291666666</v>
      </c>
      <c r="M776" s="24">
        <f>SUMIFS(TeamGames!$X$2:$X$4073,TeamGames!$D$2:$D$4073,$D776,TeamGames!$F$2:$F$4073,$E776)</f>
        <v/>
      </c>
      <c r="N776" s="33">
        <f>SUMIFS(TeamGames!$S$2:$S$4073,TeamGames!$D$2:$D$4073,$D776,TeamGames!$F$2:$F$4073,$E776)</f>
        <v/>
      </c>
      <c r="O776" s="33">
        <f>SUMIFS(TeamGames!$S$2:$S$4073,TeamGames!$D$2:$D$4073,$D776,TeamGames!$F$2:$F$4073,$E776,TeamGames!$X$2:$X$4073,1)</f>
        <v/>
      </c>
      <c r="P776" s="24">
        <f>SUMIFS(TeamGames!$O$2:$O$4073,TeamGames!$D$2:$D$4073,$D776,TeamGames!$F$2:$F$4073,$E776)</f>
        <v/>
      </c>
      <c r="Q776" s="33">
        <f>SUMIFS(TeamGames!$T$2:$T$4073,TeamGames!$D$2:$D$4073,$D776,TeamGames!$F$2:$F$4073,$E776)</f>
        <v/>
      </c>
      <c r="R776" s="33">
        <f>SUMIFS(TeamGames!$U$2:$U$4073,TeamGames!$D$2:$D$4073,$D776,TeamGames!$F$2:$F$4073,$E776)</f>
        <v/>
      </c>
      <c r="S776" s="33">
        <f>SUMIFS(TeamGames!$W$2:$W$4073,TeamGames!$D$2:$D$4073,$D776,TeamGames!$F$2:$F$4073,$E776)</f>
        <v/>
      </c>
      <c r="T776" s="30">
        <f>IF(M776=0,"",P776-O776)</f>
        <v/>
      </c>
      <c r="U776" s="30">
        <f>IF(M776=0,"",S776-O776)</f>
        <v/>
      </c>
      <c r="V776" s="24">
        <f>IF(M776=0,"upcoming",IF(M776=F776,"complete","in progress"))</f>
        <v/>
      </c>
      <c r="W776" s="33">
        <f>N776/F776</f>
        <v/>
      </c>
      <c r="X776" s="41">
        <f>AVERAGEIFS(TeamGames!$K$2:$K$4073,TeamGames!$D$2:$D$4073,$D776,TeamGames!$F$2:$F$4073,$E776)</f>
        <v/>
      </c>
      <c r="Y776" s="30">
        <f>IF(M776=0,"",P776-S776)</f>
        <v/>
      </c>
      <c r="Z776" s="30" t="n"/>
      <c r="AA776" s="31" t="n"/>
      <c r="AB776" s="33" t="n">
        <v>5.773356324440778</v>
      </c>
      <c r="AC776" s="24" t="n">
        <v>0</v>
      </c>
      <c r="AD776" s="24" t="n">
        <v>0</v>
      </c>
    </row>
    <row r="777">
      <c r="A777" s="24" t="inlineStr">
        <is>
          <t>Wycombe|12</t>
        </is>
      </c>
      <c r="B777" s="24" t="inlineStr">
        <is>
          <t>E2</t>
        </is>
      </c>
      <c r="C777" s="24" t="inlineStr">
        <is>
          <t>League One</t>
        </is>
      </c>
      <c r="D777" s="24" t="inlineStr">
        <is>
          <t>Wycombe</t>
        </is>
      </c>
      <c r="E777" s="24" t="n">
        <v>12</v>
      </c>
      <c r="F777" s="24">
        <f>COUNTIFS(TeamGames!$D$2:$D$4073,$D777,TeamGames!$F$2:$F$4073,$E777)</f>
        <v/>
      </c>
      <c r="G777" s="24" t="n">
        <v>45</v>
      </c>
      <c r="H777" s="24" t="n">
        <v>46</v>
      </c>
      <c r="I777" s="24" t="inlineStr">
        <is>
          <t>Bradford (A) · Barnsley (H)</t>
        </is>
      </c>
      <c r="J777" s="24" t="n">
        <v>1</v>
      </c>
      <c r="K777" s="40" t="n">
        <v>46508.625</v>
      </c>
      <c r="L777" s="40" t="n">
        <v>46515.52083333334</v>
      </c>
      <c r="M777" s="24">
        <f>SUMIFS(TeamGames!$X$2:$X$4073,TeamGames!$D$2:$D$4073,$D777,TeamGames!$F$2:$F$4073,$E777)</f>
        <v/>
      </c>
      <c r="N777" s="33">
        <f>SUMIFS(TeamGames!$S$2:$S$4073,TeamGames!$D$2:$D$4073,$D777,TeamGames!$F$2:$F$4073,$E777)</f>
        <v/>
      </c>
      <c r="O777" s="33">
        <f>SUMIFS(TeamGames!$S$2:$S$4073,TeamGames!$D$2:$D$4073,$D777,TeamGames!$F$2:$F$4073,$E777,TeamGames!$X$2:$X$4073,1)</f>
        <v/>
      </c>
      <c r="P777" s="24">
        <f>SUMIFS(TeamGames!$O$2:$O$4073,TeamGames!$D$2:$D$4073,$D777,TeamGames!$F$2:$F$4073,$E777)</f>
        <v/>
      </c>
      <c r="Q777" s="33">
        <f>SUMIFS(TeamGames!$T$2:$T$4073,TeamGames!$D$2:$D$4073,$D777,TeamGames!$F$2:$F$4073,$E777)</f>
        <v/>
      </c>
      <c r="R777" s="33">
        <f>SUMIFS(TeamGames!$U$2:$U$4073,TeamGames!$D$2:$D$4073,$D777,TeamGames!$F$2:$F$4073,$E777)</f>
        <v/>
      </c>
      <c r="S777" s="33">
        <f>SUMIFS(TeamGames!$W$2:$W$4073,TeamGames!$D$2:$D$4073,$D777,TeamGames!$F$2:$F$4073,$E777)</f>
        <v/>
      </c>
      <c r="T777" s="30">
        <f>IF(M777=0,"",P777-O777)</f>
        <v/>
      </c>
      <c r="U777" s="30">
        <f>IF(M777=0,"",S777-O777)</f>
        <v/>
      </c>
      <c r="V777" s="24">
        <f>IF(M777=0,"upcoming",IF(M777=F777,"complete","in progress"))</f>
        <v/>
      </c>
      <c r="W777" s="33">
        <f>N777/F777</f>
        <v/>
      </c>
      <c r="X777" s="41">
        <f>AVERAGEIFS(TeamGames!$K$2:$K$4073,TeamGames!$D$2:$D$4073,$D777,TeamGames!$F$2:$F$4073,$E777)</f>
        <v/>
      </c>
      <c r="Y777" s="30">
        <f>IF(M777=0,"",P777-S777)</f>
        <v/>
      </c>
      <c r="Z777" s="30" t="n"/>
      <c r="AA777" s="31" t="n"/>
      <c r="AB777" s="33" t="n">
        <v>2.786761477798955</v>
      </c>
      <c r="AC777" s="24" t="n">
        <v>0</v>
      </c>
      <c r="AD777" s="24" t="n">
        <v>0</v>
      </c>
    </row>
    <row r="778">
      <c r="A778" s="24" t="inlineStr">
        <is>
          <t>Accrington|1</t>
        </is>
      </c>
      <c r="B778" s="24" t="inlineStr">
        <is>
          <t>E3</t>
        </is>
      </c>
      <c r="C778" s="24" t="inlineStr">
        <is>
          <t>League Two</t>
        </is>
      </c>
      <c r="D778" s="24" t="inlineStr">
        <is>
          <t>Accrington</t>
        </is>
      </c>
      <c r="E778" s="24" t="n">
        <v>1</v>
      </c>
      <c r="F778" s="24">
        <f>COUNTIFS(TeamGames!$D$2:$D$4073,$D778,TeamGames!$F$2:$F$4073,$E778)</f>
        <v/>
      </c>
      <c r="G778" s="24" t="n">
        <v>1</v>
      </c>
      <c r="H778" s="24" t="n">
        <v>4</v>
      </c>
      <c r="I778" s="24" t="inlineStr">
        <is>
          <t>Colchester (H) · Exeter (A) · Walsall (A) · Grimsby (H)</t>
        </is>
      </c>
      <c r="J778" s="24" t="n">
        <v>2</v>
      </c>
      <c r="K778" s="40" t="n">
        <v>46249.625</v>
      </c>
      <c r="L778" s="40" t="n">
        <v>46266.82291666666</v>
      </c>
      <c r="M778" s="24">
        <f>SUMIFS(TeamGames!$X$2:$X$4073,TeamGames!$D$2:$D$4073,$D778,TeamGames!$F$2:$F$4073,$E778)</f>
        <v/>
      </c>
      <c r="N778" s="33">
        <f>SUMIFS(TeamGames!$S$2:$S$4073,TeamGames!$D$2:$D$4073,$D778,TeamGames!$F$2:$F$4073,$E778)</f>
        <v/>
      </c>
      <c r="O778" s="33">
        <f>SUMIFS(TeamGames!$S$2:$S$4073,TeamGames!$D$2:$D$4073,$D778,TeamGames!$F$2:$F$4073,$E778,TeamGames!$X$2:$X$4073,1)</f>
        <v/>
      </c>
      <c r="P778" s="24">
        <f>SUMIFS(TeamGames!$O$2:$O$4073,TeamGames!$D$2:$D$4073,$D778,TeamGames!$F$2:$F$4073,$E778)</f>
        <v/>
      </c>
      <c r="Q778" s="33">
        <f>SUMIFS(TeamGames!$T$2:$T$4073,TeamGames!$D$2:$D$4073,$D778,TeamGames!$F$2:$F$4073,$E778)</f>
        <v/>
      </c>
      <c r="R778" s="33">
        <f>SUMIFS(TeamGames!$U$2:$U$4073,TeamGames!$D$2:$D$4073,$D778,TeamGames!$F$2:$F$4073,$E778)</f>
        <v/>
      </c>
      <c r="S778" s="33">
        <f>SUMIFS(TeamGames!$W$2:$W$4073,TeamGames!$D$2:$D$4073,$D778,TeamGames!$F$2:$F$4073,$E778)</f>
        <v/>
      </c>
      <c r="T778" s="30">
        <f>IF(M778=0,"",P778-O778)</f>
        <v/>
      </c>
      <c r="U778" s="30">
        <f>IF(M778=0,"",S778-O778)</f>
        <v/>
      </c>
      <c r="V778" s="24">
        <f>IF(M778=0,"upcoming",IF(M778=F778,"complete","in progress"))</f>
        <v/>
      </c>
      <c r="W778" s="33">
        <f>N778/F778</f>
        <v/>
      </c>
      <c r="X778" s="41">
        <f>AVERAGEIFS(TeamGames!$K$2:$K$4073,TeamGames!$D$2:$D$4073,$D778,TeamGames!$F$2:$F$4073,$E778)</f>
        <v/>
      </c>
      <c r="Y778" s="30">
        <f>IF(M778=0,"",P778-S778)</f>
        <v/>
      </c>
      <c r="Z778" s="30" t="n">
        <v>-1.06</v>
      </c>
      <c r="AA778" s="31" t="n">
        <v>0.2887174519622731</v>
      </c>
      <c r="AB778" s="33" t="n"/>
      <c r="AC778" s="24" t="n">
        <v>0</v>
      </c>
      <c r="AD778" s="24" t="n">
        <v>0</v>
      </c>
    </row>
    <row r="779">
      <c r="A779" s="24" t="inlineStr">
        <is>
          <t>Accrington|2</t>
        </is>
      </c>
      <c r="B779" s="24" t="inlineStr">
        <is>
          <t>E3</t>
        </is>
      </c>
      <c r="C779" s="24" t="inlineStr">
        <is>
          <t>League Two</t>
        </is>
      </c>
      <c r="D779" s="24" t="inlineStr">
        <is>
          <t>Accrington</t>
        </is>
      </c>
      <c r="E779" s="24" t="n">
        <v>2</v>
      </c>
      <c r="F779" s="24">
        <f>COUNTIFS(TeamGames!$D$2:$D$4073,$D779,TeamGames!$F$2:$F$4073,$E779)</f>
        <v/>
      </c>
      <c r="G779" s="24" t="n">
        <v>5</v>
      </c>
      <c r="H779" s="24" t="n">
        <v>8</v>
      </c>
      <c r="I779" s="24" t="inlineStr">
        <is>
          <t>Crawley (H) · Barnet (A) · Newport (H) · Swindon (A)</t>
        </is>
      </c>
      <c r="J779" s="24" t="n">
        <v>2</v>
      </c>
      <c r="K779" s="40" t="n">
        <v>46270.625</v>
      </c>
      <c r="L779" s="40" t="n">
        <v>46291.625</v>
      </c>
      <c r="M779" s="24">
        <f>SUMIFS(TeamGames!$X$2:$X$4073,TeamGames!$D$2:$D$4073,$D779,TeamGames!$F$2:$F$4073,$E779)</f>
        <v/>
      </c>
      <c r="N779" s="33">
        <f>SUMIFS(TeamGames!$S$2:$S$4073,TeamGames!$D$2:$D$4073,$D779,TeamGames!$F$2:$F$4073,$E779)</f>
        <v/>
      </c>
      <c r="O779" s="33">
        <f>SUMIFS(TeamGames!$S$2:$S$4073,TeamGames!$D$2:$D$4073,$D779,TeamGames!$F$2:$F$4073,$E779,TeamGames!$X$2:$X$4073,1)</f>
        <v/>
      </c>
      <c r="P779" s="24">
        <f>SUMIFS(TeamGames!$O$2:$O$4073,TeamGames!$D$2:$D$4073,$D779,TeamGames!$F$2:$F$4073,$E779)</f>
        <v/>
      </c>
      <c r="Q779" s="33">
        <f>SUMIFS(TeamGames!$T$2:$T$4073,TeamGames!$D$2:$D$4073,$D779,TeamGames!$F$2:$F$4073,$E779)</f>
        <v/>
      </c>
      <c r="R779" s="33">
        <f>SUMIFS(TeamGames!$U$2:$U$4073,TeamGames!$D$2:$D$4073,$D779,TeamGames!$F$2:$F$4073,$E779)</f>
        <v/>
      </c>
      <c r="S779" s="33">
        <f>SUMIFS(TeamGames!$W$2:$W$4073,TeamGames!$D$2:$D$4073,$D779,TeamGames!$F$2:$F$4073,$E779)</f>
        <v/>
      </c>
      <c r="T779" s="30">
        <f>IF(M779=0,"",P779-O779)</f>
        <v/>
      </c>
      <c r="U779" s="30">
        <f>IF(M779=0,"",S779-O779)</f>
        <v/>
      </c>
      <c r="V779" s="24">
        <f>IF(M779=0,"upcoming",IF(M779=F779,"complete","in progress"))</f>
        <v/>
      </c>
      <c r="W779" s="33">
        <f>N779/F779</f>
        <v/>
      </c>
      <c r="X779" s="41">
        <f>AVERAGEIFS(TeamGames!$K$2:$K$4073,TeamGames!$D$2:$D$4073,$D779,TeamGames!$F$2:$F$4073,$E779)</f>
        <v/>
      </c>
      <c r="Y779" s="30">
        <f>IF(M779=0,"",P779-S779)</f>
        <v/>
      </c>
      <c r="Z779" s="30" t="n">
        <v>0.02</v>
      </c>
      <c r="AA779" s="31" t="n">
        <v>0.9838080098790458</v>
      </c>
      <c r="AB779" s="33" t="n"/>
      <c r="AC779" s="24" t="n">
        <v>0</v>
      </c>
      <c r="AD779" s="24" t="n">
        <v>0</v>
      </c>
    </row>
    <row r="780">
      <c r="A780" s="24" t="inlineStr">
        <is>
          <t>Accrington|3</t>
        </is>
      </c>
      <c r="B780" s="24" t="inlineStr">
        <is>
          <t>E3</t>
        </is>
      </c>
      <c r="C780" s="24" t="inlineStr">
        <is>
          <t>League Two</t>
        </is>
      </c>
      <c r="D780" s="24" t="inlineStr">
        <is>
          <t>Accrington</t>
        </is>
      </c>
      <c r="E780" s="24" t="n">
        <v>3</v>
      </c>
      <c r="F780" s="24">
        <f>COUNTIFS(TeamGames!$D$2:$D$4073,$D780,TeamGames!$F$2:$F$4073,$E780)</f>
        <v/>
      </c>
      <c r="G780" s="24" t="n">
        <v>9</v>
      </c>
      <c r="H780" s="24" t="n">
        <v>12</v>
      </c>
      <c r="I780" s="24" t="inlineStr">
        <is>
          <t>Cheltenham (H) · Oldham (A) · Gillingham (H) · York (A)</t>
        </is>
      </c>
      <c r="J780" s="24" t="n">
        <v>2</v>
      </c>
      <c r="K780" s="40" t="n">
        <v>46298.625</v>
      </c>
      <c r="L780" s="40" t="n">
        <v>46315.82291666666</v>
      </c>
      <c r="M780" s="24">
        <f>SUMIFS(TeamGames!$X$2:$X$4073,TeamGames!$D$2:$D$4073,$D780,TeamGames!$F$2:$F$4073,$E780)</f>
        <v/>
      </c>
      <c r="N780" s="33">
        <f>SUMIFS(TeamGames!$S$2:$S$4073,TeamGames!$D$2:$D$4073,$D780,TeamGames!$F$2:$F$4073,$E780)</f>
        <v/>
      </c>
      <c r="O780" s="33">
        <f>SUMIFS(TeamGames!$S$2:$S$4073,TeamGames!$D$2:$D$4073,$D780,TeamGames!$F$2:$F$4073,$E780,TeamGames!$X$2:$X$4073,1)</f>
        <v/>
      </c>
      <c r="P780" s="24">
        <f>SUMIFS(TeamGames!$O$2:$O$4073,TeamGames!$D$2:$D$4073,$D780,TeamGames!$F$2:$F$4073,$E780)</f>
        <v/>
      </c>
      <c r="Q780" s="33">
        <f>SUMIFS(TeamGames!$T$2:$T$4073,TeamGames!$D$2:$D$4073,$D780,TeamGames!$F$2:$F$4073,$E780)</f>
        <v/>
      </c>
      <c r="R780" s="33">
        <f>SUMIFS(TeamGames!$U$2:$U$4073,TeamGames!$D$2:$D$4073,$D780,TeamGames!$F$2:$F$4073,$E780)</f>
        <v/>
      </c>
      <c r="S780" s="33">
        <f>SUMIFS(TeamGames!$W$2:$W$4073,TeamGames!$D$2:$D$4073,$D780,TeamGames!$F$2:$F$4073,$E780)</f>
        <v/>
      </c>
      <c r="T780" s="30">
        <f>IF(M780=0,"",P780-O780)</f>
        <v/>
      </c>
      <c r="U780" s="30">
        <f>IF(M780=0,"",S780-O780)</f>
        <v/>
      </c>
      <c r="V780" s="24">
        <f>IF(M780=0,"upcoming",IF(M780=F780,"complete","in progress"))</f>
        <v/>
      </c>
      <c r="W780" s="33">
        <f>N780/F780</f>
        <v/>
      </c>
      <c r="X780" s="41">
        <f>AVERAGEIFS(TeamGames!$K$2:$K$4073,TeamGames!$D$2:$D$4073,$D780,TeamGames!$F$2:$F$4073,$E780)</f>
        <v/>
      </c>
      <c r="Y780" s="30">
        <f>IF(M780=0,"",P780-S780)</f>
        <v/>
      </c>
      <c r="Z780" s="30" t="n">
        <v>1.32</v>
      </c>
      <c r="AA780" s="31" t="n">
        <v>0.1876067690277308</v>
      </c>
      <c r="AB780" s="33" t="n"/>
      <c r="AC780" s="24" t="n">
        <v>0</v>
      </c>
      <c r="AD780" s="24" t="n">
        <v>0</v>
      </c>
    </row>
    <row r="781">
      <c r="A781" s="24" t="inlineStr">
        <is>
          <t>Accrington|4</t>
        </is>
      </c>
      <c r="B781" s="24" t="inlineStr">
        <is>
          <t>E3</t>
        </is>
      </c>
      <c r="C781" s="24" t="inlineStr">
        <is>
          <t>League Two</t>
        </is>
      </c>
      <c r="D781" s="24" t="inlineStr">
        <is>
          <t>Accrington</t>
        </is>
      </c>
      <c r="E781" s="24" t="n">
        <v>4</v>
      </c>
      <c r="F781" s="24">
        <f>COUNTIFS(TeamGames!$D$2:$D$4073,$D781,TeamGames!$F$2:$F$4073,$E781)</f>
        <v/>
      </c>
      <c r="G781" s="24" t="n">
        <v>13</v>
      </c>
      <c r="H781" s="24" t="n">
        <v>16</v>
      </c>
      <c r="I781" s="24" t="inlineStr">
        <is>
          <t>Rochdale (A) · Northampton (H) · Port Vale (A) · Salford (H)</t>
        </is>
      </c>
      <c r="J781" s="24" t="n">
        <v>2</v>
      </c>
      <c r="K781" s="40" t="n">
        <v>46319.625</v>
      </c>
      <c r="L781" s="40" t="n">
        <v>46347.625</v>
      </c>
      <c r="M781" s="24">
        <f>SUMIFS(TeamGames!$X$2:$X$4073,TeamGames!$D$2:$D$4073,$D781,TeamGames!$F$2:$F$4073,$E781)</f>
        <v/>
      </c>
      <c r="N781" s="33">
        <f>SUMIFS(TeamGames!$S$2:$S$4073,TeamGames!$D$2:$D$4073,$D781,TeamGames!$F$2:$F$4073,$E781)</f>
        <v/>
      </c>
      <c r="O781" s="33">
        <f>SUMIFS(TeamGames!$S$2:$S$4073,TeamGames!$D$2:$D$4073,$D781,TeamGames!$F$2:$F$4073,$E781,TeamGames!$X$2:$X$4073,1)</f>
        <v/>
      </c>
      <c r="P781" s="24">
        <f>SUMIFS(TeamGames!$O$2:$O$4073,TeamGames!$D$2:$D$4073,$D781,TeamGames!$F$2:$F$4073,$E781)</f>
        <v/>
      </c>
      <c r="Q781" s="33">
        <f>SUMIFS(TeamGames!$T$2:$T$4073,TeamGames!$D$2:$D$4073,$D781,TeamGames!$F$2:$F$4073,$E781)</f>
        <v/>
      </c>
      <c r="R781" s="33">
        <f>SUMIFS(TeamGames!$U$2:$U$4073,TeamGames!$D$2:$D$4073,$D781,TeamGames!$F$2:$F$4073,$E781)</f>
        <v/>
      </c>
      <c r="S781" s="33">
        <f>SUMIFS(TeamGames!$W$2:$W$4073,TeamGames!$D$2:$D$4073,$D781,TeamGames!$F$2:$F$4073,$E781)</f>
        <v/>
      </c>
      <c r="T781" s="30">
        <f>IF(M781=0,"",P781-O781)</f>
        <v/>
      </c>
      <c r="U781" s="30">
        <f>IF(M781=0,"",S781-O781)</f>
        <v/>
      </c>
      <c r="V781" s="24">
        <f>IF(M781=0,"upcoming",IF(M781=F781,"complete","in progress"))</f>
        <v/>
      </c>
      <c r="W781" s="33">
        <f>N781/F781</f>
        <v/>
      </c>
      <c r="X781" s="41">
        <f>AVERAGEIFS(TeamGames!$K$2:$K$4073,TeamGames!$D$2:$D$4073,$D781,TeamGames!$F$2:$F$4073,$E781)</f>
        <v/>
      </c>
      <c r="Y781" s="30">
        <f>IF(M781=0,"",P781-S781)</f>
        <v/>
      </c>
      <c r="Z781" s="30" t="n"/>
      <c r="AA781" s="31" t="n"/>
      <c r="AB781" s="33" t="n">
        <v>4.57967118418256</v>
      </c>
      <c r="AC781" s="24" t="n">
        <v>0</v>
      </c>
      <c r="AD781" s="24" t="n">
        <v>0</v>
      </c>
    </row>
    <row r="782">
      <c r="A782" s="24" t="inlineStr">
        <is>
          <t>Accrington|5</t>
        </is>
      </c>
      <c r="B782" s="24" t="inlineStr">
        <is>
          <t>E3</t>
        </is>
      </c>
      <c r="C782" s="24" t="inlineStr">
        <is>
          <t>League Two</t>
        </is>
      </c>
      <c r="D782" s="24" t="inlineStr">
        <is>
          <t>Accrington</t>
        </is>
      </c>
      <c r="E782" s="24" t="n">
        <v>5</v>
      </c>
      <c r="F782" s="24">
        <f>COUNTIFS(TeamGames!$D$2:$D$4073,$D782,TeamGames!$F$2:$F$4073,$E782)</f>
        <v/>
      </c>
      <c r="G782" s="24" t="n">
        <v>17</v>
      </c>
      <c r="H782" s="24" t="n">
        <v>20</v>
      </c>
      <c r="I782" s="24" t="inlineStr">
        <is>
          <t>Fleetwood (A) · Crewe (H) · Bristol Rovers (A) · Chesterfield (H)</t>
        </is>
      </c>
      <c r="J782" s="24" t="n">
        <v>2</v>
      </c>
      <c r="K782" s="40" t="n">
        <v>46354.625</v>
      </c>
      <c r="L782" s="40" t="n">
        <v>46375.625</v>
      </c>
      <c r="M782" s="24">
        <f>SUMIFS(TeamGames!$X$2:$X$4073,TeamGames!$D$2:$D$4073,$D782,TeamGames!$F$2:$F$4073,$E782)</f>
        <v/>
      </c>
      <c r="N782" s="33">
        <f>SUMIFS(TeamGames!$S$2:$S$4073,TeamGames!$D$2:$D$4073,$D782,TeamGames!$F$2:$F$4073,$E782)</f>
        <v/>
      </c>
      <c r="O782" s="33">
        <f>SUMIFS(TeamGames!$S$2:$S$4073,TeamGames!$D$2:$D$4073,$D782,TeamGames!$F$2:$F$4073,$E782,TeamGames!$X$2:$X$4073,1)</f>
        <v/>
      </c>
      <c r="P782" s="24">
        <f>SUMIFS(TeamGames!$O$2:$O$4073,TeamGames!$D$2:$D$4073,$D782,TeamGames!$F$2:$F$4073,$E782)</f>
        <v/>
      </c>
      <c r="Q782" s="33">
        <f>SUMIFS(TeamGames!$T$2:$T$4073,TeamGames!$D$2:$D$4073,$D782,TeamGames!$F$2:$F$4073,$E782)</f>
        <v/>
      </c>
      <c r="R782" s="33">
        <f>SUMIFS(TeamGames!$U$2:$U$4073,TeamGames!$D$2:$D$4073,$D782,TeamGames!$F$2:$F$4073,$E782)</f>
        <v/>
      </c>
      <c r="S782" s="33">
        <f>SUMIFS(TeamGames!$W$2:$W$4073,TeamGames!$D$2:$D$4073,$D782,TeamGames!$F$2:$F$4073,$E782)</f>
        <v/>
      </c>
      <c r="T782" s="30">
        <f>IF(M782=0,"",P782-O782)</f>
        <v/>
      </c>
      <c r="U782" s="30">
        <f>IF(M782=0,"",S782-O782)</f>
        <v/>
      </c>
      <c r="V782" s="24">
        <f>IF(M782=0,"upcoming",IF(M782=F782,"complete","in progress"))</f>
        <v/>
      </c>
      <c r="W782" s="33">
        <f>N782/F782</f>
        <v/>
      </c>
      <c r="X782" s="41">
        <f>AVERAGEIFS(TeamGames!$K$2:$K$4073,TeamGames!$D$2:$D$4073,$D782,TeamGames!$F$2:$F$4073,$E782)</f>
        <v/>
      </c>
      <c r="Y782" s="30">
        <f>IF(M782=0,"",P782-S782)</f>
        <v/>
      </c>
      <c r="Z782" s="30" t="n"/>
      <c r="AA782" s="31" t="n"/>
      <c r="AB782" s="33" t="n">
        <v>4.603324065550807</v>
      </c>
      <c r="AC782" s="24" t="n">
        <v>0</v>
      </c>
      <c r="AD782" s="24" t="n">
        <v>0</v>
      </c>
    </row>
    <row r="783">
      <c r="A783" s="24" t="inlineStr">
        <is>
          <t>Accrington|6</t>
        </is>
      </c>
      <c r="B783" s="24" t="inlineStr">
        <is>
          <t>E3</t>
        </is>
      </c>
      <c r="C783" s="24" t="inlineStr">
        <is>
          <t>League Two</t>
        </is>
      </c>
      <c r="D783" s="24" t="inlineStr">
        <is>
          <t>Accrington</t>
        </is>
      </c>
      <c r="E783" s="24" t="n">
        <v>6</v>
      </c>
      <c r="F783" s="24">
        <f>COUNTIFS(TeamGames!$D$2:$D$4073,$D783,TeamGames!$F$2:$F$4073,$E783)</f>
        <v/>
      </c>
      <c r="G783" s="24" t="n">
        <v>21</v>
      </c>
      <c r="H783" s="24" t="n">
        <v>24</v>
      </c>
      <c r="I783" s="24" t="inlineStr">
        <is>
          <t>Tranmere (A) · Rotherham (H) · Shrewsbury (H) · Chesterfield (A)</t>
        </is>
      </c>
      <c r="J783" s="24" t="n">
        <v>2</v>
      </c>
      <c r="K783" s="40" t="n">
        <v>46382.625</v>
      </c>
      <c r="L783" s="40" t="n">
        <v>46396.52083333334</v>
      </c>
      <c r="M783" s="24">
        <f>SUMIFS(TeamGames!$X$2:$X$4073,TeamGames!$D$2:$D$4073,$D783,TeamGames!$F$2:$F$4073,$E783)</f>
        <v/>
      </c>
      <c r="N783" s="33">
        <f>SUMIFS(TeamGames!$S$2:$S$4073,TeamGames!$D$2:$D$4073,$D783,TeamGames!$F$2:$F$4073,$E783)</f>
        <v/>
      </c>
      <c r="O783" s="33">
        <f>SUMIFS(TeamGames!$S$2:$S$4073,TeamGames!$D$2:$D$4073,$D783,TeamGames!$F$2:$F$4073,$E783,TeamGames!$X$2:$X$4073,1)</f>
        <v/>
      </c>
      <c r="P783" s="24">
        <f>SUMIFS(TeamGames!$O$2:$O$4073,TeamGames!$D$2:$D$4073,$D783,TeamGames!$F$2:$F$4073,$E783)</f>
        <v/>
      </c>
      <c r="Q783" s="33">
        <f>SUMIFS(TeamGames!$T$2:$T$4073,TeamGames!$D$2:$D$4073,$D783,TeamGames!$F$2:$F$4073,$E783)</f>
        <v/>
      </c>
      <c r="R783" s="33">
        <f>SUMIFS(TeamGames!$U$2:$U$4073,TeamGames!$D$2:$D$4073,$D783,TeamGames!$F$2:$F$4073,$E783)</f>
        <v/>
      </c>
      <c r="S783" s="33">
        <f>SUMIFS(TeamGames!$W$2:$W$4073,TeamGames!$D$2:$D$4073,$D783,TeamGames!$F$2:$F$4073,$E783)</f>
        <v/>
      </c>
      <c r="T783" s="30">
        <f>IF(M783=0,"",P783-O783)</f>
        <v/>
      </c>
      <c r="U783" s="30">
        <f>IF(M783=0,"",S783-O783)</f>
        <v/>
      </c>
      <c r="V783" s="24">
        <f>IF(M783=0,"upcoming",IF(M783=F783,"complete","in progress"))</f>
        <v/>
      </c>
      <c r="W783" s="33">
        <f>N783/F783</f>
        <v/>
      </c>
      <c r="X783" s="41">
        <f>AVERAGEIFS(TeamGames!$K$2:$K$4073,TeamGames!$D$2:$D$4073,$D783,TeamGames!$F$2:$F$4073,$E783)</f>
        <v/>
      </c>
      <c r="Y783" s="30">
        <f>IF(M783=0,"",P783-S783)</f>
        <v/>
      </c>
      <c r="Z783" s="30" t="n"/>
      <c r="AA783" s="31" t="n"/>
      <c r="AB783" s="33" t="n">
        <v>4.824367191653431</v>
      </c>
      <c r="AC783" s="24" t="n">
        <v>0</v>
      </c>
      <c r="AD783" s="24" t="n">
        <v>0</v>
      </c>
    </row>
    <row r="784">
      <c r="A784" s="24" t="inlineStr">
        <is>
          <t>Accrington|7</t>
        </is>
      </c>
      <c r="B784" s="24" t="inlineStr">
        <is>
          <t>E3</t>
        </is>
      </c>
      <c r="C784" s="24" t="inlineStr">
        <is>
          <t>League Two</t>
        </is>
      </c>
      <c r="D784" s="24" t="inlineStr">
        <is>
          <t>Accrington</t>
        </is>
      </c>
      <c r="E784" s="24" t="n">
        <v>7</v>
      </c>
      <c r="F784" s="24">
        <f>COUNTIFS(TeamGames!$D$2:$D$4073,$D784,TeamGames!$F$2:$F$4073,$E784)</f>
        <v/>
      </c>
      <c r="G784" s="24" t="n">
        <v>25</v>
      </c>
      <c r="H784" s="24" t="n">
        <v>28</v>
      </c>
      <c r="I784" s="24" t="inlineStr">
        <is>
          <t>Gillingham (A) · York (H) · Rochdale (H) · Northampton (A)</t>
        </is>
      </c>
      <c r="J784" s="24" t="n">
        <v>2</v>
      </c>
      <c r="K784" s="40" t="n">
        <v>46403.625</v>
      </c>
      <c r="L784" s="40" t="n">
        <v>46417.625</v>
      </c>
      <c r="M784" s="24">
        <f>SUMIFS(TeamGames!$X$2:$X$4073,TeamGames!$D$2:$D$4073,$D784,TeamGames!$F$2:$F$4073,$E784)</f>
        <v/>
      </c>
      <c r="N784" s="33">
        <f>SUMIFS(TeamGames!$S$2:$S$4073,TeamGames!$D$2:$D$4073,$D784,TeamGames!$F$2:$F$4073,$E784)</f>
        <v/>
      </c>
      <c r="O784" s="33">
        <f>SUMIFS(TeamGames!$S$2:$S$4073,TeamGames!$D$2:$D$4073,$D784,TeamGames!$F$2:$F$4073,$E784,TeamGames!$X$2:$X$4073,1)</f>
        <v/>
      </c>
      <c r="P784" s="24">
        <f>SUMIFS(TeamGames!$O$2:$O$4073,TeamGames!$D$2:$D$4073,$D784,TeamGames!$F$2:$F$4073,$E784)</f>
        <v/>
      </c>
      <c r="Q784" s="33">
        <f>SUMIFS(TeamGames!$T$2:$T$4073,TeamGames!$D$2:$D$4073,$D784,TeamGames!$F$2:$F$4073,$E784)</f>
        <v/>
      </c>
      <c r="R784" s="33">
        <f>SUMIFS(TeamGames!$U$2:$U$4073,TeamGames!$D$2:$D$4073,$D784,TeamGames!$F$2:$F$4073,$E784)</f>
        <v/>
      </c>
      <c r="S784" s="33">
        <f>SUMIFS(TeamGames!$W$2:$W$4073,TeamGames!$D$2:$D$4073,$D784,TeamGames!$F$2:$F$4073,$E784)</f>
        <v/>
      </c>
      <c r="T784" s="30">
        <f>IF(M784=0,"",P784-O784)</f>
        <v/>
      </c>
      <c r="U784" s="30">
        <f>IF(M784=0,"",S784-O784)</f>
        <v/>
      </c>
      <c r="V784" s="24">
        <f>IF(M784=0,"upcoming",IF(M784=F784,"complete","in progress"))</f>
        <v/>
      </c>
      <c r="W784" s="33">
        <f>N784/F784</f>
        <v/>
      </c>
      <c r="X784" s="41">
        <f>AVERAGEIFS(TeamGames!$K$2:$K$4073,TeamGames!$D$2:$D$4073,$D784,TeamGames!$F$2:$F$4073,$E784)</f>
        <v/>
      </c>
      <c r="Y784" s="30">
        <f>IF(M784=0,"",P784-S784)</f>
        <v/>
      </c>
      <c r="Z784" s="30" t="n"/>
      <c r="AA784" s="31" t="n"/>
      <c r="AB784" s="33" t="n">
        <v>4.842330888380037</v>
      </c>
      <c r="AC784" s="24" t="n">
        <v>0</v>
      </c>
      <c r="AD784" s="24" t="n">
        <v>0</v>
      </c>
    </row>
    <row r="785">
      <c r="A785" s="24" t="inlineStr">
        <is>
          <t>Accrington|8</t>
        </is>
      </c>
      <c r="B785" s="24" t="inlineStr">
        <is>
          <t>E3</t>
        </is>
      </c>
      <c r="C785" s="24" t="inlineStr">
        <is>
          <t>League Two</t>
        </is>
      </c>
      <c r="D785" s="24" t="inlineStr">
        <is>
          <t>Accrington</t>
        </is>
      </c>
      <c r="E785" s="24" t="n">
        <v>8</v>
      </c>
      <c r="F785" s="24">
        <f>COUNTIFS(TeamGames!$D$2:$D$4073,$D785,TeamGames!$F$2:$F$4073,$E785)</f>
        <v/>
      </c>
      <c r="G785" s="24" t="n">
        <v>29</v>
      </c>
      <c r="H785" s="24" t="n">
        <v>32</v>
      </c>
      <c r="I785" s="24" t="inlineStr">
        <is>
          <t>Walsall (H) · Grimsby (A) · Crawley (A) · Barnet (H)</t>
        </is>
      </c>
      <c r="J785" s="24" t="n">
        <v>2</v>
      </c>
      <c r="K785" s="40" t="n">
        <v>46424.625</v>
      </c>
      <c r="L785" s="40" t="n">
        <v>46438.625</v>
      </c>
      <c r="M785" s="24">
        <f>SUMIFS(TeamGames!$X$2:$X$4073,TeamGames!$D$2:$D$4073,$D785,TeamGames!$F$2:$F$4073,$E785)</f>
        <v/>
      </c>
      <c r="N785" s="33">
        <f>SUMIFS(TeamGames!$S$2:$S$4073,TeamGames!$D$2:$D$4073,$D785,TeamGames!$F$2:$F$4073,$E785)</f>
        <v/>
      </c>
      <c r="O785" s="33">
        <f>SUMIFS(TeamGames!$S$2:$S$4073,TeamGames!$D$2:$D$4073,$D785,TeamGames!$F$2:$F$4073,$E785,TeamGames!$X$2:$X$4073,1)</f>
        <v/>
      </c>
      <c r="P785" s="24">
        <f>SUMIFS(TeamGames!$O$2:$O$4073,TeamGames!$D$2:$D$4073,$D785,TeamGames!$F$2:$F$4073,$E785)</f>
        <v/>
      </c>
      <c r="Q785" s="33">
        <f>SUMIFS(TeamGames!$T$2:$T$4073,TeamGames!$D$2:$D$4073,$D785,TeamGames!$F$2:$F$4073,$E785)</f>
        <v/>
      </c>
      <c r="R785" s="33">
        <f>SUMIFS(TeamGames!$U$2:$U$4073,TeamGames!$D$2:$D$4073,$D785,TeamGames!$F$2:$F$4073,$E785)</f>
        <v/>
      </c>
      <c r="S785" s="33">
        <f>SUMIFS(TeamGames!$W$2:$W$4073,TeamGames!$D$2:$D$4073,$D785,TeamGames!$F$2:$F$4073,$E785)</f>
        <v/>
      </c>
      <c r="T785" s="30">
        <f>IF(M785=0,"",P785-O785)</f>
        <v/>
      </c>
      <c r="U785" s="30">
        <f>IF(M785=0,"",S785-O785)</f>
        <v/>
      </c>
      <c r="V785" s="24">
        <f>IF(M785=0,"upcoming",IF(M785=F785,"complete","in progress"))</f>
        <v/>
      </c>
      <c r="W785" s="33">
        <f>N785/F785</f>
        <v/>
      </c>
      <c r="X785" s="41">
        <f>AVERAGEIFS(TeamGames!$K$2:$K$4073,TeamGames!$D$2:$D$4073,$D785,TeamGames!$F$2:$F$4073,$E785)</f>
        <v/>
      </c>
      <c r="Y785" s="30">
        <f>IF(M785=0,"",P785-S785)</f>
        <v/>
      </c>
      <c r="Z785" s="30" t="n"/>
      <c r="AA785" s="31" t="n"/>
      <c r="AB785" s="33" t="n">
        <v>4.677711020911933</v>
      </c>
      <c r="AC785" s="24" t="n">
        <v>0</v>
      </c>
      <c r="AD785" s="24" t="n">
        <v>0</v>
      </c>
    </row>
    <row r="786">
      <c r="A786" s="24" t="inlineStr">
        <is>
          <t>Accrington|9</t>
        </is>
      </c>
      <c r="B786" s="24" t="inlineStr">
        <is>
          <t>E3</t>
        </is>
      </c>
      <c r="C786" s="24" t="inlineStr">
        <is>
          <t>League Two</t>
        </is>
      </c>
      <c r="D786" s="24" t="inlineStr">
        <is>
          <t>Accrington</t>
        </is>
      </c>
      <c r="E786" s="24" t="n">
        <v>9</v>
      </c>
      <c r="F786" s="24">
        <f>COUNTIFS(TeamGames!$D$2:$D$4073,$D786,TeamGames!$F$2:$F$4073,$E786)</f>
        <v/>
      </c>
      <c r="G786" s="24" t="n">
        <v>33</v>
      </c>
      <c r="H786" s="24" t="n">
        <v>36</v>
      </c>
      <c r="I786" s="24" t="inlineStr">
        <is>
          <t>Port Vale (H) · Colchester (A) · Exeter (H) · Salford (A)</t>
        </is>
      </c>
      <c r="J786" s="24" t="n">
        <v>2</v>
      </c>
      <c r="K786" s="40" t="n">
        <v>46445.625</v>
      </c>
      <c r="L786" s="40" t="n">
        <v>46466.625</v>
      </c>
      <c r="M786" s="24">
        <f>SUMIFS(TeamGames!$X$2:$X$4073,TeamGames!$D$2:$D$4073,$D786,TeamGames!$F$2:$F$4073,$E786)</f>
        <v/>
      </c>
      <c r="N786" s="33">
        <f>SUMIFS(TeamGames!$S$2:$S$4073,TeamGames!$D$2:$D$4073,$D786,TeamGames!$F$2:$F$4073,$E786)</f>
        <v/>
      </c>
      <c r="O786" s="33">
        <f>SUMIFS(TeamGames!$S$2:$S$4073,TeamGames!$D$2:$D$4073,$D786,TeamGames!$F$2:$F$4073,$E786,TeamGames!$X$2:$X$4073,1)</f>
        <v/>
      </c>
      <c r="P786" s="24">
        <f>SUMIFS(TeamGames!$O$2:$O$4073,TeamGames!$D$2:$D$4073,$D786,TeamGames!$F$2:$F$4073,$E786)</f>
        <v/>
      </c>
      <c r="Q786" s="33">
        <f>SUMIFS(TeamGames!$T$2:$T$4073,TeamGames!$D$2:$D$4073,$D786,TeamGames!$F$2:$F$4073,$E786)</f>
        <v/>
      </c>
      <c r="R786" s="33">
        <f>SUMIFS(TeamGames!$U$2:$U$4073,TeamGames!$D$2:$D$4073,$D786,TeamGames!$F$2:$F$4073,$E786)</f>
        <v/>
      </c>
      <c r="S786" s="33">
        <f>SUMIFS(TeamGames!$W$2:$W$4073,TeamGames!$D$2:$D$4073,$D786,TeamGames!$F$2:$F$4073,$E786)</f>
        <v/>
      </c>
      <c r="T786" s="30">
        <f>IF(M786=0,"",P786-O786)</f>
        <v/>
      </c>
      <c r="U786" s="30">
        <f>IF(M786=0,"",S786-O786)</f>
        <v/>
      </c>
      <c r="V786" s="24">
        <f>IF(M786=0,"upcoming",IF(M786=F786,"complete","in progress"))</f>
        <v/>
      </c>
      <c r="W786" s="33">
        <f>N786/F786</f>
        <v/>
      </c>
      <c r="X786" s="41">
        <f>AVERAGEIFS(TeamGames!$K$2:$K$4073,TeamGames!$D$2:$D$4073,$D786,TeamGames!$F$2:$F$4073,$E786)</f>
        <v/>
      </c>
      <c r="Y786" s="30">
        <f>IF(M786=0,"",P786-S786)</f>
        <v/>
      </c>
      <c r="Z786" s="30" t="n"/>
      <c r="AA786" s="31" t="n"/>
      <c r="AB786" s="33" t="n">
        <v>4.550941345589059</v>
      </c>
      <c r="AC786" s="24" t="n">
        <v>0</v>
      </c>
      <c r="AD786" s="24" t="n">
        <v>0</v>
      </c>
    </row>
    <row r="787">
      <c r="A787" s="24" t="inlineStr">
        <is>
          <t>Accrington|10</t>
        </is>
      </c>
      <c r="B787" s="24" t="inlineStr">
        <is>
          <t>E3</t>
        </is>
      </c>
      <c r="C787" s="24" t="inlineStr">
        <is>
          <t>League Two</t>
        </is>
      </c>
      <c r="D787" s="24" t="inlineStr">
        <is>
          <t>Accrington</t>
        </is>
      </c>
      <c r="E787" s="24" t="n">
        <v>10</v>
      </c>
      <c r="F787" s="24">
        <f>COUNTIFS(TeamGames!$D$2:$D$4073,$D787,TeamGames!$F$2:$F$4073,$E787)</f>
        <v/>
      </c>
      <c r="G787" s="24" t="n">
        <v>37</v>
      </c>
      <c r="H787" s="24" t="n">
        <v>40</v>
      </c>
      <c r="I787" s="24" t="inlineStr">
        <is>
          <t>Shrewsbury (A) · Tranmere (H) · Rotherham (A) · Bristol Rovers (H)</t>
        </is>
      </c>
      <c r="J787" s="24" t="n">
        <v>2</v>
      </c>
      <c r="K787" s="40" t="n">
        <v>46472.625</v>
      </c>
      <c r="L787" s="40" t="n">
        <v>46487.625</v>
      </c>
      <c r="M787" s="24">
        <f>SUMIFS(TeamGames!$X$2:$X$4073,TeamGames!$D$2:$D$4073,$D787,TeamGames!$F$2:$F$4073,$E787)</f>
        <v/>
      </c>
      <c r="N787" s="33">
        <f>SUMIFS(TeamGames!$S$2:$S$4073,TeamGames!$D$2:$D$4073,$D787,TeamGames!$F$2:$F$4073,$E787)</f>
        <v/>
      </c>
      <c r="O787" s="33">
        <f>SUMIFS(TeamGames!$S$2:$S$4073,TeamGames!$D$2:$D$4073,$D787,TeamGames!$F$2:$F$4073,$E787,TeamGames!$X$2:$X$4073,1)</f>
        <v/>
      </c>
      <c r="P787" s="24">
        <f>SUMIFS(TeamGames!$O$2:$O$4073,TeamGames!$D$2:$D$4073,$D787,TeamGames!$F$2:$F$4073,$E787)</f>
        <v/>
      </c>
      <c r="Q787" s="33">
        <f>SUMIFS(TeamGames!$T$2:$T$4073,TeamGames!$D$2:$D$4073,$D787,TeamGames!$F$2:$F$4073,$E787)</f>
        <v/>
      </c>
      <c r="R787" s="33">
        <f>SUMIFS(TeamGames!$U$2:$U$4073,TeamGames!$D$2:$D$4073,$D787,TeamGames!$F$2:$F$4073,$E787)</f>
        <v/>
      </c>
      <c r="S787" s="33">
        <f>SUMIFS(TeamGames!$W$2:$W$4073,TeamGames!$D$2:$D$4073,$D787,TeamGames!$F$2:$F$4073,$E787)</f>
        <v/>
      </c>
      <c r="T787" s="30">
        <f>IF(M787=0,"",P787-O787)</f>
        <v/>
      </c>
      <c r="U787" s="30">
        <f>IF(M787=0,"",S787-O787)</f>
        <v/>
      </c>
      <c r="V787" s="24">
        <f>IF(M787=0,"upcoming",IF(M787=F787,"complete","in progress"))</f>
        <v/>
      </c>
      <c r="W787" s="33">
        <f>N787/F787</f>
        <v/>
      </c>
      <c r="X787" s="41">
        <f>AVERAGEIFS(TeamGames!$K$2:$K$4073,TeamGames!$D$2:$D$4073,$D787,TeamGames!$F$2:$F$4073,$E787)</f>
        <v/>
      </c>
      <c r="Y787" s="30">
        <f>IF(M787=0,"",P787-S787)</f>
        <v/>
      </c>
      <c r="Z787" s="30" t="n"/>
      <c r="AA787" s="31" t="n"/>
      <c r="AB787" s="33" t="n">
        <v>4.808960822112446</v>
      </c>
      <c r="AC787" s="24" t="n">
        <v>0</v>
      </c>
      <c r="AD787" s="24" t="n">
        <v>0</v>
      </c>
    </row>
    <row r="788">
      <c r="A788" s="24" t="inlineStr">
        <is>
          <t>Accrington|11</t>
        </is>
      </c>
      <c r="B788" s="24" t="inlineStr">
        <is>
          <t>E3</t>
        </is>
      </c>
      <c r="C788" s="24" t="inlineStr">
        <is>
          <t>League Two</t>
        </is>
      </c>
      <c r="D788" s="24" t="inlineStr">
        <is>
          <t>Accrington</t>
        </is>
      </c>
      <c r="E788" s="24" t="n">
        <v>11</v>
      </c>
      <c r="F788" s="24">
        <f>COUNTIFS(TeamGames!$D$2:$D$4073,$D788,TeamGames!$F$2:$F$4073,$E788)</f>
        <v/>
      </c>
      <c r="G788" s="24" t="n">
        <v>41</v>
      </c>
      <c r="H788" s="24" t="n">
        <v>44</v>
      </c>
      <c r="I788" s="24" t="inlineStr">
        <is>
          <t>Oldham (H) · Newport (A) · Swindon (H) · Cheltenham (A)</t>
        </is>
      </c>
      <c r="J788" s="24" t="n">
        <v>2</v>
      </c>
      <c r="K788" s="40" t="n">
        <v>46490.82291666666</v>
      </c>
      <c r="L788" s="40" t="n">
        <v>46504.82291666666</v>
      </c>
      <c r="M788" s="24">
        <f>SUMIFS(TeamGames!$X$2:$X$4073,TeamGames!$D$2:$D$4073,$D788,TeamGames!$F$2:$F$4073,$E788)</f>
        <v/>
      </c>
      <c r="N788" s="33">
        <f>SUMIFS(TeamGames!$S$2:$S$4073,TeamGames!$D$2:$D$4073,$D788,TeamGames!$F$2:$F$4073,$E788)</f>
        <v/>
      </c>
      <c r="O788" s="33">
        <f>SUMIFS(TeamGames!$S$2:$S$4073,TeamGames!$D$2:$D$4073,$D788,TeamGames!$F$2:$F$4073,$E788,TeamGames!$X$2:$X$4073,1)</f>
        <v/>
      </c>
      <c r="P788" s="24">
        <f>SUMIFS(TeamGames!$O$2:$O$4073,TeamGames!$D$2:$D$4073,$D788,TeamGames!$F$2:$F$4073,$E788)</f>
        <v/>
      </c>
      <c r="Q788" s="33">
        <f>SUMIFS(TeamGames!$T$2:$T$4073,TeamGames!$D$2:$D$4073,$D788,TeamGames!$F$2:$F$4073,$E788)</f>
        <v/>
      </c>
      <c r="R788" s="33">
        <f>SUMIFS(TeamGames!$U$2:$U$4073,TeamGames!$D$2:$D$4073,$D788,TeamGames!$F$2:$F$4073,$E788)</f>
        <v/>
      </c>
      <c r="S788" s="33">
        <f>SUMIFS(TeamGames!$W$2:$W$4073,TeamGames!$D$2:$D$4073,$D788,TeamGames!$F$2:$F$4073,$E788)</f>
        <v/>
      </c>
      <c r="T788" s="30">
        <f>IF(M788=0,"",P788-O788)</f>
        <v/>
      </c>
      <c r="U788" s="30">
        <f>IF(M788=0,"",S788-O788)</f>
        <v/>
      </c>
      <c r="V788" s="24">
        <f>IF(M788=0,"upcoming",IF(M788=F788,"complete","in progress"))</f>
        <v/>
      </c>
      <c r="W788" s="33">
        <f>N788/F788</f>
        <v/>
      </c>
      <c r="X788" s="41">
        <f>AVERAGEIFS(TeamGames!$K$2:$K$4073,TeamGames!$D$2:$D$4073,$D788,TeamGames!$F$2:$F$4073,$E788)</f>
        <v/>
      </c>
      <c r="Y788" s="30">
        <f>IF(M788=0,"",P788-S788)</f>
        <v/>
      </c>
      <c r="Z788" s="30" t="n"/>
      <c r="AA788" s="31" t="n"/>
      <c r="AB788" s="33" t="n">
        <v>5.226242180317639</v>
      </c>
      <c r="AC788" s="24" t="n">
        <v>0</v>
      </c>
      <c r="AD788" s="24" t="n">
        <v>0</v>
      </c>
    </row>
    <row r="789">
      <c r="A789" s="24" t="inlineStr">
        <is>
          <t>Accrington|12</t>
        </is>
      </c>
      <c r="B789" s="24" t="inlineStr">
        <is>
          <t>E3</t>
        </is>
      </c>
      <c r="C789" s="24" t="inlineStr">
        <is>
          <t>League Two</t>
        </is>
      </c>
      <c r="D789" s="24" t="inlineStr">
        <is>
          <t>Accrington</t>
        </is>
      </c>
      <c r="E789" s="24" t="n">
        <v>12</v>
      </c>
      <c r="F789" s="24">
        <f>COUNTIFS(TeamGames!$D$2:$D$4073,$D789,TeamGames!$F$2:$F$4073,$E789)</f>
        <v/>
      </c>
      <c r="G789" s="24" t="n">
        <v>45</v>
      </c>
      <c r="H789" s="24" t="n">
        <v>46</v>
      </c>
      <c r="I789" s="24" t="inlineStr">
        <is>
          <t>Fleetwood (H) · Crewe (A)</t>
        </is>
      </c>
      <c r="J789" s="24" t="n">
        <v>1</v>
      </c>
      <c r="K789" s="40" t="n">
        <v>46508.625</v>
      </c>
      <c r="L789" s="40" t="n">
        <v>46515.625</v>
      </c>
      <c r="M789" s="24">
        <f>SUMIFS(TeamGames!$X$2:$X$4073,TeamGames!$D$2:$D$4073,$D789,TeamGames!$F$2:$F$4073,$E789)</f>
        <v/>
      </c>
      <c r="N789" s="33">
        <f>SUMIFS(TeamGames!$S$2:$S$4073,TeamGames!$D$2:$D$4073,$D789,TeamGames!$F$2:$F$4073,$E789)</f>
        <v/>
      </c>
      <c r="O789" s="33">
        <f>SUMIFS(TeamGames!$S$2:$S$4073,TeamGames!$D$2:$D$4073,$D789,TeamGames!$F$2:$F$4073,$E789,TeamGames!$X$2:$X$4073,1)</f>
        <v/>
      </c>
      <c r="P789" s="24">
        <f>SUMIFS(TeamGames!$O$2:$O$4073,TeamGames!$D$2:$D$4073,$D789,TeamGames!$F$2:$F$4073,$E789)</f>
        <v/>
      </c>
      <c r="Q789" s="33">
        <f>SUMIFS(TeamGames!$T$2:$T$4073,TeamGames!$D$2:$D$4073,$D789,TeamGames!$F$2:$F$4073,$E789)</f>
        <v/>
      </c>
      <c r="R789" s="33">
        <f>SUMIFS(TeamGames!$U$2:$U$4073,TeamGames!$D$2:$D$4073,$D789,TeamGames!$F$2:$F$4073,$E789)</f>
        <v/>
      </c>
      <c r="S789" s="33">
        <f>SUMIFS(TeamGames!$W$2:$W$4073,TeamGames!$D$2:$D$4073,$D789,TeamGames!$F$2:$F$4073,$E789)</f>
        <v/>
      </c>
      <c r="T789" s="30">
        <f>IF(M789=0,"",P789-O789)</f>
        <v/>
      </c>
      <c r="U789" s="30">
        <f>IF(M789=0,"",S789-O789)</f>
        <v/>
      </c>
      <c r="V789" s="24">
        <f>IF(M789=0,"upcoming",IF(M789=F789,"complete","in progress"))</f>
        <v/>
      </c>
      <c r="W789" s="33">
        <f>N789/F789</f>
        <v/>
      </c>
      <c r="X789" s="41">
        <f>AVERAGEIFS(TeamGames!$K$2:$K$4073,TeamGames!$D$2:$D$4073,$D789,TeamGames!$F$2:$F$4073,$E789)</f>
        <v/>
      </c>
      <c r="Y789" s="30">
        <f>IF(M789=0,"",P789-S789)</f>
        <v/>
      </c>
      <c r="Z789" s="30" t="n"/>
      <c r="AA789" s="31" t="n"/>
      <c r="AB789" s="33" t="n">
        <v>2.524074829573811</v>
      </c>
      <c r="AC789" s="24" t="n">
        <v>0</v>
      </c>
      <c r="AD789" s="24" t="n">
        <v>0</v>
      </c>
    </row>
    <row r="790">
      <c r="A790" s="24" t="inlineStr">
        <is>
          <t>Barnet|1</t>
        </is>
      </c>
      <c r="B790" s="24" t="inlineStr">
        <is>
          <t>E3</t>
        </is>
      </c>
      <c r="C790" s="24" t="inlineStr">
        <is>
          <t>League Two</t>
        </is>
      </c>
      <c r="D790" s="24" t="inlineStr">
        <is>
          <t>Barnet</t>
        </is>
      </c>
      <c r="E790" s="24" t="n">
        <v>1</v>
      </c>
      <c r="F790" s="24">
        <f>COUNTIFS(TeamGames!$D$2:$D$4073,$D790,TeamGames!$F$2:$F$4073,$E790)</f>
        <v/>
      </c>
      <c r="G790" s="24" t="n">
        <v>1</v>
      </c>
      <c r="H790" s="24" t="n">
        <v>4</v>
      </c>
      <c r="I790" s="24" t="inlineStr">
        <is>
          <t>Salford (H) · Shrewsbury (A) · Cheltenham (H) · Exeter (A)</t>
        </is>
      </c>
      <c r="J790" s="24" t="n">
        <v>2</v>
      </c>
      <c r="K790" s="40" t="n">
        <v>46249.625</v>
      </c>
      <c r="L790" s="40" t="n">
        <v>46266.82291666666</v>
      </c>
      <c r="M790" s="24">
        <f>SUMIFS(TeamGames!$X$2:$X$4073,TeamGames!$D$2:$D$4073,$D790,TeamGames!$F$2:$F$4073,$E790)</f>
        <v/>
      </c>
      <c r="N790" s="33">
        <f>SUMIFS(TeamGames!$S$2:$S$4073,TeamGames!$D$2:$D$4073,$D790,TeamGames!$F$2:$F$4073,$E790)</f>
        <v/>
      </c>
      <c r="O790" s="33">
        <f>SUMIFS(TeamGames!$S$2:$S$4073,TeamGames!$D$2:$D$4073,$D790,TeamGames!$F$2:$F$4073,$E790,TeamGames!$X$2:$X$4073,1)</f>
        <v/>
      </c>
      <c r="P790" s="24">
        <f>SUMIFS(TeamGames!$O$2:$O$4073,TeamGames!$D$2:$D$4073,$D790,TeamGames!$F$2:$F$4073,$E790)</f>
        <v/>
      </c>
      <c r="Q790" s="33">
        <f>SUMIFS(TeamGames!$T$2:$T$4073,TeamGames!$D$2:$D$4073,$D790,TeamGames!$F$2:$F$4073,$E790)</f>
        <v/>
      </c>
      <c r="R790" s="33">
        <f>SUMIFS(TeamGames!$U$2:$U$4073,TeamGames!$D$2:$D$4073,$D790,TeamGames!$F$2:$F$4073,$E790)</f>
        <v/>
      </c>
      <c r="S790" s="33">
        <f>SUMIFS(TeamGames!$W$2:$W$4073,TeamGames!$D$2:$D$4073,$D790,TeamGames!$F$2:$F$4073,$E790)</f>
        <v/>
      </c>
      <c r="T790" s="30">
        <f>IF(M790=0,"",P790-O790)</f>
        <v/>
      </c>
      <c r="U790" s="30">
        <f>IF(M790=0,"",S790-O790)</f>
        <v/>
      </c>
      <c r="V790" s="24">
        <f>IF(M790=0,"upcoming",IF(M790=F790,"complete","in progress"))</f>
        <v/>
      </c>
      <c r="W790" s="33">
        <f>N790/F790</f>
        <v/>
      </c>
      <c r="X790" s="41">
        <f>AVERAGEIFS(TeamGames!$K$2:$K$4073,TeamGames!$D$2:$D$4073,$D790,TeamGames!$F$2:$F$4073,$E790)</f>
        <v/>
      </c>
      <c r="Y790" s="30">
        <f>IF(M790=0,"",P790-S790)</f>
        <v/>
      </c>
      <c r="Z790" s="30" t="n">
        <v>0.75</v>
      </c>
      <c r="AA790" s="31" t="n">
        <v>0.4517416058205994</v>
      </c>
      <c r="AB790" s="33" t="n"/>
      <c r="AC790" s="24" t="n">
        <v>0</v>
      </c>
      <c r="AD790" s="24" t="n">
        <v>0</v>
      </c>
    </row>
    <row r="791">
      <c r="A791" s="24" t="inlineStr">
        <is>
          <t>Barnet|2</t>
        </is>
      </c>
      <c r="B791" s="24" t="inlineStr">
        <is>
          <t>E3</t>
        </is>
      </c>
      <c r="C791" s="24" t="inlineStr">
        <is>
          <t>League Two</t>
        </is>
      </c>
      <c r="D791" s="24" t="inlineStr">
        <is>
          <t>Barnet</t>
        </is>
      </c>
      <c r="E791" s="24" t="n">
        <v>2</v>
      </c>
      <c r="F791" s="24">
        <f>COUNTIFS(TeamGames!$D$2:$D$4073,$D791,TeamGames!$F$2:$F$4073,$E791)</f>
        <v/>
      </c>
      <c r="G791" s="24" t="n">
        <v>5</v>
      </c>
      <c r="H791" s="24" t="n">
        <v>8</v>
      </c>
      <c r="I791" s="24" t="inlineStr">
        <is>
          <t>Chesterfield (A) · Accrington (H) · Fleetwood (H) · Bristol Rovers (A)</t>
        </is>
      </c>
      <c r="J791" s="24" t="n">
        <v>2</v>
      </c>
      <c r="K791" s="40" t="n">
        <v>46270.625</v>
      </c>
      <c r="L791" s="40" t="n">
        <v>46305.625</v>
      </c>
      <c r="M791" s="24">
        <f>SUMIFS(TeamGames!$X$2:$X$4073,TeamGames!$D$2:$D$4073,$D791,TeamGames!$F$2:$F$4073,$E791)</f>
        <v/>
      </c>
      <c r="N791" s="33">
        <f>SUMIFS(TeamGames!$S$2:$S$4073,TeamGames!$D$2:$D$4073,$D791,TeamGames!$F$2:$F$4073,$E791)</f>
        <v/>
      </c>
      <c r="O791" s="33">
        <f>SUMIFS(TeamGames!$S$2:$S$4073,TeamGames!$D$2:$D$4073,$D791,TeamGames!$F$2:$F$4073,$E791,TeamGames!$X$2:$X$4073,1)</f>
        <v/>
      </c>
      <c r="P791" s="24">
        <f>SUMIFS(TeamGames!$O$2:$O$4073,TeamGames!$D$2:$D$4073,$D791,TeamGames!$F$2:$F$4073,$E791)</f>
        <v/>
      </c>
      <c r="Q791" s="33">
        <f>SUMIFS(TeamGames!$T$2:$T$4073,TeamGames!$D$2:$D$4073,$D791,TeamGames!$F$2:$F$4073,$E791)</f>
        <v/>
      </c>
      <c r="R791" s="33">
        <f>SUMIFS(TeamGames!$U$2:$U$4073,TeamGames!$D$2:$D$4073,$D791,TeamGames!$F$2:$F$4073,$E791)</f>
        <v/>
      </c>
      <c r="S791" s="33">
        <f>SUMIFS(TeamGames!$W$2:$W$4073,TeamGames!$D$2:$D$4073,$D791,TeamGames!$F$2:$F$4073,$E791)</f>
        <v/>
      </c>
      <c r="T791" s="30">
        <f>IF(M791=0,"",P791-O791)</f>
        <v/>
      </c>
      <c r="U791" s="30">
        <f>IF(M791=0,"",S791-O791)</f>
        <v/>
      </c>
      <c r="V791" s="24">
        <f>IF(M791=0,"upcoming",IF(M791=F791,"complete","in progress"))</f>
        <v/>
      </c>
      <c r="W791" s="33">
        <f>N791/F791</f>
        <v/>
      </c>
      <c r="X791" s="41">
        <f>AVERAGEIFS(TeamGames!$K$2:$K$4073,TeamGames!$D$2:$D$4073,$D791,TeamGames!$F$2:$F$4073,$E791)</f>
        <v/>
      </c>
      <c r="Y791" s="30">
        <f>IF(M791=0,"",P791-S791)</f>
        <v/>
      </c>
      <c r="Z791" s="30" t="n">
        <v>1.58</v>
      </c>
      <c r="AA791" s="31" t="n">
        <v>0.1142139653903009</v>
      </c>
      <c r="AB791" s="33" t="n"/>
      <c r="AC791" s="24" t="n">
        <v>0</v>
      </c>
      <c r="AD791" s="24" t="n">
        <v>1</v>
      </c>
    </row>
    <row r="792">
      <c r="A792" s="24" t="inlineStr">
        <is>
          <t>Barnet|3</t>
        </is>
      </c>
      <c r="B792" s="24" t="inlineStr">
        <is>
          <t>E3</t>
        </is>
      </c>
      <c r="C792" s="24" t="inlineStr">
        <is>
          <t>League Two</t>
        </is>
      </c>
      <c r="D792" s="24" t="inlineStr">
        <is>
          <t>Barnet</t>
        </is>
      </c>
      <c r="E792" s="24" t="n">
        <v>3</v>
      </c>
      <c r="F792" s="24">
        <f>COUNTIFS(TeamGames!$D$2:$D$4073,$D792,TeamGames!$F$2:$F$4073,$E792)</f>
        <v/>
      </c>
      <c r="G792" s="24" t="n">
        <v>9</v>
      </c>
      <c r="H792" s="24" t="n">
        <v>12</v>
      </c>
      <c r="I792" s="24" t="inlineStr">
        <is>
          <t>Tranmere (A) · Swindon (H) · Oldham (H) · York (H)</t>
        </is>
      </c>
      <c r="J792" s="24" t="n">
        <v>3</v>
      </c>
      <c r="K792" s="40" t="n">
        <v>46312.625</v>
      </c>
      <c r="L792" s="40" t="n">
        <v>46322.82291666666</v>
      </c>
      <c r="M792" s="24">
        <f>SUMIFS(TeamGames!$X$2:$X$4073,TeamGames!$D$2:$D$4073,$D792,TeamGames!$F$2:$F$4073,$E792)</f>
        <v/>
      </c>
      <c r="N792" s="33">
        <f>SUMIFS(TeamGames!$S$2:$S$4073,TeamGames!$D$2:$D$4073,$D792,TeamGames!$F$2:$F$4073,$E792)</f>
        <v/>
      </c>
      <c r="O792" s="33">
        <f>SUMIFS(TeamGames!$S$2:$S$4073,TeamGames!$D$2:$D$4073,$D792,TeamGames!$F$2:$F$4073,$E792,TeamGames!$X$2:$X$4073,1)</f>
        <v/>
      </c>
      <c r="P792" s="24">
        <f>SUMIFS(TeamGames!$O$2:$O$4073,TeamGames!$D$2:$D$4073,$D792,TeamGames!$F$2:$F$4073,$E792)</f>
        <v/>
      </c>
      <c r="Q792" s="33">
        <f>SUMIFS(TeamGames!$T$2:$T$4073,TeamGames!$D$2:$D$4073,$D792,TeamGames!$F$2:$F$4073,$E792)</f>
        <v/>
      </c>
      <c r="R792" s="33">
        <f>SUMIFS(TeamGames!$U$2:$U$4073,TeamGames!$D$2:$D$4073,$D792,TeamGames!$F$2:$F$4073,$E792)</f>
        <v/>
      </c>
      <c r="S792" s="33">
        <f>SUMIFS(TeamGames!$W$2:$W$4073,TeamGames!$D$2:$D$4073,$D792,TeamGames!$F$2:$F$4073,$E792)</f>
        <v/>
      </c>
      <c r="T792" s="30">
        <f>IF(M792=0,"",P792-O792)</f>
        <v/>
      </c>
      <c r="U792" s="30">
        <f>IF(M792=0,"",S792-O792)</f>
        <v/>
      </c>
      <c r="V792" s="24">
        <f>IF(M792=0,"upcoming",IF(M792=F792,"complete","in progress"))</f>
        <v/>
      </c>
      <c r="W792" s="33">
        <f>N792/F792</f>
        <v/>
      </c>
      <c r="X792" s="41">
        <f>AVERAGEIFS(TeamGames!$K$2:$K$4073,TeamGames!$D$2:$D$4073,$D792,TeamGames!$F$2:$F$4073,$E792)</f>
        <v/>
      </c>
      <c r="Y792" s="30">
        <f>IF(M792=0,"",P792-S792)</f>
        <v/>
      </c>
      <c r="Z792" s="30" t="n">
        <v>-0.04</v>
      </c>
      <c r="AA792" s="31" t="n">
        <v>0.9702591040721835</v>
      </c>
      <c r="AB792" s="33" t="n">
        <v>3.165354639542786</v>
      </c>
      <c r="AC792" s="24" t="n">
        <v>0</v>
      </c>
      <c r="AD792" s="24" t="n">
        <v>1</v>
      </c>
    </row>
    <row r="793">
      <c r="A793" s="24" t="inlineStr">
        <is>
          <t>Barnet|4</t>
        </is>
      </c>
      <c r="B793" s="24" t="inlineStr">
        <is>
          <t>E3</t>
        </is>
      </c>
      <c r="C793" s="24" t="inlineStr">
        <is>
          <t>League Two</t>
        </is>
      </c>
      <c r="D793" s="24" t="inlineStr">
        <is>
          <t>Barnet</t>
        </is>
      </c>
      <c r="E793" s="24" t="n">
        <v>4</v>
      </c>
      <c r="F793" s="24">
        <f>COUNTIFS(TeamGames!$D$2:$D$4073,$D793,TeamGames!$F$2:$F$4073,$E793)</f>
        <v/>
      </c>
      <c r="G793" s="24" t="n">
        <v>13</v>
      </c>
      <c r="H793" s="24" t="n">
        <v>16</v>
      </c>
      <c r="I793" s="24" t="inlineStr">
        <is>
          <t>Crewe (A) · Walsall (A) · Port Vale (H) · Crawley (A)</t>
        </is>
      </c>
      <c r="J793" s="24" t="n">
        <v>1</v>
      </c>
      <c r="K793" s="40" t="n">
        <v>46326.625</v>
      </c>
      <c r="L793" s="40" t="n">
        <v>46350.82291666666</v>
      </c>
      <c r="M793" s="24">
        <f>SUMIFS(TeamGames!$X$2:$X$4073,TeamGames!$D$2:$D$4073,$D793,TeamGames!$F$2:$F$4073,$E793)</f>
        <v/>
      </c>
      <c r="N793" s="33">
        <f>SUMIFS(TeamGames!$S$2:$S$4073,TeamGames!$D$2:$D$4073,$D793,TeamGames!$F$2:$F$4073,$E793)</f>
        <v/>
      </c>
      <c r="O793" s="33">
        <f>SUMIFS(TeamGames!$S$2:$S$4073,TeamGames!$D$2:$D$4073,$D793,TeamGames!$F$2:$F$4073,$E793,TeamGames!$X$2:$X$4073,1)</f>
        <v/>
      </c>
      <c r="P793" s="24">
        <f>SUMIFS(TeamGames!$O$2:$O$4073,TeamGames!$D$2:$D$4073,$D793,TeamGames!$F$2:$F$4073,$E793)</f>
        <v/>
      </c>
      <c r="Q793" s="33">
        <f>SUMIFS(TeamGames!$T$2:$T$4073,TeamGames!$D$2:$D$4073,$D793,TeamGames!$F$2:$F$4073,$E793)</f>
        <v/>
      </c>
      <c r="R793" s="33">
        <f>SUMIFS(TeamGames!$U$2:$U$4073,TeamGames!$D$2:$D$4073,$D793,TeamGames!$F$2:$F$4073,$E793)</f>
        <v/>
      </c>
      <c r="S793" s="33">
        <f>SUMIFS(TeamGames!$W$2:$W$4073,TeamGames!$D$2:$D$4073,$D793,TeamGames!$F$2:$F$4073,$E793)</f>
        <v/>
      </c>
      <c r="T793" s="30">
        <f>IF(M793=0,"",P793-O793)</f>
        <v/>
      </c>
      <c r="U793" s="30">
        <f>IF(M793=0,"",S793-O793)</f>
        <v/>
      </c>
      <c r="V793" s="24">
        <f>IF(M793=0,"upcoming",IF(M793=F793,"complete","in progress"))</f>
        <v/>
      </c>
      <c r="W793" s="33">
        <f>N793/F793</f>
        <v/>
      </c>
      <c r="X793" s="41">
        <f>AVERAGEIFS(TeamGames!$K$2:$K$4073,TeamGames!$D$2:$D$4073,$D793,TeamGames!$F$2:$F$4073,$E793)</f>
        <v/>
      </c>
      <c r="Y793" s="30">
        <f>IF(M793=0,"",P793-S793)</f>
        <v/>
      </c>
      <c r="Z793" s="30" t="n"/>
      <c r="AA793" s="31" t="n"/>
      <c r="AB793" s="33" t="n">
        <v>5.749602743259453</v>
      </c>
      <c r="AC793" s="24" t="n">
        <v>0</v>
      </c>
      <c r="AD793" s="24" t="n">
        <v>1</v>
      </c>
    </row>
    <row r="794">
      <c r="A794" s="24" t="inlineStr">
        <is>
          <t>Barnet|5</t>
        </is>
      </c>
      <c r="B794" s="24" t="inlineStr">
        <is>
          <t>E3</t>
        </is>
      </c>
      <c r="C794" s="24" t="inlineStr">
        <is>
          <t>League Two</t>
        </is>
      </c>
      <c r="D794" s="24" t="inlineStr">
        <is>
          <t>Barnet</t>
        </is>
      </c>
      <c r="E794" s="24" t="n">
        <v>5</v>
      </c>
      <c r="F794" s="24">
        <f>COUNTIFS(TeamGames!$D$2:$D$4073,$D794,TeamGames!$F$2:$F$4073,$E794)</f>
        <v/>
      </c>
      <c r="G794" s="24" t="n">
        <v>17</v>
      </c>
      <c r="H794" s="24" t="n">
        <v>20</v>
      </c>
      <c r="I794" s="24" t="inlineStr">
        <is>
          <t>Rochdale (A) · Rotherham (H) · Northampton (H) · Grimsby (A)</t>
        </is>
      </c>
      <c r="J794" s="24" t="n">
        <v>2</v>
      </c>
      <c r="K794" s="40" t="n">
        <v>46354.625</v>
      </c>
      <c r="L794" s="40" t="n">
        <v>46375.625</v>
      </c>
      <c r="M794" s="24">
        <f>SUMIFS(TeamGames!$X$2:$X$4073,TeamGames!$D$2:$D$4073,$D794,TeamGames!$F$2:$F$4073,$E794)</f>
        <v/>
      </c>
      <c r="N794" s="33">
        <f>SUMIFS(TeamGames!$S$2:$S$4073,TeamGames!$D$2:$D$4073,$D794,TeamGames!$F$2:$F$4073,$E794)</f>
        <v/>
      </c>
      <c r="O794" s="33">
        <f>SUMIFS(TeamGames!$S$2:$S$4073,TeamGames!$D$2:$D$4073,$D794,TeamGames!$F$2:$F$4073,$E794,TeamGames!$X$2:$X$4073,1)</f>
        <v/>
      </c>
      <c r="P794" s="24">
        <f>SUMIFS(TeamGames!$O$2:$O$4073,TeamGames!$D$2:$D$4073,$D794,TeamGames!$F$2:$F$4073,$E794)</f>
        <v/>
      </c>
      <c r="Q794" s="33">
        <f>SUMIFS(TeamGames!$T$2:$T$4073,TeamGames!$D$2:$D$4073,$D794,TeamGames!$F$2:$F$4073,$E794)</f>
        <v/>
      </c>
      <c r="R794" s="33">
        <f>SUMIFS(TeamGames!$U$2:$U$4073,TeamGames!$D$2:$D$4073,$D794,TeamGames!$F$2:$F$4073,$E794)</f>
        <v/>
      </c>
      <c r="S794" s="33">
        <f>SUMIFS(TeamGames!$W$2:$W$4073,TeamGames!$D$2:$D$4073,$D794,TeamGames!$F$2:$F$4073,$E794)</f>
        <v/>
      </c>
      <c r="T794" s="30">
        <f>IF(M794=0,"",P794-O794)</f>
        <v/>
      </c>
      <c r="U794" s="30">
        <f>IF(M794=0,"",S794-O794)</f>
        <v/>
      </c>
      <c r="V794" s="24">
        <f>IF(M794=0,"upcoming",IF(M794=F794,"complete","in progress"))</f>
        <v/>
      </c>
      <c r="W794" s="33">
        <f>N794/F794</f>
        <v/>
      </c>
      <c r="X794" s="41">
        <f>AVERAGEIFS(TeamGames!$K$2:$K$4073,TeamGames!$D$2:$D$4073,$D794,TeamGames!$F$2:$F$4073,$E794)</f>
        <v/>
      </c>
      <c r="Y794" s="30">
        <f>IF(M794=0,"",P794-S794)</f>
        <v/>
      </c>
      <c r="Z794" s="30" t="n"/>
      <c r="AA794" s="31" t="n"/>
      <c r="AB794" s="33" t="n">
        <v>6.038830452623966</v>
      </c>
      <c r="AC794" s="24" t="n">
        <v>0</v>
      </c>
      <c r="AD794" s="24" t="n">
        <v>0</v>
      </c>
    </row>
    <row r="795">
      <c r="A795" s="24" t="inlineStr">
        <is>
          <t>Barnet|6</t>
        </is>
      </c>
      <c r="B795" s="24" t="inlineStr">
        <is>
          <t>E3</t>
        </is>
      </c>
      <c r="C795" s="24" t="inlineStr">
        <is>
          <t>League Two</t>
        </is>
      </c>
      <c r="D795" s="24" t="inlineStr">
        <is>
          <t>Barnet</t>
        </is>
      </c>
      <c r="E795" s="24" t="n">
        <v>6</v>
      </c>
      <c r="F795" s="24">
        <f>COUNTIFS(TeamGames!$D$2:$D$4073,$D795,TeamGames!$F$2:$F$4073,$E795)</f>
        <v/>
      </c>
      <c r="G795" s="24" t="n">
        <v>21</v>
      </c>
      <c r="H795" s="24" t="n">
        <v>24</v>
      </c>
      <c r="I795" s="24" t="inlineStr">
        <is>
          <t>Colchester (H) · Gillingham (A) · Newport (A) · Grimsby (H)</t>
        </is>
      </c>
      <c r="J795" s="24" t="n">
        <v>2</v>
      </c>
      <c r="K795" s="40" t="n">
        <v>46382.625</v>
      </c>
      <c r="L795" s="40" t="n">
        <v>46396.52083333334</v>
      </c>
      <c r="M795" s="24">
        <f>SUMIFS(TeamGames!$X$2:$X$4073,TeamGames!$D$2:$D$4073,$D795,TeamGames!$F$2:$F$4073,$E795)</f>
        <v/>
      </c>
      <c r="N795" s="33">
        <f>SUMIFS(TeamGames!$S$2:$S$4073,TeamGames!$D$2:$D$4073,$D795,TeamGames!$F$2:$F$4073,$E795)</f>
        <v/>
      </c>
      <c r="O795" s="33">
        <f>SUMIFS(TeamGames!$S$2:$S$4073,TeamGames!$D$2:$D$4073,$D795,TeamGames!$F$2:$F$4073,$E795,TeamGames!$X$2:$X$4073,1)</f>
        <v/>
      </c>
      <c r="P795" s="24">
        <f>SUMIFS(TeamGames!$O$2:$O$4073,TeamGames!$D$2:$D$4073,$D795,TeamGames!$F$2:$F$4073,$E795)</f>
        <v/>
      </c>
      <c r="Q795" s="33">
        <f>SUMIFS(TeamGames!$T$2:$T$4073,TeamGames!$D$2:$D$4073,$D795,TeamGames!$F$2:$F$4073,$E795)</f>
        <v/>
      </c>
      <c r="R795" s="33">
        <f>SUMIFS(TeamGames!$U$2:$U$4073,TeamGames!$D$2:$D$4073,$D795,TeamGames!$F$2:$F$4073,$E795)</f>
        <v/>
      </c>
      <c r="S795" s="33">
        <f>SUMIFS(TeamGames!$W$2:$W$4073,TeamGames!$D$2:$D$4073,$D795,TeamGames!$F$2:$F$4073,$E795)</f>
        <v/>
      </c>
      <c r="T795" s="30">
        <f>IF(M795=0,"",P795-O795)</f>
        <v/>
      </c>
      <c r="U795" s="30">
        <f>IF(M795=0,"",S795-O795)</f>
        <v/>
      </c>
      <c r="V795" s="24">
        <f>IF(M795=0,"upcoming",IF(M795=F795,"complete","in progress"))</f>
        <v/>
      </c>
      <c r="W795" s="33">
        <f>N795/F795</f>
        <v/>
      </c>
      <c r="X795" s="41">
        <f>AVERAGEIFS(TeamGames!$K$2:$K$4073,TeamGames!$D$2:$D$4073,$D795,TeamGames!$F$2:$F$4073,$E795)</f>
        <v/>
      </c>
      <c r="Y795" s="30">
        <f>IF(M795=0,"",P795-S795)</f>
        <v/>
      </c>
      <c r="Z795" s="30" t="n"/>
      <c r="AA795" s="31" t="n"/>
      <c r="AB795" s="33" t="n">
        <v>6.216543534547711</v>
      </c>
      <c r="AC795" s="24" t="n">
        <v>0</v>
      </c>
      <c r="AD795" s="24" t="n">
        <v>0</v>
      </c>
    </row>
    <row r="796">
      <c r="A796" s="24" t="inlineStr">
        <is>
          <t>Barnet|7</t>
        </is>
      </c>
      <c r="B796" s="24" t="inlineStr">
        <is>
          <t>E3</t>
        </is>
      </c>
      <c r="C796" s="24" t="inlineStr">
        <is>
          <t>League Two</t>
        </is>
      </c>
      <c r="D796" s="24" t="inlineStr">
        <is>
          <t>Barnet</t>
        </is>
      </c>
      <c r="E796" s="24" t="n">
        <v>7</v>
      </c>
      <c r="F796" s="24">
        <f>COUNTIFS(TeamGames!$D$2:$D$4073,$D796,TeamGames!$F$2:$F$4073,$E796)</f>
        <v/>
      </c>
      <c r="G796" s="24" t="n">
        <v>25</v>
      </c>
      <c r="H796" s="24" t="n">
        <v>28</v>
      </c>
      <c r="I796" s="24" t="inlineStr">
        <is>
          <t>Tranmere (H) · Swindon (A) · Oldham (A) · Crewe (H)</t>
        </is>
      </c>
      <c r="J796" s="24" t="n">
        <v>2</v>
      </c>
      <c r="K796" s="40" t="n">
        <v>46403.625</v>
      </c>
      <c r="L796" s="40" t="n">
        <v>46417.625</v>
      </c>
      <c r="M796" s="24">
        <f>SUMIFS(TeamGames!$X$2:$X$4073,TeamGames!$D$2:$D$4073,$D796,TeamGames!$F$2:$F$4073,$E796)</f>
        <v/>
      </c>
      <c r="N796" s="33">
        <f>SUMIFS(TeamGames!$S$2:$S$4073,TeamGames!$D$2:$D$4073,$D796,TeamGames!$F$2:$F$4073,$E796)</f>
        <v/>
      </c>
      <c r="O796" s="33">
        <f>SUMIFS(TeamGames!$S$2:$S$4073,TeamGames!$D$2:$D$4073,$D796,TeamGames!$F$2:$F$4073,$E796,TeamGames!$X$2:$X$4073,1)</f>
        <v/>
      </c>
      <c r="P796" s="24">
        <f>SUMIFS(TeamGames!$O$2:$O$4073,TeamGames!$D$2:$D$4073,$D796,TeamGames!$F$2:$F$4073,$E796)</f>
        <v/>
      </c>
      <c r="Q796" s="33">
        <f>SUMIFS(TeamGames!$T$2:$T$4073,TeamGames!$D$2:$D$4073,$D796,TeamGames!$F$2:$F$4073,$E796)</f>
        <v/>
      </c>
      <c r="R796" s="33">
        <f>SUMIFS(TeamGames!$U$2:$U$4073,TeamGames!$D$2:$D$4073,$D796,TeamGames!$F$2:$F$4073,$E796)</f>
        <v/>
      </c>
      <c r="S796" s="33">
        <f>SUMIFS(TeamGames!$W$2:$W$4073,TeamGames!$D$2:$D$4073,$D796,TeamGames!$F$2:$F$4073,$E796)</f>
        <v/>
      </c>
      <c r="T796" s="30">
        <f>IF(M796=0,"",P796-O796)</f>
        <v/>
      </c>
      <c r="U796" s="30">
        <f>IF(M796=0,"",S796-O796)</f>
        <v/>
      </c>
      <c r="V796" s="24">
        <f>IF(M796=0,"upcoming",IF(M796=F796,"complete","in progress"))</f>
        <v/>
      </c>
      <c r="W796" s="33">
        <f>N796/F796</f>
        <v/>
      </c>
      <c r="X796" s="41">
        <f>AVERAGEIFS(TeamGames!$K$2:$K$4073,TeamGames!$D$2:$D$4073,$D796,TeamGames!$F$2:$F$4073,$E796)</f>
        <v/>
      </c>
      <c r="Y796" s="30">
        <f>IF(M796=0,"",P796-S796)</f>
        <v/>
      </c>
      <c r="Z796" s="30" t="n"/>
      <c r="AA796" s="31" t="n"/>
      <c r="AB796" s="33" t="n">
        <v>6.186679168017621</v>
      </c>
      <c r="AC796" s="24" t="n">
        <v>0</v>
      </c>
      <c r="AD796" s="24" t="n">
        <v>0</v>
      </c>
    </row>
    <row r="797">
      <c r="A797" s="24" t="inlineStr">
        <is>
          <t>Barnet|8</t>
        </is>
      </c>
      <c r="B797" s="24" t="inlineStr">
        <is>
          <t>E3</t>
        </is>
      </c>
      <c r="C797" s="24" t="inlineStr">
        <is>
          <t>League Two</t>
        </is>
      </c>
      <c r="D797" s="24" t="inlineStr">
        <is>
          <t>Barnet</t>
        </is>
      </c>
      <c r="E797" s="24" t="n">
        <v>8</v>
      </c>
      <c r="F797" s="24">
        <f>COUNTIFS(TeamGames!$D$2:$D$4073,$D797,TeamGames!$F$2:$F$4073,$E797)</f>
        <v/>
      </c>
      <c r="G797" s="24" t="n">
        <v>29</v>
      </c>
      <c r="H797" s="24" t="n">
        <v>32</v>
      </c>
      <c r="I797" s="24" t="inlineStr">
        <is>
          <t>Cheltenham (A) · Exeter (H) · Chesterfield (H) · Accrington (A)</t>
        </is>
      </c>
      <c r="J797" s="24" t="n">
        <v>2</v>
      </c>
      <c r="K797" s="40" t="n">
        <v>46424.625</v>
      </c>
      <c r="L797" s="40" t="n">
        <v>46438.625</v>
      </c>
      <c r="M797" s="24">
        <f>SUMIFS(TeamGames!$X$2:$X$4073,TeamGames!$D$2:$D$4073,$D797,TeamGames!$F$2:$F$4073,$E797)</f>
        <v/>
      </c>
      <c r="N797" s="33">
        <f>SUMIFS(TeamGames!$S$2:$S$4073,TeamGames!$D$2:$D$4073,$D797,TeamGames!$F$2:$F$4073,$E797)</f>
        <v/>
      </c>
      <c r="O797" s="33">
        <f>SUMIFS(TeamGames!$S$2:$S$4073,TeamGames!$D$2:$D$4073,$D797,TeamGames!$F$2:$F$4073,$E797,TeamGames!$X$2:$X$4073,1)</f>
        <v/>
      </c>
      <c r="P797" s="24">
        <f>SUMIFS(TeamGames!$O$2:$O$4073,TeamGames!$D$2:$D$4073,$D797,TeamGames!$F$2:$F$4073,$E797)</f>
        <v/>
      </c>
      <c r="Q797" s="33">
        <f>SUMIFS(TeamGames!$T$2:$T$4073,TeamGames!$D$2:$D$4073,$D797,TeamGames!$F$2:$F$4073,$E797)</f>
        <v/>
      </c>
      <c r="R797" s="33">
        <f>SUMIFS(TeamGames!$U$2:$U$4073,TeamGames!$D$2:$D$4073,$D797,TeamGames!$F$2:$F$4073,$E797)</f>
        <v/>
      </c>
      <c r="S797" s="33">
        <f>SUMIFS(TeamGames!$W$2:$W$4073,TeamGames!$D$2:$D$4073,$D797,TeamGames!$F$2:$F$4073,$E797)</f>
        <v/>
      </c>
      <c r="T797" s="30">
        <f>IF(M797=0,"",P797-O797)</f>
        <v/>
      </c>
      <c r="U797" s="30">
        <f>IF(M797=0,"",S797-O797)</f>
        <v/>
      </c>
      <c r="V797" s="24">
        <f>IF(M797=0,"upcoming",IF(M797=F797,"complete","in progress"))</f>
        <v/>
      </c>
      <c r="W797" s="33">
        <f>N797/F797</f>
        <v/>
      </c>
      <c r="X797" s="41">
        <f>AVERAGEIFS(TeamGames!$K$2:$K$4073,TeamGames!$D$2:$D$4073,$D797,TeamGames!$F$2:$F$4073,$E797)</f>
        <v/>
      </c>
      <c r="Y797" s="30">
        <f>IF(M797=0,"",P797-S797)</f>
        <v/>
      </c>
      <c r="Z797" s="30" t="n"/>
      <c r="AA797" s="31" t="n"/>
      <c r="AB797" s="33" t="n">
        <v>6.326147653562368</v>
      </c>
      <c r="AC797" s="24" t="n">
        <v>0</v>
      </c>
      <c r="AD797" s="24" t="n">
        <v>0</v>
      </c>
    </row>
    <row r="798">
      <c r="A798" s="24" t="inlineStr">
        <is>
          <t>Barnet|9</t>
        </is>
      </c>
      <c r="B798" s="24" t="inlineStr">
        <is>
          <t>E3</t>
        </is>
      </c>
      <c r="C798" s="24" t="inlineStr">
        <is>
          <t>League Two</t>
        </is>
      </c>
      <c r="D798" s="24" t="inlineStr">
        <is>
          <t>Barnet</t>
        </is>
      </c>
      <c r="E798" s="24" t="n">
        <v>9</v>
      </c>
      <c r="F798" s="24">
        <f>COUNTIFS(TeamGames!$D$2:$D$4073,$D798,TeamGames!$F$2:$F$4073,$E798)</f>
        <v/>
      </c>
      <c r="G798" s="24" t="n">
        <v>33</v>
      </c>
      <c r="H798" s="24" t="n">
        <v>36</v>
      </c>
      <c r="I798" s="24" t="inlineStr">
        <is>
          <t>Walsall (H) · Salford (A) · Shrewsbury (H) · Port Vale (A)</t>
        </is>
      </c>
      <c r="J798" s="24" t="n">
        <v>2</v>
      </c>
      <c r="K798" s="40" t="n">
        <v>46445.625</v>
      </c>
      <c r="L798" s="40" t="n">
        <v>46466.625</v>
      </c>
      <c r="M798" s="24">
        <f>SUMIFS(TeamGames!$X$2:$X$4073,TeamGames!$D$2:$D$4073,$D798,TeamGames!$F$2:$F$4073,$E798)</f>
        <v/>
      </c>
      <c r="N798" s="33">
        <f>SUMIFS(TeamGames!$S$2:$S$4073,TeamGames!$D$2:$D$4073,$D798,TeamGames!$F$2:$F$4073,$E798)</f>
        <v/>
      </c>
      <c r="O798" s="33">
        <f>SUMIFS(TeamGames!$S$2:$S$4073,TeamGames!$D$2:$D$4073,$D798,TeamGames!$F$2:$F$4073,$E798,TeamGames!$X$2:$X$4073,1)</f>
        <v/>
      </c>
      <c r="P798" s="24">
        <f>SUMIFS(TeamGames!$O$2:$O$4073,TeamGames!$D$2:$D$4073,$D798,TeamGames!$F$2:$F$4073,$E798)</f>
        <v/>
      </c>
      <c r="Q798" s="33">
        <f>SUMIFS(TeamGames!$T$2:$T$4073,TeamGames!$D$2:$D$4073,$D798,TeamGames!$F$2:$F$4073,$E798)</f>
        <v/>
      </c>
      <c r="R798" s="33">
        <f>SUMIFS(TeamGames!$U$2:$U$4073,TeamGames!$D$2:$D$4073,$D798,TeamGames!$F$2:$F$4073,$E798)</f>
        <v/>
      </c>
      <c r="S798" s="33">
        <f>SUMIFS(TeamGames!$W$2:$W$4073,TeamGames!$D$2:$D$4073,$D798,TeamGames!$F$2:$F$4073,$E798)</f>
        <v/>
      </c>
      <c r="T798" s="30">
        <f>IF(M798=0,"",P798-O798)</f>
        <v/>
      </c>
      <c r="U798" s="30">
        <f>IF(M798=0,"",S798-O798)</f>
        <v/>
      </c>
      <c r="V798" s="24">
        <f>IF(M798=0,"upcoming",IF(M798=F798,"complete","in progress"))</f>
        <v/>
      </c>
      <c r="W798" s="33">
        <f>N798/F798</f>
        <v/>
      </c>
      <c r="X798" s="41">
        <f>AVERAGEIFS(TeamGames!$K$2:$K$4073,TeamGames!$D$2:$D$4073,$D798,TeamGames!$F$2:$F$4073,$E798)</f>
        <v/>
      </c>
      <c r="Y798" s="30">
        <f>IF(M798=0,"",P798-S798)</f>
        <v/>
      </c>
      <c r="Z798" s="30" t="n"/>
      <c r="AA798" s="31" t="n"/>
      <c r="AB798" s="33" t="n">
        <v>5.720325215860377</v>
      </c>
      <c r="AC798" s="24" t="n">
        <v>0</v>
      </c>
      <c r="AD798" s="24" t="n">
        <v>0</v>
      </c>
    </row>
    <row r="799">
      <c r="A799" s="24" t="inlineStr">
        <is>
          <t>Barnet|10</t>
        </is>
      </c>
      <c r="B799" s="24" t="inlineStr">
        <is>
          <t>E3</t>
        </is>
      </c>
      <c r="C799" s="24" t="inlineStr">
        <is>
          <t>League Two</t>
        </is>
      </c>
      <c r="D799" s="24" t="inlineStr">
        <is>
          <t>Barnet</t>
        </is>
      </c>
      <c r="E799" s="24" t="n">
        <v>10</v>
      </c>
      <c r="F799" s="24">
        <f>COUNTIFS(TeamGames!$D$2:$D$4073,$D799,TeamGames!$F$2:$F$4073,$E799)</f>
        <v/>
      </c>
      <c r="G799" s="24" t="n">
        <v>37</v>
      </c>
      <c r="H799" s="24" t="n">
        <v>40</v>
      </c>
      <c r="I799" s="24" t="inlineStr">
        <is>
          <t>Newport (H) · Colchester (A) · Gillingham (H) · Northampton (A)</t>
        </is>
      </c>
      <c r="J799" s="24" t="n">
        <v>2</v>
      </c>
      <c r="K799" s="40" t="n">
        <v>46472.625</v>
      </c>
      <c r="L799" s="40" t="n">
        <v>46487.625</v>
      </c>
      <c r="M799" s="24">
        <f>SUMIFS(TeamGames!$X$2:$X$4073,TeamGames!$D$2:$D$4073,$D799,TeamGames!$F$2:$F$4073,$E799)</f>
        <v/>
      </c>
      <c r="N799" s="33">
        <f>SUMIFS(TeamGames!$S$2:$S$4073,TeamGames!$D$2:$D$4073,$D799,TeamGames!$F$2:$F$4073,$E799)</f>
        <v/>
      </c>
      <c r="O799" s="33">
        <f>SUMIFS(TeamGames!$S$2:$S$4073,TeamGames!$D$2:$D$4073,$D799,TeamGames!$F$2:$F$4073,$E799,TeamGames!$X$2:$X$4073,1)</f>
        <v/>
      </c>
      <c r="P799" s="24">
        <f>SUMIFS(TeamGames!$O$2:$O$4073,TeamGames!$D$2:$D$4073,$D799,TeamGames!$F$2:$F$4073,$E799)</f>
        <v/>
      </c>
      <c r="Q799" s="33">
        <f>SUMIFS(TeamGames!$T$2:$T$4073,TeamGames!$D$2:$D$4073,$D799,TeamGames!$F$2:$F$4073,$E799)</f>
        <v/>
      </c>
      <c r="R799" s="33">
        <f>SUMIFS(TeamGames!$U$2:$U$4073,TeamGames!$D$2:$D$4073,$D799,TeamGames!$F$2:$F$4073,$E799)</f>
        <v/>
      </c>
      <c r="S799" s="33">
        <f>SUMIFS(TeamGames!$W$2:$W$4073,TeamGames!$D$2:$D$4073,$D799,TeamGames!$F$2:$F$4073,$E799)</f>
        <v/>
      </c>
      <c r="T799" s="30">
        <f>IF(M799=0,"",P799-O799)</f>
        <v/>
      </c>
      <c r="U799" s="30">
        <f>IF(M799=0,"",S799-O799)</f>
        <v/>
      </c>
      <c r="V799" s="24">
        <f>IF(M799=0,"upcoming",IF(M799=F799,"complete","in progress"))</f>
        <v/>
      </c>
      <c r="W799" s="33">
        <f>N799/F799</f>
        <v/>
      </c>
      <c r="X799" s="41">
        <f>AVERAGEIFS(TeamGames!$K$2:$K$4073,TeamGames!$D$2:$D$4073,$D799,TeamGames!$F$2:$F$4073,$E799)</f>
        <v/>
      </c>
      <c r="Y799" s="30">
        <f>IF(M799=0,"",P799-S799)</f>
        <v/>
      </c>
      <c r="Z799" s="30" t="n"/>
      <c r="AA799" s="31" t="n"/>
      <c r="AB799" s="33" t="n">
        <v>6.346807655509498</v>
      </c>
      <c r="AC799" s="24" t="n">
        <v>0</v>
      </c>
      <c r="AD799" s="24" t="n">
        <v>0</v>
      </c>
    </row>
    <row r="800">
      <c r="A800" s="24" t="inlineStr">
        <is>
          <t>Barnet|11</t>
        </is>
      </c>
      <c r="B800" s="24" t="inlineStr">
        <is>
          <t>E3</t>
        </is>
      </c>
      <c r="C800" s="24" t="inlineStr">
        <is>
          <t>League Two</t>
        </is>
      </c>
      <c r="D800" s="24" t="inlineStr">
        <is>
          <t>Barnet</t>
        </is>
      </c>
      <c r="E800" s="24" t="n">
        <v>11</v>
      </c>
      <c r="F800" s="24">
        <f>COUNTIFS(TeamGames!$D$2:$D$4073,$D800,TeamGames!$F$2:$F$4073,$E800)</f>
        <v/>
      </c>
      <c r="G800" s="24" t="n">
        <v>41</v>
      </c>
      <c r="H800" s="24" t="n">
        <v>44</v>
      </c>
      <c r="I800" s="24" t="inlineStr">
        <is>
          <t>Bristol Rovers (H) · Fleetwood (A) · Crawley (H) · York (A)</t>
        </is>
      </c>
      <c r="J800" s="24" t="n">
        <v>2</v>
      </c>
      <c r="K800" s="40" t="n">
        <v>46490.82291666666</v>
      </c>
      <c r="L800" s="40" t="n">
        <v>46504.82291666666</v>
      </c>
      <c r="M800" s="24">
        <f>SUMIFS(TeamGames!$X$2:$X$4073,TeamGames!$D$2:$D$4073,$D800,TeamGames!$F$2:$F$4073,$E800)</f>
        <v/>
      </c>
      <c r="N800" s="33">
        <f>SUMIFS(TeamGames!$S$2:$S$4073,TeamGames!$D$2:$D$4073,$D800,TeamGames!$F$2:$F$4073,$E800)</f>
        <v/>
      </c>
      <c r="O800" s="33">
        <f>SUMIFS(TeamGames!$S$2:$S$4073,TeamGames!$D$2:$D$4073,$D800,TeamGames!$F$2:$F$4073,$E800,TeamGames!$X$2:$X$4073,1)</f>
        <v/>
      </c>
      <c r="P800" s="24">
        <f>SUMIFS(TeamGames!$O$2:$O$4073,TeamGames!$D$2:$D$4073,$D800,TeamGames!$F$2:$F$4073,$E800)</f>
        <v/>
      </c>
      <c r="Q800" s="33">
        <f>SUMIFS(TeamGames!$T$2:$T$4073,TeamGames!$D$2:$D$4073,$D800,TeamGames!$F$2:$F$4073,$E800)</f>
        <v/>
      </c>
      <c r="R800" s="33">
        <f>SUMIFS(TeamGames!$U$2:$U$4073,TeamGames!$D$2:$D$4073,$D800,TeamGames!$F$2:$F$4073,$E800)</f>
        <v/>
      </c>
      <c r="S800" s="33">
        <f>SUMIFS(TeamGames!$W$2:$W$4073,TeamGames!$D$2:$D$4073,$D800,TeamGames!$F$2:$F$4073,$E800)</f>
        <v/>
      </c>
      <c r="T800" s="30">
        <f>IF(M800=0,"",P800-O800)</f>
        <v/>
      </c>
      <c r="U800" s="30">
        <f>IF(M800=0,"",S800-O800)</f>
        <v/>
      </c>
      <c r="V800" s="24">
        <f>IF(M800=0,"upcoming",IF(M800=F800,"complete","in progress"))</f>
        <v/>
      </c>
      <c r="W800" s="33">
        <f>N800/F800</f>
        <v/>
      </c>
      <c r="X800" s="41">
        <f>AVERAGEIFS(TeamGames!$K$2:$K$4073,TeamGames!$D$2:$D$4073,$D800,TeamGames!$F$2:$F$4073,$E800)</f>
        <v/>
      </c>
      <c r="Y800" s="30">
        <f>IF(M800=0,"",P800-S800)</f>
        <v/>
      </c>
      <c r="Z800" s="30" t="n"/>
      <c r="AA800" s="31" t="n"/>
      <c r="AB800" s="33" t="n">
        <v>6.03606952043388</v>
      </c>
      <c r="AC800" s="24" t="n">
        <v>0</v>
      </c>
      <c r="AD800" s="24" t="n">
        <v>0</v>
      </c>
    </row>
    <row r="801">
      <c r="A801" s="24" t="inlineStr">
        <is>
          <t>Barnet|12</t>
        </is>
      </c>
      <c r="B801" s="24" t="inlineStr">
        <is>
          <t>E3</t>
        </is>
      </c>
      <c r="C801" s="24" t="inlineStr">
        <is>
          <t>League Two</t>
        </is>
      </c>
      <c r="D801" s="24" t="inlineStr">
        <is>
          <t>Barnet</t>
        </is>
      </c>
      <c r="E801" s="24" t="n">
        <v>12</v>
      </c>
      <c r="F801" s="24">
        <f>COUNTIFS(TeamGames!$D$2:$D$4073,$D801,TeamGames!$F$2:$F$4073,$E801)</f>
        <v/>
      </c>
      <c r="G801" s="24" t="n">
        <v>45</v>
      </c>
      <c r="H801" s="24" t="n">
        <v>46</v>
      </c>
      <c r="I801" s="24" t="inlineStr">
        <is>
          <t>Rochdale (H) · Rotherham (A)</t>
        </is>
      </c>
      <c r="J801" s="24" t="n">
        <v>1</v>
      </c>
      <c r="K801" s="40" t="n">
        <v>46508.625</v>
      </c>
      <c r="L801" s="40" t="n">
        <v>46515.625</v>
      </c>
      <c r="M801" s="24">
        <f>SUMIFS(TeamGames!$X$2:$X$4073,TeamGames!$D$2:$D$4073,$D801,TeamGames!$F$2:$F$4073,$E801)</f>
        <v/>
      </c>
      <c r="N801" s="33">
        <f>SUMIFS(TeamGames!$S$2:$S$4073,TeamGames!$D$2:$D$4073,$D801,TeamGames!$F$2:$F$4073,$E801)</f>
        <v/>
      </c>
      <c r="O801" s="33">
        <f>SUMIFS(TeamGames!$S$2:$S$4073,TeamGames!$D$2:$D$4073,$D801,TeamGames!$F$2:$F$4073,$E801,TeamGames!$X$2:$X$4073,1)</f>
        <v/>
      </c>
      <c r="P801" s="24">
        <f>SUMIFS(TeamGames!$O$2:$O$4073,TeamGames!$D$2:$D$4073,$D801,TeamGames!$F$2:$F$4073,$E801)</f>
        <v/>
      </c>
      <c r="Q801" s="33">
        <f>SUMIFS(TeamGames!$T$2:$T$4073,TeamGames!$D$2:$D$4073,$D801,TeamGames!$F$2:$F$4073,$E801)</f>
        <v/>
      </c>
      <c r="R801" s="33">
        <f>SUMIFS(TeamGames!$U$2:$U$4073,TeamGames!$D$2:$D$4073,$D801,TeamGames!$F$2:$F$4073,$E801)</f>
        <v/>
      </c>
      <c r="S801" s="33">
        <f>SUMIFS(TeamGames!$W$2:$W$4073,TeamGames!$D$2:$D$4073,$D801,TeamGames!$F$2:$F$4073,$E801)</f>
        <v/>
      </c>
      <c r="T801" s="30">
        <f>IF(M801=0,"",P801-O801)</f>
        <v/>
      </c>
      <c r="U801" s="30">
        <f>IF(M801=0,"",S801-O801)</f>
        <v/>
      </c>
      <c r="V801" s="24">
        <f>IF(M801=0,"upcoming",IF(M801=F801,"complete","in progress"))</f>
        <v/>
      </c>
      <c r="W801" s="33">
        <f>N801/F801</f>
        <v/>
      </c>
      <c r="X801" s="41">
        <f>AVERAGEIFS(TeamGames!$K$2:$K$4073,TeamGames!$D$2:$D$4073,$D801,TeamGames!$F$2:$F$4073,$E801)</f>
        <v/>
      </c>
      <c r="Y801" s="30">
        <f>IF(M801=0,"",P801-S801)</f>
        <v/>
      </c>
      <c r="Z801" s="30" t="n"/>
      <c r="AA801" s="31" t="n"/>
      <c r="AB801" s="33" t="n">
        <v>3.094055416723851</v>
      </c>
      <c r="AC801" s="24" t="n">
        <v>0</v>
      </c>
      <c r="AD801" s="24" t="n">
        <v>0</v>
      </c>
    </row>
    <row r="802">
      <c r="A802" s="24" t="inlineStr">
        <is>
          <t>Bristol Rovers|1</t>
        </is>
      </c>
      <c r="B802" s="24" t="inlineStr">
        <is>
          <t>E3</t>
        </is>
      </c>
      <c r="C802" s="24" t="inlineStr">
        <is>
          <t>League Two</t>
        </is>
      </c>
      <c r="D802" s="24" t="inlineStr">
        <is>
          <t>Bristol Rovers</t>
        </is>
      </c>
      <c r="E802" s="24" t="n">
        <v>1</v>
      </c>
      <c r="F802" s="24">
        <f>COUNTIFS(TeamGames!$D$2:$D$4073,$D802,TeamGames!$F$2:$F$4073,$E802)</f>
        <v/>
      </c>
      <c r="G802" s="24" t="n">
        <v>1</v>
      </c>
      <c r="H802" s="24" t="n">
        <v>4</v>
      </c>
      <c r="I802" s="24" t="inlineStr">
        <is>
          <t>York (A) · Newport (H) · Crawley (A) · Colchester (H)</t>
        </is>
      </c>
      <c r="J802" s="24" t="n">
        <v>2</v>
      </c>
      <c r="K802" s="40" t="n">
        <v>46249.625</v>
      </c>
      <c r="L802" s="40" t="n">
        <v>46266.82291666666</v>
      </c>
      <c r="M802" s="24">
        <f>SUMIFS(TeamGames!$X$2:$X$4073,TeamGames!$D$2:$D$4073,$D802,TeamGames!$F$2:$F$4073,$E802)</f>
        <v/>
      </c>
      <c r="N802" s="33">
        <f>SUMIFS(TeamGames!$S$2:$S$4073,TeamGames!$D$2:$D$4073,$D802,TeamGames!$F$2:$F$4073,$E802)</f>
        <v/>
      </c>
      <c r="O802" s="33">
        <f>SUMIFS(TeamGames!$S$2:$S$4073,TeamGames!$D$2:$D$4073,$D802,TeamGames!$F$2:$F$4073,$E802,TeamGames!$X$2:$X$4073,1)</f>
        <v/>
      </c>
      <c r="P802" s="24">
        <f>SUMIFS(TeamGames!$O$2:$O$4073,TeamGames!$D$2:$D$4073,$D802,TeamGames!$F$2:$F$4073,$E802)</f>
        <v/>
      </c>
      <c r="Q802" s="33">
        <f>SUMIFS(TeamGames!$T$2:$T$4073,TeamGames!$D$2:$D$4073,$D802,TeamGames!$F$2:$F$4073,$E802)</f>
        <v/>
      </c>
      <c r="R802" s="33">
        <f>SUMIFS(TeamGames!$U$2:$U$4073,TeamGames!$D$2:$D$4073,$D802,TeamGames!$F$2:$F$4073,$E802)</f>
        <v/>
      </c>
      <c r="S802" s="33">
        <f>SUMIFS(TeamGames!$W$2:$W$4073,TeamGames!$D$2:$D$4073,$D802,TeamGames!$F$2:$F$4073,$E802)</f>
        <v/>
      </c>
      <c r="T802" s="30">
        <f>IF(M802=0,"",P802-O802)</f>
        <v/>
      </c>
      <c r="U802" s="30">
        <f>IF(M802=0,"",S802-O802)</f>
        <v/>
      </c>
      <c r="V802" s="24">
        <f>IF(M802=0,"upcoming",IF(M802=F802,"complete","in progress"))</f>
        <v/>
      </c>
      <c r="W802" s="33">
        <f>N802/F802</f>
        <v/>
      </c>
      <c r="X802" s="41">
        <f>AVERAGEIFS(TeamGames!$K$2:$K$4073,TeamGames!$D$2:$D$4073,$D802,TeamGames!$F$2:$F$4073,$E802)</f>
        <v/>
      </c>
      <c r="Y802" s="30">
        <f>IF(M802=0,"",P802-S802)</f>
        <v/>
      </c>
      <c r="Z802" s="30" t="n">
        <v>1.02</v>
      </c>
      <c r="AA802" s="31" t="n">
        <v>0.3076522369771211</v>
      </c>
      <c r="AB802" s="33" t="n"/>
      <c r="AC802" s="24" t="n">
        <v>0</v>
      </c>
      <c r="AD802" s="24" t="n">
        <v>0</v>
      </c>
    </row>
    <row r="803">
      <c r="A803" s="24" t="inlineStr">
        <is>
          <t>Bristol Rovers|2</t>
        </is>
      </c>
      <c r="B803" s="24" t="inlineStr">
        <is>
          <t>E3</t>
        </is>
      </c>
      <c r="C803" s="24" t="inlineStr">
        <is>
          <t>League Two</t>
        </is>
      </c>
      <c r="D803" s="24" t="inlineStr">
        <is>
          <t>Bristol Rovers</t>
        </is>
      </c>
      <c r="E803" s="24" t="n">
        <v>2</v>
      </c>
      <c r="F803" s="24">
        <f>COUNTIFS(TeamGames!$D$2:$D$4073,$D803,TeamGames!$F$2:$F$4073,$E803)</f>
        <v/>
      </c>
      <c r="G803" s="24" t="n">
        <v>5</v>
      </c>
      <c r="H803" s="24" t="n">
        <v>8</v>
      </c>
      <c r="I803" s="24" t="inlineStr">
        <is>
          <t>Rotherham (H) · Grimsby (A) · Gillingham (A) · Exeter (H)</t>
        </is>
      </c>
      <c r="J803" s="24" t="n">
        <v>2</v>
      </c>
      <c r="K803" s="40" t="n">
        <v>46270.625</v>
      </c>
      <c r="L803" s="40" t="n">
        <v>46291.625</v>
      </c>
      <c r="M803" s="24">
        <f>SUMIFS(TeamGames!$X$2:$X$4073,TeamGames!$D$2:$D$4073,$D803,TeamGames!$F$2:$F$4073,$E803)</f>
        <v/>
      </c>
      <c r="N803" s="33">
        <f>SUMIFS(TeamGames!$S$2:$S$4073,TeamGames!$D$2:$D$4073,$D803,TeamGames!$F$2:$F$4073,$E803)</f>
        <v/>
      </c>
      <c r="O803" s="33">
        <f>SUMIFS(TeamGames!$S$2:$S$4073,TeamGames!$D$2:$D$4073,$D803,TeamGames!$F$2:$F$4073,$E803,TeamGames!$X$2:$X$4073,1)</f>
        <v/>
      </c>
      <c r="P803" s="24">
        <f>SUMIFS(TeamGames!$O$2:$O$4073,TeamGames!$D$2:$D$4073,$D803,TeamGames!$F$2:$F$4073,$E803)</f>
        <v/>
      </c>
      <c r="Q803" s="33">
        <f>SUMIFS(TeamGames!$T$2:$T$4073,TeamGames!$D$2:$D$4073,$D803,TeamGames!$F$2:$F$4073,$E803)</f>
        <v/>
      </c>
      <c r="R803" s="33">
        <f>SUMIFS(TeamGames!$U$2:$U$4073,TeamGames!$D$2:$D$4073,$D803,TeamGames!$F$2:$F$4073,$E803)</f>
        <v/>
      </c>
      <c r="S803" s="33">
        <f>SUMIFS(TeamGames!$W$2:$W$4073,TeamGames!$D$2:$D$4073,$D803,TeamGames!$F$2:$F$4073,$E803)</f>
        <v/>
      </c>
      <c r="T803" s="30">
        <f>IF(M803=0,"",P803-O803)</f>
        <v/>
      </c>
      <c r="U803" s="30">
        <f>IF(M803=0,"",S803-O803)</f>
        <v/>
      </c>
      <c r="V803" s="24">
        <f>IF(M803=0,"upcoming",IF(M803=F803,"complete","in progress"))</f>
        <v/>
      </c>
      <c r="W803" s="33">
        <f>N803/F803</f>
        <v/>
      </c>
      <c r="X803" s="41">
        <f>AVERAGEIFS(TeamGames!$K$2:$K$4073,TeamGames!$D$2:$D$4073,$D803,TeamGames!$F$2:$F$4073,$E803)</f>
        <v/>
      </c>
      <c r="Y803" s="30">
        <f>IF(M803=0,"",P803-S803)</f>
        <v/>
      </c>
      <c r="Z803" s="30" t="n">
        <v>-0</v>
      </c>
      <c r="AA803" s="31" t="n">
        <v>0.996688270528137</v>
      </c>
      <c r="AB803" s="33" t="n"/>
      <c r="AC803" s="24" t="n">
        <v>0</v>
      </c>
      <c r="AD803" s="24" t="n">
        <v>0</v>
      </c>
    </row>
    <row r="804">
      <c r="A804" s="24" t="inlineStr">
        <is>
          <t>Bristol Rovers|3</t>
        </is>
      </c>
      <c r="B804" s="24" t="inlineStr">
        <is>
          <t>E3</t>
        </is>
      </c>
      <c r="C804" s="24" t="inlineStr">
        <is>
          <t>League Two</t>
        </is>
      </c>
      <c r="D804" s="24" t="inlineStr">
        <is>
          <t>Bristol Rovers</t>
        </is>
      </c>
      <c r="E804" s="24" t="n">
        <v>3</v>
      </c>
      <c r="F804" s="24">
        <f>COUNTIFS(TeamGames!$D$2:$D$4073,$D804,TeamGames!$F$2:$F$4073,$E804)</f>
        <v/>
      </c>
      <c r="G804" s="24" t="n">
        <v>9</v>
      </c>
      <c r="H804" s="24" t="n">
        <v>12</v>
      </c>
      <c r="I804" s="24" t="inlineStr">
        <is>
          <t>Crewe (A) · Barnet (H) · Shrewsbury (A) · Salford (H)</t>
        </is>
      </c>
      <c r="J804" s="24" t="n">
        <v>2</v>
      </c>
      <c r="K804" s="40" t="n">
        <v>46298.625</v>
      </c>
      <c r="L804" s="40" t="n">
        <v>46315.82291666666</v>
      </c>
      <c r="M804" s="24">
        <f>SUMIFS(TeamGames!$X$2:$X$4073,TeamGames!$D$2:$D$4073,$D804,TeamGames!$F$2:$F$4073,$E804)</f>
        <v/>
      </c>
      <c r="N804" s="33">
        <f>SUMIFS(TeamGames!$S$2:$S$4073,TeamGames!$D$2:$D$4073,$D804,TeamGames!$F$2:$F$4073,$E804)</f>
        <v/>
      </c>
      <c r="O804" s="33">
        <f>SUMIFS(TeamGames!$S$2:$S$4073,TeamGames!$D$2:$D$4073,$D804,TeamGames!$F$2:$F$4073,$E804,TeamGames!$X$2:$X$4073,1)</f>
        <v/>
      </c>
      <c r="P804" s="24">
        <f>SUMIFS(TeamGames!$O$2:$O$4073,TeamGames!$D$2:$D$4073,$D804,TeamGames!$F$2:$F$4073,$E804)</f>
        <v/>
      </c>
      <c r="Q804" s="33">
        <f>SUMIFS(TeamGames!$T$2:$T$4073,TeamGames!$D$2:$D$4073,$D804,TeamGames!$F$2:$F$4073,$E804)</f>
        <v/>
      </c>
      <c r="R804" s="33">
        <f>SUMIFS(TeamGames!$U$2:$U$4073,TeamGames!$D$2:$D$4073,$D804,TeamGames!$F$2:$F$4073,$E804)</f>
        <v/>
      </c>
      <c r="S804" s="33">
        <f>SUMIFS(TeamGames!$W$2:$W$4073,TeamGames!$D$2:$D$4073,$D804,TeamGames!$F$2:$F$4073,$E804)</f>
        <v/>
      </c>
      <c r="T804" s="30">
        <f>IF(M804=0,"",P804-O804)</f>
        <v/>
      </c>
      <c r="U804" s="30">
        <f>IF(M804=0,"",S804-O804)</f>
        <v/>
      </c>
      <c r="V804" s="24">
        <f>IF(M804=0,"upcoming",IF(M804=F804,"complete","in progress"))</f>
        <v/>
      </c>
      <c r="W804" s="33">
        <f>N804/F804</f>
        <v/>
      </c>
      <c r="X804" s="41">
        <f>AVERAGEIFS(TeamGames!$K$2:$K$4073,TeamGames!$D$2:$D$4073,$D804,TeamGames!$F$2:$F$4073,$E804)</f>
        <v/>
      </c>
      <c r="Y804" s="30">
        <f>IF(M804=0,"",P804-S804)</f>
        <v/>
      </c>
      <c r="Z804" s="30" t="n">
        <v>-2.24</v>
      </c>
      <c r="AA804" s="31" t="n">
        <v>0.02493942300321761</v>
      </c>
      <c r="AB804" s="33" t="n"/>
      <c r="AC804" s="24" t="n">
        <v>0</v>
      </c>
      <c r="AD804" s="24" t="n">
        <v>0</v>
      </c>
    </row>
    <row r="805">
      <c r="A805" s="24" t="inlineStr">
        <is>
          <t>Bristol Rovers|4</t>
        </is>
      </c>
      <c r="B805" s="24" t="inlineStr">
        <is>
          <t>E3</t>
        </is>
      </c>
      <c r="C805" s="24" t="inlineStr">
        <is>
          <t>League Two</t>
        </is>
      </c>
      <c r="D805" s="24" t="inlineStr">
        <is>
          <t>Bristol Rovers</t>
        </is>
      </c>
      <c r="E805" s="24" t="n">
        <v>4</v>
      </c>
      <c r="F805" s="24">
        <f>COUNTIFS(TeamGames!$D$2:$D$4073,$D805,TeamGames!$F$2:$F$4073,$E805)</f>
        <v/>
      </c>
      <c r="G805" s="24" t="n">
        <v>13</v>
      </c>
      <c r="H805" s="24" t="n">
        <v>16</v>
      </c>
      <c r="I805" s="24" t="inlineStr">
        <is>
          <t>Swindon (H) · Fleetwood (A) · Chesterfield (H) · Cheltenham (A)</t>
        </is>
      </c>
      <c r="J805" s="24" t="n">
        <v>2</v>
      </c>
      <c r="K805" s="40" t="n">
        <v>46319.52083333334</v>
      </c>
      <c r="L805" s="40" t="n">
        <v>46347.625</v>
      </c>
      <c r="M805" s="24">
        <f>SUMIFS(TeamGames!$X$2:$X$4073,TeamGames!$D$2:$D$4073,$D805,TeamGames!$F$2:$F$4073,$E805)</f>
        <v/>
      </c>
      <c r="N805" s="33">
        <f>SUMIFS(TeamGames!$S$2:$S$4073,TeamGames!$D$2:$D$4073,$D805,TeamGames!$F$2:$F$4073,$E805)</f>
        <v/>
      </c>
      <c r="O805" s="33">
        <f>SUMIFS(TeamGames!$S$2:$S$4073,TeamGames!$D$2:$D$4073,$D805,TeamGames!$F$2:$F$4073,$E805,TeamGames!$X$2:$X$4073,1)</f>
        <v/>
      </c>
      <c r="P805" s="24">
        <f>SUMIFS(TeamGames!$O$2:$O$4073,TeamGames!$D$2:$D$4073,$D805,TeamGames!$F$2:$F$4073,$E805)</f>
        <v/>
      </c>
      <c r="Q805" s="33">
        <f>SUMIFS(TeamGames!$T$2:$T$4073,TeamGames!$D$2:$D$4073,$D805,TeamGames!$F$2:$F$4073,$E805)</f>
        <v/>
      </c>
      <c r="R805" s="33">
        <f>SUMIFS(TeamGames!$U$2:$U$4073,TeamGames!$D$2:$D$4073,$D805,TeamGames!$F$2:$F$4073,$E805)</f>
        <v/>
      </c>
      <c r="S805" s="33">
        <f>SUMIFS(TeamGames!$W$2:$W$4073,TeamGames!$D$2:$D$4073,$D805,TeamGames!$F$2:$F$4073,$E805)</f>
        <v/>
      </c>
      <c r="T805" s="30">
        <f>IF(M805=0,"",P805-O805)</f>
        <v/>
      </c>
      <c r="U805" s="30">
        <f>IF(M805=0,"",S805-O805)</f>
        <v/>
      </c>
      <c r="V805" s="24">
        <f>IF(M805=0,"upcoming",IF(M805=F805,"complete","in progress"))</f>
        <v/>
      </c>
      <c r="W805" s="33">
        <f>N805/F805</f>
        <v/>
      </c>
      <c r="X805" s="41">
        <f>AVERAGEIFS(TeamGames!$K$2:$K$4073,TeamGames!$D$2:$D$4073,$D805,TeamGames!$F$2:$F$4073,$E805)</f>
        <v/>
      </c>
      <c r="Y805" s="30">
        <f>IF(M805=0,"",P805-S805)</f>
        <v/>
      </c>
      <c r="Z805" s="30" t="n"/>
      <c r="AA805" s="31" t="n"/>
      <c r="AB805" s="33" t="n">
        <v>6.347753853914904</v>
      </c>
      <c r="AC805" s="24" t="n">
        <v>0</v>
      </c>
      <c r="AD805" s="24" t="n">
        <v>0</v>
      </c>
    </row>
    <row r="806">
      <c r="A806" s="24" t="inlineStr">
        <is>
          <t>Bristol Rovers|5</t>
        </is>
      </c>
      <c r="B806" s="24" t="inlineStr">
        <is>
          <t>E3</t>
        </is>
      </c>
      <c r="C806" s="24" t="inlineStr">
        <is>
          <t>League Two</t>
        </is>
      </c>
      <c r="D806" s="24" t="inlineStr">
        <is>
          <t>Bristol Rovers</t>
        </is>
      </c>
      <c r="E806" s="24" t="n">
        <v>5</v>
      </c>
      <c r="F806" s="24">
        <f>COUNTIFS(TeamGames!$D$2:$D$4073,$D806,TeamGames!$F$2:$F$4073,$E806)</f>
        <v/>
      </c>
      <c r="G806" s="24" t="n">
        <v>17</v>
      </c>
      <c r="H806" s="24" t="n">
        <v>20</v>
      </c>
      <c r="I806" s="24" t="inlineStr">
        <is>
          <t>Tranmere (H) · Oldham (A) · Accrington (H) · Rochdale (A)</t>
        </is>
      </c>
      <c r="J806" s="24" t="n">
        <v>2</v>
      </c>
      <c r="K806" s="40" t="n">
        <v>46354.52083333334</v>
      </c>
      <c r="L806" s="40" t="n">
        <v>46375.625</v>
      </c>
      <c r="M806" s="24">
        <f>SUMIFS(TeamGames!$X$2:$X$4073,TeamGames!$D$2:$D$4073,$D806,TeamGames!$F$2:$F$4073,$E806)</f>
        <v/>
      </c>
      <c r="N806" s="33">
        <f>SUMIFS(TeamGames!$S$2:$S$4073,TeamGames!$D$2:$D$4073,$D806,TeamGames!$F$2:$F$4073,$E806)</f>
        <v/>
      </c>
      <c r="O806" s="33">
        <f>SUMIFS(TeamGames!$S$2:$S$4073,TeamGames!$D$2:$D$4073,$D806,TeamGames!$F$2:$F$4073,$E806,TeamGames!$X$2:$X$4073,1)</f>
        <v/>
      </c>
      <c r="P806" s="24">
        <f>SUMIFS(TeamGames!$O$2:$O$4073,TeamGames!$D$2:$D$4073,$D806,TeamGames!$F$2:$F$4073,$E806)</f>
        <v/>
      </c>
      <c r="Q806" s="33">
        <f>SUMIFS(TeamGames!$T$2:$T$4073,TeamGames!$D$2:$D$4073,$D806,TeamGames!$F$2:$F$4073,$E806)</f>
        <v/>
      </c>
      <c r="R806" s="33">
        <f>SUMIFS(TeamGames!$U$2:$U$4073,TeamGames!$D$2:$D$4073,$D806,TeamGames!$F$2:$F$4073,$E806)</f>
        <v/>
      </c>
      <c r="S806" s="33">
        <f>SUMIFS(TeamGames!$W$2:$W$4073,TeamGames!$D$2:$D$4073,$D806,TeamGames!$F$2:$F$4073,$E806)</f>
        <v/>
      </c>
      <c r="T806" s="30">
        <f>IF(M806=0,"",P806-O806)</f>
        <v/>
      </c>
      <c r="U806" s="30">
        <f>IF(M806=0,"",S806-O806)</f>
        <v/>
      </c>
      <c r="V806" s="24">
        <f>IF(M806=0,"upcoming",IF(M806=F806,"complete","in progress"))</f>
        <v/>
      </c>
      <c r="W806" s="33">
        <f>N806/F806</f>
        <v/>
      </c>
      <c r="X806" s="41">
        <f>AVERAGEIFS(TeamGames!$K$2:$K$4073,TeamGames!$D$2:$D$4073,$D806,TeamGames!$F$2:$F$4073,$E806)</f>
        <v/>
      </c>
      <c r="Y806" s="30">
        <f>IF(M806=0,"",P806-S806)</f>
        <v/>
      </c>
      <c r="Z806" s="30" t="n"/>
      <c r="AA806" s="31" t="n"/>
      <c r="AB806" s="33" t="n">
        <v>6.494246845807694</v>
      </c>
      <c r="AC806" s="24" t="n">
        <v>0</v>
      </c>
      <c r="AD806" s="24" t="n">
        <v>0</v>
      </c>
    </row>
    <row r="807">
      <c r="A807" s="24" t="inlineStr">
        <is>
          <t>Bristol Rovers|6</t>
        </is>
      </c>
      <c r="B807" s="24" t="inlineStr">
        <is>
          <t>E3</t>
        </is>
      </c>
      <c r="C807" s="24" t="inlineStr">
        <is>
          <t>League Two</t>
        </is>
      </c>
      <c r="D807" s="24" t="inlineStr">
        <is>
          <t>Bristol Rovers</t>
        </is>
      </c>
      <c r="E807" s="24" t="n">
        <v>6</v>
      </c>
      <c r="F807" s="24">
        <f>COUNTIFS(TeamGames!$D$2:$D$4073,$D807,TeamGames!$F$2:$F$4073,$E807)</f>
        <v/>
      </c>
      <c r="G807" s="24" t="n">
        <v>21</v>
      </c>
      <c r="H807" s="24" t="n">
        <v>24</v>
      </c>
      <c r="I807" s="24" t="inlineStr">
        <is>
          <t>Walsall (H) · Port Vale (A) · Northampton (A) · Rochdale (H)</t>
        </is>
      </c>
      <c r="J807" s="24" t="n">
        <v>2</v>
      </c>
      <c r="K807" s="40" t="n">
        <v>46382.625</v>
      </c>
      <c r="L807" s="40" t="n">
        <v>46396.625</v>
      </c>
      <c r="M807" s="24">
        <f>SUMIFS(TeamGames!$X$2:$X$4073,TeamGames!$D$2:$D$4073,$D807,TeamGames!$F$2:$F$4073,$E807)</f>
        <v/>
      </c>
      <c r="N807" s="33">
        <f>SUMIFS(TeamGames!$S$2:$S$4073,TeamGames!$D$2:$D$4073,$D807,TeamGames!$F$2:$F$4073,$E807)</f>
        <v/>
      </c>
      <c r="O807" s="33">
        <f>SUMIFS(TeamGames!$S$2:$S$4073,TeamGames!$D$2:$D$4073,$D807,TeamGames!$F$2:$F$4073,$E807,TeamGames!$X$2:$X$4073,1)</f>
        <v/>
      </c>
      <c r="P807" s="24">
        <f>SUMIFS(TeamGames!$O$2:$O$4073,TeamGames!$D$2:$D$4073,$D807,TeamGames!$F$2:$F$4073,$E807)</f>
        <v/>
      </c>
      <c r="Q807" s="33">
        <f>SUMIFS(TeamGames!$T$2:$T$4073,TeamGames!$D$2:$D$4073,$D807,TeamGames!$F$2:$F$4073,$E807)</f>
        <v/>
      </c>
      <c r="R807" s="33">
        <f>SUMIFS(TeamGames!$U$2:$U$4073,TeamGames!$D$2:$D$4073,$D807,TeamGames!$F$2:$F$4073,$E807)</f>
        <v/>
      </c>
      <c r="S807" s="33">
        <f>SUMIFS(TeamGames!$W$2:$W$4073,TeamGames!$D$2:$D$4073,$D807,TeamGames!$F$2:$F$4073,$E807)</f>
        <v/>
      </c>
      <c r="T807" s="30">
        <f>IF(M807=0,"",P807-O807)</f>
        <v/>
      </c>
      <c r="U807" s="30">
        <f>IF(M807=0,"",S807-O807)</f>
        <v/>
      </c>
      <c r="V807" s="24">
        <f>IF(M807=0,"upcoming",IF(M807=F807,"complete","in progress"))</f>
        <v/>
      </c>
      <c r="W807" s="33">
        <f>N807/F807</f>
        <v/>
      </c>
      <c r="X807" s="41">
        <f>AVERAGEIFS(TeamGames!$K$2:$K$4073,TeamGames!$D$2:$D$4073,$D807,TeamGames!$F$2:$F$4073,$E807)</f>
        <v/>
      </c>
      <c r="Y807" s="30">
        <f>IF(M807=0,"",P807-S807)</f>
        <v/>
      </c>
      <c r="Z807" s="30" t="n"/>
      <c r="AA807" s="31" t="n"/>
      <c r="AB807" s="33" t="n">
        <v>6.139157329019136</v>
      </c>
      <c r="AC807" s="24" t="n">
        <v>0</v>
      </c>
      <c r="AD807" s="24" t="n">
        <v>0</v>
      </c>
    </row>
    <row r="808">
      <c r="A808" s="24" t="inlineStr">
        <is>
          <t>Bristol Rovers|7</t>
        </is>
      </c>
      <c r="B808" s="24" t="inlineStr">
        <is>
          <t>E3</t>
        </is>
      </c>
      <c r="C808" s="24" t="inlineStr">
        <is>
          <t>League Two</t>
        </is>
      </c>
      <c r="D808" s="24" t="inlineStr">
        <is>
          <t>Bristol Rovers</t>
        </is>
      </c>
      <c r="E808" s="24" t="n">
        <v>7</v>
      </c>
      <c r="F808" s="24">
        <f>COUNTIFS(TeamGames!$D$2:$D$4073,$D808,TeamGames!$F$2:$F$4073,$E808)</f>
        <v/>
      </c>
      <c r="G808" s="24" t="n">
        <v>25</v>
      </c>
      <c r="H808" s="24" t="n">
        <v>28</v>
      </c>
      <c r="I808" s="24" t="inlineStr">
        <is>
          <t>Shrewsbury (H) · Salford (A) · Swindon (A) · Fleetwood (H)</t>
        </is>
      </c>
      <c r="J808" s="24" t="n">
        <v>2</v>
      </c>
      <c r="K808" s="40" t="n">
        <v>46403.625</v>
      </c>
      <c r="L808" s="40" t="n">
        <v>46417.625</v>
      </c>
      <c r="M808" s="24">
        <f>SUMIFS(TeamGames!$X$2:$X$4073,TeamGames!$D$2:$D$4073,$D808,TeamGames!$F$2:$F$4073,$E808)</f>
        <v/>
      </c>
      <c r="N808" s="33">
        <f>SUMIFS(TeamGames!$S$2:$S$4073,TeamGames!$D$2:$D$4073,$D808,TeamGames!$F$2:$F$4073,$E808)</f>
        <v/>
      </c>
      <c r="O808" s="33">
        <f>SUMIFS(TeamGames!$S$2:$S$4073,TeamGames!$D$2:$D$4073,$D808,TeamGames!$F$2:$F$4073,$E808,TeamGames!$X$2:$X$4073,1)</f>
        <v/>
      </c>
      <c r="P808" s="24">
        <f>SUMIFS(TeamGames!$O$2:$O$4073,TeamGames!$D$2:$D$4073,$D808,TeamGames!$F$2:$F$4073,$E808)</f>
        <v/>
      </c>
      <c r="Q808" s="33">
        <f>SUMIFS(TeamGames!$T$2:$T$4073,TeamGames!$D$2:$D$4073,$D808,TeamGames!$F$2:$F$4073,$E808)</f>
        <v/>
      </c>
      <c r="R808" s="33">
        <f>SUMIFS(TeamGames!$U$2:$U$4073,TeamGames!$D$2:$D$4073,$D808,TeamGames!$F$2:$F$4073,$E808)</f>
        <v/>
      </c>
      <c r="S808" s="33">
        <f>SUMIFS(TeamGames!$W$2:$W$4073,TeamGames!$D$2:$D$4073,$D808,TeamGames!$F$2:$F$4073,$E808)</f>
        <v/>
      </c>
      <c r="T808" s="30">
        <f>IF(M808=0,"",P808-O808)</f>
        <v/>
      </c>
      <c r="U808" s="30">
        <f>IF(M808=0,"",S808-O808)</f>
        <v/>
      </c>
      <c r="V808" s="24">
        <f>IF(M808=0,"upcoming",IF(M808=F808,"complete","in progress"))</f>
        <v/>
      </c>
      <c r="W808" s="33">
        <f>N808/F808</f>
        <v/>
      </c>
      <c r="X808" s="41">
        <f>AVERAGEIFS(TeamGames!$K$2:$K$4073,TeamGames!$D$2:$D$4073,$D808,TeamGames!$F$2:$F$4073,$E808)</f>
        <v/>
      </c>
      <c r="Y808" s="30">
        <f>IF(M808=0,"",P808-S808)</f>
        <v/>
      </c>
      <c r="Z808" s="30" t="n"/>
      <c r="AA808" s="31" t="n"/>
      <c r="AB808" s="33" t="n">
        <v>6.12098240268638</v>
      </c>
      <c r="AC808" s="24" t="n">
        <v>0</v>
      </c>
      <c r="AD808" s="24" t="n">
        <v>0</v>
      </c>
    </row>
    <row r="809">
      <c r="A809" s="24" t="inlineStr">
        <is>
          <t>Bristol Rovers|8</t>
        </is>
      </c>
      <c r="B809" s="24" t="inlineStr">
        <is>
          <t>E3</t>
        </is>
      </c>
      <c r="C809" s="24" t="inlineStr">
        <is>
          <t>League Two</t>
        </is>
      </c>
      <c r="D809" s="24" t="inlineStr">
        <is>
          <t>Bristol Rovers</t>
        </is>
      </c>
      <c r="E809" s="24" t="n">
        <v>8</v>
      </c>
      <c r="F809" s="24">
        <f>COUNTIFS(TeamGames!$D$2:$D$4073,$D809,TeamGames!$F$2:$F$4073,$E809)</f>
        <v/>
      </c>
      <c r="G809" s="24" t="n">
        <v>29</v>
      </c>
      <c r="H809" s="24" t="n">
        <v>32</v>
      </c>
      <c r="I809" s="24" t="inlineStr">
        <is>
          <t>Crawley (H) · Colchester (A) · Rotherham (A) · Grimsby (H)</t>
        </is>
      </c>
      <c r="J809" s="24" t="n">
        <v>2</v>
      </c>
      <c r="K809" s="40" t="n">
        <v>46424.625</v>
      </c>
      <c r="L809" s="40" t="n">
        <v>46438.625</v>
      </c>
      <c r="M809" s="24">
        <f>SUMIFS(TeamGames!$X$2:$X$4073,TeamGames!$D$2:$D$4073,$D809,TeamGames!$F$2:$F$4073,$E809)</f>
        <v/>
      </c>
      <c r="N809" s="33">
        <f>SUMIFS(TeamGames!$S$2:$S$4073,TeamGames!$D$2:$D$4073,$D809,TeamGames!$F$2:$F$4073,$E809)</f>
        <v/>
      </c>
      <c r="O809" s="33">
        <f>SUMIFS(TeamGames!$S$2:$S$4073,TeamGames!$D$2:$D$4073,$D809,TeamGames!$F$2:$F$4073,$E809,TeamGames!$X$2:$X$4073,1)</f>
        <v/>
      </c>
      <c r="P809" s="24">
        <f>SUMIFS(TeamGames!$O$2:$O$4073,TeamGames!$D$2:$D$4073,$D809,TeamGames!$F$2:$F$4073,$E809)</f>
        <v/>
      </c>
      <c r="Q809" s="33">
        <f>SUMIFS(TeamGames!$T$2:$T$4073,TeamGames!$D$2:$D$4073,$D809,TeamGames!$F$2:$F$4073,$E809)</f>
        <v/>
      </c>
      <c r="R809" s="33">
        <f>SUMIFS(TeamGames!$U$2:$U$4073,TeamGames!$D$2:$D$4073,$D809,TeamGames!$F$2:$F$4073,$E809)</f>
        <v/>
      </c>
      <c r="S809" s="33">
        <f>SUMIFS(TeamGames!$W$2:$W$4073,TeamGames!$D$2:$D$4073,$D809,TeamGames!$F$2:$F$4073,$E809)</f>
        <v/>
      </c>
      <c r="T809" s="30">
        <f>IF(M809=0,"",P809-O809)</f>
        <v/>
      </c>
      <c r="U809" s="30">
        <f>IF(M809=0,"",S809-O809)</f>
        <v/>
      </c>
      <c r="V809" s="24">
        <f>IF(M809=0,"upcoming",IF(M809=F809,"complete","in progress"))</f>
        <v/>
      </c>
      <c r="W809" s="33">
        <f>N809/F809</f>
        <v/>
      </c>
      <c r="X809" s="41">
        <f>AVERAGEIFS(TeamGames!$K$2:$K$4073,TeamGames!$D$2:$D$4073,$D809,TeamGames!$F$2:$F$4073,$E809)</f>
        <v/>
      </c>
      <c r="Y809" s="30">
        <f>IF(M809=0,"",P809-S809)</f>
        <v/>
      </c>
      <c r="Z809" s="30" t="n"/>
      <c r="AA809" s="31" t="n"/>
      <c r="AB809" s="33" t="n">
        <v>6.178956852521741</v>
      </c>
      <c r="AC809" s="24" t="n">
        <v>0</v>
      </c>
      <c r="AD809" s="24" t="n">
        <v>0</v>
      </c>
    </row>
    <row r="810">
      <c r="A810" s="24" t="inlineStr">
        <is>
          <t>Bristol Rovers|9</t>
        </is>
      </c>
      <c r="B810" s="24" t="inlineStr">
        <is>
          <t>E3</t>
        </is>
      </c>
      <c r="C810" s="24" t="inlineStr">
        <is>
          <t>League Two</t>
        </is>
      </c>
      <c r="D810" s="24" t="inlineStr">
        <is>
          <t>Bristol Rovers</t>
        </is>
      </c>
      <c r="E810" s="24" t="n">
        <v>9</v>
      </c>
      <c r="F810" s="24">
        <f>COUNTIFS(TeamGames!$D$2:$D$4073,$D810,TeamGames!$F$2:$F$4073,$E810)</f>
        <v/>
      </c>
      <c r="G810" s="24" t="n">
        <v>33</v>
      </c>
      <c r="H810" s="24" t="n">
        <v>36</v>
      </c>
      <c r="I810" s="24" t="inlineStr">
        <is>
          <t>Chesterfield (A) · York (H) · Newport (A) · Cheltenham (H)</t>
        </is>
      </c>
      <c r="J810" s="24" t="n">
        <v>2</v>
      </c>
      <c r="K810" s="40" t="n">
        <v>46445.625</v>
      </c>
      <c r="L810" s="40" t="n">
        <v>46466.625</v>
      </c>
      <c r="M810" s="24">
        <f>SUMIFS(TeamGames!$X$2:$X$4073,TeamGames!$D$2:$D$4073,$D810,TeamGames!$F$2:$F$4073,$E810)</f>
        <v/>
      </c>
      <c r="N810" s="33">
        <f>SUMIFS(TeamGames!$S$2:$S$4073,TeamGames!$D$2:$D$4073,$D810,TeamGames!$F$2:$F$4073,$E810)</f>
        <v/>
      </c>
      <c r="O810" s="33">
        <f>SUMIFS(TeamGames!$S$2:$S$4073,TeamGames!$D$2:$D$4073,$D810,TeamGames!$F$2:$F$4073,$E810,TeamGames!$X$2:$X$4073,1)</f>
        <v/>
      </c>
      <c r="P810" s="24">
        <f>SUMIFS(TeamGames!$O$2:$O$4073,TeamGames!$D$2:$D$4073,$D810,TeamGames!$F$2:$F$4073,$E810)</f>
        <v/>
      </c>
      <c r="Q810" s="33">
        <f>SUMIFS(TeamGames!$T$2:$T$4073,TeamGames!$D$2:$D$4073,$D810,TeamGames!$F$2:$F$4073,$E810)</f>
        <v/>
      </c>
      <c r="R810" s="33">
        <f>SUMIFS(TeamGames!$U$2:$U$4073,TeamGames!$D$2:$D$4073,$D810,TeamGames!$F$2:$F$4073,$E810)</f>
        <v/>
      </c>
      <c r="S810" s="33">
        <f>SUMIFS(TeamGames!$W$2:$W$4073,TeamGames!$D$2:$D$4073,$D810,TeamGames!$F$2:$F$4073,$E810)</f>
        <v/>
      </c>
      <c r="T810" s="30">
        <f>IF(M810=0,"",P810-O810)</f>
        <v/>
      </c>
      <c r="U810" s="30">
        <f>IF(M810=0,"",S810-O810)</f>
        <v/>
      </c>
      <c r="V810" s="24">
        <f>IF(M810=0,"upcoming",IF(M810=F810,"complete","in progress"))</f>
        <v/>
      </c>
      <c r="W810" s="33">
        <f>N810/F810</f>
        <v/>
      </c>
      <c r="X810" s="41">
        <f>AVERAGEIFS(TeamGames!$K$2:$K$4073,TeamGames!$D$2:$D$4073,$D810,TeamGames!$F$2:$F$4073,$E810)</f>
        <v/>
      </c>
      <c r="Y810" s="30">
        <f>IF(M810=0,"",P810-S810)</f>
        <v/>
      </c>
      <c r="Z810" s="30" t="n"/>
      <c r="AA810" s="31" t="n"/>
      <c r="AB810" s="33" t="n">
        <v>6.298296531059302</v>
      </c>
      <c r="AC810" s="24" t="n">
        <v>0</v>
      </c>
      <c r="AD810" s="24" t="n">
        <v>0</v>
      </c>
    </row>
    <row r="811">
      <c r="A811" s="24" t="inlineStr">
        <is>
          <t>Bristol Rovers|10</t>
        </is>
      </c>
      <c r="B811" s="24" t="inlineStr">
        <is>
          <t>E3</t>
        </is>
      </c>
      <c r="C811" s="24" t="inlineStr">
        <is>
          <t>League Two</t>
        </is>
      </c>
      <c r="D811" s="24" t="inlineStr">
        <is>
          <t>Bristol Rovers</t>
        </is>
      </c>
      <c r="E811" s="24" t="n">
        <v>10</v>
      </c>
      <c r="F811" s="24">
        <f>COUNTIFS(TeamGames!$D$2:$D$4073,$D811,TeamGames!$F$2:$F$4073,$E811)</f>
        <v/>
      </c>
      <c r="G811" s="24" t="n">
        <v>37</v>
      </c>
      <c r="H811" s="24" t="n">
        <v>40</v>
      </c>
      <c r="I811" s="24" t="inlineStr">
        <is>
          <t>Northampton (H) · Walsall (A) · Port Vale (H) · Accrington (A)</t>
        </is>
      </c>
      <c r="J811" s="24" t="n">
        <v>2</v>
      </c>
      <c r="K811" s="40" t="n">
        <v>46472.625</v>
      </c>
      <c r="L811" s="40" t="n">
        <v>46487.625</v>
      </c>
      <c r="M811" s="24">
        <f>SUMIFS(TeamGames!$X$2:$X$4073,TeamGames!$D$2:$D$4073,$D811,TeamGames!$F$2:$F$4073,$E811)</f>
        <v/>
      </c>
      <c r="N811" s="33">
        <f>SUMIFS(TeamGames!$S$2:$S$4073,TeamGames!$D$2:$D$4073,$D811,TeamGames!$F$2:$F$4073,$E811)</f>
        <v/>
      </c>
      <c r="O811" s="33">
        <f>SUMIFS(TeamGames!$S$2:$S$4073,TeamGames!$D$2:$D$4073,$D811,TeamGames!$F$2:$F$4073,$E811,TeamGames!$X$2:$X$4073,1)</f>
        <v/>
      </c>
      <c r="P811" s="24">
        <f>SUMIFS(TeamGames!$O$2:$O$4073,TeamGames!$D$2:$D$4073,$D811,TeamGames!$F$2:$F$4073,$E811)</f>
        <v/>
      </c>
      <c r="Q811" s="33">
        <f>SUMIFS(TeamGames!$T$2:$T$4073,TeamGames!$D$2:$D$4073,$D811,TeamGames!$F$2:$F$4073,$E811)</f>
        <v/>
      </c>
      <c r="R811" s="33">
        <f>SUMIFS(TeamGames!$U$2:$U$4073,TeamGames!$D$2:$D$4073,$D811,TeamGames!$F$2:$F$4073,$E811)</f>
        <v/>
      </c>
      <c r="S811" s="33">
        <f>SUMIFS(TeamGames!$W$2:$W$4073,TeamGames!$D$2:$D$4073,$D811,TeamGames!$F$2:$F$4073,$E811)</f>
        <v/>
      </c>
      <c r="T811" s="30">
        <f>IF(M811=0,"",P811-O811)</f>
        <v/>
      </c>
      <c r="U811" s="30">
        <f>IF(M811=0,"",S811-O811)</f>
        <v/>
      </c>
      <c r="V811" s="24">
        <f>IF(M811=0,"upcoming",IF(M811=F811,"complete","in progress"))</f>
        <v/>
      </c>
      <c r="W811" s="33">
        <f>N811/F811</f>
        <v/>
      </c>
      <c r="X811" s="41">
        <f>AVERAGEIFS(TeamGames!$K$2:$K$4073,TeamGames!$D$2:$D$4073,$D811,TeamGames!$F$2:$F$4073,$E811)</f>
        <v/>
      </c>
      <c r="Y811" s="30">
        <f>IF(M811=0,"",P811-S811)</f>
        <v/>
      </c>
      <c r="Z811" s="30" t="n"/>
      <c r="AA811" s="31" t="n"/>
      <c r="AB811" s="33" t="n">
        <v>6.177303437711882</v>
      </c>
      <c r="AC811" s="24" t="n">
        <v>0</v>
      </c>
      <c r="AD811" s="24" t="n">
        <v>0</v>
      </c>
    </row>
    <row r="812">
      <c r="A812" s="24" t="inlineStr">
        <is>
          <t>Bristol Rovers|11</t>
        </is>
      </c>
      <c r="B812" s="24" t="inlineStr">
        <is>
          <t>E3</t>
        </is>
      </c>
      <c r="C812" s="24" t="inlineStr">
        <is>
          <t>League Two</t>
        </is>
      </c>
      <c r="D812" s="24" t="inlineStr">
        <is>
          <t>Bristol Rovers</t>
        </is>
      </c>
      <c r="E812" s="24" t="n">
        <v>11</v>
      </c>
      <c r="F812" s="24">
        <f>COUNTIFS(TeamGames!$D$2:$D$4073,$D812,TeamGames!$F$2:$F$4073,$E812)</f>
        <v/>
      </c>
      <c r="G812" s="24" t="n">
        <v>41</v>
      </c>
      <c r="H812" s="24" t="n">
        <v>44</v>
      </c>
      <c r="I812" s="24" t="inlineStr">
        <is>
          <t>Barnet (A) · Gillingham (H) · Exeter (A) · Crewe (H)</t>
        </is>
      </c>
      <c r="J812" s="24" t="n">
        <v>2</v>
      </c>
      <c r="K812" s="40" t="n">
        <v>46490.82291666666</v>
      </c>
      <c r="L812" s="40" t="n">
        <v>46504.82291666666</v>
      </c>
      <c r="M812" s="24">
        <f>SUMIFS(TeamGames!$X$2:$X$4073,TeamGames!$D$2:$D$4073,$D812,TeamGames!$F$2:$F$4073,$E812)</f>
        <v/>
      </c>
      <c r="N812" s="33">
        <f>SUMIFS(TeamGames!$S$2:$S$4073,TeamGames!$D$2:$D$4073,$D812,TeamGames!$F$2:$F$4073,$E812)</f>
        <v/>
      </c>
      <c r="O812" s="33">
        <f>SUMIFS(TeamGames!$S$2:$S$4073,TeamGames!$D$2:$D$4073,$D812,TeamGames!$F$2:$F$4073,$E812,TeamGames!$X$2:$X$4073,1)</f>
        <v/>
      </c>
      <c r="P812" s="24">
        <f>SUMIFS(TeamGames!$O$2:$O$4073,TeamGames!$D$2:$D$4073,$D812,TeamGames!$F$2:$F$4073,$E812)</f>
        <v/>
      </c>
      <c r="Q812" s="33">
        <f>SUMIFS(TeamGames!$T$2:$T$4073,TeamGames!$D$2:$D$4073,$D812,TeamGames!$F$2:$F$4073,$E812)</f>
        <v/>
      </c>
      <c r="R812" s="33">
        <f>SUMIFS(TeamGames!$U$2:$U$4073,TeamGames!$D$2:$D$4073,$D812,TeamGames!$F$2:$F$4073,$E812)</f>
        <v/>
      </c>
      <c r="S812" s="33">
        <f>SUMIFS(TeamGames!$W$2:$W$4073,TeamGames!$D$2:$D$4073,$D812,TeamGames!$F$2:$F$4073,$E812)</f>
        <v/>
      </c>
      <c r="T812" s="30">
        <f>IF(M812=0,"",P812-O812)</f>
        <v/>
      </c>
      <c r="U812" s="30">
        <f>IF(M812=0,"",S812-O812)</f>
        <v/>
      </c>
      <c r="V812" s="24">
        <f>IF(M812=0,"upcoming",IF(M812=F812,"complete","in progress"))</f>
        <v/>
      </c>
      <c r="W812" s="33">
        <f>N812/F812</f>
        <v/>
      </c>
      <c r="X812" s="41">
        <f>AVERAGEIFS(TeamGames!$K$2:$K$4073,TeamGames!$D$2:$D$4073,$D812,TeamGames!$F$2:$F$4073,$E812)</f>
        <v/>
      </c>
      <c r="Y812" s="30">
        <f>IF(M812=0,"",P812-S812)</f>
        <v/>
      </c>
      <c r="Z812" s="30" t="n"/>
      <c r="AA812" s="31" t="n"/>
      <c r="AB812" s="33" t="n">
        <v>6.078241085917655</v>
      </c>
      <c r="AC812" s="24" t="n">
        <v>0</v>
      </c>
      <c r="AD812" s="24" t="n">
        <v>0</v>
      </c>
    </row>
    <row r="813">
      <c r="A813" s="24" t="inlineStr">
        <is>
          <t>Bristol Rovers|12</t>
        </is>
      </c>
      <c r="B813" s="24" t="inlineStr">
        <is>
          <t>E3</t>
        </is>
      </c>
      <c r="C813" s="24" t="inlineStr">
        <is>
          <t>League Two</t>
        </is>
      </c>
      <c r="D813" s="24" t="inlineStr">
        <is>
          <t>Bristol Rovers</t>
        </is>
      </c>
      <c r="E813" s="24" t="n">
        <v>12</v>
      </c>
      <c r="F813" s="24">
        <f>COUNTIFS(TeamGames!$D$2:$D$4073,$D813,TeamGames!$F$2:$F$4073,$E813)</f>
        <v/>
      </c>
      <c r="G813" s="24" t="n">
        <v>45</v>
      </c>
      <c r="H813" s="24" t="n">
        <v>46</v>
      </c>
      <c r="I813" s="24" t="inlineStr">
        <is>
          <t>Tranmere (A) · Oldham (H)</t>
        </is>
      </c>
      <c r="J813" s="24" t="n">
        <v>1</v>
      </c>
      <c r="K813" s="40" t="n">
        <v>46508.625</v>
      </c>
      <c r="L813" s="40" t="n">
        <v>46515.625</v>
      </c>
      <c r="M813" s="24">
        <f>SUMIFS(TeamGames!$X$2:$X$4073,TeamGames!$D$2:$D$4073,$D813,TeamGames!$F$2:$F$4073,$E813)</f>
        <v/>
      </c>
      <c r="N813" s="33">
        <f>SUMIFS(TeamGames!$S$2:$S$4073,TeamGames!$D$2:$D$4073,$D813,TeamGames!$F$2:$F$4073,$E813)</f>
        <v/>
      </c>
      <c r="O813" s="33">
        <f>SUMIFS(TeamGames!$S$2:$S$4073,TeamGames!$D$2:$D$4073,$D813,TeamGames!$F$2:$F$4073,$E813,TeamGames!$X$2:$X$4073,1)</f>
        <v/>
      </c>
      <c r="P813" s="24">
        <f>SUMIFS(TeamGames!$O$2:$O$4073,TeamGames!$D$2:$D$4073,$D813,TeamGames!$F$2:$F$4073,$E813)</f>
        <v/>
      </c>
      <c r="Q813" s="33">
        <f>SUMIFS(TeamGames!$T$2:$T$4073,TeamGames!$D$2:$D$4073,$D813,TeamGames!$F$2:$F$4073,$E813)</f>
        <v/>
      </c>
      <c r="R813" s="33">
        <f>SUMIFS(TeamGames!$U$2:$U$4073,TeamGames!$D$2:$D$4073,$D813,TeamGames!$F$2:$F$4073,$E813)</f>
        <v/>
      </c>
      <c r="S813" s="33">
        <f>SUMIFS(TeamGames!$W$2:$W$4073,TeamGames!$D$2:$D$4073,$D813,TeamGames!$F$2:$F$4073,$E813)</f>
        <v/>
      </c>
      <c r="T813" s="30">
        <f>IF(M813=0,"",P813-O813)</f>
        <v/>
      </c>
      <c r="U813" s="30">
        <f>IF(M813=0,"",S813-O813)</f>
        <v/>
      </c>
      <c r="V813" s="24">
        <f>IF(M813=0,"upcoming",IF(M813=F813,"complete","in progress"))</f>
        <v/>
      </c>
      <c r="W813" s="33">
        <f>N813/F813</f>
        <v/>
      </c>
      <c r="X813" s="41">
        <f>AVERAGEIFS(TeamGames!$K$2:$K$4073,TeamGames!$D$2:$D$4073,$D813,TeamGames!$F$2:$F$4073,$E813)</f>
        <v/>
      </c>
      <c r="Y813" s="30">
        <f>IF(M813=0,"",P813-S813)</f>
        <v/>
      </c>
      <c r="Z813" s="30" t="n"/>
      <c r="AA813" s="31" t="n"/>
      <c r="AB813" s="33" t="n">
        <v>3.150340798956891</v>
      </c>
      <c r="AC813" s="24" t="n">
        <v>0</v>
      </c>
      <c r="AD813" s="24" t="n">
        <v>0</v>
      </c>
    </row>
    <row r="814">
      <c r="A814" s="24" t="inlineStr">
        <is>
          <t>Cheltenham|1</t>
        </is>
      </c>
      <c r="B814" s="24" t="inlineStr">
        <is>
          <t>E3</t>
        </is>
      </c>
      <c r="C814" s="24" t="inlineStr">
        <is>
          <t>League Two</t>
        </is>
      </c>
      <c r="D814" s="24" t="inlineStr">
        <is>
          <t>Cheltenham</t>
        </is>
      </c>
      <c r="E814" s="24" t="n">
        <v>1</v>
      </c>
      <c r="F814" s="24">
        <f>COUNTIFS(TeamGames!$D$2:$D$4073,$D814,TeamGames!$F$2:$F$4073,$E814)</f>
        <v/>
      </c>
      <c r="G814" s="24" t="n">
        <v>1</v>
      </c>
      <c r="H814" s="24" t="n">
        <v>4</v>
      </c>
      <c r="I814" s="24" t="inlineStr">
        <is>
          <t>Rotherham (H) · Swindon (A) · Barnet (A) · York (H)</t>
        </is>
      </c>
      <c r="J814" s="24" t="n">
        <v>2</v>
      </c>
      <c r="K814" s="40" t="n">
        <v>46249.625</v>
      </c>
      <c r="L814" s="40" t="n">
        <v>46266.82291666666</v>
      </c>
      <c r="M814" s="24">
        <f>SUMIFS(TeamGames!$X$2:$X$4073,TeamGames!$D$2:$D$4073,$D814,TeamGames!$F$2:$F$4073,$E814)</f>
        <v/>
      </c>
      <c r="N814" s="33">
        <f>SUMIFS(TeamGames!$S$2:$S$4073,TeamGames!$D$2:$D$4073,$D814,TeamGames!$F$2:$F$4073,$E814)</f>
        <v/>
      </c>
      <c r="O814" s="33">
        <f>SUMIFS(TeamGames!$S$2:$S$4073,TeamGames!$D$2:$D$4073,$D814,TeamGames!$F$2:$F$4073,$E814,TeamGames!$X$2:$X$4073,1)</f>
        <v/>
      </c>
      <c r="P814" s="24">
        <f>SUMIFS(TeamGames!$O$2:$O$4073,TeamGames!$D$2:$D$4073,$D814,TeamGames!$F$2:$F$4073,$E814)</f>
        <v/>
      </c>
      <c r="Q814" s="33">
        <f>SUMIFS(TeamGames!$T$2:$T$4073,TeamGames!$D$2:$D$4073,$D814,TeamGames!$F$2:$F$4073,$E814)</f>
        <v/>
      </c>
      <c r="R814" s="33">
        <f>SUMIFS(TeamGames!$U$2:$U$4073,TeamGames!$D$2:$D$4073,$D814,TeamGames!$F$2:$F$4073,$E814)</f>
        <v/>
      </c>
      <c r="S814" s="33">
        <f>SUMIFS(TeamGames!$W$2:$W$4073,TeamGames!$D$2:$D$4073,$D814,TeamGames!$F$2:$F$4073,$E814)</f>
        <v/>
      </c>
      <c r="T814" s="30">
        <f>IF(M814=0,"",P814-O814)</f>
        <v/>
      </c>
      <c r="U814" s="30">
        <f>IF(M814=0,"",S814-O814)</f>
        <v/>
      </c>
      <c r="V814" s="24">
        <f>IF(M814=0,"upcoming",IF(M814=F814,"complete","in progress"))</f>
        <v/>
      </c>
      <c r="W814" s="33">
        <f>N814/F814</f>
        <v/>
      </c>
      <c r="X814" s="41">
        <f>AVERAGEIFS(TeamGames!$K$2:$K$4073,TeamGames!$D$2:$D$4073,$D814,TeamGames!$F$2:$F$4073,$E814)</f>
        <v/>
      </c>
      <c r="Y814" s="30">
        <f>IF(M814=0,"",P814-S814)</f>
        <v/>
      </c>
      <c r="Z814" s="30" t="n">
        <v>1.02</v>
      </c>
      <c r="AA814" s="31" t="n">
        <v>0.3069904174467004</v>
      </c>
      <c r="AB814" s="33" t="n"/>
      <c r="AC814" s="24" t="n">
        <v>0</v>
      </c>
      <c r="AD814" s="24" t="n">
        <v>0</v>
      </c>
    </row>
    <row r="815">
      <c r="A815" s="24" t="inlineStr">
        <is>
          <t>Cheltenham|2</t>
        </is>
      </c>
      <c r="B815" s="24" t="inlineStr">
        <is>
          <t>E3</t>
        </is>
      </c>
      <c r="C815" s="24" t="inlineStr">
        <is>
          <t>League Two</t>
        </is>
      </c>
      <c r="D815" s="24" t="inlineStr">
        <is>
          <t>Cheltenham</t>
        </is>
      </c>
      <c r="E815" s="24" t="n">
        <v>2</v>
      </c>
      <c r="F815" s="24">
        <f>COUNTIFS(TeamGames!$D$2:$D$4073,$D815,TeamGames!$F$2:$F$4073,$E815)</f>
        <v/>
      </c>
      <c r="G815" s="24" t="n">
        <v>5</v>
      </c>
      <c r="H815" s="24" t="n">
        <v>8</v>
      </c>
      <c r="I815" s="24" t="inlineStr">
        <is>
          <t>Grimsby (H) · Crawley (A) · Colchester (A) · Chesterfield (H)</t>
        </is>
      </c>
      <c r="J815" s="24" t="n">
        <v>2</v>
      </c>
      <c r="K815" s="40" t="n">
        <v>46270.625</v>
      </c>
      <c r="L815" s="40" t="n">
        <v>46291.625</v>
      </c>
      <c r="M815" s="24">
        <f>SUMIFS(TeamGames!$X$2:$X$4073,TeamGames!$D$2:$D$4073,$D815,TeamGames!$F$2:$F$4073,$E815)</f>
        <v/>
      </c>
      <c r="N815" s="33">
        <f>SUMIFS(TeamGames!$S$2:$S$4073,TeamGames!$D$2:$D$4073,$D815,TeamGames!$F$2:$F$4073,$E815)</f>
        <v/>
      </c>
      <c r="O815" s="33">
        <f>SUMIFS(TeamGames!$S$2:$S$4073,TeamGames!$D$2:$D$4073,$D815,TeamGames!$F$2:$F$4073,$E815,TeamGames!$X$2:$X$4073,1)</f>
        <v/>
      </c>
      <c r="P815" s="24">
        <f>SUMIFS(TeamGames!$O$2:$O$4073,TeamGames!$D$2:$D$4073,$D815,TeamGames!$F$2:$F$4073,$E815)</f>
        <v/>
      </c>
      <c r="Q815" s="33">
        <f>SUMIFS(TeamGames!$T$2:$T$4073,TeamGames!$D$2:$D$4073,$D815,TeamGames!$F$2:$F$4073,$E815)</f>
        <v/>
      </c>
      <c r="R815" s="33">
        <f>SUMIFS(TeamGames!$U$2:$U$4073,TeamGames!$D$2:$D$4073,$D815,TeamGames!$F$2:$F$4073,$E815)</f>
        <v/>
      </c>
      <c r="S815" s="33">
        <f>SUMIFS(TeamGames!$W$2:$W$4073,TeamGames!$D$2:$D$4073,$D815,TeamGames!$F$2:$F$4073,$E815)</f>
        <v/>
      </c>
      <c r="T815" s="30">
        <f>IF(M815=0,"",P815-O815)</f>
        <v/>
      </c>
      <c r="U815" s="30">
        <f>IF(M815=0,"",S815-O815)</f>
        <v/>
      </c>
      <c r="V815" s="24">
        <f>IF(M815=0,"upcoming",IF(M815=F815,"complete","in progress"))</f>
        <v/>
      </c>
      <c r="W815" s="33">
        <f>N815/F815</f>
        <v/>
      </c>
      <c r="X815" s="41">
        <f>AVERAGEIFS(TeamGames!$K$2:$K$4073,TeamGames!$D$2:$D$4073,$D815,TeamGames!$F$2:$F$4073,$E815)</f>
        <v/>
      </c>
      <c r="Y815" s="30">
        <f>IF(M815=0,"",P815-S815)</f>
        <v/>
      </c>
      <c r="Z815" s="30" t="n">
        <v>1.34</v>
      </c>
      <c r="AA815" s="31" t="n">
        <v>0.1803653279214914</v>
      </c>
      <c r="AB815" s="33" t="n"/>
      <c r="AC815" s="24" t="n">
        <v>0</v>
      </c>
      <c r="AD815" s="24" t="n">
        <v>0</v>
      </c>
    </row>
    <row r="816">
      <c r="A816" s="24" t="inlineStr">
        <is>
          <t>Cheltenham|3</t>
        </is>
      </c>
      <c r="B816" s="24" t="inlineStr">
        <is>
          <t>E3</t>
        </is>
      </c>
      <c r="C816" s="24" t="inlineStr">
        <is>
          <t>League Two</t>
        </is>
      </c>
      <c r="D816" s="24" t="inlineStr">
        <is>
          <t>Cheltenham</t>
        </is>
      </c>
      <c r="E816" s="24" t="n">
        <v>3</v>
      </c>
      <c r="F816" s="24">
        <f>COUNTIFS(TeamGames!$D$2:$D$4073,$D816,TeamGames!$F$2:$F$4073,$E816)</f>
        <v/>
      </c>
      <c r="G816" s="24" t="n">
        <v>9</v>
      </c>
      <c r="H816" s="24" t="n">
        <v>12</v>
      </c>
      <c r="I816" s="24" t="inlineStr">
        <is>
          <t>Accrington (A) · Salford (H) · Oldham (A) · Fleetwood (H)</t>
        </is>
      </c>
      <c r="J816" s="24" t="n">
        <v>2</v>
      </c>
      <c r="K816" s="40" t="n">
        <v>46298.625</v>
      </c>
      <c r="L816" s="40" t="n">
        <v>46315.82291666666</v>
      </c>
      <c r="M816" s="24">
        <f>SUMIFS(TeamGames!$X$2:$X$4073,TeamGames!$D$2:$D$4073,$D816,TeamGames!$F$2:$F$4073,$E816)</f>
        <v/>
      </c>
      <c r="N816" s="33">
        <f>SUMIFS(TeamGames!$S$2:$S$4073,TeamGames!$D$2:$D$4073,$D816,TeamGames!$F$2:$F$4073,$E816)</f>
        <v/>
      </c>
      <c r="O816" s="33">
        <f>SUMIFS(TeamGames!$S$2:$S$4073,TeamGames!$D$2:$D$4073,$D816,TeamGames!$F$2:$F$4073,$E816,TeamGames!$X$2:$X$4073,1)</f>
        <v/>
      </c>
      <c r="P816" s="24">
        <f>SUMIFS(TeamGames!$O$2:$O$4073,TeamGames!$D$2:$D$4073,$D816,TeamGames!$F$2:$F$4073,$E816)</f>
        <v/>
      </c>
      <c r="Q816" s="33">
        <f>SUMIFS(TeamGames!$T$2:$T$4073,TeamGames!$D$2:$D$4073,$D816,TeamGames!$F$2:$F$4073,$E816)</f>
        <v/>
      </c>
      <c r="R816" s="33">
        <f>SUMIFS(TeamGames!$U$2:$U$4073,TeamGames!$D$2:$D$4073,$D816,TeamGames!$F$2:$F$4073,$E816)</f>
        <v/>
      </c>
      <c r="S816" s="33">
        <f>SUMIFS(TeamGames!$W$2:$W$4073,TeamGames!$D$2:$D$4073,$D816,TeamGames!$F$2:$F$4073,$E816)</f>
        <v/>
      </c>
      <c r="T816" s="30">
        <f>IF(M816=0,"",P816-O816)</f>
        <v/>
      </c>
      <c r="U816" s="30">
        <f>IF(M816=0,"",S816-O816)</f>
        <v/>
      </c>
      <c r="V816" s="24">
        <f>IF(M816=0,"upcoming",IF(M816=F816,"complete","in progress"))</f>
        <v/>
      </c>
      <c r="W816" s="33">
        <f>N816/F816</f>
        <v/>
      </c>
      <c r="X816" s="41">
        <f>AVERAGEIFS(TeamGames!$K$2:$K$4073,TeamGames!$D$2:$D$4073,$D816,TeamGames!$F$2:$F$4073,$E816)</f>
        <v/>
      </c>
      <c r="Y816" s="30">
        <f>IF(M816=0,"",P816-S816)</f>
        <v/>
      </c>
      <c r="Z816" s="30" t="n">
        <v>-0.68</v>
      </c>
      <c r="AA816" s="31" t="n">
        <v>0.4956368669962647</v>
      </c>
      <c r="AB816" s="33" t="n"/>
      <c r="AC816" s="24" t="n">
        <v>0</v>
      </c>
      <c r="AD816" s="24" t="n">
        <v>0</v>
      </c>
    </row>
    <row r="817">
      <c r="A817" s="24" t="inlineStr">
        <is>
          <t>Cheltenham|4</t>
        </is>
      </c>
      <c r="B817" s="24" t="inlineStr">
        <is>
          <t>E3</t>
        </is>
      </c>
      <c r="C817" s="24" t="inlineStr">
        <is>
          <t>League Two</t>
        </is>
      </c>
      <c r="D817" s="24" t="inlineStr">
        <is>
          <t>Cheltenham</t>
        </is>
      </c>
      <c r="E817" s="24" t="n">
        <v>4</v>
      </c>
      <c r="F817" s="24">
        <f>COUNTIFS(TeamGames!$D$2:$D$4073,$D817,TeamGames!$F$2:$F$4073,$E817)</f>
        <v/>
      </c>
      <c r="G817" s="24" t="n">
        <v>13</v>
      </c>
      <c r="H817" s="24" t="n">
        <v>16</v>
      </c>
      <c r="I817" s="24" t="inlineStr">
        <is>
          <t>Newport (H) · Tranmere (A) · Exeter (A) · Bristol Rovers (H)</t>
        </is>
      </c>
      <c r="J817" s="24" t="n">
        <v>2</v>
      </c>
      <c r="K817" s="40" t="n">
        <v>46319.52083333334</v>
      </c>
      <c r="L817" s="40" t="n">
        <v>46347.625</v>
      </c>
      <c r="M817" s="24">
        <f>SUMIFS(TeamGames!$X$2:$X$4073,TeamGames!$D$2:$D$4073,$D817,TeamGames!$F$2:$F$4073,$E817)</f>
        <v/>
      </c>
      <c r="N817" s="33">
        <f>SUMIFS(TeamGames!$S$2:$S$4073,TeamGames!$D$2:$D$4073,$D817,TeamGames!$F$2:$F$4073,$E817)</f>
        <v/>
      </c>
      <c r="O817" s="33">
        <f>SUMIFS(TeamGames!$S$2:$S$4073,TeamGames!$D$2:$D$4073,$D817,TeamGames!$F$2:$F$4073,$E817,TeamGames!$X$2:$X$4073,1)</f>
        <v/>
      </c>
      <c r="P817" s="24">
        <f>SUMIFS(TeamGames!$O$2:$O$4073,TeamGames!$D$2:$D$4073,$D817,TeamGames!$F$2:$F$4073,$E817)</f>
        <v/>
      </c>
      <c r="Q817" s="33">
        <f>SUMIFS(TeamGames!$T$2:$T$4073,TeamGames!$D$2:$D$4073,$D817,TeamGames!$F$2:$F$4073,$E817)</f>
        <v/>
      </c>
      <c r="R817" s="33">
        <f>SUMIFS(TeamGames!$U$2:$U$4073,TeamGames!$D$2:$D$4073,$D817,TeamGames!$F$2:$F$4073,$E817)</f>
        <v/>
      </c>
      <c r="S817" s="33">
        <f>SUMIFS(TeamGames!$W$2:$W$4073,TeamGames!$D$2:$D$4073,$D817,TeamGames!$F$2:$F$4073,$E817)</f>
        <v/>
      </c>
      <c r="T817" s="30">
        <f>IF(M817=0,"",P817-O817)</f>
        <v/>
      </c>
      <c r="U817" s="30">
        <f>IF(M817=0,"",S817-O817)</f>
        <v/>
      </c>
      <c r="V817" s="24">
        <f>IF(M817=0,"upcoming",IF(M817=F817,"complete","in progress"))</f>
        <v/>
      </c>
      <c r="W817" s="33">
        <f>N817/F817</f>
        <v/>
      </c>
      <c r="X817" s="41">
        <f>AVERAGEIFS(TeamGames!$K$2:$K$4073,TeamGames!$D$2:$D$4073,$D817,TeamGames!$F$2:$F$4073,$E817)</f>
        <v/>
      </c>
      <c r="Y817" s="30">
        <f>IF(M817=0,"",P817-S817)</f>
        <v/>
      </c>
      <c r="Z817" s="30" t="n"/>
      <c r="AA817" s="31" t="n"/>
      <c r="AB817" s="33" t="n">
        <v>4.94742601847592</v>
      </c>
      <c r="AC817" s="24" t="n">
        <v>0</v>
      </c>
      <c r="AD817" s="24" t="n">
        <v>0</v>
      </c>
    </row>
    <row r="818">
      <c r="A818" s="24" t="inlineStr">
        <is>
          <t>Cheltenham|5</t>
        </is>
      </c>
      <c r="B818" s="24" t="inlineStr">
        <is>
          <t>E3</t>
        </is>
      </c>
      <c r="C818" s="24" t="inlineStr">
        <is>
          <t>League Two</t>
        </is>
      </c>
      <c r="D818" s="24" t="inlineStr">
        <is>
          <t>Cheltenham</t>
        </is>
      </c>
      <c r="E818" s="24" t="n">
        <v>5</v>
      </c>
      <c r="F818" s="24">
        <f>COUNTIFS(TeamGames!$D$2:$D$4073,$D818,TeamGames!$F$2:$F$4073,$E818)</f>
        <v/>
      </c>
      <c r="G818" s="24" t="n">
        <v>17</v>
      </c>
      <c r="H818" s="24" t="n">
        <v>20</v>
      </c>
      <c r="I818" s="24" t="inlineStr">
        <is>
          <t>Shrewsbury (A) · Rochdale (H) · Crewe (H) · Gillingham (A)</t>
        </is>
      </c>
      <c r="J818" s="24" t="n">
        <v>2</v>
      </c>
      <c r="K818" s="40" t="n">
        <v>46354.625</v>
      </c>
      <c r="L818" s="40" t="n">
        <v>46375.625</v>
      </c>
      <c r="M818" s="24">
        <f>SUMIFS(TeamGames!$X$2:$X$4073,TeamGames!$D$2:$D$4073,$D818,TeamGames!$F$2:$F$4073,$E818)</f>
        <v/>
      </c>
      <c r="N818" s="33">
        <f>SUMIFS(TeamGames!$S$2:$S$4073,TeamGames!$D$2:$D$4073,$D818,TeamGames!$F$2:$F$4073,$E818)</f>
        <v/>
      </c>
      <c r="O818" s="33">
        <f>SUMIFS(TeamGames!$S$2:$S$4073,TeamGames!$D$2:$D$4073,$D818,TeamGames!$F$2:$F$4073,$E818,TeamGames!$X$2:$X$4073,1)</f>
        <v/>
      </c>
      <c r="P818" s="24">
        <f>SUMIFS(TeamGames!$O$2:$O$4073,TeamGames!$D$2:$D$4073,$D818,TeamGames!$F$2:$F$4073,$E818)</f>
        <v/>
      </c>
      <c r="Q818" s="33">
        <f>SUMIFS(TeamGames!$T$2:$T$4073,TeamGames!$D$2:$D$4073,$D818,TeamGames!$F$2:$F$4073,$E818)</f>
        <v/>
      </c>
      <c r="R818" s="33">
        <f>SUMIFS(TeamGames!$U$2:$U$4073,TeamGames!$D$2:$D$4073,$D818,TeamGames!$F$2:$F$4073,$E818)</f>
        <v/>
      </c>
      <c r="S818" s="33">
        <f>SUMIFS(TeamGames!$W$2:$W$4073,TeamGames!$D$2:$D$4073,$D818,TeamGames!$F$2:$F$4073,$E818)</f>
        <v/>
      </c>
      <c r="T818" s="30">
        <f>IF(M818=0,"",P818-O818)</f>
        <v/>
      </c>
      <c r="U818" s="30">
        <f>IF(M818=0,"",S818-O818)</f>
        <v/>
      </c>
      <c r="V818" s="24">
        <f>IF(M818=0,"upcoming",IF(M818=F818,"complete","in progress"))</f>
        <v/>
      </c>
      <c r="W818" s="33">
        <f>N818/F818</f>
        <v/>
      </c>
      <c r="X818" s="41">
        <f>AVERAGEIFS(TeamGames!$K$2:$K$4073,TeamGames!$D$2:$D$4073,$D818,TeamGames!$F$2:$F$4073,$E818)</f>
        <v/>
      </c>
      <c r="Y818" s="30">
        <f>IF(M818=0,"",P818-S818)</f>
        <v/>
      </c>
      <c r="Z818" s="30" t="n"/>
      <c r="AA818" s="31" t="n"/>
      <c r="AB818" s="33" t="n">
        <v>4.883035773574188</v>
      </c>
      <c r="AC818" s="24" t="n">
        <v>0</v>
      </c>
      <c r="AD818" s="24" t="n">
        <v>0</v>
      </c>
    </row>
    <row r="819">
      <c r="A819" s="24" t="inlineStr">
        <is>
          <t>Cheltenham|6</t>
        </is>
      </c>
      <c r="B819" s="24" t="inlineStr">
        <is>
          <t>E3</t>
        </is>
      </c>
      <c r="C819" s="24" t="inlineStr">
        <is>
          <t>League Two</t>
        </is>
      </c>
      <c r="D819" s="24" t="inlineStr">
        <is>
          <t>Cheltenham</t>
        </is>
      </c>
      <c r="E819" s="24" t="n">
        <v>6</v>
      </c>
      <c r="F819" s="24">
        <f>COUNTIFS(TeamGames!$D$2:$D$4073,$D819,TeamGames!$F$2:$F$4073,$E819)</f>
        <v/>
      </c>
      <c r="G819" s="24" t="n">
        <v>21</v>
      </c>
      <c r="H819" s="24" t="n">
        <v>24</v>
      </c>
      <c r="I819" s="24" t="inlineStr">
        <is>
          <t>Port Vale (H) · Northampton (A) · Walsall (A) · Gillingham (H)</t>
        </is>
      </c>
      <c r="J819" s="24" t="n">
        <v>2</v>
      </c>
      <c r="K819" s="40" t="n">
        <v>46382.625</v>
      </c>
      <c r="L819" s="40" t="n">
        <v>46396.625</v>
      </c>
      <c r="M819" s="24">
        <f>SUMIFS(TeamGames!$X$2:$X$4073,TeamGames!$D$2:$D$4073,$D819,TeamGames!$F$2:$F$4073,$E819)</f>
        <v/>
      </c>
      <c r="N819" s="33">
        <f>SUMIFS(TeamGames!$S$2:$S$4073,TeamGames!$D$2:$D$4073,$D819,TeamGames!$F$2:$F$4073,$E819)</f>
        <v/>
      </c>
      <c r="O819" s="33">
        <f>SUMIFS(TeamGames!$S$2:$S$4073,TeamGames!$D$2:$D$4073,$D819,TeamGames!$F$2:$F$4073,$E819,TeamGames!$X$2:$X$4073,1)</f>
        <v/>
      </c>
      <c r="P819" s="24">
        <f>SUMIFS(TeamGames!$O$2:$O$4073,TeamGames!$D$2:$D$4073,$D819,TeamGames!$F$2:$F$4073,$E819)</f>
        <v/>
      </c>
      <c r="Q819" s="33">
        <f>SUMIFS(TeamGames!$T$2:$T$4073,TeamGames!$D$2:$D$4073,$D819,TeamGames!$F$2:$F$4073,$E819)</f>
        <v/>
      </c>
      <c r="R819" s="33">
        <f>SUMIFS(TeamGames!$U$2:$U$4073,TeamGames!$D$2:$D$4073,$D819,TeamGames!$F$2:$F$4073,$E819)</f>
        <v/>
      </c>
      <c r="S819" s="33">
        <f>SUMIFS(TeamGames!$W$2:$W$4073,TeamGames!$D$2:$D$4073,$D819,TeamGames!$F$2:$F$4073,$E819)</f>
        <v/>
      </c>
      <c r="T819" s="30">
        <f>IF(M819=0,"",P819-O819)</f>
        <v/>
      </c>
      <c r="U819" s="30">
        <f>IF(M819=0,"",S819-O819)</f>
        <v/>
      </c>
      <c r="V819" s="24">
        <f>IF(M819=0,"upcoming",IF(M819=F819,"complete","in progress"))</f>
        <v/>
      </c>
      <c r="W819" s="33">
        <f>N819/F819</f>
        <v/>
      </c>
      <c r="X819" s="41">
        <f>AVERAGEIFS(TeamGames!$K$2:$K$4073,TeamGames!$D$2:$D$4073,$D819,TeamGames!$F$2:$F$4073,$E819)</f>
        <v/>
      </c>
      <c r="Y819" s="30">
        <f>IF(M819=0,"",P819-S819)</f>
        <v/>
      </c>
      <c r="Z819" s="30" t="n"/>
      <c r="AA819" s="31" t="n"/>
      <c r="AB819" s="33" t="n">
        <v>4.573626706068652</v>
      </c>
      <c r="AC819" s="24" t="n">
        <v>0</v>
      </c>
      <c r="AD819" s="24" t="n">
        <v>0</v>
      </c>
    </row>
    <row r="820">
      <c r="A820" s="24" t="inlineStr">
        <is>
          <t>Cheltenham|7</t>
        </is>
      </c>
      <c r="B820" s="24" t="inlineStr">
        <is>
          <t>E3</t>
        </is>
      </c>
      <c r="C820" s="24" t="inlineStr">
        <is>
          <t>League Two</t>
        </is>
      </c>
      <c r="D820" s="24" t="inlineStr">
        <is>
          <t>Cheltenham</t>
        </is>
      </c>
      <c r="E820" s="24" t="n">
        <v>7</v>
      </c>
      <c r="F820" s="24">
        <f>COUNTIFS(TeamGames!$D$2:$D$4073,$D820,TeamGames!$F$2:$F$4073,$E820)</f>
        <v/>
      </c>
      <c r="G820" s="24" t="n">
        <v>25</v>
      </c>
      <c r="H820" s="24" t="n">
        <v>28</v>
      </c>
      <c r="I820" s="24" t="inlineStr">
        <is>
          <t>Oldham (H) · Fleetwood (A) · Newport (A) · Tranmere (H)</t>
        </is>
      </c>
      <c r="J820" s="24" t="n">
        <v>2</v>
      </c>
      <c r="K820" s="40" t="n">
        <v>46403.625</v>
      </c>
      <c r="L820" s="40" t="n">
        <v>46417.625</v>
      </c>
      <c r="M820" s="24">
        <f>SUMIFS(TeamGames!$X$2:$X$4073,TeamGames!$D$2:$D$4073,$D820,TeamGames!$F$2:$F$4073,$E820)</f>
        <v/>
      </c>
      <c r="N820" s="33">
        <f>SUMIFS(TeamGames!$S$2:$S$4073,TeamGames!$D$2:$D$4073,$D820,TeamGames!$F$2:$F$4073,$E820)</f>
        <v/>
      </c>
      <c r="O820" s="33">
        <f>SUMIFS(TeamGames!$S$2:$S$4073,TeamGames!$D$2:$D$4073,$D820,TeamGames!$F$2:$F$4073,$E820,TeamGames!$X$2:$X$4073,1)</f>
        <v/>
      </c>
      <c r="P820" s="24">
        <f>SUMIFS(TeamGames!$O$2:$O$4073,TeamGames!$D$2:$D$4073,$D820,TeamGames!$F$2:$F$4073,$E820)</f>
        <v/>
      </c>
      <c r="Q820" s="33">
        <f>SUMIFS(TeamGames!$T$2:$T$4073,TeamGames!$D$2:$D$4073,$D820,TeamGames!$F$2:$F$4073,$E820)</f>
        <v/>
      </c>
      <c r="R820" s="33">
        <f>SUMIFS(TeamGames!$U$2:$U$4073,TeamGames!$D$2:$D$4073,$D820,TeamGames!$F$2:$F$4073,$E820)</f>
        <v/>
      </c>
      <c r="S820" s="33">
        <f>SUMIFS(TeamGames!$W$2:$W$4073,TeamGames!$D$2:$D$4073,$D820,TeamGames!$F$2:$F$4073,$E820)</f>
        <v/>
      </c>
      <c r="T820" s="30">
        <f>IF(M820=0,"",P820-O820)</f>
        <v/>
      </c>
      <c r="U820" s="30">
        <f>IF(M820=0,"",S820-O820)</f>
        <v/>
      </c>
      <c r="V820" s="24">
        <f>IF(M820=0,"upcoming",IF(M820=F820,"complete","in progress"))</f>
        <v/>
      </c>
      <c r="W820" s="33">
        <f>N820/F820</f>
        <v/>
      </c>
      <c r="X820" s="41">
        <f>AVERAGEIFS(TeamGames!$K$2:$K$4073,TeamGames!$D$2:$D$4073,$D820,TeamGames!$F$2:$F$4073,$E820)</f>
        <v/>
      </c>
      <c r="Y820" s="30">
        <f>IF(M820=0,"",P820-S820)</f>
        <v/>
      </c>
      <c r="Z820" s="30" t="n"/>
      <c r="AA820" s="31" t="n"/>
      <c r="AB820" s="33" t="n">
        <v>5.099361951994651</v>
      </c>
      <c r="AC820" s="24" t="n">
        <v>0</v>
      </c>
      <c r="AD820" s="24" t="n">
        <v>0</v>
      </c>
    </row>
    <row r="821">
      <c r="A821" s="24" t="inlineStr">
        <is>
          <t>Cheltenham|8</t>
        </is>
      </c>
      <c r="B821" s="24" t="inlineStr">
        <is>
          <t>E3</t>
        </is>
      </c>
      <c r="C821" s="24" t="inlineStr">
        <is>
          <t>League Two</t>
        </is>
      </c>
      <c r="D821" s="24" t="inlineStr">
        <is>
          <t>Cheltenham</t>
        </is>
      </c>
      <c r="E821" s="24" t="n">
        <v>8</v>
      </c>
      <c r="F821" s="24">
        <f>COUNTIFS(TeamGames!$D$2:$D$4073,$D821,TeamGames!$F$2:$F$4073,$E821)</f>
        <v/>
      </c>
      <c r="G821" s="24" t="n">
        <v>29</v>
      </c>
      <c r="H821" s="24" t="n">
        <v>32</v>
      </c>
      <c r="I821" s="24" t="inlineStr">
        <is>
          <t>Barnet (H) · York (A) · Grimsby (A) · Crawley (H)</t>
        </is>
      </c>
      <c r="J821" s="24" t="n">
        <v>2</v>
      </c>
      <c r="K821" s="40" t="n">
        <v>46424.625</v>
      </c>
      <c r="L821" s="40" t="n">
        <v>46438.625</v>
      </c>
      <c r="M821" s="24">
        <f>SUMIFS(TeamGames!$X$2:$X$4073,TeamGames!$D$2:$D$4073,$D821,TeamGames!$F$2:$F$4073,$E821)</f>
        <v/>
      </c>
      <c r="N821" s="33">
        <f>SUMIFS(TeamGames!$S$2:$S$4073,TeamGames!$D$2:$D$4073,$D821,TeamGames!$F$2:$F$4073,$E821)</f>
        <v/>
      </c>
      <c r="O821" s="33">
        <f>SUMIFS(TeamGames!$S$2:$S$4073,TeamGames!$D$2:$D$4073,$D821,TeamGames!$F$2:$F$4073,$E821,TeamGames!$X$2:$X$4073,1)</f>
        <v/>
      </c>
      <c r="P821" s="24">
        <f>SUMIFS(TeamGames!$O$2:$O$4073,TeamGames!$D$2:$D$4073,$D821,TeamGames!$F$2:$F$4073,$E821)</f>
        <v/>
      </c>
      <c r="Q821" s="33">
        <f>SUMIFS(TeamGames!$T$2:$T$4073,TeamGames!$D$2:$D$4073,$D821,TeamGames!$F$2:$F$4073,$E821)</f>
        <v/>
      </c>
      <c r="R821" s="33">
        <f>SUMIFS(TeamGames!$U$2:$U$4073,TeamGames!$D$2:$D$4073,$D821,TeamGames!$F$2:$F$4073,$E821)</f>
        <v/>
      </c>
      <c r="S821" s="33">
        <f>SUMIFS(TeamGames!$W$2:$W$4073,TeamGames!$D$2:$D$4073,$D821,TeamGames!$F$2:$F$4073,$E821)</f>
        <v/>
      </c>
      <c r="T821" s="30">
        <f>IF(M821=0,"",P821-O821)</f>
        <v/>
      </c>
      <c r="U821" s="30">
        <f>IF(M821=0,"",S821-O821)</f>
        <v/>
      </c>
      <c r="V821" s="24">
        <f>IF(M821=0,"upcoming",IF(M821=F821,"complete","in progress"))</f>
        <v/>
      </c>
      <c r="W821" s="33">
        <f>N821/F821</f>
        <v/>
      </c>
      <c r="X821" s="41">
        <f>AVERAGEIFS(TeamGames!$K$2:$K$4073,TeamGames!$D$2:$D$4073,$D821,TeamGames!$F$2:$F$4073,$E821)</f>
        <v/>
      </c>
      <c r="Y821" s="30">
        <f>IF(M821=0,"",P821-S821)</f>
        <v/>
      </c>
      <c r="Z821" s="30" t="n"/>
      <c r="AA821" s="31" t="n"/>
      <c r="AB821" s="33" t="n">
        <v>4.473915274308988</v>
      </c>
      <c r="AC821" s="24" t="n">
        <v>0</v>
      </c>
      <c r="AD821" s="24" t="n">
        <v>0</v>
      </c>
    </row>
    <row r="822">
      <c r="A822" s="24" t="inlineStr">
        <is>
          <t>Cheltenham|9</t>
        </is>
      </c>
      <c r="B822" s="24" t="inlineStr">
        <is>
          <t>E3</t>
        </is>
      </c>
      <c r="C822" s="24" t="inlineStr">
        <is>
          <t>League Two</t>
        </is>
      </c>
      <c r="D822" s="24" t="inlineStr">
        <is>
          <t>Cheltenham</t>
        </is>
      </c>
      <c r="E822" s="24" t="n">
        <v>9</v>
      </c>
      <c r="F822" s="24">
        <f>COUNTIFS(TeamGames!$D$2:$D$4073,$D822,TeamGames!$F$2:$F$4073,$E822)</f>
        <v/>
      </c>
      <c r="G822" s="24" t="n">
        <v>33</v>
      </c>
      <c r="H822" s="24" t="n">
        <v>36</v>
      </c>
      <c r="I822" s="24" t="inlineStr">
        <is>
          <t>Exeter (H) · Rotherham (A) · Swindon (H) · Bristol Rovers (A)</t>
        </is>
      </c>
      <c r="J822" s="24" t="n">
        <v>2</v>
      </c>
      <c r="K822" s="40" t="n">
        <v>46445.625</v>
      </c>
      <c r="L822" s="40" t="n">
        <v>46466.625</v>
      </c>
      <c r="M822" s="24">
        <f>SUMIFS(TeamGames!$X$2:$X$4073,TeamGames!$D$2:$D$4073,$D822,TeamGames!$F$2:$F$4073,$E822)</f>
        <v/>
      </c>
      <c r="N822" s="33">
        <f>SUMIFS(TeamGames!$S$2:$S$4073,TeamGames!$D$2:$D$4073,$D822,TeamGames!$F$2:$F$4073,$E822)</f>
        <v/>
      </c>
      <c r="O822" s="33">
        <f>SUMIFS(TeamGames!$S$2:$S$4073,TeamGames!$D$2:$D$4073,$D822,TeamGames!$F$2:$F$4073,$E822,TeamGames!$X$2:$X$4073,1)</f>
        <v/>
      </c>
      <c r="P822" s="24">
        <f>SUMIFS(TeamGames!$O$2:$O$4073,TeamGames!$D$2:$D$4073,$D822,TeamGames!$F$2:$F$4073,$E822)</f>
        <v/>
      </c>
      <c r="Q822" s="33">
        <f>SUMIFS(TeamGames!$T$2:$T$4073,TeamGames!$D$2:$D$4073,$D822,TeamGames!$F$2:$F$4073,$E822)</f>
        <v/>
      </c>
      <c r="R822" s="33">
        <f>SUMIFS(TeamGames!$U$2:$U$4073,TeamGames!$D$2:$D$4073,$D822,TeamGames!$F$2:$F$4073,$E822)</f>
        <v/>
      </c>
      <c r="S822" s="33">
        <f>SUMIFS(TeamGames!$W$2:$W$4073,TeamGames!$D$2:$D$4073,$D822,TeamGames!$F$2:$F$4073,$E822)</f>
        <v/>
      </c>
      <c r="T822" s="30">
        <f>IF(M822=0,"",P822-O822)</f>
        <v/>
      </c>
      <c r="U822" s="30">
        <f>IF(M822=0,"",S822-O822)</f>
        <v/>
      </c>
      <c r="V822" s="24">
        <f>IF(M822=0,"upcoming",IF(M822=F822,"complete","in progress"))</f>
        <v/>
      </c>
      <c r="W822" s="33">
        <f>N822/F822</f>
        <v/>
      </c>
      <c r="X822" s="41">
        <f>AVERAGEIFS(TeamGames!$K$2:$K$4073,TeamGames!$D$2:$D$4073,$D822,TeamGames!$F$2:$F$4073,$E822)</f>
        <v/>
      </c>
      <c r="Y822" s="30">
        <f>IF(M822=0,"",P822-S822)</f>
        <v/>
      </c>
      <c r="Z822" s="30" t="n"/>
      <c r="AA822" s="31" t="n"/>
      <c r="AB822" s="33" t="n">
        <v>4.610728148539017</v>
      </c>
      <c r="AC822" s="24" t="n">
        <v>0</v>
      </c>
      <c r="AD822" s="24" t="n">
        <v>0</v>
      </c>
    </row>
    <row r="823">
      <c r="A823" s="24" t="inlineStr">
        <is>
          <t>Cheltenham|10</t>
        </is>
      </c>
      <c r="B823" s="24" t="inlineStr">
        <is>
          <t>E3</t>
        </is>
      </c>
      <c r="C823" s="24" t="inlineStr">
        <is>
          <t>League Two</t>
        </is>
      </c>
      <c r="D823" s="24" t="inlineStr">
        <is>
          <t>Cheltenham</t>
        </is>
      </c>
      <c r="E823" s="24" t="n">
        <v>10</v>
      </c>
      <c r="F823" s="24">
        <f>COUNTIFS(TeamGames!$D$2:$D$4073,$D823,TeamGames!$F$2:$F$4073,$E823)</f>
        <v/>
      </c>
      <c r="G823" s="24" t="n">
        <v>37</v>
      </c>
      <c r="H823" s="24" t="n">
        <v>40</v>
      </c>
      <c r="I823" s="24" t="inlineStr">
        <is>
          <t>Walsall (H) · Port Vale (A) · Northampton (H) · Crewe (A)</t>
        </is>
      </c>
      <c r="J823" s="24" t="n">
        <v>2</v>
      </c>
      <c r="K823" s="40" t="n">
        <v>46472.625</v>
      </c>
      <c r="L823" s="40" t="n">
        <v>46487.625</v>
      </c>
      <c r="M823" s="24">
        <f>SUMIFS(TeamGames!$X$2:$X$4073,TeamGames!$D$2:$D$4073,$D823,TeamGames!$F$2:$F$4073,$E823)</f>
        <v/>
      </c>
      <c r="N823" s="33">
        <f>SUMIFS(TeamGames!$S$2:$S$4073,TeamGames!$D$2:$D$4073,$D823,TeamGames!$F$2:$F$4073,$E823)</f>
        <v/>
      </c>
      <c r="O823" s="33">
        <f>SUMIFS(TeamGames!$S$2:$S$4073,TeamGames!$D$2:$D$4073,$D823,TeamGames!$F$2:$F$4073,$E823,TeamGames!$X$2:$X$4073,1)</f>
        <v/>
      </c>
      <c r="P823" s="24">
        <f>SUMIFS(TeamGames!$O$2:$O$4073,TeamGames!$D$2:$D$4073,$D823,TeamGames!$F$2:$F$4073,$E823)</f>
        <v/>
      </c>
      <c r="Q823" s="33">
        <f>SUMIFS(TeamGames!$T$2:$T$4073,TeamGames!$D$2:$D$4073,$D823,TeamGames!$F$2:$F$4073,$E823)</f>
        <v/>
      </c>
      <c r="R823" s="33">
        <f>SUMIFS(TeamGames!$U$2:$U$4073,TeamGames!$D$2:$D$4073,$D823,TeamGames!$F$2:$F$4073,$E823)</f>
        <v/>
      </c>
      <c r="S823" s="33">
        <f>SUMIFS(TeamGames!$W$2:$W$4073,TeamGames!$D$2:$D$4073,$D823,TeamGames!$F$2:$F$4073,$E823)</f>
        <v/>
      </c>
      <c r="T823" s="30">
        <f>IF(M823=0,"",P823-O823)</f>
        <v/>
      </c>
      <c r="U823" s="30">
        <f>IF(M823=0,"",S823-O823)</f>
        <v/>
      </c>
      <c r="V823" s="24">
        <f>IF(M823=0,"upcoming",IF(M823=F823,"complete","in progress"))</f>
        <v/>
      </c>
      <c r="W823" s="33">
        <f>N823/F823</f>
        <v/>
      </c>
      <c r="X823" s="41">
        <f>AVERAGEIFS(TeamGames!$K$2:$K$4073,TeamGames!$D$2:$D$4073,$D823,TeamGames!$F$2:$F$4073,$E823)</f>
        <v/>
      </c>
      <c r="Y823" s="30">
        <f>IF(M823=0,"",P823-S823)</f>
        <v/>
      </c>
      <c r="Z823" s="30" t="n"/>
      <c r="AA823" s="31" t="n"/>
      <c r="AB823" s="33" t="n">
        <v>4.583039347325816</v>
      </c>
      <c r="AC823" s="24" t="n">
        <v>0</v>
      </c>
      <c r="AD823" s="24" t="n">
        <v>0</v>
      </c>
    </row>
    <row r="824">
      <c r="A824" s="24" t="inlineStr">
        <is>
          <t>Cheltenham|11</t>
        </is>
      </c>
      <c r="B824" s="24" t="inlineStr">
        <is>
          <t>E3</t>
        </is>
      </c>
      <c r="C824" s="24" t="inlineStr">
        <is>
          <t>League Two</t>
        </is>
      </c>
      <c r="D824" s="24" t="inlineStr">
        <is>
          <t>Cheltenham</t>
        </is>
      </c>
      <c r="E824" s="24" t="n">
        <v>11</v>
      </c>
      <c r="F824" s="24">
        <f>COUNTIFS(TeamGames!$D$2:$D$4073,$D824,TeamGames!$F$2:$F$4073,$E824)</f>
        <v/>
      </c>
      <c r="G824" s="24" t="n">
        <v>41</v>
      </c>
      <c r="H824" s="24" t="n">
        <v>44</v>
      </c>
      <c r="I824" s="24" t="inlineStr">
        <is>
          <t>Salford (A) · Colchester (H) · Chesterfield (A) · Accrington (H)</t>
        </is>
      </c>
      <c r="J824" s="24" t="n">
        <v>2</v>
      </c>
      <c r="K824" s="40" t="n">
        <v>46490.82291666666</v>
      </c>
      <c r="L824" s="40" t="n">
        <v>46504.82291666666</v>
      </c>
      <c r="M824" s="24">
        <f>SUMIFS(TeamGames!$X$2:$X$4073,TeamGames!$D$2:$D$4073,$D824,TeamGames!$F$2:$F$4073,$E824)</f>
        <v/>
      </c>
      <c r="N824" s="33">
        <f>SUMIFS(TeamGames!$S$2:$S$4073,TeamGames!$D$2:$D$4073,$D824,TeamGames!$F$2:$F$4073,$E824)</f>
        <v/>
      </c>
      <c r="O824" s="33">
        <f>SUMIFS(TeamGames!$S$2:$S$4073,TeamGames!$D$2:$D$4073,$D824,TeamGames!$F$2:$F$4073,$E824,TeamGames!$X$2:$X$4073,1)</f>
        <v/>
      </c>
      <c r="P824" s="24">
        <f>SUMIFS(TeamGames!$O$2:$O$4073,TeamGames!$D$2:$D$4073,$D824,TeamGames!$F$2:$F$4073,$E824)</f>
        <v/>
      </c>
      <c r="Q824" s="33">
        <f>SUMIFS(TeamGames!$T$2:$T$4073,TeamGames!$D$2:$D$4073,$D824,TeamGames!$F$2:$F$4073,$E824)</f>
        <v/>
      </c>
      <c r="R824" s="33">
        <f>SUMIFS(TeamGames!$U$2:$U$4073,TeamGames!$D$2:$D$4073,$D824,TeamGames!$F$2:$F$4073,$E824)</f>
        <v/>
      </c>
      <c r="S824" s="33">
        <f>SUMIFS(TeamGames!$W$2:$W$4073,TeamGames!$D$2:$D$4073,$D824,TeamGames!$F$2:$F$4073,$E824)</f>
        <v/>
      </c>
      <c r="T824" s="30">
        <f>IF(M824=0,"",P824-O824)</f>
        <v/>
      </c>
      <c r="U824" s="30">
        <f>IF(M824=0,"",S824-O824)</f>
        <v/>
      </c>
      <c r="V824" s="24">
        <f>IF(M824=0,"upcoming",IF(M824=F824,"complete","in progress"))</f>
        <v/>
      </c>
      <c r="W824" s="33">
        <f>N824/F824</f>
        <v/>
      </c>
      <c r="X824" s="41">
        <f>AVERAGEIFS(TeamGames!$K$2:$K$4073,TeamGames!$D$2:$D$4073,$D824,TeamGames!$F$2:$F$4073,$E824)</f>
        <v/>
      </c>
      <c r="Y824" s="30">
        <f>IF(M824=0,"",P824-S824)</f>
        <v/>
      </c>
      <c r="Z824" s="30" t="n"/>
      <c r="AA824" s="31" t="n"/>
      <c r="AB824" s="33" t="n">
        <v>4.480641093182504</v>
      </c>
      <c r="AC824" s="24" t="n">
        <v>0</v>
      </c>
      <c r="AD824" s="24" t="n">
        <v>0</v>
      </c>
    </row>
    <row r="825">
      <c r="A825" s="24" t="inlineStr">
        <is>
          <t>Cheltenham|12</t>
        </is>
      </c>
      <c r="B825" s="24" t="inlineStr">
        <is>
          <t>E3</t>
        </is>
      </c>
      <c r="C825" s="24" t="inlineStr">
        <is>
          <t>League Two</t>
        </is>
      </c>
      <c r="D825" s="24" t="inlineStr">
        <is>
          <t>Cheltenham</t>
        </is>
      </c>
      <c r="E825" s="24" t="n">
        <v>12</v>
      </c>
      <c r="F825" s="24">
        <f>COUNTIFS(TeamGames!$D$2:$D$4073,$D825,TeamGames!$F$2:$F$4073,$E825)</f>
        <v/>
      </c>
      <c r="G825" s="24" t="n">
        <v>45</v>
      </c>
      <c r="H825" s="24" t="n">
        <v>46</v>
      </c>
      <c r="I825" s="24" t="inlineStr">
        <is>
          <t>Shrewsbury (H) · Rochdale (A)</t>
        </is>
      </c>
      <c r="J825" s="24" t="n">
        <v>1</v>
      </c>
      <c r="K825" s="40" t="n">
        <v>46508.625</v>
      </c>
      <c r="L825" s="40" t="n">
        <v>46515.625</v>
      </c>
      <c r="M825" s="24">
        <f>SUMIFS(TeamGames!$X$2:$X$4073,TeamGames!$D$2:$D$4073,$D825,TeamGames!$F$2:$F$4073,$E825)</f>
        <v/>
      </c>
      <c r="N825" s="33">
        <f>SUMIFS(TeamGames!$S$2:$S$4073,TeamGames!$D$2:$D$4073,$D825,TeamGames!$F$2:$F$4073,$E825)</f>
        <v/>
      </c>
      <c r="O825" s="33">
        <f>SUMIFS(TeamGames!$S$2:$S$4073,TeamGames!$D$2:$D$4073,$D825,TeamGames!$F$2:$F$4073,$E825,TeamGames!$X$2:$X$4073,1)</f>
        <v/>
      </c>
      <c r="P825" s="24">
        <f>SUMIFS(TeamGames!$O$2:$O$4073,TeamGames!$D$2:$D$4073,$D825,TeamGames!$F$2:$F$4073,$E825)</f>
        <v/>
      </c>
      <c r="Q825" s="33">
        <f>SUMIFS(TeamGames!$T$2:$T$4073,TeamGames!$D$2:$D$4073,$D825,TeamGames!$F$2:$F$4073,$E825)</f>
        <v/>
      </c>
      <c r="R825" s="33">
        <f>SUMIFS(TeamGames!$U$2:$U$4073,TeamGames!$D$2:$D$4073,$D825,TeamGames!$F$2:$F$4073,$E825)</f>
        <v/>
      </c>
      <c r="S825" s="33">
        <f>SUMIFS(TeamGames!$W$2:$W$4073,TeamGames!$D$2:$D$4073,$D825,TeamGames!$F$2:$F$4073,$E825)</f>
        <v/>
      </c>
      <c r="T825" s="30">
        <f>IF(M825=0,"",P825-O825)</f>
        <v/>
      </c>
      <c r="U825" s="30">
        <f>IF(M825=0,"",S825-O825)</f>
        <v/>
      </c>
      <c r="V825" s="24">
        <f>IF(M825=0,"upcoming",IF(M825=F825,"complete","in progress"))</f>
        <v/>
      </c>
      <c r="W825" s="33">
        <f>N825/F825</f>
        <v/>
      </c>
      <c r="X825" s="41">
        <f>AVERAGEIFS(TeamGames!$K$2:$K$4073,TeamGames!$D$2:$D$4073,$D825,TeamGames!$F$2:$F$4073,$E825)</f>
        <v/>
      </c>
      <c r="Y825" s="30">
        <f>IF(M825=0,"",P825-S825)</f>
        <v/>
      </c>
      <c r="Z825" s="30" t="n"/>
      <c r="AA825" s="31" t="n"/>
      <c r="AB825" s="33" t="n">
        <v>2.528153448671466</v>
      </c>
      <c r="AC825" s="24" t="n">
        <v>0</v>
      </c>
      <c r="AD825" s="24" t="n">
        <v>0</v>
      </c>
    </row>
    <row r="826">
      <c r="A826" s="24" t="inlineStr">
        <is>
          <t>Chesterfield|1</t>
        </is>
      </c>
      <c r="B826" s="24" t="inlineStr">
        <is>
          <t>E3</t>
        </is>
      </c>
      <c r="C826" s="24" t="inlineStr">
        <is>
          <t>League Two</t>
        </is>
      </c>
      <c r="D826" s="24" t="inlineStr">
        <is>
          <t>Chesterfield</t>
        </is>
      </c>
      <c r="E826" s="24" t="n">
        <v>1</v>
      </c>
      <c r="F826" s="24">
        <f>COUNTIFS(TeamGames!$D$2:$D$4073,$D826,TeamGames!$F$2:$F$4073,$E826)</f>
        <v/>
      </c>
      <c r="G826" s="24" t="n">
        <v>1</v>
      </c>
      <c r="H826" s="24" t="n">
        <v>4</v>
      </c>
      <c r="I826" s="24" t="inlineStr">
        <is>
          <t>Fleetwood (H) · Salford (A) · Rotherham (A) · Gillingham (H)</t>
        </is>
      </c>
      <c r="J826" s="24" t="n">
        <v>2</v>
      </c>
      <c r="K826" s="40" t="n">
        <v>46249.625</v>
      </c>
      <c r="L826" s="40" t="n">
        <v>46266.82291666666</v>
      </c>
      <c r="M826" s="24">
        <f>SUMIFS(TeamGames!$X$2:$X$4073,TeamGames!$D$2:$D$4073,$D826,TeamGames!$F$2:$F$4073,$E826)</f>
        <v/>
      </c>
      <c r="N826" s="33">
        <f>SUMIFS(TeamGames!$S$2:$S$4073,TeamGames!$D$2:$D$4073,$D826,TeamGames!$F$2:$F$4073,$E826)</f>
        <v/>
      </c>
      <c r="O826" s="33">
        <f>SUMIFS(TeamGames!$S$2:$S$4073,TeamGames!$D$2:$D$4073,$D826,TeamGames!$F$2:$F$4073,$E826,TeamGames!$X$2:$X$4073,1)</f>
        <v/>
      </c>
      <c r="P826" s="24">
        <f>SUMIFS(TeamGames!$O$2:$O$4073,TeamGames!$D$2:$D$4073,$D826,TeamGames!$F$2:$F$4073,$E826)</f>
        <v/>
      </c>
      <c r="Q826" s="33">
        <f>SUMIFS(TeamGames!$T$2:$T$4073,TeamGames!$D$2:$D$4073,$D826,TeamGames!$F$2:$F$4073,$E826)</f>
        <v/>
      </c>
      <c r="R826" s="33">
        <f>SUMIFS(TeamGames!$U$2:$U$4073,TeamGames!$D$2:$D$4073,$D826,TeamGames!$F$2:$F$4073,$E826)</f>
        <v/>
      </c>
      <c r="S826" s="33">
        <f>SUMIFS(TeamGames!$W$2:$W$4073,TeamGames!$D$2:$D$4073,$D826,TeamGames!$F$2:$F$4073,$E826)</f>
        <v/>
      </c>
      <c r="T826" s="30">
        <f>IF(M826=0,"",P826-O826)</f>
        <v/>
      </c>
      <c r="U826" s="30">
        <f>IF(M826=0,"",S826-O826)</f>
        <v/>
      </c>
      <c r="V826" s="24">
        <f>IF(M826=0,"upcoming",IF(M826=F826,"complete","in progress"))</f>
        <v/>
      </c>
      <c r="W826" s="33">
        <f>N826/F826</f>
        <v/>
      </c>
      <c r="X826" s="41">
        <f>AVERAGEIFS(TeamGames!$K$2:$K$4073,TeamGames!$D$2:$D$4073,$D826,TeamGames!$F$2:$F$4073,$E826)</f>
        <v/>
      </c>
      <c r="Y826" s="30">
        <f>IF(M826=0,"",P826-S826)</f>
        <v/>
      </c>
      <c r="Z826" s="30" t="n">
        <v>-0.64</v>
      </c>
      <c r="AA826" s="31" t="n">
        <v>0.5214459326845835</v>
      </c>
      <c r="AB826" s="33" t="n"/>
      <c r="AC826" s="24" t="n">
        <v>0</v>
      </c>
      <c r="AD826" s="24" t="n">
        <v>0</v>
      </c>
    </row>
    <row r="827">
      <c r="A827" s="24" t="inlineStr">
        <is>
          <t>Chesterfield|2</t>
        </is>
      </c>
      <c r="B827" s="24" t="inlineStr">
        <is>
          <t>E3</t>
        </is>
      </c>
      <c r="C827" s="24" t="inlineStr">
        <is>
          <t>League Two</t>
        </is>
      </c>
      <c r="D827" s="24" t="inlineStr">
        <is>
          <t>Chesterfield</t>
        </is>
      </c>
      <c r="E827" s="24" t="n">
        <v>2</v>
      </c>
      <c r="F827" s="24">
        <f>COUNTIFS(TeamGames!$D$2:$D$4073,$D827,TeamGames!$F$2:$F$4073,$E827)</f>
        <v/>
      </c>
      <c r="G827" s="24" t="n">
        <v>5</v>
      </c>
      <c r="H827" s="24" t="n">
        <v>8</v>
      </c>
      <c r="I827" s="24" t="inlineStr">
        <is>
          <t>Barnet (H) · Oldham (A) · York (H) · Cheltenham (A)</t>
        </is>
      </c>
      <c r="J827" s="24" t="n">
        <v>2</v>
      </c>
      <c r="K827" s="40" t="n">
        <v>46270.625</v>
      </c>
      <c r="L827" s="40" t="n">
        <v>46291.625</v>
      </c>
      <c r="M827" s="24">
        <f>SUMIFS(TeamGames!$X$2:$X$4073,TeamGames!$D$2:$D$4073,$D827,TeamGames!$F$2:$F$4073,$E827)</f>
        <v/>
      </c>
      <c r="N827" s="33">
        <f>SUMIFS(TeamGames!$S$2:$S$4073,TeamGames!$D$2:$D$4073,$D827,TeamGames!$F$2:$F$4073,$E827)</f>
        <v/>
      </c>
      <c r="O827" s="33">
        <f>SUMIFS(TeamGames!$S$2:$S$4073,TeamGames!$D$2:$D$4073,$D827,TeamGames!$F$2:$F$4073,$E827,TeamGames!$X$2:$X$4073,1)</f>
        <v/>
      </c>
      <c r="P827" s="24">
        <f>SUMIFS(TeamGames!$O$2:$O$4073,TeamGames!$D$2:$D$4073,$D827,TeamGames!$F$2:$F$4073,$E827)</f>
        <v/>
      </c>
      <c r="Q827" s="33">
        <f>SUMIFS(TeamGames!$T$2:$T$4073,TeamGames!$D$2:$D$4073,$D827,TeamGames!$F$2:$F$4073,$E827)</f>
        <v/>
      </c>
      <c r="R827" s="33">
        <f>SUMIFS(TeamGames!$U$2:$U$4073,TeamGames!$D$2:$D$4073,$D827,TeamGames!$F$2:$F$4073,$E827)</f>
        <v/>
      </c>
      <c r="S827" s="33">
        <f>SUMIFS(TeamGames!$W$2:$W$4073,TeamGames!$D$2:$D$4073,$D827,TeamGames!$F$2:$F$4073,$E827)</f>
        <v/>
      </c>
      <c r="T827" s="30">
        <f>IF(M827=0,"",P827-O827)</f>
        <v/>
      </c>
      <c r="U827" s="30">
        <f>IF(M827=0,"",S827-O827)</f>
        <v/>
      </c>
      <c r="V827" s="24">
        <f>IF(M827=0,"upcoming",IF(M827=F827,"complete","in progress"))</f>
        <v/>
      </c>
      <c r="W827" s="33">
        <f>N827/F827</f>
        <v/>
      </c>
      <c r="X827" s="41">
        <f>AVERAGEIFS(TeamGames!$K$2:$K$4073,TeamGames!$D$2:$D$4073,$D827,TeamGames!$F$2:$F$4073,$E827)</f>
        <v/>
      </c>
      <c r="Y827" s="30">
        <f>IF(M827=0,"",P827-S827)</f>
        <v/>
      </c>
      <c r="Z827" s="30" t="n">
        <v>0.48</v>
      </c>
      <c r="AA827" s="31" t="n">
        <v>0.6283205965362515</v>
      </c>
      <c r="AB827" s="33" t="n"/>
      <c r="AC827" s="24" t="n">
        <v>0</v>
      </c>
      <c r="AD827" s="24" t="n">
        <v>0</v>
      </c>
    </row>
    <row r="828">
      <c r="A828" s="24" t="inlineStr">
        <is>
          <t>Chesterfield|3</t>
        </is>
      </c>
      <c r="B828" s="24" t="inlineStr">
        <is>
          <t>E3</t>
        </is>
      </c>
      <c r="C828" s="24" t="inlineStr">
        <is>
          <t>League Two</t>
        </is>
      </c>
      <c r="D828" s="24" t="inlineStr">
        <is>
          <t>Chesterfield</t>
        </is>
      </c>
      <c r="E828" s="24" t="n">
        <v>3</v>
      </c>
      <c r="F828" s="24">
        <f>COUNTIFS(TeamGames!$D$2:$D$4073,$D828,TeamGames!$F$2:$F$4073,$E828)</f>
        <v/>
      </c>
      <c r="G828" s="24" t="n">
        <v>9</v>
      </c>
      <c r="H828" s="24" t="n">
        <v>12</v>
      </c>
      <c r="I828" s="24" t="inlineStr">
        <is>
          <t>Tranmere (H) · Crawley (A) · Port Vale (A) · Colchester (H)</t>
        </is>
      </c>
      <c r="J828" s="24" t="n">
        <v>2</v>
      </c>
      <c r="K828" s="40" t="n">
        <v>46298.52083333334</v>
      </c>
      <c r="L828" s="40" t="n">
        <v>46315.82291666666</v>
      </c>
      <c r="M828" s="24">
        <f>SUMIFS(TeamGames!$X$2:$X$4073,TeamGames!$D$2:$D$4073,$D828,TeamGames!$F$2:$F$4073,$E828)</f>
        <v/>
      </c>
      <c r="N828" s="33">
        <f>SUMIFS(TeamGames!$S$2:$S$4073,TeamGames!$D$2:$D$4073,$D828,TeamGames!$F$2:$F$4073,$E828)</f>
        <v/>
      </c>
      <c r="O828" s="33">
        <f>SUMIFS(TeamGames!$S$2:$S$4073,TeamGames!$D$2:$D$4073,$D828,TeamGames!$F$2:$F$4073,$E828,TeamGames!$X$2:$X$4073,1)</f>
        <v/>
      </c>
      <c r="P828" s="24">
        <f>SUMIFS(TeamGames!$O$2:$O$4073,TeamGames!$D$2:$D$4073,$D828,TeamGames!$F$2:$F$4073,$E828)</f>
        <v/>
      </c>
      <c r="Q828" s="33">
        <f>SUMIFS(TeamGames!$T$2:$T$4073,TeamGames!$D$2:$D$4073,$D828,TeamGames!$F$2:$F$4073,$E828)</f>
        <v/>
      </c>
      <c r="R828" s="33">
        <f>SUMIFS(TeamGames!$U$2:$U$4073,TeamGames!$D$2:$D$4073,$D828,TeamGames!$F$2:$F$4073,$E828)</f>
        <v/>
      </c>
      <c r="S828" s="33">
        <f>SUMIFS(TeamGames!$W$2:$W$4073,TeamGames!$D$2:$D$4073,$D828,TeamGames!$F$2:$F$4073,$E828)</f>
        <v/>
      </c>
      <c r="T828" s="30">
        <f>IF(M828=0,"",P828-O828)</f>
        <v/>
      </c>
      <c r="U828" s="30">
        <f>IF(M828=0,"",S828-O828)</f>
        <v/>
      </c>
      <c r="V828" s="24">
        <f>IF(M828=0,"upcoming",IF(M828=F828,"complete","in progress"))</f>
        <v/>
      </c>
      <c r="W828" s="33">
        <f>N828/F828</f>
        <v/>
      </c>
      <c r="X828" s="41">
        <f>AVERAGEIFS(TeamGames!$K$2:$K$4073,TeamGames!$D$2:$D$4073,$D828,TeamGames!$F$2:$F$4073,$E828)</f>
        <v/>
      </c>
      <c r="Y828" s="30">
        <f>IF(M828=0,"",P828-S828)</f>
        <v/>
      </c>
      <c r="Z828" s="30" t="n">
        <v>-0.38</v>
      </c>
      <c r="AA828" s="31" t="n">
        <v>0.7041396467424861</v>
      </c>
      <c r="AB828" s="33" t="n"/>
      <c r="AC828" s="24" t="n">
        <v>0</v>
      </c>
      <c r="AD828" s="24" t="n">
        <v>0</v>
      </c>
    </row>
    <row r="829">
      <c r="A829" s="24" t="inlineStr">
        <is>
          <t>Chesterfield|4</t>
        </is>
      </c>
      <c r="B829" s="24" t="inlineStr">
        <is>
          <t>E3</t>
        </is>
      </c>
      <c r="C829" s="24" t="inlineStr">
        <is>
          <t>League Two</t>
        </is>
      </c>
      <c r="D829" s="24" t="inlineStr">
        <is>
          <t>Chesterfield</t>
        </is>
      </c>
      <c r="E829" s="24" t="n">
        <v>4</v>
      </c>
      <c r="F829" s="24">
        <f>COUNTIFS(TeamGames!$D$2:$D$4073,$D829,TeamGames!$F$2:$F$4073,$E829)</f>
        <v/>
      </c>
      <c r="G829" s="24" t="n">
        <v>13</v>
      </c>
      <c r="H829" s="24" t="n">
        <v>16</v>
      </c>
      <c r="I829" s="24" t="inlineStr">
        <is>
          <t>Crewe (H) · Newport (A) · Bristol Rovers (A) · Shrewsbury (H)</t>
        </is>
      </c>
      <c r="J829" s="24" t="n">
        <v>2</v>
      </c>
      <c r="K829" s="40" t="n">
        <v>46319.625</v>
      </c>
      <c r="L829" s="40" t="n">
        <v>46347.625</v>
      </c>
      <c r="M829" s="24">
        <f>SUMIFS(TeamGames!$X$2:$X$4073,TeamGames!$D$2:$D$4073,$D829,TeamGames!$F$2:$F$4073,$E829)</f>
        <v/>
      </c>
      <c r="N829" s="33">
        <f>SUMIFS(TeamGames!$S$2:$S$4073,TeamGames!$D$2:$D$4073,$D829,TeamGames!$F$2:$F$4073,$E829)</f>
        <v/>
      </c>
      <c r="O829" s="33">
        <f>SUMIFS(TeamGames!$S$2:$S$4073,TeamGames!$D$2:$D$4073,$D829,TeamGames!$F$2:$F$4073,$E829,TeamGames!$X$2:$X$4073,1)</f>
        <v/>
      </c>
      <c r="P829" s="24">
        <f>SUMIFS(TeamGames!$O$2:$O$4073,TeamGames!$D$2:$D$4073,$D829,TeamGames!$F$2:$F$4073,$E829)</f>
        <v/>
      </c>
      <c r="Q829" s="33">
        <f>SUMIFS(TeamGames!$T$2:$T$4073,TeamGames!$D$2:$D$4073,$D829,TeamGames!$F$2:$F$4073,$E829)</f>
        <v/>
      </c>
      <c r="R829" s="33">
        <f>SUMIFS(TeamGames!$U$2:$U$4073,TeamGames!$D$2:$D$4073,$D829,TeamGames!$F$2:$F$4073,$E829)</f>
        <v/>
      </c>
      <c r="S829" s="33">
        <f>SUMIFS(TeamGames!$W$2:$W$4073,TeamGames!$D$2:$D$4073,$D829,TeamGames!$F$2:$F$4073,$E829)</f>
        <v/>
      </c>
      <c r="T829" s="30">
        <f>IF(M829=0,"",P829-O829)</f>
        <v/>
      </c>
      <c r="U829" s="30">
        <f>IF(M829=0,"",S829-O829)</f>
        <v/>
      </c>
      <c r="V829" s="24">
        <f>IF(M829=0,"upcoming",IF(M829=F829,"complete","in progress"))</f>
        <v/>
      </c>
      <c r="W829" s="33">
        <f>N829/F829</f>
        <v/>
      </c>
      <c r="X829" s="41">
        <f>AVERAGEIFS(TeamGames!$K$2:$K$4073,TeamGames!$D$2:$D$4073,$D829,TeamGames!$F$2:$F$4073,$E829)</f>
        <v/>
      </c>
      <c r="Y829" s="30">
        <f>IF(M829=0,"",P829-S829)</f>
        <v/>
      </c>
      <c r="Z829" s="30" t="n"/>
      <c r="AA829" s="31" t="n"/>
      <c r="AB829" s="33" t="n">
        <v>6.22198119698292</v>
      </c>
      <c r="AC829" s="24" t="n">
        <v>0</v>
      </c>
      <c r="AD829" s="24" t="n">
        <v>0</v>
      </c>
    </row>
    <row r="830">
      <c r="A830" s="24" t="inlineStr">
        <is>
          <t>Chesterfield|5</t>
        </is>
      </c>
      <c r="B830" s="24" t="inlineStr">
        <is>
          <t>E3</t>
        </is>
      </c>
      <c r="C830" s="24" t="inlineStr">
        <is>
          <t>League Two</t>
        </is>
      </c>
      <c r="D830" s="24" t="inlineStr">
        <is>
          <t>Chesterfield</t>
        </is>
      </c>
      <c r="E830" s="24" t="n">
        <v>5</v>
      </c>
      <c r="F830" s="24">
        <f>COUNTIFS(TeamGames!$D$2:$D$4073,$D830,TeamGames!$F$2:$F$4073,$E830)</f>
        <v/>
      </c>
      <c r="G830" s="24" t="n">
        <v>17</v>
      </c>
      <c r="H830" s="24" t="n">
        <v>20</v>
      </c>
      <c r="I830" s="24" t="inlineStr">
        <is>
          <t>Swindon (A) · Exeter (H) · Grimsby (H) · Accrington (A)</t>
        </is>
      </c>
      <c r="J830" s="24" t="n">
        <v>2</v>
      </c>
      <c r="K830" s="40" t="n">
        <v>46354.625</v>
      </c>
      <c r="L830" s="40" t="n">
        <v>46375.625</v>
      </c>
      <c r="M830" s="24">
        <f>SUMIFS(TeamGames!$X$2:$X$4073,TeamGames!$D$2:$D$4073,$D830,TeamGames!$F$2:$F$4073,$E830)</f>
        <v/>
      </c>
      <c r="N830" s="33">
        <f>SUMIFS(TeamGames!$S$2:$S$4073,TeamGames!$D$2:$D$4073,$D830,TeamGames!$F$2:$F$4073,$E830)</f>
        <v/>
      </c>
      <c r="O830" s="33">
        <f>SUMIFS(TeamGames!$S$2:$S$4073,TeamGames!$D$2:$D$4073,$D830,TeamGames!$F$2:$F$4073,$E830,TeamGames!$X$2:$X$4073,1)</f>
        <v/>
      </c>
      <c r="P830" s="24">
        <f>SUMIFS(TeamGames!$O$2:$O$4073,TeamGames!$D$2:$D$4073,$D830,TeamGames!$F$2:$F$4073,$E830)</f>
        <v/>
      </c>
      <c r="Q830" s="33">
        <f>SUMIFS(TeamGames!$T$2:$T$4073,TeamGames!$D$2:$D$4073,$D830,TeamGames!$F$2:$F$4073,$E830)</f>
        <v/>
      </c>
      <c r="R830" s="33">
        <f>SUMIFS(TeamGames!$U$2:$U$4073,TeamGames!$D$2:$D$4073,$D830,TeamGames!$F$2:$F$4073,$E830)</f>
        <v/>
      </c>
      <c r="S830" s="33">
        <f>SUMIFS(TeamGames!$W$2:$W$4073,TeamGames!$D$2:$D$4073,$D830,TeamGames!$F$2:$F$4073,$E830)</f>
        <v/>
      </c>
      <c r="T830" s="30">
        <f>IF(M830=0,"",P830-O830)</f>
        <v/>
      </c>
      <c r="U830" s="30">
        <f>IF(M830=0,"",S830-O830)</f>
        <v/>
      </c>
      <c r="V830" s="24">
        <f>IF(M830=0,"upcoming",IF(M830=F830,"complete","in progress"))</f>
        <v/>
      </c>
      <c r="W830" s="33">
        <f>N830/F830</f>
        <v/>
      </c>
      <c r="X830" s="41">
        <f>AVERAGEIFS(TeamGames!$K$2:$K$4073,TeamGames!$D$2:$D$4073,$D830,TeamGames!$F$2:$F$4073,$E830)</f>
        <v/>
      </c>
      <c r="Y830" s="30">
        <f>IF(M830=0,"",P830-S830)</f>
        <v/>
      </c>
      <c r="Z830" s="30" t="n"/>
      <c r="AA830" s="31" t="n"/>
      <c r="AB830" s="33" t="n">
        <v>6.250612105143259</v>
      </c>
      <c r="AC830" s="24" t="n">
        <v>0</v>
      </c>
      <c r="AD830" s="24" t="n">
        <v>0</v>
      </c>
    </row>
    <row r="831">
      <c r="A831" s="24" t="inlineStr">
        <is>
          <t>Chesterfield|6</t>
        </is>
      </c>
      <c r="B831" s="24" t="inlineStr">
        <is>
          <t>E3</t>
        </is>
      </c>
      <c r="C831" s="24" t="inlineStr">
        <is>
          <t>League Two</t>
        </is>
      </c>
      <c r="D831" s="24" t="inlineStr">
        <is>
          <t>Chesterfield</t>
        </is>
      </c>
      <c r="E831" s="24" t="n">
        <v>6</v>
      </c>
      <c r="F831" s="24">
        <f>COUNTIFS(TeamGames!$D$2:$D$4073,$D831,TeamGames!$F$2:$F$4073,$E831)</f>
        <v/>
      </c>
      <c r="G831" s="24" t="n">
        <v>21</v>
      </c>
      <c r="H831" s="24" t="n">
        <v>24</v>
      </c>
      <c r="I831" s="24" t="inlineStr">
        <is>
          <t>Northampton (H) · Walsall (A) · Rochdale (A) · Accrington (H)</t>
        </is>
      </c>
      <c r="J831" s="24" t="n">
        <v>2</v>
      </c>
      <c r="K831" s="40" t="n">
        <v>46382.625</v>
      </c>
      <c r="L831" s="40" t="n">
        <v>46396.52083333334</v>
      </c>
      <c r="M831" s="24">
        <f>SUMIFS(TeamGames!$X$2:$X$4073,TeamGames!$D$2:$D$4073,$D831,TeamGames!$F$2:$F$4073,$E831)</f>
        <v/>
      </c>
      <c r="N831" s="33">
        <f>SUMIFS(TeamGames!$S$2:$S$4073,TeamGames!$D$2:$D$4073,$D831,TeamGames!$F$2:$F$4073,$E831)</f>
        <v/>
      </c>
      <c r="O831" s="33">
        <f>SUMIFS(TeamGames!$S$2:$S$4073,TeamGames!$D$2:$D$4073,$D831,TeamGames!$F$2:$F$4073,$E831,TeamGames!$X$2:$X$4073,1)</f>
        <v/>
      </c>
      <c r="P831" s="24">
        <f>SUMIFS(TeamGames!$O$2:$O$4073,TeamGames!$D$2:$D$4073,$D831,TeamGames!$F$2:$F$4073,$E831)</f>
        <v/>
      </c>
      <c r="Q831" s="33">
        <f>SUMIFS(TeamGames!$T$2:$T$4073,TeamGames!$D$2:$D$4073,$D831,TeamGames!$F$2:$F$4073,$E831)</f>
        <v/>
      </c>
      <c r="R831" s="33">
        <f>SUMIFS(TeamGames!$U$2:$U$4073,TeamGames!$D$2:$D$4073,$D831,TeamGames!$F$2:$F$4073,$E831)</f>
        <v/>
      </c>
      <c r="S831" s="33">
        <f>SUMIFS(TeamGames!$W$2:$W$4073,TeamGames!$D$2:$D$4073,$D831,TeamGames!$F$2:$F$4073,$E831)</f>
        <v/>
      </c>
      <c r="T831" s="30">
        <f>IF(M831=0,"",P831-O831)</f>
        <v/>
      </c>
      <c r="U831" s="30">
        <f>IF(M831=0,"",S831-O831)</f>
        <v/>
      </c>
      <c r="V831" s="24">
        <f>IF(M831=0,"upcoming",IF(M831=F831,"complete","in progress"))</f>
        <v/>
      </c>
      <c r="W831" s="33">
        <f>N831/F831</f>
        <v/>
      </c>
      <c r="X831" s="41">
        <f>AVERAGEIFS(TeamGames!$K$2:$K$4073,TeamGames!$D$2:$D$4073,$D831,TeamGames!$F$2:$F$4073,$E831)</f>
        <v/>
      </c>
      <c r="Y831" s="30">
        <f>IF(M831=0,"",P831-S831)</f>
        <v/>
      </c>
      <c r="Z831" s="30" t="n"/>
      <c r="AA831" s="31" t="n"/>
      <c r="AB831" s="33" t="n">
        <v>6.34409509293653</v>
      </c>
      <c r="AC831" s="24" t="n">
        <v>0</v>
      </c>
      <c r="AD831" s="24" t="n">
        <v>0</v>
      </c>
    </row>
    <row r="832">
      <c r="A832" s="24" t="inlineStr">
        <is>
          <t>Chesterfield|7</t>
        </is>
      </c>
      <c r="B832" s="24" t="inlineStr">
        <is>
          <t>E3</t>
        </is>
      </c>
      <c r="C832" s="24" t="inlineStr">
        <is>
          <t>League Two</t>
        </is>
      </c>
      <c r="D832" s="24" t="inlineStr">
        <is>
          <t>Chesterfield</t>
        </is>
      </c>
      <c r="E832" s="24" t="n">
        <v>7</v>
      </c>
      <c r="F832" s="24">
        <f>COUNTIFS(TeamGames!$D$2:$D$4073,$D832,TeamGames!$F$2:$F$4073,$E832)</f>
        <v/>
      </c>
      <c r="G832" s="24" t="n">
        <v>25</v>
      </c>
      <c r="H832" s="24" t="n">
        <v>28</v>
      </c>
      <c r="I832" s="24" t="inlineStr">
        <is>
          <t>Port Vale (H) · Colchester (A) · Crewe (A) · Newport (H)</t>
        </is>
      </c>
      <c r="J832" s="24" t="n">
        <v>2</v>
      </c>
      <c r="K832" s="40" t="n">
        <v>46403.625</v>
      </c>
      <c r="L832" s="40" t="n">
        <v>46417.625</v>
      </c>
      <c r="M832" s="24">
        <f>SUMIFS(TeamGames!$X$2:$X$4073,TeamGames!$D$2:$D$4073,$D832,TeamGames!$F$2:$F$4073,$E832)</f>
        <v/>
      </c>
      <c r="N832" s="33">
        <f>SUMIFS(TeamGames!$S$2:$S$4073,TeamGames!$D$2:$D$4073,$D832,TeamGames!$F$2:$F$4073,$E832)</f>
        <v/>
      </c>
      <c r="O832" s="33">
        <f>SUMIFS(TeamGames!$S$2:$S$4073,TeamGames!$D$2:$D$4073,$D832,TeamGames!$F$2:$F$4073,$E832,TeamGames!$X$2:$X$4073,1)</f>
        <v/>
      </c>
      <c r="P832" s="24">
        <f>SUMIFS(TeamGames!$O$2:$O$4073,TeamGames!$D$2:$D$4073,$D832,TeamGames!$F$2:$F$4073,$E832)</f>
        <v/>
      </c>
      <c r="Q832" s="33">
        <f>SUMIFS(TeamGames!$T$2:$T$4073,TeamGames!$D$2:$D$4073,$D832,TeamGames!$F$2:$F$4073,$E832)</f>
        <v/>
      </c>
      <c r="R832" s="33">
        <f>SUMIFS(TeamGames!$U$2:$U$4073,TeamGames!$D$2:$D$4073,$D832,TeamGames!$F$2:$F$4073,$E832)</f>
        <v/>
      </c>
      <c r="S832" s="33">
        <f>SUMIFS(TeamGames!$W$2:$W$4073,TeamGames!$D$2:$D$4073,$D832,TeamGames!$F$2:$F$4073,$E832)</f>
        <v/>
      </c>
      <c r="T832" s="30">
        <f>IF(M832=0,"",P832-O832)</f>
        <v/>
      </c>
      <c r="U832" s="30">
        <f>IF(M832=0,"",S832-O832)</f>
        <v/>
      </c>
      <c r="V832" s="24">
        <f>IF(M832=0,"upcoming",IF(M832=F832,"complete","in progress"))</f>
        <v/>
      </c>
      <c r="W832" s="33">
        <f>N832/F832</f>
        <v/>
      </c>
      <c r="X832" s="41">
        <f>AVERAGEIFS(TeamGames!$K$2:$K$4073,TeamGames!$D$2:$D$4073,$D832,TeamGames!$F$2:$F$4073,$E832)</f>
        <v/>
      </c>
      <c r="Y832" s="30">
        <f>IF(M832=0,"",P832-S832)</f>
        <v/>
      </c>
      <c r="Z832" s="30" t="n"/>
      <c r="AA832" s="31" t="n"/>
      <c r="AB832" s="33" t="n">
        <v>6.205188823876814</v>
      </c>
      <c r="AC832" s="24" t="n">
        <v>0</v>
      </c>
      <c r="AD832" s="24" t="n">
        <v>0</v>
      </c>
    </row>
    <row r="833">
      <c r="A833" s="24" t="inlineStr">
        <is>
          <t>Chesterfield|8</t>
        </is>
      </c>
      <c r="B833" s="24" t="inlineStr">
        <is>
          <t>E3</t>
        </is>
      </c>
      <c r="C833" s="24" t="inlineStr">
        <is>
          <t>League Two</t>
        </is>
      </c>
      <c r="D833" s="24" t="inlineStr">
        <is>
          <t>Chesterfield</t>
        </is>
      </c>
      <c r="E833" s="24" t="n">
        <v>8</v>
      </c>
      <c r="F833" s="24">
        <f>COUNTIFS(TeamGames!$D$2:$D$4073,$D833,TeamGames!$F$2:$F$4073,$E833)</f>
        <v/>
      </c>
      <c r="G833" s="24" t="n">
        <v>29</v>
      </c>
      <c r="H833" s="24" t="n">
        <v>32</v>
      </c>
      <c r="I833" s="24" t="inlineStr">
        <is>
          <t>Rotherham (H) · Gillingham (A) · Barnet (A) · Oldham (H)</t>
        </is>
      </c>
      <c r="J833" s="24" t="n">
        <v>2</v>
      </c>
      <c r="K833" s="40" t="n">
        <v>46424.625</v>
      </c>
      <c r="L833" s="40" t="n">
        <v>46438.625</v>
      </c>
      <c r="M833" s="24">
        <f>SUMIFS(TeamGames!$X$2:$X$4073,TeamGames!$D$2:$D$4073,$D833,TeamGames!$F$2:$F$4073,$E833)</f>
        <v/>
      </c>
      <c r="N833" s="33">
        <f>SUMIFS(TeamGames!$S$2:$S$4073,TeamGames!$D$2:$D$4073,$D833,TeamGames!$F$2:$F$4073,$E833)</f>
        <v/>
      </c>
      <c r="O833" s="33">
        <f>SUMIFS(TeamGames!$S$2:$S$4073,TeamGames!$D$2:$D$4073,$D833,TeamGames!$F$2:$F$4073,$E833,TeamGames!$X$2:$X$4073,1)</f>
        <v/>
      </c>
      <c r="P833" s="24">
        <f>SUMIFS(TeamGames!$O$2:$O$4073,TeamGames!$D$2:$D$4073,$D833,TeamGames!$F$2:$F$4073,$E833)</f>
        <v/>
      </c>
      <c r="Q833" s="33">
        <f>SUMIFS(TeamGames!$T$2:$T$4073,TeamGames!$D$2:$D$4073,$D833,TeamGames!$F$2:$F$4073,$E833)</f>
        <v/>
      </c>
      <c r="R833" s="33">
        <f>SUMIFS(TeamGames!$U$2:$U$4073,TeamGames!$D$2:$D$4073,$D833,TeamGames!$F$2:$F$4073,$E833)</f>
        <v/>
      </c>
      <c r="S833" s="33">
        <f>SUMIFS(TeamGames!$W$2:$W$4073,TeamGames!$D$2:$D$4073,$D833,TeamGames!$F$2:$F$4073,$E833)</f>
        <v/>
      </c>
      <c r="T833" s="30">
        <f>IF(M833=0,"",P833-O833)</f>
        <v/>
      </c>
      <c r="U833" s="30">
        <f>IF(M833=0,"",S833-O833)</f>
        <v/>
      </c>
      <c r="V833" s="24">
        <f>IF(M833=0,"upcoming",IF(M833=F833,"complete","in progress"))</f>
        <v/>
      </c>
      <c r="W833" s="33">
        <f>N833/F833</f>
        <v/>
      </c>
      <c r="X833" s="41">
        <f>AVERAGEIFS(TeamGames!$K$2:$K$4073,TeamGames!$D$2:$D$4073,$D833,TeamGames!$F$2:$F$4073,$E833)</f>
        <v/>
      </c>
      <c r="Y833" s="30">
        <f>IF(M833=0,"",P833-S833)</f>
        <v/>
      </c>
      <c r="Z833" s="30" t="n"/>
      <c r="AA833" s="31" t="n"/>
      <c r="AB833" s="33" t="n">
        <v>5.831515671035615</v>
      </c>
      <c r="AC833" s="24" t="n">
        <v>0</v>
      </c>
      <c r="AD833" s="24" t="n">
        <v>0</v>
      </c>
    </row>
    <row r="834">
      <c r="A834" s="24" t="inlineStr">
        <is>
          <t>Chesterfield|9</t>
        </is>
      </c>
      <c r="B834" s="24" t="inlineStr">
        <is>
          <t>E3</t>
        </is>
      </c>
      <c r="C834" s="24" t="inlineStr">
        <is>
          <t>League Two</t>
        </is>
      </c>
      <c r="D834" s="24" t="inlineStr">
        <is>
          <t>Chesterfield</t>
        </is>
      </c>
      <c r="E834" s="24" t="n">
        <v>9</v>
      </c>
      <c r="F834" s="24">
        <f>COUNTIFS(TeamGames!$D$2:$D$4073,$D834,TeamGames!$F$2:$F$4073,$E834)</f>
        <v/>
      </c>
      <c r="G834" s="24" t="n">
        <v>33</v>
      </c>
      <c r="H834" s="24" t="n">
        <v>36</v>
      </c>
      <c r="I834" s="24" t="inlineStr">
        <is>
          <t>Bristol Rovers (H) · Fleetwood (A) · Salford (H) · Shrewsbury (A)</t>
        </is>
      </c>
      <c r="J834" s="24" t="n">
        <v>2</v>
      </c>
      <c r="K834" s="40" t="n">
        <v>46445.625</v>
      </c>
      <c r="L834" s="40" t="n">
        <v>46466.625</v>
      </c>
      <c r="M834" s="24">
        <f>SUMIFS(TeamGames!$X$2:$X$4073,TeamGames!$D$2:$D$4073,$D834,TeamGames!$F$2:$F$4073,$E834)</f>
        <v/>
      </c>
      <c r="N834" s="33">
        <f>SUMIFS(TeamGames!$S$2:$S$4073,TeamGames!$D$2:$D$4073,$D834,TeamGames!$F$2:$F$4073,$E834)</f>
        <v/>
      </c>
      <c r="O834" s="33">
        <f>SUMIFS(TeamGames!$S$2:$S$4073,TeamGames!$D$2:$D$4073,$D834,TeamGames!$F$2:$F$4073,$E834,TeamGames!$X$2:$X$4073,1)</f>
        <v/>
      </c>
      <c r="P834" s="24">
        <f>SUMIFS(TeamGames!$O$2:$O$4073,TeamGames!$D$2:$D$4073,$D834,TeamGames!$F$2:$F$4073,$E834)</f>
        <v/>
      </c>
      <c r="Q834" s="33">
        <f>SUMIFS(TeamGames!$T$2:$T$4073,TeamGames!$D$2:$D$4073,$D834,TeamGames!$F$2:$F$4073,$E834)</f>
        <v/>
      </c>
      <c r="R834" s="33">
        <f>SUMIFS(TeamGames!$U$2:$U$4073,TeamGames!$D$2:$D$4073,$D834,TeamGames!$F$2:$F$4073,$E834)</f>
        <v/>
      </c>
      <c r="S834" s="33">
        <f>SUMIFS(TeamGames!$W$2:$W$4073,TeamGames!$D$2:$D$4073,$D834,TeamGames!$F$2:$F$4073,$E834)</f>
        <v/>
      </c>
      <c r="T834" s="30">
        <f>IF(M834=0,"",P834-O834)</f>
        <v/>
      </c>
      <c r="U834" s="30">
        <f>IF(M834=0,"",S834-O834)</f>
        <v/>
      </c>
      <c r="V834" s="24">
        <f>IF(M834=0,"upcoming",IF(M834=F834,"complete","in progress"))</f>
        <v/>
      </c>
      <c r="W834" s="33">
        <f>N834/F834</f>
        <v/>
      </c>
      <c r="X834" s="41">
        <f>AVERAGEIFS(TeamGames!$K$2:$K$4073,TeamGames!$D$2:$D$4073,$D834,TeamGames!$F$2:$F$4073,$E834)</f>
        <v/>
      </c>
      <c r="Y834" s="30">
        <f>IF(M834=0,"",P834-S834)</f>
        <v/>
      </c>
      <c r="Z834" s="30" t="n"/>
      <c r="AA834" s="31" t="n"/>
      <c r="AB834" s="33" t="n">
        <v>5.818933748553172</v>
      </c>
      <c r="AC834" s="24" t="n">
        <v>0</v>
      </c>
      <c r="AD834" s="24" t="n">
        <v>0</v>
      </c>
    </row>
    <row r="835">
      <c r="A835" s="24" t="inlineStr">
        <is>
          <t>Chesterfield|10</t>
        </is>
      </c>
      <c r="B835" s="24" t="inlineStr">
        <is>
          <t>E3</t>
        </is>
      </c>
      <c r="C835" s="24" t="inlineStr">
        <is>
          <t>League Two</t>
        </is>
      </c>
      <c r="D835" s="24" t="inlineStr">
        <is>
          <t>Chesterfield</t>
        </is>
      </c>
      <c r="E835" s="24" t="n">
        <v>10</v>
      </c>
      <c r="F835" s="24">
        <f>COUNTIFS(TeamGames!$D$2:$D$4073,$D835,TeamGames!$F$2:$F$4073,$E835)</f>
        <v/>
      </c>
      <c r="G835" s="24" t="n">
        <v>37</v>
      </c>
      <c r="H835" s="24" t="n">
        <v>40</v>
      </c>
      <c r="I835" s="24" t="inlineStr">
        <is>
          <t>Rochdale (H) · Northampton (A) · Walsall (H) · Grimsby (A)</t>
        </is>
      </c>
      <c r="J835" s="24" t="n">
        <v>2</v>
      </c>
      <c r="K835" s="40" t="n">
        <v>46472.625</v>
      </c>
      <c r="L835" s="40" t="n">
        <v>46487.625</v>
      </c>
      <c r="M835" s="24">
        <f>SUMIFS(TeamGames!$X$2:$X$4073,TeamGames!$D$2:$D$4073,$D835,TeamGames!$F$2:$F$4073,$E835)</f>
        <v/>
      </c>
      <c r="N835" s="33">
        <f>SUMIFS(TeamGames!$S$2:$S$4073,TeamGames!$D$2:$D$4073,$D835,TeamGames!$F$2:$F$4073,$E835)</f>
        <v/>
      </c>
      <c r="O835" s="33">
        <f>SUMIFS(TeamGames!$S$2:$S$4073,TeamGames!$D$2:$D$4073,$D835,TeamGames!$F$2:$F$4073,$E835,TeamGames!$X$2:$X$4073,1)</f>
        <v/>
      </c>
      <c r="P835" s="24">
        <f>SUMIFS(TeamGames!$O$2:$O$4073,TeamGames!$D$2:$D$4073,$D835,TeamGames!$F$2:$F$4073,$E835)</f>
        <v/>
      </c>
      <c r="Q835" s="33">
        <f>SUMIFS(TeamGames!$T$2:$T$4073,TeamGames!$D$2:$D$4073,$D835,TeamGames!$F$2:$F$4073,$E835)</f>
        <v/>
      </c>
      <c r="R835" s="33">
        <f>SUMIFS(TeamGames!$U$2:$U$4073,TeamGames!$D$2:$D$4073,$D835,TeamGames!$F$2:$F$4073,$E835)</f>
        <v/>
      </c>
      <c r="S835" s="33">
        <f>SUMIFS(TeamGames!$W$2:$W$4073,TeamGames!$D$2:$D$4073,$D835,TeamGames!$F$2:$F$4073,$E835)</f>
        <v/>
      </c>
      <c r="T835" s="30">
        <f>IF(M835=0,"",P835-O835)</f>
        <v/>
      </c>
      <c r="U835" s="30">
        <f>IF(M835=0,"",S835-O835)</f>
        <v/>
      </c>
      <c r="V835" s="24">
        <f>IF(M835=0,"upcoming",IF(M835=F835,"complete","in progress"))</f>
        <v/>
      </c>
      <c r="W835" s="33">
        <f>N835/F835</f>
        <v/>
      </c>
      <c r="X835" s="41">
        <f>AVERAGEIFS(TeamGames!$K$2:$K$4073,TeamGames!$D$2:$D$4073,$D835,TeamGames!$F$2:$F$4073,$E835)</f>
        <v/>
      </c>
      <c r="Y835" s="30">
        <f>IF(M835=0,"",P835-S835)</f>
        <v/>
      </c>
      <c r="Z835" s="30" t="n"/>
      <c r="AA835" s="31" t="n"/>
      <c r="AB835" s="33" t="n">
        <v>6.079760299275224</v>
      </c>
      <c r="AC835" s="24" t="n">
        <v>0</v>
      </c>
      <c r="AD835" s="24" t="n">
        <v>0</v>
      </c>
    </row>
    <row r="836">
      <c r="A836" s="24" t="inlineStr">
        <is>
          <t>Chesterfield|11</t>
        </is>
      </c>
      <c r="B836" s="24" t="inlineStr">
        <is>
          <t>E3</t>
        </is>
      </c>
      <c r="C836" s="24" t="inlineStr">
        <is>
          <t>League Two</t>
        </is>
      </c>
      <c r="D836" s="24" t="inlineStr">
        <is>
          <t>Chesterfield</t>
        </is>
      </c>
      <c r="E836" s="24" t="n">
        <v>11</v>
      </c>
      <c r="F836" s="24">
        <f>COUNTIFS(TeamGames!$D$2:$D$4073,$D836,TeamGames!$F$2:$F$4073,$E836)</f>
        <v/>
      </c>
      <c r="G836" s="24" t="n">
        <v>41</v>
      </c>
      <c r="H836" s="24" t="n">
        <v>44</v>
      </c>
      <c r="I836" s="24" t="inlineStr">
        <is>
          <t>Crawley (H) · York (A) · Cheltenham (H) · Tranmere (A)</t>
        </is>
      </c>
      <c r="J836" s="24" t="n">
        <v>2</v>
      </c>
      <c r="K836" s="40" t="n">
        <v>46490.82291666666</v>
      </c>
      <c r="L836" s="40" t="n">
        <v>46504.82291666666</v>
      </c>
      <c r="M836" s="24">
        <f>SUMIFS(TeamGames!$X$2:$X$4073,TeamGames!$D$2:$D$4073,$D836,TeamGames!$F$2:$F$4073,$E836)</f>
        <v/>
      </c>
      <c r="N836" s="33">
        <f>SUMIFS(TeamGames!$S$2:$S$4073,TeamGames!$D$2:$D$4073,$D836,TeamGames!$F$2:$F$4073,$E836)</f>
        <v/>
      </c>
      <c r="O836" s="33">
        <f>SUMIFS(TeamGames!$S$2:$S$4073,TeamGames!$D$2:$D$4073,$D836,TeamGames!$F$2:$F$4073,$E836,TeamGames!$X$2:$X$4073,1)</f>
        <v/>
      </c>
      <c r="P836" s="24">
        <f>SUMIFS(TeamGames!$O$2:$O$4073,TeamGames!$D$2:$D$4073,$D836,TeamGames!$F$2:$F$4073,$E836)</f>
        <v/>
      </c>
      <c r="Q836" s="33">
        <f>SUMIFS(TeamGames!$T$2:$T$4073,TeamGames!$D$2:$D$4073,$D836,TeamGames!$F$2:$F$4073,$E836)</f>
        <v/>
      </c>
      <c r="R836" s="33">
        <f>SUMIFS(TeamGames!$U$2:$U$4073,TeamGames!$D$2:$D$4073,$D836,TeamGames!$F$2:$F$4073,$E836)</f>
        <v/>
      </c>
      <c r="S836" s="33">
        <f>SUMIFS(TeamGames!$W$2:$W$4073,TeamGames!$D$2:$D$4073,$D836,TeamGames!$F$2:$F$4073,$E836)</f>
        <v/>
      </c>
      <c r="T836" s="30">
        <f>IF(M836=0,"",P836-O836)</f>
        <v/>
      </c>
      <c r="U836" s="30">
        <f>IF(M836=0,"",S836-O836)</f>
        <v/>
      </c>
      <c r="V836" s="24">
        <f>IF(M836=0,"upcoming",IF(M836=F836,"complete","in progress"))</f>
        <v/>
      </c>
      <c r="W836" s="33">
        <f>N836/F836</f>
        <v/>
      </c>
      <c r="X836" s="41">
        <f>AVERAGEIFS(TeamGames!$K$2:$K$4073,TeamGames!$D$2:$D$4073,$D836,TeamGames!$F$2:$F$4073,$E836)</f>
        <v/>
      </c>
      <c r="Y836" s="30">
        <f>IF(M836=0,"",P836-S836)</f>
        <v/>
      </c>
      <c r="Z836" s="30" t="n"/>
      <c r="AA836" s="31" t="n"/>
      <c r="AB836" s="33" t="n">
        <v>6.440920294210228</v>
      </c>
      <c r="AC836" s="24" t="n">
        <v>0</v>
      </c>
      <c r="AD836" s="24" t="n">
        <v>0</v>
      </c>
    </row>
    <row r="837">
      <c r="A837" s="24" t="inlineStr">
        <is>
          <t>Chesterfield|12</t>
        </is>
      </c>
      <c r="B837" s="24" t="inlineStr">
        <is>
          <t>E3</t>
        </is>
      </c>
      <c r="C837" s="24" t="inlineStr">
        <is>
          <t>League Two</t>
        </is>
      </c>
      <c r="D837" s="24" t="inlineStr">
        <is>
          <t>Chesterfield</t>
        </is>
      </c>
      <c r="E837" s="24" t="n">
        <v>12</v>
      </c>
      <c r="F837" s="24">
        <f>COUNTIFS(TeamGames!$D$2:$D$4073,$D837,TeamGames!$F$2:$F$4073,$E837)</f>
        <v/>
      </c>
      <c r="G837" s="24" t="n">
        <v>45</v>
      </c>
      <c r="H837" s="24" t="n">
        <v>46</v>
      </c>
      <c r="I837" s="24" t="inlineStr">
        <is>
          <t>Swindon (H) · Exeter (A)</t>
        </is>
      </c>
      <c r="J837" s="24" t="n">
        <v>1</v>
      </c>
      <c r="K837" s="40" t="n">
        <v>46508.625</v>
      </c>
      <c r="L837" s="40" t="n">
        <v>46515.625</v>
      </c>
      <c r="M837" s="24">
        <f>SUMIFS(TeamGames!$X$2:$X$4073,TeamGames!$D$2:$D$4073,$D837,TeamGames!$F$2:$F$4073,$E837)</f>
        <v/>
      </c>
      <c r="N837" s="33">
        <f>SUMIFS(TeamGames!$S$2:$S$4073,TeamGames!$D$2:$D$4073,$D837,TeamGames!$F$2:$F$4073,$E837)</f>
        <v/>
      </c>
      <c r="O837" s="33">
        <f>SUMIFS(TeamGames!$S$2:$S$4073,TeamGames!$D$2:$D$4073,$D837,TeamGames!$F$2:$F$4073,$E837,TeamGames!$X$2:$X$4073,1)</f>
        <v/>
      </c>
      <c r="P837" s="24">
        <f>SUMIFS(TeamGames!$O$2:$O$4073,TeamGames!$D$2:$D$4073,$D837,TeamGames!$F$2:$F$4073,$E837)</f>
        <v/>
      </c>
      <c r="Q837" s="33">
        <f>SUMIFS(TeamGames!$T$2:$T$4073,TeamGames!$D$2:$D$4073,$D837,TeamGames!$F$2:$F$4073,$E837)</f>
        <v/>
      </c>
      <c r="R837" s="33">
        <f>SUMIFS(TeamGames!$U$2:$U$4073,TeamGames!$D$2:$D$4073,$D837,TeamGames!$F$2:$F$4073,$E837)</f>
        <v/>
      </c>
      <c r="S837" s="33">
        <f>SUMIFS(TeamGames!$W$2:$W$4073,TeamGames!$D$2:$D$4073,$D837,TeamGames!$F$2:$F$4073,$E837)</f>
        <v/>
      </c>
      <c r="T837" s="30">
        <f>IF(M837=0,"",P837-O837)</f>
        <v/>
      </c>
      <c r="U837" s="30">
        <f>IF(M837=0,"",S837-O837)</f>
        <v/>
      </c>
      <c r="V837" s="24">
        <f>IF(M837=0,"upcoming",IF(M837=F837,"complete","in progress"))</f>
        <v/>
      </c>
      <c r="W837" s="33">
        <f>N837/F837</f>
        <v/>
      </c>
      <c r="X837" s="41">
        <f>AVERAGEIFS(TeamGames!$K$2:$K$4073,TeamGames!$D$2:$D$4073,$D837,TeamGames!$F$2:$F$4073,$E837)</f>
        <v/>
      </c>
      <c r="Y837" s="30">
        <f>IF(M837=0,"",P837-S837)</f>
        <v/>
      </c>
      <c r="Z837" s="30" t="n"/>
      <c r="AA837" s="31" t="n"/>
      <c r="AB837" s="33" t="n">
        <v>3.167857189141185</v>
      </c>
      <c r="AC837" s="24" t="n">
        <v>0</v>
      </c>
      <c r="AD837" s="24" t="n">
        <v>0</v>
      </c>
    </row>
    <row r="838">
      <c r="A838" s="24" t="inlineStr">
        <is>
          <t>Colchester|1</t>
        </is>
      </c>
      <c r="B838" s="24" t="inlineStr">
        <is>
          <t>E3</t>
        </is>
      </c>
      <c r="C838" s="24" t="inlineStr">
        <is>
          <t>League Two</t>
        </is>
      </c>
      <c r="D838" s="24" t="inlineStr">
        <is>
          <t>Colchester</t>
        </is>
      </c>
      <c r="E838" s="24" t="n">
        <v>1</v>
      </c>
      <c r="F838" s="24">
        <f>COUNTIFS(TeamGames!$D$2:$D$4073,$D838,TeamGames!$F$2:$F$4073,$E838)</f>
        <v/>
      </c>
      <c r="G838" s="24" t="n">
        <v>1</v>
      </c>
      <c r="H838" s="24" t="n">
        <v>4</v>
      </c>
      <c r="I838" s="24" t="inlineStr">
        <is>
          <t>Accrington (A) · Oldham (H) · Rochdale (H) · Bristol Rovers (A)</t>
        </is>
      </c>
      <c r="J838" s="24" t="n">
        <v>2</v>
      </c>
      <c r="K838" s="40" t="n">
        <v>46249.625</v>
      </c>
      <c r="L838" s="40" t="n">
        <v>46266.82291666666</v>
      </c>
      <c r="M838" s="24">
        <f>SUMIFS(TeamGames!$X$2:$X$4073,TeamGames!$D$2:$D$4073,$D838,TeamGames!$F$2:$F$4073,$E838)</f>
        <v/>
      </c>
      <c r="N838" s="33">
        <f>SUMIFS(TeamGames!$S$2:$S$4073,TeamGames!$D$2:$D$4073,$D838,TeamGames!$F$2:$F$4073,$E838)</f>
        <v/>
      </c>
      <c r="O838" s="33">
        <f>SUMIFS(TeamGames!$S$2:$S$4073,TeamGames!$D$2:$D$4073,$D838,TeamGames!$F$2:$F$4073,$E838,TeamGames!$X$2:$X$4073,1)</f>
        <v/>
      </c>
      <c r="P838" s="24">
        <f>SUMIFS(TeamGames!$O$2:$O$4073,TeamGames!$D$2:$D$4073,$D838,TeamGames!$F$2:$F$4073,$E838)</f>
        <v/>
      </c>
      <c r="Q838" s="33">
        <f>SUMIFS(TeamGames!$T$2:$T$4073,TeamGames!$D$2:$D$4073,$D838,TeamGames!$F$2:$F$4073,$E838)</f>
        <v/>
      </c>
      <c r="R838" s="33">
        <f>SUMIFS(TeamGames!$U$2:$U$4073,TeamGames!$D$2:$D$4073,$D838,TeamGames!$F$2:$F$4073,$E838)</f>
        <v/>
      </c>
      <c r="S838" s="33">
        <f>SUMIFS(TeamGames!$W$2:$W$4073,TeamGames!$D$2:$D$4073,$D838,TeamGames!$F$2:$F$4073,$E838)</f>
        <v/>
      </c>
      <c r="T838" s="30">
        <f>IF(M838=0,"",P838-O838)</f>
        <v/>
      </c>
      <c r="U838" s="30">
        <f>IF(M838=0,"",S838-O838)</f>
        <v/>
      </c>
      <c r="V838" s="24">
        <f>IF(M838=0,"upcoming",IF(M838=F838,"complete","in progress"))</f>
        <v/>
      </c>
      <c r="W838" s="33">
        <f>N838/F838</f>
        <v/>
      </c>
      <c r="X838" s="41">
        <f>AVERAGEIFS(TeamGames!$K$2:$K$4073,TeamGames!$D$2:$D$4073,$D838,TeamGames!$F$2:$F$4073,$E838)</f>
        <v/>
      </c>
      <c r="Y838" s="30">
        <f>IF(M838=0,"",P838-S838)</f>
        <v/>
      </c>
      <c r="Z838" s="30" t="n">
        <v>0.6</v>
      </c>
      <c r="AA838" s="31" t="n">
        <v>0.5476151022303368</v>
      </c>
      <c r="AB838" s="33" t="n"/>
      <c r="AC838" s="24" t="n">
        <v>0</v>
      </c>
      <c r="AD838" s="24" t="n">
        <v>0</v>
      </c>
    </row>
    <row r="839">
      <c r="A839" s="24" t="inlineStr">
        <is>
          <t>Colchester|2</t>
        </is>
      </c>
      <c r="B839" s="24" t="inlineStr">
        <is>
          <t>E3</t>
        </is>
      </c>
      <c r="C839" s="24" t="inlineStr">
        <is>
          <t>League Two</t>
        </is>
      </c>
      <c r="D839" s="24" t="inlineStr">
        <is>
          <t>Colchester</t>
        </is>
      </c>
      <c r="E839" s="24" t="n">
        <v>2</v>
      </c>
      <c r="F839" s="24">
        <f>COUNTIFS(TeamGames!$D$2:$D$4073,$D839,TeamGames!$F$2:$F$4073,$E839)</f>
        <v/>
      </c>
      <c r="G839" s="24" t="n">
        <v>5</v>
      </c>
      <c r="H839" s="24" t="n">
        <v>8</v>
      </c>
      <c r="I839" s="24" t="inlineStr">
        <is>
          <t>Swindon (A) · Crewe (H) · Cheltenham (H) · Shrewsbury (A)</t>
        </is>
      </c>
      <c r="J839" s="24" t="n">
        <v>2</v>
      </c>
      <c r="K839" s="40" t="n">
        <v>46270.625</v>
      </c>
      <c r="L839" s="40" t="n">
        <v>46291.625</v>
      </c>
      <c r="M839" s="24">
        <f>SUMIFS(TeamGames!$X$2:$X$4073,TeamGames!$D$2:$D$4073,$D839,TeamGames!$F$2:$F$4073,$E839)</f>
        <v/>
      </c>
      <c r="N839" s="33">
        <f>SUMIFS(TeamGames!$S$2:$S$4073,TeamGames!$D$2:$D$4073,$D839,TeamGames!$F$2:$F$4073,$E839)</f>
        <v/>
      </c>
      <c r="O839" s="33">
        <f>SUMIFS(TeamGames!$S$2:$S$4073,TeamGames!$D$2:$D$4073,$D839,TeamGames!$F$2:$F$4073,$E839,TeamGames!$X$2:$X$4073,1)</f>
        <v/>
      </c>
      <c r="P839" s="24">
        <f>SUMIFS(TeamGames!$O$2:$O$4073,TeamGames!$D$2:$D$4073,$D839,TeamGames!$F$2:$F$4073,$E839)</f>
        <v/>
      </c>
      <c r="Q839" s="33">
        <f>SUMIFS(TeamGames!$T$2:$T$4073,TeamGames!$D$2:$D$4073,$D839,TeamGames!$F$2:$F$4073,$E839)</f>
        <v/>
      </c>
      <c r="R839" s="33">
        <f>SUMIFS(TeamGames!$U$2:$U$4073,TeamGames!$D$2:$D$4073,$D839,TeamGames!$F$2:$F$4073,$E839)</f>
        <v/>
      </c>
      <c r="S839" s="33">
        <f>SUMIFS(TeamGames!$W$2:$W$4073,TeamGames!$D$2:$D$4073,$D839,TeamGames!$F$2:$F$4073,$E839)</f>
        <v/>
      </c>
      <c r="T839" s="30">
        <f>IF(M839=0,"",P839-O839)</f>
        <v/>
      </c>
      <c r="U839" s="30">
        <f>IF(M839=0,"",S839-O839)</f>
        <v/>
      </c>
      <c r="V839" s="24">
        <f>IF(M839=0,"upcoming",IF(M839=F839,"complete","in progress"))</f>
        <v/>
      </c>
      <c r="W839" s="33">
        <f>N839/F839</f>
        <v/>
      </c>
      <c r="X839" s="41">
        <f>AVERAGEIFS(TeamGames!$K$2:$K$4073,TeamGames!$D$2:$D$4073,$D839,TeamGames!$F$2:$F$4073,$E839)</f>
        <v/>
      </c>
      <c r="Y839" s="30">
        <f>IF(M839=0,"",P839-S839)</f>
        <v/>
      </c>
      <c r="Z839" s="30" t="n">
        <v>-1.06</v>
      </c>
      <c r="AA839" s="31" t="n">
        <v>0.2875005299099649</v>
      </c>
      <c r="AB839" s="33" t="n"/>
      <c r="AC839" s="24" t="n">
        <v>0</v>
      </c>
      <c r="AD839" s="24" t="n">
        <v>0</v>
      </c>
    </row>
    <row r="840">
      <c r="A840" s="24" t="inlineStr">
        <is>
          <t>Colchester|3</t>
        </is>
      </c>
      <c r="B840" s="24" t="inlineStr">
        <is>
          <t>E3</t>
        </is>
      </c>
      <c r="C840" s="24" t="inlineStr">
        <is>
          <t>League Two</t>
        </is>
      </c>
      <c r="D840" s="24" t="inlineStr">
        <is>
          <t>Colchester</t>
        </is>
      </c>
      <c r="E840" s="24" t="n">
        <v>3</v>
      </c>
      <c r="F840" s="24">
        <f>COUNTIFS(TeamGames!$D$2:$D$4073,$D840,TeamGames!$F$2:$F$4073,$E840)</f>
        <v/>
      </c>
      <c r="G840" s="24" t="n">
        <v>9</v>
      </c>
      <c r="H840" s="24" t="n">
        <v>12</v>
      </c>
      <c r="I840" s="24" t="inlineStr">
        <is>
          <t>Newport (A) · Exeter (H) · Chesterfield (A) · Northampton (A)</t>
        </is>
      </c>
      <c r="J840" s="24" t="n">
        <v>1</v>
      </c>
      <c r="K840" s="40" t="n">
        <v>46305.625</v>
      </c>
      <c r="L840" s="40" t="n">
        <v>46319.52083333334</v>
      </c>
      <c r="M840" s="24">
        <f>SUMIFS(TeamGames!$X$2:$X$4073,TeamGames!$D$2:$D$4073,$D840,TeamGames!$F$2:$F$4073,$E840)</f>
        <v/>
      </c>
      <c r="N840" s="33">
        <f>SUMIFS(TeamGames!$S$2:$S$4073,TeamGames!$D$2:$D$4073,$D840,TeamGames!$F$2:$F$4073,$E840)</f>
        <v/>
      </c>
      <c r="O840" s="33">
        <f>SUMIFS(TeamGames!$S$2:$S$4073,TeamGames!$D$2:$D$4073,$D840,TeamGames!$F$2:$F$4073,$E840,TeamGames!$X$2:$X$4073,1)</f>
        <v/>
      </c>
      <c r="P840" s="24">
        <f>SUMIFS(TeamGames!$O$2:$O$4073,TeamGames!$D$2:$D$4073,$D840,TeamGames!$F$2:$F$4073,$E840)</f>
        <v/>
      </c>
      <c r="Q840" s="33">
        <f>SUMIFS(TeamGames!$T$2:$T$4073,TeamGames!$D$2:$D$4073,$D840,TeamGames!$F$2:$F$4073,$E840)</f>
        <v/>
      </c>
      <c r="R840" s="33">
        <f>SUMIFS(TeamGames!$U$2:$U$4073,TeamGames!$D$2:$D$4073,$D840,TeamGames!$F$2:$F$4073,$E840)</f>
        <v/>
      </c>
      <c r="S840" s="33">
        <f>SUMIFS(TeamGames!$W$2:$W$4073,TeamGames!$D$2:$D$4073,$D840,TeamGames!$F$2:$F$4073,$E840)</f>
        <v/>
      </c>
      <c r="T840" s="30">
        <f>IF(M840=0,"",P840-O840)</f>
        <v/>
      </c>
      <c r="U840" s="30">
        <f>IF(M840=0,"",S840-O840)</f>
        <v/>
      </c>
      <c r="V840" s="24">
        <f>IF(M840=0,"upcoming",IF(M840=F840,"complete","in progress"))</f>
        <v/>
      </c>
      <c r="W840" s="33">
        <f>N840/F840</f>
        <v/>
      </c>
      <c r="X840" s="41">
        <f>AVERAGEIFS(TeamGames!$K$2:$K$4073,TeamGames!$D$2:$D$4073,$D840,TeamGames!$F$2:$F$4073,$E840)</f>
        <v/>
      </c>
      <c r="Y840" s="30">
        <f>IF(M840=0,"",P840-S840)</f>
        <v/>
      </c>
      <c r="Z840" s="30" t="n">
        <v>-0.99</v>
      </c>
      <c r="AA840" s="31" t="n">
        <v>0.3242280284619636</v>
      </c>
      <c r="AB840" s="33" t="n">
        <v>1.217531634012112</v>
      </c>
      <c r="AC840" s="24" t="n">
        <v>0</v>
      </c>
      <c r="AD840" s="24" t="n">
        <v>1</v>
      </c>
    </row>
    <row r="841">
      <c r="A841" s="24" t="inlineStr">
        <is>
          <t>Colchester|4</t>
        </is>
      </c>
      <c r="B841" s="24" t="inlineStr">
        <is>
          <t>E3</t>
        </is>
      </c>
      <c r="C841" s="24" t="inlineStr">
        <is>
          <t>League Two</t>
        </is>
      </c>
      <c r="D841" s="24" t="inlineStr">
        <is>
          <t>Colchester</t>
        </is>
      </c>
      <c r="E841" s="24" t="n">
        <v>4</v>
      </c>
      <c r="F841" s="24">
        <f>COUNTIFS(TeamGames!$D$2:$D$4073,$D841,TeamGames!$F$2:$F$4073,$E841)</f>
        <v/>
      </c>
      <c r="G841" s="24" t="n">
        <v>13</v>
      </c>
      <c r="H841" s="24" t="n">
        <v>16</v>
      </c>
      <c r="I841" s="24" t="inlineStr">
        <is>
          <t>Walsall (H) · Gillingham (H) · Tranmere (A) · York (H)</t>
        </is>
      </c>
      <c r="J841" s="24" t="n">
        <v>3</v>
      </c>
      <c r="K841" s="40" t="n">
        <v>46326.625</v>
      </c>
      <c r="L841" s="40" t="n">
        <v>46354.625</v>
      </c>
      <c r="M841" s="24">
        <f>SUMIFS(TeamGames!$X$2:$X$4073,TeamGames!$D$2:$D$4073,$D841,TeamGames!$F$2:$F$4073,$E841)</f>
        <v/>
      </c>
      <c r="N841" s="33">
        <f>SUMIFS(TeamGames!$S$2:$S$4073,TeamGames!$D$2:$D$4073,$D841,TeamGames!$F$2:$F$4073,$E841)</f>
        <v/>
      </c>
      <c r="O841" s="33">
        <f>SUMIFS(TeamGames!$S$2:$S$4073,TeamGames!$D$2:$D$4073,$D841,TeamGames!$F$2:$F$4073,$E841,TeamGames!$X$2:$X$4073,1)</f>
        <v/>
      </c>
      <c r="P841" s="24">
        <f>SUMIFS(TeamGames!$O$2:$O$4073,TeamGames!$D$2:$D$4073,$D841,TeamGames!$F$2:$F$4073,$E841)</f>
        <v/>
      </c>
      <c r="Q841" s="33">
        <f>SUMIFS(TeamGames!$T$2:$T$4073,TeamGames!$D$2:$D$4073,$D841,TeamGames!$F$2:$F$4073,$E841)</f>
        <v/>
      </c>
      <c r="R841" s="33">
        <f>SUMIFS(TeamGames!$U$2:$U$4073,TeamGames!$D$2:$D$4073,$D841,TeamGames!$F$2:$F$4073,$E841)</f>
        <v/>
      </c>
      <c r="S841" s="33">
        <f>SUMIFS(TeamGames!$W$2:$W$4073,TeamGames!$D$2:$D$4073,$D841,TeamGames!$F$2:$F$4073,$E841)</f>
        <v/>
      </c>
      <c r="T841" s="30">
        <f>IF(M841=0,"",P841-O841)</f>
        <v/>
      </c>
      <c r="U841" s="30">
        <f>IF(M841=0,"",S841-O841)</f>
        <v/>
      </c>
      <c r="V841" s="24">
        <f>IF(M841=0,"upcoming",IF(M841=F841,"complete","in progress"))</f>
        <v/>
      </c>
      <c r="W841" s="33">
        <f>N841/F841</f>
        <v/>
      </c>
      <c r="X841" s="41">
        <f>AVERAGEIFS(TeamGames!$K$2:$K$4073,TeamGames!$D$2:$D$4073,$D841,TeamGames!$F$2:$F$4073,$E841)</f>
        <v/>
      </c>
      <c r="Y841" s="30">
        <f>IF(M841=0,"",P841-S841)</f>
        <v/>
      </c>
      <c r="Z841" s="30" t="n"/>
      <c r="AA841" s="31" t="n"/>
      <c r="AB841" s="33" t="n">
        <v>5.647518670651198</v>
      </c>
      <c r="AC841" s="24" t="n">
        <v>0</v>
      </c>
      <c r="AD841" s="24" t="n">
        <v>1</v>
      </c>
    </row>
    <row r="842">
      <c r="A842" s="24" t="inlineStr">
        <is>
          <t>Colchester|5</t>
        </is>
      </c>
      <c r="B842" s="24" t="inlineStr">
        <is>
          <t>E3</t>
        </is>
      </c>
      <c r="C842" s="24" t="inlineStr">
        <is>
          <t>League Two</t>
        </is>
      </c>
      <c r="D842" s="24" t="inlineStr">
        <is>
          <t>Colchester</t>
        </is>
      </c>
      <c r="E842" s="24" t="n">
        <v>5</v>
      </c>
      <c r="F842" s="24">
        <f>COUNTIFS(TeamGames!$D$2:$D$4073,$D842,TeamGames!$F$2:$F$4073,$E842)</f>
        <v/>
      </c>
      <c r="G842" s="24" t="n">
        <v>17</v>
      </c>
      <c r="H842" s="24" t="n">
        <v>20</v>
      </c>
      <c r="I842" s="24" t="inlineStr">
        <is>
          <t>Grimsby (A) · Salford (A) · Port Vale (H) · Fleetwood (H)</t>
        </is>
      </c>
      <c r="J842" s="24" t="n">
        <v>2</v>
      </c>
      <c r="K842" s="40" t="n">
        <v>46357.82291666666</v>
      </c>
      <c r="L842" s="40" t="n">
        <v>46375.52083333334</v>
      </c>
      <c r="M842" s="24">
        <f>SUMIFS(TeamGames!$X$2:$X$4073,TeamGames!$D$2:$D$4073,$D842,TeamGames!$F$2:$F$4073,$E842)</f>
        <v/>
      </c>
      <c r="N842" s="33">
        <f>SUMIFS(TeamGames!$S$2:$S$4073,TeamGames!$D$2:$D$4073,$D842,TeamGames!$F$2:$F$4073,$E842)</f>
        <v/>
      </c>
      <c r="O842" s="33">
        <f>SUMIFS(TeamGames!$S$2:$S$4073,TeamGames!$D$2:$D$4073,$D842,TeamGames!$F$2:$F$4073,$E842,TeamGames!$X$2:$X$4073,1)</f>
        <v/>
      </c>
      <c r="P842" s="24">
        <f>SUMIFS(TeamGames!$O$2:$O$4073,TeamGames!$D$2:$D$4073,$D842,TeamGames!$F$2:$F$4073,$E842)</f>
        <v/>
      </c>
      <c r="Q842" s="33">
        <f>SUMIFS(TeamGames!$T$2:$T$4073,TeamGames!$D$2:$D$4073,$D842,TeamGames!$F$2:$F$4073,$E842)</f>
        <v/>
      </c>
      <c r="R842" s="33">
        <f>SUMIFS(TeamGames!$U$2:$U$4073,TeamGames!$D$2:$D$4073,$D842,TeamGames!$F$2:$F$4073,$E842)</f>
        <v/>
      </c>
      <c r="S842" s="33">
        <f>SUMIFS(TeamGames!$W$2:$W$4073,TeamGames!$D$2:$D$4073,$D842,TeamGames!$F$2:$F$4073,$E842)</f>
        <v/>
      </c>
      <c r="T842" s="30">
        <f>IF(M842=0,"",P842-O842)</f>
        <v/>
      </c>
      <c r="U842" s="30">
        <f>IF(M842=0,"",S842-O842)</f>
        <v/>
      </c>
      <c r="V842" s="24">
        <f>IF(M842=0,"upcoming",IF(M842=F842,"complete","in progress"))</f>
        <v/>
      </c>
      <c r="W842" s="33">
        <f>N842/F842</f>
        <v/>
      </c>
      <c r="X842" s="41">
        <f>AVERAGEIFS(TeamGames!$K$2:$K$4073,TeamGames!$D$2:$D$4073,$D842,TeamGames!$F$2:$F$4073,$E842)</f>
        <v/>
      </c>
      <c r="Y842" s="30">
        <f>IF(M842=0,"",P842-S842)</f>
        <v/>
      </c>
      <c r="Z842" s="30" t="n"/>
      <c r="AA842" s="31" t="n"/>
      <c r="AB842" s="33" t="n">
        <v>4.988478636257306</v>
      </c>
      <c r="AC842" s="24" t="n">
        <v>0</v>
      </c>
      <c r="AD842" s="24" t="n">
        <v>1</v>
      </c>
    </row>
    <row r="843">
      <c r="A843" s="24" t="inlineStr">
        <is>
          <t>Colchester|6</t>
        </is>
      </c>
      <c r="B843" s="24" t="inlineStr">
        <is>
          <t>E3</t>
        </is>
      </c>
      <c r="C843" s="24" t="inlineStr">
        <is>
          <t>League Two</t>
        </is>
      </c>
      <c r="D843" s="24" t="inlineStr">
        <is>
          <t>Colchester</t>
        </is>
      </c>
      <c r="E843" s="24" t="n">
        <v>6</v>
      </c>
      <c r="F843" s="24">
        <f>COUNTIFS(TeamGames!$D$2:$D$4073,$D843,TeamGames!$F$2:$F$4073,$E843)</f>
        <v/>
      </c>
      <c r="G843" s="24" t="n">
        <v>21</v>
      </c>
      <c r="H843" s="24" t="n">
        <v>24</v>
      </c>
      <c r="I843" s="24" t="inlineStr">
        <is>
          <t>Barnet (A) · Crawley (H) · Rotherham (H) · Fleetwood (A)</t>
        </is>
      </c>
      <c r="J843" s="24" t="n">
        <v>2</v>
      </c>
      <c r="K843" s="40" t="n">
        <v>46382.625</v>
      </c>
      <c r="L843" s="40" t="n">
        <v>46396.625</v>
      </c>
      <c r="M843" s="24">
        <f>SUMIFS(TeamGames!$X$2:$X$4073,TeamGames!$D$2:$D$4073,$D843,TeamGames!$F$2:$F$4073,$E843)</f>
        <v/>
      </c>
      <c r="N843" s="33">
        <f>SUMIFS(TeamGames!$S$2:$S$4073,TeamGames!$D$2:$D$4073,$D843,TeamGames!$F$2:$F$4073,$E843)</f>
        <v/>
      </c>
      <c r="O843" s="33">
        <f>SUMIFS(TeamGames!$S$2:$S$4073,TeamGames!$D$2:$D$4073,$D843,TeamGames!$F$2:$F$4073,$E843,TeamGames!$X$2:$X$4073,1)</f>
        <v/>
      </c>
      <c r="P843" s="24">
        <f>SUMIFS(TeamGames!$O$2:$O$4073,TeamGames!$D$2:$D$4073,$D843,TeamGames!$F$2:$F$4073,$E843)</f>
        <v/>
      </c>
      <c r="Q843" s="33">
        <f>SUMIFS(TeamGames!$T$2:$T$4073,TeamGames!$D$2:$D$4073,$D843,TeamGames!$F$2:$F$4073,$E843)</f>
        <v/>
      </c>
      <c r="R843" s="33">
        <f>SUMIFS(TeamGames!$U$2:$U$4073,TeamGames!$D$2:$D$4073,$D843,TeamGames!$F$2:$F$4073,$E843)</f>
        <v/>
      </c>
      <c r="S843" s="33">
        <f>SUMIFS(TeamGames!$W$2:$W$4073,TeamGames!$D$2:$D$4073,$D843,TeamGames!$F$2:$F$4073,$E843)</f>
        <v/>
      </c>
      <c r="T843" s="30">
        <f>IF(M843=0,"",P843-O843)</f>
        <v/>
      </c>
      <c r="U843" s="30">
        <f>IF(M843=0,"",S843-O843)</f>
        <v/>
      </c>
      <c r="V843" s="24">
        <f>IF(M843=0,"upcoming",IF(M843=F843,"complete","in progress"))</f>
        <v/>
      </c>
      <c r="W843" s="33">
        <f>N843/F843</f>
        <v/>
      </c>
      <c r="X843" s="41">
        <f>AVERAGEIFS(TeamGames!$K$2:$K$4073,TeamGames!$D$2:$D$4073,$D843,TeamGames!$F$2:$F$4073,$E843)</f>
        <v/>
      </c>
      <c r="Y843" s="30">
        <f>IF(M843=0,"",P843-S843)</f>
        <v/>
      </c>
      <c r="Z843" s="30" t="n"/>
      <c r="AA843" s="31" t="n"/>
      <c r="AB843" s="33" t="n">
        <v>5.442708541465123</v>
      </c>
      <c r="AC843" s="24" t="n">
        <v>0</v>
      </c>
      <c r="AD843" s="24" t="n">
        <v>0</v>
      </c>
    </row>
    <row r="844">
      <c r="A844" s="24" t="inlineStr">
        <is>
          <t>Colchester|7</t>
        </is>
      </c>
      <c r="B844" s="24" t="inlineStr">
        <is>
          <t>E3</t>
        </is>
      </c>
      <c r="C844" s="24" t="inlineStr">
        <is>
          <t>League Two</t>
        </is>
      </c>
      <c r="D844" s="24" t="inlineStr">
        <is>
          <t>Colchester</t>
        </is>
      </c>
      <c r="E844" s="24" t="n">
        <v>7</v>
      </c>
      <c r="F844" s="24">
        <f>COUNTIFS(TeamGames!$D$2:$D$4073,$D844,TeamGames!$F$2:$F$4073,$E844)</f>
        <v/>
      </c>
      <c r="G844" s="24" t="n">
        <v>25</v>
      </c>
      <c r="H844" s="24" t="n">
        <v>28</v>
      </c>
      <c r="I844" s="24" t="inlineStr">
        <is>
          <t>Exeter (A) · Chesterfield (H) · Northampton (H) · Walsall (A)</t>
        </is>
      </c>
      <c r="J844" s="24" t="n">
        <v>2</v>
      </c>
      <c r="K844" s="40" t="n">
        <v>46403.625</v>
      </c>
      <c r="L844" s="40" t="n">
        <v>46417.625</v>
      </c>
      <c r="M844" s="24">
        <f>SUMIFS(TeamGames!$X$2:$X$4073,TeamGames!$D$2:$D$4073,$D844,TeamGames!$F$2:$F$4073,$E844)</f>
        <v/>
      </c>
      <c r="N844" s="33">
        <f>SUMIFS(TeamGames!$S$2:$S$4073,TeamGames!$D$2:$D$4073,$D844,TeamGames!$F$2:$F$4073,$E844)</f>
        <v/>
      </c>
      <c r="O844" s="33">
        <f>SUMIFS(TeamGames!$S$2:$S$4073,TeamGames!$D$2:$D$4073,$D844,TeamGames!$F$2:$F$4073,$E844,TeamGames!$X$2:$X$4073,1)</f>
        <v/>
      </c>
      <c r="P844" s="24">
        <f>SUMIFS(TeamGames!$O$2:$O$4073,TeamGames!$D$2:$D$4073,$D844,TeamGames!$F$2:$F$4073,$E844)</f>
        <v/>
      </c>
      <c r="Q844" s="33">
        <f>SUMIFS(TeamGames!$T$2:$T$4073,TeamGames!$D$2:$D$4073,$D844,TeamGames!$F$2:$F$4073,$E844)</f>
        <v/>
      </c>
      <c r="R844" s="33">
        <f>SUMIFS(TeamGames!$U$2:$U$4073,TeamGames!$D$2:$D$4073,$D844,TeamGames!$F$2:$F$4073,$E844)</f>
        <v/>
      </c>
      <c r="S844" s="33">
        <f>SUMIFS(TeamGames!$W$2:$W$4073,TeamGames!$D$2:$D$4073,$D844,TeamGames!$F$2:$F$4073,$E844)</f>
        <v/>
      </c>
      <c r="T844" s="30">
        <f>IF(M844=0,"",P844-O844)</f>
        <v/>
      </c>
      <c r="U844" s="30">
        <f>IF(M844=0,"",S844-O844)</f>
        <v/>
      </c>
      <c r="V844" s="24">
        <f>IF(M844=0,"upcoming",IF(M844=F844,"complete","in progress"))</f>
        <v/>
      </c>
      <c r="W844" s="33">
        <f>N844/F844</f>
        <v/>
      </c>
      <c r="X844" s="41">
        <f>AVERAGEIFS(TeamGames!$K$2:$K$4073,TeamGames!$D$2:$D$4073,$D844,TeamGames!$F$2:$F$4073,$E844)</f>
        <v/>
      </c>
      <c r="Y844" s="30">
        <f>IF(M844=0,"",P844-S844)</f>
        <v/>
      </c>
      <c r="Z844" s="30" t="n"/>
      <c r="AA844" s="31" t="n"/>
      <c r="AB844" s="33" t="n">
        <v>5.276813279772703</v>
      </c>
      <c r="AC844" s="24" t="n">
        <v>0</v>
      </c>
      <c r="AD844" s="24" t="n">
        <v>0</v>
      </c>
    </row>
    <row r="845">
      <c r="A845" s="24" t="inlineStr">
        <is>
          <t>Colchester|8</t>
        </is>
      </c>
      <c r="B845" s="24" t="inlineStr">
        <is>
          <t>E3</t>
        </is>
      </c>
      <c r="C845" s="24" t="inlineStr">
        <is>
          <t>League Two</t>
        </is>
      </c>
      <c r="D845" s="24" t="inlineStr">
        <is>
          <t>Colchester</t>
        </is>
      </c>
      <c r="E845" s="24" t="n">
        <v>8</v>
      </c>
      <c r="F845" s="24">
        <f>COUNTIFS(TeamGames!$D$2:$D$4073,$D845,TeamGames!$F$2:$F$4073,$E845)</f>
        <v/>
      </c>
      <c r="G845" s="24" t="n">
        <v>29</v>
      </c>
      <c r="H845" s="24" t="n">
        <v>32</v>
      </c>
      <c r="I845" s="24" t="inlineStr">
        <is>
          <t>Rochdale (A) · Bristol Rovers (H) · Swindon (H) · Crewe (A)</t>
        </is>
      </c>
      <c r="J845" s="24" t="n">
        <v>2</v>
      </c>
      <c r="K845" s="40" t="n">
        <v>46424.625</v>
      </c>
      <c r="L845" s="40" t="n">
        <v>46438.625</v>
      </c>
      <c r="M845" s="24">
        <f>SUMIFS(TeamGames!$X$2:$X$4073,TeamGames!$D$2:$D$4073,$D845,TeamGames!$F$2:$F$4073,$E845)</f>
        <v/>
      </c>
      <c r="N845" s="33">
        <f>SUMIFS(TeamGames!$S$2:$S$4073,TeamGames!$D$2:$D$4073,$D845,TeamGames!$F$2:$F$4073,$E845)</f>
        <v/>
      </c>
      <c r="O845" s="33">
        <f>SUMIFS(TeamGames!$S$2:$S$4073,TeamGames!$D$2:$D$4073,$D845,TeamGames!$F$2:$F$4073,$E845,TeamGames!$X$2:$X$4073,1)</f>
        <v/>
      </c>
      <c r="P845" s="24">
        <f>SUMIFS(TeamGames!$O$2:$O$4073,TeamGames!$D$2:$D$4073,$D845,TeamGames!$F$2:$F$4073,$E845)</f>
        <v/>
      </c>
      <c r="Q845" s="33">
        <f>SUMIFS(TeamGames!$T$2:$T$4073,TeamGames!$D$2:$D$4073,$D845,TeamGames!$F$2:$F$4073,$E845)</f>
        <v/>
      </c>
      <c r="R845" s="33">
        <f>SUMIFS(TeamGames!$U$2:$U$4073,TeamGames!$D$2:$D$4073,$D845,TeamGames!$F$2:$F$4073,$E845)</f>
        <v/>
      </c>
      <c r="S845" s="33">
        <f>SUMIFS(TeamGames!$W$2:$W$4073,TeamGames!$D$2:$D$4073,$D845,TeamGames!$F$2:$F$4073,$E845)</f>
        <v/>
      </c>
      <c r="T845" s="30">
        <f>IF(M845=0,"",P845-O845)</f>
        <v/>
      </c>
      <c r="U845" s="30">
        <f>IF(M845=0,"",S845-O845)</f>
        <v/>
      </c>
      <c r="V845" s="24">
        <f>IF(M845=0,"upcoming",IF(M845=F845,"complete","in progress"))</f>
        <v/>
      </c>
      <c r="W845" s="33">
        <f>N845/F845</f>
        <v/>
      </c>
      <c r="X845" s="41">
        <f>AVERAGEIFS(TeamGames!$K$2:$K$4073,TeamGames!$D$2:$D$4073,$D845,TeamGames!$F$2:$F$4073,$E845)</f>
        <v/>
      </c>
      <c r="Y845" s="30">
        <f>IF(M845=0,"",P845-S845)</f>
        <v/>
      </c>
      <c r="Z845" s="30" t="n"/>
      <c r="AA845" s="31" t="n"/>
      <c r="AB845" s="33" t="n">
        <v>5.343608764436345</v>
      </c>
      <c r="AC845" s="24" t="n">
        <v>0</v>
      </c>
      <c r="AD845" s="24" t="n">
        <v>0</v>
      </c>
    </row>
    <row r="846">
      <c r="A846" s="24" t="inlineStr">
        <is>
          <t>Colchester|9</t>
        </is>
      </c>
      <c r="B846" s="24" t="inlineStr">
        <is>
          <t>E3</t>
        </is>
      </c>
      <c r="C846" s="24" t="inlineStr">
        <is>
          <t>League Two</t>
        </is>
      </c>
      <c r="D846" s="24" t="inlineStr">
        <is>
          <t>Colchester</t>
        </is>
      </c>
      <c r="E846" s="24" t="n">
        <v>9</v>
      </c>
      <c r="F846" s="24">
        <f>COUNTIFS(TeamGames!$D$2:$D$4073,$D846,TeamGames!$F$2:$F$4073,$E846)</f>
        <v/>
      </c>
      <c r="G846" s="24" t="n">
        <v>33</v>
      </c>
      <c r="H846" s="24" t="n">
        <v>36</v>
      </c>
      <c r="I846" s="24" t="inlineStr">
        <is>
          <t>Gillingham (A) · Accrington (H) · Oldham (A) · Tranmere (H)</t>
        </is>
      </c>
      <c r="J846" s="24" t="n">
        <v>2</v>
      </c>
      <c r="K846" s="40" t="n">
        <v>46445.625</v>
      </c>
      <c r="L846" s="40" t="n">
        <v>46466.625</v>
      </c>
      <c r="M846" s="24">
        <f>SUMIFS(TeamGames!$X$2:$X$4073,TeamGames!$D$2:$D$4073,$D846,TeamGames!$F$2:$F$4073,$E846)</f>
        <v/>
      </c>
      <c r="N846" s="33">
        <f>SUMIFS(TeamGames!$S$2:$S$4073,TeamGames!$D$2:$D$4073,$D846,TeamGames!$F$2:$F$4073,$E846)</f>
        <v/>
      </c>
      <c r="O846" s="33">
        <f>SUMIFS(TeamGames!$S$2:$S$4073,TeamGames!$D$2:$D$4073,$D846,TeamGames!$F$2:$F$4073,$E846,TeamGames!$X$2:$X$4073,1)</f>
        <v/>
      </c>
      <c r="P846" s="24">
        <f>SUMIFS(TeamGames!$O$2:$O$4073,TeamGames!$D$2:$D$4073,$D846,TeamGames!$F$2:$F$4073,$E846)</f>
        <v/>
      </c>
      <c r="Q846" s="33">
        <f>SUMIFS(TeamGames!$T$2:$T$4073,TeamGames!$D$2:$D$4073,$D846,TeamGames!$F$2:$F$4073,$E846)</f>
        <v/>
      </c>
      <c r="R846" s="33">
        <f>SUMIFS(TeamGames!$U$2:$U$4073,TeamGames!$D$2:$D$4073,$D846,TeamGames!$F$2:$F$4073,$E846)</f>
        <v/>
      </c>
      <c r="S846" s="33">
        <f>SUMIFS(TeamGames!$W$2:$W$4073,TeamGames!$D$2:$D$4073,$D846,TeamGames!$F$2:$F$4073,$E846)</f>
        <v/>
      </c>
      <c r="T846" s="30">
        <f>IF(M846=0,"",P846-O846)</f>
        <v/>
      </c>
      <c r="U846" s="30">
        <f>IF(M846=0,"",S846-O846)</f>
        <v/>
      </c>
      <c r="V846" s="24">
        <f>IF(M846=0,"upcoming",IF(M846=F846,"complete","in progress"))</f>
        <v/>
      </c>
      <c r="W846" s="33">
        <f>N846/F846</f>
        <v/>
      </c>
      <c r="X846" s="41">
        <f>AVERAGEIFS(TeamGames!$K$2:$K$4073,TeamGames!$D$2:$D$4073,$D846,TeamGames!$F$2:$F$4073,$E846)</f>
        <v/>
      </c>
      <c r="Y846" s="30">
        <f>IF(M846=0,"",P846-S846)</f>
        <v/>
      </c>
      <c r="Z846" s="30" t="n"/>
      <c r="AA846" s="31" t="n"/>
      <c r="AB846" s="33" t="n">
        <v>5.604795120308868</v>
      </c>
      <c r="AC846" s="24" t="n">
        <v>0</v>
      </c>
      <c r="AD846" s="24" t="n">
        <v>0</v>
      </c>
    </row>
    <row r="847">
      <c r="A847" s="24" t="inlineStr">
        <is>
          <t>Colchester|10</t>
        </is>
      </c>
      <c r="B847" s="24" t="inlineStr">
        <is>
          <t>E3</t>
        </is>
      </c>
      <c r="C847" s="24" t="inlineStr">
        <is>
          <t>League Two</t>
        </is>
      </c>
      <c r="D847" s="24" t="inlineStr">
        <is>
          <t>Colchester</t>
        </is>
      </c>
      <c r="E847" s="24" t="n">
        <v>10</v>
      </c>
      <c r="F847" s="24">
        <f>COUNTIFS(TeamGames!$D$2:$D$4073,$D847,TeamGames!$F$2:$F$4073,$E847)</f>
        <v/>
      </c>
      <c r="G847" s="24" t="n">
        <v>37</v>
      </c>
      <c r="H847" s="24" t="n">
        <v>40</v>
      </c>
      <c r="I847" s="24" t="inlineStr">
        <is>
          <t>Rotherham (A) · Barnet (H) · Crawley (A) · Salford (H)</t>
        </is>
      </c>
      <c r="J847" s="24" t="n">
        <v>2</v>
      </c>
      <c r="K847" s="40" t="n">
        <v>46472.625</v>
      </c>
      <c r="L847" s="40" t="n">
        <v>46487.625</v>
      </c>
      <c r="M847" s="24">
        <f>SUMIFS(TeamGames!$X$2:$X$4073,TeamGames!$D$2:$D$4073,$D847,TeamGames!$F$2:$F$4073,$E847)</f>
        <v/>
      </c>
      <c r="N847" s="33">
        <f>SUMIFS(TeamGames!$S$2:$S$4073,TeamGames!$D$2:$D$4073,$D847,TeamGames!$F$2:$F$4073,$E847)</f>
        <v/>
      </c>
      <c r="O847" s="33">
        <f>SUMIFS(TeamGames!$S$2:$S$4073,TeamGames!$D$2:$D$4073,$D847,TeamGames!$F$2:$F$4073,$E847,TeamGames!$X$2:$X$4073,1)</f>
        <v/>
      </c>
      <c r="P847" s="24">
        <f>SUMIFS(TeamGames!$O$2:$O$4073,TeamGames!$D$2:$D$4073,$D847,TeamGames!$F$2:$F$4073,$E847)</f>
        <v/>
      </c>
      <c r="Q847" s="33">
        <f>SUMIFS(TeamGames!$T$2:$T$4073,TeamGames!$D$2:$D$4073,$D847,TeamGames!$F$2:$F$4073,$E847)</f>
        <v/>
      </c>
      <c r="R847" s="33">
        <f>SUMIFS(TeamGames!$U$2:$U$4073,TeamGames!$D$2:$D$4073,$D847,TeamGames!$F$2:$F$4073,$E847)</f>
        <v/>
      </c>
      <c r="S847" s="33">
        <f>SUMIFS(TeamGames!$W$2:$W$4073,TeamGames!$D$2:$D$4073,$D847,TeamGames!$F$2:$F$4073,$E847)</f>
        <v/>
      </c>
      <c r="T847" s="30">
        <f>IF(M847=0,"",P847-O847)</f>
        <v/>
      </c>
      <c r="U847" s="30">
        <f>IF(M847=0,"",S847-O847)</f>
        <v/>
      </c>
      <c r="V847" s="24">
        <f>IF(M847=0,"upcoming",IF(M847=F847,"complete","in progress"))</f>
        <v/>
      </c>
      <c r="W847" s="33">
        <f>N847/F847</f>
        <v/>
      </c>
      <c r="X847" s="41">
        <f>AVERAGEIFS(TeamGames!$K$2:$K$4073,TeamGames!$D$2:$D$4073,$D847,TeamGames!$F$2:$F$4073,$E847)</f>
        <v/>
      </c>
      <c r="Y847" s="30">
        <f>IF(M847=0,"",P847-S847)</f>
        <v/>
      </c>
      <c r="Z847" s="30" t="n"/>
      <c r="AA847" s="31" t="n"/>
      <c r="AB847" s="33" t="n">
        <v>5.049449210967775</v>
      </c>
      <c r="AC847" s="24" t="n">
        <v>0</v>
      </c>
      <c r="AD847" s="24" t="n">
        <v>0</v>
      </c>
    </row>
    <row r="848">
      <c r="A848" s="24" t="inlineStr">
        <is>
          <t>Colchester|11</t>
        </is>
      </c>
      <c r="B848" s="24" t="inlineStr">
        <is>
          <t>E3</t>
        </is>
      </c>
      <c r="C848" s="24" t="inlineStr">
        <is>
          <t>League Two</t>
        </is>
      </c>
      <c r="D848" s="24" t="inlineStr">
        <is>
          <t>Colchester</t>
        </is>
      </c>
      <c r="E848" s="24" t="n">
        <v>11</v>
      </c>
      <c r="F848" s="24">
        <f>COUNTIFS(TeamGames!$D$2:$D$4073,$D848,TeamGames!$F$2:$F$4073,$E848)</f>
        <v/>
      </c>
      <c r="G848" s="24" t="n">
        <v>41</v>
      </c>
      <c r="H848" s="24" t="n">
        <v>44</v>
      </c>
      <c r="I848" s="24" t="inlineStr">
        <is>
          <t>Newport (H) · Cheltenham (A) · Shrewsbury (H) · Port Vale (A)</t>
        </is>
      </c>
      <c r="J848" s="24" t="n">
        <v>2</v>
      </c>
      <c r="K848" s="40" t="n">
        <v>46490.82291666666</v>
      </c>
      <c r="L848" s="40" t="n">
        <v>46504.82291666666</v>
      </c>
      <c r="M848" s="24">
        <f>SUMIFS(TeamGames!$X$2:$X$4073,TeamGames!$D$2:$D$4073,$D848,TeamGames!$F$2:$F$4073,$E848)</f>
        <v/>
      </c>
      <c r="N848" s="33">
        <f>SUMIFS(TeamGames!$S$2:$S$4073,TeamGames!$D$2:$D$4073,$D848,TeamGames!$F$2:$F$4073,$E848)</f>
        <v/>
      </c>
      <c r="O848" s="33">
        <f>SUMIFS(TeamGames!$S$2:$S$4073,TeamGames!$D$2:$D$4073,$D848,TeamGames!$F$2:$F$4073,$E848,TeamGames!$X$2:$X$4073,1)</f>
        <v/>
      </c>
      <c r="P848" s="24">
        <f>SUMIFS(TeamGames!$O$2:$O$4073,TeamGames!$D$2:$D$4073,$D848,TeamGames!$F$2:$F$4073,$E848)</f>
        <v/>
      </c>
      <c r="Q848" s="33">
        <f>SUMIFS(TeamGames!$T$2:$T$4073,TeamGames!$D$2:$D$4073,$D848,TeamGames!$F$2:$F$4073,$E848)</f>
        <v/>
      </c>
      <c r="R848" s="33">
        <f>SUMIFS(TeamGames!$U$2:$U$4073,TeamGames!$D$2:$D$4073,$D848,TeamGames!$F$2:$F$4073,$E848)</f>
        <v/>
      </c>
      <c r="S848" s="33">
        <f>SUMIFS(TeamGames!$W$2:$W$4073,TeamGames!$D$2:$D$4073,$D848,TeamGames!$F$2:$F$4073,$E848)</f>
        <v/>
      </c>
      <c r="T848" s="30">
        <f>IF(M848=0,"",P848-O848)</f>
        <v/>
      </c>
      <c r="U848" s="30">
        <f>IF(M848=0,"",S848-O848)</f>
        <v/>
      </c>
      <c r="V848" s="24">
        <f>IF(M848=0,"upcoming",IF(M848=F848,"complete","in progress"))</f>
        <v/>
      </c>
      <c r="W848" s="33">
        <f>N848/F848</f>
        <v/>
      </c>
      <c r="X848" s="41">
        <f>AVERAGEIFS(TeamGames!$K$2:$K$4073,TeamGames!$D$2:$D$4073,$D848,TeamGames!$F$2:$F$4073,$E848)</f>
        <v/>
      </c>
      <c r="Y848" s="30">
        <f>IF(M848=0,"",P848-S848)</f>
        <v/>
      </c>
      <c r="Z848" s="30" t="n"/>
      <c r="AA848" s="31" t="n"/>
      <c r="AB848" s="33" t="n">
        <v>5.752737093018767</v>
      </c>
      <c r="AC848" s="24" t="n">
        <v>0</v>
      </c>
      <c r="AD848" s="24" t="n">
        <v>0</v>
      </c>
    </row>
    <row r="849">
      <c r="A849" s="24" t="inlineStr">
        <is>
          <t>Colchester|12</t>
        </is>
      </c>
      <c r="B849" s="24" t="inlineStr">
        <is>
          <t>E3</t>
        </is>
      </c>
      <c r="C849" s="24" t="inlineStr">
        <is>
          <t>League Two</t>
        </is>
      </c>
      <c r="D849" s="24" t="inlineStr">
        <is>
          <t>Colchester</t>
        </is>
      </c>
      <c r="E849" s="24" t="n">
        <v>12</v>
      </c>
      <c r="F849" s="24">
        <f>COUNTIFS(TeamGames!$D$2:$D$4073,$D849,TeamGames!$F$2:$F$4073,$E849)</f>
        <v/>
      </c>
      <c r="G849" s="24" t="n">
        <v>45</v>
      </c>
      <c r="H849" s="24" t="n">
        <v>46</v>
      </c>
      <c r="I849" s="24" t="inlineStr">
        <is>
          <t>York (A) · Grimsby (H)</t>
        </is>
      </c>
      <c r="J849" s="24" t="n">
        <v>1</v>
      </c>
      <c r="K849" s="40" t="n">
        <v>46508.625</v>
      </c>
      <c r="L849" s="40" t="n">
        <v>46515.625</v>
      </c>
      <c r="M849" s="24">
        <f>SUMIFS(TeamGames!$X$2:$X$4073,TeamGames!$D$2:$D$4073,$D849,TeamGames!$F$2:$F$4073,$E849)</f>
        <v/>
      </c>
      <c r="N849" s="33">
        <f>SUMIFS(TeamGames!$S$2:$S$4073,TeamGames!$D$2:$D$4073,$D849,TeamGames!$F$2:$F$4073,$E849)</f>
        <v/>
      </c>
      <c r="O849" s="33">
        <f>SUMIFS(TeamGames!$S$2:$S$4073,TeamGames!$D$2:$D$4073,$D849,TeamGames!$F$2:$F$4073,$E849,TeamGames!$X$2:$X$4073,1)</f>
        <v/>
      </c>
      <c r="P849" s="24">
        <f>SUMIFS(TeamGames!$O$2:$O$4073,TeamGames!$D$2:$D$4073,$D849,TeamGames!$F$2:$F$4073,$E849)</f>
        <v/>
      </c>
      <c r="Q849" s="33">
        <f>SUMIFS(TeamGames!$T$2:$T$4073,TeamGames!$D$2:$D$4073,$D849,TeamGames!$F$2:$F$4073,$E849)</f>
        <v/>
      </c>
      <c r="R849" s="33">
        <f>SUMIFS(TeamGames!$U$2:$U$4073,TeamGames!$D$2:$D$4073,$D849,TeamGames!$F$2:$F$4073,$E849)</f>
        <v/>
      </c>
      <c r="S849" s="33">
        <f>SUMIFS(TeamGames!$W$2:$W$4073,TeamGames!$D$2:$D$4073,$D849,TeamGames!$F$2:$F$4073,$E849)</f>
        <v/>
      </c>
      <c r="T849" s="30">
        <f>IF(M849=0,"",P849-O849)</f>
        <v/>
      </c>
      <c r="U849" s="30">
        <f>IF(M849=0,"",S849-O849)</f>
        <v/>
      </c>
      <c r="V849" s="24">
        <f>IF(M849=0,"upcoming",IF(M849=F849,"complete","in progress"))</f>
        <v/>
      </c>
      <c r="W849" s="33">
        <f>N849/F849</f>
        <v/>
      </c>
      <c r="X849" s="41">
        <f>AVERAGEIFS(TeamGames!$K$2:$K$4073,TeamGames!$D$2:$D$4073,$D849,TeamGames!$F$2:$F$4073,$E849)</f>
        <v/>
      </c>
      <c r="Y849" s="30">
        <f>IF(M849=0,"",P849-S849)</f>
        <v/>
      </c>
      <c r="Z849" s="30" t="n"/>
      <c r="AA849" s="31" t="n"/>
      <c r="AB849" s="33" t="n">
        <v>2.447805548691132</v>
      </c>
      <c r="AC849" s="24" t="n">
        <v>0</v>
      </c>
      <c r="AD849" s="24" t="n">
        <v>0</v>
      </c>
    </row>
    <row r="850">
      <c r="A850" s="24" t="inlineStr">
        <is>
          <t>Crawley|1</t>
        </is>
      </c>
      <c r="B850" s="24" t="inlineStr">
        <is>
          <t>E3</t>
        </is>
      </c>
      <c r="C850" s="24" t="inlineStr">
        <is>
          <t>League Two</t>
        </is>
      </c>
      <c r="D850" s="24" t="inlineStr">
        <is>
          <t>Crawley</t>
        </is>
      </c>
      <c r="E850" s="24" t="n">
        <v>1</v>
      </c>
      <c r="F850" s="24">
        <f>COUNTIFS(TeamGames!$D$2:$D$4073,$D850,TeamGames!$F$2:$F$4073,$E850)</f>
        <v/>
      </c>
      <c r="G850" s="24" t="n">
        <v>1</v>
      </c>
      <c r="H850" s="24" t="n">
        <v>4</v>
      </c>
      <c r="I850" s="24" t="inlineStr">
        <is>
          <t>Crewe (H) · Rochdale (A) · Bristol Rovers (H) · Northampton (A)</t>
        </is>
      </c>
      <c r="J850" s="24" t="n">
        <v>2</v>
      </c>
      <c r="K850" s="40" t="n">
        <v>46249.625</v>
      </c>
      <c r="L850" s="40" t="n">
        <v>46266.82291666666</v>
      </c>
      <c r="M850" s="24">
        <f>SUMIFS(TeamGames!$X$2:$X$4073,TeamGames!$D$2:$D$4073,$D850,TeamGames!$F$2:$F$4073,$E850)</f>
        <v/>
      </c>
      <c r="N850" s="33">
        <f>SUMIFS(TeamGames!$S$2:$S$4073,TeamGames!$D$2:$D$4073,$D850,TeamGames!$F$2:$F$4073,$E850)</f>
        <v/>
      </c>
      <c r="O850" s="33">
        <f>SUMIFS(TeamGames!$S$2:$S$4073,TeamGames!$D$2:$D$4073,$D850,TeamGames!$F$2:$F$4073,$E850,TeamGames!$X$2:$X$4073,1)</f>
        <v/>
      </c>
      <c r="P850" s="24">
        <f>SUMIFS(TeamGames!$O$2:$O$4073,TeamGames!$D$2:$D$4073,$D850,TeamGames!$F$2:$F$4073,$E850)</f>
        <v/>
      </c>
      <c r="Q850" s="33">
        <f>SUMIFS(TeamGames!$T$2:$T$4073,TeamGames!$D$2:$D$4073,$D850,TeamGames!$F$2:$F$4073,$E850)</f>
        <v/>
      </c>
      <c r="R850" s="33">
        <f>SUMIFS(TeamGames!$U$2:$U$4073,TeamGames!$D$2:$D$4073,$D850,TeamGames!$F$2:$F$4073,$E850)</f>
        <v/>
      </c>
      <c r="S850" s="33">
        <f>SUMIFS(TeamGames!$W$2:$W$4073,TeamGames!$D$2:$D$4073,$D850,TeamGames!$F$2:$F$4073,$E850)</f>
        <v/>
      </c>
      <c r="T850" s="30">
        <f>IF(M850=0,"",P850-O850)</f>
        <v/>
      </c>
      <c r="U850" s="30">
        <f>IF(M850=0,"",S850-O850)</f>
        <v/>
      </c>
      <c r="V850" s="24">
        <f>IF(M850=0,"upcoming",IF(M850=F850,"complete","in progress"))</f>
        <v/>
      </c>
      <c r="W850" s="33">
        <f>N850/F850</f>
        <v/>
      </c>
      <c r="X850" s="41">
        <f>AVERAGEIFS(TeamGames!$K$2:$K$4073,TeamGames!$D$2:$D$4073,$D850,TeamGames!$F$2:$F$4073,$E850)</f>
        <v/>
      </c>
      <c r="Y850" s="30">
        <f>IF(M850=0,"",P850-S850)</f>
        <v/>
      </c>
      <c r="Z850" s="30" t="n">
        <v>-0.33</v>
      </c>
      <c r="AA850" s="31" t="n">
        <v>0.7451611960855411</v>
      </c>
      <c r="AB850" s="33" t="n"/>
      <c r="AC850" s="24" t="n">
        <v>0</v>
      </c>
      <c r="AD850" s="24" t="n">
        <v>0</v>
      </c>
    </row>
    <row r="851">
      <c r="A851" s="24" t="inlineStr">
        <is>
          <t>Crawley|2</t>
        </is>
      </c>
      <c r="B851" s="24" t="inlineStr">
        <is>
          <t>E3</t>
        </is>
      </c>
      <c r="C851" s="24" t="inlineStr">
        <is>
          <t>League Two</t>
        </is>
      </c>
      <c r="D851" s="24" t="inlineStr">
        <is>
          <t>Crawley</t>
        </is>
      </c>
      <c r="E851" s="24" t="n">
        <v>2</v>
      </c>
      <c r="F851" s="24">
        <f>COUNTIFS(TeamGames!$D$2:$D$4073,$D851,TeamGames!$F$2:$F$4073,$E851)</f>
        <v/>
      </c>
      <c r="G851" s="24" t="n">
        <v>5</v>
      </c>
      <c r="H851" s="24" t="n">
        <v>8</v>
      </c>
      <c r="I851" s="24" t="inlineStr">
        <is>
          <t>Accrington (A) · Cheltenham (H) · Grimsby (A) · Walsall (A)</t>
        </is>
      </c>
      <c r="J851" s="24" t="n">
        <v>1</v>
      </c>
      <c r="K851" s="40" t="n">
        <v>46270.625</v>
      </c>
      <c r="L851" s="40" t="n">
        <v>46298.625</v>
      </c>
      <c r="M851" s="24">
        <f>SUMIFS(TeamGames!$X$2:$X$4073,TeamGames!$D$2:$D$4073,$D851,TeamGames!$F$2:$F$4073,$E851)</f>
        <v/>
      </c>
      <c r="N851" s="33">
        <f>SUMIFS(TeamGames!$S$2:$S$4073,TeamGames!$D$2:$D$4073,$D851,TeamGames!$F$2:$F$4073,$E851)</f>
        <v/>
      </c>
      <c r="O851" s="33">
        <f>SUMIFS(TeamGames!$S$2:$S$4073,TeamGames!$D$2:$D$4073,$D851,TeamGames!$F$2:$F$4073,$E851,TeamGames!$X$2:$X$4073,1)</f>
        <v/>
      </c>
      <c r="P851" s="24">
        <f>SUMIFS(TeamGames!$O$2:$O$4073,TeamGames!$D$2:$D$4073,$D851,TeamGames!$F$2:$F$4073,$E851)</f>
        <v/>
      </c>
      <c r="Q851" s="33">
        <f>SUMIFS(TeamGames!$T$2:$T$4073,TeamGames!$D$2:$D$4073,$D851,TeamGames!$F$2:$F$4073,$E851)</f>
        <v/>
      </c>
      <c r="R851" s="33">
        <f>SUMIFS(TeamGames!$U$2:$U$4073,TeamGames!$D$2:$D$4073,$D851,TeamGames!$F$2:$F$4073,$E851)</f>
        <v/>
      </c>
      <c r="S851" s="33">
        <f>SUMIFS(TeamGames!$W$2:$W$4073,TeamGames!$D$2:$D$4073,$D851,TeamGames!$F$2:$F$4073,$E851)</f>
        <v/>
      </c>
      <c r="T851" s="30">
        <f>IF(M851=0,"",P851-O851)</f>
        <v/>
      </c>
      <c r="U851" s="30">
        <f>IF(M851=0,"",S851-O851)</f>
        <v/>
      </c>
      <c r="V851" s="24">
        <f>IF(M851=0,"upcoming",IF(M851=F851,"complete","in progress"))</f>
        <v/>
      </c>
      <c r="W851" s="33">
        <f>N851/F851</f>
        <v/>
      </c>
      <c r="X851" s="41">
        <f>AVERAGEIFS(TeamGames!$K$2:$K$4073,TeamGames!$D$2:$D$4073,$D851,TeamGames!$F$2:$F$4073,$E851)</f>
        <v/>
      </c>
      <c r="Y851" s="30">
        <f>IF(M851=0,"",P851-S851)</f>
        <v/>
      </c>
      <c r="Z851" s="30" t="n">
        <v>-1.74</v>
      </c>
      <c r="AA851" s="31" t="n">
        <v>0.08183836145617951</v>
      </c>
      <c r="AB851" s="33" t="n">
        <v>1.021510556947464</v>
      </c>
      <c r="AC851" s="24" t="n">
        <v>0</v>
      </c>
      <c r="AD851" s="24" t="n">
        <v>1</v>
      </c>
    </row>
    <row r="852">
      <c r="A852" s="24" t="inlineStr">
        <is>
          <t>Crawley|3</t>
        </is>
      </c>
      <c r="B852" s="24" t="inlineStr">
        <is>
          <t>E3</t>
        </is>
      </c>
      <c r="C852" s="24" t="inlineStr">
        <is>
          <t>League Two</t>
        </is>
      </c>
      <c r="D852" s="24" t="inlineStr">
        <is>
          <t>Crawley</t>
        </is>
      </c>
      <c r="E852" s="24" t="n">
        <v>3</v>
      </c>
      <c r="F852" s="24">
        <f>COUNTIFS(TeamGames!$D$2:$D$4073,$D852,TeamGames!$F$2:$F$4073,$E852)</f>
        <v/>
      </c>
      <c r="G852" s="24" t="n">
        <v>9</v>
      </c>
      <c r="H852" s="24" t="n">
        <v>12</v>
      </c>
      <c r="I852" s="24" t="inlineStr">
        <is>
          <t>Chesterfield (H) · Salford (A) · Shrewsbury (H) · Tranmere (H)</t>
        </is>
      </c>
      <c r="J852" s="24" t="n">
        <v>3</v>
      </c>
      <c r="K852" s="40" t="n">
        <v>46305.625</v>
      </c>
      <c r="L852" s="40" t="n">
        <v>46319.625</v>
      </c>
      <c r="M852" s="24">
        <f>SUMIFS(TeamGames!$X$2:$X$4073,TeamGames!$D$2:$D$4073,$D852,TeamGames!$F$2:$F$4073,$E852)</f>
        <v/>
      </c>
      <c r="N852" s="33">
        <f>SUMIFS(TeamGames!$S$2:$S$4073,TeamGames!$D$2:$D$4073,$D852,TeamGames!$F$2:$F$4073,$E852)</f>
        <v/>
      </c>
      <c r="O852" s="33">
        <f>SUMIFS(TeamGames!$S$2:$S$4073,TeamGames!$D$2:$D$4073,$D852,TeamGames!$F$2:$F$4073,$E852,TeamGames!$X$2:$X$4073,1)</f>
        <v/>
      </c>
      <c r="P852" s="24">
        <f>SUMIFS(TeamGames!$O$2:$O$4073,TeamGames!$D$2:$D$4073,$D852,TeamGames!$F$2:$F$4073,$E852)</f>
        <v/>
      </c>
      <c r="Q852" s="33">
        <f>SUMIFS(TeamGames!$T$2:$T$4073,TeamGames!$D$2:$D$4073,$D852,TeamGames!$F$2:$F$4073,$E852)</f>
        <v/>
      </c>
      <c r="R852" s="33">
        <f>SUMIFS(TeamGames!$U$2:$U$4073,TeamGames!$D$2:$D$4073,$D852,TeamGames!$F$2:$F$4073,$E852)</f>
        <v/>
      </c>
      <c r="S852" s="33">
        <f>SUMIFS(TeamGames!$W$2:$W$4073,TeamGames!$D$2:$D$4073,$D852,TeamGames!$F$2:$F$4073,$E852)</f>
        <v/>
      </c>
      <c r="T852" s="30">
        <f>IF(M852=0,"",P852-O852)</f>
        <v/>
      </c>
      <c r="U852" s="30">
        <f>IF(M852=0,"",S852-O852)</f>
        <v/>
      </c>
      <c r="V852" s="24">
        <f>IF(M852=0,"upcoming",IF(M852=F852,"complete","in progress"))</f>
        <v/>
      </c>
      <c r="W852" s="33">
        <f>N852/F852</f>
        <v/>
      </c>
      <c r="X852" s="41">
        <f>AVERAGEIFS(TeamGames!$K$2:$K$4073,TeamGames!$D$2:$D$4073,$D852,TeamGames!$F$2:$F$4073,$E852)</f>
        <v/>
      </c>
      <c r="Y852" s="30">
        <f>IF(M852=0,"",P852-S852)</f>
        <v/>
      </c>
      <c r="Z852" s="30" t="n">
        <v>-1.21</v>
      </c>
      <c r="AA852" s="31" t="n">
        <v>0.2270008613950261</v>
      </c>
      <c r="AB852" s="33" t="n">
        <v>1.489412365087489</v>
      </c>
      <c r="AC852" s="24" t="n">
        <v>0</v>
      </c>
      <c r="AD852" s="24" t="n">
        <v>1</v>
      </c>
    </row>
    <row r="853">
      <c r="A853" s="24" t="inlineStr">
        <is>
          <t>Crawley|4</t>
        </is>
      </c>
      <c r="B853" s="24" t="inlineStr">
        <is>
          <t>E3</t>
        </is>
      </c>
      <c r="C853" s="24" t="inlineStr">
        <is>
          <t>League Two</t>
        </is>
      </c>
      <c r="D853" s="24" t="inlineStr">
        <is>
          <t>Crawley</t>
        </is>
      </c>
      <c r="E853" s="24" t="n">
        <v>4</v>
      </c>
      <c r="F853" s="24">
        <f>COUNTIFS(TeamGames!$D$2:$D$4073,$D853,TeamGames!$F$2:$F$4073,$E853)</f>
        <v/>
      </c>
      <c r="G853" s="24" t="n">
        <v>13</v>
      </c>
      <c r="H853" s="24" t="n">
        <v>16</v>
      </c>
      <c r="I853" s="24" t="inlineStr">
        <is>
          <t>Oldham (A) · Rotherham (A) · Fleetwood (H) · Barnet (H)</t>
        </is>
      </c>
      <c r="J853" s="24" t="n">
        <v>2</v>
      </c>
      <c r="K853" s="40" t="n">
        <v>46326.625</v>
      </c>
      <c r="L853" s="40" t="n">
        <v>46350.82291666666</v>
      </c>
      <c r="M853" s="24">
        <f>SUMIFS(TeamGames!$X$2:$X$4073,TeamGames!$D$2:$D$4073,$D853,TeamGames!$F$2:$F$4073,$E853)</f>
        <v/>
      </c>
      <c r="N853" s="33">
        <f>SUMIFS(TeamGames!$S$2:$S$4073,TeamGames!$D$2:$D$4073,$D853,TeamGames!$F$2:$F$4073,$E853)</f>
        <v/>
      </c>
      <c r="O853" s="33">
        <f>SUMIFS(TeamGames!$S$2:$S$4073,TeamGames!$D$2:$D$4073,$D853,TeamGames!$F$2:$F$4073,$E853,TeamGames!$X$2:$X$4073,1)</f>
        <v/>
      </c>
      <c r="P853" s="24">
        <f>SUMIFS(TeamGames!$O$2:$O$4073,TeamGames!$D$2:$D$4073,$D853,TeamGames!$F$2:$F$4073,$E853)</f>
        <v/>
      </c>
      <c r="Q853" s="33">
        <f>SUMIFS(TeamGames!$T$2:$T$4073,TeamGames!$D$2:$D$4073,$D853,TeamGames!$F$2:$F$4073,$E853)</f>
        <v/>
      </c>
      <c r="R853" s="33">
        <f>SUMIFS(TeamGames!$U$2:$U$4073,TeamGames!$D$2:$D$4073,$D853,TeamGames!$F$2:$F$4073,$E853)</f>
        <v/>
      </c>
      <c r="S853" s="33">
        <f>SUMIFS(TeamGames!$W$2:$W$4073,TeamGames!$D$2:$D$4073,$D853,TeamGames!$F$2:$F$4073,$E853)</f>
        <v/>
      </c>
      <c r="T853" s="30">
        <f>IF(M853=0,"",P853-O853)</f>
        <v/>
      </c>
      <c r="U853" s="30">
        <f>IF(M853=0,"",S853-O853)</f>
        <v/>
      </c>
      <c r="V853" s="24">
        <f>IF(M853=0,"upcoming",IF(M853=F853,"complete","in progress"))</f>
        <v/>
      </c>
      <c r="W853" s="33">
        <f>N853/F853</f>
        <v/>
      </c>
      <c r="X853" s="41">
        <f>AVERAGEIFS(TeamGames!$K$2:$K$4073,TeamGames!$D$2:$D$4073,$D853,TeamGames!$F$2:$F$4073,$E853)</f>
        <v/>
      </c>
      <c r="Y853" s="30">
        <f>IF(M853=0,"",P853-S853)</f>
        <v/>
      </c>
      <c r="Z853" s="30" t="n"/>
      <c r="AA853" s="31" t="n"/>
      <c r="AB853" s="33" t="n">
        <v>4.690209568678359</v>
      </c>
      <c r="AC853" s="24" t="n">
        <v>0</v>
      </c>
      <c r="AD853" s="24" t="n">
        <v>1</v>
      </c>
    </row>
    <row r="854">
      <c r="A854" s="24" t="inlineStr">
        <is>
          <t>Crawley|5</t>
        </is>
      </c>
      <c r="B854" s="24" t="inlineStr">
        <is>
          <t>E3</t>
        </is>
      </c>
      <c r="C854" s="24" t="inlineStr">
        <is>
          <t>League Two</t>
        </is>
      </c>
      <c r="D854" s="24" t="inlineStr">
        <is>
          <t>Crawley</t>
        </is>
      </c>
      <c r="E854" s="24" t="n">
        <v>5</v>
      </c>
      <c r="F854" s="24">
        <f>COUNTIFS(TeamGames!$D$2:$D$4073,$D854,TeamGames!$F$2:$F$4073,$E854)</f>
        <v/>
      </c>
      <c r="G854" s="24" t="n">
        <v>17</v>
      </c>
      <c r="H854" s="24" t="n">
        <v>20</v>
      </c>
      <c r="I854" s="24" t="inlineStr">
        <is>
          <t>Exeter (A) · Port Vale (H) · Newport (H) · York (A)</t>
        </is>
      </c>
      <c r="J854" s="24" t="n">
        <v>2</v>
      </c>
      <c r="K854" s="40" t="n">
        <v>46354.52083333334</v>
      </c>
      <c r="L854" s="40" t="n">
        <v>46375.625</v>
      </c>
      <c r="M854" s="24">
        <f>SUMIFS(TeamGames!$X$2:$X$4073,TeamGames!$D$2:$D$4073,$D854,TeamGames!$F$2:$F$4073,$E854)</f>
        <v/>
      </c>
      <c r="N854" s="33">
        <f>SUMIFS(TeamGames!$S$2:$S$4073,TeamGames!$D$2:$D$4073,$D854,TeamGames!$F$2:$F$4073,$E854)</f>
        <v/>
      </c>
      <c r="O854" s="33">
        <f>SUMIFS(TeamGames!$S$2:$S$4073,TeamGames!$D$2:$D$4073,$D854,TeamGames!$F$2:$F$4073,$E854,TeamGames!$X$2:$X$4073,1)</f>
        <v/>
      </c>
      <c r="P854" s="24">
        <f>SUMIFS(TeamGames!$O$2:$O$4073,TeamGames!$D$2:$D$4073,$D854,TeamGames!$F$2:$F$4073,$E854)</f>
        <v/>
      </c>
      <c r="Q854" s="33">
        <f>SUMIFS(TeamGames!$T$2:$T$4073,TeamGames!$D$2:$D$4073,$D854,TeamGames!$F$2:$F$4073,$E854)</f>
        <v/>
      </c>
      <c r="R854" s="33">
        <f>SUMIFS(TeamGames!$U$2:$U$4073,TeamGames!$D$2:$D$4073,$D854,TeamGames!$F$2:$F$4073,$E854)</f>
        <v/>
      </c>
      <c r="S854" s="33">
        <f>SUMIFS(TeamGames!$W$2:$W$4073,TeamGames!$D$2:$D$4073,$D854,TeamGames!$F$2:$F$4073,$E854)</f>
        <v/>
      </c>
      <c r="T854" s="30">
        <f>IF(M854=0,"",P854-O854)</f>
        <v/>
      </c>
      <c r="U854" s="30">
        <f>IF(M854=0,"",S854-O854)</f>
        <v/>
      </c>
      <c r="V854" s="24">
        <f>IF(M854=0,"upcoming",IF(M854=F854,"complete","in progress"))</f>
        <v/>
      </c>
      <c r="W854" s="33">
        <f>N854/F854</f>
        <v/>
      </c>
      <c r="X854" s="41">
        <f>AVERAGEIFS(TeamGames!$K$2:$K$4073,TeamGames!$D$2:$D$4073,$D854,TeamGames!$F$2:$F$4073,$E854)</f>
        <v/>
      </c>
      <c r="Y854" s="30">
        <f>IF(M854=0,"",P854-S854)</f>
        <v/>
      </c>
      <c r="Z854" s="30" t="n"/>
      <c r="AA854" s="31" t="n"/>
      <c r="AB854" s="33" t="n">
        <v>4.901641487587066</v>
      </c>
      <c r="AC854" s="24" t="n">
        <v>0</v>
      </c>
      <c r="AD854" s="24" t="n">
        <v>0</v>
      </c>
    </row>
    <row r="855">
      <c r="A855" s="24" t="inlineStr">
        <is>
          <t>Crawley|6</t>
        </is>
      </c>
      <c r="B855" s="24" t="inlineStr">
        <is>
          <t>E3</t>
        </is>
      </c>
      <c r="C855" s="24" t="inlineStr">
        <is>
          <t>League Two</t>
        </is>
      </c>
      <c r="D855" s="24" t="inlineStr">
        <is>
          <t>Crawley</t>
        </is>
      </c>
      <c r="E855" s="24" t="n">
        <v>6</v>
      </c>
      <c r="F855" s="24">
        <f>COUNTIFS(TeamGames!$D$2:$D$4073,$D855,TeamGames!$F$2:$F$4073,$E855)</f>
        <v/>
      </c>
      <c r="G855" s="24" t="n">
        <v>21</v>
      </c>
      <c r="H855" s="24" t="n">
        <v>24</v>
      </c>
      <c r="I855" s="24" t="inlineStr">
        <is>
          <t>Gillingham (H) · Colchester (A) · Swindon (A) · York (H)</t>
        </is>
      </c>
      <c r="J855" s="24" t="n">
        <v>2</v>
      </c>
      <c r="K855" s="40" t="n">
        <v>46382.625</v>
      </c>
      <c r="L855" s="40" t="n">
        <v>46396.625</v>
      </c>
      <c r="M855" s="24">
        <f>SUMIFS(TeamGames!$X$2:$X$4073,TeamGames!$D$2:$D$4073,$D855,TeamGames!$F$2:$F$4073,$E855)</f>
        <v/>
      </c>
      <c r="N855" s="33">
        <f>SUMIFS(TeamGames!$S$2:$S$4073,TeamGames!$D$2:$D$4073,$D855,TeamGames!$F$2:$F$4073,$E855)</f>
        <v/>
      </c>
      <c r="O855" s="33">
        <f>SUMIFS(TeamGames!$S$2:$S$4073,TeamGames!$D$2:$D$4073,$D855,TeamGames!$F$2:$F$4073,$E855,TeamGames!$X$2:$X$4073,1)</f>
        <v/>
      </c>
      <c r="P855" s="24">
        <f>SUMIFS(TeamGames!$O$2:$O$4073,TeamGames!$D$2:$D$4073,$D855,TeamGames!$F$2:$F$4073,$E855)</f>
        <v/>
      </c>
      <c r="Q855" s="33">
        <f>SUMIFS(TeamGames!$T$2:$T$4073,TeamGames!$D$2:$D$4073,$D855,TeamGames!$F$2:$F$4073,$E855)</f>
        <v/>
      </c>
      <c r="R855" s="33">
        <f>SUMIFS(TeamGames!$U$2:$U$4073,TeamGames!$D$2:$D$4073,$D855,TeamGames!$F$2:$F$4073,$E855)</f>
        <v/>
      </c>
      <c r="S855" s="33">
        <f>SUMIFS(TeamGames!$W$2:$W$4073,TeamGames!$D$2:$D$4073,$D855,TeamGames!$F$2:$F$4073,$E855)</f>
        <v/>
      </c>
      <c r="T855" s="30">
        <f>IF(M855=0,"",P855-O855)</f>
        <v/>
      </c>
      <c r="U855" s="30">
        <f>IF(M855=0,"",S855-O855)</f>
        <v/>
      </c>
      <c r="V855" s="24">
        <f>IF(M855=0,"upcoming",IF(M855=F855,"complete","in progress"))</f>
        <v/>
      </c>
      <c r="W855" s="33">
        <f>N855/F855</f>
        <v/>
      </c>
      <c r="X855" s="41">
        <f>AVERAGEIFS(TeamGames!$K$2:$K$4073,TeamGames!$D$2:$D$4073,$D855,TeamGames!$F$2:$F$4073,$E855)</f>
        <v/>
      </c>
      <c r="Y855" s="30">
        <f>IF(M855=0,"",P855-S855)</f>
        <v/>
      </c>
      <c r="Z855" s="30" t="n"/>
      <c r="AA855" s="31" t="n"/>
      <c r="AB855" s="33" t="n">
        <v>4.763203866022178</v>
      </c>
      <c r="AC855" s="24" t="n">
        <v>0</v>
      </c>
      <c r="AD855" s="24" t="n">
        <v>0</v>
      </c>
    </row>
    <row r="856">
      <c r="A856" s="24" t="inlineStr">
        <is>
          <t>Crawley|7</t>
        </is>
      </c>
      <c r="B856" s="24" t="inlineStr">
        <is>
          <t>E3</t>
        </is>
      </c>
      <c r="C856" s="24" t="inlineStr">
        <is>
          <t>League Two</t>
        </is>
      </c>
      <c r="D856" s="24" t="inlineStr">
        <is>
          <t>Crawley</t>
        </is>
      </c>
      <c r="E856" s="24" t="n">
        <v>7</v>
      </c>
      <c r="F856" s="24">
        <f>COUNTIFS(TeamGames!$D$2:$D$4073,$D856,TeamGames!$F$2:$F$4073,$E856)</f>
        <v/>
      </c>
      <c r="G856" s="24" t="n">
        <v>25</v>
      </c>
      <c r="H856" s="24" t="n">
        <v>28</v>
      </c>
      <c r="I856" s="24" t="inlineStr">
        <is>
          <t>Salford (H) · Shrewsbury (A) · Tranmere (A) · Oldham (H)</t>
        </is>
      </c>
      <c r="J856" s="24" t="n">
        <v>2</v>
      </c>
      <c r="K856" s="40" t="n">
        <v>46403.625</v>
      </c>
      <c r="L856" s="40" t="n">
        <v>46417.625</v>
      </c>
      <c r="M856" s="24">
        <f>SUMIFS(TeamGames!$X$2:$X$4073,TeamGames!$D$2:$D$4073,$D856,TeamGames!$F$2:$F$4073,$E856)</f>
        <v/>
      </c>
      <c r="N856" s="33">
        <f>SUMIFS(TeamGames!$S$2:$S$4073,TeamGames!$D$2:$D$4073,$D856,TeamGames!$F$2:$F$4073,$E856)</f>
        <v/>
      </c>
      <c r="O856" s="33">
        <f>SUMIFS(TeamGames!$S$2:$S$4073,TeamGames!$D$2:$D$4073,$D856,TeamGames!$F$2:$F$4073,$E856,TeamGames!$X$2:$X$4073,1)</f>
        <v/>
      </c>
      <c r="P856" s="24">
        <f>SUMIFS(TeamGames!$O$2:$O$4073,TeamGames!$D$2:$D$4073,$D856,TeamGames!$F$2:$F$4073,$E856)</f>
        <v/>
      </c>
      <c r="Q856" s="33">
        <f>SUMIFS(TeamGames!$T$2:$T$4073,TeamGames!$D$2:$D$4073,$D856,TeamGames!$F$2:$F$4073,$E856)</f>
        <v/>
      </c>
      <c r="R856" s="33">
        <f>SUMIFS(TeamGames!$U$2:$U$4073,TeamGames!$D$2:$D$4073,$D856,TeamGames!$F$2:$F$4073,$E856)</f>
        <v/>
      </c>
      <c r="S856" s="33">
        <f>SUMIFS(TeamGames!$W$2:$W$4073,TeamGames!$D$2:$D$4073,$D856,TeamGames!$F$2:$F$4073,$E856)</f>
        <v/>
      </c>
      <c r="T856" s="30">
        <f>IF(M856=0,"",P856-O856)</f>
        <v/>
      </c>
      <c r="U856" s="30">
        <f>IF(M856=0,"",S856-O856)</f>
        <v/>
      </c>
      <c r="V856" s="24">
        <f>IF(M856=0,"upcoming",IF(M856=F856,"complete","in progress"))</f>
        <v/>
      </c>
      <c r="W856" s="33">
        <f>N856/F856</f>
        <v/>
      </c>
      <c r="X856" s="41">
        <f>AVERAGEIFS(TeamGames!$K$2:$K$4073,TeamGames!$D$2:$D$4073,$D856,TeamGames!$F$2:$F$4073,$E856)</f>
        <v/>
      </c>
      <c r="Y856" s="30">
        <f>IF(M856=0,"",P856-S856)</f>
        <v/>
      </c>
      <c r="Z856" s="30" t="n"/>
      <c r="AA856" s="31" t="n"/>
      <c r="AB856" s="33" t="n">
        <v>4.699135358698697</v>
      </c>
      <c r="AC856" s="24" t="n">
        <v>0</v>
      </c>
      <c r="AD856" s="24" t="n">
        <v>0</v>
      </c>
    </row>
    <row r="857">
      <c r="A857" s="24" t="inlineStr">
        <is>
          <t>Crawley|8</t>
        </is>
      </c>
      <c r="B857" s="24" t="inlineStr">
        <is>
          <t>E3</t>
        </is>
      </c>
      <c r="C857" s="24" t="inlineStr">
        <is>
          <t>League Two</t>
        </is>
      </c>
      <c r="D857" s="24" t="inlineStr">
        <is>
          <t>Crawley</t>
        </is>
      </c>
      <c r="E857" s="24" t="n">
        <v>8</v>
      </c>
      <c r="F857" s="24">
        <f>COUNTIFS(TeamGames!$D$2:$D$4073,$D857,TeamGames!$F$2:$F$4073,$E857)</f>
        <v/>
      </c>
      <c r="G857" s="24" t="n">
        <v>29</v>
      </c>
      <c r="H857" s="24" t="n">
        <v>32</v>
      </c>
      <c r="I857" s="24" t="inlineStr">
        <is>
          <t>Bristol Rovers (A) · Northampton (H) · Accrington (H) · Cheltenham (A)</t>
        </is>
      </c>
      <c r="J857" s="24" t="n">
        <v>2</v>
      </c>
      <c r="K857" s="40" t="n">
        <v>46424.625</v>
      </c>
      <c r="L857" s="40" t="n">
        <v>46438.625</v>
      </c>
      <c r="M857" s="24">
        <f>SUMIFS(TeamGames!$X$2:$X$4073,TeamGames!$D$2:$D$4073,$D857,TeamGames!$F$2:$F$4073,$E857)</f>
        <v/>
      </c>
      <c r="N857" s="33">
        <f>SUMIFS(TeamGames!$S$2:$S$4073,TeamGames!$D$2:$D$4073,$D857,TeamGames!$F$2:$F$4073,$E857)</f>
        <v/>
      </c>
      <c r="O857" s="33">
        <f>SUMIFS(TeamGames!$S$2:$S$4073,TeamGames!$D$2:$D$4073,$D857,TeamGames!$F$2:$F$4073,$E857,TeamGames!$X$2:$X$4073,1)</f>
        <v/>
      </c>
      <c r="P857" s="24">
        <f>SUMIFS(TeamGames!$O$2:$O$4073,TeamGames!$D$2:$D$4073,$D857,TeamGames!$F$2:$F$4073,$E857)</f>
        <v/>
      </c>
      <c r="Q857" s="33">
        <f>SUMIFS(TeamGames!$T$2:$T$4073,TeamGames!$D$2:$D$4073,$D857,TeamGames!$F$2:$F$4073,$E857)</f>
        <v/>
      </c>
      <c r="R857" s="33">
        <f>SUMIFS(TeamGames!$U$2:$U$4073,TeamGames!$D$2:$D$4073,$D857,TeamGames!$F$2:$F$4073,$E857)</f>
        <v/>
      </c>
      <c r="S857" s="33">
        <f>SUMIFS(TeamGames!$W$2:$W$4073,TeamGames!$D$2:$D$4073,$D857,TeamGames!$F$2:$F$4073,$E857)</f>
        <v/>
      </c>
      <c r="T857" s="30">
        <f>IF(M857=0,"",P857-O857)</f>
        <v/>
      </c>
      <c r="U857" s="30">
        <f>IF(M857=0,"",S857-O857)</f>
        <v/>
      </c>
      <c r="V857" s="24">
        <f>IF(M857=0,"upcoming",IF(M857=F857,"complete","in progress"))</f>
        <v/>
      </c>
      <c r="W857" s="33">
        <f>N857/F857</f>
        <v/>
      </c>
      <c r="X857" s="41">
        <f>AVERAGEIFS(TeamGames!$K$2:$K$4073,TeamGames!$D$2:$D$4073,$D857,TeamGames!$F$2:$F$4073,$E857)</f>
        <v/>
      </c>
      <c r="Y857" s="30">
        <f>IF(M857=0,"",P857-S857)</f>
        <v/>
      </c>
      <c r="Z857" s="30" t="n"/>
      <c r="AA857" s="31" t="n"/>
      <c r="AB857" s="33" t="n">
        <v>5.031425593726741</v>
      </c>
      <c r="AC857" s="24" t="n">
        <v>0</v>
      </c>
      <c r="AD857" s="24" t="n">
        <v>0</v>
      </c>
    </row>
    <row r="858">
      <c r="A858" s="24" t="inlineStr">
        <is>
          <t>Crawley|9</t>
        </is>
      </c>
      <c r="B858" s="24" t="inlineStr">
        <is>
          <t>E3</t>
        </is>
      </c>
      <c r="C858" s="24" t="inlineStr">
        <is>
          <t>League Two</t>
        </is>
      </c>
      <c r="D858" s="24" t="inlineStr">
        <is>
          <t>Crawley</t>
        </is>
      </c>
      <c r="E858" s="24" t="n">
        <v>9</v>
      </c>
      <c r="F858" s="24">
        <f>COUNTIFS(TeamGames!$D$2:$D$4073,$D858,TeamGames!$F$2:$F$4073,$E858)</f>
        <v/>
      </c>
      <c r="G858" s="24" t="n">
        <v>33</v>
      </c>
      <c r="H858" s="24" t="n">
        <v>36</v>
      </c>
      <c r="I858" s="24" t="inlineStr">
        <is>
          <t>Rotherham (H) · Crewe (A) · Rochdale (H) · Fleetwood (A)</t>
        </is>
      </c>
      <c r="J858" s="24" t="n">
        <v>2</v>
      </c>
      <c r="K858" s="40" t="n">
        <v>46445.625</v>
      </c>
      <c r="L858" s="40" t="n">
        <v>46466.625</v>
      </c>
      <c r="M858" s="24">
        <f>SUMIFS(TeamGames!$X$2:$X$4073,TeamGames!$D$2:$D$4073,$D858,TeamGames!$F$2:$F$4073,$E858)</f>
        <v/>
      </c>
      <c r="N858" s="33">
        <f>SUMIFS(TeamGames!$S$2:$S$4073,TeamGames!$D$2:$D$4073,$D858,TeamGames!$F$2:$F$4073,$E858)</f>
        <v/>
      </c>
      <c r="O858" s="33">
        <f>SUMIFS(TeamGames!$S$2:$S$4073,TeamGames!$D$2:$D$4073,$D858,TeamGames!$F$2:$F$4073,$E858,TeamGames!$X$2:$X$4073,1)</f>
        <v/>
      </c>
      <c r="P858" s="24">
        <f>SUMIFS(TeamGames!$O$2:$O$4073,TeamGames!$D$2:$D$4073,$D858,TeamGames!$F$2:$F$4073,$E858)</f>
        <v/>
      </c>
      <c r="Q858" s="33">
        <f>SUMIFS(TeamGames!$T$2:$T$4073,TeamGames!$D$2:$D$4073,$D858,TeamGames!$F$2:$F$4073,$E858)</f>
        <v/>
      </c>
      <c r="R858" s="33">
        <f>SUMIFS(TeamGames!$U$2:$U$4073,TeamGames!$D$2:$D$4073,$D858,TeamGames!$F$2:$F$4073,$E858)</f>
        <v/>
      </c>
      <c r="S858" s="33">
        <f>SUMIFS(TeamGames!$W$2:$W$4073,TeamGames!$D$2:$D$4073,$D858,TeamGames!$F$2:$F$4073,$E858)</f>
        <v/>
      </c>
      <c r="T858" s="30">
        <f>IF(M858=0,"",P858-O858)</f>
        <v/>
      </c>
      <c r="U858" s="30">
        <f>IF(M858=0,"",S858-O858)</f>
        <v/>
      </c>
      <c r="V858" s="24">
        <f>IF(M858=0,"upcoming",IF(M858=F858,"complete","in progress"))</f>
        <v/>
      </c>
      <c r="W858" s="33">
        <f>N858/F858</f>
        <v/>
      </c>
      <c r="X858" s="41">
        <f>AVERAGEIFS(TeamGames!$K$2:$K$4073,TeamGames!$D$2:$D$4073,$D858,TeamGames!$F$2:$F$4073,$E858)</f>
        <v/>
      </c>
      <c r="Y858" s="30">
        <f>IF(M858=0,"",P858-S858)</f>
        <v/>
      </c>
      <c r="Z858" s="30" t="n"/>
      <c r="AA858" s="31" t="n"/>
      <c r="AB858" s="33" t="n">
        <v>4.999970195712018</v>
      </c>
      <c r="AC858" s="24" t="n">
        <v>0</v>
      </c>
      <c r="AD858" s="24" t="n">
        <v>0</v>
      </c>
    </row>
    <row r="859">
      <c r="A859" s="24" t="inlineStr">
        <is>
          <t>Crawley|10</t>
        </is>
      </c>
      <c r="B859" s="24" t="inlineStr">
        <is>
          <t>E3</t>
        </is>
      </c>
      <c r="C859" s="24" t="inlineStr">
        <is>
          <t>League Two</t>
        </is>
      </c>
      <c r="D859" s="24" t="inlineStr">
        <is>
          <t>Crawley</t>
        </is>
      </c>
      <c r="E859" s="24" t="n">
        <v>10</v>
      </c>
      <c r="F859" s="24">
        <f>COUNTIFS(TeamGames!$D$2:$D$4073,$D859,TeamGames!$F$2:$F$4073,$E859)</f>
        <v/>
      </c>
      <c r="G859" s="24" t="n">
        <v>37</v>
      </c>
      <c r="H859" s="24" t="n">
        <v>40</v>
      </c>
      <c r="I859" s="24" t="inlineStr">
        <is>
          <t>Swindon (H) · Gillingham (A) · Colchester (H) · Newport (A)</t>
        </is>
      </c>
      <c r="J859" s="24" t="n">
        <v>2</v>
      </c>
      <c r="K859" s="40" t="n">
        <v>46472.625</v>
      </c>
      <c r="L859" s="40" t="n">
        <v>46487.625</v>
      </c>
      <c r="M859" s="24">
        <f>SUMIFS(TeamGames!$X$2:$X$4073,TeamGames!$D$2:$D$4073,$D859,TeamGames!$F$2:$F$4073,$E859)</f>
        <v/>
      </c>
      <c r="N859" s="33">
        <f>SUMIFS(TeamGames!$S$2:$S$4073,TeamGames!$D$2:$D$4073,$D859,TeamGames!$F$2:$F$4073,$E859)</f>
        <v/>
      </c>
      <c r="O859" s="33">
        <f>SUMIFS(TeamGames!$S$2:$S$4073,TeamGames!$D$2:$D$4073,$D859,TeamGames!$F$2:$F$4073,$E859,TeamGames!$X$2:$X$4073,1)</f>
        <v/>
      </c>
      <c r="P859" s="24">
        <f>SUMIFS(TeamGames!$O$2:$O$4073,TeamGames!$D$2:$D$4073,$D859,TeamGames!$F$2:$F$4073,$E859)</f>
        <v/>
      </c>
      <c r="Q859" s="33">
        <f>SUMIFS(TeamGames!$T$2:$T$4073,TeamGames!$D$2:$D$4073,$D859,TeamGames!$F$2:$F$4073,$E859)</f>
        <v/>
      </c>
      <c r="R859" s="33">
        <f>SUMIFS(TeamGames!$U$2:$U$4073,TeamGames!$D$2:$D$4073,$D859,TeamGames!$F$2:$F$4073,$E859)</f>
        <v/>
      </c>
      <c r="S859" s="33">
        <f>SUMIFS(TeamGames!$W$2:$W$4073,TeamGames!$D$2:$D$4073,$D859,TeamGames!$F$2:$F$4073,$E859)</f>
        <v/>
      </c>
      <c r="T859" s="30">
        <f>IF(M859=0,"",P859-O859)</f>
        <v/>
      </c>
      <c r="U859" s="30">
        <f>IF(M859=0,"",S859-O859)</f>
        <v/>
      </c>
      <c r="V859" s="24">
        <f>IF(M859=0,"upcoming",IF(M859=F859,"complete","in progress"))</f>
        <v/>
      </c>
      <c r="W859" s="33">
        <f>N859/F859</f>
        <v/>
      </c>
      <c r="X859" s="41">
        <f>AVERAGEIFS(TeamGames!$K$2:$K$4073,TeamGames!$D$2:$D$4073,$D859,TeamGames!$F$2:$F$4073,$E859)</f>
        <v/>
      </c>
      <c r="Y859" s="30">
        <f>IF(M859=0,"",P859-S859)</f>
        <v/>
      </c>
      <c r="Z859" s="30" t="n"/>
      <c r="AA859" s="31" t="n"/>
      <c r="AB859" s="33" t="n">
        <v>5.133086241142093</v>
      </c>
      <c r="AC859" s="24" t="n">
        <v>0</v>
      </c>
      <c r="AD859" s="24" t="n">
        <v>0</v>
      </c>
    </row>
    <row r="860">
      <c r="A860" s="24" t="inlineStr">
        <is>
          <t>Crawley|11</t>
        </is>
      </c>
      <c r="B860" s="24" t="inlineStr">
        <is>
          <t>E3</t>
        </is>
      </c>
      <c r="C860" s="24" t="inlineStr">
        <is>
          <t>League Two</t>
        </is>
      </c>
      <c r="D860" s="24" t="inlineStr">
        <is>
          <t>Crawley</t>
        </is>
      </c>
      <c r="E860" s="24" t="n">
        <v>11</v>
      </c>
      <c r="F860" s="24">
        <f>COUNTIFS(TeamGames!$D$2:$D$4073,$D860,TeamGames!$F$2:$F$4073,$E860)</f>
        <v/>
      </c>
      <c r="G860" s="24" t="n">
        <v>41</v>
      </c>
      <c r="H860" s="24" t="n">
        <v>44</v>
      </c>
      <c r="I860" s="24" t="inlineStr">
        <is>
          <t>Chesterfield (A) · Grimsby (H) · Barnet (A) · Walsall (H)</t>
        </is>
      </c>
      <c r="J860" s="24" t="n">
        <v>2</v>
      </c>
      <c r="K860" s="40" t="n">
        <v>46490.82291666666</v>
      </c>
      <c r="L860" s="40" t="n">
        <v>46504.82291666666</v>
      </c>
      <c r="M860" s="24">
        <f>SUMIFS(TeamGames!$X$2:$X$4073,TeamGames!$D$2:$D$4073,$D860,TeamGames!$F$2:$F$4073,$E860)</f>
        <v/>
      </c>
      <c r="N860" s="33">
        <f>SUMIFS(TeamGames!$S$2:$S$4073,TeamGames!$D$2:$D$4073,$D860,TeamGames!$F$2:$F$4073,$E860)</f>
        <v/>
      </c>
      <c r="O860" s="33">
        <f>SUMIFS(TeamGames!$S$2:$S$4073,TeamGames!$D$2:$D$4073,$D860,TeamGames!$F$2:$F$4073,$E860,TeamGames!$X$2:$X$4073,1)</f>
        <v/>
      </c>
      <c r="P860" s="24">
        <f>SUMIFS(TeamGames!$O$2:$O$4073,TeamGames!$D$2:$D$4073,$D860,TeamGames!$F$2:$F$4073,$E860)</f>
        <v/>
      </c>
      <c r="Q860" s="33">
        <f>SUMIFS(TeamGames!$T$2:$T$4073,TeamGames!$D$2:$D$4073,$D860,TeamGames!$F$2:$F$4073,$E860)</f>
        <v/>
      </c>
      <c r="R860" s="33">
        <f>SUMIFS(TeamGames!$U$2:$U$4073,TeamGames!$D$2:$D$4073,$D860,TeamGames!$F$2:$F$4073,$E860)</f>
        <v/>
      </c>
      <c r="S860" s="33">
        <f>SUMIFS(TeamGames!$W$2:$W$4073,TeamGames!$D$2:$D$4073,$D860,TeamGames!$F$2:$F$4073,$E860)</f>
        <v/>
      </c>
      <c r="T860" s="30">
        <f>IF(M860=0,"",P860-O860)</f>
        <v/>
      </c>
      <c r="U860" s="30">
        <f>IF(M860=0,"",S860-O860)</f>
        <v/>
      </c>
      <c r="V860" s="24">
        <f>IF(M860=0,"upcoming",IF(M860=F860,"complete","in progress"))</f>
        <v/>
      </c>
      <c r="W860" s="33">
        <f>N860/F860</f>
        <v/>
      </c>
      <c r="X860" s="41">
        <f>AVERAGEIFS(TeamGames!$K$2:$K$4073,TeamGames!$D$2:$D$4073,$D860,TeamGames!$F$2:$F$4073,$E860)</f>
        <v/>
      </c>
      <c r="Y860" s="30">
        <f>IF(M860=0,"",P860-S860)</f>
        <v/>
      </c>
      <c r="Z860" s="30" t="n"/>
      <c r="AA860" s="31" t="n"/>
      <c r="AB860" s="33" t="n">
        <v>4.382403953923481</v>
      </c>
      <c r="AC860" s="24" t="n">
        <v>0</v>
      </c>
      <c r="AD860" s="24" t="n">
        <v>0</v>
      </c>
    </row>
    <row r="861">
      <c r="A861" s="24" t="inlineStr">
        <is>
          <t>Crawley|12</t>
        </is>
      </c>
      <c r="B861" s="24" t="inlineStr">
        <is>
          <t>E3</t>
        </is>
      </c>
      <c r="C861" s="24" t="inlineStr">
        <is>
          <t>League Two</t>
        </is>
      </c>
      <c r="D861" s="24" t="inlineStr">
        <is>
          <t>Crawley</t>
        </is>
      </c>
      <c r="E861" s="24" t="n">
        <v>12</v>
      </c>
      <c r="F861" s="24">
        <f>COUNTIFS(TeamGames!$D$2:$D$4073,$D861,TeamGames!$F$2:$F$4073,$E861)</f>
        <v/>
      </c>
      <c r="G861" s="24" t="n">
        <v>45</v>
      </c>
      <c r="H861" s="24" t="n">
        <v>46</v>
      </c>
      <c r="I861" s="24" t="inlineStr">
        <is>
          <t>Exeter (H) · Port Vale (A)</t>
        </is>
      </c>
      <c r="J861" s="24" t="n">
        <v>1</v>
      </c>
      <c r="K861" s="40" t="n">
        <v>46508.625</v>
      </c>
      <c r="L861" s="40" t="n">
        <v>46515.625</v>
      </c>
      <c r="M861" s="24">
        <f>SUMIFS(TeamGames!$X$2:$X$4073,TeamGames!$D$2:$D$4073,$D861,TeamGames!$F$2:$F$4073,$E861)</f>
        <v/>
      </c>
      <c r="N861" s="33">
        <f>SUMIFS(TeamGames!$S$2:$S$4073,TeamGames!$D$2:$D$4073,$D861,TeamGames!$F$2:$F$4073,$E861)</f>
        <v/>
      </c>
      <c r="O861" s="33">
        <f>SUMIFS(TeamGames!$S$2:$S$4073,TeamGames!$D$2:$D$4073,$D861,TeamGames!$F$2:$F$4073,$E861,TeamGames!$X$2:$X$4073,1)</f>
        <v/>
      </c>
      <c r="P861" s="24">
        <f>SUMIFS(TeamGames!$O$2:$O$4073,TeamGames!$D$2:$D$4073,$D861,TeamGames!$F$2:$F$4073,$E861)</f>
        <v/>
      </c>
      <c r="Q861" s="33">
        <f>SUMIFS(TeamGames!$T$2:$T$4073,TeamGames!$D$2:$D$4073,$D861,TeamGames!$F$2:$F$4073,$E861)</f>
        <v/>
      </c>
      <c r="R861" s="33">
        <f>SUMIFS(TeamGames!$U$2:$U$4073,TeamGames!$D$2:$D$4073,$D861,TeamGames!$F$2:$F$4073,$E861)</f>
        <v/>
      </c>
      <c r="S861" s="33">
        <f>SUMIFS(TeamGames!$W$2:$W$4073,TeamGames!$D$2:$D$4073,$D861,TeamGames!$F$2:$F$4073,$E861)</f>
        <v/>
      </c>
      <c r="T861" s="30">
        <f>IF(M861=0,"",P861-O861)</f>
        <v/>
      </c>
      <c r="U861" s="30">
        <f>IF(M861=0,"",S861-O861)</f>
        <v/>
      </c>
      <c r="V861" s="24">
        <f>IF(M861=0,"upcoming",IF(M861=F861,"complete","in progress"))</f>
        <v/>
      </c>
      <c r="W861" s="33">
        <f>N861/F861</f>
        <v/>
      </c>
      <c r="X861" s="41">
        <f>AVERAGEIFS(TeamGames!$K$2:$K$4073,TeamGames!$D$2:$D$4073,$D861,TeamGames!$F$2:$F$4073,$E861)</f>
        <v/>
      </c>
      <c r="Y861" s="30">
        <f>IF(M861=0,"",P861-S861)</f>
        <v/>
      </c>
      <c r="Z861" s="30" t="n"/>
      <c r="AA861" s="31" t="n"/>
      <c r="AB861" s="33" t="n">
        <v>2.379505533548326</v>
      </c>
      <c r="AC861" s="24" t="n">
        <v>0</v>
      </c>
      <c r="AD861" s="24" t="n">
        <v>0</v>
      </c>
    </row>
    <row r="862">
      <c r="A862" s="24" t="inlineStr">
        <is>
          <t>Crewe|1</t>
        </is>
      </c>
      <c r="B862" s="24" t="inlineStr">
        <is>
          <t>E3</t>
        </is>
      </c>
      <c r="C862" s="24" t="inlineStr">
        <is>
          <t>League Two</t>
        </is>
      </c>
      <c r="D862" s="24" t="inlineStr">
        <is>
          <t>Crewe</t>
        </is>
      </c>
      <c r="E862" s="24" t="n">
        <v>1</v>
      </c>
      <c r="F862" s="24">
        <f>COUNTIFS(TeamGames!$D$2:$D$4073,$D862,TeamGames!$F$2:$F$4073,$E862)</f>
        <v/>
      </c>
      <c r="G862" s="24" t="n">
        <v>1</v>
      </c>
      <c r="H862" s="24" t="n">
        <v>4</v>
      </c>
      <c r="I862" s="24" t="inlineStr">
        <is>
          <t>Crawley (A) · Northampton (H) · Port Vale (A) · Walsall (H)</t>
        </is>
      </c>
      <c r="J862" s="24" t="n">
        <v>2</v>
      </c>
      <c r="K862" s="40" t="n">
        <v>46249.625</v>
      </c>
      <c r="L862" s="40" t="n">
        <v>46266.82291666666</v>
      </c>
      <c r="M862" s="24">
        <f>SUMIFS(TeamGames!$X$2:$X$4073,TeamGames!$D$2:$D$4073,$D862,TeamGames!$F$2:$F$4073,$E862)</f>
        <v/>
      </c>
      <c r="N862" s="33">
        <f>SUMIFS(TeamGames!$S$2:$S$4073,TeamGames!$D$2:$D$4073,$D862,TeamGames!$F$2:$F$4073,$E862)</f>
        <v/>
      </c>
      <c r="O862" s="33">
        <f>SUMIFS(TeamGames!$S$2:$S$4073,TeamGames!$D$2:$D$4073,$D862,TeamGames!$F$2:$F$4073,$E862,TeamGames!$X$2:$X$4073,1)</f>
        <v/>
      </c>
      <c r="P862" s="24">
        <f>SUMIFS(TeamGames!$O$2:$O$4073,TeamGames!$D$2:$D$4073,$D862,TeamGames!$F$2:$F$4073,$E862)</f>
        <v/>
      </c>
      <c r="Q862" s="33">
        <f>SUMIFS(TeamGames!$T$2:$T$4073,TeamGames!$D$2:$D$4073,$D862,TeamGames!$F$2:$F$4073,$E862)</f>
        <v/>
      </c>
      <c r="R862" s="33">
        <f>SUMIFS(TeamGames!$U$2:$U$4073,TeamGames!$D$2:$D$4073,$D862,TeamGames!$F$2:$F$4073,$E862)</f>
        <v/>
      </c>
      <c r="S862" s="33">
        <f>SUMIFS(TeamGames!$W$2:$W$4073,TeamGames!$D$2:$D$4073,$D862,TeamGames!$F$2:$F$4073,$E862)</f>
        <v/>
      </c>
      <c r="T862" s="30">
        <f>IF(M862=0,"",P862-O862)</f>
        <v/>
      </c>
      <c r="U862" s="30">
        <f>IF(M862=0,"",S862-O862)</f>
        <v/>
      </c>
      <c r="V862" s="24">
        <f>IF(M862=0,"upcoming",IF(M862=F862,"complete","in progress"))</f>
        <v/>
      </c>
      <c r="W862" s="33">
        <f>N862/F862</f>
        <v/>
      </c>
      <c r="X862" s="41">
        <f>AVERAGEIFS(TeamGames!$K$2:$K$4073,TeamGames!$D$2:$D$4073,$D862,TeamGames!$F$2:$F$4073,$E862)</f>
        <v/>
      </c>
      <c r="Y862" s="30">
        <f>IF(M862=0,"",P862-S862)</f>
        <v/>
      </c>
      <c r="Z862" s="30" t="n">
        <v>1.03</v>
      </c>
      <c r="AA862" s="31" t="n">
        <v>0.3031112421116586</v>
      </c>
      <c r="AB862" s="33" t="n"/>
      <c r="AC862" s="24" t="n">
        <v>0</v>
      </c>
      <c r="AD862" s="24" t="n">
        <v>0</v>
      </c>
    </row>
    <row r="863">
      <c r="A863" s="24" t="inlineStr">
        <is>
          <t>Crewe|2</t>
        </is>
      </c>
      <c r="B863" s="24" t="inlineStr">
        <is>
          <t>E3</t>
        </is>
      </c>
      <c r="C863" s="24" t="inlineStr">
        <is>
          <t>League Two</t>
        </is>
      </c>
      <c r="D863" s="24" t="inlineStr">
        <is>
          <t>Crewe</t>
        </is>
      </c>
      <c r="E863" s="24" t="n">
        <v>2</v>
      </c>
      <c r="F863" s="24">
        <f>COUNTIFS(TeamGames!$D$2:$D$4073,$D863,TeamGames!$F$2:$F$4073,$E863)</f>
        <v/>
      </c>
      <c r="G863" s="24" t="n">
        <v>5</v>
      </c>
      <c r="H863" s="24" t="n">
        <v>8</v>
      </c>
      <c r="I863" s="24" t="inlineStr">
        <is>
          <t>York (H) · Colchester (A) · Shrewsbury (H) · Rotherham (A)</t>
        </is>
      </c>
      <c r="J863" s="24" t="n">
        <v>2</v>
      </c>
      <c r="K863" s="40" t="n">
        <v>46270.625</v>
      </c>
      <c r="L863" s="40" t="n">
        <v>46291.625</v>
      </c>
      <c r="M863" s="24">
        <f>SUMIFS(TeamGames!$X$2:$X$4073,TeamGames!$D$2:$D$4073,$D863,TeamGames!$F$2:$F$4073,$E863)</f>
        <v/>
      </c>
      <c r="N863" s="33">
        <f>SUMIFS(TeamGames!$S$2:$S$4073,TeamGames!$D$2:$D$4073,$D863,TeamGames!$F$2:$F$4073,$E863)</f>
        <v/>
      </c>
      <c r="O863" s="33">
        <f>SUMIFS(TeamGames!$S$2:$S$4073,TeamGames!$D$2:$D$4073,$D863,TeamGames!$F$2:$F$4073,$E863,TeamGames!$X$2:$X$4073,1)</f>
        <v/>
      </c>
      <c r="P863" s="24">
        <f>SUMIFS(TeamGames!$O$2:$O$4073,TeamGames!$D$2:$D$4073,$D863,TeamGames!$F$2:$F$4073,$E863)</f>
        <v/>
      </c>
      <c r="Q863" s="33">
        <f>SUMIFS(TeamGames!$T$2:$T$4073,TeamGames!$D$2:$D$4073,$D863,TeamGames!$F$2:$F$4073,$E863)</f>
        <v/>
      </c>
      <c r="R863" s="33">
        <f>SUMIFS(TeamGames!$U$2:$U$4073,TeamGames!$D$2:$D$4073,$D863,TeamGames!$F$2:$F$4073,$E863)</f>
        <v/>
      </c>
      <c r="S863" s="33">
        <f>SUMIFS(TeamGames!$W$2:$W$4073,TeamGames!$D$2:$D$4073,$D863,TeamGames!$F$2:$F$4073,$E863)</f>
        <v/>
      </c>
      <c r="T863" s="30">
        <f>IF(M863=0,"",P863-O863)</f>
        <v/>
      </c>
      <c r="U863" s="30">
        <f>IF(M863=0,"",S863-O863)</f>
        <v/>
      </c>
      <c r="V863" s="24">
        <f>IF(M863=0,"upcoming",IF(M863=F863,"complete","in progress"))</f>
        <v/>
      </c>
      <c r="W863" s="33">
        <f>N863/F863</f>
        <v/>
      </c>
      <c r="X863" s="41">
        <f>AVERAGEIFS(TeamGames!$K$2:$K$4073,TeamGames!$D$2:$D$4073,$D863,TeamGames!$F$2:$F$4073,$E863)</f>
        <v/>
      </c>
      <c r="Y863" s="30">
        <f>IF(M863=0,"",P863-S863)</f>
        <v/>
      </c>
      <c r="Z863" s="30" t="n">
        <v>-0.53</v>
      </c>
      <c r="AA863" s="31" t="n">
        <v>0.5953371677887103</v>
      </c>
      <c r="AB863" s="33" t="n"/>
      <c r="AC863" s="24" t="n">
        <v>0</v>
      </c>
      <c r="AD863" s="24" t="n">
        <v>0</v>
      </c>
    </row>
    <row r="864">
      <c r="A864" s="24" t="inlineStr">
        <is>
          <t>Crewe|3</t>
        </is>
      </c>
      <c r="B864" s="24" t="inlineStr">
        <is>
          <t>E3</t>
        </is>
      </c>
      <c r="C864" s="24" t="inlineStr">
        <is>
          <t>League Two</t>
        </is>
      </c>
      <c r="D864" s="24" t="inlineStr">
        <is>
          <t>Crewe</t>
        </is>
      </c>
      <c r="E864" s="24" t="n">
        <v>3</v>
      </c>
      <c r="F864" s="24">
        <f>COUNTIFS(TeamGames!$D$2:$D$4073,$D864,TeamGames!$F$2:$F$4073,$E864)</f>
        <v/>
      </c>
      <c r="G864" s="24" t="n">
        <v>9</v>
      </c>
      <c r="H864" s="24" t="n">
        <v>12</v>
      </c>
      <c r="I864" s="24" t="inlineStr">
        <is>
          <t>Bristol Rovers (H) · Swindon (A) · Rochdale (H) · Exeter (A)</t>
        </is>
      </c>
      <c r="J864" s="24" t="n">
        <v>2</v>
      </c>
      <c r="K864" s="40" t="n">
        <v>46298.625</v>
      </c>
      <c r="L864" s="40" t="n">
        <v>46315.82291666666</v>
      </c>
      <c r="M864" s="24">
        <f>SUMIFS(TeamGames!$X$2:$X$4073,TeamGames!$D$2:$D$4073,$D864,TeamGames!$F$2:$F$4073,$E864)</f>
        <v/>
      </c>
      <c r="N864" s="33">
        <f>SUMIFS(TeamGames!$S$2:$S$4073,TeamGames!$D$2:$D$4073,$D864,TeamGames!$F$2:$F$4073,$E864)</f>
        <v/>
      </c>
      <c r="O864" s="33">
        <f>SUMIFS(TeamGames!$S$2:$S$4073,TeamGames!$D$2:$D$4073,$D864,TeamGames!$F$2:$F$4073,$E864,TeamGames!$X$2:$X$4073,1)</f>
        <v/>
      </c>
      <c r="P864" s="24">
        <f>SUMIFS(TeamGames!$O$2:$O$4073,TeamGames!$D$2:$D$4073,$D864,TeamGames!$F$2:$F$4073,$E864)</f>
        <v/>
      </c>
      <c r="Q864" s="33">
        <f>SUMIFS(TeamGames!$T$2:$T$4073,TeamGames!$D$2:$D$4073,$D864,TeamGames!$F$2:$F$4073,$E864)</f>
        <v/>
      </c>
      <c r="R864" s="33">
        <f>SUMIFS(TeamGames!$U$2:$U$4073,TeamGames!$D$2:$D$4073,$D864,TeamGames!$F$2:$F$4073,$E864)</f>
        <v/>
      </c>
      <c r="S864" s="33">
        <f>SUMIFS(TeamGames!$W$2:$W$4073,TeamGames!$D$2:$D$4073,$D864,TeamGames!$F$2:$F$4073,$E864)</f>
        <v/>
      </c>
      <c r="T864" s="30">
        <f>IF(M864=0,"",P864-O864)</f>
        <v/>
      </c>
      <c r="U864" s="30">
        <f>IF(M864=0,"",S864-O864)</f>
        <v/>
      </c>
      <c r="V864" s="24">
        <f>IF(M864=0,"upcoming",IF(M864=F864,"complete","in progress"))</f>
        <v/>
      </c>
      <c r="W864" s="33">
        <f>N864/F864</f>
        <v/>
      </c>
      <c r="X864" s="41">
        <f>AVERAGEIFS(TeamGames!$K$2:$K$4073,TeamGames!$D$2:$D$4073,$D864,TeamGames!$F$2:$F$4073,$E864)</f>
        <v/>
      </c>
      <c r="Y864" s="30">
        <f>IF(M864=0,"",P864-S864)</f>
        <v/>
      </c>
      <c r="Z864" s="30" t="n">
        <v>1.44</v>
      </c>
      <c r="AA864" s="31" t="n">
        <v>0.1486298586042345</v>
      </c>
      <c r="AB864" s="33" t="n"/>
      <c r="AC864" s="24" t="n">
        <v>0</v>
      </c>
      <c r="AD864" s="24" t="n">
        <v>0</v>
      </c>
    </row>
    <row r="865">
      <c r="A865" s="24" t="inlineStr">
        <is>
          <t>Crewe|4</t>
        </is>
      </c>
      <c r="B865" s="24" t="inlineStr">
        <is>
          <t>E3</t>
        </is>
      </c>
      <c r="C865" s="24" t="inlineStr">
        <is>
          <t>League Two</t>
        </is>
      </c>
      <c r="D865" s="24" t="inlineStr">
        <is>
          <t>Crewe</t>
        </is>
      </c>
      <c r="E865" s="24" t="n">
        <v>4</v>
      </c>
      <c r="F865" s="24">
        <f>COUNTIFS(TeamGames!$D$2:$D$4073,$D865,TeamGames!$F$2:$F$4073,$E865)</f>
        <v/>
      </c>
      <c r="G865" s="24" t="n">
        <v>13</v>
      </c>
      <c r="H865" s="24" t="n">
        <v>16</v>
      </c>
      <c r="I865" s="24" t="inlineStr">
        <is>
          <t>Chesterfield (A) · Barnet (H) · Newport (H) · Gillingham (A)</t>
        </is>
      </c>
      <c r="J865" s="24" t="n">
        <v>2</v>
      </c>
      <c r="K865" s="40" t="n">
        <v>46319.625</v>
      </c>
      <c r="L865" s="40" t="n">
        <v>46347.52083333334</v>
      </c>
      <c r="M865" s="24">
        <f>SUMIFS(TeamGames!$X$2:$X$4073,TeamGames!$D$2:$D$4073,$D865,TeamGames!$F$2:$F$4073,$E865)</f>
        <v/>
      </c>
      <c r="N865" s="33">
        <f>SUMIFS(TeamGames!$S$2:$S$4073,TeamGames!$D$2:$D$4073,$D865,TeamGames!$F$2:$F$4073,$E865)</f>
        <v/>
      </c>
      <c r="O865" s="33">
        <f>SUMIFS(TeamGames!$S$2:$S$4073,TeamGames!$D$2:$D$4073,$D865,TeamGames!$F$2:$F$4073,$E865,TeamGames!$X$2:$X$4073,1)</f>
        <v/>
      </c>
      <c r="P865" s="24">
        <f>SUMIFS(TeamGames!$O$2:$O$4073,TeamGames!$D$2:$D$4073,$D865,TeamGames!$F$2:$F$4073,$E865)</f>
        <v/>
      </c>
      <c r="Q865" s="33">
        <f>SUMIFS(TeamGames!$T$2:$T$4073,TeamGames!$D$2:$D$4073,$D865,TeamGames!$F$2:$F$4073,$E865)</f>
        <v/>
      </c>
      <c r="R865" s="33">
        <f>SUMIFS(TeamGames!$U$2:$U$4073,TeamGames!$D$2:$D$4073,$D865,TeamGames!$F$2:$F$4073,$E865)</f>
        <v/>
      </c>
      <c r="S865" s="33">
        <f>SUMIFS(TeamGames!$W$2:$W$4073,TeamGames!$D$2:$D$4073,$D865,TeamGames!$F$2:$F$4073,$E865)</f>
        <v/>
      </c>
      <c r="T865" s="30">
        <f>IF(M865=0,"",P865-O865)</f>
        <v/>
      </c>
      <c r="U865" s="30">
        <f>IF(M865=0,"",S865-O865)</f>
        <v/>
      </c>
      <c r="V865" s="24">
        <f>IF(M865=0,"upcoming",IF(M865=F865,"complete","in progress"))</f>
        <v/>
      </c>
      <c r="W865" s="33">
        <f>N865/F865</f>
        <v/>
      </c>
      <c r="X865" s="41">
        <f>AVERAGEIFS(TeamGames!$K$2:$K$4073,TeamGames!$D$2:$D$4073,$D865,TeamGames!$F$2:$F$4073,$E865)</f>
        <v/>
      </c>
      <c r="Y865" s="30">
        <f>IF(M865=0,"",P865-S865)</f>
        <v/>
      </c>
      <c r="Z865" s="30" t="n"/>
      <c r="AA865" s="31" t="n"/>
      <c r="AB865" s="33" t="n">
        <v>5.358180893692362</v>
      </c>
      <c r="AC865" s="24" t="n">
        <v>0</v>
      </c>
      <c r="AD865" s="24" t="n">
        <v>0</v>
      </c>
    </row>
    <row r="866">
      <c r="A866" s="24" t="inlineStr">
        <is>
          <t>Crewe|5</t>
        </is>
      </c>
      <c r="B866" s="24" t="inlineStr">
        <is>
          <t>E3</t>
        </is>
      </c>
      <c r="C866" s="24" t="inlineStr">
        <is>
          <t>League Two</t>
        </is>
      </c>
      <c r="D866" s="24" t="inlineStr">
        <is>
          <t>Crewe</t>
        </is>
      </c>
      <c r="E866" s="24" t="n">
        <v>5</v>
      </c>
      <c r="F866" s="24">
        <f>COUNTIFS(TeamGames!$D$2:$D$4073,$D866,TeamGames!$F$2:$F$4073,$E866)</f>
        <v/>
      </c>
      <c r="G866" s="24" t="n">
        <v>17</v>
      </c>
      <c r="H866" s="24" t="n">
        <v>20</v>
      </c>
      <c r="I866" s="24" t="inlineStr">
        <is>
          <t>Grimsby (H) · Accrington (A) · Cheltenham (A) · Salford (H)</t>
        </is>
      </c>
      <c r="J866" s="24" t="n">
        <v>2</v>
      </c>
      <c r="K866" s="40" t="n">
        <v>46354.625</v>
      </c>
      <c r="L866" s="40" t="n">
        <v>46373.83333333334</v>
      </c>
      <c r="M866" s="24">
        <f>SUMIFS(TeamGames!$X$2:$X$4073,TeamGames!$D$2:$D$4073,$D866,TeamGames!$F$2:$F$4073,$E866)</f>
        <v/>
      </c>
      <c r="N866" s="33">
        <f>SUMIFS(TeamGames!$S$2:$S$4073,TeamGames!$D$2:$D$4073,$D866,TeamGames!$F$2:$F$4073,$E866)</f>
        <v/>
      </c>
      <c r="O866" s="33">
        <f>SUMIFS(TeamGames!$S$2:$S$4073,TeamGames!$D$2:$D$4073,$D866,TeamGames!$F$2:$F$4073,$E866,TeamGames!$X$2:$X$4073,1)</f>
        <v/>
      </c>
      <c r="P866" s="24">
        <f>SUMIFS(TeamGames!$O$2:$O$4073,TeamGames!$D$2:$D$4073,$D866,TeamGames!$F$2:$F$4073,$E866)</f>
        <v/>
      </c>
      <c r="Q866" s="33">
        <f>SUMIFS(TeamGames!$T$2:$T$4073,TeamGames!$D$2:$D$4073,$D866,TeamGames!$F$2:$F$4073,$E866)</f>
        <v/>
      </c>
      <c r="R866" s="33">
        <f>SUMIFS(TeamGames!$U$2:$U$4073,TeamGames!$D$2:$D$4073,$D866,TeamGames!$F$2:$F$4073,$E866)</f>
        <v/>
      </c>
      <c r="S866" s="33">
        <f>SUMIFS(TeamGames!$W$2:$W$4073,TeamGames!$D$2:$D$4073,$D866,TeamGames!$F$2:$F$4073,$E866)</f>
        <v/>
      </c>
      <c r="T866" s="30">
        <f>IF(M866=0,"",P866-O866)</f>
        <v/>
      </c>
      <c r="U866" s="30">
        <f>IF(M866=0,"",S866-O866)</f>
        <v/>
      </c>
      <c r="V866" s="24">
        <f>IF(M866=0,"upcoming",IF(M866=F866,"complete","in progress"))</f>
        <v/>
      </c>
      <c r="W866" s="33">
        <f>N866/F866</f>
        <v/>
      </c>
      <c r="X866" s="41">
        <f>AVERAGEIFS(TeamGames!$K$2:$K$4073,TeamGames!$D$2:$D$4073,$D866,TeamGames!$F$2:$F$4073,$E866)</f>
        <v/>
      </c>
      <c r="Y866" s="30">
        <f>IF(M866=0,"",P866-S866)</f>
        <v/>
      </c>
      <c r="Z866" s="30" t="n"/>
      <c r="AA866" s="31" t="n"/>
      <c r="AB866" s="33" t="n">
        <v>5.381035759050379</v>
      </c>
      <c r="AC866" s="24" t="n">
        <v>0</v>
      </c>
      <c r="AD866" s="24" t="n">
        <v>0</v>
      </c>
    </row>
    <row r="867">
      <c r="A867" s="24" t="inlineStr">
        <is>
          <t>Crewe|6</t>
        </is>
      </c>
      <c r="B867" s="24" t="inlineStr">
        <is>
          <t>E3</t>
        </is>
      </c>
      <c r="C867" s="24" t="inlineStr">
        <is>
          <t>League Two</t>
        </is>
      </c>
      <c r="D867" s="24" t="inlineStr">
        <is>
          <t>Crewe</t>
        </is>
      </c>
      <c r="E867" s="24" t="n">
        <v>6</v>
      </c>
      <c r="F867" s="24">
        <f>COUNTIFS(TeamGames!$D$2:$D$4073,$D867,TeamGames!$F$2:$F$4073,$E867)</f>
        <v/>
      </c>
      <c r="G867" s="24" t="n">
        <v>21</v>
      </c>
      <c r="H867" s="24" t="n">
        <v>24</v>
      </c>
      <c r="I867" s="24" t="inlineStr">
        <is>
          <t>Fleetwood (A) · Tranmere (H) · Oldham (H) · Salford (A)</t>
        </is>
      </c>
      <c r="J867" s="24" t="n">
        <v>2</v>
      </c>
      <c r="K867" s="40" t="n">
        <v>46382.625</v>
      </c>
      <c r="L867" s="40" t="n">
        <v>46396.625</v>
      </c>
      <c r="M867" s="24">
        <f>SUMIFS(TeamGames!$X$2:$X$4073,TeamGames!$D$2:$D$4073,$D867,TeamGames!$F$2:$F$4073,$E867)</f>
        <v/>
      </c>
      <c r="N867" s="33">
        <f>SUMIFS(TeamGames!$S$2:$S$4073,TeamGames!$D$2:$D$4073,$D867,TeamGames!$F$2:$F$4073,$E867)</f>
        <v/>
      </c>
      <c r="O867" s="33">
        <f>SUMIFS(TeamGames!$S$2:$S$4073,TeamGames!$D$2:$D$4073,$D867,TeamGames!$F$2:$F$4073,$E867,TeamGames!$X$2:$X$4073,1)</f>
        <v/>
      </c>
      <c r="P867" s="24">
        <f>SUMIFS(TeamGames!$O$2:$O$4073,TeamGames!$D$2:$D$4073,$D867,TeamGames!$F$2:$F$4073,$E867)</f>
        <v/>
      </c>
      <c r="Q867" s="33">
        <f>SUMIFS(TeamGames!$T$2:$T$4073,TeamGames!$D$2:$D$4073,$D867,TeamGames!$F$2:$F$4073,$E867)</f>
        <v/>
      </c>
      <c r="R867" s="33">
        <f>SUMIFS(TeamGames!$U$2:$U$4073,TeamGames!$D$2:$D$4073,$D867,TeamGames!$F$2:$F$4073,$E867)</f>
        <v/>
      </c>
      <c r="S867" s="33">
        <f>SUMIFS(TeamGames!$W$2:$W$4073,TeamGames!$D$2:$D$4073,$D867,TeamGames!$F$2:$F$4073,$E867)</f>
        <v/>
      </c>
      <c r="T867" s="30">
        <f>IF(M867=0,"",P867-O867)</f>
        <v/>
      </c>
      <c r="U867" s="30">
        <f>IF(M867=0,"",S867-O867)</f>
        <v/>
      </c>
      <c r="V867" s="24">
        <f>IF(M867=0,"upcoming",IF(M867=F867,"complete","in progress"))</f>
        <v/>
      </c>
      <c r="W867" s="33">
        <f>N867/F867</f>
        <v/>
      </c>
      <c r="X867" s="41">
        <f>AVERAGEIFS(TeamGames!$K$2:$K$4073,TeamGames!$D$2:$D$4073,$D867,TeamGames!$F$2:$F$4073,$E867)</f>
        <v/>
      </c>
      <c r="Y867" s="30">
        <f>IF(M867=0,"",P867-S867)</f>
        <v/>
      </c>
      <c r="Z867" s="30" t="n"/>
      <c r="AA867" s="31" t="n"/>
      <c r="AB867" s="33" t="n">
        <v>5.355662176060086</v>
      </c>
      <c r="AC867" s="24" t="n">
        <v>0</v>
      </c>
      <c r="AD867" s="24" t="n">
        <v>0</v>
      </c>
    </row>
    <row r="868">
      <c r="A868" s="24" t="inlineStr">
        <is>
          <t>Crewe|7</t>
        </is>
      </c>
      <c r="B868" s="24" t="inlineStr">
        <is>
          <t>E3</t>
        </is>
      </c>
      <c r="C868" s="24" t="inlineStr">
        <is>
          <t>League Two</t>
        </is>
      </c>
      <c r="D868" s="24" t="inlineStr">
        <is>
          <t>Crewe</t>
        </is>
      </c>
      <c r="E868" s="24" t="n">
        <v>7</v>
      </c>
      <c r="F868" s="24">
        <f>COUNTIFS(TeamGames!$D$2:$D$4073,$D868,TeamGames!$F$2:$F$4073,$E868)</f>
        <v/>
      </c>
      <c r="G868" s="24" t="n">
        <v>25</v>
      </c>
      <c r="H868" s="24" t="n">
        <v>28</v>
      </c>
      <c r="I868" s="24" t="inlineStr">
        <is>
          <t>Rochdale (A) · Exeter (H) · Chesterfield (H) · Barnet (A)</t>
        </is>
      </c>
      <c r="J868" s="24" t="n">
        <v>2</v>
      </c>
      <c r="K868" s="40" t="n">
        <v>46403.625</v>
      </c>
      <c r="L868" s="40" t="n">
        <v>46417.625</v>
      </c>
      <c r="M868" s="24">
        <f>SUMIFS(TeamGames!$X$2:$X$4073,TeamGames!$D$2:$D$4073,$D868,TeamGames!$F$2:$F$4073,$E868)</f>
        <v/>
      </c>
      <c r="N868" s="33">
        <f>SUMIFS(TeamGames!$S$2:$S$4073,TeamGames!$D$2:$D$4073,$D868,TeamGames!$F$2:$F$4073,$E868)</f>
        <v/>
      </c>
      <c r="O868" s="33">
        <f>SUMIFS(TeamGames!$S$2:$S$4073,TeamGames!$D$2:$D$4073,$D868,TeamGames!$F$2:$F$4073,$E868,TeamGames!$X$2:$X$4073,1)</f>
        <v/>
      </c>
      <c r="P868" s="24">
        <f>SUMIFS(TeamGames!$O$2:$O$4073,TeamGames!$D$2:$D$4073,$D868,TeamGames!$F$2:$F$4073,$E868)</f>
        <v/>
      </c>
      <c r="Q868" s="33">
        <f>SUMIFS(TeamGames!$T$2:$T$4073,TeamGames!$D$2:$D$4073,$D868,TeamGames!$F$2:$F$4073,$E868)</f>
        <v/>
      </c>
      <c r="R868" s="33">
        <f>SUMIFS(TeamGames!$U$2:$U$4073,TeamGames!$D$2:$D$4073,$D868,TeamGames!$F$2:$F$4073,$E868)</f>
        <v/>
      </c>
      <c r="S868" s="33">
        <f>SUMIFS(TeamGames!$W$2:$W$4073,TeamGames!$D$2:$D$4073,$D868,TeamGames!$F$2:$F$4073,$E868)</f>
        <v/>
      </c>
      <c r="T868" s="30">
        <f>IF(M868=0,"",P868-O868)</f>
        <v/>
      </c>
      <c r="U868" s="30">
        <f>IF(M868=0,"",S868-O868)</f>
        <v/>
      </c>
      <c r="V868" s="24">
        <f>IF(M868=0,"upcoming",IF(M868=F868,"complete","in progress"))</f>
        <v/>
      </c>
      <c r="W868" s="33">
        <f>N868/F868</f>
        <v/>
      </c>
      <c r="X868" s="41">
        <f>AVERAGEIFS(TeamGames!$K$2:$K$4073,TeamGames!$D$2:$D$4073,$D868,TeamGames!$F$2:$F$4073,$E868)</f>
        <v/>
      </c>
      <c r="Y868" s="30">
        <f>IF(M868=0,"",P868-S868)</f>
        <v/>
      </c>
      <c r="Z868" s="30" t="n"/>
      <c r="AA868" s="31" t="n"/>
      <c r="AB868" s="33" t="n">
        <v>5.296399077574223</v>
      </c>
      <c r="AC868" s="24" t="n">
        <v>0</v>
      </c>
      <c r="AD868" s="24" t="n">
        <v>0</v>
      </c>
    </row>
    <row r="869">
      <c r="A869" s="24" t="inlineStr">
        <is>
          <t>Crewe|8</t>
        </is>
      </c>
      <c r="B869" s="24" t="inlineStr">
        <is>
          <t>E3</t>
        </is>
      </c>
      <c r="C869" s="24" t="inlineStr">
        <is>
          <t>League Two</t>
        </is>
      </c>
      <c r="D869" s="24" t="inlineStr">
        <is>
          <t>Crewe</t>
        </is>
      </c>
      <c r="E869" s="24" t="n">
        <v>8</v>
      </c>
      <c r="F869" s="24">
        <f>COUNTIFS(TeamGames!$D$2:$D$4073,$D869,TeamGames!$F$2:$F$4073,$E869)</f>
        <v/>
      </c>
      <c r="G869" s="24" t="n">
        <v>29</v>
      </c>
      <c r="H869" s="24" t="n">
        <v>32</v>
      </c>
      <c r="I869" s="24" t="inlineStr">
        <is>
          <t>Port Vale (H) · Walsall (A) · York (A) · Colchester (H)</t>
        </is>
      </c>
      <c r="J869" s="24" t="n">
        <v>2</v>
      </c>
      <c r="K869" s="40" t="n">
        <v>46424.625</v>
      </c>
      <c r="L869" s="40" t="n">
        <v>46438.625</v>
      </c>
      <c r="M869" s="24">
        <f>SUMIFS(TeamGames!$X$2:$X$4073,TeamGames!$D$2:$D$4073,$D869,TeamGames!$F$2:$F$4073,$E869)</f>
        <v/>
      </c>
      <c r="N869" s="33">
        <f>SUMIFS(TeamGames!$S$2:$S$4073,TeamGames!$D$2:$D$4073,$D869,TeamGames!$F$2:$F$4073,$E869)</f>
        <v/>
      </c>
      <c r="O869" s="33">
        <f>SUMIFS(TeamGames!$S$2:$S$4073,TeamGames!$D$2:$D$4073,$D869,TeamGames!$F$2:$F$4073,$E869,TeamGames!$X$2:$X$4073,1)</f>
        <v/>
      </c>
      <c r="P869" s="24">
        <f>SUMIFS(TeamGames!$O$2:$O$4073,TeamGames!$D$2:$D$4073,$D869,TeamGames!$F$2:$F$4073,$E869)</f>
        <v/>
      </c>
      <c r="Q869" s="33">
        <f>SUMIFS(TeamGames!$T$2:$T$4073,TeamGames!$D$2:$D$4073,$D869,TeamGames!$F$2:$F$4073,$E869)</f>
        <v/>
      </c>
      <c r="R869" s="33">
        <f>SUMIFS(TeamGames!$U$2:$U$4073,TeamGames!$D$2:$D$4073,$D869,TeamGames!$F$2:$F$4073,$E869)</f>
        <v/>
      </c>
      <c r="S869" s="33">
        <f>SUMIFS(TeamGames!$W$2:$W$4073,TeamGames!$D$2:$D$4073,$D869,TeamGames!$F$2:$F$4073,$E869)</f>
        <v/>
      </c>
      <c r="T869" s="30">
        <f>IF(M869=0,"",P869-O869)</f>
        <v/>
      </c>
      <c r="U869" s="30">
        <f>IF(M869=0,"",S869-O869)</f>
        <v/>
      </c>
      <c r="V869" s="24">
        <f>IF(M869=0,"upcoming",IF(M869=F869,"complete","in progress"))</f>
        <v/>
      </c>
      <c r="W869" s="33">
        <f>N869/F869</f>
        <v/>
      </c>
      <c r="X869" s="41">
        <f>AVERAGEIFS(TeamGames!$K$2:$K$4073,TeamGames!$D$2:$D$4073,$D869,TeamGames!$F$2:$F$4073,$E869)</f>
        <v/>
      </c>
      <c r="Y869" s="30">
        <f>IF(M869=0,"",P869-S869)</f>
        <v/>
      </c>
      <c r="Z869" s="30" t="n"/>
      <c r="AA869" s="31" t="n"/>
      <c r="AB869" s="33" t="n">
        <v>5.164891677487078</v>
      </c>
      <c r="AC869" s="24" t="n">
        <v>0</v>
      </c>
      <c r="AD869" s="24" t="n">
        <v>0</v>
      </c>
    </row>
    <row r="870">
      <c r="A870" s="24" t="inlineStr">
        <is>
          <t>Crewe|9</t>
        </is>
      </c>
      <c r="B870" s="24" t="inlineStr">
        <is>
          <t>E3</t>
        </is>
      </c>
      <c r="C870" s="24" t="inlineStr">
        <is>
          <t>League Two</t>
        </is>
      </c>
      <c r="D870" s="24" t="inlineStr">
        <is>
          <t>Crewe</t>
        </is>
      </c>
      <c r="E870" s="24" t="n">
        <v>9</v>
      </c>
      <c r="F870" s="24">
        <f>COUNTIFS(TeamGames!$D$2:$D$4073,$D870,TeamGames!$F$2:$F$4073,$E870)</f>
        <v/>
      </c>
      <c r="G870" s="24" t="n">
        <v>33</v>
      </c>
      <c r="H870" s="24" t="n">
        <v>36</v>
      </c>
      <c r="I870" s="24" t="inlineStr">
        <is>
          <t>Newport (A) · Crawley (H) · Northampton (A) · Gillingham (H)</t>
        </is>
      </c>
      <c r="J870" s="24" t="n">
        <v>2</v>
      </c>
      <c r="K870" s="40" t="n">
        <v>46445.625</v>
      </c>
      <c r="L870" s="40" t="n">
        <v>46466.625</v>
      </c>
      <c r="M870" s="24">
        <f>SUMIFS(TeamGames!$X$2:$X$4073,TeamGames!$D$2:$D$4073,$D870,TeamGames!$F$2:$F$4073,$E870)</f>
        <v/>
      </c>
      <c r="N870" s="33">
        <f>SUMIFS(TeamGames!$S$2:$S$4073,TeamGames!$D$2:$D$4073,$D870,TeamGames!$F$2:$F$4073,$E870)</f>
        <v/>
      </c>
      <c r="O870" s="33">
        <f>SUMIFS(TeamGames!$S$2:$S$4073,TeamGames!$D$2:$D$4073,$D870,TeamGames!$F$2:$F$4073,$E870,TeamGames!$X$2:$X$4073,1)</f>
        <v/>
      </c>
      <c r="P870" s="24">
        <f>SUMIFS(TeamGames!$O$2:$O$4073,TeamGames!$D$2:$D$4073,$D870,TeamGames!$F$2:$F$4073,$E870)</f>
        <v/>
      </c>
      <c r="Q870" s="33">
        <f>SUMIFS(TeamGames!$T$2:$T$4073,TeamGames!$D$2:$D$4073,$D870,TeamGames!$F$2:$F$4073,$E870)</f>
        <v/>
      </c>
      <c r="R870" s="33">
        <f>SUMIFS(TeamGames!$U$2:$U$4073,TeamGames!$D$2:$D$4073,$D870,TeamGames!$F$2:$F$4073,$E870)</f>
        <v/>
      </c>
      <c r="S870" s="33">
        <f>SUMIFS(TeamGames!$W$2:$W$4073,TeamGames!$D$2:$D$4073,$D870,TeamGames!$F$2:$F$4073,$E870)</f>
        <v/>
      </c>
      <c r="T870" s="30">
        <f>IF(M870=0,"",P870-O870)</f>
        <v/>
      </c>
      <c r="U870" s="30">
        <f>IF(M870=0,"",S870-O870)</f>
        <v/>
      </c>
      <c r="V870" s="24">
        <f>IF(M870=0,"upcoming",IF(M870=F870,"complete","in progress"))</f>
        <v/>
      </c>
      <c r="W870" s="33">
        <f>N870/F870</f>
        <v/>
      </c>
      <c r="X870" s="41">
        <f>AVERAGEIFS(TeamGames!$K$2:$K$4073,TeamGames!$D$2:$D$4073,$D870,TeamGames!$F$2:$F$4073,$E870)</f>
        <v/>
      </c>
      <c r="Y870" s="30">
        <f>IF(M870=0,"",P870-S870)</f>
        <v/>
      </c>
      <c r="Z870" s="30" t="n"/>
      <c r="AA870" s="31" t="n"/>
      <c r="AB870" s="33" t="n">
        <v>5.856377437616583</v>
      </c>
      <c r="AC870" s="24" t="n">
        <v>0</v>
      </c>
      <c r="AD870" s="24" t="n">
        <v>0</v>
      </c>
    </row>
    <row r="871">
      <c r="A871" s="24" t="inlineStr">
        <is>
          <t>Crewe|10</t>
        </is>
      </c>
      <c r="B871" s="24" t="inlineStr">
        <is>
          <t>E3</t>
        </is>
      </c>
      <c r="C871" s="24" t="inlineStr">
        <is>
          <t>League Two</t>
        </is>
      </c>
      <c r="D871" s="24" t="inlineStr">
        <is>
          <t>Crewe</t>
        </is>
      </c>
      <c r="E871" s="24" t="n">
        <v>10</v>
      </c>
      <c r="F871" s="24">
        <f>COUNTIFS(TeamGames!$D$2:$D$4073,$D871,TeamGames!$F$2:$F$4073,$E871)</f>
        <v/>
      </c>
      <c r="G871" s="24" t="n">
        <v>37</v>
      </c>
      <c r="H871" s="24" t="n">
        <v>40</v>
      </c>
      <c r="I871" s="24" t="inlineStr">
        <is>
          <t>Oldham (A) · Fleetwood (H) · Tranmere (A) · Cheltenham (H)</t>
        </is>
      </c>
      <c r="J871" s="24" t="n">
        <v>2</v>
      </c>
      <c r="K871" s="40" t="n">
        <v>46472.625</v>
      </c>
      <c r="L871" s="40" t="n">
        <v>46487.625</v>
      </c>
      <c r="M871" s="24">
        <f>SUMIFS(TeamGames!$X$2:$X$4073,TeamGames!$D$2:$D$4073,$D871,TeamGames!$F$2:$F$4073,$E871)</f>
        <v/>
      </c>
      <c r="N871" s="33">
        <f>SUMIFS(TeamGames!$S$2:$S$4073,TeamGames!$D$2:$D$4073,$D871,TeamGames!$F$2:$F$4073,$E871)</f>
        <v/>
      </c>
      <c r="O871" s="33">
        <f>SUMIFS(TeamGames!$S$2:$S$4073,TeamGames!$D$2:$D$4073,$D871,TeamGames!$F$2:$F$4073,$E871,TeamGames!$X$2:$X$4073,1)</f>
        <v/>
      </c>
      <c r="P871" s="24">
        <f>SUMIFS(TeamGames!$O$2:$O$4073,TeamGames!$D$2:$D$4073,$D871,TeamGames!$F$2:$F$4073,$E871)</f>
        <v/>
      </c>
      <c r="Q871" s="33">
        <f>SUMIFS(TeamGames!$T$2:$T$4073,TeamGames!$D$2:$D$4073,$D871,TeamGames!$F$2:$F$4073,$E871)</f>
        <v/>
      </c>
      <c r="R871" s="33">
        <f>SUMIFS(TeamGames!$U$2:$U$4073,TeamGames!$D$2:$D$4073,$D871,TeamGames!$F$2:$F$4073,$E871)</f>
        <v/>
      </c>
      <c r="S871" s="33">
        <f>SUMIFS(TeamGames!$W$2:$W$4073,TeamGames!$D$2:$D$4073,$D871,TeamGames!$F$2:$F$4073,$E871)</f>
        <v/>
      </c>
      <c r="T871" s="30">
        <f>IF(M871=0,"",P871-O871)</f>
        <v/>
      </c>
      <c r="U871" s="30">
        <f>IF(M871=0,"",S871-O871)</f>
        <v/>
      </c>
      <c r="V871" s="24">
        <f>IF(M871=0,"upcoming",IF(M871=F871,"complete","in progress"))</f>
        <v/>
      </c>
      <c r="W871" s="33">
        <f>N871/F871</f>
        <v/>
      </c>
      <c r="X871" s="41">
        <f>AVERAGEIFS(TeamGames!$K$2:$K$4073,TeamGames!$D$2:$D$4073,$D871,TeamGames!$F$2:$F$4073,$E871)</f>
        <v/>
      </c>
      <c r="Y871" s="30">
        <f>IF(M871=0,"",P871-S871)</f>
        <v/>
      </c>
      <c r="Z871" s="30" t="n"/>
      <c r="AA871" s="31" t="n"/>
      <c r="AB871" s="33" t="n">
        <v>5.798222720874387</v>
      </c>
      <c r="AC871" s="24" t="n">
        <v>0</v>
      </c>
      <c r="AD871" s="24" t="n">
        <v>0</v>
      </c>
    </row>
    <row r="872">
      <c r="A872" s="24" t="inlineStr">
        <is>
          <t>Crewe|11</t>
        </is>
      </c>
      <c r="B872" s="24" t="inlineStr">
        <is>
          <t>E3</t>
        </is>
      </c>
      <c r="C872" s="24" t="inlineStr">
        <is>
          <t>League Two</t>
        </is>
      </c>
      <c r="D872" s="24" t="inlineStr">
        <is>
          <t>Crewe</t>
        </is>
      </c>
      <c r="E872" s="24" t="n">
        <v>11</v>
      </c>
      <c r="F872" s="24">
        <f>COUNTIFS(TeamGames!$D$2:$D$4073,$D872,TeamGames!$F$2:$F$4073,$E872)</f>
        <v/>
      </c>
      <c r="G872" s="24" t="n">
        <v>41</v>
      </c>
      <c r="H872" s="24" t="n">
        <v>44</v>
      </c>
      <c r="I872" s="24" t="inlineStr">
        <is>
          <t>Swindon (H) · Shrewsbury (A) · Rotherham (H) · Bristol Rovers (A)</t>
        </is>
      </c>
      <c r="J872" s="24" t="n">
        <v>2</v>
      </c>
      <c r="K872" s="40" t="n">
        <v>46490.82291666666</v>
      </c>
      <c r="L872" s="40" t="n">
        <v>46504.82291666666</v>
      </c>
      <c r="M872" s="24">
        <f>SUMIFS(TeamGames!$X$2:$X$4073,TeamGames!$D$2:$D$4073,$D872,TeamGames!$F$2:$F$4073,$E872)</f>
        <v/>
      </c>
      <c r="N872" s="33">
        <f>SUMIFS(TeamGames!$S$2:$S$4073,TeamGames!$D$2:$D$4073,$D872,TeamGames!$F$2:$F$4073,$E872)</f>
        <v/>
      </c>
      <c r="O872" s="33">
        <f>SUMIFS(TeamGames!$S$2:$S$4073,TeamGames!$D$2:$D$4073,$D872,TeamGames!$F$2:$F$4073,$E872,TeamGames!$X$2:$X$4073,1)</f>
        <v/>
      </c>
      <c r="P872" s="24">
        <f>SUMIFS(TeamGames!$O$2:$O$4073,TeamGames!$D$2:$D$4073,$D872,TeamGames!$F$2:$F$4073,$E872)</f>
        <v/>
      </c>
      <c r="Q872" s="33">
        <f>SUMIFS(TeamGames!$T$2:$T$4073,TeamGames!$D$2:$D$4073,$D872,TeamGames!$F$2:$F$4073,$E872)</f>
        <v/>
      </c>
      <c r="R872" s="33">
        <f>SUMIFS(TeamGames!$U$2:$U$4073,TeamGames!$D$2:$D$4073,$D872,TeamGames!$F$2:$F$4073,$E872)</f>
        <v/>
      </c>
      <c r="S872" s="33">
        <f>SUMIFS(TeamGames!$W$2:$W$4073,TeamGames!$D$2:$D$4073,$D872,TeamGames!$F$2:$F$4073,$E872)</f>
        <v/>
      </c>
      <c r="T872" s="30">
        <f>IF(M872=0,"",P872-O872)</f>
        <v/>
      </c>
      <c r="U872" s="30">
        <f>IF(M872=0,"",S872-O872)</f>
        <v/>
      </c>
      <c r="V872" s="24">
        <f>IF(M872=0,"upcoming",IF(M872=F872,"complete","in progress"))</f>
        <v/>
      </c>
      <c r="W872" s="33">
        <f>N872/F872</f>
        <v/>
      </c>
      <c r="X872" s="41">
        <f>AVERAGEIFS(TeamGames!$K$2:$K$4073,TeamGames!$D$2:$D$4073,$D872,TeamGames!$F$2:$F$4073,$E872)</f>
        <v/>
      </c>
      <c r="Y872" s="30">
        <f>IF(M872=0,"",P872-S872)</f>
        <v/>
      </c>
      <c r="Z872" s="30" t="n"/>
      <c r="AA872" s="31" t="n"/>
      <c r="AB872" s="33" t="n">
        <v>5.334945609804395</v>
      </c>
      <c r="AC872" s="24" t="n">
        <v>0</v>
      </c>
      <c r="AD872" s="24" t="n">
        <v>0</v>
      </c>
    </row>
    <row r="873">
      <c r="A873" s="24" t="inlineStr">
        <is>
          <t>Crewe|12</t>
        </is>
      </c>
      <c r="B873" s="24" t="inlineStr">
        <is>
          <t>E3</t>
        </is>
      </c>
      <c r="C873" s="24" t="inlineStr">
        <is>
          <t>League Two</t>
        </is>
      </c>
      <c r="D873" s="24" t="inlineStr">
        <is>
          <t>Crewe</t>
        </is>
      </c>
      <c r="E873" s="24" t="n">
        <v>12</v>
      </c>
      <c r="F873" s="24">
        <f>COUNTIFS(TeamGames!$D$2:$D$4073,$D873,TeamGames!$F$2:$F$4073,$E873)</f>
        <v/>
      </c>
      <c r="G873" s="24" t="n">
        <v>45</v>
      </c>
      <c r="H873" s="24" t="n">
        <v>46</v>
      </c>
      <c r="I873" s="24" t="inlineStr">
        <is>
          <t>Grimsby (A) · Accrington (H)</t>
        </is>
      </c>
      <c r="J873" s="24" t="n">
        <v>1</v>
      </c>
      <c r="K873" s="40" t="n">
        <v>46508.625</v>
      </c>
      <c r="L873" s="40" t="n">
        <v>46515.625</v>
      </c>
      <c r="M873" s="24">
        <f>SUMIFS(TeamGames!$X$2:$X$4073,TeamGames!$D$2:$D$4073,$D873,TeamGames!$F$2:$F$4073,$E873)</f>
        <v/>
      </c>
      <c r="N873" s="33">
        <f>SUMIFS(TeamGames!$S$2:$S$4073,TeamGames!$D$2:$D$4073,$D873,TeamGames!$F$2:$F$4073,$E873)</f>
        <v/>
      </c>
      <c r="O873" s="33">
        <f>SUMIFS(TeamGames!$S$2:$S$4073,TeamGames!$D$2:$D$4073,$D873,TeamGames!$F$2:$F$4073,$E873,TeamGames!$X$2:$X$4073,1)</f>
        <v/>
      </c>
      <c r="P873" s="24">
        <f>SUMIFS(TeamGames!$O$2:$O$4073,TeamGames!$D$2:$D$4073,$D873,TeamGames!$F$2:$F$4073,$E873)</f>
        <v/>
      </c>
      <c r="Q873" s="33">
        <f>SUMIFS(TeamGames!$T$2:$T$4073,TeamGames!$D$2:$D$4073,$D873,TeamGames!$F$2:$F$4073,$E873)</f>
        <v/>
      </c>
      <c r="R873" s="33">
        <f>SUMIFS(TeamGames!$U$2:$U$4073,TeamGames!$D$2:$D$4073,$D873,TeamGames!$F$2:$F$4073,$E873)</f>
        <v/>
      </c>
      <c r="S873" s="33">
        <f>SUMIFS(TeamGames!$W$2:$W$4073,TeamGames!$D$2:$D$4073,$D873,TeamGames!$F$2:$F$4073,$E873)</f>
        <v/>
      </c>
      <c r="T873" s="30">
        <f>IF(M873=0,"",P873-O873)</f>
        <v/>
      </c>
      <c r="U873" s="30">
        <f>IF(M873=0,"",S873-O873)</f>
        <v/>
      </c>
      <c r="V873" s="24">
        <f>IF(M873=0,"upcoming",IF(M873=F873,"complete","in progress"))</f>
        <v/>
      </c>
      <c r="W873" s="33">
        <f>N873/F873</f>
        <v/>
      </c>
      <c r="X873" s="41">
        <f>AVERAGEIFS(TeamGames!$K$2:$K$4073,TeamGames!$D$2:$D$4073,$D873,TeamGames!$F$2:$F$4073,$E873)</f>
        <v/>
      </c>
      <c r="Y873" s="30">
        <f>IF(M873=0,"",P873-S873)</f>
        <v/>
      </c>
      <c r="Z873" s="30" t="n"/>
      <c r="AA873" s="31" t="n"/>
      <c r="AB873" s="33" t="n">
        <v>2.758976353021295</v>
      </c>
      <c r="AC873" s="24" t="n">
        <v>0</v>
      </c>
      <c r="AD873" s="24" t="n">
        <v>0</v>
      </c>
    </row>
    <row r="874">
      <c r="A874" s="24" t="inlineStr">
        <is>
          <t>Exeter|1</t>
        </is>
      </c>
      <c r="B874" s="24" t="inlineStr">
        <is>
          <t>E3</t>
        </is>
      </c>
      <c r="C874" s="24" t="inlineStr">
        <is>
          <t>League Two</t>
        </is>
      </c>
      <c r="D874" s="24" t="inlineStr">
        <is>
          <t>Exeter</t>
        </is>
      </c>
      <c r="E874" s="24" t="n">
        <v>1</v>
      </c>
      <c r="F874" s="24">
        <f>COUNTIFS(TeamGames!$D$2:$D$4073,$D874,TeamGames!$F$2:$F$4073,$E874)</f>
        <v/>
      </c>
      <c r="G874" s="24" t="n">
        <v>1</v>
      </c>
      <c r="H874" s="24" t="n">
        <v>4</v>
      </c>
      <c r="I874" s="24" t="inlineStr">
        <is>
          <t>Grimsby (A) · Accrington (H) · York (A) · Barnet (H)</t>
        </is>
      </c>
      <c r="J874" s="24" t="n">
        <v>2</v>
      </c>
      <c r="K874" s="40" t="n">
        <v>46249.625</v>
      </c>
      <c r="L874" s="40" t="n">
        <v>46266.82291666666</v>
      </c>
      <c r="M874" s="24">
        <f>SUMIFS(TeamGames!$X$2:$X$4073,TeamGames!$D$2:$D$4073,$D874,TeamGames!$F$2:$F$4073,$E874)</f>
        <v/>
      </c>
      <c r="N874" s="33">
        <f>SUMIFS(TeamGames!$S$2:$S$4073,TeamGames!$D$2:$D$4073,$D874,TeamGames!$F$2:$F$4073,$E874)</f>
        <v/>
      </c>
      <c r="O874" s="33">
        <f>SUMIFS(TeamGames!$S$2:$S$4073,TeamGames!$D$2:$D$4073,$D874,TeamGames!$F$2:$F$4073,$E874,TeamGames!$X$2:$X$4073,1)</f>
        <v/>
      </c>
      <c r="P874" s="24">
        <f>SUMIFS(TeamGames!$O$2:$O$4073,TeamGames!$D$2:$D$4073,$D874,TeamGames!$F$2:$F$4073,$E874)</f>
        <v/>
      </c>
      <c r="Q874" s="33">
        <f>SUMIFS(TeamGames!$T$2:$T$4073,TeamGames!$D$2:$D$4073,$D874,TeamGames!$F$2:$F$4073,$E874)</f>
        <v/>
      </c>
      <c r="R874" s="33">
        <f>SUMIFS(TeamGames!$U$2:$U$4073,TeamGames!$D$2:$D$4073,$D874,TeamGames!$F$2:$F$4073,$E874)</f>
        <v/>
      </c>
      <c r="S874" s="33">
        <f>SUMIFS(TeamGames!$W$2:$W$4073,TeamGames!$D$2:$D$4073,$D874,TeamGames!$F$2:$F$4073,$E874)</f>
        <v/>
      </c>
      <c r="T874" s="30">
        <f>IF(M874=0,"",P874-O874)</f>
        <v/>
      </c>
      <c r="U874" s="30">
        <f>IF(M874=0,"",S874-O874)</f>
        <v/>
      </c>
      <c r="V874" s="24">
        <f>IF(M874=0,"upcoming",IF(M874=F874,"complete","in progress"))</f>
        <v/>
      </c>
      <c r="W874" s="33">
        <f>N874/F874</f>
        <v/>
      </c>
      <c r="X874" s="41">
        <f>AVERAGEIFS(TeamGames!$K$2:$K$4073,TeamGames!$D$2:$D$4073,$D874,TeamGames!$F$2:$F$4073,$E874)</f>
        <v/>
      </c>
      <c r="Y874" s="30">
        <f>IF(M874=0,"",P874-S874)</f>
        <v/>
      </c>
      <c r="Z874" s="30" t="n">
        <v>-0.38</v>
      </c>
      <c r="AA874" s="31" t="n">
        <v>0.7058495301883538</v>
      </c>
      <c r="AB874" s="33" t="n"/>
      <c r="AC874" s="24" t="n">
        <v>0</v>
      </c>
      <c r="AD874" s="24" t="n">
        <v>0</v>
      </c>
    </row>
    <row r="875">
      <c r="A875" s="24" t="inlineStr">
        <is>
          <t>Exeter|2</t>
        </is>
      </c>
      <c r="B875" s="24" t="inlineStr">
        <is>
          <t>E3</t>
        </is>
      </c>
      <c r="C875" s="24" t="inlineStr">
        <is>
          <t>League Two</t>
        </is>
      </c>
      <c r="D875" s="24" t="inlineStr">
        <is>
          <t>Exeter</t>
        </is>
      </c>
      <c r="E875" s="24" t="n">
        <v>2</v>
      </c>
      <c r="F875" s="24">
        <f>COUNTIFS(TeamGames!$D$2:$D$4073,$D875,TeamGames!$F$2:$F$4073,$E875)</f>
        <v/>
      </c>
      <c r="G875" s="24" t="n">
        <v>5</v>
      </c>
      <c r="H875" s="24" t="n">
        <v>8</v>
      </c>
      <c r="I875" s="24" t="inlineStr">
        <is>
          <t>Walsall (H) · Port Vale (A) · Tranmere (H) · Bristol Rovers (A)</t>
        </is>
      </c>
      <c r="J875" s="24" t="n">
        <v>2</v>
      </c>
      <c r="K875" s="40" t="n">
        <v>46270.625</v>
      </c>
      <c r="L875" s="40" t="n">
        <v>46291.625</v>
      </c>
      <c r="M875" s="24">
        <f>SUMIFS(TeamGames!$X$2:$X$4073,TeamGames!$D$2:$D$4073,$D875,TeamGames!$F$2:$F$4073,$E875)</f>
        <v/>
      </c>
      <c r="N875" s="33">
        <f>SUMIFS(TeamGames!$S$2:$S$4073,TeamGames!$D$2:$D$4073,$D875,TeamGames!$F$2:$F$4073,$E875)</f>
        <v/>
      </c>
      <c r="O875" s="33">
        <f>SUMIFS(TeamGames!$S$2:$S$4073,TeamGames!$D$2:$D$4073,$D875,TeamGames!$F$2:$F$4073,$E875,TeamGames!$X$2:$X$4073,1)</f>
        <v/>
      </c>
      <c r="P875" s="24">
        <f>SUMIFS(TeamGames!$O$2:$O$4073,TeamGames!$D$2:$D$4073,$D875,TeamGames!$F$2:$F$4073,$E875)</f>
        <v/>
      </c>
      <c r="Q875" s="33">
        <f>SUMIFS(TeamGames!$T$2:$T$4073,TeamGames!$D$2:$D$4073,$D875,TeamGames!$F$2:$F$4073,$E875)</f>
        <v/>
      </c>
      <c r="R875" s="33">
        <f>SUMIFS(TeamGames!$U$2:$U$4073,TeamGames!$D$2:$D$4073,$D875,TeamGames!$F$2:$F$4073,$E875)</f>
        <v/>
      </c>
      <c r="S875" s="33">
        <f>SUMIFS(TeamGames!$W$2:$W$4073,TeamGames!$D$2:$D$4073,$D875,TeamGames!$F$2:$F$4073,$E875)</f>
        <v/>
      </c>
      <c r="T875" s="30">
        <f>IF(M875=0,"",P875-O875)</f>
        <v/>
      </c>
      <c r="U875" s="30">
        <f>IF(M875=0,"",S875-O875)</f>
        <v/>
      </c>
      <c r="V875" s="24">
        <f>IF(M875=0,"upcoming",IF(M875=F875,"complete","in progress"))</f>
        <v/>
      </c>
      <c r="W875" s="33">
        <f>N875/F875</f>
        <v/>
      </c>
      <c r="X875" s="41">
        <f>AVERAGEIFS(TeamGames!$K$2:$K$4073,TeamGames!$D$2:$D$4073,$D875,TeamGames!$F$2:$F$4073,$E875)</f>
        <v/>
      </c>
      <c r="Y875" s="30">
        <f>IF(M875=0,"",P875-S875)</f>
        <v/>
      </c>
      <c r="Z875" s="30" t="n">
        <v>-1.16</v>
      </c>
      <c r="AA875" s="31" t="n">
        <v>0.2443860894303498</v>
      </c>
      <c r="AB875" s="33" t="n"/>
      <c r="AC875" s="24" t="n">
        <v>0</v>
      </c>
      <c r="AD875" s="24" t="n">
        <v>0</v>
      </c>
    </row>
    <row r="876">
      <c r="A876" s="24" t="inlineStr">
        <is>
          <t>Exeter|3</t>
        </is>
      </c>
      <c r="B876" s="24" t="inlineStr">
        <is>
          <t>E3</t>
        </is>
      </c>
      <c r="C876" s="24" t="inlineStr">
        <is>
          <t>League Two</t>
        </is>
      </c>
      <c r="D876" s="24" t="inlineStr">
        <is>
          <t>Exeter</t>
        </is>
      </c>
      <c r="E876" s="24" t="n">
        <v>3</v>
      </c>
      <c r="F876" s="24">
        <f>COUNTIFS(TeamGames!$D$2:$D$4073,$D876,TeamGames!$F$2:$F$4073,$E876)</f>
        <v/>
      </c>
      <c r="G876" s="24" t="n">
        <v>9</v>
      </c>
      <c r="H876" s="24" t="n">
        <v>12</v>
      </c>
      <c r="I876" s="24" t="inlineStr">
        <is>
          <t>Rotherham (H) · Shrewsbury (A) · Colchester (A) · Crewe (H)</t>
        </is>
      </c>
      <c r="J876" s="24" t="n">
        <v>2</v>
      </c>
      <c r="K876" s="40" t="n">
        <v>46298.625</v>
      </c>
      <c r="L876" s="40" t="n">
        <v>46315.82291666666</v>
      </c>
      <c r="M876" s="24">
        <f>SUMIFS(TeamGames!$X$2:$X$4073,TeamGames!$D$2:$D$4073,$D876,TeamGames!$F$2:$F$4073,$E876)</f>
        <v/>
      </c>
      <c r="N876" s="33">
        <f>SUMIFS(TeamGames!$S$2:$S$4073,TeamGames!$D$2:$D$4073,$D876,TeamGames!$F$2:$F$4073,$E876)</f>
        <v/>
      </c>
      <c r="O876" s="33">
        <f>SUMIFS(TeamGames!$S$2:$S$4073,TeamGames!$D$2:$D$4073,$D876,TeamGames!$F$2:$F$4073,$E876,TeamGames!$X$2:$X$4073,1)</f>
        <v/>
      </c>
      <c r="P876" s="24">
        <f>SUMIFS(TeamGames!$O$2:$O$4073,TeamGames!$D$2:$D$4073,$D876,TeamGames!$F$2:$F$4073,$E876)</f>
        <v/>
      </c>
      <c r="Q876" s="33">
        <f>SUMIFS(TeamGames!$T$2:$T$4073,TeamGames!$D$2:$D$4073,$D876,TeamGames!$F$2:$F$4073,$E876)</f>
        <v/>
      </c>
      <c r="R876" s="33">
        <f>SUMIFS(TeamGames!$U$2:$U$4073,TeamGames!$D$2:$D$4073,$D876,TeamGames!$F$2:$F$4073,$E876)</f>
        <v/>
      </c>
      <c r="S876" s="33">
        <f>SUMIFS(TeamGames!$W$2:$W$4073,TeamGames!$D$2:$D$4073,$D876,TeamGames!$F$2:$F$4073,$E876)</f>
        <v/>
      </c>
      <c r="T876" s="30">
        <f>IF(M876=0,"",P876-O876)</f>
        <v/>
      </c>
      <c r="U876" s="30">
        <f>IF(M876=0,"",S876-O876)</f>
        <v/>
      </c>
      <c r="V876" s="24">
        <f>IF(M876=0,"upcoming",IF(M876=F876,"complete","in progress"))</f>
        <v/>
      </c>
      <c r="W876" s="33">
        <f>N876/F876</f>
        <v/>
      </c>
      <c r="X876" s="41">
        <f>AVERAGEIFS(TeamGames!$K$2:$K$4073,TeamGames!$D$2:$D$4073,$D876,TeamGames!$F$2:$F$4073,$E876)</f>
        <v/>
      </c>
      <c r="Y876" s="30">
        <f>IF(M876=0,"",P876-S876)</f>
        <v/>
      </c>
      <c r="Z876" s="30" t="n">
        <v>1.9</v>
      </c>
      <c r="AA876" s="31" t="n">
        <v>0.05725474778488726</v>
      </c>
      <c r="AB876" s="33" t="n"/>
      <c r="AC876" s="24" t="n">
        <v>0</v>
      </c>
      <c r="AD876" s="24" t="n">
        <v>0</v>
      </c>
    </row>
    <row r="877">
      <c r="A877" s="24" t="inlineStr">
        <is>
          <t>Exeter|4</t>
        </is>
      </c>
      <c r="B877" s="24" t="inlineStr">
        <is>
          <t>E3</t>
        </is>
      </c>
      <c r="C877" s="24" t="inlineStr">
        <is>
          <t>League Two</t>
        </is>
      </c>
      <c r="D877" s="24" t="inlineStr">
        <is>
          <t>Exeter</t>
        </is>
      </c>
      <c r="E877" s="24" t="n">
        <v>4</v>
      </c>
      <c r="F877" s="24">
        <f>COUNTIFS(TeamGames!$D$2:$D$4073,$D877,TeamGames!$F$2:$F$4073,$E877)</f>
        <v/>
      </c>
      <c r="G877" s="24" t="n">
        <v>13</v>
      </c>
      <c r="H877" s="24" t="n">
        <v>16</v>
      </c>
      <c r="I877" s="24" t="inlineStr">
        <is>
          <t>Fleetwood (H) · Salford (A) · Cheltenham (H) · Oldham (A)</t>
        </is>
      </c>
      <c r="J877" s="24" t="n">
        <v>2</v>
      </c>
      <c r="K877" s="40" t="n">
        <v>46319.625</v>
      </c>
      <c r="L877" s="40" t="n">
        <v>46347.625</v>
      </c>
      <c r="M877" s="24">
        <f>SUMIFS(TeamGames!$X$2:$X$4073,TeamGames!$D$2:$D$4073,$D877,TeamGames!$F$2:$F$4073,$E877)</f>
        <v/>
      </c>
      <c r="N877" s="33">
        <f>SUMIFS(TeamGames!$S$2:$S$4073,TeamGames!$D$2:$D$4073,$D877,TeamGames!$F$2:$F$4073,$E877)</f>
        <v/>
      </c>
      <c r="O877" s="33">
        <f>SUMIFS(TeamGames!$S$2:$S$4073,TeamGames!$D$2:$D$4073,$D877,TeamGames!$F$2:$F$4073,$E877,TeamGames!$X$2:$X$4073,1)</f>
        <v/>
      </c>
      <c r="P877" s="24">
        <f>SUMIFS(TeamGames!$O$2:$O$4073,TeamGames!$D$2:$D$4073,$D877,TeamGames!$F$2:$F$4073,$E877)</f>
        <v/>
      </c>
      <c r="Q877" s="33">
        <f>SUMIFS(TeamGames!$T$2:$T$4073,TeamGames!$D$2:$D$4073,$D877,TeamGames!$F$2:$F$4073,$E877)</f>
        <v/>
      </c>
      <c r="R877" s="33">
        <f>SUMIFS(TeamGames!$U$2:$U$4073,TeamGames!$D$2:$D$4073,$D877,TeamGames!$F$2:$F$4073,$E877)</f>
        <v/>
      </c>
      <c r="S877" s="33">
        <f>SUMIFS(TeamGames!$W$2:$W$4073,TeamGames!$D$2:$D$4073,$D877,TeamGames!$F$2:$F$4073,$E877)</f>
        <v/>
      </c>
      <c r="T877" s="30">
        <f>IF(M877=0,"",P877-O877)</f>
        <v/>
      </c>
      <c r="U877" s="30">
        <f>IF(M877=0,"",S877-O877)</f>
        <v/>
      </c>
      <c r="V877" s="24">
        <f>IF(M877=0,"upcoming",IF(M877=F877,"complete","in progress"))</f>
        <v/>
      </c>
      <c r="W877" s="33">
        <f>N877/F877</f>
        <v/>
      </c>
      <c r="X877" s="41">
        <f>AVERAGEIFS(TeamGames!$K$2:$K$4073,TeamGames!$D$2:$D$4073,$D877,TeamGames!$F$2:$F$4073,$E877)</f>
        <v/>
      </c>
      <c r="Y877" s="30">
        <f>IF(M877=0,"",P877-S877)</f>
        <v/>
      </c>
      <c r="Z877" s="30" t="n"/>
      <c r="AA877" s="31" t="n"/>
      <c r="AB877" s="33" t="n">
        <v>5.116814664489542</v>
      </c>
      <c r="AC877" s="24" t="n">
        <v>0</v>
      </c>
      <c r="AD877" s="24" t="n">
        <v>0</v>
      </c>
    </row>
    <row r="878">
      <c r="A878" s="24" t="inlineStr">
        <is>
          <t>Exeter|5</t>
        </is>
      </c>
      <c r="B878" s="24" t="inlineStr">
        <is>
          <t>E3</t>
        </is>
      </c>
      <c r="C878" s="24" t="inlineStr">
        <is>
          <t>League Two</t>
        </is>
      </c>
      <c r="D878" s="24" t="inlineStr">
        <is>
          <t>Exeter</t>
        </is>
      </c>
      <c r="E878" s="24" t="n">
        <v>5</v>
      </c>
      <c r="F878" s="24">
        <f>COUNTIFS(TeamGames!$D$2:$D$4073,$D878,TeamGames!$F$2:$F$4073,$E878)</f>
        <v/>
      </c>
      <c r="G878" s="24" t="n">
        <v>17</v>
      </c>
      <c r="H878" s="24" t="n">
        <v>20</v>
      </c>
      <c r="I878" s="24" t="inlineStr">
        <is>
          <t>Crawley (H) · Chesterfield (A) · Rochdale (H) · Northampton (A)</t>
        </is>
      </c>
      <c r="J878" s="24" t="n">
        <v>2</v>
      </c>
      <c r="K878" s="40" t="n">
        <v>46354.52083333334</v>
      </c>
      <c r="L878" s="40" t="n">
        <v>46375.52083333334</v>
      </c>
      <c r="M878" s="24">
        <f>SUMIFS(TeamGames!$X$2:$X$4073,TeamGames!$D$2:$D$4073,$D878,TeamGames!$F$2:$F$4073,$E878)</f>
        <v/>
      </c>
      <c r="N878" s="33">
        <f>SUMIFS(TeamGames!$S$2:$S$4073,TeamGames!$D$2:$D$4073,$D878,TeamGames!$F$2:$F$4073,$E878)</f>
        <v/>
      </c>
      <c r="O878" s="33">
        <f>SUMIFS(TeamGames!$S$2:$S$4073,TeamGames!$D$2:$D$4073,$D878,TeamGames!$F$2:$F$4073,$E878,TeamGames!$X$2:$X$4073,1)</f>
        <v/>
      </c>
      <c r="P878" s="24">
        <f>SUMIFS(TeamGames!$O$2:$O$4073,TeamGames!$D$2:$D$4073,$D878,TeamGames!$F$2:$F$4073,$E878)</f>
        <v/>
      </c>
      <c r="Q878" s="33">
        <f>SUMIFS(TeamGames!$T$2:$T$4073,TeamGames!$D$2:$D$4073,$D878,TeamGames!$F$2:$F$4073,$E878)</f>
        <v/>
      </c>
      <c r="R878" s="33">
        <f>SUMIFS(TeamGames!$U$2:$U$4073,TeamGames!$D$2:$D$4073,$D878,TeamGames!$F$2:$F$4073,$E878)</f>
        <v/>
      </c>
      <c r="S878" s="33">
        <f>SUMIFS(TeamGames!$W$2:$W$4073,TeamGames!$D$2:$D$4073,$D878,TeamGames!$F$2:$F$4073,$E878)</f>
        <v/>
      </c>
      <c r="T878" s="30">
        <f>IF(M878=0,"",P878-O878)</f>
        <v/>
      </c>
      <c r="U878" s="30">
        <f>IF(M878=0,"",S878-O878)</f>
        <v/>
      </c>
      <c r="V878" s="24">
        <f>IF(M878=0,"upcoming",IF(M878=F878,"complete","in progress"))</f>
        <v/>
      </c>
      <c r="W878" s="33">
        <f>N878/F878</f>
        <v/>
      </c>
      <c r="X878" s="41">
        <f>AVERAGEIFS(TeamGames!$K$2:$K$4073,TeamGames!$D$2:$D$4073,$D878,TeamGames!$F$2:$F$4073,$E878)</f>
        <v/>
      </c>
      <c r="Y878" s="30">
        <f>IF(M878=0,"",P878-S878)</f>
        <v/>
      </c>
      <c r="Z878" s="30" t="n"/>
      <c r="AA878" s="31" t="n"/>
      <c r="AB878" s="33" t="n">
        <v>5.258925696566834</v>
      </c>
      <c r="AC878" s="24" t="n">
        <v>0</v>
      </c>
      <c r="AD878" s="24" t="n">
        <v>0</v>
      </c>
    </row>
    <row r="879">
      <c r="A879" s="24" t="inlineStr">
        <is>
          <t>Exeter|6</t>
        </is>
      </c>
      <c r="B879" s="24" t="inlineStr">
        <is>
          <t>E3</t>
        </is>
      </c>
      <c r="C879" s="24" t="inlineStr">
        <is>
          <t>League Two</t>
        </is>
      </c>
      <c r="D879" s="24" t="inlineStr">
        <is>
          <t>Exeter</t>
        </is>
      </c>
      <c r="E879" s="24" t="n">
        <v>6</v>
      </c>
      <c r="F879" s="24">
        <f>COUNTIFS(TeamGames!$D$2:$D$4073,$D879,TeamGames!$F$2:$F$4073,$E879)</f>
        <v/>
      </c>
      <c r="G879" s="24" t="n">
        <v>21</v>
      </c>
      <c r="H879" s="24" t="n">
        <v>24</v>
      </c>
      <c r="I879" s="24" t="inlineStr">
        <is>
          <t>Newport (H) · Swindon (A) · Gillingham (A) · Northampton (H)</t>
        </is>
      </c>
      <c r="J879" s="24" t="n">
        <v>2</v>
      </c>
      <c r="K879" s="40" t="n">
        <v>46382.625</v>
      </c>
      <c r="L879" s="40" t="n">
        <v>46396.625</v>
      </c>
      <c r="M879" s="24">
        <f>SUMIFS(TeamGames!$X$2:$X$4073,TeamGames!$D$2:$D$4073,$D879,TeamGames!$F$2:$F$4073,$E879)</f>
        <v/>
      </c>
      <c r="N879" s="33">
        <f>SUMIFS(TeamGames!$S$2:$S$4073,TeamGames!$D$2:$D$4073,$D879,TeamGames!$F$2:$F$4073,$E879)</f>
        <v/>
      </c>
      <c r="O879" s="33">
        <f>SUMIFS(TeamGames!$S$2:$S$4073,TeamGames!$D$2:$D$4073,$D879,TeamGames!$F$2:$F$4073,$E879,TeamGames!$X$2:$X$4073,1)</f>
        <v/>
      </c>
      <c r="P879" s="24">
        <f>SUMIFS(TeamGames!$O$2:$O$4073,TeamGames!$D$2:$D$4073,$D879,TeamGames!$F$2:$F$4073,$E879)</f>
        <v/>
      </c>
      <c r="Q879" s="33">
        <f>SUMIFS(TeamGames!$T$2:$T$4073,TeamGames!$D$2:$D$4073,$D879,TeamGames!$F$2:$F$4073,$E879)</f>
        <v/>
      </c>
      <c r="R879" s="33">
        <f>SUMIFS(TeamGames!$U$2:$U$4073,TeamGames!$D$2:$D$4073,$D879,TeamGames!$F$2:$F$4073,$E879)</f>
        <v/>
      </c>
      <c r="S879" s="33">
        <f>SUMIFS(TeamGames!$W$2:$W$4073,TeamGames!$D$2:$D$4073,$D879,TeamGames!$F$2:$F$4073,$E879)</f>
        <v/>
      </c>
      <c r="T879" s="30">
        <f>IF(M879=0,"",P879-O879)</f>
        <v/>
      </c>
      <c r="U879" s="30">
        <f>IF(M879=0,"",S879-O879)</f>
        <v/>
      </c>
      <c r="V879" s="24">
        <f>IF(M879=0,"upcoming",IF(M879=F879,"complete","in progress"))</f>
        <v/>
      </c>
      <c r="W879" s="33">
        <f>N879/F879</f>
        <v/>
      </c>
      <c r="X879" s="41">
        <f>AVERAGEIFS(TeamGames!$K$2:$K$4073,TeamGames!$D$2:$D$4073,$D879,TeamGames!$F$2:$F$4073,$E879)</f>
        <v/>
      </c>
      <c r="Y879" s="30">
        <f>IF(M879=0,"",P879-S879)</f>
        <v/>
      </c>
      <c r="Z879" s="30" t="n"/>
      <c r="AA879" s="31" t="n"/>
      <c r="AB879" s="33" t="n">
        <v>5.424761179521957</v>
      </c>
      <c r="AC879" s="24" t="n">
        <v>0</v>
      </c>
      <c r="AD879" s="24" t="n">
        <v>0</v>
      </c>
    </row>
    <row r="880">
      <c r="A880" s="24" t="inlineStr">
        <is>
          <t>Exeter|7</t>
        </is>
      </c>
      <c r="B880" s="24" t="inlineStr">
        <is>
          <t>E3</t>
        </is>
      </c>
      <c r="C880" s="24" t="inlineStr">
        <is>
          <t>League Two</t>
        </is>
      </c>
      <c r="D880" s="24" t="inlineStr">
        <is>
          <t>Exeter</t>
        </is>
      </c>
      <c r="E880" s="24" t="n">
        <v>7</v>
      </c>
      <c r="F880" s="24">
        <f>COUNTIFS(TeamGames!$D$2:$D$4073,$D880,TeamGames!$F$2:$F$4073,$E880)</f>
        <v/>
      </c>
      <c r="G880" s="24" t="n">
        <v>25</v>
      </c>
      <c r="H880" s="24" t="n">
        <v>28</v>
      </c>
      <c r="I880" s="24" t="inlineStr">
        <is>
          <t>Colchester (H) · Crewe (A) · Fleetwood (A) · Salford (H)</t>
        </is>
      </c>
      <c r="J880" s="24" t="n">
        <v>2</v>
      </c>
      <c r="K880" s="40" t="n">
        <v>46403.625</v>
      </c>
      <c r="L880" s="40" t="n">
        <v>46417.625</v>
      </c>
      <c r="M880" s="24">
        <f>SUMIFS(TeamGames!$X$2:$X$4073,TeamGames!$D$2:$D$4073,$D880,TeamGames!$F$2:$F$4073,$E880)</f>
        <v/>
      </c>
      <c r="N880" s="33">
        <f>SUMIFS(TeamGames!$S$2:$S$4073,TeamGames!$D$2:$D$4073,$D880,TeamGames!$F$2:$F$4073,$E880)</f>
        <v/>
      </c>
      <c r="O880" s="33">
        <f>SUMIFS(TeamGames!$S$2:$S$4073,TeamGames!$D$2:$D$4073,$D880,TeamGames!$F$2:$F$4073,$E880,TeamGames!$X$2:$X$4073,1)</f>
        <v/>
      </c>
      <c r="P880" s="24">
        <f>SUMIFS(TeamGames!$O$2:$O$4073,TeamGames!$D$2:$D$4073,$D880,TeamGames!$F$2:$F$4073,$E880)</f>
        <v/>
      </c>
      <c r="Q880" s="33">
        <f>SUMIFS(TeamGames!$T$2:$T$4073,TeamGames!$D$2:$D$4073,$D880,TeamGames!$F$2:$F$4073,$E880)</f>
        <v/>
      </c>
      <c r="R880" s="33">
        <f>SUMIFS(TeamGames!$U$2:$U$4073,TeamGames!$D$2:$D$4073,$D880,TeamGames!$F$2:$F$4073,$E880)</f>
        <v/>
      </c>
      <c r="S880" s="33">
        <f>SUMIFS(TeamGames!$W$2:$W$4073,TeamGames!$D$2:$D$4073,$D880,TeamGames!$F$2:$F$4073,$E880)</f>
        <v/>
      </c>
      <c r="T880" s="30">
        <f>IF(M880=0,"",P880-O880)</f>
        <v/>
      </c>
      <c r="U880" s="30">
        <f>IF(M880=0,"",S880-O880)</f>
        <v/>
      </c>
      <c r="V880" s="24">
        <f>IF(M880=0,"upcoming",IF(M880=F880,"complete","in progress"))</f>
        <v/>
      </c>
      <c r="W880" s="33">
        <f>N880/F880</f>
        <v/>
      </c>
      <c r="X880" s="41">
        <f>AVERAGEIFS(TeamGames!$K$2:$K$4073,TeamGames!$D$2:$D$4073,$D880,TeamGames!$F$2:$F$4073,$E880)</f>
        <v/>
      </c>
      <c r="Y880" s="30">
        <f>IF(M880=0,"",P880-S880)</f>
        <v/>
      </c>
      <c r="Z880" s="30" t="n"/>
      <c r="AA880" s="31" t="n"/>
      <c r="AB880" s="33" t="n">
        <v>4.97310761775237</v>
      </c>
      <c r="AC880" s="24" t="n">
        <v>0</v>
      </c>
      <c r="AD880" s="24" t="n">
        <v>0</v>
      </c>
    </row>
    <row r="881">
      <c r="A881" s="24" t="inlineStr">
        <is>
          <t>Exeter|8</t>
        </is>
      </c>
      <c r="B881" s="24" t="inlineStr">
        <is>
          <t>E3</t>
        </is>
      </c>
      <c r="C881" s="24" t="inlineStr">
        <is>
          <t>League Two</t>
        </is>
      </c>
      <c r="D881" s="24" t="inlineStr">
        <is>
          <t>Exeter</t>
        </is>
      </c>
      <c r="E881" s="24" t="n">
        <v>8</v>
      </c>
      <c r="F881" s="24">
        <f>COUNTIFS(TeamGames!$D$2:$D$4073,$D881,TeamGames!$F$2:$F$4073,$E881)</f>
        <v/>
      </c>
      <c r="G881" s="24" t="n">
        <v>29</v>
      </c>
      <c r="H881" s="24" t="n">
        <v>32</v>
      </c>
      <c r="I881" s="24" t="inlineStr">
        <is>
          <t>York (H) · Barnet (A) · Walsall (A) · Port Vale (H)</t>
        </is>
      </c>
      <c r="J881" s="24" t="n">
        <v>2</v>
      </c>
      <c r="K881" s="40" t="n">
        <v>46424.625</v>
      </c>
      <c r="L881" s="40" t="n">
        <v>46438.625</v>
      </c>
      <c r="M881" s="24">
        <f>SUMIFS(TeamGames!$X$2:$X$4073,TeamGames!$D$2:$D$4073,$D881,TeamGames!$F$2:$F$4073,$E881)</f>
        <v/>
      </c>
      <c r="N881" s="33">
        <f>SUMIFS(TeamGames!$S$2:$S$4073,TeamGames!$D$2:$D$4073,$D881,TeamGames!$F$2:$F$4073,$E881)</f>
        <v/>
      </c>
      <c r="O881" s="33">
        <f>SUMIFS(TeamGames!$S$2:$S$4073,TeamGames!$D$2:$D$4073,$D881,TeamGames!$F$2:$F$4073,$E881,TeamGames!$X$2:$X$4073,1)</f>
        <v/>
      </c>
      <c r="P881" s="24">
        <f>SUMIFS(TeamGames!$O$2:$O$4073,TeamGames!$D$2:$D$4073,$D881,TeamGames!$F$2:$F$4073,$E881)</f>
        <v/>
      </c>
      <c r="Q881" s="33">
        <f>SUMIFS(TeamGames!$T$2:$T$4073,TeamGames!$D$2:$D$4073,$D881,TeamGames!$F$2:$F$4073,$E881)</f>
        <v/>
      </c>
      <c r="R881" s="33">
        <f>SUMIFS(TeamGames!$U$2:$U$4073,TeamGames!$D$2:$D$4073,$D881,TeamGames!$F$2:$F$4073,$E881)</f>
        <v/>
      </c>
      <c r="S881" s="33">
        <f>SUMIFS(TeamGames!$W$2:$W$4073,TeamGames!$D$2:$D$4073,$D881,TeamGames!$F$2:$F$4073,$E881)</f>
        <v/>
      </c>
      <c r="T881" s="30">
        <f>IF(M881=0,"",P881-O881)</f>
        <v/>
      </c>
      <c r="U881" s="30">
        <f>IF(M881=0,"",S881-O881)</f>
        <v/>
      </c>
      <c r="V881" s="24">
        <f>IF(M881=0,"upcoming",IF(M881=F881,"complete","in progress"))</f>
        <v/>
      </c>
      <c r="W881" s="33">
        <f>N881/F881</f>
        <v/>
      </c>
      <c r="X881" s="41">
        <f>AVERAGEIFS(TeamGames!$K$2:$K$4073,TeamGames!$D$2:$D$4073,$D881,TeamGames!$F$2:$F$4073,$E881)</f>
        <v/>
      </c>
      <c r="Y881" s="30">
        <f>IF(M881=0,"",P881-S881)</f>
        <v/>
      </c>
      <c r="Z881" s="30" t="n"/>
      <c r="AA881" s="31" t="n"/>
      <c r="AB881" s="33" t="n">
        <v>4.690525624441632</v>
      </c>
      <c r="AC881" s="24" t="n">
        <v>0</v>
      </c>
      <c r="AD881" s="24" t="n">
        <v>0</v>
      </c>
    </row>
    <row r="882">
      <c r="A882" s="24" t="inlineStr">
        <is>
          <t>Exeter|9</t>
        </is>
      </c>
      <c r="B882" s="24" t="inlineStr">
        <is>
          <t>E3</t>
        </is>
      </c>
      <c r="C882" s="24" t="inlineStr">
        <is>
          <t>League Two</t>
        </is>
      </c>
      <c r="D882" s="24" t="inlineStr">
        <is>
          <t>Exeter</t>
        </is>
      </c>
      <c r="E882" s="24" t="n">
        <v>9</v>
      </c>
      <c r="F882" s="24">
        <f>COUNTIFS(TeamGames!$D$2:$D$4073,$D882,TeamGames!$F$2:$F$4073,$E882)</f>
        <v/>
      </c>
      <c r="G882" s="24" t="n">
        <v>33</v>
      </c>
      <c r="H882" s="24" t="n">
        <v>36</v>
      </c>
      <c r="I882" s="24" t="inlineStr">
        <is>
          <t>Cheltenham (A) · Grimsby (H) · Accrington (A) · Oldham (H)</t>
        </is>
      </c>
      <c r="J882" s="24" t="n">
        <v>2</v>
      </c>
      <c r="K882" s="40" t="n">
        <v>46445.625</v>
      </c>
      <c r="L882" s="40" t="n">
        <v>46466.625</v>
      </c>
      <c r="M882" s="24">
        <f>SUMIFS(TeamGames!$X$2:$X$4073,TeamGames!$D$2:$D$4073,$D882,TeamGames!$F$2:$F$4073,$E882)</f>
        <v/>
      </c>
      <c r="N882" s="33">
        <f>SUMIFS(TeamGames!$S$2:$S$4073,TeamGames!$D$2:$D$4073,$D882,TeamGames!$F$2:$F$4073,$E882)</f>
        <v/>
      </c>
      <c r="O882" s="33">
        <f>SUMIFS(TeamGames!$S$2:$S$4073,TeamGames!$D$2:$D$4073,$D882,TeamGames!$F$2:$F$4073,$E882,TeamGames!$X$2:$X$4073,1)</f>
        <v/>
      </c>
      <c r="P882" s="24">
        <f>SUMIFS(TeamGames!$O$2:$O$4073,TeamGames!$D$2:$D$4073,$D882,TeamGames!$F$2:$F$4073,$E882)</f>
        <v/>
      </c>
      <c r="Q882" s="33">
        <f>SUMIFS(TeamGames!$T$2:$T$4073,TeamGames!$D$2:$D$4073,$D882,TeamGames!$F$2:$F$4073,$E882)</f>
        <v/>
      </c>
      <c r="R882" s="33">
        <f>SUMIFS(TeamGames!$U$2:$U$4073,TeamGames!$D$2:$D$4073,$D882,TeamGames!$F$2:$F$4073,$E882)</f>
        <v/>
      </c>
      <c r="S882" s="33">
        <f>SUMIFS(TeamGames!$W$2:$W$4073,TeamGames!$D$2:$D$4073,$D882,TeamGames!$F$2:$F$4073,$E882)</f>
        <v/>
      </c>
      <c r="T882" s="30">
        <f>IF(M882=0,"",P882-O882)</f>
        <v/>
      </c>
      <c r="U882" s="30">
        <f>IF(M882=0,"",S882-O882)</f>
        <v/>
      </c>
      <c r="V882" s="24">
        <f>IF(M882=0,"upcoming",IF(M882=F882,"complete","in progress"))</f>
        <v/>
      </c>
      <c r="W882" s="33">
        <f>N882/F882</f>
        <v/>
      </c>
      <c r="X882" s="41">
        <f>AVERAGEIFS(TeamGames!$K$2:$K$4073,TeamGames!$D$2:$D$4073,$D882,TeamGames!$F$2:$F$4073,$E882)</f>
        <v/>
      </c>
      <c r="Y882" s="30">
        <f>IF(M882=0,"",P882-S882)</f>
        <v/>
      </c>
      <c r="Z882" s="30" t="n"/>
      <c r="AA882" s="31" t="n"/>
      <c r="AB882" s="33" t="n">
        <v>5.278146852398983</v>
      </c>
      <c r="AC882" s="24" t="n">
        <v>0</v>
      </c>
      <c r="AD882" s="24" t="n">
        <v>0</v>
      </c>
    </row>
    <row r="883">
      <c r="A883" s="24" t="inlineStr">
        <is>
          <t>Exeter|10</t>
        </is>
      </c>
      <c r="B883" s="24" t="inlineStr">
        <is>
          <t>E3</t>
        </is>
      </c>
      <c r="C883" s="24" t="inlineStr">
        <is>
          <t>League Two</t>
        </is>
      </c>
      <c r="D883" s="24" t="inlineStr">
        <is>
          <t>Exeter</t>
        </is>
      </c>
      <c r="E883" s="24" t="n">
        <v>10</v>
      </c>
      <c r="F883" s="24">
        <f>COUNTIFS(TeamGames!$D$2:$D$4073,$D883,TeamGames!$F$2:$F$4073,$E883)</f>
        <v/>
      </c>
      <c r="G883" s="24" t="n">
        <v>37</v>
      </c>
      <c r="H883" s="24" t="n">
        <v>40</v>
      </c>
      <c r="I883" s="24" t="inlineStr">
        <is>
          <t>Gillingham (H) · Newport (A) · Swindon (H) · Rochdale (A)</t>
        </is>
      </c>
      <c r="J883" s="24" t="n">
        <v>2</v>
      </c>
      <c r="K883" s="40" t="n">
        <v>46472.625</v>
      </c>
      <c r="L883" s="40" t="n">
        <v>46487.625</v>
      </c>
      <c r="M883" s="24">
        <f>SUMIFS(TeamGames!$X$2:$X$4073,TeamGames!$D$2:$D$4073,$D883,TeamGames!$F$2:$F$4073,$E883)</f>
        <v/>
      </c>
      <c r="N883" s="33">
        <f>SUMIFS(TeamGames!$S$2:$S$4073,TeamGames!$D$2:$D$4073,$D883,TeamGames!$F$2:$F$4073,$E883)</f>
        <v/>
      </c>
      <c r="O883" s="33">
        <f>SUMIFS(TeamGames!$S$2:$S$4073,TeamGames!$D$2:$D$4073,$D883,TeamGames!$F$2:$F$4073,$E883,TeamGames!$X$2:$X$4073,1)</f>
        <v/>
      </c>
      <c r="P883" s="24">
        <f>SUMIFS(TeamGames!$O$2:$O$4073,TeamGames!$D$2:$D$4073,$D883,TeamGames!$F$2:$F$4073,$E883)</f>
        <v/>
      </c>
      <c r="Q883" s="33">
        <f>SUMIFS(TeamGames!$T$2:$T$4073,TeamGames!$D$2:$D$4073,$D883,TeamGames!$F$2:$F$4073,$E883)</f>
        <v/>
      </c>
      <c r="R883" s="33">
        <f>SUMIFS(TeamGames!$U$2:$U$4073,TeamGames!$D$2:$D$4073,$D883,TeamGames!$F$2:$F$4073,$E883)</f>
        <v/>
      </c>
      <c r="S883" s="33">
        <f>SUMIFS(TeamGames!$W$2:$W$4073,TeamGames!$D$2:$D$4073,$D883,TeamGames!$F$2:$F$4073,$E883)</f>
        <v/>
      </c>
      <c r="T883" s="30">
        <f>IF(M883=0,"",P883-O883)</f>
        <v/>
      </c>
      <c r="U883" s="30">
        <f>IF(M883=0,"",S883-O883)</f>
        <v/>
      </c>
      <c r="V883" s="24">
        <f>IF(M883=0,"upcoming",IF(M883=F883,"complete","in progress"))</f>
        <v/>
      </c>
      <c r="W883" s="33">
        <f>N883/F883</f>
        <v/>
      </c>
      <c r="X883" s="41">
        <f>AVERAGEIFS(TeamGames!$K$2:$K$4073,TeamGames!$D$2:$D$4073,$D883,TeamGames!$F$2:$F$4073,$E883)</f>
        <v/>
      </c>
      <c r="Y883" s="30">
        <f>IF(M883=0,"",P883-S883)</f>
        <v/>
      </c>
      <c r="Z883" s="30" t="n"/>
      <c r="AA883" s="31" t="n"/>
      <c r="AB883" s="33" t="n">
        <v>5.49973872769705</v>
      </c>
      <c r="AC883" s="24" t="n">
        <v>0</v>
      </c>
      <c r="AD883" s="24" t="n">
        <v>0</v>
      </c>
    </row>
    <row r="884">
      <c r="A884" s="24" t="inlineStr">
        <is>
          <t>Exeter|11</t>
        </is>
      </c>
      <c r="B884" s="24" t="inlineStr">
        <is>
          <t>E3</t>
        </is>
      </c>
      <c r="C884" s="24" t="inlineStr">
        <is>
          <t>League Two</t>
        </is>
      </c>
      <c r="D884" s="24" t="inlineStr">
        <is>
          <t>Exeter</t>
        </is>
      </c>
      <c r="E884" s="24" t="n">
        <v>11</v>
      </c>
      <c r="F884" s="24">
        <f>COUNTIFS(TeamGames!$D$2:$D$4073,$D884,TeamGames!$F$2:$F$4073,$E884)</f>
        <v/>
      </c>
      <c r="G884" s="24" t="n">
        <v>41</v>
      </c>
      <c r="H884" s="24" t="n">
        <v>44</v>
      </c>
      <c r="I884" s="24" t="inlineStr">
        <is>
          <t>Shrewsbury (H) · Tranmere (A) · Bristol Rovers (H) · Rotherham (A)</t>
        </is>
      </c>
      <c r="J884" s="24" t="n">
        <v>2</v>
      </c>
      <c r="K884" s="40" t="n">
        <v>46490.82291666666</v>
      </c>
      <c r="L884" s="40" t="n">
        <v>46504.82291666666</v>
      </c>
      <c r="M884" s="24">
        <f>SUMIFS(TeamGames!$X$2:$X$4073,TeamGames!$D$2:$D$4073,$D884,TeamGames!$F$2:$F$4073,$E884)</f>
        <v/>
      </c>
      <c r="N884" s="33">
        <f>SUMIFS(TeamGames!$S$2:$S$4073,TeamGames!$D$2:$D$4073,$D884,TeamGames!$F$2:$F$4073,$E884)</f>
        <v/>
      </c>
      <c r="O884" s="33">
        <f>SUMIFS(TeamGames!$S$2:$S$4073,TeamGames!$D$2:$D$4073,$D884,TeamGames!$F$2:$F$4073,$E884,TeamGames!$X$2:$X$4073,1)</f>
        <v/>
      </c>
      <c r="P884" s="24">
        <f>SUMIFS(TeamGames!$O$2:$O$4073,TeamGames!$D$2:$D$4073,$D884,TeamGames!$F$2:$F$4073,$E884)</f>
        <v/>
      </c>
      <c r="Q884" s="33">
        <f>SUMIFS(TeamGames!$T$2:$T$4073,TeamGames!$D$2:$D$4073,$D884,TeamGames!$F$2:$F$4073,$E884)</f>
        <v/>
      </c>
      <c r="R884" s="33">
        <f>SUMIFS(TeamGames!$U$2:$U$4073,TeamGames!$D$2:$D$4073,$D884,TeamGames!$F$2:$F$4073,$E884)</f>
        <v/>
      </c>
      <c r="S884" s="33">
        <f>SUMIFS(TeamGames!$W$2:$W$4073,TeamGames!$D$2:$D$4073,$D884,TeamGames!$F$2:$F$4073,$E884)</f>
        <v/>
      </c>
      <c r="T884" s="30">
        <f>IF(M884=0,"",P884-O884)</f>
        <v/>
      </c>
      <c r="U884" s="30">
        <f>IF(M884=0,"",S884-O884)</f>
        <v/>
      </c>
      <c r="V884" s="24">
        <f>IF(M884=0,"upcoming",IF(M884=F884,"complete","in progress"))</f>
        <v/>
      </c>
      <c r="W884" s="33">
        <f>N884/F884</f>
        <v/>
      </c>
      <c r="X884" s="41">
        <f>AVERAGEIFS(TeamGames!$K$2:$K$4073,TeamGames!$D$2:$D$4073,$D884,TeamGames!$F$2:$F$4073,$E884)</f>
        <v/>
      </c>
      <c r="Y884" s="30">
        <f>IF(M884=0,"",P884-S884)</f>
        <v/>
      </c>
      <c r="Z884" s="30" t="n"/>
      <c r="AA884" s="31" t="n"/>
      <c r="AB884" s="33" t="n">
        <v>5.093687137510082</v>
      </c>
      <c r="AC884" s="24" t="n">
        <v>0</v>
      </c>
      <c r="AD884" s="24" t="n">
        <v>0</v>
      </c>
    </row>
    <row r="885">
      <c r="A885" s="24" t="inlineStr">
        <is>
          <t>Exeter|12</t>
        </is>
      </c>
      <c r="B885" s="24" t="inlineStr">
        <is>
          <t>E3</t>
        </is>
      </c>
      <c r="C885" s="24" t="inlineStr">
        <is>
          <t>League Two</t>
        </is>
      </c>
      <c r="D885" s="24" t="inlineStr">
        <is>
          <t>Exeter</t>
        </is>
      </c>
      <c r="E885" s="24" t="n">
        <v>12</v>
      </c>
      <c r="F885" s="24">
        <f>COUNTIFS(TeamGames!$D$2:$D$4073,$D885,TeamGames!$F$2:$F$4073,$E885)</f>
        <v/>
      </c>
      <c r="G885" s="24" t="n">
        <v>45</v>
      </c>
      <c r="H885" s="24" t="n">
        <v>46</v>
      </c>
      <c r="I885" s="24" t="inlineStr">
        <is>
          <t>Crawley (A) · Chesterfield (H)</t>
        </is>
      </c>
      <c r="J885" s="24" t="n">
        <v>1</v>
      </c>
      <c r="K885" s="40" t="n">
        <v>46508.625</v>
      </c>
      <c r="L885" s="40" t="n">
        <v>46515.625</v>
      </c>
      <c r="M885" s="24">
        <f>SUMIFS(TeamGames!$X$2:$X$4073,TeamGames!$D$2:$D$4073,$D885,TeamGames!$F$2:$F$4073,$E885)</f>
        <v/>
      </c>
      <c r="N885" s="33">
        <f>SUMIFS(TeamGames!$S$2:$S$4073,TeamGames!$D$2:$D$4073,$D885,TeamGames!$F$2:$F$4073,$E885)</f>
        <v/>
      </c>
      <c r="O885" s="33">
        <f>SUMIFS(TeamGames!$S$2:$S$4073,TeamGames!$D$2:$D$4073,$D885,TeamGames!$F$2:$F$4073,$E885,TeamGames!$X$2:$X$4073,1)</f>
        <v/>
      </c>
      <c r="P885" s="24">
        <f>SUMIFS(TeamGames!$O$2:$O$4073,TeamGames!$D$2:$D$4073,$D885,TeamGames!$F$2:$F$4073,$E885)</f>
        <v/>
      </c>
      <c r="Q885" s="33">
        <f>SUMIFS(TeamGames!$T$2:$T$4073,TeamGames!$D$2:$D$4073,$D885,TeamGames!$F$2:$F$4073,$E885)</f>
        <v/>
      </c>
      <c r="R885" s="33">
        <f>SUMIFS(TeamGames!$U$2:$U$4073,TeamGames!$D$2:$D$4073,$D885,TeamGames!$F$2:$F$4073,$E885)</f>
        <v/>
      </c>
      <c r="S885" s="33">
        <f>SUMIFS(TeamGames!$W$2:$W$4073,TeamGames!$D$2:$D$4073,$D885,TeamGames!$F$2:$F$4073,$E885)</f>
        <v/>
      </c>
      <c r="T885" s="30">
        <f>IF(M885=0,"",P885-O885)</f>
        <v/>
      </c>
      <c r="U885" s="30">
        <f>IF(M885=0,"",S885-O885)</f>
        <v/>
      </c>
      <c r="V885" s="24">
        <f>IF(M885=0,"upcoming",IF(M885=F885,"complete","in progress"))</f>
        <v/>
      </c>
      <c r="W885" s="33">
        <f>N885/F885</f>
        <v/>
      </c>
      <c r="X885" s="41">
        <f>AVERAGEIFS(TeamGames!$K$2:$K$4073,TeamGames!$D$2:$D$4073,$D885,TeamGames!$F$2:$F$4073,$E885)</f>
        <v/>
      </c>
      <c r="Y885" s="30">
        <f>IF(M885=0,"",P885-S885)</f>
        <v/>
      </c>
      <c r="Z885" s="30" t="n"/>
      <c r="AA885" s="31" t="n"/>
      <c r="AB885" s="33" t="n">
        <v>2.54710847677211</v>
      </c>
      <c r="AC885" s="24" t="n">
        <v>0</v>
      </c>
      <c r="AD885" s="24" t="n">
        <v>0</v>
      </c>
    </row>
    <row r="886">
      <c r="A886" s="24" t="inlineStr">
        <is>
          <t>Fleetwood|1</t>
        </is>
      </c>
      <c r="B886" s="24" t="inlineStr">
        <is>
          <t>E3</t>
        </is>
      </c>
      <c r="C886" s="24" t="inlineStr">
        <is>
          <t>League Two</t>
        </is>
      </c>
      <c r="D886" s="24" t="inlineStr">
        <is>
          <t>Fleetwood</t>
        </is>
      </c>
      <c r="E886" s="24" t="n">
        <v>1</v>
      </c>
      <c r="F886" s="24">
        <f>COUNTIFS(TeamGames!$D$2:$D$4073,$D886,TeamGames!$F$2:$F$4073,$E886)</f>
        <v/>
      </c>
      <c r="G886" s="24" t="n">
        <v>1</v>
      </c>
      <c r="H886" s="24" t="n">
        <v>4</v>
      </c>
      <c r="I886" s="24" t="inlineStr">
        <is>
          <t>Chesterfield (A) · Gillingham (H) · Grimsby (A) · Oldham (H)</t>
        </is>
      </c>
      <c r="J886" s="24" t="n">
        <v>2</v>
      </c>
      <c r="K886" s="40" t="n">
        <v>46249.625</v>
      </c>
      <c r="L886" s="40" t="n">
        <v>46266.82291666666</v>
      </c>
      <c r="M886" s="24">
        <f>SUMIFS(TeamGames!$X$2:$X$4073,TeamGames!$D$2:$D$4073,$D886,TeamGames!$F$2:$F$4073,$E886)</f>
        <v/>
      </c>
      <c r="N886" s="33">
        <f>SUMIFS(TeamGames!$S$2:$S$4073,TeamGames!$D$2:$D$4073,$D886,TeamGames!$F$2:$F$4073,$E886)</f>
        <v/>
      </c>
      <c r="O886" s="33">
        <f>SUMIFS(TeamGames!$S$2:$S$4073,TeamGames!$D$2:$D$4073,$D886,TeamGames!$F$2:$F$4073,$E886,TeamGames!$X$2:$X$4073,1)</f>
        <v/>
      </c>
      <c r="P886" s="24">
        <f>SUMIFS(TeamGames!$O$2:$O$4073,TeamGames!$D$2:$D$4073,$D886,TeamGames!$F$2:$F$4073,$E886)</f>
        <v/>
      </c>
      <c r="Q886" s="33">
        <f>SUMIFS(TeamGames!$T$2:$T$4073,TeamGames!$D$2:$D$4073,$D886,TeamGames!$F$2:$F$4073,$E886)</f>
        <v/>
      </c>
      <c r="R886" s="33">
        <f>SUMIFS(TeamGames!$U$2:$U$4073,TeamGames!$D$2:$D$4073,$D886,TeamGames!$F$2:$F$4073,$E886)</f>
        <v/>
      </c>
      <c r="S886" s="33">
        <f>SUMIFS(TeamGames!$W$2:$W$4073,TeamGames!$D$2:$D$4073,$D886,TeamGames!$F$2:$F$4073,$E886)</f>
        <v/>
      </c>
      <c r="T886" s="30">
        <f>IF(M886=0,"",P886-O886)</f>
        <v/>
      </c>
      <c r="U886" s="30">
        <f>IF(M886=0,"",S886-O886)</f>
        <v/>
      </c>
      <c r="V886" s="24">
        <f>IF(M886=0,"upcoming",IF(M886=F886,"complete","in progress"))</f>
        <v/>
      </c>
      <c r="W886" s="33">
        <f>N886/F886</f>
        <v/>
      </c>
      <c r="X886" s="41">
        <f>AVERAGEIFS(TeamGames!$K$2:$K$4073,TeamGames!$D$2:$D$4073,$D886,TeamGames!$F$2:$F$4073,$E886)</f>
        <v/>
      </c>
      <c r="Y886" s="30">
        <f>IF(M886=0,"",P886-S886)</f>
        <v/>
      </c>
      <c r="Z886" s="30" t="n">
        <v>0.5</v>
      </c>
      <c r="AA886" s="31" t="n">
        <v>0.6198760577085294</v>
      </c>
      <c r="AB886" s="33" t="n"/>
      <c r="AC886" s="24" t="n">
        <v>0</v>
      </c>
      <c r="AD886" s="24" t="n">
        <v>0</v>
      </c>
    </row>
    <row r="887">
      <c r="A887" s="24" t="inlineStr">
        <is>
          <t>Fleetwood|2</t>
        </is>
      </c>
      <c r="B887" s="24" t="inlineStr">
        <is>
          <t>E3</t>
        </is>
      </c>
      <c r="C887" s="24" t="inlineStr">
        <is>
          <t>League Two</t>
        </is>
      </c>
      <c r="D887" s="24" t="inlineStr">
        <is>
          <t>Fleetwood</t>
        </is>
      </c>
      <c r="E887" s="24" t="n">
        <v>2</v>
      </c>
      <c r="F887" s="24">
        <f>COUNTIFS(TeamGames!$D$2:$D$4073,$D887,TeamGames!$F$2:$F$4073,$E887)</f>
        <v/>
      </c>
      <c r="G887" s="24" t="n">
        <v>5</v>
      </c>
      <c r="H887" s="24" t="n">
        <v>8</v>
      </c>
      <c r="I887" s="24" t="inlineStr">
        <is>
          <t>Shrewsbury (H) · Newport (A) · Barnet (A) · Rochdale (H)</t>
        </is>
      </c>
      <c r="J887" s="24" t="n">
        <v>2</v>
      </c>
      <c r="K887" s="40" t="n">
        <v>46270.52083333334</v>
      </c>
      <c r="L887" s="40" t="n">
        <v>46291.625</v>
      </c>
      <c r="M887" s="24">
        <f>SUMIFS(TeamGames!$X$2:$X$4073,TeamGames!$D$2:$D$4073,$D887,TeamGames!$F$2:$F$4073,$E887)</f>
        <v/>
      </c>
      <c r="N887" s="33">
        <f>SUMIFS(TeamGames!$S$2:$S$4073,TeamGames!$D$2:$D$4073,$D887,TeamGames!$F$2:$F$4073,$E887)</f>
        <v/>
      </c>
      <c r="O887" s="33">
        <f>SUMIFS(TeamGames!$S$2:$S$4073,TeamGames!$D$2:$D$4073,$D887,TeamGames!$F$2:$F$4073,$E887,TeamGames!$X$2:$X$4073,1)</f>
        <v/>
      </c>
      <c r="P887" s="24">
        <f>SUMIFS(TeamGames!$O$2:$O$4073,TeamGames!$D$2:$D$4073,$D887,TeamGames!$F$2:$F$4073,$E887)</f>
        <v/>
      </c>
      <c r="Q887" s="33">
        <f>SUMIFS(TeamGames!$T$2:$T$4073,TeamGames!$D$2:$D$4073,$D887,TeamGames!$F$2:$F$4073,$E887)</f>
        <v/>
      </c>
      <c r="R887" s="33">
        <f>SUMIFS(TeamGames!$U$2:$U$4073,TeamGames!$D$2:$D$4073,$D887,TeamGames!$F$2:$F$4073,$E887)</f>
        <v/>
      </c>
      <c r="S887" s="33">
        <f>SUMIFS(TeamGames!$W$2:$W$4073,TeamGames!$D$2:$D$4073,$D887,TeamGames!$F$2:$F$4073,$E887)</f>
        <v/>
      </c>
      <c r="T887" s="30">
        <f>IF(M887=0,"",P887-O887)</f>
        <v/>
      </c>
      <c r="U887" s="30">
        <f>IF(M887=0,"",S887-O887)</f>
        <v/>
      </c>
      <c r="V887" s="24">
        <f>IF(M887=0,"upcoming",IF(M887=F887,"complete","in progress"))</f>
        <v/>
      </c>
      <c r="W887" s="33">
        <f>N887/F887</f>
        <v/>
      </c>
      <c r="X887" s="41">
        <f>AVERAGEIFS(TeamGames!$K$2:$K$4073,TeamGames!$D$2:$D$4073,$D887,TeamGames!$F$2:$F$4073,$E887)</f>
        <v/>
      </c>
      <c r="Y887" s="30">
        <f>IF(M887=0,"",P887-S887)</f>
        <v/>
      </c>
      <c r="Z887" s="30" t="n">
        <v>-0.53</v>
      </c>
      <c r="AA887" s="31" t="n">
        <v>0.5991346129655506</v>
      </c>
      <c r="AB887" s="33" t="n"/>
      <c r="AC887" s="24" t="n">
        <v>0</v>
      </c>
      <c r="AD887" s="24" t="n">
        <v>0</v>
      </c>
    </row>
    <row r="888">
      <c r="A888" s="24" t="inlineStr">
        <is>
          <t>Fleetwood|3</t>
        </is>
      </c>
      <c r="B888" s="24" t="inlineStr">
        <is>
          <t>E3</t>
        </is>
      </c>
      <c r="C888" s="24" t="inlineStr">
        <is>
          <t>League Two</t>
        </is>
      </c>
      <c r="D888" s="24" t="inlineStr">
        <is>
          <t>Fleetwood</t>
        </is>
      </c>
      <c r="E888" s="24" t="n">
        <v>3</v>
      </c>
      <c r="F888" s="24">
        <f>COUNTIFS(TeamGames!$D$2:$D$4073,$D888,TeamGames!$F$2:$F$4073,$E888)</f>
        <v/>
      </c>
      <c r="G888" s="24" t="n">
        <v>9</v>
      </c>
      <c r="H888" s="24" t="n">
        <v>12</v>
      </c>
      <c r="I888" s="24" t="inlineStr">
        <is>
          <t>Salford (A) · Walsall (H) · Rotherham (H) · Cheltenham (A)</t>
        </is>
      </c>
      <c r="J888" s="24" t="n">
        <v>2</v>
      </c>
      <c r="K888" s="40" t="n">
        <v>46298.625</v>
      </c>
      <c r="L888" s="40" t="n">
        <v>46315.82291666666</v>
      </c>
      <c r="M888" s="24">
        <f>SUMIFS(TeamGames!$X$2:$X$4073,TeamGames!$D$2:$D$4073,$D888,TeamGames!$F$2:$F$4073,$E888)</f>
        <v/>
      </c>
      <c r="N888" s="33">
        <f>SUMIFS(TeamGames!$S$2:$S$4073,TeamGames!$D$2:$D$4073,$D888,TeamGames!$F$2:$F$4073,$E888)</f>
        <v/>
      </c>
      <c r="O888" s="33">
        <f>SUMIFS(TeamGames!$S$2:$S$4073,TeamGames!$D$2:$D$4073,$D888,TeamGames!$F$2:$F$4073,$E888,TeamGames!$X$2:$X$4073,1)</f>
        <v/>
      </c>
      <c r="P888" s="24">
        <f>SUMIFS(TeamGames!$O$2:$O$4073,TeamGames!$D$2:$D$4073,$D888,TeamGames!$F$2:$F$4073,$E888)</f>
        <v/>
      </c>
      <c r="Q888" s="33">
        <f>SUMIFS(TeamGames!$T$2:$T$4073,TeamGames!$D$2:$D$4073,$D888,TeamGames!$F$2:$F$4073,$E888)</f>
        <v/>
      </c>
      <c r="R888" s="33">
        <f>SUMIFS(TeamGames!$U$2:$U$4073,TeamGames!$D$2:$D$4073,$D888,TeamGames!$F$2:$F$4073,$E888)</f>
        <v/>
      </c>
      <c r="S888" s="33">
        <f>SUMIFS(TeamGames!$W$2:$W$4073,TeamGames!$D$2:$D$4073,$D888,TeamGames!$F$2:$F$4073,$E888)</f>
        <v/>
      </c>
      <c r="T888" s="30">
        <f>IF(M888=0,"",P888-O888)</f>
        <v/>
      </c>
      <c r="U888" s="30">
        <f>IF(M888=0,"",S888-O888)</f>
        <v/>
      </c>
      <c r="V888" s="24">
        <f>IF(M888=0,"upcoming",IF(M888=F888,"complete","in progress"))</f>
        <v/>
      </c>
      <c r="W888" s="33">
        <f>N888/F888</f>
        <v/>
      </c>
      <c r="X888" s="41">
        <f>AVERAGEIFS(TeamGames!$K$2:$K$4073,TeamGames!$D$2:$D$4073,$D888,TeamGames!$F$2:$F$4073,$E888)</f>
        <v/>
      </c>
      <c r="Y888" s="30">
        <f>IF(M888=0,"",P888-S888)</f>
        <v/>
      </c>
      <c r="Z888" s="30" t="n">
        <v>-0.36</v>
      </c>
      <c r="AA888" s="31" t="n">
        <v>0.7214318776052127</v>
      </c>
      <c r="AB888" s="33" t="n"/>
      <c r="AC888" s="24" t="n">
        <v>0</v>
      </c>
      <c r="AD888" s="24" t="n">
        <v>0</v>
      </c>
    </row>
    <row r="889">
      <c r="A889" s="24" t="inlineStr">
        <is>
          <t>Fleetwood|4</t>
        </is>
      </c>
      <c r="B889" s="24" t="inlineStr">
        <is>
          <t>E3</t>
        </is>
      </c>
      <c r="C889" s="24" t="inlineStr">
        <is>
          <t>League Two</t>
        </is>
      </c>
      <c r="D889" s="24" t="inlineStr">
        <is>
          <t>Fleetwood</t>
        </is>
      </c>
      <c r="E889" s="24" t="n">
        <v>4</v>
      </c>
      <c r="F889" s="24">
        <f>COUNTIFS(TeamGames!$D$2:$D$4073,$D889,TeamGames!$F$2:$F$4073,$E889)</f>
        <v/>
      </c>
      <c r="G889" s="24" t="n">
        <v>13</v>
      </c>
      <c r="H889" s="24" t="n">
        <v>16</v>
      </c>
      <c r="I889" s="24" t="inlineStr">
        <is>
          <t>Exeter (A) · Bristol Rovers (H) · Tranmere (H) · Crawley (A)</t>
        </is>
      </c>
      <c r="J889" s="24" t="n">
        <v>2</v>
      </c>
      <c r="K889" s="40" t="n">
        <v>46319.625</v>
      </c>
      <c r="L889" s="40" t="n">
        <v>46347.625</v>
      </c>
      <c r="M889" s="24">
        <f>SUMIFS(TeamGames!$X$2:$X$4073,TeamGames!$D$2:$D$4073,$D889,TeamGames!$F$2:$F$4073,$E889)</f>
        <v/>
      </c>
      <c r="N889" s="33">
        <f>SUMIFS(TeamGames!$S$2:$S$4073,TeamGames!$D$2:$D$4073,$D889,TeamGames!$F$2:$F$4073,$E889)</f>
        <v/>
      </c>
      <c r="O889" s="33">
        <f>SUMIFS(TeamGames!$S$2:$S$4073,TeamGames!$D$2:$D$4073,$D889,TeamGames!$F$2:$F$4073,$E889,TeamGames!$X$2:$X$4073,1)</f>
        <v/>
      </c>
      <c r="P889" s="24">
        <f>SUMIFS(TeamGames!$O$2:$O$4073,TeamGames!$D$2:$D$4073,$D889,TeamGames!$F$2:$F$4073,$E889)</f>
        <v/>
      </c>
      <c r="Q889" s="33">
        <f>SUMIFS(TeamGames!$T$2:$T$4073,TeamGames!$D$2:$D$4073,$D889,TeamGames!$F$2:$F$4073,$E889)</f>
        <v/>
      </c>
      <c r="R889" s="33">
        <f>SUMIFS(TeamGames!$U$2:$U$4073,TeamGames!$D$2:$D$4073,$D889,TeamGames!$F$2:$F$4073,$E889)</f>
        <v/>
      </c>
      <c r="S889" s="33">
        <f>SUMIFS(TeamGames!$W$2:$W$4073,TeamGames!$D$2:$D$4073,$D889,TeamGames!$F$2:$F$4073,$E889)</f>
        <v/>
      </c>
      <c r="T889" s="30">
        <f>IF(M889=0,"",P889-O889)</f>
        <v/>
      </c>
      <c r="U889" s="30">
        <f>IF(M889=0,"",S889-O889)</f>
        <v/>
      </c>
      <c r="V889" s="24">
        <f>IF(M889=0,"upcoming",IF(M889=F889,"complete","in progress"))</f>
        <v/>
      </c>
      <c r="W889" s="33">
        <f>N889/F889</f>
        <v/>
      </c>
      <c r="X889" s="41">
        <f>AVERAGEIFS(TeamGames!$K$2:$K$4073,TeamGames!$D$2:$D$4073,$D889,TeamGames!$F$2:$F$4073,$E889)</f>
        <v/>
      </c>
      <c r="Y889" s="30">
        <f>IF(M889=0,"",P889-S889)</f>
        <v/>
      </c>
      <c r="Z889" s="30" t="n"/>
      <c r="AA889" s="31" t="n"/>
      <c r="AB889" s="33" t="n">
        <v>5.167068706580616</v>
      </c>
      <c r="AC889" s="24" t="n">
        <v>0</v>
      </c>
      <c r="AD889" s="24" t="n">
        <v>0</v>
      </c>
    </row>
    <row r="890">
      <c r="A890" s="24" t="inlineStr">
        <is>
          <t>Fleetwood|5</t>
        </is>
      </c>
      <c r="B890" s="24" t="inlineStr">
        <is>
          <t>E3</t>
        </is>
      </c>
      <c r="C890" s="24" t="inlineStr">
        <is>
          <t>League Two</t>
        </is>
      </c>
      <c r="D890" s="24" t="inlineStr">
        <is>
          <t>Fleetwood</t>
        </is>
      </c>
      <c r="E890" s="24" t="n">
        <v>5</v>
      </c>
      <c r="F890" s="24">
        <f>COUNTIFS(TeamGames!$D$2:$D$4073,$D890,TeamGames!$F$2:$F$4073,$E890)</f>
        <v/>
      </c>
      <c r="G890" s="24" t="n">
        <v>17</v>
      </c>
      <c r="H890" s="24" t="n">
        <v>20</v>
      </c>
      <c r="I890" s="24" t="inlineStr">
        <is>
          <t>Accrington (H) · Northampton (A) · Swindon (H) · Colchester (A)</t>
        </is>
      </c>
      <c r="J890" s="24" t="n">
        <v>2</v>
      </c>
      <c r="K890" s="40" t="n">
        <v>46354.625</v>
      </c>
      <c r="L890" s="40" t="n">
        <v>46375.52083333334</v>
      </c>
      <c r="M890" s="24">
        <f>SUMIFS(TeamGames!$X$2:$X$4073,TeamGames!$D$2:$D$4073,$D890,TeamGames!$F$2:$F$4073,$E890)</f>
        <v/>
      </c>
      <c r="N890" s="33">
        <f>SUMIFS(TeamGames!$S$2:$S$4073,TeamGames!$D$2:$D$4073,$D890,TeamGames!$F$2:$F$4073,$E890)</f>
        <v/>
      </c>
      <c r="O890" s="33">
        <f>SUMIFS(TeamGames!$S$2:$S$4073,TeamGames!$D$2:$D$4073,$D890,TeamGames!$F$2:$F$4073,$E890,TeamGames!$X$2:$X$4073,1)</f>
        <v/>
      </c>
      <c r="P890" s="24">
        <f>SUMIFS(TeamGames!$O$2:$O$4073,TeamGames!$D$2:$D$4073,$D890,TeamGames!$F$2:$F$4073,$E890)</f>
        <v/>
      </c>
      <c r="Q890" s="33">
        <f>SUMIFS(TeamGames!$T$2:$T$4073,TeamGames!$D$2:$D$4073,$D890,TeamGames!$F$2:$F$4073,$E890)</f>
        <v/>
      </c>
      <c r="R890" s="33">
        <f>SUMIFS(TeamGames!$U$2:$U$4073,TeamGames!$D$2:$D$4073,$D890,TeamGames!$F$2:$F$4073,$E890)</f>
        <v/>
      </c>
      <c r="S890" s="33">
        <f>SUMIFS(TeamGames!$W$2:$W$4073,TeamGames!$D$2:$D$4073,$D890,TeamGames!$F$2:$F$4073,$E890)</f>
        <v/>
      </c>
      <c r="T890" s="30">
        <f>IF(M890=0,"",P890-O890)</f>
        <v/>
      </c>
      <c r="U890" s="30">
        <f>IF(M890=0,"",S890-O890)</f>
        <v/>
      </c>
      <c r="V890" s="24">
        <f>IF(M890=0,"upcoming",IF(M890=F890,"complete","in progress"))</f>
        <v/>
      </c>
      <c r="W890" s="33">
        <f>N890/F890</f>
        <v/>
      </c>
      <c r="X890" s="41">
        <f>AVERAGEIFS(TeamGames!$K$2:$K$4073,TeamGames!$D$2:$D$4073,$D890,TeamGames!$F$2:$F$4073,$E890)</f>
        <v/>
      </c>
      <c r="Y890" s="30">
        <f>IF(M890=0,"",P890-S890)</f>
        <v/>
      </c>
      <c r="Z890" s="30" t="n"/>
      <c r="AA890" s="31" t="n"/>
      <c r="AB890" s="33" t="n">
        <v>5.24047023855719</v>
      </c>
      <c r="AC890" s="24" t="n">
        <v>0</v>
      </c>
      <c r="AD890" s="24" t="n">
        <v>0</v>
      </c>
    </row>
    <row r="891">
      <c r="A891" s="24" t="inlineStr">
        <is>
          <t>Fleetwood|6</t>
        </is>
      </c>
      <c r="B891" s="24" t="inlineStr">
        <is>
          <t>E3</t>
        </is>
      </c>
      <c r="C891" s="24" t="inlineStr">
        <is>
          <t>League Two</t>
        </is>
      </c>
      <c r="D891" s="24" t="inlineStr">
        <is>
          <t>Fleetwood</t>
        </is>
      </c>
      <c r="E891" s="24" t="n">
        <v>6</v>
      </c>
      <c r="F891" s="24">
        <f>COUNTIFS(TeamGames!$D$2:$D$4073,$D891,TeamGames!$F$2:$F$4073,$E891)</f>
        <v/>
      </c>
      <c r="G891" s="24" t="n">
        <v>21</v>
      </c>
      <c r="H891" s="24" t="n">
        <v>24</v>
      </c>
      <c r="I891" s="24" t="inlineStr">
        <is>
          <t>Crewe (H) · York (A) · Port Vale (A) · Colchester (H)</t>
        </is>
      </c>
      <c r="J891" s="24" t="n">
        <v>2</v>
      </c>
      <c r="K891" s="40" t="n">
        <v>46382.625</v>
      </c>
      <c r="L891" s="40" t="n">
        <v>46396.625</v>
      </c>
      <c r="M891" s="24">
        <f>SUMIFS(TeamGames!$X$2:$X$4073,TeamGames!$D$2:$D$4073,$D891,TeamGames!$F$2:$F$4073,$E891)</f>
        <v/>
      </c>
      <c r="N891" s="33">
        <f>SUMIFS(TeamGames!$S$2:$S$4073,TeamGames!$D$2:$D$4073,$D891,TeamGames!$F$2:$F$4073,$E891)</f>
        <v/>
      </c>
      <c r="O891" s="33">
        <f>SUMIFS(TeamGames!$S$2:$S$4073,TeamGames!$D$2:$D$4073,$D891,TeamGames!$F$2:$F$4073,$E891,TeamGames!$X$2:$X$4073,1)</f>
        <v/>
      </c>
      <c r="P891" s="24">
        <f>SUMIFS(TeamGames!$O$2:$O$4073,TeamGames!$D$2:$D$4073,$D891,TeamGames!$F$2:$F$4073,$E891)</f>
        <v/>
      </c>
      <c r="Q891" s="33">
        <f>SUMIFS(TeamGames!$T$2:$T$4073,TeamGames!$D$2:$D$4073,$D891,TeamGames!$F$2:$F$4073,$E891)</f>
        <v/>
      </c>
      <c r="R891" s="33">
        <f>SUMIFS(TeamGames!$U$2:$U$4073,TeamGames!$D$2:$D$4073,$D891,TeamGames!$F$2:$F$4073,$E891)</f>
        <v/>
      </c>
      <c r="S891" s="33">
        <f>SUMIFS(TeamGames!$W$2:$W$4073,TeamGames!$D$2:$D$4073,$D891,TeamGames!$F$2:$F$4073,$E891)</f>
        <v/>
      </c>
      <c r="T891" s="30">
        <f>IF(M891=0,"",P891-O891)</f>
        <v/>
      </c>
      <c r="U891" s="30">
        <f>IF(M891=0,"",S891-O891)</f>
        <v/>
      </c>
      <c r="V891" s="24">
        <f>IF(M891=0,"upcoming",IF(M891=F891,"complete","in progress"))</f>
        <v/>
      </c>
      <c r="W891" s="33">
        <f>N891/F891</f>
        <v/>
      </c>
      <c r="X891" s="41">
        <f>AVERAGEIFS(TeamGames!$K$2:$K$4073,TeamGames!$D$2:$D$4073,$D891,TeamGames!$F$2:$F$4073,$E891)</f>
        <v/>
      </c>
      <c r="Y891" s="30">
        <f>IF(M891=0,"",P891-S891)</f>
        <v/>
      </c>
      <c r="Z891" s="30" t="n"/>
      <c r="AA891" s="31" t="n"/>
      <c r="AB891" s="33" t="n">
        <v>4.776929687669933</v>
      </c>
      <c r="AC891" s="24" t="n">
        <v>0</v>
      </c>
      <c r="AD891" s="24" t="n">
        <v>0</v>
      </c>
    </row>
    <row r="892">
      <c r="A892" s="24" t="inlineStr">
        <is>
          <t>Fleetwood|7</t>
        </is>
      </c>
      <c r="B892" s="24" t="inlineStr">
        <is>
          <t>E3</t>
        </is>
      </c>
      <c r="C892" s="24" t="inlineStr">
        <is>
          <t>League Two</t>
        </is>
      </c>
      <c r="D892" s="24" t="inlineStr">
        <is>
          <t>Fleetwood</t>
        </is>
      </c>
      <c r="E892" s="24" t="n">
        <v>7</v>
      </c>
      <c r="F892" s="24">
        <f>COUNTIFS(TeamGames!$D$2:$D$4073,$D892,TeamGames!$F$2:$F$4073,$E892)</f>
        <v/>
      </c>
      <c r="G892" s="24" t="n">
        <v>25</v>
      </c>
      <c r="H892" s="24" t="n">
        <v>28</v>
      </c>
      <c r="I892" s="24" t="inlineStr">
        <is>
          <t>Rotherham (A) · Cheltenham (H) · Exeter (H) · Bristol Rovers (A)</t>
        </is>
      </c>
      <c r="J892" s="24" t="n">
        <v>2</v>
      </c>
      <c r="K892" s="40" t="n">
        <v>46403.625</v>
      </c>
      <c r="L892" s="40" t="n">
        <v>46417.625</v>
      </c>
      <c r="M892" s="24">
        <f>SUMIFS(TeamGames!$X$2:$X$4073,TeamGames!$D$2:$D$4073,$D892,TeamGames!$F$2:$F$4073,$E892)</f>
        <v/>
      </c>
      <c r="N892" s="33">
        <f>SUMIFS(TeamGames!$S$2:$S$4073,TeamGames!$D$2:$D$4073,$D892,TeamGames!$F$2:$F$4073,$E892)</f>
        <v/>
      </c>
      <c r="O892" s="33">
        <f>SUMIFS(TeamGames!$S$2:$S$4073,TeamGames!$D$2:$D$4073,$D892,TeamGames!$F$2:$F$4073,$E892,TeamGames!$X$2:$X$4073,1)</f>
        <v/>
      </c>
      <c r="P892" s="24">
        <f>SUMIFS(TeamGames!$O$2:$O$4073,TeamGames!$D$2:$D$4073,$D892,TeamGames!$F$2:$F$4073,$E892)</f>
        <v/>
      </c>
      <c r="Q892" s="33">
        <f>SUMIFS(TeamGames!$T$2:$T$4073,TeamGames!$D$2:$D$4073,$D892,TeamGames!$F$2:$F$4073,$E892)</f>
        <v/>
      </c>
      <c r="R892" s="33">
        <f>SUMIFS(TeamGames!$U$2:$U$4073,TeamGames!$D$2:$D$4073,$D892,TeamGames!$F$2:$F$4073,$E892)</f>
        <v/>
      </c>
      <c r="S892" s="33">
        <f>SUMIFS(TeamGames!$W$2:$W$4073,TeamGames!$D$2:$D$4073,$D892,TeamGames!$F$2:$F$4073,$E892)</f>
        <v/>
      </c>
      <c r="T892" s="30">
        <f>IF(M892=0,"",P892-O892)</f>
        <v/>
      </c>
      <c r="U892" s="30">
        <f>IF(M892=0,"",S892-O892)</f>
        <v/>
      </c>
      <c r="V892" s="24">
        <f>IF(M892=0,"upcoming",IF(M892=F892,"complete","in progress"))</f>
        <v/>
      </c>
      <c r="W892" s="33">
        <f>N892/F892</f>
        <v/>
      </c>
      <c r="X892" s="41">
        <f>AVERAGEIFS(TeamGames!$K$2:$K$4073,TeamGames!$D$2:$D$4073,$D892,TeamGames!$F$2:$F$4073,$E892)</f>
        <v/>
      </c>
      <c r="Y892" s="30">
        <f>IF(M892=0,"",P892-S892)</f>
        <v/>
      </c>
      <c r="Z892" s="30" t="n"/>
      <c r="AA892" s="31" t="n"/>
      <c r="AB892" s="33" t="n">
        <v>5.047535657625594</v>
      </c>
      <c r="AC892" s="24" t="n">
        <v>0</v>
      </c>
      <c r="AD892" s="24" t="n">
        <v>0</v>
      </c>
    </row>
    <row r="893">
      <c r="A893" s="24" t="inlineStr">
        <is>
          <t>Fleetwood|8</t>
        </is>
      </c>
      <c r="B893" s="24" t="inlineStr">
        <is>
          <t>E3</t>
        </is>
      </c>
      <c r="C893" s="24" t="inlineStr">
        <is>
          <t>League Two</t>
        </is>
      </c>
      <c r="D893" s="24" t="inlineStr">
        <is>
          <t>Fleetwood</t>
        </is>
      </c>
      <c r="E893" s="24" t="n">
        <v>8</v>
      </c>
      <c r="F893" s="24">
        <f>COUNTIFS(TeamGames!$D$2:$D$4073,$D893,TeamGames!$F$2:$F$4073,$E893)</f>
        <v/>
      </c>
      <c r="G893" s="24" t="n">
        <v>29</v>
      </c>
      <c r="H893" s="24" t="n">
        <v>32</v>
      </c>
      <c r="I893" s="24" t="inlineStr">
        <is>
          <t>Grimsby (H) · Oldham (A) · Shrewsbury (A) · Newport (H)</t>
        </is>
      </c>
      <c r="J893" s="24" t="n">
        <v>2</v>
      </c>
      <c r="K893" s="40" t="n">
        <v>46424.625</v>
      </c>
      <c r="L893" s="40" t="n">
        <v>46438.625</v>
      </c>
      <c r="M893" s="24">
        <f>SUMIFS(TeamGames!$X$2:$X$4073,TeamGames!$D$2:$D$4073,$D893,TeamGames!$F$2:$F$4073,$E893)</f>
        <v/>
      </c>
      <c r="N893" s="33">
        <f>SUMIFS(TeamGames!$S$2:$S$4073,TeamGames!$D$2:$D$4073,$D893,TeamGames!$F$2:$F$4073,$E893)</f>
        <v/>
      </c>
      <c r="O893" s="33">
        <f>SUMIFS(TeamGames!$S$2:$S$4073,TeamGames!$D$2:$D$4073,$D893,TeamGames!$F$2:$F$4073,$E893,TeamGames!$X$2:$X$4073,1)</f>
        <v/>
      </c>
      <c r="P893" s="24">
        <f>SUMIFS(TeamGames!$O$2:$O$4073,TeamGames!$D$2:$D$4073,$D893,TeamGames!$F$2:$F$4073,$E893)</f>
        <v/>
      </c>
      <c r="Q893" s="33">
        <f>SUMIFS(TeamGames!$T$2:$T$4073,TeamGames!$D$2:$D$4073,$D893,TeamGames!$F$2:$F$4073,$E893)</f>
        <v/>
      </c>
      <c r="R893" s="33">
        <f>SUMIFS(TeamGames!$U$2:$U$4073,TeamGames!$D$2:$D$4073,$D893,TeamGames!$F$2:$F$4073,$E893)</f>
        <v/>
      </c>
      <c r="S893" s="33">
        <f>SUMIFS(TeamGames!$W$2:$W$4073,TeamGames!$D$2:$D$4073,$D893,TeamGames!$F$2:$F$4073,$E893)</f>
        <v/>
      </c>
      <c r="T893" s="30">
        <f>IF(M893=0,"",P893-O893)</f>
        <v/>
      </c>
      <c r="U893" s="30">
        <f>IF(M893=0,"",S893-O893)</f>
        <v/>
      </c>
      <c r="V893" s="24">
        <f>IF(M893=0,"upcoming",IF(M893=F893,"complete","in progress"))</f>
        <v/>
      </c>
      <c r="W893" s="33">
        <f>N893/F893</f>
        <v/>
      </c>
      <c r="X893" s="41">
        <f>AVERAGEIFS(TeamGames!$K$2:$K$4073,TeamGames!$D$2:$D$4073,$D893,TeamGames!$F$2:$F$4073,$E893)</f>
        <v/>
      </c>
      <c r="Y893" s="30">
        <f>IF(M893=0,"",P893-S893)</f>
        <v/>
      </c>
      <c r="Z893" s="30" t="n"/>
      <c r="AA893" s="31" t="n"/>
      <c r="AB893" s="33" t="n">
        <v>5.139774989761413</v>
      </c>
      <c r="AC893" s="24" t="n">
        <v>0</v>
      </c>
      <c r="AD893" s="24" t="n">
        <v>0</v>
      </c>
    </row>
    <row r="894">
      <c r="A894" s="24" t="inlineStr">
        <is>
          <t>Fleetwood|9</t>
        </is>
      </c>
      <c r="B894" s="24" t="inlineStr">
        <is>
          <t>E3</t>
        </is>
      </c>
      <c r="C894" s="24" t="inlineStr">
        <is>
          <t>League Two</t>
        </is>
      </c>
      <c r="D894" s="24" t="inlineStr">
        <is>
          <t>Fleetwood</t>
        </is>
      </c>
      <c r="E894" s="24" t="n">
        <v>9</v>
      </c>
      <c r="F894" s="24">
        <f>COUNTIFS(TeamGames!$D$2:$D$4073,$D894,TeamGames!$F$2:$F$4073,$E894)</f>
        <v/>
      </c>
      <c r="G894" s="24" t="n">
        <v>33</v>
      </c>
      <c r="H894" s="24" t="n">
        <v>36</v>
      </c>
      <c r="I894" s="24" t="inlineStr">
        <is>
          <t>Tranmere (A) · Chesterfield (H) · Gillingham (A) · Crawley (H)</t>
        </is>
      </c>
      <c r="J894" s="24" t="n">
        <v>2</v>
      </c>
      <c r="K894" s="40" t="n">
        <v>46445.625</v>
      </c>
      <c r="L894" s="40" t="n">
        <v>46466.625</v>
      </c>
      <c r="M894" s="24">
        <f>SUMIFS(TeamGames!$X$2:$X$4073,TeamGames!$D$2:$D$4073,$D894,TeamGames!$F$2:$F$4073,$E894)</f>
        <v/>
      </c>
      <c r="N894" s="33">
        <f>SUMIFS(TeamGames!$S$2:$S$4073,TeamGames!$D$2:$D$4073,$D894,TeamGames!$F$2:$F$4073,$E894)</f>
        <v/>
      </c>
      <c r="O894" s="33">
        <f>SUMIFS(TeamGames!$S$2:$S$4073,TeamGames!$D$2:$D$4073,$D894,TeamGames!$F$2:$F$4073,$E894,TeamGames!$X$2:$X$4073,1)</f>
        <v/>
      </c>
      <c r="P894" s="24">
        <f>SUMIFS(TeamGames!$O$2:$O$4073,TeamGames!$D$2:$D$4073,$D894,TeamGames!$F$2:$F$4073,$E894)</f>
        <v/>
      </c>
      <c r="Q894" s="33">
        <f>SUMIFS(TeamGames!$T$2:$T$4073,TeamGames!$D$2:$D$4073,$D894,TeamGames!$F$2:$F$4073,$E894)</f>
        <v/>
      </c>
      <c r="R894" s="33">
        <f>SUMIFS(TeamGames!$U$2:$U$4073,TeamGames!$D$2:$D$4073,$D894,TeamGames!$F$2:$F$4073,$E894)</f>
        <v/>
      </c>
      <c r="S894" s="33">
        <f>SUMIFS(TeamGames!$W$2:$W$4073,TeamGames!$D$2:$D$4073,$D894,TeamGames!$F$2:$F$4073,$E894)</f>
        <v/>
      </c>
      <c r="T894" s="30">
        <f>IF(M894=0,"",P894-O894)</f>
        <v/>
      </c>
      <c r="U894" s="30">
        <f>IF(M894=0,"",S894-O894)</f>
        <v/>
      </c>
      <c r="V894" s="24">
        <f>IF(M894=0,"upcoming",IF(M894=F894,"complete","in progress"))</f>
        <v/>
      </c>
      <c r="W894" s="33">
        <f>N894/F894</f>
        <v/>
      </c>
      <c r="X894" s="41">
        <f>AVERAGEIFS(TeamGames!$K$2:$K$4073,TeamGames!$D$2:$D$4073,$D894,TeamGames!$F$2:$F$4073,$E894)</f>
        <v/>
      </c>
      <c r="Y894" s="30">
        <f>IF(M894=0,"",P894-S894)</f>
        <v/>
      </c>
      <c r="Z894" s="30" t="n"/>
      <c r="AA894" s="31" t="n"/>
      <c r="AB894" s="33" t="n">
        <v>5.115831094207753</v>
      </c>
      <c r="AC894" s="24" t="n">
        <v>0</v>
      </c>
      <c r="AD894" s="24" t="n">
        <v>0</v>
      </c>
    </row>
    <row r="895">
      <c r="A895" s="24" t="inlineStr">
        <is>
          <t>Fleetwood|10</t>
        </is>
      </c>
      <c r="B895" s="24" t="inlineStr">
        <is>
          <t>E3</t>
        </is>
      </c>
      <c r="C895" s="24" t="inlineStr">
        <is>
          <t>League Two</t>
        </is>
      </c>
      <c r="D895" s="24" t="inlineStr">
        <is>
          <t>Fleetwood</t>
        </is>
      </c>
      <c r="E895" s="24" t="n">
        <v>10</v>
      </c>
      <c r="F895" s="24">
        <f>COUNTIFS(TeamGames!$D$2:$D$4073,$D895,TeamGames!$F$2:$F$4073,$E895)</f>
        <v/>
      </c>
      <c r="G895" s="24" t="n">
        <v>37</v>
      </c>
      <c r="H895" s="24" t="n">
        <v>40</v>
      </c>
      <c r="I895" s="24" t="inlineStr">
        <is>
          <t>Port Vale (H) · Crewe (A) · York (H) · Swindon (A)</t>
        </is>
      </c>
      <c r="J895" s="24" t="n">
        <v>2</v>
      </c>
      <c r="K895" s="40" t="n">
        <v>46472.625</v>
      </c>
      <c r="L895" s="40" t="n">
        <v>46487.625</v>
      </c>
      <c r="M895" s="24">
        <f>SUMIFS(TeamGames!$X$2:$X$4073,TeamGames!$D$2:$D$4073,$D895,TeamGames!$F$2:$F$4073,$E895)</f>
        <v/>
      </c>
      <c r="N895" s="33">
        <f>SUMIFS(TeamGames!$S$2:$S$4073,TeamGames!$D$2:$D$4073,$D895,TeamGames!$F$2:$F$4073,$E895)</f>
        <v/>
      </c>
      <c r="O895" s="33">
        <f>SUMIFS(TeamGames!$S$2:$S$4073,TeamGames!$D$2:$D$4073,$D895,TeamGames!$F$2:$F$4073,$E895,TeamGames!$X$2:$X$4073,1)</f>
        <v/>
      </c>
      <c r="P895" s="24">
        <f>SUMIFS(TeamGames!$O$2:$O$4073,TeamGames!$D$2:$D$4073,$D895,TeamGames!$F$2:$F$4073,$E895)</f>
        <v/>
      </c>
      <c r="Q895" s="33">
        <f>SUMIFS(TeamGames!$T$2:$T$4073,TeamGames!$D$2:$D$4073,$D895,TeamGames!$F$2:$F$4073,$E895)</f>
        <v/>
      </c>
      <c r="R895" s="33">
        <f>SUMIFS(TeamGames!$U$2:$U$4073,TeamGames!$D$2:$D$4073,$D895,TeamGames!$F$2:$F$4073,$E895)</f>
        <v/>
      </c>
      <c r="S895" s="33">
        <f>SUMIFS(TeamGames!$W$2:$W$4073,TeamGames!$D$2:$D$4073,$D895,TeamGames!$F$2:$F$4073,$E895)</f>
        <v/>
      </c>
      <c r="T895" s="30">
        <f>IF(M895=0,"",P895-O895)</f>
        <v/>
      </c>
      <c r="U895" s="30">
        <f>IF(M895=0,"",S895-O895)</f>
        <v/>
      </c>
      <c r="V895" s="24">
        <f>IF(M895=0,"upcoming",IF(M895=F895,"complete","in progress"))</f>
        <v/>
      </c>
      <c r="W895" s="33">
        <f>N895/F895</f>
        <v/>
      </c>
      <c r="X895" s="41">
        <f>AVERAGEIFS(TeamGames!$K$2:$K$4073,TeamGames!$D$2:$D$4073,$D895,TeamGames!$F$2:$F$4073,$E895)</f>
        <v/>
      </c>
      <c r="Y895" s="30">
        <f>IF(M895=0,"",P895-S895)</f>
        <v/>
      </c>
      <c r="Z895" s="30" t="n"/>
      <c r="AA895" s="31" t="n"/>
      <c r="AB895" s="33" t="n">
        <v>4.786413493470737</v>
      </c>
      <c r="AC895" s="24" t="n">
        <v>0</v>
      </c>
      <c r="AD895" s="24" t="n">
        <v>0</v>
      </c>
    </row>
    <row r="896">
      <c r="A896" s="24" t="inlineStr">
        <is>
          <t>Fleetwood|11</t>
        </is>
      </c>
      <c r="B896" s="24" t="inlineStr">
        <is>
          <t>E3</t>
        </is>
      </c>
      <c r="C896" s="24" t="inlineStr">
        <is>
          <t>League Two</t>
        </is>
      </c>
      <c r="D896" s="24" t="inlineStr">
        <is>
          <t>Fleetwood</t>
        </is>
      </c>
      <c r="E896" s="24" t="n">
        <v>11</v>
      </c>
      <c r="F896" s="24">
        <f>COUNTIFS(TeamGames!$D$2:$D$4073,$D896,TeamGames!$F$2:$F$4073,$E896)</f>
        <v/>
      </c>
      <c r="G896" s="24" t="n">
        <v>41</v>
      </c>
      <c r="H896" s="24" t="n">
        <v>44</v>
      </c>
      <c r="I896" s="24" t="inlineStr">
        <is>
          <t>Walsall (A) · Barnet (H) · Rochdale (A) · Salford (H)</t>
        </is>
      </c>
      <c r="J896" s="24" t="n">
        <v>2</v>
      </c>
      <c r="K896" s="40" t="n">
        <v>46490.82291666666</v>
      </c>
      <c r="L896" s="40" t="n">
        <v>46504.82291666666</v>
      </c>
      <c r="M896" s="24">
        <f>SUMIFS(TeamGames!$X$2:$X$4073,TeamGames!$D$2:$D$4073,$D896,TeamGames!$F$2:$F$4073,$E896)</f>
        <v/>
      </c>
      <c r="N896" s="33">
        <f>SUMIFS(TeamGames!$S$2:$S$4073,TeamGames!$D$2:$D$4073,$D896,TeamGames!$F$2:$F$4073,$E896)</f>
        <v/>
      </c>
      <c r="O896" s="33">
        <f>SUMIFS(TeamGames!$S$2:$S$4073,TeamGames!$D$2:$D$4073,$D896,TeamGames!$F$2:$F$4073,$E896,TeamGames!$X$2:$X$4073,1)</f>
        <v/>
      </c>
      <c r="P896" s="24">
        <f>SUMIFS(TeamGames!$O$2:$O$4073,TeamGames!$D$2:$D$4073,$D896,TeamGames!$F$2:$F$4073,$E896)</f>
        <v/>
      </c>
      <c r="Q896" s="33">
        <f>SUMIFS(TeamGames!$T$2:$T$4073,TeamGames!$D$2:$D$4073,$D896,TeamGames!$F$2:$F$4073,$E896)</f>
        <v/>
      </c>
      <c r="R896" s="33">
        <f>SUMIFS(TeamGames!$U$2:$U$4073,TeamGames!$D$2:$D$4073,$D896,TeamGames!$F$2:$F$4073,$E896)</f>
        <v/>
      </c>
      <c r="S896" s="33">
        <f>SUMIFS(TeamGames!$W$2:$W$4073,TeamGames!$D$2:$D$4073,$D896,TeamGames!$F$2:$F$4073,$E896)</f>
        <v/>
      </c>
      <c r="T896" s="30">
        <f>IF(M896=0,"",P896-O896)</f>
        <v/>
      </c>
      <c r="U896" s="30">
        <f>IF(M896=0,"",S896-O896)</f>
        <v/>
      </c>
      <c r="V896" s="24">
        <f>IF(M896=0,"upcoming",IF(M896=F896,"complete","in progress"))</f>
        <v/>
      </c>
      <c r="W896" s="33">
        <f>N896/F896</f>
        <v/>
      </c>
      <c r="X896" s="41">
        <f>AVERAGEIFS(TeamGames!$K$2:$K$4073,TeamGames!$D$2:$D$4073,$D896,TeamGames!$F$2:$F$4073,$E896)</f>
        <v/>
      </c>
      <c r="Y896" s="30">
        <f>IF(M896=0,"",P896-S896)</f>
        <v/>
      </c>
      <c r="Z896" s="30" t="n"/>
      <c r="AA896" s="31" t="n"/>
      <c r="AB896" s="33" t="n">
        <v>4.642493152985116</v>
      </c>
      <c r="AC896" s="24" t="n">
        <v>0</v>
      </c>
      <c r="AD896" s="24" t="n">
        <v>0</v>
      </c>
    </row>
    <row r="897">
      <c r="A897" s="24" t="inlineStr">
        <is>
          <t>Fleetwood|12</t>
        </is>
      </c>
      <c r="B897" s="24" t="inlineStr">
        <is>
          <t>E3</t>
        </is>
      </c>
      <c r="C897" s="24" t="inlineStr">
        <is>
          <t>League Two</t>
        </is>
      </c>
      <c r="D897" s="24" t="inlineStr">
        <is>
          <t>Fleetwood</t>
        </is>
      </c>
      <c r="E897" s="24" t="n">
        <v>12</v>
      </c>
      <c r="F897" s="24">
        <f>COUNTIFS(TeamGames!$D$2:$D$4073,$D897,TeamGames!$F$2:$F$4073,$E897)</f>
        <v/>
      </c>
      <c r="G897" s="24" t="n">
        <v>45</v>
      </c>
      <c r="H897" s="24" t="n">
        <v>46</v>
      </c>
      <c r="I897" s="24" t="inlineStr">
        <is>
          <t>Accrington (A) · Northampton (H)</t>
        </is>
      </c>
      <c r="J897" s="24" t="n">
        <v>1</v>
      </c>
      <c r="K897" s="40" t="n">
        <v>46508.625</v>
      </c>
      <c r="L897" s="40" t="n">
        <v>46515.625</v>
      </c>
      <c r="M897" s="24">
        <f>SUMIFS(TeamGames!$X$2:$X$4073,TeamGames!$D$2:$D$4073,$D897,TeamGames!$F$2:$F$4073,$E897)</f>
        <v/>
      </c>
      <c r="N897" s="33">
        <f>SUMIFS(TeamGames!$S$2:$S$4073,TeamGames!$D$2:$D$4073,$D897,TeamGames!$F$2:$F$4073,$E897)</f>
        <v/>
      </c>
      <c r="O897" s="33">
        <f>SUMIFS(TeamGames!$S$2:$S$4073,TeamGames!$D$2:$D$4073,$D897,TeamGames!$F$2:$F$4073,$E897,TeamGames!$X$2:$X$4073,1)</f>
        <v/>
      </c>
      <c r="P897" s="24">
        <f>SUMIFS(TeamGames!$O$2:$O$4073,TeamGames!$D$2:$D$4073,$D897,TeamGames!$F$2:$F$4073,$E897)</f>
        <v/>
      </c>
      <c r="Q897" s="33">
        <f>SUMIFS(TeamGames!$T$2:$T$4073,TeamGames!$D$2:$D$4073,$D897,TeamGames!$F$2:$F$4073,$E897)</f>
        <v/>
      </c>
      <c r="R897" s="33">
        <f>SUMIFS(TeamGames!$U$2:$U$4073,TeamGames!$D$2:$D$4073,$D897,TeamGames!$F$2:$F$4073,$E897)</f>
        <v/>
      </c>
      <c r="S897" s="33">
        <f>SUMIFS(TeamGames!$W$2:$W$4073,TeamGames!$D$2:$D$4073,$D897,TeamGames!$F$2:$F$4073,$E897)</f>
        <v/>
      </c>
      <c r="T897" s="30">
        <f>IF(M897=0,"",P897-O897)</f>
        <v/>
      </c>
      <c r="U897" s="30">
        <f>IF(M897=0,"",S897-O897)</f>
        <v/>
      </c>
      <c r="V897" s="24">
        <f>IF(M897=0,"upcoming",IF(M897=F897,"complete","in progress"))</f>
        <v/>
      </c>
      <c r="W897" s="33">
        <f>N897/F897</f>
        <v/>
      </c>
      <c r="X897" s="41">
        <f>AVERAGEIFS(TeamGames!$K$2:$K$4073,TeamGames!$D$2:$D$4073,$D897,TeamGames!$F$2:$F$4073,$E897)</f>
        <v/>
      </c>
      <c r="Y897" s="30">
        <f>IF(M897=0,"",P897-S897)</f>
        <v/>
      </c>
      <c r="Z897" s="30" t="n"/>
      <c r="AA897" s="31" t="n"/>
      <c r="AB897" s="33" t="n">
        <v>2.673270633509778</v>
      </c>
      <c r="AC897" s="24" t="n">
        <v>0</v>
      </c>
      <c r="AD897" s="24" t="n">
        <v>0</v>
      </c>
    </row>
    <row r="898">
      <c r="A898" s="24" t="inlineStr">
        <is>
          <t>Gillingham|1</t>
        </is>
      </c>
      <c r="B898" s="24" t="inlineStr">
        <is>
          <t>E3</t>
        </is>
      </c>
      <c r="C898" s="24" t="inlineStr">
        <is>
          <t>League Two</t>
        </is>
      </c>
      <c r="D898" s="24" t="inlineStr">
        <is>
          <t>Gillingham</t>
        </is>
      </c>
      <c r="E898" s="24" t="n">
        <v>1</v>
      </c>
      <c r="F898" s="24">
        <f>COUNTIFS(TeamGames!$D$2:$D$4073,$D898,TeamGames!$F$2:$F$4073,$E898)</f>
        <v/>
      </c>
      <c r="G898" s="24" t="n">
        <v>1</v>
      </c>
      <c r="H898" s="24" t="n">
        <v>4</v>
      </c>
      <c r="I898" s="24" t="inlineStr">
        <is>
          <t>Walsall (H) · Fleetwood (A) · Northampton (H) · Chesterfield (A)</t>
        </is>
      </c>
      <c r="J898" s="24" t="n">
        <v>2</v>
      </c>
      <c r="K898" s="40" t="n">
        <v>46249.625</v>
      </c>
      <c r="L898" s="40" t="n">
        <v>46266.82291666666</v>
      </c>
      <c r="M898" s="24">
        <f>SUMIFS(TeamGames!$X$2:$X$4073,TeamGames!$D$2:$D$4073,$D898,TeamGames!$F$2:$F$4073,$E898)</f>
        <v/>
      </c>
      <c r="N898" s="33">
        <f>SUMIFS(TeamGames!$S$2:$S$4073,TeamGames!$D$2:$D$4073,$D898,TeamGames!$F$2:$F$4073,$E898)</f>
        <v/>
      </c>
      <c r="O898" s="33">
        <f>SUMIFS(TeamGames!$S$2:$S$4073,TeamGames!$D$2:$D$4073,$D898,TeamGames!$F$2:$F$4073,$E898,TeamGames!$X$2:$X$4073,1)</f>
        <v/>
      </c>
      <c r="P898" s="24">
        <f>SUMIFS(TeamGames!$O$2:$O$4073,TeamGames!$D$2:$D$4073,$D898,TeamGames!$F$2:$F$4073,$E898)</f>
        <v/>
      </c>
      <c r="Q898" s="33">
        <f>SUMIFS(TeamGames!$T$2:$T$4073,TeamGames!$D$2:$D$4073,$D898,TeamGames!$F$2:$F$4073,$E898)</f>
        <v/>
      </c>
      <c r="R898" s="33">
        <f>SUMIFS(TeamGames!$U$2:$U$4073,TeamGames!$D$2:$D$4073,$D898,TeamGames!$F$2:$F$4073,$E898)</f>
        <v/>
      </c>
      <c r="S898" s="33">
        <f>SUMIFS(TeamGames!$W$2:$W$4073,TeamGames!$D$2:$D$4073,$D898,TeamGames!$F$2:$F$4073,$E898)</f>
        <v/>
      </c>
      <c r="T898" s="30">
        <f>IF(M898=0,"",P898-O898)</f>
        <v/>
      </c>
      <c r="U898" s="30">
        <f>IF(M898=0,"",S898-O898)</f>
        <v/>
      </c>
      <c r="V898" s="24">
        <f>IF(M898=0,"upcoming",IF(M898=F898,"complete","in progress"))</f>
        <v/>
      </c>
      <c r="W898" s="33">
        <f>N898/F898</f>
        <v/>
      </c>
      <c r="X898" s="41">
        <f>AVERAGEIFS(TeamGames!$K$2:$K$4073,TeamGames!$D$2:$D$4073,$D898,TeamGames!$F$2:$F$4073,$E898)</f>
        <v/>
      </c>
      <c r="Y898" s="30">
        <f>IF(M898=0,"",P898-S898)</f>
        <v/>
      </c>
      <c r="Z898" s="30" t="n">
        <v>-0.97</v>
      </c>
      <c r="AA898" s="31" t="n">
        <v>0.3343713831239792</v>
      </c>
      <c r="AB898" s="33" t="n"/>
      <c r="AC898" s="24" t="n">
        <v>0</v>
      </c>
      <c r="AD898" s="24" t="n">
        <v>0</v>
      </c>
    </row>
    <row r="899">
      <c r="A899" s="24" t="inlineStr">
        <is>
          <t>Gillingham|2</t>
        </is>
      </c>
      <c r="B899" s="24" t="inlineStr">
        <is>
          <t>E3</t>
        </is>
      </c>
      <c r="C899" s="24" t="inlineStr">
        <is>
          <t>League Two</t>
        </is>
      </c>
      <c r="D899" s="24" t="inlineStr">
        <is>
          <t>Gillingham</t>
        </is>
      </c>
      <c r="E899" s="24" t="n">
        <v>2</v>
      </c>
      <c r="F899" s="24">
        <f>COUNTIFS(TeamGames!$D$2:$D$4073,$D899,TeamGames!$F$2:$F$4073,$E899)</f>
        <v/>
      </c>
      <c r="G899" s="24" t="n">
        <v>5</v>
      </c>
      <c r="H899" s="24" t="n">
        <v>8</v>
      </c>
      <c r="I899" s="24" t="inlineStr">
        <is>
          <t>Rochdale (A) · Tranmere (H) · Bristol Rovers (H) · York (A)</t>
        </is>
      </c>
      <c r="J899" s="24" t="n">
        <v>2</v>
      </c>
      <c r="K899" s="40" t="n">
        <v>46270.625</v>
      </c>
      <c r="L899" s="40" t="n">
        <v>46291.625</v>
      </c>
      <c r="M899" s="24">
        <f>SUMIFS(TeamGames!$X$2:$X$4073,TeamGames!$D$2:$D$4073,$D899,TeamGames!$F$2:$F$4073,$E899)</f>
        <v/>
      </c>
      <c r="N899" s="33">
        <f>SUMIFS(TeamGames!$S$2:$S$4073,TeamGames!$D$2:$D$4073,$D899,TeamGames!$F$2:$F$4073,$E899)</f>
        <v/>
      </c>
      <c r="O899" s="33">
        <f>SUMIFS(TeamGames!$S$2:$S$4073,TeamGames!$D$2:$D$4073,$D899,TeamGames!$F$2:$F$4073,$E899,TeamGames!$X$2:$X$4073,1)</f>
        <v/>
      </c>
      <c r="P899" s="24">
        <f>SUMIFS(TeamGames!$O$2:$O$4073,TeamGames!$D$2:$D$4073,$D899,TeamGames!$F$2:$F$4073,$E899)</f>
        <v/>
      </c>
      <c r="Q899" s="33">
        <f>SUMIFS(TeamGames!$T$2:$T$4073,TeamGames!$D$2:$D$4073,$D899,TeamGames!$F$2:$F$4073,$E899)</f>
        <v/>
      </c>
      <c r="R899" s="33">
        <f>SUMIFS(TeamGames!$U$2:$U$4073,TeamGames!$D$2:$D$4073,$D899,TeamGames!$F$2:$F$4073,$E899)</f>
        <v/>
      </c>
      <c r="S899" s="33">
        <f>SUMIFS(TeamGames!$W$2:$W$4073,TeamGames!$D$2:$D$4073,$D899,TeamGames!$F$2:$F$4073,$E899)</f>
        <v/>
      </c>
      <c r="T899" s="30">
        <f>IF(M899=0,"",P899-O899)</f>
        <v/>
      </c>
      <c r="U899" s="30">
        <f>IF(M899=0,"",S899-O899)</f>
        <v/>
      </c>
      <c r="V899" s="24">
        <f>IF(M899=0,"upcoming",IF(M899=F899,"complete","in progress"))</f>
        <v/>
      </c>
      <c r="W899" s="33">
        <f>N899/F899</f>
        <v/>
      </c>
      <c r="X899" s="41">
        <f>AVERAGEIFS(TeamGames!$K$2:$K$4073,TeamGames!$D$2:$D$4073,$D899,TeamGames!$F$2:$F$4073,$E899)</f>
        <v/>
      </c>
      <c r="Y899" s="30">
        <f>IF(M899=0,"",P899-S899)</f>
        <v/>
      </c>
      <c r="Z899" s="30" t="n">
        <v>1.42</v>
      </c>
      <c r="AA899" s="31" t="n">
        <v>0.1567649778403619</v>
      </c>
      <c r="AB899" s="33" t="n"/>
      <c r="AC899" s="24" t="n">
        <v>0</v>
      </c>
      <c r="AD899" s="24" t="n">
        <v>0</v>
      </c>
    </row>
    <row r="900">
      <c r="A900" s="24" t="inlineStr">
        <is>
          <t>Gillingham|3</t>
        </is>
      </c>
      <c r="B900" s="24" t="inlineStr">
        <is>
          <t>E3</t>
        </is>
      </c>
      <c r="C900" s="24" t="inlineStr">
        <is>
          <t>League Two</t>
        </is>
      </c>
      <c r="D900" s="24" t="inlineStr">
        <is>
          <t>Gillingham</t>
        </is>
      </c>
      <c r="E900" s="24" t="n">
        <v>3</v>
      </c>
      <c r="F900" s="24">
        <f>COUNTIFS(TeamGames!$D$2:$D$4073,$D900,TeamGames!$F$2:$F$4073,$E900)</f>
        <v/>
      </c>
      <c r="G900" s="24" t="n">
        <v>9</v>
      </c>
      <c r="H900" s="24" t="n">
        <v>12</v>
      </c>
      <c r="I900" s="24" t="inlineStr">
        <is>
          <t>Newport (H) · Rotherham (A) · Accrington (A) · Port Vale (H)</t>
        </is>
      </c>
      <c r="J900" s="24" t="n">
        <v>2</v>
      </c>
      <c r="K900" s="40" t="n">
        <v>46298.625</v>
      </c>
      <c r="L900" s="40" t="n">
        <v>46315.83333333334</v>
      </c>
      <c r="M900" s="24">
        <f>SUMIFS(TeamGames!$X$2:$X$4073,TeamGames!$D$2:$D$4073,$D900,TeamGames!$F$2:$F$4073,$E900)</f>
        <v/>
      </c>
      <c r="N900" s="33">
        <f>SUMIFS(TeamGames!$S$2:$S$4073,TeamGames!$D$2:$D$4073,$D900,TeamGames!$F$2:$F$4073,$E900)</f>
        <v/>
      </c>
      <c r="O900" s="33">
        <f>SUMIFS(TeamGames!$S$2:$S$4073,TeamGames!$D$2:$D$4073,$D900,TeamGames!$F$2:$F$4073,$E900,TeamGames!$X$2:$X$4073,1)</f>
        <v/>
      </c>
      <c r="P900" s="24">
        <f>SUMIFS(TeamGames!$O$2:$O$4073,TeamGames!$D$2:$D$4073,$D900,TeamGames!$F$2:$F$4073,$E900)</f>
        <v/>
      </c>
      <c r="Q900" s="33">
        <f>SUMIFS(TeamGames!$T$2:$T$4073,TeamGames!$D$2:$D$4073,$D900,TeamGames!$F$2:$F$4073,$E900)</f>
        <v/>
      </c>
      <c r="R900" s="33">
        <f>SUMIFS(TeamGames!$U$2:$U$4073,TeamGames!$D$2:$D$4073,$D900,TeamGames!$F$2:$F$4073,$E900)</f>
        <v/>
      </c>
      <c r="S900" s="33">
        <f>SUMIFS(TeamGames!$W$2:$W$4073,TeamGames!$D$2:$D$4073,$D900,TeamGames!$F$2:$F$4073,$E900)</f>
        <v/>
      </c>
      <c r="T900" s="30">
        <f>IF(M900=0,"",P900-O900)</f>
        <v/>
      </c>
      <c r="U900" s="30">
        <f>IF(M900=0,"",S900-O900)</f>
        <v/>
      </c>
      <c r="V900" s="24">
        <f>IF(M900=0,"upcoming",IF(M900=F900,"complete","in progress"))</f>
        <v/>
      </c>
      <c r="W900" s="33">
        <f>N900/F900</f>
        <v/>
      </c>
      <c r="X900" s="41">
        <f>AVERAGEIFS(TeamGames!$K$2:$K$4073,TeamGames!$D$2:$D$4073,$D900,TeamGames!$F$2:$F$4073,$E900)</f>
        <v/>
      </c>
      <c r="Y900" s="30">
        <f>IF(M900=0,"",P900-S900)</f>
        <v/>
      </c>
      <c r="Z900" s="30" t="n">
        <v>-0.31</v>
      </c>
      <c r="AA900" s="31" t="n">
        <v>0.7593322141440149</v>
      </c>
      <c r="AB900" s="33" t="n"/>
      <c r="AC900" s="24" t="n">
        <v>0</v>
      </c>
      <c r="AD900" s="24" t="n">
        <v>0</v>
      </c>
    </row>
    <row r="901">
      <c r="A901" s="24" t="inlineStr">
        <is>
          <t>Gillingham|4</t>
        </is>
      </c>
      <c r="B901" s="24" t="inlineStr">
        <is>
          <t>E3</t>
        </is>
      </c>
      <c r="C901" s="24" t="inlineStr">
        <is>
          <t>League Two</t>
        </is>
      </c>
      <c r="D901" s="24" t="inlineStr">
        <is>
          <t>Gillingham</t>
        </is>
      </c>
      <c r="E901" s="24" t="n">
        <v>4</v>
      </c>
      <c r="F901" s="24">
        <f>COUNTIFS(TeamGames!$D$2:$D$4073,$D901,TeamGames!$F$2:$F$4073,$E901)</f>
        <v/>
      </c>
      <c r="G901" s="24" t="n">
        <v>13</v>
      </c>
      <c r="H901" s="24" t="n">
        <v>16</v>
      </c>
      <c r="I901" s="24" t="inlineStr">
        <is>
          <t>Grimsby (H) · Shrewsbury (A) · Colchester (A) · Crewe (H)</t>
        </is>
      </c>
      <c r="J901" s="24" t="n">
        <v>2</v>
      </c>
      <c r="K901" s="40" t="n">
        <v>46319.625</v>
      </c>
      <c r="L901" s="40" t="n">
        <v>46347.52083333334</v>
      </c>
      <c r="M901" s="24">
        <f>SUMIFS(TeamGames!$X$2:$X$4073,TeamGames!$D$2:$D$4073,$D901,TeamGames!$F$2:$F$4073,$E901)</f>
        <v/>
      </c>
      <c r="N901" s="33">
        <f>SUMIFS(TeamGames!$S$2:$S$4073,TeamGames!$D$2:$D$4073,$D901,TeamGames!$F$2:$F$4073,$E901)</f>
        <v/>
      </c>
      <c r="O901" s="33">
        <f>SUMIFS(TeamGames!$S$2:$S$4073,TeamGames!$D$2:$D$4073,$D901,TeamGames!$F$2:$F$4073,$E901,TeamGames!$X$2:$X$4073,1)</f>
        <v/>
      </c>
      <c r="P901" s="24">
        <f>SUMIFS(TeamGames!$O$2:$O$4073,TeamGames!$D$2:$D$4073,$D901,TeamGames!$F$2:$F$4073,$E901)</f>
        <v/>
      </c>
      <c r="Q901" s="33">
        <f>SUMIFS(TeamGames!$T$2:$T$4073,TeamGames!$D$2:$D$4073,$D901,TeamGames!$F$2:$F$4073,$E901)</f>
        <v/>
      </c>
      <c r="R901" s="33">
        <f>SUMIFS(TeamGames!$U$2:$U$4073,TeamGames!$D$2:$D$4073,$D901,TeamGames!$F$2:$F$4073,$E901)</f>
        <v/>
      </c>
      <c r="S901" s="33">
        <f>SUMIFS(TeamGames!$W$2:$W$4073,TeamGames!$D$2:$D$4073,$D901,TeamGames!$F$2:$F$4073,$E901)</f>
        <v/>
      </c>
      <c r="T901" s="30">
        <f>IF(M901=0,"",P901-O901)</f>
        <v/>
      </c>
      <c r="U901" s="30">
        <f>IF(M901=0,"",S901-O901)</f>
        <v/>
      </c>
      <c r="V901" s="24">
        <f>IF(M901=0,"upcoming",IF(M901=F901,"complete","in progress"))</f>
        <v/>
      </c>
      <c r="W901" s="33">
        <f>N901/F901</f>
        <v/>
      </c>
      <c r="X901" s="41">
        <f>AVERAGEIFS(TeamGames!$K$2:$K$4073,TeamGames!$D$2:$D$4073,$D901,TeamGames!$F$2:$F$4073,$E901)</f>
        <v/>
      </c>
      <c r="Y901" s="30">
        <f>IF(M901=0,"",P901-S901)</f>
        <v/>
      </c>
      <c r="Z901" s="30" t="n"/>
      <c r="AA901" s="31" t="n"/>
      <c r="AB901" s="33" t="n">
        <v>5.387761775286566</v>
      </c>
      <c r="AC901" s="24" t="n">
        <v>0</v>
      </c>
      <c r="AD901" s="24" t="n">
        <v>0</v>
      </c>
    </row>
    <row r="902">
      <c r="A902" s="24" t="inlineStr">
        <is>
          <t>Gillingham|5</t>
        </is>
      </c>
      <c r="B902" s="24" t="inlineStr">
        <is>
          <t>E3</t>
        </is>
      </c>
      <c r="C902" s="24" t="inlineStr">
        <is>
          <t>League Two</t>
        </is>
      </c>
      <c r="D902" s="24" t="inlineStr">
        <is>
          <t>Gillingham</t>
        </is>
      </c>
      <c r="E902" s="24" t="n">
        <v>5</v>
      </c>
      <c r="F902" s="24">
        <f>COUNTIFS(TeamGames!$D$2:$D$4073,$D902,TeamGames!$F$2:$F$4073,$E902)</f>
        <v/>
      </c>
      <c r="G902" s="24" t="n">
        <v>17</v>
      </c>
      <c r="H902" s="24" t="n">
        <v>20</v>
      </c>
      <c r="I902" s="24" t="inlineStr">
        <is>
          <t>Salford (A) · Swindon (H) · Oldham (A) · Cheltenham (H)</t>
        </is>
      </c>
      <c r="J902" s="24" t="n">
        <v>2</v>
      </c>
      <c r="K902" s="40" t="n">
        <v>46354.625</v>
      </c>
      <c r="L902" s="40" t="n">
        <v>46375.625</v>
      </c>
      <c r="M902" s="24">
        <f>SUMIFS(TeamGames!$X$2:$X$4073,TeamGames!$D$2:$D$4073,$D902,TeamGames!$F$2:$F$4073,$E902)</f>
        <v/>
      </c>
      <c r="N902" s="33">
        <f>SUMIFS(TeamGames!$S$2:$S$4073,TeamGames!$D$2:$D$4073,$D902,TeamGames!$F$2:$F$4073,$E902)</f>
        <v/>
      </c>
      <c r="O902" s="33">
        <f>SUMIFS(TeamGames!$S$2:$S$4073,TeamGames!$D$2:$D$4073,$D902,TeamGames!$F$2:$F$4073,$E902,TeamGames!$X$2:$X$4073,1)</f>
        <v/>
      </c>
      <c r="P902" s="24">
        <f>SUMIFS(TeamGames!$O$2:$O$4073,TeamGames!$D$2:$D$4073,$D902,TeamGames!$F$2:$F$4073,$E902)</f>
        <v/>
      </c>
      <c r="Q902" s="33">
        <f>SUMIFS(TeamGames!$T$2:$T$4073,TeamGames!$D$2:$D$4073,$D902,TeamGames!$F$2:$F$4073,$E902)</f>
        <v/>
      </c>
      <c r="R902" s="33">
        <f>SUMIFS(TeamGames!$U$2:$U$4073,TeamGames!$D$2:$D$4073,$D902,TeamGames!$F$2:$F$4073,$E902)</f>
        <v/>
      </c>
      <c r="S902" s="33">
        <f>SUMIFS(TeamGames!$W$2:$W$4073,TeamGames!$D$2:$D$4073,$D902,TeamGames!$F$2:$F$4073,$E902)</f>
        <v/>
      </c>
      <c r="T902" s="30">
        <f>IF(M902=0,"",P902-O902)</f>
        <v/>
      </c>
      <c r="U902" s="30">
        <f>IF(M902=0,"",S902-O902)</f>
        <v/>
      </c>
      <c r="V902" s="24">
        <f>IF(M902=0,"upcoming",IF(M902=F902,"complete","in progress"))</f>
        <v/>
      </c>
      <c r="W902" s="33">
        <f>N902/F902</f>
        <v/>
      </c>
      <c r="X902" s="41">
        <f>AVERAGEIFS(TeamGames!$K$2:$K$4073,TeamGames!$D$2:$D$4073,$D902,TeamGames!$F$2:$F$4073,$E902)</f>
        <v/>
      </c>
      <c r="Y902" s="30">
        <f>IF(M902=0,"",P902-S902)</f>
        <v/>
      </c>
      <c r="Z902" s="30" t="n"/>
      <c r="AA902" s="31" t="n"/>
      <c r="AB902" s="33" t="n">
        <v>5.337348496058029</v>
      </c>
      <c r="AC902" s="24" t="n">
        <v>0</v>
      </c>
      <c r="AD902" s="24" t="n">
        <v>0</v>
      </c>
    </row>
    <row r="903">
      <c r="A903" s="24" t="inlineStr">
        <is>
          <t>Gillingham|6</t>
        </is>
      </c>
      <c r="B903" s="24" t="inlineStr">
        <is>
          <t>E3</t>
        </is>
      </c>
      <c r="C903" s="24" t="inlineStr">
        <is>
          <t>League Two</t>
        </is>
      </c>
      <c r="D903" s="24" t="inlineStr">
        <is>
          <t>Gillingham</t>
        </is>
      </c>
      <c r="E903" s="24" t="n">
        <v>6</v>
      </c>
      <c r="F903" s="24">
        <f>COUNTIFS(TeamGames!$D$2:$D$4073,$D903,TeamGames!$F$2:$F$4073,$E903)</f>
        <v/>
      </c>
      <c r="G903" s="24" t="n">
        <v>21</v>
      </c>
      <c r="H903" s="24" t="n">
        <v>24</v>
      </c>
      <c r="I903" s="24" t="inlineStr">
        <is>
          <t>Crawley (A) · Barnet (H) · Exeter (H) · Cheltenham (A)</t>
        </is>
      </c>
      <c r="J903" s="24" t="n">
        <v>2</v>
      </c>
      <c r="K903" s="40" t="n">
        <v>46382.625</v>
      </c>
      <c r="L903" s="40" t="n">
        <v>46396.625</v>
      </c>
      <c r="M903" s="24">
        <f>SUMIFS(TeamGames!$X$2:$X$4073,TeamGames!$D$2:$D$4073,$D903,TeamGames!$F$2:$F$4073,$E903)</f>
        <v/>
      </c>
      <c r="N903" s="33">
        <f>SUMIFS(TeamGames!$S$2:$S$4073,TeamGames!$D$2:$D$4073,$D903,TeamGames!$F$2:$F$4073,$E903)</f>
        <v/>
      </c>
      <c r="O903" s="33">
        <f>SUMIFS(TeamGames!$S$2:$S$4073,TeamGames!$D$2:$D$4073,$D903,TeamGames!$F$2:$F$4073,$E903,TeamGames!$X$2:$X$4073,1)</f>
        <v/>
      </c>
      <c r="P903" s="24">
        <f>SUMIFS(TeamGames!$O$2:$O$4073,TeamGames!$D$2:$D$4073,$D903,TeamGames!$F$2:$F$4073,$E903)</f>
        <v/>
      </c>
      <c r="Q903" s="33">
        <f>SUMIFS(TeamGames!$T$2:$T$4073,TeamGames!$D$2:$D$4073,$D903,TeamGames!$F$2:$F$4073,$E903)</f>
        <v/>
      </c>
      <c r="R903" s="33">
        <f>SUMIFS(TeamGames!$U$2:$U$4073,TeamGames!$D$2:$D$4073,$D903,TeamGames!$F$2:$F$4073,$E903)</f>
        <v/>
      </c>
      <c r="S903" s="33">
        <f>SUMIFS(TeamGames!$W$2:$W$4073,TeamGames!$D$2:$D$4073,$D903,TeamGames!$F$2:$F$4073,$E903)</f>
        <v/>
      </c>
      <c r="T903" s="30">
        <f>IF(M903=0,"",P903-O903)</f>
        <v/>
      </c>
      <c r="U903" s="30">
        <f>IF(M903=0,"",S903-O903)</f>
        <v/>
      </c>
      <c r="V903" s="24">
        <f>IF(M903=0,"upcoming",IF(M903=F903,"complete","in progress"))</f>
        <v/>
      </c>
      <c r="W903" s="33">
        <f>N903/F903</f>
        <v/>
      </c>
      <c r="X903" s="41">
        <f>AVERAGEIFS(TeamGames!$K$2:$K$4073,TeamGames!$D$2:$D$4073,$D903,TeamGames!$F$2:$F$4073,$E903)</f>
        <v/>
      </c>
      <c r="Y903" s="30">
        <f>IF(M903=0,"",P903-S903)</f>
        <v/>
      </c>
      <c r="Z903" s="30" t="n"/>
      <c r="AA903" s="31" t="n"/>
      <c r="AB903" s="33" t="n">
        <v>5.666139354422899</v>
      </c>
      <c r="AC903" s="24" t="n">
        <v>0</v>
      </c>
      <c r="AD903" s="24" t="n">
        <v>0</v>
      </c>
    </row>
    <row r="904">
      <c r="A904" s="24" t="inlineStr">
        <is>
          <t>Gillingham|7</t>
        </is>
      </c>
      <c r="B904" s="24" t="inlineStr">
        <is>
          <t>E3</t>
        </is>
      </c>
      <c r="C904" s="24" t="inlineStr">
        <is>
          <t>League Two</t>
        </is>
      </c>
      <c r="D904" s="24" t="inlineStr">
        <is>
          <t>Gillingham</t>
        </is>
      </c>
      <c r="E904" s="24" t="n">
        <v>7</v>
      </c>
      <c r="F904" s="24">
        <f>COUNTIFS(TeamGames!$D$2:$D$4073,$D904,TeamGames!$F$2:$F$4073,$E904)</f>
        <v/>
      </c>
      <c r="G904" s="24" t="n">
        <v>25</v>
      </c>
      <c r="H904" s="24" t="n">
        <v>28</v>
      </c>
      <c r="I904" s="24" t="inlineStr">
        <is>
          <t>Accrington (H) · Port Vale (A) · Grimsby (A) · Shrewsbury (H)</t>
        </is>
      </c>
      <c r="J904" s="24" t="n">
        <v>2</v>
      </c>
      <c r="K904" s="40" t="n">
        <v>46403.625</v>
      </c>
      <c r="L904" s="40" t="n">
        <v>46417.625</v>
      </c>
      <c r="M904" s="24">
        <f>SUMIFS(TeamGames!$X$2:$X$4073,TeamGames!$D$2:$D$4073,$D904,TeamGames!$F$2:$F$4073,$E904)</f>
        <v/>
      </c>
      <c r="N904" s="33">
        <f>SUMIFS(TeamGames!$S$2:$S$4073,TeamGames!$D$2:$D$4073,$D904,TeamGames!$F$2:$F$4073,$E904)</f>
        <v/>
      </c>
      <c r="O904" s="33">
        <f>SUMIFS(TeamGames!$S$2:$S$4073,TeamGames!$D$2:$D$4073,$D904,TeamGames!$F$2:$F$4073,$E904,TeamGames!$X$2:$X$4073,1)</f>
        <v/>
      </c>
      <c r="P904" s="24">
        <f>SUMIFS(TeamGames!$O$2:$O$4073,TeamGames!$D$2:$D$4073,$D904,TeamGames!$F$2:$F$4073,$E904)</f>
        <v/>
      </c>
      <c r="Q904" s="33">
        <f>SUMIFS(TeamGames!$T$2:$T$4073,TeamGames!$D$2:$D$4073,$D904,TeamGames!$F$2:$F$4073,$E904)</f>
        <v/>
      </c>
      <c r="R904" s="33">
        <f>SUMIFS(TeamGames!$U$2:$U$4073,TeamGames!$D$2:$D$4073,$D904,TeamGames!$F$2:$F$4073,$E904)</f>
        <v/>
      </c>
      <c r="S904" s="33">
        <f>SUMIFS(TeamGames!$W$2:$W$4073,TeamGames!$D$2:$D$4073,$D904,TeamGames!$F$2:$F$4073,$E904)</f>
        <v/>
      </c>
      <c r="T904" s="30">
        <f>IF(M904=0,"",P904-O904)</f>
        <v/>
      </c>
      <c r="U904" s="30">
        <f>IF(M904=0,"",S904-O904)</f>
        <v/>
      </c>
      <c r="V904" s="24">
        <f>IF(M904=0,"upcoming",IF(M904=F904,"complete","in progress"))</f>
        <v/>
      </c>
      <c r="W904" s="33">
        <f>N904/F904</f>
        <v/>
      </c>
      <c r="X904" s="41">
        <f>AVERAGEIFS(TeamGames!$K$2:$K$4073,TeamGames!$D$2:$D$4073,$D904,TeamGames!$F$2:$F$4073,$E904)</f>
        <v/>
      </c>
      <c r="Y904" s="30">
        <f>IF(M904=0,"",P904-S904)</f>
        <v/>
      </c>
      <c r="Z904" s="30" t="n"/>
      <c r="AA904" s="31" t="n"/>
      <c r="AB904" s="33" t="n">
        <v>5.41283516907322</v>
      </c>
      <c r="AC904" s="24" t="n">
        <v>0</v>
      </c>
      <c r="AD904" s="24" t="n">
        <v>0</v>
      </c>
    </row>
    <row r="905">
      <c r="A905" s="24" t="inlineStr">
        <is>
          <t>Gillingham|8</t>
        </is>
      </c>
      <c r="B905" s="24" t="inlineStr">
        <is>
          <t>E3</t>
        </is>
      </c>
      <c r="C905" s="24" t="inlineStr">
        <is>
          <t>League Two</t>
        </is>
      </c>
      <c r="D905" s="24" t="inlineStr">
        <is>
          <t>Gillingham</t>
        </is>
      </c>
      <c r="E905" s="24" t="n">
        <v>8</v>
      </c>
      <c r="F905" s="24">
        <f>COUNTIFS(TeamGames!$D$2:$D$4073,$D905,TeamGames!$F$2:$F$4073,$E905)</f>
        <v/>
      </c>
      <c r="G905" s="24" t="n">
        <v>29</v>
      </c>
      <c r="H905" s="24" t="n">
        <v>32</v>
      </c>
      <c r="I905" s="24" t="inlineStr">
        <is>
          <t>Northampton (A) · Chesterfield (H) · Rochdale (H) · Tranmere (A)</t>
        </is>
      </c>
      <c r="J905" s="24" t="n">
        <v>2</v>
      </c>
      <c r="K905" s="40" t="n">
        <v>46424.625</v>
      </c>
      <c r="L905" s="40" t="n">
        <v>46438.625</v>
      </c>
      <c r="M905" s="24">
        <f>SUMIFS(TeamGames!$X$2:$X$4073,TeamGames!$D$2:$D$4073,$D905,TeamGames!$F$2:$F$4073,$E905)</f>
        <v/>
      </c>
      <c r="N905" s="33">
        <f>SUMIFS(TeamGames!$S$2:$S$4073,TeamGames!$D$2:$D$4073,$D905,TeamGames!$F$2:$F$4073,$E905)</f>
        <v/>
      </c>
      <c r="O905" s="33">
        <f>SUMIFS(TeamGames!$S$2:$S$4073,TeamGames!$D$2:$D$4073,$D905,TeamGames!$F$2:$F$4073,$E905,TeamGames!$X$2:$X$4073,1)</f>
        <v/>
      </c>
      <c r="P905" s="24">
        <f>SUMIFS(TeamGames!$O$2:$O$4073,TeamGames!$D$2:$D$4073,$D905,TeamGames!$F$2:$F$4073,$E905)</f>
        <v/>
      </c>
      <c r="Q905" s="33">
        <f>SUMIFS(TeamGames!$T$2:$T$4073,TeamGames!$D$2:$D$4073,$D905,TeamGames!$F$2:$F$4073,$E905)</f>
        <v/>
      </c>
      <c r="R905" s="33">
        <f>SUMIFS(TeamGames!$U$2:$U$4073,TeamGames!$D$2:$D$4073,$D905,TeamGames!$F$2:$F$4073,$E905)</f>
        <v/>
      </c>
      <c r="S905" s="33">
        <f>SUMIFS(TeamGames!$W$2:$W$4073,TeamGames!$D$2:$D$4073,$D905,TeamGames!$F$2:$F$4073,$E905)</f>
        <v/>
      </c>
      <c r="T905" s="30">
        <f>IF(M905=0,"",P905-O905)</f>
        <v/>
      </c>
      <c r="U905" s="30">
        <f>IF(M905=0,"",S905-O905)</f>
        <v/>
      </c>
      <c r="V905" s="24">
        <f>IF(M905=0,"upcoming",IF(M905=F905,"complete","in progress"))</f>
        <v/>
      </c>
      <c r="W905" s="33">
        <f>N905/F905</f>
        <v/>
      </c>
      <c r="X905" s="41">
        <f>AVERAGEIFS(TeamGames!$K$2:$K$4073,TeamGames!$D$2:$D$4073,$D905,TeamGames!$F$2:$F$4073,$E905)</f>
        <v/>
      </c>
      <c r="Y905" s="30">
        <f>IF(M905=0,"",P905-S905)</f>
        <v/>
      </c>
      <c r="Z905" s="30" t="n"/>
      <c r="AA905" s="31" t="n"/>
      <c r="AB905" s="33" t="n">
        <v>5.505877290772494</v>
      </c>
      <c r="AC905" s="24" t="n">
        <v>0</v>
      </c>
      <c r="AD905" s="24" t="n">
        <v>0</v>
      </c>
    </row>
    <row r="906">
      <c r="A906" s="24" t="inlineStr">
        <is>
          <t>Gillingham|9</t>
        </is>
      </c>
      <c r="B906" s="24" t="inlineStr">
        <is>
          <t>E3</t>
        </is>
      </c>
      <c r="C906" s="24" t="inlineStr">
        <is>
          <t>League Two</t>
        </is>
      </c>
      <c r="D906" s="24" t="inlineStr">
        <is>
          <t>Gillingham</t>
        </is>
      </c>
      <c r="E906" s="24" t="n">
        <v>9</v>
      </c>
      <c r="F906" s="24">
        <f>COUNTIFS(TeamGames!$D$2:$D$4073,$D906,TeamGames!$F$2:$F$4073,$E906)</f>
        <v/>
      </c>
      <c r="G906" s="24" t="n">
        <v>33</v>
      </c>
      <c r="H906" s="24" t="n">
        <v>36</v>
      </c>
      <c r="I906" s="24" t="inlineStr">
        <is>
          <t>Colchester (H) · Walsall (A) · Fleetwood (H) · Crewe (A)</t>
        </is>
      </c>
      <c r="J906" s="24" t="n">
        <v>2</v>
      </c>
      <c r="K906" s="40" t="n">
        <v>46445.625</v>
      </c>
      <c r="L906" s="40" t="n">
        <v>46466.625</v>
      </c>
      <c r="M906" s="24">
        <f>SUMIFS(TeamGames!$X$2:$X$4073,TeamGames!$D$2:$D$4073,$D906,TeamGames!$F$2:$F$4073,$E906)</f>
        <v/>
      </c>
      <c r="N906" s="33">
        <f>SUMIFS(TeamGames!$S$2:$S$4073,TeamGames!$D$2:$D$4073,$D906,TeamGames!$F$2:$F$4073,$E906)</f>
        <v/>
      </c>
      <c r="O906" s="33">
        <f>SUMIFS(TeamGames!$S$2:$S$4073,TeamGames!$D$2:$D$4073,$D906,TeamGames!$F$2:$F$4073,$E906,TeamGames!$X$2:$X$4073,1)</f>
        <v/>
      </c>
      <c r="P906" s="24">
        <f>SUMIFS(TeamGames!$O$2:$O$4073,TeamGames!$D$2:$D$4073,$D906,TeamGames!$F$2:$F$4073,$E906)</f>
        <v/>
      </c>
      <c r="Q906" s="33">
        <f>SUMIFS(TeamGames!$T$2:$T$4073,TeamGames!$D$2:$D$4073,$D906,TeamGames!$F$2:$F$4073,$E906)</f>
        <v/>
      </c>
      <c r="R906" s="33">
        <f>SUMIFS(TeamGames!$U$2:$U$4073,TeamGames!$D$2:$D$4073,$D906,TeamGames!$F$2:$F$4073,$E906)</f>
        <v/>
      </c>
      <c r="S906" s="33">
        <f>SUMIFS(TeamGames!$W$2:$W$4073,TeamGames!$D$2:$D$4073,$D906,TeamGames!$F$2:$F$4073,$E906)</f>
        <v/>
      </c>
      <c r="T906" s="30">
        <f>IF(M906=0,"",P906-O906)</f>
        <v/>
      </c>
      <c r="U906" s="30">
        <f>IF(M906=0,"",S906-O906)</f>
        <v/>
      </c>
      <c r="V906" s="24">
        <f>IF(M906=0,"upcoming",IF(M906=F906,"complete","in progress"))</f>
        <v/>
      </c>
      <c r="W906" s="33">
        <f>N906/F906</f>
        <v/>
      </c>
      <c r="X906" s="41">
        <f>AVERAGEIFS(TeamGames!$K$2:$K$4073,TeamGames!$D$2:$D$4073,$D906,TeamGames!$F$2:$F$4073,$E906)</f>
        <v/>
      </c>
      <c r="Y906" s="30">
        <f>IF(M906=0,"",P906-S906)</f>
        <v/>
      </c>
      <c r="Z906" s="30" t="n"/>
      <c r="AA906" s="31" t="n"/>
      <c r="AB906" s="33" t="n">
        <v>5.504884157359625</v>
      </c>
      <c r="AC906" s="24" t="n">
        <v>0</v>
      </c>
      <c r="AD906" s="24" t="n">
        <v>0</v>
      </c>
    </row>
    <row r="907">
      <c r="A907" s="24" t="inlineStr">
        <is>
          <t>Gillingham|10</t>
        </is>
      </c>
      <c r="B907" s="24" t="inlineStr">
        <is>
          <t>E3</t>
        </is>
      </c>
      <c r="C907" s="24" t="inlineStr">
        <is>
          <t>League Two</t>
        </is>
      </c>
      <c r="D907" s="24" t="inlineStr">
        <is>
          <t>Gillingham</t>
        </is>
      </c>
      <c r="E907" s="24" t="n">
        <v>10</v>
      </c>
      <c r="F907" s="24">
        <f>COUNTIFS(TeamGames!$D$2:$D$4073,$D907,TeamGames!$F$2:$F$4073,$E907)</f>
        <v/>
      </c>
      <c r="G907" s="24" t="n">
        <v>37</v>
      </c>
      <c r="H907" s="24" t="n">
        <v>40</v>
      </c>
      <c r="I907" s="24" t="inlineStr">
        <is>
          <t>Exeter (A) · Crawley (H) · Barnet (A) · Oldham (H)</t>
        </is>
      </c>
      <c r="J907" s="24" t="n">
        <v>2</v>
      </c>
      <c r="K907" s="40" t="n">
        <v>46472.625</v>
      </c>
      <c r="L907" s="40" t="n">
        <v>46487.625</v>
      </c>
      <c r="M907" s="24">
        <f>SUMIFS(TeamGames!$X$2:$X$4073,TeamGames!$D$2:$D$4073,$D907,TeamGames!$F$2:$F$4073,$E907)</f>
        <v/>
      </c>
      <c r="N907" s="33">
        <f>SUMIFS(TeamGames!$S$2:$S$4073,TeamGames!$D$2:$D$4073,$D907,TeamGames!$F$2:$F$4073,$E907)</f>
        <v/>
      </c>
      <c r="O907" s="33">
        <f>SUMIFS(TeamGames!$S$2:$S$4073,TeamGames!$D$2:$D$4073,$D907,TeamGames!$F$2:$F$4073,$E907,TeamGames!$X$2:$X$4073,1)</f>
        <v/>
      </c>
      <c r="P907" s="24">
        <f>SUMIFS(TeamGames!$O$2:$O$4073,TeamGames!$D$2:$D$4073,$D907,TeamGames!$F$2:$F$4073,$E907)</f>
        <v/>
      </c>
      <c r="Q907" s="33">
        <f>SUMIFS(TeamGames!$T$2:$T$4073,TeamGames!$D$2:$D$4073,$D907,TeamGames!$F$2:$F$4073,$E907)</f>
        <v/>
      </c>
      <c r="R907" s="33">
        <f>SUMIFS(TeamGames!$U$2:$U$4073,TeamGames!$D$2:$D$4073,$D907,TeamGames!$F$2:$F$4073,$E907)</f>
        <v/>
      </c>
      <c r="S907" s="33">
        <f>SUMIFS(TeamGames!$W$2:$W$4073,TeamGames!$D$2:$D$4073,$D907,TeamGames!$F$2:$F$4073,$E907)</f>
        <v/>
      </c>
      <c r="T907" s="30">
        <f>IF(M907=0,"",P907-O907)</f>
        <v/>
      </c>
      <c r="U907" s="30">
        <f>IF(M907=0,"",S907-O907)</f>
        <v/>
      </c>
      <c r="V907" s="24">
        <f>IF(M907=0,"upcoming",IF(M907=F907,"complete","in progress"))</f>
        <v/>
      </c>
      <c r="W907" s="33">
        <f>N907/F907</f>
        <v/>
      </c>
      <c r="X907" s="41">
        <f>AVERAGEIFS(TeamGames!$K$2:$K$4073,TeamGames!$D$2:$D$4073,$D907,TeamGames!$F$2:$F$4073,$E907)</f>
        <v/>
      </c>
      <c r="Y907" s="30">
        <f>IF(M907=0,"",P907-S907)</f>
        <v/>
      </c>
      <c r="Z907" s="30" t="n"/>
      <c r="AA907" s="31" t="n"/>
      <c r="AB907" s="33" t="n">
        <v>5.437538838639695</v>
      </c>
      <c r="AC907" s="24" t="n">
        <v>0</v>
      </c>
      <c r="AD907" s="24" t="n">
        <v>0</v>
      </c>
    </row>
    <row r="908">
      <c r="A908" s="24" t="inlineStr">
        <is>
          <t>Gillingham|11</t>
        </is>
      </c>
      <c r="B908" s="24" t="inlineStr">
        <is>
          <t>E3</t>
        </is>
      </c>
      <c r="C908" s="24" t="inlineStr">
        <is>
          <t>League Two</t>
        </is>
      </c>
      <c r="D908" s="24" t="inlineStr">
        <is>
          <t>Gillingham</t>
        </is>
      </c>
      <c r="E908" s="24" t="n">
        <v>11</v>
      </c>
      <c r="F908" s="24">
        <f>COUNTIFS(TeamGames!$D$2:$D$4073,$D908,TeamGames!$F$2:$F$4073,$E908)</f>
        <v/>
      </c>
      <c r="G908" s="24" t="n">
        <v>41</v>
      </c>
      <c r="H908" s="24" t="n">
        <v>44</v>
      </c>
      <c r="I908" s="24" t="inlineStr">
        <is>
          <t>Rotherham (H) · Bristol Rovers (A) · York (H) · Newport (A)</t>
        </is>
      </c>
      <c r="J908" s="24" t="n">
        <v>2</v>
      </c>
      <c r="K908" s="40" t="n">
        <v>46490.82291666666</v>
      </c>
      <c r="L908" s="40" t="n">
        <v>46504.82291666666</v>
      </c>
      <c r="M908" s="24">
        <f>SUMIFS(TeamGames!$X$2:$X$4073,TeamGames!$D$2:$D$4073,$D908,TeamGames!$F$2:$F$4073,$E908)</f>
        <v/>
      </c>
      <c r="N908" s="33">
        <f>SUMIFS(TeamGames!$S$2:$S$4073,TeamGames!$D$2:$D$4073,$D908,TeamGames!$F$2:$F$4073,$E908)</f>
        <v/>
      </c>
      <c r="O908" s="33">
        <f>SUMIFS(TeamGames!$S$2:$S$4073,TeamGames!$D$2:$D$4073,$D908,TeamGames!$F$2:$F$4073,$E908,TeamGames!$X$2:$X$4073,1)</f>
        <v/>
      </c>
      <c r="P908" s="24">
        <f>SUMIFS(TeamGames!$O$2:$O$4073,TeamGames!$D$2:$D$4073,$D908,TeamGames!$F$2:$F$4073,$E908)</f>
        <v/>
      </c>
      <c r="Q908" s="33">
        <f>SUMIFS(TeamGames!$T$2:$T$4073,TeamGames!$D$2:$D$4073,$D908,TeamGames!$F$2:$F$4073,$E908)</f>
        <v/>
      </c>
      <c r="R908" s="33">
        <f>SUMIFS(TeamGames!$U$2:$U$4073,TeamGames!$D$2:$D$4073,$D908,TeamGames!$F$2:$F$4073,$E908)</f>
        <v/>
      </c>
      <c r="S908" s="33">
        <f>SUMIFS(TeamGames!$W$2:$W$4073,TeamGames!$D$2:$D$4073,$D908,TeamGames!$F$2:$F$4073,$E908)</f>
        <v/>
      </c>
      <c r="T908" s="30">
        <f>IF(M908=0,"",P908-O908)</f>
        <v/>
      </c>
      <c r="U908" s="30">
        <f>IF(M908=0,"",S908-O908)</f>
        <v/>
      </c>
      <c r="V908" s="24">
        <f>IF(M908=0,"upcoming",IF(M908=F908,"complete","in progress"))</f>
        <v/>
      </c>
      <c r="W908" s="33">
        <f>N908/F908</f>
        <v/>
      </c>
      <c r="X908" s="41">
        <f>AVERAGEIFS(TeamGames!$K$2:$K$4073,TeamGames!$D$2:$D$4073,$D908,TeamGames!$F$2:$F$4073,$E908)</f>
        <v/>
      </c>
      <c r="Y908" s="30">
        <f>IF(M908=0,"",P908-S908)</f>
        <v/>
      </c>
      <c r="Z908" s="30" t="n"/>
      <c r="AA908" s="31" t="n"/>
      <c r="AB908" s="33" t="n">
        <v>5.300295987454998</v>
      </c>
      <c r="AC908" s="24" t="n">
        <v>0</v>
      </c>
      <c r="AD908" s="24" t="n">
        <v>0</v>
      </c>
    </row>
    <row r="909">
      <c r="A909" s="24" t="inlineStr">
        <is>
          <t>Gillingham|12</t>
        </is>
      </c>
      <c r="B909" s="24" t="inlineStr">
        <is>
          <t>E3</t>
        </is>
      </c>
      <c r="C909" s="24" t="inlineStr">
        <is>
          <t>League Two</t>
        </is>
      </c>
      <c r="D909" s="24" t="inlineStr">
        <is>
          <t>Gillingham</t>
        </is>
      </c>
      <c r="E909" s="24" t="n">
        <v>12</v>
      </c>
      <c r="F909" s="24">
        <f>COUNTIFS(TeamGames!$D$2:$D$4073,$D909,TeamGames!$F$2:$F$4073,$E909)</f>
        <v/>
      </c>
      <c r="G909" s="24" t="n">
        <v>45</v>
      </c>
      <c r="H909" s="24" t="n">
        <v>46</v>
      </c>
      <c r="I909" s="24" t="inlineStr">
        <is>
          <t>Salford (H) · Swindon (A)</t>
        </is>
      </c>
      <c r="J909" s="24" t="n">
        <v>1</v>
      </c>
      <c r="K909" s="40" t="n">
        <v>46508.625</v>
      </c>
      <c r="L909" s="40" t="n">
        <v>46515.625</v>
      </c>
      <c r="M909" s="24">
        <f>SUMIFS(TeamGames!$X$2:$X$4073,TeamGames!$D$2:$D$4073,$D909,TeamGames!$F$2:$F$4073,$E909)</f>
        <v/>
      </c>
      <c r="N909" s="33">
        <f>SUMIFS(TeamGames!$S$2:$S$4073,TeamGames!$D$2:$D$4073,$D909,TeamGames!$F$2:$F$4073,$E909)</f>
        <v/>
      </c>
      <c r="O909" s="33">
        <f>SUMIFS(TeamGames!$S$2:$S$4073,TeamGames!$D$2:$D$4073,$D909,TeamGames!$F$2:$F$4073,$E909,TeamGames!$X$2:$X$4073,1)</f>
        <v/>
      </c>
      <c r="P909" s="24">
        <f>SUMIFS(TeamGames!$O$2:$O$4073,TeamGames!$D$2:$D$4073,$D909,TeamGames!$F$2:$F$4073,$E909)</f>
        <v/>
      </c>
      <c r="Q909" s="33">
        <f>SUMIFS(TeamGames!$T$2:$T$4073,TeamGames!$D$2:$D$4073,$D909,TeamGames!$F$2:$F$4073,$E909)</f>
        <v/>
      </c>
      <c r="R909" s="33">
        <f>SUMIFS(TeamGames!$U$2:$U$4073,TeamGames!$D$2:$D$4073,$D909,TeamGames!$F$2:$F$4073,$E909)</f>
        <v/>
      </c>
      <c r="S909" s="33">
        <f>SUMIFS(TeamGames!$W$2:$W$4073,TeamGames!$D$2:$D$4073,$D909,TeamGames!$F$2:$F$4073,$E909)</f>
        <v/>
      </c>
      <c r="T909" s="30">
        <f>IF(M909=0,"",P909-O909)</f>
        <v/>
      </c>
      <c r="U909" s="30">
        <f>IF(M909=0,"",S909-O909)</f>
        <v/>
      </c>
      <c r="V909" s="24">
        <f>IF(M909=0,"upcoming",IF(M909=F909,"complete","in progress"))</f>
        <v/>
      </c>
      <c r="W909" s="33">
        <f>N909/F909</f>
        <v/>
      </c>
      <c r="X909" s="41">
        <f>AVERAGEIFS(TeamGames!$K$2:$K$4073,TeamGames!$D$2:$D$4073,$D909,TeamGames!$F$2:$F$4073,$E909)</f>
        <v/>
      </c>
      <c r="Y909" s="30">
        <f>IF(M909=0,"",P909-S909)</f>
        <v/>
      </c>
      <c r="Z909" s="30" t="n"/>
      <c r="AA909" s="31" t="n"/>
      <c r="AB909" s="33" t="n">
        <v>2.476994052025687</v>
      </c>
      <c r="AC909" s="24" t="n">
        <v>0</v>
      </c>
      <c r="AD909" s="24" t="n">
        <v>0</v>
      </c>
    </row>
    <row r="910">
      <c r="A910" s="24" t="inlineStr">
        <is>
          <t>Grimsby|1</t>
        </is>
      </c>
      <c r="B910" s="24" t="inlineStr">
        <is>
          <t>E3</t>
        </is>
      </c>
      <c r="C910" s="24" t="inlineStr">
        <is>
          <t>League Two</t>
        </is>
      </c>
      <c r="D910" s="24" t="inlineStr">
        <is>
          <t>Grimsby</t>
        </is>
      </c>
      <c r="E910" s="24" t="n">
        <v>1</v>
      </c>
      <c r="F910" s="24">
        <f>COUNTIFS(TeamGames!$D$2:$D$4073,$D910,TeamGames!$F$2:$F$4073,$E910)</f>
        <v/>
      </c>
      <c r="G910" s="24" t="n">
        <v>1</v>
      </c>
      <c r="H910" s="24" t="n">
        <v>4</v>
      </c>
      <c r="I910" s="24" t="inlineStr">
        <is>
          <t>Exeter (H) · Walsall (A) · Fleetwood (H) · Accrington (A)</t>
        </is>
      </c>
      <c r="J910" s="24" t="n">
        <v>2</v>
      </c>
      <c r="K910" s="40" t="n">
        <v>46249.625</v>
      </c>
      <c r="L910" s="40" t="n">
        <v>46266.82291666666</v>
      </c>
      <c r="M910" s="24">
        <f>SUMIFS(TeamGames!$X$2:$X$4073,TeamGames!$D$2:$D$4073,$D910,TeamGames!$F$2:$F$4073,$E910)</f>
        <v/>
      </c>
      <c r="N910" s="33">
        <f>SUMIFS(TeamGames!$S$2:$S$4073,TeamGames!$D$2:$D$4073,$D910,TeamGames!$F$2:$F$4073,$E910)</f>
        <v/>
      </c>
      <c r="O910" s="33">
        <f>SUMIFS(TeamGames!$S$2:$S$4073,TeamGames!$D$2:$D$4073,$D910,TeamGames!$F$2:$F$4073,$E910,TeamGames!$X$2:$X$4073,1)</f>
        <v/>
      </c>
      <c r="P910" s="24">
        <f>SUMIFS(TeamGames!$O$2:$O$4073,TeamGames!$D$2:$D$4073,$D910,TeamGames!$F$2:$F$4073,$E910)</f>
        <v/>
      </c>
      <c r="Q910" s="33">
        <f>SUMIFS(TeamGames!$T$2:$T$4073,TeamGames!$D$2:$D$4073,$D910,TeamGames!$F$2:$F$4073,$E910)</f>
        <v/>
      </c>
      <c r="R910" s="33">
        <f>SUMIFS(TeamGames!$U$2:$U$4073,TeamGames!$D$2:$D$4073,$D910,TeamGames!$F$2:$F$4073,$E910)</f>
        <v/>
      </c>
      <c r="S910" s="33">
        <f>SUMIFS(TeamGames!$W$2:$W$4073,TeamGames!$D$2:$D$4073,$D910,TeamGames!$F$2:$F$4073,$E910)</f>
        <v/>
      </c>
      <c r="T910" s="30">
        <f>IF(M910=0,"",P910-O910)</f>
        <v/>
      </c>
      <c r="U910" s="30">
        <f>IF(M910=0,"",S910-O910)</f>
        <v/>
      </c>
      <c r="V910" s="24">
        <f>IF(M910=0,"upcoming",IF(M910=F910,"complete","in progress"))</f>
        <v/>
      </c>
      <c r="W910" s="33">
        <f>N910/F910</f>
        <v/>
      </c>
      <c r="X910" s="41">
        <f>AVERAGEIFS(TeamGames!$K$2:$K$4073,TeamGames!$D$2:$D$4073,$D910,TeamGames!$F$2:$F$4073,$E910)</f>
        <v/>
      </c>
      <c r="Y910" s="30">
        <f>IF(M910=0,"",P910-S910)</f>
        <v/>
      </c>
      <c r="Z910" s="30" t="n">
        <v>-0.09</v>
      </c>
      <c r="AA910" s="31" t="n">
        <v>0.924374261537438</v>
      </c>
      <c r="AB910" s="33" t="n"/>
      <c r="AC910" s="24" t="n">
        <v>0</v>
      </c>
      <c r="AD910" s="24" t="n">
        <v>0</v>
      </c>
    </row>
    <row r="911">
      <c r="A911" s="24" t="inlineStr">
        <is>
          <t>Grimsby|2</t>
        </is>
      </c>
      <c r="B911" s="24" t="inlineStr">
        <is>
          <t>E3</t>
        </is>
      </c>
      <c r="C911" s="24" t="inlineStr">
        <is>
          <t>League Two</t>
        </is>
      </c>
      <c r="D911" s="24" t="inlineStr">
        <is>
          <t>Grimsby</t>
        </is>
      </c>
      <c r="E911" s="24" t="n">
        <v>2</v>
      </c>
      <c r="F911" s="24">
        <f>COUNTIFS(TeamGames!$D$2:$D$4073,$D911,TeamGames!$F$2:$F$4073,$E911)</f>
        <v/>
      </c>
      <c r="G911" s="24" t="n">
        <v>5</v>
      </c>
      <c r="H911" s="24" t="n">
        <v>8</v>
      </c>
      <c r="I911" s="24" t="inlineStr">
        <is>
          <t>Cheltenham (A) · Bristol Rovers (H) · Crawley (H) · Newport (A)</t>
        </is>
      </c>
      <c r="J911" s="24" t="n">
        <v>2</v>
      </c>
      <c r="K911" s="40" t="n">
        <v>46270.625</v>
      </c>
      <c r="L911" s="40" t="n">
        <v>46291.625</v>
      </c>
      <c r="M911" s="24">
        <f>SUMIFS(TeamGames!$X$2:$X$4073,TeamGames!$D$2:$D$4073,$D911,TeamGames!$F$2:$F$4073,$E911)</f>
        <v/>
      </c>
      <c r="N911" s="33">
        <f>SUMIFS(TeamGames!$S$2:$S$4073,TeamGames!$D$2:$D$4073,$D911,TeamGames!$F$2:$F$4073,$E911)</f>
        <v/>
      </c>
      <c r="O911" s="33">
        <f>SUMIFS(TeamGames!$S$2:$S$4073,TeamGames!$D$2:$D$4073,$D911,TeamGames!$F$2:$F$4073,$E911,TeamGames!$X$2:$X$4073,1)</f>
        <v/>
      </c>
      <c r="P911" s="24">
        <f>SUMIFS(TeamGames!$O$2:$O$4073,TeamGames!$D$2:$D$4073,$D911,TeamGames!$F$2:$F$4073,$E911)</f>
        <v/>
      </c>
      <c r="Q911" s="33">
        <f>SUMIFS(TeamGames!$T$2:$T$4073,TeamGames!$D$2:$D$4073,$D911,TeamGames!$F$2:$F$4073,$E911)</f>
        <v/>
      </c>
      <c r="R911" s="33">
        <f>SUMIFS(TeamGames!$U$2:$U$4073,TeamGames!$D$2:$D$4073,$D911,TeamGames!$F$2:$F$4073,$E911)</f>
        <v/>
      </c>
      <c r="S911" s="33">
        <f>SUMIFS(TeamGames!$W$2:$W$4073,TeamGames!$D$2:$D$4073,$D911,TeamGames!$F$2:$F$4073,$E911)</f>
        <v/>
      </c>
      <c r="T911" s="30">
        <f>IF(M911=0,"",P911-O911)</f>
        <v/>
      </c>
      <c r="U911" s="30">
        <f>IF(M911=0,"",S911-O911)</f>
        <v/>
      </c>
      <c r="V911" s="24">
        <f>IF(M911=0,"upcoming",IF(M911=F911,"complete","in progress"))</f>
        <v/>
      </c>
      <c r="W911" s="33">
        <f>N911/F911</f>
        <v/>
      </c>
      <c r="X911" s="41">
        <f>AVERAGEIFS(TeamGames!$K$2:$K$4073,TeamGames!$D$2:$D$4073,$D911,TeamGames!$F$2:$F$4073,$E911)</f>
        <v/>
      </c>
      <c r="Y911" s="30">
        <f>IF(M911=0,"",P911-S911)</f>
        <v/>
      </c>
      <c r="Z911" s="30" t="n">
        <v>0.27</v>
      </c>
      <c r="AA911" s="31" t="n">
        <v>0.7835323085465231</v>
      </c>
      <c r="AB911" s="33" t="n"/>
      <c r="AC911" s="24" t="n">
        <v>0</v>
      </c>
      <c r="AD911" s="24" t="n">
        <v>0</v>
      </c>
    </row>
    <row r="912">
      <c r="A912" s="24" t="inlineStr">
        <is>
          <t>Grimsby|3</t>
        </is>
      </c>
      <c r="B912" s="24" t="inlineStr">
        <is>
          <t>E3</t>
        </is>
      </c>
      <c r="C912" s="24" t="inlineStr">
        <is>
          <t>League Two</t>
        </is>
      </c>
      <c r="D912" s="24" t="inlineStr">
        <is>
          <t>Grimsby</t>
        </is>
      </c>
      <c r="E912" s="24" t="n">
        <v>3</v>
      </c>
      <c r="F912" s="24">
        <f>COUNTIFS(TeamGames!$D$2:$D$4073,$D912,TeamGames!$F$2:$F$4073,$E912)</f>
        <v/>
      </c>
      <c r="G912" s="24" t="n">
        <v>9</v>
      </c>
      <c r="H912" s="24" t="n">
        <v>12</v>
      </c>
      <c r="I912" s="24" t="inlineStr">
        <is>
          <t>Shrewsbury (H) · Port Vale (A) · Northampton (H) · Rochdale (A)</t>
        </is>
      </c>
      <c r="J912" s="24" t="n">
        <v>2</v>
      </c>
      <c r="K912" s="40" t="n">
        <v>46298.625</v>
      </c>
      <c r="L912" s="40" t="n">
        <v>46315.82291666666</v>
      </c>
      <c r="M912" s="24">
        <f>SUMIFS(TeamGames!$X$2:$X$4073,TeamGames!$D$2:$D$4073,$D912,TeamGames!$F$2:$F$4073,$E912)</f>
        <v/>
      </c>
      <c r="N912" s="33">
        <f>SUMIFS(TeamGames!$S$2:$S$4073,TeamGames!$D$2:$D$4073,$D912,TeamGames!$F$2:$F$4073,$E912)</f>
        <v/>
      </c>
      <c r="O912" s="33">
        <f>SUMIFS(TeamGames!$S$2:$S$4073,TeamGames!$D$2:$D$4073,$D912,TeamGames!$F$2:$F$4073,$E912,TeamGames!$X$2:$X$4073,1)</f>
        <v/>
      </c>
      <c r="P912" s="24">
        <f>SUMIFS(TeamGames!$O$2:$O$4073,TeamGames!$D$2:$D$4073,$D912,TeamGames!$F$2:$F$4073,$E912)</f>
        <v/>
      </c>
      <c r="Q912" s="33">
        <f>SUMIFS(TeamGames!$T$2:$T$4073,TeamGames!$D$2:$D$4073,$D912,TeamGames!$F$2:$F$4073,$E912)</f>
        <v/>
      </c>
      <c r="R912" s="33">
        <f>SUMIFS(TeamGames!$U$2:$U$4073,TeamGames!$D$2:$D$4073,$D912,TeamGames!$F$2:$F$4073,$E912)</f>
        <v/>
      </c>
      <c r="S912" s="33">
        <f>SUMIFS(TeamGames!$W$2:$W$4073,TeamGames!$D$2:$D$4073,$D912,TeamGames!$F$2:$F$4073,$E912)</f>
        <v/>
      </c>
      <c r="T912" s="30">
        <f>IF(M912=0,"",P912-O912)</f>
        <v/>
      </c>
      <c r="U912" s="30">
        <f>IF(M912=0,"",S912-O912)</f>
        <v/>
      </c>
      <c r="V912" s="24">
        <f>IF(M912=0,"upcoming",IF(M912=F912,"complete","in progress"))</f>
        <v/>
      </c>
      <c r="W912" s="33">
        <f>N912/F912</f>
        <v/>
      </c>
      <c r="X912" s="41">
        <f>AVERAGEIFS(TeamGames!$K$2:$K$4073,TeamGames!$D$2:$D$4073,$D912,TeamGames!$F$2:$F$4073,$E912)</f>
        <v/>
      </c>
      <c r="Y912" s="30">
        <f>IF(M912=0,"",P912-S912)</f>
        <v/>
      </c>
      <c r="Z912" s="30" t="n">
        <v>-1.93</v>
      </c>
      <c r="AA912" s="31" t="n">
        <v>0.05371777981091963</v>
      </c>
      <c r="AB912" s="33" t="n"/>
      <c r="AC912" s="24" t="n">
        <v>0</v>
      </c>
      <c r="AD912" s="24" t="n">
        <v>0</v>
      </c>
    </row>
    <row r="913">
      <c r="A913" s="24" t="inlineStr">
        <is>
          <t>Grimsby|4</t>
        </is>
      </c>
      <c r="B913" s="24" t="inlineStr">
        <is>
          <t>E3</t>
        </is>
      </c>
      <c r="C913" s="24" t="inlineStr">
        <is>
          <t>League Two</t>
        </is>
      </c>
      <c r="D913" s="24" t="inlineStr">
        <is>
          <t>Grimsby</t>
        </is>
      </c>
      <c r="E913" s="24" t="n">
        <v>4</v>
      </c>
      <c r="F913" s="24">
        <f>COUNTIFS(TeamGames!$D$2:$D$4073,$D913,TeamGames!$F$2:$F$4073,$E913)</f>
        <v/>
      </c>
      <c r="G913" s="24" t="n">
        <v>13</v>
      </c>
      <c r="H913" s="24" t="n">
        <v>16</v>
      </c>
      <c r="I913" s="24" t="inlineStr">
        <is>
          <t>Gillingham (A) · York (H) · Swindon (A) · Rotherham (H)</t>
        </is>
      </c>
      <c r="J913" s="24" t="n">
        <v>2</v>
      </c>
      <c r="K913" s="40" t="n">
        <v>46319.625</v>
      </c>
      <c r="L913" s="40" t="n">
        <v>46347.625</v>
      </c>
      <c r="M913" s="24">
        <f>SUMIFS(TeamGames!$X$2:$X$4073,TeamGames!$D$2:$D$4073,$D913,TeamGames!$F$2:$F$4073,$E913)</f>
        <v/>
      </c>
      <c r="N913" s="33">
        <f>SUMIFS(TeamGames!$S$2:$S$4073,TeamGames!$D$2:$D$4073,$D913,TeamGames!$F$2:$F$4073,$E913)</f>
        <v/>
      </c>
      <c r="O913" s="33">
        <f>SUMIFS(TeamGames!$S$2:$S$4073,TeamGames!$D$2:$D$4073,$D913,TeamGames!$F$2:$F$4073,$E913,TeamGames!$X$2:$X$4073,1)</f>
        <v/>
      </c>
      <c r="P913" s="24">
        <f>SUMIFS(TeamGames!$O$2:$O$4073,TeamGames!$D$2:$D$4073,$D913,TeamGames!$F$2:$F$4073,$E913)</f>
        <v/>
      </c>
      <c r="Q913" s="33">
        <f>SUMIFS(TeamGames!$T$2:$T$4073,TeamGames!$D$2:$D$4073,$D913,TeamGames!$F$2:$F$4073,$E913)</f>
        <v/>
      </c>
      <c r="R913" s="33">
        <f>SUMIFS(TeamGames!$U$2:$U$4073,TeamGames!$D$2:$D$4073,$D913,TeamGames!$F$2:$F$4073,$E913)</f>
        <v/>
      </c>
      <c r="S913" s="33">
        <f>SUMIFS(TeamGames!$W$2:$W$4073,TeamGames!$D$2:$D$4073,$D913,TeamGames!$F$2:$F$4073,$E913)</f>
        <v/>
      </c>
      <c r="T913" s="30">
        <f>IF(M913=0,"",P913-O913)</f>
        <v/>
      </c>
      <c r="U913" s="30">
        <f>IF(M913=0,"",S913-O913)</f>
        <v/>
      </c>
      <c r="V913" s="24">
        <f>IF(M913=0,"upcoming",IF(M913=F913,"complete","in progress"))</f>
        <v/>
      </c>
      <c r="W913" s="33">
        <f>N913/F913</f>
        <v/>
      </c>
      <c r="X913" s="41">
        <f>AVERAGEIFS(TeamGames!$K$2:$K$4073,TeamGames!$D$2:$D$4073,$D913,TeamGames!$F$2:$F$4073,$E913)</f>
        <v/>
      </c>
      <c r="Y913" s="30">
        <f>IF(M913=0,"",P913-S913)</f>
        <v/>
      </c>
      <c r="Z913" s="30" t="n"/>
      <c r="AA913" s="31" t="n"/>
      <c r="AB913" s="33" t="n">
        <v>5.775205376940344</v>
      </c>
      <c r="AC913" s="24" t="n">
        <v>0</v>
      </c>
      <c r="AD913" s="24" t="n">
        <v>0</v>
      </c>
    </row>
    <row r="914">
      <c r="A914" s="24" t="inlineStr">
        <is>
          <t>Grimsby|5</t>
        </is>
      </c>
      <c r="B914" s="24" t="inlineStr">
        <is>
          <t>E3</t>
        </is>
      </c>
      <c r="C914" s="24" t="inlineStr">
        <is>
          <t>League Two</t>
        </is>
      </c>
      <c r="D914" s="24" t="inlineStr">
        <is>
          <t>Grimsby</t>
        </is>
      </c>
      <c r="E914" s="24" t="n">
        <v>5</v>
      </c>
      <c r="F914" s="24">
        <f>COUNTIFS(TeamGames!$D$2:$D$4073,$D914,TeamGames!$F$2:$F$4073,$E914)</f>
        <v/>
      </c>
      <c r="G914" s="24" t="n">
        <v>17</v>
      </c>
      <c r="H914" s="24" t="n">
        <v>20</v>
      </c>
      <c r="I914" s="24" t="inlineStr">
        <is>
          <t>Crewe (A) · Colchester (H) · Chesterfield (A) · Barnet (H)</t>
        </is>
      </c>
      <c r="J914" s="24" t="n">
        <v>2</v>
      </c>
      <c r="K914" s="40" t="n">
        <v>46354.625</v>
      </c>
      <c r="L914" s="40" t="n">
        <v>46375.625</v>
      </c>
      <c r="M914" s="24">
        <f>SUMIFS(TeamGames!$X$2:$X$4073,TeamGames!$D$2:$D$4073,$D914,TeamGames!$F$2:$F$4073,$E914)</f>
        <v/>
      </c>
      <c r="N914" s="33">
        <f>SUMIFS(TeamGames!$S$2:$S$4073,TeamGames!$D$2:$D$4073,$D914,TeamGames!$F$2:$F$4073,$E914)</f>
        <v/>
      </c>
      <c r="O914" s="33">
        <f>SUMIFS(TeamGames!$S$2:$S$4073,TeamGames!$D$2:$D$4073,$D914,TeamGames!$F$2:$F$4073,$E914,TeamGames!$X$2:$X$4073,1)</f>
        <v/>
      </c>
      <c r="P914" s="24">
        <f>SUMIFS(TeamGames!$O$2:$O$4073,TeamGames!$D$2:$D$4073,$D914,TeamGames!$F$2:$F$4073,$E914)</f>
        <v/>
      </c>
      <c r="Q914" s="33">
        <f>SUMIFS(TeamGames!$T$2:$T$4073,TeamGames!$D$2:$D$4073,$D914,TeamGames!$F$2:$F$4073,$E914)</f>
        <v/>
      </c>
      <c r="R914" s="33">
        <f>SUMIFS(TeamGames!$U$2:$U$4073,TeamGames!$D$2:$D$4073,$D914,TeamGames!$F$2:$F$4073,$E914)</f>
        <v/>
      </c>
      <c r="S914" s="33">
        <f>SUMIFS(TeamGames!$W$2:$W$4073,TeamGames!$D$2:$D$4073,$D914,TeamGames!$F$2:$F$4073,$E914)</f>
        <v/>
      </c>
      <c r="T914" s="30">
        <f>IF(M914=0,"",P914-O914)</f>
        <v/>
      </c>
      <c r="U914" s="30">
        <f>IF(M914=0,"",S914-O914)</f>
        <v/>
      </c>
      <c r="V914" s="24">
        <f>IF(M914=0,"upcoming",IF(M914=F914,"complete","in progress"))</f>
        <v/>
      </c>
      <c r="W914" s="33">
        <f>N914/F914</f>
        <v/>
      </c>
      <c r="X914" s="41">
        <f>AVERAGEIFS(TeamGames!$K$2:$K$4073,TeamGames!$D$2:$D$4073,$D914,TeamGames!$F$2:$F$4073,$E914)</f>
        <v/>
      </c>
      <c r="Y914" s="30">
        <f>IF(M914=0,"",P914-S914)</f>
        <v/>
      </c>
      <c r="Z914" s="30" t="n"/>
      <c r="AA914" s="31" t="n"/>
      <c r="AB914" s="33" t="n">
        <v>5.600386144200503</v>
      </c>
      <c r="AC914" s="24" t="n">
        <v>0</v>
      </c>
      <c r="AD914" s="24" t="n">
        <v>0</v>
      </c>
    </row>
    <row r="915">
      <c r="A915" s="24" t="inlineStr">
        <is>
          <t>Grimsby|6</t>
        </is>
      </c>
      <c r="B915" s="24" t="inlineStr">
        <is>
          <t>E3</t>
        </is>
      </c>
      <c r="C915" s="24" t="inlineStr">
        <is>
          <t>League Two</t>
        </is>
      </c>
      <c r="D915" s="24" t="inlineStr">
        <is>
          <t>Grimsby</t>
        </is>
      </c>
      <c r="E915" s="24" t="n">
        <v>6</v>
      </c>
      <c r="F915" s="24">
        <f>COUNTIFS(TeamGames!$D$2:$D$4073,$D915,TeamGames!$F$2:$F$4073,$E915)</f>
        <v/>
      </c>
      <c r="G915" s="24" t="n">
        <v>21</v>
      </c>
      <c r="H915" s="24" t="n">
        <v>24</v>
      </c>
      <c r="I915" s="24" t="inlineStr">
        <is>
          <t>Salford (A) · Oldham (H) · Tranmere (H) · Barnet (A)</t>
        </is>
      </c>
      <c r="J915" s="24" t="n">
        <v>2</v>
      </c>
      <c r="K915" s="40" t="n">
        <v>46382.625</v>
      </c>
      <c r="L915" s="40" t="n">
        <v>46396.52083333334</v>
      </c>
      <c r="M915" s="24">
        <f>SUMIFS(TeamGames!$X$2:$X$4073,TeamGames!$D$2:$D$4073,$D915,TeamGames!$F$2:$F$4073,$E915)</f>
        <v/>
      </c>
      <c r="N915" s="33">
        <f>SUMIFS(TeamGames!$S$2:$S$4073,TeamGames!$D$2:$D$4073,$D915,TeamGames!$F$2:$F$4073,$E915)</f>
        <v/>
      </c>
      <c r="O915" s="33">
        <f>SUMIFS(TeamGames!$S$2:$S$4073,TeamGames!$D$2:$D$4073,$D915,TeamGames!$F$2:$F$4073,$E915,TeamGames!$X$2:$X$4073,1)</f>
        <v/>
      </c>
      <c r="P915" s="24">
        <f>SUMIFS(TeamGames!$O$2:$O$4073,TeamGames!$D$2:$D$4073,$D915,TeamGames!$F$2:$F$4073,$E915)</f>
        <v/>
      </c>
      <c r="Q915" s="33">
        <f>SUMIFS(TeamGames!$T$2:$T$4073,TeamGames!$D$2:$D$4073,$D915,TeamGames!$F$2:$F$4073,$E915)</f>
        <v/>
      </c>
      <c r="R915" s="33">
        <f>SUMIFS(TeamGames!$U$2:$U$4073,TeamGames!$D$2:$D$4073,$D915,TeamGames!$F$2:$F$4073,$E915)</f>
        <v/>
      </c>
      <c r="S915" s="33">
        <f>SUMIFS(TeamGames!$W$2:$W$4073,TeamGames!$D$2:$D$4073,$D915,TeamGames!$F$2:$F$4073,$E915)</f>
        <v/>
      </c>
      <c r="T915" s="30">
        <f>IF(M915=0,"",P915-O915)</f>
        <v/>
      </c>
      <c r="U915" s="30">
        <f>IF(M915=0,"",S915-O915)</f>
        <v/>
      </c>
      <c r="V915" s="24">
        <f>IF(M915=0,"upcoming",IF(M915=F915,"complete","in progress"))</f>
        <v/>
      </c>
      <c r="W915" s="33">
        <f>N915/F915</f>
        <v/>
      </c>
      <c r="X915" s="41">
        <f>AVERAGEIFS(TeamGames!$K$2:$K$4073,TeamGames!$D$2:$D$4073,$D915,TeamGames!$F$2:$F$4073,$E915)</f>
        <v/>
      </c>
      <c r="Y915" s="30">
        <f>IF(M915=0,"",P915-S915)</f>
        <v/>
      </c>
      <c r="Z915" s="30" t="n"/>
      <c r="AA915" s="31" t="n"/>
      <c r="AB915" s="33" t="n">
        <v>5.550526419219279</v>
      </c>
      <c r="AC915" s="24" t="n">
        <v>0</v>
      </c>
      <c r="AD915" s="24" t="n">
        <v>0</v>
      </c>
    </row>
    <row r="916">
      <c r="A916" s="24" t="inlineStr">
        <is>
          <t>Grimsby|7</t>
        </is>
      </c>
      <c r="B916" s="24" t="inlineStr">
        <is>
          <t>E3</t>
        </is>
      </c>
      <c r="C916" s="24" t="inlineStr">
        <is>
          <t>League Two</t>
        </is>
      </c>
      <c r="D916" s="24" t="inlineStr">
        <is>
          <t>Grimsby</t>
        </is>
      </c>
      <c r="E916" s="24" t="n">
        <v>7</v>
      </c>
      <c r="F916" s="24">
        <f>COUNTIFS(TeamGames!$D$2:$D$4073,$D916,TeamGames!$F$2:$F$4073,$E916)</f>
        <v/>
      </c>
      <c r="G916" s="24" t="n">
        <v>25</v>
      </c>
      <c r="H916" s="24" t="n">
        <v>28</v>
      </c>
      <c r="I916" s="24" t="inlineStr">
        <is>
          <t>Northampton (A) · Rochdale (H) · Gillingham (H) · York (A)</t>
        </is>
      </c>
      <c r="J916" s="24" t="n">
        <v>2</v>
      </c>
      <c r="K916" s="40" t="n">
        <v>46403.625</v>
      </c>
      <c r="L916" s="40" t="n">
        <v>46417.625</v>
      </c>
      <c r="M916" s="24">
        <f>SUMIFS(TeamGames!$X$2:$X$4073,TeamGames!$D$2:$D$4073,$D916,TeamGames!$F$2:$F$4073,$E916)</f>
        <v/>
      </c>
      <c r="N916" s="33">
        <f>SUMIFS(TeamGames!$S$2:$S$4073,TeamGames!$D$2:$D$4073,$D916,TeamGames!$F$2:$F$4073,$E916)</f>
        <v/>
      </c>
      <c r="O916" s="33">
        <f>SUMIFS(TeamGames!$S$2:$S$4073,TeamGames!$D$2:$D$4073,$D916,TeamGames!$F$2:$F$4073,$E916,TeamGames!$X$2:$X$4073,1)</f>
        <v/>
      </c>
      <c r="P916" s="24">
        <f>SUMIFS(TeamGames!$O$2:$O$4073,TeamGames!$D$2:$D$4073,$D916,TeamGames!$F$2:$F$4073,$E916)</f>
        <v/>
      </c>
      <c r="Q916" s="33">
        <f>SUMIFS(TeamGames!$T$2:$T$4073,TeamGames!$D$2:$D$4073,$D916,TeamGames!$F$2:$F$4073,$E916)</f>
        <v/>
      </c>
      <c r="R916" s="33">
        <f>SUMIFS(TeamGames!$U$2:$U$4073,TeamGames!$D$2:$D$4073,$D916,TeamGames!$F$2:$F$4073,$E916)</f>
        <v/>
      </c>
      <c r="S916" s="33">
        <f>SUMIFS(TeamGames!$W$2:$W$4073,TeamGames!$D$2:$D$4073,$D916,TeamGames!$F$2:$F$4073,$E916)</f>
        <v/>
      </c>
      <c r="T916" s="30">
        <f>IF(M916=0,"",P916-O916)</f>
        <v/>
      </c>
      <c r="U916" s="30">
        <f>IF(M916=0,"",S916-O916)</f>
        <v/>
      </c>
      <c r="V916" s="24">
        <f>IF(M916=0,"upcoming",IF(M916=F916,"complete","in progress"))</f>
        <v/>
      </c>
      <c r="W916" s="33">
        <f>N916/F916</f>
        <v/>
      </c>
      <c r="X916" s="41">
        <f>AVERAGEIFS(TeamGames!$K$2:$K$4073,TeamGames!$D$2:$D$4073,$D916,TeamGames!$F$2:$F$4073,$E916)</f>
        <v/>
      </c>
      <c r="Y916" s="30">
        <f>IF(M916=0,"",P916-S916)</f>
        <v/>
      </c>
      <c r="Z916" s="30" t="n"/>
      <c r="AA916" s="31" t="n"/>
      <c r="AB916" s="33" t="n">
        <v>5.909681037354229</v>
      </c>
      <c r="AC916" s="24" t="n">
        <v>0</v>
      </c>
      <c r="AD916" s="24" t="n">
        <v>0</v>
      </c>
    </row>
    <row r="917">
      <c r="A917" s="24" t="inlineStr">
        <is>
          <t>Grimsby|8</t>
        </is>
      </c>
      <c r="B917" s="24" t="inlineStr">
        <is>
          <t>E3</t>
        </is>
      </c>
      <c r="C917" s="24" t="inlineStr">
        <is>
          <t>League Two</t>
        </is>
      </c>
      <c r="D917" s="24" t="inlineStr">
        <is>
          <t>Grimsby</t>
        </is>
      </c>
      <c r="E917" s="24" t="n">
        <v>8</v>
      </c>
      <c r="F917" s="24">
        <f>COUNTIFS(TeamGames!$D$2:$D$4073,$D917,TeamGames!$F$2:$F$4073,$E917)</f>
        <v/>
      </c>
      <c r="G917" s="24" t="n">
        <v>29</v>
      </c>
      <c r="H917" s="24" t="n">
        <v>32</v>
      </c>
      <c r="I917" s="24" t="inlineStr">
        <is>
          <t>Fleetwood (A) · Accrington (H) · Cheltenham (H) · Bristol Rovers (A)</t>
        </is>
      </c>
      <c r="J917" s="24" t="n">
        <v>2</v>
      </c>
      <c r="K917" s="40" t="n">
        <v>46424.625</v>
      </c>
      <c r="L917" s="40" t="n">
        <v>46438.625</v>
      </c>
      <c r="M917" s="24">
        <f>SUMIFS(TeamGames!$X$2:$X$4073,TeamGames!$D$2:$D$4073,$D917,TeamGames!$F$2:$F$4073,$E917)</f>
        <v/>
      </c>
      <c r="N917" s="33">
        <f>SUMIFS(TeamGames!$S$2:$S$4073,TeamGames!$D$2:$D$4073,$D917,TeamGames!$F$2:$F$4073,$E917)</f>
        <v/>
      </c>
      <c r="O917" s="33">
        <f>SUMIFS(TeamGames!$S$2:$S$4073,TeamGames!$D$2:$D$4073,$D917,TeamGames!$F$2:$F$4073,$E917,TeamGames!$X$2:$X$4073,1)</f>
        <v/>
      </c>
      <c r="P917" s="24">
        <f>SUMIFS(TeamGames!$O$2:$O$4073,TeamGames!$D$2:$D$4073,$D917,TeamGames!$F$2:$F$4073,$E917)</f>
        <v/>
      </c>
      <c r="Q917" s="33">
        <f>SUMIFS(TeamGames!$T$2:$T$4073,TeamGames!$D$2:$D$4073,$D917,TeamGames!$F$2:$F$4073,$E917)</f>
        <v/>
      </c>
      <c r="R917" s="33">
        <f>SUMIFS(TeamGames!$U$2:$U$4073,TeamGames!$D$2:$D$4073,$D917,TeamGames!$F$2:$F$4073,$E917)</f>
        <v/>
      </c>
      <c r="S917" s="33">
        <f>SUMIFS(TeamGames!$W$2:$W$4073,TeamGames!$D$2:$D$4073,$D917,TeamGames!$F$2:$F$4073,$E917)</f>
        <v/>
      </c>
      <c r="T917" s="30">
        <f>IF(M917=0,"",P917-O917)</f>
        <v/>
      </c>
      <c r="U917" s="30">
        <f>IF(M917=0,"",S917-O917)</f>
        <v/>
      </c>
      <c r="V917" s="24">
        <f>IF(M917=0,"upcoming",IF(M917=F917,"complete","in progress"))</f>
        <v/>
      </c>
      <c r="W917" s="33">
        <f>N917/F917</f>
        <v/>
      </c>
      <c r="X917" s="41">
        <f>AVERAGEIFS(TeamGames!$K$2:$K$4073,TeamGames!$D$2:$D$4073,$D917,TeamGames!$F$2:$F$4073,$E917)</f>
        <v/>
      </c>
      <c r="Y917" s="30">
        <f>IF(M917=0,"",P917-S917)</f>
        <v/>
      </c>
      <c r="Z917" s="30" t="n"/>
      <c r="AA917" s="31" t="n"/>
      <c r="AB917" s="33" t="n">
        <v>6.179839107519523</v>
      </c>
      <c r="AC917" s="24" t="n">
        <v>0</v>
      </c>
      <c r="AD917" s="24" t="n">
        <v>0</v>
      </c>
    </row>
    <row r="918">
      <c r="A918" s="24" t="inlineStr">
        <is>
          <t>Grimsby|9</t>
        </is>
      </c>
      <c r="B918" s="24" t="inlineStr">
        <is>
          <t>E3</t>
        </is>
      </c>
      <c r="C918" s="24" t="inlineStr">
        <is>
          <t>League Two</t>
        </is>
      </c>
      <c r="D918" s="24" t="inlineStr">
        <is>
          <t>Grimsby</t>
        </is>
      </c>
      <c r="E918" s="24" t="n">
        <v>9</v>
      </c>
      <c r="F918" s="24">
        <f>COUNTIFS(TeamGames!$D$2:$D$4073,$D918,TeamGames!$F$2:$F$4073,$E918)</f>
        <v/>
      </c>
      <c r="G918" s="24" t="n">
        <v>33</v>
      </c>
      <c r="H918" s="24" t="n">
        <v>36</v>
      </c>
      <c r="I918" s="24" t="inlineStr">
        <is>
          <t>Swindon (H) · Exeter (A) · Walsall (H) · Rotherham (A)</t>
        </is>
      </c>
      <c r="J918" s="24" t="n">
        <v>2</v>
      </c>
      <c r="K918" s="40" t="n">
        <v>46445.625</v>
      </c>
      <c r="L918" s="40" t="n">
        <v>46466.625</v>
      </c>
      <c r="M918" s="24">
        <f>SUMIFS(TeamGames!$X$2:$X$4073,TeamGames!$D$2:$D$4073,$D918,TeamGames!$F$2:$F$4073,$E918)</f>
        <v/>
      </c>
      <c r="N918" s="33">
        <f>SUMIFS(TeamGames!$S$2:$S$4073,TeamGames!$D$2:$D$4073,$D918,TeamGames!$F$2:$F$4073,$E918)</f>
        <v/>
      </c>
      <c r="O918" s="33">
        <f>SUMIFS(TeamGames!$S$2:$S$4073,TeamGames!$D$2:$D$4073,$D918,TeamGames!$F$2:$F$4073,$E918,TeamGames!$X$2:$X$4073,1)</f>
        <v/>
      </c>
      <c r="P918" s="24">
        <f>SUMIFS(TeamGames!$O$2:$O$4073,TeamGames!$D$2:$D$4073,$D918,TeamGames!$F$2:$F$4073,$E918)</f>
        <v/>
      </c>
      <c r="Q918" s="33">
        <f>SUMIFS(TeamGames!$T$2:$T$4073,TeamGames!$D$2:$D$4073,$D918,TeamGames!$F$2:$F$4073,$E918)</f>
        <v/>
      </c>
      <c r="R918" s="33">
        <f>SUMIFS(TeamGames!$U$2:$U$4073,TeamGames!$D$2:$D$4073,$D918,TeamGames!$F$2:$F$4073,$E918)</f>
        <v/>
      </c>
      <c r="S918" s="33">
        <f>SUMIFS(TeamGames!$W$2:$W$4073,TeamGames!$D$2:$D$4073,$D918,TeamGames!$F$2:$F$4073,$E918)</f>
        <v/>
      </c>
      <c r="T918" s="30">
        <f>IF(M918=0,"",P918-O918)</f>
        <v/>
      </c>
      <c r="U918" s="30">
        <f>IF(M918=0,"",S918-O918)</f>
        <v/>
      </c>
      <c r="V918" s="24">
        <f>IF(M918=0,"upcoming",IF(M918=F918,"complete","in progress"))</f>
        <v/>
      </c>
      <c r="W918" s="33">
        <f>N918/F918</f>
        <v/>
      </c>
      <c r="X918" s="41">
        <f>AVERAGEIFS(TeamGames!$K$2:$K$4073,TeamGames!$D$2:$D$4073,$D918,TeamGames!$F$2:$F$4073,$E918)</f>
        <v/>
      </c>
      <c r="Y918" s="30">
        <f>IF(M918=0,"",P918-S918)</f>
        <v/>
      </c>
      <c r="Z918" s="30" t="n"/>
      <c r="AA918" s="31" t="n"/>
      <c r="AB918" s="33" t="n">
        <v>5.948941305451262</v>
      </c>
      <c r="AC918" s="24" t="n">
        <v>0</v>
      </c>
      <c r="AD918" s="24" t="n">
        <v>0</v>
      </c>
    </row>
    <row r="919">
      <c r="A919" s="24" t="inlineStr">
        <is>
          <t>Grimsby|10</t>
        </is>
      </c>
      <c r="B919" s="24" t="inlineStr">
        <is>
          <t>E3</t>
        </is>
      </c>
      <c r="C919" s="24" t="inlineStr">
        <is>
          <t>League Two</t>
        </is>
      </c>
      <c r="D919" s="24" t="inlineStr">
        <is>
          <t>Grimsby</t>
        </is>
      </c>
      <c r="E919" s="24" t="n">
        <v>10</v>
      </c>
      <c r="F919" s="24">
        <f>COUNTIFS(TeamGames!$D$2:$D$4073,$D919,TeamGames!$F$2:$F$4073,$E919)</f>
        <v/>
      </c>
      <c r="G919" s="24" t="n">
        <v>37</v>
      </c>
      <c r="H919" s="24" t="n">
        <v>40</v>
      </c>
      <c r="I919" s="24" t="inlineStr">
        <is>
          <t>Tranmere (A) · Salford (H) · Oldham (A) · Chesterfield (H)</t>
        </is>
      </c>
      <c r="J919" s="24" t="n">
        <v>2</v>
      </c>
      <c r="K919" s="40" t="n">
        <v>46472.625</v>
      </c>
      <c r="L919" s="40" t="n">
        <v>46487.625</v>
      </c>
      <c r="M919" s="24">
        <f>SUMIFS(TeamGames!$X$2:$X$4073,TeamGames!$D$2:$D$4073,$D919,TeamGames!$F$2:$F$4073,$E919)</f>
        <v/>
      </c>
      <c r="N919" s="33">
        <f>SUMIFS(TeamGames!$S$2:$S$4073,TeamGames!$D$2:$D$4073,$D919,TeamGames!$F$2:$F$4073,$E919)</f>
        <v/>
      </c>
      <c r="O919" s="33">
        <f>SUMIFS(TeamGames!$S$2:$S$4073,TeamGames!$D$2:$D$4073,$D919,TeamGames!$F$2:$F$4073,$E919,TeamGames!$X$2:$X$4073,1)</f>
        <v/>
      </c>
      <c r="P919" s="24">
        <f>SUMIFS(TeamGames!$O$2:$O$4073,TeamGames!$D$2:$D$4073,$D919,TeamGames!$F$2:$F$4073,$E919)</f>
        <v/>
      </c>
      <c r="Q919" s="33">
        <f>SUMIFS(TeamGames!$T$2:$T$4073,TeamGames!$D$2:$D$4073,$D919,TeamGames!$F$2:$F$4073,$E919)</f>
        <v/>
      </c>
      <c r="R919" s="33">
        <f>SUMIFS(TeamGames!$U$2:$U$4073,TeamGames!$D$2:$D$4073,$D919,TeamGames!$F$2:$F$4073,$E919)</f>
        <v/>
      </c>
      <c r="S919" s="33">
        <f>SUMIFS(TeamGames!$W$2:$W$4073,TeamGames!$D$2:$D$4073,$D919,TeamGames!$F$2:$F$4073,$E919)</f>
        <v/>
      </c>
      <c r="T919" s="30">
        <f>IF(M919=0,"",P919-O919)</f>
        <v/>
      </c>
      <c r="U919" s="30">
        <f>IF(M919=0,"",S919-O919)</f>
        <v/>
      </c>
      <c r="V919" s="24">
        <f>IF(M919=0,"upcoming",IF(M919=F919,"complete","in progress"))</f>
        <v/>
      </c>
      <c r="W919" s="33">
        <f>N919/F919</f>
        <v/>
      </c>
      <c r="X919" s="41">
        <f>AVERAGEIFS(TeamGames!$K$2:$K$4073,TeamGames!$D$2:$D$4073,$D919,TeamGames!$F$2:$F$4073,$E919)</f>
        <v/>
      </c>
      <c r="Y919" s="30">
        <f>IF(M919=0,"",P919-S919)</f>
        <v/>
      </c>
      <c r="Z919" s="30" t="n"/>
      <c r="AA919" s="31" t="n"/>
      <c r="AB919" s="33" t="n">
        <v>5.525903050707385</v>
      </c>
      <c r="AC919" s="24" t="n">
        <v>0</v>
      </c>
      <c r="AD919" s="24" t="n">
        <v>0</v>
      </c>
    </row>
    <row r="920">
      <c r="A920" s="24" t="inlineStr">
        <is>
          <t>Grimsby|11</t>
        </is>
      </c>
      <c r="B920" s="24" t="inlineStr">
        <is>
          <t>E3</t>
        </is>
      </c>
      <c r="C920" s="24" t="inlineStr">
        <is>
          <t>League Two</t>
        </is>
      </c>
      <c r="D920" s="24" t="inlineStr">
        <is>
          <t>Grimsby</t>
        </is>
      </c>
      <c r="E920" s="24" t="n">
        <v>11</v>
      </c>
      <c r="F920" s="24">
        <f>COUNTIFS(TeamGames!$D$2:$D$4073,$D920,TeamGames!$F$2:$F$4073,$E920)</f>
        <v/>
      </c>
      <c r="G920" s="24" t="n">
        <v>41</v>
      </c>
      <c r="H920" s="24" t="n">
        <v>44</v>
      </c>
      <c r="I920" s="24" t="inlineStr">
        <is>
          <t>Port Vale (H) · Crawley (A) · Newport (H) · Shrewsbury (A)</t>
        </is>
      </c>
      <c r="J920" s="24" t="n">
        <v>2</v>
      </c>
      <c r="K920" s="40" t="n">
        <v>46490.82291666666</v>
      </c>
      <c r="L920" s="40" t="n">
        <v>46504.82291666666</v>
      </c>
      <c r="M920" s="24">
        <f>SUMIFS(TeamGames!$X$2:$X$4073,TeamGames!$D$2:$D$4073,$D920,TeamGames!$F$2:$F$4073,$E920)</f>
        <v/>
      </c>
      <c r="N920" s="33">
        <f>SUMIFS(TeamGames!$S$2:$S$4073,TeamGames!$D$2:$D$4073,$D920,TeamGames!$F$2:$F$4073,$E920)</f>
        <v/>
      </c>
      <c r="O920" s="33">
        <f>SUMIFS(TeamGames!$S$2:$S$4073,TeamGames!$D$2:$D$4073,$D920,TeamGames!$F$2:$F$4073,$E920,TeamGames!$X$2:$X$4073,1)</f>
        <v/>
      </c>
      <c r="P920" s="24">
        <f>SUMIFS(TeamGames!$O$2:$O$4073,TeamGames!$D$2:$D$4073,$D920,TeamGames!$F$2:$F$4073,$E920)</f>
        <v/>
      </c>
      <c r="Q920" s="33">
        <f>SUMIFS(TeamGames!$T$2:$T$4073,TeamGames!$D$2:$D$4073,$D920,TeamGames!$F$2:$F$4073,$E920)</f>
        <v/>
      </c>
      <c r="R920" s="33">
        <f>SUMIFS(TeamGames!$U$2:$U$4073,TeamGames!$D$2:$D$4073,$D920,TeamGames!$F$2:$F$4073,$E920)</f>
        <v/>
      </c>
      <c r="S920" s="33">
        <f>SUMIFS(TeamGames!$W$2:$W$4073,TeamGames!$D$2:$D$4073,$D920,TeamGames!$F$2:$F$4073,$E920)</f>
        <v/>
      </c>
      <c r="T920" s="30">
        <f>IF(M920=0,"",P920-O920)</f>
        <v/>
      </c>
      <c r="U920" s="30">
        <f>IF(M920=0,"",S920-O920)</f>
        <v/>
      </c>
      <c r="V920" s="24">
        <f>IF(M920=0,"upcoming",IF(M920=F920,"complete","in progress"))</f>
        <v/>
      </c>
      <c r="W920" s="33">
        <f>N920/F920</f>
        <v/>
      </c>
      <c r="X920" s="41">
        <f>AVERAGEIFS(TeamGames!$K$2:$K$4073,TeamGames!$D$2:$D$4073,$D920,TeamGames!$F$2:$F$4073,$E920)</f>
        <v/>
      </c>
      <c r="Y920" s="30">
        <f>IF(M920=0,"",P920-S920)</f>
        <v/>
      </c>
      <c r="Z920" s="30" t="n"/>
      <c r="AA920" s="31" t="n"/>
      <c r="AB920" s="33" t="n">
        <v>6.240556403740508</v>
      </c>
      <c r="AC920" s="24" t="n">
        <v>0</v>
      </c>
      <c r="AD920" s="24" t="n">
        <v>0</v>
      </c>
    </row>
    <row r="921">
      <c r="A921" s="24" t="inlineStr">
        <is>
          <t>Grimsby|12</t>
        </is>
      </c>
      <c r="B921" s="24" t="inlineStr">
        <is>
          <t>E3</t>
        </is>
      </c>
      <c r="C921" s="24" t="inlineStr">
        <is>
          <t>League Two</t>
        </is>
      </c>
      <c r="D921" s="24" t="inlineStr">
        <is>
          <t>Grimsby</t>
        </is>
      </c>
      <c r="E921" s="24" t="n">
        <v>12</v>
      </c>
      <c r="F921" s="24">
        <f>COUNTIFS(TeamGames!$D$2:$D$4073,$D921,TeamGames!$F$2:$F$4073,$E921)</f>
        <v/>
      </c>
      <c r="G921" s="24" t="n">
        <v>45</v>
      </c>
      <c r="H921" s="24" t="n">
        <v>46</v>
      </c>
      <c r="I921" s="24" t="inlineStr">
        <is>
          <t>Crewe (H) · Colchester (A)</t>
        </is>
      </c>
      <c r="J921" s="24" t="n">
        <v>1</v>
      </c>
      <c r="K921" s="40" t="n">
        <v>46508.625</v>
      </c>
      <c r="L921" s="40" t="n">
        <v>46515.625</v>
      </c>
      <c r="M921" s="24">
        <f>SUMIFS(TeamGames!$X$2:$X$4073,TeamGames!$D$2:$D$4073,$D921,TeamGames!$F$2:$F$4073,$E921)</f>
        <v/>
      </c>
      <c r="N921" s="33">
        <f>SUMIFS(TeamGames!$S$2:$S$4073,TeamGames!$D$2:$D$4073,$D921,TeamGames!$F$2:$F$4073,$E921)</f>
        <v/>
      </c>
      <c r="O921" s="33">
        <f>SUMIFS(TeamGames!$S$2:$S$4073,TeamGames!$D$2:$D$4073,$D921,TeamGames!$F$2:$F$4073,$E921,TeamGames!$X$2:$X$4073,1)</f>
        <v/>
      </c>
      <c r="P921" s="24">
        <f>SUMIFS(TeamGames!$O$2:$O$4073,TeamGames!$D$2:$D$4073,$D921,TeamGames!$F$2:$F$4073,$E921)</f>
        <v/>
      </c>
      <c r="Q921" s="33">
        <f>SUMIFS(TeamGames!$T$2:$T$4073,TeamGames!$D$2:$D$4073,$D921,TeamGames!$F$2:$F$4073,$E921)</f>
        <v/>
      </c>
      <c r="R921" s="33">
        <f>SUMIFS(TeamGames!$U$2:$U$4073,TeamGames!$D$2:$D$4073,$D921,TeamGames!$F$2:$F$4073,$E921)</f>
        <v/>
      </c>
      <c r="S921" s="33">
        <f>SUMIFS(TeamGames!$W$2:$W$4073,TeamGames!$D$2:$D$4073,$D921,TeamGames!$F$2:$F$4073,$E921)</f>
        <v/>
      </c>
      <c r="T921" s="30">
        <f>IF(M921=0,"",P921-O921)</f>
        <v/>
      </c>
      <c r="U921" s="30">
        <f>IF(M921=0,"",S921-O921)</f>
        <v/>
      </c>
      <c r="V921" s="24">
        <f>IF(M921=0,"upcoming",IF(M921=F921,"complete","in progress"))</f>
        <v/>
      </c>
      <c r="W921" s="33">
        <f>N921/F921</f>
        <v/>
      </c>
      <c r="X921" s="41">
        <f>AVERAGEIFS(TeamGames!$K$2:$K$4073,TeamGames!$D$2:$D$4073,$D921,TeamGames!$F$2:$F$4073,$E921)</f>
        <v/>
      </c>
      <c r="Y921" s="30">
        <f>IF(M921=0,"",P921-S921)</f>
        <v/>
      </c>
      <c r="Z921" s="30" t="n"/>
      <c r="AA921" s="31" t="n"/>
      <c r="AB921" s="33" t="n">
        <v>2.964832049228433</v>
      </c>
      <c r="AC921" s="24" t="n">
        <v>0</v>
      </c>
      <c r="AD921" s="24" t="n">
        <v>0</v>
      </c>
    </row>
    <row r="922">
      <c r="A922" s="24" t="inlineStr">
        <is>
          <t>Newport|1</t>
        </is>
      </c>
      <c r="B922" s="24" t="inlineStr">
        <is>
          <t>E3</t>
        </is>
      </c>
      <c r="C922" s="24" t="inlineStr">
        <is>
          <t>League Two</t>
        </is>
      </c>
      <c r="D922" s="24" t="inlineStr">
        <is>
          <t>Newport</t>
        </is>
      </c>
      <c r="E922" s="24" t="n">
        <v>1</v>
      </c>
      <c r="F922" s="24">
        <f>COUNTIFS(TeamGames!$D$2:$D$4073,$D922,TeamGames!$F$2:$F$4073,$E922)</f>
        <v/>
      </c>
      <c r="G922" s="24" t="n">
        <v>1</v>
      </c>
      <c r="H922" s="24" t="n">
        <v>4</v>
      </c>
      <c r="I922" s="24" t="inlineStr">
        <is>
          <t>Rochdale (H) · Bristol Rovers (A) · Tranmere (H) · Salford (A)</t>
        </is>
      </c>
      <c r="J922" s="24" t="n">
        <v>2</v>
      </c>
      <c r="K922" s="40" t="n">
        <v>46249.52083333334</v>
      </c>
      <c r="L922" s="40" t="n">
        <v>46266.82291666666</v>
      </c>
      <c r="M922" s="24">
        <f>SUMIFS(TeamGames!$X$2:$X$4073,TeamGames!$D$2:$D$4073,$D922,TeamGames!$F$2:$F$4073,$E922)</f>
        <v/>
      </c>
      <c r="N922" s="33">
        <f>SUMIFS(TeamGames!$S$2:$S$4073,TeamGames!$D$2:$D$4073,$D922,TeamGames!$F$2:$F$4073,$E922)</f>
        <v/>
      </c>
      <c r="O922" s="33">
        <f>SUMIFS(TeamGames!$S$2:$S$4073,TeamGames!$D$2:$D$4073,$D922,TeamGames!$F$2:$F$4073,$E922,TeamGames!$X$2:$X$4073,1)</f>
        <v/>
      </c>
      <c r="P922" s="24">
        <f>SUMIFS(TeamGames!$O$2:$O$4073,TeamGames!$D$2:$D$4073,$D922,TeamGames!$F$2:$F$4073,$E922)</f>
        <v/>
      </c>
      <c r="Q922" s="33">
        <f>SUMIFS(TeamGames!$T$2:$T$4073,TeamGames!$D$2:$D$4073,$D922,TeamGames!$F$2:$F$4073,$E922)</f>
        <v/>
      </c>
      <c r="R922" s="33">
        <f>SUMIFS(TeamGames!$U$2:$U$4073,TeamGames!$D$2:$D$4073,$D922,TeamGames!$F$2:$F$4073,$E922)</f>
        <v/>
      </c>
      <c r="S922" s="33">
        <f>SUMIFS(TeamGames!$W$2:$W$4073,TeamGames!$D$2:$D$4073,$D922,TeamGames!$F$2:$F$4073,$E922)</f>
        <v/>
      </c>
      <c r="T922" s="30">
        <f>IF(M922=0,"",P922-O922)</f>
        <v/>
      </c>
      <c r="U922" s="30">
        <f>IF(M922=0,"",S922-O922)</f>
        <v/>
      </c>
      <c r="V922" s="24">
        <f>IF(M922=0,"upcoming",IF(M922=F922,"complete","in progress"))</f>
        <v/>
      </c>
      <c r="W922" s="33">
        <f>N922/F922</f>
        <v/>
      </c>
      <c r="X922" s="41">
        <f>AVERAGEIFS(TeamGames!$K$2:$K$4073,TeamGames!$D$2:$D$4073,$D922,TeamGames!$F$2:$F$4073,$E922)</f>
        <v/>
      </c>
      <c r="Y922" s="30">
        <f>IF(M922=0,"",P922-S922)</f>
        <v/>
      </c>
      <c r="Z922" s="30" t="n">
        <v>-0.07000000000000001</v>
      </c>
      <c r="AA922" s="31" t="n">
        <v>0.9443458977381776</v>
      </c>
      <c r="AB922" s="33" t="n"/>
      <c r="AC922" s="24" t="n">
        <v>0</v>
      </c>
      <c r="AD922" s="24" t="n">
        <v>0</v>
      </c>
    </row>
    <row r="923">
      <c r="A923" s="24" t="inlineStr">
        <is>
          <t>Newport|2</t>
        </is>
      </c>
      <c r="B923" s="24" t="inlineStr">
        <is>
          <t>E3</t>
        </is>
      </c>
      <c r="C923" s="24" t="inlineStr">
        <is>
          <t>League Two</t>
        </is>
      </c>
      <c r="D923" s="24" t="inlineStr">
        <is>
          <t>Newport</t>
        </is>
      </c>
      <c r="E923" s="24" t="n">
        <v>2</v>
      </c>
      <c r="F923" s="24">
        <f>COUNTIFS(TeamGames!$D$2:$D$4073,$D923,TeamGames!$F$2:$F$4073,$E923)</f>
        <v/>
      </c>
      <c r="G923" s="24" t="n">
        <v>5</v>
      </c>
      <c r="H923" s="24" t="n">
        <v>8</v>
      </c>
      <c r="I923" s="24" t="inlineStr">
        <is>
          <t>Northampton (A) · Fleetwood (H) · Accrington (A) · Grimsby (H)</t>
        </is>
      </c>
      <c r="J923" s="24" t="n">
        <v>2</v>
      </c>
      <c r="K923" s="40" t="n">
        <v>46270.625</v>
      </c>
      <c r="L923" s="40" t="n">
        <v>46291.625</v>
      </c>
      <c r="M923" s="24">
        <f>SUMIFS(TeamGames!$X$2:$X$4073,TeamGames!$D$2:$D$4073,$D923,TeamGames!$F$2:$F$4073,$E923)</f>
        <v/>
      </c>
      <c r="N923" s="33">
        <f>SUMIFS(TeamGames!$S$2:$S$4073,TeamGames!$D$2:$D$4073,$D923,TeamGames!$F$2:$F$4073,$E923)</f>
        <v/>
      </c>
      <c r="O923" s="33">
        <f>SUMIFS(TeamGames!$S$2:$S$4073,TeamGames!$D$2:$D$4073,$D923,TeamGames!$F$2:$F$4073,$E923,TeamGames!$X$2:$X$4073,1)</f>
        <v/>
      </c>
      <c r="P923" s="24">
        <f>SUMIFS(TeamGames!$O$2:$O$4073,TeamGames!$D$2:$D$4073,$D923,TeamGames!$F$2:$F$4073,$E923)</f>
        <v/>
      </c>
      <c r="Q923" s="33">
        <f>SUMIFS(TeamGames!$T$2:$T$4073,TeamGames!$D$2:$D$4073,$D923,TeamGames!$F$2:$F$4073,$E923)</f>
        <v/>
      </c>
      <c r="R923" s="33">
        <f>SUMIFS(TeamGames!$U$2:$U$4073,TeamGames!$D$2:$D$4073,$D923,TeamGames!$F$2:$F$4073,$E923)</f>
        <v/>
      </c>
      <c r="S923" s="33">
        <f>SUMIFS(TeamGames!$W$2:$W$4073,TeamGames!$D$2:$D$4073,$D923,TeamGames!$F$2:$F$4073,$E923)</f>
        <v/>
      </c>
      <c r="T923" s="30">
        <f>IF(M923=0,"",P923-O923)</f>
        <v/>
      </c>
      <c r="U923" s="30">
        <f>IF(M923=0,"",S923-O923)</f>
        <v/>
      </c>
      <c r="V923" s="24">
        <f>IF(M923=0,"upcoming",IF(M923=F923,"complete","in progress"))</f>
        <v/>
      </c>
      <c r="W923" s="33">
        <f>N923/F923</f>
        <v/>
      </c>
      <c r="X923" s="41">
        <f>AVERAGEIFS(TeamGames!$K$2:$K$4073,TeamGames!$D$2:$D$4073,$D923,TeamGames!$F$2:$F$4073,$E923)</f>
        <v/>
      </c>
      <c r="Y923" s="30">
        <f>IF(M923=0,"",P923-S923)</f>
        <v/>
      </c>
      <c r="Z923" s="30" t="n">
        <v>0.17</v>
      </c>
      <c r="AA923" s="31" t="n">
        <v>0.8617971371076454</v>
      </c>
      <c r="AB923" s="33" t="n"/>
      <c r="AC923" s="24" t="n">
        <v>0</v>
      </c>
      <c r="AD923" s="24" t="n">
        <v>0</v>
      </c>
    </row>
    <row r="924">
      <c r="A924" s="24" t="inlineStr">
        <is>
          <t>Newport|3</t>
        </is>
      </c>
      <c r="B924" s="24" t="inlineStr">
        <is>
          <t>E3</t>
        </is>
      </c>
      <c r="C924" s="24" t="inlineStr">
        <is>
          <t>League Two</t>
        </is>
      </c>
      <c r="D924" s="24" t="inlineStr">
        <is>
          <t>Newport</t>
        </is>
      </c>
      <c r="E924" s="24" t="n">
        <v>3</v>
      </c>
      <c r="F924" s="24">
        <f>COUNTIFS(TeamGames!$D$2:$D$4073,$D924,TeamGames!$F$2:$F$4073,$E924)</f>
        <v/>
      </c>
      <c r="G924" s="24" t="n">
        <v>9</v>
      </c>
      <c r="H924" s="24" t="n">
        <v>12</v>
      </c>
      <c r="I924" s="24" t="inlineStr">
        <is>
          <t>Gillingham (A) · Colchester (H) · York (H) · Rotherham (A)</t>
        </is>
      </c>
      <c r="J924" s="24" t="n">
        <v>2</v>
      </c>
      <c r="K924" s="40" t="n">
        <v>46298.625</v>
      </c>
      <c r="L924" s="40" t="n">
        <v>46315.82291666666</v>
      </c>
      <c r="M924" s="24">
        <f>SUMIFS(TeamGames!$X$2:$X$4073,TeamGames!$D$2:$D$4073,$D924,TeamGames!$F$2:$F$4073,$E924)</f>
        <v/>
      </c>
      <c r="N924" s="33">
        <f>SUMIFS(TeamGames!$S$2:$S$4073,TeamGames!$D$2:$D$4073,$D924,TeamGames!$F$2:$F$4073,$E924)</f>
        <v/>
      </c>
      <c r="O924" s="33">
        <f>SUMIFS(TeamGames!$S$2:$S$4073,TeamGames!$D$2:$D$4073,$D924,TeamGames!$F$2:$F$4073,$E924,TeamGames!$X$2:$X$4073,1)</f>
        <v/>
      </c>
      <c r="P924" s="24">
        <f>SUMIFS(TeamGames!$O$2:$O$4073,TeamGames!$D$2:$D$4073,$D924,TeamGames!$F$2:$F$4073,$E924)</f>
        <v/>
      </c>
      <c r="Q924" s="33">
        <f>SUMIFS(TeamGames!$T$2:$T$4073,TeamGames!$D$2:$D$4073,$D924,TeamGames!$F$2:$F$4073,$E924)</f>
        <v/>
      </c>
      <c r="R924" s="33">
        <f>SUMIFS(TeamGames!$U$2:$U$4073,TeamGames!$D$2:$D$4073,$D924,TeamGames!$F$2:$F$4073,$E924)</f>
        <v/>
      </c>
      <c r="S924" s="33">
        <f>SUMIFS(TeamGames!$W$2:$W$4073,TeamGames!$D$2:$D$4073,$D924,TeamGames!$F$2:$F$4073,$E924)</f>
        <v/>
      </c>
      <c r="T924" s="30">
        <f>IF(M924=0,"",P924-O924)</f>
        <v/>
      </c>
      <c r="U924" s="30">
        <f>IF(M924=0,"",S924-O924)</f>
        <v/>
      </c>
      <c r="V924" s="24">
        <f>IF(M924=0,"upcoming",IF(M924=F924,"complete","in progress"))</f>
        <v/>
      </c>
      <c r="W924" s="33">
        <f>N924/F924</f>
        <v/>
      </c>
      <c r="X924" s="41">
        <f>AVERAGEIFS(TeamGames!$K$2:$K$4073,TeamGames!$D$2:$D$4073,$D924,TeamGames!$F$2:$F$4073,$E924)</f>
        <v/>
      </c>
      <c r="Y924" s="30">
        <f>IF(M924=0,"",P924-S924)</f>
        <v/>
      </c>
      <c r="Z924" s="30" t="n">
        <v>0.71</v>
      </c>
      <c r="AA924" s="31" t="n">
        <v>0.4782317736276198</v>
      </c>
      <c r="AB924" s="33" t="n"/>
      <c r="AC924" s="24" t="n">
        <v>0</v>
      </c>
      <c r="AD924" s="24" t="n">
        <v>0</v>
      </c>
    </row>
    <row r="925">
      <c r="A925" s="24" t="inlineStr">
        <is>
          <t>Newport|4</t>
        </is>
      </c>
      <c r="B925" s="24" t="inlineStr">
        <is>
          <t>E3</t>
        </is>
      </c>
      <c r="C925" s="24" t="inlineStr">
        <is>
          <t>League Two</t>
        </is>
      </c>
      <c r="D925" s="24" t="inlineStr">
        <is>
          <t>Newport</t>
        </is>
      </c>
      <c r="E925" s="24" t="n">
        <v>4</v>
      </c>
      <c r="F925" s="24">
        <f>COUNTIFS(TeamGames!$D$2:$D$4073,$D925,TeamGames!$F$2:$F$4073,$E925)</f>
        <v/>
      </c>
      <c r="G925" s="24" t="n">
        <v>13</v>
      </c>
      <c r="H925" s="24" t="n">
        <v>16</v>
      </c>
      <c r="I925" s="24" t="inlineStr">
        <is>
          <t>Cheltenham (A) · Chesterfield (H) · Crewe (A) · Swindon (H)</t>
        </is>
      </c>
      <c r="J925" s="24" t="n">
        <v>2</v>
      </c>
      <c r="K925" s="40" t="n">
        <v>46319.52083333334</v>
      </c>
      <c r="L925" s="40" t="n">
        <v>46347.52083333334</v>
      </c>
      <c r="M925" s="24">
        <f>SUMIFS(TeamGames!$X$2:$X$4073,TeamGames!$D$2:$D$4073,$D925,TeamGames!$F$2:$F$4073,$E925)</f>
        <v/>
      </c>
      <c r="N925" s="33">
        <f>SUMIFS(TeamGames!$S$2:$S$4073,TeamGames!$D$2:$D$4073,$D925,TeamGames!$F$2:$F$4073,$E925)</f>
        <v/>
      </c>
      <c r="O925" s="33">
        <f>SUMIFS(TeamGames!$S$2:$S$4073,TeamGames!$D$2:$D$4073,$D925,TeamGames!$F$2:$F$4073,$E925,TeamGames!$X$2:$X$4073,1)</f>
        <v/>
      </c>
      <c r="P925" s="24">
        <f>SUMIFS(TeamGames!$O$2:$O$4073,TeamGames!$D$2:$D$4073,$D925,TeamGames!$F$2:$F$4073,$E925)</f>
        <v/>
      </c>
      <c r="Q925" s="33">
        <f>SUMIFS(TeamGames!$T$2:$T$4073,TeamGames!$D$2:$D$4073,$D925,TeamGames!$F$2:$F$4073,$E925)</f>
        <v/>
      </c>
      <c r="R925" s="33">
        <f>SUMIFS(TeamGames!$U$2:$U$4073,TeamGames!$D$2:$D$4073,$D925,TeamGames!$F$2:$F$4073,$E925)</f>
        <v/>
      </c>
      <c r="S925" s="33">
        <f>SUMIFS(TeamGames!$W$2:$W$4073,TeamGames!$D$2:$D$4073,$D925,TeamGames!$F$2:$F$4073,$E925)</f>
        <v/>
      </c>
      <c r="T925" s="30">
        <f>IF(M925=0,"",P925-O925)</f>
        <v/>
      </c>
      <c r="U925" s="30">
        <f>IF(M925=0,"",S925-O925)</f>
        <v/>
      </c>
      <c r="V925" s="24">
        <f>IF(M925=0,"upcoming",IF(M925=F925,"complete","in progress"))</f>
        <v/>
      </c>
      <c r="W925" s="33">
        <f>N925/F925</f>
        <v/>
      </c>
      <c r="X925" s="41">
        <f>AVERAGEIFS(TeamGames!$K$2:$K$4073,TeamGames!$D$2:$D$4073,$D925,TeamGames!$F$2:$F$4073,$E925)</f>
        <v/>
      </c>
      <c r="Y925" s="30">
        <f>IF(M925=0,"",P925-S925)</f>
        <v/>
      </c>
      <c r="Z925" s="30" t="n"/>
      <c r="AA925" s="31" t="n"/>
      <c r="AB925" s="33" t="n">
        <v>4.56310494039238</v>
      </c>
      <c r="AC925" s="24" t="n">
        <v>0</v>
      </c>
      <c r="AD925" s="24" t="n">
        <v>0</v>
      </c>
    </row>
    <row r="926">
      <c r="A926" s="24" t="inlineStr">
        <is>
          <t>Newport|5</t>
        </is>
      </c>
      <c r="B926" s="24" t="inlineStr">
        <is>
          <t>E3</t>
        </is>
      </c>
      <c r="C926" s="24" t="inlineStr">
        <is>
          <t>League Two</t>
        </is>
      </c>
      <c r="D926" s="24" t="inlineStr">
        <is>
          <t>Newport</t>
        </is>
      </c>
      <c r="E926" s="24" t="n">
        <v>5</v>
      </c>
      <c r="F926" s="24">
        <f>COUNTIFS(TeamGames!$D$2:$D$4073,$D926,TeamGames!$F$2:$F$4073,$E926)</f>
        <v/>
      </c>
      <c r="G926" s="24" t="n">
        <v>17</v>
      </c>
      <c r="H926" s="24" t="n">
        <v>20</v>
      </c>
      <c r="I926" s="24" t="inlineStr">
        <is>
          <t>Port Vale (A) · Walsall (H) · Crawley (A) · Oldham (H)</t>
        </is>
      </c>
      <c r="J926" s="24" t="n">
        <v>2</v>
      </c>
      <c r="K926" s="40" t="n">
        <v>46354.625</v>
      </c>
      <c r="L926" s="40" t="n">
        <v>46375.625</v>
      </c>
      <c r="M926" s="24">
        <f>SUMIFS(TeamGames!$X$2:$X$4073,TeamGames!$D$2:$D$4073,$D926,TeamGames!$F$2:$F$4073,$E926)</f>
        <v/>
      </c>
      <c r="N926" s="33">
        <f>SUMIFS(TeamGames!$S$2:$S$4073,TeamGames!$D$2:$D$4073,$D926,TeamGames!$F$2:$F$4073,$E926)</f>
        <v/>
      </c>
      <c r="O926" s="33">
        <f>SUMIFS(TeamGames!$S$2:$S$4073,TeamGames!$D$2:$D$4073,$D926,TeamGames!$F$2:$F$4073,$E926,TeamGames!$X$2:$X$4073,1)</f>
        <v/>
      </c>
      <c r="P926" s="24">
        <f>SUMIFS(TeamGames!$O$2:$O$4073,TeamGames!$D$2:$D$4073,$D926,TeamGames!$F$2:$F$4073,$E926)</f>
        <v/>
      </c>
      <c r="Q926" s="33">
        <f>SUMIFS(TeamGames!$T$2:$T$4073,TeamGames!$D$2:$D$4073,$D926,TeamGames!$F$2:$F$4073,$E926)</f>
        <v/>
      </c>
      <c r="R926" s="33">
        <f>SUMIFS(TeamGames!$U$2:$U$4073,TeamGames!$D$2:$D$4073,$D926,TeamGames!$F$2:$F$4073,$E926)</f>
        <v/>
      </c>
      <c r="S926" s="33">
        <f>SUMIFS(TeamGames!$W$2:$W$4073,TeamGames!$D$2:$D$4073,$D926,TeamGames!$F$2:$F$4073,$E926)</f>
        <v/>
      </c>
      <c r="T926" s="30">
        <f>IF(M926=0,"",P926-O926)</f>
        <v/>
      </c>
      <c r="U926" s="30">
        <f>IF(M926=0,"",S926-O926)</f>
        <v/>
      </c>
      <c r="V926" s="24">
        <f>IF(M926=0,"upcoming",IF(M926=F926,"complete","in progress"))</f>
        <v/>
      </c>
      <c r="W926" s="33">
        <f>N926/F926</f>
        <v/>
      </c>
      <c r="X926" s="41">
        <f>AVERAGEIFS(TeamGames!$K$2:$K$4073,TeamGames!$D$2:$D$4073,$D926,TeamGames!$F$2:$F$4073,$E926)</f>
        <v/>
      </c>
      <c r="Y926" s="30">
        <f>IF(M926=0,"",P926-S926)</f>
        <v/>
      </c>
      <c r="Z926" s="30" t="n"/>
      <c r="AA926" s="31" t="n"/>
      <c r="AB926" s="33" t="n">
        <v>4.448324592429538</v>
      </c>
      <c r="AC926" s="24" t="n">
        <v>0</v>
      </c>
      <c r="AD926" s="24" t="n">
        <v>0</v>
      </c>
    </row>
    <row r="927">
      <c r="A927" s="24" t="inlineStr">
        <is>
          <t>Newport|6</t>
        </is>
      </c>
      <c r="B927" s="24" t="inlineStr">
        <is>
          <t>E3</t>
        </is>
      </c>
      <c r="C927" s="24" t="inlineStr">
        <is>
          <t>League Two</t>
        </is>
      </c>
      <c r="D927" s="24" t="inlineStr">
        <is>
          <t>Newport</t>
        </is>
      </c>
      <c r="E927" s="24" t="n">
        <v>6</v>
      </c>
      <c r="F927" s="24">
        <f>COUNTIFS(TeamGames!$D$2:$D$4073,$D927,TeamGames!$F$2:$F$4073,$E927)</f>
        <v/>
      </c>
      <c r="G927" s="24" t="n">
        <v>21</v>
      </c>
      <c r="H927" s="24" t="n">
        <v>24</v>
      </c>
      <c r="I927" s="24" t="inlineStr">
        <is>
          <t>Exeter (A) · Shrewsbury (H) · Barnet (H) · Oldham (A)</t>
        </is>
      </c>
      <c r="J927" s="24" t="n">
        <v>2</v>
      </c>
      <c r="K927" s="40" t="n">
        <v>46382.625</v>
      </c>
      <c r="L927" s="40" t="n">
        <v>46396.625</v>
      </c>
      <c r="M927" s="24">
        <f>SUMIFS(TeamGames!$X$2:$X$4073,TeamGames!$D$2:$D$4073,$D927,TeamGames!$F$2:$F$4073,$E927)</f>
        <v/>
      </c>
      <c r="N927" s="33">
        <f>SUMIFS(TeamGames!$S$2:$S$4073,TeamGames!$D$2:$D$4073,$D927,TeamGames!$F$2:$F$4073,$E927)</f>
        <v/>
      </c>
      <c r="O927" s="33">
        <f>SUMIFS(TeamGames!$S$2:$S$4073,TeamGames!$D$2:$D$4073,$D927,TeamGames!$F$2:$F$4073,$E927,TeamGames!$X$2:$X$4073,1)</f>
        <v/>
      </c>
      <c r="P927" s="24">
        <f>SUMIFS(TeamGames!$O$2:$O$4073,TeamGames!$D$2:$D$4073,$D927,TeamGames!$F$2:$F$4073,$E927)</f>
        <v/>
      </c>
      <c r="Q927" s="33">
        <f>SUMIFS(TeamGames!$T$2:$T$4073,TeamGames!$D$2:$D$4073,$D927,TeamGames!$F$2:$F$4073,$E927)</f>
        <v/>
      </c>
      <c r="R927" s="33">
        <f>SUMIFS(TeamGames!$U$2:$U$4073,TeamGames!$D$2:$D$4073,$D927,TeamGames!$F$2:$F$4073,$E927)</f>
        <v/>
      </c>
      <c r="S927" s="33">
        <f>SUMIFS(TeamGames!$W$2:$W$4073,TeamGames!$D$2:$D$4073,$D927,TeamGames!$F$2:$F$4073,$E927)</f>
        <v/>
      </c>
      <c r="T927" s="30">
        <f>IF(M927=0,"",P927-O927)</f>
        <v/>
      </c>
      <c r="U927" s="30">
        <f>IF(M927=0,"",S927-O927)</f>
        <v/>
      </c>
      <c r="V927" s="24">
        <f>IF(M927=0,"upcoming",IF(M927=F927,"complete","in progress"))</f>
        <v/>
      </c>
      <c r="W927" s="33">
        <f>N927/F927</f>
        <v/>
      </c>
      <c r="X927" s="41">
        <f>AVERAGEIFS(TeamGames!$K$2:$K$4073,TeamGames!$D$2:$D$4073,$D927,TeamGames!$F$2:$F$4073,$E927)</f>
        <v/>
      </c>
      <c r="Y927" s="30">
        <f>IF(M927=0,"",P927-S927)</f>
        <v/>
      </c>
      <c r="Z927" s="30" t="n"/>
      <c r="AA927" s="31" t="n"/>
      <c r="AB927" s="33" t="n">
        <v>4.448734034340502</v>
      </c>
      <c r="AC927" s="24" t="n">
        <v>0</v>
      </c>
      <c r="AD927" s="24" t="n">
        <v>0</v>
      </c>
    </row>
    <row r="928">
      <c r="A928" s="24" t="inlineStr">
        <is>
          <t>Newport|7</t>
        </is>
      </c>
      <c r="B928" s="24" t="inlineStr">
        <is>
          <t>E3</t>
        </is>
      </c>
      <c r="C928" s="24" t="inlineStr">
        <is>
          <t>League Two</t>
        </is>
      </c>
      <c r="D928" s="24" t="inlineStr">
        <is>
          <t>Newport</t>
        </is>
      </c>
      <c r="E928" s="24" t="n">
        <v>7</v>
      </c>
      <c r="F928" s="24">
        <f>COUNTIFS(TeamGames!$D$2:$D$4073,$D928,TeamGames!$F$2:$F$4073,$E928)</f>
        <v/>
      </c>
      <c r="G928" s="24" t="n">
        <v>25</v>
      </c>
      <c r="H928" s="24" t="n">
        <v>28</v>
      </c>
      <c r="I928" s="24" t="inlineStr">
        <is>
          <t>York (A) · Rotherham (H) · Cheltenham (H) · Chesterfield (A)</t>
        </is>
      </c>
      <c r="J928" s="24" t="n">
        <v>2</v>
      </c>
      <c r="K928" s="40" t="n">
        <v>46403.625</v>
      </c>
      <c r="L928" s="40" t="n">
        <v>46417.625</v>
      </c>
      <c r="M928" s="24">
        <f>SUMIFS(TeamGames!$X$2:$X$4073,TeamGames!$D$2:$D$4073,$D928,TeamGames!$F$2:$F$4073,$E928)</f>
        <v/>
      </c>
      <c r="N928" s="33">
        <f>SUMIFS(TeamGames!$S$2:$S$4073,TeamGames!$D$2:$D$4073,$D928,TeamGames!$F$2:$F$4073,$E928)</f>
        <v/>
      </c>
      <c r="O928" s="33">
        <f>SUMIFS(TeamGames!$S$2:$S$4073,TeamGames!$D$2:$D$4073,$D928,TeamGames!$F$2:$F$4073,$E928,TeamGames!$X$2:$X$4073,1)</f>
        <v/>
      </c>
      <c r="P928" s="24">
        <f>SUMIFS(TeamGames!$O$2:$O$4073,TeamGames!$D$2:$D$4073,$D928,TeamGames!$F$2:$F$4073,$E928)</f>
        <v/>
      </c>
      <c r="Q928" s="33">
        <f>SUMIFS(TeamGames!$T$2:$T$4073,TeamGames!$D$2:$D$4073,$D928,TeamGames!$F$2:$F$4073,$E928)</f>
        <v/>
      </c>
      <c r="R928" s="33">
        <f>SUMIFS(TeamGames!$U$2:$U$4073,TeamGames!$D$2:$D$4073,$D928,TeamGames!$F$2:$F$4073,$E928)</f>
        <v/>
      </c>
      <c r="S928" s="33">
        <f>SUMIFS(TeamGames!$W$2:$W$4073,TeamGames!$D$2:$D$4073,$D928,TeamGames!$F$2:$F$4073,$E928)</f>
        <v/>
      </c>
      <c r="T928" s="30">
        <f>IF(M928=0,"",P928-O928)</f>
        <v/>
      </c>
      <c r="U928" s="30">
        <f>IF(M928=0,"",S928-O928)</f>
        <v/>
      </c>
      <c r="V928" s="24">
        <f>IF(M928=0,"upcoming",IF(M928=F928,"complete","in progress"))</f>
        <v/>
      </c>
      <c r="W928" s="33">
        <f>N928/F928</f>
        <v/>
      </c>
      <c r="X928" s="41">
        <f>AVERAGEIFS(TeamGames!$K$2:$K$4073,TeamGames!$D$2:$D$4073,$D928,TeamGames!$F$2:$F$4073,$E928)</f>
        <v/>
      </c>
      <c r="Y928" s="30">
        <f>IF(M928=0,"",P928-S928)</f>
        <v/>
      </c>
      <c r="Z928" s="30" t="n"/>
      <c r="AA928" s="31" t="n"/>
      <c r="AB928" s="33" t="n">
        <v>4.382507674207998</v>
      </c>
      <c r="AC928" s="24" t="n">
        <v>0</v>
      </c>
      <c r="AD928" s="24" t="n">
        <v>0</v>
      </c>
    </row>
    <row r="929">
      <c r="A929" s="24" t="inlineStr">
        <is>
          <t>Newport|8</t>
        </is>
      </c>
      <c r="B929" s="24" t="inlineStr">
        <is>
          <t>E3</t>
        </is>
      </c>
      <c r="C929" s="24" t="inlineStr">
        <is>
          <t>League Two</t>
        </is>
      </c>
      <c r="D929" s="24" t="inlineStr">
        <is>
          <t>Newport</t>
        </is>
      </c>
      <c r="E929" s="24" t="n">
        <v>8</v>
      </c>
      <c r="F929" s="24">
        <f>COUNTIFS(TeamGames!$D$2:$D$4073,$D929,TeamGames!$F$2:$F$4073,$E929)</f>
        <v/>
      </c>
      <c r="G929" s="24" t="n">
        <v>29</v>
      </c>
      <c r="H929" s="24" t="n">
        <v>32</v>
      </c>
      <c r="I929" s="24" t="inlineStr">
        <is>
          <t>Tranmere (A) · Salford (H) · Northampton (H) · Fleetwood (A)</t>
        </is>
      </c>
      <c r="J929" s="24" t="n">
        <v>2</v>
      </c>
      <c r="K929" s="40" t="n">
        <v>46424.625</v>
      </c>
      <c r="L929" s="40" t="n">
        <v>46438.625</v>
      </c>
      <c r="M929" s="24">
        <f>SUMIFS(TeamGames!$X$2:$X$4073,TeamGames!$D$2:$D$4073,$D929,TeamGames!$F$2:$F$4073,$E929)</f>
        <v/>
      </c>
      <c r="N929" s="33">
        <f>SUMIFS(TeamGames!$S$2:$S$4073,TeamGames!$D$2:$D$4073,$D929,TeamGames!$F$2:$F$4073,$E929)</f>
        <v/>
      </c>
      <c r="O929" s="33">
        <f>SUMIFS(TeamGames!$S$2:$S$4073,TeamGames!$D$2:$D$4073,$D929,TeamGames!$F$2:$F$4073,$E929,TeamGames!$X$2:$X$4073,1)</f>
        <v/>
      </c>
      <c r="P929" s="24">
        <f>SUMIFS(TeamGames!$O$2:$O$4073,TeamGames!$D$2:$D$4073,$D929,TeamGames!$F$2:$F$4073,$E929)</f>
        <v/>
      </c>
      <c r="Q929" s="33">
        <f>SUMIFS(TeamGames!$T$2:$T$4073,TeamGames!$D$2:$D$4073,$D929,TeamGames!$F$2:$F$4073,$E929)</f>
        <v/>
      </c>
      <c r="R929" s="33">
        <f>SUMIFS(TeamGames!$U$2:$U$4073,TeamGames!$D$2:$D$4073,$D929,TeamGames!$F$2:$F$4073,$E929)</f>
        <v/>
      </c>
      <c r="S929" s="33">
        <f>SUMIFS(TeamGames!$W$2:$W$4073,TeamGames!$D$2:$D$4073,$D929,TeamGames!$F$2:$F$4073,$E929)</f>
        <v/>
      </c>
      <c r="T929" s="30">
        <f>IF(M929=0,"",P929-O929)</f>
        <v/>
      </c>
      <c r="U929" s="30">
        <f>IF(M929=0,"",S929-O929)</f>
        <v/>
      </c>
      <c r="V929" s="24">
        <f>IF(M929=0,"upcoming",IF(M929=F929,"complete","in progress"))</f>
        <v/>
      </c>
      <c r="W929" s="33">
        <f>N929/F929</f>
        <v/>
      </c>
      <c r="X929" s="41">
        <f>AVERAGEIFS(TeamGames!$K$2:$K$4073,TeamGames!$D$2:$D$4073,$D929,TeamGames!$F$2:$F$4073,$E929)</f>
        <v/>
      </c>
      <c r="Y929" s="30">
        <f>IF(M929=0,"",P929-S929)</f>
        <v/>
      </c>
      <c r="Z929" s="30" t="n"/>
      <c r="AA929" s="31" t="n"/>
      <c r="AB929" s="33" t="n">
        <v>4.486200997872083</v>
      </c>
      <c r="AC929" s="24" t="n">
        <v>0</v>
      </c>
      <c r="AD929" s="24" t="n">
        <v>0</v>
      </c>
    </row>
    <row r="930">
      <c r="A930" s="24" t="inlineStr">
        <is>
          <t>Newport|9</t>
        </is>
      </c>
      <c r="B930" s="24" t="inlineStr">
        <is>
          <t>E3</t>
        </is>
      </c>
      <c r="C930" s="24" t="inlineStr">
        <is>
          <t>League Two</t>
        </is>
      </c>
      <c r="D930" s="24" t="inlineStr">
        <is>
          <t>Newport</t>
        </is>
      </c>
      <c r="E930" s="24" t="n">
        <v>9</v>
      </c>
      <c r="F930" s="24">
        <f>COUNTIFS(TeamGames!$D$2:$D$4073,$D930,TeamGames!$F$2:$F$4073,$E930)</f>
        <v/>
      </c>
      <c r="G930" s="24" t="n">
        <v>33</v>
      </c>
      <c r="H930" s="24" t="n">
        <v>36</v>
      </c>
      <c r="I930" s="24" t="inlineStr">
        <is>
          <t>Crewe (H) · Rochdale (A) · Bristol Rovers (H) · Swindon (A)</t>
        </is>
      </c>
      <c r="J930" s="24" t="n">
        <v>2</v>
      </c>
      <c r="K930" s="40" t="n">
        <v>46445.625</v>
      </c>
      <c r="L930" s="40" t="n">
        <v>46466.625</v>
      </c>
      <c r="M930" s="24">
        <f>SUMIFS(TeamGames!$X$2:$X$4073,TeamGames!$D$2:$D$4073,$D930,TeamGames!$F$2:$F$4073,$E930)</f>
        <v/>
      </c>
      <c r="N930" s="33">
        <f>SUMIFS(TeamGames!$S$2:$S$4073,TeamGames!$D$2:$D$4073,$D930,TeamGames!$F$2:$F$4073,$E930)</f>
        <v/>
      </c>
      <c r="O930" s="33">
        <f>SUMIFS(TeamGames!$S$2:$S$4073,TeamGames!$D$2:$D$4073,$D930,TeamGames!$F$2:$F$4073,$E930,TeamGames!$X$2:$X$4073,1)</f>
        <v/>
      </c>
      <c r="P930" s="24">
        <f>SUMIFS(TeamGames!$O$2:$O$4073,TeamGames!$D$2:$D$4073,$D930,TeamGames!$F$2:$F$4073,$E930)</f>
        <v/>
      </c>
      <c r="Q930" s="33">
        <f>SUMIFS(TeamGames!$T$2:$T$4073,TeamGames!$D$2:$D$4073,$D930,TeamGames!$F$2:$F$4073,$E930)</f>
        <v/>
      </c>
      <c r="R930" s="33">
        <f>SUMIFS(TeamGames!$U$2:$U$4073,TeamGames!$D$2:$D$4073,$D930,TeamGames!$F$2:$F$4073,$E930)</f>
        <v/>
      </c>
      <c r="S930" s="33">
        <f>SUMIFS(TeamGames!$W$2:$W$4073,TeamGames!$D$2:$D$4073,$D930,TeamGames!$F$2:$F$4073,$E930)</f>
        <v/>
      </c>
      <c r="T930" s="30">
        <f>IF(M930=0,"",P930-O930)</f>
        <v/>
      </c>
      <c r="U930" s="30">
        <f>IF(M930=0,"",S930-O930)</f>
        <v/>
      </c>
      <c r="V930" s="24">
        <f>IF(M930=0,"upcoming",IF(M930=F930,"complete","in progress"))</f>
        <v/>
      </c>
      <c r="W930" s="33">
        <f>N930/F930</f>
        <v/>
      </c>
      <c r="X930" s="41">
        <f>AVERAGEIFS(TeamGames!$K$2:$K$4073,TeamGames!$D$2:$D$4073,$D930,TeamGames!$F$2:$F$4073,$E930)</f>
        <v/>
      </c>
      <c r="Y930" s="30">
        <f>IF(M930=0,"",P930-S930)</f>
        <v/>
      </c>
      <c r="Z930" s="30" t="n"/>
      <c r="AA930" s="31" t="n"/>
      <c r="AB930" s="33" t="n">
        <v>4.467575802942819</v>
      </c>
      <c r="AC930" s="24" t="n">
        <v>0</v>
      </c>
      <c r="AD930" s="24" t="n">
        <v>0</v>
      </c>
    </row>
    <row r="931">
      <c r="A931" s="24" t="inlineStr">
        <is>
          <t>Newport|10</t>
        </is>
      </c>
      <c r="B931" s="24" t="inlineStr">
        <is>
          <t>E3</t>
        </is>
      </c>
      <c r="C931" s="24" t="inlineStr">
        <is>
          <t>League Two</t>
        </is>
      </c>
      <c r="D931" s="24" t="inlineStr">
        <is>
          <t>Newport</t>
        </is>
      </c>
      <c r="E931" s="24" t="n">
        <v>10</v>
      </c>
      <c r="F931" s="24">
        <f>COUNTIFS(TeamGames!$D$2:$D$4073,$D931,TeamGames!$F$2:$F$4073,$E931)</f>
        <v/>
      </c>
      <c r="G931" s="24" t="n">
        <v>37</v>
      </c>
      <c r="H931" s="24" t="n">
        <v>40</v>
      </c>
      <c r="I931" s="24" t="inlineStr">
        <is>
          <t>Barnet (A) · Exeter (H) · Shrewsbury (A) · Crawley (H)</t>
        </is>
      </c>
      <c r="J931" s="24" t="n">
        <v>2</v>
      </c>
      <c r="K931" s="40" t="n">
        <v>46472.625</v>
      </c>
      <c r="L931" s="40" t="n">
        <v>46487.625</v>
      </c>
      <c r="M931" s="24">
        <f>SUMIFS(TeamGames!$X$2:$X$4073,TeamGames!$D$2:$D$4073,$D931,TeamGames!$F$2:$F$4073,$E931)</f>
        <v/>
      </c>
      <c r="N931" s="33">
        <f>SUMIFS(TeamGames!$S$2:$S$4073,TeamGames!$D$2:$D$4073,$D931,TeamGames!$F$2:$F$4073,$E931)</f>
        <v/>
      </c>
      <c r="O931" s="33">
        <f>SUMIFS(TeamGames!$S$2:$S$4073,TeamGames!$D$2:$D$4073,$D931,TeamGames!$F$2:$F$4073,$E931,TeamGames!$X$2:$X$4073,1)</f>
        <v/>
      </c>
      <c r="P931" s="24">
        <f>SUMIFS(TeamGames!$O$2:$O$4073,TeamGames!$D$2:$D$4073,$D931,TeamGames!$F$2:$F$4073,$E931)</f>
        <v/>
      </c>
      <c r="Q931" s="33">
        <f>SUMIFS(TeamGames!$T$2:$T$4073,TeamGames!$D$2:$D$4073,$D931,TeamGames!$F$2:$F$4073,$E931)</f>
        <v/>
      </c>
      <c r="R931" s="33">
        <f>SUMIFS(TeamGames!$U$2:$U$4073,TeamGames!$D$2:$D$4073,$D931,TeamGames!$F$2:$F$4073,$E931)</f>
        <v/>
      </c>
      <c r="S931" s="33">
        <f>SUMIFS(TeamGames!$W$2:$W$4073,TeamGames!$D$2:$D$4073,$D931,TeamGames!$F$2:$F$4073,$E931)</f>
        <v/>
      </c>
      <c r="T931" s="30">
        <f>IF(M931=0,"",P931-O931)</f>
        <v/>
      </c>
      <c r="U931" s="30">
        <f>IF(M931=0,"",S931-O931)</f>
        <v/>
      </c>
      <c r="V931" s="24">
        <f>IF(M931=0,"upcoming",IF(M931=F931,"complete","in progress"))</f>
        <v/>
      </c>
      <c r="W931" s="33">
        <f>N931/F931</f>
        <v/>
      </c>
      <c r="X931" s="41">
        <f>AVERAGEIFS(TeamGames!$K$2:$K$4073,TeamGames!$D$2:$D$4073,$D931,TeamGames!$F$2:$F$4073,$E931)</f>
        <v/>
      </c>
      <c r="Y931" s="30">
        <f>IF(M931=0,"",P931-S931)</f>
        <v/>
      </c>
      <c r="Z931" s="30" t="n"/>
      <c r="AA931" s="31" t="n"/>
      <c r="AB931" s="33" t="n">
        <v>4.662835231425312</v>
      </c>
      <c r="AC931" s="24" t="n">
        <v>0</v>
      </c>
      <c r="AD931" s="24" t="n">
        <v>0</v>
      </c>
    </row>
    <row r="932">
      <c r="A932" s="24" t="inlineStr">
        <is>
          <t>Newport|11</t>
        </is>
      </c>
      <c r="B932" s="24" t="inlineStr">
        <is>
          <t>E3</t>
        </is>
      </c>
      <c r="C932" s="24" t="inlineStr">
        <is>
          <t>League Two</t>
        </is>
      </c>
      <c r="D932" s="24" t="inlineStr">
        <is>
          <t>Newport</t>
        </is>
      </c>
      <c r="E932" s="24" t="n">
        <v>11</v>
      </c>
      <c r="F932" s="24">
        <f>COUNTIFS(TeamGames!$D$2:$D$4073,$D932,TeamGames!$F$2:$F$4073,$E932)</f>
        <v/>
      </c>
      <c r="G932" s="24" t="n">
        <v>41</v>
      </c>
      <c r="H932" s="24" t="n">
        <v>44</v>
      </c>
      <c r="I932" s="24" t="inlineStr">
        <is>
          <t>Colchester (A) · Accrington (H) · Grimsby (A) · Gillingham (H)</t>
        </is>
      </c>
      <c r="J932" s="24" t="n">
        <v>2</v>
      </c>
      <c r="K932" s="40" t="n">
        <v>46490.82291666666</v>
      </c>
      <c r="L932" s="40" t="n">
        <v>46504.82291666666</v>
      </c>
      <c r="M932" s="24">
        <f>SUMIFS(TeamGames!$X$2:$X$4073,TeamGames!$D$2:$D$4073,$D932,TeamGames!$F$2:$F$4073,$E932)</f>
        <v/>
      </c>
      <c r="N932" s="33">
        <f>SUMIFS(TeamGames!$S$2:$S$4073,TeamGames!$D$2:$D$4073,$D932,TeamGames!$F$2:$F$4073,$E932)</f>
        <v/>
      </c>
      <c r="O932" s="33">
        <f>SUMIFS(TeamGames!$S$2:$S$4073,TeamGames!$D$2:$D$4073,$D932,TeamGames!$F$2:$F$4073,$E932,TeamGames!$X$2:$X$4073,1)</f>
        <v/>
      </c>
      <c r="P932" s="24">
        <f>SUMIFS(TeamGames!$O$2:$O$4073,TeamGames!$D$2:$D$4073,$D932,TeamGames!$F$2:$F$4073,$E932)</f>
        <v/>
      </c>
      <c r="Q932" s="33">
        <f>SUMIFS(TeamGames!$T$2:$T$4073,TeamGames!$D$2:$D$4073,$D932,TeamGames!$F$2:$F$4073,$E932)</f>
        <v/>
      </c>
      <c r="R932" s="33">
        <f>SUMIFS(TeamGames!$U$2:$U$4073,TeamGames!$D$2:$D$4073,$D932,TeamGames!$F$2:$F$4073,$E932)</f>
        <v/>
      </c>
      <c r="S932" s="33">
        <f>SUMIFS(TeamGames!$W$2:$W$4073,TeamGames!$D$2:$D$4073,$D932,TeamGames!$F$2:$F$4073,$E932)</f>
        <v/>
      </c>
      <c r="T932" s="30">
        <f>IF(M932=0,"",P932-O932)</f>
        <v/>
      </c>
      <c r="U932" s="30">
        <f>IF(M932=0,"",S932-O932)</f>
        <v/>
      </c>
      <c r="V932" s="24">
        <f>IF(M932=0,"upcoming",IF(M932=F932,"complete","in progress"))</f>
        <v/>
      </c>
      <c r="W932" s="33">
        <f>N932/F932</f>
        <v/>
      </c>
      <c r="X932" s="41">
        <f>AVERAGEIFS(TeamGames!$K$2:$K$4073,TeamGames!$D$2:$D$4073,$D932,TeamGames!$F$2:$F$4073,$E932)</f>
        <v/>
      </c>
      <c r="Y932" s="30">
        <f>IF(M932=0,"",P932-S932)</f>
        <v/>
      </c>
      <c r="Z932" s="30" t="n"/>
      <c r="AA932" s="31" t="n"/>
      <c r="AB932" s="33" t="n">
        <v>4.565094787232638</v>
      </c>
      <c r="AC932" s="24" t="n">
        <v>0</v>
      </c>
      <c r="AD932" s="24" t="n">
        <v>0</v>
      </c>
    </row>
    <row r="933">
      <c r="A933" s="24" t="inlineStr">
        <is>
          <t>Newport|12</t>
        </is>
      </c>
      <c r="B933" s="24" t="inlineStr">
        <is>
          <t>E3</t>
        </is>
      </c>
      <c r="C933" s="24" t="inlineStr">
        <is>
          <t>League Two</t>
        </is>
      </c>
      <c r="D933" s="24" t="inlineStr">
        <is>
          <t>Newport</t>
        </is>
      </c>
      <c r="E933" s="24" t="n">
        <v>12</v>
      </c>
      <c r="F933" s="24">
        <f>COUNTIFS(TeamGames!$D$2:$D$4073,$D933,TeamGames!$F$2:$F$4073,$E933)</f>
        <v/>
      </c>
      <c r="G933" s="24" t="n">
        <v>45</v>
      </c>
      <c r="H933" s="24" t="n">
        <v>46</v>
      </c>
      <c r="I933" s="24" t="inlineStr">
        <is>
          <t>Port Vale (H) · Walsall (A)</t>
        </is>
      </c>
      <c r="J933" s="24" t="n">
        <v>1</v>
      </c>
      <c r="K933" s="40" t="n">
        <v>46508.625</v>
      </c>
      <c r="L933" s="40" t="n">
        <v>46515.625</v>
      </c>
      <c r="M933" s="24">
        <f>SUMIFS(TeamGames!$X$2:$X$4073,TeamGames!$D$2:$D$4073,$D933,TeamGames!$F$2:$F$4073,$E933)</f>
        <v/>
      </c>
      <c r="N933" s="33">
        <f>SUMIFS(TeamGames!$S$2:$S$4073,TeamGames!$D$2:$D$4073,$D933,TeamGames!$F$2:$F$4073,$E933)</f>
        <v/>
      </c>
      <c r="O933" s="33">
        <f>SUMIFS(TeamGames!$S$2:$S$4073,TeamGames!$D$2:$D$4073,$D933,TeamGames!$F$2:$F$4073,$E933,TeamGames!$X$2:$X$4073,1)</f>
        <v/>
      </c>
      <c r="P933" s="24">
        <f>SUMIFS(TeamGames!$O$2:$O$4073,TeamGames!$D$2:$D$4073,$D933,TeamGames!$F$2:$F$4073,$E933)</f>
        <v/>
      </c>
      <c r="Q933" s="33">
        <f>SUMIFS(TeamGames!$T$2:$T$4073,TeamGames!$D$2:$D$4073,$D933,TeamGames!$F$2:$F$4073,$E933)</f>
        <v/>
      </c>
      <c r="R933" s="33">
        <f>SUMIFS(TeamGames!$U$2:$U$4073,TeamGames!$D$2:$D$4073,$D933,TeamGames!$F$2:$F$4073,$E933)</f>
        <v/>
      </c>
      <c r="S933" s="33">
        <f>SUMIFS(TeamGames!$W$2:$W$4073,TeamGames!$D$2:$D$4073,$D933,TeamGames!$F$2:$F$4073,$E933)</f>
        <v/>
      </c>
      <c r="T933" s="30">
        <f>IF(M933=0,"",P933-O933)</f>
        <v/>
      </c>
      <c r="U933" s="30">
        <f>IF(M933=0,"",S933-O933)</f>
        <v/>
      </c>
      <c r="V933" s="24">
        <f>IF(M933=0,"upcoming",IF(M933=F933,"complete","in progress"))</f>
        <v/>
      </c>
      <c r="W933" s="33">
        <f>N933/F933</f>
        <v/>
      </c>
      <c r="X933" s="41">
        <f>AVERAGEIFS(TeamGames!$K$2:$K$4073,TeamGames!$D$2:$D$4073,$D933,TeamGames!$F$2:$F$4073,$E933)</f>
        <v/>
      </c>
      <c r="Y933" s="30">
        <f>IF(M933=0,"",P933-S933)</f>
        <v/>
      </c>
      <c r="Z933" s="30" t="n"/>
      <c r="AA933" s="31" t="n"/>
      <c r="AB933" s="33" t="n">
        <v>2.098783201060367</v>
      </c>
      <c r="AC933" s="24" t="n">
        <v>0</v>
      </c>
      <c r="AD933" s="24" t="n">
        <v>0</v>
      </c>
    </row>
    <row r="934">
      <c r="A934" s="24" t="inlineStr">
        <is>
          <t>Northampton|1</t>
        </is>
      </c>
      <c r="B934" s="24" t="inlineStr">
        <is>
          <t>E3</t>
        </is>
      </c>
      <c r="C934" s="24" t="inlineStr">
        <is>
          <t>League Two</t>
        </is>
      </c>
      <c r="D934" s="24" t="inlineStr">
        <is>
          <t>Northampton</t>
        </is>
      </c>
      <c r="E934" s="24" t="n">
        <v>1</v>
      </c>
      <c r="F934" s="24">
        <f>COUNTIFS(TeamGames!$D$2:$D$4073,$D934,TeamGames!$F$2:$F$4073,$E934)</f>
        <v/>
      </c>
      <c r="G934" s="24" t="n">
        <v>1</v>
      </c>
      <c r="H934" s="24" t="n">
        <v>4</v>
      </c>
      <c r="I934" s="24" t="inlineStr">
        <is>
          <t>Swindon (H) · Crewe (A) · Gillingham (A) · Crawley (H)</t>
        </is>
      </c>
      <c r="J934" s="24" t="n">
        <v>2</v>
      </c>
      <c r="K934" s="40" t="n">
        <v>46249.625</v>
      </c>
      <c r="L934" s="40" t="n">
        <v>46266.82291666666</v>
      </c>
      <c r="M934" s="24">
        <f>SUMIFS(TeamGames!$X$2:$X$4073,TeamGames!$D$2:$D$4073,$D934,TeamGames!$F$2:$F$4073,$E934)</f>
        <v/>
      </c>
      <c r="N934" s="33">
        <f>SUMIFS(TeamGames!$S$2:$S$4073,TeamGames!$D$2:$D$4073,$D934,TeamGames!$F$2:$F$4073,$E934)</f>
        <v/>
      </c>
      <c r="O934" s="33">
        <f>SUMIFS(TeamGames!$S$2:$S$4073,TeamGames!$D$2:$D$4073,$D934,TeamGames!$F$2:$F$4073,$E934,TeamGames!$X$2:$X$4073,1)</f>
        <v/>
      </c>
      <c r="P934" s="24">
        <f>SUMIFS(TeamGames!$O$2:$O$4073,TeamGames!$D$2:$D$4073,$D934,TeamGames!$F$2:$F$4073,$E934)</f>
        <v/>
      </c>
      <c r="Q934" s="33">
        <f>SUMIFS(TeamGames!$T$2:$T$4073,TeamGames!$D$2:$D$4073,$D934,TeamGames!$F$2:$F$4073,$E934)</f>
        <v/>
      </c>
      <c r="R934" s="33">
        <f>SUMIFS(TeamGames!$U$2:$U$4073,TeamGames!$D$2:$D$4073,$D934,TeamGames!$F$2:$F$4073,$E934)</f>
        <v/>
      </c>
      <c r="S934" s="33">
        <f>SUMIFS(TeamGames!$W$2:$W$4073,TeamGames!$D$2:$D$4073,$D934,TeamGames!$F$2:$F$4073,$E934)</f>
        <v/>
      </c>
      <c r="T934" s="30">
        <f>IF(M934=0,"",P934-O934)</f>
        <v/>
      </c>
      <c r="U934" s="30">
        <f>IF(M934=0,"",S934-O934)</f>
        <v/>
      </c>
      <c r="V934" s="24">
        <f>IF(M934=0,"upcoming",IF(M934=F934,"complete","in progress"))</f>
        <v/>
      </c>
      <c r="W934" s="33">
        <f>N934/F934</f>
        <v/>
      </c>
      <c r="X934" s="41">
        <f>AVERAGEIFS(TeamGames!$K$2:$K$4073,TeamGames!$D$2:$D$4073,$D934,TeamGames!$F$2:$F$4073,$E934)</f>
        <v/>
      </c>
      <c r="Y934" s="30">
        <f>IF(M934=0,"",P934-S934)</f>
        <v/>
      </c>
      <c r="Z934" s="30" t="n">
        <v>-0.99</v>
      </c>
      <c r="AA934" s="31" t="n">
        <v>0.3242953727350835</v>
      </c>
      <c r="AB934" s="33" t="n"/>
      <c r="AC934" s="24" t="n">
        <v>0</v>
      </c>
      <c r="AD934" s="24" t="n">
        <v>0</v>
      </c>
    </row>
    <row r="935">
      <c r="A935" s="24" t="inlineStr">
        <is>
          <t>Northampton|2</t>
        </is>
      </c>
      <c r="B935" s="24" t="inlineStr">
        <is>
          <t>E3</t>
        </is>
      </c>
      <c r="C935" s="24" t="inlineStr">
        <is>
          <t>League Two</t>
        </is>
      </c>
      <c r="D935" s="24" t="inlineStr">
        <is>
          <t>Northampton</t>
        </is>
      </c>
      <c r="E935" s="24" t="n">
        <v>2</v>
      </c>
      <c r="F935" s="24">
        <f>COUNTIFS(TeamGames!$D$2:$D$4073,$D935,TeamGames!$F$2:$F$4073,$E935)</f>
        <v/>
      </c>
      <c r="G935" s="24" t="n">
        <v>5</v>
      </c>
      <c r="H935" s="24" t="n">
        <v>8</v>
      </c>
      <c r="I935" s="24" t="inlineStr">
        <is>
          <t>Newport (H) · Shrewsbury (A) · Rotherham (H) · York (A)</t>
        </is>
      </c>
      <c r="J935" s="24" t="n">
        <v>2</v>
      </c>
      <c r="K935" s="40" t="n">
        <v>46270.625</v>
      </c>
      <c r="L935" s="40" t="n">
        <v>46305.625</v>
      </c>
      <c r="M935" s="24">
        <f>SUMIFS(TeamGames!$X$2:$X$4073,TeamGames!$D$2:$D$4073,$D935,TeamGames!$F$2:$F$4073,$E935)</f>
        <v/>
      </c>
      <c r="N935" s="33">
        <f>SUMIFS(TeamGames!$S$2:$S$4073,TeamGames!$D$2:$D$4073,$D935,TeamGames!$F$2:$F$4073,$E935)</f>
        <v/>
      </c>
      <c r="O935" s="33">
        <f>SUMIFS(TeamGames!$S$2:$S$4073,TeamGames!$D$2:$D$4073,$D935,TeamGames!$F$2:$F$4073,$E935,TeamGames!$X$2:$X$4073,1)</f>
        <v/>
      </c>
      <c r="P935" s="24">
        <f>SUMIFS(TeamGames!$O$2:$O$4073,TeamGames!$D$2:$D$4073,$D935,TeamGames!$F$2:$F$4073,$E935)</f>
        <v/>
      </c>
      <c r="Q935" s="33">
        <f>SUMIFS(TeamGames!$T$2:$T$4073,TeamGames!$D$2:$D$4073,$D935,TeamGames!$F$2:$F$4073,$E935)</f>
        <v/>
      </c>
      <c r="R935" s="33">
        <f>SUMIFS(TeamGames!$U$2:$U$4073,TeamGames!$D$2:$D$4073,$D935,TeamGames!$F$2:$F$4073,$E935)</f>
        <v/>
      </c>
      <c r="S935" s="33">
        <f>SUMIFS(TeamGames!$W$2:$W$4073,TeamGames!$D$2:$D$4073,$D935,TeamGames!$F$2:$F$4073,$E935)</f>
        <v/>
      </c>
      <c r="T935" s="30">
        <f>IF(M935=0,"",P935-O935)</f>
        <v/>
      </c>
      <c r="U935" s="30">
        <f>IF(M935=0,"",S935-O935)</f>
        <v/>
      </c>
      <c r="V935" s="24">
        <f>IF(M935=0,"upcoming",IF(M935=F935,"complete","in progress"))</f>
        <v/>
      </c>
      <c r="W935" s="33">
        <f>N935/F935</f>
        <v/>
      </c>
      <c r="X935" s="41">
        <f>AVERAGEIFS(TeamGames!$K$2:$K$4073,TeamGames!$D$2:$D$4073,$D935,TeamGames!$F$2:$F$4073,$E935)</f>
        <v/>
      </c>
      <c r="Y935" s="30">
        <f>IF(M935=0,"",P935-S935)</f>
        <v/>
      </c>
      <c r="Z935" s="30" t="n">
        <v>-0.65</v>
      </c>
      <c r="AA935" s="31" t="n">
        <v>0.5138630668415456</v>
      </c>
      <c r="AB935" s="33" t="n"/>
      <c r="AC935" s="24" t="n">
        <v>0</v>
      </c>
      <c r="AD935" s="24" t="n">
        <v>1</v>
      </c>
    </row>
    <row r="936">
      <c r="A936" s="24" t="inlineStr">
        <is>
          <t>Northampton|3</t>
        </is>
      </c>
      <c r="B936" s="24" t="inlineStr">
        <is>
          <t>E3</t>
        </is>
      </c>
      <c r="C936" s="24" t="inlineStr">
        <is>
          <t>League Two</t>
        </is>
      </c>
      <c r="D936" s="24" t="inlineStr">
        <is>
          <t>Northampton</t>
        </is>
      </c>
      <c r="E936" s="24" t="n">
        <v>3</v>
      </c>
      <c r="F936" s="24">
        <f>COUNTIFS(TeamGames!$D$2:$D$4073,$D936,TeamGames!$F$2:$F$4073,$E936)</f>
        <v/>
      </c>
      <c r="G936" s="24" t="n">
        <v>9</v>
      </c>
      <c r="H936" s="24" t="n">
        <v>12</v>
      </c>
      <c r="I936" s="24" t="inlineStr">
        <is>
          <t>Grimsby (A) · Tranmere (H) · Colchester (H) · Accrington (A)</t>
        </is>
      </c>
      <c r="J936" s="24" t="n">
        <v>2</v>
      </c>
      <c r="K936" s="40" t="n">
        <v>46312.625</v>
      </c>
      <c r="L936" s="40" t="n">
        <v>46326.625</v>
      </c>
      <c r="M936" s="24">
        <f>SUMIFS(TeamGames!$X$2:$X$4073,TeamGames!$D$2:$D$4073,$D936,TeamGames!$F$2:$F$4073,$E936)</f>
        <v/>
      </c>
      <c r="N936" s="33">
        <f>SUMIFS(TeamGames!$S$2:$S$4073,TeamGames!$D$2:$D$4073,$D936,TeamGames!$F$2:$F$4073,$E936)</f>
        <v/>
      </c>
      <c r="O936" s="33">
        <f>SUMIFS(TeamGames!$S$2:$S$4073,TeamGames!$D$2:$D$4073,$D936,TeamGames!$F$2:$F$4073,$E936,TeamGames!$X$2:$X$4073,1)</f>
        <v/>
      </c>
      <c r="P936" s="24">
        <f>SUMIFS(TeamGames!$O$2:$O$4073,TeamGames!$D$2:$D$4073,$D936,TeamGames!$F$2:$F$4073,$E936)</f>
        <v/>
      </c>
      <c r="Q936" s="33">
        <f>SUMIFS(TeamGames!$T$2:$T$4073,TeamGames!$D$2:$D$4073,$D936,TeamGames!$F$2:$F$4073,$E936)</f>
        <v/>
      </c>
      <c r="R936" s="33">
        <f>SUMIFS(TeamGames!$U$2:$U$4073,TeamGames!$D$2:$D$4073,$D936,TeamGames!$F$2:$F$4073,$E936)</f>
        <v/>
      </c>
      <c r="S936" s="33">
        <f>SUMIFS(TeamGames!$W$2:$W$4073,TeamGames!$D$2:$D$4073,$D936,TeamGames!$F$2:$F$4073,$E936)</f>
        <v/>
      </c>
      <c r="T936" s="30">
        <f>IF(M936=0,"",P936-O936)</f>
        <v/>
      </c>
      <c r="U936" s="30">
        <f>IF(M936=0,"",S936-O936)</f>
        <v/>
      </c>
      <c r="V936" s="24">
        <f>IF(M936=0,"upcoming",IF(M936=F936,"complete","in progress"))</f>
        <v/>
      </c>
      <c r="W936" s="33">
        <f>N936/F936</f>
        <v/>
      </c>
      <c r="X936" s="41">
        <f>AVERAGEIFS(TeamGames!$K$2:$K$4073,TeamGames!$D$2:$D$4073,$D936,TeamGames!$F$2:$F$4073,$E936)</f>
        <v/>
      </c>
      <c r="Y936" s="30">
        <f>IF(M936=0,"",P936-S936)</f>
        <v/>
      </c>
      <c r="Z936" s="30" t="n">
        <v>0.17</v>
      </c>
      <c r="AA936" s="31" t="n">
        <v>0.865355059573055</v>
      </c>
      <c r="AB936" s="33" t="n">
        <v>2.818002004869904</v>
      </c>
      <c r="AC936" s="24" t="n">
        <v>0</v>
      </c>
      <c r="AD936" s="24" t="n">
        <v>2</v>
      </c>
    </row>
    <row r="937">
      <c r="A937" s="24" t="inlineStr">
        <is>
          <t>Northampton|4</t>
        </is>
      </c>
      <c r="B937" s="24" t="inlineStr">
        <is>
          <t>E3</t>
        </is>
      </c>
      <c r="C937" s="24" t="inlineStr">
        <is>
          <t>League Two</t>
        </is>
      </c>
      <c r="D937" s="24" t="inlineStr">
        <is>
          <t>Northampton</t>
        </is>
      </c>
      <c r="E937" s="24" t="n">
        <v>4</v>
      </c>
      <c r="F937" s="24">
        <f>COUNTIFS(TeamGames!$D$2:$D$4073,$D937,TeamGames!$F$2:$F$4073,$E937)</f>
        <v/>
      </c>
      <c r="G937" s="24" t="n">
        <v>13</v>
      </c>
      <c r="H937" s="24" t="n">
        <v>16</v>
      </c>
      <c r="I937" s="24" t="inlineStr">
        <is>
          <t>Oldham (H) · Salford (A) · Rochdale (H) · Port Vale (A)</t>
        </is>
      </c>
      <c r="J937" s="24" t="n">
        <v>2</v>
      </c>
      <c r="K937" s="40" t="n">
        <v>46329.82291666666</v>
      </c>
      <c r="L937" s="40" t="n">
        <v>46350.82291666666</v>
      </c>
      <c r="M937" s="24">
        <f>SUMIFS(TeamGames!$X$2:$X$4073,TeamGames!$D$2:$D$4073,$D937,TeamGames!$F$2:$F$4073,$E937)</f>
        <v/>
      </c>
      <c r="N937" s="33">
        <f>SUMIFS(TeamGames!$S$2:$S$4073,TeamGames!$D$2:$D$4073,$D937,TeamGames!$F$2:$F$4073,$E937)</f>
        <v/>
      </c>
      <c r="O937" s="33">
        <f>SUMIFS(TeamGames!$S$2:$S$4073,TeamGames!$D$2:$D$4073,$D937,TeamGames!$F$2:$F$4073,$E937,TeamGames!$X$2:$X$4073,1)</f>
        <v/>
      </c>
      <c r="P937" s="24">
        <f>SUMIFS(TeamGames!$O$2:$O$4073,TeamGames!$D$2:$D$4073,$D937,TeamGames!$F$2:$F$4073,$E937)</f>
        <v/>
      </c>
      <c r="Q937" s="33">
        <f>SUMIFS(TeamGames!$T$2:$T$4073,TeamGames!$D$2:$D$4073,$D937,TeamGames!$F$2:$F$4073,$E937)</f>
        <v/>
      </c>
      <c r="R937" s="33">
        <f>SUMIFS(TeamGames!$U$2:$U$4073,TeamGames!$D$2:$D$4073,$D937,TeamGames!$F$2:$F$4073,$E937)</f>
        <v/>
      </c>
      <c r="S937" s="33">
        <f>SUMIFS(TeamGames!$W$2:$W$4073,TeamGames!$D$2:$D$4073,$D937,TeamGames!$F$2:$F$4073,$E937)</f>
        <v/>
      </c>
      <c r="T937" s="30">
        <f>IF(M937=0,"",P937-O937)</f>
        <v/>
      </c>
      <c r="U937" s="30">
        <f>IF(M937=0,"",S937-O937)</f>
        <v/>
      </c>
      <c r="V937" s="24">
        <f>IF(M937=0,"upcoming",IF(M937=F937,"complete","in progress"))</f>
        <v/>
      </c>
      <c r="W937" s="33">
        <f>N937/F937</f>
        <v/>
      </c>
      <c r="X937" s="41">
        <f>AVERAGEIFS(TeamGames!$K$2:$K$4073,TeamGames!$D$2:$D$4073,$D937,TeamGames!$F$2:$F$4073,$E937)</f>
        <v/>
      </c>
      <c r="Y937" s="30">
        <f>IF(M937=0,"",P937-S937)</f>
        <v/>
      </c>
      <c r="Z937" s="30" t="n"/>
      <c r="AA937" s="31" t="n"/>
      <c r="AB937" s="33" t="n">
        <v>4.98858218477765</v>
      </c>
      <c r="AC937" s="24" t="n">
        <v>0</v>
      </c>
      <c r="AD937" s="24" t="n">
        <v>2</v>
      </c>
    </row>
    <row r="938">
      <c r="A938" s="24" t="inlineStr">
        <is>
          <t>Northampton|5</t>
        </is>
      </c>
      <c r="B938" s="24" t="inlineStr">
        <is>
          <t>E3</t>
        </is>
      </c>
      <c r="C938" s="24" t="inlineStr">
        <is>
          <t>League Two</t>
        </is>
      </c>
      <c r="D938" s="24" t="inlineStr">
        <is>
          <t>Northampton</t>
        </is>
      </c>
      <c r="E938" s="24" t="n">
        <v>5</v>
      </c>
      <c r="F938" s="24">
        <f>COUNTIFS(TeamGames!$D$2:$D$4073,$D938,TeamGames!$F$2:$F$4073,$E938)</f>
        <v/>
      </c>
      <c r="G938" s="24" t="n">
        <v>17</v>
      </c>
      <c r="H938" s="24" t="n">
        <v>20</v>
      </c>
      <c r="I938" s="24" t="inlineStr">
        <is>
          <t>Walsall (A) · Fleetwood (H) · Barnet (A) · Exeter (H)</t>
        </is>
      </c>
      <c r="J938" s="24" t="n">
        <v>2</v>
      </c>
      <c r="K938" s="40" t="n">
        <v>46354.625</v>
      </c>
      <c r="L938" s="40" t="n">
        <v>46375.52083333334</v>
      </c>
      <c r="M938" s="24">
        <f>SUMIFS(TeamGames!$X$2:$X$4073,TeamGames!$D$2:$D$4073,$D938,TeamGames!$F$2:$F$4073,$E938)</f>
        <v/>
      </c>
      <c r="N938" s="33">
        <f>SUMIFS(TeamGames!$S$2:$S$4073,TeamGames!$D$2:$D$4073,$D938,TeamGames!$F$2:$F$4073,$E938)</f>
        <v/>
      </c>
      <c r="O938" s="33">
        <f>SUMIFS(TeamGames!$S$2:$S$4073,TeamGames!$D$2:$D$4073,$D938,TeamGames!$F$2:$F$4073,$E938,TeamGames!$X$2:$X$4073,1)</f>
        <v/>
      </c>
      <c r="P938" s="24">
        <f>SUMIFS(TeamGames!$O$2:$O$4073,TeamGames!$D$2:$D$4073,$D938,TeamGames!$F$2:$F$4073,$E938)</f>
        <v/>
      </c>
      <c r="Q938" s="33">
        <f>SUMIFS(TeamGames!$T$2:$T$4073,TeamGames!$D$2:$D$4073,$D938,TeamGames!$F$2:$F$4073,$E938)</f>
        <v/>
      </c>
      <c r="R938" s="33">
        <f>SUMIFS(TeamGames!$U$2:$U$4073,TeamGames!$D$2:$D$4073,$D938,TeamGames!$F$2:$F$4073,$E938)</f>
        <v/>
      </c>
      <c r="S938" s="33">
        <f>SUMIFS(TeamGames!$W$2:$W$4073,TeamGames!$D$2:$D$4073,$D938,TeamGames!$F$2:$F$4073,$E938)</f>
        <v/>
      </c>
      <c r="T938" s="30">
        <f>IF(M938=0,"",P938-O938)</f>
        <v/>
      </c>
      <c r="U938" s="30">
        <f>IF(M938=0,"",S938-O938)</f>
        <v/>
      </c>
      <c r="V938" s="24">
        <f>IF(M938=0,"upcoming",IF(M938=F938,"complete","in progress"))</f>
        <v/>
      </c>
      <c r="W938" s="33">
        <f>N938/F938</f>
        <v/>
      </c>
      <c r="X938" s="41">
        <f>AVERAGEIFS(TeamGames!$K$2:$K$4073,TeamGames!$D$2:$D$4073,$D938,TeamGames!$F$2:$F$4073,$E938)</f>
        <v/>
      </c>
      <c r="Y938" s="30">
        <f>IF(M938=0,"",P938-S938)</f>
        <v/>
      </c>
      <c r="Z938" s="30" t="n"/>
      <c r="AA938" s="31" t="n"/>
      <c r="AB938" s="33" t="n">
        <v>5.305996894034695</v>
      </c>
      <c r="AC938" s="24" t="n">
        <v>0</v>
      </c>
      <c r="AD938" s="24" t="n">
        <v>0</v>
      </c>
    </row>
    <row r="939">
      <c r="A939" s="24" t="inlineStr">
        <is>
          <t>Northampton|6</t>
        </is>
      </c>
      <c r="B939" s="24" t="inlineStr">
        <is>
          <t>E3</t>
        </is>
      </c>
      <c r="C939" s="24" t="inlineStr">
        <is>
          <t>League Two</t>
        </is>
      </c>
      <c r="D939" s="24" t="inlineStr">
        <is>
          <t>Northampton</t>
        </is>
      </c>
      <c r="E939" s="24" t="n">
        <v>6</v>
      </c>
      <c r="F939" s="24">
        <f>COUNTIFS(TeamGames!$D$2:$D$4073,$D939,TeamGames!$F$2:$F$4073,$E939)</f>
        <v/>
      </c>
      <c r="G939" s="24" t="n">
        <v>21</v>
      </c>
      <c r="H939" s="24" t="n">
        <v>24</v>
      </c>
      <c r="I939" s="24" t="inlineStr">
        <is>
          <t>Chesterfield (A) · Cheltenham (H) · Bristol Rovers (H) · Exeter (A)</t>
        </is>
      </c>
      <c r="J939" s="24" t="n">
        <v>2</v>
      </c>
      <c r="K939" s="40" t="n">
        <v>46382.625</v>
      </c>
      <c r="L939" s="40" t="n">
        <v>46396.625</v>
      </c>
      <c r="M939" s="24">
        <f>SUMIFS(TeamGames!$X$2:$X$4073,TeamGames!$D$2:$D$4073,$D939,TeamGames!$F$2:$F$4073,$E939)</f>
        <v/>
      </c>
      <c r="N939" s="33">
        <f>SUMIFS(TeamGames!$S$2:$S$4073,TeamGames!$D$2:$D$4073,$D939,TeamGames!$F$2:$F$4073,$E939)</f>
        <v/>
      </c>
      <c r="O939" s="33">
        <f>SUMIFS(TeamGames!$S$2:$S$4073,TeamGames!$D$2:$D$4073,$D939,TeamGames!$F$2:$F$4073,$E939,TeamGames!$X$2:$X$4073,1)</f>
        <v/>
      </c>
      <c r="P939" s="24">
        <f>SUMIFS(TeamGames!$O$2:$O$4073,TeamGames!$D$2:$D$4073,$D939,TeamGames!$F$2:$F$4073,$E939)</f>
        <v/>
      </c>
      <c r="Q939" s="33">
        <f>SUMIFS(TeamGames!$T$2:$T$4073,TeamGames!$D$2:$D$4073,$D939,TeamGames!$F$2:$F$4073,$E939)</f>
        <v/>
      </c>
      <c r="R939" s="33">
        <f>SUMIFS(TeamGames!$U$2:$U$4073,TeamGames!$D$2:$D$4073,$D939,TeamGames!$F$2:$F$4073,$E939)</f>
        <v/>
      </c>
      <c r="S939" s="33">
        <f>SUMIFS(TeamGames!$W$2:$W$4073,TeamGames!$D$2:$D$4073,$D939,TeamGames!$F$2:$F$4073,$E939)</f>
        <v/>
      </c>
      <c r="T939" s="30">
        <f>IF(M939=0,"",P939-O939)</f>
        <v/>
      </c>
      <c r="U939" s="30">
        <f>IF(M939=0,"",S939-O939)</f>
        <v/>
      </c>
      <c r="V939" s="24">
        <f>IF(M939=0,"upcoming",IF(M939=F939,"complete","in progress"))</f>
        <v/>
      </c>
      <c r="W939" s="33">
        <f>N939/F939</f>
        <v/>
      </c>
      <c r="X939" s="41">
        <f>AVERAGEIFS(TeamGames!$K$2:$K$4073,TeamGames!$D$2:$D$4073,$D939,TeamGames!$F$2:$F$4073,$E939)</f>
        <v/>
      </c>
      <c r="Y939" s="30">
        <f>IF(M939=0,"",P939-S939)</f>
        <v/>
      </c>
      <c r="Z939" s="30" t="n"/>
      <c r="AA939" s="31" t="n"/>
      <c r="AB939" s="33" t="n">
        <v>5.235151609663683</v>
      </c>
      <c r="AC939" s="24" t="n">
        <v>0</v>
      </c>
      <c r="AD939" s="24" t="n">
        <v>0</v>
      </c>
    </row>
    <row r="940">
      <c r="A940" s="24" t="inlineStr">
        <is>
          <t>Northampton|7</t>
        </is>
      </c>
      <c r="B940" s="24" t="inlineStr">
        <is>
          <t>E3</t>
        </is>
      </c>
      <c r="C940" s="24" t="inlineStr">
        <is>
          <t>League Two</t>
        </is>
      </c>
      <c r="D940" s="24" t="inlineStr">
        <is>
          <t>Northampton</t>
        </is>
      </c>
      <c r="E940" s="24" t="n">
        <v>7</v>
      </c>
      <c r="F940" s="24">
        <f>COUNTIFS(TeamGames!$D$2:$D$4073,$D940,TeamGames!$F$2:$F$4073,$E940)</f>
        <v/>
      </c>
      <c r="G940" s="24" t="n">
        <v>25</v>
      </c>
      <c r="H940" s="24" t="n">
        <v>28</v>
      </c>
      <c r="I940" s="24" t="inlineStr">
        <is>
          <t>Grimsby (H) · Tranmere (A) · Colchester (A) · Accrington (H)</t>
        </is>
      </c>
      <c r="J940" s="24" t="n">
        <v>2</v>
      </c>
      <c r="K940" s="40" t="n">
        <v>46403.625</v>
      </c>
      <c r="L940" s="40" t="n">
        <v>46417.625</v>
      </c>
      <c r="M940" s="24">
        <f>SUMIFS(TeamGames!$X$2:$X$4073,TeamGames!$D$2:$D$4073,$D940,TeamGames!$F$2:$F$4073,$E940)</f>
        <v/>
      </c>
      <c r="N940" s="33">
        <f>SUMIFS(TeamGames!$S$2:$S$4073,TeamGames!$D$2:$D$4073,$D940,TeamGames!$F$2:$F$4073,$E940)</f>
        <v/>
      </c>
      <c r="O940" s="33">
        <f>SUMIFS(TeamGames!$S$2:$S$4073,TeamGames!$D$2:$D$4073,$D940,TeamGames!$F$2:$F$4073,$E940,TeamGames!$X$2:$X$4073,1)</f>
        <v/>
      </c>
      <c r="P940" s="24">
        <f>SUMIFS(TeamGames!$O$2:$O$4073,TeamGames!$D$2:$D$4073,$D940,TeamGames!$F$2:$F$4073,$E940)</f>
        <v/>
      </c>
      <c r="Q940" s="33">
        <f>SUMIFS(TeamGames!$T$2:$T$4073,TeamGames!$D$2:$D$4073,$D940,TeamGames!$F$2:$F$4073,$E940)</f>
        <v/>
      </c>
      <c r="R940" s="33">
        <f>SUMIFS(TeamGames!$U$2:$U$4073,TeamGames!$D$2:$D$4073,$D940,TeamGames!$F$2:$F$4073,$E940)</f>
        <v/>
      </c>
      <c r="S940" s="33">
        <f>SUMIFS(TeamGames!$W$2:$W$4073,TeamGames!$D$2:$D$4073,$D940,TeamGames!$F$2:$F$4073,$E940)</f>
        <v/>
      </c>
      <c r="T940" s="30">
        <f>IF(M940=0,"",P940-O940)</f>
        <v/>
      </c>
      <c r="U940" s="30">
        <f>IF(M940=0,"",S940-O940)</f>
        <v/>
      </c>
      <c r="V940" s="24">
        <f>IF(M940=0,"upcoming",IF(M940=F940,"complete","in progress"))</f>
        <v/>
      </c>
      <c r="W940" s="33">
        <f>N940/F940</f>
        <v/>
      </c>
      <c r="X940" s="41">
        <f>AVERAGEIFS(TeamGames!$K$2:$K$4073,TeamGames!$D$2:$D$4073,$D940,TeamGames!$F$2:$F$4073,$E940)</f>
        <v/>
      </c>
      <c r="Y940" s="30">
        <f>IF(M940=0,"",P940-S940)</f>
        <v/>
      </c>
      <c r="Z940" s="30" t="n"/>
      <c r="AA940" s="31" t="n"/>
      <c r="AB940" s="33" t="n">
        <v>5.480717632919721</v>
      </c>
      <c r="AC940" s="24" t="n">
        <v>0</v>
      </c>
      <c r="AD940" s="24" t="n">
        <v>0</v>
      </c>
    </row>
    <row r="941">
      <c r="A941" s="24" t="inlineStr">
        <is>
          <t>Northampton|8</t>
        </is>
      </c>
      <c r="B941" s="24" t="inlineStr">
        <is>
          <t>E3</t>
        </is>
      </c>
      <c r="C941" s="24" t="inlineStr">
        <is>
          <t>League Two</t>
        </is>
      </c>
      <c r="D941" s="24" t="inlineStr">
        <is>
          <t>Northampton</t>
        </is>
      </c>
      <c r="E941" s="24" t="n">
        <v>8</v>
      </c>
      <c r="F941" s="24">
        <f>COUNTIFS(TeamGames!$D$2:$D$4073,$D941,TeamGames!$F$2:$F$4073,$E941)</f>
        <v/>
      </c>
      <c r="G941" s="24" t="n">
        <v>29</v>
      </c>
      <c r="H941" s="24" t="n">
        <v>32</v>
      </c>
      <c r="I941" s="24" t="inlineStr">
        <is>
          <t>Gillingham (H) · Crawley (A) · Newport (A) · Shrewsbury (H)</t>
        </is>
      </c>
      <c r="J941" s="24" t="n">
        <v>2</v>
      </c>
      <c r="K941" s="40" t="n">
        <v>46424.625</v>
      </c>
      <c r="L941" s="40" t="n">
        <v>46438.625</v>
      </c>
      <c r="M941" s="24">
        <f>SUMIFS(TeamGames!$X$2:$X$4073,TeamGames!$D$2:$D$4073,$D941,TeamGames!$F$2:$F$4073,$E941)</f>
        <v/>
      </c>
      <c r="N941" s="33">
        <f>SUMIFS(TeamGames!$S$2:$S$4073,TeamGames!$D$2:$D$4073,$D941,TeamGames!$F$2:$F$4073,$E941)</f>
        <v/>
      </c>
      <c r="O941" s="33">
        <f>SUMIFS(TeamGames!$S$2:$S$4073,TeamGames!$D$2:$D$4073,$D941,TeamGames!$F$2:$F$4073,$E941,TeamGames!$X$2:$X$4073,1)</f>
        <v/>
      </c>
      <c r="P941" s="24">
        <f>SUMIFS(TeamGames!$O$2:$O$4073,TeamGames!$D$2:$D$4073,$D941,TeamGames!$F$2:$F$4073,$E941)</f>
        <v/>
      </c>
      <c r="Q941" s="33">
        <f>SUMIFS(TeamGames!$T$2:$T$4073,TeamGames!$D$2:$D$4073,$D941,TeamGames!$F$2:$F$4073,$E941)</f>
        <v/>
      </c>
      <c r="R941" s="33">
        <f>SUMIFS(TeamGames!$U$2:$U$4073,TeamGames!$D$2:$D$4073,$D941,TeamGames!$F$2:$F$4073,$E941)</f>
        <v/>
      </c>
      <c r="S941" s="33">
        <f>SUMIFS(TeamGames!$W$2:$W$4073,TeamGames!$D$2:$D$4073,$D941,TeamGames!$F$2:$F$4073,$E941)</f>
        <v/>
      </c>
      <c r="T941" s="30">
        <f>IF(M941=0,"",P941-O941)</f>
        <v/>
      </c>
      <c r="U941" s="30">
        <f>IF(M941=0,"",S941-O941)</f>
        <v/>
      </c>
      <c r="V941" s="24">
        <f>IF(M941=0,"upcoming",IF(M941=F941,"complete","in progress"))</f>
        <v/>
      </c>
      <c r="W941" s="33">
        <f>N941/F941</f>
        <v/>
      </c>
      <c r="X941" s="41">
        <f>AVERAGEIFS(TeamGames!$K$2:$K$4073,TeamGames!$D$2:$D$4073,$D941,TeamGames!$F$2:$F$4073,$E941)</f>
        <v/>
      </c>
      <c r="Y941" s="30">
        <f>IF(M941=0,"",P941-S941)</f>
        <v/>
      </c>
      <c r="Z941" s="30" t="n"/>
      <c r="AA941" s="31" t="n"/>
      <c r="AB941" s="33" t="n">
        <v>5.762400702856271</v>
      </c>
      <c r="AC941" s="24" t="n">
        <v>0</v>
      </c>
      <c r="AD941" s="24" t="n">
        <v>0</v>
      </c>
    </row>
    <row r="942">
      <c r="A942" s="24" t="inlineStr">
        <is>
          <t>Northampton|9</t>
        </is>
      </c>
      <c r="B942" s="24" t="inlineStr">
        <is>
          <t>E3</t>
        </is>
      </c>
      <c r="C942" s="24" t="inlineStr">
        <is>
          <t>League Two</t>
        </is>
      </c>
      <c r="D942" s="24" t="inlineStr">
        <is>
          <t>Northampton</t>
        </is>
      </c>
      <c r="E942" s="24" t="n">
        <v>9</v>
      </c>
      <c r="F942" s="24">
        <f>COUNTIFS(TeamGames!$D$2:$D$4073,$D942,TeamGames!$F$2:$F$4073,$E942)</f>
        <v/>
      </c>
      <c r="G942" s="24" t="n">
        <v>33</v>
      </c>
      <c r="H942" s="24" t="n">
        <v>36</v>
      </c>
      <c r="I942" s="24" t="inlineStr">
        <is>
          <t>Salford (H) · Swindon (A) · Crewe (H) · Rochdale (A)</t>
        </is>
      </c>
      <c r="J942" s="24" t="n">
        <v>2</v>
      </c>
      <c r="K942" s="40" t="n">
        <v>46445.625</v>
      </c>
      <c r="L942" s="40" t="n">
        <v>46466.625</v>
      </c>
      <c r="M942" s="24">
        <f>SUMIFS(TeamGames!$X$2:$X$4073,TeamGames!$D$2:$D$4073,$D942,TeamGames!$F$2:$F$4073,$E942)</f>
        <v/>
      </c>
      <c r="N942" s="33">
        <f>SUMIFS(TeamGames!$S$2:$S$4073,TeamGames!$D$2:$D$4073,$D942,TeamGames!$F$2:$F$4073,$E942)</f>
        <v/>
      </c>
      <c r="O942" s="33">
        <f>SUMIFS(TeamGames!$S$2:$S$4073,TeamGames!$D$2:$D$4073,$D942,TeamGames!$F$2:$F$4073,$E942,TeamGames!$X$2:$X$4073,1)</f>
        <v/>
      </c>
      <c r="P942" s="24">
        <f>SUMIFS(TeamGames!$O$2:$O$4073,TeamGames!$D$2:$D$4073,$D942,TeamGames!$F$2:$F$4073,$E942)</f>
        <v/>
      </c>
      <c r="Q942" s="33">
        <f>SUMIFS(TeamGames!$T$2:$T$4073,TeamGames!$D$2:$D$4073,$D942,TeamGames!$F$2:$F$4073,$E942)</f>
        <v/>
      </c>
      <c r="R942" s="33">
        <f>SUMIFS(TeamGames!$U$2:$U$4073,TeamGames!$D$2:$D$4073,$D942,TeamGames!$F$2:$F$4073,$E942)</f>
        <v/>
      </c>
      <c r="S942" s="33">
        <f>SUMIFS(TeamGames!$W$2:$W$4073,TeamGames!$D$2:$D$4073,$D942,TeamGames!$F$2:$F$4073,$E942)</f>
        <v/>
      </c>
      <c r="T942" s="30">
        <f>IF(M942=0,"",P942-O942)</f>
        <v/>
      </c>
      <c r="U942" s="30">
        <f>IF(M942=0,"",S942-O942)</f>
        <v/>
      </c>
      <c r="V942" s="24">
        <f>IF(M942=0,"upcoming",IF(M942=F942,"complete","in progress"))</f>
        <v/>
      </c>
      <c r="W942" s="33">
        <f>N942/F942</f>
        <v/>
      </c>
      <c r="X942" s="41">
        <f>AVERAGEIFS(TeamGames!$K$2:$K$4073,TeamGames!$D$2:$D$4073,$D942,TeamGames!$F$2:$F$4073,$E942)</f>
        <v/>
      </c>
      <c r="Y942" s="30">
        <f>IF(M942=0,"",P942-S942)</f>
        <v/>
      </c>
      <c r="Z942" s="30" t="n"/>
      <c r="AA942" s="31" t="n"/>
      <c r="AB942" s="33" t="n">
        <v>5.180901179502317</v>
      </c>
      <c r="AC942" s="24" t="n">
        <v>0</v>
      </c>
      <c r="AD942" s="24" t="n">
        <v>0</v>
      </c>
    </row>
    <row r="943">
      <c r="A943" s="24" t="inlineStr">
        <is>
          <t>Northampton|10</t>
        </is>
      </c>
      <c r="B943" s="24" t="inlineStr">
        <is>
          <t>E3</t>
        </is>
      </c>
      <c r="C943" s="24" t="inlineStr">
        <is>
          <t>League Two</t>
        </is>
      </c>
      <c r="D943" s="24" t="inlineStr">
        <is>
          <t>Northampton</t>
        </is>
      </c>
      <c r="E943" s="24" t="n">
        <v>10</v>
      </c>
      <c r="F943" s="24">
        <f>COUNTIFS(TeamGames!$D$2:$D$4073,$D943,TeamGames!$F$2:$F$4073,$E943)</f>
        <v/>
      </c>
      <c r="G943" s="24" t="n">
        <v>37</v>
      </c>
      <c r="H943" s="24" t="n">
        <v>40</v>
      </c>
      <c r="I943" s="24" t="inlineStr">
        <is>
          <t>Bristol Rovers (A) · Chesterfield (H) · Cheltenham (A) · Barnet (H)</t>
        </is>
      </c>
      <c r="J943" s="24" t="n">
        <v>2</v>
      </c>
      <c r="K943" s="40" t="n">
        <v>46472.625</v>
      </c>
      <c r="L943" s="40" t="n">
        <v>46487.625</v>
      </c>
      <c r="M943" s="24">
        <f>SUMIFS(TeamGames!$X$2:$X$4073,TeamGames!$D$2:$D$4073,$D943,TeamGames!$F$2:$F$4073,$E943)</f>
        <v/>
      </c>
      <c r="N943" s="33">
        <f>SUMIFS(TeamGames!$S$2:$S$4073,TeamGames!$D$2:$D$4073,$D943,TeamGames!$F$2:$F$4073,$E943)</f>
        <v/>
      </c>
      <c r="O943" s="33">
        <f>SUMIFS(TeamGames!$S$2:$S$4073,TeamGames!$D$2:$D$4073,$D943,TeamGames!$F$2:$F$4073,$E943,TeamGames!$X$2:$X$4073,1)</f>
        <v/>
      </c>
      <c r="P943" s="24">
        <f>SUMIFS(TeamGames!$O$2:$O$4073,TeamGames!$D$2:$D$4073,$D943,TeamGames!$F$2:$F$4073,$E943)</f>
        <v/>
      </c>
      <c r="Q943" s="33">
        <f>SUMIFS(TeamGames!$T$2:$T$4073,TeamGames!$D$2:$D$4073,$D943,TeamGames!$F$2:$F$4073,$E943)</f>
        <v/>
      </c>
      <c r="R943" s="33">
        <f>SUMIFS(TeamGames!$U$2:$U$4073,TeamGames!$D$2:$D$4073,$D943,TeamGames!$F$2:$F$4073,$E943)</f>
        <v/>
      </c>
      <c r="S943" s="33">
        <f>SUMIFS(TeamGames!$W$2:$W$4073,TeamGames!$D$2:$D$4073,$D943,TeamGames!$F$2:$F$4073,$E943)</f>
        <v/>
      </c>
      <c r="T943" s="30">
        <f>IF(M943=0,"",P943-O943)</f>
        <v/>
      </c>
      <c r="U943" s="30">
        <f>IF(M943=0,"",S943-O943)</f>
        <v/>
      </c>
      <c r="V943" s="24">
        <f>IF(M943=0,"upcoming",IF(M943=F943,"complete","in progress"))</f>
        <v/>
      </c>
      <c r="W943" s="33">
        <f>N943/F943</f>
        <v/>
      </c>
      <c r="X943" s="41">
        <f>AVERAGEIFS(TeamGames!$K$2:$K$4073,TeamGames!$D$2:$D$4073,$D943,TeamGames!$F$2:$F$4073,$E943)</f>
        <v/>
      </c>
      <c r="Y943" s="30">
        <f>IF(M943=0,"",P943-S943)</f>
        <v/>
      </c>
      <c r="Z943" s="30" t="n"/>
      <c r="AA943" s="31" t="n"/>
      <c r="AB943" s="33" t="n">
        <v>5.00439574877396</v>
      </c>
      <c r="AC943" s="24" t="n">
        <v>0</v>
      </c>
      <c r="AD943" s="24" t="n">
        <v>0</v>
      </c>
    </row>
    <row r="944">
      <c r="A944" s="24" t="inlineStr">
        <is>
          <t>Northampton|11</t>
        </is>
      </c>
      <c r="B944" s="24" t="inlineStr">
        <is>
          <t>E3</t>
        </is>
      </c>
      <c r="C944" s="24" t="inlineStr">
        <is>
          <t>League Two</t>
        </is>
      </c>
      <c r="D944" s="24" t="inlineStr">
        <is>
          <t>Northampton</t>
        </is>
      </c>
      <c r="E944" s="24" t="n">
        <v>11</v>
      </c>
      <c r="F944" s="24">
        <f>COUNTIFS(TeamGames!$D$2:$D$4073,$D944,TeamGames!$F$2:$F$4073,$E944)</f>
        <v/>
      </c>
      <c r="G944" s="24" t="n">
        <v>41</v>
      </c>
      <c r="H944" s="24" t="n">
        <v>44</v>
      </c>
      <c r="I944" s="24" t="inlineStr">
        <is>
          <t>York (H) · Rotherham (A) · Port Vale (H) · Oldham (A)</t>
        </is>
      </c>
      <c r="J944" s="24" t="n">
        <v>2</v>
      </c>
      <c r="K944" s="40" t="n">
        <v>46490.82291666666</v>
      </c>
      <c r="L944" s="40" t="n">
        <v>46504.82291666666</v>
      </c>
      <c r="M944" s="24">
        <f>SUMIFS(TeamGames!$X$2:$X$4073,TeamGames!$D$2:$D$4073,$D944,TeamGames!$F$2:$F$4073,$E944)</f>
        <v/>
      </c>
      <c r="N944" s="33">
        <f>SUMIFS(TeamGames!$S$2:$S$4073,TeamGames!$D$2:$D$4073,$D944,TeamGames!$F$2:$F$4073,$E944)</f>
        <v/>
      </c>
      <c r="O944" s="33">
        <f>SUMIFS(TeamGames!$S$2:$S$4073,TeamGames!$D$2:$D$4073,$D944,TeamGames!$F$2:$F$4073,$E944,TeamGames!$X$2:$X$4073,1)</f>
        <v/>
      </c>
      <c r="P944" s="24">
        <f>SUMIFS(TeamGames!$O$2:$O$4073,TeamGames!$D$2:$D$4073,$D944,TeamGames!$F$2:$F$4073,$E944)</f>
        <v/>
      </c>
      <c r="Q944" s="33">
        <f>SUMIFS(TeamGames!$T$2:$T$4073,TeamGames!$D$2:$D$4073,$D944,TeamGames!$F$2:$F$4073,$E944)</f>
        <v/>
      </c>
      <c r="R944" s="33">
        <f>SUMIFS(TeamGames!$U$2:$U$4073,TeamGames!$D$2:$D$4073,$D944,TeamGames!$F$2:$F$4073,$E944)</f>
        <v/>
      </c>
      <c r="S944" s="33">
        <f>SUMIFS(TeamGames!$W$2:$W$4073,TeamGames!$D$2:$D$4073,$D944,TeamGames!$F$2:$F$4073,$E944)</f>
        <v/>
      </c>
      <c r="T944" s="30">
        <f>IF(M944=0,"",P944-O944)</f>
        <v/>
      </c>
      <c r="U944" s="30">
        <f>IF(M944=0,"",S944-O944)</f>
        <v/>
      </c>
      <c r="V944" s="24">
        <f>IF(M944=0,"upcoming",IF(M944=F944,"complete","in progress"))</f>
        <v/>
      </c>
      <c r="W944" s="33">
        <f>N944/F944</f>
        <v/>
      </c>
      <c r="X944" s="41">
        <f>AVERAGEIFS(TeamGames!$K$2:$K$4073,TeamGames!$D$2:$D$4073,$D944,TeamGames!$F$2:$F$4073,$E944)</f>
        <v/>
      </c>
      <c r="Y944" s="30">
        <f>IF(M944=0,"",P944-S944)</f>
        <v/>
      </c>
      <c r="Z944" s="30" t="n"/>
      <c r="AA944" s="31" t="n"/>
      <c r="AB944" s="33" t="n">
        <v>4.956333010231712</v>
      </c>
      <c r="AC944" s="24" t="n">
        <v>0</v>
      </c>
      <c r="AD944" s="24" t="n">
        <v>0</v>
      </c>
    </row>
    <row r="945">
      <c r="A945" s="24" t="inlineStr">
        <is>
          <t>Northampton|12</t>
        </is>
      </c>
      <c r="B945" s="24" t="inlineStr">
        <is>
          <t>E3</t>
        </is>
      </c>
      <c r="C945" s="24" t="inlineStr">
        <is>
          <t>League Two</t>
        </is>
      </c>
      <c r="D945" s="24" t="inlineStr">
        <is>
          <t>Northampton</t>
        </is>
      </c>
      <c r="E945" s="24" t="n">
        <v>12</v>
      </c>
      <c r="F945" s="24">
        <f>COUNTIFS(TeamGames!$D$2:$D$4073,$D945,TeamGames!$F$2:$F$4073,$E945)</f>
        <v/>
      </c>
      <c r="G945" s="24" t="n">
        <v>45</v>
      </c>
      <c r="H945" s="24" t="n">
        <v>46</v>
      </c>
      <c r="I945" s="24" t="inlineStr">
        <is>
          <t>Walsall (H) · Fleetwood (A)</t>
        </is>
      </c>
      <c r="J945" s="24" t="n">
        <v>1</v>
      </c>
      <c r="K945" s="40" t="n">
        <v>46508.625</v>
      </c>
      <c r="L945" s="40" t="n">
        <v>46515.625</v>
      </c>
      <c r="M945" s="24">
        <f>SUMIFS(TeamGames!$X$2:$X$4073,TeamGames!$D$2:$D$4073,$D945,TeamGames!$F$2:$F$4073,$E945)</f>
        <v/>
      </c>
      <c r="N945" s="33">
        <f>SUMIFS(TeamGames!$S$2:$S$4073,TeamGames!$D$2:$D$4073,$D945,TeamGames!$F$2:$F$4073,$E945)</f>
        <v/>
      </c>
      <c r="O945" s="33">
        <f>SUMIFS(TeamGames!$S$2:$S$4073,TeamGames!$D$2:$D$4073,$D945,TeamGames!$F$2:$F$4073,$E945,TeamGames!$X$2:$X$4073,1)</f>
        <v/>
      </c>
      <c r="P945" s="24">
        <f>SUMIFS(TeamGames!$O$2:$O$4073,TeamGames!$D$2:$D$4073,$D945,TeamGames!$F$2:$F$4073,$E945)</f>
        <v/>
      </c>
      <c r="Q945" s="33">
        <f>SUMIFS(TeamGames!$T$2:$T$4073,TeamGames!$D$2:$D$4073,$D945,TeamGames!$F$2:$F$4073,$E945)</f>
        <v/>
      </c>
      <c r="R945" s="33">
        <f>SUMIFS(TeamGames!$U$2:$U$4073,TeamGames!$D$2:$D$4073,$D945,TeamGames!$F$2:$F$4073,$E945)</f>
        <v/>
      </c>
      <c r="S945" s="33">
        <f>SUMIFS(TeamGames!$W$2:$W$4073,TeamGames!$D$2:$D$4073,$D945,TeamGames!$F$2:$F$4073,$E945)</f>
        <v/>
      </c>
      <c r="T945" s="30">
        <f>IF(M945=0,"",P945-O945)</f>
        <v/>
      </c>
      <c r="U945" s="30">
        <f>IF(M945=0,"",S945-O945)</f>
        <v/>
      </c>
      <c r="V945" s="24">
        <f>IF(M945=0,"upcoming",IF(M945=F945,"complete","in progress"))</f>
        <v/>
      </c>
      <c r="W945" s="33">
        <f>N945/F945</f>
        <v/>
      </c>
      <c r="X945" s="41">
        <f>AVERAGEIFS(TeamGames!$K$2:$K$4073,TeamGames!$D$2:$D$4073,$D945,TeamGames!$F$2:$F$4073,$E945)</f>
        <v/>
      </c>
      <c r="Y945" s="30">
        <f>IF(M945=0,"",P945-S945)</f>
        <v/>
      </c>
      <c r="Z945" s="30" t="n"/>
      <c r="AA945" s="31" t="n"/>
      <c r="AB945" s="33" t="n">
        <v>2.728714197832713</v>
      </c>
      <c r="AC945" s="24" t="n">
        <v>0</v>
      </c>
      <c r="AD945" s="24" t="n">
        <v>0</v>
      </c>
    </row>
    <row r="946">
      <c r="A946" s="24" t="inlineStr">
        <is>
          <t>Oldham|1</t>
        </is>
      </c>
      <c r="B946" s="24" t="inlineStr">
        <is>
          <t>E3</t>
        </is>
      </c>
      <c r="C946" s="24" t="inlineStr">
        <is>
          <t>League Two</t>
        </is>
      </c>
      <c r="D946" s="24" t="inlineStr">
        <is>
          <t>Oldham</t>
        </is>
      </c>
      <c r="E946" s="24" t="n">
        <v>1</v>
      </c>
      <c r="F946" s="24">
        <f>COUNTIFS(TeamGames!$D$2:$D$4073,$D946,TeamGames!$F$2:$F$4073,$E946)</f>
        <v/>
      </c>
      <c r="G946" s="24" t="n">
        <v>1</v>
      </c>
      <c r="H946" s="24" t="n">
        <v>4</v>
      </c>
      <c r="I946" s="24" t="inlineStr">
        <is>
          <t>Port Vale (H) · Colchester (A) · Swindon (H) · Fleetwood (A)</t>
        </is>
      </c>
      <c r="J946" s="24" t="n">
        <v>2</v>
      </c>
      <c r="K946" s="40" t="n">
        <v>46249.52083333334</v>
      </c>
      <c r="L946" s="40" t="n">
        <v>46266.82291666666</v>
      </c>
      <c r="M946" s="24">
        <f>SUMIFS(TeamGames!$X$2:$X$4073,TeamGames!$D$2:$D$4073,$D946,TeamGames!$F$2:$F$4073,$E946)</f>
        <v/>
      </c>
      <c r="N946" s="33">
        <f>SUMIFS(TeamGames!$S$2:$S$4073,TeamGames!$D$2:$D$4073,$D946,TeamGames!$F$2:$F$4073,$E946)</f>
        <v/>
      </c>
      <c r="O946" s="33">
        <f>SUMIFS(TeamGames!$S$2:$S$4073,TeamGames!$D$2:$D$4073,$D946,TeamGames!$F$2:$F$4073,$E946,TeamGames!$X$2:$X$4073,1)</f>
        <v/>
      </c>
      <c r="P946" s="24">
        <f>SUMIFS(TeamGames!$O$2:$O$4073,TeamGames!$D$2:$D$4073,$D946,TeamGames!$F$2:$F$4073,$E946)</f>
        <v/>
      </c>
      <c r="Q946" s="33">
        <f>SUMIFS(TeamGames!$T$2:$T$4073,TeamGames!$D$2:$D$4073,$D946,TeamGames!$F$2:$F$4073,$E946)</f>
        <v/>
      </c>
      <c r="R946" s="33">
        <f>SUMIFS(TeamGames!$U$2:$U$4073,TeamGames!$D$2:$D$4073,$D946,TeamGames!$F$2:$F$4073,$E946)</f>
        <v/>
      </c>
      <c r="S946" s="33">
        <f>SUMIFS(TeamGames!$W$2:$W$4073,TeamGames!$D$2:$D$4073,$D946,TeamGames!$F$2:$F$4073,$E946)</f>
        <v/>
      </c>
      <c r="T946" s="30">
        <f>IF(M946=0,"",P946-O946)</f>
        <v/>
      </c>
      <c r="U946" s="30">
        <f>IF(M946=0,"",S946-O946)</f>
        <v/>
      </c>
      <c r="V946" s="24">
        <f>IF(M946=0,"upcoming",IF(M946=F946,"complete","in progress"))</f>
        <v/>
      </c>
      <c r="W946" s="33">
        <f>N946/F946</f>
        <v/>
      </c>
      <c r="X946" s="41">
        <f>AVERAGEIFS(TeamGames!$K$2:$K$4073,TeamGames!$D$2:$D$4073,$D946,TeamGames!$F$2:$F$4073,$E946)</f>
        <v/>
      </c>
      <c r="Y946" s="30">
        <f>IF(M946=0,"",P946-S946)</f>
        <v/>
      </c>
      <c r="Z946" s="30" t="n">
        <v>0.54</v>
      </c>
      <c r="AA946" s="31" t="n">
        <v>0.5870635181997959</v>
      </c>
      <c r="AB946" s="33" t="n"/>
      <c r="AC946" s="24" t="n">
        <v>0</v>
      </c>
      <c r="AD946" s="24" t="n">
        <v>0</v>
      </c>
    </row>
    <row r="947">
      <c r="A947" s="24" t="inlineStr">
        <is>
          <t>Oldham|2</t>
        </is>
      </c>
      <c r="B947" s="24" t="inlineStr">
        <is>
          <t>E3</t>
        </is>
      </c>
      <c r="C947" s="24" t="inlineStr">
        <is>
          <t>League Two</t>
        </is>
      </c>
      <c r="D947" s="24" t="inlineStr">
        <is>
          <t>Oldham</t>
        </is>
      </c>
      <c r="E947" s="24" t="n">
        <v>2</v>
      </c>
      <c r="F947" s="24">
        <f>COUNTIFS(TeamGames!$D$2:$D$4073,$D947,TeamGames!$F$2:$F$4073,$E947)</f>
        <v/>
      </c>
      <c r="G947" s="24" t="n">
        <v>5</v>
      </c>
      <c r="H947" s="24" t="n">
        <v>8</v>
      </c>
      <c r="I947" s="24" t="inlineStr">
        <is>
          <t>Tranmere (A) · Chesterfield (H) · Rochdale (A) · Salford (H)</t>
        </is>
      </c>
      <c r="J947" s="24" t="n">
        <v>2</v>
      </c>
      <c r="K947" s="40" t="n">
        <v>46270.625</v>
      </c>
      <c r="L947" s="40" t="n">
        <v>46291.72916666666</v>
      </c>
      <c r="M947" s="24">
        <f>SUMIFS(TeamGames!$X$2:$X$4073,TeamGames!$D$2:$D$4073,$D947,TeamGames!$F$2:$F$4073,$E947)</f>
        <v/>
      </c>
      <c r="N947" s="33">
        <f>SUMIFS(TeamGames!$S$2:$S$4073,TeamGames!$D$2:$D$4073,$D947,TeamGames!$F$2:$F$4073,$E947)</f>
        <v/>
      </c>
      <c r="O947" s="33">
        <f>SUMIFS(TeamGames!$S$2:$S$4073,TeamGames!$D$2:$D$4073,$D947,TeamGames!$F$2:$F$4073,$E947,TeamGames!$X$2:$X$4073,1)</f>
        <v/>
      </c>
      <c r="P947" s="24">
        <f>SUMIFS(TeamGames!$O$2:$O$4073,TeamGames!$D$2:$D$4073,$D947,TeamGames!$F$2:$F$4073,$E947)</f>
        <v/>
      </c>
      <c r="Q947" s="33">
        <f>SUMIFS(TeamGames!$T$2:$T$4073,TeamGames!$D$2:$D$4073,$D947,TeamGames!$F$2:$F$4073,$E947)</f>
        <v/>
      </c>
      <c r="R947" s="33">
        <f>SUMIFS(TeamGames!$U$2:$U$4073,TeamGames!$D$2:$D$4073,$D947,TeamGames!$F$2:$F$4073,$E947)</f>
        <v/>
      </c>
      <c r="S947" s="33">
        <f>SUMIFS(TeamGames!$W$2:$W$4073,TeamGames!$D$2:$D$4073,$D947,TeamGames!$F$2:$F$4073,$E947)</f>
        <v/>
      </c>
      <c r="T947" s="30">
        <f>IF(M947=0,"",P947-O947)</f>
        <v/>
      </c>
      <c r="U947" s="30">
        <f>IF(M947=0,"",S947-O947)</f>
        <v/>
      </c>
      <c r="V947" s="24">
        <f>IF(M947=0,"upcoming",IF(M947=F947,"complete","in progress"))</f>
        <v/>
      </c>
      <c r="W947" s="33">
        <f>N947/F947</f>
        <v/>
      </c>
      <c r="X947" s="41">
        <f>AVERAGEIFS(TeamGames!$K$2:$K$4073,TeamGames!$D$2:$D$4073,$D947,TeamGames!$F$2:$F$4073,$E947)</f>
        <v/>
      </c>
      <c r="Y947" s="30">
        <f>IF(M947=0,"",P947-S947)</f>
        <v/>
      </c>
      <c r="Z947" s="30" t="n">
        <v>-2.1</v>
      </c>
      <c r="AA947" s="31" t="n">
        <v>0.03529859082383324</v>
      </c>
      <c r="AB947" s="33" t="n"/>
      <c r="AC947" s="24" t="n">
        <v>0</v>
      </c>
      <c r="AD947" s="24" t="n">
        <v>0</v>
      </c>
    </row>
    <row r="948">
      <c r="A948" s="24" t="inlineStr">
        <is>
          <t>Oldham|3</t>
        </is>
      </c>
      <c r="B948" s="24" t="inlineStr">
        <is>
          <t>E3</t>
        </is>
      </c>
      <c r="C948" s="24" t="inlineStr">
        <is>
          <t>League Two</t>
        </is>
      </c>
      <c r="D948" s="24" t="inlineStr">
        <is>
          <t>Oldham</t>
        </is>
      </c>
      <c r="E948" s="24" t="n">
        <v>3</v>
      </c>
      <c r="F948" s="24">
        <f>COUNTIFS(TeamGames!$D$2:$D$4073,$D948,TeamGames!$F$2:$F$4073,$E948)</f>
        <v/>
      </c>
      <c r="G948" s="24" t="n">
        <v>9</v>
      </c>
      <c r="H948" s="24" t="n">
        <v>12</v>
      </c>
      <c r="I948" s="24" t="inlineStr">
        <is>
          <t>Accrington (H) · Cheltenham (H) · Walsall (A) · Barnet (A)</t>
        </is>
      </c>
      <c r="J948" s="24" t="n">
        <v>2</v>
      </c>
      <c r="K948" s="40" t="n">
        <v>46305.52083333334</v>
      </c>
      <c r="L948" s="40" t="n">
        <v>46319.625</v>
      </c>
      <c r="M948" s="24">
        <f>SUMIFS(TeamGames!$X$2:$X$4073,TeamGames!$D$2:$D$4073,$D948,TeamGames!$F$2:$F$4073,$E948)</f>
        <v/>
      </c>
      <c r="N948" s="33">
        <f>SUMIFS(TeamGames!$S$2:$S$4073,TeamGames!$D$2:$D$4073,$D948,TeamGames!$F$2:$F$4073,$E948)</f>
        <v/>
      </c>
      <c r="O948" s="33">
        <f>SUMIFS(TeamGames!$S$2:$S$4073,TeamGames!$D$2:$D$4073,$D948,TeamGames!$F$2:$F$4073,$E948,TeamGames!$X$2:$X$4073,1)</f>
        <v/>
      </c>
      <c r="P948" s="24">
        <f>SUMIFS(TeamGames!$O$2:$O$4073,TeamGames!$D$2:$D$4073,$D948,TeamGames!$F$2:$F$4073,$E948)</f>
        <v/>
      </c>
      <c r="Q948" s="33">
        <f>SUMIFS(TeamGames!$T$2:$T$4073,TeamGames!$D$2:$D$4073,$D948,TeamGames!$F$2:$F$4073,$E948)</f>
        <v/>
      </c>
      <c r="R948" s="33">
        <f>SUMIFS(TeamGames!$U$2:$U$4073,TeamGames!$D$2:$D$4073,$D948,TeamGames!$F$2:$F$4073,$E948)</f>
        <v/>
      </c>
      <c r="S948" s="33">
        <f>SUMIFS(TeamGames!$W$2:$W$4073,TeamGames!$D$2:$D$4073,$D948,TeamGames!$F$2:$F$4073,$E948)</f>
        <v/>
      </c>
      <c r="T948" s="30">
        <f>IF(M948=0,"",P948-O948)</f>
        <v/>
      </c>
      <c r="U948" s="30">
        <f>IF(M948=0,"",S948-O948)</f>
        <v/>
      </c>
      <c r="V948" s="24">
        <f>IF(M948=0,"upcoming",IF(M948=F948,"complete","in progress"))</f>
        <v/>
      </c>
      <c r="W948" s="33">
        <f>N948/F948</f>
        <v/>
      </c>
      <c r="X948" s="41">
        <f>AVERAGEIFS(TeamGames!$K$2:$K$4073,TeamGames!$D$2:$D$4073,$D948,TeamGames!$F$2:$F$4073,$E948)</f>
        <v/>
      </c>
      <c r="Y948" s="30">
        <f>IF(M948=0,"",P948-S948)</f>
        <v/>
      </c>
      <c r="Z948" s="30" t="n">
        <v>-0.33</v>
      </c>
      <c r="AA948" s="31" t="n">
        <v>0.7401163276931242</v>
      </c>
      <c r="AB948" s="33" t="n">
        <v>1.107048292819116</v>
      </c>
      <c r="AC948" s="24" t="n">
        <v>0</v>
      </c>
      <c r="AD948" s="24" t="n">
        <v>1</v>
      </c>
    </row>
    <row r="949">
      <c r="A949" s="24" t="inlineStr">
        <is>
          <t>Oldham|4</t>
        </is>
      </c>
      <c r="B949" s="24" t="inlineStr">
        <is>
          <t>E3</t>
        </is>
      </c>
      <c r="C949" s="24" t="inlineStr">
        <is>
          <t>League Two</t>
        </is>
      </c>
      <c r="D949" s="24" t="inlineStr">
        <is>
          <t>Oldham</t>
        </is>
      </c>
      <c r="E949" s="24" t="n">
        <v>4</v>
      </c>
      <c r="F949" s="24">
        <f>COUNTIFS(TeamGames!$D$2:$D$4073,$D949,TeamGames!$F$2:$F$4073,$E949)</f>
        <v/>
      </c>
      <c r="G949" s="24" t="n">
        <v>13</v>
      </c>
      <c r="H949" s="24" t="n">
        <v>16</v>
      </c>
      <c r="I949" s="24" t="inlineStr">
        <is>
          <t>Crawley (H) · Northampton (A) · Shrewsbury (A) · Exeter (H)</t>
        </is>
      </c>
      <c r="J949" s="24" t="n">
        <v>2</v>
      </c>
      <c r="K949" s="40" t="n">
        <v>46326.625</v>
      </c>
      <c r="L949" s="40" t="n">
        <v>46347.625</v>
      </c>
      <c r="M949" s="24">
        <f>SUMIFS(TeamGames!$X$2:$X$4073,TeamGames!$D$2:$D$4073,$D949,TeamGames!$F$2:$F$4073,$E949)</f>
        <v/>
      </c>
      <c r="N949" s="33">
        <f>SUMIFS(TeamGames!$S$2:$S$4073,TeamGames!$D$2:$D$4073,$D949,TeamGames!$F$2:$F$4073,$E949)</f>
        <v/>
      </c>
      <c r="O949" s="33">
        <f>SUMIFS(TeamGames!$S$2:$S$4073,TeamGames!$D$2:$D$4073,$D949,TeamGames!$F$2:$F$4073,$E949,TeamGames!$X$2:$X$4073,1)</f>
        <v/>
      </c>
      <c r="P949" s="24">
        <f>SUMIFS(TeamGames!$O$2:$O$4073,TeamGames!$D$2:$D$4073,$D949,TeamGames!$F$2:$F$4073,$E949)</f>
        <v/>
      </c>
      <c r="Q949" s="33">
        <f>SUMIFS(TeamGames!$T$2:$T$4073,TeamGames!$D$2:$D$4073,$D949,TeamGames!$F$2:$F$4073,$E949)</f>
        <v/>
      </c>
      <c r="R949" s="33">
        <f>SUMIFS(TeamGames!$U$2:$U$4073,TeamGames!$D$2:$D$4073,$D949,TeamGames!$F$2:$F$4073,$E949)</f>
        <v/>
      </c>
      <c r="S949" s="33">
        <f>SUMIFS(TeamGames!$W$2:$W$4073,TeamGames!$D$2:$D$4073,$D949,TeamGames!$F$2:$F$4073,$E949)</f>
        <v/>
      </c>
      <c r="T949" s="30">
        <f>IF(M949=0,"",P949-O949)</f>
        <v/>
      </c>
      <c r="U949" s="30">
        <f>IF(M949=0,"",S949-O949)</f>
        <v/>
      </c>
      <c r="V949" s="24">
        <f>IF(M949=0,"upcoming",IF(M949=F949,"complete","in progress"))</f>
        <v/>
      </c>
      <c r="W949" s="33">
        <f>N949/F949</f>
        <v/>
      </c>
      <c r="X949" s="41">
        <f>AVERAGEIFS(TeamGames!$K$2:$K$4073,TeamGames!$D$2:$D$4073,$D949,TeamGames!$F$2:$F$4073,$E949)</f>
        <v/>
      </c>
      <c r="Y949" s="30">
        <f>IF(M949=0,"",P949-S949)</f>
        <v/>
      </c>
      <c r="Z949" s="30" t="n"/>
      <c r="AA949" s="31" t="n"/>
      <c r="AB949" s="33" t="n">
        <v>5.998094903854967</v>
      </c>
      <c r="AC949" s="24" t="n">
        <v>0</v>
      </c>
      <c r="AD949" s="24" t="n">
        <v>1</v>
      </c>
    </row>
    <row r="950">
      <c r="A950" s="24" t="inlineStr">
        <is>
          <t>Oldham|5</t>
        </is>
      </c>
      <c r="B950" s="24" t="inlineStr">
        <is>
          <t>E3</t>
        </is>
      </c>
      <c r="C950" s="24" t="inlineStr">
        <is>
          <t>League Two</t>
        </is>
      </c>
      <c r="D950" s="24" t="inlineStr">
        <is>
          <t>Oldham</t>
        </is>
      </c>
      <c r="E950" s="24" t="n">
        <v>5</v>
      </c>
      <c r="F950" s="24">
        <f>COUNTIFS(TeamGames!$D$2:$D$4073,$D950,TeamGames!$F$2:$F$4073,$E950)</f>
        <v/>
      </c>
      <c r="G950" s="24" t="n">
        <v>17</v>
      </c>
      <c r="H950" s="24" t="n">
        <v>20</v>
      </c>
      <c r="I950" s="24" t="inlineStr">
        <is>
          <t>Rotherham (A) · Bristol Rovers (H) · Gillingham (H) · Newport (A)</t>
        </is>
      </c>
      <c r="J950" s="24" t="n">
        <v>2</v>
      </c>
      <c r="K950" s="40" t="n">
        <v>46354.625</v>
      </c>
      <c r="L950" s="40" t="n">
        <v>46375.625</v>
      </c>
      <c r="M950" s="24">
        <f>SUMIFS(TeamGames!$X$2:$X$4073,TeamGames!$D$2:$D$4073,$D950,TeamGames!$F$2:$F$4073,$E950)</f>
        <v/>
      </c>
      <c r="N950" s="33">
        <f>SUMIFS(TeamGames!$S$2:$S$4073,TeamGames!$D$2:$D$4073,$D950,TeamGames!$F$2:$F$4073,$E950)</f>
        <v/>
      </c>
      <c r="O950" s="33">
        <f>SUMIFS(TeamGames!$S$2:$S$4073,TeamGames!$D$2:$D$4073,$D950,TeamGames!$F$2:$F$4073,$E950,TeamGames!$X$2:$X$4073,1)</f>
        <v/>
      </c>
      <c r="P950" s="24">
        <f>SUMIFS(TeamGames!$O$2:$O$4073,TeamGames!$D$2:$D$4073,$D950,TeamGames!$F$2:$F$4073,$E950)</f>
        <v/>
      </c>
      <c r="Q950" s="33">
        <f>SUMIFS(TeamGames!$T$2:$T$4073,TeamGames!$D$2:$D$4073,$D950,TeamGames!$F$2:$F$4073,$E950)</f>
        <v/>
      </c>
      <c r="R950" s="33">
        <f>SUMIFS(TeamGames!$U$2:$U$4073,TeamGames!$D$2:$D$4073,$D950,TeamGames!$F$2:$F$4073,$E950)</f>
        <v/>
      </c>
      <c r="S950" s="33">
        <f>SUMIFS(TeamGames!$W$2:$W$4073,TeamGames!$D$2:$D$4073,$D950,TeamGames!$F$2:$F$4073,$E950)</f>
        <v/>
      </c>
      <c r="T950" s="30">
        <f>IF(M950=0,"",P950-O950)</f>
        <v/>
      </c>
      <c r="U950" s="30">
        <f>IF(M950=0,"",S950-O950)</f>
        <v/>
      </c>
      <c r="V950" s="24">
        <f>IF(M950=0,"upcoming",IF(M950=F950,"complete","in progress"))</f>
        <v/>
      </c>
      <c r="W950" s="33">
        <f>N950/F950</f>
        <v/>
      </c>
      <c r="X950" s="41">
        <f>AVERAGEIFS(TeamGames!$K$2:$K$4073,TeamGames!$D$2:$D$4073,$D950,TeamGames!$F$2:$F$4073,$E950)</f>
        <v/>
      </c>
      <c r="Y950" s="30">
        <f>IF(M950=0,"",P950-S950)</f>
        <v/>
      </c>
      <c r="Z950" s="30" t="n"/>
      <c r="AA950" s="31" t="n"/>
      <c r="AB950" s="33" t="n">
        <v>5.671256301352537</v>
      </c>
      <c r="AC950" s="24" t="n">
        <v>0</v>
      </c>
      <c r="AD950" s="24" t="n">
        <v>0</v>
      </c>
    </row>
    <row r="951">
      <c r="A951" s="24" t="inlineStr">
        <is>
          <t>Oldham|6</t>
        </is>
      </c>
      <c r="B951" s="24" t="inlineStr">
        <is>
          <t>E3</t>
        </is>
      </c>
      <c r="C951" s="24" t="inlineStr">
        <is>
          <t>League Two</t>
        </is>
      </c>
      <c r="D951" s="24" t="inlineStr">
        <is>
          <t>Oldham</t>
        </is>
      </c>
      <c r="E951" s="24" t="n">
        <v>6</v>
      </c>
      <c r="F951" s="24">
        <f>COUNTIFS(TeamGames!$D$2:$D$4073,$D951,TeamGames!$F$2:$F$4073,$E951)</f>
        <v/>
      </c>
      <c r="G951" s="24" t="n">
        <v>21</v>
      </c>
      <c r="H951" s="24" t="n">
        <v>24</v>
      </c>
      <c r="I951" s="24" t="inlineStr">
        <is>
          <t>York (H) · Grimsby (A) · Crewe (A) · Newport (H)</t>
        </is>
      </c>
      <c r="J951" s="24" t="n">
        <v>2</v>
      </c>
      <c r="K951" s="40" t="n">
        <v>46382.625</v>
      </c>
      <c r="L951" s="40" t="n">
        <v>46396.625</v>
      </c>
      <c r="M951" s="24">
        <f>SUMIFS(TeamGames!$X$2:$X$4073,TeamGames!$D$2:$D$4073,$D951,TeamGames!$F$2:$F$4073,$E951)</f>
        <v/>
      </c>
      <c r="N951" s="33">
        <f>SUMIFS(TeamGames!$S$2:$S$4073,TeamGames!$D$2:$D$4073,$D951,TeamGames!$F$2:$F$4073,$E951)</f>
        <v/>
      </c>
      <c r="O951" s="33">
        <f>SUMIFS(TeamGames!$S$2:$S$4073,TeamGames!$D$2:$D$4073,$D951,TeamGames!$F$2:$F$4073,$E951,TeamGames!$X$2:$X$4073,1)</f>
        <v/>
      </c>
      <c r="P951" s="24">
        <f>SUMIFS(TeamGames!$O$2:$O$4073,TeamGames!$D$2:$D$4073,$D951,TeamGames!$F$2:$F$4073,$E951)</f>
        <v/>
      </c>
      <c r="Q951" s="33">
        <f>SUMIFS(TeamGames!$T$2:$T$4073,TeamGames!$D$2:$D$4073,$D951,TeamGames!$F$2:$F$4073,$E951)</f>
        <v/>
      </c>
      <c r="R951" s="33">
        <f>SUMIFS(TeamGames!$U$2:$U$4073,TeamGames!$D$2:$D$4073,$D951,TeamGames!$F$2:$F$4073,$E951)</f>
        <v/>
      </c>
      <c r="S951" s="33">
        <f>SUMIFS(TeamGames!$W$2:$W$4073,TeamGames!$D$2:$D$4073,$D951,TeamGames!$F$2:$F$4073,$E951)</f>
        <v/>
      </c>
      <c r="T951" s="30">
        <f>IF(M951=0,"",P951-O951)</f>
        <v/>
      </c>
      <c r="U951" s="30">
        <f>IF(M951=0,"",S951-O951)</f>
        <v/>
      </c>
      <c r="V951" s="24">
        <f>IF(M951=0,"upcoming",IF(M951=F951,"complete","in progress"))</f>
        <v/>
      </c>
      <c r="W951" s="33">
        <f>N951/F951</f>
        <v/>
      </c>
      <c r="X951" s="41">
        <f>AVERAGEIFS(TeamGames!$K$2:$K$4073,TeamGames!$D$2:$D$4073,$D951,TeamGames!$F$2:$F$4073,$E951)</f>
        <v/>
      </c>
      <c r="Y951" s="30">
        <f>IF(M951=0,"",P951-S951)</f>
        <v/>
      </c>
      <c r="Z951" s="30" t="n"/>
      <c r="AA951" s="31" t="n"/>
      <c r="AB951" s="33" t="n">
        <v>5.652506944139121</v>
      </c>
      <c r="AC951" s="24" t="n">
        <v>0</v>
      </c>
      <c r="AD951" s="24" t="n">
        <v>0</v>
      </c>
    </row>
    <row r="952">
      <c r="A952" s="24" t="inlineStr">
        <is>
          <t>Oldham|7</t>
        </is>
      </c>
      <c r="B952" s="24" t="inlineStr">
        <is>
          <t>E3</t>
        </is>
      </c>
      <c r="C952" s="24" t="inlineStr">
        <is>
          <t>League Two</t>
        </is>
      </c>
      <c r="D952" s="24" t="inlineStr">
        <is>
          <t>Oldham</t>
        </is>
      </c>
      <c r="E952" s="24" t="n">
        <v>7</v>
      </c>
      <c r="F952" s="24">
        <f>COUNTIFS(TeamGames!$D$2:$D$4073,$D952,TeamGames!$F$2:$F$4073,$E952)</f>
        <v/>
      </c>
      <c r="G952" s="24" t="n">
        <v>25</v>
      </c>
      <c r="H952" s="24" t="n">
        <v>28</v>
      </c>
      <c r="I952" s="24" t="inlineStr">
        <is>
          <t>Cheltenham (A) · Walsall (H) · Barnet (H) · Crawley (A)</t>
        </is>
      </c>
      <c r="J952" s="24" t="n">
        <v>2</v>
      </c>
      <c r="K952" s="40" t="n">
        <v>46403.625</v>
      </c>
      <c r="L952" s="40" t="n">
        <v>46417.625</v>
      </c>
      <c r="M952" s="24">
        <f>SUMIFS(TeamGames!$X$2:$X$4073,TeamGames!$D$2:$D$4073,$D952,TeamGames!$F$2:$F$4073,$E952)</f>
        <v/>
      </c>
      <c r="N952" s="33">
        <f>SUMIFS(TeamGames!$S$2:$S$4073,TeamGames!$D$2:$D$4073,$D952,TeamGames!$F$2:$F$4073,$E952)</f>
        <v/>
      </c>
      <c r="O952" s="33">
        <f>SUMIFS(TeamGames!$S$2:$S$4073,TeamGames!$D$2:$D$4073,$D952,TeamGames!$F$2:$F$4073,$E952,TeamGames!$X$2:$X$4073,1)</f>
        <v/>
      </c>
      <c r="P952" s="24">
        <f>SUMIFS(TeamGames!$O$2:$O$4073,TeamGames!$D$2:$D$4073,$D952,TeamGames!$F$2:$F$4073,$E952)</f>
        <v/>
      </c>
      <c r="Q952" s="33">
        <f>SUMIFS(TeamGames!$T$2:$T$4073,TeamGames!$D$2:$D$4073,$D952,TeamGames!$F$2:$F$4073,$E952)</f>
        <v/>
      </c>
      <c r="R952" s="33">
        <f>SUMIFS(TeamGames!$U$2:$U$4073,TeamGames!$D$2:$D$4073,$D952,TeamGames!$F$2:$F$4073,$E952)</f>
        <v/>
      </c>
      <c r="S952" s="33">
        <f>SUMIFS(TeamGames!$W$2:$W$4073,TeamGames!$D$2:$D$4073,$D952,TeamGames!$F$2:$F$4073,$E952)</f>
        <v/>
      </c>
      <c r="T952" s="30">
        <f>IF(M952=0,"",P952-O952)</f>
        <v/>
      </c>
      <c r="U952" s="30">
        <f>IF(M952=0,"",S952-O952)</f>
        <v/>
      </c>
      <c r="V952" s="24">
        <f>IF(M952=0,"upcoming",IF(M952=F952,"complete","in progress"))</f>
        <v/>
      </c>
      <c r="W952" s="33">
        <f>N952/F952</f>
        <v/>
      </c>
      <c r="X952" s="41">
        <f>AVERAGEIFS(TeamGames!$K$2:$K$4073,TeamGames!$D$2:$D$4073,$D952,TeamGames!$F$2:$F$4073,$E952)</f>
        <v/>
      </c>
      <c r="Y952" s="30">
        <f>IF(M952=0,"",P952-S952)</f>
        <v/>
      </c>
      <c r="Z952" s="30" t="n"/>
      <c r="AA952" s="31" t="n"/>
      <c r="AB952" s="33" t="n">
        <v>5.817565057992427</v>
      </c>
      <c r="AC952" s="24" t="n">
        <v>0</v>
      </c>
      <c r="AD952" s="24" t="n">
        <v>0</v>
      </c>
    </row>
    <row r="953">
      <c r="A953" s="24" t="inlineStr">
        <is>
          <t>Oldham|8</t>
        </is>
      </c>
      <c r="B953" s="24" t="inlineStr">
        <is>
          <t>E3</t>
        </is>
      </c>
      <c r="C953" s="24" t="inlineStr">
        <is>
          <t>League Two</t>
        </is>
      </c>
      <c r="D953" s="24" t="inlineStr">
        <is>
          <t>Oldham</t>
        </is>
      </c>
      <c r="E953" s="24" t="n">
        <v>8</v>
      </c>
      <c r="F953" s="24">
        <f>COUNTIFS(TeamGames!$D$2:$D$4073,$D953,TeamGames!$F$2:$F$4073,$E953)</f>
        <v/>
      </c>
      <c r="G953" s="24" t="n">
        <v>29</v>
      </c>
      <c r="H953" s="24" t="n">
        <v>32</v>
      </c>
      <c r="I953" s="24" t="inlineStr">
        <is>
          <t>Swindon (A) · Fleetwood (H) · Tranmere (H) · Chesterfield (A)</t>
        </is>
      </c>
      <c r="J953" s="24" t="n">
        <v>2</v>
      </c>
      <c r="K953" s="40" t="n">
        <v>46424.625</v>
      </c>
      <c r="L953" s="40" t="n">
        <v>46438.625</v>
      </c>
      <c r="M953" s="24">
        <f>SUMIFS(TeamGames!$X$2:$X$4073,TeamGames!$D$2:$D$4073,$D953,TeamGames!$F$2:$F$4073,$E953)</f>
        <v/>
      </c>
      <c r="N953" s="33">
        <f>SUMIFS(TeamGames!$S$2:$S$4073,TeamGames!$D$2:$D$4073,$D953,TeamGames!$F$2:$F$4073,$E953)</f>
        <v/>
      </c>
      <c r="O953" s="33">
        <f>SUMIFS(TeamGames!$S$2:$S$4073,TeamGames!$D$2:$D$4073,$D953,TeamGames!$F$2:$F$4073,$E953,TeamGames!$X$2:$X$4073,1)</f>
        <v/>
      </c>
      <c r="P953" s="24">
        <f>SUMIFS(TeamGames!$O$2:$O$4073,TeamGames!$D$2:$D$4073,$D953,TeamGames!$F$2:$F$4073,$E953)</f>
        <v/>
      </c>
      <c r="Q953" s="33">
        <f>SUMIFS(TeamGames!$T$2:$T$4073,TeamGames!$D$2:$D$4073,$D953,TeamGames!$F$2:$F$4073,$E953)</f>
        <v/>
      </c>
      <c r="R953" s="33">
        <f>SUMIFS(TeamGames!$U$2:$U$4073,TeamGames!$D$2:$D$4073,$D953,TeamGames!$F$2:$F$4073,$E953)</f>
        <v/>
      </c>
      <c r="S953" s="33">
        <f>SUMIFS(TeamGames!$W$2:$W$4073,TeamGames!$D$2:$D$4073,$D953,TeamGames!$F$2:$F$4073,$E953)</f>
        <v/>
      </c>
      <c r="T953" s="30">
        <f>IF(M953=0,"",P953-O953)</f>
        <v/>
      </c>
      <c r="U953" s="30">
        <f>IF(M953=0,"",S953-O953)</f>
        <v/>
      </c>
      <c r="V953" s="24">
        <f>IF(M953=0,"upcoming",IF(M953=F953,"complete","in progress"))</f>
        <v/>
      </c>
      <c r="W953" s="33">
        <f>N953/F953</f>
        <v/>
      </c>
      <c r="X953" s="41">
        <f>AVERAGEIFS(TeamGames!$K$2:$K$4073,TeamGames!$D$2:$D$4073,$D953,TeamGames!$F$2:$F$4073,$E953)</f>
        <v/>
      </c>
      <c r="Y953" s="30">
        <f>IF(M953=0,"",P953-S953)</f>
        <v/>
      </c>
      <c r="Z953" s="30" t="n"/>
      <c r="AA953" s="31" t="n"/>
      <c r="AB953" s="33" t="n">
        <v>5.784966777147688</v>
      </c>
      <c r="AC953" s="24" t="n">
        <v>0</v>
      </c>
      <c r="AD953" s="24" t="n">
        <v>0</v>
      </c>
    </row>
    <row r="954">
      <c r="A954" s="24" t="inlineStr">
        <is>
          <t>Oldham|9</t>
        </is>
      </c>
      <c r="B954" s="24" t="inlineStr">
        <is>
          <t>E3</t>
        </is>
      </c>
      <c r="C954" s="24" t="inlineStr">
        <is>
          <t>League Two</t>
        </is>
      </c>
      <c r="D954" s="24" t="inlineStr">
        <is>
          <t>Oldham</t>
        </is>
      </c>
      <c r="E954" s="24" t="n">
        <v>9</v>
      </c>
      <c r="F954" s="24">
        <f>COUNTIFS(TeamGames!$D$2:$D$4073,$D954,TeamGames!$F$2:$F$4073,$E954)</f>
        <v/>
      </c>
      <c r="G954" s="24" t="n">
        <v>33</v>
      </c>
      <c r="H954" s="24" t="n">
        <v>36</v>
      </c>
      <c r="I954" s="24" t="inlineStr">
        <is>
          <t>Shrewsbury (H) · Port Vale (A) · Colchester (H) · Exeter (A)</t>
        </is>
      </c>
      <c r="J954" s="24" t="n">
        <v>2</v>
      </c>
      <c r="K954" s="40" t="n">
        <v>46445.625</v>
      </c>
      <c r="L954" s="40" t="n">
        <v>46466.625</v>
      </c>
      <c r="M954" s="24">
        <f>SUMIFS(TeamGames!$X$2:$X$4073,TeamGames!$D$2:$D$4073,$D954,TeamGames!$F$2:$F$4073,$E954)</f>
        <v/>
      </c>
      <c r="N954" s="33">
        <f>SUMIFS(TeamGames!$S$2:$S$4073,TeamGames!$D$2:$D$4073,$D954,TeamGames!$F$2:$F$4073,$E954)</f>
        <v/>
      </c>
      <c r="O954" s="33">
        <f>SUMIFS(TeamGames!$S$2:$S$4073,TeamGames!$D$2:$D$4073,$D954,TeamGames!$F$2:$F$4073,$E954,TeamGames!$X$2:$X$4073,1)</f>
        <v/>
      </c>
      <c r="P954" s="24">
        <f>SUMIFS(TeamGames!$O$2:$O$4073,TeamGames!$D$2:$D$4073,$D954,TeamGames!$F$2:$F$4073,$E954)</f>
        <v/>
      </c>
      <c r="Q954" s="33">
        <f>SUMIFS(TeamGames!$T$2:$T$4073,TeamGames!$D$2:$D$4073,$D954,TeamGames!$F$2:$F$4073,$E954)</f>
        <v/>
      </c>
      <c r="R954" s="33">
        <f>SUMIFS(TeamGames!$U$2:$U$4073,TeamGames!$D$2:$D$4073,$D954,TeamGames!$F$2:$F$4073,$E954)</f>
        <v/>
      </c>
      <c r="S954" s="33">
        <f>SUMIFS(TeamGames!$W$2:$W$4073,TeamGames!$D$2:$D$4073,$D954,TeamGames!$F$2:$F$4073,$E954)</f>
        <v/>
      </c>
      <c r="T954" s="30">
        <f>IF(M954=0,"",P954-O954)</f>
        <v/>
      </c>
      <c r="U954" s="30">
        <f>IF(M954=0,"",S954-O954)</f>
        <v/>
      </c>
      <c r="V954" s="24">
        <f>IF(M954=0,"upcoming",IF(M954=F954,"complete","in progress"))</f>
        <v/>
      </c>
      <c r="W954" s="33">
        <f>N954/F954</f>
        <v/>
      </c>
      <c r="X954" s="41">
        <f>AVERAGEIFS(TeamGames!$K$2:$K$4073,TeamGames!$D$2:$D$4073,$D954,TeamGames!$F$2:$F$4073,$E954)</f>
        <v/>
      </c>
      <c r="Y954" s="30">
        <f>IF(M954=0,"",P954-S954)</f>
        <v/>
      </c>
      <c r="Z954" s="30" t="n"/>
      <c r="AA954" s="31" t="n"/>
      <c r="AB954" s="33" t="n">
        <v>5.70658947748074</v>
      </c>
      <c r="AC954" s="24" t="n">
        <v>0</v>
      </c>
      <c r="AD954" s="24" t="n">
        <v>0</v>
      </c>
    </row>
    <row r="955">
      <c r="A955" s="24" t="inlineStr">
        <is>
          <t>Oldham|10</t>
        </is>
      </c>
      <c r="B955" s="24" t="inlineStr">
        <is>
          <t>E3</t>
        </is>
      </c>
      <c r="C955" s="24" t="inlineStr">
        <is>
          <t>League Two</t>
        </is>
      </c>
      <c r="D955" s="24" t="inlineStr">
        <is>
          <t>Oldham</t>
        </is>
      </c>
      <c r="E955" s="24" t="n">
        <v>10</v>
      </c>
      <c r="F955" s="24">
        <f>COUNTIFS(TeamGames!$D$2:$D$4073,$D955,TeamGames!$F$2:$F$4073,$E955)</f>
        <v/>
      </c>
      <c r="G955" s="24" t="n">
        <v>37</v>
      </c>
      <c r="H955" s="24" t="n">
        <v>40</v>
      </c>
      <c r="I955" s="24" t="inlineStr">
        <is>
          <t>Crewe (H) · York (A) · Grimsby (H) · Gillingham (A)</t>
        </is>
      </c>
      <c r="J955" s="24" t="n">
        <v>2</v>
      </c>
      <c r="K955" s="40" t="n">
        <v>46472.625</v>
      </c>
      <c r="L955" s="40" t="n">
        <v>46487.625</v>
      </c>
      <c r="M955" s="24">
        <f>SUMIFS(TeamGames!$X$2:$X$4073,TeamGames!$D$2:$D$4073,$D955,TeamGames!$F$2:$F$4073,$E955)</f>
        <v/>
      </c>
      <c r="N955" s="33">
        <f>SUMIFS(TeamGames!$S$2:$S$4073,TeamGames!$D$2:$D$4073,$D955,TeamGames!$F$2:$F$4073,$E955)</f>
        <v/>
      </c>
      <c r="O955" s="33">
        <f>SUMIFS(TeamGames!$S$2:$S$4073,TeamGames!$D$2:$D$4073,$D955,TeamGames!$F$2:$F$4073,$E955,TeamGames!$X$2:$X$4073,1)</f>
        <v/>
      </c>
      <c r="P955" s="24">
        <f>SUMIFS(TeamGames!$O$2:$O$4073,TeamGames!$D$2:$D$4073,$D955,TeamGames!$F$2:$F$4073,$E955)</f>
        <v/>
      </c>
      <c r="Q955" s="33">
        <f>SUMIFS(TeamGames!$T$2:$T$4073,TeamGames!$D$2:$D$4073,$D955,TeamGames!$F$2:$F$4073,$E955)</f>
        <v/>
      </c>
      <c r="R955" s="33">
        <f>SUMIFS(TeamGames!$U$2:$U$4073,TeamGames!$D$2:$D$4073,$D955,TeamGames!$F$2:$F$4073,$E955)</f>
        <v/>
      </c>
      <c r="S955" s="33">
        <f>SUMIFS(TeamGames!$W$2:$W$4073,TeamGames!$D$2:$D$4073,$D955,TeamGames!$F$2:$F$4073,$E955)</f>
        <v/>
      </c>
      <c r="T955" s="30">
        <f>IF(M955=0,"",P955-O955)</f>
        <v/>
      </c>
      <c r="U955" s="30">
        <f>IF(M955=0,"",S955-O955)</f>
        <v/>
      </c>
      <c r="V955" s="24">
        <f>IF(M955=0,"upcoming",IF(M955=F955,"complete","in progress"))</f>
        <v/>
      </c>
      <c r="W955" s="33">
        <f>N955/F955</f>
        <v/>
      </c>
      <c r="X955" s="41">
        <f>AVERAGEIFS(TeamGames!$K$2:$K$4073,TeamGames!$D$2:$D$4073,$D955,TeamGames!$F$2:$F$4073,$E955)</f>
        <v/>
      </c>
      <c r="Y955" s="30">
        <f>IF(M955=0,"",P955-S955)</f>
        <v/>
      </c>
      <c r="Z955" s="30" t="n"/>
      <c r="AA955" s="31" t="n"/>
      <c r="AB955" s="33" t="n">
        <v>5.422728214086003</v>
      </c>
      <c r="AC955" s="24" t="n">
        <v>0</v>
      </c>
      <c r="AD955" s="24" t="n">
        <v>0</v>
      </c>
    </row>
    <row r="956">
      <c r="A956" s="24" t="inlineStr">
        <is>
          <t>Oldham|11</t>
        </is>
      </c>
      <c r="B956" s="24" t="inlineStr">
        <is>
          <t>E3</t>
        </is>
      </c>
      <c r="C956" s="24" t="inlineStr">
        <is>
          <t>League Two</t>
        </is>
      </c>
      <c r="D956" s="24" t="inlineStr">
        <is>
          <t>Oldham</t>
        </is>
      </c>
      <c r="E956" s="24" t="n">
        <v>11</v>
      </c>
      <c r="F956" s="24">
        <f>COUNTIFS(TeamGames!$D$2:$D$4073,$D956,TeamGames!$F$2:$F$4073,$E956)</f>
        <v/>
      </c>
      <c r="G956" s="24" t="n">
        <v>41</v>
      </c>
      <c r="H956" s="24" t="n">
        <v>44</v>
      </c>
      <c r="I956" s="24" t="inlineStr">
        <is>
          <t>Accrington (A) · Rochdale (H) · Salford (A) · Northampton (H)</t>
        </is>
      </c>
      <c r="J956" s="24" t="n">
        <v>2</v>
      </c>
      <c r="K956" s="40" t="n">
        <v>46490.82291666666</v>
      </c>
      <c r="L956" s="40" t="n">
        <v>46504.82291666666</v>
      </c>
      <c r="M956" s="24">
        <f>SUMIFS(TeamGames!$X$2:$X$4073,TeamGames!$D$2:$D$4073,$D956,TeamGames!$F$2:$F$4073,$E956)</f>
        <v/>
      </c>
      <c r="N956" s="33">
        <f>SUMIFS(TeamGames!$S$2:$S$4073,TeamGames!$D$2:$D$4073,$D956,TeamGames!$F$2:$F$4073,$E956)</f>
        <v/>
      </c>
      <c r="O956" s="33">
        <f>SUMIFS(TeamGames!$S$2:$S$4073,TeamGames!$D$2:$D$4073,$D956,TeamGames!$F$2:$F$4073,$E956,TeamGames!$X$2:$X$4073,1)</f>
        <v/>
      </c>
      <c r="P956" s="24">
        <f>SUMIFS(TeamGames!$O$2:$O$4073,TeamGames!$D$2:$D$4073,$D956,TeamGames!$F$2:$F$4073,$E956)</f>
        <v/>
      </c>
      <c r="Q956" s="33">
        <f>SUMIFS(TeamGames!$T$2:$T$4073,TeamGames!$D$2:$D$4073,$D956,TeamGames!$F$2:$F$4073,$E956)</f>
        <v/>
      </c>
      <c r="R956" s="33">
        <f>SUMIFS(TeamGames!$U$2:$U$4073,TeamGames!$D$2:$D$4073,$D956,TeamGames!$F$2:$F$4073,$E956)</f>
        <v/>
      </c>
      <c r="S956" s="33">
        <f>SUMIFS(TeamGames!$W$2:$W$4073,TeamGames!$D$2:$D$4073,$D956,TeamGames!$F$2:$F$4073,$E956)</f>
        <v/>
      </c>
      <c r="T956" s="30">
        <f>IF(M956=0,"",P956-O956)</f>
        <v/>
      </c>
      <c r="U956" s="30">
        <f>IF(M956=0,"",S956-O956)</f>
        <v/>
      </c>
      <c r="V956" s="24">
        <f>IF(M956=0,"upcoming",IF(M956=F956,"complete","in progress"))</f>
        <v/>
      </c>
      <c r="W956" s="33">
        <f>N956/F956</f>
        <v/>
      </c>
      <c r="X956" s="41">
        <f>AVERAGEIFS(TeamGames!$K$2:$K$4073,TeamGames!$D$2:$D$4073,$D956,TeamGames!$F$2:$F$4073,$E956)</f>
        <v/>
      </c>
      <c r="Y956" s="30">
        <f>IF(M956=0,"",P956-S956)</f>
        <v/>
      </c>
      <c r="Z956" s="30" t="n"/>
      <c r="AA956" s="31" t="n"/>
      <c r="AB956" s="33" t="n">
        <v>5.683703570490847</v>
      </c>
      <c r="AC956" s="24" t="n">
        <v>0</v>
      </c>
      <c r="AD956" s="24" t="n">
        <v>0</v>
      </c>
    </row>
    <row r="957">
      <c r="A957" s="24" t="inlineStr">
        <is>
          <t>Oldham|12</t>
        </is>
      </c>
      <c r="B957" s="24" t="inlineStr">
        <is>
          <t>E3</t>
        </is>
      </c>
      <c r="C957" s="24" t="inlineStr">
        <is>
          <t>League Two</t>
        </is>
      </c>
      <c r="D957" s="24" t="inlineStr">
        <is>
          <t>Oldham</t>
        </is>
      </c>
      <c r="E957" s="24" t="n">
        <v>12</v>
      </c>
      <c r="F957" s="24">
        <f>COUNTIFS(TeamGames!$D$2:$D$4073,$D957,TeamGames!$F$2:$F$4073,$E957)</f>
        <v/>
      </c>
      <c r="G957" s="24" t="n">
        <v>45</v>
      </c>
      <c r="H957" s="24" t="n">
        <v>46</v>
      </c>
      <c r="I957" s="24" t="inlineStr">
        <is>
          <t>Rotherham (H) · Bristol Rovers (A)</t>
        </is>
      </c>
      <c r="J957" s="24" t="n">
        <v>1</v>
      </c>
      <c r="K957" s="40" t="n">
        <v>46508.625</v>
      </c>
      <c r="L957" s="40" t="n">
        <v>46515.625</v>
      </c>
      <c r="M957" s="24">
        <f>SUMIFS(TeamGames!$X$2:$X$4073,TeamGames!$D$2:$D$4073,$D957,TeamGames!$F$2:$F$4073,$E957)</f>
        <v/>
      </c>
      <c r="N957" s="33">
        <f>SUMIFS(TeamGames!$S$2:$S$4073,TeamGames!$D$2:$D$4073,$D957,TeamGames!$F$2:$F$4073,$E957)</f>
        <v/>
      </c>
      <c r="O957" s="33">
        <f>SUMIFS(TeamGames!$S$2:$S$4073,TeamGames!$D$2:$D$4073,$D957,TeamGames!$F$2:$F$4073,$E957,TeamGames!$X$2:$X$4073,1)</f>
        <v/>
      </c>
      <c r="P957" s="24">
        <f>SUMIFS(TeamGames!$O$2:$O$4073,TeamGames!$D$2:$D$4073,$D957,TeamGames!$F$2:$F$4073,$E957)</f>
        <v/>
      </c>
      <c r="Q957" s="33">
        <f>SUMIFS(TeamGames!$T$2:$T$4073,TeamGames!$D$2:$D$4073,$D957,TeamGames!$F$2:$F$4073,$E957)</f>
        <v/>
      </c>
      <c r="R957" s="33">
        <f>SUMIFS(TeamGames!$U$2:$U$4073,TeamGames!$D$2:$D$4073,$D957,TeamGames!$F$2:$F$4073,$E957)</f>
        <v/>
      </c>
      <c r="S957" s="33">
        <f>SUMIFS(TeamGames!$W$2:$W$4073,TeamGames!$D$2:$D$4073,$D957,TeamGames!$F$2:$F$4073,$E957)</f>
        <v/>
      </c>
      <c r="T957" s="30">
        <f>IF(M957=0,"",P957-O957)</f>
        <v/>
      </c>
      <c r="U957" s="30">
        <f>IF(M957=0,"",S957-O957)</f>
        <v/>
      </c>
      <c r="V957" s="24">
        <f>IF(M957=0,"upcoming",IF(M957=F957,"complete","in progress"))</f>
        <v/>
      </c>
      <c r="W957" s="33">
        <f>N957/F957</f>
        <v/>
      </c>
      <c r="X957" s="41">
        <f>AVERAGEIFS(TeamGames!$K$2:$K$4073,TeamGames!$D$2:$D$4073,$D957,TeamGames!$F$2:$F$4073,$E957)</f>
        <v/>
      </c>
      <c r="Y957" s="30">
        <f>IF(M957=0,"",P957-S957)</f>
        <v/>
      </c>
      <c r="Z957" s="30" t="n"/>
      <c r="AA957" s="31" t="n"/>
      <c r="AB957" s="33" t="n">
        <v>2.607089513013186</v>
      </c>
      <c r="AC957" s="24" t="n">
        <v>0</v>
      </c>
      <c r="AD957" s="24" t="n">
        <v>0</v>
      </c>
    </row>
    <row r="958">
      <c r="A958" s="24" t="inlineStr">
        <is>
          <t>Port Vale|1</t>
        </is>
      </c>
      <c r="B958" s="24" t="inlineStr">
        <is>
          <t>E3</t>
        </is>
      </c>
      <c r="C958" s="24" t="inlineStr">
        <is>
          <t>League Two</t>
        </is>
      </c>
      <c r="D958" s="24" t="inlineStr">
        <is>
          <t>Port Vale</t>
        </is>
      </c>
      <c r="E958" s="24" t="n">
        <v>1</v>
      </c>
      <c r="F958" s="24">
        <f>COUNTIFS(TeamGames!$D$2:$D$4073,$D958,TeamGames!$F$2:$F$4073,$E958)</f>
        <v/>
      </c>
      <c r="G958" s="24" t="n">
        <v>1</v>
      </c>
      <c r="H958" s="24" t="n">
        <v>4</v>
      </c>
      <c r="I958" s="24" t="inlineStr">
        <is>
          <t>Oldham (A) · Tranmere (H) · Crewe (H) · Swindon (A)</t>
        </is>
      </c>
      <c r="J958" s="24" t="n">
        <v>2</v>
      </c>
      <c r="K958" s="40" t="n">
        <v>46249.52083333334</v>
      </c>
      <c r="L958" s="40" t="n">
        <v>46266.82291666666</v>
      </c>
      <c r="M958" s="24">
        <f>SUMIFS(TeamGames!$X$2:$X$4073,TeamGames!$D$2:$D$4073,$D958,TeamGames!$F$2:$F$4073,$E958)</f>
        <v/>
      </c>
      <c r="N958" s="33">
        <f>SUMIFS(TeamGames!$S$2:$S$4073,TeamGames!$D$2:$D$4073,$D958,TeamGames!$F$2:$F$4073,$E958)</f>
        <v/>
      </c>
      <c r="O958" s="33">
        <f>SUMIFS(TeamGames!$S$2:$S$4073,TeamGames!$D$2:$D$4073,$D958,TeamGames!$F$2:$F$4073,$E958,TeamGames!$X$2:$X$4073,1)</f>
        <v/>
      </c>
      <c r="P958" s="24">
        <f>SUMIFS(TeamGames!$O$2:$O$4073,TeamGames!$D$2:$D$4073,$D958,TeamGames!$F$2:$F$4073,$E958)</f>
        <v/>
      </c>
      <c r="Q958" s="33">
        <f>SUMIFS(TeamGames!$T$2:$T$4073,TeamGames!$D$2:$D$4073,$D958,TeamGames!$F$2:$F$4073,$E958)</f>
        <v/>
      </c>
      <c r="R958" s="33">
        <f>SUMIFS(TeamGames!$U$2:$U$4073,TeamGames!$D$2:$D$4073,$D958,TeamGames!$F$2:$F$4073,$E958)</f>
        <v/>
      </c>
      <c r="S958" s="33">
        <f>SUMIFS(TeamGames!$W$2:$W$4073,TeamGames!$D$2:$D$4073,$D958,TeamGames!$F$2:$F$4073,$E958)</f>
        <v/>
      </c>
      <c r="T958" s="30">
        <f>IF(M958=0,"",P958-O958)</f>
        <v/>
      </c>
      <c r="U958" s="30">
        <f>IF(M958=0,"",S958-O958)</f>
        <v/>
      </c>
      <c r="V958" s="24">
        <f>IF(M958=0,"upcoming",IF(M958=F958,"complete","in progress"))</f>
        <v/>
      </c>
      <c r="W958" s="33">
        <f>N958/F958</f>
        <v/>
      </c>
      <c r="X958" s="41">
        <f>AVERAGEIFS(TeamGames!$K$2:$K$4073,TeamGames!$D$2:$D$4073,$D958,TeamGames!$F$2:$F$4073,$E958)</f>
        <v/>
      </c>
      <c r="Y958" s="30">
        <f>IF(M958=0,"",P958-S958)</f>
        <v/>
      </c>
      <c r="Z958" s="30" t="n">
        <v>-1.53</v>
      </c>
      <c r="AA958" s="31" t="n">
        <v>0.1258824716017926</v>
      </c>
      <c r="AB958" s="33" t="n"/>
      <c r="AC958" s="24" t="n">
        <v>0</v>
      </c>
      <c r="AD958" s="24" t="n">
        <v>0</v>
      </c>
    </row>
    <row r="959">
      <c r="A959" s="24" t="inlineStr">
        <is>
          <t>Port Vale|2</t>
        </is>
      </c>
      <c r="B959" s="24" t="inlineStr">
        <is>
          <t>E3</t>
        </is>
      </c>
      <c r="C959" s="24" t="inlineStr">
        <is>
          <t>League Two</t>
        </is>
      </c>
      <c r="D959" s="24" t="inlineStr">
        <is>
          <t>Port Vale</t>
        </is>
      </c>
      <c r="E959" s="24" t="n">
        <v>2</v>
      </c>
      <c r="F959" s="24">
        <f>COUNTIFS(TeamGames!$D$2:$D$4073,$D959,TeamGames!$F$2:$F$4073,$E959)</f>
        <v/>
      </c>
      <c r="G959" s="24" t="n">
        <v>5</v>
      </c>
      <c r="H959" s="24" t="n">
        <v>8</v>
      </c>
      <c r="I959" s="24" t="inlineStr">
        <is>
          <t>Salford (A) · Exeter (H) · Walsall (A) · Grimsby (H)</t>
        </is>
      </c>
      <c r="J959" s="24" t="n">
        <v>2</v>
      </c>
      <c r="K959" s="40" t="n">
        <v>46270.52083333334</v>
      </c>
      <c r="L959" s="40" t="n">
        <v>46305.625</v>
      </c>
      <c r="M959" s="24">
        <f>SUMIFS(TeamGames!$X$2:$X$4073,TeamGames!$D$2:$D$4073,$D959,TeamGames!$F$2:$F$4073,$E959)</f>
        <v/>
      </c>
      <c r="N959" s="33">
        <f>SUMIFS(TeamGames!$S$2:$S$4073,TeamGames!$D$2:$D$4073,$D959,TeamGames!$F$2:$F$4073,$E959)</f>
        <v/>
      </c>
      <c r="O959" s="33">
        <f>SUMIFS(TeamGames!$S$2:$S$4073,TeamGames!$D$2:$D$4073,$D959,TeamGames!$F$2:$F$4073,$E959,TeamGames!$X$2:$X$4073,1)</f>
        <v/>
      </c>
      <c r="P959" s="24">
        <f>SUMIFS(TeamGames!$O$2:$O$4073,TeamGames!$D$2:$D$4073,$D959,TeamGames!$F$2:$F$4073,$E959)</f>
        <v/>
      </c>
      <c r="Q959" s="33">
        <f>SUMIFS(TeamGames!$T$2:$T$4073,TeamGames!$D$2:$D$4073,$D959,TeamGames!$F$2:$F$4073,$E959)</f>
        <v/>
      </c>
      <c r="R959" s="33">
        <f>SUMIFS(TeamGames!$U$2:$U$4073,TeamGames!$D$2:$D$4073,$D959,TeamGames!$F$2:$F$4073,$E959)</f>
        <v/>
      </c>
      <c r="S959" s="33">
        <f>SUMIFS(TeamGames!$W$2:$W$4073,TeamGames!$D$2:$D$4073,$D959,TeamGames!$F$2:$F$4073,$E959)</f>
        <v/>
      </c>
      <c r="T959" s="30">
        <f>IF(M959=0,"",P959-O959)</f>
        <v/>
      </c>
      <c r="U959" s="30">
        <f>IF(M959=0,"",S959-O959)</f>
        <v/>
      </c>
      <c r="V959" s="24">
        <f>IF(M959=0,"upcoming",IF(M959=F959,"complete","in progress"))</f>
        <v/>
      </c>
      <c r="W959" s="33">
        <f>N959/F959</f>
        <v/>
      </c>
      <c r="X959" s="41">
        <f>AVERAGEIFS(TeamGames!$K$2:$K$4073,TeamGames!$D$2:$D$4073,$D959,TeamGames!$F$2:$F$4073,$E959)</f>
        <v/>
      </c>
      <c r="Y959" s="30">
        <f>IF(M959=0,"",P959-S959)</f>
        <v/>
      </c>
      <c r="Z959" s="30" t="n">
        <v>0.17</v>
      </c>
      <c r="AA959" s="31" t="n">
        <v>0.8628689468770778</v>
      </c>
      <c r="AB959" s="33" t="n"/>
      <c r="AC959" s="24" t="n">
        <v>0</v>
      </c>
      <c r="AD959" s="24" t="n">
        <v>1</v>
      </c>
    </row>
    <row r="960">
      <c r="A960" s="24" t="inlineStr">
        <is>
          <t>Port Vale|3</t>
        </is>
      </c>
      <c r="B960" s="24" t="inlineStr">
        <is>
          <t>E3</t>
        </is>
      </c>
      <c r="C960" s="24" t="inlineStr">
        <is>
          <t>League Two</t>
        </is>
      </c>
      <c r="D960" s="24" t="inlineStr">
        <is>
          <t>Port Vale</t>
        </is>
      </c>
      <c r="E960" s="24" t="n">
        <v>3</v>
      </c>
      <c r="F960" s="24">
        <f>COUNTIFS(TeamGames!$D$2:$D$4073,$D960,TeamGames!$F$2:$F$4073,$E960)</f>
        <v/>
      </c>
      <c r="G960" s="24" t="n">
        <v>9</v>
      </c>
      <c r="H960" s="24" t="n">
        <v>12</v>
      </c>
      <c r="I960" s="24" t="inlineStr">
        <is>
          <t>Chesterfield (H) · Gillingham (A) · York (A) · Rochdale (H)</t>
        </is>
      </c>
      <c r="J960" s="24" t="n">
        <v>2</v>
      </c>
      <c r="K960" s="40" t="n">
        <v>46312.625</v>
      </c>
      <c r="L960" s="40" t="n">
        <v>46326.52083333334</v>
      </c>
      <c r="M960" s="24">
        <f>SUMIFS(TeamGames!$X$2:$X$4073,TeamGames!$D$2:$D$4073,$D960,TeamGames!$F$2:$F$4073,$E960)</f>
        <v/>
      </c>
      <c r="N960" s="33">
        <f>SUMIFS(TeamGames!$S$2:$S$4073,TeamGames!$D$2:$D$4073,$D960,TeamGames!$F$2:$F$4073,$E960)</f>
        <v/>
      </c>
      <c r="O960" s="33">
        <f>SUMIFS(TeamGames!$S$2:$S$4073,TeamGames!$D$2:$D$4073,$D960,TeamGames!$F$2:$F$4073,$E960,TeamGames!$X$2:$X$4073,1)</f>
        <v/>
      </c>
      <c r="P960" s="24">
        <f>SUMIFS(TeamGames!$O$2:$O$4073,TeamGames!$D$2:$D$4073,$D960,TeamGames!$F$2:$F$4073,$E960)</f>
        <v/>
      </c>
      <c r="Q960" s="33">
        <f>SUMIFS(TeamGames!$T$2:$T$4073,TeamGames!$D$2:$D$4073,$D960,TeamGames!$F$2:$F$4073,$E960)</f>
        <v/>
      </c>
      <c r="R960" s="33">
        <f>SUMIFS(TeamGames!$U$2:$U$4073,TeamGames!$D$2:$D$4073,$D960,TeamGames!$F$2:$F$4073,$E960)</f>
        <v/>
      </c>
      <c r="S960" s="33">
        <f>SUMIFS(TeamGames!$W$2:$W$4073,TeamGames!$D$2:$D$4073,$D960,TeamGames!$F$2:$F$4073,$E960)</f>
        <v/>
      </c>
      <c r="T960" s="30">
        <f>IF(M960=0,"",P960-O960)</f>
        <v/>
      </c>
      <c r="U960" s="30">
        <f>IF(M960=0,"",S960-O960)</f>
        <v/>
      </c>
      <c r="V960" s="24">
        <f>IF(M960=0,"upcoming",IF(M960=F960,"complete","in progress"))</f>
        <v/>
      </c>
      <c r="W960" s="33">
        <f>N960/F960</f>
        <v/>
      </c>
      <c r="X960" s="41">
        <f>AVERAGEIFS(TeamGames!$K$2:$K$4073,TeamGames!$D$2:$D$4073,$D960,TeamGames!$F$2:$F$4073,$E960)</f>
        <v/>
      </c>
      <c r="Y960" s="30">
        <f>IF(M960=0,"",P960-S960)</f>
        <v/>
      </c>
      <c r="Z960" s="30" t="n">
        <v>0.65</v>
      </c>
      <c r="AA960" s="31" t="n">
        <v>0.5162640699398491</v>
      </c>
      <c r="AB960" s="33" t="n">
        <v>2.935658714793129</v>
      </c>
      <c r="AC960" s="24" t="n">
        <v>0</v>
      </c>
      <c r="AD960" s="24" t="n">
        <v>2</v>
      </c>
    </row>
    <row r="961">
      <c r="A961" s="24" t="inlineStr">
        <is>
          <t>Port Vale|4</t>
        </is>
      </c>
      <c r="B961" s="24" t="inlineStr">
        <is>
          <t>E3</t>
        </is>
      </c>
      <c r="C961" s="24" t="inlineStr">
        <is>
          <t>League Two</t>
        </is>
      </c>
      <c r="D961" s="24" t="inlineStr">
        <is>
          <t>Port Vale</t>
        </is>
      </c>
      <c r="E961" s="24" t="n">
        <v>4</v>
      </c>
      <c r="F961" s="24">
        <f>COUNTIFS(TeamGames!$D$2:$D$4073,$D961,TeamGames!$F$2:$F$4073,$E961)</f>
        <v/>
      </c>
      <c r="G961" s="24" t="n">
        <v>13</v>
      </c>
      <c r="H961" s="24" t="n">
        <v>16</v>
      </c>
      <c r="I961" s="24" t="inlineStr">
        <is>
          <t>Accrington (H) · Barnet (A) · Northampton (H) · Newport (H)</t>
        </is>
      </c>
      <c r="J961" s="24" t="n">
        <v>3</v>
      </c>
      <c r="K961" s="40" t="n">
        <v>46340.625</v>
      </c>
      <c r="L961" s="40" t="n">
        <v>46354.625</v>
      </c>
      <c r="M961" s="24">
        <f>SUMIFS(TeamGames!$X$2:$X$4073,TeamGames!$D$2:$D$4073,$D961,TeamGames!$F$2:$F$4073,$E961)</f>
        <v/>
      </c>
      <c r="N961" s="33">
        <f>SUMIFS(TeamGames!$S$2:$S$4073,TeamGames!$D$2:$D$4073,$D961,TeamGames!$F$2:$F$4073,$E961)</f>
        <v/>
      </c>
      <c r="O961" s="33">
        <f>SUMIFS(TeamGames!$S$2:$S$4073,TeamGames!$D$2:$D$4073,$D961,TeamGames!$F$2:$F$4073,$E961,TeamGames!$X$2:$X$4073,1)</f>
        <v/>
      </c>
      <c r="P961" s="24">
        <f>SUMIFS(TeamGames!$O$2:$O$4073,TeamGames!$D$2:$D$4073,$D961,TeamGames!$F$2:$F$4073,$E961)</f>
        <v/>
      </c>
      <c r="Q961" s="33">
        <f>SUMIFS(TeamGames!$T$2:$T$4073,TeamGames!$D$2:$D$4073,$D961,TeamGames!$F$2:$F$4073,$E961)</f>
        <v/>
      </c>
      <c r="R961" s="33">
        <f>SUMIFS(TeamGames!$U$2:$U$4073,TeamGames!$D$2:$D$4073,$D961,TeamGames!$F$2:$F$4073,$E961)</f>
        <v/>
      </c>
      <c r="S961" s="33">
        <f>SUMIFS(TeamGames!$W$2:$W$4073,TeamGames!$D$2:$D$4073,$D961,TeamGames!$F$2:$F$4073,$E961)</f>
        <v/>
      </c>
      <c r="T961" s="30">
        <f>IF(M961=0,"",P961-O961)</f>
        <v/>
      </c>
      <c r="U961" s="30">
        <f>IF(M961=0,"",S961-O961)</f>
        <v/>
      </c>
      <c r="V961" s="24">
        <f>IF(M961=0,"upcoming",IF(M961=F961,"complete","in progress"))</f>
        <v/>
      </c>
      <c r="W961" s="33">
        <f>N961/F961</f>
        <v/>
      </c>
      <c r="X961" s="41">
        <f>AVERAGEIFS(TeamGames!$K$2:$K$4073,TeamGames!$D$2:$D$4073,$D961,TeamGames!$F$2:$F$4073,$E961)</f>
        <v/>
      </c>
      <c r="Y961" s="30">
        <f>IF(M961=0,"",P961-S961)</f>
        <v/>
      </c>
      <c r="Z961" s="30" t="n"/>
      <c r="AA961" s="31" t="n"/>
      <c r="AB961" s="33" t="n">
        <v>6.470442917673237</v>
      </c>
      <c r="AC961" s="24" t="n">
        <v>0</v>
      </c>
      <c r="AD961" s="24" t="n">
        <v>2</v>
      </c>
    </row>
    <row r="962">
      <c r="A962" s="24" t="inlineStr">
        <is>
          <t>Port Vale|5</t>
        </is>
      </c>
      <c r="B962" s="24" t="inlineStr">
        <is>
          <t>E3</t>
        </is>
      </c>
      <c r="C962" s="24" t="inlineStr">
        <is>
          <t>League Two</t>
        </is>
      </c>
      <c r="D962" s="24" t="inlineStr">
        <is>
          <t>Port Vale</t>
        </is>
      </c>
      <c r="E962" s="24" t="n">
        <v>5</v>
      </c>
      <c r="F962" s="24">
        <f>COUNTIFS(TeamGames!$D$2:$D$4073,$D962,TeamGames!$F$2:$F$4073,$E962)</f>
        <v/>
      </c>
      <c r="G962" s="24" t="n">
        <v>17</v>
      </c>
      <c r="H962" s="24" t="n">
        <v>20</v>
      </c>
      <c r="I962" s="24" t="inlineStr">
        <is>
          <t>Crawley (A) · Shrewsbury (A) · Colchester (A) · Rotherham (H)</t>
        </is>
      </c>
      <c r="J962" s="24" t="n">
        <v>1</v>
      </c>
      <c r="K962" s="40" t="n">
        <v>46357.82291666666</v>
      </c>
      <c r="L962" s="40" t="n">
        <v>46375.625</v>
      </c>
      <c r="M962" s="24">
        <f>SUMIFS(TeamGames!$X$2:$X$4073,TeamGames!$D$2:$D$4073,$D962,TeamGames!$F$2:$F$4073,$E962)</f>
        <v/>
      </c>
      <c r="N962" s="33">
        <f>SUMIFS(TeamGames!$S$2:$S$4073,TeamGames!$D$2:$D$4073,$D962,TeamGames!$F$2:$F$4073,$E962)</f>
        <v/>
      </c>
      <c r="O962" s="33">
        <f>SUMIFS(TeamGames!$S$2:$S$4073,TeamGames!$D$2:$D$4073,$D962,TeamGames!$F$2:$F$4073,$E962,TeamGames!$X$2:$X$4073,1)</f>
        <v/>
      </c>
      <c r="P962" s="24">
        <f>SUMIFS(TeamGames!$O$2:$O$4073,TeamGames!$D$2:$D$4073,$D962,TeamGames!$F$2:$F$4073,$E962)</f>
        <v/>
      </c>
      <c r="Q962" s="33">
        <f>SUMIFS(TeamGames!$T$2:$T$4073,TeamGames!$D$2:$D$4073,$D962,TeamGames!$F$2:$F$4073,$E962)</f>
        <v/>
      </c>
      <c r="R962" s="33">
        <f>SUMIFS(TeamGames!$U$2:$U$4073,TeamGames!$D$2:$D$4073,$D962,TeamGames!$F$2:$F$4073,$E962)</f>
        <v/>
      </c>
      <c r="S962" s="33">
        <f>SUMIFS(TeamGames!$W$2:$W$4073,TeamGames!$D$2:$D$4073,$D962,TeamGames!$F$2:$F$4073,$E962)</f>
        <v/>
      </c>
      <c r="T962" s="30">
        <f>IF(M962=0,"",P962-O962)</f>
        <v/>
      </c>
      <c r="U962" s="30">
        <f>IF(M962=0,"",S962-O962)</f>
        <v/>
      </c>
      <c r="V962" s="24">
        <f>IF(M962=0,"upcoming",IF(M962=F962,"complete","in progress"))</f>
        <v/>
      </c>
      <c r="W962" s="33">
        <f>N962/F962</f>
        <v/>
      </c>
      <c r="X962" s="41">
        <f>AVERAGEIFS(TeamGames!$K$2:$K$4073,TeamGames!$D$2:$D$4073,$D962,TeamGames!$F$2:$F$4073,$E962)</f>
        <v/>
      </c>
      <c r="Y962" s="30">
        <f>IF(M962=0,"",P962-S962)</f>
        <v/>
      </c>
      <c r="Z962" s="30" t="n"/>
      <c r="AA962" s="31" t="n"/>
      <c r="AB962" s="33" t="n">
        <v>5.804319703355631</v>
      </c>
      <c r="AC962" s="24" t="n">
        <v>0</v>
      </c>
      <c r="AD962" s="24" t="n">
        <v>1</v>
      </c>
    </row>
    <row r="963">
      <c r="A963" s="24" t="inlineStr">
        <is>
          <t>Port Vale|6</t>
        </is>
      </c>
      <c r="B963" s="24" t="inlineStr">
        <is>
          <t>E3</t>
        </is>
      </c>
      <c r="C963" s="24" t="inlineStr">
        <is>
          <t>League Two</t>
        </is>
      </c>
      <c r="D963" s="24" t="inlineStr">
        <is>
          <t>Port Vale</t>
        </is>
      </c>
      <c r="E963" s="24" t="n">
        <v>6</v>
      </c>
      <c r="F963" s="24">
        <f>COUNTIFS(TeamGames!$D$2:$D$4073,$D963,TeamGames!$F$2:$F$4073,$E963)</f>
        <v/>
      </c>
      <c r="G963" s="24" t="n">
        <v>21</v>
      </c>
      <c r="H963" s="24" t="n">
        <v>24</v>
      </c>
      <c r="I963" s="24" t="inlineStr">
        <is>
          <t>Cheltenham (A) · Bristol Rovers (H) · Fleetwood (H) · Rotherham (A)</t>
        </is>
      </c>
      <c r="J963" s="24" t="n">
        <v>2</v>
      </c>
      <c r="K963" s="40" t="n">
        <v>46382.625</v>
      </c>
      <c r="L963" s="40" t="n">
        <v>46396.625</v>
      </c>
      <c r="M963" s="24">
        <f>SUMIFS(TeamGames!$X$2:$X$4073,TeamGames!$D$2:$D$4073,$D963,TeamGames!$F$2:$F$4073,$E963)</f>
        <v/>
      </c>
      <c r="N963" s="33">
        <f>SUMIFS(TeamGames!$S$2:$S$4073,TeamGames!$D$2:$D$4073,$D963,TeamGames!$F$2:$F$4073,$E963)</f>
        <v/>
      </c>
      <c r="O963" s="33">
        <f>SUMIFS(TeamGames!$S$2:$S$4073,TeamGames!$D$2:$D$4073,$D963,TeamGames!$F$2:$F$4073,$E963,TeamGames!$X$2:$X$4073,1)</f>
        <v/>
      </c>
      <c r="P963" s="24">
        <f>SUMIFS(TeamGames!$O$2:$O$4073,TeamGames!$D$2:$D$4073,$D963,TeamGames!$F$2:$F$4073,$E963)</f>
        <v/>
      </c>
      <c r="Q963" s="33">
        <f>SUMIFS(TeamGames!$T$2:$T$4073,TeamGames!$D$2:$D$4073,$D963,TeamGames!$F$2:$F$4073,$E963)</f>
        <v/>
      </c>
      <c r="R963" s="33">
        <f>SUMIFS(TeamGames!$U$2:$U$4073,TeamGames!$D$2:$D$4073,$D963,TeamGames!$F$2:$F$4073,$E963)</f>
        <v/>
      </c>
      <c r="S963" s="33">
        <f>SUMIFS(TeamGames!$W$2:$W$4073,TeamGames!$D$2:$D$4073,$D963,TeamGames!$F$2:$F$4073,$E963)</f>
        <v/>
      </c>
      <c r="T963" s="30">
        <f>IF(M963=0,"",P963-O963)</f>
        <v/>
      </c>
      <c r="U963" s="30">
        <f>IF(M963=0,"",S963-O963)</f>
        <v/>
      </c>
      <c r="V963" s="24">
        <f>IF(M963=0,"upcoming",IF(M963=F963,"complete","in progress"))</f>
        <v/>
      </c>
      <c r="W963" s="33">
        <f>N963/F963</f>
        <v/>
      </c>
      <c r="X963" s="41">
        <f>AVERAGEIFS(TeamGames!$K$2:$K$4073,TeamGames!$D$2:$D$4073,$D963,TeamGames!$F$2:$F$4073,$E963)</f>
        <v/>
      </c>
      <c r="Y963" s="30">
        <f>IF(M963=0,"",P963-S963)</f>
        <v/>
      </c>
      <c r="Z963" s="30" t="n"/>
      <c r="AA963" s="31" t="n"/>
      <c r="AB963" s="33" t="n">
        <v>5.984104950955274</v>
      </c>
      <c r="AC963" s="24" t="n">
        <v>0</v>
      </c>
      <c r="AD963" s="24" t="n">
        <v>0</v>
      </c>
    </row>
    <row r="964">
      <c r="A964" s="24" t="inlineStr">
        <is>
          <t>Port Vale|7</t>
        </is>
      </c>
      <c r="B964" s="24" t="inlineStr">
        <is>
          <t>E3</t>
        </is>
      </c>
      <c r="C964" s="24" t="inlineStr">
        <is>
          <t>League Two</t>
        </is>
      </c>
      <c r="D964" s="24" t="inlineStr">
        <is>
          <t>Port Vale</t>
        </is>
      </c>
      <c r="E964" s="24" t="n">
        <v>7</v>
      </c>
      <c r="F964" s="24">
        <f>COUNTIFS(TeamGames!$D$2:$D$4073,$D964,TeamGames!$F$2:$F$4073,$E964)</f>
        <v/>
      </c>
      <c r="G964" s="24" t="n">
        <v>25</v>
      </c>
      <c r="H964" s="24" t="n">
        <v>28</v>
      </c>
      <c r="I964" s="24" t="inlineStr">
        <is>
          <t>Chesterfield (A) · Gillingham (H) · York (H) · Rochdale (A)</t>
        </is>
      </c>
      <c r="J964" s="24" t="n">
        <v>2</v>
      </c>
      <c r="K964" s="40" t="n">
        <v>46403.625</v>
      </c>
      <c r="L964" s="40" t="n">
        <v>46417.625</v>
      </c>
      <c r="M964" s="24">
        <f>SUMIFS(TeamGames!$X$2:$X$4073,TeamGames!$D$2:$D$4073,$D964,TeamGames!$F$2:$F$4073,$E964)</f>
        <v/>
      </c>
      <c r="N964" s="33">
        <f>SUMIFS(TeamGames!$S$2:$S$4073,TeamGames!$D$2:$D$4073,$D964,TeamGames!$F$2:$F$4073,$E964)</f>
        <v/>
      </c>
      <c r="O964" s="33">
        <f>SUMIFS(TeamGames!$S$2:$S$4073,TeamGames!$D$2:$D$4073,$D964,TeamGames!$F$2:$F$4073,$E964,TeamGames!$X$2:$X$4073,1)</f>
        <v/>
      </c>
      <c r="P964" s="24">
        <f>SUMIFS(TeamGames!$O$2:$O$4073,TeamGames!$D$2:$D$4073,$D964,TeamGames!$F$2:$F$4073,$E964)</f>
        <v/>
      </c>
      <c r="Q964" s="33">
        <f>SUMIFS(TeamGames!$T$2:$T$4073,TeamGames!$D$2:$D$4073,$D964,TeamGames!$F$2:$F$4073,$E964)</f>
        <v/>
      </c>
      <c r="R964" s="33">
        <f>SUMIFS(TeamGames!$U$2:$U$4073,TeamGames!$D$2:$D$4073,$D964,TeamGames!$F$2:$F$4073,$E964)</f>
        <v/>
      </c>
      <c r="S964" s="33">
        <f>SUMIFS(TeamGames!$W$2:$W$4073,TeamGames!$D$2:$D$4073,$D964,TeamGames!$F$2:$F$4073,$E964)</f>
        <v/>
      </c>
      <c r="T964" s="30">
        <f>IF(M964=0,"",P964-O964)</f>
        <v/>
      </c>
      <c r="U964" s="30">
        <f>IF(M964=0,"",S964-O964)</f>
        <v/>
      </c>
      <c r="V964" s="24">
        <f>IF(M964=0,"upcoming",IF(M964=F964,"complete","in progress"))</f>
        <v/>
      </c>
      <c r="W964" s="33">
        <f>N964/F964</f>
        <v/>
      </c>
      <c r="X964" s="41">
        <f>AVERAGEIFS(TeamGames!$K$2:$K$4073,TeamGames!$D$2:$D$4073,$D964,TeamGames!$F$2:$F$4073,$E964)</f>
        <v/>
      </c>
      <c r="Y964" s="30">
        <f>IF(M964=0,"",P964-S964)</f>
        <v/>
      </c>
      <c r="Z964" s="30" t="n"/>
      <c r="AA964" s="31" t="n"/>
      <c r="AB964" s="33" t="n">
        <v>5.735094138087659</v>
      </c>
      <c r="AC964" s="24" t="n">
        <v>0</v>
      </c>
      <c r="AD964" s="24" t="n">
        <v>0</v>
      </c>
    </row>
    <row r="965">
      <c r="A965" s="24" t="inlineStr">
        <is>
          <t>Port Vale|8</t>
        </is>
      </c>
      <c r="B965" s="24" t="inlineStr">
        <is>
          <t>E3</t>
        </is>
      </c>
      <c r="C965" s="24" t="inlineStr">
        <is>
          <t>League Two</t>
        </is>
      </c>
      <c r="D965" s="24" t="inlineStr">
        <is>
          <t>Port Vale</t>
        </is>
      </c>
      <c r="E965" s="24" t="n">
        <v>8</v>
      </c>
      <c r="F965" s="24">
        <f>COUNTIFS(TeamGames!$D$2:$D$4073,$D965,TeamGames!$F$2:$F$4073,$E965)</f>
        <v/>
      </c>
      <c r="G965" s="24" t="n">
        <v>29</v>
      </c>
      <c r="H965" s="24" t="n">
        <v>32</v>
      </c>
      <c r="I965" s="24" t="inlineStr">
        <is>
          <t>Crewe (A) · Swindon (H) · Salford (H) · Exeter (A)</t>
        </is>
      </c>
      <c r="J965" s="24" t="n">
        <v>2</v>
      </c>
      <c r="K965" s="40" t="n">
        <v>46424.625</v>
      </c>
      <c r="L965" s="40" t="n">
        <v>46438.625</v>
      </c>
      <c r="M965" s="24">
        <f>SUMIFS(TeamGames!$X$2:$X$4073,TeamGames!$D$2:$D$4073,$D965,TeamGames!$F$2:$F$4073,$E965)</f>
        <v/>
      </c>
      <c r="N965" s="33">
        <f>SUMIFS(TeamGames!$S$2:$S$4073,TeamGames!$D$2:$D$4073,$D965,TeamGames!$F$2:$F$4073,$E965)</f>
        <v/>
      </c>
      <c r="O965" s="33">
        <f>SUMIFS(TeamGames!$S$2:$S$4073,TeamGames!$D$2:$D$4073,$D965,TeamGames!$F$2:$F$4073,$E965,TeamGames!$X$2:$X$4073,1)</f>
        <v/>
      </c>
      <c r="P965" s="24">
        <f>SUMIFS(TeamGames!$O$2:$O$4073,TeamGames!$D$2:$D$4073,$D965,TeamGames!$F$2:$F$4073,$E965)</f>
        <v/>
      </c>
      <c r="Q965" s="33">
        <f>SUMIFS(TeamGames!$T$2:$T$4073,TeamGames!$D$2:$D$4073,$D965,TeamGames!$F$2:$F$4073,$E965)</f>
        <v/>
      </c>
      <c r="R965" s="33">
        <f>SUMIFS(TeamGames!$U$2:$U$4073,TeamGames!$D$2:$D$4073,$D965,TeamGames!$F$2:$F$4073,$E965)</f>
        <v/>
      </c>
      <c r="S965" s="33">
        <f>SUMIFS(TeamGames!$W$2:$W$4073,TeamGames!$D$2:$D$4073,$D965,TeamGames!$F$2:$F$4073,$E965)</f>
        <v/>
      </c>
      <c r="T965" s="30">
        <f>IF(M965=0,"",P965-O965)</f>
        <v/>
      </c>
      <c r="U965" s="30">
        <f>IF(M965=0,"",S965-O965)</f>
        <v/>
      </c>
      <c r="V965" s="24">
        <f>IF(M965=0,"upcoming",IF(M965=F965,"complete","in progress"))</f>
        <v/>
      </c>
      <c r="W965" s="33">
        <f>N965/F965</f>
        <v/>
      </c>
      <c r="X965" s="41">
        <f>AVERAGEIFS(TeamGames!$K$2:$K$4073,TeamGames!$D$2:$D$4073,$D965,TeamGames!$F$2:$F$4073,$E965)</f>
        <v/>
      </c>
      <c r="Y965" s="30">
        <f>IF(M965=0,"",P965-S965)</f>
        <v/>
      </c>
      <c r="Z965" s="30" t="n"/>
      <c r="AA965" s="31" t="n"/>
      <c r="AB965" s="33" t="n">
        <v>5.756438750153763</v>
      </c>
      <c r="AC965" s="24" t="n">
        <v>0</v>
      </c>
      <c r="AD965" s="24" t="n">
        <v>0</v>
      </c>
    </row>
    <row r="966">
      <c r="A966" s="24" t="inlineStr">
        <is>
          <t>Port Vale|9</t>
        </is>
      </c>
      <c r="B966" s="24" t="inlineStr">
        <is>
          <t>E3</t>
        </is>
      </c>
      <c r="C966" s="24" t="inlineStr">
        <is>
          <t>League Two</t>
        </is>
      </c>
      <c r="D966" s="24" t="inlineStr">
        <is>
          <t>Port Vale</t>
        </is>
      </c>
      <c r="E966" s="24" t="n">
        <v>9</v>
      </c>
      <c r="F966" s="24">
        <f>COUNTIFS(TeamGames!$D$2:$D$4073,$D966,TeamGames!$F$2:$F$4073,$E966)</f>
        <v/>
      </c>
      <c r="G966" s="24" t="n">
        <v>33</v>
      </c>
      <c r="H966" s="24" t="n">
        <v>36</v>
      </c>
      <c r="I966" s="24" t="inlineStr">
        <is>
          <t>Accrington (A) · Oldham (H) · Tranmere (A) · Barnet (H)</t>
        </is>
      </c>
      <c r="J966" s="24" t="n">
        <v>2</v>
      </c>
      <c r="K966" s="40" t="n">
        <v>46445.625</v>
      </c>
      <c r="L966" s="40" t="n">
        <v>46466.625</v>
      </c>
      <c r="M966" s="24">
        <f>SUMIFS(TeamGames!$X$2:$X$4073,TeamGames!$D$2:$D$4073,$D966,TeamGames!$F$2:$F$4073,$E966)</f>
        <v/>
      </c>
      <c r="N966" s="33">
        <f>SUMIFS(TeamGames!$S$2:$S$4073,TeamGames!$D$2:$D$4073,$D966,TeamGames!$F$2:$F$4073,$E966)</f>
        <v/>
      </c>
      <c r="O966" s="33">
        <f>SUMIFS(TeamGames!$S$2:$S$4073,TeamGames!$D$2:$D$4073,$D966,TeamGames!$F$2:$F$4073,$E966,TeamGames!$X$2:$X$4073,1)</f>
        <v/>
      </c>
      <c r="P966" s="24">
        <f>SUMIFS(TeamGames!$O$2:$O$4073,TeamGames!$D$2:$D$4073,$D966,TeamGames!$F$2:$F$4073,$E966)</f>
        <v/>
      </c>
      <c r="Q966" s="33">
        <f>SUMIFS(TeamGames!$T$2:$T$4073,TeamGames!$D$2:$D$4073,$D966,TeamGames!$F$2:$F$4073,$E966)</f>
        <v/>
      </c>
      <c r="R966" s="33">
        <f>SUMIFS(TeamGames!$U$2:$U$4073,TeamGames!$D$2:$D$4073,$D966,TeamGames!$F$2:$F$4073,$E966)</f>
        <v/>
      </c>
      <c r="S966" s="33">
        <f>SUMIFS(TeamGames!$W$2:$W$4073,TeamGames!$D$2:$D$4073,$D966,TeamGames!$F$2:$F$4073,$E966)</f>
        <v/>
      </c>
      <c r="T966" s="30">
        <f>IF(M966=0,"",P966-O966)</f>
        <v/>
      </c>
      <c r="U966" s="30">
        <f>IF(M966=0,"",S966-O966)</f>
        <v/>
      </c>
      <c r="V966" s="24">
        <f>IF(M966=0,"upcoming",IF(M966=F966,"complete","in progress"))</f>
        <v/>
      </c>
      <c r="W966" s="33">
        <f>N966/F966</f>
        <v/>
      </c>
      <c r="X966" s="41">
        <f>AVERAGEIFS(TeamGames!$K$2:$K$4073,TeamGames!$D$2:$D$4073,$D966,TeamGames!$F$2:$F$4073,$E966)</f>
        <v/>
      </c>
      <c r="Y966" s="30">
        <f>IF(M966=0,"",P966-S966)</f>
        <v/>
      </c>
      <c r="Z966" s="30" t="n"/>
      <c r="AA966" s="31" t="n"/>
      <c r="AB966" s="33" t="n">
        <v>5.979681594891908</v>
      </c>
      <c r="AC966" s="24" t="n">
        <v>0</v>
      </c>
      <c r="AD966" s="24" t="n">
        <v>0</v>
      </c>
    </row>
    <row r="967">
      <c r="A967" s="24" t="inlineStr">
        <is>
          <t>Port Vale|10</t>
        </is>
      </c>
      <c r="B967" s="24" t="inlineStr">
        <is>
          <t>E3</t>
        </is>
      </c>
      <c r="C967" s="24" t="inlineStr">
        <is>
          <t>League Two</t>
        </is>
      </c>
      <c r="D967" s="24" t="inlineStr">
        <is>
          <t>Port Vale</t>
        </is>
      </c>
      <c r="E967" s="24" t="n">
        <v>10</v>
      </c>
      <c r="F967" s="24">
        <f>COUNTIFS(TeamGames!$D$2:$D$4073,$D967,TeamGames!$F$2:$F$4073,$E967)</f>
        <v/>
      </c>
      <c r="G967" s="24" t="n">
        <v>37</v>
      </c>
      <c r="H967" s="24" t="n">
        <v>40</v>
      </c>
      <c r="I967" s="24" t="inlineStr">
        <is>
          <t>Fleetwood (A) · Cheltenham (H) · Bristol Rovers (A) · Shrewsbury (H)</t>
        </is>
      </c>
      <c r="J967" s="24" t="n">
        <v>2</v>
      </c>
      <c r="K967" s="40" t="n">
        <v>46472.625</v>
      </c>
      <c r="L967" s="40" t="n">
        <v>46487.625</v>
      </c>
      <c r="M967" s="24">
        <f>SUMIFS(TeamGames!$X$2:$X$4073,TeamGames!$D$2:$D$4073,$D967,TeamGames!$F$2:$F$4073,$E967)</f>
        <v/>
      </c>
      <c r="N967" s="33">
        <f>SUMIFS(TeamGames!$S$2:$S$4073,TeamGames!$D$2:$D$4073,$D967,TeamGames!$F$2:$F$4073,$E967)</f>
        <v/>
      </c>
      <c r="O967" s="33">
        <f>SUMIFS(TeamGames!$S$2:$S$4073,TeamGames!$D$2:$D$4073,$D967,TeamGames!$F$2:$F$4073,$E967,TeamGames!$X$2:$X$4073,1)</f>
        <v/>
      </c>
      <c r="P967" s="24">
        <f>SUMIFS(TeamGames!$O$2:$O$4073,TeamGames!$D$2:$D$4073,$D967,TeamGames!$F$2:$F$4073,$E967)</f>
        <v/>
      </c>
      <c r="Q967" s="33">
        <f>SUMIFS(TeamGames!$T$2:$T$4073,TeamGames!$D$2:$D$4073,$D967,TeamGames!$F$2:$F$4073,$E967)</f>
        <v/>
      </c>
      <c r="R967" s="33">
        <f>SUMIFS(TeamGames!$U$2:$U$4073,TeamGames!$D$2:$D$4073,$D967,TeamGames!$F$2:$F$4073,$E967)</f>
        <v/>
      </c>
      <c r="S967" s="33">
        <f>SUMIFS(TeamGames!$W$2:$W$4073,TeamGames!$D$2:$D$4073,$D967,TeamGames!$F$2:$F$4073,$E967)</f>
        <v/>
      </c>
      <c r="T967" s="30">
        <f>IF(M967=0,"",P967-O967)</f>
        <v/>
      </c>
      <c r="U967" s="30">
        <f>IF(M967=0,"",S967-O967)</f>
        <v/>
      </c>
      <c r="V967" s="24">
        <f>IF(M967=0,"upcoming",IF(M967=F967,"complete","in progress"))</f>
        <v/>
      </c>
      <c r="W967" s="33">
        <f>N967/F967</f>
        <v/>
      </c>
      <c r="X967" s="41">
        <f>AVERAGEIFS(TeamGames!$K$2:$K$4073,TeamGames!$D$2:$D$4073,$D967,TeamGames!$F$2:$F$4073,$E967)</f>
        <v/>
      </c>
      <c r="Y967" s="30">
        <f>IF(M967=0,"",P967-S967)</f>
        <v/>
      </c>
      <c r="Z967" s="30" t="n"/>
      <c r="AA967" s="31" t="n"/>
      <c r="AB967" s="33" t="n">
        <v>6.104510202612723</v>
      </c>
      <c r="AC967" s="24" t="n">
        <v>0</v>
      </c>
      <c r="AD967" s="24" t="n">
        <v>0</v>
      </c>
    </row>
    <row r="968">
      <c r="A968" s="24" t="inlineStr">
        <is>
          <t>Port Vale|11</t>
        </is>
      </c>
      <c r="B968" s="24" t="inlineStr">
        <is>
          <t>E3</t>
        </is>
      </c>
      <c r="C968" s="24" t="inlineStr">
        <is>
          <t>League Two</t>
        </is>
      </c>
      <c r="D968" s="24" t="inlineStr">
        <is>
          <t>Port Vale</t>
        </is>
      </c>
      <c r="E968" s="24" t="n">
        <v>11</v>
      </c>
      <c r="F968" s="24">
        <f>COUNTIFS(TeamGames!$D$2:$D$4073,$D968,TeamGames!$F$2:$F$4073,$E968)</f>
        <v/>
      </c>
      <c r="G968" s="24" t="n">
        <v>41</v>
      </c>
      <c r="H968" s="24" t="n">
        <v>44</v>
      </c>
      <c r="I968" s="24" t="inlineStr">
        <is>
          <t>Grimsby (A) · Walsall (H) · Northampton (A) · Colchester (H)</t>
        </is>
      </c>
      <c r="J968" s="24" t="n">
        <v>2</v>
      </c>
      <c r="K968" s="40" t="n">
        <v>46490.82291666666</v>
      </c>
      <c r="L968" s="40" t="n">
        <v>46504.82291666666</v>
      </c>
      <c r="M968" s="24">
        <f>SUMIFS(TeamGames!$X$2:$X$4073,TeamGames!$D$2:$D$4073,$D968,TeamGames!$F$2:$F$4073,$E968)</f>
        <v/>
      </c>
      <c r="N968" s="33">
        <f>SUMIFS(TeamGames!$S$2:$S$4073,TeamGames!$D$2:$D$4073,$D968,TeamGames!$F$2:$F$4073,$E968)</f>
        <v/>
      </c>
      <c r="O968" s="33">
        <f>SUMIFS(TeamGames!$S$2:$S$4073,TeamGames!$D$2:$D$4073,$D968,TeamGames!$F$2:$F$4073,$E968,TeamGames!$X$2:$X$4073,1)</f>
        <v/>
      </c>
      <c r="P968" s="24">
        <f>SUMIFS(TeamGames!$O$2:$O$4073,TeamGames!$D$2:$D$4073,$D968,TeamGames!$F$2:$F$4073,$E968)</f>
        <v/>
      </c>
      <c r="Q968" s="33">
        <f>SUMIFS(TeamGames!$T$2:$T$4073,TeamGames!$D$2:$D$4073,$D968,TeamGames!$F$2:$F$4073,$E968)</f>
        <v/>
      </c>
      <c r="R968" s="33">
        <f>SUMIFS(TeamGames!$U$2:$U$4073,TeamGames!$D$2:$D$4073,$D968,TeamGames!$F$2:$F$4073,$E968)</f>
        <v/>
      </c>
      <c r="S968" s="33">
        <f>SUMIFS(TeamGames!$W$2:$W$4073,TeamGames!$D$2:$D$4073,$D968,TeamGames!$F$2:$F$4073,$E968)</f>
        <v/>
      </c>
      <c r="T968" s="30">
        <f>IF(M968=0,"",P968-O968)</f>
        <v/>
      </c>
      <c r="U968" s="30">
        <f>IF(M968=0,"",S968-O968)</f>
        <v/>
      </c>
      <c r="V968" s="24">
        <f>IF(M968=0,"upcoming",IF(M968=F968,"complete","in progress"))</f>
        <v/>
      </c>
      <c r="W968" s="33">
        <f>N968/F968</f>
        <v/>
      </c>
      <c r="X968" s="41">
        <f>AVERAGEIFS(TeamGames!$K$2:$K$4073,TeamGames!$D$2:$D$4073,$D968,TeamGames!$F$2:$F$4073,$E968)</f>
        <v/>
      </c>
      <c r="Y968" s="30">
        <f>IF(M968=0,"",P968-S968)</f>
        <v/>
      </c>
      <c r="Z968" s="30" t="n"/>
      <c r="AA968" s="31" t="n"/>
      <c r="AB968" s="33" t="n">
        <v>5.815195261337452</v>
      </c>
      <c r="AC968" s="24" t="n">
        <v>0</v>
      </c>
      <c r="AD968" s="24" t="n">
        <v>0</v>
      </c>
    </row>
    <row r="969">
      <c r="A969" s="24" t="inlineStr">
        <is>
          <t>Port Vale|12</t>
        </is>
      </c>
      <c r="B969" s="24" t="inlineStr">
        <is>
          <t>E3</t>
        </is>
      </c>
      <c r="C969" s="24" t="inlineStr">
        <is>
          <t>League Two</t>
        </is>
      </c>
      <c r="D969" s="24" t="inlineStr">
        <is>
          <t>Port Vale</t>
        </is>
      </c>
      <c r="E969" s="24" t="n">
        <v>12</v>
      </c>
      <c r="F969" s="24">
        <f>COUNTIFS(TeamGames!$D$2:$D$4073,$D969,TeamGames!$F$2:$F$4073,$E969)</f>
        <v/>
      </c>
      <c r="G969" s="24" t="n">
        <v>45</v>
      </c>
      <c r="H969" s="24" t="n">
        <v>46</v>
      </c>
      <c r="I969" s="24" t="inlineStr">
        <is>
          <t>Newport (A) · Crawley (H)</t>
        </is>
      </c>
      <c r="J969" s="24" t="n">
        <v>1</v>
      </c>
      <c r="K969" s="40" t="n">
        <v>46508.625</v>
      </c>
      <c r="L969" s="40" t="n">
        <v>46515.625</v>
      </c>
      <c r="M969" s="24">
        <f>SUMIFS(TeamGames!$X$2:$X$4073,TeamGames!$D$2:$D$4073,$D969,TeamGames!$F$2:$F$4073,$E969)</f>
        <v/>
      </c>
      <c r="N969" s="33">
        <f>SUMIFS(TeamGames!$S$2:$S$4073,TeamGames!$D$2:$D$4073,$D969,TeamGames!$F$2:$F$4073,$E969)</f>
        <v/>
      </c>
      <c r="O969" s="33">
        <f>SUMIFS(TeamGames!$S$2:$S$4073,TeamGames!$D$2:$D$4073,$D969,TeamGames!$F$2:$F$4073,$E969,TeamGames!$X$2:$X$4073,1)</f>
        <v/>
      </c>
      <c r="P969" s="24">
        <f>SUMIFS(TeamGames!$O$2:$O$4073,TeamGames!$D$2:$D$4073,$D969,TeamGames!$F$2:$F$4073,$E969)</f>
        <v/>
      </c>
      <c r="Q969" s="33">
        <f>SUMIFS(TeamGames!$T$2:$T$4073,TeamGames!$D$2:$D$4073,$D969,TeamGames!$F$2:$F$4073,$E969)</f>
        <v/>
      </c>
      <c r="R969" s="33">
        <f>SUMIFS(TeamGames!$U$2:$U$4073,TeamGames!$D$2:$D$4073,$D969,TeamGames!$F$2:$F$4073,$E969)</f>
        <v/>
      </c>
      <c r="S969" s="33">
        <f>SUMIFS(TeamGames!$W$2:$W$4073,TeamGames!$D$2:$D$4073,$D969,TeamGames!$F$2:$F$4073,$E969)</f>
        <v/>
      </c>
      <c r="T969" s="30">
        <f>IF(M969=0,"",P969-O969)</f>
        <v/>
      </c>
      <c r="U969" s="30">
        <f>IF(M969=0,"",S969-O969)</f>
        <v/>
      </c>
      <c r="V969" s="24">
        <f>IF(M969=0,"upcoming",IF(M969=F969,"complete","in progress"))</f>
        <v/>
      </c>
      <c r="W969" s="33">
        <f>N969/F969</f>
        <v/>
      </c>
      <c r="X969" s="41">
        <f>AVERAGEIFS(TeamGames!$K$2:$K$4073,TeamGames!$D$2:$D$4073,$D969,TeamGames!$F$2:$F$4073,$E969)</f>
        <v/>
      </c>
      <c r="Y969" s="30">
        <f>IF(M969=0,"",P969-S969)</f>
        <v/>
      </c>
      <c r="Z969" s="30" t="n"/>
      <c r="AA969" s="31" t="n"/>
      <c r="AB969" s="33" t="n">
        <v>3.348228846777753</v>
      </c>
      <c r="AC969" s="24" t="n">
        <v>0</v>
      </c>
      <c r="AD969" s="24" t="n">
        <v>0</v>
      </c>
    </row>
    <row r="970">
      <c r="A970" s="24" t="inlineStr">
        <is>
          <t>Rochdale|1</t>
        </is>
      </c>
      <c r="B970" s="24" t="inlineStr">
        <is>
          <t>E3</t>
        </is>
      </c>
      <c r="C970" s="24" t="inlineStr">
        <is>
          <t>League Two</t>
        </is>
      </c>
      <c r="D970" s="24" t="inlineStr">
        <is>
          <t>Rochdale</t>
        </is>
      </c>
      <c r="E970" s="24" t="n">
        <v>1</v>
      </c>
      <c r="F970" s="24">
        <f>COUNTIFS(TeamGames!$D$2:$D$4073,$D970,TeamGames!$F$2:$F$4073,$E970)</f>
        <v/>
      </c>
      <c r="G970" s="24" t="n">
        <v>1</v>
      </c>
      <c r="H970" s="24" t="n">
        <v>4</v>
      </c>
      <c r="I970" s="24" t="inlineStr">
        <is>
          <t>Newport (A) · Crawley (H) · Colchester (A) · Shrewsbury (H)</t>
        </is>
      </c>
      <c r="J970" s="24" t="n">
        <v>2</v>
      </c>
      <c r="K970" s="40" t="n">
        <v>46249.52083333334</v>
      </c>
      <c r="L970" s="40" t="n">
        <v>46266.82291666666</v>
      </c>
      <c r="M970" s="24">
        <f>SUMIFS(TeamGames!$X$2:$X$4073,TeamGames!$D$2:$D$4073,$D970,TeamGames!$F$2:$F$4073,$E970)</f>
        <v/>
      </c>
      <c r="N970" s="33">
        <f>SUMIFS(TeamGames!$S$2:$S$4073,TeamGames!$D$2:$D$4073,$D970,TeamGames!$F$2:$F$4073,$E970)</f>
        <v/>
      </c>
      <c r="O970" s="33">
        <f>SUMIFS(TeamGames!$S$2:$S$4073,TeamGames!$D$2:$D$4073,$D970,TeamGames!$F$2:$F$4073,$E970,TeamGames!$X$2:$X$4073,1)</f>
        <v/>
      </c>
      <c r="P970" s="24">
        <f>SUMIFS(TeamGames!$O$2:$O$4073,TeamGames!$D$2:$D$4073,$D970,TeamGames!$F$2:$F$4073,$E970)</f>
        <v/>
      </c>
      <c r="Q970" s="33">
        <f>SUMIFS(TeamGames!$T$2:$T$4073,TeamGames!$D$2:$D$4073,$D970,TeamGames!$F$2:$F$4073,$E970)</f>
        <v/>
      </c>
      <c r="R970" s="33">
        <f>SUMIFS(TeamGames!$U$2:$U$4073,TeamGames!$D$2:$D$4073,$D970,TeamGames!$F$2:$F$4073,$E970)</f>
        <v/>
      </c>
      <c r="S970" s="33">
        <f>SUMIFS(TeamGames!$W$2:$W$4073,TeamGames!$D$2:$D$4073,$D970,TeamGames!$F$2:$F$4073,$E970)</f>
        <v/>
      </c>
      <c r="T970" s="30">
        <f>IF(M970=0,"",P970-O970)</f>
        <v/>
      </c>
      <c r="U970" s="30">
        <f>IF(M970=0,"",S970-O970)</f>
        <v/>
      </c>
      <c r="V970" s="24">
        <f>IF(M970=0,"upcoming",IF(M970=F970,"complete","in progress"))</f>
        <v/>
      </c>
      <c r="W970" s="33">
        <f>N970/F970</f>
        <v/>
      </c>
      <c r="X970" s="41">
        <f>AVERAGEIFS(TeamGames!$K$2:$K$4073,TeamGames!$D$2:$D$4073,$D970,TeamGames!$F$2:$F$4073,$E970)</f>
        <v/>
      </c>
      <c r="Y970" s="30">
        <f>IF(M970=0,"",P970-S970)</f>
        <v/>
      </c>
      <c r="Z970" s="30" t="n">
        <v>-1.07</v>
      </c>
      <c r="AA970" s="31" t="n">
        <v>0.2865001351103094</v>
      </c>
      <c r="AB970" s="33" t="n"/>
      <c r="AC970" s="24" t="n">
        <v>0</v>
      </c>
      <c r="AD970" s="24" t="n">
        <v>0</v>
      </c>
    </row>
    <row r="971">
      <c r="A971" s="24" t="inlineStr">
        <is>
          <t>Rochdale|2</t>
        </is>
      </c>
      <c r="B971" s="24" t="inlineStr">
        <is>
          <t>E3</t>
        </is>
      </c>
      <c r="C971" s="24" t="inlineStr">
        <is>
          <t>League Two</t>
        </is>
      </c>
      <c r="D971" s="24" t="inlineStr">
        <is>
          <t>Rochdale</t>
        </is>
      </c>
      <c r="E971" s="24" t="n">
        <v>2</v>
      </c>
      <c r="F971" s="24">
        <f>COUNTIFS(TeamGames!$D$2:$D$4073,$D971,TeamGames!$F$2:$F$4073,$E971)</f>
        <v/>
      </c>
      <c r="G971" s="24" t="n">
        <v>5</v>
      </c>
      <c r="H971" s="24" t="n">
        <v>8</v>
      </c>
      <c r="I971" s="24" t="inlineStr">
        <is>
          <t>Gillingham (H) · Walsall (A) · Oldham (H) · Fleetwood (A)</t>
        </is>
      </c>
      <c r="J971" s="24" t="n">
        <v>2</v>
      </c>
      <c r="K971" s="40" t="n">
        <v>46270.625</v>
      </c>
      <c r="L971" s="40" t="n">
        <v>46291.625</v>
      </c>
      <c r="M971" s="24">
        <f>SUMIFS(TeamGames!$X$2:$X$4073,TeamGames!$D$2:$D$4073,$D971,TeamGames!$F$2:$F$4073,$E971)</f>
        <v/>
      </c>
      <c r="N971" s="33">
        <f>SUMIFS(TeamGames!$S$2:$S$4073,TeamGames!$D$2:$D$4073,$D971,TeamGames!$F$2:$F$4073,$E971)</f>
        <v/>
      </c>
      <c r="O971" s="33">
        <f>SUMIFS(TeamGames!$S$2:$S$4073,TeamGames!$D$2:$D$4073,$D971,TeamGames!$F$2:$F$4073,$E971,TeamGames!$X$2:$X$4073,1)</f>
        <v/>
      </c>
      <c r="P971" s="24">
        <f>SUMIFS(TeamGames!$O$2:$O$4073,TeamGames!$D$2:$D$4073,$D971,TeamGames!$F$2:$F$4073,$E971)</f>
        <v/>
      </c>
      <c r="Q971" s="33">
        <f>SUMIFS(TeamGames!$T$2:$T$4073,TeamGames!$D$2:$D$4073,$D971,TeamGames!$F$2:$F$4073,$E971)</f>
        <v/>
      </c>
      <c r="R971" s="33">
        <f>SUMIFS(TeamGames!$U$2:$U$4073,TeamGames!$D$2:$D$4073,$D971,TeamGames!$F$2:$F$4073,$E971)</f>
        <v/>
      </c>
      <c r="S971" s="33">
        <f>SUMIFS(TeamGames!$W$2:$W$4073,TeamGames!$D$2:$D$4073,$D971,TeamGames!$F$2:$F$4073,$E971)</f>
        <v/>
      </c>
      <c r="T971" s="30">
        <f>IF(M971=0,"",P971-O971)</f>
        <v/>
      </c>
      <c r="U971" s="30">
        <f>IF(M971=0,"",S971-O971)</f>
        <v/>
      </c>
      <c r="V971" s="24">
        <f>IF(M971=0,"upcoming",IF(M971=F971,"complete","in progress"))</f>
        <v/>
      </c>
      <c r="W971" s="33">
        <f>N971/F971</f>
        <v/>
      </c>
      <c r="X971" s="41">
        <f>AVERAGEIFS(TeamGames!$K$2:$K$4073,TeamGames!$D$2:$D$4073,$D971,TeamGames!$F$2:$F$4073,$E971)</f>
        <v/>
      </c>
      <c r="Y971" s="30">
        <f>IF(M971=0,"",P971-S971)</f>
        <v/>
      </c>
      <c r="Z971" s="30" t="n">
        <v>0.6899999999999999</v>
      </c>
      <c r="AA971" s="31" t="n">
        <v>0.4903166876431557</v>
      </c>
      <c r="AB971" s="33" t="n"/>
      <c r="AC971" s="24" t="n">
        <v>0</v>
      </c>
      <c r="AD971" s="24" t="n">
        <v>0</v>
      </c>
    </row>
    <row r="972">
      <c r="A972" s="24" t="inlineStr">
        <is>
          <t>Rochdale|3</t>
        </is>
      </c>
      <c r="B972" s="24" t="inlineStr">
        <is>
          <t>E3</t>
        </is>
      </c>
      <c r="C972" s="24" t="inlineStr">
        <is>
          <t>League Two</t>
        </is>
      </c>
      <c r="D972" s="24" t="inlineStr">
        <is>
          <t>Rochdale</t>
        </is>
      </c>
      <c r="E972" s="24" t="n">
        <v>3</v>
      </c>
      <c r="F972" s="24">
        <f>COUNTIFS(TeamGames!$D$2:$D$4073,$D972,TeamGames!$F$2:$F$4073,$E972)</f>
        <v/>
      </c>
      <c r="G972" s="24" t="n">
        <v>9</v>
      </c>
      <c r="H972" s="24" t="n">
        <v>12</v>
      </c>
      <c r="I972" s="24" t="inlineStr">
        <is>
          <t>Swindon (H) · Tranmere (A) · Crewe (A) · Grimsby (H)</t>
        </is>
      </c>
      <c r="J972" s="24" t="n">
        <v>2</v>
      </c>
      <c r="K972" s="40" t="n">
        <v>46298.625</v>
      </c>
      <c r="L972" s="40" t="n">
        <v>46315.82291666666</v>
      </c>
      <c r="M972" s="24">
        <f>SUMIFS(TeamGames!$X$2:$X$4073,TeamGames!$D$2:$D$4073,$D972,TeamGames!$F$2:$F$4073,$E972)</f>
        <v/>
      </c>
      <c r="N972" s="33">
        <f>SUMIFS(TeamGames!$S$2:$S$4073,TeamGames!$D$2:$D$4073,$D972,TeamGames!$F$2:$F$4073,$E972)</f>
        <v/>
      </c>
      <c r="O972" s="33">
        <f>SUMIFS(TeamGames!$S$2:$S$4073,TeamGames!$D$2:$D$4073,$D972,TeamGames!$F$2:$F$4073,$E972,TeamGames!$X$2:$X$4073,1)</f>
        <v/>
      </c>
      <c r="P972" s="24">
        <f>SUMIFS(TeamGames!$O$2:$O$4073,TeamGames!$D$2:$D$4073,$D972,TeamGames!$F$2:$F$4073,$E972)</f>
        <v/>
      </c>
      <c r="Q972" s="33">
        <f>SUMIFS(TeamGames!$T$2:$T$4073,TeamGames!$D$2:$D$4073,$D972,TeamGames!$F$2:$F$4073,$E972)</f>
        <v/>
      </c>
      <c r="R972" s="33">
        <f>SUMIFS(TeamGames!$U$2:$U$4073,TeamGames!$D$2:$D$4073,$D972,TeamGames!$F$2:$F$4073,$E972)</f>
        <v/>
      </c>
      <c r="S972" s="33">
        <f>SUMIFS(TeamGames!$W$2:$W$4073,TeamGames!$D$2:$D$4073,$D972,TeamGames!$F$2:$F$4073,$E972)</f>
        <v/>
      </c>
      <c r="T972" s="30">
        <f>IF(M972=0,"",P972-O972)</f>
        <v/>
      </c>
      <c r="U972" s="30">
        <f>IF(M972=0,"",S972-O972)</f>
        <v/>
      </c>
      <c r="V972" s="24">
        <f>IF(M972=0,"upcoming",IF(M972=F972,"complete","in progress"))</f>
        <v/>
      </c>
      <c r="W972" s="33">
        <f>N972/F972</f>
        <v/>
      </c>
      <c r="X972" s="41">
        <f>AVERAGEIFS(TeamGames!$K$2:$K$4073,TeamGames!$D$2:$D$4073,$D972,TeamGames!$F$2:$F$4073,$E972)</f>
        <v/>
      </c>
      <c r="Y972" s="30">
        <f>IF(M972=0,"",P972-S972)</f>
        <v/>
      </c>
      <c r="Z972" s="30" t="n">
        <v>-0.08</v>
      </c>
      <c r="AA972" s="31" t="n">
        <v>0.9350758100181349</v>
      </c>
      <c r="AB972" s="33" t="n"/>
      <c r="AC972" s="24" t="n">
        <v>0</v>
      </c>
      <c r="AD972" s="24" t="n">
        <v>0</v>
      </c>
    </row>
    <row r="973">
      <c r="A973" s="24" t="inlineStr">
        <is>
          <t>Rochdale|4</t>
        </is>
      </c>
      <c r="B973" s="24" t="inlineStr">
        <is>
          <t>E3</t>
        </is>
      </c>
      <c r="C973" s="24" t="inlineStr">
        <is>
          <t>League Two</t>
        </is>
      </c>
      <c r="D973" s="24" t="inlineStr">
        <is>
          <t>Rochdale</t>
        </is>
      </c>
      <c r="E973" s="24" t="n">
        <v>4</v>
      </c>
      <c r="F973" s="24">
        <f>COUNTIFS(TeamGames!$D$2:$D$4073,$D973,TeamGames!$F$2:$F$4073,$E973)</f>
        <v/>
      </c>
      <c r="G973" s="24" t="n">
        <v>13</v>
      </c>
      <c r="H973" s="24" t="n">
        <v>16</v>
      </c>
      <c r="I973" s="24" t="inlineStr">
        <is>
          <t>Accrington (H) · Port Vale (A) · York (H) · Northampton (A)</t>
        </is>
      </c>
      <c r="J973" s="24" t="n">
        <v>2</v>
      </c>
      <c r="K973" s="40" t="n">
        <v>46319.625</v>
      </c>
      <c r="L973" s="40" t="n">
        <v>46347.625</v>
      </c>
      <c r="M973" s="24">
        <f>SUMIFS(TeamGames!$X$2:$X$4073,TeamGames!$D$2:$D$4073,$D973,TeamGames!$F$2:$F$4073,$E973)</f>
        <v/>
      </c>
      <c r="N973" s="33">
        <f>SUMIFS(TeamGames!$S$2:$S$4073,TeamGames!$D$2:$D$4073,$D973,TeamGames!$F$2:$F$4073,$E973)</f>
        <v/>
      </c>
      <c r="O973" s="33">
        <f>SUMIFS(TeamGames!$S$2:$S$4073,TeamGames!$D$2:$D$4073,$D973,TeamGames!$F$2:$F$4073,$E973,TeamGames!$X$2:$X$4073,1)</f>
        <v/>
      </c>
      <c r="P973" s="24">
        <f>SUMIFS(TeamGames!$O$2:$O$4073,TeamGames!$D$2:$D$4073,$D973,TeamGames!$F$2:$F$4073,$E973)</f>
        <v/>
      </c>
      <c r="Q973" s="33">
        <f>SUMIFS(TeamGames!$T$2:$T$4073,TeamGames!$D$2:$D$4073,$D973,TeamGames!$F$2:$F$4073,$E973)</f>
        <v/>
      </c>
      <c r="R973" s="33">
        <f>SUMIFS(TeamGames!$U$2:$U$4073,TeamGames!$D$2:$D$4073,$D973,TeamGames!$F$2:$F$4073,$E973)</f>
        <v/>
      </c>
      <c r="S973" s="33">
        <f>SUMIFS(TeamGames!$W$2:$W$4073,TeamGames!$D$2:$D$4073,$D973,TeamGames!$F$2:$F$4073,$E973)</f>
        <v/>
      </c>
      <c r="T973" s="30">
        <f>IF(M973=0,"",P973-O973)</f>
        <v/>
      </c>
      <c r="U973" s="30">
        <f>IF(M973=0,"",S973-O973)</f>
        <v/>
      </c>
      <c r="V973" s="24">
        <f>IF(M973=0,"upcoming",IF(M973=F973,"complete","in progress"))</f>
        <v/>
      </c>
      <c r="W973" s="33">
        <f>N973/F973</f>
        <v/>
      </c>
      <c r="X973" s="41">
        <f>AVERAGEIFS(TeamGames!$K$2:$K$4073,TeamGames!$D$2:$D$4073,$D973,TeamGames!$F$2:$F$4073,$E973)</f>
        <v/>
      </c>
      <c r="Y973" s="30">
        <f>IF(M973=0,"",P973-S973)</f>
        <v/>
      </c>
      <c r="Z973" s="30" t="n"/>
      <c r="AA973" s="31" t="n"/>
      <c r="AB973" s="33" t="n">
        <v>4.94935712757</v>
      </c>
      <c r="AC973" s="24" t="n">
        <v>0</v>
      </c>
      <c r="AD973" s="24" t="n">
        <v>0</v>
      </c>
    </row>
    <row r="974">
      <c r="A974" s="24" t="inlineStr">
        <is>
          <t>Rochdale|5</t>
        </is>
      </c>
      <c r="B974" s="24" t="inlineStr">
        <is>
          <t>E3</t>
        </is>
      </c>
      <c r="C974" s="24" t="inlineStr">
        <is>
          <t>League Two</t>
        </is>
      </c>
      <c r="D974" s="24" t="inlineStr">
        <is>
          <t>Rochdale</t>
        </is>
      </c>
      <c r="E974" s="24" t="n">
        <v>5</v>
      </c>
      <c r="F974" s="24">
        <f>COUNTIFS(TeamGames!$D$2:$D$4073,$D974,TeamGames!$F$2:$F$4073,$E974)</f>
        <v/>
      </c>
      <c r="G974" s="24" t="n">
        <v>17</v>
      </c>
      <c r="H974" s="24" t="n">
        <v>20</v>
      </c>
      <c r="I974" s="24" t="inlineStr">
        <is>
          <t>Barnet (H) · Cheltenham (A) · Exeter (A) · Bristol Rovers (H)</t>
        </is>
      </c>
      <c r="J974" s="24" t="n">
        <v>2</v>
      </c>
      <c r="K974" s="40" t="n">
        <v>46354.625</v>
      </c>
      <c r="L974" s="40" t="n">
        <v>46375.625</v>
      </c>
      <c r="M974" s="24">
        <f>SUMIFS(TeamGames!$X$2:$X$4073,TeamGames!$D$2:$D$4073,$D974,TeamGames!$F$2:$F$4073,$E974)</f>
        <v/>
      </c>
      <c r="N974" s="33">
        <f>SUMIFS(TeamGames!$S$2:$S$4073,TeamGames!$D$2:$D$4073,$D974,TeamGames!$F$2:$F$4073,$E974)</f>
        <v/>
      </c>
      <c r="O974" s="33">
        <f>SUMIFS(TeamGames!$S$2:$S$4073,TeamGames!$D$2:$D$4073,$D974,TeamGames!$F$2:$F$4073,$E974,TeamGames!$X$2:$X$4073,1)</f>
        <v/>
      </c>
      <c r="P974" s="24">
        <f>SUMIFS(TeamGames!$O$2:$O$4073,TeamGames!$D$2:$D$4073,$D974,TeamGames!$F$2:$F$4073,$E974)</f>
        <v/>
      </c>
      <c r="Q974" s="33">
        <f>SUMIFS(TeamGames!$T$2:$T$4073,TeamGames!$D$2:$D$4073,$D974,TeamGames!$F$2:$F$4073,$E974)</f>
        <v/>
      </c>
      <c r="R974" s="33">
        <f>SUMIFS(TeamGames!$U$2:$U$4073,TeamGames!$D$2:$D$4073,$D974,TeamGames!$F$2:$F$4073,$E974)</f>
        <v/>
      </c>
      <c r="S974" s="33">
        <f>SUMIFS(TeamGames!$W$2:$W$4073,TeamGames!$D$2:$D$4073,$D974,TeamGames!$F$2:$F$4073,$E974)</f>
        <v/>
      </c>
      <c r="T974" s="30">
        <f>IF(M974=0,"",P974-O974)</f>
        <v/>
      </c>
      <c r="U974" s="30">
        <f>IF(M974=0,"",S974-O974)</f>
        <v/>
      </c>
      <c r="V974" s="24">
        <f>IF(M974=0,"upcoming",IF(M974=F974,"complete","in progress"))</f>
        <v/>
      </c>
      <c r="W974" s="33">
        <f>N974/F974</f>
        <v/>
      </c>
      <c r="X974" s="41">
        <f>AVERAGEIFS(TeamGames!$K$2:$K$4073,TeamGames!$D$2:$D$4073,$D974,TeamGames!$F$2:$F$4073,$E974)</f>
        <v/>
      </c>
      <c r="Y974" s="30">
        <f>IF(M974=0,"",P974-S974)</f>
        <v/>
      </c>
      <c r="Z974" s="30" t="n"/>
      <c r="AA974" s="31" t="n"/>
      <c r="AB974" s="33" t="n">
        <v>4.927727562797907</v>
      </c>
      <c r="AC974" s="24" t="n">
        <v>0</v>
      </c>
      <c r="AD974" s="24" t="n">
        <v>0</v>
      </c>
    </row>
    <row r="975">
      <c r="A975" s="24" t="inlineStr">
        <is>
          <t>Rochdale|6</t>
        </is>
      </c>
      <c r="B975" s="24" t="inlineStr">
        <is>
          <t>E3</t>
        </is>
      </c>
      <c r="C975" s="24" t="inlineStr">
        <is>
          <t>League Two</t>
        </is>
      </c>
      <c r="D975" s="24" t="inlineStr">
        <is>
          <t>Rochdale</t>
        </is>
      </c>
      <c r="E975" s="24" t="n">
        <v>6</v>
      </c>
      <c r="F975" s="24">
        <f>COUNTIFS(TeamGames!$D$2:$D$4073,$D975,TeamGames!$F$2:$F$4073,$E975)</f>
        <v/>
      </c>
      <c r="G975" s="24" t="n">
        <v>21</v>
      </c>
      <c r="H975" s="24" t="n">
        <v>24</v>
      </c>
      <c r="I975" s="24" t="inlineStr">
        <is>
          <t>Rotherham (A) · Salford (H) · Chesterfield (H) · Bristol Rovers (A)</t>
        </is>
      </c>
      <c r="J975" s="24" t="n">
        <v>2</v>
      </c>
      <c r="K975" s="40" t="n">
        <v>46382.625</v>
      </c>
      <c r="L975" s="40" t="n">
        <v>46396.625</v>
      </c>
      <c r="M975" s="24">
        <f>SUMIFS(TeamGames!$X$2:$X$4073,TeamGames!$D$2:$D$4073,$D975,TeamGames!$F$2:$F$4073,$E975)</f>
        <v/>
      </c>
      <c r="N975" s="33">
        <f>SUMIFS(TeamGames!$S$2:$S$4073,TeamGames!$D$2:$D$4073,$D975,TeamGames!$F$2:$F$4073,$E975)</f>
        <v/>
      </c>
      <c r="O975" s="33">
        <f>SUMIFS(TeamGames!$S$2:$S$4073,TeamGames!$D$2:$D$4073,$D975,TeamGames!$F$2:$F$4073,$E975,TeamGames!$X$2:$X$4073,1)</f>
        <v/>
      </c>
      <c r="P975" s="24">
        <f>SUMIFS(TeamGames!$O$2:$O$4073,TeamGames!$D$2:$D$4073,$D975,TeamGames!$F$2:$F$4073,$E975)</f>
        <v/>
      </c>
      <c r="Q975" s="33">
        <f>SUMIFS(TeamGames!$T$2:$T$4073,TeamGames!$D$2:$D$4073,$D975,TeamGames!$F$2:$F$4073,$E975)</f>
        <v/>
      </c>
      <c r="R975" s="33">
        <f>SUMIFS(TeamGames!$U$2:$U$4073,TeamGames!$D$2:$D$4073,$D975,TeamGames!$F$2:$F$4073,$E975)</f>
        <v/>
      </c>
      <c r="S975" s="33">
        <f>SUMIFS(TeamGames!$W$2:$W$4073,TeamGames!$D$2:$D$4073,$D975,TeamGames!$F$2:$F$4073,$E975)</f>
        <v/>
      </c>
      <c r="T975" s="30">
        <f>IF(M975=0,"",P975-O975)</f>
        <v/>
      </c>
      <c r="U975" s="30">
        <f>IF(M975=0,"",S975-O975)</f>
        <v/>
      </c>
      <c r="V975" s="24">
        <f>IF(M975=0,"upcoming",IF(M975=F975,"complete","in progress"))</f>
        <v/>
      </c>
      <c r="W975" s="33">
        <f>N975/F975</f>
        <v/>
      </c>
      <c r="X975" s="41">
        <f>AVERAGEIFS(TeamGames!$K$2:$K$4073,TeamGames!$D$2:$D$4073,$D975,TeamGames!$F$2:$F$4073,$E975)</f>
        <v/>
      </c>
      <c r="Y975" s="30">
        <f>IF(M975=0,"",P975-S975)</f>
        <v/>
      </c>
      <c r="Z975" s="30" t="n"/>
      <c r="AA975" s="31" t="n"/>
      <c r="AB975" s="33" t="n">
        <v>4.364127114387376</v>
      </c>
      <c r="AC975" s="24" t="n">
        <v>0</v>
      </c>
      <c r="AD975" s="24" t="n">
        <v>0</v>
      </c>
    </row>
    <row r="976">
      <c r="A976" s="24" t="inlineStr">
        <is>
          <t>Rochdale|7</t>
        </is>
      </c>
      <c r="B976" s="24" t="inlineStr">
        <is>
          <t>E3</t>
        </is>
      </c>
      <c r="C976" s="24" t="inlineStr">
        <is>
          <t>League Two</t>
        </is>
      </c>
      <c r="D976" s="24" t="inlineStr">
        <is>
          <t>Rochdale</t>
        </is>
      </c>
      <c r="E976" s="24" t="n">
        <v>7</v>
      </c>
      <c r="F976" s="24">
        <f>COUNTIFS(TeamGames!$D$2:$D$4073,$D976,TeamGames!$F$2:$F$4073,$E976)</f>
        <v/>
      </c>
      <c r="G976" s="24" t="n">
        <v>25</v>
      </c>
      <c r="H976" s="24" t="n">
        <v>28</v>
      </c>
      <c r="I976" s="24" t="inlineStr">
        <is>
          <t>Crewe (H) · Grimsby (A) · Accrington (A) · Port Vale (H)</t>
        </is>
      </c>
      <c r="J976" s="24" t="n">
        <v>2</v>
      </c>
      <c r="K976" s="40" t="n">
        <v>46403.625</v>
      </c>
      <c r="L976" s="40" t="n">
        <v>46417.625</v>
      </c>
      <c r="M976" s="24">
        <f>SUMIFS(TeamGames!$X$2:$X$4073,TeamGames!$D$2:$D$4073,$D976,TeamGames!$F$2:$F$4073,$E976)</f>
        <v/>
      </c>
      <c r="N976" s="33">
        <f>SUMIFS(TeamGames!$S$2:$S$4073,TeamGames!$D$2:$D$4073,$D976,TeamGames!$F$2:$F$4073,$E976)</f>
        <v/>
      </c>
      <c r="O976" s="33">
        <f>SUMIFS(TeamGames!$S$2:$S$4073,TeamGames!$D$2:$D$4073,$D976,TeamGames!$F$2:$F$4073,$E976,TeamGames!$X$2:$X$4073,1)</f>
        <v/>
      </c>
      <c r="P976" s="24">
        <f>SUMIFS(TeamGames!$O$2:$O$4073,TeamGames!$D$2:$D$4073,$D976,TeamGames!$F$2:$F$4073,$E976)</f>
        <v/>
      </c>
      <c r="Q976" s="33">
        <f>SUMIFS(TeamGames!$T$2:$T$4073,TeamGames!$D$2:$D$4073,$D976,TeamGames!$F$2:$F$4073,$E976)</f>
        <v/>
      </c>
      <c r="R976" s="33">
        <f>SUMIFS(TeamGames!$U$2:$U$4073,TeamGames!$D$2:$D$4073,$D976,TeamGames!$F$2:$F$4073,$E976)</f>
        <v/>
      </c>
      <c r="S976" s="33">
        <f>SUMIFS(TeamGames!$W$2:$W$4073,TeamGames!$D$2:$D$4073,$D976,TeamGames!$F$2:$F$4073,$E976)</f>
        <v/>
      </c>
      <c r="T976" s="30">
        <f>IF(M976=0,"",P976-O976)</f>
        <v/>
      </c>
      <c r="U976" s="30">
        <f>IF(M976=0,"",S976-O976)</f>
        <v/>
      </c>
      <c r="V976" s="24">
        <f>IF(M976=0,"upcoming",IF(M976=F976,"complete","in progress"))</f>
        <v/>
      </c>
      <c r="W976" s="33">
        <f>N976/F976</f>
        <v/>
      </c>
      <c r="X976" s="41">
        <f>AVERAGEIFS(TeamGames!$K$2:$K$4073,TeamGames!$D$2:$D$4073,$D976,TeamGames!$F$2:$F$4073,$E976)</f>
        <v/>
      </c>
      <c r="Y976" s="30">
        <f>IF(M976=0,"",P976-S976)</f>
        <v/>
      </c>
      <c r="Z976" s="30" t="n"/>
      <c r="AA976" s="31" t="n"/>
      <c r="AB976" s="33" t="n">
        <v>4.916635939105381</v>
      </c>
      <c r="AC976" s="24" t="n">
        <v>0</v>
      </c>
      <c r="AD976" s="24" t="n">
        <v>0</v>
      </c>
    </row>
    <row r="977">
      <c r="A977" s="24" t="inlineStr">
        <is>
          <t>Rochdale|8</t>
        </is>
      </c>
      <c r="B977" s="24" t="inlineStr">
        <is>
          <t>E3</t>
        </is>
      </c>
      <c r="C977" s="24" t="inlineStr">
        <is>
          <t>League Two</t>
        </is>
      </c>
      <c r="D977" s="24" t="inlineStr">
        <is>
          <t>Rochdale</t>
        </is>
      </c>
      <c r="E977" s="24" t="n">
        <v>8</v>
      </c>
      <c r="F977" s="24">
        <f>COUNTIFS(TeamGames!$D$2:$D$4073,$D977,TeamGames!$F$2:$F$4073,$E977)</f>
        <v/>
      </c>
      <c r="G977" s="24" t="n">
        <v>29</v>
      </c>
      <c r="H977" s="24" t="n">
        <v>32</v>
      </c>
      <c r="I977" s="24" t="inlineStr">
        <is>
          <t>Colchester (H) · Shrewsbury (A) · Gillingham (A) · Walsall (H)</t>
        </is>
      </c>
      <c r="J977" s="24" t="n">
        <v>2</v>
      </c>
      <c r="K977" s="40" t="n">
        <v>46424.625</v>
      </c>
      <c r="L977" s="40" t="n">
        <v>46438.625</v>
      </c>
      <c r="M977" s="24">
        <f>SUMIFS(TeamGames!$X$2:$X$4073,TeamGames!$D$2:$D$4073,$D977,TeamGames!$F$2:$F$4073,$E977)</f>
        <v/>
      </c>
      <c r="N977" s="33">
        <f>SUMIFS(TeamGames!$S$2:$S$4073,TeamGames!$D$2:$D$4073,$D977,TeamGames!$F$2:$F$4073,$E977)</f>
        <v/>
      </c>
      <c r="O977" s="33">
        <f>SUMIFS(TeamGames!$S$2:$S$4073,TeamGames!$D$2:$D$4073,$D977,TeamGames!$F$2:$F$4073,$E977,TeamGames!$X$2:$X$4073,1)</f>
        <v/>
      </c>
      <c r="P977" s="24">
        <f>SUMIFS(TeamGames!$O$2:$O$4073,TeamGames!$D$2:$D$4073,$D977,TeamGames!$F$2:$F$4073,$E977)</f>
        <v/>
      </c>
      <c r="Q977" s="33">
        <f>SUMIFS(TeamGames!$T$2:$T$4073,TeamGames!$D$2:$D$4073,$D977,TeamGames!$F$2:$F$4073,$E977)</f>
        <v/>
      </c>
      <c r="R977" s="33">
        <f>SUMIFS(TeamGames!$U$2:$U$4073,TeamGames!$D$2:$D$4073,$D977,TeamGames!$F$2:$F$4073,$E977)</f>
        <v/>
      </c>
      <c r="S977" s="33">
        <f>SUMIFS(TeamGames!$W$2:$W$4073,TeamGames!$D$2:$D$4073,$D977,TeamGames!$F$2:$F$4073,$E977)</f>
        <v/>
      </c>
      <c r="T977" s="30">
        <f>IF(M977=0,"",P977-O977)</f>
        <v/>
      </c>
      <c r="U977" s="30">
        <f>IF(M977=0,"",S977-O977)</f>
        <v/>
      </c>
      <c r="V977" s="24">
        <f>IF(M977=0,"upcoming",IF(M977=F977,"complete","in progress"))</f>
        <v/>
      </c>
      <c r="W977" s="33">
        <f>N977/F977</f>
        <v/>
      </c>
      <c r="X977" s="41">
        <f>AVERAGEIFS(TeamGames!$K$2:$K$4073,TeamGames!$D$2:$D$4073,$D977,TeamGames!$F$2:$F$4073,$E977)</f>
        <v/>
      </c>
      <c r="Y977" s="30">
        <f>IF(M977=0,"",P977-S977)</f>
        <v/>
      </c>
      <c r="Z977" s="30" t="n"/>
      <c r="AA977" s="31" t="n"/>
      <c r="AB977" s="33" t="n">
        <v>5.068335769818786</v>
      </c>
      <c r="AC977" s="24" t="n">
        <v>0</v>
      </c>
      <c r="AD977" s="24" t="n">
        <v>0</v>
      </c>
    </row>
    <row r="978">
      <c r="A978" s="24" t="inlineStr">
        <is>
          <t>Rochdale|9</t>
        </is>
      </c>
      <c r="B978" s="24" t="inlineStr">
        <is>
          <t>E3</t>
        </is>
      </c>
      <c r="C978" s="24" t="inlineStr">
        <is>
          <t>League Two</t>
        </is>
      </c>
      <c r="D978" s="24" t="inlineStr">
        <is>
          <t>Rochdale</t>
        </is>
      </c>
      <c r="E978" s="24" t="n">
        <v>9</v>
      </c>
      <c r="F978" s="24">
        <f>COUNTIFS(TeamGames!$D$2:$D$4073,$D978,TeamGames!$F$2:$F$4073,$E978)</f>
        <v/>
      </c>
      <c r="G978" s="24" t="n">
        <v>33</v>
      </c>
      <c r="H978" s="24" t="n">
        <v>36</v>
      </c>
      <c r="I978" s="24" t="inlineStr">
        <is>
          <t>York (A) · Newport (H) · Crawley (A) · Northampton (H)</t>
        </is>
      </c>
      <c r="J978" s="24" t="n">
        <v>2</v>
      </c>
      <c r="K978" s="40" t="n">
        <v>46445.625</v>
      </c>
      <c r="L978" s="40" t="n">
        <v>46466.625</v>
      </c>
      <c r="M978" s="24">
        <f>SUMIFS(TeamGames!$X$2:$X$4073,TeamGames!$D$2:$D$4073,$D978,TeamGames!$F$2:$F$4073,$E978)</f>
        <v/>
      </c>
      <c r="N978" s="33">
        <f>SUMIFS(TeamGames!$S$2:$S$4073,TeamGames!$D$2:$D$4073,$D978,TeamGames!$F$2:$F$4073,$E978)</f>
        <v/>
      </c>
      <c r="O978" s="33">
        <f>SUMIFS(TeamGames!$S$2:$S$4073,TeamGames!$D$2:$D$4073,$D978,TeamGames!$F$2:$F$4073,$E978,TeamGames!$X$2:$X$4073,1)</f>
        <v/>
      </c>
      <c r="P978" s="24">
        <f>SUMIFS(TeamGames!$O$2:$O$4073,TeamGames!$D$2:$D$4073,$D978,TeamGames!$F$2:$F$4073,$E978)</f>
        <v/>
      </c>
      <c r="Q978" s="33">
        <f>SUMIFS(TeamGames!$T$2:$T$4073,TeamGames!$D$2:$D$4073,$D978,TeamGames!$F$2:$F$4073,$E978)</f>
        <v/>
      </c>
      <c r="R978" s="33">
        <f>SUMIFS(TeamGames!$U$2:$U$4073,TeamGames!$D$2:$D$4073,$D978,TeamGames!$F$2:$F$4073,$E978)</f>
        <v/>
      </c>
      <c r="S978" s="33">
        <f>SUMIFS(TeamGames!$W$2:$W$4073,TeamGames!$D$2:$D$4073,$D978,TeamGames!$F$2:$F$4073,$E978)</f>
        <v/>
      </c>
      <c r="T978" s="30">
        <f>IF(M978=0,"",P978-O978)</f>
        <v/>
      </c>
      <c r="U978" s="30">
        <f>IF(M978=0,"",S978-O978)</f>
        <v/>
      </c>
      <c r="V978" s="24">
        <f>IF(M978=0,"upcoming",IF(M978=F978,"complete","in progress"))</f>
        <v/>
      </c>
      <c r="W978" s="33">
        <f>N978/F978</f>
        <v/>
      </c>
      <c r="X978" s="41">
        <f>AVERAGEIFS(TeamGames!$K$2:$K$4073,TeamGames!$D$2:$D$4073,$D978,TeamGames!$F$2:$F$4073,$E978)</f>
        <v/>
      </c>
      <c r="Y978" s="30">
        <f>IF(M978=0,"",P978-S978)</f>
        <v/>
      </c>
      <c r="Z978" s="30" t="n"/>
      <c r="AA978" s="31" t="n"/>
      <c r="AB978" s="33" t="n">
        <v>5.292678613766721</v>
      </c>
      <c r="AC978" s="24" t="n">
        <v>0</v>
      </c>
      <c r="AD978" s="24" t="n">
        <v>0</v>
      </c>
    </row>
    <row r="979">
      <c r="A979" s="24" t="inlineStr">
        <is>
          <t>Rochdale|10</t>
        </is>
      </c>
      <c r="B979" s="24" t="inlineStr">
        <is>
          <t>E3</t>
        </is>
      </c>
      <c r="C979" s="24" t="inlineStr">
        <is>
          <t>League Two</t>
        </is>
      </c>
      <c r="D979" s="24" t="inlineStr">
        <is>
          <t>Rochdale</t>
        </is>
      </c>
      <c r="E979" s="24" t="n">
        <v>10</v>
      </c>
      <c r="F979" s="24">
        <f>COUNTIFS(TeamGames!$D$2:$D$4073,$D979,TeamGames!$F$2:$F$4073,$E979)</f>
        <v/>
      </c>
      <c r="G979" s="24" t="n">
        <v>37</v>
      </c>
      <c r="H979" s="24" t="n">
        <v>40</v>
      </c>
      <c r="I979" s="24" t="inlineStr">
        <is>
          <t>Chesterfield (A) · Rotherham (H) · Salford (A) · Exeter (H)</t>
        </is>
      </c>
      <c r="J979" s="24" t="n">
        <v>2</v>
      </c>
      <c r="K979" s="40" t="n">
        <v>46472.625</v>
      </c>
      <c r="L979" s="40" t="n">
        <v>46487.625</v>
      </c>
      <c r="M979" s="24">
        <f>SUMIFS(TeamGames!$X$2:$X$4073,TeamGames!$D$2:$D$4073,$D979,TeamGames!$F$2:$F$4073,$E979)</f>
        <v/>
      </c>
      <c r="N979" s="33">
        <f>SUMIFS(TeamGames!$S$2:$S$4073,TeamGames!$D$2:$D$4073,$D979,TeamGames!$F$2:$F$4073,$E979)</f>
        <v/>
      </c>
      <c r="O979" s="33">
        <f>SUMIFS(TeamGames!$S$2:$S$4073,TeamGames!$D$2:$D$4073,$D979,TeamGames!$F$2:$F$4073,$E979,TeamGames!$X$2:$X$4073,1)</f>
        <v/>
      </c>
      <c r="P979" s="24">
        <f>SUMIFS(TeamGames!$O$2:$O$4073,TeamGames!$D$2:$D$4073,$D979,TeamGames!$F$2:$F$4073,$E979)</f>
        <v/>
      </c>
      <c r="Q979" s="33">
        <f>SUMIFS(TeamGames!$T$2:$T$4073,TeamGames!$D$2:$D$4073,$D979,TeamGames!$F$2:$F$4073,$E979)</f>
        <v/>
      </c>
      <c r="R979" s="33">
        <f>SUMIFS(TeamGames!$U$2:$U$4073,TeamGames!$D$2:$D$4073,$D979,TeamGames!$F$2:$F$4073,$E979)</f>
        <v/>
      </c>
      <c r="S979" s="33">
        <f>SUMIFS(TeamGames!$W$2:$W$4073,TeamGames!$D$2:$D$4073,$D979,TeamGames!$F$2:$F$4073,$E979)</f>
        <v/>
      </c>
      <c r="T979" s="30">
        <f>IF(M979=0,"",P979-O979)</f>
        <v/>
      </c>
      <c r="U979" s="30">
        <f>IF(M979=0,"",S979-O979)</f>
        <v/>
      </c>
      <c r="V979" s="24">
        <f>IF(M979=0,"upcoming",IF(M979=F979,"complete","in progress"))</f>
        <v/>
      </c>
      <c r="W979" s="33">
        <f>N979/F979</f>
        <v/>
      </c>
      <c r="X979" s="41">
        <f>AVERAGEIFS(TeamGames!$K$2:$K$4073,TeamGames!$D$2:$D$4073,$D979,TeamGames!$F$2:$F$4073,$E979)</f>
        <v/>
      </c>
      <c r="Y979" s="30">
        <f>IF(M979=0,"",P979-S979)</f>
        <v/>
      </c>
      <c r="Z979" s="30" t="n"/>
      <c r="AA979" s="31" t="n"/>
      <c r="AB979" s="33" t="n">
        <v>4.635122565077308</v>
      </c>
      <c r="AC979" s="24" t="n">
        <v>0</v>
      </c>
      <c r="AD979" s="24" t="n">
        <v>0</v>
      </c>
    </row>
    <row r="980">
      <c r="A980" s="24" t="inlineStr">
        <is>
          <t>Rochdale|11</t>
        </is>
      </c>
      <c r="B980" s="24" t="inlineStr">
        <is>
          <t>E3</t>
        </is>
      </c>
      <c r="C980" s="24" t="inlineStr">
        <is>
          <t>League Two</t>
        </is>
      </c>
      <c r="D980" s="24" t="inlineStr">
        <is>
          <t>Rochdale</t>
        </is>
      </c>
      <c r="E980" s="24" t="n">
        <v>11</v>
      </c>
      <c r="F980" s="24">
        <f>COUNTIFS(TeamGames!$D$2:$D$4073,$D980,TeamGames!$F$2:$F$4073,$E980)</f>
        <v/>
      </c>
      <c r="G980" s="24" t="n">
        <v>41</v>
      </c>
      <c r="H980" s="24" t="n">
        <v>44</v>
      </c>
      <c r="I980" s="24" t="inlineStr">
        <is>
          <t>Tranmere (H) · Oldham (A) · Fleetwood (H) · Swindon (A)</t>
        </is>
      </c>
      <c r="J980" s="24" t="n">
        <v>2</v>
      </c>
      <c r="K980" s="40" t="n">
        <v>46490.82291666666</v>
      </c>
      <c r="L980" s="40" t="n">
        <v>46504.82291666666</v>
      </c>
      <c r="M980" s="24">
        <f>SUMIFS(TeamGames!$X$2:$X$4073,TeamGames!$D$2:$D$4073,$D980,TeamGames!$F$2:$F$4073,$E980)</f>
        <v/>
      </c>
      <c r="N980" s="33">
        <f>SUMIFS(TeamGames!$S$2:$S$4073,TeamGames!$D$2:$D$4073,$D980,TeamGames!$F$2:$F$4073,$E980)</f>
        <v/>
      </c>
      <c r="O980" s="33">
        <f>SUMIFS(TeamGames!$S$2:$S$4073,TeamGames!$D$2:$D$4073,$D980,TeamGames!$F$2:$F$4073,$E980,TeamGames!$X$2:$X$4073,1)</f>
        <v/>
      </c>
      <c r="P980" s="24">
        <f>SUMIFS(TeamGames!$O$2:$O$4073,TeamGames!$D$2:$D$4073,$D980,TeamGames!$F$2:$F$4073,$E980)</f>
        <v/>
      </c>
      <c r="Q980" s="33">
        <f>SUMIFS(TeamGames!$T$2:$T$4073,TeamGames!$D$2:$D$4073,$D980,TeamGames!$F$2:$F$4073,$E980)</f>
        <v/>
      </c>
      <c r="R980" s="33">
        <f>SUMIFS(TeamGames!$U$2:$U$4073,TeamGames!$D$2:$D$4073,$D980,TeamGames!$F$2:$F$4073,$E980)</f>
        <v/>
      </c>
      <c r="S980" s="33">
        <f>SUMIFS(TeamGames!$W$2:$W$4073,TeamGames!$D$2:$D$4073,$D980,TeamGames!$F$2:$F$4073,$E980)</f>
        <v/>
      </c>
      <c r="T980" s="30">
        <f>IF(M980=0,"",P980-O980)</f>
        <v/>
      </c>
      <c r="U980" s="30">
        <f>IF(M980=0,"",S980-O980)</f>
        <v/>
      </c>
      <c r="V980" s="24">
        <f>IF(M980=0,"upcoming",IF(M980=F980,"complete","in progress"))</f>
        <v/>
      </c>
      <c r="W980" s="33">
        <f>N980/F980</f>
        <v/>
      </c>
      <c r="X980" s="41">
        <f>AVERAGEIFS(TeamGames!$K$2:$K$4073,TeamGames!$D$2:$D$4073,$D980,TeamGames!$F$2:$F$4073,$E980)</f>
        <v/>
      </c>
      <c r="Y980" s="30">
        <f>IF(M980=0,"",P980-S980)</f>
        <v/>
      </c>
      <c r="Z980" s="30" t="n"/>
      <c r="AA980" s="31" t="n"/>
      <c r="AB980" s="33" t="n">
        <v>5.229033607270374</v>
      </c>
      <c r="AC980" s="24" t="n">
        <v>0</v>
      </c>
      <c r="AD980" s="24" t="n">
        <v>0</v>
      </c>
    </row>
    <row r="981">
      <c r="A981" s="24" t="inlineStr">
        <is>
          <t>Rochdale|12</t>
        </is>
      </c>
      <c r="B981" s="24" t="inlineStr">
        <is>
          <t>E3</t>
        </is>
      </c>
      <c r="C981" s="24" t="inlineStr">
        <is>
          <t>League Two</t>
        </is>
      </c>
      <c r="D981" s="24" t="inlineStr">
        <is>
          <t>Rochdale</t>
        </is>
      </c>
      <c r="E981" s="24" t="n">
        <v>12</v>
      </c>
      <c r="F981" s="24">
        <f>COUNTIFS(TeamGames!$D$2:$D$4073,$D981,TeamGames!$F$2:$F$4073,$E981)</f>
        <v/>
      </c>
      <c r="G981" s="24" t="n">
        <v>45</v>
      </c>
      <c r="H981" s="24" t="n">
        <v>46</v>
      </c>
      <c r="I981" s="24" t="inlineStr">
        <is>
          <t>Barnet (A) · Cheltenham (H)</t>
        </is>
      </c>
      <c r="J981" s="24" t="n">
        <v>1</v>
      </c>
      <c r="K981" s="40" t="n">
        <v>46508.625</v>
      </c>
      <c r="L981" s="40" t="n">
        <v>46515.625</v>
      </c>
      <c r="M981" s="24">
        <f>SUMIFS(TeamGames!$X$2:$X$4073,TeamGames!$D$2:$D$4073,$D981,TeamGames!$F$2:$F$4073,$E981)</f>
        <v/>
      </c>
      <c r="N981" s="33">
        <f>SUMIFS(TeamGames!$S$2:$S$4073,TeamGames!$D$2:$D$4073,$D981,TeamGames!$F$2:$F$4073,$E981)</f>
        <v/>
      </c>
      <c r="O981" s="33">
        <f>SUMIFS(TeamGames!$S$2:$S$4073,TeamGames!$D$2:$D$4073,$D981,TeamGames!$F$2:$F$4073,$E981,TeamGames!$X$2:$X$4073,1)</f>
        <v/>
      </c>
      <c r="P981" s="24">
        <f>SUMIFS(TeamGames!$O$2:$O$4073,TeamGames!$D$2:$D$4073,$D981,TeamGames!$F$2:$F$4073,$E981)</f>
        <v/>
      </c>
      <c r="Q981" s="33">
        <f>SUMIFS(TeamGames!$T$2:$T$4073,TeamGames!$D$2:$D$4073,$D981,TeamGames!$F$2:$F$4073,$E981)</f>
        <v/>
      </c>
      <c r="R981" s="33">
        <f>SUMIFS(TeamGames!$U$2:$U$4073,TeamGames!$D$2:$D$4073,$D981,TeamGames!$F$2:$F$4073,$E981)</f>
        <v/>
      </c>
      <c r="S981" s="33">
        <f>SUMIFS(TeamGames!$W$2:$W$4073,TeamGames!$D$2:$D$4073,$D981,TeamGames!$F$2:$F$4073,$E981)</f>
        <v/>
      </c>
      <c r="T981" s="30">
        <f>IF(M981=0,"",P981-O981)</f>
        <v/>
      </c>
      <c r="U981" s="30">
        <f>IF(M981=0,"",S981-O981)</f>
        <v/>
      </c>
      <c r="V981" s="24">
        <f>IF(M981=0,"upcoming",IF(M981=F981,"complete","in progress"))</f>
        <v/>
      </c>
      <c r="W981" s="33">
        <f>N981/F981</f>
        <v/>
      </c>
      <c r="X981" s="41">
        <f>AVERAGEIFS(TeamGames!$K$2:$K$4073,TeamGames!$D$2:$D$4073,$D981,TeamGames!$F$2:$F$4073,$E981)</f>
        <v/>
      </c>
      <c r="Y981" s="30">
        <f>IF(M981=0,"",P981-S981)</f>
        <v/>
      </c>
      <c r="Z981" s="30" t="n"/>
      <c r="AA981" s="31" t="n"/>
      <c r="AB981" s="33" t="n">
        <v>2.542854638914895</v>
      </c>
      <c r="AC981" s="24" t="n">
        <v>0</v>
      </c>
      <c r="AD981" s="24" t="n">
        <v>0</v>
      </c>
    </row>
    <row r="982">
      <c r="A982" s="24" t="inlineStr">
        <is>
          <t>Rotherham|1</t>
        </is>
      </c>
      <c r="B982" s="24" t="inlineStr">
        <is>
          <t>E3</t>
        </is>
      </c>
      <c r="C982" s="24" t="inlineStr">
        <is>
          <t>League Two</t>
        </is>
      </c>
      <c r="D982" s="24" t="inlineStr">
        <is>
          <t>Rotherham</t>
        </is>
      </c>
      <c r="E982" s="24" t="n">
        <v>1</v>
      </c>
      <c r="F982" s="24">
        <f>COUNTIFS(TeamGames!$D$2:$D$4073,$D982,TeamGames!$F$2:$F$4073,$E982)</f>
        <v/>
      </c>
      <c r="G982" s="24" t="n">
        <v>1</v>
      </c>
      <c r="H982" s="24" t="n">
        <v>4</v>
      </c>
      <c r="I982" s="24" t="inlineStr">
        <is>
          <t>Cheltenham (A) · York (H) · Chesterfield (H) · Tranmere (A)</t>
        </is>
      </c>
      <c r="J982" s="24" t="n">
        <v>2</v>
      </c>
      <c r="K982" s="40" t="n">
        <v>46249.625</v>
      </c>
      <c r="L982" s="40" t="n">
        <v>46266.82291666666</v>
      </c>
      <c r="M982" s="24">
        <f>SUMIFS(TeamGames!$X$2:$X$4073,TeamGames!$D$2:$D$4073,$D982,TeamGames!$F$2:$F$4073,$E982)</f>
        <v/>
      </c>
      <c r="N982" s="33">
        <f>SUMIFS(TeamGames!$S$2:$S$4073,TeamGames!$D$2:$D$4073,$D982,TeamGames!$F$2:$F$4073,$E982)</f>
        <v/>
      </c>
      <c r="O982" s="33">
        <f>SUMIFS(TeamGames!$S$2:$S$4073,TeamGames!$D$2:$D$4073,$D982,TeamGames!$F$2:$F$4073,$E982,TeamGames!$X$2:$X$4073,1)</f>
        <v/>
      </c>
      <c r="P982" s="24">
        <f>SUMIFS(TeamGames!$O$2:$O$4073,TeamGames!$D$2:$D$4073,$D982,TeamGames!$F$2:$F$4073,$E982)</f>
        <v/>
      </c>
      <c r="Q982" s="33">
        <f>SUMIFS(TeamGames!$T$2:$T$4073,TeamGames!$D$2:$D$4073,$D982,TeamGames!$F$2:$F$4073,$E982)</f>
        <v/>
      </c>
      <c r="R982" s="33">
        <f>SUMIFS(TeamGames!$U$2:$U$4073,TeamGames!$D$2:$D$4073,$D982,TeamGames!$F$2:$F$4073,$E982)</f>
        <v/>
      </c>
      <c r="S982" s="33">
        <f>SUMIFS(TeamGames!$W$2:$W$4073,TeamGames!$D$2:$D$4073,$D982,TeamGames!$F$2:$F$4073,$E982)</f>
        <v/>
      </c>
      <c r="T982" s="30">
        <f>IF(M982=0,"",P982-O982)</f>
        <v/>
      </c>
      <c r="U982" s="30">
        <f>IF(M982=0,"",S982-O982)</f>
        <v/>
      </c>
      <c r="V982" s="24">
        <f>IF(M982=0,"upcoming",IF(M982=F982,"complete","in progress"))</f>
        <v/>
      </c>
      <c r="W982" s="33">
        <f>N982/F982</f>
        <v/>
      </c>
      <c r="X982" s="41">
        <f>AVERAGEIFS(TeamGames!$K$2:$K$4073,TeamGames!$D$2:$D$4073,$D982,TeamGames!$F$2:$F$4073,$E982)</f>
        <v/>
      </c>
      <c r="Y982" s="30">
        <f>IF(M982=0,"",P982-S982)</f>
        <v/>
      </c>
      <c r="Z982" s="30" t="n">
        <v>-0.26</v>
      </c>
      <c r="AA982" s="31" t="n">
        <v>0.7964371969299668</v>
      </c>
      <c r="AB982" s="33" t="n"/>
      <c r="AC982" s="24" t="n">
        <v>0</v>
      </c>
      <c r="AD982" s="24" t="n">
        <v>0</v>
      </c>
    </row>
    <row r="983">
      <c r="A983" s="24" t="inlineStr">
        <is>
          <t>Rotherham|2</t>
        </is>
      </c>
      <c r="B983" s="24" t="inlineStr">
        <is>
          <t>E3</t>
        </is>
      </c>
      <c r="C983" s="24" t="inlineStr">
        <is>
          <t>League Two</t>
        </is>
      </c>
      <c r="D983" s="24" t="inlineStr">
        <is>
          <t>Rotherham</t>
        </is>
      </c>
      <c r="E983" s="24" t="n">
        <v>2</v>
      </c>
      <c r="F983" s="24">
        <f>COUNTIFS(TeamGames!$D$2:$D$4073,$D983,TeamGames!$F$2:$F$4073,$E983)</f>
        <v/>
      </c>
      <c r="G983" s="24" t="n">
        <v>5</v>
      </c>
      <c r="H983" s="24" t="n">
        <v>8</v>
      </c>
      <c r="I983" s="24" t="inlineStr">
        <is>
          <t>Bristol Rovers (A) · Salford (H) · Northampton (A) · Crewe (H)</t>
        </is>
      </c>
      <c r="J983" s="24" t="n">
        <v>2</v>
      </c>
      <c r="K983" s="40" t="n">
        <v>46270.625</v>
      </c>
      <c r="L983" s="40" t="n">
        <v>46291.625</v>
      </c>
      <c r="M983" s="24">
        <f>SUMIFS(TeamGames!$X$2:$X$4073,TeamGames!$D$2:$D$4073,$D983,TeamGames!$F$2:$F$4073,$E983)</f>
        <v/>
      </c>
      <c r="N983" s="33">
        <f>SUMIFS(TeamGames!$S$2:$S$4073,TeamGames!$D$2:$D$4073,$D983,TeamGames!$F$2:$F$4073,$E983)</f>
        <v/>
      </c>
      <c r="O983" s="33">
        <f>SUMIFS(TeamGames!$S$2:$S$4073,TeamGames!$D$2:$D$4073,$D983,TeamGames!$F$2:$F$4073,$E983,TeamGames!$X$2:$X$4073,1)</f>
        <v/>
      </c>
      <c r="P983" s="24">
        <f>SUMIFS(TeamGames!$O$2:$O$4073,TeamGames!$D$2:$D$4073,$D983,TeamGames!$F$2:$F$4073,$E983)</f>
        <v/>
      </c>
      <c r="Q983" s="33">
        <f>SUMIFS(TeamGames!$T$2:$T$4073,TeamGames!$D$2:$D$4073,$D983,TeamGames!$F$2:$F$4073,$E983)</f>
        <v/>
      </c>
      <c r="R983" s="33">
        <f>SUMIFS(TeamGames!$U$2:$U$4073,TeamGames!$D$2:$D$4073,$D983,TeamGames!$F$2:$F$4073,$E983)</f>
        <v/>
      </c>
      <c r="S983" s="33">
        <f>SUMIFS(TeamGames!$W$2:$W$4073,TeamGames!$D$2:$D$4073,$D983,TeamGames!$F$2:$F$4073,$E983)</f>
        <v/>
      </c>
      <c r="T983" s="30">
        <f>IF(M983=0,"",P983-O983)</f>
        <v/>
      </c>
      <c r="U983" s="30">
        <f>IF(M983=0,"",S983-O983)</f>
        <v/>
      </c>
      <c r="V983" s="24">
        <f>IF(M983=0,"upcoming",IF(M983=F983,"complete","in progress"))</f>
        <v/>
      </c>
      <c r="W983" s="33">
        <f>N983/F983</f>
        <v/>
      </c>
      <c r="X983" s="41">
        <f>AVERAGEIFS(TeamGames!$K$2:$K$4073,TeamGames!$D$2:$D$4073,$D983,TeamGames!$F$2:$F$4073,$E983)</f>
        <v/>
      </c>
      <c r="Y983" s="30">
        <f>IF(M983=0,"",P983-S983)</f>
        <v/>
      </c>
      <c r="Z983" s="30" t="n">
        <v>-0.06</v>
      </c>
      <c r="AA983" s="31" t="n">
        <v>0.9495958578340149</v>
      </c>
      <c r="AB983" s="33" t="n"/>
      <c r="AC983" s="24" t="n">
        <v>0</v>
      </c>
      <c r="AD983" s="24" t="n">
        <v>0</v>
      </c>
    </row>
    <row r="984">
      <c r="A984" s="24" t="inlineStr">
        <is>
          <t>Rotherham|3</t>
        </is>
      </c>
      <c r="B984" s="24" t="inlineStr">
        <is>
          <t>E3</t>
        </is>
      </c>
      <c r="C984" s="24" t="inlineStr">
        <is>
          <t>League Two</t>
        </is>
      </c>
      <c r="D984" s="24" t="inlineStr">
        <is>
          <t>Rotherham</t>
        </is>
      </c>
      <c r="E984" s="24" t="n">
        <v>3</v>
      </c>
      <c r="F984" s="24">
        <f>COUNTIFS(TeamGames!$D$2:$D$4073,$D984,TeamGames!$F$2:$F$4073,$E984)</f>
        <v/>
      </c>
      <c r="G984" s="24" t="n">
        <v>9</v>
      </c>
      <c r="H984" s="24" t="n">
        <v>12</v>
      </c>
      <c r="I984" s="24" t="inlineStr">
        <is>
          <t>Exeter (A) · Gillingham (H) · Fleetwood (A) · Newport (H)</t>
        </is>
      </c>
      <c r="J984" s="24" t="n">
        <v>2</v>
      </c>
      <c r="K984" s="40" t="n">
        <v>46298.625</v>
      </c>
      <c r="L984" s="40" t="n">
        <v>46315.82291666666</v>
      </c>
      <c r="M984" s="24">
        <f>SUMIFS(TeamGames!$X$2:$X$4073,TeamGames!$D$2:$D$4073,$D984,TeamGames!$F$2:$F$4073,$E984)</f>
        <v/>
      </c>
      <c r="N984" s="33">
        <f>SUMIFS(TeamGames!$S$2:$S$4073,TeamGames!$D$2:$D$4073,$D984,TeamGames!$F$2:$F$4073,$E984)</f>
        <v/>
      </c>
      <c r="O984" s="33">
        <f>SUMIFS(TeamGames!$S$2:$S$4073,TeamGames!$D$2:$D$4073,$D984,TeamGames!$F$2:$F$4073,$E984,TeamGames!$X$2:$X$4073,1)</f>
        <v/>
      </c>
      <c r="P984" s="24">
        <f>SUMIFS(TeamGames!$O$2:$O$4073,TeamGames!$D$2:$D$4073,$D984,TeamGames!$F$2:$F$4073,$E984)</f>
        <v/>
      </c>
      <c r="Q984" s="33">
        <f>SUMIFS(TeamGames!$T$2:$T$4073,TeamGames!$D$2:$D$4073,$D984,TeamGames!$F$2:$F$4073,$E984)</f>
        <v/>
      </c>
      <c r="R984" s="33">
        <f>SUMIFS(TeamGames!$U$2:$U$4073,TeamGames!$D$2:$D$4073,$D984,TeamGames!$F$2:$F$4073,$E984)</f>
        <v/>
      </c>
      <c r="S984" s="33">
        <f>SUMIFS(TeamGames!$W$2:$W$4073,TeamGames!$D$2:$D$4073,$D984,TeamGames!$F$2:$F$4073,$E984)</f>
        <v/>
      </c>
      <c r="T984" s="30">
        <f>IF(M984=0,"",P984-O984)</f>
        <v/>
      </c>
      <c r="U984" s="30">
        <f>IF(M984=0,"",S984-O984)</f>
        <v/>
      </c>
      <c r="V984" s="24">
        <f>IF(M984=0,"upcoming",IF(M984=F984,"complete","in progress"))</f>
        <v/>
      </c>
      <c r="W984" s="33">
        <f>N984/F984</f>
        <v/>
      </c>
      <c r="X984" s="41">
        <f>AVERAGEIFS(TeamGames!$K$2:$K$4073,TeamGames!$D$2:$D$4073,$D984,TeamGames!$F$2:$F$4073,$E984)</f>
        <v/>
      </c>
      <c r="Y984" s="30">
        <f>IF(M984=0,"",P984-S984)</f>
        <v/>
      </c>
      <c r="Z984" s="30" t="n">
        <v>-1.96</v>
      </c>
      <c r="AA984" s="31" t="n">
        <v>0.05054721866747824</v>
      </c>
      <c r="AB984" s="33" t="n"/>
      <c r="AC984" s="24" t="n">
        <v>0</v>
      </c>
      <c r="AD984" s="24" t="n">
        <v>0</v>
      </c>
    </row>
    <row r="985">
      <c r="A985" s="24" t="inlineStr">
        <is>
          <t>Rotherham|4</t>
        </is>
      </c>
      <c r="B985" s="24" t="inlineStr">
        <is>
          <t>E3</t>
        </is>
      </c>
      <c r="C985" s="24" t="inlineStr">
        <is>
          <t>League Two</t>
        </is>
      </c>
      <c r="D985" s="24" t="inlineStr">
        <is>
          <t>Rotherham</t>
        </is>
      </c>
      <c r="E985" s="24" t="n">
        <v>4</v>
      </c>
      <c r="F985" s="24">
        <f>COUNTIFS(TeamGames!$D$2:$D$4073,$D985,TeamGames!$F$2:$F$4073,$E985)</f>
        <v/>
      </c>
      <c r="G985" s="24" t="n">
        <v>13</v>
      </c>
      <c r="H985" s="24" t="n">
        <v>16</v>
      </c>
      <c r="I985" s="24" t="inlineStr">
        <is>
          <t>Shrewsbury (H) · Swindon (A) · Crawley (H) · Grimsby (A)</t>
        </is>
      </c>
      <c r="J985" s="24" t="n">
        <v>2</v>
      </c>
      <c r="K985" s="40" t="n">
        <v>46319.625</v>
      </c>
      <c r="L985" s="40" t="n">
        <v>46347.625</v>
      </c>
      <c r="M985" s="24">
        <f>SUMIFS(TeamGames!$X$2:$X$4073,TeamGames!$D$2:$D$4073,$D985,TeamGames!$F$2:$F$4073,$E985)</f>
        <v/>
      </c>
      <c r="N985" s="33">
        <f>SUMIFS(TeamGames!$S$2:$S$4073,TeamGames!$D$2:$D$4073,$D985,TeamGames!$F$2:$F$4073,$E985)</f>
        <v/>
      </c>
      <c r="O985" s="33">
        <f>SUMIFS(TeamGames!$S$2:$S$4073,TeamGames!$D$2:$D$4073,$D985,TeamGames!$F$2:$F$4073,$E985,TeamGames!$X$2:$X$4073,1)</f>
        <v/>
      </c>
      <c r="P985" s="24">
        <f>SUMIFS(TeamGames!$O$2:$O$4073,TeamGames!$D$2:$D$4073,$D985,TeamGames!$F$2:$F$4073,$E985)</f>
        <v/>
      </c>
      <c r="Q985" s="33">
        <f>SUMIFS(TeamGames!$T$2:$T$4073,TeamGames!$D$2:$D$4073,$D985,TeamGames!$F$2:$F$4073,$E985)</f>
        <v/>
      </c>
      <c r="R985" s="33">
        <f>SUMIFS(TeamGames!$U$2:$U$4073,TeamGames!$D$2:$D$4073,$D985,TeamGames!$F$2:$F$4073,$E985)</f>
        <v/>
      </c>
      <c r="S985" s="33">
        <f>SUMIFS(TeamGames!$W$2:$W$4073,TeamGames!$D$2:$D$4073,$D985,TeamGames!$F$2:$F$4073,$E985)</f>
        <v/>
      </c>
      <c r="T985" s="30">
        <f>IF(M985=0,"",P985-O985)</f>
        <v/>
      </c>
      <c r="U985" s="30">
        <f>IF(M985=0,"",S985-O985)</f>
        <v/>
      </c>
      <c r="V985" s="24">
        <f>IF(M985=0,"upcoming",IF(M985=F985,"complete","in progress"))</f>
        <v/>
      </c>
      <c r="W985" s="33">
        <f>N985/F985</f>
        <v/>
      </c>
      <c r="X985" s="41">
        <f>AVERAGEIFS(TeamGames!$K$2:$K$4073,TeamGames!$D$2:$D$4073,$D985,TeamGames!$F$2:$F$4073,$E985)</f>
        <v/>
      </c>
      <c r="Y985" s="30">
        <f>IF(M985=0,"",P985-S985)</f>
        <v/>
      </c>
      <c r="Z985" s="30" t="n"/>
      <c r="AA985" s="31" t="n"/>
      <c r="AB985" s="33" t="n">
        <v>5.780240798967535</v>
      </c>
      <c r="AC985" s="24" t="n">
        <v>0</v>
      </c>
      <c r="AD985" s="24" t="n">
        <v>0</v>
      </c>
    </row>
    <row r="986">
      <c r="A986" s="24" t="inlineStr">
        <is>
          <t>Rotherham|5</t>
        </is>
      </c>
      <c r="B986" s="24" t="inlineStr">
        <is>
          <t>E3</t>
        </is>
      </c>
      <c r="C986" s="24" t="inlineStr">
        <is>
          <t>League Two</t>
        </is>
      </c>
      <c r="D986" s="24" t="inlineStr">
        <is>
          <t>Rotherham</t>
        </is>
      </c>
      <c r="E986" s="24" t="n">
        <v>5</v>
      </c>
      <c r="F986" s="24">
        <f>COUNTIFS(TeamGames!$D$2:$D$4073,$D986,TeamGames!$F$2:$F$4073,$E986)</f>
        <v/>
      </c>
      <c r="G986" s="24" t="n">
        <v>17</v>
      </c>
      <c r="H986" s="24" t="n">
        <v>20</v>
      </c>
      <c r="I986" s="24" t="inlineStr">
        <is>
          <t>Oldham (H) · Barnet (A) · Walsall (H) · Port Vale (A)</t>
        </is>
      </c>
      <c r="J986" s="24" t="n">
        <v>2</v>
      </c>
      <c r="K986" s="40" t="n">
        <v>46354.625</v>
      </c>
      <c r="L986" s="40" t="n">
        <v>46375.625</v>
      </c>
      <c r="M986" s="24">
        <f>SUMIFS(TeamGames!$X$2:$X$4073,TeamGames!$D$2:$D$4073,$D986,TeamGames!$F$2:$F$4073,$E986)</f>
        <v/>
      </c>
      <c r="N986" s="33">
        <f>SUMIFS(TeamGames!$S$2:$S$4073,TeamGames!$D$2:$D$4073,$D986,TeamGames!$F$2:$F$4073,$E986)</f>
        <v/>
      </c>
      <c r="O986" s="33">
        <f>SUMIFS(TeamGames!$S$2:$S$4073,TeamGames!$D$2:$D$4073,$D986,TeamGames!$F$2:$F$4073,$E986,TeamGames!$X$2:$X$4073,1)</f>
        <v/>
      </c>
      <c r="P986" s="24">
        <f>SUMIFS(TeamGames!$O$2:$O$4073,TeamGames!$D$2:$D$4073,$D986,TeamGames!$F$2:$F$4073,$E986)</f>
        <v/>
      </c>
      <c r="Q986" s="33">
        <f>SUMIFS(TeamGames!$T$2:$T$4073,TeamGames!$D$2:$D$4073,$D986,TeamGames!$F$2:$F$4073,$E986)</f>
        <v/>
      </c>
      <c r="R986" s="33">
        <f>SUMIFS(TeamGames!$U$2:$U$4073,TeamGames!$D$2:$D$4073,$D986,TeamGames!$F$2:$F$4073,$E986)</f>
        <v/>
      </c>
      <c r="S986" s="33">
        <f>SUMIFS(TeamGames!$W$2:$W$4073,TeamGames!$D$2:$D$4073,$D986,TeamGames!$F$2:$F$4073,$E986)</f>
        <v/>
      </c>
      <c r="T986" s="30">
        <f>IF(M986=0,"",P986-O986)</f>
        <v/>
      </c>
      <c r="U986" s="30">
        <f>IF(M986=0,"",S986-O986)</f>
        <v/>
      </c>
      <c r="V986" s="24">
        <f>IF(M986=0,"upcoming",IF(M986=F986,"complete","in progress"))</f>
        <v/>
      </c>
      <c r="W986" s="33">
        <f>N986/F986</f>
        <v/>
      </c>
      <c r="X986" s="41">
        <f>AVERAGEIFS(TeamGames!$K$2:$K$4073,TeamGames!$D$2:$D$4073,$D986,TeamGames!$F$2:$F$4073,$E986)</f>
        <v/>
      </c>
      <c r="Y986" s="30">
        <f>IF(M986=0,"",P986-S986)</f>
        <v/>
      </c>
      <c r="Z986" s="30" t="n"/>
      <c r="AA986" s="31" t="n"/>
      <c r="AB986" s="33" t="n">
        <v>5.252920562937815</v>
      </c>
      <c r="AC986" s="24" t="n">
        <v>0</v>
      </c>
      <c r="AD986" s="24" t="n">
        <v>0</v>
      </c>
    </row>
    <row r="987">
      <c r="A987" s="24" t="inlineStr">
        <is>
          <t>Rotherham|6</t>
        </is>
      </c>
      <c r="B987" s="24" t="inlineStr">
        <is>
          <t>E3</t>
        </is>
      </c>
      <c r="C987" s="24" t="inlineStr">
        <is>
          <t>League Two</t>
        </is>
      </c>
      <c r="D987" s="24" t="inlineStr">
        <is>
          <t>Rotherham</t>
        </is>
      </c>
      <c r="E987" s="24" t="n">
        <v>6</v>
      </c>
      <c r="F987" s="24">
        <f>COUNTIFS(TeamGames!$D$2:$D$4073,$D987,TeamGames!$F$2:$F$4073,$E987)</f>
        <v/>
      </c>
      <c r="G987" s="24" t="n">
        <v>21</v>
      </c>
      <c r="H987" s="24" t="n">
        <v>24</v>
      </c>
      <c r="I987" s="24" t="inlineStr">
        <is>
          <t>Rochdale (H) · Accrington (A) · Colchester (A) · Port Vale (H)</t>
        </is>
      </c>
      <c r="J987" s="24" t="n">
        <v>2</v>
      </c>
      <c r="K987" s="40" t="n">
        <v>46382.625</v>
      </c>
      <c r="L987" s="40" t="n">
        <v>46396.625</v>
      </c>
      <c r="M987" s="24">
        <f>SUMIFS(TeamGames!$X$2:$X$4073,TeamGames!$D$2:$D$4073,$D987,TeamGames!$F$2:$F$4073,$E987)</f>
        <v/>
      </c>
      <c r="N987" s="33">
        <f>SUMIFS(TeamGames!$S$2:$S$4073,TeamGames!$D$2:$D$4073,$D987,TeamGames!$F$2:$F$4073,$E987)</f>
        <v/>
      </c>
      <c r="O987" s="33">
        <f>SUMIFS(TeamGames!$S$2:$S$4073,TeamGames!$D$2:$D$4073,$D987,TeamGames!$F$2:$F$4073,$E987,TeamGames!$X$2:$X$4073,1)</f>
        <v/>
      </c>
      <c r="P987" s="24">
        <f>SUMIFS(TeamGames!$O$2:$O$4073,TeamGames!$D$2:$D$4073,$D987,TeamGames!$F$2:$F$4073,$E987)</f>
        <v/>
      </c>
      <c r="Q987" s="33">
        <f>SUMIFS(TeamGames!$T$2:$T$4073,TeamGames!$D$2:$D$4073,$D987,TeamGames!$F$2:$F$4073,$E987)</f>
        <v/>
      </c>
      <c r="R987" s="33">
        <f>SUMIFS(TeamGames!$U$2:$U$4073,TeamGames!$D$2:$D$4073,$D987,TeamGames!$F$2:$F$4073,$E987)</f>
        <v/>
      </c>
      <c r="S987" s="33">
        <f>SUMIFS(TeamGames!$W$2:$W$4073,TeamGames!$D$2:$D$4073,$D987,TeamGames!$F$2:$F$4073,$E987)</f>
        <v/>
      </c>
      <c r="T987" s="30">
        <f>IF(M987=0,"",P987-O987)</f>
        <v/>
      </c>
      <c r="U987" s="30">
        <f>IF(M987=0,"",S987-O987)</f>
        <v/>
      </c>
      <c r="V987" s="24">
        <f>IF(M987=0,"upcoming",IF(M987=F987,"complete","in progress"))</f>
        <v/>
      </c>
      <c r="W987" s="33">
        <f>N987/F987</f>
        <v/>
      </c>
      <c r="X987" s="41">
        <f>AVERAGEIFS(TeamGames!$K$2:$K$4073,TeamGames!$D$2:$D$4073,$D987,TeamGames!$F$2:$F$4073,$E987)</f>
        <v/>
      </c>
      <c r="Y987" s="30">
        <f>IF(M987=0,"",P987-S987)</f>
        <v/>
      </c>
      <c r="Z987" s="30" t="n"/>
      <c r="AA987" s="31" t="n"/>
      <c r="AB987" s="33" t="n">
        <v>5.758059934334529</v>
      </c>
      <c r="AC987" s="24" t="n">
        <v>0</v>
      </c>
      <c r="AD987" s="24" t="n">
        <v>0</v>
      </c>
    </row>
    <row r="988">
      <c r="A988" s="24" t="inlineStr">
        <is>
          <t>Rotherham|7</t>
        </is>
      </c>
      <c r="B988" s="24" t="inlineStr">
        <is>
          <t>E3</t>
        </is>
      </c>
      <c r="C988" s="24" t="inlineStr">
        <is>
          <t>League Two</t>
        </is>
      </c>
      <c r="D988" s="24" t="inlineStr">
        <is>
          <t>Rotherham</t>
        </is>
      </c>
      <c r="E988" s="24" t="n">
        <v>7</v>
      </c>
      <c r="F988" s="24">
        <f>COUNTIFS(TeamGames!$D$2:$D$4073,$D988,TeamGames!$F$2:$F$4073,$E988)</f>
        <v/>
      </c>
      <c r="G988" s="24" t="n">
        <v>25</v>
      </c>
      <c r="H988" s="24" t="n">
        <v>28</v>
      </c>
      <c r="I988" s="24" t="inlineStr">
        <is>
          <t>Fleetwood (H) · Newport (A) · Shrewsbury (A) · Swindon (H)</t>
        </is>
      </c>
      <c r="J988" s="24" t="n">
        <v>2</v>
      </c>
      <c r="K988" s="40" t="n">
        <v>46403.625</v>
      </c>
      <c r="L988" s="40" t="n">
        <v>46417.625</v>
      </c>
      <c r="M988" s="24">
        <f>SUMIFS(TeamGames!$X$2:$X$4073,TeamGames!$D$2:$D$4073,$D988,TeamGames!$F$2:$F$4073,$E988)</f>
        <v/>
      </c>
      <c r="N988" s="33">
        <f>SUMIFS(TeamGames!$S$2:$S$4073,TeamGames!$D$2:$D$4073,$D988,TeamGames!$F$2:$F$4073,$E988)</f>
        <v/>
      </c>
      <c r="O988" s="33">
        <f>SUMIFS(TeamGames!$S$2:$S$4073,TeamGames!$D$2:$D$4073,$D988,TeamGames!$F$2:$F$4073,$E988,TeamGames!$X$2:$X$4073,1)</f>
        <v/>
      </c>
      <c r="P988" s="24">
        <f>SUMIFS(TeamGames!$O$2:$O$4073,TeamGames!$D$2:$D$4073,$D988,TeamGames!$F$2:$F$4073,$E988)</f>
        <v/>
      </c>
      <c r="Q988" s="33">
        <f>SUMIFS(TeamGames!$T$2:$T$4073,TeamGames!$D$2:$D$4073,$D988,TeamGames!$F$2:$F$4073,$E988)</f>
        <v/>
      </c>
      <c r="R988" s="33">
        <f>SUMIFS(TeamGames!$U$2:$U$4073,TeamGames!$D$2:$D$4073,$D988,TeamGames!$F$2:$F$4073,$E988)</f>
        <v/>
      </c>
      <c r="S988" s="33">
        <f>SUMIFS(TeamGames!$W$2:$W$4073,TeamGames!$D$2:$D$4073,$D988,TeamGames!$F$2:$F$4073,$E988)</f>
        <v/>
      </c>
      <c r="T988" s="30">
        <f>IF(M988=0,"",P988-O988)</f>
        <v/>
      </c>
      <c r="U988" s="30">
        <f>IF(M988=0,"",S988-O988)</f>
        <v/>
      </c>
      <c r="V988" s="24">
        <f>IF(M988=0,"upcoming",IF(M988=F988,"complete","in progress"))</f>
        <v/>
      </c>
      <c r="W988" s="33">
        <f>N988/F988</f>
        <v/>
      </c>
      <c r="X988" s="41">
        <f>AVERAGEIFS(TeamGames!$K$2:$K$4073,TeamGames!$D$2:$D$4073,$D988,TeamGames!$F$2:$F$4073,$E988)</f>
        <v/>
      </c>
      <c r="Y988" s="30">
        <f>IF(M988=0,"",P988-S988)</f>
        <v/>
      </c>
      <c r="Z988" s="30" t="n"/>
      <c r="AA988" s="31" t="n"/>
      <c r="AB988" s="33" t="n">
        <v>6.082282924375194</v>
      </c>
      <c r="AC988" s="24" t="n">
        <v>0</v>
      </c>
      <c r="AD988" s="24" t="n">
        <v>0</v>
      </c>
    </row>
    <row r="989">
      <c r="A989" s="24" t="inlineStr">
        <is>
          <t>Rotherham|8</t>
        </is>
      </c>
      <c r="B989" s="24" t="inlineStr">
        <is>
          <t>E3</t>
        </is>
      </c>
      <c r="C989" s="24" t="inlineStr">
        <is>
          <t>League Two</t>
        </is>
      </c>
      <c r="D989" s="24" t="inlineStr">
        <is>
          <t>Rotherham</t>
        </is>
      </c>
      <c r="E989" s="24" t="n">
        <v>8</v>
      </c>
      <c r="F989" s="24">
        <f>COUNTIFS(TeamGames!$D$2:$D$4073,$D989,TeamGames!$F$2:$F$4073,$E989)</f>
        <v/>
      </c>
      <c r="G989" s="24" t="n">
        <v>29</v>
      </c>
      <c r="H989" s="24" t="n">
        <v>32</v>
      </c>
      <c r="I989" s="24" t="inlineStr">
        <is>
          <t>Chesterfield (A) · Tranmere (H) · Bristol Rovers (H) · Salford (A)</t>
        </is>
      </c>
      <c r="J989" s="24" t="n">
        <v>2</v>
      </c>
      <c r="K989" s="40" t="n">
        <v>46424.625</v>
      </c>
      <c r="L989" s="40" t="n">
        <v>46438.625</v>
      </c>
      <c r="M989" s="24">
        <f>SUMIFS(TeamGames!$X$2:$X$4073,TeamGames!$D$2:$D$4073,$D989,TeamGames!$F$2:$F$4073,$E989)</f>
        <v/>
      </c>
      <c r="N989" s="33">
        <f>SUMIFS(TeamGames!$S$2:$S$4073,TeamGames!$D$2:$D$4073,$D989,TeamGames!$F$2:$F$4073,$E989)</f>
        <v/>
      </c>
      <c r="O989" s="33">
        <f>SUMIFS(TeamGames!$S$2:$S$4073,TeamGames!$D$2:$D$4073,$D989,TeamGames!$F$2:$F$4073,$E989,TeamGames!$X$2:$X$4073,1)</f>
        <v/>
      </c>
      <c r="P989" s="24">
        <f>SUMIFS(TeamGames!$O$2:$O$4073,TeamGames!$D$2:$D$4073,$D989,TeamGames!$F$2:$F$4073,$E989)</f>
        <v/>
      </c>
      <c r="Q989" s="33">
        <f>SUMIFS(TeamGames!$T$2:$T$4073,TeamGames!$D$2:$D$4073,$D989,TeamGames!$F$2:$F$4073,$E989)</f>
        <v/>
      </c>
      <c r="R989" s="33">
        <f>SUMIFS(TeamGames!$U$2:$U$4073,TeamGames!$D$2:$D$4073,$D989,TeamGames!$F$2:$F$4073,$E989)</f>
        <v/>
      </c>
      <c r="S989" s="33">
        <f>SUMIFS(TeamGames!$W$2:$W$4073,TeamGames!$D$2:$D$4073,$D989,TeamGames!$F$2:$F$4073,$E989)</f>
        <v/>
      </c>
      <c r="T989" s="30">
        <f>IF(M989=0,"",P989-O989)</f>
        <v/>
      </c>
      <c r="U989" s="30">
        <f>IF(M989=0,"",S989-O989)</f>
        <v/>
      </c>
      <c r="V989" s="24">
        <f>IF(M989=0,"upcoming",IF(M989=F989,"complete","in progress"))</f>
        <v/>
      </c>
      <c r="W989" s="33">
        <f>N989/F989</f>
        <v/>
      </c>
      <c r="X989" s="41">
        <f>AVERAGEIFS(TeamGames!$K$2:$K$4073,TeamGames!$D$2:$D$4073,$D989,TeamGames!$F$2:$F$4073,$E989)</f>
        <v/>
      </c>
      <c r="Y989" s="30">
        <f>IF(M989=0,"",P989-S989)</f>
        <v/>
      </c>
      <c r="Z989" s="30" t="n"/>
      <c r="AA989" s="31" t="n"/>
      <c r="AB989" s="33" t="n">
        <v>5.145002866330998</v>
      </c>
      <c r="AC989" s="24" t="n">
        <v>0</v>
      </c>
      <c r="AD989" s="24" t="n">
        <v>0</v>
      </c>
    </row>
    <row r="990">
      <c r="A990" s="24" t="inlineStr">
        <is>
          <t>Rotherham|9</t>
        </is>
      </c>
      <c r="B990" s="24" t="inlineStr">
        <is>
          <t>E3</t>
        </is>
      </c>
      <c r="C990" s="24" t="inlineStr">
        <is>
          <t>League Two</t>
        </is>
      </c>
      <c r="D990" s="24" t="inlineStr">
        <is>
          <t>Rotherham</t>
        </is>
      </c>
      <c r="E990" s="24" t="n">
        <v>9</v>
      </c>
      <c r="F990" s="24">
        <f>COUNTIFS(TeamGames!$D$2:$D$4073,$D990,TeamGames!$F$2:$F$4073,$E990)</f>
        <v/>
      </c>
      <c r="G990" s="24" t="n">
        <v>33</v>
      </c>
      <c r="H990" s="24" t="n">
        <v>36</v>
      </c>
      <c r="I990" s="24" t="inlineStr">
        <is>
          <t>Crawley (A) · Cheltenham (H) · York (A) · Grimsby (H)</t>
        </is>
      </c>
      <c r="J990" s="24" t="n">
        <v>2</v>
      </c>
      <c r="K990" s="40" t="n">
        <v>46445.625</v>
      </c>
      <c r="L990" s="40" t="n">
        <v>46466.625</v>
      </c>
      <c r="M990" s="24">
        <f>SUMIFS(TeamGames!$X$2:$X$4073,TeamGames!$D$2:$D$4073,$D990,TeamGames!$F$2:$F$4073,$E990)</f>
        <v/>
      </c>
      <c r="N990" s="33">
        <f>SUMIFS(TeamGames!$S$2:$S$4073,TeamGames!$D$2:$D$4073,$D990,TeamGames!$F$2:$F$4073,$E990)</f>
        <v/>
      </c>
      <c r="O990" s="33">
        <f>SUMIFS(TeamGames!$S$2:$S$4073,TeamGames!$D$2:$D$4073,$D990,TeamGames!$F$2:$F$4073,$E990,TeamGames!$X$2:$X$4073,1)</f>
        <v/>
      </c>
      <c r="P990" s="24">
        <f>SUMIFS(TeamGames!$O$2:$O$4073,TeamGames!$D$2:$D$4073,$D990,TeamGames!$F$2:$F$4073,$E990)</f>
        <v/>
      </c>
      <c r="Q990" s="33">
        <f>SUMIFS(TeamGames!$T$2:$T$4073,TeamGames!$D$2:$D$4073,$D990,TeamGames!$F$2:$F$4073,$E990)</f>
        <v/>
      </c>
      <c r="R990" s="33">
        <f>SUMIFS(TeamGames!$U$2:$U$4073,TeamGames!$D$2:$D$4073,$D990,TeamGames!$F$2:$F$4073,$E990)</f>
        <v/>
      </c>
      <c r="S990" s="33">
        <f>SUMIFS(TeamGames!$W$2:$W$4073,TeamGames!$D$2:$D$4073,$D990,TeamGames!$F$2:$F$4073,$E990)</f>
        <v/>
      </c>
      <c r="T990" s="30">
        <f>IF(M990=0,"",P990-O990)</f>
        <v/>
      </c>
      <c r="U990" s="30">
        <f>IF(M990=0,"",S990-O990)</f>
        <v/>
      </c>
      <c r="V990" s="24">
        <f>IF(M990=0,"upcoming",IF(M990=F990,"complete","in progress"))</f>
        <v/>
      </c>
      <c r="W990" s="33">
        <f>N990/F990</f>
        <v/>
      </c>
      <c r="X990" s="41">
        <f>AVERAGEIFS(TeamGames!$K$2:$K$4073,TeamGames!$D$2:$D$4073,$D990,TeamGames!$F$2:$F$4073,$E990)</f>
        <v/>
      </c>
      <c r="Y990" s="30">
        <f>IF(M990=0,"",P990-S990)</f>
        <v/>
      </c>
      <c r="Z990" s="30" t="n"/>
      <c r="AA990" s="31" t="n"/>
      <c r="AB990" s="33" t="n">
        <v>5.71778341617256</v>
      </c>
      <c r="AC990" s="24" t="n">
        <v>0</v>
      </c>
      <c r="AD990" s="24" t="n">
        <v>0</v>
      </c>
    </row>
    <row r="991">
      <c r="A991" s="24" t="inlineStr">
        <is>
          <t>Rotherham|10</t>
        </is>
      </c>
      <c r="B991" s="24" t="inlineStr">
        <is>
          <t>E3</t>
        </is>
      </c>
      <c r="C991" s="24" t="inlineStr">
        <is>
          <t>League Two</t>
        </is>
      </c>
      <c r="D991" s="24" t="inlineStr">
        <is>
          <t>Rotherham</t>
        </is>
      </c>
      <c r="E991" s="24" t="n">
        <v>10</v>
      </c>
      <c r="F991" s="24">
        <f>COUNTIFS(TeamGames!$D$2:$D$4073,$D991,TeamGames!$F$2:$F$4073,$E991)</f>
        <v/>
      </c>
      <c r="G991" s="24" t="n">
        <v>37</v>
      </c>
      <c r="H991" s="24" t="n">
        <v>40</v>
      </c>
      <c r="I991" s="24" t="inlineStr">
        <is>
          <t>Colchester (H) · Rochdale (A) · Accrington (H) · Walsall (A)</t>
        </is>
      </c>
      <c r="J991" s="24" t="n">
        <v>2</v>
      </c>
      <c r="K991" s="40" t="n">
        <v>46472.625</v>
      </c>
      <c r="L991" s="40" t="n">
        <v>46487.625</v>
      </c>
      <c r="M991" s="24">
        <f>SUMIFS(TeamGames!$X$2:$X$4073,TeamGames!$D$2:$D$4073,$D991,TeamGames!$F$2:$F$4073,$E991)</f>
        <v/>
      </c>
      <c r="N991" s="33">
        <f>SUMIFS(TeamGames!$S$2:$S$4073,TeamGames!$D$2:$D$4073,$D991,TeamGames!$F$2:$F$4073,$E991)</f>
        <v/>
      </c>
      <c r="O991" s="33">
        <f>SUMIFS(TeamGames!$S$2:$S$4073,TeamGames!$D$2:$D$4073,$D991,TeamGames!$F$2:$F$4073,$E991,TeamGames!$X$2:$X$4073,1)</f>
        <v/>
      </c>
      <c r="P991" s="24">
        <f>SUMIFS(TeamGames!$O$2:$O$4073,TeamGames!$D$2:$D$4073,$D991,TeamGames!$F$2:$F$4073,$E991)</f>
        <v/>
      </c>
      <c r="Q991" s="33">
        <f>SUMIFS(TeamGames!$T$2:$T$4073,TeamGames!$D$2:$D$4073,$D991,TeamGames!$F$2:$F$4073,$E991)</f>
        <v/>
      </c>
      <c r="R991" s="33">
        <f>SUMIFS(TeamGames!$U$2:$U$4073,TeamGames!$D$2:$D$4073,$D991,TeamGames!$F$2:$F$4073,$E991)</f>
        <v/>
      </c>
      <c r="S991" s="33">
        <f>SUMIFS(TeamGames!$W$2:$W$4073,TeamGames!$D$2:$D$4073,$D991,TeamGames!$F$2:$F$4073,$E991)</f>
        <v/>
      </c>
      <c r="T991" s="30">
        <f>IF(M991=0,"",P991-O991)</f>
        <v/>
      </c>
      <c r="U991" s="30">
        <f>IF(M991=0,"",S991-O991)</f>
        <v/>
      </c>
      <c r="V991" s="24">
        <f>IF(M991=0,"upcoming",IF(M991=F991,"complete","in progress"))</f>
        <v/>
      </c>
      <c r="W991" s="33">
        <f>N991/F991</f>
        <v/>
      </c>
      <c r="X991" s="41">
        <f>AVERAGEIFS(TeamGames!$K$2:$K$4073,TeamGames!$D$2:$D$4073,$D991,TeamGames!$F$2:$F$4073,$E991)</f>
        <v/>
      </c>
      <c r="Y991" s="30">
        <f>IF(M991=0,"",P991-S991)</f>
        <v/>
      </c>
      <c r="Z991" s="30" t="n"/>
      <c r="AA991" s="31" t="n"/>
      <c r="AB991" s="33" t="n">
        <v>5.857648045774715</v>
      </c>
      <c r="AC991" s="24" t="n">
        <v>0</v>
      </c>
      <c r="AD991" s="24" t="n">
        <v>0</v>
      </c>
    </row>
    <row r="992">
      <c r="A992" s="24" t="inlineStr">
        <is>
          <t>Rotherham|11</t>
        </is>
      </c>
      <c r="B992" s="24" t="inlineStr">
        <is>
          <t>E3</t>
        </is>
      </c>
      <c r="C992" s="24" t="inlineStr">
        <is>
          <t>League Two</t>
        </is>
      </c>
      <c r="D992" s="24" t="inlineStr">
        <is>
          <t>Rotherham</t>
        </is>
      </c>
      <c r="E992" s="24" t="n">
        <v>11</v>
      </c>
      <c r="F992" s="24">
        <f>COUNTIFS(TeamGames!$D$2:$D$4073,$D992,TeamGames!$F$2:$F$4073,$E992)</f>
        <v/>
      </c>
      <c r="G992" s="24" t="n">
        <v>41</v>
      </c>
      <c r="H992" s="24" t="n">
        <v>44</v>
      </c>
      <c r="I992" s="24" t="inlineStr">
        <is>
          <t>Gillingham (A) · Northampton (H) · Crewe (A) · Exeter (H)</t>
        </is>
      </c>
      <c r="J992" s="24" t="n">
        <v>2</v>
      </c>
      <c r="K992" s="40" t="n">
        <v>46490.82291666666</v>
      </c>
      <c r="L992" s="40" t="n">
        <v>46504.82291666666</v>
      </c>
      <c r="M992" s="24">
        <f>SUMIFS(TeamGames!$X$2:$X$4073,TeamGames!$D$2:$D$4073,$D992,TeamGames!$F$2:$F$4073,$E992)</f>
        <v/>
      </c>
      <c r="N992" s="33">
        <f>SUMIFS(TeamGames!$S$2:$S$4073,TeamGames!$D$2:$D$4073,$D992,TeamGames!$F$2:$F$4073,$E992)</f>
        <v/>
      </c>
      <c r="O992" s="33">
        <f>SUMIFS(TeamGames!$S$2:$S$4073,TeamGames!$D$2:$D$4073,$D992,TeamGames!$F$2:$F$4073,$E992,TeamGames!$X$2:$X$4073,1)</f>
        <v/>
      </c>
      <c r="P992" s="24">
        <f>SUMIFS(TeamGames!$O$2:$O$4073,TeamGames!$D$2:$D$4073,$D992,TeamGames!$F$2:$F$4073,$E992)</f>
        <v/>
      </c>
      <c r="Q992" s="33">
        <f>SUMIFS(TeamGames!$T$2:$T$4073,TeamGames!$D$2:$D$4073,$D992,TeamGames!$F$2:$F$4073,$E992)</f>
        <v/>
      </c>
      <c r="R992" s="33">
        <f>SUMIFS(TeamGames!$U$2:$U$4073,TeamGames!$D$2:$D$4073,$D992,TeamGames!$F$2:$F$4073,$E992)</f>
        <v/>
      </c>
      <c r="S992" s="33">
        <f>SUMIFS(TeamGames!$W$2:$W$4073,TeamGames!$D$2:$D$4073,$D992,TeamGames!$F$2:$F$4073,$E992)</f>
        <v/>
      </c>
      <c r="T992" s="30">
        <f>IF(M992=0,"",P992-O992)</f>
        <v/>
      </c>
      <c r="U992" s="30">
        <f>IF(M992=0,"",S992-O992)</f>
        <v/>
      </c>
      <c r="V992" s="24">
        <f>IF(M992=0,"upcoming",IF(M992=F992,"complete","in progress"))</f>
        <v/>
      </c>
      <c r="W992" s="33">
        <f>N992/F992</f>
        <v/>
      </c>
      <c r="X992" s="41">
        <f>AVERAGEIFS(TeamGames!$K$2:$K$4073,TeamGames!$D$2:$D$4073,$D992,TeamGames!$F$2:$F$4073,$E992)</f>
        <v/>
      </c>
      <c r="Y992" s="30">
        <f>IF(M992=0,"",P992-S992)</f>
        <v/>
      </c>
      <c r="Z992" s="30" t="n"/>
      <c r="AA992" s="31" t="n"/>
      <c r="AB992" s="33" t="n">
        <v>5.711975159155245</v>
      </c>
      <c r="AC992" s="24" t="n">
        <v>0</v>
      </c>
      <c r="AD992" s="24" t="n">
        <v>0</v>
      </c>
    </row>
    <row r="993">
      <c r="A993" s="24" t="inlineStr">
        <is>
          <t>Rotherham|12</t>
        </is>
      </c>
      <c r="B993" s="24" t="inlineStr">
        <is>
          <t>E3</t>
        </is>
      </c>
      <c r="C993" s="24" t="inlineStr">
        <is>
          <t>League Two</t>
        </is>
      </c>
      <c r="D993" s="24" t="inlineStr">
        <is>
          <t>Rotherham</t>
        </is>
      </c>
      <c r="E993" s="24" t="n">
        <v>12</v>
      </c>
      <c r="F993" s="24">
        <f>COUNTIFS(TeamGames!$D$2:$D$4073,$D993,TeamGames!$F$2:$F$4073,$E993)</f>
        <v/>
      </c>
      <c r="G993" s="24" t="n">
        <v>45</v>
      </c>
      <c r="H993" s="24" t="n">
        <v>46</v>
      </c>
      <c r="I993" s="24" t="inlineStr">
        <is>
          <t>Oldham (A) · Barnet (H)</t>
        </is>
      </c>
      <c r="J993" s="24" t="n">
        <v>1</v>
      </c>
      <c r="K993" s="40" t="n">
        <v>46508.625</v>
      </c>
      <c r="L993" s="40" t="n">
        <v>46515.625</v>
      </c>
      <c r="M993" s="24">
        <f>SUMIFS(TeamGames!$X$2:$X$4073,TeamGames!$D$2:$D$4073,$D993,TeamGames!$F$2:$F$4073,$E993)</f>
        <v/>
      </c>
      <c r="N993" s="33">
        <f>SUMIFS(TeamGames!$S$2:$S$4073,TeamGames!$D$2:$D$4073,$D993,TeamGames!$F$2:$F$4073,$E993)</f>
        <v/>
      </c>
      <c r="O993" s="33">
        <f>SUMIFS(TeamGames!$S$2:$S$4073,TeamGames!$D$2:$D$4073,$D993,TeamGames!$F$2:$F$4073,$E993,TeamGames!$X$2:$X$4073,1)</f>
        <v/>
      </c>
      <c r="P993" s="24">
        <f>SUMIFS(TeamGames!$O$2:$O$4073,TeamGames!$D$2:$D$4073,$D993,TeamGames!$F$2:$F$4073,$E993)</f>
        <v/>
      </c>
      <c r="Q993" s="33">
        <f>SUMIFS(TeamGames!$T$2:$T$4073,TeamGames!$D$2:$D$4073,$D993,TeamGames!$F$2:$F$4073,$E993)</f>
        <v/>
      </c>
      <c r="R993" s="33">
        <f>SUMIFS(TeamGames!$U$2:$U$4073,TeamGames!$D$2:$D$4073,$D993,TeamGames!$F$2:$F$4073,$E993)</f>
        <v/>
      </c>
      <c r="S993" s="33">
        <f>SUMIFS(TeamGames!$W$2:$W$4073,TeamGames!$D$2:$D$4073,$D993,TeamGames!$F$2:$F$4073,$E993)</f>
        <v/>
      </c>
      <c r="T993" s="30">
        <f>IF(M993=0,"",P993-O993)</f>
        <v/>
      </c>
      <c r="U993" s="30">
        <f>IF(M993=0,"",S993-O993)</f>
        <v/>
      </c>
      <c r="V993" s="24">
        <f>IF(M993=0,"upcoming",IF(M993=F993,"complete","in progress"))</f>
        <v/>
      </c>
      <c r="W993" s="33">
        <f>N993/F993</f>
        <v/>
      </c>
      <c r="X993" s="41">
        <f>AVERAGEIFS(TeamGames!$K$2:$K$4073,TeamGames!$D$2:$D$4073,$D993,TeamGames!$F$2:$F$4073,$E993)</f>
        <v/>
      </c>
      <c r="Y993" s="30">
        <f>IF(M993=0,"",P993-S993)</f>
        <v/>
      </c>
      <c r="Z993" s="30" t="n"/>
      <c r="AA993" s="31" t="n"/>
      <c r="AB993" s="33" t="n">
        <v>2.595872865348555</v>
      </c>
      <c r="AC993" s="24" t="n">
        <v>0</v>
      </c>
      <c r="AD993" s="24" t="n">
        <v>0</v>
      </c>
    </row>
    <row r="994">
      <c r="A994" s="24" t="inlineStr">
        <is>
          <t>Salford|1</t>
        </is>
      </c>
      <c r="B994" s="24" t="inlineStr">
        <is>
          <t>E3</t>
        </is>
      </c>
      <c r="C994" s="24" t="inlineStr">
        <is>
          <t>League Two</t>
        </is>
      </c>
      <c r="D994" s="24" t="inlineStr">
        <is>
          <t>Salford</t>
        </is>
      </c>
      <c r="E994" s="24" t="n">
        <v>1</v>
      </c>
      <c r="F994" s="24">
        <f>COUNTIFS(TeamGames!$D$2:$D$4073,$D994,TeamGames!$F$2:$F$4073,$E994)</f>
        <v/>
      </c>
      <c r="G994" s="24" t="n">
        <v>1</v>
      </c>
      <c r="H994" s="24" t="n">
        <v>4</v>
      </c>
      <c r="I994" s="24" t="inlineStr">
        <is>
          <t>Barnet (A) · Chesterfield (H) · Shrewsbury (A) · Newport (H)</t>
        </is>
      </c>
      <c r="J994" s="24" t="n">
        <v>2</v>
      </c>
      <c r="K994" s="40" t="n">
        <v>46249.625</v>
      </c>
      <c r="L994" s="40" t="n">
        <v>46266.82291666666</v>
      </c>
      <c r="M994" s="24">
        <f>SUMIFS(TeamGames!$X$2:$X$4073,TeamGames!$D$2:$D$4073,$D994,TeamGames!$F$2:$F$4073,$E994)</f>
        <v/>
      </c>
      <c r="N994" s="33">
        <f>SUMIFS(TeamGames!$S$2:$S$4073,TeamGames!$D$2:$D$4073,$D994,TeamGames!$F$2:$F$4073,$E994)</f>
        <v/>
      </c>
      <c r="O994" s="33">
        <f>SUMIFS(TeamGames!$S$2:$S$4073,TeamGames!$D$2:$D$4073,$D994,TeamGames!$F$2:$F$4073,$E994,TeamGames!$X$2:$X$4073,1)</f>
        <v/>
      </c>
      <c r="P994" s="24">
        <f>SUMIFS(TeamGames!$O$2:$O$4073,TeamGames!$D$2:$D$4073,$D994,TeamGames!$F$2:$F$4073,$E994)</f>
        <v/>
      </c>
      <c r="Q994" s="33">
        <f>SUMIFS(TeamGames!$T$2:$T$4073,TeamGames!$D$2:$D$4073,$D994,TeamGames!$F$2:$F$4073,$E994)</f>
        <v/>
      </c>
      <c r="R994" s="33">
        <f>SUMIFS(TeamGames!$U$2:$U$4073,TeamGames!$D$2:$D$4073,$D994,TeamGames!$F$2:$F$4073,$E994)</f>
        <v/>
      </c>
      <c r="S994" s="33">
        <f>SUMIFS(TeamGames!$W$2:$W$4073,TeamGames!$D$2:$D$4073,$D994,TeamGames!$F$2:$F$4073,$E994)</f>
        <v/>
      </c>
      <c r="T994" s="30">
        <f>IF(M994=0,"",P994-O994)</f>
        <v/>
      </c>
      <c r="U994" s="30">
        <f>IF(M994=0,"",S994-O994)</f>
        <v/>
      </c>
      <c r="V994" s="24">
        <f>IF(M994=0,"upcoming",IF(M994=F994,"complete","in progress"))</f>
        <v/>
      </c>
      <c r="W994" s="33">
        <f>N994/F994</f>
        <v/>
      </c>
      <c r="X994" s="41">
        <f>AVERAGEIFS(TeamGames!$K$2:$K$4073,TeamGames!$D$2:$D$4073,$D994,TeamGames!$F$2:$F$4073,$E994)</f>
        <v/>
      </c>
      <c r="Y994" s="30">
        <f>IF(M994=0,"",P994-S994)</f>
        <v/>
      </c>
      <c r="Z994" s="30" t="n">
        <v>-1.45</v>
      </c>
      <c r="AA994" s="31" t="n">
        <v>0.1462172093507774</v>
      </c>
      <c r="AB994" s="33" t="n"/>
      <c r="AC994" s="24" t="n">
        <v>0</v>
      </c>
      <c r="AD994" s="24" t="n">
        <v>0</v>
      </c>
    </row>
    <row r="995">
      <c r="A995" s="24" t="inlineStr">
        <is>
          <t>Salford|2</t>
        </is>
      </c>
      <c r="B995" s="24" t="inlineStr">
        <is>
          <t>E3</t>
        </is>
      </c>
      <c r="C995" s="24" t="inlineStr">
        <is>
          <t>League Two</t>
        </is>
      </c>
      <c r="D995" s="24" t="inlineStr">
        <is>
          <t>Salford</t>
        </is>
      </c>
      <c r="E995" s="24" t="n">
        <v>2</v>
      </c>
      <c r="F995" s="24">
        <f>COUNTIFS(TeamGames!$D$2:$D$4073,$D995,TeamGames!$F$2:$F$4073,$E995)</f>
        <v/>
      </c>
      <c r="G995" s="24" t="n">
        <v>5</v>
      </c>
      <c r="H995" s="24" t="n">
        <v>8</v>
      </c>
      <c r="I995" s="24" t="inlineStr">
        <is>
          <t>Port Vale (H) · Rotherham (A) · Swindon (H) · Oldham (A)</t>
        </is>
      </c>
      <c r="J995" s="24" t="n">
        <v>2</v>
      </c>
      <c r="K995" s="40" t="n">
        <v>46270.52083333334</v>
      </c>
      <c r="L995" s="40" t="n">
        <v>46291.72916666666</v>
      </c>
      <c r="M995" s="24">
        <f>SUMIFS(TeamGames!$X$2:$X$4073,TeamGames!$D$2:$D$4073,$D995,TeamGames!$F$2:$F$4073,$E995)</f>
        <v/>
      </c>
      <c r="N995" s="33">
        <f>SUMIFS(TeamGames!$S$2:$S$4073,TeamGames!$D$2:$D$4073,$D995,TeamGames!$F$2:$F$4073,$E995)</f>
        <v/>
      </c>
      <c r="O995" s="33">
        <f>SUMIFS(TeamGames!$S$2:$S$4073,TeamGames!$D$2:$D$4073,$D995,TeamGames!$F$2:$F$4073,$E995,TeamGames!$X$2:$X$4073,1)</f>
        <v/>
      </c>
      <c r="P995" s="24">
        <f>SUMIFS(TeamGames!$O$2:$O$4073,TeamGames!$D$2:$D$4073,$D995,TeamGames!$F$2:$F$4073,$E995)</f>
        <v/>
      </c>
      <c r="Q995" s="33">
        <f>SUMIFS(TeamGames!$T$2:$T$4073,TeamGames!$D$2:$D$4073,$D995,TeamGames!$F$2:$F$4073,$E995)</f>
        <v/>
      </c>
      <c r="R995" s="33">
        <f>SUMIFS(TeamGames!$U$2:$U$4073,TeamGames!$D$2:$D$4073,$D995,TeamGames!$F$2:$F$4073,$E995)</f>
        <v/>
      </c>
      <c r="S995" s="33">
        <f>SUMIFS(TeamGames!$W$2:$W$4073,TeamGames!$D$2:$D$4073,$D995,TeamGames!$F$2:$F$4073,$E995)</f>
        <v/>
      </c>
      <c r="T995" s="30">
        <f>IF(M995=0,"",P995-O995)</f>
        <v/>
      </c>
      <c r="U995" s="30">
        <f>IF(M995=0,"",S995-O995)</f>
        <v/>
      </c>
      <c r="V995" s="24">
        <f>IF(M995=0,"upcoming",IF(M995=F995,"complete","in progress"))</f>
        <v/>
      </c>
      <c r="W995" s="33">
        <f>N995/F995</f>
        <v/>
      </c>
      <c r="X995" s="41">
        <f>AVERAGEIFS(TeamGames!$K$2:$K$4073,TeamGames!$D$2:$D$4073,$D995,TeamGames!$F$2:$F$4073,$E995)</f>
        <v/>
      </c>
      <c r="Y995" s="30">
        <f>IF(M995=0,"",P995-S995)</f>
        <v/>
      </c>
      <c r="Z995" s="30" t="n">
        <v>1.42</v>
      </c>
      <c r="AA995" s="31" t="n">
        <v>0.1554705857248957</v>
      </c>
      <c r="AB995" s="33" t="n"/>
      <c r="AC995" s="24" t="n">
        <v>0</v>
      </c>
      <c r="AD995" s="24" t="n">
        <v>0</v>
      </c>
    </row>
    <row r="996">
      <c r="A996" s="24" t="inlineStr">
        <is>
          <t>Salford|3</t>
        </is>
      </c>
      <c r="B996" s="24" t="inlineStr">
        <is>
          <t>E3</t>
        </is>
      </c>
      <c r="C996" s="24" t="inlineStr">
        <is>
          <t>League Two</t>
        </is>
      </c>
      <c r="D996" s="24" t="inlineStr">
        <is>
          <t>Salford</t>
        </is>
      </c>
      <c r="E996" s="24" t="n">
        <v>3</v>
      </c>
      <c r="F996" s="24">
        <f>COUNTIFS(TeamGames!$D$2:$D$4073,$D996,TeamGames!$F$2:$F$4073,$E996)</f>
        <v/>
      </c>
      <c r="G996" s="24" t="n">
        <v>9</v>
      </c>
      <c r="H996" s="24" t="n">
        <v>12</v>
      </c>
      <c r="I996" s="24" t="inlineStr">
        <is>
          <t>Fleetwood (H) · Cheltenham (A) · Crawley (H) · Bristol Rovers (A)</t>
        </is>
      </c>
      <c r="J996" s="24" t="n">
        <v>2</v>
      </c>
      <c r="K996" s="40" t="n">
        <v>46298.625</v>
      </c>
      <c r="L996" s="40" t="n">
        <v>46315.82291666666</v>
      </c>
      <c r="M996" s="24">
        <f>SUMIFS(TeamGames!$X$2:$X$4073,TeamGames!$D$2:$D$4073,$D996,TeamGames!$F$2:$F$4073,$E996)</f>
        <v/>
      </c>
      <c r="N996" s="33">
        <f>SUMIFS(TeamGames!$S$2:$S$4073,TeamGames!$D$2:$D$4073,$D996,TeamGames!$F$2:$F$4073,$E996)</f>
        <v/>
      </c>
      <c r="O996" s="33">
        <f>SUMIFS(TeamGames!$S$2:$S$4073,TeamGames!$D$2:$D$4073,$D996,TeamGames!$F$2:$F$4073,$E996,TeamGames!$X$2:$X$4073,1)</f>
        <v/>
      </c>
      <c r="P996" s="24">
        <f>SUMIFS(TeamGames!$O$2:$O$4073,TeamGames!$D$2:$D$4073,$D996,TeamGames!$F$2:$F$4073,$E996)</f>
        <v/>
      </c>
      <c r="Q996" s="33">
        <f>SUMIFS(TeamGames!$T$2:$T$4073,TeamGames!$D$2:$D$4073,$D996,TeamGames!$F$2:$F$4073,$E996)</f>
        <v/>
      </c>
      <c r="R996" s="33">
        <f>SUMIFS(TeamGames!$U$2:$U$4073,TeamGames!$D$2:$D$4073,$D996,TeamGames!$F$2:$F$4073,$E996)</f>
        <v/>
      </c>
      <c r="S996" s="33">
        <f>SUMIFS(TeamGames!$W$2:$W$4073,TeamGames!$D$2:$D$4073,$D996,TeamGames!$F$2:$F$4073,$E996)</f>
        <v/>
      </c>
      <c r="T996" s="30">
        <f>IF(M996=0,"",P996-O996)</f>
        <v/>
      </c>
      <c r="U996" s="30">
        <f>IF(M996=0,"",S996-O996)</f>
        <v/>
      </c>
      <c r="V996" s="24">
        <f>IF(M996=0,"upcoming",IF(M996=F996,"complete","in progress"))</f>
        <v/>
      </c>
      <c r="W996" s="33">
        <f>N996/F996</f>
        <v/>
      </c>
      <c r="X996" s="41">
        <f>AVERAGEIFS(TeamGames!$K$2:$K$4073,TeamGames!$D$2:$D$4073,$D996,TeamGames!$F$2:$F$4073,$E996)</f>
        <v/>
      </c>
      <c r="Y996" s="30">
        <f>IF(M996=0,"",P996-S996)</f>
        <v/>
      </c>
      <c r="Z996" s="30" t="n">
        <v>2.05</v>
      </c>
      <c r="AA996" s="31" t="n">
        <v>0.04076260390679987</v>
      </c>
      <c r="AB996" s="33" t="n"/>
      <c r="AC996" s="24" t="n">
        <v>0</v>
      </c>
      <c r="AD996" s="24" t="n">
        <v>0</v>
      </c>
    </row>
    <row r="997">
      <c r="A997" s="24" t="inlineStr">
        <is>
          <t>Salford|4</t>
        </is>
      </c>
      <c r="B997" s="24" t="inlineStr">
        <is>
          <t>E3</t>
        </is>
      </c>
      <c r="C997" s="24" t="inlineStr">
        <is>
          <t>League Two</t>
        </is>
      </c>
      <c r="D997" s="24" t="inlineStr">
        <is>
          <t>Salford</t>
        </is>
      </c>
      <c r="E997" s="24" t="n">
        <v>4</v>
      </c>
      <c r="F997" s="24">
        <f>COUNTIFS(TeamGames!$D$2:$D$4073,$D997,TeamGames!$F$2:$F$4073,$E997)</f>
        <v/>
      </c>
      <c r="G997" s="24" t="n">
        <v>13</v>
      </c>
      <c r="H997" s="24" t="n">
        <v>16</v>
      </c>
      <c r="I997" s="24" t="inlineStr">
        <is>
          <t>Walsall (A) · Exeter (H) · Northampton (H) · Accrington (A)</t>
        </is>
      </c>
      <c r="J997" s="24" t="n">
        <v>2</v>
      </c>
      <c r="K997" s="40" t="n">
        <v>46321.83333333334</v>
      </c>
      <c r="L997" s="40" t="n">
        <v>46347.625</v>
      </c>
      <c r="M997" s="24">
        <f>SUMIFS(TeamGames!$X$2:$X$4073,TeamGames!$D$2:$D$4073,$D997,TeamGames!$F$2:$F$4073,$E997)</f>
        <v/>
      </c>
      <c r="N997" s="33">
        <f>SUMIFS(TeamGames!$S$2:$S$4073,TeamGames!$D$2:$D$4073,$D997,TeamGames!$F$2:$F$4073,$E997)</f>
        <v/>
      </c>
      <c r="O997" s="33">
        <f>SUMIFS(TeamGames!$S$2:$S$4073,TeamGames!$D$2:$D$4073,$D997,TeamGames!$F$2:$F$4073,$E997,TeamGames!$X$2:$X$4073,1)</f>
        <v/>
      </c>
      <c r="P997" s="24">
        <f>SUMIFS(TeamGames!$O$2:$O$4073,TeamGames!$D$2:$D$4073,$D997,TeamGames!$F$2:$F$4073,$E997)</f>
        <v/>
      </c>
      <c r="Q997" s="33">
        <f>SUMIFS(TeamGames!$T$2:$T$4073,TeamGames!$D$2:$D$4073,$D997,TeamGames!$F$2:$F$4073,$E997)</f>
        <v/>
      </c>
      <c r="R997" s="33">
        <f>SUMIFS(TeamGames!$U$2:$U$4073,TeamGames!$D$2:$D$4073,$D997,TeamGames!$F$2:$F$4073,$E997)</f>
        <v/>
      </c>
      <c r="S997" s="33">
        <f>SUMIFS(TeamGames!$W$2:$W$4073,TeamGames!$D$2:$D$4073,$D997,TeamGames!$F$2:$F$4073,$E997)</f>
        <v/>
      </c>
      <c r="T997" s="30">
        <f>IF(M997=0,"",P997-O997)</f>
        <v/>
      </c>
      <c r="U997" s="30">
        <f>IF(M997=0,"",S997-O997)</f>
        <v/>
      </c>
      <c r="V997" s="24">
        <f>IF(M997=0,"upcoming",IF(M997=F997,"complete","in progress"))</f>
        <v/>
      </c>
      <c r="W997" s="33">
        <f>N997/F997</f>
        <v/>
      </c>
      <c r="X997" s="41">
        <f>AVERAGEIFS(TeamGames!$K$2:$K$4073,TeamGames!$D$2:$D$4073,$D997,TeamGames!$F$2:$F$4073,$E997)</f>
        <v/>
      </c>
      <c r="Y997" s="30">
        <f>IF(M997=0,"",P997-S997)</f>
        <v/>
      </c>
      <c r="Z997" s="30" t="n"/>
      <c r="AA997" s="31" t="n"/>
      <c r="AB997" s="33" t="n">
        <v>6.718964403809624</v>
      </c>
      <c r="AC997" s="24" t="n">
        <v>0</v>
      </c>
      <c r="AD997" s="24" t="n">
        <v>0</v>
      </c>
    </row>
    <row r="998">
      <c r="A998" s="24" t="inlineStr">
        <is>
          <t>Salford|5</t>
        </is>
      </c>
      <c r="B998" s="24" t="inlineStr">
        <is>
          <t>E3</t>
        </is>
      </c>
      <c r="C998" s="24" t="inlineStr">
        <is>
          <t>League Two</t>
        </is>
      </c>
      <c r="D998" s="24" t="inlineStr">
        <is>
          <t>Salford</t>
        </is>
      </c>
      <c r="E998" s="24" t="n">
        <v>5</v>
      </c>
      <c r="F998" s="24">
        <f>COUNTIFS(TeamGames!$D$2:$D$4073,$D998,TeamGames!$F$2:$F$4073,$E998)</f>
        <v/>
      </c>
      <c r="G998" s="24" t="n">
        <v>17</v>
      </c>
      <c r="H998" s="24" t="n">
        <v>20</v>
      </c>
      <c r="I998" s="24" t="inlineStr">
        <is>
          <t>Gillingham (H) · Tranmere (A) · Colchester (H) · Crewe (A)</t>
        </is>
      </c>
      <c r="J998" s="24" t="n">
        <v>2</v>
      </c>
      <c r="K998" s="40" t="n">
        <v>46354.625</v>
      </c>
      <c r="L998" s="40" t="n">
        <v>46373.83333333334</v>
      </c>
      <c r="M998" s="24">
        <f>SUMIFS(TeamGames!$X$2:$X$4073,TeamGames!$D$2:$D$4073,$D998,TeamGames!$F$2:$F$4073,$E998)</f>
        <v/>
      </c>
      <c r="N998" s="33">
        <f>SUMIFS(TeamGames!$S$2:$S$4073,TeamGames!$D$2:$D$4073,$D998,TeamGames!$F$2:$F$4073,$E998)</f>
        <v/>
      </c>
      <c r="O998" s="33">
        <f>SUMIFS(TeamGames!$S$2:$S$4073,TeamGames!$D$2:$D$4073,$D998,TeamGames!$F$2:$F$4073,$E998,TeamGames!$X$2:$X$4073,1)</f>
        <v/>
      </c>
      <c r="P998" s="24">
        <f>SUMIFS(TeamGames!$O$2:$O$4073,TeamGames!$D$2:$D$4073,$D998,TeamGames!$F$2:$F$4073,$E998)</f>
        <v/>
      </c>
      <c r="Q998" s="33">
        <f>SUMIFS(TeamGames!$T$2:$T$4073,TeamGames!$D$2:$D$4073,$D998,TeamGames!$F$2:$F$4073,$E998)</f>
        <v/>
      </c>
      <c r="R998" s="33">
        <f>SUMIFS(TeamGames!$U$2:$U$4073,TeamGames!$D$2:$D$4073,$D998,TeamGames!$F$2:$F$4073,$E998)</f>
        <v/>
      </c>
      <c r="S998" s="33">
        <f>SUMIFS(TeamGames!$W$2:$W$4073,TeamGames!$D$2:$D$4073,$D998,TeamGames!$F$2:$F$4073,$E998)</f>
        <v/>
      </c>
      <c r="T998" s="30">
        <f>IF(M998=0,"",P998-O998)</f>
        <v/>
      </c>
      <c r="U998" s="30">
        <f>IF(M998=0,"",S998-O998)</f>
        <v/>
      </c>
      <c r="V998" s="24">
        <f>IF(M998=0,"upcoming",IF(M998=F998,"complete","in progress"))</f>
        <v/>
      </c>
      <c r="W998" s="33">
        <f>N998/F998</f>
        <v/>
      </c>
      <c r="X998" s="41">
        <f>AVERAGEIFS(TeamGames!$K$2:$K$4073,TeamGames!$D$2:$D$4073,$D998,TeamGames!$F$2:$F$4073,$E998)</f>
        <v/>
      </c>
      <c r="Y998" s="30">
        <f>IF(M998=0,"",P998-S998)</f>
        <v/>
      </c>
      <c r="Z998" s="30" t="n"/>
      <c r="AA998" s="31" t="n"/>
      <c r="AB998" s="33" t="n">
        <v>6.649564775808781</v>
      </c>
      <c r="AC998" s="24" t="n">
        <v>0</v>
      </c>
      <c r="AD998" s="24" t="n">
        <v>0</v>
      </c>
    </row>
    <row r="999">
      <c r="A999" s="24" t="inlineStr">
        <is>
          <t>Salford|6</t>
        </is>
      </c>
      <c r="B999" s="24" t="inlineStr">
        <is>
          <t>E3</t>
        </is>
      </c>
      <c r="C999" s="24" t="inlineStr">
        <is>
          <t>League Two</t>
        </is>
      </c>
      <c r="D999" s="24" t="inlineStr">
        <is>
          <t>Salford</t>
        </is>
      </c>
      <c r="E999" s="24" t="n">
        <v>6</v>
      </c>
      <c r="F999" s="24">
        <f>COUNTIFS(TeamGames!$D$2:$D$4073,$D999,TeamGames!$F$2:$F$4073,$E999)</f>
        <v/>
      </c>
      <c r="G999" s="24" t="n">
        <v>21</v>
      </c>
      <c r="H999" s="24" t="n">
        <v>24</v>
      </c>
      <c r="I999" s="24" t="inlineStr">
        <is>
          <t>Grimsby (H) · Rochdale (A) · York (A) · Crewe (H)</t>
        </is>
      </c>
      <c r="J999" s="24" t="n">
        <v>2</v>
      </c>
      <c r="K999" s="40" t="n">
        <v>46382.625</v>
      </c>
      <c r="L999" s="40" t="n">
        <v>46396.625</v>
      </c>
      <c r="M999" s="24">
        <f>SUMIFS(TeamGames!$X$2:$X$4073,TeamGames!$D$2:$D$4073,$D999,TeamGames!$F$2:$F$4073,$E999)</f>
        <v/>
      </c>
      <c r="N999" s="33">
        <f>SUMIFS(TeamGames!$S$2:$S$4073,TeamGames!$D$2:$D$4073,$D999,TeamGames!$F$2:$F$4073,$E999)</f>
        <v/>
      </c>
      <c r="O999" s="33">
        <f>SUMIFS(TeamGames!$S$2:$S$4073,TeamGames!$D$2:$D$4073,$D999,TeamGames!$F$2:$F$4073,$E999,TeamGames!$X$2:$X$4073,1)</f>
        <v/>
      </c>
      <c r="P999" s="24">
        <f>SUMIFS(TeamGames!$O$2:$O$4073,TeamGames!$D$2:$D$4073,$D999,TeamGames!$F$2:$F$4073,$E999)</f>
        <v/>
      </c>
      <c r="Q999" s="33">
        <f>SUMIFS(TeamGames!$T$2:$T$4073,TeamGames!$D$2:$D$4073,$D999,TeamGames!$F$2:$F$4073,$E999)</f>
        <v/>
      </c>
      <c r="R999" s="33">
        <f>SUMIFS(TeamGames!$U$2:$U$4073,TeamGames!$D$2:$D$4073,$D999,TeamGames!$F$2:$F$4073,$E999)</f>
        <v/>
      </c>
      <c r="S999" s="33">
        <f>SUMIFS(TeamGames!$W$2:$W$4073,TeamGames!$D$2:$D$4073,$D999,TeamGames!$F$2:$F$4073,$E999)</f>
        <v/>
      </c>
      <c r="T999" s="30">
        <f>IF(M999=0,"",P999-O999)</f>
        <v/>
      </c>
      <c r="U999" s="30">
        <f>IF(M999=0,"",S999-O999)</f>
        <v/>
      </c>
      <c r="V999" s="24">
        <f>IF(M999=0,"upcoming",IF(M999=F999,"complete","in progress"))</f>
        <v/>
      </c>
      <c r="W999" s="33">
        <f>N999/F999</f>
        <v/>
      </c>
      <c r="X999" s="41">
        <f>AVERAGEIFS(TeamGames!$K$2:$K$4073,TeamGames!$D$2:$D$4073,$D999,TeamGames!$F$2:$F$4073,$E999)</f>
        <v/>
      </c>
      <c r="Y999" s="30">
        <f>IF(M999=0,"",P999-S999)</f>
        <v/>
      </c>
      <c r="Z999" s="30" t="n"/>
      <c r="AA999" s="31" t="n"/>
      <c r="AB999" s="33" t="n">
        <v>6.37709453547744</v>
      </c>
      <c r="AC999" s="24" t="n">
        <v>0</v>
      </c>
      <c r="AD999" s="24" t="n">
        <v>0</v>
      </c>
    </row>
    <row r="1000">
      <c r="A1000" s="24" t="inlineStr">
        <is>
          <t>Salford|7</t>
        </is>
      </c>
      <c r="B1000" s="24" t="inlineStr">
        <is>
          <t>E3</t>
        </is>
      </c>
      <c r="C1000" s="24" t="inlineStr">
        <is>
          <t>League Two</t>
        </is>
      </c>
      <c r="D1000" s="24" t="inlineStr">
        <is>
          <t>Salford</t>
        </is>
      </c>
      <c r="E1000" s="24" t="n">
        <v>7</v>
      </c>
      <c r="F1000" s="24">
        <f>COUNTIFS(TeamGames!$D$2:$D$4073,$D1000,TeamGames!$F$2:$F$4073,$E1000)</f>
        <v/>
      </c>
      <c r="G1000" s="24" t="n">
        <v>25</v>
      </c>
      <c r="H1000" s="24" t="n">
        <v>28</v>
      </c>
      <c r="I1000" s="24" t="inlineStr">
        <is>
          <t>Crawley (A) · Bristol Rovers (H) · Walsall (H) · Exeter (A)</t>
        </is>
      </c>
      <c r="J1000" s="24" t="n">
        <v>2</v>
      </c>
      <c r="K1000" s="40" t="n">
        <v>46403.625</v>
      </c>
      <c r="L1000" s="40" t="n">
        <v>46417.625</v>
      </c>
      <c r="M1000" s="24">
        <f>SUMIFS(TeamGames!$X$2:$X$4073,TeamGames!$D$2:$D$4073,$D1000,TeamGames!$F$2:$F$4073,$E1000)</f>
        <v/>
      </c>
      <c r="N1000" s="33">
        <f>SUMIFS(TeamGames!$S$2:$S$4073,TeamGames!$D$2:$D$4073,$D1000,TeamGames!$F$2:$F$4073,$E1000)</f>
        <v/>
      </c>
      <c r="O1000" s="33">
        <f>SUMIFS(TeamGames!$S$2:$S$4073,TeamGames!$D$2:$D$4073,$D1000,TeamGames!$F$2:$F$4073,$E1000,TeamGames!$X$2:$X$4073,1)</f>
        <v/>
      </c>
      <c r="P1000" s="24">
        <f>SUMIFS(TeamGames!$O$2:$O$4073,TeamGames!$D$2:$D$4073,$D1000,TeamGames!$F$2:$F$4073,$E1000)</f>
        <v/>
      </c>
      <c r="Q1000" s="33">
        <f>SUMIFS(TeamGames!$T$2:$T$4073,TeamGames!$D$2:$D$4073,$D1000,TeamGames!$F$2:$F$4073,$E1000)</f>
        <v/>
      </c>
      <c r="R1000" s="33">
        <f>SUMIFS(TeamGames!$U$2:$U$4073,TeamGames!$D$2:$D$4073,$D1000,TeamGames!$F$2:$F$4073,$E1000)</f>
        <v/>
      </c>
      <c r="S1000" s="33">
        <f>SUMIFS(TeamGames!$W$2:$W$4073,TeamGames!$D$2:$D$4073,$D1000,TeamGames!$F$2:$F$4073,$E1000)</f>
        <v/>
      </c>
      <c r="T1000" s="30">
        <f>IF(M1000=0,"",P1000-O1000)</f>
        <v/>
      </c>
      <c r="U1000" s="30">
        <f>IF(M1000=0,"",S1000-O1000)</f>
        <v/>
      </c>
      <c r="V1000" s="24">
        <f>IF(M1000=0,"upcoming",IF(M1000=F1000,"complete","in progress"))</f>
        <v/>
      </c>
      <c r="W1000" s="33">
        <f>N1000/F1000</f>
        <v/>
      </c>
      <c r="X1000" s="41">
        <f>AVERAGEIFS(TeamGames!$K$2:$K$4073,TeamGames!$D$2:$D$4073,$D1000,TeamGames!$F$2:$F$4073,$E1000)</f>
        <v/>
      </c>
      <c r="Y1000" s="30">
        <f>IF(M1000=0,"",P1000-S1000)</f>
        <v/>
      </c>
      <c r="Z1000" s="30" t="n"/>
      <c r="AA1000" s="31" t="n"/>
      <c r="AB1000" s="33" t="n">
        <v>6.537422952869866</v>
      </c>
      <c r="AC1000" s="24" t="n">
        <v>0</v>
      </c>
      <c r="AD1000" s="24" t="n">
        <v>0</v>
      </c>
    </row>
    <row r="1001">
      <c r="A1001" s="24" t="inlineStr">
        <is>
          <t>Salford|8</t>
        </is>
      </c>
      <c r="B1001" s="24" t="inlineStr">
        <is>
          <t>E3</t>
        </is>
      </c>
      <c r="C1001" s="24" t="inlineStr">
        <is>
          <t>League Two</t>
        </is>
      </c>
      <c r="D1001" s="24" t="inlineStr">
        <is>
          <t>Salford</t>
        </is>
      </c>
      <c r="E1001" s="24" t="n">
        <v>8</v>
      </c>
      <c r="F1001" s="24">
        <f>COUNTIFS(TeamGames!$D$2:$D$4073,$D1001,TeamGames!$F$2:$F$4073,$E1001)</f>
        <v/>
      </c>
      <c r="G1001" s="24" t="n">
        <v>29</v>
      </c>
      <c r="H1001" s="24" t="n">
        <v>32</v>
      </c>
      <c r="I1001" s="24" t="inlineStr">
        <is>
          <t>Shrewsbury (H) · Newport (A) · Port Vale (A) · Rotherham (H)</t>
        </is>
      </c>
      <c r="J1001" s="24" t="n">
        <v>2</v>
      </c>
      <c r="K1001" s="40" t="n">
        <v>46424.625</v>
      </c>
      <c r="L1001" s="40" t="n">
        <v>46438.625</v>
      </c>
      <c r="M1001" s="24">
        <f>SUMIFS(TeamGames!$X$2:$X$4073,TeamGames!$D$2:$D$4073,$D1001,TeamGames!$F$2:$F$4073,$E1001)</f>
        <v/>
      </c>
      <c r="N1001" s="33">
        <f>SUMIFS(TeamGames!$S$2:$S$4073,TeamGames!$D$2:$D$4073,$D1001,TeamGames!$F$2:$F$4073,$E1001)</f>
        <v/>
      </c>
      <c r="O1001" s="33">
        <f>SUMIFS(TeamGames!$S$2:$S$4073,TeamGames!$D$2:$D$4073,$D1001,TeamGames!$F$2:$F$4073,$E1001,TeamGames!$X$2:$X$4073,1)</f>
        <v/>
      </c>
      <c r="P1001" s="24">
        <f>SUMIFS(TeamGames!$O$2:$O$4073,TeamGames!$D$2:$D$4073,$D1001,TeamGames!$F$2:$F$4073,$E1001)</f>
        <v/>
      </c>
      <c r="Q1001" s="33">
        <f>SUMIFS(TeamGames!$T$2:$T$4073,TeamGames!$D$2:$D$4073,$D1001,TeamGames!$F$2:$F$4073,$E1001)</f>
        <v/>
      </c>
      <c r="R1001" s="33">
        <f>SUMIFS(TeamGames!$U$2:$U$4073,TeamGames!$D$2:$D$4073,$D1001,TeamGames!$F$2:$F$4073,$E1001)</f>
        <v/>
      </c>
      <c r="S1001" s="33">
        <f>SUMIFS(TeamGames!$W$2:$W$4073,TeamGames!$D$2:$D$4073,$D1001,TeamGames!$F$2:$F$4073,$E1001)</f>
        <v/>
      </c>
      <c r="T1001" s="30">
        <f>IF(M1001=0,"",P1001-O1001)</f>
        <v/>
      </c>
      <c r="U1001" s="30">
        <f>IF(M1001=0,"",S1001-O1001)</f>
        <v/>
      </c>
      <c r="V1001" s="24">
        <f>IF(M1001=0,"upcoming",IF(M1001=F1001,"complete","in progress"))</f>
        <v/>
      </c>
      <c r="W1001" s="33">
        <f>N1001/F1001</f>
        <v/>
      </c>
      <c r="X1001" s="41">
        <f>AVERAGEIFS(TeamGames!$K$2:$K$4073,TeamGames!$D$2:$D$4073,$D1001,TeamGames!$F$2:$F$4073,$E1001)</f>
        <v/>
      </c>
      <c r="Y1001" s="30">
        <f>IF(M1001=0,"",P1001-S1001)</f>
        <v/>
      </c>
      <c r="Z1001" s="30" t="n"/>
      <c r="AA1001" s="31" t="n"/>
      <c r="AB1001" s="33" t="n">
        <v>6.638899247378948</v>
      </c>
      <c r="AC1001" s="24" t="n">
        <v>0</v>
      </c>
      <c r="AD1001" s="24" t="n">
        <v>0</v>
      </c>
    </row>
    <row r="1002">
      <c r="A1002" s="24" t="inlineStr">
        <is>
          <t>Salford|9</t>
        </is>
      </c>
      <c r="B1002" s="24" t="inlineStr">
        <is>
          <t>E3</t>
        </is>
      </c>
      <c r="C1002" s="24" t="inlineStr">
        <is>
          <t>League Two</t>
        </is>
      </c>
      <c r="D1002" s="24" t="inlineStr">
        <is>
          <t>Salford</t>
        </is>
      </c>
      <c r="E1002" s="24" t="n">
        <v>9</v>
      </c>
      <c r="F1002" s="24">
        <f>COUNTIFS(TeamGames!$D$2:$D$4073,$D1002,TeamGames!$F$2:$F$4073,$E1002)</f>
        <v/>
      </c>
      <c r="G1002" s="24" t="n">
        <v>33</v>
      </c>
      <c r="H1002" s="24" t="n">
        <v>36</v>
      </c>
      <c r="I1002" s="24" t="inlineStr">
        <is>
          <t>Northampton (A) · Barnet (H) · Chesterfield (A) · Accrington (H)</t>
        </is>
      </c>
      <c r="J1002" s="24" t="n">
        <v>2</v>
      </c>
      <c r="K1002" s="40" t="n">
        <v>46445.625</v>
      </c>
      <c r="L1002" s="40" t="n">
        <v>46466.625</v>
      </c>
      <c r="M1002" s="24">
        <f>SUMIFS(TeamGames!$X$2:$X$4073,TeamGames!$D$2:$D$4073,$D1002,TeamGames!$F$2:$F$4073,$E1002)</f>
        <v/>
      </c>
      <c r="N1002" s="33">
        <f>SUMIFS(TeamGames!$S$2:$S$4073,TeamGames!$D$2:$D$4073,$D1002,TeamGames!$F$2:$F$4073,$E1002)</f>
        <v/>
      </c>
      <c r="O1002" s="33">
        <f>SUMIFS(TeamGames!$S$2:$S$4073,TeamGames!$D$2:$D$4073,$D1002,TeamGames!$F$2:$F$4073,$E1002,TeamGames!$X$2:$X$4073,1)</f>
        <v/>
      </c>
      <c r="P1002" s="24">
        <f>SUMIFS(TeamGames!$O$2:$O$4073,TeamGames!$D$2:$D$4073,$D1002,TeamGames!$F$2:$F$4073,$E1002)</f>
        <v/>
      </c>
      <c r="Q1002" s="33">
        <f>SUMIFS(TeamGames!$T$2:$T$4073,TeamGames!$D$2:$D$4073,$D1002,TeamGames!$F$2:$F$4073,$E1002)</f>
        <v/>
      </c>
      <c r="R1002" s="33">
        <f>SUMIFS(TeamGames!$U$2:$U$4073,TeamGames!$D$2:$D$4073,$D1002,TeamGames!$F$2:$F$4073,$E1002)</f>
        <v/>
      </c>
      <c r="S1002" s="33">
        <f>SUMIFS(TeamGames!$W$2:$W$4073,TeamGames!$D$2:$D$4073,$D1002,TeamGames!$F$2:$F$4073,$E1002)</f>
        <v/>
      </c>
      <c r="T1002" s="30">
        <f>IF(M1002=0,"",P1002-O1002)</f>
        <v/>
      </c>
      <c r="U1002" s="30">
        <f>IF(M1002=0,"",S1002-O1002)</f>
        <v/>
      </c>
      <c r="V1002" s="24">
        <f>IF(M1002=0,"upcoming",IF(M1002=F1002,"complete","in progress"))</f>
        <v/>
      </c>
      <c r="W1002" s="33">
        <f>N1002/F1002</f>
        <v/>
      </c>
      <c r="X1002" s="41">
        <f>AVERAGEIFS(TeamGames!$K$2:$K$4073,TeamGames!$D$2:$D$4073,$D1002,TeamGames!$F$2:$F$4073,$E1002)</f>
        <v/>
      </c>
      <c r="Y1002" s="30">
        <f>IF(M1002=0,"",P1002-S1002)</f>
        <v/>
      </c>
      <c r="Z1002" s="30" t="n"/>
      <c r="AA1002" s="31" t="n"/>
      <c r="AB1002" s="33" t="n">
        <v>6.373283862424266</v>
      </c>
      <c r="AC1002" s="24" t="n">
        <v>0</v>
      </c>
      <c r="AD1002" s="24" t="n">
        <v>0</v>
      </c>
    </row>
    <row r="1003">
      <c r="A1003" s="24" t="inlineStr">
        <is>
          <t>Salford|10</t>
        </is>
      </c>
      <c r="B1003" s="24" t="inlineStr">
        <is>
          <t>E3</t>
        </is>
      </c>
      <c r="C1003" s="24" t="inlineStr">
        <is>
          <t>League Two</t>
        </is>
      </c>
      <c r="D1003" s="24" t="inlineStr">
        <is>
          <t>Salford</t>
        </is>
      </c>
      <c r="E1003" s="24" t="n">
        <v>10</v>
      </c>
      <c r="F1003" s="24">
        <f>COUNTIFS(TeamGames!$D$2:$D$4073,$D1003,TeamGames!$F$2:$F$4073,$E1003)</f>
        <v/>
      </c>
      <c r="G1003" s="24" t="n">
        <v>37</v>
      </c>
      <c r="H1003" s="24" t="n">
        <v>40</v>
      </c>
      <c r="I1003" s="24" t="inlineStr">
        <is>
          <t>York (H) · Grimsby (A) · Rochdale (H) · Colchester (A)</t>
        </is>
      </c>
      <c r="J1003" s="24" t="n">
        <v>2</v>
      </c>
      <c r="K1003" s="40" t="n">
        <v>46472.625</v>
      </c>
      <c r="L1003" s="40" t="n">
        <v>46487.625</v>
      </c>
      <c r="M1003" s="24">
        <f>SUMIFS(TeamGames!$X$2:$X$4073,TeamGames!$D$2:$D$4073,$D1003,TeamGames!$F$2:$F$4073,$E1003)</f>
        <v/>
      </c>
      <c r="N1003" s="33">
        <f>SUMIFS(TeamGames!$S$2:$S$4073,TeamGames!$D$2:$D$4073,$D1003,TeamGames!$F$2:$F$4073,$E1003)</f>
        <v/>
      </c>
      <c r="O1003" s="33">
        <f>SUMIFS(TeamGames!$S$2:$S$4073,TeamGames!$D$2:$D$4073,$D1003,TeamGames!$F$2:$F$4073,$E1003,TeamGames!$X$2:$X$4073,1)</f>
        <v/>
      </c>
      <c r="P1003" s="24">
        <f>SUMIFS(TeamGames!$O$2:$O$4073,TeamGames!$D$2:$D$4073,$D1003,TeamGames!$F$2:$F$4073,$E1003)</f>
        <v/>
      </c>
      <c r="Q1003" s="33">
        <f>SUMIFS(TeamGames!$T$2:$T$4073,TeamGames!$D$2:$D$4073,$D1003,TeamGames!$F$2:$F$4073,$E1003)</f>
        <v/>
      </c>
      <c r="R1003" s="33">
        <f>SUMIFS(TeamGames!$U$2:$U$4073,TeamGames!$D$2:$D$4073,$D1003,TeamGames!$F$2:$F$4073,$E1003)</f>
        <v/>
      </c>
      <c r="S1003" s="33">
        <f>SUMIFS(TeamGames!$W$2:$W$4073,TeamGames!$D$2:$D$4073,$D1003,TeamGames!$F$2:$F$4073,$E1003)</f>
        <v/>
      </c>
      <c r="T1003" s="30">
        <f>IF(M1003=0,"",P1003-O1003)</f>
        <v/>
      </c>
      <c r="U1003" s="30">
        <f>IF(M1003=0,"",S1003-O1003)</f>
        <v/>
      </c>
      <c r="V1003" s="24">
        <f>IF(M1003=0,"upcoming",IF(M1003=F1003,"complete","in progress"))</f>
        <v/>
      </c>
      <c r="W1003" s="33">
        <f>N1003/F1003</f>
        <v/>
      </c>
      <c r="X1003" s="41">
        <f>AVERAGEIFS(TeamGames!$K$2:$K$4073,TeamGames!$D$2:$D$4073,$D1003,TeamGames!$F$2:$F$4073,$E1003)</f>
        <v/>
      </c>
      <c r="Y1003" s="30">
        <f>IF(M1003=0,"",P1003-S1003)</f>
        <v/>
      </c>
      <c r="Z1003" s="30" t="n"/>
      <c r="AA1003" s="31" t="n"/>
      <c r="AB1003" s="33" t="n">
        <v>6.390531611291781</v>
      </c>
      <c r="AC1003" s="24" t="n">
        <v>0</v>
      </c>
      <c r="AD1003" s="24" t="n">
        <v>0</v>
      </c>
    </row>
    <row r="1004">
      <c r="A1004" s="24" t="inlineStr">
        <is>
          <t>Salford|11</t>
        </is>
      </c>
      <c r="B1004" s="24" t="inlineStr">
        <is>
          <t>E3</t>
        </is>
      </c>
      <c r="C1004" s="24" t="inlineStr">
        <is>
          <t>League Two</t>
        </is>
      </c>
      <c r="D1004" s="24" t="inlineStr">
        <is>
          <t>Salford</t>
        </is>
      </c>
      <c r="E1004" s="24" t="n">
        <v>11</v>
      </c>
      <c r="F1004" s="24">
        <f>COUNTIFS(TeamGames!$D$2:$D$4073,$D1004,TeamGames!$F$2:$F$4073,$E1004)</f>
        <v/>
      </c>
      <c r="G1004" s="24" t="n">
        <v>41</v>
      </c>
      <c r="H1004" s="24" t="n">
        <v>44</v>
      </c>
      <c r="I1004" s="24" t="inlineStr">
        <is>
          <t>Cheltenham (H) · Swindon (A) · Oldham (H) · Fleetwood (A)</t>
        </is>
      </c>
      <c r="J1004" s="24" t="n">
        <v>2</v>
      </c>
      <c r="K1004" s="40" t="n">
        <v>46490.82291666666</v>
      </c>
      <c r="L1004" s="40" t="n">
        <v>46504.82291666666</v>
      </c>
      <c r="M1004" s="24">
        <f>SUMIFS(TeamGames!$X$2:$X$4073,TeamGames!$D$2:$D$4073,$D1004,TeamGames!$F$2:$F$4073,$E1004)</f>
        <v/>
      </c>
      <c r="N1004" s="33">
        <f>SUMIFS(TeamGames!$S$2:$S$4073,TeamGames!$D$2:$D$4073,$D1004,TeamGames!$F$2:$F$4073,$E1004)</f>
        <v/>
      </c>
      <c r="O1004" s="33">
        <f>SUMIFS(TeamGames!$S$2:$S$4073,TeamGames!$D$2:$D$4073,$D1004,TeamGames!$F$2:$F$4073,$E1004,TeamGames!$X$2:$X$4073,1)</f>
        <v/>
      </c>
      <c r="P1004" s="24">
        <f>SUMIFS(TeamGames!$O$2:$O$4073,TeamGames!$D$2:$D$4073,$D1004,TeamGames!$F$2:$F$4073,$E1004)</f>
        <v/>
      </c>
      <c r="Q1004" s="33">
        <f>SUMIFS(TeamGames!$T$2:$T$4073,TeamGames!$D$2:$D$4073,$D1004,TeamGames!$F$2:$F$4073,$E1004)</f>
        <v/>
      </c>
      <c r="R1004" s="33">
        <f>SUMIFS(TeamGames!$U$2:$U$4073,TeamGames!$D$2:$D$4073,$D1004,TeamGames!$F$2:$F$4073,$E1004)</f>
        <v/>
      </c>
      <c r="S1004" s="33">
        <f>SUMIFS(TeamGames!$W$2:$W$4073,TeamGames!$D$2:$D$4073,$D1004,TeamGames!$F$2:$F$4073,$E1004)</f>
        <v/>
      </c>
      <c r="T1004" s="30">
        <f>IF(M1004=0,"",P1004-O1004)</f>
        <v/>
      </c>
      <c r="U1004" s="30">
        <f>IF(M1004=0,"",S1004-O1004)</f>
        <v/>
      </c>
      <c r="V1004" s="24">
        <f>IF(M1004=0,"upcoming",IF(M1004=F1004,"complete","in progress"))</f>
        <v/>
      </c>
      <c r="W1004" s="33">
        <f>N1004/F1004</f>
        <v/>
      </c>
      <c r="X1004" s="41">
        <f>AVERAGEIFS(TeamGames!$K$2:$K$4073,TeamGames!$D$2:$D$4073,$D1004,TeamGames!$F$2:$F$4073,$E1004)</f>
        <v/>
      </c>
      <c r="Y1004" s="30">
        <f>IF(M1004=0,"",P1004-S1004)</f>
        <v/>
      </c>
      <c r="Z1004" s="30" t="n"/>
      <c r="AA1004" s="31" t="n"/>
      <c r="AB1004" s="33" t="n">
        <v>6.788250527205621</v>
      </c>
      <c r="AC1004" s="24" t="n">
        <v>0</v>
      </c>
      <c r="AD1004" s="24" t="n">
        <v>0</v>
      </c>
    </row>
    <row r="1005">
      <c r="A1005" s="24" t="inlineStr">
        <is>
          <t>Salford|12</t>
        </is>
      </c>
      <c r="B1005" s="24" t="inlineStr">
        <is>
          <t>E3</t>
        </is>
      </c>
      <c r="C1005" s="24" t="inlineStr">
        <is>
          <t>League Two</t>
        </is>
      </c>
      <c r="D1005" s="24" t="inlineStr">
        <is>
          <t>Salford</t>
        </is>
      </c>
      <c r="E1005" s="24" t="n">
        <v>12</v>
      </c>
      <c r="F1005" s="24">
        <f>COUNTIFS(TeamGames!$D$2:$D$4073,$D1005,TeamGames!$F$2:$F$4073,$E1005)</f>
        <v/>
      </c>
      <c r="G1005" s="24" t="n">
        <v>45</v>
      </c>
      <c r="H1005" s="24" t="n">
        <v>46</v>
      </c>
      <c r="I1005" s="24" t="inlineStr">
        <is>
          <t>Gillingham (A) · Tranmere (H)</t>
        </is>
      </c>
      <c r="J1005" s="24" t="n">
        <v>1</v>
      </c>
      <c r="K1005" s="40" t="n">
        <v>46508.625</v>
      </c>
      <c r="L1005" s="40" t="n">
        <v>46515.625</v>
      </c>
      <c r="M1005" s="24">
        <f>SUMIFS(TeamGames!$X$2:$X$4073,TeamGames!$D$2:$D$4073,$D1005,TeamGames!$F$2:$F$4073,$E1005)</f>
        <v/>
      </c>
      <c r="N1005" s="33">
        <f>SUMIFS(TeamGames!$S$2:$S$4073,TeamGames!$D$2:$D$4073,$D1005,TeamGames!$F$2:$F$4073,$E1005)</f>
        <v/>
      </c>
      <c r="O1005" s="33">
        <f>SUMIFS(TeamGames!$S$2:$S$4073,TeamGames!$D$2:$D$4073,$D1005,TeamGames!$F$2:$F$4073,$E1005,TeamGames!$X$2:$X$4073,1)</f>
        <v/>
      </c>
      <c r="P1005" s="24">
        <f>SUMIFS(TeamGames!$O$2:$O$4073,TeamGames!$D$2:$D$4073,$D1005,TeamGames!$F$2:$F$4073,$E1005)</f>
        <v/>
      </c>
      <c r="Q1005" s="33">
        <f>SUMIFS(TeamGames!$T$2:$T$4073,TeamGames!$D$2:$D$4073,$D1005,TeamGames!$F$2:$F$4073,$E1005)</f>
        <v/>
      </c>
      <c r="R1005" s="33">
        <f>SUMIFS(TeamGames!$U$2:$U$4073,TeamGames!$D$2:$D$4073,$D1005,TeamGames!$F$2:$F$4073,$E1005)</f>
        <v/>
      </c>
      <c r="S1005" s="33">
        <f>SUMIFS(TeamGames!$W$2:$W$4073,TeamGames!$D$2:$D$4073,$D1005,TeamGames!$F$2:$F$4073,$E1005)</f>
        <v/>
      </c>
      <c r="T1005" s="30">
        <f>IF(M1005=0,"",P1005-O1005)</f>
        <v/>
      </c>
      <c r="U1005" s="30">
        <f>IF(M1005=0,"",S1005-O1005)</f>
        <v/>
      </c>
      <c r="V1005" s="24">
        <f>IF(M1005=0,"upcoming",IF(M1005=F1005,"complete","in progress"))</f>
        <v/>
      </c>
      <c r="W1005" s="33">
        <f>N1005/F1005</f>
        <v/>
      </c>
      <c r="X1005" s="41">
        <f>AVERAGEIFS(TeamGames!$K$2:$K$4073,TeamGames!$D$2:$D$4073,$D1005,TeamGames!$F$2:$F$4073,$E1005)</f>
        <v/>
      </c>
      <c r="Y1005" s="30">
        <f>IF(M1005=0,"",P1005-S1005)</f>
        <v/>
      </c>
      <c r="Z1005" s="30" t="n"/>
      <c r="AA1005" s="31" t="n"/>
      <c r="AB1005" s="33" t="n">
        <v>3.381156107852399</v>
      </c>
      <c r="AC1005" s="24" t="n">
        <v>0</v>
      </c>
      <c r="AD1005" s="24" t="n">
        <v>0</v>
      </c>
    </row>
    <row r="1006">
      <c r="A1006" s="24" t="inlineStr">
        <is>
          <t>Shrewsbury|1</t>
        </is>
      </c>
      <c r="B1006" s="24" t="inlineStr">
        <is>
          <t>E3</t>
        </is>
      </c>
      <c r="C1006" s="24" t="inlineStr">
        <is>
          <t>League Two</t>
        </is>
      </c>
      <c r="D1006" s="24" t="inlineStr">
        <is>
          <t>Shrewsbury</t>
        </is>
      </c>
      <c r="E1006" s="24" t="n">
        <v>1</v>
      </c>
      <c r="F1006" s="24">
        <f>COUNTIFS(TeamGames!$D$2:$D$4073,$D1006,TeamGames!$F$2:$F$4073,$E1006)</f>
        <v/>
      </c>
      <c r="G1006" s="24" t="n">
        <v>1</v>
      </c>
      <c r="H1006" s="24" t="n">
        <v>4</v>
      </c>
      <c r="I1006" s="24" t="inlineStr">
        <is>
          <t>Tranmere (A) · Barnet (H) · Salford (H) · Rochdale (A)</t>
        </is>
      </c>
      <c r="J1006" s="24" t="n">
        <v>2</v>
      </c>
      <c r="K1006" s="40" t="n">
        <v>46249.625</v>
      </c>
      <c r="L1006" s="40" t="n">
        <v>46266.82291666666</v>
      </c>
      <c r="M1006" s="24">
        <f>SUMIFS(TeamGames!$X$2:$X$4073,TeamGames!$D$2:$D$4073,$D1006,TeamGames!$F$2:$F$4073,$E1006)</f>
        <v/>
      </c>
      <c r="N1006" s="33">
        <f>SUMIFS(TeamGames!$S$2:$S$4073,TeamGames!$D$2:$D$4073,$D1006,TeamGames!$F$2:$F$4073,$E1006)</f>
        <v/>
      </c>
      <c r="O1006" s="33">
        <f>SUMIFS(TeamGames!$S$2:$S$4073,TeamGames!$D$2:$D$4073,$D1006,TeamGames!$F$2:$F$4073,$E1006,TeamGames!$X$2:$X$4073,1)</f>
        <v/>
      </c>
      <c r="P1006" s="24">
        <f>SUMIFS(TeamGames!$O$2:$O$4073,TeamGames!$D$2:$D$4073,$D1006,TeamGames!$F$2:$F$4073,$E1006)</f>
        <v/>
      </c>
      <c r="Q1006" s="33">
        <f>SUMIFS(TeamGames!$T$2:$T$4073,TeamGames!$D$2:$D$4073,$D1006,TeamGames!$F$2:$F$4073,$E1006)</f>
        <v/>
      </c>
      <c r="R1006" s="33">
        <f>SUMIFS(TeamGames!$U$2:$U$4073,TeamGames!$D$2:$D$4073,$D1006,TeamGames!$F$2:$F$4073,$E1006)</f>
        <v/>
      </c>
      <c r="S1006" s="33">
        <f>SUMIFS(TeamGames!$W$2:$W$4073,TeamGames!$D$2:$D$4073,$D1006,TeamGames!$F$2:$F$4073,$E1006)</f>
        <v/>
      </c>
      <c r="T1006" s="30">
        <f>IF(M1006=0,"",P1006-O1006)</f>
        <v/>
      </c>
      <c r="U1006" s="30">
        <f>IF(M1006=0,"",S1006-O1006)</f>
        <v/>
      </c>
      <c r="V1006" s="24">
        <f>IF(M1006=0,"upcoming",IF(M1006=F1006,"complete","in progress"))</f>
        <v/>
      </c>
      <c r="W1006" s="33">
        <f>N1006/F1006</f>
        <v/>
      </c>
      <c r="X1006" s="41">
        <f>AVERAGEIFS(TeamGames!$K$2:$K$4073,TeamGames!$D$2:$D$4073,$D1006,TeamGames!$F$2:$F$4073,$E1006)</f>
        <v/>
      </c>
      <c r="Y1006" s="30">
        <f>IF(M1006=0,"",P1006-S1006)</f>
        <v/>
      </c>
      <c r="Z1006" s="30" t="n">
        <v>-0.68</v>
      </c>
      <c r="AA1006" s="31" t="n">
        <v>0.4953575035173241</v>
      </c>
      <c r="AB1006" s="33" t="n"/>
      <c r="AC1006" s="24" t="n">
        <v>0</v>
      </c>
      <c r="AD1006" s="24" t="n">
        <v>0</v>
      </c>
    </row>
    <row r="1007">
      <c r="A1007" s="24" t="inlineStr">
        <is>
          <t>Shrewsbury|2</t>
        </is>
      </c>
      <c r="B1007" s="24" t="inlineStr">
        <is>
          <t>E3</t>
        </is>
      </c>
      <c r="C1007" s="24" t="inlineStr">
        <is>
          <t>League Two</t>
        </is>
      </c>
      <c r="D1007" s="24" t="inlineStr">
        <is>
          <t>Shrewsbury</t>
        </is>
      </c>
      <c r="E1007" s="24" t="n">
        <v>2</v>
      </c>
      <c r="F1007" s="24">
        <f>COUNTIFS(TeamGames!$D$2:$D$4073,$D1007,TeamGames!$F$2:$F$4073,$E1007)</f>
        <v/>
      </c>
      <c r="G1007" s="24" t="n">
        <v>5</v>
      </c>
      <c r="H1007" s="24" t="n">
        <v>8</v>
      </c>
      <c r="I1007" s="24" t="inlineStr">
        <is>
          <t>Fleetwood (A) · Northampton (H) · Crewe (A) · Colchester (H)</t>
        </is>
      </c>
      <c r="J1007" s="24" t="n">
        <v>2</v>
      </c>
      <c r="K1007" s="40" t="n">
        <v>46270.52083333334</v>
      </c>
      <c r="L1007" s="40" t="n">
        <v>46291.625</v>
      </c>
      <c r="M1007" s="24">
        <f>SUMIFS(TeamGames!$X$2:$X$4073,TeamGames!$D$2:$D$4073,$D1007,TeamGames!$F$2:$F$4073,$E1007)</f>
        <v/>
      </c>
      <c r="N1007" s="33">
        <f>SUMIFS(TeamGames!$S$2:$S$4073,TeamGames!$D$2:$D$4073,$D1007,TeamGames!$F$2:$F$4073,$E1007)</f>
        <v/>
      </c>
      <c r="O1007" s="33">
        <f>SUMIFS(TeamGames!$S$2:$S$4073,TeamGames!$D$2:$D$4073,$D1007,TeamGames!$F$2:$F$4073,$E1007,TeamGames!$X$2:$X$4073,1)</f>
        <v/>
      </c>
      <c r="P1007" s="24">
        <f>SUMIFS(TeamGames!$O$2:$O$4073,TeamGames!$D$2:$D$4073,$D1007,TeamGames!$F$2:$F$4073,$E1007)</f>
        <v/>
      </c>
      <c r="Q1007" s="33">
        <f>SUMIFS(TeamGames!$T$2:$T$4073,TeamGames!$D$2:$D$4073,$D1007,TeamGames!$F$2:$F$4073,$E1007)</f>
        <v/>
      </c>
      <c r="R1007" s="33">
        <f>SUMIFS(TeamGames!$U$2:$U$4073,TeamGames!$D$2:$D$4073,$D1007,TeamGames!$F$2:$F$4073,$E1007)</f>
        <v/>
      </c>
      <c r="S1007" s="33">
        <f>SUMIFS(TeamGames!$W$2:$W$4073,TeamGames!$D$2:$D$4073,$D1007,TeamGames!$F$2:$F$4073,$E1007)</f>
        <v/>
      </c>
      <c r="T1007" s="30">
        <f>IF(M1007=0,"",P1007-O1007)</f>
        <v/>
      </c>
      <c r="U1007" s="30">
        <f>IF(M1007=0,"",S1007-O1007)</f>
        <v/>
      </c>
      <c r="V1007" s="24">
        <f>IF(M1007=0,"upcoming",IF(M1007=F1007,"complete","in progress"))</f>
        <v/>
      </c>
      <c r="W1007" s="33">
        <f>N1007/F1007</f>
        <v/>
      </c>
      <c r="X1007" s="41">
        <f>AVERAGEIFS(TeamGames!$K$2:$K$4073,TeamGames!$D$2:$D$4073,$D1007,TeamGames!$F$2:$F$4073,$E1007)</f>
        <v/>
      </c>
      <c r="Y1007" s="30">
        <f>IF(M1007=0,"",P1007-S1007)</f>
        <v/>
      </c>
      <c r="Z1007" s="30" t="n">
        <v>-0.04</v>
      </c>
      <c r="AA1007" s="31" t="n">
        <v>0.9705234747720513</v>
      </c>
      <c r="AB1007" s="33" t="n"/>
      <c r="AC1007" s="24" t="n">
        <v>0</v>
      </c>
      <c r="AD1007" s="24" t="n">
        <v>0</v>
      </c>
    </row>
    <row r="1008">
      <c r="A1008" s="24" t="inlineStr">
        <is>
          <t>Shrewsbury|3</t>
        </is>
      </c>
      <c r="B1008" s="24" t="inlineStr">
        <is>
          <t>E3</t>
        </is>
      </c>
      <c r="C1008" s="24" t="inlineStr">
        <is>
          <t>League Two</t>
        </is>
      </c>
      <c r="D1008" s="24" t="inlineStr">
        <is>
          <t>Shrewsbury</t>
        </is>
      </c>
      <c r="E1008" s="24" t="n">
        <v>3</v>
      </c>
      <c r="F1008" s="24">
        <f>COUNTIFS(TeamGames!$D$2:$D$4073,$D1008,TeamGames!$F$2:$F$4073,$E1008)</f>
        <v/>
      </c>
      <c r="G1008" s="24" t="n">
        <v>9</v>
      </c>
      <c r="H1008" s="24" t="n">
        <v>12</v>
      </c>
      <c r="I1008" s="24" t="inlineStr">
        <is>
          <t>Grimsby (A) · Exeter (H) · Bristol Rovers (H) · Crawley (A)</t>
        </is>
      </c>
      <c r="J1008" s="24" t="n">
        <v>2</v>
      </c>
      <c r="K1008" s="40" t="n">
        <v>46298.625</v>
      </c>
      <c r="L1008" s="40" t="n">
        <v>46315.82291666666</v>
      </c>
      <c r="M1008" s="24">
        <f>SUMIFS(TeamGames!$X$2:$X$4073,TeamGames!$D$2:$D$4073,$D1008,TeamGames!$F$2:$F$4073,$E1008)</f>
        <v/>
      </c>
      <c r="N1008" s="33">
        <f>SUMIFS(TeamGames!$S$2:$S$4073,TeamGames!$D$2:$D$4073,$D1008,TeamGames!$F$2:$F$4073,$E1008)</f>
        <v/>
      </c>
      <c r="O1008" s="33">
        <f>SUMIFS(TeamGames!$S$2:$S$4073,TeamGames!$D$2:$D$4073,$D1008,TeamGames!$F$2:$F$4073,$E1008,TeamGames!$X$2:$X$4073,1)</f>
        <v/>
      </c>
      <c r="P1008" s="24">
        <f>SUMIFS(TeamGames!$O$2:$O$4073,TeamGames!$D$2:$D$4073,$D1008,TeamGames!$F$2:$F$4073,$E1008)</f>
        <v/>
      </c>
      <c r="Q1008" s="33">
        <f>SUMIFS(TeamGames!$T$2:$T$4073,TeamGames!$D$2:$D$4073,$D1008,TeamGames!$F$2:$F$4073,$E1008)</f>
        <v/>
      </c>
      <c r="R1008" s="33">
        <f>SUMIFS(TeamGames!$U$2:$U$4073,TeamGames!$D$2:$D$4073,$D1008,TeamGames!$F$2:$F$4073,$E1008)</f>
        <v/>
      </c>
      <c r="S1008" s="33">
        <f>SUMIFS(TeamGames!$W$2:$W$4073,TeamGames!$D$2:$D$4073,$D1008,TeamGames!$F$2:$F$4073,$E1008)</f>
        <v/>
      </c>
      <c r="T1008" s="30">
        <f>IF(M1008=0,"",P1008-O1008)</f>
        <v/>
      </c>
      <c r="U1008" s="30">
        <f>IF(M1008=0,"",S1008-O1008)</f>
        <v/>
      </c>
      <c r="V1008" s="24">
        <f>IF(M1008=0,"upcoming",IF(M1008=F1008,"complete","in progress"))</f>
        <v/>
      </c>
      <c r="W1008" s="33">
        <f>N1008/F1008</f>
        <v/>
      </c>
      <c r="X1008" s="41">
        <f>AVERAGEIFS(TeamGames!$K$2:$K$4073,TeamGames!$D$2:$D$4073,$D1008,TeamGames!$F$2:$F$4073,$E1008)</f>
        <v/>
      </c>
      <c r="Y1008" s="30">
        <f>IF(M1008=0,"",P1008-S1008)</f>
        <v/>
      </c>
      <c r="Z1008" s="30" t="n">
        <v>1.62</v>
      </c>
      <c r="AA1008" s="31" t="n">
        <v>0.1052266583308561</v>
      </c>
      <c r="AB1008" s="33" t="n"/>
      <c r="AC1008" s="24" t="n">
        <v>0</v>
      </c>
      <c r="AD1008" s="24" t="n">
        <v>0</v>
      </c>
    </row>
    <row r="1009">
      <c r="A1009" s="24" t="inlineStr">
        <is>
          <t>Shrewsbury|4</t>
        </is>
      </c>
      <c r="B1009" s="24" t="inlineStr">
        <is>
          <t>E3</t>
        </is>
      </c>
      <c r="C1009" s="24" t="inlineStr">
        <is>
          <t>League Two</t>
        </is>
      </c>
      <c r="D1009" s="24" t="inlineStr">
        <is>
          <t>Shrewsbury</t>
        </is>
      </c>
      <c r="E1009" s="24" t="n">
        <v>4</v>
      </c>
      <c r="F1009" s="24">
        <f>COUNTIFS(TeamGames!$D$2:$D$4073,$D1009,TeamGames!$F$2:$F$4073,$E1009)</f>
        <v/>
      </c>
      <c r="G1009" s="24" t="n">
        <v>13</v>
      </c>
      <c r="H1009" s="24" t="n">
        <v>16</v>
      </c>
      <c r="I1009" s="24" t="inlineStr">
        <is>
          <t>Rotherham (A) · Gillingham (H) · Oldham (H) · Chesterfield (A)</t>
        </is>
      </c>
      <c r="J1009" s="24" t="n">
        <v>2</v>
      </c>
      <c r="K1009" s="40" t="n">
        <v>46319.625</v>
      </c>
      <c r="L1009" s="40" t="n">
        <v>46347.625</v>
      </c>
      <c r="M1009" s="24">
        <f>SUMIFS(TeamGames!$X$2:$X$4073,TeamGames!$D$2:$D$4073,$D1009,TeamGames!$F$2:$F$4073,$E1009)</f>
        <v/>
      </c>
      <c r="N1009" s="33">
        <f>SUMIFS(TeamGames!$S$2:$S$4073,TeamGames!$D$2:$D$4073,$D1009,TeamGames!$F$2:$F$4073,$E1009)</f>
        <v/>
      </c>
      <c r="O1009" s="33">
        <f>SUMIFS(TeamGames!$S$2:$S$4073,TeamGames!$D$2:$D$4073,$D1009,TeamGames!$F$2:$F$4073,$E1009,TeamGames!$X$2:$X$4073,1)</f>
        <v/>
      </c>
      <c r="P1009" s="24">
        <f>SUMIFS(TeamGames!$O$2:$O$4073,TeamGames!$D$2:$D$4073,$D1009,TeamGames!$F$2:$F$4073,$E1009)</f>
        <v/>
      </c>
      <c r="Q1009" s="33">
        <f>SUMIFS(TeamGames!$T$2:$T$4073,TeamGames!$D$2:$D$4073,$D1009,TeamGames!$F$2:$F$4073,$E1009)</f>
        <v/>
      </c>
      <c r="R1009" s="33">
        <f>SUMIFS(TeamGames!$U$2:$U$4073,TeamGames!$D$2:$D$4073,$D1009,TeamGames!$F$2:$F$4073,$E1009)</f>
        <v/>
      </c>
      <c r="S1009" s="33">
        <f>SUMIFS(TeamGames!$W$2:$W$4073,TeamGames!$D$2:$D$4073,$D1009,TeamGames!$F$2:$F$4073,$E1009)</f>
        <v/>
      </c>
      <c r="T1009" s="30">
        <f>IF(M1009=0,"",P1009-O1009)</f>
        <v/>
      </c>
      <c r="U1009" s="30">
        <f>IF(M1009=0,"",S1009-O1009)</f>
        <v/>
      </c>
      <c r="V1009" s="24">
        <f>IF(M1009=0,"upcoming",IF(M1009=F1009,"complete","in progress"))</f>
        <v/>
      </c>
      <c r="W1009" s="33">
        <f>N1009/F1009</f>
        <v/>
      </c>
      <c r="X1009" s="41">
        <f>AVERAGEIFS(TeamGames!$K$2:$K$4073,TeamGames!$D$2:$D$4073,$D1009,TeamGames!$F$2:$F$4073,$E1009)</f>
        <v/>
      </c>
      <c r="Y1009" s="30">
        <f>IF(M1009=0,"",P1009-S1009)</f>
        <v/>
      </c>
      <c r="Z1009" s="30" t="n"/>
      <c r="AA1009" s="31" t="n"/>
      <c r="AB1009" s="33" t="n">
        <v>4.863649517608216</v>
      </c>
      <c r="AC1009" s="24" t="n">
        <v>0</v>
      </c>
      <c r="AD1009" s="24" t="n">
        <v>0</v>
      </c>
    </row>
    <row r="1010">
      <c r="A1010" s="24" t="inlineStr">
        <is>
          <t>Shrewsbury|5</t>
        </is>
      </c>
      <c r="B1010" s="24" t="inlineStr">
        <is>
          <t>E3</t>
        </is>
      </c>
      <c r="C1010" s="24" t="inlineStr">
        <is>
          <t>League Two</t>
        </is>
      </c>
      <c r="D1010" s="24" t="inlineStr">
        <is>
          <t>Shrewsbury</t>
        </is>
      </c>
      <c r="E1010" s="24" t="n">
        <v>5</v>
      </c>
      <c r="F1010" s="24">
        <f>COUNTIFS(TeamGames!$D$2:$D$4073,$D1010,TeamGames!$F$2:$F$4073,$E1010)</f>
        <v/>
      </c>
      <c r="G1010" s="24" t="n">
        <v>17</v>
      </c>
      <c r="H1010" s="24" t="n">
        <v>20</v>
      </c>
      <c r="I1010" s="24" t="inlineStr">
        <is>
          <t>Cheltenham (H) · York (A) · Port Vale (H) · Walsall (A)</t>
        </is>
      </c>
      <c r="J1010" s="24" t="n">
        <v>2</v>
      </c>
      <c r="K1010" s="40" t="n">
        <v>46354.625</v>
      </c>
      <c r="L1010" s="40" t="n">
        <v>46375.625</v>
      </c>
      <c r="M1010" s="24">
        <f>SUMIFS(TeamGames!$X$2:$X$4073,TeamGames!$D$2:$D$4073,$D1010,TeamGames!$F$2:$F$4073,$E1010)</f>
        <v/>
      </c>
      <c r="N1010" s="33">
        <f>SUMIFS(TeamGames!$S$2:$S$4073,TeamGames!$D$2:$D$4073,$D1010,TeamGames!$F$2:$F$4073,$E1010)</f>
        <v/>
      </c>
      <c r="O1010" s="33">
        <f>SUMIFS(TeamGames!$S$2:$S$4073,TeamGames!$D$2:$D$4073,$D1010,TeamGames!$F$2:$F$4073,$E1010,TeamGames!$X$2:$X$4073,1)</f>
        <v/>
      </c>
      <c r="P1010" s="24">
        <f>SUMIFS(TeamGames!$O$2:$O$4073,TeamGames!$D$2:$D$4073,$D1010,TeamGames!$F$2:$F$4073,$E1010)</f>
        <v/>
      </c>
      <c r="Q1010" s="33">
        <f>SUMIFS(TeamGames!$T$2:$T$4073,TeamGames!$D$2:$D$4073,$D1010,TeamGames!$F$2:$F$4073,$E1010)</f>
        <v/>
      </c>
      <c r="R1010" s="33">
        <f>SUMIFS(TeamGames!$U$2:$U$4073,TeamGames!$D$2:$D$4073,$D1010,TeamGames!$F$2:$F$4073,$E1010)</f>
        <v/>
      </c>
      <c r="S1010" s="33">
        <f>SUMIFS(TeamGames!$W$2:$W$4073,TeamGames!$D$2:$D$4073,$D1010,TeamGames!$F$2:$F$4073,$E1010)</f>
        <v/>
      </c>
      <c r="T1010" s="30">
        <f>IF(M1010=0,"",P1010-O1010)</f>
        <v/>
      </c>
      <c r="U1010" s="30">
        <f>IF(M1010=0,"",S1010-O1010)</f>
        <v/>
      </c>
      <c r="V1010" s="24">
        <f>IF(M1010=0,"upcoming",IF(M1010=F1010,"complete","in progress"))</f>
        <v/>
      </c>
      <c r="W1010" s="33">
        <f>N1010/F1010</f>
        <v/>
      </c>
      <c r="X1010" s="41">
        <f>AVERAGEIFS(TeamGames!$K$2:$K$4073,TeamGames!$D$2:$D$4073,$D1010,TeamGames!$F$2:$F$4073,$E1010)</f>
        <v/>
      </c>
      <c r="Y1010" s="30">
        <f>IF(M1010=0,"",P1010-S1010)</f>
        <v/>
      </c>
      <c r="Z1010" s="30" t="n"/>
      <c r="AA1010" s="31" t="n"/>
      <c r="AB1010" s="33" t="n">
        <v>5.024878142343416</v>
      </c>
      <c r="AC1010" s="24" t="n">
        <v>0</v>
      </c>
      <c r="AD1010" s="24" t="n">
        <v>0</v>
      </c>
    </row>
    <row r="1011">
      <c r="A1011" s="24" t="inlineStr">
        <is>
          <t>Shrewsbury|6</t>
        </is>
      </c>
      <c r="B1011" s="24" t="inlineStr">
        <is>
          <t>E3</t>
        </is>
      </c>
      <c r="C1011" s="24" t="inlineStr">
        <is>
          <t>League Two</t>
        </is>
      </c>
      <c r="D1011" s="24" t="inlineStr">
        <is>
          <t>Shrewsbury</t>
        </is>
      </c>
      <c r="E1011" s="24" t="n">
        <v>6</v>
      </c>
      <c r="F1011" s="24">
        <f>COUNTIFS(TeamGames!$D$2:$D$4073,$D1011,TeamGames!$F$2:$F$4073,$E1011)</f>
        <v/>
      </c>
      <c r="G1011" s="24" t="n">
        <v>21</v>
      </c>
      <c r="H1011" s="24" t="n">
        <v>24</v>
      </c>
      <c r="I1011" s="24" t="inlineStr">
        <is>
          <t>Swindon (H) · Newport (A) · Accrington (A) · Walsall (H)</t>
        </is>
      </c>
      <c r="J1011" s="24" t="n">
        <v>2</v>
      </c>
      <c r="K1011" s="40" t="n">
        <v>46382.625</v>
      </c>
      <c r="L1011" s="40" t="n">
        <v>46396.52083333334</v>
      </c>
      <c r="M1011" s="24">
        <f>SUMIFS(TeamGames!$X$2:$X$4073,TeamGames!$D$2:$D$4073,$D1011,TeamGames!$F$2:$F$4073,$E1011)</f>
        <v/>
      </c>
      <c r="N1011" s="33">
        <f>SUMIFS(TeamGames!$S$2:$S$4073,TeamGames!$D$2:$D$4073,$D1011,TeamGames!$F$2:$F$4073,$E1011)</f>
        <v/>
      </c>
      <c r="O1011" s="33">
        <f>SUMIFS(TeamGames!$S$2:$S$4073,TeamGames!$D$2:$D$4073,$D1011,TeamGames!$F$2:$F$4073,$E1011,TeamGames!$X$2:$X$4073,1)</f>
        <v/>
      </c>
      <c r="P1011" s="24">
        <f>SUMIFS(TeamGames!$O$2:$O$4073,TeamGames!$D$2:$D$4073,$D1011,TeamGames!$F$2:$F$4073,$E1011)</f>
        <v/>
      </c>
      <c r="Q1011" s="33">
        <f>SUMIFS(TeamGames!$T$2:$T$4073,TeamGames!$D$2:$D$4073,$D1011,TeamGames!$F$2:$F$4073,$E1011)</f>
        <v/>
      </c>
      <c r="R1011" s="33">
        <f>SUMIFS(TeamGames!$U$2:$U$4073,TeamGames!$D$2:$D$4073,$D1011,TeamGames!$F$2:$F$4073,$E1011)</f>
        <v/>
      </c>
      <c r="S1011" s="33">
        <f>SUMIFS(TeamGames!$W$2:$W$4073,TeamGames!$D$2:$D$4073,$D1011,TeamGames!$F$2:$F$4073,$E1011)</f>
        <v/>
      </c>
      <c r="T1011" s="30">
        <f>IF(M1011=0,"",P1011-O1011)</f>
        <v/>
      </c>
      <c r="U1011" s="30">
        <f>IF(M1011=0,"",S1011-O1011)</f>
        <v/>
      </c>
      <c r="V1011" s="24">
        <f>IF(M1011=0,"upcoming",IF(M1011=F1011,"complete","in progress"))</f>
        <v/>
      </c>
      <c r="W1011" s="33">
        <f>N1011/F1011</f>
        <v/>
      </c>
      <c r="X1011" s="41">
        <f>AVERAGEIFS(TeamGames!$K$2:$K$4073,TeamGames!$D$2:$D$4073,$D1011,TeamGames!$F$2:$F$4073,$E1011)</f>
        <v/>
      </c>
      <c r="Y1011" s="30">
        <f>IF(M1011=0,"",P1011-S1011)</f>
        <v/>
      </c>
      <c r="Z1011" s="30" t="n"/>
      <c r="AA1011" s="31" t="n"/>
      <c r="AB1011" s="33" t="n">
        <v>5.508713347168976</v>
      </c>
      <c r="AC1011" s="24" t="n">
        <v>0</v>
      </c>
      <c r="AD1011" s="24" t="n">
        <v>0</v>
      </c>
    </row>
    <row r="1012">
      <c r="A1012" s="24" t="inlineStr">
        <is>
          <t>Shrewsbury|7</t>
        </is>
      </c>
      <c r="B1012" s="24" t="inlineStr">
        <is>
          <t>E3</t>
        </is>
      </c>
      <c r="C1012" s="24" t="inlineStr">
        <is>
          <t>League Two</t>
        </is>
      </c>
      <c r="D1012" s="24" t="inlineStr">
        <is>
          <t>Shrewsbury</t>
        </is>
      </c>
      <c r="E1012" s="24" t="n">
        <v>7</v>
      </c>
      <c r="F1012" s="24">
        <f>COUNTIFS(TeamGames!$D$2:$D$4073,$D1012,TeamGames!$F$2:$F$4073,$E1012)</f>
        <v/>
      </c>
      <c r="G1012" s="24" t="n">
        <v>25</v>
      </c>
      <c r="H1012" s="24" t="n">
        <v>28</v>
      </c>
      <c r="I1012" s="24" t="inlineStr">
        <is>
          <t>Bristol Rovers (A) · Crawley (H) · Rotherham (H) · Gillingham (A)</t>
        </is>
      </c>
      <c r="J1012" s="24" t="n">
        <v>2</v>
      </c>
      <c r="K1012" s="40" t="n">
        <v>46403.625</v>
      </c>
      <c r="L1012" s="40" t="n">
        <v>46417.625</v>
      </c>
      <c r="M1012" s="24">
        <f>SUMIFS(TeamGames!$X$2:$X$4073,TeamGames!$D$2:$D$4073,$D1012,TeamGames!$F$2:$F$4073,$E1012)</f>
        <v/>
      </c>
      <c r="N1012" s="33">
        <f>SUMIFS(TeamGames!$S$2:$S$4073,TeamGames!$D$2:$D$4073,$D1012,TeamGames!$F$2:$F$4073,$E1012)</f>
        <v/>
      </c>
      <c r="O1012" s="33">
        <f>SUMIFS(TeamGames!$S$2:$S$4073,TeamGames!$D$2:$D$4073,$D1012,TeamGames!$F$2:$F$4073,$E1012,TeamGames!$X$2:$X$4073,1)</f>
        <v/>
      </c>
      <c r="P1012" s="24">
        <f>SUMIFS(TeamGames!$O$2:$O$4073,TeamGames!$D$2:$D$4073,$D1012,TeamGames!$F$2:$F$4073,$E1012)</f>
        <v/>
      </c>
      <c r="Q1012" s="33">
        <f>SUMIFS(TeamGames!$T$2:$T$4073,TeamGames!$D$2:$D$4073,$D1012,TeamGames!$F$2:$F$4073,$E1012)</f>
        <v/>
      </c>
      <c r="R1012" s="33">
        <f>SUMIFS(TeamGames!$U$2:$U$4073,TeamGames!$D$2:$D$4073,$D1012,TeamGames!$F$2:$F$4073,$E1012)</f>
        <v/>
      </c>
      <c r="S1012" s="33">
        <f>SUMIFS(TeamGames!$W$2:$W$4073,TeamGames!$D$2:$D$4073,$D1012,TeamGames!$F$2:$F$4073,$E1012)</f>
        <v/>
      </c>
      <c r="T1012" s="30">
        <f>IF(M1012=0,"",P1012-O1012)</f>
        <v/>
      </c>
      <c r="U1012" s="30">
        <f>IF(M1012=0,"",S1012-O1012)</f>
        <v/>
      </c>
      <c r="V1012" s="24">
        <f>IF(M1012=0,"upcoming",IF(M1012=F1012,"complete","in progress"))</f>
        <v/>
      </c>
      <c r="W1012" s="33">
        <f>N1012/F1012</f>
        <v/>
      </c>
      <c r="X1012" s="41">
        <f>AVERAGEIFS(TeamGames!$K$2:$K$4073,TeamGames!$D$2:$D$4073,$D1012,TeamGames!$F$2:$F$4073,$E1012)</f>
        <v/>
      </c>
      <c r="Y1012" s="30">
        <f>IF(M1012=0,"",P1012-S1012)</f>
        <v/>
      </c>
      <c r="Z1012" s="30" t="n"/>
      <c r="AA1012" s="31" t="n"/>
      <c r="AB1012" s="33" t="n">
        <v>5.062168270117628</v>
      </c>
      <c r="AC1012" s="24" t="n">
        <v>0</v>
      </c>
      <c r="AD1012" s="24" t="n">
        <v>0</v>
      </c>
    </row>
    <row r="1013">
      <c r="A1013" s="24" t="inlineStr">
        <is>
          <t>Shrewsbury|8</t>
        </is>
      </c>
      <c r="B1013" s="24" t="inlineStr">
        <is>
          <t>E3</t>
        </is>
      </c>
      <c r="C1013" s="24" t="inlineStr">
        <is>
          <t>League Two</t>
        </is>
      </c>
      <c r="D1013" s="24" t="inlineStr">
        <is>
          <t>Shrewsbury</t>
        </is>
      </c>
      <c r="E1013" s="24" t="n">
        <v>8</v>
      </c>
      <c r="F1013" s="24">
        <f>COUNTIFS(TeamGames!$D$2:$D$4073,$D1013,TeamGames!$F$2:$F$4073,$E1013)</f>
        <v/>
      </c>
      <c r="G1013" s="24" t="n">
        <v>29</v>
      </c>
      <c r="H1013" s="24" t="n">
        <v>32</v>
      </c>
      <c r="I1013" s="24" t="inlineStr">
        <is>
          <t>Salford (A) · Rochdale (H) · Fleetwood (H) · Northampton (A)</t>
        </is>
      </c>
      <c r="J1013" s="24" t="n">
        <v>2</v>
      </c>
      <c r="K1013" s="40" t="n">
        <v>46424.625</v>
      </c>
      <c r="L1013" s="40" t="n">
        <v>46438.625</v>
      </c>
      <c r="M1013" s="24">
        <f>SUMIFS(TeamGames!$X$2:$X$4073,TeamGames!$D$2:$D$4073,$D1013,TeamGames!$F$2:$F$4073,$E1013)</f>
        <v/>
      </c>
      <c r="N1013" s="33">
        <f>SUMIFS(TeamGames!$S$2:$S$4073,TeamGames!$D$2:$D$4073,$D1013,TeamGames!$F$2:$F$4073,$E1013)</f>
        <v/>
      </c>
      <c r="O1013" s="33">
        <f>SUMIFS(TeamGames!$S$2:$S$4073,TeamGames!$D$2:$D$4073,$D1013,TeamGames!$F$2:$F$4073,$E1013,TeamGames!$X$2:$X$4073,1)</f>
        <v/>
      </c>
      <c r="P1013" s="24">
        <f>SUMIFS(TeamGames!$O$2:$O$4073,TeamGames!$D$2:$D$4073,$D1013,TeamGames!$F$2:$F$4073,$E1013)</f>
        <v/>
      </c>
      <c r="Q1013" s="33">
        <f>SUMIFS(TeamGames!$T$2:$T$4073,TeamGames!$D$2:$D$4073,$D1013,TeamGames!$F$2:$F$4073,$E1013)</f>
        <v/>
      </c>
      <c r="R1013" s="33">
        <f>SUMIFS(TeamGames!$U$2:$U$4073,TeamGames!$D$2:$D$4073,$D1013,TeamGames!$F$2:$F$4073,$E1013)</f>
        <v/>
      </c>
      <c r="S1013" s="33">
        <f>SUMIFS(TeamGames!$W$2:$W$4073,TeamGames!$D$2:$D$4073,$D1013,TeamGames!$F$2:$F$4073,$E1013)</f>
        <v/>
      </c>
      <c r="T1013" s="30">
        <f>IF(M1013=0,"",P1013-O1013)</f>
        <v/>
      </c>
      <c r="U1013" s="30">
        <f>IF(M1013=0,"",S1013-O1013)</f>
        <v/>
      </c>
      <c r="V1013" s="24">
        <f>IF(M1013=0,"upcoming",IF(M1013=F1013,"complete","in progress"))</f>
        <v/>
      </c>
      <c r="W1013" s="33">
        <f>N1013/F1013</f>
        <v/>
      </c>
      <c r="X1013" s="41">
        <f>AVERAGEIFS(TeamGames!$K$2:$K$4073,TeamGames!$D$2:$D$4073,$D1013,TeamGames!$F$2:$F$4073,$E1013)</f>
        <v/>
      </c>
      <c r="Y1013" s="30">
        <f>IF(M1013=0,"",P1013-S1013)</f>
        <v/>
      </c>
      <c r="Z1013" s="30" t="n"/>
      <c r="AA1013" s="31" t="n"/>
      <c r="AB1013" s="33" t="n">
        <v>5.114047084948978</v>
      </c>
      <c r="AC1013" s="24" t="n">
        <v>0</v>
      </c>
      <c r="AD1013" s="24" t="n">
        <v>0</v>
      </c>
    </row>
    <row r="1014">
      <c r="A1014" s="24" t="inlineStr">
        <is>
          <t>Shrewsbury|9</t>
        </is>
      </c>
      <c r="B1014" s="24" t="inlineStr">
        <is>
          <t>E3</t>
        </is>
      </c>
      <c r="C1014" s="24" t="inlineStr">
        <is>
          <t>League Two</t>
        </is>
      </c>
      <c r="D1014" s="24" t="inlineStr">
        <is>
          <t>Shrewsbury</t>
        </is>
      </c>
      <c r="E1014" s="24" t="n">
        <v>9</v>
      </c>
      <c r="F1014" s="24">
        <f>COUNTIFS(TeamGames!$D$2:$D$4073,$D1014,TeamGames!$F$2:$F$4073,$E1014)</f>
        <v/>
      </c>
      <c r="G1014" s="24" t="n">
        <v>33</v>
      </c>
      <c r="H1014" s="24" t="n">
        <v>36</v>
      </c>
      <c r="I1014" s="24" t="inlineStr">
        <is>
          <t>Oldham (A) · Tranmere (H) · Barnet (A) · Chesterfield (H)</t>
        </is>
      </c>
      <c r="J1014" s="24" t="n">
        <v>2</v>
      </c>
      <c r="K1014" s="40" t="n">
        <v>46445.625</v>
      </c>
      <c r="L1014" s="40" t="n">
        <v>46466.625</v>
      </c>
      <c r="M1014" s="24">
        <f>SUMIFS(TeamGames!$X$2:$X$4073,TeamGames!$D$2:$D$4073,$D1014,TeamGames!$F$2:$F$4073,$E1014)</f>
        <v/>
      </c>
      <c r="N1014" s="33">
        <f>SUMIFS(TeamGames!$S$2:$S$4073,TeamGames!$D$2:$D$4073,$D1014,TeamGames!$F$2:$F$4073,$E1014)</f>
        <v/>
      </c>
      <c r="O1014" s="33">
        <f>SUMIFS(TeamGames!$S$2:$S$4073,TeamGames!$D$2:$D$4073,$D1014,TeamGames!$F$2:$F$4073,$E1014,TeamGames!$X$2:$X$4073,1)</f>
        <v/>
      </c>
      <c r="P1014" s="24">
        <f>SUMIFS(TeamGames!$O$2:$O$4073,TeamGames!$D$2:$D$4073,$D1014,TeamGames!$F$2:$F$4073,$E1014)</f>
        <v/>
      </c>
      <c r="Q1014" s="33">
        <f>SUMIFS(TeamGames!$T$2:$T$4073,TeamGames!$D$2:$D$4073,$D1014,TeamGames!$F$2:$F$4073,$E1014)</f>
        <v/>
      </c>
      <c r="R1014" s="33">
        <f>SUMIFS(TeamGames!$U$2:$U$4073,TeamGames!$D$2:$D$4073,$D1014,TeamGames!$F$2:$F$4073,$E1014)</f>
        <v/>
      </c>
      <c r="S1014" s="33">
        <f>SUMIFS(TeamGames!$W$2:$W$4073,TeamGames!$D$2:$D$4073,$D1014,TeamGames!$F$2:$F$4073,$E1014)</f>
        <v/>
      </c>
      <c r="T1014" s="30">
        <f>IF(M1014=0,"",P1014-O1014)</f>
        <v/>
      </c>
      <c r="U1014" s="30">
        <f>IF(M1014=0,"",S1014-O1014)</f>
        <v/>
      </c>
      <c r="V1014" s="24">
        <f>IF(M1014=0,"upcoming",IF(M1014=F1014,"complete","in progress"))</f>
        <v/>
      </c>
      <c r="W1014" s="33">
        <f>N1014/F1014</f>
        <v/>
      </c>
      <c r="X1014" s="41">
        <f>AVERAGEIFS(TeamGames!$K$2:$K$4073,TeamGames!$D$2:$D$4073,$D1014,TeamGames!$F$2:$F$4073,$E1014)</f>
        <v/>
      </c>
      <c r="Y1014" s="30">
        <f>IF(M1014=0,"",P1014-S1014)</f>
        <v/>
      </c>
      <c r="Z1014" s="30" t="n"/>
      <c r="AA1014" s="31" t="n"/>
      <c r="AB1014" s="33" t="n">
        <v>4.878980559136351</v>
      </c>
      <c r="AC1014" s="24" t="n">
        <v>0</v>
      </c>
      <c r="AD1014" s="24" t="n">
        <v>0</v>
      </c>
    </row>
    <row r="1015">
      <c r="A1015" s="24" t="inlineStr">
        <is>
          <t>Shrewsbury|10</t>
        </is>
      </c>
      <c r="B1015" s="24" t="inlineStr">
        <is>
          <t>E3</t>
        </is>
      </c>
      <c r="C1015" s="24" t="inlineStr">
        <is>
          <t>League Two</t>
        </is>
      </c>
      <c r="D1015" s="24" t="inlineStr">
        <is>
          <t>Shrewsbury</t>
        </is>
      </c>
      <c r="E1015" s="24" t="n">
        <v>10</v>
      </c>
      <c r="F1015" s="24">
        <f>COUNTIFS(TeamGames!$D$2:$D$4073,$D1015,TeamGames!$F$2:$F$4073,$E1015)</f>
        <v/>
      </c>
      <c r="G1015" s="24" t="n">
        <v>37</v>
      </c>
      <c r="H1015" s="24" t="n">
        <v>40</v>
      </c>
      <c r="I1015" s="24" t="inlineStr">
        <is>
          <t>Accrington (H) · Swindon (A) · Newport (H) · Port Vale (A)</t>
        </is>
      </c>
      <c r="J1015" s="24" t="n">
        <v>2</v>
      </c>
      <c r="K1015" s="40" t="n">
        <v>46472.625</v>
      </c>
      <c r="L1015" s="40" t="n">
        <v>46487.625</v>
      </c>
      <c r="M1015" s="24">
        <f>SUMIFS(TeamGames!$X$2:$X$4073,TeamGames!$D$2:$D$4073,$D1015,TeamGames!$F$2:$F$4073,$E1015)</f>
        <v/>
      </c>
      <c r="N1015" s="33">
        <f>SUMIFS(TeamGames!$S$2:$S$4073,TeamGames!$D$2:$D$4073,$D1015,TeamGames!$F$2:$F$4073,$E1015)</f>
        <v/>
      </c>
      <c r="O1015" s="33">
        <f>SUMIFS(TeamGames!$S$2:$S$4073,TeamGames!$D$2:$D$4073,$D1015,TeamGames!$F$2:$F$4073,$E1015,TeamGames!$X$2:$X$4073,1)</f>
        <v/>
      </c>
      <c r="P1015" s="24">
        <f>SUMIFS(TeamGames!$O$2:$O$4073,TeamGames!$D$2:$D$4073,$D1015,TeamGames!$F$2:$F$4073,$E1015)</f>
        <v/>
      </c>
      <c r="Q1015" s="33">
        <f>SUMIFS(TeamGames!$T$2:$T$4073,TeamGames!$D$2:$D$4073,$D1015,TeamGames!$F$2:$F$4073,$E1015)</f>
        <v/>
      </c>
      <c r="R1015" s="33">
        <f>SUMIFS(TeamGames!$U$2:$U$4073,TeamGames!$D$2:$D$4073,$D1015,TeamGames!$F$2:$F$4073,$E1015)</f>
        <v/>
      </c>
      <c r="S1015" s="33">
        <f>SUMIFS(TeamGames!$W$2:$W$4073,TeamGames!$D$2:$D$4073,$D1015,TeamGames!$F$2:$F$4073,$E1015)</f>
        <v/>
      </c>
      <c r="T1015" s="30">
        <f>IF(M1015=0,"",P1015-O1015)</f>
        <v/>
      </c>
      <c r="U1015" s="30">
        <f>IF(M1015=0,"",S1015-O1015)</f>
        <v/>
      </c>
      <c r="V1015" s="24">
        <f>IF(M1015=0,"upcoming",IF(M1015=F1015,"complete","in progress"))</f>
        <v/>
      </c>
      <c r="W1015" s="33">
        <f>N1015/F1015</f>
        <v/>
      </c>
      <c r="X1015" s="41">
        <f>AVERAGEIFS(TeamGames!$K$2:$K$4073,TeamGames!$D$2:$D$4073,$D1015,TeamGames!$F$2:$F$4073,$E1015)</f>
        <v/>
      </c>
      <c r="Y1015" s="30">
        <f>IF(M1015=0,"",P1015-S1015)</f>
        <v/>
      </c>
      <c r="Z1015" s="30" t="n"/>
      <c r="AA1015" s="31" t="n"/>
      <c r="AB1015" s="33" t="n">
        <v>5.431883084071618</v>
      </c>
      <c r="AC1015" s="24" t="n">
        <v>0</v>
      </c>
      <c r="AD1015" s="24" t="n">
        <v>0</v>
      </c>
    </row>
    <row r="1016">
      <c r="A1016" s="24" t="inlineStr">
        <is>
          <t>Shrewsbury|11</t>
        </is>
      </c>
      <c r="B1016" s="24" t="inlineStr">
        <is>
          <t>E3</t>
        </is>
      </c>
      <c r="C1016" s="24" t="inlineStr">
        <is>
          <t>League Two</t>
        </is>
      </c>
      <c r="D1016" s="24" t="inlineStr">
        <is>
          <t>Shrewsbury</t>
        </is>
      </c>
      <c r="E1016" s="24" t="n">
        <v>11</v>
      </c>
      <c r="F1016" s="24">
        <f>COUNTIFS(TeamGames!$D$2:$D$4073,$D1016,TeamGames!$F$2:$F$4073,$E1016)</f>
        <v/>
      </c>
      <c r="G1016" s="24" t="n">
        <v>41</v>
      </c>
      <c r="H1016" s="24" t="n">
        <v>44</v>
      </c>
      <c r="I1016" s="24" t="inlineStr">
        <is>
          <t>Exeter (A) · Crewe (H) · Colchester (A) · Grimsby (H)</t>
        </is>
      </c>
      <c r="J1016" s="24" t="n">
        <v>2</v>
      </c>
      <c r="K1016" s="40" t="n">
        <v>46490.82291666666</v>
      </c>
      <c r="L1016" s="40" t="n">
        <v>46504.82291666666</v>
      </c>
      <c r="M1016" s="24">
        <f>SUMIFS(TeamGames!$X$2:$X$4073,TeamGames!$D$2:$D$4073,$D1016,TeamGames!$F$2:$F$4073,$E1016)</f>
        <v/>
      </c>
      <c r="N1016" s="33">
        <f>SUMIFS(TeamGames!$S$2:$S$4073,TeamGames!$D$2:$D$4073,$D1016,TeamGames!$F$2:$F$4073,$E1016)</f>
        <v/>
      </c>
      <c r="O1016" s="33">
        <f>SUMIFS(TeamGames!$S$2:$S$4073,TeamGames!$D$2:$D$4073,$D1016,TeamGames!$F$2:$F$4073,$E1016,TeamGames!$X$2:$X$4073,1)</f>
        <v/>
      </c>
      <c r="P1016" s="24">
        <f>SUMIFS(TeamGames!$O$2:$O$4073,TeamGames!$D$2:$D$4073,$D1016,TeamGames!$F$2:$F$4073,$E1016)</f>
        <v/>
      </c>
      <c r="Q1016" s="33">
        <f>SUMIFS(TeamGames!$T$2:$T$4073,TeamGames!$D$2:$D$4073,$D1016,TeamGames!$F$2:$F$4073,$E1016)</f>
        <v/>
      </c>
      <c r="R1016" s="33">
        <f>SUMIFS(TeamGames!$U$2:$U$4073,TeamGames!$D$2:$D$4073,$D1016,TeamGames!$F$2:$F$4073,$E1016)</f>
        <v/>
      </c>
      <c r="S1016" s="33">
        <f>SUMIFS(TeamGames!$W$2:$W$4073,TeamGames!$D$2:$D$4073,$D1016,TeamGames!$F$2:$F$4073,$E1016)</f>
        <v/>
      </c>
      <c r="T1016" s="30">
        <f>IF(M1016=0,"",P1016-O1016)</f>
        <v/>
      </c>
      <c r="U1016" s="30">
        <f>IF(M1016=0,"",S1016-O1016)</f>
        <v/>
      </c>
      <c r="V1016" s="24">
        <f>IF(M1016=0,"upcoming",IF(M1016=F1016,"complete","in progress"))</f>
        <v/>
      </c>
      <c r="W1016" s="33">
        <f>N1016/F1016</f>
        <v/>
      </c>
      <c r="X1016" s="41">
        <f>AVERAGEIFS(TeamGames!$K$2:$K$4073,TeamGames!$D$2:$D$4073,$D1016,TeamGames!$F$2:$F$4073,$E1016)</f>
        <v/>
      </c>
      <c r="Y1016" s="30">
        <f>IF(M1016=0,"",P1016-S1016)</f>
        <v/>
      </c>
      <c r="Z1016" s="30" t="n"/>
      <c r="AA1016" s="31" t="n"/>
      <c r="AB1016" s="33" t="n">
        <v>5.089140940894723</v>
      </c>
      <c r="AC1016" s="24" t="n">
        <v>0</v>
      </c>
      <c r="AD1016" s="24" t="n">
        <v>0</v>
      </c>
    </row>
    <row r="1017">
      <c r="A1017" s="24" t="inlineStr">
        <is>
          <t>Shrewsbury|12</t>
        </is>
      </c>
      <c r="B1017" s="24" t="inlineStr">
        <is>
          <t>E3</t>
        </is>
      </c>
      <c r="C1017" s="24" t="inlineStr">
        <is>
          <t>League Two</t>
        </is>
      </c>
      <c r="D1017" s="24" t="inlineStr">
        <is>
          <t>Shrewsbury</t>
        </is>
      </c>
      <c r="E1017" s="24" t="n">
        <v>12</v>
      </c>
      <c r="F1017" s="24">
        <f>COUNTIFS(TeamGames!$D$2:$D$4073,$D1017,TeamGames!$F$2:$F$4073,$E1017)</f>
        <v/>
      </c>
      <c r="G1017" s="24" t="n">
        <v>45</v>
      </c>
      <c r="H1017" s="24" t="n">
        <v>46</v>
      </c>
      <c r="I1017" s="24" t="inlineStr">
        <is>
          <t>Cheltenham (A) · York (H)</t>
        </is>
      </c>
      <c r="J1017" s="24" t="n">
        <v>1</v>
      </c>
      <c r="K1017" s="40" t="n">
        <v>46508.625</v>
      </c>
      <c r="L1017" s="40" t="n">
        <v>46515.625</v>
      </c>
      <c r="M1017" s="24">
        <f>SUMIFS(TeamGames!$X$2:$X$4073,TeamGames!$D$2:$D$4073,$D1017,TeamGames!$F$2:$F$4073,$E1017)</f>
        <v/>
      </c>
      <c r="N1017" s="33">
        <f>SUMIFS(TeamGames!$S$2:$S$4073,TeamGames!$D$2:$D$4073,$D1017,TeamGames!$F$2:$F$4073,$E1017)</f>
        <v/>
      </c>
      <c r="O1017" s="33">
        <f>SUMIFS(TeamGames!$S$2:$S$4073,TeamGames!$D$2:$D$4073,$D1017,TeamGames!$F$2:$F$4073,$E1017,TeamGames!$X$2:$X$4073,1)</f>
        <v/>
      </c>
      <c r="P1017" s="24">
        <f>SUMIFS(TeamGames!$O$2:$O$4073,TeamGames!$D$2:$D$4073,$D1017,TeamGames!$F$2:$F$4073,$E1017)</f>
        <v/>
      </c>
      <c r="Q1017" s="33">
        <f>SUMIFS(TeamGames!$T$2:$T$4073,TeamGames!$D$2:$D$4073,$D1017,TeamGames!$F$2:$F$4073,$E1017)</f>
        <v/>
      </c>
      <c r="R1017" s="33">
        <f>SUMIFS(TeamGames!$U$2:$U$4073,TeamGames!$D$2:$D$4073,$D1017,TeamGames!$F$2:$F$4073,$E1017)</f>
        <v/>
      </c>
      <c r="S1017" s="33">
        <f>SUMIFS(TeamGames!$W$2:$W$4073,TeamGames!$D$2:$D$4073,$D1017,TeamGames!$F$2:$F$4073,$E1017)</f>
        <v/>
      </c>
      <c r="T1017" s="30">
        <f>IF(M1017=0,"",P1017-O1017)</f>
        <v/>
      </c>
      <c r="U1017" s="30">
        <f>IF(M1017=0,"",S1017-O1017)</f>
        <v/>
      </c>
      <c r="V1017" s="24">
        <f>IF(M1017=0,"upcoming",IF(M1017=F1017,"complete","in progress"))</f>
        <v/>
      </c>
      <c r="W1017" s="33">
        <f>N1017/F1017</f>
        <v/>
      </c>
      <c r="X1017" s="41">
        <f>AVERAGEIFS(TeamGames!$K$2:$K$4073,TeamGames!$D$2:$D$4073,$D1017,TeamGames!$F$2:$F$4073,$E1017)</f>
        <v/>
      </c>
      <c r="Y1017" s="30">
        <f>IF(M1017=0,"",P1017-S1017)</f>
        <v/>
      </c>
      <c r="Z1017" s="30" t="n"/>
      <c r="AA1017" s="31" t="n"/>
      <c r="AB1017" s="33" t="n">
        <v>2.613632393854112</v>
      </c>
      <c r="AC1017" s="24" t="n">
        <v>0</v>
      </c>
      <c r="AD1017" s="24" t="n">
        <v>0</v>
      </c>
    </row>
    <row r="1018">
      <c r="A1018" s="24" t="inlineStr">
        <is>
          <t>Swindon|1</t>
        </is>
      </c>
      <c r="B1018" s="24" t="inlineStr">
        <is>
          <t>E3</t>
        </is>
      </c>
      <c r="C1018" s="24" t="inlineStr">
        <is>
          <t>League Two</t>
        </is>
      </c>
      <c r="D1018" s="24" t="inlineStr">
        <is>
          <t>Swindon</t>
        </is>
      </c>
      <c r="E1018" s="24" t="n">
        <v>1</v>
      </c>
      <c r="F1018" s="24">
        <f>COUNTIFS(TeamGames!$D$2:$D$4073,$D1018,TeamGames!$F$2:$F$4073,$E1018)</f>
        <v/>
      </c>
      <c r="G1018" s="24" t="n">
        <v>1</v>
      </c>
      <c r="H1018" s="24" t="n">
        <v>4</v>
      </c>
      <c r="I1018" s="24" t="inlineStr">
        <is>
          <t>Northampton (A) · Cheltenham (H) · Oldham (A) · Port Vale (H)</t>
        </is>
      </c>
      <c r="J1018" s="24" t="n">
        <v>2</v>
      </c>
      <c r="K1018" s="40" t="n">
        <v>46249.625</v>
      </c>
      <c r="L1018" s="40" t="n">
        <v>46266.82291666666</v>
      </c>
      <c r="M1018" s="24">
        <f>SUMIFS(TeamGames!$X$2:$X$4073,TeamGames!$D$2:$D$4073,$D1018,TeamGames!$F$2:$F$4073,$E1018)</f>
        <v/>
      </c>
      <c r="N1018" s="33">
        <f>SUMIFS(TeamGames!$S$2:$S$4073,TeamGames!$D$2:$D$4073,$D1018,TeamGames!$F$2:$F$4073,$E1018)</f>
        <v/>
      </c>
      <c r="O1018" s="33">
        <f>SUMIFS(TeamGames!$S$2:$S$4073,TeamGames!$D$2:$D$4073,$D1018,TeamGames!$F$2:$F$4073,$E1018,TeamGames!$X$2:$X$4073,1)</f>
        <v/>
      </c>
      <c r="P1018" s="24">
        <f>SUMIFS(TeamGames!$O$2:$O$4073,TeamGames!$D$2:$D$4073,$D1018,TeamGames!$F$2:$F$4073,$E1018)</f>
        <v/>
      </c>
      <c r="Q1018" s="33">
        <f>SUMIFS(TeamGames!$T$2:$T$4073,TeamGames!$D$2:$D$4073,$D1018,TeamGames!$F$2:$F$4073,$E1018)</f>
        <v/>
      </c>
      <c r="R1018" s="33">
        <f>SUMIFS(TeamGames!$U$2:$U$4073,TeamGames!$D$2:$D$4073,$D1018,TeamGames!$F$2:$F$4073,$E1018)</f>
        <v/>
      </c>
      <c r="S1018" s="33">
        <f>SUMIFS(TeamGames!$W$2:$W$4073,TeamGames!$D$2:$D$4073,$D1018,TeamGames!$F$2:$F$4073,$E1018)</f>
        <v/>
      </c>
      <c r="T1018" s="30">
        <f>IF(M1018=0,"",P1018-O1018)</f>
        <v/>
      </c>
      <c r="U1018" s="30">
        <f>IF(M1018=0,"",S1018-O1018)</f>
        <v/>
      </c>
      <c r="V1018" s="24">
        <f>IF(M1018=0,"upcoming",IF(M1018=F1018,"complete","in progress"))</f>
        <v/>
      </c>
      <c r="W1018" s="33">
        <f>N1018/F1018</f>
        <v/>
      </c>
      <c r="X1018" s="41">
        <f>AVERAGEIFS(TeamGames!$K$2:$K$4073,TeamGames!$D$2:$D$4073,$D1018,TeamGames!$F$2:$F$4073,$E1018)</f>
        <v/>
      </c>
      <c r="Y1018" s="30">
        <f>IF(M1018=0,"",P1018-S1018)</f>
        <v/>
      </c>
      <c r="Z1018" s="30" t="n">
        <v>0.58</v>
      </c>
      <c r="AA1018" s="31" t="n">
        <v>0.5652135500693398</v>
      </c>
      <c r="AB1018" s="33" t="n"/>
      <c r="AC1018" s="24" t="n">
        <v>0</v>
      </c>
      <c r="AD1018" s="24" t="n">
        <v>0</v>
      </c>
    </row>
    <row r="1019">
      <c r="A1019" s="24" t="inlineStr">
        <is>
          <t>Swindon|2</t>
        </is>
      </c>
      <c r="B1019" s="24" t="inlineStr">
        <is>
          <t>E3</t>
        </is>
      </c>
      <c r="C1019" s="24" t="inlineStr">
        <is>
          <t>League Two</t>
        </is>
      </c>
      <c r="D1019" s="24" t="inlineStr">
        <is>
          <t>Swindon</t>
        </is>
      </c>
      <c r="E1019" s="24" t="n">
        <v>2</v>
      </c>
      <c r="F1019" s="24">
        <f>COUNTIFS(TeamGames!$D$2:$D$4073,$D1019,TeamGames!$F$2:$F$4073,$E1019)</f>
        <v/>
      </c>
      <c r="G1019" s="24" t="n">
        <v>5</v>
      </c>
      <c r="H1019" s="24" t="n">
        <v>8</v>
      </c>
      <c r="I1019" s="24" t="inlineStr">
        <is>
          <t>Colchester (H) · York (A) · Salford (A) · Accrington (H)</t>
        </is>
      </c>
      <c r="J1019" s="24" t="n">
        <v>2</v>
      </c>
      <c r="K1019" s="40" t="n">
        <v>46270.625</v>
      </c>
      <c r="L1019" s="40" t="n">
        <v>46291.625</v>
      </c>
      <c r="M1019" s="24">
        <f>SUMIFS(TeamGames!$X$2:$X$4073,TeamGames!$D$2:$D$4073,$D1019,TeamGames!$F$2:$F$4073,$E1019)</f>
        <v/>
      </c>
      <c r="N1019" s="33">
        <f>SUMIFS(TeamGames!$S$2:$S$4073,TeamGames!$D$2:$D$4073,$D1019,TeamGames!$F$2:$F$4073,$E1019)</f>
        <v/>
      </c>
      <c r="O1019" s="33">
        <f>SUMIFS(TeamGames!$S$2:$S$4073,TeamGames!$D$2:$D$4073,$D1019,TeamGames!$F$2:$F$4073,$E1019,TeamGames!$X$2:$X$4073,1)</f>
        <v/>
      </c>
      <c r="P1019" s="24">
        <f>SUMIFS(TeamGames!$O$2:$O$4073,TeamGames!$D$2:$D$4073,$D1019,TeamGames!$F$2:$F$4073,$E1019)</f>
        <v/>
      </c>
      <c r="Q1019" s="33">
        <f>SUMIFS(TeamGames!$T$2:$T$4073,TeamGames!$D$2:$D$4073,$D1019,TeamGames!$F$2:$F$4073,$E1019)</f>
        <v/>
      </c>
      <c r="R1019" s="33">
        <f>SUMIFS(TeamGames!$U$2:$U$4073,TeamGames!$D$2:$D$4073,$D1019,TeamGames!$F$2:$F$4073,$E1019)</f>
        <v/>
      </c>
      <c r="S1019" s="33">
        <f>SUMIFS(TeamGames!$W$2:$W$4073,TeamGames!$D$2:$D$4073,$D1019,TeamGames!$F$2:$F$4073,$E1019)</f>
        <v/>
      </c>
      <c r="T1019" s="30">
        <f>IF(M1019=0,"",P1019-O1019)</f>
        <v/>
      </c>
      <c r="U1019" s="30">
        <f>IF(M1019=0,"",S1019-O1019)</f>
        <v/>
      </c>
      <c r="V1019" s="24">
        <f>IF(M1019=0,"upcoming",IF(M1019=F1019,"complete","in progress"))</f>
        <v/>
      </c>
      <c r="W1019" s="33">
        <f>N1019/F1019</f>
        <v/>
      </c>
      <c r="X1019" s="41">
        <f>AVERAGEIFS(TeamGames!$K$2:$K$4073,TeamGames!$D$2:$D$4073,$D1019,TeamGames!$F$2:$F$4073,$E1019)</f>
        <v/>
      </c>
      <c r="Y1019" s="30">
        <f>IF(M1019=0,"",P1019-S1019)</f>
        <v/>
      </c>
      <c r="Z1019" s="30" t="n">
        <v>-0.54</v>
      </c>
      <c r="AA1019" s="31" t="n">
        <v>0.5899653917762158</v>
      </c>
      <c r="AB1019" s="33" t="n"/>
      <c r="AC1019" s="24" t="n">
        <v>0</v>
      </c>
      <c r="AD1019" s="24" t="n">
        <v>0</v>
      </c>
    </row>
    <row r="1020">
      <c r="A1020" s="24" t="inlineStr">
        <is>
          <t>Swindon|3</t>
        </is>
      </c>
      <c r="B1020" s="24" t="inlineStr">
        <is>
          <t>E3</t>
        </is>
      </c>
      <c r="C1020" s="24" t="inlineStr">
        <is>
          <t>League Two</t>
        </is>
      </c>
      <c r="D1020" s="24" t="inlineStr">
        <is>
          <t>Swindon</t>
        </is>
      </c>
      <c r="E1020" s="24" t="n">
        <v>3</v>
      </c>
      <c r="F1020" s="24">
        <f>COUNTIFS(TeamGames!$D$2:$D$4073,$D1020,TeamGames!$F$2:$F$4073,$E1020)</f>
        <v/>
      </c>
      <c r="G1020" s="24" t="n">
        <v>9</v>
      </c>
      <c r="H1020" s="24" t="n">
        <v>12</v>
      </c>
      <c r="I1020" s="24" t="inlineStr">
        <is>
          <t>Rochdale (A) · Crewe (H) · Walsall (H) · Barnet (A)</t>
        </is>
      </c>
      <c r="J1020" s="24" t="n">
        <v>2</v>
      </c>
      <c r="K1020" s="40" t="n">
        <v>46298.625</v>
      </c>
      <c r="L1020" s="40" t="n">
        <v>46315.82291666666</v>
      </c>
      <c r="M1020" s="24">
        <f>SUMIFS(TeamGames!$X$2:$X$4073,TeamGames!$D$2:$D$4073,$D1020,TeamGames!$F$2:$F$4073,$E1020)</f>
        <v/>
      </c>
      <c r="N1020" s="33">
        <f>SUMIFS(TeamGames!$S$2:$S$4073,TeamGames!$D$2:$D$4073,$D1020,TeamGames!$F$2:$F$4073,$E1020)</f>
        <v/>
      </c>
      <c r="O1020" s="33">
        <f>SUMIFS(TeamGames!$S$2:$S$4073,TeamGames!$D$2:$D$4073,$D1020,TeamGames!$F$2:$F$4073,$E1020,TeamGames!$X$2:$X$4073,1)</f>
        <v/>
      </c>
      <c r="P1020" s="24">
        <f>SUMIFS(TeamGames!$O$2:$O$4073,TeamGames!$D$2:$D$4073,$D1020,TeamGames!$F$2:$F$4073,$E1020)</f>
        <v/>
      </c>
      <c r="Q1020" s="33">
        <f>SUMIFS(TeamGames!$T$2:$T$4073,TeamGames!$D$2:$D$4073,$D1020,TeamGames!$F$2:$F$4073,$E1020)</f>
        <v/>
      </c>
      <c r="R1020" s="33">
        <f>SUMIFS(TeamGames!$U$2:$U$4073,TeamGames!$D$2:$D$4073,$D1020,TeamGames!$F$2:$F$4073,$E1020)</f>
        <v/>
      </c>
      <c r="S1020" s="33">
        <f>SUMIFS(TeamGames!$W$2:$W$4073,TeamGames!$D$2:$D$4073,$D1020,TeamGames!$F$2:$F$4073,$E1020)</f>
        <v/>
      </c>
      <c r="T1020" s="30">
        <f>IF(M1020=0,"",P1020-O1020)</f>
        <v/>
      </c>
      <c r="U1020" s="30">
        <f>IF(M1020=0,"",S1020-O1020)</f>
        <v/>
      </c>
      <c r="V1020" s="24">
        <f>IF(M1020=0,"upcoming",IF(M1020=F1020,"complete","in progress"))</f>
        <v/>
      </c>
      <c r="W1020" s="33">
        <f>N1020/F1020</f>
        <v/>
      </c>
      <c r="X1020" s="41">
        <f>AVERAGEIFS(TeamGames!$K$2:$K$4073,TeamGames!$D$2:$D$4073,$D1020,TeamGames!$F$2:$F$4073,$E1020)</f>
        <v/>
      </c>
      <c r="Y1020" s="30">
        <f>IF(M1020=0,"",P1020-S1020)</f>
        <v/>
      </c>
      <c r="Z1020" s="30" t="n">
        <v>-0.5600000000000001</v>
      </c>
      <c r="AA1020" s="31" t="n">
        <v>0.5732617458855613</v>
      </c>
      <c r="AB1020" s="33" t="n"/>
      <c r="AC1020" s="24" t="n">
        <v>0</v>
      </c>
      <c r="AD1020" s="24" t="n">
        <v>0</v>
      </c>
    </row>
    <row r="1021">
      <c r="A1021" s="24" t="inlineStr">
        <is>
          <t>Swindon|4</t>
        </is>
      </c>
      <c r="B1021" s="24" t="inlineStr">
        <is>
          <t>E3</t>
        </is>
      </c>
      <c r="C1021" s="24" t="inlineStr">
        <is>
          <t>League Two</t>
        </is>
      </c>
      <c r="D1021" s="24" t="inlineStr">
        <is>
          <t>Swindon</t>
        </is>
      </c>
      <c r="E1021" s="24" t="n">
        <v>4</v>
      </c>
      <c r="F1021" s="24">
        <f>COUNTIFS(TeamGames!$D$2:$D$4073,$D1021,TeamGames!$F$2:$F$4073,$E1021)</f>
        <v/>
      </c>
      <c r="G1021" s="24" t="n">
        <v>13</v>
      </c>
      <c r="H1021" s="24" t="n">
        <v>16</v>
      </c>
      <c r="I1021" s="24" t="inlineStr">
        <is>
          <t>Bristol Rovers (A) · Rotherham (H) · Grimsby (H) · Newport (A)</t>
        </is>
      </c>
      <c r="J1021" s="24" t="n">
        <v>2</v>
      </c>
      <c r="K1021" s="40" t="n">
        <v>46319.52083333334</v>
      </c>
      <c r="L1021" s="40" t="n">
        <v>46347.52083333334</v>
      </c>
      <c r="M1021" s="24">
        <f>SUMIFS(TeamGames!$X$2:$X$4073,TeamGames!$D$2:$D$4073,$D1021,TeamGames!$F$2:$F$4073,$E1021)</f>
        <v/>
      </c>
      <c r="N1021" s="33">
        <f>SUMIFS(TeamGames!$S$2:$S$4073,TeamGames!$D$2:$D$4073,$D1021,TeamGames!$F$2:$F$4073,$E1021)</f>
        <v/>
      </c>
      <c r="O1021" s="33">
        <f>SUMIFS(TeamGames!$S$2:$S$4073,TeamGames!$D$2:$D$4073,$D1021,TeamGames!$F$2:$F$4073,$E1021,TeamGames!$X$2:$X$4073,1)</f>
        <v/>
      </c>
      <c r="P1021" s="24">
        <f>SUMIFS(TeamGames!$O$2:$O$4073,TeamGames!$D$2:$D$4073,$D1021,TeamGames!$F$2:$F$4073,$E1021)</f>
        <v/>
      </c>
      <c r="Q1021" s="33">
        <f>SUMIFS(TeamGames!$T$2:$T$4073,TeamGames!$D$2:$D$4073,$D1021,TeamGames!$F$2:$F$4073,$E1021)</f>
        <v/>
      </c>
      <c r="R1021" s="33">
        <f>SUMIFS(TeamGames!$U$2:$U$4073,TeamGames!$D$2:$D$4073,$D1021,TeamGames!$F$2:$F$4073,$E1021)</f>
        <v/>
      </c>
      <c r="S1021" s="33">
        <f>SUMIFS(TeamGames!$W$2:$W$4073,TeamGames!$D$2:$D$4073,$D1021,TeamGames!$F$2:$F$4073,$E1021)</f>
        <v/>
      </c>
      <c r="T1021" s="30">
        <f>IF(M1021=0,"",P1021-O1021)</f>
        <v/>
      </c>
      <c r="U1021" s="30">
        <f>IF(M1021=0,"",S1021-O1021)</f>
        <v/>
      </c>
      <c r="V1021" s="24">
        <f>IF(M1021=0,"upcoming",IF(M1021=F1021,"complete","in progress"))</f>
        <v/>
      </c>
      <c r="W1021" s="33">
        <f>N1021/F1021</f>
        <v/>
      </c>
      <c r="X1021" s="41">
        <f>AVERAGEIFS(TeamGames!$K$2:$K$4073,TeamGames!$D$2:$D$4073,$D1021,TeamGames!$F$2:$F$4073,$E1021)</f>
        <v/>
      </c>
      <c r="Y1021" s="30">
        <f>IF(M1021=0,"",P1021-S1021)</f>
        <v/>
      </c>
      <c r="Z1021" s="30" t="n"/>
      <c r="AA1021" s="31" t="n"/>
      <c r="AB1021" s="33" t="n">
        <v>5.155603050597247</v>
      </c>
      <c r="AC1021" s="24" t="n">
        <v>0</v>
      </c>
      <c r="AD1021" s="24" t="n">
        <v>0</v>
      </c>
    </row>
    <row r="1022">
      <c r="A1022" s="24" t="inlineStr">
        <is>
          <t>Swindon|5</t>
        </is>
      </c>
      <c r="B1022" s="24" t="inlineStr">
        <is>
          <t>E3</t>
        </is>
      </c>
      <c r="C1022" s="24" t="inlineStr">
        <is>
          <t>League Two</t>
        </is>
      </c>
      <c r="D1022" s="24" t="inlineStr">
        <is>
          <t>Swindon</t>
        </is>
      </c>
      <c r="E1022" s="24" t="n">
        <v>5</v>
      </c>
      <c r="F1022" s="24">
        <f>COUNTIFS(TeamGames!$D$2:$D$4073,$D1022,TeamGames!$F$2:$F$4073,$E1022)</f>
        <v/>
      </c>
      <c r="G1022" s="24" t="n">
        <v>17</v>
      </c>
      <c r="H1022" s="24" t="n">
        <v>20</v>
      </c>
      <c r="I1022" s="24" t="inlineStr">
        <is>
          <t>Chesterfield (H) · Gillingham (A) · Fleetwood (A) · Tranmere (H)</t>
        </is>
      </c>
      <c r="J1022" s="24" t="n">
        <v>2</v>
      </c>
      <c r="K1022" s="40" t="n">
        <v>46354.625</v>
      </c>
      <c r="L1022" s="40" t="n">
        <v>46375.625</v>
      </c>
      <c r="M1022" s="24">
        <f>SUMIFS(TeamGames!$X$2:$X$4073,TeamGames!$D$2:$D$4073,$D1022,TeamGames!$F$2:$F$4073,$E1022)</f>
        <v/>
      </c>
      <c r="N1022" s="33">
        <f>SUMIFS(TeamGames!$S$2:$S$4073,TeamGames!$D$2:$D$4073,$D1022,TeamGames!$F$2:$F$4073,$E1022)</f>
        <v/>
      </c>
      <c r="O1022" s="33">
        <f>SUMIFS(TeamGames!$S$2:$S$4073,TeamGames!$D$2:$D$4073,$D1022,TeamGames!$F$2:$F$4073,$E1022,TeamGames!$X$2:$X$4073,1)</f>
        <v/>
      </c>
      <c r="P1022" s="24">
        <f>SUMIFS(TeamGames!$O$2:$O$4073,TeamGames!$D$2:$D$4073,$D1022,TeamGames!$F$2:$F$4073,$E1022)</f>
        <v/>
      </c>
      <c r="Q1022" s="33">
        <f>SUMIFS(TeamGames!$T$2:$T$4073,TeamGames!$D$2:$D$4073,$D1022,TeamGames!$F$2:$F$4073,$E1022)</f>
        <v/>
      </c>
      <c r="R1022" s="33">
        <f>SUMIFS(TeamGames!$U$2:$U$4073,TeamGames!$D$2:$D$4073,$D1022,TeamGames!$F$2:$F$4073,$E1022)</f>
        <v/>
      </c>
      <c r="S1022" s="33">
        <f>SUMIFS(TeamGames!$W$2:$W$4073,TeamGames!$D$2:$D$4073,$D1022,TeamGames!$F$2:$F$4073,$E1022)</f>
        <v/>
      </c>
      <c r="T1022" s="30">
        <f>IF(M1022=0,"",P1022-O1022)</f>
        <v/>
      </c>
      <c r="U1022" s="30">
        <f>IF(M1022=0,"",S1022-O1022)</f>
        <v/>
      </c>
      <c r="V1022" s="24">
        <f>IF(M1022=0,"upcoming",IF(M1022=F1022,"complete","in progress"))</f>
        <v/>
      </c>
      <c r="W1022" s="33">
        <f>N1022/F1022</f>
        <v/>
      </c>
      <c r="X1022" s="41">
        <f>AVERAGEIFS(TeamGames!$K$2:$K$4073,TeamGames!$D$2:$D$4073,$D1022,TeamGames!$F$2:$F$4073,$E1022)</f>
        <v/>
      </c>
      <c r="Y1022" s="30">
        <f>IF(M1022=0,"",P1022-S1022)</f>
        <v/>
      </c>
      <c r="Z1022" s="30" t="n"/>
      <c r="AA1022" s="31" t="n"/>
      <c r="AB1022" s="33" t="n">
        <v>5.331983714568231</v>
      </c>
      <c r="AC1022" s="24" t="n">
        <v>0</v>
      </c>
      <c r="AD1022" s="24" t="n">
        <v>0</v>
      </c>
    </row>
    <row r="1023">
      <c r="A1023" s="24" t="inlineStr">
        <is>
          <t>Swindon|6</t>
        </is>
      </c>
      <c r="B1023" s="24" t="inlineStr">
        <is>
          <t>E3</t>
        </is>
      </c>
      <c r="C1023" s="24" t="inlineStr">
        <is>
          <t>League Two</t>
        </is>
      </c>
      <c r="D1023" s="24" t="inlineStr">
        <is>
          <t>Swindon</t>
        </is>
      </c>
      <c r="E1023" s="24" t="n">
        <v>6</v>
      </c>
      <c r="F1023" s="24">
        <f>COUNTIFS(TeamGames!$D$2:$D$4073,$D1023,TeamGames!$F$2:$F$4073,$E1023)</f>
        <v/>
      </c>
      <c r="G1023" s="24" t="n">
        <v>21</v>
      </c>
      <c r="H1023" s="24" t="n">
        <v>24</v>
      </c>
      <c r="I1023" s="24" t="inlineStr">
        <is>
          <t>Shrewsbury (A) · Exeter (H) · Crawley (H) · Tranmere (A)</t>
        </is>
      </c>
      <c r="J1023" s="24" t="n">
        <v>2</v>
      </c>
      <c r="K1023" s="40" t="n">
        <v>46382.625</v>
      </c>
      <c r="L1023" s="40" t="n">
        <v>46396.625</v>
      </c>
      <c r="M1023" s="24">
        <f>SUMIFS(TeamGames!$X$2:$X$4073,TeamGames!$D$2:$D$4073,$D1023,TeamGames!$F$2:$F$4073,$E1023)</f>
        <v/>
      </c>
      <c r="N1023" s="33">
        <f>SUMIFS(TeamGames!$S$2:$S$4073,TeamGames!$D$2:$D$4073,$D1023,TeamGames!$F$2:$F$4073,$E1023)</f>
        <v/>
      </c>
      <c r="O1023" s="33">
        <f>SUMIFS(TeamGames!$S$2:$S$4073,TeamGames!$D$2:$D$4073,$D1023,TeamGames!$F$2:$F$4073,$E1023,TeamGames!$X$2:$X$4073,1)</f>
        <v/>
      </c>
      <c r="P1023" s="24">
        <f>SUMIFS(TeamGames!$O$2:$O$4073,TeamGames!$D$2:$D$4073,$D1023,TeamGames!$F$2:$F$4073,$E1023)</f>
        <v/>
      </c>
      <c r="Q1023" s="33">
        <f>SUMIFS(TeamGames!$T$2:$T$4073,TeamGames!$D$2:$D$4073,$D1023,TeamGames!$F$2:$F$4073,$E1023)</f>
        <v/>
      </c>
      <c r="R1023" s="33">
        <f>SUMIFS(TeamGames!$U$2:$U$4073,TeamGames!$D$2:$D$4073,$D1023,TeamGames!$F$2:$F$4073,$E1023)</f>
        <v/>
      </c>
      <c r="S1023" s="33">
        <f>SUMIFS(TeamGames!$W$2:$W$4073,TeamGames!$D$2:$D$4073,$D1023,TeamGames!$F$2:$F$4073,$E1023)</f>
        <v/>
      </c>
      <c r="T1023" s="30">
        <f>IF(M1023=0,"",P1023-O1023)</f>
        <v/>
      </c>
      <c r="U1023" s="30">
        <f>IF(M1023=0,"",S1023-O1023)</f>
        <v/>
      </c>
      <c r="V1023" s="24">
        <f>IF(M1023=0,"upcoming",IF(M1023=F1023,"complete","in progress"))</f>
        <v/>
      </c>
      <c r="W1023" s="33">
        <f>N1023/F1023</f>
        <v/>
      </c>
      <c r="X1023" s="41">
        <f>AVERAGEIFS(TeamGames!$K$2:$K$4073,TeamGames!$D$2:$D$4073,$D1023,TeamGames!$F$2:$F$4073,$E1023)</f>
        <v/>
      </c>
      <c r="Y1023" s="30">
        <f>IF(M1023=0,"",P1023-S1023)</f>
        <v/>
      </c>
      <c r="Z1023" s="30" t="n"/>
      <c r="AA1023" s="31" t="n"/>
      <c r="AB1023" s="33" t="n">
        <v>5.688182090323128</v>
      </c>
      <c r="AC1023" s="24" t="n">
        <v>0</v>
      </c>
      <c r="AD1023" s="24" t="n">
        <v>0</v>
      </c>
    </row>
    <row r="1024">
      <c r="A1024" s="24" t="inlineStr">
        <is>
          <t>Swindon|7</t>
        </is>
      </c>
      <c r="B1024" s="24" t="inlineStr">
        <is>
          <t>E3</t>
        </is>
      </c>
      <c r="C1024" s="24" t="inlineStr">
        <is>
          <t>League Two</t>
        </is>
      </c>
      <c r="D1024" s="24" t="inlineStr">
        <is>
          <t>Swindon</t>
        </is>
      </c>
      <c r="E1024" s="24" t="n">
        <v>7</v>
      </c>
      <c r="F1024" s="24">
        <f>COUNTIFS(TeamGames!$D$2:$D$4073,$D1024,TeamGames!$F$2:$F$4073,$E1024)</f>
        <v/>
      </c>
      <c r="G1024" s="24" t="n">
        <v>25</v>
      </c>
      <c r="H1024" s="24" t="n">
        <v>28</v>
      </c>
      <c r="I1024" s="24" t="inlineStr">
        <is>
          <t>Walsall (A) · Barnet (H) · Bristol Rovers (H) · Rotherham (A)</t>
        </is>
      </c>
      <c r="J1024" s="24" t="n">
        <v>2</v>
      </c>
      <c r="K1024" s="40" t="n">
        <v>46403.625</v>
      </c>
      <c r="L1024" s="40" t="n">
        <v>46417.625</v>
      </c>
      <c r="M1024" s="24">
        <f>SUMIFS(TeamGames!$X$2:$X$4073,TeamGames!$D$2:$D$4073,$D1024,TeamGames!$F$2:$F$4073,$E1024)</f>
        <v/>
      </c>
      <c r="N1024" s="33">
        <f>SUMIFS(TeamGames!$S$2:$S$4073,TeamGames!$D$2:$D$4073,$D1024,TeamGames!$F$2:$F$4073,$E1024)</f>
        <v/>
      </c>
      <c r="O1024" s="33">
        <f>SUMIFS(TeamGames!$S$2:$S$4073,TeamGames!$D$2:$D$4073,$D1024,TeamGames!$F$2:$F$4073,$E1024,TeamGames!$X$2:$X$4073,1)</f>
        <v/>
      </c>
      <c r="P1024" s="24">
        <f>SUMIFS(TeamGames!$O$2:$O$4073,TeamGames!$D$2:$D$4073,$D1024,TeamGames!$F$2:$F$4073,$E1024)</f>
        <v/>
      </c>
      <c r="Q1024" s="33">
        <f>SUMIFS(TeamGames!$T$2:$T$4073,TeamGames!$D$2:$D$4073,$D1024,TeamGames!$F$2:$F$4073,$E1024)</f>
        <v/>
      </c>
      <c r="R1024" s="33">
        <f>SUMIFS(TeamGames!$U$2:$U$4073,TeamGames!$D$2:$D$4073,$D1024,TeamGames!$F$2:$F$4073,$E1024)</f>
        <v/>
      </c>
      <c r="S1024" s="33">
        <f>SUMIFS(TeamGames!$W$2:$W$4073,TeamGames!$D$2:$D$4073,$D1024,TeamGames!$F$2:$F$4073,$E1024)</f>
        <v/>
      </c>
      <c r="T1024" s="30">
        <f>IF(M1024=0,"",P1024-O1024)</f>
        <v/>
      </c>
      <c r="U1024" s="30">
        <f>IF(M1024=0,"",S1024-O1024)</f>
        <v/>
      </c>
      <c r="V1024" s="24">
        <f>IF(M1024=0,"upcoming",IF(M1024=F1024,"complete","in progress"))</f>
        <v/>
      </c>
      <c r="W1024" s="33">
        <f>N1024/F1024</f>
        <v/>
      </c>
      <c r="X1024" s="41">
        <f>AVERAGEIFS(TeamGames!$K$2:$K$4073,TeamGames!$D$2:$D$4073,$D1024,TeamGames!$F$2:$F$4073,$E1024)</f>
        <v/>
      </c>
      <c r="Y1024" s="30">
        <f>IF(M1024=0,"",P1024-S1024)</f>
        <v/>
      </c>
      <c r="Z1024" s="30" t="n"/>
      <c r="AA1024" s="31" t="n"/>
      <c r="AB1024" s="33" t="n">
        <v>4.841240017726717</v>
      </c>
      <c r="AC1024" s="24" t="n">
        <v>0</v>
      </c>
      <c r="AD1024" s="24" t="n">
        <v>0</v>
      </c>
    </row>
    <row r="1025">
      <c r="A1025" s="24" t="inlineStr">
        <is>
          <t>Swindon|8</t>
        </is>
      </c>
      <c r="B1025" s="24" t="inlineStr">
        <is>
          <t>E3</t>
        </is>
      </c>
      <c r="C1025" s="24" t="inlineStr">
        <is>
          <t>League Two</t>
        </is>
      </c>
      <c r="D1025" s="24" t="inlineStr">
        <is>
          <t>Swindon</t>
        </is>
      </c>
      <c r="E1025" s="24" t="n">
        <v>8</v>
      </c>
      <c r="F1025" s="24">
        <f>COUNTIFS(TeamGames!$D$2:$D$4073,$D1025,TeamGames!$F$2:$F$4073,$E1025)</f>
        <v/>
      </c>
      <c r="G1025" s="24" t="n">
        <v>29</v>
      </c>
      <c r="H1025" s="24" t="n">
        <v>32</v>
      </c>
      <c r="I1025" s="24" t="inlineStr">
        <is>
          <t>Oldham (H) · Port Vale (A) · Colchester (A) · York (H)</t>
        </is>
      </c>
      <c r="J1025" s="24" t="n">
        <v>2</v>
      </c>
      <c r="K1025" s="40" t="n">
        <v>46424.625</v>
      </c>
      <c r="L1025" s="40" t="n">
        <v>46438.625</v>
      </c>
      <c r="M1025" s="24">
        <f>SUMIFS(TeamGames!$X$2:$X$4073,TeamGames!$D$2:$D$4073,$D1025,TeamGames!$F$2:$F$4073,$E1025)</f>
        <v/>
      </c>
      <c r="N1025" s="33">
        <f>SUMIFS(TeamGames!$S$2:$S$4073,TeamGames!$D$2:$D$4073,$D1025,TeamGames!$F$2:$F$4073,$E1025)</f>
        <v/>
      </c>
      <c r="O1025" s="33">
        <f>SUMIFS(TeamGames!$S$2:$S$4073,TeamGames!$D$2:$D$4073,$D1025,TeamGames!$F$2:$F$4073,$E1025,TeamGames!$X$2:$X$4073,1)</f>
        <v/>
      </c>
      <c r="P1025" s="24">
        <f>SUMIFS(TeamGames!$O$2:$O$4073,TeamGames!$D$2:$D$4073,$D1025,TeamGames!$F$2:$F$4073,$E1025)</f>
        <v/>
      </c>
      <c r="Q1025" s="33">
        <f>SUMIFS(TeamGames!$T$2:$T$4073,TeamGames!$D$2:$D$4073,$D1025,TeamGames!$F$2:$F$4073,$E1025)</f>
        <v/>
      </c>
      <c r="R1025" s="33">
        <f>SUMIFS(TeamGames!$U$2:$U$4073,TeamGames!$D$2:$D$4073,$D1025,TeamGames!$F$2:$F$4073,$E1025)</f>
        <v/>
      </c>
      <c r="S1025" s="33">
        <f>SUMIFS(TeamGames!$W$2:$W$4073,TeamGames!$D$2:$D$4073,$D1025,TeamGames!$F$2:$F$4073,$E1025)</f>
        <v/>
      </c>
      <c r="T1025" s="30">
        <f>IF(M1025=0,"",P1025-O1025)</f>
        <v/>
      </c>
      <c r="U1025" s="30">
        <f>IF(M1025=0,"",S1025-O1025)</f>
        <v/>
      </c>
      <c r="V1025" s="24">
        <f>IF(M1025=0,"upcoming",IF(M1025=F1025,"complete","in progress"))</f>
        <v/>
      </c>
      <c r="W1025" s="33">
        <f>N1025/F1025</f>
        <v/>
      </c>
      <c r="X1025" s="41">
        <f>AVERAGEIFS(TeamGames!$K$2:$K$4073,TeamGames!$D$2:$D$4073,$D1025,TeamGames!$F$2:$F$4073,$E1025)</f>
        <v/>
      </c>
      <c r="Y1025" s="30">
        <f>IF(M1025=0,"",P1025-S1025)</f>
        <v/>
      </c>
      <c r="Z1025" s="30" t="n"/>
      <c r="AA1025" s="31" t="n"/>
      <c r="AB1025" s="33" t="n">
        <v>4.967538220309661</v>
      </c>
      <c r="AC1025" s="24" t="n">
        <v>0</v>
      </c>
      <c r="AD1025" s="24" t="n">
        <v>0</v>
      </c>
    </row>
    <row r="1026">
      <c r="A1026" s="24" t="inlineStr">
        <is>
          <t>Swindon|9</t>
        </is>
      </c>
      <c r="B1026" s="24" t="inlineStr">
        <is>
          <t>E3</t>
        </is>
      </c>
      <c r="C1026" s="24" t="inlineStr">
        <is>
          <t>League Two</t>
        </is>
      </c>
      <c r="D1026" s="24" t="inlineStr">
        <is>
          <t>Swindon</t>
        </is>
      </c>
      <c r="E1026" s="24" t="n">
        <v>9</v>
      </c>
      <c r="F1026" s="24">
        <f>COUNTIFS(TeamGames!$D$2:$D$4073,$D1026,TeamGames!$F$2:$F$4073,$E1026)</f>
        <v/>
      </c>
      <c r="G1026" s="24" t="n">
        <v>33</v>
      </c>
      <c r="H1026" s="24" t="n">
        <v>36</v>
      </c>
      <c r="I1026" s="24" t="inlineStr">
        <is>
          <t>Grimsby (A) · Northampton (H) · Cheltenham (A) · Newport (H)</t>
        </is>
      </c>
      <c r="J1026" s="24" t="n">
        <v>2</v>
      </c>
      <c r="K1026" s="40" t="n">
        <v>46445.625</v>
      </c>
      <c r="L1026" s="40" t="n">
        <v>46466.625</v>
      </c>
      <c r="M1026" s="24">
        <f>SUMIFS(TeamGames!$X$2:$X$4073,TeamGames!$D$2:$D$4073,$D1026,TeamGames!$F$2:$F$4073,$E1026)</f>
        <v/>
      </c>
      <c r="N1026" s="33">
        <f>SUMIFS(TeamGames!$S$2:$S$4073,TeamGames!$D$2:$D$4073,$D1026,TeamGames!$F$2:$F$4073,$E1026)</f>
        <v/>
      </c>
      <c r="O1026" s="33">
        <f>SUMIFS(TeamGames!$S$2:$S$4073,TeamGames!$D$2:$D$4073,$D1026,TeamGames!$F$2:$F$4073,$E1026,TeamGames!$X$2:$X$4073,1)</f>
        <v/>
      </c>
      <c r="P1026" s="24">
        <f>SUMIFS(TeamGames!$O$2:$O$4073,TeamGames!$D$2:$D$4073,$D1026,TeamGames!$F$2:$F$4073,$E1026)</f>
        <v/>
      </c>
      <c r="Q1026" s="33">
        <f>SUMIFS(TeamGames!$T$2:$T$4073,TeamGames!$D$2:$D$4073,$D1026,TeamGames!$F$2:$F$4073,$E1026)</f>
        <v/>
      </c>
      <c r="R1026" s="33">
        <f>SUMIFS(TeamGames!$U$2:$U$4073,TeamGames!$D$2:$D$4073,$D1026,TeamGames!$F$2:$F$4073,$E1026)</f>
        <v/>
      </c>
      <c r="S1026" s="33">
        <f>SUMIFS(TeamGames!$W$2:$W$4073,TeamGames!$D$2:$D$4073,$D1026,TeamGames!$F$2:$F$4073,$E1026)</f>
        <v/>
      </c>
      <c r="T1026" s="30">
        <f>IF(M1026=0,"",P1026-O1026)</f>
        <v/>
      </c>
      <c r="U1026" s="30">
        <f>IF(M1026=0,"",S1026-O1026)</f>
        <v/>
      </c>
      <c r="V1026" s="24">
        <f>IF(M1026=0,"upcoming",IF(M1026=F1026,"complete","in progress"))</f>
        <v/>
      </c>
      <c r="W1026" s="33">
        <f>N1026/F1026</f>
        <v/>
      </c>
      <c r="X1026" s="41">
        <f>AVERAGEIFS(TeamGames!$K$2:$K$4073,TeamGames!$D$2:$D$4073,$D1026,TeamGames!$F$2:$F$4073,$E1026)</f>
        <v/>
      </c>
      <c r="Y1026" s="30">
        <f>IF(M1026=0,"",P1026-S1026)</f>
        <v/>
      </c>
      <c r="Z1026" s="30" t="n"/>
      <c r="AA1026" s="31" t="n"/>
      <c r="AB1026" s="33" t="n">
        <v>5.590858420689025</v>
      </c>
      <c r="AC1026" s="24" t="n">
        <v>0</v>
      </c>
      <c r="AD1026" s="24" t="n">
        <v>0</v>
      </c>
    </row>
    <row r="1027">
      <c r="A1027" s="24" t="inlineStr">
        <is>
          <t>Swindon|10</t>
        </is>
      </c>
      <c r="B1027" s="24" t="inlineStr">
        <is>
          <t>E3</t>
        </is>
      </c>
      <c r="C1027" s="24" t="inlineStr">
        <is>
          <t>League Two</t>
        </is>
      </c>
      <c r="D1027" s="24" t="inlineStr">
        <is>
          <t>Swindon</t>
        </is>
      </c>
      <c r="E1027" s="24" t="n">
        <v>10</v>
      </c>
      <c r="F1027" s="24">
        <f>COUNTIFS(TeamGames!$D$2:$D$4073,$D1027,TeamGames!$F$2:$F$4073,$E1027)</f>
        <v/>
      </c>
      <c r="G1027" s="24" t="n">
        <v>37</v>
      </c>
      <c r="H1027" s="24" t="n">
        <v>40</v>
      </c>
      <c r="I1027" s="24" t="inlineStr">
        <is>
          <t>Crawley (A) · Shrewsbury (H) · Exeter (A) · Fleetwood (H)</t>
        </is>
      </c>
      <c r="J1027" s="24" t="n">
        <v>2</v>
      </c>
      <c r="K1027" s="40" t="n">
        <v>46472.625</v>
      </c>
      <c r="L1027" s="40" t="n">
        <v>46487.625</v>
      </c>
      <c r="M1027" s="24">
        <f>SUMIFS(TeamGames!$X$2:$X$4073,TeamGames!$D$2:$D$4073,$D1027,TeamGames!$F$2:$F$4073,$E1027)</f>
        <v/>
      </c>
      <c r="N1027" s="33">
        <f>SUMIFS(TeamGames!$S$2:$S$4073,TeamGames!$D$2:$D$4073,$D1027,TeamGames!$F$2:$F$4073,$E1027)</f>
        <v/>
      </c>
      <c r="O1027" s="33">
        <f>SUMIFS(TeamGames!$S$2:$S$4073,TeamGames!$D$2:$D$4073,$D1027,TeamGames!$F$2:$F$4073,$E1027,TeamGames!$X$2:$X$4073,1)</f>
        <v/>
      </c>
      <c r="P1027" s="24">
        <f>SUMIFS(TeamGames!$O$2:$O$4073,TeamGames!$D$2:$D$4073,$D1027,TeamGames!$F$2:$F$4073,$E1027)</f>
        <v/>
      </c>
      <c r="Q1027" s="33">
        <f>SUMIFS(TeamGames!$T$2:$T$4073,TeamGames!$D$2:$D$4073,$D1027,TeamGames!$F$2:$F$4073,$E1027)</f>
        <v/>
      </c>
      <c r="R1027" s="33">
        <f>SUMIFS(TeamGames!$U$2:$U$4073,TeamGames!$D$2:$D$4073,$D1027,TeamGames!$F$2:$F$4073,$E1027)</f>
        <v/>
      </c>
      <c r="S1027" s="33">
        <f>SUMIFS(TeamGames!$W$2:$W$4073,TeamGames!$D$2:$D$4073,$D1027,TeamGames!$F$2:$F$4073,$E1027)</f>
        <v/>
      </c>
      <c r="T1027" s="30">
        <f>IF(M1027=0,"",P1027-O1027)</f>
        <v/>
      </c>
      <c r="U1027" s="30">
        <f>IF(M1027=0,"",S1027-O1027)</f>
        <v/>
      </c>
      <c r="V1027" s="24">
        <f>IF(M1027=0,"upcoming",IF(M1027=F1027,"complete","in progress"))</f>
        <v/>
      </c>
      <c r="W1027" s="33">
        <f>N1027/F1027</f>
        <v/>
      </c>
      <c r="X1027" s="41">
        <f>AVERAGEIFS(TeamGames!$K$2:$K$4073,TeamGames!$D$2:$D$4073,$D1027,TeamGames!$F$2:$F$4073,$E1027)</f>
        <v/>
      </c>
      <c r="Y1027" s="30">
        <f>IF(M1027=0,"",P1027-S1027)</f>
        <v/>
      </c>
      <c r="Z1027" s="30" t="n"/>
      <c r="AA1027" s="31" t="n"/>
      <c r="AB1027" s="33" t="n">
        <v>5.66999827402539</v>
      </c>
      <c r="AC1027" s="24" t="n">
        <v>0</v>
      </c>
      <c r="AD1027" s="24" t="n">
        <v>0</v>
      </c>
    </row>
    <row r="1028">
      <c r="A1028" s="24" t="inlineStr">
        <is>
          <t>Swindon|11</t>
        </is>
      </c>
      <c r="B1028" s="24" t="inlineStr">
        <is>
          <t>E3</t>
        </is>
      </c>
      <c r="C1028" s="24" t="inlineStr">
        <is>
          <t>League Two</t>
        </is>
      </c>
      <c r="D1028" s="24" t="inlineStr">
        <is>
          <t>Swindon</t>
        </is>
      </c>
      <c r="E1028" s="24" t="n">
        <v>11</v>
      </c>
      <c r="F1028" s="24">
        <f>COUNTIFS(TeamGames!$D$2:$D$4073,$D1028,TeamGames!$F$2:$F$4073,$E1028)</f>
        <v/>
      </c>
      <c r="G1028" s="24" t="n">
        <v>41</v>
      </c>
      <c r="H1028" s="24" t="n">
        <v>44</v>
      </c>
      <c r="I1028" s="24" t="inlineStr">
        <is>
          <t>Crewe (A) · Salford (H) · Accrington (A) · Rochdale (H)</t>
        </is>
      </c>
      <c r="J1028" s="24" t="n">
        <v>2</v>
      </c>
      <c r="K1028" s="40" t="n">
        <v>46490.82291666666</v>
      </c>
      <c r="L1028" s="40" t="n">
        <v>46504.82291666666</v>
      </c>
      <c r="M1028" s="24">
        <f>SUMIFS(TeamGames!$X$2:$X$4073,TeamGames!$D$2:$D$4073,$D1028,TeamGames!$F$2:$F$4073,$E1028)</f>
        <v/>
      </c>
      <c r="N1028" s="33">
        <f>SUMIFS(TeamGames!$S$2:$S$4073,TeamGames!$D$2:$D$4073,$D1028,TeamGames!$F$2:$F$4073,$E1028)</f>
        <v/>
      </c>
      <c r="O1028" s="33">
        <f>SUMIFS(TeamGames!$S$2:$S$4073,TeamGames!$D$2:$D$4073,$D1028,TeamGames!$F$2:$F$4073,$E1028,TeamGames!$X$2:$X$4073,1)</f>
        <v/>
      </c>
      <c r="P1028" s="24">
        <f>SUMIFS(TeamGames!$O$2:$O$4073,TeamGames!$D$2:$D$4073,$D1028,TeamGames!$F$2:$F$4073,$E1028)</f>
        <v/>
      </c>
      <c r="Q1028" s="33">
        <f>SUMIFS(TeamGames!$T$2:$T$4073,TeamGames!$D$2:$D$4073,$D1028,TeamGames!$F$2:$F$4073,$E1028)</f>
        <v/>
      </c>
      <c r="R1028" s="33">
        <f>SUMIFS(TeamGames!$U$2:$U$4073,TeamGames!$D$2:$D$4073,$D1028,TeamGames!$F$2:$F$4073,$E1028)</f>
        <v/>
      </c>
      <c r="S1028" s="33">
        <f>SUMIFS(TeamGames!$W$2:$W$4073,TeamGames!$D$2:$D$4073,$D1028,TeamGames!$F$2:$F$4073,$E1028)</f>
        <v/>
      </c>
      <c r="T1028" s="30">
        <f>IF(M1028=0,"",P1028-O1028)</f>
        <v/>
      </c>
      <c r="U1028" s="30">
        <f>IF(M1028=0,"",S1028-O1028)</f>
        <v/>
      </c>
      <c r="V1028" s="24">
        <f>IF(M1028=0,"upcoming",IF(M1028=F1028,"complete","in progress"))</f>
        <v/>
      </c>
      <c r="W1028" s="33">
        <f>N1028/F1028</f>
        <v/>
      </c>
      <c r="X1028" s="41">
        <f>AVERAGEIFS(TeamGames!$K$2:$K$4073,TeamGames!$D$2:$D$4073,$D1028,TeamGames!$F$2:$F$4073,$E1028)</f>
        <v/>
      </c>
      <c r="Y1028" s="30">
        <f>IF(M1028=0,"",P1028-S1028)</f>
        <v/>
      </c>
      <c r="Z1028" s="30" t="n"/>
      <c r="AA1028" s="31" t="n"/>
      <c r="AB1028" s="33" t="n">
        <v>5.238875155561193</v>
      </c>
      <c r="AC1028" s="24" t="n">
        <v>0</v>
      </c>
      <c r="AD1028" s="24" t="n">
        <v>0</v>
      </c>
    </row>
    <row r="1029">
      <c r="A1029" s="24" t="inlineStr">
        <is>
          <t>Swindon|12</t>
        </is>
      </c>
      <c r="B1029" s="24" t="inlineStr">
        <is>
          <t>E3</t>
        </is>
      </c>
      <c r="C1029" s="24" t="inlineStr">
        <is>
          <t>League Two</t>
        </is>
      </c>
      <c r="D1029" s="24" t="inlineStr">
        <is>
          <t>Swindon</t>
        </is>
      </c>
      <c r="E1029" s="24" t="n">
        <v>12</v>
      </c>
      <c r="F1029" s="24">
        <f>COUNTIFS(TeamGames!$D$2:$D$4073,$D1029,TeamGames!$F$2:$F$4073,$E1029)</f>
        <v/>
      </c>
      <c r="G1029" s="24" t="n">
        <v>45</v>
      </c>
      <c r="H1029" s="24" t="n">
        <v>46</v>
      </c>
      <c r="I1029" s="24" t="inlineStr">
        <is>
          <t>Chesterfield (A) · Gillingham (H)</t>
        </is>
      </c>
      <c r="J1029" s="24" t="n">
        <v>1</v>
      </c>
      <c r="K1029" s="40" t="n">
        <v>46508.625</v>
      </c>
      <c r="L1029" s="40" t="n">
        <v>46515.625</v>
      </c>
      <c r="M1029" s="24">
        <f>SUMIFS(TeamGames!$X$2:$X$4073,TeamGames!$D$2:$D$4073,$D1029,TeamGames!$F$2:$F$4073,$E1029)</f>
        <v/>
      </c>
      <c r="N1029" s="33">
        <f>SUMIFS(TeamGames!$S$2:$S$4073,TeamGames!$D$2:$D$4073,$D1029,TeamGames!$F$2:$F$4073,$E1029)</f>
        <v/>
      </c>
      <c r="O1029" s="33">
        <f>SUMIFS(TeamGames!$S$2:$S$4073,TeamGames!$D$2:$D$4073,$D1029,TeamGames!$F$2:$F$4073,$E1029,TeamGames!$X$2:$X$4073,1)</f>
        <v/>
      </c>
      <c r="P1029" s="24">
        <f>SUMIFS(TeamGames!$O$2:$O$4073,TeamGames!$D$2:$D$4073,$D1029,TeamGames!$F$2:$F$4073,$E1029)</f>
        <v/>
      </c>
      <c r="Q1029" s="33">
        <f>SUMIFS(TeamGames!$T$2:$T$4073,TeamGames!$D$2:$D$4073,$D1029,TeamGames!$F$2:$F$4073,$E1029)</f>
        <v/>
      </c>
      <c r="R1029" s="33">
        <f>SUMIFS(TeamGames!$U$2:$U$4073,TeamGames!$D$2:$D$4073,$D1029,TeamGames!$F$2:$F$4073,$E1029)</f>
        <v/>
      </c>
      <c r="S1029" s="33">
        <f>SUMIFS(TeamGames!$W$2:$W$4073,TeamGames!$D$2:$D$4073,$D1029,TeamGames!$F$2:$F$4073,$E1029)</f>
        <v/>
      </c>
      <c r="T1029" s="30">
        <f>IF(M1029=0,"",P1029-O1029)</f>
        <v/>
      </c>
      <c r="U1029" s="30">
        <f>IF(M1029=0,"",S1029-O1029)</f>
        <v/>
      </c>
      <c r="V1029" s="24">
        <f>IF(M1029=0,"upcoming",IF(M1029=F1029,"complete","in progress"))</f>
        <v/>
      </c>
      <c r="W1029" s="33">
        <f>N1029/F1029</f>
        <v/>
      </c>
      <c r="X1029" s="41">
        <f>AVERAGEIFS(TeamGames!$K$2:$K$4073,TeamGames!$D$2:$D$4073,$D1029,TeamGames!$F$2:$F$4073,$E1029)</f>
        <v/>
      </c>
      <c r="Y1029" s="30">
        <f>IF(M1029=0,"",P1029-S1029)</f>
        <v/>
      </c>
      <c r="Z1029" s="30" t="n"/>
      <c r="AA1029" s="31" t="n"/>
      <c r="AB1029" s="33" t="n">
        <v>2.472920584174155</v>
      </c>
      <c r="AC1029" s="24" t="n">
        <v>0</v>
      </c>
      <c r="AD1029" s="24" t="n">
        <v>0</v>
      </c>
    </row>
    <row r="1030">
      <c r="A1030" s="24" t="inlineStr">
        <is>
          <t>Tranmere|1</t>
        </is>
      </c>
      <c r="B1030" s="24" t="inlineStr">
        <is>
          <t>E3</t>
        </is>
      </c>
      <c r="C1030" s="24" t="inlineStr">
        <is>
          <t>League Two</t>
        </is>
      </c>
      <c r="D1030" s="24" t="inlineStr">
        <is>
          <t>Tranmere</t>
        </is>
      </c>
      <c r="E1030" s="24" t="n">
        <v>1</v>
      </c>
      <c r="F1030" s="24">
        <f>COUNTIFS(TeamGames!$D$2:$D$4073,$D1030,TeamGames!$F$2:$F$4073,$E1030)</f>
        <v/>
      </c>
      <c r="G1030" s="24" t="n">
        <v>1</v>
      </c>
      <c r="H1030" s="24" t="n">
        <v>4</v>
      </c>
      <c r="I1030" s="24" t="inlineStr">
        <is>
          <t>Shrewsbury (H) · Port Vale (A) · Newport (A) · Rotherham (H)</t>
        </is>
      </c>
      <c r="J1030" s="24" t="n">
        <v>2</v>
      </c>
      <c r="K1030" s="40" t="n">
        <v>46249.625</v>
      </c>
      <c r="L1030" s="40" t="n">
        <v>46266.82291666666</v>
      </c>
      <c r="M1030" s="24">
        <f>SUMIFS(TeamGames!$X$2:$X$4073,TeamGames!$D$2:$D$4073,$D1030,TeamGames!$F$2:$F$4073,$E1030)</f>
        <v/>
      </c>
      <c r="N1030" s="33">
        <f>SUMIFS(TeamGames!$S$2:$S$4073,TeamGames!$D$2:$D$4073,$D1030,TeamGames!$F$2:$F$4073,$E1030)</f>
        <v/>
      </c>
      <c r="O1030" s="33">
        <f>SUMIFS(TeamGames!$S$2:$S$4073,TeamGames!$D$2:$D$4073,$D1030,TeamGames!$F$2:$F$4073,$E1030,TeamGames!$X$2:$X$4073,1)</f>
        <v/>
      </c>
      <c r="P1030" s="24">
        <f>SUMIFS(TeamGames!$O$2:$O$4073,TeamGames!$D$2:$D$4073,$D1030,TeamGames!$F$2:$F$4073,$E1030)</f>
        <v/>
      </c>
      <c r="Q1030" s="33">
        <f>SUMIFS(TeamGames!$T$2:$T$4073,TeamGames!$D$2:$D$4073,$D1030,TeamGames!$F$2:$F$4073,$E1030)</f>
        <v/>
      </c>
      <c r="R1030" s="33">
        <f>SUMIFS(TeamGames!$U$2:$U$4073,TeamGames!$D$2:$D$4073,$D1030,TeamGames!$F$2:$F$4073,$E1030)</f>
        <v/>
      </c>
      <c r="S1030" s="33">
        <f>SUMIFS(TeamGames!$W$2:$W$4073,TeamGames!$D$2:$D$4073,$D1030,TeamGames!$F$2:$F$4073,$E1030)</f>
        <v/>
      </c>
      <c r="T1030" s="30">
        <f>IF(M1030=0,"",P1030-O1030)</f>
        <v/>
      </c>
      <c r="U1030" s="30">
        <f>IF(M1030=0,"",S1030-O1030)</f>
        <v/>
      </c>
      <c r="V1030" s="24">
        <f>IF(M1030=0,"upcoming",IF(M1030=F1030,"complete","in progress"))</f>
        <v/>
      </c>
      <c r="W1030" s="33">
        <f>N1030/F1030</f>
        <v/>
      </c>
      <c r="X1030" s="41">
        <f>AVERAGEIFS(TeamGames!$K$2:$K$4073,TeamGames!$D$2:$D$4073,$D1030,TeamGames!$F$2:$F$4073,$E1030)</f>
        <v/>
      </c>
      <c r="Y1030" s="30">
        <f>IF(M1030=0,"",P1030-S1030)</f>
        <v/>
      </c>
      <c r="Z1030" s="30" t="n">
        <v>0.3</v>
      </c>
      <c r="AA1030" s="31" t="n">
        <v>0.7679394839392673</v>
      </c>
      <c r="AB1030" s="33" t="n"/>
      <c r="AC1030" s="24" t="n">
        <v>0</v>
      </c>
      <c r="AD1030" s="24" t="n">
        <v>0</v>
      </c>
    </row>
    <row r="1031">
      <c r="A1031" s="24" t="inlineStr">
        <is>
          <t>Tranmere|2</t>
        </is>
      </c>
      <c r="B1031" s="24" t="inlineStr">
        <is>
          <t>E3</t>
        </is>
      </c>
      <c r="C1031" s="24" t="inlineStr">
        <is>
          <t>League Two</t>
        </is>
      </c>
      <c r="D1031" s="24" t="inlineStr">
        <is>
          <t>Tranmere</t>
        </is>
      </c>
      <c r="E1031" s="24" t="n">
        <v>2</v>
      </c>
      <c r="F1031" s="24">
        <f>COUNTIFS(TeamGames!$D$2:$D$4073,$D1031,TeamGames!$F$2:$F$4073,$E1031)</f>
        <v/>
      </c>
      <c r="G1031" s="24" t="n">
        <v>5</v>
      </c>
      <c r="H1031" s="24" t="n">
        <v>8</v>
      </c>
      <c r="I1031" s="24" t="inlineStr">
        <is>
          <t>Oldham (H) · Gillingham (A) · Exeter (A) · Walsall (H)</t>
        </is>
      </c>
      <c r="J1031" s="24" t="n">
        <v>2</v>
      </c>
      <c r="K1031" s="40" t="n">
        <v>46270.625</v>
      </c>
      <c r="L1031" s="40" t="n">
        <v>46291.625</v>
      </c>
      <c r="M1031" s="24">
        <f>SUMIFS(TeamGames!$X$2:$X$4073,TeamGames!$D$2:$D$4073,$D1031,TeamGames!$F$2:$F$4073,$E1031)</f>
        <v/>
      </c>
      <c r="N1031" s="33">
        <f>SUMIFS(TeamGames!$S$2:$S$4073,TeamGames!$D$2:$D$4073,$D1031,TeamGames!$F$2:$F$4073,$E1031)</f>
        <v/>
      </c>
      <c r="O1031" s="33">
        <f>SUMIFS(TeamGames!$S$2:$S$4073,TeamGames!$D$2:$D$4073,$D1031,TeamGames!$F$2:$F$4073,$E1031,TeamGames!$X$2:$X$4073,1)</f>
        <v/>
      </c>
      <c r="P1031" s="24">
        <f>SUMIFS(TeamGames!$O$2:$O$4073,TeamGames!$D$2:$D$4073,$D1031,TeamGames!$F$2:$F$4073,$E1031)</f>
        <v/>
      </c>
      <c r="Q1031" s="33">
        <f>SUMIFS(TeamGames!$T$2:$T$4073,TeamGames!$D$2:$D$4073,$D1031,TeamGames!$F$2:$F$4073,$E1031)</f>
        <v/>
      </c>
      <c r="R1031" s="33">
        <f>SUMIFS(TeamGames!$U$2:$U$4073,TeamGames!$D$2:$D$4073,$D1031,TeamGames!$F$2:$F$4073,$E1031)</f>
        <v/>
      </c>
      <c r="S1031" s="33">
        <f>SUMIFS(TeamGames!$W$2:$W$4073,TeamGames!$D$2:$D$4073,$D1031,TeamGames!$F$2:$F$4073,$E1031)</f>
        <v/>
      </c>
      <c r="T1031" s="30">
        <f>IF(M1031=0,"",P1031-O1031)</f>
        <v/>
      </c>
      <c r="U1031" s="30">
        <f>IF(M1031=0,"",S1031-O1031)</f>
        <v/>
      </c>
      <c r="V1031" s="24">
        <f>IF(M1031=0,"upcoming",IF(M1031=F1031,"complete","in progress"))</f>
        <v/>
      </c>
      <c r="W1031" s="33">
        <f>N1031/F1031</f>
        <v/>
      </c>
      <c r="X1031" s="41">
        <f>AVERAGEIFS(TeamGames!$K$2:$K$4073,TeamGames!$D$2:$D$4073,$D1031,TeamGames!$F$2:$F$4073,$E1031)</f>
        <v/>
      </c>
      <c r="Y1031" s="30">
        <f>IF(M1031=0,"",P1031-S1031)</f>
        <v/>
      </c>
      <c r="Z1031" s="30" t="n">
        <v>-0.01</v>
      </c>
      <c r="AA1031" s="31" t="n">
        <v>0.9927881168242949</v>
      </c>
      <c r="AB1031" s="33" t="n"/>
      <c r="AC1031" s="24" t="n">
        <v>0</v>
      </c>
      <c r="AD1031" s="24" t="n">
        <v>0</v>
      </c>
    </row>
    <row r="1032">
      <c r="A1032" s="24" t="inlineStr">
        <is>
          <t>Tranmere|3</t>
        </is>
      </c>
      <c r="B1032" s="24" t="inlineStr">
        <is>
          <t>E3</t>
        </is>
      </c>
      <c r="C1032" s="24" t="inlineStr">
        <is>
          <t>League Two</t>
        </is>
      </c>
      <c r="D1032" s="24" t="inlineStr">
        <is>
          <t>Tranmere</t>
        </is>
      </c>
      <c r="E1032" s="24" t="n">
        <v>3</v>
      </c>
      <c r="F1032" s="24">
        <f>COUNTIFS(TeamGames!$D$2:$D$4073,$D1032,TeamGames!$F$2:$F$4073,$E1032)</f>
        <v/>
      </c>
      <c r="G1032" s="24" t="n">
        <v>9</v>
      </c>
      <c r="H1032" s="24" t="n">
        <v>12</v>
      </c>
      <c r="I1032" s="24" t="inlineStr">
        <is>
          <t>Chesterfield (A) · Rochdale (H) · Barnet (H) · Northampton (A)</t>
        </is>
      </c>
      <c r="J1032" s="24" t="n">
        <v>2</v>
      </c>
      <c r="K1032" s="40" t="n">
        <v>46298.52083333334</v>
      </c>
      <c r="L1032" s="40" t="n">
        <v>46315.82291666666</v>
      </c>
      <c r="M1032" s="24">
        <f>SUMIFS(TeamGames!$X$2:$X$4073,TeamGames!$D$2:$D$4073,$D1032,TeamGames!$F$2:$F$4073,$E1032)</f>
        <v/>
      </c>
      <c r="N1032" s="33">
        <f>SUMIFS(TeamGames!$S$2:$S$4073,TeamGames!$D$2:$D$4073,$D1032,TeamGames!$F$2:$F$4073,$E1032)</f>
        <v/>
      </c>
      <c r="O1032" s="33">
        <f>SUMIFS(TeamGames!$S$2:$S$4073,TeamGames!$D$2:$D$4073,$D1032,TeamGames!$F$2:$F$4073,$E1032,TeamGames!$X$2:$X$4073,1)</f>
        <v/>
      </c>
      <c r="P1032" s="24">
        <f>SUMIFS(TeamGames!$O$2:$O$4073,TeamGames!$D$2:$D$4073,$D1032,TeamGames!$F$2:$F$4073,$E1032)</f>
        <v/>
      </c>
      <c r="Q1032" s="33">
        <f>SUMIFS(TeamGames!$T$2:$T$4073,TeamGames!$D$2:$D$4073,$D1032,TeamGames!$F$2:$F$4073,$E1032)</f>
        <v/>
      </c>
      <c r="R1032" s="33">
        <f>SUMIFS(TeamGames!$U$2:$U$4073,TeamGames!$D$2:$D$4073,$D1032,TeamGames!$F$2:$F$4073,$E1032)</f>
        <v/>
      </c>
      <c r="S1032" s="33">
        <f>SUMIFS(TeamGames!$W$2:$W$4073,TeamGames!$D$2:$D$4073,$D1032,TeamGames!$F$2:$F$4073,$E1032)</f>
        <v/>
      </c>
      <c r="T1032" s="30">
        <f>IF(M1032=0,"",P1032-O1032)</f>
        <v/>
      </c>
      <c r="U1032" s="30">
        <f>IF(M1032=0,"",S1032-O1032)</f>
        <v/>
      </c>
      <c r="V1032" s="24">
        <f>IF(M1032=0,"upcoming",IF(M1032=F1032,"complete","in progress"))</f>
        <v/>
      </c>
      <c r="W1032" s="33">
        <f>N1032/F1032</f>
        <v/>
      </c>
      <c r="X1032" s="41">
        <f>AVERAGEIFS(TeamGames!$K$2:$K$4073,TeamGames!$D$2:$D$4073,$D1032,TeamGames!$F$2:$F$4073,$E1032)</f>
        <v/>
      </c>
      <c r="Y1032" s="30">
        <f>IF(M1032=0,"",P1032-S1032)</f>
        <v/>
      </c>
      <c r="Z1032" s="30" t="n">
        <v>-0.34</v>
      </c>
      <c r="AA1032" s="31" t="n">
        <v>0.7370444640216856</v>
      </c>
      <c r="AB1032" s="33" t="n"/>
      <c r="AC1032" s="24" t="n">
        <v>0</v>
      </c>
      <c r="AD1032" s="24" t="n">
        <v>0</v>
      </c>
    </row>
    <row r="1033">
      <c r="A1033" s="24" t="inlineStr">
        <is>
          <t>Tranmere|4</t>
        </is>
      </c>
      <c r="B1033" s="24" t="inlineStr">
        <is>
          <t>E3</t>
        </is>
      </c>
      <c r="C1033" s="24" t="inlineStr">
        <is>
          <t>League Two</t>
        </is>
      </c>
      <c r="D1033" s="24" t="inlineStr">
        <is>
          <t>Tranmere</t>
        </is>
      </c>
      <c r="E1033" s="24" t="n">
        <v>4</v>
      </c>
      <c r="F1033" s="24">
        <f>COUNTIFS(TeamGames!$D$2:$D$4073,$D1033,TeamGames!$F$2:$F$4073,$E1033)</f>
        <v/>
      </c>
      <c r="G1033" s="24" t="n">
        <v>13</v>
      </c>
      <c r="H1033" s="24" t="n">
        <v>16</v>
      </c>
      <c r="I1033" s="24" t="inlineStr">
        <is>
          <t>Crawley (A) · Cheltenham (H) · Fleetwood (A) · Colchester (H)</t>
        </is>
      </c>
      <c r="J1033" s="24" t="n">
        <v>2</v>
      </c>
      <c r="K1033" s="40" t="n">
        <v>46319.625</v>
      </c>
      <c r="L1033" s="40" t="n">
        <v>46347.625</v>
      </c>
      <c r="M1033" s="24">
        <f>SUMIFS(TeamGames!$X$2:$X$4073,TeamGames!$D$2:$D$4073,$D1033,TeamGames!$F$2:$F$4073,$E1033)</f>
        <v/>
      </c>
      <c r="N1033" s="33">
        <f>SUMIFS(TeamGames!$S$2:$S$4073,TeamGames!$D$2:$D$4073,$D1033,TeamGames!$F$2:$F$4073,$E1033)</f>
        <v/>
      </c>
      <c r="O1033" s="33">
        <f>SUMIFS(TeamGames!$S$2:$S$4073,TeamGames!$D$2:$D$4073,$D1033,TeamGames!$F$2:$F$4073,$E1033,TeamGames!$X$2:$X$4073,1)</f>
        <v/>
      </c>
      <c r="P1033" s="24">
        <f>SUMIFS(TeamGames!$O$2:$O$4073,TeamGames!$D$2:$D$4073,$D1033,TeamGames!$F$2:$F$4073,$E1033)</f>
        <v/>
      </c>
      <c r="Q1033" s="33">
        <f>SUMIFS(TeamGames!$T$2:$T$4073,TeamGames!$D$2:$D$4073,$D1033,TeamGames!$F$2:$F$4073,$E1033)</f>
        <v/>
      </c>
      <c r="R1033" s="33">
        <f>SUMIFS(TeamGames!$U$2:$U$4073,TeamGames!$D$2:$D$4073,$D1033,TeamGames!$F$2:$F$4073,$E1033)</f>
        <v/>
      </c>
      <c r="S1033" s="33">
        <f>SUMIFS(TeamGames!$W$2:$W$4073,TeamGames!$D$2:$D$4073,$D1033,TeamGames!$F$2:$F$4073,$E1033)</f>
        <v/>
      </c>
      <c r="T1033" s="30">
        <f>IF(M1033=0,"",P1033-O1033)</f>
        <v/>
      </c>
      <c r="U1033" s="30">
        <f>IF(M1033=0,"",S1033-O1033)</f>
        <v/>
      </c>
      <c r="V1033" s="24">
        <f>IF(M1033=0,"upcoming",IF(M1033=F1033,"complete","in progress"))</f>
        <v/>
      </c>
      <c r="W1033" s="33">
        <f>N1033/F1033</f>
        <v/>
      </c>
      <c r="X1033" s="41">
        <f>AVERAGEIFS(TeamGames!$K$2:$K$4073,TeamGames!$D$2:$D$4073,$D1033,TeamGames!$F$2:$F$4073,$E1033)</f>
        <v/>
      </c>
      <c r="Y1033" s="30">
        <f>IF(M1033=0,"",P1033-S1033)</f>
        <v/>
      </c>
      <c r="Z1033" s="30" t="n"/>
      <c r="AA1033" s="31" t="n"/>
      <c r="AB1033" s="33" t="n">
        <v>5.408380605210072</v>
      </c>
      <c r="AC1033" s="24" t="n">
        <v>0</v>
      </c>
      <c r="AD1033" s="24" t="n">
        <v>0</v>
      </c>
    </row>
    <row r="1034">
      <c r="A1034" s="24" t="inlineStr">
        <is>
          <t>Tranmere|5</t>
        </is>
      </c>
      <c r="B1034" s="24" t="inlineStr">
        <is>
          <t>E3</t>
        </is>
      </c>
      <c r="C1034" s="24" t="inlineStr">
        <is>
          <t>League Two</t>
        </is>
      </c>
      <c r="D1034" s="24" t="inlineStr">
        <is>
          <t>Tranmere</t>
        </is>
      </c>
      <c r="E1034" s="24" t="n">
        <v>5</v>
      </c>
      <c r="F1034" s="24">
        <f>COUNTIFS(TeamGames!$D$2:$D$4073,$D1034,TeamGames!$F$2:$F$4073,$E1034)</f>
        <v/>
      </c>
      <c r="G1034" s="24" t="n">
        <v>17</v>
      </c>
      <c r="H1034" s="24" t="n">
        <v>20</v>
      </c>
      <c r="I1034" s="24" t="inlineStr">
        <is>
          <t>Bristol Rovers (A) · Salford (H) · York (H) · Swindon (A)</t>
        </is>
      </c>
      <c r="J1034" s="24" t="n">
        <v>2</v>
      </c>
      <c r="K1034" s="40" t="n">
        <v>46354.52083333334</v>
      </c>
      <c r="L1034" s="40" t="n">
        <v>46375.625</v>
      </c>
      <c r="M1034" s="24">
        <f>SUMIFS(TeamGames!$X$2:$X$4073,TeamGames!$D$2:$D$4073,$D1034,TeamGames!$F$2:$F$4073,$E1034)</f>
        <v/>
      </c>
      <c r="N1034" s="33">
        <f>SUMIFS(TeamGames!$S$2:$S$4073,TeamGames!$D$2:$D$4073,$D1034,TeamGames!$F$2:$F$4073,$E1034)</f>
        <v/>
      </c>
      <c r="O1034" s="33">
        <f>SUMIFS(TeamGames!$S$2:$S$4073,TeamGames!$D$2:$D$4073,$D1034,TeamGames!$F$2:$F$4073,$E1034,TeamGames!$X$2:$X$4073,1)</f>
        <v/>
      </c>
      <c r="P1034" s="24">
        <f>SUMIFS(TeamGames!$O$2:$O$4073,TeamGames!$D$2:$D$4073,$D1034,TeamGames!$F$2:$F$4073,$E1034)</f>
        <v/>
      </c>
      <c r="Q1034" s="33">
        <f>SUMIFS(TeamGames!$T$2:$T$4073,TeamGames!$D$2:$D$4073,$D1034,TeamGames!$F$2:$F$4073,$E1034)</f>
        <v/>
      </c>
      <c r="R1034" s="33">
        <f>SUMIFS(TeamGames!$U$2:$U$4073,TeamGames!$D$2:$D$4073,$D1034,TeamGames!$F$2:$F$4073,$E1034)</f>
        <v/>
      </c>
      <c r="S1034" s="33">
        <f>SUMIFS(TeamGames!$W$2:$W$4073,TeamGames!$D$2:$D$4073,$D1034,TeamGames!$F$2:$F$4073,$E1034)</f>
        <v/>
      </c>
      <c r="T1034" s="30">
        <f>IF(M1034=0,"",P1034-O1034)</f>
        <v/>
      </c>
      <c r="U1034" s="30">
        <f>IF(M1034=0,"",S1034-O1034)</f>
        <v/>
      </c>
      <c r="V1034" s="24">
        <f>IF(M1034=0,"upcoming",IF(M1034=F1034,"complete","in progress"))</f>
        <v/>
      </c>
      <c r="W1034" s="33">
        <f>N1034/F1034</f>
        <v/>
      </c>
      <c r="X1034" s="41">
        <f>AVERAGEIFS(TeamGames!$K$2:$K$4073,TeamGames!$D$2:$D$4073,$D1034,TeamGames!$F$2:$F$4073,$E1034)</f>
        <v/>
      </c>
      <c r="Y1034" s="30">
        <f>IF(M1034=0,"",P1034-S1034)</f>
        <v/>
      </c>
      <c r="Z1034" s="30" t="n"/>
      <c r="AA1034" s="31" t="n"/>
      <c r="AB1034" s="33" t="n">
        <v>4.420556687260683</v>
      </c>
      <c r="AC1034" s="24" t="n">
        <v>0</v>
      </c>
      <c r="AD1034" s="24" t="n">
        <v>0</v>
      </c>
    </row>
    <row r="1035">
      <c r="A1035" s="24" t="inlineStr">
        <is>
          <t>Tranmere|6</t>
        </is>
      </c>
      <c r="B1035" s="24" t="inlineStr">
        <is>
          <t>E3</t>
        </is>
      </c>
      <c r="C1035" s="24" t="inlineStr">
        <is>
          <t>League Two</t>
        </is>
      </c>
      <c r="D1035" s="24" t="inlineStr">
        <is>
          <t>Tranmere</t>
        </is>
      </c>
      <c r="E1035" s="24" t="n">
        <v>6</v>
      </c>
      <c r="F1035" s="24">
        <f>COUNTIFS(TeamGames!$D$2:$D$4073,$D1035,TeamGames!$F$2:$F$4073,$E1035)</f>
        <v/>
      </c>
      <c r="G1035" s="24" t="n">
        <v>21</v>
      </c>
      <c r="H1035" s="24" t="n">
        <v>24</v>
      </c>
      <c r="I1035" s="24" t="inlineStr">
        <is>
          <t>Accrington (H) · Crewe (A) · Grimsby (A) · Swindon (H)</t>
        </is>
      </c>
      <c r="J1035" s="24" t="n">
        <v>2</v>
      </c>
      <c r="K1035" s="40" t="n">
        <v>46382.625</v>
      </c>
      <c r="L1035" s="40" t="n">
        <v>46396.625</v>
      </c>
      <c r="M1035" s="24">
        <f>SUMIFS(TeamGames!$X$2:$X$4073,TeamGames!$D$2:$D$4073,$D1035,TeamGames!$F$2:$F$4073,$E1035)</f>
        <v/>
      </c>
      <c r="N1035" s="33">
        <f>SUMIFS(TeamGames!$S$2:$S$4073,TeamGames!$D$2:$D$4073,$D1035,TeamGames!$F$2:$F$4073,$E1035)</f>
        <v/>
      </c>
      <c r="O1035" s="33">
        <f>SUMIFS(TeamGames!$S$2:$S$4073,TeamGames!$D$2:$D$4073,$D1035,TeamGames!$F$2:$F$4073,$E1035,TeamGames!$X$2:$X$4073,1)</f>
        <v/>
      </c>
      <c r="P1035" s="24">
        <f>SUMIFS(TeamGames!$O$2:$O$4073,TeamGames!$D$2:$D$4073,$D1035,TeamGames!$F$2:$F$4073,$E1035)</f>
        <v/>
      </c>
      <c r="Q1035" s="33">
        <f>SUMIFS(TeamGames!$T$2:$T$4073,TeamGames!$D$2:$D$4073,$D1035,TeamGames!$F$2:$F$4073,$E1035)</f>
        <v/>
      </c>
      <c r="R1035" s="33">
        <f>SUMIFS(TeamGames!$U$2:$U$4073,TeamGames!$D$2:$D$4073,$D1035,TeamGames!$F$2:$F$4073,$E1035)</f>
        <v/>
      </c>
      <c r="S1035" s="33">
        <f>SUMIFS(TeamGames!$W$2:$W$4073,TeamGames!$D$2:$D$4073,$D1035,TeamGames!$F$2:$F$4073,$E1035)</f>
        <v/>
      </c>
      <c r="T1035" s="30">
        <f>IF(M1035=0,"",P1035-O1035)</f>
        <v/>
      </c>
      <c r="U1035" s="30">
        <f>IF(M1035=0,"",S1035-O1035)</f>
        <v/>
      </c>
      <c r="V1035" s="24">
        <f>IF(M1035=0,"upcoming",IF(M1035=F1035,"complete","in progress"))</f>
        <v/>
      </c>
      <c r="W1035" s="33">
        <f>N1035/F1035</f>
        <v/>
      </c>
      <c r="X1035" s="41">
        <f>AVERAGEIFS(TeamGames!$K$2:$K$4073,TeamGames!$D$2:$D$4073,$D1035,TeamGames!$F$2:$F$4073,$E1035)</f>
        <v/>
      </c>
      <c r="Y1035" s="30">
        <f>IF(M1035=0,"",P1035-S1035)</f>
        <v/>
      </c>
      <c r="Z1035" s="30" t="n"/>
      <c r="AA1035" s="31" t="n"/>
      <c r="AB1035" s="33" t="n">
        <v>5.037692468317323</v>
      </c>
      <c r="AC1035" s="24" t="n">
        <v>0</v>
      </c>
      <c r="AD1035" s="24" t="n">
        <v>0</v>
      </c>
    </row>
    <row r="1036">
      <c r="A1036" s="24" t="inlineStr">
        <is>
          <t>Tranmere|7</t>
        </is>
      </c>
      <c r="B1036" s="24" t="inlineStr">
        <is>
          <t>E3</t>
        </is>
      </c>
      <c r="C1036" s="24" t="inlineStr">
        <is>
          <t>League Two</t>
        </is>
      </c>
      <c r="D1036" s="24" t="inlineStr">
        <is>
          <t>Tranmere</t>
        </is>
      </c>
      <c r="E1036" s="24" t="n">
        <v>7</v>
      </c>
      <c r="F1036" s="24">
        <f>COUNTIFS(TeamGames!$D$2:$D$4073,$D1036,TeamGames!$F$2:$F$4073,$E1036)</f>
        <v/>
      </c>
      <c r="G1036" s="24" t="n">
        <v>25</v>
      </c>
      <c r="H1036" s="24" t="n">
        <v>28</v>
      </c>
      <c r="I1036" s="24" t="inlineStr">
        <is>
          <t>Barnet (A) · Northampton (H) · Crawley (H) · Cheltenham (A)</t>
        </is>
      </c>
      <c r="J1036" s="24" t="n">
        <v>2</v>
      </c>
      <c r="K1036" s="40" t="n">
        <v>46403.625</v>
      </c>
      <c r="L1036" s="40" t="n">
        <v>46417.625</v>
      </c>
      <c r="M1036" s="24">
        <f>SUMIFS(TeamGames!$X$2:$X$4073,TeamGames!$D$2:$D$4073,$D1036,TeamGames!$F$2:$F$4073,$E1036)</f>
        <v/>
      </c>
      <c r="N1036" s="33">
        <f>SUMIFS(TeamGames!$S$2:$S$4073,TeamGames!$D$2:$D$4073,$D1036,TeamGames!$F$2:$F$4073,$E1036)</f>
        <v/>
      </c>
      <c r="O1036" s="33">
        <f>SUMIFS(TeamGames!$S$2:$S$4073,TeamGames!$D$2:$D$4073,$D1036,TeamGames!$F$2:$F$4073,$E1036,TeamGames!$X$2:$X$4073,1)</f>
        <v/>
      </c>
      <c r="P1036" s="24">
        <f>SUMIFS(TeamGames!$O$2:$O$4073,TeamGames!$D$2:$D$4073,$D1036,TeamGames!$F$2:$F$4073,$E1036)</f>
        <v/>
      </c>
      <c r="Q1036" s="33">
        <f>SUMIFS(TeamGames!$T$2:$T$4073,TeamGames!$D$2:$D$4073,$D1036,TeamGames!$F$2:$F$4073,$E1036)</f>
        <v/>
      </c>
      <c r="R1036" s="33">
        <f>SUMIFS(TeamGames!$U$2:$U$4073,TeamGames!$D$2:$D$4073,$D1036,TeamGames!$F$2:$F$4073,$E1036)</f>
        <v/>
      </c>
      <c r="S1036" s="33">
        <f>SUMIFS(TeamGames!$W$2:$W$4073,TeamGames!$D$2:$D$4073,$D1036,TeamGames!$F$2:$F$4073,$E1036)</f>
        <v/>
      </c>
      <c r="T1036" s="30">
        <f>IF(M1036=0,"",P1036-O1036)</f>
        <v/>
      </c>
      <c r="U1036" s="30">
        <f>IF(M1036=0,"",S1036-O1036)</f>
        <v/>
      </c>
      <c r="V1036" s="24">
        <f>IF(M1036=0,"upcoming",IF(M1036=F1036,"complete","in progress"))</f>
        <v/>
      </c>
      <c r="W1036" s="33">
        <f>N1036/F1036</f>
        <v/>
      </c>
      <c r="X1036" s="41">
        <f>AVERAGEIFS(TeamGames!$K$2:$K$4073,TeamGames!$D$2:$D$4073,$D1036,TeamGames!$F$2:$F$4073,$E1036)</f>
        <v/>
      </c>
      <c r="Y1036" s="30">
        <f>IF(M1036=0,"",P1036-S1036)</f>
        <v/>
      </c>
      <c r="Z1036" s="30" t="n"/>
      <c r="AA1036" s="31" t="n"/>
      <c r="AB1036" s="33" t="n">
        <v>5.167163899428272</v>
      </c>
      <c r="AC1036" s="24" t="n">
        <v>0</v>
      </c>
      <c r="AD1036" s="24" t="n">
        <v>0</v>
      </c>
    </row>
    <row r="1037">
      <c r="A1037" s="24" t="inlineStr">
        <is>
          <t>Tranmere|8</t>
        </is>
      </c>
      <c r="B1037" s="24" t="inlineStr">
        <is>
          <t>E3</t>
        </is>
      </c>
      <c r="C1037" s="24" t="inlineStr">
        <is>
          <t>League Two</t>
        </is>
      </c>
      <c r="D1037" s="24" t="inlineStr">
        <is>
          <t>Tranmere</t>
        </is>
      </c>
      <c r="E1037" s="24" t="n">
        <v>8</v>
      </c>
      <c r="F1037" s="24">
        <f>COUNTIFS(TeamGames!$D$2:$D$4073,$D1037,TeamGames!$F$2:$F$4073,$E1037)</f>
        <v/>
      </c>
      <c r="G1037" s="24" t="n">
        <v>29</v>
      </c>
      <c r="H1037" s="24" t="n">
        <v>32</v>
      </c>
      <c r="I1037" s="24" t="inlineStr">
        <is>
          <t>Newport (H) · Rotherham (A) · Oldham (A) · Gillingham (H)</t>
        </is>
      </c>
      <c r="J1037" s="24" t="n">
        <v>2</v>
      </c>
      <c r="K1037" s="40" t="n">
        <v>46424.625</v>
      </c>
      <c r="L1037" s="40" t="n">
        <v>46438.625</v>
      </c>
      <c r="M1037" s="24">
        <f>SUMIFS(TeamGames!$X$2:$X$4073,TeamGames!$D$2:$D$4073,$D1037,TeamGames!$F$2:$F$4073,$E1037)</f>
        <v/>
      </c>
      <c r="N1037" s="33">
        <f>SUMIFS(TeamGames!$S$2:$S$4073,TeamGames!$D$2:$D$4073,$D1037,TeamGames!$F$2:$F$4073,$E1037)</f>
        <v/>
      </c>
      <c r="O1037" s="33">
        <f>SUMIFS(TeamGames!$S$2:$S$4073,TeamGames!$D$2:$D$4073,$D1037,TeamGames!$F$2:$F$4073,$E1037,TeamGames!$X$2:$X$4073,1)</f>
        <v/>
      </c>
      <c r="P1037" s="24">
        <f>SUMIFS(TeamGames!$O$2:$O$4073,TeamGames!$D$2:$D$4073,$D1037,TeamGames!$F$2:$F$4073,$E1037)</f>
        <v/>
      </c>
      <c r="Q1037" s="33">
        <f>SUMIFS(TeamGames!$T$2:$T$4073,TeamGames!$D$2:$D$4073,$D1037,TeamGames!$F$2:$F$4073,$E1037)</f>
        <v/>
      </c>
      <c r="R1037" s="33">
        <f>SUMIFS(TeamGames!$U$2:$U$4073,TeamGames!$D$2:$D$4073,$D1037,TeamGames!$F$2:$F$4073,$E1037)</f>
        <v/>
      </c>
      <c r="S1037" s="33">
        <f>SUMIFS(TeamGames!$W$2:$W$4073,TeamGames!$D$2:$D$4073,$D1037,TeamGames!$F$2:$F$4073,$E1037)</f>
        <v/>
      </c>
      <c r="T1037" s="30">
        <f>IF(M1037=0,"",P1037-O1037)</f>
        <v/>
      </c>
      <c r="U1037" s="30">
        <f>IF(M1037=0,"",S1037-O1037)</f>
        <v/>
      </c>
      <c r="V1037" s="24">
        <f>IF(M1037=0,"upcoming",IF(M1037=F1037,"complete","in progress"))</f>
        <v/>
      </c>
      <c r="W1037" s="33">
        <f>N1037/F1037</f>
        <v/>
      </c>
      <c r="X1037" s="41">
        <f>AVERAGEIFS(TeamGames!$K$2:$K$4073,TeamGames!$D$2:$D$4073,$D1037,TeamGames!$F$2:$F$4073,$E1037)</f>
        <v/>
      </c>
      <c r="Y1037" s="30">
        <f>IF(M1037=0,"",P1037-S1037)</f>
        <v/>
      </c>
      <c r="Z1037" s="30" t="n"/>
      <c r="AA1037" s="31" t="n"/>
      <c r="AB1037" s="33" t="n">
        <v>5.088674206569004</v>
      </c>
      <c r="AC1037" s="24" t="n">
        <v>0</v>
      </c>
      <c r="AD1037" s="24" t="n">
        <v>0</v>
      </c>
    </row>
    <row r="1038">
      <c r="A1038" s="24" t="inlineStr">
        <is>
          <t>Tranmere|9</t>
        </is>
      </c>
      <c r="B1038" s="24" t="inlineStr">
        <is>
          <t>E3</t>
        </is>
      </c>
      <c r="C1038" s="24" t="inlineStr">
        <is>
          <t>League Two</t>
        </is>
      </c>
      <c r="D1038" s="24" t="inlineStr">
        <is>
          <t>Tranmere</t>
        </is>
      </c>
      <c r="E1038" s="24" t="n">
        <v>9</v>
      </c>
      <c r="F1038" s="24">
        <f>COUNTIFS(TeamGames!$D$2:$D$4073,$D1038,TeamGames!$F$2:$F$4073,$E1038)</f>
        <v/>
      </c>
      <c r="G1038" s="24" t="n">
        <v>33</v>
      </c>
      <c r="H1038" s="24" t="n">
        <v>36</v>
      </c>
      <c r="I1038" s="24" t="inlineStr">
        <is>
          <t>Fleetwood (H) · Shrewsbury (A) · Port Vale (H) · Colchester (A)</t>
        </is>
      </c>
      <c r="J1038" s="24" t="n">
        <v>2</v>
      </c>
      <c r="K1038" s="40" t="n">
        <v>46445.625</v>
      </c>
      <c r="L1038" s="40" t="n">
        <v>46466.625</v>
      </c>
      <c r="M1038" s="24">
        <f>SUMIFS(TeamGames!$X$2:$X$4073,TeamGames!$D$2:$D$4073,$D1038,TeamGames!$F$2:$F$4073,$E1038)</f>
        <v/>
      </c>
      <c r="N1038" s="33">
        <f>SUMIFS(TeamGames!$S$2:$S$4073,TeamGames!$D$2:$D$4073,$D1038,TeamGames!$F$2:$F$4073,$E1038)</f>
        <v/>
      </c>
      <c r="O1038" s="33">
        <f>SUMIFS(TeamGames!$S$2:$S$4073,TeamGames!$D$2:$D$4073,$D1038,TeamGames!$F$2:$F$4073,$E1038,TeamGames!$X$2:$X$4073,1)</f>
        <v/>
      </c>
      <c r="P1038" s="24">
        <f>SUMIFS(TeamGames!$O$2:$O$4073,TeamGames!$D$2:$D$4073,$D1038,TeamGames!$F$2:$F$4073,$E1038)</f>
        <v/>
      </c>
      <c r="Q1038" s="33">
        <f>SUMIFS(TeamGames!$T$2:$T$4073,TeamGames!$D$2:$D$4073,$D1038,TeamGames!$F$2:$F$4073,$E1038)</f>
        <v/>
      </c>
      <c r="R1038" s="33">
        <f>SUMIFS(TeamGames!$U$2:$U$4073,TeamGames!$D$2:$D$4073,$D1038,TeamGames!$F$2:$F$4073,$E1038)</f>
        <v/>
      </c>
      <c r="S1038" s="33">
        <f>SUMIFS(TeamGames!$W$2:$W$4073,TeamGames!$D$2:$D$4073,$D1038,TeamGames!$F$2:$F$4073,$E1038)</f>
        <v/>
      </c>
      <c r="T1038" s="30">
        <f>IF(M1038=0,"",P1038-O1038)</f>
        <v/>
      </c>
      <c r="U1038" s="30">
        <f>IF(M1038=0,"",S1038-O1038)</f>
        <v/>
      </c>
      <c r="V1038" s="24">
        <f>IF(M1038=0,"upcoming",IF(M1038=F1038,"complete","in progress"))</f>
        <v/>
      </c>
      <c r="W1038" s="33">
        <f>N1038/F1038</f>
        <v/>
      </c>
      <c r="X1038" s="41">
        <f>AVERAGEIFS(TeamGames!$K$2:$K$4073,TeamGames!$D$2:$D$4073,$D1038,TeamGames!$F$2:$F$4073,$E1038)</f>
        <v/>
      </c>
      <c r="Y1038" s="30">
        <f>IF(M1038=0,"",P1038-S1038)</f>
        <v/>
      </c>
      <c r="Z1038" s="30" t="n"/>
      <c r="AA1038" s="31" t="n"/>
      <c r="AB1038" s="33" t="n">
        <v>5.022623411253553</v>
      </c>
      <c r="AC1038" s="24" t="n">
        <v>0</v>
      </c>
      <c r="AD1038" s="24" t="n">
        <v>0</v>
      </c>
    </row>
    <row r="1039">
      <c r="A1039" s="24" t="inlineStr">
        <is>
          <t>Tranmere|10</t>
        </is>
      </c>
      <c r="B1039" s="24" t="inlineStr">
        <is>
          <t>E3</t>
        </is>
      </c>
      <c r="C1039" s="24" t="inlineStr">
        <is>
          <t>League Two</t>
        </is>
      </c>
      <c r="D1039" s="24" t="inlineStr">
        <is>
          <t>Tranmere</t>
        </is>
      </c>
      <c r="E1039" s="24" t="n">
        <v>10</v>
      </c>
      <c r="F1039" s="24">
        <f>COUNTIFS(TeamGames!$D$2:$D$4073,$D1039,TeamGames!$F$2:$F$4073,$E1039)</f>
        <v/>
      </c>
      <c r="G1039" s="24" t="n">
        <v>37</v>
      </c>
      <c r="H1039" s="24" t="n">
        <v>40</v>
      </c>
      <c r="I1039" s="24" t="inlineStr">
        <is>
          <t>Grimsby (H) · Accrington (A) · Crewe (H) · York (A)</t>
        </is>
      </c>
      <c r="J1039" s="24" t="n">
        <v>2</v>
      </c>
      <c r="K1039" s="40" t="n">
        <v>46472.625</v>
      </c>
      <c r="L1039" s="40" t="n">
        <v>46487.625</v>
      </c>
      <c r="M1039" s="24">
        <f>SUMIFS(TeamGames!$X$2:$X$4073,TeamGames!$D$2:$D$4073,$D1039,TeamGames!$F$2:$F$4073,$E1039)</f>
        <v/>
      </c>
      <c r="N1039" s="33">
        <f>SUMIFS(TeamGames!$S$2:$S$4073,TeamGames!$D$2:$D$4073,$D1039,TeamGames!$F$2:$F$4073,$E1039)</f>
        <v/>
      </c>
      <c r="O1039" s="33">
        <f>SUMIFS(TeamGames!$S$2:$S$4073,TeamGames!$D$2:$D$4073,$D1039,TeamGames!$F$2:$F$4073,$E1039,TeamGames!$X$2:$X$4073,1)</f>
        <v/>
      </c>
      <c r="P1039" s="24">
        <f>SUMIFS(TeamGames!$O$2:$O$4073,TeamGames!$D$2:$D$4073,$D1039,TeamGames!$F$2:$F$4073,$E1039)</f>
        <v/>
      </c>
      <c r="Q1039" s="33">
        <f>SUMIFS(TeamGames!$T$2:$T$4073,TeamGames!$D$2:$D$4073,$D1039,TeamGames!$F$2:$F$4073,$E1039)</f>
        <v/>
      </c>
      <c r="R1039" s="33">
        <f>SUMIFS(TeamGames!$U$2:$U$4073,TeamGames!$D$2:$D$4073,$D1039,TeamGames!$F$2:$F$4073,$E1039)</f>
        <v/>
      </c>
      <c r="S1039" s="33">
        <f>SUMIFS(TeamGames!$W$2:$W$4073,TeamGames!$D$2:$D$4073,$D1039,TeamGames!$F$2:$F$4073,$E1039)</f>
        <v/>
      </c>
      <c r="T1039" s="30">
        <f>IF(M1039=0,"",P1039-O1039)</f>
        <v/>
      </c>
      <c r="U1039" s="30">
        <f>IF(M1039=0,"",S1039-O1039)</f>
        <v/>
      </c>
      <c r="V1039" s="24">
        <f>IF(M1039=0,"upcoming",IF(M1039=F1039,"complete","in progress"))</f>
        <v/>
      </c>
      <c r="W1039" s="33">
        <f>N1039/F1039</f>
        <v/>
      </c>
      <c r="X1039" s="41">
        <f>AVERAGEIFS(TeamGames!$K$2:$K$4073,TeamGames!$D$2:$D$4073,$D1039,TeamGames!$F$2:$F$4073,$E1039)</f>
        <v/>
      </c>
      <c r="Y1039" s="30">
        <f>IF(M1039=0,"",P1039-S1039)</f>
        <v/>
      </c>
      <c r="Z1039" s="30" t="n"/>
      <c r="AA1039" s="31" t="n"/>
      <c r="AB1039" s="33" t="n">
        <v>4.857438581985634</v>
      </c>
      <c r="AC1039" s="24" t="n">
        <v>0</v>
      </c>
      <c r="AD1039" s="24" t="n">
        <v>0</v>
      </c>
    </row>
    <row r="1040">
      <c r="A1040" s="24" t="inlineStr">
        <is>
          <t>Tranmere|11</t>
        </is>
      </c>
      <c r="B1040" s="24" t="inlineStr">
        <is>
          <t>E3</t>
        </is>
      </c>
      <c r="C1040" s="24" t="inlineStr">
        <is>
          <t>League Two</t>
        </is>
      </c>
      <c r="D1040" s="24" t="inlineStr">
        <is>
          <t>Tranmere</t>
        </is>
      </c>
      <c r="E1040" s="24" t="n">
        <v>11</v>
      </c>
      <c r="F1040" s="24">
        <f>COUNTIFS(TeamGames!$D$2:$D$4073,$D1040,TeamGames!$F$2:$F$4073,$E1040)</f>
        <v/>
      </c>
      <c r="G1040" s="24" t="n">
        <v>41</v>
      </c>
      <c r="H1040" s="24" t="n">
        <v>44</v>
      </c>
      <c r="I1040" s="24" t="inlineStr">
        <is>
          <t>Rochdale (A) · Exeter (H) · Walsall (A) · Chesterfield (H)</t>
        </is>
      </c>
      <c r="J1040" s="24" t="n">
        <v>2</v>
      </c>
      <c r="K1040" s="40" t="n">
        <v>46490.82291666666</v>
      </c>
      <c r="L1040" s="40" t="n">
        <v>46504.82291666666</v>
      </c>
      <c r="M1040" s="24">
        <f>SUMIFS(TeamGames!$X$2:$X$4073,TeamGames!$D$2:$D$4073,$D1040,TeamGames!$F$2:$F$4073,$E1040)</f>
        <v/>
      </c>
      <c r="N1040" s="33">
        <f>SUMIFS(TeamGames!$S$2:$S$4073,TeamGames!$D$2:$D$4073,$D1040,TeamGames!$F$2:$F$4073,$E1040)</f>
        <v/>
      </c>
      <c r="O1040" s="33">
        <f>SUMIFS(TeamGames!$S$2:$S$4073,TeamGames!$D$2:$D$4073,$D1040,TeamGames!$F$2:$F$4073,$E1040,TeamGames!$X$2:$X$4073,1)</f>
        <v/>
      </c>
      <c r="P1040" s="24">
        <f>SUMIFS(TeamGames!$O$2:$O$4073,TeamGames!$D$2:$D$4073,$D1040,TeamGames!$F$2:$F$4073,$E1040)</f>
        <v/>
      </c>
      <c r="Q1040" s="33">
        <f>SUMIFS(TeamGames!$T$2:$T$4073,TeamGames!$D$2:$D$4073,$D1040,TeamGames!$F$2:$F$4073,$E1040)</f>
        <v/>
      </c>
      <c r="R1040" s="33">
        <f>SUMIFS(TeamGames!$U$2:$U$4073,TeamGames!$D$2:$D$4073,$D1040,TeamGames!$F$2:$F$4073,$E1040)</f>
        <v/>
      </c>
      <c r="S1040" s="33">
        <f>SUMIFS(TeamGames!$W$2:$W$4073,TeamGames!$D$2:$D$4073,$D1040,TeamGames!$F$2:$F$4073,$E1040)</f>
        <v/>
      </c>
      <c r="T1040" s="30">
        <f>IF(M1040=0,"",P1040-O1040)</f>
        <v/>
      </c>
      <c r="U1040" s="30">
        <f>IF(M1040=0,"",S1040-O1040)</f>
        <v/>
      </c>
      <c r="V1040" s="24">
        <f>IF(M1040=0,"upcoming",IF(M1040=F1040,"complete","in progress"))</f>
        <v/>
      </c>
      <c r="W1040" s="33">
        <f>N1040/F1040</f>
        <v/>
      </c>
      <c r="X1040" s="41">
        <f>AVERAGEIFS(TeamGames!$K$2:$K$4073,TeamGames!$D$2:$D$4073,$D1040,TeamGames!$F$2:$F$4073,$E1040)</f>
        <v/>
      </c>
      <c r="Y1040" s="30">
        <f>IF(M1040=0,"",P1040-S1040)</f>
        <v/>
      </c>
      <c r="Z1040" s="30" t="n"/>
      <c r="AA1040" s="31" t="n"/>
      <c r="AB1040" s="33" t="n">
        <v>4.928706841599612</v>
      </c>
      <c r="AC1040" s="24" t="n">
        <v>0</v>
      </c>
      <c r="AD1040" s="24" t="n">
        <v>0</v>
      </c>
    </row>
    <row r="1041">
      <c r="A1041" s="24" t="inlineStr">
        <is>
          <t>Tranmere|12</t>
        </is>
      </c>
      <c r="B1041" s="24" t="inlineStr">
        <is>
          <t>E3</t>
        </is>
      </c>
      <c r="C1041" s="24" t="inlineStr">
        <is>
          <t>League Two</t>
        </is>
      </c>
      <c r="D1041" s="24" t="inlineStr">
        <is>
          <t>Tranmere</t>
        </is>
      </c>
      <c r="E1041" s="24" t="n">
        <v>12</v>
      </c>
      <c r="F1041" s="24">
        <f>COUNTIFS(TeamGames!$D$2:$D$4073,$D1041,TeamGames!$F$2:$F$4073,$E1041)</f>
        <v/>
      </c>
      <c r="G1041" s="24" t="n">
        <v>45</v>
      </c>
      <c r="H1041" s="24" t="n">
        <v>46</v>
      </c>
      <c r="I1041" s="24" t="inlineStr">
        <is>
          <t>Bristol Rovers (H) · Salford (A)</t>
        </is>
      </c>
      <c r="J1041" s="24" t="n">
        <v>1</v>
      </c>
      <c r="K1041" s="40" t="n">
        <v>46508.625</v>
      </c>
      <c r="L1041" s="40" t="n">
        <v>46515.625</v>
      </c>
      <c r="M1041" s="24">
        <f>SUMIFS(TeamGames!$X$2:$X$4073,TeamGames!$D$2:$D$4073,$D1041,TeamGames!$F$2:$F$4073,$E1041)</f>
        <v/>
      </c>
      <c r="N1041" s="33">
        <f>SUMIFS(TeamGames!$S$2:$S$4073,TeamGames!$D$2:$D$4073,$D1041,TeamGames!$F$2:$F$4073,$E1041)</f>
        <v/>
      </c>
      <c r="O1041" s="33">
        <f>SUMIFS(TeamGames!$S$2:$S$4073,TeamGames!$D$2:$D$4073,$D1041,TeamGames!$F$2:$F$4073,$E1041,TeamGames!$X$2:$X$4073,1)</f>
        <v/>
      </c>
      <c r="P1041" s="24">
        <f>SUMIFS(TeamGames!$O$2:$O$4073,TeamGames!$D$2:$D$4073,$D1041,TeamGames!$F$2:$F$4073,$E1041)</f>
        <v/>
      </c>
      <c r="Q1041" s="33">
        <f>SUMIFS(TeamGames!$T$2:$T$4073,TeamGames!$D$2:$D$4073,$D1041,TeamGames!$F$2:$F$4073,$E1041)</f>
        <v/>
      </c>
      <c r="R1041" s="33">
        <f>SUMIFS(TeamGames!$U$2:$U$4073,TeamGames!$D$2:$D$4073,$D1041,TeamGames!$F$2:$F$4073,$E1041)</f>
        <v/>
      </c>
      <c r="S1041" s="33">
        <f>SUMIFS(TeamGames!$W$2:$W$4073,TeamGames!$D$2:$D$4073,$D1041,TeamGames!$F$2:$F$4073,$E1041)</f>
        <v/>
      </c>
      <c r="T1041" s="30">
        <f>IF(M1041=0,"",P1041-O1041)</f>
        <v/>
      </c>
      <c r="U1041" s="30">
        <f>IF(M1041=0,"",S1041-O1041)</f>
        <v/>
      </c>
      <c r="V1041" s="24">
        <f>IF(M1041=0,"upcoming",IF(M1041=F1041,"complete","in progress"))</f>
        <v/>
      </c>
      <c r="W1041" s="33">
        <f>N1041/F1041</f>
        <v/>
      </c>
      <c r="X1041" s="41">
        <f>AVERAGEIFS(TeamGames!$K$2:$K$4073,TeamGames!$D$2:$D$4073,$D1041,TeamGames!$F$2:$F$4073,$E1041)</f>
        <v/>
      </c>
      <c r="Y1041" s="30">
        <f>IF(M1041=0,"",P1041-S1041)</f>
        <v/>
      </c>
      <c r="Z1041" s="30" t="n"/>
      <c r="AA1041" s="31" t="n"/>
      <c r="AB1041" s="33" t="n">
        <v>2.046897349587516</v>
      </c>
      <c r="AC1041" s="24" t="n">
        <v>0</v>
      </c>
      <c r="AD1041" s="24" t="n">
        <v>0</v>
      </c>
    </row>
    <row r="1042">
      <c r="A1042" s="24" t="inlineStr">
        <is>
          <t>Walsall|1</t>
        </is>
      </c>
      <c r="B1042" s="24" t="inlineStr">
        <is>
          <t>E3</t>
        </is>
      </c>
      <c r="C1042" s="24" t="inlineStr">
        <is>
          <t>League Two</t>
        </is>
      </c>
      <c r="D1042" s="24" t="inlineStr">
        <is>
          <t>Walsall</t>
        </is>
      </c>
      <c r="E1042" s="24" t="n">
        <v>1</v>
      </c>
      <c r="F1042" s="24">
        <f>COUNTIFS(TeamGames!$D$2:$D$4073,$D1042,TeamGames!$F$2:$F$4073,$E1042)</f>
        <v/>
      </c>
      <c r="G1042" s="24" t="n">
        <v>1</v>
      </c>
      <c r="H1042" s="24" t="n">
        <v>4</v>
      </c>
      <c r="I1042" s="24" t="inlineStr">
        <is>
          <t>Gillingham (A) · Grimsby (H) · Accrington (H) · Crewe (A)</t>
        </is>
      </c>
      <c r="J1042" s="24" t="n">
        <v>2</v>
      </c>
      <c r="K1042" s="40" t="n">
        <v>46249.625</v>
      </c>
      <c r="L1042" s="40" t="n">
        <v>46266.82291666666</v>
      </c>
      <c r="M1042" s="24">
        <f>SUMIFS(TeamGames!$X$2:$X$4073,TeamGames!$D$2:$D$4073,$D1042,TeamGames!$F$2:$F$4073,$E1042)</f>
        <v/>
      </c>
      <c r="N1042" s="33">
        <f>SUMIFS(TeamGames!$S$2:$S$4073,TeamGames!$D$2:$D$4073,$D1042,TeamGames!$F$2:$F$4073,$E1042)</f>
        <v/>
      </c>
      <c r="O1042" s="33">
        <f>SUMIFS(TeamGames!$S$2:$S$4073,TeamGames!$D$2:$D$4073,$D1042,TeamGames!$F$2:$F$4073,$E1042,TeamGames!$X$2:$X$4073,1)</f>
        <v/>
      </c>
      <c r="P1042" s="24">
        <f>SUMIFS(TeamGames!$O$2:$O$4073,TeamGames!$D$2:$D$4073,$D1042,TeamGames!$F$2:$F$4073,$E1042)</f>
        <v/>
      </c>
      <c r="Q1042" s="33">
        <f>SUMIFS(TeamGames!$T$2:$T$4073,TeamGames!$D$2:$D$4073,$D1042,TeamGames!$F$2:$F$4073,$E1042)</f>
        <v/>
      </c>
      <c r="R1042" s="33">
        <f>SUMIFS(TeamGames!$U$2:$U$4073,TeamGames!$D$2:$D$4073,$D1042,TeamGames!$F$2:$F$4073,$E1042)</f>
        <v/>
      </c>
      <c r="S1042" s="33">
        <f>SUMIFS(TeamGames!$W$2:$W$4073,TeamGames!$D$2:$D$4073,$D1042,TeamGames!$F$2:$F$4073,$E1042)</f>
        <v/>
      </c>
      <c r="T1042" s="30">
        <f>IF(M1042=0,"",P1042-O1042)</f>
        <v/>
      </c>
      <c r="U1042" s="30">
        <f>IF(M1042=0,"",S1042-O1042)</f>
        <v/>
      </c>
      <c r="V1042" s="24">
        <f>IF(M1042=0,"upcoming",IF(M1042=F1042,"complete","in progress"))</f>
        <v/>
      </c>
      <c r="W1042" s="33">
        <f>N1042/F1042</f>
        <v/>
      </c>
      <c r="X1042" s="41">
        <f>AVERAGEIFS(TeamGames!$K$2:$K$4073,TeamGames!$D$2:$D$4073,$D1042,TeamGames!$F$2:$F$4073,$E1042)</f>
        <v/>
      </c>
      <c r="Y1042" s="30">
        <f>IF(M1042=0,"",P1042-S1042)</f>
        <v/>
      </c>
      <c r="Z1042" s="30" t="n">
        <v>0.95</v>
      </c>
      <c r="AA1042" s="31" t="n">
        <v>0.3415078181752178</v>
      </c>
      <c r="AB1042" s="33" t="n"/>
      <c r="AC1042" s="24" t="n">
        <v>0</v>
      </c>
      <c r="AD1042" s="24" t="n">
        <v>0</v>
      </c>
    </row>
    <row r="1043">
      <c r="A1043" s="24" t="inlineStr">
        <is>
          <t>Walsall|2</t>
        </is>
      </c>
      <c r="B1043" s="24" t="inlineStr">
        <is>
          <t>E3</t>
        </is>
      </c>
      <c r="C1043" s="24" t="inlineStr">
        <is>
          <t>League Two</t>
        </is>
      </c>
      <c r="D1043" s="24" t="inlineStr">
        <is>
          <t>Walsall</t>
        </is>
      </c>
      <c r="E1043" s="24" t="n">
        <v>2</v>
      </c>
      <c r="F1043" s="24">
        <f>COUNTIFS(TeamGames!$D$2:$D$4073,$D1043,TeamGames!$F$2:$F$4073,$E1043)</f>
        <v/>
      </c>
      <c r="G1043" s="24" t="n">
        <v>5</v>
      </c>
      <c r="H1043" s="24" t="n">
        <v>8</v>
      </c>
      <c r="I1043" s="24" t="inlineStr">
        <is>
          <t>Exeter (A) · Rochdale (H) · Port Vale (H) · Tranmere (A)</t>
        </is>
      </c>
      <c r="J1043" s="24" t="n">
        <v>2</v>
      </c>
      <c r="K1043" s="40" t="n">
        <v>46270.625</v>
      </c>
      <c r="L1043" s="40" t="n">
        <v>46291.625</v>
      </c>
      <c r="M1043" s="24">
        <f>SUMIFS(TeamGames!$X$2:$X$4073,TeamGames!$D$2:$D$4073,$D1043,TeamGames!$F$2:$F$4073,$E1043)</f>
        <v/>
      </c>
      <c r="N1043" s="33">
        <f>SUMIFS(TeamGames!$S$2:$S$4073,TeamGames!$D$2:$D$4073,$D1043,TeamGames!$F$2:$F$4073,$E1043)</f>
        <v/>
      </c>
      <c r="O1043" s="33">
        <f>SUMIFS(TeamGames!$S$2:$S$4073,TeamGames!$D$2:$D$4073,$D1043,TeamGames!$F$2:$F$4073,$E1043,TeamGames!$X$2:$X$4073,1)</f>
        <v/>
      </c>
      <c r="P1043" s="24">
        <f>SUMIFS(TeamGames!$O$2:$O$4073,TeamGames!$D$2:$D$4073,$D1043,TeamGames!$F$2:$F$4073,$E1043)</f>
        <v/>
      </c>
      <c r="Q1043" s="33">
        <f>SUMIFS(TeamGames!$T$2:$T$4073,TeamGames!$D$2:$D$4073,$D1043,TeamGames!$F$2:$F$4073,$E1043)</f>
        <v/>
      </c>
      <c r="R1043" s="33">
        <f>SUMIFS(TeamGames!$U$2:$U$4073,TeamGames!$D$2:$D$4073,$D1043,TeamGames!$F$2:$F$4073,$E1043)</f>
        <v/>
      </c>
      <c r="S1043" s="33">
        <f>SUMIFS(TeamGames!$W$2:$W$4073,TeamGames!$D$2:$D$4073,$D1043,TeamGames!$F$2:$F$4073,$E1043)</f>
        <v/>
      </c>
      <c r="T1043" s="30">
        <f>IF(M1043=0,"",P1043-O1043)</f>
        <v/>
      </c>
      <c r="U1043" s="30">
        <f>IF(M1043=0,"",S1043-O1043)</f>
        <v/>
      </c>
      <c r="V1043" s="24">
        <f>IF(M1043=0,"upcoming",IF(M1043=F1043,"complete","in progress"))</f>
        <v/>
      </c>
      <c r="W1043" s="33">
        <f>N1043/F1043</f>
        <v/>
      </c>
      <c r="X1043" s="41">
        <f>AVERAGEIFS(TeamGames!$K$2:$K$4073,TeamGames!$D$2:$D$4073,$D1043,TeamGames!$F$2:$F$4073,$E1043)</f>
        <v/>
      </c>
      <c r="Y1043" s="30">
        <f>IF(M1043=0,"",P1043-S1043)</f>
        <v/>
      </c>
      <c r="Z1043" s="30" t="n">
        <v>0.15</v>
      </c>
      <c r="AA1043" s="31" t="n">
        <v>0.8831714698917372</v>
      </c>
      <c r="AB1043" s="33" t="n"/>
      <c r="AC1043" s="24" t="n">
        <v>0</v>
      </c>
      <c r="AD1043" s="24" t="n">
        <v>0</v>
      </c>
    </row>
    <row r="1044">
      <c r="A1044" s="24" t="inlineStr">
        <is>
          <t>Walsall|3</t>
        </is>
      </c>
      <c r="B1044" s="24" t="inlineStr">
        <is>
          <t>E3</t>
        </is>
      </c>
      <c r="C1044" s="24" t="inlineStr">
        <is>
          <t>League Two</t>
        </is>
      </c>
      <c r="D1044" s="24" t="inlineStr">
        <is>
          <t>Walsall</t>
        </is>
      </c>
      <c r="E1044" s="24" t="n">
        <v>3</v>
      </c>
      <c r="F1044" s="24">
        <f>COUNTIFS(TeamGames!$D$2:$D$4073,$D1044,TeamGames!$F$2:$F$4073,$E1044)</f>
        <v/>
      </c>
      <c r="G1044" s="24" t="n">
        <v>9</v>
      </c>
      <c r="H1044" s="24" t="n">
        <v>12</v>
      </c>
      <c r="I1044" s="24" t="inlineStr">
        <is>
          <t>Crawley (H) · Fleetwood (A) · Swindon (A) · Oldham (H)</t>
        </is>
      </c>
      <c r="J1044" s="24" t="n">
        <v>2</v>
      </c>
      <c r="K1044" s="40" t="n">
        <v>46298.625</v>
      </c>
      <c r="L1044" s="40" t="n">
        <v>46315.82291666666</v>
      </c>
      <c r="M1044" s="24">
        <f>SUMIFS(TeamGames!$X$2:$X$4073,TeamGames!$D$2:$D$4073,$D1044,TeamGames!$F$2:$F$4073,$E1044)</f>
        <v/>
      </c>
      <c r="N1044" s="33">
        <f>SUMIFS(TeamGames!$S$2:$S$4073,TeamGames!$D$2:$D$4073,$D1044,TeamGames!$F$2:$F$4073,$E1044)</f>
        <v/>
      </c>
      <c r="O1044" s="33">
        <f>SUMIFS(TeamGames!$S$2:$S$4073,TeamGames!$D$2:$D$4073,$D1044,TeamGames!$F$2:$F$4073,$E1044,TeamGames!$X$2:$X$4073,1)</f>
        <v/>
      </c>
      <c r="P1044" s="24">
        <f>SUMIFS(TeamGames!$O$2:$O$4073,TeamGames!$D$2:$D$4073,$D1044,TeamGames!$F$2:$F$4073,$E1044)</f>
        <v/>
      </c>
      <c r="Q1044" s="33">
        <f>SUMIFS(TeamGames!$T$2:$T$4073,TeamGames!$D$2:$D$4073,$D1044,TeamGames!$F$2:$F$4073,$E1044)</f>
        <v/>
      </c>
      <c r="R1044" s="33">
        <f>SUMIFS(TeamGames!$U$2:$U$4073,TeamGames!$D$2:$D$4073,$D1044,TeamGames!$F$2:$F$4073,$E1044)</f>
        <v/>
      </c>
      <c r="S1044" s="33">
        <f>SUMIFS(TeamGames!$W$2:$W$4073,TeamGames!$D$2:$D$4073,$D1044,TeamGames!$F$2:$F$4073,$E1044)</f>
        <v/>
      </c>
      <c r="T1044" s="30">
        <f>IF(M1044=0,"",P1044-O1044)</f>
        <v/>
      </c>
      <c r="U1044" s="30">
        <f>IF(M1044=0,"",S1044-O1044)</f>
        <v/>
      </c>
      <c r="V1044" s="24">
        <f>IF(M1044=0,"upcoming",IF(M1044=F1044,"complete","in progress"))</f>
        <v/>
      </c>
      <c r="W1044" s="33">
        <f>N1044/F1044</f>
        <v/>
      </c>
      <c r="X1044" s="41">
        <f>AVERAGEIFS(TeamGames!$K$2:$K$4073,TeamGames!$D$2:$D$4073,$D1044,TeamGames!$F$2:$F$4073,$E1044)</f>
        <v/>
      </c>
      <c r="Y1044" s="30">
        <f>IF(M1044=0,"",P1044-S1044)</f>
        <v/>
      </c>
      <c r="Z1044" s="30" t="n">
        <v>0.46</v>
      </c>
      <c r="AA1044" s="31" t="n">
        <v>0.6477734565220372</v>
      </c>
      <c r="AB1044" s="33" t="n">
        <v>1.711974269302477</v>
      </c>
      <c r="AC1044" s="24" t="n">
        <v>0</v>
      </c>
      <c r="AD1044" s="24" t="n">
        <v>0</v>
      </c>
    </row>
    <row r="1045">
      <c r="A1045" s="24" t="inlineStr">
        <is>
          <t>Walsall|4</t>
        </is>
      </c>
      <c r="B1045" s="24" t="inlineStr">
        <is>
          <t>E3</t>
        </is>
      </c>
      <c r="C1045" s="24" t="inlineStr">
        <is>
          <t>League Two</t>
        </is>
      </c>
      <c r="D1045" s="24" t="inlineStr">
        <is>
          <t>Walsall</t>
        </is>
      </c>
      <c r="E1045" s="24" t="n">
        <v>4</v>
      </c>
      <c r="F1045" s="24">
        <f>COUNTIFS(TeamGames!$D$2:$D$4073,$D1045,TeamGames!$F$2:$F$4073,$E1045)</f>
        <v/>
      </c>
      <c r="G1045" s="24" t="n">
        <v>13</v>
      </c>
      <c r="H1045" s="24" t="n">
        <v>16</v>
      </c>
      <c r="I1045" s="24" t="inlineStr">
        <is>
          <t>Salford (H) · Colchester (A) · Barnet (H) · York (A)</t>
        </is>
      </c>
      <c r="J1045" s="24" t="n">
        <v>2</v>
      </c>
      <c r="K1045" s="40" t="n">
        <v>46321.83333333334</v>
      </c>
      <c r="L1045" s="40" t="n">
        <v>46347.625</v>
      </c>
      <c r="M1045" s="24">
        <f>SUMIFS(TeamGames!$X$2:$X$4073,TeamGames!$D$2:$D$4073,$D1045,TeamGames!$F$2:$F$4073,$E1045)</f>
        <v/>
      </c>
      <c r="N1045" s="33">
        <f>SUMIFS(TeamGames!$S$2:$S$4073,TeamGames!$D$2:$D$4073,$D1045,TeamGames!$F$2:$F$4073,$E1045)</f>
        <v/>
      </c>
      <c r="O1045" s="33">
        <f>SUMIFS(TeamGames!$S$2:$S$4073,TeamGames!$D$2:$D$4073,$D1045,TeamGames!$F$2:$F$4073,$E1045,TeamGames!$X$2:$X$4073,1)</f>
        <v/>
      </c>
      <c r="P1045" s="24">
        <f>SUMIFS(TeamGames!$O$2:$O$4073,TeamGames!$D$2:$D$4073,$D1045,TeamGames!$F$2:$F$4073,$E1045)</f>
        <v/>
      </c>
      <c r="Q1045" s="33">
        <f>SUMIFS(TeamGames!$T$2:$T$4073,TeamGames!$D$2:$D$4073,$D1045,TeamGames!$F$2:$F$4073,$E1045)</f>
        <v/>
      </c>
      <c r="R1045" s="33">
        <f>SUMIFS(TeamGames!$U$2:$U$4073,TeamGames!$D$2:$D$4073,$D1045,TeamGames!$F$2:$F$4073,$E1045)</f>
        <v/>
      </c>
      <c r="S1045" s="33">
        <f>SUMIFS(TeamGames!$W$2:$W$4073,TeamGames!$D$2:$D$4073,$D1045,TeamGames!$F$2:$F$4073,$E1045)</f>
        <v/>
      </c>
      <c r="T1045" s="30">
        <f>IF(M1045=0,"",P1045-O1045)</f>
        <v/>
      </c>
      <c r="U1045" s="30">
        <f>IF(M1045=0,"",S1045-O1045)</f>
        <v/>
      </c>
      <c r="V1045" s="24">
        <f>IF(M1045=0,"upcoming",IF(M1045=F1045,"complete","in progress"))</f>
        <v/>
      </c>
      <c r="W1045" s="33">
        <f>N1045/F1045</f>
        <v/>
      </c>
      <c r="X1045" s="41">
        <f>AVERAGEIFS(TeamGames!$K$2:$K$4073,TeamGames!$D$2:$D$4073,$D1045,TeamGames!$F$2:$F$4073,$E1045)</f>
        <v/>
      </c>
      <c r="Y1045" s="30">
        <f>IF(M1045=0,"",P1045-S1045)</f>
        <v/>
      </c>
      <c r="Z1045" s="30" t="n"/>
      <c r="AA1045" s="31" t="n"/>
      <c r="AB1045" s="33" t="n">
        <v>5.025863562387402</v>
      </c>
      <c r="AC1045" s="24" t="n">
        <v>0</v>
      </c>
      <c r="AD1045" s="24" t="n">
        <v>0</v>
      </c>
    </row>
    <row r="1046">
      <c r="A1046" s="24" t="inlineStr">
        <is>
          <t>Walsall|5</t>
        </is>
      </c>
      <c r="B1046" s="24" t="inlineStr">
        <is>
          <t>E3</t>
        </is>
      </c>
      <c r="C1046" s="24" t="inlineStr">
        <is>
          <t>League Two</t>
        </is>
      </c>
      <c r="D1046" s="24" t="inlineStr">
        <is>
          <t>Walsall</t>
        </is>
      </c>
      <c r="E1046" s="24" t="n">
        <v>5</v>
      </c>
      <c r="F1046" s="24">
        <f>COUNTIFS(TeamGames!$D$2:$D$4073,$D1046,TeamGames!$F$2:$F$4073,$E1046)</f>
        <v/>
      </c>
      <c r="G1046" s="24" t="n">
        <v>17</v>
      </c>
      <c r="H1046" s="24" t="n">
        <v>20</v>
      </c>
      <c r="I1046" s="24" t="inlineStr">
        <is>
          <t>Northampton (H) · Newport (A) · Rotherham (A) · Shrewsbury (H)</t>
        </is>
      </c>
      <c r="J1046" s="24" t="n">
        <v>2</v>
      </c>
      <c r="K1046" s="40" t="n">
        <v>46354.625</v>
      </c>
      <c r="L1046" s="40" t="n">
        <v>46375.625</v>
      </c>
      <c r="M1046" s="24">
        <f>SUMIFS(TeamGames!$X$2:$X$4073,TeamGames!$D$2:$D$4073,$D1046,TeamGames!$F$2:$F$4073,$E1046)</f>
        <v/>
      </c>
      <c r="N1046" s="33">
        <f>SUMIFS(TeamGames!$S$2:$S$4073,TeamGames!$D$2:$D$4073,$D1046,TeamGames!$F$2:$F$4073,$E1046)</f>
        <v/>
      </c>
      <c r="O1046" s="33">
        <f>SUMIFS(TeamGames!$S$2:$S$4073,TeamGames!$D$2:$D$4073,$D1046,TeamGames!$F$2:$F$4073,$E1046,TeamGames!$X$2:$X$4073,1)</f>
        <v/>
      </c>
      <c r="P1046" s="24">
        <f>SUMIFS(TeamGames!$O$2:$O$4073,TeamGames!$D$2:$D$4073,$D1046,TeamGames!$F$2:$F$4073,$E1046)</f>
        <v/>
      </c>
      <c r="Q1046" s="33">
        <f>SUMIFS(TeamGames!$T$2:$T$4073,TeamGames!$D$2:$D$4073,$D1046,TeamGames!$F$2:$F$4073,$E1046)</f>
        <v/>
      </c>
      <c r="R1046" s="33">
        <f>SUMIFS(TeamGames!$U$2:$U$4073,TeamGames!$D$2:$D$4073,$D1046,TeamGames!$F$2:$F$4073,$E1046)</f>
        <v/>
      </c>
      <c r="S1046" s="33">
        <f>SUMIFS(TeamGames!$W$2:$W$4073,TeamGames!$D$2:$D$4073,$D1046,TeamGames!$F$2:$F$4073,$E1046)</f>
        <v/>
      </c>
      <c r="T1046" s="30">
        <f>IF(M1046=0,"",P1046-O1046)</f>
        <v/>
      </c>
      <c r="U1046" s="30">
        <f>IF(M1046=0,"",S1046-O1046)</f>
        <v/>
      </c>
      <c r="V1046" s="24">
        <f>IF(M1046=0,"upcoming",IF(M1046=F1046,"complete","in progress"))</f>
        <v/>
      </c>
      <c r="W1046" s="33">
        <f>N1046/F1046</f>
        <v/>
      </c>
      <c r="X1046" s="41">
        <f>AVERAGEIFS(TeamGames!$K$2:$K$4073,TeamGames!$D$2:$D$4073,$D1046,TeamGames!$F$2:$F$4073,$E1046)</f>
        <v/>
      </c>
      <c r="Y1046" s="30">
        <f>IF(M1046=0,"",P1046-S1046)</f>
        <v/>
      </c>
      <c r="Z1046" s="30" t="n"/>
      <c r="AA1046" s="31" t="n"/>
      <c r="AB1046" s="33" t="n">
        <v>5.866331440084623</v>
      </c>
      <c r="AC1046" s="24" t="n">
        <v>0</v>
      </c>
      <c r="AD1046" s="24" t="n">
        <v>0</v>
      </c>
    </row>
    <row r="1047">
      <c r="A1047" s="24" t="inlineStr">
        <is>
          <t>Walsall|6</t>
        </is>
      </c>
      <c r="B1047" s="24" t="inlineStr">
        <is>
          <t>E3</t>
        </is>
      </c>
      <c r="C1047" s="24" t="inlineStr">
        <is>
          <t>League Two</t>
        </is>
      </c>
      <c r="D1047" s="24" t="inlineStr">
        <is>
          <t>Walsall</t>
        </is>
      </c>
      <c r="E1047" s="24" t="n">
        <v>6</v>
      </c>
      <c r="F1047" s="24">
        <f>COUNTIFS(TeamGames!$D$2:$D$4073,$D1047,TeamGames!$F$2:$F$4073,$E1047)</f>
        <v/>
      </c>
      <c r="G1047" s="24" t="n">
        <v>21</v>
      </c>
      <c r="H1047" s="24" t="n">
        <v>24</v>
      </c>
      <c r="I1047" s="24" t="inlineStr">
        <is>
          <t>Bristol Rovers (A) · Chesterfield (H) · Cheltenham (H) · Shrewsbury (A)</t>
        </is>
      </c>
      <c r="J1047" s="24" t="n">
        <v>2</v>
      </c>
      <c r="K1047" s="40" t="n">
        <v>46382.625</v>
      </c>
      <c r="L1047" s="40" t="n">
        <v>46396.52083333334</v>
      </c>
      <c r="M1047" s="24">
        <f>SUMIFS(TeamGames!$X$2:$X$4073,TeamGames!$D$2:$D$4073,$D1047,TeamGames!$F$2:$F$4073,$E1047)</f>
        <v/>
      </c>
      <c r="N1047" s="33">
        <f>SUMIFS(TeamGames!$S$2:$S$4073,TeamGames!$D$2:$D$4073,$D1047,TeamGames!$F$2:$F$4073,$E1047)</f>
        <v/>
      </c>
      <c r="O1047" s="33">
        <f>SUMIFS(TeamGames!$S$2:$S$4073,TeamGames!$D$2:$D$4073,$D1047,TeamGames!$F$2:$F$4073,$E1047,TeamGames!$X$2:$X$4073,1)</f>
        <v/>
      </c>
      <c r="P1047" s="24">
        <f>SUMIFS(TeamGames!$O$2:$O$4073,TeamGames!$D$2:$D$4073,$D1047,TeamGames!$F$2:$F$4073,$E1047)</f>
        <v/>
      </c>
      <c r="Q1047" s="33">
        <f>SUMIFS(TeamGames!$T$2:$T$4073,TeamGames!$D$2:$D$4073,$D1047,TeamGames!$F$2:$F$4073,$E1047)</f>
        <v/>
      </c>
      <c r="R1047" s="33">
        <f>SUMIFS(TeamGames!$U$2:$U$4073,TeamGames!$D$2:$D$4073,$D1047,TeamGames!$F$2:$F$4073,$E1047)</f>
        <v/>
      </c>
      <c r="S1047" s="33">
        <f>SUMIFS(TeamGames!$W$2:$W$4073,TeamGames!$D$2:$D$4073,$D1047,TeamGames!$F$2:$F$4073,$E1047)</f>
        <v/>
      </c>
      <c r="T1047" s="30">
        <f>IF(M1047=0,"",P1047-O1047)</f>
        <v/>
      </c>
      <c r="U1047" s="30">
        <f>IF(M1047=0,"",S1047-O1047)</f>
        <v/>
      </c>
      <c r="V1047" s="24">
        <f>IF(M1047=0,"upcoming",IF(M1047=F1047,"complete","in progress"))</f>
        <v/>
      </c>
      <c r="W1047" s="33">
        <f>N1047/F1047</f>
        <v/>
      </c>
      <c r="X1047" s="41">
        <f>AVERAGEIFS(TeamGames!$K$2:$K$4073,TeamGames!$D$2:$D$4073,$D1047,TeamGames!$F$2:$F$4073,$E1047)</f>
        <v/>
      </c>
      <c r="Y1047" s="30">
        <f>IF(M1047=0,"",P1047-S1047)</f>
        <v/>
      </c>
      <c r="Z1047" s="30" t="n"/>
      <c r="AA1047" s="31" t="n"/>
      <c r="AB1047" s="33" t="n">
        <v>5.499440815131183</v>
      </c>
      <c r="AC1047" s="24" t="n">
        <v>0</v>
      </c>
      <c r="AD1047" s="24" t="n">
        <v>0</v>
      </c>
    </row>
    <row r="1048">
      <c r="A1048" s="24" t="inlineStr">
        <is>
          <t>Walsall|7</t>
        </is>
      </c>
      <c r="B1048" s="24" t="inlineStr">
        <is>
          <t>E3</t>
        </is>
      </c>
      <c r="C1048" s="24" t="inlineStr">
        <is>
          <t>League Two</t>
        </is>
      </c>
      <c r="D1048" s="24" t="inlineStr">
        <is>
          <t>Walsall</t>
        </is>
      </c>
      <c r="E1048" s="24" t="n">
        <v>7</v>
      </c>
      <c r="F1048" s="24">
        <f>COUNTIFS(TeamGames!$D$2:$D$4073,$D1048,TeamGames!$F$2:$F$4073,$E1048)</f>
        <v/>
      </c>
      <c r="G1048" s="24" t="n">
        <v>25</v>
      </c>
      <c r="H1048" s="24" t="n">
        <v>28</v>
      </c>
      <c r="I1048" s="24" t="inlineStr">
        <is>
          <t>Swindon (H) · Oldham (A) · Salford (A) · Colchester (H)</t>
        </is>
      </c>
      <c r="J1048" s="24" t="n">
        <v>2</v>
      </c>
      <c r="K1048" s="40" t="n">
        <v>46403.625</v>
      </c>
      <c r="L1048" s="40" t="n">
        <v>46417.625</v>
      </c>
      <c r="M1048" s="24">
        <f>SUMIFS(TeamGames!$X$2:$X$4073,TeamGames!$D$2:$D$4073,$D1048,TeamGames!$F$2:$F$4073,$E1048)</f>
        <v/>
      </c>
      <c r="N1048" s="33">
        <f>SUMIFS(TeamGames!$S$2:$S$4073,TeamGames!$D$2:$D$4073,$D1048,TeamGames!$F$2:$F$4073,$E1048)</f>
        <v/>
      </c>
      <c r="O1048" s="33">
        <f>SUMIFS(TeamGames!$S$2:$S$4073,TeamGames!$D$2:$D$4073,$D1048,TeamGames!$F$2:$F$4073,$E1048,TeamGames!$X$2:$X$4073,1)</f>
        <v/>
      </c>
      <c r="P1048" s="24">
        <f>SUMIFS(TeamGames!$O$2:$O$4073,TeamGames!$D$2:$D$4073,$D1048,TeamGames!$F$2:$F$4073,$E1048)</f>
        <v/>
      </c>
      <c r="Q1048" s="33">
        <f>SUMIFS(TeamGames!$T$2:$T$4073,TeamGames!$D$2:$D$4073,$D1048,TeamGames!$F$2:$F$4073,$E1048)</f>
        <v/>
      </c>
      <c r="R1048" s="33">
        <f>SUMIFS(TeamGames!$U$2:$U$4073,TeamGames!$D$2:$D$4073,$D1048,TeamGames!$F$2:$F$4073,$E1048)</f>
        <v/>
      </c>
      <c r="S1048" s="33">
        <f>SUMIFS(TeamGames!$W$2:$W$4073,TeamGames!$D$2:$D$4073,$D1048,TeamGames!$F$2:$F$4073,$E1048)</f>
        <v/>
      </c>
      <c r="T1048" s="30">
        <f>IF(M1048=0,"",P1048-O1048)</f>
        <v/>
      </c>
      <c r="U1048" s="30">
        <f>IF(M1048=0,"",S1048-O1048)</f>
        <v/>
      </c>
      <c r="V1048" s="24">
        <f>IF(M1048=0,"upcoming",IF(M1048=F1048,"complete","in progress"))</f>
        <v/>
      </c>
      <c r="W1048" s="33">
        <f>N1048/F1048</f>
        <v/>
      </c>
      <c r="X1048" s="41">
        <f>AVERAGEIFS(TeamGames!$K$2:$K$4073,TeamGames!$D$2:$D$4073,$D1048,TeamGames!$F$2:$F$4073,$E1048)</f>
        <v/>
      </c>
      <c r="Y1048" s="30">
        <f>IF(M1048=0,"",P1048-S1048)</f>
        <v/>
      </c>
      <c r="Z1048" s="30" t="n"/>
      <c r="AA1048" s="31" t="n"/>
      <c r="AB1048" s="33" t="n">
        <v>5.318279360322657</v>
      </c>
      <c r="AC1048" s="24" t="n">
        <v>0</v>
      </c>
      <c r="AD1048" s="24" t="n">
        <v>0</v>
      </c>
    </row>
    <row r="1049">
      <c r="A1049" s="24" t="inlineStr">
        <is>
          <t>Walsall|8</t>
        </is>
      </c>
      <c r="B1049" s="24" t="inlineStr">
        <is>
          <t>E3</t>
        </is>
      </c>
      <c r="C1049" s="24" t="inlineStr">
        <is>
          <t>League Two</t>
        </is>
      </c>
      <c r="D1049" s="24" t="inlineStr">
        <is>
          <t>Walsall</t>
        </is>
      </c>
      <c r="E1049" s="24" t="n">
        <v>8</v>
      </c>
      <c r="F1049" s="24">
        <f>COUNTIFS(TeamGames!$D$2:$D$4073,$D1049,TeamGames!$F$2:$F$4073,$E1049)</f>
        <v/>
      </c>
      <c r="G1049" s="24" t="n">
        <v>29</v>
      </c>
      <c r="H1049" s="24" t="n">
        <v>32</v>
      </c>
      <c r="I1049" s="24" t="inlineStr">
        <is>
          <t>Accrington (A) · Crewe (H) · Exeter (H) · Rochdale (A)</t>
        </is>
      </c>
      <c r="J1049" s="24" t="n">
        <v>2</v>
      </c>
      <c r="K1049" s="40" t="n">
        <v>46424.625</v>
      </c>
      <c r="L1049" s="40" t="n">
        <v>46438.625</v>
      </c>
      <c r="M1049" s="24">
        <f>SUMIFS(TeamGames!$X$2:$X$4073,TeamGames!$D$2:$D$4073,$D1049,TeamGames!$F$2:$F$4073,$E1049)</f>
        <v/>
      </c>
      <c r="N1049" s="33">
        <f>SUMIFS(TeamGames!$S$2:$S$4073,TeamGames!$D$2:$D$4073,$D1049,TeamGames!$F$2:$F$4073,$E1049)</f>
        <v/>
      </c>
      <c r="O1049" s="33">
        <f>SUMIFS(TeamGames!$S$2:$S$4073,TeamGames!$D$2:$D$4073,$D1049,TeamGames!$F$2:$F$4073,$E1049,TeamGames!$X$2:$X$4073,1)</f>
        <v/>
      </c>
      <c r="P1049" s="24">
        <f>SUMIFS(TeamGames!$O$2:$O$4073,TeamGames!$D$2:$D$4073,$D1049,TeamGames!$F$2:$F$4073,$E1049)</f>
        <v/>
      </c>
      <c r="Q1049" s="33">
        <f>SUMIFS(TeamGames!$T$2:$T$4073,TeamGames!$D$2:$D$4073,$D1049,TeamGames!$F$2:$F$4073,$E1049)</f>
        <v/>
      </c>
      <c r="R1049" s="33">
        <f>SUMIFS(TeamGames!$U$2:$U$4073,TeamGames!$D$2:$D$4073,$D1049,TeamGames!$F$2:$F$4073,$E1049)</f>
        <v/>
      </c>
      <c r="S1049" s="33">
        <f>SUMIFS(TeamGames!$W$2:$W$4073,TeamGames!$D$2:$D$4073,$D1049,TeamGames!$F$2:$F$4073,$E1049)</f>
        <v/>
      </c>
      <c r="T1049" s="30">
        <f>IF(M1049=0,"",P1049-O1049)</f>
        <v/>
      </c>
      <c r="U1049" s="30">
        <f>IF(M1049=0,"",S1049-O1049)</f>
        <v/>
      </c>
      <c r="V1049" s="24">
        <f>IF(M1049=0,"upcoming",IF(M1049=F1049,"complete","in progress"))</f>
        <v/>
      </c>
      <c r="W1049" s="33">
        <f>N1049/F1049</f>
        <v/>
      </c>
      <c r="X1049" s="41">
        <f>AVERAGEIFS(TeamGames!$K$2:$K$4073,TeamGames!$D$2:$D$4073,$D1049,TeamGames!$F$2:$F$4073,$E1049)</f>
        <v/>
      </c>
      <c r="Y1049" s="30">
        <f>IF(M1049=0,"",P1049-S1049)</f>
        <v/>
      </c>
      <c r="Z1049" s="30" t="n"/>
      <c r="AA1049" s="31" t="n"/>
      <c r="AB1049" s="33" t="n">
        <v>5.905453794777609</v>
      </c>
      <c r="AC1049" s="24" t="n">
        <v>0</v>
      </c>
      <c r="AD1049" s="24" t="n">
        <v>0</v>
      </c>
    </row>
    <row r="1050">
      <c r="A1050" s="24" t="inlineStr">
        <is>
          <t>Walsall|9</t>
        </is>
      </c>
      <c r="B1050" s="24" t="inlineStr">
        <is>
          <t>E3</t>
        </is>
      </c>
      <c r="C1050" s="24" t="inlineStr">
        <is>
          <t>League Two</t>
        </is>
      </c>
      <c r="D1050" s="24" t="inlineStr">
        <is>
          <t>Walsall</t>
        </is>
      </c>
      <c r="E1050" s="24" t="n">
        <v>9</v>
      </c>
      <c r="F1050" s="24">
        <f>COUNTIFS(TeamGames!$D$2:$D$4073,$D1050,TeamGames!$F$2:$F$4073,$E1050)</f>
        <v/>
      </c>
      <c r="G1050" s="24" t="n">
        <v>33</v>
      </c>
      <c r="H1050" s="24" t="n">
        <v>36</v>
      </c>
      <c r="I1050" s="24" t="inlineStr">
        <is>
          <t>Barnet (A) · Gillingham (H) · Grimsby (A) · York (H)</t>
        </is>
      </c>
      <c r="J1050" s="24" t="n">
        <v>2</v>
      </c>
      <c r="K1050" s="40" t="n">
        <v>46445.625</v>
      </c>
      <c r="L1050" s="40" t="n">
        <v>46466.625</v>
      </c>
      <c r="M1050" s="24">
        <f>SUMIFS(TeamGames!$X$2:$X$4073,TeamGames!$D$2:$D$4073,$D1050,TeamGames!$F$2:$F$4073,$E1050)</f>
        <v/>
      </c>
      <c r="N1050" s="33">
        <f>SUMIFS(TeamGames!$S$2:$S$4073,TeamGames!$D$2:$D$4073,$D1050,TeamGames!$F$2:$F$4073,$E1050)</f>
        <v/>
      </c>
      <c r="O1050" s="33">
        <f>SUMIFS(TeamGames!$S$2:$S$4073,TeamGames!$D$2:$D$4073,$D1050,TeamGames!$F$2:$F$4073,$E1050,TeamGames!$X$2:$X$4073,1)</f>
        <v/>
      </c>
      <c r="P1050" s="24">
        <f>SUMIFS(TeamGames!$O$2:$O$4073,TeamGames!$D$2:$D$4073,$D1050,TeamGames!$F$2:$F$4073,$E1050)</f>
        <v/>
      </c>
      <c r="Q1050" s="33">
        <f>SUMIFS(TeamGames!$T$2:$T$4073,TeamGames!$D$2:$D$4073,$D1050,TeamGames!$F$2:$F$4073,$E1050)</f>
        <v/>
      </c>
      <c r="R1050" s="33">
        <f>SUMIFS(TeamGames!$U$2:$U$4073,TeamGames!$D$2:$D$4073,$D1050,TeamGames!$F$2:$F$4073,$E1050)</f>
        <v/>
      </c>
      <c r="S1050" s="33">
        <f>SUMIFS(TeamGames!$W$2:$W$4073,TeamGames!$D$2:$D$4073,$D1050,TeamGames!$F$2:$F$4073,$E1050)</f>
        <v/>
      </c>
      <c r="T1050" s="30">
        <f>IF(M1050=0,"",P1050-O1050)</f>
        <v/>
      </c>
      <c r="U1050" s="30">
        <f>IF(M1050=0,"",S1050-O1050)</f>
        <v/>
      </c>
      <c r="V1050" s="24">
        <f>IF(M1050=0,"upcoming",IF(M1050=F1050,"complete","in progress"))</f>
        <v/>
      </c>
      <c r="W1050" s="33">
        <f>N1050/F1050</f>
        <v/>
      </c>
      <c r="X1050" s="41">
        <f>AVERAGEIFS(TeamGames!$K$2:$K$4073,TeamGames!$D$2:$D$4073,$D1050,TeamGames!$F$2:$F$4073,$E1050)</f>
        <v/>
      </c>
      <c r="Y1050" s="30">
        <f>IF(M1050=0,"",P1050-S1050)</f>
        <v/>
      </c>
      <c r="Z1050" s="30" t="n"/>
      <c r="AA1050" s="31" t="n"/>
      <c r="AB1050" s="33" t="n">
        <v>5.176769729268873</v>
      </c>
      <c r="AC1050" s="24" t="n">
        <v>0</v>
      </c>
      <c r="AD1050" s="24" t="n">
        <v>0</v>
      </c>
    </row>
    <row r="1051">
      <c r="A1051" s="24" t="inlineStr">
        <is>
          <t>Walsall|10</t>
        </is>
      </c>
      <c r="B1051" s="24" t="inlineStr">
        <is>
          <t>E3</t>
        </is>
      </c>
      <c r="C1051" s="24" t="inlineStr">
        <is>
          <t>League Two</t>
        </is>
      </c>
      <c r="D1051" s="24" t="inlineStr">
        <is>
          <t>Walsall</t>
        </is>
      </c>
      <c r="E1051" s="24" t="n">
        <v>10</v>
      </c>
      <c r="F1051" s="24">
        <f>COUNTIFS(TeamGames!$D$2:$D$4073,$D1051,TeamGames!$F$2:$F$4073,$E1051)</f>
        <v/>
      </c>
      <c r="G1051" s="24" t="n">
        <v>37</v>
      </c>
      <c r="H1051" s="24" t="n">
        <v>40</v>
      </c>
      <c r="I1051" s="24" t="inlineStr">
        <is>
          <t>Cheltenham (A) · Bristol Rovers (H) · Chesterfield (A) · Rotherham (H)</t>
        </is>
      </c>
      <c r="J1051" s="24" t="n">
        <v>2</v>
      </c>
      <c r="K1051" s="40" t="n">
        <v>46472.625</v>
      </c>
      <c r="L1051" s="40" t="n">
        <v>46487.625</v>
      </c>
      <c r="M1051" s="24">
        <f>SUMIFS(TeamGames!$X$2:$X$4073,TeamGames!$D$2:$D$4073,$D1051,TeamGames!$F$2:$F$4073,$E1051)</f>
        <v/>
      </c>
      <c r="N1051" s="33">
        <f>SUMIFS(TeamGames!$S$2:$S$4073,TeamGames!$D$2:$D$4073,$D1051,TeamGames!$F$2:$F$4073,$E1051)</f>
        <v/>
      </c>
      <c r="O1051" s="33">
        <f>SUMIFS(TeamGames!$S$2:$S$4073,TeamGames!$D$2:$D$4073,$D1051,TeamGames!$F$2:$F$4073,$E1051,TeamGames!$X$2:$X$4073,1)</f>
        <v/>
      </c>
      <c r="P1051" s="24">
        <f>SUMIFS(TeamGames!$O$2:$O$4073,TeamGames!$D$2:$D$4073,$D1051,TeamGames!$F$2:$F$4073,$E1051)</f>
        <v/>
      </c>
      <c r="Q1051" s="33">
        <f>SUMIFS(TeamGames!$T$2:$T$4073,TeamGames!$D$2:$D$4073,$D1051,TeamGames!$F$2:$F$4073,$E1051)</f>
        <v/>
      </c>
      <c r="R1051" s="33">
        <f>SUMIFS(TeamGames!$U$2:$U$4073,TeamGames!$D$2:$D$4073,$D1051,TeamGames!$F$2:$F$4073,$E1051)</f>
        <v/>
      </c>
      <c r="S1051" s="33">
        <f>SUMIFS(TeamGames!$W$2:$W$4073,TeamGames!$D$2:$D$4073,$D1051,TeamGames!$F$2:$F$4073,$E1051)</f>
        <v/>
      </c>
      <c r="T1051" s="30">
        <f>IF(M1051=0,"",P1051-O1051)</f>
        <v/>
      </c>
      <c r="U1051" s="30">
        <f>IF(M1051=0,"",S1051-O1051)</f>
        <v/>
      </c>
      <c r="V1051" s="24">
        <f>IF(M1051=0,"upcoming",IF(M1051=F1051,"complete","in progress"))</f>
        <v/>
      </c>
      <c r="W1051" s="33">
        <f>N1051/F1051</f>
        <v/>
      </c>
      <c r="X1051" s="41">
        <f>AVERAGEIFS(TeamGames!$K$2:$K$4073,TeamGames!$D$2:$D$4073,$D1051,TeamGames!$F$2:$F$4073,$E1051)</f>
        <v/>
      </c>
      <c r="Y1051" s="30">
        <f>IF(M1051=0,"",P1051-S1051)</f>
        <v/>
      </c>
      <c r="Z1051" s="30" t="n"/>
      <c r="AA1051" s="31" t="n"/>
      <c r="AB1051" s="33" t="n">
        <v>5.370689590299423</v>
      </c>
      <c r="AC1051" s="24" t="n">
        <v>0</v>
      </c>
      <c r="AD1051" s="24" t="n">
        <v>0</v>
      </c>
    </row>
    <row r="1052">
      <c r="A1052" s="24" t="inlineStr">
        <is>
          <t>Walsall|11</t>
        </is>
      </c>
      <c r="B1052" s="24" t="inlineStr">
        <is>
          <t>E3</t>
        </is>
      </c>
      <c r="C1052" s="24" t="inlineStr">
        <is>
          <t>League Two</t>
        </is>
      </c>
      <c r="D1052" s="24" t="inlineStr">
        <is>
          <t>Walsall</t>
        </is>
      </c>
      <c r="E1052" s="24" t="n">
        <v>11</v>
      </c>
      <c r="F1052" s="24">
        <f>COUNTIFS(TeamGames!$D$2:$D$4073,$D1052,TeamGames!$F$2:$F$4073,$E1052)</f>
        <v/>
      </c>
      <c r="G1052" s="24" t="n">
        <v>41</v>
      </c>
      <c r="H1052" s="24" t="n">
        <v>44</v>
      </c>
      <c r="I1052" s="24" t="inlineStr">
        <is>
          <t>Fleetwood (H) · Port Vale (A) · Tranmere (H) · Crawley (A)</t>
        </is>
      </c>
      <c r="J1052" s="24" t="n">
        <v>2</v>
      </c>
      <c r="K1052" s="40" t="n">
        <v>46490.82291666666</v>
      </c>
      <c r="L1052" s="40" t="n">
        <v>46504.82291666666</v>
      </c>
      <c r="M1052" s="24">
        <f>SUMIFS(TeamGames!$X$2:$X$4073,TeamGames!$D$2:$D$4073,$D1052,TeamGames!$F$2:$F$4073,$E1052)</f>
        <v/>
      </c>
      <c r="N1052" s="33">
        <f>SUMIFS(TeamGames!$S$2:$S$4073,TeamGames!$D$2:$D$4073,$D1052,TeamGames!$F$2:$F$4073,$E1052)</f>
        <v/>
      </c>
      <c r="O1052" s="33">
        <f>SUMIFS(TeamGames!$S$2:$S$4073,TeamGames!$D$2:$D$4073,$D1052,TeamGames!$F$2:$F$4073,$E1052,TeamGames!$X$2:$X$4073,1)</f>
        <v/>
      </c>
      <c r="P1052" s="24">
        <f>SUMIFS(TeamGames!$O$2:$O$4073,TeamGames!$D$2:$D$4073,$D1052,TeamGames!$F$2:$F$4073,$E1052)</f>
        <v/>
      </c>
      <c r="Q1052" s="33">
        <f>SUMIFS(TeamGames!$T$2:$T$4073,TeamGames!$D$2:$D$4073,$D1052,TeamGames!$F$2:$F$4073,$E1052)</f>
        <v/>
      </c>
      <c r="R1052" s="33">
        <f>SUMIFS(TeamGames!$U$2:$U$4073,TeamGames!$D$2:$D$4073,$D1052,TeamGames!$F$2:$F$4073,$E1052)</f>
        <v/>
      </c>
      <c r="S1052" s="33">
        <f>SUMIFS(TeamGames!$W$2:$W$4073,TeamGames!$D$2:$D$4073,$D1052,TeamGames!$F$2:$F$4073,$E1052)</f>
        <v/>
      </c>
      <c r="T1052" s="30">
        <f>IF(M1052=0,"",P1052-O1052)</f>
        <v/>
      </c>
      <c r="U1052" s="30">
        <f>IF(M1052=0,"",S1052-O1052)</f>
        <v/>
      </c>
      <c r="V1052" s="24">
        <f>IF(M1052=0,"upcoming",IF(M1052=F1052,"complete","in progress"))</f>
        <v/>
      </c>
      <c r="W1052" s="33">
        <f>N1052/F1052</f>
        <v/>
      </c>
      <c r="X1052" s="41">
        <f>AVERAGEIFS(TeamGames!$K$2:$K$4073,TeamGames!$D$2:$D$4073,$D1052,TeamGames!$F$2:$F$4073,$E1052)</f>
        <v/>
      </c>
      <c r="Y1052" s="30">
        <f>IF(M1052=0,"",P1052-S1052)</f>
        <v/>
      </c>
      <c r="Z1052" s="30" t="n"/>
      <c r="AA1052" s="31" t="n"/>
      <c r="AB1052" s="33" t="n">
        <v>5.849131703163889</v>
      </c>
      <c r="AC1052" s="24" t="n">
        <v>0</v>
      </c>
      <c r="AD1052" s="24" t="n">
        <v>0</v>
      </c>
    </row>
    <row r="1053">
      <c r="A1053" s="24" t="inlineStr">
        <is>
          <t>Walsall|12</t>
        </is>
      </c>
      <c r="B1053" s="24" t="inlineStr">
        <is>
          <t>E3</t>
        </is>
      </c>
      <c r="C1053" s="24" t="inlineStr">
        <is>
          <t>League Two</t>
        </is>
      </c>
      <c r="D1053" s="24" t="inlineStr">
        <is>
          <t>Walsall</t>
        </is>
      </c>
      <c r="E1053" s="24" t="n">
        <v>12</v>
      </c>
      <c r="F1053" s="24">
        <f>COUNTIFS(TeamGames!$D$2:$D$4073,$D1053,TeamGames!$F$2:$F$4073,$E1053)</f>
        <v/>
      </c>
      <c r="G1053" s="24" t="n">
        <v>45</v>
      </c>
      <c r="H1053" s="24" t="n">
        <v>46</v>
      </c>
      <c r="I1053" s="24" t="inlineStr">
        <is>
          <t>Northampton (A) · Newport (H)</t>
        </is>
      </c>
      <c r="J1053" s="24" t="n">
        <v>1</v>
      </c>
      <c r="K1053" s="40" t="n">
        <v>46508.625</v>
      </c>
      <c r="L1053" s="40" t="n">
        <v>46515.625</v>
      </c>
      <c r="M1053" s="24">
        <f>SUMIFS(TeamGames!$X$2:$X$4073,TeamGames!$D$2:$D$4073,$D1053,TeamGames!$F$2:$F$4073,$E1053)</f>
        <v/>
      </c>
      <c r="N1053" s="33">
        <f>SUMIFS(TeamGames!$S$2:$S$4073,TeamGames!$D$2:$D$4073,$D1053,TeamGames!$F$2:$F$4073,$E1053)</f>
        <v/>
      </c>
      <c r="O1053" s="33">
        <f>SUMIFS(TeamGames!$S$2:$S$4073,TeamGames!$D$2:$D$4073,$D1053,TeamGames!$F$2:$F$4073,$E1053,TeamGames!$X$2:$X$4073,1)</f>
        <v/>
      </c>
      <c r="P1053" s="24">
        <f>SUMIFS(TeamGames!$O$2:$O$4073,TeamGames!$D$2:$D$4073,$D1053,TeamGames!$F$2:$F$4073,$E1053)</f>
        <v/>
      </c>
      <c r="Q1053" s="33">
        <f>SUMIFS(TeamGames!$T$2:$T$4073,TeamGames!$D$2:$D$4073,$D1053,TeamGames!$F$2:$F$4073,$E1053)</f>
        <v/>
      </c>
      <c r="R1053" s="33">
        <f>SUMIFS(TeamGames!$U$2:$U$4073,TeamGames!$D$2:$D$4073,$D1053,TeamGames!$F$2:$F$4073,$E1053)</f>
        <v/>
      </c>
      <c r="S1053" s="33">
        <f>SUMIFS(TeamGames!$W$2:$W$4073,TeamGames!$D$2:$D$4073,$D1053,TeamGames!$F$2:$F$4073,$E1053)</f>
        <v/>
      </c>
      <c r="T1053" s="30">
        <f>IF(M1053=0,"",P1053-O1053)</f>
        <v/>
      </c>
      <c r="U1053" s="30">
        <f>IF(M1053=0,"",S1053-O1053)</f>
        <v/>
      </c>
      <c r="V1053" s="24">
        <f>IF(M1053=0,"upcoming",IF(M1053=F1053,"complete","in progress"))</f>
        <v/>
      </c>
      <c r="W1053" s="33">
        <f>N1053/F1053</f>
        <v/>
      </c>
      <c r="X1053" s="41">
        <f>AVERAGEIFS(TeamGames!$K$2:$K$4073,TeamGames!$D$2:$D$4073,$D1053,TeamGames!$F$2:$F$4073,$E1053)</f>
        <v/>
      </c>
      <c r="Y1053" s="30">
        <f>IF(M1053=0,"",P1053-S1053)</f>
        <v/>
      </c>
      <c r="Z1053" s="30" t="n"/>
      <c r="AA1053" s="31" t="n"/>
      <c r="AB1053" s="33" t="n">
        <v>3.051241075183672</v>
      </c>
      <c r="AC1053" s="24" t="n">
        <v>0</v>
      </c>
      <c r="AD1053" s="24" t="n">
        <v>0</v>
      </c>
    </row>
    <row r="1054">
      <c r="A1054" s="24" t="inlineStr">
        <is>
          <t>York|1</t>
        </is>
      </c>
      <c r="B1054" s="24" t="inlineStr">
        <is>
          <t>E3</t>
        </is>
      </c>
      <c r="C1054" s="24" t="inlineStr">
        <is>
          <t>League Two</t>
        </is>
      </c>
      <c r="D1054" s="24" t="inlineStr">
        <is>
          <t>York</t>
        </is>
      </c>
      <c r="E1054" s="24" t="n">
        <v>1</v>
      </c>
      <c r="F1054" s="24">
        <f>COUNTIFS(TeamGames!$D$2:$D$4073,$D1054,TeamGames!$F$2:$F$4073,$E1054)</f>
        <v/>
      </c>
      <c r="G1054" s="24" t="n">
        <v>1</v>
      </c>
      <c r="H1054" s="24" t="n">
        <v>4</v>
      </c>
      <c r="I1054" s="24" t="inlineStr">
        <is>
          <t>Bristol Rovers (H) · Rotherham (A) · Exeter (H) · Cheltenham (A)</t>
        </is>
      </c>
      <c r="J1054" s="24" t="n">
        <v>2</v>
      </c>
      <c r="K1054" s="40" t="n">
        <v>46249.625</v>
      </c>
      <c r="L1054" s="40" t="n">
        <v>46266.82291666666</v>
      </c>
      <c r="M1054" s="24">
        <f>SUMIFS(TeamGames!$X$2:$X$4073,TeamGames!$D$2:$D$4073,$D1054,TeamGames!$F$2:$F$4073,$E1054)</f>
        <v/>
      </c>
      <c r="N1054" s="33">
        <f>SUMIFS(TeamGames!$S$2:$S$4073,TeamGames!$D$2:$D$4073,$D1054,TeamGames!$F$2:$F$4073,$E1054)</f>
        <v/>
      </c>
      <c r="O1054" s="33">
        <f>SUMIFS(TeamGames!$S$2:$S$4073,TeamGames!$D$2:$D$4073,$D1054,TeamGames!$F$2:$F$4073,$E1054,TeamGames!$X$2:$X$4073,1)</f>
        <v/>
      </c>
      <c r="P1054" s="24">
        <f>SUMIFS(TeamGames!$O$2:$O$4073,TeamGames!$D$2:$D$4073,$D1054,TeamGames!$F$2:$F$4073,$E1054)</f>
        <v/>
      </c>
      <c r="Q1054" s="33">
        <f>SUMIFS(TeamGames!$T$2:$T$4073,TeamGames!$D$2:$D$4073,$D1054,TeamGames!$F$2:$F$4073,$E1054)</f>
        <v/>
      </c>
      <c r="R1054" s="33">
        <f>SUMIFS(TeamGames!$U$2:$U$4073,TeamGames!$D$2:$D$4073,$D1054,TeamGames!$F$2:$F$4073,$E1054)</f>
        <v/>
      </c>
      <c r="S1054" s="33">
        <f>SUMIFS(TeamGames!$W$2:$W$4073,TeamGames!$D$2:$D$4073,$D1054,TeamGames!$F$2:$F$4073,$E1054)</f>
        <v/>
      </c>
      <c r="T1054" s="30">
        <f>IF(M1054=0,"",P1054-O1054)</f>
        <v/>
      </c>
      <c r="U1054" s="30">
        <f>IF(M1054=0,"",S1054-O1054)</f>
        <v/>
      </c>
      <c r="V1054" s="24">
        <f>IF(M1054=0,"upcoming",IF(M1054=F1054,"complete","in progress"))</f>
        <v/>
      </c>
      <c r="W1054" s="33">
        <f>N1054/F1054</f>
        <v/>
      </c>
      <c r="X1054" s="41">
        <f>AVERAGEIFS(TeamGames!$K$2:$K$4073,TeamGames!$D$2:$D$4073,$D1054,TeamGames!$F$2:$F$4073,$E1054)</f>
        <v/>
      </c>
      <c r="Y1054" s="30">
        <f>IF(M1054=0,"",P1054-S1054)</f>
        <v/>
      </c>
      <c r="Z1054" s="30" t="n">
        <v>0.46</v>
      </c>
      <c r="AA1054" s="31" t="n">
        <v>0.6469400245298851</v>
      </c>
      <c r="AB1054" s="33" t="n"/>
      <c r="AC1054" s="24" t="n">
        <v>0</v>
      </c>
      <c r="AD1054" s="24" t="n">
        <v>0</v>
      </c>
    </row>
    <row r="1055">
      <c r="A1055" s="24" t="inlineStr">
        <is>
          <t>York|2</t>
        </is>
      </c>
      <c r="B1055" s="24" t="inlineStr">
        <is>
          <t>E3</t>
        </is>
      </c>
      <c r="C1055" s="24" t="inlineStr">
        <is>
          <t>League Two</t>
        </is>
      </c>
      <c r="D1055" s="24" t="inlineStr">
        <is>
          <t>York</t>
        </is>
      </c>
      <c r="E1055" s="24" t="n">
        <v>2</v>
      </c>
      <c r="F1055" s="24">
        <f>COUNTIFS(TeamGames!$D$2:$D$4073,$D1055,TeamGames!$F$2:$F$4073,$E1055)</f>
        <v/>
      </c>
      <c r="G1055" s="24" t="n">
        <v>5</v>
      </c>
      <c r="H1055" s="24" t="n">
        <v>8</v>
      </c>
      <c r="I1055" s="24" t="inlineStr">
        <is>
          <t>Crewe (A) · Swindon (H) · Chesterfield (A) · Gillingham (H)</t>
        </is>
      </c>
      <c r="J1055" s="24" t="n">
        <v>2</v>
      </c>
      <c r="K1055" s="40" t="n">
        <v>46270.625</v>
      </c>
      <c r="L1055" s="40" t="n">
        <v>46291.625</v>
      </c>
      <c r="M1055" s="24">
        <f>SUMIFS(TeamGames!$X$2:$X$4073,TeamGames!$D$2:$D$4073,$D1055,TeamGames!$F$2:$F$4073,$E1055)</f>
        <v/>
      </c>
      <c r="N1055" s="33">
        <f>SUMIFS(TeamGames!$S$2:$S$4073,TeamGames!$D$2:$D$4073,$D1055,TeamGames!$F$2:$F$4073,$E1055)</f>
        <v/>
      </c>
      <c r="O1055" s="33">
        <f>SUMIFS(TeamGames!$S$2:$S$4073,TeamGames!$D$2:$D$4073,$D1055,TeamGames!$F$2:$F$4073,$E1055,TeamGames!$X$2:$X$4073,1)</f>
        <v/>
      </c>
      <c r="P1055" s="24">
        <f>SUMIFS(TeamGames!$O$2:$O$4073,TeamGames!$D$2:$D$4073,$D1055,TeamGames!$F$2:$F$4073,$E1055)</f>
        <v/>
      </c>
      <c r="Q1055" s="33">
        <f>SUMIFS(TeamGames!$T$2:$T$4073,TeamGames!$D$2:$D$4073,$D1055,TeamGames!$F$2:$F$4073,$E1055)</f>
        <v/>
      </c>
      <c r="R1055" s="33">
        <f>SUMIFS(TeamGames!$U$2:$U$4073,TeamGames!$D$2:$D$4073,$D1055,TeamGames!$F$2:$F$4073,$E1055)</f>
        <v/>
      </c>
      <c r="S1055" s="33">
        <f>SUMIFS(TeamGames!$W$2:$W$4073,TeamGames!$D$2:$D$4073,$D1055,TeamGames!$F$2:$F$4073,$E1055)</f>
        <v/>
      </c>
      <c r="T1055" s="30">
        <f>IF(M1055=0,"",P1055-O1055)</f>
        <v/>
      </c>
      <c r="U1055" s="30">
        <f>IF(M1055=0,"",S1055-O1055)</f>
        <v/>
      </c>
      <c r="V1055" s="24">
        <f>IF(M1055=0,"upcoming",IF(M1055=F1055,"complete","in progress"))</f>
        <v/>
      </c>
      <c r="W1055" s="33">
        <f>N1055/F1055</f>
        <v/>
      </c>
      <c r="X1055" s="41">
        <f>AVERAGEIFS(TeamGames!$K$2:$K$4073,TeamGames!$D$2:$D$4073,$D1055,TeamGames!$F$2:$F$4073,$E1055)</f>
        <v/>
      </c>
      <c r="Y1055" s="30">
        <f>IF(M1055=0,"",P1055-S1055)</f>
        <v/>
      </c>
      <c r="Z1055" s="30" t="n">
        <v>0.53</v>
      </c>
      <c r="AA1055" s="31" t="n">
        <v>0.5951352989605014</v>
      </c>
      <c r="AB1055" s="33" t="n"/>
      <c r="AC1055" s="24" t="n">
        <v>0</v>
      </c>
      <c r="AD1055" s="24" t="n">
        <v>0</v>
      </c>
    </row>
    <row r="1056">
      <c r="A1056" s="24" t="inlineStr">
        <is>
          <t>York|3</t>
        </is>
      </c>
      <c r="B1056" s="24" t="inlineStr">
        <is>
          <t>E3</t>
        </is>
      </c>
      <c r="C1056" s="24" t="inlineStr">
        <is>
          <t>League Two</t>
        </is>
      </c>
      <c r="D1056" s="24" t="inlineStr">
        <is>
          <t>York</t>
        </is>
      </c>
      <c r="E1056" s="24" t="n">
        <v>3</v>
      </c>
      <c r="F1056" s="24">
        <f>COUNTIFS(TeamGames!$D$2:$D$4073,$D1056,TeamGames!$F$2:$F$4073,$E1056)</f>
        <v/>
      </c>
      <c r="G1056" s="24" t="n">
        <v>9</v>
      </c>
      <c r="H1056" s="24" t="n">
        <v>12</v>
      </c>
      <c r="I1056" s="24" t="inlineStr">
        <is>
          <t>Northampton (H) · Newport (A) · Accrington (H) · Port Vale (H)</t>
        </is>
      </c>
      <c r="J1056" s="24" t="n">
        <v>3</v>
      </c>
      <c r="K1056" s="40" t="n">
        <v>46305.625</v>
      </c>
      <c r="L1056" s="40" t="n">
        <v>46319.625</v>
      </c>
      <c r="M1056" s="24">
        <f>SUMIFS(TeamGames!$X$2:$X$4073,TeamGames!$D$2:$D$4073,$D1056,TeamGames!$F$2:$F$4073,$E1056)</f>
        <v/>
      </c>
      <c r="N1056" s="33">
        <f>SUMIFS(TeamGames!$S$2:$S$4073,TeamGames!$D$2:$D$4073,$D1056,TeamGames!$F$2:$F$4073,$E1056)</f>
        <v/>
      </c>
      <c r="O1056" s="33">
        <f>SUMIFS(TeamGames!$S$2:$S$4073,TeamGames!$D$2:$D$4073,$D1056,TeamGames!$F$2:$F$4073,$E1056,TeamGames!$X$2:$X$4073,1)</f>
        <v/>
      </c>
      <c r="P1056" s="24">
        <f>SUMIFS(TeamGames!$O$2:$O$4073,TeamGames!$D$2:$D$4073,$D1056,TeamGames!$F$2:$F$4073,$E1056)</f>
        <v/>
      </c>
      <c r="Q1056" s="33">
        <f>SUMIFS(TeamGames!$T$2:$T$4073,TeamGames!$D$2:$D$4073,$D1056,TeamGames!$F$2:$F$4073,$E1056)</f>
        <v/>
      </c>
      <c r="R1056" s="33">
        <f>SUMIFS(TeamGames!$U$2:$U$4073,TeamGames!$D$2:$D$4073,$D1056,TeamGames!$F$2:$F$4073,$E1056)</f>
        <v/>
      </c>
      <c r="S1056" s="33">
        <f>SUMIFS(TeamGames!$W$2:$W$4073,TeamGames!$D$2:$D$4073,$D1056,TeamGames!$F$2:$F$4073,$E1056)</f>
        <v/>
      </c>
      <c r="T1056" s="30">
        <f>IF(M1056=0,"",P1056-O1056)</f>
        <v/>
      </c>
      <c r="U1056" s="30">
        <f>IF(M1056=0,"",S1056-O1056)</f>
        <v/>
      </c>
      <c r="V1056" s="24">
        <f>IF(M1056=0,"upcoming",IF(M1056=F1056,"complete","in progress"))</f>
        <v/>
      </c>
      <c r="W1056" s="33">
        <f>N1056/F1056</f>
        <v/>
      </c>
      <c r="X1056" s="41">
        <f>AVERAGEIFS(TeamGames!$K$2:$K$4073,TeamGames!$D$2:$D$4073,$D1056,TeamGames!$F$2:$F$4073,$E1056)</f>
        <v/>
      </c>
      <c r="Y1056" s="30">
        <f>IF(M1056=0,"",P1056-S1056)</f>
        <v/>
      </c>
      <c r="Z1056" s="30" t="n">
        <v>-0.87</v>
      </c>
      <c r="AA1056" s="31" t="n">
        <v>0.3860253779807383</v>
      </c>
      <c r="AB1056" s="33" t="n">
        <v>1.513344576888764</v>
      </c>
      <c r="AC1056" s="24" t="n">
        <v>0</v>
      </c>
      <c r="AD1056" s="24" t="n">
        <v>1</v>
      </c>
    </row>
    <row r="1057">
      <c r="A1057" s="24" t="inlineStr">
        <is>
          <t>York|4</t>
        </is>
      </c>
      <c r="B1057" s="24" t="inlineStr">
        <is>
          <t>E3</t>
        </is>
      </c>
      <c r="C1057" s="24" t="inlineStr">
        <is>
          <t>League Two</t>
        </is>
      </c>
      <c r="D1057" s="24" t="inlineStr">
        <is>
          <t>York</t>
        </is>
      </c>
      <c r="E1057" s="24" t="n">
        <v>4</v>
      </c>
      <c r="F1057" s="24">
        <f>COUNTIFS(TeamGames!$D$2:$D$4073,$D1057,TeamGames!$F$2:$F$4073,$E1057)</f>
        <v/>
      </c>
      <c r="G1057" s="24" t="n">
        <v>13</v>
      </c>
      <c r="H1057" s="24" t="n">
        <v>16</v>
      </c>
      <c r="I1057" s="24" t="inlineStr">
        <is>
          <t>Barnet (A) · Grimsby (A) · Rochdale (A) · Walsall (H)</t>
        </is>
      </c>
      <c r="J1057" s="24" t="n">
        <v>1</v>
      </c>
      <c r="K1057" s="40" t="n">
        <v>46322.82291666666</v>
      </c>
      <c r="L1057" s="40" t="n">
        <v>46347.625</v>
      </c>
      <c r="M1057" s="24">
        <f>SUMIFS(TeamGames!$X$2:$X$4073,TeamGames!$D$2:$D$4073,$D1057,TeamGames!$F$2:$F$4073,$E1057)</f>
        <v/>
      </c>
      <c r="N1057" s="33">
        <f>SUMIFS(TeamGames!$S$2:$S$4073,TeamGames!$D$2:$D$4073,$D1057,TeamGames!$F$2:$F$4073,$E1057)</f>
        <v/>
      </c>
      <c r="O1057" s="33">
        <f>SUMIFS(TeamGames!$S$2:$S$4073,TeamGames!$D$2:$D$4073,$D1057,TeamGames!$F$2:$F$4073,$E1057,TeamGames!$X$2:$X$4073,1)</f>
        <v/>
      </c>
      <c r="P1057" s="24">
        <f>SUMIFS(TeamGames!$O$2:$O$4073,TeamGames!$D$2:$D$4073,$D1057,TeamGames!$F$2:$F$4073,$E1057)</f>
        <v/>
      </c>
      <c r="Q1057" s="33">
        <f>SUMIFS(TeamGames!$T$2:$T$4073,TeamGames!$D$2:$D$4073,$D1057,TeamGames!$F$2:$F$4073,$E1057)</f>
        <v/>
      </c>
      <c r="R1057" s="33">
        <f>SUMIFS(TeamGames!$U$2:$U$4073,TeamGames!$D$2:$D$4073,$D1057,TeamGames!$F$2:$F$4073,$E1057)</f>
        <v/>
      </c>
      <c r="S1057" s="33">
        <f>SUMIFS(TeamGames!$W$2:$W$4073,TeamGames!$D$2:$D$4073,$D1057,TeamGames!$F$2:$F$4073,$E1057)</f>
        <v/>
      </c>
      <c r="T1057" s="30">
        <f>IF(M1057=0,"",P1057-O1057)</f>
        <v/>
      </c>
      <c r="U1057" s="30">
        <f>IF(M1057=0,"",S1057-O1057)</f>
        <v/>
      </c>
      <c r="V1057" s="24">
        <f>IF(M1057=0,"upcoming",IF(M1057=F1057,"complete","in progress"))</f>
        <v/>
      </c>
      <c r="W1057" s="33">
        <f>N1057/F1057</f>
        <v/>
      </c>
      <c r="X1057" s="41">
        <f>AVERAGEIFS(TeamGames!$K$2:$K$4073,TeamGames!$D$2:$D$4073,$D1057,TeamGames!$F$2:$F$4073,$E1057)</f>
        <v/>
      </c>
      <c r="Y1057" s="30">
        <f>IF(M1057=0,"",P1057-S1057)</f>
        <v/>
      </c>
      <c r="Z1057" s="30" t="n"/>
      <c r="AA1057" s="31" t="n"/>
      <c r="AB1057" s="33" t="n">
        <v>5.442856917304655</v>
      </c>
      <c r="AC1057" s="24" t="n">
        <v>0</v>
      </c>
      <c r="AD1057" s="24" t="n">
        <v>1</v>
      </c>
    </row>
    <row r="1058">
      <c r="A1058" s="24" t="inlineStr">
        <is>
          <t>York|5</t>
        </is>
      </c>
      <c r="B1058" s="24" t="inlineStr">
        <is>
          <t>E3</t>
        </is>
      </c>
      <c r="C1058" s="24" t="inlineStr">
        <is>
          <t>League Two</t>
        </is>
      </c>
      <c r="D1058" s="24" t="inlineStr">
        <is>
          <t>York</t>
        </is>
      </c>
      <c r="E1058" s="24" t="n">
        <v>5</v>
      </c>
      <c r="F1058" s="24">
        <f>COUNTIFS(TeamGames!$D$2:$D$4073,$D1058,TeamGames!$F$2:$F$4073,$E1058)</f>
        <v/>
      </c>
      <c r="G1058" s="24" t="n">
        <v>17</v>
      </c>
      <c r="H1058" s="24" t="n">
        <v>20</v>
      </c>
      <c r="I1058" s="24" t="inlineStr">
        <is>
          <t>Colchester (A) · Shrewsbury (H) · Tranmere (A) · Crawley (H)</t>
        </is>
      </c>
      <c r="J1058" s="24" t="n">
        <v>2</v>
      </c>
      <c r="K1058" s="40" t="n">
        <v>46354.625</v>
      </c>
      <c r="L1058" s="40" t="n">
        <v>46375.625</v>
      </c>
      <c r="M1058" s="24">
        <f>SUMIFS(TeamGames!$X$2:$X$4073,TeamGames!$D$2:$D$4073,$D1058,TeamGames!$F$2:$F$4073,$E1058)</f>
        <v/>
      </c>
      <c r="N1058" s="33">
        <f>SUMIFS(TeamGames!$S$2:$S$4073,TeamGames!$D$2:$D$4073,$D1058,TeamGames!$F$2:$F$4073,$E1058)</f>
        <v/>
      </c>
      <c r="O1058" s="33">
        <f>SUMIFS(TeamGames!$S$2:$S$4073,TeamGames!$D$2:$D$4073,$D1058,TeamGames!$F$2:$F$4073,$E1058,TeamGames!$X$2:$X$4073,1)</f>
        <v/>
      </c>
      <c r="P1058" s="24">
        <f>SUMIFS(TeamGames!$O$2:$O$4073,TeamGames!$D$2:$D$4073,$D1058,TeamGames!$F$2:$F$4073,$E1058)</f>
        <v/>
      </c>
      <c r="Q1058" s="33">
        <f>SUMIFS(TeamGames!$T$2:$T$4073,TeamGames!$D$2:$D$4073,$D1058,TeamGames!$F$2:$F$4073,$E1058)</f>
        <v/>
      </c>
      <c r="R1058" s="33">
        <f>SUMIFS(TeamGames!$U$2:$U$4073,TeamGames!$D$2:$D$4073,$D1058,TeamGames!$F$2:$F$4073,$E1058)</f>
        <v/>
      </c>
      <c r="S1058" s="33">
        <f>SUMIFS(TeamGames!$W$2:$W$4073,TeamGames!$D$2:$D$4073,$D1058,TeamGames!$F$2:$F$4073,$E1058)</f>
        <v/>
      </c>
      <c r="T1058" s="30">
        <f>IF(M1058=0,"",P1058-O1058)</f>
        <v/>
      </c>
      <c r="U1058" s="30">
        <f>IF(M1058=0,"",S1058-O1058)</f>
        <v/>
      </c>
      <c r="V1058" s="24">
        <f>IF(M1058=0,"upcoming",IF(M1058=F1058,"complete","in progress"))</f>
        <v/>
      </c>
      <c r="W1058" s="33">
        <f>N1058/F1058</f>
        <v/>
      </c>
      <c r="X1058" s="41">
        <f>AVERAGEIFS(TeamGames!$K$2:$K$4073,TeamGames!$D$2:$D$4073,$D1058,TeamGames!$F$2:$F$4073,$E1058)</f>
        <v/>
      </c>
      <c r="Y1058" s="30">
        <f>IF(M1058=0,"",P1058-S1058)</f>
        <v/>
      </c>
      <c r="Z1058" s="30" t="n"/>
      <c r="AA1058" s="31" t="n"/>
      <c r="AB1058" s="33" t="n">
        <v>6.328797884594612</v>
      </c>
      <c r="AC1058" s="24" t="n">
        <v>0</v>
      </c>
      <c r="AD1058" s="24" t="n">
        <v>0</v>
      </c>
    </row>
    <row r="1059">
      <c r="A1059" s="24" t="inlineStr">
        <is>
          <t>York|6</t>
        </is>
      </c>
      <c r="B1059" s="24" t="inlineStr">
        <is>
          <t>E3</t>
        </is>
      </c>
      <c r="C1059" s="24" t="inlineStr">
        <is>
          <t>League Two</t>
        </is>
      </c>
      <c r="D1059" s="24" t="inlineStr">
        <is>
          <t>York</t>
        </is>
      </c>
      <c r="E1059" s="24" t="n">
        <v>6</v>
      </c>
      <c r="F1059" s="24">
        <f>COUNTIFS(TeamGames!$D$2:$D$4073,$D1059,TeamGames!$F$2:$F$4073,$E1059)</f>
        <v/>
      </c>
      <c r="G1059" s="24" t="n">
        <v>21</v>
      </c>
      <c r="H1059" s="24" t="n">
        <v>24</v>
      </c>
      <c r="I1059" s="24" t="inlineStr">
        <is>
          <t>Oldham (A) · Fleetwood (H) · Salford (H) · Crawley (A)</t>
        </is>
      </c>
      <c r="J1059" s="24" t="n">
        <v>2</v>
      </c>
      <c r="K1059" s="40" t="n">
        <v>46382.625</v>
      </c>
      <c r="L1059" s="40" t="n">
        <v>46396.625</v>
      </c>
      <c r="M1059" s="24">
        <f>SUMIFS(TeamGames!$X$2:$X$4073,TeamGames!$D$2:$D$4073,$D1059,TeamGames!$F$2:$F$4073,$E1059)</f>
        <v/>
      </c>
      <c r="N1059" s="33">
        <f>SUMIFS(TeamGames!$S$2:$S$4073,TeamGames!$D$2:$D$4073,$D1059,TeamGames!$F$2:$F$4073,$E1059)</f>
        <v/>
      </c>
      <c r="O1059" s="33">
        <f>SUMIFS(TeamGames!$S$2:$S$4073,TeamGames!$D$2:$D$4073,$D1059,TeamGames!$F$2:$F$4073,$E1059,TeamGames!$X$2:$X$4073,1)</f>
        <v/>
      </c>
      <c r="P1059" s="24">
        <f>SUMIFS(TeamGames!$O$2:$O$4073,TeamGames!$D$2:$D$4073,$D1059,TeamGames!$F$2:$F$4073,$E1059)</f>
        <v/>
      </c>
      <c r="Q1059" s="33">
        <f>SUMIFS(TeamGames!$T$2:$T$4073,TeamGames!$D$2:$D$4073,$D1059,TeamGames!$F$2:$F$4073,$E1059)</f>
        <v/>
      </c>
      <c r="R1059" s="33">
        <f>SUMIFS(TeamGames!$U$2:$U$4073,TeamGames!$D$2:$D$4073,$D1059,TeamGames!$F$2:$F$4073,$E1059)</f>
        <v/>
      </c>
      <c r="S1059" s="33">
        <f>SUMIFS(TeamGames!$W$2:$W$4073,TeamGames!$D$2:$D$4073,$D1059,TeamGames!$F$2:$F$4073,$E1059)</f>
        <v/>
      </c>
      <c r="T1059" s="30">
        <f>IF(M1059=0,"",P1059-O1059)</f>
        <v/>
      </c>
      <c r="U1059" s="30">
        <f>IF(M1059=0,"",S1059-O1059)</f>
        <v/>
      </c>
      <c r="V1059" s="24">
        <f>IF(M1059=0,"upcoming",IF(M1059=F1059,"complete","in progress"))</f>
        <v/>
      </c>
      <c r="W1059" s="33">
        <f>N1059/F1059</f>
        <v/>
      </c>
      <c r="X1059" s="41">
        <f>AVERAGEIFS(TeamGames!$K$2:$K$4073,TeamGames!$D$2:$D$4073,$D1059,TeamGames!$F$2:$F$4073,$E1059)</f>
        <v/>
      </c>
      <c r="Y1059" s="30">
        <f>IF(M1059=0,"",P1059-S1059)</f>
        <v/>
      </c>
      <c r="Z1059" s="30" t="n"/>
      <c r="AA1059" s="31" t="n"/>
      <c r="AB1059" s="33" t="n">
        <v>5.879985530582406</v>
      </c>
      <c r="AC1059" s="24" t="n">
        <v>0</v>
      </c>
      <c r="AD1059" s="24" t="n">
        <v>0</v>
      </c>
    </row>
    <row r="1060">
      <c r="A1060" s="24" t="inlineStr">
        <is>
          <t>York|7</t>
        </is>
      </c>
      <c r="B1060" s="24" t="inlineStr">
        <is>
          <t>E3</t>
        </is>
      </c>
      <c r="C1060" s="24" t="inlineStr">
        <is>
          <t>League Two</t>
        </is>
      </c>
      <c r="D1060" s="24" t="inlineStr">
        <is>
          <t>York</t>
        </is>
      </c>
      <c r="E1060" s="24" t="n">
        <v>7</v>
      </c>
      <c r="F1060" s="24">
        <f>COUNTIFS(TeamGames!$D$2:$D$4073,$D1060,TeamGames!$F$2:$F$4073,$E1060)</f>
        <v/>
      </c>
      <c r="G1060" s="24" t="n">
        <v>25</v>
      </c>
      <c r="H1060" s="24" t="n">
        <v>28</v>
      </c>
      <c r="I1060" s="24" t="inlineStr">
        <is>
          <t>Newport (H) · Accrington (A) · Port Vale (A) · Grimsby (H)</t>
        </is>
      </c>
      <c r="J1060" s="24" t="n">
        <v>2</v>
      </c>
      <c r="K1060" s="40" t="n">
        <v>46403.625</v>
      </c>
      <c r="L1060" s="40" t="n">
        <v>46417.625</v>
      </c>
      <c r="M1060" s="24">
        <f>SUMIFS(TeamGames!$X$2:$X$4073,TeamGames!$D$2:$D$4073,$D1060,TeamGames!$F$2:$F$4073,$E1060)</f>
        <v/>
      </c>
      <c r="N1060" s="33">
        <f>SUMIFS(TeamGames!$S$2:$S$4073,TeamGames!$D$2:$D$4073,$D1060,TeamGames!$F$2:$F$4073,$E1060)</f>
        <v/>
      </c>
      <c r="O1060" s="33">
        <f>SUMIFS(TeamGames!$S$2:$S$4073,TeamGames!$D$2:$D$4073,$D1060,TeamGames!$F$2:$F$4073,$E1060,TeamGames!$X$2:$X$4073,1)</f>
        <v/>
      </c>
      <c r="P1060" s="24">
        <f>SUMIFS(TeamGames!$O$2:$O$4073,TeamGames!$D$2:$D$4073,$D1060,TeamGames!$F$2:$F$4073,$E1060)</f>
        <v/>
      </c>
      <c r="Q1060" s="33">
        <f>SUMIFS(TeamGames!$T$2:$T$4073,TeamGames!$D$2:$D$4073,$D1060,TeamGames!$F$2:$F$4073,$E1060)</f>
        <v/>
      </c>
      <c r="R1060" s="33">
        <f>SUMIFS(TeamGames!$U$2:$U$4073,TeamGames!$D$2:$D$4073,$D1060,TeamGames!$F$2:$F$4073,$E1060)</f>
        <v/>
      </c>
      <c r="S1060" s="33">
        <f>SUMIFS(TeamGames!$W$2:$W$4073,TeamGames!$D$2:$D$4073,$D1060,TeamGames!$F$2:$F$4073,$E1060)</f>
        <v/>
      </c>
      <c r="T1060" s="30">
        <f>IF(M1060=0,"",P1060-O1060)</f>
        <v/>
      </c>
      <c r="U1060" s="30">
        <f>IF(M1060=0,"",S1060-O1060)</f>
        <v/>
      </c>
      <c r="V1060" s="24">
        <f>IF(M1060=0,"upcoming",IF(M1060=F1060,"complete","in progress"))</f>
        <v/>
      </c>
      <c r="W1060" s="33">
        <f>N1060/F1060</f>
        <v/>
      </c>
      <c r="X1060" s="41">
        <f>AVERAGEIFS(TeamGames!$K$2:$K$4073,TeamGames!$D$2:$D$4073,$D1060,TeamGames!$F$2:$F$4073,$E1060)</f>
        <v/>
      </c>
      <c r="Y1060" s="30">
        <f>IF(M1060=0,"",P1060-S1060)</f>
        <v/>
      </c>
      <c r="Z1060" s="30" t="n"/>
      <c r="AA1060" s="31" t="n"/>
      <c r="AB1060" s="33" t="n">
        <v>6.099353643875733</v>
      </c>
      <c r="AC1060" s="24" t="n">
        <v>0</v>
      </c>
      <c r="AD1060" s="24" t="n">
        <v>0</v>
      </c>
    </row>
    <row r="1061">
      <c r="A1061" s="24" t="inlineStr">
        <is>
          <t>York|8</t>
        </is>
      </c>
      <c r="B1061" s="24" t="inlineStr">
        <is>
          <t>E3</t>
        </is>
      </c>
      <c r="C1061" s="24" t="inlineStr">
        <is>
          <t>League Two</t>
        </is>
      </c>
      <c r="D1061" s="24" t="inlineStr">
        <is>
          <t>York</t>
        </is>
      </c>
      <c r="E1061" s="24" t="n">
        <v>8</v>
      </c>
      <c r="F1061" s="24">
        <f>COUNTIFS(TeamGames!$D$2:$D$4073,$D1061,TeamGames!$F$2:$F$4073,$E1061)</f>
        <v/>
      </c>
      <c r="G1061" s="24" t="n">
        <v>29</v>
      </c>
      <c r="H1061" s="24" t="n">
        <v>32</v>
      </c>
      <c r="I1061" s="24" t="inlineStr">
        <is>
          <t>Exeter (A) · Cheltenham (H) · Crewe (H) · Swindon (A)</t>
        </is>
      </c>
      <c r="J1061" s="24" t="n">
        <v>2</v>
      </c>
      <c r="K1061" s="40" t="n">
        <v>46424.625</v>
      </c>
      <c r="L1061" s="40" t="n">
        <v>46438.625</v>
      </c>
      <c r="M1061" s="24">
        <f>SUMIFS(TeamGames!$X$2:$X$4073,TeamGames!$D$2:$D$4073,$D1061,TeamGames!$F$2:$F$4073,$E1061)</f>
        <v/>
      </c>
      <c r="N1061" s="33">
        <f>SUMIFS(TeamGames!$S$2:$S$4073,TeamGames!$D$2:$D$4073,$D1061,TeamGames!$F$2:$F$4073,$E1061)</f>
        <v/>
      </c>
      <c r="O1061" s="33">
        <f>SUMIFS(TeamGames!$S$2:$S$4073,TeamGames!$D$2:$D$4073,$D1061,TeamGames!$F$2:$F$4073,$E1061,TeamGames!$X$2:$X$4073,1)</f>
        <v/>
      </c>
      <c r="P1061" s="24">
        <f>SUMIFS(TeamGames!$O$2:$O$4073,TeamGames!$D$2:$D$4073,$D1061,TeamGames!$F$2:$F$4073,$E1061)</f>
        <v/>
      </c>
      <c r="Q1061" s="33">
        <f>SUMIFS(TeamGames!$T$2:$T$4073,TeamGames!$D$2:$D$4073,$D1061,TeamGames!$F$2:$F$4073,$E1061)</f>
        <v/>
      </c>
      <c r="R1061" s="33">
        <f>SUMIFS(TeamGames!$U$2:$U$4073,TeamGames!$D$2:$D$4073,$D1061,TeamGames!$F$2:$F$4073,$E1061)</f>
        <v/>
      </c>
      <c r="S1061" s="33">
        <f>SUMIFS(TeamGames!$W$2:$W$4073,TeamGames!$D$2:$D$4073,$D1061,TeamGames!$F$2:$F$4073,$E1061)</f>
        <v/>
      </c>
      <c r="T1061" s="30">
        <f>IF(M1061=0,"",P1061-O1061)</f>
        <v/>
      </c>
      <c r="U1061" s="30">
        <f>IF(M1061=0,"",S1061-O1061)</f>
        <v/>
      </c>
      <c r="V1061" s="24">
        <f>IF(M1061=0,"upcoming",IF(M1061=F1061,"complete","in progress"))</f>
        <v/>
      </c>
      <c r="W1061" s="33">
        <f>N1061/F1061</f>
        <v/>
      </c>
      <c r="X1061" s="41">
        <f>AVERAGEIFS(TeamGames!$K$2:$K$4073,TeamGames!$D$2:$D$4073,$D1061,TeamGames!$F$2:$F$4073,$E1061)</f>
        <v/>
      </c>
      <c r="Y1061" s="30">
        <f>IF(M1061=0,"",P1061-S1061)</f>
        <v/>
      </c>
      <c r="Z1061" s="30" t="n"/>
      <c r="AA1061" s="31" t="n"/>
      <c r="AB1061" s="33" t="n">
        <v>6.257328202131113</v>
      </c>
      <c r="AC1061" s="24" t="n">
        <v>0</v>
      </c>
      <c r="AD1061" s="24" t="n">
        <v>0</v>
      </c>
    </row>
    <row r="1062">
      <c r="A1062" s="24" t="inlineStr">
        <is>
          <t>York|9</t>
        </is>
      </c>
      <c r="B1062" s="24" t="inlineStr">
        <is>
          <t>E3</t>
        </is>
      </c>
      <c r="C1062" s="24" t="inlineStr">
        <is>
          <t>League Two</t>
        </is>
      </c>
      <c r="D1062" s="24" t="inlineStr">
        <is>
          <t>York</t>
        </is>
      </c>
      <c r="E1062" s="24" t="n">
        <v>9</v>
      </c>
      <c r="F1062" s="24">
        <f>COUNTIFS(TeamGames!$D$2:$D$4073,$D1062,TeamGames!$F$2:$F$4073,$E1062)</f>
        <v/>
      </c>
      <c r="G1062" s="24" t="n">
        <v>33</v>
      </c>
      <c r="H1062" s="24" t="n">
        <v>36</v>
      </c>
      <c r="I1062" s="24" t="inlineStr">
        <is>
          <t>Rochdale (H) · Bristol Rovers (A) · Rotherham (H) · Walsall (A)</t>
        </is>
      </c>
      <c r="J1062" s="24" t="n">
        <v>2</v>
      </c>
      <c r="K1062" s="40" t="n">
        <v>46445.625</v>
      </c>
      <c r="L1062" s="40" t="n">
        <v>46466.625</v>
      </c>
      <c r="M1062" s="24">
        <f>SUMIFS(TeamGames!$X$2:$X$4073,TeamGames!$D$2:$D$4073,$D1062,TeamGames!$F$2:$F$4073,$E1062)</f>
        <v/>
      </c>
      <c r="N1062" s="33">
        <f>SUMIFS(TeamGames!$S$2:$S$4073,TeamGames!$D$2:$D$4073,$D1062,TeamGames!$F$2:$F$4073,$E1062)</f>
        <v/>
      </c>
      <c r="O1062" s="33">
        <f>SUMIFS(TeamGames!$S$2:$S$4073,TeamGames!$D$2:$D$4073,$D1062,TeamGames!$F$2:$F$4073,$E1062,TeamGames!$X$2:$X$4073,1)</f>
        <v/>
      </c>
      <c r="P1062" s="24">
        <f>SUMIFS(TeamGames!$O$2:$O$4073,TeamGames!$D$2:$D$4073,$D1062,TeamGames!$F$2:$F$4073,$E1062)</f>
        <v/>
      </c>
      <c r="Q1062" s="33">
        <f>SUMIFS(TeamGames!$T$2:$T$4073,TeamGames!$D$2:$D$4073,$D1062,TeamGames!$F$2:$F$4073,$E1062)</f>
        <v/>
      </c>
      <c r="R1062" s="33">
        <f>SUMIFS(TeamGames!$U$2:$U$4073,TeamGames!$D$2:$D$4073,$D1062,TeamGames!$F$2:$F$4073,$E1062)</f>
        <v/>
      </c>
      <c r="S1062" s="33">
        <f>SUMIFS(TeamGames!$W$2:$W$4073,TeamGames!$D$2:$D$4073,$D1062,TeamGames!$F$2:$F$4073,$E1062)</f>
        <v/>
      </c>
      <c r="T1062" s="30">
        <f>IF(M1062=0,"",P1062-O1062)</f>
        <v/>
      </c>
      <c r="U1062" s="30">
        <f>IF(M1062=0,"",S1062-O1062)</f>
        <v/>
      </c>
      <c r="V1062" s="24">
        <f>IF(M1062=0,"upcoming",IF(M1062=F1062,"complete","in progress"))</f>
        <v/>
      </c>
      <c r="W1062" s="33">
        <f>N1062/F1062</f>
        <v/>
      </c>
      <c r="X1062" s="41">
        <f>AVERAGEIFS(TeamGames!$K$2:$K$4073,TeamGames!$D$2:$D$4073,$D1062,TeamGames!$F$2:$F$4073,$E1062)</f>
        <v/>
      </c>
      <c r="Y1062" s="30">
        <f>IF(M1062=0,"",P1062-S1062)</f>
        <v/>
      </c>
      <c r="Z1062" s="30" t="n"/>
      <c r="AA1062" s="31" t="n"/>
      <c r="AB1062" s="33" t="n">
        <v>5.795291297186171</v>
      </c>
      <c r="AC1062" s="24" t="n">
        <v>0</v>
      </c>
      <c r="AD1062" s="24" t="n">
        <v>0</v>
      </c>
    </row>
    <row r="1063">
      <c r="A1063" s="24" t="inlineStr">
        <is>
          <t>York|10</t>
        </is>
      </c>
      <c r="B1063" s="24" t="inlineStr">
        <is>
          <t>E3</t>
        </is>
      </c>
      <c r="C1063" s="24" t="inlineStr">
        <is>
          <t>League Two</t>
        </is>
      </c>
      <c r="D1063" s="24" t="inlineStr">
        <is>
          <t>York</t>
        </is>
      </c>
      <c r="E1063" s="24" t="n">
        <v>10</v>
      </c>
      <c r="F1063" s="24">
        <f>COUNTIFS(TeamGames!$D$2:$D$4073,$D1063,TeamGames!$F$2:$F$4073,$E1063)</f>
        <v/>
      </c>
      <c r="G1063" s="24" t="n">
        <v>37</v>
      </c>
      <c r="H1063" s="24" t="n">
        <v>40</v>
      </c>
      <c r="I1063" s="24" t="inlineStr">
        <is>
          <t>Salford (A) · Oldham (H) · Fleetwood (A) · Tranmere (H)</t>
        </is>
      </c>
      <c r="J1063" s="24" t="n">
        <v>2</v>
      </c>
      <c r="K1063" s="40" t="n">
        <v>46472.625</v>
      </c>
      <c r="L1063" s="40" t="n">
        <v>46487.625</v>
      </c>
      <c r="M1063" s="24">
        <f>SUMIFS(TeamGames!$X$2:$X$4073,TeamGames!$D$2:$D$4073,$D1063,TeamGames!$F$2:$F$4073,$E1063)</f>
        <v/>
      </c>
      <c r="N1063" s="33">
        <f>SUMIFS(TeamGames!$S$2:$S$4073,TeamGames!$D$2:$D$4073,$D1063,TeamGames!$F$2:$F$4073,$E1063)</f>
        <v/>
      </c>
      <c r="O1063" s="33">
        <f>SUMIFS(TeamGames!$S$2:$S$4073,TeamGames!$D$2:$D$4073,$D1063,TeamGames!$F$2:$F$4073,$E1063,TeamGames!$X$2:$X$4073,1)</f>
        <v/>
      </c>
      <c r="P1063" s="24">
        <f>SUMIFS(TeamGames!$O$2:$O$4073,TeamGames!$D$2:$D$4073,$D1063,TeamGames!$F$2:$F$4073,$E1063)</f>
        <v/>
      </c>
      <c r="Q1063" s="33">
        <f>SUMIFS(TeamGames!$T$2:$T$4073,TeamGames!$D$2:$D$4073,$D1063,TeamGames!$F$2:$F$4073,$E1063)</f>
        <v/>
      </c>
      <c r="R1063" s="33">
        <f>SUMIFS(TeamGames!$U$2:$U$4073,TeamGames!$D$2:$D$4073,$D1063,TeamGames!$F$2:$F$4073,$E1063)</f>
        <v/>
      </c>
      <c r="S1063" s="33">
        <f>SUMIFS(TeamGames!$W$2:$W$4073,TeamGames!$D$2:$D$4073,$D1063,TeamGames!$F$2:$F$4073,$E1063)</f>
        <v/>
      </c>
      <c r="T1063" s="30">
        <f>IF(M1063=0,"",P1063-O1063)</f>
        <v/>
      </c>
      <c r="U1063" s="30">
        <f>IF(M1063=0,"",S1063-O1063)</f>
        <v/>
      </c>
      <c r="V1063" s="24">
        <f>IF(M1063=0,"upcoming",IF(M1063=F1063,"complete","in progress"))</f>
        <v/>
      </c>
      <c r="W1063" s="33">
        <f>N1063/F1063</f>
        <v/>
      </c>
      <c r="X1063" s="41">
        <f>AVERAGEIFS(TeamGames!$K$2:$K$4073,TeamGames!$D$2:$D$4073,$D1063,TeamGames!$F$2:$F$4073,$E1063)</f>
        <v/>
      </c>
      <c r="Y1063" s="30">
        <f>IF(M1063=0,"",P1063-S1063)</f>
        <v/>
      </c>
      <c r="Z1063" s="30" t="n"/>
      <c r="AA1063" s="31" t="n"/>
      <c r="AB1063" s="33" t="n">
        <v>5.863931785472153</v>
      </c>
      <c r="AC1063" s="24" t="n">
        <v>0</v>
      </c>
      <c r="AD1063" s="24" t="n">
        <v>0</v>
      </c>
    </row>
    <row r="1064">
      <c r="A1064" s="24" t="inlineStr">
        <is>
          <t>York|11</t>
        </is>
      </c>
      <c r="B1064" s="24" t="inlineStr">
        <is>
          <t>E3</t>
        </is>
      </c>
      <c r="C1064" s="24" t="inlineStr">
        <is>
          <t>League Two</t>
        </is>
      </c>
      <c r="D1064" s="24" t="inlineStr">
        <is>
          <t>York</t>
        </is>
      </c>
      <c r="E1064" s="24" t="n">
        <v>11</v>
      </c>
      <c r="F1064" s="24">
        <f>COUNTIFS(TeamGames!$D$2:$D$4073,$D1064,TeamGames!$F$2:$F$4073,$E1064)</f>
        <v/>
      </c>
      <c r="G1064" s="24" t="n">
        <v>41</v>
      </c>
      <c r="H1064" s="24" t="n">
        <v>44</v>
      </c>
      <c r="I1064" s="24" t="inlineStr">
        <is>
          <t>Northampton (A) · Chesterfield (H) · Gillingham (A) · Barnet (H)</t>
        </is>
      </c>
      <c r="J1064" s="24" t="n">
        <v>2</v>
      </c>
      <c r="K1064" s="40" t="n">
        <v>46490.82291666666</v>
      </c>
      <c r="L1064" s="40" t="n">
        <v>46504.82291666666</v>
      </c>
      <c r="M1064" s="24">
        <f>SUMIFS(TeamGames!$X$2:$X$4073,TeamGames!$D$2:$D$4073,$D1064,TeamGames!$F$2:$F$4073,$E1064)</f>
        <v/>
      </c>
      <c r="N1064" s="33">
        <f>SUMIFS(TeamGames!$S$2:$S$4073,TeamGames!$D$2:$D$4073,$D1064,TeamGames!$F$2:$F$4073,$E1064)</f>
        <v/>
      </c>
      <c r="O1064" s="33">
        <f>SUMIFS(TeamGames!$S$2:$S$4073,TeamGames!$D$2:$D$4073,$D1064,TeamGames!$F$2:$F$4073,$E1064,TeamGames!$X$2:$X$4073,1)</f>
        <v/>
      </c>
      <c r="P1064" s="24">
        <f>SUMIFS(TeamGames!$O$2:$O$4073,TeamGames!$D$2:$D$4073,$D1064,TeamGames!$F$2:$F$4073,$E1064)</f>
        <v/>
      </c>
      <c r="Q1064" s="33">
        <f>SUMIFS(TeamGames!$T$2:$T$4073,TeamGames!$D$2:$D$4073,$D1064,TeamGames!$F$2:$F$4073,$E1064)</f>
        <v/>
      </c>
      <c r="R1064" s="33">
        <f>SUMIFS(TeamGames!$U$2:$U$4073,TeamGames!$D$2:$D$4073,$D1064,TeamGames!$F$2:$F$4073,$E1064)</f>
        <v/>
      </c>
      <c r="S1064" s="33">
        <f>SUMIFS(TeamGames!$W$2:$W$4073,TeamGames!$D$2:$D$4073,$D1064,TeamGames!$F$2:$F$4073,$E1064)</f>
        <v/>
      </c>
      <c r="T1064" s="30">
        <f>IF(M1064=0,"",P1064-O1064)</f>
        <v/>
      </c>
      <c r="U1064" s="30">
        <f>IF(M1064=0,"",S1064-O1064)</f>
        <v/>
      </c>
      <c r="V1064" s="24">
        <f>IF(M1064=0,"upcoming",IF(M1064=F1064,"complete","in progress"))</f>
        <v/>
      </c>
      <c r="W1064" s="33">
        <f>N1064/F1064</f>
        <v/>
      </c>
      <c r="X1064" s="41">
        <f>AVERAGEIFS(TeamGames!$K$2:$K$4073,TeamGames!$D$2:$D$4073,$D1064,TeamGames!$F$2:$F$4073,$E1064)</f>
        <v/>
      </c>
      <c r="Y1064" s="30">
        <f>IF(M1064=0,"",P1064-S1064)</f>
        <v/>
      </c>
      <c r="Z1064" s="30" t="n"/>
      <c r="AA1064" s="31" t="n"/>
      <c r="AB1064" s="33" t="n">
        <v>5.660383353938059</v>
      </c>
      <c r="AC1064" s="24" t="n">
        <v>0</v>
      </c>
      <c r="AD1064" s="24" t="n">
        <v>0</v>
      </c>
    </row>
    <row r="1065">
      <c r="A1065" s="24" t="inlineStr">
        <is>
          <t>York|12</t>
        </is>
      </c>
      <c r="B1065" s="24" t="inlineStr">
        <is>
          <t>E3</t>
        </is>
      </c>
      <c r="C1065" s="24" t="inlineStr">
        <is>
          <t>League Two</t>
        </is>
      </c>
      <c r="D1065" s="24" t="inlineStr">
        <is>
          <t>York</t>
        </is>
      </c>
      <c r="E1065" s="24" t="n">
        <v>12</v>
      </c>
      <c r="F1065" s="24">
        <f>COUNTIFS(TeamGames!$D$2:$D$4073,$D1065,TeamGames!$F$2:$F$4073,$E1065)</f>
        <v/>
      </c>
      <c r="G1065" s="24" t="n">
        <v>45</v>
      </c>
      <c r="H1065" s="24" t="n">
        <v>46</v>
      </c>
      <c r="I1065" s="24" t="inlineStr">
        <is>
          <t>Colchester (H) · Shrewsbury (A)</t>
        </is>
      </c>
      <c r="J1065" s="24" t="n">
        <v>1</v>
      </c>
      <c r="K1065" s="40" t="n">
        <v>46508.625</v>
      </c>
      <c r="L1065" s="40" t="n">
        <v>46515.625</v>
      </c>
      <c r="M1065" s="24">
        <f>SUMIFS(TeamGames!$X$2:$X$4073,TeamGames!$D$2:$D$4073,$D1065,TeamGames!$F$2:$F$4073,$E1065)</f>
        <v/>
      </c>
      <c r="N1065" s="33">
        <f>SUMIFS(TeamGames!$S$2:$S$4073,TeamGames!$D$2:$D$4073,$D1065,TeamGames!$F$2:$F$4073,$E1065)</f>
        <v/>
      </c>
      <c r="O1065" s="33">
        <f>SUMIFS(TeamGames!$S$2:$S$4073,TeamGames!$D$2:$D$4073,$D1065,TeamGames!$F$2:$F$4073,$E1065,TeamGames!$X$2:$X$4073,1)</f>
        <v/>
      </c>
      <c r="P1065" s="24">
        <f>SUMIFS(TeamGames!$O$2:$O$4073,TeamGames!$D$2:$D$4073,$D1065,TeamGames!$F$2:$F$4073,$E1065)</f>
        <v/>
      </c>
      <c r="Q1065" s="33">
        <f>SUMIFS(TeamGames!$T$2:$T$4073,TeamGames!$D$2:$D$4073,$D1065,TeamGames!$F$2:$F$4073,$E1065)</f>
        <v/>
      </c>
      <c r="R1065" s="33">
        <f>SUMIFS(TeamGames!$U$2:$U$4073,TeamGames!$D$2:$D$4073,$D1065,TeamGames!$F$2:$F$4073,$E1065)</f>
        <v/>
      </c>
      <c r="S1065" s="33">
        <f>SUMIFS(TeamGames!$W$2:$W$4073,TeamGames!$D$2:$D$4073,$D1065,TeamGames!$F$2:$F$4073,$E1065)</f>
        <v/>
      </c>
      <c r="T1065" s="30">
        <f>IF(M1065=0,"",P1065-O1065)</f>
        <v/>
      </c>
      <c r="U1065" s="30">
        <f>IF(M1065=0,"",S1065-O1065)</f>
        <v/>
      </c>
      <c r="V1065" s="24">
        <f>IF(M1065=0,"upcoming",IF(M1065=F1065,"complete","in progress"))</f>
        <v/>
      </c>
      <c r="W1065" s="33">
        <f>N1065/F1065</f>
        <v/>
      </c>
      <c r="X1065" s="41">
        <f>AVERAGEIFS(TeamGames!$K$2:$K$4073,TeamGames!$D$2:$D$4073,$D1065,TeamGames!$F$2:$F$4073,$E1065)</f>
        <v/>
      </c>
      <c r="Y1065" s="30">
        <f>IF(M1065=0,"",P1065-S1065)</f>
        <v/>
      </c>
      <c r="Z1065" s="30" t="n"/>
      <c r="AA1065" s="31" t="n"/>
      <c r="AB1065" s="33" t="n">
        <v>3.069389263876706</v>
      </c>
      <c r="AC1065" s="24" t="n">
        <v>0</v>
      </c>
      <c r="AD1065" s="24" t="n">
        <v>0</v>
      </c>
    </row>
  </sheetData>
  <autoFilter ref="A1:AD1065"/>
  <conditionalFormatting sqref="T2:U1065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5B9BD5"/>
    <outlinePr summaryBelow="1" summaryRight="1"/>
    <pageSetUpPr/>
  </sheetPr>
  <dimension ref="A1:AG40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14" customWidth="1" min="3" max="3"/>
    <col width="16" customWidth="1" min="4" max="4"/>
    <col width="6" customWidth="1" min="5" max="5"/>
    <col width="6" customWidth="1" min="6" max="6"/>
    <col width="17" customWidth="1" min="7" max="7"/>
    <col width="16" customWidth="1" min="8" max="8"/>
    <col width="6" customWidth="1" min="9" max="9"/>
    <col width="10" customWidth="1" min="10" max="10"/>
    <col width="8" customWidth="1" min="11" max="11"/>
    <col width="5" customWidth="1" min="12" max="12"/>
    <col width="5" customWidth="1" min="13" max="13"/>
    <col width="7" customWidth="1" min="14" max="14"/>
    <col width="5" customWidth="1" min="15" max="15"/>
    <col width="8" customWidth="1" min="16" max="16"/>
    <col width="8" customWidth="1" min="17" max="17"/>
    <col width="8" customWidth="1" min="18" max="18"/>
    <col width="8" customWidth="1" min="19" max="19"/>
    <col width="7" customWidth="1" min="20" max="20"/>
    <col width="7" customWidth="1" min="21" max="21"/>
    <col width="7" customWidth="1" min="22" max="22"/>
    <col width="8" customWidth="1" min="23" max="23"/>
    <col width="6" customWidth="1" min="24" max="24"/>
    <col width="9" customWidth="1" min="25" max="25"/>
    <col width="10" customWidth="1" min="26" max="26"/>
    <col hidden="1" width="6" customWidth="1" min="27" max="27"/>
    <col width="8" customWidth="1" min="28" max="28"/>
    <col width="8" customWidth="1" min="29" max="29"/>
    <col width="7" customWidth="1" min="30" max="30"/>
    <col width="8" customWidth="1" min="31" max="31"/>
    <col width="8" customWidth="1" min="32" max="32"/>
    <col width="8" customWidth="1" min="33" max="33"/>
  </cols>
  <sheetData>
    <row r="1" ht="30" customHeight="1">
      <c r="A1" s="10" t="inlineStr">
        <is>
          <t>key</t>
        </is>
      </c>
      <c r="B1" s="10" t="inlineStr">
        <is>
          <t>div</t>
        </is>
      </c>
      <c r="C1" s="10" t="inlineStr">
        <is>
          <t>League</t>
        </is>
      </c>
      <c r="D1" s="10" t="inlineStr">
        <is>
          <t>Team</t>
        </is>
      </c>
      <c r="E1" s="10" t="inlineStr">
        <is>
          <t>Game</t>
        </is>
      </c>
      <c r="F1" s="10" t="inlineStr">
        <is>
          <t>Block</t>
        </is>
      </c>
      <c r="G1" s="10" t="inlineStr">
        <is>
          <t>Kick-off</t>
        </is>
      </c>
      <c r="H1" s="10" t="inlineStr">
        <is>
          <t>Opponent</t>
        </is>
      </c>
      <c r="I1" s="10" t="inlineStr">
        <is>
          <t>Venue</t>
        </is>
      </c>
      <c r="J1" s="10" t="inlineStr">
        <is>
          <t>match_id</t>
        </is>
      </c>
      <c r="K1" s="10" t="inlineStr">
        <is>
          <t>Opp mkt rank</t>
        </is>
      </c>
      <c r="L1" s="10" t="inlineStr">
        <is>
          <t>GF</t>
        </is>
      </c>
      <c r="M1" s="10" t="inlineStr">
        <is>
          <t>GA</t>
        </is>
      </c>
      <c r="N1" s="10" t="inlineStr">
        <is>
          <t>Result</t>
        </is>
      </c>
      <c r="O1" s="10" t="inlineStr">
        <is>
          <t>Pts</t>
        </is>
      </c>
      <c r="P1" s="10" t="inlineStr">
        <is>
          <t>Mkt P(W)</t>
        </is>
      </c>
      <c r="Q1" s="10" t="inlineStr">
        <is>
          <t>Mkt P(D)</t>
        </is>
      </c>
      <c r="R1" s="10" t="inlineStr">
        <is>
          <t>Mkt P(L)</t>
        </is>
      </c>
      <c r="S1" s="10" t="inlineStr">
        <is>
          <t>Mkt xP</t>
        </is>
      </c>
      <c r="T1" s="10" t="inlineStr">
        <is>
          <t>xG</t>
        </is>
      </c>
      <c r="U1" s="10" t="inlineStr">
        <is>
          <t>xGA</t>
        </is>
      </c>
      <c r="V1" s="10" t="inlineStr">
        <is>
          <t>xGD</t>
        </is>
      </c>
      <c r="W1" s="10" t="inlineStr">
        <is>
          <t>xG xP</t>
        </is>
      </c>
      <c r="X1" s="10" t="inlineStr">
        <is>
          <t>Played</t>
        </is>
      </c>
      <c r="Y1" s="10" t="inlineStr">
        <is>
          <t>Pts - Mkt xP</t>
        </is>
      </c>
      <c r="Z1" s="10" t="inlineStr">
        <is>
          <t>xG xP - Mkt xP</t>
        </is>
      </c>
      <c r="AA1" s="10" t="inlineStr">
        <is>
          <t>row</t>
        </is>
      </c>
      <c r="AB1" s="10" t="inlineStr">
        <is>
          <t>Close xP</t>
        </is>
      </c>
      <c r="AC1" s="10" t="inlineStr">
        <is>
          <t>Now xP</t>
        </is>
      </c>
      <c r="AD1" s="10" t="inlineStr">
        <is>
          <t>Euro wk</t>
        </is>
      </c>
      <c r="AE1" s="10" t="inlineStr">
        <is>
          <t>Block (orig)</t>
        </is>
      </c>
      <c r="AF1" s="10" t="inlineStr">
        <is>
          <t>xG Opta</t>
        </is>
      </c>
      <c r="AG1" s="10" t="inlineStr">
        <is>
          <t>xGA Opta</t>
        </is>
      </c>
    </row>
    <row r="2">
      <c r="A2" s="24" t="inlineStr">
        <is>
          <t>Arsenal|1</t>
        </is>
      </c>
      <c r="B2" s="24" t="inlineStr">
        <is>
          <t>E0</t>
        </is>
      </c>
      <c r="C2" s="24" t="inlineStr">
        <is>
          <t>Premier League</t>
        </is>
      </c>
      <c r="D2" s="24" t="inlineStr">
        <is>
          <t>Arsenal</t>
        </is>
      </c>
      <c r="E2" s="24" t="n">
        <v>1</v>
      </c>
      <c r="F2" s="24" t="n">
        <v>1</v>
      </c>
      <c r="G2" s="29" t="n">
        <v>46255.83333333334</v>
      </c>
      <c r="H2" s="24" t="inlineStr">
        <is>
          <t>Coventry</t>
        </is>
      </c>
      <c r="I2" s="24" t="inlineStr">
        <is>
          <t>H</t>
        </is>
      </c>
      <c r="J2" s="24" t="inlineStr">
        <is>
          <t>E0-Arsenal-Coventry</t>
        </is>
      </c>
      <c r="K2" s="24" t="n">
        <v>18</v>
      </c>
      <c r="L2" s="11">
        <f>IF(INDEX(Matches!$X:$X,AA2)=0,"",IF(I2="H",INDEX(Matches!$H:$H,AA2),INDEX(Matches!$I:$I,AA2)))</f>
        <v/>
      </c>
      <c r="M2" s="11">
        <f>IF(INDEX(Matches!$X:$X,AA2)=0,"",IF(I2="H",INDEX(Matches!$I:$I,AA2),INDEX(Matches!$H:$H,AA2)))</f>
        <v/>
      </c>
      <c r="N2" s="11">
        <f>IF(L2="","",IF(L2&gt;M2,"W",IF(L2=M2,"D","L")))</f>
        <v/>
      </c>
      <c r="O2" s="11">
        <f>IF(L2="","",IF(L2&gt;M2,3,IF(L2=M2,1,0)))</f>
        <v/>
      </c>
      <c r="P2" s="31">
        <f>IF(I2="H",INDEX(Matches!$L:$L,AA2),INDEX(Matches!$N:$N,AA2))</f>
        <v/>
      </c>
      <c r="Q2" s="31">
        <f>INDEX(Matches!$M:$M,AA2)</f>
        <v/>
      </c>
      <c r="R2" s="31">
        <f>IF(I2="H",INDEX(Matches!$N:$N,AA2),INDEX(Matches!$L:$L,AA2))</f>
        <v/>
      </c>
      <c r="S2" s="33">
        <f>IF(I2="H",INDEX(Matches!$O:$O,AA2),INDEX(Matches!$P:$P,AA2))</f>
        <v/>
      </c>
      <c r="T2" s="33">
        <f>IF(INDEX(Matches!$J:$J,AA2)="","",IF(I2="H",INDEX(Matches!$J:$J,AA2),INDEX(Matches!$K:$K,AA2)))</f>
        <v/>
      </c>
      <c r="U2" s="33">
        <f>IF(INDEX(Matches!$K:$K,AA2)="","",IF(I2="H",INDEX(Matches!$K:$K,AA2),INDEX(Matches!$J:$J,AA2)))</f>
        <v/>
      </c>
      <c r="V2" s="30">
        <f>IF(T2="","",T2-U2)</f>
        <v/>
      </c>
      <c r="W2" s="33">
        <f>IF(I2="H",INDEX(Matches!$T:$T,AA2),INDEX(Matches!$U:$U,AA2))</f>
        <v/>
      </c>
      <c r="X2" s="11">
        <f>INDEX(Matches!$X:$X,AA2)</f>
        <v/>
      </c>
      <c r="Y2" s="30">
        <f>IF(O2="","",O2-S2)</f>
        <v/>
      </c>
      <c r="Z2" s="30">
        <f>IF(W2="","",W2-S2)</f>
        <v/>
      </c>
      <c r="AA2" s="24">
        <f>MATCH(J2,Matches!$A:$A,0)</f>
        <v/>
      </c>
      <c r="AB2" s="33" t="n">
        <v>2.514124293785311</v>
      </c>
      <c r="AC2" s="33" t="n"/>
      <c r="AD2" s="24" t="n"/>
      <c r="AE2" s="24" t="n">
        <v>1</v>
      </c>
      <c r="AF2" s="33" t="n">
        <v>1.57</v>
      </c>
      <c r="AG2" s="33" t="n">
        <v>0.3</v>
      </c>
    </row>
    <row r="3">
      <c r="A3" s="24" t="inlineStr">
        <is>
          <t>Arsenal|2</t>
        </is>
      </c>
      <c r="B3" s="24" t="inlineStr">
        <is>
          <t>E0</t>
        </is>
      </c>
      <c r="C3" s="24" t="inlineStr">
        <is>
          <t>Premier League</t>
        </is>
      </c>
      <c r="D3" s="24" t="inlineStr">
        <is>
          <t>Arsenal</t>
        </is>
      </c>
      <c r="E3" s="24" t="n">
        <v>2</v>
      </c>
      <c r="F3" s="24" t="n">
        <v>1</v>
      </c>
      <c r="G3" s="29" t="n">
        <v>46265.83333333334</v>
      </c>
      <c r="H3" s="24" t="inlineStr">
        <is>
          <t>Aston Villa</t>
        </is>
      </c>
      <c r="I3" s="24" t="inlineStr">
        <is>
          <t>A</t>
        </is>
      </c>
      <c r="J3" s="24" t="inlineStr">
        <is>
          <t>E0-AstonVil-Arsenal</t>
        </is>
      </c>
      <c r="K3" s="24" t="n">
        <v>7</v>
      </c>
      <c r="L3" s="11">
        <f>IF(INDEX(Matches!$X:$X,AA3)=0,"",IF(I3="H",INDEX(Matches!$H:$H,AA3),INDEX(Matches!$I:$I,AA3)))</f>
        <v/>
      </c>
      <c r="M3" s="11">
        <f>IF(INDEX(Matches!$X:$X,AA3)=0,"",IF(I3="H",INDEX(Matches!$I:$I,AA3),INDEX(Matches!$H:$H,AA3)))</f>
        <v/>
      </c>
      <c r="N3" s="11">
        <f>IF(L3="","",IF(L3&gt;M3,"W",IF(L3=M3,"D","L")))</f>
        <v/>
      </c>
      <c r="O3" s="11">
        <f>IF(L3="","",IF(L3&gt;M3,3,IF(L3=M3,1,0)))</f>
        <v/>
      </c>
      <c r="P3" s="31">
        <f>IF(I3="H",INDEX(Matches!$L:$L,AA3),INDEX(Matches!$N:$N,AA3))</f>
        <v/>
      </c>
      <c r="Q3" s="31">
        <f>INDEX(Matches!$M:$M,AA3)</f>
        <v/>
      </c>
      <c r="R3" s="31">
        <f>IF(I3="H",INDEX(Matches!$N:$N,AA3),INDEX(Matches!$L:$L,AA3))</f>
        <v/>
      </c>
      <c r="S3" s="33">
        <f>IF(I3="H",INDEX(Matches!$O:$O,AA3),INDEX(Matches!$P:$P,AA3))</f>
        <v/>
      </c>
      <c r="T3" s="33">
        <f>IF(INDEX(Matches!$J:$J,AA3)="","",IF(I3="H",INDEX(Matches!$J:$J,AA3),INDEX(Matches!$K:$K,AA3)))</f>
        <v/>
      </c>
      <c r="U3" s="33">
        <f>IF(INDEX(Matches!$K:$K,AA3)="","",IF(I3="H",INDEX(Matches!$K:$K,AA3),INDEX(Matches!$J:$J,AA3)))</f>
        <v/>
      </c>
      <c r="V3" s="30">
        <f>IF(T3="","",T3-U3)</f>
        <v/>
      </c>
      <c r="W3" s="33">
        <f>IF(I3="H",INDEX(Matches!$T:$T,AA3),INDEX(Matches!$U:$U,AA3))</f>
        <v/>
      </c>
      <c r="X3" s="11">
        <f>INDEX(Matches!$X:$X,AA3)</f>
        <v/>
      </c>
      <c r="Y3" s="30">
        <f>IF(O3="","",O3-S3)</f>
        <v/>
      </c>
      <c r="Z3" s="30">
        <f>IF(W3="","",W3-S3)</f>
        <v/>
      </c>
      <c r="AA3" s="24">
        <f>MATCH(J3,Matches!$A:$A,0)</f>
        <v/>
      </c>
      <c r="AB3" s="33" t="n">
        <v>2.139352306182531</v>
      </c>
      <c r="AC3" s="33" t="n"/>
      <c r="AD3" s="24" t="n"/>
      <c r="AE3" s="24" t="n">
        <v>1</v>
      </c>
      <c r="AF3" s="33" t="n">
        <v>1.17</v>
      </c>
      <c r="AG3" s="33" t="n">
        <v>0.34</v>
      </c>
    </row>
    <row r="4">
      <c r="A4" s="24" t="inlineStr">
        <is>
          <t>Arsenal|3</t>
        </is>
      </c>
      <c r="B4" s="24" t="inlineStr">
        <is>
          <t>E0</t>
        </is>
      </c>
      <c r="C4" s="24" t="inlineStr">
        <is>
          <t>Premier League</t>
        </is>
      </c>
      <c r="D4" s="24" t="inlineStr">
        <is>
          <t>Arsenal</t>
        </is>
      </c>
      <c r="E4" s="24" t="n">
        <v>3</v>
      </c>
      <c r="F4" s="24" t="n">
        <v>1</v>
      </c>
      <c r="G4" s="29" t="n">
        <v>46271.6875</v>
      </c>
      <c r="H4" s="24" t="inlineStr">
        <is>
          <t>Chelsea</t>
        </is>
      </c>
      <c r="I4" s="24" t="inlineStr">
        <is>
          <t>H</t>
        </is>
      </c>
      <c r="J4" s="24" t="inlineStr">
        <is>
          <t>E0-Arsenal-Chelsea</t>
        </is>
      </c>
      <c r="K4" s="24" t="n">
        <v>5</v>
      </c>
      <c r="L4" s="11">
        <f>IF(INDEX(Matches!$X:$X,AA4)=0,"",IF(I4="H",INDEX(Matches!$H:$H,AA4),INDEX(Matches!$I:$I,AA4)))</f>
        <v/>
      </c>
      <c r="M4" s="11">
        <f>IF(INDEX(Matches!$X:$X,AA4)=0,"",IF(I4="H",INDEX(Matches!$I:$I,AA4),INDEX(Matches!$H:$H,AA4)))</f>
        <v/>
      </c>
      <c r="N4" s="11">
        <f>IF(L4="","",IF(L4&gt;M4,"W",IF(L4=M4,"D","L")))</f>
        <v/>
      </c>
      <c r="O4" s="11">
        <f>IF(L4="","",IF(L4&gt;M4,3,IF(L4=M4,1,0)))</f>
        <v/>
      </c>
      <c r="P4" s="31">
        <f>IF(I4="H",INDEX(Matches!$L:$L,AA4),INDEX(Matches!$N:$N,AA4))</f>
        <v/>
      </c>
      <c r="Q4" s="31">
        <f>INDEX(Matches!$M:$M,AA4)</f>
        <v/>
      </c>
      <c r="R4" s="31">
        <f>IF(I4="H",INDEX(Matches!$N:$N,AA4),INDEX(Matches!$L:$L,AA4))</f>
        <v/>
      </c>
      <c r="S4" s="33">
        <f>IF(I4="H",INDEX(Matches!$O:$O,AA4),INDEX(Matches!$P:$P,AA4))</f>
        <v/>
      </c>
      <c r="T4" s="33">
        <f>IF(INDEX(Matches!$J:$J,AA4)="","",IF(I4="H",INDEX(Matches!$J:$J,AA4),INDEX(Matches!$K:$K,AA4)))</f>
        <v/>
      </c>
      <c r="U4" s="33">
        <f>IF(INDEX(Matches!$K:$K,AA4)="","",IF(I4="H",INDEX(Matches!$K:$K,AA4),INDEX(Matches!$J:$J,AA4)))</f>
        <v/>
      </c>
      <c r="V4" s="30">
        <f>IF(T4="","",T4-U4)</f>
        <v/>
      </c>
      <c r="W4" s="33">
        <f>IF(I4="H",INDEX(Matches!$T:$T,AA4),INDEX(Matches!$U:$U,AA4))</f>
        <v/>
      </c>
      <c r="X4" s="11">
        <f>INDEX(Matches!$X:$X,AA4)</f>
        <v/>
      </c>
      <c r="Y4" s="30">
        <f>IF(O4="","",O4-S4)</f>
        <v/>
      </c>
      <c r="Z4" s="30">
        <f>IF(W4="","",W4-S4)</f>
        <v/>
      </c>
      <c r="AA4" s="24">
        <f>MATCH(J4,Matches!$A:$A,0)</f>
        <v/>
      </c>
      <c r="AB4" s="33" t="n"/>
      <c r="AC4" s="33" t="n"/>
      <c r="AD4" s="24" t="inlineStr">
        <is>
          <t>Y</t>
        </is>
      </c>
      <c r="AE4" s="24" t="n">
        <v>1</v>
      </c>
      <c r="AF4" s="33" t="n"/>
      <c r="AG4" s="33" t="n"/>
    </row>
    <row r="5">
      <c r="A5" s="24" t="inlineStr">
        <is>
          <t>Arsenal|4</t>
        </is>
      </c>
      <c r="B5" s="24" t="inlineStr">
        <is>
          <t>E0</t>
        </is>
      </c>
      <c r="C5" s="24" t="inlineStr">
        <is>
          <t>Premier League</t>
        </is>
      </c>
      <c r="D5" s="24" t="inlineStr">
        <is>
          <t>Arsenal</t>
        </is>
      </c>
      <c r="E5" s="24" t="n">
        <v>4</v>
      </c>
      <c r="F5" s="24" t="n">
        <v>1</v>
      </c>
      <c r="G5" s="29" t="n">
        <v>46277.83333333334</v>
      </c>
      <c r="H5" s="24" t="inlineStr">
        <is>
          <t>Sunderland</t>
        </is>
      </c>
      <c r="I5" s="24" t="inlineStr">
        <is>
          <t>A</t>
        </is>
      </c>
      <c r="J5" s="24" t="inlineStr">
        <is>
          <t>E0-Sunderla-Arsenal</t>
        </is>
      </c>
      <c r="K5" s="24" t="n">
        <v>17</v>
      </c>
      <c r="L5" s="11">
        <f>IF(INDEX(Matches!$X:$X,AA5)=0,"",IF(I5="H",INDEX(Matches!$H:$H,AA5),INDEX(Matches!$I:$I,AA5)))</f>
        <v/>
      </c>
      <c r="M5" s="11">
        <f>IF(INDEX(Matches!$X:$X,AA5)=0,"",IF(I5="H",INDEX(Matches!$I:$I,AA5),INDEX(Matches!$H:$H,AA5)))</f>
        <v/>
      </c>
      <c r="N5" s="11">
        <f>IF(L5="","",IF(L5&gt;M5,"W",IF(L5=M5,"D","L")))</f>
        <v/>
      </c>
      <c r="O5" s="11">
        <f>IF(L5="","",IF(L5&gt;M5,3,IF(L5=M5,1,0)))</f>
        <v/>
      </c>
      <c r="P5" s="31">
        <f>IF(I5="H",INDEX(Matches!$L:$L,AA5),INDEX(Matches!$N:$N,AA5))</f>
        <v/>
      </c>
      <c r="Q5" s="31">
        <f>INDEX(Matches!$M:$M,AA5)</f>
        <v/>
      </c>
      <c r="R5" s="31">
        <f>IF(I5="H",INDEX(Matches!$N:$N,AA5),INDEX(Matches!$L:$L,AA5))</f>
        <v/>
      </c>
      <c r="S5" s="33">
        <f>IF(I5="H",INDEX(Matches!$O:$O,AA5),INDEX(Matches!$P:$P,AA5))</f>
        <v/>
      </c>
      <c r="T5" s="33">
        <f>IF(INDEX(Matches!$J:$J,AA5)="","",IF(I5="H",INDEX(Matches!$J:$J,AA5),INDEX(Matches!$K:$K,AA5)))</f>
        <v/>
      </c>
      <c r="U5" s="33">
        <f>IF(INDEX(Matches!$K:$K,AA5)="","",IF(I5="H",INDEX(Matches!$K:$K,AA5),INDEX(Matches!$J:$J,AA5)))</f>
        <v/>
      </c>
      <c r="V5" s="30">
        <f>IF(T5="","",T5-U5)</f>
        <v/>
      </c>
      <c r="W5" s="33">
        <f>IF(I5="H",INDEX(Matches!$T:$T,AA5),INDEX(Matches!$U:$U,AA5))</f>
        <v/>
      </c>
      <c r="X5" s="11">
        <f>INDEX(Matches!$X:$X,AA5)</f>
        <v/>
      </c>
      <c r="Y5" s="30">
        <f>IF(O5="","",O5-S5)</f>
        <v/>
      </c>
      <c r="Z5" s="30">
        <f>IF(W5="","",W5-S5)</f>
        <v/>
      </c>
      <c r="AA5" s="24">
        <f>MATCH(J5,Matches!$A:$A,0)</f>
        <v/>
      </c>
      <c r="AB5" s="33" t="n">
        <v>2.160292243649647</v>
      </c>
      <c r="AC5" s="33" t="n"/>
      <c r="AD5" s="24" t="n"/>
      <c r="AE5" s="24" t="n">
        <v>1</v>
      </c>
      <c r="AF5" s="33" t="n"/>
      <c r="AG5" s="33" t="n"/>
    </row>
    <row r="6">
      <c r="A6" s="24" t="inlineStr">
        <is>
          <t>Arsenal|5</t>
        </is>
      </c>
      <c r="B6" s="24" t="inlineStr">
        <is>
          <t>E0</t>
        </is>
      </c>
      <c r="C6" s="24" t="inlineStr">
        <is>
          <t>Premier League</t>
        </is>
      </c>
      <c r="D6" s="24" t="inlineStr">
        <is>
          <t>Arsenal</t>
        </is>
      </c>
      <c r="E6" s="24" t="n">
        <v>5</v>
      </c>
      <c r="F6" s="24" t="n">
        <v>2</v>
      </c>
      <c r="G6" s="29" t="n">
        <v>46284.625</v>
      </c>
      <c r="H6" s="24" t="inlineStr">
        <is>
          <t>Brighton</t>
        </is>
      </c>
      <c r="I6" s="24" t="inlineStr">
        <is>
          <t>A</t>
        </is>
      </c>
      <c r="J6" s="24" t="inlineStr">
        <is>
          <t>E0-Brighton-Arsenal</t>
        </is>
      </c>
      <c r="K6" s="24" t="n">
        <v>8</v>
      </c>
      <c r="L6" s="11">
        <f>IF(INDEX(Matches!$X:$X,AA6)=0,"",IF(I6="H",INDEX(Matches!$H:$H,AA6),INDEX(Matches!$I:$I,AA6)))</f>
        <v/>
      </c>
      <c r="M6" s="11">
        <f>IF(INDEX(Matches!$X:$X,AA6)=0,"",IF(I6="H",INDEX(Matches!$I:$I,AA6),INDEX(Matches!$H:$H,AA6)))</f>
        <v/>
      </c>
      <c r="N6" s="11">
        <f>IF(L6="","",IF(L6&gt;M6,"W",IF(L6=M6,"D","L")))</f>
        <v/>
      </c>
      <c r="O6" s="11">
        <f>IF(L6="","",IF(L6&gt;M6,3,IF(L6=M6,1,0)))</f>
        <v/>
      </c>
      <c r="P6" s="31">
        <f>IF(I6="H",INDEX(Matches!$L:$L,AA6),INDEX(Matches!$N:$N,AA6))</f>
        <v/>
      </c>
      <c r="Q6" s="31">
        <f>INDEX(Matches!$M:$M,AA6)</f>
        <v/>
      </c>
      <c r="R6" s="31">
        <f>IF(I6="H",INDEX(Matches!$N:$N,AA6),INDEX(Matches!$L:$L,AA6))</f>
        <v/>
      </c>
      <c r="S6" s="33">
        <f>IF(I6="H",INDEX(Matches!$O:$O,AA6),INDEX(Matches!$P:$P,AA6))</f>
        <v/>
      </c>
      <c r="T6" s="33">
        <f>IF(INDEX(Matches!$J:$J,AA6)="","",IF(I6="H",INDEX(Matches!$J:$J,AA6),INDEX(Matches!$K:$K,AA6)))</f>
        <v/>
      </c>
      <c r="U6" s="33">
        <f>IF(INDEX(Matches!$K:$K,AA6)="","",IF(I6="H",INDEX(Matches!$K:$K,AA6),INDEX(Matches!$J:$J,AA6)))</f>
        <v/>
      </c>
      <c r="V6" s="30">
        <f>IF(T6="","",T6-U6)</f>
        <v/>
      </c>
      <c r="W6" s="33">
        <f>IF(I6="H",INDEX(Matches!$T:$T,AA6),INDEX(Matches!$U:$U,AA6))</f>
        <v/>
      </c>
      <c r="X6" s="11">
        <f>INDEX(Matches!$X:$X,AA6)</f>
        <v/>
      </c>
      <c r="Y6" s="30">
        <f>IF(O6="","",O6-S6)</f>
        <v/>
      </c>
      <c r="Z6" s="30">
        <f>IF(W6="","",W6-S6)</f>
        <v/>
      </c>
      <c r="AA6" s="24">
        <f>MATCH(J6,Matches!$A:$A,0)</f>
        <v/>
      </c>
      <c r="AB6" s="33" t="n"/>
      <c r="AC6" s="33" t="n"/>
      <c r="AD6" s="24" t="n"/>
      <c r="AE6" s="24" t="n">
        <v>2</v>
      </c>
      <c r="AF6" s="33" t="n"/>
      <c r="AG6" s="33" t="n"/>
    </row>
    <row r="7">
      <c r="A7" s="24" t="inlineStr">
        <is>
          <t>Arsenal|6</t>
        </is>
      </c>
      <c r="B7" s="24" t="inlineStr">
        <is>
          <t>E0</t>
        </is>
      </c>
      <c r="C7" s="24" t="inlineStr">
        <is>
          <t>Premier League</t>
        </is>
      </c>
      <c r="D7" s="24" t="inlineStr">
        <is>
          <t>Arsenal</t>
        </is>
      </c>
      <c r="E7" s="24" t="n">
        <v>6</v>
      </c>
      <c r="F7" s="24" t="n">
        <v>2</v>
      </c>
      <c r="G7" s="29" t="n">
        <v>46305.52083333334</v>
      </c>
      <c r="H7" s="24" t="inlineStr">
        <is>
          <t>Leeds</t>
        </is>
      </c>
      <c r="I7" s="24" t="inlineStr">
        <is>
          <t>H</t>
        </is>
      </c>
      <c r="J7" s="24" t="inlineStr">
        <is>
          <t>E0-Arsenal-Leeds</t>
        </is>
      </c>
      <c r="K7" s="24" t="n">
        <v>14</v>
      </c>
      <c r="L7" s="11">
        <f>IF(INDEX(Matches!$X:$X,AA7)=0,"",IF(I7="H",INDEX(Matches!$H:$H,AA7),INDEX(Matches!$I:$I,AA7)))</f>
        <v/>
      </c>
      <c r="M7" s="11">
        <f>IF(INDEX(Matches!$X:$X,AA7)=0,"",IF(I7="H",INDEX(Matches!$I:$I,AA7),INDEX(Matches!$H:$H,AA7)))</f>
        <v/>
      </c>
      <c r="N7" s="11">
        <f>IF(L7="","",IF(L7&gt;M7,"W",IF(L7=M7,"D","L")))</f>
        <v/>
      </c>
      <c r="O7" s="11">
        <f>IF(L7="","",IF(L7&gt;M7,3,IF(L7=M7,1,0)))</f>
        <v/>
      </c>
      <c r="P7" s="31">
        <f>IF(I7="H",INDEX(Matches!$L:$L,AA7),INDEX(Matches!$N:$N,AA7))</f>
        <v/>
      </c>
      <c r="Q7" s="31">
        <f>INDEX(Matches!$M:$M,AA7)</f>
        <v/>
      </c>
      <c r="R7" s="31">
        <f>IF(I7="H",INDEX(Matches!$N:$N,AA7),INDEX(Matches!$L:$L,AA7))</f>
        <v/>
      </c>
      <c r="S7" s="33">
        <f>IF(I7="H",INDEX(Matches!$O:$O,AA7),INDEX(Matches!$P:$P,AA7))</f>
        <v/>
      </c>
      <c r="T7" s="33">
        <f>IF(INDEX(Matches!$J:$J,AA7)="","",IF(I7="H",INDEX(Matches!$J:$J,AA7),INDEX(Matches!$K:$K,AA7)))</f>
        <v/>
      </c>
      <c r="U7" s="33">
        <f>IF(INDEX(Matches!$K:$K,AA7)="","",IF(I7="H",INDEX(Matches!$K:$K,AA7),INDEX(Matches!$J:$J,AA7)))</f>
        <v/>
      </c>
      <c r="V7" s="30">
        <f>IF(T7="","",T7-U7)</f>
        <v/>
      </c>
      <c r="W7" s="33">
        <f>IF(I7="H",INDEX(Matches!$T:$T,AA7),INDEX(Matches!$U:$U,AA7))</f>
        <v/>
      </c>
      <c r="X7" s="11">
        <f>INDEX(Matches!$X:$X,AA7)</f>
        <v/>
      </c>
      <c r="Y7" s="30">
        <f>IF(O7="","",O7-S7)</f>
        <v/>
      </c>
      <c r="Z7" s="30">
        <f>IF(W7="","",W7-S7)</f>
        <v/>
      </c>
      <c r="AA7" s="24">
        <f>MATCH(J7,Matches!$A:$A,0)</f>
        <v/>
      </c>
      <c r="AB7" s="33" t="n"/>
      <c r="AC7" s="33" t="n"/>
      <c r="AD7" s="24" t="inlineStr">
        <is>
          <t>Y</t>
        </is>
      </c>
      <c r="AE7" s="24" t="n">
        <v>2</v>
      </c>
      <c r="AF7" s="33" t="n"/>
      <c r="AG7" s="33" t="n"/>
    </row>
    <row r="8">
      <c r="A8" s="24" t="inlineStr">
        <is>
          <t>Arsenal|7</t>
        </is>
      </c>
      <c r="B8" s="24" t="inlineStr">
        <is>
          <t>E0</t>
        </is>
      </c>
      <c r="C8" s="24" t="inlineStr">
        <is>
          <t>Premier League</t>
        </is>
      </c>
      <c r="D8" s="24" t="inlineStr">
        <is>
          <t>Arsenal</t>
        </is>
      </c>
      <c r="E8" s="24" t="n">
        <v>7</v>
      </c>
      <c r="F8" s="24" t="n">
        <v>2</v>
      </c>
      <c r="G8" s="29" t="n">
        <v>46313.6875</v>
      </c>
      <c r="H8" s="24" t="inlineStr">
        <is>
          <t>Nott'm Forest</t>
        </is>
      </c>
      <c r="I8" s="24" t="inlineStr">
        <is>
          <t>A</t>
        </is>
      </c>
      <c r="J8" s="24" t="inlineStr">
        <is>
          <t>E0-NottmFor-Arsenal</t>
        </is>
      </c>
      <c r="K8" s="24" t="n">
        <v>13</v>
      </c>
      <c r="L8" s="11">
        <f>IF(INDEX(Matches!$X:$X,AA8)=0,"",IF(I8="H",INDEX(Matches!$H:$H,AA8),INDEX(Matches!$I:$I,AA8)))</f>
        <v/>
      </c>
      <c r="M8" s="11">
        <f>IF(INDEX(Matches!$X:$X,AA8)=0,"",IF(I8="H",INDEX(Matches!$I:$I,AA8),INDEX(Matches!$H:$H,AA8)))</f>
        <v/>
      </c>
      <c r="N8" s="11">
        <f>IF(L8="","",IF(L8&gt;M8,"W",IF(L8=M8,"D","L")))</f>
        <v/>
      </c>
      <c r="O8" s="11">
        <f>IF(L8="","",IF(L8&gt;M8,3,IF(L8=M8,1,0)))</f>
        <v/>
      </c>
      <c r="P8" s="31">
        <f>IF(I8="H",INDEX(Matches!$L:$L,AA8),INDEX(Matches!$N:$N,AA8))</f>
        <v/>
      </c>
      <c r="Q8" s="31">
        <f>INDEX(Matches!$M:$M,AA8)</f>
        <v/>
      </c>
      <c r="R8" s="31">
        <f>IF(I8="H",INDEX(Matches!$N:$N,AA8),INDEX(Matches!$L:$L,AA8))</f>
        <v/>
      </c>
      <c r="S8" s="33">
        <f>IF(I8="H",INDEX(Matches!$O:$O,AA8),INDEX(Matches!$P:$P,AA8))</f>
        <v/>
      </c>
      <c r="T8" s="33">
        <f>IF(INDEX(Matches!$J:$J,AA8)="","",IF(I8="H",INDEX(Matches!$J:$J,AA8),INDEX(Matches!$K:$K,AA8)))</f>
        <v/>
      </c>
      <c r="U8" s="33">
        <f>IF(INDEX(Matches!$K:$K,AA8)="","",IF(I8="H",INDEX(Matches!$K:$K,AA8),INDEX(Matches!$J:$J,AA8)))</f>
        <v/>
      </c>
      <c r="V8" s="30">
        <f>IF(T8="","",T8-U8)</f>
        <v/>
      </c>
      <c r="W8" s="33">
        <f>IF(I8="H",INDEX(Matches!$T:$T,AA8),INDEX(Matches!$U:$U,AA8))</f>
        <v/>
      </c>
      <c r="X8" s="11">
        <f>INDEX(Matches!$X:$X,AA8)</f>
        <v/>
      </c>
      <c r="Y8" s="30">
        <f>IF(O8="","",O8-S8)</f>
        <v/>
      </c>
      <c r="Z8" s="30">
        <f>IF(W8="","",W8-S8)</f>
        <v/>
      </c>
      <c r="AA8" s="24">
        <f>MATCH(J8,Matches!$A:$A,0)</f>
        <v/>
      </c>
      <c r="AB8" s="33" t="n"/>
      <c r="AC8" s="33" t="n"/>
      <c r="AD8" s="24" t="inlineStr">
        <is>
          <t>Y</t>
        </is>
      </c>
      <c r="AE8" s="24" t="n">
        <v>2</v>
      </c>
      <c r="AF8" s="33" t="n"/>
      <c r="AG8" s="33" t="n"/>
    </row>
    <row r="9">
      <c r="A9" s="24" t="inlineStr">
        <is>
          <t>Arsenal|8</t>
        </is>
      </c>
      <c r="B9" s="24" t="inlineStr">
        <is>
          <t>E0</t>
        </is>
      </c>
      <c r="C9" s="24" t="inlineStr">
        <is>
          <t>Premier League</t>
        </is>
      </c>
      <c r="D9" s="24" t="inlineStr">
        <is>
          <t>Arsenal</t>
        </is>
      </c>
      <c r="E9" s="24" t="n">
        <v>8</v>
      </c>
      <c r="F9" s="24" t="n">
        <v>2</v>
      </c>
      <c r="G9" s="29" t="n">
        <v>46319.625</v>
      </c>
      <c r="H9" s="24" t="inlineStr">
        <is>
          <t>Everton</t>
        </is>
      </c>
      <c r="I9" s="24" t="inlineStr">
        <is>
          <t>H</t>
        </is>
      </c>
      <c r="J9" s="24" t="inlineStr">
        <is>
          <t>E0-Arsenal-Everton</t>
        </is>
      </c>
      <c r="K9" s="24" t="n">
        <v>10</v>
      </c>
      <c r="L9" s="11">
        <f>IF(INDEX(Matches!$X:$X,AA9)=0,"",IF(I9="H",INDEX(Matches!$H:$H,AA9),INDEX(Matches!$I:$I,AA9)))</f>
        <v/>
      </c>
      <c r="M9" s="11">
        <f>IF(INDEX(Matches!$X:$X,AA9)=0,"",IF(I9="H",INDEX(Matches!$I:$I,AA9),INDEX(Matches!$H:$H,AA9)))</f>
        <v/>
      </c>
      <c r="N9" s="11">
        <f>IF(L9="","",IF(L9&gt;M9,"W",IF(L9=M9,"D","L")))</f>
        <v/>
      </c>
      <c r="O9" s="11">
        <f>IF(L9="","",IF(L9&gt;M9,3,IF(L9=M9,1,0)))</f>
        <v/>
      </c>
      <c r="P9" s="31">
        <f>IF(I9="H",INDEX(Matches!$L:$L,AA9),INDEX(Matches!$N:$N,AA9))</f>
        <v/>
      </c>
      <c r="Q9" s="31">
        <f>INDEX(Matches!$M:$M,AA9)</f>
        <v/>
      </c>
      <c r="R9" s="31">
        <f>IF(I9="H",INDEX(Matches!$N:$N,AA9),INDEX(Matches!$L:$L,AA9))</f>
        <v/>
      </c>
      <c r="S9" s="33">
        <f>IF(I9="H",INDEX(Matches!$O:$O,AA9),INDEX(Matches!$P:$P,AA9))</f>
        <v/>
      </c>
      <c r="T9" s="33">
        <f>IF(INDEX(Matches!$J:$J,AA9)="","",IF(I9="H",INDEX(Matches!$J:$J,AA9),INDEX(Matches!$K:$K,AA9)))</f>
        <v/>
      </c>
      <c r="U9" s="33">
        <f>IF(INDEX(Matches!$K:$K,AA9)="","",IF(I9="H",INDEX(Matches!$K:$K,AA9),INDEX(Matches!$J:$J,AA9)))</f>
        <v/>
      </c>
      <c r="V9" s="30">
        <f>IF(T9="","",T9-U9)</f>
        <v/>
      </c>
      <c r="W9" s="33">
        <f>IF(I9="H",INDEX(Matches!$T:$T,AA9),INDEX(Matches!$U:$U,AA9))</f>
        <v/>
      </c>
      <c r="X9" s="11">
        <f>INDEX(Matches!$X:$X,AA9)</f>
        <v/>
      </c>
      <c r="Y9" s="30">
        <f>IF(O9="","",O9-S9)</f>
        <v/>
      </c>
      <c r="Z9" s="30">
        <f>IF(W9="","",W9-S9)</f>
        <v/>
      </c>
      <c r="AA9" s="24">
        <f>MATCH(J9,Matches!$A:$A,0)</f>
        <v/>
      </c>
      <c r="AB9" s="33" t="n"/>
      <c r="AC9" s="33" t="n">
        <v>2.246964993505755</v>
      </c>
      <c r="AD9" s="24" t="n"/>
      <c r="AE9" s="24" t="n">
        <v>2</v>
      </c>
      <c r="AF9" s="33" t="n"/>
      <c r="AG9" s="33" t="n"/>
    </row>
    <row r="10">
      <c r="A10" s="24" t="inlineStr">
        <is>
          <t>Arsenal|9</t>
        </is>
      </c>
      <c r="B10" s="24" t="inlineStr">
        <is>
          <t>E0</t>
        </is>
      </c>
      <c r="C10" s="24" t="inlineStr">
        <is>
          <t>Premier League</t>
        </is>
      </c>
      <c r="D10" s="24" t="inlineStr">
        <is>
          <t>Arsenal</t>
        </is>
      </c>
      <c r="E10" s="24" t="n">
        <v>9</v>
      </c>
      <c r="F10" s="24" t="n">
        <v>3</v>
      </c>
      <c r="G10" s="29" t="n">
        <v>46327.6875</v>
      </c>
      <c r="H10" s="24" t="inlineStr">
        <is>
          <t>Liverpool</t>
        </is>
      </c>
      <c r="I10" s="24" t="inlineStr">
        <is>
          <t>A</t>
        </is>
      </c>
      <c r="J10" s="24" t="inlineStr">
        <is>
          <t>E0-Liverpoo-Arsenal</t>
        </is>
      </c>
      <c r="K10" s="24" t="n">
        <v>3</v>
      </c>
      <c r="L10" s="11">
        <f>IF(INDEX(Matches!$X:$X,AA10)=0,"",IF(I10="H",INDEX(Matches!$H:$H,AA10),INDEX(Matches!$I:$I,AA10)))</f>
        <v/>
      </c>
      <c r="M10" s="11">
        <f>IF(INDEX(Matches!$X:$X,AA10)=0,"",IF(I10="H",INDEX(Matches!$I:$I,AA10),INDEX(Matches!$H:$H,AA10)))</f>
        <v/>
      </c>
      <c r="N10" s="11">
        <f>IF(L10="","",IF(L10&gt;M10,"W",IF(L10=M10,"D","L")))</f>
        <v/>
      </c>
      <c r="O10" s="11">
        <f>IF(L10="","",IF(L10&gt;M10,3,IF(L10=M10,1,0)))</f>
        <v/>
      </c>
      <c r="P10" s="31">
        <f>IF(I10="H",INDEX(Matches!$L:$L,AA10),INDEX(Matches!$N:$N,AA10))</f>
        <v/>
      </c>
      <c r="Q10" s="31">
        <f>INDEX(Matches!$M:$M,AA10)</f>
        <v/>
      </c>
      <c r="R10" s="31">
        <f>IF(I10="H",INDEX(Matches!$N:$N,AA10),INDEX(Matches!$L:$L,AA10))</f>
        <v/>
      </c>
      <c r="S10" s="33">
        <f>IF(I10="H",INDEX(Matches!$O:$O,AA10),INDEX(Matches!$P:$P,AA10))</f>
        <v/>
      </c>
      <c r="T10" s="33">
        <f>IF(INDEX(Matches!$J:$J,AA10)="","",IF(I10="H",INDEX(Matches!$J:$J,AA10),INDEX(Matches!$K:$K,AA10)))</f>
        <v/>
      </c>
      <c r="U10" s="33">
        <f>IF(INDEX(Matches!$K:$K,AA10)="","",IF(I10="H",INDEX(Matches!$K:$K,AA10),INDEX(Matches!$J:$J,AA10)))</f>
        <v/>
      </c>
      <c r="V10" s="30">
        <f>IF(T10="","",T10-U10)</f>
        <v/>
      </c>
      <c r="W10" s="33">
        <f>IF(I10="H",INDEX(Matches!$T:$T,AA10),INDEX(Matches!$U:$U,AA10))</f>
        <v/>
      </c>
      <c r="X10" s="11">
        <f>INDEX(Matches!$X:$X,AA10)</f>
        <v/>
      </c>
      <c r="Y10" s="30">
        <f>IF(O10="","",O10-S10)</f>
        <v/>
      </c>
      <c r="Z10" s="30">
        <f>IF(W10="","",W10-S10)</f>
        <v/>
      </c>
      <c r="AA10" s="24">
        <f>MATCH(J10,Matches!$A:$A,0)</f>
        <v/>
      </c>
      <c r="AB10" s="33" t="n"/>
      <c r="AC10" s="33" t="n">
        <v>1.42208230390286</v>
      </c>
      <c r="AD10" s="24" t="inlineStr">
        <is>
          <t>Y</t>
        </is>
      </c>
      <c r="AE10" s="24" t="n">
        <v>3</v>
      </c>
      <c r="AF10" s="33" t="n"/>
      <c r="AG10" s="33" t="n"/>
    </row>
    <row r="11">
      <c r="A11" s="24" t="inlineStr">
        <is>
          <t>Arsenal|10</t>
        </is>
      </c>
      <c r="B11" s="24" t="inlineStr">
        <is>
          <t>E0</t>
        </is>
      </c>
      <c r="C11" s="24" t="inlineStr">
        <is>
          <t>Premier League</t>
        </is>
      </c>
      <c r="D11" s="24" t="inlineStr">
        <is>
          <t>Arsenal</t>
        </is>
      </c>
      <c r="E11" s="24" t="n">
        <v>10</v>
      </c>
      <c r="F11" s="24" t="n">
        <v>3</v>
      </c>
      <c r="G11" s="29" t="n">
        <v>46333.625</v>
      </c>
      <c r="H11" s="24" t="inlineStr">
        <is>
          <t>Hull</t>
        </is>
      </c>
      <c r="I11" s="24" t="inlineStr">
        <is>
          <t>H</t>
        </is>
      </c>
      <c r="J11" s="24" t="inlineStr">
        <is>
          <t>E0-Arsenal-Hull</t>
        </is>
      </c>
      <c r="K11" s="24" t="n">
        <v>20</v>
      </c>
      <c r="L11" s="11">
        <f>IF(INDEX(Matches!$X:$X,AA11)=0,"",IF(I11="H",INDEX(Matches!$H:$H,AA11),INDEX(Matches!$I:$I,AA11)))</f>
        <v/>
      </c>
      <c r="M11" s="11">
        <f>IF(INDEX(Matches!$X:$X,AA11)=0,"",IF(I11="H",INDEX(Matches!$I:$I,AA11),INDEX(Matches!$H:$H,AA11)))</f>
        <v/>
      </c>
      <c r="N11" s="11">
        <f>IF(L11="","",IF(L11&gt;M11,"W",IF(L11=M11,"D","L")))</f>
        <v/>
      </c>
      <c r="O11" s="11">
        <f>IF(L11="","",IF(L11&gt;M11,3,IF(L11=M11,1,0)))</f>
        <v/>
      </c>
      <c r="P11" s="31">
        <f>IF(I11="H",INDEX(Matches!$L:$L,AA11),INDEX(Matches!$N:$N,AA11))</f>
        <v/>
      </c>
      <c r="Q11" s="31">
        <f>INDEX(Matches!$M:$M,AA11)</f>
        <v/>
      </c>
      <c r="R11" s="31">
        <f>IF(I11="H",INDEX(Matches!$N:$N,AA11),INDEX(Matches!$L:$L,AA11))</f>
        <v/>
      </c>
      <c r="S11" s="33">
        <f>IF(I11="H",INDEX(Matches!$O:$O,AA11),INDEX(Matches!$P:$P,AA11))</f>
        <v/>
      </c>
      <c r="T11" s="33">
        <f>IF(INDEX(Matches!$J:$J,AA11)="","",IF(I11="H",INDEX(Matches!$J:$J,AA11),INDEX(Matches!$K:$K,AA11)))</f>
        <v/>
      </c>
      <c r="U11" s="33">
        <f>IF(INDEX(Matches!$K:$K,AA11)="","",IF(I11="H",INDEX(Matches!$K:$K,AA11),INDEX(Matches!$J:$J,AA11)))</f>
        <v/>
      </c>
      <c r="V11" s="30">
        <f>IF(T11="","",T11-U11)</f>
        <v/>
      </c>
      <c r="W11" s="33">
        <f>IF(I11="H",INDEX(Matches!$T:$T,AA11),INDEX(Matches!$U:$U,AA11))</f>
        <v/>
      </c>
      <c r="X11" s="11">
        <f>INDEX(Matches!$X:$X,AA11)</f>
        <v/>
      </c>
      <c r="Y11" s="30">
        <f>IF(O11="","",O11-S11)</f>
        <v/>
      </c>
      <c r="Z11" s="30">
        <f>IF(W11="","",W11-S11)</f>
        <v/>
      </c>
      <c r="AA11" s="24">
        <f>MATCH(J11,Matches!$A:$A,0)</f>
        <v/>
      </c>
      <c r="AB11" s="33" t="n"/>
      <c r="AC11" s="33" t="n">
        <v>2.681394339770207</v>
      </c>
      <c r="AD11" s="24" t="n"/>
      <c r="AE11" s="24" t="n">
        <v>3</v>
      </c>
      <c r="AF11" s="33" t="n"/>
      <c r="AG11" s="33" t="n"/>
    </row>
    <row r="12">
      <c r="A12" s="24" t="inlineStr">
        <is>
          <t>Arsenal|11</t>
        </is>
      </c>
      <c r="B12" s="24" t="inlineStr">
        <is>
          <t>E0</t>
        </is>
      </c>
      <c r="C12" s="24" t="inlineStr">
        <is>
          <t>Premier League</t>
        </is>
      </c>
      <c r="D12" s="24" t="inlineStr">
        <is>
          <t>Arsenal</t>
        </is>
      </c>
      <c r="E12" s="24" t="n">
        <v>11</v>
      </c>
      <c r="F12" s="24" t="n">
        <v>3</v>
      </c>
      <c r="G12" s="29" t="n">
        <v>46347.72916666666</v>
      </c>
      <c r="H12" s="24" t="inlineStr">
        <is>
          <t>Newcastle</t>
        </is>
      </c>
      <c r="I12" s="24" t="inlineStr">
        <is>
          <t>A</t>
        </is>
      </c>
      <c r="J12" s="24" t="inlineStr">
        <is>
          <t>E0-Newcastl-Arsenal</t>
        </is>
      </c>
      <c r="K12" s="24" t="n">
        <v>9</v>
      </c>
      <c r="L12" s="11">
        <f>IF(INDEX(Matches!$X:$X,AA12)=0,"",IF(I12="H",INDEX(Matches!$H:$H,AA12),INDEX(Matches!$I:$I,AA12)))</f>
        <v/>
      </c>
      <c r="M12" s="11">
        <f>IF(INDEX(Matches!$X:$X,AA12)=0,"",IF(I12="H",INDEX(Matches!$I:$I,AA12),INDEX(Matches!$H:$H,AA12)))</f>
        <v/>
      </c>
      <c r="N12" s="11">
        <f>IF(L12="","",IF(L12&gt;M12,"W",IF(L12=M12,"D","L")))</f>
        <v/>
      </c>
      <c r="O12" s="11">
        <f>IF(L12="","",IF(L12&gt;M12,3,IF(L12=M12,1,0)))</f>
        <v/>
      </c>
      <c r="P12" s="31">
        <f>IF(I12="H",INDEX(Matches!$L:$L,AA12),INDEX(Matches!$N:$N,AA12))</f>
        <v/>
      </c>
      <c r="Q12" s="31">
        <f>INDEX(Matches!$M:$M,AA12)</f>
        <v/>
      </c>
      <c r="R12" s="31">
        <f>IF(I12="H",INDEX(Matches!$N:$N,AA12),INDEX(Matches!$L:$L,AA12))</f>
        <v/>
      </c>
      <c r="S12" s="33">
        <f>IF(I12="H",INDEX(Matches!$O:$O,AA12),INDEX(Matches!$P:$P,AA12))</f>
        <v/>
      </c>
      <c r="T12" s="33">
        <f>IF(INDEX(Matches!$J:$J,AA12)="","",IF(I12="H",INDEX(Matches!$J:$J,AA12),INDEX(Matches!$K:$K,AA12)))</f>
        <v/>
      </c>
      <c r="U12" s="33">
        <f>IF(INDEX(Matches!$K:$K,AA12)="","",IF(I12="H",INDEX(Matches!$K:$K,AA12),INDEX(Matches!$J:$J,AA12)))</f>
        <v/>
      </c>
      <c r="V12" s="30">
        <f>IF(T12="","",T12-U12)</f>
        <v/>
      </c>
      <c r="W12" s="33">
        <f>IF(I12="H",INDEX(Matches!$T:$T,AA12),INDEX(Matches!$U:$U,AA12))</f>
        <v/>
      </c>
      <c r="X12" s="11">
        <f>INDEX(Matches!$X:$X,AA12)</f>
        <v/>
      </c>
      <c r="Y12" s="30">
        <f>IF(O12="","",O12-S12)</f>
        <v/>
      </c>
      <c r="Z12" s="30">
        <f>IF(W12="","",W12-S12)</f>
        <v/>
      </c>
      <c r="AA12" s="24">
        <f>MATCH(J12,Matches!$A:$A,0)</f>
        <v/>
      </c>
      <c r="AB12" s="33" t="n"/>
      <c r="AC12" s="33" t="n">
        <v>1.935237752628354</v>
      </c>
      <c r="AD12" s="24" t="inlineStr">
        <is>
          <t>Y</t>
        </is>
      </c>
      <c r="AE12" s="24" t="n">
        <v>3</v>
      </c>
      <c r="AF12" s="33" t="n"/>
      <c r="AG12" s="33" t="n"/>
    </row>
    <row r="13">
      <c r="A13" s="24" t="inlineStr">
        <is>
          <t>Arsenal|12</t>
        </is>
      </c>
      <c r="B13" s="24" t="inlineStr">
        <is>
          <t>E0</t>
        </is>
      </c>
      <c r="C13" s="24" t="inlineStr">
        <is>
          <t>Premier League</t>
        </is>
      </c>
      <c r="D13" s="24" t="inlineStr">
        <is>
          <t>Arsenal</t>
        </is>
      </c>
      <c r="E13" s="24" t="n">
        <v>12</v>
      </c>
      <c r="F13" s="24" t="n">
        <v>3</v>
      </c>
      <c r="G13" s="29" t="n">
        <v>46355.6875</v>
      </c>
      <c r="H13" s="24" t="inlineStr">
        <is>
          <t>Man City</t>
        </is>
      </c>
      <c r="I13" s="24" t="inlineStr">
        <is>
          <t>H</t>
        </is>
      </c>
      <c r="J13" s="24" t="inlineStr">
        <is>
          <t>E0-Arsenal-ManCity</t>
        </is>
      </c>
      <c r="K13" s="24" t="n">
        <v>2</v>
      </c>
      <c r="L13" s="11">
        <f>IF(INDEX(Matches!$X:$X,AA13)=0,"",IF(I13="H",INDEX(Matches!$H:$H,AA13),INDEX(Matches!$I:$I,AA13)))</f>
        <v/>
      </c>
      <c r="M13" s="11">
        <f>IF(INDEX(Matches!$X:$X,AA13)=0,"",IF(I13="H",INDEX(Matches!$I:$I,AA13),INDEX(Matches!$H:$H,AA13)))</f>
        <v/>
      </c>
      <c r="N13" s="11">
        <f>IF(L13="","",IF(L13&gt;M13,"W",IF(L13=M13,"D","L")))</f>
        <v/>
      </c>
      <c r="O13" s="11">
        <f>IF(L13="","",IF(L13&gt;M13,3,IF(L13=M13,1,0)))</f>
        <v/>
      </c>
      <c r="P13" s="31">
        <f>IF(I13="H",INDEX(Matches!$L:$L,AA13),INDEX(Matches!$N:$N,AA13))</f>
        <v/>
      </c>
      <c r="Q13" s="31">
        <f>INDEX(Matches!$M:$M,AA13)</f>
        <v/>
      </c>
      <c r="R13" s="31">
        <f>IF(I13="H",INDEX(Matches!$N:$N,AA13),INDEX(Matches!$L:$L,AA13))</f>
        <v/>
      </c>
      <c r="S13" s="33">
        <f>IF(I13="H",INDEX(Matches!$O:$O,AA13),INDEX(Matches!$P:$P,AA13))</f>
        <v/>
      </c>
      <c r="T13" s="33">
        <f>IF(INDEX(Matches!$J:$J,AA13)="","",IF(I13="H",INDEX(Matches!$J:$J,AA13),INDEX(Matches!$K:$K,AA13)))</f>
        <v/>
      </c>
      <c r="U13" s="33">
        <f>IF(INDEX(Matches!$K:$K,AA13)="","",IF(I13="H",INDEX(Matches!$K:$K,AA13),INDEX(Matches!$J:$J,AA13)))</f>
        <v/>
      </c>
      <c r="V13" s="30">
        <f>IF(T13="","",T13-U13)</f>
        <v/>
      </c>
      <c r="W13" s="33">
        <f>IF(I13="H",INDEX(Matches!$T:$T,AA13),INDEX(Matches!$U:$U,AA13))</f>
        <v/>
      </c>
      <c r="X13" s="11">
        <f>INDEX(Matches!$X:$X,AA13)</f>
        <v/>
      </c>
      <c r="Y13" s="30">
        <f>IF(O13="","",O13-S13)</f>
        <v/>
      </c>
      <c r="Z13" s="30">
        <f>IF(W13="","",W13-S13)</f>
        <v/>
      </c>
      <c r="AA13" s="24">
        <f>MATCH(J13,Matches!$A:$A,0)</f>
        <v/>
      </c>
      <c r="AB13" s="33" t="n"/>
      <c r="AC13" s="33" t="n">
        <v>1.615557403480072</v>
      </c>
      <c r="AD13" s="24" t="n"/>
      <c r="AE13" s="24" t="n">
        <v>3</v>
      </c>
      <c r="AF13" s="33" t="n"/>
      <c r="AG13" s="33" t="n"/>
    </row>
    <row r="14">
      <c r="A14" s="24" t="inlineStr">
        <is>
          <t>Arsenal|13</t>
        </is>
      </c>
      <c r="B14" s="24" t="inlineStr">
        <is>
          <t>E0</t>
        </is>
      </c>
      <c r="C14" s="24" t="inlineStr">
        <is>
          <t>Premier League</t>
        </is>
      </c>
      <c r="D14" s="24" t="inlineStr">
        <is>
          <t>Arsenal</t>
        </is>
      </c>
      <c r="E14" s="24" t="n">
        <v>13</v>
      </c>
      <c r="F14" s="24" t="n">
        <v>4</v>
      </c>
      <c r="G14" s="29" t="n">
        <v>46358.83333333334</v>
      </c>
      <c r="H14" s="24" t="inlineStr">
        <is>
          <t>Brentford</t>
        </is>
      </c>
      <c r="I14" s="24" t="inlineStr">
        <is>
          <t>A</t>
        </is>
      </c>
      <c r="J14" s="24" t="inlineStr">
        <is>
          <t>E0-Brentfor-Arsenal</t>
        </is>
      </c>
      <c r="K14" s="24" t="n">
        <v>12</v>
      </c>
      <c r="L14" s="11">
        <f>IF(INDEX(Matches!$X:$X,AA14)=0,"",IF(I14="H",INDEX(Matches!$H:$H,AA14),INDEX(Matches!$I:$I,AA14)))</f>
        <v/>
      </c>
      <c r="M14" s="11">
        <f>IF(INDEX(Matches!$X:$X,AA14)=0,"",IF(I14="H",INDEX(Matches!$I:$I,AA14),INDEX(Matches!$H:$H,AA14)))</f>
        <v/>
      </c>
      <c r="N14" s="11">
        <f>IF(L14="","",IF(L14&gt;M14,"W",IF(L14=M14,"D","L")))</f>
        <v/>
      </c>
      <c r="O14" s="11">
        <f>IF(L14="","",IF(L14&gt;M14,3,IF(L14=M14,1,0)))</f>
        <v/>
      </c>
      <c r="P14" s="31">
        <f>IF(I14="H",INDEX(Matches!$L:$L,AA14),INDEX(Matches!$N:$N,AA14))</f>
        <v/>
      </c>
      <c r="Q14" s="31">
        <f>INDEX(Matches!$M:$M,AA14)</f>
        <v/>
      </c>
      <c r="R14" s="31">
        <f>IF(I14="H",INDEX(Matches!$N:$N,AA14),INDEX(Matches!$L:$L,AA14))</f>
        <v/>
      </c>
      <c r="S14" s="33">
        <f>IF(I14="H",INDEX(Matches!$O:$O,AA14),INDEX(Matches!$P:$P,AA14))</f>
        <v/>
      </c>
      <c r="T14" s="33">
        <f>IF(INDEX(Matches!$J:$J,AA14)="","",IF(I14="H",INDEX(Matches!$J:$J,AA14),INDEX(Matches!$K:$K,AA14)))</f>
        <v/>
      </c>
      <c r="U14" s="33">
        <f>IF(INDEX(Matches!$K:$K,AA14)="","",IF(I14="H",INDEX(Matches!$K:$K,AA14),INDEX(Matches!$J:$J,AA14)))</f>
        <v/>
      </c>
      <c r="V14" s="30">
        <f>IF(T14="","",T14-U14)</f>
        <v/>
      </c>
      <c r="W14" s="33">
        <f>IF(I14="H",INDEX(Matches!$T:$T,AA14),INDEX(Matches!$U:$U,AA14))</f>
        <v/>
      </c>
      <c r="X14" s="11">
        <f>INDEX(Matches!$X:$X,AA14)</f>
        <v/>
      </c>
      <c r="Y14" s="30">
        <f>IF(O14="","",O14-S14)</f>
        <v/>
      </c>
      <c r="Z14" s="30">
        <f>IF(W14="","",W14-S14)</f>
        <v/>
      </c>
      <c r="AA14" s="24">
        <f>MATCH(J14,Matches!$A:$A,0)</f>
        <v/>
      </c>
      <c r="AB14" s="33" t="n"/>
      <c r="AC14" s="33" t="n">
        <v>1.931532624666116</v>
      </c>
      <c r="AD14" s="24" t="n"/>
      <c r="AE14" s="24" t="n">
        <v>4</v>
      </c>
      <c r="AF14" s="33" t="n"/>
      <c r="AG14" s="33" t="n"/>
    </row>
    <row r="15">
      <c r="A15" s="24" t="inlineStr">
        <is>
          <t>Arsenal|14</t>
        </is>
      </c>
      <c r="B15" s="24" t="inlineStr">
        <is>
          <t>E0</t>
        </is>
      </c>
      <c r="C15" s="24" t="inlineStr">
        <is>
          <t>Premier League</t>
        </is>
      </c>
      <c r="D15" s="24" t="inlineStr">
        <is>
          <t>Arsenal</t>
        </is>
      </c>
      <c r="E15" s="24" t="n">
        <v>14</v>
      </c>
      <c r="F15" s="24" t="n">
        <v>4</v>
      </c>
      <c r="G15" s="29" t="n">
        <v>46361.625</v>
      </c>
      <c r="H15" s="24" t="inlineStr">
        <is>
          <t>Tottenham</t>
        </is>
      </c>
      <c r="I15" s="24" t="inlineStr">
        <is>
          <t>A</t>
        </is>
      </c>
      <c r="J15" s="24" t="inlineStr">
        <is>
          <t>E0-Tottenha-Arsenal</t>
        </is>
      </c>
      <c r="K15" s="24" t="n">
        <v>6</v>
      </c>
      <c r="L15" s="11">
        <f>IF(INDEX(Matches!$X:$X,AA15)=0,"",IF(I15="H",INDEX(Matches!$H:$H,AA15),INDEX(Matches!$I:$I,AA15)))</f>
        <v/>
      </c>
      <c r="M15" s="11">
        <f>IF(INDEX(Matches!$X:$X,AA15)=0,"",IF(I15="H",INDEX(Matches!$I:$I,AA15),INDEX(Matches!$H:$H,AA15)))</f>
        <v/>
      </c>
      <c r="N15" s="11">
        <f>IF(L15="","",IF(L15&gt;M15,"W",IF(L15=M15,"D","L")))</f>
        <v/>
      </c>
      <c r="O15" s="11">
        <f>IF(L15="","",IF(L15&gt;M15,3,IF(L15=M15,1,0)))</f>
        <v/>
      </c>
      <c r="P15" s="31">
        <f>IF(I15="H",INDEX(Matches!$L:$L,AA15),INDEX(Matches!$N:$N,AA15))</f>
        <v/>
      </c>
      <c r="Q15" s="31">
        <f>INDEX(Matches!$M:$M,AA15)</f>
        <v/>
      </c>
      <c r="R15" s="31">
        <f>IF(I15="H",INDEX(Matches!$N:$N,AA15),INDEX(Matches!$L:$L,AA15))</f>
        <v/>
      </c>
      <c r="S15" s="33">
        <f>IF(I15="H",INDEX(Matches!$O:$O,AA15),INDEX(Matches!$P:$P,AA15))</f>
        <v/>
      </c>
      <c r="T15" s="33">
        <f>IF(INDEX(Matches!$J:$J,AA15)="","",IF(I15="H",INDEX(Matches!$J:$J,AA15),INDEX(Matches!$K:$K,AA15)))</f>
        <v/>
      </c>
      <c r="U15" s="33">
        <f>IF(INDEX(Matches!$K:$K,AA15)="","",IF(I15="H",INDEX(Matches!$K:$K,AA15),INDEX(Matches!$J:$J,AA15)))</f>
        <v/>
      </c>
      <c r="V15" s="30">
        <f>IF(T15="","",T15-U15)</f>
        <v/>
      </c>
      <c r="W15" s="33">
        <f>IF(I15="H",INDEX(Matches!$T:$T,AA15),INDEX(Matches!$U:$U,AA15))</f>
        <v/>
      </c>
      <c r="X15" s="11">
        <f>INDEX(Matches!$X:$X,AA15)</f>
        <v/>
      </c>
      <c r="Y15" s="30">
        <f>IF(O15="","",O15-S15)</f>
        <v/>
      </c>
      <c r="Z15" s="30">
        <f>IF(W15="","",W15-S15)</f>
        <v/>
      </c>
      <c r="AA15" s="24">
        <f>MATCH(J15,Matches!$A:$A,0)</f>
        <v/>
      </c>
      <c r="AB15" s="33" t="n"/>
      <c r="AC15" s="33" t="n">
        <v>1.695783768034974</v>
      </c>
      <c r="AD15" s="24" t="inlineStr">
        <is>
          <t>Y</t>
        </is>
      </c>
      <c r="AE15" s="24" t="n">
        <v>4</v>
      </c>
      <c r="AF15" s="33" t="n"/>
      <c r="AG15" s="33" t="n"/>
    </row>
    <row r="16">
      <c r="A16" s="24" t="inlineStr">
        <is>
          <t>Arsenal|15</t>
        </is>
      </c>
      <c r="B16" s="24" t="inlineStr">
        <is>
          <t>E0</t>
        </is>
      </c>
      <c r="C16" s="24" t="inlineStr">
        <is>
          <t>Premier League</t>
        </is>
      </c>
      <c r="D16" s="24" t="inlineStr">
        <is>
          <t>Arsenal</t>
        </is>
      </c>
      <c r="E16" s="24" t="n">
        <v>15</v>
      </c>
      <c r="F16" s="24" t="n">
        <v>4</v>
      </c>
      <c r="G16" s="29" t="n">
        <v>46368.625</v>
      </c>
      <c r="H16" s="24" t="inlineStr">
        <is>
          <t>Bournemouth</t>
        </is>
      </c>
      <c r="I16" s="24" t="inlineStr">
        <is>
          <t>H</t>
        </is>
      </c>
      <c r="J16" s="24" t="inlineStr">
        <is>
          <t>E0-Arsenal-Bournemo</t>
        </is>
      </c>
      <c r="K16" s="24" t="n">
        <v>11</v>
      </c>
      <c r="L16" s="11">
        <f>IF(INDEX(Matches!$X:$X,AA16)=0,"",IF(I16="H",INDEX(Matches!$H:$H,AA16),INDEX(Matches!$I:$I,AA16)))</f>
        <v/>
      </c>
      <c r="M16" s="11">
        <f>IF(INDEX(Matches!$X:$X,AA16)=0,"",IF(I16="H",INDEX(Matches!$I:$I,AA16),INDEX(Matches!$H:$H,AA16)))</f>
        <v/>
      </c>
      <c r="N16" s="11">
        <f>IF(L16="","",IF(L16&gt;M16,"W",IF(L16=M16,"D","L")))</f>
        <v/>
      </c>
      <c r="O16" s="11">
        <f>IF(L16="","",IF(L16&gt;M16,3,IF(L16=M16,1,0)))</f>
        <v/>
      </c>
      <c r="P16" s="31">
        <f>IF(I16="H",INDEX(Matches!$L:$L,AA16),INDEX(Matches!$N:$N,AA16))</f>
        <v/>
      </c>
      <c r="Q16" s="31">
        <f>INDEX(Matches!$M:$M,AA16)</f>
        <v/>
      </c>
      <c r="R16" s="31">
        <f>IF(I16="H",INDEX(Matches!$N:$N,AA16),INDEX(Matches!$L:$L,AA16))</f>
        <v/>
      </c>
      <c r="S16" s="33">
        <f>IF(I16="H",INDEX(Matches!$O:$O,AA16),INDEX(Matches!$P:$P,AA16))</f>
        <v/>
      </c>
      <c r="T16" s="33">
        <f>IF(INDEX(Matches!$J:$J,AA16)="","",IF(I16="H",INDEX(Matches!$J:$J,AA16),INDEX(Matches!$K:$K,AA16)))</f>
        <v/>
      </c>
      <c r="U16" s="33">
        <f>IF(INDEX(Matches!$K:$K,AA16)="","",IF(I16="H",INDEX(Matches!$K:$K,AA16),INDEX(Matches!$J:$J,AA16)))</f>
        <v/>
      </c>
      <c r="V16" s="30">
        <f>IF(T16="","",T16-U16)</f>
        <v/>
      </c>
      <c r="W16" s="33">
        <f>IF(I16="H",INDEX(Matches!$T:$T,AA16),INDEX(Matches!$U:$U,AA16))</f>
        <v/>
      </c>
      <c r="X16" s="11">
        <f>INDEX(Matches!$X:$X,AA16)</f>
        <v/>
      </c>
      <c r="Y16" s="30">
        <f>IF(O16="","",O16-S16)</f>
        <v/>
      </c>
      <c r="Z16" s="30">
        <f>IF(W16="","",W16-S16)</f>
        <v/>
      </c>
      <c r="AA16" s="24">
        <f>MATCH(J16,Matches!$A:$A,0)</f>
        <v/>
      </c>
      <c r="AB16" s="33" t="n"/>
      <c r="AC16" s="33" t="n">
        <v>2.19663893286228</v>
      </c>
      <c r="AD16" s="24" t="n"/>
      <c r="AE16" s="24" t="n">
        <v>4</v>
      </c>
      <c r="AF16" s="33" t="n"/>
      <c r="AG16" s="33" t="n"/>
    </row>
    <row r="17">
      <c r="A17" s="24" t="inlineStr">
        <is>
          <t>Arsenal|16</t>
        </is>
      </c>
      <c r="B17" s="24" t="inlineStr">
        <is>
          <t>E0</t>
        </is>
      </c>
      <c r="C17" s="24" t="inlineStr">
        <is>
          <t>Premier League</t>
        </is>
      </c>
      <c r="D17" s="24" t="inlineStr">
        <is>
          <t>Arsenal</t>
        </is>
      </c>
      <c r="E17" s="24" t="n">
        <v>16</v>
      </c>
      <c r="F17" s="24" t="n">
        <v>4</v>
      </c>
      <c r="G17" s="29" t="n">
        <v>46375.625</v>
      </c>
      <c r="H17" s="24" t="inlineStr">
        <is>
          <t>Man Utd</t>
        </is>
      </c>
      <c r="I17" s="24" t="inlineStr">
        <is>
          <t>H</t>
        </is>
      </c>
      <c r="J17" s="24" t="inlineStr">
        <is>
          <t>E0-Arsenal-ManUtd</t>
        </is>
      </c>
      <c r="K17" s="24" t="n">
        <v>4</v>
      </c>
      <c r="L17" s="11">
        <f>IF(INDEX(Matches!$X:$X,AA17)=0,"",IF(I17="H",INDEX(Matches!$H:$H,AA17),INDEX(Matches!$I:$I,AA17)))</f>
        <v/>
      </c>
      <c r="M17" s="11">
        <f>IF(INDEX(Matches!$X:$X,AA17)=0,"",IF(I17="H",INDEX(Matches!$I:$I,AA17),INDEX(Matches!$H:$H,AA17)))</f>
        <v/>
      </c>
      <c r="N17" s="11">
        <f>IF(L17="","",IF(L17&gt;M17,"W",IF(L17=M17,"D","L")))</f>
        <v/>
      </c>
      <c r="O17" s="11">
        <f>IF(L17="","",IF(L17&gt;M17,3,IF(L17=M17,1,0)))</f>
        <v/>
      </c>
      <c r="P17" s="31">
        <f>IF(I17="H",INDEX(Matches!$L:$L,AA17),INDEX(Matches!$N:$N,AA17))</f>
        <v/>
      </c>
      <c r="Q17" s="31">
        <f>INDEX(Matches!$M:$M,AA17)</f>
        <v/>
      </c>
      <c r="R17" s="31">
        <f>IF(I17="H",INDEX(Matches!$N:$N,AA17),INDEX(Matches!$L:$L,AA17))</f>
        <v/>
      </c>
      <c r="S17" s="33">
        <f>IF(I17="H",INDEX(Matches!$O:$O,AA17),INDEX(Matches!$P:$P,AA17))</f>
        <v/>
      </c>
      <c r="T17" s="33">
        <f>IF(INDEX(Matches!$J:$J,AA17)="","",IF(I17="H",INDEX(Matches!$J:$J,AA17),INDEX(Matches!$K:$K,AA17)))</f>
        <v/>
      </c>
      <c r="U17" s="33">
        <f>IF(INDEX(Matches!$K:$K,AA17)="","",IF(I17="H",INDEX(Matches!$K:$K,AA17),INDEX(Matches!$J:$J,AA17)))</f>
        <v/>
      </c>
      <c r="V17" s="30">
        <f>IF(T17="","",T17-U17)</f>
        <v/>
      </c>
      <c r="W17" s="33">
        <f>IF(I17="H",INDEX(Matches!$T:$T,AA17),INDEX(Matches!$U:$U,AA17))</f>
        <v/>
      </c>
      <c r="X17" s="11">
        <f>INDEX(Matches!$X:$X,AA17)</f>
        <v/>
      </c>
      <c r="Y17" s="30">
        <f>IF(O17="","",O17-S17)</f>
        <v/>
      </c>
      <c r="Z17" s="30">
        <f>IF(W17="","",W17-S17)</f>
        <v/>
      </c>
      <c r="AA17" s="24">
        <f>MATCH(J17,Matches!$A:$A,0)</f>
        <v/>
      </c>
      <c r="AB17" s="33" t="n"/>
      <c r="AC17" s="33" t="n">
        <v>1.784555448484355</v>
      </c>
      <c r="AD17" s="24" t="n"/>
      <c r="AE17" s="24" t="n">
        <v>4</v>
      </c>
      <c r="AF17" s="33" t="n"/>
      <c r="AG17" s="33" t="n"/>
    </row>
    <row r="18">
      <c r="A18" s="24" t="inlineStr">
        <is>
          <t>Arsenal|17</t>
        </is>
      </c>
      <c r="B18" s="24" t="inlineStr">
        <is>
          <t>E0</t>
        </is>
      </c>
      <c r="C18" s="24" t="inlineStr">
        <is>
          <t>Premier League</t>
        </is>
      </c>
      <c r="D18" s="24" t="inlineStr">
        <is>
          <t>Arsenal</t>
        </is>
      </c>
      <c r="E18" s="24" t="n">
        <v>17</v>
      </c>
      <c r="F18" s="24" t="n">
        <v>5</v>
      </c>
      <c r="G18" s="29" t="n">
        <v>46383.79166666666</v>
      </c>
      <c r="H18" s="24" t="inlineStr">
        <is>
          <t>Crystal Palace</t>
        </is>
      </c>
      <c r="I18" s="24" t="inlineStr">
        <is>
          <t>A</t>
        </is>
      </c>
      <c r="J18" s="24" t="inlineStr">
        <is>
          <t>E0-CrystalP-Arsenal</t>
        </is>
      </c>
      <c r="K18" s="24" t="n">
        <v>15</v>
      </c>
      <c r="L18" s="11">
        <f>IF(INDEX(Matches!$X:$X,AA18)=0,"",IF(I18="H",INDEX(Matches!$H:$H,AA18),INDEX(Matches!$I:$I,AA18)))</f>
        <v/>
      </c>
      <c r="M18" s="11">
        <f>IF(INDEX(Matches!$X:$X,AA18)=0,"",IF(I18="H",INDEX(Matches!$I:$I,AA18),INDEX(Matches!$H:$H,AA18)))</f>
        <v/>
      </c>
      <c r="N18" s="11">
        <f>IF(L18="","",IF(L18&gt;M18,"W",IF(L18=M18,"D","L")))</f>
        <v/>
      </c>
      <c r="O18" s="11">
        <f>IF(L18="","",IF(L18&gt;M18,3,IF(L18=M18,1,0)))</f>
        <v/>
      </c>
      <c r="P18" s="31">
        <f>IF(I18="H",INDEX(Matches!$L:$L,AA18),INDEX(Matches!$N:$N,AA18))</f>
        <v/>
      </c>
      <c r="Q18" s="31">
        <f>INDEX(Matches!$M:$M,AA18)</f>
        <v/>
      </c>
      <c r="R18" s="31">
        <f>IF(I18="H",INDEX(Matches!$N:$N,AA18),INDEX(Matches!$L:$L,AA18))</f>
        <v/>
      </c>
      <c r="S18" s="33">
        <f>IF(I18="H",INDEX(Matches!$O:$O,AA18),INDEX(Matches!$P:$P,AA18))</f>
        <v/>
      </c>
      <c r="T18" s="33">
        <f>IF(INDEX(Matches!$J:$J,AA18)="","",IF(I18="H",INDEX(Matches!$J:$J,AA18),INDEX(Matches!$K:$K,AA18)))</f>
        <v/>
      </c>
      <c r="U18" s="33">
        <f>IF(INDEX(Matches!$K:$K,AA18)="","",IF(I18="H",INDEX(Matches!$K:$K,AA18),INDEX(Matches!$J:$J,AA18)))</f>
        <v/>
      </c>
      <c r="V18" s="30">
        <f>IF(T18="","",T18-U18)</f>
        <v/>
      </c>
      <c r="W18" s="33">
        <f>IF(I18="H",INDEX(Matches!$T:$T,AA18),INDEX(Matches!$U:$U,AA18))</f>
        <v/>
      </c>
      <c r="X18" s="11">
        <f>INDEX(Matches!$X:$X,AA18)</f>
        <v/>
      </c>
      <c r="Y18" s="30">
        <f>IF(O18="","",O18-S18)</f>
        <v/>
      </c>
      <c r="Z18" s="30">
        <f>IF(W18="","",W18-S18)</f>
        <v/>
      </c>
      <c r="AA18" s="24">
        <f>MATCH(J18,Matches!$A:$A,0)</f>
        <v/>
      </c>
      <c r="AB18" s="33" t="n"/>
      <c r="AC18" s="33" t="n">
        <v>2.09585146991695</v>
      </c>
      <c r="AD18" s="24" t="n"/>
      <c r="AE18" s="24" t="n">
        <v>5</v>
      </c>
      <c r="AF18" s="33" t="n"/>
      <c r="AG18" s="33" t="n"/>
    </row>
    <row r="19">
      <c r="A19" s="24" t="inlineStr">
        <is>
          <t>Arsenal|18</t>
        </is>
      </c>
      <c r="B19" s="24" t="inlineStr">
        <is>
          <t>E0</t>
        </is>
      </c>
      <c r="C19" s="24" t="inlineStr">
        <is>
          <t>Premier League</t>
        </is>
      </c>
      <c r="D19" s="24" t="inlineStr">
        <is>
          <t>Arsenal</t>
        </is>
      </c>
      <c r="E19" s="24" t="n">
        <v>18</v>
      </c>
      <c r="F19" s="24" t="n">
        <v>5</v>
      </c>
      <c r="G19" s="29" t="n">
        <v>46386.8125</v>
      </c>
      <c r="H19" s="24" t="inlineStr">
        <is>
          <t>Fulham</t>
        </is>
      </c>
      <c r="I19" s="24" t="inlineStr">
        <is>
          <t>A</t>
        </is>
      </c>
      <c r="J19" s="24" t="inlineStr">
        <is>
          <t>E0-Fulham-Arsenal</t>
        </is>
      </c>
      <c r="K19" s="24" t="n">
        <v>16</v>
      </c>
      <c r="L19" s="11">
        <f>IF(INDEX(Matches!$X:$X,AA19)=0,"",IF(I19="H",INDEX(Matches!$H:$H,AA19),INDEX(Matches!$I:$I,AA19)))</f>
        <v/>
      </c>
      <c r="M19" s="11">
        <f>IF(INDEX(Matches!$X:$X,AA19)=0,"",IF(I19="H",INDEX(Matches!$I:$I,AA19),INDEX(Matches!$H:$H,AA19)))</f>
        <v/>
      </c>
      <c r="N19" s="11">
        <f>IF(L19="","",IF(L19&gt;M19,"W",IF(L19=M19,"D","L")))</f>
        <v/>
      </c>
      <c r="O19" s="11">
        <f>IF(L19="","",IF(L19&gt;M19,3,IF(L19=M19,1,0)))</f>
        <v/>
      </c>
      <c r="P19" s="31">
        <f>IF(I19="H",INDEX(Matches!$L:$L,AA19),INDEX(Matches!$N:$N,AA19))</f>
        <v/>
      </c>
      <c r="Q19" s="31">
        <f>INDEX(Matches!$M:$M,AA19)</f>
        <v/>
      </c>
      <c r="R19" s="31">
        <f>IF(I19="H",INDEX(Matches!$N:$N,AA19),INDEX(Matches!$L:$L,AA19))</f>
        <v/>
      </c>
      <c r="S19" s="33">
        <f>IF(I19="H",INDEX(Matches!$O:$O,AA19),INDEX(Matches!$P:$P,AA19))</f>
        <v/>
      </c>
      <c r="T19" s="33">
        <f>IF(INDEX(Matches!$J:$J,AA19)="","",IF(I19="H",INDEX(Matches!$J:$J,AA19),INDEX(Matches!$K:$K,AA19)))</f>
        <v/>
      </c>
      <c r="U19" s="33">
        <f>IF(INDEX(Matches!$K:$K,AA19)="","",IF(I19="H",INDEX(Matches!$K:$K,AA19),INDEX(Matches!$J:$J,AA19)))</f>
        <v/>
      </c>
      <c r="V19" s="30">
        <f>IF(T19="","",T19-U19)</f>
        <v/>
      </c>
      <c r="W19" s="33">
        <f>IF(I19="H",INDEX(Matches!$T:$T,AA19),INDEX(Matches!$U:$U,AA19))</f>
        <v/>
      </c>
      <c r="X19" s="11">
        <f>INDEX(Matches!$X:$X,AA19)</f>
        <v/>
      </c>
      <c r="Y19" s="30">
        <f>IF(O19="","",O19-S19)</f>
        <v/>
      </c>
      <c r="Z19" s="30">
        <f>IF(W19="","",W19-S19)</f>
        <v/>
      </c>
      <c r="AA19" s="24">
        <f>MATCH(J19,Matches!$A:$A,0)</f>
        <v/>
      </c>
      <c r="AB19" s="33" t="n"/>
      <c r="AC19" s="33" t="n">
        <v>2.036613061883521</v>
      </c>
      <c r="AD19" s="24" t="n"/>
      <c r="AE19" s="24" t="n">
        <v>5</v>
      </c>
      <c r="AF19" s="33" t="n"/>
      <c r="AG19" s="33" t="n"/>
    </row>
    <row r="20">
      <c r="A20" s="24" t="inlineStr">
        <is>
          <t>Arsenal|19</t>
        </is>
      </c>
      <c r="B20" s="24" t="inlineStr">
        <is>
          <t>E0</t>
        </is>
      </c>
      <c r="C20" s="24" t="inlineStr">
        <is>
          <t>Premier League</t>
        </is>
      </c>
      <c r="D20" s="24" t="inlineStr">
        <is>
          <t>Arsenal</t>
        </is>
      </c>
      <c r="E20" s="24" t="n">
        <v>19</v>
      </c>
      <c r="F20" s="24" t="n">
        <v>5</v>
      </c>
      <c r="G20" s="29" t="n">
        <v>46389.625</v>
      </c>
      <c r="H20" s="24" t="inlineStr">
        <is>
          <t>Ipswich</t>
        </is>
      </c>
      <c r="I20" s="24" t="inlineStr">
        <is>
          <t>H</t>
        </is>
      </c>
      <c r="J20" s="24" t="inlineStr">
        <is>
          <t>E0-Arsenal-Ipswich</t>
        </is>
      </c>
      <c r="K20" s="24" t="n">
        <v>19</v>
      </c>
      <c r="L20" s="11">
        <f>IF(INDEX(Matches!$X:$X,AA20)=0,"",IF(I20="H",INDEX(Matches!$H:$H,AA20),INDEX(Matches!$I:$I,AA20)))</f>
        <v/>
      </c>
      <c r="M20" s="11">
        <f>IF(INDEX(Matches!$X:$X,AA20)=0,"",IF(I20="H",INDEX(Matches!$I:$I,AA20),INDEX(Matches!$H:$H,AA20)))</f>
        <v/>
      </c>
      <c r="N20" s="11">
        <f>IF(L20="","",IF(L20&gt;M20,"W",IF(L20=M20,"D","L")))</f>
        <v/>
      </c>
      <c r="O20" s="11">
        <f>IF(L20="","",IF(L20&gt;M20,3,IF(L20=M20,1,0)))</f>
        <v/>
      </c>
      <c r="P20" s="31">
        <f>IF(I20="H",INDEX(Matches!$L:$L,AA20),INDEX(Matches!$N:$N,AA20))</f>
        <v/>
      </c>
      <c r="Q20" s="31">
        <f>INDEX(Matches!$M:$M,AA20)</f>
        <v/>
      </c>
      <c r="R20" s="31">
        <f>IF(I20="H",INDEX(Matches!$N:$N,AA20),INDEX(Matches!$L:$L,AA20))</f>
        <v/>
      </c>
      <c r="S20" s="33">
        <f>IF(I20="H",INDEX(Matches!$O:$O,AA20),INDEX(Matches!$P:$P,AA20))</f>
        <v/>
      </c>
      <c r="T20" s="33">
        <f>IF(INDEX(Matches!$J:$J,AA20)="","",IF(I20="H",INDEX(Matches!$J:$J,AA20),INDEX(Matches!$K:$K,AA20)))</f>
        <v/>
      </c>
      <c r="U20" s="33">
        <f>IF(INDEX(Matches!$K:$K,AA20)="","",IF(I20="H",INDEX(Matches!$K:$K,AA20),INDEX(Matches!$J:$J,AA20)))</f>
        <v/>
      </c>
      <c r="V20" s="30">
        <f>IF(T20="","",T20-U20)</f>
        <v/>
      </c>
      <c r="W20" s="33">
        <f>IF(I20="H",INDEX(Matches!$T:$T,AA20),INDEX(Matches!$U:$U,AA20))</f>
        <v/>
      </c>
      <c r="X20" s="11">
        <f>INDEX(Matches!$X:$X,AA20)</f>
        <v/>
      </c>
      <c r="Y20" s="30">
        <f>IF(O20="","",O20-S20)</f>
        <v/>
      </c>
      <c r="Z20" s="30">
        <f>IF(W20="","",W20-S20)</f>
        <v/>
      </c>
      <c r="AA20" s="24">
        <f>MATCH(J20,Matches!$A:$A,0)</f>
        <v/>
      </c>
      <c r="AB20" s="33" t="n"/>
      <c r="AC20" s="33" t="n">
        <v>2.545500578605276</v>
      </c>
      <c r="AD20" s="24" t="n"/>
      <c r="AE20" s="24" t="n">
        <v>5</v>
      </c>
      <c r="AF20" s="33" t="n"/>
      <c r="AG20" s="33" t="n"/>
    </row>
    <row r="21">
      <c r="A21" s="24" t="inlineStr">
        <is>
          <t>Arsenal|20</t>
        </is>
      </c>
      <c r="B21" s="24" t="inlineStr">
        <is>
          <t>E0</t>
        </is>
      </c>
      <c r="C21" s="24" t="inlineStr">
        <is>
          <t>Premier League</t>
        </is>
      </c>
      <c r="D21" s="24" t="inlineStr">
        <is>
          <t>Arsenal</t>
        </is>
      </c>
      <c r="E21" s="24" t="n">
        <v>20</v>
      </c>
      <c r="F21" s="24" t="n">
        <v>5</v>
      </c>
      <c r="G21" s="29" t="n">
        <v>46392.8125</v>
      </c>
      <c r="H21" s="24" t="inlineStr">
        <is>
          <t>Brentford</t>
        </is>
      </c>
      <c r="I21" s="24" t="inlineStr">
        <is>
          <t>H</t>
        </is>
      </c>
      <c r="J21" s="24" t="inlineStr">
        <is>
          <t>E0-Arsenal-Brentfor</t>
        </is>
      </c>
      <c r="K21" s="24" t="n">
        <v>12</v>
      </c>
      <c r="L21" s="11">
        <f>IF(INDEX(Matches!$X:$X,AA21)=0,"",IF(I21="H",INDEX(Matches!$H:$H,AA21),INDEX(Matches!$I:$I,AA21)))</f>
        <v/>
      </c>
      <c r="M21" s="11">
        <f>IF(INDEX(Matches!$X:$X,AA21)=0,"",IF(I21="H",INDEX(Matches!$I:$I,AA21),INDEX(Matches!$H:$H,AA21)))</f>
        <v/>
      </c>
      <c r="N21" s="11">
        <f>IF(L21="","",IF(L21&gt;M21,"W",IF(L21=M21,"D","L")))</f>
        <v/>
      </c>
      <c r="O21" s="11">
        <f>IF(L21="","",IF(L21&gt;M21,3,IF(L21=M21,1,0)))</f>
        <v/>
      </c>
      <c r="P21" s="31">
        <f>IF(I21="H",INDEX(Matches!$L:$L,AA21),INDEX(Matches!$N:$N,AA21))</f>
        <v/>
      </c>
      <c r="Q21" s="31">
        <f>INDEX(Matches!$M:$M,AA21)</f>
        <v/>
      </c>
      <c r="R21" s="31">
        <f>IF(I21="H",INDEX(Matches!$N:$N,AA21),INDEX(Matches!$L:$L,AA21))</f>
        <v/>
      </c>
      <c r="S21" s="33">
        <f>IF(I21="H",INDEX(Matches!$O:$O,AA21),INDEX(Matches!$P:$P,AA21))</f>
        <v/>
      </c>
      <c r="T21" s="33">
        <f>IF(INDEX(Matches!$J:$J,AA21)="","",IF(I21="H",INDEX(Matches!$J:$J,AA21),INDEX(Matches!$K:$K,AA21)))</f>
        <v/>
      </c>
      <c r="U21" s="33">
        <f>IF(INDEX(Matches!$K:$K,AA21)="","",IF(I21="H",INDEX(Matches!$K:$K,AA21),INDEX(Matches!$J:$J,AA21)))</f>
        <v/>
      </c>
      <c r="V21" s="30">
        <f>IF(T21="","",T21-U21)</f>
        <v/>
      </c>
      <c r="W21" s="33">
        <f>IF(I21="H",INDEX(Matches!$T:$T,AA21),INDEX(Matches!$U:$U,AA21))</f>
        <v/>
      </c>
      <c r="X21" s="11">
        <f>INDEX(Matches!$X:$X,AA21)</f>
        <v/>
      </c>
      <c r="Y21" s="30">
        <f>IF(O21="","",O21-S21)</f>
        <v/>
      </c>
      <c r="Z21" s="30">
        <f>IF(W21="","",W21-S21)</f>
        <v/>
      </c>
      <c r="AA21" s="24">
        <f>MATCH(J21,Matches!$A:$A,0)</f>
        <v/>
      </c>
      <c r="AB21" s="33" t="n"/>
      <c r="AC21" s="33" t="n">
        <v>2.231178407045493</v>
      </c>
      <c r="AD21" s="24" t="n"/>
      <c r="AE21" s="24" t="n">
        <v>5</v>
      </c>
      <c r="AF21" s="33" t="n"/>
      <c r="AG21" s="33" t="n"/>
    </row>
    <row r="22">
      <c r="A22" s="24" t="inlineStr">
        <is>
          <t>Arsenal|21</t>
        </is>
      </c>
      <c r="B22" s="24" t="inlineStr">
        <is>
          <t>E0</t>
        </is>
      </c>
      <c r="C22" s="24" t="inlineStr">
        <is>
          <t>Premier League</t>
        </is>
      </c>
      <c r="D22" s="24" t="inlineStr">
        <is>
          <t>Arsenal</t>
        </is>
      </c>
      <c r="E22" s="24" t="n">
        <v>21</v>
      </c>
      <c r="F22" s="24" t="n">
        <v>6</v>
      </c>
      <c r="G22" s="29" t="n">
        <v>46403.625</v>
      </c>
      <c r="H22" s="24" t="inlineStr">
        <is>
          <t>Hull</t>
        </is>
      </c>
      <c r="I22" s="24" t="inlineStr">
        <is>
          <t>A</t>
        </is>
      </c>
      <c r="J22" s="24" t="inlineStr">
        <is>
          <t>E0-Hull-Arsenal</t>
        </is>
      </c>
      <c r="K22" s="24" t="n">
        <v>20</v>
      </c>
      <c r="L22" s="11">
        <f>IF(INDEX(Matches!$X:$X,AA22)=0,"",IF(I22="H",INDEX(Matches!$H:$H,AA22),INDEX(Matches!$I:$I,AA22)))</f>
        <v/>
      </c>
      <c r="M22" s="11">
        <f>IF(INDEX(Matches!$X:$X,AA22)=0,"",IF(I22="H",INDEX(Matches!$I:$I,AA22),INDEX(Matches!$H:$H,AA22)))</f>
        <v/>
      </c>
      <c r="N22" s="11">
        <f>IF(L22="","",IF(L22&gt;M22,"W",IF(L22=M22,"D","L")))</f>
        <v/>
      </c>
      <c r="O22" s="11">
        <f>IF(L22="","",IF(L22&gt;M22,3,IF(L22=M22,1,0)))</f>
        <v/>
      </c>
      <c r="P22" s="31">
        <f>IF(I22="H",INDEX(Matches!$L:$L,AA22),INDEX(Matches!$N:$N,AA22))</f>
        <v/>
      </c>
      <c r="Q22" s="31">
        <f>INDEX(Matches!$M:$M,AA22)</f>
        <v/>
      </c>
      <c r="R22" s="31">
        <f>IF(I22="H",INDEX(Matches!$N:$N,AA22),INDEX(Matches!$L:$L,AA22))</f>
        <v/>
      </c>
      <c r="S22" s="33">
        <f>IF(I22="H",INDEX(Matches!$O:$O,AA22),INDEX(Matches!$P:$P,AA22))</f>
        <v/>
      </c>
      <c r="T22" s="33">
        <f>IF(INDEX(Matches!$J:$J,AA22)="","",IF(I22="H",INDEX(Matches!$J:$J,AA22),INDEX(Matches!$K:$K,AA22)))</f>
        <v/>
      </c>
      <c r="U22" s="33">
        <f>IF(INDEX(Matches!$K:$K,AA22)="","",IF(I22="H",INDEX(Matches!$K:$K,AA22),INDEX(Matches!$J:$J,AA22)))</f>
        <v/>
      </c>
      <c r="V22" s="30">
        <f>IF(T22="","",T22-U22)</f>
        <v/>
      </c>
      <c r="W22" s="33">
        <f>IF(I22="H",INDEX(Matches!$T:$T,AA22),INDEX(Matches!$U:$U,AA22))</f>
        <v/>
      </c>
      <c r="X22" s="11">
        <f>INDEX(Matches!$X:$X,AA22)</f>
        <v/>
      </c>
      <c r="Y22" s="30">
        <f>IF(O22="","",O22-S22)</f>
        <v/>
      </c>
      <c r="Z22" s="30">
        <f>IF(W22="","",W22-S22)</f>
        <v/>
      </c>
      <c r="AA22" s="24">
        <f>MATCH(J22,Matches!$A:$A,0)</f>
        <v/>
      </c>
      <c r="AB22" s="33" t="n"/>
      <c r="AC22" s="33" t="n">
        <v>2.486692927103029</v>
      </c>
      <c r="AD22" s="24" t="inlineStr">
        <is>
          <t>Y</t>
        </is>
      </c>
      <c r="AE22" s="24" t="n">
        <v>6</v>
      </c>
      <c r="AF22" s="33" t="n"/>
      <c r="AG22" s="33" t="n"/>
    </row>
    <row r="23">
      <c r="A23" s="24" t="inlineStr">
        <is>
          <t>Arsenal|22</t>
        </is>
      </c>
      <c r="B23" s="24" t="inlineStr">
        <is>
          <t>E0</t>
        </is>
      </c>
      <c r="C23" s="24" t="inlineStr">
        <is>
          <t>Premier League</t>
        </is>
      </c>
      <c r="D23" s="24" t="inlineStr">
        <is>
          <t>Arsenal</t>
        </is>
      </c>
      <c r="E23" s="24" t="n">
        <v>22</v>
      </c>
      <c r="F23" s="24" t="n">
        <v>6</v>
      </c>
      <c r="G23" s="29" t="n">
        <v>46410.625</v>
      </c>
      <c r="H23" s="24" t="inlineStr">
        <is>
          <t>Newcastle</t>
        </is>
      </c>
      <c r="I23" s="24" t="inlineStr">
        <is>
          <t>H</t>
        </is>
      </c>
      <c r="J23" s="24" t="inlineStr">
        <is>
          <t>E0-Arsenal-Newcastl</t>
        </is>
      </c>
      <c r="K23" s="24" t="n">
        <v>9</v>
      </c>
      <c r="L23" s="11">
        <f>IF(INDEX(Matches!$X:$X,AA23)=0,"",IF(I23="H",INDEX(Matches!$H:$H,AA23),INDEX(Matches!$I:$I,AA23)))</f>
        <v/>
      </c>
      <c r="M23" s="11">
        <f>IF(INDEX(Matches!$X:$X,AA23)=0,"",IF(I23="H",INDEX(Matches!$I:$I,AA23),INDEX(Matches!$H:$H,AA23)))</f>
        <v/>
      </c>
      <c r="N23" s="11">
        <f>IF(L23="","",IF(L23&gt;M23,"W",IF(L23=M23,"D","L")))</f>
        <v/>
      </c>
      <c r="O23" s="11">
        <f>IF(L23="","",IF(L23&gt;M23,3,IF(L23=M23,1,0)))</f>
        <v/>
      </c>
      <c r="P23" s="31">
        <f>IF(I23="H",INDEX(Matches!$L:$L,AA23),INDEX(Matches!$N:$N,AA23))</f>
        <v/>
      </c>
      <c r="Q23" s="31">
        <f>INDEX(Matches!$M:$M,AA23)</f>
        <v/>
      </c>
      <c r="R23" s="31">
        <f>IF(I23="H",INDEX(Matches!$N:$N,AA23),INDEX(Matches!$L:$L,AA23))</f>
        <v/>
      </c>
      <c r="S23" s="33">
        <f>IF(I23="H",INDEX(Matches!$O:$O,AA23),INDEX(Matches!$P:$P,AA23))</f>
        <v/>
      </c>
      <c r="T23" s="33">
        <f>IF(INDEX(Matches!$J:$J,AA23)="","",IF(I23="H",INDEX(Matches!$J:$J,AA23),INDEX(Matches!$K:$K,AA23)))</f>
        <v/>
      </c>
      <c r="U23" s="33">
        <f>IF(INDEX(Matches!$K:$K,AA23)="","",IF(I23="H",INDEX(Matches!$K:$K,AA23),INDEX(Matches!$J:$J,AA23)))</f>
        <v/>
      </c>
      <c r="V23" s="30">
        <f>IF(T23="","",T23-U23)</f>
        <v/>
      </c>
      <c r="W23" s="33">
        <f>IF(I23="H",INDEX(Matches!$T:$T,AA23),INDEX(Matches!$U:$U,AA23))</f>
        <v/>
      </c>
      <c r="X23" s="11">
        <f>INDEX(Matches!$X:$X,AA23)</f>
        <v/>
      </c>
      <c r="Y23" s="30">
        <f>IF(O23="","",O23-S23)</f>
        <v/>
      </c>
      <c r="Z23" s="30">
        <f>IF(W23="","",W23-S23)</f>
        <v/>
      </c>
      <c r="AA23" s="24">
        <f>MATCH(J23,Matches!$A:$A,0)</f>
        <v/>
      </c>
      <c r="AB23" s="33" t="n"/>
      <c r="AC23" s="33" t="n">
        <v>2.233460338168555</v>
      </c>
      <c r="AD23" s="24" t="n"/>
      <c r="AE23" s="24" t="n">
        <v>6</v>
      </c>
      <c r="AF23" s="33" t="n"/>
      <c r="AG23" s="33" t="n"/>
    </row>
    <row r="24">
      <c r="A24" s="24" t="inlineStr">
        <is>
          <t>Arsenal|23</t>
        </is>
      </c>
      <c r="B24" s="24" t="inlineStr">
        <is>
          <t>E0</t>
        </is>
      </c>
      <c r="C24" s="24" t="inlineStr">
        <is>
          <t>Premier League</t>
        </is>
      </c>
      <c r="D24" s="24" t="inlineStr">
        <is>
          <t>Arsenal</t>
        </is>
      </c>
      <c r="E24" s="24" t="n">
        <v>23</v>
      </c>
      <c r="F24" s="24" t="n">
        <v>6</v>
      </c>
      <c r="G24" s="29" t="n">
        <v>46417.625</v>
      </c>
      <c r="H24" s="24" t="inlineStr">
        <is>
          <t>Man City</t>
        </is>
      </c>
      <c r="I24" s="24" t="inlineStr">
        <is>
          <t>A</t>
        </is>
      </c>
      <c r="J24" s="24" t="inlineStr">
        <is>
          <t>E0-ManCity-Arsenal</t>
        </is>
      </c>
      <c r="K24" s="24" t="n">
        <v>2</v>
      </c>
      <c r="L24" s="11">
        <f>IF(INDEX(Matches!$X:$X,AA24)=0,"",IF(I24="H",INDEX(Matches!$H:$H,AA24),INDEX(Matches!$I:$I,AA24)))</f>
        <v/>
      </c>
      <c r="M24" s="11">
        <f>IF(INDEX(Matches!$X:$X,AA24)=0,"",IF(I24="H",INDEX(Matches!$I:$I,AA24),INDEX(Matches!$H:$H,AA24)))</f>
        <v/>
      </c>
      <c r="N24" s="11">
        <f>IF(L24="","",IF(L24&gt;M24,"W",IF(L24=M24,"D","L")))</f>
        <v/>
      </c>
      <c r="O24" s="11">
        <f>IF(L24="","",IF(L24&gt;M24,3,IF(L24=M24,1,0)))</f>
        <v/>
      </c>
      <c r="P24" s="31">
        <f>IF(I24="H",INDEX(Matches!$L:$L,AA24),INDEX(Matches!$N:$N,AA24))</f>
        <v/>
      </c>
      <c r="Q24" s="31">
        <f>INDEX(Matches!$M:$M,AA24)</f>
        <v/>
      </c>
      <c r="R24" s="31">
        <f>IF(I24="H",INDEX(Matches!$N:$N,AA24),INDEX(Matches!$L:$L,AA24))</f>
        <v/>
      </c>
      <c r="S24" s="33">
        <f>IF(I24="H",INDEX(Matches!$O:$O,AA24),INDEX(Matches!$P:$P,AA24))</f>
        <v/>
      </c>
      <c r="T24" s="33">
        <f>IF(INDEX(Matches!$J:$J,AA24)="","",IF(I24="H",INDEX(Matches!$J:$J,AA24),INDEX(Matches!$K:$K,AA24)))</f>
        <v/>
      </c>
      <c r="U24" s="33">
        <f>IF(INDEX(Matches!$K:$K,AA24)="","",IF(I24="H",INDEX(Matches!$K:$K,AA24),INDEX(Matches!$J:$J,AA24)))</f>
        <v/>
      </c>
      <c r="V24" s="30">
        <f>IF(T24="","",T24-U24)</f>
        <v/>
      </c>
      <c r="W24" s="33">
        <f>IF(I24="H",INDEX(Matches!$T:$T,AA24),INDEX(Matches!$U:$U,AA24))</f>
        <v/>
      </c>
      <c r="X24" s="11">
        <f>INDEX(Matches!$X:$X,AA24)</f>
        <v/>
      </c>
      <c r="Y24" s="30">
        <f>IF(O24="","",O24-S24)</f>
        <v/>
      </c>
      <c r="Z24" s="30">
        <f>IF(W24="","",W24-S24)</f>
        <v/>
      </c>
      <c r="AA24" s="24">
        <f>MATCH(J24,Matches!$A:$A,0)</f>
        <v/>
      </c>
      <c r="AB24" s="33" t="n"/>
      <c r="AC24" s="33" t="n">
        <v>1.285523879146014</v>
      </c>
      <c r="AD24" s="24" t="inlineStr">
        <is>
          <t>Y</t>
        </is>
      </c>
      <c r="AE24" s="24" t="n">
        <v>6</v>
      </c>
      <c r="AF24" s="33" t="n"/>
      <c r="AG24" s="33" t="n"/>
    </row>
    <row r="25">
      <c r="A25" s="24" t="inlineStr">
        <is>
          <t>Arsenal|24</t>
        </is>
      </c>
      <c r="B25" s="24" t="inlineStr">
        <is>
          <t>E0</t>
        </is>
      </c>
      <c r="C25" s="24" t="inlineStr">
        <is>
          <t>Premier League</t>
        </is>
      </c>
      <c r="D25" s="24" t="inlineStr">
        <is>
          <t>Arsenal</t>
        </is>
      </c>
      <c r="E25" s="24" t="n">
        <v>24</v>
      </c>
      <c r="F25" s="24" t="n">
        <v>6</v>
      </c>
      <c r="G25" s="29" t="n">
        <v>46424.625</v>
      </c>
      <c r="H25" s="24" t="inlineStr">
        <is>
          <t>Liverpool</t>
        </is>
      </c>
      <c r="I25" s="24" t="inlineStr">
        <is>
          <t>H</t>
        </is>
      </c>
      <c r="J25" s="24" t="inlineStr">
        <is>
          <t>E0-Arsenal-Liverpoo</t>
        </is>
      </c>
      <c r="K25" s="24" t="n">
        <v>3</v>
      </c>
      <c r="L25" s="11">
        <f>IF(INDEX(Matches!$X:$X,AA25)=0,"",IF(I25="H",INDEX(Matches!$H:$H,AA25),INDEX(Matches!$I:$I,AA25)))</f>
        <v/>
      </c>
      <c r="M25" s="11">
        <f>IF(INDEX(Matches!$X:$X,AA25)=0,"",IF(I25="H",INDEX(Matches!$I:$I,AA25),INDEX(Matches!$H:$H,AA25)))</f>
        <v/>
      </c>
      <c r="N25" s="11">
        <f>IF(L25="","",IF(L25&gt;M25,"W",IF(L25=M25,"D","L")))</f>
        <v/>
      </c>
      <c r="O25" s="11">
        <f>IF(L25="","",IF(L25&gt;M25,3,IF(L25=M25,1,0)))</f>
        <v/>
      </c>
      <c r="P25" s="31">
        <f>IF(I25="H",INDEX(Matches!$L:$L,AA25),INDEX(Matches!$N:$N,AA25))</f>
        <v/>
      </c>
      <c r="Q25" s="31">
        <f>INDEX(Matches!$M:$M,AA25)</f>
        <v/>
      </c>
      <c r="R25" s="31">
        <f>IF(I25="H",INDEX(Matches!$N:$N,AA25),INDEX(Matches!$L:$L,AA25))</f>
        <v/>
      </c>
      <c r="S25" s="33">
        <f>IF(I25="H",INDEX(Matches!$O:$O,AA25),INDEX(Matches!$P:$P,AA25))</f>
        <v/>
      </c>
      <c r="T25" s="33">
        <f>IF(INDEX(Matches!$J:$J,AA25)="","",IF(I25="H",INDEX(Matches!$J:$J,AA25),INDEX(Matches!$K:$K,AA25)))</f>
        <v/>
      </c>
      <c r="U25" s="33">
        <f>IF(INDEX(Matches!$K:$K,AA25)="","",IF(I25="H",INDEX(Matches!$K:$K,AA25),INDEX(Matches!$J:$J,AA25)))</f>
        <v/>
      </c>
      <c r="V25" s="30">
        <f>IF(T25="","",T25-U25)</f>
        <v/>
      </c>
      <c r="W25" s="33">
        <f>IF(I25="H",INDEX(Matches!$T:$T,AA25),INDEX(Matches!$U:$U,AA25))</f>
        <v/>
      </c>
      <c r="X25" s="11">
        <f>INDEX(Matches!$X:$X,AA25)</f>
        <v/>
      </c>
      <c r="Y25" s="30">
        <f>IF(O25="","",O25-S25)</f>
        <v/>
      </c>
      <c r="Z25" s="30">
        <f>IF(W25="","",W25-S25)</f>
        <v/>
      </c>
      <c r="AA25" s="24">
        <f>MATCH(J25,Matches!$A:$A,0)</f>
        <v/>
      </c>
      <c r="AB25" s="33" t="n"/>
      <c r="AC25" s="33" t="n">
        <v>1.752868142106539</v>
      </c>
      <c r="AD25" s="24" t="n"/>
      <c r="AE25" s="24" t="n">
        <v>6</v>
      </c>
      <c r="AF25" s="33" t="n"/>
      <c r="AG25" s="33" t="n"/>
    </row>
    <row r="26">
      <c r="A26" s="24" t="inlineStr">
        <is>
          <t>Arsenal|25</t>
        </is>
      </c>
      <c r="B26" s="24" t="inlineStr">
        <is>
          <t>E0</t>
        </is>
      </c>
      <c r="C26" s="24" t="inlineStr">
        <is>
          <t>Premier League</t>
        </is>
      </c>
      <c r="D26" s="24" t="inlineStr">
        <is>
          <t>Arsenal</t>
        </is>
      </c>
      <c r="E26" s="24" t="n">
        <v>25</v>
      </c>
      <c r="F26" s="24" t="n">
        <v>7</v>
      </c>
      <c r="G26" s="29" t="n">
        <v>46428.83333333334</v>
      </c>
      <c r="H26" s="24" t="inlineStr">
        <is>
          <t>Ipswich</t>
        </is>
      </c>
      <c r="I26" s="24" t="inlineStr">
        <is>
          <t>A</t>
        </is>
      </c>
      <c r="J26" s="24" t="inlineStr">
        <is>
          <t>E0-Ipswich-Arsenal</t>
        </is>
      </c>
      <c r="K26" s="24" t="n">
        <v>19</v>
      </c>
      <c r="L26" s="11">
        <f>IF(INDEX(Matches!$X:$X,AA26)=0,"",IF(I26="H",INDEX(Matches!$H:$H,AA26),INDEX(Matches!$I:$I,AA26)))</f>
        <v/>
      </c>
      <c r="M26" s="11">
        <f>IF(INDEX(Matches!$X:$X,AA26)=0,"",IF(I26="H",INDEX(Matches!$I:$I,AA26),INDEX(Matches!$H:$H,AA26)))</f>
        <v/>
      </c>
      <c r="N26" s="11">
        <f>IF(L26="","",IF(L26&gt;M26,"W",IF(L26=M26,"D","L")))</f>
        <v/>
      </c>
      <c r="O26" s="11">
        <f>IF(L26="","",IF(L26&gt;M26,3,IF(L26=M26,1,0)))</f>
        <v/>
      </c>
      <c r="P26" s="31">
        <f>IF(I26="H",INDEX(Matches!$L:$L,AA26),INDEX(Matches!$N:$N,AA26))</f>
        <v/>
      </c>
      <c r="Q26" s="31">
        <f>INDEX(Matches!$M:$M,AA26)</f>
        <v/>
      </c>
      <c r="R26" s="31">
        <f>IF(I26="H",INDEX(Matches!$N:$N,AA26),INDEX(Matches!$L:$L,AA26))</f>
        <v/>
      </c>
      <c r="S26" s="33">
        <f>IF(I26="H",INDEX(Matches!$O:$O,AA26),INDEX(Matches!$P:$P,AA26))</f>
        <v/>
      </c>
      <c r="T26" s="33">
        <f>IF(INDEX(Matches!$J:$J,AA26)="","",IF(I26="H",INDEX(Matches!$J:$J,AA26),INDEX(Matches!$K:$K,AA26)))</f>
        <v/>
      </c>
      <c r="U26" s="33">
        <f>IF(INDEX(Matches!$K:$K,AA26)="","",IF(I26="H",INDEX(Matches!$K:$K,AA26),INDEX(Matches!$J:$J,AA26)))</f>
        <v/>
      </c>
      <c r="V26" s="30">
        <f>IF(T26="","",T26-U26)</f>
        <v/>
      </c>
      <c r="W26" s="33">
        <f>IF(I26="H",INDEX(Matches!$T:$T,AA26),INDEX(Matches!$U:$U,AA26))</f>
        <v/>
      </c>
      <c r="X26" s="11">
        <f>INDEX(Matches!$X:$X,AA26)</f>
        <v/>
      </c>
      <c r="Y26" s="30">
        <f>IF(O26="","",O26-S26)</f>
        <v/>
      </c>
      <c r="Z26" s="30">
        <f>IF(W26="","",W26-S26)</f>
        <v/>
      </c>
      <c r="AA26" s="24">
        <f>MATCH(J26,Matches!$A:$A,0)</f>
        <v/>
      </c>
      <c r="AB26" s="33" t="n"/>
      <c r="AC26" s="33" t="n">
        <v>2.307821881754343</v>
      </c>
      <c r="AD26" s="24" t="n"/>
      <c r="AE26" s="24" t="n">
        <v>7</v>
      </c>
      <c r="AF26" s="33" t="n"/>
      <c r="AG26" s="33" t="n"/>
    </row>
    <row r="27">
      <c r="A27" s="24" t="inlineStr">
        <is>
          <t>Arsenal|26</t>
        </is>
      </c>
      <c r="B27" s="24" t="inlineStr">
        <is>
          <t>E0</t>
        </is>
      </c>
      <c r="C27" s="24" t="inlineStr">
        <is>
          <t>Premier League</t>
        </is>
      </c>
      <c r="D27" s="24" t="inlineStr">
        <is>
          <t>Arsenal</t>
        </is>
      </c>
      <c r="E27" s="24" t="n">
        <v>26</v>
      </c>
      <c r="F27" s="24" t="n">
        <v>7</v>
      </c>
      <c r="G27" s="29" t="n">
        <v>46438.625</v>
      </c>
      <c r="H27" s="24" t="inlineStr">
        <is>
          <t>Fulham</t>
        </is>
      </c>
      <c r="I27" s="24" t="inlineStr">
        <is>
          <t>H</t>
        </is>
      </c>
      <c r="J27" s="24" t="inlineStr">
        <is>
          <t>E0-Arsenal-Fulham</t>
        </is>
      </c>
      <c r="K27" s="24" t="n">
        <v>16</v>
      </c>
      <c r="L27" s="11">
        <f>IF(INDEX(Matches!$X:$X,AA27)=0,"",IF(I27="H",INDEX(Matches!$H:$H,AA27),INDEX(Matches!$I:$I,AA27)))</f>
        <v/>
      </c>
      <c r="M27" s="11">
        <f>IF(INDEX(Matches!$X:$X,AA27)=0,"",IF(I27="H",INDEX(Matches!$I:$I,AA27),INDEX(Matches!$H:$H,AA27)))</f>
        <v/>
      </c>
      <c r="N27" s="11">
        <f>IF(L27="","",IF(L27&gt;M27,"W",IF(L27=M27,"D","L")))</f>
        <v/>
      </c>
      <c r="O27" s="11">
        <f>IF(L27="","",IF(L27&gt;M27,3,IF(L27=M27,1,0)))</f>
        <v/>
      </c>
      <c r="P27" s="31">
        <f>IF(I27="H",INDEX(Matches!$L:$L,AA27),INDEX(Matches!$N:$N,AA27))</f>
        <v/>
      </c>
      <c r="Q27" s="31">
        <f>INDEX(Matches!$M:$M,AA27)</f>
        <v/>
      </c>
      <c r="R27" s="31">
        <f>IF(I27="H",INDEX(Matches!$N:$N,AA27),INDEX(Matches!$L:$L,AA27))</f>
        <v/>
      </c>
      <c r="S27" s="33">
        <f>IF(I27="H",INDEX(Matches!$O:$O,AA27),INDEX(Matches!$P:$P,AA27))</f>
        <v/>
      </c>
      <c r="T27" s="33">
        <f>IF(INDEX(Matches!$J:$J,AA27)="","",IF(I27="H",INDEX(Matches!$J:$J,AA27),INDEX(Matches!$K:$K,AA27)))</f>
        <v/>
      </c>
      <c r="U27" s="33">
        <f>IF(INDEX(Matches!$K:$K,AA27)="","",IF(I27="H",INDEX(Matches!$K:$K,AA27),INDEX(Matches!$J:$J,AA27)))</f>
        <v/>
      </c>
      <c r="V27" s="30">
        <f>IF(T27="","",T27-U27)</f>
        <v/>
      </c>
      <c r="W27" s="33">
        <f>IF(I27="H",INDEX(Matches!$T:$T,AA27),INDEX(Matches!$U:$U,AA27))</f>
        <v/>
      </c>
      <c r="X27" s="11">
        <f>INDEX(Matches!$X:$X,AA27)</f>
        <v/>
      </c>
      <c r="Y27" s="30">
        <f>IF(O27="","",O27-S27)</f>
        <v/>
      </c>
      <c r="Z27" s="30">
        <f>IF(W27="","",W27-S27)</f>
        <v/>
      </c>
      <c r="AA27" s="24">
        <f>MATCH(J27,Matches!$A:$A,0)</f>
        <v/>
      </c>
      <c r="AB27" s="33" t="n"/>
      <c r="AC27" s="33" t="n">
        <v>2.320617631824441</v>
      </c>
      <c r="AD27" s="24" t="n"/>
      <c r="AE27" s="24" t="n">
        <v>7</v>
      </c>
      <c r="AF27" s="33" t="n"/>
      <c r="AG27" s="33" t="n"/>
    </row>
    <row r="28">
      <c r="A28" s="24" t="inlineStr">
        <is>
          <t>Arsenal|27</t>
        </is>
      </c>
      <c r="B28" s="24" t="inlineStr">
        <is>
          <t>E0</t>
        </is>
      </c>
      <c r="C28" s="24" t="inlineStr">
        <is>
          <t>Premier League</t>
        </is>
      </c>
      <c r="D28" s="24" t="inlineStr">
        <is>
          <t>Arsenal</t>
        </is>
      </c>
      <c r="E28" s="24" t="n">
        <v>27</v>
      </c>
      <c r="F28" s="24" t="n">
        <v>7</v>
      </c>
      <c r="G28" s="29" t="n">
        <v>46445.625</v>
      </c>
      <c r="H28" s="24" t="inlineStr">
        <is>
          <t>Man Utd</t>
        </is>
      </c>
      <c r="I28" s="24" t="inlineStr">
        <is>
          <t>A</t>
        </is>
      </c>
      <c r="J28" s="24" t="inlineStr">
        <is>
          <t>E0-ManUtd-Arsenal</t>
        </is>
      </c>
      <c r="K28" s="24" t="n">
        <v>4</v>
      </c>
      <c r="L28" s="11">
        <f>IF(INDEX(Matches!$X:$X,AA28)=0,"",IF(I28="H",INDEX(Matches!$H:$H,AA28),INDEX(Matches!$I:$I,AA28)))</f>
        <v/>
      </c>
      <c r="M28" s="11">
        <f>IF(INDEX(Matches!$X:$X,AA28)=0,"",IF(I28="H",INDEX(Matches!$I:$I,AA28),INDEX(Matches!$H:$H,AA28)))</f>
        <v/>
      </c>
      <c r="N28" s="11">
        <f>IF(L28="","",IF(L28&gt;M28,"W",IF(L28=M28,"D","L")))</f>
        <v/>
      </c>
      <c r="O28" s="11">
        <f>IF(L28="","",IF(L28&gt;M28,3,IF(L28=M28,1,0)))</f>
        <v/>
      </c>
      <c r="P28" s="31">
        <f>IF(I28="H",INDEX(Matches!$L:$L,AA28),INDEX(Matches!$N:$N,AA28))</f>
        <v/>
      </c>
      <c r="Q28" s="31">
        <f>INDEX(Matches!$M:$M,AA28)</f>
        <v/>
      </c>
      <c r="R28" s="31">
        <f>IF(I28="H",INDEX(Matches!$N:$N,AA28),INDEX(Matches!$L:$L,AA28))</f>
        <v/>
      </c>
      <c r="S28" s="33">
        <f>IF(I28="H",INDEX(Matches!$O:$O,AA28),INDEX(Matches!$P:$P,AA28))</f>
        <v/>
      </c>
      <c r="T28" s="33">
        <f>IF(INDEX(Matches!$J:$J,AA28)="","",IF(I28="H",INDEX(Matches!$J:$J,AA28),INDEX(Matches!$K:$K,AA28)))</f>
        <v/>
      </c>
      <c r="U28" s="33">
        <f>IF(INDEX(Matches!$K:$K,AA28)="","",IF(I28="H",INDEX(Matches!$K:$K,AA28),INDEX(Matches!$J:$J,AA28)))</f>
        <v/>
      </c>
      <c r="V28" s="30">
        <f>IF(T28="","",T28-U28)</f>
        <v/>
      </c>
      <c r="W28" s="33">
        <f>IF(I28="H",INDEX(Matches!$T:$T,AA28),INDEX(Matches!$U:$U,AA28))</f>
        <v/>
      </c>
      <c r="X28" s="11">
        <f>INDEX(Matches!$X:$X,AA28)</f>
        <v/>
      </c>
      <c r="Y28" s="30">
        <f>IF(O28="","",O28-S28)</f>
        <v/>
      </c>
      <c r="Z28" s="30">
        <f>IF(W28="","",W28-S28)</f>
        <v/>
      </c>
      <c r="AA28" s="24">
        <f>MATCH(J28,Matches!$A:$A,0)</f>
        <v/>
      </c>
      <c r="AB28" s="33" t="n"/>
      <c r="AC28" s="33" t="n">
        <v>1.455201198660265</v>
      </c>
      <c r="AD28" s="24" t="n"/>
      <c r="AE28" s="24" t="n">
        <v>7</v>
      </c>
      <c r="AF28" s="33" t="n"/>
      <c r="AG28" s="33" t="n"/>
    </row>
    <row r="29">
      <c r="A29" s="24" t="inlineStr">
        <is>
          <t>Arsenal|28</t>
        </is>
      </c>
      <c r="B29" s="24" t="inlineStr">
        <is>
          <t>E0</t>
        </is>
      </c>
      <c r="C29" s="24" t="inlineStr">
        <is>
          <t>Premier League</t>
        </is>
      </c>
      <c r="D29" s="24" t="inlineStr">
        <is>
          <t>Arsenal</t>
        </is>
      </c>
      <c r="E29" s="24" t="n">
        <v>28</v>
      </c>
      <c r="F29" s="24" t="n">
        <v>7</v>
      </c>
      <c r="G29" s="29" t="n">
        <v>46449.83333333334</v>
      </c>
      <c r="H29" s="24" t="inlineStr">
        <is>
          <t>Crystal Palace</t>
        </is>
      </c>
      <c r="I29" s="24" t="inlineStr">
        <is>
          <t>H</t>
        </is>
      </c>
      <c r="J29" s="24" t="inlineStr">
        <is>
          <t>E0-Arsenal-CrystalP</t>
        </is>
      </c>
      <c r="K29" s="24" t="n">
        <v>15</v>
      </c>
      <c r="L29" s="11">
        <f>IF(INDEX(Matches!$X:$X,AA29)=0,"",IF(I29="H",INDEX(Matches!$H:$H,AA29),INDEX(Matches!$I:$I,AA29)))</f>
        <v/>
      </c>
      <c r="M29" s="11">
        <f>IF(INDEX(Matches!$X:$X,AA29)=0,"",IF(I29="H",INDEX(Matches!$I:$I,AA29),INDEX(Matches!$H:$H,AA29)))</f>
        <v/>
      </c>
      <c r="N29" s="11">
        <f>IF(L29="","",IF(L29&gt;M29,"W",IF(L29=M29,"D","L")))</f>
        <v/>
      </c>
      <c r="O29" s="11">
        <f>IF(L29="","",IF(L29&gt;M29,3,IF(L29=M29,1,0)))</f>
        <v/>
      </c>
      <c r="P29" s="31">
        <f>IF(I29="H",INDEX(Matches!$L:$L,AA29),INDEX(Matches!$N:$N,AA29))</f>
        <v/>
      </c>
      <c r="Q29" s="31">
        <f>INDEX(Matches!$M:$M,AA29)</f>
        <v/>
      </c>
      <c r="R29" s="31">
        <f>IF(I29="H",INDEX(Matches!$N:$N,AA29),INDEX(Matches!$L:$L,AA29))</f>
        <v/>
      </c>
      <c r="S29" s="33">
        <f>IF(I29="H",INDEX(Matches!$O:$O,AA29),INDEX(Matches!$P:$P,AA29))</f>
        <v/>
      </c>
      <c r="T29" s="33">
        <f>IF(INDEX(Matches!$J:$J,AA29)="","",IF(I29="H",INDEX(Matches!$J:$J,AA29),INDEX(Matches!$K:$K,AA29)))</f>
        <v/>
      </c>
      <c r="U29" s="33">
        <f>IF(INDEX(Matches!$K:$K,AA29)="","",IF(I29="H",INDEX(Matches!$K:$K,AA29),INDEX(Matches!$J:$J,AA29)))</f>
        <v/>
      </c>
      <c r="V29" s="30">
        <f>IF(T29="","",T29-U29)</f>
        <v/>
      </c>
      <c r="W29" s="33">
        <f>IF(I29="H",INDEX(Matches!$T:$T,AA29),INDEX(Matches!$U:$U,AA29))</f>
        <v/>
      </c>
      <c r="X29" s="11">
        <f>INDEX(Matches!$X:$X,AA29)</f>
        <v/>
      </c>
      <c r="Y29" s="30">
        <f>IF(O29="","",O29-S29)</f>
        <v/>
      </c>
      <c r="Z29" s="30">
        <f>IF(W29="","",W29-S29)</f>
        <v/>
      </c>
      <c r="AA29" s="24">
        <f>MATCH(J29,Matches!$A:$A,0)</f>
        <v/>
      </c>
      <c r="AB29" s="33" t="n"/>
      <c r="AC29" s="33" t="n">
        <v>2.373030598237153</v>
      </c>
      <c r="AD29" s="24" t="n"/>
      <c r="AE29" s="24" t="n">
        <v>7</v>
      </c>
      <c r="AF29" s="33" t="n"/>
      <c r="AG29" s="33" t="n"/>
    </row>
    <row r="30">
      <c r="A30" s="24" t="inlineStr">
        <is>
          <t>Arsenal|29</t>
        </is>
      </c>
      <c r="B30" s="24" t="inlineStr">
        <is>
          <t>E0</t>
        </is>
      </c>
      <c r="C30" s="24" t="inlineStr">
        <is>
          <t>Premier League</t>
        </is>
      </c>
      <c r="D30" s="24" t="inlineStr">
        <is>
          <t>Arsenal</t>
        </is>
      </c>
      <c r="E30" s="24" t="n">
        <v>29</v>
      </c>
      <c r="F30" s="24" t="n">
        <v>8</v>
      </c>
      <c r="G30" s="29" t="n">
        <v>46459.625</v>
      </c>
      <c r="H30" s="24" t="inlineStr">
        <is>
          <t>Chelsea</t>
        </is>
      </c>
      <c r="I30" s="24" t="inlineStr">
        <is>
          <t>A</t>
        </is>
      </c>
      <c r="J30" s="24" t="inlineStr">
        <is>
          <t>E0-Chelsea-Arsenal</t>
        </is>
      </c>
      <c r="K30" s="24" t="n">
        <v>5</v>
      </c>
      <c r="L30" s="11">
        <f>IF(INDEX(Matches!$X:$X,AA30)=0,"",IF(I30="H",INDEX(Matches!$H:$H,AA30),INDEX(Matches!$I:$I,AA30)))</f>
        <v/>
      </c>
      <c r="M30" s="11">
        <f>IF(INDEX(Matches!$X:$X,AA30)=0,"",IF(I30="H",INDEX(Matches!$I:$I,AA30),INDEX(Matches!$H:$H,AA30)))</f>
        <v/>
      </c>
      <c r="N30" s="11">
        <f>IF(L30="","",IF(L30&gt;M30,"W",IF(L30=M30,"D","L")))</f>
        <v/>
      </c>
      <c r="O30" s="11">
        <f>IF(L30="","",IF(L30&gt;M30,3,IF(L30=M30,1,0)))</f>
        <v/>
      </c>
      <c r="P30" s="31">
        <f>IF(I30="H",INDEX(Matches!$L:$L,AA30),INDEX(Matches!$N:$N,AA30))</f>
        <v/>
      </c>
      <c r="Q30" s="31">
        <f>INDEX(Matches!$M:$M,AA30)</f>
        <v/>
      </c>
      <c r="R30" s="31">
        <f>IF(I30="H",INDEX(Matches!$N:$N,AA30),INDEX(Matches!$L:$L,AA30))</f>
        <v/>
      </c>
      <c r="S30" s="33">
        <f>IF(I30="H",INDEX(Matches!$O:$O,AA30),INDEX(Matches!$P:$P,AA30))</f>
        <v/>
      </c>
      <c r="T30" s="33">
        <f>IF(INDEX(Matches!$J:$J,AA30)="","",IF(I30="H",INDEX(Matches!$J:$J,AA30),INDEX(Matches!$K:$K,AA30)))</f>
        <v/>
      </c>
      <c r="U30" s="33">
        <f>IF(INDEX(Matches!$K:$K,AA30)="","",IF(I30="H",INDEX(Matches!$K:$K,AA30),INDEX(Matches!$J:$J,AA30)))</f>
        <v/>
      </c>
      <c r="V30" s="30">
        <f>IF(T30="","",T30-U30)</f>
        <v/>
      </c>
      <c r="W30" s="33">
        <f>IF(I30="H",INDEX(Matches!$T:$T,AA30),INDEX(Matches!$U:$U,AA30))</f>
        <v/>
      </c>
      <c r="X30" s="11">
        <f>INDEX(Matches!$X:$X,AA30)</f>
        <v/>
      </c>
      <c r="Y30" s="30">
        <f>IF(O30="","",O30-S30)</f>
        <v/>
      </c>
      <c r="Z30" s="30">
        <f>IF(W30="","",W30-S30)</f>
        <v/>
      </c>
      <c r="AA30" s="24">
        <f>MATCH(J30,Matches!$A:$A,0)</f>
        <v/>
      </c>
      <c r="AB30" s="33" t="n"/>
      <c r="AC30" s="33" t="n">
        <v>1.509922614457074</v>
      </c>
      <c r="AD30" s="24" t="n"/>
      <c r="AE30" s="24" t="n">
        <v>8</v>
      </c>
      <c r="AF30" s="33" t="n"/>
      <c r="AG30" s="33" t="n"/>
    </row>
    <row r="31">
      <c r="A31" s="24" t="inlineStr">
        <is>
          <t>Arsenal|30</t>
        </is>
      </c>
      <c r="B31" s="24" t="inlineStr">
        <is>
          <t>E0</t>
        </is>
      </c>
      <c r="C31" s="24" t="inlineStr">
        <is>
          <t>Premier League</t>
        </is>
      </c>
      <c r="D31" s="24" t="inlineStr">
        <is>
          <t>Arsenal</t>
        </is>
      </c>
      <c r="E31" s="24" t="n">
        <v>30</v>
      </c>
      <c r="F31" s="24" t="n">
        <v>8</v>
      </c>
      <c r="G31" s="29" t="n">
        <v>46466.625</v>
      </c>
      <c r="H31" s="24" t="inlineStr">
        <is>
          <t>Sunderland</t>
        </is>
      </c>
      <c r="I31" s="24" t="inlineStr">
        <is>
          <t>H</t>
        </is>
      </c>
      <c r="J31" s="24" t="inlineStr">
        <is>
          <t>E0-Arsenal-Sunderla</t>
        </is>
      </c>
      <c r="K31" s="24" t="n">
        <v>17</v>
      </c>
      <c r="L31" s="11">
        <f>IF(INDEX(Matches!$X:$X,AA31)=0,"",IF(I31="H",INDEX(Matches!$H:$H,AA31),INDEX(Matches!$I:$I,AA31)))</f>
        <v/>
      </c>
      <c r="M31" s="11">
        <f>IF(INDEX(Matches!$X:$X,AA31)=0,"",IF(I31="H",INDEX(Matches!$I:$I,AA31),INDEX(Matches!$H:$H,AA31)))</f>
        <v/>
      </c>
      <c r="N31" s="11">
        <f>IF(L31="","",IF(L31&gt;M31,"W",IF(L31=M31,"D","L")))</f>
        <v/>
      </c>
      <c r="O31" s="11">
        <f>IF(L31="","",IF(L31&gt;M31,3,IF(L31=M31,1,0)))</f>
        <v/>
      </c>
      <c r="P31" s="31">
        <f>IF(I31="H",INDEX(Matches!$L:$L,AA31),INDEX(Matches!$N:$N,AA31))</f>
        <v/>
      </c>
      <c r="Q31" s="31">
        <f>INDEX(Matches!$M:$M,AA31)</f>
        <v/>
      </c>
      <c r="R31" s="31">
        <f>IF(I31="H",INDEX(Matches!$N:$N,AA31),INDEX(Matches!$L:$L,AA31))</f>
        <v/>
      </c>
      <c r="S31" s="33">
        <f>IF(I31="H",INDEX(Matches!$O:$O,AA31),INDEX(Matches!$P:$P,AA31))</f>
        <v/>
      </c>
      <c r="T31" s="33">
        <f>IF(INDEX(Matches!$J:$J,AA31)="","",IF(I31="H",INDEX(Matches!$J:$J,AA31),INDEX(Matches!$K:$K,AA31)))</f>
        <v/>
      </c>
      <c r="U31" s="33">
        <f>IF(INDEX(Matches!$K:$K,AA31)="","",IF(I31="H",INDEX(Matches!$K:$K,AA31),INDEX(Matches!$J:$J,AA31)))</f>
        <v/>
      </c>
      <c r="V31" s="30">
        <f>IF(T31="","",T31-U31)</f>
        <v/>
      </c>
      <c r="W31" s="33">
        <f>IF(I31="H",INDEX(Matches!$T:$T,AA31),INDEX(Matches!$U:$U,AA31))</f>
        <v/>
      </c>
      <c r="X31" s="11">
        <f>INDEX(Matches!$X:$X,AA31)</f>
        <v/>
      </c>
      <c r="Y31" s="30">
        <f>IF(O31="","",O31-S31)</f>
        <v/>
      </c>
      <c r="Z31" s="30">
        <f>IF(W31="","",W31-S31)</f>
        <v/>
      </c>
      <c r="AA31" s="24">
        <f>MATCH(J31,Matches!$A:$A,0)</f>
        <v/>
      </c>
      <c r="AB31" s="33" t="n"/>
      <c r="AC31" s="33" t="n">
        <v>2.37971241509626</v>
      </c>
      <c r="AD31" s="24" t="n"/>
      <c r="AE31" s="24" t="n">
        <v>8</v>
      </c>
      <c r="AF31" s="33" t="n"/>
      <c r="AG31" s="33" t="n"/>
    </row>
    <row r="32">
      <c r="A32" s="24" t="inlineStr">
        <is>
          <t>Arsenal|31</t>
        </is>
      </c>
      <c r="B32" s="24" t="inlineStr">
        <is>
          <t>E0</t>
        </is>
      </c>
      <c r="C32" s="24" t="inlineStr">
        <is>
          <t>Premier League</t>
        </is>
      </c>
      <c r="D32" s="24" t="inlineStr">
        <is>
          <t>Arsenal</t>
        </is>
      </c>
      <c r="E32" s="24" t="n">
        <v>31</v>
      </c>
      <c r="F32" s="24" t="n">
        <v>8</v>
      </c>
      <c r="G32" s="29" t="n">
        <v>46487.625</v>
      </c>
      <c r="H32" s="24" t="inlineStr">
        <is>
          <t>Coventry</t>
        </is>
      </c>
      <c r="I32" s="24" t="inlineStr">
        <is>
          <t>A</t>
        </is>
      </c>
      <c r="J32" s="24" t="inlineStr">
        <is>
          <t>E0-Coventry-Arsenal</t>
        </is>
      </c>
      <c r="K32" s="24" t="n">
        <v>18</v>
      </c>
      <c r="L32" s="11">
        <f>IF(INDEX(Matches!$X:$X,AA32)=0,"",IF(I32="H",INDEX(Matches!$H:$H,AA32),INDEX(Matches!$I:$I,AA32)))</f>
        <v/>
      </c>
      <c r="M32" s="11">
        <f>IF(INDEX(Matches!$X:$X,AA32)=0,"",IF(I32="H",INDEX(Matches!$I:$I,AA32),INDEX(Matches!$H:$H,AA32)))</f>
        <v/>
      </c>
      <c r="N32" s="11">
        <f>IF(L32="","",IF(L32&gt;M32,"W",IF(L32=M32,"D","L")))</f>
        <v/>
      </c>
      <c r="O32" s="11">
        <f>IF(L32="","",IF(L32&gt;M32,3,IF(L32=M32,1,0)))</f>
        <v/>
      </c>
      <c r="P32" s="31">
        <f>IF(I32="H",INDEX(Matches!$L:$L,AA32),INDEX(Matches!$N:$N,AA32))</f>
        <v/>
      </c>
      <c r="Q32" s="31">
        <f>INDEX(Matches!$M:$M,AA32)</f>
        <v/>
      </c>
      <c r="R32" s="31">
        <f>IF(I32="H",INDEX(Matches!$N:$N,AA32),INDEX(Matches!$L:$L,AA32))</f>
        <v/>
      </c>
      <c r="S32" s="33">
        <f>IF(I32="H",INDEX(Matches!$O:$O,AA32),INDEX(Matches!$P:$P,AA32))</f>
        <v/>
      </c>
      <c r="T32" s="33">
        <f>IF(INDEX(Matches!$J:$J,AA32)="","",IF(I32="H",INDEX(Matches!$J:$J,AA32),INDEX(Matches!$K:$K,AA32)))</f>
        <v/>
      </c>
      <c r="U32" s="33">
        <f>IF(INDEX(Matches!$K:$K,AA32)="","",IF(I32="H",INDEX(Matches!$K:$K,AA32),INDEX(Matches!$J:$J,AA32)))</f>
        <v/>
      </c>
      <c r="V32" s="30">
        <f>IF(T32="","",T32-U32)</f>
        <v/>
      </c>
      <c r="W32" s="33">
        <f>IF(I32="H",INDEX(Matches!$T:$T,AA32),INDEX(Matches!$U:$U,AA32))</f>
        <v/>
      </c>
      <c r="X32" s="11">
        <f>INDEX(Matches!$X:$X,AA32)</f>
        <v/>
      </c>
      <c r="Y32" s="30">
        <f>IF(O32="","",O32-S32)</f>
        <v/>
      </c>
      <c r="Z32" s="30">
        <f>IF(W32="","",W32-S32)</f>
        <v/>
      </c>
      <c r="AA32" s="24">
        <f>MATCH(J32,Matches!$A:$A,0)</f>
        <v/>
      </c>
      <c r="AB32" s="33" t="n"/>
      <c r="AC32" s="33" t="n">
        <v>2.288487615247551</v>
      </c>
      <c r="AD32" s="24" t="n"/>
      <c r="AE32" s="24" t="n">
        <v>8</v>
      </c>
      <c r="AF32" s="33" t="n"/>
      <c r="AG32" s="33" t="n"/>
    </row>
    <row r="33">
      <c r="A33" s="24" t="inlineStr">
        <is>
          <t>Arsenal|32</t>
        </is>
      </c>
      <c r="B33" s="24" t="inlineStr">
        <is>
          <t>E0</t>
        </is>
      </c>
      <c r="C33" s="24" t="inlineStr">
        <is>
          <t>Premier League</t>
        </is>
      </c>
      <c r="D33" s="24" t="inlineStr">
        <is>
          <t>Arsenal</t>
        </is>
      </c>
      <c r="E33" s="24" t="n">
        <v>32</v>
      </c>
      <c r="F33" s="24" t="n">
        <v>8</v>
      </c>
      <c r="G33" s="29" t="n">
        <v>46494.625</v>
      </c>
      <c r="H33" s="24" t="inlineStr">
        <is>
          <t>Aston Villa</t>
        </is>
      </c>
      <c r="I33" s="24" t="inlineStr">
        <is>
          <t>H</t>
        </is>
      </c>
      <c r="J33" s="24" t="inlineStr">
        <is>
          <t>E0-Arsenal-AstonVil</t>
        </is>
      </c>
      <c r="K33" s="24" t="n">
        <v>7</v>
      </c>
      <c r="L33" s="11">
        <f>IF(INDEX(Matches!$X:$X,AA33)=0,"",IF(I33="H",INDEX(Matches!$H:$H,AA33),INDEX(Matches!$I:$I,AA33)))</f>
        <v/>
      </c>
      <c r="M33" s="11">
        <f>IF(INDEX(Matches!$X:$X,AA33)=0,"",IF(I33="H",INDEX(Matches!$I:$I,AA33),INDEX(Matches!$H:$H,AA33)))</f>
        <v/>
      </c>
      <c r="N33" s="11">
        <f>IF(L33="","",IF(L33&gt;M33,"W",IF(L33=M33,"D","L")))</f>
        <v/>
      </c>
      <c r="O33" s="11">
        <f>IF(L33="","",IF(L33&gt;M33,3,IF(L33=M33,1,0)))</f>
        <v/>
      </c>
      <c r="P33" s="31">
        <f>IF(I33="H",INDEX(Matches!$L:$L,AA33),INDEX(Matches!$N:$N,AA33))</f>
        <v/>
      </c>
      <c r="Q33" s="31">
        <f>INDEX(Matches!$M:$M,AA33)</f>
        <v/>
      </c>
      <c r="R33" s="31">
        <f>IF(I33="H",INDEX(Matches!$N:$N,AA33),INDEX(Matches!$L:$L,AA33))</f>
        <v/>
      </c>
      <c r="S33" s="33">
        <f>IF(I33="H",INDEX(Matches!$O:$O,AA33),INDEX(Matches!$P:$P,AA33))</f>
        <v/>
      </c>
      <c r="T33" s="33">
        <f>IF(INDEX(Matches!$J:$J,AA33)="","",IF(I33="H",INDEX(Matches!$J:$J,AA33),INDEX(Matches!$K:$K,AA33)))</f>
        <v/>
      </c>
      <c r="U33" s="33">
        <f>IF(INDEX(Matches!$K:$K,AA33)="","",IF(I33="H",INDEX(Matches!$K:$K,AA33),INDEX(Matches!$J:$J,AA33)))</f>
        <v/>
      </c>
      <c r="V33" s="30">
        <f>IF(T33="","",T33-U33)</f>
        <v/>
      </c>
      <c r="W33" s="33">
        <f>IF(I33="H",INDEX(Matches!$T:$T,AA33),INDEX(Matches!$U:$U,AA33))</f>
        <v/>
      </c>
      <c r="X33" s="11">
        <f>INDEX(Matches!$X:$X,AA33)</f>
        <v/>
      </c>
      <c r="Y33" s="30">
        <f>IF(O33="","",O33-S33)</f>
        <v/>
      </c>
      <c r="Z33" s="30">
        <f>IF(W33="","",W33-S33)</f>
        <v/>
      </c>
      <c r="AA33" s="24">
        <f>MATCH(J33,Matches!$A:$A,0)</f>
        <v/>
      </c>
      <c r="AB33" s="33" t="n"/>
      <c r="AC33" s="33" t="n">
        <v>2.082681137040934</v>
      </c>
      <c r="AD33" s="24" t="n"/>
      <c r="AE33" s="24" t="n">
        <v>8</v>
      </c>
      <c r="AF33" s="33" t="n"/>
      <c r="AG33" s="33" t="n"/>
    </row>
    <row r="34">
      <c r="A34" s="24" t="inlineStr">
        <is>
          <t>Arsenal|33</t>
        </is>
      </c>
      <c r="B34" s="24" t="inlineStr">
        <is>
          <t>E0</t>
        </is>
      </c>
      <c r="C34" s="24" t="inlineStr">
        <is>
          <t>Premier League</t>
        </is>
      </c>
      <c r="D34" s="24" t="inlineStr">
        <is>
          <t>Arsenal</t>
        </is>
      </c>
      <c r="E34" s="24" t="n">
        <v>33</v>
      </c>
      <c r="F34" s="24" t="n">
        <v>9</v>
      </c>
      <c r="G34" s="29" t="n">
        <v>46501.625</v>
      </c>
      <c r="H34" s="24" t="inlineStr">
        <is>
          <t>Bournemouth</t>
        </is>
      </c>
      <c r="I34" s="24" t="inlineStr">
        <is>
          <t>A</t>
        </is>
      </c>
      <c r="J34" s="24" t="inlineStr">
        <is>
          <t>E0-Bournemo-Arsenal</t>
        </is>
      </c>
      <c r="K34" s="24" t="n">
        <v>11</v>
      </c>
      <c r="L34" s="11">
        <f>IF(INDEX(Matches!$X:$X,AA34)=0,"",IF(I34="H",INDEX(Matches!$H:$H,AA34),INDEX(Matches!$I:$I,AA34)))</f>
        <v/>
      </c>
      <c r="M34" s="11">
        <f>IF(INDEX(Matches!$X:$X,AA34)=0,"",IF(I34="H",INDEX(Matches!$I:$I,AA34),INDEX(Matches!$H:$H,AA34)))</f>
        <v/>
      </c>
      <c r="N34" s="11">
        <f>IF(L34="","",IF(L34&gt;M34,"W",IF(L34=M34,"D","L")))</f>
        <v/>
      </c>
      <c r="O34" s="11">
        <f>IF(L34="","",IF(L34&gt;M34,3,IF(L34=M34,1,0)))</f>
        <v/>
      </c>
      <c r="P34" s="31">
        <f>IF(I34="H",INDEX(Matches!$L:$L,AA34),INDEX(Matches!$N:$N,AA34))</f>
        <v/>
      </c>
      <c r="Q34" s="31">
        <f>INDEX(Matches!$M:$M,AA34)</f>
        <v/>
      </c>
      <c r="R34" s="31">
        <f>IF(I34="H",INDEX(Matches!$N:$N,AA34),INDEX(Matches!$L:$L,AA34))</f>
        <v/>
      </c>
      <c r="S34" s="33">
        <f>IF(I34="H",INDEX(Matches!$O:$O,AA34),INDEX(Matches!$P:$P,AA34))</f>
        <v/>
      </c>
      <c r="T34" s="33">
        <f>IF(INDEX(Matches!$J:$J,AA34)="","",IF(I34="H",INDEX(Matches!$J:$J,AA34),INDEX(Matches!$K:$K,AA34)))</f>
        <v/>
      </c>
      <c r="U34" s="33">
        <f>IF(INDEX(Matches!$K:$K,AA34)="","",IF(I34="H",INDEX(Matches!$K:$K,AA34),INDEX(Matches!$J:$J,AA34)))</f>
        <v/>
      </c>
      <c r="V34" s="30">
        <f>IF(T34="","",T34-U34)</f>
        <v/>
      </c>
      <c r="W34" s="33">
        <f>IF(I34="H",INDEX(Matches!$T:$T,AA34),INDEX(Matches!$U:$U,AA34))</f>
        <v/>
      </c>
      <c r="X34" s="11">
        <f>INDEX(Matches!$X:$X,AA34)</f>
        <v/>
      </c>
      <c r="Y34" s="30">
        <f>IF(O34="","",O34-S34)</f>
        <v/>
      </c>
      <c r="Z34" s="30">
        <f>IF(W34="","",W34-S34)</f>
        <v/>
      </c>
      <c r="AA34" s="24">
        <f>MATCH(J34,Matches!$A:$A,0)</f>
        <v/>
      </c>
      <c r="AB34" s="33" t="n"/>
      <c r="AC34" s="33" t="n">
        <v>1.895649723127596</v>
      </c>
      <c r="AD34" s="24" t="n"/>
      <c r="AE34" s="24" t="n">
        <v>9</v>
      </c>
      <c r="AF34" s="33" t="n"/>
      <c r="AG34" s="33" t="n"/>
    </row>
    <row r="35">
      <c r="A35" s="24" t="inlineStr">
        <is>
          <t>Arsenal|34</t>
        </is>
      </c>
      <c r="B35" s="24" t="inlineStr">
        <is>
          <t>E0</t>
        </is>
      </c>
      <c r="C35" s="24" t="inlineStr">
        <is>
          <t>Premier League</t>
        </is>
      </c>
      <c r="D35" s="24" t="inlineStr">
        <is>
          <t>Arsenal</t>
        </is>
      </c>
      <c r="E35" s="24" t="n">
        <v>34</v>
      </c>
      <c r="F35" s="24" t="n">
        <v>9</v>
      </c>
      <c r="G35" s="29" t="n">
        <v>46508.625</v>
      </c>
      <c r="H35" s="24" t="inlineStr">
        <is>
          <t>Tottenham</t>
        </is>
      </c>
      <c r="I35" s="24" t="inlineStr">
        <is>
          <t>H</t>
        </is>
      </c>
      <c r="J35" s="24" t="inlineStr">
        <is>
          <t>E0-Arsenal-Tottenha</t>
        </is>
      </c>
      <c r="K35" s="24" t="n">
        <v>6</v>
      </c>
      <c r="L35" s="11">
        <f>IF(INDEX(Matches!$X:$X,AA35)=0,"",IF(I35="H",INDEX(Matches!$H:$H,AA35),INDEX(Matches!$I:$I,AA35)))</f>
        <v/>
      </c>
      <c r="M35" s="11">
        <f>IF(INDEX(Matches!$X:$X,AA35)=0,"",IF(I35="H",INDEX(Matches!$I:$I,AA35),INDEX(Matches!$H:$H,AA35)))</f>
        <v/>
      </c>
      <c r="N35" s="11">
        <f>IF(L35="","",IF(L35&gt;M35,"W",IF(L35=M35,"D","L")))</f>
        <v/>
      </c>
      <c r="O35" s="11">
        <f>IF(L35="","",IF(L35&gt;M35,3,IF(L35=M35,1,0)))</f>
        <v/>
      </c>
      <c r="P35" s="31">
        <f>IF(I35="H",INDEX(Matches!$L:$L,AA35),INDEX(Matches!$N:$N,AA35))</f>
        <v/>
      </c>
      <c r="Q35" s="31">
        <f>INDEX(Matches!$M:$M,AA35)</f>
        <v/>
      </c>
      <c r="R35" s="31">
        <f>IF(I35="H",INDEX(Matches!$N:$N,AA35),INDEX(Matches!$L:$L,AA35))</f>
        <v/>
      </c>
      <c r="S35" s="33">
        <f>IF(I35="H",INDEX(Matches!$O:$O,AA35),INDEX(Matches!$P:$P,AA35))</f>
        <v/>
      </c>
      <c r="T35" s="33">
        <f>IF(INDEX(Matches!$J:$J,AA35)="","",IF(I35="H",INDEX(Matches!$J:$J,AA35),INDEX(Matches!$K:$K,AA35)))</f>
        <v/>
      </c>
      <c r="U35" s="33">
        <f>IF(INDEX(Matches!$K:$K,AA35)="","",IF(I35="H",INDEX(Matches!$K:$K,AA35),INDEX(Matches!$J:$J,AA35)))</f>
        <v/>
      </c>
      <c r="V35" s="30">
        <f>IF(T35="","",T35-U35)</f>
        <v/>
      </c>
      <c r="W35" s="33">
        <f>IF(I35="H",INDEX(Matches!$T:$T,AA35),INDEX(Matches!$U:$U,AA35))</f>
        <v/>
      </c>
      <c r="X35" s="11">
        <f>INDEX(Matches!$X:$X,AA35)</f>
        <v/>
      </c>
      <c r="Y35" s="30">
        <f>IF(O35="","",O35-S35)</f>
        <v/>
      </c>
      <c r="Z35" s="30">
        <f>IF(W35="","",W35-S35)</f>
        <v/>
      </c>
      <c r="AA35" s="24">
        <f>MATCH(J35,Matches!$A:$A,0)</f>
        <v/>
      </c>
      <c r="AB35" s="33" t="n"/>
      <c r="AC35" s="33" t="n">
        <v>2.013871818795584</v>
      </c>
      <c r="AD35" s="24" t="n"/>
      <c r="AE35" s="24" t="n">
        <v>9</v>
      </c>
      <c r="AF35" s="33" t="n"/>
      <c r="AG35" s="33" t="n"/>
    </row>
    <row r="36">
      <c r="A36" s="24" t="inlineStr">
        <is>
          <t>Arsenal|35</t>
        </is>
      </c>
      <c r="B36" s="24" t="inlineStr">
        <is>
          <t>E0</t>
        </is>
      </c>
      <c r="C36" s="24" t="inlineStr">
        <is>
          <t>Premier League</t>
        </is>
      </c>
      <c r="D36" s="24" t="inlineStr">
        <is>
          <t>Arsenal</t>
        </is>
      </c>
      <c r="E36" s="24" t="n">
        <v>35</v>
      </c>
      <c r="F36" s="24" t="n">
        <v>9</v>
      </c>
      <c r="G36" s="29" t="n">
        <v>46515.625</v>
      </c>
      <c r="H36" s="24" t="inlineStr">
        <is>
          <t>Leeds</t>
        </is>
      </c>
      <c r="I36" s="24" t="inlineStr">
        <is>
          <t>A</t>
        </is>
      </c>
      <c r="J36" s="24" t="inlineStr">
        <is>
          <t>E0-Leeds-Arsenal</t>
        </is>
      </c>
      <c r="K36" s="24" t="n">
        <v>14</v>
      </c>
      <c r="L36" s="11">
        <f>IF(INDEX(Matches!$X:$X,AA36)=0,"",IF(I36="H",INDEX(Matches!$H:$H,AA36),INDEX(Matches!$I:$I,AA36)))</f>
        <v/>
      </c>
      <c r="M36" s="11">
        <f>IF(INDEX(Matches!$X:$X,AA36)=0,"",IF(I36="H",INDEX(Matches!$I:$I,AA36),INDEX(Matches!$H:$H,AA36)))</f>
        <v/>
      </c>
      <c r="N36" s="11">
        <f>IF(L36="","",IF(L36&gt;M36,"W",IF(L36=M36,"D","L")))</f>
        <v/>
      </c>
      <c r="O36" s="11">
        <f>IF(L36="","",IF(L36&gt;M36,3,IF(L36=M36,1,0)))</f>
        <v/>
      </c>
      <c r="P36" s="31">
        <f>IF(I36="H",INDEX(Matches!$L:$L,AA36),INDEX(Matches!$N:$N,AA36))</f>
        <v/>
      </c>
      <c r="Q36" s="31">
        <f>INDEX(Matches!$M:$M,AA36)</f>
        <v/>
      </c>
      <c r="R36" s="31">
        <f>IF(I36="H",INDEX(Matches!$N:$N,AA36),INDEX(Matches!$L:$L,AA36))</f>
        <v/>
      </c>
      <c r="S36" s="33">
        <f>IF(I36="H",INDEX(Matches!$O:$O,AA36),INDEX(Matches!$P:$P,AA36))</f>
        <v/>
      </c>
      <c r="T36" s="33">
        <f>IF(INDEX(Matches!$J:$J,AA36)="","",IF(I36="H",INDEX(Matches!$J:$J,AA36),INDEX(Matches!$K:$K,AA36)))</f>
        <v/>
      </c>
      <c r="U36" s="33">
        <f>IF(INDEX(Matches!$K:$K,AA36)="","",IF(I36="H",INDEX(Matches!$K:$K,AA36),INDEX(Matches!$J:$J,AA36)))</f>
        <v/>
      </c>
      <c r="V36" s="30">
        <f>IF(T36="","",T36-U36)</f>
        <v/>
      </c>
      <c r="W36" s="33">
        <f>IF(I36="H",INDEX(Matches!$T:$T,AA36),INDEX(Matches!$U:$U,AA36))</f>
        <v/>
      </c>
      <c r="X36" s="11">
        <f>INDEX(Matches!$X:$X,AA36)</f>
        <v/>
      </c>
      <c r="Y36" s="30">
        <f>IF(O36="","",O36-S36)</f>
        <v/>
      </c>
      <c r="Z36" s="30">
        <f>IF(W36="","",W36-S36)</f>
        <v/>
      </c>
      <c r="AA36" s="24">
        <f>MATCH(J36,Matches!$A:$A,0)</f>
        <v/>
      </c>
      <c r="AB36" s="33" t="n"/>
      <c r="AC36" s="33" t="n">
        <v>2.011364506986636</v>
      </c>
      <c r="AD36" s="24" t="n"/>
      <c r="AE36" s="24" t="n">
        <v>9</v>
      </c>
      <c r="AF36" s="33" t="n"/>
      <c r="AG36" s="33" t="n"/>
    </row>
    <row r="37">
      <c r="A37" s="24" t="inlineStr">
        <is>
          <t>Arsenal|36</t>
        </is>
      </c>
      <c r="B37" s="24" t="inlineStr">
        <is>
          <t>E0</t>
        </is>
      </c>
      <c r="C37" s="24" t="inlineStr">
        <is>
          <t>Premier League</t>
        </is>
      </c>
      <c r="D37" s="24" t="inlineStr">
        <is>
          <t>Arsenal</t>
        </is>
      </c>
      <c r="E37" s="24" t="n">
        <v>36</v>
      </c>
      <c r="F37" s="24" t="n">
        <v>9</v>
      </c>
      <c r="G37" s="29" t="n">
        <v>46522.625</v>
      </c>
      <c r="H37" s="24" t="inlineStr">
        <is>
          <t>Nott'm Forest</t>
        </is>
      </c>
      <c r="I37" s="24" t="inlineStr">
        <is>
          <t>H</t>
        </is>
      </c>
      <c r="J37" s="24" t="inlineStr">
        <is>
          <t>E0-Arsenal-NottmFor</t>
        </is>
      </c>
      <c r="K37" s="24" t="n">
        <v>13</v>
      </c>
      <c r="L37" s="11">
        <f>IF(INDEX(Matches!$X:$X,AA37)=0,"",IF(I37="H",INDEX(Matches!$H:$H,AA37),INDEX(Matches!$I:$I,AA37)))</f>
        <v/>
      </c>
      <c r="M37" s="11">
        <f>IF(INDEX(Matches!$X:$X,AA37)=0,"",IF(I37="H",INDEX(Matches!$I:$I,AA37),INDEX(Matches!$H:$H,AA37)))</f>
        <v/>
      </c>
      <c r="N37" s="11">
        <f>IF(L37="","",IF(L37&gt;M37,"W",IF(L37=M37,"D","L")))</f>
        <v/>
      </c>
      <c r="O37" s="11">
        <f>IF(L37="","",IF(L37&gt;M37,3,IF(L37=M37,1,0)))</f>
        <v/>
      </c>
      <c r="P37" s="31">
        <f>IF(I37="H",INDEX(Matches!$L:$L,AA37),INDEX(Matches!$N:$N,AA37))</f>
        <v/>
      </c>
      <c r="Q37" s="31">
        <f>INDEX(Matches!$M:$M,AA37)</f>
        <v/>
      </c>
      <c r="R37" s="31">
        <f>IF(I37="H",INDEX(Matches!$N:$N,AA37),INDEX(Matches!$L:$L,AA37))</f>
        <v/>
      </c>
      <c r="S37" s="33">
        <f>IF(I37="H",INDEX(Matches!$O:$O,AA37),INDEX(Matches!$P:$P,AA37))</f>
        <v/>
      </c>
      <c r="T37" s="33">
        <f>IF(INDEX(Matches!$J:$J,AA37)="","",IF(I37="H",INDEX(Matches!$J:$J,AA37),INDEX(Matches!$K:$K,AA37)))</f>
        <v/>
      </c>
      <c r="U37" s="33">
        <f>IF(INDEX(Matches!$K:$K,AA37)="","",IF(I37="H",INDEX(Matches!$K:$K,AA37),INDEX(Matches!$J:$J,AA37)))</f>
        <v/>
      </c>
      <c r="V37" s="30">
        <f>IF(T37="","",T37-U37)</f>
        <v/>
      </c>
      <c r="W37" s="33">
        <f>IF(I37="H",INDEX(Matches!$T:$T,AA37),INDEX(Matches!$U:$U,AA37))</f>
        <v/>
      </c>
      <c r="X37" s="11">
        <f>INDEX(Matches!$X:$X,AA37)</f>
        <v/>
      </c>
      <c r="Y37" s="30">
        <f>IF(O37="","",O37-S37)</f>
        <v/>
      </c>
      <c r="Z37" s="30">
        <f>IF(W37="","",W37-S37)</f>
        <v/>
      </c>
      <c r="AA37" s="24">
        <f>MATCH(J37,Matches!$A:$A,0)</f>
        <v/>
      </c>
      <c r="AB37" s="33" t="n"/>
      <c r="AC37" s="33" t="n">
        <v>2.243091733010758</v>
      </c>
      <c r="AD37" s="24" t="n"/>
      <c r="AE37" s="24" t="n">
        <v>9</v>
      </c>
      <c r="AF37" s="33" t="n"/>
      <c r="AG37" s="33" t="n"/>
    </row>
    <row r="38">
      <c r="A38" s="24" t="inlineStr">
        <is>
          <t>Arsenal|37</t>
        </is>
      </c>
      <c r="B38" s="24" t="inlineStr">
        <is>
          <t>E0</t>
        </is>
      </c>
      <c r="C38" s="24" t="inlineStr">
        <is>
          <t>Premier League</t>
        </is>
      </c>
      <c r="D38" s="24" t="inlineStr">
        <is>
          <t>Arsenal</t>
        </is>
      </c>
      <c r="E38" s="24" t="n">
        <v>37</v>
      </c>
      <c r="F38" s="24" t="n">
        <v>10</v>
      </c>
      <c r="G38" s="29" t="n">
        <v>46530.625</v>
      </c>
      <c r="H38" s="24" t="inlineStr">
        <is>
          <t>Everton</t>
        </is>
      </c>
      <c r="I38" s="24" t="inlineStr">
        <is>
          <t>A</t>
        </is>
      </c>
      <c r="J38" s="24" t="inlineStr">
        <is>
          <t>E0-Everton-Arsenal</t>
        </is>
      </c>
      <c r="K38" s="24" t="n">
        <v>10</v>
      </c>
      <c r="L38" s="11">
        <f>IF(INDEX(Matches!$X:$X,AA38)=0,"",IF(I38="H",INDEX(Matches!$H:$H,AA38),INDEX(Matches!$I:$I,AA38)))</f>
        <v/>
      </c>
      <c r="M38" s="11">
        <f>IF(INDEX(Matches!$X:$X,AA38)=0,"",IF(I38="H",INDEX(Matches!$I:$I,AA38),INDEX(Matches!$H:$H,AA38)))</f>
        <v/>
      </c>
      <c r="N38" s="11">
        <f>IF(L38="","",IF(L38&gt;M38,"W",IF(L38=M38,"D","L")))</f>
        <v/>
      </c>
      <c r="O38" s="11">
        <f>IF(L38="","",IF(L38&gt;M38,3,IF(L38=M38,1,0)))</f>
        <v/>
      </c>
      <c r="P38" s="31">
        <f>IF(I38="H",INDEX(Matches!$L:$L,AA38),INDEX(Matches!$N:$N,AA38))</f>
        <v/>
      </c>
      <c r="Q38" s="31">
        <f>INDEX(Matches!$M:$M,AA38)</f>
        <v/>
      </c>
      <c r="R38" s="31">
        <f>IF(I38="H",INDEX(Matches!$N:$N,AA38),INDEX(Matches!$L:$L,AA38))</f>
        <v/>
      </c>
      <c r="S38" s="33">
        <f>IF(I38="H",INDEX(Matches!$O:$O,AA38),INDEX(Matches!$P:$P,AA38))</f>
        <v/>
      </c>
      <c r="T38" s="33">
        <f>IF(INDEX(Matches!$J:$J,AA38)="","",IF(I38="H",INDEX(Matches!$J:$J,AA38),INDEX(Matches!$K:$K,AA38)))</f>
        <v/>
      </c>
      <c r="U38" s="33">
        <f>IF(INDEX(Matches!$K:$K,AA38)="","",IF(I38="H",INDEX(Matches!$K:$K,AA38),INDEX(Matches!$J:$J,AA38)))</f>
        <v/>
      </c>
      <c r="V38" s="30">
        <f>IF(T38="","",T38-U38)</f>
        <v/>
      </c>
      <c r="W38" s="33">
        <f>IF(I38="H",INDEX(Matches!$T:$T,AA38),INDEX(Matches!$U:$U,AA38))</f>
        <v/>
      </c>
      <c r="X38" s="11">
        <f>INDEX(Matches!$X:$X,AA38)</f>
        <v/>
      </c>
      <c r="Y38" s="30">
        <f>IF(O38="","",O38-S38)</f>
        <v/>
      </c>
      <c r="Z38" s="30">
        <f>IF(W38="","",W38-S38)</f>
        <v/>
      </c>
      <c r="AA38" s="24">
        <f>MATCH(J38,Matches!$A:$A,0)</f>
        <v/>
      </c>
      <c r="AB38" s="33" t="n"/>
      <c r="AC38" s="33" t="n">
        <v>1.952914092064406</v>
      </c>
      <c r="AD38" s="24" t="n"/>
      <c r="AE38" s="24" t="n">
        <v>10</v>
      </c>
      <c r="AF38" s="33" t="n"/>
      <c r="AG38" s="33" t="n"/>
    </row>
    <row r="39">
      <c r="A39" s="24" t="inlineStr">
        <is>
          <t>Arsenal|38</t>
        </is>
      </c>
      <c r="B39" s="24" t="inlineStr">
        <is>
          <t>E0</t>
        </is>
      </c>
      <c r="C39" s="24" t="inlineStr">
        <is>
          <t>Premier League</t>
        </is>
      </c>
      <c r="D39" s="24" t="inlineStr">
        <is>
          <t>Arsenal</t>
        </is>
      </c>
      <c r="E39" s="24" t="n">
        <v>38</v>
      </c>
      <c r="F39" s="24" t="n">
        <v>10</v>
      </c>
      <c r="G39" s="29" t="n">
        <v>46537.66666666666</v>
      </c>
      <c r="H39" s="24" t="inlineStr">
        <is>
          <t>Brighton</t>
        </is>
      </c>
      <c r="I39" s="24" t="inlineStr">
        <is>
          <t>H</t>
        </is>
      </c>
      <c r="J39" s="24" t="inlineStr">
        <is>
          <t>E0-Arsenal-Brighton</t>
        </is>
      </c>
      <c r="K39" s="24" t="n">
        <v>8</v>
      </c>
      <c r="L39" s="11">
        <f>IF(INDEX(Matches!$X:$X,AA39)=0,"",IF(I39="H",INDEX(Matches!$H:$H,AA39),INDEX(Matches!$I:$I,AA39)))</f>
        <v/>
      </c>
      <c r="M39" s="11">
        <f>IF(INDEX(Matches!$X:$X,AA39)=0,"",IF(I39="H",INDEX(Matches!$I:$I,AA39),INDEX(Matches!$H:$H,AA39)))</f>
        <v/>
      </c>
      <c r="N39" s="11">
        <f>IF(L39="","",IF(L39&gt;M39,"W",IF(L39=M39,"D","L")))</f>
        <v/>
      </c>
      <c r="O39" s="11">
        <f>IF(L39="","",IF(L39&gt;M39,3,IF(L39=M39,1,0)))</f>
        <v/>
      </c>
      <c r="P39" s="31">
        <f>IF(I39="H",INDEX(Matches!$L:$L,AA39),INDEX(Matches!$N:$N,AA39))</f>
        <v/>
      </c>
      <c r="Q39" s="31">
        <f>INDEX(Matches!$M:$M,AA39)</f>
        <v/>
      </c>
      <c r="R39" s="31">
        <f>IF(I39="H",INDEX(Matches!$N:$N,AA39),INDEX(Matches!$L:$L,AA39))</f>
        <v/>
      </c>
      <c r="S39" s="33">
        <f>IF(I39="H",INDEX(Matches!$O:$O,AA39),INDEX(Matches!$P:$P,AA39))</f>
        <v/>
      </c>
      <c r="T39" s="33">
        <f>IF(INDEX(Matches!$J:$J,AA39)="","",IF(I39="H",INDEX(Matches!$J:$J,AA39),INDEX(Matches!$K:$K,AA39)))</f>
        <v/>
      </c>
      <c r="U39" s="33">
        <f>IF(INDEX(Matches!$K:$K,AA39)="","",IF(I39="H",INDEX(Matches!$K:$K,AA39),INDEX(Matches!$J:$J,AA39)))</f>
        <v/>
      </c>
      <c r="V39" s="30">
        <f>IF(T39="","",T39-U39)</f>
        <v/>
      </c>
      <c r="W39" s="33">
        <f>IF(I39="H",INDEX(Matches!$T:$T,AA39),INDEX(Matches!$U:$U,AA39))</f>
        <v/>
      </c>
      <c r="X39" s="11">
        <f>INDEX(Matches!$X:$X,AA39)</f>
        <v/>
      </c>
      <c r="Y39" s="30">
        <f>IF(O39="","",O39-S39)</f>
        <v/>
      </c>
      <c r="Z39" s="30">
        <f>IF(W39="","",W39-S39)</f>
        <v/>
      </c>
      <c r="AA39" s="24">
        <f>MATCH(J39,Matches!$A:$A,0)</f>
        <v/>
      </c>
      <c r="AB39" s="33" t="n"/>
      <c r="AC39" s="33" t="n">
        <v>2.12788919162141</v>
      </c>
      <c r="AD39" s="24" t="n"/>
      <c r="AE39" s="24" t="n">
        <v>10</v>
      </c>
      <c r="AF39" s="33" t="n"/>
      <c r="AG39" s="33" t="n"/>
    </row>
    <row r="40">
      <c r="A40" s="24" t="inlineStr">
        <is>
          <t>Aston Villa|1</t>
        </is>
      </c>
      <c r="B40" s="24" t="inlineStr">
        <is>
          <t>E0</t>
        </is>
      </c>
      <c r="C40" s="24" t="inlineStr">
        <is>
          <t>Premier League</t>
        </is>
      </c>
      <c r="D40" s="24" t="inlineStr">
        <is>
          <t>Aston Villa</t>
        </is>
      </c>
      <c r="E40" s="24" t="n">
        <v>1</v>
      </c>
      <c r="F40" s="24" t="n">
        <v>1</v>
      </c>
      <c r="G40" s="29" t="n">
        <v>46257.58333333334</v>
      </c>
      <c r="H40" s="24" t="inlineStr">
        <is>
          <t>Brighton</t>
        </is>
      </c>
      <c r="I40" s="24" t="inlineStr">
        <is>
          <t>A</t>
        </is>
      </c>
      <c r="J40" s="24" t="inlineStr">
        <is>
          <t>E0-Brighton-AstonVil</t>
        </is>
      </c>
      <c r="K40" s="24" t="n">
        <v>8</v>
      </c>
      <c r="L40" s="11">
        <f>IF(INDEX(Matches!$X:$X,AA40)=0,"",IF(I40="H",INDEX(Matches!$H:$H,AA40),INDEX(Matches!$I:$I,AA40)))</f>
        <v/>
      </c>
      <c r="M40" s="11">
        <f>IF(INDEX(Matches!$X:$X,AA40)=0,"",IF(I40="H",INDEX(Matches!$I:$I,AA40),INDEX(Matches!$H:$H,AA40)))</f>
        <v/>
      </c>
      <c r="N40" s="11">
        <f>IF(L40="","",IF(L40&gt;M40,"W",IF(L40=M40,"D","L")))</f>
        <v/>
      </c>
      <c r="O40" s="11">
        <f>IF(L40="","",IF(L40&gt;M40,3,IF(L40=M40,1,0)))</f>
        <v/>
      </c>
      <c r="P40" s="31">
        <f>IF(I40="H",INDEX(Matches!$L:$L,AA40),INDEX(Matches!$N:$N,AA40))</f>
        <v/>
      </c>
      <c r="Q40" s="31">
        <f>INDEX(Matches!$M:$M,AA40)</f>
        <v/>
      </c>
      <c r="R40" s="31">
        <f>IF(I40="H",INDEX(Matches!$N:$N,AA40),INDEX(Matches!$L:$L,AA40))</f>
        <v/>
      </c>
      <c r="S40" s="33">
        <f>IF(I40="H",INDEX(Matches!$O:$O,AA40),INDEX(Matches!$P:$P,AA40))</f>
        <v/>
      </c>
      <c r="T40" s="33">
        <f>IF(INDEX(Matches!$J:$J,AA40)="","",IF(I40="H",INDEX(Matches!$J:$J,AA40),INDEX(Matches!$K:$K,AA40)))</f>
        <v/>
      </c>
      <c r="U40" s="33">
        <f>IF(INDEX(Matches!$K:$K,AA40)="","",IF(I40="H",INDEX(Matches!$K:$K,AA40),INDEX(Matches!$J:$J,AA40)))</f>
        <v/>
      </c>
      <c r="V40" s="30">
        <f>IF(T40="","",T40-U40)</f>
        <v/>
      </c>
      <c r="W40" s="33">
        <f>IF(I40="H",INDEX(Matches!$T:$T,AA40),INDEX(Matches!$U:$U,AA40))</f>
        <v/>
      </c>
      <c r="X40" s="11">
        <f>INDEX(Matches!$X:$X,AA40)</f>
        <v/>
      </c>
      <c r="Y40" s="30">
        <f>IF(O40="","",O40-S40)</f>
        <v/>
      </c>
      <c r="Z40" s="30">
        <f>IF(W40="","",W40-S40)</f>
        <v/>
      </c>
      <c r="AA40" s="24">
        <f>MATCH(J40,Matches!$A:$A,0)</f>
        <v/>
      </c>
      <c r="AB40" s="33" t="n">
        <v>1.080240470922223</v>
      </c>
      <c r="AC40" s="33" t="n"/>
      <c r="AD40" s="24" t="n"/>
      <c r="AE40" s="24" t="n">
        <v>1</v>
      </c>
      <c r="AF40" s="33" t="n">
        <v>0.31</v>
      </c>
      <c r="AG40" s="33" t="n">
        <v>2.82</v>
      </c>
    </row>
    <row r="41">
      <c r="A41" s="24" t="inlineStr">
        <is>
          <t>Aston Villa|2</t>
        </is>
      </c>
      <c r="B41" s="24" t="inlineStr">
        <is>
          <t>E0</t>
        </is>
      </c>
      <c r="C41" s="24" t="inlineStr">
        <is>
          <t>Premier League</t>
        </is>
      </c>
      <c r="D41" s="24" t="inlineStr">
        <is>
          <t>Aston Villa</t>
        </is>
      </c>
      <c r="E41" s="24" t="n">
        <v>2</v>
      </c>
      <c r="F41" s="24" t="n">
        <v>1</v>
      </c>
      <c r="G41" s="29" t="n">
        <v>46265.83333333334</v>
      </c>
      <c r="H41" s="24" t="inlineStr">
        <is>
          <t>Arsenal</t>
        </is>
      </c>
      <c r="I41" s="24" t="inlineStr">
        <is>
          <t>H</t>
        </is>
      </c>
      <c r="J41" s="24" t="inlineStr">
        <is>
          <t>E0-AstonVil-Arsenal</t>
        </is>
      </c>
      <c r="K41" s="24" t="n">
        <v>1</v>
      </c>
      <c r="L41" s="11">
        <f>IF(INDEX(Matches!$X:$X,AA41)=0,"",IF(I41="H",INDEX(Matches!$H:$H,AA41),INDEX(Matches!$I:$I,AA41)))</f>
        <v/>
      </c>
      <c r="M41" s="11">
        <f>IF(INDEX(Matches!$X:$X,AA41)=0,"",IF(I41="H",INDEX(Matches!$I:$I,AA41),INDEX(Matches!$H:$H,AA41)))</f>
        <v/>
      </c>
      <c r="N41" s="11">
        <f>IF(L41="","",IF(L41&gt;M41,"W",IF(L41=M41,"D","L")))</f>
        <v/>
      </c>
      <c r="O41" s="11">
        <f>IF(L41="","",IF(L41&gt;M41,3,IF(L41=M41,1,0)))</f>
        <v/>
      </c>
      <c r="P41" s="31">
        <f>IF(I41="H",INDEX(Matches!$L:$L,AA41),INDEX(Matches!$N:$N,AA41))</f>
        <v/>
      </c>
      <c r="Q41" s="31">
        <f>INDEX(Matches!$M:$M,AA41)</f>
        <v/>
      </c>
      <c r="R41" s="31">
        <f>IF(I41="H",INDEX(Matches!$N:$N,AA41),INDEX(Matches!$L:$L,AA41))</f>
        <v/>
      </c>
      <c r="S41" s="33">
        <f>IF(I41="H",INDEX(Matches!$O:$O,AA41),INDEX(Matches!$P:$P,AA41))</f>
        <v/>
      </c>
      <c r="T41" s="33">
        <f>IF(INDEX(Matches!$J:$J,AA41)="","",IF(I41="H",INDEX(Matches!$J:$J,AA41),INDEX(Matches!$K:$K,AA41)))</f>
        <v/>
      </c>
      <c r="U41" s="33">
        <f>IF(INDEX(Matches!$K:$K,AA41)="","",IF(I41="H",INDEX(Matches!$K:$K,AA41),INDEX(Matches!$J:$J,AA41)))</f>
        <v/>
      </c>
      <c r="V41" s="30">
        <f>IF(T41="","",T41-U41)</f>
        <v/>
      </c>
      <c r="W41" s="33">
        <f>IF(I41="H",INDEX(Matches!$T:$T,AA41),INDEX(Matches!$U:$U,AA41))</f>
        <v/>
      </c>
      <c r="X41" s="11">
        <f>INDEX(Matches!$X:$X,AA41)</f>
        <v/>
      </c>
      <c r="Y41" s="30">
        <f>IF(O41="","",O41-S41)</f>
        <v/>
      </c>
      <c r="Z41" s="30">
        <f>IF(W41="","",W41-S41)</f>
        <v/>
      </c>
      <c r="AA41" s="24">
        <f>MATCH(J41,Matches!$A:$A,0)</f>
        <v/>
      </c>
      <c r="AB41" s="33" t="n">
        <v>0.6467124631992148</v>
      </c>
      <c r="AC41" s="33" t="n"/>
      <c r="AD41" s="24" t="n"/>
      <c r="AE41" s="24" t="n">
        <v>1</v>
      </c>
      <c r="AF41" s="33" t="n">
        <v>0.34</v>
      </c>
      <c r="AG41" s="33" t="n">
        <v>1.17</v>
      </c>
    </row>
    <row r="42">
      <c r="A42" s="24" t="inlineStr">
        <is>
          <t>Aston Villa|3</t>
        </is>
      </c>
      <c r="B42" s="24" t="inlineStr">
        <is>
          <t>E0</t>
        </is>
      </c>
      <c r="C42" s="24" t="inlineStr">
        <is>
          <t>Premier League</t>
        </is>
      </c>
      <c r="D42" s="24" t="inlineStr">
        <is>
          <t>Aston Villa</t>
        </is>
      </c>
      <c r="E42" s="24" t="n">
        <v>3</v>
      </c>
      <c r="F42" s="24" t="n">
        <v>1</v>
      </c>
      <c r="G42" s="29" t="n">
        <v>46270.72916666666</v>
      </c>
      <c r="H42" s="24" t="inlineStr">
        <is>
          <t>Hull</t>
        </is>
      </c>
      <c r="I42" s="24" t="inlineStr">
        <is>
          <t>A</t>
        </is>
      </c>
      <c r="J42" s="24" t="inlineStr">
        <is>
          <t>E0-Hull-AstonVil</t>
        </is>
      </c>
      <c r="K42" s="24" t="n">
        <v>20</v>
      </c>
      <c r="L42" s="11">
        <f>IF(INDEX(Matches!$X:$X,AA42)=0,"",IF(I42="H",INDEX(Matches!$H:$H,AA42),INDEX(Matches!$I:$I,AA42)))</f>
        <v/>
      </c>
      <c r="M42" s="11">
        <f>IF(INDEX(Matches!$X:$X,AA42)=0,"",IF(I42="H",INDEX(Matches!$I:$I,AA42),INDEX(Matches!$H:$H,AA42)))</f>
        <v/>
      </c>
      <c r="N42" s="11">
        <f>IF(L42="","",IF(L42&gt;M42,"W",IF(L42=M42,"D","L")))</f>
        <v/>
      </c>
      <c r="O42" s="11">
        <f>IF(L42="","",IF(L42&gt;M42,3,IF(L42=M42,1,0)))</f>
        <v/>
      </c>
      <c r="P42" s="31">
        <f>IF(I42="H",INDEX(Matches!$L:$L,AA42),INDEX(Matches!$N:$N,AA42))</f>
        <v/>
      </c>
      <c r="Q42" s="31">
        <f>INDEX(Matches!$M:$M,AA42)</f>
        <v/>
      </c>
      <c r="R42" s="31">
        <f>IF(I42="H",INDEX(Matches!$N:$N,AA42),INDEX(Matches!$L:$L,AA42))</f>
        <v/>
      </c>
      <c r="S42" s="33">
        <f>IF(I42="H",INDEX(Matches!$O:$O,AA42),INDEX(Matches!$P:$P,AA42))</f>
        <v/>
      </c>
      <c r="T42" s="33">
        <f>IF(INDEX(Matches!$J:$J,AA42)="","",IF(I42="H",INDEX(Matches!$J:$J,AA42),INDEX(Matches!$K:$K,AA42)))</f>
        <v/>
      </c>
      <c r="U42" s="33">
        <f>IF(INDEX(Matches!$K:$K,AA42)="","",IF(I42="H",INDEX(Matches!$K:$K,AA42),INDEX(Matches!$J:$J,AA42)))</f>
        <v/>
      </c>
      <c r="V42" s="30">
        <f>IF(T42="","",T42-U42)</f>
        <v/>
      </c>
      <c r="W42" s="33">
        <f>IF(I42="H",INDEX(Matches!$T:$T,AA42),INDEX(Matches!$U:$U,AA42))</f>
        <v/>
      </c>
      <c r="X42" s="11">
        <f>INDEX(Matches!$X:$X,AA42)</f>
        <v/>
      </c>
      <c r="Y42" s="30">
        <f>IF(O42="","",O42-S42)</f>
        <v/>
      </c>
      <c r="Z42" s="30">
        <f>IF(W42="","",W42-S42)</f>
        <v/>
      </c>
      <c r="AA42" s="24">
        <f>MATCH(J42,Matches!$A:$A,0)</f>
        <v/>
      </c>
      <c r="AB42" s="33" t="n"/>
      <c r="AC42" s="33" t="n"/>
      <c r="AD42" s="24" t="inlineStr">
        <is>
          <t>Y</t>
        </is>
      </c>
      <c r="AE42" s="24" t="n">
        <v>1</v>
      </c>
      <c r="AF42" s="33" t="n"/>
      <c r="AG42" s="33" t="n"/>
    </row>
    <row r="43">
      <c r="A43" s="24" t="inlineStr">
        <is>
          <t>Aston Villa|4</t>
        </is>
      </c>
      <c r="B43" s="24" t="inlineStr">
        <is>
          <t>E0</t>
        </is>
      </c>
      <c r="C43" s="24" t="inlineStr">
        <is>
          <t>Premier League</t>
        </is>
      </c>
      <c r="D43" s="24" t="inlineStr">
        <is>
          <t>Aston Villa</t>
        </is>
      </c>
      <c r="E43" s="24" t="n">
        <v>4</v>
      </c>
      <c r="F43" s="24" t="n">
        <v>1</v>
      </c>
      <c r="G43" s="29" t="n">
        <v>46277.625</v>
      </c>
      <c r="H43" s="24" t="inlineStr">
        <is>
          <t>Nott'm Forest</t>
        </is>
      </c>
      <c r="I43" s="24" t="inlineStr">
        <is>
          <t>H</t>
        </is>
      </c>
      <c r="J43" s="24" t="inlineStr">
        <is>
          <t>E0-AstonVil-NottmFor</t>
        </is>
      </c>
      <c r="K43" s="24" t="n">
        <v>13</v>
      </c>
      <c r="L43" s="11">
        <f>IF(INDEX(Matches!$X:$X,AA43)=0,"",IF(I43="H",INDEX(Matches!$H:$H,AA43),INDEX(Matches!$I:$I,AA43)))</f>
        <v/>
      </c>
      <c r="M43" s="11">
        <f>IF(INDEX(Matches!$X:$X,AA43)=0,"",IF(I43="H",INDEX(Matches!$I:$I,AA43),INDEX(Matches!$H:$H,AA43)))</f>
        <v/>
      </c>
      <c r="N43" s="11">
        <f>IF(L43="","",IF(L43&gt;M43,"W",IF(L43=M43,"D","L")))</f>
        <v/>
      </c>
      <c r="O43" s="11">
        <f>IF(L43="","",IF(L43&gt;M43,3,IF(L43=M43,1,0)))</f>
        <v/>
      </c>
      <c r="P43" s="31">
        <f>IF(I43="H",INDEX(Matches!$L:$L,AA43),INDEX(Matches!$N:$N,AA43))</f>
        <v/>
      </c>
      <c r="Q43" s="31">
        <f>INDEX(Matches!$M:$M,AA43)</f>
        <v/>
      </c>
      <c r="R43" s="31">
        <f>IF(I43="H",INDEX(Matches!$N:$N,AA43),INDEX(Matches!$L:$L,AA43))</f>
        <v/>
      </c>
      <c r="S43" s="33">
        <f>IF(I43="H",INDEX(Matches!$O:$O,AA43),INDEX(Matches!$P:$P,AA43))</f>
        <v/>
      </c>
      <c r="T43" s="33">
        <f>IF(INDEX(Matches!$J:$J,AA43)="","",IF(I43="H",INDEX(Matches!$J:$J,AA43),INDEX(Matches!$K:$K,AA43)))</f>
        <v/>
      </c>
      <c r="U43" s="33">
        <f>IF(INDEX(Matches!$K:$K,AA43)="","",IF(I43="H",INDEX(Matches!$K:$K,AA43),INDEX(Matches!$J:$J,AA43)))</f>
        <v/>
      </c>
      <c r="V43" s="30">
        <f>IF(T43="","",T43-U43)</f>
        <v/>
      </c>
      <c r="W43" s="33">
        <f>IF(I43="H",INDEX(Matches!$T:$T,AA43),INDEX(Matches!$U:$U,AA43))</f>
        <v/>
      </c>
      <c r="X43" s="11">
        <f>INDEX(Matches!$X:$X,AA43)</f>
        <v/>
      </c>
      <c r="Y43" s="30">
        <f>IF(O43="","",O43-S43)</f>
        <v/>
      </c>
      <c r="Z43" s="30">
        <f>IF(W43="","",W43-S43)</f>
        <v/>
      </c>
      <c r="AA43" s="24">
        <f>MATCH(J43,Matches!$A:$A,0)</f>
        <v/>
      </c>
      <c r="AB43" s="33" t="n">
        <v>1.551840218099923</v>
      </c>
      <c r="AC43" s="33" t="n"/>
      <c r="AD43" s="24" t="n"/>
      <c r="AE43" s="24" t="n">
        <v>1</v>
      </c>
      <c r="AF43" s="33" t="n"/>
      <c r="AG43" s="33" t="n"/>
    </row>
    <row r="44">
      <c r="A44" s="24" t="inlineStr">
        <is>
          <t>Aston Villa|5</t>
        </is>
      </c>
      <c r="B44" s="24" t="inlineStr">
        <is>
          <t>E0</t>
        </is>
      </c>
      <c r="C44" s="24" t="inlineStr">
        <is>
          <t>Premier League</t>
        </is>
      </c>
      <c r="D44" s="24" t="inlineStr">
        <is>
          <t>Aston Villa</t>
        </is>
      </c>
      <c r="E44" s="24" t="n">
        <v>5</v>
      </c>
      <c r="F44" s="24" t="n">
        <v>2</v>
      </c>
      <c r="G44" s="29" t="n">
        <v>46284.52083333334</v>
      </c>
      <c r="H44" s="24" t="inlineStr">
        <is>
          <t>Tottenham</t>
        </is>
      </c>
      <c r="I44" s="24" t="inlineStr">
        <is>
          <t>A</t>
        </is>
      </c>
      <c r="J44" s="24" t="inlineStr">
        <is>
          <t>E0-Tottenha-AstonVil</t>
        </is>
      </c>
      <c r="K44" s="24" t="n">
        <v>6</v>
      </c>
      <c r="L44" s="11">
        <f>IF(INDEX(Matches!$X:$X,AA44)=0,"",IF(I44="H",INDEX(Matches!$H:$H,AA44),INDEX(Matches!$I:$I,AA44)))</f>
        <v/>
      </c>
      <c r="M44" s="11">
        <f>IF(INDEX(Matches!$X:$X,AA44)=0,"",IF(I44="H",INDEX(Matches!$I:$I,AA44),INDEX(Matches!$H:$H,AA44)))</f>
        <v/>
      </c>
      <c r="N44" s="11">
        <f>IF(L44="","",IF(L44&gt;M44,"W",IF(L44=M44,"D","L")))</f>
        <v/>
      </c>
      <c r="O44" s="11">
        <f>IF(L44="","",IF(L44&gt;M44,3,IF(L44=M44,1,0)))</f>
        <v/>
      </c>
      <c r="P44" s="31">
        <f>IF(I44="H",INDEX(Matches!$L:$L,AA44),INDEX(Matches!$N:$N,AA44))</f>
        <v/>
      </c>
      <c r="Q44" s="31">
        <f>INDEX(Matches!$M:$M,AA44)</f>
        <v/>
      </c>
      <c r="R44" s="31">
        <f>IF(I44="H",INDEX(Matches!$N:$N,AA44),INDEX(Matches!$L:$L,AA44))</f>
        <v/>
      </c>
      <c r="S44" s="33">
        <f>IF(I44="H",INDEX(Matches!$O:$O,AA44),INDEX(Matches!$P:$P,AA44))</f>
        <v/>
      </c>
      <c r="T44" s="33">
        <f>IF(INDEX(Matches!$J:$J,AA44)="","",IF(I44="H",INDEX(Matches!$J:$J,AA44),INDEX(Matches!$K:$K,AA44)))</f>
        <v/>
      </c>
      <c r="U44" s="33">
        <f>IF(INDEX(Matches!$K:$K,AA44)="","",IF(I44="H",INDEX(Matches!$K:$K,AA44),INDEX(Matches!$J:$J,AA44)))</f>
        <v/>
      </c>
      <c r="V44" s="30">
        <f>IF(T44="","",T44-U44)</f>
        <v/>
      </c>
      <c r="W44" s="33">
        <f>IF(I44="H",INDEX(Matches!$T:$T,AA44),INDEX(Matches!$U:$U,AA44))</f>
        <v/>
      </c>
      <c r="X44" s="11">
        <f>INDEX(Matches!$X:$X,AA44)</f>
        <v/>
      </c>
      <c r="Y44" s="30">
        <f>IF(O44="","",O44-S44)</f>
        <v/>
      </c>
      <c r="Z44" s="30">
        <f>IF(W44="","",W44-S44)</f>
        <v/>
      </c>
      <c r="AA44" s="24">
        <f>MATCH(J44,Matches!$A:$A,0)</f>
        <v/>
      </c>
      <c r="AB44" s="33" t="n"/>
      <c r="AC44" s="33" t="n"/>
      <c r="AD44" s="24" t="n"/>
      <c r="AE44" s="24" t="n">
        <v>2</v>
      </c>
      <c r="AF44" s="33" t="n"/>
      <c r="AG44" s="33" t="n"/>
    </row>
    <row r="45">
      <c r="A45" s="24" t="inlineStr">
        <is>
          <t>Aston Villa|6</t>
        </is>
      </c>
      <c r="B45" s="24" t="inlineStr">
        <is>
          <t>E0</t>
        </is>
      </c>
      <c r="C45" s="24" t="inlineStr">
        <is>
          <t>Premier League</t>
        </is>
      </c>
      <c r="D45" s="24" t="inlineStr">
        <is>
          <t>Aston Villa</t>
        </is>
      </c>
      <c r="E45" s="24" t="n">
        <v>6</v>
      </c>
      <c r="F45" s="24" t="n">
        <v>2</v>
      </c>
      <c r="G45" s="29" t="n">
        <v>46305.625</v>
      </c>
      <c r="H45" s="24" t="inlineStr">
        <is>
          <t>Brentford</t>
        </is>
      </c>
      <c r="I45" s="24" t="inlineStr">
        <is>
          <t>H</t>
        </is>
      </c>
      <c r="J45" s="24" t="inlineStr">
        <is>
          <t>E0-AstonVil-Brentfor</t>
        </is>
      </c>
      <c r="K45" s="24" t="n">
        <v>12</v>
      </c>
      <c r="L45" s="11">
        <f>IF(INDEX(Matches!$X:$X,AA45)=0,"",IF(I45="H",INDEX(Matches!$H:$H,AA45),INDEX(Matches!$I:$I,AA45)))</f>
        <v/>
      </c>
      <c r="M45" s="11">
        <f>IF(INDEX(Matches!$X:$X,AA45)=0,"",IF(I45="H",INDEX(Matches!$I:$I,AA45),INDEX(Matches!$H:$H,AA45)))</f>
        <v/>
      </c>
      <c r="N45" s="11">
        <f>IF(L45="","",IF(L45&gt;M45,"W",IF(L45=M45,"D","L")))</f>
        <v/>
      </c>
      <c r="O45" s="11">
        <f>IF(L45="","",IF(L45&gt;M45,3,IF(L45=M45,1,0)))</f>
        <v/>
      </c>
      <c r="P45" s="31">
        <f>IF(I45="H",INDEX(Matches!$L:$L,AA45),INDEX(Matches!$N:$N,AA45))</f>
        <v/>
      </c>
      <c r="Q45" s="31">
        <f>INDEX(Matches!$M:$M,AA45)</f>
        <v/>
      </c>
      <c r="R45" s="31">
        <f>IF(I45="H",INDEX(Matches!$N:$N,AA45),INDEX(Matches!$L:$L,AA45))</f>
        <v/>
      </c>
      <c r="S45" s="33">
        <f>IF(I45="H",INDEX(Matches!$O:$O,AA45),INDEX(Matches!$P:$P,AA45))</f>
        <v/>
      </c>
      <c r="T45" s="33">
        <f>IF(INDEX(Matches!$J:$J,AA45)="","",IF(I45="H",INDEX(Matches!$J:$J,AA45),INDEX(Matches!$K:$K,AA45)))</f>
        <v/>
      </c>
      <c r="U45" s="33">
        <f>IF(INDEX(Matches!$K:$K,AA45)="","",IF(I45="H",INDEX(Matches!$K:$K,AA45),INDEX(Matches!$J:$J,AA45)))</f>
        <v/>
      </c>
      <c r="V45" s="30">
        <f>IF(T45="","",T45-U45)</f>
        <v/>
      </c>
      <c r="W45" s="33">
        <f>IF(I45="H",INDEX(Matches!$T:$T,AA45),INDEX(Matches!$U:$U,AA45))</f>
        <v/>
      </c>
      <c r="X45" s="11">
        <f>INDEX(Matches!$X:$X,AA45)</f>
        <v/>
      </c>
      <c r="Y45" s="30">
        <f>IF(O45="","",O45-S45)</f>
        <v/>
      </c>
      <c r="Z45" s="30">
        <f>IF(W45="","",W45-S45)</f>
        <v/>
      </c>
      <c r="AA45" s="24">
        <f>MATCH(J45,Matches!$A:$A,0)</f>
        <v/>
      </c>
      <c r="AB45" s="33" t="n"/>
      <c r="AC45" s="33" t="n"/>
      <c r="AD45" s="24" t="inlineStr">
        <is>
          <t>Y</t>
        </is>
      </c>
      <c r="AE45" s="24" t="n">
        <v>2</v>
      </c>
      <c r="AF45" s="33" t="n"/>
      <c r="AG45" s="33" t="n"/>
    </row>
    <row r="46">
      <c r="A46" s="24" t="inlineStr">
        <is>
          <t>Aston Villa|7</t>
        </is>
      </c>
      <c r="B46" s="24" t="inlineStr">
        <is>
          <t>E0</t>
        </is>
      </c>
      <c r="C46" s="24" t="inlineStr">
        <is>
          <t>Premier League</t>
        </is>
      </c>
      <c r="D46" s="24" t="inlineStr">
        <is>
          <t>Aston Villa</t>
        </is>
      </c>
      <c r="E46" s="24" t="n">
        <v>7</v>
      </c>
      <c r="F46" s="24" t="n">
        <v>2</v>
      </c>
      <c r="G46" s="29" t="n">
        <v>46312.72916666666</v>
      </c>
      <c r="H46" s="24" t="inlineStr">
        <is>
          <t>Newcastle</t>
        </is>
      </c>
      <c r="I46" s="24" t="inlineStr">
        <is>
          <t>A</t>
        </is>
      </c>
      <c r="J46" s="24" t="inlineStr">
        <is>
          <t>E0-Newcastl-AstonVil</t>
        </is>
      </c>
      <c r="K46" s="24" t="n">
        <v>9</v>
      </c>
      <c r="L46" s="11">
        <f>IF(INDEX(Matches!$X:$X,AA46)=0,"",IF(I46="H",INDEX(Matches!$H:$H,AA46),INDEX(Matches!$I:$I,AA46)))</f>
        <v/>
      </c>
      <c r="M46" s="11">
        <f>IF(INDEX(Matches!$X:$X,AA46)=0,"",IF(I46="H",INDEX(Matches!$I:$I,AA46),INDEX(Matches!$H:$H,AA46)))</f>
        <v/>
      </c>
      <c r="N46" s="11">
        <f>IF(L46="","",IF(L46&gt;M46,"W",IF(L46=M46,"D","L")))</f>
        <v/>
      </c>
      <c r="O46" s="11">
        <f>IF(L46="","",IF(L46&gt;M46,3,IF(L46=M46,1,0)))</f>
        <v/>
      </c>
      <c r="P46" s="31">
        <f>IF(I46="H",INDEX(Matches!$L:$L,AA46),INDEX(Matches!$N:$N,AA46))</f>
        <v/>
      </c>
      <c r="Q46" s="31">
        <f>INDEX(Matches!$M:$M,AA46)</f>
        <v/>
      </c>
      <c r="R46" s="31">
        <f>IF(I46="H",INDEX(Matches!$N:$N,AA46),INDEX(Matches!$L:$L,AA46))</f>
        <v/>
      </c>
      <c r="S46" s="33">
        <f>IF(I46="H",INDEX(Matches!$O:$O,AA46),INDEX(Matches!$P:$P,AA46))</f>
        <v/>
      </c>
      <c r="T46" s="33">
        <f>IF(INDEX(Matches!$J:$J,AA46)="","",IF(I46="H",INDEX(Matches!$J:$J,AA46),INDEX(Matches!$K:$K,AA46)))</f>
        <v/>
      </c>
      <c r="U46" s="33">
        <f>IF(INDEX(Matches!$K:$K,AA46)="","",IF(I46="H",INDEX(Matches!$K:$K,AA46),INDEX(Matches!$J:$J,AA46)))</f>
        <v/>
      </c>
      <c r="V46" s="30">
        <f>IF(T46="","",T46-U46)</f>
        <v/>
      </c>
      <c r="W46" s="33">
        <f>IF(I46="H",INDEX(Matches!$T:$T,AA46),INDEX(Matches!$U:$U,AA46))</f>
        <v/>
      </c>
      <c r="X46" s="11">
        <f>INDEX(Matches!$X:$X,AA46)</f>
        <v/>
      </c>
      <c r="Y46" s="30">
        <f>IF(O46="","",O46-S46)</f>
        <v/>
      </c>
      <c r="Z46" s="30">
        <f>IF(W46="","",W46-S46)</f>
        <v/>
      </c>
      <c r="AA46" s="24">
        <f>MATCH(J46,Matches!$A:$A,0)</f>
        <v/>
      </c>
      <c r="AB46" s="33" t="n"/>
      <c r="AC46" s="33" t="n"/>
      <c r="AD46" s="24" t="inlineStr">
        <is>
          <t>Y</t>
        </is>
      </c>
      <c r="AE46" s="24" t="n">
        <v>2</v>
      </c>
      <c r="AF46" s="33" t="n"/>
      <c r="AG46" s="33" t="n"/>
    </row>
    <row r="47">
      <c r="A47" s="24" t="inlineStr">
        <is>
          <t>Aston Villa|8</t>
        </is>
      </c>
      <c r="B47" s="24" t="inlineStr">
        <is>
          <t>E0</t>
        </is>
      </c>
      <c r="C47" s="24" t="inlineStr">
        <is>
          <t>Premier League</t>
        </is>
      </c>
      <c r="D47" s="24" t="inlineStr">
        <is>
          <t>Aston Villa</t>
        </is>
      </c>
      <c r="E47" s="24" t="n">
        <v>8</v>
      </c>
      <c r="F47" s="24" t="n">
        <v>2</v>
      </c>
      <c r="G47" s="29" t="n">
        <v>46319.52083333334</v>
      </c>
      <c r="H47" s="24" t="inlineStr">
        <is>
          <t>Man City</t>
        </is>
      </c>
      <c r="I47" s="24" t="inlineStr">
        <is>
          <t>H</t>
        </is>
      </c>
      <c r="J47" s="24" t="inlineStr">
        <is>
          <t>E0-AstonVil-ManCity</t>
        </is>
      </c>
      <c r="K47" s="24" t="n">
        <v>2</v>
      </c>
      <c r="L47" s="11">
        <f>IF(INDEX(Matches!$X:$X,AA47)=0,"",IF(I47="H",INDEX(Matches!$H:$H,AA47),INDEX(Matches!$I:$I,AA47)))</f>
        <v/>
      </c>
      <c r="M47" s="11">
        <f>IF(INDEX(Matches!$X:$X,AA47)=0,"",IF(I47="H",INDEX(Matches!$I:$I,AA47),INDEX(Matches!$H:$H,AA47)))</f>
        <v/>
      </c>
      <c r="N47" s="11">
        <f>IF(L47="","",IF(L47&gt;M47,"W",IF(L47=M47,"D","L")))</f>
        <v/>
      </c>
      <c r="O47" s="11">
        <f>IF(L47="","",IF(L47&gt;M47,3,IF(L47=M47,1,0)))</f>
        <v/>
      </c>
      <c r="P47" s="31">
        <f>IF(I47="H",INDEX(Matches!$L:$L,AA47),INDEX(Matches!$N:$N,AA47))</f>
        <v/>
      </c>
      <c r="Q47" s="31">
        <f>INDEX(Matches!$M:$M,AA47)</f>
        <v/>
      </c>
      <c r="R47" s="31">
        <f>IF(I47="H",INDEX(Matches!$N:$N,AA47),INDEX(Matches!$L:$L,AA47))</f>
        <v/>
      </c>
      <c r="S47" s="33">
        <f>IF(I47="H",INDEX(Matches!$O:$O,AA47),INDEX(Matches!$P:$P,AA47))</f>
        <v/>
      </c>
      <c r="T47" s="33">
        <f>IF(INDEX(Matches!$J:$J,AA47)="","",IF(I47="H",INDEX(Matches!$J:$J,AA47),INDEX(Matches!$K:$K,AA47)))</f>
        <v/>
      </c>
      <c r="U47" s="33">
        <f>IF(INDEX(Matches!$K:$K,AA47)="","",IF(I47="H",INDEX(Matches!$K:$K,AA47),INDEX(Matches!$J:$J,AA47)))</f>
        <v/>
      </c>
      <c r="V47" s="30">
        <f>IF(T47="","",T47-U47)</f>
        <v/>
      </c>
      <c r="W47" s="33">
        <f>IF(I47="H",INDEX(Matches!$T:$T,AA47),INDEX(Matches!$U:$U,AA47))</f>
        <v/>
      </c>
      <c r="X47" s="11">
        <f>INDEX(Matches!$X:$X,AA47)</f>
        <v/>
      </c>
      <c r="Y47" s="30">
        <f>IF(O47="","",O47-S47)</f>
        <v/>
      </c>
      <c r="Z47" s="30">
        <f>IF(W47="","",W47-S47)</f>
        <v/>
      </c>
      <c r="AA47" s="24">
        <f>MATCH(J47,Matches!$A:$A,0)</f>
        <v/>
      </c>
      <c r="AB47" s="33" t="n"/>
      <c r="AC47" s="33" t="n">
        <v>1.053461788355462</v>
      </c>
      <c r="AD47" s="24" t="n"/>
      <c r="AE47" s="24" t="n">
        <v>2</v>
      </c>
      <c r="AF47" s="33" t="n"/>
      <c r="AG47" s="33" t="n"/>
    </row>
    <row r="48">
      <c r="A48" s="24" t="inlineStr">
        <is>
          <t>Aston Villa|9</t>
        </is>
      </c>
      <c r="B48" s="24" t="inlineStr">
        <is>
          <t>E0</t>
        </is>
      </c>
      <c r="C48" s="24" t="inlineStr">
        <is>
          <t>Premier League</t>
        </is>
      </c>
      <c r="D48" s="24" t="inlineStr">
        <is>
          <t>Aston Villa</t>
        </is>
      </c>
      <c r="E48" s="24" t="n">
        <v>9</v>
      </c>
      <c r="F48" s="24" t="n">
        <v>3</v>
      </c>
      <c r="G48" s="29" t="n">
        <v>46326.83333333334</v>
      </c>
      <c r="H48" s="24" t="inlineStr">
        <is>
          <t>Fulham</t>
        </is>
      </c>
      <c r="I48" s="24" t="inlineStr">
        <is>
          <t>H</t>
        </is>
      </c>
      <c r="J48" s="24" t="inlineStr">
        <is>
          <t>E0-AstonVil-Fulham</t>
        </is>
      </c>
      <c r="K48" s="24" t="n">
        <v>16</v>
      </c>
      <c r="L48" s="11">
        <f>IF(INDEX(Matches!$X:$X,AA48)=0,"",IF(I48="H",INDEX(Matches!$H:$H,AA48),INDEX(Matches!$I:$I,AA48)))</f>
        <v/>
      </c>
      <c r="M48" s="11">
        <f>IF(INDEX(Matches!$X:$X,AA48)=0,"",IF(I48="H",INDEX(Matches!$I:$I,AA48),INDEX(Matches!$H:$H,AA48)))</f>
        <v/>
      </c>
      <c r="N48" s="11">
        <f>IF(L48="","",IF(L48&gt;M48,"W",IF(L48=M48,"D","L")))</f>
        <v/>
      </c>
      <c r="O48" s="11">
        <f>IF(L48="","",IF(L48&gt;M48,3,IF(L48=M48,1,0)))</f>
        <v/>
      </c>
      <c r="P48" s="31">
        <f>IF(I48="H",INDEX(Matches!$L:$L,AA48),INDEX(Matches!$N:$N,AA48))</f>
        <v/>
      </c>
      <c r="Q48" s="31">
        <f>INDEX(Matches!$M:$M,AA48)</f>
        <v/>
      </c>
      <c r="R48" s="31">
        <f>IF(I48="H",INDEX(Matches!$N:$N,AA48),INDEX(Matches!$L:$L,AA48))</f>
        <v/>
      </c>
      <c r="S48" s="33">
        <f>IF(I48="H",INDEX(Matches!$O:$O,AA48),INDEX(Matches!$P:$P,AA48))</f>
        <v/>
      </c>
      <c r="T48" s="33">
        <f>IF(INDEX(Matches!$J:$J,AA48)="","",IF(I48="H",INDEX(Matches!$J:$J,AA48),INDEX(Matches!$K:$K,AA48)))</f>
        <v/>
      </c>
      <c r="U48" s="33">
        <f>IF(INDEX(Matches!$K:$K,AA48)="","",IF(I48="H",INDEX(Matches!$K:$K,AA48),INDEX(Matches!$J:$J,AA48)))</f>
        <v/>
      </c>
      <c r="V48" s="30">
        <f>IF(T48="","",T48-U48)</f>
        <v/>
      </c>
      <c r="W48" s="33">
        <f>IF(I48="H",INDEX(Matches!$T:$T,AA48),INDEX(Matches!$U:$U,AA48))</f>
        <v/>
      </c>
      <c r="X48" s="11">
        <f>INDEX(Matches!$X:$X,AA48)</f>
        <v/>
      </c>
      <c r="Y48" s="30">
        <f>IF(O48="","",O48-S48)</f>
        <v/>
      </c>
      <c r="Z48" s="30">
        <f>IF(W48="","",W48-S48)</f>
        <v/>
      </c>
      <c r="AA48" s="24">
        <f>MATCH(J48,Matches!$A:$A,0)</f>
        <v/>
      </c>
      <c r="AB48" s="33" t="n"/>
      <c r="AC48" s="33" t="n">
        <v>1.811683671539013</v>
      </c>
      <c r="AD48" s="24" t="inlineStr">
        <is>
          <t>Y</t>
        </is>
      </c>
      <c r="AE48" s="24" t="n">
        <v>3</v>
      </c>
      <c r="AF48" s="33" t="n"/>
      <c r="AG48" s="33" t="n"/>
    </row>
    <row r="49">
      <c r="A49" s="24" t="inlineStr">
        <is>
          <t>Aston Villa|10</t>
        </is>
      </c>
      <c r="B49" s="24" t="inlineStr">
        <is>
          <t>E0</t>
        </is>
      </c>
      <c r="C49" s="24" t="inlineStr">
        <is>
          <t>Premier League</t>
        </is>
      </c>
      <c r="D49" s="24" t="inlineStr">
        <is>
          <t>Aston Villa</t>
        </is>
      </c>
      <c r="E49" s="24" t="n">
        <v>10</v>
      </c>
      <c r="F49" s="24" t="n">
        <v>3</v>
      </c>
      <c r="G49" s="29" t="n">
        <v>46334.6875</v>
      </c>
      <c r="H49" s="24" t="inlineStr">
        <is>
          <t>Man Utd</t>
        </is>
      </c>
      <c r="I49" s="24" t="inlineStr">
        <is>
          <t>A</t>
        </is>
      </c>
      <c r="J49" s="24" t="inlineStr">
        <is>
          <t>E0-ManUtd-AstonVil</t>
        </is>
      </c>
      <c r="K49" s="24" t="n">
        <v>4</v>
      </c>
      <c r="L49" s="11">
        <f>IF(INDEX(Matches!$X:$X,AA49)=0,"",IF(I49="H",INDEX(Matches!$H:$H,AA49),INDEX(Matches!$I:$I,AA49)))</f>
        <v/>
      </c>
      <c r="M49" s="11">
        <f>IF(INDEX(Matches!$X:$X,AA49)=0,"",IF(I49="H",INDEX(Matches!$I:$I,AA49),INDEX(Matches!$H:$H,AA49)))</f>
        <v/>
      </c>
      <c r="N49" s="11">
        <f>IF(L49="","",IF(L49&gt;M49,"W",IF(L49=M49,"D","L")))</f>
        <v/>
      </c>
      <c r="O49" s="11">
        <f>IF(L49="","",IF(L49&gt;M49,3,IF(L49=M49,1,0)))</f>
        <v/>
      </c>
      <c r="P49" s="31">
        <f>IF(I49="H",INDEX(Matches!$L:$L,AA49),INDEX(Matches!$N:$N,AA49))</f>
        <v/>
      </c>
      <c r="Q49" s="31">
        <f>INDEX(Matches!$M:$M,AA49)</f>
        <v/>
      </c>
      <c r="R49" s="31">
        <f>IF(I49="H",INDEX(Matches!$N:$N,AA49),INDEX(Matches!$L:$L,AA49))</f>
        <v/>
      </c>
      <c r="S49" s="33">
        <f>IF(I49="H",INDEX(Matches!$O:$O,AA49),INDEX(Matches!$P:$P,AA49))</f>
        <v/>
      </c>
      <c r="T49" s="33">
        <f>IF(INDEX(Matches!$J:$J,AA49)="","",IF(I49="H",INDEX(Matches!$J:$J,AA49),INDEX(Matches!$K:$K,AA49)))</f>
        <v/>
      </c>
      <c r="U49" s="33">
        <f>IF(INDEX(Matches!$K:$K,AA49)="","",IF(I49="H",INDEX(Matches!$K:$K,AA49),INDEX(Matches!$J:$J,AA49)))</f>
        <v/>
      </c>
      <c r="V49" s="30">
        <f>IF(T49="","",T49-U49)</f>
        <v/>
      </c>
      <c r="W49" s="33">
        <f>IF(I49="H",INDEX(Matches!$T:$T,AA49),INDEX(Matches!$U:$U,AA49))</f>
        <v/>
      </c>
      <c r="X49" s="11">
        <f>INDEX(Matches!$X:$X,AA49)</f>
        <v/>
      </c>
      <c r="Y49" s="30">
        <f>IF(O49="","",O49-S49)</f>
        <v/>
      </c>
      <c r="Z49" s="30">
        <f>IF(W49="","",W49-S49)</f>
        <v/>
      </c>
      <c r="AA49" s="24">
        <f>MATCH(J49,Matches!$A:$A,0)</f>
        <v/>
      </c>
      <c r="AB49" s="33" t="n"/>
      <c r="AC49" s="33" t="n">
        <v>0.9082176513844159</v>
      </c>
      <c r="AD49" s="24" t="n"/>
      <c r="AE49" s="24" t="n">
        <v>3</v>
      </c>
      <c r="AF49" s="33" t="n"/>
      <c r="AG49" s="33" t="n"/>
    </row>
    <row r="50">
      <c r="A50" s="24" t="inlineStr">
        <is>
          <t>Aston Villa|11</t>
        </is>
      </c>
      <c r="B50" s="24" t="inlineStr">
        <is>
          <t>E0</t>
        </is>
      </c>
      <c r="C50" s="24" t="inlineStr">
        <is>
          <t>Premier League</t>
        </is>
      </c>
      <c r="D50" s="24" t="inlineStr">
        <is>
          <t>Aston Villa</t>
        </is>
      </c>
      <c r="E50" s="24" t="n">
        <v>11</v>
      </c>
      <c r="F50" s="24" t="n">
        <v>3</v>
      </c>
      <c r="G50" s="29" t="n">
        <v>46347.625</v>
      </c>
      <c r="H50" s="24" t="inlineStr">
        <is>
          <t>Sunderland</t>
        </is>
      </c>
      <c r="I50" s="24" t="inlineStr">
        <is>
          <t>H</t>
        </is>
      </c>
      <c r="J50" s="24" t="inlineStr">
        <is>
          <t>E0-AstonVil-Sunderla</t>
        </is>
      </c>
      <c r="K50" s="24" t="n">
        <v>17</v>
      </c>
      <c r="L50" s="11">
        <f>IF(INDEX(Matches!$X:$X,AA50)=0,"",IF(I50="H",INDEX(Matches!$H:$H,AA50),INDEX(Matches!$I:$I,AA50)))</f>
        <v/>
      </c>
      <c r="M50" s="11">
        <f>IF(INDEX(Matches!$X:$X,AA50)=0,"",IF(I50="H",INDEX(Matches!$I:$I,AA50),INDEX(Matches!$H:$H,AA50)))</f>
        <v/>
      </c>
      <c r="N50" s="11">
        <f>IF(L50="","",IF(L50&gt;M50,"W",IF(L50=M50,"D","L")))</f>
        <v/>
      </c>
      <c r="O50" s="11">
        <f>IF(L50="","",IF(L50&gt;M50,3,IF(L50=M50,1,0)))</f>
        <v/>
      </c>
      <c r="P50" s="31">
        <f>IF(I50="H",INDEX(Matches!$L:$L,AA50),INDEX(Matches!$N:$N,AA50))</f>
        <v/>
      </c>
      <c r="Q50" s="31">
        <f>INDEX(Matches!$M:$M,AA50)</f>
        <v/>
      </c>
      <c r="R50" s="31">
        <f>IF(I50="H",INDEX(Matches!$N:$N,AA50),INDEX(Matches!$L:$L,AA50))</f>
        <v/>
      </c>
      <c r="S50" s="33">
        <f>IF(I50="H",INDEX(Matches!$O:$O,AA50),INDEX(Matches!$P:$P,AA50))</f>
        <v/>
      </c>
      <c r="T50" s="33">
        <f>IF(INDEX(Matches!$J:$J,AA50)="","",IF(I50="H",INDEX(Matches!$J:$J,AA50),INDEX(Matches!$K:$K,AA50)))</f>
        <v/>
      </c>
      <c r="U50" s="33">
        <f>IF(INDEX(Matches!$K:$K,AA50)="","",IF(I50="H",INDEX(Matches!$K:$K,AA50),INDEX(Matches!$J:$J,AA50)))</f>
        <v/>
      </c>
      <c r="V50" s="30">
        <f>IF(T50="","",T50-U50)</f>
        <v/>
      </c>
      <c r="W50" s="33">
        <f>IF(I50="H",INDEX(Matches!$T:$T,AA50),INDEX(Matches!$U:$U,AA50))</f>
        <v/>
      </c>
      <c r="X50" s="11">
        <f>INDEX(Matches!$X:$X,AA50)</f>
        <v/>
      </c>
      <c r="Y50" s="30">
        <f>IF(O50="","",O50-S50)</f>
        <v/>
      </c>
      <c r="Z50" s="30">
        <f>IF(W50="","",W50-S50)</f>
        <v/>
      </c>
      <c r="AA50" s="24">
        <f>MATCH(J50,Matches!$A:$A,0)</f>
        <v/>
      </c>
      <c r="AB50" s="33" t="n"/>
      <c r="AC50" s="33" t="n">
        <v>1.884251698113341</v>
      </c>
      <c r="AD50" s="24" t="inlineStr">
        <is>
          <t>Y</t>
        </is>
      </c>
      <c r="AE50" s="24" t="n">
        <v>3</v>
      </c>
      <c r="AF50" s="33" t="n"/>
      <c r="AG50" s="33" t="n"/>
    </row>
    <row r="51">
      <c r="A51" s="24" t="inlineStr">
        <is>
          <t>Aston Villa|12</t>
        </is>
      </c>
      <c r="B51" s="24" t="inlineStr">
        <is>
          <t>E0</t>
        </is>
      </c>
      <c r="C51" s="24" t="inlineStr">
        <is>
          <t>Premier League</t>
        </is>
      </c>
      <c r="D51" s="24" t="inlineStr">
        <is>
          <t>Aston Villa</t>
        </is>
      </c>
      <c r="E51" s="24" t="n">
        <v>12</v>
      </c>
      <c r="F51" s="24" t="n">
        <v>3</v>
      </c>
      <c r="G51" s="29" t="n">
        <v>46354.72916666666</v>
      </c>
      <c r="H51" s="24" t="inlineStr">
        <is>
          <t>Ipswich</t>
        </is>
      </c>
      <c r="I51" s="24" t="inlineStr">
        <is>
          <t>A</t>
        </is>
      </c>
      <c r="J51" s="24" t="inlineStr">
        <is>
          <t>E0-Ipswich-AstonVil</t>
        </is>
      </c>
      <c r="K51" s="24" t="n">
        <v>19</v>
      </c>
      <c r="L51" s="11">
        <f>IF(INDEX(Matches!$X:$X,AA51)=0,"",IF(I51="H",INDEX(Matches!$H:$H,AA51),INDEX(Matches!$I:$I,AA51)))</f>
        <v/>
      </c>
      <c r="M51" s="11">
        <f>IF(INDEX(Matches!$X:$X,AA51)=0,"",IF(I51="H",INDEX(Matches!$I:$I,AA51),INDEX(Matches!$H:$H,AA51)))</f>
        <v/>
      </c>
      <c r="N51" s="11">
        <f>IF(L51="","",IF(L51&gt;M51,"W",IF(L51=M51,"D","L")))</f>
        <v/>
      </c>
      <c r="O51" s="11">
        <f>IF(L51="","",IF(L51&gt;M51,3,IF(L51=M51,1,0)))</f>
        <v/>
      </c>
      <c r="P51" s="31">
        <f>IF(I51="H",INDEX(Matches!$L:$L,AA51),INDEX(Matches!$N:$N,AA51))</f>
        <v/>
      </c>
      <c r="Q51" s="31">
        <f>INDEX(Matches!$M:$M,AA51)</f>
        <v/>
      </c>
      <c r="R51" s="31">
        <f>IF(I51="H",INDEX(Matches!$N:$N,AA51),INDEX(Matches!$L:$L,AA51))</f>
        <v/>
      </c>
      <c r="S51" s="33">
        <f>IF(I51="H",INDEX(Matches!$O:$O,AA51),INDEX(Matches!$P:$P,AA51))</f>
        <v/>
      </c>
      <c r="T51" s="33">
        <f>IF(INDEX(Matches!$J:$J,AA51)="","",IF(I51="H",INDEX(Matches!$J:$J,AA51),INDEX(Matches!$K:$K,AA51)))</f>
        <v/>
      </c>
      <c r="U51" s="33">
        <f>IF(INDEX(Matches!$K:$K,AA51)="","",IF(I51="H",INDEX(Matches!$K:$K,AA51),INDEX(Matches!$J:$J,AA51)))</f>
        <v/>
      </c>
      <c r="V51" s="30">
        <f>IF(T51="","",T51-U51)</f>
        <v/>
      </c>
      <c r="W51" s="33">
        <f>IF(I51="H",INDEX(Matches!$T:$T,AA51),INDEX(Matches!$U:$U,AA51))</f>
        <v/>
      </c>
      <c r="X51" s="11">
        <f>INDEX(Matches!$X:$X,AA51)</f>
        <v/>
      </c>
      <c r="Y51" s="30">
        <f>IF(O51="","",O51-S51)</f>
        <v/>
      </c>
      <c r="Z51" s="30">
        <f>IF(W51="","",W51-S51)</f>
        <v/>
      </c>
      <c r="AA51" s="24">
        <f>MATCH(J51,Matches!$A:$A,0)</f>
        <v/>
      </c>
      <c r="AB51" s="33" t="n"/>
      <c r="AC51" s="33" t="n">
        <v>1.794879775117753</v>
      </c>
      <c r="AD51" s="24" t="n"/>
      <c r="AE51" s="24" t="n">
        <v>3</v>
      </c>
      <c r="AF51" s="33" t="n"/>
      <c r="AG51" s="33" t="n"/>
    </row>
    <row r="52">
      <c r="A52" s="24" t="inlineStr">
        <is>
          <t>Aston Villa|13</t>
        </is>
      </c>
      <c r="B52" s="24" t="inlineStr">
        <is>
          <t>E0</t>
        </is>
      </c>
      <c r="C52" s="24" t="inlineStr">
        <is>
          <t>Premier League</t>
        </is>
      </c>
      <c r="D52" s="24" t="inlineStr">
        <is>
          <t>Aston Villa</t>
        </is>
      </c>
      <c r="E52" s="24" t="n">
        <v>13</v>
      </c>
      <c r="F52" s="24" t="n">
        <v>4</v>
      </c>
      <c r="G52" s="29" t="n">
        <v>46358.83333333334</v>
      </c>
      <c r="H52" s="24" t="inlineStr">
        <is>
          <t>Everton</t>
        </is>
      </c>
      <c r="I52" s="24" t="inlineStr">
        <is>
          <t>H</t>
        </is>
      </c>
      <c r="J52" s="24" t="inlineStr">
        <is>
          <t>E0-AstonVil-Everton</t>
        </is>
      </c>
      <c r="K52" s="24" t="n">
        <v>10</v>
      </c>
      <c r="L52" s="11">
        <f>IF(INDEX(Matches!$X:$X,AA52)=0,"",IF(I52="H",INDEX(Matches!$H:$H,AA52),INDEX(Matches!$I:$I,AA52)))</f>
        <v/>
      </c>
      <c r="M52" s="11">
        <f>IF(INDEX(Matches!$X:$X,AA52)=0,"",IF(I52="H",INDEX(Matches!$I:$I,AA52),INDEX(Matches!$H:$H,AA52)))</f>
        <v/>
      </c>
      <c r="N52" s="11">
        <f>IF(L52="","",IF(L52&gt;M52,"W",IF(L52=M52,"D","L")))</f>
        <v/>
      </c>
      <c r="O52" s="11">
        <f>IF(L52="","",IF(L52&gt;M52,3,IF(L52=M52,1,0)))</f>
        <v/>
      </c>
      <c r="P52" s="31">
        <f>IF(I52="H",INDEX(Matches!$L:$L,AA52),INDEX(Matches!$N:$N,AA52))</f>
        <v/>
      </c>
      <c r="Q52" s="31">
        <f>INDEX(Matches!$M:$M,AA52)</f>
        <v/>
      </c>
      <c r="R52" s="31">
        <f>IF(I52="H",INDEX(Matches!$N:$N,AA52),INDEX(Matches!$L:$L,AA52))</f>
        <v/>
      </c>
      <c r="S52" s="33">
        <f>IF(I52="H",INDEX(Matches!$O:$O,AA52),INDEX(Matches!$P:$P,AA52))</f>
        <v/>
      </c>
      <c r="T52" s="33">
        <f>IF(INDEX(Matches!$J:$J,AA52)="","",IF(I52="H",INDEX(Matches!$J:$J,AA52),INDEX(Matches!$K:$K,AA52)))</f>
        <v/>
      </c>
      <c r="U52" s="33">
        <f>IF(INDEX(Matches!$K:$K,AA52)="","",IF(I52="H",INDEX(Matches!$K:$K,AA52),INDEX(Matches!$J:$J,AA52)))</f>
        <v/>
      </c>
      <c r="V52" s="30">
        <f>IF(T52="","",T52-U52)</f>
        <v/>
      </c>
      <c r="W52" s="33">
        <f>IF(I52="H",INDEX(Matches!$T:$T,AA52),INDEX(Matches!$U:$U,AA52))</f>
        <v/>
      </c>
      <c r="X52" s="11">
        <f>INDEX(Matches!$X:$X,AA52)</f>
        <v/>
      </c>
      <c r="Y52" s="30">
        <f>IF(O52="","",O52-S52)</f>
        <v/>
      </c>
      <c r="Z52" s="30">
        <f>IF(W52="","",W52-S52)</f>
        <v/>
      </c>
      <c r="AA52" s="24">
        <f>MATCH(J52,Matches!$A:$A,0)</f>
        <v/>
      </c>
      <c r="AB52" s="33" t="n"/>
      <c r="AC52" s="33" t="n">
        <v>1.723564902236283</v>
      </c>
      <c r="AD52" s="24" t="n"/>
      <c r="AE52" s="24" t="n">
        <v>4</v>
      </c>
      <c r="AF52" s="33" t="n"/>
      <c r="AG52" s="33" t="n"/>
    </row>
    <row r="53">
      <c r="A53" s="24" t="inlineStr">
        <is>
          <t>Aston Villa|14</t>
        </is>
      </c>
      <c r="B53" s="24" t="inlineStr">
        <is>
          <t>E0</t>
        </is>
      </c>
      <c r="C53" s="24" t="inlineStr">
        <is>
          <t>Premier League</t>
        </is>
      </c>
      <c r="D53" s="24" t="inlineStr">
        <is>
          <t>Aston Villa</t>
        </is>
      </c>
      <c r="E53" s="24" t="n">
        <v>14</v>
      </c>
      <c r="F53" s="24" t="n">
        <v>4</v>
      </c>
      <c r="G53" s="29" t="n">
        <v>46361.625</v>
      </c>
      <c r="H53" s="24" t="inlineStr">
        <is>
          <t>Crystal Palace</t>
        </is>
      </c>
      <c r="I53" s="24" t="inlineStr">
        <is>
          <t>H</t>
        </is>
      </c>
      <c r="J53" s="24" t="inlineStr">
        <is>
          <t>E0-AstonVil-CrystalP</t>
        </is>
      </c>
      <c r="K53" s="24" t="n">
        <v>15</v>
      </c>
      <c r="L53" s="11">
        <f>IF(INDEX(Matches!$X:$X,AA53)=0,"",IF(I53="H",INDEX(Matches!$H:$H,AA53),INDEX(Matches!$I:$I,AA53)))</f>
        <v/>
      </c>
      <c r="M53" s="11">
        <f>IF(INDEX(Matches!$X:$X,AA53)=0,"",IF(I53="H",INDEX(Matches!$I:$I,AA53),INDEX(Matches!$H:$H,AA53)))</f>
        <v/>
      </c>
      <c r="N53" s="11">
        <f>IF(L53="","",IF(L53&gt;M53,"W",IF(L53=M53,"D","L")))</f>
        <v/>
      </c>
      <c r="O53" s="11">
        <f>IF(L53="","",IF(L53&gt;M53,3,IF(L53=M53,1,0)))</f>
        <v/>
      </c>
      <c r="P53" s="31">
        <f>IF(I53="H",INDEX(Matches!$L:$L,AA53),INDEX(Matches!$N:$N,AA53))</f>
        <v/>
      </c>
      <c r="Q53" s="31">
        <f>INDEX(Matches!$M:$M,AA53)</f>
        <v/>
      </c>
      <c r="R53" s="31">
        <f>IF(I53="H",INDEX(Matches!$N:$N,AA53),INDEX(Matches!$L:$L,AA53))</f>
        <v/>
      </c>
      <c r="S53" s="33">
        <f>IF(I53="H",INDEX(Matches!$O:$O,AA53),INDEX(Matches!$P:$P,AA53))</f>
        <v/>
      </c>
      <c r="T53" s="33">
        <f>IF(INDEX(Matches!$J:$J,AA53)="","",IF(I53="H",INDEX(Matches!$J:$J,AA53),INDEX(Matches!$K:$K,AA53)))</f>
        <v/>
      </c>
      <c r="U53" s="33">
        <f>IF(INDEX(Matches!$K:$K,AA53)="","",IF(I53="H",INDEX(Matches!$K:$K,AA53),INDEX(Matches!$J:$J,AA53)))</f>
        <v/>
      </c>
      <c r="V53" s="30">
        <f>IF(T53="","",T53-U53)</f>
        <v/>
      </c>
      <c r="W53" s="33">
        <f>IF(I53="H",INDEX(Matches!$T:$T,AA53),INDEX(Matches!$U:$U,AA53))</f>
        <v/>
      </c>
      <c r="X53" s="11">
        <f>INDEX(Matches!$X:$X,AA53)</f>
        <v/>
      </c>
      <c r="Y53" s="30">
        <f>IF(O53="","",O53-S53)</f>
        <v/>
      </c>
      <c r="Z53" s="30">
        <f>IF(W53="","",W53-S53)</f>
        <v/>
      </c>
      <c r="AA53" s="24">
        <f>MATCH(J53,Matches!$A:$A,0)</f>
        <v/>
      </c>
      <c r="AB53" s="33" t="n"/>
      <c r="AC53" s="33" t="n">
        <v>1.873568296024416</v>
      </c>
      <c r="AD53" s="24" t="inlineStr">
        <is>
          <t>Y</t>
        </is>
      </c>
      <c r="AE53" s="24" t="n">
        <v>4</v>
      </c>
      <c r="AF53" s="33" t="n"/>
      <c r="AG53" s="33" t="n"/>
    </row>
    <row r="54">
      <c r="A54" s="24" t="inlineStr">
        <is>
          <t>Aston Villa|15</t>
        </is>
      </c>
      <c r="B54" s="24" t="inlineStr">
        <is>
          <t>E0</t>
        </is>
      </c>
      <c r="C54" s="24" t="inlineStr">
        <is>
          <t>Premier League</t>
        </is>
      </c>
      <c r="D54" s="24" t="inlineStr">
        <is>
          <t>Aston Villa</t>
        </is>
      </c>
      <c r="E54" s="24" t="n">
        <v>15</v>
      </c>
      <c r="F54" s="24" t="n">
        <v>4</v>
      </c>
      <c r="G54" s="29" t="n">
        <v>46368.625</v>
      </c>
      <c r="H54" s="24" t="inlineStr">
        <is>
          <t>Coventry</t>
        </is>
      </c>
      <c r="I54" s="24" t="inlineStr">
        <is>
          <t>A</t>
        </is>
      </c>
      <c r="J54" s="24" t="inlineStr">
        <is>
          <t>E0-Coventry-AstonVil</t>
        </is>
      </c>
      <c r="K54" s="24" t="n">
        <v>18</v>
      </c>
      <c r="L54" s="11">
        <f>IF(INDEX(Matches!$X:$X,AA54)=0,"",IF(I54="H",INDEX(Matches!$H:$H,AA54),INDEX(Matches!$I:$I,AA54)))</f>
        <v/>
      </c>
      <c r="M54" s="11">
        <f>IF(INDEX(Matches!$X:$X,AA54)=0,"",IF(I54="H",INDEX(Matches!$I:$I,AA54),INDEX(Matches!$H:$H,AA54)))</f>
        <v/>
      </c>
      <c r="N54" s="11">
        <f>IF(L54="","",IF(L54&gt;M54,"W",IF(L54=M54,"D","L")))</f>
        <v/>
      </c>
      <c r="O54" s="11">
        <f>IF(L54="","",IF(L54&gt;M54,3,IF(L54=M54,1,0)))</f>
        <v/>
      </c>
      <c r="P54" s="31">
        <f>IF(I54="H",INDEX(Matches!$L:$L,AA54),INDEX(Matches!$N:$N,AA54))</f>
        <v/>
      </c>
      <c r="Q54" s="31">
        <f>INDEX(Matches!$M:$M,AA54)</f>
        <v/>
      </c>
      <c r="R54" s="31">
        <f>IF(I54="H",INDEX(Matches!$N:$N,AA54),INDEX(Matches!$L:$L,AA54))</f>
        <v/>
      </c>
      <c r="S54" s="33">
        <f>IF(I54="H",INDEX(Matches!$O:$O,AA54),INDEX(Matches!$P:$P,AA54))</f>
        <v/>
      </c>
      <c r="T54" s="33">
        <f>IF(INDEX(Matches!$J:$J,AA54)="","",IF(I54="H",INDEX(Matches!$J:$J,AA54),INDEX(Matches!$K:$K,AA54)))</f>
        <v/>
      </c>
      <c r="U54" s="33">
        <f>IF(INDEX(Matches!$K:$K,AA54)="","",IF(I54="H",INDEX(Matches!$K:$K,AA54),INDEX(Matches!$J:$J,AA54)))</f>
        <v/>
      </c>
      <c r="V54" s="30">
        <f>IF(T54="","",T54-U54)</f>
        <v/>
      </c>
      <c r="W54" s="33">
        <f>IF(I54="H",INDEX(Matches!$T:$T,AA54),INDEX(Matches!$U:$U,AA54))</f>
        <v/>
      </c>
      <c r="X54" s="11">
        <f>INDEX(Matches!$X:$X,AA54)</f>
        <v/>
      </c>
      <c r="Y54" s="30">
        <f>IF(O54="","",O54-S54)</f>
        <v/>
      </c>
      <c r="Z54" s="30">
        <f>IF(W54="","",W54-S54)</f>
        <v/>
      </c>
      <c r="AA54" s="24">
        <f>MATCH(J54,Matches!$A:$A,0)</f>
        <v/>
      </c>
      <c r="AB54" s="33" t="n"/>
      <c r="AC54" s="33" t="n">
        <v>1.775903924179957</v>
      </c>
      <c r="AD54" s="24" t="n"/>
      <c r="AE54" s="24" t="n">
        <v>4</v>
      </c>
      <c r="AF54" s="33" t="n"/>
      <c r="AG54" s="33" t="n"/>
    </row>
    <row r="55">
      <c r="A55" s="24" t="inlineStr">
        <is>
          <t>Aston Villa|16</t>
        </is>
      </c>
      <c r="B55" s="24" t="inlineStr">
        <is>
          <t>E0</t>
        </is>
      </c>
      <c r="C55" s="24" t="inlineStr">
        <is>
          <t>Premier League</t>
        </is>
      </c>
      <c r="D55" s="24" t="inlineStr">
        <is>
          <t>Aston Villa</t>
        </is>
      </c>
      <c r="E55" s="24" t="n">
        <v>16</v>
      </c>
      <c r="F55" s="24" t="n">
        <v>4</v>
      </c>
      <c r="G55" s="29" t="n">
        <v>46375.625</v>
      </c>
      <c r="H55" s="24" t="inlineStr">
        <is>
          <t>Chelsea</t>
        </is>
      </c>
      <c r="I55" s="24" t="inlineStr">
        <is>
          <t>A</t>
        </is>
      </c>
      <c r="J55" s="24" t="inlineStr">
        <is>
          <t>E0-Chelsea-AstonVil</t>
        </is>
      </c>
      <c r="K55" s="24" t="n">
        <v>5</v>
      </c>
      <c r="L55" s="11">
        <f>IF(INDEX(Matches!$X:$X,AA55)=0,"",IF(I55="H",INDEX(Matches!$H:$H,AA55),INDEX(Matches!$I:$I,AA55)))</f>
        <v/>
      </c>
      <c r="M55" s="11">
        <f>IF(INDEX(Matches!$X:$X,AA55)=0,"",IF(I55="H",INDEX(Matches!$I:$I,AA55),INDEX(Matches!$H:$H,AA55)))</f>
        <v/>
      </c>
      <c r="N55" s="11">
        <f>IF(L55="","",IF(L55&gt;M55,"W",IF(L55=M55,"D","L")))</f>
        <v/>
      </c>
      <c r="O55" s="11">
        <f>IF(L55="","",IF(L55&gt;M55,3,IF(L55=M55,1,0)))</f>
        <v/>
      </c>
      <c r="P55" s="31">
        <f>IF(I55="H",INDEX(Matches!$L:$L,AA55),INDEX(Matches!$N:$N,AA55))</f>
        <v/>
      </c>
      <c r="Q55" s="31">
        <f>INDEX(Matches!$M:$M,AA55)</f>
        <v/>
      </c>
      <c r="R55" s="31">
        <f>IF(I55="H",INDEX(Matches!$N:$N,AA55),INDEX(Matches!$L:$L,AA55))</f>
        <v/>
      </c>
      <c r="S55" s="33">
        <f>IF(I55="H",INDEX(Matches!$O:$O,AA55),INDEX(Matches!$P:$P,AA55))</f>
        <v/>
      </c>
      <c r="T55" s="33">
        <f>IF(INDEX(Matches!$J:$J,AA55)="","",IF(I55="H",INDEX(Matches!$J:$J,AA55),INDEX(Matches!$K:$K,AA55)))</f>
        <v/>
      </c>
      <c r="U55" s="33">
        <f>IF(INDEX(Matches!$K:$K,AA55)="","",IF(I55="H",INDEX(Matches!$K:$K,AA55),INDEX(Matches!$J:$J,AA55)))</f>
        <v/>
      </c>
      <c r="V55" s="30">
        <f>IF(T55="","",T55-U55)</f>
        <v/>
      </c>
      <c r="W55" s="33">
        <f>IF(I55="H",INDEX(Matches!$T:$T,AA55),INDEX(Matches!$U:$U,AA55))</f>
        <v/>
      </c>
      <c r="X55" s="11">
        <f>INDEX(Matches!$X:$X,AA55)</f>
        <v/>
      </c>
      <c r="Y55" s="30">
        <f>IF(O55="","",O55-S55)</f>
        <v/>
      </c>
      <c r="Z55" s="30">
        <f>IF(W55="","",W55-S55)</f>
        <v/>
      </c>
      <c r="AA55" s="24">
        <f>MATCH(J55,Matches!$A:$A,0)</f>
        <v/>
      </c>
      <c r="AB55" s="33" t="n"/>
      <c r="AC55" s="33" t="n">
        <v>0.9568103305770674</v>
      </c>
      <c r="AD55" s="24" t="n"/>
      <c r="AE55" s="24" t="n">
        <v>4</v>
      </c>
      <c r="AF55" s="33" t="n"/>
      <c r="AG55" s="33" t="n"/>
    </row>
    <row r="56">
      <c r="A56" s="24" t="inlineStr">
        <is>
          <t>Aston Villa|17</t>
        </is>
      </c>
      <c r="B56" s="24" t="inlineStr">
        <is>
          <t>E0</t>
        </is>
      </c>
      <c r="C56" s="24" t="inlineStr">
        <is>
          <t>Premier League</t>
        </is>
      </c>
      <c r="D56" s="24" t="inlineStr">
        <is>
          <t>Aston Villa</t>
        </is>
      </c>
      <c r="E56" s="24" t="n">
        <v>17</v>
      </c>
      <c r="F56" s="24" t="n">
        <v>5</v>
      </c>
      <c r="G56" s="29" t="n">
        <v>46382.52083333334</v>
      </c>
      <c r="H56" s="24" t="inlineStr">
        <is>
          <t>Leeds</t>
        </is>
      </c>
      <c r="I56" s="24" t="inlineStr">
        <is>
          <t>H</t>
        </is>
      </c>
      <c r="J56" s="24" t="inlineStr">
        <is>
          <t>E0-AstonVil-Leeds</t>
        </is>
      </c>
      <c r="K56" s="24" t="n">
        <v>14</v>
      </c>
      <c r="L56" s="11">
        <f>IF(INDEX(Matches!$X:$X,AA56)=0,"",IF(I56="H",INDEX(Matches!$H:$H,AA56),INDEX(Matches!$I:$I,AA56)))</f>
        <v/>
      </c>
      <c r="M56" s="11">
        <f>IF(INDEX(Matches!$X:$X,AA56)=0,"",IF(I56="H",INDEX(Matches!$I:$I,AA56),INDEX(Matches!$H:$H,AA56)))</f>
        <v/>
      </c>
      <c r="N56" s="11">
        <f>IF(L56="","",IF(L56&gt;M56,"W",IF(L56=M56,"D","L")))</f>
        <v/>
      </c>
      <c r="O56" s="11">
        <f>IF(L56="","",IF(L56&gt;M56,3,IF(L56=M56,1,0)))</f>
        <v/>
      </c>
      <c r="P56" s="31">
        <f>IF(I56="H",INDEX(Matches!$L:$L,AA56),INDEX(Matches!$N:$N,AA56))</f>
        <v/>
      </c>
      <c r="Q56" s="31">
        <f>INDEX(Matches!$M:$M,AA56)</f>
        <v/>
      </c>
      <c r="R56" s="31">
        <f>IF(I56="H",INDEX(Matches!$N:$N,AA56),INDEX(Matches!$L:$L,AA56))</f>
        <v/>
      </c>
      <c r="S56" s="33">
        <f>IF(I56="H",INDEX(Matches!$O:$O,AA56),INDEX(Matches!$P:$P,AA56))</f>
        <v/>
      </c>
      <c r="T56" s="33">
        <f>IF(INDEX(Matches!$J:$J,AA56)="","",IF(I56="H",INDEX(Matches!$J:$J,AA56),INDEX(Matches!$K:$K,AA56)))</f>
        <v/>
      </c>
      <c r="U56" s="33">
        <f>IF(INDEX(Matches!$K:$K,AA56)="","",IF(I56="H",INDEX(Matches!$K:$K,AA56),INDEX(Matches!$J:$J,AA56)))</f>
        <v/>
      </c>
      <c r="V56" s="30">
        <f>IF(T56="","",T56-U56)</f>
        <v/>
      </c>
      <c r="W56" s="33">
        <f>IF(I56="H",INDEX(Matches!$T:$T,AA56),INDEX(Matches!$U:$U,AA56))</f>
        <v/>
      </c>
      <c r="X56" s="11">
        <f>INDEX(Matches!$X:$X,AA56)</f>
        <v/>
      </c>
      <c r="Y56" s="30">
        <f>IF(O56="","",O56-S56)</f>
        <v/>
      </c>
      <c r="Z56" s="30">
        <f>IF(W56="","",W56-S56)</f>
        <v/>
      </c>
      <c r="AA56" s="24">
        <f>MATCH(J56,Matches!$A:$A,0)</f>
        <v/>
      </c>
      <c r="AB56" s="33" t="n"/>
      <c r="AC56" s="33" t="n">
        <v>1.785458570366067</v>
      </c>
      <c r="AD56" s="24" t="n"/>
      <c r="AE56" s="24" t="n">
        <v>5</v>
      </c>
      <c r="AF56" s="33" t="n"/>
      <c r="AG56" s="33" t="n"/>
    </row>
    <row r="57">
      <c r="A57" s="24" t="inlineStr">
        <is>
          <t>Aston Villa|18</t>
        </is>
      </c>
      <c r="B57" s="24" t="inlineStr">
        <is>
          <t>E0</t>
        </is>
      </c>
      <c r="C57" s="24" t="inlineStr">
        <is>
          <t>Premier League</t>
        </is>
      </c>
      <c r="D57" s="24" t="inlineStr">
        <is>
          <t>Aston Villa</t>
        </is>
      </c>
      <c r="E57" s="24" t="n">
        <v>18</v>
      </c>
      <c r="F57" s="24" t="n">
        <v>5</v>
      </c>
      <c r="G57" s="29" t="n">
        <v>46386.84375</v>
      </c>
      <c r="H57" s="24" t="inlineStr">
        <is>
          <t>Liverpool</t>
        </is>
      </c>
      <c r="I57" s="24" t="inlineStr">
        <is>
          <t>H</t>
        </is>
      </c>
      <c r="J57" s="24" t="inlineStr">
        <is>
          <t>E0-AstonVil-Liverpoo</t>
        </is>
      </c>
      <c r="K57" s="24" t="n">
        <v>3</v>
      </c>
      <c r="L57" s="11">
        <f>IF(INDEX(Matches!$X:$X,AA57)=0,"",IF(I57="H",INDEX(Matches!$H:$H,AA57),INDEX(Matches!$I:$I,AA57)))</f>
        <v/>
      </c>
      <c r="M57" s="11">
        <f>IF(INDEX(Matches!$X:$X,AA57)=0,"",IF(I57="H",INDEX(Matches!$I:$I,AA57),INDEX(Matches!$H:$H,AA57)))</f>
        <v/>
      </c>
      <c r="N57" s="11">
        <f>IF(L57="","",IF(L57&gt;M57,"W",IF(L57=M57,"D","L")))</f>
        <v/>
      </c>
      <c r="O57" s="11">
        <f>IF(L57="","",IF(L57&gt;M57,3,IF(L57=M57,1,0)))</f>
        <v/>
      </c>
      <c r="P57" s="31">
        <f>IF(I57="H",INDEX(Matches!$L:$L,AA57),INDEX(Matches!$N:$N,AA57))</f>
        <v/>
      </c>
      <c r="Q57" s="31">
        <f>INDEX(Matches!$M:$M,AA57)</f>
        <v/>
      </c>
      <c r="R57" s="31">
        <f>IF(I57="H",INDEX(Matches!$N:$N,AA57),INDEX(Matches!$L:$L,AA57))</f>
        <v/>
      </c>
      <c r="S57" s="33">
        <f>IF(I57="H",INDEX(Matches!$O:$O,AA57),INDEX(Matches!$P:$P,AA57))</f>
        <v/>
      </c>
      <c r="T57" s="33">
        <f>IF(INDEX(Matches!$J:$J,AA57)="","",IF(I57="H",INDEX(Matches!$J:$J,AA57),INDEX(Matches!$K:$K,AA57)))</f>
        <v/>
      </c>
      <c r="U57" s="33">
        <f>IF(INDEX(Matches!$K:$K,AA57)="","",IF(I57="H",INDEX(Matches!$K:$K,AA57),INDEX(Matches!$J:$J,AA57)))</f>
        <v/>
      </c>
      <c r="V57" s="30">
        <f>IF(T57="","",T57-U57)</f>
        <v/>
      </c>
      <c r="W57" s="33">
        <f>IF(I57="H",INDEX(Matches!$T:$T,AA57),INDEX(Matches!$U:$U,AA57))</f>
        <v/>
      </c>
      <c r="X57" s="11">
        <f>INDEX(Matches!$X:$X,AA57)</f>
        <v/>
      </c>
      <c r="Y57" s="30">
        <f>IF(O57="","",O57-S57)</f>
        <v/>
      </c>
      <c r="Z57" s="30">
        <f>IF(W57="","",W57-S57)</f>
        <v/>
      </c>
      <c r="AA57" s="24">
        <f>MATCH(J57,Matches!$A:$A,0)</f>
        <v/>
      </c>
      <c r="AB57" s="33" t="n"/>
      <c r="AC57" s="33" t="n">
        <v>1.184602634559579</v>
      </c>
      <c r="AD57" s="24" t="n"/>
      <c r="AE57" s="24" t="n">
        <v>5</v>
      </c>
      <c r="AF57" s="33" t="n"/>
      <c r="AG57" s="33" t="n"/>
    </row>
    <row r="58">
      <c r="A58" s="24" t="inlineStr">
        <is>
          <t>Aston Villa|19</t>
        </is>
      </c>
      <c r="B58" s="24" t="inlineStr">
        <is>
          <t>E0</t>
        </is>
      </c>
      <c r="C58" s="24" t="inlineStr">
        <is>
          <t>Premier League</t>
        </is>
      </c>
      <c r="D58" s="24" t="inlineStr">
        <is>
          <t>Aston Villa</t>
        </is>
      </c>
      <c r="E58" s="24" t="n">
        <v>19</v>
      </c>
      <c r="F58" s="24" t="n">
        <v>5</v>
      </c>
      <c r="G58" s="29" t="n">
        <v>46389.72916666666</v>
      </c>
      <c r="H58" s="24" t="inlineStr">
        <is>
          <t>Bournemouth</t>
        </is>
      </c>
      <c r="I58" s="24" t="inlineStr">
        <is>
          <t>A</t>
        </is>
      </c>
      <c r="J58" s="24" t="inlineStr">
        <is>
          <t>E0-Bournemo-AstonVil</t>
        </is>
      </c>
      <c r="K58" s="24" t="n">
        <v>11</v>
      </c>
      <c r="L58" s="11">
        <f>IF(INDEX(Matches!$X:$X,AA58)=0,"",IF(I58="H",INDEX(Matches!$H:$H,AA58),INDEX(Matches!$I:$I,AA58)))</f>
        <v/>
      </c>
      <c r="M58" s="11">
        <f>IF(INDEX(Matches!$X:$X,AA58)=0,"",IF(I58="H",INDEX(Matches!$I:$I,AA58),INDEX(Matches!$H:$H,AA58)))</f>
        <v/>
      </c>
      <c r="N58" s="11">
        <f>IF(L58="","",IF(L58&gt;M58,"W",IF(L58=M58,"D","L")))</f>
        <v/>
      </c>
      <c r="O58" s="11">
        <f>IF(L58="","",IF(L58&gt;M58,3,IF(L58=M58,1,0)))</f>
        <v/>
      </c>
      <c r="P58" s="31">
        <f>IF(I58="H",INDEX(Matches!$L:$L,AA58),INDEX(Matches!$N:$N,AA58))</f>
        <v/>
      </c>
      <c r="Q58" s="31">
        <f>INDEX(Matches!$M:$M,AA58)</f>
        <v/>
      </c>
      <c r="R58" s="31">
        <f>IF(I58="H",INDEX(Matches!$N:$N,AA58),INDEX(Matches!$L:$L,AA58))</f>
        <v/>
      </c>
      <c r="S58" s="33">
        <f>IF(I58="H",INDEX(Matches!$O:$O,AA58),INDEX(Matches!$P:$P,AA58))</f>
        <v/>
      </c>
      <c r="T58" s="33">
        <f>IF(INDEX(Matches!$J:$J,AA58)="","",IF(I58="H",INDEX(Matches!$J:$J,AA58),INDEX(Matches!$K:$K,AA58)))</f>
        <v/>
      </c>
      <c r="U58" s="33">
        <f>IF(INDEX(Matches!$K:$K,AA58)="","",IF(I58="H",INDEX(Matches!$K:$K,AA58),INDEX(Matches!$J:$J,AA58)))</f>
        <v/>
      </c>
      <c r="V58" s="30">
        <f>IF(T58="","",T58-U58)</f>
        <v/>
      </c>
      <c r="W58" s="33">
        <f>IF(I58="H",INDEX(Matches!$T:$T,AA58),INDEX(Matches!$U:$U,AA58))</f>
        <v/>
      </c>
      <c r="X58" s="11">
        <f>INDEX(Matches!$X:$X,AA58)</f>
        <v/>
      </c>
      <c r="Y58" s="30">
        <f>IF(O58="","",O58-S58)</f>
        <v/>
      </c>
      <c r="Z58" s="30">
        <f>IF(W58="","",W58-S58)</f>
        <v/>
      </c>
      <c r="AA58" s="24">
        <f>MATCH(J58,Matches!$A:$A,0)</f>
        <v/>
      </c>
      <c r="AB58" s="33" t="n"/>
      <c r="AC58" s="33" t="n">
        <v>1.331027736888169</v>
      </c>
      <c r="AD58" s="24" t="n"/>
      <c r="AE58" s="24" t="n">
        <v>5</v>
      </c>
      <c r="AF58" s="33" t="n"/>
      <c r="AG58" s="33" t="n"/>
    </row>
    <row r="59">
      <c r="A59" s="24" t="inlineStr">
        <is>
          <t>Aston Villa|20</t>
        </is>
      </c>
      <c r="B59" s="24" t="inlineStr">
        <is>
          <t>E0</t>
        </is>
      </c>
      <c r="C59" s="24" t="inlineStr">
        <is>
          <t>Premier League</t>
        </is>
      </c>
      <c r="D59" s="24" t="inlineStr">
        <is>
          <t>Aston Villa</t>
        </is>
      </c>
      <c r="E59" s="24" t="n">
        <v>20</v>
      </c>
      <c r="F59" s="24" t="n">
        <v>5</v>
      </c>
      <c r="G59" s="29" t="n">
        <v>46392.8125</v>
      </c>
      <c r="H59" s="24" t="inlineStr">
        <is>
          <t>Everton</t>
        </is>
      </c>
      <c r="I59" s="24" t="inlineStr">
        <is>
          <t>A</t>
        </is>
      </c>
      <c r="J59" s="24" t="inlineStr">
        <is>
          <t>E0-Everton-AstonVil</t>
        </is>
      </c>
      <c r="K59" s="24" t="n">
        <v>10</v>
      </c>
      <c r="L59" s="11">
        <f>IF(INDEX(Matches!$X:$X,AA59)=0,"",IF(I59="H",INDEX(Matches!$H:$H,AA59),INDEX(Matches!$I:$I,AA59)))</f>
        <v/>
      </c>
      <c r="M59" s="11">
        <f>IF(INDEX(Matches!$X:$X,AA59)=0,"",IF(I59="H",INDEX(Matches!$I:$I,AA59),INDEX(Matches!$H:$H,AA59)))</f>
        <v/>
      </c>
      <c r="N59" s="11">
        <f>IF(L59="","",IF(L59&gt;M59,"W",IF(L59=M59,"D","L")))</f>
        <v/>
      </c>
      <c r="O59" s="11">
        <f>IF(L59="","",IF(L59&gt;M59,3,IF(L59=M59,1,0)))</f>
        <v/>
      </c>
      <c r="P59" s="31">
        <f>IF(I59="H",INDEX(Matches!$L:$L,AA59),INDEX(Matches!$N:$N,AA59))</f>
        <v/>
      </c>
      <c r="Q59" s="31">
        <f>INDEX(Matches!$M:$M,AA59)</f>
        <v/>
      </c>
      <c r="R59" s="31">
        <f>IF(I59="H",INDEX(Matches!$N:$N,AA59),INDEX(Matches!$L:$L,AA59))</f>
        <v/>
      </c>
      <c r="S59" s="33">
        <f>IF(I59="H",INDEX(Matches!$O:$O,AA59),INDEX(Matches!$P:$P,AA59))</f>
        <v/>
      </c>
      <c r="T59" s="33">
        <f>IF(INDEX(Matches!$J:$J,AA59)="","",IF(I59="H",INDEX(Matches!$J:$J,AA59),INDEX(Matches!$K:$K,AA59)))</f>
        <v/>
      </c>
      <c r="U59" s="33">
        <f>IF(INDEX(Matches!$K:$K,AA59)="","",IF(I59="H",INDEX(Matches!$K:$K,AA59),INDEX(Matches!$J:$J,AA59)))</f>
        <v/>
      </c>
      <c r="V59" s="30">
        <f>IF(T59="","",T59-U59)</f>
        <v/>
      </c>
      <c r="W59" s="33">
        <f>IF(I59="H",INDEX(Matches!$T:$T,AA59),INDEX(Matches!$U:$U,AA59))</f>
        <v/>
      </c>
      <c r="X59" s="11">
        <f>INDEX(Matches!$X:$X,AA59)</f>
        <v/>
      </c>
      <c r="Y59" s="30">
        <f>IF(O59="","",O59-S59)</f>
        <v/>
      </c>
      <c r="Z59" s="30">
        <f>IF(W59="","",W59-S59)</f>
        <v/>
      </c>
      <c r="AA59" s="24">
        <f>MATCH(J59,Matches!$A:$A,0)</f>
        <v/>
      </c>
      <c r="AB59" s="33" t="n"/>
      <c r="AC59" s="33" t="n">
        <v>1.391892338996757</v>
      </c>
      <c r="AD59" s="24" t="n"/>
      <c r="AE59" s="24" t="n">
        <v>5</v>
      </c>
      <c r="AF59" s="33" t="n"/>
      <c r="AG59" s="33" t="n"/>
    </row>
    <row r="60">
      <c r="A60" s="24" t="inlineStr">
        <is>
          <t>Aston Villa|21</t>
        </is>
      </c>
      <c r="B60" s="24" t="inlineStr">
        <is>
          <t>E0</t>
        </is>
      </c>
      <c r="C60" s="24" t="inlineStr">
        <is>
          <t>Premier League</t>
        </is>
      </c>
      <c r="D60" s="24" t="inlineStr">
        <is>
          <t>Aston Villa</t>
        </is>
      </c>
      <c r="E60" s="24" t="n">
        <v>21</v>
      </c>
      <c r="F60" s="24" t="n">
        <v>6</v>
      </c>
      <c r="G60" s="29" t="n">
        <v>46403.625</v>
      </c>
      <c r="H60" s="24" t="inlineStr">
        <is>
          <t>Man Utd</t>
        </is>
      </c>
      <c r="I60" s="24" t="inlineStr">
        <is>
          <t>H</t>
        </is>
      </c>
      <c r="J60" s="24" t="inlineStr">
        <is>
          <t>E0-AstonVil-ManUtd</t>
        </is>
      </c>
      <c r="K60" s="24" t="n">
        <v>4</v>
      </c>
      <c r="L60" s="11">
        <f>IF(INDEX(Matches!$X:$X,AA60)=0,"",IF(I60="H",INDEX(Matches!$H:$H,AA60),INDEX(Matches!$I:$I,AA60)))</f>
        <v/>
      </c>
      <c r="M60" s="11">
        <f>IF(INDEX(Matches!$X:$X,AA60)=0,"",IF(I60="H",INDEX(Matches!$I:$I,AA60),INDEX(Matches!$H:$H,AA60)))</f>
        <v/>
      </c>
      <c r="N60" s="11">
        <f>IF(L60="","",IF(L60&gt;M60,"W",IF(L60=M60,"D","L")))</f>
        <v/>
      </c>
      <c r="O60" s="11">
        <f>IF(L60="","",IF(L60&gt;M60,3,IF(L60=M60,1,0)))</f>
        <v/>
      </c>
      <c r="P60" s="31">
        <f>IF(I60="H",INDEX(Matches!$L:$L,AA60),INDEX(Matches!$N:$N,AA60))</f>
        <v/>
      </c>
      <c r="Q60" s="31">
        <f>INDEX(Matches!$M:$M,AA60)</f>
        <v/>
      </c>
      <c r="R60" s="31">
        <f>IF(I60="H",INDEX(Matches!$N:$N,AA60),INDEX(Matches!$L:$L,AA60))</f>
        <v/>
      </c>
      <c r="S60" s="33">
        <f>IF(I60="H",INDEX(Matches!$O:$O,AA60),INDEX(Matches!$P:$P,AA60))</f>
        <v/>
      </c>
      <c r="T60" s="33">
        <f>IF(INDEX(Matches!$J:$J,AA60)="","",IF(I60="H",INDEX(Matches!$J:$J,AA60),INDEX(Matches!$K:$K,AA60)))</f>
        <v/>
      </c>
      <c r="U60" s="33">
        <f>IF(INDEX(Matches!$K:$K,AA60)="","",IF(I60="H",INDEX(Matches!$K:$K,AA60),INDEX(Matches!$J:$J,AA60)))</f>
        <v/>
      </c>
      <c r="V60" s="30">
        <f>IF(T60="","",T60-U60)</f>
        <v/>
      </c>
      <c r="W60" s="33">
        <f>IF(I60="H",INDEX(Matches!$T:$T,AA60),INDEX(Matches!$U:$U,AA60))</f>
        <v/>
      </c>
      <c r="X60" s="11">
        <f>INDEX(Matches!$X:$X,AA60)</f>
        <v/>
      </c>
      <c r="Y60" s="30">
        <f>IF(O60="","",O60-S60)</f>
        <v/>
      </c>
      <c r="Z60" s="30">
        <f>IF(W60="","",W60-S60)</f>
        <v/>
      </c>
      <c r="AA60" s="24">
        <f>MATCH(J60,Matches!$A:$A,0)</f>
        <v/>
      </c>
      <c r="AB60" s="33" t="n"/>
      <c r="AC60" s="33" t="n">
        <v>1.217578798121685</v>
      </c>
      <c r="AD60" s="24" t="inlineStr">
        <is>
          <t>Y</t>
        </is>
      </c>
      <c r="AE60" s="24" t="n">
        <v>6</v>
      </c>
      <c r="AF60" s="33" t="n"/>
      <c r="AG60" s="33" t="n"/>
    </row>
    <row r="61">
      <c r="A61" s="24" t="inlineStr">
        <is>
          <t>Aston Villa|22</t>
        </is>
      </c>
      <c r="B61" s="24" t="inlineStr">
        <is>
          <t>E0</t>
        </is>
      </c>
      <c r="C61" s="24" t="inlineStr">
        <is>
          <t>Premier League</t>
        </is>
      </c>
      <c r="D61" s="24" t="inlineStr">
        <is>
          <t>Aston Villa</t>
        </is>
      </c>
      <c r="E61" s="24" t="n">
        <v>22</v>
      </c>
      <c r="F61" s="24" t="n">
        <v>6</v>
      </c>
      <c r="G61" s="29" t="n">
        <v>46410.625</v>
      </c>
      <c r="H61" s="24" t="inlineStr">
        <is>
          <t>Fulham</t>
        </is>
      </c>
      <c r="I61" s="24" t="inlineStr">
        <is>
          <t>A</t>
        </is>
      </c>
      <c r="J61" s="24" t="inlineStr">
        <is>
          <t>E0-Fulham-AstonVil</t>
        </is>
      </c>
      <c r="K61" s="24" t="n">
        <v>16</v>
      </c>
      <c r="L61" s="11">
        <f>IF(INDEX(Matches!$X:$X,AA61)=0,"",IF(I61="H",INDEX(Matches!$H:$H,AA61),INDEX(Matches!$I:$I,AA61)))</f>
        <v/>
      </c>
      <c r="M61" s="11">
        <f>IF(INDEX(Matches!$X:$X,AA61)=0,"",IF(I61="H",INDEX(Matches!$I:$I,AA61),INDEX(Matches!$H:$H,AA61)))</f>
        <v/>
      </c>
      <c r="N61" s="11">
        <f>IF(L61="","",IF(L61&gt;M61,"W",IF(L61=M61,"D","L")))</f>
        <v/>
      </c>
      <c r="O61" s="11">
        <f>IF(L61="","",IF(L61&gt;M61,3,IF(L61=M61,1,0)))</f>
        <v/>
      </c>
      <c r="P61" s="31">
        <f>IF(I61="H",INDEX(Matches!$L:$L,AA61),INDEX(Matches!$N:$N,AA61))</f>
        <v/>
      </c>
      <c r="Q61" s="31">
        <f>INDEX(Matches!$M:$M,AA61)</f>
        <v/>
      </c>
      <c r="R61" s="31">
        <f>IF(I61="H",INDEX(Matches!$N:$N,AA61),INDEX(Matches!$L:$L,AA61))</f>
        <v/>
      </c>
      <c r="S61" s="33">
        <f>IF(I61="H",INDEX(Matches!$O:$O,AA61),INDEX(Matches!$P:$P,AA61))</f>
        <v/>
      </c>
      <c r="T61" s="33">
        <f>IF(INDEX(Matches!$J:$J,AA61)="","",IF(I61="H",INDEX(Matches!$J:$J,AA61),INDEX(Matches!$K:$K,AA61)))</f>
        <v/>
      </c>
      <c r="U61" s="33">
        <f>IF(INDEX(Matches!$K:$K,AA61)="","",IF(I61="H",INDEX(Matches!$K:$K,AA61),INDEX(Matches!$J:$J,AA61)))</f>
        <v/>
      </c>
      <c r="V61" s="30">
        <f>IF(T61="","",T61-U61)</f>
        <v/>
      </c>
      <c r="W61" s="33">
        <f>IF(I61="H",INDEX(Matches!$T:$T,AA61),INDEX(Matches!$U:$U,AA61))</f>
        <v/>
      </c>
      <c r="X61" s="11">
        <f>INDEX(Matches!$X:$X,AA61)</f>
        <v/>
      </c>
      <c r="Y61" s="30">
        <f>IF(O61="","",O61-S61)</f>
        <v/>
      </c>
      <c r="Z61" s="30">
        <f>IF(W61="","",W61-S61)</f>
        <v/>
      </c>
      <c r="AA61" s="24">
        <f>MATCH(J61,Matches!$A:$A,0)</f>
        <v/>
      </c>
      <c r="AB61" s="33" t="n"/>
      <c r="AC61" s="33" t="n">
        <v>1.48018873122341</v>
      </c>
      <c r="AD61" s="24" t="n"/>
      <c r="AE61" s="24" t="n">
        <v>6</v>
      </c>
      <c r="AF61" s="33" t="n"/>
      <c r="AG61" s="33" t="n"/>
    </row>
    <row r="62">
      <c r="A62" s="24" t="inlineStr">
        <is>
          <t>Aston Villa|23</t>
        </is>
      </c>
      <c r="B62" s="24" t="inlineStr">
        <is>
          <t>E0</t>
        </is>
      </c>
      <c r="C62" s="24" t="inlineStr">
        <is>
          <t>Premier League</t>
        </is>
      </c>
      <c r="D62" s="24" t="inlineStr">
        <is>
          <t>Aston Villa</t>
        </is>
      </c>
      <c r="E62" s="24" t="n">
        <v>23</v>
      </c>
      <c r="F62" s="24" t="n">
        <v>6</v>
      </c>
      <c r="G62" s="29" t="n">
        <v>46417.625</v>
      </c>
      <c r="H62" s="24" t="inlineStr">
        <is>
          <t>Ipswich</t>
        </is>
      </c>
      <c r="I62" s="24" t="inlineStr">
        <is>
          <t>H</t>
        </is>
      </c>
      <c r="J62" s="24" t="inlineStr">
        <is>
          <t>E0-AstonVil-Ipswich</t>
        </is>
      </c>
      <c r="K62" s="24" t="n">
        <v>19</v>
      </c>
      <c r="L62" s="11">
        <f>IF(INDEX(Matches!$X:$X,AA62)=0,"",IF(I62="H",INDEX(Matches!$H:$H,AA62),INDEX(Matches!$I:$I,AA62)))</f>
        <v/>
      </c>
      <c r="M62" s="11">
        <f>IF(INDEX(Matches!$X:$X,AA62)=0,"",IF(I62="H",INDEX(Matches!$I:$I,AA62),INDEX(Matches!$H:$H,AA62)))</f>
        <v/>
      </c>
      <c r="N62" s="11">
        <f>IF(L62="","",IF(L62&gt;M62,"W",IF(L62=M62,"D","L")))</f>
        <v/>
      </c>
      <c r="O62" s="11">
        <f>IF(L62="","",IF(L62&gt;M62,3,IF(L62=M62,1,0)))</f>
        <v/>
      </c>
      <c r="P62" s="31">
        <f>IF(I62="H",INDEX(Matches!$L:$L,AA62),INDEX(Matches!$N:$N,AA62))</f>
        <v/>
      </c>
      <c r="Q62" s="31">
        <f>INDEX(Matches!$M:$M,AA62)</f>
        <v/>
      </c>
      <c r="R62" s="31">
        <f>IF(I62="H",INDEX(Matches!$N:$N,AA62),INDEX(Matches!$L:$L,AA62))</f>
        <v/>
      </c>
      <c r="S62" s="33">
        <f>IF(I62="H",INDEX(Matches!$O:$O,AA62),INDEX(Matches!$P:$P,AA62))</f>
        <v/>
      </c>
      <c r="T62" s="33">
        <f>IF(INDEX(Matches!$J:$J,AA62)="","",IF(I62="H",INDEX(Matches!$J:$J,AA62),INDEX(Matches!$K:$K,AA62)))</f>
        <v/>
      </c>
      <c r="U62" s="33">
        <f>IF(INDEX(Matches!$K:$K,AA62)="","",IF(I62="H",INDEX(Matches!$K:$K,AA62),INDEX(Matches!$J:$J,AA62)))</f>
        <v/>
      </c>
      <c r="V62" s="30">
        <f>IF(T62="","",T62-U62)</f>
        <v/>
      </c>
      <c r="W62" s="33">
        <f>IF(I62="H",INDEX(Matches!$T:$T,AA62),INDEX(Matches!$U:$U,AA62))</f>
        <v/>
      </c>
      <c r="X62" s="11">
        <f>INDEX(Matches!$X:$X,AA62)</f>
        <v/>
      </c>
      <c r="Y62" s="30">
        <f>IF(O62="","",O62-S62)</f>
        <v/>
      </c>
      <c r="Z62" s="30">
        <f>IF(W62="","",W62-S62)</f>
        <v/>
      </c>
      <c r="AA62" s="24">
        <f>MATCH(J62,Matches!$A:$A,0)</f>
        <v/>
      </c>
      <c r="AB62" s="33" t="n"/>
      <c r="AC62" s="33" t="n">
        <v>2.108885592768614</v>
      </c>
      <c r="AD62" s="24" t="inlineStr">
        <is>
          <t>Y</t>
        </is>
      </c>
      <c r="AE62" s="24" t="n">
        <v>6</v>
      </c>
      <c r="AF62" s="33" t="n"/>
      <c r="AG62" s="33" t="n"/>
    </row>
    <row r="63">
      <c r="A63" s="24" t="inlineStr">
        <is>
          <t>Aston Villa|24</t>
        </is>
      </c>
      <c r="B63" s="24" t="inlineStr">
        <is>
          <t>E0</t>
        </is>
      </c>
      <c r="C63" s="24" t="inlineStr">
        <is>
          <t>Premier League</t>
        </is>
      </c>
      <c r="D63" s="24" t="inlineStr">
        <is>
          <t>Aston Villa</t>
        </is>
      </c>
      <c r="E63" s="24" t="n">
        <v>24</v>
      </c>
      <c r="F63" s="24" t="n">
        <v>6</v>
      </c>
      <c r="G63" s="29" t="n">
        <v>46424.625</v>
      </c>
      <c r="H63" s="24" t="inlineStr">
        <is>
          <t>Sunderland</t>
        </is>
      </c>
      <c r="I63" s="24" t="inlineStr">
        <is>
          <t>A</t>
        </is>
      </c>
      <c r="J63" s="24" t="inlineStr">
        <is>
          <t>E0-Sunderla-AstonVil</t>
        </is>
      </c>
      <c r="K63" s="24" t="n">
        <v>17</v>
      </c>
      <c r="L63" s="11">
        <f>IF(INDEX(Matches!$X:$X,AA63)=0,"",IF(I63="H",INDEX(Matches!$H:$H,AA63),INDEX(Matches!$I:$I,AA63)))</f>
        <v/>
      </c>
      <c r="M63" s="11">
        <f>IF(INDEX(Matches!$X:$X,AA63)=0,"",IF(I63="H",INDEX(Matches!$I:$I,AA63),INDEX(Matches!$H:$H,AA63)))</f>
        <v/>
      </c>
      <c r="N63" s="11">
        <f>IF(L63="","",IF(L63&gt;M63,"W",IF(L63=M63,"D","L")))</f>
        <v/>
      </c>
      <c r="O63" s="11">
        <f>IF(L63="","",IF(L63&gt;M63,3,IF(L63=M63,1,0)))</f>
        <v/>
      </c>
      <c r="P63" s="31">
        <f>IF(I63="H",INDEX(Matches!$L:$L,AA63),INDEX(Matches!$N:$N,AA63))</f>
        <v/>
      </c>
      <c r="Q63" s="31">
        <f>INDEX(Matches!$M:$M,AA63)</f>
        <v/>
      </c>
      <c r="R63" s="31">
        <f>IF(I63="H",INDEX(Matches!$N:$N,AA63),INDEX(Matches!$L:$L,AA63))</f>
        <v/>
      </c>
      <c r="S63" s="33">
        <f>IF(I63="H",INDEX(Matches!$O:$O,AA63),INDEX(Matches!$P:$P,AA63))</f>
        <v/>
      </c>
      <c r="T63" s="33">
        <f>IF(INDEX(Matches!$J:$J,AA63)="","",IF(I63="H",INDEX(Matches!$J:$J,AA63),INDEX(Matches!$K:$K,AA63)))</f>
        <v/>
      </c>
      <c r="U63" s="33">
        <f>IF(INDEX(Matches!$K:$K,AA63)="","",IF(I63="H",INDEX(Matches!$K:$K,AA63),INDEX(Matches!$J:$J,AA63)))</f>
        <v/>
      </c>
      <c r="V63" s="30">
        <f>IF(T63="","",T63-U63)</f>
        <v/>
      </c>
      <c r="W63" s="33">
        <f>IF(I63="H",INDEX(Matches!$T:$T,AA63),INDEX(Matches!$U:$U,AA63))</f>
        <v/>
      </c>
      <c r="X63" s="11">
        <f>INDEX(Matches!$X:$X,AA63)</f>
        <v/>
      </c>
      <c r="Y63" s="30">
        <f>IF(O63="","",O63-S63)</f>
        <v/>
      </c>
      <c r="Z63" s="30">
        <f>IF(W63="","",W63-S63)</f>
        <v/>
      </c>
      <c r="AA63" s="24">
        <f>MATCH(J63,Matches!$A:$A,0)</f>
        <v/>
      </c>
      <c r="AB63" s="33" t="n"/>
      <c r="AC63" s="33" t="n">
        <v>1.553826945299507</v>
      </c>
      <c r="AD63" s="24" t="n"/>
      <c r="AE63" s="24" t="n">
        <v>6</v>
      </c>
      <c r="AF63" s="33" t="n"/>
      <c r="AG63" s="33" t="n"/>
    </row>
    <row r="64">
      <c r="A64" s="24" t="inlineStr">
        <is>
          <t>Aston Villa|25</t>
        </is>
      </c>
      <c r="B64" s="24" t="inlineStr">
        <is>
          <t>E0</t>
        </is>
      </c>
      <c r="C64" s="24" t="inlineStr">
        <is>
          <t>Premier League</t>
        </is>
      </c>
      <c r="D64" s="24" t="inlineStr">
        <is>
          <t>Aston Villa</t>
        </is>
      </c>
      <c r="E64" s="24" t="n">
        <v>25</v>
      </c>
      <c r="F64" s="24" t="n">
        <v>7</v>
      </c>
      <c r="G64" s="29" t="n">
        <v>46428.83333333334</v>
      </c>
      <c r="H64" s="24" t="inlineStr">
        <is>
          <t>Bournemouth</t>
        </is>
      </c>
      <c r="I64" s="24" t="inlineStr">
        <is>
          <t>H</t>
        </is>
      </c>
      <c r="J64" s="24" t="inlineStr">
        <is>
          <t>E0-AstonVil-Bournemo</t>
        </is>
      </c>
      <c r="K64" s="24" t="n">
        <v>11</v>
      </c>
      <c r="L64" s="11">
        <f>IF(INDEX(Matches!$X:$X,AA64)=0,"",IF(I64="H",INDEX(Matches!$H:$H,AA64),INDEX(Matches!$I:$I,AA64)))</f>
        <v/>
      </c>
      <c r="M64" s="11">
        <f>IF(INDEX(Matches!$X:$X,AA64)=0,"",IF(I64="H",INDEX(Matches!$I:$I,AA64),INDEX(Matches!$H:$H,AA64)))</f>
        <v/>
      </c>
      <c r="N64" s="11">
        <f>IF(L64="","",IF(L64&gt;M64,"W",IF(L64=M64,"D","L")))</f>
        <v/>
      </c>
      <c r="O64" s="11">
        <f>IF(L64="","",IF(L64&gt;M64,3,IF(L64=M64,1,0)))</f>
        <v/>
      </c>
      <c r="P64" s="31">
        <f>IF(I64="H",INDEX(Matches!$L:$L,AA64),INDEX(Matches!$N:$N,AA64))</f>
        <v/>
      </c>
      <c r="Q64" s="31">
        <f>INDEX(Matches!$M:$M,AA64)</f>
        <v/>
      </c>
      <c r="R64" s="31">
        <f>IF(I64="H",INDEX(Matches!$N:$N,AA64),INDEX(Matches!$L:$L,AA64))</f>
        <v/>
      </c>
      <c r="S64" s="33">
        <f>IF(I64="H",INDEX(Matches!$O:$O,AA64),INDEX(Matches!$P:$P,AA64))</f>
        <v/>
      </c>
      <c r="T64" s="33">
        <f>IF(INDEX(Matches!$J:$J,AA64)="","",IF(I64="H",INDEX(Matches!$J:$J,AA64),INDEX(Matches!$K:$K,AA64)))</f>
        <v/>
      </c>
      <c r="U64" s="33">
        <f>IF(INDEX(Matches!$K:$K,AA64)="","",IF(I64="H",INDEX(Matches!$K:$K,AA64),INDEX(Matches!$J:$J,AA64)))</f>
        <v/>
      </c>
      <c r="V64" s="30">
        <f>IF(T64="","",T64-U64)</f>
        <v/>
      </c>
      <c r="W64" s="33">
        <f>IF(I64="H",INDEX(Matches!$T:$T,AA64),INDEX(Matches!$U:$U,AA64))</f>
        <v/>
      </c>
      <c r="X64" s="11">
        <f>INDEX(Matches!$X:$X,AA64)</f>
        <v/>
      </c>
      <c r="Y64" s="30">
        <f>IF(O64="","",O64-S64)</f>
        <v/>
      </c>
      <c r="Z64" s="30">
        <f>IF(W64="","",W64-S64)</f>
        <v/>
      </c>
      <c r="AA64" s="24">
        <f>MATCH(J64,Matches!$A:$A,0)</f>
        <v/>
      </c>
      <c r="AB64" s="33" t="n"/>
      <c r="AC64" s="33" t="n">
        <v>1.663101149135092</v>
      </c>
      <c r="AD64" s="24" t="n"/>
      <c r="AE64" s="24" t="n">
        <v>7</v>
      </c>
      <c r="AF64" s="33" t="n"/>
      <c r="AG64" s="33" t="n"/>
    </row>
    <row r="65">
      <c r="A65" s="24" t="inlineStr">
        <is>
          <t>Aston Villa|26</t>
        </is>
      </c>
      <c r="B65" s="24" t="inlineStr">
        <is>
          <t>E0</t>
        </is>
      </c>
      <c r="C65" s="24" t="inlineStr">
        <is>
          <t>Premier League</t>
        </is>
      </c>
      <c r="D65" s="24" t="inlineStr">
        <is>
          <t>Aston Villa</t>
        </is>
      </c>
      <c r="E65" s="24" t="n">
        <v>26</v>
      </c>
      <c r="F65" s="24" t="n">
        <v>7</v>
      </c>
      <c r="G65" s="29" t="n">
        <v>46438.625</v>
      </c>
      <c r="H65" s="24" t="inlineStr">
        <is>
          <t>Leeds</t>
        </is>
      </c>
      <c r="I65" s="24" t="inlineStr">
        <is>
          <t>A</t>
        </is>
      </c>
      <c r="J65" s="24" t="inlineStr">
        <is>
          <t>E0-Leeds-AstonVil</t>
        </is>
      </c>
      <c r="K65" s="24" t="n">
        <v>14</v>
      </c>
      <c r="L65" s="11">
        <f>IF(INDEX(Matches!$X:$X,AA65)=0,"",IF(I65="H",INDEX(Matches!$H:$H,AA65),INDEX(Matches!$I:$I,AA65)))</f>
        <v/>
      </c>
      <c r="M65" s="11">
        <f>IF(INDEX(Matches!$X:$X,AA65)=0,"",IF(I65="H",INDEX(Matches!$I:$I,AA65),INDEX(Matches!$H:$H,AA65)))</f>
        <v/>
      </c>
      <c r="N65" s="11">
        <f>IF(L65="","",IF(L65&gt;M65,"W",IF(L65=M65,"D","L")))</f>
        <v/>
      </c>
      <c r="O65" s="11">
        <f>IF(L65="","",IF(L65&gt;M65,3,IF(L65=M65,1,0)))</f>
        <v/>
      </c>
      <c r="P65" s="31">
        <f>IF(I65="H",INDEX(Matches!$L:$L,AA65),INDEX(Matches!$N:$N,AA65))</f>
        <v/>
      </c>
      <c r="Q65" s="31">
        <f>INDEX(Matches!$M:$M,AA65)</f>
        <v/>
      </c>
      <c r="R65" s="31">
        <f>IF(I65="H",INDEX(Matches!$N:$N,AA65),INDEX(Matches!$L:$L,AA65))</f>
        <v/>
      </c>
      <c r="S65" s="33">
        <f>IF(I65="H",INDEX(Matches!$O:$O,AA65),INDEX(Matches!$P:$P,AA65))</f>
        <v/>
      </c>
      <c r="T65" s="33">
        <f>IF(INDEX(Matches!$J:$J,AA65)="","",IF(I65="H",INDEX(Matches!$J:$J,AA65),INDEX(Matches!$K:$K,AA65)))</f>
        <v/>
      </c>
      <c r="U65" s="33">
        <f>IF(INDEX(Matches!$K:$K,AA65)="","",IF(I65="H",INDEX(Matches!$K:$K,AA65),INDEX(Matches!$J:$J,AA65)))</f>
        <v/>
      </c>
      <c r="V65" s="30">
        <f>IF(T65="","",T65-U65)</f>
        <v/>
      </c>
      <c r="W65" s="33">
        <f>IF(I65="H",INDEX(Matches!$T:$T,AA65),INDEX(Matches!$U:$U,AA65))</f>
        <v/>
      </c>
      <c r="X65" s="11">
        <f>INDEX(Matches!$X:$X,AA65)</f>
        <v/>
      </c>
      <c r="Y65" s="30">
        <f>IF(O65="","",O65-S65)</f>
        <v/>
      </c>
      <c r="Z65" s="30">
        <f>IF(W65="","",W65-S65)</f>
        <v/>
      </c>
      <c r="AA65" s="24">
        <f>MATCH(J65,Matches!$A:$A,0)</f>
        <v/>
      </c>
      <c r="AB65" s="33" t="n"/>
      <c r="AC65" s="33" t="n">
        <v>1.45444012399549</v>
      </c>
      <c r="AD65" s="24" t="n"/>
      <c r="AE65" s="24" t="n">
        <v>7</v>
      </c>
      <c r="AF65" s="33" t="n"/>
      <c r="AG65" s="33" t="n"/>
    </row>
    <row r="66">
      <c r="A66" s="24" t="inlineStr">
        <is>
          <t>Aston Villa|27</t>
        </is>
      </c>
      <c r="B66" s="24" t="inlineStr">
        <is>
          <t>E0</t>
        </is>
      </c>
      <c r="C66" s="24" t="inlineStr">
        <is>
          <t>Premier League</t>
        </is>
      </c>
      <c r="D66" s="24" t="inlineStr">
        <is>
          <t>Aston Villa</t>
        </is>
      </c>
      <c r="E66" s="24" t="n">
        <v>27</v>
      </c>
      <c r="F66" s="24" t="n">
        <v>7</v>
      </c>
      <c r="G66" s="29" t="n">
        <v>46445.625</v>
      </c>
      <c r="H66" s="24" t="inlineStr">
        <is>
          <t>Chelsea</t>
        </is>
      </c>
      <c r="I66" s="24" t="inlineStr">
        <is>
          <t>H</t>
        </is>
      </c>
      <c r="J66" s="24" t="inlineStr">
        <is>
          <t>E0-AstonVil-Chelsea</t>
        </is>
      </c>
      <c r="K66" s="24" t="n">
        <v>5</v>
      </c>
      <c r="L66" s="11">
        <f>IF(INDEX(Matches!$X:$X,AA66)=0,"",IF(I66="H",INDEX(Matches!$H:$H,AA66),INDEX(Matches!$I:$I,AA66)))</f>
        <v/>
      </c>
      <c r="M66" s="11">
        <f>IF(INDEX(Matches!$X:$X,AA66)=0,"",IF(I66="H",INDEX(Matches!$I:$I,AA66),INDEX(Matches!$H:$H,AA66)))</f>
        <v/>
      </c>
      <c r="N66" s="11">
        <f>IF(L66="","",IF(L66&gt;M66,"W",IF(L66=M66,"D","L")))</f>
        <v/>
      </c>
      <c r="O66" s="11">
        <f>IF(L66="","",IF(L66&gt;M66,3,IF(L66=M66,1,0)))</f>
        <v/>
      </c>
      <c r="P66" s="31">
        <f>IF(I66="H",INDEX(Matches!$L:$L,AA66),INDEX(Matches!$N:$N,AA66))</f>
        <v/>
      </c>
      <c r="Q66" s="31">
        <f>INDEX(Matches!$M:$M,AA66)</f>
        <v/>
      </c>
      <c r="R66" s="31">
        <f>IF(I66="H",INDEX(Matches!$N:$N,AA66),INDEX(Matches!$L:$L,AA66))</f>
        <v/>
      </c>
      <c r="S66" s="33">
        <f>IF(I66="H",INDEX(Matches!$O:$O,AA66),INDEX(Matches!$P:$P,AA66))</f>
        <v/>
      </c>
      <c r="T66" s="33">
        <f>IF(INDEX(Matches!$J:$J,AA66)="","",IF(I66="H",INDEX(Matches!$J:$J,AA66),INDEX(Matches!$K:$K,AA66)))</f>
        <v/>
      </c>
      <c r="U66" s="33">
        <f>IF(INDEX(Matches!$K:$K,AA66)="","",IF(I66="H",INDEX(Matches!$K:$K,AA66),INDEX(Matches!$J:$J,AA66)))</f>
        <v/>
      </c>
      <c r="V66" s="30">
        <f>IF(T66="","",T66-U66)</f>
        <v/>
      </c>
      <c r="W66" s="33">
        <f>IF(I66="H",INDEX(Matches!$T:$T,AA66),INDEX(Matches!$U:$U,AA66))</f>
        <v/>
      </c>
      <c r="X66" s="11">
        <f>INDEX(Matches!$X:$X,AA66)</f>
        <v/>
      </c>
      <c r="Y66" s="30">
        <f>IF(O66="","",O66-S66)</f>
        <v/>
      </c>
      <c r="Z66" s="30">
        <f>IF(W66="","",W66-S66)</f>
        <v/>
      </c>
      <c r="AA66" s="24">
        <f>MATCH(J66,Matches!$A:$A,0)</f>
        <v/>
      </c>
      <c r="AB66" s="33" t="n"/>
      <c r="AC66" s="33" t="n">
        <v>1.271171049252366</v>
      </c>
      <c r="AD66" s="24" t="n"/>
      <c r="AE66" s="24" t="n">
        <v>7</v>
      </c>
      <c r="AF66" s="33" t="n"/>
      <c r="AG66" s="33" t="n"/>
    </row>
    <row r="67">
      <c r="A67" s="24" t="inlineStr">
        <is>
          <t>Aston Villa|28</t>
        </is>
      </c>
      <c r="B67" s="24" t="inlineStr">
        <is>
          <t>E0</t>
        </is>
      </c>
      <c r="C67" s="24" t="inlineStr">
        <is>
          <t>Premier League</t>
        </is>
      </c>
      <c r="D67" s="24" t="inlineStr">
        <is>
          <t>Aston Villa</t>
        </is>
      </c>
      <c r="E67" s="24" t="n">
        <v>28</v>
      </c>
      <c r="F67" s="24" t="n">
        <v>7</v>
      </c>
      <c r="G67" s="29" t="n">
        <v>46449.83333333334</v>
      </c>
      <c r="H67" s="24" t="inlineStr">
        <is>
          <t>Liverpool</t>
        </is>
      </c>
      <c r="I67" s="24" t="inlineStr">
        <is>
          <t>A</t>
        </is>
      </c>
      <c r="J67" s="24" t="inlineStr">
        <is>
          <t>E0-Liverpoo-AstonVil</t>
        </is>
      </c>
      <c r="K67" s="24" t="n">
        <v>3</v>
      </c>
      <c r="L67" s="11">
        <f>IF(INDEX(Matches!$X:$X,AA67)=0,"",IF(I67="H",INDEX(Matches!$H:$H,AA67),INDEX(Matches!$I:$I,AA67)))</f>
        <v/>
      </c>
      <c r="M67" s="11">
        <f>IF(INDEX(Matches!$X:$X,AA67)=0,"",IF(I67="H",INDEX(Matches!$I:$I,AA67),INDEX(Matches!$H:$H,AA67)))</f>
        <v/>
      </c>
      <c r="N67" s="11">
        <f>IF(L67="","",IF(L67&gt;M67,"W",IF(L67=M67,"D","L")))</f>
        <v/>
      </c>
      <c r="O67" s="11">
        <f>IF(L67="","",IF(L67&gt;M67,3,IF(L67=M67,1,0)))</f>
        <v/>
      </c>
      <c r="P67" s="31">
        <f>IF(I67="H",INDEX(Matches!$L:$L,AA67),INDEX(Matches!$N:$N,AA67))</f>
        <v/>
      </c>
      <c r="Q67" s="31">
        <f>INDEX(Matches!$M:$M,AA67)</f>
        <v/>
      </c>
      <c r="R67" s="31">
        <f>IF(I67="H",INDEX(Matches!$N:$N,AA67),INDEX(Matches!$L:$L,AA67))</f>
        <v/>
      </c>
      <c r="S67" s="33">
        <f>IF(I67="H",INDEX(Matches!$O:$O,AA67),INDEX(Matches!$P:$P,AA67))</f>
        <v/>
      </c>
      <c r="T67" s="33">
        <f>IF(INDEX(Matches!$J:$J,AA67)="","",IF(I67="H",INDEX(Matches!$J:$J,AA67),INDEX(Matches!$K:$K,AA67)))</f>
        <v/>
      </c>
      <c r="U67" s="33">
        <f>IF(INDEX(Matches!$K:$K,AA67)="","",IF(I67="H",INDEX(Matches!$K:$K,AA67),INDEX(Matches!$J:$J,AA67)))</f>
        <v/>
      </c>
      <c r="V67" s="30">
        <f>IF(T67="","",T67-U67)</f>
        <v/>
      </c>
      <c r="W67" s="33">
        <f>IF(I67="H",INDEX(Matches!$T:$T,AA67),INDEX(Matches!$U:$U,AA67))</f>
        <v/>
      </c>
      <c r="X67" s="11">
        <f>INDEX(Matches!$X:$X,AA67)</f>
        <v/>
      </c>
      <c r="Y67" s="30">
        <f>IF(O67="","",O67-S67)</f>
        <v/>
      </c>
      <c r="Z67" s="30">
        <f>IF(W67="","",W67-S67)</f>
        <v/>
      </c>
      <c r="AA67" s="24">
        <f>MATCH(J67,Matches!$A:$A,0)</f>
        <v/>
      </c>
      <c r="AB67" s="33" t="n"/>
      <c r="AC67" s="33" t="n">
        <v>0.8776658301376523</v>
      </c>
      <c r="AD67" s="24" t="n"/>
      <c r="AE67" s="24" t="n">
        <v>7</v>
      </c>
      <c r="AF67" s="33" t="n"/>
      <c r="AG67" s="33" t="n"/>
    </row>
    <row r="68">
      <c r="A68" s="24" t="inlineStr">
        <is>
          <t>Aston Villa|29</t>
        </is>
      </c>
      <c r="B68" s="24" t="inlineStr">
        <is>
          <t>E0</t>
        </is>
      </c>
      <c r="C68" s="24" t="inlineStr">
        <is>
          <t>Premier League</t>
        </is>
      </c>
      <c r="D68" s="24" t="inlineStr">
        <is>
          <t>Aston Villa</t>
        </is>
      </c>
      <c r="E68" s="24" t="n">
        <v>29</v>
      </c>
      <c r="F68" s="24" t="n">
        <v>8</v>
      </c>
      <c r="G68" s="29" t="n">
        <v>46459.625</v>
      </c>
      <c r="H68" s="24" t="inlineStr">
        <is>
          <t>Hull</t>
        </is>
      </c>
      <c r="I68" s="24" t="inlineStr">
        <is>
          <t>H</t>
        </is>
      </c>
      <c r="J68" s="24" t="inlineStr">
        <is>
          <t>E0-AstonVil-Hull</t>
        </is>
      </c>
      <c r="K68" s="24" t="n">
        <v>20</v>
      </c>
      <c r="L68" s="11">
        <f>IF(INDEX(Matches!$X:$X,AA68)=0,"",IF(I68="H",INDEX(Matches!$H:$H,AA68),INDEX(Matches!$I:$I,AA68)))</f>
        <v/>
      </c>
      <c r="M68" s="11">
        <f>IF(INDEX(Matches!$X:$X,AA68)=0,"",IF(I68="H",INDEX(Matches!$I:$I,AA68),INDEX(Matches!$H:$H,AA68)))</f>
        <v/>
      </c>
      <c r="N68" s="11">
        <f>IF(L68="","",IF(L68&gt;M68,"W",IF(L68=M68,"D","L")))</f>
        <v/>
      </c>
      <c r="O68" s="11">
        <f>IF(L68="","",IF(L68&gt;M68,3,IF(L68=M68,1,0)))</f>
        <v/>
      </c>
      <c r="P68" s="31">
        <f>IF(I68="H",INDEX(Matches!$L:$L,AA68),INDEX(Matches!$N:$N,AA68))</f>
        <v/>
      </c>
      <c r="Q68" s="31">
        <f>INDEX(Matches!$M:$M,AA68)</f>
        <v/>
      </c>
      <c r="R68" s="31">
        <f>IF(I68="H",INDEX(Matches!$N:$N,AA68),INDEX(Matches!$L:$L,AA68))</f>
        <v/>
      </c>
      <c r="S68" s="33">
        <f>IF(I68="H",INDEX(Matches!$O:$O,AA68),INDEX(Matches!$P:$P,AA68))</f>
        <v/>
      </c>
      <c r="T68" s="33">
        <f>IF(INDEX(Matches!$J:$J,AA68)="","",IF(I68="H",INDEX(Matches!$J:$J,AA68),INDEX(Matches!$K:$K,AA68)))</f>
        <v/>
      </c>
      <c r="U68" s="33">
        <f>IF(INDEX(Matches!$K:$K,AA68)="","",IF(I68="H",INDEX(Matches!$K:$K,AA68),INDEX(Matches!$J:$J,AA68)))</f>
        <v/>
      </c>
      <c r="V68" s="30">
        <f>IF(T68="","",T68-U68)</f>
        <v/>
      </c>
      <c r="W68" s="33">
        <f>IF(I68="H",INDEX(Matches!$T:$T,AA68),INDEX(Matches!$U:$U,AA68))</f>
        <v/>
      </c>
      <c r="X68" s="11">
        <f>INDEX(Matches!$X:$X,AA68)</f>
        <v/>
      </c>
      <c r="Y68" s="30">
        <f>IF(O68="","",O68-S68)</f>
        <v/>
      </c>
      <c r="Z68" s="30">
        <f>IF(W68="","",W68-S68)</f>
        <v/>
      </c>
      <c r="AA68" s="24">
        <f>MATCH(J68,Matches!$A:$A,0)</f>
        <v/>
      </c>
      <c r="AB68" s="33" t="n"/>
      <c r="AC68" s="33" t="n">
        <v>2.316598165720156</v>
      </c>
      <c r="AD68" s="24" t="n"/>
      <c r="AE68" s="24" t="n">
        <v>8</v>
      </c>
      <c r="AF68" s="33" t="n"/>
      <c r="AG68" s="33" t="n"/>
    </row>
    <row r="69">
      <c r="A69" s="24" t="inlineStr">
        <is>
          <t>Aston Villa|30</t>
        </is>
      </c>
      <c r="B69" s="24" t="inlineStr">
        <is>
          <t>E0</t>
        </is>
      </c>
      <c r="C69" s="24" t="inlineStr">
        <is>
          <t>Premier League</t>
        </is>
      </c>
      <c r="D69" s="24" t="inlineStr">
        <is>
          <t>Aston Villa</t>
        </is>
      </c>
      <c r="E69" s="24" t="n">
        <v>30</v>
      </c>
      <c r="F69" s="24" t="n">
        <v>8</v>
      </c>
      <c r="G69" s="29" t="n">
        <v>46466.625</v>
      </c>
      <c r="H69" s="24" t="inlineStr">
        <is>
          <t>Nott'm Forest</t>
        </is>
      </c>
      <c r="I69" s="24" t="inlineStr">
        <is>
          <t>A</t>
        </is>
      </c>
      <c r="J69" s="24" t="inlineStr">
        <is>
          <t>E0-NottmFor-AstonVil</t>
        </is>
      </c>
      <c r="K69" s="24" t="n">
        <v>13</v>
      </c>
      <c r="L69" s="11">
        <f>IF(INDEX(Matches!$X:$X,AA69)=0,"",IF(I69="H",INDEX(Matches!$H:$H,AA69),INDEX(Matches!$I:$I,AA69)))</f>
        <v/>
      </c>
      <c r="M69" s="11">
        <f>IF(INDEX(Matches!$X:$X,AA69)=0,"",IF(I69="H",INDEX(Matches!$I:$I,AA69),INDEX(Matches!$H:$H,AA69)))</f>
        <v/>
      </c>
      <c r="N69" s="11">
        <f>IF(L69="","",IF(L69&gt;M69,"W",IF(L69=M69,"D","L")))</f>
        <v/>
      </c>
      <c r="O69" s="11">
        <f>IF(L69="","",IF(L69&gt;M69,3,IF(L69=M69,1,0)))</f>
        <v/>
      </c>
      <c r="P69" s="31">
        <f>IF(I69="H",INDEX(Matches!$L:$L,AA69),INDEX(Matches!$N:$N,AA69))</f>
        <v/>
      </c>
      <c r="Q69" s="31">
        <f>INDEX(Matches!$M:$M,AA69)</f>
        <v/>
      </c>
      <c r="R69" s="31">
        <f>IF(I69="H",INDEX(Matches!$N:$N,AA69),INDEX(Matches!$L:$L,AA69))</f>
        <v/>
      </c>
      <c r="S69" s="33">
        <f>IF(I69="H",INDEX(Matches!$O:$O,AA69),INDEX(Matches!$P:$P,AA69))</f>
        <v/>
      </c>
      <c r="T69" s="33">
        <f>IF(INDEX(Matches!$J:$J,AA69)="","",IF(I69="H",INDEX(Matches!$J:$J,AA69),INDEX(Matches!$K:$K,AA69)))</f>
        <v/>
      </c>
      <c r="U69" s="33">
        <f>IF(INDEX(Matches!$K:$K,AA69)="","",IF(I69="H",INDEX(Matches!$K:$K,AA69),INDEX(Matches!$J:$J,AA69)))</f>
        <v/>
      </c>
      <c r="V69" s="30">
        <f>IF(T69="","",T69-U69)</f>
        <v/>
      </c>
      <c r="W69" s="33">
        <f>IF(I69="H",INDEX(Matches!$T:$T,AA69),INDEX(Matches!$U:$U,AA69))</f>
        <v/>
      </c>
      <c r="X69" s="11">
        <f>INDEX(Matches!$X:$X,AA69)</f>
        <v/>
      </c>
      <c r="Y69" s="30">
        <f>IF(O69="","",O69-S69)</f>
        <v/>
      </c>
      <c r="Z69" s="30">
        <f>IF(W69="","",W69-S69)</f>
        <v/>
      </c>
      <c r="AA69" s="24">
        <f>MATCH(J69,Matches!$A:$A,0)</f>
        <v/>
      </c>
      <c r="AB69" s="33" t="n"/>
      <c r="AC69" s="33" t="n">
        <v>1.384206874800572</v>
      </c>
      <c r="AD69" s="24" t="n"/>
      <c r="AE69" s="24" t="n">
        <v>8</v>
      </c>
      <c r="AF69" s="33" t="n"/>
      <c r="AG69" s="33" t="n"/>
    </row>
    <row r="70">
      <c r="A70" s="24" t="inlineStr">
        <is>
          <t>Aston Villa|31</t>
        </is>
      </c>
      <c r="B70" s="24" t="inlineStr">
        <is>
          <t>E0</t>
        </is>
      </c>
      <c r="C70" s="24" t="inlineStr">
        <is>
          <t>Premier League</t>
        </is>
      </c>
      <c r="D70" s="24" t="inlineStr">
        <is>
          <t>Aston Villa</t>
        </is>
      </c>
      <c r="E70" s="24" t="n">
        <v>31</v>
      </c>
      <c r="F70" s="24" t="n">
        <v>8</v>
      </c>
      <c r="G70" s="29" t="n">
        <v>46487.625</v>
      </c>
      <c r="H70" s="24" t="inlineStr">
        <is>
          <t>Brighton</t>
        </is>
      </c>
      <c r="I70" s="24" t="inlineStr">
        <is>
          <t>H</t>
        </is>
      </c>
      <c r="J70" s="24" t="inlineStr">
        <is>
          <t>E0-AstonVil-Brighton</t>
        </is>
      </c>
      <c r="K70" s="24" t="n">
        <v>8</v>
      </c>
      <c r="L70" s="11">
        <f>IF(INDEX(Matches!$X:$X,AA70)=0,"",IF(I70="H",INDEX(Matches!$H:$H,AA70),INDEX(Matches!$I:$I,AA70)))</f>
        <v/>
      </c>
      <c r="M70" s="11">
        <f>IF(INDEX(Matches!$X:$X,AA70)=0,"",IF(I70="H",INDEX(Matches!$I:$I,AA70),INDEX(Matches!$H:$H,AA70)))</f>
        <v/>
      </c>
      <c r="N70" s="11">
        <f>IF(L70="","",IF(L70&gt;M70,"W",IF(L70=M70,"D","L")))</f>
        <v/>
      </c>
      <c r="O70" s="11">
        <f>IF(L70="","",IF(L70&gt;M70,3,IF(L70=M70,1,0)))</f>
        <v/>
      </c>
      <c r="P70" s="31">
        <f>IF(I70="H",INDEX(Matches!$L:$L,AA70),INDEX(Matches!$N:$N,AA70))</f>
        <v/>
      </c>
      <c r="Q70" s="31">
        <f>INDEX(Matches!$M:$M,AA70)</f>
        <v/>
      </c>
      <c r="R70" s="31">
        <f>IF(I70="H",INDEX(Matches!$N:$N,AA70),INDEX(Matches!$L:$L,AA70))</f>
        <v/>
      </c>
      <c r="S70" s="33">
        <f>IF(I70="H",INDEX(Matches!$O:$O,AA70),INDEX(Matches!$P:$P,AA70))</f>
        <v/>
      </c>
      <c r="T70" s="33">
        <f>IF(INDEX(Matches!$J:$J,AA70)="","",IF(I70="H",INDEX(Matches!$J:$J,AA70),INDEX(Matches!$K:$K,AA70)))</f>
        <v/>
      </c>
      <c r="U70" s="33">
        <f>IF(INDEX(Matches!$K:$K,AA70)="","",IF(I70="H",INDEX(Matches!$K:$K,AA70),INDEX(Matches!$J:$J,AA70)))</f>
        <v/>
      </c>
      <c r="V70" s="30">
        <f>IF(T70="","",T70-U70)</f>
        <v/>
      </c>
      <c r="W70" s="33">
        <f>IF(I70="H",INDEX(Matches!$T:$T,AA70),INDEX(Matches!$U:$U,AA70))</f>
        <v/>
      </c>
      <c r="X70" s="11">
        <f>INDEX(Matches!$X:$X,AA70)</f>
        <v/>
      </c>
      <c r="Y70" s="30">
        <f>IF(O70="","",O70-S70)</f>
        <v/>
      </c>
      <c r="Z70" s="30">
        <f>IF(W70="","",W70-S70)</f>
        <v/>
      </c>
      <c r="AA70" s="24">
        <f>MATCH(J70,Matches!$A:$A,0)</f>
        <v/>
      </c>
      <c r="AB70" s="33" t="n"/>
      <c r="AC70" s="33" t="n">
        <v>1.576220021029048</v>
      </c>
      <c r="AD70" s="24" t="n"/>
      <c r="AE70" s="24" t="n">
        <v>8</v>
      </c>
      <c r="AF70" s="33" t="n"/>
      <c r="AG70" s="33" t="n"/>
    </row>
    <row r="71">
      <c r="A71" s="24" t="inlineStr">
        <is>
          <t>Aston Villa|32</t>
        </is>
      </c>
      <c r="B71" s="24" t="inlineStr">
        <is>
          <t>E0</t>
        </is>
      </c>
      <c r="C71" s="24" t="inlineStr">
        <is>
          <t>Premier League</t>
        </is>
      </c>
      <c r="D71" s="24" t="inlineStr">
        <is>
          <t>Aston Villa</t>
        </is>
      </c>
      <c r="E71" s="24" t="n">
        <v>32</v>
      </c>
      <c r="F71" s="24" t="n">
        <v>8</v>
      </c>
      <c r="G71" s="29" t="n">
        <v>46494.625</v>
      </c>
      <c r="H71" s="24" t="inlineStr">
        <is>
          <t>Arsenal</t>
        </is>
      </c>
      <c r="I71" s="24" t="inlineStr">
        <is>
          <t>A</t>
        </is>
      </c>
      <c r="J71" s="24" t="inlineStr">
        <is>
          <t>E0-Arsenal-AstonVil</t>
        </is>
      </c>
      <c r="K71" s="24" t="n">
        <v>1</v>
      </c>
      <c r="L71" s="11">
        <f>IF(INDEX(Matches!$X:$X,AA71)=0,"",IF(I71="H",INDEX(Matches!$H:$H,AA71),INDEX(Matches!$I:$I,AA71)))</f>
        <v/>
      </c>
      <c r="M71" s="11">
        <f>IF(INDEX(Matches!$X:$X,AA71)=0,"",IF(I71="H",INDEX(Matches!$I:$I,AA71),INDEX(Matches!$H:$H,AA71)))</f>
        <v/>
      </c>
      <c r="N71" s="11">
        <f>IF(L71="","",IF(L71&gt;M71,"W",IF(L71=M71,"D","L")))</f>
        <v/>
      </c>
      <c r="O71" s="11">
        <f>IF(L71="","",IF(L71&gt;M71,3,IF(L71=M71,1,0)))</f>
        <v/>
      </c>
      <c r="P71" s="31">
        <f>IF(I71="H",INDEX(Matches!$L:$L,AA71),INDEX(Matches!$N:$N,AA71))</f>
        <v/>
      </c>
      <c r="Q71" s="31">
        <f>INDEX(Matches!$M:$M,AA71)</f>
        <v/>
      </c>
      <c r="R71" s="31">
        <f>IF(I71="H",INDEX(Matches!$N:$N,AA71),INDEX(Matches!$L:$L,AA71))</f>
        <v/>
      </c>
      <c r="S71" s="33">
        <f>IF(I71="H",INDEX(Matches!$O:$O,AA71),INDEX(Matches!$P:$P,AA71))</f>
        <v/>
      </c>
      <c r="T71" s="33">
        <f>IF(INDEX(Matches!$J:$J,AA71)="","",IF(I71="H",INDEX(Matches!$J:$J,AA71),INDEX(Matches!$K:$K,AA71)))</f>
        <v/>
      </c>
      <c r="U71" s="33">
        <f>IF(INDEX(Matches!$K:$K,AA71)="","",IF(I71="H",INDEX(Matches!$K:$K,AA71),INDEX(Matches!$J:$J,AA71)))</f>
        <v/>
      </c>
      <c r="V71" s="30">
        <f>IF(T71="","",T71-U71)</f>
        <v/>
      </c>
      <c r="W71" s="33">
        <f>IF(I71="H",INDEX(Matches!$T:$T,AA71),INDEX(Matches!$U:$U,AA71))</f>
        <v/>
      </c>
      <c r="X71" s="11">
        <f>INDEX(Matches!$X:$X,AA71)</f>
        <v/>
      </c>
      <c r="Y71" s="30">
        <f>IF(O71="","",O71-S71)</f>
        <v/>
      </c>
      <c r="Z71" s="30">
        <f>IF(W71="","",W71-S71)</f>
        <v/>
      </c>
      <c r="AA71" s="24">
        <f>MATCH(J71,Matches!$A:$A,0)</f>
        <v/>
      </c>
      <c r="AB71" s="33" t="n"/>
      <c r="AC71" s="33" t="n">
        <v>0.6964928106611374</v>
      </c>
      <c r="AD71" s="24" t="n"/>
      <c r="AE71" s="24" t="n">
        <v>8</v>
      </c>
      <c r="AF71" s="33" t="n"/>
      <c r="AG71" s="33" t="n"/>
    </row>
    <row r="72">
      <c r="A72" s="24" t="inlineStr">
        <is>
          <t>Aston Villa|33</t>
        </is>
      </c>
      <c r="B72" s="24" t="inlineStr">
        <is>
          <t>E0</t>
        </is>
      </c>
      <c r="C72" s="24" t="inlineStr">
        <is>
          <t>Premier League</t>
        </is>
      </c>
      <c r="D72" s="24" t="inlineStr">
        <is>
          <t>Aston Villa</t>
        </is>
      </c>
      <c r="E72" s="24" t="n">
        <v>33</v>
      </c>
      <c r="F72" s="24" t="n">
        <v>9</v>
      </c>
      <c r="G72" s="29" t="n">
        <v>46501.625</v>
      </c>
      <c r="H72" s="24" t="inlineStr">
        <is>
          <t>Coventry</t>
        </is>
      </c>
      <c r="I72" s="24" t="inlineStr">
        <is>
          <t>H</t>
        </is>
      </c>
      <c r="J72" s="24" t="inlineStr">
        <is>
          <t>E0-AstonVil-Coventry</t>
        </is>
      </c>
      <c r="K72" s="24" t="n">
        <v>18</v>
      </c>
      <c r="L72" s="11">
        <f>IF(INDEX(Matches!$X:$X,AA72)=0,"",IF(I72="H",INDEX(Matches!$H:$H,AA72),INDEX(Matches!$I:$I,AA72)))</f>
        <v/>
      </c>
      <c r="M72" s="11">
        <f>IF(INDEX(Matches!$X:$X,AA72)=0,"",IF(I72="H",INDEX(Matches!$I:$I,AA72),INDEX(Matches!$H:$H,AA72)))</f>
        <v/>
      </c>
      <c r="N72" s="11">
        <f>IF(L72="","",IF(L72&gt;M72,"W",IF(L72=M72,"D","L")))</f>
        <v/>
      </c>
      <c r="O72" s="11">
        <f>IF(L72="","",IF(L72&gt;M72,3,IF(L72=M72,1,0)))</f>
        <v/>
      </c>
      <c r="P72" s="31">
        <f>IF(I72="H",INDEX(Matches!$L:$L,AA72),INDEX(Matches!$N:$N,AA72))</f>
        <v/>
      </c>
      <c r="Q72" s="31">
        <f>INDEX(Matches!$M:$M,AA72)</f>
        <v/>
      </c>
      <c r="R72" s="31">
        <f>IF(I72="H",INDEX(Matches!$N:$N,AA72),INDEX(Matches!$L:$L,AA72))</f>
        <v/>
      </c>
      <c r="S72" s="33">
        <f>IF(I72="H",INDEX(Matches!$O:$O,AA72),INDEX(Matches!$P:$P,AA72))</f>
        <v/>
      </c>
      <c r="T72" s="33">
        <f>IF(INDEX(Matches!$J:$J,AA72)="","",IF(I72="H",INDEX(Matches!$J:$J,AA72),INDEX(Matches!$K:$K,AA72)))</f>
        <v/>
      </c>
      <c r="U72" s="33">
        <f>IF(INDEX(Matches!$K:$K,AA72)="","",IF(I72="H",INDEX(Matches!$K:$K,AA72),INDEX(Matches!$J:$J,AA72)))</f>
        <v/>
      </c>
      <c r="V72" s="30">
        <f>IF(T72="","",T72-U72)</f>
        <v/>
      </c>
      <c r="W72" s="33">
        <f>IF(I72="H",INDEX(Matches!$T:$T,AA72),INDEX(Matches!$U:$U,AA72))</f>
        <v/>
      </c>
      <c r="X72" s="11">
        <f>INDEX(Matches!$X:$X,AA72)</f>
        <v/>
      </c>
      <c r="Y72" s="30">
        <f>IF(O72="","",O72-S72)</f>
        <v/>
      </c>
      <c r="Z72" s="30">
        <f>IF(W72="","",W72-S72)</f>
        <v/>
      </c>
      <c r="AA72" s="24">
        <f>MATCH(J72,Matches!$A:$A,0)</f>
        <v/>
      </c>
      <c r="AB72" s="33" t="n"/>
      <c r="AC72" s="33" t="n">
        <v>2.088983310131851</v>
      </c>
      <c r="AD72" s="24" t="n"/>
      <c r="AE72" s="24" t="n">
        <v>9</v>
      </c>
      <c r="AF72" s="33" t="n"/>
      <c r="AG72" s="33" t="n"/>
    </row>
    <row r="73">
      <c r="A73" s="24" t="inlineStr">
        <is>
          <t>Aston Villa|34</t>
        </is>
      </c>
      <c r="B73" s="24" t="inlineStr">
        <is>
          <t>E0</t>
        </is>
      </c>
      <c r="C73" s="24" t="inlineStr">
        <is>
          <t>Premier League</t>
        </is>
      </c>
      <c r="D73" s="24" t="inlineStr">
        <is>
          <t>Aston Villa</t>
        </is>
      </c>
      <c r="E73" s="24" t="n">
        <v>34</v>
      </c>
      <c r="F73" s="24" t="n">
        <v>9</v>
      </c>
      <c r="G73" s="29" t="n">
        <v>46508.625</v>
      </c>
      <c r="H73" s="24" t="inlineStr">
        <is>
          <t>Crystal Palace</t>
        </is>
      </c>
      <c r="I73" s="24" t="inlineStr">
        <is>
          <t>A</t>
        </is>
      </c>
      <c r="J73" s="24" t="inlineStr">
        <is>
          <t>E0-CrystalP-AstonVil</t>
        </is>
      </c>
      <c r="K73" s="24" t="n">
        <v>15</v>
      </c>
      <c r="L73" s="11">
        <f>IF(INDEX(Matches!$X:$X,AA73)=0,"",IF(I73="H",INDEX(Matches!$H:$H,AA73),INDEX(Matches!$I:$I,AA73)))</f>
        <v/>
      </c>
      <c r="M73" s="11">
        <f>IF(INDEX(Matches!$X:$X,AA73)=0,"",IF(I73="H",INDEX(Matches!$I:$I,AA73),INDEX(Matches!$H:$H,AA73)))</f>
        <v/>
      </c>
      <c r="N73" s="11">
        <f>IF(L73="","",IF(L73&gt;M73,"W",IF(L73=M73,"D","L")))</f>
        <v/>
      </c>
      <c r="O73" s="11">
        <f>IF(L73="","",IF(L73&gt;M73,3,IF(L73=M73,1,0)))</f>
        <v/>
      </c>
      <c r="P73" s="31">
        <f>IF(I73="H",INDEX(Matches!$L:$L,AA73),INDEX(Matches!$N:$N,AA73))</f>
        <v/>
      </c>
      <c r="Q73" s="31">
        <f>INDEX(Matches!$M:$M,AA73)</f>
        <v/>
      </c>
      <c r="R73" s="31">
        <f>IF(I73="H",INDEX(Matches!$N:$N,AA73),INDEX(Matches!$L:$L,AA73))</f>
        <v/>
      </c>
      <c r="S73" s="33">
        <f>IF(I73="H",INDEX(Matches!$O:$O,AA73),INDEX(Matches!$P:$P,AA73))</f>
        <v/>
      </c>
      <c r="T73" s="33">
        <f>IF(INDEX(Matches!$J:$J,AA73)="","",IF(I73="H",INDEX(Matches!$J:$J,AA73),INDEX(Matches!$K:$K,AA73)))</f>
        <v/>
      </c>
      <c r="U73" s="33">
        <f>IF(INDEX(Matches!$K:$K,AA73)="","",IF(I73="H",INDEX(Matches!$K:$K,AA73),INDEX(Matches!$J:$J,AA73)))</f>
        <v/>
      </c>
      <c r="V73" s="30">
        <f>IF(T73="","",T73-U73)</f>
        <v/>
      </c>
      <c r="W73" s="33">
        <f>IF(I73="H",INDEX(Matches!$T:$T,AA73),INDEX(Matches!$U:$U,AA73))</f>
        <v/>
      </c>
      <c r="X73" s="11">
        <f>INDEX(Matches!$X:$X,AA73)</f>
        <v/>
      </c>
      <c r="Y73" s="30">
        <f>IF(O73="","",O73-S73)</f>
        <v/>
      </c>
      <c r="Z73" s="30">
        <f>IF(W73="","",W73-S73)</f>
        <v/>
      </c>
      <c r="AA73" s="24">
        <f>MATCH(J73,Matches!$A:$A,0)</f>
        <v/>
      </c>
      <c r="AB73" s="33" t="n"/>
      <c r="AC73" s="33" t="n">
        <v>1.541364673333782</v>
      </c>
      <c r="AD73" s="24" t="n"/>
      <c r="AE73" s="24" t="n">
        <v>9</v>
      </c>
      <c r="AF73" s="33" t="n"/>
      <c r="AG73" s="33" t="n"/>
    </row>
    <row r="74">
      <c r="A74" s="24" t="inlineStr">
        <is>
          <t>Aston Villa|35</t>
        </is>
      </c>
      <c r="B74" s="24" t="inlineStr">
        <is>
          <t>E0</t>
        </is>
      </c>
      <c r="C74" s="24" t="inlineStr">
        <is>
          <t>Premier League</t>
        </is>
      </c>
      <c r="D74" s="24" t="inlineStr">
        <is>
          <t>Aston Villa</t>
        </is>
      </c>
      <c r="E74" s="24" t="n">
        <v>35</v>
      </c>
      <c r="F74" s="24" t="n">
        <v>9</v>
      </c>
      <c r="G74" s="29" t="n">
        <v>46515.625</v>
      </c>
      <c r="H74" s="24" t="inlineStr">
        <is>
          <t>Brentford</t>
        </is>
      </c>
      <c r="I74" s="24" t="inlineStr">
        <is>
          <t>A</t>
        </is>
      </c>
      <c r="J74" s="24" t="inlineStr">
        <is>
          <t>E0-Brentfor-AstonVil</t>
        </is>
      </c>
      <c r="K74" s="24" t="n">
        <v>12</v>
      </c>
      <c r="L74" s="11">
        <f>IF(INDEX(Matches!$X:$X,AA74)=0,"",IF(I74="H",INDEX(Matches!$H:$H,AA74),INDEX(Matches!$I:$I,AA74)))</f>
        <v/>
      </c>
      <c r="M74" s="11">
        <f>IF(INDEX(Matches!$X:$X,AA74)=0,"",IF(I74="H",INDEX(Matches!$I:$I,AA74),INDEX(Matches!$H:$H,AA74)))</f>
        <v/>
      </c>
      <c r="N74" s="11">
        <f>IF(L74="","",IF(L74&gt;M74,"W",IF(L74=M74,"D","L")))</f>
        <v/>
      </c>
      <c r="O74" s="11">
        <f>IF(L74="","",IF(L74&gt;M74,3,IF(L74=M74,1,0)))</f>
        <v/>
      </c>
      <c r="P74" s="31">
        <f>IF(I74="H",INDEX(Matches!$L:$L,AA74),INDEX(Matches!$N:$N,AA74))</f>
        <v/>
      </c>
      <c r="Q74" s="31">
        <f>INDEX(Matches!$M:$M,AA74)</f>
        <v/>
      </c>
      <c r="R74" s="31">
        <f>IF(I74="H",INDEX(Matches!$N:$N,AA74),INDEX(Matches!$L:$L,AA74))</f>
        <v/>
      </c>
      <c r="S74" s="33">
        <f>IF(I74="H",INDEX(Matches!$O:$O,AA74),INDEX(Matches!$P:$P,AA74))</f>
        <v/>
      </c>
      <c r="T74" s="33">
        <f>IF(INDEX(Matches!$J:$J,AA74)="","",IF(I74="H",INDEX(Matches!$J:$J,AA74),INDEX(Matches!$K:$K,AA74)))</f>
        <v/>
      </c>
      <c r="U74" s="33">
        <f>IF(INDEX(Matches!$K:$K,AA74)="","",IF(I74="H",INDEX(Matches!$K:$K,AA74),INDEX(Matches!$J:$J,AA74)))</f>
        <v/>
      </c>
      <c r="V74" s="30">
        <f>IF(T74="","",T74-U74)</f>
        <v/>
      </c>
      <c r="W74" s="33">
        <f>IF(I74="H",INDEX(Matches!$T:$T,AA74),INDEX(Matches!$U:$U,AA74))</f>
        <v/>
      </c>
      <c r="X74" s="11">
        <f>INDEX(Matches!$X:$X,AA74)</f>
        <v/>
      </c>
      <c r="Y74" s="30">
        <f>IF(O74="","",O74-S74)</f>
        <v/>
      </c>
      <c r="Z74" s="30">
        <f>IF(W74="","",W74-S74)</f>
        <v/>
      </c>
      <c r="AA74" s="24">
        <f>MATCH(J74,Matches!$A:$A,0)</f>
        <v/>
      </c>
      <c r="AB74" s="33" t="n"/>
      <c r="AC74" s="33" t="n">
        <v>1.362630173157416</v>
      </c>
      <c r="AD74" s="24" t="n"/>
      <c r="AE74" s="24" t="n">
        <v>9</v>
      </c>
      <c r="AF74" s="33" t="n"/>
      <c r="AG74" s="33" t="n"/>
    </row>
    <row r="75">
      <c r="A75" s="24" t="inlineStr">
        <is>
          <t>Aston Villa|36</t>
        </is>
      </c>
      <c r="B75" s="24" t="inlineStr">
        <is>
          <t>E0</t>
        </is>
      </c>
      <c r="C75" s="24" t="inlineStr">
        <is>
          <t>Premier League</t>
        </is>
      </c>
      <c r="D75" s="24" t="inlineStr">
        <is>
          <t>Aston Villa</t>
        </is>
      </c>
      <c r="E75" s="24" t="n">
        <v>36</v>
      </c>
      <c r="F75" s="24" t="n">
        <v>9</v>
      </c>
      <c r="G75" s="29" t="n">
        <v>46522.625</v>
      </c>
      <c r="H75" s="24" t="inlineStr">
        <is>
          <t>Newcastle</t>
        </is>
      </c>
      <c r="I75" s="24" t="inlineStr">
        <is>
          <t>H</t>
        </is>
      </c>
      <c r="J75" s="24" t="inlineStr">
        <is>
          <t>E0-AstonVil-Newcastl</t>
        </is>
      </c>
      <c r="K75" s="24" t="n">
        <v>9</v>
      </c>
      <c r="L75" s="11">
        <f>IF(INDEX(Matches!$X:$X,AA75)=0,"",IF(I75="H",INDEX(Matches!$H:$H,AA75),INDEX(Matches!$I:$I,AA75)))</f>
        <v/>
      </c>
      <c r="M75" s="11">
        <f>IF(INDEX(Matches!$X:$X,AA75)=0,"",IF(I75="H",INDEX(Matches!$I:$I,AA75),INDEX(Matches!$H:$H,AA75)))</f>
        <v/>
      </c>
      <c r="N75" s="11">
        <f>IF(L75="","",IF(L75&gt;M75,"W",IF(L75=M75,"D","L")))</f>
        <v/>
      </c>
      <c r="O75" s="11">
        <f>IF(L75="","",IF(L75&gt;M75,3,IF(L75=M75,1,0)))</f>
        <v/>
      </c>
      <c r="P75" s="31">
        <f>IF(I75="H",INDEX(Matches!$L:$L,AA75),INDEX(Matches!$N:$N,AA75))</f>
        <v/>
      </c>
      <c r="Q75" s="31">
        <f>INDEX(Matches!$M:$M,AA75)</f>
        <v/>
      </c>
      <c r="R75" s="31">
        <f>IF(I75="H",INDEX(Matches!$N:$N,AA75),INDEX(Matches!$L:$L,AA75))</f>
        <v/>
      </c>
      <c r="S75" s="33">
        <f>IF(I75="H",INDEX(Matches!$O:$O,AA75),INDEX(Matches!$P:$P,AA75))</f>
        <v/>
      </c>
      <c r="T75" s="33">
        <f>IF(INDEX(Matches!$J:$J,AA75)="","",IF(I75="H",INDEX(Matches!$J:$J,AA75),INDEX(Matches!$K:$K,AA75)))</f>
        <v/>
      </c>
      <c r="U75" s="33">
        <f>IF(INDEX(Matches!$K:$K,AA75)="","",IF(I75="H",INDEX(Matches!$K:$K,AA75),INDEX(Matches!$J:$J,AA75)))</f>
        <v/>
      </c>
      <c r="V75" s="30">
        <f>IF(T75="","",T75-U75)</f>
        <v/>
      </c>
      <c r="W75" s="33">
        <f>IF(I75="H",INDEX(Matches!$T:$T,AA75),INDEX(Matches!$U:$U,AA75))</f>
        <v/>
      </c>
      <c r="X75" s="11">
        <f>INDEX(Matches!$X:$X,AA75)</f>
        <v/>
      </c>
      <c r="Y75" s="30">
        <f>IF(O75="","",O75-S75)</f>
        <v/>
      </c>
      <c r="Z75" s="30">
        <f>IF(W75="","",W75-S75)</f>
        <v/>
      </c>
      <c r="AA75" s="24">
        <f>MATCH(J75,Matches!$A:$A,0)</f>
        <v/>
      </c>
      <c r="AB75" s="33" t="n"/>
      <c r="AC75" s="33" t="n">
        <v>1.703058777232656</v>
      </c>
      <c r="AD75" s="24" t="n"/>
      <c r="AE75" s="24" t="n">
        <v>9</v>
      </c>
      <c r="AF75" s="33" t="n"/>
      <c r="AG75" s="33" t="n"/>
    </row>
    <row r="76">
      <c r="A76" s="24" t="inlineStr">
        <is>
          <t>Aston Villa|37</t>
        </is>
      </c>
      <c r="B76" s="24" t="inlineStr">
        <is>
          <t>E0</t>
        </is>
      </c>
      <c r="C76" s="24" t="inlineStr">
        <is>
          <t>Premier League</t>
        </is>
      </c>
      <c r="D76" s="24" t="inlineStr">
        <is>
          <t>Aston Villa</t>
        </is>
      </c>
      <c r="E76" s="24" t="n">
        <v>37</v>
      </c>
      <c r="F76" s="24" t="n">
        <v>10</v>
      </c>
      <c r="G76" s="29" t="n">
        <v>46530.625</v>
      </c>
      <c r="H76" s="24" t="inlineStr">
        <is>
          <t>Man City</t>
        </is>
      </c>
      <c r="I76" s="24" t="inlineStr">
        <is>
          <t>A</t>
        </is>
      </c>
      <c r="J76" s="24" t="inlineStr">
        <is>
          <t>E0-ManCity-AstonVil</t>
        </is>
      </c>
      <c r="K76" s="24" t="n">
        <v>2</v>
      </c>
      <c r="L76" s="11">
        <f>IF(INDEX(Matches!$X:$X,AA76)=0,"",IF(I76="H",INDEX(Matches!$H:$H,AA76),INDEX(Matches!$I:$I,AA76)))</f>
        <v/>
      </c>
      <c r="M76" s="11">
        <f>IF(INDEX(Matches!$X:$X,AA76)=0,"",IF(I76="H",INDEX(Matches!$I:$I,AA76),INDEX(Matches!$H:$H,AA76)))</f>
        <v/>
      </c>
      <c r="N76" s="11">
        <f>IF(L76="","",IF(L76&gt;M76,"W",IF(L76=M76,"D","L")))</f>
        <v/>
      </c>
      <c r="O76" s="11">
        <f>IF(L76="","",IF(L76&gt;M76,3,IF(L76=M76,1,0)))</f>
        <v/>
      </c>
      <c r="P76" s="31">
        <f>IF(I76="H",INDEX(Matches!$L:$L,AA76),INDEX(Matches!$N:$N,AA76))</f>
        <v/>
      </c>
      <c r="Q76" s="31">
        <f>INDEX(Matches!$M:$M,AA76)</f>
        <v/>
      </c>
      <c r="R76" s="31">
        <f>IF(I76="H",INDEX(Matches!$N:$N,AA76),INDEX(Matches!$L:$L,AA76))</f>
        <v/>
      </c>
      <c r="S76" s="33">
        <f>IF(I76="H",INDEX(Matches!$O:$O,AA76),INDEX(Matches!$P:$P,AA76))</f>
        <v/>
      </c>
      <c r="T76" s="33">
        <f>IF(INDEX(Matches!$J:$J,AA76)="","",IF(I76="H",INDEX(Matches!$J:$J,AA76),INDEX(Matches!$K:$K,AA76)))</f>
        <v/>
      </c>
      <c r="U76" s="33">
        <f>IF(INDEX(Matches!$K:$K,AA76)="","",IF(I76="H",INDEX(Matches!$K:$K,AA76),INDEX(Matches!$J:$J,AA76)))</f>
        <v/>
      </c>
      <c r="V76" s="30">
        <f>IF(T76="","",T76-U76)</f>
        <v/>
      </c>
      <c r="W76" s="33">
        <f>IF(I76="H",INDEX(Matches!$T:$T,AA76),INDEX(Matches!$U:$U,AA76))</f>
        <v/>
      </c>
      <c r="X76" s="11">
        <f>INDEX(Matches!$X:$X,AA76)</f>
        <v/>
      </c>
      <c r="Y76" s="30">
        <f>IF(O76="","",O76-S76)</f>
        <v/>
      </c>
      <c r="Z76" s="30">
        <f>IF(W76="","",W76-S76)</f>
        <v/>
      </c>
      <c r="AA76" s="24">
        <f>MATCH(J76,Matches!$A:$A,0)</f>
        <v/>
      </c>
      <c r="AB76" s="33" t="n"/>
      <c r="AC76" s="33" t="n">
        <v>0.7620089731455935</v>
      </c>
      <c r="AD76" s="24" t="n"/>
      <c r="AE76" s="24" t="n">
        <v>10</v>
      </c>
      <c r="AF76" s="33" t="n"/>
      <c r="AG76" s="33" t="n"/>
    </row>
    <row r="77">
      <c r="A77" s="24" t="inlineStr">
        <is>
          <t>Aston Villa|38</t>
        </is>
      </c>
      <c r="B77" s="24" t="inlineStr">
        <is>
          <t>E0</t>
        </is>
      </c>
      <c r="C77" s="24" t="inlineStr">
        <is>
          <t>Premier League</t>
        </is>
      </c>
      <c r="D77" s="24" t="inlineStr">
        <is>
          <t>Aston Villa</t>
        </is>
      </c>
      <c r="E77" s="24" t="n">
        <v>38</v>
      </c>
      <c r="F77" s="24" t="n">
        <v>10</v>
      </c>
      <c r="G77" s="29" t="n">
        <v>46537.66666666666</v>
      </c>
      <c r="H77" s="24" t="inlineStr">
        <is>
          <t>Tottenham</t>
        </is>
      </c>
      <c r="I77" s="24" t="inlineStr">
        <is>
          <t>H</t>
        </is>
      </c>
      <c r="J77" s="24" t="inlineStr">
        <is>
          <t>E0-AstonVil-Tottenha</t>
        </is>
      </c>
      <c r="K77" s="24" t="n">
        <v>6</v>
      </c>
      <c r="L77" s="11">
        <f>IF(INDEX(Matches!$X:$X,AA77)=0,"",IF(I77="H",INDEX(Matches!$H:$H,AA77),INDEX(Matches!$I:$I,AA77)))</f>
        <v/>
      </c>
      <c r="M77" s="11">
        <f>IF(INDEX(Matches!$X:$X,AA77)=0,"",IF(I77="H",INDEX(Matches!$I:$I,AA77),INDEX(Matches!$H:$H,AA77)))</f>
        <v/>
      </c>
      <c r="N77" s="11">
        <f>IF(L77="","",IF(L77&gt;M77,"W",IF(L77=M77,"D","L")))</f>
        <v/>
      </c>
      <c r="O77" s="11">
        <f>IF(L77="","",IF(L77&gt;M77,3,IF(L77=M77,1,0)))</f>
        <v/>
      </c>
      <c r="P77" s="31">
        <f>IF(I77="H",INDEX(Matches!$L:$L,AA77),INDEX(Matches!$N:$N,AA77))</f>
        <v/>
      </c>
      <c r="Q77" s="31">
        <f>INDEX(Matches!$M:$M,AA77)</f>
        <v/>
      </c>
      <c r="R77" s="31">
        <f>IF(I77="H",INDEX(Matches!$N:$N,AA77),INDEX(Matches!$L:$L,AA77))</f>
        <v/>
      </c>
      <c r="S77" s="33">
        <f>IF(I77="H",INDEX(Matches!$O:$O,AA77),INDEX(Matches!$P:$P,AA77))</f>
        <v/>
      </c>
      <c r="T77" s="33">
        <f>IF(INDEX(Matches!$J:$J,AA77)="","",IF(I77="H",INDEX(Matches!$J:$J,AA77),INDEX(Matches!$K:$K,AA77)))</f>
        <v/>
      </c>
      <c r="U77" s="33">
        <f>IF(INDEX(Matches!$K:$K,AA77)="","",IF(I77="H",INDEX(Matches!$K:$K,AA77),INDEX(Matches!$J:$J,AA77)))</f>
        <v/>
      </c>
      <c r="V77" s="30">
        <f>IF(T77="","",T77-U77)</f>
        <v/>
      </c>
      <c r="W77" s="33">
        <f>IF(I77="H",INDEX(Matches!$T:$T,AA77),INDEX(Matches!$U:$U,AA77))</f>
        <v/>
      </c>
      <c r="X77" s="11">
        <f>INDEX(Matches!$X:$X,AA77)</f>
        <v/>
      </c>
      <c r="Y77" s="30">
        <f>IF(O77="","",O77-S77)</f>
        <v/>
      </c>
      <c r="Z77" s="30">
        <f>IF(W77="","",W77-S77)</f>
        <v/>
      </c>
      <c r="AA77" s="24">
        <f>MATCH(J77,Matches!$A:$A,0)</f>
        <v/>
      </c>
      <c r="AB77" s="33" t="n"/>
      <c r="AC77" s="33" t="n">
        <v>1.457797530724299</v>
      </c>
      <c r="AD77" s="24" t="n"/>
      <c r="AE77" s="24" t="n">
        <v>10</v>
      </c>
      <c r="AF77" s="33" t="n"/>
      <c r="AG77" s="33" t="n"/>
    </row>
    <row r="78">
      <c r="A78" s="24" t="inlineStr">
        <is>
          <t>Bournemouth|1</t>
        </is>
      </c>
      <c r="B78" s="24" t="inlineStr">
        <is>
          <t>E0</t>
        </is>
      </c>
      <c r="C78" s="24" t="inlineStr">
        <is>
          <t>Premier League</t>
        </is>
      </c>
      <c r="D78" s="24" t="inlineStr">
        <is>
          <t>Bournemouth</t>
        </is>
      </c>
      <c r="E78" s="24" t="n">
        <v>1</v>
      </c>
      <c r="F78" s="24" t="n">
        <v>1</v>
      </c>
      <c r="G78" s="29" t="n">
        <v>46257.58333333334</v>
      </c>
      <c r="H78" s="24" t="inlineStr">
        <is>
          <t>Man City</t>
        </is>
      </c>
      <c r="I78" s="24" t="inlineStr">
        <is>
          <t>A</t>
        </is>
      </c>
      <c r="J78" s="24" t="inlineStr">
        <is>
          <t>E0-ManCity-Bournemo</t>
        </is>
      </c>
      <c r="K78" s="24" t="n">
        <v>2</v>
      </c>
      <c r="L78" s="11">
        <f>IF(INDEX(Matches!$X:$X,AA78)=0,"",IF(I78="H",INDEX(Matches!$H:$H,AA78),INDEX(Matches!$I:$I,AA78)))</f>
        <v/>
      </c>
      <c r="M78" s="11">
        <f>IF(INDEX(Matches!$X:$X,AA78)=0,"",IF(I78="H",INDEX(Matches!$I:$I,AA78),INDEX(Matches!$H:$H,AA78)))</f>
        <v/>
      </c>
      <c r="N78" s="11">
        <f>IF(L78="","",IF(L78&gt;M78,"W",IF(L78=M78,"D","L")))</f>
        <v/>
      </c>
      <c r="O78" s="11">
        <f>IF(L78="","",IF(L78&gt;M78,3,IF(L78=M78,1,0)))</f>
        <v/>
      </c>
      <c r="P78" s="31">
        <f>IF(I78="H",INDEX(Matches!$L:$L,AA78),INDEX(Matches!$N:$N,AA78))</f>
        <v/>
      </c>
      <c r="Q78" s="31">
        <f>INDEX(Matches!$M:$M,AA78)</f>
        <v/>
      </c>
      <c r="R78" s="31">
        <f>IF(I78="H",INDEX(Matches!$N:$N,AA78),INDEX(Matches!$L:$L,AA78))</f>
        <v/>
      </c>
      <c r="S78" s="33">
        <f>IF(I78="H",INDEX(Matches!$O:$O,AA78),INDEX(Matches!$P:$P,AA78))</f>
        <v/>
      </c>
      <c r="T78" s="33">
        <f>IF(INDEX(Matches!$J:$J,AA78)="","",IF(I78="H",INDEX(Matches!$J:$J,AA78),INDEX(Matches!$K:$K,AA78)))</f>
        <v/>
      </c>
      <c r="U78" s="33">
        <f>IF(INDEX(Matches!$K:$K,AA78)="","",IF(I78="H",INDEX(Matches!$K:$K,AA78),INDEX(Matches!$J:$J,AA78)))</f>
        <v/>
      </c>
      <c r="V78" s="30">
        <f>IF(T78="","",T78-U78)</f>
        <v/>
      </c>
      <c r="W78" s="33">
        <f>IF(I78="H",INDEX(Matches!$T:$T,AA78),INDEX(Matches!$U:$U,AA78))</f>
        <v/>
      </c>
      <c r="X78" s="11">
        <f>INDEX(Matches!$X:$X,AA78)</f>
        <v/>
      </c>
      <c r="Y78" s="30">
        <f>IF(O78="","",O78-S78)</f>
        <v/>
      </c>
      <c r="Z78" s="30">
        <f>IF(W78="","",W78-S78)</f>
        <v/>
      </c>
      <c r="AA78" s="24">
        <f>MATCH(J78,Matches!$A:$A,0)</f>
        <v/>
      </c>
      <c r="AB78" s="33" t="n">
        <v>0.6418272957469898</v>
      </c>
      <c r="AC78" s="33" t="n"/>
      <c r="AD78" s="24" t="n"/>
      <c r="AE78" s="24" t="n">
        <v>1</v>
      </c>
      <c r="AF78" s="33" t="n">
        <v>0.54</v>
      </c>
      <c r="AG78" s="33" t="n">
        <v>1.97</v>
      </c>
    </row>
    <row r="79">
      <c r="A79" s="24" t="inlineStr">
        <is>
          <t>Bournemouth|2</t>
        </is>
      </c>
      <c r="B79" s="24" t="inlineStr">
        <is>
          <t>E0</t>
        </is>
      </c>
      <c r="C79" s="24" t="inlineStr">
        <is>
          <t>Premier League</t>
        </is>
      </c>
      <c r="D79" s="24" t="inlineStr">
        <is>
          <t>Bournemouth</t>
        </is>
      </c>
      <c r="E79" s="24" t="n">
        <v>2</v>
      </c>
      <c r="F79" s="24" t="n">
        <v>1</v>
      </c>
      <c r="G79" s="29" t="n">
        <v>46263.625</v>
      </c>
      <c r="H79" s="24" t="inlineStr">
        <is>
          <t>Everton</t>
        </is>
      </c>
      <c r="I79" s="24" t="inlineStr">
        <is>
          <t>H</t>
        </is>
      </c>
      <c r="J79" s="24" t="inlineStr">
        <is>
          <t>E0-Bournemo-Everton</t>
        </is>
      </c>
      <c r="K79" s="24" t="n">
        <v>10</v>
      </c>
      <c r="L79" s="11">
        <f>IF(INDEX(Matches!$X:$X,AA79)=0,"",IF(I79="H",INDEX(Matches!$H:$H,AA79),INDEX(Matches!$I:$I,AA79)))</f>
        <v/>
      </c>
      <c r="M79" s="11">
        <f>IF(INDEX(Matches!$X:$X,AA79)=0,"",IF(I79="H",INDEX(Matches!$I:$I,AA79),INDEX(Matches!$H:$H,AA79)))</f>
        <v/>
      </c>
      <c r="N79" s="11">
        <f>IF(L79="","",IF(L79&gt;M79,"W",IF(L79=M79,"D","L")))</f>
        <v/>
      </c>
      <c r="O79" s="11">
        <f>IF(L79="","",IF(L79&gt;M79,3,IF(L79=M79,1,0)))</f>
        <v/>
      </c>
      <c r="P79" s="31">
        <f>IF(I79="H",INDEX(Matches!$L:$L,AA79),INDEX(Matches!$N:$N,AA79))</f>
        <v/>
      </c>
      <c r="Q79" s="31">
        <f>INDEX(Matches!$M:$M,AA79)</f>
        <v/>
      </c>
      <c r="R79" s="31">
        <f>IF(I79="H",INDEX(Matches!$N:$N,AA79),INDEX(Matches!$L:$L,AA79))</f>
        <v/>
      </c>
      <c r="S79" s="33">
        <f>IF(I79="H",INDEX(Matches!$O:$O,AA79),INDEX(Matches!$P:$P,AA79))</f>
        <v/>
      </c>
      <c r="T79" s="33">
        <f>IF(INDEX(Matches!$J:$J,AA79)="","",IF(I79="H",INDEX(Matches!$J:$J,AA79),INDEX(Matches!$K:$K,AA79)))</f>
        <v/>
      </c>
      <c r="U79" s="33">
        <f>IF(INDEX(Matches!$K:$K,AA79)="","",IF(I79="H",INDEX(Matches!$K:$K,AA79),INDEX(Matches!$J:$J,AA79)))</f>
        <v/>
      </c>
      <c r="V79" s="30">
        <f>IF(T79="","",T79-U79)</f>
        <v/>
      </c>
      <c r="W79" s="33">
        <f>IF(I79="H",INDEX(Matches!$T:$T,AA79),INDEX(Matches!$U:$U,AA79))</f>
        <v/>
      </c>
      <c r="X79" s="11">
        <f>INDEX(Matches!$X:$X,AA79)</f>
        <v/>
      </c>
      <c r="Y79" s="30">
        <f>IF(O79="","",O79-S79)</f>
        <v/>
      </c>
      <c r="Z79" s="30">
        <f>IF(W79="","",W79-S79)</f>
        <v/>
      </c>
      <c r="AA79" s="24">
        <f>MATCH(J79,Matches!$A:$A,0)</f>
        <v/>
      </c>
      <c r="AB79" s="33" t="n">
        <v>1.576300336220387</v>
      </c>
      <c r="AC79" s="33" t="n"/>
      <c r="AD79" s="24" t="n"/>
      <c r="AE79" s="24" t="n">
        <v>1</v>
      </c>
      <c r="AF79" s="33" t="n">
        <v>2.4</v>
      </c>
      <c r="AG79" s="33" t="n">
        <v>1.27</v>
      </c>
    </row>
    <row r="80">
      <c r="A80" s="24" t="inlineStr">
        <is>
          <t>Bournemouth|3</t>
        </is>
      </c>
      <c r="B80" s="24" t="inlineStr">
        <is>
          <t>E0</t>
        </is>
      </c>
      <c r="C80" s="24" t="inlineStr">
        <is>
          <t>Premier League</t>
        </is>
      </c>
      <c r="D80" s="24" t="inlineStr">
        <is>
          <t>Bournemouth</t>
        </is>
      </c>
      <c r="E80" s="24" t="n">
        <v>3</v>
      </c>
      <c r="F80" s="24" t="n">
        <v>1</v>
      </c>
      <c r="G80" s="29" t="n">
        <v>46270.52083333334</v>
      </c>
      <c r="H80" s="24" t="inlineStr">
        <is>
          <t>Newcastle</t>
        </is>
      </c>
      <c r="I80" s="24" t="inlineStr">
        <is>
          <t>A</t>
        </is>
      </c>
      <c r="J80" s="24" t="inlineStr">
        <is>
          <t>E0-Newcastl-Bournemo</t>
        </is>
      </c>
      <c r="K80" s="24" t="n">
        <v>9</v>
      </c>
      <c r="L80" s="11">
        <f>IF(INDEX(Matches!$X:$X,AA80)=0,"",IF(I80="H",INDEX(Matches!$H:$H,AA80),INDEX(Matches!$I:$I,AA80)))</f>
        <v/>
      </c>
      <c r="M80" s="11">
        <f>IF(INDEX(Matches!$X:$X,AA80)=0,"",IF(I80="H",INDEX(Matches!$I:$I,AA80),INDEX(Matches!$H:$H,AA80)))</f>
        <v/>
      </c>
      <c r="N80" s="11">
        <f>IF(L80="","",IF(L80&gt;M80,"W",IF(L80=M80,"D","L")))</f>
        <v/>
      </c>
      <c r="O80" s="11">
        <f>IF(L80="","",IF(L80&gt;M80,3,IF(L80=M80,1,0)))</f>
        <v/>
      </c>
      <c r="P80" s="31">
        <f>IF(I80="H",INDEX(Matches!$L:$L,AA80),INDEX(Matches!$N:$N,AA80))</f>
        <v/>
      </c>
      <c r="Q80" s="31">
        <f>INDEX(Matches!$M:$M,AA80)</f>
        <v/>
      </c>
      <c r="R80" s="31">
        <f>IF(I80="H",INDEX(Matches!$N:$N,AA80),INDEX(Matches!$L:$L,AA80))</f>
        <v/>
      </c>
      <c r="S80" s="33">
        <f>IF(I80="H",INDEX(Matches!$O:$O,AA80),INDEX(Matches!$P:$P,AA80))</f>
        <v/>
      </c>
      <c r="T80" s="33">
        <f>IF(INDEX(Matches!$J:$J,AA80)="","",IF(I80="H",INDEX(Matches!$J:$J,AA80),INDEX(Matches!$K:$K,AA80)))</f>
        <v/>
      </c>
      <c r="U80" s="33">
        <f>IF(INDEX(Matches!$K:$K,AA80)="","",IF(I80="H",INDEX(Matches!$K:$K,AA80),INDEX(Matches!$J:$J,AA80)))</f>
        <v/>
      </c>
      <c r="V80" s="30">
        <f>IF(T80="","",T80-U80)</f>
        <v/>
      </c>
      <c r="W80" s="33">
        <f>IF(I80="H",INDEX(Matches!$T:$T,AA80),INDEX(Matches!$U:$U,AA80))</f>
        <v/>
      </c>
      <c r="X80" s="11">
        <f>INDEX(Matches!$X:$X,AA80)</f>
        <v/>
      </c>
      <c r="Y80" s="30">
        <f>IF(O80="","",O80-S80)</f>
        <v/>
      </c>
      <c r="Z80" s="30">
        <f>IF(W80="","",W80-S80)</f>
        <v/>
      </c>
      <c r="AA80" s="24">
        <f>MATCH(J80,Matches!$A:$A,0)</f>
        <v/>
      </c>
      <c r="AB80" s="33" t="n"/>
      <c r="AC80" s="33" t="n"/>
      <c r="AD80" s="24" t="n"/>
      <c r="AE80" s="24" t="n">
        <v>1</v>
      </c>
      <c r="AF80" s="33" t="n"/>
      <c r="AG80" s="33" t="n"/>
    </row>
    <row r="81">
      <c r="A81" s="24" t="inlineStr">
        <is>
          <t>Bournemouth|4</t>
        </is>
      </c>
      <c r="B81" s="24" t="inlineStr">
        <is>
          <t>E0</t>
        </is>
      </c>
      <c r="C81" s="24" t="inlineStr">
        <is>
          <t>Premier League</t>
        </is>
      </c>
      <c r="D81" s="24" t="inlineStr">
        <is>
          <t>Bournemouth</t>
        </is>
      </c>
      <c r="E81" s="24" t="n">
        <v>4</v>
      </c>
      <c r="F81" s="24" t="n">
        <v>1</v>
      </c>
      <c r="G81" s="29" t="n">
        <v>46277.625</v>
      </c>
      <c r="H81" s="24" t="inlineStr">
        <is>
          <t>Brentford</t>
        </is>
      </c>
      <c r="I81" s="24" t="inlineStr">
        <is>
          <t>H</t>
        </is>
      </c>
      <c r="J81" s="24" t="inlineStr">
        <is>
          <t>E0-Bournemo-Brentfor</t>
        </is>
      </c>
      <c r="K81" s="24" t="n">
        <v>12</v>
      </c>
      <c r="L81" s="11">
        <f>IF(INDEX(Matches!$X:$X,AA81)=0,"",IF(I81="H",INDEX(Matches!$H:$H,AA81),INDEX(Matches!$I:$I,AA81)))</f>
        <v/>
      </c>
      <c r="M81" s="11">
        <f>IF(INDEX(Matches!$X:$X,AA81)=0,"",IF(I81="H",INDEX(Matches!$I:$I,AA81),INDEX(Matches!$H:$H,AA81)))</f>
        <v/>
      </c>
      <c r="N81" s="11">
        <f>IF(L81="","",IF(L81&gt;M81,"W",IF(L81=M81,"D","L")))</f>
        <v/>
      </c>
      <c r="O81" s="11">
        <f>IF(L81="","",IF(L81&gt;M81,3,IF(L81=M81,1,0)))</f>
        <v/>
      </c>
      <c r="P81" s="31">
        <f>IF(I81="H",INDEX(Matches!$L:$L,AA81),INDEX(Matches!$N:$N,AA81))</f>
        <v/>
      </c>
      <c r="Q81" s="31">
        <f>INDEX(Matches!$M:$M,AA81)</f>
        <v/>
      </c>
      <c r="R81" s="31">
        <f>IF(I81="H",INDEX(Matches!$N:$N,AA81),INDEX(Matches!$L:$L,AA81))</f>
        <v/>
      </c>
      <c r="S81" s="33">
        <f>IF(I81="H",INDEX(Matches!$O:$O,AA81),INDEX(Matches!$P:$P,AA81))</f>
        <v/>
      </c>
      <c r="T81" s="33">
        <f>IF(INDEX(Matches!$J:$J,AA81)="","",IF(I81="H",INDEX(Matches!$J:$J,AA81),INDEX(Matches!$K:$K,AA81)))</f>
        <v/>
      </c>
      <c r="U81" s="33">
        <f>IF(INDEX(Matches!$K:$K,AA81)="","",IF(I81="H",INDEX(Matches!$K:$K,AA81),INDEX(Matches!$J:$J,AA81)))</f>
        <v/>
      </c>
      <c r="V81" s="30">
        <f>IF(T81="","",T81-U81)</f>
        <v/>
      </c>
      <c r="W81" s="33">
        <f>IF(I81="H",INDEX(Matches!$T:$T,AA81),INDEX(Matches!$U:$U,AA81))</f>
        <v/>
      </c>
      <c r="X81" s="11">
        <f>INDEX(Matches!$X:$X,AA81)</f>
        <v/>
      </c>
      <c r="Y81" s="30">
        <f>IF(O81="","",O81-S81)</f>
        <v/>
      </c>
      <c r="Z81" s="30">
        <f>IF(W81="","",W81-S81)</f>
        <v/>
      </c>
      <c r="AA81" s="24">
        <f>MATCH(J81,Matches!$A:$A,0)</f>
        <v/>
      </c>
      <c r="AB81" s="33" t="n">
        <v>1.417858604009402</v>
      </c>
      <c r="AC81" s="33" t="n"/>
      <c r="AD81" s="24" t="n"/>
      <c r="AE81" s="24" t="n">
        <v>1</v>
      </c>
      <c r="AF81" s="33" t="n"/>
      <c r="AG81" s="33" t="n"/>
    </row>
    <row r="82">
      <c r="A82" s="24" t="inlineStr">
        <is>
          <t>Bournemouth|5</t>
        </is>
      </c>
      <c r="B82" s="24" t="inlineStr">
        <is>
          <t>E0</t>
        </is>
      </c>
      <c r="C82" s="24" t="inlineStr">
        <is>
          <t>Premier League</t>
        </is>
      </c>
      <c r="D82" s="24" t="inlineStr">
        <is>
          <t>Bournemouth</t>
        </is>
      </c>
      <c r="E82" s="24" t="n">
        <v>5</v>
      </c>
      <c r="F82" s="24" t="n">
        <v>2</v>
      </c>
      <c r="G82" s="29" t="n">
        <v>46285.58333333334</v>
      </c>
      <c r="H82" s="24" t="inlineStr">
        <is>
          <t>Liverpool</t>
        </is>
      </c>
      <c r="I82" s="24" t="inlineStr">
        <is>
          <t>H</t>
        </is>
      </c>
      <c r="J82" s="24" t="inlineStr">
        <is>
          <t>E0-Bournemo-Liverpoo</t>
        </is>
      </c>
      <c r="K82" s="24" t="n">
        <v>3</v>
      </c>
      <c r="L82" s="11">
        <f>IF(INDEX(Matches!$X:$X,AA82)=0,"",IF(I82="H",INDEX(Matches!$H:$H,AA82),INDEX(Matches!$I:$I,AA82)))</f>
        <v/>
      </c>
      <c r="M82" s="11">
        <f>IF(INDEX(Matches!$X:$X,AA82)=0,"",IF(I82="H",INDEX(Matches!$I:$I,AA82),INDEX(Matches!$H:$H,AA82)))</f>
        <v/>
      </c>
      <c r="N82" s="11">
        <f>IF(L82="","",IF(L82&gt;M82,"W",IF(L82=M82,"D","L")))</f>
        <v/>
      </c>
      <c r="O82" s="11">
        <f>IF(L82="","",IF(L82&gt;M82,3,IF(L82=M82,1,0)))</f>
        <v/>
      </c>
      <c r="P82" s="31">
        <f>IF(I82="H",INDEX(Matches!$L:$L,AA82),INDEX(Matches!$N:$N,AA82))</f>
        <v/>
      </c>
      <c r="Q82" s="31">
        <f>INDEX(Matches!$M:$M,AA82)</f>
        <v/>
      </c>
      <c r="R82" s="31">
        <f>IF(I82="H",INDEX(Matches!$N:$N,AA82),INDEX(Matches!$L:$L,AA82))</f>
        <v/>
      </c>
      <c r="S82" s="33">
        <f>IF(I82="H",INDEX(Matches!$O:$O,AA82),INDEX(Matches!$P:$P,AA82))</f>
        <v/>
      </c>
      <c r="T82" s="33">
        <f>IF(INDEX(Matches!$J:$J,AA82)="","",IF(I82="H",INDEX(Matches!$J:$J,AA82),INDEX(Matches!$K:$K,AA82)))</f>
        <v/>
      </c>
      <c r="U82" s="33">
        <f>IF(INDEX(Matches!$K:$K,AA82)="","",IF(I82="H",INDEX(Matches!$K:$K,AA82),INDEX(Matches!$J:$J,AA82)))</f>
        <v/>
      </c>
      <c r="V82" s="30">
        <f>IF(T82="","",T82-U82)</f>
        <v/>
      </c>
      <c r="W82" s="33">
        <f>IF(I82="H",INDEX(Matches!$T:$T,AA82),INDEX(Matches!$U:$U,AA82))</f>
        <v/>
      </c>
      <c r="X82" s="11">
        <f>INDEX(Matches!$X:$X,AA82)</f>
        <v/>
      </c>
      <c r="Y82" s="30">
        <f>IF(O82="","",O82-S82)</f>
        <v/>
      </c>
      <c r="Z82" s="30">
        <f>IF(W82="","",W82-S82)</f>
        <v/>
      </c>
      <c r="AA82" s="24">
        <f>MATCH(J82,Matches!$A:$A,0)</f>
        <v/>
      </c>
      <c r="AB82" s="33" t="n"/>
      <c r="AC82" s="33" t="n"/>
      <c r="AD82" s="24" t="n"/>
      <c r="AE82" s="24" t="n">
        <v>2</v>
      </c>
      <c r="AF82" s="33" t="n"/>
      <c r="AG82" s="33" t="n"/>
    </row>
    <row r="83">
      <c r="A83" s="24" t="inlineStr">
        <is>
          <t>Bournemouth|6</t>
        </is>
      </c>
      <c r="B83" s="24" t="inlineStr">
        <is>
          <t>E0</t>
        </is>
      </c>
      <c r="C83" s="24" t="inlineStr">
        <is>
          <t>Premier League</t>
        </is>
      </c>
      <c r="D83" s="24" t="inlineStr">
        <is>
          <t>Bournemouth</t>
        </is>
      </c>
      <c r="E83" s="24" t="n">
        <v>6</v>
      </c>
      <c r="F83" s="24" t="n">
        <v>2</v>
      </c>
      <c r="G83" s="29" t="n">
        <v>46305.625</v>
      </c>
      <c r="H83" s="24" t="inlineStr">
        <is>
          <t>Chelsea</t>
        </is>
      </c>
      <c r="I83" s="24" t="inlineStr">
        <is>
          <t>A</t>
        </is>
      </c>
      <c r="J83" s="24" t="inlineStr">
        <is>
          <t>E0-Chelsea-Bournemo</t>
        </is>
      </c>
      <c r="K83" s="24" t="n">
        <v>5</v>
      </c>
      <c r="L83" s="11">
        <f>IF(INDEX(Matches!$X:$X,AA83)=0,"",IF(I83="H",INDEX(Matches!$H:$H,AA83),INDEX(Matches!$I:$I,AA83)))</f>
        <v/>
      </c>
      <c r="M83" s="11">
        <f>IF(INDEX(Matches!$X:$X,AA83)=0,"",IF(I83="H",INDEX(Matches!$I:$I,AA83),INDEX(Matches!$H:$H,AA83)))</f>
        <v/>
      </c>
      <c r="N83" s="11">
        <f>IF(L83="","",IF(L83&gt;M83,"W",IF(L83=M83,"D","L")))</f>
        <v/>
      </c>
      <c r="O83" s="11">
        <f>IF(L83="","",IF(L83&gt;M83,3,IF(L83=M83,1,0)))</f>
        <v/>
      </c>
      <c r="P83" s="31">
        <f>IF(I83="H",INDEX(Matches!$L:$L,AA83),INDEX(Matches!$N:$N,AA83))</f>
        <v/>
      </c>
      <c r="Q83" s="31">
        <f>INDEX(Matches!$M:$M,AA83)</f>
        <v/>
      </c>
      <c r="R83" s="31">
        <f>IF(I83="H",INDEX(Matches!$N:$N,AA83),INDEX(Matches!$L:$L,AA83))</f>
        <v/>
      </c>
      <c r="S83" s="33">
        <f>IF(I83="H",INDEX(Matches!$O:$O,AA83),INDEX(Matches!$P:$P,AA83))</f>
        <v/>
      </c>
      <c r="T83" s="33">
        <f>IF(INDEX(Matches!$J:$J,AA83)="","",IF(I83="H",INDEX(Matches!$J:$J,AA83),INDEX(Matches!$K:$K,AA83)))</f>
        <v/>
      </c>
      <c r="U83" s="33">
        <f>IF(INDEX(Matches!$K:$K,AA83)="","",IF(I83="H",INDEX(Matches!$K:$K,AA83),INDEX(Matches!$J:$J,AA83)))</f>
        <v/>
      </c>
      <c r="V83" s="30">
        <f>IF(T83="","",T83-U83)</f>
        <v/>
      </c>
      <c r="W83" s="33">
        <f>IF(I83="H",INDEX(Matches!$T:$T,AA83),INDEX(Matches!$U:$U,AA83))</f>
        <v/>
      </c>
      <c r="X83" s="11">
        <f>INDEX(Matches!$X:$X,AA83)</f>
        <v/>
      </c>
      <c r="Y83" s="30">
        <f>IF(O83="","",O83-S83)</f>
        <v/>
      </c>
      <c r="Z83" s="30">
        <f>IF(W83="","",W83-S83)</f>
        <v/>
      </c>
      <c r="AA83" s="24">
        <f>MATCH(J83,Matches!$A:$A,0)</f>
        <v/>
      </c>
      <c r="AB83" s="33" t="n"/>
      <c r="AC83" s="33" t="n"/>
      <c r="AD83" s="24" t="n"/>
      <c r="AE83" s="24" t="n">
        <v>2</v>
      </c>
      <c r="AF83" s="33" t="n"/>
      <c r="AG83" s="33" t="n"/>
    </row>
    <row r="84">
      <c r="A84" s="24" t="inlineStr">
        <is>
          <t>Bournemouth|7</t>
        </is>
      </c>
      <c r="B84" s="24" t="inlineStr">
        <is>
          <t>E0</t>
        </is>
      </c>
      <c r="C84" s="24" t="inlineStr">
        <is>
          <t>Premier League</t>
        </is>
      </c>
      <c r="D84" s="24" t="inlineStr">
        <is>
          <t>Bournemouth</t>
        </is>
      </c>
      <c r="E84" s="24" t="n">
        <v>7</v>
      </c>
      <c r="F84" s="24" t="n">
        <v>2</v>
      </c>
      <c r="G84" s="29" t="n">
        <v>46313.58333333334</v>
      </c>
      <c r="H84" s="24" t="inlineStr">
        <is>
          <t>Sunderland</t>
        </is>
      </c>
      <c r="I84" s="24" t="inlineStr">
        <is>
          <t>H</t>
        </is>
      </c>
      <c r="J84" s="24" t="inlineStr">
        <is>
          <t>E0-Bournemo-Sunderla</t>
        </is>
      </c>
      <c r="K84" s="24" t="n">
        <v>17</v>
      </c>
      <c r="L84" s="11">
        <f>IF(INDEX(Matches!$X:$X,AA84)=0,"",IF(I84="H",INDEX(Matches!$H:$H,AA84),INDEX(Matches!$I:$I,AA84)))</f>
        <v/>
      </c>
      <c r="M84" s="11">
        <f>IF(INDEX(Matches!$X:$X,AA84)=0,"",IF(I84="H",INDEX(Matches!$I:$I,AA84),INDEX(Matches!$H:$H,AA84)))</f>
        <v/>
      </c>
      <c r="N84" s="11">
        <f>IF(L84="","",IF(L84&gt;M84,"W",IF(L84=M84,"D","L")))</f>
        <v/>
      </c>
      <c r="O84" s="11">
        <f>IF(L84="","",IF(L84&gt;M84,3,IF(L84=M84,1,0)))</f>
        <v/>
      </c>
      <c r="P84" s="31">
        <f>IF(I84="H",INDEX(Matches!$L:$L,AA84),INDEX(Matches!$N:$N,AA84))</f>
        <v/>
      </c>
      <c r="Q84" s="31">
        <f>INDEX(Matches!$M:$M,AA84)</f>
        <v/>
      </c>
      <c r="R84" s="31">
        <f>IF(I84="H",INDEX(Matches!$N:$N,AA84),INDEX(Matches!$L:$L,AA84))</f>
        <v/>
      </c>
      <c r="S84" s="33">
        <f>IF(I84="H",INDEX(Matches!$O:$O,AA84),INDEX(Matches!$P:$P,AA84))</f>
        <v/>
      </c>
      <c r="T84" s="33">
        <f>IF(INDEX(Matches!$J:$J,AA84)="","",IF(I84="H",INDEX(Matches!$J:$J,AA84),INDEX(Matches!$K:$K,AA84)))</f>
        <v/>
      </c>
      <c r="U84" s="33">
        <f>IF(INDEX(Matches!$K:$K,AA84)="","",IF(I84="H",INDEX(Matches!$K:$K,AA84),INDEX(Matches!$J:$J,AA84)))</f>
        <v/>
      </c>
      <c r="V84" s="30">
        <f>IF(T84="","",T84-U84)</f>
        <v/>
      </c>
      <c r="W84" s="33">
        <f>IF(I84="H",INDEX(Matches!$T:$T,AA84),INDEX(Matches!$U:$U,AA84))</f>
        <v/>
      </c>
      <c r="X84" s="11">
        <f>INDEX(Matches!$X:$X,AA84)</f>
        <v/>
      </c>
      <c r="Y84" s="30">
        <f>IF(O84="","",O84-S84)</f>
        <v/>
      </c>
      <c r="Z84" s="30">
        <f>IF(W84="","",W84-S84)</f>
        <v/>
      </c>
      <c r="AA84" s="24">
        <f>MATCH(J84,Matches!$A:$A,0)</f>
        <v/>
      </c>
      <c r="AB84" s="33" t="n"/>
      <c r="AC84" s="33" t="n"/>
      <c r="AD84" s="24" t="inlineStr">
        <is>
          <t>Y</t>
        </is>
      </c>
      <c r="AE84" s="24" t="n">
        <v>2</v>
      </c>
      <c r="AF84" s="33" t="n"/>
      <c r="AG84" s="33" t="n"/>
    </row>
    <row r="85">
      <c r="A85" s="24" t="inlineStr">
        <is>
          <t>Bournemouth|8</t>
        </is>
      </c>
      <c r="B85" s="24" t="inlineStr">
        <is>
          <t>E0</t>
        </is>
      </c>
      <c r="C85" s="24" t="inlineStr">
        <is>
          <t>Premier League</t>
        </is>
      </c>
      <c r="D85" s="24" t="inlineStr">
        <is>
          <t>Bournemouth</t>
        </is>
      </c>
      <c r="E85" s="24" t="n">
        <v>8</v>
      </c>
      <c r="F85" s="24" t="n">
        <v>2</v>
      </c>
      <c r="G85" s="29" t="n">
        <v>46320.58333333334</v>
      </c>
      <c r="H85" s="24" t="inlineStr">
        <is>
          <t>Man Utd</t>
        </is>
      </c>
      <c r="I85" s="24" t="inlineStr">
        <is>
          <t>A</t>
        </is>
      </c>
      <c r="J85" s="24" t="inlineStr">
        <is>
          <t>E0-ManUtd-Bournemo</t>
        </is>
      </c>
      <c r="K85" s="24" t="n">
        <v>4</v>
      </c>
      <c r="L85" s="11">
        <f>IF(INDEX(Matches!$X:$X,AA85)=0,"",IF(I85="H",INDEX(Matches!$H:$H,AA85),INDEX(Matches!$I:$I,AA85)))</f>
        <v/>
      </c>
      <c r="M85" s="11">
        <f>IF(INDEX(Matches!$X:$X,AA85)=0,"",IF(I85="H",INDEX(Matches!$I:$I,AA85),INDEX(Matches!$H:$H,AA85)))</f>
        <v/>
      </c>
      <c r="N85" s="11">
        <f>IF(L85="","",IF(L85&gt;M85,"W",IF(L85=M85,"D","L")))</f>
        <v/>
      </c>
      <c r="O85" s="11">
        <f>IF(L85="","",IF(L85&gt;M85,3,IF(L85=M85,1,0)))</f>
        <v/>
      </c>
      <c r="P85" s="31">
        <f>IF(I85="H",INDEX(Matches!$L:$L,AA85),INDEX(Matches!$N:$N,AA85))</f>
        <v/>
      </c>
      <c r="Q85" s="31">
        <f>INDEX(Matches!$M:$M,AA85)</f>
        <v/>
      </c>
      <c r="R85" s="31">
        <f>IF(I85="H",INDEX(Matches!$N:$N,AA85),INDEX(Matches!$L:$L,AA85))</f>
        <v/>
      </c>
      <c r="S85" s="33">
        <f>IF(I85="H",INDEX(Matches!$O:$O,AA85),INDEX(Matches!$P:$P,AA85))</f>
        <v/>
      </c>
      <c r="T85" s="33">
        <f>IF(INDEX(Matches!$J:$J,AA85)="","",IF(I85="H",INDEX(Matches!$J:$J,AA85),INDEX(Matches!$K:$K,AA85)))</f>
        <v/>
      </c>
      <c r="U85" s="33">
        <f>IF(INDEX(Matches!$K:$K,AA85)="","",IF(I85="H",INDEX(Matches!$K:$K,AA85),INDEX(Matches!$J:$J,AA85)))</f>
        <v/>
      </c>
      <c r="V85" s="30">
        <f>IF(T85="","",T85-U85)</f>
        <v/>
      </c>
      <c r="W85" s="33">
        <f>IF(I85="H",INDEX(Matches!$T:$T,AA85),INDEX(Matches!$U:$U,AA85))</f>
        <v/>
      </c>
      <c r="X85" s="11">
        <f>INDEX(Matches!$X:$X,AA85)</f>
        <v/>
      </c>
      <c r="Y85" s="30">
        <f>IF(O85="","",O85-S85)</f>
        <v/>
      </c>
      <c r="Z85" s="30">
        <f>IF(W85="","",W85-S85)</f>
        <v/>
      </c>
      <c r="AA85" s="24">
        <f>MATCH(J85,Matches!$A:$A,0)</f>
        <v/>
      </c>
      <c r="AB85" s="33" t="n"/>
      <c r="AC85" s="33" t="n">
        <v>0.7959276454248627</v>
      </c>
      <c r="AD85" s="24" t="inlineStr">
        <is>
          <t>Y</t>
        </is>
      </c>
      <c r="AE85" s="24" t="n">
        <v>2</v>
      </c>
      <c r="AF85" s="33" t="n"/>
      <c r="AG85" s="33" t="n"/>
    </row>
    <row r="86">
      <c r="A86" s="24" t="inlineStr">
        <is>
          <t>Bournemouth|9</t>
        </is>
      </c>
      <c r="B86" s="24" t="inlineStr">
        <is>
          <t>E0</t>
        </is>
      </c>
      <c r="C86" s="24" t="inlineStr">
        <is>
          <t>Premier League</t>
        </is>
      </c>
      <c r="D86" s="24" t="inlineStr">
        <is>
          <t>Bournemouth</t>
        </is>
      </c>
      <c r="E86" s="24" t="n">
        <v>9</v>
      </c>
      <c r="F86" s="24" t="n">
        <v>3</v>
      </c>
      <c r="G86" s="29" t="n">
        <v>46326.625</v>
      </c>
      <c r="H86" s="24" t="inlineStr">
        <is>
          <t>Leeds</t>
        </is>
      </c>
      <c r="I86" s="24" t="inlineStr">
        <is>
          <t>H</t>
        </is>
      </c>
      <c r="J86" s="24" t="inlineStr">
        <is>
          <t>E0-Bournemo-Leeds</t>
        </is>
      </c>
      <c r="K86" s="24" t="n">
        <v>14</v>
      </c>
      <c r="L86" s="11">
        <f>IF(INDEX(Matches!$X:$X,AA86)=0,"",IF(I86="H",INDEX(Matches!$H:$H,AA86),INDEX(Matches!$I:$I,AA86)))</f>
        <v/>
      </c>
      <c r="M86" s="11">
        <f>IF(INDEX(Matches!$X:$X,AA86)=0,"",IF(I86="H",INDEX(Matches!$I:$I,AA86),INDEX(Matches!$H:$H,AA86)))</f>
        <v/>
      </c>
      <c r="N86" s="11">
        <f>IF(L86="","",IF(L86&gt;M86,"W",IF(L86=M86,"D","L")))</f>
        <v/>
      </c>
      <c r="O86" s="11">
        <f>IF(L86="","",IF(L86&gt;M86,3,IF(L86=M86,1,0)))</f>
        <v/>
      </c>
      <c r="P86" s="31">
        <f>IF(I86="H",INDEX(Matches!$L:$L,AA86),INDEX(Matches!$N:$N,AA86))</f>
        <v/>
      </c>
      <c r="Q86" s="31">
        <f>INDEX(Matches!$M:$M,AA86)</f>
        <v/>
      </c>
      <c r="R86" s="31">
        <f>IF(I86="H",INDEX(Matches!$N:$N,AA86),INDEX(Matches!$L:$L,AA86))</f>
        <v/>
      </c>
      <c r="S86" s="33">
        <f>IF(I86="H",INDEX(Matches!$O:$O,AA86),INDEX(Matches!$P:$P,AA86))</f>
        <v/>
      </c>
      <c r="T86" s="33">
        <f>IF(INDEX(Matches!$J:$J,AA86)="","",IF(I86="H",INDEX(Matches!$J:$J,AA86),INDEX(Matches!$K:$K,AA86)))</f>
        <v/>
      </c>
      <c r="U86" s="33">
        <f>IF(INDEX(Matches!$K:$K,AA86)="","",IF(I86="H",INDEX(Matches!$K:$K,AA86),INDEX(Matches!$J:$J,AA86)))</f>
        <v/>
      </c>
      <c r="V86" s="30">
        <f>IF(T86="","",T86-U86)</f>
        <v/>
      </c>
      <c r="W86" s="33">
        <f>IF(I86="H",INDEX(Matches!$T:$T,AA86),INDEX(Matches!$U:$U,AA86))</f>
        <v/>
      </c>
      <c r="X86" s="11">
        <f>INDEX(Matches!$X:$X,AA86)</f>
        <v/>
      </c>
      <c r="Y86" s="30">
        <f>IF(O86="","",O86-S86)</f>
        <v/>
      </c>
      <c r="Z86" s="30">
        <f>IF(W86="","",W86-S86)</f>
        <v/>
      </c>
      <c r="AA86" s="24">
        <f>MATCH(J86,Matches!$A:$A,0)</f>
        <v/>
      </c>
      <c r="AB86" s="33" t="n"/>
      <c r="AC86" s="33" t="n">
        <v>1.653723267099721</v>
      </c>
      <c r="AD86" s="24" t="n"/>
      <c r="AE86" s="24" t="n">
        <v>3</v>
      </c>
      <c r="AF86" s="33" t="n"/>
      <c r="AG86" s="33" t="n"/>
    </row>
    <row r="87">
      <c r="A87" s="24" t="inlineStr">
        <is>
          <t>Bournemouth|10</t>
        </is>
      </c>
      <c r="B87" s="24" t="inlineStr">
        <is>
          <t>E0</t>
        </is>
      </c>
      <c r="C87" s="24" t="inlineStr">
        <is>
          <t>Premier League</t>
        </is>
      </c>
      <c r="D87" s="24" t="inlineStr">
        <is>
          <t>Bournemouth</t>
        </is>
      </c>
      <c r="E87" s="24" t="n">
        <v>10</v>
      </c>
      <c r="F87" s="24" t="n">
        <v>3</v>
      </c>
      <c r="G87" s="29" t="n">
        <v>46334.58333333334</v>
      </c>
      <c r="H87" s="24" t="inlineStr">
        <is>
          <t>Ipswich</t>
        </is>
      </c>
      <c r="I87" s="24" t="inlineStr">
        <is>
          <t>A</t>
        </is>
      </c>
      <c r="J87" s="24" t="inlineStr">
        <is>
          <t>E0-Ipswich-Bournemo</t>
        </is>
      </c>
      <c r="K87" s="24" t="n">
        <v>19</v>
      </c>
      <c r="L87" s="11">
        <f>IF(INDEX(Matches!$X:$X,AA87)=0,"",IF(I87="H",INDEX(Matches!$H:$H,AA87),INDEX(Matches!$I:$I,AA87)))</f>
        <v/>
      </c>
      <c r="M87" s="11">
        <f>IF(INDEX(Matches!$X:$X,AA87)=0,"",IF(I87="H",INDEX(Matches!$I:$I,AA87),INDEX(Matches!$H:$H,AA87)))</f>
        <v/>
      </c>
      <c r="N87" s="11">
        <f>IF(L87="","",IF(L87&gt;M87,"W",IF(L87=M87,"D","L")))</f>
        <v/>
      </c>
      <c r="O87" s="11">
        <f>IF(L87="","",IF(L87&gt;M87,3,IF(L87=M87,1,0)))</f>
        <v/>
      </c>
      <c r="P87" s="31">
        <f>IF(I87="H",INDEX(Matches!$L:$L,AA87),INDEX(Matches!$N:$N,AA87))</f>
        <v/>
      </c>
      <c r="Q87" s="31">
        <f>INDEX(Matches!$M:$M,AA87)</f>
        <v/>
      </c>
      <c r="R87" s="31">
        <f>IF(I87="H",INDEX(Matches!$N:$N,AA87),INDEX(Matches!$L:$L,AA87))</f>
        <v/>
      </c>
      <c r="S87" s="33">
        <f>IF(I87="H",INDEX(Matches!$O:$O,AA87),INDEX(Matches!$P:$P,AA87))</f>
        <v/>
      </c>
      <c r="T87" s="33">
        <f>IF(INDEX(Matches!$J:$J,AA87)="","",IF(I87="H",INDEX(Matches!$J:$J,AA87),INDEX(Matches!$K:$K,AA87)))</f>
        <v/>
      </c>
      <c r="U87" s="33">
        <f>IF(INDEX(Matches!$K:$K,AA87)="","",IF(I87="H",INDEX(Matches!$K:$K,AA87),INDEX(Matches!$J:$J,AA87)))</f>
        <v/>
      </c>
      <c r="V87" s="30">
        <f>IF(T87="","",T87-U87)</f>
        <v/>
      </c>
      <c r="W87" s="33">
        <f>IF(I87="H",INDEX(Matches!$T:$T,AA87),INDEX(Matches!$U:$U,AA87))</f>
        <v/>
      </c>
      <c r="X87" s="11">
        <f>INDEX(Matches!$X:$X,AA87)</f>
        <v/>
      </c>
      <c r="Y87" s="30">
        <f>IF(O87="","",O87-S87)</f>
        <v/>
      </c>
      <c r="Z87" s="30">
        <f>IF(W87="","",W87-S87)</f>
        <v/>
      </c>
      <c r="AA87" s="24">
        <f>MATCH(J87,Matches!$A:$A,0)</f>
        <v/>
      </c>
      <c r="AB87" s="33" t="n"/>
      <c r="AC87" s="33" t="n">
        <v>1.662644699462176</v>
      </c>
      <c r="AD87" s="24" t="inlineStr">
        <is>
          <t>Y</t>
        </is>
      </c>
      <c r="AE87" s="24" t="n">
        <v>3</v>
      </c>
      <c r="AF87" s="33" t="n"/>
      <c r="AG87" s="33" t="n"/>
    </row>
    <row r="88">
      <c r="A88" s="24" t="inlineStr">
        <is>
          <t>Bournemouth|11</t>
        </is>
      </c>
      <c r="B88" s="24" t="inlineStr">
        <is>
          <t>E0</t>
        </is>
      </c>
      <c r="C88" s="24" t="inlineStr">
        <is>
          <t>Premier League</t>
        </is>
      </c>
      <c r="D88" s="24" t="inlineStr">
        <is>
          <t>Bournemouth</t>
        </is>
      </c>
      <c r="E88" s="24" t="n">
        <v>11</v>
      </c>
      <c r="F88" s="24" t="n">
        <v>3</v>
      </c>
      <c r="G88" s="29" t="n">
        <v>46347.625</v>
      </c>
      <c r="H88" s="24" t="inlineStr">
        <is>
          <t>Nott'm Forest</t>
        </is>
      </c>
      <c r="I88" s="24" t="inlineStr">
        <is>
          <t>H</t>
        </is>
      </c>
      <c r="J88" s="24" t="inlineStr">
        <is>
          <t>E0-Bournemo-NottmFor</t>
        </is>
      </c>
      <c r="K88" s="24" t="n">
        <v>13</v>
      </c>
      <c r="L88" s="11">
        <f>IF(INDEX(Matches!$X:$X,AA88)=0,"",IF(I88="H",INDEX(Matches!$H:$H,AA88),INDEX(Matches!$I:$I,AA88)))</f>
        <v/>
      </c>
      <c r="M88" s="11">
        <f>IF(INDEX(Matches!$X:$X,AA88)=0,"",IF(I88="H",INDEX(Matches!$I:$I,AA88),INDEX(Matches!$H:$H,AA88)))</f>
        <v/>
      </c>
      <c r="N88" s="11">
        <f>IF(L88="","",IF(L88&gt;M88,"W",IF(L88=M88,"D","L")))</f>
        <v/>
      </c>
      <c r="O88" s="11">
        <f>IF(L88="","",IF(L88&gt;M88,3,IF(L88=M88,1,0)))</f>
        <v/>
      </c>
      <c r="P88" s="31">
        <f>IF(I88="H",INDEX(Matches!$L:$L,AA88),INDEX(Matches!$N:$N,AA88))</f>
        <v/>
      </c>
      <c r="Q88" s="31">
        <f>INDEX(Matches!$M:$M,AA88)</f>
        <v/>
      </c>
      <c r="R88" s="31">
        <f>IF(I88="H",INDEX(Matches!$N:$N,AA88),INDEX(Matches!$L:$L,AA88))</f>
        <v/>
      </c>
      <c r="S88" s="33">
        <f>IF(I88="H",INDEX(Matches!$O:$O,AA88),INDEX(Matches!$P:$P,AA88))</f>
        <v/>
      </c>
      <c r="T88" s="33">
        <f>IF(INDEX(Matches!$J:$J,AA88)="","",IF(I88="H",INDEX(Matches!$J:$J,AA88),INDEX(Matches!$K:$K,AA88)))</f>
        <v/>
      </c>
      <c r="U88" s="33">
        <f>IF(INDEX(Matches!$K:$K,AA88)="","",IF(I88="H",INDEX(Matches!$K:$K,AA88),INDEX(Matches!$J:$J,AA88)))</f>
        <v/>
      </c>
      <c r="V88" s="30">
        <f>IF(T88="","",T88-U88)</f>
        <v/>
      </c>
      <c r="W88" s="33">
        <f>IF(I88="H",INDEX(Matches!$T:$T,AA88),INDEX(Matches!$U:$U,AA88))</f>
        <v/>
      </c>
      <c r="X88" s="11">
        <f>INDEX(Matches!$X:$X,AA88)</f>
        <v/>
      </c>
      <c r="Y88" s="30">
        <f>IF(O88="","",O88-S88)</f>
        <v/>
      </c>
      <c r="Z88" s="30">
        <f>IF(W88="","",W88-S88)</f>
        <v/>
      </c>
      <c r="AA88" s="24">
        <f>MATCH(J88,Matches!$A:$A,0)</f>
        <v/>
      </c>
      <c r="AB88" s="33" t="n"/>
      <c r="AC88" s="33" t="n">
        <v>1.584147643005328</v>
      </c>
      <c r="AD88" s="24" t="n"/>
      <c r="AE88" s="24" t="n">
        <v>3</v>
      </c>
      <c r="AF88" s="33" t="n"/>
      <c r="AG88" s="33" t="n"/>
    </row>
    <row r="89">
      <c r="A89" s="24" t="inlineStr">
        <is>
          <t>Bournemouth|12</t>
        </is>
      </c>
      <c r="B89" s="24" t="inlineStr">
        <is>
          <t>E0</t>
        </is>
      </c>
      <c r="C89" s="24" t="inlineStr">
        <is>
          <t>Premier League</t>
        </is>
      </c>
      <c r="D89" s="24" t="inlineStr">
        <is>
          <t>Bournemouth</t>
        </is>
      </c>
      <c r="E89" s="24" t="n">
        <v>12</v>
      </c>
      <c r="F89" s="24" t="n">
        <v>3</v>
      </c>
      <c r="G89" s="29" t="n">
        <v>46355.58680555555</v>
      </c>
      <c r="H89" s="24" t="inlineStr">
        <is>
          <t>Fulham</t>
        </is>
      </c>
      <c r="I89" s="24" t="inlineStr">
        <is>
          <t>A</t>
        </is>
      </c>
      <c r="J89" s="24" t="inlineStr">
        <is>
          <t>E0-Fulham-Bournemo</t>
        </is>
      </c>
      <c r="K89" s="24" t="n">
        <v>16</v>
      </c>
      <c r="L89" s="11">
        <f>IF(INDEX(Matches!$X:$X,AA89)=0,"",IF(I89="H",INDEX(Matches!$H:$H,AA89),INDEX(Matches!$I:$I,AA89)))</f>
        <v/>
      </c>
      <c r="M89" s="11">
        <f>IF(INDEX(Matches!$X:$X,AA89)=0,"",IF(I89="H",INDEX(Matches!$I:$I,AA89),INDEX(Matches!$H:$H,AA89)))</f>
        <v/>
      </c>
      <c r="N89" s="11">
        <f>IF(L89="","",IF(L89&gt;M89,"W",IF(L89=M89,"D","L")))</f>
        <v/>
      </c>
      <c r="O89" s="11">
        <f>IF(L89="","",IF(L89&gt;M89,3,IF(L89=M89,1,0)))</f>
        <v/>
      </c>
      <c r="P89" s="31">
        <f>IF(I89="H",INDEX(Matches!$L:$L,AA89),INDEX(Matches!$N:$N,AA89))</f>
        <v/>
      </c>
      <c r="Q89" s="31">
        <f>INDEX(Matches!$M:$M,AA89)</f>
        <v/>
      </c>
      <c r="R89" s="31">
        <f>IF(I89="H",INDEX(Matches!$N:$N,AA89),INDEX(Matches!$L:$L,AA89))</f>
        <v/>
      </c>
      <c r="S89" s="33">
        <f>IF(I89="H",INDEX(Matches!$O:$O,AA89),INDEX(Matches!$P:$P,AA89))</f>
        <v/>
      </c>
      <c r="T89" s="33">
        <f>IF(INDEX(Matches!$J:$J,AA89)="","",IF(I89="H",INDEX(Matches!$J:$J,AA89),INDEX(Matches!$K:$K,AA89)))</f>
        <v/>
      </c>
      <c r="U89" s="33">
        <f>IF(INDEX(Matches!$K:$K,AA89)="","",IF(I89="H",INDEX(Matches!$K:$K,AA89),INDEX(Matches!$J:$J,AA89)))</f>
        <v/>
      </c>
      <c r="V89" s="30">
        <f>IF(T89="","",T89-U89)</f>
        <v/>
      </c>
      <c r="W89" s="33">
        <f>IF(I89="H",INDEX(Matches!$T:$T,AA89),INDEX(Matches!$U:$U,AA89))</f>
        <v/>
      </c>
      <c r="X89" s="11">
        <f>INDEX(Matches!$X:$X,AA89)</f>
        <v/>
      </c>
      <c r="Y89" s="30">
        <f>IF(O89="","",O89-S89)</f>
        <v/>
      </c>
      <c r="Z89" s="30">
        <f>IF(W89="","",W89-S89)</f>
        <v/>
      </c>
      <c r="AA89" s="24">
        <f>MATCH(J89,Matches!$A:$A,0)</f>
        <v/>
      </c>
      <c r="AB89" s="33" t="n"/>
      <c r="AC89" s="33" t="n">
        <v>1.347666556480345</v>
      </c>
      <c r="AD89" s="24" t="inlineStr">
        <is>
          <t>Y</t>
        </is>
      </c>
      <c r="AE89" s="24" t="n">
        <v>3</v>
      </c>
      <c r="AF89" s="33" t="n"/>
      <c r="AG89" s="33" t="n"/>
    </row>
    <row r="90">
      <c r="A90" s="24" t="inlineStr">
        <is>
          <t>Bournemouth|13</t>
        </is>
      </c>
      <c r="B90" s="24" t="inlineStr">
        <is>
          <t>E0</t>
        </is>
      </c>
      <c r="C90" s="24" t="inlineStr">
        <is>
          <t>Premier League</t>
        </is>
      </c>
      <c r="D90" s="24" t="inlineStr">
        <is>
          <t>Bournemouth</t>
        </is>
      </c>
      <c r="E90" s="24" t="n">
        <v>13</v>
      </c>
      <c r="F90" s="24" t="n">
        <v>4</v>
      </c>
      <c r="G90" s="29" t="n">
        <v>46358.83333333334</v>
      </c>
      <c r="H90" s="24" t="inlineStr">
        <is>
          <t>Brighton</t>
        </is>
      </c>
      <c r="I90" s="24" t="inlineStr">
        <is>
          <t>H</t>
        </is>
      </c>
      <c r="J90" s="24" t="inlineStr">
        <is>
          <t>E0-Bournemo-Brighton</t>
        </is>
      </c>
      <c r="K90" s="24" t="n">
        <v>8</v>
      </c>
      <c r="L90" s="11">
        <f>IF(INDEX(Matches!$X:$X,AA90)=0,"",IF(I90="H",INDEX(Matches!$H:$H,AA90),INDEX(Matches!$I:$I,AA90)))</f>
        <v/>
      </c>
      <c r="M90" s="11">
        <f>IF(INDEX(Matches!$X:$X,AA90)=0,"",IF(I90="H",INDEX(Matches!$I:$I,AA90),INDEX(Matches!$H:$H,AA90)))</f>
        <v/>
      </c>
      <c r="N90" s="11">
        <f>IF(L90="","",IF(L90&gt;M90,"W",IF(L90=M90,"D","L")))</f>
        <v/>
      </c>
      <c r="O90" s="11">
        <f>IF(L90="","",IF(L90&gt;M90,3,IF(L90=M90,1,0)))</f>
        <v/>
      </c>
      <c r="P90" s="31">
        <f>IF(I90="H",INDEX(Matches!$L:$L,AA90),INDEX(Matches!$N:$N,AA90))</f>
        <v/>
      </c>
      <c r="Q90" s="31">
        <f>INDEX(Matches!$M:$M,AA90)</f>
        <v/>
      </c>
      <c r="R90" s="31">
        <f>IF(I90="H",INDEX(Matches!$N:$N,AA90),INDEX(Matches!$L:$L,AA90))</f>
        <v/>
      </c>
      <c r="S90" s="33">
        <f>IF(I90="H",INDEX(Matches!$O:$O,AA90),INDEX(Matches!$P:$P,AA90))</f>
        <v/>
      </c>
      <c r="T90" s="33">
        <f>IF(INDEX(Matches!$J:$J,AA90)="","",IF(I90="H",INDEX(Matches!$J:$J,AA90),INDEX(Matches!$K:$K,AA90)))</f>
        <v/>
      </c>
      <c r="U90" s="33">
        <f>IF(INDEX(Matches!$K:$K,AA90)="","",IF(I90="H",INDEX(Matches!$K:$K,AA90),INDEX(Matches!$J:$J,AA90)))</f>
        <v/>
      </c>
      <c r="V90" s="30">
        <f>IF(T90="","",T90-U90)</f>
        <v/>
      </c>
      <c r="W90" s="33">
        <f>IF(I90="H",INDEX(Matches!$T:$T,AA90),INDEX(Matches!$U:$U,AA90))</f>
        <v/>
      </c>
      <c r="X90" s="11">
        <f>INDEX(Matches!$X:$X,AA90)</f>
        <v/>
      </c>
      <c r="Y90" s="30">
        <f>IF(O90="","",O90-S90)</f>
        <v/>
      </c>
      <c r="Z90" s="30">
        <f>IF(W90="","",W90-S90)</f>
        <v/>
      </c>
      <c r="AA90" s="24">
        <f>MATCH(J90,Matches!$A:$A,0)</f>
        <v/>
      </c>
      <c r="AB90" s="33" t="n"/>
      <c r="AC90" s="33" t="n">
        <v>1.441543408693832</v>
      </c>
      <c r="AD90" s="24" t="n"/>
      <c r="AE90" s="24" t="n">
        <v>4</v>
      </c>
      <c r="AF90" s="33" t="n"/>
      <c r="AG90" s="33" t="n"/>
    </row>
    <row r="91">
      <c r="A91" s="24" t="inlineStr">
        <is>
          <t>Bournemouth|14</t>
        </is>
      </c>
      <c r="B91" s="24" t="inlineStr">
        <is>
          <t>E0</t>
        </is>
      </c>
      <c r="C91" s="24" t="inlineStr">
        <is>
          <t>Premier League</t>
        </is>
      </c>
      <c r="D91" s="24" t="inlineStr">
        <is>
          <t>Bournemouth</t>
        </is>
      </c>
      <c r="E91" s="24" t="n">
        <v>14</v>
      </c>
      <c r="F91" s="24" t="n">
        <v>4</v>
      </c>
      <c r="G91" s="29" t="n">
        <v>46361.625</v>
      </c>
      <c r="H91" s="24" t="inlineStr">
        <is>
          <t>Hull</t>
        </is>
      </c>
      <c r="I91" s="24" t="inlineStr">
        <is>
          <t>H</t>
        </is>
      </c>
      <c r="J91" s="24" t="inlineStr">
        <is>
          <t>E0-Bournemo-Hull</t>
        </is>
      </c>
      <c r="K91" s="24" t="n">
        <v>20</v>
      </c>
      <c r="L91" s="11">
        <f>IF(INDEX(Matches!$X:$X,AA91)=0,"",IF(I91="H",INDEX(Matches!$H:$H,AA91),INDEX(Matches!$I:$I,AA91)))</f>
        <v/>
      </c>
      <c r="M91" s="11">
        <f>IF(INDEX(Matches!$X:$X,AA91)=0,"",IF(I91="H",INDEX(Matches!$I:$I,AA91),INDEX(Matches!$H:$H,AA91)))</f>
        <v/>
      </c>
      <c r="N91" s="11">
        <f>IF(L91="","",IF(L91&gt;M91,"W",IF(L91=M91,"D","L")))</f>
        <v/>
      </c>
      <c r="O91" s="11">
        <f>IF(L91="","",IF(L91&gt;M91,3,IF(L91=M91,1,0)))</f>
        <v/>
      </c>
      <c r="P91" s="31">
        <f>IF(I91="H",INDEX(Matches!$L:$L,AA91),INDEX(Matches!$N:$N,AA91))</f>
        <v/>
      </c>
      <c r="Q91" s="31">
        <f>INDEX(Matches!$M:$M,AA91)</f>
        <v/>
      </c>
      <c r="R91" s="31">
        <f>IF(I91="H",INDEX(Matches!$N:$N,AA91),INDEX(Matches!$L:$L,AA91))</f>
        <v/>
      </c>
      <c r="S91" s="33">
        <f>IF(I91="H",INDEX(Matches!$O:$O,AA91),INDEX(Matches!$P:$P,AA91))</f>
        <v/>
      </c>
      <c r="T91" s="33">
        <f>IF(INDEX(Matches!$J:$J,AA91)="","",IF(I91="H",INDEX(Matches!$J:$J,AA91),INDEX(Matches!$K:$K,AA91)))</f>
        <v/>
      </c>
      <c r="U91" s="33">
        <f>IF(INDEX(Matches!$K:$K,AA91)="","",IF(I91="H",INDEX(Matches!$K:$K,AA91),INDEX(Matches!$J:$J,AA91)))</f>
        <v/>
      </c>
      <c r="V91" s="30">
        <f>IF(T91="","",T91-U91)</f>
        <v/>
      </c>
      <c r="W91" s="33">
        <f>IF(I91="H",INDEX(Matches!$T:$T,AA91),INDEX(Matches!$U:$U,AA91))</f>
        <v/>
      </c>
      <c r="X91" s="11">
        <f>INDEX(Matches!$X:$X,AA91)</f>
        <v/>
      </c>
      <c r="Y91" s="30">
        <f>IF(O91="","",O91-S91)</f>
        <v/>
      </c>
      <c r="Z91" s="30">
        <f>IF(W91="","",W91-S91)</f>
        <v/>
      </c>
      <c r="AA91" s="24">
        <f>MATCH(J91,Matches!$A:$A,0)</f>
        <v/>
      </c>
      <c r="AB91" s="33" t="n"/>
      <c r="AC91" s="33" t="n">
        <v>2.207211815749835</v>
      </c>
      <c r="AD91" s="24" t="n"/>
      <c r="AE91" s="24" t="n">
        <v>4</v>
      </c>
      <c r="AF91" s="33" t="n"/>
      <c r="AG91" s="33" t="n"/>
    </row>
    <row r="92">
      <c r="A92" s="24" t="inlineStr">
        <is>
          <t>Bournemouth|15</t>
        </is>
      </c>
      <c r="B92" s="24" t="inlineStr">
        <is>
          <t>E0</t>
        </is>
      </c>
      <c r="C92" s="24" t="inlineStr">
        <is>
          <t>Premier League</t>
        </is>
      </c>
      <c r="D92" s="24" t="inlineStr">
        <is>
          <t>Bournemouth</t>
        </is>
      </c>
      <c r="E92" s="24" t="n">
        <v>15</v>
      </c>
      <c r="F92" s="24" t="n">
        <v>4</v>
      </c>
      <c r="G92" s="29" t="n">
        <v>46368.625</v>
      </c>
      <c r="H92" s="24" t="inlineStr">
        <is>
          <t>Arsenal</t>
        </is>
      </c>
      <c r="I92" s="24" t="inlineStr">
        <is>
          <t>A</t>
        </is>
      </c>
      <c r="J92" s="24" t="inlineStr">
        <is>
          <t>E0-Arsenal-Bournemo</t>
        </is>
      </c>
      <c r="K92" s="24" t="n">
        <v>1</v>
      </c>
      <c r="L92" s="11">
        <f>IF(INDEX(Matches!$X:$X,AA92)=0,"",IF(I92="H",INDEX(Matches!$H:$H,AA92),INDEX(Matches!$I:$I,AA92)))</f>
        <v/>
      </c>
      <c r="M92" s="11">
        <f>IF(INDEX(Matches!$X:$X,AA92)=0,"",IF(I92="H",INDEX(Matches!$I:$I,AA92),INDEX(Matches!$H:$H,AA92)))</f>
        <v/>
      </c>
      <c r="N92" s="11">
        <f>IF(L92="","",IF(L92&gt;M92,"W",IF(L92=M92,"D","L")))</f>
        <v/>
      </c>
      <c r="O92" s="11">
        <f>IF(L92="","",IF(L92&gt;M92,3,IF(L92=M92,1,0)))</f>
        <v/>
      </c>
      <c r="P92" s="31">
        <f>IF(I92="H",INDEX(Matches!$L:$L,AA92),INDEX(Matches!$N:$N,AA92))</f>
        <v/>
      </c>
      <c r="Q92" s="31">
        <f>INDEX(Matches!$M:$M,AA92)</f>
        <v/>
      </c>
      <c r="R92" s="31">
        <f>IF(I92="H",INDEX(Matches!$N:$N,AA92),INDEX(Matches!$L:$L,AA92))</f>
        <v/>
      </c>
      <c r="S92" s="33">
        <f>IF(I92="H",INDEX(Matches!$O:$O,AA92),INDEX(Matches!$P:$P,AA92))</f>
        <v/>
      </c>
      <c r="T92" s="33">
        <f>IF(INDEX(Matches!$J:$J,AA92)="","",IF(I92="H",INDEX(Matches!$J:$J,AA92),INDEX(Matches!$K:$K,AA92)))</f>
        <v/>
      </c>
      <c r="U92" s="33">
        <f>IF(INDEX(Matches!$K:$K,AA92)="","",IF(I92="H",INDEX(Matches!$K:$K,AA92),INDEX(Matches!$J:$J,AA92)))</f>
        <v/>
      </c>
      <c r="V92" s="30">
        <f>IF(T92="","",T92-U92)</f>
        <v/>
      </c>
      <c r="W92" s="33">
        <f>IF(I92="H",INDEX(Matches!$T:$T,AA92),INDEX(Matches!$U:$U,AA92))</f>
        <v/>
      </c>
      <c r="X92" s="11">
        <f>INDEX(Matches!$X:$X,AA92)</f>
        <v/>
      </c>
      <c r="Y92" s="30">
        <f>IF(O92="","",O92-S92)</f>
        <v/>
      </c>
      <c r="Z92" s="30">
        <f>IF(W92="","",W92-S92)</f>
        <v/>
      </c>
      <c r="AA92" s="24">
        <f>MATCH(J92,Matches!$A:$A,0)</f>
        <v/>
      </c>
      <c r="AB92" s="33" t="n"/>
      <c r="AC92" s="33" t="n">
        <v>0.5993633685877191</v>
      </c>
      <c r="AD92" s="24" t="inlineStr">
        <is>
          <t>Y</t>
        </is>
      </c>
      <c r="AE92" s="24" t="n">
        <v>4</v>
      </c>
      <c r="AF92" s="33" t="n"/>
      <c r="AG92" s="33" t="n"/>
    </row>
    <row r="93">
      <c r="A93" s="24" t="inlineStr">
        <is>
          <t>Bournemouth|16</t>
        </is>
      </c>
      <c r="B93" s="24" t="inlineStr">
        <is>
          <t>E0</t>
        </is>
      </c>
      <c r="C93" s="24" t="inlineStr">
        <is>
          <t>Premier League</t>
        </is>
      </c>
      <c r="D93" s="24" t="inlineStr">
        <is>
          <t>Bournemouth</t>
        </is>
      </c>
      <c r="E93" s="24" t="n">
        <v>16</v>
      </c>
      <c r="F93" s="24" t="n">
        <v>4</v>
      </c>
      <c r="G93" s="29" t="n">
        <v>46375.625</v>
      </c>
      <c r="H93" s="24" t="inlineStr">
        <is>
          <t>Coventry</t>
        </is>
      </c>
      <c r="I93" s="24" t="inlineStr">
        <is>
          <t>H</t>
        </is>
      </c>
      <c r="J93" s="24" t="inlineStr">
        <is>
          <t>E0-Bournemo-Coventry</t>
        </is>
      </c>
      <c r="K93" s="24" t="n">
        <v>18</v>
      </c>
      <c r="L93" s="11">
        <f>IF(INDEX(Matches!$X:$X,AA93)=0,"",IF(I93="H",INDEX(Matches!$H:$H,AA93),INDEX(Matches!$I:$I,AA93)))</f>
        <v/>
      </c>
      <c r="M93" s="11">
        <f>IF(INDEX(Matches!$X:$X,AA93)=0,"",IF(I93="H",INDEX(Matches!$I:$I,AA93),INDEX(Matches!$H:$H,AA93)))</f>
        <v/>
      </c>
      <c r="N93" s="11">
        <f>IF(L93="","",IF(L93&gt;M93,"W",IF(L93=M93,"D","L")))</f>
        <v/>
      </c>
      <c r="O93" s="11">
        <f>IF(L93="","",IF(L93&gt;M93,3,IF(L93=M93,1,0)))</f>
        <v/>
      </c>
      <c r="P93" s="31">
        <f>IF(I93="H",INDEX(Matches!$L:$L,AA93),INDEX(Matches!$N:$N,AA93))</f>
        <v/>
      </c>
      <c r="Q93" s="31">
        <f>INDEX(Matches!$M:$M,AA93)</f>
        <v/>
      </c>
      <c r="R93" s="31">
        <f>IF(I93="H",INDEX(Matches!$N:$N,AA93),INDEX(Matches!$L:$L,AA93))</f>
        <v/>
      </c>
      <c r="S93" s="33">
        <f>IF(I93="H",INDEX(Matches!$O:$O,AA93),INDEX(Matches!$P:$P,AA93))</f>
        <v/>
      </c>
      <c r="T93" s="33">
        <f>IF(INDEX(Matches!$J:$J,AA93)="","",IF(I93="H",INDEX(Matches!$J:$J,AA93),INDEX(Matches!$K:$K,AA93)))</f>
        <v/>
      </c>
      <c r="U93" s="33">
        <f>IF(INDEX(Matches!$K:$K,AA93)="","",IF(I93="H",INDEX(Matches!$K:$K,AA93),INDEX(Matches!$J:$J,AA93)))</f>
        <v/>
      </c>
      <c r="V93" s="30">
        <f>IF(T93="","",T93-U93)</f>
        <v/>
      </c>
      <c r="W93" s="33">
        <f>IF(I93="H",INDEX(Matches!$T:$T,AA93),INDEX(Matches!$U:$U,AA93))</f>
        <v/>
      </c>
      <c r="X93" s="11">
        <f>INDEX(Matches!$X:$X,AA93)</f>
        <v/>
      </c>
      <c r="Y93" s="30">
        <f>IF(O93="","",O93-S93)</f>
        <v/>
      </c>
      <c r="Z93" s="30">
        <f>IF(W93="","",W93-S93)</f>
        <v/>
      </c>
      <c r="AA93" s="24">
        <f>MATCH(J93,Matches!$A:$A,0)</f>
        <v/>
      </c>
      <c r="AB93" s="33" t="n"/>
      <c r="AC93" s="33" t="n">
        <v>1.966382141528305</v>
      </c>
      <c r="AD93" s="24" t="n"/>
      <c r="AE93" s="24" t="n">
        <v>4</v>
      </c>
      <c r="AF93" s="33" t="n"/>
      <c r="AG93" s="33" t="n"/>
    </row>
    <row r="94">
      <c r="A94" s="24" t="inlineStr">
        <is>
          <t>Bournemouth|17</t>
        </is>
      </c>
      <c r="B94" s="24" t="inlineStr">
        <is>
          <t>E0</t>
        </is>
      </c>
      <c r="C94" s="24" t="inlineStr">
        <is>
          <t>Premier League</t>
        </is>
      </c>
      <c r="D94" s="24" t="inlineStr">
        <is>
          <t>Bournemouth</t>
        </is>
      </c>
      <c r="E94" s="24" t="n">
        <v>17</v>
      </c>
      <c r="F94" s="24" t="n">
        <v>5</v>
      </c>
      <c r="G94" s="29" t="n">
        <v>46382.625</v>
      </c>
      <c r="H94" s="24" t="inlineStr">
        <is>
          <t>Tottenham</t>
        </is>
      </c>
      <c r="I94" s="24" t="inlineStr">
        <is>
          <t>A</t>
        </is>
      </c>
      <c r="J94" s="24" t="inlineStr">
        <is>
          <t>E0-Tottenha-Bournemo</t>
        </is>
      </c>
      <c r="K94" s="24" t="n">
        <v>6</v>
      </c>
      <c r="L94" s="11">
        <f>IF(INDEX(Matches!$X:$X,AA94)=0,"",IF(I94="H",INDEX(Matches!$H:$H,AA94),INDEX(Matches!$I:$I,AA94)))</f>
        <v/>
      </c>
      <c r="M94" s="11">
        <f>IF(INDEX(Matches!$X:$X,AA94)=0,"",IF(I94="H",INDEX(Matches!$I:$I,AA94),INDEX(Matches!$H:$H,AA94)))</f>
        <v/>
      </c>
      <c r="N94" s="11">
        <f>IF(L94="","",IF(L94&gt;M94,"W",IF(L94=M94,"D","L")))</f>
        <v/>
      </c>
      <c r="O94" s="11">
        <f>IF(L94="","",IF(L94&gt;M94,3,IF(L94=M94,1,0)))</f>
        <v/>
      </c>
      <c r="P94" s="31">
        <f>IF(I94="H",INDEX(Matches!$L:$L,AA94),INDEX(Matches!$N:$N,AA94))</f>
        <v/>
      </c>
      <c r="Q94" s="31">
        <f>INDEX(Matches!$M:$M,AA94)</f>
        <v/>
      </c>
      <c r="R94" s="31">
        <f>IF(I94="H",INDEX(Matches!$N:$N,AA94),INDEX(Matches!$L:$L,AA94))</f>
        <v/>
      </c>
      <c r="S94" s="33">
        <f>IF(I94="H",INDEX(Matches!$O:$O,AA94),INDEX(Matches!$P:$P,AA94))</f>
        <v/>
      </c>
      <c r="T94" s="33">
        <f>IF(INDEX(Matches!$J:$J,AA94)="","",IF(I94="H",INDEX(Matches!$J:$J,AA94),INDEX(Matches!$K:$K,AA94)))</f>
        <v/>
      </c>
      <c r="U94" s="33">
        <f>IF(INDEX(Matches!$K:$K,AA94)="","",IF(I94="H",INDEX(Matches!$K:$K,AA94),INDEX(Matches!$J:$J,AA94)))</f>
        <v/>
      </c>
      <c r="V94" s="30">
        <f>IF(T94="","",T94-U94)</f>
        <v/>
      </c>
      <c r="W94" s="33">
        <f>IF(I94="H",INDEX(Matches!$T:$T,AA94),INDEX(Matches!$U:$U,AA94))</f>
        <v/>
      </c>
      <c r="X94" s="11">
        <f>INDEX(Matches!$X:$X,AA94)</f>
        <v/>
      </c>
      <c r="Y94" s="30">
        <f>IF(O94="","",O94-S94)</f>
        <v/>
      </c>
      <c r="Z94" s="30">
        <f>IF(W94="","",W94-S94)</f>
        <v/>
      </c>
      <c r="AA94" s="24">
        <f>MATCH(J94,Matches!$A:$A,0)</f>
        <v/>
      </c>
      <c r="AB94" s="33" t="n"/>
      <c r="AC94" s="33" t="n">
        <v>1.009018914997767</v>
      </c>
      <c r="AD94" s="24" t="n"/>
      <c r="AE94" s="24" t="n">
        <v>5</v>
      </c>
      <c r="AF94" s="33" t="n"/>
      <c r="AG94" s="33" t="n"/>
    </row>
    <row r="95">
      <c r="A95" s="24" t="inlineStr">
        <is>
          <t>Bournemouth|18</t>
        </is>
      </c>
      <c r="B95" s="24" t="inlineStr">
        <is>
          <t>E0</t>
        </is>
      </c>
      <c r="C95" s="24" t="inlineStr">
        <is>
          <t>Premier League</t>
        </is>
      </c>
      <c r="D95" s="24" t="inlineStr">
        <is>
          <t>Bournemouth</t>
        </is>
      </c>
      <c r="E95" s="24" t="n">
        <v>18</v>
      </c>
      <c r="F95" s="24" t="n">
        <v>5</v>
      </c>
      <c r="G95" s="29" t="n">
        <v>46386.8125</v>
      </c>
      <c r="H95" s="24" t="inlineStr">
        <is>
          <t>Crystal Palace</t>
        </is>
      </c>
      <c r="I95" s="24" t="inlineStr">
        <is>
          <t>A</t>
        </is>
      </c>
      <c r="J95" s="24" t="inlineStr">
        <is>
          <t>E0-CrystalP-Bournemo</t>
        </is>
      </c>
      <c r="K95" s="24" t="n">
        <v>15</v>
      </c>
      <c r="L95" s="11">
        <f>IF(INDEX(Matches!$X:$X,AA95)=0,"",IF(I95="H",INDEX(Matches!$H:$H,AA95),INDEX(Matches!$I:$I,AA95)))</f>
        <v/>
      </c>
      <c r="M95" s="11">
        <f>IF(INDEX(Matches!$X:$X,AA95)=0,"",IF(I95="H",INDEX(Matches!$I:$I,AA95),INDEX(Matches!$H:$H,AA95)))</f>
        <v/>
      </c>
      <c r="N95" s="11">
        <f>IF(L95="","",IF(L95&gt;M95,"W",IF(L95=M95,"D","L")))</f>
        <v/>
      </c>
      <c r="O95" s="11">
        <f>IF(L95="","",IF(L95&gt;M95,3,IF(L95=M95,1,0)))</f>
        <v/>
      </c>
      <c r="P95" s="31">
        <f>IF(I95="H",INDEX(Matches!$L:$L,AA95),INDEX(Matches!$N:$N,AA95))</f>
        <v/>
      </c>
      <c r="Q95" s="31">
        <f>INDEX(Matches!$M:$M,AA95)</f>
        <v/>
      </c>
      <c r="R95" s="31">
        <f>IF(I95="H",INDEX(Matches!$N:$N,AA95),INDEX(Matches!$L:$L,AA95))</f>
        <v/>
      </c>
      <c r="S95" s="33">
        <f>IF(I95="H",INDEX(Matches!$O:$O,AA95),INDEX(Matches!$P:$P,AA95))</f>
        <v/>
      </c>
      <c r="T95" s="33">
        <f>IF(INDEX(Matches!$J:$J,AA95)="","",IF(I95="H",INDEX(Matches!$J:$J,AA95),INDEX(Matches!$K:$K,AA95)))</f>
        <v/>
      </c>
      <c r="U95" s="33">
        <f>IF(INDEX(Matches!$K:$K,AA95)="","",IF(I95="H",INDEX(Matches!$K:$K,AA95),INDEX(Matches!$J:$J,AA95)))</f>
        <v/>
      </c>
      <c r="V95" s="30">
        <f>IF(T95="","",T95-U95)</f>
        <v/>
      </c>
      <c r="W95" s="33">
        <f>IF(I95="H",INDEX(Matches!$T:$T,AA95),INDEX(Matches!$U:$U,AA95))</f>
        <v/>
      </c>
      <c r="X95" s="11">
        <f>INDEX(Matches!$X:$X,AA95)</f>
        <v/>
      </c>
      <c r="Y95" s="30">
        <f>IF(O95="","",O95-S95)</f>
        <v/>
      </c>
      <c r="Z95" s="30">
        <f>IF(W95="","",W95-S95)</f>
        <v/>
      </c>
      <c r="AA95" s="24">
        <f>MATCH(J95,Matches!$A:$A,0)</f>
        <v/>
      </c>
      <c r="AB95" s="33" t="n"/>
      <c r="AC95" s="33" t="n">
        <v>1.407203573915111</v>
      </c>
      <c r="AD95" s="24" t="n"/>
      <c r="AE95" s="24" t="n">
        <v>5</v>
      </c>
      <c r="AF95" s="33" t="n"/>
      <c r="AG95" s="33" t="n"/>
    </row>
    <row r="96">
      <c r="A96" s="24" t="inlineStr">
        <is>
          <t>Bournemouth|19</t>
        </is>
      </c>
      <c r="B96" s="24" t="inlineStr">
        <is>
          <t>E0</t>
        </is>
      </c>
      <c r="C96" s="24" t="inlineStr">
        <is>
          <t>Premier League</t>
        </is>
      </c>
      <c r="D96" s="24" t="inlineStr">
        <is>
          <t>Bournemouth</t>
        </is>
      </c>
      <c r="E96" s="24" t="n">
        <v>19</v>
      </c>
      <c r="F96" s="24" t="n">
        <v>5</v>
      </c>
      <c r="G96" s="29" t="n">
        <v>46389.72916666666</v>
      </c>
      <c r="H96" s="24" t="inlineStr">
        <is>
          <t>Aston Villa</t>
        </is>
      </c>
      <c r="I96" s="24" t="inlineStr">
        <is>
          <t>H</t>
        </is>
      </c>
      <c r="J96" s="24" t="inlineStr">
        <is>
          <t>E0-Bournemo-AstonVil</t>
        </is>
      </c>
      <c r="K96" s="24" t="n">
        <v>7</v>
      </c>
      <c r="L96" s="11">
        <f>IF(INDEX(Matches!$X:$X,AA96)=0,"",IF(I96="H",INDEX(Matches!$H:$H,AA96),INDEX(Matches!$I:$I,AA96)))</f>
        <v/>
      </c>
      <c r="M96" s="11">
        <f>IF(INDEX(Matches!$X:$X,AA96)=0,"",IF(I96="H",INDEX(Matches!$I:$I,AA96),INDEX(Matches!$H:$H,AA96)))</f>
        <v/>
      </c>
      <c r="N96" s="11">
        <f>IF(L96="","",IF(L96&gt;M96,"W",IF(L96=M96,"D","L")))</f>
        <v/>
      </c>
      <c r="O96" s="11">
        <f>IF(L96="","",IF(L96&gt;M96,3,IF(L96=M96,1,0)))</f>
        <v/>
      </c>
      <c r="P96" s="31">
        <f>IF(I96="H",INDEX(Matches!$L:$L,AA96),INDEX(Matches!$N:$N,AA96))</f>
        <v/>
      </c>
      <c r="Q96" s="31">
        <f>INDEX(Matches!$M:$M,AA96)</f>
        <v/>
      </c>
      <c r="R96" s="31">
        <f>IF(I96="H",INDEX(Matches!$N:$N,AA96),INDEX(Matches!$L:$L,AA96))</f>
        <v/>
      </c>
      <c r="S96" s="33">
        <f>IF(I96="H",INDEX(Matches!$O:$O,AA96),INDEX(Matches!$P:$P,AA96))</f>
        <v/>
      </c>
      <c r="T96" s="33">
        <f>IF(INDEX(Matches!$J:$J,AA96)="","",IF(I96="H",INDEX(Matches!$J:$J,AA96),INDEX(Matches!$K:$K,AA96)))</f>
        <v/>
      </c>
      <c r="U96" s="33">
        <f>IF(INDEX(Matches!$K:$K,AA96)="","",IF(I96="H",INDEX(Matches!$K:$K,AA96),INDEX(Matches!$J:$J,AA96)))</f>
        <v/>
      </c>
      <c r="V96" s="30">
        <f>IF(T96="","",T96-U96)</f>
        <v/>
      </c>
      <c r="W96" s="33">
        <f>IF(I96="H",INDEX(Matches!$T:$T,AA96),INDEX(Matches!$U:$U,AA96))</f>
        <v/>
      </c>
      <c r="X96" s="11">
        <f>INDEX(Matches!$X:$X,AA96)</f>
        <v/>
      </c>
      <c r="Y96" s="30">
        <f>IF(O96="","",O96-S96)</f>
        <v/>
      </c>
      <c r="Z96" s="30">
        <f>IF(W96="","",W96-S96)</f>
        <v/>
      </c>
      <c r="AA96" s="24">
        <f>MATCH(J96,Matches!$A:$A,0)</f>
        <v/>
      </c>
      <c r="AB96" s="33" t="n"/>
      <c r="AC96" s="33" t="n">
        <v>1.398467246644128</v>
      </c>
      <c r="AD96" s="24" t="n"/>
      <c r="AE96" s="24" t="n">
        <v>5</v>
      </c>
      <c r="AF96" s="33" t="n"/>
      <c r="AG96" s="33" t="n"/>
    </row>
    <row r="97">
      <c r="A97" s="24" t="inlineStr">
        <is>
          <t>Bournemouth|20</t>
        </is>
      </c>
      <c r="B97" s="24" t="inlineStr">
        <is>
          <t>E0</t>
        </is>
      </c>
      <c r="C97" s="24" t="inlineStr">
        <is>
          <t>Premier League</t>
        </is>
      </c>
      <c r="D97" s="24" t="inlineStr">
        <is>
          <t>Bournemouth</t>
        </is>
      </c>
      <c r="E97" s="24" t="n">
        <v>20</v>
      </c>
      <c r="F97" s="24" t="n">
        <v>5</v>
      </c>
      <c r="G97" s="29" t="n">
        <v>46392.8125</v>
      </c>
      <c r="H97" s="24" t="inlineStr">
        <is>
          <t>Brighton</t>
        </is>
      </c>
      <c r="I97" s="24" t="inlineStr">
        <is>
          <t>A</t>
        </is>
      </c>
      <c r="J97" s="24" t="inlineStr">
        <is>
          <t>E0-Brighton-Bournemo</t>
        </is>
      </c>
      <c r="K97" s="24" t="n">
        <v>8</v>
      </c>
      <c r="L97" s="11">
        <f>IF(INDEX(Matches!$X:$X,AA97)=0,"",IF(I97="H",INDEX(Matches!$H:$H,AA97),INDEX(Matches!$I:$I,AA97)))</f>
        <v/>
      </c>
      <c r="M97" s="11">
        <f>IF(INDEX(Matches!$X:$X,AA97)=0,"",IF(I97="H",INDEX(Matches!$I:$I,AA97),INDEX(Matches!$H:$H,AA97)))</f>
        <v/>
      </c>
      <c r="N97" s="11">
        <f>IF(L97="","",IF(L97&gt;M97,"W",IF(L97=M97,"D","L")))</f>
        <v/>
      </c>
      <c r="O97" s="11">
        <f>IF(L97="","",IF(L97&gt;M97,3,IF(L97=M97,1,0)))</f>
        <v/>
      </c>
      <c r="P97" s="31">
        <f>IF(I97="H",INDEX(Matches!$L:$L,AA97),INDEX(Matches!$N:$N,AA97))</f>
        <v/>
      </c>
      <c r="Q97" s="31">
        <f>INDEX(Matches!$M:$M,AA97)</f>
        <v/>
      </c>
      <c r="R97" s="31">
        <f>IF(I97="H",INDEX(Matches!$N:$N,AA97),INDEX(Matches!$L:$L,AA97))</f>
        <v/>
      </c>
      <c r="S97" s="33">
        <f>IF(I97="H",INDEX(Matches!$O:$O,AA97),INDEX(Matches!$P:$P,AA97))</f>
        <v/>
      </c>
      <c r="T97" s="33">
        <f>IF(INDEX(Matches!$J:$J,AA97)="","",IF(I97="H",INDEX(Matches!$J:$J,AA97),INDEX(Matches!$K:$K,AA97)))</f>
        <v/>
      </c>
      <c r="U97" s="33">
        <f>IF(INDEX(Matches!$K:$K,AA97)="","",IF(I97="H",INDEX(Matches!$K:$K,AA97),INDEX(Matches!$J:$J,AA97)))</f>
        <v/>
      </c>
      <c r="V97" s="30">
        <f>IF(T97="","",T97-U97)</f>
        <v/>
      </c>
      <c r="W97" s="33">
        <f>IF(I97="H",INDEX(Matches!$T:$T,AA97),INDEX(Matches!$U:$U,AA97))</f>
        <v/>
      </c>
      <c r="X97" s="11">
        <f>INDEX(Matches!$X:$X,AA97)</f>
        <v/>
      </c>
      <c r="Y97" s="30">
        <f>IF(O97="","",O97-S97)</f>
        <v/>
      </c>
      <c r="Z97" s="30">
        <f>IF(W97="","",W97-S97)</f>
        <v/>
      </c>
      <c r="AA97" s="24">
        <f>MATCH(J97,Matches!$A:$A,0)</f>
        <v/>
      </c>
      <c r="AB97" s="33" t="n"/>
      <c r="AC97" s="33" t="n">
        <v>1.112409818221606</v>
      </c>
      <c r="AD97" s="24" t="n"/>
      <c r="AE97" s="24" t="n">
        <v>5</v>
      </c>
      <c r="AF97" s="33" t="n"/>
      <c r="AG97" s="33" t="n"/>
    </row>
    <row r="98">
      <c r="A98" s="24" t="inlineStr">
        <is>
          <t>Bournemouth|21</t>
        </is>
      </c>
      <c r="B98" s="24" t="inlineStr">
        <is>
          <t>E0</t>
        </is>
      </c>
      <c r="C98" s="24" t="inlineStr">
        <is>
          <t>Premier League</t>
        </is>
      </c>
      <c r="D98" s="24" t="inlineStr">
        <is>
          <t>Bournemouth</t>
        </is>
      </c>
      <c r="E98" s="24" t="n">
        <v>21</v>
      </c>
      <c r="F98" s="24" t="n">
        <v>6</v>
      </c>
      <c r="G98" s="29" t="n">
        <v>46403.625</v>
      </c>
      <c r="H98" s="24" t="inlineStr">
        <is>
          <t>Ipswich</t>
        </is>
      </c>
      <c r="I98" s="24" t="inlineStr">
        <is>
          <t>H</t>
        </is>
      </c>
      <c r="J98" s="24" t="inlineStr">
        <is>
          <t>E0-Bournemo-Ipswich</t>
        </is>
      </c>
      <c r="K98" s="24" t="n">
        <v>19</v>
      </c>
      <c r="L98" s="11">
        <f>IF(INDEX(Matches!$X:$X,AA98)=0,"",IF(I98="H",INDEX(Matches!$H:$H,AA98),INDEX(Matches!$I:$I,AA98)))</f>
        <v/>
      </c>
      <c r="M98" s="11">
        <f>IF(INDEX(Matches!$X:$X,AA98)=0,"",IF(I98="H",INDEX(Matches!$I:$I,AA98),INDEX(Matches!$H:$H,AA98)))</f>
        <v/>
      </c>
      <c r="N98" s="11">
        <f>IF(L98="","",IF(L98&gt;M98,"W",IF(L98=M98,"D","L")))</f>
        <v/>
      </c>
      <c r="O98" s="11">
        <f>IF(L98="","",IF(L98&gt;M98,3,IF(L98=M98,1,0)))</f>
        <v/>
      </c>
      <c r="P98" s="31">
        <f>IF(I98="H",INDEX(Matches!$L:$L,AA98),INDEX(Matches!$N:$N,AA98))</f>
        <v/>
      </c>
      <c r="Q98" s="31">
        <f>INDEX(Matches!$M:$M,AA98)</f>
        <v/>
      </c>
      <c r="R98" s="31">
        <f>IF(I98="H",INDEX(Matches!$N:$N,AA98),INDEX(Matches!$L:$L,AA98))</f>
        <v/>
      </c>
      <c r="S98" s="33">
        <f>IF(I98="H",INDEX(Matches!$O:$O,AA98),INDEX(Matches!$P:$P,AA98))</f>
        <v/>
      </c>
      <c r="T98" s="33">
        <f>IF(INDEX(Matches!$J:$J,AA98)="","",IF(I98="H",INDEX(Matches!$J:$J,AA98),INDEX(Matches!$K:$K,AA98)))</f>
        <v/>
      </c>
      <c r="U98" s="33">
        <f>IF(INDEX(Matches!$K:$K,AA98)="","",IF(I98="H",INDEX(Matches!$K:$K,AA98),INDEX(Matches!$J:$J,AA98)))</f>
        <v/>
      </c>
      <c r="V98" s="30">
        <f>IF(T98="","",T98-U98)</f>
        <v/>
      </c>
      <c r="W98" s="33">
        <f>IF(I98="H",INDEX(Matches!$T:$T,AA98),INDEX(Matches!$U:$U,AA98))</f>
        <v/>
      </c>
      <c r="X98" s="11">
        <f>INDEX(Matches!$X:$X,AA98)</f>
        <v/>
      </c>
      <c r="Y98" s="30">
        <f>IF(O98="","",O98-S98)</f>
        <v/>
      </c>
      <c r="Z98" s="30">
        <f>IF(W98="","",W98-S98)</f>
        <v/>
      </c>
      <c r="AA98" s="24">
        <f>MATCH(J98,Matches!$A:$A,0)</f>
        <v/>
      </c>
      <c r="AB98" s="33" t="n"/>
      <c r="AC98" s="33" t="n">
        <v>1.986122441547939</v>
      </c>
      <c r="AD98" s="24" t="n"/>
      <c r="AE98" s="24" t="n">
        <v>6</v>
      </c>
      <c r="AF98" s="33" t="n"/>
      <c r="AG98" s="33" t="n"/>
    </row>
    <row r="99">
      <c r="A99" s="24" t="inlineStr">
        <is>
          <t>Bournemouth|22</t>
        </is>
      </c>
      <c r="B99" s="24" t="inlineStr">
        <is>
          <t>E0</t>
        </is>
      </c>
      <c r="C99" s="24" t="inlineStr">
        <is>
          <t>Premier League</t>
        </is>
      </c>
      <c r="D99" s="24" t="inlineStr">
        <is>
          <t>Bournemouth</t>
        </is>
      </c>
      <c r="E99" s="24" t="n">
        <v>22</v>
      </c>
      <c r="F99" s="24" t="n">
        <v>6</v>
      </c>
      <c r="G99" s="29" t="n">
        <v>46410.625</v>
      </c>
      <c r="H99" s="24" t="inlineStr">
        <is>
          <t>Nott'm Forest</t>
        </is>
      </c>
      <c r="I99" s="24" t="inlineStr">
        <is>
          <t>A</t>
        </is>
      </c>
      <c r="J99" s="24" t="inlineStr">
        <is>
          <t>E0-NottmFor-Bournemo</t>
        </is>
      </c>
      <c r="K99" s="24" t="n">
        <v>13</v>
      </c>
      <c r="L99" s="11">
        <f>IF(INDEX(Matches!$X:$X,AA99)=0,"",IF(I99="H",INDEX(Matches!$H:$H,AA99),INDEX(Matches!$I:$I,AA99)))</f>
        <v/>
      </c>
      <c r="M99" s="11">
        <f>IF(INDEX(Matches!$X:$X,AA99)=0,"",IF(I99="H",INDEX(Matches!$I:$I,AA99),INDEX(Matches!$H:$H,AA99)))</f>
        <v/>
      </c>
      <c r="N99" s="11">
        <f>IF(L99="","",IF(L99&gt;M99,"W",IF(L99=M99,"D","L")))</f>
        <v/>
      </c>
      <c r="O99" s="11">
        <f>IF(L99="","",IF(L99&gt;M99,3,IF(L99=M99,1,0)))</f>
        <v/>
      </c>
      <c r="P99" s="31">
        <f>IF(I99="H",INDEX(Matches!$L:$L,AA99),INDEX(Matches!$N:$N,AA99))</f>
        <v/>
      </c>
      <c r="Q99" s="31">
        <f>INDEX(Matches!$M:$M,AA99)</f>
        <v/>
      </c>
      <c r="R99" s="31">
        <f>IF(I99="H",INDEX(Matches!$N:$N,AA99),INDEX(Matches!$L:$L,AA99))</f>
        <v/>
      </c>
      <c r="S99" s="33">
        <f>IF(I99="H",INDEX(Matches!$O:$O,AA99),INDEX(Matches!$P:$P,AA99))</f>
        <v/>
      </c>
      <c r="T99" s="33">
        <f>IF(INDEX(Matches!$J:$J,AA99)="","",IF(I99="H",INDEX(Matches!$J:$J,AA99),INDEX(Matches!$K:$K,AA99)))</f>
        <v/>
      </c>
      <c r="U99" s="33">
        <f>IF(INDEX(Matches!$K:$K,AA99)="","",IF(I99="H",INDEX(Matches!$K:$K,AA99),INDEX(Matches!$J:$J,AA99)))</f>
        <v/>
      </c>
      <c r="V99" s="30">
        <f>IF(T99="","",T99-U99)</f>
        <v/>
      </c>
      <c r="W99" s="33">
        <f>IF(I99="H",INDEX(Matches!$T:$T,AA99),INDEX(Matches!$U:$U,AA99))</f>
        <v/>
      </c>
      <c r="X99" s="11">
        <f>INDEX(Matches!$X:$X,AA99)</f>
        <v/>
      </c>
      <c r="Y99" s="30">
        <f>IF(O99="","",O99-S99)</f>
        <v/>
      </c>
      <c r="Z99" s="30">
        <f>IF(W99="","",W99-S99)</f>
        <v/>
      </c>
      <c r="AA99" s="24">
        <f>MATCH(J99,Matches!$A:$A,0)</f>
        <v/>
      </c>
      <c r="AB99" s="33" t="n"/>
      <c r="AC99" s="33" t="n">
        <v>1.253194698419124</v>
      </c>
      <c r="AD99" s="24" t="inlineStr">
        <is>
          <t>Y</t>
        </is>
      </c>
      <c r="AE99" s="24" t="n">
        <v>6</v>
      </c>
      <c r="AF99" s="33" t="n"/>
      <c r="AG99" s="33" t="n"/>
    </row>
    <row r="100">
      <c r="A100" s="24" t="inlineStr">
        <is>
          <t>Bournemouth|23</t>
        </is>
      </c>
      <c r="B100" s="24" t="inlineStr">
        <is>
          <t>E0</t>
        </is>
      </c>
      <c r="C100" s="24" t="inlineStr">
        <is>
          <t>Premier League</t>
        </is>
      </c>
      <c r="D100" s="24" t="inlineStr">
        <is>
          <t>Bournemouth</t>
        </is>
      </c>
      <c r="E100" s="24" t="n">
        <v>23</v>
      </c>
      <c r="F100" s="24" t="n">
        <v>6</v>
      </c>
      <c r="G100" s="29" t="n">
        <v>46417.625</v>
      </c>
      <c r="H100" s="24" t="inlineStr">
        <is>
          <t>Fulham</t>
        </is>
      </c>
      <c r="I100" s="24" t="inlineStr">
        <is>
          <t>H</t>
        </is>
      </c>
      <c r="J100" s="24" t="inlineStr">
        <is>
          <t>E0-Bournemo-Fulham</t>
        </is>
      </c>
      <c r="K100" s="24" t="n">
        <v>16</v>
      </c>
      <c r="L100" s="11">
        <f>IF(INDEX(Matches!$X:$X,AA100)=0,"",IF(I100="H",INDEX(Matches!$H:$H,AA100),INDEX(Matches!$I:$I,AA100)))</f>
        <v/>
      </c>
      <c r="M100" s="11">
        <f>IF(INDEX(Matches!$X:$X,AA100)=0,"",IF(I100="H",INDEX(Matches!$I:$I,AA100),INDEX(Matches!$H:$H,AA100)))</f>
        <v/>
      </c>
      <c r="N100" s="11">
        <f>IF(L100="","",IF(L100&gt;M100,"W",IF(L100=M100,"D","L")))</f>
        <v/>
      </c>
      <c r="O100" s="11">
        <f>IF(L100="","",IF(L100&gt;M100,3,IF(L100=M100,1,0)))</f>
        <v/>
      </c>
      <c r="P100" s="31">
        <f>IF(I100="H",INDEX(Matches!$L:$L,AA100),INDEX(Matches!$N:$N,AA100))</f>
        <v/>
      </c>
      <c r="Q100" s="31">
        <f>INDEX(Matches!$M:$M,AA100)</f>
        <v/>
      </c>
      <c r="R100" s="31">
        <f>IF(I100="H",INDEX(Matches!$N:$N,AA100),INDEX(Matches!$L:$L,AA100))</f>
        <v/>
      </c>
      <c r="S100" s="33">
        <f>IF(I100="H",INDEX(Matches!$O:$O,AA100),INDEX(Matches!$P:$P,AA100))</f>
        <v/>
      </c>
      <c r="T100" s="33">
        <f>IF(INDEX(Matches!$J:$J,AA100)="","",IF(I100="H",INDEX(Matches!$J:$J,AA100),INDEX(Matches!$K:$K,AA100)))</f>
        <v/>
      </c>
      <c r="U100" s="33">
        <f>IF(INDEX(Matches!$K:$K,AA100)="","",IF(I100="H",INDEX(Matches!$K:$K,AA100),INDEX(Matches!$J:$J,AA100)))</f>
        <v/>
      </c>
      <c r="V100" s="30">
        <f>IF(T100="","",T100-U100)</f>
        <v/>
      </c>
      <c r="W100" s="33">
        <f>IF(I100="H",INDEX(Matches!$T:$T,AA100),INDEX(Matches!$U:$U,AA100))</f>
        <v/>
      </c>
      <c r="X100" s="11">
        <f>INDEX(Matches!$X:$X,AA100)</f>
        <v/>
      </c>
      <c r="Y100" s="30">
        <f>IF(O100="","",O100-S100)</f>
        <v/>
      </c>
      <c r="Z100" s="30">
        <f>IF(W100="","",W100-S100)</f>
        <v/>
      </c>
      <c r="AA100" s="24">
        <f>MATCH(J100,Matches!$A:$A,0)</f>
        <v/>
      </c>
      <c r="AB100" s="33" t="n"/>
      <c r="AC100" s="33" t="n">
        <v>1.679940016146632</v>
      </c>
      <c r="AD100" s="24" t="inlineStr">
        <is>
          <t>Y</t>
        </is>
      </c>
      <c r="AE100" s="24" t="n">
        <v>6</v>
      </c>
      <c r="AF100" s="33" t="n"/>
      <c r="AG100" s="33" t="n"/>
    </row>
    <row r="101">
      <c r="A101" s="24" t="inlineStr">
        <is>
          <t>Bournemouth|24</t>
        </is>
      </c>
      <c r="B101" s="24" t="inlineStr">
        <is>
          <t>E0</t>
        </is>
      </c>
      <c r="C101" s="24" t="inlineStr">
        <is>
          <t>Premier League</t>
        </is>
      </c>
      <c r="D101" s="24" t="inlineStr">
        <is>
          <t>Bournemouth</t>
        </is>
      </c>
      <c r="E101" s="24" t="n">
        <v>24</v>
      </c>
      <c r="F101" s="24" t="n">
        <v>6</v>
      </c>
      <c r="G101" s="29" t="n">
        <v>46424.625</v>
      </c>
      <c r="H101" s="24" t="inlineStr">
        <is>
          <t>Leeds</t>
        </is>
      </c>
      <c r="I101" s="24" t="inlineStr">
        <is>
          <t>A</t>
        </is>
      </c>
      <c r="J101" s="24" t="inlineStr">
        <is>
          <t>E0-Leeds-Bournemo</t>
        </is>
      </c>
      <c r="K101" s="24" t="n">
        <v>14</v>
      </c>
      <c r="L101" s="11">
        <f>IF(INDEX(Matches!$X:$X,AA101)=0,"",IF(I101="H",INDEX(Matches!$H:$H,AA101),INDEX(Matches!$I:$I,AA101)))</f>
        <v/>
      </c>
      <c r="M101" s="11">
        <f>IF(INDEX(Matches!$X:$X,AA101)=0,"",IF(I101="H",INDEX(Matches!$I:$I,AA101),INDEX(Matches!$H:$H,AA101)))</f>
        <v/>
      </c>
      <c r="N101" s="11">
        <f>IF(L101="","",IF(L101&gt;M101,"W",IF(L101=M101,"D","L")))</f>
        <v/>
      </c>
      <c r="O101" s="11">
        <f>IF(L101="","",IF(L101&gt;M101,3,IF(L101=M101,1,0)))</f>
        <v/>
      </c>
      <c r="P101" s="31">
        <f>IF(I101="H",INDEX(Matches!$L:$L,AA101),INDEX(Matches!$N:$N,AA101))</f>
        <v/>
      </c>
      <c r="Q101" s="31">
        <f>INDEX(Matches!$M:$M,AA101)</f>
        <v/>
      </c>
      <c r="R101" s="31">
        <f>IF(I101="H",INDEX(Matches!$N:$N,AA101),INDEX(Matches!$L:$L,AA101))</f>
        <v/>
      </c>
      <c r="S101" s="33">
        <f>IF(I101="H",INDEX(Matches!$O:$O,AA101),INDEX(Matches!$P:$P,AA101))</f>
        <v/>
      </c>
      <c r="T101" s="33">
        <f>IF(INDEX(Matches!$J:$J,AA101)="","",IF(I101="H",INDEX(Matches!$J:$J,AA101),INDEX(Matches!$K:$K,AA101)))</f>
        <v/>
      </c>
      <c r="U101" s="33">
        <f>IF(INDEX(Matches!$K:$K,AA101)="","",IF(I101="H",INDEX(Matches!$K:$K,AA101),INDEX(Matches!$J:$J,AA101)))</f>
        <v/>
      </c>
      <c r="V101" s="30">
        <f>IF(T101="","",T101-U101)</f>
        <v/>
      </c>
      <c r="W101" s="33">
        <f>IF(I101="H",INDEX(Matches!$T:$T,AA101),INDEX(Matches!$U:$U,AA101))</f>
        <v/>
      </c>
      <c r="X101" s="11">
        <f>INDEX(Matches!$X:$X,AA101)</f>
        <v/>
      </c>
      <c r="Y101" s="30">
        <f>IF(O101="","",O101-S101)</f>
        <v/>
      </c>
      <c r="Z101" s="30">
        <f>IF(W101="","",W101-S101)</f>
        <v/>
      </c>
      <c r="AA101" s="24">
        <f>MATCH(J101,Matches!$A:$A,0)</f>
        <v/>
      </c>
      <c r="AB101" s="33" t="n"/>
      <c r="AC101" s="33" t="n">
        <v>1.322664882487127</v>
      </c>
      <c r="AD101" s="24" t="n"/>
      <c r="AE101" s="24" t="n">
        <v>6</v>
      </c>
      <c r="AF101" s="33" t="n"/>
      <c r="AG101" s="33" t="n"/>
    </row>
    <row r="102">
      <c r="A102" s="24" t="inlineStr">
        <is>
          <t>Bournemouth|25</t>
        </is>
      </c>
      <c r="B102" s="24" t="inlineStr">
        <is>
          <t>E0</t>
        </is>
      </c>
      <c r="C102" s="24" t="inlineStr">
        <is>
          <t>Premier League</t>
        </is>
      </c>
      <c r="D102" s="24" t="inlineStr">
        <is>
          <t>Bournemouth</t>
        </is>
      </c>
      <c r="E102" s="24" t="n">
        <v>25</v>
      </c>
      <c r="F102" s="24" t="n">
        <v>7</v>
      </c>
      <c r="G102" s="29" t="n">
        <v>46428.83333333334</v>
      </c>
      <c r="H102" s="24" t="inlineStr">
        <is>
          <t>Aston Villa</t>
        </is>
      </c>
      <c r="I102" s="24" t="inlineStr">
        <is>
          <t>A</t>
        </is>
      </c>
      <c r="J102" s="24" t="inlineStr">
        <is>
          <t>E0-AstonVil-Bournemo</t>
        </is>
      </c>
      <c r="K102" s="24" t="n">
        <v>7</v>
      </c>
      <c r="L102" s="11">
        <f>IF(INDEX(Matches!$X:$X,AA102)=0,"",IF(I102="H",INDEX(Matches!$H:$H,AA102),INDEX(Matches!$I:$I,AA102)))</f>
        <v/>
      </c>
      <c r="M102" s="11">
        <f>IF(INDEX(Matches!$X:$X,AA102)=0,"",IF(I102="H",INDEX(Matches!$I:$I,AA102),INDEX(Matches!$H:$H,AA102)))</f>
        <v/>
      </c>
      <c r="N102" s="11">
        <f>IF(L102="","",IF(L102&gt;M102,"W",IF(L102=M102,"D","L")))</f>
        <v/>
      </c>
      <c r="O102" s="11">
        <f>IF(L102="","",IF(L102&gt;M102,3,IF(L102=M102,1,0)))</f>
        <v/>
      </c>
      <c r="P102" s="31">
        <f>IF(I102="H",INDEX(Matches!$L:$L,AA102),INDEX(Matches!$N:$N,AA102))</f>
        <v/>
      </c>
      <c r="Q102" s="31">
        <f>INDEX(Matches!$M:$M,AA102)</f>
        <v/>
      </c>
      <c r="R102" s="31">
        <f>IF(I102="H",INDEX(Matches!$N:$N,AA102),INDEX(Matches!$L:$L,AA102))</f>
        <v/>
      </c>
      <c r="S102" s="33">
        <f>IF(I102="H",INDEX(Matches!$O:$O,AA102),INDEX(Matches!$P:$P,AA102))</f>
        <v/>
      </c>
      <c r="T102" s="33">
        <f>IF(INDEX(Matches!$J:$J,AA102)="","",IF(I102="H",INDEX(Matches!$J:$J,AA102),INDEX(Matches!$K:$K,AA102)))</f>
        <v/>
      </c>
      <c r="U102" s="33">
        <f>IF(INDEX(Matches!$K:$K,AA102)="","",IF(I102="H",INDEX(Matches!$K:$K,AA102),INDEX(Matches!$J:$J,AA102)))</f>
        <v/>
      </c>
      <c r="V102" s="30">
        <f>IF(T102="","",T102-U102)</f>
        <v/>
      </c>
      <c r="W102" s="33">
        <f>IF(I102="H",INDEX(Matches!$T:$T,AA102),INDEX(Matches!$U:$U,AA102))</f>
        <v/>
      </c>
      <c r="X102" s="11">
        <f>INDEX(Matches!$X:$X,AA102)</f>
        <v/>
      </c>
      <c r="Y102" s="30">
        <f>IF(O102="","",O102-S102)</f>
        <v/>
      </c>
      <c r="Z102" s="30">
        <f>IF(W102="","",W102-S102)</f>
        <v/>
      </c>
      <c r="AA102" s="24">
        <f>MATCH(J102,Matches!$A:$A,0)</f>
        <v/>
      </c>
      <c r="AB102" s="33" t="n"/>
      <c r="AC102" s="33" t="n">
        <v>1.075286986088897</v>
      </c>
      <c r="AD102" s="24" t="n"/>
      <c r="AE102" s="24" t="n">
        <v>7</v>
      </c>
      <c r="AF102" s="33" t="n"/>
      <c r="AG102" s="33" t="n"/>
    </row>
    <row r="103">
      <c r="A103" s="24" t="inlineStr">
        <is>
          <t>Bournemouth|26</t>
        </is>
      </c>
      <c r="B103" s="24" t="inlineStr">
        <is>
          <t>E0</t>
        </is>
      </c>
      <c r="C103" s="24" t="inlineStr">
        <is>
          <t>Premier League</t>
        </is>
      </c>
      <c r="D103" s="24" t="inlineStr">
        <is>
          <t>Bournemouth</t>
        </is>
      </c>
      <c r="E103" s="24" t="n">
        <v>26</v>
      </c>
      <c r="F103" s="24" t="n">
        <v>7</v>
      </c>
      <c r="G103" s="29" t="n">
        <v>46438.625</v>
      </c>
      <c r="H103" s="24" t="inlineStr">
        <is>
          <t>Crystal Palace</t>
        </is>
      </c>
      <c r="I103" s="24" t="inlineStr">
        <is>
          <t>H</t>
        </is>
      </c>
      <c r="J103" s="24" t="inlineStr">
        <is>
          <t>E0-Bournemo-CrystalP</t>
        </is>
      </c>
      <c r="K103" s="24" t="n">
        <v>15</v>
      </c>
      <c r="L103" s="11">
        <f>IF(INDEX(Matches!$X:$X,AA103)=0,"",IF(I103="H",INDEX(Matches!$H:$H,AA103),INDEX(Matches!$I:$I,AA103)))</f>
        <v/>
      </c>
      <c r="M103" s="11">
        <f>IF(INDEX(Matches!$X:$X,AA103)=0,"",IF(I103="H",INDEX(Matches!$I:$I,AA103),INDEX(Matches!$H:$H,AA103)))</f>
        <v/>
      </c>
      <c r="N103" s="11">
        <f>IF(L103="","",IF(L103&gt;M103,"W",IF(L103=M103,"D","L")))</f>
        <v/>
      </c>
      <c r="O103" s="11">
        <f>IF(L103="","",IF(L103&gt;M103,3,IF(L103=M103,1,0)))</f>
        <v/>
      </c>
      <c r="P103" s="31">
        <f>IF(I103="H",INDEX(Matches!$L:$L,AA103),INDEX(Matches!$N:$N,AA103))</f>
        <v/>
      </c>
      <c r="Q103" s="31">
        <f>INDEX(Matches!$M:$M,AA103)</f>
        <v/>
      </c>
      <c r="R103" s="31">
        <f>IF(I103="H",INDEX(Matches!$N:$N,AA103),INDEX(Matches!$L:$L,AA103))</f>
        <v/>
      </c>
      <c r="S103" s="33">
        <f>IF(I103="H",INDEX(Matches!$O:$O,AA103),INDEX(Matches!$P:$P,AA103))</f>
        <v/>
      </c>
      <c r="T103" s="33">
        <f>IF(INDEX(Matches!$J:$J,AA103)="","",IF(I103="H",INDEX(Matches!$J:$J,AA103),INDEX(Matches!$K:$K,AA103)))</f>
        <v/>
      </c>
      <c r="U103" s="33">
        <f>IF(INDEX(Matches!$K:$K,AA103)="","",IF(I103="H",INDEX(Matches!$K:$K,AA103),INDEX(Matches!$J:$J,AA103)))</f>
        <v/>
      </c>
      <c r="V103" s="30">
        <f>IF(T103="","",T103-U103)</f>
        <v/>
      </c>
      <c r="W103" s="33">
        <f>IF(I103="H",INDEX(Matches!$T:$T,AA103),INDEX(Matches!$U:$U,AA103))</f>
        <v/>
      </c>
      <c r="X103" s="11">
        <f>INDEX(Matches!$X:$X,AA103)</f>
        <v/>
      </c>
      <c r="Y103" s="30">
        <f>IF(O103="","",O103-S103)</f>
        <v/>
      </c>
      <c r="Z103" s="30">
        <f>IF(W103="","",W103-S103)</f>
        <v/>
      </c>
      <c r="AA103" s="24">
        <f>MATCH(J103,Matches!$A:$A,0)</f>
        <v/>
      </c>
      <c r="AB103" s="33" t="n"/>
      <c r="AC103" s="33" t="n">
        <v>1.741988923124366</v>
      </c>
      <c r="AD103" s="24" t="n"/>
      <c r="AE103" s="24" t="n">
        <v>7</v>
      </c>
      <c r="AF103" s="33" t="n"/>
      <c r="AG103" s="33" t="n"/>
    </row>
    <row r="104">
      <c r="A104" s="24" t="inlineStr">
        <is>
          <t>Bournemouth|27</t>
        </is>
      </c>
      <c r="B104" s="24" t="inlineStr">
        <is>
          <t>E0</t>
        </is>
      </c>
      <c r="C104" s="24" t="inlineStr">
        <is>
          <t>Premier League</t>
        </is>
      </c>
      <c r="D104" s="24" t="inlineStr">
        <is>
          <t>Bournemouth</t>
        </is>
      </c>
      <c r="E104" s="24" t="n">
        <v>27</v>
      </c>
      <c r="F104" s="24" t="n">
        <v>7</v>
      </c>
      <c r="G104" s="29" t="n">
        <v>46445.625</v>
      </c>
      <c r="H104" s="24" t="inlineStr">
        <is>
          <t>Coventry</t>
        </is>
      </c>
      <c r="I104" s="24" t="inlineStr">
        <is>
          <t>A</t>
        </is>
      </c>
      <c r="J104" s="24" t="inlineStr">
        <is>
          <t>E0-Coventry-Bournemo</t>
        </is>
      </c>
      <c r="K104" s="24" t="n">
        <v>18</v>
      </c>
      <c r="L104" s="11">
        <f>IF(INDEX(Matches!$X:$X,AA104)=0,"",IF(I104="H",INDEX(Matches!$H:$H,AA104),INDEX(Matches!$I:$I,AA104)))</f>
        <v/>
      </c>
      <c r="M104" s="11">
        <f>IF(INDEX(Matches!$X:$X,AA104)=0,"",IF(I104="H",INDEX(Matches!$I:$I,AA104),INDEX(Matches!$H:$H,AA104)))</f>
        <v/>
      </c>
      <c r="N104" s="11">
        <f>IF(L104="","",IF(L104&gt;M104,"W",IF(L104=M104,"D","L")))</f>
        <v/>
      </c>
      <c r="O104" s="11">
        <f>IF(L104="","",IF(L104&gt;M104,3,IF(L104=M104,1,0)))</f>
        <v/>
      </c>
      <c r="P104" s="31">
        <f>IF(I104="H",INDEX(Matches!$L:$L,AA104),INDEX(Matches!$N:$N,AA104))</f>
        <v/>
      </c>
      <c r="Q104" s="31">
        <f>INDEX(Matches!$M:$M,AA104)</f>
        <v/>
      </c>
      <c r="R104" s="31">
        <f>IF(I104="H",INDEX(Matches!$N:$N,AA104),INDEX(Matches!$L:$L,AA104))</f>
        <v/>
      </c>
      <c r="S104" s="33">
        <f>IF(I104="H",INDEX(Matches!$O:$O,AA104),INDEX(Matches!$P:$P,AA104))</f>
        <v/>
      </c>
      <c r="T104" s="33">
        <f>IF(INDEX(Matches!$J:$J,AA104)="","",IF(I104="H",INDEX(Matches!$J:$J,AA104),INDEX(Matches!$K:$K,AA104)))</f>
        <v/>
      </c>
      <c r="U104" s="33">
        <f>IF(INDEX(Matches!$K:$K,AA104)="","",IF(I104="H",INDEX(Matches!$K:$K,AA104),INDEX(Matches!$J:$J,AA104)))</f>
        <v/>
      </c>
      <c r="V104" s="30">
        <f>IF(T104="","",T104-U104)</f>
        <v/>
      </c>
      <c r="W104" s="33">
        <f>IF(I104="H",INDEX(Matches!$T:$T,AA104),INDEX(Matches!$U:$U,AA104))</f>
        <v/>
      </c>
      <c r="X104" s="11">
        <f>INDEX(Matches!$X:$X,AA104)</f>
        <v/>
      </c>
      <c r="Y104" s="30">
        <f>IF(O104="","",O104-S104)</f>
        <v/>
      </c>
      <c r="Z104" s="30">
        <f>IF(W104="","",W104-S104)</f>
        <v/>
      </c>
      <c r="AA104" s="24">
        <f>MATCH(J104,Matches!$A:$A,0)</f>
        <v/>
      </c>
      <c r="AB104" s="33" t="n"/>
      <c r="AC104" s="33" t="n">
        <v>1.644565475691522</v>
      </c>
      <c r="AD104" s="24" t="n"/>
      <c r="AE104" s="24" t="n">
        <v>7</v>
      </c>
      <c r="AF104" s="33" t="n"/>
      <c r="AG104" s="33" t="n"/>
    </row>
    <row r="105">
      <c r="A105" s="24" t="inlineStr">
        <is>
          <t>Bournemouth|28</t>
        </is>
      </c>
      <c r="B105" s="24" t="inlineStr">
        <is>
          <t>E0</t>
        </is>
      </c>
      <c r="C105" s="24" t="inlineStr">
        <is>
          <t>Premier League</t>
        </is>
      </c>
      <c r="D105" s="24" t="inlineStr">
        <is>
          <t>Bournemouth</t>
        </is>
      </c>
      <c r="E105" s="24" t="n">
        <v>28</v>
      </c>
      <c r="F105" s="24" t="n">
        <v>7</v>
      </c>
      <c r="G105" s="29" t="n">
        <v>46449.83333333334</v>
      </c>
      <c r="H105" s="24" t="inlineStr">
        <is>
          <t>Tottenham</t>
        </is>
      </c>
      <c r="I105" s="24" t="inlineStr">
        <is>
          <t>H</t>
        </is>
      </c>
      <c r="J105" s="24" t="inlineStr">
        <is>
          <t>E0-Bournemo-Tottenha</t>
        </is>
      </c>
      <c r="K105" s="24" t="n">
        <v>6</v>
      </c>
      <c r="L105" s="11">
        <f>IF(INDEX(Matches!$X:$X,AA105)=0,"",IF(I105="H",INDEX(Matches!$H:$H,AA105),INDEX(Matches!$I:$I,AA105)))</f>
        <v/>
      </c>
      <c r="M105" s="11">
        <f>IF(INDEX(Matches!$X:$X,AA105)=0,"",IF(I105="H",INDEX(Matches!$I:$I,AA105),INDEX(Matches!$H:$H,AA105)))</f>
        <v/>
      </c>
      <c r="N105" s="11">
        <f>IF(L105="","",IF(L105&gt;M105,"W",IF(L105=M105,"D","L")))</f>
        <v/>
      </c>
      <c r="O105" s="11">
        <f>IF(L105="","",IF(L105&gt;M105,3,IF(L105=M105,1,0)))</f>
        <v/>
      </c>
      <c r="P105" s="31">
        <f>IF(I105="H",INDEX(Matches!$L:$L,AA105),INDEX(Matches!$N:$N,AA105))</f>
        <v/>
      </c>
      <c r="Q105" s="31">
        <f>INDEX(Matches!$M:$M,AA105)</f>
        <v/>
      </c>
      <c r="R105" s="31">
        <f>IF(I105="H",INDEX(Matches!$N:$N,AA105),INDEX(Matches!$L:$L,AA105))</f>
        <v/>
      </c>
      <c r="S105" s="33">
        <f>IF(I105="H",INDEX(Matches!$O:$O,AA105),INDEX(Matches!$P:$P,AA105))</f>
        <v/>
      </c>
      <c r="T105" s="33">
        <f>IF(INDEX(Matches!$J:$J,AA105)="","",IF(I105="H",INDEX(Matches!$J:$J,AA105),INDEX(Matches!$K:$K,AA105)))</f>
        <v/>
      </c>
      <c r="U105" s="33">
        <f>IF(INDEX(Matches!$K:$K,AA105)="","",IF(I105="H",INDEX(Matches!$K:$K,AA105),INDEX(Matches!$J:$J,AA105)))</f>
        <v/>
      </c>
      <c r="V105" s="30">
        <f>IF(T105="","",T105-U105)</f>
        <v/>
      </c>
      <c r="W105" s="33">
        <f>IF(I105="H",INDEX(Matches!$T:$T,AA105),INDEX(Matches!$U:$U,AA105))</f>
        <v/>
      </c>
      <c r="X105" s="11">
        <f>INDEX(Matches!$X:$X,AA105)</f>
        <v/>
      </c>
      <c r="Y105" s="30">
        <f>IF(O105="","",O105-S105)</f>
        <v/>
      </c>
      <c r="Z105" s="30">
        <f>IF(W105="","",W105-S105)</f>
        <v/>
      </c>
      <c r="AA105" s="24">
        <f>MATCH(J105,Matches!$A:$A,0)</f>
        <v/>
      </c>
      <c r="AB105" s="33" t="n"/>
      <c r="AC105" s="33" t="n">
        <v>1.326123466897173</v>
      </c>
      <c r="AD105" s="24" t="n"/>
      <c r="AE105" s="24" t="n">
        <v>7</v>
      </c>
      <c r="AF105" s="33" t="n"/>
      <c r="AG105" s="33" t="n"/>
    </row>
    <row r="106">
      <c r="A106" s="24" t="inlineStr">
        <is>
          <t>Bournemouth|29</t>
        </is>
      </c>
      <c r="B106" s="24" t="inlineStr">
        <is>
          <t>E0</t>
        </is>
      </c>
      <c r="C106" s="24" t="inlineStr">
        <is>
          <t>Premier League</t>
        </is>
      </c>
      <c r="D106" s="24" t="inlineStr">
        <is>
          <t>Bournemouth</t>
        </is>
      </c>
      <c r="E106" s="24" t="n">
        <v>29</v>
      </c>
      <c r="F106" s="24" t="n">
        <v>8</v>
      </c>
      <c r="G106" s="29" t="n">
        <v>46459.625</v>
      </c>
      <c r="H106" s="24" t="inlineStr">
        <is>
          <t>Newcastle</t>
        </is>
      </c>
      <c r="I106" s="24" t="inlineStr">
        <is>
          <t>H</t>
        </is>
      </c>
      <c r="J106" s="24" t="inlineStr">
        <is>
          <t>E0-Bournemo-Newcastl</t>
        </is>
      </c>
      <c r="K106" s="24" t="n">
        <v>9</v>
      </c>
      <c r="L106" s="11">
        <f>IF(INDEX(Matches!$X:$X,AA106)=0,"",IF(I106="H",INDEX(Matches!$H:$H,AA106),INDEX(Matches!$I:$I,AA106)))</f>
        <v/>
      </c>
      <c r="M106" s="11">
        <f>IF(INDEX(Matches!$X:$X,AA106)=0,"",IF(I106="H",INDEX(Matches!$I:$I,AA106),INDEX(Matches!$H:$H,AA106)))</f>
        <v/>
      </c>
      <c r="N106" s="11">
        <f>IF(L106="","",IF(L106&gt;M106,"W",IF(L106=M106,"D","L")))</f>
        <v/>
      </c>
      <c r="O106" s="11">
        <f>IF(L106="","",IF(L106&gt;M106,3,IF(L106=M106,1,0)))</f>
        <v/>
      </c>
      <c r="P106" s="31">
        <f>IF(I106="H",INDEX(Matches!$L:$L,AA106),INDEX(Matches!$N:$N,AA106))</f>
        <v/>
      </c>
      <c r="Q106" s="31">
        <f>INDEX(Matches!$M:$M,AA106)</f>
        <v/>
      </c>
      <c r="R106" s="31">
        <f>IF(I106="H",INDEX(Matches!$N:$N,AA106),INDEX(Matches!$L:$L,AA106))</f>
        <v/>
      </c>
      <c r="S106" s="33">
        <f>IF(I106="H",INDEX(Matches!$O:$O,AA106),INDEX(Matches!$P:$P,AA106))</f>
        <v/>
      </c>
      <c r="T106" s="33">
        <f>IF(INDEX(Matches!$J:$J,AA106)="","",IF(I106="H",INDEX(Matches!$J:$J,AA106),INDEX(Matches!$K:$K,AA106)))</f>
        <v/>
      </c>
      <c r="U106" s="33">
        <f>IF(INDEX(Matches!$K:$K,AA106)="","",IF(I106="H",INDEX(Matches!$K:$K,AA106),INDEX(Matches!$J:$J,AA106)))</f>
        <v/>
      </c>
      <c r="V106" s="30">
        <f>IF(T106="","",T106-U106)</f>
        <v/>
      </c>
      <c r="W106" s="33">
        <f>IF(I106="H",INDEX(Matches!$T:$T,AA106),INDEX(Matches!$U:$U,AA106))</f>
        <v/>
      </c>
      <c r="X106" s="11">
        <f>INDEX(Matches!$X:$X,AA106)</f>
        <v/>
      </c>
      <c r="Y106" s="30">
        <f>IF(O106="","",O106-S106)</f>
        <v/>
      </c>
      <c r="Z106" s="30">
        <f>IF(W106="","",W106-S106)</f>
        <v/>
      </c>
      <c r="AA106" s="24">
        <f>MATCH(J106,Matches!$A:$A,0)</f>
        <v/>
      </c>
      <c r="AB106" s="33" t="n"/>
      <c r="AC106" s="33" t="n">
        <v>1.569459217030962</v>
      </c>
      <c r="AD106" s="24" t="n"/>
      <c r="AE106" s="24" t="n">
        <v>8</v>
      </c>
      <c r="AF106" s="33" t="n"/>
      <c r="AG106" s="33" t="n"/>
    </row>
    <row r="107">
      <c r="A107" s="24" t="inlineStr">
        <is>
          <t>Bournemouth|30</t>
        </is>
      </c>
      <c r="B107" s="24" t="inlineStr">
        <is>
          <t>E0</t>
        </is>
      </c>
      <c r="C107" s="24" t="inlineStr">
        <is>
          <t>Premier League</t>
        </is>
      </c>
      <c r="D107" s="24" t="inlineStr">
        <is>
          <t>Bournemouth</t>
        </is>
      </c>
      <c r="E107" s="24" t="n">
        <v>30</v>
      </c>
      <c r="F107" s="24" t="n">
        <v>8</v>
      </c>
      <c r="G107" s="29" t="n">
        <v>46466.625</v>
      </c>
      <c r="H107" s="24" t="inlineStr">
        <is>
          <t>Brentford</t>
        </is>
      </c>
      <c r="I107" s="24" t="inlineStr">
        <is>
          <t>A</t>
        </is>
      </c>
      <c r="J107" s="24" t="inlineStr">
        <is>
          <t>E0-Brentfor-Bournemo</t>
        </is>
      </c>
      <c r="K107" s="24" t="n">
        <v>12</v>
      </c>
      <c r="L107" s="11">
        <f>IF(INDEX(Matches!$X:$X,AA107)=0,"",IF(I107="H",INDEX(Matches!$H:$H,AA107),INDEX(Matches!$I:$I,AA107)))</f>
        <v/>
      </c>
      <c r="M107" s="11">
        <f>IF(INDEX(Matches!$X:$X,AA107)=0,"",IF(I107="H",INDEX(Matches!$I:$I,AA107),INDEX(Matches!$H:$H,AA107)))</f>
        <v/>
      </c>
      <c r="N107" s="11">
        <f>IF(L107="","",IF(L107&gt;M107,"W",IF(L107=M107,"D","L")))</f>
        <v/>
      </c>
      <c r="O107" s="11">
        <f>IF(L107="","",IF(L107&gt;M107,3,IF(L107=M107,1,0)))</f>
        <v/>
      </c>
      <c r="P107" s="31">
        <f>IF(I107="H",INDEX(Matches!$L:$L,AA107),INDEX(Matches!$N:$N,AA107))</f>
        <v/>
      </c>
      <c r="Q107" s="31">
        <f>INDEX(Matches!$M:$M,AA107)</f>
        <v/>
      </c>
      <c r="R107" s="31">
        <f>IF(I107="H",INDEX(Matches!$N:$N,AA107),INDEX(Matches!$L:$L,AA107))</f>
        <v/>
      </c>
      <c r="S107" s="33">
        <f>IF(I107="H",INDEX(Matches!$O:$O,AA107),INDEX(Matches!$P:$P,AA107))</f>
        <v/>
      </c>
      <c r="T107" s="33">
        <f>IF(INDEX(Matches!$J:$J,AA107)="","",IF(I107="H",INDEX(Matches!$J:$J,AA107),INDEX(Matches!$K:$K,AA107)))</f>
        <v/>
      </c>
      <c r="U107" s="33">
        <f>IF(INDEX(Matches!$K:$K,AA107)="","",IF(I107="H",INDEX(Matches!$K:$K,AA107),INDEX(Matches!$J:$J,AA107)))</f>
        <v/>
      </c>
      <c r="V107" s="30">
        <f>IF(T107="","",T107-U107)</f>
        <v/>
      </c>
      <c r="W107" s="33">
        <f>IF(I107="H",INDEX(Matches!$T:$T,AA107),INDEX(Matches!$U:$U,AA107))</f>
        <v/>
      </c>
      <c r="X107" s="11">
        <f>INDEX(Matches!$X:$X,AA107)</f>
        <v/>
      </c>
      <c r="Y107" s="30">
        <f>IF(O107="","",O107-S107)</f>
        <v/>
      </c>
      <c r="Z107" s="30">
        <f>IF(W107="","",W107-S107)</f>
        <v/>
      </c>
      <c r="AA107" s="24">
        <f>MATCH(J107,Matches!$A:$A,0)</f>
        <v/>
      </c>
      <c r="AB107" s="33" t="n"/>
      <c r="AC107" s="33" t="n">
        <v>1.230978996304307</v>
      </c>
      <c r="AD107" s="24" t="n"/>
      <c r="AE107" s="24" t="n">
        <v>8</v>
      </c>
      <c r="AF107" s="33" t="n"/>
      <c r="AG107" s="33" t="n"/>
    </row>
    <row r="108">
      <c r="A108" s="24" t="inlineStr">
        <is>
          <t>Bournemouth|31</t>
        </is>
      </c>
      <c r="B108" s="24" t="inlineStr">
        <is>
          <t>E0</t>
        </is>
      </c>
      <c r="C108" s="24" t="inlineStr">
        <is>
          <t>Premier League</t>
        </is>
      </c>
      <c r="D108" s="24" t="inlineStr">
        <is>
          <t>Bournemouth</t>
        </is>
      </c>
      <c r="E108" s="24" t="n">
        <v>31</v>
      </c>
      <c r="F108" s="24" t="n">
        <v>8</v>
      </c>
      <c r="G108" s="29" t="n">
        <v>46487.625</v>
      </c>
      <c r="H108" s="24" t="inlineStr">
        <is>
          <t>Man City</t>
        </is>
      </c>
      <c r="I108" s="24" t="inlineStr">
        <is>
          <t>H</t>
        </is>
      </c>
      <c r="J108" s="24" t="inlineStr">
        <is>
          <t>E0-Bournemo-ManCity</t>
        </is>
      </c>
      <c r="K108" s="24" t="n">
        <v>2</v>
      </c>
      <c r="L108" s="11">
        <f>IF(INDEX(Matches!$X:$X,AA108)=0,"",IF(I108="H",INDEX(Matches!$H:$H,AA108),INDEX(Matches!$I:$I,AA108)))</f>
        <v/>
      </c>
      <c r="M108" s="11">
        <f>IF(INDEX(Matches!$X:$X,AA108)=0,"",IF(I108="H",INDEX(Matches!$I:$I,AA108),INDEX(Matches!$H:$H,AA108)))</f>
        <v/>
      </c>
      <c r="N108" s="11">
        <f>IF(L108="","",IF(L108&gt;M108,"W",IF(L108=M108,"D","L")))</f>
        <v/>
      </c>
      <c r="O108" s="11">
        <f>IF(L108="","",IF(L108&gt;M108,3,IF(L108=M108,1,0)))</f>
        <v/>
      </c>
      <c r="P108" s="31">
        <f>IF(I108="H",INDEX(Matches!$L:$L,AA108),INDEX(Matches!$N:$N,AA108))</f>
        <v/>
      </c>
      <c r="Q108" s="31">
        <f>INDEX(Matches!$M:$M,AA108)</f>
        <v/>
      </c>
      <c r="R108" s="31">
        <f>IF(I108="H",INDEX(Matches!$N:$N,AA108),INDEX(Matches!$L:$L,AA108))</f>
        <v/>
      </c>
      <c r="S108" s="33">
        <f>IF(I108="H",INDEX(Matches!$O:$O,AA108),INDEX(Matches!$P:$P,AA108))</f>
        <v/>
      </c>
      <c r="T108" s="33">
        <f>IF(INDEX(Matches!$J:$J,AA108)="","",IF(I108="H",INDEX(Matches!$J:$J,AA108),INDEX(Matches!$K:$K,AA108)))</f>
        <v/>
      </c>
      <c r="U108" s="33">
        <f>IF(INDEX(Matches!$K:$K,AA108)="","",IF(I108="H",INDEX(Matches!$K:$K,AA108),INDEX(Matches!$J:$J,AA108)))</f>
        <v/>
      </c>
      <c r="V108" s="30">
        <f>IF(T108="","",T108-U108)</f>
        <v/>
      </c>
      <c r="W108" s="33">
        <f>IF(I108="H",INDEX(Matches!$T:$T,AA108),INDEX(Matches!$U:$U,AA108))</f>
        <v/>
      </c>
      <c r="X108" s="11">
        <f>INDEX(Matches!$X:$X,AA108)</f>
        <v/>
      </c>
      <c r="Y108" s="30">
        <f>IF(O108="","",O108-S108)</f>
        <v/>
      </c>
      <c r="Z108" s="30">
        <f>IF(W108="","",W108-S108)</f>
        <v/>
      </c>
      <c r="AA108" s="24">
        <f>MATCH(J108,Matches!$A:$A,0)</f>
        <v/>
      </c>
      <c r="AB108" s="33" t="n"/>
      <c r="AC108" s="33" t="n">
        <v>0.9333271529433769</v>
      </c>
      <c r="AD108" s="24" t="n"/>
      <c r="AE108" s="24" t="n">
        <v>8</v>
      </c>
      <c r="AF108" s="33" t="n"/>
      <c r="AG108" s="33" t="n"/>
    </row>
    <row r="109">
      <c r="A109" s="24" t="inlineStr">
        <is>
          <t>Bournemouth|32</t>
        </is>
      </c>
      <c r="B109" s="24" t="inlineStr">
        <is>
          <t>E0</t>
        </is>
      </c>
      <c r="C109" s="24" t="inlineStr">
        <is>
          <t>Premier League</t>
        </is>
      </c>
      <c r="D109" s="24" t="inlineStr">
        <is>
          <t>Bournemouth</t>
        </is>
      </c>
      <c r="E109" s="24" t="n">
        <v>32</v>
      </c>
      <c r="F109" s="24" t="n">
        <v>8</v>
      </c>
      <c r="G109" s="29" t="n">
        <v>46494.625</v>
      </c>
      <c r="H109" s="24" t="inlineStr">
        <is>
          <t>Everton</t>
        </is>
      </c>
      <c r="I109" s="24" t="inlineStr">
        <is>
          <t>A</t>
        </is>
      </c>
      <c r="J109" s="24" t="inlineStr">
        <is>
          <t>E0-Everton-Bournemo</t>
        </is>
      </c>
      <c r="K109" s="24" t="n">
        <v>10</v>
      </c>
      <c r="L109" s="11">
        <f>IF(INDEX(Matches!$X:$X,AA109)=0,"",IF(I109="H",INDEX(Matches!$H:$H,AA109),INDEX(Matches!$I:$I,AA109)))</f>
        <v/>
      </c>
      <c r="M109" s="11">
        <f>IF(INDEX(Matches!$X:$X,AA109)=0,"",IF(I109="H",INDEX(Matches!$I:$I,AA109),INDEX(Matches!$H:$H,AA109)))</f>
        <v/>
      </c>
      <c r="N109" s="11">
        <f>IF(L109="","",IF(L109&gt;M109,"W",IF(L109=M109,"D","L")))</f>
        <v/>
      </c>
      <c r="O109" s="11">
        <f>IF(L109="","",IF(L109&gt;M109,3,IF(L109=M109,1,0)))</f>
        <v/>
      </c>
      <c r="P109" s="31">
        <f>IF(I109="H",INDEX(Matches!$L:$L,AA109),INDEX(Matches!$N:$N,AA109))</f>
        <v/>
      </c>
      <c r="Q109" s="31">
        <f>INDEX(Matches!$M:$M,AA109)</f>
        <v/>
      </c>
      <c r="R109" s="31">
        <f>IF(I109="H",INDEX(Matches!$N:$N,AA109),INDEX(Matches!$L:$L,AA109))</f>
        <v/>
      </c>
      <c r="S109" s="33">
        <f>IF(I109="H",INDEX(Matches!$O:$O,AA109),INDEX(Matches!$P:$P,AA109))</f>
        <v/>
      </c>
      <c r="T109" s="33">
        <f>IF(INDEX(Matches!$J:$J,AA109)="","",IF(I109="H",INDEX(Matches!$J:$J,AA109),INDEX(Matches!$K:$K,AA109)))</f>
        <v/>
      </c>
      <c r="U109" s="33">
        <f>IF(INDEX(Matches!$K:$K,AA109)="","",IF(I109="H",INDEX(Matches!$K:$K,AA109),INDEX(Matches!$J:$J,AA109)))</f>
        <v/>
      </c>
      <c r="V109" s="30">
        <f>IF(T109="","",T109-U109)</f>
        <v/>
      </c>
      <c r="W109" s="33">
        <f>IF(I109="H",INDEX(Matches!$T:$T,AA109),INDEX(Matches!$U:$U,AA109))</f>
        <v/>
      </c>
      <c r="X109" s="11">
        <f>INDEX(Matches!$X:$X,AA109)</f>
        <v/>
      </c>
      <c r="Y109" s="30">
        <f>IF(O109="","",O109-S109)</f>
        <v/>
      </c>
      <c r="Z109" s="30">
        <f>IF(W109="","",W109-S109)</f>
        <v/>
      </c>
      <c r="AA109" s="24">
        <f>MATCH(J109,Matches!$A:$A,0)</f>
        <v/>
      </c>
      <c r="AB109" s="33" t="n"/>
      <c r="AC109" s="33" t="n">
        <v>1.261180920112862</v>
      </c>
      <c r="AD109" s="24" t="n"/>
      <c r="AE109" s="24" t="n">
        <v>8</v>
      </c>
      <c r="AF109" s="33" t="n"/>
      <c r="AG109" s="33" t="n"/>
    </row>
    <row r="110">
      <c r="A110" s="24" t="inlineStr">
        <is>
          <t>Bournemouth|33</t>
        </is>
      </c>
      <c r="B110" s="24" t="inlineStr">
        <is>
          <t>E0</t>
        </is>
      </c>
      <c r="C110" s="24" t="inlineStr">
        <is>
          <t>Premier League</t>
        </is>
      </c>
      <c r="D110" s="24" t="inlineStr">
        <is>
          <t>Bournemouth</t>
        </is>
      </c>
      <c r="E110" s="24" t="n">
        <v>33</v>
      </c>
      <c r="F110" s="24" t="n">
        <v>9</v>
      </c>
      <c r="G110" s="29" t="n">
        <v>46501.625</v>
      </c>
      <c r="H110" s="24" t="inlineStr">
        <is>
          <t>Arsenal</t>
        </is>
      </c>
      <c r="I110" s="24" t="inlineStr">
        <is>
          <t>H</t>
        </is>
      </c>
      <c r="J110" s="24" t="inlineStr">
        <is>
          <t>E0-Bournemo-Arsenal</t>
        </is>
      </c>
      <c r="K110" s="24" t="n">
        <v>1</v>
      </c>
      <c r="L110" s="11">
        <f>IF(INDEX(Matches!$X:$X,AA110)=0,"",IF(I110="H",INDEX(Matches!$H:$H,AA110),INDEX(Matches!$I:$I,AA110)))</f>
        <v/>
      </c>
      <c r="M110" s="11">
        <f>IF(INDEX(Matches!$X:$X,AA110)=0,"",IF(I110="H",INDEX(Matches!$I:$I,AA110),INDEX(Matches!$H:$H,AA110)))</f>
        <v/>
      </c>
      <c r="N110" s="11">
        <f>IF(L110="","",IF(L110&gt;M110,"W",IF(L110=M110,"D","L")))</f>
        <v/>
      </c>
      <c r="O110" s="11">
        <f>IF(L110="","",IF(L110&gt;M110,3,IF(L110=M110,1,0)))</f>
        <v/>
      </c>
      <c r="P110" s="31">
        <f>IF(I110="H",INDEX(Matches!$L:$L,AA110),INDEX(Matches!$N:$N,AA110))</f>
        <v/>
      </c>
      <c r="Q110" s="31">
        <f>INDEX(Matches!$M:$M,AA110)</f>
        <v/>
      </c>
      <c r="R110" s="31">
        <f>IF(I110="H",INDEX(Matches!$N:$N,AA110),INDEX(Matches!$L:$L,AA110))</f>
        <v/>
      </c>
      <c r="S110" s="33">
        <f>IF(I110="H",INDEX(Matches!$O:$O,AA110),INDEX(Matches!$P:$P,AA110))</f>
        <v/>
      </c>
      <c r="T110" s="33">
        <f>IF(INDEX(Matches!$J:$J,AA110)="","",IF(I110="H",INDEX(Matches!$J:$J,AA110),INDEX(Matches!$K:$K,AA110)))</f>
        <v/>
      </c>
      <c r="U110" s="33">
        <f>IF(INDEX(Matches!$K:$K,AA110)="","",IF(I110="H",INDEX(Matches!$K:$K,AA110),INDEX(Matches!$J:$J,AA110)))</f>
        <v/>
      </c>
      <c r="V110" s="30">
        <f>IF(T110="","",T110-U110)</f>
        <v/>
      </c>
      <c r="W110" s="33">
        <f>IF(I110="H",INDEX(Matches!$T:$T,AA110),INDEX(Matches!$U:$U,AA110))</f>
        <v/>
      </c>
      <c r="X110" s="11">
        <f>INDEX(Matches!$X:$X,AA110)</f>
        <v/>
      </c>
      <c r="Y110" s="30">
        <f>IF(O110="","",O110-S110)</f>
        <v/>
      </c>
      <c r="Z110" s="30">
        <f>IF(W110="","",W110-S110)</f>
        <v/>
      </c>
      <c r="AA110" s="24">
        <f>MATCH(J110,Matches!$A:$A,0)</f>
        <v/>
      </c>
      <c r="AB110" s="33" t="n"/>
      <c r="AC110" s="33" t="n">
        <v>0.860112039648267</v>
      </c>
      <c r="AD110" s="24" t="n"/>
      <c r="AE110" s="24" t="n">
        <v>9</v>
      </c>
      <c r="AF110" s="33" t="n"/>
      <c r="AG110" s="33" t="n"/>
    </row>
    <row r="111">
      <c r="A111" s="24" t="inlineStr">
        <is>
          <t>Bournemouth|34</t>
        </is>
      </c>
      <c r="B111" s="24" t="inlineStr">
        <is>
          <t>E0</t>
        </is>
      </c>
      <c r="C111" s="24" t="inlineStr">
        <is>
          <t>Premier League</t>
        </is>
      </c>
      <c r="D111" s="24" t="inlineStr">
        <is>
          <t>Bournemouth</t>
        </is>
      </c>
      <c r="E111" s="24" t="n">
        <v>34</v>
      </c>
      <c r="F111" s="24" t="n">
        <v>9</v>
      </c>
      <c r="G111" s="29" t="n">
        <v>46508.625</v>
      </c>
      <c r="H111" s="24" t="inlineStr">
        <is>
          <t>Hull</t>
        </is>
      </c>
      <c r="I111" s="24" t="inlineStr">
        <is>
          <t>A</t>
        </is>
      </c>
      <c r="J111" s="24" t="inlineStr">
        <is>
          <t>E0-Hull-Bournemo</t>
        </is>
      </c>
      <c r="K111" s="24" t="n">
        <v>20</v>
      </c>
      <c r="L111" s="11">
        <f>IF(INDEX(Matches!$X:$X,AA111)=0,"",IF(I111="H",INDEX(Matches!$H:$H,AA111),INDEX(Matches!$I:$I,AA111)))</f>
        <v/>
      </c>
      <c r="M111" s="11">
        <f>IF(INDEX(Matches!$X:$X,AA111)=0,"",IF(I111="H",INDEX(Matches!$I:$I,AA111),INDEX(Matches!$H:$H,AA111)))</f>
        <v/>
      </c>
      <c r="N111" s="11">
        <f>IF(L111="","",IF(L111&gt;M111,"W",IF(L111=M111,"D","L")))</f>
        <v/>
      </c>
      <c r="O111" s="11">
        <f>IF(L111="","",IF(L111&gt;M111,3,IF(L111=M111,1,0)))</f>
        <v/>
      </c>
      <c r="P111" s="31">
        <f>IF(I111="H",INDEX(Matches!$L:$L,AA111),INDEX(Matches!$N:$N,AA111))</f>
        <v/>
      </c>
      <c r="Q111" s="31">
        <f>INDEX(Matches!$M:$M,AA111)</f>
        <v/>
      </c>
      <c r="R111" s="31">
        <f>IF(I111="H",INDEX(Matches!$N:$N,AA111),INDEX(Matches!$L:$L,AA111))</f>
        <v/>
      </c>
      <c r="S111" s="33">
        <f>IF(I111="H",INDEX(Matches!$O:$O,AA111),INDEX(Matches!$P:$P,AA111))</f>
        <v/>
      </c>
      <c r="T111" s="33">
        <f>IF(INDEX(Matches!$J:$J,AA111)="","",IF(I111="H",INDEX(Matches!$J:$J,AA111),INDEX(Matches!$K:$K,AA111)))</f>
        <v/>
      </c>
      <c r="U111" s="33">
        <f>IF(INDEX(Matches!$K:$K,AA111)="","",IF(I111="H",INDEX(Matches!$K:$K,AA111),INDEX(Matches!$J:$J,AA111)))</f>
        <v/>
      </c>
      <c r="V111" s="30">
        <f>IF(T111="","",T111-U111)</f>
        <v/>
      </c>
      <c r="W111" s="33">
        <f>IF(I111="H",INDEX(Matches!$T:$T,AA111),INDEX(Matches!$U:$U,AA111))</f>
        <v/>
      </c>
      <c r="X111" s="11">
        <f>INDEX(Matches!$X:$X,AA111)</f>
        <v/>
      </c>
      <c r="Y111" s="30">
        <f>IF(O111="","",O111-S111)</f>
        <v/>
      </c>
      <c r="Z111" s="30">
        <f>IF(W111="","",W111-S111)</f>
        <v/>
      </c>
      <c r="AA111" s="24">
        <f>MATCH(J111,Matches!$A:$A,0)</f>
        <v/>
      </c>
      <c r="AB111" s="33" t="n"/>
      <c r="AC111" s="33" t="n">
        <v>1.908671912748977</v>
      </c>
      <c r="AD111" s="24" t="n"/>
      <c r="AE111" s="24" t="n">
        <v>9</v>
      </c>
      <c r="AF111" s="33" t="n"/>
      <c r="AG111" s="33" t="n"/>
    </row>
    <row r="112">
      <c r="A112" s="24" t="inlineStr">
        <is>
          <t>Bournemouth|35</t>
        </is>
      </c>
      <c r="B112" s="24" t="inlineStr">
        <is>
          <t>E0</t>
        </is>
      </c>
      <c r="C112" s="24" t="inlineStr">
        <is>
          <t>Premier League</t>
        </is>
      </c>
      <c r="D112" s="24" t="inlineStr">
        <is>
          <t>Bournemouth</t>
        </is>
      </c>
      <c r="E112" s="24" t="n">
        <v>35</v>
      </c>
      <c r="F112" s="24" t="n">
        <v>9</v>
      </c>
      <c r="G112" s="29" t="n">
        <v>46515.625</v>
      </c>
      <c r="H112" s="24" t="inlineStr">
        <is>
          <t>Man Utd</t>
        </is>
      </c>
      <c r="I112" s="24" t="inlineStr">
        <is>
          <t>H</t>
        </is>
      </c>
      <c r="J112" s="24" t="inlineStr">
        <is>
          <t>E0-Bournemo-ManUtd</t>
        </is>
      </c>
      <c r="K112" s="24" t="n">
        <v>4</v>
      </c>
      <c r="L112" s="11">
        <f>IF(INDEX(Matches!$X:$X,AA112)=0,"",IF(I112="H",INDEX(Matches!$H:$H,AA112),INDEX(Matches!$I:$I,AA112)))</f>
        <v/>
      </c>
      <c r="M112" s="11">
        <f>IF(INDEX(Matches!$X:$X,AA112)=0,"",IF(I112="H",INDEX(Matches!$I:$I,AA112),INDEX(Matches!$H:$H,AA112)))</f>
        <v/>
      </c>
      <c r="N112" s="11">
        <f>IF(L112="","",IF(L112&gt;M112,"W",IF(L112=M112,"D","L")))</f>
        <v/>
      </c>
      <c r="O112" s="11">
        <f>IF(L112="","",IF(L112&gt;M112,3,IF(L112=M112,1,0)))</f>
        <v/>
      </c>
      <c r="P112" s="31">
        <f>IF(I112="H",INDEX(Matches!$L:$L,AA112),INDEX(Matches!$N:$N,AA112))</f>
        <v/>
      </c>
      <c r="Q112" s="31">
        <f>INDEX(Matches!$M:$M,AA112)</f>
        <v/>
      </c>
      <c r="R112" s="31">
        <f>IF(I112="H",INDEX(Matches!$N:$N,AA112),INDEX(Matches!$L:$L,AA112))</f>
        <v/>
      </c>
      <c r="S112" s="33">
        <f>IF(I112="H",INDEX(Matches!$O:$O,AA112),INDEX(Matches!$P:$P,AA112))</f>
        <v/>
      </c>
      <c r="T112" s="33">
        <f>IF(INDEX(Matches!$J:$J,AA112)="","",IF(I112="H",INDEX(Matches!$J:$J,AA112),INDEX(Matches!$K:$K,AA112)))</f>
        <v/>
      </c>
      <c r="U112" s="33">
        <f>IF(INDEX(Matches!$K:$K,AA112)="","",IF(I112="H",INDEX(Matches!$K:$K,AA112),INDEX(Matches!$J:$J,AA112)))</f>
        <v/>
      </c>
      <c r="V112" s="30">
        <f>IF(T112="","",T112-U112)</f>
        <v/>
      </c>
      <c r="W112" s="33">
        <f>IF(I112="H",INDEX(Matches!$T:$T,AA112),INDEX(Matches!$U:$U,AA112))</f>
        <v/>
      </c>
      <c r="X112" s="11">
        <f>INDEX(Matches!$X:$X,AA112)</f>
        <v/>
      </c>
      <c r="Y112" s="30">
        <f>IF(O112="","",O112-S112)</f>
        <v/>
      </c>
      <c r="Z112" s="30">
        <f>IF(W112="","",W112-S112)</f>
        <v/>
      </c>
      <c r="AA112" s="24">
        <f>MATCH(J112,Matches!$A:$A,0)</f>
        <v/>
      </c>
      <c r="AB112" s="33" t="n"/>
      <c r="AC112" s="33" t="n">
        <v>1.091103020016101</v>
      </c>
      <c r="AD112" s="24" t="n"/>
      <c r="AE112" s="24" t="n">
        <v>9</v>
      </c>
      <c r="AF112" s="33" t="n"/>
      <c r="AG112" s="33" t="n"/>
    </row>
    <row r="113">
      <c r="A113" s="24" t="inlineStr">
        <is>
          <t>Bournemouth|36</t>
        </is>
      </c>
      <c r="B113" s="24" t="inlineStr">
        <is>
          <t>E0</t>
        </is>
      </c>
      <c r="C113" s="24" t="inlineStr">
        <is>
          <t>Premier League</t>
        </is>
      </c>
      <c r="D113" s="24" t="inlineStr">
        <is>
          <t>Bournemouth</t>
        </is>
      </c>
      <c r="E113" s="24" t="n">
        <v>36</v>
      </c>
      <c r="F113" s="24" t="n">
        <v>9</v>
      </c>
      <c r="G113" s="29" t="n">
        <v>46522.625</v>
      </c>
      <c r="H113" s="24" t="inlineStr">
        <is>
          <t>Sunderland</t>
        </is>
      </c>
      <c r="I113" s="24" t="inlineStr">
        <is>
          <t>A</t>
        </is>
      </c>
      <c r="J113" s="24" t="inlineStr">
        <is>
          <t>E0-Sunderla-Bournemo</t>
        </is>
      </c>
      <c r="K113" s="24" t="n">
        <v>17</v>
      </c>
      <c r="L113" s="11">
        <f>IF(INDEX(Matches!$X:$X,AA113)=0,"",IF(I113="H",INDEX(Matches!$H:$H,AA113),INDEX(Matches!$I:$I,AA113)))</f>
        <v/>
      </c>
      <c r="M113" s="11">
        <f>IF(INDEX(Matches!$X:$X,AA113)=0,"",IF(I113="H",INDEX(Matches!$I:$I,AA113),INDEX(Matches!$H:$H,AA113)))</f>
        <v/>
      </c>
      <c r="N113" s="11">
        <f>IF(L113="","",IF(L113&gt;M113,"W",IF(L113=M113,"D","L")))</f>
        <v/>
      </c>
      <c r="O113" s="11">
        <f>IF(L113="","",IF(L113&gt;M113,3,IF(L113=M113,1,0)))</f>
        <v/>
      </c>
      <c r="P113" s="31">
        <f>IF(I113="H",INDEX(Matches!$L:$L,AA113),INDEX(Matches!$N:$N,AA113))</f>
        <v/>
      </c>
      <c r="Q113" s="31">
        <f>INDEX(Matches!$M:$M,AA113)</f>
        <v/>
      </c>
      <c r="R113" s="31">
        <f>IF(I113="H",INDEX(Matches!$N:$N,AA113),INDEX(Matches!$L:$L,AA113))</f>
        <v/>
      </c>
      <c r="S113" s="33">
        <f>IF(I113="H",INDEX(Matches!$O:$O,AA113),INDEX(Matches!$P:$P,AA113))</f>
        <v/>
      </c>
      <c r="T113" s="33">
        <f>IF(INDEX(Matches!$J:$J,AA113)="","",IF(I113="H",INDEX(Matches!$J:$J,AA113),INDEX(Matches!$K:$K,AA113)))</f>
        <v/>
      </c>
      <c r="U113" s="33">
        <f>IF(INDEX(Matches!$K:$K,AA113)="","",IF(I113="H",INDEX(Matches!$K:$K,AA113),INDEX(Matches!$J:$J,AA113)))</f>
        <v/>
      </c>
      <c r="V113" s="30">
        <f>IF(T113="","",T113-U113)</f>
        <v/>
      </c>
      <c r="W113" s="33">
        <f>IF(I113="H",INDEX(Matches!$T:$T,AA113),INDEX(Matches!$U:$U,AA113))</f>
        <v/>
      </c>
      <c r="X113" s="11">
        <f>INDEX(Matches!$X:$X,AA113)</f>
        <v/>
      </c>
      <c r="Y113" s="30">
        <f>IF(O113="","",O113-S113)</f>
        <v/>
      </c>
      <c r="Z113" s="30">
        <f>IF(W113="","",W113-S113)</f>
        <v/>
      </c>
      <c r="AA113" s="24">
        <f>MATCH(J113,Matches!$A:$A,0)</f>
        <v/>
      </c>
      <c r="AB113" s="33" t="n"/>
      <c r="AC113" s="33" t="n">
        <v>1.420129505085872</v>
      </c>
      <c r="AD113" s="24" t="n"/>
      <c r="AE113" s="24" t="n">
        <v>9</v>
      </c>
      <c r="AF113" s="33" t="n"/>
      <c r="AG113" s="33" t="n"/>
    </row>
    <row r="114">
      <c r="A114" s="24" t="inlineStr">
        <is>
          <t>Bournemouth|37</t>
        </is>
      </c>
      <c r="B114" s="24" t="inlineStr">
        <is>
          <t>E0</t>
        </is>
      </c>
      <c r="C114" s="24" t="inlineStr">
        <is>
          <t>Premier League</t>
        </is>
      </c>
      <c r="D114" s="24" t="inlineStr">
        <is>
          <t>Bournemouth</t>
        </is>
      </c>
      <c r="E114" s="24" t="n">
        <v>37</v>
      </c>
      <c r="F114" s="24" t="n">
        <v>10</v>
      </c>
      <c r="G114" s="29" t="n">
        <v>46530.625</v>
      </c>
      <c r="H114" s="24" t="inlineStr">
        <is>
          <t>Chelsea</t>
        </is>
      </c>
      <c r="I114" s="24" t="inlineStr">
        <is>
          <t>H</t>
        </is>
      </c>
      <c r="J114" s="24" t="inlineStr">
        <is>
          <t>E0-Bournemo-Chelsea</t>
        </is>
      </c>
      <c r="K114" s="24" t="n">
        <v>5</v>
      </c>
      <c r="L114" s="11">
        <f>IF(INDEX(Matches!$X:$X,AA114)=0,"",IF(I114="H",INDEX(Matches!$H:$H,AA114),INDEX(Matches!$I:$I,AA114)))</f>
        <v/>
      </c>
      <c r="M114" s="11">
        <f>IF(INDEX(Matches!$X:$X,AA114)=0,"",IF(I114="H",INDEX(Matches!$I:$I,AA114),INDEX(Matches!$H:$H,AA114)))</f>
        <v/>
      </c>
      <c r="N114" s="11">
        <f>IF(L114="","",IF(L114&gt;M114,"W",IF(L114=M114,"D","L")))</f>
        <v/>
      </c>
      <c r="O114" s="11">
        <f>IF(L114="","",IF(L114&gt;M114,3,IF(L114=M114,1,0)))</f>
        <v/>
      </c>
      <c r="P114" s="31">
        <f>IF(I114="H",INDEX(Matches!$L:$L,AA114),INDEX(Matches!$N:$N,AA114))</f>
        <v/>
      </c>
      <c r="Q114" s="31">
        <f>INDEX(Matches!$M:$M,AA114)</f>
        <v/>
      </c>
      <c r="R114" s="31">
        <f>IF(I114="H",INDEX(Matches!$N:$N,AA114),INDEX(Matches!$L:$L,AA114))</f>
        <v/>
      </c>
      <c r="S114" s="33">
        <f>IF(I114="H",INDEX(Matches!$O:$O,AA114),INDEX(Matches!$P:$P,AA114))</f>
        <v/>
      </c>
      <c r="T114" s="33">
        <f>IF(INDEX(Matches!$J:$J,AA114)="","",IF(I114="H",INDEX(Matches!$J:$J,AA114),INDEX(Matches!$K:$K,AA114)))</f>
        <v/>
      </c>
      <c r="U114" s="33">
        <f>IF(INDEX(Matches!$K:$K,AA114)="","",IF(I114="H",INDEX(Matches!$K:$K,AA114),INDEX(Matches!$J:$J,AA114)))</f>
        <v/>
      </c>
      <c r="V114" s="30">
        <f>IF(T114="","",T114-U114)</f>
        <v/>
      </c>
      <c r="W114" s="33">
        <f>IF(I114="H",INDEX(Matches!$T:$T,AA114),INDEX(Matches!$U:$U,AA114))</f>
        <v/>
      </c>
      <c r="X114" s="11">
        <f>INDEX(Matches!$X:$X,AA114)</f>
        <v/>
      </c>
      <c r="Y114" s="30">
        <f>IF(O114="","",O114-S114)</f>
        <v/>
      </c>
      <c r="Z114" s="30">
        <f>IF(W114="","",W114-S114)</f>
        <v/>
      </c>
      <c r="AA114" s="24">
        <f>MATCH(J114,Matches!$A:$A,0)</f>
        <v/>
      </c>
      <c r="AB114" s="33" t="n"/>
      <c r="AC114" s="33" t="n">
        <v>1.142977596343332</v>
      </c>
      <c r="AD114" s="24" t="n"/>
      <c r="AE114" s="24" t="n">
        <v>10</v>
      </c>
      <c r="AF114" s="33" t="n"/>
      <c r="AG114" s="33" t="n"/>
    </row>
    <row r="115">
      <c r="A115" s="24" t="inlineStr">
        <is>
          <t>Bournemouth|38</t>
        </is>
      </c>
      <c r="B115" s="24" t="inlineStr">
        <is>
          <t>E0</t>
        </is>
      </c>
      <c r="C115" s="24" t="inlineStr">
        <is>
          <t>Premier League</t>
        </is>
      </c>
      <c r="D115" s="24" t="inlineStr">
        <is>
          <t>Bournemouth</t>
        </is>
      </c>
      <c r="E115" s="24" t="n">
        <v>38</v>
      </c>
      <c r="F115" s="24" t="n">
        <v>10</v>
      </c>
      <c r="G115" s="29" t="n">
        <v>46537.66666666666</v>
      </c>
      <c r="H115" s="24" t="inlineStr">
        <is>
          <t>Liverpool</t>
        </is>
      </c>
      <c r="I115" s="24" t="inlineStr">
        <is>
          <t>A</t>
        </is>
      </c>
      <c r="J115" s="24" t="inlineStr">
        <is>
          <t>E0-Liverpoo-Bournemo</t>
        </is>
      </c>
      <c r="K115" s="24" t="n">
        <v>3</v>
      </c>
      <c r="L115" s="11">
        <f>IF(INDEX(Matches!$X:$X,AA115)=0,"",IF(I115="H",INDEX(Matches!$H:$H,AA115),INDEX(Matches!$I:$I,AA115)))</f>
        <v/>
      </c>
      <c r="M115" s="11">
        <f>IF(INDEX(Matches!$X:$X,AA115)=0,"",IF(I115="H",INDEX(Matches!$I:$I,AA115),INDEX(Matches!$H:$H,AA115)))</f>
        <v/>
      </c>
      <c r="N115" s="11">
        <f>IF(L115="","",IF(L115&gt;M115,"W",IF(L115=M115,"D","L")))</f>
        <v/>
      </c>
      <c r="O115" s="11">
        <f>IF(L115="","",IF(L115&gt;M115,3,IF(L115=M115,1,0)))</f>
        <v/>
      </c>
      <c r="P115" s="31">
        <f>IF(I115="H",INDEX(Matches!$L:$L,AA115),INDEX(Matches!$N:$N,AA115))</f>
        <v/>
      </c>
      <c r="Q115" s="31">
        <f>INDEX(Matches!$M:$M,AA115)</f>
        <v/>
      </c>
      <c r="R115" s="31">
        <f>IF(I115="H",INDEX(Matches!$N:$N,AA115),INDEX(Matches!$L:$L,AA115))</f>
        <v/>
      </c>
      <c r="S115" s="33">
        <f>IF(I115="H",INDEX(Matches!$O:$O,AA115),INDEX(Matches!$P:$P,AA115))</f>
        <v/>
      </c>
      <c r="T115" s="33">
        <f>IF(INDEX(Matches!$J:$J,AA115)="","",IF(I115="H",INDEX(Matches!$J:$J,AA115),INDEX(Matches!$K:$K,AA115)))</f>
        <v/>
      </c>
      <c r="U115" s="33">
        <f>IF(INDEX(Matches!$K:$K,AA115)="","",IF(I115="H",INDEX(Matches!$K:$K,AA115),INDEX(Matches!$J:$J,AA115)))</f>
        <v/>
      </c>
      <c r="V115" s="30">
        <f>IF(T115="","",T115-U115)</f>
        <v/>
      </c>
      <c r="W115" s="33">
        <f>IF(I115="H",INDEX(Matches!$T:$T,AA115),INDEX(Matches!$U:$U,AA115))</f>
        <v/>
      </c>
      <c r="X115" s="11">
        <f>INDEX(Matches!$X:$X,AA115)</f>
        <v/>
      </c>
      <c r="Y115" s="30">
        <f>IF(O115="","",O115-S115)</f>
        <v/>
      </c>
      <c r="Z115" s="30">
        <f>IF(W115="","",W115-S115)</f>
        <v/>
      </c>
      <c r="AA115" s="24">
        <f>MATCH(J115,Matches!$A:$A,0)</f>
        <v/>
      </c>
      <c r="AB115" s="33" t="n"/>
      <c r="AC115" s="33" t="n">
        <v>0.7669222927632865</v>
      </c>
      <c r="AD115" s="24" t="n"/>
      <c r="AE115" s="24" t="n">
        <v>10</v>
      </c>
      <c r="AF115" s="33" t="n"/>
      <c r="AG115" s="33" t="n"/>
    </row>
    <row r="116">
      <c r="A116" s="24" t="inlineStr">
        <is>
          <t>Brentford|1</t>
        </is>
      </c>
      <c r="B116" s="24" t="inlineStr">
        <is>
          <t>E0</t>
        </is>
      </c>
      <c r="C116" s="24" t="inlineStr">
        <is>
          <t>Premier League</t>
        </is>
      </c>
      <c r="D116" s="24" t="inlineStr">
        <is>
          <t>Brentford</t>
        </is>
      </c>
      <c r="E116" s="24" t="n">
        <v>1</v>
      </c>
      <c r="F116" s="24" t="n">
        <v>1</v>
      </c>
      <c r="G116" s="29" t="n">
        <v>46256.72916666666</v>
      </c>
      <c r="H116" s="24" t="inlineStr">
        <is>
          <t>Tottenham</t>
        </is>
      </c>
      <c r="I116" s="24" t="inlineStr">
        <is>
          <t>H</t>
        </is>
      </c>
      <c r="J116" s="24" t="inlineStr">
        <is>
          <t>E0-Brentfor-Tottenha</t>
        </is>
      </c>
      <c r="K116" s="24" t="n">
        <v>6</v>
      </c>
      <c r="L116" s="11">
        <f>IF(INDEX(Matches!$X:$X,AA116)=0,"",IF(I116="H",INDEX(Matches!$H:$H,AA116),INDEX(Matches!$I:$I,AA116)))</f>
        <v/>
      </c>
      <c r="M116" s="11">
        <f>IF(INDEX(Matches!$X:$X,AA116)=0,"",IF(I116="H",INDEX(Matches!$I:$I,AA116),INDEX(Matches!$H:$H,AA116)))</f>
        <v/>
      </c>
      <c r="N116" s="11">
        <f>IF(L116="","",IF(L116&gt;M116,"W",IF(L116=M116,"D","L")))</f>
        <v/>
      </c>
      <c r="O116" s="11">
        <f>IF(L116="","",IF(L116&gt;M116,3,IF(L116=M116,1,0)))</f>
        <v/>
      </c>
      <c r="P116" s="31">
        <f>IF(I116="H",INDEX(Matches!$L:$L,AA116),INDEX(Matches!$N:$N,AA116))</f>
        <v/>
      </c>
      <c r="Q116" s="31">
        <f>INDEX(Matches!$M:$M,AA116)</f>
        <v/>
      </c>
      <c r="R116" s="31">
        <f>IF(I116="H",INDEX(Matches!$N:$N,AA116),INDEX(Matches!$L:$L,AA116))</f>
        <v/>
      </c>
      <c r="S116" s="33">
        <f>IF(I116="H",INDEX(Matches!$O:$O,AA116),INDEX(Matches!$P:$P,AA116))</f>
        <v/>
      </c>
      <c r="T116" s="33">
        <f>IF(INDEX(Matches!$J:$J,AA116)="","",IF(I116="H",INDEX(Matches!$J:$J,AA116),INDEX(Matches!$K:$K,AA116)))</f>
        <v/>
      </c>
      <c r="U116" s="33">
        <f>IF(INDEX(Matches!$K:$K,AA116)="","",IF(I116="H",INDEX(Matches!$K:$K,AA116),INDEX(Matches!$J:$J,AA116)))</f>
        <v/>
      </c>
      <c r="V116" s="30">
        <f>IF(T116="","",T116-U116)</f>
        <v/>
      </c>
      <c r="W116" s="33">
        <f>IF(I116="H",INDEX(Matches!$T:$T,AA116),INDEX(Matches!$U:$U,AA116))</f>
        <v/>
      </c>
      <c r="X116" s="11">
        <f>INDEX(Matches!$X:$X,AA116)</f>
        <v/>
      </c>
      <c r="Y116" s="30">
        <f>IF(O116="","",O116-S116)</f>
        <v/>
      </c>
      <c r="Z116" s="30">
        <f>IF(W116="","",W116-S116)</f>
        <v/>
      </c>
      <c r="AA116" s="24">
        <f>MATCH(J116,Matches!$A:$A,0)</f>
        <v/>
      </c>
      <c r="AB116" s="33" t="n">
        <v>1.665429736500174</v>
      </c>
      <c r="AC116" s="33" t="n"/>
      <c r="AD116" s="24" t="n"/>
      <c r="AE116" s="24" t="n">
        <v>1</v>
      </c>
      <c r="AF116" s="33" t="n">
        <v>3.81</v>
      </c>
      <c r="AG116" s="33" t="n">
        <v>0.62</v>
      </c>
    </row>
    <row r="117">
      <c r="A117" s="24" t="inlineStr">
        <is>
          <t>Brentford|2</t>
        </is>
      </c>
      <c r="B117" s="24" t="inlineStr">
        <is>
          <t>E0</t>
        </is>
      </c>
      <c r="C117" s="24" t="inlineStr">
        <is>
          <t>Premier League</t>
        </is>
      </c>
      <c r="D117" s="24" t="inlineStr">
        <is>
          <t>Brentford</t>
        </is>
      </c>
      <c r="E117" s="24" t="n">
        <v>2</v>
      </c>
      <c r="F117" s="24" t="n">
        <v>1</v>
      </c>
      <c r="G117" s="29" t="n">
        <v>46264.58333333334</v>
      </c>
      <c r="H117" s="24" t="inlineStr">
        <is>
          <t>Leeds</t>
        </is>
      </c>
      <c r="I117" s="24" t="inlineStr">
        <is>
          <t>A</t>
        </is>
      </c>
      <c r="J117" s="24" t="inlineStr">
        <is>
          <t>E0-Leeds-Brentfor</t>
        </is>
      </c>
      <c r="K117" s="24" t="n">
        <v>14</v>
      </c>
      <c r="L117" s="11">
        <f>IF(INDEX(Matches!$X:$X,AA117)=0,"",IF(I117="H",INDEX(Matches!$H:$H,AA117),INDEX(Matches!$I:$I,AA117)))</f>
        <v/>
      </c>
      <c r="M117" s="11">
        <f>IF(INDEX(Matches!$X:$X,AA117)=0,"",IF(I117="H",INDEX(Matches!$I:$I,AA117),INDEX(Matches!$H:$H,AA117)))</f>
        <v/>
      </c>
      <c r="N117" s="11">
        <f>IF(L117="","",IF(L117&gt;M117,"W",IF(L117=M117,"D","L")))</f>
        <v/>
      </c>
      <c r="O117" s="11">
        <f>IF(L117="","",IF(L117&gt;M117,3,IF(L117=M117,1,0)))</f>
        <v/>
      </c>
      <c r="P117" s="31">
        <f>IF(I117="H",INDEX(Matches!$L:$L,AA117),INDEX(Matches!$N:$N,AA117))</f>
        <v/>
      </c>
      <c r="Q117" s="31">
        <f>INDEX(Matches!$M:$M,AA117)</f>
        <v/>
      </c>
      <c r="R117" s="31">
        <f>IF(I117="H",INDEX(Matches!$N:$N,AA117),INDEX(Matches!$L:$L,AA117))</f>
        <v/>
      </c>
      <c r="S117" s="33">
        <f>IF(I117="H",INDEX(Matches!$O:$O,AA117),INDEX(Matches!$P:$P,AA117))</f>
        <v/>
      </c>
      <c r="T117" s="33">
        <f>IF(INDEX(Matches!$J:$J,AA117)="","",IF(I117="H",INDEX(Matches!$J:$J,AA117),INDEX(Matches!$K:$K,AA117)))</f>
        <v/>
      </c>
      <c r="U117" s="33">
        <f>IF(INDEX(Matches!$K:$K,AA117)="","",IF(I117="H",INDEX(Matches!$K:$K,AA117),INDEX(Matches!$J:$J,AA117)))</f>
        <v/>
      </c>
      <c r="V117" s="30">
        <f>IF(T117="","",T117-U117)</f>
        <v/>
      </c>
      <c r="W117" s="33">
        <f>IF(I117="H",INDEX(Matches!$T:$T,AA117),INDEX(Matches!$U:$U,AA117))</f>
        <v/>
      </c>
      <c r="X117" s="11">
        <f>INDEX(Matches!$X:$X,AA117)</f>
        <v/>
      </c>
      <c r="Y117" s="30">
        <f>IF(O117="","",O117-S117)</f>
        <v/>
      </c>
      <c r="Z117" s="30">
        <f>IF(W117="","",W117-S117)</f>
        <v/>
      </c>
      <c r="AA117" s="24">
        <f>MATCH(J117,Matches!$A:$A,0)</f>
        <v/>
      </c>
      <c r="AB117" s="33" t="n">
        <v>1.415593728609146</v>
      </c>
      <c r="AC117" s="33" t="n"/>
      <c r="AD117" s="24" t="n"/>
      <c r="AE117" s="24" t="n">
        <v>1</v>
      </c>
      <c r="AF117" s="33" t="n">
        <v>1.77</v>
      </c>
      <c r="AG117" s="33" t="n">
        <v>1.04</v>
      </c>
    </row>
    <row r="118">
      <c r="A118" s="24" t="inlineStr">
        <is>
          <t>Brentford|3</t>
        </is>
      </c>
      <c r="B118" s="24" t="inlineStr">
        <is>
          <t>E0</t>
        </is>
      </c>
      <c r="C118" s="24" t="inlineStr">
        <is>
          <t>Premier League</t>
        </is>
      </c>
      <c r="D118" s="24" t="inlineStr">
        <is>
          <t>Brentford</t>
        </is>
      </c>
      <c r="E118" s="24" t="n">
        <v>3</v>
      </c>
      <c r="F118" s="24" t="n">
        <v>1</v>
      </c>
      <c r="G118" s="29" t="n">
        <v>46270.625</v>
      </c>
      <c r="H118" s="24" t="inlineStr">
        <is>
          <t>Sunderland</t>
        </is>
      </c>
      <c r="I118" s="24" t="inlineStr">
        <is>
          <t>H</t>
        </is>
      </c>
      <c r="J118" s="24" t="inlineStr">
        <is>
          <t>E0-Brentfor-Sunderla</t>
        </is>
      </c>
      <c r="K118" s="24" t="n">
        <v>17</v>
      </c>
      <c r="L118" s="11">
        <f>IF(INDEX(Matches!$X:$X,AA118)=0,"",IF(I118="H",INDEX(Matches!$H:$H,AA118),INDEX(Matches!$I:$I,AA118)))</f>
        <v/>
      </c>
      <c r="M118" s="11">
        <f>IF(INDEX(Matches!$X:$X,AA118)=0,"",IF(I118="H",INDEX(Matches!$I:$I,AA118),INDEX(Matches!$H:$H,AA118)))</f>
        <v/>
      </c>
      <c r="N118" s="11">
        <f>IF(L118="","",IF(L118&gt;M118,"W",IF(L118=M118,"D","L")))</f>
        <v/>
      </c>
      <c r="O118" s="11">
        <f>IF(L118="","",IF(L118&gt;M118,3,IF(L118=M118,1,0)))</f>
        <v/>
      </c>
      <c r="P118" s="31">
        <f>IF(I118="H",INDEX(Matches!$L:$L,AA118),INDEX(Matches!$N:$N,AA118))</f>
        <v/>
      </c>
      <c r="Q118" s="31">
        <f>INDEX(Matches!$M:$M,AA118)</f>
        <v/>
      </c>
      <c r="R118" s="31">
        <f>IF(I118="H",INDEX(Matches!$N:$N,AA118),INDEX(Matches!$L:$L,AA118))</f>
        <v/>
      </c>
      <c r="S118" s="33">
        <f>IF(I118="H",INDEX(Matches!$O:$O,AA118),INDEX(Matches!$P:$P,AA118))</f>
        <v/>
      </c>
      <c r="T118" s="33">
        <f>IF(INDEX(Matches!$J:$J,AA118)="","",IF(I118="H",INDEX(Matches!$J:$J,AA118),INDEX(Matches!$K:$K,AA118)))</f>
        <v/>
      </c>
      <c r="U118" s="33">
        <f>IF(INDEX(Matches!$K:$K,AA118)="","",IF(I118="H",INDEX(Matches!$K:$K,AA118),INDEX(Matches!$J:$J,AA118)))</f>
        <v/>
      </c>
      <c r="V118" s="30">
        <f>IF(T118="","",T118-U118)</f>
        <v/>
      </c>
      <c r="W118" s="33">
        <f>IF(I118="H",INDEX(Matches!$T:$T,AA118),INDEX(Matches!$U:$U,AA118))</f>
        <v/>
      </c>
      <c r="X118" s="11">
        <f>INDEX(Matches!$X:$X,AA118)</f>
        <v/>
      </c>
      <c r="Y118" s="30">
        <f>IF(O118="","",O118-S118)</f>
        <v/>
      </c>
      <c r="Z118" s="30">
        <f>IF(W118="","",W118-S118)</f>
        <v/>
      </c>
      <c r="AA118" s="24">
        <f>MATCH(J118,Matches!$A:$A,0)</f>
        <v/>
      </c>
      <c r="AB118" s="33" t="n"/>
      <c r="AC118" s="33" t="n"/>
      <c r="AD118" s="24" t="n"/>
      <c r="AE118" s="24" t="n">
        <v>1</v>
      </c>
      <c r="AF118" s="33" t="n"/>
      <c r="AG118" s="33" t="n"/>
    </row>
    <row r="119">
      <c r="A119" s="24" t="inlineStr">
        <is>
          <t>Brentford|4</t>
        </is>
      </c>
      <c r="B119" s="24" t="inlineStr">
        <is>
          <t>E0</t>
        </is>
      </c>
      <c r="C119" s="24" t="inlineStr">
        <is>
          <t>Premier League</t>
        </is>
      </c>
      <c r="D119" s="24" t="inlineStr">
        <is>
          <t>Brentford</t>
        </is>
      </c>
      <c r="E119" s="24" t="n">
        <v>4</v>
      </c>
      <c r="F119" s="24" t="n">
        <v>1</v>
      </c>
      <c r="G119" s="29" t="n">
        <v>46277.625</v>
      </c>
      <c r="H119" s="24" t="inlineStr">
        <is>
          <t>Bournemouth</t>
        </is>
      </c>
      <c r="I119" s="24" t="inlineStr">
        <is>
          <t>A</t>
        </is>
      </c>
      <c r="J119" s="24" t="inlineStr">
        <is>
          <t>E0-Bournemo-Brentfor</t>
        </is>
      </c>
      <c r="K119" s="24" t="n">
        <v>11</v>
      </c>
      <c r="L119" s="11">
        <f>IF(INDEX(Matches!$X:$X,AA119)=0,"",IF(I119="H",INDEX(Matches!$H:$H,AA119),INDEX(Matches!$I:$I,AA119)))</f>
        <v/>
      </c>
      <c r="M119" s="11">
        <f>IF(INDEX(Matches!$X:$X,AA119)=0,"",IF(I119="H",INDEX(Matches!$I:$I,AA119),INDEX(Matches!$H:$H,AA119)))</f>
        <v/>
      </c>
      <c r="N119" s="11">
        <f>IF(L119="","",IF(L119&gt;M119,"W",IF(L119=M119,"D","L")))</f>
        <v/>
      </c>
      <c r="O119" s="11">
        <f>IF(L119="","",IF(L119&gt;M119,3,IF(L119=M119,1,0)))</f>
        <v/>
      </c>
      <c r="P119" s="31">
        <f>IF(I119="H",INDEX(Matches!$L:$L,AA119),INDEX(Matches!$N:$N,AA119))</f>
        <v/>
      </c>
      <c r="Q119" s="31">
        <f>INDEX(Matches!$M:$M,AA119)</f>
        <v/>
      </c>
      <c r="R119" s="31">
        <f>IF(I119="H",INDEX(Matches!$N:$N,AA119),INDEX(Matches!$L:$L,AA119))</f>
        <v/>
      </c>
      <c r="S119" s="33">
        <f>IF(I119="H",INDEX(Matches!$O:$O,AA119),INDEX(Matches!$P:$P,AA119))</f>
        <v/>
      </c>
      <c r="T119" s="33">
        <f>IF(INDEX(Matches!$J:$J,AA119)="","",IF(I119="H",INDEX(Matches!$J:$J,AA119),INDEX(Matches!$K:$K,AA119)))</f>
        <v/>
      </c>
      <c r="U119" s="33">
        <f>IF(INDEX(Matches!$K:$K,AA119)="","",IF(I119="H",INDEX(Matches!$K:$K,AA119),INDEX(Matches!$J:$J,AA119)))</f>
        <v/>
      </c>
      <c r="V119" s="30">
        <f>IF(T119="","",T119-U119)</f>
        <v/>
      </c>
      <c r="W119" s="33">
        <f>IF(I119="H",INDEX(Matches!$T:$T,AA119),INDEX(Matches!$U:$U,AA119))</f>
        <v/>
      </c>
      <c r="X119" s="11">
        <f>INDEX(Matches!$X:$X,AA119)</f>
        <v/>
      </c>
      <c r="Y119" s="30">
        <f>IF(O119="","",O119-S119)</f>
        <v/>
      </c>
      <c r="Z119" s="30">
        <f>IF(W119="","",W119-S119)</f>
        <v/>
      </c>
      <c r="AA119" s="24">
        <f>MATCH(J119,Matches!$A:$A,0)</f>
        <v/>
      </c>
      <c r="AB119" s="33" t="n">
        <v>1.318778728831915</v>
      </c>
      <c r="AC119" s="33" t="n"/>
      <c r="AD119" s="24" t="n"/>
      <c r="AE119" s="24" t="n">
        <v>1</v>
      </c>
      <c r="AF119" s="33" t="n"/>
      <c r="AG119" s="33" t="n"/>
    </row>
    <row r="120">
      <c r="A120" s="24" t="inlineStr">
        <is>
          <t>Brentford|5</t>
        </is>
      </c>
      <c r="B120" s="24" t="inlineStr">
        <is>
          <t>E0</t>
        </is>
      </c>
      <c r="C120" s="24" t="inlineStr">
        <is>
          <t>Premier League</t>
        </is>
      </c>
      <c r="D120" s="24" t="inlineStr">
        <is>
          <t>Brentford</t>
        </is>
      </c>
      <c r="E120" s="24" t="n">
        <v>5</v>
      </c>
      <c r="F120" s="24" t="n">
        <v>2</v>
      </c>
      <c r="G120" s="29" t="n">
        <v>46283.83333333334</v>
      </c>
      <c r="H120" s="24" t="inlineStr">
        <is>
          <t>Chelsea</t>
        </is>
      </c>
      <c r="I120" s="24" t="inlineStr">
        <is>
          <t>H</t>
        </is>
      </c>
      <c r="J120" s="24" t="inlineStr">
        <is>
          <t>E0-Brentfor-Chelsea</t>
        </is>
      </c>
      <c r="K120" s="24" t="n">
        <v>5</v>
      </c>
      <c r="L120" s="11">
        <f>IF(INDEX(Matches!$X:$X,AA120)=0,"",IF(I120="H",INDEX(Matches!$H:$H,AA120),INDEX(Matches!$I:$I,AA120)))</f>
        <v/>
      </c>
      <c r="M120" s="11">
        <f>IF(INDEX(Matches!$X:$X,AA120)=0,"",IF(I120="H",INDEX(Matches!$I:$I,AA120),INDEX(Matches!$H:$H,AA120)))</f>
        <v/>
      </c>
      <c r="N120" s="11">
        <f>IF(L120="","",IF(L120&gt;M120,"W",IF(L120=M120,"D","L")))</f>
        <v/>
      </c>
      <c r="O120" s="11">
        <f>IF(L120="","",IF(L120&gt;M120,3,IF(L120=M120,1,0)))</f>
        <v/>
      </c>
      <c r="P120" s="31">
        <f>IF(I120="H",INDEX(Matches!$L:$L,AA120),INDEX(Matches!$N:$N,AA120))</f>
        <v/>
      </c>
      <c r="Q120" s="31">
        <f>INDEX(Matches!$M:$M,AA120)</f>
        <v/>
      </c>
      <c r="R120" s="31">
        <f>IF(I120="H",INDEX(Matches!$N:$N,AA120),INDEX(Matches!$L:$L,AA120))</f>
        <v/>
      </c>
      <c r="S120" s="33">
        <f>IF(I120="H",INDEX(Matches!$O:$O,AA120),INDEX(Matches!$P:$P,AA120))</f>
        <v/>
      </c>
      <c r="T120" s="33">
        <f>IF(INDEX(Matches!$J:$J,AA120)="","",IF(I120="H",INDEX(Matches!$J:$J,AA120),INDEX(Matches!$K:$K,AA120)))</f>
        <v/>
      </c>
      <c r="U120" s="33">
        <f>IF(INDEX(Matches!$K:$K,AA120)="","",IF(I120="H",INDEX(Matches!$K:$K,AA120),INDEX(Matches!$J:$J,AA120)))</f>
        <v/>
      </c>
      <c r="V120" s="30">
        <f>IF(T120="","",T120-U120)</f>
        <v/>
      </c>
      <c r="W120" s="33">
        <f>IF(I120="H",INDEX(Matches!$T:$T,AA120),INDEX(Matches!$U:$U,AA120))</f>
        <v/>
      </c>
      <c r="X120" s="11">
        <f>INDEX(Matches!$X:$X,AA120)</f>
        <v/>
      </c>
      <c r="Y120" s="30">
        <f>IF(O120="","",O120-S120)</f>
        <v/>
      </c>
      <c r="Z120" s="30">
        <f>IF(W120="","",W120-S120)</f>
        <v/>
      </c>
      <c r="AA120" s="24">
        <f>MATCH(J120,Matches!$A:$A,0)</f>
        <v/>
      </c>
      <c r="AB120" s="33" t="n"/>
      <c r="AC120" s="33" t="n"/>
      <c r="AD120" s="24" t="n"/>
      <c r="AE120" s="24" t="n">
        <v>2</v>
      </c>
      <c r="AF120" s="33" t="n"/>
      <c r="AG120" s="33" t="n"/>
    </row>
    <row r="121">
      <c r="A121" s="24" t="inlineStr">
        <is>
          <t>Brentford|6</t>
        </is>
      </c>
      <c r="B121" s="24" t="inlineStr">
        <is>
          <t>E0</t>
        </is>
      </c>
      <c r="C121" s="24" t="inlineStr">
        <is>
          <t>Premier League</t>
        </is>
      </c>
      <c r="D121" s="24" t="inlineStr">
        <is>
          <t>Brentford</t>
        </is>
      </c>
      <c r="E121" s="24" t="n">
        <v>6</v>
      </c>
      <c r="F121" s="24" t="n">
        <v>2</v>
      </c>
      <c r="G121" s="29" t="n">
        <v>46305.625</v>
      </c>
      <c r="H121" s="24" t="inlineStr">
        <is>
          <t>Aston Villa</t>
        </is>
      </c>
      <c r="I121" s="24" t="inlineStr">
        <is>
          <t>A</t>
        </is>
      </c>
      <c r="J121" s="24" t="inlineStr">
        <is>
          <t>E0-AstonVil-Brentfor</t>
        </is>
      </c>
      <c r="K121" s="24" t="n">
        <v>7</v>
      </c>
      <c r="L121" s="11">
        <f>IF(INDEX(Matches!$X:$X,AA121)=0,"",IF(I121="H",INDEX(Matches!$H:$H,AA121),INDEX(Matches!$I:$I,AA121)))</f>
        <v/>
      </c>
      <c r="M121" s="11">
        <f>IF(INDEX(Matches!$X:$X,AA121)=0,"",IF(I121="H",INDEX(Matches!$I:$I,AA121),INDEX(Matches!$H:$H,AA121)))</f>
        <v/>
      </c>
      <c r="N121" s="11">
        <f>IF(L121="","",IF(L121&gt;M121,"W",IF(L121=M121,"D","L")))</f>
        <v/>
      </c>
      <c r="O121" s="11">
        <f>IF(L121="","",IF(L121&gt;M121,3,IF(L121=M121,1,0)))</f>
        <v/>
      </c>
      <c r="P121" s="31">
        <f>IF(I121="H",INDEX(Matches!$L:$L,AA121),INDEX(Matches!$N:$N,AA121))</f>
        <v/>
      </c>
      <c r="Q121" s="31">
        <f>INDEX(Matches!$M:$M,AA121)</f>
        <v/>
      </c>
      <c r="R121" s="31">
        <f>IF(I121="H",INDEX(Matches!$N:$N,AA121),INDEX(Matches!$L:$L,AA121))</f>
        <v/>
      </c>
      <c r="S121" s="33">
        <f>IF(I121="H",INDEX(Matches!$O:$O,AA121),INDEX(Matches!$P:$P,AA121))</f>
        <v/>
      </c>
      <c r="T121" s="33">
        <f>IF(INDEX(Matches!$J:$J,AA121)="","",IF(I121="H",INDEX(Matches!$J:$J,AA121),INDEX(Matches!$K:$K,AA121)))</f>
        <v/>
      </c>
      <c r="U121" s="33">
        <f>IF(INDEX(Matches!$K:$K,AA121)="","",IF(I121="H",INDEX(Matches!$K:$K,AA121),INDEX(Matches!$J:$J,AA121)))</f>
        <v/>
      </c>
      <c r="V121" s="30">
        <f>IF(T121="","",T121-U121)</f>
        <v/>
      </c>
      <c r="W121" s="33">
        <f>IF(I121="H",INDEX(Matches!$T:$T,AA121),INDEX(Matches!$U:$U,AA121))</f>
        <v/>
      </c>
      <c r="X121" s="11">
        <f>INDEX(Matches!$X:$X,AA121)</f>
        <v/>
      </c>
      <c r="Y121" s="30">
        <f>IF(O121="","",O121-S121)</f>
        <v/>
      </c>
      <c r="Z121" s="30">
        <f>IF(W121="","",W121-S121)</f>
        <v/>
      </c>
      <c r="AA121" s="24">
        <f>MATCH(J121,Matches!$A:$A,0)</f>
        <v/>
      </c>
      <c r="AB121" s="33" t="n"/>
      <c r="AC121" s="33" t="n"/>
      <c r="AD121" s="24" t="n"/>
      <c r="AE121" s="24" t="n">
        <v>2</v>
      </c>
      <c r="AF121" s="33" t="n"/>
      <c r="AG121" s="33" t="n"/>
    </row>
    <row r="122">
      <c r="A122" s="24" t="inlineStr">
        <is>
          <t>Brentford|7</t>
        </is>
      </c>
      <c r="B122" s="24" t="inlineStr">
        <is>
          <t>E0</t>
        </is>
      </c>
      <c r="C122" s="24" t="inlineStr">
        <is>
          <t>Premier League</t>
        </is>
      </c>
      <c r="D122" s="24" t="inlineStr">
        <is>
          <t>Brentford</t>
        </is>
      </c>
      <c r="E122" s="24" t="n">
        <v>7</v>
      </c>
      <c r="F122" s="24" t="n">
        <v>2</v>
      </c>
      <c r="G122" s="29" t="n">
        <v>46312.625</v>
      </c>
      <c r="H122" s="24" t="inlineStr">
        <is>
          <t>Liverpool</t>
        </is>
      </c>
      <c r="I122" s="24" t="inlineStr">
        <is>
          <t>H</t>
        </is>
      </c>
      <c r="J122" s="24" t="inlineStr">
        <is>
          <t>E0-Brentfor-Liverpoo</t>
        </is>
      </c>
      <c r="K122" s="24" t="n">
        <v>3</v>
      </c>
      <c r="L122" s="11">
        <f>IF(INDEX(Matches!$X:$X,AA122)=0,"",IF(I122="H",INDEX(Matches!$H:$H,AA122),INDEX(Matches!$I:$I,AA122)))</f>
        <v/>
      </c>
      <c r="M122" s="11">
        <f>IF(INDEX(Matches!$X:$X,AA122)=0,"",IF(I122="H",INDEX(Matches!$I:$I,AA122),INDEX(Matches!$H:$H,AA122)))</f>
        <v/>
      </c>
      <c r="N122" s="11">
        <f>IF(L122="","",IF(L122&gt;M122,"W",IF(L122=M122,"D","L")))</f>
        <v/>
      </c>
      <c r="O122" s="11">
        <f>IF(L122="","",IF(L122&gt;M122,3,IF(L122=M122,1,0)))</f>
        <v/>
      </c>
      <c r="P122" s="31">
        <f>IF(I122="H",INDEX(Matches!$L:$L,AA122),INDEX(Matches!$N:$N,AA122))</f>
        <v/>
      </c>
      <c r="Q122" s="31">
        <f>INDEX(Matches!$M:$M,AA122)</f>
        <v/>
      </c>
      <c r="R122" s="31">
        <f>IF(I122="H",INDEX(Matches!$N:$N,AA122),INDEX(Matches!$L:$L,AA122))</f>
        <v/>
      </c>
      <c r="S122" s="33">
        <f>IF(I122="H",INDEX(Matches!$O:$O,AA122),INDEX(Matches!$P:$P,AA122))</f>
        <v/>
      </c>
      <c r="T122" s="33">
        <f>IF(INDEX(Matches!$J:$J,AA122)="","",IF(I122="H",INDEX(Matches!$J:$J,AA122),INDEX(Matches!$K:$K,AA122)))</f>
        <v/>
      </c>
      <c r="U122" s="33">
        <f>IF(INDEX(Matches!$K:$K,AA122)="","",IF(I122="H",INDEX(Matches!$K:$K,AA122),INDEX(Matches!$J:$J,AA122)))</f>
        <v/>
      </c>
      <c r="V122" s="30">
        <f>IF(T122="","",T122-U122)</f>
        <v/>
      </c>
      <c r="W122" s="33">
        <f>IF(I122="H",INDEX(Matches!$T:$T,AA122),INDEX(Matches!$U:$U,AA122))</f>
        <v/>
      </c>
      <c r="X122" s="11">
        <f>INDEX(Matches!$X:$X,AA122)</f>
        <v/>
      </c>
      <c r="Y122" s="30">
        <f>IF(O122="","",O122-S122)</f>
        <v/>
      </c>
      <c r="Z122" s="30">
        <f>IF(W122="","",W122-S122)</f>
        <v/>
      </c>
      <c r="AA122" s="24">
        <f>MATCH(J122,Matches!$A:$A,0)</f>
        <v/>
      </c>
      <c r="AB122" s="33" t="n"/>
      <c r="AC122" s="33" t="n"/>
      <c r="AD122" s="24" t="n"/>
      <c r="AE122" s="24" t="n">
        <v>2</v>
      </c>
      <c r="AF122" s="33" t="n"/>
      <c r="AG122" s="33" t="n"/>
    </row>
    <row r="123">
      <c r="A123" s="24" t="inlineStr">
        <is>
          <t>Brentford|8</t>
        </is>
      </c>
      <c r="B123" s="24" t="inlineStr">
        <is>
          <t>E0</t>
        </is>
      </c>
      <c r="C123" s="24" t="inlineStr">
        <is>
          <t>Premier League</t>
        </is>
      </c>
      <c r="D123" s="24" t="inlineStr">
        <is>
          <t>Brentford</t>
        </is>
      </c>
      <c r="E123" s="24" t="n">
        <v>8</v>
      </c>
      <c r="F123" s="24" t="n">
        <v>2</v>
      </c>
      <c r="G123" s="29" t="n">
        <v>46320.58333333334</v>
      </c>
      <c r="H123" s="24" t="inlineStr">
        <is>
          <t>Hull</t>
        </is>
      </c>
      <c r="I123" s="24" t="inlineStr">
        <is>
          <t>A</t>
        </is>
      </c>
      <c r="J123" s="24" t="inlineStr">
        <is>
          <t>E0-Hull-Brentfor</t>
        </is>
      </c>
      <c r="K123" s="24" t="n">
        <v>20</v>
      </c>
      <c r="L123" s="11">
        <f>IF(INDEX(Matches!$X:$X,AA123)=0,"",IF(I123="H",INDEX(Matches!$H:$H,AA123),INDEX(Matches!$I:$I,AA123)))</f>
        <v/>
      </c>
      <c r="M123" s="11">
        <f>IF(INDEX(Matches!$X:$X,AA123)=0,"",IF(I123="H",INDEX(Matches!$I:$I,AA123),INDEX(Matches!$H:$H,AA123)))</f>
        <v/>
      </c>
      <c r="N123" s="11">
        <f>IF(L123="","",IF(L123&gt;M123,"W",IF(L123=M123,"D","L")))</f>
        <v/>
      </c>
      <c r="O123" s="11">
        <f>IF(L123="","",IF(L123&gt;M123,3,IF(L123=M123,1,0)))</f>
        <v/>
      </c>
      <c r="P123" s="31">
        <f>IF(I123="H",INDEX(Matches!$L:$L,AA123),INDEX(Matches!$N:$N,AA123))</f>
        <v/>
      </c>
      <c r="Q123" s="31">
        <f>INDEX(Matches!$M:$M,AA123)</f>
        <v/>
      </c>
      <c r="R123" s="31">
        <f>IF(I123="H",INDEX(Matches!$N:$N,AA123),INDEX(Matches!$L:$L,AA123))</f>
        <v/>
      </c>
      <c r="S123" s="33">
        <f>IF(I123="H",INDEX(Matches!$O:$O,AA123),INDEX(Matches!$P:$P,AA123))</f>
        <v/>
      </c>
      <c r="T123" s="33">
        <f>IF(INDEX(Matches!$J:$J,AA123)="","",IF(I123="H",INDEX(Matches!$J:$J,AA123),INDEX(Matches!$K:$K,AA123)))</f>
        <v/>
      </c>
      <c r="U123" s="33">
        <f>IF(INDEX(Matches!$K:$K,AA123)="","",IF(I123="H",INDEX(Matches!$K:$K,AA123),INDEX(Matches!$J:$J,AA123)))</f>
        <v/>
      </c>
      <c r="V123" s="30">
        <f>IF(T123="","",T123-U123)</f>
        <v/>
      </c>
      <c r="W123" s="33">
        <f>IF(I123="H",INDEX(Matches!$T:$T,AA123),INDEX(Matches!$U:$U,AA123))</f>
        <v/>
      </c>
      <c r="X123" s="11">
        <f>INDEX(Matches!$X:$X,AA123)</f>
        <v/>
      </c>
      <c r="Y123" s="30">
        <f>IF(O123="","",O123-S123)</f>
        <v/>
      </c>
      <c r="Z123" s="30">
        <f>IF(W123="","",W123-S123)</f>
        <v/>
      </c>
      <c r="AA123" s="24">
        <f>MATCH(J123,Matches!$A:$A,0)</f>
        <v/>
      </c>
      <c r="AB123" s="33" t="n"/>
      <c r="AC123" s="33" t="n">
        <v>1.886590667423791</v>
      </c>
      <c r="AD123" s="24" t="n"/>
      <c r="AE123" s="24" t="n">
        <v>2</v>
      </c>
      <c r="AF123" s="33" t="n"/>
      <c r="AG123" s="33" t="n"/>
    </row>
    <row r="124">
      <c r="A124" s="24" t="inlineStr">
        <is>
          <t>Brentford|9</t>
        </is>
      </c>
      <c r="B124" s="24" t="inlineStr">
        <is>
          <t>E0</t>
        </is>
      </c>
      <c r="C124" s="24" t="inlineStr">
        <is>
          <t>Premier League</t>
        </is>
      </c>
      <c r="D124" s="24" t="inlineStr">
        <is>
          <t>Brentford</t>
        </is>
      </c>
      <c r="E124" s="24" t="n">
        <v>9</v>
      </c>
      <c r="F124" s="24" t="n">
        <v>3</v>
      </c>
      <c r="G124" s="29" t="n">
        <v>46326.625</v>
      </c>
      <c r="H124" s="24" t="inlineStr">
        <is>
          <t>Nott'm Forest</t>
        </is>
      </c>
      <c r="I124" s="24" t="inlineStr">
        <is>
          <t>H</t>
        </is>
      </c>
      <c r="J124" s="24" t="inlineStr">
        <is>
          <t>E0-Brentfor-NottmFor</t>
        </is>
      </c>
      <c r="K124" s="24" t="n">
        <v>13</v>
      </c>
      <c r="L124" s="11">
        <f>IF(INDEX(Matches!$X:$X,AA124)=0,"",IF(I124="H",INDEX(Matches!$H:$H,AA124),INDEX(Matches!$I:$I,AA124)))</f>
        <v/>
      </c>
      <c r="M124" s="11">
        <f>IF(INDEX(Matches!$X:$X,AA124)=0,"",IF(I124="H",INDEX(Matches!$I:$I,AA124),INDEX(Matches!$H:$H,AA124)))</f>
        <v/>
      </c>
      <c r="N124" s="11">
        <f>IF(L124="","",IF(L124&gt;M124,"W",IF(L124=M124,"D","L")))</f>
        <v/>
      </c>
      <c r="O124" s="11">
        <f>IF(L124="","",IF(L124&gt;M124,3,IF(L124=M124,1,0)))</f>
        <v/>
      </c>
      <c r="P124" s="31">
        <f>IF(I124="H",INDEX(Matches!$L:$L,AA124),INDEX(Matches!$N:$N,AA124))</f>
        <v/>
      </c>
      <c r="Q124" s="31">
        <f>INDEX(Matches!$M:$M,AA124)</f>
        <v/>
      </c>
      <c r="R124" s="31">
        <f>IF(I124="H",INDEX(Matches!$N:$N,AA124),INDEX(Matches!$L:$L,AA124))</f>
        <v/>
      </c>
      <c r="S124" s="33">
        <f>IF(I124="H",INDEX(Matches!$O:$O,AA124),INDEX(Matches!$P:$P,AA124))</f>
        <v/>
      </c>
      <c r="T124" s="33">
        <f>IF(INDEX(Matches!$J:$J,AA124)="","",IF(I124="H",INDEX(Matches!$J:$J,AA124),INDEX(Matches!$K:$K,AA124)))</f>
        <v/>
      </c>
      <c r="U124" s="33">
        <f>IF(INDEX(Matches!$K:$K,AA124)="","",IF(I124="H",INDEX(Matches!$K:$K,AA124),INDEX(Matches!$J:$J,AA124)))</f>
        <v/>
      </c>
      <c r="V124" s="30">
        <f>IF(T124="","",T124-U124)</f>
        <v/>
      </c>
      <c r="W124" s="33">
        <f>IF(I124="H",INDEX(Matches!$T:$T,AA124),INDEX(Matches!$U:$U,AA124))</f>
        <v/>
      </c>
      <c r="X124" s="11">
        <f>INDEX(Matches!$X:$X,AA124)</f>
        <v/>
      </c>
      <c r="Y124" s="30">
        <f>IF(O124="","",O124-S124)</f>
        <v/>
      </c>
      <c r="Z124" s="30">
        <f>IF(W124="","",W124-S124)</f>
        <v/>
      </c>
      <c r="AA124" s="24">
        <f>MATCH(J124,Matches!$A:$A,0)</f>
        <v/>
      </c>
      <c r="AB124" s="33" t="n"/>
      <c r="AC124" s="33" t="n">
        <v>1.557320558025315</v>
      </c>
      <c r="AD124" s="24" t="n"/>
      <c r="AE124" s="24" t="n">
        <v>3</v>
      </c>
      <c r="AF124" s="33" t="n"/>
      <c r="AG124" s="33" t="n"/>
    </row>
    <row r="125">
      <c r="A125" s="24" t="inlineStr">
        <is>
          <t>Brentford|10</t>
        </is>
      </c>
      <c r="B125" s="24" t="inlineStr">
        <is>
          <t>E0</t>
        </is>
      </c>
      <c r="C125" s="24" t="inlineStr">
        <is>
          <t>Premier League</t>
        </is>
      </c>
      <c r="D125" s="24" t="inlineStr">
        <is>
          <t>Brentford</t>
        </is>
      </c>
      <c r="E125" s="24" t="n">
        <v>10</v>
      </c>
      <c r="F125" s="24" t="n">
        <v>3</v>
      </c>
      <c r="G125" s="29" t="n">
        <v>46334.58333333334</v>
      </c>
      <c r="H125" s="24" t="inlineStr">
        <is>
          <t>Brighton</t>
        </is>
      </c>
      <c r="I125" s="24" t="inlineStr">
        <is>
          <t>A</t>
        </is>
      </c>
      <c r="J125" s="24" t="inlineStr">
        <is>
          <t>E0-Brighton-Brentfor</t>
        </is>
      </c>
      <c r="K125" s="24" t="n">
        <v>8</v>
      </c>
      <c r="L125" s="11">
        <f>IF(INDEX(Matches!$X:$X,AA125)=0,"",IF(I125="H",INDEX(Matches!$H:$H,AA125),INDEX(Matches!$I:$I,AA125)))</f>
        <v/>
      </c>
      <c r="M125" s="11">
        <f>IF(INDEX(Matches!$X:$X,AA125)=0,"",IF(I125="H",INDEX(Matches!$I:$I,AA125),INDEX(Matches!$H:$H,AA125)))</f>
        <v/>
      </c>
      <c r="N125" s="11">
        <f>IF(L125="","",IF(L125&gt;M125,"W",IF(L125=M125,"D","L")))</f>
        <v/>
      </c>
      <c r="O125" s="11">
        <f>IF(L125="","",IF(L125&gt;M125,3,IF(L125=M125,1,0)))</f>
        <v/>
      </c>
      <c r="P125" s="31">
        <f>IF(I125="H",INDEX(Matches!$L:$L,AA125),INDEX(Matches!$N:$N,AA125))</f>
        <v/>
      </c>
      <c r="Q125" s="31">
        <f>INDEX(Matches!$M:$M,AA125)</f>
        <v/>
      </c>
      <c r="R125" s="31">
        <f>IF(I125="H",INDEX(Matches!$N:$N,AA125),INDEX(Matches!$L:$L,AA125))</f>
        <v/>
      </c>
      <c r="S125" s="33">
        <f>IF(I125="H",INDEX(Matches!$O:$O,AA125),INDEX(Matches!$P:$P,AA125))</f>
        <v/>
      </c>
      <c r="T125" s="33">
        <f>IF(INDEX(Matches!$J:$J,AA125)="","",IF(I125="H",INDEX(Matches!$J:$J,AA125),INDEX(Matches!$K:$K,AA125)))</f>
        <v/>
      </c>
      <c r="U125" s="33">
        <f>IF(INDEX(Matches!$K:$K,AA125)="","",IF(I125="H",INDEX(Matches!$K:$K,AA125),INDEX(Matches!$J:$J,AA125)))</f>
        <v/>
      </c>
      <c r="V125" s="30">
        <f>IF(T125="","",T125-U125)</f>
        <v/>
      </c>
      <c r="W125" s="33">
        <f>IF(I125="H",INDEX(Matches!$T:$T,AA125),INDEX(Matches!$U:$U,AA125))</f>
        <v/>
      </c>
      <c r="X125" s="11">
        <f>INDEX(Matches!$X:$X,AA125)</f>
        <v/>
      </c>
      <c r="Y125" s="30">
        <f>IF(O125="","",O125-S125)</f>
        <v/>
      </c>
      <c r="Z125" s="30">
        <f>IF(W125="","",W125-S125)</f>
        <v/>
      </c>
      <c r="AA125" s="24">
        <f>MATCH(J125,Matches!$A:$A,0)</f>
        <v/>
      </c>
      <c r="AB125" s="33" t="n"/>
      <c r="AC125" s="33" t="n">
        <v>1.082040746308228</v>
      </c>
      <c r="AD125" s="24" t="n"/>
      <c r="AE125" s="24" t="n">
        <v>3</v>
      </c>
      <c r="AF125" s="33" t="n"/>
      <c r="AG125" s="33" t="n"/>
    </row>
    <row r="126">
      <c r="A126" s="24" t="inlineStr">
        <is>
          <t>Brentford|11</t>
        </is>
      </c>
      <c r="B126" s="24" t="inlineStr">
        <is>
          <t>E0</t>
        </is>
      </c>
      <c r="C126" s="24" t="inlineStr">
        <is>
          <t>Premier League</t>
        </is>
      </c>
      <c r="D126" s="24" t="inlineStr">
        <is>
          <t>Brentford</t>
        </is>
      </c>
      <c r="E126" s="24" t="n">
        <v>11</v>
      </c>
      <c r="F126" s="24" t="n">
        <v>3</v>
      </c>
      <c r="G126" s="29" t="n">
        <v>46349.83333333334</v>
      </c>
      <c r="H126" s="24" t="inlineStr">
        <is>
          <t>Everton</t>
        </is>
      </c>
      <c r="I126" s="24" t="inlineStr">
        <is>
          <t>H</t>
        </is>
      </c>
      <c r="J126" s="24" t="inlineStr">
        <is>
          <t>E0-Brentfor-Everton</t>
        </is>
      </c>
      <c r="K126" s="24" t="n">
        <v>10</v>
      </c>
      <c r="L126" s="11">
        <f>IF(INDEX(Matches!$X:$X,AA126)=0,"",IF(I126="H",INDEX(Matches!$H:$H,AA126),INDEX(Matches!$I:$I,AA126)))</f>
        <v/>
      </c>
      <c r="M126" s="11">
        <f>IF(INDEX(Matches!$X:$X,AA126)=0,"",IF(I126="H",INDEX(Matches!$I:$I,AA126),INDEX(Matches!$H:$H,AA126)))</f>
        <v/>
      </c>
      <c r="N126" s="11">
        <f>IF(L126="","",IF(L126&gt;M126,"W",IF(L126=M126,"D","L")))</f>
        <v/>
      </c>
      <c r="O126" s="11">
        <f>IF(L126="","",IF(L126&gt;M126,3,IF(L126=M126,1,0)))</f>
        <v/>
      </c>
      <c r="P126" s="31">
        <f>IF(I126="H",INDEX(Matches!$L:$L,AA126),INDEX(Matches!$N:$N,AA126))</f>
        <v/>
      </c>
      <c r="Q126" s="31">
        <f>INDEX(Matches!$M:$M,AA126)</f>
        <v/>
      </c>
      <c r="R126" s="31">
        <f>IF(I126="H",INDEX(Matches!$N:$N,AA126),INDEX(Matches!$L:$L,AA126))</f>
        <v/>
      </c>
      <c r="S126" s="33">
        <f>IF(I126="H",INDEX(Matches!$O:$O,AA126),INDEX(Matches!$P:$P,AA126))</f>
        <v/>
      </c>
      <c r="T126" s="33">
        <f>IF(INDEX(Matches!$J:$J,AA126)="","",IF(I126="H",INDEX(Matches!$J:$J,AA126),INDEX(Matches!$K:$K,AA126)))</f>
        <v/>
      </c>
      <c r="U126" s="33">
        <f>IF(INDEX(Matches!$K:$K,AA126)="","",IF(I126="H",INDEX(Matches!$K:$K,AA126),INDEX(Matches!$J:$J,AA126)))</f>
        <v/>
      </c>
      <c r="V126" s="30">
        <f>IF(T126="","",T126-U126)</f>
        <v/>
      </c>
      <c r="W126" s="33">
        <f>IF(I126="H",INDEX(Matches!$T:$T,AA126),INDEX(Matches!$U:$U,AA126))</f>
        <v/>
      </c>
      <c r="X126" s="11">
        <f>INDEX(Matches!$X:$X,AA126)</f>
        <v/>
      </c>
      <c r="Y126" s="30">
        <f>IF(O126="","",O126-S126)</f>
        <v/>
      </c>
      <c r="Z126" s="30">
        <f>IF(W126="","",W126-S126)</f>
        <v/>
      </c>
      <c r="AA126" s="24">
        <f>MATCH(J126,Matches!$A:$A,0)</f>
        <v/>
      </c>
      <c r="AB126" s="33" t="n"/>
      <c r="AC126" s="33" t="n">
        <v>1.564534065502174</v>
      </c>
      <c r="AD126" s="24" t="n"/>
      <c r="AE126" s="24" t="n">
        <v>3</v>
      </c>
      <c r="AF126" s="33" t="n"/>
      <c r="AG126" s="33" t="n"/>
    </row>
    <row r="127">
      <c r="A127" s="24" t="inlineStr">
        <is>
          <t>Brentford|12</t>
        </is>
      </c>
      <c r="B127" s="24" t="inlineStr">
        <is>
          <t>E0</t>
        </is>
      </c>
      <c r="C127" s="24" t="inlineStr">
        <is>
          <t>Premier League</t>
        </is>
      </c>
      <c r="D127" s="24" t="inlineStr">
        <is>
          <t>Brentford</t>
        </is>
      </c>
      <c r="E127" s="24" t="n">
        <v>12</v>
      </c>
      <c r="F127" s="24" t="n">
        <v>3</v>
      </c>
      <c r="G127" s="29" t="n">
        <v>46354.625</v>
      </c>
      <c r="H127" s="24" t="inlineStr">
        <is>
          <t>Man Utd</t>
        </is>
      </c>
      <c r="I127" s="24" t="inlineStr">
        <is>
          <t>A</t>
        </is>
      </c>
      <c r="J127" s="24" t="inlineStr">
        <is>
          <t>E0-ManUtd-Brentfor</t>
        </is>
      </c>
      <c r="K127" s="24" t="n">
        <v>4</v>
      </c>
      <c r="L127" s="11">
        <f>IF(INDEX(Matches!$X:$X,AA127)=0,"",IF(I127="H",INDEX(Matches!$H:$H,AA127),INDEX(Matches!$I:$I,AA127)))</f>
        <v/>
      </c>
      <c r="M127" s="11">
        <f>IF(INDEX(Matches!$X:$X,AA127)=0,"",IF(I127="H",INDEX(Matches!$I:$I,AA127),INDEX(Matches!$H:$H,AA127)))</f>
        <v/>
      </c>
      <c r="N127" s="11">
        <f>IF(L127="","",IF(L127&gt;M127,"W",IF(L127=M127,"D","L")))</f>
        <v/>
      </c>
      <c r="O127" s="11">
        <f>IF(L127="","",IF(L127&gt;M127,3,IF(L127=M127,1,0)))</f>
        <v/>
      </c>
      <c r="P127" s="31">
        <f>IF(I127="H",INDEX(Matches!$L:$L,AA127),INDEX(Matches!$N:$N,AA127))</f>
        <v/>
      </c>
      <c r="Q127" s="31">
        <f>INDEX(Matches!$M:$M,AA127)</f>
        <v/>
      </c>
      <c r="R127" s="31">
        <f>IF(I127="H",INDEX(Matches!$N:$N,AA127),INDEX(Matches!$L:$L,AA127))</f>
        <v/>
      </c>
      <c r="S127" s="33">
        <f>IF(I127="H",INDEX(Matches!$O:$O,AA127),INDEX(Matches!$P:$P,AA127))</f>
        <v/>
      </c>
      <c r="T127" s="33">
        <f>IF(INDEX(Matches!$J:$J,AA127)="","",IF(I127="H",INDEX(Matches!$J:$J,AA127),INDEX(Matches!$K:$K,AA127)))</f>
        <v/>
      </c>
      <c r="U127" s="33">
        <f>IF(INDEX(Matches!$K:$K,AA127)="","",IF(I127="H",INDEX(Matches!$K:$K,AA127),INDEX(Matches!$J:$J,AA127)))</f>
        <v/>
      </c>
      <c r="V127" s="30">
        <f>IF(T127="","",T127-U127)</f>
        <v/>
      </c>
      <c r="W127" s="33">
        <f>IF(I127="H",INDEX(Matches!$T:$T,AA127),INDEX(Matches!$U:$U,AA127))</f>
        <v/>
      </c>
      <c r="X127" s="11">
        <f>INDEX(Matches!$X:$X,AA127)</f>
        <v/>
      </c>
      <c r="Y127" s="30">
        <f>IF(O127="","",O127-S127)</f>
        <v/>
      </c>
      <c r="Z127" s="30">
        <f>IF(W127="","",W127-S127)</f>
        <v/>
      </c>
      <c r="AA127" s="24">
        <f>MATCH(J127,Matches!$A:$A,0)</f>
        <v/>
      </c>
      <c r="AB127" s="33" t="n"/>
      <c r="AC127" s="33" t="n">
        <v>0.7667507134012785</v>
      </c>
      <c r="AD127" s="24" t="n"/>
      <c r="AE127" s="24" t="n">
        <v>3</v>
      </c>
      <c r="AF127" s="33" t="n"/>
      <c r="AG127" s="33" t="n"/>
    </row>
    <row r="128">
      <c r="A128" s="24" t="inlineStr">
        <is>
          <t>Brentford|13</t>
        </is>
      </c>
      <c r="B128" s="24" t="inlineStr">
        <is>
          <t>E0</t>
        </is>
      </c>
      <c r="C128" s="24" t="inlineStr">
        <is>
          <t>Premier League</t>
        </is>
      </c>
      <c r="D128" s="24" t="inlineStr">
        <is>
          <t>Brentford</t>
        </is>
      </c>
      <c r="E128" s="24" t="n">
        <v>13</v>
      </c>
      <c r="F128" s="24" t="n">
        <v>4</v>
      </c>
      <c r="G128" s="29" t="n">
        <v>46358.83333333334</v>
      </c>
      <c r="H128" s="24" t="inlineStr">
        <is>
          <t>Arsenal</t>
        </is>
      </c>
      <c r="I128" s="24" t="inlineStr">
        <is>
          <t>H</t>
        </is>
      </c>
      <c r="J128" s="24" t="inlineStr">
        <is>
          <t>E0-Brentfor-Arsenal</t>
        </is>
      </c>
      <c r="K128" s="24" t="n">
        <v>1</v>
      </c>
      <c r="L128" s="11">
        <f>IF(INDEX(Matches!$X:$X,AA128)=0,"",IF(I128="H",INDEX(Matches!$H:$H,AA128),INDEX(Matches!$I:$I,AA128)))</f>
        <v/>
      </c>
      <c r="M128" s="11">
        <f>IF(INDEX(Matches!$X:$X,AA128)=0,"",IF(I128="H",INDEX(Matches!$I:$I,AA128),INDEX(Matches!$H:$H,AA128)))</f>
        <v/>
      </c>
      <c r="N128" s="11">
        <f>IF(L128="","",IF(L128&gt;M128,"W",IF(L128=M128,"D","L")))</f>
        <v/>
      </c>
      <c r="O128" s="11">
        <f>IF(L128="","",IF(L128&gt;M128,3,IF(L128=M128,1,0)))</f>
        <v/>
      </c>
      <c r="P128" s="31">
        <f>IF(I128="H",INDEX(Matches!$L:$L,AA128),INDEX(Matches!$N:$N,AA128))</f>
        <v/>
      </c>
      <c r="Q128" s="31">
        <f>INDEX(Matches!$M:$M,AA128)</f>
        <v/>
      </c>
      <c r="R128" s="31">
        <f>IF(I128="H",INDEX(Matches!$N:$N,AA128),INDEX(Matches!$L:$L,AA128))</f>
        <v/>
      </c>
      <c r="S128" s="33">
        <f>IF(I128="H",INDEX(Matches!$O:$O,AA128),INDEX(Matches!$P:$P,AA128))</f>
        <v/>
      </c>
      <c r="T128" s="33">
        <f>IF(INDEX(Matches!$J:$J,AA128)="","",IF(I128="H",INDEX(Matches!$J:$J,AA128),INDEX(Matches!$K:$K,AA128)))</f>
        <v/>
      </c>
      <c r="U128" s="33">
        <f>IF(INDEX(Matches!$K:$K,AA128)="","",IF(I128="H",INDEX(Matches!$K:$K,AA128),INDEX(Matches!$J:$J,AA128)))</f>
        <v/>
      </c>
      <c r="V128" s="30">
        <f>IF(T128="","",T128-U128)</f>
        <v/>
      </c>
      <c r="W128" s="33">
        <f>IF(I128="H",INDEX(Matches!$T:$T,AA128),INDEX(Matches!$U:$U,AA128))</f>
        <v/>
      </c>
      <c r="X128" s="11">
        <f>INDEX(Matches!$X:$X,AA128)</f>
        <v/>
      </c>
      <c r="Y128" s="30">
        <f>IF(O128="","",O128-S128)</f>
        <v/>
      </c>
      <c r="Z128" s="30">
        <f>IF(W128="","",W128-S128)</f>
        <v/>
      </c>
      <c r="AA128" s="24">
        <f>MATCH(J128,Matches!$A:$A,0)</f>
        <v/>
      </c>
      <c r="AB128" s="33" t="n"/>
      <c r="AC128" s="33" t="n">
        <v>0.8306745336548451</v>
      </c>
      <c r="AD128" s="24" t="n"/>
      <c r="AE128" s="24" t="n">
        <v>4</v>
      </c>
      <c r="AF128" s="33" t="n"/>
      <c r="AG128" s="33" t="n"/>
    </row>
    <row r="129">
      <c r="A129" s="24" t="inlineStr">
        <is>
          <t>Brentford|14</t>
        </is>
      </c>
      <c r="B129" s="24" t="inlineStr">
        <is>
          <t>E0</t>
        </is>
      </c>
      <c r="C129" s="24" t="inlineStr">
        <is>
          <t>Premier League</t>
        </is>
      </c>
      <c r="D129" s="24" t="inlineStr">
        <is>
          <t>Brentford</t>
        </is>
      </c>
      <c r="E129" s="24" t="n">
        <v>14</v>
      </c>
      <c r="F129" s="24" t="n">
        <v>4</v>
      </c>
      <c r="G129" s="29" t="n">
        <v>46361.625</v>
      </c>
      <c r="H129" s="24" t="inlineStr">
        <is>
          <t>Man City</t>
        </is>
      </c>
      <c r="I129" s="24" t="inlineStr">
        <is>
          <t>H</t>
        </is>
      </c>
      <c r="J129" s="24" t="inlineStr">
        <is>
          <t>E0-Brentfor-ManCity</t>
        </is>
      </c>
      <c r="K129" s="24" t="n">
        <v>2</v>
      </c>
      <c r="L129" s="11">
        <f>IF(INDEX(Matches!$X:$X,AA129)=0,"",IF(I129="H",INDEX(Matches!$H:$H,AA129),INDEX(Matches!$I:$I,AA129)))</f>
        <v/>
      </c>
      <c r="M129" s="11">
        <f>IF(INDEX(Matches!$X:$X,AA129)=0,"",IF(I129="H",INDEX(Matches!$I:$I,AA129),INDEX(Matches!$H:$H,AA129)))</f>
        <v/>
      </c>
      <c r="N129" s="11">
        <f>IF(L129="","",IF(L129&gt;M129,"W",IF(L129=M129,"D","L")))</f>
        <v/>
      </c>
      <c r="O129" s="11">
        <f>IF(L129="","",IF(L129&gt;M129,3,IF(L129=M129,1,0)))</f>
        <v/>
      </c>
      <c r="P129" s="31">
        <f>IF(I129="H",INDEX(Matches!$L:$L,AA129),INDEX(Matches!$N:$N,AA129))</f>
        <v/>
      </c>
      <c r="Q129" s="31">
        <f>INDEX(Matches!$M:$M,AA129)</f>
        <v/>
      </c>
      <c r="R129" s="31">
        <f>IF(I129="H",INDEX(Matches!$N:$N,AA129),INDEX(Matches!$L:$L,AA129))</f>
        <v/>
      </c>
      <c r="S129" s="33">
        <f>IF(I129="H",INDEX(Matches!$O:$O,AA129),INDEX(Matches!$P:$P,AA129))</f>
        <v/>
      </c>
      <c r="T129" s="33">
        <f>IF(INDEX(Matches!$J:$J,AA129)="","",IF(I129="H",INDEX(Matches!$J:$J,AA129),INDEX(Matches!$K:$K,AA129)))</f>
        <v/>
      </c>
      <c r="U129" s="33">
        <f>IF(INDEX(Matches!$K:$K,AA129)="","",IF(I129="H",INDEX(Matches!$K:$K,AA129),INDEX(Matches!$J:$J,AA129)))</f>
        <v/>
      </c>
      <c r="V129" s="30">
        <f>IF(T129="","",T129-U129)</f>
        <v/>
      </c>
      <c r="W129" s="33">
        <f>IF(I129="H",INDEX(Matches!$T:$T,AA129),INDEX(Matches!$U:$U,AA129))</f>
        <v/>
      </c>
      <c r="X129" s="11">
        <f>INDEX(Matches!$X:$X,AA129)</f>
        <v/>
      </c>
      <c r="Y129" s="30">
        <f>IF(O129="","",O129-S129)</f>
        <v/>
      </c>
      <c r="Z129" s="30">
        <f>IF(W129="","",W129-S129)</f>
        <v/>
      </c>
      <c r="AA129" s="24">
        <f>MATCH(J129,Matches!$A:$A,0)</f>
        <v/>
      </c>
      <c r="AB129" s="33" t="n"/>
      <c r="AC129" s="33" t="n">
        <v>0.903396955238942</v>
      </c>
      <c r="AD129" s="24" t="n"/>
      <c r="AE129" s="24" t="n">
        <v>4</v>
      </c>
      <c r="AF129" s="33" t="n"/>
      <c r="AG129" s="33" t="n"/>
    </row>
    <row r="130">
      <c r="A130" s="24" t="inlineStr">
        <is>
          <t>Brentford|15</t>
        </is>
      </c>
      <c r="B130" s="24" t="inlineStr">
        <is>
          <t>E0</t>
        </is>
      </c>
      <c r="C130" s="24" t="inlineStr">
        <is>
          <t>Premier League</t>
        </is>
      </c>
      <c r="D130" s="24" t="inlineStr">
        <is>
          <t>Brentford</t>
        </is>
      </c>
      <c r="E130" s="24" t="n">
        <v>15</v>
      </c>
      <c r="F130" s="24" t="n">
        <v>4</v>
      </c>
      <c r="G130" s="29" t="n">
        <v>46368.625</v>
      </c>
      <c r="H130" s="24" t="inlineStr">
        <is>
          <t>Fulham</t>
        </is>
      </c>
      <c r="I130" s="24" t="inlineStr">
        <is>
          <t>A</t>
        </is>
      </c>
      <c r="J130" s="24" t="inlineStr">
        <is>
          <t>E0-Fulham-Brentfor</t>
        </is>
      </c>
      <c r="K130" s="24" t="n">
        <v>16</v>
      </c>
      <c r="L130" s="11">
        <f>IF(INDEX(Matches!$X:$X,AA130)=0,"",IF(I130="H",INDEX(Matches!$H:$H,AA130),INDEX(Matches!$I:$I,AA130)))</f>
        <v/>
      </c>
      <c r="M130" s="11">
        <f>IF(INDEX(Matches!$X:$X,AA130)=0,"",IF(I130="H",INDEX(Matches!$I:$I,AA130),INDEX(Matches!$H:$H,AA130)))</f>
        <v/>
      </c>
      <c r="N130" s="11">
        <f>IF(L130="","",IF(L130&gt;M130,"W",IF(L130=M130,"D","L")))</f>
        <v/>
      </c>
      <c r="O130" s="11">
        <f>IF(L130="","",IF(L130&gt;M130,3,IF(L130=M130,1,0)))</f>
        <v/>
      </c>
      <c r="P130" s="31">
        <f>IF(I130="H",INDEX(Matches!$L:$L,AA130),INDEX(Matches!$N:$N,AA130))</f>
        <v/>
      </c>
      <c r="Q130" s="31">
        <f>INDEX(Matches!$M:$M,AA130)</f>
        <v/>
      </c>
      <c r="R130" s="31">
        <f>IF(I130="H",INDEX(Matches!$N:$N,AA130),INDEX(Matches!$L:$L,AA130))</f>
        <v/>
      </c>
      <c r="S130" s="33">
        <f>IF(I130="H",INDEX(Matches!$O:$O,AA130),INDEX(Matches!$P:$P,AA130))</f>
        <v/>
      </c>
      <c r="T130" s="33">
        <f>IF(INDEX(Matches!$J:$J,AA130)="","",IF(I130="H",INDEX(Matches!$J:$J,AA130),INDEX(Matches!$K:$K,AA130)))</f>
        <v/>
      </c>
      <c r="U130" s="33">
        <f>IF(INDEX(Matches!$K:$K,AA130)="","",IF(I130="H",INDEX(Matches!$K:$K,AA130),INDEX(Matches!$J:$J,AA130)))</f>
        <v/>
      </c>
      <c r="V130" s="30">
        <f>IF(T130="","",T130-U130)</f>
        <v/>
      </c>
      <c r="W130" s="33">
        <f>IF(I130="H",INDEX(Matches!$T:$T,AA130),INDEX(Matches!$U:$U,AA130))</f>
        <v/>
      </c>
      <c r="X130" s="11">
        <f>INDEX(Matches!$X:$X,AA130)</f>
        <v/>
      </c>
      <c r="Y130" s="30">
        <f>IF(O130="","",O130-S130)</f>
        <v/>
      </c>
      <c r="Z130" s="30">
        <f>IF(W130="","",W130-S130)</f>
        <v/>
      </c>
      <c r="AA130" s="24">
        <f>MATCH(J130,Matches!$A:$A,0)</f>
        <v/>
      </c>
      <c r="AB130" s="33" t="n"/>
      <c r="AC130" s="33" t="n">
        <v>1.318679241591781</v>
      </c>
      <c r="AD130" s="24" t="n"/>
      <c r="AE130" s="24" t="n">
        <v>4</v>
      </c>
      <c r="AF130" s="33" t="n"/>
      <c r="AG130" s="33" t="n"/>
    </row>
    <row r="131">
      <c r="A131" s="24" t="inlineStr">
        <is>
          <t>Brentford|16</t>
        </is>
      </c>
      <c r="B131" s="24" t="inlineStr">
        <is>
          <t>E0</t>
        </is>
      </c>
      <c r="C131" s="24" t="inlineStr">
        <is>
          <t>Premier League</t>
        </is>
      </c>
      <c r="D131" s="24" t="inlineStr">
        <is>
          <t>Brentford</t>
        </is>
      </c>
      <c r="E131" s="24" t="n">
        <v>16</v>
      </c>
      <c r="F131" s="24" t="n">
        <v>4</v>
      </c>
      <c r="G131" s="29" t="n">
        <v>46375.625</v>
      </c>
      <c r="H131" s="24" t="inlineStr">
        <is>
          <t>Newcastle</t>
        </is>
      </c>
      <c r="I131" s="24" t="inlineStr">
        <is>
          <t>H</t>
        </is>
      </c>
      <c r="J131" s="24" t="inlineStr">
        <is>
          <t>E0-Brentfor-Newcastl</t>
        </is>
      </c>
      <c r="K131" s="24" t="n">
        <v>9</v>
      </c>
      <c r="L131" s="11">
        <f>IF(INDEX(Matches!$X:$X,AA131)=0,"",IF(I131="H",INDEX(Matches!$H:$H,AA131),INDEX(Matches!$I:$I,AA131)))</f>
        <v/>
      </c>
      <c r="M131" s="11">
        <f>IF(INDEX(Matches!$X:$X,AA131)=0,"",IF(I131="H",INDEX(Matches!$I:$I,AA131),INDEX(Matches!$H:$H,AA131)))</f>
        <v/>
      </c>
      <c r="N131" s="11">
        <f>IF(L131="","",IF(L131&gt;M131,"W",IF(L131=M131,"D","L")))</f>
        <v/>
      </c>
      <c r="O131" s="11">
        <f>IF(L131="","",IF(L131&gt;M131,3,IF(L131=M131,1,0)))</f>
        <v/>
      </c>
      <c r="P131" s="31">
        <f>IF(I131="H",INDEX(Matches!$L:$L,AA131),INDEX(Matches!$N:$N,AA131))</f>
        <v/>
      </c>
      <c r="Q131" s="31">
        <f>INDEX(Matches!$M:$M,AA131)</f>
        <v/>
      </c>
      <c r="R131" s="31">
        <f>IF(I131="H",INDEX(Matches!$N:$N,AA131),INDEX(Matches!$L:$L,AA131))</f>
        <v/>
      </c>
      <c r="S131" s="33">
        <f>IF(I131="H",INDEX(Matches!$O:$O,AA131),INDEX(Matches!$P:$P,AA131))</f>
        <v/>
      </c>
      <c r="T131" s="33">
        <f>IF(INDEX(Matches!$J:$J,AA131)="","",IF(I131="H",INDEX(Matches!$J:$J,AA131),INDEX(Matches!$K:$K,AA131)))</f>
        <v/>
      </c>
      <c r="U131" s="33">
        <f>IF(INDEX(Matches!$K:$K,AA131)="","",IF(I131="H",INDEX(Matches!$K:$K,AA131),INDEX(Matches!$J:$J,AA131)))</f>
        <v/>
      </c>
      <c r="V131" s="30">
        <f>IF(T131="","",T131-U131)</f>
        <v/>
      </c>
      <c r="W131" s="33">
        <f>IF(I131="H",INDEX(Matches!$T:$T,AA131),INDEX(Matches!$U:$U,AA131))</f>
        <v/>
      </c>
      <c r="X131" s="11">
        <f>INDEX(Matches!$X:$X,AA131)</f>
        <v/>
      </c>
      <c r="Y131" s="30">
        <f>IF(O131="","",O131-S131)</f>
        <v/>
      </c>
      <c r="Z131" s="30">
        <f>IF(W131="","",W131-S131)</f>
        <v/>
      </c>
      <c r="AA131" s="24">
        <f>MATCH(J131,Matches!$A:$A,0)</f>
        <v/>
      </c>
      <c r="AB131" s="33" t="n"/>
      <c r="AC131" s="33" t="n">
        <v>1.542318335787105</v>
      </c>
      <c r="AD131" s="24" t="n"/>
      <c r="AE131" s="24" t="n">
        <v>4</v>
      </c>
      <c r="AF131" s="33" t="n"/>
      <c r="AG131" s="33" t="n"/>
    </row>
    <row r="132">
      <c r="A132" s="24" t="inlineStr">
        <is>
          <t>Brentford|17</t>
        </is>
      </c>
      <c r="B132" s="24" t="inlineStr">
        <is>
          <t>E0</t>
        </is>
      </c>
      <c r="C132" s="24" t="inlineStr">
        <is>
          <t>Premier League</t>
        </is>
      </c>
      <c r="D132" s="24" t="inlineStr">
        <is>
          <t>Brentford</t>
        </is>
      </c>
      <c r="E132" s="24" t="n">
        <v>17</v>
      </c>
      <c r="F132" s="24" t="n">
        <v>5</v>
      </c>
      <c r="G132" s="29" t="n">
        <v>46382.625</v>
      </c>
      <c r="H132" s="24" t="inlineStr">
        <is>
          <t>Ipswich</t>
        </is>
      </c>
      <c r="I132" s="24" t="inlineStr">
        <is>
          <t>A</t>
        </is>
      </c>
      <c r="J132" s="24" t="inlineStr">
        <is>
          <t>E0-Ipswich-Brentfor</t>
        </is>
      </c>
      <c r="K132" s="24" t="n">
        <v>19</v>
      </c>
      <c r="L132" s="11">
        <f>IF(INDEX(Matches!$X:$X,AA132)=0,"",IF(I132="H",INDEX(Matches!$H:$H,AA132),INDEX(Matches!$I:$I,AA132)))</f>
        <v/>
      </c>
      <c r="M132" s="11">
        <f>IF(INDEX(Matches!$X:$X,AA132)=0,"",IF(I132="H",INDEX(Matches!$I:$I,AA132),INDEX(Matches!$H:$H,AA132)))</f>
        <v/>
      </c>
      <c r="N132" s="11">
        <f>IF(L132="","",IF(L132&gt;M132,"W",IF(L132=M132,"D","L")))</f>
        <v/>
      </c>
      <c r="O132" s="11">
        <f>IF(L132="","",IF(L132&gt;M132,3,IF(L132=M132,1,0)))</f>
        <v/>
      </c>
      <c r="P132" s="31">
        <f>IF(I132="H",INDEX(Matches!$L:$L,AA132),INDEX(Matches!$N:$N,AA132))</f>
        <v/>
      </c>
      <c r="Q132" s="31">
        <f>INDEX(Matches!$M:$M,AA132)</f>
        <v/>
      </c>
      <c r="R132" s="31">
        <f>IF(I132="H",INDEX(Matches!$N:$N,AA132),INDEX(Matches!$L:$L,AA132))</f>
        <v/>
      </c>
      <c r="S132" s="33">
        <f>IF(I132="H",INDEX(Matches!$O:$O,AA132),INDEX(Matches!$P:$P,AA132))</f>
        <v/>
      </c>
      <c r="T132" s="33">
        <f>IF(INDEX(Matches!$J:$J,AA132)="","",IF(I132="H",INDEX(Matches!$J:$J,AA132),INDEX(Matches!$K:$K,AA132)))</f>
        <v/>
      </c>
      <c r="U132" s="33">
        <f>IF(INDEX(Matches!$K:$K,AA132)="","",IF(I132="H",INDEX(Matches!$K:$K,AA132),INDEX(Matches!$J:$J,AA132)))</f>
        <v/>
      </c>
      <c r="V132" s="30">
        <f>IF(T132="","",T132-U132)</f>
        <v/>
      </c>
      <c r="W132" s="33">
        <f>IF(I132="H",INDEX(Matches!$T:$T,AA132),INDEX(Matches!$U:$U,AA132))</f>
        <v/>
      </c>
      <c r="X132" s="11">
        <f>INDEX(Matches!$X:$X,AA132)</f>
        <v/>
      </c>
      <c r="Y132" s="30">
        <f>IF(O132="","",O132-S132)</f>
        <v/>
      </c>
      <c r="Z132" s="30">
        <f>IF(W132="","",W132-S132)</f>
        <v/>
      </c>
      <c r="AA132" s="24">
        <f>MATCH(J132,Matches!$A:$A,0)</f>
        <v/>
      </c>
      <c r="AB132" s="33" t="n"/>
      <c r="AC132" s="33" t="n">
        <v>1.636677317763761</v>
      </c>
      <c r="AD132" s="24" t="n"/>
      <c r="AE132" s="24" t="n">
        <v>5</v>
      </c>
      <c r="AF132" s="33" t="n"/>
      <c r="AG132" s="33" t="n"/>
    </row>
    <row r="133">
      <c r="A133" s="24" t="inlineStr">
        <is>
          <t>Brentford|18</t>
        </is>
      </c>
      <c r="B133" s="24" t="inlineStr">
        <is>
          <t>E0</t>
        </is>
      </c>
      <c r="C133" s="24" t="inlineStr">
        <is>
          <t>Premier League</t>
        </is>
      </c>
      <c r="D133" s="24" t="inlineStr">
        <is>
          <t>Brentford</t>
        </is>
      </c>
      <c r="E133" s="24" t="n">
        <v>18</v>
      </c>
      <c r="F133" s="24" t="n">
        <v>5</v>
      </c>
      <c r="G133" s="29" t="n">
        <v>46386.8125</v>
      </c>
      <c r="H133" s="24" t="inlineStr">
        <is>
          <t>Coventry</t>
        </is>
      </c>
      <c r="I133" s="24" t="inlineStr">
        <is>
          <t>A</t>
        </is>
      </c>
      <c r="J133" s="24" t="inlineStr">
        <is>
          <t>E0-Coventry-Brentfor</t>
        </is>
      </c>
      <c r="K133" s="24" t="n">
        <v>18</v>
      </c>
      <c r="L133" s="11">
        <f>IF(INDEX(Matches!$X:$X,AA133)=0,"",IF(I133="H",INDEX(Matches!$H:$H,AA133),INDEX(Matches!$I:$I,AA133)))</f>
        <v/>
      </c>
      <c r="M133" s="11">
        <f>IF(INDEX(Matches!$X:$X,AA133)=0,"",IF(I133="H",INDEX(Matches!$I:$I,AA133),INDEX(Matches!$H:$H,AA133)))</f>
        <v/>
      </c>
      <c r="N133" s="11">
        <f>IF(L133="","",IF(L133&gt;M133,"W",IF(L133=M133,"D","L")))</f>
        <v/>
      </c>
      <c r="O133" s="11">
        <f>IF(L133="","",IF(L133&gt;M133,3,IF(L133=M133,1,0)))</f>
        <v/>
      </c>
      <c r="P133" s="31">
        <f>IF(I133="H",INDEX(Matches!$L:$L,AA133),INDEX(Matches!$N:$N,AA133))</f>
        <v/>
      </c>
      <c r="Q133" s="31">
        <f>INDEX(Matches!$M:$M,AA133)</f>
        <v/>
      </c>
      <c r="R133" s="31">
        <f>IF(I133="H",INDEX(Matches!$N:$N,AA133),INDEX(Matches!$L:$L,AA133))</f>
        <v/>
      </c>
      <c r="S133" s="33">
        <f>IF(I133="H",INDEX(Matches!$O:$O,AA133),INDEX(Matches!$P:$P,AA133))</f>
        <v/>
      </c>
      <c r="T133" s="33">
        <f>IF(INDEX(Matches!$J:$J,AA133)="","",IF(I133="H",INDEX(Matches!$J:$J,AA133),INDEX(Matches!$K:$K,AA133)))</f>
        <v/>
      </c>
      <c r="U133" s="33">
        <f>IF(INDEX(Matches!$K:$K,AA133)="","",IF(I133="H",INDEX(Matches!$K:$K,AA133),INDEX(Matches!$J:$J,AA133)))</f>
        <v/>
      </c>
      <c r="V133" s="30">
        <f>IF(T133="","",T133-U133)</f>
        <v/>
      </c>
      <c r="W133" s="33">
        <f>IF(I133="H",INDEX(Matches!$T:$T,AA133),INDEX(Matches!$U:$U,AA133))</f>
        <v/>
      </c>
      <c r="X133" s="11">
        <f>INDEX(Matches!$X:$X,AA133)</f>
        <v/>
      </c>
      <c r="Y133" s="30">
        <f>IF(O133="","",O133-S133)</f>
        <v/>
      </c>
      <c r="Z133" s="30">
        <f>IF(W133="","",W133-S133)</f>
        <v/>
      </c>
      <c r="AA133" s="24">
        <f>MATCH(J133,Matches!$A:$A,0)</f>
        <v/>
      </c>
      <c r="AB133" s="33" t="n"/>
      <c r="AC133" s="33" t="n">
        <v>1.618680190264813</v>
      </c>
      <c r="AD133" s="24" t="n"/>
      <c r="AE133" s="24" t="n">
        <v>5</v>
      </c>
      <c r="AF133" s="33" t="n"/>
      <c r="AG133" s="33" t="n"/>
    </row>
    <row r="134">
      <c r="A134" s="24" t="inlineStr">
        <is>
          <t>Brentford|19</t>
        </is>
      </c>
      <c r="B134" s="24" t="inlineStr">
        <is>
          <t>E0</t>
        </is>
      </c>
      <c r="C134" s="24" t="inlineStr">
        <is>
          <t>Premier League</t>
        </is>
      </c>
      <c r="D134" s="24" t="inlineStr">
        <is>
          <t>Brentford</t>
        </is>
      </c>
      <c r="E134" s="24" t="n">
        <v>19</v>
      </c>
      <c r="F134" s="24" t="n">
        <v>5</v>
      </c>
      <c r="G134" s="29" t="n">
        <v>46389.625</v>
      </c>
      <c r="H134" s="24" t="inlineStr">
        <is>
          <t>Crystal Palace</t>
        </is>
      </c>
      <c r="I134" s="24" t="inlineStr">
        <is>
          <t>H</t>
        </is>
      </c>
      <c r="J134" s="24" t="inlineStr">
        <is>
          <t>E0-Brentfor-CrystalP</t>
        </is>
      </c>
      <c r="K134" s="24" t="n">
        <v>15</v>
      </c>
      <c r="L134" s="11">
        <f>IF(INDEX(Matches!$X:$X,AA134)=0,"",IF(I134="H",INDEX(Matches!$H:$H,AA134),INDEX(Matches!$I:$I,AA134)))</f>
        <v/>
      </c>
      <c r="M134" s="11">
        <f>IF(INDEX(Matches!$X:$X,AA134)=0,"",IF(I134="H",INDEX(Matches!$I:$I,AA134),INDEX(Matches!$H:$H,AA134)))</f>
        <v/>
      </c>
      <c r="N134" s="11">
        <f>IF(L134="","",IF(L134&gt;M134,"W",IF(L134=M134,"D","L")))</f>
        <v/>
      </c>
      <c r="O134" s="11">
        <f>IF(L134="","",IF(L134&gt;M134,3,IF(L134=M134,1,0)))</f>
        <v/>
      </c>
      <c r="P134" s="31">
        <f>IF(I134="H",INDEX(Matches!$L:$L,AA134),INDEX(Matches!$N:$N,AA134))</f>
        <v/>
      </c>
      <c r="Q134" s="31">
        <f>INDEX(Matches!$M:$M,AA134)</f>
        <v/>
      </c>
      <c r="R134" s="31">
        <f>IF(I134="H",INDEX(Matches!$N:$N,AA134),INDEX(Matches!$L:$L,AA134))</f>
        <v/>
      </c>
      <c r="S134" s="33">
        <f>IF(I134="H",INDEX(Matches!$O:$O,AA134),INDEX(Matches!$P:$P,AA134))</f>
        <v/>
      </c>
      <c r="T134" s="33">
        <f>IF(INDEX(Matches!$J:$J,AA134)="","",IF(I134="H",INDEX(Matches!$J:$J,AA134),INDEX(Matches!$K:$K,AA134)))</f>
        <v/>
      </c>
      <c r="U134" s="33">
        <f>IF(INDEX(Matches!$K:$K,AA134)="","",IF(I134="H",INDEX(Matches!$K:$K,AA134),INDEX(Matches!$J:$J,AA134)))</f>
        <v/>
      </c>
      <c r="V134" s="30">
        <f>IF(T134="","",T134-U134)</f>
        <v/>
      </c>
      <c r="W134" s="33">
        <f>IF(I134="H",INDEX(Matches!$T:$T,AA134),INDEX(Matches!$U:$U,AA134))</f>
        <v/>
      </c>
      <c r="X134" s="11">
        <f>INDEX(Matches!$X:$X,AA134)</f>
        <v/>
      </c>
      <c r="Y134" s="30">
        <f>IF(O134="","",O134-S134)</f>
        <v/>
      </c>
      <c r="Z134" s="30">
        <f>IF(W134="","",W134-S134)</f>
        <v/>
      </c>
      <c r="AA134" s="24">
        <f>MATCH(J134,Matches!$A:$A,0)</f>
        <v/>
      </c>
      <c r="AB134" s="33" t="n"/>
      <c r="AC134" s="33" t="n">
        <v>1.716835816143544</v>
      </c>
      <c r="AD134" s="24" t="n"/>
      <c r="AE134" s="24" t="n">
        <v>5</v>
      </c>
      <c r="AF134" s="33" t="n"/>
      <c r="AG134" s="33" t="n"/>
    </row>
    <row r="135">
      <c r="A135" s="24" t="inlineStr">
        <is>
          <t>Brentford|20</t>
        </is>
      </c>
      <c r="B135" s="24" t="inlineStr">
        <is>
          <t>E0</t>
        </is>
      </c>
      <c r="C135" s="24" t="inlineStr">
        <is>
          <t>Premier League</t>
        </is>
      </c>
      <c r="D135" s="24" t="inlineStr">
        <is>
          <t>Brentford</t>
        </is>
      </c>
      <c r="E135" s="24" t="n">
        <v>20</v>
      </c>
      <c r="F135" s="24" t="n">
        <v>5</v>
      </c>
      <c r="G135" s="29" t="n">
        <v>46392.8125</v>
      </c>
      <c r="H135" s="24" t="inlineStr">
        <is>
          <t>Arsenal</t>
        </is>
      </c>
      <c r="I135" s="24" t="inlineStr">
        <is>
          <t>A</t>
        </is>
      </c>
      <c r="J135" s="24" t="inlineStr">
        <is>
          <t>E0-Arsenal-Brentfor</t>
        </is>
      </c>
      <c r="K135" s="24" t="n">
        <v>1</v>
      </c>
      <c r="L135" s="11">
        <f>IF(INDEX(Matches!$X:$X,AA135)=0,"",IF(I135="H",INDEX(Matches!$H:$H,AA135),INDEX(Matches!$I:$I,AA135)))</f>
        <v/>
      </c>
      <c r="M135" s="11">
        <f>IF(INDEX(Matches!$X:$X,AA135)=0,"",IF(I135="H",INDEX(Matches!$I:$I,AA135),INDEX(Matches!$H:$H,AA135)))</f>
        <v/>
      </c>
      <c r="N135" s="11">
        <f>IF(L135="","",IF(L135&gt;M135,"W",IF(L135=M135,"D","L")))</f>
        <v/>
      </c>
      <c r="O135" s="11">
        <f>IF(L135="","",IF(L135&gt;M135,3,IF(L135=M135,1,0)))</f>
        <v/>
      </c>
      <c r="P135" s="31">
        <f>IF(I135="H",INDEX(Matches!$L:$L,AA135),INDEX(Matches!$N:$N,AA135))</f>
        <v/>
      </c>
      <c r="Q135" s="31">
        <f>INDEX(Matches!$M:$M,AA135)</f>
        <v/>
      </c>
      <c r="R135" s="31">
        <f>IF(I135="H",INDEX(Matches!$N:$N,AA135),INDEX(Matches!$L:$L,AA135))</f>
        <v/>
      </c>
      <c r="S135" s="33">
        <f>IF(I135="H",INDEX(Matches!$O:$O,AA135),INDEX(Matches!$P:$P,AA135))</f>
        <v/>
      </c>
      <c r="T135" s="33">
        <f>IF(INDEX(Matches!$J:$J,AA135)="","",IF(I135="H",INDEX(Matches!$J:$J,AA135),INDEX(Matches!$K:$K,AA135)))</f>
        <v/>
      </c>
      <c r="U135" s="33">
        <f>IF(INDEX(Matches!$K:$K,AA135)="","",IF(I135="H",INDEX(Matches!$K:$K,AA135),INDEX(Matches!$J:$J,AA135)))</f>
        <v/>
      </c>
      <c r="V135" s="30">
        <f>IF(T135="","",T135-U135)</f>
        <v/>
      </c>
      <c r="W135" s="33">
        <f>IF(I135="H",INDEX(Matches!$T:$T,AA135),INDEX(Matches!$U:$U,AA135))</f>
        <v/>
      </c>
      <c r="X135" s="11">
        <f>INDEX(Matches!$X:$X,AA135)</f>
        <v/>
      </c>
      <c r="Y135" s="30">
        <f>IF(O135="","",O135-S135)</f>
        <v/>
      </c>
      <c r="Z135" s="30">
        <f>IF(W135="","",W135-S135)</f>
        <v/>
      </c>
      <c r="AA135" s="24">
        <f>MATCH(J135,Matches!$A:$A,0)</f>
        <v/>
      </c>
      <c r="AB135" s="33" t="n"/>
      <c r="AC135" s="33" t="n">
        <v>0.5725244256459715</v>
      </c>
      <c r="AD135" s="24" t="n"/>
      <c r="AE135" s="24" t="n">
        <v>5</v>
      </c>
      <c r="AF135" s="33" t="n"/>
      <c r="AG135" s="33" t="n"/>
    </row>
    <row r="136">
      <c r="A136" s="24" t="inlineStr">
        <is>
          <t>Brentford|21</t>
        </is>
      </c>
      <c r="B136" s="24" t="inlineStr">
        <is>
          <t>E0</t>
        </is>
      </c>
      <c r="C136" s="24" t="inlineStr">
        <is>
          <t>Premier League</t>
        </is>
      </c>
      <c r="D136" s="24" t="inlineStr">
        <is>
          <t>Brentford</t>
        </is>
      </c>
      <c r="E136" s="24" t="n">
        <v>21</v>
      </c>
      <c r="F136" s="24" t="n">
        <v>6</v>
      </c>
      <c r="G136" s="29" t="n">
        <v>46403.625</v>
      </c>
      <c r="H136" s="24" t="inlineStr">
        <is>
          <t>Brighton</t>
        </is>
      </c>
      <c r="I136" s="24" t="inlineStr">
        <is>
          <t>H</t>
        </is>
      </c>
      <c r="J136" s="24" t="inlineStr">
        <is>
          <t>E0-Brentfor-Brighton</t>
        </is>
      </c>
      <c r="K136" s="24" t="n">
        <v>8</v>
      </c>
      <c r="L136" s="11">
        <f>IF(INDEX(Matches!$X:$X,AA136)=0,"",IF(I136="H",INDEX(Matches!$H:$H,AA136),INDEX(Matches!$I:$I,AA136)))</f>
        <v/>
      </c>
      <c r="M136" s="11">
        <f>IF(INDEX(Matches!$X:$X,AA136)=0,"",IF(I136="H",INDEX(Matches!$I:$I,AA136),INDEX(Matches!$H:$H,AA136)))</f>
        <v/>
      </c>
      <c r="N136" s="11">
        <f>IF(L136="","",IF(L136&gt;M136,"W",IF(L136=M136,"D","L")))</f>
        <v/>
      </c>
      <c r="O136" s="11">
        <f>IF(L136="","",IF(L136&gt;M136,3,IF(L136=M136,1,0)))</f>
        <v/>
      </c>
      <c r="P136" s="31">
        <f>IF(I136="H",INDEX(Matches!$L:$L,AA136),INDEX(Matches!$N:$N,AA136))</f>
        <v/>
      </c>
      <c r="Q136" s="31">
        <f>INDEX(Matches!$M:$M,AA136)</f>
        <v/>
      </c>
      <c r="R136" s="31">
        <f>IF(I136="H",INDEX(Matches!$N:$N,AA136),INDEX(Matches!$L:$L,AA136))</f>
        <v/>
      </c>
      <c r="S136" s="33">
        <f>IF(I136="H",INDEX(Matches!$O:$O,AA136),INDEX(Matches!$P:$P,AA136))</f>
        <v/>
      </c>
      <c r="T136" s="33">
        <f>IF(INDEX(Matches!$J:$J,AA136)="","",IF(I136="H",INDEX(Matches!$J:$J,AA136),INDEX(Matches!$K:$K,AA136)))</f>
        <v/>
      </c>
      <c r="U136" s="33">
        <f>IF(INDEX(Matches!$K:$K,AA136)="","",IF(I136="H",INDEX(Matches!$K:$K,AA136),INDEX(Matches!$J:$J,AA136)))</f>
        <v/>
      </c>
      <c r="V136" s="30">
        <f>IF(T136="","",T136-U136)</f>
        <v/>
      </c>
      <c r="W136" s="33">
        <f>IF(I136="H",INDEX(Matches!$T:$T,AA136),INDEX(Matches!$U:$U,AA136))</f>
        <v/>
      </c>
      <c r="X136" s="11">
        <f>INDEX(Matches!$X:$X,AA136)</f>
        <v/>
      </c>
      <c r="Y136" s="30">
        <f>IF(O136="","",O136-S136)</f>
        <v/>
      </c>
      <c r="Z136" s="30">
        <f>IF(W136="","",W136-S136)</f>
        <v/>
      </c>
      <c r="AA136" s="24">
        <f>MATCH(J136,Matches!$A:$A,0)</f>
        <v/>
      </c>
      <c r="AB136" s="33" t="n"/>
      <c r="AC136" s="33" t="n">
        <v>1.412929332447098</v>
      </c>
      <c r="AD136" s="24" t="n"/>
      <c r="AE136" s="24" t="n">
        <v>6</v>
      </c>
      <c r="AF136" s="33" t="n"/>
      <c r="AG136" s="33" t="n"/>
    </row>
    <row r="137">
      <c r="A137" s="24" t="inlineStr">
        <is>
          <t>Brentford|22</t>
        </is>
      </c>
      <c r="B137" s="24" t="inlineStr">
        <is>
          <t>E0</t>
        </is>
      </c>
      <c r="C137" s="24" t="inlineStr">
        <is>
          <t>Premier League</t>
        </is>
      </c>
      <c r="D137" s="24" t="inlineStr">
        <is>
          <t>Brentford</t>
        </is>
      </c>
      <c r="E137" s="24" t="n">
        <v>22</v>
      </c>
      <c r="F137" s="24" t="n">
        <v>6</v>
      </c>
      <c r="G137" s="29" t="n">
        <v>46410.625</v>
      </c>
      <c r="H137" s="24" t="inlineStr">
        <is>
          <t>Everton</t>
        </is>
      </c>
      <c r="I137" s="24" t="inlineStr">
        <is>
          <t>A</t>
        </is>
      </c>
      <c r="J137" s="24" t="inlineStr">
        <is>
          <t>E0-Everton-Brentfor</t>
        </is>
      </c>
      <c r="K137" s="24" t="n">
        <v>10</v>
      </c>
      <c r="L137" s="11">
        <f>IF(INDEX(Matches!$X:$X,AA137)=0,"",IF(I137="H",INDEX(Matches!$H:$H,AA137),INDEX(Matches!$I:$I,AA137)))</f>
        <v/>
      </c>
      <c r="M137" s="11">
        <f>IF(INDEX(Matches!$X:$X,AA137)=0,"",IF(I137="H",INDEX(Matches!$I:$I,AA137),INDEX(Matches!$H:$H,AA137)))</f>
        <v/>
      </c>
      <c r="N137" s="11">
        <f>IF(L137="","",IF(L137&gt;M137,"W",IF(L137=M137,"D","L")))</f>
        <v/>
      </c>
      <c r="O137" s="11">
        <f>IF(L137="","",IF(L137&gt;M137,3,IF(L137=M137,1,0)))</f>
        <v/>
      </c>
      <c r="P137" s="31">
        <f>IF(I137="H",INDEX(Matches!$L:$L,AA137),INDEX(Matches!$N:$N,AA137))</f>
        <v/>
      </c>
      <c r="Q137" s="31">
        <f>INDEX(Matches!$M:$M,AA137)</f>
        <v/>
      </c>
      <c r="R137" s="31">
        <f>IF(I137="H",INDEX(Matches!$N:$N,AA137),INDEX(Matches!$L:$L,AA137))</f>
        <v/>
      </c>
      <c r="S137" s="33">
        <f>IF(I137="H",INDEX(Matches!$O:$O,AA137),INDEX(Matches!$P:$P,AA137))</f>
        <v/>
      </c>
      <c r="T137" s="33">
        <f>IF(INDEX(Matches!$J:$J,AA137)="","",IF(I137="H",INDEX(Matches!$J:$J,AA137),INDEX(Matches!$K:$K,AA137)))</f>
        <v/>
      </c>
      <c r="U137" s="33">
        <f>IF(INDEX(Matches!$K:$K,AA137)="","",IF(I137="H",INDEX(Matches!$K:$K,AA137),INDEX(Matches!$J:$J,AA137)))</f>
        <v/>
      </c>
      <c r="V137" s="30">
        <f>IF(T137="","",T137-U137)</f>
        <v/>
      </c>
      <c r="W137" s="33">
        <f>IF(I137="H",INDEX(Matches!$T:$T,AA137),INDEX(Matches!$U:$U,AA137))</f>
        <v/>
      </c>
      <c r="X137" s="11">
        <f>INDEX(Matches!$X:$X,AA137)</f>
        <v/>
      </c>
      <c r="Y137" s="30">
        <f>IF(O137="","",O137-S137)</f>
        <v/>
      </c>
      <c r="Z137" s="30">
        <f>IF(W137="","",W137-S137)</f>
        <v/>
      </c>
      <c r="AA137" s="24">
        <f>MATCH(J137,Matches!$A:$A,0)</f>
        <v/>
      </c>
      <c r="AB137" s="33" t="n"/>
      <c r="AC137" s="33" t="n">
        <v>1.231787122458604</v>
      </c>
      <c r="AD137" s="24" t="n"/>
      <c r="AE137" s="24" t="n">
        <v>6</v>
      </c>
      <c r="AF137" s="33" t="n"/>
      <c r="AG137" s="33" t="n"/>
    </row>
    <row r="138">
      <c r="A138" s="24" t="inlineStr">
        <is>
          <t>Brentford|23</t>
        </is>
      </c>
      <c r="B138" s="24" t="inlineStr">
        <is>
          <t>E0</t>
        </is>
      </c>
      <c r="C138" s="24" t="inlineStr">
        <is>
          <t>Premier League</t>
        </is>
      </c>
      <c r="D138" s="24" t="inlineStr">
        <is>
          <t>Brentford</t>
        </is>
      </c>
      <c r="E138" s="24" t="n">
        <v>23</v>
      </c>
      <c r="F138" s="24" t="n">
        <v>6</v>
      </c>
      <c r="G138" s="29" t="n">
        <v>46417.625</v>
      </c>
      <c r="H138" s="24" t="inlineStr">
        <is>
          <t>Man Utd</t>
        </is>
      </c>
      <c r="I138" s="24" t="inlineStr">
        <is>
          <t>H</t>
        </is>
      </c>
      <c r="J138" s="24" t="inlineStr">
        <is>
          <t>E0-Brentfor-ManUtd</t>
        </is>
      </c>
      <c r="K138" s="24" t="n">
        <v>4</v>
      </c>
      <c r="L138" s="11">
        <f>IF(INDEX(Matches!$X:$X,AA138)=0,"",IF(I138="H",INDEX(Matches!$H:$H,AA138),INDEX(Matches!$I:$I,AA138)))</f>
        <v/>
      </c>
      <c r="M138" s="11">
        <f>IF(INDEX(Matches!$X:$X,AA138)=0,"",IF(I138="H",INDEX(Matches!$I:$I,AA138),INDEX(Matches!$H:$H,AA138)))</f>
        <v/>
      </c>
      <c r="N138" s="11">
        <f>IF(L138="","",IF(L138&gt;M138,"W",IF(L138=M138,"D","L")))</f>
        <v/>
      </c>
      <c r="O138" s="11">
        <f>IF(L138="","",IF(L138&gt;M138,3,IF(L138=M138,1,0)))</f>
        <v/>
      </c>
      <c r="P138" s="31">
        <f>IF(I138="H",INDEX(Matches!$L:$L,AA138),INDEX(Matches!$N:$N,AA138))</f>
        <v/>
      </c>
      <c r="Q138" s="31">
        <f>INDEX(Matches!$M:$M,AA138)</f>
        <v/>
      </c>
      <c r="R138" s="31">
        <f>IF(I138="H",INDEX(Matches!$N:$N,AA138),INDEX(Matches!$L:$L,AA138))</f>
        <v/>
      </c>
      <c r="S138" s="33">
        <f>IF(I138="H",INDEX(Matches!$O:$O,AA138),INDEX(Matches!$P:$P,AA138))</f>
        <v/>
      </c>
      <c r="T138" s="33">
        <f>IF(INDEX(Matches!$J:$J,AA138)="","",IF(I138="H",INDEX(Matches!$J:$J,AA138),INDEX(Matches!$K:$K,AA138)))</f>
        <v/>
      </c>
      <c r="U138" s="33">
        <f>IF(INDEX(Matches!$K:$K,AA138)="","",IF(I138="H",INDEX(Matches!$K:$K,AA138),INDEX(Matches!$J:$J,AA138)))</f>
        <v/>
      </c>
      <c r="V138" s="30">
        <f>IF(T138="","",T138-U138)</f>
        <v/>
      </c>
      <c r="W138" s="33">
        <f>IF(I138="H",INDEX(Matches!$T:$T,AA138),INDEX(Matches!$U:$U,AA138))</f>
        <v/>
      </c>
      <c r="X138" s="11">
        <f>INDEX(Matches!$X:$X,AA138)</f>
        <v/>
      </c>
      <c r="Y138" s="30">
        <f>IF(O138="","",O138-S138)</f>
        <v/>
      </c>
      <c r="Z138" s="30">
        <f>IF(W138="","",W138-S138)</f>
        <v/>
      </c>
      <c r="AA138" s="24">
        <f>MATCH(J138,Matches!$A:$A,0)</f>
        <v/>
      </c>
      <c r="AB138" s="33" t="n"/>
      <c r="AC138" s="33" t="n">
        <v>1.061085757722083</v>
      </c>
      <c r="AD138" s="24" t="n"/>
      <c r="AE138" s="24" t="n">
        <v>6</v>
      </c>
      <c r="AF138" s="33" t="n"/>
      <c r="AG138" s="33" t="n"/>
    </row>
    <row r="139">
      <c r="A139" s="24" t="inlineStr">
        <is>
          <t>Brentford|24</t>
        </is>
      </c>
      <c r="B139" s="24" t="inlineStr">
        <is>
          <t>E0</t>
        </is>
      </c>
      <c r="C139" s="24" t="inlineStr">
        <is>
          <t>Premier League</t>
        </is>
      </c>
      <c r="D139" s="24" t="inlineStr">
        <is>
          <t>Brentford</t>
        </is>
      </c>
      <c r="E139" s="24" t="n">
        <v>24</v>
      </c>
      <c r="F139" s="24" t="n">
        <v>6</v>
      </c>
      <c r="G139" s="29" t="n">
        <v>46424.625</v>
      </c>
      <c r="H139" s="24" t="inlineStr">
        <is>
          <t>Nott'm Forest</t>
        </is>
      </c>
      <c r="I139" s="24" t="inlineStr">
        <is>
          <t>A</t>
        </is>
      </c>
      <c r="J139" s="24" t="inlineStr">
        <is>
          <t>E0-NottmFor-Brentfor</t>
        </is>
      </c>
      <c r="K139" s="24" t="n">
        <v>13</v>
      </c>
      <c r="L139" s="11">
        <f>IF(INDEX(Matches!$X:$X,AA139)=0,"",IF(I139="H",INDEX(Matches!$H:$H,AA139),INDEX(Matches!$I:$I,AA139)))</f>
        <v/>
      </c>
      <c r="M139" s="11">
        <f>IF(INDEX(Matches!$X:$X,AA139)=0,"",IF(I139="H",INDEX(Matches!$I:$I,AA139),INDEX(Matches!$H:$H,AA139)))</f>
        <v/>
      </c>
      <c r="N139" s="11">
        <f>IF(L139="","",IF(L139&gt;M139,"W",IF(L139=M139,"D","L")))</f>
        <v/>
      </c>
      <c r="O139" s="11">
        <f>IF(L139="","",IF(L139&gt;M139,3,IF(L139=M139,1,0)))</f>
        <v/>
      </c>
      <c r="P139" s="31">
        <f>IF(I139="H",INDEX(Matches!$L:$L,AA139),INDEX(Matches!$N:$N,AA139))</f>
        <v/>
      </c>
      <c r="Q139" s="31">
        <f>INDEX(Matches!$M:$M,AA139)</f>
        <v/>
      </c>
      <c r="R139" s="31">
        <f>IF(I139="H",INDEX(Matches!$N:$N,AA139),INDEX(Matches!$L:$L,AA139))</f>
        <v/>
      </c>
      <c r="S139" s="33">
        <f>IF(I139="H",INDEX(Matches!$O:$O,AA139),INDEX(Matches!$P:$P,AA139))</f>
        <v/>
      </c>
      <c r="T139" s="33">
        <f>IF(INDEX(Matches!$J:$J,AA139)="","",IF(I139="H",INDEX(Matches!$J:$J,AA139),INDEX(Matches!$K:$K,AA139)))</f>
        <v/>
      </c>
      <c r="U139" s="33">
        <f>IF(INDEX(Matches!$K:$K,AA139)="","",IF(I139="H",INDEX(Matches!$K:$K,AA139),INDEX(Matches!$J:$J,AA139)))</f>
        <v/>
      </c>
      <c r="V139" s="30">
        <f>IF(T139="","",T139-U139)</f>
        <v/>
      </c>
      <c r="W139" s="33">
        <f>IF(I139="H",INDEX(Matches!$T:$T,AA139),INDEX(Matches!$U:$U,AA139))</f>
        <v/>
      </c>
      <c r="X139" s="11">
        <f>INDEX(Matches!$X:$X,AA139)</f>
        <v/>
      </c>
      <c r="Y139" s="30">
        <f>IF(O139="","",O139-S139)</f>
        <v/>
      </c>
      <c r="Z139" s="30">
        <f>IF(W139="","",W139-S139)</f>
        <v/>
      </c>
      <c r="AA139" s="24">
        <f>MATCH(J139,Matches!$A:$A,0)</f>
        <v/>
      </c>
      <c r="AB139" s="33" t="n"/>
      <c r="AC139" s="33" t="n">
        <v>1.223648731136723</v>
      </c>
      <c r="AD139" s="24" t="n"/>
      <c r="AE139" s="24" t="n">
        <v>6</v>
      </c>
      <c r="AF139" s="33" t="n"/>
      <c r="AG139" s="33" t="n"/>
    </row>
    <row r="140">
      <c r="A140" s="24" t="inlineStr">
        <is>
          <t>Brentford|25</t>
        </is>
      </c>
      <c r="B140" s="24" t="inlineStr">
        <is>
          <t>E0</t>
        </is>
      </c>
      <c r="C140" s="24" t="inlineStr">
        <is>
          <t>Premier League</t>
        </is>
      </c>
      <c r="D140" s="24" t="inlineStr">
        <is>
          <t>Brentford</t>
        </is>
      </c>
      <c r="E140" s="24" t="n">
        <v>25</v>
      </c>
      <c r="F140" s="24" t="n">
        <v>7</v>
      </c>
      <c r="G140" s="29" t="n">
        <v>46428.83333333334</v>
      </c>
      <c r="H140" s="24" t="inlineStr">
        <is>
          <t>Crystal Palace</t>
        </is>
      </c>
      <c r="I140" s="24" t="inlineStr">
        <is>
          <t>A</t>
        </is>
      </c>
      <c r="J140" s="24" t="inlineStr">
        <is>
          <t>E0-CrystalP-Brentfor</t>
        </is>
      </c>
      <c r="K140" s="24" t="n">
        <v>15</v>
      </c>
      <c r="L140" s="11">
        <f>IF(INDEX(Matches!$X:$X,AA140)=0,"",IF(I140="H",INDEX(Matches!$H:$H,AA140),INDEX(Matches!$I:$I,AA140)))</f>
        <v/>
      </c>
      <c r="M140" s="11">
        <f>IF(INDEX(Matches!$X:$X,AA140)=0,"",IF(I140="H",INDEX(Matches!$I:$I,AA140),INDEX(Matches!$H:$H,AA140)))</f>
        <v/>
      </c>
      <c r="N140" s="11">
        <f>IF(L140="","",IF(L140&gt;M140,"W",IF(L140=M140,"D","L")))</f>
        <v/>
      </c>
      <c r="O140" s="11">
        <f>IF(L140="","",IF(L140&gt;M140,3,IF(L140=M140,1,0)))</f>
        <v/>
      </c>
      <c r="P140" s="31">
        <f>IF(I140="H",INDEX(Matches!$L:$L,AA140),INDEX(Matches!$N:$N,AA140))</f>
        <v/>
      </c>
      <c r="Q140" s="31">
        <f>INDEX(Matches!$M:$M,AA140)</f>
        <v/>
      </c>
      <c r="R140" s="31">
        <f>IF(I140="H",INDEX(Matches!$N:$N,AA140),INDEX(Matches!$L:$L,AA140))</f>
        <v/>
      </c>
      <c r="S140" s="33">
        <f>IF(I140="H",INDEX(Matches!$O:$O,AA140),INDEX(Matches!$P:$P,AA140))</f>
        <v/>
      </c>
      <c r="T140" s="33">
        <f>IF(INDEX(Matches!$J:$J,AA140)="","",IF(I140="H",INDEX(Matches!$J:$J,AA140),INDEX(Matches!$K:$K,AA140)))</f>
        <v/>
      </c>
      <c r="U140" s="33">
        <f>IF(INDEX(Matches!$K:$K,AA140)="","",IF(I140="H",INDEX(Matches!$K:$K,AA140),INDEX(Matches!$J:$J,AA140)))</f>
        <v/>
      </c>
      <c r="V140" s="30">
        <f>IF(T140="","",T140-U140)</f>
        <v/>
      </c>
      <c r="W140" s="33">
        <f>IF(I140="H",INDEX(Matches!$T:$T,AA140),INDEX(Matches!$U:$U,AA140))</f>
        <v/>
      </c>
      <c r="X140" s="11">
        <f>INDEX(Matches!$X:$X,AA140)</f>
        <v/>
      </c>
      <c r="Y140" s="30">
        <f>IF(O140="","",O140-S140)</f>
        <v/>
      </c>
      <c r="Z140" s="30">
        <f>IF(W140="","",W140-S140)</f>
        <v/>
      </c>
      <c r="AA140" s="24">
        <f>MATCH(J140,Matches!$A:$A,0)</f>
        <v/>
      </c>
      <c r="AB140" s="33" t="n"/>
      <c r="AC140" s="33" t="n">
        <v>1.378388337389814</v>
      </c>
      <c r="AD140" s="24" t="n"/>
      <c r="AE140" s="24" t="n">
        <v>7</v>
      </c>
      <c r="AF140" s="33" t="n"/>
      <c r="AG140" s="33" t="n"/>
    </row>
    <row r="141">
      <c r="A141" s="24" t="inlineStr">
        <is>
          <t>Brentford|26</t>
        </is>
      </c>
      <c r="B141" s="24" t="inlineStr">
        <is>
          <t>E0</t>
        </is>
      </c>
      <c r="C141" s="24" t="inlineStr">
        <is>
          <t>Premier League</t>
        </is>
      </c>
      <c r="D141" s="24" t="inlineStr">
        <is>
          <t>Brentford</t>
        </is>
      </c>
      <c r="E141" s="24" t="n">
        <v>26</v>
      </c>
      <c r="F141" s="24" t="n">
        <v>7</v>
      </c>
      <c r="G141" s="29" t="n">
        <v>46438.625</v>
      </c>
      <c r="H141" s="24" t="inlineStr">
        <is>
          <t>Coventry</t>
        </is>
      </c>
      <c r="I141" s="24" t="inlineStr">
        <is>
          <t>H</t>
        </is>
      </c>
      <c r="J141" s="24" t="inlineStr">
        <is>
          <t>E0-Brentfor-Coventry</t>
        </is>
      </c>
      <c r="K141" s="24" t="n">
        <v>18</v>
      </c>
      <c r="L141" s="11">
        <f>IF(INDEX(Matches!$X:$X,AA141)=0,"",IF(I141="H",INDEX(Matches!$H:$H,AA141),INDEX(Matches!$I:$I,AA141)))</f>
        <v/>
      </c>
      <c r="M141" s="11">
        <f>IF(INDEX(Matches!$X:$X,AA141)=0,"",IF(I141="H",INDEX(Matches!$I:$I,AA141),INDEX(Matches!$H:$H,AA141)))</f>
        <v/>
      </c>
      <c r="N141" s="11">
        <f>IF(L141="","",IF(L141&gt;M141,"W",IF(L141=M141,"D","L")))</f>
        <v/>
      </c>
      <c r="O141" s="11">
        <f>IF(L141="","",IF(L141&gt;M141,3,IF(L141=M141,1,0)))</f>
        <v/>
      </c>
      <c r="P141" s="31">
        <f>IF(I141="H",INDEX(Matches!$L:$L,AA141),INDEX(Matches!$N:$N,AA141))</f>
        <v/>
      </c>
      <c r="Q141" s="31">
        <f>INDEX(Matches!$M:$M,AA141)</f>
        <v/>
      </c>
      <c r="R141" s="31">
        <f>IF(I141="H",INDEX(Matches!$N:$N,AA141),INDEX(Matches!$L:$L,AA141))</f>
        <v/>
      </c>
      <c r="S141" s="33">
        <f>IF(I141="H",INDEX(Matches!$O:$O,AA141),INDEX(Matches!$P:$P,AA141))</f>
        <v/>
      </c>
      <c r="T141" s="33">
        <f>IF(INDEX(Matches!$J:$J,AA141)="","",IF(I141="H",INDEX(Matches!$J:$J,AA141),INDEX(Matches!$K:$K,AA141)))</f>
        <v/>
      </c>
      <c r="U141" s="33">
        <f>IF(INDEX(Matches!$K:$K,AA141)="","",IF(I141="H",INDEX(Matches!$K:$K,AA141),INDEX(Matches!$J:$J,AA141)))</f>
        <v/>
      </c>
      <c r="V141" s="30">
        <f>IF(T141="","",T141-U141)</f>
        <v/>
      </c>
      <c r="W141" s="33">
        <f>IF(I141="H",INDEX(Matches!$T:$T,AA141),INDEX(Matches!$U:$U,AA141))</f>
        <v/>
      </c>
      <c r="X141" s="11">
        <f>INDEX(Matches!$X:$X,AA141)</f>
        <v/>
      </c>
      <c r="Y141" s="30">
        <f>IF(O141="","",O141-S141)</f>
        <v/>
      </c>
      <c r="Z141" s="30">
        <f>IF(W141="","",W141-S141)</f>
        <v/>
      </c>
      <c r="AA141" s="24">
        <f>MATCH(J141,Matches!$A:$A,0)</f>
        <v/>
      </c>
      <c r="AB141" s="33" t="n"/>
      <c r="AC141" s="33" t="n">
        <v>1.945115976159847</v>
      </c>
      <c r="AD141" s="24" t="n"/>
      <c r="AE141" s="24" t="n">
        <v>7</v>
      </c>
      <c r="AF141" s="33" t="n"/>
      <c r="AG141" s="33" t="n"/>
    </row>
    <row r="142">
      <c r="A142" s="24" t="inlineStr">
        <is>
          <t>Brentford|27</t>
        </is>
      </c>
      <c r="B142" s="24" t="inlineStr">
        <is>
          <t>E0</t>
        </is>
      </c>
      <c r="C142" s="24" t="inlineStr">
        <is>
          <t>Premier League</t>
        </is>
      </c>
      <c r="D142" s="24" t="inlineStr">
        <is>
          <t>Brentford</t>
        </is>
      </c>
      <c r="E142" s="24" t="n">
        <v>27</v>
      </c>
      <c r="F142" s="24" t="n">
        <v>7</v>
      </c>
      <c r="G142" s="29" t="n">
        <v>46445.625</v>
      </c>
      <c r="H142" s="24" t="inlineStr">
        <is>
          <t>Newcastle</t>
        </is>
      </c>
      <c r="I142" s="24" t="inlineStr">
        <is>
          <t>A</t>
        </is>
      </c>
      <c r="J142" s="24" t="inlineStr">
        <is>
          <t>E0-Newcastl-Brentfor</t>
        </is>
      </c>
      <c r="K142" s="24" t="n">
        <v>9</v>
      </c>
      <c r="L142" s="11">
        <f>IF(INDEX(Matches!$X:$X,AA142)=0,"",IF(I142="H",INDEX(Matches!$H:$H,AA142),INDEX(Matches!$I:$I,AA142)))</f>
        <v/>
      </c>
      <c r="M142" s="11">
        <f>IF(INDEX(Matches!$X:$X,AA142)=0,"",IF(I142="H",INDEX(Matches!$I:$I,AA142),INDEX(Matches!$H:$H,AA142)))</f>
        <v/>
      </c>
      <c r="N142" s="11">
        <f>IF(L142="","",IF(L142&gt;M142,"W",IF(L142=M142,"D","L")))</f>
        <v/>
      </c>
      <c r="O142" s="11">
        <f>IF(L142="","",IF(L142&gt;M142,3,IF(L142=M142,1,0)))</f>
        <v/>
      </c>
      <c r="P142" s="31">
        <f>IF(I142="H",INDEX(Matches!$L:$L,AA142),INDEX(Matches!$N:$N,AA142))</f>
        <v/>
      </c>
      <c r="Q142" s="31">
        <f>INDEX(Matches!$M:$M,AA142)</f>
        <v/>
      </c>
      <c r="R142" s="31">
        <f>IF(I142="H",INDEX(Matches!$N:$N,AA142),INDEX(Matches!$L:$L,AA142))</f>
        <v/>
      </c>
      <c r="S142" s="33">
        <f>IF(I142="H",INDEX(Matches!$O:$O,AA142),INDEX(Matches!$P:$P,AA142))</f>
        <v/>
      </c>
      <c r="T142" s="33">
        <f>IF(INDEX(Matches!$J:$J,AA142)="","",IF(I142="H",INDEX(Matches!$J:$J,AA142),INDEX(Matches!$K:$K,AA142)))</f>
        <v/>
      </c>
      <c r="U142" s="33">
        <f>IF(INDEX(Matches!$K:$K,AA142)="","",IF(I142="H",INDEX(Matches!$K:$K,AA142),INDEX(Matches!$J:$J,AA142)))</f>
        <v/>
      </c>
      <c r="V142" s="30">
        <f>IF(T142="","",T142-U142)</f>
        <v/>
      </c>
      <c r="W142" s="33">
        <f>IF(I142="H",INDEX(Matches!$T:$T,AA142),INDEX(Matches!$U:$U,AA142))</f>
        <v/>
      </c>
      <c r="X142" s="11">
        <f>INDEX(Matches!$X:$X,AA142)</f>
        <v/>
      </c>
      <c r="Y142" s="30">
        <f>IF(O142="","",O142-S142)</f>
        <v/>
      </c>
      <c r="Z142" s="30">
        <f>IF(W142="","",W142-S142)</f>
        <v/>
      </c>
      <c r="AA142" s="24">
        <f>MATCH(J142,Matches!$A:$A,0)</f>
        <v/>
      </c>
      <c r="AB142" s="33" t="n"/>
      <c r="AC142" s="33" t="n">
        <v>1.207626556215536</v>
      </c>
      <c r="AD142" s="24" t="n"/>
      <c r="AE142" s="24" t="n">
        <v>7</v>
      </c>
      <c r="AF142" s="33" t="n"/>
      <c r="AG142" s="33" t="n"/>
    </row>
    <row r="143">
      <c r="A143" s="24" t="inlineStr">
        <is>
          <t>Brentford|28</t>
        </is>
      </c>
      <c r="B143" s="24" t="inlineStr">
        <is>
          <t>E0</t>
        </is>
      </c>
      <c r="C143" s="24" t="inlineStr">
        <is>
          <t>Premier League</t>
        </is>
      </c>
      <c r="D143" s="24" t="inlineStr">
        <is>
          <t>Brentford</t>
        </is>
      </c>
      <c r="E143" s="24" t="n">
        <v>28</v>
      </c>
      <c r="F143" s="24" t="n">
        <v>7</v>
      </c>
      <c r="G143" s="29" t="n">
        <v>46449.83333333334</v>
      </c>
      <c r="H143" s="24" t="inlineStr">
        <is>
          <t>Ipswich</t>
        </is>
      </c>
      <c r="I143" s="24" t="inlineStr">
        <is>
          <t>H</t>
        </is>
      </c>
      <c r="J143" s="24" t="inlineStr">
        <is>
          <t>E0-Brentfor-Ipswich</t>
        </is>
      </c>
      <c r="K143" s="24" t="n">
        <v>19</v>
      </c>
      <c r="L143" s="11">
        <f>IF(INDEX(Matches!$X:$X,AA143)=0,"",IF(I143="H",INDEX(Matches!$H:$H,AA143),INDEX(Matches!$I:$I,AA143)))</f>
        <v/>
      </c>
      <c r="M143" s="11">
        <f>IF(INDEX(Matches!$X:$X,AA143)=0,"",IF(I143="H",INDEX(Matches!$I:$I,AA143),INDEX(Matches!$H:$H,AA143)))</f>
        <v/>
      </c>
      <c r="N143" s="11">
        <f>IF(L143="","",IF(L143&gt;M143,"W",IF(L143=M143,"D","L")))</f>
        <v/>
      </c>
      <c r="O143" s="11">
        <f>IF(L143="","",IF(L143&gt;M143,3,IF(L143=M143,1,0)))</f>
        <v/>
      </c>
      <c r="P143" s="31">
        <f>IF(I143="H",INDEX(Matches!$L:$L,AA143),INDEX(Matches!$N:$N,AA143))</f>
        <v/>
      </c>
      <c r="Q143" s="31">
        <f>INDEX(Matches!$M:$M,AA143)</f>
        <v/>
      </c>
      <c r="R143" s="31">
        <f>IF(I143="H",INDEX(Matches!$N:$N,AA143),INDEX(Matches!$L:$L,AA143))</f>
        <v/>
      </c>
      <c r="S143" s="33">
        <f>IF(I143="H",INDEX(Matches!$O:$O,AA143),INDEX(Matches!$P:$P,AA143))</f>
        <v/>
      </c>
      <c r="T143" s="33">
        <f>IF(INDEX(Matches!$J:$J,AA143)="","",IF(I143="H",INDEX(Matches!$J:$J,AA143),INDEX(Matches!$K:$K,AA143)))</f>
        <v/>
      </c>
      <c r="U143" s="33">
        <f>IF(INDEX(Matches!$K:$K,AA143)="","",IF(I143="H",INDEX(Matches!$K:$K,AA143),INDEX(Matches!$J:$J,AA143)))</f>
        <v/>
      </c>
      <c r="V143" s="30">
        <f>IF(T143="","",T143-U143)</f>
        <v/>
      </c>
      <c r="W143" s="33">
        <f>IF(I143="H",INDEX(Matches!$T:$T,AA143),INDEX(Matches!$U:$U,AA143))</f>
        <v/>
      </c>
      <c r="X143" s="11">
        <f>INDEX(Matches!$X:$X,AA143)</f>
        <v/>
      </c>
      <c r="Y143" s="30">
        <f>IF(O143="","",O143-S143)</f>
        <v/>
      </c>
      <c r="Z143" s="30">
        <f>IF(W143="","",W143-S143)</f>
        <v/>
      </c>
      <c r="AA143" s="24">
        <f>MATCH(J143,Matches!$A:$A,0)</f>
        <v/>
      </c>
      <c r="AB143" s="33" t="n"/>
      <c r="AC143" s="33" t="n">
        <v>1.964902218170035</v>
      </c>
      <c r="AD143" s="24" t="n"/>
      <c r="AE143" s="24" t="n">
        <v>7</v>
      </c>
      <c r="AF143" s="33" t="n"/>
      <c r="AG143" s="33" t="n"/>
    </row>
    <row r="144">
      <c r="A144" s="24" t="inlineStr">
        <is>
          <t>Brentford|29</t>
        </is>
      </c>
      <c r="B144" s="24" t="inlineStr">
        <is>
          <t>E0</t>
        </is>
      </c>
      <c r="C144" s="24" t="inlineStr">
        <is>
          <t>Premier League</t>
        </is>
      </c>
      <c r="D144" s="24" t="inlineStr">
        <is>
          <t>Brentford</t>
        </is>
      </c>
      <c r="E144" s="24" t="n">
        <v>29</v>
      </c>
      <c r="F144" s="24" t="n">
        <v>8</v>
      </c>
      <c r="G144" s="29" t="n">
        <v>46459.625</v>
      </c>
      <c r="H144" s="24" t="inlineStr">
        <is>
          <t>Sunderland</t>
        </is>
      </c>
      <c r="I144" s="24" t="inlineStr">
        <is>
          <t>A</t>
        </is>
      </c>
      <c r="J144" s="24" t="inlineStr">
        <is>
          <t>E0-Sunderla-Brentfor</t>
        </is>
      </c>
      <c r="K144" s="24" t="n">
        <v>17</v>
      </c>
      <c r="L144" s="11">
        <f>IF(INDEX(Matches!$X:$X,AA144)=0,"",IF(I144="H",INDEX(Matches!$H:$H,AA144),INDEX(Matches!$I:$I,AA144)))</f>
        <v/>
      </c>
      <c r="M144" s="11">
        <f>IF(INDEX(Matches!$X:$X,AA144)=0,"",IF(I144="H",INDEX(Matches!$I:$I,AA144),INDEX(Matches!$H:$H,AA144)))</f>
        <v/>
      </c>
      <c r="N144" s="11">
        <f>IF(L144="","",IF(L144&gt;M144,"W",IF(L144=M144,"D","L")))</f>
        <v/>
      </c>
      <c r="O144" s="11">
        <f>IF(L144="","",IF(L144&gt;M144,3,IF(L144=M144,1,0)))</f>
        <v/>
      </c>
      <c r="P144" s="31">
        <f>IF(I144="H",INDEX(Matches!$L:$L,AA144),INDEX(Matches!$N:$N,AA144))</f>
        <v/>
      </c>
      <c r="Q144" s="31">
        <f>INDEX(Matches!$M:$M,AA144)</f>
        <v/>
      </c>
      <c r="R144" s="31">
        <f>IF(I144="H",INDEX(Matches!$N:$N,AA144),INDEX(Matches!$L:$L,AA144))</f>
        <v/>
      </c>
      <c r="S144" s="33">
        <f>IF(I144="H",INDEX(Matches!$O:$O,AA144),INDEX(Matches!$P:$P,AA144))</f>
        <v/>
      </c>
      <c r="T144" s="33">
        <f>IF(INDEX(Matches!$J:$J,AA144)="","",IF(I144="H",INDEX(Matches!$J:$J,AA144),INDEX(Matches!$K:$K,AA144)))</f>
        <v/>
      </c>
      <c r="U144" s="33">
        <f>IF(INDEX(Matches!$K:$K,AA144)="","",IF(I144="H",INDEX(Matches!$K:$K,AA144),INDEX(Matches!$J:$J,AA144)))</f>
        <v/>
      </c>
      <c r="V144" s="30">
        <f>IF(T144="","",T144-U144)</f>
        <v/>
      </c>
      <c r="W144" s="33">
        <f>IF(I144="H",INDEX(Matches!$T:$T,AA144),INDEX(Matches!$U:$U,AA144))</f>
        <v/>
      </c>
      <c r="X144" s="11">
        <f>INDEX(Matches!$X:$X,AA144)</f>
        <v/>
      </c>
      <c r="Y144" s="30">
        <f>IF(O144="","",O144-S144)</f>
        <v/>
      </c>
      <c r="Z144" s="30">
        <f>IF(W144="","",W144-S144)</f>
        <v/>
      </c>
      <c r="AA144" s="24">
        <f>MATCH(J144,Matches!$A:$A,0)</f>
        <v/>
      </c>
      <c r="AB144" s="33" t="n"/>
      <c r="AC144" s="33" t="n">
        <v>1.391556261025062</v>
      </c>
      <c r="AD144" s="24" t="n"/>
      <c r="AE144" s="24" t="n">
        <v>8</v>
      </c>
      <c r="AF144" s="33" t="n"/>
      <c r="AG144" s="33" t="n"/>
    </row>
    <row r="145">
      <c r="A145" s="24" t="inlineStr">
        <is>
          <t>Brentford|30</t>
        </is>
      </c>
      <c r="B145" s="24" t="inlineStr">
        <is>
          <t>E0</t>
        </is>
      </c>
      <c r="C145" s="24" t="inlineStr">
        <is>
          <t>Premier League</t>
        </is>
      </c>
      <c r="D145" s="24" t="inlineStr">
        <is>
          <t>Brentford</t>
        </is>
      </c>
      <c r="E145" s="24" t="n">
        <v>30</v>
      </c>
      <c r="F145" s="24" t="n">
        <v>8</v>
      </c>
      <c r="G145" s="29" t="n">
        <v>46466.625</v>
      </c>
      <c r="H145" s="24" t="inlineStr">
        <is>
          <t>Bournemouth</t>
        </is>
      </c>
      <c r="I145" s="24" t="inlineStr">
        <is>
          <t>H</t>
        </is>
      </c>
      <c r="J145" s="24" t="inlineStr">
        <is>
          <t>E0-Brentfor-Bournemo</t>
        </is>
      </c>
      <c r="K145" s="24" t="n">
        <v>11</v>
      </c>
      <c r="L145" s="11">
        <f>IF(INDEX(Matches!$X:$X,AA145)=0,"",IF(I145="H",INDEX(Matches!$H:$H,AA145),INDEX(Matches!$I:$I,AA145)))</f>
        <v/>
      </c>
      <c r="M145" s="11">
        <f>IF(INDEX(Matches!$X:$X,AA145)=0,"",IF(I145="H",INDEX(Matches!$I:$I,AA145),INDEX(Matches!$H:$H,AA145)))</f>
        <v/>
      </c>
      <c r="N145" s="11">
        <f>IF(L145="","",IF(L145&gt;M145,"W",IF(L145=M145,"D","L")))</f>
        <v/>
      </c>
      <c r="O145" s="11">
        <f>IF(L145="","",IF(L145&gt;M145,3,IF(L145=M145,1,0)))</f>
        <v/>
      </c>
      <c r="P145" s="31">
        <f>IF(I145="H",INDEX(Matches!$L:$L,AA145),INDEX(Matches!$N:$N,AA145))</f>
        <v/>
      </c>
      <c r="Q145" s="31">
        <f>INDEX(Matches!$M:$M,AA145)</f>
        <v/>
      </c>
      <c r="R145" s="31">
        <f>IF(I145="H",INDEX(Matches!$N:$N,AA145),INDEX(Matches!$L:$L,AA145))</f>
        <v/>
      </c>
      <c r="S145" s="33">
        <f>IF(I145="H",INDEX(Matches!$O:$O,AA145),INDEX(Matches!$P:$P,AA145))</f>
        <v/>
      </c>
      <c r="T145" s="33">
        <f>IF(INDEX(Matches!$J:$J,AA145)="","",IF(I145="H",INDEX(Matches!$J:$J,AA145),INDEX(Matches!$K:$K,AA145)))</f>
        <v/>
      </c>
      <c r="U145" s="33">
        <f>IF(INDEX(Matches!$K:$K,AA145)="","",IF(I145="H",INDEX(Matches!$K:$K,AA145),INDEX(Matches!$J:$J,AA145)))</f>
        <v/>
      </c>
      <c r="V145" s="30">
        <f>IF(T145="","",T145-U145)</f>
        <v/>
      </c>
      <c r="W145" s="33">
        <f>IF(I145="H",INDEX(Matches!$T:$T,AA145),INDEX(Matches!$U:$U,AA145))</f>
        <v/>
      </c>
      <c r="X145" s="11">
        <f>INDEX(Matches!$X:$X,AA145)</f>
        <v/>
      </c>
      <c r="Y145" s="30">
        <f>IF(O145="","",O145-S145)</f>
        <v/>
      </c>
      <c r="Z145" s="30">
        <f>IF(W145="","",W145-S145)</f>
        <v/>
      </c>
      <c r="AA145" s="24">
        <f>MATCH(J145,Matches!$A:$A,0)</f>
        <v/>
      </c>
      <c r="AB145" s="33" t="n"/>
      <c r="AC145" s="33" t="n">
        <v>1.502825596554109</v>
      </c>
      <c r="AD145" s="24" t="n"/>
      <c r="AE145" s="24" t="n">
        <v>8</v>
      </c>
      <c r="AF145" s="33" t="n"/>
      <c r="AG145" s="33" t="n"/>
    </row>
    <row r="146">
      <c r="A146" s="24" t="inlineStr">
        <is>
          <t>Brentford|31</t>
        </is>
      </c>
      <c r="B146" s="24" t="inlineStr">
        <is>
          <t>E0</t>
        </is>
      </c>
      <c r="C146" s="24" t="inlineStr">
        <is>
          <t>Premier League</t>
        </is>
      </c>
      <c r="D146" s="24" t="inlineStr">
        <is>
          <t>Brentford</t>
        </is>
      </c>
      <c r="E146" s="24" t="n">
        <v>31</v>
      </c>
      <c r="F146" s="24" t="n">
        <v>8</v>
      </c>
      <c r="G146" s="29" t="n">
        <v>46487.625</v>
      </c>
      <c r="H146" s="24" t="inlineStr">
        <is>
          <t>Tottenham</t>
        </is>
      </c>
      <c r="I146" s="24" t="inlineStr">
        <is>
          <t>A</t>
        </is>
      </c>
      <c r="J146" s="24" t="inlineStr">
        <is>
          <t>E0-Tottenha-Brentfor</t>
        </is>
      </c>
      <c r="K146" s="24" t="n">
        <v>6</v>
      </c>
      <c r="L146" s="11">
        <f>IF(INDEX(Matches!$X:$X,AA146)=0,"",IF(I146="H",INDEX(Matches!$H:$H,AA146),INDEX(Matches!$I:$I,AA146)))</f>
        <v/>
      </c>
      <c r="M146" s="11">
        <f>IF(INDEX(Matches!$X:$X,AA146)=0,"",IF(I146="H",INDEX(Matches!$I:$I,AA146),INDEX(Matches!$H:$H,AA146)))</f>
        <v/>
      </c>
      <c r="N146" s="11">
        <f>IF(L146="","",IF(L146&gt;M146,"W",IF(L146=M146,"D","L")))</f>
        <v/>
      </c>
      <c r="O146" s="11">
        <f>IF(L146="","",IF(L146&gt;M146,3,IF(L146=M146,1,0)))</f>
        <v/>
      </c>
      <c r="P146" s="31">
        <f>IF(I146="H",INDEX(Matches!$L:$L,AA146),INDEX(Matches!$N:$N,AA146))</f>
        <v/>
      </c>
      <c r="Q146" s="31">
        <f>INDEX(Matches!$M:$M,AA146)</f>
        <v/>
      </c>
      <c r="R146" s="31">
        <f>IF(I146="H",INDEX(Matches!$N:$N,AA146),INDEX(Matches!$L:$L,AA146))</f>
        <v/>
      </c>
      <c r="S146" s="33">
        <f>IF(I146="H",INDEX(Matches!$O:$O,AA146),INDEX(Matches!$P:$P,AA146))</f>
        <v/>
      </c>
      <c r="T146" s="33">
        <f>IF(INDEX(Matches!$J:$J,AA146)="","",IF(I146="H",INDEX(Matches!$J:$J,AA146),INDEX(Matches!$K:$K,AA146)))</f>
        <v/>
      </c>
      <c r="U146" s="33">
        <f>IF(INDEX(Matches!$K:$K,AA146)="","",IF(I146="H",INDEX(Matches!$K:$K,AA146),INDEX(Matches!$J:$J,AA146)))</f>
        <v/>
      </c>
      <c r="V146" s="30">
        <f>IF(T146="","",T146-U146)</f>
        <v/>
      </c>
      <c r="W146" s="33">
        <f>IF(I146="H",INDEX(Matches!$T:$T,AA146),INDEX(Matches!$U:$U,AA146))</f>
        <v/>
      </c>
      <c r="X146" s="11">
        <f>INDEX(Matches!$X:$X,AA146)</f>
        <v/>
      </c>
      <c r="Y146" s="30">
        <f>IF(O146="","",O146-S146)</f>
        <v/>
      </c>
      <c r="Z146" s="30">
        <f>IF(W146="","",W146-S146)</f>
        <v/>
      </c>
      <c r="AA146" s="24">
        <f>MATCH(J146,Matches!$A:$A,0)</f>
        <v/>
      </c>
      <c r="AB146" s="33" t="n"/>
      <c r="AC146" s="33" t="n">
        <v>0.9790648792251788</v>
      </c>
      <c r="AD146" s="24" t="n"/>
      <c r="AE146" s="24" t="n">
        <v>8</v>
      </c>
      <c r="AF146" s="33" t="n"/>
      <c r="AG146" s="33" t="n"/>
    </row>
    <row r="147">
      <c r="A147" s="24" t="inlineStr">
        <is>
          <t>Brentford|32</t>
        </is>
      </c>
      <c r="B147" s="24" t="inlineStr">
        <is>
          <t>E0</t>
        </is>
      </c>
      <c r="C147" s="24" t="inlineStr">
        <is>
          <t>Premier League</t>
        </is>
      </c>
      <c r="D147" s="24" t="inlineStr">
        <is>
          <t>Brentford</t>
        </is>
      </c>
      <c r="E147" s="24" t="n">
        <v>32</v>
      </c>
      <c r="F147" s="24" t="n">
        <v>8</v>
      </c>
      <c r="G147" s="29" t="n">
        <v>46494.625</v>
      </c>
      <c r="H147" s="24" t="inlineStr">
        <is>
          <t>Leeds</t>
        </is>
      </c>
      <c r="I147" s="24" t="inlineStr">
        <is>
          <t>H</t>
        </is>
      </c>
      <c r="J147" s="24" t="inlineStr">
        <is>
          <t>E0-Brentfor-Leeds</t>
        </is>
      </c>
      <c r="K147" s="24" t="n">
        <v>14</v>
      </c>
      <c r="L147" s="11">
        <f>IF(INDEX(Matches!$X:$X,AA147)=0,"",IF(I147="H",INDEX(Matches!$H:$H,AA147),INDEX(Matches!$I:$I,AA147)))</f>
        <v/>
      </c>
      <c r="M147" s="11">
        <f>IF(INDEX(Matches!$X:$X,AA147)=0,"",IF(I147="H",INDEX(Matches!$I:$I,AA147),INDEX(Matches!$H:$H,AA147)))</f>
        <v/>
      </c>
      <c r="N147" s="11">
        <f>IF(L147="","",IF(L147&gt;M147,"W",IF(L147=M147,"D","L")))</f>
        <v/>
      </c>
      <c r="O147" s="11">
        <f>IF(L147="","",IF(L147&gt;M147,3,IF(L147=M147,1,0)))</f>
        <v/>
      </c>
      <c r="P147" s="31">
        <f>IF(I147="H",INDEX(Matches!$L:$L,AA147),INDEX(Matches!$N:$N,AA147))</f>
        <v/>
      </c>
      <c r="Q147" s="31">
        <f>INDEX(Matches!$M:$M,AA147)</f>
        <v/>
      </c>
      <c r="R147" s="31">
        <f>IF(I147="H",INDEX(Matches!$N:$N,AA147),INDEX(Matches!$L:$L,AA147))</f>
        <v/>
      </c>
      <c r="S147" s="33">
        <f>IF(I147="H",INDEX(Matches!$O:$O,AA147),INDEX(Matches!$P:$P,AA147))</f>
        <v/>
      </c>
      <c r="T147" s="33">
        <f>IF(INDEX(Matches!$J:$J,AA147)="","",IF(I147="H",INDEX(Matches!$J:$J,AA147),INDEX(Matches!$K:$K,AA147)))</f>
        <v/>
      </c>
      <c r="U147" s="33">
        <f>IF(INDEX(Matches!$K:$K,AA147)="","",IF(I147="H",INDEX(Matches!$K:$K,AA147),INDEX(Matches!$J:$J,AA147)))</f>
        <v/>
      </c>
      <c r="V147" s="30">
        <f>IF(T147="","",T147-U147)</f>
        <v/>
      </c>
      <c r="W147" s="33">
        <f>IF(I147="H",INDEX(Matches!$T:$T,AA147),INDEX(Matches!$U:$U,AA147))</f>
        <v/>
      </c>
      <c r="X147" s="11">
        <f>INDEX(Matches!$X:$X,AA147)</f>
        <v/>
      </c>
      <c r="Y147" s="30">
        <f>IF(O147="","",O147-S147)</f>
        <v/>
      </c>
      <c r="Z147" s="30">
        <f>IF(W147="","",W147-S147)</f>
        <v/>
      </c>
      <c r="AA147" s="24">
        <f>MATCH(J147,Matches!$A:$A,0)</f>
        <v/>
      </c>
      <c r="AB147" s="33" t="n"/>
      <c r="AC147" s="33" t="n">
        <v>1.627811990536066</v>
      </c>
      <c r="AD147" s="24" t="n"/>
      <c r="AE147" s="24" t="n">
        <v>8</v>
      </c>
      <c r="AF147" s="33" t="n"/>
      <c r="AG147" s="33" t="n"/>
    </row>
    <row r="148">
      <c r="A148" s="24" t="inlineStr">
        <is>
          <t>Brentford|33</t>
        </is>
      </c>
      <c r="B148" s="24" t="inlineStr">
        <is>
          <t>E0</t>
        </is>
      </c>
      <c r="C148" s="24" t="inlineStr">
        <is>
          <t>Premier League</t>
        </is>
      </c>
      <c r="D148" s="24" t="inlineStr">
        <is>
          <t>Brentford</t>
        </is>
      </c>
      <c r="E148" s="24" t="n">
        <v>33</v>
      </c>
      <c r="F148" s="24" t="n">
        <v>9</v>
      </c>
      <c r="G148" s="29" t="n">
        <v>46501.625</v>
      </c>
      <c r="H148" s="24" t="inlineStr">
        <is>
          <t>Fulham</t>
        </is>
      </c>
      <c r="I148" s="24" t="inlineStr">
        <is>
          <t>H</t>
        </is>
      </c>
      <c r="J148" s="24" t="inlineStr">
        <is>
          <t>E0-Brentfor-Fulham</t>
        </is>
      </c>
      <c r="K148" s="24" t="n">
        <v>16</v>
      </c>
      <c r="L148" s="11">
        <f>IF(INDEX(Matches!$X:$X,AA148)=0,"",IF(I148="H",INDEX(Matches!$H:$H,AA148),INDEX(Matches!$I:$I,AA148)))</f>
        <v/>
      </c>
      <c r="M148" s="11">
        <f>IF(INDEX(Matches!$X:$X,AA148)=0,"",IF(I148="H",INDEX(Matches!$I:$I,AA148),INDEX(Matches!$H:$H,AA148)))</f>
        <v/>
      </c>
      <c r="N148" s="11">
        <f>IF(L148="","",IF(L148&gt;M148,"W",IF(L148=M148,"D","L")))</f>
        <v/>
      </c>
      <c r="O148" s="11">
        <f>IF(L148="","",IF(L148&gt;M148,3,IF(L148=M148,1,0)))</f>
        <v/>
      </c>
      <c r="P148" s="31">
        <f>IF(I148="H",INDEX(Matches!$L:$L,AA148),INDEX(Matches!$N:$N,AA148))</f>
        <v/>
      </c>
      <c r="Q148" s="31">
        <f>INDEX(Matches!$M:$M,AA148)</f>
        <v/>
      </c>
      <c r="R148" s="31">
        <f>IF(I148="H",INDEX(Matches!$N:$N,AA148),INDEX(Matches!$L:$L,AA148))</f>
        <v/>
      </c>
      <c r="S148" s="33">
        <f>IF(I148="H",INDEX(Matches!$O:$O,AA148),INDEX(Matches!$P:$P,AA148))</f>
        <v/>
      </c>
      <c r="T148" s="33">
        <f>IF(INDEX(Matches!$J:$J,AA148)="","",IF(I148="H",INDEX(Matches!$J:$J,AA148),INDEX(Matches!$K:$K,AA148)))</f>
        <v/>
      </c>
      <c r="U148" s="33">
        <f>IF(INDEX(Matches!$K:$K,AA148)="","",IF(I148="H",INDEX(Matches!$K:$K,AA148),INDEX(Matches!$J:$J,AA148)))</f>
        <v/>
      </c>
      <c r="V148" s="30">
        <f>IF(T148="","",T148-U148)</f>
        <v/>
      </c>
      <c r="W148" s="33">
        <f>IF(I148="H",INDEX(Matches!$T:$T,AA148),INDEX(Matches!$U:$U,AA148))</f>
        <v/>
      </c>
      <c r="X148" s="11">
        <f>INDEX(Matches!$X:$X,AA148)</f>
        <v/>
      </c>
      <c r="Y148" s="30">
        <f>IF(O148="","",O148-S148)</f>
        <v/>
      </c>
      <c r="Z148" s="30">
        <f>IF(W148="","",W148-S148)</f>
        <v/>
      </c>
      <c r="AA148" s="24">
        <f>MATCH(J148,Matches!$A:$A,0)</f>
        <v/>
      </c>
      <c r="AB148" s="33" t="n"/>
      <c r="AC148" s="33" t="n">
        <v>1.654247085047094</v>
      </c>
      <c r="AD148" s="24" t="n"/>
      <c r="AE148" s="24" t="n">
        <v>9</v>
      </c>
      <c r="AF148" s="33" t="n"/>
      <c r="AG148" s="33" t="n"/>
    </row>
    <row r="149">
      <c r="A149" s="24" t="inlineStr">
        <is>
          <t>Brentford|34</t>
        </is>
      </c>
      <c r="B149" s="24" t="inlineStr">
        <is>
          <t>E0</t>
        </is>
      </c>
      <c r="C149" s="24" t="inlineStr">
        <is>
          <t>Premier League</t>
        </is>
      </c>
      <c r="D149" s="24" t="inlineStr">
        <is>
          <t>Brentford</t>
        </is>
      </c>
      <c r="E149" s="24" t="n">
        <v>34</v>
      </c>
      <c r="F149" s="24" t="n">
        <v>9</v>
      </c>
      <c r="G149" s="29" t="n">
        <v>46508.625</v>
      </c>
      <c r="H149" s="24" t="inlineStr">
        <is>
          <t>Man City</t>
        </is>
      </c>
      <c r="I149" s="24" t="inlineStr">
        <is>
          <t>A</t>
        </is>
      </c>
      <c r="J149" s="24" t="inlineStr">
        <is>
          <t>E0-ManCity-Brentfor</t>
        </is>
      </c>
      <c r="K149" s="24" t="n">
        <v>2</v>
      </c>
      <c r="L149" s="11">
        <f>IF(INDEX(Matches!$X:$X,AA149)=0,"",IF(I149="H",INDEX(Matches!$H:$H,AA149),INDEX(Matches!$I:$I,AA149)))</f>
        <v/>
      </c>
      <c r="M149" s="11">
        <f>IF(INDEX(Matches!$X:$X,AA149)=0,"",IF(I149="H",INDEX(Matches!$I:$I,AA149),INDEX(Matches!$H:$H,AA149)))</f>
        <v/>
      </c>
      <c r="N149" s="11">
        <f>IF(L149="","",IF(L149&gt;M149,"W",IF(L149=M149,"D","L")))</f>
        <v/>
      </c>
      <c r="O149" s="11">
        <f>IF(L149="","",IF(L149&gt;M149,3,IF(L149=M149,1,0)))</f>
        <v/>
      </c>
      <c r="P149" s="31">
        <f>IF(I149="H",INDEX(Matches!$L:$L,AA149),INDEX(Matches!$N:$N,AA149))</f>
        <v/>
      </c>
      <c r="Q149" s="31">
        <f>INDEX(Matches!$M:$M,AA149)</f>
        <v/>
      </c>
      <c r="R149" s="31">
        <f>IF(I149="H",INDEX(Matches!$N:$N,AA149),INDEX(Matches!$L:$L,AA149))</f>
        <v/>
      </c>
      <c r="S149" s="33">
        <f>IF(I149="H",INDEX(Matches!$O:$O,AA149),INDEX(Matches!$P:$P,AA149))</f>
        <v/>
      </c>
      <c r="T149" s="33">
        <f>IF(INDEX(Matches!$J:$J,AA149)="","",IF(I149="H",INDEX(Matches!$J:$J,AA149),INDEX(Matches!$K:$K,AA149)))</f>
        <v/>
      </c>
      <c r="U149" s="33">
        <f>IF(INDEX(Matches!$K:$K,AA149)="","",IF(I149="H",INDEX(Matches!$K:$K,AA149),INDEX(Matches!$J:$J,AA149)))</f>
        <v/>
      </c>
      <c r="V149" s="30">
        <f>IF(T149="","",T149-U149)</f>
        <v/>
      </c>
      <c r="W149" s="33">
        <f>IF(I149="H",INDEX(Matches!$T:$T,AA149),INDEX(Matches!$U:$U,AA149))</f>
        <v/>
      </c>
      <c r="X149" s="11">
        <f>INDEX(Matches!$X:$X,AA149)</f>
        <v/>
      </c>
      <c r="Y149" s="30">
        <f>IF(O149="","",O149-S149)</f>
        <v/>
      </c>
      <c r="Z149" s="30">
        <f>IF(W149="","",W149-S149)</f>
        <v/>
      </c>
      <c r="AA149" s="24">
        <f>MATCH(J149,Matches!$A:$A,0)</f>
        <v/>
      </c>
      <c r="AB149" s="33" t="n"/>
      <c r="AC149" s="33" t="n">
        <v>0.6313918634844734</v>
      </c>
      <c r="AD149" s="24" t="n"/>
      <c r="AE149" s="24" t="n">
        <v>9</v>
      </c>
      <c r="AF149" s="33" t="n"/>
      <c r="AG149" s="33" t="n"/>
    </row>
    <row r="150">
      <c r="A150" s="24" t="inlineStr">
        <is>
          <t>Brentford|35</t>
        </is>
      </c>
      <c r="B150" s="24" t="inlineStr">
        <is>
          <t>E0</t>
        </is>
      </c>
      <c r="C150" s="24" t="inlineStr">
        <is>
          <t>Premier League</t>
        </is>
      </c>
      <c r="D150" s="24" t="inlineStr">
        <is>
          <t>Brentford</t>
        </is>
      </c>
      <c r="E150" s="24" t="n">
        <v>35</v>
      </c>
      <c r="F150" s="24" t="n">
        <v>9</v>
      </c>
      <c r="G150" s="29" t="n">
        <v>46515.625</v>
      </c>
      <c r="H150" s="24" t="inlineStr">
        <is>
          <t>Aston Villa</t>
        </is>
      </c>
      <c r="I150" s="24" t="inlineStr">
        <is>
          <t>H</t>
        </is>
      </c>
      <c r="J150" s="24" t="inlineStr">
        <is>
          <t>E0-Brentfor-AstonVil</t>
        </is>
      </c>
      <c r="K150" s="24" t="n">
        <v>7</v>
      </c>
      <c r="L150" s="11">
        <f>IF(INDEX(Matches!$X:$X,AA150)=0,"",IF(I150="H",INDEX(Matches!$H:$H,AA150),INDEX(Matches!$I:$I,AA150)))</f>
        <v/>
      </c>
      <c r="M150" s="11">
        <f>IF(INDEX(Matches!$X:$X,AA150)=0,"",IF(I150="H",INDEX(Matches!$I:$I,AA150),INDEX(Matches!$H:$H,AA150)))</f>
        <v/>
      </c>
      <c r="N150" s="11">
        <f>IF(L150="","",IF(L150&gt;M150,"W",IF(L150=M150,"D","L")))</f>
        <v/>
      </c>
      <c r="O150" s="11">
        <f>IF(L150="","",IF(L150&gt;M150,3,IF(L150=M150,1,0)))</f>
        <v/>
      </c>
      <c r="P150" s="31">
        <f>IF(I150="H",INDEX(Matches!$L:$L,AA150),INDEX(Matches!$N:$N,AA150))</f>
        <v/>
      </c>
      <c r="Q150" s="31">
        <f>INDEX(Matches!$M:$M,AA150)</f>
        <v/>
      </c>
      <c r="R150" s="31">
        <f>IF(I150="H",INDEX(Matches!$N:$N,AA150),INDEX(Matches!$L:$L,AA150))</f>
        <v/>
      </c>
      <c r="S150" s="33">
        <f>IF(I150="H",INDEX(Matches!$O:$O,AA150),INDEX(Matches!$P:$P,AA150))</f>
        <v/>
      </c>
      <c r="T150" s="33">
        <f>IF(INDEX(Matches!$J:$J,AA150)="","",IF(I150="H",INDEX(Matches!$J:$J,AA150),INDEX(Matches!$K:$K,AA150)))</f>
        <v/>
      </c>
      <c r="U150" s="33">
        <f>IF(INDEX(Matches!$K:$K,AA150)="","",IF(I150="H",INDEX(Matches!$K:$K,AA150),INDEX(Matches!$J:$J,AA150)))</f>
        <v/>
      </c>
      <c r="V150" s="30">
        <f>IF(T150="","",T150-U150)</f>
        <v/>
      </c>
      <c r="W150" s="33">
        <f>IF(I150="H",INDEX(Matches!$T:$T,AA150),INDEX(Matches!$U:$U,AA150))</f>
        <v/>
      </c>
      <c r="X150" s="11">
        <f>INDEX(Matches!$X:$X,AA150)</f>
        <v/>
      </c>
      <c r="Y150" s="30">
        <f>IF(O150="","",O150-S150)</f>
        <v/>
      </c>
      <c r="Z150" s="30">
        <f>IF(W150="","",W150-S150)</f>
        <v/>
      </c>
      <c r="AA150" s="24">
        <f>MATCH(J150,Matches!$A:$A,0)</f>
        <v/>
      </c>
      <c r="AB150" s="33" t="n"/>
      <c r="AC150" s="33" t="n">
        <v>1.369868852125074</v>
      </c>
      <c r="AD150" s="24" t="n"/>
      <c r="AE150" s="24" t="n">
        <v>9</v>
      </c>
      <c r="AF150" s="33" t="n"/>
      <c r="AG150" s="33" t="n"/>
    </row>
    <row r="151">
      <c r="A151" s="24" t="inlineStr">
        <is>
          <t>Brentford|36</t>
        </is>
      </c>
      <c r="B151" s="24" t="inlineStr">
        <is>
          <t>E0</t>
        </is>
      </c>
      <c r="C151" s="24" t="inlineStr">
        <is>
          <t>Premier League</t>
        </is>
      </c>
      <c r="D151" s="24" t="inlineStr">
        <is>
          <t>Brentford</t>
        </is>
      </c>
      <c r="E151" s="24" t="n">
        <v>36</v>
      </c>
      <c r="F151" s="24" t="n">
        <v>9</v>
      </c>
      <c r="G151" s="29" t="n">
        <v>46522.625</v>
      </c>
      <c r="H151" s="24" t="inlineStr">
        <is>
          <t>Liverpool</t>
        </is>
      </c>
      <c r="I151" s="24" t="inlineStr">
        <is>
          <t>A</t>
        </is>
      </c>
      <c r="J151" s="24" t="inlineStr">
        <is>
          <t>E0-Liverpoo-Brentfor</t>
        </is>
      </c>
      <c r="K151" s="24" t="n">
        <v>3</v>
      </c>
      <c r="L151" s="11">
        <f>IF(INDEX(Matches!$X:$X,AA151)=0,"",IF(I151="H",INDEX(Matches!$H:$H,AA151),INDEX(Matches!$I:$I,AA151)))</f>
        <v/>
      </c>
      <c r="M151" s="11">
        <f>IF(INDEX(Matches!$X:$X,AA151)=0,"",IF(I151="H",INDEX(Matches!$I:$I,AA151),INDEX(Matches!$H:$H,AA151)))</f>
        <v/>
      </c>
      <c r="N151" s="11">
        <f>IF(L151="","",IF(L151&gt;M151,"W",IF(L151=M151,"D","L")))</f>
        <v/>
      </c>
      <c r="O151" s="11">
        <f>IF(L151="","",IF(L151&gt;M151,3,IF(L151=M151,1,0)))</f>
        <v/>
      </c>
      <c r="P151" s="31">
        <f>IF(I151="H",INDEX(Matches!$L:$L,AA151),INDEX(Matches!$N:$N,AA151))</f>
        <v/>
      </c>
      <c r="Q151" s="31">
        <f>INDEX(Matches!$M:$M,AA151)</f>
        <v/>
      </c>
      <c r="R151" s="31">
        <f>IF(I151="H",INDEX(Matches!$N:$N,AA151),INDEX(Matches!$L:$L,AA151))</f>
        <v/>
      </c>
      <c r="S151" s="33">
        <f>IF(I151="H",INDEX(Matches!$O:$O,AA151),INDEX(Matches!$P:$P,AA151))</f>
        <v/>
      </c>
      <c r="T151" s="33">
        <f>IF(INDEX(Matches!$J:$J,AA151)="","",IF(I151="H",INDEX(Matches!$J:$J,AA151),INDEX(Matches!$K:$K,AA151)))</f>
        <v/>
      </c>
      <c r="U151" s="33">
        <f>IF(INDEX(Matches!$K:$K,AA151)="","",IF(I151="H",INDEX(Matches!$K:$K,AA151),INDEX(Matches!$J:$J,AA151)))</f>
        <v/>
      </c>
      <c r="V151" s="30">
        <f>IF(T151="","",T151-U151)</f>
        <v/>
      </c>
      <c r="W151" s="33">
        <f>IF(I151="H",INDEX(Matches!$T:$T,AA151),INDEX(Matches!$U:$U,AA151))</f>
        <v/>
      </c>
      <c r="X151" s="11">
        <f>INDEX(Matches!$X:$X,AA151)</f>
        <v/>
      </c>
      <c r="Y151" s="30">
        <f>IF(O151="","",O151-S151)</f>
        <v/>
      </c>
      <c r="Z151" s="30">
        <f>IF(W151="","",W151-S151)</f>
        <v/>
      </c>
      <c r="AA151" s="24">
        <f>MATCH(J151,Matches!$A:$A,0)</f>
        <v/>
      </c>
      <c r="AB151" s="33" t="n"/>
      <c r="AC151" s="33" t="n">
        <v>0.7379057504445939</v>
      </c>
      <c r="AD151" s="24" t="n"/>
      <c r="AE151" s="24" t="n">
        <v>9</v>
      </c>
      <c r="AF151" s="33" t="n"/>
      <c r="AG151" s="33" t="n"/>
    </row>
    <row r="152">
      <c r="A152" s="24" t="inlineStr">
        <is>
          <t>Brentford|37</t>
        </is>
      </c>
      <c r="B152" s="24" t="inlineStr">
        <is>
          <t>E0</t>
        </is>
      </c>
      <c r="C152" s="24" t="inlineStr">
        <is>
          <t>Premier League</t>
        </is>
      </c>
      <c r="D152" s="24" t="inlineStr">
        <is>
          <t>Brentford</t>
        </is>
      </c>
      <c r="E152" s="24" t="n">
        <v>37</v>
      </c>
      <c r="F152" s="24" t="n">
        <v>10</v>
      </c>
      <c r="G152" s="29" t="n">
        <v>46530.625</v>
      </c>
      <c r="H152" s="24" t="inlineStr">
        <is>
          <t>Hull</t>
        </is>
      </c>
      <c r="I152" s="24" t="inlineStr">
        <is>
          <t>H</t>
        </is>
      </c>
      <c r="J152" s="24" t="inlineStr">
        <is>
          <t>E0-Brentfor-Hull</t>
        </is>
      </c>
      <c r="K152" s="24" t="n">
        <v>20</v>
      </c>
      <c r="L152" s="11">
        <f>IF(INDEX(Matches!$X:$X,AA152)=0,"",IF(I152="H",INDEX(Matches!$H:$H,AA152),INDEX(Matches!$I:$I,AA152)))</f>
        <v/>
      </c>
      <c r="M152" s="11">
        <f>IF(INDEX(Matches!$X:$X,AA152)=0,"",IF(I152="H",INDEX(Matches!$I:$I,AA152),INDEX(Matches!$H:$H,AA152)))</f>
        <v/>
      </c>
      <c r="N152" s="11">
        <f>IF(L152="","",IF(L152&gt;M152,"W",IF(L152=M152,"D","L")))</f>
        <v/>
      </c>
      <c r="O152" s="11">
        <f>IF(L152="","",IF(L152&gt;M152,3,IF(L152=M152,1,0)))</f>
        <v/>
      </c>
      <c r="P152" s="31">
        <f>IF(I152="H",INDEX(Matches!$L:$L,AA152),INDEX(Matches!$N:$N,AA152))</f>
        <v/>
      </c>
      <c r="Q152" s="31">
        <f>INDEX(Matches!$M:$M,AA152)</f>
        <v/>
      </c>
      <c r="R152" s="31">
        <f>IF(I152="H",INDEX(Matches!$N:$N,AA152),INDEX(Matches!$L:$L,AA152))</f>
        <v/>
      </c>
      <c r="S152" s="33">
        <f>IF(I152="H",INDEX(Matches!$O:$O,AA152),INDEX(Matches!$P:$P,AA152))</f>
        <v/>
      </c>
      <c r="T152" s="33">
        <f>IF(INDEX(Matches!$J:$J,AA152)="","",IF(I152="H",INDEX(Matches!$J:$J,AA152),INDEX(Matches!$K:$K,AA152)))</f>
        <v/>
      </c>
      <c r="U152" s="33">
        <f>IF(INDEX(Matches!$K:$K,AA152)="","",IF(I152="H",INDEX(Matches!$K:$K,AA152),INDEX(Matches!$J:$J,AA152)))</f>
        <v/>
      </c>
      <c r="V152" s="30">
        <f>IF(T152="","",T152-U152)</f>
        <v/>
      </c>
      <c r="W152" s="33">
        <f>IF(I152="H",INDEX(Matches!$T:$T,AA152),INDEX(Matches!$U:$U,AA152))</f>
        <v/>
      </c>
      <c r="X152" s="11">
        <f>INDEX(Matches!$X:$X,AA152)</f>
        <v/>
      </c>
      <c r="Y152" s="30">
        <f>IF(O152="","",O152-S152)</f>
        <v/>
      </c>
      <c r="Z152" s="30">
        <f>IF(W152="","",W152-S152)</f>
        <v/>
      </c>
      <c r="AA152" s="24">
        <f>MATCH(J152,Matches!$A:$A,0)</f>
        <v/>
      </c>
      <c r="AB152" s="33" t="n"/>
      <c r="AC152" s="33" t="n">
        <v>2.190330959734426</v>
      </c>
      <c r="AD152" s="24" t="n"/>
      <c r="AE152" s="24" t="n">
        <v>10</v>
      </c>
      <c r="AF152" s="33" t="n"/>
      <c r="AG152" s="33" t="n"/>
    </row>
    <row r="153">
      <c r="A153" s="24" t="inlineStr">
        <is>
          <t>Brentford|38</t>
        </is>
      </c>
      <c r="B153" s="24" t="inlineStr">
        <is>
          <t>E0</t>
        </is>
      </c>
      <c r="C153" s="24" t="inlineStr">
        <is>
          <t>Premier League</t>
        </is>
      </c>
      <c r="D153" s="24" t="inlineStr">
        <is>
          <t>Brentford</t>
        </is>
      </c>
      <c r="E153" s="24" t="n">
        <v>38</v>
      </c>
      <c r="F153" s="24" t="n">
        <v>10</v>
      </c>
      <c r="G153" s="29" t="n">
        <v>46537.66666666666</v>
      </c>
      <c r="H153" s="24" t="inlineStr">
        <is>
          <t>Chelsea</t>
        </is>
      </c>
      <c r="I153" s="24" t="inlineStr">
        <is>
          <t>A</t>
        </is>
      </c>
      <c r="J153" s="24" t="inlineStr">
        <is>
          <t>E0-Chelsea-Brentfor</t>
        </is>
      </c>
      <c r="K153" s="24" t="n">
        <v>5</v>
      </c>
      <c r="L153" s="11">
        <f>IF(INDEX(Matches!$X:$X,AA153)=0,"",IF(I153="H",INDEX(Matches!$H:$H,AA153),INDEX(Matches!$I:$I,AA153)))</f>
        <v/>
      </c>
      <c r="M153" s="11">
        <f>IF(INDEX(Matches!$X:$X,AA153)=0,"",IF(I153="H",INDEX(Matches!$I:$I,AA153),INDEX(Matches!$H:$H,AA153)))</f>
        <v/>
      </c>
      <c r="N153" s="11">
        <f>IF(L153="","",IF(L153&gt;M153,"W",IF(L153=M153,"D","L")))</f>
        <v/>
      </c>
      <c r="O153" s="11">
        <f>IF(L153="","",IF(L153&gt;M153,3,IF(L153=M153,1,0)))</f>
        <v/>
      </c>
      <c r="P153" s="31">
        <f>IF(I153="H",INDEX(Matches!$L:$L,AA153),INDEX(Matches!$N:$N,AA153))</f>
        <v/>
      </c>
      <c r="Q153" s="31">
        <f>INDEX(Matches!$M:$M,AA153)</f>
        <v/>
      </c>
      <c r="R153" s="31">
        <f>IF(I153="H",INDEX(Matches!$N:$N,AA153),INDEX(Matches!$L:$L,AA153))</f>
        <v/>
      </c>
      <c r="S153" s="33">
        <f>IF(I153="H",INDEX(Matches!$O:$O,AA153),INDEX(Matches!$P:$P,AA153))</f>
        <v/>
      </c>
      <c r="T153" s="33">
        <f>IF(INDEX(Matches!$J:$J,AA153)="","",IF(I153="H",INDEX(Matches!$J:$J,AA153),INDEX(Matches!$K:$K,AA153)))</f>
        <v/>
      </c>
      <c r="U153" s="33">
        <f>IF(INDEX(Matches!$K:$K,AA153)="","",IF(I153="H",INDEX(Matches!$K:$K,AA153),INDEX(Matches!$J:$J,AA153)))</f>
        <v/>
      </c>
      <c r="V153" s="30">
        <f>IF(T153="","",T153-U153)</f>
        <v/>
      </c>
      <c r="W153" s="33">
        <f>IF(I153="H",INDEX(Matches!$T:$T,AA153),INDEX(Matches!$U:$U,AA153))</f>
        <v/>
      </c>
      <c r="X153" s="11">
        <f>INDEX(Matches!$X:$X,AA153)</f>
        <v/>
      </c>
      <c r="Y153" s="30">
        <f>IF(O153="","",O153-S153)</f>
        <v/>
      </c>
      <c r="Z153" s="30">
        <f>IF(W153="","",W153-S153)</f>
        <v/>
      </c>
      <c r="AA153" s="24">
        <f>MATCH(J153,Matches!$A:$A,0)</f>
        <v/>
      </c>
      <c r="AB153" s="33" t="n"/>
      <c r="AC153" s="33" t="n">
        <v>0.812186871801526</v>
      </c>
      <c r="AD153" s="24" t="n"/>
      <c r="AE153" s="24" t="n">
        <v>10</v>
      </c>
      <c r="AF153" s="33" t="n"/>
      <c r="AG153" s="33" t="n"/>
    </row>
    <row r="154">
      <c r="A154" s="24" t="inlineStr">
        <is>
          <t>Brighton|1</t>
        </is>
      </c>
      <c r="B154" s="24" t="inlineStr">
        <is>
          <t>E0</t>
        </is>
      </c>
      <c r="C154" s="24" t="inlineStr">
        <is>
          <t>Premier League</t>
        </is>
      </c>
      <c r="D154" s="24" t="inlineStr">
        <is>
          <t>Brighton</t>
        </is>
      </c>
      <c r="E154" s="24" t="n">
        <v>1</v>
      </c>
      <c r="F154" s="24" t="n">
        <v>1</v>
      </c>
      <c r="G154" s="29" t="n">
        <v>46257.58333333334</v>
      </c>
      <c r="H154" s="24" t="inlineStr">
        <is>
          <t>Aston Villa</t>
        </is>
      </c>
      <c r="I154" s="24" t="inlineStr">
        <is>
          <t>H</t>
        </is>
      </c>
      <c r="J154" s="24" t="inlineStr">
        <is>
          <t>E0-Brighton-AstonVil</t>
        </is>
      </c>
      <c r="K154" s="24" t="n">
        <v>7</v>
      </c>
      <c r="L154" s="11">
        <f>IF(INDEX(Matches!$X:$X,AA154)=0,"",IF(I154="H",INDEX(Matches!$H:$H,AA154),INDEX(Matches!$I:$I,AA154)))</f>
        <v/>
      </c>
      <c r="M154" s="11">
        <f>IF(INDEX(Matches!$X:$X,AA154)=0,"",IF(I154="H",INDEX(Matches!$I:$I,AA154),INDEX(Matches!$H:$H,AA154)))</f>
        <v/>
      </c>
      <c r="N154" s="11">
        <f>IF(L154="","",IF(L154&gt;M154,"W",IF(L154=M154,"D","L")))</f>
        <v/>
      </c>
      <c r="O154" s="11">
        <f>IF(L154="","",IF(L154&gt;M154,3,IF(L154=M154,1,0)))</f>
        <v/>
      </c>
      <c r="P154" s="31">
        <f>IF(I154="H",INDEX(Matches!$L:$L,AA154),INDEX(Matches!$N:$N,AA154))</f>
        <v/>
      </c>
      <c r="Q154" s="31">
        <f>INDEX(Matches!$M:$M,AA154)</f>
        <v/>
      </c>
      <c r="R154" s="31">
        <f>IF(I154="H",INDEX(Matches!$N:$N,AA154),INDEX(Matches!$L:$L,AA154))</f>
        <v/>
      </c>
      <c r="S154" s="33">
        <f>IF(I154="H",INDEX(Matches!$O:$O,AA154),INDEX(Matches!$P:$P,AA154))</f>
        <v/>
      </c>
      <c r="T154" s="33">
        <f>IF(INDEX(Matches!$J:$J,AA154)="","",IF(I154="H",INDEX(Matches!$J:$J,AA154),INDEX(Matches!$K:$K,AA154)))</f>
        <v/>
      </c>
      <c r="U154" s="33">
        <f>IF(INDEX(Matches!$K:$K,AA154)="","",IF(I154="H",INDEX(Matches!$K:$K,AA154),INDEX(Matches!$J:$J,AA154)))</f>
        <v/>
      </c>
      <c r="V154" s="30">
        <f>IF(T154="","",T154-U154)</f>
        <v/>
      </c>
      <c r="W154" s="33">
        <f>IF(I154="H",INDEX(Matches!$T:$T,AA154),INDEX(Matches!$U:$U,AA154))</f>
        <v/>
      </c>
      <c r="X154" s="11">
        <f>INDEX(Matches!$X:$X,AA154)</f>
        <v/>
      </c>
      <c r="Y154" s="30">
        <f>IF(O154="","",O154-S154)</f>
        <v/>
      </c>
      <c r="Z154" s="30">
        <f>IF(W154="","",W154-S154)</f>
        <v/>
      </c>
      <c r="AA154" s="24">
        <f>MATCH(J154,Matches!$A:$A,0)</f>
        <v/>
      </c>
      <c r="AB154" s="33" t="n">
        <v>1.643217968521689</v>
      </c>
      <c r="AC154" s="33" t="n"/>
      <c r="AD154" s="24" t="n"/>
      <c r="AE154" s="24" t="n">
        <v>1</v>
      </c>
      <c r="AF154" s="33" t="n">
        <v>2.82</v>
      </c>
      <c r="AG154" s="33" t="n">
        <v>0.31</v>
      </c>
    </row>
    <row r="155">
      <c r="A155" s="24" t="inlineStr">
        <is>
          <t>Brighton|2</t>
        </is>
      </c>
      <c r="B155" s="24" t="inlineStr">
        <is>
          <t>E0</t>
        </is>
      </c>
      <c r="C155" s="24" t="inlineStr">
        <is>
          <t>Premier League</t>
        </is>
      </c>
      <c r="D155" s="24" t="inlineStr">
        <is>
          <t>Brighton</t>
        </is>
      </c>
      <c r="E155" s="24" t="n">
        <v>2</v>
      </c>
      <c r="F155" s="24" t="n">
        <v>1</v>
      </c>
      <c r="G155" s="29" t="n">
        <v>46264.58333333334</v>
      </c>
      <c r="H155" s="24" t="inlineStr">
        <is>
          <t>Chelsea</t>
        </is>
      </c>
      <c r="I155" s="24" t="inlineStr">
        <is>
          <t>A</t>
        </is>
      </c>
      <c r="J155" s="24" t="inlineStr">
        <is>
          <t>E0-Chelsea-Brighton</t>
        </is>
      </c>
      <c r="K155" s="24" t="n">
        <v>5</v>
      </c>
      <c r="L155" s="11">
        <f>IF(INDEX(Matches!$X:$X,AA155)=0,"",IF(I155="H",INDEX(Matches!$H:$H,AA155),INDEX(Matches!$I:$I,AA155)))</f>
        <v/>
      </c>
      <c r="M155" s="11">
        <f>IF(INDEX(Matches!$X:$X,AA155)=0,"",IF(I155="H",INDEX(Matches!$I:$I,AA155),INDEX(Matches!$H:$H,AA155)))</f>
        <v/>
      </c>
      <c r="N155" s="11">
        <f>IF(L155="","",IF(L155&gt;M155,"W",IF(L155=M155,"D","L")))</f>
        <v/>
      </c>
      <c r="O155" s="11">
        <f>IF(L155="","",IF(L155&gt;M155,3,IF(L155=M155,1,0)))</f>
        <v/>
      </c>
      <c r="P155" s="31">
        <f>IF(I155="H",INDEX(Matches!$L:$L,AA155),INDEX(Matches!$N:$N,AA155))</f>
        <v/>
      </c>
      <c r="Q155" s="31">
        <f>INDEX(Matches!$M:$M,AA155)</f>
        <v/>
      </c>
      <c r="R155" s="31">
        <f>IF(I155="H",INDEX(Matches!$N:$N,AA155),INDEX(Matches!$L:$L,AA155))</f>
        <v/>
      </c>
      <c r="S155" s="33">
        <f>IF(I155="H",INDEX(Matches!$O:$O,AA155),INDEX(Matches!$P:$P,AA155))</f>
        <v/>
      </c>
      <c r="T155" s="33">
        <f>IF(INDEX(Matches!$J:$J,AA155)="","",IF(I155="H",INDEX(Matches!$J:$J,AA155),INDEX(Matches!$K:$K,AA155)))</f>
        <v/>
      </c>
      <c r="U155" s="33">
        <f>IF(INDEX(Matches!$K:$K,AA155)="","",IF(I155="H",INDEX(Matches!$K:$K,AA155),INDEX(Matches!$J:$J,AA155)))</f>
        <v/>
      </c>
      <c r="V155" s="30">
        <f>IF(T155="","",T155-U155)</f>
        <v/>
      </c>
      <c r="W155" s="33">
        <f>IF(I155="H",INDEX(Matches!$T:$T,AA155),INDEX(Matches!$U:$U,AA155))</f>
        <v/>
      </c>
      <c r="X155" s="11">
        <f>INDEX(Matches!$X:$X,AA155)</f>
        <v/>
      </c>
      <c r="Y155" s="30">
        <f>IF(O155="","",O155-S155)</f>
        <v/>
      </c>
      <c r="Z155" s="30">
        <f>IF(W155="","",W155-S155)</f>
        <v/>
      </c>
      <c r="AA155" s="24">
        <f>MATCH(J155,Matches!$A:$A,0)</f>
        <v/>
      </c>
      <c r="AB155" s="33" t="n">
        <v>0.9696516607352641</v>
      </c>
      <c r="AC155" s="33" t="n"/>
      <c r="AD155" s="24" t="n"/>
      <c r="AE155" s="24" t="n">
        <v>1</v>
      </c>
      <c r="AF155" s="33" t="n">
        <v>1.75</v>
      </c>
      <c r="AG155" s="33" t="n">
        <v>2.94</v>
      </c>
    </row>
    <row r="156">
      <c r="A156" s="24" t="inlineStr">
        <is>
          <t>Brighton|3</t>
        </is>
      </c>
      <c r="B156" s="24" t="inlineStr">
        <is>
          <t>E0</t>
        </is>
      </c>
      <c r="C156" s="24" t="inlineStr">
        <is>
          <t>Premier League</t>
        </is>
      </c>
      <c r="D156" s="24" t="inlineStr">
        <is>
          <t>Brighton</t>
        </is>
      </c>
      <c r="E156" s="24" t="n">
        <v>3</v>
      </c>
      <c r="F156" s="24" t="n">
        <v>1</v>
      </c>
      <c r="G156" s="29" t="n">
        <v>46270.625</v>
      </c>
      <c r="H156" s="24" t="inlineStr">
        <is>
          <t>Leeds</t>
        </is>
      </c>
      <c r="I156" s="24" t="inlineStr">
        <is>
          <t>H</t>
        </is>
      </c>
      <c r="J156" s="24" t="inlineStr">
        <is>
          <t>E0-Brighton-Leeds</t>
        </is>
      </c>
      <c r="K156" s="24" t="n">
        <v>14</v>
      </c>
      <c r="L156" s="11">
        <f>IF(INDEX(Matches!$X:$X,AA156)=0,"",IF(I156="H",INDEX(Matches!$H:$H,AA156),INDEX(Matches!$I:$I,AA156)))</f>
        <v/>
      </c>
      <c r="M156" s="11">
        <f>IF(INDEX(Matches!$X:$X,AA156)=0,"",IF(I156="H",INDEX(Matches!$I:$I,AA156),INDEX(Matches!$H:$H,AA156)))</f>
        <v/>
      </c>
      <c r="N156" s="11">
        <f>IF(L156="","",IF(L156&gt;M156,"W",IF(L156=M156,"D","L")))</f>
        <v/>
      </c>
      <c r="O156" s="11">
        <f>IF(L156="","",IF(L156&gt;M156,3,IF(L156=M156,1,0)))</f>
        <v/>
      </c>
      <c r="P156" s="31">
        <f>IF(I156="H",INDEX(Matches!$L:$L,AA156),INDEX(Matches!$N:$N,AA156))</f>
        <v/>
      </c>
      <c r="Q156" s="31">
        <f>INDEX(Matches!$M:$M,AA156)</f>
        <v/>
      </c>
      <c r="R156" s="31">
        <f>IF(I156="H",INDEX(Matches!$N:$N,AA156),INDEX(Matches!$L:$L,AA156))</f>
        <v/>
      </c>
      <c r="S156" s="33">
        <f>IF(I156="H",INDEX(Matches!$O:$O,AA156),INDEX(Matches!$P:$P,AA156))</f>
        <v/>
      </c>
      <c r="T156" s="33">
        <f>IF(INDEX(Matches!$J:$J,AA156)="","",IF(I156="H",INDEX(Matches!$J:$J,AA156),INDEX(Matches!$K:$K,AA156)))</f>
        <v/>
      </c>
      <c r="U156" s="33">
        <f>IF(INDEX(Matches!$K:$K,AA156)="","",IF(I156="H",INDEX(Matches!$K:$K,AA156),INDEX(Matches!$J:$J,AA156)))</f>
        <v/>
      </c>
      <c r="V156" s="30">
        <f>IF(T156="","",T156-U156)</f>
        <v/>
      </c>
      <c r="W156" s="33">
        <f>IF(I156="H",INDEX(Matches!$T:$T,AA156),INDEX(Matches!$U:$U,AA156))</f>
        <v/>
      </c>
      <c r="X156" s="11">
        <f>INDEX(Matches!$X:$X,AA156)</f>
        <v/>
      </c>
      <c r="Y156" s="30">
        <f>IF(O156="","",O156-S156)</f>
        <v/>
      </c>
      <c r="Z156" s="30">
        <f>IF(W156="","",W156-S156)</f>
        <v/>
      </c>
      <c r="AA156" s="24">
        <f>MATCH(J156,Matches!$A:$A,0)</f>
        <v/>
      </c>
      <c r="AB156" s="33" t="n"/>
      <c r="AC156" s="33" t="n"/>
      <c r="AD156" s="24" t="n"/>
      <c r="AE156" s="24" t="n">
        <v>1</v>
      </c>
      <c r="AF156" s="33" t="n"/>
      <c r="AG156" s="33" t="n"/>
    </row>
    <row r="157">
      <c r="A157" s="24" t="inlineStr">
        <is>
          <t>Brighton|4</t>
        </is>
      </c>
      <c r="B157" s="24" t="inlineStr">
        <is>
          <t>E0</t>
        </is>
      </c>
      <c r="C157" s="24" t="inlineStr">
        <is>
          <t>Premier League</t>
        </is>
      </c>
      <c r="D157" s="24" t="inlineStr">
        <is>
          <t>Brighton</t>
        </is>
      </c>
      <c r="E157" s="24" t="n">
        <v>4</v>
      </c>
      <c r="F157" s="24" t="n">
        <v>1</v>
      </c>
      <c r="G157" s="29" t="n">
        <v>46278.58333333334</v>
      </c>
      <c r="H157" s="24" t="inlineStr">
        <is>
          <t>Coventry</t>
        </is>
      </c>
      <c r="I157" s="24" t="inlineStr">
        <is>
          <t>A</t>
        </is>
      </c>
      <c r="J157" s="24" t="inlineStr">
        <is>
          <t>E0-Coventry-Brighton</t>
        </is>
      </c>
      <c r="K157" s="24" t="n">
        <v>18</v>
      </c>
      <c r="L157" s="11">
        <f>IF(INDEX(Matches!$X:$X,AA157)=0,"",IF(I157="H",INDEX(Matches!$H:$H,AA157),INDEX(Matches!$I:$I,AA157)))</f>
        <v/>
      </c>
      <c r="M157" s="11">
        <f>IF(INDEX(Matches!$X:$X,AA157)=0,"",IF(I157="H",INDEX(Matches!$I:$I,AA157),INDEX(Matches!$H:$H,AA157)))</f>
        <v/>
      </c>
      <c r="N157" s="11">
        <f>IF(L157="","",IF(L157&gt;M157,"W",IF(L157=M157,"D","L")))</f>
        <v/>
      </c>
      <c r="O157" s="11">
        <f>IF(L157="","",IF(L157&gt;M157,3,IF(L157=M157,1,0)))</f>
        <v/>
      </c>
      <c r="P157" s="31">
        <f>IF(I157="H",INDEX(Matches!$L:$L,AA157),INDEX(Matches!$N:$N,AA157))</f>
        <v/>
      </c>
      <c r="Q157" s="31">
        <f>INDEX(Matches!$M:$M,AA157)</f>
        <v/>
      </c>
      <c r="R157" s="31">
        <f>IF(I157="H",INDEX(Matches!$N:$N,AA157),INDEX(Matches!$L:$L,AA157))</f>
        <v/>
      </c>
      <c r="S157" s="33">
        <f>IF(I157="H",INDEX(Matches!$O:$O,AA157),INDEX(Matches!$P:$P,AA157))</f>
        <v/>
      </c>
      <c r="T157" s="33">
        <f>IF(INDEX(Matches!$J:$J,AA157)="","",IF(I157="H",INDEX(Matches!$J:$J,AA157),INDEX(Matches!$K:$K,AA157)))</f>
        <v/>
      </c>
      <c r="U157" s="33">
        <f>IF(INDEX(Matches!$K:$K,AA157)="","",IF(I157="H",INDEX(Matches!$K:$K,AA157),INDEX(Matches!$J:$J,AA157)))</f>
        <v/>
      </c>
      <c r="V157" s="30">
        <f>IF(T157="","",T157-U157)</f>
        <v/>
      </c>
      <c r="W157" s="33">
        <f>IF(I157="H",INDEX(Matches!$T:$T,AA157),INDEX(Matches!$U:$U,AA157))</f>
        <v/>
      </c>
      <c r="X157" s="11">
        <f>INDEX(Matches!$X:$X,AA157)</f>
        <v/>
      </c>
      <c r="Y157" s="30">
        <f>IF(O157="","",O157-S157)</f>
        <v/>
      </c>
      <c r="Z157" s="30">
        <f>IF(W157="","",W157-S157)</f>
        <v/>
      </c>
      <c r="AA157" s="24">
        <f>MATCH(J157,Matches!$A:$A,0)</f>
        <v/>
      </c>
      <c r="AB157" s="33" t="n">
        <v>1.775397568797596</v>
      </c>
      <c r="AC157" s="33" t="n"/>
      <c r="AD157" s="24" t="n"/>
      <c r="AE157" s="24" t="n">
        <v>1</v>
      </c>
      <c r="AF157" s="33" t="n"/>
      <c r="AG157" s="33" t="n"/>
    </row>
    <row r="158">
      <c r="A158" s="24" t="inlineStr">
        <is>
          <t>Brighton|5</t>
        </is>
      </c>
      <c r="B158" s="24" t="inlineStr">
        <is>
          <t>E0</t>
        </is>
      </c>
      <c r="C158" s="24" t="inlineStr">
        <is>
          <t>Premier League</t>
        </is>
      </c>
      <c r="D158" s="24" t="inlineStr">
        <is>
          <t>Brighton</t>
        </is>
      </c>
      <c r="E158" s="24" t="n">
        <v>5</v>
      </c>
      <c r="F158" s="24" t="n">
        <v>2</v>
      </c>
      <c r="G158" s="29" t="n">
        <v>46284.625</v>
      </c>
      <c r="H158" s="24" t="inlineStr">
        <is>
          <t>Arsenal</t>
        </is>
      </c>
      <c r="I158" s="24" t="inlineStr">
        <is>
          <t>H</t>
        </is>
      </c>
      <c r="J158" s="24" t="inlineStr">
        <is>
          <t>E0-Brighton-Arsenal</t>
        </is>
      </c>
      <c r="K158" s="24" t="n">
        <v>1</v>
      </c>
      <c r="L158" s="11">
        <f>IF(INDEX(Matches!$X:$X,AA158)=0,"",IF(I158="H",INDEX(Matches!$H:$H,AA158),INDEX(Matches!$I:$I,AA158)))</f>
        <v/>
      </c>
      <c r="M158" s="11">
        <f>IF(INDEX(Matches!$X:$X,AA158)=0,"",IF(I158="H",INDEX(Matches!$I:$I,AA158),INDEX(Matches!$H:$H,AA158)))</f>
        <v/>
      </c>
      <c r="N158" s="11">
        <f>IF(L158="","",IF(L158&gt;M158,"W",IF(L158=M158,"D","L")))</f>
        <v/>
      </c>
      <c r="O158" s="11">
        <f>IF(L158="","",IF(L158&gt;M158,3,IF(L158=M158,1,0)))</f>
        <v/>
      </c>
      <c r="P158" s="31">
        <f>IF(I158="H",INDEX(Matches!$L:$L,AA158),INDEX(Matches!$N:$N,AA158))</f>
        <v/>
      </c>
      <c r="Q158" s="31">
        <f>INDEX(Matches!$M:$M,AA158)</f>
        <v/>
      </c>
      <c r="R158" s="31">
        <f>IF(I158="H",INDEX(Matches!$N:$N,AA158),INDEX(Matches!$L:$L,AA158))</f>
        <v/>
      </c>
      <c r="S158" s="33">
        <f>IF(I158="H",INDEX(Matches!$O:$O,AA158),INDEX(Matches!$P:$P,AA158))</f>
        <v/>
      </c>
      <c r="T158" s="33">
        <f>IF(INDEX(Matches!$J:$J,AA158)="","",IF(I158="H",INDEX(Matches!$J:$J,AA158),INDEX(Matches!$K:$K,AA158)))</f>
        <v/>
      </c>
      <c r="U158" s="33">
        <f>IF(INDEX(Matches!$K:$K,AA158)="","",IF(I158="H",INDEX(Matches!$K:$K,AA158),INDEX(Matches!$J:$J,AA158)))</f>
        <v/>
      </c>
      <c r="V158" s="30">
        <f>IF(T158="","",T158-U158)</f>
        <v/>
      </c>
      <c r="W158" s="33">
        <f>IF(I158="H",INDEX(Matches!$T:$T,AA158),INDEX(Matches!$U:$U,AA158))</f>
        <v/>
      </c>
      <c r="X158" s="11">
        <f>INDEX(Matches!$X:$X,AA158)</f>
        <v/>
      </c>
      <c r="Y158" s="30">
        <f>IF(O158="","",O158-S158)</f>
        <v/>
      </c>
      <c r="Z158" s="30">
        <f>IF(W158="","",W158-S158)</f>
        <v/>
      </c>
      <c r="AA158" s="24">
        <f>MATCH(J158,Matches!$A:$A,0)</f>
        <v/>
      </c>
      <c r="AB158" s="33" t="n"/>
      <c r="AC158" s="33" t="n"/>
      <c r="AD158" s="24" t="n"/>
      <c r="AE158" s="24" t="n">
        <v>2</v>
      </c>
      <c r="AF158" s="33" t="n"/>
      <c r="AG158" s="33" t="n"/>
    </row>
    <row r="159">
      <c r="A159" s="24" t="inlineStr">
        <is>
          <t>Brighton|6</t>
        </is>
      </c>
      <c r="B159" s="24" t="inlineStr">
        <is>
          <t>E0</t>
        </is>
      </c>
      <c r="C159" s="24" t="inlineStr">
        <is>
          <t>Premier League</t>
        </is>
      </c>
      <c r="D159" s="24" t="inlineStr">
        <is>
          <t>Brighton</t>
        </is>
      </c>
      <c r="E159" s="24" t="n">
        <v>6</v>
      </c>
      <c r="F159" s="24" t="n">
        <v>2</v>
      </c>
      <c r="G159" s="29" t="n">
        <v>46305.625</v>
      </c>
      <c r="H159" s="24" t="inlineStr">
        <is>
          <t>Sunderland</t>
        </is>
      </c>
      <c r="I159" s="24" t="inlineStr">
        <is>
          <t>A</t>
        </is>
      </c>
      <c r="J159" s="24" t="inlineStr">
        <is>
          <t>E0-Sunderla-Brighton</t>
        </is>
      </c>
      <c r="K159" s="24" t="n">
        <v>17</v>
      </c>
      <c r="L159" s="11">
        <f>IF(INDEX(Matches!$X:$X,AA159)=0,"",IF(I159="H",INDEX(Matches!$H:$H,AA159),INDEX(Matches!$I:$I,AA159)))</f>
        <v/>
      </c>
      <c r="M159" s="11">
        <f>IF(INDEX(Matches!$X:$X,AA159)=0,"",IF(I159="H",INDEX(Matches!$I:$I,AA159),INDEX(Matches!$H:$H,AA159)))</f>
        <v/>
      </c>
      <c r="N159" s="11">
        <f>IF(L159="","",IF(L159&gt;M159,"W",IF(L159=M159,"D","L")))</f>
        <v/>
      </c>
      <c r="O159" s="11">
        <f>IF(L159="","",IF(L159&gt;M159,3,IF(L159=M159,1,0)))</f>
        <v/>
      </c>
      <c r="P159" s="31">
        <f>IF(I159="H",INDEX(Matches!$L:$L,AA159),INDEX(Matches!$N:$N,AA159))</f>
        <v/>
      </c>
      <c r="Q159" s="31">
        <f>INDEX(Matches!$M:$M,AA159)</f>
        <v/>
      </c>
      <c r="R159" s="31">
        <f>IF(I159="H",INDEX(Matches!$N:$N,AA159),INDEX(Matches!$L:$L,AA159))</f>
        <v/>
      </c>
      <c r="S159" s="33">
        <f>IF(I159="H",INDEX(Matches!$O:$O,AA159),INDEX(Matches!$P:$P,AA159))</f>
        <v/>
      </c>
      <c r="T159" s="33">
        <f>IF(INDEX(Matches!$J:$J,AA159)="","",IF(I159="H",INDEX(Matches!$J:$J,AA159),INDEX(Matches!$K:$K,AA159)))</f>
        <v/>
      </c>
      <c r="U159" s="33">
        <f>IF(INDEX(Matches!$K:$K,AA159)="","",IF(I159="H",INDEX(Matches!$K:$K,AA159),INDEX(Matches!$J:$J,AA159)))</f>
        <v/>
      </c>
      <c r="V159" s="30">
        <f>IF(T159="","",T159-U159)</f>
        <v/>
      </c>
      <c r="W159" s="33">
        <f>IF(I159="H",INDEX(Matches!$T:$T,AA159),INDEX(Matches!$U:$U,AA159))</f>
        <v/>
      </c>
      <c r="X159" s="11">
        <f>INDEX(Matches!$X:$X,AA159)</f>
        <v/>
      </c>
      <c r="Y159" s="30">
        <f>IF(O159="","",O159-S159)</f>
        <v/>
      </c>
      <c r="Z159" s="30">
        <f>IF(W159="","",W159-S159)</f>
        <v/>
      </c>
      <c r="AA159" s="24">
        <f>MATCH(J159,Matches!$A:$A,0)</f>
        <v/>
      </c>
      <c r="AB159" s="33" t="n"/>
      <c r="AC159" s="33" t="n"/>
      <c r="AD159" s="24" t="n"/>
      <c r="AE159" s="24" t="n">
        <v>2</v>
      </c>
      <c r="AF159" s="33" t="n"/>
      <c r="AG159" s="33" t="n"/>
    </row>
    <row r="160">
      <c r="A160" s="24" t="inlineStr">
        <is>
          <t>Brighton|7</t>
        </is>
      </c>
      <c r="B160" s="24" t="inlineStr">
        <is>
          <t>E0</t>
        </is>
      </c>
      <c r="C160" s="24" t="inlineStr">
        <is>
          <t>Premier League</t>
        </is>
      </c>
      <c r="D160" s="24" t="inlineStr">
        <is>
          <t>Brighton</t>
        </is>
      </c>
      <c r="E160" s="24" t="n">
        <v>7</v>
      </c>
      <c r="F160" s="24" t="n">
        <v>2</v>
      </c>
      <c r="G160" s="29" t="n">
        <v>46313.58333333334</v>
      </c>
      <c r="H160" s="24" t="inlineStr">
        <is>
          <t>Crystal Palace</t>
        </is>
      </c>
      <c r="I160" s="24" t="inlineStr">
        <is>
          <t>H</t>
        </is>
      </c>
      <c r="J160" s="24" t="inlineStr">
        <is>
          <t>E0-Brighton-CrystalP</t>
        </is>
      </c>
      <c r="K160" s="24" t="n">
        <v>15</v>
      </c>
      <c r="L160" s="11">
        <f>IF(INDEX(Matches!$X:$X,AA160)=0,"",IF(I160="H",INDEX(Matches!$H:$H,AA160),INDEX(Matches!$I:$I,AA160)))</f>
        <v/>
      </c>
      <c r="M160" s="11">
        <f>IF(INDEX(Matches!$X:$X,AA160)=0,"",IF(I160="H",INDEX(Matches!$I:$I,AA160),INDEX(Matches!$H:$H,AA160)))</f>
        <v/>
      </c>
      <c r="N160" s="11">
        <f>IF(L160="","",IF(L160&gt;M160,"W",IF(L160=M160,"D","L")))</f>
        <v/>
      </c>
      <c r="O160" s="11">
        <f>IF(L160="","",IF(L160&gt;M160,3,IF(L160=M160,1,0)))</f>
        <v/>
      </c>
      <c r="P160" s="31">
        <f>IF(I160="H",INDEX(Matches!$L:$L,AA160),INDEX(Matches!$N:$N,AA160))</f>
        <v/>
      </c>
      <c r="Q160" s="31">
        <f>INDEX(Matches!$M:$M,AA160)</f>
        <v/>
      </c>
      <c r="R160" s="31">
        <f>IF(I160="H",INDEX(Matches!$N:$N,AA160),INDEX(Matches!$L:$L,AA160))</f>
        <v/>
      </c>
      <c r="S160" s="33">
        <f>IF(I160="H",INDEX(Matches!$O:$O,AA160),INDEX(Matches!$P:$P,AA160))</f>
        <v/>
      </c>
      <c r="T160" s="33">
        <f>IF(INDEX(Matches!$J:$J,AA160)="","",IF(I160="H",INDEX(Matches!$J:$J,AA160),INDEX(Matches!$K:$K,AA160)))</f>
        <v/>
      </c>
      <c r="U160" s="33">
        <f>IF(INDEX(Matches!$K:$K,AA160)="","",IF(I160="H",INDEX(Matches!$K:$K,AA160),INDEX(Matches!$J:$J,AA160)))</f>
        <v/>
      </c>
      <c r="V160" s="30">
        <f>IF(T160="","",T160-U160)</f>
        <v/>
      </c>
      <c r="W160" s="33">
        <f>IF(I160="H",INDEX(Matches!$T:$T,AA160),INDEX(Matches!$U:$U,AA160))</f>
        <v/>
      </c>
      <c r="X160" s="11">
        <f>INDEX(Matches!$X:$X,AA160)</f>
        <v/>
      </c>
      <c r="Y160" s="30">
        <f>IF(O160="","",O160-S160)</f>
        <v/>
      </c>
      <c r="Z160" s="30">
        <f>IF(W160="","",W160-S160)</f>
        <v/>
      </c>
      <c r="AA160" s="24">
        <f>MATCH(J160,Matches!$A:$A,0)</f>
        <v/>
      </c>
      <c r="AB160" s="33" t="n"/>
      <c r="AC160" s="33" t="n"/>
      <c r="AD160" s="24" t="inlineStr">
        <is>
          <t>Y</t>
        </is>
      </c>
      <c r="AE160" s="24" t="n">
        <v>2</v>
      </c>
      <c r="AF160" s="33" t="n"/>
      <c r="AG160" s="33" t="n"/>
    </row>
    <row r="161">
      <c r="A161" s="24" t="inlineStr">
        <is>
          <t>Brighton|8</t>
        </is>
      </c>
      <c r="B161" s="24" t="inlineStr">
        <is>
          <t>E0</t>
        </is>
      </c>
      <c r="C161" s="24" t="inlineStr">
        <is>
          <t>Premier League</t>
        </is>
      </c>
      <c r="D161" s="24" t="inlineStr">
        <is>
          <t>Brighton</t>
        </is>
      </c>
      <c r="E161" s="24" t="n">
        <v>8</v>
      </c>
      <c r="F161" s="24" t="n">
        <v>2</v>
      </c>
      <c r="G161" s="29" t="n">
        <v>46320.58333333334</v>
      </c>
      <c r="H161" s="24" t="inlineStr">
        <is>
          <t>Liverpool</t>
        </is>
      </c>
      <c r="I161" s="24" t="inlineStr">
        <is>
          <t>A</t>
        </is>
      </c>
      <c r="J161" s="24" t="inlineStr">
        <is>
          <t>E0-Liverpoo-Brighton</t>
        </is>
      </c>
      <c r="K161" s="24" t="n">
        <v>3</v>
      </c>
      <c r="L161" s="11">
        <f>IF(INDEX(Matches!$X:$X,AA161)=0,"",IF(I161="H",INDEX(Matches!$H:$H,AA161),INDEX(Matches!$I:$I,AA161)))</f>
        <v/>
      </c>
      <c r="M161" s="11">
        <f>IF(INDEX(Matches!$X:$X,AA161)=0,"",IF(I161="H",INDEX(Matches!$I:$I,AA161),INDEX(Matches!$H:$H,AA161)))</f>
        <v/>
      </c>
      <c r="N161" s="11">
        <f>IF(L161="","",IF(L161&gt;M161,"W",IF(L161=M161,"D","L")))</f>
        <v/>
      </c>
      <c r="O161" s="11">
        <f>IF(L161="","",IF(L161&gt;M161,3,IF(L161=M161,1,0)))</f>
        <v/>
      </c>
      <c r="P161" s="31">
        <f>IF(I161="H",INDEX(Matches!$L:$L,AA161),INDEX(Matches!$N:$N,AA161))</f>
        <v/>
      </c>
      <c r="Q161" s="31">
        <f>INDEX(Matches!$M:$M,AA161)</f>
        <v/>
      </c>
      <c r="R161" s="31">
        <f>IF(I161="H",INDEX(Matches!$N:$N,AA161),INDEX(Matches!$L:$L,AA161))</f>
        <v/>
      </c>
      <c r="S161" s="33">
        <f>IF(I161="H",INDEX(Matches!$O:$O,AA161),INDEX(Matches!$P:$P,AA161))</f>
        <v/>
      </c>
      <c r="T161" s="33">
        <f>IF(INDEX(Matches!$J:$J,AA161)="","",IF(I161="H",INDEX(Matches!$J:$J,AA161),INDEX(Matches!$K:$K,AA161)))</f>
        <v/>
      </c>
      <c r="U161" s="33">
        <f>IF(INDEX(Matches!$K:$K,AA161)="","",IF(I161="H",INDEX(Matches!$K:$K,AA161),INDEX(Matches!$J:$J,AA161)))</f>
        <v/>
      </c>
      <c r="V161" s="30">
        <f>IF(T161="","",T161-U161)</f>
        <v/>
      </c>
      <c r="W161" s="33">
        <f>IF(I161="H",INDEX(Matches!$T:$T,AA161),INDEX(Matches!$U:$U,AA161))</f>
        <v/>
      </c>
      <c r="X161" s="11">
        <f>INDEX(Matches!$X:$X,AA161)</f>
        <v/>
      </c>
      <c r="Y161" s="30">
        <f>IF(O161="","",O161-S161)</f>
        <v/>
      </c>
      <c r="Z161" s="30">
        <f>IF(W161="","",W161-S161)</f>
        <v/>
      </c>
      <c r="AA161" s="24">
        <f>MATCH(J161,Matches!$A:$A,0)</f>
        <v/>
      </c>
      <c r="AB161" s="33" t="n"/>
      <c r="AC161" s="33" t="n">
        <v>0.8387247442483086</v>
      </c>
      <c r="AD161" s="24" t="inlineStr">
        <is>
          <t>Y</t>
        </is>
      </c>
      <c r="AE161" s="24" t="n">
        <v>2</v>
      </c>
      <c r="AF161" s="33" t="n"/>
      <c r="AG161" s="33" t="n"/>
    </row>
    <row r="162">
      <c r="A162" s="24" t="inlineStr">
        <is>
          <t>Brighton|9</t>
        </is>
      </c>
      <c r="B162" s="24" t="inlineStr">
        <is>
          <t>E0</t>
        </is>
      </c>
      <c r="C162" s="24" t="inlineStr">
        <is>
          <t>Premier League</t>
        </is>
      </c>
      <c r="D162" s="24" t="inlineStr">
        <is>
          <t>Brighton</t>
        </is>
      </c>
      <c r="E162" s="24" t="n">
        <v>9</v>
      </c>
      <c r="F162" s="24" t="n">
        <v>3</v>
      </c>
      <c r="G162" s="29" t="n">
        <v>46326.625</v>
      </c>
      <c r="H162" s="24" t="inlineStr">
        <is>
          <t>Man City</t>
        </is>
      </c>
      <c r="I162" s="24" t="inlineStr">
        <is>
          <t>A</t>
        </is>
      </c>
      <c r="J162" s="24" t="inlineStr">
        <is>
          <t>E0-ManCity-Brighton</t>
        </is>
      </c>
      <c r="K162" s="24" t="n">
        <v>2</v>
      </c>
      <c r="L162" s="11">
        <f>IF(INDEX(Matches!$X:$X,AA162)=0,"",IF(I162="H",INDEX(Matches!$H:$H,AA162),INDEX(Matches!$I:$I,AA162)))</f>
        <v/>
      </c>
      <c r="M162" s="11">
        <f>IF(INDEX(Matches!$X:$X,AA162)=0,"",IF(I162="H",INDEX(Matches!$I:$I,AA162),INDEX(Matches!$H:$H,AA162)))</f>
        <v/>
      </c>
      <c r="N162" s="11">
        <f>IF(L162="","",IF(L162&gt;M162,"W",IF(L162=M162,"D","L")))</f>
        <v/>
      </c>
      <c r="O162" s="11">
        <f>IF(L162="","",IF(L162&gt;M162,3,IF(L162=M162,1,0)))</f>
        <v/>
      </c>
      <c r="P162" s="31">
        <f>IF(I162="H",INDEX(Matches!$L:$L,AA162),INDEX(Matches!$N:$N,AA162))</f>
        <v/>
      </c>
      <c r="Q162" s="31">
        <f>INDEX(Matches!$M:$M,AA162)</f>
        <v/>
      </c>
      <c r="R162" s="31">
        <f>IF(I162="H",INDEX(Matches!$N:$N,AA162),INDEX(Matches!$L:$L,AA162))</f>
        <v/>
      </c>
      <c r="S162" s="33">
        <f>IF(I162="H",INDEX(Matches!$O:$O,AA162),INDEX(Matches!$P:$P,AA162))</f>
        <v/>
      </c>
      <c r="T162" s="33">
        <f>IF(INDEX(Matches!$J:$J,AA162)="","",IF(I162="H",INDEX(Matches!$J:$J,AA162),INDEX(Matches!$K:$K,AA162)))</f>
        <v/>
      </c>
      <c r="U162" s="33">
        <f>IF(INDEX(Matches!$K:$K,AA162)="","",IF(I162="H",INDEX(Matches!$K:$K,AA162),INDEX(Matches!$J:$J,AA162)))</f>
        <v/>
      </c>
      <c r="V162" s="30">
        <f>IF(T162="","",T162-U162)</f>
        <v/>
      </c>
      <c r="W162" s="33">
        <f>IF(I162="H",INDEX(Matches!$T:$T,AA162),INDEX(Matches!$U:$U,AA162))</f>
        <v/>
      </c>
      <c r="X162" s="11">
        <f>INDEX(Matches!$X:$X,AA162)</f>
        <v/>
      </c>
      <c r="Y162" s="30">
        <f>IF(O162="","",O162-S162)</f>
        <v/>
      </c>
      <c r="Z162" s="30">
        <f>IF(W162="","",W162-S162)</f>
        <v/>
      </c>
      <c r="AA162" s="24">
        <f>MATCH(J162,Matches!$A:$A,0)</f>
        <v/>
      </c>
      <c r="AB162" s="33" t="n"/>
      <c r="AC162" s="33" t="n">
        <v>0.724436876484233</v>
      </c>
      <c r="AD162" s="24" t="n"/>
      <c r="AE162" s="24" t="n">
        <v>3</v>
      </c>
      <c r="AF162" s="33" t="n"/>
      <c r="AG162" s="33" t="n"/>
    </row>
    <row r="163">
      <c r="A163" s="24" t="inlineStr">
        <is>
          <t>Brighton|10</t>
        </is>
      </c>
      <c r="B163" s="24" t="inlineStr">
        <is>
          <t>E0</t>
        </is>
      </c>
      <c r="C163" s="24" t="inlineStr">
        <is>
          <t>Premier League</t>
        </is>
      </c>
      <c r="D163" s="24" t="inlineStr">
        <is>
          <t>Brighton</t>
        </is>
      </c>
      <c r="E163" s="24" t="n">
        <v>10</v>
      </c>
      <c r="F163" s="24" t="n">
        <v>3</v>
      </c>
      <c r="G163" s="29" t="n">
        <v>46334.58333333334</v>
      </c>
      <c r="H163" s="24" t="inlineStr">
        <is>
          <t>Brentford</t>
        </is>
      </c>
      <c r="I163" s="24" t="inlineStr">
        <is>
          <t>H</t>
        </is>
      </c>
      <c r="J163" s="24" t="inlineStr">
        <is>
          <t>E0-Brighton-Brentfor</t>
        </is>
      </c>
      <c r="K163" s="24" t="n">
        <v>12</v>
      </c>
      <c r="L163" s="11">
        <f>IF(INDEX(Matches!$X:$X,AA163)=0,"",IF(I163="H",INDEX(Matches!$H:$H,AA163),INDEX(Matches!$I:$I,AA163)))</f>
        <v/>
      </c>
      <c r="M163" s="11">
        <f>IF(INDEX(Matches!$X:$X,AA163)=0,"",IF(I163="H",INDEX(Matches!$I:$I,AA163),INDEX(Matches!$H:$H,AA163)))</f>
        <v/>
      </c>
      <c r="N163" s="11">
        <f>IF(L163="","",IF(L163&gt;M163,"W",IF(L163=M163,"D","L")))</f>
        <v/>
      </c>
      <c r="O163" s="11">
        <f>IF(L163="","",IF(L163&gt;M163,3,IF(L163=M163,1,0)))</f>
        <v/>
      </c>
      <c r="P163" s="31">
        <f>IF(I163="H",INDEX(Matches!$L:$L,AA163),INDEX(Matches!$N:$N,AA163))</f>
        <v/>
      </c>
      <c r="Q163" s="31">
        <f>INDEX(Matches!$M:$M,AA163)</f>
        <v/>
      </c>
      <c r="R163" s="31">
        <f>IF(I163="H",INDEX(Matches!$N:$N,AA163),INDEX(Matches!$L:$L,AA163))</f>
        <v/>
      </c>
      <c r="S163" s="33">
        <f>IF(I163="H",INDEX(Matches!$O:$O,AA163),INDEX(Matches!$P:$P,AA163))</f>
        <v/>
      </c>
      <c r="T163" s="33">
        <f>IF(INDEX(Matches!$J:$J,AA163)="","",IF(I163="H",INDEX(Matches!$J:$J,AA163),INDEX(Matches!$K:$K,AA163)))</f>
        <v/>
      </c>
      <c r="U163" s="33">
        <f>IF(INDEX(Matches!$K:$K,AA163)="","",IF(I163="H",INDEX(Matches!$K:$K,AA163),INDEX(Matches!$J:$J,AA163)))</f>
        <v/>
      </c>
      <c r="V163" s="30">
        <f>IF(T163="","",T163-U163)</f>
        <v/>
      </c>
      <c r="W163" s="33">
        <f>IF(I163="H",INDEX(Matches!$T:$T,AA163),INDEX(Matches!$U:$U,AA163))</f>
        <v/>
      </c>
      <c r="X163" s="11">
        <f>INDEX(Matches!$X:$X,AA163)</f>
        <v/>
      </c>
      <c r="Y163" s="30">
        <f>IF(O163="","",O163-S163)</f>
        <v/>
      </c>
      <c r="Z163" s="30">
        <f>IF(W163="","",W163-S163)</f>
        <v/>
      </c>
      <c r="AA163" s="24">
        <f>MATCH(J163,Matches!$A:$A,0)</f>
        <v/>
      </c>
      <c r="AB163" s="33" t="n"/>
      <c r="AC163" s="33" t="n">
        <v>1.662297551742158</v>
      </c>
      <c r="AD163" s="24" t="inlineStr">
        <is>
          <t>Y</t>
        </is>
      </c>
      <c r="AE163" s="24" t="n">
        <v>3</v>
      </c>
      <c r="AF163" s="33" t="n"/>
      <c r="AG163" s="33" t="n"/>
    </row>
    <row r="164">
      <c r="A164" s="24" t="inlineStr">
        <is>
          <t>Brighton|11</t>
        </is>
      </c>
      <c r="B164" s="24" t="inlineStr">
        <is>
          <t>E0</t>
        </is>
      </c>
      <c r="C164" s="24" t="inlineStr">
        <is>
          <t>Premier League</t>
        </is>
      </c>
      <c r="D164" s="24" t="inlineStr">
        <is>
          <t>Brighton</t>
        </is>
      </c>
      <c r="E164" s="24" t="n">
        <v>11</v>
      </c>
      <c r="F164" s="24" t="n">
        <v>3</v>
      </c>
      <c r="G164" s="29" t="n">
        <v>46348.58333333334</v>
      </c>
      <c r="H164" s="24" t="inlineStr">
        <is>
          <t>Hull</t>
        </is>
      </c>
      <c r="I164" s="24" t="inlineStr">
        <is>
          <t>A</t>
        </is>
      </c>
      <c r="J164" s="24" t="inlineStr">
        <is>
          <t>E0-Hull-Brighton</t>
        </is>
      </c>
      <c r="K164" s="24" t="n">
        <v>20</v>
      </c>
      <c r="L164" s="11">
        <f>IF(INDEX(Matches!$X:$X,AA164)=0,"",IF(I164="H",INDEX(Matches!$H:$H,AA164),INDEX(Matches!$I:$I,AA164)))</f>
        <v/>
      </c>
      <c r="M164" s="11">
        <f>IF(INDEX(Matches!$X:$X,AA164)=0,"",IF(I164="H",INDEX(Matches!$I:$I,AA164),INDEX(Matches!$H:$H,AA164)))</f>
        <v/>
      </c>
      <c r="N164" s="11">
        <f>IF(L164="","",IF(L164&gt;M164,"W",IF(L164=M164,"D","L")))</f>
        <v/>
      </c>
      <c r="O164" s="11">
        <f>IF(L164="","",IF(L164&gt;M164,3,IF(L164=M164,1,0)))</f>
        <v/>
      </c>
      <c r="P164" s="31">
        <f>IF(I164="H",INDEX(Matches!$L:$L,AA164),INDEX(Matches!$N:$N,AA164))</f>
        <v/>
      </c>
      <c r="Q164" s="31">
        <f>INDEX(Matches!$M:$M,AA164)</f>
        <v/>
      </c>
      <c r="R164" s="31">
        <f>IF(I164="H",INDEX(Matches!$N:$N,AA164),INDEX(Matches!$L:$L,AA164))</f>
        <v/>
      </c>
      <c r="S164" s="33">
        <f>IF(I164="H",INDEX(Matches!$O:$O,AA164),INDEX(Matches!$P:$P,AA164))</f>
        <v/>
      </c>
      <c r="T164" s="33">
        <f>IF(INDEX(Matches!$J:$J,AA164)="","",IF(I164="H",INDEX(Matches!$J:$J,AA164),INDEX(Matches!$K:$K,AA164)))</f>
        <v/>
      </c>
      <c r="U164" s="33">
        <f>IF(INDEX(Matches!$K:$K,AA164)="","",IF(I164="H",INDEX(Matches!$K:$K,AA164),INDEX(Matches!$J:$J,AA164)))</f>
        <v/>
      </c>
      <c r="V164" s="30">
        <f>IF(T164="","",T164-U164)</f>
        <v/>
      </c>
      <c r="W164" s="33">
        <f>IF(I164="H",INDEX(Matches!$T:$T,AA164),INDEX(Matches!$U:$U,AA164))</f>
        <v/>
      </c>
      <c r="X164" s="11">
        <f>INDEX(Matches!$X:$X,AA164)</f>
        <v/>
      </c>
      <c r="Y164" s="30">
        <f>IF(O164="","",O164-S164)</f>
        <v/>
      </c>
      <c r="Z164" s="30">
        <f>IF(W164="","",W164-S164)</f>
        <v/>
      </c>
      <c r="AA164" s="24">
        <f>MATCH(J164,Matches!$A:$A,0)</f>
        <v/>
      </c>
      <c r="AB164" s="33" t="n"/>
      <c r="AC164" s="33" t="n">
        <v>2.003949290602875</v>
      </c>
      <c r="AD164" s="24" t="n"/>
      <c r="AE164" s="24" t="n">
        <v>3</v>
      </c>
      <c r="AF164" s="33" t="n"/>
      <c r="AG164" s="33" t="n"/>
    </row>
    <row r="165">
      <c r="A165" s="24" t="inlineStr">
        <is>
          <t>Brighton|12</t>
        </is>
      </c>
      <c r="B165" s="24" t="inlineStr">
        <is>
          <t>E0</t>
        </is>
      </c>
      <c r="C165" s="24" t="inlineStr">
        <is>
          <t>Premier League</t>
        </is>
      </c>
      <c r="D165" s="24" t="inlineStr">
        <is>
          <t>Brighton</t>
        </is>
      </c>
      <c r="E165" s="24" t="n">
        <v>12</v>
      </c>
      <c r="F165" s="24" t="n">
        <v>3</v>
      </c>
      <c r="G165" s="29" t="n">
        <v>46355.58680555555</v>
      </c>
      <c r="H165" s="24" t="inlineStr">
        <is>
          <t>Newcastle</t>
        </is>
      </c>
      <c r="I165" s="24" t="inlineStr">
        <is>
          <t>H</t>
        </is>
      </c>
      <c r="J165" s="24" t="inlineStr">
        <is>
          <t>E0-Brighton-Newcastl</t>
        </is>
      </c>
      <c r="K165" s="24" t="n">
        <v>9</v>
      </c>
      <c r="L165" s="11">
        <f>IF(INDEX(Matches!$X:$X,AA165)=0,"",IF(I165="H",INDEX(Matches!$H:$H,AA165),INDEX(Matches!$I:$I,AA165)))</f>
        <v/>
      </c>
      <c r="M165" s="11">
        <f>IF(INDEX(Matches!$X:$X,AA165)=0,"",IF(I165="H",INDEX(Matches!$I:$I,AA165),INDEX(Matches!$H:$H,AA165)))</f>
        <v/>
      </c>
      <c r="N165" s="11">
        <f>IF(L165="","",IF(L165&gt;M165,"W",IF(L165=M165,"D","L")))</f>
        <v/>
      </c>
      <c r="O165" s="11">
        <f>IF(L165="","",IF(L165&gt;M165,3,IF(L165=M165,1,0)))</f>
        <v/>
      </c>
      <c r="P165" s="31">
        <f>IF(I165="H",INDEX(Matches!$L:$L,AA165),INDEX(Matches!$N:$N,AA165))</f>
        <v/>
      </c>
      <c r="Q165" s="31">
        <f>INDEX(Matches!$M:$M,AA165)</f>
        <v/>
      </c>
      <c r="R165" s="31">
        <f>IF(I165="H",INDEX(Matches!$N:$N,AA165),INDEX(Matches!$L:$L,AA165))</f>
        <v/>
      </c>
      <c r="S165" s="33">
        <f>IF(I165="H",INDEX(Matches!$O:$O,AA165),INDEX(Matches!$P:$P,AA165))</f>
        <v/>
      </c>
      <c r="T165" s="33">
        <f>IF(INDEX(Matches!$J:$J,AA165)="","",IF(I165="H",INDEX(Matches!$J:$J,AA165),INDEX(Matches!$K:$K,AA165)))</f>
        <v/>
      </c>
      <c r="U165" s="33">
        <f>IF(INDEX(Matches!$K:$K,AA165)="","",IF(I165="H",INDEX(Matches!$K:$K,AA165),INDEX(Matches!$J:$J,AA165)))</f>
        <v/>
      </c>
      <c r="V165" s="30">
        <f>IF(T165="","",T165-U165)</f>
        <v/>
      </c>
      <c r="W165" s="33">
        <f>IF(I165="H",INDEX(Matches!$T:$T,AA165),INDEX(Matches!$U:$U,AA165))</f>
        <v/>
      </c>
      <c r="X165" s="11">
        <f>INDEX(Matches!$X:$X,AA165)</f>
        <v/>
      </c>
      <c r="Y165" s="30">
        <f>IF(O165="","",O165-S165)</f>
        <v/>
      </c>
      <c r="Z165" s="30">
        <f>IF(W165="","",W165-S165)</f>
        <v/>
      </c>
      <c r="AA165" s="24">
        <f>MATCH(J165,Matches!$A:$A,0)</f>
        <v/>
      </c>
      <c r="AB165" s="33" t="n"/>
      <c r="AC165" s="33" t="n">
        <v>1.667329223474141</v>
      </c>
      <c r="AD165" s="24" t="inlineStr">
        <is>
          <t>Y</t>
        </is>
      </c>
      <c r="AE165" s="24" t="n">
        <v>3</v>
      </c>
      <c r="AF165" s="33" t="n"/>
      <c r="AG165" s="33" t="n"/>
    </row>
    <row r="166">
      <c r="A166" s="24" t="inlineStr">
        <is>
          <t>Brighton|13</t>
        </is>
      </c>
      <c r="B166" s="24" t="inlineStr">
        <is>
          <t>E0</t>
        </is>
      </c>
      <c r="C166" s="24" t="inlineStr">
        <is>
          <t>Premier League</t>
        </is>
      </c>
      <c r="D166" s="24" t="inlineStr">
        <is>
          <t>Brighton</t>
        </is>
      </c>
      <c r="E166" s="24" t="n">
        <v>13</v>
      </c>
      <c r="F166" s="24" t="n">
        <v>4</v>
      </c>
      <c r="G166" s="29" t="n">
        <v>46358.83333333334</v>
      </c>
      <c r="H166" s="24" t="inlineStr">
        <is>
          <t>Bournemouth</t>
        </is>
      </c>
      <c r="I166" s="24" t="inlineStr">
        <is>
          <t>A</t>
        </is>
      </c>
      <c r="J166" s="24" t="inlineStr">
        <is>
          <t>E0-Bournemo-Brighton</t>
        </is>
      </c>
      <c r="K166" s="24" t="n">
        <v>11</v>
      </c>
      <c r="L166" s="11">
        <f>IF(INDEX(Matches!$X:$X,AA166)=0,"",IF(I166="H",INDEX(Matches!$H:$H,AA166),INDEX(Matches!$I:$I,AA166)))</f>
        <v/>
      </c>
      <c r="M166" s="11">
        <f>IF(INDEX(Matches!$X:$X,AA166)=0,"",IF(I166="H",INDEX(Matches!$I:$I,AA166),INDEX(Matches!$H:$H,AA166)))</f>
        <v/>
      </c>
      <c r="N166" s="11">
        <f>IF(L166="","",IF(L166&gt;M166,"W",IF(L166=M166,"D","L")))</f>
        <v/>
      </c>
      <c r="O166" s="11">
        <f>IF(L166="","",IF(L166&gt;M166,3,IF(L166=M166,1,0)))</f>
        <v/>
      </c>
      <c r="P166" s="31">
        <f>IF(I166="H",INDEX(Matches!$L:$L,AA166),INDEX(Matches!$N:$N,AA166))</f>
        <v/>
      </c>
      <c r="Q166" s="31">
        <f>INDEX(Matches!$M:$M,AA166)</f>
        <v/>
      </c>
      <c r="R166" s="31">
        <f>IF(I166="H",INDEX(Matches!$N:$N,AA166),INDEX(Matches!$L:$L,AA166))</f>
        <v/>
      </c>
      <c r="S166" s="33">
        <f>IF(I166="H",INDEX(Matches!$O:$O,AA166),INDEX(Matches!$P:$P,AA166))</f>
        <v/>
      </c>
      <c r="T166" s="33">
        <f>IF(INDEX(Matches!$J:$J,AA166)="","",IF(I166="H",INDEX(Matches!$J:$J,AA166),INDEX(Matches!$K:$K,AA166)))</f>
        <v/>
      </c>
      <c r="U166" s="33">
        <f>IF(INDEX(Matches!$K:$K,AA166)="","",IF(I166="H",INDEX(Matches!$K:$K,AA166),INDEX(Matches!$J:$J,AA166)))</f>
        <v/>
      </c>
      <c r="V166" s="30">
        <f>IF(T166="","",T166-U166)</f>
        <v/>
      </c>
      <c r="W166" s="33">
        <f>IF(I166="H",INDEX(Matches!$T:$T,AA166),INDEX(Matches!$U:$U,AA166))</f>
        <v/>
      </c>
      <c r="X166" s="11">
        <f>INDEX(Matches!$X:$X,AA166)</f>
        <v/>
      </c>
      <c r="Y166" s="30">
        <f>IF(O166="","",O166-S166)</f>
        <v/>
      </c>
      <c r="Z166" s="30">
        <f>IF(W166="","",W166-S166)</f>
        <v/>
      </c>
      <c r="AA166" s="24">
        <f>MATCH(J166,Matches!$A:$A,0)</f>
        <v/>
      </c>
      <c r="AB166" s="33" t="n"/>
      <c r="AC166" s="33" t="n">
        <v>1.291735154663472</v>
      </c>
      <c r="AD166" s="24" t="n"/>
      <c r="AE166" s="24" t="n">
        <v>4</v>
      </c>
      <c r="AF166" s="33" t="n"/>
      <c r="AG166" s="33" t="n"/>
    </row>
    <row r="167">
      <c r="A167" s="24" t="inlineStr">
        <is>
          <t>Brighton|14</t>
        </is>
      </c>
      <c r="B167" s="24" t="inlineStr">
        <is>
          <t>E0</t>
        </is>
      </c>
      <c r="C167" s="24" t="inlineStr">
        <is>
          <t>Premier League</t>
        </is>
      </c>
      <c r="D167" s="24" t="inlineStr">
        <is>
          <t>Brighton</t>
        </is>
      </c>
      <c r="E167" s="24" t="n">
        <v>14</v>
      </c>
      <c r="F167" s="24" t="n">
        <v>4</v>
      </c>
      <c r="G167" s="29" t="n">
        <v>46361.625</v>
      </c>
      <c r="H167" s="24" t="inlineStr">
        <is>
          <t>Nott'm Forest</t>
        </is>
      </c>
      <c r="I167" s="24" t="inlineStr">
        <is>
          <t>A</t>
        </is>
      </c>
      <c r="J167" s="24" t="inlineStr">
        <is>
          <t>E0-NottmFor-Brighton</t>
        </is>
      </c>
      <c r="K167" s="24" t="n">
        <v>13</v>
      </c>
      <c r="L167" s="11">
        <f>IF(INDEX(Matches!$X:$X,AA167)=0,"",IF(I167="H",INDEX(Matches!$H:$H,AA167),INDEX(Matches!$I:$I,AA167)))</f>
        <v/>
      </c>
      <c r="M167" s="11">
        <f>IF(INDEX(Matches!$X:$X,AA167)=0,"",IF(I167="H",INDEX(Matches!$I:$I,AA167),INDEX(Matches!$H:$H,AA167)))</f>
        <v/>
      </c>
      <c r="N167" s="11">
        <f>IF(L167="","",IF(L167&gt;M167,"W",IF(L167=M167,"D","L")))</f>
        <v/>
      </c>
      <c r="O167" s="11">
        <f>IF(L167="","",IF(L167&gt;M167,3,IF(L167=M167,1,0)))</f>
        <v/>
      </c>
      <c r="P167" s="31">
        <f>IF(I167="H",INDEX(Matches!$L:$L,AA167),INDEX(Matches!$N:$N,AA167))</f>
        <v/>
      </c>
      <c r="Q167" s="31">
        <f>INDEX(Matches!$M:$M,AA167)</f>
        <v/>
      </c>
      <c r="R167" s="31">
        <f>IF(I167="H",INDEX(Matches!$N:$N,AA167),INDEX(Matches!$L:$L,AA167))</f>
        <v/>
      </c>
      <c r="S167" s="33">
        <f>IF(I167="H",INDEX(Matches!$O:$O,AA167),INDEX(Matches!$P:$P,AA167))</f>
        <v/>
      </c>
      <c r="T167" s="33">
        <f>IF(INDEX(Matches!$J:$J,AA167)="","",IF(I167="H",INDEX(Matches!$J:$J,AA167),INDEX(Matches!$K:$K,AA167)))</f>
        <v/>
      </c>
      <c r="U167" s="33">
        <f>IF(INDEX(Matches!$K:$K,AA167)="","",IF(I167="H",INDEX(Matches!$K:$K,AA167),INDEX(Matches!$J:$J,AA167)))</f>
        <v/>
      </c>
      <c r="V167" s="30">
        <f>IF(T167="","",T167-U167)</f>
        <v/>
      </c>
      <c r="W167" s="33">
        <f>IF(I167="H",INDEX(Matches!$T:$T,AA167),INDEX(Matches!$U:$U,AA167))</f>
        <v/>
      </c>
      <c r="X167" s="11">
        <f>INDEX(Matches!$X:$X,AA167)</f>
        <v/>
      </c>
      <c r="Y167" s="30">
        <f>IF(O167="","",O167-S167)</f>
        <v/>
      </c>
      <c r="Z167" s="30">
        <f>IF(W167="","",W167-S167)</f>
        <v/>
      </c>
      <c r="AA167" s="24">
        <f>MATCH(J167,Matches!$A:$A,0)</f>
        <v/>
      </c>
      <c r="AB167" s="33" t="n"/>
      <c r="AC167" s="33" t="n">
        <v>1.345164577838176</v>
      </c>
      <c r="AD167" s="24" t="n"/>
      <c r="AE167" s="24" t="n">
        <v>4</v>
      </c>
      <c r="AF167" s="33" t="n"/>
      <c r="AG167" s="33" t="n"/>
    </row>
    <row r="168">
      <c r="A168" s="24" t="inlineStr">
        <is>
          <t>Brighton|15</t>
        </is>
      </c>
      <c r="B168" s="24" t="inlineStr">
        <is>
          <t>E0</t>
        </is>
      </c>
      <c r="C168" s="24" t="inlineStr">
        <is>
          <t>Premier League</t>
        </is>
      </c>
      <c r="D168" s="24" t="inlineStr">
        <is>
          <t>Brighton</t>
        </is>
      </c>
      <c r="E168" s="24" t="n">
        <v>15</v>
      </c>
      <c r="F168" s="24" t="n">
        <v>4</v>
      </c>
      <c r="G168" s="29" t="n">
        <v>46368.625</v>
      </c>
      <c r="H168" s="24" t="inlineStr">
        <is>
          <t>Everton</t>
        </is>
      </c>
      <c r="I168" s="24" t="inlineStr">
        <is>
          <t>H</t>
        </is>
      </c>
      <c r="J168" s="24" t="inlineStr">
        <is>
          <t>E0-Brighton-Everton</t>
        </is>
      </c>
      <c r="K168" s="24" t="n">
        <v>10</v>
      </c>
      <c r="L168" s="11">
        <f>IF(INDEX(Matches!$X:$X,AA168)=0,"",IF(I168="H",INDEX(Matches!$H:$H,AA168),INDEX(Matches!$I:$I,AA168)))</f>
        <v/>
      </c>
      <c r="M168" s="11">
        <f>IF(INDEX(Matches!$X:$X,AA168)=0,"",IF(I168="H",INDEX(Matches!$I:$I,AA168),INDEX(Matches!$H:$H,AA168)))</f>
        <v/>
      </c>
      <c r="N168" s="11">
        <f>IF(L168="","",IF(L168&gt;M168,"W",IF(L168=M168,"D","L")))</f>
        <v/>
      </c>
      <c r="O168" s="11">
        <f>IF(L168="","",IF(L168&gt;M168,3,IF(L168=M168,1,0)))</f>
        <v/>
      </c>
      <c r="P168" s="31">
        <f>IF(I168="H",INDEX(Matches!$L:$L,AA168),INDEX(Matches!$N:$N,AA168))</f>
        <v/>
      </c>
      <c r="Q168" s="31">
        <f>INDEX(Matches!$M:$M,AA168)</f>
        <v/>
      </c>
      <c r="R168" s="31">
        <f>IF(I168="H",INDEX(Matches!$N:$N,AA168),INDEX(Matches!$L:$L,AA168))</f>
        <v/>
      </c>
      <c r="S168" s="33">
        <f>IF(I168="H",INDEX(Matches!$O:$O,AA168),INDEX(Matches!$P:$P,AA168))</f>
        <v/>
      </c>
      <c r="T168" s="33">
        <f>IF(INDEX(Matches!$J:$J,AA168)="","",IF(I168="H",INDEX(Matches!$J:$J,AA168),INDEX(Matches!$K:$K,AA168)))</f>
        <v/>
      </c>
      <c r="U168" s="33">
        <f>IF(INDEX(Matches!$K:$K,AA168)="","",IF(I168="H",INDEX(Matches!$K:$K,AA168),INDEX(Matches!$J:$J,AA168)))</f>
        <v/>
      </c>
      <c r="V168" s="30">
        <f>IF(T168="","",T168-U168)</f>
        <v/>
      </c>
      <c r="W168" s="33">
        <f>IF(I168="H",INDEX(Matches!$T:$T,AA168),INDEX(Matches!$U:$U,AA168))</f>
        <v/>
      </c>
      <c r="X168" s="11">
        <f>INDEX(Matches!$X:$X,AA168)</f>
        <v/>
      </c>
      <c r="Y168" s="30">
        <f>IF(O168="","",O168-S168)</f>
        <v/>
      </c>
      <c r="Z168" s="30">
        <f>IF(W168="","",W168-S168)</f>
        <v/>
      </c>
      <c r="AA168" s="24">
        <f>MATCH(J168,Matches!$A:$A,0)</f>
        <v/>
      </c>
      <c r="AB168" s="33" t="n"/>
      <c r="AC168" s="33" t="n">
        <v>1.688488365033709</v>
      </c>
      <c r="AD168" s="24" t="inlineStr">
        <is>
          <t>Y</t>
        </is>
      </c>
      <c r="AE168" s="24" t="n">
        <v>4</v>
      </c>
      <c r="AF168" s="33" t="n"/>
      <c r="AG168" s="33" t="n"/>
    </row>
    <row r="169">
      <c r="A169" s="24" t="inlineStr">
        <is>
          <t>Brighton|16</t>
        </is>
      </c>
      <c r="B169" s="24" t="inlineStr">
        <is>
          <t>E0</t>
        </is>
      </c>
      <c r="C169" s="24" t="inlineStr">
        <is>
          <t>Premier League</t>
        </is>
      </c>
      <c r="D169" s="24" t="inlineStr">
        <is>
          <t>Brighton</t>
        </is>
      </c>
      <c r="E169" s="24" t="n">
        <v>16</v>
      </c>
      <c r="F169" s="24" t="n">
        <v>4</v>
      </c>
      <c r="G169" s="29" t="n">
        <v>46375.625</v>
      </c>
      <c r="H169" s="24" t="inlineStr">
        <is>
          <t>Ipswich</t>
        </is>
      </c>
      <c r="I169" s="24" t="inlineStr">
        <is>
          <t>H</t>
        </is>
      </c>
      <c r="J169" s="24" t="inlineStr">
        <is>
          <t>E0-Brighton-Ipswich</t>
        </is>
      </c>
      <c r="K169" s="24" t="n">
        <v>19</v>
      </c>
      <c r="L169" s="11">
        <f>IF(INDEX(Matches!$X:$X,AA169)=0,"",IF(I169="H",INDEX(Matches!$H:$H,AA169),INDEX(Matches!$I:$I,AA169)))</f>
        <v/>
      </c>
      <c r="M169" s="11">
        <f>IF(INDEX(Matches!$X:$X,AA169)=0,"",IF(I169="H",INDEX(Matches!$I:$I,AA169),INDEX(Matches!$H:$H,AA169)))</f>
        <v/>
      </c>
      <c r="N169" s="11">
        <f>IF(L169="","",IF(L169&gt;M169,"W",IF(L169=M169,"D","L")))</f>
        <v/>
      </c>
      <c r="O169" s="11">
        <f>IF(L169="","",IF(L169&gt;M169,3,IF(L169=M169,1,0)))</f>
        <v/>
      </c>
      <c r="P169" s="31">
        <f>IF(I169="H",INDEX(Matches!$L:$L,AA169),INDEX(Matches!$N:$N,AA169))</f>
        <v/>
      </c>
      <c r="Q169" s="31">
        <f>INDEX(Matches!$M:$M,AA169)</f>
        <v/>
      </c>
      <c r="R169" s="31">
        <f>IF(I169="H",INDEX(Matches!$N:$N,AA169),INDEX(Matches!$L:$L,AA169))</f>
        <v/>
      </c>
      <c r="S169" s="33">
        <f>IF(I169="H",INDEX(Matches!$O:$O,AA169),INDEX(Matches!$P:$P,AA169))</f>
        <v/>
      </c>
      <c r="T169" s="33">
        <f>IF(INDEX(Matches!$J:$J,AA169)="","",IF(I169="H",INDEX(Matches!$J:$J,AA169),INDEX(Matches!$K:$K,AA169)))</f>
        <v/>
      </c>
      <c r="U169" s="33">
        <f>IF(INDEX(Matches!$K:$K,AA169)="","",IF(I169="H",INDEX(Matches!$K:$K,AA169),INDEX(Matches!$J:$J,AA169)))</f>
        <v/>
      </c>
      <c r="V169" s="30">
        <f>IF(T169="","",T169-U169)</f>
        <v/>
      </c>
      <c r="W169" s="33">
        <f>IF(I169="H",INDEX(Matches!$T:$T,AA169),INDEX(Matches!$U:$U,AA169))</f>
        <v/>
      </c>
      <c r="X169" s="11">
        <f>INDEX(Matches!$X:$X,AA169)</f>
        <v/>
      </c>
      <c r="Y169" s="30">
        <f>IF(O169="","",O169-S169)</f>
        <v/>
      </c>
      <c r="Z169" s="30">
        <f>IF(W169="","",W169-S169)</f>
        <v/>
      </c>
      <c r="AA169" s="24">
        <f>MATCH(J169,Matches!$A:$A,0)</f>
        <v/>
      </c>
      <c r="AB169" s="33" t="n"/>
      <c r="AC169" s="33" t="n">
        <v>2.08088762037239</v>
      </c>
      <c r="AD169" s="24" t="inlineStr">
        <is>
          <t>Y</t>
        </is>
      </c>
      <c r="AE169" s="24" t="n">
        <v>4</v>
      </c>
      <c r="AF169" s="33" t="n"/>
      <c r="AG169" s="33" t="n"/>
    </row>
    <row r="170">
      <c r="A170" s="24" t="inlineStr">
        <is>
          <t>Brighton|17</t>
        </is>
      </c>
      <c r="B170" s="24" t="inlineStr">
        <is>
          <t>E0</t>
        </is>
      </c>
      <c r="C170" s="24" t="inlineStr">
        <is>
          <t>Premier League</t>
        </is>
      </c>
      <c r="D170" s="24" t="inlineStr">
        <is>
          <t>Brighton</t>
        </is>
      </c>
      <c r="E170" s="24" t="n">
        <v>17</v>
      </c>
      <c r="F170" s="24" t="n">
        <v>5</v>
      </c>
      <c r="G170" s="29" t="n">
        <v>46382.625</v>
      </c>
      <c r="H170" s="24" t="inlineStr">
        <is>
          <t>Fulham</t>
        </is>
      </c>
      <c r="I170" s="24" t="inlineStr">
        <is>
          <t>A</t>
        </is>
      </c>
      <c r="J170" s="24" t="inlineStr">
        <is>
          <t>E0-Fulham-Brighton</t>
        </is>
      </c>
      <c r="K170" s="24" t="n">
        <v>16</v>
      </c>
      <c r="L170" s="11">
        <f>IF(INDEX(Matches!$X:$X,AA170)=0,"",IF(I170="H",INDEX(Matches!$H:$H,AA170),INDEX(Matches!$I:$I,AA170)))</f>
        <v/>
      </c>
      <c r="M170" s="11">
        <f>IF(INDEX(Matches!$X:$X,AA170)=0,"",IF(I170="H",INDEX(Matches!$I:$I,AA170),INDEX(Matches!$H:$H,AA170)))</f>
        <v/>
      </c>
      <c r="N170" s="11">
        <f>IF(L170="","",IF(L170&gt;M170,"W",IF(L170=M170,"D","L")))</f>
        <v/>
      </c>
      <c r="O170" s="11">
        <f>IF(L170="","",IF(L170&gt;M170,3,IF(L170=M170,1,0)))</f>
        <v/>
      </c>
      <c r="P170" s="31">
        <f>IF(I170="H",INDEX(Matches!$L:$L,AA170),INDEX(Matches!$N:$N,AA170))</f>
        <v/>
      </c>
      <c r="Q170" s="31">
        <f>INDEX(Matches!$M:$M,AA170)</f>
        <v/>
      </c>
      <c r="R170" s="31">
        <f>IF(I170="H",INDEX(Matches!$N:$N,AA170),INDEX(Matches!$L:$L,AA170))</f>
        <v/>
      </c>
      <c r="S170" s="33">
        <f>IF(I170="H",INDEX(Matches!$O:$O,AA170),INDEX(Matches!$P:$P,AA170))</f>
        <v/>
      </c>
      <c r="T170" s="33">
        <f>IF(INDEX(Matches!$J:$J,AA170)="","",IF(I170="H",INDEX(Matches!$J:$J,AA170),INDEX(Matches!$K:$K,AA170)))</f>
        <v/>
      </c>
      <c r="U170" s="33">
        <f>IF(INDEX(Matches!$K:$K,AA170)="","",IF(I170="H",INDEX(Matches!$K:$K,AA170),INDEX(Matches!$J:$J,AA170)))</f>
        <v/>
      </c>
      <c r="V170" s="30">
        <f>IF(T170="","",T170-U170)</f>
        <v/>
      </c>
      <c r="W170" s="33">
        <f>IF(I170="H",INDEX(Matches!$T:$T,AA170),INDEX(Matches!$U:$U,AA170))</f>
        <v/>
      </c>
      <c r="X170" s="11">
        <f>INDEX(Matches!$X:$X,AA170)</f>
        <v/>
      </c>
      <c r="Y170" s="30">
        <f>IF(O170="","",O170-S170)</f>
        <v/>
      </c>
      <c r="Z170" s="30">
        <f>IF(W170="","",W170-S170)</f>
        <v/>
      </c>
      <c r="AA170" s="24">
        <f>MATCH(J170,Matches!$A:$A,0)</f>
        <v/>
      </c>
      <c r="AB170" s="33" t="n"/>
      <c r="AC170" s="33" t="n">
        <v>1.441941870105631</v>
      </c>
      <c r="AD170" s="24" t="n"/>
      <c r="AE170" s="24" t="n">
        <v>5</v>
      </c>
      <c r="AF170" s="33" t="n"/>
      <c r="AG170" s="33" t="n"/>
    </row>
    <row r="171">
      <c r="A171" s="24" t="inlineStr">
        <is>
          <t>Brighton|18</t>
        </is>
      </c>
      <c r="B171" s="24" t="inlineStr">
        <is>
          <t>E0</t>
        </is>
      </c>
      <c r="C171" s="24" t="inlineStr">
        <is>
          <t>Premier League</t>
        </is>
      </c>
      <c r="D171" s="24" t="inlineStr">
        <is>
          <t>Brighton</t>
        </is>
      </c>
      <c r="E171" s="24" t="n">
        <v>18</v>
      </c>
      <c r="F171" s="24" t="n">
        <v>5</v>
      </c>
      <c r="G171" s="29" t="n">
        <v>46385.8125</v>
      </c>
      <c r="H171" s="24" t="inlineStr">
        <is>
          <t>Tottenham</t>
        </is>
      </c>
      <c r="I171" s="24" t="inlineStr">
        <is>
          <t>A</t>
        </is>
      </c>
      <c r="J171" s="24" t="inlineStr">
        <is>
          <t>E0-Tottenha-Brighton</t>
        </is>
      </c>
      <c r="K171" s="24" t="n">
        <v>6</v>
      </c>
      <c r="L171" s="11">
        <f>IF(INDEX(Matches!$X:$X,AA171)=0,"",IF(I171="H",INDEX(Matches!$H:$H,AA171),INDEX(Matches!$I:$I,AA171)))</f>
        <v/>
      </c>
      <c r="M171" s="11">
        <f>IF(INDEX(Matches!$X:$X,AA171)=0,"",IF(I171="H",INDEX(Matches!$I:$I,AA171),INDEX(Matches!$H:$H,AA171)))</f>
        <v/>
      </c>
      <c r="N171" s="11">
        <f>IF(L171="","",IF(L171&gt;M171,"W",IF(L171=M171,"D","L")))</f>
        <v/>
      </c>
      <c r="O171" s="11">
        <f>IF(L171="","",IF(L171&gt;M171,3,IF(L171=M171,1,0)))</f>
        <v/>
      </c>
      <c r="P171" s="31">
        <f>IF(I171="H",INDEX(Matches!$L:$L,AA171),INDEX(Matches!$N:$N,AA171))</f>
        <v/>
      </c>
      <c r="Q171" s="31">
        <f>INDEX(Matches!$M:$M,AA171)</f>
        <v/>
      </c>
      <c r="R171" s="31">
        <f>IF(I171="H",INDEX(Matches!$N:$N,AA171),INDEX(Matches!$L:$L,AA171))</f>
        <v/>
      </c>
      <c r="S171" s="33">
        <f>IF(I171="H",INDEX(Matches!$O:$O,AA171),INDEX(Matches!$P:$P,AA171))</f>
        <v/>
      </c>
      <c r="T171" s="33">
        <f>IF(INDEX(Matches!$J:$J,AA171)="","",IF(I171="H",INDEX(Matches!$J:$J,AA171),INDEX(Matches!$K:$K,AA171)))</f>
        <v/>
      </c>
      <c r="U171" s="33">
        <f>IF(INDEX(Matches!$K:$K,AA171)="","",IF(I171="H",INDEX(Matches!$K:$K,AA171),INDEX(Matches!$J:$J,AA171)))</f>
        <v/>
      </c>
      <c r="V171" s="30">
        <f>IF(T171="","",T171-U171)</f>
        <v/>
      </c>
      <c r="W171" s="33">
        <f>IF(I171="H",INDEX(Matches!$T:$T,AA171),INDEX(Matches!$U:$U,AA171))</f>
        <v/>
      </c>
      <c r="X171" s="11">
        <f>INDEX(Matches!$X:$X,AA171)</f>
        <v/>
      </c>
      <c r="Y171" s="30">
        <f>IF(O171="","",O171-S171)</f>
        <v/>
      </c>
      <c r="Z171" s="30">
        <f>IF(W171="","",W171-S171)</f>
        <v/>
      </c>
      <c r="AA171" s="24">
        <f>MATCH(J171,Matches!$A:$A,0)</f>
        <v/>
      </c>
      <c r="AB171" s="33" t="n"/>
      <c r="AC171" s="33" t="n">
        <v>1.092238034120947</v>
      </c>
      <c r="AD171" s="24" t="n"/>
      <c r="AE171" s="24" t="n">
        <v>5</v>
      </c>
      <c r="AF171" s="33" t="n"/>
      <c r="AG171" s="33" t="n"/>
    </row>
    <row r="172">
      <c r="A172" s="24" t="inlineStr">
        <is>
          <t>Brighton|19</t>
        </is>
      </c>
      <c r="B172" s="24" t="inlineStr">
        <is>
          <t>E0</t>
        </is>
      </c>
      <c r="C172" s="24" t="inlineStr">
        <is>
          <t>Premier League</t>
        </is>
      </c>
      <c r="D172" s="24" t="inlineStr">
        <is>
          <t>Brighton</t>
        </is>
      </c>
      <c r="E172" s="24" t="n">
        <v>19</v>
      </c>
      <c r="F172" s="24" t="n">
        <v>5</v>
      </c>
      <c r="G172" s="29" t="n">
        <v>46389.52083333334</v>
      </c>
      <c r="H172" s="24" t="inlineStr">
        <is>
          <t>Man Utd</t>
        </is>
      </c>
      <c r="I172" s="24" t="inlineStr">
        <is>
          <t>H</t>
        </is>
      </c>
      <c r="J172" s="24" t="inlineStr">
        <is>
          <t>E0-Brighton-ManUtd</t>
        </is>
      </c>
      <c r="K172" s="24" t="n">
        <v>4</v>
      </c>
      <c r="L172" s="11">
        <f>IF(INDEX(Matches!$X:$X,AA172)=0,"",IF(I172="H",INDEX(Matches!$H:$H,AA172),INDEX(Matches!$I:$I,AA172)))</f>
        <v/>
      </c>
      <c r="M172" s="11">
        <f>IF(INDEX(Matches!$X:$X,AA172)=0,"",IF(I172="H",INDEX(Matches!$I:$I,AA172),INDEX(Matches!$H:$H,AA172)))</f>
        <v/>
      </c>
      <c r="N172" s="11">
        <f>IF(L172="","",IF(L172&gt;M172,"W",IF(L172=M172,"D","L")))</f>
        <v/>
      </c>
      <c r="O172" s="11">
        <f>IF(L172="","",IF(L172&gt;M172,3,IF(L172=M172,1,0)))</f>
        <v/>
      </c>
      <c r="P172" s="31">
        <f>IF(I172="H",INDEX(Matches!$L:$L,AA172),INDEX(Matches!$N:$N,AA172))</f>
        <v/>
      </c>
      <c r="Q172" s="31">
        <f>INDEX(Matches!$M:$M,AA172)</f>
        <v/>
      </c>
      <c r="R172" s="31">
        <f>IF(I172="H",INDEX(Matches!$N:$N,AA172),INDEX(Matches!$L:$L,AA172))</f>
        <v/>
      </c>
      <c r="S172" s="33">
        <f>IF(I172="H",INDEX(Matches!$O:$O,AA172),INDEX(Matches!$P:$P,AA172))</f>
        <v/>
      </c>
      <c r="T172" s="33">
        <f>IF(INDEX(Matches!$J:$J,AA172)="","",IF(I172="H",INDEX(Matches!$J:$J,AA172),INDEX(Matches!$K:$K,AA172)))</f>
        <v/>
      </c>
      <c r="U172" s="33">
        <f>IF(INDEX(Matches!$K:$K,AA172)="","",IF(I172="H",INDEX(Matches!$K:$K,AA172),INDEX(Matches!$J:$J,AA172)))</f>
        <v/>
      </c>
      <c r="V172" s="30">
        <f>IF(T172="","",T172-U172)</f>
        <v/>
      </c>
      <c r="W172" s="33">
        <f>IF(I172="H",INDEX(Matches!$T:$T,AA172),INDEX(Matches!$U:$U,AA172))</f>
        <v/>
      </c>
      <c r="X172" s="11">
        <f>INDEX(Matches!$X:$X,AA172)</f>
        <v/>
      </c>
      <c r="Y172" s="30">
        <f>IF(O172="","",O172-S172)</f>
        <v/>
      </c>
      <c r="Z172" s="30">
        <f>IF(W172="","",W172-S172)</f>
        <v/>
      </c>
      <c r="AA172" s="24">
        <f>MATCH(J172,Matches!$A:$A,0)</f>
        <v/>
      </c>
      <c r="AB172" s="33" t="n"/>
      <c r="AC172" s="33" t="n">
        <v>1.177774699370989</v>
      </c>
      <c r="AD172" s="24" t="n"/>
      <c r="AE172" s="24" t="n">
        <v>5</v>
      </c>
      <c r="AF172" s="33" t="n"/>
      <c r="AG172" s="33" t="n"/>
    </row>
    <row r="173">
      <c r="A173" s="24" t="inlineStr">
        <is>
          <t>Brighton|20</t>
        </is>
      </c>
      <c r="B173" s="24" t="inlineStr">
        <is>
          <t>E0</t>
        </is>
      </c>
      <c r="C173" s="24" t="inlineStr">
        <is>
          <t>Premier League</t>
        </is>
      </c>
      <c r="D173" s="24" t="inlineStr">
        <is>
          <t>Brighton</t>
        </is>
      </c>
      <c r="E173" s="24" t="n">
        <v>20</v>
      </c>
      <c r="F173" s="24" t="n">
        <v>5</v>
      </c>
      <c r="G173" s="29" t="n">
        <v>46392.8125</v>
      </c>
      <c r="H173" s="24" t="inlineStr">
        <is>
          <t>Bournemouth</t>
        </is>
      </c>
      <c r="I173" s="24" t="inlineStr">
        <is>
          <t>H</t>
        </is>
      </c>
      <c r="J173" s="24" t="inlineStr">
        <is>
          <t>E0-Brighton-Bournemo</t>
        </is>
      </c>
      <c r="K173" s="24" t="n">
        <v>11</v>
      </c>
      <c r="L173" s="11">
        <f>IF(INDEX(Matches!$X:$X,AA173)=0,"",IF(I173="H",INDEX(Matches!$H:$H,AA173),INDEX(Matches!$I:$I,AA173)))</f>
        <v/>
      </c>
      <c r="M173" s="11">
        <f>IF(INDEX(Matches!$X:$X,AA173)=0,"",IF(I173="H",INDEX(Matches!$I:$I,AA173),INDEX(Matches!$H:$H,AA173)))</f>
        <v/>
      </c>
      <c r="N173" s="11">
        <f>IF(L173="","",IF(L173&gt;M173,"W",IF(L173=M173,"D","L")))</f>
        <v/>
      </c>
      <c r="O173" s="11">
        <f>IF(L173="","",IF(L173&gt;M173,3,IF(L173=M173,1,0)))</f>
        <v/>
      </c>
      <c r="P173" s="31">
        <f>IF(I173="H",INDEX(Matches!$L:$L,AA173),INDEX(Matches!$N:$N,AA173))</f>
        <v/>
      </c>
      <c r="Q173" s="31">
        <f>INDEX(Matches!$M:$M,AA173)</f>
        <v/>
      </c>
      <c r="R173" s="31">
        <f>IF(I173="H",INDEX(Matches!$N:$N,AA173),INDEX(Matches!$L:$L,AA173))</f>
        <v/>
      </c>
      <c r="S173" s="33">
        <f>IF(I173="H",INDEX(Matches!$O:$O,AA173),INDEX(Matches!$P:$P,AA173))</f>
        <v/>
      </c>
      <c r="T173" s="33">
        <f>IF(INDEX(Matches!$J:$J,AA173)="","",IF(I173="H",INDEX(Matches!$J:$J,AA173),INDEX(Matches!$K:$K,AA173)))</f>
        <v/>
      </c>
      <c r="U173" s="33">
        <f>IF(INDEX(Matches!$K:$K,AA173)="","",IF(I173="H",INDEX(Matches!$K:$K,AA173),INDEX(Matches!$J:$J,AA173)))</f>
        <v/>
      </c>
      <c r="V173" s="30">
        <f>IF(T173="","",T173-U173)</f>
        <v/>
      </c>
      <c r="W173" s="33">
        <f>IF(I173="H",INDEX(Matches!$T:$T,AA173),INDEX(Matches!$U:$U,AA173))</f>
        <v/>
      </c>
      <c r="X173" s="11">
        <f>INDEX(Matches!$X:$X,AA173)</f>
        <v/>
      </c>
      <c r="Y173" s="30">
        <f>IF(O173="","",O173-S173)</f>
        <v/>
      </c>
      <c r="Z173" s="30">
        <f>IF(W173="","",W173-S173)</f>
        <v/>
      </c>
      <c r="AA173" s="24">
        <f>MATCH(J173,Matches!$A:$A,0)</f>
        <v/>
      </c>
      <c r="AB173" s="33" t="n"/>
      <c r="AC173" s="33" t="n">
        <v>1.627097421578331</v>
      </c>
      <c r="AD173" s="24" t="n"/>
      <c r="AE173" s="24" t="n">
        <v>5</v>
      </c>
      <c r="AF173" s="33" t="n"/>
      <c r="AG173" s="33" t="n"/>
    </row>
    <row r="174">
      <c r="A174" s="24" t="inlineStr">
        <is>
          <t>Brighton|21</t>
        </is>
      </c>
      <c r="B174" s="24" t="inlineStr">
        <is>
          <t>E0</t>
        </is>
      </c>
      <c r="C174" s="24" t="inlineStr">
        <is>
          <t>Premier League</t>
        </is>
      </c>
      <c r="D174" s="24" t="inlineStr">
        <is>
          <t>Brighton</t>
        </is>
      </c>
      <c r="E174" s="24" t="n">
        <v>21</v>
      </c>
      <c r="F174" s="24" t="n">
        <v>6</v>
      </c>
      <c r="G174" s="29" t="n">
        <v>46403.625</v>
      </c>
      <c r="H174" s="24" t="inlineStr">
        <is>
          <t>Brentford</t>
        </is>
      </c>
      <c r="I174" s="24" t="inlineStr">
        <is>
          <t>A</t>
        </is>
      </c>
      <c r="J174" s="24" t="inlineStr">
        <is>
          <t>E0-Brentfor-Brighton</t>
        </is>
      </c>
      <c r="K174" s="24" t="n">
        <v>12</v>
      </c>
      <c r="L174" s="11">
        <f>IF(INDEX(Matches!$X:$X,AA174)=0,"",IF(I174="H",INDEX(Matches!$H:$H,AA174),INDEX(Matches!$I:$I,AA174)))</f>
        <v/>
      </c>
      <c r="M174" s="11">
        <f>IF(INDEX(Matches!$X:$X,AA174)=0,"",IF(I174="H",INDEX(Matches!$I:$I,AA174),INDEX(Matches!$H:$H,AA174)))</f>
        <v/>
      </c>
      <c r="N174" s="11">
        <f>IF(L174="","",IF(L174&gt;M174,"W",IF(L174=M174,"D","L")))</f>
        <v/>
      </c>
      <c r="O174" s="11">
        <f>IF(L174="","",IF(L174&gt;M174,3,IF(L174=M174,1,0)))</f>
        <v/>
      </c>
      <c r="P174" s="31">
        <f>IF(I174="H",INDEX(Matches!$L:$L,AA174),INDEX(Matches!$N:$N,AA174))</f>
        <v/>
      </c>
      <c r="Q174" s="31">
        <f>INDEX(Matches!$M:$M,AA174)</f>
        <v/>
      </c>
      <c r="R174" s="31">
        <f>IF(I174="H",INDEX(Matches!$N:$N,AA174),INDEX(Matches!$L:$L,AA174))</f>
        <v/>
      </c>
      <c r="S174" s="33">
        <f>IF(I174="H",INDEX(Matches!$O:$O,AA174),INDEX(Matches!$P:$P,AA174))</f>
        <v/>
      </c>
      <c r="T174" s="33">
        <f>IF(INDEX(Matches!$J:$J,AA174)="","",IF(I174="H",INDEX(Matches!$J:$J,AA174),INDEX(Matches!$K:$K,AA174)))</f>
        <v/>
      </c>
      <c r="U174" s="33">
        <f>IF(INDEX(Matches!$K:$K,AA174)="","",IF(I174="H",INDEX(Matches!$K:$K,AA174),INDEX(Matches!$J:$J,AA174)))</f>
        <v/>
      </c>
      <c r="V174" s="30">
        <f>IF(T174="","",T174-U174)</f>
        <v/>
      </c>
      <c r="W174" s="33">
        <f>IF(I174="H",INDEX(Matches!$T:$T,AA174),INDEX(Matches!$U:$U,AA174))</f>
        <v/>
      </c>
      <c r="X174" s="11">
        <f>INDEX(Matches!$X:$X,AA174)</f>
        <v/>
      </c>
      <c r="Y174" s="30">
        <f>IF(O174="","",O174-S174)</f>
        <v/>
      </c>
      <c r="Z174" s="30">
        <f>IF(W174="","",W174-S174)</f>
        <v/>
      </c>
      <c r="AA174" s="24">
        <f>MATCH(J174,Matches!$A:$A,0)</f>
        <v/>
      </c>
      <c r="AB174" s="33" t="n"/>
      <c r="AC174" s="33" t="n">
        <v>1.323076561347948</v>
      </c>
      <c r="AD174" s="24" t="n"/>
      <c r="AE174" s="24" t="n">
        <v>6</v>
      </c>
      <c r="AF174" s="33" t="n"/>
      <c r="AG174" s="33" t="n"/>
    </row>
    <row r="175">
      <c r="A175" s="24" t="inlineStr">
        <is>
          <t>Brighton|22</t>
        </is>
      </c>
      <c r="B175" s="24" t="inlineStr">
        <is>
          <t>E0</t>
        </is>
      </c>
      <c r="C175" s="24" t="inlineStr">
        <is>
          <t>Premier League</t>
        </is>
      </c>
      <c r="D175" s="24" t="inlineStr">
        <is>
          <t>Brighton</t>
        </is>
      </c>
      <c r="E175" s="24" t="n">
        <v>22</v>
      </c>
      <c r="F175" s="24" t="n">
        <v>6</v>
      </c>
      <c r="G175" s="29" t="n">
        <v>46410.625</v>
      </c>
      <c r="H175" s="24" t="inlineStr">
        <is>
          <t>Man City</t>
        </is>
      </c>
      <c r="I175" s="24" t="inlineStr">
        <is>
          <t>H</t>
        </is>
      </c>
      <c r="J175" s="24" t="inlineStr">
        <is>
          <t>E0-Brighton-ManCity</t>
        </is>
      </c>
      <c r="K175" s="24" t="n">
        <v>2</v>
      </c>
      <c r="L175" s="11">
        <f>IF(INDEX(Matches!$X:$X,AA175)=0,"",IF(I175="H",INDEX(Matches!$H:$H,AA175),INDEX(Matches!$I:$I,AA175)))</f>
        <v/>
      </c>
      <c r="M175" s="11">
        <f>IF(INDEX(Matches!$X:$X,AA175)=0,"",IF(I175="H",INDEX(Matches!$I:$I,AA175),INDEX(Matches!$H:$H,AA175)))</f>
        <v/>
      </c>
      <c r="N175" s="11">
        <f>IF(L175="","",IF(L175&gt;M175,"W",IF(L175=M175,"D","L")))</f>
        <v/>
      </c>
      <c r="O175" s="11">
        <f>IF(L175="","",IF(L175&gt;M175,3,IF(L175=M175,1,0)))</f>
        <v/>
      </c>
      <c r="P175" s="31">
        <f>IF(I175="H",INDEX(Matches!$L:$L,AA175),INDEX(Matches!$N:$N,AA175))</f>
        <v/>
      </c>
      <c r="Q175" s="31">
        <f>INDEX(Matches!$M:$M,AA175)</f>
        <v/>
      </c>
      <c r="R175" s="31">
        <f>IF(I175="H",INDEX(Matches!$N:$N,AA175),INDEX(Matches!$L:$L,AA175))</f>
        <v/>
      </c>
      <c r="S175" s="33">
        <f>IF(I175="H",INDEX(Matches!$O:$O,AA175),INDEX(Matches!$P:$P,AA175))</f>
        <v/>
      </c>
      <c r="T175" s="33">
        <f>IF(INDEX(Matches!$J:$J,AA175)="","",IF(I175="H",INDEX(Matches!$J:$J,AA175),INDEX(Matches!$K:$K,AA175)))</f>
        <v/>
      </c>
      <c r="U175" s="33">
        <f>IF(INDEX(Matches!$K:$K,AA175)="","",IF(I175="H",INDEX(Matches!$K:$K,AA175),INDEX(Matches!$J:$J,AA175)))</f>
        <v/>
      </c>
      <c r="V175" s="30">
        <f>IF(T175="","",T175-U175)</f>
        <v/>
      </c>
      <c r="W175" s="33">
        <f>IF(I175="H",INDEX(Matches!$T:$T,AA175),INDEX(Matches!$U:$U,AA175))</f>
        <v/>
      </c>
      <c r="X175" s="11">
        <f>INDEX(Matches!$X:$X,AA175)</f>
        <v/>
      </c>
      <c r="Y175" s="30">
        <f>IF(O175="","",O175-S175)</f>
        <v/>
      </c>
      <c r="Z175" s="30">
        <f>IF(W175="","",W175-S175)</f>
        <v/>
      </c>
      <c r="AA175" s="24">
        <f>MATCH(J175,Matches!$A:$A,0)</f>
        <v/>
      </c>
      <c r="AB175" s="33" t="n"/>
      <c r="AC175" s="33" t="n">
        <v>1.013578985841636</v>
      </c>
      <c r="AD175" s="24" t="n"/>
      <c r="AE175" s="24" t="n">
        <v>6</v>
      </c>
      <c r="AF175" s="33" t="n"/>
      <c r="AG175" s="33" t="n"/>
    </row>
    <row r="176">
      <c r="A176" s="24" t="inlineStr">
        <is>
          <t>Brighton|23</t>
        </is>
      </c>
      <c r="B176" s="24" t="inlineStr">
        <is>
          <t>E0</t>
        </is>
      </c>
      <c r="C176" s="24" t="inlineStr">
        <is>
          <t>Premier League</t>
        </is>
      </c>
      <c r="D176" s="24" t="inlineStr">
        <is>
          <t>Brighton</t>
        </is>
      </c>
      <c r="E176" s="24" t="n">
        <v>23</v>
      </c>
      <c r="F176" s="24" t="n">
        <v>6</v>
      </c>
      <c r="G176" s="29" t="n">
        <v>46417.625</v>
      </c>
      <c r="H176" s="24" t="inlineStr">
        <is>
          <t>Newcastle</t>
        </is>
      </c>
      <c r="I176" s="24" t="inlineStr">
        <is>
          <t>A</t>
        </is>
      </c>
      <c r="J176" s="24" t="inlineStr">
        <is>
          <t>E0-Newcastl-Brighton</t>
        </is>
      </c>
      <c r="K176" s="24" t="n">
        <v>9</v>
      </c>
      <c r="L176" s="11">
        <f>IF(INDEX(Matches!$X:$X,AA176)=0,"",IF(I176="H",INDEX(Matches!$H:$H,AA176),INDEX(Matches!$I:$I,AA176)))</f>
        <v/>
      </c>
      <c r="M176" s="11">
        <f>IF(INDEX(Matches!$X:$X,AA176)=0,"",IF(I176="H",INDEX(Matches!$I:$I,AA176),INDEX(Matches!$H:$H,AA176)))</f>
        <v/>
      </c>
      <c r="N176" s="11">
        <f>IF(L176="","",IF(L176&gt;M176,"W",IF(L176=M176,"D","L")))</f>
        <v/>
      </c>
      <c r="O176" s="11">
        <f>IF(L176="","",IF(L176&gt;M176,3,IF(L176=M176,1,0)))</f>
        <v/>
      </c>
      <c r="P176" s="31">
        <f>IF(I176="H",INDEX(Matches!$L:$L,AA176),INDEX(Matches!$N:$N,AA176))</f>
        <v/>
      </c>
      <c r="Q176" s="31">
        <f>INDEX(Matches!$M:$M,AA176)</f>
        <v/>
      </c>
      <c r="R176" s="31">
        <f>IF(I176="H",INDEX(Matches!$N:$N,AA176),INDEX(Matches!$L:$L,AA176))</f>
        <v/>
      </c>
      <c r="S176" s="33">
        <f>IF(I176="H",INDEX(Matches!$O:$O,AA176),INDEX(Matches!$P:$P,AA176))</f>
        <v/>
      </c>
      <c r="T176" s="33">
        <f>IF(INDEX(Matches!$J:$J,AA176)="","",IF(I176="H",INDEX(Matches!$J:$J,AA176),INDEX(Matches!$K:$K,AA176)))</f>
        <v/>
      </c>
      <c r="U176" s="33">
        <f>IF(INDEX(Matches!$K:$K,AA176)="","",IF(I176="H",INDEX(Matches!$K:$K,AA176),INDEX(Matches!$J:$J,AA176)))</f>
        <v/>
      </c>
      <c r="V176" s="30">
        <f>IF(T176="","",T176-U176)</f>
        <v/>
      </c>
      <c r="W176" s="33">
        <f>IF(I176="H",INDEX(Matches!$T:$T,AA176),INDEX(Matches!$U:$U,AA176))</f>
        <v/>
      </c>
      <c r="X176" s="11">
        <f>INDEX(Matches!$X:$X,AA176)</f>
        <v/>
      </c>
      <c r="Y176" s="30">
        <f>IF(O176="","",O176-S176)</f>
        <v/>
      </c>
      <c r="Z176" s="30">
        <f>IF(W176="","",W176-S176)</f>
        <v/>
      </c>
      <c r="AA176" s="24">
        <f>MATCH(J176,Matches!$A:$A,0)</f>
        <v/>
      </c>
      <c r="AB176" s="33" t="n"/>
      <c r="AC176" s="33" t="n">
        <v>1.329333727778936</v>
      </c>
      <c r="AD176" s="24" t="n"/>
      <c r="AE176" s="24" t="n">
        <v>6</v>
      </c>
      <c r="AF176" s="33" t="n"/>
      <c r="AG176" s="33" t="n"/>
    </row>
    <row r="177">
      <c r="A177" s="24" t="inlineStr">
        <is>
          <t>Brighton|24</t>
        </is>
      </c>
      <c r="B177" s="24" t="inlineStr">
        <is>
          <t>E0</t>
        </is>
      </c>
      <c r="C177" s="24" t="inlineStr">
        <is>
          <t>Premier League</t>
        </is>
      </c>
      <c r="D177" s="24" t="inlineStr">
        <is>
          <t>Brighton</t>
        </is>
      </c>
      <c r="E177" s="24" t="n">
        <v>24</v>
      </c>
      <c r="F177" s="24" t="n">
        <v>6</v>
      </c>
      <c r="G177" s="29" t="n">
        <v>46424.625</v>
      </c>
      <c r="H177" s="24" t="inlineStr">
        <is>
          <t>Hull</t>
        </is>
      </c>
      <c r="I177" s="24" t="inlineStr">
        <is>
          <t>H</t>
        </is>
      </c>
      <c r="J177" s="24" t="inlineStr">
        <is>
          <t>E0-Brighton-Hull</t>
        </is>
      </c>
      <c r="K177" s="24" t="n">
        <v>20</v>
      </c>
      <c r="L177" s="11">
        <f>IF(INDEX(Matches!$X:$X,AA177)=0,"",IF(I177="H",INDEX(Matches!$H:$H,AA177),INDEX(Matches!$I:$I,AA177)))</f>
        <v/>
      </c>
      <c r="M177" s="11">
        <f>IF(INDEX(Matches!$X:$X,AA177)=0,"",IF(I177="H",INDEX(Matches!$I:$I,AA177),INDEX(Matches!$H:$H,AA177)))</f>
        <v/>
      </c>
      <c r="N177" s="11">
        <f>IF(L177="","",IF(L177&gt;M177,"W",IF(L177=M177,"D","L")))</f>
        <v/>
      </c>
      <c r="O177" s="11">
        <f>IF(L177="","",IF(L177&gt;M177,3,IF(L177=M177,1,0)))</f>
        <v/>
      </c>
      <c r="P177" s="31">
        <f>IF(I177="H",INDEX(Matches!$L:$L,AA177),INDEX(Matches!$N:$N,AA177))</f>
        <v/>
      </c>
      <c r="Q177" s="31">
        <f>INDEX(Matches!$M:$M,AA177)</f>
        <v/>
      </c>
      <c r="R177" s="31">
        <f>IF(I177="H",INDEX(Matches!$N:$N,AA177),INDEX(Matches!$L:$L,AA177))</f>
        <v/>
      </c>
      <c r="S177" s="33">
        <f>IF(I177="H",INDEX(Matches!$O:$O,AA177),INDEX(Matches!$P:$P,AA177))</f>
        <v/>
      </c>
      <c r="T177" s="33">
        <f>IF(INDEX(Matches!$J:$J,AA177)="","",IF(I177="H",INDEX(Matches!$J:$J,AA177),INDEX(Matches!$K:$K,AA177)))</f>
        <v/>
      </c>
      <c r="U177" s="33">
        <f>IF(INDEX(Matches!$K:$K,AA177)="","",IF(I177="H",INDEX(Matches!$K:$K,AA177),INDEX(Matches!$J:$J,AA177)))</f>
        <v/>
      </c>
      <c r="V177" s="30">
        <f>IF(T177="","",T177-U177)</f>
        <v/>
      </c>
      <c r="W177" s="33">
        <f>IF(I177="H",INDEX(Matches!$T:$T,AA177),INDEX(Matches!$U:$U,AA177))</f>
        <v/>
      </c>
      <c r="X177" s="11">
        <f>INDEX(Matches!$X:$X,AA177)</f>
        <v/>
      </c>
      <c r="Y177" s="30">
        <f>IF(O177="","",O177-S177)</f>
        <v/>
      </c>
      <c r="Z177" s="30">
        <f>IF(W177="","",W177-S177)</f>
        <v/>
      </c>
      <c r="AA177" s="24">
        <f>MATCH(J177,Matches!$A:$A,0)</f>
        <v/>
      </c>
      <c r="AB177" s="33" t="n"/>
      <c r="AC177" s="33" t="n">
        <v>2.294134561569574</v>
      </c>
      <c r="AD177" s="24" t="n"/>
      <c r="AE177" s="24" t="n">
        <v>6</v>
      </c>
      <c r="AF177" s="33" t="n"/>
      <c r="AG177" s="33" t="n"/>
    </row>
    <row r="178">
      <c r="A178" s="24" t="inlineStr">
        <is>
          <t>Brighton|25</t>
        </is>
      </c>
      <c r="B178" s="24" t="inlineStr">
        <is>
          <t>E0</t>
        </is>
      </c>
      <c r="C178" s="24" t="inlineStr">
        <is>
          <t>Premier League</t>
        </is>
      </c>
      <c r="D178" s="24" t="inlineStr">
        <is>
          <t>Brighton</t>
        </is>
      </c>
      <c r="E178" s="24" t="n">
        <v>25</v>
      </c>
      <c r="F178" s="24" t="n">
        <v>7</v>
      </c>
      <c r="G178" s="29" t="n">
        <v>46428.83333333334</v>
      </c>
      <c r="H178" s="24" t="inlineStr">
        <is>
          <t>Man Utd</t>
        </is>
      </c>
      <c r="I178" s="24" t="inlineStr">
        <is>
          <t>A</t>
        </is>
      </c>
      <c r="J178" s="24" t="inlineStr">
        <is>
          <t>E0-ManUtd-Brighton</t>
        </is>
      </c>
      <c r="K178" s="24" t="n">
        <v>4</v>
      </c>
      <c r="L178" s="11">
        <f>IF(INDEX(Matches!$X:$X,AA178)=0,"",IF(I178="H",INDEX(Matches!$H:$H,AA178),INDEX(Matches!$I:$I,AA178)))</f>
        <v/>
      </c>
      <c r="M178" s="11">
        <f>IF(INDEX(Matches!$X:$X,AA178)=0,"",IF(I178="H",INDEX(Matches!$I:$I,AA178),INDEX(Matches!$H:$H,AA178)))</f>
        <v/>
      </c>
      <c r="N178" s="11">
        <f>IF(L178="","",IF(L178&gt;M178,"W",IF(L178=M178,"D","L")))</f>
        <v/>
      </c>
      <c r="O178" s="11">
        <f>IF(L178="","",IF(L178&gt;M178,3,IF(L178=M178,1,0)))</f>
        <v/>
      </c>
      <c r="P178" s="31">
        <f>IF(I178="H",INDEX(Matches!$L:$L,AA178),INDEX(Matches!$N:$N,AA178))</f>
        <v/>
      </c>
      <c r="Q178" s="31">
        <f>INDEX(Matches!$M:$M,AA178)</f>
        <v/>
      </c>
      <c r="R178" s="31">
        <f>IF(I178="H",INDEX(Matches!$N:$N,AA178),INDEX(Matches!$L:$L,AA178))</f>
        <v/>
      </c>
      <c r="S178" s="33">
        <f>IF(I178="H",INDEX(Matches!$O:$O,AA178),INDEX(Matches!$P:$P,AA178))</f>
        <v/>
      </c>
      <c r="T178" s="33">
        <f>IF(INDEX(Matches!$J:$J,AA178)="","",IF(I178="H",INDEX(Matches!$J:$J,AA178),INDEX(Matches!$K:$K,AA178)))</f>
        <v/>
      </c>
      <c r="U178" s="33">
        <f>IF(INDEX(Matches!$K:$K,AA178)="","",IF(I178="H",INDEX(Matches!$K:$K,AA178),INDEX(Matches!$J:$J,AA178)))</f>
        <v/>
      </c>
      <c r="V178" s="30">
        <f>IF(T178="","",T178-U178)</f>
        <v/>
      </c>
      <c r="W178" s="33">
        <f>IF(I178="H",INDEX(Matches!$T:$T,AA178),INDEX(Matches!$U:$U,AA178))</f>
        <v/>
      </c>
      <c r="X178" s="11">
        <f>INDEX(Matches!$X:$X,AA178)</f>
        <v/>
      </c>
      <c r="Y178" s="30">
        <f>IF(O178="","",O178-S178)</f>
        <v/>
      </c>
      <c r="Z178" s="30">
        <f>IF(W178="","",W178-S178)</f>
        <v/>
      </c>
      <c r="AA178" s="24">
        <f>MATCH(J178,Matches!$A:$A,0)</f>
        <v/>
      </c>
      <c r="AB178" s="33" t="n"/>
      <c r="AC178" s="33" t="n">
        <v>0.8691251804739248</v>
      </c>
      <c r="AD178" s="24" t="n"/>
      <c r="AE178" s="24" t="n">
        <v>7</v>
      </c>
      <c r="AF178" s="33" t="n"/>
      <c r="AG178" s="33" t="n"/>
    </row>
    <row r="179">
      <c r="A179" s="24" t="inlineStr">
        <is>
          <t>Brighton|26</t>
        </is>
      </c>
      <c r="B179" s="24" t="inlineStr">
        <is>
          <t>E0</t>
        </is>
      </c>
      <c r="C179" s="24" t="inlineStr">
        <is>
          <t>Premier League</t>
        </is>
      </c>
      <c r="D179" s="24" t="inlineStr">
        <is>
          <t>Brighton</t>
        </is>
      </c>
      <c r="E179" s="24" t="n">
        <v>26</v>
      </c>
      <c r="F179" s="24" t="n">
        <v>7</v>
      </c>
      <c r="G179" s="29" t="n">
        <v>46438.625</v>
      </c>
      <c r="H179" s="24" t="inlineStr">
        <is>
          <t>Tottenham</t>
        </is>
      </c>
      <c r="I179" s="24" t="inlineStr">
        <is>
          <t>H</t>
        </is>
      </c>
      <c r="J179" s="24" t="inlineStr">
        <is>
          <t>E0-Brighton-Tottenha</t>
        </is>
      </c>
      <c r="K179" s="24" t="n">
        <v>6</v>
      </c>
      <c r="L179" s="11">
        <f>IF(INDEX(Matches!$X:$X,AA179)=0,"",IF(I179="H",INDEX(Matches!$H:$H,AA179),INDEX(Matches!$I:$I,AA179)))</f>
        <v/>
      </c>
      <c r="M179" s="11">
        <f>IF(INDEX(Matches!$X:$X,AA179)=0,"",IF(I179="H",INDEX(Matches!$I:$I,AA179),INDEX(Matches!$H:$H,AA179)))</f>
        <v/>
      </c>
      <c r="N179" s="11">
        <f>IF(L179="","",IF(L179&gt;M179,"W",IF(L179=M179,"D","L")))</f>
        <v/>
      </c>
      <c r="O179" s="11">
        <f>IF(L179="","",IF(L179&gt;M179,3,IF(L179=M179,1,0)))</f>
        <v/>
      </c>
      <c r="P179" s="31">
        <f>IF(I179="H",INDEX(Matches!$L:$L,AA179),INDEX(Matches!$N:$N,AA179))</f>
        <v/>
      </c>
      <c r="Q179" s="31">
        <f>INDEX(Matches!$M:$M,AA179)</f>
        <v/>
      </c>
      <c r="R179" s="31">
        <f>IF(I179="H",INDEX(Matches!$N:$N,AA179),INDEX(Matches!$L:$L,AA179))</f>
        <v/>
      </c>
      <c r="S179" s="33">
        <f>IF(I179="H",INDEX(Matches!$O:$O,AA179),INDEX(Matches!$P:$P,AA179))</f>
        <v/>
      </c>
      <c r="T179" s="33">
        <f>IF(INDEX(Matches!$J:$J,AA179)="","",IF(I179="H",INDEX(Matches!$J:$J,AA179),INDEX(Matches!$K:$K,AA179)))</f>
        <v/>
      </c>
      <c r="U179" s="33">
        <f>IF(INDEX(Matches!$K:$K,AA179)="","",IF(I179="H",INDEX(Matches!$K:$K,AA179),INDEX(Matches!$J:$J,AA179)))</f>
        <v/>
      </c>
      <c r="V179" s="30">
        <f>IF(T179="","",T179-U179)</f>
        <v/>
      </c>
      <c r="W179" s="33">
        <f>IF(I179="H",INDEX(Matches!$T:$T,AA179),INDEX(Matches!$U:$U,AA179))</f>
        <v/>
      </c>
      <c r="X179" s="11">
        <f>INDEX(Matches!$X:$X,AA179)</f>
        <v/>
      </c>
      <c r="Y179" s="30">
        <f>IF(O179="","",O179-S179)</f>
        <v/>
      </c>
      <c r="Z179" s="30">
        <f>IF(W179="","",W179-S179)</f>
        <v/>
      </c>
      <c r="AA179" s="24">
        <f>MATCH(J179,Matches!$A:$A,0)</f>
        <v/>
      </c>
      <c r="AB179" s="33" t="n"/>
      <c r="AC179" s="33" t="n">
        <v>1.419534437962317</v>
      </c>
      <c r="AD179" s="24" t="n"/>
      <c r="AE179" s="24" t="n">
        <v>7</v>
      </c>
      <c r="AF179" s="33" t="n"/>
      <c r="AG179" s="33" t="n"/>
    </row>
    <row r="180">
      <c r="A180" s="24" t="inlineStr">
        <is>
          <t>Brighton|27</t>
        </is>
      </c>
      <c r="B180" s="24" t="inlineStr">
        <is>
          <t>E0</t>
        </is>
      </c>
      <c r="C180" s="24" t="inlineStr">
        <is>
          <t>Premier League</t>
        </is>
      </c>
      <c r="D180" s="24" t="inlineStr">
        <is>
          <t>Brighton</t>
        </is>
      </c>
      <c r="E180" s="24" t="n">
        <v>27</v>
      </c>
      <c r="F180" s="24" t="n">
        <v>7</v>
      </c>
      <c r="G180" s="29" t="n">
        <v>46445.625</v>
      </c>
      <c r="H180" s="24" t="inlineStr">
        <is>
          <t>Ipswich</t>
        </is>
      </c>
      <c r="I180" s="24" t="inlineStr">
        <is>
          <t>A</t>
        </is>
      </c>
      <c r="J180" s="24" t="inlineStr">
        <is>
          <t>E0-Ipswich-Brighton</t>
        </is>
      </c>
      <c r="K180" s="24" t="n">
        <v>19</v>
      </c>
      <c r="L180" s="11">
        <f>IF(INDEX(Matches!$X:$X,AA180)=0,"",IF(I180="H",INDEX(Matches!$H:$H,AA180),INDEX(Matches!$I:$I,AA180)))</f>
        <v/>
      </c>
      <c r="M180" s="11">
        <f>IF(INDEX(Matches!$X:$X,AA180)=0,"",IF(I180="H",INDEX(Matches!$I:$I,AA180),INDEX(Matches!$H:$H,AA180)))</f>
        <v/>
      </c>
      <c r="N180" s="11">
        <f>IF(L180="","",IF(L180&gt;M180,"W",IF(L180=M180,"D","L")))</f>
        <v/>
      </c>
      <c r="O180" s="11">
        <f>IF(L180="","",IF(L180&gt;M180,3,IF(L180=M180,1,0)))</f>
        <v/>
      </c>
      <c r="P180" s="31">
        <f>IF(I180="H",INDEX(Matches!$L:$L,AA180),INDEX(Matches!$N:$N,AA180))</f>
        <v/>
      </c>
      <c r="Q180" s="31">
        <f>INDEX(Matches!$M:$M,AA180)</f>
        <v/>
      </c>
      <c r="R180" s="31">
        <f>IF(I180="H",INDEX(Matches!$N:$N,AA180),INDEX(Matches!$L:$L,AA180))</f>
        <v/>
      </c>
      <c r="S180" s="33">
        <f>IF(I180="H",INDEX(Matches!$O:$O,AA180),INDEX(Matches!$P:$P,AA180))</f>
        <v/>
      </c>
      <c r="T180" s="33">
        <f>IF(INDEX(Matches!$J:$J,AA180)="","",IF(I180="H",INDEX(Matches!$J:$J,AA180),INDEX(Matches!$K:$K,AA180)))</f>
        <v/>
      </c>
      <c r="U180" s="33">
        <f>IF(INDEX(Matches!$K:$K,AA180)="","",IF(I180="H",INDEX(Matches!$K:$K,AA180),INDEX(Matches!$J:$J,AA180)))</f>
        <v/>
      </c>
      <c r="V180" s="30">
        <f>IF(T180="","",T180-U180)</f>
        <v/>
      </c>
      <c r="W180" s="33">
        <f>IF(I180="H",INDEX(Matches!$T:$T,AA180),INDEX(Matches!$U:$U,AA180))</f>
        <v/>
      </c>
      <c r="X180" s="11">
        <f>INDEX(Matches!$X:$X,AA180)</f>
        <v/>
      </c>
      <c r="Y180" s="30">
        <f>IF(O180="","",O180-S180)</f>
        <v/>
      </c>
      <c r="Z180" s="30">
        <f>IF(W180="","",W180-S180)</f>
        <v/>
      </c>
      <c r="AA180" s="24">
        <f>MATCH(J180,Matches!$A:$A,0)</f>
        <v/>
      </c>
      <c r="AB180" s="33" t="n"/>
      <c r="AC180" s="33" t="n">
        <v>1.760697791329628</v>
      </c>
      <c r="AD180" s="24" t="n"/>
      <c r="AE180" s="24" t="n">
        <v>7</v>
      </c>
      <c r="AF180" s="33" t="n"/>
      <c r="AG180" s="33" t="n"/>
    </row>
    <row r="181">
      <c r="A181" s="24" t="inlineStr">
        <is>
          <t>Brighton|28</t>
        </is>
      </c>
      <c r="B181" s="24" t="inlineStr">
        <is>
          <t>E0</t>
        </is>
      </c>
      <c r="C181" s="24" t="inlineStr">
        <is>
          <t>Premier League</t>
        </is>
      </c>
      <c r="D181" s="24" t="inlineStr">
        <is>
          <t>Brighton</t>
        </is>
      </c>
      <c r="E181" s="24" t="n">
        <v>28</v>
      </c>
      <c r="F181" s="24" t="n">
        <v>7</v>
      </c>
      <c r="G181" s="29" t="n">
        <v>46449.83333333334</v>
      </c>
      <c r="H181" s="24" t="inlineStr">
        <is>
          <t>Fulham</t>
        </is>
      </c>
      <c r="I181" s="24" t="inlineStr">
        <is>
          <t>H</t>
        </is>
      </c>
      <c r="J181" s="24" t="inlineStr">
        <is>
          <t>E0-Brighton-Fulham</t>
        </is>
      </c>
      <c r="K181" s="24" t="n">
        <v>16</v>
      </c>
      <c r="L181" s="11">
        <f>IF(INDEX(Matches!$X:$X,AA181)=0,"",IF(I181="H",INDEX(Matches!$H:$H,AA181),INDEX(Matches!$I:$I,AA181)))</f>
        <v/>
      </c>
      <c r="M181" s="11">
        <f>IF(INDEX(Matches!$X:$X,AA181)=0,"",IF(I181="H",INDEX(Matches!$I:$I,AA181),INDEX(Matches!$H:$H,AA181)))</f>
        <v/>
      </c>
      <c r="N181" s="11">
        <f>IF(L181="","",IF(L181&gt;M181,"W",IF(L181=M181,"D","L")))</f>
        <v/>
      </c>
      <c r="O181" s="11">
        <f>IF(L181="","",IF(L181&gt;M181,3,IF(L181=M181,1,0)))</f>
        <v/>
      </c>
      <c r="P181" s="31">
        <f>IF(I181="H",INDEX(Matches!$L:$L,AA181),INDEX(Matches!$N:$N,AA181))</f>
        <v/>
      </c>
      <c r="Q181" s="31">
        <f>INDEX(Matches!$M:$M,AA181)</f>
        <v/>
      </c>
      <c r="R181" s="31">
        <f>IF(I181="H",INDEX(Matches!$N:$N,AA181),INDEX(Matches!$L:$L,AA181))</f>
        <v/>
      </c>
      <c r="S181" s="33">
        <f>IF(I181="H",INDEX(Matches!$O:$O,AA181),INDEX(Matches!$P:$P,AA181))</f>
        <v/>
      </c>
      <c r="T181" s="33">
        <f>IF(INDEX(Matches!$J:$J,AA181)="","",IF(I181="H",INDEX(Matches!$J:$J,AA181),INDEX(Matches!$K:$K,AA181)))</f>
        <v/>
      </c>
      <c r="U181" s="33">
        <f>IF(INDEX(Matches!$K:$K,AA181)="","",IF(I181="H",INDEX(Matches!$K:$K,AA181),INDEX(Matches!$J:$J,AA181)))</f>
        <v/>
      </c>
      <c r="V181" s="30">
        <f>IF(T181="","",T181-U181)</f>
        <v/>
      </c>
      <c r="W181" s="33">
        <f>IF(I181="H",INDEX(Matches!$T:$T,AA181),INDEX(Matches!$U:$U,AA181))</f>
        <v/>
      </c>
      <c r="X181" s="11">
        <f>INDEX(Matches!$X:$X,AA181)</f>
        <v/>
      </c>
      <c r="Y181" s="30">
        <f>IF(O181="","",O181-S181)</f>
        <v/>
      </c>
      <c r="Z181" s="30">
        <f>IF(W181="","",W181-S181)</f>
        <v/>
      </c>
      <c r="AA181" s="24">
        <f>MATCH(J181,Matches!$A:$A,0)</f>
        <v/>
      </c>
      <c r="AB181" s="33" t="n"/>
      <c r="AC181" s="33" t="n">
        <v>1.777857779642583</v>
      </c>
      <c r="AD181" s="24" t="n"/>
      <c r="AE181" s="24" t="n">
        <v>7</v>
      </c>
      <c r="AF181" s="33" t="n"/>
      <c r="AG181" s="33" t="n"/>
    </row>
    <row r="182">
      <c r="A182" s="24" t="inlineStr">
        <is>
          <t>Brighton|29</t>
        </is>
      </c>
      <c r="B182" s="24" t="inlineStr">
        <is>
          <t>E0</t>
        </is>
      </c>
      <c r="C182" s="24" t="inlineStr">
        <is>
          <t>Premier League</t>
        </is>
      </c>
      <c r="D182" s="24" t="inlineStr">
        <is>
          <t>Brighton</t>
        </is>
      </c>
      <c r="E182" s="24" t="n">
        <v>29</v>
      </c>
      <c r="F182" s="24" t="n">
        <v>8</v>
      </c>
      <c r="G182" s="29" t="n">
        <v>46459.625</v>
      </c>
      <c r="H182" s="24" t="inlineStr">
        <is>
          <t>Leeds</t>
        </is>
      </c>
      <c r="I182" s="24" t="inlineStr">
        <is>
          <t>A</t>
        </is>
      </c>
      <c r="J182" s="24" t="inlineStr">
        <is>
          <t>E0-Leeds-Brighton</t>
        </is>
      </c>
      <c r="K182" s="24" t="n">
        <v>14</v>
      </c>
      <c r="L182" s="11">
        <f>IF(INDEX(Matches!$X:$X,AA182)=0,"",IF(I182="H",INDEX(Matches!$H:$H,AA182),INDEX(Matches!$I:$I,AA182)))</f>
        <v/>
      </c>
      <c r="M182" s="11">
        <f>IF(INDEX(Matches!$X:$X,AA182)=0,"",IF(I182="H",INDEX(Matches!$I:$I,AA182),INDEX(Matches!$H:$H,AA182)))</f>
        <v/>
      </c>
      <c r="N182" s="11">
        <f>IF(L182="","",IF(L182&gt;M182,"W",IF(L182=M182,"D","L")))</f>
        <v/>
      </c>
      <c r="O182" s="11">
        <f>IF(L182="","",IF(L182&gt;M182,3,IF(L182=M182,1,0)))</f>
        <v/>
      </c>
      <c r="P182" s="31">
        <f>IF(I182="H",INDEX(Matches!$L:$L,AA182),INDEX(Matches!$N:$N,AA182))</f>
        <v/>
      </c>
      <c r="Q182" s="31">
        <f>INDEX(Matches!$M:$M,AA182)</f>
        <v/>
      </c>
      <c r="R182" s="31">
        <f>IF(I182="H",INDEX(Matches!$N:$N,AA182),INDEX(Matches!$L:$L,AA182))</f>
        <v/>
      </c>
      <c r="S182" s="33">
        <f>IF(I182="H",INDEX(Matches!$O:$O,AA182),INDEX(Matches!$P:$P,AA182))</f>
        <v/>
      </c>
      <c r="T182" s="33">
        <f>IF(INDEX(Matches!$J:$J,AA182)="","",IF(I182="H",INDEX(Matches!$J:$J,AA182),INDEX(Matches!$K:$K,AA182)))</f>
        <v/>
      </c>
      <c r="U182" s="33">
        <f>IF(INDEX(Matches!$K:$K,AA182)="","",IF(I182="H",INDEX(Matches!$K:$K,AA182),INDEX(Matches!$J:$J,AA182)))</f>
        <v/>
      </c>
      <c r="V182" s="30">
        <f>IF(T182="","",T182-U182)</f>
        <v/>
      </c>
      <c r="W182" s="33">
        <f>IF(I182="H",INDEX(Matches!$T:$T,AA182),INDEX(Matches!$U:$U,AA182))</f>
        <v/>
      </c>
      <c r="X182" s="11">
        <f>INDEX(Matches!$X:$X,AA182)</f>
        <v/>
      </c>
      <c r="Y182" s="30">
        <f>IF(O182="","",O182-S182)</f>
        <v/>
      </c>
      <c r="Z182" s="30">
        <f>IF(W182="","",W182-S182)</f>
        <v/>
      </c>
      <c r="AA182" s="24">
        <f>MATCH(J182,Matches!$A:$A,0)</f>
        <v/>
      </c>
      <c r="AB182" s="33" t="n"/>
      <c r="AC182" s="33" t="n">
        <v>1.416097494883386</v>
      </c>
      <c r="AD182" s="24" t="n"/>
      <c r="AE182" s="24" t="n">
        <v>8</v>
      </c>
      <c r="AF182" s="33" t="n"/>
      <c r="AG182" s="33" t="n"/>
    </row>
    <row r="183">
      <c r="A183" s="24" t="inlineStr">
        <is>
          <t>Brighton|30</t>
        </is>
      </c>
      <c r="B183" s="24" t="inlineStr">
        <is>
          <t>E0</t>
        </is>
      </c>
      <c r="C183" s="24" t="inlineStr">
        <is>
          <t>Premier League</t>
        </is>
      </c>
      <c r="D183" s="24" t="inlineStr">
        <is>
          <t>Brighton</t>
        </is>
      </c>
      <c r="E183" s="24" t="n">
        <v>30</v>
      </c>
      <c r="F183" s="24" t="n">
        <v>8</v>
      </c>
      <c r="G183" s="29" t="n">
        <v>46466.625</v>
      </c>
      <c r="H183" s="24" t="inlineStr">
        <is>
          <t>Coventry</t>
        </is>
      </c>
      <c r="I183" s="24" t="inlineStr">
        <is>
          <t>H</t>
        </is>
      </c>
      <c r="J183" s="24" t="inlineStr">
        <is>
          <t>E0-Brighton-Coventry</t>
        </is>
      </c>
      <c r="K183" s="24" t="n">
        <v>18</v>
      </c>
      <c r="L183" s="11">
        <f>IF(INDEX(Matches!$X:$X,AA183)=0,"",IF(I183="H",INDEX(Matches!$H:$H,AA183),INDEX(Matches!$I:$I,AA183)))</f>
        <v/>
      </c>
      <c r="M183" s="11">
        <f>IF(INDEX(Matches!$X:$X,AA183)=0,"",IF(I183="H",INDEX(Matches!$I:$I,AA183),INDEX(Matches!$H:$H,AA183)))</f>
        <v/>
      </c>
      <c r="N183" s="11">
        <f>IF(L183="","",IF(L183&gt;M183,"W",IF(L183=M183,"D","L")))</f>
        <v/>
      </c>
      <c r="O183" s="11">
        <f>IF(L183="","",IF(L183&gt;M183,3,IF(L183=M183,1,0)))</f>
        <v/>
      </c>
      <c r="P183" s="31">
        <f>IF(I183="H",INDEX(Matches!$L:$L,AA183),INDEX(Matches!$N:$N,AA183))</f>
        <v/>
      </c>
      <c r="Q183" s="31">
        <f>INDEX(Matches!$M:$M,AA183)</f>
        <v/>
      </c>
      <c r="R183" s="31">
        <f>IF(I183="H",INDEX(Matches!$N:$N,AA183),INDEX(Matches!$L:$L,AA183))</f>
        <v/>
      </c>
      <c r="S183" s="33">
        <f>IF(I183="H",INDEX(Matches!$O:$O,AA183),INDEX(Matches!$P:$P,AA183))</f>
        <v/>
      </c>
      <c r="T183" s="33">
        <f>IF(INDEX(Matches!$J:$J,AA183)="","",IF(I183="H",INDEX(Matches!$J:$J,AA183),INDEX(Matches!$K:$K,AA183)))</f>
        <v/>
      </c>
      <c r="U183" s="33">
        <f>IF(INDEX(Matches!$K:$K,AA183)="","",IF(I183="H",INDEX(Matches!$K:$K,AA183),INDEX(Matches!$J:$J,AA183)))</f>
        <v/>
      </c>
      <c r="V183" s="30">
        <f>IF(T183="","",T183-U183)</f>
        <v/>
      </c>
      <c r="W183" s="33">
        <f>IF(I183="H",INDEX(Matches!$T:$T,AA183),INDEX(Matches!$U:$U,AA183))</f>
        <v/>
      </c>
      <c r="X183" s="11">
        <f>INDEX(Matches!$X:$X,AA183)</f>
        <v/>
      </c>
      <c r="Y183" s="30">
        <f>IF(O183="","",O183-S183)</f>
        <v/>
      </c>
      <c r="Z183" s="30">
        <f>IF(W183="","",W183-S183)</f>
        <v/>
      </c>
      <c r="AA183" s="24">
        <f>MATCH(J183,Matches!$A:$A,0)</f>
        <v/>
      </c>
      <c r="AB183" s="33" t="n"/>
      <c r="AC183" s="33" t="n">
        <v>2.06088964374395</v>
      </c>
      <c r="AD183" s="24" t="n"/>
      <c r="AE183" s="24" t="n">
        <v>8</v>
      </c>
      <c r="AF183" s="33" t="n"/>
      <c r="AG183" s="33" t="n"/>
    </row>
    <row r="184">
      <c r="A184" s="24" t="inlineStr">
        <is>
          <t>Brighton|31</t>
        </is>
      </c>
      <c r="B184" s="24" t="inlineStr">
        <is>
          <t>E0</t>
        </is>
      </c>
      <c r="C184" s="24" t="inlineStr">
        <is>
          <t>Premier League</t>
        </is>
      </c>
      <c r="D184" s="24" t="inlineStr">
        <is>
          <t>Brighton</t>
        </is>
      </c>
      <c r="E184" s="24" t="n">
        <v>31</v>
      </c>
      <c r="F184" s="24" t="n">
        <v>8</v>
      </c>
      <c r="G184" s="29" t="n">
        <v>46487.625</v>
      </c>
      <c r="H184" s="24" t="inlineStr">
        <is>
          <t>Aston Villa</t>
        </is>
      </c>
      <c r="I184" s="24" t="inlineStr">
        <is>
          <t>A</t>
        </is>
      </c>
      <c r="J184" s="24" t="inlineStr">
        <is>
          <t>E0-AstonVil-Brighton</t>
        </is>
      </c>
      <c r="K184" s="24" t="n">
        <v>7</v>
      </c>
      <c r="L184" s="11">
        <f>IF(INDEX(Matches!$X:$X,AA184)=0,"",IF(I184="H",INDEX(Matches!$H:$H,AA184),INDEX(Matches!$I:$I,AA184)))</f>
        <v/>
      </c>
      <c r="M184" s="11">
        <f>IF(INDEX(Matches!$X:$X,AA184)=0,"",IF(I184="H",INDEX(Matches!$I:$I,AA184),INDEX(Matches!$H:$H,AA184)))</f>
        <v/>
      </c>
      <c r="N184" s="11">
        <f>IF(L184="","",IF(L184&gt;M184,"W",IF(L184=M184,"D","L")))</f>
        <v/>
      </c>
      <c r="O184" s="11">
        <f>IF(L184="","",IF(L184&gt;M184,3,IF(L184=M184,1,0)))</f>
        <v/>
      </c>
      <c r="P184" s="31">
        <f>IF(I184="H",INDEX(Matches!$L:$L,AA184),INDEX(Matches!$N:$N,AA184))</f>
        <v/>
      </c>
      <c r="Q184" s="31">
        <f>INDEX(Matches!$M:$M,AA184)</f>
        <v/>
      </c>
      <c r="R184" s="31">
        <f>IF(I184="H",INDEX(Matches!$N:$N,AA184),INDEX(Matches!$L:$L,AA184))</f>
        <v/>
      </c>
      <c r="S184" s="33">
        <f>IF(I184="H",INDEX(Matches!$O:$O,AA184),INDEX(Matches!$P:$P,AA184))</f>
        <v/>
      </c>
      <c r="T184" s="33">
        <f>IF(INDEX(Matches!$J:$J,AA184)="","",IF(I184="H",INDEX(Matches!$J:$J,AA184),INDEX(Matches!$K:$K,AA184)))</f>
        <v/>
      </c>
      <c r="U184" s="33">
        <f>IF(INDEX(Matches!$K:$K,AA184)="","",IF(I184="H",INDEX(Matches!$K:$K,AA184),INDEX(Matches!$J:$J,AA184)))</f>
        <v/>
      </c>
      <c r="V184" s="30">
        <f>IF(T184="","",T184-U184)</f>
        <v/>
      </c>
      <c r="W184" s="33">
        <f>IF(I184="H",INDEX(Matches!$T:$T,AA184),INDEX(Matches!$U:$U,AA184))</f>
        <v/>
      </c>
      <c r="X184" s="11">
        <f>INDEX(Matches!$X:$X,AA184)</f>
        <v/>
      </c>
      <c r="Y184" s="30">
        <f>IF(O184="","",O184-S184)</f>
        <v/>
      </c>
      <c r="Z184" s="30">
        <f>IF(W184="","",W184-S184)</f>
        <v/>
      </c>
      <c r="AA184" s="24">
        <f>MATCH(J184,Matches!$A:$A,0)</f>
        <v/>
      </c>
      <c r="AB184" s="33" t="n"/>
      <c r="AC184" s="33" t="n">
        <v>1.161479249717635</v>
      </c>
      <c r="AD184" s="24" t="n"/>
      <c r="AE184" s="24" t="n">
        <v>8</v>
      </c>
      <c r="AF184" s="33" t="n"/>
      <c r="AG184" s="33" t="n"/>
    </row>
    <row r="185">
      <c r="A185" s="24" t="inlineStr">
        <is>
          <t>Brighton|32</t>
        </is>
      </c>
      <c r="B185" s="24" t="inlineStr">
        <is>
          <t>E0</t>
        </is>
      </c>
      <c r="C185" s="24" t="inlineStr">
        <is>
          <t>Premier League</t>
        </is>
      </c>
      <c r="D185" s="24" t="inlineStr">
        <is>
          <t>Brighton</t>
        </is>
      </c>
      <c r="E185" s="24" t="n">
        <v>32</v>
      </c>
      <c r="F185" s="24" t="n">
        <v>8</v>
      </c>
      <c r="G185" s="29" t="n">
        <v>46494.625</v>
      </c>
      <c r="H185" s="24" t="inlineStr">
        <is>
          <t>Chelsea</t>
        </is>
      </c>
      <c r="I185" s="24" t="inlineStr">
        <is>
          <t>H</t>
        </is>
      </c>
      <c r="J185" s="24" t="inlineStr">
        <is>
          <t>E0-Brighton-Chelsea</t>
        </is>
      </c>
      <c r="K185" s="24" t="n">
        <v>5</v>
      </c>
      <c r="L185" s="11">
        <f>IF(INDEX(Matches!$X:$X,AA185)=0,"",IF(I185="H",INDEX(Matches!$H:$H,AA185),INDEX(Matches!$I:$I,AA185)))</f>
        <v/>
      </c>
      <c r="M185" s="11">
        <f>IF(INDEX(Matches!$X:$X,AA185)=0,"",IF(I185="H",INDEX(Matches!$I:$I,AA185),INDEX(Matches!$H:$H,AA185)))</f>
        <v/>
      </c>
      <c r="N185" s="11">
        <f>IF(L185="","",IF(L185&gt;M185,"W",IF(L185=M185,"D","L")))</f>
        <v/>
      </c>
      <c r="O185" s="11">
        <f>IF(L185="","",IF(L185&gt;M185,3,IF(L185=M185,1,0)))</f>
        <v/>
      </c>
      <c r="P185" s="31">
        <f>IF(I185="H",INDEX(Matches!$L:$L,AA185),INDEX(Matches!$N:$N,AA185))</f>
        <v/>
      </c>
      <c r="Q185" s="31">
        <f>INDEX(Matches!$M:$M,AA185)</f>
        <v/>
      </c>
      <c r="R185" s="31">
        <f>IF(I185="H",INDEX(Matches!$N:$N,AA185),INDEX(Matches!$L:$L,AA185))</f>
        <v/>
      </c>
      <c r="S185" s="33">
        <f>IF(I185="H",INDEX(Matches!$O:$O,AA185),INDEX(Matches!$P:$P,AA185))</f>
        <v/>
      </c>
      <c r="T185" s="33">
        <f>IF(INDEX(Matches!$J:$J,AA185)="","",IF(I185="H",INDEX(Matches!$J:$J,AA185),INDEX(Matches!$K:$K,AA185)))</f>
        <v/>
      </c>
      <c r="U185" s="33">
        <f>IF(INDEX(Matches!$K:$K,AA185)="","",IF(I185="H",INDEX(Matches!$K:$K,AA185),INDEX(Matches!$J:$J,AA185)))</f>
        <v/>
      </c>
      <c r="V185" s="30">
        <f>IF(T185="","",T185-U185)</f>
        <v/>
      </c>
      <c r="W185" s="33">
        <f>IF(I185="H",INDEX(Matches!$T:$T,AA185),INDEX(Matches!$U:$U,AA185))</f>
        <v/>
      </c>
      <c r="X185" s="11">
        <f>INDEX(Matches!$X:$X,AA185)</f>
        <v/>
      </c>
      <c r="Y185" s="30">
        <f>IF(O185="","",O185-S185)</f>
        <v/>
      </c>
      <c r="Z185" s="30">
        <f>IF(W185="","",W185-S185)</f>
        <v/>
      </c>
      <c r="AA185" s="24">
        <f>MATCH(J185,Matches!$A:$A,0)</f>
        <v/>
      </c>
      <c r="AB185" s="33" t="n"/>
      <c r="AC185" s="33" t="n">
        <v>1.231524531646974</v>
      </c>
      <c r="AD185" s="24" t="n"/>
      <c r="AE185" s="24" t="n">
        <v>8</v>
      </c>
      <c r="AF185" s="33" t="n"/>
      <c r="AG185" s="33" t="n"/>
    </row>
    <row r="186">
      <c r="A186" s="24" t="inlineStr">
        <is>
          <t>Brighton|33</t>
        </is>
      </c>
      <c r="B186" s="24" t="inlineStr">
        <is>
          <t>E0</t>
        </is>
      </c>
      <c r="C186" s="24" t="inlineStr">
        <is>
          <t>Premier League</t>
        </is>
      </c>
      <c r="D186" s="24" t="inlineStr">
        <is>
          <t>Brighton</t>
        </is>
      </c>
      <c r="E186" s="24" t="n">
        <v>33</v>
      </c>
      <c r="F186" s="24" t="n">
        <v>9</v>
      </c>
      <c r="G186" s="29" t="n">
        <v>46501.625</v>
      </c>
      <c r="H186" s="24" t="inlineStr">
        <is>
          <t>Everton</t>
        </is>
      </c>
      <c r="I186" s="24" t="inlineStr">
        <is>
          <t>A</t>
        </is>
      </c>
      <c r="J186" s="24" t="inlineStr">
        <is>
          <t>E0-Everton-Brighton</t>
        </is>
      </c>
      <c r="K186" s="24" t="n">
        <v>10</v>
      </c>
      <c r="L186" s="11">
        <f>IF(INDEX(Matches!$X:$X,AA186)=0,"",IF(I186="H",INDEX(Matches!$H:$H,AA186),INDEX(Matches!$I:$I,AA186)))</f>
        <v/>
      </c>
      <c r="M186" s="11">
        <f>IF(INDEX(Matches!$X:$X,AA186)=0,"",IF(I186="H",INDEX(Matches!$I:$I,AA186),INDEX(Matches!$H:$H,AA186)))</f>
        <v/>
      </c>
      <c r="N186" s="11">
        <f>IF(L186="","",IF(L186&gt;M186,"W",IF(L186=M186,"D","L")))</f>
        <v/>
      </c>
      <c r="O186" s="11">
        <f>IF(L186="","",IF(L186&gt;M186,3,IF(L186=M186,1,0)))</f>
        <v/>
      </c>
      <c r="P186" s="31">
        <f>IF(I186="H",INDEX(Matches!$L:$L,AA186),INDEX(Matches!$N:$N,AA186))</f>
        <v/>
      </c>
      <c r="Q186" s="31">
        <f>INDEX(Matches!$M:$M,AA186)</f>
        <v/>
      </c>
      <c r="R186" s="31">
        <f>IF(I186="H",INDEX(Matches!$N:$N,AA186),INDEX(Matches!$L:$L,AA186))</f>
        <v/>
      </c>
      <c r="S186" s="33">
        <f>IF(I186="H",INDEX(Matches!$O:$O,AA186),INDEX(Matches!$P:$P,AA186))</f>
        <v/>
      </c>
      <c r="T186" s="33">
        <f>IF(INDEX(Matches!$J:$J,AA186)="","",IF(I186="H",INDEX(Matches!$J:$J,AA186),INDEX(Matches!$K:$K,AA186)))</f>
        <v/>
      </c>
      <c r="U186" s="33">
        <f>IF(INDEX(Matches!$K:$K,AA186)="","",IF(I186="H",INDEX(Matches!$K:$K,AA186),INDEX(Matches!$J:$J,AA186)))</f>
        <v/>
      </c>
      <c r="V186" s="30">
        <f>IF(T186="","",T186-U186)</f>
        <v/>
      </c>
      <c r="W186" s="33">
        <f>IF(I186="H",INDEX(Matches!$T:$T,AA186),INDEX(Matches!$U:$U,AA186))</f>
        <v/>
      </c>
      <c r="X186" s="11">
        <f>INDEX(Matches!$X:$X,AA186)</f>
        <v/>
      </c>
      <c r="Y186" s="30">
        <f>IF(O186="","",O186-S186)</f>
        <v/>
      </c>
      <c r="Z186" s="30">
        <f>IF(W186="","",W186-S186)</f>
        <v/>
      </c>
      <c r="AA186" s="24">
        <f>MATCH(J186,Matches!$A:$A,0)</f>
        <v/>
      </c>
      <c r="AB186" s="33" t="n"/>
      <c r="AC186" s="33" t="n">
        <v>1.353056687697994</v>
      </c>
      <c r="AD186" s="24" t="n"/>
      <c r="AE186" s="24" t="n">
        <v>9</v>
      </c>
      <c r="AF186" s="33" t="n"/>
      <c r="AG186" s="33" t="n"/>
    </row>
    <row r="187">
      <c r="A187" s="24" t="inlineStr">
        <is>
          <t>Brighton|34</t>
        </is>
      </c>
      <c r="B187" s="24" t="inlineStr">
        <is>
          <t>E0</t>
        </is>
      </c>
      <c r="C187" s="24" t="inlineStr">
        <is>
          <t>Premier League</t>
        </is>
      </c>
      <c r="D187" s="24" t="inlineStr">
        <is>
          <t>Brighton</t>
        </is>
      </c>
      <c r="E187" s="24" t="n">
        <v>34</v>
      </c>
      <c r="F187" s="24" t="n">
        <v>9</v>
      </c>
      <c r="G187" s="29" t="n">
        <v>46508.625</v>
      </c>
      <c r="H187" s="24" t="inlineStr">
        <is>
          <t>Nott'm Forest</t>
        </is>
      </c>
      <c r="I187" s="24" t="inlineStr">
        <is>
          <t>H</t>
        </is>
      </c>
      <c r="J187" s="24" t="inlineStr">
        <is>
          <t>E0-Brighton-NottmFor</t>
        </is>
      </c>
      <c r="K187" s="24" t="n">
        <v>13</v>
      </c>
      <c r="L187" s="11">
        <f>IF(INDEX(Matches!$X:$X,AA187)=0,"",IF(I187="H",INDEX(Matches!$H:$H,AA187),INDEX(Matches!$I:$I,AA187)))</f>
        <v/>
      </c>
      <c r="M187" s="11">
        <f>IF(INDEX(Matches!$X:$X,AA187)=0,"",IF(I187="H",INDEX(Matches!$I:$I,AA187),INDEX(Matches!$H:$H,AA187)))</f>
        <v/>
      </c>
      <c r="N187" s="11">
        <f>IF(L187="","",IF(L187&gt;M187,"W",IF(L187=M187,"D","L")))</f>
        <v/>
      </c>
      <c r="O187" s="11">
        <f>IF(L187="","",IF(L187&gt;M187,3,IF(L187=M187,1,0)))</f>
        <v/>
      </c>
      <c r="P187" s="31">
        <f>IF(I187="H",INDEX(Matches!$L:$L,AA187),INDEX(Matches!$N:$N,AA187))</f>
        <v/>
      </c>
      <c r="Q187" s="31">
        <f>INDEX(Matches!$M:$M,AA187)</f>
        <v/>
      </c>
      <c r="R187" s="31">
        <f>IF(I187="H",INDEX(Matches!$N:$N,AA187),INDEX(Matches!$L:$L,AA187))</f>
        <v/>
      </c>
      <c r="S187" s="33">
        <f>IF(I187="H",INDEX(Matches!$O:$O,AA187),INDEX(Matches!$P:$P,AA187))</f>
        <v/>
      </c>
      <c r="T187" s="33">
        <f>IF(INDEX(Matches!$J:$J,AA187)="","",IF(I187="H",INDEX(Matches!$J:$J,AA187),INDEX(Matches!$K:$K,AA187)))</f>
        <v/>
      </c>
      <c r="U187" s="33">
        <f>IF(INDEX(Matches!$K:$K,AA187)="","",IF(I187="H",INDEX(Matches!$K:$K,AA187),INDEX(Matches!$J:$J,AA187)))</f>
        <v/>
      </c>
      <c r="V187" s="30">
        <f>IF(T187="","",T187-U187)</f>
        <v/>
      </c>
      <c r="W187" s="33">
        <f>IF(I187="H",INDEX(Matches!$T:$T,AA187),INDEX(Matches!$U:$U,AA187))</f>
        <v/>
      </c>
      <c r="X187" s="11">
        <f>INDEX(Matches!$X:$X,AA187)</f>
        <v/>
      </c>
      <c r="Y187" s="30">
        <f>IF(O187="","",O187-S187)</f>
        <v/>
      </c>
      <c r="Z187" s="30">
        <f>IF(W187="","",W187-S187)</f>
        <v/>
      </c>
      <c r="AA187" s="24">
        <f>MATCH(J187,Matches!$A:$A,0)</f>
        <v/>
      </c>
      <c r="AB187" s="33" t="n"/>
      <c r="AC187" s="33" t="n">
        <v>1.681724708892536</v>
      </c>
      <c r="AD187" s="24" t="n"/>
      <c r="AE187" s="24" t="n">
        <v>9</v>
      </c>
      <c r="AF187" s="33" t="n"/>
      <c r="AG187" s="33" t="n"/>
    </row>
    <row r="188">
      <c r="A188" s="24" t="inlineStr">
        <is>
          <t>Brighton|35</t>
        </is>
      </c>
      <c r="B188" s="24" t="inlineStr">
        <is>
          <t>E0</t>
        </is>
      </c>
      <c r="C188" s="24" t="inlineStr">
        <is>
          <t>Premier League</t>
        </is>
      </c>
      <c r="D188" s="24" t="inlineStr">
        <is>
          <t>Brighton</t>
        </is>
      </c>
      <c r="E188" s="24" t="n">
        <v>35</v>
      </c>
      <c r="F188" s="24" t="n">
        <v>9</v>
      </c>
      <c r="G188" s="29" t="n">
        <v>46515.625</v>
      </c>
      <c r="H188" s="24" t="inlineStr">
        <is>
          <t>Sunderland</t>
        </is>
      </c>
      <c r="I188" s="24" t="inlineStr">
        <is>
          <t>H</t>
        </is>
      </c>
      <c r="J188" s="24" t="inlineStr">
        <is>
          <t>E0-Brighton-Sunderla</t>
        </is>
      </c>
      <c r="K188" s="24" t="n">
        <v>17</v>
      </c>
      <c r="L188" s="11">
        <f>IF(INDEX(Matches!$X:$X,AA188)=0,"",IF(I188="H",INDEX(Matches!$H:$H,AA188),INDEX(Matches!$I:$I,AA188)))</f>
        <v/>
      </c>
      <c r="M188" s="11">
        <f>IF(INDEX(Matches!$X:$X,AA188)=0,"",IF(I188="H",INDEX(Matches!$I:$I,AA188),INDEX(Matches!$H:$H,AA188)))</f>
        <v/>
      </c>
      <c r="N188" s="11">
        <f>IF(L188="","",IF(L188&gt;M188,"W",IF(L188=M188,"D","L")))</f>
        <v/>
      </c>
      <c r="O188" s="11">
        <f>IF(L188="","",IF(L188&gt;M188,3,IF(L188=M188,1,0)))</f>
        <v/>
      </c>
      <c r="P188" s="31">
        <f>IF(I188="H",INDEX(Matches!$L:$L,AA188),INDEX(Matches!$N:$N,AA188))</f>
        <v/>
      </c>
      <c r="Q188" s="31">
        <f>INDEX(Matches!$M:$M,AA188)</f>
        <v/>
      </c>
      <c r="R188" s="31">
        <f>IF(I188="H",INDEX(Matches!$N:$N,AA188),INDEX(Matches!$L:$L,AA188))</f>
        <v/>
      </c>
      <c r="S188" s="33">
        <f>IF(I188="H",INDEX(Matches!$O:$O,AA188),INDEX(Matches!$P:$P,AA188))</f>
        <v/>
      </c>
      <c r="T188" s="33">
        <f>IF(INDEX(Matches!$J:$J,AA188)="","",IF(I188="H",INDEX(Matches!$J:$J,AA188),INDEX(Matches!$K:$K,AA188)))</f>
        <v/>
      </c>
      <c r="U188" s="33">
        <f>IF(INDEX(Matches!$K:$K,AA188)="","",IF(I188="H",INDEX(Matches!$K:$K,AA188),INDEX(Matches!$J:$J,AA188)))</f>
        <v/>
      </c>
      <c r="V188" s="30">
        <f>IF(T188="","",T188-U188)</f>
        <v/>
      </c>
      <c r="W188" s="33">
        <f>IF(I188="H",INDEX(Matches!$T:$T,AA188),INDEX(Matches!$U:$U,AA188))</f>
        <v/>
      </c>
      <c r="X188" s="11">
        <f>INDEX(Matches!$X:$X,AA188)</f>
        <v/>
      </c>
      <c r="Y188" s="30">
        <f>IF(O188="","",O188-S188)</f>
        <v/>
      </c>
      <c r="Z188" s="30">
        <f>IF(W188="","",W188-S188)</f>
        <v/>
      </c>
      <c r="AA188" s="24">
        <f>MATCH(J188,Matches!$A:$A,0)</f>
        <v/>
      </c>
      <c r="AB188" s="33" t="n"/>
      <c r="AC188" s="33" t="n">
        <v>1.851530202365027</v>
      </c>
      <c r="AD188" s="24" t="n"/>
      <c r="AE188" s="24" t="n">
        <v>9</v>
      </c>
      <c r="AF188" s="33" t="n"/>
      <c r="AG188" s="33" t="n"/>
    </row>
    <row r="189">
      <c r="A189" s="24" t="inlineStr">
        <is>
          <t>Brighton|36</t>
        </is>
      </c>
      <c r="B189" s="24" t="inlineStr">
        <is>
          <t>E0</t>
        </is>
      </c>
      <c r="C189" s="24" t="inlineStr">
        <is>
          <t>Premier League</t>
        </is>
      </c>
      <c r="D189" s="24" t="inlineStr">
        <is>
          <t>Brighton</t>
        </is>
      </c>
      <c r="E189" s="24" t="n">
        <v>36</v>
      </c>
      <c r="F189" s="24" t="n">
        <v>9</v>
      </c>
      <c r="G189" s="29" t="n">
        <v>46522.625</v>
      </c>
      <c r="H189" s="24" t="inlineStr">
        <is>
          <t>Crystal Palace</t>
        </is>
      </c>
      <c r="I189" s="24" t="inlineStr">
        <is>
          <t>A</t>
        </is>
      </c>
      <c r="J189" s="24" t="inlineStr">
        <is>
          <t>E0-CrystalP-Brighton</t>
        </is>
      </c>
      <c r="K189" s="24" t="n">
        <v>15</v>
      </c>
      <c r="L189" s="11">
        <f>IF(INDEX(Matches!$X:$X,AA189)=0,"",IF(I189="H",INDEX(Matches!$H:$H,AA189),INDEX(Matches!$I:$I,AA189)))</f>
        <v/>
      </c>
      <c r="M189" s="11">
        <f>IF(INDEX(Matches!$X:$X,AA189)=0,"",IF(I189="H",INDEX(Matches!$I:$I,AA189),INDEX(Matches!$H:$H,AA189)))</f>
        <v/>
      </c>
      <c r="N189" s="11">
        <f>IF(L189="","",IF(L189&gt;M189,"W",IF(L189=M189,"D","L")))</f>
        <v/>
      </c>
      <c r="O189" s="11">
        <f>IF(L189="","",IF(L189&gt;M189,3,IF(L189=M189,1,0)))</f>
        <v/>
      </c>
      <c r="P189" s="31">
        <f>IF(I189="H",INDEX(Matches!$L:$L,AA189),INDEX(Matches!$N:$N,AA189))</f>
        <v/>
      </c>
      <c r="Q189" s="31">
        <f>INDEX(Matches!$M:$M,AA189)</f>
        <v/>
      </c>
      <c r="R189" s="31">
        <f>IF(I189="H",INDEX(Matches!$N:$N,AA189),INDEX(Matches!$L:$L,AA189))</f>
        <v/>
      </c>
      <c r="S189" s="33">
        <f>IF(I189="H",INDEX(Matches!$O:$O,AA189),INDEX(Matches!$P:$P,AA189))</f>
        <v/>
      </c>
      <c r="T189" s="33">
        <f>IF(INDEX(Matches!$J:$J,AA189)="","",IF(I189="H",INDEX(Matches!$J:$J,AA189),INDEX(Matches!$K:$K,AA189)))</f>
        <v/>
      </c>
      <c r="U189" s="33">
        <f>IF(INDEX(Matches!$K:$K,AA189)="","",IF(I189="H",INDEX(Matches!$K:$K,AA189),INDEX(Matches!$J:$J,AA189)))</f>
        <v/>
      </c>
      <c r="V189" s="30">
        <f>IF(T189="","",T189-U189)</f>
        <v/>
      </c>
      <c r="W189" s="33">
        <f>IF(I189="H",INDEX(Matches!$T:$T,AA189),INDEX(Matches!$U:$U,AA189))</f>
        <v/>
      </c>
      <c r="X189" s="11">
        <f>INDEX(Matches!$X:$X,AA189)</f>
        <v/>
      </c>
      <c r="Y189" s="30">
        <f>IF(O189="","",O189-S189)</f>
        <v/>
      </c>
      <c r="Z189" s="30">
        <f>IF(W189="","",W189-S189)</f>
        <v/>
      </c>
      <c r="AA189" s="24">
        <f>MATCH(J189,Matches!$A:$A,0)</f>
        <v/>
      </c>
      <c r="AB189" s="33" t="n"/>
      <c r="AC189" s="33" t="n">
        <v>1.503381970724823</v>
      </c>
      <c r="AD189" s="24" t="n"/>
      <c r="AE189" s="24" t="n">
        <v>9</v>
      </c>
      <c r="AF189" s="33" t="n"/>
      <c r="AG189" s="33" t="n"/>
    </row>
    <row r="190">
      <c r="A190" s="24" t="inlineStr">
        <is>
          <t>Brighton|37</t>
        </is>
      </c>
      <c r="B190" s="24" t="inlineStr">
        <is>
          <t>E0</t>
        </is>
      </c>
      <c r="C190" s="24" t="inlineStr">
        <is>
          <t>Premier League</t>
        </is>
      </c>
      <c r="D190" s="24" t="inlineStr">
        <is>
          <t>Brighton</t>
        </is>
      </c>
      <c r="E190" s="24" t="n">
        <v>37</v>
      </c>
      <c r="F190" s="24" t="n">
        <v>10</v>
      </c>
      <c r="G190" s="29" t="n">
        <v>46530.625</v>
      </c>
      <c r="H190" s="24" t="inlineStr">
        <is>
          <t>Liverpool</t>
        </is>
      </c>
      <c r="I190" s="24" t="inlineStr">
        <is>
          <t>H</t>
        </is>
      </c>
      <c r="J190" s="24" t="inlineStr">
        <is>
          <t>E0-Brighton-Liverpoo</t>
        </is>
      </c>
      <c r="K190" s="24" t="n">
        <v>3</v>
      </c>
      <c r="L190" s="11">
        <f>IF(INDEX(Matches!$X:$X,AA190)=0,"",IF(I190="H",INDEX(Matches!$H:$H,AA190),INDEX(Matches!$I:$I,AA190)))</f>
        <v/>
      </c>
      <c r="M190" s="11">
        <f>IF(INDEX(Matches!$X:$X,AA190)=0,"",IF(I190="H",INDEX(Matches!$I:$I,AA190),INDEX(Matches!$H:$H,AA190)))</f>
        <v/>
      </c>
      <c r="N190" s="11">
        <f>IF(L190="","",IF(L190&gt;M190,"W",IF(L190=M190,"D","L")))</f>
        <v/>
      </c>
      <c r="O190" s="11">
        <f>IF(L190="","",IF(L190&gt;M190,3,IF(L190=M190,1,0)))</f>
        <v/>
      </c>
      <c r="P190" s="31">
        <f>IF(I190="H",INDEX(Matches!$L:$L,AA190),INDEX(Matches!$N:$N,AA190))</f>
        <v/>
      </c>
      <c r="Q190" s="31">
        <f>INDEX(Matches!$M:$M,AA190)</f>
        <v/>
      </c>
      <c r="R190" s="31">
        <f>IF(I190="H",INDEX(Matches!$N:$N,AA190),INDEX(Matches!$L:$L,AA190))</f>
        <v/>
      </c>
      <c r="S190" s="33">
        <f>IF(I190="H",INDEX(Matches!$O:$O,AA190),INDEX(Matches!$P:$P,AA190))</f>
        <v/>
      </c>
      <c r="T190" s="33">
        <f>IF(INDEX(Matches!$J:$J,AA190)="","",IF(I190="H",INDEX(Matches!$J:$J,AA190),INDEX(Matches!$K:$K,AA190)))</f>
        <v/>
      </c>
      <c r="U190" s="33">
        <f>IF(INDEX(Matches!$K:$K,AA190)="","",IF(I190="H",INDEX(Matches!$K:$K,AA190),INDEX(Matches!$J:$J,AA190)))</f>
        <v/>
      </c>
      <c r="V190" s="30">
        <f>IF(T190="","",T190-U190)</f>
        <v/>
      </c>
      <c r="W190" s="33">
        <f>IF(I190="H",INDEX(Matches!$T:$T,AA190),INDEX(Matches!$U:$U,AA190))</f>
        <v/>
      </c>
      <c r="X190" s="11">
        <f>INDEX(Matches!$X:$X,AA190)</f>
        <v/>
      </c>
      <c r="Y190" s="30">
        <f>IF(O190="","",O190-S190)</f>
        <v/>
      </c>
      <c r="Z190" s="30">
        <f>IF(W190="","",W190-S190)</f>
        <v/>
      </c>
      <c r="AA190" s="24">
        <f>MATCH(J190,Matches!$A:$A,0)</f>
        <v/>
      </c>
      <c r="AB190" s="33" t="n"/>
      <c r="AC190" s="33" t="n">
        <v>1.144608929447889</v>
      </c>
      <c r="AD190" s="24" t="n"/>
      <c r="AE190" s="24" t="n">
        <v>10</v>
      </c>
      <c r="AF190" s="33" t="n"/>
      <c r="AG190" s="33" t="n"/>
    </row>
    <row r="191">
      <c r="A191" s="24" t="inlineStr">
        <is>
          <t>Brighton|38</t>
        </is>
      </c>
      <c r="B191" s="24" t="inlineStr">
        <is>
          <t>E0</t>
        </is>
      </c>
      <c r="C191" s="24" t="inlineStr">
        <is>
          <t>Premier League</t>
        </is>
      </c>
      <c r="D191" s="24" t="inlineStr">
        <is>
          <t>Brighton</t>
        </is>
      </c>
      <c r="E191" s="24" t="n">
        <v>38</v>
      </c>
      <c r="F191" s="24" t="n">
        <v>10</v>
      </c>
      <c r="G191" s="29" t="n">
        <v>46537.66666666666</v>
      </c>
      <c r="H191" s="24" t="inlineStr">
        <is>
          <t>Arsenal</t>
        </is>
      </c>
      <c r="I191" s="24" t="inlineStr">
        <is>
          <t>A</t>
        </is>
      </c>
      <c r="J191" s="24" t="inlineStr">
        <is>
          <t>E0-Arsenal-Brighton</t>
        </is>
      </c>
      <c r="K191" s="24" t="n">
        <v>1</v>
      </c>
      <c r="L191" s="11">
        <f>IF(INDEX(Matches!$X:$X,AA191)=0,"",IF(I191="H",INDEX(Matches!$H:$H,AA191),INDEX(Matches!$I:$I,AA191)))</f>
        <v/>
      </c>
      <c r="M191" s="11">
        <f>IF(INDEX(Matches!$X:$X,AA191)=0,"",IF(I191="H",INDEX(Matches!$I:$I,AA191),INDEX(Matches!$H:$H,AA191)))</f>
        <v/>
      </c>
      <c r="N191" s="11">
        <f>IF(L191="","",IF(L191&gt;M191,"W",IF(L191=M191,"D","L")))</f>
        <v/>
      </c>
      <c r="O191" s="11">
        <f>IF(L191="","",IF(L191&gt;M191,3,IF(L191=M191,1,0)))</f>
        <v/>
      </c>
      <c r="P191" s="31">
        <f>IF(I191="H",INDEX(Matches!$L:$L,AA191),INDEX(Matches!$N:$N,AA191))</f>
        <v/>
      </c>
      <c r="Q191" s="31">
        <f>INDEX(Matches!$M:$M,AA191)</f>
        <v/>
      </c>
      <c r="R191" s="31">
        <f>IF(I191="H",INDEX(Matches!$N:$N,AA191),INDEX(Matches!$L:$L,AA191))</f>
        <v/>
      </c>
      <c r="S191" s="33">
        <f>IF(I191="H",INDEX(Matches!$O:$O,AA191),INDEX(Matches!$P:$P,AA191))</f>
        <v/>
      </c>
      <c r="T191" s="33">
        <f>IF(INDEX(Matches!$J:$J,AA191)="","",IF(I191="H",INDEX(Matches!$J:$J,AA191),INDEX(Matches!$K:$K,AA191)))</f>
        <v/>
      </c>
      <c r="U191" s="33">
        <f>IF(INDEX(Matches!$K:$K,AA191)="","",IF(I191="H",INDEX(Matches!$K:$K,AA191),INDEX(Matches!$J:$J,AA191)))</f>
        <v/>
      </c>
      <c r="V191" s="30">
        <f>IF(T191="","",T191-U191)</f>
        <v/>
      </c>
      <c r="W191" s="33">
        <f>IF(I191="H",INDEX(Matches!$T:$T,AA191),INDEX(Matches!$U:$U,AA191))</f>
        <v/>
      </c>
      <c r="X191" s="11">
        <f>INDEX(Matches!$X:$X,AA191)</f>
        <v/>
      </c>
      <c r="Y191" s="30">
        <f>IF(O191="","",O191-S191)</f>
        <v/>
      </c>
      <c r="Z191" s="30">
        <f>IF(W191="","",W191-S191)</f>
        <v/>
      </c>
      <c r="AA191" s="24">
        <f>MATCH(J191,Matches!$A:$A,0)</f>
        <v/>
      </c>
      <c r="AB191" s="33" t="n"/>
      <c r="AC191" s="33" t="n">
        <v>0.660154349090445</v>
      </c>
      <c r="AD191" s="24" t="n"/>
      <c r="AE191" s="24" t="n">
        <v>10</v>
      </c>
      <c r="AF191" s="33" t="n"/>
      <c r="AG191" s="33" t="n"/>
    </row>
    <row r="192">
      <c r="A192" s="24" t="inlineStr">
        <is>
          <t>Chelsea|1</t>
        </is>
      </c>
      <c r="B192" s="24" t="inlineStr">
        <is>
          <t>E0</t>
        </is>
      </c>
      <c r="C192" s="24" t="inlineStr">
        <is>
          <t>Premier League</t>
        </is>
      </c>
      <c r="D192" s="24" t="inlineStr">
        <is>
          <t>Chelsea</t>
        </is>
      </c>
      <c r="E192" s="24" t="n">
        <v>1</v>
      </c>
      <c r="F192" s="24" t="n">
        <v>1</v>
      </c>
      <c r="G192" s="29" t="n">
        <v>46258.83333333334</v>
      </c>
      <c r="H192" s="24" t="inlineStr">
        <is>
          <t>Fulham</t>
        </is>
      </c>
      <c r="I192" s="24" t="inlineStr">
        <is>
          <t>A</t>
        </is>
      </c>
      <c r="J192" s="24" t="inlineStr">
        <is>
          <t>E0-Fulham-Chelsea</t>
        </is>
      </c>
      <c r="K192" s="24" t="n">
        <v>16</v>
      </c>
      <c r="L192" s="11">
        <f>IF(INDEX(Matches!$X:$X,AA192)=0,"",IF(I192="H",INDEX(Matches!$H:$H,AA192),INDEX(Matches!$I:$I,AA192)))</f>
        <v/>
      </c>
      <c r="M192" s="11">
        <f>IF(INDEX(Matches!$X:$X,AA192)=0,"",IF(I192="H",INDEX(Matches!$I:$I,AA192),INDEX(Matches!$H:$H,AA192)))</f>
        <v/>
      </c>
      <c r="N192" s="11">
        <f>IF(L192="","",IF(L192&gt;M192,"W",IF(L192=M192,"D","L")))</f>
        <v/>
      </c>
      <c r="O192" s="11">
        <f>IF(L192="","",IF(L192&gt;M192,3,IF(L192=M192,1,0)))</f>
        <v/>
      </c>
      <c r="P192" s="31">
        <f>IF(I192="H",INDEX(Matches!$L:$L,AA192),INDEX(Matches!$N:$N,AA192))</f>
        <v/>
      </c>
      <c r="Q192" s="31">
        <f>INDEX(Matches!$M:$M,AA192)</f>
        <v/>
      </c>
      <c r="R192" s="31">
        <f>IF(I192="H",INDEX(Matches!$N:$N,AA192),INDEX(Matches!$L:$L,AA192))</f>
        <v/>
      </c>
      <c r="S192" s="33">
        <f>IF(I192="H",INDEX(Matches!$O:$O,AA192),INDEX(Matches!$P:$P,AA192))</f>
        <v/>
      </c>
      <c r="T192" s="33">
        <f>IF(INDEX(Matches!$J:$J,AA192)="","",IF(I192="H",INDEX(Matches!$J:$J,AA192),INDEX(Matches!$K:$K,AA192)))</f>
        <v/>
      </c>
      <c r="U192" s="33">
        <f>IF(INDEX(Matches!$K:$K,AA192)="","",IF(I192="H",INDEX(Matches!$K:$K,AA192),INDEX(Matches!$J:$J,AA192)))</f>
        <v/>
      </c>
      <c r="V192" s="30">
        <f>IF(T192="","",T192-U192)</f>
        <v/>
      </c>
      <c r="W192" s="33">
        <f>IF(I192="H",INDEX(Matches!$T:$T,AA192),INDEX(Matches!$U:$U,AA192))</f>
        <v/>
      </c>
      <c r="X192" s="11">
        <f>INDEX(Matches!$X:$X,AA192)</f>
        <v/>
      </c>
      <c r="Y192" s="30">
        <f>IF(O192="","",O192-S192)</f>
        <v/>
      </c>
      <c r="Z192" s="30">
        <f>IF(W192="","",W192-S192)</f>
        <v/>
      </c>
      <c r="AA192" s="24">
        <f>MATCH(J192,Matches!$A:$A,0)</f>
        <v/>
      </c>
      <c r="AB192" s="33" t="n">
        <v>1.669246052493987</v>
      </c>
      <c r="AC192" s="33" t="n"/>
      <c r="AD192" s="24" t="n"/>
      <c r="AE192" s="24" t="n">
        <v>1</v>
      </c>
      <c r="AF192" s="33" t="n">
        <v>1.87</v>
      </c>
      <c r="AG192" s="33" t="n">
        <v>1.25</v>
      </c>
    </row>
    <row r="193">
      <c r="A193" s="24" t="inlineStr">
        <is>
          <t>Chelsea|2</t>
        </is>
      </c>
      <c r="B193" s="24" t="inlineStr">
        <is>
          <t>E0</t>
        </is>
      </c>
      <c r="C193" s="24" t="inlineStr">
        <is>
          <t>Premier League</t>
        </is>
      </c>
      <c r="D193" s="24" t="inlineStr">
        <is>
          <t>Chelsea</t>
        </is>
      </c>
      <c r="E193" s="24" t="n">
        <v>2</v>
      </c>
      <c r="F193" s="24" t="n">
        <v>1</v>
      </c>
      <c r="G193" s="29" t="n">
        <v>46264.58333333334</v>
      </c>
      <c r="H193" s="24" t="inlineStr">
        <is>
          <t>Brighton</t>
        </is>
      </c>
      <c r="I193" s="24" t="inlineStr">
        <is>
          <t>H</t>
        </is>
      </c>
      <c r="J193" s="24" t="inlineStr">
        <is>
          <t>E0-Chelsea-Brighton</t>
        </is>
      </c>
      <c r="K193" s="24" t="n">
        <v>8</v>
      </c>
      <c r="L193" s="11">
        <f>IF(INDEX(Matches!$X:$X,AA193)=0,"",IF(I193="H",INDEX(Matches!$H:$H,AA193),INDEX(Matches!$I:$I,AA193)))</f>
        <v/>
      </c>
      <c r="M193" s="11">
        <f>IF(INDEX(Matches!$X:$X,AA193)=0,"",IF(I193="H",INDEX(Matches!$I:$I,AA193),INDEX(Matches!$H:$H,AA193)))</f>
        <v/>
      </c>
      <c r="N193" s="11">
        <f>IF(L193="","",IF(L193&gt;M193,"W",IF(L193=M193,"D","L")))</f>
        <v/>
      </c>
      <c r="O193" s="11">
        <f>IF(L193="","",IF(L193&gt;M193,3,IF(L193=M193,1,0)))</f>
        <v/>
      </c>
      <c r="P193" s="31">
        <f>IF(I193="H",INDEX(Matches!$L:$L,AA193),INDEX(Matches!$N:$N,AA193))</f>
        <v/>
      </c>
      <c r="Q193" s="31">
        <f>INDEX(Matches!$M:$M,AA193)</f>
        <v/>
      </c>
      <c r="R193" s="31">
        <f>IF(I193="H",INDEX(Matches!$N:$N,AA193),INDEX(Matches!$L:$L,AA193))</f>
        <v/>
      </c>
      <c r="S193" s="33">
        <f>IF(I193="H",INDEX(Matches!$O:$O,AA193),INDEX(Matches!$P:$P,AA193))</f>
        <v/>
      </c>
      <c r="T193" s="33">
        <f>IF(INDEX(Matches!$J:$J,AA193)="","",IF(I193="H",INDEX(Matches!$J:$J,AA193),INDEX(Matches!$K:$K,AA193)))</f>
        <v/>
      </c>
      <c r="U193" s="33">
        <f>IF(INDEX(Matches!$K:$K,AA193)="","",IF(I193="H",INDEX(Matches!$K:$K,AA193),INDEX(Matches!$J:$J,AA193)))</f>
        <v/>
      </c>
      <c r="V193" s="30">
        <f>IF(T193="","",T193-U193)</f>
        <v/>
      </c>
      <c r="W193" s="33">
        <f>IF(I193="H",INDEX(Matches!$T:$T,AA193),INDEX(Matches!$U:$U,AA193))</f>
        <v/>
      </c>
      <c r="X193" s="11">
        <f>INDEX(Matches!$X:$X,AA193)</f>
        <v/>
      </c>
      <c r="Y193" s="30">
        <f>IF(O193="","",O193-S193)</f>
        <v/>
      </c>
      <c r="Z193" s="30">
        <f>IF(W193="","",W193-S193)</f>
        <v/>
      </c>
      <c r="AA193" s="24">
        <f>MATCH(J193,Matches!$A:$A,0)</f>
        <v/>
      </c>
      <c r="AB193" s="33" t="n">
        <v>1.785098341848599</v>
      </c>
      <c r="AC193" s="33" t="n"/>
      <c r="AD193" s="24" t="n"/>
      <c r="AE193" s="24" t="n">
        <v>1</v>
      </c>
      <c r="AF193" s="33" t="n">
        <v>2.94</v>
      </c>
      <c r="AG193" s="33" t="n">
        <v>1.75</v>
      </c>
    </row>
    <row r="194">
      <c r="A194" s="24" t="inlineStr">
        <is>
          <t>Chelsea|3</t>
        </is>
      </c>
      <c r="B194" s="24" t="inlineStr">
        <is>
          <t>E0</t>
        </is>
      </c>
      <c r="C194" s="24" t="inlineStr">
        <is>
          <t>Premier League</t>
        </is>
      </c>
      <c r="D194" s="24" t="inlineStr">
        <is>
          <t>Chelsea</t>
        </is>
      </c>
      <c r="E194" s="24" t="n">
        <v>3</v>
      </c>
      <c r="F194" s="24" t="n">
        <v>1</v>
      </c>
      <c r="G194" s="29" t="n">
        <v>46271.6875</v>
      </c>
      <c r="H194" s="24" t="inlineStr">
        <is>
          <t>Arsenal</t>
        </is>
      </c>
      <c r="I194" s="24" t="inlineStr">
        <is>
          <t>A</t>
        </is>
      </c>
      <c r="J194" s="24" t="inlineStr">
        <is>
          <t>E0-Arsenal-Chelsea</t>
        </is>
      </c>
      <c r="K194" s="24" t="n">
        <v>1</v>
      </c>
      <c r="L194" s="11">
        <f>IF(INDEX(Matches!$X:$X,AA194)=0,"",IF(I194="H",INDEX(Matches!$H:$H,AA194),INDEX(Matches!$I:$I,AA194)))</f>
        <v/>
      </c>
      <c r="M194" s="11">
        <f>IF(INDEX(Matches!$X:$X,AA194)=0,"",IF(I194="H",INDEX(Matches!$I:$I,AA194),INDEX(Matches!$H:$H,AA194)))</f>
        <v/>
      </c>
      <c r="N194" s="11">
        <f>IF(L194="","",IF(L194&gt;M194,"W",IF(L194=M194,"D","L")))</f>
        <v/>
      </c>
      <c r="O194" s="11">
        <f>IF(L194="","",IF(L194&gt;M194,3,IF(L194=M194,1,0)))</f>
        <v/>
      </c>
      <c r="P194" s="31">
        <f>IF(I194="H",INDEX(Matches!$L:$L,AA194),INDEX(Matches!$N:$N,AA194))</f>
        <v/>
      </c>
      <c r="Q194" s="31">
        <f>INDEX(Matches!$M:$M,AA194)</f>
        <v/>
      </c>
      <c r="R194" s="31">
        <f>IF(I194="H",INDEX(Matches!$N:$N,AA194),INDEX(Matches!$L:$L,AA194))</f>
        <v/>
      </c>
      <c r="S194" s="33">
        <f>IF(I194="H",INDEX(Matches!$O:$O,AA194),INDEX(Matches!$P:$P,AA194))</f>
        <v/>
      </c>
      <c r="T194" s="33">
        <f>IF(INDEX(Matches!$J:$J,AA194)="","",IF(I194="H",INDEX(Matches!$J:$J,AA194),INDEX(Matches!$K:$K,AA194)))</f>
        <v/>
      </c>
      <c r="U194" s="33">
        <f>IF(INDEX(Matches!$K:$K,AA194)="","",IF(I194="H",INDEX(Matches!$K:$K,AA194),INDEX(Matches!$J:$J,AA194)))</f>
        <v/>
      </c>
      <c r="V194" s="30">
        <f>IF(T194="","",T194-U194)</f>
        <v/>
      </c>
      <c r="W194" s="33">
        <f>IF(I194="H",INDEX(Matches!$T:$T,AA194),INDEX(Matches!$U:$U,AA194))</f>
        <v/>
      </c>
      <c r="X194" s="11">
        <f>INDEX(Matches!$X:$X,AA194)</f>
        <v/>
      </c>
      <c r="Y194" s="30">
        <f>IF(O194="","",O194-S194)</f>
        <v/>
      </c>
      <c r="Z194" s="30">
        <f>IF(W194="","",W194-S194)</f>
        <v/>
      </c>
      <c r="AA194" s="24">
        <f>MATCH(J194,Matches!$A:$A,0)</f>
        <v/>
      </c>
      <c r="AB194" s="33" t="n"/>
      <c r="AC194" s="33" t="n"/>
      <c r="AD194" s="24" t="n"/>
      <c r="AE194" s="24" t="n">
        <v>1</v>
      </c>
      <c r="AF194" s="33" t="n"/>
      <c r="AG194" s="33" t="n"/>
    </row>
    <row r="195">
      <c r="A195" s="24" t="inlineStr">
        <is>
          <t>Chelsea|4</t>
        </is>
      </c>
      <c r="B195" s="24" t="inlineStr">
        <is>
          <t>E0</t>
        </is>
      </c>
      <c r="C195" s="24" t="inlineStr">
        <is>
          <t>Premier League</t>
        </is>
      </c>
      <c r="D195" s="24" t="inlineStr">
        <is>
          <t>Chelsea</t>
        </is>
      </c>
      <c r="E195" s="24" t="n">
        <v>4</v>
      </c>
      <c r="F195" s="24" t="n">
        <v>1</v>
      </c>
      <c r="G195" s="29" t="n">
        <v>46277.625</v>
      </c>
      <c r="H195" s="24" t="inlineStr">
        <is>
          <t>Hull</t>
        </is>
      </c>
      <c r="I195" s="24" t="inlineStr">
        <is>
          <t>H</t>
        </is>
      </c>
      <c r="J195" s="24" t="inlineStr">
        <is>
          <t>E0-Chelsea-Hull</t>
        </is>
      </c>
      <c r="K195" s="24" t="n">
        <v>20</v>
      </c>
      <c r="L195" s="11">
        <f>IF(INDEX(Matches!$X:$X,AA195)=0,"",IF(I195="H",INDEX(Matches!$H:$H,AA195),INDEX(Matches!$I:$I,AA195)))</f>
        <v/>
      </c>
      <c r="M195" s="11">
        <f>IF(INDEX(Matches!$X:$X,AA195)=0,"",IF(I195="H",INDEX(Matches!$I:$I,AA195),INDEX(Matches!$H:$H,AA195)))</f>
        <v/>
      </c>
      <c r="N195" s="11">
        <f>IF(L195="","",IF(L195&gt;M195,"W",IF(L195=M195,"D","L")))</f>
        <v/>
      </c>
      <c r="O195" s="11">
        <f>IF(L195="","",IF(L195&gt;M195,3,IF(L195=M195,1,0)))</f>
        <v/>
      </c>
      <c r="P195" s="31">
        <f>IF(I195="H",INDEX(Matches!$L:$L,AA195),INDEX(Matches!$N:$N,AA195))</f>
        <v/>
      </c>
      <c r="Q195" s="31">
        <f>INDEX(Matches!$M:$M,AA195)</f>
        <v/>
      </c>
      <c r="R195" s="31">
        <f>IF(I195="H",INDEX(Matches!$N:$N,AA195),INDEX(Matches!$L:$L,AA195))</f>
        <v/>
      </c>
      <c r="S195" s="33">
        <f>IF(I195="H",INDEX(Matches!$O:$O,AA195),INDEX(Matches!$P:$P,AA195))</f>
        <v/>
      </c>
      <c r="T195" s="33">
        <f>IF(INDEX(Matches!$J:$J,AA195)="","",IF(I195="H",INDEX(Matches!$J:$J,AA195),INDEX(Matches!$K:$K,AA195)))</f>
        <v/>
      </c>
      <c r="U195" s="33">
        <f>IF(INDEX(Matches!$K:$K,AA195)="","",IF(I195="H",INDEX(Matches!$K:$K,AA195),INDEX(Matches!$J:$J,AA195)))</f>
        <v/>
      </c>
      <c r="V195" s="30">
        <f>IF(T195="","",T195-U195)</f>
        <v/>
      </c>
      <c r="W195" s="33">
        <f>IF(I195="H",INDEX(Matches!$T:$T,AA195),INDEX(Matches!$U:$U,AA195))</f>
        <v/>
      </c>
      <c r="X195" s="11">
        <f>INDEX(Matches!$X:$X,AA195)</f>
        <v/>
      </c>
      <c r="Y195" s="30">
        <f>IF(O195="","",O195-S195)</f>
        <v/>
      </c>
      <c r="Z195" s="30">
        <f>IF(W195="","",W195-S195)</f>
        <v/>
      </c>
      <c r="AA195" s="24">
        <f>MATCH(J195,Matches!$A:$A,0)</f>
        <v/>
      </c>
      <c r="AB195" s="33" t="n">
        <v>2.474367584059851</v>
      </c>
      <c r="AC195" s="33" t="n"/>
      <c r="AD195" s="24" t="n"/>
      <c r="AE195" s="24" t="n">
        <v>1</v>
      </c>
      <c r="AF195" s="33" t="n"/>
      <c r="AG195" s="33" t="n"/>
    </row>
    <row r="196">
      <c r="A196" s="24" t="inlineStr">
        <is>
          <t>Chelsea|5</t>
        </is>
      </c>
      <c r="B196" s="24" t="inlineStr">
        <is>
          <t>E0</t>
        </is>
      </c>
      <c r="C196" s="24" t="inlineStr">
        <is>
          <t>Premier League</t>
        </is>
      </c>
      <c r="D196" s="24" t="inlineStr">
        <is>
          <t>Chelsea</t>
        </is>
      </c>
      <c r="E196" s="24" t="n">
        <v>5</v>
      </c>
      <c r="F196" s="24" t="n">
        <v>2</v>
      </c>
      <c r="G196" s="29" t="n">
        <v>46283.83333333334</v>
      </c>
      <c r="H196" s="24" t="inlineStr">
        <is>
          <t>Brentford</t>
        </is>
      </c>
      <c r="I196" s="24" t="inlineStr">
        <is>
          <t>A</t>
        </is>
      </c>
      <c r="J196" s="24" t="inlineStr">
        <is>
          <t>E0-Brentfor-Chelsea</t>
        </is>
      </c>
      <c r="K196" s="24" t="n">
        <v>12</v>
      </c>
      <c r="L196" s="11">
        <f>IF(INDEX(Matches!$X:$X,AA196)=0,"",IF(I196="H",INDEX(Matches!$H:$H,AA196),INDEX(Matches!$I:$I,AA196)))</f>
        <v/>
      </c>
      <c r="M196" s="11">
        <f>IF(INDEX(Matches!$X:$X,AA196)=0,"",IF(I196="H",INDEX(Matches!$I:$I,AA196),INDEX(Matches!$H:$H,AA196)))</f>
        <v/>
      </c>
      <c r="N196" s="11">
        <f>IF(L196="","",IF(L196&gt;M196,"W",IF(L196=M196,"D","L")))</f>
        <v/>
      </c>
      <c r="O196" s="11">
        <f>IF(L196="","",IF(L196&gt;M196,3,IF(L196=M196,1,0)))</f>
        <v/>
      </c>
      <c r="P196" s="31">
        <f>IF(I196="H",INDEX(Matches!$L:$L,AA196),INDEX(Matches!$N:$N,AA196))</f>
        <v/>
      </c>
      <c r="Q196" s="31">
        <f>INDEX(Matches!$M:$M,AA196)</f>
        <v/>
      </c>
      <c r="R196" s="31">
        <f>IF(I196="H",INDEX(Matches!$N:$N,AA196),INDEX(Matches!$L:$L,AA196))</f>
        <v/>
      </c>
      <c r="S196" s="33">
        <f>IF(I196="H",INDEX(Matches!$O:$O,AA196),INDEX(Matches!$P:$P,AA196))</f>
        <v/>
      </c>
      <c r="T196" s="33">
        <f>IF(INDEX(Matches!$J:$J,AA196)="","",IF(I196="H",INDEX(Matches!$J:$J,AA196),INDEX(Matches!$K:$K,AA196)))</f>
        <v/>
      </c>
      <c r="U196" s="33">
        <f>IF(INDEX(Matches!$K:$K,AA196)="","",IF(I196="H",INDEX(Matches!$K:$K,AA196),INDEX(Matches!$J:$J,AA196)))</f>
        <v/>
      </c>
      <c r="V196" s="30">
        <f>IF(T196="","",T196-U196)</f>
        <v/>
      </c>
      <c r="W196" s="33">
        <f>IF(I196="H",INDEX(Matches!$T:$T,AA196),INDEX(Matches!$U:$U,AA196))</f>
        <v/>
      </c>
      <c r="X196" s="11">
        <f>INDEX(Matches!$X:$X,AA196)</f>
        <v/>
      </c>
      <c r="Y196" s="30">
        <f>IF(O196="","",O196-S196)</f>
        <v/>
      </c>
      <c r="Z196" s="30">
        <f>IF(W196="","",W196-S196)</f>
        <v/>
      </c>
      <c r="AA196" s="24">
        <f>MATCH(J196,Matches!$A:$A,0)</f>
        <v/>
      </c>
      <c r="AB196" s="33" t="n"/>
      <c r="AC196" s="33" t="n"/>
      <c r="AD196" s="24" t="n"/>
      <c r="AE196" s="24" t="n">
        <v>2</v>
      </c>
      <c r="AF196" s="33" t="n"/>
      <c r="AG196" s="33" t="n"/>
    </row>
    <row r="197">
      <c r="A197" s="24" t="inlineStr">
        <is>
          <t>Chelsea|6</t>
        </is>
      </c>
      <c r="B197" s="24" t="inlineStr">
        <is>
          <t>E0</t>
        </is>
      </c>
      <c r="C197" s="24" t="inlineStr">
        <is>
          <t>Premier League</t>
        </is>
      </c>
      <c r="D197" s="24" t="inlineStr">
        <is>
          <t>Chelsea</t>
        </is>
      </c>
      <c r="E197" s="24" t="n">
        <v>6</v>
      </c>
      <c r="F197" s="24" t="n">
        <v>2</v>
      </c>
      <c r="G197" s="29" t="n">
        <v>46305.625</v>
      </c>
      <c r="H197" s="24" t="inlineStr">
        <is>
          <t>Bournemouth</t>
        </is>
      </c>
      <c r="I197" s="24" t="inlineStr">
        <is>
          <t>H</t>
        </is>
      </c>
      <c r="J197" s="24" t="inlineStr">
        <is>
          <t>E0-Chelsea-Bournemo</t>
        </is>
      </c>
      <c r="K197" s="24" t="n">
        <v>11</v>
      </c>
      <c r="L197" s="11">
        <f>IF(INDEX(Matches!$X:$X,AA197)=0,"",IF(I197="H",INDEX(Matches!$H:$H,AA197),INDEX(Matches!$I:$I,AA197)))</f>
        <v/>
      </c>
      <c r="M197" s="11">
        <f>IF(INDEX(Matches!$X:$X,AA197)=0,"",IF(I197="H",INDEX(Matches!$I:$I,AA197),INDEX(Matches!$H:$H,AA197)))</f>
        <v/>
      </c>
      <c r="N197" s="11">
        <f>IF(L197="","",IF(L197&gt;M197,"W",IF(L197=M197,"D","L")))</f>
        <v/>
      </c>
      <c r="O197" s="11">
        <f>IF(L197="","",IF(L197&gt;M197,3,IF(L197=M197,1,0)))</f>
        <v/>
      </c>
      <c r="P197" s="31">
        <f>IF(I197="H",INDEX(Matches!$L:$L,AA197),INDEX(Matches!$N:$N,AA197))</f>
        <v/>
      </c>
      <c r="Q197" s="31">
        <f>INDEX(Matches!$M:$M,AA197)</f>
        <v/>
      </c>
      <c r="R197" s="31">
        <f>IF(I197="H",INDEX(Matches!$N:$N,AA197),INDEX(Matches!$L:$L,AA197))</f>
        <v/>
      </c>
      <c r="S197" s="33">
        <f>IF(I197="H",INDEX(Matches!$O:$O,AA197),INDEX(Matches!$P:$P,AA197))</f>
        <v/>
      </c>
      <c r="T197" s="33">
        <f>IF(INDEX(Matches!$J:$J,AA197)="","",IF(I197="H",INDEX(Matches!$J:$J,AA197),INDEX(Matches!$K:$K,AA197)))</f>
        <v/>
      </c>
      <c r="U197" s="33">
        <f>IF(INDEX(Matches!$K:$K,AA197)="","",IF(I197="H",INDEX(Matches!$K:$K,AA197),INDEX(Matches!$J:$J,AA197)))</f>
        <v/>
      </c>
      <c r="V197" s="30">
        <f>IF(T197="","",T197-U197)</f>
        <v/>
      </c>
      <c r="W197" s="33">
        <f>IF(I197="H",INDEX(Matches!$T:$T,AA197),INDEX(Matches!$U:$U,AA197))</f>
        <v/>
      </c>
      <c r="X197" s="11">
        <f>INDEX(Matches!$X:$X,AA197)</f>
        <v/>
      </c>
      <c r="Y197" s="30">
        <f>IF(O197="","",O197-S197)</f>
        <v/>
      </c>
      <c r="Z197" s="30">
        <f>IF(W197="","",W197-S197)</f>
        <v/>
      </c>
      <c r="AA197" s="24">
        <f>MATCH(J197,Matches!$A:$A,0)</f>
        <v/>
      </c>
      <c r="AB197" s="33" t="n"/>
      <c r="AC197" s="33" t="n"/>
      <c r="AD197" s="24" t="n"/>
      <c r="AE197" s="24" t="n">
        <v>2</v>
      </c>
      <c r="AF197" s="33" t="n"/>
      <c r="AG197" s="33" t="n"/>
    </row>
    <row r="198">
      <c r="A198" s="24" t="inlineStr">
        <is>
          <t>Chelsea|7</t>
        </is>
      </c>
      <c r="B198" s="24" t="inlineStr">
        <is>
          <t>E0</t>
        </is>
      </c>
      <c r="C198" s="24" t="inlineStr">
        <is>
          <t>Premier League</t>
        </is>
      </c>
      <c r="D198" s="24" t="inlineStr">
        <is>
          <t>Chelsea</t>
        </is>
      </c>
      <c r="E198" s="24" t="n">
        <v>7</v>
      </c>
      <c r="F198" s="24" t="n">
        <v>2</v>
      </c>
      <c r="G198" s="29" t="n">
        <v>46312.52083333334</v>
      </c>
      <c r="H198" s="24" t="inlineStr">
        <is>
          <t>Everton</t>
        </is>
      </c>
      <c r="I198" s="24" t="inlineStr">
        <is>
          <t>A</t>
        </is>
      </c>
      <c r="J198" s="24" t="inlineStr">
        <is>
          <t>E0-Everton-Chelsea</t>
        </is>
      </c>
      <c r="K198" s="24" t="n">
        <v>10</v>
      </c>
      <c r="L198" s="11">
        <f>IF(INDEX(Matches!$X:$X,AA198)=0,"",IF(I198="H",INDEX(Matches!$H:$H,AA198),INDEX(Matches!$I:$I,AA198)))</f>
        <v/>
      </c>
      <c r="M198" s="11">
        <f>IF(INDEX(Matches!$X:$X,AA198)=0,"",IF(I198="H",INDEX(Matches!$I:$I,AA198),INDEX(Matches!$H:$H,AA198)))</f>
        <v/>
      </c>
      <c r="N198" s="11">
        <f>IF(L198="","",IF(L198&gt;M198,"W",IF(L198=M198,"D","L")))</f>
        <v/>
      </c>
      <c r="O198" s="11">
        <f>IF(L198="","",IF(L198&gt;M198,3,IF(L198=M198,1,0)))</f>
        <v/>
      </c>
      <c r="P198" s="31">
        <f>IF(I198="H",INDEX(Matches!$L:$L,AA198),INDEX(Matches!$N:$N,AA198))</f>
        <v/>
      </c>
      <c r="Q198" s="31">
        <f>INDEX(Matches!$M:$M,AA198)</f>
        <v/>
      </c>
      <c r="R198" s="31">
        <f>IF(I198="H",INDEX(Matches!$N:$N,AA198),INDEX(Matches!$L:$L,AA198))</f>
        <v/>
      </c>
      <c r="S198" s="33">
        <f>IF(I198="H",INDEX(Matches!$O:$O,AA198),INDEX(Matches!$P:$P,AA198))</f>
        <v/>
      </c>
      <c r="T198" s="33">
        <f>IF(INDEX(Matches!$J:$J,AA198)="","",IF(I198="H",INDEX(Matches!$J:$J,AA198),INDEX(Matches!$K:$K,AA198)))</f>
        <v/>
      </c>
      <c r="U198" s="33">
        <f>IF(INDEX(Matches!$K:$K,AA198)="","",IF(I198="H",INDEX(Matches!$K:$K,AA198),INDEX(Matches!$J:$J,AA198)))</f>
        <v/>
      </c>
      <c r="V198" s="30">
        <f>IF(T198="","",T198-U198)</f>
        <v/>
      </c>
      <c r="W198" s="33">
        <f>IF(I198="H",INDEX(Matches!$T:$T,AA198),INDEX(Matches!$U:$U,AA198))</f>
        <v/>
      </c>
      <c r="X198" s="11">
        <f>INDEX(Matches!$X:$X,AA198)</f>
        <v/>
      </c>
      <c r="Y198" s="30">
        <f>IF(O198="","",O198-S198)</f>
        <v/>
      </c>
      <c r="Z198" s="30">
        <f>IF(W198="","",W198-S198)</f>
        <v/>
      </c>
      <c r="AA198" s="24">
        <f>MATCH(J198,Matches!$A:$A,0)</f>
        <v/>
      </c>
      <c r="AB198" s="33" t="n"/>
      <c r="AC198" s="33" t="n"/>
      <c r="AD198" s="24" t="n"/>
      <c r="AE198" s="24" t="n">
        <v>2</v>
      </c>
      <c r="AF198" s="33" t="n"/>
      <c r="AG198" s="33" t="n"/>
    </row>
    <row r="199">
      <c r="A199" s="24" t="inlineStr">
        <is>
          <t>Chelsea|8</t>
        </is>
      </c>
      <c r="B199" s="24" t="inlineStr">
        <is>
          <t>E0</t>
        </is>
      </c>
      <c r="C199" s="24" t="inlineStr">
        <is>
          <t>Premier League</t>
        </is>
      </c>
      <c r="D199" s="24" t="inlineStr">
        <is>
          <t>Chelsea</t>
        </is>
      </c>
      <c r="E199" s="24" t="n">
        <v>8</v>
      </c>
      <c r="F199" s="24" t="n">
        <v>2</v>
      </c>
      <c r="G199" s="29" t="n">
        <v>46319.72916666666</v>
      </c>
      <c r="H199" s="24" t="inlineStr">
        <is>
          <t>Tottenham</t>
        </is>
      </c>
      <c r="I199" s="24" t="inlineStr">
        <is>
          <t>H</t>
        </is>
      </c>
      <c r="J199" s="24" t="inlineStr">
        <is>
          <t>E0-Chelsea-Tottenha</t>
        </is>
      </c>
      <c r="K199" s="24" t="n">
        <v>6</v>
      </c>
      <c r="L199" s="11">
        <f>IF(INDEX(Matches!$X:$X,AA199)=0,"",IF(I199="H",INDEX(Matches!$H:$H,AA199),INDEX(Matches!$I:$I,AA199)))</f>
        <v/>
      </c>
      <c r="M199" s="11">
        <f>IF(INDEX(Matches!$X:$X,AA199)=0,"",IF(I199="H",INDEX(Matches!$I:$I,AA199),INDEX(Matches!$H:$H,AA199)))</f>
        <v/>
      </c>
      <c r="N199" s="11">
        <f>IF(L199="","",IF(L199&gt;M199,"W",IF(L199=M199,"D","L")))</f>
        <v/>
      </c>
      <c r="O199" s="11">
        <f>IF(L199="","",IF(L199&gt;M199,3,IF(L199=M199,1,0)))</f>
        <v/>
      </c>
      <c r="P199" s="31">
        <f>IF(I199="H",INDEX(Matches!$L:$L,AA199),INDEX(Matches!$N:$N,AA199))</f>
        <v/>
      </c>
      <c r="Q199" s="31">
        <f>INDEX(Matches!$M:$M,AA199)</f>
        <v/>
      </c>
      <c r="R199" s="31">
        <f>IF(I199="H",INDEX(Matches!$N:$N,AA199),INDEX(Matches!$L:$L,AA199))</f>
        <v/>
      </c>
      <c r="S199" s="33">
        <f>IF(I199="H",INDEX(Matches!$O:$O,AA199),INDEX(Matches!$P:$P,AA199))</f>
        <v/>
      </c>
      <c r="T199" s="33">
        <f>IF(INDEX(Matches!$J:$J,AA199)="","",IF(I199="H",INDEX(Matches!$J:$J,AA199),INDEX(Matches!$K:$K,AA199)))</f>
        <v/>
      </c>
      <c r="U199" s="33">
        <f>IF(INDEX(Matches!$K:$K,AA199)="","",IF(I199="H",INDEX(Matches!$K:$K,AA199),INDEX(Matches!$J:$J,AA199)))</f>
        <v/>
      </c>
      <c r="V199" s="30">
        <f>IF(T199="","",T199-U199)</f>
        <v/>
      </c>
      <c r="W199" s="33">
        <f>IF(I199="H",INDEX(Matches!$T:$T,AA199),INDEX(Matches!$U:$U,AA199))</f>
        <v/>
      </c>
      <c r="X199" s="11">
        <f>INDEX(Matches!$X:$X,AA199)</f>
        <v/>
      </c>
      <c r="Y199" s="30">
        <f>IF(O199="","",O199-S199)</f>
        <v/>
      </c>
      <c r="Z199" s="30">
        <f>IF(W199="","",W199-S199)</f>
        <v/>
      </c>
      <c r="AA199" s="24">
        <f>MATCH(J199,Matches!$A:$A,0)</f>
        <v/>
      </c>
      <c r="AB199" s="33" t="n"/>
      <c r="AC199" s="33" t="n">
        <v>1.71770058467318</v>
      </c>
      <c r="AD199" s="24" t="n"/>
      <c r="AE199" s="24" t="n">
        <v>2</v>
      </c>
      <c r="AF199" s="33" t="n"/>
      <c r="AG199" s="33" t="n"/>
    </row>
    <row r="200">
      <c r="A200" s="24" t="inlineStr">
        <is>
          <t>Chelsea|9</t>
        </is>
      </c>
      <c r="B200" s="24" t="inlineStr">
        <is>
          <t>E0</t>
        </is>
      </c>
      <c r="C200" s="24" t="inlineStr">
        <is>
          <t>Premier League</t>
        </is>
      </c>
      <c r="D200" s="24" t="inlineStr">
        <is>
          <t>Chelsea</t>
        </is>
      </c>
      <c r="E200" s="24" t="n">
        <v>9</v>
      </c>
      <c r="F200" s="24" t="n">
        <v>3</v>
      </c>
      <c r="G200" s="29" t="n">
        <v>46326.52083333334</v>
      </c>
      <c r="H200" s="24" t="inlineStr">
        <is>
          <t>Man Utd</t>
        </is>
      </c>
      <c r="I200" s="24" t="inlineStr">
        <is>
          <t>H</t>
        </is>
      </c>
      <c r="J200" s="24" t="inlineStr">
        <is>
          <t>E0-Chelsea-ManUtd</t>
        </is>
      </c>
      <c r="K200" s="24" t="n">
        <v>4</v>
      </c>
      <c r="L200" s="11">
        <f>IF(INDEX(Matches!$X:$X,AA200)=0,"",IF(I200="H",INDEX(Matches!$H:$H,AA200),INDEX(Matches!$I:$I,AA200)))</f>
        <v/>
      </c>
      <c r="M200" s="11">
        <f>IF(INDEX(Matches!$X:$X,AA200)=0,"",IF(I200="H",INDEX(Matches!$I:$I,AA200),INDEX(Matches!$H:$H,AA200)))</f>
        <v/>
      </c>
      <c r="N200" s="11">
        <f>IF(L200="","",IF(L200&gt;M200,"W",IF(L200=M200,"D","L")))</f>
        <v/>
      </c>
      <c r="O200" s="11">
        <f>IF(L200="","",IF(L200&gt;M200,3,IF(L200=M200,1,0)))</f>
        <v/>
      </c>
      <c r="P200" s="31">
        <f>IF(I200="H",INDEX(Matches!$L:$L,AA200),INDEX(Matches!$N:$N,AA200))</f>
        <v/>
      </c>
      <c r="Q200" s="31">
        <f>INDEX(Matches!$M:$M,AA200)</f>
        <v/>
      </c>
      <c r="R200" s="31">
        <f>IF(I200="H",INDEX(Matches!$N:$N,AA200),INDEX(Matches!$L:$L,AA200))</f>
        <v/>
      </c>
      <c r="S200" s="33">
        <f>IF(I200="H",INDEX(Matches!$O:$O,AA200),INDEX(Matches!$P:$P,AA200))</f>
        <v/>
      </c>
      <c r="T200" s="33">
        <f>IF(INDEX(Matches!$J:$J,AA200)="","",IF(I200="H",INDEX(Matches!$J:$J,AA200),INDEX(Matches!$K:$K,AA200)))</f>
        <v/>
      </c>
      <c r="U200" s="33">
        <f>IF(INDEX(Matches!$K:$K,AA200)="","",IF(I200="H",INDEX(Matches!$K:$K,AA200),INDEX(Matches!$J:$J,AA200)))</f>
        <v/>
      </c>
      <c r="V200" s="30">
        <f>IF(T200="","",T200-U200)</f>
        <v/>
      </c>
      <c r="W200" s="33">
        <f>IF(I200="H",INDEX(Matches!$T:$T,AA200),INDEX(Matches!$U:$U,AA200))</f>
        <v/>
      </c>
      <c r="X200" s="11">
        <f>INDEX(Matches!$X:$X,AA200)</f>
        <v/>
      </c>
      <c r="Y200" s="30">
        <f>IF(O200="","",O200-S200)</f>
        <v/>
      </c>
      <c r="Z200" s="30">
        <f>IF(W200="","",W200-S200)</f>
        <v/>
      </c>
      <c r="AA200" s="24">
        <f>MATCH(J200,Matches!$A:$A,0)</f>
        <v/>
      </c>
      <c r="AB200" s="33" t="n"/>
      <c r="AC200" s="33" t="n">
        <v>1.475900395864728</v>
      </c>
      <c r="AD200" s="24" t="n"/>
      <c r="AE200" s="24" t="n">
        <v>3</v>
      </c>
      <c r="AF200" s="33" t="n"/>
      <c r="AG200" s="33" t="n"/>
    </row>
    <row r="201">
      <c r="A201" s="24" t="inlineStr">
        <is>
          <t>Chelsea|10</t>
        </is>
      </c>
      <c r="B201" s="24" t="inlineStr">
        <is>
          <t>E0</t>
        </is>
      </c>
      <c r="C201" s="24" t="inlineStr">
        <is>
          <t>Premier League</t>
        </is>
      </c>
      <c r="D201" s="24" t="inlineStr">
        <is>
          <t>Chelsea</t>
        </is>
      </c>
      <c r="E201" s="24" t="n">
        <v>10</v>
      </c>
      <c r="F201" s="24" t="n">
        <v>3</v>
      </c>
      <c r="G201" s="29" t="n">
        <v>46334.58333333334</v>
      </c>
      <c r="H201" s="24" t="inlineStr">
        <is>
          <t>Sunderland</t>
        </is>
      </c>
      <c r="I201" s="24" t="inlineStr">
        <is>
          <t>A</t>
        </is>
      </c>
      <c r="J201" s="24" t="inlineStr">
        <is>
          <t>E0-Sunderla-Chelsea</t>
        </is>
      </c>
      <c r="K201" s="24" t="n">
        <v>17</v>
      </c>
      <c r="L201" s="11">
        <f>IF(INDEX(Matches!$X:$X,AA201)=0,"",IF(I201="H",INDEX(Matches!$H:$H,AA201),INDEX(Matches!$I:$I,AA201)))</f>
        <v/>
      </c>
      <c r="M201" s="11">
        <f>IF(INDEX(Matches!$X:$X,AA201)=0,"",IF(I201="H",INDEX(Matches!$I:$I,AA201),INDEX(Matches!$H:$H,AA201)))</f>
        <v/>
      </c>
      <c r="N201" s="11">
        <f>IF(L201="","",IF(L201&gt;M201,"W",IF(L201=M201,"D","L")))</f>
        <v/>
      </c>
      <c r="O201" s="11">
        <f>IF(L201="","",IF(L201&gt;M201,3,IF(L201=M201,1,0)))</f>
        <v/>
      </c>
      <c r="P201" s="31">
        <f>IF(I201="H",INDEX(Matches!$L:$L,AA201),INDEX(Matches!$N:$N,AA201))</f>
        <v/>
      </c>
      <c r="Q201" s="31">
        <f>INDEX(Matches!$M:$M,AA201)</f>
        <v/>
      </c>
      <c r="R201" s="31">
        <f>IF(I201="H",INDEX(Matches!$N:$N,AA201),INDEX(Matches!$L:$L,AA201))</f>
        <v/>
      </c>
      <c r="S201" s="33">
        <f>IF(I201="H",INDEX(Matches!$O:$O,AA201),INDEX(Matches!$P:$P,AA201))</f>
        <v/>
      </c>
      <c r="T201" s="33">
        <f>IF(INDEX(Matches!$J:$J,AA201)="","",IF(I201="H",INDEX(Matches!$J:$J,AA201),INDEX(Matches!$K:$K,AA201)))</f>
        <v/>
      </c>
      <c r="U201" s="33">
        <f>IF(INDEX(Matches!$K:$K,AA201)="","",IF(I201="H",INDEX(Matches!$K:$K,AA201),INDEX(Matches!$J:$J,AA201)))</f>
        <v/>
      </c>
      <c r="V201" s="30">
        <f>IF(T201="","",T201-U201)</f>
        <v/>
      </c>
      <c r="W201" s="33">
        <f>IF(I201="H",INDEX(Matches!$T:$T,AA201),INDEX(Matches!$U:$U,AA201))</f>
        <v/>
      </c>
      <c r="X201" s="11">
        <f>INDEX(Matches!$X:$X,AA201)</f>
        <v/>
      </c>
      <c r="Y201" s="30">
        <f>IF(O201="","",O201-S201)</f>
        <v/>
      </c>
      <c r="Z201" s="30">
        <f>IF(W201="","",W201-S201)</f>
        <v/>
      </c>
      <c r="AA201" s="24">
        <f>MATCH(J201,Matches!$A:$A,0)</f>
        <v/>
      </c>
      <c r="AB201" s="33" t="n"/>
      <c r="AC201" s="33" t="n">
        <v>1.814135052718363</v>
      </c>
      <c r="AD201" s="24" t="n"/>
      <c r="AE201" s="24" t="n">
        <v>3</v>
      </c>
      <c r="AF201" s="33" t="n"/>
      <c r="AG201" s="33" t="n"/>
    </row>
    <row r="202">
      <c r="A202" s="24" t="inlineStr">
        <is>
          <t>Chelsea|11</t>
        </is>
      </c>
      <c r="B202" s="24" t="inlineStr">
        <is>
          <t>E0</t>
        </is>
      </c>
      <c r="C202" s="24" t="inlineStr">
        <is>
          <t>Premier League</t>
        </is>
      </c>
      <c r="D202" s="24" t="inlineStr">
        <is>
          <t>Chelsea</t>
        </is>
      </c>
      <c r="E202" s="24" t="n">
        <v>11</v>
      </c>
      <c r="F202" s="24" t="n">
        <v>3</v>
      </c>
      <c r="G202" s="29" t="n">
        <v>46347.625</v>
      </c>
      <c r="H202" s="24" t="inlineStr">
        <is>
          <t>Leeds</t>
        </is>
      </c>
      <c r="I202" s="24" t="inlineStr">
        <is>
          <t>H</t>
        </is>
      </c>
      <c r="J202" s="24" t="inlineStr">
        <is>
          <t>E0-Chelsea-Leeds</t>
        </is>
      </c>
      <c r="K202" s="24" t="n">
        <v>14</v>
      </c>
      <c r="L202" s="11">
        <f>IF(INDEX(Matches!$X:$X,AA202)=0,"",IF(I202="H",INDEX(Matches!$H:$H,AA202),INDEX(Matches!$I:$I,AA202)))</f>
        <v/>
      </c>
      <c r="M202" s="11">
        <f>IF(INDEX(Matches!$X:$X,AA202)=0,"",IF(I202="H",INDEX(Matches!$I:$I,AA202),INDEX(Matches!$H:$H,AA202)))</f>
        <v/>
      </c>
      <c r="N202" s="11">
        <f>IF(L202="","",IF(L202&gt;M202,"W",IF(L202=M202,"D","L")))</f>
        <v/>
      </c>
      <c r="O202" s="11">
        <f>IF(L202="","",IF(L202&gt;M202,3,IF(L202=M202,1,0)))</f>
        <v/>
      </c>
      <c r="P202" s="31">
        <f>IF(I202="H",INDEX(Matches!$L:$L,AA202),INDEX(Matches!$N:$N,AA202))</f>
        <v/>
      </c>
      <c r="Q202" s="31">
        <f>INDEX(Matches!$M:$M,AA202)</f>
        <v/>
      </c>
      <c r="R202" s="31">
        <f>IF(I202="H",INDEX(Matches!$N:$N,AA202),INDEX(Matches!$L:$L,AA202))</f>
        <v/>
      </c>
      <c r="S202" s="33">
        <f>IF(I202="H",INDEX(Matches!$O:$O,AA202),INDEX(Matches!$P:$P,AA202))</f>
        <v/>
      </c>
      <c r="T202" s="33">
        <f>IF(INDEX(Matches!$J:$J,AA202)="","",IF(I202="H",INDEX(Matches!$J:$J,AA202),INDEX(Matches!$K:$K,AA202)))</f>
        <v/>
      </c>
      <c r="U202" s="33">
        <f>IF(INDEX(Matches!$K:$K,AA202)="","",IF(I202="H",INDEX(Matches!$K:$K,AA202),INDEX(Matches!$J:$J,AA202)))</f>
        <v/>
      </c>
      <c r="V202" s="30">
        <f>IF(T202="","",T202-U202)</f>
        <v/>
      </c>
      <c r="W202" s="33">
        <f>IF(I202="H",INDEX(Matches!$T:$T,AA202),INDEX(Matches!$U:$U,AA202))</f>
        <v/>
      </c>
      <c r="X202" s="11">
        <f>INDEX(Matches!$X:$X,AA202)</f>
        <v/>
      </c>
      <c r="Y202" s="30">
        <f>IF(O202="","",O202-S202)</f>
        <v/>
      </c>
      <c r="Z202" s="30">
        <f>IF(W202="","",W202-S202)</f>
        <v/>
      </c>
      <c r="AA202" s="24">
        <f>MATCH(J202,Matches!$A:$A,0)</f>
        <v/>
      </c>
      <c r="AB202" s="33" t="n"/>
      <c r="AC202" s="33" t="n">
        <v>2.033548179699158</v>
      </c>
      <c r="AD202" s="24" t="n"/>
      <c r="AE202" s="24" t="n">
        <v>3</v>
      </c>
      <c r="AF202" s="33" t="n"/>
      <c r="AG202" s="33" t="n"/>
    </row>
    <row r="203">
      <c r="A203" s="24" t="inlineStr">
        <is>
          <t>Chelsea|12</t>
        </is>
      </c>
      <c r="B203" s="24" t="inlineStr">
        <is>
          <t>E0</t>
        </is>
      </c>
      <c r="C203" s="24" t="inlineStr">
        <is>
          <t>Premier League</t>
        </is>
      </c>
      <c r="D203" s="24" t="inlineStr">
        <is>
          <t>Chelsea</t>
        </is>
      </c>
      <c r="E203" s="24" t="n">
        <v>12</v>
      </c>
      <c r="F203" s="24" t="n">
        <v>3</v>
      </c>
      <c r="G203" s="29" t="n">
        <v>46353.83333333334</v>
      </c>
      <c r="H203" s="24" t="inlineStr">
        <is>
          <t>Nott'm Forest</t>
        </is>
      </c>
      <c r="I203" s="24" t="inlineStr">
        <is>
          <t>A</t>
        </is>
      </c>
      <c r="J203" s="24" t="inlineStr">
        <is>
          <t>E0-NottmFor-Chelsea</t>
        </is>
      </c>
      <c r="K203" s="24" t="n">
        <v>13</v>
      </c>
      <c r="L203" s="11">
        <f>IF(INDEX(Matches!$X:$X,AA203)=0,"",IF(I203="H",INDEX(Matches!$H:$H,AA203),INDEX(Matches!$I:$I,AA203)))</f>
        <v/>
      </c>
      <c r="M203" s="11">
        <f>IF(INDEX(Matches!$X:$X,AA203)=0,"",IF(I203="H",INDEX(Matches!$I:$I,AA203),INDEX(Matches!$H:$H,AA203)))</f>
        <v/>
      </c>
      <c r="N203" s="11">
        <f>IF(L203="","",IF(L203&gt;M203,"W",IF(L203=M203,"D","L")))</f>
        <v/>
      </c>
      <c r="O203" s="11">
        <f>IF(L203="","",IF(L203&gt;M203,3,IF(L203=M203,1,0)))</f>
        <v/>
      </c>
      <c r="P203" s="31">
        <f>IF(I203="H",INDEX(Matches!$L:$L,AA203),INDEX(Matches!$N:$N,AA203))</f>
        <v/>
      </c>
      <c r="Q203" s="31">
        <f>INDEX(Matches!$M:$M,AA203)</f>
        <v/>
      </c>
      <c r="R203" s="31">
        <f>IF(I203="H",INDEX(Matches!$N:$N,AA203),INDEX(Matches!$L:$L,AA203))</f>
        <v/>
      </c>
      <c r="S203" s="33">
        <f>IF(I203="H",INDEX(Matches!$O:$O,AA203),INDEX(Matches!$P:$P,AA203))</f>
        <v/>
      </c>
      <c r="T203" s="33">
        <f>IF(INDEX(Matches!$J:$J,AA203)="","",IF(I203="H",INDEX(Matches!$J:$J,AA203),INDEX(Matches!$K:$K,AA203)))</f>
        <v/>
      </c>
      <c r="U203" s="33">
        <f>IF(INDEX(Matches!$K:$K,AA203)="","",IF(I203="H",INDEX(Matches!$K:$K,AA203),INDEX(Matches!$J:$J,AA203)))</f>
        <v/>
      </c>
      <c r="V203" s="30">
        <f>IF(T203="","",T203-U203)</f>
        <v/>
      </c>
      <c r="W203" s="33">
        <f>IF(I203="H",INDEX(Matches!$T:$T,AA203),INDEX(Matches!$U:$U,AA203))</f>
        <v/>
      </c>
      <c r="X203" s="11">
        <f>INDEX(Matches!$X:$X,AA203)</f>
        <v/>
      </c>
      <c r="Y203" s="30">
        <f>IF(O203="","",O203-S203)</f>
        <v/>
      </c>
      <c r="Z203" s="30">
        <f>IF(W203="","",W203-S203)</f>
        <v/>
      </c>
      <c r="AA203" s="24">
        <f>MATCH(J203,Matches!$A:$A,0)</f>
        <v/>
      </c>
      <c r="AB203" s="33" t="n"/>
      <c r="AC203" s="33" t="n">
        <v>1.645503654251712</v>
      </c>
      <c r="AD203" s="24" t="n"/>
      <c r="AE203" s="24" t="n">
        <v>3</v>
      </c>
      <c r="AF203" s="33" t="n"/>
      <c r="AG203" s="33" t="n"/>
    </row>
    <row r="204">
      <c r="A204" s="24" t="inlineStr">
        <is>
          <t>Chelsea|13</t>
        </is>
      </c>
      <c r="B204" s="24" t="inlineStr">
        <is>
          <t>E0</t>
        </is>
      </c>
      <c r="C204" s="24" t="inlineStr">
        <is>
          <t>Premier League</t>
        </is>
      </c>
      <c r="D204" s="24" t="inlineStr">
        <is>
          <t>Chelsea</t>
        </is>
      </c>
      <c r="E204" s="24" t="n">
        <v>13</v>
      </c>
      <c r="F204" s="24" t="n">
        <v>4</v>
      </c>
      <c r="G204" s="29" t="n">
        <v>46358.83333333334</v>
      </c>
      <c r="H204" s="24" t="inlineStr">
        <is>
          <t>Crystal Palace</t>
        </is>
      </c>
      <c r="I204" s="24" t="inlineStr">
        <is>
          <t>H</t>
        </is>
      </c>
      <c r="J204" s="24" t="inlineStr">
        <is>
          <t>E0-Chelsea-CrystalP</t>
        </is>
      </c>
      <c r="K204" s="24" t="n">
        <v>15</v>
      </c>
      <c r="L204" s="11">
        <f>IF(INDEX(Matches!$X:$X,AA204)=0,"",IF(I204="H",INDEX(Matches!$H:$H,AA204),INDEX(Matches!$I:$I,AA204)))</f>
        <v/>
      </c>
      <c r="M204" s="11">
        <f>IF(INDEX(Matches!$X:$X,AA204)=0,"",IF(I204="H",INDEX(Matches!$I:$I,AA204),INDEX(Matches!$H:$H,AA204)))</f>
        <v/>
      </c>
      <c r="N204" s="11">
        <f>IF(L204="","",IF(L204&gt;M204,"W",IF(L204=M204,"D","L")))</f>
        <v/>
      </c>
      <c r="O204" s="11">
        <f>IF(L204="","",IF(L204&gt;M204,3,IF(L204=M204,1,0)))</f>
        <v/>
      </c>
      <c r="P204" s="31">
        <f>IF(I204="H",INDEX(Matches!$L:$L,AA204),INDEX(Matches!$N:$N,AA204))</f>
        <v/>
      </c>
      <c r="Q204" s="31">
        <f>INDEX(Matches!$M:$M,AA204)</f>
        <v/>
      </c>
      <c r="R204" s="31">
        <f>IF(I204="H",INDEX(Matches!$N:$N,AA204),INDEX(Matches!$L:$L,AA204))</f>
        <v/>
      </c>
      <c r="S204" s="33">
        <f>IF(I204="H",INDEX(Matches!$O:$O,AA204),INDEX(Matches!$P:$P,AA204))</f>
        <v/>
      </c>
      <c r="T204" s="33">
        <f>IF(INDEX(Matches!$J:$J,AA204)="","",IF(I204="H",INDEX(Matches!$J:$J,AA204),INDEX(Matches!$K:$K,AA204)))</f>
        <v/>
      </c>
      <c r="U204" s="33">
        <f>IF(INDEX(Matches!$K:$K,AA204)="","",IF(I204="H",INDEX(Matches!$K:$K,AA204),INDEX(Matches!$J:$J,AA204)))</f>
        <v/>
      </c>
      <c r="V204" s="30">
        <f>IF(T204="","",T204-U204)</f>
        <v/>
      </c>
      <c r="W204" s="33">
        <f>IF(I204="H",INDEX(Matches!$T:$T,AA204),INDEX(Matches!$U:$U,AA204))</f>
        <v/>
      </c>
      <c r="X204" s="11">
        <f>INDEX(Matches!$X:$X,AA204)</f>
        <v/>
      </c>
      <c r="Y204" s="30">
        <f>IF(O204="","",O204-S204)</f>
        <v/>
      </c>
      <c r="Z204" s="30">
        <f>IF(W204="","",W204-S204)</f>
        <v/>
      </c>
      <c r="AA204" s="24">
        <f>MATCH(J204,Matches!$A:$A,0)</f>
        <v/>
      </c>
      <c r="AB204" s="33" t="n"/>
      <c r="AC204" s="33" t="n">
        <v>2.117934479356336</v>
      </c>
      <c r="AD204" s="24" t="n"/>
      <c r="AE204" s="24" t="n">
        <v>4</v>
      </c>
      <c r="AF204" s="33" t="n"/>
      <c r="AG204" s="33" t="n"/>
    </row>
    <row r="205">
      <c r="A205" s="24" t="inlineStr">
        <is>
          <t>Chelsea|14</t>
        </is>
      </c>
      <c r="B205" s="24" t="inlineStr">
        <is>
          <t>E0</t>
        </is>
      </c>
      <c r="C205" s="24" t="inlineStr">
        <is>
          <t>Premier League</t>
        </is>
      </c>
      <c r="D205" s="24" t="inlineStr">
        <is>
          <t>Chelsea</t>
        </is>
      </c>
      <c r="E205" s="24" t="n">
        <v>14</v>
      </c>
      <c r="F205" s="24" t="n">
        <v>4</v>
      </c>
      <c r="G205" s="29" t="n">
        <v>46361.625</v>
      </c>
      <c r="H205" s="24" t="inlineStr">
        <is>
          <t>Liverpool</t>
        </is>
      </c>
      <c r="I205" s="24" t="inlineStr">
        <is>
          <t>H</t>
        </is>
      </c>
      <c r="J205" s="24" t="inlineStr">
        <is>
          <t>E0-Chelsea-Liverpoo</t>
        </is>
      </c>
      <c r="K205" s="24" t="n">
        <v>3</v>
      </c>
      <c r="L205" s="11">
        <f>IF(INDEX(Matches!$X:$X,AA205)=0,"",IF(I205="H",INDEX(Matches!$H:$H,AA205),INDEX(Matches!$I:$I,AA205)))</f>
        <v/>
      </c>
      <c r="M205" s="11">
        <f>IF(INDEX(Matches!$X:$X,AA205)=0,"",IF(I205="H",INDEX(Matches!$I:$I,AA205),INDEX(Matches!$H:$H,AA205)))</f>
        <v/>
      </c>
      <c r="N205" s="11">
        <f>IF(L205="","",IF(L205&gt;M205,"W",IF(L205=M205,"D","L")))</f>
        <v/>
      </c>
      <c r="O205" s="11">
        <f>IF(L205="","",IF(L205&gt;M205,3,IF(L205=M205,1,0)))</f>
        <v/>
      </c>
      <c r="P205" s="31">
        <f>IF(I205="H",INDEX(Matches!$L:$L,AA205),INDEX(Matches!$N:$N,AA205))</f>
        <v/>
      </c>
      <c r="Q205" s="31">
        <f>INDEX(Matches!$M:$M,AA205)</f>
        <v/>
      </c>
      <c r="R205" s="31">
        <f>IF(I205="H",INDEX(Matches!$N:$N,AA205),INDEX(Matches!$L:$L,AA205))</f>
        <v/>
      </c>
      <c r="S205" s="33">
        <f>IF(I205="H",INDEX(Matches!$O:$O,AA205),INDEX(Matches!$P:$P,AA205))</f>
        <v/>
      </c>
      <c r="T205" s="33">
        <f>IF(INDEX(Matches!$J:$J,AA205)="","",IF(I205="H",INDEX(Matches!$J:$J,AA205),INDEX(Matches!$K:$K,AA205)))</f>
        <v/>
      </c>
      <c r="U205" s="33">
        <f>IF(INDEX(Matches!$K:$K,AA205)="","",IF(I205="H",INDEX(Matches!$K:$K,AA205),INDEX(Matches!$J:$J,AA205)))</f>
        <v/>
      </c>
      <c r="V205" s="30">
        <f>IF(T205="","",T205-U205)</f>
        <v/>
      </c>
      <c r="W205" s="33">
        <f>IF(I205="H",INDEX(Matches!$T:$T,AA205),INDEX(Matches!$U:$U,AA205))</f>
        <v/>
      </c>
      <c r="X205" s="11">
        <f>INDEX(Matches!$X:$X,AA205)</f>
        <v/>
      </c>
      <c r="Y205" s="30">
        <f>IF(O205="","",O205-S205)</f>
        <v/>
      </c>
      <c r="Z205" s="30">
        <f>IF(W205="","",W205-S205)</f>
        <v/>
      </c>
      <c r="AA205" s="24">
        <f>MATCH(J205,Matches!$A:$A,0)</f>
        <v/>
      </c>
      <c r="AB205" s="33" t="n"/>
      <c r="AC205" s="33" t="n">
        <v>1.442595018418233</v>
      </c>
      <c r="AD205" s="24" t="n"/>
      <c r="AE205" s="24" t="n">
        <v>4</v>
      </c>
      <c r="AF205" s="33" t="n"/>
      <c r="AG205" s="33" t="n"/>
    </row>
    <row r="206">
      <c r="A206" s="24" t="inlineStr">
        <is>
          <t>Chelsea|15</t>
        </is>
      </c>
      <c r="B206" s="24" t="inlineStr">
        <is>
          <t>E0</t>
        </is>
      </c>
      <c r="C206" s="24" t="inlineStr">
        <is>
          <t>Premier League</t>
        </is>
      </c>
      <c r="D206" s="24" t="inlineStr">
        <is>
          <t>Chelsea</t>
        </is>
      </c>
      <c r="E206" s="24" t="n">
        <v>15</v>
      </c>
      <c r="F206" s="24" t="n">
        <v>4</v>
      </c>
      <c r="G206" s="29" t="n">
        <v>46368.625</v>
      </c>
      <c r="H206" s="24" t="inlineStr">
        <is>
          <t>Man City</t>
        </is>
      </c>
      <c r="I206" s="24" t="inlineStr">
        <is>
          <t>A</t>
        </is>
      </c>
      <c r="J206" s="24" t="inlineStr">
        <is>
          <t>E0-ManCity-Chelsea</t>
        </is>
      </c>
      <c r="K206" s="24" t="n">
        <v>2</v>
      </c>
      <c r="L206" s="11">
        <f>IF(INDEX(Matches!$X:$X,AA206)=0,"",IF(I206="H",INDEX(Matches!$H:$H,AA206),INDEX(Matches!$I:$I,AA206)))</f>
        <v/>
      </c>
      <c r="M206" s="11">
        <f>IF(INDEX(Matches!$X:$X,AA206)=0,"",IF(I206="H",INDEX(Matches!$I:$I,AA206),INDEX(Matches!$H:$H,AA206)))</f>
        <v/>
      </c>
      <c r="N206" s="11">
        <f>IF(L206="","",IF(L206&gt;M206,"W",IF(L206=M206,"D","L")))</f>
        <v/>
      </c>
      <c r="O206" s="11">
        <f>IF(L206="","",IF(L206&gt;M206,3,IF(L206=M206,1,0)))</f>
        <v/>
      </c>
      <c r="P206" s="31">
        <f>IF(I206="H",INDEX(Matches!$L:$L,AA206),INDEX(Matches!$N:$N,AA206))</f>
        <v/>
      </c>
      <c r="Q206" s="31">
        <f>INDEX(Matches!$M:$M,AA206)</f>
        <v/>
      </c>
      <c r="R206" s="31">
        <f>IF(I206="H",INDEX(Matches!$N:$N,AA206),INDEX(Matches!$L:$L,AA206))</f>
        <v/>
      </c>
      <c r="S206" s="33">
        <f>IF(I206="H",INDEX(Matches!$O:$O,AA206),INDEX(Matches!$P:$P,AA206))</f>
        <v/>
      </c>
      <c r="T206" s="33">
        <f>IF(INDEX(Matches!$J:$J,AA206)="","",IF(I206="H",INDEX(Matches!$J:$J,AA206),INDEX(Matches!$K:$K,AA206)))</f>
        <v/>
      </c>
      <c r="U206" s="33">
        <f>IF(INDEX(Matches!$K:$K,AA206)="","",IF(I206="H",INDEX(Matches!$K:$K,AA206),INDEX(Matches!$J:$J,AA206)))</f>
        <v/>
      </c>
      <c r="V206" s="30">
        <f>IF(T206="","",T206-U206)</f>
        <v/>
      </c>
      <c r="W206" s="33">
        <f>IF(I206="H",INDEX(Matches!$T:$T,AA206),INDEX(Matches!$U:$U,AA206))</f>
        <v/>
      </c>
      <c r="X206" s="11">
        <f>INDEX(Matches!$X:$X,AA206)</f>
        <v/>
      </c>
      <c r="Y206" s="30">
        <f>IF(O206="","",O206-S206)</f>
        <v/>
      </c>
      <c r="Z206" s="30">
        <f>IF(W206="","",W206-S206)</f>
        <v/>
      </c>
      <c r="AA206" s="24">
        <f>MATCH(J206,Matches!$A:$A,0)</f>
        <v/>
      </c>
      <c r="AB206" s="33" t="n"/>
      <c r="AC206" s="33" t="n">
        <v>0.9877125934892047</v>
      </c>
      <c r="AD206" s="24" t="n"/>
      <c r="AE206" s="24" t="n">
        <v>4</v>
      </c>
      <c r="AF206" s="33" t="n"/>
      <c r="AG206" s="33" t="n"/>
    </row>
    <row r="207">
      <c r="A207" s="24" t="inlineStr">
        <is>
          <t>Chelsea|16</t>
        </is>
      </c>
      <c r="B207" s="24" t="inlineStr">
        <is>
          <t>E0</t>
        </is>
      </c>
      <c r="C207" s="24" t="inlineStr">
        <is>
          <t>Premier League</t>
        </is>
      </c>
      <c r="D207" s="24" t="inlineStr">
        <is>
          <t>Chelsea</t>
        </is>
      </c>
      <c r="E207" s="24" t="n">
        <v>16</v>
      </c>
      <c r="F207" s="24" t="n">
        <v>4</v>
      </c>
      <c r="G207" s="29" t="n">
        <v>46375.625</v>
      </c>
      <c r="H207" s="24" t="inlineStr">
        <is>
          <t>Aston Villa</t>
        </is>
      </c>
      <c r="I207" s="24" t="inlineStr">
        <is>
          <t>H</t>
        </is>
      </c>
      <c r="J207" s="24" t="inlineStr">
        <is>
          <t>E0-Chelsea-AstonVil</t>
        </is>
      </c>
      <c r="K207" s="24" t="n">
        <v>7</v>
      </c>
      <c r="L207" s="11">
        <f>IF(INDEX(Matches!$X:$X,AA207)=0,"",IF(I207="H",INDEX(Matches!$H:$H,AA207),INDEX(Matches!$I:$I,AA207)))</f>
        <v/>
      </c>
      <c r="M207" s="11">
        <f>IF(INDEX(Matches!$X:$X,AA207)=0,"",IF(I207="H",INDEX(Matches!$I:$I,AA207),INDEX(Matches!$H:$H,AA207)))</f>
        <v/>
      </c>
      <c r="N207" s="11">
        <f>IF(L207="","",IF(L207&gt;M207,"W",IF(L207=M207,"D","L")))</f>
        <v/>
      </c>
      <c r="O207" s="11">
        <f>IF(L207="","",IF(L207&gt;M207,3,IF(L207=M207,1,0)))</f>
        <v/>
      </c>
      <c r="P207" s="31">
        <f>IF(I207="H",INDEX(Matches!$L:$L,AA207),INDEX(Matches!$N:$N,AA207))</f>
        <v/>
      </c>
      <c r="Q207" s="31">
        <f>INDEX(Matches!$M:$M,AA207)</f>
        <v/>
      </c>
      <c r="R207" s="31">
        <f>IF(I207="H",INDEX(Matches!$N:$N,AA207),INDEX(Matches!$L:$L,AA207))</f>
        <v/>
      </c>
      <c r="S207" s="33">
        <f>IF(I207="H",INDEX(Matches!$O:$O,AA207),INDEX(Matches!$P:$P,AA207))</f>
        <v/>
      </c>
      <c r="T207" s="33">
        <f>IF(INDEX(Matches!$J:$J,AA207)="","",IF(I207="H",INDEX(Matches!$J:$J,AA207),INDEX(Matches!$K:$K,AA207)))</f>
        <v/>
      </c>
      <c r="U207" s="33">
        <f>IF(INDEX(Matches!$K:$K,AA207)="","",IF(I207="H",INDEX(Matches!$K:$K,AA207),INDEX(Matches!$J:$J,AA207)))</f>
        <v/>
      </c>
      <c r="V207" s="30">
        <f>IF(T207="","",T207-U207)</f>
        <v/>
      </c>
      <c r="W207" s="33">
        <f>IF(I207="H",INDEX(Matches!$T:$T,AA207),INDEX(Matches!$U:$U,AA207))</f>
        <v/>
      </c>
      <c r="X207" s="11">
        <f>INDEX(Matches!$X:$X,AA207)</f>
        <v/>
      </c>
      <c r="Y207" s="30">
        <f>IF(O207="","",O207-S207)</f>
        <v/>
      </c>
      <c r="Z207" s="30">
        <f>IF(W207="","",W207-S207)</f>
        <v/>
      </c>
      <c r="AA207" s="24">
        <f>MATCH(J207,Matches!$A:$A,0)</f>
        <v/>
      </c>
      <c r="AB207" s="33" t="n"/>
      <c r="AC207" s="33" t="n">
        <v>1.791143797703049</v>
      </c>
      <c r="AD207" s="24" t="n"/>
      <c r="AE207" s="24" t="n">
        <v>4</v>
      </c>
      <c r="AF207" s="33" t="n"/>
      <c r="AG207" s="33" t="n"/>
    </row>
    <row r="208">
      <c r="A208" s="24" t="inlineStr">
        <is>
          <t>Chelsea|17</t>
        </is>
      </c>
      <c r="B208" s="24" t="inlineStr">
        <is>
          <t>E0</t>
        </is>
      </c>
      <c r="C208" s="24" t="inlineStr">
        <is>
          <t>Premier League</t>
        </is>
      </c>
      <c r="D208" s="24" t="inlineStr">
        <is>
          <t>Chelsea</t>
        </is>
      </c>
      <c r="E208" s="24" t="n">
        <v>17</v>
      </c>
      <c r="F208" s="24" t="n">
        <v>5</v>
      </c>
      <c r="G208" s="29" t="n">
        <v>46383.58333333334</v>
      </c>
      <c r="H208" s="24" t="inlineStr">
        <is>
          <t>Coventry</t>
        </is>
      </c>
      <c r="I208" s="24" t="inlineStr">
        <is>
          <t>A</t>
        </is>
      </c>
      <c r="J208" s="24" t="inlineStr">
        <is>
          <t>E0-Coventry-Chelsea</t>
        </is>
      </c>
      <c r="K208" s="24" t="n">
        <v>18</v>
      </c>
      <c r="L208" s="11">
        <f>IF(INDEX(Matches!$X:$X,AA208)=0,"",IF(I208="H",INDEX(Matches!$H:$H,AA208),INDEX(Matches!$I:$I,AA208)))</f>
        <v/>
      </c>
      <c r="M208" s="11">
        <f>IF(INDEX(Matches!$X:$X,AA208)=0,"",IF(I208="H",INDEX(Matches!$I:$I,AA208),INDEX(Matches!$H:$H,AA208)))</f>
        <v/>
      </c>
      <c r="N208" s="11">
        <f>IF(L208="","",IF(L208&gt;M208,"W",IF(L208=M208,"D","L")))</f>
        <v/>
      </c>
      <c r="O208" s="11">
        <f>IF(L208="","",IF(L208&gt;M208,3,IF(L208=M208,1,0)))</f>
        <v/>
      </c>
      <c r="P208" s="31">
        <f>IF(I208="H",INDEX(Matches!$L:$L,AA208),INDEX(Matches!$N:$N,AA208))</f>
        <v/>
      </c>
      <c r="Q208" s="31">
        <f>INDEX(Matches!$M:$M,AA208)</f>
        <v/>
      </c>
      <c r="R208" s="31">
        <f>IF(I208="H",INDEX(Matches!$N:$N,AA208),INDEX(Matches!$L:$L,AA208))</f>
        <v/>
      </c>
      <c r="S208" s="33">
        <f>IF(I208="H",INDEX(Matches!$O:$O,AA208),INDEX(Matches!$P:$P,AA208))</f>
        <v/>
      </c>
      <c r="T208" s="33">
        <f>IF(INDEX(Matches!$J:$J,AA208)="","",IF(I208="H",INDEX(Matches!$J:$J,AA208),INDEX(Matches!$K:$K,AA208)))</f>
        <v/>
      </c>
      <c r="U208" s="33">
        <f>IF(INDEX(Matches!$K:$K,AA208)="","",IF(I208="H",INDEX(Matches!$K:$K,AA208),INDEX(Matches!$J:$J,AA208)))</f>
        <v/>
      </c>
      <c r="V208" s="30">
        <f>IF(T208="","",T208-U208)</f>
        <v/>
      </c>
      <c r="W208" s="33">
        <f>IF(I208="H",INDEX(Matches!$T:$T,AA208),INDEX(Matches!$U:$U,AA208))</f>
        <v/>
      </c>
      <c r="X208" s="11">
        <f>INDEX(Matches!$X:$X,AA208)</f>
        <v/>
      </c>
      <c r="Y208" s="30">
        <f>IF(O208="","",O208-S208)</f>
        <v/>
      </c>
      <c r="Z208" s="30">
        <f>IF(W208="","",W208-S208)</f>
        <v/>
      </c>
      <c r="AA208" s="24">
        <f>MATCH(J208,Matches!$A:$A,0)</f>
        <v/>
      </c>
      <c r="AB208" s="33" t="n"/>
      <c r="AC208" s="33" t="n">
        <v>2.023643411276081</v>
      </c>
      <c r="AD208" s="24" t="n"/>
      <c r="AE208" s="24" t="n">
        <v>5</v>
      </c>
      <c r="AF208" s="33" t="n"/>
      <c r="AG208" s="33" t="n"/>
    </row>
    <row r="209">
      <c r="A209" s="24" t="inlineStr">
        <is>
          <t>Chelsea|18</t>
        </is>
      </c>
      <c r="B209" s="24" t="inlineStr">
        <is>
          <t>E0</t>
        </is>
      </c>
      <c r="C209" s="24" t="inlineStr">
        <is>
          <t>Premier League</t>
        </is>
      </c>
      <c r="D209" s="24" t="inlineStr">
        <is>
          <t>Chelsea</t>
        </is>
      </c>
      <c r="E209" s="24" t="n">
        <v>18</v>
      </c>
      <c r="F209" s="24" t="n">
        <v>5</v>
      </c>
      <c r="G209" s="29" t="n">
        <v>46386.84375</v>
      </c>
      <c r="H209" s="24" t="inlineStr">
        <is>
          <t>Ipswich</t>
        </is>
      </c>
      <c r="I209" s="24" t="inlineStr">
        <is>
          <t>A</t>
        </is>
      </c>
      <c r="J209" s="24" t="inlineStr">
        <is>
          <t>E0-Ipswich-Chelsea</t>
        </is>
      </c>
      <c r="K209" s="24" t="n">
        <v>19</v>
      </c>
      <c r="L209" s="11">
        <f>IF(INDEX(Matches!$X:$X,AA209)=0,"",IF(I209="H",INDEX(Matches!$H:$H,AA209),INDEX(Matches!$I:$I,AA209)))</f>
        <v/>
      </c>
      <c r="M209" s="11">
        <f>IF(INDEX(Matches!$X:$X,AA209)=0,"",IF(I209="H",INDEX(Matches!$I:$I,AA209),INDEX(Matches!$H:$H,AA209)))</f>
        <v/>
      </c>
      <c r="N209" s="11">
        <f>IF(L209="","",IF(L209&gt;M209,"W",IF(L209=M209,"D","L")))</f>
        <v/>
      </c>
      <c r="O209" s="11">
        <f>IF(L209="","",IF(L209&gt;M209,3,IF(L209=M209,1,0)))</f>
        <v/>
      </c>
      <c r="P209" s="31">
        <f>IF(I209="H",INDEX(Matches!$L:$L,AA209),INDEX(Matches!$N:$N,AA209))</f>
        <v/>
      </c>
      <c r="Q209" s="31">
        <f>INDEX(Matches!$M:$M,AA209)</f>
        <v/>
      </c>
      <c r="R209" s="31">
        <f>IF(I209="H",INDEX(Matches!$N:$N,AA209),INDEX(Matches!$L:$L,AA209))</f>
        <v/>
      </c>
      <c r="S209" s="33">
        <f>IF(I209="H",INDEX(Matches!$O:$O,AA209),INDEX(Matches!$P:$P,AA209))</f>
        <v/>
      </c>
      <c r="T209" s="33">
        <f>IF(INDEX(Matches!$J:$J,AA209)="","",IF(I209="H",INDEX(Matches!$J:$J,AA209),INDEX(Matches!$K:$K,AA209)))</f>
        <v/>
      </c>
      <c r="U209" s="33">
        <f>IF(INDEX(Matches!$K:$K,AA209)="","",IF(I209="H",INDEX(Matches!$K:$K,AA209),INDEX(Matches!$J:$J,AA209)))</f>
        <v/>
      </c>
      <c r="V209" s="30">
        <f>IF(T209="","",T209-U209)</f>
        <v/>
      </c>
      <c r="W209" s="33">
        <f>IF(I209="H",INDEX(Matches!$T:$T,AA209),INDEX(Matches!$U:$U,AA209))</f>
        <v/>
      </c>
      <c r="X209" s="11">
        <f>INDEX(Matches!$X:$X,AA209)</f>
        <v/>
      </c>
      <c r="Y209" s="30">
        <f>IF(O209="","",O209-S209)</f>
        <v/>
      </c>
      <c r="Z209" s="30">
        <f>IF(W209="","",W209-S209)</f>
        <v/>
      </c>
      <c r="AA209" s="24">
        <f>MATCH(J209,Matches!$A:$A,0)</f>
        <v/>
      </c>
      <c r="AB209" s="33" t="n"/>
      <c r="AC209" s="33" t="n">
        <v>2.043502077770723</v>
      </c>
      <c r="AD209" s="24" t="n"/>
      <c r="AE209" s="24" t="n">
        <v>5</v>
      </c>
      <c r="AF209" s="33" t="n"/>
      <c r="AG209" s="33" t="n"/>
    </row>
    <row r="210">
      <c r="A210" s="24" t="inlineStr">
        <is>
          <t>Chelsea|19</t>
        </is>
      </c>
      <c r="B210" s="24" t="inlineStr">
        <is>
          <t>E0</t>
        </is>
      </c>
      <c r="C210" s="24" t="inlineStr">
        <is>
          <t>Premier League</t>
        </is>
      </c>
      <c r="D210" s="24" t="inlineStr">
        <is>
          <t>Chelsea</t>
        </is>
      </c>
      <c r="E210" s="24" t="n">
        <v>19</v>
      </c>
      <c r="F210" s="24" t="n">
        <v>5</v>
      </c>
      <c r="G210" s="29" t="n">
        <v>46390.58333333334</v>
      </c>
      <c r="H210" s="24" t="inlineStr">
        <is>
          <t>Newcastle</t>
        </is>
      </c>
      <c r="I210" s="24" t="inlineStr">
        <is>
          <t>H</t>
        </is>
      </c>
      <c r="J210" s="24" t="inlineStr">
        <is>
          <t>E0-Chelsea-Newcastl</t>
        </is>
      </c>
      <c r="K210" s="24" t="n">
        <v>9</v>
      </c>
      <c r="L210" s="11">
        <f>IF(INDEX(Matches!$X:$X,AA210)=0,"",IF(I210="H",INDEX(Matches!$H:$H,AA210),INDEX(Matches!$I:$I,AA210)))</f>
        <v/>
      </c>
      <c r="M210" s="11">
        <f>IF(INDEX(Matches!$X:$X,AA210)=0,"",IF(I210="H",INDEX(Matches!$I:$I,AA210),INDEX(Matches!$H:$H,AA210)))</f>
        <v/>
      </c>
      <c r="N210" s="11">
        <f>IF(L210="","",IF(L210&gt;M210,"W",IF(L210=M210,"D","L")))</f>
        <v/>
      </c>
      <c r="O210" s="11">
        <f>IF(L210="","",IF(L210&gt;M210,3,IF(L210=M210,1,0)))</f>
        <v/>
      </c>
      <c r="P210" s="31">
        <f>IF(I210="H",INDEX(Matches!$L:$L,AA210),INDEX(Matches!$N:$N,AA210))</f>
        <v/>
      </c>
      <c r="Q210" s="31">
        <f>INDEX(Matches!$M:$M,AA210)</f>
        <v/>
      </c>
      <c r="R210" s="31">
        <f>IF(I210="H",INDEX(Matches!$N:$N,AA210),INDEX(Matches!$L:$L,AA210))</f>
        <v/>
      </c>
      <c r="S210" s="33">
        <f>IF(I210="H",INDEX(Matches!$O:$O,AA210),INDEX(Matches!$P:$P,AA210))</f>
        <v/>
      </c>
      <c r="T210" s="33">
        <f>IF(INDEX(Matches!$J:$J,AA210)="","",IF(I210="H",INDEX(Matches!$J:$J,AA210),INDEX(Matches!$K:$K,AA210)))</f>
        <v/>
      </c>
      <c r="U210" s="33">
        <f>IF(INDEX(Matches!$K:$K,AA210)="","",IF(I210="H",INDEX(Matches!$K:$K,AA210),INDEX(Matches!$J:$J,AA210)))</f>
        <v/>
      </c>
      <c r="V210" s="30">
        <f>IF(T210="","",T210-U210)</f>
        <v/>
      </c>
      <c r="W210" s="33">
        <f>IF(I210="H",INDEX(Matches!$T:$T,AA210),INDEX(Matches!$U:$U,AA210))</f>
        <v/>
      </c>
      <c r="X210" s="11">
        <f>INDEX(Matches!$X:$X,AA210)</f>
        <v/>
      </c>
      <c r="Y210" s="30">
        <f>IF(O210="","",O210-S210)</f>
        <v/>
      </c>
      <c r="Z210" s="30">
        <f>IF(W210="","",W210-S210)</f>
        <v/>
      </c>
      <c r="AA210" s="24">
        <f>MATCH(J210,Matches!$A:$A,0)</f>
        <v/>
      </c>
      <c r="AB210" s="33" t="n"/>
      <c r="AC210" s="33" t="n">
        <v>1.957644114588888</v>
      </c>
      <c r="AD210" s="24" t="n"/>
      <c r="AE210" s="24" t="n">
        <v>5</v>
      </c>
      <c r="AF210" s="33" t="n"/>
      <c r="AG210" s="33" t="n"/>
    </row>
    <row r="211">
      <c r="A211" s="24" t="inlineStr">
        <is>
          <t>Chelsea|20</t>
        </is>
      </c>
      <c r="B211" s="24" t="inlineStr">
        <is>
          <t>E0</t>
        </is>
      </c>
      <c r="C211" s="24" t="inlineStr">
        <is>
          <t>Premier League</t>
        </is>
      </c>
      <c r="D211" s="24" t="inlineStr">
        <is>
          <t>Chelsea</t>
        </is>
      </c>
      <c r="E211" s="24" t="n">
        <v>20</v>
      </c>
      <c r="F211" s="24" t="n">
        <v>5</v>
      </c>
      <c r="G211" s="29" t="n">
        <v>46393.8125</v>
      </c>
      <c r="H211" s="24" t="inlineStr">
        <is>
          <t>Crystal Palace</t>
        </is>
      </c>
      <c r="I211" s="24" t="inlineStr">
        <is>
          <t>A</t>
        </is>
      </c>
      <c r="J211" s="24" t="inlineStr">
        <is>
          <t>E0-CrystalP-Chelsea</t>
        </is>
      </c>
      <c r="K211" s="24" t="n">
        <v>15</v>
      </c>
      <c r="L211" s="11">
        <f>IF(INDEX(Matches!$X:$X,AA211)=0,"",IF(I211="H",INDEX(Matches!$H:$H,AA211),INDEX(Matches!$I:$I,AA211)))</f>
        <v/>
      </c>
      <c r="M211" s="11">
        <f>IF(INDEX(Matches!$X:$X,AA211)=0,"",IF(I211="H",INDEX(Matches!$I:$I,AA211),INDEX(Matches!$H:$H,AA211)))</f>
        <v/>
      </c>
      <c r="N211" s="11">
        <f>IF(L211="","",IF(L211&gt;M211,"W",IF(L211=M211,"D","L")))</f>
        <v/>
      </c>
      <c r="O211" s="11">
        <f>IF(L211="","",IF(L211&gt;M211,3,IF(L211=M211,1,0)))</f>
        <v/>
      </c>
      <c r="P211" s="31">
        <f>IF(I211="H",INDEX(Matches!$L:$L,AA211),INDEX(Matches!$N:$N,AA211))</f>
        <v/>
      </c>
      <c r="Q211" s="31">
        <f>INDEX(Matches!$M:$M,AA211)</f>
        <v/>
      </c>
      <c r="R211" s="31">
        <f>IF(I211="H",INDEX(Matches!$N:$N,AA211),INDEX(Matches!$L:$L,AA211))</f>
        <v/>
      </c>
      <c r="S211" s="33">
        <f>IF(I211="H",INDEX(Matches!$O:$O,AA211),INDEX(Matches!$P:$P,AA211))</f>
        <v/>
      </c>
      <c r="T211" s="33">
        <f>IF(INDEX(Matches!$J:$J,AA211)="","",IF(I211="H",INDEX(Matches!$J:$J,AA211),INDEX(Matches!$K:$K,AA211)))</f>
        <v/>
      </c>
      <c r="U211" s="33">
        <f>IF(INDEX(Matches!$K:$K,AA211)="","",IF(I211="H",INDEX(Matches!$K:$K,AA211),INDEX(Matches!$J:$J,AA211)))</f>
        <v/>
      </c>
      <c r="V211" s="30">
        <f>IF(T211="","",T211-U211)</f>
        <v/>
      </c>
      <c r="W211" s="33">
        <f>IF(I211="H",INDEX(Matches!$T:$T,AA211),INDEX(Matches!$U:$U,AA211))</f>
        <v/>
      </c>
      <c r="X211" s="11">
        <f>INDEX(Matches!$X:$X,AA211)</f>
        <v/>
      </c>
      <c r="Y211" s="30">
        <f>IF(O211="","",O211-S211)</f>
        <v/>
      </c>
      <c r="Z211" s="30">
        <f>IF(W211="","",W211-S211)</f>
        <v/>
      </c>
      <c r="AA211" s="24">
        <f>MATCH(J211,Matches!$A:$A,0)</f>
        <v/>
      </c>
      <c r="AB211" s="33" t="n"/>
      <c r="AC211" s="33" t="n">
        <v>1.803022521627943</v>
      </c>
      <c r="AD211" s="24" t="n"/>
      <c r="AE211" s="24" t="n">
        <v>5</v>
      </c>
      <c r="AF211" s="33" t="n"/>
      <c r="AG211" s="33" t="n"/>
    </row>
    <row r="212">
      <c r="A212" s="24" t="inlineStr">
        <is>
          <t>Chelsea|21</t>
        </is>
      </c>
      <c r="B212" s="24" t="inlineStr">
        <is>
          <t>E0</t>
        </is>
      </c>
      <c r="C212" s="24" t="inlineStr">
        <is>
          <t>Premier League</t>
        </is>
      </c>
      <c r="D212" s="24" t="inlineStr">
        <is>
          <t>Chelsea</t>
        </is>
      </c>
      <c r="E212" s="24" t="n">
        <v>21</v>
      </c>
      <c r="F212" s="24" t="n">
        <v>6</v>
      </c>
      <c r="G212" s="29" t="n">
        <v>46403.625</v>
      </c>
      <c r="H212" s="24" t="inlineStr">
        <is>
          <t>Sunderland</t>
        </is>
      </c>
      <c r="I212" s="24" t="inlineStr">
        <is>
          <t>H</t>
        </is>
      </c>
      <c r="J212" s="24" t="inlineStr">
        <is>
          <t>E0-Chelsea-Sunderla</t>
        </is>
      </c>
      <c r="K212" s="24" t="n">
        <v>17</v>
      </c>
      <c r="L212" s="11">
        <f>IF(INDEX(Matches!$X:$X,AA212)=0,"",IF(I212="H",INDEX(Matches!$H:$H,AA212),INDEX(Matches!$I:$I,AA212)))</f>
        <v/>
      </c>
      <c r="M212" s="11">
        <f>IF(INDEX(Matches!$X:$X,AA212)=0,"",IF(I212="H",INDEX(Matches!$I:$I,AA212),INDEX(Matches!$H:$H,AA212)))</f>
        <v/>
      </c>
      <c r="N212" s="11">
        <f>IF(L212="","",IF(L212&gt;M212,"W",IF(L212=M212,"D","L")))</f>
        <v/>
      </c>
      <c r="O212" s="11">
        <f>IF(L212="","",IF(L212&gt;M212,3,IF(L212=M212,1,0)))</f>
        <v/>
      </c>
      <c r="P212" s="31">
        <f>IF(I212="H",INDEX(Matches!$L:$L,AA212),INDEX(Matches!$N:$N,AA212))</f>
        <v/>
      </c>
      <c r="Q212" s="31">
        <f>INDEX(Matches!$M:$M,AA212)</f>
        <v/>
      </c>
      <c r="R212" s="31">
        <f>IF(I212="H",INDEX(Matches!$N:$N,AA212),INDEX(Matches!$L:$L,AA212))</f>
        <v/>
      </c>
      <c r="S212" s="33">
        <f>IF(I212="H",INDEX(Matches!$O:$O,AA212),INDEX(Matches!$P:$P,AA212))</f>
        <v/>
      </c>
      <c r="T212" s="33">
        <f>IF(INDEX(Matches!$J:$J,AA212)="","",IF(I212="H",INDEX(Matches!$J:$J,AA212),INDEX(Matches!$K:$K,AA212)))</f>
        <v/>
      </c>
      <c r="U212" s="33">
        <f>IF(INDEX(Matches!$K:$K,AA212)="","",IF(I212="H",INDEX(Matches!$K:$K,AA212),INDEX(Matches!$J:$J,AA212)))</f>
        <v/>
      </c>
      <c r="V212" s="30">
        <f>IF(T212="","",T212-U212)</f>
        <v/>
      </c>
      <c r="W212" s="33">
        <f>IF(I212="H",INDEX(Matches!$T:$T,AA212),INDEX(Matches!$U:$U,AA212))</f>
        <v/>
      </c>
      <c r="X212" s="11">
        <f>INDEX(Matches!$X:$X,AA212)</f>
        <v/>
      </c>
      <c r="Y212" s="30">
        <f>IF(O212="","",O212-S212)</f>
        <v/>
      </c>
      <c r="Z212" s="30">
        <f>IF(W212="","",W212-S212)</f>
        <v/>
      </c>
      <c r="AA212" s="24">
        <f>MATCH(J212,Matches!$A:$A,0)</f>
        <v/>
      </c>
      <c r="AB212" s="33" t="n"/>
      <c r="AC212" s="33" t="n">
        <v>2.126857904076604</v>
      </c>
      <c r="AD212" s="24" t="n"/>
      <c r="AE212" s="24" t="n">
        <v>6</v>
      </c>
      <c r="AF212" s="33" t="n"/>
      <c r="AG212" s="33" t="n"/>
    </row>
    <row r="213">
      <c r="A213" s="24" t="inlineStr">
        <is>
          <t>Chelsea|22</t>
        </is>
      </c>
      <c r="B213" s="24" t="inlineStr">
        <is>
          <t>E0</t>
        </is>
      </c>
      <c r="C213" s="24" t="inlineStr">
        <is>
          <t>Premier League</t>
        </is>
      </c>
      <c r="D213" s="24" t="inlineStr">
        <is>
          <t>Chelsea</t>
        </is>
      </c>
      <c r="E213" s="24" t="n">
        <v>22</v>
      </c>
      <c r="F213" s="24" t="n">
        <v>6</v>
      </c>
      <c r="G213" s="29" t="n">
        <v>46410.625</v>
      </c>
      <c r="H213" s="24" t="inlineStr">
        <is>
          <t>Leeds</t>
        </is>
      </c>
      <c r="I213" s="24" t="inlineStr">
        <is>
          <t>A</t>
        </is>
      </c>
      <c r="J213" s="24" t="inlineStr">
        <is>
          <t>E0-Leeds-Chelsea</t>
        </is>
      </c>
      <c r="K213" s="24" t="n">
        <v>14</v>
      </c>
      <c r="L213" s="11">
        <f>IF(INDEX(Matches!$X:$X,AA213)=0,"",IF(I213="H",INDEX(Matches!$H:$H,AA213),INDEX(Matches!$I:$I,AA213)))</f>
        <v/>
      </c>
      <c r="M213" s="11">
        <f>IF(INDEX(Matches!$X:$X,AA213)=0,"",IF(I213="H",INDEX(Matches!$I:$I,AA213),INDEX(Matches!$H:$H,AA213)))</f>
        <v/>
      </c>
      <c r="N213" s="11">
        <f>IF(L213="","",IF(L213&gt;M213,"W",IF(L213=M213,"D","L")))</f>
        <v/>
      </c>
      <c r="O213" s="11">
        <f>IF(L213="","",IF(L213&gt;M213,3,IF(L213=M213,1,0)))</f>
        <v/>
      </c>
      <c r="P213" s="31">
        <f>IF(I213="H",INDEX(Matches!$L:$L,AA213),INDEX(Matches!$N:$N,AA213))</f>
        <v/>
      </c>
      <c r="Q213" s="31">
        <f>INDEX(Matches!$M:$M,AA213)</f>
        <v/>
      </c>
      <c r="R213" s="31">
        <f>IF(I213="H",INDEX(Matches!$N:$N,AA213),INDEX(Matches!$L:$L,AA213))</f>
        <v/>
      </c>
      <c r="S213" s="33">
        <f>IF(I213="H",INDEX(Matches!$O:$O,AA213),INDEX(Matches!$P:$P,AA213))</f>
        <v/>
      </c>
      <c r="T213" s="33">
        <f>IF(INDEX(Matches!$J:$J,AA213)="","",IF(I213="H",INDEX(Matches!$J:$J,AA213),INDEX(Matches!$K:$K,AA213)))</f>
        <v/>
      </c>
      <c r="U213" s="33">
        <f>IF(INDEX(Matches!$K:$K,AA213)="","",IF(I213="H",INDEX(Matches!$K:$K,AA213),INDEX(Matches!$J:$J,AA213)))</f>
        <v/>
      </c>
      <c r="V213" s="30">
        <f>IF(T213="","",T213-U213)</f>
        <v/>
      </c>
      <c r="W213" s="33">
        <f>IF(I213="H",INDEX(Matches!$T:$T,AA213),INDEX(Matches!$U:$U,AA213))</f>
        <v/>
      </c>
      <c r="X213" s="11">
        <f>INDEX(Matches!$X:$X,AA213)</f>
        <v/>
      </c>
      <c r="Y213" s="30">
        <f>IF(O213="","",O213-S213)</f>
        <v/>
      </c>
      <c r="Z213" s="30">
        <f>IF(W213="","",W213-S213)</f>
        <v/>
      </c>
      <c r="AA213" s="24">
        <f>MATCH(J213,Matches!$A:$A,0)</f>
        <v/>
      </c>
      <c r="AB213" s="33" t="n"/>
      <c r="AC213" s="33" t="n">
        <v>1.714664552908525</v>
      </c>
      <c r="AD213" s="24" t="n"/>
      <c r="AE213" s="24" t="n">
        <v>6</v>
      </c>
      <c r="AF213" s="33" t="n"/>
      <c r="AG213" s="33" t="n"/>
    </row>
    <row r="214">
      <c r="A214" s="24" t="inlineStr">
        <is>
          <t>Chelsea|23</t>
        </is>
      </c>
      <c r="B214" s="24" t="inlineStr">
        <is>
          <t>E0</t>
        </is>
      </c>
      <c r="C214" s="24" t="inlineStr">
        <is>
          <t>Premier League</t>
        </is>
      </c>
      <c r="D214" s="24" t="inlineStr">
        <is>
          <t>Chelsea</t>
        </is>
      </c>
      <c r="E214" s="24" t="n">
        <v>23</v>
      </c>
      <c r="F214" s="24" t="n">
        <v>6</v>
      </c>
      <c r="G214" s="29" t="n">
        <v>46417.625</v>
      </c>
      <c r="H214" s="24" t="inlineStr">
        <is>
          <t>Nott'm Forest</t>
        </is>
      </c>
      <c r="I214" s="24" t="inlineStr">
        <is>
          <t>H</t>
        </is>
      </c>
      <c r="J214" s="24" t="inlineStr">
        <is>
          <t>E0-Chelsea-NottmFor</t>
        </is>
      </c>
      <c r="K214" s="24" t="n">
        <v>13</v>
      </c>
      <c r="L214" s="11">
        <f>IF(INDEX(Matches!$X:$X,AA214)=0,"",IF(I214="H",INDEX(Matches!$H:$H,AA214),INDEX(Matches!$I:$I,AA214)))</f>
        <v/>
      </c>
      <c r="M214" s="11">
        <f>IF(INDEX(Matches!$X:$X,AA214)=0,"",IF(I214="H",INDEX(Matches!$I:$I,AA214),INDEX(Matches!$H:$H,AA214)))</f>
        <v/>
      </c>
      <c r="N214" s="11">
        <f>IF(L214="","",IF(L214&gt;M214,"W",IF(L214=M214,"D","L")))</f>
        <v/>
      </c>
      <c r="O214" s="11">
        <f>IF(L214="","",IF(L214&gt;M214,3,IF(L214=M214,1,0)))</f>
        <v/>
      </c>
      <c r="P214" s="31">
        <f>IF(I214="H",INDEX(Matches!$L:$L,AA214),INDEX(Matches!$N:$N,AA214))</f>
        <v/>
      </c>
      <c r="Q214" s="31">
        <f>INDEX(Matches!$M:$M,AA214)</f>
        <v/>
      </c>
      <c r="R214" s="31">
        <f>IF(I214="H",INDEX(Matches!$N:$N,AA214),INDEX(Matches!$L:$L,AA214))</f>
        <v/>
      </c>
      <c r="S214" s="33">
        <f>IF(I214="H",INDEX(Matches!$O:$O,AA214),INDEX(Matches!$P:$P,AA214))</f>
        <v/>
      </c>
      <c r="T214" s="33">
        <f>IF(INDEX(Matches!$J:$J,AA214)="","",IF(I214="H",INDEX(Matches!$J:$J,AA214),INDEX(Matches!$K:$K,AA214)))</f>
        <v/>
      </c>
      <c r="U214" s="33">
        <f>IF(INDEX(Matches!$K:$K,AA214)="","",IF(I214="H",INDEX(Matches!$K:$K,AA214),INDEX(Matches!$J:$J,AA214)))</f>
        <v/>
      </c>
      <c r="V214" s="30">
        <f>IF(T214="","",T214-U214)</f>
        <v/>
      </c>
      <c r="W214" s="33">
        <f>IF(I214="H",INDEX(Matches!$T:$T,AA214),INDEX(Matches!$U:$U,AA214))</f>
        <v/>
      </c>
      <c r="X214" s="11">
        <f>INDEX(Matches!$X:$X,AA214)</f>
        <v/>
      </c>
      <c r="Y214" s="30">
        <f>IF(O214="","",O214-S214)</f>
        <v/>
      </c>
      <c r="Z214" s="30">
        <f>IF(W214="","",W214-S214)</f>
        <v/>
      </c>
      <c r="AA214" s="24">
        <f>MATCH(J214,Matches!$A:$A,0)</f>
        <v/>
      </c>
      <c r="AB214" s="33" t="n"/>
      <c r="AC214" s="33" t="n">
        <v>1.969831924162476</v>
      </c>
      <c r="AD214" s="24" t="n"/>
      <c r="AE214" s="24" t="n">
        <v>6</v>
      </c>
      <c r="AF214" s="33" t="n"/>
      <c r="AG214" s="33" t="n"/>
    </row>
    <row r="215">
      <c r="A215" s="24" t="inlineStr">
        <is>
          <t>Chelsea|24</t>
        </is>
      </c>
      <c r="B215" s="24" t="inlineStr">
        <is>
          <t>E0</t>
        </is>
      </c>
      <c r="C215" s="24" t="inlineStr">
        <is>
          <t>Premier League</t>
        </is>
      </c>
      <c r="D215" s="24" t="inlineStr">
        <is>
          <t>Chelsea</t>
        </is>
      </c>
      <c r="E215" s="24" t="n">
        <v>24</v>
      </c>
      <c r="F215" s="24" t="n">
        <v>6</v>
      </c>
      <c r="G215" s="29" t="n">
        <v>46424.625</v>
      </c>
      <c r="H215" s="24" t="inlineStr">
        <is>
          <t>Man Utd</t>
        </is>
      </c>
      <c r="I215" s="24" t="inlineStr">
        <is>
          <t>A</t>
        </is>
      </c>
      <c r="J215" s="24" t="inlineStr">
        <is>
          <t>E0-ManUtd-Chelsea</t>
        </is>
      </c>
      <c r="K215" s="24" t="n">
        <v>4</v>
      </c>
      <c r="L215" s="11">
        <f>IF(INDEX(Matches!$X:$X,AA215)=0,"",IF(I215="H",INDEX(Matches!$H:$H,AA215),INDEX(Matches!$I:$I,AA215)))</f>
        <v/>
      </c>
      <c r="M215" s="11">
        <f>IF(INDEX(Matches!$X:$X,AA215)=0,"",IF(I215="H",INDEX(Matches!$I:$I,AA215),INDEX(Matches!$H:$H,AA215)))</f>
        <v/>
      </c>
      <c r="N215" s="11">
        <f>IF(L215="","",IF(L215&gt;M215,"W",IF(L215=M215,"D","L")))</f>
        <v/>
      </c>
      <c r="O215" s="11">
        <f>IF(L215="","",IF(L215&gt;M215,3,IF(L215=M215,1,0)))</f>
        <v/>
      </c>
      <c r="P215" s="31">
        <f>IF(I215="H",INDEX(Matches!$L:$L,AA215),INDEX(Matches!$N:$N,AA215))</f>
        <v/>
      </c>
      <c r="Q215" s="31">
        <f>INDEX(Matches!$M:$M,AA215)</f>
        <v/>
      </c>
      <c r="R215" s="31">
        <f>IF(I215="H",INDEX(Matches!$N:$N,AA215),INDEX(Matches!$L:$L,AA215))</f>
        <v/>
      </c>
      <c r="S215" s="33">
        <f>IF(I215="H",INDEX(Matches!$O:$O,AA215),INDEX(Matches!$P:$P,AA215))</f>
        <v/>
      </c>
      <c r="T215" s="33">
        <f>IF(INDEX(Matches!$J:$J,AA215)="","",IF(I215="H",INDEX(Matches!$J:$J,AA215),INDEX(Matches!$K:$K,AA215)))</f>
        <v/>
      </c>
      <c r="U215" s="33">
        <f>IF(INDEX(Matches!$K:$K,AA215)="","",IF(I215="H",INDEX(Matches!$K:$K,AA215),INDEX(Matches!$J:$J,AA215)))</f>
        <v/>
      </c>
      <c r="V215" s="30">
        <f>IF(T215="","",T215-U215)</f>
        <v/>
      </c>
      <c r="W215" s="33">
        <f>IF(I215="H",INDEX(Matches!$T:$T,AA215),INDEX(Matches!$U:$U,AA215))</f>
        <v/>
      </c>
      <c r="X215" s="11">
        <f>INDEX(Matches!$X:$X,AA215)</f>
        <v/>
      </c>
      <c r="Y215" s="30">
        <f>IF(O215="","",O215-S215)</f>
        <v/>
      </c>
      <c r="Z215" s="30">
        <f>IF(W215="","",W215-S215)</f>
        <v/>
      </c>
      <c r="AA215" s="24">
        <f>MATCH(J215,Matches!$A:$A,0)</f>
        <v/>
      </c>
      <c r="AB215" s="33" t="n"/>
      <c r="AC215" s="33" t="n">
        <v>1.148648645494229</v>
      </c>
      <c r="AD215" s="24" t="n"/>
      <c r="AE215" s="24" t="n">
        <v>6</v>
      </c>
      <c r="AF215" s="33" t="n"/>
      <c r="AG215" s="33" t="n"/>
    </row>
    <row r="216">
      <c r="A216" s="24" t="inlineStr">
        <is>
          <t>Chelsea|25</t>
        </is>
      </c>
      <c r="B216" s="24" t="inlineStr">
        <is>
          <t>E0</t>
        </is>
      </c>
      <c r="C216" s="24" t="inlineStr">
        <is>
          <t>Premier League</t>
        </is>
      </c>
      <c r="D216" s="24" t="inlineStr">
        <is>
          <t>Chelsea</t>
        </is>
      </c>
      <c r="E216" s="24" t="n">
        <v>25</v>
      </c>
      <c r="F216" s="24" t="n">
        <v>7</v>
      </c>
      <c r="G216" s="29" t="n">
        <v>46428.83333333334</v>
      </c>
      <c r="H216" s="24" t="inlineStr">
        <is>
          <t>Newcastle</t>
        </is>
      </c>
      <c r="I216" s="24" t="inlineStr">
        <is>
          <t>A</t>
        </is>
      </c>
      <c r="J216" s="24" t="inlineStr">
        <is>
          <t>E0-Newcastl-Chelsea</t>
        </is>
      </c>
      <c r="K216" s="24" t="n">
        <v>9</v>
      </c>
      <c r="L216" s="11">
        <f>IF(INDEX(Matches!$X:$X,AA216)=0,"",IF(I216="H",INDEX(Matches!$H:$H,AA216),INDEX(Matches!$I:$I,AA216)))</f>
        <v/>
      </c>
      <c r="M216" s="11">
        <f>IF(INDEX(Matches!$X:$X,AA216)=0,"",IF(I216="H",INDEX(Matches!$I:$I,AA216),INDEX(Matches!$H:$H,AA216)))</f>
        <v/>
      </c>
      <c r="N216" s="11">
        <f>IF(L216="","",IF(L216&gt;M216,"W",IF(L216=M216,"D","L")))</f>
        <v/>
      </c>
      <c r="O216" s="11">
        <f>IF(L216="","",IF(L216&gt;M216,3,IF(L216=M216,1,0)))</f>
        <v/>
      </c>
      <c r="P216" s="31">
        <f>IF(I216="H",INDEX(Matches!$L:$L,AA216),INDEX(Matches!$N:$N,AA216))</f>
        <v/>
      </c>
      <c r="Q216" s="31">
        <f>INDEX(Matches!$M:$M,AA216)</f>
        <v/>
      </c>
      <c r="R216" s="31">
        <f>IF(I216="H",INDEX(Matches!$N:$N,AA216),INDEX(Matches!$L:$L,AA216))</f>
        <v/>
      </c>
      <c r="S216" s="33">
        <f>IF(I216="H",INDEX(Matches!$O:$O,AA216),INDEX(Matches!$P:$P,AA216))</f>
        <v/>
      </c>
      <c r="T216" s="33">
        <f>IF(INDEX(Matches!$J:$J,AA216)="","",IF(I216="H",INDEX(Matches!$J:$J,AA216),INDEX(Matches!$K:$K,AA216)))</f>
        <v/>
      </c>
      <c r="U216" s="33">
        <f>IF(INDEX(Matches!$K:$K,AA216)="","",IF(I216="H",INDEX(Matches!$K:$K,AA216),INDEX(Matches!$J:$J,AA216)))</f>
        <v/>
      </c>
      <c r="V216" s="30">
        <f>IF(T216="","",T216-U216)</f>
        <v/>
      </c>
      <c r="W216" s="33">
        <f>IF(I216="H",INDEX(Matches!$T:$T,AA216),INDEX(Matches!$U:$U,AA216))</f>
        <v/>
      </c>
      <c r="X216" s="11">
        <f>INDEX(Matches!$X:$X,AA216)</f>
        <v/>
      </c>
      <c r="Y216" s="30">
        <f>IF(O216="","",O216-S216)</f>
        <v/>
      </c>
      <c r="Z216" s="30">
        <f>IF(W216="","",W216-S216)</f>
        <v/>
      </c>
      <c r="AA216" s="24">
        <f>MATCH(J216,Matches!$A:$A,0)</f>
        <v/>
      </c>
      <c r="AB216" s="33" t="n"/>
      <c r="AC216" s="33" t="n">
        <v>1.631111641466564</v>
      </c>
      <c r="AD216" s="24" t="n"/>
      <c r="AE216" s="24" t="n">
        <v>7</v>
      </c>
      <c r="AF216" s="33" t="n"/>
      <c r="AG216" s="33" t="n"/>
    </row>
    <row r="217">
      <c r="A217" s="24" t="inlineStr">
        <is>
          <t>Chelsea|26</t>
        </is>
      </c>
      <c r="B217" s="24" t="inlineStr">
        <is>
          <t>E0</t>
        </is>
      </c>
      <c r="C217" s="24" t="inlineStr">
        <is>
          <t>Premier League</t>
        </is>
      </c>
      <c r="D217" s="24" t="inlineStr">
        <is>
          <t>Chelsea</t>
        </is>
      </c>
      <c r="E217" s="24" t="n">
        <v>26</v>
      </c>
      <c r="F217" s="24" t="n">
        <v>7</v>
      </c>
      <c r="G217" s="29" t="n">
        <v>46438.625</v>
      </c>
      <c r="H217" s="24" t="inlineStr">
        <is>
          <t>Ipswich</t>
        </is>
      </c>
      <c r="I217" s="24" t="inlineStr">
        <is>
          <t>H</t>
        </is>
      </c>
      <c r="J217" s="24" t="inlineStr">
        <is>
          <t>E0-Chelsea-Ipswich</t>
        </is>
      </c>
      <c r="K217" s="24" t="n">
        <v>19</v>
      </c>
      <c r="L217" s="11">
        <f>IF(INDEX(Matches!$X:$X,AA217)=0,"",IF(I217="H",INDEX(Matches!$H:$H,AA217),INDEX(Matches!$I:$I,AA217)))</f>
        <v/>
      </c>
      <c r="M217" s="11">
        <f>IF(INDEX(Matches!$X:$X,AA217)=0,"",IF(I217="H",INDEX(Matches!$I:$I,AA217),INDEX(Matches!$H:$H,AA217)))</f>
        <v/>
      </c>
      <c r="N217" s="11">
        <f>IF(L217="","",IF(L217&gt;M217,"W",IF(L217=M217,"D","L")))</f>
        <v/>
      </c>
      <c r="O217" s="11">
        <f>IF(L217="","",IF(L217&gt;M217,3,IF(L217=M217,1,0)))</f>
        <v/>
      </c>
      <c r="P217" s="31">
        <f>IF(I217="H",INDEX(Matches!$L:$L,AA217),INDEX(Matches!$N:$N,AA217))</f>
        <v/>
      </c>
      <c r="Q217" s="31">
        <f>INDEX(Matches!$M:$M,AA217)</f>
        <v/>
      </c>
      <c r="R217" s="31">
        <f>IF(I217="H",INDEX(Matches!$N:$N,AA217),INDEX(Matches!$L:$L,AA217))</f>
        <v/>
      </c>
      <c r="S217" s="33">
        <f>IF(I217="H",INDEX(Matches!$O:$O,AA217),INDEX(Matches!$P:$P,AA217))</f>
        <v/>
      </c>
      <c r="T217" s="33">
        <f>IF(INDEX(Matches!$J:$J,AA217)="","",IF(I217="H",INDEX(Matches!$J:$J,AA217),INDEX(Matches!$K:$K,AA217)))</f>
        <v/>
      </c>
      <c r="U217" s="33">
        <f>IF(INDEX(Matches!$K:$K,AA217)="","",IF(I217="H",INDEX(Matches!$K:$K,AA217),INDEX(Matches!$J:$J,AA217)))</f>
        <v/>
      </c>
      <c r="V217" s="30">
        <f>IF(T217="","",T217-U217)</f>
        <v/>
      </c>
      <c r="W217" s="33">
        <f>IF(I217="H",INDEX(Matches!$T:$T,AA217),INDEX(Matches!$U:$U,AA217))</f>
        <v/>
      </c>
      <c r="X217" s="11">
        <f>INDEX(Matches!$X:$X,AA217)</f>
        <v/>
      </c>
      <c r="Y217" s="30">
        <f>IF(O217="","",O217-S217)</f>
        <v/>
      </c>
      <c r="Z217" s="30">
        <f>IF(W217="","",W217-S217)</f>
        <v/>
      </c>
      <c r="AA217" s="24">
        <f>MATCH(J217,Matches!$A:$A,0)</f>
        <v/>
      </c>
      <c r="AB217" s="33" t="n"/>
      <c r="AC217" s="33" t="n">
        <v>2.328399866440547</v>
      </c>
      <c r="AD217" s="24" t="n"/>
      <c r="AE217" s="24" t="n">
        <v>7</v>
      </c>
      <c r="AF217" s="33" t="n"/>
      <c r="AG217" s="33" t="n"/>
    </row>
    <row r="218">
      <c r="A218" s="24" t="inlineStr">
        <is>
          <t>Chelsea|27</t>
        </is>
      </c>
      <c r="B218" s="24" t="inlineStr">
        <is>
          <t>E0</t>
        </is>
      </c>
      <c r="C218" s="24" t="inlineStr">
        <is>
          <t>Premier League</t>
        </is>
      </c>
      <c r="D218" s="24" t="inlineStr">
        <is>
          <t>Chelsea</t>
        </is>
      </c>
      <c r="E218" s="24" t="n">
        <v>27</v>
      </c>
      <c r="F218" s="24" t="n">
        <v>7</v>
      </c>
      <c r="G218" s="29" t="n">
        <v>46445.625</v>
      </c>
      <c r="H218" s="24" t="inlineStr">
        <is>
          <t>Aston Villa</t>
        </is>
      </c>
      <c r="I218" s="24" t="inlineStr">
        <is>
          <t>A</t>
        </is>
      </c>
      <c r="J218" s="24" t="inlineStr">
        <is>
          <t>E0-AstonVil-Chelsea</t>
        </is>
      </c>
      <c r="K218" s="24" t="n">
        <v>7</v>
      </c>
      <c r="L218" s="11">
        <f>IF(INDEX(Matches!$X:$X,AA218)=0,"",IF(I218="H",INDEX(Matches!$H:$H,AA218),INDEX(Matches!$I:$I,AA218)))</f>
        <v/>
      </c>
      <c r="M218" s="11">
        <f>IF(INDEX(Matches!$X:$X,AA218)=0,"",IF(I218="H",INDEX(Matches!$I:$I,AA218),INDEX(Matches!$H:$H,AA218)))</f>
        <v/>
      </c>
      <c r="N218" s="11">
        <f>IF(L218="","",IF(L218&gt;M218,"W",IF(L218=M218,"D","L")))</f>
        <v/>
      </c>
      <c r="O218" s="11">
        <f>IF(L218="","",IF(L218&gt;M218,3,IF(L218=M218,1,0)))</f>
        <v/>
      </c>
      <c r="P218" s="31">
        <f>IF(I218="H",INDEX(Matches!$L:$L,AA218),INDEX(Matches!$N:$N,AA218))</f>
        <v/>
      </c>
      <c r="Q218" s="31">
        <f>INDEX(Matches!$M:$M,AA218)</f>
        <v/>
      </c>
      <c r="R218" s="31">
        <f>IF(I218="H",INDEX(Matches!$N:$N,AA218),INDEX(Matches!$L:$L,AA218))</f>
        <v/>
      </c>
      <c r="S218" s="33">
        <f>IF(I218="H",INDEX(Matches!$O:$O,AA218),INDEX(Matches!$P:$P,AA218))</f>
        <v/>
      </c>
      <c r="T218" s="33">
        <f>IF(INDEX(Matches!$J:$J,AA218)="","",IF(I218="H",INDEX(Matches!$J:$J,AA218),INDEX(Matches!$K:$K,AA218)))</f>
        <v/>
      </c>
      <c r="U218" s="33">
        <f>IF(INDEX(Matches!$K:$K,AA218)="","",IF(I218="H",INDEX(Matches!$K:$K,AA218),INDEX(Matches!$J:$J,AA218)))</f>
        <v/>
      </c>
      <c r="V218" s="30">
        <f>IF(T218="","",T218-U218)</f>
        <v/>
      </c>
      <c r="W218" s="33">
        <f>IF(I218="H",INDEX(Matches!$T:$T,AA218),INDEX(Matches!$U:$U,AA218))</f>
        <v/>
      </c>
      <c r="X218" s="11">
        <f>INDEX(Matches!$X:$X,AA218)</f>
        <v/>
      </c>
      <c r="Y218" s="30">
        <f>IF(O218="","",O218-S218)</f>
        <v/>
      </c>
      <c r="Z218" s="30">
        <f>IF(W218="","",W218-S218)</f>
        <v/>
      </c>
      <c r="AA218" s="24">
        <f>MATCH(J218,Matches!$A:$A,0)</f>
        <v/>
      </c>
      <c r="AB218" s="33" t="n"/>
      <c r="AC218" s="33" t="n">
        <v>1.459518906810704</v>
      </c>
      <c r="AD218" s="24" t="n"/>
      <c r="AE218" s="24" t="n">
        <v>7</v>
      </c>
      <c r="AF218" s="33" t="n"/>
      <c r="AG218" s="33" t="n"/>
    </row>
    <row r="219">
      <c r="A219" s="24" t="inlineStr">
        <is>
          <t>Chelsea|28</t>
        </is>
      </c>
      <c r="B219" s="24" t="inlineStr">
        <is>
          <t>E0</t>
        </is>
      </c>
      <c r="C219" s="24" t="inlineStr">
        <is>
          <t>Premier League</t>
        </is>
      </c>
      <c r="D219" s="24" t="inlineStr">
        <is>
          <t>Chelsea</t>
        </is>
      </c>
      <c r="E219" s="24" t="n">
        <v>28</v>
      </c>
      <c r="F219" s="24" t="n">
        <v>7</v>
      </c>
      <c r="G219" s="29" t="n">
        <v>46449.83333333334</v>
      </c>
      <c r="H219" s="24" t="inlineStr">
        <is>
          <t>Coventry</t>
        </is>
      </c>
      <c r="I219" s="24" t="inlineStr">
        <is>
          <t>H</t>
        </is>
      </c>
      <c r="J219" s="24" t="inlineStr">
        <is>
          <t>E0-Chelsea-Coventry</t>
        </is>
      </c>
      <c r="K219" s="24" t="n">
        <v>18</v>
      </c>
      <c r="L219" s="11">
        <f>IF(INDEX(Matches!$X:$X,AA219)=0,"",IF(I219="H",INDEX(Matches!$H:$H,AA219),INDEX(Matches!$I:$I,AA219)))</f>
        <v/>
      </c>
      <c r="M219" s="11">
        <f>IF(INDEX(Matches!$X:$X,AA219)=0,"",IF(I219="H",INDEX(Matches!$I:$I,AA219),INDEX(Matches!$H:$H,AA219)))</f>
        <v/>
      </c>
      <c r="N219" s="11">
        <f>IF(L219="","",IF(L219&gt;M219,"W",IF(L219=M219,"D","L")))</f>
        <v/>
      </c>
      <c r="O219" s="11">
        <f>IF(L219="","",IF(L219&gt;M219,3,IF(L219=M219,1,0)))</f>
        <v/>
      </c>
      <c r="P219" s="31">
        <f>IF(I219="H",INDEX(Matches!$L:$L,AA219),INDEX(Matches!$N:$N,AA219))</f>
        <v/>
      </c>
      <c r="Q219" s="31">
        <f>INDEX(Matches!$M:$M,AA219)</f>
        <v/>
      </c>
      <c r="R219" s="31">
        <f>IF(I219="H",INDEX(Matches!$N:$N,AA219),INDEX(Matches!$L:$L,AA219))</f>
        <v/>
      </c>
      <c r="S219" s="33">
        <f>IF(I219="H",INDEX(Matches!$O:$O,AA219),INDEX(Matches!$P:$P,AA219))</f>
        <v/>
      </c>
      <c r="T219" s="33">
        <f>IF(INDEX(Matches!$J:$J,AA219)="","",IF(I219="H",INDEX(Matches!$J:$J,AA219),INDEX(Matches!$K:$K,AA219)))</f>
        <v/>
      </c>
      <c r="U219" s="33">
        <f>IF(INDEX(Matches!$K:$K,AA219)="","",IF(I219="H",INDEX(Matches!$K:$K,AA219),INDEX(Matches!$J:$J,AA219)))</f>
        <v/>
      </c>
      <c r="V219" s="30">
        <f>IF(T219="","",T219-U219)</f>
        <v/>
      </c>
      <c r="W219" s="33">
        <f>IF(I219="H",INDEX(Matches!$T:$T,AA219),INDEX(Matches!$U:$U,AA219))</f>
        <v/>
      </c>
      <c r="X219" s="11">
        <f>INDEX(Matches!$X:$X,AA219)</f>
        <v/>
      </c>
      <c r="Y219" s="30">
        <f>IF(O219="","",O219-S219)</f>
        <v/>
      </c>
      <c r="Z219" s="30">
        <f>IF(W219="","",W219-S219)</f>
        <v/>
      </c>
      <c r="AA219" s="24">
        <f>MATCH(J219,Matches!$A:$A,0)</f>
        <v/>
      </c>
      <c r="AB219" s="33" t="n"/>
      <c r="AC219" s="33" t="n">
        <v>2.309138440410563</v>
      </c>
      <c r="AD219" s="24" t="n"/>
      <c r="AE219" s="24" t="n">
        <v>7</v>
      </c>
      <c r="AF219" s="33" t="n"/>
      <c r="AG219" s="33" t="n"/>
    </row>
    <row r="220">
      <c r="A220" s="24" t="inlineStr">
        <is>
          <t>Chelsea|29</t>
        </is>
      </c>
      <c r="B220" s="24" t="inlineStr">
        <is>
          <t>E0</t>
        </is>
      </c>
      <c r="C220" s="24" t="inlineStr">
        <is>
          <t>Premier League</t>
        </is>
      </c>
      <c r="D220" s="24" t="inlineStr">
        <is>
          <t>Chelsea</t>
        </is>
      </c>
      <c r="E220" s="24" t="n">
        <v>29</v>
      </c>
      <c r="F220" s="24" t="n">
        <v>8</v>
      </c>
      <c r="G220" s="29" t="n">
        <v>46459.625</v>
      </c>
      <c r="H220" s="24" t="inlineStr">
        <is>
          <t>Arsenal</t>
        </is>
      </c>
      <c r="I220" s="24" t="inlineStr">
        <is>
          <t>H</t>
        </is>
      </c>
      <c r="J220" s="24" t="inlineStr">
        <is>
          <t>E0-Chelsea-Arsenal</t>
        </is>
      </c>
      <c r="K220" s="24" t="n">
        <v>1</v>
      </c>
      <c r="L220" s="11">
        <f>IF(INDEX(Matches!$X:$X,AA220)=0,"",IF(I220="H",INDEX(Matches!$H:$H,AA220),INDEX(Matches!$I:$I,AA220)))</f>
        <v/>
      </c>
      <c r="M220" s="11">
        <f>IF(INDEX(Matches!$X:$X,AA220)=0,"",IF(I220="H",INDEX(Matches!$I:$I,AA220),INDEX(Matches!$H:$H,AA220)))</f>
        <v/>
      </c>
      <c r="N220" s="11">
        <f>IF(L220="","",IF(L220&gt;M220,"W",IF(L220=M220,"D","L")))</f>
        <v/>
      </c>
      <c r="O220" s="11">
        <f>IF(L220="","",IF(L220&gt;M220,3,IF(L220=M220,1,0)))</f>
        <v/>
      </c>
      <c r="P220" s="31">
        <f>IF(I220="H",INDEX(Matches!$L:$L,AA220),INDEX(Matches!$N:$N,AA220))</f>
        <v/>
      </c>
      <c r="Q220" s="31">
        <f>INDEX(Matches!$M:$M,AA220)</f>
        <v/>
      </c>
      <c r="R220" s="31">
        <f>IF(I220="H",INDEX(Matches!$N:$N,AA220),INDEX(Matches!$L:$L,AA220))</f>
        <v/>
      </c>
      <c r="S220" s="33">
        <f>IF(I220="H",INDEX(Matches!$O:$O,AA220),INDEX(Matches!$P:$P,AA220))</f>
        <v/>
      </c>
      <c r="T220" s="33">
        <f>IF(INDEX(Matches!$J:$J,AA220)="","",IF(I220="H",INDEX(Matches!$J:$J,AA220),INDEX(Matches!$K:$K,AA220)))</f>
        <v/>
      </c>
      <c r="U220" s="33">
        <f>IF(INDEX(Matches!$K:$K,AA220)="","",IF(I220="H",INDEX(Matches!$K:$K,AA220),INDEX(Matches!$J:$J,AA220)))</f>
        <v/>
      </c>
      <c r="V220" s="30">
        <f>IF(T220="","",T220-U220)</f>
        <v/>
      </c>
      <c r="W220" s="33">
        <f>IF(I220="H",INDEX(Matches!$T:$T,AA220),INDEX(Matches!$U:$U,AA220))</f>
        <v/>
      </c>
      <c r="X220" s="11">
        <f>INDEX(Matches!$X:$X,AA220)</f>
        <v/>
      </c>
      <c r="Y220" s="30">
        <f>IF(O220="","",O220-S220)</f>
        <v/>
      </c>
      <c r="Z220" s="30">
        <f>IF(W220="","",W220-S220)</f>
        <v/>
      </c>
      <c r="AA220" s="24">
        <f>MATCH(J220,Matches!$A:$A,0)</f>
        <v/>
      </c>
      <c r="AB220" s="33" t="n"/>
      <c r="AC220" s="33" t="n">
        <v>1.220022518649228</v>
      </c>
      <c r="AD220" s="24" t="n"/>
      <c r="AE220" s="24" t="n">
        <v>8</v>
      </c>
      <c r="AF220" s="33" t="n"/>
      <c r="AG220" s="33" t="n"/>
    </row>
    <row r="221">
      <c r="A221" s="24" t="inlineStr">
        <is>
          <t>Chelsea|30</t>
        </is>
      </c>
      <c r="B221" s="24" t="inlineStr">
        <is>
          <t>E0</t>
        </is>
      </c>
      <c r="C221" s="24" t="inlineStr">
        <is>
          <t>Premier League</t>
        </is>
      </c>
      <c r="D221" s="24" t="inlineStr">
        <is>
          <t>Chelsea</t>
        </is>
      </c>
      <c r="E221" s="24" t="n">
        <v>30</v>
      </c>
      <c r="F221" s="24" t="n">
        <v>8</v>
      </c>
      <c r="G221" s="29" t="n">
        <v>46466.625</v>
      </c>
      <c r="H221" s="24" t="inlineStr">
        <is>
          <t>Hull</t>
        </is>
      </c>
      <c r="I221" s="24" t="inlineStr">
        <is>
          <t>A</t>
        </is>
      </c>
      <c r="J221" s="24" t="inlineStr">
        <is>
          <t>E0-Hull-Chelsea</t>
        </is>
      </c>
      <c r="K221" s="24" t="n">
        <v>20</v>
      </c>
      <c r="L221" s="11">
        <f>IF(INDEX(Matches!$X:$X,AA221)=0,"",IF(I221="H",INDEX(Matches!$H:$H,AA221),INDEX(Matches!$I:$I,AA221)))</f>
        <v/>
      </c>
      <c r="M221" s="11">
        <f>IF(INDEX(Matches!$X:$X,AA221)=0,"",IF(I221="H",INDEX(Matches!$I:$I,AA221),INDEX(Matches!$H:$H,AA221)))</f>
        <v/>
      </c>
      <c r="N221" s="11">
        <f>IF(L221="","",IF(L221&gt;M221,"W",IF(L221=M221,"D","L")))</f>
        <v/>
      </c>
      <c r="O221" s="11">
        <f>IF(L221="","",IF(L221&gt;M221,3,IF(L221=M221,1,0)))</f>
        <v/>
      </c>
      <c r="P221" s="31">
        <f>IF(I221="H",INDEX(Matches!$L:$L,AA221),INDEX(Matches!$N:$N,AA221))</f>
        <v/>
      </c>
      <c r="Q221" s="31">
        <f>INDEX(Matches!$M:$M,AA221)</f>
        <v/>
      </c>
      <c r="R221" s="31">
        <f>IF(I221="H",INDEX(Matches!$N:$N,AA221),INDEX(Matches!$L:$L,AA221))</f>
        <v/>
      </c>
      <c r="S221" s="33">
        <f>IF(I221="H",INDEX(Matches!$O:$O,AA221),INDEX(Matches!$P:$P,AA221))</f>
        <v/>
      </c>
      <c r="T221" s="33">
        <f>IF(INDEX(Matches!$J:$J,AA221)="","",IF(I221="H",INDEX(Matches!$J:$J,AA221),INDEX(Matches!$K:$K,AA221)))</f>
        <v/>
      </c>
      <c r="U221" s="33">
        <f>IF(INDEX(Matches!$K:$K,AA221)="","",IF(I221="H",INDEX(Matches!$K:$K,AA221),INDEX(Matches!$J:$J,AA221)))</f>
        <v/>
      </c>
      <c r="V221" s="30">
        <f>IF(T221="","",T221-U221)</f>
        <v/>
      </c>
      <c r="W221" s="33">
        <f>IF(I221="H",INDEX(Matches!$T:$T,AA221),INDEX(Matches!$U:$U,AA221))</f>
        <v/>
      </c>
      <c r="X221" s="11">
        <f>INDEX(Matches!$X:$X,AA221)</f>
        <v/>
      </c>
      <c r="Y221" s="30">
        <f>IF(O221="","",O221-S221)</f>
        <v/>
      </c>
      <c r="Z221" s="30">
        <f>IF(W221="","",W221-S221)</f>
        <v/>
      </c>
      <c r="AA221" s="24">
        <f>MATCH(J221,Matches!$A:$A,0)</f>
        <v/>
      </c>
      <c r="AB221" s="33" t="n"/>
      <c r="AC221" s="33" t="n">
        <v>2.258728292141603</v>
      </c>
      <c r="AD221" s="24" t="n"/>
      <c r="AE221" s="24" t="n">
        <v>8</v>
      </c>
      <c r="AF221" s="33" t="n"/>
      <c r="AG221" s="33" t="n"/>
    </row>
    <row r="222">
      <c r="A222" s="24" t="inlineStr">
        <is>
          <t>Chelsea|31</t>
        </is>
      </c>
      <c r="B222" s="24" t="inlineStr">
        <is>
          <t>E0</t>
        </is>
      </c>
      <c r="C222" s="24" t="inlineStr">
        <is>
          <t>Premier League</t>
        </is>
      </c>
      <c r="D222" s="24" t="inlineStr">
        <is>
          <t>Chelsea</t>
        </is>
      </c>
      <c r="E222" s="24" t="n">
        <v>31</v>
      </c>
      <c r="F222" s="24" t="n">
        <v>8</v>
      </c>
      <c r="G222" s="29" t="n">
        <v>46487.625</v>
      </c>
      <c r="H222" s="24" t="inlineStr">
        <is>
          <t>Fulham</t>
        </is>
      </c>
      <c r="I222" s="24" t="inlineStr">
        <is>
          <t>H</t>
        </is>
      </c>
      <c r="J222" s="24" t="inlineStr">
        <is>
          <t>E0-Chelsea-Fulham</t>
        </is>
      </c>
      <c r="K222" s="24" t="n">
        <v>16</v>
      </c>
      <c r="L222" s="11">
        <f>IF(INDEX(Matches!$X:$X,AA222)=0,"",IF(I222="H",INDEX(Matches!$H:$H,AA222),INDEX(Matches!$I:$I,AA222)))</f>
        <v/>
      </c>
      <c r="M222" s="11">
        <f>IF(INDEX(Matches!$X:$X,AA222)=0,"",IF(I222="H",INDEX(Matches!$I:$I,AA222),INDEX(Matches!$H:$H,AA222)))</f>
        <v/>
      </c>
      <c r="N222" s="11">
        <f>IF(L222="","",IF(L222&gt;M222,"W",IF(L222=M222,"D","L")))</f>
        <v/>
      </c>
      <c r="O222" s="11">
        <f>IF(L222="","",IF(L222&gt;M222,3,IF(L222=M222,1,0)))</f>
        <v/>
      </c>
      <c r="P222" s="31">
        <f>IF(I222="H",INDEX(Matches!$L:$L,AA222),INDEX(Matches!$N:$N,AA222))</f>
        <v/>
      </c>
      <c r="Q222" s="31">
        <f>INDEX(Matches!$M:$M,AA222)</f>
        <v/>
      </c>
      <c r="R222" s="31">
        <f>IF(I222="H",INDEX(Matches!$N:$N,AA222),INDEX(Matches!$L:$L,AA222))</f>
        <v/>
      </c>
      <c r="S222" s="33">
        <f>IF(I222="H",INDEX(Matches!$O:$O,AA222),INDEX(Matches!$P:$P,AA222))</f>
        <v/>
      </c>
      <c r="T222" s="33">
        <f>IF(INDEX(Matches!$J:$J,AA222)="","",IF(I222="H",INDEX(Matches!$J:$J,AA222),INDEX(Matches!$K:$K,AA222)))</f>
        <v/>
      </c>
      <c r="U222" s="33">
        <f>IF(INDEX(Matches!$K:$K,AA222)="","",IF(I222="H",INDEX(Matches!$K:$K,AA222),INDEX(Matches!$J:$J,AA222)))</f>
        <v/>
      </c>
      <c r="V222" s="30">
        <f>IF(T222="","",T222-U222)</f>
        <v/>
      </c>
      <c r="W222" s="33">
        <f>IF(I222="H",INDEX(Matches!$T:$T,AA222),INDEX(Matches!$U:$U,AA222))</f>
        <v/>
      </c>
      <c r="X222" s="11">
        <f>INDEX(Matches!$X:$X,AA222)</f>
        <v/>
      </c>
      <c r="Y222" s="30">
        <f>IF(O222="","",O222-S222)</f>
        <v/>
      </c>
      <c r="Z222" s="30">
        <f>IF(W222="","",W222-S222)</f>
        <v/>
      </c>
      <c r="AA222" s="24">
        <f>MATCH(J222,Matches!$A:$A,0)</f>
        <v/>
      </c>
      <c r="AB222" s="33" t="n"/>
      <c r="AC222" s="33" t="n">
        <v>2.058781607596693</v>
      </c>
      <c r="AD222" s="24" t="n"/>
      <c r="AE222" s="24" t="n">
        <v>8</v>
      </c>
      <c r="AF222" s="33" t="n"/>
      <c r="AG222" s="33" t="n"/>
    </row>
    <row r="223">
      <c r="A223" s="24" t="inlineStr">
        <is>
          <t>Chelsea|32</t>
        </is>
      </c>
      <c r="B223" s="24" t="inlineStr">
        <is>
          <t>E0</t>
        </is>
      </c>
      <c r="C223" s="24" t="inlineStr">
        <is>
          <t>Premier League</t>
        </is>
      </c>
      <c r="D223" s="24" t="inlineStr">
        <is>
          <t>Chelsea</t>
        </is>
      </c>
      <c r="E223" s="24" t="n">
        <v>32</v>
      </c>
      <c r="F223" s="24" t="n">
        <v>8</v>
      </c>
      <c r="G223" s="29" t="n">
        <v>46494.625</v>
      </c>
      <c r="H223" s="24" t="inlineStr">
        <is>
          <t>Brighton</t>
        </is>
      </c>
      <c r="I223" s="24" t="inlineStr">
        <is>
          <t>A</t>
        </is>
      </c>
      <c r="J223" s="24" t="inlineStr">
        <is>
          <t>E0-Brighton-Chelsea</t>
        </is>
      </c>
      <c r="K223" s="24" t="n">
        <v>8</v>
      </c>
      <c r="L223" s="11">
        <f>IF(INDEX(Matches!$X:$X,AA223)=0,"",IF(I223="H",INDEX(Matches!$H:$H,AA223),INDEX(Matches!$I:$I,AA223)))</f>
        <v/>
      </c>
      <c r="M223" s="11">
        <f>IF(INDEX(Matches!$X:$X,AA223)=0,"",IF(I223="H",INDEX(Matches!$I:$I,AA223),INDEX(Matches!$H:$H,AA223)))</f>
        <v/>
      </c>
      <c r="N223" s="11">
        <f>IF(L223="","",IF(L223&gt;M223,"W",IF(L223=M223,"D","L")))</f>
        <v/>
      </c>
      <c r="O223" s="11">
        <f>IF(L223="","",IF(L223&gt;M223,3,IF(L223=M223,1,0)))</f>
        <v/>
      </c>
      <c r="P223" s="31">
        <f>IF(I223="H",INDEX(Matches!$L:$L,AA223),INDEX(Matches!$N:$N,AA223))</f>
        <v/>
      </c>
      <c r="Q223" s="31">
        <f>INDEX(Matches!$M:$M,AA223)</f>
        <v/>
      </c>
      <c r="R223" s="31">
        <f>IF(I223="H",INDEX(Matches!$N:$N,AA223),INDEX(Matches!$L:$L,AA223))</f>
        <v/>
      </c>
      <c r="S223" s="33">
        <f>IF(I223="H",INDEX(Matches!$O:$O,AA223),INDEX(Matches!$P:$P,AA223))</f>
        <v/>
      </c>
      <c r="T223" s="33">
        <f>IF(INDEX(Matches!$J:$J,AA223)="","",IF(I223="H",INDEX(Matches!$J:$J,AA223),INDEX(Matches!$K:$K,AA223)))</f>
        <v/>
      </c>
      <c r="U223" s="33">
        <f>IF(INDEX(Matches!$K:$K,AA223)="","",IF(I223="H",INDEX(Matches!$K:$K,AA223),INDEX(Matches!$J:$J,AA223)))</f>
        <v/>
      </c>
      <c r="V223" s="30">
        <f>IF(T223="","",T223-U223)</f>
        <v/>
      </c>
      <c r="W223" s="33">
        <f>IF(I223="H",INDEX(Matches!$T:$T,AA223),INDEX(Matches!$U:$U,AA223))</f>
        <v/>
      </c>
      <c r="X223" s="11">
        <f>INDEX(Matches!$X:$X,AA223)</f>
        <v/>
      </c>
      <c r="Y223" s="30">
        <f>IF(O223="","",O223-S223)</f>
        <v/>
      </c>
      <c r="Z223" s="30">
        <f>IF(W223="","",W223-S223)</f>
        <v/>
      </c>
      <c r="AA223" s="24">
        <f>MATCH(J223,Matches!$A:$A,0)</f>
        <v/>
      </c>
      <c r="AB223" s="33" t="n"/>
      <c r="AC223" s="33" t="n">
        <v>1.503461023732229</v>
      </c>
      <c r="AD223" s="24" t="n"/>
      <c r="AE223" s="24" t="n">
        <v>8</v>
      </c>
      <c r="AF223" s="33" t="n"/>
      <c r="AG223" s="33" t="n"/>
    </row>
    <row r="224">
      <c r="A224" s="24" t="inlineStr">
        <is>
          <t>Chelsea|33</t>
        </is>
      </c>
      <c r="B224" s="24" t="inlineStr">
        <is>
          <t>E0</t>
        </is>
      </c>
      <c r="C224" s="24" t="inlineStr">
        <is>
          <t>Premier League</t>
        </is>
      </c>
      <c r="D224" s="24" t="inlineStr">
        <is>
          <t>Chelsea</t>
        </is>
      </c>
      <c r="E224" s="24" t="n">
        <v>33</v>
      </c>
      <c r="F224" s="24" t="n">
        <v>9</v>
      </c>
      <c r="G224" s="29" t="n">
        <v>46501.625</v>
      </c>
      <c r="H224" s="24" t="inlineStr">
        <is>
          <t>Man City</t>
        </is>
      </c>
      <c r="I224" s="24" t="inlineStr">
        <is>
          <t>H</t>
        </is>
      </c>
      <c r="J224" s="24" t="inlineStr">
        <is>
          <t>E0-Chelsea-ManCity</t>
        </is>
      </c>
      <c r="K224" s="24" t="n">
        <v>2</v>
      </c>
      <c r="L224" s="11">
        <f>IF(INDEX(Matches!$X:$X,AA224)=0,"",IF(I224="H",INDEX(Matches!$H:$H,AA224),INDEX(Matches!$I:$I,AA224)))</f>
        <v/>
      </c>
      <c r="M224" s="11">
        <f>IF(INDEX(Matches!$X:$X,AA224)=0,"",IF(I224="H",INDEX(Matches!$I:$I,AA224),INDEX(Matches!$H:$H,AA224)))</f>
        <v/>
      </c>
      <c r="N224" s="11">
        <f>IF(L224="","",IF(L224&gt;M224,"W",IF(L224=M224,"D","L")))</f>
        <v/>
      </c>
      <c r="O224" s="11">
        <f>IF(L224="","",IF(L224&gt;M224,3,IF(L224=M224,1,0)))</f>
        <v/>
      </c>
      <c r="P224" s="31">
        <f>IF(I224="H",INDEX(Matches!$L:$L,AA224),INDEX(Matches!$N:$N,AA224))</f>
        <v/>
      </c>
      <c r="Q224" s="31">
        <f>INDEX(Matches!$M:$M,AA224)</f>
        <v/>
      </c>
      <c r="R224" s="31">
        <f>IF(I224="H",INDEX(Matches!$N:$N,AA224),INDEX(Matches!$L:$L,AA224))</f>
        <v/>
      </c>
      <c r="S224" s="33">
        <f>IF(I224="H",INDEX(Matches!$O:$O,AA224),INDEX(Matches!$P:$P,AA224))</f>
        <v/>
      </c>
      <c r="T224" s="33">
        <f>IF(INDEX(Matches!$J:$J,AA224)="","",IF(I224="H",INDEX(Matches!$J:$J,AA224),INDEX(Matches!$K:$K,AA224)))</f>
        <v/>
      </c>
      <c r="U224" s="33">
        <f>IF(INDEX(Matches!$K:$K,AA224)="","",IF(I224="H",INDEX(Matches!$K:$K,AA224),INDEX(Matches!$J:$J,AA224)))</f>
        <v/>
      </c>
      <c r="V224" s="30">
        <f>IF(T224="","",T224-U224)</f>
        <v/>
      </c>
      <c r="W224" s="33">
        <f>IF(I224="H",INDEX(Matches!$T:$T,AA224),INDEX(Matches!$U:$U,AA224))</f>
        <v/>
      </c>
      <c r="X224" s="11">
        <f>INDEX(Matches!$X:$X,AA224)</f>
        <v/>
      </c>
      <c r="Y224" s="30">
        <f>IF(O224="","",O224-S224)</f>
        <v/>
      </c>
      <c r="Z224" s="30">
        <f>IF(W224="","",W224-S224)</f>
        <v/>
      </c>
      <c r="AA224" s="24">
        <f>MATCH(J224,Matches!$A:$A,0)</f>
        <v/>
      </c>
      <c r="AB224" s="33" t="n"/>
      <c r="AC224" s="33" t="n">
        <v>1.304889860399997</v>
      </c>
      <c r="AD224" s="24" t="n"/>
      <c r="AE224" s="24" t="n">
        <v>9</v>
      </c>
      <c r="AF224" s="33" t="n"/>
      <c r="AG224" s="33" t="n"/>
    </row>
    <row r="225">
      <c r="A225" s="24" t="inlineStr">
        <is>
          <t>Chelsea|34</t>
        </is>
      </c>
      <c r="B225" s="24" t="inlineStr">
        <is>
          <t>E0</t>
        </is>
      </c>
      <c r="C225" s="24" t="inlineStr">
        <is>
          <t>Premier League</t>
        </is>
      </c>
      <c r="D225" s="24" t="inlineStr">
        <is>
          <t>Chelsea</t>
        </is>
      </c>
      <c r="E225" s="24" t="n">
        <v>34</v>
      </c>
      <c r="F225" s="24" t="n">
        <v>9</v>
      </c>
      <c r="G225" s="29" t="n">
        <v>46508.625</v>
      </c>
      <c r="H225" s="24" t="inlineStr">
        <is>
          <t>Liverpool</t>
        </is>
      </c>
      <c r="I225" s="24" t="inlineStr">
        <is>
          <t>A</t>
        </is>
      </c>
      <c r="J225" s="24" t="inlineStr">
        <is>
          <t>E0-Liverpoo-Chelsea</t>
        </is>
      </c>
      <c r="K225" s="24" t="n">
        <v>3</v>
      </c>
      <c r="L225" s="11">
        <f>IF(INDEX(Matches!$X:$X,AA225)=0,"",IF(I225="H",INDEX(Matches!$H:$H,AA225),INDEX(Matches!$I:$I,AA225)))</f>
        <v/>
      </c>
      <c r="M225" s="11">
        <f>IF(INDEX(Matches!$X:$X,AA225)=0,"",IF(I225="H",INDEX(Matches!$I:$I,AA225),INDEX(Matches!$H:$H,AA225)))</f>
        <v/>
      </c>
      <c r="N225" s="11">
        <f>IF(L225="","",IF(L225&gt;M225,"W",IF(L225=M225,"D","L")))</f>
        <v/>
      </c>
      <c r="O225" s="11">
        <f>IF(L225="","",IF(L225&gt;M225,3,IF(L225=M225,1,0)))</f>
        <v/>
      </c>
      <c r="P225" s="31">
        <f>IF(I225="H",INDEX(Matches!$L:$L,AA225),INDEX(Matches!$N:$N,AA225))</f>
        <v/>
      </c>
      <c r="Q225" s="31">
        <f>INDEX(Matches!$M:$M,AA225)</f>
        <v/>
      </c>
      <c r="R225" s="31">
        <f>IF(I225="H",INDEX(Matches!$N:$N,AA225),INDEX(Matches!$L:$L,AA225))</f>
        <v/>
      </c>
      <c r="S225" s="33">
        <f>IF(I225="H",INDEX(Matches!$O:$O,AA225),INDEX(Matches!$P:$P,AA225))</f>
        <v/>
      </c>
      <c r="T225" s="33">
        <f>IF(INDEX(Matches!$J:$J,AA225)="","",IF(I225="H",INDEX(Matches!$J:$J,AA225),INDEX(Matches!$K:$K,AA225)))</f>
        <v/>
      </c>
      <c r="U225" s="33">
        <f>IF(INDEX(Matches!$K:$K,AA225)="","",IF(I225="H",INDEX(Matches!$K:$K,AA225),INDEX(Matches!$J:$J,AA225)))</f>
        <v/>
      </c>
      <c r="V225" s="30">
        <f>IF(T225="","",T225-U225)</f>
        <v/>
      </c>
      <c r="W225" s="33">
        <f>IF(I225="H",INDEX(Matches!$T:$T,AA225),INDEX(Matches!$U:$U,AA225))</f>
        <v/>
      </c>
      <c r="X225" s="11">
        <f>INDEX(Matches!$X:$X,AA225)</f>
        <v/>
      </c>
      <c r="Y225" s="30">
        <f>IF(O225="","",O225-S225)</f>
        <v/>
      </c>
      <c r="Z225" s="30">
        <f>IF(W225="","",W225-S225)</f>
        <v/>
      </c>
      <c r="AA225" s="24">
        <f>MATCH(J225,Matches!$A:$A,0)</f>
        <v/>
      </c>
      <c r="AB225" s="33" t="n"/>
      <c r="AC225" s="33" t="n">
        <v>1.116037330982245</v>
      </c>
      <c r="AD225" s="24" t="n"/>
      <c r="AE225" s="24" t="n">
        <v>9</v>
      </c>
      <c r="AF225" s="33" t="n"/>
      <c r="AG225" s="33" t="n"/>
    </row>
    <row r="226">
      <c r="A226" s="24" t="inlineStr">
        <is>
          <t>Chelsea|35</t>
        </is>
      </c>
      <c r="B226" s="24" t="inlineStr">
        <is>
          <t>E0</t>
        </is>
      </c>
      <c r="C226" s="24" t="inlineStr">
        <is>
          <t>Premier League</t>
        </is>
      </c>
      <c r="D226" s="24" t="inlineStr">
        <is>
          <t>Chelsea</t>
        </is>
      </c>
      <c r="E226" s="24" t="n">
        <v>35</v>
      </c>
      <c r="F226" s="24" t="n">
        <v>9</v>
      </c>
      <c r="G226" s="29" t="n">
        <v>46515.625</v>
      </c>
      <c r="H226" s="24" t="inlineStr">
        <is>
          <t>Tottenham</t>
        </is>
      </c>
      <c r="I226" s="24" t="inlineStr">
        <is>
          <t>A</t>
        </is>
      </c>
      <c r="J226" s="24" t="inlineStr">
        <is>
          <t>E0-Tottenha-Chelsea</t>
        </is>
      </c>
      <c r="K226" s="24" t="n">
        <v>6</v>
      </c>
      <c r="L226" s="11">
        <f>IF(INDEX(Matches!$X:$X,AA226)=0,"",IF(I226="H",INDEX(Matches!$H:$H,AA226),INDEX(Matches!$I:$I,AA226)))</f>
        <v/>
      </c>
      <c r="M226" s="11">
        <f>IF(INDEX(Matches!$X:$X,AA226)=0,"",IF(I226="H",INDEX(Matches!$I:$I,AA226),INDEX(Matches!$H:$H,AA226)))</f>
        <v/>
      </c>
      <c r="N226" s="11">
        <f>IF(L226="","",IF(L226&gt;M226,"W",IF(L226=M226,"D","L")))</f>
        <v/>
      </c>
      <c r="O226" s="11">
        <f>IF(L226="","",IF(L226&gt;M226,3,IF(L226=M226,1,0)))</f>
        <v/>
      </c>
      <c r="P226" s="31">
        <f>IF(I226="H",INDEX(Matches!$L:$L,AA226),INDEX(Matches!$N:$N,AA226))</f>
        <v/>
      </c>
      <c r="Q226" s="31">
        <f>INDEX(Matches!$M:$M,AA226)</f>
        <v/>
      </c>
      <c r="R226" s="31">
        <f>IF(I226="H",INDEX(Matches!$N:$N,AA226),INDEX(Matches!$L:$L,AA226))</f>
        <v/>
      </c>
      <c r="S226" s="33">
        <f>IF(I226="H",INDEX(Matches!$O:$O,AA226),INDEX(Matches!$P:$P,AA226))</f>
        <v/>
      </c>
      <c r="T226" s="33">
        <f>IF(INDEX(Matches!$J:$J,AA226)="","",IF(I226="H",INDEX(Matches!$J:$J,AA226),INDEX(Matches!$K:$K,AA226)))</f>
        <v/>
      </c>
      <c r="U226" s="33">
        <f>IF(INDEX(Matches!$K:$K,AA226)="","",IF(I226="H",INDEX(Matches!$K:$K,AA226),INDEX(Matches!$J:$J,AA226)))</f>
        <v/>
      </c>
      <c r="V226" s="30">
        <f>IF(T226="","",T226-U226)</f>
        <v/>
      </c>
      <c r="W226" s="33">
        <f>IF(I226="H",INDEX(Matches!$T:$T,AA226),INDEX(Matches!$U:$U,AA226))</f>
        <v/>
      </c>
      <c r="X226" s="11">
        <f>INDEX(Matches!$X:$X,AA226)</f>
        <v/>
      </c>
      <c r="Y226" s="30">
        <f>IF(O226="","",O226-S226)</f>
        <v/>
      </c>
      <c r="Z226" s="30">
        <f>IF(W226="","",W226-S226)</f>
        <v/>
      </c>
      <c r="AA226" s="24">
        <f>MATCH(J226,Matches!$A:$A,0)</f>
        <v/>
      </c>
      <c r="AB226" s="33" t="n"/>
      <c r="AC226" s="33" t="n">
        <v>1.386457631631894</v>
      </c>
      <c r="AD226" s="24" t="n"/>
      <c r="AE226" s="24" t="n">
        <v>9</v>
      </c>
      <c r="AF226" s="33" t="n"/>
      <c r="AG226" s="33" t="n"/>
    </row>
    <row r="227">
      <c r="A227" s="24" t="inlineStr">
        <is>
          <t>Chelsea|36</t>
        </is>
      </c>
      <c r="B227" s="24" t="inlineStr">
        <is>
          <t>E0</t>
        </is>
      </c>
      <c r="C227" s="24" t="inlineStr">
        <is>
          <t>Premier League</t>
        </is>
      </c>
      <c r="D227" s="24" t="inlineStr">
        <is>
          <t>Chelsea</t>
        </is>
      </c>
      <c r="E227" s="24" t="n">
        <v>36</v>
      </c>
      <c r="F227" s="24" t="n">
        <v>9</v>
      </c>
      <c r="G227" s="29" t="n">
        <v>46522.625</v>
      </c>
      <c r="H227" s="24" t="inlineStr">
        <is>
          <t>Everton</t>
        </is>
      </c>
      <c r="I227" s="24" t="inlineStr">
        <is>
          <t>H</t>
        </is>
      </c>
      <c r="J227" s="24" t="inlineStr">
        <is>
          <t>E0-Chelsea-Everton</t>
        </is>
      </c>
      <c r="K227" s="24" t="n">
        <v>10</v>
      </c>
      <c r="L227" s="11">
        <f>IF(INDEX(Matches!$X:$X,AA227)=0,"",IF(I227="H",INDEX(Matches!$H:$H,AA227),INDEX(Matches!$I:$I,AA227)))</f>
        <v/>
      </c>
      <c r="M227" s="11">
        <f>IF(INDEX(Matches!$X:$X,AA227)=0,"",IF(I227="H",INDEX(Matches!$I:$I,AA227),INDEX(Matches!$H:$H,AA227)))</f>
        <v/>
      </c>
      <c r="N227" s="11">
        <f>IF(L227="","",IF(L227&gt;M227,"W",IF(L227=M227,"D","L")))</f>
        <v/>
      </c>
      <c r="O227" s="11">
        <f>IF(L227="","",IF(L227&gt;M227,3,IF(L227=M227,1,0)))</f>
        <v/>
      </c>
      <c r="P227" s="31">
        <f>IF(I227="H",INDEX(Matches!$L:$L,AA227),INDEX(Matches!$N:$N,AA227))</f>
        <v/>
      </c>
      <c r="Q227" s="31">
        <f>INDEX(Matches!$M:$M,AA227)</f>
        <v/>
      </c>
      <c r="R227" s="31">
        <f>IF(I227="H",INDEX(Matches!$N:$N,AA227),INDEX(Matches!$L:$L,AA227))</f>
        <v/>
      </c>
      <c r="S227" s="33">
        <f>IF(I227="H",INDEX(Matches!$O:$O,AA227),INDEX(Matches!$P:$P,AA227))</f>
        <v/>
      </c>
      <c r="T227" s="33">
        <f>IF(INDEX(Matches!$J:$J,AA227)="","",IF(I227="H",INDEX(Matches!$J:$J,AA227),INDEX(Matches!$K:$K,AA227)))</f>
        <v/>
      </c>
      <c r="U227" s="33">
        <f>IF(INDEX(Matches!$K:$K,AA227)="","",IF(I227="H",INDEX(Matches!$K:$K,AA227),INDEX(Matches!$J:$J,AA227)))</f>
        <v/>
      </c>
      <c r="V227" s="30">
        <f>IF(T227="","",T227-U227)</f>
        <v/>
      </c>
      <c r="W227" s="33">
        <f>IF(I227="H",INDEX(Matches!$T:$T,AA227),INDEX(Matches!$U:$U,AA227))</f>
        <v/>
      </c>
      <c r="X227" s="11">
        <f>INDEX(Matches!$X:$X,AA227)</f>
        <v/>
      </c>
      <c r="Y227" s="30">
        <f>IF(O227="","",O227-S227)</f>
        <v/>
      </c>
      <c r="Z227" s="30">
        <f>IF(W227="","",W227-S227)</f>
        <v/>
      </c>
      <c r="AA227" s="24">
        <f>MATCH(J227,Matches!$A:$A,0)</f>
        <v/>
      </c>
      <c r="AB227" s="33" t="n"/>
      <c r="AC227" s="33" t="n">
        <v>1.975184187055933</v>
      </c>
      <c r="AD227" s="24" t="n"/>
      <c r="AE227" s="24" t="n">
        <v>9</v>
      </c>
      <c r="AF227" s="33" t="n"/>
      <c r="AG227" s="33" t="n"/>
    </row>
    <row r="228">
      <c r="A228" s="24" t="inlineStr">
        <is>
          <t>Chelsea|37</t>
        </is>
      </c>
      <c r="B228" s="24" t="inlineStr">
        <is>
          <t>E0</t>
        </is>
      </c>
      <c r="C228" s="24" t="inlineStr">
        <is>
          <t>Premier League</t>
        </is>
      </c>
      <c r="D228" s="24" t="inlineStr">
        <is>
          <t>Chelsea</t>
        </is>
      </c>
      <c r="E228" s="24" t="n">
        <v>37</v>
      </c>
      <c r="F228" s="24" t="n">
        <v>10</v>
      </c>
      <c r="G228" s="29" t="n">
        <v>46530.625</v>
      </c>
      <c r="H228" s="24" t="inlineStr">
        <is>
          <t>Bournemouth</t>
        </is>
      </c>
      <c r="I228" s="24" t="inlineStr">
        <is>
          <t>A</t>
        </is>
      </c>
      <c r="J228" s="24" t="inlineStr">
        <is>
          <t>E0-Bournemo-Chelsea</t>
        </is>
      </c>
      <c r="K228" s="24" t="n">
        <v>11</v>
      </c>
      <c r="L228" s="11">
        <f>IF(INDEX(Matches!$X:$X,AA228)=0,"",IF(I228="H",INDEX(Matches!$H:$H,AA228),INDEX(Matches!$I:$I,AA228)))</f>
        <v/>
      </c>
      <c r="M228" s="11">
        <f>IF(INDEX(Matches!$X:$X,AA228)=0,"",IF(I228="H",INDEX(Matches!$I:$I,AA228),INDEX(Matches!$H:$H,AA228)))</f>
        <v/>
      </c>
      <c r="N228" s="11">
        <f>IF(L228="","",IF(L228&gt;M228,"W",IF(L228=M228,"D","L")))</f>
        <v/>
      </c>
      <c r="O228" s="11">
        <f>IF(L228="","",IF(L228&gt;M228,3,IF(L228=M228,1,0)))</f>
        <v/>
      </c>
      <c r="P228" s="31">
        <f>IF(I228="H",INDEX(Matches!$L:$L,AA228),INDEX(Matches!$N:$N,AA228))</f>
        <v/>
      </c>
      <c r="Q228" s="31">
        <f>INDEX(Matches!$M:$M,AA228)</f>
        <v/>
      </c>
      <c r="R228" s="31">
        <f>IF(I228="H",INDEX(Matches!$N:$N,AA228),INDEX(Matches!$L:$L,AA228))</f>
        <v/>
      </c>
      <c r="S228" s="33">
        <f>IF(I228="H",INDEX(Matches!$O:$O,AA228),INDEX(Matches!$P:$P,AA228))</f>
        <v/>
      </c>
      <c r="T228" s="33">
        <f>IF(INDEX(Matches!$J:$J,AA228)="","",IF(I228="H",INDEX(Matches!$J:$J,AA228),INDEX(Matches!$K:$K,AA228)))</f>
        <v/>
      </c>
      <c r="U228" s="33">
        <f>IF(INDEX(Matches!$K:$K,AA228)="","",IF(I228="H",INDEX(Matches!$K:$K,AA228),INDEX(Matches!$J:$J,AA228)))</f>
        <v/>
      </c>
      <c r="V228" s="30">
        <f>IF(T228="","",T228-U228)</f>
        <v/>
      </c>
      <c r="W228" s="33">
        <f>IF(I228="H",INDEX(Matches!$T:$T,AA228),INDEX(Matches!$U:$U,AA228))</f>
        <v/>
      </c>
      <c r="X228" s="11">
        <f>INDEX(Matches!$X:$X,AA228)</f>
        <v/>
      </c>
      <c r="Y228" s="30">
        <f>IF(O228="","",O228-S228)</f>
        <v/>
      </c>
      <c r="Z228" s="30">
        <f>IF(W228="","",W228-S228)</f>
        <v/>
      </c>
      <c r="AA228" s="24">
        <f>MATCH(J228,Matches!$A:$A,0)</f>
        <v/>
      </c>
      <c r="AB228" s="33" t="n"/>
      <c r="AC228" s="33" t="n">
        <v>1.59143621605483</v>
      </c>
      <c r="AD228" s="24" t="n"/>
      <c r="AE228" s="24" t="n">
        <v>10</v>
      </c>
      <c r="AF228" s="33" t="n"/>
      <c r="AG228" s="33" t="n"/>
    </row>
    <row r="229">
      <c r="A229" s="24" t="inlineStr">
        <is>
          <t>Chelsea|38</t>
        </is>
      </c>
      <c r="B229" s="24" t="inlineStr">
        <is>
          <t>E0</t>
        </is>
      </c>
      <c r="C229" s="24" t="inlineStr">
        <is>
          <t>Premier League</t>
        </is>
      </c>
      <c r="D229" s="24" t="inlineStr">
        <is>
          <t>Chelsea</t>
        </is>
      </c>
      <c r="E229" s="24" t="n">
        <v>38</v>
      </c>
      <c r="F229" s="24" t="n">
        <v>10</v>
      </c>
      <c r="G229" s="29" t="n">
        <v>46537.66666666666</v>
      </c>
      <c r="H229" s="24" t="inlineStr">
        <is>
          <t>Brentford</t>
        </is>
      </c>
      <c r="I229" s="24" t="inlineStr">
        <is>
          <t>H</t>
        </is>
      </c>
      <c r="J229" s="24" t="inlineStr">
        <is>
          <t>E0-Chelsea-Brentfor</t>
        </is>
      </c>
      <c r="K229" s="24" t="n">
        <v>12</v>
      </c>
      <c r="L229" s="11">
        <f>IF(INDEX(Matches!$X:$X,AA229)=0,"",IF(I229="H",INDEX(Matches!$H:$H,AA229),INDEX(Matches!$I:$I,AA229)))</f>
        <v/>
      </c>
      <c r="M229" s="11">
        <f>IF(INDEX(Matches!$X:$X,AA229)=0,"",IF(I229="H",INDEX(Matches!$I:$I,AA229),INDEX(Matches!$H:$H,AA229)))</f>
        <v/>
      </c>
      <c r="N229" s="11">
        <f>IF(L229="","",IF(L229&gt;M229,"W",IF(L229=M229,"D","L")))</f>
        <v/>
      </c>
      <c r="O229" s="11">
        <f>IF(L229="","",IF(L229&gt;M229,3,IF(L229=M229,1,0)))</f>
        <v/>
      </c>
      <c r="P229" s="31">
        <f>IF(I229="H",INDEX(Matches!$L:$L,AA229),INDEX(Matches!$N:$N,AA229))</f>
        <v/>
      </c>
      <c r="Q229" s="31">
        <f>INDEX(Matches!$M:$M,AA229)</f>
        <v/>
      </c>
      <c r="R229" s="31">
        <f>IF(I229="H",INDEX(Matches!$N:$N,AA229),INDEX(Matches!$L:$L,AA229))</f>
        <v/>
      </c>
      <c r="S229" s="33">
        <f>IF(I229="H",INDEX(Matches!$O:$O,AA229),INDEX(Matches!$P:$P,AA229))</f>
        <v/>
      </c>
      <c r="T229" s="33">
        <f>IF(INDEX(Matches!$J:$J,AA229)="","",IF(I229="H",INDEX(Matches!$J:$J,AA229),INDEX(Matches!$K:$K,AA229)))</f>
        <v/>
      </c>
      <c r="U229" s="33">
        <f>IF(INDEX(Matches!$K:$K,AA229)="","",IF(I229="H",INDEX(Matches!$K:$K,AA229),INDEX(Matches!$J:$J,AA229)))</f>
        <v/>
      </c>
      <c r="V229" s="30">
        <f>IF(T229="","",T229-U229)</f>
        <v/>
      </c>
      <c r="W229" s="33">
        <f>IF(I229="H",INDEX(Matches!$T:$T,AA229),INDEX(Matches!$U:$U,AA229))</f>
        <v/>
      </c>
      <c r="X229" s="11">
        <f>INDEX(Matches!$X:$X,AA229)</f>
        <v/>
      </c>
      <c r="Y229" s="30">
        <f>IF(O229="","",O229-S229)</f>
        <v/>
      </c>
      <c r="Z229" s="30">
        <f>IF(W229="","",W229-S229)</f>
        <v/>
      </c>
      <c r="AA229" s="24">
        <f>MATCH(J229,Matches!$A:$A,0)</f>
        <v/>
      </c>
      <c r="AB229" s="33" t="n"/>
      <c r="AC229" s="33" t="n">
        <v>1.95399972399759</v>
      </c>
      <c r="AD229" s="24" t="n"/>
      <c r="AE229" s="24" t="n">
        <v>10</v>
      </c>
      <c r="AF229" s="33" t="n"/>
      <c r="AG229" s="33" t="n"/>
    </row>
    <row r="230">
      <c r="A230" s="24" t="inlineStr">
        <is>
          <t>Coventry|1</t>
        </is>
      </c>
      <c r="B230" s="24" t="inlineStr">
        <is>
          <t>E0</t>
        </is>
      </c>
      <c r="C230" s="24" t="inlineStr">
        <is>
          <t>Premier League</t>
        </is>
      </c>
      <c r="D230" s="24" t="inlineStr">
        <is>
          <t>Coventry</t>
        </is>
      </c>
      <c r="E230" s="24" t="n">
        <v>1</v>
      </c>
      <c r="F230" s="24" t="n">
        <v>1</v>
      </c>
      <c r="G230" s="29" t="n">
        <v>46255.83333333334</v>
      </c>
      <c r="H230" s="24" t="inlineStr">
        <is>
          <t>Arsenal</t>
        </is>
      </c>
      <c r="I230" s="24" t="inlineStr">
        <is>
          <t>A</t>
        </is>
      </c>
      <c r="J230" s="24" t="inlineStr">
        <is>
          <t>E0-Arsenal-Coventry</t>
        </is>
      </c>
      <c r="K230" s="24" t="n">
        <v>1</v>
      </c>
      <c r="L230" s="11">
        <f>IF(INDEX(Matches!$X:$X,AA230)=0,"",IF(I230="H",INDEX(Matches!$H:$H,AA230),INDEX(Matches!$I:$I,AA230)))</f>
        <v/>
      </c>
      <c r="M230" s="11">
        <f>IF(INDEX(Matches!$X:$X,AA230)=0,"",IF(I230="H",INDEX(Matches!$I:$I,AA230),INDEX(Matches!$H:$H,AA230)))</f>
        <v/>
      </c>
      <c r="N230" s="11">
        <f>IF(L230="","",IF(L230&gt;M230,"W",IF(L230=M230,"D","L")))</f>
        <v/>
      </c>
      <c r="O230" s="11">
        <f>IF(L230="","",IF(L230&gt;M230,3,IF(L230=M230,1,0)))</f>
        <v/>
      </c>
      <c r="P230" s="31">
        <f>IF(I230="H",INDEX(Matches!$L:$L,AA230),INDEX(Matches!$N:$N,AA230))</f>
        <v/>
      </c>
      <c r="Q230" s="31">
        <f>INDEX(Matches!$M:$M,AA230)</f>
        <v/>
      </c>
      <c r="R230" s="31">
        <f>IF(I230="H",INDEX(Matches!$N:$N,AA230),INDEX(Matches!$L:$L,AA230))</f>
        <v/>
      </c>
      <c r="S230" s="33">
        <f>IF(I230="H",INDEX(Matches!$O:$O,AA230),INDEX(Matches!$P:$P,AA230))</f>
        <v/>
      </c>
      <c r="T230" s="33">
        <f>IF(INDEX(Matches!$J:$J,AA230)="","",IF(I230="H",INDEX(Matches!$J:$J,AA230),INDEX(Matches!$K:$K,AA230)))</f>
        <v/>
      </c>
      <c r="U230" s="33">
        <f>IF(INDEX(Matches!$K:$K,AA230)="","",IF(I230="H",INDEX(Matches!$K:$K,AA230),INDEX(Matches!$J:$J,AA230)))</f>
        <v/>
      </c>
      <c r="V230" s="30">
        <f>IF(T230="","",T230-U230)</f>
        <v/>
      </c>
      <c r="W230" s="33">
        <f>IF(I230="H",INDEX(Matches!$T:$T,AA230),INDEX(Matches!$U:$U,AA230))</f>
        <v/>
      </c>
      <c r="X230" s="11">
        <f>INDEX(Matches!$X:$X,AA230)</f>
        <v/>
      </c>
      <c r="Y230" s="30">
        <f>IF(O230="","",O230-S230)</f>
        <v/>
      </c>
      <c r="Z230" s="30">
        <f>IF(W230="","",W230-S230)</f>
        <v/>
      </c>
      <c r="AA230" s="24">
        <f>MATCH(J230,Matches!$A:$A,0)</f>
        <v/>
      </c>
      <c r="AB230" s="33" t="n">
        <v>0.344632768361582</v>
      </c>
      <c r="AC230" s="33" t="n"/>
      <c r="AD230" s="24" t="n"/>
      <c r="AE230" s="24" t="n">
        <v>1</v>
      </c>
      <c r="AF230" s="33" t="n">
        <v>0.3</v>
      </c>
      <c r="AG230" s="33" t="n">
        <v>1.57</v>
      </c>
    </row>
    <row r="231">
      <c r="A231" s="24" t="inlineStr">
        <is>
          <t>Coventry|2</t>
        </is>
      </c>
      <c r="B231" s="24" t="inlineStr">
        <is>
          <t>E0</t>
        </is>
      </c>
      <c r="C231" s="24" t="inlineStr">
        <is>
          <t>Premier League</t>
        </is>
      </c>
      <c r="D231" s="24" t="inlineStr">
        <is>
          <t>Coventry</t>
        </is>
      </c>
      <c r="E231" s="24" t="n">
        <v>2</v>
      </c>
      <c r="F231" s="24" t="n">
        <v>1</v>
      </c>
      <c r="G231" s="29" t="n">
        <v>46263.625</v>
      </c>
      <c r="H231" s="24" t="inlineStr">
        <is>
          <t>Hull</t>
        </is>
      </c>
      <c r="I231" s="24" t="inlineStr">
        <is>
          <t>H</t>
        </is>
      </c>
      <c r="J231" s="24" t="inlineStr">
        <is>
          <t>E0-Coventry-Hull</t>
        </is>
      </c>
      <c r="K231" s="24" t="n">
        <v>20</v>
      </c>
      <c r="L231" s="11">
        <f>IF(INDEX(Matches!$X:$X,AA231)=0,"",IF(I231="H",INDEX(Matches!$H:$H,AA231),INDEX(Matches!$I:$I,AA231)))</f>
        <v/>
      </c>
      <c r="M231" s="11">
        <f>IF(INDEX(Matches!$X:$X,AA231)=0,"",IF(I231="H",INDEX(Matches!$I:$I,AA231),INDEX(Matches!$H:$H,AA231)))</f>
        <v/>
      </c>
      <c r="N231" s="11">
        <f>IF(L231="","",IF(L231&gt;M231,"W",IF(L231=M231,"D","L")))</f>
        <v/>
      </c>
      <c r="O231" s="11">
        <f>IF(L231="","",IF(L231&gt;M231,3,IF(L231=M231,1,0)))</f>
        <v/>
      </c>
      <c r="P231" s="31">
        <f>IF(I231="H",INDEX(Matches!$L:$L,AA231),INDEX(Matches!$N:$N,AA231))</f>
        <v/>
      </c>
      <c r="Q231" s="31">
        <f>INDEX(Matches!$M:$M,AA231)</f>
        <v/>
      </c>
      <c r="R231" s="31">
        <f>IF(I231="H",INDEX(Matches!$N:$N,AA231),INDEX(Matches!$L:$L,AA231))</f>
        <v/>
      </c>
      <c r="S231" s="33">
        <f>IF(I231="H",INDEX(Matches!$O:$O,AA231),INDEX(Matches!$P:$P,AA231))</f>
        <v/>
      </c>
      <c r="T231" s="33">
        <f>IF(INDEX(Matches!$J:$J,AA231)="","",IF(I231="H",INDEX(Matches!$J:$J,AA231),INDEX(Matches!$K:$K,AA231)))</f>
        <v/>
      </c>
      <c r="U231" s="33">
        <f>IF(INDEX(Matches!$K:$K,AA231)="","",IF(I231="H",INDEX(Matches!$K:$K,AA231),INDEX(Matches!$J:$J,AA231)))</f>
        <v/>
      </c>
      <c r="V231" s="30">
        <f>IF(T231="","",T231-U231)</f>
        <v/>
      </c>
      <c r="W231" s="33">
        <f>IF(I231="H",INDEX(Matches!$T:$T,AA231),INDEX(Matches!$U:$U,AA231))</f>
        <v/>
      </c>
      <c r="X231" s="11">
        <f>INDEX(Matches!$X:$X,AA231)</f>
        <v/>
      </c>
      <c r="Y231" s="30">
        <f>IF(O231="","",O231-S231)</f>
        <v/>
      </c>
      <c r="Z231" s="30">
        <f>IF(W231="","",W231-S231)</f>
        <v/>
      </c>
      <c r="AA231" s="24">
        <f>MATCH(J231,Matches!$A:$A,0)</f>
        <v/>
      </c>
      <c r="AB231" s="33" t="n">
        <v>1.901317880632778</v>
      </c>
      <c r="AC231" s="33" t="n"/>
      <c r="AD231" s="24" t="n"/>
      <c r="AE231" s="24" t="n">
        <v>1</v>
      </c>
      <c r="AF231" s="33" t="n">
        <v>1.06</v>
      </c>
      <c r="AG231" s="33" t="n">
        <v>0.38</v>
      </c>
    </row>
    <row r="232">
      <c r="A232" s="24" t="inlineStr">
        <is>
          <t>Coventry|3</t>
        </is>
      </c>
      <c r="B232" s="24" t="inlineStr">
        <is>
          <t>E0</t>
        </is>
      </c>
      <c r="C232" s="24" t="inlineStr">
        <is>
          <t>Premier League</t>
        </is>
      </c>
      <c r="D232" s="24" t="inlineStr">
        <is>
          <t>Coventry</t>
        </is>
      </c>
      <c r="E232" s="24" t="n">
        <v>3</v>
      </c>
      <c r="F232" s="24" t="n">
        <v>1</v>
      </c>
      <c r="G232" s="29" t="n">
        <v>46270.625</v>
      </c>
      <c r="H232" s="24" t="inlineStr">
        <is>
          <t>Man City</t>
        </is>
      </c>
      <c r="I232" s="24" t="inlineStr">
        <is>
          <t>A</t>
        </is>
      </c>
      <c r="J232" s="24" t="inlineStr">
        <is>
          <t>E0-ManCity-Coventry</t>
        </is>
      </c>
      <c r="K232" s="24" t="n">
        <v>2</v>
      </c>
      <c r="L232" s="11">
        <f>IF(INDEX(Matches!$X:$X,AA232)=0,"",IF(I232="H",INDEX(Matches!$H:$H,AA232),INDEX(Matches!$I:$I,AA232)))</f>
        <v/>
      </c>
      <c r="M232" s="11">
        <f>IF(INDEX(Matches!$X:$X,AA232)=0,"",IF(I232="H",INDEX(Matches!$I:$I,AA232),INDEX(Matches!$H:$H,AA232)))</f>
        <v/>
      </c>
      <c r="N232" s="11">
        <f>IF(L232="","",IF(L232&gt;M232,"W",IF(L232=M232,"D","L")))</f>
        <v/>
      </c>
      <c r="O232" s="11">
        <f>IF(L232="","",IF(L232&gt;M232,3,IF(L232=M232,1,0)))</f>
        <v/>
      </c>
      <c r="P232" s="31">
        <f>IF(I232="H",INDEX(Matches!$L:$L,AA232),INDEX(Matches!$N:$N,AA232))</f>
        <v/>
      </c>
      <c r="Q232" s="31">
        <f>INDEX(Matches!$M:$M,AA232)</f>
        <v/>
      </c>
      <c r="R232" s="31">
        <f>IF(I232="H",INDEX(Matches!$N:$N,AA232),INDEX(Matches!$L:$L,AA232))</f>
        <v/>
      </c>
      <c r="S232" s="33">
        <f>IF(I232="H",INDEX(Matches!$O:$O,AA232),INDEX(Matches!$P:$P,AA232))</f>
        <v/>
      </c>
      <c r="T232" s="33">
        <f>IF(INDEX(Matches!$J:$J,AA232)="","",IF(I232="H",INDEX(Matches!$J:$J,AA232),INDEX(Matches!$K:$K,AA232)))</f>
        <v/>
      </c>
      <c r="U232" s="33">
        <f>IF(INDEX(Matches!$K:$K,AA232)="","",IF(I232="H",INDEX(Matches!$K:$K,AA232),INDEX(Matches!$J:$J,AA232)))</f>
        <v/>
      </c>
      <c r="V232" s="30">
        <f>IF(T232="","",T232-U232)</f>
        <v/>
      </c>
      <c r="W232" s="33">
        <f>IF(I232="H",INDEX(Matches!$T:$T,AA232),INDEX(Matches!$U:$U,AA232))</f>
        <v/>
      </c>
      <c r="X232" s="11">
        <f>INDEX(Matches!$X:$X,AA232)</f>
        <v/>
      </c>
      <c r="Y232" s="30">
        <f>IF(O232="","",O232-S232)</f>
        <v/>
      </c>
      <c r="Z232" s="30">
        <f>IF(W232="","",W232-S232)</f>
        <v/>
      </c>
      <c r="AA232" s="24">
        <f>MATCH(J232,Matches!$A:$A,0)</f>
        <v/>
      </c>
      <c r="AB232" s="33" t="n"/>
      <c r="AC232" s="33" t="n"/>
      <c r="AD232" s="24" t="n"/>
      <c r="AE232" s="24" t="n">
        <v>1</v>
      </c>
      <c r="AF232" s="33" t="n"/>
      <c r="AG232" s="33" t="n"/>
    </row>
    <row r="233">
      <c r="A233" s="24" t="inlineStr">
        <is>
          <t>Coventry|4</t>
        </is>
      </c>
      <c r="B233" s="24" t="inlineStr">
        <is>
          <t>E0</t>
        </is>
      </c>
      <c r="C233" s="24" t="inlineStr">
        <is>
          <t>Premier League</t>
        </is>
      </c>
      <c r="D233" s="24" t="inlineStr">
        <is>
          <t>Coventry</t>
        </is>
      </c>
      <c r="E233" s="24" t="n">
        <v>4</v>
      </c>
      <c r="F233" s="24" t="n">
        <v>1</v>
      </c>
      <c r="G233" s="29" t="n">
        <v>46278.58333333334</v>
      </c>
      <c r="H233" s="24" t="inlineStr">
        <is>
          <t>Brighton</t>
        </is>
      </c>
      <c r="I233" s="24" t="inlineStr">
        <is>
          <t>H</t>
        </is>
      </c>
      <c r="J233" s="24" t="inlineStr">
        <is>
          <t>E0-Coventry-Brighton</t>
        </is>
      </c>
      <c r="K233" s="24" t="n">
        <v>8</v>
      </c>
      <c r="L233" s="11">
        <f>IF(INDEX(Matches!$X:$X,AA233)=0,"",IF(I233="H",INDEX(Matches!$H:$H,AA233),INDEX(Matches!$I:$I,AA233)))</f>
        <v/>
      </c>
      <c r="M233" s="11">
        <f>IF(INDEX(Matches!$X:$X,AA233)=0,"",IF(I233="H",INDEX(Matches!$I:$I,AA233),INDEX(Matches!$H:$H,AA233)))</f>
        <v/>
      </c>
      <c r="N233" s="11">
        <f>IF(L233="","",IF(L233&gt;M233,"W",IF(L233=M233,"D","L")))</f>
        <v/>
      </c>
      <c r="O233" s="11">
        <f>IF(L233="","",IF(L233&gt;M233,3,IF(L233=M233,1,0)))</f>
        <v/>
      </c>
      <c r="P233" s="31">
        <f>IF(I233="H",INDEX(Matches!$L:$L,AA233),INDEX(Matches!$N:$N,AA233))</f>
        <v/>
      </c>
      <c r="Q233" s="31">
        <f>INDEX(Matches!$M:$M,AA233)</f>
        <v/>
      </c>
      <c r="R233" s="31">
        <f>IF(I233="H",INDEX(Matches!$N:$N,AA233),INDEX(Matches!$L:$L,AA233))</f>
        <v/>
      </c>
      <c r="S233" s="33">
        <f>IF(I233="H",INDEX(Matches!$O:$O,AA233),INDEX(Matches!$P:$P,AA233))</f>
        <v/>
      </c>
      <c r="T233" s="33">
        <f>IF(INDEX(Matches!$J:$J,AA233)="","",IF(I233="H",INDEX(Matches!$J:$J,AA233),INDEX(Matches!$K:$K,AA233)))</f>
        <v/>
      </c>
      <c r="U233" s="33">
        <f>IF(INDEX(Matches!$K:$K,AA233)="","",IF(I233="H",INDEX(Matches!$K:$K,AA233),INDEX(Matches!$J:$J,AA233)))</f>
        <v/>
      </c>
      <c r="V233" s="30">
        <f>IF(T233="","",T233-U233)</f>
        <v/>
      </c>
      <c r="W233" s="33">
        <f>IF(I233="H",INDEX(Matches!$T:$T,AA233),INDEX(Matches!$U:$U,AA233))</f>
        <v/>
      </c>
      <c r="X233" s="11">
        <f>INDEX(Matches!$X:$X,AA233)</f>
        <v/>
      </c>
      <c r="Y233" s="30">
        <f>IF(O233="","",O233-S233)</f>
        <v/>
      </c>
      <c r="Z233" s="30">
        <f>IF(W233="","",W233-S233)</f>
        <v/>
      </c>
      <c r="AA233" s="24">
        <f>MATCH(J233,Matches!$A:$A,0)</f>
        <v/>
      </c>
      <c r="AB233" s="33" t="n">
        <v>0.9727247086352606</v>
      </c>
      <c r="AC233" s="33" t="n"/>
      <c r="AD233" s="24" t="n"/>
      <c r="AE233" s="24" t="n">
        <v>1</v>
      </c>
      <c r="AF233" s="33" t="n"/>
      <c r="AG233" s="33" t="n"/>
    </row>
    <row r="234">
      <c r="A234" s="24" t="inlineStr">
        <is>
          <t>Coventry|5</t>
        </is>
      </c>
      <c r="B234" s="24" t="inlineStr">
        <is>
          <t>E0</t>
        </is>
      </c>
      <c r="C234" s="24" t="inlineStr">
        <is>
          <t>Premier League</t>
        </is>
      </c>
      <c r="D234" s="24" t="inlineStr">
        <is>
          <t>Coventry</t>
        </is>
      </c>
      <c r="E234" s="24" t="n">
        <v>5</v>
      </c>
      <c r="F234" s="24" t="n">
        <v>2</v>
      </c>
      <c r="G234" s="29" t="n">
        <v>46284.72916666666</v>
      </c>
      <c r="H234" s="24" t="inlineStr">
        <is>
          <t>Nott'm Forest</t>
        </is>
      </c>
      <c r="I234" s="24" t="inlineStr">
        <is>
          <t>A</t>
        </is>
      </c>
      <c r="J234" s="24" t="inlineStr">
        <is>
          <t>E0-NottmFor-Coventry</t>
        </is>
      </c>
      <c r="K234" s="24" t="n">
        <v>13</v>
      </c>
      <c r="L234" s="11">
        <f>IF(INDEX(Matches!$X:$X,AA234)=0,"",IF(I234="H",INDEX(Matches!$H:$H,AA234),INDEX(Matches!$I:$I,AA234)))</f>
        <v/>
      </c>
      <c r="M234" s="11">
        <f>IF(INDEX(Matches!$X:$X,AA234)=0,"",IF(I234="H",INDEX(Matches!$I:$I,AA234),INDEX(Matches!$H:$H,AA234)))</f>
        <v/>
      </c>
      <c r="N234" s="11">
        <f>IF(L234="","",IF(L234&gt;M234,"W",IF(L234=M234,"D","L")))</f>
        <v/>
      </c>
      <c r="O234" s="11">
        <f>IF(L234="","",IF(L234&gt;M234,3,IF(L234=M234,1,0)))</f>
        <v/>
      </c>
      <c r="P234" s="31">
        <f>IF(I234="H",INDEX(Matches!$L:$L,AA234),INDEX(Matches!$N:$N,AA234))</f>
        <v/>
      </c>
      <c r="Q234" s="31">
        <f>INDEX(Matches!$M:$M,AA234)</f>
        <v/>
      </c>
      <c r="R234" s="31">
        <f>IF(I234="H",INDEX(Matches!$N:$N,AA234),INDEX(Matches!$L:$L,AA234))</f>
        <v/>
      </c>
      <c r="S234" s="33">
        <f>IF(I234="H",INDEX(Matches!$O:$O,AA234),INDEX(Matches!$P:$P,AA234))</f>
        <v/>
      </c>
      <c r="T234" s="33">
        <f>IF(INDEX(Matches!$J:$J,AA234)="","",IF(I234="H",INDEX(Matches!$J:$J,AA234),INDEX(Matches!$K:$K,AA234)))</f>
        <v/>
      </c>
      <c r="U234" s="33">
        <f>IF(INDEX(Matches!$K:$K,AA234)="","",IF(I234="H",INDEX(Matches!$K:$K,AA234),INDEX(Matches!$J:$J,AA234)))</f>
        <v/>
      </c>
      <c r="V234" s="30">
        <f>IF(T234="","",T234-U234)</f>
        <v/>
      </c>
      <c r="W234" s="33">
        <f>IF(I234="H",INDEX(Matches!$T:$T,AA234),INDEX(Matches!$U:$U,AA234))</f>
        <v/>
      </c>
      <c r="X234" s="11">
        <f>INDEX(Matches!$X:$X,AA234)</f>
        <v/>
      </c>
      <c r="Y234" s="30">
        <f>IF(O234="","",O234-S234)</f>
        <v/>
      </c>
      <c r="Z234" s="30">
        <f>IF(W234="","",W234-S234)</f>
        <v/>
      </c>
      <c r="AA234" s="24">
        <f>MATCH(J234,Matches!$A:$A,0)</f>
        <v/>
      </c>
      <c r="AB234" s="33" t="n"/>
      <c r="AC234" s="33" t="n"/>
      <c r="AD234" s="24" t="n"/>
      <c r="AE234" s="24" t="n">
        <v>2</v>
      </c>
      <c r="AF234" s="33" t="n"/>
      <c r="AG234" s="33" t="n"/>
    </row>
    <row r="235">
      <c r="A235" s="24" t="inlineStr">
        <is>
          <t>Coventry|6</t>
        </is>
      </c>
      <c r="B235" s="24" t="inlineStr">
        <is>
          <t>E0</t>
        </is>
      </c>
      <c r="C235" s="24" t="inlineStr">
        <is>
          <t>Premier League</t>
        </is>
      </c>
      <c r="D235" s="24" t="inlineStr">
        <is>
          <t>Coventry</t>
        </is>
      </c>
      <c r="E235" s="24" t="n">
        <v>6</v>
      </c>
      <c r="F235" s="24" t="n">
        <v>2</v>
      </c>
      <c r="G235" s="29" t="n">
        <v>46307.83333333334</v>
      </c>
      <c r="H235" s="24" t="inlineStr">
        <is>
          <t>Newcastle</t>
        </is>
      </c>
      <c r="I235" s="24" t="inlineStr">
        <is>
          <t>H</t>
        </is>
      </c>
      <c r="J235" s="24" t="inlineStr">
        <is>
          <t>E0-Coventry-Newcastl</t>
        </is>
      </c>
      <c r="K235" s="24" t="n">
        <v>9</v>
      </c>
      <c r="L235" s="11">
        <f>IF(INDEX(Matches!$X:$X,AA235)=0,"",IF(I235="H",INDEX(Matches!$H:$H,AA235),INDEX(Matches!$I:$I,AA235)))</f>
        <v/>
      </c>
      <c r="M235" s="11">
        <f>IF(INDEX(Matches!$X:$X,AA235)=0,"",IF(I235="H",INDEX(Matches!$I:$I,AA235),INDEX(Matches!$H:$H,AA235)))</f>
        <v/>
      </c>
      <c r="N235" s="11">
        <f>IF(L235="","",IF(L235&gt;M235,"W",IF(L235=M235,"D","L")))</f>
        <v/>
      </c>
      <c r="O235" s="11">
        <f>IF(L235="","",IF(L235&gt;M235,3,IF(L235=M235,1,0)))</f>
        <v/>
      </c>
      <c r="P235" s="31">
        <f>IF(I235="H",INDEX(Matches!$L:$L,AA235),INDEX(Matches!$N:$N,AA235))</f>
        <v/>
      </c>
      <c r="Q235" s="31">
        <f>INDEX(Matches!$M:$M,AA235)</f>
        <v/>
      </c>
      <c r="R235" s="31">
        <f>IF(I235="H",INDEX(Matches!$N:$N,AA235),INDEX(Matches!$L:$L,AA235))</f>
        <v/>
      </c>
      <c r="S235" s="33">
        <f>IF(I235="H",INDEX(Matches!$O:$O,AA235),INDEX(Matches!$P:$P,AA235))</f>
        <v/>
      </c>
      <c r="T235" s="33">
        <f>IF(INDEX(Matches!$J:$J,AA235)="","",IF(I235="H",INDEX(Matches!$J:$J,AA235),INDEX(Matches!$K:$K,AA235)))</f>
        <v/>
      </c>
      <c r="U235" s="33">
        <f>IF(INDEX(Matches!$K:$K,AA235)="","",IF(I235="H",INDEX(Matches!$K:$K,AA235),INDEX(Matches!$J:$J,AA235)))</f>
        <v/>
      </c>
      <c r="V235" s="30">
        <f>IF(T235="","",T235-U235)</f>
        <v/>
      </c>
      <c r="W235" s="33">
        <f>IF(I235="H",INDEX(Matches!$T:$T,AA235),INDEX(Matches!$U:$U,AA235))</f>
        <v/>
      </c>
      <c r="X235" s="11">
        <f>INDEX(Matches!$X:$X,AA235)</f>
        <v/>
      </c>
      <c r="Y235" s="30">
        <f>IF(O235="","",O235-S235)</f>
        <v/>
      </c>
      <c r="Z235" s="30">
        <f>IF(W235="","",W235-S235)</f>
        <v/>
      </c>
      <c r="AA235" s="24">
        <f>MATCH(J235,Matches!$A:$A,0)</f>
        <v/>
      </c>
      <c r="AB235" s="33" t="n"/>
      <c r="AC235" s="33" t="n"/>
      <c r="AD235" s="24" t="n"/>
      <c r="AE235" s="24" t="n">
        <v>2</v>
      </c>
      <c r="AF235" s="33" t="n"/>
      <c r="AG235" s="33" t="n"/>
    </row>
    <row r="236">
      <c r="A236" s="24" t="inlineStr">
        <is>
          <t>Coventry|7</t>
        </is>
      </c>
      <c r="B236" s="24" t="inlineStr">
        <is>
          <t>E0</t>
        </is>
      </c>
      <c r="C236" s="24" t="inlineStr">
        <is>
          <t>Premier League</t>
        </is>
      </c>
      <c r="D236" s="24" t="inlineStr">
        <is>
          <t>Coventry</t>
        </is>
      </c>
      <c r="E236" s="24" t="n">
        <v>7</v>
      </c>
      <c r="F236" s="24" t="n">
        <v>2</v>
      </c>
      <c r="G236" s="29" t="n">
        <v>46314.83333333334</v>
      </c>
      <c r="H236" s="24" t="inlineStr">
        <is>
          <t>Tottenham</t>
        </is>
      </c>
      <c r="I236" s="24" t="inlineStr">
        <is>
          <t>A</t>
        </is>
      </c>
      <c r="J236" s="24" t="inlineStr">
        <is>
          <t>E0-Tottenha-Coventry</t>
        </is>
      </c>
      <c r="K236" s="24" t="n">
        <v>6</v>
      </c>
      <c r="L236" s="11">
        <f>IF(INDEX(Matches!$X:$X,AA236)=0,"",IF(I236="H",INDEX(Matches!$H:$H,AA236),INDEX(Matches!$I:$I,AA236)))</f>
        <v/>
      </c>
      <c r="M236" s="11">
        <f>IF(INDEX(Matches!$X:$X,AA236)=0,"",IF(I236="H",INDEX(Matches!$I:$I,AA236),INDEX(Matches!$H:$H,AA236)))</f>
        <v/>
      </c>
      <c r="N236" s="11">
        <f>IF(L236="","",IF(L236&gt;M236,"W",IF(L236=M236,"D","L")))</f>
        <v/>
      </c>
      <c r="O236" s="11">
        <f>IF(L236="","",IF(L236&gt;M236,3,IF(L236=M236,1,0)))</f>
        <v/>
      </c>
      <c r="P236" s="31">
        <f>IF(I236="H",INDEX(Matches!$L:$L,AA236),INDEX(Matches!$N:$N,AA236))</f>
        <v/>
      </c>
      <c r="Q236" s="31">
        <f>INDEX(Matches!$M:$M,AA236)</f>
        <v/>
      </c>
      <c r="R236" s="31">
        <f>IF(I236="H",INDEX(Matches!$N:$N,AA236),INDEX(Matches!$L:$L,AA236))</f>
        <v/>
      </c>
      <c r="S236" s="33">
        <f>IF(I236="H",INDEX(Matches!$O:$O,AA236),INDEX(Matches!$P:$P,AA236))</f>
        <v/>
      </c>
      <c r="T236" s="33">
        <f>IF(INDEX(Matches!$J:$J,AA236)="","",IF(I236="H",INDEX(Matches!$J:$J,AA236),INDEX(Matches!$K:$K,AA236)))</f>
        <v/>
      </c>
      <c r="U236" s="33">
        <f>IF(INDEX(Matches!$K:$K,AA236)="","",IF(I236="H",INDEX(Matches!$K:$K,AA236),INDEX(Matches!$J:$J,AA236)))</f>
        <v/>
      </c>
      <c r="V236" s="30">
        <f>IF(T236="","",T236-U236)</f>
        <v/>
      </c>
      <c r="W236" s="33">
        <f>IF(I236="H",INDEX(Matches!$T:$T,AA236),INDEX(Matches!$U:$U,AA236))</f>
        <v/>
      </c>
      <c r="X236" s="11">
        <f>INDEX(Matches!$X:$X,AA236)</f>
        <v/>
      </c>
      <c r="Y236" s="30">
        <f>IF(O236="","",O236-S236)</f>
        <v/>
      </c>
      <c r="Z236" s="30">
        <f>IF(W236="","",W236-S236)</f>
        <v/>
      </c>
      <c r="AA236" s="24">
        <f>MATCH(J236,Matches!$A:$A,0)</f>
        <v/>
      </c>
      <c r="AB236" s="33" t="n"/>
      <c r="AC236" s="33" t="n"/>
      <c r="AD236" s="24" t="n"/>
      <c r="AE236" s="24" t="n">
        <v>2</v>
      </c>
      <c r="AF236" s="33" t="n"/>
      <c r="AG236" s="33" t="n"/>
    </row>
    <row r="237">
      <c r="A237" s="24" t="inlineStr">
        <is>
          <t>Coventry|8</t>
        </is>
      </c>
      <c r="B237" s="24" t="inlineStr">
        <is>
          <t>E0</t>
        </is>
      </c>
      <c r="C237" s="24" t="inlineStr">
        <is>
          <t>Premier League</t>
        </is>
      </c>
      <c r="D237" s="24" t="inlineStr">
        <is>
          <t>Coventry</t>
        </is>
      </c>
      <c r="E237" s="24" t="n">
        <v>8</v>
      </c>
      <c r="F237" s="24" t="n">
        <v>2</v>
      </c>
      <c r="G237" s="29" t="n">
        <v>46319.625</v>
      </c>
      <c r="H237" s="24" t="inlineStr">
        <is>
          <t>Fulham</t>
        </is>
      </c>
      <c r="I237" s="24" t="inlineStr">
        <is>
          <t>H</t>
        </is>
      </c>
      <c r="J237" s="24" t="inlineStr">
        <is>
          <t>E0-Coventry-Fulham</t>
        </is>
      </c>
      <c r="K237" s="24" t="n">
        <v>16</v>
      </c>
      <c r="L237" s="11">
        <f>IF(INDEX(Matches!$X:$X,AA237)=0,"",IF(I237="H",INDEX(Matches!$H:$H,AA237),INDEX(Matches!$I:$I,AA237)))</f>
        <v/>
      </c>
      <c r="M237" s="11">
        <f>IF(INDEX(Matches!$X:$X,AA237)=0,"",IF(I237="H",INDEX(Matches!$I:$I,AA237),INDEX(Matches!$H:$H,AA237)))</f>
        <v/>
      </c>
      <c r="N237" s="11">
        <f>IF(L237="","",IF(L237&gt;M237,"W",IF(L237=M237,"D","L")))</f>
        <v/>
      </c>
      <c r="O237" s="11">
        <f>IF(L237="","",IF(L237&gt;M237,3,IF(L237=M237,1,0)))</f>
        <v/>
      </c>
      <c r="P237" s="31">
        <f>IF(I237="H",INDEX(Matches!$L:$L,AA237),INDEX(Matches!$N:$N,AA237))</f>
        <v/>
      </c>
      <c r="Q237" s="31">
        <f>INDEX(Matches!$M:$M,AA237)</f>
        <v/>
      </c>
      <c r="R237" s="31">
        <f>IF(I237="H",INDEX(Matches!$N:$N,AA237),INDEX(Matches!$L:$L,AA237))</f>
        <v/>
      </c>
      <c r="S237" s="33">
        <f>IF(I237="H",INDEX(Matches!$O:$O,AA237),INDEX(Matches!$P:$P,AA237))</f>
        <v/>
      </c>
      <c r="T237" s="33">
        <f>IF(INDEX(Matches!$J:$J,AA237)="","",IF(I237="H",INDEX(Matches!$J:$J,AA237),INDEX(Matches!$K:$K,AA237)))</f>
        <v/>
      </c>
      <c r="U237" s="33">
        <f>IF(INDEX(Matches!$K:$K,AA237)="","",IF(I237="H",INDEX(Matches!$K:$K,AA237),INDEX(Matches!$J:$J,AA237)))</f>
        <v/>
      </c>
      <c r="V237" s="30">
        <f>IF(T237="","",T237-U237)</f>
        <v/>
      </c>
      <c r="W237" s="33">
        <f>IF(I237="H",INDEX(Matches!$T:$T,AA237),INDEX(Matches!$U:$U,AA237))</f>
        <v/>
      </c>
      <c r="X237" s="11">
        <f>INDEX(Matches!$X:$X,AA237)</f>
        <v/>
      </c>
      <c r="Y237" s="30">
        <f>IF(O237="","",O237-S237)</f>
        <v/>
      </c>
      <c r="Z237" s="30">
        <f>IF(W237="","",W237-S237)</f>
        <v/>
      </c>
      <c r="AA237" s="24">
        <f>MATCH(J237,Matches!$A:$A,0)</f>
        <v/>
      </c>
      <c r="AB237" s="33" t="n"/>
      <c r="AC237" s="33" t="n">
        <v>1.232717984497208</v>
      </c>
      <c r="AD237" s="24" t="n"/>
      <c r="AE237" s="24" t="n">
        <v>2</v>
      </c>
      <c r="AF237" s="33" t="n"/>
      <c r="AG237" s="33" t="n"/>
    </row>
    <row r="238">
      <c r="A238" s="24" t="inlineStr">
        <is>
          <t>Coventry|9</t>
        </is>
      </c>
      <c r="B238" s="24" t="inlineStr">
        <is>
          <t>E0</t>
        </is>
      </c>
      <c r="C238" s="24" t="inlineStr">
        <is>
          <t>Premier League</t>
        </is>
      </c>
      <c r="D238" s="24" t="inlineStr">
        <is>
          <t>Coventry</t>
        </is>
      </c>
      <c r="E238" s="24" t="n">
        <v>9</v>
      </c>
      <c r="F238" s="24" t="n">
        <v>3</v>
      </c>
      <c r="G238" s="29" t="n">
        <v>46326.625</v>
      </c>
      <c r="H238" s="24" t="inlineStr">
        <is>
          <t>Sunderland</t>
        </is>
      </c>
      <c r="I238" s="24" t="inlineStr">
        <is>
          <t>H</t>
        </is>
      </c>
      <c r="J238" s="24" t="inlineStr">
        <is>
          <t>E0-Coventry-Sunderla</t>
        </is>
      </c>
      <c r="K238" s="24" t="n">
        <v>17</v>
      </c>
      <c r="L238" s="11">
        <f>IF(INDEX(Matches!$X:$X,AA238)=0,"",IF(I238="H",INDEX(Matches!$H:$H,AA238),INDEX(Matches!$I:$I,AA238)))</f>
        <v/>
      </c>
      <c r="M238" s="11">
        <f>IF(INDEX(Matches!$X:$X,AA238)=0,"",IF(I238="H",INDEX(Matches!$I:$I,AA238),INDEX(Matches!$H:$H,AA238)))</f>
        <v/>
      </c>
      <c r="N238" s="11">
        <f>IF(L238="","",IF(L238&gt;M238,"W",IF(L238=M238,"D","L")))</f>
        <v/>
      </c>
      <c r="O238" s="11">
        <f>IF(L238="","",IF(L238&gt;M238,3,IF(L238=M238,1,0)))</f>
        <v/>
      </c>
      <c r="P238" s="31">
        <f>IF(I238="H",INDEX(Matches!$L:$L,AA238),INDEX(Matches!$N:$N,AA238))</f>
        <v/>
      </c>
      <c r="Q238" s="31">
        <f>INDEX(Matches!$M:$M,AA238)</f>
        <v/>
      </c>
      <c r="R238" s="31">
        <f>IF(I238="H",INDEX(Matches!$N:$N,AA238),INDEX(Matches!$L:$L,AA238))</f>
        <v/>
      </c>
      <c r="S238" s="33">
        <f>IF(I238="H",INDEX(Matches!$O:$O,AA238),INDEX(Matches!$P:$P,AA238))</f>
        <v/>
      </c>
      <c r="T238" s="33">
        <f>IF(INDEX(Matches!$J:$J,AA238)="","",IF(I238="H",INDEX(Matches!$J:$J,AA238),INDEX(Matches!$K:$K,AA238)))</f>
        <v/>
      </c>
      <c r="U238" s="33">
        <f>IF(INDEX(Matches!$K:$K,AA238)="","",IF(I238="H",INDEX(Matches!$K:$K,AA238),INDEX(Matches!$J:$J,AA238)))</f>
        <v/>
      </c>
      <c r="V238" s="30">
        <f>IF(T238="","",T238-U238)</f>
        <v/>
      </c>
      <c r="W238" s="33">
        <f>IF(I238="H",INDEX(Matches!$T:$T,AA238),INDEX(Matches!$U:$U,AA238))</f>
        <v/>
      </c>
      <c r="X238" s="11">
        <f>INDEX(Matches!$X:$X,AA238)</f>
        <v/>
      </c>
      <c r="Y238" s="30">
        <f>IF(O238="","",O238-S238)</f>
        <v/>
      </c>
      <c r="Z238" s="30">
        <f>IF(W238="","",W238-S238)</f>
        <v/>
      </c>
      <c r="AA238" s="24">
        <f>MATCH(J238,Matches!$A:$A,0)</f>
        <v/>
      </c>
      <c r="AB238" s="33" t="n"/>
      <c r="AC238" s="33" t="n">
        <v>1.303271654040006</v>
      </c>
      <c r="AD238" s="24" t="n"/>
      <c r="AE238" s="24" t="n">
        <v>3</v>
      </c>
      <c r="AF238" s="33" t="n"/>
      <c r="AG238" s="33" t="n"/>
    </row>
    <row r="239">
      <c r="A239" s="24" t="inlineStr">
        <is>
          <t>Coventry|10</t>
        </is>
      </c>
      <c r="B239" s="24" t="inlineStr">
        <is>
          <t>E0</t>
        </is>
      </c>
      <c r="C239" s="24" t="inlineStr">
        <is>
          <t>Premier League</t>
        </is>
      </c>
      <c r="D239" s="24" t="inlineStr">
        <is>
          <t>Coventry</t>
        </is>
      </c>
      <c r="E239" s="24" t="n">
        <v>10</v>
      </c>
      <c r="F239" s="24" t="n">
        <v>3</v>
      </c>
      <c r="G239" s="29" t="n">
        <v>46332.83333333334</v>
      </c>
      <c r="H239" s="24" t="inlineStr">
        <is>
          <t>Everton</t>
        </is>
      </c>
      <c r="I239" s="24" t="inlineStr">
        <is>
          <t>A</t>
        </is>
      </c>
      <c r="J239" s="24" t="inlineStr">
        <is>
          <t>E0-Everton-Coventry</t>
        </is>
      </c>
      <c r="K239" s="24" t="n">
        <v>10</v>
      </c>
      <c r="L239" s="11">
        <f>IF(INDEX(Matches!$X:$X,AA239)=0,"",IF(I239="H",INDEX(Matches!$H:$H,AA239),INDEX(Matches!$I:$I,AA239)))</f>
        <v/>
      </c>
      <c r="M239" s="11">
        <f>IF(INDEX(Matches!$X:$X,AA239)=0,"",IF(I239="H",INDEX(Matches!$I:$I,AA239),INDEX(Matches!$H:$H,AA239)))</f>
        <v/>
      </c>
      <c r="N239" s="11">
        <f>IF(L239="","",IF(L239&gt;M239,"W",IF(L239=M239,"D","L")))</f>
        <v/>
      </c>
      <c r="O239" s="11">
        <f>IF(L239="","",IF(L239&gt;M239,3,IF(L239=M239,1,0)))</f>
        <v/>
      </c>
      <c r="P239" s="31">
        <f>IF(I239="H",INDEX(Matches!$L:$L,AA239),INDEX(Matches!$N:$N,AA239))</f>
        <v/>
      </c>
      <c r="Q239" s="31">
        <f>INDEX(Matches!$M:$M,AA239)</f>
        <v/>
      </c>
      <c r="R239" s="31">
        <f>IF(I239="H",INDEX(Matches!$N:$N,AA239),INDEX(Matches!$L:$L,AA239))</f>
        <v/>
      </c>
      <c r="S239" s="33">
        <f>IF(I239="H",INDEX(Matches!$O:$O,AA239),INDEX(Matches!$P:$P,AA239))</f>
        <v/>
      </c>
      <c r="T239" s="33">
        <f>IF(INDEX(Matches!$J:$J,AA239)="","",IF(I239="H",INDEX(Matches!$J:$J,AA239),INDEX(Matches!$K:$K,AA239)))</f>
        <v/>
      </c>
      <c r="U239" s="33">
        <f>IF(INDEX(Matches!$K:$K,AA239)="","",IF(I239="H",INDEX(Matches!$K:$K,AA239),INDEX(Matches!$J:$J,AA239)))</f>
        <v/>
      </c>
      <c r="V239" s="30">
        <f>IF(T239="","",T239-U239)</f>
        <v/>
      </c>
      <c r="W239" s="33">
        <f>IF(I239="H",INDEX(Matches!$T:$T,AA239),INDEX(Matches!$U:$U,AA239))</f>
        <v/>
      </c>
      <c r="X239" s="11">
        <f>INDEX(Matches!$X:$X,AA239)</f>
        <v/>
      </c>
      <c r="Y239" s="30">
        <f>IF(O239="","",O239-S239)</f>
        <v/>
      </c>
      <c r="Z239" s="30">
        <f>IF(W239="","",W239-S239)</f>
        <v/>
      </c>
      <c r="AA239" s="24">
        <f>MATCH(J239,Matches!$A:$A,0)</f>
        <v/>
      </c>
      <c r="AB239" s="33" t="n"/>
      <c r="AC239" s="33" t="n">
        <v>0.8490658997341045</v>
      </c>
      <c r="AD239" s="24" t="n"/>
      <c r="AE239" s="24" t="n">
        <v>3</v>
      </c>
      <c r="AF239" s="33" t="n"/>
      <c r="AG239" s="33" t="n"/>
    </row>
    <row r="240">
      <c r="A240" s="24" t="inlineStr">
        <is>
          <t>Coventry|11</t>
        </is>
      </c>
      <c r="B240" s="24" t="inlineStr">
        <is>
          <t>E0</t>
        </is>
      </c>
      <c r="C240" s="24" t="inlineStr">
        <is>
          <t>Premier League</t>
        </is>
      </c>
      <c r="D240" s="24" t="inlineStr">
        <is>
          <t>Coventry</t>
        </is>
      </c>
      <c r="E240" s="24" t="n">
        <v>11</v>
      </c>
      <c r="F240" s="24" t="n">
        <v>3</v>
      </c>
      <c r="G240" s="29" t="n">
        <v>46347.625</v>
      </c>
      <c r="H240" s="24" t="inlineStr">
        <is>
          <t>Crystal Palace</t>
        </is>
      </c>
      <c r="I240" s="24" t="inlineStr">
        <is>
          <t>H</t>
        </is>
      </c>
      <c r="J240" s="24" t="inlineStr">
        <is>
          <t>E0-Coventry-CrystalP</t>
        </is>
      </c>
      <c r="K240" s="24" t="n">
        <v>15</v>
      </c>
      <c r="L240" s="11">
        <f>IF(INDEX(Matches!$X:$X,AA240)=0,"",IF(I240="H",INDEX(Matches!$H:$H,AA240),INDEX(Matches!$I:$I,AA240)))</f>
        <v/>
      </c>
      <c r="M240" s="11">
        <f>IF(INDEX(Matches!$X:$X,AA240)=0,"",IF(I240="H",INDEX(Matches!$I:$I,AA240),INDEX(Matches!$H:$H,AA240)))</f>
        <v/>
      </c>
      <c r="N240" s="11">
        <f>IF(L240="","",IF(L240&gt;M240,"W",IF(L240=M240,"D","L")))</f>
        <v/>
      </c>
      <c r="O240" s="11">
        <f>IF(L240="","",IF(L240&gt;M240,3,IF(L240=M240,1,0)))</f>
        <v/>
      </c>
      <c r="P240" s="31">
        <f>IF(I240="H",INDEX(Matches!$L:$L,AA240),INDEX(Matches!$N:$N,AA240))</f>
        <v/>
      </c>
      <c r="Q240" s="31">
        <f>INDEX(Matches!$M:$M,AA240)</f>
        <v/>
      </c>
      <c r="R240" s="31">
        <f>IF(I240="H",INDEX(Matches!$N:$N,AA240),INDEX(Matches!$L:$L,AA240))</f>
        <v/>
      </c>
      <c r="S240" s="33">
        <f>IF(I240="H",INDEX(Matches!$O:$O,AA240),INDEX(Matches!$P:$P,AA240))</f>
        <v/>
      </c>
      <c r="T240" s="33">
        <f>IF(INDEX(Matches!$J:$J,AA240)="","",IF(I240="H",INDEX(Matches!$J:$J,AA240),INDEX(Matches!$K:$K,AA240)))</f>
        <v/>
      </c>
      <c r="U240" s="33">
        <f>IF(INDEX(Matches!$K:$K,AA240)="","",IF(I240="H",INDEX(Matches!$K:$K,AA240),INDEX(Matches!$J:$J,AA240)))</f>
        <v/>
      </c>
      <c r="V240" s="30">
        <f>IF(T240="","",T240-U240)</f>
        <v/>
      </c>
      <c r="W240" s="33">
        <f>IF(I240="H",INDEX(Matches!$T:$T,AA240),INDEX(Matches!$U:$U,AA240))</f>
        <v/>
      </c>
      <c r="X240" s="11">
        <f>INDEX(Matches!$X:$X,AA240)</f>
        <v/>
      </c>
      <c r="Y240" s="30">
        <f>IF(O240="","",O240-S240)</f>
        <v/>
      </c>
      <c r="Z240" s="30">
        <f>IF(W240="","",W240-S240)</f>
        <v/>
      </c>
      <c r="AA240" s="24">
        <f>MATCH(J240,Matches!$A:$A,0)</f>
        <v/>
      </c>
      <c r="AB240" s="33" t="n"/>
      <c r="AC240" s="33" t="n">
        <v>1.290108230325937</v>
      </c>
      <c r="AD240" s="24" t="n"/>
      <c r="AE240" s="24" t="n">
        <v>3</v>
      </c>
      <c r="AF240" s="33" t="n"/>
      <c r="AG240" s="33" t="n"/>
    </row>
    <row r="241">
      <c r="A241" s="24" t="inlineStr">
        <is>
          <t>Coventry|12</t>
        </is>
      </c>
      <c r="B241" s="24" t="inlineStr">
        <is>
          <t>E0</t>
        </is>
      </c>
      <c r="C241" s="24" t="inlineStr">
        <is>
          <t>Premier League</t>
        </is>
      </c>
      <c r="D241" s="24" t="inlineStr">
        <is>
          <t>Coventry</t>
        </is>
      </c>
      <c r="E241" s="24" t="n">
        <v>12</v>
      </c>
      <c r="F241" s="24" t="n">
        <v>3</v>
      </c>
      <c r="G241" s="29" t="n">
        <v>46354.625</v>
      </c>
      <c r="H241" s="24" t="inlineStr">
        <is>
          <t>Leeds</t>
        </is>
      </c>
      <c r="I241" s="24" t="inlineStr">
        <is>
          <t>A</t>
        </is>
      </c>
      <c r="J241" s="24" t="inlineStr">
        <is>
          <t>E0-Leeds-Coventry</t>
        </is>
      </c>
      <c r="K241" s="24" t="n">
        <v>14</v>
      </c>
      <c r="L241" s="11">
        <f>IF(INDEX(Matches!$X:$X,AA241)=0,"",IF(I241="H",INDEX(Matches!$H:$H,AA241),INDEX(Matches!$I:$I,AA241)))</f>
        <v/>
      </c>
      <c r="M241" s="11">
        <f>IF(INDEX(Matches!$X:$X,AA241)=0,"",IF(I241="H",INDEX(Matches!$I:$I,AA241),INDEX(Matches!$H:$H,AA241)))</f>
        <v/>
      </c>
      <c r="N241" s="11">
        <f>IF(L241="","",IF(L241&gt;M241,"W",IF(L241=M241,"D","L")))</f>
        <v/>
      </c>
      <c r="O241" s="11">
        <f>IF(L241="","",IF(L241&gt;M241,3,IF(L241=M241,1,0)))</f>
        <v/>
      </c>
      <c r="P241" s="31">
        <f>IF(I241="H",INDEX(Matches!$L:$L,AA241),INDEX(Matches!$N:$N,AA241))</f>
        <v/>
      </c>
      <c r="Q241" s="31">
        <f>INDEX(Matches!$M:$M,AA241)</f>
        <v/>
      </c>
      <c r="R241" s="31">
        <f>IF(I241="H",INDEX(Matches!$N:$N,AA241),INDEX(Matches!$L:$L,AA241))</f>
        <v/>
      </c>
      <c r="S241" s="33">
        <f>IF(I241="H",INDEX(Matches!$O:$O,AA241),INDEX(Matches!$P:$P,AA241))</f>
        <v/>
      </c>
      <c r="T241" s="33">
        <f>IF(INDEX(Matches!$J:$J,AA241)="","",IF(I241="H",INDEX(Matches!$J:$J,AA241),INDEX(Matches!$K:$K,AA241)))</f>
        <v/>
      </c>
      <c r="U241" s="33">
        <f>IF(INDEX(Matches!$K:$K,AA241)="","",IF(I241="H",INDEX(Matches!$K:$K,AA241),INDEX(Matches!$J:$J,AA241)))</f>
        <v/>
      </c>
      <c r="V241" s="30">
        <f>IF(T241="","",T241-U241)</f>
        <v/>
      </c>
      <c r="W241" s="33">
        <f>IF(I241="H",INDEX(Matches!$T:$T,AA241),INDEX(Matches!$U:$U,AA241))</f>
        <v/>
      </c>
      <c r="X241" s="11">
        <f>INDEX(Matches!$X:$X,AA241)</f>
        <v/>
      </c>
      <c r="Y241" s="30">
        <f>IF(O241="","",O241-S241)</f>
        <v/>
      </c>
      <c r="Z241" s="30">
        <f>IF(W241="","",W241-S241)</f>
        <v/>
      </c>
      <c r="AA241" s="24">
        <f>MATCH(J241,Matches!$A:$A,0)</f>
        <v/>
      </c>
      <c r="AB241" s="33" t="n"/>
      <c r="AC241" s="33" t="n">
        <v>0.9026847591167498</v>
      </c>
      <c r="AD241" s="24" t="n"/>
      <c r="AE241" s="24" t="n">
        <v>3</v>
      </c>
      <c r="AF241" s="33" t="n"/>
      <c r="AG241" s="33" t="n"/>
    </row>
    <row r="242">
      <c r="A242" s="24" t="inlineStr">
        <is>
          <t>Coventry|13</t>
        </is>
      </c>
      <c r="B242" s="24" t="inlineStr">
        <is>
          <t>E0</t>
        </is>
      </c>
      <c r="C242" s="24" t="inlineStr">
        <is>
          <t>Premier League</t>
        </is>
      </c>
      <c r="D242" s="24" t="inlineStr">
        <is>
          <t>Coventry</t>
        </is>
      </c>
      <c r="E242" s="24" t="n">
        <v>13</v>
      </c>
      <c r="F242" s="24" t="n">
        <v>4</v>
      </c>
      <c r="G242" s="29" t="n">
        <v>46358.83333333334</v>
      </c>
      <c r="H242" s="24" t="inlineStr">
        <is>
          <t>Ipswich</t>
        </is>
      </c>
      <c r="I242" s="24" t="inlineStr">
        <is>
          <t>H</t>
        </is>
      </c>
      <c r="J242" s="24" t="inlineStr">
        <is>
          <t>E0-Coventry-Ipswich</t>
        </is>
      </c>
      <c r="K242" s="24" t="n">
        <v>19</v>
      </c>
      <c r="L242" s="11">
        <f>IF(INDEX(Matches!$X:$X,AA242)=0,"",IF(I242="H",INDEX(Matches!$H:$H,AA242),INDEX(Matches!$I:$I,AA242)))</f>
        <v/>
      </c>
      <c r="M242" s="11">
        <f>IF(INDEX(Matches!$X:$X,AA242)=0,"",IF(I242="H",INDEX(Matches!$I:$I,AA242),INDEX(Matches!$H:$H,AA242)))</f>
        <v/>
      </c>
      <c r="N242" s="11">
        <f>IF(L242="","",IF(L242&gt;M242,"W",IF(L242=M242,"D","L")))</f>
        <v/>
      </c>
      <c r="O242" s="11">
        <f>IF(L242="","",IF(L242&gt;M242,3,IF(L242=M242,1,0)))</f>
        <v/>
      </c>
      <c r="P242" s="31">
        <f>IF(I242="H",INDEX(Matches!$L:$L,AA242),INDEX(Matches!$N:$N,AA242))</f>
        <v/>
      </c>
      <c r="Q242" s="31">
        <f>INDEX(Matches!$M:$M,AA242)</f>
        <v/>
      </c>
      <c r="R242" s="31">
        <f>IF(I242="H",INDEX(Matches!$N:$N,AA242),INDEX(Matches!$L:$L,AA242))</f>
        <v/>
      </c>
      <c r="S242" s="33">
        <f>IF(I242="H",INDEX(Matches!$O:$O,AA242),INDEX(Matches!$P:$P,AA242))</f>
        <v/>
      </c>
      <c r="T242" s="33">
        <f>IF(INDEX(Matches!$J:$J,AA242)="","",IF(I242="H",INDEX(Matches!$J:$J,AA242),INDEX(Matches!$K:$K,AA242)))</f>
        <v/>
      </c>
      <c r="U242" s="33">
        <f>IF(INDEX(Matches!$K:$K,AA242)="","",IF(I242="H",INDEX(Matches!$K:$K,AA242),INDEX(Matches!$J:$J,AA242)))</f>
        <v/>
      </c>
      <c r="V242" s="30">
        <f>IF(T242="","",T242-U242)</f>
        <v/>
      </c>
      <c r="W242" s="33">
        <f>IF(I242="H",INDEX(Matches!$T:$T,AA242),INDEX(Matches!$U:$U,AA242))</f>
        <v/>
      </c>
      <c r="X242" s="11">
        <f>INDEX(Matches!$X:$X,AA242)</f>
        <v/>
      </c>
      <c r="Y242" s="30">
        <f>IF(O242="","",O242-S242)</f>
        <v/>
      </c>
      <c r="Z242" s="30">
        <f>IF(W242="","",W242-S242)</f>
        <v/>
      </c>
      <c r="AA242" s="24">
        <f>MATCH(J242,Matches!$A:$A,0)</f>
        <v/>
      </c>
      <c r="AB242" s="33" t="n"/>
      <c r="AC242" s="33" t="n">
        <v>1.544024146095105</v>
      </c>
      <c r="AD242" s="24" t="n"/>
      <c r="AE242" s="24" t="n">
        <v>4</v>
      </c>
      <c r="AF242" s="33" t="n"/>
      <c r="AG242" s="33" t="n"/>
    </row>
    <row r="243">
      <c r="A243" s="24" t="inlineStr">
        <is>
          <t>Coventry|14</t>
        </is>
      </c>
      <c r="B243" s="24" t="inlineStr">
        <is>
          <t>E0</t>
        </is>
      </c>
      <c r="C243" s="24" t="inlineStr">
        <is>
          <t>Premier League</t>
        </is>
      </c>
      <c r="D243" s="24" t="inlineStr">
        <is>
          <t>Coventry</t>
        </is>
      </c>
      <c r="E243" s="24" t="n">
        <v>14</v>
      </c>
      <c r="F243" s="24" t="n">
        <v>4</v>
      </c>
      <c r="G243" s="29" t="n">
        <v>46361.625</v>
      </c>
      <c r="H243" s="24" t="inlineStr">
        <is>
          <t>Man Utd</t>
        </is>
      </c>
      <c r="I243" s="24" t="inlineStr">
        <is>
          <t>A</t>
        </is>
      </c>
      <c r="J243" s="24" t="inlineStr">
        <is>
          <t>E0-ManUtd-Coventry</t>
        </is>
      </c>
      <c r="K243" s="24" t="n">
        <v>4</v>
      </c>
      <c r="L243" s="11">
        <f>IF(INDEX(Matches!$X:$X,AA243)=0,"",IF(I243="H",INDEX(Matches!$H:$H,AA243),INDEX(Matches!$I:$I,AA243)))</f>
        <v/>
      </c>
      <c r="M243" s="11">
        <f>IF(INDEX(Matches!$X:$X,AA243)=0,"",IF(I243="H",INDEX(Matches!$I:$I,AA243),INDEX(Matches!$H:$H,AA243)))</f>
        <v/>
      </c>
      <c r="N243" s="11">
        <f>IF(L243="","",IF(L243&gt;M243,"W",IF(L243=M243,"D","L")))</f>
        <v/>
      </c>
      <c r="O243" s="11">
        <f>IF(L243="","",IF(L243&gt;M243,3,IF(L243=M243,1,0)))</f>
        <v/>
      </c>
      <c r="P243" s="31">
        <f>IF(I243="H",INDEX(Matches!$L:$L,AA243),INDEX(Matches!$N:$N,AA243))</f>
        <v/>
      </c>
      <c r="Q243" s="31">
        <f>INDEX(Matches!$M:$M,AA243)</f>
        <v/>
      </c>
      <c r="R243" s="31">
        <f>IF(I243="H",INDEX(Matches!$N:$N,AA243),INDEX(Matches!$L:$L,AA243))</f>
        <v/>
      </c>
      <c r="S243" s="33">
        <f>IF(I243="H",INDEX(Matches!$O:$O,AA243),INDEX(Matches!$P:$P,AA243))</f>
        <v/>
      </c>
      <c r="T243" s="33">
        <f>IF(INDEX(Matches!$J:$J,AA243)="","",IF(I243="H",INDEX(Matches!$J:$J,AA243),INDEX(Matches!$K:$K,AA243)))</f>
        <v/>
      </c>
      <c r="U243" s="33">
        <f>IF(INDEX(Matches!$K:$K,AA243)="","",IF(I243="H",INDEX(Matches!$K:$K,AA243),INDEX(Matches!$J:$J,AA243)))</f>
        <v/>
      </c>
      <c r="V243" s="30">
        <f>IF(T243="","",T243-U243)</f>
        <v/>
      </c>
      <c r="W243" s="33">
        <f>IF(I243="H",INDEX(Matches!$T:$T,AA243),INDEX(Matches!$U:$U,AA243))</f>
        <v/>
      </c>
      <c r="X243" s="11">
        <f>INDEX(Matches!$X:$X,AA243)</f>
        <v/>
      </c>
      <c r="Y243" s="30">
        <f>IF(O243="","",O243-S243)</f>
        <v/>
      </c>
      <c r="Z243" s="30">
        <f>IF(W243="","",W243-S243)</f>
        <v/>
      </c>
      <c r="AA243" s="24">
        <f>MATCH(J243,Matches!$A:$A,0)</f>
        <v/>
      </c>
      <c r="AB243" s="33" t="n"/>
      <c r="AC243" s="33" t="n">
        <v>0.4721953993468352</v>
      </c>
      <c r="AD243" s="24" t="n"/>
      <c r="AE243" s="24" t="n">
        <v>4</v>
      </c>
      <c r="AF243" s="33" t="n"/>
      <c r="AG243" s="33" t="n"/>
    </row>
    <row r="244">
      <c r="A244" s="24" t="inlineStr">
        <is>
          <t>Coventry|15</t>
        </is>
      </c>
      <c r="B244" s="24" t="inlineStr">
        <is>
          <t>E0</t>
        </is>
      </c>
      <c r="C244" s="24" t="inlineStr">
        <is>
          <t>Premier League</t>
        </is>
      </c>
      <c r="D244" s="24" t="inlineStr">
        <is>
          <t>Coventry</t>
        </is>
      </c>
      <c r="E244" s="24" t="n">
        <v>15</v>
      </c>
      <c r="F244" s="24" t="n">
        <v>4</v>
      </c>
      <c r="G244" s="29" t="n">
        <v>46368.625</v>
      </c>
      <c r="H244" s="24" t="inlineStr">
        <is>
          <t>Aston Villa</t>
        </is>
      </c>
      <c r="I244" s="24" t="inlineStr">
        <is>
          <t>H</t>
        </is>
      </c>
      <c r="J244" s="24" t="inlineStr">
        <is>
          <t>E0-Coventry-AstonVil</t>
        </is>
      </c>
      <c r="K244" s="24" t="n">
        <v>7</v>
      </c>
      <c r="L244" s="11">
        <f>IF(INDEX(Matches!$X:$X,AA244)=0,"",IF(I244="H",INDEX(Matches!$H:$H,AA244),INDEX(Matches!$I:$I,AA244)))</f>
        <v/>
      </c>
      <c r="M244" s="11">
        <f>IF(INDEX(Matches!$X:$X,AA244)=0,"",IF(I244="H",INDEX(Matches!$I:$I,AA244),INDEX(Matches!$H:$H,AA244)))</f>
        <v/>
      </c>
      <c r="N244" s="11">
        <f>IF(L244="","",IF(L244&gt;M244,"W",IF(L244=M244,"D","L")))</f>
        <v/>
      </c>
      <c r="O244" s="11">
        <f>IF(L244="","",IF(L244&gt;M244,3,IF(L244=M244,1,0)))</f>
        <v/>
      </c>
      <c r="P244" s="31">
        <f>IF(I244="H",INDEX(Matches!$L:$L,AA244),INDEX(Matches!$N:$N,AA244))</f>
        <v/>
      </c>
      <c r="Q244" s="31">
        <f>INDEX(Matches!$M:$M,AA244)</f>
        <v/>
      </c>
      <c r="R244" s="31">
        <f>IF(I244="H",INDEX(Matches!$N:$N,AA244),INDEX(Matches!$L:$L,AA244))</f>
        <v/>
      </c>
      <c r="S244" s="33">
        <f>IF(I244="H",INDEX(Matches!$O:$O,AA244),INDEX(Matches!$P:$P,AA244))</f>
        <v/>
      </c>
      <c r="T244" s="33">
        <f>IF(INDEX(Matches!$J:$J,AA244)="","",IF(I244="H",INDEX(Matches!$J:$J,AA244),INDEX(Matches!$K:$K,AA244)))</f>
        <v/>
      </c>
      <c r="U244" s="33">
        <f>IF(INDEX(Matches!$K:$K,AA244)="","",IF(I244="H",INDEX(Matches!$K:$K,AA244),INDEX(Matches!$J:$J,AA244)))</f>
        <v/>
      </c>
      <c r="V244" s="30">
        <f>IF(T244="","",T244-U244)</f>
        <v/>
      </c>
      <c r="W244" s="33">
        <f>IF(I244="H",INDEX(Matches!$T:$T,AA244),INDEX(Matches!$U:$U,AA244))</f>
        <v/>
      </c>
      <c r="X244" s="11">
        <f>INDEX(Matches!$X:$X,AA244)</f>
        <v/>
      </c>
      <c r="Y244" s="30">
        <f>IF(O244="","",O244-S244)</f>
        <v/>
      </c>
      <c r="Z244" s="30">
        <f>IF(W244="","",W244-S244)</f>
        <v/>
      </c>
      <c r="AA244" s="24">
        <f>MATCH(J244,Matches!$A:$A,0)</f>
        <v/>
      </c>
      <c r="AB244" s="33" t="n"/>
      <c r="AC244" s="33" t="n">
        <v>0.9691092914296005</v>
      </c>
      <c r="AD244" s="24" t="n"/>
      <c r="AE244" s="24" t="n">
        <v>4</v>
      </c>
      <c r="AF244" s="33" t="n"/>
      <c r="AG244" s="33" t="n"/>
    </row>
    <row r="245">
      <c r="A245" s="24" t="inlineStr">
        <is>
          <t>Coventry|16</t>
        </is>
      </c>
      <c r="B245" s="24" t="inlineStr">
        <is>
          <t>E0</t>
        </is>
      </c>
      <c r="C245" s="24" t="inlineStr">
        <is>
          <t>Premier League</t>
        </is>
      </c>
      <c r="D245" s="24" t="inlineStr">
        <is>
          <t>Coventry</t>
        </is>
      </c>
      <c r="E245" s="24" t="n">
        <v>16</v>
      </c>
      <c r="F245" s="24" t="n">
        <v>4</v>
      </c>
      <c r="G245" s="29" t="n">
        <v>46375.625</v>
      </c>
      <c r="H245" s="24" t="inlineStr">
        <is>
          <t>Bournemouth</t>
        </is>
      </c>
      <c r="I245" s="24" t="inlineStr">
        <is>
          <t>A</t>
        </is>
      </c>
      <c r="J245" s="24" t="inlineStr">
        <is>
          <t>E0-Bournemo-Coventry</t>
        </is>
      </c>
      <c r="K245" s="24" t="n">
        <v>11</v>
      </c>
      <c r="L245" s="11">
        <f>IF(INDEX(Matches!$X:$X,AA245)=0,"",IF(I245="H",INDEX(Matches!$H:$H,AA245),INDEX(Matches!$I:$I,AA245)))</f>
        <v/>
      </c>
      <c r="M245" s="11">
        <f>IF(INDEX(Matches!$X:$X,AA245)=0,"",IF(I245="H",INDEX(Matches!$I:$I,AA245),INDEX(Matches!$H:$H,AA245)))</f>
        <v/>
      </c>
      <c r="N245" s="11">
        <f>IF(L245="","",IF(L245&gt;M245,"W",IF(L245=M245,"D","L")))</f>
        <v/>
      </c>
      <c r="O245" s="11">
        <f>IF(L245="","",IF(L245&gt;M245,3,IF(L245=M245,1,0)))</f>
        <v/>
      </c>
      <c r="P245" s="31">
        <f>IF(I245="H",INDEX(Matches!$L:$L,AA245),INDEX(Matches!$N:$N,AA245))</f>
        <v/>
      </c>
      <c r="Q245" s="31">
        <f>INDEX(Matches!$M:$M,AA245)</f>
        <v/>
      </c>
      <c r="R245" s="31">
        <f>IF(I245="H",INDEX(Matches!$N:$N,AA245),INDEX(Matches!$L:$L,AA245))</f>
        <v/>
      </c>
      <c r="S245" s="33">
        <f>IF(I245="H",INDEX(Matches!$O:$O,AA245),INDEX(Matches!$P:$P,AA245))</f>
        <v/>
      </c>
      <c r="T245" s="33">
        <f>IF(INDEX(Matches!$J:$J,AA245)="","",IF(I245="H",INDEX(Matches!$J:$J,AA245),INDEX(Matches!$K:$K,AA245)))</f>
        <v/>
      </c>
      <c r="U245" s="33">
        <f>IF(INDEX(Matches!$K:$K,AA245)="","",IF(I245="H",INDEX(Matches!$K:$K,AA245),INDEX(Matches!$J:$J,AA245)))</f>
        <v/>
      </c>
      <c r="V245" s="30">
        <f>IF(T245="","",T245-U245)</f>
        <v/>
      </c>
      <c r="W245" s="33">
        <f>IF(I245="H",INDEX(Matches!$T:$T,AA245),INDEX(Matches!$U:$U,AA245))</f>
        <v/>
      </c>
      <c r="X245" s="11">
        <f>INDEX(Matches!$X:$X,AA245)</f>
        <v/>
      </c>
      <c r="Y245" s="30">
        <f>IF(O245="","",O245-S245)</f>
        <v/>
      </c>
      <c r="Z245" s="30">
        <f>IF(W245="","",W245-S245)</f>
        <v/>
      </c>
      <c r="AA245" s="24">
        <f>MATCH(J245,Matches!$A:$A,0)</f>
        <v/>
      </c>
      <c r="AB245" s="33" t="n"/>
      <c r="AC245" s="33" t="n">
        <v>0.7972298650529449</v>
      </c>
      <c r="AD245" s="24" t="n"/>
      <c r="AE245" s="24" t="n">
        <v>4</v>
      </c>
      <c r="AF245" s="33" t="n"/>
      <c r="AG245" s="33" t="n"/>
    </row>
    <row r="246">
      <c r="A246" s="24" t="inlineStr">
        <is>
          <t>Coventry|17</t>
        </is>
      </c>
      <c r="B246" s="24" t="inlineStr">
        <is>
          <t>E0</t>
        </is>
      </c>
      <c r="C246" s="24" t="inlineStr">
        <is>
          <t>Premier League</t>
        </is>
      </c>
      <c r="D246" s="24" t="inlineStr">
        <is>
          <t>Coventry</t>
        </is>
      </c>
      <c r="E246" s="24" t="n">
        <v>17</v>
      </c>
      <c r="F246" s="24" t="n">
        <v>5</v>
      </c>
      <c r="G246" s="29" t="n">
        <v>46383.58333333334</v>
      </c>
      <c r="H246" s="24" t="inlineStr">
        <is>
          <t>Chelsea</t>
        </is>
      </c>
      <c r="I246" s="24" t="inlineStr">
        <is>
          <t>H</t>
        </is>
      </c>
      <c r="J246" s="24" t="inlineStr">
        <is>
          <t>E0-Coventry-Chelsea</t>
        </is>
      </c>
      <c r="K246" s="24" t="n">
        <v>5</v>
      </c>
      <c r="L246" s="11">
        <f>IF(INDEX(Matches!$X:$X,AA246)=0,"",IF(I246="H",INDEX(Matches!$H:$H,AA246),INDEX(Matches!$I:$I,AA246)))</f>
        <v/>
      </c>
      <c r="M246" s="11">
        <f>IF(INDEX(Matches!$X:$X,AA246)=0,"",IF(I246="H",INDEX(Matches!$I:$I,AA246),INDEX(Matches!$H:$H,AA246)))</f>
        <v/>
      </c>
      <c r="N246" s="11">
        <f>IF(L246="","",IF(L246&gt;M246,"W",IF(L246=M246,"D","L")))</f>
        <v/>
      </c>
      <c r="O246" s="11">
        <f>IF(L246="","",IF(L246&gt;M246,3,IF(L246=M246,1,0)))</f>
        <v/>
      </c>
      <c r="P246" s="31">
        <f>IF(I246="H",INDEX(Matches!$L:$L,AA246),INDEX(Matches!$N:$N,AA246))</f>
        <v/>
      </c>
      <c r="Q246" s="31">
        <f>INDEX(Matches!$M:$M,AA246)</f>
        <v/>
      </c>
      <c r="R246" s="31">
        <f>IF(I246="H",INDEX(Matches!$N:$N,AA246),INDEX(Matches!$L:$L,AA246))</f>
        <v/>
      </c>
      <c r="S246" s="33">
        <f>IF(I246="H",INDEX(Matches!$O:$O,AA246),INDEX(Matches!$P:$P,AA246))</f>
        <v/>
      </c>
      <c r="T246" s="33">
        <f>IF(INDEX(Matches!$J:$J,AA246)="","",IF(I246="H",INDEX(Matches!$J:$J,AA246),INDEX(Matches!$K:$K,AA246)))</f>
        <v/>
      </c>
      <c r="U246" s="33">
        <f>IF(INDEX(Matches!$K:$K,AA246)="","",IF(I246="H",INDEX(Matches!$K:$K,AA246),INDEX(Matches!$J:$J,AA246)))</f>
        <v/>
      </c>
      <c r="V246" s="30">
        <f>IF(T246="","",T246-U246)</f>
        <v/>
      </c>
      <c r="W246" s="33">
        <f>IF(I246="H",INDEX(Matches!$T:$T,AA246),INDEX(Matches!$U:$U,AA246))</f>
        <v/>
      </c>
      <c r="X246" s="11">
        <f>INDEX(Matches!$X:$X,AA246)</f>
        <v/>
      </c>
      <c r="Y246" s="30">
        <f>IF(O246="","",O246-S246)</f>
        <v/>
      </c>
      <c r="Z246" s="30">
        <f>IF(W246="","",W246-S246)</f>
        <v/>
      </c>
      <c r="AA246" s="24">
        <f>MATCH(J246,Matches!$A:$A,0)</f>
        <v/>
      </c>
      <c r="AB246" s="33" t="n"/>
      <c r="AC246" s="33" t="n">
        <v>0.7473690037956464</v>
      </c>
      <c r="AD246" s="24" t="n"/>
      <c r="AE246" s="24" t="n">
        <v>5</v>
      </c>
      <c r="AF246" s="33" t="n"/>
      <c r="AG246" s="33" t="n"/>
    </row>
    <row r="247">
      <c r="A247" s="24" t="inlineStr">
        <is>
          <t>Coventry|18</t>
        </is>
      </c>
      <c r="B247" s="24" t="inlineStr">
        <is>
          <t>E0</t>
        </is>
      </c>
      <c r="C247" s="24" t="inlineStr">
        <is>
          <t>Premier League</t>
        </is>
      </c>
      <c r="D247" s="24" t="inlineStr">
        <is>
          <t>Coventry</t>
        </is>
      </c>
      <c r="E247" s="24" t="n">
        <v>18</v>
      </c>
      <c r="F247" s="24" t="n">
        <v>5</v>
      </c>
      <c r="G247" s="29" t="n">
        <v>46386.8125</v>
      </c>
      <c r="H247" s="24" t="inlineStr">
        <is>
          <t>Brentford</t>
        </is>
      </c>
      <c r="I247" s="24" t="inlineStr">
        <is>
          <t>H</t>
        </is>
      </c>
      <c r="J247" s="24" t="inlineStr">
        <is>
          <t>E0-Coventry-Brentfor</t>
        </is>
      </c>
      <c r="K247" s="24" t="n">
        <v>12</v>
      </c>
      <c r="L247" s="11">
        <f>IF(INDEX(Matches!$X:$X,AA247)=0,"",IF(I247="H",INDEX(Matches!$H:$H,AA247),INDEX(Matches!$I:$I,AA247)))</f>
        <v/>
      </c>
      <c r="M247" s="11">
        <f>IF(INDEX(Matches!$X:$X,AA247)=0,"",IF(I247="H",INDEX(Matches!$I:$I,AA247),INDEX(Matches!$H:$H,AA247)))</f>
        <v/>
      </c>
      <c r="N247" s="11">
        <f>IF(L247="","",IF(L247&gt;M247,"W",IF(L247=M247,"D","L")))</f>
        <v/>
      </c>
      <c r="O247" s="11">
        <f>IF(L247="","",IF(L247&gt;M247,3,IF(L247=M247,1,0)))</f>
        <v/>
      </c>
      <c r="P247" s="31">
        <f>IF(I247="H",INDEX(Matches!$L:$L,AA247),INDEX(Matches!$N:$N,AA247))</f>
        <v/>
      </c>
      <c r="Q247" s="31">
        <f>INDEX(Matches!$M:$M,AA247)</f>
        <v/>
      </c>
      <c r="R247" s="31">
        <f>IF(I247="H",INDEX(Matches!$N:$N,AA247),INDEX(Matches!$L:$L,AA247))</f>
        <v/>
      </c>
      <c r="S247" s="33">
        <f>IF(I247="H",INDEX(Matches!$O:$O,AA247),INDEX(Matches!$P:$P,AA247))</f>
        <v/>
      </c>
      <c r="T247" s="33">
        <f>IF(INDEX(Matches!$J:$J,AA247)="","",IF(I247="H",INDEX(Matches!$J:$J,AA247),INDEX(Matches!$K:$K,AA247)))</f>
        <v/>
      </c>
      <c r="U247" s="33">
        <f>IF(INDEX(Matches!$K:$K,AA247)="","",IF(I247="H",INDEX(Matches!$K:$K,AA247),INDEX(Matches!$J:$J,AA247)))</f>
        <v/>
      </c>
      <c r="V247" s="30">
        <f>IF(T247="","",T247-U247)</f>
        <v/>
      </c>
      <c r="W247" s="33">
        <f>IF(I247="H",INDEX(Matches!$T:$T,AA247),INDEX(Matches!$U:$U,AA247))</f>
        <v/>
      </c>
      <c r="X247" s="11">
        <f>INDEX(Matches!$X:$X,AA247)</f>
        <v/>
      </c>
      <c r="Y247" s="30">
        <f>IF(O247="","",O247-S247)</f>
        <v/>
      </c>
      <c r="Z247" s="30">
        <f>IF(W247="","",W247-S247)</f>
        <v/>
      </c>
      <c r="AA247" s="24">
        <f>MATCH(J247,Matches!$A:$A,0)</f>
        <v/>
      </c>
      <c r="AB247" s="33" t="n"/>
      <c r="AC247" s="33" t="n">
        <v>1.118227439929553</v>
      </c>
      <c r="AD247" s="24" t="n"/>
      <c r="AE247" s="24" t="n">
        <v>5</v>
      </c>
      <c r="AF247" s="33" t="n"/>
      <c r="AG247" s="33" t="n"/>
    </row>
    <row r="248">
      <c r="A248" s="24" t="inlineStr">
        <is>
          <t>Coventry|19</t>
        </is>
      </c>
      <c r="B248" s="24" t="inlineStr">
        <is>
          <t>E0</t>
        </is>
      </c>
      <c r="C248" s="24" t="inlineStr">
        <is>
          <t>Premier League</t>
        </is>
      </c>
      <c r="D248" s="24" t="inlineStr">
        <is>
          <t>Coventry</t>
        </is>
      </c>
      <c r="E248" s="24" t="n">
        <v>19</v>
      </c>
      <c r="F248" s="24" t="n">
        <v>5</v>
      </c>
      <c r="G248" s="29" t="n">
        <v>46389.625</v>
      </c>
      <c r="H248" s="24" t="inlineStr">
        <is>
          <t>Liverpool</t>
        </is>
      </c>
      <c r="I248" s="24" t="inlineStr">
        <is>
          <t>A</t>
        </is>
      </c>
      <c r="J248" s="24" t="inlineStr">
        <is>
          <t>E0-Liverpoo-Coventry</t>
        </is>
      </c>
      <c r="K248" s="24" t="n">
        <v>3</v>
      </c>
      <c r="L248" s="11">
        <f>IF(INDEX(Matches!$X:$X,AA248)=0,"",IF(I248="H",INDEX(Matches!$H:$H,AA248),INDEX(Matches!$I:$I,AA248)))</f>
        <v/>
      </c>
      <c r="M248" s="11">
        <f>IF(INDEX(Matches!$X:$X,AA248)=0,"",IF(I248="H",INDEX(Matches!$I:$I,AA248),INDEX(Matches!$H:$H,AA248)))</f>
        <v/>
      </c>
      <c r="N248" s="11">
        <f>IF(L248="","",IF(L248&gt;M248,"W",IF(L248=M248,"D","L")))</f>
        <v/>
      </c>
      <c r="O248" s="11">
        <f>IF(L248="","",IF(L248&gt;M248,3,IF(L248=M248,1,0)))</f>
        <v/>
      </c>
      <c r="P248" s="31">
        <f>IF(I248="H",INDEX(Matches!$L:$L,AA248),INDEX(Matches!$N:$N,AA248))</f>
        <v/>
      </c>
      <c r="Q248" s="31">
        <f>INDEX(Matches!$M:$M,AA248)</f>
        <v/>
      </c>
      <c r="R248" s="31">
        <f>IF(I248="H",INDEX(Matches!$N:$N,AA248),INDEX(Matches!$L:$L,AA248))</f>
        <v/>
      </c>
      <c r="S248" s="33">
        <f>IF(I248="H",INDEX(Matches!$O:$O,AA248),INDEX(Matches!$P:$P,AA248))</f>
        <v/>
      </c>
      <c r="T248" s="33">
        <f>IF(INDEX(Matches!$J:$J,AA248)="","",IF(I248="H",INDEX(Matches!$J:$J,AA248),INDEX(Matches!$K:$K,AA248)))</f>
        <v/>
      </c>
      <c r="U248" s="33">
        <f>IF(INDEX(Matches!$K:$K,AA248)="","",IF(I248="H",INDEX(Matches!$K:$K,AA248),INDEX(Matches!$J:$J,AA248)))</f>
        <v/>
      </c>
      <c r="V248" s="30">
        <f>IF(T248="","",T248-U248)</f>
        <v/>
      </c>
      <c r="W248" s="33">
        <f>IF(I248="H",INDEX(Matches!$T:$T,AA248),INDEX(Matches!$U:$U,AA248))</f>
        <v/>
      </c>
      <c r="X248" s="11">
        <f>INDEX(Matches!$X:$X,AA248)</f>
        <v/>
      </c>
      <c r="Y248" s="30">
        <f>IF(O248="","",O248-S248)</f>
        <v/>
      </c>
      <c r="Z248" s="30">
        <f>IF(W248="","",W248-S248)</f>
        <v/>
      </c>
      <c r="AA248" s="24">
        <f>MATCH(J248,Matches!$A:$A,0)</f>
        <v/>
      </c>
      <c r="AB248" s="33" t="n"/>
      <c r="AC248" s="33" t="n">
        <v>0.4498621634371516</v>
      </c>
      <c r="AD248" s="24" t="n"/>
      <c r="AE248" s="24" t="n">
        <v>5</v>
      </c>
      <c r="AF248" s="33" t="n"/>
      <c r="AG248" s="33" t="n"/>
    </row>
    <row r="249">
      <c r="A249" s="24" t="inlineStr">
        <is>
          <t>Coventry|20</t>
        </is>
      </c>
      <c r="B249" s="24" t="inlineStr">
        <is>
          <t>E0</t>
        </is>
      </c>
      <c r="C249" s="24" t="inlineStr">
        <is>
          <t>Premier League</t>
        </is>
      </c>
      <c r="D249" s="24" t="inlineStr">
        <is>
          <t>Coventry</t>
        </is>
      </c>
      <c r="E249" s="24" t="n">
        <v>20</v>
      </c>
      <c r="F249" s="24" t="n">
        <v>5</v>
      </c>
      <c r="G249" s="29" t="n">
        <v>46393.8125</v>
      </c>
      <c r="H249" s="24" t="inlineStr">
        <is>
          <t>Ipswich</t>
        </is>
      </c>
      <c r="I249" s="24" t="inlineStr">
        <is>
          <t>A</t>
        </is>
      </c>
      <c r="J249" s="24" t="inlineStr">
        <is>
          <t>E0-Ipswich-Coventry</t>
        </is>
      </c>
      <c r="K249" s="24" t="n">
        <v>19</v>
      </c>
      <c r="L249" s="11">
        <f>IF(INDEX(Matches!$X:$X,AA249)=0,"",IF(I249="H",INDEX(Matches!$H:$H,AA249),INDEX(Matches!$I:$I,AA249)))</f>
        <v/>
      </c>
      <c r="M249" s="11">
        <f>IF(INDEX(Matches!$X:$X,AA249)=0,"",IF(I249="H",INDEX(Matches!$I:$I,AA249),INDEX(Matches!$H:$H,AA249)))</f>
        <v/>
      </c>
      <c r="N249" s="11">
        <f>IF(L249="","",IF(L249&gt;M249,"W",IF(L249=M249,"D","L")))</f>
        <v/>
      </c>
      <c r="O249" s="11">
        <f>IF(L249="","",IF(L249&gt;M249,3,IF(L249=M249,1,0)))</f>
        <v/>
      </c>
      <c r="P249" s="31">
        <f>IF(I249="H",INDEX(Matches!$L:$L,AA249),INDEX(Matches!$N:$N,AA249))</f>
        <v/>
      </c>
      <c r="Q249" s="31">
        <f>INDEX(Matches!$M:$M,AA249)</f>
        <v/>
      </c>
      <c r="R249" s="31">
        <f>IF(I249="H",INDEX(Matches!$N:$N,AA249),INDEX(Matches!$L:$L,AA249))</f>
        <v/>
      </c>
      <c r="S249" s="33">
        <f>IF(I249="H",INDEX(Matches!$O:$O,AA249),INDEX(Matches!$P:$P,AA249))</f>
        <v/>
      </c>
      <c r="T249" s="33">
        <f>IF(INDEX(Matches!$J:$J,AA249)="","",IF(I249="H",INDEX(Matches!$J:$J,AA249),INDEX(Matches!$K:$K,AA249)))</f>
        <v/>
      </c>
      <c r="U249" s="33">
        <f>IF(INDEX(Matches!$K:$K,AA249)="","",IF(I249="H",INDEX(Matches!$K:$K,AA249),INDEX(Matches!$J:$J,AA249)))</f>
        <v/>
      </c>
      <c r="V249" s="30">
        <f>IF(T249="","",T249-U249)</f>
        <v/>
      </c>
      <c r="W249" s="33">
        <f>IF(I249="H",INDEX(Matches!$T:$T,AA249),INDEX(Matches!$U:$U,AA249))</f>
        <v/>
      </c>
      <c r="X249" s="11">
        <f>INDEX(Matches!$X:$X,AA249)</f>
        <v/>
      </c>
      <c r="Y249" s="30">
        <f>IF(O249="","",O249-S249)</f>
        <v/>
      </c>
      <c r="Z249" s="30">
        <f>IF(W249="","",W249-S249)</f>
        <v/>
      </c>
      <c r="AA249" s="24">
        <f>MATCH(J249,Matches!$A:$A,0)</f>
        <v/>
      </c>
      <c r="AB249" s="33" t="n"/>
      <c r="AC249" s="33" t="n">
        <v>1.215152392405071</v>
      </c>
      <c r="AD249" s="24" t="n"/>
      <c r="AE249" s="24" t="n">
        <v>5</v>
      </c>
      <c r="AF249" s="33" t="n"/>
      <c r="AG249" s="33" t="n"/>
    </row>
    <row r="250">
      <c r="A250" s="24" t="inlineStr">
        <is>
          <t>Coventry|21</t>
        </is>
      </c>
      <c r="B250" s="24" t="inlineStr">
        <is>
          <t>E0</t>
        </is>
      </c>
      <c r="C250" s="24" t="inlineStr">
        <is>
          <t>Premier League</t>
        </is>
      </c>
      <c r="D250" s="24" t="inlineStr">
        <is>
          <t>Coventry</t>
        </is>
      </c>
      <c r="E250" s="24" t="n">
        <v>21</v>
      </c>
      <c r="F250" s="24" t="n">
        <v>6</v>
      </c>
      <c r="G250" s="29" t="n">
        <v>46403.625</v>
      </c>
      <c r="H250" s="24" t="inlineStr">
        <is>
          <t>Everton</t>
        </is>
      </c>
      <c r="I250" s="24" t="inlineStr">
        <is>
          <t>H</t>
        </is>
      </c>
      <c r="J250" s="24" t="inlineStr">
        <is>
          <t>E0-Coventry-Everton</t>
        </is>
      </c>
      <c r="K250" s="24" t="n">
        <v>10</v>
      </c>
      <c r="L250" s="11">
        <f>IF(INDEX(Matches!$X:$X,AA250)=0,"",IF(I250="H",INDEX(Matches!$H:$H,AA250),INDEX(Matches!$I:$I,AA250)))</f>
        <v/>
      </c>
      <c r="M250" s="11">
        <f>IF(INDEX(Matches!$X:$X,AA250)=0,"",IF(I250="H",INDEX(Matches!$I:$I,AA250),INDEX(Matches!$H:$H,AA250)))</f>
        <v/>
      </c>
      <c r="N250" s="11">
        <f>IF(L250="","",IF(L250&gt;M250,"W",IF(L250=M250,"D","L")))</f>
        <v/>
      </c>
      <c r="O250" s="11">
        <f>IF(L250="","",IF(L250&gt;M250,3,IF(L250=M250,1,0)))</f>
        <v/>
      </c>
      <c r="P250" s="31">
        <f>IF(I250="H",INDEX(Matches!$L:$L,AA250),INDEX(Matches!$N:$N,AA250))</f>
        <v/>
      </c>
      <c r="Q250" s="31">
        <f>INDEX(Matches!$M:$M,AA250)</f>
        <v/>
      </c>
      <c r="R250" s="31">
        <f>IF(I250="H",INDEX(Matches!$N:$N,AA250),INDEX(Matches!$L:$L,AA250))</f>
        <v/>
      </c>
      <c r="S250" s="33">
        <f>IF(I250="H",INDEX(Matches!$O:$O,AA250),INDEX(Matches!$P:$P,AA250))</f>
        <v/>
      </c>
      <c r="T250" s="33">
        <f>IF(INDEX(Matches!$J:$J,AA250)="","",IF(I250="H",INDEX(Matches!$J:$J,AA250),INDEX(Matches!$K:$K,AA250)))</f>
        <v/>
      </c>
      <c r="U250" s="33">
        <f>IF(INDEX(Matches!$K:$K,AA250)="","",IF(I250="H",INDEX(Matches!$K:$K,AA250),INDEX(Matches!$J:$J,AA250)))</f>
        <v/>
      </c>
      <c r="V250" s="30">
        <f>IF(T250="","",T250-U250)</f>
        <v/>
      </c>
      <c r="W250" s="33">
        <f>IF(I250="H",INDEX(Matches!$T:$T,AA250),INDEX(Matches!$U:$U,AA250))</f>
        <v/>
      </c>
      <c r="X250" s="11">
        <f>INDEX(Matches!$X:$X,AA250)</f>
        <v/>
      </c>
      <c r="Y250" s="30">
        <f>IF(O250="","",O250-S250)</f>
        <v/>
      </c>
      <c r="Z250" s="30">
        <f>IF(W250="","",W250-S250)</f>
        <v/>
      </c>
      <c r="AA250" s="24">
        <f>MATCH(J250,Matches!$A:$A,0)</f>
        <v/>
      </c>
      <c r="AB250" s="33" t="n"/>
      <c r="AC250" s="33" t="n">
        <v>1.148836742905676</v>
      </c>
      <c r="AD250" s="24" t="n"/>
      <c r="AE250" s="24" t="n">
        <v>6</v>
      </c>
      <c r="AF250" s="33" t="n"/>
      <c r="AG250" s="33" t="n"/>
    </row>
    <row r="251">
      <c r="A251" s="24" t="inlineStr">
        <is>
          <t>Coventry|22</t>
        </is>
      </c>
      <c r="B251" s="24" t="inlineStr">
        <is>
          <t>E0</t>
        </is>
      </c>
      <c r="C251" s="24" t="inlineStr">
        <is>
          <t>Premier League</t>
        </is>
      </c>
      <c r="D251" s="24" t="inlineStr">
        <is>
          <t>Coventry</t>
        </is>
      </c>
      <c r="E251" s="24" t="n">
        <v>22</v>
      </c>
      <c r="F251" s="24" t="n">
        <v>6</v>
      </c>
      <c r="G251" s="29" t="n">
        <v>46410.625</v>
      </c>
      <c r="H251" s="24" t="inlineStr">
        <is>
          <t>Sunderland</t>
        </is>
      </c>
      <c r="I251" s="24" t="inlineStr">
        <is>
          <t>A</t>
        </is>
      </c>
      <c r="J251" s="24" t="inlineStr">
        <is>
          <t>E0-Sunderla-Coventry</t>
        </is>
      </c>
      <c r="K251" s="24" t="n">
        <v>17</v>
      </c>
      <c r="L251" s="11">
        <f>IF(INDEX(Matches!$X:$X,AA251)=0,"",IF(I251="H",INDEX(Matches!$H:$H,AA251),INDEX(Matches!$I:$I,AA251)))</f>
        <v/>
      </c>
      <c r="M251" s="11">
        <f>IF(INDEX(Matches!$X:$X,AA251)=0,"",IF(I251="H",INDEX(Matches!$I:$I,AA251),INDEX(Matches!$H:$H,AA251)))</f>
        <v/>
      </c>
      <c r="N251" s="11">
        <f>IF(L251="","",IF(L251&gt;M251,"W",IF(L251=M251,"D","L")))</f>
        <v/>
      </c>
      <c r="O251" s="11">
        <f>IF(L251="","",IF(L251&gt;M251,3,IF(L251=M251,1,0)))</f>
        <v/>
      </c>
      <c r="P251" s="31">
        <f>IF(I251="H",INDEX(Matches!$L:$L,AA251),INDEX(Matches!$N:$N,AA251))</f>
        <v/>
      </c>
      <c r="Q251" s="31">
        <f>INDEX(Matches!$M:$M,AA251)</f>
        <v/>
      </c>
      <c r="R251" s="31">
        <f>IF(I251="H",INDEX(Matches!$N:$N,AA251),INDEX(Matches!$L:$L,AA251))</f>
        <v/>
      </c>
      <c r="S251" s="33">
        <f>IF(I251="H",INDEX(Matches!$O:$O,AA251),INDEX(Matches!$P:$P,AA251))</f>
        <v/>
      </c>
      <c r="T251" s="33">
        <f>IF(INDEX(Matches!$J:$J,AA251)="","",IF(I251="H",INDEX(Matches!$J:$J,AA251),INDEX(Matches!$K:$K,AA251)))</f>
        <v/>
      </c>
      <c r="U251" s="33">
        <f>IF(INDEX(Matches!$K:$K,AA251)="","",IF(I251="H",INDEX(Matches!$K:$K,AA251),INDEX(Matches!$J:$J,AA251)))</f>
        <v/>
      </c>
      <c r="V251" s="30">
        <f>IF(T251="","",T251-U251)</f>
        <v/>
      </c>
      <c r="W251" s="33">
        <f>IF(I251="H",INDEX(Matches!$T:$T,AA251),INDEX(Matches!$U:$U,AA251))</f>
        <v/>
      </c>
      <c r="X251" s="11">
        <f>INDEX(Matches!$X:$X,AA251)</f>
        <v/>
      </c>
      <c r="Y251" s="30">
        <f>IF(O251="","",O251-S251)</f>
        <v/>
      </c>
      <c r="Z251" s="30">
        <f>IF(W251="","",W251-S251)</f>
        <v/>
      </c>
      <c r="AA251" s="24">
        <f>MATCH(J251,Matches!$A:$A,0)</f>
        <v/>
      </c>
      <c r="AB251" s="33" t="n"/>
      <c r="AC251" s="33" t="n">
        <v>0.9868330654229842</v>
      </c>
      <c r="AD251" s="24" t="n"/>
      <c r="AE251" s="24" t="n">
        <v>6</v>
      </c>
      <c r="AF251" s="33" t="n"/>
      <c r="AG251" s="33" t="n"/>
    </row>
    <row r="252">
      <c r="A252" s="24" t="inlineStr">
        <is>
          <t>Coventry|23</t>
        </is>
      </c>
      <c r="B252" s="24" t="inlineStr">
        <is>
          <t>E0</t>
        </is>
      </c>
      <c r="C252" s="24" t="inlineStr">
        <is>
          <t>Premier League</t>
        </is>
      </c>
      <c r="D252" s="24" t="inlineStr">
        <is>
          <t>Coventry</t>
        </is>
      </c>
      <c r="E252" s="24" t="n">
        <v>23</v>
      </c>
      <c r="F252" s="24" t="n">
        <v>6</v>
      </c>
      <c r="G252" s="29" t="n">
        <v>46417.625</v>
      </c>
      <c r="H252" s="24" t="inlineStr">
        <is>
          <t>Leeds</t>
        </is>
      </c>
      <c r="I252" s="24" t="inlineStr">
        <is>
          <t>H</t>
        </is>
      </c>
      <c r="J252" s="24" t="inlineStr">
        <is>
          <t>E0-Coventry-Leeds</t>
        </is>
      </c>
      <c r="K252" s="24" t="n">
        <v>14</v>
      </c>
      <c r="L252" s="11">
        <f>IF(INDEX(Matches!$X:$X,AA252)=0,"",IF(I252="H",INDEX(Matches!$H:$H,AA252),INDEX(Matches!$I:$I,AA252)))</f>
        <v/>
      </c>
      <c r="M252" s="11">
        <f>IF(INDEX(Matches!$X:$X,AA252)=0,"",IF(I252="H",INDEX(Matches!$I:$I,AA252),INDEX(Matches!$H:$H,AA252)))</f>
        <v/>
      </c>
      <c r="N252" s="11">
        <f>IF(L252="","",IF(L252&gt;M252,"W",IF(L252=M252,"D","L")))</f>
        <v/>
      </c>
      <c r="O252" s="11">
        <f>IF(L252="","",IF(L252&gt;M252,3,IF(L252=M252,1,0)))</f>
        <v/>
      </c>
      <c r="P252" s="31">
        <f>IF(I252="H",INDEX(Matches!$L:$L,AA252),INDEX(Matches!$N:$N,AA252))</f>
        <v/>
      </c>
      <c r="Q252" s="31">
        <f>INDEX(Matches!$M:$M,AA252)</f>
        <v/>
      </c>
      <c r="R252" s="31">
        <f>IF(I252="H",INDEX(Matches!$N:$N,AA252),INDEX(Matches!$L:$L,AA252))</f>
        <v/>
      </c>
      <c r="S252" s="33">
        <f>IF(I252="H",INDEX(Matches!$O:$O,AA252),INDEX(Matches!$P:$P,AA252))</f>
        <v/>
      </c>
      <c r="T252" s="33">
        <f>IF(INDEX(Matches!$J:$J,AA252)="","",IF(I252="H",INDEX(Matches!$J:$J,AA252),INDEX(Matches!$K:$K,AA252)))</f>
        <v/>
      </c>
      <c r="U252" s="33">
        <f>IF(INDEX(Matches!$K:$K,AA252)="","",IF(I252="H",INDEX(Matches!$K:$K,AA252),INDEX(Matches!$J:$J,AA252)))</f>
        <v/>
      </c>
      <c r="V252" s="30">
        <f>IF(T252="","",T252-U252)</f>
        <v/>
      </c>
      <c r="W252" s="33">
        <f>IF(I252="H",INDEX(Matches!$T:$T,AA252),INDEX(Matches!$U:$U,AA252))</f>
        <v/>
      </c>
      <c r="X252" s="11">
        <f>INDEX(Matches!$X:$X,AA252)</f>
        <v/>
      </c>
      <c r="Y252" s="30">
        <f>IF(O252="","",O252-S252)</f>
        <v/>
      </c>
      <c r="Z252" s="30">
        <f>IF(W252="","",W252-S252)</f>
        <v/>
      </c>
      <c r="AA252" s="24">
        <f>MATCH(J252,Matches!$A:$A,0)</f>
        <v/>
      </c>
      <c r="AB252" s="33" t="n"/>
      <c r="AC252" s="33" t="n">
        <v>1.208661134959742</v>
      </c>
      <c r="AD252" s="24" t="n"/>
      <c r="AE252" s="24" t="n">
        <v>6</v>
      </c>
      <c r="AF252" s="33" t="n"/>
      <c r="AG252" s="33" t="n"/>
    </row>
    <row r="253">
      <c r="A253" s="24" t="inlineStr">
        <is>
          <t>Coventry|24</t>
        </is>
      </c>
      <c r="B253" s="24" t="inlineStr">
        <is>
          <t>E0</t>
        </is>
      </c>
      <c r="C253" s="24" t="inlineStr">
        <is>
          <t>Premier League</t>
        </is>
      </c>
      <c r="D253" s="24" t="inlineStr">
        <is>
          <t>Coventry</t>
        </is>
      </c>
      <c r="E253" s="24" t="n">
        <v>24</v>
      </c>
      <c r="F253" s="24" t="n">
        <v>6</v>
      </c>
      <c r="G253" s="29" t="n">
        <v>46424.625</v>
      </c>
      <c r="H253" s="24" t="inlineStr">
        <is>
          <t>Crystal Palace</t>
        </is>
      </c>
      <c r="I253" s="24" t="inlineStr">
        <is>
          <t>A</t>
        </is>
      </c>
      <c r="J253" s="24" t="inlineStr">
        <is>
          <t>E0-CrystalP-Coventry</t>
        </is>
      </c>
      <c r="K253" s="24" t="n">
        <v>15</v>
      </c>
      <c r="L253" s="11">
        <f>IF(INDEX(Matches!$X:$X,AA253)=0,"",IF(I253="H",INDEX(Matches!$H:$H,AA253),INDEX(Matches!$I:$I,AA253)))</f>
        <v/>
      </c>
      <c r="M253" s="11">
        <f>IF(INDEX(Matches!$X:$X,AA253)=0,"",IF(I253="H",INDEX(Matches!$I:$I,AA253),INDEX(Matches!$H:$H,AA253)))</f>
        <v/>
      </c>
      <c r="N253" s="11">
        <f>IF(L253="","",IF(L253&gt;M253,"W",IF(L253=M253,"D","L")))</f>
        <v/>
      </c>
      <c r="O253" s="11">
        <f>IF(L253="","",IF(L253&gt;M253,3,IF(L253=M253,1,0)))</f>
        <v/>
      </c>
      <c r="P253" s="31">
        <f>IF(I253="H",INDEX(Matches!$L:$L,AA253),INDEX(Matches!$N:$N,AA253))</f>
        <v/>
      </c>
      <c r="Q253" s="31">
        <f>INDEX(Matches!$M:$M,AA253)</f>
        <v/>
      </c>
      <c r="R253" s="31">
        <f>IF(I253="H",INDEX(Matches!$N:$N,AA253),INDEX(Matches!$L:$L,AA253))</f>
        <v/>
      </c>
      <c r="S253" s="33">
        <f>IF(I253="H",INDEX(Matches!$O:$O,AA253),INDEX(Matches!$P:$P,AA253))</f>
        <v/>
      </c>
      <c r="T253" s="33">
        <f>IF(INDEX(Matches!$J:$J,AA253)="","",IF(I253="H",INDEX(Matches!$J:$J,AA253),INDEX(Matches!$K:$K,AA253)))</f>
        <v/>
      </c>
      <c r="U253" s="33">
        <f>IF(INDEX(Matches!$K:$K,AA253)="","",IF(I253="H",INDEX(Matches!$K:$K,AA253),INDEX(Matches!$J:$J,AA253)))</f>
        <v/>
      </c>
      <c r="V253" s="30">
        <f>IF(T253="","",T253-U253)</f>
        <v/>
      </c>
      <c r="W253" s="33">
        <f>IF(I253="H",INDEX(Matches!$T:$T,AA253),INDEX(Matches!$U:$U,AA253))</f>
        <v/>
      </c>
      <c r="X253" s="11">
        <f>INDEX(Matches!$X:$X,AA253)</f>
        <v/>
      </c>
      <c r="Y253" s="30">
        <f>IF(O253="","",O253-S253)</f>
        <v/>
      </c>
      <c r="Z253" s="30">
        <f>IF(W253="","",W253-S253)</f>
        <v/>
      </c>
      <c r="AA253" s="24">
        <f>MATCH(J253,Matches!$A:$A,0)</f>
        <v/>
      </c>
      <c r="AB253" s="33" t="n"/>
      <c r="AC253" s="33" t="n">
        <v>0.9734812684901288</v>
      </c>
      <c r="AD253" s="24" t="n"/>
      <c r="AE253" s="24" t="n">
        <v>6</v>
      </c>
      <c r="AF253" s="33" t="n"/>
      <c r="AG253" s="33" t="n"/>
    </row>
    <row r="254">
      <c r="A254" s="24" t="inlineStr">
        <is>
          <t>Coventry|25</t>
        </is>
      </c>
      <c r="B254" s="24" t="inlineStr">
        <is>
          <t>E0</t>
        </is>
      </c>
      <c r="C254" s="24" t="inlineStr">
        <is>
          <t>Premier League</t>
        </is>
      </c>
      <c r="D254" s="24" t="inlineStr">
        <is>
          <t>Coventry</t>
        </is>
      </c>
      <c r="E254" s="24" t="n">
        <v>25</v>
      </c>
      <c r="F254" s="24" t="n">
        <v>7</v>
      </c>
      <c r="G254" s="29" t="n">
        <v>46428.83333333334</v>
      </c>
      <c r="H254" s="24" t="inlineStr">
        <is>
          <t>Liverpool</t>
        </is>
      </c>
      <c r="I254" s="24" t="inlineStr">
        <is>
          <t>H</t>
        </is>
      </c>
      <c r="J254" s="24" t="inlineStr">
        <is>
          <t>E0-Coventry-Liverpoo</t>
        </is>
      </c>
      <c r="K254" s="24" t="n">
        <v>3</v>
      </c>
      <c r="L254" s="11">
        <f>IF(INDEX(Matches!$X:$X,AA254)=0,"",IF(I254="H",INDEX(Matches!$H:$H,AA254),INDEX(Matches!$I:$I,AA254)))</f>
        <v/>
      </c>
      <c r="M254" s="11">
        <f>IF(INDEX(Matches!$X:$X,AA254)=0,"",IF(I254="H",INDEX(Matches!$I:$I,AA254),INDEX(Matches!$H:$H,AA254)))</f>
        <v/>
      </c>
      <c r="N254" s="11">
        <f>IF(L254="","",IF(L254&gt;M254,"W",IF(L254=M254,"D","L")))</f>
        <v/>
      </c>
      <c r="O254" s="11">
        <f>IF(L254="","",IF(L254&gt;M254,3,IF(L254=M254,1,0)))</f>
        <v/>
      </c>
      <c r="P254" s="31">
        <f>IF(I254="H",INDEX(Matches!$L:$L,AA254),INDEX(Matches!$N:$N,AA254))</f>
        <v/>
      </c>
      <c r="Q254" s="31">
        <f>INDEX(Matches!$M:$M,AA254)</f>
        <v/>
      </c>
      <c r="R254" s="31">
        <f>IF(I254="H",INDEX(Matches!$N:$N,AA254),INDEX(Matches!$L:$L,AA254))</f>
        <v/>
      </c>
      <c r="S254" s="33">
        <f>IF(I254="H",INDEX(Matches!$O:$O,AA254),INDEX(Matches!$P:$P,AA254))</f>
        <v/>
      </c>
      <c r="T254" s="33">
        <f>IF(INDEX(Matches!$J:$J,AA254)="","",IF(I254="H",INDEX(Matches!$J:$J,AA254),INDEX(Matches!$K:$K,AA254)))</f>
        <v/>
      </c>
      <c r="U254" s="33">
        <f>IF(INDEX(Matches!$K:$K,AA254)="","",IF(I254="H",INDEX(Matches!$K:$K,AA254),INDEX(Matches!$J:$J,AA254)))</f>
        <v/>
      </c>
      <c r="V254" s="30">
        <f>IF(T254="","",T254-U254)</f>
        <v/>
      </c>
      <c r="W254" s="33">
        <f>IF(I254="H",INDEX(Matches!$T:$T,AA254),INDEX(Matches!$U:$U,AA254))</f>
        <v/>
      </c>
      <c r="X254" s="11">
        <f>INDEX(Matches!$X:$X,AA254)</f>
        <v/>
      </c>
      <c r="Y254" s="30">
        <f>IF(O254="","",O254-S254)</f>
        <v/>
      </c>
      <c r="Z254" s="30">
        <f>IF(W254="","",W254-S254)</f>
        <v/>
      </c>
      <c r="AA254" s="24">
        <f>MATCH(J254,Matches!$A:$A,0)</f>
        <v/>
      </c>
      <c r="AB254" s="33" t="n"/>
      <c r="AC254" s="33" t="n">
        <v>0.6770753435394447</v>
      </c>
      <c r="AD254" s="24" t="n"/>
      <c r="AE254" s="24" t="n">
        <v>7</v>
      </c>
      <c r="AF254" s="33" t="n"/>
      <c r="AG254" s="33" t="n"/>
    </row>
    <row r="255">
      <c r="A255" s="24" t="inlineStr">
        <is>
          <t>Coventry|26</t>
        </is>
      </c>
      <c r="B255" s="24" t="inlineStr">
        <is>
          <t>E0</t>
        </is>
      </c>
      <c r="C255" s="24" t="inlineStr">
        <is>
          <t>Premier League</t>
        </is>
      </c>
      <c r="D255" s="24" t="inlineStr">
        <is>
          <t>Coventry</t>
        </is>
      </c>
      <c r="E255" s="24" t="n">
        <v>26</v>
      </c>
      <c r="F255" s="24" t="n">
        <v>7</v>
      </c>
      <c r="G255" s="29" t="n">
        <v>46438.625</v>
      </c>
      <c r="H255" s="24" t="inlineStr">
        <is>
          <t>Brentford</t>
        </is>
      </c>
      <c r="I255" s="24" t="inlineStr">
        <is>
          <t>A</t>
        </is>
      </c>
      <c r="J255" s="24" t="inlineStr">
        <is>
          <t>E0-Brentfor-Coventry</t>
        </is>
      </c>
      <c r="K255" s="24" t="n">
        <v>12</v>
      </c>
      <c r="L255" s="11">
        <f>IF(INDEX(Matches!$X:$X,AA255)=0,"",IF(I255="H",INDEX(Matches!$H:$H,AA255),INDEX(Matches!$I:$I,AA255)))</f>
        <v/>
      </c>
      <c r="M255" s="11">
        <f>IF(INDEX(Matches!$X:$X,AA255)=0,"",IF(I255="H",INDEX(Matches!$I:$I,AA255),INDEX(Matches!$H:$H,AA255)))</f>
        <v/>
      </c>
      <c r="N255" s="11">
        <f>IF(L255="","",IF(L255&gt;M255,"W",IF(L255=M255,"D","L")))</f>
        <v/>
      </c>
      <c r="O255" s="11">
        <f>IF(L255="","",IF(L255&gt;M255,3,IF(L255=M255,1,0)))</f>
        <v/>
      </c>
      <c r="P255" s="31">
        <f>IF(I255="H",INDEX(Matches!$L:$L,AA255),INDEX(Matches!$N:$N,AA255))</f>
        <v/>
      </c>
      <c r="Q255" s="31">
        <f>INDEX(Matches!$M:$M,AA255)</f>
        <v/>
      </c>
      <c r="R255" s="31">
        <f>IF(I255="H",INDEX(Matches!$N:$N,AA255),INDEX(Matches!$L:$L,AA255))</f>
        <v/>
      </c>
      <c r="S255" s="33">
        <f>IF(I255="H",INDEX(Matches!$O:$O,AA255),INDEX(Matches!$P:$P,AA255))</f>
        <v/>
      </c>
      <c r="T255" s="33">
        <f>IF(INDEX(Matches!$J:$J,AA255)="","",IF(I255="H",INDEX(Matches!$J:$J,AA255),INDEX(Matches!$K:$K,AA255)))</f>
        <v/>
      </c>
      <c r="U255" s="33">
        <f>IF(INDEX(Matches!$K:$K,AA255)="","",IF(I255="H",INDEX(Matches!$K:$K,AA255),INDEX(Matches!$J:$J,AA255)))</f>
        <v/>
      </c>
      <c r="V255" s="30">
        <f>IF(T255="","",T255-U255)</f>
        <v/>
      </c>
      <c r="W255" s="33">
        <f>IF(I255="H",INDEX(Matches!$T:$T,AA255),INDEX(Matches!$U:$U,AA255))</f>
        <v/>
      </c>
      <c r="X255" s="11">
        <f>INDEX(Matches!$X:$X,AA255)</f>
        <v/>
      </c>
      <c r="Y255" s="30">
        <f>IF(O255="","",O255-S255)</f>
        <v/>
      </c>
      <c r="Z255" s="30">
        <f>IF(W255="","",W255-S255)</f>
        <v/>
      </c>
      <c r="AA255" s="24">
        <f>MATCH(J255,Matches!$A:$A,0)</f>
        <v/>
      </c>
      <c r="AB255" s="33" t="n"/>
      <c r="AC255" s="33" t="n">
        <v>0.8185474298805109</v>
      </c>
      <c r="AD255" s="24" t="n"/>
      <c r="AE255" s="24" t="n">
        <v>7</v>
      </c>
      <c r="AF255" s="33" t="n"/>
      <c r="AG255" s="33" t="n"/>
    </row>
    <row r="256">
      <c r="A256" s="24" t="inlineStr">
        <is>
          <t>Coventry|27</t>
        </is>
      </c>
      <c r="B256" s="24" t="inlineStr">
        <is>
          <t>E0</t>
        </is>
      </c>
      <c r="C256" s="24" t="inlineStr">
        <is>
          <t>Premier League</t>
        </is>
      </c>
      <c r="D256" s="24" t="inlineStr">
        <is>
          <t>Coventry</t>
        </is>
      </c>
      <c r="E256" s="24" t="n">
        <v>27</v>
      </c>
      <c r="F256" s="24" t="n">
        <v>7</v>
      </c>
      <c r="G256" s="29" t="n">
        <v>46445.625</v>
      </c>
      <c r="H256" s="24" t="inlineStr">
        <is>
          <t>Bournemouth</t>
        </is>
      </c>
      <c r="I256" s="24" t="inlineStr">
        <is>
          <t>H</t>
        </is>
      </c>
      <c r="J256" s="24" t="inlineStr">
        <is>
          <t>E0-Coventry-Bournemo</t>
        </is>
      </c>
      <c r="K256" s="24" t="n">
        <v>11</v>
      </c>
      <c r="L256" s="11">
        <f>IF(INDEX(Matches!$X:$X,AA256)=0,"",IF(I256="H",INDEX(Matches!$H:$H,AA256),INDEX(Matches!$I:$I,AA256)))</f>
        <v/>
      </c>
      <c r="M256" s="11">
        <f>IF(INDEX(Matches!$X:$X,AA256)=0,"",IF(I256="H",INDEX(Matches!$I:$I,AA256),INDEX(Matches!$H:$H,AA256)))</f>
        <v/>
      </c>
      <c r="N256" s="11">
        <f>IF(L256="","",IF(L256&gt;M256,"W",IF(L256=M256,"D","L")))</f>
        <v/>
      </c>
      <c r="O256" s="11">
        <f>IF(L256="","",IF(L256&gt;M256,3,IF(L256=M256,1,0)))</f>
        <v/>
      </c>
      <c r="P256" s="31">
        <f>IF(I256="H",INDEX(Matches!$L:$L,AA256),INDEX(Matches!$N:$N,AA256))</f>
        <v/>
      </c>
      <c r="Q256" s="31">
        <f>INDEX(Matches!$M:$M,AA256)</f>
        <v/>
      </c>
      <c r="R256" s="31">
        <f>IF(I256="H",INDEX(Matches!$N:$N,AA256),INDEX(Matches!$L:$L,AA256))</f>
        <v/>
      </c>
      <c r="S256" s="33">
        <f>IF(I256="H",INDEX(Matches!$O:$O,AA256),INDEX(Matches!$P:$P,AA256))</f>
        <v/>
      </c>
      <c r="T256" s="33">
        <f>IF(INDEX(Matches!$J:$J,AA256)="","",IF(I256="H",INDEX(Matches!$J:$J,AA256),INDEX(Matches!$K:$K,AA256)))</f>
        <v/>
      </c>
      <c r="U256" s="33">
        <f>IF(INDEX(Matches!$K:$K,AA256)="","",IF(I256="H",INDEX(Matches!$K:$K,AA256),INDEX(Matches!$J:$J,AA256)))</f>
        <v/>
      </c>
      <c r="V256" s="30">
        <f>IF(T256="","",T256-U256)</f>
        <v/>
      </c>
      <c r="W256" s="33">
        <f>IF(I256="H",INDEX(Matches!$T:$T,AA256),INDEX(Matches!$U:$U,AA256))</f>
        <v/>
      </c>
      <c r="X256" s="11">
        <f>INDEX(Matches!$X:$X,AA256)</f>
        <v/>
      </c>
      <c r="Y256" s="30">
        <f>IF(O256="","",O256-S256)</f>
        <v/>
      </c>
      <c r="Z256" s="30">
        <f>IF(W256="","",W256-S256)</f>
        <v/>
      </c>
      <c r="AA256" s="24">
        <f>MATCH(J256,Matches!$A:$A,0)</f>
        <v/>
      </c>
      <c r="AB256" s="33" t="n"/>
      <c r="AC256" s="33" t="n">
        <v>1.090779103328526</v>
      </c>
      <c r="AD256" s="24" t="n"/>
      <c r="AE256" s="24" t="n">
        <v>7</v>
      </c>
      <c r="AF256" s="33" t="n"/>
      <c r="AG256" s="33" t="n"/>
    </row>
    <row r="257">
      <c r="A257" s="24" t="inlineStr">
        <is>
          <t>Coventry|28</t>
        </is>
      </c>
      <c r="B257" s="24" t="inlineStr">
        <is>
          <t>E0</t>
        </is>
      </c>
      <c r="C257" s="24" t="inlineStr">
        <is>
          <t>Premier League</t>
        </is>
      </c>
      <c r="D257" s="24" t="inlineStr">
        <is>
          <t>Coventry</t>
        </is>
      </c>
      <c r="E257" s="24" t="n">
        <v>28</v>
      </c>
      <c r="F257" s="24" t="n">
        <v>7</v>
      </c>
      <c r="G257" s="29" t="n">
        <v>46449.83333333334</v>
      </c>
      <c r="H257" s="24" t="inlineStr">
        <is>
          <t>Chelsea</t>
        </is>
      </c>
      <c r="I257" s="24" t="inlineStr">
        <is>
          <t>A</t>
        </is>
      </c>
      <c r="J257" s="24" t="inlineStr">
        <is>
          <t>E0-Chelsea-Coventry</t>
        </is>
      </c>
      <c r="K257" s="24" t="n">
        <v>5</v>
      </c>
      <c r="L257" s="11">
        <f>IF(INDEX(Matches!$X:$X,AA257)=0,"",IF(I257="H",INDEX(Matches!$H:$H,AA257),INDEX(Matches!$I:$I,AA257)))</f>
        <v/>
      </c>
      <c r="M257" s="11">
        <f>IF(INDEX(Matches!$X:$X,AA257)=0,"",IF(I257="H",INDEX(Matches!$I:$I,AA257),INDEX(Matches!$H:$H,AA257)))</f>
        <v/>
      </c>
      <c r="N257" s="11">
        <f>IF(L257="","",IF(L257&gt;M257,"W",IF(L257=M257,"D","L")))</f>
        <v/>
      </c>
      <c r="O257" s="11">
        <f>IF(L257="","",IF(L257&gt;M257,3,IF(L257=M257,1,0)))</f>
        <v/>
      </c>
      <c r="P257" s="31">
        <f>IF(I257="H",INDEX(Matches!$L:$L,AA257),INDEX(Matches!$N:$N,AA257))</f>
        <v/>
      </c>
      <c r="Q257" s="31">
        <f>INDEX(Matches!$M:$M,AA257)</f>
        <v/>
      </c>
      <c r="R257" s="31">
        <f>IF(I257="H",INDEX(Matches!$N:$N,AA257),INDEX(Matches!$L:$L,AA257))</f>
        <v/>
      </c>
      <c r="S257" s="33">
        <f>IF(I257="H",INDEX(Matches!$O:$O,AA257),INDEX(Matches!$P:$P,AA257))</f>
        <v/>
      </c>
      <c r="T257" s="33">
        <f>IF(INDEX(Matches!$J:$J,AA257)="","",IF(I257="H",INDEX(Matches!$J:$J,AA257),INDEX(Matches!$K:$K,AA257)))</f>
        <v/>
      </c>
      <c r="U257" s="33">
        <f>IF(INDEX(Matches!$K:$K,AA257)="","",IF(I257="H",INDEX(Matches!$K:$K,AA257),INDEX(Matches!$J:$J,AA257)))</f>
        <v/>
      </c>
      <c r="V257" s="30">
        <f>IF(T257="","",T257-U257)</f>
        <v/>
      </c>
      <c r="W257" s="33">
        <f>IF(I257="H",INDEX(Matches!$T:$T,AA257),INDEX(Matches!$U:$U,AA257))</f>
        <v/>
      </c>
      <c r="X257" s="11">
        <f>INDEX(Matches!$X:$X,AA257)</f>
        <v/>
      </c>
      <c r="Y257" s="30">
        <f>IF(O257="","",O257-S257)</f>
        <v/>
      </c>
      <c r="Z257" s="30">
        <f>IF(W257="","",W257-S257)</f>
        <v/>
      </c>
      <c r="AA257" s="24">
        <f>MATCH(J257,Matches!$A:$A,0)</f>
        <v/>
      </c>
      <c r="AB257" s="33" t="n"/>
      <c r="AC257" s="33" t="n">
        <v>0.5065505041476833</v>
      </c>
      <c r="AD257" s="24" t="n"/>
      <c r="AE257" s="24" t="n">
        <v>7</v>
      </c>
      <c r="AF257" s="33" t="n"/>
      <c r="AG257" s="33" t="n"/>
    </row>
    <row r="258">
      <c r="A258" s="24" t="inlineStr">
        <is>
          <t>Coventry|29</t>
        </is>
      </c>
      <c r="B258" s="24" t="inlineStr">
        <is>
          <t>E0</t>
        </is>
      </c>
      <c r="C258" s="24" t="inlineStr">
        <is>
          <t>Premier League</t>
        </is>
      </c>
      <c r="D258" s="24" t="inlineStr">
        <is>
          <t>Coventry</t>
        </is>
      </c>
      <c r="E258" s="24" t="n">
        <v>29</v>
      </c>
      <c r="F258" s="24" t="n">
        <v>8</v>
      </c>
      <c r="G258" s="29" t="n">
        <v>46459.625</v>
      </c>
      <c r="H258" s="24" t="inlineStr">
        <is>
          <t>Man City</t>
        </is>
      </c>
      <c r="I258" s="24" t="inlineStr">
        <is>
          <t>H</t>
        </is>
      </c>
      <c r="J258" s="24" t="inlineStr">
        <is>
          <t>E0-Coventry-ManCity</t>
        </is>
      </c>
      <c r="K258" s="24" t="n">
        <v>2</v>
      </c>
      <c r="L258" s="11">
        <f>IF(INDEX(Matches!$X:$X,AA258)=0,"",IF(I258="H",INDEX(Matches!$H:$H,AA258),INDEX(Matches!$I:$I,AA258)))</f>
        <v/>
      </c>
      <c r="M258" s="11">
        <f>IF(INDEX(Matches!$X:$X,AA258)=0,"",IF(I258="H",INDEX(Matches!$I:$I,AA258),INDEX(Matches!$H:$H,AA258)))</f>
        <v/>
      </c>
      <c r="N258" s="11">
        <f>IF(L258="","",IF(L258&gt;M258,"W",IF(L258=M258,"D","L")))</f>
        <v/>
      </c>
      <c r="O258" s="11">
        <f>IF(L258="","",IF(L258&gt;M258,3,IF(L258=M258,1,0)))</f>
        <v/>
      </c>
      <c r="P258" s="31">
        <f>IF(I258="H",INDEX(Matches!$L:$L,AA258),INDEX(Matches!$N:$N,AA258))</f>
        <v/>
      </c>
      <c r="Q258" s="31">
        <f>INDEX(Matches!$M:$M,AA258)</f>
        <v/>
      </c>
      <c r="R258" s="31">
        <f>IF(I258="H",INDEX(Matches!$N:$N,AA258),INDEX(Matches!$L:$L,AA258))</f>
        <v/>
      </c>
      <c r="S258" s="33">
        <f>IF(I258="H",INDEX(Matches!$O:$O,AA258),INDEX(Matches!$P:$P,AA258))</f>
        <v/>
      </c>
      <c r="T258" s="33">
        <f>IF(INDEX(Matches!$J:$J,AA258)="","",IF(I258="H",INDEX(Matches!$J:$J,AA258),INDEX(Matches!$K:$K,AA258)))</f>
        <v/>
      </c>
      <c r="U258" s="33">
        <f>IF(INDEX(Matches!$K:$K,AA258)="","",IF(I258="H",INDEX(Matches!$K:$K,AA258),INDEX(Matches!$J:$J,AA258)))</f>
        <v/>
      </c>
      <c r="V258" s="30">
        <f>IF(T258="","",T258-U258)</f>
        <v/>
      </c>
      <c r="W258" s="33">
        <f>IF(I258="H",INDEX(Matches!$T:$T,AA258),INDEX(Matches!$U:$U,AA258))</f>
        <v/>
      </c>
      <c r="X258" s="11">
        <f>INDEX(Matches!$X:$X,AA258)</f>
        <v/>
      </c>
      <c r="Y258" s="30">
        <f>IF(O258="","",O258-S258)</f>
        <v/>
      </c>
      <c r="Z258" s="30">
        <f>IF(W258="","",W258-S258)</f>
        <v/>
      </c>
      <c r="AA258" s="24">
        <f>MATCH(J258,Matches!$A:$A,0)</f>
        <v/>
      </c>
      <c r="AB258" s="33" t="n"/>
      <c r="AC258" s="33" t="n">
        <v>0.5770613366670198</v>
      </c>
      <c r="AD258" s="24" t="n"/>
      <c r="AE258" s="24" t="n">
        <v>8</v>
      </c>
      <c r="AF258" s="33" t="n"/>
      <c r="AG258" s="33" t="n"/>
    </row>
    <row r="259">
      <c r="A259" s="24" t="inlineStr">
        <is>
          <t>Coventry|30</t>
        </is>
      </c>
      <c r="B259" s="24" t="inlineStr">
        <is>
          <t>E0</t>
        </is>
      </c>
      <c r="C259" s="24" t="inlineStr">
        <is>
          <t>Premier League</t>
        </is>
      </c>
      <c r="D259" s="24" t="inlineStr">
        <is>
          <t>Coventry</t>
        </is>
      </c>
      <c r="E259" s="24" t="n">
        <v>30</v>
      </c>
      <c r="F259" s="24" t="n">
        <v>8</v>
      </c>
      <c r="G259" s="29" t="n">
        <v>46466.625</v>
      </c>
      <c r="H259" s="24" t="inlineStr">
        <is>
          <t>Brighton</t>
        </is>
      </c>
      <c r="I259" s="24" t="inlineStr">
        <is>
          <t>A</t>
        </is>
      </c>
      <c r="J259" s="24" t="inlineStr">
        <is>
          <t>E0-Brighton-Coventry</t>
        </is>
      </c>
      <c r="K259" s="24" t="n">
        <v>8</v>
      </c>
      <c r="L259" s="11">
        <f>IF(INDEX(Matches!$X:$X,AA259)=0,"",IF(I259="H",INDEX(Matches!$H:$H,AA259),INDEX(Matches!$I:$I,AA259)))</f>
        <v/>
      </c>
      <c r="M259" s="11">
        <f>IF(INDEX(Matches!$X:$X,AA259)=0,"",IF(I259="H",INDEX(Matches!$I:$I,AA259),INDEX(Matches!$H:$H,AA259)))</f>
        <v/>
      </c>
      <c r="N259" s="11">
        <f>IF(L259="","",IF(L259&gt;M259,"W",IF(L259=M259,"D","L")))</f>
        <v/>
      </c>
      <c r="O259" s="11">
        <f>IF(L259="","",IF(L259&gt;M259,3,IF(L259=M259,1,0)))</f>
        <v/>
      </c>
      <c r="P259" s="31">
        <f>IF(I259="H",INDEX(Matches!$L:$L,AA259),INDEX(Matches!$N:$N,AA259))</f>
        <v/>
      </c>
      <c r="Q259" s="31">
        <f>INDEX(Matches!$M:$M,AA259)</f>
        <v/>
      </c>
      <c r="R259" s="31">
        <f>IF(I259="H",INDEX(Matches!$N:$N,AA259),INDEX(Matches!$L:$L,AA259))</f>
        <v/>
      </c>
      <c r="S259" s="33">
        <f>IF(I259="H",INDEX(Matches!$O:$O,AA259),INDEX(Matches!$P:$P,AA259))</f>
        <v/>
      </c>
      <c r="T259" s="33">
        <f>IF(INDEX(Matches!$J:$J,AA259)="","",IF(I259="H",INDEX(Matches!$J:$J,AA259),INDEX(Matches!$K:$K,AA259)))</f>
        <v/>
      </c>
      <c r="U259" s="33">
        <f>IF(INDEX(Matches!$K:$K,AA259)="","",IF(I259="H",INDEX(Matches!$K:$K,AA259),INDEX(Matches!$J:$J,AA259)))</f>
        <v/>
      </c>
      <c r="V259" s="30">
        <f>IF(T259="","",T259-U259)</f>
        <v/>
      </c>
      <c r="W259" s="33">
        <f>IF(I259="H",INDEX(Matches!$T:$T,AA259),INDEX(Matches!$U:$U,AA259))</f>
        <v/>
      </c>
      <c r="X259" s="11">
        <f>INDEX(Matches!$X:$X,AA259)</f>
        <v/>
      </c>
      <c r="Y259" s="30">
        <f>IF(O259="","",O259-S259)</f>
        <v/>
      </c>
      <c r="Z259" s="30">
        <f>IF(W259="","",W259-S259)</f>
        <v/>
      </c>
      <c r="AA259" s="24">
        <f>MATCH(J259,Matches!$A:$A,0)</f>
        <v/>
      </c>
      <c r="AB259" s="33" t="n"/>
      <c r="AC259" s="33" t="n">
        <v>0.7176938303971884</v>
      </c>
      <c r="AD259" s="24" t="n"/>
      <c r="AE259" s="24" t="n">
        <v>8</v>
      </c>
      <c r="AF259" s="33" t="n"/>
      <c r="AG259" s="33" t="n"/>
    </row>
    <row r="260">
      <c r="A260" s="24" t="inlineStr">
        <is>
          <t>Coventry|31</t>
        </is>
      </c>
      <c r="B260" s="24" t="inlineStr">
        <is>
          <t>E0</t>
        </is>
      </c>
      <c r="C260" s="24" t="inlineStr">
        <is>
          <t>Premier League</t>
        </is>
      </c>
      <c r="D260" s="24" t="inlineStr">
        <is>
          <t>Coventry</t>
        </is>
      </c>
      <c r="E260" s="24" t="n">
        <v>31</v>
      </c>
      <c r="F260" s="24" t="n">
        <v>8</v>
      </c>
      <c r="G260" s="29" t="n">
        <v>46487.625</v>
      </c>
      <c r="H260" s="24" t="inlineStr">
        <is>
          <t>Arsenal</t>
        </is>
      </c>
      <c r="I260" s="24" t="inlineStr">
        <is>
          <t>H</t>
        </is>
      </c>
      <c r="J260" s="24" t="inlineStr">
        <is>
          <t>E0-Coventry-Arsenal</t>
        </is>
      </c>
      <c r="K260" s="24" t="n">
        <v>1</v>
      </c>
      <c r="L260" s="11">
        <f>IF(INDEX(Matches!$X:$X,AA260)=0,"",IF(I260="H",INDEX(Matches!$H:$H,AA260),INDEX(Matches!$I:$I,AA260)))</f>
        <v/>
      </c>
      <c r="M260" s="11">
        <f>IF(INDEX(Matches!$X:$X,AA260)=0,"",IF(I260="H",INDEX(Matches!$I:$I,AA260),INDEX(Matches!$H:$H,AA260)))</f>
        <v/>
      </c>
      <c r="N260" s="11">
        <f>IF(L260="","",IF(L260&gt;M260,"W",IF(L260=M260,"D","L")))</f>
        <v/>
      </c>
      <c r="O260" s="11">
        <f>IF(L260="","",IF(L260&gt;M260,3,IF(L260=M260,1,0)))</f>
        <v/>
      </c>
      <c r="P260" s="31">
        <f>IF(I260="H",INDEX(Matches!$L:$L,AA260),INDEX(Matches!$N:$N,AA260))</f>
        <v/>
      </c>
      <c r="Q260" s="31">
        <f>INDEX(Matches!$M:$M,AA260)</f>
        <v/>
      </c>
      <c r="R260" s="31">
        <f>IF(I260="H",INDEX(Matches!$N:$N,AA260),INDEX(Matches!$L:$L,AA260))</f>
        <v/>
      </c>
      <c r="S260" s="33">
        <f>IF(I260="H",INDEX(Matches!$O:$O,AA260),INDEX(Matches!$P:$P,AA260))</f>
        <v/>
      </c>
      <c r="T260" s="33">
        <f>IF(INDEX(Matches!$J:$J,AA260)="","",IF(I260="H",INDEX(Matches!$J:$J,AA260),INDEX(Matches!$K:$K,AA260)))</f>
        <v/>
      </c>
      <c r="U260" s="33">
        <f>IF(INDEX(Matches!$K:$K,AA260)="","",IF(I260="H",INDEX(Matches!$K:$K,AA260),INDEX(Matches!$J:$J,AA260)))</f>
        <v/>
      </c>
      <c r="V260" s="30">
        <f>IF(T260="","",T260-U260)</f>
        <v/>
      </c>
      <c r="W260" s="33">
        <f>IF(I260="H",INDEX(Matches!$T:$T,AA260),INDEX(Matches!$U:$U,AA260))</f>
        <v/>
      </c>
      <c r="X260" s="11">
        <f>INDEX(Matches!$X:$X,AA260)</f>
        <v/>
      </c>
      <c r="Y260" s="30">
        <f>IF(O260="","",O260-S260)</f>
        <v/>
      </c>
      <c r="Z260" s="30">
        <f>IF(W260="","",W260-S260)</f>
        <v/>
      </c>
      <c r="AA260" s="24">
        <f>MATCH(J260,Matches!$A:$A,0)</f>
        <v/>
      </c>
      <c r="AB260" s="33" t="n"/>
      <c r="AC260" s="33" t="n">
        <v>0.5223672220946479</v>
      </c>
      <c r="AD260" s="24" t="n"/>
      <c r="AE260" s="24" t="n">
        <v>8</v>
      </c>
      <c r="AF260" s="33" t="n"/>
      <c r="AG260" s="33" t="n"/>
    </row>
    <row r="261">
      <c r="A261" s="24" t="inlineStr">
        <is>
          <t>Coventry|32</t>
        </is>
      </c>
      <c r="B261" s="24" t="inlineStr">
        <is>
          <t>E0</t>
        </is>
      </c>
      <c r="C261" s="24" t="inlineStr">
        <is>
          <t>Premier League</t>
        </is>
      </c>
      <c r="D261" s="24" t="inlineStr">
        <is>
          <t>Coventry</t>
        </is>
      </c>
      <c r="E261" s="24" t="n">
        <v>32</v>
      </c>
      <c r="F261" s="24" t="n">
        <v>8</v>
      </c>
      <c r="G261" s="29" t="n">
        <v>46494.625</v>
      </c>
      <c r="H261" s="24" t="inlineStr">
        <is>
          <t>Hull</t>
        </is>
      </c>
      <c r="I261" s="24" t="inlineStr">
        <is>
          <t>A</t>
        </is>
      </c>
      <c r="J261" s="24" t="inlineStr">
        <is>
          <t>E0-Hull-Coventry</t>
        </is>
      </c>
      <c r="K261" s="24" t="n">
        <v>20</v>
      </c>
      <c r="L261" s="11">
        <f>IF(INDEX(Matches!$X:$X,AA261)=0,"",IF(I261="H",INDEX(Matches!$H:$H,AA261),INDEX(Matches!$I:$I,AA261)))</f>
        <v/>
      </c>
      <c r="M261" s="11">
        <f>IF(INDEX(Matches!$X:$X,AA261)=0,"",IF(I261="H",INDEX(Matches!$I:$I,AA261),INDEX(Matches!$H:$H,AA261)))</f>
        <v/>
      </c>
      <c r="N261" s="11">
        <f>IF(L261="","",IF(L261&gt;M261,"W",IF(L261=M261,"D","L")))</f>
        <v/>
      </c>
      <c r="O261" s="11">
        <f>IF(L261="","",IF(L261&gt;M261,3,IF(L261=M261,1,0)))</f>
        <v/>
      </c>
      <c r="P261" s="31">
        <f>IF(I261="H",INDEX(Matches!$L:$L,AA261),INDEX(Matches!$N:$N,AA261))</f>
        <v/>
      </c>
      <c r="Q261" s="31">
        <f>INDEX(Matches!$M:$M,AA261)</f>
        <v/>
      </c>
      <c r="R261" s="31">
        <f>IF(I261="H",INDEX(Matches!$N:$N,AA261),INDEX(Matches!$L:$L,AA261))</f>
        <v/>
      </c>
      <c r="S261" s="33">
        <f>IF(I261="H",INDEX(Matches!$O:$O,AA261),INDEX(Matches!$P:$P,AA261))</f>
        <v/>
      </c>
      <c r="T261" s="33">
        <f>IF(INDEX(Matches!$J:$J,AA261)="","",IF(I261="H",INDEX(Matches!$J:$J,AA261),INDEX(Matches!$K:$K,AA261)))</f>
        <v/>
      </c>
      <c r="U261" s="33">
        <f>IF(INDEX(Matches!$K:$K,AA261)="","",IF(I261="H",INDEX(Matches!$K:$K,AA261),INDEX(Matches!$J:$J,AA261)))</f>
        <v/>
      </c>
      <c r="V261" s="30">
        <f>IF(T261="","",T261-U261)</f>
        <v/>
      </c>
      <c r="W261" s="33">
        <f>IF(I261="H",INDEX(Matches!$T:$T,AA261),INDEX(Matches!$U:$U,AA261))</f>
        <v/>
      </c>
      <c r="X261" s="11">
        <f>INDEX(Matches!$X:$X,AA261)</f>
        <v/>
      </c>
      <c r="Y261" s="30">
        <f>IF(O261="","",O261-S261)</f>
        <v/>
      </c>
      <c r="Z261" s="30">
        <f>IF(W261="","",W261-S261)</f>
        <v/>
      </c>
      <c r="AA261" s="24">
        <f>MATCH(J261,Matches!$A:$A,0)</f>
        <v/>
      </c>
      <c r="AB261" s="33" t="n"/>
      <c r="AC261" s="33" t="n">
        <v>1.467907411187198</v>
      </c>
      <c r="AD261" s="24" t="n"/>
      <c r="AE261" s="24" t="n">
        <v>8</v>
      </c>
      <c r="AF261" s="33" t="n"/>
      <c r="AG261" s="33" t="n"/>
    </row>
    <row r="262">
      <c r="A262" s="24" t="inlineStr">
        <is>
          <t>Coventry|33</t>
        </is>
      </c>
      <c r="B262" s="24" t="inlineStr">
        <is>
          <t>E0</t>
        </is>
      </c>
      <c r="C262" s="24" t="inlineStr">
        <is>
          <t>Premier League</t>
        </is>
      </c>
      <c r="D262" s="24" t="inlineStr">
        <is>
          <t>Coventry</t>
        </is>
      </c>
      <c r="E262" s="24" t="n">
        <v>33</v>
      </c>
      <c r="F262" s="24" t="n">
        <v>9</v>
      </c>
      <c r="G262" s="29" t="n">
        <v>46501.625</v>
      </c>
      <c r="H262" s="24" t="inlineStr">
        <is>
          <t>Aston Villa</t>
        </is>
      </c>
      <c r="I262" s="24" t="inlineStr">
        <is>
          <t>A</t>
        </is>
      </c>
      <c r="J262" s="24" t="inlineStr">
        <is>
          <t>E0-AstonVil-Coventry</t>
        </is>
      </c>
      <c r="K262" s="24" t="n">
        <v>7</v>
      </c>
      <c r="L262" s="11">
        <f>IF(INDEX(Matches!$X:$X,AA262)=0,"",IF(I262="H",INDEX(Matches!$H:$H,AA262),INDEX(Matches!$I:$I,AA262)))</f>
        <v/>
      </c>
      <c r="M262" s="11">
        <f>IF(INDEX(Matches!$X:$X,AA262)=0,"",IF(I262="H",INDEX(Matches!$I:$I,AA262),INDEX(Matches!$H:$H,AA262)))</f>
        <v/>
      </c>
      <c r="N262" s="11">
        <f>IF(L262="","",IF(L262&gt;M262,"W",IF(L262=M262,"D","L")))</f>
        <v/>
      </c>
      <c r="O262" s="11">
        <f>IF(L262="","",IF(L262&gt;M262,3,IF(L262=M262,1,0)))</f>
        <v/>
      </c>
      <c r="P262" s="31">
        <f>IF(I262="H",INDEX(Matches!$L:$L,AA262),INDEX(Matches!$N:$N,AA262))</f>
        <v/>
      </c>
      <c r="Q262" s="31">
        <f>INDEX(Matches!$M:$M,AA262)</f>
        <v/>
      </c>
      <c r="R262" s="31">
        <f>IF(I262="H",INDEX(Matches!$N:$N,AA262),INDEX(Matches!$L:$L,AA262))</f>
        <v/>
      </c>
      <c r="S262" s="33">
        <f>IF(I262="H",INDEX(Matches!$O:$O,AA262),INDEX(Matches!$P:$P,AA262))</f>
        <v/>
      </c>
      <c r="T262" s="33">
        <f>IF(INDEX(Matches!$J:$J,AA262)="","",IF(I262="H",INDEX(Matches!$J:$J,AA262),INDEX(Matches!$K:$K,AA262)))</f>
        <v/>
      </c>
      <c r="U262" s="33">
        <f>IF(INDEX(Matches!$K:$K,AA262)="","",IF(I262="H",INDEX(Matches!$K:$K,AA262),INDEX(Matches!$J:$J,AA262)))</f>
        <v/>
      </c>
      <c r="V262" s="30">
        <f>IF(T262="","",T262-U262)</f>
        <v/>
      </c>
      <c r="W262" s="33">
        <f>IF(I262="H",INDEX(Matches!$T:$T,AA262),INDEX(Matches!$U:$U,AA262))</f>
        <v/>
      </c>
      <c r="X262" s="11">
        <f>INDEX(Matches!$X:$X,AA262)</f>
        <v/>
      </c>
      <c r="Y262" s="30">
        <f>IF(O262="","",O262-S262)</f>
        <v/>
      </c>
      <c r="Z262" s="30">
        <f>IF(W262="","",W262-S262)</f>
        <v/>
      </c>
      <c r="AA262" s="24">
        <f>MATCH(J262,Matches!$A:$A,0)</f>
        <v/>
      </c>
      <c r="AB262" s="33" t="n"/>
      <c r="AC262" s="33" t="n">
        <v>0.6910254447571924</v>
      </c>
      <c r="AD262" s="24" t="n"/>
      <c r="AE262" s="24" t="n">
        <v>9</v>
      </c>
      <c r="AF262" s="33" t="n"/>
      <c r="AG262" s="33" t="n"/>
    </row>
    <row r="263">
      <c r="A263" s="24" t="inlineStr">
        <is>
          <t>Coventry|34</t>
        </is>
      </c>
      <c r="B263" s="24" t="inlineStr">
        <is>
          <t>E0</t>
        </is>
      </c>
      <c r="C263" s="24" t="inlineStr">
        <is>
          <t>Premier League</t>
        </is>
      </c>
      <c r="D263" s="24" t="inlineStr">
        <is>
          <t>Coventry</t>
        </is>
      </c>
      <c r="E263" s="24" t="n">
        <v>34</v>
      </c>
      <c r="F263" s="24" t="n">
        <v>9</v>
      </c>
      <c r="G263" s="29" t="n">
        <v>46508.625</v>
      </c>
      <c r="H263" s="24" t="inlineStr">
        <is>
          <t>Man Utd</t>
        </is>
      </c>
      <c r="I263" s="24" t="inlineStr">
        <is>
          <t>H</t>
        </is>
      </c>
      <c r="J263" s="24" t="inlineStr">
        <is>
          <t>E0-Coventry-ManUtd</t>
        </is>
      </c>
      <c r="K263" s="24" t="n">
        <v>4</v>
      </c>
      <c r="L263" s="11">
        <f>IF(INDEX(Matches!$X:$X,AA263)=0,"",IF(I263="H",INDEX(Matches!$H:$H,AA263),INDEX(Matches!$I:$I,AA263)))</f>
        <v/>
      </c>
      <c r="M263" s="11">
        <f>IF(INDEX(Matches!$X:$X,AA263)=0,"",IF(I263="H",INDEX(Matches!$I:$I,AA263),INDEX(Matches!$H:$H,AA263)))</f>
        <v/>
      </c>
      <c r="N263" s="11">
        <f>IF(L263="","",IF(L263&gt;M263,"W",IF(L263=M263,"D","L")))</f>
        <v/>
      </c>
      <c r="O263" s="11">
        <f>IF(L263="","",IF(L263&gt;M263,3,IF(L263=M263,1,0)))</f>
        <v/>
      </c>
      <c r="P263" s="31">
        <f>IF(I263="H",INDEX(Matches!$L:$L,AA263),INDEX(Matches!$N:$N,AA263))</f>
        <v/>
      </c>
      <c r="Q263" s="31">
        <f>INDEX(Matches!$M:$M,AA263)</f>
        <v/>
      </c>
      <c r="R263" s="31">
        <f>IF(I263="H",INDEX(Matches!$N:$N,AA263),INDEX(Matches!$L:$L,AA263))</f>
        <v/>
      </c>
      <c r="S263" s="33">
        <f>IF(I263="H",INDEX(Matches!$O:$O,AA263),INDEX(Matches!$P:$P,AA263))</f>
        <v/>
      </c>
      <c r="T263" s="33">
        <f>IF(INDEX(Matches!$J:$J,AA263)="","",IF(I263="H",INDEX(Matches!$J:$J,AA263),INDEX(Matches!$K:$K,AA263)))</f>
        <v/>
      </c>
      <c r="U263" s="33">
        <f>IF(INDEX(Matches!$K:$K,AA263)="","",IF(I263="H",INDEX(Matches!$K:$K,AA263),INDEX(Matches!$J:$J,AA263)))</f>
        <v/>
      </c>
      <c r="V263" s="30">
        <f>IF(T263="","",T263-U263)</f>
        <v/>
      </c>
      <c r="W263" s="33">
        <f>IF(I263="H",INDEX(Matches!$T:$T,AA263),INDEX(Matches!$U:$U,AA263))</f>
        <v/>
      </c>
      <c r="X263" s="11">
        <f>INDEX(Matches!$X:$X,AA263)</f>
        <v/>
      </c>
      <c r="Y263" s="30">
        <f>IF(O263="","",O263-S263)</f>
        <v/>
      </c>
      <c r="Z263" s="30">
        <f>IF(W263="","",W263-S263)</f>
        <v/>
      </c>
      <c r="AA263" s="24">
        <f>MATCH(J263,Matches!$A:$A,0)</f>
        <v/>
      </c>
      <c r="AB263" s="33" t="n"/>
      <c r="AC263" s="33" t="n">
        <v>0.7044658943274524</v>
      </c>
      <c r="AD263" s="24" t="n"/>
      <c r="AE263" s="24" t="n">
        <v>9</v>
      </c>
      <c r="AF263" s="33" t="n"/>
      <c r="AG263" s="33" t="n"/>
    </row>
    <row r="264">
      <c r="A264" s="24" t="inlineStr">
        <is>
          <t>Coventry|35</t>
        </is>
      </c>
      <c r="B264" s="24" t="inlineStr">
        <is>
          <t>E0</t>
        </is>
      </c>
      <c r="C264" s="24" t="inlineStr">
        <is>
          <t>Premier League</t>
        </is>
      </c>
      <c r="D264" s="24" t="inlineStr">
        <is>
          <t>Coventry</t>
        </is>
      </c>
      <c r="E264" s="24" t="n">
        <v>35</v>
      </c>
      <c r="F264" s="24" t="n">
        <v>9</v>
      </c>
      <c r="G264" s="29" t="n">
        <v>46515.625</v>
      </c>
      <c r="H264" s="24" t="inlineStr">
        <is>
          <t>Newcastle</t>
        </is>
      </c>
      <c r="I264" s="24" t="inlineStr">
        <is>
          <t>A</t>
        </is>
      </c>
      <c r="J264" s="24" t="inlineStr">
        <is>
          <t>E0-Newcastl-Coventry</t>
        </is>
      </c>
      <c r="K264" s="24" t="n">
        <v>9</v>
      </c>
      <c r="L264" s="11">
        <f>IF(INDEX(Matches!$X:$X,AA264)=0,"",IF(I264="H",INDEX(Matches!$H:$H,AA264),INDEX(Matches!$I:$I,AA264)))</f>
        <v/>
      </c>
      <c r="M264" s="11">
        <f>IF(INDEX(Matches!$X:$X,AA264)=0,"",IF(I264="H",INDEX(Matches!$I:$I,AA264),INDEX(Matches!$H:$H,AA264)))</f>
        <v/>
      </c>
      <c r="N264" s="11">
        <f>IF(L264="","",IF(L264&gt;M264,"W",IF(L264=M264,"D","L")))</f>
        <v/>
      </c>
      <c r="O264" s="11">
        <f>IF(L264="","",IF(L264&gt;M264,3,IF(L264=M264,1,0)))</f>
        <v/>
      </c>
      <c r="P264" s="31">
        <f>IF(I264="H",INDEX(Matches!$L:$L,AA264),INDEX(Matches!$N:$N,AA264))</f>
        <v/>
      </c>
      <c r="Q264" s="31">
        <f>INDEX(Matches!$M:$M,AA264)</f>
        <v/>
      </c>
      <c r="R264" s="31">
        <f>IF(I264="H",INDEX(Matches!$N:$N,AA264),INDEX(Matches!$L:$L,AA264))</f>
        <v/>
      </c>
      <c r="S264" s="33">
        <f>IF(I264="H",INDEX(Matches!$O:$O,AA264),INDEX(Matches!$P:$P,AA264))</f>
        <v/>
      </c>
      <c r="T264" s="33">
        <f>IF(INDEX(Matches!$J:$J,AA264)="","",IF(I264="H",INDEX(Matches!$J:$J,AA264),INDEX(Matches!$K:$K,AA264)))</f>
        <v/>
      </c>
      <c r="U264" s="33">
        <f>IF(INDEX(Matches!$K:$K,AA264)="","",IF(I264="H",INDEX(Matches!$K:$K,AA264),INDEX(Matches!$J:$J,AA264)))</f>
        <v/>
      </c>
      <c r="V264" s="30">
        <f>IF(T264="","",T264-U264)</f>
        <v/>
      </c>
      <c r="W264" s="33">
        <f>IF(I264="H",INDEX(Matches!$T:$T,AA264),INDEX(Matches!$U:$U,AA264))</f>
        <v/>
      </c>
      <c r="X264" s="11">
        <f>INDEX(Matches!$X:$X,AA264)</f>
        <v/>
      </c>
      <c r="Y264" s="30">
        <f>IF(O264="","",O264-S264)</f>
        <v/>
      </c>
      <c r="Z264" s="30">
        <f>IF(W264="","",W264-S264)</f>
        <v/>
      </c>
      <c r="AA264" s="24">
        <f>MATCH(J264,Matches!$A:$A,0)</f>
        <v/>
      </c>
      <c r="AB264" s="33" t="n"/>
      <c r="AC264" s="33" t="n">
        <v>0.8254904842751859</v>
      </c>
      <c r="AD264" s="24" t="n"/>
      <c r="AE264" s="24" t="n">
        <v>9</v>
      </c>
      <c r="AF264" s="33" t="n"/>
      <c r="AG264" s="33" t="n"/>
    </row>
    <row r="265">
      <c r="A265" s="24" t="inlineStr">
        <is>
          <t>Coventry|36</t>
        </is>
      </c>
      <c r="B265" s="24" t="inlineStr">
        <is>
          <t>E0</t>
        </is>
      </c>
      <c r="C265" s="24" t="inlineStr">
        <is>
          <t>Premier League</t>
        </is>
      </c>
      <c r="D265" s="24" t="inlineStr">
        <is>
          <t>Coventry</t>
        </is>
      </c>
      <c r="E265" s="24" t="n">
        <v>36</v>
      </c>
      <c r="F265" s="24" t="n">
        <v>9</v>
      </c>
      <c r="G265" s="29" t="n">
        <v>46522.625</v>
      </c>
      <c r="H265" s="24" t="inlineStr">
        <is>
          <t>Tottenham</t>
        </is>
      </c>
      <c r="I265" s="24" t="inlineStr">
        <is>
          <t>H</t>
        </is>
      </c>
      <c r="J265" s="24" t="inlineStr">
        <is>
          <t>E0-Coventry-Tottenha</t>
        </is>
      </c>
      <c r="K265" s="24" t="n">
        <v>6</v>
      </c>
      <c r="L265" s="11">
        <f>IF(INDEX(Matches!$X:$X,AA265)=0,"",IF(I265="H",INDEX(Matches!$H:$H,AA265),INDEX(Matches!$I:$I,AA265)))</f>
        <v/>
      </c>
      <c r="M265" s="11">
        <f>IF(INDEX(Matches!$X:$X,AA265)=0,"",IF(I265="H",INDEX(Matches!$I:$I,AA265),INDEX(Matches!$H:$H,AA265)))</f>
        <v/>
      </c>
      <c r="N265" s="11">
        <f>IF(L265="","",IF(L265&gt;M265,"W",IF(L265=M265,"D","L")))</f>
        <v/>
      </c>
      <c r="O265" s="11">
        <f>IF(L265="","",IF(L265&gt;M265,3,IF(L265=M265,1,0)))</f>
        <v/>
      </c>
      <c r="P265" s="31">
        <f>IF(I265="H",INDEX(Matches!$L:$L,AA265),INDEX(Matches!$N:$N,AA265))</f>
        <v/>
      </c>
      <c r="Q265" s="31">
        <f>INDEX(Matches!$M:$M,AA265)</f>
        <v/>
      </c>
      <c r="R265" s="31">
        <f>IF(I265="H",INDEX(Matches!$N:$N,AA265),INDEX(Matches!$L:$L,AA265))</f>
        <v/>
      </c>
      <c r="S265" s="33">
        <f>IF(I265="H",INDEX(Matches!$O:$O,AA265),INDEX(Matches!$P:$P,AA265))</f>
        <v/>
      </c>
      <c r="T265" s="33">
        <f>IF(INDEX(Matches!$J:$J,AA265)="","",IF(I265="H",INDEX(Matches!$J:$J,AA265),INDEX(Matches!$K:$K,AA265)))</f>
        <v/>
      </c>
      <c r="U265" s="33">
        <f>IF(INDEX(Matches!$K:$K,AA265)="","",IF(I265="H",INDEX(Matches!$K:$K,AA265),INDEX(Matches!$J:$J,AA265)))</f>
        <v/>
      </c>
      <c r="V265" s="30">
        <f>IF(T265="","",T265-U265)</f>
        <v/>
      </c>
      <c r="W265" s="33">
        <f>IF(I265="H",INDEX(Matches!$T:$T,AA265),INDEX(Matches!$U:$U,AA265))</f>
        <v/>
      </c>
      <c r="X265" s="11">
        <f>INDEX(Matches!$X:$X,AA265)</f>
        <v/>
      </c>
      <c r="Y265" s="30">
        <f>IF(O265="","",O265-S265)</f>
        <v/>
      </c>
      <c r="Z265" s="30">
        <f>IF(W265="","",W265-S265)</f>
        <v/>
      </c>
      <c r="AA265" s="24">
        <f>MATCH(J265,Matches!$A:$A,0)</f>
        <v/>
      </c>
      <c r="AB265" s="33" t="n"/>
      <c r="AC265" s="33" t="n">
        <v>0.9061798776529184</v>
      </c>
      <c r="AD265" s="24" t="n"/>
      <c r="AE265" s="24" t="n">
        <v>9</v>
      </c>
      <c r="AF265" s="33" t="n"/>
      <c r="AG265" s="33" t="n"/>
    </row>
    <row r="266">
      <c r="A266" s="24" t="inlineStr">
        <is>
          <t>Coventry|37</t>
        </is>
      </c>
      <c r="B266" s="24" t="inlineStr">
        <is>
          <t>E0</t>
        </is>
      </c>
      <c r="C266" s="24" t="inlineStr">
        <is>
          <t>Premier League</t>
        </is>
      </c>
      <c r="D266" s="24" t="inlineStr">
        <is>
          <t>Coventry</t>
        </is>
      </c>
      <c r="E266" s="24" t="n">
        <v>37</v>
      </c>
      <c r="F266" s="24" t="n">
        <v>10</v>
      </c>
      <c r="G266" s="29" t="n">
        <v>46530.625</v>
      </c>
      <c r="H266" s="24" t="inlineStr">
        <is>
          <t>Fulham</t>
        </is>
      </c>
      <c r="I266" s="24" t="inlineStr">
        <is>
          <t>A</t>
        </is>
      </c>
      <c r="J266" s="24" t="inlineStr">
        <is>
          <t>E0-Fulham-Coventry</t>
        </is>
      </c>
      <c r="K266" s="24" t="n">
        <v>16</v>
      </c>
      <c r="L266" s="11">
        <f>IF(INDEX(Matches!$X:$X,AA266)=0,"",IF(I266="H",INDEX(Matches!$H:$H,AA266),INDEX(Matches!$I:$I,AA266)))</f>
        <v/>
      </c>
      <c r="M266" s="11">
        <f>IF(INDEX(Matches!$X:$X,AA266)=0,"",IF(I266="H",INDEX(Matches!$I:$I,AA266),INDEX(Matches!$H:$H,AA266)))</f>
        <v/>
      </c>
      <c r="N266" s="11">
        <f>IF(L266="","",IF(L266&gt;M266,"W",IF(L266=M266,"D","L")))</f>
        <v/>
      </c>
      <c r="O266" s="11">
        <f>IF(L266="","",IF(L266&gt;M266,3,IF(L266=M266,1,0)))</f>
        <v/>
      </c>
      <c r="P266" s="31">
        <f>IF(I266="H",INDEX(Matches!$L:$L,AA266),INDEX(Matches!$N:$N,AA266))</f>
        <v/>
      </c>
      <c r="Q266" s="31">
        <f>INDEX(Matches!$M:$M,AA266)</f>
        <v/>
      </c>
      <c r="R266" s="31">
        <f>IF(I266="H",INDEX(Matches!$N:$N,AA266),INDEX(Matches!$L:$L,AA266))</f>
        <v/>
      </c>
      <c r="S266" s="33">
        <f>IF(I266="H",INDEX(Matches!$O:$O,AA266),INDEX(Matches!$P:$P,AA266))</f>
        <v/>
      </c>
      <c r="T266" s="33">
        <f>IF(INDEX(Matches!$J:$J,AA266)="","",IF(I266="H",INDEX(Matches!$J:$J,AA266),INDEX(Matches!$K:$K,AA266)))</f>
        <v/>
      </c>
      <c r="U266" s="33">
        <f>IF(INDEX(Matches!$K:$K,AA266)="","",IF(I266="H",INDEX(Matches!$K:$K,AA266),INDEX(Matches!$J:$J,AA266)))</f>
        <v/>
      </c>
      <c r="V266" s="30">
        <f>IF(T266="","",T266-U266)</f>
        <v/>
      </c>
      <c r="W266" s="33">
        <f>IF(I266="H",INDEX(Matches!$T:$T,AA266),INDEX(Matches!$U:$U,AA266))</f>
        <v/>
      </c>
      <c r="X266" s="11">
        <f>INDEX(Matches!$X:$X,AA266)</f>
        <v/>
      </c>
      <c r="Y266" s="30">
        <f>IF(O266="","",O266-S266)</f>
        <v/>
      </c>
      <c r="Z266" s="30">
        <f>IF(W266="","",W266-S266)</f>
        <v/>
      </c>
      <c r="AA266" s="24">
        <f>MATCH(J266,Matches!$A:$A,0)</f>
        <v/>
      </c>
      <c r="AB266" s="33" t="n"/>
      <c r="AC266" s="33" t="n">
        <v>0.9235335955851905</v>
      </c>
      <c r="AD266" s="24" t="n"/>
      <c r="AE266" s="24" t="n">
        <v>10</v>
      </c>
      <c r="AF266" s="33" t="n"/>
      <c r="AG266" s="33" t="n"/>
    </row>
    <row r="267">
      <c r="A267" s="24" t="inlineStr">
        <is>
          <t>Coventry|38</t>
        </is>
      </c>
      <c r="B267" s="24" t="inlineStr">
        <is>
          <t>E0</t>
        </is>
      </c>
      <c r="C267" s="24" t="inlineStr">
        <is>
          <t>Premier League</t>
        </is>
      </c>
      <c r="D267" s="24" t="inlineStr">
        <is>
          <t>Coventry</t>
        </is>
      </c>
      <c r="E267" s="24" t="n">
        <v>38</v>
      </c>
      <c r="F267" s="24" t="n">
        <v>10</v>
      </c>
      <c r="G267" s="29" t="n">
        <v>46537.66666666666</v>
      </c>
      <c r="H267" s="24" t="inlineStr">
        <is>
          <t>Nott'm Forest</t>
        </is>
      </c>
      <c r="I267" s="24" t="inlineStr">
        <is>
          <t>H</t>
        </is>
      </c>
      <c r="J267" s="24" t="inlineStr">
        <is>
          <t>E0-Coventry-NottmFor</t>
        </is>
      </c>
      <c r="K267" s="24" t="n">
        <v>13</v>
      </c>
      <c r="L267" s="11">
        <f>IF(INDEX(Matches!$X:$X,AA267)=0,"",IF(I267="H",INDEX(Matches!$H:$H,AA267),INDEX(Matches!$I:$I,AA267)))</f>
        <v/>
      </c>
      <c r="M267" s="11">
        <f>IF(INDEX(Matches!$X:$X,AA267)=0,"",IF(I267="H",INDEX(Matches!$I:$I,AA267),INDEX(Matches!$H:$H,AA267)))</f>
        <v/>
      </c>
      <c r="N267" s="11">
        <f>IF(L267="","",IF(L267&gt;M267,"W",IF(L267=M267,"D","L")))</f>
        <v/>
      </c>
      <c r="O267" s="11">
        <f>IF(L267="","",IF(L267&gt;M267,3,IF(L267=M267,1,0)))</f>
        <v/>
      </c>
      <c r="P267" s="31">
        <f>IF(I267="H",INDEX(Matches!$L:$L,AA267),INDEX(Matches!$N:$N,AA267))</f>
        <v/>
      </c>
      <c r="Q267" s="31">
        <f>INDEX(Matches!$M:$M,AA267)</f>
        <v/>
      </c>
      <c r="R267" s="31">
        <f>IF(I267="H",INDEX(Matches!$N:$N,AA267),INDEX(Matches!$L:$L,AA267))</f>
        <v/>
      </c>
      <c r="S267" s="33">
        <f>IF(I267="H",INDEX(Matches!$O:$O,AA267),INDEX(Matches!$P:$P,AA267))</f>
        <v/>
      </c>
      <c r="T267" s="33">
        <f>IF(INDEX(Matches!$J:$J,AA267)="","",IF(I267="H",INDEX(Matches!$J:$J,AA267),INDEX(Matches!$K:$K,AA267)))</f>
        <v/>
      </c>
      <c r="U267" s="33">
        <f>IF(INDEX(Matches!$K:$K,AA267)="","",IF(I267="H",INDEX(Matches!$K:$K,AA267),INDEX(Matches!$J:$J,AA267)))</f>
        <v/>
      </c>
      <c r="V267" s="30">
        <f>IF(T267="","",T267-U267)</f>
        <v/>
      </c>
      <c r="W267" s="33">
        <f>IF(I267="H",INDEX(Matches!$T:$T,AA267),INDEX(Matches!$U:$U,AA267))</f>
        <v/>
      </c>
      <c r="X267" s="11">
        <f>INDEX(Matches!$X:$X,AA267)</f>
        <v/>
      </c>
      <c r="Y267" s="30">
        <f>IF(O267="","",O267-S267)</f>
        <v/>
      </c>
      <c r="Z267" s="30">
        <f>IF(W267="","",W267-S267)</f>
        <v/>
      </c>
      <c r="AA267" s="24">
        <f>MATCH(J267,Matches!$A:$A,0)</f>
        <v/>
      </c>
      <c r="AB267" s="33" t="n"/>
      <c r="AC267" s="33" t="n">
        <v>1.140697728992915</v>
      </c>
      <c r="AD267" s="24" t="n"/>
      <c r="AE267" s="24" t="n">
        <v>10</v>
      </c>
      <c r="AF267" s="33" t="n"/>
      <c r="AG267" s="33" t="n"/>
    </row>
    <row r="268">
      <c r="A268" s="24" t="inlineStr">
        <is>
          <t>Crystal Palace|1</t>
        </is>
      </c>
      <c r="B268" s="24" t="inlineStr">
        <is>
          <t>E0</t>
        </is>
      </c>
      <c r="C268" s="24" t="inlineStr">
        <is>
          <t>Premier League</t>
        </is>
      </c>
      <c r="D268" s="24" t="inlineStr">
        <is>
          <t>Crystal Palace</t>
        </is>
      </c>
      <c r="E268" s="24" t="n">
        <v>1</v>
      </c>
      <c r="F268" s="24" t="n">
        <v>1</v>
      </c>
      <c r="G268" s="29" t="n">
        <v>46256.625</v>
      </c>
      <c r="H268" s="24" t="inlineStr">
        <is>
          <t>Everton</t>
        </is>
      </c>
      <c r="I268" s="24" t="inlineStr">
        <is>
          <t>A</t>
        </is>
      </c>
      <c r="J268" s="24" t="inlineStr">
        <is>
          <t>E0-Everton-CrystalP</t>
        </is>
      </c>
      <c r="K268" s="24" t="n">
        <v>10</v>
      </c>
      <c r="L268" s="11">
        <f>IF(INDEX(Matches!$X:$X,AA268)=0,"",IF(I268="H",INDEX(Matches!$H:$H,AA268),INDEX(Matches!$I:$I,AA268)))</f>
        <v/>
      </c>
      <c r="M268" s="11">
        <f>IF(INDEX(Matches!$X:$X,AA268)=0,"",IF(I268="H",INDEX(Matches!$I:$I,AA268),INDEX(Matches!$H:$H,AA268)))</f>
        <v/>
      </c>
      <c r="N268" s="11">
        <f>IF(L268="","",IF(L268&gt;M268,"W",IF(L268=M268,"D","L")))</f>
        <v/>
      </c>
      <c r="O268" s="11">
        <f>IF(L268="","",IF(L268&gt;M268,3,IF(L268=M268,1,0)))</f>
        <v/>
      </c>
      <c r="P268" s="31">
        <f>IF(I268="H",INDEX(Matches!$L:$L,AA268),INDEX(Matches!$N:$N,AA268))</f>
        <v/>
      </c>
      <c r="Q268" s="31">
        <f>INDEX(Matches!$M:$M,AA268)</f>
        <v/>
      </c>
      <c r="R268" s="31">
        <f>IF(I268="H",INDEX(Matches!$N:$N,AA268),INDEX(Matches!$L:$L,AA268))</f>
        <v/>
      </c>
      <c r="S268" s="33">
        <f>IF(I268="H",INDEX(Matches!$O:$O,AA268),INDEX(Matches!$P:$P,AA268))</f>
        <v/>
      </c>
      <c r="T268" s="33">
        <f>IF(INDEX(Matches!$J:$J,AA268)="","",IF(I268="H",INDEX(Matches!$J:$J,AA268),INDEX(Matches!$K:$K,AA268)))</f>
        <v/>
      </c>
      <c r="U268" s="33">
        <f>IF(INDEX(Matches!$K:$K,AA268)="","",IF(I268="H",INDEX(Matches!$K:$K,AA268),INDEX(Matches!$J:$J,AA268)))</f>
        <v/>
      </c>
      <c r="V268" s="30">
        <f>IF(T268="","",T268-U268)</f>
        <v/>
      </c>
      <c r="W268" s="33">
        <f>IF(I268="H",INDEX(Matches!$T:$T,AA268),INDEX(Matches!$U:$U,AA268))</f>
        <v/>
      </c>
      <c r="X268" s="11">
        <f>INDEX(Matches!$X:$X,AA268)</f>
        <v/>
      </c>
      <c r="Y268" s="30">
        <f>IF(O268="","",O268-S268)</f>
        <v/>
      </c>
      <c r="Z268" s="30">
        <f>IF(W268="","",W268-S268)</f>
        <v/>
      </c>
      <c r="AA268" s="24">
        <f>MATCH(J268,Matches!$A:$A,0)</f>
        <v/>
      </c>
      <c r="AB268" s="33" t="n">
        <v>1.212681932545622</v>
      </c>
      <c r="AC268" s="33" t="n"/>
      <c r="AD268" s="24" t="n"/>
      <c r="AE268" s="24" t="n">
        <v>1</v>
      </c>
      <c r="AF268" s="33" t="n">
        <v>1.6</v>
      </c>
      <c r="AG268" s="33" t="n">
        <v>1.06</v>
      </c>
    </row>
    <row r="269">
      <c r="A269" s="24" t="inlineStr">
        <is>
          <t>Crystal Palace|2</t>
        </is>
      </c>
      <c r="B269" s="24" t="inlineStr">
        <is>
          <t>E0</t>
        </is>
      </c>
      <c r="C269" s="24" t="inlineStr">
        <is>
          <t>Premier League</t>
        </is>
      </c>
      <c r="D269" s="24" t="inlineStr">
        <is>
          <t>Crystal Palace</t>
        </is>
      </c>
      <c r="E269" s="24" t="n">
        <v>2</v>
      </c>
      <c r="F269" s="24" t="n">
        <v>1</v>
      </c>
      <c r="G269" s="29" t="n">
        <v>46262.83333333334</v>
      </c>
      <c r="H269" s="24" t="inlineStr">
        <is>
          <t>Man City</t>
        </is>
      </c>
      <c r="I269" s="24" t="inlineStr">
        <is>
          <t>H</t>
        </is>
      </c>
      <c r="J269" s="24" t="inlineStr">
        <is>
          <t>E0-CrystalP-ManCity</t>
        </is>
      </c>
      <c r="K269" s="24" t="n">
        <v>2</v>
      </c>
      <c r="L269" s="11">
        <f>IF(INDEX(Matches!$X:$X,AA269)=0,"",IF(I269="H",INDEX(Matches!$H:$H,AA269),INDEX(Matches!$I:$I,AA269)))</f>
        <v/>
      </c>
      <c r="M269" s="11">
        <f>IF(INDEX(Matches!$X:$X,AA269)=0,"",IF(I269="H",INDEX(Matches!$I:$I,AA269),INDEX(Matches!$H:$H,AA269)))</f>
        <v/>
      </c>
      <c r="N269" s="11">
        <f>IF(L269="","",IF(L269&gt;M269,"W",IF(L269=M269,"D","L")))</f>
        <v/>
      </c>
      <c r="O269" s="11">
        <f>IF(L269="","",IF(L269&gt;M269,3,IF(L269=M269,1,0)))</f>
        <v/>
      </c>
      <c r="P269" s="31">
        <f>IF(I269="H",INDEX(Matches!$L:$L,AA269),INDEX(Matches!$N:$N,AA269))</f>
        <v/>
      </c>
      <c r="Q269" s="31">
        <f>INDEX(Matches!$M:$M,AA269)</f>
        <v/>
      </c>
      <c r="R269" s="31">
        <f>IF(I269="H",INDEX(Matches!$N:$N,AA269),INDEX(Matches!$L:$L,AA269))</f>
        <v/>
      </c>
      <c r="S269" s="33">
        <f>IF(I269="H",INDEX(Matches!$O:$O,AA269),INDEX(Matches!$P:$P,AA269))</f>
        <v/>
      </c>
      <c r="T269" s="33">
        <f>IF(INDEX(Matches!$J:$J,AA269)="","",IF(I269="H",INDEX(Matches!$J:$J,AA269),INDEX(Matches!$K:$K,AA269)))</f>
        <v/>
      </c>
      <c r="U269" s="33">
        <f>IF(INDEX(Matches!$K:$K,AA269)="","",IF(I269="H",INDEX(Matches!$K:$K,AA269),INDEX(Matches!$J:$J,AA269)))</f>
        <v/>
      </c>
      <c r="V269" s="30">
        <f>IF(T269="","",T269-U269)</f>
        <v/>
      </c>
      <c r="W269" s="33">
        <f>IF(I269="H",INDEX(Matches!$T:$T,AA269),INDEX(Matches!$U:$U,AA269))</f>
        <v/>
      </c>
      <c r="X269" s="11">
        <f>INDEX(Matches!$X:$X,AA269)</f>
        <v/>
      </c>
      <c r="Y269" s="30">
        <f>IF(O269="","",O269-S269)</f>
        <v/>
      </c>
      <c r="Z269" s="30">
        <f>IF(W269="","",W269-S269)</f>
        <v/>
      </c>
      <c r="AA269" s="24">
        <f>MATCH(J269,Matches!$A:$A,0)</f>
        <v/>
      </c>
      <c r="AB269" s="33" t="n">
        <v>0.7982539348946057</v>
      </c>
      <c r="AC269" s="33" t="n"/>
      <c r="AD269" s="24" t="n"/>
      <c r="AE269" s="24" t="n">
        <v>1</v>
      </c>
      <c r="AF269" s="33" t="n">
        <v>0.76</v>
      </c>
      <c r="AG269" s="33" t="n">
        <v>2.06</v>
      </c>
    </row>
    <row r="270">
      <c r="A270" s="24" t="inlineStr">
        <is>
          <t>Crystal Palace|3</t>
        </is>
      </c>
      <c r="B270" s="24" t="inlineStr">
        <is>
          <t>E0</t>
        </is>
      </c>
      <c r="C270" s="24" t="inlineStr">
        <is>
          <t>Premier League</t>
        </is>
      </c>
      <c r="D270" s="24" t="inlineStr">
        <is>
          <t>Crystal Palace</t>
        </is>
      </c>
      <c r="E270" s="24" t="n">
        <v>3</v>
      </c>
      <c r="F270" s="24" t="n">
        <v>1</v>
      </c>
      <c r="G270" s="29" t="n">
        <v>46270.625</v>
      </c>
      <c r="H270" s="24" t="inlineStr">
        <is>
          <t>Fulham</t>
        </is>
      </c>
      <c r="I270" s="24" t="inlineStr">
        <is>
          <t>A</t>
        </is>
      </c>
      <c r="J270" s="24" t="inlineStr">
        <is>
          <t>E0-Fulham-CrystalP</t>
        </is>
      </c>
      <c r="K270" s="24" t="n">
        <v>16</v>
      </c>
      <c r="L270" s="11">
        <f>IF(INDEX(Matches!$X:$X,AA270)=0,"",IF(I270="H",INDEX(Matches!$H:$H,AA270),INDEX(Matches!$I:$I,AA270)))</f>
        <v/>
      </c>
      <c r="M270" s="11">
        <f>IF(INDEX(Matches!$X:$X,AA270)=0,"",IF(I270="H",INDEX(Matches!$I:$I,AA270),INDEX(Matches!$H:$H,AA270)))</f>
        <v/>
      </c>
      <c r="N270" s="11">
        <f>IF(L270="","",IF(L270&gt;M270,"W",IF(L270=M270,"D","L")))</f>
        <v/>
      </c>
      <c r="O270" s="11">
        <f>IF(L270="","",IF(L270&gt;M270,3,IF(L270=M270,1,0)))</f>
        <v/>
      </c>
      <c r="P270" s="31">
        <f>IF(I270="H",INDEX(Matches!$L:$L,AA270),INDEX(Matches!$N:$N,AA270))</f>
        <v/>
      </c>
      <c r="Q270" s="31">
        <f>INDEX(Matches!$M:$M,AA270)</f>
        <v/>
      </c>
      <c r="R270" s="31">
        <f>IF(I270="H",INDEX(Matches!$N:$N,AA270),INDEX(Matches!$L:$L,AA270))</f>
        <v/>
      </c>
      <c r="S270" s="33">
        <f>IF(I270="H",INDEX(Matches!$O:$O,AA270),INDEX(Matches!$P:$P,AA270))</f>
        <v/>
      </c>
      <c r="T270" s="33">
        <f>IF(INDEX(Matches!$J:$J,AA270)="","",IF(I270="H",INDEX(Matches!$J:$J,AA270),INDEX(Matches!$K:$K,AA270)))</f>
        <v/>
      </c>
      <c r="U270" s="33">
        <f>IF(INDEX(Matches!$K:$K,AA270)="","",IF(I270="H",INDEX(Matches!$K:$K,AA270),INDEX(Matches!$J:$J,AA270)))</f>
        <v/>
      </c>
      <c r="V270" s="30">
        <f>IF(T270="","",T270-U270)</f>
        <v/>
      </c>
      <c r="W270" s="33">
        <f>IF(I270="H",INDEX(Matches!$T:$T,AA270),INDEX(Matches!$U:$U,AA270))</f>
        <v/>
      </c>
      <c r="X270" s="11">
        <f>INDEX(Matches!$X:$X,AA270)</f>
        <v/>
      </c>
      <c r="Y270" s="30">
        <f>IF(O270="","",O270-S270)</f>
        <v/>
      </c>
      <c r="Z270" s="30">
        <f>IF(W270="","",W270-S270)</f>
        <v/>
      </c>
      <c r="AA270" s="24">
        <f>MATCH(J270,Matches!$A:$A,0)</f>
        <v/>
      </c>
      <c r="AB270" s="33" t="n"/>
      <c r="AC270" s="33" t="n"/>
      <c r="AD270" s="24" t="n"/>
      <c r="AE270" s="24" t="n">
        <v>1</v>
      </c>
      <c r="AF270" s="33" t="n"/>
      <c r="AG270" s="33" t="n"/>
    </row>
    <row r="271">
      <c r="A271" s="24" t="inlineStr">
        <is>
          <t>Crystal Palace|4</t>
        </is>
      </c>
      <c r="B271" s="24" t="inlineStr">
        <is>
          <t>E0</t>
        </is>
      </c>
      <c r="C271" s="24" t="inlineStr">
        <is>
          <t>Premier League</t>
        </is>
      </c>
      <c r="D271" s="24" t="inlineStr">
        <is>
          <t>Crystal Palace</t>
        </is>
      </c>
      <c r="E271" s="24" t="n">
        <v>4</v>
      </c>
      <c r="F271" s="24" t="n">
        <v>1</v>
      </c>
      <c r="G271" s="29" t="n">
        <v>46277.625</v>
      </c>
      <c r="H271" s="24" t="inlineStr">
        <is>
          <t>Ipswich</t>
        </is>
      </c>
      <c r="I271" s="24" t="inlineStr">
        <is>
          <t>H</t>
        </is>
      </c>
      <c r="J271" s="24" t="inlineStr">
        <is>
          <t>E0-CrystalP-Ipswich</t>
        </is>
      </c>
      <c r="K271" s="24" t="n">
        <v>19</v>
      </c>
      <c r="L271" s="11">
        <f>IF(INDEX(Matches!$X:$X,AA271)=0,"",IF(I271="H",INDEX(Matches!$H:$H,AA271),INDEX(Matches!$I:$I,AA271)))</f>
        <v/>
      </c>
      <c r="M271" s="11">
        <f>IF(INDEX(Matches!$X:$X,AA271)=0,"",IF(I271="H",INDEX(Matches!$I:$I,AA271),INDEX(Matches!$H:$H,AA271)))</f>
        <v/>
      </c>
      <c r="N271" s="11">
        <f>IF(L271="","",IF(L271&gt;M271,"W",IF(L271=M271,"D","L")))</f>
        <v/>
      </c>
      <c r="O271" s="11">
        <f>IF(L271="","",IF(L271&gt;M271,3,IF(L271=M271,1,0)))</f>
        <v/>
      </c>
      <c r="P271" s="31">
        <f>IF(I271="H",INDEX(Matches!$L:$L,AA271),INDEX(Matches!$N:$N,AA271))</f>
        <v/>
      </c>
      <c r="Q271" s="31">
        <f>INDEX(Matches!$M:$M,AA271)</f>
        <v/>
      </c>
      <c r="R271" s="31">
        <f>IF(I271="H",INDEX(Matches!$N:$N,AA271),INDEX(Matches!$L:$L,AA271))</f>
        <v/>
      </c>
      <c r="S271" s="33">
        <f>IF(I271="H",INDEX(Matches!$O:$O,AA271),INDEX(Matches!$P:$P,AA271))</f>
        <v/>
      </c>
      <c r="T271" s="33">
        <f>IF(INDEX(Matches!$J:$J,AA271)="","",IF(I271="H",INDEX(Matches!$J:$J,AA271),INDEX(Matches!$K:$K,AA271)))</f>
        <v/>
      </c>
      <c r="U271" s="33">
        <f>IF(INDEX(Matches!$K:$K,AA271)="","",IF(I271="H",INDEX(Matches!$K:$K,AA271),INDEX(Matches!$J:$J,AA271)))</f>
        <v/>
      </c>
      <c r="V271" s="30">
        <f>IF(T271="","",T271-U271)</f>
        <v/>
      </c>
      <c r="W271" s="33">
        <f>IF(I271="H",INDEX(Matches!$T:$T,AA271),INDEX(Matches!$U:$U,AA271))</f>
        <v/>
      </c>
      <c r="X271" s="11">
        <f>INDEX(Matches!$X:$X,AA271)</f>
        <v/>
      </c>
      <c r="Y271" s="30">
        <f>IF(O271="","",O271-S271)</f>
        <v/>
      </c>
      <c r="Z271" s="30">
        <f>IF(W271="","",W271-S271)</f>
        <v/>
      </c>
      <c r="AA271" s="24">
        <f>MATCH(J271,Matches!$A:$A,0)</f>
        <v/>
      </c>
      <c r="AB271" s="33" t="n">
        <v>1.786827088346511</v>
      </c>
      <c r="AC271" s="33" t="n"/>
      <c r="AD271" s="24" t="n"/>
      <c r="AE271" s="24" t="n">
        <v>1</v>
      </c>
      <c r="AF271" s="33" t="n"/>
      <c r="AG271" s="33" t="n"/>
    </row>
    <row r="272">
      <c r="A272" s="24" t="inlineStr">
        <is>
          <t>Crystal Palace|5</t>
        </is>
      </c>
      <c r="B272" s="24" t="inlineStr">
        <is>
          <t>E0</t>
        </is>
      </c>
      <c r="C272" s="24" t="inlineStr">
        <is>
          <t>Premier League</t>
        </is>
      </c>
      <c r="D272" s="24" t="inlineStr">
        <is>
          <t>Crystal Palace</t>
        </is>
      </c>
      <c r="E272" s="24" t="n">
        <v>5</v>
      </c>
      <c r="F272" s="24" t="n">
        <v>2</v>
      </c>
      <c r="G272" s="29" t="n">
        <v>46285.58333333334</v>
      </c>
      <c r="H272" s="24" t="inlineStr">
        <is>
          <t>Leeds</t>
        </is>
      </c>
      <c r="I272" s="24" t="inlineStr">
        <is>
          <t>A</t>
        </is>
      </c>
      <c r="J272" s="24" t="inlineStr">
        <is>
          <t>E0-Leeds-CrystalP</t>
        </is>
      </c>
      <c r="K272" s="24" t="n">
        <v>14</v>
      </c>
      <c r="L272" s="11">
        <f>IF(INDEX(Matches!$X:$X,AA272)=0,"",IF(I272="H",INDEX(Matches!$H:$H,AA272),INDEX(Matches!$I:$I,AA272)))</f>
        <v/>
      </c>
      <c r="M272" s="11">
        <f>IF(INDEX(Matches!$X:$X,AA272)=0,"",IF(I272="H",INDEX(Matches!$I:$I,AA272),INDEX(Matches!$H:$H,AA272)))</f>
        <v/>
      </c>
      <c r="N272" s="11">
        <f>IF(L272="","",IF(L272&gt;M272,"W",IF(L272=M272,"D","L")))</f>
        <v/>
      </c>
      <c r="O272" s="11">
        <f>IF(L272="","",IF(L272&gt;M272,3,IF(L272=M272,1,0)))</f>
        <v/>
      </c>
      <c r="P272" s="31">
        <f>IF(I272="H",INDEX(Matches!$L:$L,AA272),INDEX(Matches!$N:$N,AA272))</f>
        <v/>
      </c>
      <c r="Q272" s="31">
        <f>INDEX(Matches!$M:$M,AA272)</f>
        <v/>
      </c>
      <c r="R272" s="31">
        <f>IF(I272="H",INDEX(Matches!$N:$N,AA272),INDEX(Matches!$L:$L,AA272))</f>
        <v/>
      </c>
      <c r="S272" s="33">
        <f>IF(I272="H",INDEX(Matches!$O:$O,AA272),INDEX(Matches!$P:$P,AA272))</f>
        <v/>
      </c>
      <c r="T272" s="33">
        <f>IF(INDEX(Matches!$J:$J,AA272)="","",IF(I272="H",INDEX(Matches!$J:$J,AA272),INDEX(Matches!$K:$K,AA272)))</f>
        <v/>
      </c>
      <c r="U272" s="33">
        <f>IF(INDEX(Matches!$K:$K,AA272)="","",IF(I272="H",INDEX(Matches!$K:$K,AA272),INDEX(Matches!$J:$J,AA272)))</f>
        <v/>
      </c>
      <c r="V272" s="30">
        <f>IF(T272="","",T272-U272)</f>
        <v/>
      </c>
      <c r="W272" s="33">
        <f>IF(I272="H",INDEX(Matches!$T:$T,AA272),INDEX(Matches!$U:$U,AA272))</f>
        <v/>
      </c>
      <c r="X272" s="11">
        <f>INDEX(Matches!$X:$X,AA272)</f>
        <v/>
      </c>
      <c r="Y272" s="30">
        <f>IF(O272="","",O272-S272)</f>
        <v/>
      </c>
      <c r="Z272" s="30">
        <f>IF(W272="","",W272-S272)</f>
        <v/>
      </c>
      <c r="AA272" s="24">
        <f>MATCH(J272,Matches!$A:$A,0)</f>
        <v/>
      </c>
      <c r="AB272" s="33" t="n"/>
      <c r="AC272" s="33" t="n"/>
      <c r="AD272" s="24" t="n"/>
      <c r="AE272" s="24" t="n">
        <v>2</v>
      </c>
      <c r="AF272" s="33" t="n"/>
      <c r="AG272" s="33" t="n"/>
    </row>
    <row r="273">
      <c r="A273" s="24" t="inlineStr">
        <is>
          <t>Crystal Palace|6</t>
        </is>
      </c>
      <c r="B273" s="24" t="inlineStr">
        <is>
          <t>E0</t>
        </is>
      </c>
      <c r="C273" s="24" t="inlineStr">
        <is>
          <t>Premier League</t>
        </is>
      </c>
      <c r="D273" s="24" t="inlineStr">
        <is>
          <t>Crystal Palace</t>
        </is>
      </c>
      <c r="E273" s="24" t="n">
        <v>6</v>
      </c>
      <c r="F273" s="24" t="n">
        <v>2</v>
      </c>
      <c r="G273" s="29" t="n">
        <v>46306.58333333334</v>
      </c>
      <c r="H273" s="24" t="inlineStr">
        <is>
          <t>Nott'm Forest</t>
        </is>
      </c>
      <c r="I273" s="24" t="inlineStr">
        <is>
          <t>H</t>
        </is>
      </c>
      <c r="J273" s="24" t="inlineStr">
        <is>
          <t>E0-CrystalP-NottmFor</t>
        </is>
      </c>
      <c r="K273" s="24" t="n">
        <v>13</v>
      </c>
      <c r="L273" s="11">
        <f>IF(INDEX(Matches!$X:$X,AA273)=0,"",IF(I273="H",INDEX(Matches!$H:$H,AA273),INDEX(Matches!$I:$I,AA273)))</f>
        <v/>
      </c>
      <c r="M273" s="11">
        <f>IF(INDEX(Matches!$X:$X,AA273)=0,"",IF(I273="H",INDEX(Matches!$I:$I,AA273),INDEX(Matches!$H:$H,AA273)))</f>
        <v/>
      </c>
      <c r="N273" s="11">
        <f>IF(L273="","",IF(L273&gt;M273,"W",IF(L273=M273,"D","L")))</f>
        <v/>
      </c>
      <c r="O273" s="11">
        <f>IF(L273="","",IF(L273&gt;M273,3,IF(L273=M273,1,0)))</f>
        <v/>
      </c>
      <c r="P273" s="31">
        <f>IF(I273="H",INDEX(Matches!$L:$L,AA273),INDEX(Matches!$N:$N,AA273))</f>
        <v/>
      </c>
      <c r="Q273" s="31">
        <f>INDEX(Matches!$M:$M,AA273)</f>
        <v/>
      </c>
      <c r="R273" s="31">
        <f>IF(I273="H",INDEX(Matches!$N:$N,AA273),INDEX(Matches!$L:$L,AA273))</f>
        <v/>
      </c>
      <c r="S273" s="33">
        <f>IF(I273="H",INDEX(Matches!$O:$O,AA273),INDEX(Matches!$P:$P,AA273))</f>
        <v/>
      </c>
      <c r="T273" s="33">
        <f>IF(INDEX(Matches!$J:$J,AA273)="","",IF(I273="H",INDEX(Matches!$J:$J,AA273),INDEX(Matches!$K:$K,AA273)))</f>
        <v/>
      </c>
      <c r="U273" s="33">
        <f>IF(INDEX(Matches!$K:$K,AA273)="","",IF(I273="H",INDEX(Matches!$K:$K,AA273),INDEX(Matches!$J:$J,AA273)))</f>
        <v/>
      </c>
      <c r="V273" s="30">
        <f>IF(T273="","",T273-U273)</f>
        <v/>
      </c>
      <c r="W273" s="33">
        <f>IF(I273="H",INDEX(Matches!$T:$T,AA273),INDEX(Matches!$U:$U,AA273))</f>
        <v/>
      </c>
      <c r="X273" s="11">
        <f>INDEX(Matches!$X:$X,AA273)</f>
        <v/>
      </c>
      <c r="Y273" s="30">
        <f>IF(O273="","",O273-S273)</f>
        <v/>
      </c>
      <c r="Z273" s="30">
        <f>IF(W273="","",W273-S273)</f>
        <v/>
      </c>
      <c r="AA273" s="24">
        <f>MATCH(J273,Matches!$A:$A,0)</f>
        <v/>
      </c>
      <c r="AB273" s="33" t="n"/>
      <c r="AC273" s="33" t="n"/>
      <c r="AD273" s="24" t="n"/>
      <c r="AE273" s="24" t="n">
        <v>2</v>
      </c>
      <c r="AF273" s="33" t="n"/>
      <c r="AG273" s="33" t="n"/>
    </row>
    <row r="274">
      <c r="A274" s="24" t="inlineStr">
        <is>
          <t>Crystal Palace|7</t>
        </is>
      </c>
      <c r="B274" s="24" t="inlineStr">
        <is>
          <t>E0</t>
        </is>
      </c>
      <c r="C274" s="24" t="inlineStr">
        <is>
          <t>Premier League</t>
        </is>
      </c>
      <c r="D274" s="24" t="inlineStr">
        <is>
          <t>Crystal Palace</t>
        </is>
      </c>
      <c r="E274" s="24" t="n">
        <v>7</v>
      </c>
      <c r="F274" s="24" t="n">
        <v>2</v>
      </c>
      <c r="G274" s="29" t="n">
        <v>46313.58333333334</v>
      </c>
      <c r="H274" s="24" t="inlineStr">
        <is>
          <t>Brighton</t>
        </is>
      </c>
      <c r="I274" s="24" t="inlineStr">
        <is>
          <t>A</t>
        </is>
      </c>
      <c r="J274" s="24" t="inlineStr">
        <is>
          <t>E0-Brighton-CrystalP</t>
        </is>
      </c>
      <c r="K274" s="24" t="n">
        <v>8</v>
      </c>
      <c r="L274" s="11">
        <f>IF(INDEX(Matches!$X:$X,AA274)=0,"",IF(I274="H",INDEX(Matches!$H:$H,AA274),INDEX(Matches!$I:$I,AA274)))</f>
        <v/>
      </c>
      <c r="M274" s="11">
        <f>IF(INDEX(Matches!$X:$X,AA274)=0,"",IF(I274="H",INDEX(Matches!$I:$I,AA274),INDEX(Matches!$H:$H,AA274)))</f>
        <v/>
      </c>
      <c r="N274" s="11">
        <f>IF(L274="","",IF(L274&gt;M274,"W",IF(L274=M274,"D","L")))</f>
        <v/>
      </c>
      <c r="O274" s="11">
        <f>IF(L274="","",IF(L274&gt;M274,3,IF(L274=M274,1,0)))</f>
        <v/>
      </c>
      <c r="P274" s="31">
        <f>IF(I274="H",INDEX(Matches!$L:$L,AA274),INDEX(Matches!$N:$N,AA274))</f>
        <v/>
      </c>
      <c r="Q274" s="31">
        <f>INDEX(Matches!$M:$M,AA274)</f>
        <v/>
      </c>
      <c r="R274" s="31">
        <f>IF(I274="H",INDEX(Matches!$N:$N,AA274),INDEX(Matches!$L:$L,AA274))</f>
        <v/>
      </c>
      <c r="S274" s="33">
        <f>IF(I274="H",INDEX(Matches!$O:$O,AA274),INDEX(Matches!$P:$P,AA274))</f>
        <v/>
      </c>
      <c r="T274" s="33">
        <f>IF(INDEX(Matches!$J:$J,AA274)="","",IF(I274="H",INDEX(Matches!$J:$J,AA274),INDEX(Matches!$K:$K,AA274)))</f>
        <v/>
      </c>
      <c r="U274" s="33">
        <f>IF(INDEX(Matches!$K:$K,AA274)="","",IF(I274="H",INDEX(Matches!$K:$K,AA274),INDEX(Matches!$J:$J,AA274)))</f>
        <v/>
      </c>
      <c r="V274" s="30">
        <f>IF(T274="","",T274-U274)</f>
        <v/>
      </c>
      <c r="W274" s="33">
        <f>IF(I274="H",INDEX(Matches!$T:$T,AA274),INDEX(Matches!$U:$U,AA274))</f>
        <v/>
      </c>
      <c r="X274" s="11">
        <f>INDEX(Matches!$X:$X,AA274)</f>
        <v/>
      </c>
      <c r="Y274" s="30">
        <f>IF(O274="","",O274-S274)</f>
        <v/>
      </c>
      <c r="Z274" s="30">
        <f>IF(W274="","",W274-S274)</f>
        <v/>
      </c>
      <c r="AA274" s="24">
        <f>MATCH(J274,Matches!$A:$A,0)</f>
        <v/>
      </c>
      <c r="AB274" s="33" t="n"/>
      <c r="AC274" s="33" t="n"/>
      <c r="AD274" s="24" t="inlineStr">
        <is>
          <t>Y</t>
        </is>
      </c>
      <c r="AE274" s="24" t="n">
        <v>2</v>
      </c>
      <c r="AF274" s="33" t="n"/>
      <c r="AG274" s="33" t="n"/>
    </row>
    <row r="275">
      <c r="A275" s="24" t="inlineStr">
        <is>
          <t>Crystal Palace|8</t>
        </is>
      </c>
      <c r="B275" s="24" t="inlineStr">
        <is>
          <t>E0</t>
        </is>
      </c>
      <c r="C275" s="24" t="inlineStr">
        <is>
          <t>Premier League</t>
        </is>
      </c>
      <c r="D275" s="24" t="inlineStr">
        <is>
          <t>Crystal Palace</t>
        </is>
      </c>
      <c r="E275" s="24" t="n">
        <v>8</v>
      </c>
      <c r="F275" s="24" t="n">
        <v>2</v>
      </c>
      <c r="G275" s="29" t="n">
        <v>46320.58333333334</v>
      </c>
      <c r="H275" s="24" t="inlineStr">
        <is>
          <t>Newcastle</t>
        </is>
      </c>
      <c r="I275" s="24" t="inlineStr">
        <is>
          <t>H</t>
        </is>
      </c>
      <c r="J275" s="24" t="inlineStr">
        <is>
          <t>E0-CrystalP-Newcastl</t>
        </is>
      </c>
      <c r="K275" s="24" t="n">
        <v>9</v>
      </c>
      <c r="L275" s="11">
        <f>IF(INDEX(Matches!$X:$X,AA275)=0,"",IF(I275="H",INDEX(Matches!$H:$H,AA275),INDEX(Matches!$I:$I,AA275)))</f>
        <v/>
      </c>
      <c r="M275" s="11">
        <f>IF(INDEX(Matches!$X:$X,AA275)=0,"",IF(I275="H",INDEX(Matches!$I:$I,AA275),INDEX(Matches!$H:$H,AA275)))</f>
        <v/>
      </c>
      <c r="N275" s="11">
        <f>IF(L275="","",IF(L275&gt;M275,"W",IF(L275=M275,"D","L")))</f>
        <v/>
      </c>
      <c r="O275" s="11">
        <f>IF(L275="","",IF(L275&gt;M275,3,IF(L275=M275,1,0)))</f>
        <v/>
      </c>
      <c r="P275" s="31">
        <f>IF(I275="H",INDEX(Matches!$L:$L,AA275),INDEX(Matches!$N:$N,AA275))</f>
        <v/>
      </c>
      <c r="Q275" s="31">
        <f>INDEX(Matches!$M:$M,AA275)</f>
        <v/>
      </c>
      <c r="R275" s="31">
        <f>IF(I275="H",INDEX(Matches!$N:$N,AA275),INDEX(Matches!$L:$L,AA275))</f>
        <v/>
      </c>
      <c r="S275" s="33">
        <f>IF(I275="H",INDEX(Matches!$O:$O,AA275),INDEX(Matches!$P:$P,AA275))</f>
        <v/>
      </c>
      <c r="T275" s="33">
        <f>IF(INDEX(Matches!$J:$J,AA275)="","",IF(I275="H",INDEX(Matches!$J:$J,AA275),INDEX(Matches!$K:$K,AA275)))</f>
        <v/>
      </c>
      <c r="U275" s="33">
        <f>IF(INDEX(Matches!$K:$K,AA275)="","",IF(I275="H",INDEX(Matches!$K:$K,AA275),INDEX(Matches!$J:$J,AA275)))</f>
        <v/>
      </c>
      <c r="V275" s="30">
        <f>IF(T275="","",T275-U275)</f>
        <v/>
      </c>
      <c r="W275" s="33">
        <f>IF(I275="H",INDEX(Matches!$T:$T,AA275),INDEX(Matches!$U:$U,AA275))</f>
        <v/>
      </c>
      <c r="X275" s="11">
        <f>INDEX(Matches!$X:$X,AA275)</f>
        <v/>
      </c>
      <c r="Y275" s="30">
        <f>IF(O275="","",O275-S275)</f>
        <v/>
      </c>
      <c r="Z275" s="30">
        <f>IF(W275="","",W275-S275)</f>
        <v/>
      </c>
      <c r="AA275" s="24">
        <f>MATCH(J275,Matches!$A:$A,0)</f>
        <v/>
      </c>
      <c r="AB275" s="33" t="n"/>
      <c r="AC275" s="33" t="n">
        <v>1.362805130801642</v>
      </c>
      <c r="AD275" s="24" t="inlineStr">
        <is>
          <t>Y</t>
        </is>
      </c>
      <c r="AE275" s="24" t="n">
        <v>2</v>
      </c>
      <c r="AF275" s="33" t="n"/>
      <c r="AG275" s="33" t="n"/>
    </row>
    <row r="276">
      <c r="A276" s="24" t="inlineStr">
        <is>
          <t>Crystal Palace|9</t>
        </is>
      </c>
      <c r="B276" s="24" t="inlineStr">
        <is>
          <t>E0</t>
        </is>
      </c>
      <c r="C276" s="24" t="inlineStr">
        <is>
          <t>Premier League</t>
        </is>
      </c>
      <c r="D276" s="24" t="inlineStr">
        <is>
          <t>Crystal Palace</t>
        </is>
      </c>
      <c r="E276" s="24" t="n">
        <v>9</v>
      </c>
      <c r="F276" s="24" t="n">
        <v>3</v>
      </c>
      <c r="G276" s="29" t="n">
        <v>46326.72916666666</v>
      </c>
      <c r="H276" s="24" t="inlineStr">
        <is>
          <t>Tottenham</t>
        </is>
      </c>
      <c r="I276" s="24" t="inlineStr">
        <is>
          <t>A</t>
        </is>
      </c>
      <c r="J276" s="24" t="inlineStr">
        <is>
          <t>E0-Tottenha-CrystalP</t>
        </is>
      </c>
      <c r="K276" s="24" t="n">
        <v>6</v>
      </c>
      <c r="L276" s="11">
        <f>IF(INDEX(Matches!$X:$X,AA276)=0,"",IF(I276="H",INDEX(Matches!$H:$H,AA276),INDEX(Matches!$I:$I,AA276)))</f>
        <v/>
      </c>
      <c r="M276" s="11">
        <f>IF(INDEX(Matches!$X:$X,AA276)=0,"",IF(I276="H",INDEX(Matches!$I:$I,AA276),INDEX(Matches!$H:$H,AA276)))</f>
        <v/>
      </c>
      <c r="N276" s="11">
        <f>IF(L276="","",IF(L276&gt;M276,"W",IF(L276=M276,"D","L")))</f>
        <v/>
      </c>
      <c r="O276" s="11">
        <f>IF(L276="","",IF(L276&gt;M276,3,IF(L276=M276,1,0)))</f>
        <v/>
      </c>
      <c r="P276" s="31">
        <f>IF(I276="H",INDEX(Matches!$L:$L,AA276),INDEX(Matches!$N:$N,AA276))</f>
        <v/>
      </c>
      <c r="Q276" s="31">
        <f>INDEX(Matches!$M:$M,AA276)</f>
        <v/>
      </c>
      <c r="R276" s="31">
        <f>IF(I276="H",INDEX(Matches!$N:$N,AA276),INDEX(Matches!$L:$L,AA276))</f>
        <v/>
      </c>
      <c r="S276" s="33">
        <f>IF(I276="H",INDEX(Matches!$O:$O,AA276),INDEX(Matches!$P:$P,AA276))</f>
        <v/>
      </c>
      <c r="T276" s="33">
        <f>IF(INDEX(Matches!$J:$J,AA276)="","",IF(I276="H",INDEX(Matches!$J:$J,AA276),INDEX(Matches!$K:$K,AA276)))</f>
        <v/>
      </c>
      <c r="U276" s="33">
        <f>IF(INDEX(Matches!$K:$K,AA276)="","",IF(I276="H",INDEX(Matches!$K:$K,AA276),INDEX(Matches!$J:$J,AA276)))</f>
        <v/>
      </c>
      <c r="V276" s="30">
        <f>IF(T276="","",T276-U276)</f>
        <v/>
      </c>
      <c r="W276" s="33">
        <f>IF(I276="H",INDEX(Matches!$T:$T,AA276),INDEX(Matches!$U:$U,AA276))</f>
        <v/>
      </c>
      <c r="X276" s="11">
        <f>INDEX(Matches!$X:$X,AA276)</f>
        <v/>
      </c>
      <c r="Y276" s="30">
        <f>IF(O276="","",O276-S276)</f>
        <v/>
      </c>
      <c r="Z276" s="30">
        <f>IF(W276="","",W276-S276)</f>
        <v/>
      </c>
      <c r="AA276" s="24">
        <f>MATCH(J276,Matches!$A:$A,0)</f>
        <v/>
      </c>
      <c r="AB276" s="33" t="n"/>
      <c r="AC276" s="33" t="n">
        <v>0.8232066125558745</v>
      </c>
      <c r="AD276" s="24" t="n"/>
      <c r="AE276" s="24" t="n">
        <v>3</v>
      </c>
      <c r="AF276" s="33" t="n"/>
      <c r="AG276" s="33" t="n"/>
    </row>
    <row r="277">
      <c r="A277" s="24" t="inlineStr">
        <is>
          <t>Crystal Palace|10</t>
        </is>
      </c>
      <c r="B277" s="24" t="inlineStr">
        <is>
          <t>E0</t>
        </is>
      </c>
      <c r="C277" s="24" t="inlineStr">
        <is>
          <t>Premier League</t>
        </is>
      </c>
      <c r="D277" s="24" t="inlineStr">
        <is>
          <t>Crystal Palace</t>
        </is>
      </c>
      <c r="E277" s="24" t="n">
        <v>10</v>
      </c>
      <c r="F277" s="24" t="n">
        <v>3</v>
      </c>
      <c r="G277" s="29" t="n">
        <v>46334.58333333334</v>
      </c>
      <c r="H277" s="24" t="inlineStr">
        <is>
          <t>Liverpool</t>
        </is>
      </c>
      <c r="I277" s="24" t="inlineStr">
        <is>
          <t>H</t>
        </is>
      </c>
      <c r="J277" s="24" t="inlineStr">
        <is>
          <t>E0-CrystalP-Liverpoo</t>
        </is>
      </c>
      <c r="K277" s="24" t="n">
        <v>3</v>
      </c>
      <c r="L277" s="11">
        <f>IF(INDEX(Matches!$X:$X,AA277)=0,"",IF(I277="H",INDEX(Matches!$H:$H,AA277),INDEX(Matches!$I:$I,AA277)))</f>
        <v/>
      </c>
      <c r="M277" s="11">
        <f>IF(INDEX(Matches!$X:$X,AA277)=0,"",IF(I277="H",INDEX(Matches!$I:$I,AA277),INDEX(Matches!$H:$H,AA277)))</f>
        <v/>
      </c>
      <c r="N277" s="11">
        <f>IF(L277="","",IF(L277&gt;M277,"W",IF(L277=M277,"D","L")))</f>
        <v/>
      </c>
      <c r="O277" s="11">
        <f>IF(L277="","",IF(L277&gt;M277,3,IF(L277=M277,1,0)))</f>
        <v/>
      </c>
      <c r="P277" s="31">
        <f>IF(I277="H",INDEX(Matches!$L:$L,AA277),INDEX(Matches!$N:$N,AA277))</f>
        <v/>
      </c>
      <c r="Q277" s="31">
        <f>INDEX(Matches!$M:$M,AA277)</f>
        <v/>
      </c>
      <c r="R277" s="31">
        <f>IF(I277="H",INDEX(Matches!$N:$N,AA277),INDEX(Matches!$L:$L,AA277))</f>
        <v/>
      </c>
      <c r="S277" s="33">
        <f>IF(I277="H",INDEX(Matches!$O:$O,AA277),INDEX(Matches!$P:$P,AA277))</f>
        <v/>
      </c>
      <c r="T277" s="33">
        <f>IF(INDEX(Matches!$J:$J,AA277)="","",IF(I277="H",INDEX(Matches!$J:$J,AA277),INDEX(Matches!$K:$K,AA277)))</f>
        <v/>
      </c>
      <c r="U277" s="33">
        <f>IF(INDEX(Matches!$K:$K,AA277)="","",IF(I277="H",INDEX(Matches!$K:$K,AA277),INDEX(Matches!$J:$J,AA277)))</f>
        <v/>
      </c>
      <c r="V277" s="30">
        <f>IF(T277="","",T277-U277)</f>
        <v/>
      </c>
      <c r="W277" s="33">
        <f>IF(I277="H",INDEX(Matches!$T:$T,AA277),INDEX(Matches!$U:$U,AA277))</f>
        <v/>
      </c>
      <c r="X277" s="11">
        <f>INDEX(Matches!$X:$X,AA277)</f>
        <v/>
      </c>
      <c r="Y277" s="30">
        <f>IF(O277="","",O277-S277)</f>
        <v/>
      </c>
      <c r="Z277" s="30">
        <f>IF(W277="","",W277-S277)</f>
        <v/>
      </c>
      <c r="AA277" s="24">
        <f>MATCH(J277,Matches!$A:$A,0)</f>
        <v/>
      </c>
      <c r="AB277" s="33" t="n"/>
      <c r="AC277" s="33" t="n">
        <v>0.8686701094425974</v>
      </c>
      <c r="AD277" s="24" t="inlineStr">
        <is>
          <t>Y</t>
        </is>
      </c>
      <c r="AE277" s="24" t="n">
        <v>3</v>
      </c>
      <c r="AF277" s="33" t="n"/>
      <c r="AG277" s="33" t="n"/>
    </row>
    <row r="278">
      <c r="A278" s="24" t="inlineStr">
        <is>
          <t>Crystal Palace|11</t>
        </is>
      </c>
      <c r="B278" s="24" t="inlineStr">
        <is>
          <t>E0</t>
        </is>
      </c>
      <c r="C278" s="24" t="inlineStr">
        <is>
          <t>Premier League</t>
        </is>
      </c>
      <c r="D278" s="24" t="inlineStr">
        <is>
          <t>Crystal Palace</t>
        </is>
      </c>
      <c r="E278" s="24" t="n">
        <v>11</v>
      </c>
      <c r="F278" s="24" t="n">
        <v>3</v>
      </c>
      <c r="G278" s="29" t="n">
        <v>46347.625</v>
      </c>
      <c r="H278" s="24" t="inlineStr">
        <is>
          <t>Coventry</t>
        </is>
      </c>
      <c r="I278" s="24" t="inlineStr">
        <is>
          <t>A</t>
        </is>
      </c>
      <c r="J278" s="24" t="inlineStr">
        <is>
          <t>E0-Coventry-CrystalP</t>
        </is>
      </c>
      <c r="K278" s="24" t="n">
        <v>18</v>
      </c>
      <c r="L278" s="11">
        <f>IF(INDEX(Matches!$X:$X,AA278)=0,"",IF(I278="H",INDEX(Matches!$H:$H,AA278),INDEX(Matches!$I:$I,AA278)))</f>
        <v/>
      </c>
      <c r="M278" s="11">
        <f>IF(INDEX(Matches!$X:$X,AA278)=0,"",IF(I278="H",INDEX(Matches!$I:$I,AA278),INDEX(Matches!$H:$H,AA278)))</f>
        <v/>
      </c>
      <c r="N278" s="11">
        <f>IF(L278="","",IF(L278&gt;M278,"W",IF(L278=M278,"D","L")))</f>
        <v/>
      </c>
      <c r="O278" s="11">
        <f>IF(L278="","",IF(L278&gt;M278,3,IF(L278=M278,1,0)))</f>
        <v/>
      </c>
      <c r="P278" s="31">
        <f>IF(I278="H",INDEX(Matches!$L:$L,AA278),INDEX(Matches!$N:$N,AA278))</f>
        <v/>
      </c>
      <c r="Q278" s="31">
        <f>INDEX(Matches!$M:$M,AA278)</f>
        <v/>
      </c>
      <c r="R278" s="31">
        <f>IF(I278="H",INDEX(Matches!$N:$N,AA278),INDEX(Matches!$L:$L,AA278))</f>
        <v/>
      </c>
      <c r="S278" s="33">
        <f>IF(I278="H",INDEX(Matches!$O:$O,AA278),INDEX(Matches!$P:$P,AA278))</f>
        <v/>
      </c>
      <c r="T278" s="33">
        <f>IF(INDEX(Matches!$J:$J,AA278)="","",IF(I278="H",INDEX(Matches!$J:$J,AA278),INDEX(Matches!$K:$K,AA278)))</f>
        <v/>
      </c>
      <c r="U278" s="33">
        <f>IF(INDEX(Matches!$K:$K,AA278)="","",IF(I278="H",INDEX(Matches!$K:$K,AA278),INDEX(Matches!$J:$J,AA278)))</f>
        <v/>
      </c>
      <c r="V278" s="30">
        <f>IF(T278="","",T278-U278)</f>
        <v/>
      </c>
      <c r="W278" s="33">
        <f>IF(I278="H",INDEX(Matches!$T:$T,AA278),INDEX(Matches!$U:$U,AA278))</f>
        <v/>
      </c>
      <c r="X278" s="11">
        <f>INDEX(Matches!$X:$X,AA278)</f>
        <v/>
      </c>
      <c r="Y278" s="30">
        <f>IF(O278="","",O278-S278)</f>
        <v/>
      </c>
      <c r="Z278" s="30">
        <f>IF(W278="","",W278-S278)</f>
        <v/>
      </c>
      <c r="AA278" s="24">
        <f>MATCH(J278,Matches!$A:$A,0)</f>
        <v/>
      </c>
      <c r="AB278" s="33" t="n"/>
      <c r="AC278" s="33" t="n">
        <v>1.440930998827606</v>
      </c>
      <c r="AD278" s="24" t="n"/>
      <c r="AE278" s="24" t="n">
        <v>3</v>
      </c>
      <c r="AF278" s="33" t="n"/>
      <c r="AG278" s="33" t="n"/>
    </row>
    <row r="279">
      <c r="A279" s="24" t="inlineStr">
        <is>
          <t>Crystal Palace|12</t>
        </is>
      </c>
      <c r="B279" s="24" t="inlineStr">
        <is>
          <t>E0</t>
        </is>
      </c>
      <c r="C279" s="24" t="inlineStr">
        <is>
          <t>Premier League</t>
        </is>
      </c>
      <c r="D279" s="24" t="inlineStr">
        <is>
          <t>Crystal Palace</t>
        </is>
      </c>
      <c r="E279" s="24" t="n">
        <v>12</v>
      </c>
      <c r="F279" s="24" t="n">
        <v>3</v>
      </c>
      <c r="G279" s="29" t="n">
        <v>46355.58680555555</v>
      </c>
      <c r="H279" s="24" t="inlineStr">
        <is>
          <t>Hull</t>
        </is>
      </c>
      <c r="I279" s="24" t="inlineStr">
        <is>
          <t>H</t>
        </is>
      </c>
      <c r="J279" s="24" t="inlineStr">
        <is>
          <t>E0-CrystalP-Hull</t>
        </is>
      </c>
      <c r="K279" s="24" t="n">
        <v>20</v>
      </c>
      <c r="L279" s="11">
        <f>IF(INDEX(Matches!$X:$X,AA279)=0,"",IF(I279="H",INDEX(Matches!$H:$H,AA279),INDEX(Matches!$I:$I,AA279)))</f>
        <v/>
      </c>
      <c r="M279" s="11">
        <f>IF(INDEX(Matches!$X:$X,AA279)=0,"",IF(I279="H",INDEX(Matches!$I:$I,AA279),INDEX(Matches!$H:$H,AA279)))</f>
        <v/>
      </c>
      <c r="N279" s="11">
        <f>IF(L279="","",IF(L279&gt;M279,"W",IF(L279=M279,"D","L")))</f>
        <v/>
      </c>
      <c r="O279" s="11">
        <f>IF(L279="","",IF(L279&gt;M279,3,IF(L279=M279,1,0)))</f>
        <v/>
      </c>
      <c r="P279" s="31">
        <f>IF(I279="H",INDEX(Matches!$L:$L,AA279),INDEX(Matches!$N:$N,AA279))</f>
        <v/>
      </c>
      <c r="Q279" s="31">
        <f>INDEX(Matches!$M:$M,AA279)</f>
        <v/>
      </c>
      <c r="R279" s="31">
        <f>IF(I279="H",INDEX(Matches!$N:$N,AA279),INDEX(Matches!$L:$L,AA279))</f>
        <v/>
      </c>
      <c r="S279" s="33">
        <f>IF(I279="H",INDEX(Matches!$O:$O,AA279),INDEX(Matches!$P:$P,AA279))</f>
        <v/>
      </c>
      <c r="T279" s="33">
        <f>IF(INDEX(Matches!$J:$J,AA279)="","",IF(I279="H",INDEX(Matches!$J:$J,AA279),INDEX(Matches!$K:$K,AA279)))</f>
        <v/>
      </c>
      <c r="U279" s="33">
        <f>IF(INDEX(Matches!$K:$K,AA279)="","",IF(I279="H",INDEX(Matches!$K:$K,AA279),INDEX(Matches!$J:$J,AA279)))</f>
        <v/>
      </c>
      <c r="V279" s="30">
        <f>IF(T279="","",T279-U279)</f>
        <v/>
      </c>
      <c r="W279" s="33">
        <f>IF(I279="H",INDEX(Matches!$T:$T,AA279),INDEX(Matches!$U:$U,AA279))</f>
        <v/>
      </c>
      <c r="X279" s="11">
        <f>INDEX(Matches!$X:$X,AA279)</f>
        <v/>
      </c>
      <c r="Y279" s="30">
        <f>IF(O279="","",O279-S279)</f>
        <v/>
      </c>
      <c r="Z279" s="30">
        <f>IF(W279="","",W279-S279)</f>
        <v/>
      </c>
      <c r="AA279" s="24">
        <f>MATCH(J279,Matches!$A:$A,0)</f>
        <v/>
      </c>
      <c r="AB279" s="33" t="n"/>
      <c r="AC279" s="33" t="n">
        <v>2.033072900438622</v>
      </c>
      <c r="AD279" s="24" t="inlineStr">
        <is>
          <t>Y</t>
        </is>
      </c>
      <c r="AE279" s="24" t="n">
        <v>3</v>
      </c>
      <c r="AF279" s="33" t="n"/>
      <c r="AG279" s="33" t="n"/>
    </row>
    <row r="280">
      <c r="A280" s="24" t="inlineStr">
        <is>
          <t>Crystal Palace|13</t>
        </is>
      </c>
      <c r="B280" s="24" t="inlineStr">
        <is>
          <t>E0</t>
        </is>
      </c>
      <c r="C280" s="24" t="inlineStr">
        <is>
          <t>Premier League</t>
        </is>
      </c>
      <c r="D280" s="24" t="inlineStr">
        <is>
          <t>Crystal Palace</t>
        </is>
      </c>
      <c r="E280" s="24" t="n">
        <v>13</v>
      </c>
      <c r="F280" s="24" t="n">
        <v>4</v>
      </c>
      <c r="G280" s="29" t="n">
        <v>46358.83333333334</v>
      </c>
      <c r="H280" s="24" t="inlineStr">
        <is>
          <t>Chelsea</t>
        </is>
      </c>
      <c r="I280" s="24" t="inlineStr">
        <is>
          <t>A</t>
        </is>
      </c>
      <c r="J280" s="24" t="inlineStr">
        <is>
          <t>E0-Chelsea-CrystalP</t>
        </is>
      </c>
      <c r="K280" s="24" t="n">
        <v>5</v>
      </c>
      <c r="L280" s="11">
        <f>IF(INDEX(Matches!$X:$X,AA280)=0,"",IF(I280="H",INDEX(Matches!$H:$H,AA280),INDEX(Matches!$I:$I,AA280)))</f>
        <v/>
      </c>
      <c r="M280" s="11">
        <f>IF(INDEX(Matches!$X:$X,AA280)=0,"",IF(I280="H",INDEX(Matches!$I:$I,AA280),INDEX(Matches!$H:$H,AA280)))</f>
        <v/>
      </c>
      <c r="N280" s="11">
        <f>IF(L280="","",IF(L280&gt;M280,"W",IF(L280=M280,"D","L")))</f>
        <v/>
      </c>
      <c r="O280" s="11">
        <f>IF(L280="","",IF(L280&gt;M280,3,IF(L280=M280,1,0)))</f>
        <v/>
      </c>
      <c r="P280" s="31">
        <f>IF(I280="H",INDEX(Matches!$L:$L,AA280),INDEX(Matches!$N:$N,AA280))</f>
        <v/>
      </c>
      <c r="Q280" s="31">
        <f>INDEX(Matches!$M:$M,AA280)</f>
        <v/>
      </c>
      <c r="R280" s="31">
        <f>IF(I280="H",INDEX(Matches!$N:$N,AA280),INDEX(Matches!$L:$L,AA280))</f>
        <v/>
      </c>
      <c r="S280" s="33">
        <f>IF(I280="H",INDEX(Matches!$O:$O,AA280),INDEX(Matches!$P:$P,AA280))</f>
        <v/>
      </c>
      <c r="T280" s="33">
        <f>IF(INDEX(Matches!$J:$J,AA280)="","",IF(I280="H",INDEX(Matches!$J:$J,AA280),INDEX(Matches!$K:$K,AA280)))</f>
        <v/>
      </c>
      <c r="U280" s="33">
        <f>IF(INDEX(Matches!$K:$K,AA280)="","",IF(I280="H",INDEX(Matches!$K:$K,AA280),INDEX(Matches!$J:$J,AA280)))</f>
        <v/>
      </c>
      <c r="V280" s="30">
        <f>IF(T280="","",T280-U280)</f>
        <v/>
      </c>
      <c r="W280" s="33">
        <f>IF(I280="H",INDEX(Matches!$T:$T,AA280),INDEX(Matches!$U:$U,AA280))</f>
        <v/>
      </c>
      <c r="X280" s="11">
        <f>INDEX(Matches!$X:$X,AA280)</f>
        <v/>
      </c>
      <c r="Y280" s="30">
        <f>IF(O280="","",O280-S280)</f>
        <v/>
      </c>
      <c r="Z280" s="30">
        <f>IF(W280="","",W280-S280)</f>
        <v/>
      </c>
      <c r="AA280" s="24">
        <f>MATCH(J280,Matches!$A:$A,0)</f>
        <v/>
      </c>
      <c r="AB280" s="33" t="n"/>
      <c r="AC280" s="33" t="n">
        <v>0.6693988991151985</v>
      </c>
      <c r="AD280" s="24" t="n"/>
      <c r="AE280" s="24" t="n">
        <v>4</v>
      </c>
      <c r="AF280" s="33" t="n"/>
      <c r="AG280" s="33" t="n"/>
    </row>
    <row r="281">
      <c r="A281" s="24" t="inlineStr">
        <is>
          <t>Crystal Palace|14</t>
        </is>
      </c>
      <c r="B281" s="24" t="inlineStr">
        <is>
          <t>E0</t>
        </is>
      </c>
      <c r="C281" s="24" t="inlineStr">
        <is>
          <t>Premier League</t>
        </is>
      </c>
      <c r="D281" s="24" t="inlineStr">
        <is>
          <t>Crystal Palace</t>
        </is>
      </c>
      <c r="E281" s="24" t="n">
        <v>14</v>
      </c>
      <c r="F281" s="24" t="n">
        <v>4</v>
      </c>
      <c r="G281" s="29" t="n">
        <v>46361.625</v>
      </c>
      <c r="H281" s="24" t="inlineStr">
        <is>
          <t>Aston Villa</t>
        </is>
      </c>
      <c r="I281" s="24" t="inlineStr">
        <is>
          <t>A</t>
        </is>
      </c>
      <c r="J281" s="24" t="inlineStr">
        <is>
          <t>E0-AstonVil-CrystalP</t>
        </is>
      </c>
      <c r="K281" s="24" t="n">
        <v>7</v>
      </c>
      <c r="L281" s="11">
        <f>IF(INDEX(Matches!$X:$X,AA281)=0,"",IF(I281="H",INDEX(Matches!$H:$H,AA281),INDEX(Matches!$I:$I,AA281)))</f>
        <v/>
      </c>
      <c r="M281" s="11">
        <f>IF(INDEX(Matches!$X:$X,AA281)=0,"",IF(I281="H",INDEX(Matches!$I:$I,AA281),INDEX(Matches!$H:$H,AA281)))</f>
        <v/>
      </c>
      <c r="N281" s="11">
        <f>IF(L281="","",IF(L281&gt;M281,"W",IF(L281=M281,"D","L")))</f>
        <v/>
      </c>
      <c r="O281" s="11">
        <f>IF(L281="","",IF(L281&gt;M281,3,IF(L281=M281,1,0)))</f>
        <v/>
      </c>
      <c r="P281" s="31">
        <f>IF(I281="H",INDEX(Matches!$L:$L,AA281),INDEX(Matches!$N:$N,AA281))</f>
        <v/>
      </c>
      <c r="Q281" s="31">
        <f>INDEX(Matches!$M:$M,AA281)</f>
        <v/>
      </c>
      <c r="R281" s="31">
        <f>IF(I281="H",INDEX(Matches!$N:$N,AA281),INDEX(Matches!$L:$L,AA281))</f>
        <v/>
      </c>
      <c r="S281" s="33">
        <f>IF(I281="H",INDEX(Matches!$O:$O,AA281),INDEX(Matches!$P:$P,AA281))</f>
        <v/>
      </c>
      <c r="T281" s="33">
        <f>IF(INDEX(Matches!$J:$J,AA281)="","",IF(I281="H",INDEX(Matches!$J:$J,AA281),INDEX(Matches!$K:$K,AA281)))</f>
        <v/>
      </c>
      <c r="U281" s="33">
        <f>IF(INDEX(Matches!$K:$K,AA281)="","",IF(I281="H",INDEX(Matches!$K:$K,AA281),INDEX(Matches!$J:$J,AA281)))</f>
        <v/>
      </c>
      <c r="V281" s="30">
        <f>IF(T281="","",T281-U281)</f>
        <v/>
      </c>
      <c r="W281" s="33">
        <f>IF(I281="H",INDEX(Matches!$T:$T,AA281),INDEX(Matches!$U:$U,AA281))</f>
        <v/>
      </c>
      <c r="X281" s="11">
        <f>INDEX(Matches!$X:$X,AA281)</f>
        <v/>
      </c>
      <c r="Y281" s="30">
        <f>IF(O281="","",O281-S281)</f>
        <v/>
      </c>
      <c r="Z281" s="30">
        <f>IF(W281="","",W281-S281)</f>
        <v/>
      </c>
      <c r="AA281" s="24">
        <f>MATCH(J281,Matches!$A:$A,0)</f>
        <v/>
      </c>
      <c r="AB281" s="33" t="n"/>
      <c r="AC281" s="33" t="n">
        <v>0.884299765658104</v>
      </c>
      <c r="AD281" s="24" t="n"/>
      <c r="AE281" s="24" t="n">
        <v>4</v>
      </c>
      <c r="AF281" s="33" t="n"/>
      <c r="AG281" s="33" t="n"/>
    </row>
    <row r="282">
      <c r="A282" s="24" t="inlineStr">
        <is>
          <t>Crystal Palace|15</t>
        </is>
      </c>
      <c r="B282" s="24" t="inlineStr">
        <is>
          <t>E0</t>
        </is>
      </c>
      <c r="C282" s="24" t="inlineStr">
        <is>
          <t>Premier League</t>
        </is>
      </c>
      <c r="D282" s="24" t="inlineStr">
        <is>
          <t>Crystal Palace</t>
        </is>
      </c>
      <c r="E282" s="24" t="n">
        <v>15</v>
      </c>
      <c r="F282" s="24" t="n">
        <v>4</v>
      </c>
      <c r="G282" s="29" t="n">
        <v>46368.625</v>
      </c>
      <c r="H282" s="24" t="inlineStr">
        <is>
          <t>Man Utd</t>
        </is>
      </c>
      <c r="I282" s="24" t="inlineStr">
        <is>
          <t>H</t>
        </is>
      </c>
      <c r="J282" s="24" t="inlineStr">
        <is>
          <t>E0-CrystalP-ManUtd</t>
        </is>
      </c>
      <c r="K282" s="24" t="n">
        <v>4</v>
      </c>
      <c r="L282" s="11">
        <f>IF(INDEX(Matches!$X:$X,AA282)=0,"",IF(I282="H",INDEX(Matches!$H:$H,AA282),INDEX(Matches!$I:$I,AA282)))</f>
        <v/>
      </c>
      <c r="M282" s="11">
        <f>IF(INDEX(Matches!$X:$X,AA282)=0,"",IF(I282="H",INDEX(Matches!$I:$I,AA282),INDEX(Matches!$H:$H,AA282)))</f>
        <v/>
      </c>
      <c r="N282" s="11">
        <f>IF(L282="","",IF(L282&gt;M282,"W",IF(L282=M282,"D","L")))</f>
        <v/>
      </c>
      <c r="O282" s="11">
        <f>IF(L282="","",IF(L282&gt;M282,3,IF(L282=M282,1,0)))</f>
        <v/>
      </c>
      <c r="P282" s="31">
        <f>IF(I282="H",INDEX(Matches!$L:$L,AA282),INDEX(Matches!$N:$N,AA282))</f>
        <v/>
      </c>
      <c r="Q282" s="31">
        <f>INDEX(Matches!$M:$M,AA282)</f>
        <v/>
      </c>
      <c r="R282" s="31">
        <f>IF(I282="H",INDEX(Matches!$N:$N,AA282),INDEX(Matches!$L:$L,AA282))</f>
        <v/>
      </c>
      <c r="S282" s="33">
        <f>IF(I282="H",INDEX(Matches!$O:$O,AA282),INDEX(Matches!$P:$P,AA282))</f>
        <v/>
      </c>
      <c r="T282" s="33">
        <f>IF(INDEX(Matches!$J:$J,AA282)="","",IF(I282="H",INDEX(Matches!$J:$J,AA282),INDEX(Matches!$K:$K,AA282)))</f>
        <v/>
      </c>
      <c r="U282" s="33">
        <f>IF(INDEX(Matches!$K:$K,AA282)="","",IF(I282="H",INDEX(Matches!$K:$K,AA282),INDEX(Matches!$J:$J,AA282)))</f>
        <v/>
      </c>
      <c r="V282" s="30">
        <f>IF(T282="","",T282-U282)</f>
        <v/>
      </c>
      <c r="W282" s="33">
        <f>IF(I282="H",INDEX(Matches!$T:$T,AA282),INDEX(Matches!$U:$U,AA282))</f>
        <v/>
      </c>
      <c r="X282" s="11">
        <f>INDEX(Matches!$X:$X,AA282)</f>
        <v/>
      </c>
      <c r="Y282" s="30">
        <f>IF(O282="","",O282-S282)</f>
        <v/>
      </c>
      <c r="Z282" s="30">
        <f>IF(W282="","",W282-S282)</f>
        <v/>
      </c>
      <c r="AA282" s="24">
        <f>MATCH(J282,Matches!$A:$A,0)</f>
        <v/>
      </c>
      <c r="AB282" s="33" t="n"/>
      <c r="AC282" s="33" t="n">
        <v>0.8993739698076051</v>
      </c>
      <c r="AD282" s="24" t="inlineStr">
        <is>
          <t>Y</t>
        </is>
      </c>
      <c r="AE282" s="24" t="n">
        <v>4</v>
      </c>
      <c r="AF282" s="33" t="n"/>
      <c r="AG282" s="33" t="n"/>
    </row>
    <row r="283">
      <c r="A283" s="24" t="inlineStr">
        <is>
          <t>Crystal Palace|16</t>
        </is>
      </c>
      <c r="B283" s="24" t="inlineStr">
        <is>
          <t>E0</t>
        </is>
      </c>
      <c r="C283" s="24" t="inlineStr">
        <is>
          <t>Premier League</t>
        </is>
      </c>
      <c r="D283" s="24" t="inlineStr">
        <is>
          <t>Crystal Palace</t>
        </is>
      </c>
      <c r="E283" s="24" t="n">
        <v>16</v>
      </c>
      <c r="F283" s="24" t="n">
        <v>4</v>
      </c>
      <c r="G283" s="29" t="n">
        <v>46375.625</v>
      </c>
      <c r="H283" s="24" t="inlineStr">
        <is>
          <t>Sunderland</t>
        </is>
      </c>
      <c r="I283" s="24" t="inlineStr">
        <is>
          <t>A</t>
        </is>
      </c>
      <c r="J283" s="24" t="inlineStr">
        <is>
          <t>E0-Sunderla-CrystalP</t>
        </is>
      </c>
      <c r="K283" s="24" t="n">
        <v>17</v>
      </c>
      <c r="L283" s="11">
        <f>IF(INDEX(Matches!$X:$X,AA283)=0,"",IF(I283="H",INDEX(Matches!$H:$H,AA283),INDEX(Matches!$I:$I,AA283)))</f>
        <v/>
      </c>
      <c r="M283" s="11">
        <f>IF(INDEX(Matches!$X:$X,AA283)=0,"",IF(I283="H",INDEX(Matches!$I:$I,AA283),INDEX(Matches!$H:$H,AA283)))</f>
        <v/>
      </c>
      <c r="N283" s="11">
        <f>IF(L283="","",IF(L283&gt;M283,"W",IF(L283=M283,"D","L")))</f>
        <v/>
      </c>
      <c r="O283" s="11">
        <f>IF(L283="","",IF(L283&gt;M283,3,IF(L283=M283,1,0)))</f>
        <v/>
      </c>
      <c r="P283" s="31">
        <f>IF(I283="H",INDEX(Matches!$L:$L,AA283),INDEX(Matches!$N:$N,AA283))</f>
        <v/>
      </c>
      <c r="Q283" s="31">
        <f>INDEX(Matches!$M:$M,AA283)</f>
        <v/>
      </c>
      <c r="R283" s="31">
        <f>IF(I283="H",INDEX(Matches!$N:$N,AA283),INDEX(Matches!$L:$L,AA283))</f>
        <v/>
      </c>
      <c r="S283" s="33">
        <f>IF(I283="H",INDEX(Matches!$O:$O,AA283),INDEX(Matches!$P:$P,AA283))</f>
        <v/>
      </c>
      <c r="T283" s="33">
        <f>IF(INDEX(Matches!$J:$J,AA283)="","",IF(I283="H",INDEX(Matches!$J:$J,AA283),INDEX(Matches!$K:$K,AA283)))</f>
        <v/>
      </c>
      <c r="U283" s="33">
        <f>IF(INDEX(Matches!$K:$K,AA283)="","",IF(I283="H",INDEX(Matches!$K:$K,AA283),INDEX(Matches!$J:$J,AA283)))</f>
        <v/>
      </c>
      <c r="V283" s="30">
        <f>IF(T283="","",T283-U283)</f>
        <v/>
      </c>
      <c r="W283" s="33">
        <f>IF(I283="H",INDEX(Matches!$T:$T,AA283),INDEX(Matches!$U:$U,AA283))</f>
        <v/>
      </c>
      <c r="X283" s="11">
        <f>INDEX(Matches!$X:$X,AA283)</f>
        <v/>
      </c>
      <c r="Y283" s="30">
        <f>IF(O283="","",O283-S283)</f>
        <v/>
      </c>
      <c r="Z283" s="30">
        <f>IF(W283="","",W283-S283)</f>
        <v/>
      </c>
      <c r="AA283" s="24">
        <f>MATCH(J283,Matches!$A:$A,0)</f>
        <v/>
      </c>
      <c r="AB283" s="33" t="n"/>
      <c r="AC283" s="33" t="n">
        <v>1.214596549323473</v>
      </c>
      <c r="AD283" s="24" t="n"/>
      <c r="AE283" s="24" t="n">
        <v>4</v>
      </c>
      <c r="AF283" s="33" t="n"/>
      <c r="AG283" s="33" t="n"/>
    </row>
    <row r="284">
      <c r="A284" s="24" t="inlineStr">
        <is>
          <t>Crystal Palace|17</t>
        </is>
      </c>
      <c r="B284" s="24" t="inlineStr">
        <is>
          <t>E0</t>
        </is>
      </c>
      <c r="C284" s="24" t="inlineStr">
        <is>
          <t>Premier League</t>
        </is>
      </c>
      <c r="D284" s="24" t="inlineStr">
        <is>
          <t>Crystal Palace</t>
        </is>
      </c>
      <c r="E284" s="24" t="n">
        <v>17</v>
      </c>
      <c r="F284" s="24" t="n">
        <v>5</v>
      </c>
      <c r="G284" s="29" t="n">
        <v>46383.79166666666</v>
      </c>
      <c r="H284" s="24" t="inlineStr">
        <is>
          <t>Arsenal</t>
        </is>
      </c>
      <c r="I284" s="24" t="inlineStr">
        <is>
          <t>H</t>
        </is>
      </c>
      <c r="J284" s="24" t="inlineStr">
        <is>
          <t>E0-CrystalP-Arsenal</t>
        </is>
      </c>
      <c r="K284" s="24" t="n">
        <v>1</v>
      </c>
      <c r="L284" s="11">
        <f>IF(INDEX(Matches!$X:$X,AA284)=0,"",IF(I284="H",INDEX(Matches!$H:$H,AA284),INDEX(Matches!$I:$I,AA284)))</f>
        <v/>
      </c>
      <c r="M284" s="11">
        <f>IF(INDEX(Matches!$X:$X,AA284)=0,"",IF(I284="H",INDEX(Matches!$I:$I,AA284),INDEX(Matches!$H:$H,AA284)))</f>
        <v/>
      </c>
      <c r="N284" s="11">
        <f>IF(L284="","",IF(L284&gt;M284,"W",IF(L284=M284,"D","L")))</f>
        <v/>
      </c>
      <c r="O284" s="11">
        <f>IF(L284="","",IF(L284&gt;M284,3,IF(L284=M284,1,0)))</f>
        <v/>
      </c>
      <c r="P284" s="31">
        <f>IF(I284="H",INDEX(Matches!$L:$L,AA284),INDEX(Matches!$N:$N,AA284))</f>
        <v/>
      </c>
      <c r="Q284" s="31">
        <f>INDEX(Matches!$M:$M,AA284)</f>
        <v/>
      </c>
      <c r="R284" s="31">
        <f>IF(I284="H",INDEX(Matches!$N:$N,AA284),INDEX(Matches!$L:$L,AA284))</f>
        <v/>
      </c>
      <c r="S284" s="33">
        <f>IF(I284="H",INDEX(Matches!$O:$O,AA284),INDEX(Matches!$P:$P,AA284))</f>
        <v/>
      </c>
      <c r="T284" s="33">
        <f>IF(INDEX(Matches!$J:$J,AA284)="","",IF(I284="H",INDEX(Matches!$J:$J,AA284),INDEX(Matches!$K:$K,AA284)))</f>
        <v/>
      </c>
      <c r="U284" s="33">
        <f>IF(INDEX(Matches!$K:$K,AA284)="","",IF(I284="H",INDEX(Matches!$K:$K,AA284),INDEX(Matches!$J:$J,AA284)))</f>
        <v/>
      </c>
      <c r="V284" s="30">
        <f>IF(T284="","",T284-U284)</f>
        <v/>
      </c>
      <c r="W284" s="33">
        <f>IF(I284="H",INDEX(Matches!$T:$T,AA284),INDEX(Matches!$U:$U,AA284))</f>
        <v/>
      </c>
      <c r="X284" s="11">
        <f>INDEX(Matches!$X:$X,AA284)</f>
        <v/>
      </c>
      <c r="Y284" s="30">
        <f>IF(O284="","",O284-S284)</f>
        <v/>
      </c>
      <c r="Z284" s="30">
        <f>IF(W284="","",W284-S284)</f>
        <v/>
      </c>
      <c r="AA284" s="24">
        <f>MATCH(J284,Matches!$A:$A,0)</f>
        <v/>
      </c>
      <c r="AB284" s="33" t="n"/>
      <c r="AC284" s="33" t="n">
        <v>0.6870384278183336</v>
      </c>
      <c r="AD284" s="24" t="n"/>
      <c r="AE284" s="24" t="n">
        <v>5</v>
      </c>
      <c r="AF284" s="33" t="n"/>
      <c r="AG284" s="33" t="n"/>
    </row>
    <row r="285">
      <c r="A285" s="24" t="inlineStr">
        <is>
          <t>Crystal Palace|18</t>
        </is>
      </c>
      <c r="B285" s="24" t="inlineStr">
        <is>
          <t>E0</t>
        </is>
      </c>
      <c r="C285" s="24" t="inlineStr">
        <is>
          <t>Premier League</t>
        </is>
      </c>
      <c r="D285" s="24" t="inlineStr">
        <is>
          <t>Crystal Palace</t>
        </is>
      </c>
      <c r="E285" s="24" t="n">
        <v>18</v>
      </c>
      <c r="F285" s="24" t="n">
        <v>5</v>
      </c>
      <c r="G285" s="29" t="n">
        <v>46386.8125</v>
      </c>
      <c r="H285" s="24" t="inlineStr">
        <is>
          <t>Bournemouth</t>
        </is>
      </c>
      <c r="I285" s="24" t="inlineStr">
        <is>
          <t>H</t>
        </is>
      </c>
      <c r="J285" s="24" t="inlineStr">
        <is>
          <t>E0-CrystalP-Bournemo</t>
        </is>
      </c>
      <c r="K285" s="24" t="n">
        <v>11</v>
      </c>
      <c r="L285" s="11">
        <f>IF(INDEX(Matches!$X:$X,AA285)=0,"",IF(I285="H",INDEX(Matches!$H:$H,AA285),INDEX(Matches!$I:$I,AA285)))</f>
        <v/>
      </c>
      <c r="M285" s="11">
        <f>IF(INDEX(Matches!$X:$X,AA285)=0,"",IF(I285="H",INDEX(Matches!$I:$I,AA285),INDEX(Matches!$H:$H,AA285)))</f>
        <v/>
      </c>
      <c r="N285" s="11">
        <f>IF(L285="","",IF(L285&gt;M285,"W",IF(L285=M285,"D","L")))</f>
        <v/>
      </c>
      <c r="O285" s="11">
        <f>IF(L285="","",IF(L285&gt;M285,3,IF(L285=M285,1,0)))</f>
        <v/>
      </c>
      <c r="P285" s="31">
        <f>IF(I285="H",INDEX(Matches!$L:$L,AA285),INDEX(Matches!$N:$N,AA285))</f>
        <v/>
      </c>
      <c r="Q285" s="31">
        <f>INDEX(Matches!$M:$M,AA285)</f>
        <v/>
      </c>
      <c r="R285" s="31">
        <f>IF(I285="H",INDEX(Matches!$N:$N,AA285),INDEX(Matches!$L:$L,AA285))</f>
        <v/>
      </c>
      <c r="S285" s="33">
        <f>IF(I285="H",INDEX(Matches!$O:$O,AA285),INDEX(Matches!$P:$P,AA285))</f>
        <v/>
      </c>
      <c r="T285" s="33">
        <f>IF(INDEX(Matches!$J:$J,AA285)="","",IF(I285="H",INDEX(Matches!$J:$J,AA285),INDEX(Matches!$K:$K,AA285)))</f>
        <v/>
      </c>
      <c r="U285" s="33">
        <f>IF(INDEX(Matches!$K:$K,AA285)="","",IF(I285="H",INDEX(Matches!$K:$K,AA285),INDEX(Matches!$J:$J,AA285)))</f>
        <v/>
      </c>
      <c r="V285" s="30">
        <f>IF(T285="","",T285-U285)</f>
        <v/>
      </c>
      <c r="W285" s="33">
        <f>IF(I285="H",INDEX(Matches!$T:$T,AA285),INDEX(Matches!$U:$U,AA285))</f>
        <v/>
      </c>
      <c r="X285" s="11">
        <f>INDEX(Matches!$X:$X,AA285)</f>
        <v/>
      </c>
      <c r="Y285" s="30">
        <f>IF(O285="","",O285-S285)</f>
        <v/>
      </c>
      <c r="Z285" s="30">
        <f>IF(W285="","",W285-S285)</f>
        <v/>
      </c>
      <c r="AA285" s="24">
        <f>MATCH(J285,Matches!$A:$A,0)</f>
        <v/>
      </c>
      <c r="AB285" s="33" t="n"/>
      <c r="AC285" s="33" t="n">
        <v>1.324913217036169</v>
      </c>
      <c r="AD285" s="24" t="n"/>
      <c r="AE285" s="24" t="n">
        <v>5</v>
      </c>
      <c r="AF285" s="33" t="n"/>
      <c r="AG285" s="33" t="n"/>
    </row>
    <row r="286">
      <c r="A286" s="24" t="inlineStr">
        <is>
          <t>Crystal Palace|19</t>
        </is>
      </c>
      <c r="B286" s="24" t="inlineStr">
        <is>
          <t>E0</t>
        </is>
      </c>
      <c r="C286" s="24" t="inlineStr">
        <is>
          <t>Premier League</t>
        </is>
      </c>
      <c r="D286" s="24" t="inlineStr">
        <is>
          <t>Crystal Palace</t>
        </is>
      </c>
      <c r="E286" s="24" t="n">
        <v>19</v>
      </c>
      <c r="F286" s="24" t="n">
        <v>5</v>
      </c>
      <c r="G286" s="29" t="n">
        <v>46389.625</v>
      </c>
      <c r="H286" s="24" t="inlineStr">
        <is>
          <t>Brentford</t>
        </is>
      </c>
      <c r="I286" s="24" t="inlineStr">
        <is>
          <t>A</t>
        </is>
      </c>
      <c r="J286" s="24" t="inlineStr">
        <is>
          <t>E0-Brentfor-CrystalP</t>
        </is>
      </c>
      <c r="K286" s="24" t="n">
        <v>12</v>
      </c>
      <c r="L286" s="11">
        <f>IF(INDEX(Matches!$X:$X,AA286)=0,"",IF(I286="H",INDEX(Matches!$H:$H,AA286),INDEX(Matches!$I:$I,AA286)))</f>
        <v/>
      </c>
      <c r="M286" s="11">
        <f>IF(INDEX(Matches!$X:$X,AA286)=0,"",IF(I286="H",INDEX(Matches!$I:$I,AA286),INDEX(Matches!$H:$H,AA286)))</f>
        <v/>
      </c>
      <c r="N286" s="11">
        <f>IF(L286="","",IF(L286&gt;M286,"W",IF(L286=M286,"D","L")))</f>
        <v/>
      </c>
      <c r="O286" s="11">
        <f>IF(L286="","",IF(L286&gt;M286,3,IF(L286=M286,1,0)))</f>
        <v/>
      </c>
      <c r="P286" s="31">
        <f>IF(I286="H",INDEX(Matches!$L:$L,AA286),INDEX(Matches!$N:$N,AA286))</f>
        <v/>
      </c>
      <c r="Q286" s="31">
        <f>INDEX(Matches!$M:$M,AA286)</f>
        <v/>
      </c>
      <c r="R286" s="31">
        <f>IF(I286="H",INDEX(Matches!$N:$N,AA286),INDEX(Matches!$L:$L,AA286))</f>
        <v/>
      </c>
      <c r="S286" s="33">
        <f>IF(I286="H",INDEX(Matches!$O:$O,AA286),INDEX(Matches!$P:$P,AA286))</f>
        <v/>
      </c>
      <c r="T286" s="33">
        <f>IF(INDEX(Matches!$J:$J,AA286)="","",IF(I286="H",INDEX(Matches!$J:$J,AA286),INDEX(Matches!$K:$K,AA286)))</f>
        <v/>
      </c>
      <c r="U286" s="33">
        <f>IF(INDEX(Matches!$K:$K,AA286)="","",IF(I286="H",INDEX(Matches!$K:$K,AA286),INDEX(Matches!$J:$J,AA286)))</f>
        <v/>
      </c>
      <c r="V286" s="30">
        <f>IF(T286="","",T286-U286)</f>
        <v/>
      </c>
      <c r="W286" s="33">
        <f>IF(I286="H",INDEX(Matches!$T:$T,AA286),INDEX(Matches!$U:$U,AA286))</f>
        <v/>
      </c>
      <c r="X286" s="11">
        <f>INDEX(Matches!$X:$X,AA286)</f>
        <v/>
      </c>
      <c r="Y286" s="30">
        <f>IF(O286="","",O286-S286)</f>
        <v/>
      </c>
      <c r="Z286" s="30">
        <f>IF(W286="","",W286-S286)</f>
        <v/>
      </c>
      <c r="AA286" s="24">
        <f>MATCH(J286,Matches!$A:$A,0)</f>
        <v/>
      </c>
      <c r="AB286" s="33" t="n"/>
      <c r="AC286" s="33" t="n">
        <v>1.030218914737142</v>
      </c>
      <c r="AD286" s="24" t="n"/>
      <c r="AE286" s="24" t="n">
        <v>5</v>
      </c>
      <c r="AF286" s="33" t="n"/>
      <c r="AG286" s="33" t="n"/>
    </row>
    <row r="287">
      <c r="A287" s="24" t="inlineStr">
        <is>
          <t>Crystal Palace|20</t>
        </is>
      </c>
      <c r="B287" s="24" t="inlineStr">
        <is>
          <t>E0</t>
        </is>
      </c>
      <c r="C287" s="24" t="inlineStr">
        <is>
          <t>Premier League</t>
        </is>
      </c>
      <c r="D287" s="24" t="inlineStr">
        <is>
          <t>Crystal Palace</t>
        </is>
      </c>
      <c r="E287" s="24" t="n">
        <v>20</v>
      </c>
      <c r="F287" s="24" t="n">
        <v>5</v>
      </c>
      <c r="G287" s="29" t="n">
        <v>46393.8125</v>
      </c>
      <c r="H287" s="24" t="inlineStr">
        <is>
          <t>Chelsea</t>
        </is>
      </c>
      <c r="I287" s="24" t="inlineStr">
        <is>
          <t>H</t>
        </is>
      </c>
      <c r="J287" s="24" t="inlineStr">
        <is>
          <t>E0-CrystalP-Chelsea</t>
        </is>
      </c>
      <c r="K287" s="24" t="n">
        <v>5</v>
      </c>
      <c r="L287" s="11">
        <f>IF(INDEX(Matches!$X:$X,AA287)=0,"",IF(I287="H",INDEX(Matches!$H:$H,AA287),INDEX(Matches!$I:$I,AA287)))</f>
        <v/>
      </c>
      <c r="M287" s="11">
        <f>IF(INDEX(Matches!$X:$X,AA287)=0,"",IF(I287="H",INDEX(Matches!$I:$I,AA287),INDEX(Matches!$H:$H,AA287)))</f>
        <v/>
      </c>
      <c r="N287" s="11">
        <f>IF(L287="","",IF(L287&gt;M287,"W",IF(L287=M287,"D","L")))</f>
        <v/>
      </c>
      <c r="O287" s="11">
        <f>IF(L287="","",IF(L287&gt;M287,3,IF(L287=M287,1,0)))</f>
        <v/>
      </c>
      <c r="P287" s="31">
        <f>IF(I287="H",INDEX(Matches!$L:$L,AA287),INDEX(Matches!$N:$N,AA287))</f>
        <v/>
      </c>
      <c r="Q287" s="31">
        <f>INDEX(Matches!$M:$M,AA287)</f>
        <v/>
      </c>
      <c r="R287" s="31">
        <f>IF(I287="H",INDEX(Matches!$N:$N,AA287),INDEX(Matches!$L:$L,AA287))</f>
        <v/>
      </c>
      <c r="S287" s="33">
        <f>IF(I287="H",INDEX(Matches!$O:$O,AA287),INDEX(Matches!$P:$P,AA287))</f>
        <v/>
      </c>
      <c r="T287" s="33">
        <f>IF(INDEX(Matches!$J:$J,AA287)="","",IF(I287="H",INDEX(Matches!$J:$J,AA287),INDEX(Matches!$K:$K,AA287)))</f>
        <v/>
      </c>
      <c r="U287" s="33">
        <f>IF(INDEX(Matches!$K:$K,AA287)="","",IF(I287="H",INDEX(Matches!$K:$K,AA287),INDEX(Matches!$J:$J,AA287)))</f>
        <v/>
      </c>
      <c r="V287" s="30">
        <f>IF(T287="","",T287-U287)</f>
        <v/>
      </c>
      <c r="W287" s="33">
        <f>IF(I287="H",INDEX(Matches!$T:$T,AA287),INDEX(Matches!$U:$U,AA287))</f>
        <v/>
      </c>
      <c r="X287" s="11">
        <f>INDEX(Matches!$X:$X,AA287)</f>
        <v/>
      </c>
      <c r="Y287" s="30">
        <f>IF(O287="","",O287-S287)</f>
        <v/>
      </c>
      <c r="Z287" s="30">
        <f>IF(W287="","",W287-S287)</f>
        <v/>
      </c>
      <c r="AA287" s="24">
        <f>MATCH(J287,Matches!$A:$A,0)</f>
        <v/>
      </c>
      <c r="AB287" s="33" t="n"/>
      <c r="AC287" s="33" t="n">
        <v>0.9481943316425673</v>
      </c>
      <c r="AD287" s="24" t="n"/>
      <c r="AE287" s="24" t="n">
        <v>5</v>
      </c>
      <c r="AF287" s="33" t="n"/>
      <c r="AG287" s="33" t="n"/>
    </row>
    <row r="288">
      <c r="A288" s="24" t="inlineStr">
        <is>
          <t>Crystal Palace|21</t>
        </is>
      </c>
      <c r="B288" s="24" t="inlineStr">
        <is>
          <t>E0</t>
        </is>
      </c>
      <c r="C288" s="24" t="inlineStr">
        <is>
          <t>Premier League</t>
        </is>
      </c>
      <c r="D288" s="24" t="inlineStr">
        <is>
          <t>Crystal Palace</t>
        </is>
      </c>
      <c r="E288" s="24" t="n">
        <v>21</v>
      </c>
      <c r="F288" s="24" t="n">
        <v>6</v>
      </c>
      <c r="G288" s="29" t="n">
        <v>46403.625</v>
      </c>
      <c r="H288" s="24" t="inlineStr">
        <is>
          <t>Liverpool</t>
        </is>
      </c>
      <c r="I288" s="24" t="inlineStr">
        <is>
          <t>A</t>
        </is>
      </c>
      <c r="J288" s="24" t="inlineStr">
        <is>
          <t>E0-Liverpoo-CrystalP</t>
        </is>
      </c>
      <c r="K288" s="24" t="n">
        <v>3</v>
      </c>
      <c r="L288" s="11">
        <f>IF(INDEX(Matches!$X:$X,AA288)=0,"",IF(I288="H",INDEX(Matches!$H:$H,AA288),INDEX(Matches!$I:$I,AA288)))</f>
        <v/>
      </c>
      <c r="M288" s="11">
        <f>IF(INDEX(Matches!$X:$X,AA288)=0,"",IF(I288="H",INDEX(Matches!$I:$I,AA288),INDEX(Matches!$H:$H,AA288)))</f>
        <v/>
      </c>
      <c r="N288" s="11">
        <f>IF(L288="","",IF(L288&gt;M288,"W",IF(L288=M288,"D","L")))</f>
        <v/>
      </c>
      <c r="O288" s="11">
        <f>IF(L288="","",IF(L288&gt;M288,3,IF(L288=M288,1,0)))</f>
        <v/>
      </c>
      <c r="P288" s="31">
        <f>IF(I288="H",INDEX(Matches!$L:$L,AA288),INDEX(Matches!$N:$N,AA288))</f>
        <v/>
      </c>
      <c r="Q288" s="31">
        <f>INDEX(Matches!$M:$M,AA288)</f>
        <v/>
      </c>
      <c r="R288" s="31">
        <f>IF(I288="H",INDEX(Matches!$N:$N,AA288),INDEX(Matches!$L:$L,AA288))</f>
        <v/>
      </c>
      <c r="S288" s="33">
        <f>IF(I288="H",INDEX(Matches!$O:$O,AA288),INDEX(Matches!$P:$P,AA288))</f>
        <v/>
      </c>
      <c r="T288" s="33">
        <f>IF(INDEX(Matches!$J:$J,AA288)="","",IF(I288="H",INDEX(Matches!$J:$J,AA288),INDEX(Matches!$K:$K,AA288)))</f>
        <v/>
      </c>
      <c r="U288" s="33">
        <f>IF(INDEX(Matches!$K:$K,AA288)="","",IF(I288="H",INDEX(Matches!$K:$K,AA288),INDEX(Matches!$J:$J,AA288)))</f>
        <v/>
      </c>
      <c r="V288" s="30">
        <f>IF(T288="","",T288-U288)</f>
        <v/>
      </c>
      <c r="W288" s="33">
        <f>IF(I288="H",INDEX(Matches!$T:$T,AA288),INDEX(Matches!$U:$U,AA288))</f>
        <v/>
      </c>
      <c r="X288" s="11">
        <f>INDEX(Matches!$X:$X,AA288)</f>
        <v/>
      </c>
      <c r="Y288" s="30">
        <f>IF(O288="","",O288-S288)</f>
        <v/>
      </c>
      <c r="Z288" s="30">
        <f>IF(W288="","",W288-S288)</f>
        <v/>
      </c>
      <c r="AA288" s="24">
        <f>MATCH(J288,Matches!$A:$A,0)</f>
        <v/>
      </c>
      <c r="AB288" s="33" t="n"/>
      <c r="AC288" s="33" t="n">
        <v>0.6020106120662715</v>
      </c>
      <c r="AD288" s="24" t="n"/>
      <c r="AE288" s="24" t="n">
        <v>6</v>
      </c>
      <c r="AF288" s="33" t="n"/>
      <c r="AG288" s="33" t="n"/>
    </row>
    <row r="289">
      <c r="A289" s="24" t="inlineStr">
        <is>
          <t>Crystal Palace|22</t>
        </is>
      </c>
      <c r="B289" s="24" t="inlineStr">
        <is>
          <t>E0</t>
        </is>
      </c>
      <c r="C289" s="24" t="inlineStr">
        <is>
          <t>Premier League</t>
        </is>
      </c>
      <c r="D289" s="24" t="inlineStr">
        <is>
          <t>Crystal Palace</t>
        </is>
      </c>
      <c r="E289" s="24" t="n">
        <v>22</v>
      </c>
      <c r="F289" s="24" t="n">
        <v>6</v>
      </c>
      <c r="G289" s="29" t="n">
        <v>46410.625</v>
      </c>
      <c r="H289" s="24" t="inlineStr">
        <is>
          <t>Tottenham</t>
        </is>
      </c>
      <c r="I289" s="24" t="inlineStr">
        <is>
          <t>H</t>
        </is>
      </c>
      <c r="J289" s="24" t="inlineStr">
        <is>
          <t>E0-CrystalP-Tottenha</t>
        </is>
      </c>
      <c r="K289" s="24" t="n">
        <v>6</v>
      </c>
      <c r="L289" s="11">
        <f>IF(INDEX(Matches!$X:$X,AA289)=0,"",IF(I289="H",INDEX(Matches!$H:$H,AA289),INDEX(Matches!$I:$I,AA289)))</f>
        <v/>
      </c>
      <c r="M289" s="11">
        <f>IF(INDEX(Matches!$X:$X,AA289)=0,"",IF(I289="H",INDEX(Matches!$I:$I,AA289),INDEX(Matches!$H:$H,AA289)))</f>
        <v/>
      </c>
      <c r="N289" s="11">
        <f>IF(L289="","",IF(L289&gt;M289,"W",IF(L289=M289,"D","L")))</f>
        <v/>
      </c>
      <c r="O289" s="11">
        <f>IF(L289="","",IF(L289&gt;M289,3,IF(L289=M289,1,0)))</f>
        <v/>
      </c>
      <c r="P289" s="31">
        <f>IF(I289="H",INDEX(Matches!$L:$L,AA289),INDEX(Matches!$N:$N,AA289))</f>
        <v/>
      </c>
      <c r="Q289" s="31">
        <f>INDEX(Matches!$M:$M,AA289)</f>
        <v/>
      </c>
      <c r="R289" s="31">
        <f>IF(I289="H",INDEX(Matches!$N:$N,AA289),INDEX(Matches!$L:$L,AA289))</f>
        <v/>
      </c>
      <c r="S289" s="33">
        <f>IF(I289="H",INDEX(Matches!$O:$O,AA289),INDEX(Matches!$P:$P,AA289))</f>
        <v/>
      </c>
      <c r="T289" s="33">
        <f>IF(INDEX(Matches!$J:$J,AA289)="","",IF(I289="H",INDEX(Matches!$J:$J,AA289),INDEX(Matches!$K:$K,AA289)))</f>
        <v/>
      </c>
      <c r="U289" s="33">
        <f>IF(INDEX(Matches!$K:$K,AA289)="","",IF(I289="H",INDEX(Matches!$K:$K,AA289),INDEX(Matches!$J:$J,AA289)))</f>
        <v/>
      </c>
      <c r="V289" s="30">
        <f>IF(T289="","",T289-U289)</f>
        <v/>
      </c>
      <c r="W289" s="33">
        <f>IF(I289="H",INDEX(Matches!$T:$T,AA289),INDEX(Matches!$U:$U,AA289))</f>
        <v/>
      </c>
      <c r="X289" s="11">
        <f>INDEX(Matches!$X:$X,AA289)</f>
        <v/>
      </c>
      <c r="Y289" s="30">
        <f>IF(O289="","",O289-S289)</f>
        <v/>
      </c>
      <c r="Z289" s="30">
        <f>IF(W289="","",W289-S289)</f>
        <v/>
      </c>
      <c r="AA289" s="24">
        <f>MATCH(J289,Matches!$A:$A,0)</f>
        <v/>
      </c>
      <c r="AB289" s="33" t="n"/>
      <c r="AC289" s="33" t="n">
        <v>1.124490073458438</v>
      </c>
      <c r="AD289" s="24" t="inlineStr">
        <is>
          <t>Y</t>
        </is>
      </c>
      <c r="AE289" s="24" t="n">
        <v>6</v>
      </c>
      <c r="AF289" s="33" t="n"/>
      <c r="AG289" s="33" t="n"/>
    </row>
    <row r="290">
      <c r="A290" s="24" t="inlineStr">
        <is>
          <t>Crystal Palace|23</t>
        </is>
      </c>
      <c r="B290" s="24" t="inlineStr">
        <is>
          <t>E0</t>
        </is>
      </c>
      <c r="C290" s="24" t="inlineStr">
        <is>
          <t>Premier League</t>
        </is>
      </c>
      <c r="D290" s="24" t="inlineStr">
        <is>
          <t>Crystal Palace</t>
        </is>
      </c>
      <c r="E290" s="24" t="n">
        <v>23</v>
      </c>
      <c r="F290" s="24" t="n">
        <v>6</v>
      </c>
      <c r="G290" s="29" t="n">
        <v>46417.625</v>
      </c>
      <c r="H290" s="24" t="inlineStr">
        <is>
          <t>Hull</t>
        </is>
      </c>
      <c r="I290" s="24" t="inlineStr">
        <is>
          <t>A</t>
        </is>
      </c>
      <c r="J290" s="24" t="inlineStr">
        <is>
          <t>E0-Hull-CrystalP</t>
        </is>
      </c>
      <c r="K290" s="24" t="n">
        <v>20</v>
      </c>
      <c r="L290" s="11">
        <f>IF(INDEX(Matches!$X:$X,AA290)=0,"",IF(I290="H",INDEX(Matches!$H:$H,AA290),INDEX(Matches!$I:$I,AA290)))</f>
        <v/>
      </c>
      <c r="M290" s="11">
        <f>IF(INDEX(Matches!$X:$X,AA290)=0,"",IF(I290="H",INDEX(Matches!$I:$I,AA290),INDEX(Matches!$H:$H,AA290)))</f>
        <v/>
      </c>
      <c r="N290" s="11">
        <f>IF(L290="","",IF(L290&gt;M290,"W",IF(L290=M290,"D","L")))</f>
        <v/>
      </c>
      <c r="O290" s="11">
        <f>IF(L290="","",IF(L290&gt;M290,3,IF(L290=M290,1,0)))</f>
        <v/>
      </c>
      <c r="P290" s="31">
        <f>IF(I290="H",INDEX(Matches!$L:$L,AA290),INDEX(Matches!$N:$N,AA290))</f>
        <v/>
      </c>
      <c r="Q290" s="31">
        <f>INDEX(Matches!$M:$M,AA290)</f>
        <v/>
      </c>
      <c r="R290" s="31">
        <f>IF(I290="H",INDEX(Matches!$N:$N,AA290),INDEX(Matches!$L:$L,AA290))</f>
        <v/>
      </c>
      <c r="S290" s="33">
        <f>IF(I290="H",INDEX(Matches!$O:$O,AA290),INDEX(Matches!$P:$P,AA290))</f>
        <v/>
      </c>
      <c r="T290" s="33">
        <f>IF(INDEX(Matches!$J:$J,AA290)="","",IF(I290="H",INDEX(Matches!$J:$J,AA290),INDEX(Matches!$K:$K,AA290)))</f>
        <v/>
      </c>
      <c r="U290" s="33">
        <f>IF(INDEX(Matches!$K:$K,AA290)="","",IF(I290="H",INDEX(Matches!$K:$K,AA290),INDEX(Matches!$J:$J,AA290)))</f>
        <v/>
      </c>
      <c r="V290" s="30">
        <f>IF(T290="","",T290-U290)</f>
        <v/>
      </c>
      <c r="W290" s="33">
        <f>IF(I290="H",INDEX(Matches!$T:$T,AA290),INDEX(Matches!$U:$U,AA290))</f>
        <v/>
      </c>
      <c r="X290" s="11">
        <f>INDEX(Matches!$X:$X,AA290)</f>
        <v/>
      </c>
      <c r="Y290" s="30">
        <f>IF(O290="","",O290-S290)</f>
        <v/>
      </c>
      <c r="Z290" s="30">
        <f>IF(W290="","",W290-S290)</f>
        <v/>
      </c>
      <c r="AA290" s="24">
        <f>MATCH(J290,Matches!$A:$A,0)</f>
        <v/>
      </c>
      <c r="AB290" s="33" t="n"/>
      <c r="AC290" s="33" t="n">
        <v>1.713656569735688</v>
      </c>
      <c r="AD290" s="24" t="inlineStr">
        <is>
          <t>Y</t>
        </is>
      </c>
      <c r="AE290" s="24" t="n">
        <v>6</v>
      </c>
      <c r="AF290" s="33" t="n"/>
      <c r="AG290" s="33" t="n"/>
    </row>
    <row r="291">
      <c r="A291" s="24" t="inlineStr">
        <is>
          <t>Crystal Palace|24</t>
        </is>
      </c>
      <c r="B291" s="24" t="inlineStr">
        <is>
          <t>E0</t>
        </is>
      </c>
      <c r="C291" s="24" t="inlineStr">
        <is>
          <t>Premier League</t>
        </is>
      </c>
      <c r="D291" s="24" t="inlineStr">
        <is>
          <t>Crystal Palace</t>
        </is>
      </c>
      <c r="E291" s="24" t="n">
        <v>24</v>
      </c>
      <c r="F291" s="24" t="n">
        <v>6</v>
      </c>
      <c r="G291" s="29" t="n">
        <v>46424.625</v>
      </c>
      <c r="H291" s="24" t="inlineStr">
        <is>
          <t>Coventry</t>
        </is>
      </c>
      <c r="I291" s="24" t="inlineStr">
        <is>
          <t>H</t>
        </is>
      </c>
      <c r="J291" s="24" t="inlineStr">
        <is>
          <t>E0-CrystalP-Coventry</t>
        </is>
      </c>
      <c r="K291" s="24" t="n">
        <v>18</v>
      </c>
      <c r="L291" s="11">
        <f>IF(INDEX(Matches!$X:$X,AA291)=0,"",IF(I291="H",INDEX(Matches!$H:$H,AA291),INDEX(Matches!$I:$I,AA291)))</f>
        <v/>
      </c>
      <c r="M291" s="11">
        <f>IF(INDEX(Matches!$X:$X,AA291)=0,"",IF(I291="H",INDEX(Matches!$I:$I,AA291),INDEX(Matches!$H:$H,AA291)))</f>
        <v/>
      </c>
      <c r="N291" s="11">
        <f>IF(L291="","",IF(L291&gt;M291,"W",IF(L291=M291,"D","L")))</f>
        <v/>
      </c>
      <c r="O291" s="11">
        <f>IF(L291="","",IF(L291&gt;M291,3,IF(L291=M291,1,0)))</f>
        <v/>
      </c>
      <c r="P291" s="31">
        <f>IF(I291="H",INDEX(Matches!$L:$L,AA291),INDEX(Matches!$N:$N,AA291))</f>
        <v/>
      </c>
      <c r="Q291" s="31">
        <f>INDEX(Matches!$M:$M,AA291)</f>
        <v/>
      </c>
      <c r="R291" s="31">
        <f>IF(I291="H",INDEX(Matches!$N:$N,AA291),INDEX(Matches!$L:$L,AA291))</f>
        <v/>
      </c>
      <c r="S291" s="33">
        <f>IF(I291="H",INDEX(Matches!$O:$O,AA291),INDEX(Matches!$P:$P,AA291))</f>
        <v/>
      </c>
      <c r="T291" s="33">
        <f>IF(INDEX(Matches!$J:$J,AA291)="","",IF(I291="H",INDEX(Matches!$J:$J,AA291),INDEX(Matches!$K:$K,AA291)))</f>
        <v/>
      </c>
      <c r="U291" s="33">
        <f>IF(INDEX(Matches!$K:$K,AA291)="","",IF(I291="H",INDEX(Matches!$K:$K,AA291),INDEX(Matches!$J:$J,AA291)))</f>
        <v/>
      </c>
      <c r="V291" s="30">
        <f>IF(T291="","",T291-U291)</f>
        <v/>
      </c>
      <c r="W291" s="33">
        <f>IF(I291="H",INDEX(Matches!$T:$T,AA291),INDEX(Matches!$U:$U,AA291))</f>
        <v/>
      </c>
      <c r="X291" s="11">
        <f>INDEX(Matches!$X:$X,AA291)</f>
        <v/>
      </c>
      <c r="Y291" s="30">
        <f>IF(O291="","",O291-S291)</f>
        <v/>
      </c>
      <c r="Z291" s="30">
        <f>IF(W291="","",W291-S291)</f>
        <v/>
      </c>
      <c r="AA291" s="24">
        <f>MATCH(J291,Matches!$A:$A,0)</f>
        <v/>
      </c>
      <c r="AB291" s="33" t="n"/>
      <c r="AC291" s="33" t="n">
        <v>1.773636446913252</v>
      </c>
      <c r="AD291" s="24" t="n"/>
      <c r="AE291" s="24" t="n">
        <v>6</v>
      </c>
      <c r="AF291" s="33" t="n"/>
      <c r="AG291" s="33" t="n"/>
    </row>
    <row r="292">
      <c r="A292" s="24" t="inlineStr">
        <is>
          <t>Crystal Palace|25</t>
        </is>
      </c>
      <c r="B292" s="24" t="inlineStr">
        <is>
          <t>E0</t>
        </is>
      </c>
      <c r="C292" s="24" t="inlineStr">
        <is>
          <t>Premier League</t>
        </is>
      </c>
      <c r="D292" s="24" t="inlineStr">
        <is>
          <t>Crystal Palace</t>
        </is>
      </c>
      <c r="E292" s="24" t="n">
        <v>25</v>
      </c>
      <c r="F292" s="24" t="n">
        <v>7</v>
      </c>
      <c r="G292" s="29" t="n">
        <v>46428.83333333334</v>
      </c>
      <c r="H292" s="24" t="inlineStr">
        <is>
          <t>Brentford</t>
        </is>
      </c>
      <c r="I292" s="24" t="inlineStr">
        <is>
          <t>H</t>
        </is>
      </c>
      <c r="J292" s="24" t="inlineStr">
        <is>
          <t>E0-CrystalP-Brentfor</t>
        </is>
      </c>
      <c r="K292" s="24" t="n">
        <v>12</v>
      </c>
      <c r="L292" s="11">
        <f>IF(INDEX(Matches!$X:$X,AA292)=0,"",IF(I292="H",INDEX(Matches!$H:$H,AA292),INDEX(Matches!$I:$I,AA292)))</f>
        <v/>
      </c>
      <c r="M292" s="11">
        <f>IF(INDEX(Matches!$X:$X,AA292)=0,"",IF(I292="H",INDEX(Matches!$I:$I,AA292),INDEX(Matches!$H:$H,AA292)))</f>
        <v/>
      </c>
      <c r="N292" s="11">
        <f>IF(L292="","",IF(L292&gt;M292,"W",IF(L292=M292,"D","L")))</f>
        <v/>
      </c>
      <c r="O292" s="11">
        <f>IF(L292="","",IF(L292&gt;M292,3,IF(L292=M292,1,0)))</f>
        <v/>
      </c>
      <c r="P292" s="31">
        <f>IF(I292="H",INDEX(Matches!$L:$L,AA292),INDEX(Matches!$N:$N,AA292))</f>
        <v/>
      </c>
      <c r="Q292" s="31">
        <f>INDEX(Matches!$M:$M,AA292)</f>
        <v/>
      </c>
      <c r="R292" s="31">
        <f>IF(I292="H",INDEX(Matches!$N:$N,AA292),INDEX(Matches!$L:$L,AA292))</f>
        <v/>
      </c>
      <c r="S292" s="33">
        <f>IF(I292="H",INDEX(Matches!$O:$O,AA292),INDEX(Matches!$P:$P,AA292))</f>
        <v/>
      </c>
      <c r="T292" s="33">
        <f>IF(INDEX(Matches!$J:$J,AA292)="","",IF(I292="H",INDEX(Matches!$J:$J,AA292),INDEX(Matches!$K:$K,AA292)))</f>
        <v/>
      </c>
      <c r="U292" s="33">
        <f>IF(INDEX(Matches!$K:$K,AA292)="","",IF(I292="H",INDEX(Matches!$K:$K,AA292),INDEX(Matches!$J:$J,AA292)))</f>
        <v/>
      </c>
      <c r="V292" s="30">
        <f>IF(T292="","",T292-U292)</f>
        <v/>
      </c>
      <c r="W292" s="33">
        <f>IF(I292="H",INDEX(Matches!$T:$T,AA292),INDEX(Matches!$U:$U,AA292))</f>
        <v/>
      </c>
      <c r="X292" s="11">
        <f>INDEX(Matches!$X:$X,AA292)</f>
        <v/>
      </c>
      <c r="Y292" s="30">
        <f>IF(O292="","",O292-S292)</f>
        <v/>
      </c>
      <c r="Z292" s="30">
        <f>IF(W292="","",W292-S292)</f>
        <v/>
      </c>
      <c r="AA292" s="24">
        <f>MATCH(J292,Matches!$A:$A,0)</f>
        <v/>
      </c>
      <c r="AB292" s="33" t="n"/>
      <c r="AC292" s="33" t="n">
        <v>1.356669889879988</v>
      </c>
      <c r="AD292" s="24" t="n"/>
      <c r="AE292" s="24" t="n">
        <v>7</v>
      </c>
      <c r="AF292" s="33" t="n"/>
      <c r="AG292" s="33" t="n"/>
    </row>
    <row r="293">
      <c r="A293" s="24" t="inlineStr">
        <is>
          <t>Crystal Palace|26</t>
        </is>
      </c>
      <c r="B293" s="24" t="inlineStr">
        <is>
          <t>E0</t>
        </is>
      </c>
      <c r="C293" s="24" t="inlineStr">
        <is>
          <t>Premier League</t>
        </is>
      </c>
      <c r="D293" s="24" t="inlineStr">
        <is>
          <t>Crystal Palace</t>
        </is>
      </c>
      <c r="E293" s="24" t="n">
        <v>26</v>
      </c>
      <c r="F293" s="24" t="n">
        <v>7</v>
      </c>
      <c r="G293" s="29" t="n">
        <v>46438.625</v>
      </c>
      <c r="H293" s="24" t="inlineStr">
        <is>
          <t>Bournemouth</t>
        </is>
      </c>
      <c r="I293" s="24" t="inlineStr">
        <is>
          <t>A</t>
        </is>
      </c>
      <c r="J293" s="24" t="inlineStr">
        <is>
          <t>E0-Bournemo-CrystalP</t>
        </is>
      </c>
      <c r="K293" s="24" t="n">
        <v>11</v>
      </c>
      <c r="L293" s="11">
        <f>IF(INDEX(Matches!$X:$X,AA293)=0,"",IF(I293="H",INDEX(Matches!$H:$H,AA293),INDEX(Matches!$I:$I,AA293)))</f>
        <v/>
      </c>
      <c r="M293" s="11">
        <f>IF(INDEX(Matches!$X:$X,AA293)=0,"",IF(I293="H",INDEX(Matches!$I:$I,AA293),INDEX(Matches!$H:$H,AA293)))</f>
        <v/>
      </c>
      <c r="N293" s="11">
        <f>IF(L293="","",IF(L293&gt;M293,"W",IF(L293=M293,"D","L")))</f>
        <v/>
      </c>
      <c r="O293" s="11">
        <f>IF(L293="","",IF(L293&gt;M293,3,IF(L293=M293,1,0)))</f>
        <v/>
      </c>
      <c r="P293" s="31">
        <f>IF(I293="H",INDEX(Matches!$L:$L,AA293),INDEX(Matches!$N:$N,AA293))</f>
        <v/>
      </c>
      <c r="Q293" s="31">
        <f>INDEX(Matches!$M:$M,AA293)</f>
        <v/>
      </c>
      <c r="R293" s="31">
        <f>IF(I293="H",INDEX(Matches!$N:$N,AA293),INDEX(Matches!$L:$L,AA293))</f>
        <v/>
      </c>
      <c r="S293" s="33">
        <f>IF(I293="H",INDEX(Matches!$O:$O,AA293),INDEX(Matches!$P:$P,AA293))</f>
        <v/>
      </c>
      <c r="T293" s="33">
        <f>IF(INDEX(Matches!$J:$J,AA293)="","",IF(I293="H",INDEX(Matches!$J:$J,AA293),INDEX(Matches!$K:$K,AA293)))</f>
        <v/>
      </c>
      <c r="U293" s="33">
        <f>IF(INDEX(Matches!$K:$K,AA293)="","",IF(I293="H",INDEX(Matches!$K:$K,AA293),INDEX(Matches!$J:$J,AA293)))</f>
        <v/>
      </c>
      <c r="V293" s="30">
        <f>IF(T293="","",T293-U293)</f>
        <v/>
      </c>
      <c r="W293" s="33">
        <f>IF(I293="H",INDEX(Matches!$T:$T,AA293),INDEX(Matches!$U:$U,AA293))</f>
        <v/>
      </c>
      <c r="X293" s="11">
        <f>INDEX(Matches!$X:$X,AA293)</f>
        <v/>
      </c>
      <c r="Y293" s="30">
        <f>IF(O293="","",O293-S293)</f>
        <v/>
      </c>
      <c r="Z293" s="30">
        <f>IF(W293="","",W293-S293)</f>
        <v/>
      </c>
      <c r="AA293" s="24">
        <f>MATCH(J293,Matches!$A:$A,0)</f>
        <v/>
      </c>
      <c r="AB293" s="33" t="n"/>
      <c r="AC293" s="33" t="n">
        <v>1.004025692739675</v>
      </c>
      <c r="AD293" s="24" t="n"/>
      <c r="AE293" s="24" t="n">
        <v>7</v>
      </c>
      <c r="AF293" s="33" t="n"/>
      <c r="AG293" s="33" t="n"/>
    </row>
    <row r="294">
      <c r="A294" s="24" t="inlineStr">
        <is>
          <t>Crystal Palace|27</t>
        </is>
      </c>
      <c r="B294" s="24" t="inlineStr">
        <is>
          <t>E0</t>
        </is>
      </c>
      <c r="C294" s="24" t="inlineStr">
        <is>
          <t>Premier League</t>
        </is>
      </c>
      <c r="D294" s="24" t="inlineStr">
        <is>
          <t>Crystal Palace</t>
        </is>
      </c>
      <c r="E294" s="24" t="n">
        <v>27</v>
      </c>
      <c r="F294" s="24" t="n">
        <v>7</v>
      </c>
      <c r="G294" s="29" t="n">
        <v>46445.625</v>
      </c>
      <c r="H294" s="24" t="inlineStr">
        <is>
          <t>Sunderland</t>
        </is>
      </c>
      <c r="I294" s="24" t="inlineStr">
        <is>
          <t>H</t>
        </is>
      </c>
      <c r="J294" s="24" t="inlineStr">
        <is>
          <t>E0-CrystalP-Sunderla</t>
        </is>
      </c>
      <c r="K294" s="24" t="n">
        <v>17</v>
      </c>
      <c r="L294" s="11">
        <f>IF(INDEX(Matches!$X:$X,AA294)=0,"",IF(I294="H",INDEX(Matches!$H:$H,AA294),INDEX(Matches!$I:$I,AA294)))</f>
        <v/>
      </c>
      <c r="M294" s="11">
        <f>IF(INDEX(Matches!$X:$X,AA294)=0,"",IF(I294="H",INDEX(Matches!$I:$I,AA294),INDEX(Matches!$H:$H,AA294)))</f>
        <v/>
      </c>
      <c r="N294" s="11">
        <f>IF(L294="","",IF(L294&gt;M294,"W",IF(L294=M294,"D","L")))</f>
        <v/>
      </c>
      <c r="O294" s="11">
        <f>IF(L294="","",IF(L294&gt;M294,3,IF(L294=M294,1,0)))</f>
        <v/>
      </c>
      <c r="P294" s="31">
        <f>IF(I294="H",INDEX(Matches!$L:$L,AA294),INDEX(Matches!$N:$N,AA294))</f>
        <v/>
      </c>
      <c r="Q294" s="31">
        <f>INDEX(Matches!$M:$M,AA294)</f>
        <v/>
      </c>
      <c r="R294" s="31">
        <f>IF(I294="H",INDEX(Matches!$N:$N,AA294),INDEX(Matches!$L:$L,AA294))</f>
        <v/>
      </c>
      <c r="S294" s="33">
        <f>IF(I294="H",INDEX(Matches!$O:$O,AA294),INDEX(Matches!$P:$P,AA294))</f>
        <v/>
      </c>
      <c r="T294" s="33">
        <f>IF(INDEX(Matches!$J:$J,AA294)="","",IF(I294="H",INDEX(Matches!$J:$J,AA294),INDEX(Matches!$K:$K,AA294)))</f>
        <v/>
      </c>
      <c r="U294" s="33">
        <f>IF(INDEX(Matches!$K:$K,AA294)="","",IF(I294="H",INDEX(Matches!$K:$K,AA294),INDEX(Matches!$J:$J,AA294)))</f>
        <v/>
      </c>
      <c r="V294" s="30">
        <f>IF(T294="","",T294-U294)</f>
        <v/>
      </c>
      <c r="W294" s="33">
        <f>IF(I294="H",INDEX(Matches!$T:$T,AA294),INDEX(Matches!$U:$U,AA294))</f>
        <v/>
      </c>
      <c r="X294" s="11">
        <f>INDEX(Matches!$X:$X,AA294)</f>
        <v/>
      </c>
      <c r="Y294" s="30">
        <f>IF(O294="","",O294-S294)</f>
        <v/>
      </c>
      <c r="Z294" s="30">
        <f>IF(W294="","",W294-S294)</f>
        <v/>
      </c>
      <c r="AA294" s="24">
        <f>MATCH(J294,Matches!$A:$A,0)</f>
        <v/>
      </c>
      <c r="AB294" s="33" t="n"/>
      <c r="AC294" s="33" t="n">
        <v>1.549502346710197</v>
      </c>
      <c r="AD294" s="24" t="n"/>
      <c r="AE294" s="24" t="n">
        <v>7</v>
      </c>
      <c r="AF294" s="33" t="n"/>
      <c r="AG294" s="33" t="n"/>
    </row>
    <row r="295">
      <c r="A295" s="24" t="inlineStr">
        <is>
          <t>Crystal Palace|28</t>
        </is>
      </c>
      <c r="B295" s="24" t="inlineStr">
        <is>
          <t>E0</t>
        </is>
      </c>
      <c r="C295" s="24" t="inlineStr">
        <is>
          <t>Premier League</t>
        </is>
      </c>
      <c r="D295" s="24" t="inlineStr">
        <is>
          <t>Crystal Palace</t>
        </is>
      </c>
      <c r="E295" s="24" t="n">
        <v>28</v>
      </c>
      <c r="F295" s="24" t="n">
        <v>7</v>
      </c>
      <c r="G295" s="29" t="n">
        <v>46449.83333333334</v>
      </c>
      <c r="H295" s="24" t="inlineStr">
        <is>
          <t>Arsenal</t>
        </is>
      </c>
      <c r="I295" s="24" t="inlineStr">
        <is>
          <t>A</t>
        </is>
      </c>
      <c r="J295" s="24" t="inlineStr">
        <is>
          <t>E0-Arsenal-CrystalP</t>
        </is>
      </c>
      <c r="K295" s="24" t="n">
        <v>1</v>
      </c>
      <c r="L295" s="11">
        <f>IF(INDEX(Matches!$X:$X,AA295)=0,"",IF(I295="H",INDEX(Matches!$H:$H,AA295),INDEX(Matches!$I:$I,AA295)))</f>
        <v/>
      </c>
      <c r="M295" s="11">
        <f>IF(INDEX(Matches!$X:$X,AA295)=0,"",IF(I295="H",INDEX(Matches!$I:$I,AA295),INDEX(Matches!$H:$H,AA295)))</f>
        <v/>
      </c>
      <c r="N295" s="11">
        <f>IF(L295="","",IF(L295&gt;M295,"W",IF(L295=M295,"D","L")))</f>
        <v/>
      </c>
      <c r="O295" s="11">
        <f>IF(L295="","",IF(L295&gt;M295,3,IF(L295=M295,1,0)))</f>
        <v/>
      </c>
      <c r="P295" s="31">
        <f>IF(I295="H",INDEX(Matches!$L:$L,AA295),INDEX(Matches!$N:$N,AA295))</f>
        <v/>
      </c>
      <c r="Q295" s="31">
        <f>INDEX(Matches!$M:$M,AA295)</f>
        <v/>
      </c>
      <c r="R295" s="31">
        <f>IF(I295="H",INDEX(Matches!$N:$N,AA295),INDEX(Matches!$L:$L,AA295))</f>
        <v/>
      </c>
      <c r="S295" s="33">
        <f>IF(I295="H",INDEX(Matches!$O:$O,AA295),INDEX(Matches!$P:$P,AA295))</f>
        <v/>
      </c>
      <c r="T295" s="33">
        <f>IF(INDEX(Matches!$J:$J,AA295)="","",IF(I295="H",INDEX(Matches!$J:$J,AA295),INDEX(Matches!$K:$K,AA295)))</f>
        <v/>
      </c>
      <c r="U295" s="33">
        <f>IF(INDEX(Matches!$K:$K,AA295)="","",IF(I295="H",INDEX(Matches!$K:$K,AA295),INDEX(Matches!$J:$J,AA295)))</f>
        <v/>
      </c>
      <c r="V295" s="30">
        <f>IF(T295="","",T295-U295)</f>
        <v/>
      </c>
      <c r="W295" s="33">
        <f>IF(I295="H",INDEX(Matches!$T:$T,AA295),INDEX(Matches!$U:$U,AA295))</f>
        <v/>
      </c>
      <c r="X295" s="11">
        <f>INDEX(Matches!$X:$X,AA295)</f>
        <v/>
      </c>
      <c r="Y295" s="30">
        <f>IF(O295="","",O295-S295)</f>
        <v/>
      </c>
      <c r="Z295" s="30">
        <f>IF(W295="","",W295-S295)</f>
        <v/>
      </c>
      <c r="AA295" s="24">
        <f>MATCH(J295,Matches!$A:$A,0)</f>
        <v/>
      </c>
      <c r="AB295" s="33" t="n"/>
      <c r="AC295" s="33" t="n">
        <v>0.4563320080277563</v>
      </c>
      <c r="AD295" s="24" t="n"/>
      <c r="AE295" s="24" t="n">
        <v>7</v>
      </c>
      <c r="AF295" s="33" t="n"/>
      <c r="AG295" s="33" t="n"/>
    </row>
    <row r="296">
      <c r="A296" s="24" t="inlineStr">
        <is>
          <t>Crystal Palace|29</t>
        </is>
      </c>
      <c r="B296" s="24" t="inlineStr">
        <is>
          <t>E0</t>
        </is>
      </c>
      <c r="C296" s="24" t="inlineStr">
        <is>
          <t>Premier League</t>
        </is>
      </c>
      <c r="D296" s="24" t="inlineStr">
        <is>
          <t>Crystal Palace</t>
        </is>
      </c>
      <c r="E296" s="24" t="n">
        <v>29</v>
      </c>
      <c r="F296" s="24" t="n">
        <v>8</v>
      </c>
      <c r="G296" s="29" t="n">
        <v>46459.625</v>
      </c>
      <c r="H296" s="24" t="inlineStr">
        <is>
          <t>Fulham</t>
        </is>
      </c>
      <c r="I296" s="24" t="inlineStr">
        <is>
          <t>H</t>
        </is>
      </c>
      <c r="J296" s="24" t="inlineStr">
        <is>
          <t>E0-CrystalP-Fulham</t>
        </is>
      </c>
      <c r="K296" s="24" t="n">
        <v>16</v>
      </c>
      <c r="L296" s="11">
        <f>IF(INDEX(Matches!$X:$X,AA296)=0,"",IF(I296="H",INDEX(Matches!$H:$H,AA296),INDEX(Matches!$I:$I,AA296)))</f>
        <v/>
      </c>
      <c r="M296" s="11">
        <f>IF(INDEX(Matches!$X:$X,AA296)=0,"",IF(I296="H",INDEX(Matches!$I:$I,AA296),INDEX(Matches!$H:$H,AA296)))</f>
        <v/>
      </c>
      <c r="N296" s="11">
        <f>IF(L296="","",IF(L296&gt;M296,"W",IF(L296=M296,"D","L")))</f>
        <v/>
      </c>
      <c r="O296" s="11">
        <f>IF(L296="","",IF(L296&gt;M296,3,IF(L296=M296,1,0)))</f>
        <v/>
      </c>
      <c r="P296" s="31">
        <f>IF(I296="H",INDEX(Matches!$L:$L,AA296),INDEX(Matches!$N:$N,AA296))</f>
        <v/>
      </c>
      <c r="Q296" s="31">
        <f>INDEX(Matches!$M:$M,AA296)</f>
        <v/>
      </c>
      <c r="R296" s="31">
        <f>IF(I296="H",INDEX(Matches!$N:$N,AA296),INDEX(Matches!$L:$L,AA296))</f>
        <v/>
      </c>
      <c r="S296" s="33">
        <f>IF(I296="H",INDEX(Matches!$O:$O,AA296),INDEX(Matches!$P:$P,AA296))</f>
        <v/>
      </c>
      <c r="T296" s="33">
        <f>IF(INDEX(Matches!$J:$J,AA296)="","",IF(I296="H",INDEX(Matches!$J:$J,AA296),INDEX(Matches!$K:$K,AA296)))</f>
        <v/>
      </c>
      <c r="U296" s="33">
        <f>IF(INDEX(Matches!$K:$K,AA296)="","",IF(I296="H",INDEX(Matches!$K:$K,AA296),INDEX(Matches!$J:$J,AA296)))</f>
        <v/>
      </c>
      <c r="V296" s="30">
        <f>IF(T296="","",T296-U296)</f>
        <v/>
      </c>
      <c r="W296" s="33">
        <f>IF(I296="H",INDEX(Matches!$T:$T,AA296),INDEX(Matches!$U:$U,AA296))</f>
        <v/>
      </c>
      <c r="X296" s="11">
        <f>INDEX(Matches!$X:$X,AA296)</f>
        <v/>
      </c>
      <c r="Y296" s="30">
        <f>IF(O296="","",O296-S296)</f>
        <v/>
      </c>
      <c r="Z296" s="30">
        <f>IF(W296="","",W296-S296)</f>
        <v/>
      </c>
      <c r="AA296" s="24">
        <f>MATCH(J296,Matches!$A:$A,0)</f>
        <v/>
      </c>
      <c r="AB296" s="33" t="n"/>
      <c r="AC296" s="33" t="n">
        <v>1.475274545267686</v>
      </c>
      <c r="AD296" s="24" t="n"/>
      <c r="AE296" s="24" t="n">
        <v>8</v>
      </c>
      <c r="AF296" s="33" t="n"/>
      <c r="AG296" s="33" t="n"/>
    </row>
    <row r="297">
      <c r="A297" s="24" t="inlineStr">
        <is>
          <t>Crystal Palace|30</t>
        </is>
      </c>
      <c r="B297" s="24" t="inlineStr">
        <is>
          <t>E0</t>
        </is>
      </c>
      <c r="C297" s="24" t="inlineStr">
        <is>
          <t>Premier League</t>
        </is>
      </c>
      <c r="D297" s="24" t="inlineStr">
        <is>
          <t>Crystal Palace</t>
        </is>
      </c>
      <c r="E297" s="24" t="n">
        <v>30</v>
      </c>
      <c r="F297" s="24" t="n">
        <v>8</v>
      </c>
      <c r="G297" s="29" t="n">
        <v>46466.625</v>
      </c>
      <c r="H297" s="24" t="inlineStr">
        <is>
          <t>Ipswich</t>
        </is>
      </c>
      <c r="I297" s="24" t="inlineStr">
        <is>
          <t>A</t>
        </is>
      </c>
      <c r="J297" s="24" t="inlineStr">
        <is>
          <t>E0-Ipswich-CrystalP</t>
        </is>
      </c>
      <c r="K297" s="24" t="n">
        <v>19</v>
      </c>
      <c r="L297" s="11">
        <f>IF(INDEX(Matches!$X:$X,AA297)=0,"",IF(I297="H",INDEX(Matches!$H:$H,AA297),INDEX(Matches!$I:$I,AA297)))</f>
        <v/>
      </c>
      <c r="M297" s="11">
        <f>IF(INDEX(Matches!$X:$X,AA297)=0,"",IF(I297="H",INDEX(Matches!$I:$I,AA297),INDEX(Matches!$H:$H,AA297)))</f>
        <v/>
      </c>
      <c r="N297" s="11">
        <f>IF(L297="","",IF(L297&gt;M297,"W",IF(L297=M297,"D","L")))</f>
        <v/>
      </c>
      <c r="O297" s="11">
        <f>IF(L297="","",IF(L297&gt;M297,3,IF(L297=M297,1,0)))</f>
        <v/>
      </c>
      <c r="P297" s="31">
        <f>IF(I297="H",INDEX(Matches!$L:$L,AA297),INDEX(Matches!$N:$N,AA297))</f>
        <v/>
      </c>
      <c r="Q297" s="31">
        <f>INDEX(Matches!$M:$M,AA297)</f>
        <v/>
      </c>
      <c r="R297" s="31">
        <f>IF(I297="H",INDEX(Matches!$N:$N,AA297),INDEX(Matches!$L:$L,AA297))</f>
        <v/>
      </c>
      <c r="S297" s="33">
        <f>IF(I297="H",INDEX(Matches!$O:$O,AA297),INDEX(Matches!$P:$P,AA297))</f>
        <v/>
      </c>
      <c r="T297" s="33">
        <f>IF(INDEX(Matches!$J:$J,AA297)="","",IF(I297="H",INDEX(Matches!$J:$J,AA297),INDEX(Matches!$K:$K,AA297)))</f>
        <v/>
      </c>
      <c r="U297" s="33">
        <f>IF(INDEX(Matches!$K:$K,AA297)="","",IF(I297="H",INDEX(Matches!$K:$K,AA297),INDEX(Matches!$J:$J,AA297)))</f>
        <v/>
      </c>
      <c r="V297" s="30">
        <f>IF(T297="","",T297-U297)</f>
        <v/>
      </c>
      <c r="W297" s="33">
        <f>IF(I297="H",INDEX(Matches!$T:$T,AA297),INDEX(Matches!$U:$U,AA297))</f>
        <v/>
      </c>
      <c r="X297" s="11">
        <f>INDEX(Matches!$X:$X,AA297)</f>
        <v/>
      </c>
      <c r="Y297" s="30">
        <f>IF(O297="","",O297-S297)</f>
        <v/>
      </c>
      <c r="Z297" s="30">
        <f>IF(W297="","",W297-S297)</f>
        <v/>
      </c>
      <c r="AA297" s="24">
        <f>MATCH(J297,Matches!$A:$A,0)</f>
        <v/>
      </c>
      <c r="AB297" s="33" t="n"/>
      <c r="AC297" s="33" t="n">
        <v>1.457338289244918</v>
      </c>
      <c r="AD297" s="24" t="n"/>
      <c r="AE297" s="24" t="n">
        <v>8</v>
      </c>
      <c r="AF297" s="33" t="n"/>
      <c r="AG297" s="33" t="n"/>
    </row>
    <row r="298">
      <c r="A298" s="24" t="inlineStr">
        <is>
          <t>Crystal Palace|31</t>
        </is>
      </c>
      <c r="B298" s="24" t="inlineStr">
        <is>
          <t>E0</t>
        </is>
      </c>
      <c r="C298" s="24" t="inlineStr">
        <is>
          <t>Premier League</t>
        </is>
      </c>
      <c r="D298" s="24" t="inlineStr">
        <is>
          <t>Crystal Palace</t>
        </is>
      </c>
      <c r="E298" s="24" t="n">
        <v>31</v>
      </c>
      <c r="F298" s="24" t="n">
        <v>8</v>
      </c>
      <c r="G298" s="29" t="n">
        <v>46487.625</v>
      </c>
      <c r="H298" s="24" t="inlineStr">
        <is>
          <t>Everton</t>
        </is>
      </c>
      <c r="I298" s="24" t="inlineStr">
        <is>
          <t>H</t>
        </is>
      </c>
      <c r="J298" s="24" t="inlineStr">
        <is>
          <t>E0-CrystalP-Everton</t>
        </is>
      </c>
      <c r="K298" s="24" t="n">
        <v>10</v>
      </c>
      <c r="L298" s="11">
        <f>IF(INDEX(Matches!$X:$X,AA298)=0,"",IF(I298="H",INDEX(Matches!$H:$H,AA298),INDEX(Matches!$I:$I,AA298)))</f>
        <v/>
      </c>
      <c r="M298" s="11">
        <f>IF(INDEX(Matches!$X:$X,AA298)=0,"",IF(I298="H",INDEX(Matches!$I:$I,AA298),INDEX(Matches!$H:$H,AA298)))</f>
        <v/>
      </c>
      <c r="N298" s="11">
        <f>IF(L298="","",IF(L298&gt;M298,"W",IF(L298=M298,"D","L")))</f>
        <v/>
      </c>
      <c r="O298" s="11">
        <f>IF(L298="","",IF(L298&gt;M298,3,IF(L298=M298,1,0)))</f>
        <v/>
      </c>
      <c r="P298" s="31">
        <f>IF(I298="H",INDEX(Matches!$L:$L,AA298),INDEX(Matches!$N:$N,AA298))</f>
        <v/>
      </c>
      <c r="Q298" s="31">
        <f>INDEX(Matches!$M:$M,AA298)</f>
        <v/>
      </c>
      <c r="R298" s="31">
        <f>IF(I298="H",INDEX(Matches!$N:$N,AA298),INDEX(Matches!$L:$L,AA298))</f>
        <v/>
      </c>
      <c r="S298" s="33">
        <f>IF(I298="H",INDEX(Matches!$O:$O,AA298),INDEX(Matches!$P:$P,AA298))</f>
        <v/>
      </c>
      <c r="T298" s="33">
        <f>IF(INDEX(Matches!$J:$J,AA298)="","",IF(I298="H",INDEX(Matches!$J:$J,AA298),INDEX(Matches!$K:$K,AA298)))</f>
        <v/>
      </c>
      <c r="U298" s="33">
        <f>IF(INDEX(Matches!$K:$K,AA298)="","",IF(I298="H",INDEX(Matches!$K:$K,AA298),INDEX(Matches!$J:$J,AA298)))</f>
        <v/>
      </c>
      <c r="V298" s="30">
        <f>IF(T298="","",T298-U298)</f>
        <v/>
      </c>
      <c r="W298" s="33">
        <f>IF(I298="H",INDEX(Matches!$T:$T,AA298),INDEX(Matches!$U:$U,AA298))</f>
        <v/>
      </c>
      <c r="X298" s="11">
        <f>INDEX(Matches!$X:$X,AA298)</f>
        <v/>
      </c>
      <c r="Y298" s="30">
        <f>IF(O298="","",O298-S298)</f>
        <v/>
      </c>
      <c r="Z298" s="30">
        <f>IF(W298="","",W298-S298)</f>
        <v/>
      </c>
      <c r="AA298" s="24">
        <f>MATCH(J298,Matches!$A:$A,0)</f>
        <v/>
      </c>
      <c r="AB298" s="33" t="n"/>
      <c r="AC298" s="33" t="n">
        <v>1.386278380005991</v>
      </c>
      <c r="AD298" s="24" t="n"/>
      <c r="AE298" s="24" t="n">
        <v>8</v>
      </c>
      <c r="AF298" s="33" t="n"/>
      <c r="AG298" s="33" t="n"/>
    </row>
    <row r="299">
      <c r="A299" s="24" t="inlineStr">
        <is>
          <t>Crystal Palace|32</t>
        </is>
      </c>
      <c r="B299" s="24" t="inlineStr">
        <is>
          <t>E0</t>
        </is>
      </c>
      <c r="C299" s="24" t="inlineStr">
        <is>
          <t>Premier League</t>
        </is>
      </c>
      <c r="D299" s="24" t="inlineStr">
        <is>
          <t>Crystal Palace</t>
        </is>
      </c>
      <c r="E299" s="24" t="n">
        <v>32</v>
      </c>
      <c r="F299" s="24" t="n">
        <v>8</v>
      </c>
      <c r="G299" s="29" t="n">
        <v>46494.625</v>
      </c>
      <c r="H299" s="24" t="inlineStr">
        <is>
          <t>Man City</t>
        </is>
      </c>
      <c r="I299" s="24" t="inlineStr">
        <is>
          <t>A</t>
        </is>
      </c>
      <c r="J299" s="24" t="inlineStr">
        <is>
          <t>E0-ManCity-CrystalP</t>
        </is>
      </c>
      <c r="K299" s="24" t="n">
        <v>2</v>
      </c>
      <c r="L299" s="11">
        <f>IF(INDEX(Matches!$X:$X,AA299)=0,"",IF(I299="H",INDEX(Matches!$H:$H,AA299),INDEX(Matches!$I:$I,AA299)))</f>
        <v/>
      </c>
      <c r="M299" s="11">
        <f>IF(INDEX(Matches!$X:$X,AA299)=0,"",IF(I299="H",INDEX(Matches!$I:$I,AA299),INDEX(Matches!$H:$H,AA299)))</f>
        <v/>
      </c>
      <c r="N299" s="11">
        <f>IF(L299="","",IF(L299&gt;M299,"W",IF(L299=M299,"D","L")))</f>
        <v/>
      </c>
      <c r="O299" s="11">
        <f>IF(L299="","",IF(L299&gt;M299,3,IF(L299=M299,1,0)))</f>
        <v/>
      </c>
      <c r="P299" s="31">
        <f>IF(I299="H",INDEX(Matches!$L:$L,AA299),INDEX(Matches!$N:$N,AA299))</f>
        <v/>
      </c>
      <c r="Q299" s="31">
        <f>INDEX(Matches!$M:$M,AA299)</f>
        <v/>
      </c>
      <c r="R299" s="31">
        <f>IF(I299="H",INDEX(Matches!$N:$N,AA299),INDEX(Matches!$L:$L,AA299))</f>
        <v/>
      </c>
      <c r="S299" s="33">
        <f>IF(I299="H",INDEX(Matches!$O:$O,AA299),INDEX(Matches!$P:$P,AA299))</f>
        <v/>
      </c>
      <c r="T299" s="33">
        <f>IF(INDEX(Matches!$J:$J,AA299)="","",IF(I299="H",INDEX(Matches!$J:$J,AA299),INDEX(Matches!$K:$K,AA299)))</f>
        <v/>
      </c>
      <c r="U299" s="33">
        <f>IF(INDEX(Matches!$K:$K,AA299)="","",IF(I299="H",INDEX(Matches!$K:$K,AA299),INDEX(Matches!$J:$J,AA299)))</f>
        <v/>
      </c>
      <c r="V299" s="30">
        <f>IF(T299="","",T299-U299)</f>
        <v/>
      </c>
      <c r="W299" s="33">
        <f>IF(I299="H",INDEX(Matches!$T:$T,AA299),INDEX(Matches!$U:$U,AA299))</f>
        <v/>
      </c>
      <c r="X299" s="11">
        <f>INDEX(Matches!$X:$X,AA299)</f>
        <v/>
      </c>
      <c r="Y299" s="30">
        <f>IF(O299="","",O299-S299)</f>
        <v/>
      </c>
      <c r="Z299" s="30">
        <f>IF(W299="","",W299-S299)</f>
        <v/>
      </c>
      <c r="AA299" s="24">
        <f>MATCH(J299,Matches!$A:$A,0)</f>
        <v/>
      </c>
      <c r="AB299" s="33" t="n"/>
      <c r="AC299" s="33" t="n">
        <v>0.5073132916610669</v>
      </c>
      <c r="AD299" s="24" t="n"/>
      <c r="AE299" s="24" t="n">
        <v>8</v>
      </c>
      <c r="AF299" s="33" t="n"/>
      <c r="AG299" s="33" t="n"/>
    </row>
    <row r="300">
      <c r="A300" s="24" t="inlineStr">
        <is>
          <t>Crystal Palace|33</t>
        </is>
      </c>
      <c r="B300" s="24" t="inlineStr">
        <is>
          <t>E0</t>
        </is>
      </c>
      <c r="C300" s="24" t="inlineStr">
        <is>
          <t>Premier League</t>
        </is>
      </c>
      <c r="D300" s="24" t="inlineStr">
        <is>
          <t>Crystal Palace</t>
        </is>
      </c>
      <c r="E300" s="24" t="n">
        <v>33</v>
      </c>
      <c r="F300" s="24" t="n">
        <v>9</v>
      </c>
      <c r="G300" s="29" t="n">
        <v>46501.625</v>
      </c>
      <c r="H300" s="24" t="inlineStr">
        <is>
          <t>Man Utd</t>
        </is>
      </c>
      <c r="I300" s="24" t="inlineStr">
        <is>
          <t>A</t>
        </is>
      </c>
      <c r="J300" s="24" t="inlineStr">
        <is>
          <t>E0-ManUtd-CrystalP</t>
        </is>
      </c>
      <c r="K300" s="24" t="n">
        <v>4</v>
      </c>
      <c r="L300" s="11">
        <f>IF(INDEX(Matches!$X:$X,AA300)=0,"",IF(I300="H",INDEX(Matches!$H:$H,AA300),INDEX(Matches!$I:$I,AA300)))</f>
        <v/>
      </c>
      <c r="M300" s="11">
        <f>IF(INDEX(Matches!$X:$X,AA300)=0,"",IF(I300="H",INDEX(Matches!$I:$I,AA300),INDEX(Matches!$H:$H,AA300)))</f>
        <v/>
      </c>
      <c r="N300" s="11">
        <f>IF(L300="","",IF(L300&gt;M300,"W",IF(L300=M300,"D","L")))</f>
        <v/>
      </c>
      <c r="O300" s="11">
        <f>IF(L300="","",IF(L300&gt;M300,3,IF(L300=M300,1,0)))</f>
        <v/>
      </c>
      <c r="P300" s="31">
        <f>IF(I300="H",INDEX(Matches!$L:$L,AA300),INDEX(Matches!$N:$N,AA300))</f>
        <v/>
      </c>
      <c r="Q300" s="31">
        <f>INDEX(Matches!$M:$M,AA300)</f>
        <v/>
      </c>
      <c r="R300" s="31">
        <f>IF(I300="H",INDEX(Matches!$N:$N,AA300),INDEX(Matches!$L:$L,AA300))</f>
        <v/>
      </c>
      <c r="S300" s="33">
        <f>IF(I300="H",INDEX(Matches!$O:$O,AA300),INDEX(Matches!$P:$P,AA300))</f>
        <v/>
      </c>
      <c r="T300" s="33">
        <f>IF(INDEX(Matches!$J:$J,AA300)="","",IF(I300="H",INDEX(Matches!$J:$J,AA300),INDEX(Matches!$K:$K,AA300)))</f>
        <v/>
      </c>
      <c r="U300" s="33">
        <f>IF(INDEX(Matches!$K:$K,AA300)="","",IF(I300="H",INDEX(Matches!$K:$K,AA300),INDEX(Matches!$J:$J,AA300)))</f>
        <v/>
      </c>
      <c r="V300" s="30">
        <f>IF(T300="","",T300-U300)</f>
        <v/>
      </c>
      <c r="W300" s="33">
        <f>IF(I300="H",INDEX(Matches!$T:$T,AA300),INDEX(Matches!$U:$U,AA300))</f>
        <v/>
      </c>
      <c r="X300" s="11">
        <f>INDEX(Matches!$X:$X,AA300)</f>
        <v/>
      </c>
      <c r="Y300" s="30">
        <f>IF(O300="","",O300-S300)</f>
        <v/>
      </c>
      <c r="Z300" s="30">
        <f>IF(W300="","",W300-S300)</f>
        <v/>
      </c>
      <c r="AA300" s="24">
        <f>MATCH(J300,Matches!$A:$A,0)</f>
        <v/>
      </c>
      <c r="AB300" s="33" t="n"/>
      <c r="AC300" s="33" t="n">
        <v>0.6283402760381691</v>
      </c>
      <c r="AD300" s="24" t="n"/>
      <c r="AE300" s="24" t="n">
        <v>9</v>
      </c>
      <c r="AF300" s="33" t="n"/>
      <c r="AG300" s="33" t="n"/>
    </row>
    <row r="301">
      <c r="A301" s="24" t="inlineStr">
        <is>
          <t>Crystal Palace|34</t>
        </is>
      </c>
      <c r="B301" s="24" t="inlineStr">
        <is>
          <t>E0</t>
        </is>
      </c>
      <c r="C301" s="24" t="inlineStr">
        <is>
          <t>Premier League</t>
        </is>
      </c>
      <c r="D301" s="24" t="inlineStr">
        <is>
          <t>Crystal Palace</t>
        </is>
      </c>
      <c r="E301" s="24" t="n">
        <v>34</v>
      </c>
      <c r="F301" s="24" t="n">
        <v>9</v>
      </c>
      <c r="G301" s="29" t="n">
        <v>46508.625</v>
      </c>
      <c r="H301" s="24" t="inlineStr">
        <is>
          <t>Aston Villa</t>
        </is>
      </c>
      <c r="I301" s="24" t="inlineStr">
        <is>
          <t>H</t>
        </is>
      </c>
      <c r="J301" s="24" t="inlineStr">
        <is>
          <t>E0-CrystalP-AstonVil</t>
        </is>
      </c>
      <c r="K301" s="24" t="n">
        <v>7</v>
      </c>
      <c r="L301" s="11">
        <f>IF(INDEX(Matches!$X:$X,AA301)=0,"",IF(I301="H",INDEX(Matches!$H:$H,AA301),INDEX(Matches!$I:$I,AA301)))</f>
        <v/>
      </c>
      <c r="M301" s="11">
        <f>IF(INDEX(Matches!$X:$X,AA301)=0,"",IF(I301="H",INDEX(Matches!$I:$I,AA301),INDEX(Matches!$H:$H,AA301)))</f>
        <v/>
      </c>
      <c r="N301" s="11">
        <f>IF(L301="","",IF(L301&gt;M301,"W",IF(L301=M301,"D","L")))</f>
        <v/>
      </c>
      <c r="O301" s="11">
        <f>IF(L301="","",IF(L301&gt;M301,3,IF(L301=M301,1,0)))</f>
        <v/>
      </c>
      <c r="P301" s="31">
        <f>IF(I301="H",INDEX(Matches!$L:$L,AA301),INDEX(Matches!$N:$N,AA301))</f>
        <v/>
      </c>
      <c r="Q301" s="31">
        <f>INDEX(Matches!$M:$M,AA301)</f>
        <v/>
      </c>
      <c r="R301" s="31">
        <f>IF(I301="H",INDEX(Matches!$N:$N,AA301),INDEX(Matches!$L:$L,AA301))</f>
        <v/>
      </c>
      <c r="S301" s="33">
        <f>IF(I301="H",INDEX(Matches!$O:$O,AA301),INDEX(Matches!$P:$P,AA301))</f>
        <v/>
      </c>
      <c r="T301" s="33">
        <f>IF(INDEX(Matches!$J:$J,AA301)="","",IF(I301="H",INDEX(Matches!$J:$J,AA301),INDEX(Matches!$K:$K,AA301)))</f>
        <v/>
      </c>
      <c r="U301" s="33">
        <f>IF(INDEX(Matches!$K:$K,AA301)="","",IF(I301="H",INDEX(Matches!$K:$K,AA301),INDEX(Matches!$J:$J,AA301)))</f>
        <v/>
      </c>
      <c r="V301" s="30">
        <f>IF(T301="","",T301-U301)</f>
        <v/>
      </c>
      <c r="W301" s="33">
        <f>IF(I301="H",INDEX(Matches!$T:$T,AA301),INDEX(Matches!$U:$U,AA301))</f>
        <v/>
      </c>
      <c r="X301" s="11">
        <f>INDEX(Matches!$X:$X,AA301)</f>
        <v/>
      </c>
      <c r="Y301" s="30">
        <f>IF(O301="","",O301-S301)</f>
        <v/>
      </c>
      <c r="Z301" s="30">
        <f>IF(W301="","",W301-S301)</f>
        <v/>
      </c>
      <c r="AA301" s="24">
        <f>MATCH(J301,Matches!$A:$A,0)</f>
        <v/>
      </c>
      <c r="AB301" s="33" t="n"/>
      <c r="AC301" s="33" t="n">
        <v>1.194264706553598</v>
      </c>
      <c r="AD301" s="24" t="n"/>
      <c r="AE301" s="24" t="n">
        <v>9</v>
      </c>
      <c r="AF301" s="33" t="n"/>
      <c r="AG301" s="33" t="n"/>
    </row>
    <row r="302">
      <c r="A302" s="24" t="inlineStr">
        <is>
          <t>Crystal Palace|35</t>
        </is>
      </c>
      <c r="B302" s="24" t="inlineStr">
        <is>
          <t>E0</t>
        </is>
      </c>
      <c r="C302" s="24" t="inlineStr">
        <is>
          <t>Premier League</t>
        </is>
      </c>
      <c r="D302" s="24" t="inlineStr">
        <is>
          <t>Crystal Palace</t>
        </is>
      </c>
      <c r="E302" s="24" t="n">
        <v>35</v>
      </c>
      <c r="F302" s="24" t="n">
        <v>9</v>
      </c>
      <c r="G302" s="29" t="n">
        <v>46515.625</v>
      </c>
      <c r="H302" s="24" t="inlineStr">
        <is>
          <t>Nott'm Forest</t>
        </is>
      </c>
      <c r="I302" s="24" t="inlineStr">
        <is>
          <t>A</t>
        </is>
      </c>
      <c r="J302" s="24" t="inlineStr">
        <is>
          <t>E0-NottmFor-CrystalP</t>
        </is>
      </c>
      <c r="K302" s="24" t="n">
        <v>13</v>
      </c>
      <c r="L302" s="11">
        <f>IF(INDEX(Matches!$X:$X,AA302)=0,"",IF(I302="H",INDEX(Matches!$H:$H,AA302),INDEX(Matches!$I:$I,AA302)))</f>
        <v/>
      </c>
      <c r="M302" s="11">
        <f>IF(INDEX(Matches!$X:$X,AA302)=0,"",IF(I302="H",INDEX(Matches!$I:$I,AA302),INDEX(Matches!$H:$H,AA302)))</f>
        <v/>
      </c>
      <c r="N302" s="11">
        <f>IF(L302="","",IF(L302&gt;M302,"W",IF(L302=M302,"D","L")))</f>
        <v/>
      </c>
      <c r="O302" s="11">
        <f>IF(L302="","",IF(L302&gt;M302,3,IF(L302=M302,1,0)))</f>
        <v/>
      </c>
      <c r="P302" s="31">
        <f>IF(I302="H",INDEX(Matches!$L:$L,AA302),INDEX(Matches!$N:$N,AA302))</f>
        <v/>
      </c>
      <c r="Q302" s="31">
        <f>INDEX(Matches!$M:$M,AA302)</f>
        <v/>
      </c>
      <c r="R302" s="31">
        <f>IF(I302="H",INDEX(Matches!$N:$N,AA302),INDEX(Matches!$L:$L,AA302))</f>
        <v/>
      </c>
      <c r="S302" s="33">
        <f>IF(I302="H",INDEX(Matches!$O:$O,AA302),INDEX(Matches!$P:$P,AA302))</f>
        <v/>
      </c>
      <c r="T302" s="33">
        <f>IF(INDEX(Matches!$J:$J,AA302)="","",IF(I302="H",INDEX(Matches!$J:$J,AA302),INDEX(Matches!$K:$K,AA302)))</f>
        <v/>
      </c>
      <c r="U302" s="33">
        <f>IF(INDEX(Matches!$K:$K,AA302)="","",IF(I302="H",INDEX(Matches!$K:$K,AA302),INDEX(Matches!$J:$J,AA302)))</f>
        <v/>
      </c>
      <c r="V302" s="30">
        <f>IF(T302="","",T302-U302)</f>
        <v/>
      </c>
      <c r="W302" s="33">
        <f>IF(I302="H",INDEX(Matches!$T:$T,AA302),INDEX(Matches!$U:$U,AA302))</f>
        <v/>
      </c>
      <c r="X302" s="11">
        <f>INDEX(Matches!$X:$X,AA302)</f>
        <v/>
      </c>
      <c r="Y302" s="30">
        <f>IF(O302="","",O302-S302)</f>
        <v/>
      </c>
      <c r="Z302" s="30">
        <f>IF(W302="","",W302-S302)</f>
        <v/>
      </c>
      <c r="AA302" s="24">
        <f>MATCH(J302,Matches!$A:$A,0)</f>
        <v/>
      </c>
      <c r="AB302" s="33" t="n"/>
      <c r="AC302" s="33" t="n">
        <v>1.053183391939417</v>
      </c>
      <c r="AD302" s="24" t="n"/>
      <c r="AE302" s="24" t="n">
        <v>9</v>
      </c>
      <c r="AF302" s="33" t="n"/>
      <c r="AG302" s="33" t="n"/>
    </row>
    <row r="303">
      <c r="A303" s="24" t="inlineStr">
        <is>
          <t>Crystal Palace|36</t>
        </is>
      </c>
      <c r="B303" s="24" t="inlineStr">
        <is>
          <t>E0</t>
        </is>
      </c>
      <c r="C303" s="24" t="inlineStr">
        <is>
          <t>Premier League</t>
        </is>
      </c>
      <c r="D303" s="24" t="inlineStr">
        <is>
          <t>Crystal Palace</t>
        </is>
      </c>
      <c r="E303" s="24" t="n">
        <v>36</v>
      </c>
      <c r="F303" s="24" t="n">
        <v>9</v>
      </c>
      <c r="G303" s="29" t="n">
        <v>46522.625</v>
      </c>
      <c r="H303" s="24" t="inlineStr">
        <is>
          <t>Brighton</t>
        </is>
      </c>
      <c r="I303" s="24" t="inlineStr">
        <is>
          <t>H</t>
        </is>
      </c>
      <c r="J303" s="24" t="inlineStr">
        <is>
          <t>E0-CrystalP-Brighton</t>
        </is>
      </c>
      <c r="K303" s="24" t="n">
        <v>8</v>
      </c>
      <c r="L303" s="11">
        <f>IF(INDEX(Matches!$X:$X,AA303)=0,"",IF(I303="H",INDEX(Matches!$H:$H,AA303),INDEX(Matches!$I:$I,AA303)))</f>
        <v/>
      </c>
      <c r="M303" s="11">
        <f>IF(INDEX(Matches!$X:$X,AA303)=0,"",IF(I303="H",INDEX(Matches!$I:$I,AA303),INDEX(Matches!$H:$H,AA303)))</f>
        <v/>
      </c>
      <c r="N303" s="11">
        <f>IF(L303="","",IF(L303&gt;M303,"W",IF(L303=M303,"D","L")))</f>
        <v/>
      </c>
      <c r="O303" s="11">
        <f>IF(L303="","",IF(L303&gt;M303,3,IF(L303=M303,1,0)))</f>
        <v/>
      </c>
      <c r="P303" s="31">
        <f>IF(I303="H",INDEX(Matches!$L:$L,AA303),INDEX(Matches!$N:$N,AA303))</f>
        <v/>
      </c>
      <c r="Q303" s="31">
        <f>INDEX(Matches!$M:$M,AA303)</f>
        <v/>
      </c>
      <c r="R303" s="31">
        <f>IF(I303="H",INDEX(Matches!$N:$N,AA303),INDEX(Matches!$L:$L,AA303))</f>
        <v/>
      </c>
      <c r="S303" s="33">
        <f>IF(I303="H",INDEX(Matches!$O:$O,AA303),INDEX(Matches!$P:$P,AA303))</f>
        <v/>
      </c>
      <c r="T303" s="33">
        <f>IF(INDEX(Matches!$J:$J,AA303)="","",IF(I303="H",INDEX(Matches!$J:$J,AA303),INDEX(Matches!$K:$K,AA303)))</f>
        <v/>
      </c>
      <c r="U303" s="33">
        <f>IF(INDEX(Matches!$K:$K,AA303)="","",IF(I303="H",INDEX(Matches!$K:$K,AA303),INDEX(Matches!$J:$J,AA303)))</f>
        <v/>
      </c>
      <c r="V303" s="30">
        <f>IF(T303="","",T303-U303)</f>
        <v/>
      </c>
      <c r="W303" s="33">
        <f>IF(I303="H",INDEX(Matches!$T:$T,AA303),INDEX(Matches!$U:$U,AA303))</f>
        <v/>
      </c>
      <c r="X303" s="11">
        <f>INDEX(Matches!$X:$X,AA303)</f>
        <v/>
      </c>
      <c r="Y303" s="30">
        <f>IF(O303="","",O303-S303)</f>
        <v/>
      </c>
      <c r="Z303" s="30">
        <f>IF(W303="","",W303-S303)</f>
        <v/>
      </c>
      <c r="AA303" s="24">
        <f>MATCH(J303,Matches!$A:$A,0)</f>
        <v/>
      </c>
      <c r="AB303" s="33" t="n"/>
      <c r="AC303" s="33" t="n">
        <v>1.234289781671151</v>
      </c>
      <c r="AD303" s="24" t="n"/>
      <c r="AE303" s="24" t="n">
        <v>9</v>
      </c>
      <c r="AF303" s="33" t="n"/>
      <c r="AG303" s="33" t="n"/>
    </row>
    <row r="304">
      <c r="A304" s="24" t="inlineStr">
        <is>
          <t>Crystal Palace|37</t>
        </is>
      </c>
      <c r="B304" s="24" t="inlineStr">
        <is>
          <t>E0</t>
        </is>
      </c>
      <c r="C304" s="24" t="inlineStr">
        <is>
          <t>Premier League</t>
        </is>
      </c>
      <c r="D304" s="24" t="inlineStr">
        <is>
          <t>Crystal Palace</t>
        </is>
      </c>
      <c r="E304" s="24" t="n">
        <v>37</v>
      </c>
      <c r="F304" s="24" t="n">
        <v>10</v>
      </c>
      <c r="G304" s="29" t="n">
        <v>46530.625</v>
      </c>
      <c r="H304" s="24" t="inlineStr">
        <is>
          <t>Newcastle</t>
        </is>
      </c>
      <c r="I304" s="24" t="inlineStr">
        <is>
          <t>A</t>
        </is>
      </c>
      <c r="J304" s="24" t="inlineStr">
        <is>
          <t>E0-Newcastl-CrystalP</t>
        </is>
      </c>
      <c r="K304" s="24" t="n">
        <v>9</v>
      </c>
      <c r="L304" s="11">
        <f>IF(INDEX(Matches!$X:$X,AA304)=0,"",IF(I304="H",INDEX(Matches!$H:$H,AA304),INDEX(Matches!$I:$I,AA304)))</f>
        <v/>
      </c>
      <c r="M304" s="11">
        <f>IF(INDEX(Matches!$X:$X,AA304)=0,"",IF(I304="H",INDEX(Matches!$I:$I,AA304),INDEX(Matches!$H:$H,AA304)))</f>
        <v/>
      </c>
      <c r="N304" s="11">
        <f>IF(L304="","",IF(L304&gt;M304,"W",IF(L304=M304,"D","L")))</f>
        <v/>
      </c>
      <c r="O304" s="11">
        <f>IF(L304="","",IF(L304&gt;M304,3,IF(L304=M304,1,0)))</f>
        <v/>
      </c>
      <c r="P304" s="31">
        <f>IF(I304="H",INDEX(Matches!$L:$L,AA304),INDEX(Matches!$N:$N,AA304))</f>
        <v/>
      </c>
      <c r="Q304" s="31">
        <f>INDEX(Matches!$M:$M,AA304)</f>
        <v/>
      </c>
      <c r="R304" s="31">
        <f>IF(I304="H",INDEX(Matches!$N:$N,AA304),INDEX(Matches!$L:$L,AA304))</f>
        <v/>
      </c>
      <c r="S304" s="33">
        <f>IF(I304="H",INDEX(Matches!$O:$O,AA304),INDEX(Matches!$P:$P,AA304))</f>
        <v/>
      </c>
      <c r="T304" s="33">
        <f>IF(INDEX(Matches!$J:$J,AA304)="","",IF(I304="H",INDEX(Matches!$J:$J,AA304),INDEX(Matches!$K:$K,AA304)))</f>
        <v/>
      </c>
      <c r="U304" s="33">
        <f>IF(INDEX(Matches!$K:$K,AA304)="","",IF(I304="H",INDEX(Matches!$K:$K,AA304),INDEX(Matches!$J:$J,AA304)))</f>
        <v/>
      </c>
      <c r="V304" s="30">
        <f>IF(T304="","",T304-U304)</f>
        <v/>
      </c>
      <c r="W304" s="33">
        <f>IF(I304="H",INDEX(Matches!$T:$T,AA304),INDEX(Matches!$U:$U,AA304))</f>
        <v/>
      </c>
      <c r="X304" s="11">
        <f>INDEX(Matches!$X:$X,AA304)</f>
        <v/>
      </c>
      <c r="Y304" s="30">
        <f>IF(O304="","",O304-S304)</f>
        <v/>
      </c>
      <c r="Z304" s="30">
        <f>IF(W304="","",W304-S304)</f>
        <v/>
      </c>
      <c r="AA304" s="24">
        <f>MATCH(J304,Matches!$A:$A,0)</f>
        <v/>
      </c>
      <c r="AB304" s="33" t="n"/>
      <c r="AC304" s="33" t="n">
        <v>1.037116349010293</v>
      </c>
      <c r="AD304" s="24" t="n"/>
      <c r="AE304" s="24" t="n">
        <v>10</v>
      </c>
      <c r="AF304" s="33" t="n"/>
      <c r="AG304" s="33" t="n"/>
    </row>
    <row r="305">
      <c r="A305" s="24" t="inlineStr">
        <is>
          <t>Crystal Palace|38</t>
        </is>
      </c>
      <c r="B305" s="24" t="inlineStr">
        <is>
          <t>E0</t>
        </is>
      </c>
      <c r="C305" s="24" t="inlineStr">
        <is>
          <t>Premier League</t>
        </is>
      </c>
      <c r="D305" s="24" t="inlineStr">
        <is>
          <t>Crystal Palace</t>
        </is>
      </c>
      <c r="E305" s="24" t="n">
        <v>38</v>
      </c>
      <c r="F305" s="24" t="n">
        <v>10</v>
      </c>
      <c r="G305" s="29" t="n">
        <v>46537.66666666666</v>
      </c>
      <c r="H305" s="24" t="inlineStr">
        <is>
          <t>Leeds</t>
        </is>
      </c>
      <c r="I305" s="24" t="inlineStr">
        <is>
          <t>H</t>
        </is>
      </c>
      <c r="J305" s="24" t="inlineStr">
        <is>
          <t>E0-CrystalP-Leeds</t>
        </is>
      </c>
      <c r="K305" s="24" t="n">
        <v>14</v>
      </c>
      <c r="L305" s="11">
        <f>IF(INDEX(Matches!$X:$X,AA305)=0,"",IF(I305="H",INDEX(Matches!$H:$H,AA305),INDEX(Matches!$I:$I,AA305)))</f>
        <v/>
      </c>
      <c r="M305" s="11">
        <f>IF(INDEX(Matches!$X:$X,AA305)=0,"",IF(I305="H",INDEX(Matches!$I:$I,AA305),INDEX(Matches!$H:$H,AA305)))</f>
        <v/>
      </c>
      <c r="N305" s="11">
        <f>IF(L305="","",IF(L305&gt;M305,"W",IF(L305=M305,"D","L")))</f>
        <v/>
      </c>
      <c r="O305" s="11">
        <f>IF(L305="","",IF(L305&gt;M305,3,IF(L305=M305,1,0)))</f>
        <v/>
      </c>
      <c r="P305" s="31">
        <f>IF(I305="H",INDEX(Matches!$L:$L,AA305),INDEX(Matches!$N:$N,AA305))</f>
        <v/>
      </c>
      <c r="Q305" s="31">
        <f>INDEX(Matches!$M:$M,AA305)</f>
        <v/>
      </c>
      <c r="R305" s="31">
        <f>IF(I305="H",INDEX(Matches!$N:$N,AA305),INDEX(Matches!$L:$L,AA305))</f>
        <v/>
      </c>
      <c r="S305" s="33">
        <f>IF(I305="H",INDEX(Matches!$O:$O,AA305),INDEX(Matches!$P:$P,AA305))</f>
        <v/>
      </c>
      <c r="T305" s="33">
        <f>IF(INDEX(Matches!$J:$J,AA305)="","",IF(I305="H",INDEX(Matches!$J:$J,AA305),INDEX(Matches!$K:$K,AA305)))</f>
        <v/>
      </c>
      <c r="U305" s="33">
        <f>IF(INDEX(Matches!$K:$K,AA305)="","",IF(I305="H",INDEX(Matches!$K:$K,AA305),INDEX(Matches!$J:$J,AA305)))</f>
        <v/>
      </c>
      <c r="V305" s="30">
        <f>IF(T305="","",T305-U305)</f>
        <v/>
      </c>
      <c r="W305" s="33">
        <f>IF(I305="H",INDEX(Matches!$T:$T,AA305),INDEX(Matches!$U:$U,AA305))</f>
        <v/>
      </c>
      <c r="X305" s="11">
        <f>INDEX(Matches!$X:$X,AA305)</f>
        <v/>
      </c>
      <c r="Y305" s="30">
        <f>IF(O305="","",O305-S305)</f>
        <v/>
      </c>
      <c r="Z305" s="30">
        <f>IF(W305="","",W305-S305)</f>
        <v/>
      </c>
      <c r="AA305" s="24">
        <f>MATCH(J305,Matches!$A:$A,0)</f>
        <v/>
      </c>
      <c r="AB305" s="33" t="n"/>
      <c r="AC305" s="33" t="n">
        <v>1.449339912366144</v>
      </c>
      <c r="AD305" s="24" t="n"/>
      <c r="AE305" s="24" t="n">
        <v>10</v>
      </c>
      <c r="AF305" s="33" t="n"/>
      <c r="AG305" s="33" t="n"/>
    </row>
    <row r="306">
      <c r="A306" s="24" t="inlineStr">
        <is>
          <t>Everton|1</t>
        </is>
      </c>
      <c r="B306" s="24" t="inlineStr">
        <is>
          <t>E0</t>
        </is>
      </c>
      <c r="C306" s="24" t="inlineStr">
        <is>
          <t>Premier League</t>
        </is>
      </c>
      <c r="D306" s="24" t="inlineStr">
        <is>
          <t>Everton</t>
        </is>
      </c>
      <c r="E306" s="24" t="n">
        <v>1</v>
      </c>
      <c r="F306" s="24" t="n">
        <v>1</v>
      </c>
      <c r="G306" s="29" t="n">
        <v>46256.625</v>
      </c>
      <c r="H306" s="24" t="inlineStr">
        <is>
          <t>Crystal Palace</t>
        </is>
      </c>
      <c r="I306" s="24" t="inlineStr">
        <is>
          <t>H</t>
        </is>
      </c>
      <c r="J306" s="24" t="inlineStr">
        <is>
          <t>E0-Everton-CrystalP</t>
        </is>
      </c>
      <c r="K306" s="24" t="n">
        <v>15</v>
      </c>
      <c r="L306" s="11">
        <f>IF(INDEX(Matches!$X:$X,AA306)=0,"",IF(I306="H",INDEX(Matches!$H:$H,AA306),INDEX(Matches!$I:$I,AA306)))</f>
        <v/>
      </c>
      <c r="M306" s="11">
        <f>IF(INDEX(Matches!$X:$X,AA306)=0,"",IF(I306="H",INDEX(Matches!$I:$I,AA306),INDEX(Matches!$H:$H,AA306)))</f>
        <v/>
      </c>
      <c r="N306" s="11">
        <f>IF(L306="","",IF(L306&gt;M306,"W",IF(L306=M306,"D","L")))</f>
        <v/>
      </c>
      <c r="O306" s="11">
        <f>IF(L306="","",IF(L306&gt;M306,3,IF(L306=M306,1,0)))</f>
        <v/>
      </c>
      <c r="P306" s="31">
        <f>IF(I306="H",INDEX(Matches!$L:$L,AA306),INDEX(Matches!$N:$N,AA306))</f>
        <v/>
      </c>
      <c r="Q306" s="31">
        <f>INDEX(Matches!$M:$M,AA306)</f>
        <v/>
      </c>
      <c r="R306" s="31">
        <f>IF(I306="H",INDEX(Matches!$N:$N,AA306),INDEX(Matches!$L:$L,AA306))</f>
        <v/>
      </c>
      <c r="S306" s="33">
        <f>IF(I306="H",INDEX(Matches!$O:$O,AA306),INDEX(Matches!$P:$P,AA306))</f>
        <v/>
      </c>
      <c r="T306" s="33">
        <f>IF(INDEX(Matches!$J:$J,AA306)="","",IF(I306="H",INDEX(Matches!$J:$J,AA306),INDEX(Matches!$K:$K,AA306)))</f>
        <v/>
      </c>
      <c r="U306" s="33">
        <f>IF(INDEX(Matches!$K:$K,AA306)="","",IF(I306="H",INDEX(Matches!$K:$K,AA306),INDEX(Matches!$J:$J,AA306)))</f>
        <v/>
      </c>
      <c r="V306" s="30">
        <f>IF(T306="","",T306-U306)</f>
        <v/>
      </c>
      <c r="W306" s="33">
        <f>IF(I306="H",INDEX(Matches!$T:$T,AA306),INDEX(Matches!$U:$U,AA306))</f>
        <v/>
      </c>
      <c r="X306" s="11">
        <f>INDEX(Matches!$X:$X,AA306)</f>
        <v/>
      </c>
      <c r="Y306" s="30">
        <f>IF(O306="","",O306-S306)</f>
        <v/>
      </c>
      <c r="Z306" s="30">
        <f>IF(W306="","",W306-S306)</f>
        <v/>
      </c>
      <c r="AA306" s="24">
        <f>MATCH(J306,Matches!$A:$A,0)</f>
        <v/>
      </c>
      <c r="AB306" s="33" t="n">
        <v>1.505621198127329</v>
      </c>
      <c r="AC306" s="33" t="n"/>
      <c r="AD306" s="24" t="n"/>
      <c r="AE306" s="24" t="n">
        <v>1</v>
      </c>
      <c r="AF306" s="33" t="n">
        <v>1.06</v>
      </c>
      <c r="AG306" s="33" t="n">
        <v>1.6</v>
      </c>
    </row>
    <row r="307">
      <c r="A307" s="24" t="inlineStr">
        <is>
          <t>Everton|2</t>
        </is>
      </c>
      <c r="B307" s="24" t="inlineStr">
        <is>
          <t>E0</t>
        </is>
      </c>
      <c r="C307" s="24" t="inlineStr">
        <is>
          <t>Premier League</t>
        </is>
      </c>
      <c r="D307" s="24" t="inlineStr">
        <is>
          <t>Everton</t>
        </is>
      </c>
      <c r="E307" s="24" t="n">
        <v>2</v>
      </c>
      <c r="F307" s="24" t="n">
        <v>1</v>
      </c>
      <c r="G307" s="29" t="n">
        <v>46263.625</v>
      </c>
      <c r="H307" s="24" t="inlineStr">
        <is>
          <t>Bournemouth</t>
        </is>
      </c>
      <c r="I307" s="24" t="inlineStr">
        <is>
          <t>A</t>
        </is>
      </c>
      <c r="J307" s="24" t="inlineStr">
        <is>
          <t>E0-Bournemo-Everton</t>
        </is>
      </c>
      <c r="K307" s="24" t="n">
        <v>11</v>
      </c>
      <c r="L307" s="11">
        <f>IF(INDEX(Matches!$X:$X,AA307)=0,"",IF(I307="H",INDEX(Matches!$H:$H,AA307),INDEX(Matches!$I:$I,AA307)))</f>
        <v/>
      </c>
      <c r="M307" s="11">
        <f>IF(INDEX(Matches!$X:$X,AA307)=0,"",IF(I307="H",INDEX(Matches!$I:$I,AA307),INDEX(Matches!$H:$H,AA307)))</f>
        <v/>
      </c>
      <c r="N307" s="11">
        <f>IF(L307="","",IF(L307&gt;M307,"W",IF(L307=M307,"D","L")))</f>
        <v/>
      </c>
      <c r="O307" s="11">
        <f>IF(L307="","",IF(L307&gt;M307,3,IF(L307=M307,1,0)))</f>
        <v/>
      </c>
      <c r="P307" s="31">
        <f>IF(I307="H",INDEX(Matches!$L:$L,AA307),INDEX(Matches!$N:$N,AA307))</f>
        <v/>
      </c>
      <c r="Q307" s="31">
        <f>INDEX(Matches!$M:$M,AA307)</f>
        <v/>
      </c>
      <c r="R307" s="31">
        <f>IF(I307="H",INDEX(Matches!$N:$N,AA307),INDEX(Matches!$L:$L,AA307))</f>
        <v/>
      </c>
      <c r="S307" s="33">
        <f>IF(I307="H",INDEX(Matches!$O:$O,AA307),INDEX(Matches!$P:$P,AA307))</f>
        <v/>
      </c>
      <c r="T307" s="33">
        <f>IF(INDEX(Matches!$J:$J,AA307)="","",IF(I307="H",INDEX(Matches!$J:$J,AA307),INDEX(Matches!$K:$K,AA307)))</f>
        <v/>
      </c>
      <c r="U307" s="33">
        <f>IF(INDEX(Matches!$K:$K,AA307)="","",IF(I307="H",INDEX(Matches!$K:$K,AA307),INDEX(Matches!$J:$J,AA307)))</f>
        <v/>
      </c>
      <c r="V307" s="30">
        <f>IF(T307="","",T307-U307)</f>
        <v/>
      </c>
      <c r="W307" s="33">
        <f>IF(I307="H",INDEX(Matches!$T:$T,AA307),INDEX(Matches!$U:$U,AA307))</f>
        <v/>
      </c>
      <c r="X307" s="11">
        <f>INDEX(Matches!$X:$X,AA307)</f>
        <v/>
      </c>
      <c r="Y307" s="30">
        <f>IF(O307="","",O307-S307)</f>
        <v/>
      </c>
      <c r="Z307" s="30">
        <f>IF(W307="","",W307-S307)</f>
        <v/>
      </c>
      <c r="AA307" s="24">
        <f>MATCH(J307,Matches!$A:$A,0)</f>
        <v/>
      </c>
      <c r="AB307" s="33" t="n">
        <v>1.15010613408531</v>
      </c>
      <c r="AC307" s="33" t="n"/>
      <c r="AD307" s="24" t="n"/>
      <c r="AE307" s="24" t="n">
        <v>1</v>
      </c>
      <c r="AF307" s="33" t="n">
        <v>1.27</v>
      </c>
      <c r="AG307" s="33" t="n">
        <v>2.4</v>
      </c>
    </row>
    <row r="308">
      <c r="A308" s="24" t="inlineStr">
        <is>
          <t>Everton|3</t>
        </is>
      </c>
      <c r="B308" s="24" t="inlineStr">
        <is>
          <t>E0</t>
        </is>
      </c>
      <c r="C308" s="24" t="inlineStr">
        <is>
          <t>Premier League</t>
        </is>
      </c>
      <c r="D308" s="24" t="inlineStr">
        <is>
          <t>Everton</t>
        </is>
      </c>
      <c r="E308" s="24" t="n">
        <v>3</v>
      </c>
      <c r="F308" s="24" t="n">
        <v>1</v>
      </c>
      <c r="G308" s="29" t="n">
        <v>46271.58333333334</v>
      </c>
      <c r="H308" s="24" t="inlineStr">
        <is>
          <t>Man Utd</t>
        </is>
      </c>
      <c r="I308" s="24" t="inlineStr">
        <is>
          <t>H</t>
        </is>
      </c>
      <c r="J308" s="24" t="inlineStr">
        <is>
          <t>E0-Everton-ManUtd</t>
        </is>
      </c>
      <c r="K308" s="24" t="n">
        <v>4</v>
      </c>
      <c r="L308" s="11">
        <f>IF(INDEX(Matches!$X:$X,AA308)=0,"",IF(I308="H",INDEX(Matches!$H:$H,AA308),INDEX(Matches!$I:$I,AA308)))</f>
        <v/>
      </c>
      <c r="M308" s="11">
        <f>IF(INDEX(Matches!$X:$X,AA308)=0,"",IF(I308="H",INDEX(Matches!$I:$I,AA308),INDEX(Matches!$H:$H,AA308)))</f>
        <v/>
      </c>
      <c r="N308" s="11">
        <f>IF(L308="","",IF(L308&gt;M308,"W",IF(L308=M308,"D","L")))</f>
        <v/>
      </c>
      <c r="O308" s="11">
        <f>IF(L308="","",IF(L308&gt;M308,3,IF(L308=M308,1,0)))</f>
        <v/>
      </c>
      <c r="P308" s="31">
        <f>IF(I308="H",INDEX(Matches!$L:$L,AA308),INDEX(Matches!$N:$N,AA308))</f>
        <v/>
      </c>
      <c r="Q308" s="31">
        <f>INDEX(Matches!$M:$M,AA308)</f>
        <v/>
      </c>
      <c r="R308" s="31">
        <f>IF(I308="H",INDEX(Matches!$N:$N,AA308),INDEX(Matches!$L:$L,AA308))</f>
        <v/>
      </c>
      <c r="S308" s="33">
        <f>IF(I308="H",INDEX(Matches!$O:$O,AA308),INDEX(Matches!$P:$P,AA308))</f>
        <v/>
      </c>
      <c r="T308" s="33">
        <f>IF(INDEX(Matches!$J:$J,AA308)="","",IF(I308="H",INDEX(Matches!$J:$J,AA308),INDEX(Matches!$K:$K,AA308)))</f>
        <v/>
      </c>
      <c r="U308" s="33">
        <f>IF(INDEX(Matches!$K:$K,AA308)="","",IF(I308="H",INDEX(Matches!$K:$K,AA308),INDEX(Matches!$J:$J,AA308)))</f>
        <v/>
      </c>
      <c r="V308" s="30">
        <f>IF(T308="","",T308-U308)</f>
        <v/>
      </c>
      <c r="W308" s="33">
        <f>IF(I308="H",INDEX(Matches!$T:$T,AA308),INDEX(Matches!$U:$U,AA308))</f>
        <v/>
      </c>
      <c r="X308" s="11">
        <f>INDEX(Matches!$X:$X,AA308)</f>
        <v/>
      </c>
      <c r="Y308" s="30">
        <f>IF(O308="","",O308-S308)</f>
        <v/>
      </c>
      <c r="Z308" s="30">
        <f>IF(W308="","",W308-S308)</f>
        <v/>
      </c>
      <c r="AA308" s="24">
        <f>MATCH(J308,Matches!$A:$A,0)</f>
        <v/>
      </c>
      <c r="AB308" s="33" t="n"/>
      <c r="AC308" s="33" t="n"/>
      <c r="AD308" s="24" t="n"/>
      <c r="AE308" s="24" t="n">
        <v>1</v>
      </c>
      <c r="AF308" s="33" t="n"/>
      <c r="AG308" s="33" t="n"/>
    </row>
    <row r="309">
      <c r="A309" s="24" t="inlineStr">
        <is>
          <t>Everton|4</t>
        </is>
      </c>
      <c r="B309" s="24" t="inlineStr">
        <is>
          <t>E0</t>
        </is>
      </c>
      <c r="C309" s="24" t="inlineStr">
        <is>
          <t>Premier League</t>
        </is>
      </c>
      <c r="D309" s="24" t="inlineStr">
        <is>
          <t>Everton</t>
        </is>
      </c>
      <c r="E309" s="24" t="n">
        <v>4</v>
      </c>
      <c r="F309" s="24" t="n">
        <v>1</v>
      </c>
      <c r="G309" s="29" t="n">
        <v>46277.72916666666</v>
      </c>
      <c r="H309" s="24" t="inlineStr">
        <is>
          <t>Tottenham</t>
        </is>
      </c>
      <c r="I309" s="24" t="inlineStr">
        <is>
          <t>A</t>
        </is>
      </c>
      <c r="J309" s="24" t="inlineStr">
        <is>
          <t>E0-Tottenha-Everton</t>
        </is>
      </c>
      <c r="K309" s="24" t="n">
        <v>6</v>
      </c>
      <c r="L309" s="11">
        <f>IF(INDEX(Matches!$X:$X,AA309)=0,"",IF(I309="H",INDEX(Matches!$H:$H,AA309),INDEX(Matches!$I:$I,AA309)))</f>
        <v/>
      </c>
      <c r="M309" s="11">
        <f>IF(INDEX(Matches!$X:$X,AA309)=0,"",IF(I309="H",INDEX(Matches!$I:$I,AA309),INDEX(Matches!$H:$H,AA309)))</f>
        <v/>
      </c>
      <c r="N309" s="11">
        <f>IF(L309="","",IF(L309&gt;M309,"W",IF(L309=M309,"D","L")))</f>
        <v/>
      </c>
      <c r="O309" s="11">
        <f>IF(L309="","",IF(L309&gt;M309,3,IF(L309=M309,1,0)))</f>
        <v/>
      </c>
      <c r="P309" s="31">
        <f>IF(I309="H",INDEX(Matches!$L:$L,AA309),INDEX(Matches!$N:$N,AA309))</f>
        <v/>
      </c>
      <c r="Q309" s="31">
        <f>INDEX(Matches!$M:$M,AA309)</f>
        <v/>
      </c>
      <c r="R309" s="31">
        <f>IF(I309="H",INDEX(Matches!$N:$N,AA309),INDEX(Matches!$L:$L,AA309))</f>
        <v/>
      </c>
      <c r="S309" s="33">
        <f>IF(I309="H",INDEX(Matches!$O:$O,AA309),INDEX(Matches!$P:$P,AA309))</f>
        <v/>
      </c>
      <c r="T309" s="33">
        <f>IF(INDEX(Matches!$J:$J,AA309)="","",IF(I309="H",INDEX(Matches!$J:$J,AA309),INDEX(Matches!$K:$K,AA309)))</f>
        <v/>
      </c>
      <c r="U309" s="33">
        <f>IF(INDEX(Matches!$K:$K,AA309)="","",IF(I309="H",INDEX(Matches!$K:$K,AA309),INDEX(Matches!$J:$J,AA309)))</f>
        <v/>
      </c>
      <c r="V309" s="30">
        <f>IF(T309="","",T309-U309)</f>
        <v/>
      </c>
      <c r="W309" s="33">
        <f>IF(I309="H",INDEX(Matches!$T:$T,AA309),INDEX(Matches!$U:$U,AA309))</f>
        <v/>
      </c>
      <c r="X309" s="11">
        <f>INDEX(Matches!$X:$X,AA309)</f>
        <v/>
      </c>
      <c r="Y309" s="30">
        <f>IF(O309="","",O309-S309)</f>
        <v/>
      </c>
      <c r="Z309" s="30">
        <f>IF(W309="","",W309-S309)</f>
        <v/>
      </c>
      <c r="AA309" s="24">
        <f>MATCH(J309,Matches!$A:$A,0)</f>
        <v/>
      </c>
      <c r="AB309" s="33" t="n">
        <v>1.064461430099392</v>
      </c>
      <c r="AC309" s="33" t="n"/>
      <c r="AD309" s="24" t="n"/>
      <c r="AE309" s="24" t="n">
        <v>1</v>
      </c>
      <c r="AF309" s="33" t="n"/>
      <c r="AG309" s="33" t="n"/>
    </row>
    <row r="310">
      <c r="A310" s="24" t="inlineStr">
        <is>
          <t>Everton|5</t>
        </is>
      </c>
      <c r="B310" s="24" t="inlineStr">
        <is>
          <t>E0</t>
        </is>
      </c>
      <c r="C310" s="24" t="inlineStr">
        <is>
          <t>Premier League</t>
        </is>
      </c>
      <c r="D310" s="24" t="inlineStr">
        <is>
          <t>Everton</t>
        </is>
      </c>
      <c r="E310" s="24" t="n">
        <v>5</v>
      </c>
      <c r="F310" s="24" t="n">
        <v>2</v>
      </c>
      <c r="G310" s="29" t="n">
        <v>46284.625</v>
      </c>
      <c r="H310" s="24" t="inlineStr">
        <is>
          <t>Ipswich</t>
        </is>
      </c>
      <c r="I310" s="24" t="inlineStr">
        <is>
          <t>H</t>
        </is>
      </c>
      <c r="J310" s="24" t="inlineStr">
        <is>
          <t>E0-Everton-Ipswich</t>
        </is>
      </c>
      <c r="K310" s="24" t="n">
        <v>19</v>
      </c>
      <c r="L310" s="11">
        <f>IF(INDEX(Matches!$X:$X,AA310)=0,"",IF(I310="H",INDEX(Matches!$H:$H,AA310),INDEX(Matches!$I:$I,AA310)))</f>
        <v/>
      </c>
      <c r="M310" s="11">
        <f>IF(INDEX(Matches!$X:$X,AA310)=0,"",IF(I310="H",INDEX(Matches!$I:$I,AA310),INDEX(Matches!$H:$H,AA310)))</f>
        <v/>
      </c>
      <c r="N310" s="11">
        <f>IF(L310="","",IF(L310&gt;M310,"W",IF(L310=M310,"D","L")))</f>
        <v/>
      </c>
      <c r="O310" s="11">
        <f>IF(L310="","",IF(L310&gt;M310,3,IF(L310=M310,1,0)))</f>
        <v/>
      </c>
      <c r="P310" s="31">
        <f>IF(I310="H",INDEX(Matches!$L:$L,AA310),INDEX(Matches!$N:$N,AA310))</f>
        <v/>
      </c>
      <c r="Q310" s="31">
        <f>INDEX(Matches!$M:$M,AA310)</f>
        <v/>
      </c>
      <c r="R310" s="31">
        <f>IF(I310="H",INDEX(Matches!$N:$N,AA310),INDEX(Matches!$L:$L,AA310))</f>
        <v/>
      </c>
      <c r="S310" s="33">
        <f>IF(I310="H",INDEX(Matches!$O:$O,AA310),INDEX(Matches!$P:$P,AA310))</f>
        <v/>
      </c>
      <c r="T310" s="33">
        <f>IF(INDEX(Matches!$J:$J,AA310)="","",IF(I310="H",INDEX(Matches!$J:$J,AA310),INDEX(Matches!$K:$K,AA310)))</f>
        <v/>
      </c>
      <c r="U310" s="33">
        <f>IF(INDEX(Matches!$K:$K,AA310)="","",IF(I310="H",INDEX(Matches!$K:$K,AA310),INDEX(Matches!$J:$J,AA310)))</f>
        <v/>
      </c>
      <c r="V310" s="30">
        <f>IF(T310="","",T310-U310)</f>
        <v/>
      </c>
      <c r="W310" s="33">
        <f>IF(I310="H",INDEX(Matches!$T:$T,AA310),INDEX(Matches!$U:$U,AA310))</f>
        <v/>
      </c>
      <c r="X310" s="11">
        <f>INDEX(Matches!$X:$X,AA310)</f>
        <v/>
      </c>
      <c r="Y310" s="30">
        <f>IF(O310="","",O310-S310)</f>
        <v/>
      </c>
      <c r="Z310" s="30">
        <f>IF(W310="","",W310-S310)</f>
        <v/>
      </c>
      <c r="AA310" s="24">
        <f>MATCH(J310,Matches!$A:$A,0)</f>
        <v/>
      </c>
      <c r="AB310" s="33" t="n"/>
      <c r="AC310" s="33" t="n"/>
      <c r="AD310" s="24" t="n"/>
      <c r="AE310" s="24" t="n">
        <v>2</v>
      </c>
      <c r="AF310" s="33" t="n"/>
      <c r="AG310" s="33" t="n"/>
    </row>
    <row r="311">
      <c r="A311" s="24" t="inlineStr">
        <is>
          <t>Everton|6</t>
        </is>
      </c>
      <c r="B311" s="24" t="inlineStr">
        <is>
          <t>E0</t>
        </is>
      </c>
      <c r="C311" s="24" t="inlineStr">
        <is>
          <t>Premier League</t>
        </is>
      </c>
      <c r="D311" s="24" t="inlineStr">
        <is>
          <t>Everton</t>
        </is>
      </c>
      <c r="E311" s="24" t="n">
        <v>6</v>
      </c>
      <c r="F311" s="24" t="n">
        <v>2</v>
      </c>
      <c r="G311" s="29" t="n">
        <v>46306.58333333334</v>
      </c>
      <c r="H311" s="24" t="inlineStr">
        <is>
          <t>Hull</t>
        </is>
      </c>
      <c r="I311" s="24" t="inlineStr">
        <is>
          <t>A</t>
        </is>
      </c>
      <c r="J311" s="24" t="inlineStr">
        <is>
          <t>E0-Hull-Everton</t>
        </is>
      </c>
      <c r="K311" s="24" t="n">
        <v>20</v>
      </c>
      <c r="L311" s="11">
        <f>IF(INDEX(Matches!$X:$X,AA311)=0,"",IF(I311="H",INDEX(Matches!$H:$H,AA311),INDEX(Matches!$I:$I,AA311)))</f>
        <v/>
      </c>
      <c r="M311" s="11">
        <f>IF(INDEX(Matches!$X:$X,AA311)=0,"",IF(I311="H",INDEX(Matches!$I:$I,AA311),INDEX(Matches!$H:$H,AA311)))</f>
        <v/>
      </c>
      <c r="N311" s="11">
        <f>IF(L311="","",IF(L311&gt;M311,"W",IF(L311=M311,"D","L")))</f>
        <v/>
      </c>
      <c r="O311" s="11">
        <f>IF(L311="","",IF(L311&gt;M311,3,IF(L311=M311,1,0)))</f>
        <v/>
      </c>
      <c r="P311" s="31">
        <f>IF(I311="H",INDEX(Matches!$L:$L,AA311),INDEX(Matches!$N:$N,AA311))</f>
        <v/>
      </c>
      <c r="Q311" s="31">
        <f>INDEX(Matches!$M:$M,AA311)</f>
        <v/>
      </c>
      <c r="R311" s="31">
        <f>IF(I311="H",INDEX(Matches!$N:$N,AA311),INDEX(Matches!$L:$L,AA311))</f>
        <v/>
      </c>
      <c r="S311" s="33">
        <f>IF(I311="H",INDEX(Matches!$O:$O,AA311),INDEX(Matches!$P:$P,AA311))</f>
        <v/>
      </c>
      <c r="T311" s="33">
        <f>IF(INDEX(Matches!$J:$J,AA311)="","",IF(I311="H",INDEX(Matches!$J:$J,AA311),INDEX(Matches!$K:$K,AA311)))</f>
        <v/>
      </c>
      <c r="U311" s="33">
        <f>IF(INDEX(Matches!$K:$K,AA311)="","",IF(I311="H",INDEX(Matches!$K:$K,AA311),INDEX(Matches!$J:$J,AA311)))</f>
        <v/>
      </c>
      <c r="V311" s="30">
        <f>IF(T311="","",T311-U311)</f>
        <v/>
      </c>
      <c r="W311" s="33">
        <f>IF(I311="H",INDEX(Matches!$T:$T,AA311),INDEX(Matches!$U:$U,AA311))</f>
        <v/>
      </c>
      <c r="X311" s="11">
        <f>INDEX(Matches!$X:$X,AA311)</f>
        <v/>
      </c>
      <c r="Y311" s="30">
        <f>IF(O311="","",O311-S311)</f>
        <v/>
      </c>
      <c r="Z311" s="30">
        <f>IF(W311="","",W311-S311)</f>
        <v/>
      </c>
      <c r="AA311" s="24">
        <f>MATCH(J311,Matches!$A:$A,0)</f>
        <v/>
      </c>
      <c r="AB311" s="33" t="n"/>
      <c r="AC311" s="33" t="n"/>
      <c r="AD311" s="24" t="n"/>
      <c r="AE311" s="24" t="n">
        <v>2</v>
      </c>
      <c r="AF311" s="33" t="n"/>
      <c r="AG311" s="33" t="n"/>
    </row>
    <row r="312">
      <c r="A312" s="24" t="inlineStr">
        <is>
          <t>Everton|7</t>
        </is>
      </c>
      <c r="B312" s="24" t="inlineStr">
        <is>
          <t>E0</t>
        </is>
      </c>
      <c r="C312" s="24" t="inlineStr">
        <is>
          <t>Premier League</t>
        </is>
      </c>
      <c r="D312" s="24" t="inlineStr">
        <is>
          <t>Everton</t>
        </is>
      </c>
      <c r="E312" s="24" t="n">
        <v>7</v>
      </c>
      <c r="F312" s="24" t="n">
        <v>2</v>
      </c>
      <c r="G312" s="29" t="n">
        <v>46312.52083333334</v>
      </c>
      <c r="H312" s="24" t="inlineStr">
        <is>
          <t>Chelsea</t>
        </is>
      </c>
      <c r="I312" s="24" t="inlineStr">
        <is>
          <t>H</t>
        </is>
      </c>
      <c r="J312" s="24" t="inlineStr">
        <is>
          <t>E0-Everton-Chelsea</t>
        </is>
      </c>
      <c r="K312" s="24" t="n">
        <v>5</v>
      </c>
      <c r="L312" s="11">
        <f>IF(INDEX(Matches!$X:$X,AA312)=0,"",IF(I312="H",INDEX(Matches!$H:$H,AA312),INDEX(Matches!$I:$I,AA312)))</f>
        <v/>
      </c>
      <c r="M312" s="11">
        <f>IF(INDEX(Matches!$X:$X,AA312)=0,"",IF(I312="H",INDEX(Matches!$I:$I,AA312),INDEX(Matches!$H:$H,AA312)))</f>
        <v/>
      </c>
      <c r="N312" s="11">
        <f>IF(L312="","",IF(L312&gt;M312,"W",IF(L312=M312,"D","L")))</f>
        <v/>
      </c>
      <c r="O312" s="11">
        <f>IF(L312="","",IF(L312&gt;M312,3,IF(L312=M312,1,0)))</f>
        <v/>
      </c>
      <c r="P312" s="31">
        <f>IF(I312="H",INDEX(Matches!$L:$L,AA312),INDEX(Matches!$N:$N,AA312))</f>
        <v/>
      </c>
      <c r="Q312" s="31">
        <f>INDEX(Matches!$M:$M,AA312)</f>
        <v/>
      </c>
      <c r="R312" s="31">
        <f>IF(I312="H",INDEX(Matches!$N:$N,AA312),INDEX(Matches!$L:$L,AA312))</f>
        <v/>
      </c>
      <c r="S312" s="33">
        <f>IF(I312="H",INDEX(Matches!$O:$O,AA312),INDEX(Matches!$P:$P,AA312))</f>
        <v/>
      </c>
      <c r="T312" s="33">
        <f>IF(INDEX(Matches!$J:$J,AA312)="","",IF(I312="H",INDEX(Matches!$J:$J,AA312),INDEX(Matches!$K:$K,AA312)))</f>
        <v/>
      </c>
      <c r="U312" s="33">
        <f>IF(INDEX(Matches!$K:$K,AA312)="","",IF(I312="H",INDEX(Matches!$K:$K,AA312),INDEX(Matches!$J:$J,AA312)))</f>
        <v/>
      </c>
      <c r="V312" s="30">
        <f>IF(T312="","",T312-U312)</f>
        <v/>
      </c>
      <c r="W312" s="33">
        <f>IF(I312="H",INDEX(Matches!$T:$T,AA312),INDEX(Matches!$U:$U,AA312))</f>
        <v/>
      </c>
      <c r="X312" s="11">
        <f>INDEX(Matches!$X:$X,AA312)</f>
        <v/>
      </c>
      <c r="Y312" s="30">
        <f>IF(O312="","",O312-S312)</f>
        <v/>
      </c>
      <c r="Z312" s="30">
        <f>IF(W312="","",W312-S312)</f>
        <v/>
      </c>
      <c r="AA312" s="24">
        <f>MATCH(J312,Matches!$A:$A,0)</f>
        <v/>
      </c>
      <c r="AB312" s="33" t="n"/>
      <c r="AC312" s="33" t="n"/>
      <c r="AD312" s="24" t="n"/>
      <c r="AE312" s="24" t="n">
        <v>2</v>
      </c>
      <c r="AF312" s="33" t="n"/>
      <c r="AG312" s="33" t="n"/>
    </row>
    <row r="313">
      <c r="A313" s="24" t="inlineStr">
        <is>
          <t>Everton|8</t>
        </is>
      </c>
      <c r="B313" s="24" t="inlineStr">
        <is>
          <t>E0</t>
        </is>
      </c>
      <c r="C313" s="24" t="inlineStr">
        <is>
          <t>Premier League</t>
        </is>
      </c>
      <c r="D313" s="24" t="inlineStr">
        <is>
          <t>Everton</t>
        </is>
      </c>
      <c r="E313" s="24" t="n">
        <v>8</v>
      </c>
      <c r="F313" s="24" t="n">
        <v>2</v>
      </c>
      <c r="G313" s="29" t="n">
        <v>46319.625</v>
      </c>
      <c r="H313" s="24" t="inlineStr">
        <is>
          <t>Arsenal</t>
        </is>
      </c>
      <c r="I313" s="24" t="inlineStr">
        <is>
          <t>A</t>
        </is>
      </c>
      <c r="J313" s="24" t="inlineStr">
        <is>
          <t>E0-Arsenal-Everton</t>
        </is>
      </c>
      <c r="K313" s="24" t="n">
        <v>1</v>
      </c>
      <c r="L313" s="11">
        <f>IF(INDEX(Matches!$X:$X,AA313)=0,"",IF(I313="H",INDEX(Matches!$H:$H,AA313),INDEX(Matches!$I:$I,AA313)))</f>
        <v/>
      </c>
      <c r="M313" s="11">
        <f>IF(INDEX(Matches!$X:$X,AA313)=0,"",IF(I313="H",INDEX(Matches!$I:$I,AA313),INDEX(Matches!$H:$H,AA313)))</f>
        <v/>
      </c>
      <c r="N313" s="11">
        <f>IF(L313="","",IF(L313&gt;M313,"W",IF(L313=M313,"D","L")))</f>
        <v/>
      </c>
      <c r="O313" s="11">
        <f>IF(L313="","",IF(L313&gt;M313,3,IF(L313=M313,1,0)))</f>
        <v/>
      </c>
      <c r="P313" s="31">
        <f>IF(I313="H",INDEX(Matches!$L:$L,AA313),INDEX(Matches!$N:$N,AA313))</f>
        <v/>
      </c>
      <c r="Q313" s="31">
        <f>INDEX(Matches!$M:$M,AA313)</f>
        <v/>
      </c>
      <c r="R313" s="31">
        <f>IF(I313="H",INDEX(Matches!$N:$N,AA313),INDEX(Matches!$L:$L,AA313))</f>
        <v/>
      </c>
      <c r="S313" s="33">
        <f>IF(I313="H",INDEX(Matches!$O:$O,AA313),INDEX(Matches!$P:$P,AA313))</f>
        <v/>
      </c>
      <c r="T313" s="33">
        <f>IF(INDEX(Matches!$J:$J,AA313)="","",IF(I313="H",INDEX(Matches!$J:$J,AA313),INDEX(Matches!$K:$K,AA313)))</f>
        <v/>
      </c>
      <c r="U313" s="33">
        <f>IF(INDEX(Matches!$K:$K,AA313)="","",IF(I313="H",INDEX(Matches!$K:$K,AA313),INDEX(Matches!$J:$J,AA313)))</f>
        <v/>
      </c>
      <c r="V313" s="30">
        <f>IF(T313="","",T313-U313)</f>
        <v/>
      </c>
      <c r="W313" s="33">
        <f>IF(I313="H",INDEX(Matches!$T:$T,AA313),INDEX(Matches!$U:$U,AA313))</f>
        <v/>
      </c>
      <c r="X313" s="11">
        <f>INDEX(Matches!$X:$X,AA313)</f>
        <v/>
      </c>
      <c r="Y313" s="30">
        <f>IF(O313="","",O313-S313)</f>
        <v/>
      </c>
      <c r="Z313" s="30">
        <f>IF(W313="","",W313-S313)</f>
        <v/>
      </c>
      <c r="AA313" s="24">
        <f>MATCH(J313,Matches!$A:$A,0)</f>
        <v/>
      </c>
      <c r="AB313" s="33" t="n"/>
      <c r="AC313" s="33" t="n">
        <v>0.5572181129467051</v>
      </c>
      <c r="AD313" s="24" t="n"/>
      <c r="AE313" s="24" t="n">
        <v>2</v>
      </c>
      <c r="AF313" s="33" t="n"/>
      <c r="AG313" s="33" t="n"/>
    </row>
    <row r="314">
      <c r="A314" s="24" t="inlineStr">
        <is>
          <t>Everton|9</t>
        </is>
      </c>
      <c r="B314" s="24" t="inlineStr">
        <is>
          <t>E0</t>
        </is>
      </c>
      <c r="C314" s="24" t="inlineStr">
        <is>
          <t>Premier League</t>
        </is>
      </c>
      <c r="D314" s="24" t="inlineStr">
        <is>
          <t>Everton</t>
        </is>
      </c>
      <c r="E314" s="24" t="n">
        <v>9</v>
      </c>
      <c r="F314" s="24" t="n">
        <v>3</v>
      </c>
      <c r="G314" s="29" t="n">
        <v>46328.83333333334</v>
      </c>
      <c r="H314" s="24" t="inlineStr">
        <is>
          <t>Newcastle</t>
        </is>
      </c>
      <c r="I314" s="24" t="inlineStr">
        <is>
          <t>A</t>
        </is>
      </c>
      <c r="J314" s="24" t="inlineStr">
        <is>
          <t>E0-Newcastl-Everton</t>
        </is>
      </c>
      <c r="K314" s="24" t="n">
        <v>9</v>
      </c>
      <c r="L314" s="11">
        <f>IF(INDEX(Matches!$X:$X,AA314)=0,"",IF(I314="H",INDEX(Matches!$H:$H,AA314),INDEX(Matches!$I:$I,AA314)))</f>
        <v/>
      </c>
      <c r="M314" s="11">
        <f>IF(INDEX(Matches!$X:$X,AA314)=0,"",IF(I314="H",INDEX(Matches!$I:$I,AA314),INDEX(Matches!$H:$H,AA314)))</f>
        <v/>
      </c>
      <c r="N314" s="11">
        <f>IF(L314="","",IF(L314&gt;M314,"W",IF(L314=M314,"D","L")))</f>
        <v/>
      </c>
      <c r="O314" s="11">
        <f>IF(L314="","",IF(L314&gt;M314,3,IF(L314=M314,1,0)))</f>
        <v/>
      </c>
      <c r="P314" s="31">
        <f>IF(I314="H",INDEX(Matches!$L:$L,AA314),INDEX(Matches!$N:$N,AA314))</f>
        <v/>
      </c>
      <c r="Q314" s="31">
        <f>INDEX(Matches!$M:$M,AA314)</f>
        <v/>
      </c>
      <c r="R314" s="31">
        <f>IF(I314="H",INDEX(Matches!$N:$N,AA314),INDEX(Matches!$L:$L,AA314))</f>
        <v/>
      </c>
      <c r="S314" s="33">
        <f>IF(I314="H",INDEX(Matches!$O:$O,AA314),INDEX(Matches!$P:$P,AA314))</f>
        <v/>
      </c>
      <c r="T314" s="33">
        <f>IF(INDEX(Matches!$J:$J,AA314)="","",IF(I314="H",INDEX(Matches!$J:$J,AA314),INDEX(Matches!$K:$K,AA314)))</f>
        <v/>
      </c>
      <c r="U314" s="33">
        <f>IF(INDEX(Matches!$K:$K,AA314)="","",IF(I314="H",INDEX(Matches!$K:$K,AA314),INDEX(Matches!$J:$J,AA314)))</f>
        <v/>
      </c>
      <c r="V314" s="30">
        <f>IF(T314="","",T314-U314)</f>
        <v/>
      </c>
      <c r="W314" s="33">
        <f>IF(I314="H",INDEX(Matches!$T:$T,AA314),INDEX(Matches!$U:$U,AA314))</f>
        <v/>
      </c>
      <c r="X314" s="11">
        <f>INDEX(Matches!$X:$X,AA314)</f>
        <v/>
      </c>
      <c r="Y314" s="30">
        <f>IF(O314="","",O314-S314)</f>
        <v/>
      </c>
      <c r="Z314" s="30">
        <f>IF(W314="","",W314-S314)</f>
        <v/>
      </c>
      <c r="AA314" s="24">
        <f>MATCH(J314,Matches!$A:$A,0)</f>
        <v/>
      </c>
      <c r="AB314" s="33" t="n"/>
      <c r="AC314" s="33" t="n">
        <v>1.177532749722241</v>
      </c>
      <c r="AD314" s="24" t="n"/>
      <c r="AE314" s="24" t="n">
        <v>3</v>
      </c>
      <c r="AF314" s="33" t="n"/>
      <c r="AG314" s="33" t="n"/>
    </row>
    <row r="315">
      <c r="A315" s="24" t="inlineStr">
        <is>
          <t>Everton|10</t>
        </is>
      </c>
      <c r="B315" s="24" t="inlineStr">
        <is>
          <t>E0</t>
        </is>
      </c>
      <c r="C315" s="24" t="inlineStr">
        <is>
          <t>Premier League</t>
        </is>
      </c>
      <c r="D315" s="24" t="inlineStr">
        <is>
          <t>Everton</t>
        </is>
      </c>
      <c r="E315" s="24" t="n">
        <v>10</v>
      </c>
      <c r="F315" s="24" t="n">
        <v>3</v>
      </c>
      <c r="G315" s="29" t="n">
        <v>46332.83333333334</v>
      </c>
      <c r="H315" s="24" t="inlineStr">
        <is>
          <t>Coventry</t>
        </is>
      </c>
      <c r="I315" s="24" t="inlineStr">
        <is>
          <t>H</t>
        </is>
      </c>
      <c r="J315" s="24" t="inlineStr">
        <is>
          <t>E0-Everton-Coventry</t>
        </is>
      </c>
      <c r="K315" s="24" t="n">
        <v>18</v>
      </c>
      <c r="L315" s="11">
        <f>IF(INDEX(Matches!$X:$X,AA315)=0,"",IF(I315="H",INDEX(Matches!$H:$H,AA315),INDEX(Matches!$I:$I,AA315)))</f>
        <v/>
      </c>
      <c r="M315" s="11">
        <f>IF(INDEX(Matches!$X:$X,AA315)=0,"",IF(I315="H",INDEX(Matches!$I:$I,AA315),INDEX(Matches!$H:$H,AA315)))</f>
        <v/>
      </c>
      <c r="N315" s="11">
        <f>IF(L315="","",IF(L315&gt;M315,"W",IF(L315=M315,"D","L")))</f>
        <v/>
      </c>
      <c r="O315" s="11">
        <f>IF(L315="","",IF(L315&gt;M315,3,IF(L315=M315,1,0)))</f>
        <v/>
      </c>
      <c r="P315" s="31">
        <f>IF(I315="H",INDEX(Matches!$L:$L,AA315),INDEX(Matches!$N:$N,AA315))</f>
        <v/>
      </c>
      <c r="Q315" s="31">
        <f>INDEX(Matches!$M:$M,AA315)</f>
        <v/>
      </c>
      <c r="R315" s="31">
        <f>IF(I315="H",INDEX(Matches!$N:$N,AA315),INDEX(Matches!$L:$L,AA315))</f>
        <v/>
      </c>
      <c r="S315" s="33">
        <f>IF(I315="H",INDEX(Matches!$O:$O,AA315),INDEX(Matches!$P:$P,AA315))</f>
        <v/>
      </c>
      <c r="T315" s="33">
        <f>IF(INDEX(Matches!$J:$J,AA315)="","",IF(I315="H",INDEX(Matches!$J:$J,AA315),INDEX(Matches!$K:$K,AA315)))</f>
        <v/>
      </c>
      <c r="U315" s="33">
        <f>IF(INDEX(Matches!$K:$K,AA315)="","",IF(I315="H",INDEX(Matches!$K:$K,AA315),INDEX(Matches!$J:$J,AA315)))</f>
        <v/>
      </c>
      <c r="V315" s="30">
        <f>IF(T315="","",T315-U315)</f>
        <v/>
      </c>
      <c r="W315" s="33">
        <f>IF(I315="H",INDEX(Matches!$T:$T,AA315),INDEX(Matches!$U:$U,AA315))</f>
        <v/>
      </c>
      <c r="X315" s="11">
        <f>INDEX(Matches!$X:$X,AA315)</f>
        <v/>
      </c>
      <c r="Y315" s="30">
        <f>IF(O315="","",O315-S315)</f>
        <v/>
      </c>
      <c r="Z315" s="30">
        <f>IF(W315="","",W315-S315)</f>
        <v/>
      </c>
      <c r="AA315" s="24">
        <f>MATCH(J315,Matches!$A:$A,0)</f>
        <v/>
      </c>
      <c r="AB315" s="33" t="n"/>
      <c r="AC315" s="33" t="n">
        <v>1.907583886676205</v>
      </c>
      <c r="AD315" s="24" t="n"/>
      <c r="AE315" s="24" t="n">
        <v>3</v>
      </c>
      <c r="AF315" s="33" t="n"/>
      <c r="AG315" s="33" t="n"/>
    </row>
    <row r="316">
      <c r="A316" s="24" t="inlineStr">
        <is>
          <t>Everton|11</t>
        </is>
      </c>
      <c r="B316" s="24" t="inlineStr">
        <is>
          <t>E0</t>
        </is>
      </c>
      <c r="C316" s="24" t="inlineStr">
        <is>
          <t>Premier League</t>
        </is>
      </c>
      <c r="D316" s="24" t="inlineStr">
        <is>
          <t>Everton</t>
        </is>
      </c>
      <c r="E316" s="24" t="n">
        <v>11</v>
      </c>
      <c r="F316" s="24" t="n">
        <v>3</v>
      </c>
      <c r="G316" s="29" t="n">
        <v>46349.83333333334</v>
      </c>
      <c r="H316" s="24" t="inlineStr">
        <is>
          <t>Brentford</t>
        </is>
      </c>
      <c r="I316" s="24" t="inlineStr">
        <is>
          <t>A</t>
        </is>
      </c>
      <c r="J316" s="24" t="inlineStr">
        <is>
          <t>E0-Brentfor-Everton</t>
        </is>
      </c>
      <c r="K316" s="24" t="n">
        <v>12</v>
      </c>
      <c r="L316" s="11">
        <f>IF(INDEX(Matches!$X:$X,AA316)=0,"",IF(I316="H",INDEX(Matches!$H:$H,AA316),INDEX(Matches!$I:$I,AA316)))</f>
        <v/>
      </c>
      <c r="M316" s="11">
        <f>IF(INDEX(Matches!$X:$X,AA316)=0,"",IF(I316="H",INDEX(Matches!$I:$I,AA316),INDEX(Matches!$H:$H,AA316)))</f>
        <v/>
      </c>
      <c r="N316" s="11">
        <f>IF(L316="","",IF(L316&gt;M316,"W",IF(L316=M316,"D","L")))</f>
        <v/>
      </c>
      <c r="O316" s="11">
        <f>IF(L316="","",IF(L316&gt;M316,3,IF(L316=M316,1,0)))</f>
        <v/>
      </c>
      <c r="P316" s="31">
        <f>IF(I316="H",INDEX(Matches!$L:$L,AA316),INDEX(Matches!$N:$N,AA316))</f>
        <v/>
      </c>
      <c r="Q316" s="31">
        <f>INDEX(Matches!$M:$M,AA316)</f>
        <v/>
      </c>
      <c r="R316" s="31">
        <f>IF(I316="H",INDEX(Matches!$N:$N,AA316),INDEX(Matches!$L:$L,AA316))</f>
        <v/>
      </c>
      <c r="S316" s="33">
        <f>IF(I316="H",INDEX(Matches!$O:$O,AA316),INDEX(Matches!$P:$P,AA316))</f>
        <v/>
      </c>
      <c r="T316" s="33">
        <f>IF(INDEX(Matches!$J:$J,AA316)="","",IF(I316="H",INDEX(Matches!$J:$J,AA316),INDEX(Matches!$K:$K,AA316)))</f>
        <v/>
      </c>
      <c r="U316" s="33">
        <f>IF(INDEX(Matches!$K:$K,AA316)="","",IF(I316="H",INDEX(Matches!$K:$K,AA316),INDEX(Matches!$J:$J,AA316)))</f>
        <v/>
      </c>
      <c r="V316" s="30">
        <f>IF(T316="","",T316-U316)</f>
        <v/>
      </c>
      <c r="W316" s="33">
        <f>IF(I316="H",INDEX(Matches!$T:$T,AA316),INDEX(Matches!$U:$U,AA316))</f>
        <v/>
      </c>
      <c r="X316" s="11">
        <f>INDEX(Matches!$X:$X,AA316)</f>
        <v/>
      </c>
      <c r="Y316" s="30">
        <f>IF(O316="","",O316-S316)</f>
        <v/>
      </c>
      <c r="Z316" s="30">
        <f>IF(W316="","",W316-S316)</f>
        <v/>
      </c>
      <c r="AA316" s="24">
        <f>MATCH(J316,Matches!$A:$A,0)</f>
        <v/>
      </c>
      <c r="AB316" s="33" t="n"/>
      <c r="AC316" s="33" t="n">
        <v>1.170980853342791</v>
      </c>
      <c r="AD316" s="24" t="n"/>
      <c r="AE316" s="24" t="n">
        <v>3</v>
      </c>
      <c r="AF316" s="33" t="n"/>
      <c r="AG316" s="33" t="n"/>
    </row>
    <row r="317">
      <c r="A317" s="24" t="inlineStr">
        <is>
          <t>Everton|12</t>
        </is>
      </c>
      <c r="B317" s="24" t="inlineStr">
        <is>
          <t>E0</t>
        </is>
      </c>
      <c r="C317" s="24" t="inlineStr">
        <is>
          <t>Premier League</t>
        </is>
      </c>
      <c r="D317" s="24" t="inlineStr">
        <is>
          <t>Everton</t>
        </is>
      </c>
      <c r="E317" s="24" t="n">
        <v>12</v>
      </c>
      <c r="F317" s="24" t="n">
        <v>3</v>
      </c>
      <c r="G317" s="29" t="n">
        <v>46355.5</v>
      </c>
      <c r="H317" s="24" t="inlineStr">
        <is>
          <t>Liverpool</t>
        </is>
      </c>
      <c r="I317" s="24" t="inlineStr">
        <is>
          <t>H</t>
        </is>
      </c>
      <c r="J317" s="24" t="inlineStr">
        <is>
          <t>E0-Everton-Liverpoo</t>
        </is>
      </c>
      <c r="K317" s="24" t="n">
        <v>3</v>
      </c>
      <c r="L317" s="11">
        <f>IF(INDEX(Matches!$X:$X,AA317)=0,"",IF(I317="H",INDEX(Matches!$H:$H,AA317),INDEX(Matches!$I:$I,AA317)))</f>
        <v/>
      </c>
      <c r="M317" s="11">
        <f>IF(INDEX(Matches!$X:$X,AA317)=0,"",IF(I317="H",INDEX(Matches!$I:$I,AA317),INDEX(Matches!$H:$H,AA317)))</f>
        <v/>
      </c>
      <c r="N317" s="11">
        <f>IF(L317="","",IF(L317&gt;M317,"W",IF(L317=M317,"D","L")))</f>
        <v/>
      </c>
      <c r="O317" s="11">
        <f>IF(L317="","",IF(L317&gt;M317,3,IF(L317=M317,1,0)))</f>
        <v/>
      </c>
      <c r="P317" s="31">
        <f>IF(I317="H",INDEX(Matches!$L:$L,AA317),INDEX(Matches!$N:$N,AA317))</f>
        <v/>
      </c>
      <c r="Q317" s="31">
        <f>INDEX(Matches!$M:$M,AA317)</f>
        <v/>
      </c>
      <c r="R317" s="31">
        <f>IF(I317="H",INDEX(Matches!$N:$N,AA317),INDEX(Matches!$L:$L,AA317))</f>
        <v/>
      </c>
      <c r="S317" s="33">
        <f>IF(I317="H",INDEX(Matches!$O:$O,AA317),INDEX(Matches!$P:$P,AA317))</f>
        <v/>
      </c>
      <c r="T317" s="33">
        <f>IF(INDEX(Matches!$J:$J,AA317)="","",IF(I317="H",INDEX(Matches!$J:$J,AA317),INDEX(Matches!$K:$K,AA317)))</f>
        <v/>
      </c>
      <c r="U317" s="33">
        <f>IF(INDEX(Matches!$K:$K,AA317)="","",IF(I317="H",INDEX(Matches!$K:$K,AA317),INDEX(Matches!$J:$J,AA317)))</f>
        <v/>
      </c>
      <c r="V317" s="30">
        <f>IF(T317="","",T317-U317)</f>
        <v/>
      </c>
      <c r="W317" s="33">
        <f>IF(I317="H",INDEX(Matches!$T:$T,AA317),INDEX(Matches!$U:$U,AA317))</f>
        <v/>
      </c>
      <c r="X317" s="11">
        <f>INDEX(Matches!$X:$X,AA317)</f>
        <v/>
      </c>
      <c r="Y317" s="30">
        <f>IF(O317="","",O317-S317)</f>
        <v/>
      </c>
      <c r="Z317" s="30">
        <f>IF(W317="","",W317-S317)</f>
        <v/>
      </c>
      <c r="AA317" s="24">
        <f>MATCH(J317,Matches!$A:$A,0)</f>
        <v/>
      </c>
      <c r="AB317" s="33" t="n"/>
      <c r="AC317" s="33" t="n">
        <v>1.002294791166464</v>
      </c>
      <c r="AD317" s="24" t="n"/>
      <c r="AE317" s="24" t="n">
        <v>3</v>
      </c>
      <c r="AF317" s="33" t="n"/>
      <c r="AG317" s="33" t="n"/>
    </row>
    <row r="318">
      <c r="A318" s="24" t="inlineStr">
        <is>
          <t>Everton|13</t>
        </is>
      </c>
      <c r="B318" s="24" t="inlineStr">
        <is>
          <t>E0</t>
        </is>
      </c>
      <c r="C318" s="24" t="inlineStr">
        <is>
          <t>Premier League</t>
        </is>
      </c>
      <c r="D318" s="24" t="inlineStr">
        <is>
          <t>Everton</t>
        </is>
      </c>
      <c r="E318" s="24" t="n">
        <v>13</v>
      </c>
      <c r="F318" s="24" t="n">
        <v>4</v>
      </c>
      <c r="G318" s="29" t="n">
        <v>46358.83333333334</v>
      </c>
      <c r="H318" s="24" t="inlineStr">
        <is>
          <t>Aston Villa</t>
        </is>
      </c>
      <c r="I318" s="24" t="inlineStr">
        <is>
          <t>A</t>
        </is>
      </c>
      <c r="J318" s="24" t="inlineStr">
        <is>
          <t>E0-AstonVil-Everton</t>
        </is>
      </c>
      <c r="K318" s="24" t="n">
        <v>7</v>
      </c>
      <c r="L318" s="11">
        <f>IF(INDEX(Matches!$X:$X,AA318)=0,"",IF(I318="H",INDEX(Matches!$H:$H,AA318),INDEX(Matches!$I:$I,AA318)))</f>
        <v/>
      </c>
      <c r="M318" s="11">
        <f>IF(INDEX(Matches!$X:$X,AA318)=0,"",IF(I318="H",INDEX(Matches!$I:$I,AA318),INDEX(Matches!$H:$H,AA318)))</f>
        <v/>
      </c>
      <c r="N318" s="11">
        <f>IF(L318="","",IF(L318&gt;M318,"W",IF(L318=M318,"D","L")))</f>
        <v/>
      </c>
      <c r="O318" s="11">
        <f>IF(L318="","",IF(L318&gt;M318,3,IF(L318=M318,1,0)))</f>
        <v/>
      </c>
      <c r="P318" s="31">
        <f>IF(I318="H",INDEX(Matches!$L:$L,AA318),INDEX(Matches!$N:$N,AA318))</f>
        <v/>
      </c>
      <c r="Q318" s="31">
        <f>INDEX(Matches!$M:$M,AA318)</f>
        <v/>
      </c>
      <c r="R318" s="31">
        <f>IF(I318="H",INDEX(Matches!$N:$N,AA318),INDEX(Matches!$L:$L,AA318))</f>
        <v/>
      </c>
      <c r="S318" s="33">
        <f>IF(I318="H",INDEX(Matches!$O:$O,AA318),INDEX(Matches!$P:$P,AA318))</f>
        <v/>
      </c>
      <c r="T318" s="33">
        <f>IF(INDEX(Matches!$J:$J,AA318)="","",IF(I318="H",INDEX(Matches!$J:$J,AA318),INDEX(Matches!$K:$K,AA318)))</f>
        <v/>
      </c>
      <c r="U318" s="33">
        <f>IF(INDEX(Matches!$K:$K,AA318)="","",IF(I318="H",INDEX(Matches!$K:$K,AA318),INDEX(Matches!$J:$J,AA318)))</f>
        <v/>
      </c>
      <c r="V318" s="30">
        <f>IF(T318="","",T318-U318)</f>
        <v/>
      </c>
      <c r="W318" s="33">
        <f>IF(I318="H",INDEX(Matches!$T:$T,AA318),INDEX(Matches!$U:$U,AA318))</f>
        <v/>
      </c>
      <c r="X318" s="11">
        <f>INDEX(Matches!$X:$X,AA318)</f>
        <v/>
      </c>
      <c r="Y318" s="30">
        <f>IF(O318="","",O318-S318)</f>
        <v/>
      </c>
      <c r="Z318" s="30">
        <f>IF(W318="","",W318-S318)</f>
        <v/>
      </c>
      <c r="AA318" s="24">
        <f>MATCH(J318,Matches!$A:$A,0)</f>
        <v/>
      </c>
      <c r="AB318" s="33" t="n"/>
      <c r="AC318" s="33" t="n">
        <v>1.018434666532705</v>
      </c>
      <c r="AD318" s="24" t="n"/>
      <c r="AE318" s="24" t="n">
        <v>4</v>
      </c>
      <c r="AF318" s="33" t="n"/>
      <c r="AG318" s="33" t="n"/>
    </row>
    <row r="319">
      <c r="A319" s="24" t="inlineStr">
        <is>
          <t>Everton|14</t>
        </is>
      </c>
      <c r="B319" s="24" t="inlineStr">
        <is>
          <t>E0</t>
        </is>
      </c>
      <c r="C319" s="24" t="inlineStr">
        <is>
          <t>Premier League</t>
        </is>
      </c>
      <c r="D319" s="24" t="inlineStr">
        <is>
          <t>Everton</t>
        </is>
      </c>
      <c r="E319" s="24" t="n">
        <v>14</v>
      </c>
      <c r="F319" s="24" t="n">
        <v>4</v>
      </c>
      <c r="G319" s="29" t="n">
        <v>46361.625</v>
      </c>
      <c r="H319" s="24" t="inlineStr">
        <is>
          <t>Fulham</t>
        </is>
      </c>
      <c r="I319" s="24" t="inlineStr">
        <is>
          <t>H</t>
        </is>
      </c>
      <c r="J319" s="24" t="inlineStr">
        <is>
          <t>E0-Everton-Fulham</t>
        </is>
      </c>
      <c r="K319" s="24" t="n">
        <v>16</v>
      </c>
      <c r="L319" s="11">
        <f>IF(INDEX(Matches!$X:$X,AA319)=0,"",IF(I319="H",INDEX(Matches!$H:$H,AA319),INDEX(Matches!$I:$I,AA319)))</f>
        <v/>
      </c>
      <c r="M319" s="11">
        <f>IF(INDEX(Matches!$X:$X,AA319)=0,"",IF(I319="H",INDEX(Matches!$I:$I,AA319),INDEX(Matches!$H:$H,AA319)))</f>
        <v/>
      </c>
      <c r="N319" s="11">
        <f>IF(L319="","",IF(L319&gt;M319,"W",IF(L319=M319,"D","L")))</f>
        <v/>
      </c>
      <c r="O319" s="11">
        <f>IF(L319="","",IF(L319&gt;M319,3,IF(L319=M319,1,0)))</f>
        <v/>
      </c>
      <c r="P319" s="31">
        <f>IF(I319="H",INDEX(Matches!$L:$L,AA319),INDEX(Matches!$N:$N,AA319))</f>
        <v/>
      </c>
      <c r="Q319" s="31">
        <f>INDEX(Matches!$M:$M,AA319)</f>
        <v/>
      </c>
      <c r="R319" s="31">
        <f>IF(I319="H",INDEX(Matches!$N:$N,AA319),INDEX(Matches!$L:$L,AA319))</f>
        <v/>
      </c>
      <c r="S319" s="33">
        <f>IF(I319="H",INDEX(Matches!$O:$O,AA319),INDEX(Matches!$P:$P,AA319))</f>
        <v/>
      </c>
      <c r="T319" s="33">
        <f>IF(INDEX(Matches!$J:$J,AA319)="","",IF(I319="H",INDEX(Matches!$J:$J,AA319),INDEX(Matches!$K:$K,AA319)))</f>
        <v/>
      </c>
      <c r="U319" s="33">
        <f>IF(INDEX(Matches!$K:$K,AA319)="","",IF(I319="H",INDEX(Matches!$K:$K,AA319),INDEX(Matches!$J:$J,AA319)))</f>
        <v/>
      </c>
      <c r="V319" s="30">
        <f>IF(T319="","",T319-U319)</f>
        <v/>
      </c>
      <c r="W319" s="33">
        <f>IF(I319="H",INDEX(Matches!$T:$T,AA319),INDEX(Matches!$U:$U,AA319))</f>
        <v/>
      </c>
      <c r="X319" s="11">
        <f>INDEX(Matches!$X:$X,AA319)</f>
        <v/>
      </c>
      <c r="Y319" s="30">
        <f>IF(O319="","",O319-S319)</f>
        <v/>
      </c>
      <c r="Z319" s="30">
        <f>IF(W319="","",W319-S319)</f>
        <v/>
      </c>
      <c r="AA319" s="24">
        <f>MATCH(J319,Matches!$A:$A,0)</f>
        <v/>
      </c>
      <c r="AB319" s="33" t="n"/>
      <c r="AC319" s="33" t="n">
        <v>1.618042248613757</v>
      </c>
      <c r="AD319" s="24" t="n"/>
      <c r="AE319" s="24" t="n">
        <v>4</v>
      </c>
      <c r="AF319" s="33" t="n"/>
      <c r="AG319" s="33" t="n"/>
    </row>
    <row r="320">
      <c r="A320" s="24" t="inlineStr">
        <is>
          <t>Everton|15</t>
        </is>
      </c>
      <c r="B320" s="24" t="inlineStr">
        <is>
          <t>E0</t>
        </is>
      </c>
      <c r="C320" s="24" t="inlineStr">
        <is>
          <t>Premier League</t>
        </is>
      </c>
      <c r="D320" s="24" t="inlineStr">
        <is>
          <t>Everton</t>
        </is>
      </c>
      <c r="E320" s="24" t="n">
        <v>15</v>
      </c>
      <c r="F320" s="24" t="n">
        <v>4</v>
      </c>
      <c r="G320" s="29" t="n">
        <v>46368.625</v>
      </c>
      <c r="H320" s="24" t="inlineStr">
        <is>
          <t>Brighton</t>
        </is>
      </c>
      <c r="I320" s="24" t="inlineStr">
        <is>
          <t>A</t>
        </is>
      </c>
      <c r="J320" s="24" t="inlineStr">
        <is>
          <t>E0-Brighton-Everton</t>
        </is>
      </c>
      <c r="K320" s="24" t="n">
        <v>8</v>
      </c>
      <c r="L320" s="11">
        <f>IF(INDEX(Matches!$X:$X,AA320)=0,"",IF(I320="H",INDEX(Matches!$H:$H,AA320),INDEX(Matches!$I:$I,AA320)))</f>
        <v/>
      </c>
      <c r="M320" s="11">
        <f>IF(INDEX(Matches!$X:$X,AA320)=0,"",IF(I320="H",INDEX(Matches!$I:$I,AA320),INDEX(Matches!$H:$H,AA320)))</f>
        <v/>
      </c>
      <c r="N320" s="11">
        <f>IF(L320="","",IF(L320&gt;M320,"W",IF(L320=M320,"D","L")))</f>
        <v/>
      </c>
      <c r="O320" s="11">
        <f>IF(L320="","",IF(L320&gt;M320,3,IF(L320=M320,1,0)))</f>
        <v/>
      </c>
      <c r="P320" s="31">
        <f>IF(I320="H",INDEX(Matches!$L:$L,AA320),INDEX(Matches!$N:$N,AA320))</f>
        <v/>
      </c>
      <c r="Q320" s="31">
        <f>INDEX(Matches!$M:$M,AA320)</f>
        <v/>
      </c>
      <c r="R320" s="31">
        <f>IF(I320="H",INDEX(Matches!$N:$N,AA320),INDEX(Matches!$L:$L,AA320))</f>
        <v/>
      </c>
      <c r="S320" s="33">
        <f>IF(I320="H",INDEX(Matches!$O:$O,AA320),INDEX(Matches!$P:$P,AA320))</f>
        <v/>
      </c>
      <c r="T320" s="33">
        <f>IF(INDEX(Matches!$J:$J,AA320)="","",IF(I320="H",INDEX(Matches!$J:$J,AA320),INDEX(Matches!$K:$K,AA320)))</f>
        <v/>
      </c>
      <c r="U320" s="33">
        <f>IF(INDEX(Matches!$K:$K,AA320)="","",IF(I320="H",INDEX(Matches!$K:$K,AA320),INDEX(Matches!$J:$J,AA320)))</f>
        <v/>
      </c>
      <c r="V320" s="30">
        <f>IF(T320="","",T320-U320)</f>
        <v/>
      </c>
      <c r="W320" s="33">
        <f>IF(I320="H",INDEX(Matches!$T:$T,AA320),INDEX(Matches!$U:$U,AA320))</f>
        <v/>
      </c>
      <c r="X320" s="11">
        <f>INDEX(Matches!$X:$X,AA320)</f>
        <v/>
      </c>
      <c r="Y320" s="30">
        <f>IF(O320="","",O320-S320)</f>
        <v/>
      </c>
      <c r="Z320" s="30">
        <f>IF(W320="","",W320-S320)</f>
        <v/>
      </c>
      <c r="AA320" s="24">
        <f>MATCH(J320,Matches!$A:$A,0)</f>
        <v/>
      </c>
      <c r="AB320" s="33" t="n"/>
      <c r="AC320" s="33" t="n">
        <v>1.054197192047819</v>
      </c>
      <c r="AD320" s="24" t="n"/>
      <c r="AE320" s="24" t="n">
        <v>4</v>
      </c>
      <c r="AF320" s="33" t="n"/>
      <c r="AG320" s="33" t="n"/>
    </row>
    <row r="321">
      <c r="A321" s="24" t="inlineStr">
        <is>
          <t>Everton|16</t>
        </is>
      </c>
      <c r="B321" s="24" t="inlineStr">
        <is>
          <t>E0</t>
        </is>
      </c>
      <c r="C321" s="24" t="inlineStr">
        <is>
          <t>Premier League</t>
        </is>
      </c>
      <c r="D321" s="24" t="inlineStr">
        <is>
          <t>Everton</t>
        </is>
      </c>
      <c r="E321" s="24" t="n">
        <v>16</v>
      </c>
      <c r="F321" s="24" t="n">
        <v>4</v>
      </c>
      <c r="G321" s="29" t="n">
        <v>46375.625</v>
      </c>
      <c r="H321" s="24" t="inlineStr">
        <is>
          <t>Nott'm Forest</t>
        </is>
      </c>
      <c r="I321" s="24" t="inlineStr">
        <is>
          <t>A</t>
        </is>
      </c>
      <c r="J321" s="24" t="inlineStr">
        <is>
          <t>E0-NottmFor-Everton</t>
        </is>
      </c>
      <c r="K321" s="24" t="n">
        <v>13</v>
      </c>
      <c r="L321" s="11">
        <f>IF(INDEX(Matches!$X:$X,AA321)=0,"",IF(I321="H",INDEX(Matches!$H:$H,AA321),INDEX(Matches!$I:$I,AA321)))</f>
        <v/>
      </c>
      <c r="M321" s="11">
        <f>IF(INDEX(Matches!$X:$X,AA321)=0,"",IF(I321="H",INDEX(Matches!$I:$I,AA321),INDEX(Matches!$H:$H,AA321)))</f>
        <v/>
      </c>
      <c r="N321" s="11">
        <f>IF(L321="","",IF(L321&gt;M321,"W",IF(L321=M321,"D","L")))</f>
        <v/>
      </c>
      <c r="O321" s="11">
        <f>IF(L321="","",IF(L321&gt;M321,3,IF(L321=M321,1,0)))</f>
        <v/>
      </c>
      <c r="P321" s="31">
        <f>IF(I321="H",INDEX(Matches!$L:$L,AA321),INDEX(Matches!$N:$N,AA321))</f>
        <v/>
      </c>
      <c r="Q321" s="31">
        <f>INDEX(Matches!$M:$M,AA321)</f>
        <v/>
      </c>
      <c r="R321" s="31">
        <f>IF(I321="H",INDEX(Matches!$N:$N,AA321),INDEX(Matches!$L:$L,AA321))</f>
        <v/>
      </c>
      <c r="S321" s="33">
        <f>IF(I321="H",INDEX(Matches!$O:$O,AA321),INDEX(Matches!$P:$P,AA321))</f>
        <v/>
      </c>
      <c r="T321" s="33">
        <f>IF(INDEX(Matches!$J:$J,AA321)="","",IF(I321="H",INDEX(Matches!$J:$J,AA321),INDEX(Matches!$K:$K,AA321)))</f>
        <v/>
      </c>
      <c r="U321" s="33">
        <f>IF(INDEX(Matches!$K:$K,AA321)="","",IF(I321="H",INDEX(Matches!$K:$K,AA321),INDEX(Matches!$J:$J,AA321)))</f>
        <v/>
      </c>
      <c r="V321" s="30">
        <f>IF(T321="","",T321-U321)</f>
        <v/>
      </c>
      <c r="W321" s="33">
        <f>IF(I321="H",INDEX(Matches!$T:$T,AA321),INDEX(Matches!$U:$U,AA321))</f>
        <v/>
      </c>
      <c r="X321" s="11">
        <f>INDEX(Matches!$X:$X,AA321)</f>
        <v/>
      </c>
      <c r="Y321" s="30">
        <f>IF(O321="","",O321-S321)</f>
        <v/>
      </c>
      <c r="Z321" s="30">
        <f>IF(W321="","",W321-S321)</f>
        <v/>
      </c>
      <c r="AA321" s="24">
        <f>MATCH(J321,Matches!$A:$A,0)</f>
        <v/>
      </c>
      <c r="AB321" s="33" t="n"/>
      <c r="AC321" s="33" t="n">
        <v>1.193390513057262</v>
      </c>
      <c r="AD321" s="24" t="n"/>
      <c r="AE321" s="24" t="n">
        <v>4</v>
      </c>
      <c r="AF321" s="33" t="n"/>
      <c r="AG321" s="33" t="n"/>
    </row>
    <row r="322">
      <c r="A322" s="24" t="inlineStr">
        <is>
          <t>Everton|17</t>
        </is>
      </c>
      <c r="B322" s="24" t="inlineStr">
        <is>
          <t>E0</t>
        </is>
      </c>
      <c r="C322" s="24" t="inlineStr">
        <is>
          <t>Premier League</t>
        </is>
      </c>
      <c r="D322" s="24" t="inlineStr">
        <is>
          <t>Everton</t>
        </is>
      </c>
      <c r="E322" s="24" t="n">
        <v>17</v>
      </c>
      <c r="F322" s="24" t="n">
        <v>5</v>
      </c>
      <c r="G322" s="29" t="n">
        <v>46382.625</v>
      </c>
      <c r="H322" s="24" t="inlineStr">
        <is>
          <t>Sunderland</t>
        </is>
      </c>
      <c r="I322" s="24" t="inlineStr">
        <is>
          <t>H</t>
        </is>
      </c>
      <c r="J322" s="24" t="inlineStr">
        <is>
          <t>E0-Everton-Sunderla</t>
        </is>
      </c>
      <c r="K322" s="24" t="n">
        <v>17</v>
      </c>
      <c r="L322" s="11">
        <f>IF(INDEX(Matches!$X:$X,AA322)=0,"",IF(I322="H",INDEX(Matches!$H:$H,AA322),INDEX(Matches!$I:$I,AA322)))</f>
        <v/>
      </c>
      <c r="M322" s="11">
        <f>IF(INDEX(Matches!$X:$X,AA322)=0,"",IF(I322="H",INDEX(Matches!$I:$I,AA322),INDEX(Matches!$H:$H,AA322)))</f>
        <v/>
      </c>
      <c r="N322" s="11">
        <f>IF(L322="","",IF(L322&gt;M322,"W",IF(L322=M322,"D","L")))</f>
        <v/>
      </c>
      <c r="O322" s="11">
        <f>IF(L322="","",IF(L322&gt;M322,3,IF(L322=M322,1,0)))</f>
        <v/>
      </c>
      <c r="P322" s="31">
        <f>IF(I322="H",INDEX(Matches!$L:$L,AA322),INDEX(Matches!$N:$N,AA322))</f>
        <v/>
      </c>
      <c r="Q322" s="31">
        <f>INDEX(Matches!$M:$M,AA322)</f>
        <v/>
      </c>
      <c r="R322" s="31">
        <f>IF(I322="H",INDEX(Matches!$N:$N,AA322),INDEX(Matches!$L:$L,AA322))</f>
        <v/>
      </c>
      <c r="S322" s="33">
        <f>IF(I322="H",INDEX(Matches!$O:$O,AA322),INDEX(Matches!$P:$P,AA322))</f>
        <v/>
      </c>
      <c r="T322" s="33">
        <f>IF(INDEX(Matches!$J:$J,AA322)="","",IF(I322="H",INDEX(Matches!$J:$J,AA322),INDEX(Matches!$K:$K,AA322)))</f>
        <v/>
      </c>
      <c r="U322" s="33">
        <f>IF(INDEX(Matches!$K:$K,AA322)="","",IF(I322="H",INDEX(Matches!$K:$K,AA322),INDEX(Matches!$J:$J,AA322)))</f>
        <v/>
      </c>
      <c r="V322" s="30">
        <f>IF(T322="","",T322-U322)</f>
        <v/>
      </c>
      <c r="W322" s="33">
        <f>IF(I322="H",INDEX(Matches!$T:$T,AA322),INDEX(Matches!$U:$U,AA322))</f>
        <v/>
      </c>
      <c r="X322" s="11">
        <f>INDEX(Matches!$X:$X,AA322)</f>
        <v/>
      </c>
      <c r="Y322" s="30">
        <f>IF(O322="","",O322-S322)</f>
        <v/>
      </c>
      <c r="Z322" s="30">
        <f>IF(W322="","",W322-S322)</f>
        <v/>
      </c>
      <c r="AA322" s="24">
        <f>MATCH(J322,Matches!$A:$A,0)</f>
        <v/>
      </c>
      <c r="AB322" s="33" t="n"/>
      <c r="AC322" s="33" t="n">
        <v>1.69165271135026</v>
      </c>
      <c r="AD322" s="24" t="n"/>
      <c r="AE322" s="24" t="n">
        <v>5</v>
      </c>
      <c r="AF322" s="33" t="n"/>
      <c r="AG322" s="33" t="n"/>
    </row>
    <row r="323">
      <c r="A323" s="24" t="inlineStr">
        <is>
          <t>Everton|18</t>
        </is>
      </c>
      <c r="B323" s="24" t="inlineStr">
        <is>
          <t>E0</t>
        </is>
      </c>
      <c r="C323" s="24" t="inlineStr">
        <is>
          <t>Premier League</t>
        </is>
      </c>
      <c r="D323" s="24" t="inlineStr">
        <is>
          <t>Everton</t>
        </is>
      </c>
      <c r="E323" s="24" t="n">
        <v>18</v>
      </c>
      <c r="F323" s="24" t="n">
        <v>5</v>
      </c>
      <c r="G323" s="29" t="n">
        <v>46385.84375</v>
      </c>
      <c r="H323" s="24" t="inlineStr">
        <is>
          <t>Man City</t>
        </is>
      </c>
      <c r="I323" s="24" t="inlineStr">
        <is>
          <t>H</t>
        </is>
      </c>
      <c r="J323" s="24" t="inlineStr">
        <is>
          <t>E0-Everton-ManCity</t>
        </is>
      </c>
      <c r="K323" s="24" t="n">
        <v>2</v>
      </c>
      <c r="L323" s="11">
        <f>IF(INDEX(Matches!$X:$X,AA323)=0,"",IF(I323="H",INDEX(Matches!$H:$H,AA323),INDEX(Matches!$I:$I,AA323)))</f>
        <v/>
      </c>
      <c r="M323" s="11">
        <f>IF(INDEX(Matches!$X:$X,AA323)=0,"",IF(I323="H",INDEX(Matches!$I:$I,AA323),INDEX(Matches!$H:$H,AA323)))</f>
        <v/>
      </c>
      <c r="N323" s="11">
        <f>IF(L323="","",IF(L323&gt;M323,"W",IF(L323=M323,"D","L")))</f>
        <v/>
      </c>
      <c r="O323" s="11">
        <f>IF(L323="","",IF(L323&gt;M323,3,IF(L323=M323,1,0)))</f>
        <v/>
      </c>
      <c r="P323" s="31">
        <f>IF(I323="H",INDEX(Matches!$L:$L,AA323),INDEX(Matches!$N:$N,AA323))</f>
        <v/>
      </c>
      <c r="Q323" s="31">
        <f>INDEX(Matches!$M:$M,AA323)</f>
        <v/>
      </c>
      <c r="R323" s="31">
        <f>IF(I323="H",INDEX(Matches!$N:$N,AA323),INDEX(Matches!$L:$L,AA323))</f>
        <v/>
      </c>
      <c r="S323" s="33">
        <f>IF(I323="H",INDEX(Matches!$O:$O,AA323),INDEX(Matches!$P:$P,AA323))</f>
        <v/>
      </c>
      <c r="T323" s="33">
        <f>IF(INDEX(Matches!$J:$J,AA323)="","",IF(I323="H",INDEX(Matches!$J:$J,AA323),INDEX(Matches!$K:$K,AA323)))</f>
        <v/>
      </c>
      <c r="U323" s="33">
        <f>IF(INDEX(Matches!$K:$K,AA323)="","",IF(I323="H",INDEX(Matches!$K:$K,AA323),INDEX(Matches!$J:$J,AA323)))</f>
        <v/>
      </c>
      <c r="V323" s="30">
        <f>IF(T323="","",T323-U323)</f>
        <v/>
      </c>
      <c r="W323" s="33">
        <f>IF(I323="H",INDEX(Matches!$T:$T,AA323),INDEX(Matches!$U:$U,AA323))</f>
        <v/>
      </c>
      <c r="X323" s="11">
        <f>INDEX(Matches!$X:$X,AA323)</f>
        <v/>
      </c>
      <c r="Y323" s="30">
        <f>IF(O323="","",O323-S323)</f>
        <v/>
      </c>
      <c r="Z323" s="30">
        <f>IF(W323="","",W323-S323)</f>
        <v/>
      </c>
      <c r="AA323" s="24">
        <f>MATCH(J323,Matches!$A:$A,0)</f>
        <v/>
      </c>
      <c r="AB323" s="33" t="n"/>
      <c r="AC323" s="33" t="n">
        <v>0.8797177699580222</v>
      </c>
      <c r="AD323" s="24" t="n"/>
      <c r="AE323" s="24" t="n">
        <v>5</v>
      </c>
      <c r="AF323" s="33" t="n"/>
      <c r="AG323" s="33" t="n"/>
    </row>
    <row r="324">
      <c r="A324" s="24" t="inlineStr">
        <is>
          <t>Everton|19</t>
        </is>
      </c>
      <c r="B324" s="24" t="inlineStr">
        <is>
          <t>E0</t>
        </is>
      </c>
      <c r="C324" s="24" t="inlineStr">
        <is>
          <t>Premier League</t>
        </is>
      </c>
      <c r="D324" s="24" t="inlineStr">
        <is>
          <t>Everton</t>
        </is>
      </c>
      <c r="E324" s="24" t="n">
        <v>19</v>
      </c>
      <c r="F324" s="24" t="n">
        <v>5</v>
      </c>
      <c r="G324" s="29" t="n">
        <v>46388.83333333334</v>
      </c>
      <c r="H324" s="24" t="inlineStr">
        <is>
          <t>Leeds</t>
        </is>
      </c>
      <c r="I324" s="24" t="inlineStr">
        <is>
          <t>A</t>
        </is>
      </c>
      <c r="J324" s="24" t="inlineStr">
        <is>
          <t>E0-Leeds-Everton</t>
        </is>
      </c>
      <c r="K324" s="24" t="n">
        <v>14</v>
      </c>
      <c r="L324" s="11">
        <f>IF(INDEX(Matches!$X:$X,AA324)=0,"",IF(I324="H",INDEX(Matches!$H:$H,AA324),INDEX(Matches!$I:$I,AA324)))</f>
        <v/>
      </c>
      <c r="M324" s="11">
        <f>IF(INDEX(Matches!$X:$X,AA324)=0,"",IF(I324="H",INDEX(Matches!$I:$I,AA324),INDEX(Matches!$H:$H,AA324)))</f>
        <v/>
      </c>
      <c r="N324" s="11">
        <f>IF(L324="","",IF(L324&gt;M324,"W",IF(L324=M324,"D","L")))</f>
        <v/>
      </c>
      <c r="O324" s="11">
        <f>IF(L324="","",IF(L324&gt;M324,3,IF(L324=M324,1,0)))</f>
        <v/>
      </c>
      <c r="P324" s="31">
        <f>IF(I324="H",INDEX(Matches!$L:$L,AA324),INDEX(Matches!$N:$N,AA324))</f>
        <v/>
      </c>
      <c r="Q324" s="31">
        <f>INDEX(Matches!$M:$M,AA324)</f>
        <v/>
      </c>
      <c r="R324" s="31">
        <f>IF(I324="H",INDEX(Matches!$N:$N,AA324),INDEX(Matches!$L:$L,AA324))</f>
        <v/>
      </c>
      <c r="S324" s="33">
        <f>IF(I324="H",INDEX(Matches!$O:$O,AA324),INDEX(Matches!$P:$P,AA324))</f>
        <v/>
      </c>
      <c r="T324" s="33">
        <f>IF(INDEX(Matches!$J:$J,AA324)="","",IF(I324="H",INDEX(Matches!$J:$J,AA324),INDEX(Matches!$K:$K,AA324)))</f>
        <v/>
      </c>
      <c r="U324" s="33">
        <f>IF(INDEX(Matches!$K:$K,AA324)="","",IF(I324="H",INDEX(Matches!$K:$K,AA324),INDEX(Matches!$J:$J,AA324)))</f>
        <v/>
      </c>
      <c r="V324" s="30">
        <f>IF(T324="","",T324-U324)</f>
        <v/>
      </c>
      <c r="W324" s="33">
        <f>IF(I324="H",INDEX(Matches!$T:$T,AA324),INDEX(Matches!$U:$U,AA324))</f>
        <v/>
      </c>
      <c r="X324" s="11">
        <f>INDEX(Matches!$X:$X,AA324)</f>
        <v/>
      </c>
      <c r="Y324" s="30">
        <f>IF(O324="","",O324-S324)</f>
        <v/>
      </c>
      <c r="Z324" s="30">
        <f>IF(W324="","",W324-S324)</f>
        <v/>
      </c>
      <c r="AA324" s="24">
        <f>MATCH(J324,Matches!$A:$A,0)</f>
        <v/>
      </c>
      <c r="AB324" s="33" t="n"/>
      <c r="AC324" s="33" t="n">
        <v>1.262228030669001</v>
      </c>
      <c r="AD324" s="24" t="n"/>
      <c r="AE324" s="24" t="n">
        <v>5</v>
      </c>
      <c r="AF324" s="33" t="n"/>
      <c r="AG324" s="33" t="n"/>
    </row>
    <row r="325">
      <c r="A325" s="24" t="inlineStr">
        <is>
          <t>Everton|20</t>
        </is>
      </c>
      <c r="B325" s="24" t="inlineStr">
        <is>
          <t>E0</t>
        </is>
      </c>
      <c r="C325" s="24" t="inlineStr">
        <is>
          <t>Premier League</t>
        </is>
      </c>
      <c r="D325" s="24" t="inlineStr">
        <is>
          <t>Everton</t>
        </is>
      </c>
      <c r="E325" s="24" t="n">
        <v>20</v>
      </c>
      <c r="F325" s="24" t="n">
        <v>5</v>
      </c>
      <c r="G325" s="29" t="n">
        <v>46392.8125</v>
      </c>
      <c r="H325" s="24" t="inlineStr">
        <is>
          <t>Aston Villa</t>
        </is>
      </c>
      <c r="I325" s="24" t="inlineStr">
        <is>
          <t>H</t>
        </is>
      </c>
      <c r="J325" s="24" t="inlineStr">
        <is>
          <t>E0-Everton-AstonVil</t>
        </is>
      </c>
      <c r="K325" s="24" t="n">
        <v>7</v>
      </c>
      <c r="L325" s="11">
        <f>IF(INDEX(Matches!$X:$X,AA325)=0,"",IF(I325="H",INDEX(Matches!$H:$H,AA325),INDEX(Matches!$I:$I,AA325)))</f>
        <v/>
      </c>
      <c r="M325" s="11">
        <f>IF(INDEX(Matches!$X:$X,AA325)=0,"",IF(I325="H",INDEX(Matches!$I:$I,AA325),INDEX(Matches!$H:$H,AA325)))</f>
        <v/>
      </c>
      <c r="N325" s="11">
        <f>IF(L325="","",IF(L325&gt;M325,"W",IF(L325=M325,"D","L")))</f>
        <v/>
      </c>
      <c r="O325" s="11">
        <f>IF(L325="","",IF(L325&gt;M325,3,IF(L325=M325,1,0)))</f>
        <v/>
      </c>
      <c r="P325" s="31">
        <f>IF(I325="H",INDEX(Matches!$L:$L,AA325),INDEX(Matches!$N:$N,AA325))</f>
        <v/>
      </c>
      <c r="Q325" s="31">
        <f>INDEX(Matches!$M:$M,AA325)</f>
        <v/>
      </c>
      <c r="R325" s="31">
        <f>IF(I325="H",INDEX(Matches!$N:$N,AA325),INDEX(Matches!$L:$L,AA325))</f>
        <v/>
      </c>
      <c r="S325" s="33">
        <f>IF(I325="H",INDEX(Matches!$O:$O,AA325),INDEX(Matches!$P:$P,AA325))</f>
        <v/>
      </c>
      <c r="T325" s="33">
        <f>IF(INDEX(Matches!$J:$J,AA325)="","",IF(I325="H",INDEX(Matches!$J:$J,AA325),INDEX(Matches!$K:$K,AA325)))</f>
        <v/>
      </c>
      <c r="U325" s="33">
        <f>IF(INDEX(Matches!$K:$K,AA325)="","",IF(I325="H",INDEX(Matches!$K:$K,AA325),INDEX(Matches!$J:$J,AA325)))</f>
        <v/>
      </c>
      <c r="V325" s="30">
        <f>IF(T325="","",T325-U325)</f>
        <v/>
      </c>
      <c r="W325" s="33">
        <f>IF(I325="H",INDEX(Matches!$T:$T,AA325),INDEX(Matches!$U:$U,AA325))</f>
        <v/>
      </c>
      <c r="X325" s="11">
        <f>INDEX(Matches!$X:$X,AA325)</f>
        <v/>
      </c>
      <c r="Y325" s="30">
        <f>IF(O325="","",O325-S325)</f>
        <v/>
      </c>
      <c r="Z325" s="30">
        <f>IF(W325="","",W325-S325)</f>
        <v/>
      </c>
      <c r="AA325" s="24">
        <f>MATCH(J325,Matches!$A:$A,0)</f>
        <v/>
      </c>
      <c r="AB325" s="33" t="n"/>
      <c r="AC325" s="33" t="n">
        <v>1.337177331098855</v>
      </c>
      <c r="AD325" s="24" t="n"/>
      <c r="AE325" s="24" t="n">
        <v>5</v>
      </c>
      <c r="AF325" s="33" t="n"/>
      <c r="AG325" s="33" t="n"/>
    </row>
    <row r="326">
      <c r="A326" s="24" t="inlineStr">
        <is>
          <t>Everton|21</t>
        </is>
      </c>
      <c r="B326" s="24" t="inlineStr">
        <is>
          <t>E0</t>
        </is>
      </c>
      <c r="C326" s="24" t="inlineStr">
        <is>
          <t>Premier League</t>
        </is>
      </c>
      <c r="D326" s="24" t="inlineStr">
        <is>
          <t>Everton</t>
        </is>
      </c>
      <c r="E326" s="24" t="n">
        <v>21</v>
      </c>
      <c r="F326" s="24" t="n">
        <v>6</v>
      </c>
      <c r="G326" s="29" t="n">
        <v>46403.625</v>
      </c>
      <c r="H326" s="24" t="inlineStr">
        <is>
          <t>Coventry</t>
        </is>
      </c>
      <c r="I326" s="24" t="inlineStr">
        <is>
          <t>A</t>
        </is>
      </c>
      <c r="J326" s="24" t="inlineStr">
        <is>
          <t>E0-Coventry-Everton</t>
        </is>
      </c>
      <c r="K326" s="24" t="n">
        <v>18</v>
      </c>
      <c r="L326" s="11">
        <f>IF(INDEX(Matches!$X:$X,AA326)=0,"",IF(I326="H",INDEX(Matches!$H:$H,AA326),INDEX(Matches!$I:$I,AA326)))</f>
        <v/>
      </c>
      <c r="M326" s="11">
        <f>IF(INDEX(Matches!$X:$X,AA326)=0,"",IF(I326="H",INDEX(Matches!$I:$I,AA326),INDEX(Matches!$H:$H,AA326)))</f>
        <v/>
      </c>
      <c r="N326" s="11">
        <f>IF(L326="","",IF(L326&gt;M326,"W",IF(L326=M326,"D","L")))</f>
        <v/>
      </c>
      <c r="O326" s="11">
        <f>IF(L326="","",IF(L326&gt;M326,3,IF(L326=M326,1,0)))</f>
        <v/>
      </c>
      <c r="P326" s="31">
        <f>IF(I326="H",INDEX(Matches!$L:$L,AA326),INDEX(Matches!$N:$N,AA326))</f>
        <v/>
      </c>
      <c r="Q326" s="31">
        <f>INDEX(Matches!$M:$M,AA326)</f>
        <v/>
      </c>
      <c r="R326" s="31">
        <f>IF(I326="H",INDEX(Matches!$N:$N,AA326),INDEX(Matches!$L:$L,AA326))</f>
        <v/>
      </c>
      <c r="S326" s="33">
        <f>IF(I326="H",INDEX(Matches!$O:$O,AA326),INDEX(Matches!$P:$P,AA326))</f>
        <v/>
      </c>
      <c r="T326" s="33">
        <f>IF(INDEX(Matches!$J:$J,AA326)="","",IF(I326="H",INDEX(Matches!$J:$J,AA326),INDEX(Matches!$K:$K,AA326)))</f>
        <v/>
      </c>
      <c r="U326" s="33">
        <f>IF(INDEX(Matches!$K:$K,AA326)="","",IF(I326="H",INDEX(Matches!$K:$K,AA326),INDEX(Matches!$J:$J,AA326)))</f>
        <v/>
      </c>
      <c r="V326" s="30">
        <f>IF(T326="","",T326-U326)</f>
        <v/>
      </c>
      <c r="W326" s="33">
        <f>IF(I326="H",INDEX(Matches!$T:$T,AA326),INDEX(Matches!$U:$U,AA326))</f>
        <v/>
      </c>
      <c r="X326" s="11">
        <f>INDEX(Matches!$X:$X,AA326)</f>
        <v/>
      </c>
      <c r="Y326" s="30">
        <f>IF(O326="","",O326-S326)</f>
        <v/>
      </c>
      <c r="Z326" s="30">
        <f>IF(W326="","",W326-S326)</f>
        <v/>
      </c>
      <c r="AA326" s="24">
        <f>MATCH(J326,Matches!$A:$A,0)</f>
        <v/>
      </c>
      <c r="AB326" s="33" t="n"/>
      <c r="AC326" s="33" t="n">
        <v>1.583014935692544</v>
      </c>
      <c r="AD326" s="24" t="n"/>
      <c r="AE326" s="24" t="n">
        <v>6</v>
      </c>
      <c r="AF326" s="33" t="n"/>
      <c r="AG326" s="33" t="n"/>
    </row>
    <row r="327">
      <c r="A327" s="24" t="inlineStr">
        <is>
          <t>Everton|22</t>
        </is>
      </c>
      <c r="B327" s="24" t="inlineStr">
        <is>
          <t>E0</t>
        </is>
      </c>
      <c r="C327" s="24" t="inlineStr">
        <is>
          <t>Premier League</t>
        </is>
      </c>
      <c r="D327" s="24" t="inlineStr">
        <is>
          <t>Everton</t>
        </is>
      </c>
      <c r="E327" s="24" t="n">
        <v>22</v>
      </c>
      <c r="F327" s="24" t="n">
        <v>6</v>
      </c>
      <c r="G327" s="29" t="n">
        <v>46410.625</v>
      </c>
      <c r="H327" s="24" t="inlineStr">
        <is>
          <t>Brentford</t>
        </is>
      </c>
      <c r="I327" s="24" t="inlineStr">
        <is>
          <t>H</t>
        </is>
      </c>
      <c r="J327" s="24" t="inlineStr">
        <is>
          <t>E0-Everton-Brentfor</t>
        </is>
      </c>
      <c r="K327" s="24" t="n">
        <v>12</v>
      </c>
      <c r="L327" s="11">
        <f>IF(INDEX(Matches!$X:$X,AA327)=0,"",IF(I327="H",INDEX(Matches!$H:$H,AA327),INDEX(Matches!$I:$I,AA327)))</f>
        <v/>
      </c>
      <c r="M327" s="11">
        <f>IF(INDEX(Matches!$X:$X,AA327)=0,"",IF(I327="H",INDEX(Matches!$I:$I,AA327),INDEX(Matches!$H:$H,AA327)))</f>
        <v/>
      </c>
      <c r="N327" s="11">
        <f>IF(L327="","",IF(L327&gt;M327,"W",IF(L327=M327,"D","L")))</f>
        <v/>
      </c>
      <c r="O327" s="11">
        <f>IF(L327="","",IF(L327&gt;M327,3,IF(L327=M327,1,0)))</f>
        <v/>
      </c>
      <c r="P327" s="31">
        <f>IF(I327="H",INDEX(Matches!$L:$L,AA327),INDEX(Matches!$N:$N,AA327))</f>
        <v/>
      </c>
      <c r="Q327" s="31">
        <f>INDEX(Matches!$M:$M,AA327)</f>
        <v/>
      </c>
      <c r="R327" s="31">
        <f>IF(I327="H",INDEX(Matches!$N:$N,AA327),INDEX(Matches!$L:$L,AA327))</f>
        <v/>
      </c>
      <c r="S327" s="33">
        <f>IF(I327="H",INDEX(Matches!$O:$O,AA327),INDEX(Matches!$P:$P,AA327))</f>
        <v/>
      </c>
      <c r="T327" s="33">
        <f>IF(INDEX(Matches!$J:$J,AA327)="","",IF(I327="H",INDEX(Matches!$J:$J,AA327),INDEX(Matches!$K:$K,AA327)))</f>
        <v/>
      </c>
      <c r="U327" s="33">
        <f>IF(INDEX(Matches!$K:$K,AA327)="","",IF(I327="H",INDEX(Matches!$K:$K,AA327),INDEX(Matches!$J:$J,AA327)))</f>
        <v/>
      </c>
      <c r="V327" s="30">
        <f>IF(T327="","",T327-U327)</f>
        <v/>
      </c>
      <c r="W327" s="33">
        <f>IF(I327="H",INDEX(Matches!$T:$T,AA327),INDEX(Matches!$U:$U,AA327))</f>
        <v/>
      </c>
      <c r="X327" s="11">
        <f>INDEX(Matches!$X:$X,AA327)</f>
        <v/>
      </c>
      <c r="Y327" s="30">
        <f>IF(O327="","",O327-S327)</f>
        <v/>
      </c>
      <c r="Z327" s="30">
        <f>IF(W327="","",W327-S327)</f>
        <v/>
      </c>
      <c r="AA327" s="24">
        <f>MATCH(J327,Matches!$A:$A,0)</f>
        <v/>
      </c>
      <c r="AB327" s="33" t="n"/>
      <c r="AC327" s="33" t="n">
        <v>1.501609455758648</v>
      </c>
      <c r="AD327" s="24" t="n"/>
      <c r="AE327" s="24" t="n">
        <v>6</v>
      </c>
      <c r="AF327" s="33" t="n"/>
      <c r="AG327" s="33" t="n"/>
    </row>
    <row r="328">
      <c r="A328" s="24" t="inlineStr">
        <is>
          <t>Everton|23</t>
        </is>
      </c>
      <c r="B328" s="24" t="inlineStr">
        <is>
          <t>E0</t>
        </is>
      </c>
      <c r="C328" s="24" t="inlineStr">
        <is>
          <t>Premier League</t>
        </is>
      </c>
      <c r="D328" s="24" t="inlineStr">
        <is>
          <t>Everton</t>
        </is>
      </c>
      <c r="E328" s="24" t="n">
        <v>23</v>
      </c>
      <c r="F328" s="24" t="n">
        <v>6</v>
      </c>
      <c r="G328" s="29" t="n">
        <v>46417.625</v>
      </c>
      <c r="H328" s="24" t="inlineStr">
        <is>
          <t>Liverpool</t>
        </is>
      </c>
      <c r="I328" s="24" t="inlineStr">
        <is>
          <t>A</t>
        </is>
      </c>
      <c r="J328" s="24" t="inlineStr">
        <is>
          <t>E0-Liverpoo-Everton</t>
        </is>
      </c>
      <c r="K328" s="24" t="n">
        <v>3</v>
      </c>
      <c r="L328" s="11">
        <f>IF(INDEX(Matches!$X:$X,AA328)=0,"",IF(I328="H",INDEX(Matches!$H:$H,AA328),INDEX(Matches!$I:$I,AA328)))</f>
        <v/>
      </c>
      <c r="M328" s="11">
        <f>IF(INDEX(Matches!$X:$X,AA328)=0,"",IF(I328="H",INDEX(Matches!$I:$I,AA328),INDEX(Matches!$H:$H,AA328)))</f>
        <v/>
      </c>
      <c r="N328" s="11">
        <f>IF(L328="","",IF(L328&gt;M328,"W",IF(L328=M328,"D","L")))</f>
        <v/>
      </c>
      <c r="O328" s="11">
        <f>IF(L328="","",IF(L328&gt;M328,3,IF(L328=M328,1,0)))</f>
        <v/>
      </c>
      <c r="P328" s="31">
        <f>IF(I328="H",INDEX(Matches!$L:$L,AA328),INDEX(Matches!$N:$N,AA328))</f>
        <v/>
      </c>
      <c r="Q328" s="31">
        <f>INDEX(Matches!$M:$M,AA328)</f>
        <v/>
      </c>
      <c r="R328" s="31">
        <f>IF(I328="H",INDEX(Matches!$N:$N,AA328),INDEX(Matches!$L:$L,AA328))</f>
        <v/>
      </c>
      <c r="S328" s="33">
        <f>IF(I328="H",INDEX(Matches!$O:$O,AA328),INDEX(Matches!$P:$P,AA328))</f>
        <v/>
      </c>
      <c r="T328" s="33">
        <f>IF(INDEX(Matches!$J:$J,AA328)="","",IF(I328="H",INDEX(Matches!$J:$J,AA328),INDEX(Matches!$K:$K,AA328)))</f>
        <v/>
      </c>
      <c r="U328" s="33">
        <f>IF(INDEX(Matches!$K:$K,AA328)="","",IF(I328="H",INDEX(Matches!$K:$K,AA328),INDEX(Matches!$J:$J,AA328)))</f>
        <v/>
      </c>
      <c r="V328" s="30">
        <f>IF(T328="","",T328-U328)</f>
        <v/>
      </c>
      <c r="W328" s="33">
        <f>IF(I328="H",INDEX(Matches!$T:$T,AA328),INDEX(Matches!$U:$U,AA328))</f>
        <v/>
      </c>
      <c r="X328" s="11">
        <f>INDEX(Matches!$X:$X,AA328)</f>
        <v/>
      </c>
      <c r="Y328" s="30">
        <f>IF(O328="","",O328-S328)</f>
        <v/>
      </c>
      <c r="Z328" s="30">
        <f>IF(W328="","",W328-S328)</f>
        <v/>
      </c>
      <c r="AA328" s="24">
        <f>MATCH(J328,Matches!$A:$A,0)</f>
        <v/>
      </c>
      <c r="AB328" s="33" t="n"/>
      <c r="AC328" s="33" t="n">
        <v>0.7181560587612704</v>
      </c>
      <c r="AD328" s="24" t="n"/>
      <c r="AE328" s="24" t="n">
        <v>6</v>
      </c>
      <c r="AF328" s="33" t="n"/>
      <c r="AG328" s="33" t="n"/>
    </row>
    <row r="329">
      <c r="A329" s="24" t="inlineStr">
        <is>
          <t>Everton|24</t>
        </is>
      </c>
      <c r="B329" s="24" t="inlineStr">
        <is>
          <t>E0</t>
        </is>
      </c>
      <c r="C329" s="24" t="inlineStr">
        <is>
          <t>Premier League</t>
        </is>
      </c>
      <c r="D329" s="24" t="inlineStr">
        <is>
          <t>Everton</t>
        </is>
      </c>
      <c r="E329" s="24" t="n">
        <v>24</v>
      </c>
      <c r="F329" s="24" t="n">
        <v>6</v>
      </c>
      <c r="G329" s="29" t="n">
        <v>46424.625</v>
      </c>
      <c r="H329" s="24" t="inlineStr">
        <is>
          <t>Newcastle</t>
        </is>
      </c>
      <c r="I329" s="24" t="inlineStr">
        <is>
          <t>H</t>
        </is>
      </c>
      <c r="J329" s="24" t="inlineStr">
        <is>
          <t>E0-Everton-Newcastl</t>
        </is>
      </c>
      <c r="K329" s="24" t="n">
        <v>9</v>
      </c>
      <c r="L329" s="11">
        <f>IF(INDEX(Matches!$X:$X,AA329)=0,"",IF(I329="H",INDEX(Matches!$H:$H,AA329),INDEX(Matches!$I:$I,AA329)))</f>
        <v/>
      </c>
      <c r="M329" s="11">
        <f>IF(INDEX(Matches!$X:$X,AA329)=0,"",IF(I329="H",INDEX(Matches!$I:$I,AA329),INDEX(Matches!$H:$H,AA329)))</f>
        <v/>
      </c>
      <c r="N329" s="11">
        <f>IF(L329="","",IF(L329&gt;M329,"W",IF(L329=M329,"D","L")))</f>
        <v/>
      </c>
      <c r="O329" s="11">
        <f>IF(L329="","",IF(L329&gt;M329,3,IF(L329=M329,1,0)))</f>
        <v/>
      </c>
      <c r="P329" s="31">
        <f>IF(I329="H",INDEX(Matches!$L:$L,AA329),INDEX(Matches!$N:$N,AA329))</f>
        <v/>
      </c>
      <c r="Q329" s="31">
        <f>INDEX(Matches!$M:$M,AA329)</f>
        <v/>
      </c>
      <c r="R329" s="31">
        <f>IF(I329="H",INDEX(Matches!$N:$N,AA329),INDEX(Matches!$L:$L,AA329))</f>
        <v/>
      </c>
      <c r="S329" s="33">
        <f>IF(I329="H",INDEX(Matches!$O:$O,AA329),INDEX(Matches!$P:$P,AA329))</f>
        <v/>
      </c>
      <c r="T329" s="33">
        <f>IF(INDEX(Matches!$J:$J,AA329)="","",IF(I329="H",INDEX(Matches!$J:$J,AA329),INDEX(Matches!$K:$K,AA329)))</f>
        <v/>
      </c>
      <c r="U329" s="33">
        <f>IF(INDEX(Matches!$K:$K,AA329)="","",IF(I329="H",INDEX(Matches!$K:$K,AA329),INDEX(Matches!$J:$J,AA329)))</f>
        <v/>
      </c>
      <c r="V329" s="30">
        <f>IF(T329="","",T329-U329)</f>
        <v/>
      </c>
      <c r="W329" s="33">
        <f>IF(I329="H",INDEX(Matches!$T:$T,AA329),INDEX(Matches!$U:$U,AA329))</f>
        <v/>
      </c>
      <c r="X329" s="11">
        <f>INDEX(Matches!$X:$X,AA329)</f>
        <v/>
      </c>
      <c r="Y329" s="30">
        <f>IF(O329="","",O329-S329)</f>
        <v/>
      </c>
      <c r="Z329" s="30">
        <f>IF(W329="","",W329-S329)</f>
        <v/>
      </c>
      <c r="AA329" s="24">
        <f>MATCH(J329,Matches!$A:$A,0)</f>
        <v/>
      </c>
      <c r="AB329" s="33" t="n"/>
      <c r="AC329" s="33" t="n">
        <v>1.507159621445485</v>
      </c>
      <c r="AD329" s="24" t="n"/>
      <c r="AE329" s="24" t="n">
        <v>6</v>
      </c>
      <c r="AF329" s="33" t="n"/>
      <c r="AG329" s="33" t="n"/>
    </row>
    <row r="330">
      <c r="A330" s="24" t="inlineStr">
        <is>
          <t>Everton|25</t>
        </is>
      </c>
      <c r="B330" s="24" t="inlineStr">
        <is>
          <t>E0</t>
        </is>
      </c>
      <c r="C330" s="24" t="inlineStr">
        <is>
          <t>Premier League</t>
        </is>
      </c>
      <c r="D330" s="24" t="inlineStr">
        <is>
          <t>Everton</t>
        </is>
      </c>
      <c r="E330" s="24" t="n">
        <v>25</v>
      </c>
      <c r="F330" s="24" t="n">
        <v>7</v>
      </c>
      <c r="G330" s="29" t="n">
        <v>46428.83333333334</v>
      </c>
      <c r="H330" s="24" t="inlineStr">
        <is>
          <t>Leeds</t>
        </is>
      </c>
      <c r="I330" s="24" t="inlineStr">
        <is>
          <t>H</t>
        </is>
      </c>
      <c r="J330" s="24" t="inlineStr">
        <is>
          <t>E0-Everton-Leeds</t>
        </is>
      </c>
      <c r="K330" s="24" t="n">
        <v>14</v>
      </c>
      <c r="L330" s="11">
        <f>IF(INDEX(Matches!$X:$X,AA330)=0,"",IF(I330="H",INDEX(Matches!$H:$H,AA330),INDEX(Matches!$I:$I,AA330)))</f>
        <v/>
      </c>
      <c r="M330" s="11">
        <f>IF(INDEX(Matches!$X:$X,AA330)=0,"",IF(I330="H",INDEX(Matches!$I:$I,AA330),INDEX(Matches!$H:$H,AA330)))</f>
        <v/>
      </c>
      <c r="N330" s="11">
        <f>IF(L330="","",IF(L330&gt;M330,"W",IF(L330=M330,"D","L")))</f>
        <v/>
      </c>
      <c r="O330" s="11">
        <f>IF(L330="","",IF(L330&gt;M330,3,IF(L330=M330,1,0)))</f>
        <v/>
      </c>
      <c r="P330" s="31">
        <f>IF(I330="H",INDEX(Matches!$L:$L,AA330),INDEX(Matches!$N:$N,AA330))</f>
        <v/>
      </c>
      <c r="Q330" s="31">
        <f>INDEX(Matches!$M:$M,AA330)</f>
        <v/>
      </c>
      <c r="R330" s="31">
        <f>IF(I330="H",INDEX(Matches!$N:$N,AA330),INDEX(Matches!$L:$L,AA330))</f>
        <v/>
      </c>
      <c r="S330" s="33">
        <f>IF(I330="H",INDEX(Matches!$O:$O,AA330),INDEX(Matches!$P:$P,AA330))</f>
        <v/>
      </c>
      <c r="T330" s="33">
        <f>IF(INDEX(Matches!$J:$J,AA330)="","",IF(I330="H",INDEX(Matches!$J:$J,AA330),INDEX(Matches!$K:$K,AA330)))</f>
        <v/>
      </c>
      <c r="U330" s="33">
        <f>IF(INDEX(Matches!$K:$K,AA330)="","",IF(I330="H",INDEX(Matches!$K:$K,AA330),INDEX(Matches!$J:$J,AA330)))</f>
        <v/>
      </c>
      <c r="V330" s="30">
        <f>IF(T330="","",T330-U330)</f>
        <v/>
      </c>
      <c r="W330" s="33">
        <f>IF(I330="H",INDEX(Matches!$T:$T,AA330),INDEX(Matches!$U:$U,AA330))</f>
        <v/>
      </c>
      <c r="X330" s="11">
        <f>INDEX(Matches!$X:$X,AA330)</f>
        <v/>
      </c>
      <c r="Y330" s="30">
        <f>IF(O330="","",O330-S330)</f>
        <v/>
      </c>
      <c r="Z330" s="30">
        <f>IF(W330="","",W330-S330)</f>
        <v/>
      </c>
      <c r="AA330" s="24">
        <f>MATCH(J330,Matches!$A:$A,0)</f>
        <v/>
      </c>
      <c r="AB330" s="33" t="n"/>
      <c r="AC330" s="33" t="n">
        <v>1.591944308283752</v>
      </c>
      <c r="AD330" s="24" t="n"/>
      <c r="AE330" s="24" t="n">
        <v>7</v>
      </c>
      <c r="AF330" s="33" t="n"/>
      <c r="AG330" s="33" t="n"/>
    </row>
    <row r="331">
      <c r="A331" s="24" t="inlineStr">
        <is>
          <t>Everton|26</t>
        </is>
      </c>
      <c r="B331" s="24" t="inlineStr">
        <is>
          <t>E0</t>
        </is>
      </c>
      <c r="C331" s="24" t="inlineStr">
        <is>
          <t>Premier League</t>
        </is>
      </c>
      <c r="D331" s="24" t="inlineStr">
        <is>
          <t>Everton</t>
        </is>
      </c>
      <c r="E331" s="24" t="n">
        <v>26</v>
      </c>
      <c r="F331" s="24" t="n">
        <v>7</v>
      </c>
      <c r="G331" s="29" t="n">
        <v>46438.625</v>
      </c>
      <c r="H331" s="24" t="inlineStr">
        <is>
          <t>Sunderland</t>
        </is>
      </c>
      <c r="I331" s="24" t="inlineStr">
        <is>
          <t>A</t>
        </is>
      </c>
      <c r="J331" s="24" t="inlineStr">
        <is>
          <t>E0-Sunderla-Everton</t>
        </is>
      </c>
      <c r="K331" s="24" t="n">
        <v>17</v>
      </c>
      <c r="L331" s="11">
        <f>IF(INDEX(Matches!$X:$X,AA331)=0,"",IF(I331="H",INDEX(Matches!$H:$H,AA331),INDEX(Matches!$I:$I,AA331)))</f>
        <v/>
      </c>
      <c r="M331" s="11">
        <f>IF(INDEX(Matches!$X:$X,AA331)=0,"",IF(I331="H",INDEX(Matches!$I:$I,AA331),INDEX(Matches!$H:$H,AA331)))</f>
        <v/>
      </c>
      <c r="N331" s="11">
        <f>IF(L331="","",IF(L331&gt;M331,"W",IF(L331=M331,"D","L")))</f>
        <v/>
      </c>
      <c r="O331" s="11">
        <f>IF(L331="","",IF(L331&gt;M331,3,IF(L331=M331,1,0)))</f>
        <v/>
      </c>
      <c r="P331" s="31">
        <f>IF(I331="H",INDEX(Matches!$L:$L,AA331),INDEX(Matches!$N:$N,AA331))</f>
        <v/>
      </c>
      <c r="Q331" s="31">
        <f>INDEX(Matches!$M:$M,AA331)</f>
        <v/>
      </c>
      <c r="R331" s="31">
        <f>IF(I331="H",INDEX(Matches!$N:$N,AA331),INDEX(Matches!$L:$L,AA331))</f>
        <v/>
      </c>
      <c r="S331" s="33">
        <f>IF(I331="H",INDEX(Matches!$O:$O,AA331),INDEX(Matches!$P:$P,AA331))</f>
        <v/>
      </c>
      <c r="T331" s="33">
        <f>IF(INDEX(Matches!$J:$J,AA331)="","",IF(I331="H",INDEX(Matches!$J:$J,AA331),INDEX(Matches!$K:$K,AA331)))</f>
        <v/>
      </c>
      <c r="U331" s="33">
        <f>IF(INDEX(Matches!$K:$K,AA331)="","",IF(I331="H",INDEX(Matches!$K:$K,AA331),INDEX(Matches!$J:$J,AA331)))</f>
        <v/>
      </c>
      <c r="V331" s="30">
        <f>IF(T331="","",T331-U331)</f>
        <v/>
      </c>
      <c r="W331" s="33">
        <f>IF(I331="H",INDEX(Matches!$T:$T,AA331),INDEX(Matches!$U:$U,AA331))</f>
        <v/>
      </c>
      <c r="X331" s="11">
        <f>INDEX(Matches!$X:$X,AA331)</f>
        <v/>
      </c>
      <c r="Y331" s="30">
        <f>IF(O331="","",O331-S331)</f>
        <v/>
      </c>
      <c r="Z331" s="30">
        <f>IF(W331="","",W331-S331)</f>
        <v/>
      </c>
      <c r="AA331" s="24">
        <f>MATCH(J331,Matches!$A:$A,0)</f>
        <v/>
      </c>
      <c r="AB331" s="33" t="n"/>
      <c r="AC331" s="33" t="n">
        <v>1.358410290686793</v>
      </c>
      <c r="AD331" s="24" t="n"/>
      <c r="AE331" s="24" t="n">
        <v>7</v>
      </c>
      <c r="AF331" s="33" t="n"/>
      <c r="AG331" s="33" t="n"/>
    </row>
    <row r="332">
      <c r="A332" s="24" t="inlineStr">
        <is>
          <t>Everton|27</t>
        </is>
      </c>
      <c r="B332" s="24" t="inlineStr">
        <is>
          <t>E0</t>
        </is>
      </c>
      <c r="C332" s="24" t="inlineStr">
        <is>
          <t>Premier League</t>
        </is>
      </c>
      <c r="D332" s="24" t="inlineStr">
        <is>
          <t>Everton</t>
        </is>
      </c>
      <c r="E332" s="24" t="n">
        <v>27</v>
      </c>
      <c r="F332" s="24" t="n">
        <v>7</v>
      </c>
      <c r="G332" s="29" t="n">
        <v>46445.625</v>
      </c>
      <c r="H332" s="24" t="inlineStr">
        <is>
          <t>Nott'm Forest</t>
        </is>
      </c>
      <c r="I332" s="24" t="inlineStr">
        <is>
          <t>H</t>
        </is>
      </c>
      <c r="J332" s="24" t="inlineStr">
        <is>
          <t>E0-Everton-NottmFor</t>
        </is>
      </c>
      <c r="K332" s="24" t="n">
        <v>13</v>
      </c>
      <c r="L332" s="11">
        <f>IF(INDEX(Matches!$X:$X,AA332)=0,"",IF(I332="H",INDEX(Matches!$H:$H,AA332),INDEX(Matches!$I:$I,AA332)))</f>
        <v/>
      </c>
      <c r="M332" s="11">
        <f>IF(INDEX(Matches!$X:$X,AA332)=0,"",IF(I332="H",INDEX(Matches!$I:$I,AA332),INDEX(Matches!$H:$H,AA332)))</f>
        <v/>
      </c>
      <c r="N332" s="11">
        <f>IF(L332="","",IF(L332&gt;M332,"W",IF(L332=M332,"D","L")))</f>
        <v/>
      </c>
      <c r="O332" s="11">
        <f>IF(L332="","",IF(L332&gt;M332,3,IF(L332=M332,1,0)))</f>
        <v/>
      </c>
      <c r="P332" s="31">
        <f>IF(I332="H",INDEX(Matches!$L:$L,AA332),INDEX(Matches!$N:$N,AA332))</f>
        <v/>
      </c>
      <c r="Q332" s="31">
        <f>INDEX(Matches!$M:$M,AA332)</f>
        <v/>
      </c>
      <c r="R332" s="31">
        <f>IF(I332="H",INDEX(Matches!$N:$N,AA332),INDEX(Matches!$L:$L,AA332))</f>
        <v/>
      </c>
      <c r="S332" s="33">
        <f>IF(I332="H",INDEX(Matches!$O:$O,AA332),INDEX(Matches!$P:$P,AA332))</f>
        <v/>
      </c>
      <c r="T332" s="33">
        <f>IF(INDEX(Matches!$J:$J,AA332)="","",IF(I332="H",INDEX(Matches!$J:$J,AA332),INDEX(Matches!$K:$K,AA332)))</f>
        <v/>
      </c>
      <c r="U332" s="33">
        <f>IF(INDEX(Matches!$K:$K,AA332)="","",IF(I332="H",INDEX(Matches!$K:$K,AA332),INDEX(Matches!$J:$J,AA332)))</f>
        <v/>
      </c>
      <c r="V332" s="30">
        <f>IF(T332="","",T332-U332)</f>
        <v/>
      </c>
      <c r="W332" s="33">
        <f>IF(I332="H",INDEX(Matches!$T:$T,AA332),INDEX(Matches!$U:$U,AA332))</f>
        <v/>
      </c>
      <c r="X332" s="11">
        <f>INDEX(Matches!$X:$X,AA332)</f>
        <v/>
      </c>
      <c r="Y332" s="30">
        <f>IF(O332="","",O332-S332)</f>
        <v/>
      </c>
      <c r="Z332" s="30">
        <f>IF(W332="","",W332-S332)</f>
        <v/>
      </c>
      <c r="AA332" s="24">
        <f>MATCH(J332,Matches!$A:$A,0)</f>
        <v/>
      </c>
      <c r="AB332" s="33" t="n"/>
      <c r="AC332" s="33" t="n">
        <v>1.522114334860773</v>
      </c>
      <c r="AD332" s="24" t="n"/>
      <c r="AE332" s="24" t="n">
        <v>7</v>
      </c>
      <c r="AF332" s="33" t="n"/>
      <c r="AG332" s="33" t="n"/>
    </row>
    <row r="333">
      <c r="A333" s="24" t="inlineStr">
        <is>
          <t>Everton|28</t>
        </is>
      </c>
      <c r="B333" s="24" t="inlineStr">
        <is>
          <t>E0</t>
        </is>
      </c>
      <c r="C333" s="24" t="inlineStr">
        <is>
          <t>Premier League</t>
        </is>
      </c>
      <c r="D333" s="24" t="inlineStr">
        <is>
          <t>Everton</t>
        </is>
      </c>
      <c r="E333" s="24" t="n">
        <v>28</v>
      </c>
      <c r="F333" s="24" t="n">
        <v>7</v>
      </c>
      <c r="G333" s="29" t="n">
        <v>46449.83333333334</v>
      </c>
      <c r="H333" s="24" t="inlineStr">
        <is>
          <t>Man City</t>
        </is>
      </c>
      <c r="I333" s="24" t="inlineStr">
        <is>
          <t>A</t>
        </is>
      </c>
      <c r="J333" s="24" t="inlineStr">
        <is>
          <t>E0-ManCity-Everton</t>
        </is>
      </c>
      <c r="K333" s="24" t="n">
        <v>2</v>
      </c>
      <c r="L333" s="11">
        <f>IF(INDEX(Matches!$X:$X,AA333)=0,"",IF(I333="H",INDEX(Matches!$H:$H,AA333),INDEX(Matches!$I:$I,AA333)))</f>
        <v/>
      </c>
      <c r="M333" s="11">
        <f>IF(INDEX(Matches!$X:$X,AA333)=0,"",IF(I333="H",INDEX(Matches!$I:$I,AA333),INDEX(Matches!$H:$H,AA333)))</f>
        <v/>
      </c>
      <c r="N333" s="11">
        <f>IF(L333="","",IF(L333&gt;M333,"W",IF(L333=M333,"D","L")))</f>
        <v/>
      </c>
      <c r="O333" s="11">
        <f>IF(L333="","",IF(L333&gt;M333,3,IF(L333=M333,1,0)))</f>
        <v/>
      </c>
      <c r="P333" s="31">
        <f>IF(I333="H",INDEX(Matches!$L:$L,AA333),INDEX(Matches!$N:$N,AA333))</f>
        <v/>
      </c>
      <c r="Q333" s="31">
        <f>INDEX(Matches!$M:$M,AA333)</f>
        <v/>
      </c>
      <c r="R333" s="31">
        <f>IF(I333="H",INDEX(Matches!$N:$N,AA333),INDEX(Matches!$L:$L,AA333))</f>
        <v/>
      </c>
      <c r="S333" s="33">
        <f>IF(I333="H",INDEX(Matches!$O:$O,AA333),INDEX(Matches!$P:$P,AA333))</f>
        <v/>
      </c>
      <c r="T333" s="33">
        <f>IF(INDEX(Matches!$J:$J,AA333)="","",IF(I333="H",INDEX(Matches!$J:$J,AA333),INDEX(Matches!$K:$K,AA333)))</f>
        <v/>
      </c>
      <c r="U333" s="33">
        <f>IF(INDEX(Matches!$K:$K,AA333)="","",IF(I333="H",INDEX(Matches!$K:$K,AA333),INDEX(Matches!$J:$J,AA333)))</f>
        <v/>
      </c>
      <c r="V333" s="30">
        <f>IF(T333="","",T333-U333)</f>
        <v/>
      </c>
      <c r="W333" s="33">
        <f>IF(I333="H",INDEX(Matches!$T:$T,AA333),INDEX(Matches!$U:$U,AA333))</f>
        <v/>
      </c>
      <c r="X333" s="11">
        <f>INDEX(Matches!$X:$X,AA333)</f>
        <v/>
      </c>
      <c r="Y333" s="30">
        <f>IF(O333="","",O333-S333)</f>
        <v/>
      </c>
      <c r="Z333" s="30">
        <f>IF(W333="","",W333-S333)</f>
        <v/>
      </c>
      <c r="AA333" s="24">
        <f>MATCH(J333,Matches!$A:$A,0)</f>
        <v/>
      </c>
      <c r="AB333" s="33" t="n"/>
      <c r="AC333" s="33" t="n">
        <v>0.6143923635910585</v>
      </c>
      <c r="AD333" s="24" t="n"/>
      <c r="AE333" s="24" t="n">
        <v>7</v>
      </c>
      <c r="AF333" s="33" t="n"/>
      <c r="AG333" s="33" t="n"/>
    </row>
    <row r="334">
      <c r="A334" s="24" t="inlineStr">
        <is>
          <t>Everton|29</t>
        </is>
      </c>
      <c r="B334" s="24" t="inlineStr">
        <is>
          <t>E0</t>
        </is>
      </c>
      <c r="C334" s="24" t="inlineStr">
        <is>
          <t>Premier League</t>
        </is>
      </c>
      <c r="D334" s="24" t="inlineStr">
        <is>
          <t>Everton</t>
        </is>
      </c>
      <c r="E334" s="24" t="n">
        <v>29</v>
      </c>
      <c r="F334" s="24" t="n">
        <v>8</v>
      </c>
      <c r="G334" s="29" t="n">
        <v>46459.625</v>
      </c>
      <c r="H334" s="24" t="inlineStr">
        <is>
          <t>Man Utd</t>
        </is>
      </c>
      <c r="I334" s="24" t="inlineStr">
        <is>
          <t>A</t>
        </is>
      </c>
      <c r="J334" s="24" t="inlineStr">
        <is>
          <t>E0-ManUtd-Everton</t>
        </is>
      </c>
      <c r="K334" s="24" t="n">
        <v>4</v>
      </c>
      <c r="L334" s="11">
        <f>IF(INDEX(Matches!$X:$X,AA334)=0,"",IF(I334="H",INDEX(Matches!$H:$H,AA334),INDEX(Matches!$I:$I,AA334)))</f>
        <v/>
      </c>
      <c r="M334" s="11">
        <f>IF(INDEX(Matches!$X:$X,AA334)=0,"",IF(I334="H",INDEX(Matches!$I:$I,AA334),INDEX(Matches!$H:$H,AA334)))</f>
        <v/>
      </c>
      <c r="N334" s="11">
        <f>IF(L334="","",IF(L334&gt;M334,"W",IF(L334=M334,"D","L")))</f>
        <v/>
      </c>
      <c r="O334" s="11">
        <f>IF(L334="","",IF(L334&gt;M334,3,IF(L334=M334,1,0)))</f>
        <v/>
      </c>
      <c r="P334" s="31">
        <f>IF(I334="H",INDEX(Matches!$L:$L,AA334),INDEX(Matches!$N:$N,AA334))</f>
        <v/>
      </c>
      <c r="Q334" s="31">
        <f>INDEX(Matches!$M:$M,AA334)</f>
        <v/>
      </c>
      <c r="R334" s="31">
        <f>IF(I334="H",INDEX(Matches!$N:$N,AA334),INDEX(Matches!$L:$L,AA334))</f>
        <v/>
      </c>
      <c r="S334" s="33">
        <f>IF(I334="H",INDEX(Matches!$O:$O,AA334),INDEX(Matches!$P:$P,AA334))</f>
        <v/>
      </c>
      <c r="T334" s="33">
        <f>IF(INDEX(Matches!$J:$J,AA334)="","",IF(I334="H",INDEX(Matches!$J:$J,AA334),INDEX(Matches!$K:$K,AA334)))</f>
        <v/>
      </c>
      <c r="U334" s="33">
        <f>IF(INDEX(Matches!$K:$K,AA334)="","",IF(I334="H",INDEX(Matches!$K:$K,AA334),INDEX(Matches!$J:$J,AA334)))</f>
        <v/>
      </c>
      <c r="V334" s="30">
        <f>IF(T334="","",T334-U334)</f>
        <v/>
      </c>
      <c r="W334" s="33">
        <f>IF(I334="H",INDEX(Matches!$T:$T,AA334),INDEX(Matches!$U:$U,AA334))</f>
        <v/>
      </c>
      <c r="X334" s="11">
        <f>INDEX(Matches!$X:$X,AA334)</f>
        <v/>
      </c>
      <c r="Y334" s="30">
        <f>IF(O334="","",O334-S334)</f>
        <v/>
      </c>
      <c r="Z334" s="30">
        <f>IF(W334="","",W334-S334)</f>
        <v/>
      </c>
      <c r="AA334" s="24">
        <f>MATCH(J334,Matches!$A:$A,0)</f>
        <v/>
      </c>
      <c r="AB334" s="33" t="n"/>
      <c r="AC334" s="33" t="n">
        <v>0.7463539561559729</v>
      </c>
      <c r="AD334" s="24" t="n"/>
      <c r="AE334" s="24" t="n">
        <v>8</v>
      </c>
      <c r="AF334" s="33" t="n"/>
      <c r="AG334" s="33" t="n"/>
    </row>
    <row r="335">
      <c r="A335" s="24" t="inlineStr">
        <is>
          <t>Everton|30</t>
        </is>
      </c>
      <c r="B335" s="24" t="inlineStr">
        <is>
          <t>E0</t>
        </is>
      </c>
      <c r="C335" s="24" t="inlineStr">
        <is>
          <t>Premier League</t>
        </is>
      </c>
      <c r="D335" s="24" t="inlineStr">
        <is>
          <t>Everton</t>
        </is>
      </c>
      <c r="E335" s="24" t="n">
        <v>30</v>
      </c>
      <c r="F335" s="24" t="n">
        <v>8</v>
      </c>
      <c r="G335" s="29" t="n">
        <v>46466.625</v>
      </c>
      <c r="H335" s="24" t="inlineStr">
        <is>
          <t>Tottenham</t>
        </is>
      </c>
      <c r="I335" s="24" t="inlineStr">
        <is>
          <t>H</t>
        </is>
      </c>
      <c r="J335" s="24" t="inlineStr">
        <is>
          <t>E0-Everton-Tottenha</t>
        </is>
      </c>
      <c r="K335" s="24" t="n">
        <v>6</v>
      </c>
      <c r="L335" s="11">
        <f>IF(INDEX(Matches!$X:$X,AA335)=0,"",IF(I335="H",INDEX(Matches!$H:$H,AA335),INDEX(Matches!$I:$I,AA335)))</f>
        <v/>
      </c>
      <c r="M335" s="11">
        <f>IF(INDEX(Matches!$X:$X,AA335)=0,"",IF(I335="H",INDEX(Matches!$I:$I,AA335),INDEX(Matches!$H:$H,AA335)))</f>
        <v/>
      </c>
      <c r="N335" s="11">
        <f>IF(L335="","",IF(L335&gt;M335,"W",IF(L335=M335,"D","L")))</f>
        <v/>
      </c>
      <c r="O335" s="11">
        <f>IF(L335="","",IF(L335&gt;M335,3,IF(L335=M335,1,0)))</f>
        <v/>
      </c>
      <c r="P335" s="31">
        <f>IF(I335="H",INDEX(Matches!$L:$L,AA335),INDEX(Matches!$N:$N,AA335))</f>
        <v/>
      </c>
      <c r="Q335" s="31">
        <f>INDEX(Matches!$M:$M,AA335)</f>
        <v/>
      </c>
      <c r="R335" s="31">
        <f>IF(I335="H",INDEX(Matches!$N:$N,AA335),INDEX(Matches!$L:$L,AA335))</f>
        <v/>
      </c>
      <c r="S335" s="33">
        <f>IF(I335="H",INDEX(Matches!$O:$O,AA335),INDEX(Matches!$P:$P,AA335))</f>
        <v/>
      </c>
      <c r="T335" s="33">
        <f>IF(INDEX(Matches!$J:$J,AA335)="","",IF(I335="H",INDEX(Matches!$J:$J,AA335),INDEX(Matches!$K:$K,AA335)))</f>
        <v/>
      </c>
      <c r="U335" s="33">
        <f>IF(INDEX(Matches!$K:$K,AA335)="","",IF(I335="H",INDEX(Matches!$K:$K,AA335),INDEX(Matches!$J:$J,AA335)))</f>
        <v/>
      </c>
      <c r="V335" s="30">
        <f>IF(T335="","",T335-U335)</f>
        <v/>
      </c>
      <c r="W335" s="33">
        <f>IF(I335="H",INDEX(Matches!$T:$T,AA335),INDEX(Matches!$U:$U,AA335))</f>
        <v/>
      </c>
      <c r="X335" s="11">
        <f>INDEX(Matches!$X:$X,AA335)</f>
        <v/>
      </c>
      <c r="Y335" s="30">
        <f>IF(O335="","",O335-S335)</f>
        <v/>
      </c>
      <c r="Z335" s="30">
        <f>IF(W335="","",W335-S335)</f>
        <v/>
      </c>
      <c r="AA335" s="24">
        <f>MATCH(J335,Matches!$A:$A,0)</f>
        <v/>
      </c>
      <c r="AB335" s="33" t="n"/>
      <c r="AC335" s="33" t="n">
        <v>1.265718514317828</v>
      </c>
      <c r="AD335" s="24" t="n"/>
      <c r="AE335" s="24" t="n">
        <v>8</v>
      </c>
      <c r="AF335" s="33" t="n"/>
      <c r="AG335" s="33" t="n"/>
    </row>
    <row r="336">
      <c r="A336" s="24" t="inlineStr">
        <is>
          <t>Everton|31</t>
        </is>
      </c>
      <c r="B336" s="24" t="inlineStr">
        <is>
          <t>E0</t>
        </is>
      </c>
      <c r="C336" s="24" t="inlineStr">
        <is>
          <t>Premier League</t>
        </is>
      </c>
      <c r="D336" s="24" t="inlineStr">
        <is>
          <t>Everton</t>
        </is>
      </c>
      <c r="E336" s="24" t="n">
        <v>31</v>
      </c>
      <c r="F336" s="24" t="n">
        <v>8</v>
      </c>
      <c r="G336" s="29" t="n">
        <v>46487.625</v>
      </c>
      <c r="H336" s="24" t="inlineStr">
        <is>
          <t>Crystal Palace</t>
        </is>
      </c>
      <c r="I336" s="24" t="inlineStr">
        <is>
          <t>A</t>
        </is>
      </c>
      <c r="J336" s="24" t="inlineStr">
        <is>
          <t>E0-CrystalP-Everton</t>
        </is>
      </c>
      <c r="K336" s="24" t="n">
        <v>15</v>
      </c>
      <c r="L336" s="11">
        <f>IF(INDEX(Matches!$X:$X,AA336)=0,"",IF(I336="H",INDEX(Matches!$H:$H,AA336),INDEX(Matches!$I:$I,AA336)))</f>
        <v/>
      </c>
      <c r="M336" s="11">
        <f>IF(INDEX(Matches!$X:$X,AA336)=0,"",IF(I336="H",INDEX(Matches!$I:$I,AA336),INDEX(Matches!$H:$H,AA336)))</f>
        <v/>
      </c>
      <c r="N336" s="11">
        <f>IF(L336="","",IF(L336&gt;M336,"W",IF(L336=M336,"D","L")))</f>
        <v/>
      </c>
      <c r="O336" s="11">
        <f>IF(L336="","",IF(L336&gt;M336,3,IF(L336=M336,1,0)))</f>
        <v/>
      </c>
      <c r="P336" s="31">
        <f>IF(I336="H",INDEX(Matches!$L:$L,AA336),INDEX(Matches!$N:$N,AA336))</f>
        <v/>
      </c>
      <c r="Q336" s="31">
        <f>INDEX(Matches!$M:$M,AA336)</f>
        <v/>
      </c>
      <c r="R336" s="31">
        <f>IF(I336="H",INDEX(Matches!$N:$N,AA336),INDEX(Matches!$L:$L,AA336))</f>
        <v/>
      </c>
      <c r="S336" s="33">
        <f>IF(I336="H",INDEX(Matches!$O:$O,AA336),INDEX(Matches!$P:$P,AA336))</f>
        <v/>
      </c>
      <c r="T336" s="33">
        <f>IF(INDEX(Matches!$J:$J,AA336)="","",IF(I336="H",INDEX(Matches!$J:$J,AA336),INDEX(Matches!$K:$K,AA336)))</f>
        <v/>
      </c>
      <c r="U336" s="33">
        <f>IF(INDEX(Matches!$K:$K,AA336)="","",IF(I336="H",INDEX(Matches!$K:$K,AA336),INDEX(Matches!$J:$J,AA336)))</f>
        <v/>
      </c>
      <c r="V336" s="30">
        <f>IF(T336="","",T336-U336)</f>
        <v/>
      </c>
      <c r="W336" s="33">
        <f>IF(I336="H",INDEX(Matches!$T:$T,AA336),INDEX(Matches!$U:$U,AA336))</f>
        <v/>
      </c>
      <c r="X336" s="11">
        <f>INDEX(Matches!$X:$X,AA336)</f>
        <v/>
      </c>
      <c r="Y336" s="30">
        <f>IF(O336="","",O336-S336)</f>
        <v/>
      </c>
      <c r="Z336" s="30">
        <f>IF(W336="","",W336-S336)</f>
        <v/>
      </c>
      <c r="AA336" s="24">
        <f>MATCH(J336,Matches!$A:$A,0)</f>
        <v/>
      </c>
      <c r="AB336" s="33" t="n"/>
      <c r="AC336" s="33" t="n">
        <v>1.345324615649461</v>
      </c>
      <c r="AD336" s="24" t="n"/>
      <c r="AE336" s="24" t="n">
        <v>8</v>
      </c>
      <c r="AF336" s="33" t="n"/>
      <c r="AG336" s="33" t="n"/>
    </row>
    <row r="337">
      <c r="A337" s="24" t="inlineStr">
        <is>
          <t>Everton|32</t>
        </is>
      </c>
      <c r="B337" s="24" t="inlineStr">
        <is>
          <t>E0</t>
        </is>
      </c>
      <c r="C337" s="24" t="inlineStr">
        <is>
          <t>Premier League</t>
        </is>
      </c>
      <c r="D337" s="24" t="inlineStr">
        <is>
          <t>Everton</t>
        </is>
      </c>
      <c r="E337" s="24" t="n">
        <v>32</v>
      </c>
      <c r="F337" s="24" t="n">
        <v>8</v>
      </c>
      <c r="G337" s="29" t="n">
        <v>46494.625</v>
      </c>
      <c r="H337" s="24" t="inlineStr">
        <is>
          <t>Bournemouth</t>
        </is>
      </c>
      <c r="I337" s="24" t="inlineStr">
        <is>
          <t>H</t>
        </is>
      </c>
      <c r="J337" s="24" t="inlineStr">
        <is>
          <t>E0-Everton-Bournemo</t>
        </is>
      </c>
      <c r="K337" s="24" t="n">
        <v>11</v>
      </c>
      <c r="L337" s="11">
        <f>IF(INDEX(Matches!$X:$X,AA337)=0,"",IF(I337="H",INDEX(Matches!$H:$H,AA337),INDEX(Matches!$I:$I,AA337)))</f>
        <v/>
      </c>
      <c r="M337" s="11">
        <f>IF(INDEX(Matches!$X:$X,AA337)=0,"",IF(I337="H",INDEX(Matches!$I:$I,AA337),INDEX(Matches!$H:$H,AA337)))</f>
        <v/>
      </c>
      <c r="N337" s="11">
        <f>IF(L337="","",IF(L337&gt;M337,"W",IF(L337=M337,"D","L")))</f>
        <v/>
      </c>
      <c r="O337" s="11">
        <f>IF(L337="","",IF(L337&gt;M337,3,IF(L337=M337,1,0)))</f>
        <v/>
      </c>
      <c r="P337" s="31">
        <f>IF(I337="H",INDEX(Matches!$L:$L,AA337),INDEX(Matches!$N:$N,AA337))</f>
        <v/>
      </c>
      <c r="Q337" s="31">
        <f>INDEX(Matches!$M:$M,AA337)</f>
        <v/>
      </c>
      <c r="R337" s="31">
        <f>IF(I337="H",INDEX(Matches!$N:$N,AA337),INDEX(Matches!$L:$L,AA337))</f>
        <v/>
      </c>
      <c r="S337" s="33">
        <f>IF(I337="H",INDEX(Matches!$O:$O,AA337),INDEX(Matches!$P:$P,AA337))</f>
        <v/>
      </c>
      <c r="T337" s="33">
        <f>IF(INDEX(Matches!$J:$J,AA337)="","",IF(I337="H",INDEX(Matches!$J:$J,AA337),INDEX(Matches!$K:$K,AA337)))</f>
        <v/>
      </c>
      <c r="U337" s="33">
        <f>IF(INDEX(Matches!$K:$K,AA337)="","",IF(I337="H",INDEX(Matches!$K:$K,AA337),INDEX(Matches!$J:$J,AA337)))</f>
        <v/>
      </c>
      <c r="V337" s="30">
        <f>IF(T337="","",T337-U337)</f>
        <v/>
      </c>
      <c r="W337" s="33">
        <f>IF(I337="H",INDEX(Matches!$T:$T,AA337),INDEX(Matches!$U:$U,AA337))</f>
        <v/>
      </c>
      <c r="X337" s="11">
        <f>INDEX(Matches!$X:$X,AA337)</f>
        <v/>
      </c>
      <c r="Y337" s="30">
        <f>IF(O337="","",O337-S337)</f>
        <v/>
      </c>
      <c r="Z337" s="30">
        <f>IF(W337="","",W337-S337)</f>
        <v/>
      </c>
      <c r="AA337" s="24">
        <f>MATCH(J337,Matches!$A:$A,0)</f>
        <v/>
      </c>
      <c r="AB337" s="33" t="n"/>
      <c r="AC337" s="33" t="n">
        <v>1.468332670047671</v>
      </c>
      <c r="AD337" s="24" t="n"/>
      <c r="AE337" s="24" t="n">
        <v>8</v>
      </c>
      <c r="AF337" s="33" t="n"/>
      <c r="AG337" s="33" t="n"/>
    </row>
    <row r="338">
      <c r="A338" s="24" t="inlineStr">
        <is>
          <t>Everton|33</t>
        </is>
      </c>
      <c r="B338" s="24" t="inlineStr">
        <is>
          <t>E0</t>
        </is>
      </c>
      <c r="C338" s="24" t="inlineStr">
        <is>
          <t>Premier League</t>
        </is>
      </c>
      <c r="D338" s="24" t="inlineStr">
        <is>
          <t>Everton</t>
        </is>
      </c>
      <c r="E338" s="24" t="n">
        <v>33</v>
      </c>
      <c r="F338" s="24" t="n">
        <v>9</v>
      </c>
      <c r="G338" s="29" t="n">
        <v>46501.625</v>
      </c>
      <c r="H338" s="24" t="inlineStr">
        <is>
          <t>Brighton</t>
        </is>
      </c>
      <c r="I338" s="24" t="inlineStr">
        <is>
          <t>H</t>
        </is>
      </c>
      <c r="J338" s="24" t="inlineStr">
        <is>
          <t>E0-Everton-Brighton</t>
        </is>
      </c>
      <c r="K338" s="24" t="n">
        <v>8</v>
      </c>
      <c r="L338" s="11">
        <f>IF(INDEX(Matches!$X:$X,AA338)=0,"",IF(I338="H",INDEX(Matches!$H:$H,AA338),INDEX(Matches!$I:$I,AA338)))</f>
        <v/>
      </c>
      <c r="M338" s="11">
        <f>IF(INDEX(Matches!$X:$X,AA338)=0,"",IF(I338="H",INDEX(Matches!$I:$I,AA338),INDEX(Matches!$H:$H,AA338)))</f>
        <v/>
      </c>
      <c r="N338" s="11">
        <f>IF(L338="","",IF(L338&gt;M338,"W",IF(L338=M338,"D","L")))</f>
        <v/>
      </c>
      <c r="O338" s="11">
        <f>IF(L338="","",IF(L338&gt;M338,3,IF(L338=M338,1,0)))</f>
        <v/>
      </c>
      <c r="P338" s="31">
        <f>IF(I338="H",INDEX(Matches!$L:$L,AA338),INDEX(Matches!$N:$N,AA338))</f>
        <v/>
      </c>
      <c r="Q338" s="31">
        <f>INDEX(Matches!$M:$M,AA338)</f>
        <v/>
      </c>
      <c r="R338" s="31">
        <f>IF(I338="H",INDEX(Matches!$N:$N,AA338),INDEX(Matches!$L:$L,AA338))</f>
        <v/>
      </c>
      <c r="S338" s="33">
        <f>IF(I338="H",INDEX(Matches!$O:$O,AA338),INDEX(Matches!$P:$P,AA338))</f>
        <v/>
      </c>
      <c r="T338" s="33">
        <f>IF(INDEX(Matches!$J:$J,AA338)="","",IF(I338="H",INDEX(Matches!$J:$J,AA338),INDEX(Matches!$K:$K,AA338)))</f>
        <v/>
      </c>
      <c r="U338" s="33">
        <f>IF(INDEX(Matches!$K:$K,AA338)="","",IF(I338="H",INDEX(Matches!$K:$K,AA338),INDEX(Matches!$J:$J,AA338)))</f>
        <v/>
      </c>
      <c r="V338" s="30">
        <f>IF(T338="","",T338-U338)</f>
        <v/>
      </c>
      <c r="W338" s="33">
        <f>IF(I338="H",INDEX(Matches!$T:$T,AA338),INDEX(Matches!$U:$U,AA338))</f>
        <v/>
      </c>
      <c r="X338" s="11">
        <f>INDEX(Matches!$X:$X,AA338)</f>
        <v/>
      </c>
      <c r="Y338" s="30">
        <f>IF(O338="","",O338-S338)</f>
        <v/>
      </c>
      <c r="Z338" s="30">
        <f>IF(W338="","",W338-S338)</f>
        <v/>
      </c>
      <c r="AA338" s="24">
        <f>MATCH(J338,Matches!$A:$A,0)</f>
        <v/>
      </c>
      <c r="AB338" s="33" t="n"/>
      <c r="AC338" s="33" t="n">
        <v>1.379282175651519</v>
      </c>
      <c r="AD338" s="24" t="n"/>
      <c r="AE338" s="24" t="n">
        <v>9</v>
      </c>
      <c r="AF338" s="33" t="n"/>
      <c r="AG338" s="33" t="n"/>
    </row>
    <row r="339">
      <c r="A339" s="24" t="inlineStr">
        <is>
          <t>Everton|34</t>
        </is>
      </c>
      <c r="B339" s="24" t="inlineStr">
        <is>
          <t>E0</t>
        </is>
      </c>
      <c r="C339" s="24" t="inlineStr">
        <is>
          <t>Premier League</t>
        </is>
      </c>
      <c r="D339" s="24" t="inlineStr">
        <is>
          <t>Everton</t>
        </is>
      </c>
      <c r="E339" s="24" t="n">
        <v>34</v>
      </c>
      <c r="F339" s="24" t="n">
        <v>9</v>
      </c>
      <c r="G339" s="29" t="n">
        <v>46508.625</v>
      </c>
      <c r="H339" s="24" t="inlineStr">
        <is>
          <t>Fulham</t>
        </is>
      </c>
      <c r="I339" s="24" t="inlineStr">
        <is>
          <t>A</t>
        </is>
      </c>
      <c r="J339" s="24" t="inlineStr">
        <is>
          <t>E0-Fulham-Everton</t>
        </is>
      </c>
      <c r="K339" s="24" t="n">
        <v>16</v>
      </c>
      <c r="L339" s="11">
        <f>IF(INDEX(Matches!$X:$X,AA339)=0,"",IF(I339="H",INDEX(Matches!$H:$H,AA339),INDEX(Matches!$I:$I,AA339)))</f>
        <v/>
      </c>
      <c r="M339" s="11">
        <f>IF(INDEX(Matches!$X:$X,AA339)=0,"",IF(I339="H",INDEX(Matches!$I:$I,AA339),INDEX(Matches!$H:$H,AA339)))</f>
        <v/>
      </c>
      <c r="N339" s="11">
        <f>IF(L339="","",IF(L339&gt;M339,"W",IF(L339=M339,"D","L")))</f>
        <v/>
      </c>
      <c r="O339" s="11">
        <f>IF(L339="","",IF(L339&gt;M339,3,IF(L339=M339,1,0)))</f>
        <v/>
      </c>
      <c r="P339" s="31">
        <f>IF(I339="H",INDEX(Matches!$L:$L,AA339),INDEX(Matches!$N:$N,AA339))</f>
        <v/>
      </c>
      <c r="Q339" s="31">
        <f>INDEX(Matches!$M:$M,AA339)</f>
        <v/>
      </c>
      <c r="R339" s="31">
        <f>IF(I339="H",INDEX(Matches!$N:$N,AA339),INDEX(Matches!$L:$L,AA339))</f>
        <v/>
      </c>
      <c r="S339" s="33">
        <f>IF(I339="H",INDEX(Matches!$O:$O,AA339),INDEX(Matches!$P:$P,AA339))</f>
        <v/>
      </c>
      <c r="T339" s="33">
        <f>IF(INDEX(Matches!$J:$J,AA339)="","",IF(I339="H",INDEX(Matches!$J:$J,AA339),INDEX(Matches!$K:$K,AA339)))</f>
        <v/>
      </c>
      <c r="U339" s="33">
        <f>IF(INDEX(Matches!$K:$K,AA339)="","",IF(I339="H",INDEX(Matches!$K:$K,AA339),INDEX(Matches!$J:$J,AA339)))</f>
        <v/>
      </c>
      <c r="V339" s="30">
        <f>IF(T339="","",T339-U339)</f>
        <v/>
      </c>
      <c r="W339" s="33">
        <f>IF(I339="H",INDEX(Matches!$T:$T,AA339),INDEX(Matches!$U:$U,AA339))</f>
        <v/>
      </c>
      <c r="X339" s="11">
        <f>INDEX(Matches!$X:$X,AA339)</f>
        <v/>
      </c>
      <c r="Y339" s="30">
        <f>IF(O339="","",O339-S339)</f>
        <v/>
      </c>
      <c r="Z339" s="30">
        <f>IF(W339="","",W339-S339)</f>
        <v/>
      </c>
      <c r="AA339" s="24">
        <f>MATCH(J339,Matches!$A:$A,0)</f>
        <v/>
      </c>
      <c r="AB339" s="33" t="n"/>
      <c r="AC339" s="33" t="n">
        <v>1.286786350899957</v>
      </c>
      <c r="AD339" s="24" t="n"/>
      <c r="AE339" s="24" t="n">
        <v>9</v>
      </c>
      <c r="AF339" s="33" t="n"/>
      <c r="AG339" s="33" t="n"/>
    </row>
    <row r="340">
      <c r="A340" s="24" t="inlineStr">
        <is>
          <t>Everton|35</t>
        </is>
      </c>
      <c r="B340" s="24" t="inlineStr">
        <is>
          <t>E0</t>
        </is>
      </c>
      <c r="C340" s="24" t="inlineStr">
        <is>
          <t>Premier League</t>
        </is>
      </c>
      <c r="D340" s="24" t="inlineStr">
        <is>
          <t>Everton</t>
        </is>
      </c>
      <c r="E340" s="24" t="n">
        <v>35</v>
      </c>
      <c r="F340" s="24" t="n">
        <v>9</v>
      </c>
      <c r="G340" s="29" t="n">
        <v>46515.625</v>
      </c>
      <c r="H340" s="24" t="inlineStr">
        <is>
          <t>Hull</t>
        </is>
      </c>
      <c r="I340" s="24" t="inlineStr">
        <is>
          <t>H</t>
        </is>
      </c>
      <c r="J340" s="24" t="inlineStr">
        <is>
          <t>E0-Everton-Hull</t>
        </is>
      </c>
      <c r="K340" s="24" t="n">
        <v>20</v>
      </c>
      <c r="L340" s="11">
        <f>IF(INDEX(Matches!$X:$X,AA340)=0,"",IF(I340="H",INDEX(Matches!$H:$H,AA340),INDEX(Matches!$I:$I,AA340)))</f>
        <v/>
      </c>
      <c r="M340" s="11">
        <f>IF(INDEX(Matches!$X:$X,AA340)=0,"",IF(I340="H",INDEX(Matches!$I:$I,AA340),INDEX(Matches!$H:$H,AA340)))</f>
        <v/>
      </c>
      <c r="N340" s="11">
        <f>IF(L340="","",IF(L340&gt;M340,"W",IF(L340=M340,"D","L")))</f>
        <v/>
      </c>
      <c r="O340" s="11">
        <f>IF(L340="","",IF(L340&gt;M340,3,IF(L340=M340,1,0)))</f>
        <v/>
      </c>
      <c r="P340" s="31">
        <f>IF(I340="H",INDEX(Matches!$L:$L,AA340),INDEX(Matches!$N:$N,AA340))</f>
        <v/>
      </c>
      <c r="Q340" s="31">
        <f>INDEX(Matches!$M:$M,AA340)</f>
        <v/>
      </c>
      <c r="R340" s="31">
        <f>IF(I340="H",INDEX(Matches!$N:$N,AA340),INDEX(Matches!$L:$L,AA340))</f>
        <v/>
      </c>
      <c r="S340" s="33">
        <f>IF(I340="H",INDEX(Matches!$O:$O,AA340),INDEX(Matches!$P:$P,AA340))</f>
        <v/>
      </c>
      <c r="T340" s="33">
        <f>IF(INDEX(Matches!$J:$J,AA340)="","",IF(I340="H",INDEX(Matches!$J:$J,AA340),INDEX(Matches!$K:$K,AA340)))</f>
        <v/>
      </c>
      <c r="U340" s="33">
        <f>IF(INDEX(Matches!$K:$K,AA340)="","",IF(I340="H",INDEX(Matches!$K:$K,AA340),INDEX(Matches!$J:$J,AA340)))</f>
        <v/>
      </c>
      <c r="V340" s="30">
        <f>IF(T340="","",T340-U340)</f>
        <v/>
      </c>
      <c r="W340" s="33">
        <f>IF(I340="H",INDEX(Matches!$T:$T,AA340),INDEX(Matches!$U:$U,AA340))</f>
        <v/>
      </c>
      <c r="X340" s="11">
        <f>INDEX(Matches!$X:$X,AA340)</f>
        <v/>
      </c>
      <c r="Y340" s="30">
        <f>IF(O340="","",O340-S340)</f>
        <v/>
      </c>
      <c r="Z340" s="30">
        <f>IF(W340="","",W340-S340)</f>
        <v/>
      </c>
      <c r="AA340" s="24">
        <f>MATCH(J340,Matches!$A:$A,0)</f>
        <v/>
      </c>
      <c r="AB340" s="33" t="n"/>
      <c r="AC340" s="33" t="n">
        <v>2.153699963583057</v>
      </c>
      <c r="AD340" s="24" t="n"/>
      <c r="AE340" s="24" t="n">
        <v>9</v>
      </c>
      <c r="AF340" s="33" t="n"/>
      <c r="AG340" s="33" t="n"/>
    </row>
    <row r="341">
      <c r="A341" s="24" t="inlineStr">
        <is>
          <t>Everton|36</t>
        </is>
      </c>
      <c r="B341" s="24" t="inlineStr">
        <is>
          <t>E0</t>
        </is>
      </c>
      <c r="C341" s="24" t="inlineStr">
        <is>
          <t>Premier League</t>
        </is>
      </c>
      <c r="D341" s="24" t="inlineStr">
        <is>
          <t>Everton</t>
        </is>
      </c>
      <c r="E341" s="24" t="n">
        <v>36</v>
      </c>
      <c r="F341" s="24" t="n">
        <v>9</v>
      </c>
      <c r="G341" s="29" t="n">
        <v>46522.625</v>
      </c>
      <c r="H341" s="24" t="inlineStr">
        <is>
          <t>Chelsea</t>
        </is>
      </c>
      <c r="I341" s="24" t="inlineStr">
        <is>
          <t>A</t>
        </is>
      </c>
      <c r="J341" s="24" t="inlineStr">
        <is>
          <t>E0-Chelsea-Everton</t>
        </is>
      </c>
      <c r="K341" s="24" t="n">
        <v>5</v>
      </c>
      <c r="L341" s="11">
        <f>IF(INDEX(Matches!$X:$X,AA341)=0,"",IF(I341="H",INDEX(Matches!$H:$H,AA341),INDEX(Matches!$I:$I,AA341)))</f>
        <v/>
      </c>
      <c r="M341" s="11">
        <f>IF(INDEX(Matches!$X:$X,AA341)=0,"",IF(I341="H",INDEX(Matches!$I:$I,AA341),INDEX(Matches!$H:$H,AA341)))</f>
        <v/>
      </c>
      <c r="N341" s="11">
        <f>IF(L341="","",IF(L341&gt;M341,"W",IF(L341=M341,"D","L")))</f>
        <v/>
      </c>
      <c r="O341" s="11">
        <f>IF(L341="","",IF(L341&gt;M341,3,IF(L341=M341,1,0)))</f>
        <v/>
      </c>
      <c r="P341" s="31">
        <f>IF(I341="H",INDEX(Matches!$L:$L,AA341),INDEX(Matches!$N:$N,AA341))</f>
        <v/>
      </c>
      <c r="Q341" s="31">
        <f>INDEX(Matches!$M:$M,AA341)</f>
        <v/>
      </c>
      <c r="R341" s="31">
        <f>IF(I341="H",INDEX(Matches!$N:$N,AA341),INDEX(Matches!$L:$L,AA341))</f>
        <v/>
      </c>
      <c r="S341" s="33">
        <f>IF(I341="H",INDEX(Matches!$O:$O,AA341),INDEX(Matches!$P:$P,AA341))</f>
        <v/>
      </c>
      <c r="T341" s="33">
        <f>IF(INDEX(Matches!$J:$J,AA341)="","",IF(I341="H",INDEX(Matches!$J:$J,AA341),INDEX(Matches!$K:$K,AA341)))</f>
        <v/>
      </c>
      <c r="U341" s="33">
        <f>IF(INDEX(Matches!$K:$K,AA341)="","",IF(I341="H",INDEX(Matches!$K:$K,AA341),INDEX(Matches!$J:$J,AA341)))</f>
        <v/>
      </c>
      <c r="V341" s="30">
        <f>IF(T341="","",T341-U341)</f>
        <v/>
      </c>
      <c r="W341" s="33">
        <f>IF(I341="H",INDEX(Matches!$T:$T,AA341),INDEX(Matches!$U:$U,AA341))</f>
        <v/>
      </c>
      <c r="X341" s="11">
        <f>INDEX(Matches!$X:$X,AA341)</f>
        <v/>
      </c>
      <c r="Y341" s="30">
        <f>IF(O341="","",O341-S341)</f>
        <v/>
      </c>
      <c r="Z341" s="30">
        <f>IF(W341="","",W341-S341)</f>
        <v/>
      </c>
      <c r="AA341" s="24">
        <f>MATCH(J341,Matches!$A:$A,0)</f>
        <v/>
      </c>
      <c r="AB341" s="33" t="n"/>
      <c r="AC341" s="33" t="n">
        <v>0.7906715964600912</v>
      </c>
      <c r="AD341" s="24" t="n"/>
      <c r="AE341" s="24" t="n">
        <v>9</v>
      </c>
      <c r="AF341" s="33" t="n"/>
      <c r="AG341" s="33" t="n"/>
    </row>
    <row r="342">
      <c r="A342" s="24" t="inlineStr">
        <is>
          <t>Everton|37</t>
        </is>
      </c>
      <c r="B342" s="24" t="inlineStr">
        <is>
          <t>E0</t>
        </is>
      </c>
      <c r="C342" s="24" t="inlineStr">
        <is>
          <t>Premier League</t>
        </is>
      </c>
      <c r="D342" s="24" t="inlineStr">
        <is>
          <t>Everton</t>
        </is>
      </c>
      <c r="E342" s="24" t="n">
        <v>37</v>
      </c>
      <c r="F342" s="24" t="n">
        <v>10</v>
      </c>
      <c r="G342" s="29" t="n">
        <v>46530.625</v>
      </c>
      <c r="H342" s="24" t="inlineStr">
        <is>
          <t>Arsenal</t>
        </is>
      </c>
      <c r="I342" s="24" t="inlineStr">
        <is>
          <t>H</t>
        </is>
      </c>
      <c r="J342" s="24" t="inlineStr">
        <is>
          <t>E0-Everton-Arsenal</t>
        </is>
      </c>
      <c r="K342" s="24" t="n">
        <v>1</v>
      </c>
      <c r="L342" s="11">
        <f>IF(INDEX(Matches!$X:$X,AA342)=0,"",IF(I342="H",INDEX(Matches!$H:$H,AA342),INDEX(Matches!$I:$I,AA342)))</f>
        <v/>
      </c>
      <c r="M342" s="11">
        <f>IF(INDEX(Matches!$X:$X,AA342)=0,"",IF(I342="H",INDEX(Matches!$I:$I,AA342),INDEX(Matches!$H:$H,AA342)))</f>
        <v/>
      </c>
      <c r="N342" s="11">
        <f>IF(L342="","",IF(L342&gt;M342,"W",IF(L342=M342,"D","L")))</f>
        <v/>
      </c>
      <c r="O342" s="11">
        <f>IF(L342="","",IF(L342&gt;M342,3,IF(L342=M342,1,0)))</f>
        <v/>
      </c>
      <c r="P342" s="31">
        <f>IF(I342="H",INDEX(Matches!$L:$L,AA342),INDEX(Matches!$N:$N,AA342))</f>
        <v/>
      </c>
      <c r="Q342" s="31">
        <f>INDEX(Matches!$M:$M,AA342)</f>
        <v/>
      </c>
      <c r="R342" s="31">
        <f>IF(I342="H",INDEX(Matches!$N:$N,AA342),INDEX(Matches!$L:$L,AA342))</f>
        <v/>
      </c>
      <c r="S342" s="33">
        <f>IF(I342="H",INDEX(Matches!$O:$O,AA342),INDEX(Matches!$P:$P,AA342))</f>
        <v/>
      </c>
      <c r="T342" s="33">
        <f>IF(INDEX(Matches!$J:$J,AA342)="","",IF(I342="H",INDEX(Matches!$J:$J,AA342),INDEX(Matches!$K:$K,AA342)))</f>
        <v/>
      </c>
      <c r="U342" s="33">
        <f>IF(INDEX(Matches!$K:$K,AA342)="","",IF(I342="H",INDEX(Matches!$K:$K,AA342),INDEX(Matches!$J:$J,AA342)))</f>
        <v/>
      </c>
      <c r="V342" s="30">
        <f>IF(T342="","",T342-U342)</f>
        <v/>
      </c>
      <c r="W342" s="33">
        <f>IF(I342="H",INDEX(Matches!$T:$T,AA342),INDEX(Matches!$U:$U,AA342))</f>
        <v/>
      </c>
      <c r="X342" s="11">
        <f>INDEX(Matches!$X:$X,AA342)</f>
        <v/>
      </c>
      <c r="Y342" s="30">
        <f>IF(O342="","",O342-S342)</f>
        <v/>
      </c>
      <c r="Z342" s="30">
        <f>IF(W342="","",W342-S342)</f>
        <v/>
      </c>
      <c r="AA342" s="24">
        <f>MATCH(J342,Matches!$A:$A,0)</f>
        <v/>
      </c>
      <c r="AB342" s="33" t="n"/>
      <c r="AC342" s="33" t="n">
        <v>0.8088669889780559</v>
      </c>
      <c r="AD342" s="24" t="n"/>
      <c r="AE342" s="24" t="n">
        <v>10</v>
      </c>
      <c r="AF342" s="33" t="n"/>
      <c r="AG342" s="33" t="n"/>
    </row>
    <row r="343">
      <c r="A343" s="24" t="inlineStr">
        <is>
          <t>Everton|38</t>
        </is>
      </c>
      <c r="B343" s="24" t="inlineStr">
        <is>
          <t>E0</t>
        </is>
      </c>
      <c r="C343" s="24" t="inlineStr">
        <is>
          <t>Premier League</t>
        </is>
      </c>
      <c r="D343" s="24" t="inlineStr">
        <is>
          <t>Everton</t>
        </is>
      </c>
      <c r="E343" s="24" t="n">
        <v>38</v>
      </c>
      <c r="F343" s="24" t="n">
        <v>10</v>
      </c>
      <c r="G343" s="29" t="n">
        <v>46537.66666666666</v>
      </c>
      <c r="H343" s="24" t="inlineStr">
        <is>
          <t>Ipswich</t>
        </is>
      </c>
      <c r="I343" s="24" t="inlineStr">
        <is>
          <t>A</t>
        </is>
      </c>
      <c r="J343" s="24" t="inlineStr">
        <is>
          <t>E0-Ipswich-Everton</t>
        </is>
      </c>
      <c r="K343" s="24" t="n">
        <v>19</v>
      </c>
      <c r="L343" s="11">
        <f>IF(INDEX(Matches!$X:$X,AA343)=0,"",IF(I343="H",INDEX(Matches!$H:$H,AA343),INDEX(Matches!$I:$I,AA343)))</f>
        <v/>
      </c>
      <c r="M343" s="11">
        <f>IF(INDEX(Matches!$X:$X,AA343)=0,"",IF(I343="H",INDEX(Matches!$I:$I,AA343),INDEX(Matches!$H:$H,AA343)))</f>
        <v/>
      </c>
      <c r="N343" s="11">
        <f>IF(L343="","",IF(L343&gt;M343,"W",IF(L343=M343,"D","L")))</f>
        <v/>
      </c>
      <c r="O343" s="11">
        <f>IF(L343="","",IF(L343&gt;M343,3,IF(L343=M343,1,0)))</f>
        <v/>
      </c>
      <c r="P343" s="31">
        <f>IF(I343="H",INDEX(Matches!$L:$L,AA343),INDEX(Matches!$N:$N,AA343))</f>
        <v/>
      </c>
      <c r="Q343" s="31">
        <f>INDEX(Matches!$M:$M,AA343)</f>
        <v/>
      </c>
      <c r="R343" s="31">
        <f>IF(I343="H",INDEX(Matches!$N:$N,AA343),INDEX(Matches!$L:$L,AA343))</f>
        <v/>
      </c>
      <c r="S343" s="33">
        <f>IF(I343="H",INDEX(Matches!$O:$O,AA343),INDEX(Matches!$P:$P,AA343))</f>
        <v/>
      </c>
      <c r="T343" s="33">
        <f>IF(INDEX(Matches!$J:$J,AA343)="","",IF(I343="H",INDEX(Matches!$J:$J,AA343),INDEX(Matches!$K:$K,AA343)))</f>
        <v/>
      </c>
      <c r="U343" s="33">
        <f>IF(INDEX(Matches!$K:$K,AA343)="","",IF(I343="H",INDEX(Matches!$K:$K,AA343),INDEX(Matches!$J:$J,AA343)))</f>
        <v/>
      </c>
      <c r="V343" s="30">
        <f>IF(T343="","",T343-U343)</f>
        <v/>
      </c>
      <c r="W343" s="33">
        <f>IF(I343="H",INDEX(Matches!$T:$T,AA343),INDEX(Matches!$U:$U,AA343))</f>
        <v/>
      </c>
      <c r="X343" s="11">
        <f>INDEX(Matches!$X:$X,AA343)</f>
        <v/>
      </c>
      <c r="Y343" s="30">
        <f>IF(O343="","",O343-S343)</f>
        <v/>
      </c>
      <c r="Z343" s="30">
        <f>IF(W343="","",W343-S343)</f>
        <v/>
      </c>
      <c r="AA343" s="24">
        <f>MATCH(J343,Matches!$A:$A,0)</f>
        <v/>
      </c>
      <c r="AB343" s="33" t="n"/>
      <c r="AC343" s="33" t="n">
        <v>1.600588518859712</v>
      </c>
      <c r="AD343" s="24" t="n"/>
      <c r="AE343" s="24" t="n">
        <v>10</v>
      </c>
      <c r="AF343" s="33" t="n"/>
      <c r="AG343" s="33" t="n"/>
    </row>
    <row r="344">
      <c r="A344" s="24" t="inlineStr">
        <is>
          <t>Fulham|1</t>
        </is>
      </c>
      <c r="B344" s="24" t="inlineStr">
        <is>
          <t>E0</t>
        </is>
      </c>
      <c r="C344" s="24" t="inlineStr">
        <is>
          <t>Premier League</t>
        </is>
      </c>
      <c r="D344" s="24" t="inlineStr">
        <is>
          <t>Fulham</t>
        </is>
      </c>
      <c r="E344" s="24" t="n">
        <v>1</v>
      </c>
      <c r="F344" s="24" t="n">
        <v>1</v>
      </c>
      <c r="G344" s="29" t="n">
        <v>46258.83333333334</v>
      </c>
      <c r="H344" s="24" t="inlineStr">
        <is>
          <t>Chelsea</t>
        </is>
      </c>
      <c r="I344" s="24" t="inlineStr">
        <is>
          <t>H</t>
        </is>
      </c>
      <c r="J344" s="24" t="inlineStr">
        <is>
          <t>E0-Fulham-Chelsea</t>
        </is>
      </c>
      <c r="K344" s="24" t="n">
        <v>5</v>
      </c>
      <c r="L344" s="11">
        <f>IF(INDEX(Matches!$X:$X,AA344)=0,"",IF(I344="H",INDEX(Matches!$H:$H,AA344),INDEX(Matches!$I:$I,AA344)))</f>
        <v/>
      </c>
      <c r="M344" s="11">
        <f>IF(INDEX(Matches!$X:$X,AA344)=0,"",IF(I344="H",INDEX(Matches!$I:$I,AA344),INDEX(Matches!$H:$H,AA344)))</f>
        <v/>
      </c>
      <c r="N344" s="11">
        <f>IF(L344="","",IF(L344&gt;M344,"W",IF(L344=M344,"D","L")))</f>
        <v/>
      </c>
      <c r="O344" s="11">
        <f>IF(L344="","",IF(L344&gt;M344,3,IF(L344=M344,1,0)))</f>
        <v/>
      </c>
      <c r="P344" s="31">
        <f>IF(I344="H",INDEX(Matches!$L:$L,AA344),INDEX(Matches!$N:$N,AA344))</f>
        <v/>
      </c>
      <c r="Q344" s="31">
        <f>INDEX(Matches!$M:$M,AA344)</f>
        <v/>
      </c>
      <c r="R344" s="31">
        <f>IF(I344="H",INDEX(Matches!$N:$N,AA344),INDEX(Matches!$L:$L,AA344))</f>
        <v/>
      </c>
      <c r="S344" s="33">
        <f>IF(I344="H",INDEX(Matches!$O:$O,AA344),INDEX(Matches!$P:$P,AA344))</f>
        <v/>
      </c>
      <c r="T344" s="33">
        <f>IF(INDEX(Matches!$J:$J,AA344)="","",IF(I344="H",INDEX(Matches!$J:$J,AA344),INDEX(Matches!$K:$K,AA344)))</f>
        <v/>
      </c>
      <c r="U344" s="33">
        <f>IF(INDEX(Matches!$K:$K,AA344)="","",IF(I344="H",INDEX(Matches!$K:$K,AA344),INDEX(Matches!$J:$J,AA344)))</f>
        <v/>
      </c>
      <c r="V344" s="30">
        <f>IF(T344="","",T344-U344)</f>
        <v/>
      </c>
      <c r="W344" s="33">
        <f>IF(I344="H",INDEX(Matches!$T:$T,AA344),INDEX(Matches!$U:$U,AA344))</f>
        <v/>
      </c>
      <c r="X344" s="11">
        <f>INDEX(Matches!$X:$X,AA344)</f>
        <v/>
      </c>
      <c r="Y344" s="30">
        <f>IF(O344="","",O344-S344)</f>
        <v/>
      </c>
      <c r="Z344" s="30">
        <f>IF(W344="","",W344-S344)</f>
        <v/>
      </c>
      <c r="AA344" s="24">
        <f>MATCH(J344,Matches!$A:$A,0)</f>
        <v/>
      </c>
      <c r="AB344" s="33" t="n">
        <v>1.061434696225034</v>
      </c>
      <c r="AC344" s="33" t="n"/>
      <c r="AD344" s="24" t="n"/>
      <c r="AE344" s="24" t="n">
        <v>1</v>
      </c>
      <c r="AF344" s="33" t="n">
        <v>1.25</v>
      </c>
      <c r="AG344" s="33" t="n">
        <v>1.87</v>
      </c>
    </row>
    <row r="345">
      <c r="A345" s="24" t="inlineStr">
        <is>
          <t>Fulham|2</t>
        </is>
      </c>
      <c r="B345" s="24" t="inlineStr">
        <is>
          <t>E0</t>
        </is>
      </c>
      <c r="C345" s="24" t="inlineStr">
        <is>
          <t>Premier League</t>
        </is>
      </c>
      <c r="D345" s="24" t="inlineStr">
        <is>
          <t>Fulham</t>
        </is>
      </c>
      <c r="E345" s="24" t="n">
        <v>2</v>
      </c>
      <c r="F345" s="24" t="n">
        <v>1</v>
      </c>
      <c r="G345" s="29" t="n">
        <v>46264.58333333334</v>
      </c>
      <c r="H345" s="24" t="inlineStr">
        <is>
          <t>Sunderland</t>
        </is>
      </c>
      <c r="I345" s="24" t="inlineStr">
        <is>
          <t>A</t>
        </is>
      </c>
      <c r="J345" s="24" t="inlineStr">
        <is>
          <t>E0-Sunderla-Fulham</t>
        </is>
      </c>
      <c r="K345" s="24" t="n">
        <v>17</v>
      </c>
      <c r="L345" s="11">
        <f>IF(INDEX(Matches!$X:$X,AA345)=0,"",IF(I345="H",INDEX(Matches!$H:$H,AA345),INDEX(Matches!$I:$I,AA345)))</f>
        <v/>
      </c>
      <c r="M345" s="11">
        <f>IF(INDEX(Matches!$X:$X,AA345)=0,"",IF(I345="H",INDEX(Matches!$I:$I,AA345),INDEX(Matches!$H:$H,AA345)))</f>
        <v/>
      </c>
      <c r="N345" s="11">
        <f>IF(L345="","",IF(L345&gt;M345,"W",IF(L345=M345,"D","L")))</f>
        <v/>
      </c>
      <c r="O345" s="11">
        <f>IF(L345="","",IF(L345&gt;M345,3,IF(L345=M345,1,0)))</f>
        <v/>
      </c>
      <c r="P345" s="31">
        <f>IF(I345="H",INDEX(Matches!$L:$L,AA345),INDEX(Matches!$N:$N,AA345))</f>
        <v/>
      </c>
      <c r="Q345" s="31">
        <f>INDEX(Matches!$M:$M,AA345)</f>
        <v/>
      </c>
      <c r="R345" s="31">
        <f>IF(I345="H",INDEX(Matches!$N:$N,AA345),INDEX(Matches!$L:$L,AA345))</f>
        <v/>
      </c>
      <c r="S345" s="33">
        <f>IF(I345="H",INDEX(Matches!$O:$O,AA345),INDEX(Matches!$P:$P,AA345))</f>
        <v/>
      </c>
      <c r="T345" s="33">
        <f>IF(INDEX(Matches!$J:$J,AA345)="","",IF(I345="H",INDEX(Matches!$J:$J,AA345),INDEX(Matches!$K:$K,AA345)))</f>
        <v/>
      </c>
      <c r="U345" s="33">
        <f>IF(INDEX(Matches!$K:$K,AA345)="","",IF(I345="H",INDEX(Matches!$K:$K,AA345),INDEX(Matches!$J:$J,AA345)))</f>
        <v/>
      </c>
      <c r="V345" s="30">
        <f>IF(T345="","",T345-U345)</f>
        <v/>
      </c>
      <c r="W345" s="33">
        <f>IF(I345="H",INDEX(Matches!$T:$T,AA345),INDEX(Matches!$U:$U,AA345))</f>
        <v/>
      </c>
      <c r="X345" s="11">
        <f>INDEX(Matches!$X:$X,AA345)</f>
        <v/>
      </c>
      <c r="Y345" s="30">
        <f>IF(O345="","",O345-S345)</f>
        <v/>
      </c>
      <c r="Z345" s="30">
        <f>IF(W345="","",W345-S345)</f>
        <v/>
      </c>
      <c r="AA345" s="24">
        <f>MATCH(J345,Matches!$A:$A,0)</f>
        <v/>
      </c>
      <c r="AB345" s="33" t="n">
        <v>1.150390517248173</v>
      </c>
      <c r="AC345" s="33" t="n"/>
      <c r="AD345" s="24" t="n"/>
      <c r="AE345" s="24" t="n">
        <v>1</v>
      </c>
      <c r="AF345" s="33" t="n">
        <v>0.88</v>
      </c>
      <c r="AG345" s="33" t="n">
        <v>1.13</v>
      </c>
    </row>
    <row r="346">
      <c r="A346" s="24" t="inlineStr">
        <is>
          <t>Fulham|3</t>
        </is>
      </c>
      <c r="B346" s="24" t="inlineStr">
        <is>
          <t>E0</t>
        </is>
      </c>
      <c r="C346" s="24" t="inlineStr">
        <is>
          <t>Premier League</t>
        </is>
      </c>
      <c r="D346" s="24" t="inlineStr">
        <is>
          <t>Fulham</t>
        </is>
      </c>
      <c r="E346" s="24" t="n">
        <v>3</v>
      </c>
      <c r="F346" s="24" t="n">
        <v>1</v>
      </c>
      <c r="G346" s="29" t="n">
        <v>46270.625</v>
      </c>
      <c r="H346" s="24" t="inlineStr">
        <is>
          <t>Crystal Palace</t>
        </is>
      </c>
      <c r="I346" s="24" t="inlineStr">
        <is>
          <t>H</t>
        </is>
      </c>
      <c r="J346" s="24" t="inlineStr">
        <is>
          <t>E0-Fulham-CrystalP</t>
        </is>
      </c>
      <c r="K346" s="24" t="n">
        <v>15</v>
      </c>
      <c r="L346" s="11">
        <f>IF(INDEX(Matches!$X:$X,AA346)=0,"",IF(I346="H",INDEX(Matches!$H:$H,AA346),INDEX(Matches!$I:$I,AA346)))</f>
        <v/>
      </c>
      <c r="M346" s="11">
        <f>IF(INDEX(Matches!$X:$X,AA346)=0,"",IF(I346="H",INDEX(Matches!$I:$I,AA346),INDEX(Matches!$H:$H,AA346)))</f>
        <v/>
      </c>
      <c r="N346" s="11">
        <f>IF(L346="","",IF(L346&gt;M346,"W",IF(L346=M346,"D","L")))</f>
        <v/>
      </c>
      <c r="O346" s="11">
        <f>IF(L346="","",IF(L346&gt;M346,3,IF(L346=M346,1,0)))</f>
        <v/>
      </c>
      <c r="P346" s="31">
        <f>IF(I346="H",INDEX(Matches!$L:$L,AA346),INDEX(Matches!$N:$N,AA346))</f>
        <v/>
      </c>
      <c r="Q346" s="31">
        <f>INDEX(Matches!$M:$M,AA346)</f>
        <v/>
      </c>
      <c r="R346" s="31">
        <f>IF(I346="H",INDEX(Matches!$N:$N,AA346),INDEX(Matches!$L:$L,AA346))</f>
        <v/>
      </c>
      <c r="S346" s="33">
        <f>IF(I346="H",INDEX(Matches!$O:$O,AA346),INDEX(Matches!$P:$P,AA346))</f>
        <v/>
      </c>
      <c r="T346" s="33">
        <f>IF(INDEX(Matches!$J:$J,AA346)="","",IF(I346="H",INDEX(Matches!$J:$J,AA346),INDEX(Matches!$K:$K,AA346)))</f>
        <v/>
      </c>
      <c r="U346" s="33">
        <f>IF(INDEX(Matches!$K:$K,AA346)="","",IF(I346="H",INDEX(Matches!$K:$K,AA346),INDEX(Matches!$J:$J,AA346)))</f>
        <v/>
      </c>
      <c r="V346" s="30">
        <f>IF(T346="","",T346-U346)</f>
        <v/>
      </c>
      <c r="W346" s="33">
        <f>IF(I346="H",INDEX(Matches!$T:$T,AA346),INDEX(Matches!$U:$U,AA346))</f>
        <v/>
      </c>
      <c r="X346" s="11">
        <f>INDEX(Matches!$X:$X,AA346)</f>
        <v/>
      </c>
      <c r="Y346" s="30">
        <f>IF(O346="","",O346-S346)</f>
        <v/>
      </c>
      <c r="Z346" s="30">
        <f>IF(W346="","",W346-S346)</f>
        <v/>
      </c>
      <c r="AA346" s="24">
        <f>MATCH(J346,Matches!$A:$A,0)</f>
        <v/>
      </c>
      <c r="AB346" s="33" t="n"/>
      <c r="AC346" s="33" t="n"/>
      <c r="AD346" s="24" t="n"/>
      <c r="AE346" s="24" t="n">
        <v>1</v>
      </c>
      <c r="AF346" s="33" t="n"/>
      <c r="AG346" s="33" t="n"/>
    </row>
    <row r="347">
      <c r="A347" s="24" t="inlineStr">
        <is>
          <t>Fulham|4</t>
        </is>
      </c>
      <c r="B347" s="24" t="inlineStr">
        <is>
          <t>E0</t>
        </is>
      </c>
      <c r="C347" s="24" t="inlineStr">
        <is>
          <t>Premier League</t>
        </is>
      </c>
      <c r="D347" s="24" t="inlineStr">
        <is>
          <t>Fulham</t>
        </is>
      </c>
      <c r="E347" s="24" t="n">
        <v>4</v>
      </c>
      <c r="F347" s="24" t="n">
        <v>1</v>
      </c>
      <c r="G347" s="29" t="n">
        <v>46277.625</v>
      </c>
      <c r="H347" s="24" t="inlineStr">
        <is>
          <t>Liverpool</t>
        </is>
      </c>
      <c r="I347" s="24" t="inlineStr">
        <is>
          <t>A</t>
        </is>
      </c>
      <c r="J347" s="24" t="inlineStr">
        <is>
          <t>E0-Liverpoo-Fulham</t>
        </is>
      </c>
      <c r="K347" s="24" t="n">
        <v>3</v>
      </c>
      <c r="L347" s="11">
        <f>IF(INDEX(Matches!$X:$X,AA347)=0,"",IF(I347="H",INDEX(Matches!$H:$H,AA347),INDEX(Matches!$I:$I,AA347)))</f>
        <v/>
      </c>
      <c r="M347" s="11">
        <f>IF(INDEX(Matches!$X:$X,AA347)=0,"",IF(I347="H",INDEX(Matches!$I:$I,AA347),INDEX(Matches!$H:$H,AA347)))</f>
        <v/>
      </c>
      <c r="N347" s="11">
        <f>IF(L347="","",IF(L347&gt;M347,"W",IF(L347=M347,"D","L")))</f>
        <v/>
      </c>
      <c r="O347" s="11">
        <f>IF(L347="","",IF(L347&gt;M347,3,IF(L347=M347,1,0)))</f>
        <v/>
      </c>
      <c r="P347" s="31">
        <f>IF(I347="H",INDEX(Matches!$L:$L,AA347),INDEX(Matches!$N:$N,AA347))</f>
        <v/>
      </c>
      <c r="Q347" s="31">
        <f>INDEX(Matches!$M:$M,AA347)</f>
        <v/>
      </c>
      <c r="R347" s="31">
        <f>IF(I347="H",INDEX(Matches!$N:$N,AA347),INDEX(Matches!$L:$L,AA347))</f>
        <v/>
      </c>
      <c r="S347" s="33">
        <f>IF(I347="H",INDEX(Matches!$O:$O,AA347),INDEX(Matches!$P:$P,AA347))</f>
        <v/>
      </c>
      <c r="T347" s="33">
        <f>IF(INDEX(Matches!$J:$J,AA347)="","",IF(I347="H",INDEX(Matches!$J:$J,AA347),INDEX(Matches!$K:$K,AA347)))</f>
        <v/>
      </c>
      <c r="U347" s="33">
        <f>IF(INDEX(Matches!$K:$K,AA347)="","",IF(I347="H",INDEX(Matches!$K:$K,AA347),INDEX(Matches!$J:$J,AA347)))</f>
        <v/>
      </c>
      <c r="V347" s="30">
        <f>IF(T347="","",T347-U347)</f>
        <v/>
      </c>
      <c r="W347" s="33">
        <f>IF(I347="H",INDEX(Matches!$T:$T,AA347),INDEX(Matches!$U:$U,AA347))</f>
        <v/>
      </c>
      <c r="X347" s="11">
        <f>INDEX(Matches!$X:$X,AA347)</f>
        <v/>
      </c>
      <c r="Y347" s="30">
        <f>IF(O347="","",O347-S347)</f>
        <v/>
      </c>
      <c r="Z347" s="30">
        <f>IF(W347="","",W347-S347)</f>
        <v/>
      </c>
      <c r="AA347" s="24">
        <f>MATCH(J347,Matches!$A:$A,0)</f>
        <v/>
      </c>
      <c r="AB347" s="33" t="n">
        <v>0.6402543606659115</v>
      </c>
      <c r="AC347" s="33" t="n"/>
      <c r="AD347" s="24" t="n"/>
      <c r="AE347" s="24" t="n">
        <v>1</v>
      </c>
      <c r="AF347" s="33" t="n"/>
      <c r="AG347" s="33" t="n"/>
    </row>
    <row r="348">
      <c r="A348" s="24" t="inlineStr">
        <is>
          <t>Fulham|5</t>
        </is>
      </c>
      <c r="B348" s="24" t="inlineStr">
        <is>
          <t>E0</t>
        </is>
      </c>
      <c r="C348" s="24" t="inlineStr">
        <is>
          <t>Premier League</t>
        </is>
      </c>
      <c r="D348" s="24" t="inlineStr">
        <is>
          <t>Fulham</t>
        </is>
      </c>
      <c r="E348" s="24" t="n">
        <v>5</v>
      </c>
      <c r="F348" s="24" t="n">
        <v>2</v>
      </c>
      <c r="G348" s="29" t="n">
        <v>46285.6875</v>
      </c>
      <c r="H348" s="24" t="inlineStr">
        <is>
          <t>Man Utd</t>
        </is>
      </c>
      <c r="I348" s="24" t="inlineStr">
        <is>
          <t>H</t>
        </is>
      </c>
      <c r="J348" s="24" t="inlineStr">
        <is>
          <t>E0-Fulham-ManUtd</t>
        </is>
      </c>
      <c r="K348" s="24" t="n">
        <v>4</v>
      </c>
      <c r="L348" s="11">
        <f>IF(INDEX(Matches!$X:$X,AA348)=0,"",IF(I348="H",INDEX(Matches!$H:$H,AA348),INDEX(Matches!$I:$I,AA348)))</f>
        <v/>
      </c>
      <c r="M348" s="11">
        <f>IF(INDEX(Matches!$X:$X,AA348)=0,"",IF(I348="H",INDEX(Matches!$I:$I,AA348),INDEX(Matches!$H:$H,AA348)))</f>
        <v/>
      </c>
      <c r="N348" s="11">
        <f>IF(L348="","",IF(L348&gt;M348,"W",IF(L348=M348,"D","L")))</f>
        <v/>
      </c>
      <c r="O348" s="11">
        <f>IF(L348="","",IF(L348&gt;M348,3,IF(L348=M348,1,0)))</f>
        <v/>
      </c>
      <c r="P348" s="31">
        <f>IF(I348="H",INDEX(Matches!$L:$L,AA348),INDEX(Matches!$N:$N,AA348))</f>
        <v/>
      </c>
      <c r="Q348" s="31">
        <f>INDEX(Matches!$M:$M,AA348)</f>
        <v/>
      </c>
      <c r="R348" s="31">
        <f>IF(I348="H",INDEX(Matches!$N:$N,AA348),INDEX(Matches!$L:$L,AA348))</f>
        <v/>
      </c>
      <c r="S348" s="33">
        <f>IF(I348="H",INDEX(Matches!$O:$O,AA348),INDEX(Matches!$P:$P,AA348))</f>
        <v/>
      </c>
      <c r="T348" s="33">
        <f>IF(INDEX(Matches!$J:$J,AA348)="","",IF(I348="H",INDEX(Matches!$J:$J,AA348),INDEX(Matches!$K:$K,AA348)))</f>
        <v/>
      </c>
      <c r="U348" s="33">
        <f>IF(INDEX(Matches!$K:$K,AA348)="","",IF(I348="H",INDEX(Matches!$K:$K,AA348),INDEX(Matches!$J:$J,AA348)))</f>
        <v/>
      </c>
      <c r="V348" s="30">
        <f>IF(T348="","",T348-U348)</f>
        <v/>
      </c>
      <c r="W348" s="33">
        <f>IF(I348="H",INDEX(Matches!$T:$T,AA348),INDEX(Matches!$U:$U,AA348))</f>
        <v/>
      </c>
      <c r="X348" s="11">
        <f>INDEX(Matches!$X:$X,AA348)</f>
        <v/>
      </c>
      <c r="Y348" s="30">
        <f>IF(O348="","",O348-S348)</f>
        <v/>
      </c>
      <c r="Z348" s="30">
        <f>IF(W348="","",W348-S348)</f>
        <v/>
      </c>
      <c r="AA348" s="24">
        <f>MATCH(J348,Matches!$A:$A,0)</f>
        <v/>
      </c>
      <c r="AB348" s="33" t="n"/>
      <c r="AC348" s="33" t="n"/>
      <c r="AD348" s="24" t="n"/>
      <c r="AE348" s="24" t="n">
        <v>2</v>
      </c>
      <c r="AF348" s="33" t="n"/>
      <c r="AG348" s="33" t="n"/>
    </row>
    <row r="349">
      <c r="A349" s="24" t="inlineStr">
        <is>
          <t>Fulham|6</t>
        </is>
      </c>
      <c r="B349" s="24" t="inlineStr">
        <is>
          <t>E0</t>
        </is>
      </c>
      <c r="C349" s="24" t="inlineStr">
        <is>
          <t>Premier League</t>
        </is>
      </c>
      <c r="D349" s="24" t="inlineStr">
        <is>
          <t>Fulham</t>
        </is>
      </c>
      <c r="E349" s="24" t="n">
        <v>6</v>
      </c>
      <c r="F349" s="24" t="n">
        <v>2</v>
      </c>
      <c r="G349" s="29" t="n">
        <v>46305.625</v>
      </c>
      <c r="H349" s="24" t="inlineStr">
        <is>
          <t>Ipswich</t>
        </is>
      </c>
      <c r="I349" s="24" t="inlineStr">
        <is>
          <t>A</t>
        </is>
      </c>
      <c r="J349" s="24" t="inlineStr">
        <is>
          <t>E0-Ipswich-Fulham</t>
        </is>
      </c>
      <c r="K349" s="24" t="n">
        <v>19</v>
      </c>
      <c r="L349" s="11">
        <f>IF(INDEX(Matches!$X:$X,AA349)=0,"",IF(I349="H",INDEX(Matches!$H:$H,AA349),INDEX(Matches!$I:$I,AA349)))</f>
        <v/>
      </c>
      <c r="M349" s="11">
        <f>IF(INDEX(Matches!$X:$X,AA349)=0,"",IF(I349="H",INDEX(Matches!$I:$I,AA349),INDEX(Matches!$H:$H,AA349)))</f>
        <v/>
      </c>
      <c r="N349" s="11">
        <f>IF(L349="","",IF(L349&gt;M349,"W",IF(L349=M349,"D","L")))</f>
        <v/>
      </c>
      <c r="O349" s="11">
        <f>IF(L349="","",IF(L349&gt;M349,3,IF(L349=M349,1,0)))</f>
        <v/>
      </c>
      <c r="P349" s="31">
        <f>IF(I349="H",INDEX(Matches!$L:$L,AA349),INDEX(Matches!$N:$N,AA349))</f>
        <v/>
      </c>
      <c r="Q349" s="31">
        <f>INDEX(Matches!$M:$M,AA349)</f>
        <v/>
      </c>
      <c r="R349" s="31">
        <f>IF(I349="H",INDEX(Matches!$N:$N,AA349),INDEX(Matches!$L:$L,AA349))</f>
        <v/>
      </c>
      <c r="S349" s="33">
        <f>IF(I349="H",INDEX(Matches!$O:$O,AA349),INDEX(Matches!$P:$P,AA349))</f>
        <v/>
      </c>
      <c r="T349" s="33">
        <f>IF(INDEX(Matches!$J:$J,AA349)="","",IF(I349="H",INDEX(Matches!$J:$J,AA349),INDEX(Matches!$K:$K,AA349)))</f>
        <v/>
      </c>
      <c r="U349" s="33">
        <f>IF(INDEX(Matches!$K:$K,AA349)="","",IF(I349="H",INDEX(Matches!$K:$K,AA349),INDEX(Matches!$J:$J,AA349)))</f>
        <v/>
      </c>
      <c r="V349" s="30">
        <f>IF(T349="","",T349-U349)</f>
        <v/>
      </c>
      <c r="W349" s="33">
        <f>IF(I349="H",INDEX(Matches!$T:$T,AA349),INDEX(Matches!$U:$U,AA349))</f>
        <v/>
      </c>
      <c r="X349" s="11">
        <f>INDEX(Matches!$X:$X,AA349)</f>
        <v/>
      </c>
      <c r="Y349" s="30">
        <f>IF(O349="","",O349-S349)</f>
        <v/>
      </c>
      <c r="Z349" s="30">
        <f>IF(W349="","",W349-S349)</f>
        <v/>
      </c>
      <c r="AA349" s="24">
        <f>MATCH(J349,Matches!$A:$A,0)</f>
        <v/>
      </c>
      <c r="AB349" s="33" t="n"/>
      <c r="AC349" s="33" t="n"/>
      <c r="AD349" s="24" t="n"/>
      <c r="AE349" s="24" t="n">
        <v>2</v>
      </c>
      <c r="AF349" s="33" t="n"/>
      <c r="AG349" s="33" t="n"/>
    </row>
    <row r="350">
      <c r="A350" s="24" t="inlineStr">
        <is>
          <t>Fulham|7</t>
        </is>
      </c>
      <c r="B350" s="24" t="inlineStr">
        <is>
          <t>E0</t>
        </is>
      </c>
      <c r="C350" s="24" t="inlineStr">
        <is>
          <t>Premier League</t>
        </is>
      </c>
      <c r="D350" s="24" t="inlineStr">
        <is>
          <t>Fulham</t>
        </is>
      </c>
      <c r="E350" s="24" t="n">
        <v>7</v>
      </c>
      <c r="F350" s="24" t="n">
        <v>2</v>
      </c>
      <c r="G350" s="29" t="n">
        <v>46312.625</v>
      </c>
      <c r="H350" s="24" t="inlineStr">
        <is>
          <t>Hull</t>
        </is>
      </c>
      <c r="I350" s="24" t="inlineStr">
        <is>
          <t>H</t>
        </is>
      </c>
      <c r="J350" s="24" t="inlineStr">
        <is>
          <t>E0-Fulham-Hull</t>
        </is>
      </c>
      <c r="K350" s="24" t="n">
        <v>20</v>
      </c>
      <c r="L350" s="11">
        <f>IF(INDEX(Matches!$X:$X,AA350)=0,"",IF(I350="H",INDEX(Matches!$H:$H,AA350),INDEX(Matches!$I:$I,AA350)))</f>
        <v/>
      </c>
      <c r="M350" s="11">
        <f>IF(INDEX(Matches!$X:$X,AA350)=0,"",IF(I350="H",INDEX(Matches!$I:$I,AA350),INDEX(Matches!$H:$H,AA350)))</f>
        <v/>
      </c>
      <c r="N350" s="11">
        <f>IF(L350="","",IF(L350&gt;M350,"W",IF(L350=M350,"D","L")))</f>
        <v/>
      </c>
      <c r="O350" s="11">
        <f>IF(L350="","",IF(L350&gt;M350,3,IF(L350=M350,1,0)))</f>
        <v/>
      </c>
      <c r="P350" s="31">
        <f>IF(I350="H",INDEX(Matches!$L:$L,AA350),INDEX(Matches!$N:$N,AA350))</f>
        <v/>
      </c>
      <c r="Q350" s="31">
        <f>INDEX(Matches!$M:$M,AA350)</f>
        <v/>
      </c>
      <c r="R350" s="31">
        <f>IF(I350="H",INDEX(Matches!$N:$N,AA350),INDEX(Matches!$L:$L,AA350))</f>
        <v/>
      </c>
      <c r="S350" s="33">
        <f>IF(I350="H",INDEX(Matches!$O:$O,AA350),INDEX(Matches!$P:$P,AA350))</f>
        <v/>
      </c>
      <c r="T350" s="33">
        <f>IF(INDEX(Matches!$J:$J,AA350)="","",IF(I350="H",INDEX(Matches!$J:$J,AA350),INDEX(Matches!$K:$K,AA350)))</f>
        <v/>
      </c>
      <c r="U350" s="33">
        <f>IF(INDEX(Matches!$K:$K,AA350)="","",IF(I350="H",INDEX(Matches!$K:$K,AA350),INDEX(Matches!$J:$J,AA350)))</f>
        <v/>
      </c>
      <c r="V350" s="30">
        <f>IF(T350="","",T350-U350)</f>
        <v/>
      </c>
      <c r="W350" s="33">
        <f>IF(I350="H",INDEX(Matches!$T:$T,AA350),INDEX(Matches!$U:$U,AA350))</f>
        <v/>
      </c>
      <c r="X350" s="11">
        <f>INDEX(Matches!$X:$X,AA350)</f>
        <v/>
      </c>
      <c r="Y350" s="30">
        <f>IF(O350="","",O350-S350)</f>
        <v/>
      </c>
      <c r="Z350" s="30">
        <f>IF(W350="","",W350-S350)</f>
        <v/>
      </c>
      <c r="AA350" s="24">
        <f>MATCH(J350,Matches!$A:$A,0)</f>
        <v/>
      </c>
      <c r="AB350" s="33" t="n"/>
      <c r="AC350" s="33" t="n"/>
      <c r="AD350" s="24" t="n"/>
      <c r="AE350" s="24" t="n">
        <v>2</v>
      </c>
      <c r="AF350" s="33" t="n"/>
      <c r="AG350" s="33" t="n"/>
    </row>
    <row r="351">
      <c r="A351" s="24" t="inlineStr">
        <is>
          <t>Fulham|8</t>
        </is>
      </c>
      <c r="B351" s="24" t="inlineStr">
        <is>
          <t>E0</t>
        </is>
      </c>
      <c r="C351" s="24" t="inlineStr">
        <is>
          <t>Premier League</t>
        </is>
      </c>
      <c r="D351" s="24" t="inlineStr">
        <is>
          <t>Fulham</t>
        </is>
      </c>
      <c r="E351" s="24" t="n">
        <v>8</v>
      </c>
      <c r="F351" s="24" t="n">
        <v>2</v>
      </c>
      <c r="G351" s="29" t="n">
        <v>46319.625</v>
      </c>
      <c r="H351" s="24" t="inlineStr">
        <is>
          <t>Coventry</t>
        </is>
      </c>
      <c r="I351" s="24" t="inlineStr">
        <is>
          <t>A</t>
        </is>
      </c>
      <c r="J351" s="24" t="inlineStr">
        <is>
          <t>E0-Coventry-Fulham</t>
        </is>
      </c>
      <c r="K351" s="24" t="n">
        <v>18</v>
      </c>
      <c r="L351" s="11">
        <f>IF(INDEX(Matches!$X:$X,AA351)=0,"",IF(I351="H",INDEX(Matches!$H:$H,AA351),INDEX(Matches!$I:$I,AA351)))</f>
        <v/>
      </c>
      <c r="M351" s="11">
        <f>IF(INDEX(Matches!$X:$X,AA351)=0,"",IF(I351="H",INDEX(Matches!$I:$I,AA351),INDEX(Matches!$H:$H,AA351)))</f>
        <v/>
      </c>
      <c r="N351" s="11">
        <f>IF(L351="","",IF(L351&gt;M351,"W",IF(L351=M351,"D","L")))</f>
        <v/>
      </c>
      <c r="O351" s="11">
        <f>IF(L351="","",IF(L351&gt;M351,3,IF(L351=M351,1,0)))</f>
        <v/>
      </c>
      <c r="P351" s="31">
        <f>IF(I351="H",INDEX(Matches!$L:$L,AA351),INDEX(Matches!$N:$N,AA351))</f>
        <v/>
      </c>
      <c r="Q351" s="31">
        <f>INDEX(Matches!$M:$M,AA351)</f>
        <v/>
      </c>
      <c r="R351" s="31">
        <f>IF(I351="H",INDEX(Matches!$N:$N,AA351),INDEX(Matches!$L:$L,AA351))</f>
        <v/>
      </c>
      <c r="S351" s="33">
        <f>IF(I351="H",INDEX(Matches!$O:$O,AA351),INDEX(Matches!$P:$P,AA351))</f>
        <v/>
      </c>
      <c r="T351" s="33">
        <f>IF(INDEX(Matches!$J:$J,AA351)="","",IF(I351="H",INDEX(Matches!$J:$J,AA351),INDEX(Matches!$K:$K,AA351)))</f>
        <v/>
      </c>
      <c r="U351" s="33">
        <f>IF(INDEX(Matches!$K:$K,AA351)="","",IF(I351="H",INDEX(Matches!$K:$K,AA351),INDEX(Matches!$J:$J,AA351)))</f>
        <v/>
      </c>
      <c r="V351" s="30">
        <f>IF(T351="","",T351-U351)</f>
        <v/>
      </c>
      <c r="W351" s="33">
        <f>IF(I351="H",INDEX(Matches!$T:$T,AA351),INDEX(Matches!$U:$U,AA351))</f>
        <v/>
      </c>
      <c r="X351" s="11">
        <f>INDEX(Matches!$X:$X,AA351)</f>
        <v/>
      </c>
      <c r="Y351" s="30">
        <f>IF(O351="","",O351-S351)</f>
        <v/>
      </c>
      <c r="Z351" s="30">
        <f>IF(W351="","",W351-S351)</f>
        <v/>
      </c>
      <c r="AA351" s="24">
        <f>MATCH(J351,Matches!$A:$A,0)</f>
        <v/>
      </c>
      <c r="AB351" s="33" t="n"/>
      <c r="AC351" s="33" t="n">
        <v>1.497094084764464</v>
      </c>
      <c r="AD351" s="24" t="n"/>
      <c r="AE351" s="24" t="n">
        <v>2</v>
      </c>
      <c r="AF351" s="33" t="n"/>
      <c r="AG351" s="33" t="n"/>
    </row>
    <row r="352">
      <c r="A352" s="24" t="inlineStr">
        <is>
          <t>Fulham|9</t>
        </is>
      </c>
      <c r="B352" s="24" t="inlineStr">
        <is>
          <t>E0</t>
        </is>
      </c>
      <c r="C352" s="24" t="inlineStr">
        <is>
          <t>Premier League</t>
        </is>
      </c>
      <c r="D352" s="24" t="inlineStr">
        <is>
          <t>Fulham</t>
        </is>
      </c>
      <c r="E352" s="24" t="n">
        <v>9</v>
      </c>
      <c r="F352" s="24" t="n">
        <v>3</v>
      </c>
      <c r="G352" s="29" t="n">
        <v>46326.83333333334</v>
      </c>
      <c r="H352" s="24" t="inlineStr">
        <is>
          <t>Aston Villa</t>
        </is>
      </c>
      <c r="I352" s="24" t="inlineStr">
        <is>
          <t>A</t>
        </is>
      </c>
      <c r="J352" s="24" t="inlineStr">
        <is>
          <t>E0-AstonVil-Fulham</t>
        </is>
      </c>
      <c r="K352" s="24" t="n">
        <v>7</v>
      </c>
      <c r="L352" s="11">
        <f>IF(INDEX(Matches!$X:$X,AA352)=0,"",IF(I352="H",INDEX(Matches!$H:$H,AA352),INDEX(Matches!$I:$I,AA352)))</f>
        <v/>
      </c>
      <c r="M352" s="11">
        <f>IF(INDEX(Matches!$X:$X,AA352)=0,"",IF(I352="H",INDEX(Matches!$I:$I,AA352),INDEX(Matches!$H:$H,AA352)))</f>
        <v/>
      </c>
      <c r="N352" s="11">
        <f>IF(L352="","",IF(L352&gt;M352,"W",IF(L352=M352,"D","L")))</f>
        <v/>
      </c>
      <c r="O352" s="11">
        <f>IF(L352="","",IF(L352&gt;M352,3,IF(L352=M352,1,0)))</f>
        <v/>
      </c>
      <c r="P352" s="31">
        <f>IF(I352="H",INDEX(Matches!$L:$L,AA352),INDEX(Matches!$N:$N,AA352))</f>
        <v/>
      </c>
      <c r="Q352" s="31">
        <f>INDEX(Matches!$M:$M,AA352)</f>
        <v/>
      </c>
      <c r="R352" s="31">
        <f>IF(I352="H",INDEX(Matches!$N:$N,AA352),INDEX(Matches!$L:$L,AA352))</f>
        <v/>
      </c>
      <c r="S352" s="33">
        <f>IF(I352="H",INDEX(Matches!$O:$O,AA352),INDEX(Matches!$P:$P,AA352))</f>
        <v/>
      </c>
      <c r="T352" s="33">
        <f>IF(INDEX(Matches!$J:$J,AA352)="","",IF(I352="H",INDEX(Matches!$J:$J,AA352),INDEX(Matches!$K:$K,AA352)))</f>
        <v/>
      </c>
      <c r="U352" s="33">
        <f>IF(INDEX(Matches!$K:$K,AA352)="","",IF(I352="H",INDEX(Matches!$K:$K,AA352),INDEX(Matches!$J:$J,AA352)))</f>
        <v/>
      </c>
      <c r="V352" s="30">
        <f>IF(T352="","",T352-U352)</f>
        <v/>
      </c>
      <c r="W352" s="33">
        <f>IF(I352="H",INDEX(Matches!$T:$T,AA352),INDEX(Matches!$U:$U,AA352))</f>
        <v/>
      </c>
      <c r="X352" s="11">
        <f>INDEX(Matches!$X:$X,AA352)</f>
        <v/>
      </c>
      <c r="Y352" s="30">
        <f>IF(O352="","",O352-S352)</f>
        <v/>
      </c>
      <c r="Z352" s="30">
        <f>IF(W352="","",W352-S352)</f>
        <v/>
      </c>
      <c r="AA352" s="24">
        <f>MATCH(J352,Matches!$A:$A,0)</f>
        <v/>
      </c>
      <c r="AB352" s="33" t="n"/>
      <c r="AC352" s="33" t="n">
        <v>0.9383096114033171</v>
      </c>
      <c r="AD352" s="24" t="n"/>
      <c r="AE352" s="24" t="n">
        <v>3</v>
      </c>
      <c r="AF352" s="33" t="n"/>
      <c r="AG352" s="33" t="n"/>
    </row>
    <row r="353">
      <c r="A353" s="24" t="inlineStr">
        <is>
          <t>Fulham|10</t>
        </is>
      </c>
      <c r="B353" s="24" t="inlineStr">
        <is>
          <t>E0</t>
        </is>
      </c>
      <c r="C353" s="24" t="inlineStr">
        <is>
          <t>Premier League</t>
        </is>
      </c>
      <c r="D353" s="24" t="inlineStr">
        <is>
          <t>Fulham</t>
        </is>
      </c>
      <c r="E353" s="24" t="n">
        <v>10</v>
      </c>
      <c r="F353" s="24" t="n">
        <v>3</v>
      </c>
      <c r="G353" s="29" t="n">
        <v>46333.625</v>
      </c>
      <c r="H353" s="24" t="inlineStr">
        <is>
          <t>Newcastle</t>
        </is>
      </c>
      <c r="I353" s="24" t="inlineStr">
        <is>
          <t>H</t>
        </is>
      </c>
      <c r="J353" s="24" t="inlineStr">
        <is>
          <t>E0-Fulham-Newcastl</t>
        </is>
      </c>
      <c r="K353" s="24" t="n">
        <v>9</v>
      </c>
      <c r="L353" s="11">
        <f>IF(INDEX(Matches!$X:$X,AA353)=0,"",IF(I353="H",INDEX(Matches!$H:$H,AA353),INDEX(Matches!$I:$I,AA353)))</f>
        <v/>
      </c>
      <c r="M353" s="11">
        <f>IF(INDEX(Matches!$X:$X,AA353)=0,"",IF(I353="H",INDEX(Matches!$I:$I,AA353),INDEX(Matches!$H:$H,AA353)))</f>
        <v/>
      </c>
      <c r="N353" s="11">
        <f>IF(L353="","",IF(L353&gt;M353,"W",IF(L353=M353,"D","L")))</f>
        <v/>
      </c>
      <c r="O353" s="11">
        <f>IF(L353="","",IF(L353&gt;M353,3,IF(L353=M353,1,0)))</f>
        <v/>
      </c>
      <c r="P353" s="31">
        <f>IF(I353="H",INDEX(Matches!$L:$L,AA353),INDEX(Matches!$N:$N,AA353))</f>
        <v/>
      </c>
      <c r="Q353" s="31">
        <f>INDEX(Matches!$M:$M,AA353)</f>
        <v/>
      </c>
      <c r="R353" s="31">
        <f>IF(I353="H",INDEX(Matches!$N:$N,AA353),INDEX(Matches!$L:$L,AA353))</f>
        <v/>
      </c>
      <c r="S353" s="33">
        <f>IF(I353="H",INDEX(Matches!$O:$O,AA353),INDEX(Matches!$P:$P,AA353))</f>
        <v/>
      </c>
      <c r="T353" s="33">
        <f>IF(INDEX(Matches!$J:$J,AA353)="","",IF(I353="H",INDEX(Matches!$J:$J,AA353),INDEX(Matches!$K:$K,AA353)))</f>
        <v/>
      </c>
      <c r="U353" s="33">
        <f>IF(INDEX(Matches!$K:$K,AA353)="","",IF(I353="H",INDEX(Matches!$K:$K,AA353),INDEX(Matches!$J:$J,AA353)))</f>
        <v/>
      </c>
      <c r="V353" s="30">
        <f>IF(T353="","",T353-U353)</f>
        <v/>
      </c>
      <c r="W353" s="33">
        <f>IF(I353="H",INDEX(Matches!$T:$T,AA353),INDEX(Matches!$U:$U,AA353))</f>
        <v/>
      </c>
      <c r="X353" s="11">
        <f>INDEX(Matches!$X:$X,AA353)</f>
        <v/>
      </c>
      <c r="Y353" s="30">
        <f>IF(O353="","",O353-S353)</f>
        <v/>
      </c>
      <c r="Z353" s="30">
        <f>IF(W353="","",W353-S353)</f>
        <v/>
      </c>
      <c r="AA353" s="24">
        <f>MATCH(J353,Matches!$A:$A,0)</f>
        <v/>
      </c>
      <c r="AB353" s="33" t="n"/>
      <c r="AC353" s="33" t="n">
        <v>1.420043584300598</v>
      </c>
      <c r="AD353" s="24" t="n"/>
      <c r="AE353" s="24" t="n">
        <v>3</v>
      </c>
      <c r="AF353" s="33" t="n"/>
      <c r="AG353" s="33" t="n"/>
    </row>
    <row r="354">
      <c r="A354" s="24" t="inlineStr">
        <is>
          <t>Fulham|11</t>
        </is>
      </c>
      <c r="B354" s="24" t="inlineStr">
        <is>
          <t>E0</t>
        </is>
      </c>
      <c r="C354" s="24" t="inlineStr">
        <is>
          <t>Premier League</t>
        </is>
      </c>
      <c r="D354" s="24" t="inlineStr">
        <is>
          <t>Fulham</t>
        </is>
      </c>
      <c r="E354" s="24" t="n">
        <v>11</v>
      </c>
      <c r="F354" s="24" t="n">
        <v>3</v>
      </c>
      <c r="G354" s="29" t="n">
        <v>46347.52083333334</v>
      </c>
      <c r="H354" s="24" t="inlineStr">
        <is>
          <t>Man City</t>
        </is>
      </c>
      <c r="I354" s="24" t="inlineStr">
        <is>
          <t>A</t>
        </is>
      </c>
      <c r="J354" s="24" t="inlineStr">
        <is>
          <t>E0-ManCity-Fulham</t>
        </is>
      </c>
      <c r="K354" s="24" t="n">
        <v>2</v>
      </c>
      <c r="L354" s="11">
        <f>IF(INDEX(Matches!$X:$X,AA354)=0,"",IF(I354="H",INDEX(Matches!$H:$H,AA354),INDEX(Matches!$I:$I,AA354)))</f>
        <v/>
      </c>
      <c r="M354" s="11">
        <f>IF(INDEX(Matches!$X:$X,AA354)=0,"",IF(I354="H",INDEX(Matches!$I:$I,AA354),INDEX(Matches!$H:$H,AA354)))</f>
        <v/>
      </c>
      <c r="N354" s="11">
        <f>IF(L354="","",IF(L354&gt;M354,"W",IF(L354=M354,"D","L")))</f>
        <v/>
      </c>
      <c r="O354" s="11">
        <f>IF(L354="","",IF(L354&gt;M354,3,IF(L354=M354,1,0)))</f>
        <v/>
      </c>
      <c r="P354" s="31">
        <f>IF(I354="H",INDEX(Matches!$L:$L,AA354),INDEX(Matches!$N:$N,AA354))</f>
        <v/>
      </c>
      <c r="Q354" s="31">
        <f>INDEX(Matches!$M:$M,AA354)</f>
        <v/>
      </c>
      <c r="R354" s="31">
        <f>IF(I354="H",INDEX(Matches!$N:$N,AA354),INDEX(Matches!$L:$L,AA354))</f>
        <v/>
      </c>
      <c r="S354" s="33">
        <f>IF(I354="H",INDEX(Matches!$O:$O,AA354),INDEX(Matches!$P:$P,AA354))</f>
        <v/>
      </c>
      <c r="T354" s="33">
        <f>IF(INDEX(Matches!$J:$J,AA354)="","",IF(I354="H",INDEX(Matches!$J:$J,AA354),INDEX(Matches!$K:$K,AA354)))</f>
        <v/>
      </c>
      <c r="U354" s="33">
        <f>IF(INDEX(Matches!$K:$K,AA354)="","",IF(I354="H",INDEX(Matches!$K:$K,AA354),INDEX(Matches!$J:$J,AA354)))</f>
        <v/>
      </c>
      <c r="V354" s="30">
        <f>IF(T354="","",T354-U354)</f>
        <v/>
      </c>
      <c r="W354" s="33">
        <f>IF(I354="H",INDEX(Matches!$T:$T,AA354),INDEX(Matches!$U:$U,AA354))</f>
        <v/>
      </c>
      <c r="X354" s="11">
        <f>INDEX(Matches!$X:$X,AA354)</f>
        <v/>
      </c>
      <c r="Y354" s="30">
        <f>IF(O354="","",O354-S354)</f>
        <v/>
      </c>
      <c r="Z354" s="30">
        <f>IF(W354="","",W354-S354)</f>
        <v/>
      </c>
      <c r="AA354" s="24">
        <f>MATCH(J354,Matches!$A:$A,0)</f>
        <v/>
      </c>
      <c r="AB354" s="33" t="n"/>
      <c r="AC354" s="33" t="n">
        <v>0.5508518207878502</v>
      </c>
      <c r="AD354" s="24" t="n"/>
      <c r="AE354" s="24" t="n">
        <v>3</v>
      </c>
      <c r="AF354" s="33" t="n"/>
      <c r="AG354" s="33" t="n"/>
    </row>
    <row r="355">
      <c r="A355" s="24" t="inlineStr">
        <is>
          <t>Fulham|12</t>
        </is>
      </c>
      <c r="B355" s="24" t="inlineStr">
        <is>
          <t>E0</t>
        </is>
      </c>
      <c r="C355" s="24" t="inlineStr">
        <is>
          <t>Premier League</t>
        </is>
      </c>
      <c r="D355" s="24" t="inlineStr">
        <is>
          <t>Fulham</t>
        </is>
      </c>
      <c r="E355" s="24" t="n">
        <v>12</v>
      </c>
      <c r="F355" s="24" t="n">
        <v>3</v>
      </c>
      <c r="G355" s="29" t="n">
        <v>46355.58680555555</v>
      </c>
      <c r="H355" s="24" t="inlineStr">
        <is>
          <t>Bournemouth</t>
        </is>
      </c>
      <c r="I355" s="24" t="inlineStr">
        <is>
          <t>H</t>
        </is>
      </c>
      <c r="J355" s="24" t="inlineStr">
        <is>
          <t>E0-Fulham-Bournemo</t>
        </is>
      </c>
      <c r="K355" s="24" t="n">
        <v>11</v>
      </c>
      <c r="L355" s="11">
        <f>IF(INDEX(Matches!$X:$X,AA355)=0,"",IF(I355="H",INDEX(Matches!$H:$H,AA355),INDEX(Matches!$I:$I,AA355)))</f>
        <v/>
      </c>
      <c r="M355" s="11">
        <f>IF(INDEX(Matches!$X:$X,AA355)=0,"",IF(I355="H",INDEX(Matches!$I:$I,AA355),INDEX(Matches!$H:$H,AA355)))</f>
        <v/>
      </c>
      <c r="N355" s="11">
        <f>IF(L355="","",IF(L355&gt;M355,"W",IF(L355=M355,"D","L")))</f>
        <v/>
      </c>
      <c r="O355" s="11">
        <f>IF(L355="","",IF(L355&gt;M355,3,IF(L355=M355,1,0)))</f>
        <v/>
      </c>
      <c r="P355" s="31">
        <f>IF(I355="H",INDEX(Matches!$L:$L,AA355),INDEX(Matches!$N:$N,AA355))</f>
        <v/>
      </c>
      <c r="Q355" s="31">
        <f>INDEX(Matches!$M:$M,AA355)</f>
        <v/>
      </c>
      <c r="R355" s="31">
        <f>IF(I355="H",INDEX(Matches!$N:$N,AA355),INDEX(Matches!$L:$L,AA355))</f>
        <v/>
      </c>
      <c r="S355" s="33">
        <f>IF(I355="H",INDEX(Matches!$O:$O,AA355),INDEX(Matches!$P:$P,AA355))</f>
        <v/>
      </c>
      <c r="T355" s="33">
        <f>IF(INDEX(Matches!$J:$J,AA355)="","",IF(I355="H",INDEX(Matches!$J:$J,AA355),INDEX(Matches!$K:$K,AA355)))</f>
        <v/>
      </c>
      <c r="U355" s="33">
        <f>IF(INDEX(Matches!$K:$K,AA355)="","",IF(I355="H",INDEX(Matches!$K:$K,AA355),INDEX(Matches!$J:$J,AA355)))</f>
        <v/>
      </c>
      <c r="V355" s="30">
        <f>IF(T355="","",T355-U355)</f>
        <v/>
      </c>
      <c r="W355" s="33">
        <f>IF(I355="H",INDEX(Matches!$T:$T,AA355),INDEX(Matches!$U:$U,AA355))</f>
        <v/>
      </c>
      <c r="X355" s="11">
        <f>INDEX(Matches!$X:$X,AA355)</f>
        <v/>
      </c>
      <c r="Y355" s="30">
        <f>IF(O355="","",O355-S355)</f>
        <v/>
      </c>
      <c r="Z355" s="30">
        <f>IF(W355="","",W355-S355)</f>
        <v/>
      </c>
      <c r="AA355" s="24">
        <f>MATCH(J355,Matches!$A:$A,0)</f>
        <v/>
      </c>
      <c r="AB355" s="33" t="n"/>
      <c r="AC355" s="33" t="n">
        <v>1.381846772553907</v>
      </c>
      <c r="AD355" s="24" t="n"/>
      <c r="AE355" s="24" t="n">
        <v>3</v>
      </c>
      <c r="AF355" s="33" t="n"/>
      <c r="AG355" s="33" t="n"/>
    </row>
    <row r="356">
      <c r="A356" s="24" t="inlineStr">
        <is>
          <t>Fulham|13</t>
        </is>
      </c>
      <c r="B356" s="24" t="inlineStr">
        <is>
          <t>E0</t>
        </is>
      </c>
      <c r="C356" s="24" t="inlineStr">
        <is>
          <t>Premier League</t>
        </is>
      </c>
      <c r="D356" s="24" t="inlineStr">
        <is>
          <t>Fulham</t>
        </is>
      </c>
      <c r="E356" s="24" t="n">
        <v>13</v>
      </c>
      <c r="F356" s="24" t="n">
        <v>4</v>
      </c>
      <c r="G356" s="29" t="n">
        <v>46358.83333333334</v>
      </c>
      <c r="H356" s="24" t="inlineStr">
        <is>
          <t>Tottenham</t>
        </is>
      </c>
      <c r="I356" s="24" t="inlineStr">
        <is>
          <t>A</t>
        </is>
      </c>
      <c r="J356" s="24" t="inlineStr">
        <is>
          <t>E0-Tottenha-Fulham</t>
        </is>
      </c>
      <c r="K356" s="24" t="n">
        <v>6</v>
      </c>
      <c r="L356" s="11">
        <f>IF(INDEX(Matches!$X:$X,AA356)=0,"",IF(I356="H",INDEX(Matches!$H:$H,AA356),INDEX(Matches!$I:$I,AA356)))</f>
        <v/>
      </c>
      <c r="M356" s="11">
        <f>IF(INDEX(Matches!$X:$X,AA356)=0,"",IF(I356="H",INDEX(Matches!$I:$I,AA356),INDEX(Matches!$H:$H,AA356)))</f>
        <v/>
      </c>
      <c r="N356" s="11">
        <f>IF(L356="","",IF(L356&gt;M356,"W",IF(L356=M356,"D","L")))</f>
        <v/>
      </c>
      <c r="O356" s="11">
        <f>IF(L356="","",IF(L356&gt;M356,3,IF(L356=M356,1,0)))</f>
        <v/>
      </c>
      <c r="P356" s="31">
        <f>IF(I356="H",INDEX(Matches!$L:$L,AA356),INDEX(Matches!$N:$N,AA356))</f>
        <v/>
      </c>
      <c r="Q356" s="31">
        <f>INDEX(Matches!$M:$M,AA356)</f>
        <v/>
      </c>
      <c r="R356" s="31">
        <f>IF(I356="H",INDEX(Matches!$N:$N,AA356),INDEX(Matches!$L:$L,AA356))</f>
        <v/>
      </c>
      <c r="S356" s="33">
        <f>IF(I356="H",INDEX(Matches!$O:$O,AA356),INDEX(Matches!$P:$P,AA356))</f>
        <v/>
      </c>
      <c r="T356" s="33">
        <f>IF(INDEX(Matches!$J:$J,AA356)="","",IF(I356="H",INDEX(Matches!$J:$J,AA356),INDEX(Matches!$K:$K,AA356)))</f>
        <v/>
      </c>
      <c r="U356" s="33">
        <f>IF(INDEX(Matches!$K:$K,AA356)="","",IF(I356="H",INDEX(Matches!$K:$K,AA356),INDEX(Matches!$J:$J,AA356)))</f>
        <v/>
      </c>
      <c r="V356" s="30">
        <f>IF(T356="","",T356-U356)</f>
        <v/>
      </c>
      <c r="W356" s="33">
        <f>IF(I356="H",INDEX(Matches!$T:$T,AA356),INDEX(Matches!$U:$U,AA356))</f>
        <v/>
      </c>
      <c r="X356" s="11">
        <f>INDEX(Matches!$X:$X,AA356)</f>
        <v/>
      </c>
      <c r="Y356" s="30">
        <f>IF(O356="","",O356-S356)</f>
        <v/>
      </c>
      <c r="Z356" s="30">
        <f>IF(W356="","",W356-S356)</f>
        <v/>
      </c>
      <c r="AA356" s="24">
        <f>MATCH(J356,Matches!$A:$A,0)</f>
        <v/>
      </c>
      <c r="AB356" s="33" t="n"/>
      <c r="AC356" s="33" t="n">
        <v>0.8758933571671456</v>
      </c>
      <c r="AD356" s="24" t="n"/>
      <c r="AE356" s="24" t="n">
        <v>4</v>
      </c>
      <c r="AF356" s="33" t="n"/>
      <c r="AG356" s="33" t="n"/>
    </row>
    <row r="357">
      <c r="A357" s="24" t="inlineStr">
        <is>
          <t>Fulham|14</t>
        </is>
      </c>
      <c r="B357" s="24" t="inlineStr">
        <is>
          <t>E0</t>
        </is>
      </c>
      <c r="C357" s="24" t="inlineStr">
        <is>
          <t>Premier League</t>
        </is>
      </c>
      <c r="D357" s="24" t="inlineStr">
        <is>
          <t>Fulham</t>
        </is>
      </c>
      <c r="E357" s="24" t="n">
        <v>14</v>
      </c>
      <c r="F357" s="24" t="n">
        <v>4</v>
      </c>
      <c r="G357" s="29" t="n">
        <v>46361.625</v>
      </c>
      <c r="H357" s="24" t="inlineStr">
        <is>
          <t>Everton</t>
        </is>
      </c>
      <c r="I357" s="24" t="inlineStr">
        <is>
          <t>A</t>
        </is>
      </c>
      <c r="J357" s="24" t="inlineStr">
        <is>
          <t>E0-Everton-Fulham</t>
        </is>
      </c>
      <c r="K357" s="24" t="n">
        <v>10</v>
      </c>
      <c r="L357" s="11">
        <f>IF(INDEX(Matches!$X:$X,AA357)=0,"",IF(I357="H",INDEX(Matches!$H:$H,AA357),INDEX(Matches!$I:$I,AA357)))</f>
        <v/>
      </c>
      <c r="M357" s="11">
        <f>IF(INDEX(Matches!$X:$X,AA357)=0,"",IF(I357="H",INDEX(Matches!$I:$I,AA357),INDEX(Matches!$H:$H,AA357)))</f>
        <v/>
      </c>
      <c r="N357" s="11">
        <f>IF(L357="","",IF(L357&gt;M357,"W",IF(L357=M357,"D","L")))</f>
        <v/>
      </c>
      <c r="O357" s="11">
        <f>IF(L357="","",IF(L357&gt;M357,3,IF(L357=M357,1,0)))</f>
        <v/>
      </c>
      <c r="P357" s="31">
        <f>IF(I357="H",INDEX(Matches!$L:$L,AA357),INDEX(Matches!$N:$N,AA357))</f>
        <v/>
      </c>
      <c r="Q357" s="31">
        <f>INDEX(Matches!$M:$M,AA357)</f>
        <v/>
      </c>
      <c r="R357" s="31">
        <f>IF(I357="H",INDEX(Matches!$N:$N,AA357),INDEX(Matches!$L:$L,AA357))</f>
        <v/>
      </c>
      <c r="S357" s="33">
        <f>IF(I357="H",INDEX(Matches!$O:$O,AA357),INDEX(Matches!$P:$P,AA357))</f>
        <v/>
      </c>
      <c r="T357" s="33">
        <f>IF(INDEX(Matches!$J:$J,AA357)="","",IF(I357="H",INDEX(Matches!$J:$J,AA357),INDEX(Matches!$K:$K,AA357)))</f>
        <v/>
      </c>
      <c r="U357" s="33">
        <f>IF(INDEX(Matches!$K:$K,AA357)="","",IF(I357="H",INDEX(Matches!$K:$K,AA357),INDEX(Matches!$J:$J,AA357)))</f>
        <v/>
      </c>
      <c r="V357" s="30">
        <f>IF(T357="","",T357-U357)</f>
        <v/>
      </c>
      <c r="W357" s="33">
        <f>IF(I357="H",INDEX(Matches!$T:$T,AA357),INDEX(Matches!$U:$U,AA357))</f>
        <v/>
      </c>
      <c r="X357" s="11">
        <f>INDEX(Matches!$X:$X,AA357)</f>
        <v/>
      </c>
      <c r="Y357" s="30">
        <f>IF(O357="","",O357-S357)</f>
        <v/>
      </c>
      <c r="Z357" s="30">
        <f>IF(W357="","",W357-S357)</f>
        <v/>
      </c>
      <c r="AA357" s="24">
        <f>MATCH(J357,Matches!$A:$A,0)</f>
        <v/>
      </c>
      <c r="AB357" s="33" t="n"/>
      <c r="AC357" s="33" t="n">
        <v>1.11758969336032</v>
      </c>
      <c r="AD357" s="24" t="n"/>
      <c r="AE357" s="24" t="n">
        <v>4</v>
      </c>
      <c r="AF357" s="33" t="n"/>
      <c r="AG357" s="33" t="n"/>
    </row>
    <row r="358">
      <c r="A358" s="24" t="inlineStr">
        <is>
          <t>Fulham|15</t>
        </is>
      </c>
      <c r="B358" s="24" t="inlineStr">
        <is>
          <t>E0</t>
        </is>
      </c>
      <c r="C358" s="24" t="inlineStr">
        <is>
          <t>Premier League</t>
        </is>
      </c>
      <c r="D358" s="24" t="inlineStr">
        <is>
          <t>Fulham</t>
        </is>
      </c>
      <c r="E358" s="24" t="n">
        <v>15</v>
      </c>
      <c r="F358" s="24" t="n">
        <v>4</v>
      </c>
      <c r="G358" s="29" t="n">
        <v>46368.625</v>
      </c>
      <c r="H358" s="24" t="inlineStr">
        <is>
          <t>Brentford</t>
        </is>
      </c>
      <c r="I358" s="24" t="inlineStr">
        <is>
          <t>H</t>
        </is>
      </c>
      <c r="J358" s="24" t="inlineStr">
        <is>
          <t>E0-Fulham-Brentfor</t>
        </is>
      </c>
      <c r="K358" s="24" t="n">
        <v>12</v>
      </c>
      <c r="L358" s="11">
        <f>IF(INDEX(Matches!$X:$X,AA358)=0,"",IF(I358="H",INDEX(Matches!$H:$H,AA358),INDEX(Matches!$I:$I,AA358)))</f>
        <v/>
      </c>
      <c r="M358" s="11">
        <f>IF(INDEX(Matches!$X:$X,AA358)=0,"",IF(I358="H",INDEX(Matches!$I:$I,AA358),INDEX(Matches!$H:$H,AA358)))</f>
        <v/>
      </c>
      <c r="N358" s="11">
        <f>IF(L358="","",IF(L358&gt;M358,"W",IF(L358=M358,"D","L")))</f>
        <v/>
      </c>
      <c r="O358" s="11">
        <f>IF(L358="","",IF(L358&gt;M358,3,IF(L358=M358,1,0)))</f>
        <v/>
      </c>
      <c r="P358" s="31">
        <f>IF(I358="H",INDEX(Matches!$L:$L,AA358),INDEX(Matches!$N:$N,AA358))</f>
        <v/>
      </c>
      <c r="Q358" s="31">
        <f>INDEX(Matches!$M:$M,AA358)</f>
        <v/>
      </c>
      <c r="R358" s="31">
        <f>IF(I358="H",INDEX(Matches!$N:$N,AA358),INDEX(Matches!$L:$L,AA358))</f>
        <v/>
      </c>
      <c r="S358" s="33">
        <f>IF(I358="H",INDEX(Matches!$O:$O,AA358),INDEX(Matches!$P:$P,AA358))</f>
        <v/>
      </c>
      <c r="T358" s="33">
        <f>IF(INDEX(Matches!$J:$J,AA358)="","",IF(I358="H",INDEX(Matches!$J:$J,AA358),INDEX(Matches!$K:$K,AA358)))</f>
        <v/>
      </c>
      <c r="U358" s="33">
        <f>IF(INDEX(Matches!$K:$K,AA358)="","",IF(I358="H",INDEX(Matches!$K:$K,AA358),INDEX(Matches!$J:$J,AA358)))</f>
        <v/>
      </c>
      <c r="V358" s="30">
        <f>IF(T358="","",T358-U358)</f>
        <v/>
      </c>
      <c r="W358" s="33">
        <f>IF(I358="H",INDEX(Matches!$T:$T,AA358),INDEX(Matches!$U:$U,AA358))</f>
        <v/>
      </c>
      <c r="X358" s="11">
        <f>INDEX(Matches!$X:$X,AA358)</f>
        <v/>
      </c>
      <c r="Y358" s="30">
        <f>IF(O358="","",O358-S358)</f>
        <v/>
      </c>
      <c r="Z358" s="30">
        <f>IF(W358="","",W358-S358)</f>
        <v/>
      </c>
      <c r="AA358" s="24">
        <f>MATCH(J358,Matches!$A:$A,0)</f>
        <v/>
      </c>
      <c r="AB358" s="33" t="n"/>
      <c r="AC358" s="33" t="n">
        <v>1.414157619669145</v>
      </c>
      <c r="AD358" s="24" t="n"/>
      <c r="AE358" s="24" t="n">
        <v>4</v>
      </c>
      <c r="AF358" s="33" t="n"/>
      <c r="AG358" s="33" t="n"/>
    </row>
    <row r="359">
      <c r="A359" s="24" t="inlineStr">
        <is>
          <t>Fulham|16</t>
        </is>
      </c>
      <c r="B359" s="24" t="inlineStr">
        <is>
          <t>E0</t>
        </is>
      </c>
      <c r="C359" s="24" t="inlineStr">
        <is>
          <t>Premier League</t>
        </is>
      </c>
      <c r="D359" s="24" t="inlineStr">
        <is>
          <t>Fulham</t>
        </is>
      </c>
      <c r="E359" s="24" t="n">
        <v>16</v>
      </c>
      <c r="F359" s="24" t="n">
        <v>4</v>
      </c>
      <c r="G359" s="29" t="n">
        <v>46375.625</v>
      </c>
      <c r="H359" s="24" t="inlineStr">
        <is>
          <t>Leeds</t>
        </is>
      </c>
      <c r="I359" s="24" t="inlineStr">
        <is>
          <t>A</t>
        </is>
      </c>
      <c r="J359" s="24" t="inlineStr">
        <is>
          <t>E0-Leeds-Fulham</t>
        </is>
      </c>
      <c r="K359" s="24" t="n">
        <v>14</v>
      </c>
      <c r="L359" s="11">
        <f>IF(INDEX(Matches!$X:$X,AA359)=0,"",IF(I359="H",INDEX(Matches!$H:$H,AA359),INDEX(Matches!$I:$I,AA359)))</f>
        <v/>
      </c>
      <c r="M359" s="11">
        <f>IF(INDEX(Matches!$X:$X,AA359)=0,"",IF(I359="H",INDEX(Matches!$I:$I,AA359),INDEX(Matches!$H:$H,AA359)))</f>
        <v/>
      </c>
      <c r="N359" s="11">
        <f>IF(L359="","",IF(L359&gt;M359,"W",IF(L359=M359,"D","L")))</f>
        <v/>
      </c>
      <c r="O359" s="11">
        <f>IF(L359="","",IF(L359&gt;M359,3,IF(L359=M359,1,0)))</f>
        <v/>
      </c>
      <c r="P359" s="31">
        <f>IF(I359="H",INDEX(Matches!$L:$L,AA359),INDEX(Matches!$N:$N,AA359))</f>
        <v/>
      </c>
      <c r="Q359" s="31">
        <f>INDEX(Matches!$M:$M,AA359)</f>
        <v/>
      </c>
      <c r="R359" s="31">
        <f>IF(I359="H",INDEX(Matches!$N:$N,AA359),INDEX(Matches!$L:$L,AA359))</f>
        <v/>
      </c>
      <c r="S359" s="33">
        <f>IF(I359="H",INDEX(Matches!$O:$O,AA359),INDEX(Matches!$P:$P,AA359))</f>
        <v/>
      </c>
      <c r="T359" s="33">
        <f>IF(INDEX(Matches!$J:$J,AA359)="","",IF(I359="H",INDEX(Matches!$J:$J,AA359),INDEX(Matches!$K:$K,AA359)))</f>
        <v/>
      </c>
      <c r="U359" s="33">
        <f>IF(INDEX(Matches!$K:$K,AA359)="","",IF(I359="H",INDEX(Matches!$K:$K,AA359),INDEX(Matches!$J:$J,AA359)))</f>
        <v/>
      </c>
      <c r="V359" s="30">
        <f>IF(T359="","",T359-U359)</f>
        <v/>
      </c>
      <c r="W359" s="33">
        <f>IF(I359="H",INDEX(Matches!$T:$T,AA359),INDEX(Matches!$U:$U,AA359))</f>
        <v/>
      </c>
      <c r="X359" s="11">
        <f>INDEX(Matches!$X:$X,AA359)</f>
        <v/>
      </c>
      <c r="Y359" s="30">
        <f>IF(O359="","",O359-S359)</f>
        <v/>
      </c>
      <c r="Z359" s="30">
        <f>IF(W359="","",W359-S359)</f>
        <v/>
      </c>
      <c r="AA359" s="24">
        <f>MATCH(J359,Matches!$A:$A,0)</f>
        <v/>
      </c>
      <c r="AB359" s="33" t="n"/>
      <c r="AC359" s="33" t="n">
        <v>1.177393273775112</v>
      </c>
      <c r="AD359" s="24" t="n"/>
      <c r="AE359" s="24" t="n">
        <v>4</v>
      </c>
      <c r="AF359" s="33" t="n"/>
      <c r="AG359" s="33" t="n"/>
    </row>
    <row r="360">
      <c r="A360" s="24" t="inlineStr">
        <is>
          <t>Fulham|17</t>
        </is>
      </c>
      <c r="B360" s="24" t="inlineStr">
        <is>
          <t>E0</t>
        </is>
      </c>
      <c r="C360" s="24" t="inlineStr">
        <is>
          <t>Premier League</t>
        </is>
      </c>
      <c r="D360" s="24" t="inlineStr">
        <is>
          <t>Fulham</t>
        </is>
      </c>
      <c r="E360" s="24" t="n">
        <v>17</v>
      </c>
      <c r="F360" s="24" t="n">
        <v>5</v>
      </c>
      <c r="G360" s="29" t="n">
        <v>46382.625</v>
      </c>
      <c r="H360" s="24" t="inlineStr">
        <is>
          <t>Brighton</t>
        </is>
      </c>
      <c r="I360" s="24" t="inlineStr">
        <is>
          <t>H</t>
        </is>
      </c>
      <c r="J360" s="24" t="inlineStr">
        <is>
          <t>E0-Fulham-Brighton</t>
        </is>
      </c>
      <c r="K360" s="24" t="n">
        <v>8</v>
      </c>
      <c r="L360" s="11">
        <f>IF(INDEX(Matches!$X:$X,AA360)=0,"",IF(I360="H",INDEX(Matches!$H:$H,AA360),INDEX(Matches!$I:$I,AA360)))</f>
        <v/>
      </c>
      <c r="M360" s="11">
        <f>IF(INDEX(Matches!$X:$X,AA360)=0,"",IF(I360="H",INDEX(Matches!$I:$I,AA360),INDEX(Matches!$H:$H,AA360)))</f>
        <v/>
      </c>
      <c r="N360" s="11">
        <f>IF(L360="","",IF(L360&gt;M360,"W",IF(L360=M360,"D","L")))</f>
        <v/>
      </c>
      <c r="O360" s="11">
        <f>IF(L360="","",IF(L360&gt;M360,3,IF(L360=M360,1,0)))</f>
        <v/>
      </c>
      <c r="P360" s="31">
        <f>IF(I360="H",INDEX(Matches!$L:$L,AA360),INDEX(Matches!$N:$N,AA360))</f>
        <v/>
      </c>
      <c r="Q360" s="31">
        <f>INDEX(Matches!$M:$M,AA360)</f>
        <v/>
      </c>
      <c r="R360" s="31">
        <f>IF(I360="H",INDEX(Matches!$N:$N,AA360),INDEX(Matches!$L:$L,AA360))</f>
        <v/>
      </c>
      <c r="S360" s="33">
        <f>IF(I360="H",INDEX(Matches!$O:$O,AA360),INDEX(Matches!$P:$P,AA360))</f>
        <v/>
      </c>
      <c r="T360" s="33">
        <f>IF(INDEX(Matches!$J:$J,AA360)="","",IF(I360="H",INDEX(Matches!$J:$J,AA360),INDEX(Matches!$K:$K,AA360)))</f>
        <v/>
      </c>
      <c r="U360" s="33">
        <f>IF(INDEX(Matches!$K:$K,AA360)="","",IF(I360="H",INDEX(Matches!$K:$K,AA360),INDEX(Matches!$J:$J,AA360)))</f>
        <v/>
      </c>
      <c r="V360" s="30">
        <f>IF(T360="","",T360-U360)</f>
        <v/>
      </c>
      <c r="W360" s="33">
        <f>IF(I360="H",INDEX(Matches!$T:$T,AA360),INDEX(Matches!$U:$U,AA360))</f>
        <v/>
      </c>
      <c r="X360" s="11">
        <f>INDEX(Matches!$X:$X,AA360)</f>
        <v/>
      </c>
      <c r="Y360" s="30">
        <f>IF(O360="","",O360-S360)</f>
        <v/>
      </c>
      <c r="Z360" s="30">
        <f>IF(W360="","",W360-S360)</f>
        <v/>
      </c>
      <c r="AA360" s="24">
        <f>MATCH(J360,Matches!$A:$A,0)</f>
        <v/>
      </c>
      <c r="AB360" s="33" t="n"/>
      <c r="AC360" s="33" t="n">
        <v>1.292034335782897</v>
      </c>
      <c r="AD360" s="24" t="n"/>
      <c r="AE360" s="24" t="n">
        <v>5</v>
      </c>
      <c r="AF360" s="33" t="n"/>
      <c r="AG360" s="33" t="n"/>
    </row>
    <row r="361">
      <c r="A361" s="24" t="inlineStr">
        <is>
          <t>Fulham|18</t>
        </is>
      </c>
      <c r="B361" s="24" t="inlineStr">
        <is>
          <t>E0</t>
        </is>
      </c>
      <c r="C361" s="24" t="inlineStr">
        <is>
          <t>Premier League</t>
        </is>
      </c>
      <c r="D361" s="24" t="inlineStr">
        <is>
          <t>Fulham</t>
        </is>
      </c>
      <c r="E361" s="24" t="n">
        <v>18</v>
      </c>
      <c r="F361" s="24" t="n">
        <v>5</v>
      </c>
      <c r="G361" s="29" t="n">
        <v>46386.8125</v>
      </c>
      <c r="H361" s="24" t="inlineStr">
        <is>
          <t>Arsenal</t>
        </is>
      </c>
      <c r="I361" s="24" t="inlineStr">
        <is>
          <t>H</t>
        </is>
      </c>
      <c r="J361" s="24" t="inlineStr">
        <is>
          <t>E0-Fulham-Arsenal</t>
        </is>
      </c>
      <c r="K361" s="24" t="n">
        <v>1</v>
      </c>
      <c r="L361" s="11">
        <f>IF(INDEX(Matches!$X:$X,AA361)=0,"",IF(I361="H",INDEX(Matches!$H:$H,AA361),INDEX(Matches!$I:$I,AA361)))</f>
        <v/>
      </c>
      <c r="M361" s="11">
        <f>IF(INDEX(Matches!$X:$X,AA361)=0,"",IF(I361="H",INDEX(Matches!$I:$I,AA361),INDEX(Matches!$H:$H,AA361)))</f>
        <v/>
      </c>
      <c r="N361" s="11">
        <f>IF(L361="","",IF(L361&gt;M361,"W",IF(L361=M361,"D","L")))</f>
        <v/>
      </c>
      <c r="O361" s="11">
        <f>IF(L361="","",IF(L361&gt;M361,3,IF(L361=M361,1,0)))</f>
        <v/>
      </c>
      <c r="P361" s="31">
        <f>IF(I361="H",INDEX(Matches!$L:$L,AA361),INDEX(Matches!$N:$N,AA361))</f>
        <v/>
      </c>
      <c r="Q361" s="31">
        <f>INDEX(Matches!$M:$M,AA361)</f>
        <v/>
      </c>
      <c r="R361" s="31">
        <f>IF(I361="H",INDEX(Matches!$N:$N,AA361),INDEX(Matches!$L:$L,AA361))</f>
        <v/>
      </c>
      <c r="S361" s="33">
        <f>IF(I361="H",INDEX(Matches!$O:$O,AA361),INDEX(Matches!$P:$P,AA361))</f>
        <v/>
      </c>
      <c r="T361" s="33">
        <f>IF(INDEX(Matches!$J:$J,AA361)="","",IF(I361="H",INDEX(Matches!$J:$J,AA361),INDEX(Matches!$K:$K,AA361)))</f>
        <v/>
      </c>
      <c r="U361" s="33">
        <f>IF(INDEX(Matches!$K:$K,AA361)="","",IF(I361="H",INDEX(Matches!$K:$K,AA361),INDEX(Matches!$J:$J,AA361)))</f>
        <v/>
      </c>
      <c r="V361" s="30">
        <f>IF(T361="","",T361-U361)</f>
        <v/>
      </c>
      <c r="W361" s="33">
        <f>IF(I361="H",INDEX(Matches!$T:$T,AA361),INDEX(Matches!$U:$U,AA361))</f>
        <v/>
      </c>
      <c r="X361" s="11">
        <f>INDEX(Matches!$X:$X,AA361)</f>
        <v/>
      </c>
      <c r="Y361" s="30">
        <f>IF(O361="","",O361-S361)</f>
        <v/>
      </c>
      <c r="Z361" s="30">
        <f>IF(W361="","",W361-S361)</f>
        <v/>
      </c>
      <c r="AA361" s="24">
        <f>MATCH(J361,Matches!$A:$A,0)</f>
        <v/>
      </c>
      <c r="AB361" s="33" t="n"/>
      <c r="AC361" s="33" t="n">
        <v>0.7363821682511573</v>
      </c>
      <c r="AD361" s="24" t="n"/>
      <c r="AE361" s="24" t="n">
        <v>5</v>
      </c>
      <c r="AF361" s="33" t="n"/>
      <c r="AG361" s="33" t="n"/>
    </row>
    <row r="362">
      <c r="A362" s="24" t="inlineStr">
        <is>
          <t>Fulham|19</t>
        </is>
      </c>
      <c r="B362" s="24" t="inlineStr">
        <is>
          <t>E0</t>
        </is>
      </c>
      <c r="C362" s="24" t="inlineStr">
        <is>
          <t>Premier League</t>
        </is>
      </c>
      <c r="D362" s="24" t="inlineStr">
        <is>
          <t>Fulham</t>
        </is>
      </c>
      <c r="E362" s="24" t="n">
        <v>19</v>
      </c>
      <c r="F362" s="24" t="n">
        <v>5</v>
      </c>
      <c r="G362" s="29" t="n">
        <v>46389.625</v>
      </c>
      <c r="H362" s="24" t="inlineStr">
        <is>
          <t>Nott'm Forest</t>
        </is>
      </c>
      <c r="I362" s="24" t="inlineStr">
        <is>
          <t>A</t>
        </is>
      </c>
      <c r="J362" s="24" t="inlineStr">
        <is>
          <t>E0-NottmFor-Fulham</t>
        </is>
      </c>
      <c r="K362" s="24" t="n">
        <v>13</v>
      </c>
      <c r="L362" s="11">
        <f>IF(INDEX(Matches!$X:$X,AA362)=0,"",IF(I362="H",INDEX(Matches!$H:$H,AA362),INDEX(Matches!$I:$I,AA362)))</f>
        <v/>
      </c>
      <c r="M362" s="11">
        <f>IF(INDEX(Matches!$X:$X,AA362)=0,"",IF(I362="H",INDEX(Matches!$I:$I,AA362),INDEX(Matches!$H:$H,AA362)))</f>
        <v/>
      </c>
      <c r="N362" s="11">
        <f>IF(L362="","",IF(L362&gt;M362,"W",IF(L362=M362,"D","L")))</f>
        <v/>
      </c>
      <c r="O362" s="11">
        <f>IF(L362="","",IF(L362&gt;M362,3,IF(L362=M362,1,0)))</f>
        <v/>
      </c>
      <c r="P362" s="31">
        <f>IF(I362="H",INDEX(Matches!$L:$L,AA362),INDEX(Matches!$N:$N,AA362))</f>
        <v/>
      </c>
      <c r="Q362" s="31">
        <f>INDEX(Matches!$M:$M,AA362)</f>
        <v/>
      </c>
      <c r="R362" s="31">
        <f>IF(I362="H",INDEX(Matches!$N:$N,AA362),INDEX(Matches!$L:$L,AA362))</f>
        <v/>
      </c>
      <c r="S362" s="33">
        <f>IF(I362="H",INDEX(Matches!$O:$O,AA362),INDEX(Matches!$P:$P,AA362))</f>
        <v/>
      </c>
      <c r="T362" s="33">
        <f>IF(INDEX(Matches!$J:$J,AA362)="","",IF(I362="H",INDEX(Matches!$J:$J,AA362),INDEX(Matches!$K:$K,AA362)))</f>
        <v/>
      </c>
      <c r="U362" s="33">
        <f>IF(INDEX(Matches!$K:$K,AA362)="","",IF(I362="H",INDEX(Matches!$K:$K,AA362),INDEX(Matches!$J:$J,AA362)))</f>
        <v/>
      </c>
      <c r="V362" s="30">
        <f>IF(T362="","",T362-U362)</f>
        <v/>
      </c>
      <c r="W362" s="33">
        <f>IF(I362="H",INDEX(Matches!$T:$T,AA362),INDEX(Matches!$U:$U,AA362))</f>
        <v/>
      </c>
      <c r="X362" s="11">
        <f>INDEX(Matches!$X:$X,AA362)</f>
        <v/>
      </c>
      <c r="Y362" s="30">
        <f>IF(O362="","",O362-S362)</f>
        <v/>
      </c>
      <c r="Z362" s="30">
        <f>IF(W362="","",W362-S362)</f>
        <v/>
      </c>
      <c r="AA362" s="24">
        <f>MATCH(J362,Matches!$A:$A,0)</f>
        <v/>
      </c>
      <c r="AB362" s="33" t="n"/>
      <c r="AC362" s="33" t="n">
        <v>1.109346751492742</v>
      </c>
      <c r="AD362" s="24" t="n"/>
      <c r="AE362" s="24" t="n">
        <v>5</v>
      </c>
      <c r="AF362" s="33" t="n"/>
      <c r="AG362" s="33" t="n"/>
    </row>
    <row r="363">
      <c r="A363" s="24" t="inlineStr">
        <is>
          <t>Fulham|20</t>
        </is>
      </c>
      <c r="B363" s="24" t="inlineStr">
        <is>
          <t>E0</t>
        </is>
      </c>
      <c r="C363" s="24" t="inlineStr">
        <is>
          <t>Premier League</t>
        </is>
      </c>
      <c r="D363" s="24" t="inlineStr">
        <is>
          <t>Fulham</t>
        </is>
      </c>
      <c r="E363" s="24" t="n">
        <v>20</v>
      </c>
      <c r="F363" s="24" t="n">
        <v>5</v>
      </c>
      <c r="G363" s="29" t="n">
        <v>46393.8125</v>
      </c>
      <c r="H363" s="24" t="inlineStr">
        <is>
          <t>Tottenham</t>
        </is>
      </c>
      <c r="I363" s="24" t="inlineStr">
        <is>
          <t>H</t>
        </is>
      </c>
      <c r="J363" s="24" t="inlineStr">
        <is>
          <t>E0-Fulham-Tottenha</t>
        </is>
      </c>
      <c r="K363" s="24" t="n">
        <v>6</v>
      </c>
      <c r="L363" s="11">
        <f>IF(INDEX(Matches!$X:$X,AA363)=0,"",IF(I363="H",INDEX(Matches!$H:$H,AA363),INDEX(Matches!$I:$I,AA363)))</f>
        <v/>
      </c>
      <c r="M363" s="11">
        <f>IF(INDEX(Matches!$X:$X,AA363)=0,"",IF(I363="H",INDEX(Matches!$I:$I,AA363),INDEX(Matches!$H:$H,AA363)))</f>
        <v/>
      </c>
      <c r="N363" s="11">
        <f>IF(L363="","",IF(L363&gt;M363,"W",IF(L363=M363,"D","L")))</f>
        <v/>
      </c>
      <c r="O363" s="11">
        <f>IF(L363="","",IF(L363&gt;M363,3,IF(L363=M363,1,0)))</f>
        <v/>
      </c>
      <c r="P363" s="31">
        <f>IF(I363="H",INDEX(Matches!$L:$L,AA363),INDEX(Matches!$N:$N,AA363))</f>
        <v/>
      </c>
      <c r="Q363" s="31">
        <f>INDEX(Matches!$M:$M,AA363)</f>
        <v/>
      </c>
      <c r="R363" s="31">
        <f>IF(I363="H",INDEX(Matches!$N:$N,AA363),INDEX(Matches!$L:$L,AA363))</f>
        <v/>
      </c>
      <c r="S363" s="33">
        <f>IF(I363="H",INDEX(Matches!$O:$O,AA363),INDEX(Matches!$P:$P,AA363))</f>
        <v/>
      </c>
      <c r="T363" s="33">
        <f>IF(INDEX(Matches!$J:$J,AA363)="","",IF(I363="H",INDEX(Matches!$J:$J,AA363),INDEX(Matches!$K:$K,AA363)))</f>
        <v/>
      </c>
      <c r="U363" s="33">
        <f>IF(INDEX(Matches!$K:$K,AA363)="","",IF(I363="H",INDEX(Matches!$K:$K,AA363),INDEX(Matches!$J:$J,AA363)))</f>
        <v/>
      </c>
      <c r="V363" s="30">
        <f>IF(T363="","",T363-U363)</f>
        <v/>
      </c>
      <c r="W363" s="33">
        <f>IF(I363="H",INDEX(Matches!$T:$T,AA363),INDEX(Matches!$U:$U,AA363))</f>
        <v/>
      </c>
      <c r="X363" s="11">
        <f>INDEX(Matches!$X:$X,AA363)</f>
        <v/>
      </c>
      <c r="Y363" s="30">
        <f>IF(O363="","",O363-S363)</f>
        <v/>
      </c>
      <c r="Z363" s="30">
        <f>IF(W363="","",W363-S363)</f>
        <v/>
      </c>
      <c r="AA363" s="24">
        <f>MATCH(J363,Matches!$A:$A,0)</f>
        <v/>
      </c>
      <c r="AB363" s="33" t="n"/>
      <c r="AC363" s="33" t="n">
        <v>1.180934080207756</v>
      </c>
      <c r="AD363" s="24" t="n"/>
      <c r="AE363" s="24" t="n">
        <v>5</v>
      </c>
      <c r="AF363" s="33" t="n"/>
      <c r="AG363" s="33" t="n"/>
    </row>
    <row r="364">
      <c r="A364" s="24" t="inlineStr">
        <is>
          <t>Fulham|21</t>
        </is>
      </c>
      <c r="B364" s="24" t="inlineStr">
        <is>
          <t>E0</t>
        </is>
      </c>
      <c r="C364" s="24" t="inlineStr">
        <is>
          <t>Premier League</t>
        </is>
      </c>
      <c r="D364" s="24" t="inlineStr">
        <is>
          <t>Fulham</t>
        </is>
      </c>
      <c r="E364" s="24" t="n">
        <v>21</v>
      </c>
      <c r="F364" s="24" t="n">
        <v>6</v>
      </c>
      <c r="G364" s="29" t="n">
        <v>46403.625</v>
      </c>
      <c r="H364" s="24" t="inlineStr">
        <is>
          <t>Newcastle</t>
        </is>
      </c>
      <c r="I364" s="24" t="inlineStr">
        <is>
          <t>A</t>
        </is>
      </c>
      <c r="J364" s="24" t="inlineStr">
        <is>
          <t>E0-Newcastl-Fulham</t>
        </is>
      </c>
      <c r="K364" s="24" t="n">
        <v>9</v>
      </c>
      <c r="L364" s="11">
        <f>IF(INDEX(Matches!$X:$X,AA364)=0,"",IF(I364="H",INDEX(Matches!$H:$H,AA364),INDEX(Matches!$I:$I,AA364)))</f>
        <v/>
      </c>
      <c r="M364" s="11">
        <f>IF(INDEX(Matches!$X:$X,AA364)=0,"",IF(I364="H",INDEX(Matches!$I:$I,AA364),INDEX(Matches!$H:$H,AA364)))</f>
        <v/>
      </c>
      <c r="N364" s="11">
        <f>IF(L364="","",IF(L364&gt;M364,"W",IF(L364=M364,"D","L")))</f>
        <v/>
      </c>
      <c r="O364" s="11">
        <f>IF(L364="","",IF(L364&gt;M364,3,IF(L364=M364,1,0)))</f>
        <v/>
      </c>
      <c r="P364" s="31">
        <f>IF(I364="H",INDEX(Matches!$L:$L,AA364),INDEX(Matches!$N:$N,AA364))</f>
        <v/>
      </c>
      <c r="Q364" s="31">
        <f>INDEX(Matches!$M:$M,AA364)</f>
        <v/>
      </c>
      <c r="R364" s="31">
        <f>IF(I364="H",INDEX(Matches!$N:$N,AA364),INDEX(Matches!$L:$L,AA364))</f>
        <v/>
      </c>
      <c r="S364" s="33">
        <f>IF(I364="H",INDEX(Matches!$O:$O,AA364),INDEX(Matches!$P:$P,AA364))</f>
        <v/>
      </c>
      <c r="T364" s="33">
        <f>IF(INDEX(Matches!$J:$J,AA364)="","",IF(I364="H",INDEX(Matches!$J:$J,AA364),INDEX(Matches!$K:$K,AA364)))</f>
        <v/>
      </c>
      <c r="U364" s="33">
        <f>IF(INDEX(Matches!$K:$K,AA364)="","",IF(I364="H",INDEX(Matches!$K:$K,AA364),INDEX(Matches!$J:$J,AA364)))</f>
        <v/>
      </c>
      <c r="V364" s="30">
        <f>IF(T364="","",T364-U364)</f>
        <v/>
      </c>
      <c r="W364" s="33">
        <f>IF(I364="H",INDEX(Matches!$T:$T,AA364),INDEX(Matches!$U:$U,AA364))</f>
        <v/>
      </c>
      <c r="X364" s="11">
        <f>INDEX(Matches!$X:$X,AA364)</f>
        <v/>
      </c>
      <c r="Y364" s="30">
        <f>IF(O364="","",O364-S364)</f>
        <v/>
      </c>
      <c r="Z364" s="30">
        <f>IF(W364="","",W364-S364)</f>
        <v/>
      </c>
      <c r="AA364" s="24">
        <f>MATCH(J364,Matches!$A:$A,0)</f>
        <v/>
      </c>
      <c r="AB364" s="33" t="n"/>
      <c r="AC364" s="33" t="n">
        <v>1.093388887037656</v>
      </c>
      <c r="AD364" s="24" t="n"/>
      <c r="AE364" s="24" t="n">
        <v>6</v>
      </c>
      <c r="AF364" s="33" t="n"/>
      <c r="AG364" s="33" t="n"/>
    </row>
    <row r="365">
      <c r="A365" s="24" t="inlineStr">
        <is>
          <t>Fulham|22</t>
        </is>
      </c>
      <c r="B365" s="24" t="inlineStr">
        <is>
          <t>E0</t>
        </is>
      </c>
      <c r="C365" s="24" t="inlineStr">
        <is>
          <t>Premier League</t>
        </is>
      </c>
      <c r="D365" s="24" t="inlineStr">
        <is>
          <t>Fulham</t>
        </is>
      </c>
      <c r="E365" s="24" t="n">
        <v>22</v>
      </c>
      <c r="F365" s="24" t="n">
        <v>6</v>
      </c>
      <c r="G365" s="29" t="n">
        <v>46410.625</v>
      </c>
      <c r="H365" s="24" t="inlineStr">
        <is>
          <t>Aston Villa</t>
        </is>
      </c>
      <c r="I365" s="24" t="inlineStr">
        <is>
          <t>H</t>
        </is>
      </c>
      <c r="J365" s="24" t="inlineStr">
        <is>
          <t>E0-Fulham-AstonVil</t>
        </is>
      </c>
      <c r="K365" s="24" t="n">
        <v>7</v>
      </c>
      <c r="L365" s="11">
        <f>IF(INDEX(Matches!$X:$X,AA365)=0,"",IF(I365="H",INDEX(Matches!$H:$H,AA365),INDEX(Matches!$I:$I,AA365)))</f>
        <v/>
      </c>
      <c r="M365" s="11">
        <f>IF(INDEX(Matches!$X:$X,AA365)=0,"",IF(I365="H",INDEX(Matches!$I:$I,AA365),INDEX(Matches!$H:$H,AA365)))</f>
        <v/>
      </c>
      <c r="N365" s="11">
        <f>IF(L365="","",IF(L365&gt;M365,"W",IF(L365=M365,"D","L")))</f>
        <v/>
      </c>
      <c r="O365" s="11">
        <f>IF(L365="","",IF(L365&gt;M365,3,IF(L365=M365,1,0)))</f>
        <v/>
      </c>
      <c r="P365" s="31">
        <f>IF(I365="H",INDEX(Matches!$L:$L,AA365),INDEX(Matches!$N:$N,AA365))</f>
        <v/>
      </c>
      <c r="Q365" s="31">
        <f>INDEX(Matches!$M:$M,AA365)</f>
        <v/>
      </c>
      <c r="R365" s="31">
        <f>IF(I365="H",INDEX(Matches!$N:$N,AA365),INDEX(Matches!$L:$L,AA365))</f>
        <v/>
      </c>
      <c r="S365" s="33">
        <f>IF(I365="H",INDEX(Matches!$O:$O,AA365),INDEX(Matches!$P:$P,AA365))</f>
        <v/>
      </c>
      <c r="T365" s="33">
        <f>IF(INDEX(Matches!$J:$J,AA365)="","",IF(I365="H",INDEX(Matches!$J:$J,AA365),INDEX(Matches!$K:$K,AA365)))</f>
        <v/>
      </c>
      <c r="U365" s="33">
        <f>IF(INDEX(Matches!$K:$K,AA365)="","",IF(I365="H",INDEX(Matches!$K:$K,AA365),INDEX(Matches!$J:$J,AA365)))</f>
        <v/>
      </c>
      <c r="V365" s="30">
        <f>IF(T365="","",T365-U365)</f>
        <v/>
      </c>
      <c r="W365" s="33">
        <f>IF(I365="H",INDEX(Matches!$T:$T,AA365),INDEX(Matches!$U:$U,AA365))</f>
        <v/>
      </c>
      <c r="X365" s="11">
        <f>INDEX(Matches!$X:$X,AA365)</f>
        <v/>
      </c>
      <c r="Y365" s="30">
        <f>IF(O365="","",O365-S365)</f>
        <v/>
      </c>
      <c r="Z365" s="30">
        <f>IF(W365="","",W365-S365)</f>
        <v/>
      </c>
      <c r="AA365" s="24">
        <f>MATCH(J365,Matches!$A:$A,0)</f>
        <v/>
      </c>
      <c r="AB365" s="33" t="n"/>
      <c r="AC365" s="33" t="n">
        <v>1.251250715426052</v>
      </c>
      <c r="AD365" s="24" t="n"/>
      <c r="AE365" s="24" t="n">
        <v>6</v>
      </c>
      <c r="AF365" s="33" t="n"/>
      <c r="AG365" s="33" t="n"/>
    </row>
    <row r="366">
      <c r="A366" s="24" t="inlineStr">
        <is>
          <t>Fulham|23</t>
        </is>
      </c>
      <c r="B366" s="24" t="inlineStr">
        <is>
          <t>E0</t>
        </is>
      </c>
      <c r="C366" s="24" t="inlineStr">
        <is>
          <t>Premier League</t>
        </is>
      </c>
      <c r="D366" s="24" t="inlineStr">
        <is>
          <t>Fulham</t>
        </is>
      </c>
      <c r="E366" s="24" t="n">
        <v>23</v>
      </c>
      <c r="F366" s="24" t="n">
        <v>6</v>
      </c>
      <c r="G366" s="29" t="n">
        <v>46417.625</v>
      </c>
      <c r="H366" s="24" t="inlineStr">
        <is>
          <t>Bournemouth</t>
        </is>
      </c>
      <c r="I366" s="24" t="inlineStr">
        <is>
          <t>A</t>
        </is>
      </c>
      <c r="J366" s="24" t="inlineStr">
        <is>
          <t>E0-Bournemo-Fulham</t>
        </is>
      </c>
      <c r="K366" s="24" t="n">
        <v>11</v>
      </c>
      <c r="L366" s="11">
        <f>IF(INDEX(Matches!$X:$X,AA366)=0,"",IF(I366="H",INDEX(Matches!$H:$H,AA366),INDEX(Matches!$I:$I,AA366)))</f>
        <v/>
      </c>
      <c r="M366" s="11">
        <f>IF(INDEX(Matches!$X:$X,AA366)=0,"",IF(I366="H",INDEX(Matches!$I:$I,AA366),INDEX(Matches!$H:$H,AA366)))</f>
        <v/>
      </c>
      <c r="N366" s="11">
        <f>IF(L366="","",IF(L366&gt;M366,"W",IF(L366=M366,"D","L")))</f>
        <v/>
      </c>
      <c r="O366" s="11">
        <f>IF(L366="","",IF(L366&gt;M366,3,IF(L366=M366,1,0)))</f>
        <v/>
      </c>
      <c r="P366" s="31">
        <f>IF(I366="H",INDEX(Matches!$L:$L,AA366),INDEX(Matches!$N:$N,AA366))</f>
        <v/>
      </c>
      <c r="Q366" s="31">
        <f>INDEX(Matches!$M:$M,AA366)</f>
        <v/>
      </c>
      <c r="R366" s="31">
        <f>IF(I366="H",INDEX(Matches!$N:$N,AA366),INDEX(Matches!$L:$L,AA366))</f>
        <v/>
      </c>
      <c r="S366" s="33">
        <f>IF(I366="H",INDEX(Matches!$O:$O,AA366),INDEX(Matches!$P:$P,AA366))</f>
        <v/>
      </c>
      <c r="T366" s="33">
        <f>IF(INDEX(Matches!$J:$J,AA366)="","",IF(I366="H",INDEX(Matches!$J:$J,AA366),INDEX(Matches!$K:$K,AA366)))</f>
        <v/>
      </c>
      <c r="U366" s="33">
        <f>IF(INDEX(Matches!$K:$K,AA366)="","",IF(I366="H",INDEX(Matches!$K:$K,AA366),INDEX(Matches!$J:$J,AA366)))</f>
        <v/>
      </c>
      <c r="V366" s="30">
        <f>IF(T366="","",T366-U366)</f>
        <v/>
      </c>
      <c r="W366" s="33">
        <f>IF(I366="H",INDEX(Matches!$T:$T,AA366),INDEX(Matches!$U:$U,AA366))</f>
        <v/>
      </c>
      <c r="X366" s="11">
        <f>INDEX(Matches!$X:$X,AA366)</f>
        <v/>
      </c>
      <c r="Y366" s="30">
        <f>IF(O366="","",O366-S366)</f>
        <v/>
      </c>
      <c r="Z366" s="30">
        <f>IF(W366="","",W366-S366)</f>
        <v/>
      </c>
      <c r="AA366" s="24">
        <f>MATCH(J366,Matches!$A:$A,0)</f>
        <v/>
      </c>
      <c r="AB366" s="33" t="n"/>
      <c r="AC366" s="33" t="n">
        <v>1.059578994162065</v>
      </c>
      <c r="AD366" s="24" t="n"/>
      <c r="AE366" s="24" t="n">
        <v>6</v>
      </c>
      <c r="AF366" s="33" t="n"/>
      <c r="AG366" s="33" t="n"/>
    </row>
    <row r="367">
      <c r="A367" s="24" t="inlineStr">
        <is>
          <t>Fulham|24</t>
        </is>
      </c>
      <c r="B367" s="24" t="inlineStr">
        <is>
          <t>E0</t>
        </is>
      </c>
      <c r="C367" s="24" t="inlineStr">
        <is>
          <t>Premier League</t>
        </is>
      </c>
      <c r="D367" s="24" t="inlineStr">
        <is>
          <t>Fulham</t>
        </is>
      </c>
      <c r="E367" s="24" t="n">
        <v>24</v>
      </c>
      <c r="F367" s="24" t="n">
        <v>6</v>
      </c>
      <c r="G367" s="29" t="n">
        <v>46424.625</v>
      </c>
      <c r="H367" s="24" t="inlineStr">
        <is>
          <t>Man City</t>
        </is>
      </c>
      <c r="I367" s="24" t="inlineStr">
        <is>
          <t>H</t>
        </is>
      </c>
      <c r="J367" s="24" t="inlineStr">
        <is>
          <t>E0-Fulham-ManCity</t>
        </is>
      </c>
      <c r="K367" s="24" t="n">
        <v>2</v>
      </c>
      <c r="L367" s="11">
        <f>IF(INDEX(Matches!$X:$X,AA367)=0,"",IF(I367="H",INDEX(Matches!$H:$H,AA367),INDEX(Matches!$I:$I,AA367)))</f>
        <v/>
      </c>
      <c r="M367" s="11">
        <f>IF(INDEX(Matches!$X:$X,AA367)=0,"",IF(I367="H",INDEX(Matches!$I:$I,AA367),INDEX(Matches!$H:$H,AA367)))</f>
        <v/>
      </c>
      <c r="N367" s="11">
        <f>IF(L367="","",IF(L367&gt;M367,"W",IF(L367=M367,"D","L")))</f>
        <v/>
      </c>
      <c r="O367" s="11">
        <f>IF(L367="","",IF(L367&gt;M367,3,IF(L367=M367,1,0)))</f>
        <v/>
      </c>
      <c r="P367" s="31">
        <f>IF(I367="H",INDEX(Matches!$L:$L,AA367),INDEX(Matches!$N:$N,AA367))</f>
        <v/>
      </c>
      <c r="Q367" s="31">
        <f>INDEX(Matches!$M:$M,AA367)</f>
        <v/>
      </c>
      <c r="R367" s="31">
        <f>IF(I367="H",INDEX(Matches!$N:$N,AA367),INDEX(Matches!$L:$L,AA367))</f>
        <v/>
      </c>
      <c r="S367" s="33">
        <f>IF(I367="H",INDEX(Matches!$O:$O,AA367),INDEX(Matches!$P:$P,AA367))</f>
        <v/>
      </c>
      <c r="T367" s="33">
        <f>IF(INDEX(Matches!$J:$J,AA367)="","",IF(I367="H",INDEX(Matches!$J:$J,AA367),INDEX(Matches!$K:$K,AA367)))</f>
        <v/>
      </c>
      <c r="U367" s="33">
        <f>IF(INDEX(Matches!$K:$K,AA367)="","",IF(I367="H",INDEX(Matches!$K:$K,AA367),INDEX(Matches!$J:$J,AA367)))</f>
        <v/>
      </c>
      <c r="V367" s="30">
        <f>IF(T367="","",T367-U367)</f>
        <v/>
      </c>
      <c r="W367" s="33">
        <f>IF(I367="H",INDEX(Matches!$T:$T,AA367),INDEX(Matches!$U:$U,AA367))</f>
        <v/>
      </c>
      <c r="X367" s="11">
        <f>INDEX(Matches!$X:$X,AA367)</f>
        <v/>
      </c>
      <c r="Y367" s="30">
        <f>IF(O367="","",O367-S367)</f>
        <v/>
      </c>
      <c r="Z367" s="30">
        <f>IF(W367="","",W367-S367)</f>
        <v/>
      </c>
      <c r="AA367" s="24">
        <f>MATCH(J367,Matches!$A:$A,0)</f>
        <v/>
      </c>
      <c r="AB367" s="33" t="n"/>
      <c r="AC367" s="33" t="n">
        <v>0.8040001244952542</v>
      </c>
      <c r="AD367" s="24" t="n"/>
      <c r="AE367" s="24" t="n">
        <v>6</v>
      </c>
      <c r="AF367" s="33" t="n"/>
      <c r="AG367" s="33" t="n"/>
    </row>
    <row r="368">
      <c r="A368" s="24" t="inlineStr">
        <is>
          <t>Fulham|25</t>
        </is>
      </c>
      <c r="B368" s="24" t="inlineStr">
        <is>
          <t>E0</t>
        </is>
      </c>
      <c r="C368" s="24" t="inlineStr">
        <is>
          <t>Premier League</t>
        </is>
      </c>
      <c r="D368" s="24" t="inlineStr">
        <is>
          <t>Fulham</t>
        </is>
      </c>
      <c r="E368" s="24" t="n">
        <v>25</v>
      </c>
      <c r="F368" s="24" t="n">
        <v>7</v>
      </c>
      <c r="G368" s="29" t="n">
        <v>46428.83333333334</v>
      </c>
      <c r="H368" s="24" t="inlineStr">
        <is>
          <t>Nott'm Forest</t>
        </is>
      </c>
      <c r="I368" s="24" t="inlineStr">
        <is>
          <t>H</t>
        </is>
      </c>
      <c r="J368" s="24" t="inlineStr">
        <is>
          <t>E0-Fulham-NottmFor</t>
        </is>
      </c>
      <c r="K368" s="24" t="n">
        <v>13</v>
      </c>
      <c r="L368" s="11">
        <f>IF(INDEX(Matches!$X:$X,AA368)=0,"",IF(I368="H",INDEX(Matches!$H:$H,AA368),INDEX(Matches!$I:$I,AA368)))</f>
        <v/>
      </c>
      <c r="M368" s="11">
        <f>IF(INDEX(Matches!$X:$X,AA368)=0,"",IF(I368="H",INDEX(Matches!$I:$I,AA368),INDEX(Matches!$H:$H,AA368)))</f>
        <v/>
      </c>
      <c r="N368" s="11">
        <f>IF(L368="","",IF(L368&gt;M368,"W",IF(L368=M368,"D","L")))</f>
        <v/>
      </c>
      <c r="O368" s="11">
        <f>IF(L368="","",IF(L368&gt;M368,3,IF(L368=M368,1,0)))</f>
        <v/>
      </c>
      <c r="P368" s="31">
        <f>IF(I368="H",INDEX(Matches!$L:$L,AA368),INDEX(Matches!$N:$N,AA368))</f>
        <v/>
      </c>
      <c r="Q368" s="31">
        <f>INDEX(Matches!$M:$M,AA368)</f>
        <v/>
      </c>
      <c r="R368" s="31">
        <f>IF(I368="H",INDEX(Matches!$N:$N,AA368),INDEX(Matches!$L:$L,AA368))</f>
        <v/>
      </c>
      <c r="S368" s="33">
        <f>IF(I368="H",INDEX(Matches!$O:$O,AA368),INDEX(Matches!$P:$P,AA368))</f>
        <v/>
      </c>
      <c r="T368" s="33">
        <f>IF(INDEX(Matches!$J:$J,AA368)="","",IF(I368="H",INDEX(Matches!$J:$J,AA368),INDEX(Matches!$K:$K,AA368)))</f>
        <v/>
      </c>
      <c r="U368" s="33">
        <f>IF(INDEX(Matches!$K:$K,AA368)="","",IF(I368="H",INDEX(Matches!$K:$K,AA368),INDEX(Matches!$J:$J,AA368)))</f>
        <v/>
      </c>
      <c r="V368" s="30">
        <f>IF(T368="","",T368-U368)</f>
        <v/>
      </c>
      <c r="W368" s="33">
        <f>IF(I368="H",INDEX(Matches!$T:$T,AA368),INDEX(Matches!$U:$U,AA368))</f>
        <v/>
      </c>
      <c r="X368" s="11">
        <f>INDEX(Matches!$X:$X,AA368)</f>
        <v/>
      </c>
      <c r="Y368" s="30">
        <f>IF(O368="","",O368-S368)</f>
        <v/>
      </c>
      <c r="Z368" s="30">
        <f>IF(W368="","",W368-S368)</f>
        <v/>
      </c>
      <c r="AA368" s="24">
        <f>MATCH(J368,Matches!$A:$A,0)</f>
        <v/>
      </c>
      <c r="AB368" s="33" t="n"/>
      <c r="AC368" s="33" t="n">
        <v>1.435406234123822</v>
      </c>
      <c r="AD368" s="24" t="n"/>
      <c r="AE368" s="24" t="n">
        <v>7</v>
      </c>
      <c r="AF368" s="33" t="n"/>
      <c r="AG368" s="33" t="n"/>
    </row>
    <row r="369">
      <c r="A369" s="24" t="inlineStr">
        <is>
          <t>Fulham|26</t>
        </is>
      </c>
      <c r="B369" s="24" t="inlineStr">
        <is>
          <t>E0</t>
        </is>
      </c>
      <c r="C369" s="24" t="inlineStr">
        <is>
          <t>Premier League</t>
        </is>
      </c>
      <c r="D369" s="24" t="inlineStr">
        <is>
          <t>Fulham</t>
        </is>
      </c>
      <c r="E369" s="24" t="n">
        <v>26</v>
      </c>
      <c r="F369" s="24" t="n">
        <v>7</v>
      </c>
      <c r="G369" s="29" t="n">
        <v>46438.625</v>
      </c>
      <c r="H369" s="24" t="inlineStr">
        <is>
          <t>Arsenal</t>
        </is>
      </c>
      <c r="I369" s="24" t="inlineStr">
        <is>
          <t>A</t>
        </is>
      </c>
      <c r="J369" s="24" t="inlineStr">
        <is>
          <t>E0-Arsenal-Fulham</t>
        </is>
      </c>
      <c r="K369" s="24" t="n">
        <v>1</v>
      </c>
      <c r="L369" s="11">
        <f>IF(INDEX(Matches!$X:$X,AA369)=0,"",IF(I369="H",INDEX(Matches!$H:$H,AA369),INDEX(Matches!$I:$I,AA369)))</f>
        <v/>
      </c>
      <c r="M369" s="11">
        <f>IF(INDEX(Matches!$X:$X,AA369)=0,"",IF(I369="H",INDEX(Matches!$I:$I,AA369),INDEX(Matches!$H:$H,AA369)))</f>
        <v/>
      </c>
      <c r="N369" s="11">
        <f>IF(L369="","",IF(L369&gt;M369,"W",IF(L369=M369,"D","L")))</f>
        <v/>
      </c>
      <c r="O369" s="11">
        <f>IF(L369="","",IF(L369&gt;M369,3,IF(L369=M369,1,0)))</f>
        <v/>
      </c>
      <c r="P369" s="31">
        <f>IF(I369="H",INDEX(Matches!$L:$L,AA369),INDEX(Matches!$N:$N,AA369))</f>
        <v/>
      </c>
      <c r="Q369" s="31">
        <f>INDEX(Matches!$M:$M,AA369)</f>
        <v/>
      </c>
      <c r="R369" s="31">
        <f>IF(I369="H",INDEX(Matches!$N:$N,AA369),INDEX(Matches!$L:$L,AA369))</f>
        <v/>
      </c>
      <c r="S369" s="33">
        <f>IF(I369="H",INDEX(Matches!$O:$O,AA369),INDEX(Matches!$P:$P,AA369))</f>
        <v/>
      </c>
      <c r="T369" s="33">
        <f>IF(INDEX(Matches!$J:$J,AA369)="","",IF(I369="H",INDEX(Matches!$J:$J,AA369),INDEX(Matches!$K:$K,AA369)))</f>
        <v/>
      </c>
      <c r="U369" s="33">
        <f>IF(INDEX(Matches!$K:$K,AA369)="","",IF(I369="H",INDEX(Matches!$K:$K,AA369),INDEX(Matches!$J:$J,AA369)))</f>
        <v/>
      </c>
      <c r="V369" s="30">
        <f>IF(T369="","",T369-U369)</f>
        <v/>
      </c>
      <c r="W369" s="33">
        <f>IF(I369="H",INDEX(Matches!$T:$T,AA369),INDEX(Matches!$U:$U,AA369))</f>
        <v/>
      </c>
      <c r="X369" s="11">
        <f>INDEX(Matches!$X:$X,AA369)</f>
        <v/>
      </c>
      <c r="Y369" s="30">
        <f>IF(O369="","",O369-S369)</f>
        <v/>
      </c>
      <c r="Z369" s="30">
        <f>IF(W369="","",W369-S369)</f>
        <v/>
      </c>
      <c r="AA369" s="24">
        <f>MATCH(J369,Matches!$A:$A,0)</f>
        <v/>
      </c>
      <c r="AB369" s="33" t="n"/>
      <c r="AC369" s="33" t="n">
        <v>0.4974160550644674</v>
      </c>
      <c r="AD369" s="24" t="n"/>
      <c r="AE369" s="24" t="n">
        <v>7</v>
      </c>
      <c r="AF369" s="33" t="n"/>
      <c r="AG369" s="33" t="n"/>
    </row>
    <row r="370">
      <c r="A370" s="24" t="inlineStr">
        <is>
          <t>Fulham|27</t>
        </is>
      </c>
      <c r="B370" s="24" t="inlineStr">
        <is>
          <t>E0</t>
        </is>
      </c>
      <c r="C370" s="24" t="inlineStr">
        <is>
          <t>Premier League</t>
        </is>
      </c>
      <c r="D370" s="24" t="inlineStr">
        <is>
          <t>Fulham</t>
        </is>
      </c>
      <c r="E370" s="24" t="n">
        <v>27</v>
      </c>
      <c r="F370" s="24" t="n">
        <v>7</v>
      </c>
      <c r="G370" s="29" t="n">
        <v>46445.625</v>
      </c>
      <c r="H370" s="24" t="inlineStr">
        <is>
          <t>Leeds</t>
        </is>
      </c>
      <c r="I370" s="24" t="inlineStr">
        <is>
          <t>H</t>
        </is>
      </c>
      <c r="J370" s="24" t="inlineStr">
        <is>
          <t>E0-Fulham-Leeds</t>
        </is>
      </c>
      <c r="K370" s="24" t="n">
        <v>14</v>
      </c>
      <c r="L370" s="11">
        <f>IF(INDEX(Matches!$X:$X,AA370)=0,"",IF(I370="H",INDEX(Matches!$H:$H,AA370),INDEX(Matches!$I:$I,AA370)))</f>
        <v/>
      </c>
      <c r="M370" s="11">
        <f>IF(INDEX(Matches!$X:$X,AA370)=0,"",IF(I370="H",INDEX(Matches!$I:$I,AA370),INDEX(Matches!$H:$H,AA370)))</f>
        <v/>
      </c>
      <c r="N370" s="11">
        <f>IF(L370="","",IF(L370&gt;M370,"W",IF(L370=M370,"D","L")))</f>
        <v/>
      </c>
      <c r="O370" s="11">
        <f>IF(L370="","",IF(L370&gt;M370,3,IF(L370=M370,1,0)))</f>
        <v/>
      </c>
      <c r="P370" s="31">
        <f>IF(I370="H",INDEX(Matches!$L:$L,AA370),INDEX(Matches!$N:$N,AA370))</f>
        <v/>
      </c>
      <c r="Q370" s="31">
        <f>INDEX(Matches!$M:$M,AA370)</f>
        <v/>
      </c>
      <c r="R370" s="31">
        <f>IF(I370="H",INDEX(Matches!$N:$N,AA370),INDEX(Matches!$L:$L,AA370))</f>
        <v/>
      </c>
      <c r="S370" s="33">
        <f>IF(I370="H",INDEX(Matches!$O:$O,AA370),INDEX(Matches!$P:$P,AA370))</f>
        <v/>
      </c>
      <c r="T370" s="33">
        <f>IF(INDEX(Matches!$J:$J,AA370)="","",IF(I370="H",INDEX(Matches!$J:$J,AA370),INDEX(Matches!$K:$K,AA370)))</f>
        <v/>
      </c>
      <c r="U370" s="33">
        <f>IF(INDEX(Matches!$K:$K,AA370)="","",IF(I370="H",INDEX(Matches!$K:$K,AA370),INDEX(Matches!$J:$J,AA370)))</f>
        <v/>
      </c>
      <c r="V370" s="30">
        <f>IF(T370="","",T370-U370)</f>
        <v/>
      </c>
      <c r="W370" s="33">
        <f>IF(I370="H",INDEX(Matches!$T:$T,AA370),INDEX(Matches!$U:$U,AA370))</f>
        <v/>
      </c>
      <c r="X370" s="11">
        <f>INDEX(Matches!$X:$X,AA370)</f>
        <v/>
      </c>
      <c r="Y370" s="30">
        <f>IF(O370="","",O370-S370)</f>
        <v/>
      </c>
      <c r="Z370" s="30">
        <f>IF(W370="","",W370-S370)</f>
        <v/>
      </c>
      <c r="AA370" s="24">
        <f>MATCH(J370,Matches!$A:$A,0)</f>
        <v/>
      </c>
      <c r="AB370" s="33" t="n"/>
      <c r="AC370" s="33" t="n">
        <v>1.505699582124614</v>
      </c>
      <c r="AD370" s="24" t="n"/>
      <c r="AE370" s="24" t="n">
        <v>7</v>
      </c>
      <c r="AF370" s="33" t="n"/>
      <c r="AG370" s="33" t="n"/>
    </row>
    <row r="371">
      <c r="A371" s="24" t="inlineStr">
        <is>
          <t>Fulham|28</t>
        </is>
      </c>
      <c r="B371" s="24" t="inlineStr">
        <is>
          <t>E0</t>
        </is>
      </c>
      <c r="C371" s="24" t="inlineStr">
        <is>
          <t>Premier League</t>
        </is>
      </c>
      <c r="D371" s="24" t="inlineStr">
        <is>
          <t>Fulham</t>
        </is>
      </c>
      <c r="E371" s="24" t="n">
        <v>28</v>
      </c>
      <c r="F371" s="24" t="n">
        <v>7</v>
      </c>
      <c r="G371" s="29" t="n">
        <v>46449.83333333334</v>
      </c>
      <c r="H371" s="24" t="inlineStr">
        <is>
          <t>Brighton</t>
        </is>
      </c>
      <c r="I371" s="24" t="inlineStr">
        <is>
          <t>A</t>
        </is>
      </c>
      <c r="J371" s="24" t="inlineStr">
        <is>
          <t>E0-Brighton-Fulham</t>
        </is>
      </c>
      <c r="K371" s="24" t="n">
        <v>8</v>
      </c>
      <c r="L371" s="11">
        <f>IF(INDEX(Matches!$X:$X,AA371)=0,"",IF(I371="H",INDEX(Matches!$H:$H,AA371),INDEX(Matches!$I:$I,AA371)))</f>
        <v/>
      </c>
      <c r="M371" s="11">
        <f>IF(INDEX(Matches!$X:$X,AA371)=0,"",IF(I371="H",INDEX(Matches!$I:$I,AA371),INDEX(Matches!$H:$H,AA371)))</f>
        <v/>
      </c>
      <c r="N371" s="11">
        <f>IF(L371="","",IF(L371&gt;M371,"W",IF(L371=M371,"D","L")))</f>
        <v/>
      </c>
      <c r="O371" s="11">
        <f>IF(L371="","",IF(L371&gt;M371,3,IF(L371=M371,1,0)))</f>
        <v/>
      </c>
      <c r="P371" s="31">
        <f>IF(I371="H",INDEX(Matches!$L:$L,AA371),INDEX(Matches!$N:$N,AA371))</f>
        <v/>
      </c>
      <c r="Q371" s="31">
        <f>INDEX(Matches!$M:$M,AA371)</f>
        <v/>
      </c>
      <c r="R371" s="31">
        <f>IF(I371="H",INDEX(Matches!$N:$N,AA371),INDEX(Matches!$L:$L,AA371))</f>
        <v/>
      </c>
      <c r="S371" s="33">
        <f>IF(I371="H",INDEX(Matches!$O:$O,AA371),INDEX(Matches!$P:$P,AA371))</f>
        <v/>
      </c>
      <c r="T371" s="33">
        <f>IF(INDEX(Matches!$J:$J,AA371)="","",IF(I371="H",INDEX(Matches!$J:$J,AA371),INDEX(Matches!$K:$K,AA371)))</f>
        <v/>
      </c>
      <c r="U371" s="33">
        <f>IF(INDEX(Matches!$K:$K,AA371)="","",IF(I371="H",INDEX(Matches!$K:$K,AA371),INDEX(Matches!$J:$J,AA371)))</f>
        <v/>
      </c>
      <c r="V371" s="30">
        <f>IF(T371="","",T371-U371)</f>
        <v/>
      </c>
      <c r="W371" s="33">
        <f>IF(I371="H",INDEX(Matches!$T:$T,AA371),INDEX(Matches!$U:$U,AA371))</f>
        <v/>
      </c>
      <c r="X371" s="11">
        <f>INDEX(Matches!$X:$X,AA371)</f>
        <v/>
      </c>
      <c r="Y371" s="30">
        <f>IF(O371="","",O371-S371)</f>
        <v/>
      </c>
      <c r="Z371" s="30">
        <f>IF(W371="","",W371-S371)</f>
        <v/>
      </c>
      <c r="AA371" s="24">
        <f>MATCH(J371,Matches!$A:$A,0)</f>
        <v/>
      </c>
      <c r="AB371" s="33" t="n"/>
      <c r="AC371" s="33" t="n">
        <v>0.9722256214912516</v>
      </c>
      <c r="AD371" s="24" t="n"/>
      <c r="AE371" s="24" t="n">
        <v>7</v>
      </c>
      <c r="AF371" s="33" t="n"/>
      <c r="AG371" s="33" t="n"/>
    </row>
    <row r="372">
      <c r="A372" s="24" t="inlineStr">
        <is>
          <t>Fulham|29</t>
        </is>
      </c>
      <c r="B372" s="24" t="inlineStr">
        <is>
          <t>E0</t>
        </is>
      </c>
      <c r="C372" s="24" t="inlineStr">
        <is>
          <t>Premier League</t>
        </is>
      </c>
      <c r="D372" s="24" t="inlineStr">
        <is>
          <t>Fulham</t>
        </is>
      </c>
      <c r="E372" s="24" t="n">
        <v>29</v>
      </c>
      <c r="F372" s="24" t="n">
        <v>8</v>
      </c>
      <c r="G372" s="29" t="n">
        <v>46459.625</v>
      </c>
      <c r="H372" s="24" t="inlineStr">
        <is>
          <t>Crystal Palace</t>
        </is>
      </c>
      <c r="I372" s="24" t="inlineStr">
        <is>
          <t>A</t>
        </is>
      </c>
      <c r="J372" s="24" t="inlineStr">
        <is>
          <t>E0-CrystalP-Fulham</t>
        </is>
      </c>
      <c r="K372" s="24" t="n">
        <v>15</v>
      </c>
      <c r="L372" s="11">
        <f>IF(INDEX(Matches!$X:$X,AA372)=0,"",IF(I372="H",INDEX(Matches!$H:$H,AA372),INDEX(Matches!$I:$I,AA372)))</f>
        <v/>
      </c>
      <c r="M372" s="11">
        <f>IF(INDEX(Matches!$X:$X,AA372)=0,"",IF(I372="H",INDEX(Matches!$I:$I,AA372),INDEX(Matches!$H:$H,AA372)))</f>
        <v/>
      </c>
      <c r="N372" s="11">
        <f>IF(L372="","",IF(L372&gt;M372,"W",IF(L372=M372,"D","L")))</f>
        <v/>
      </c>
      <c r="O372" s="11">
        <f>IF(L372="","",IF(L372&gt;M372,3,IF(L372=M372,1,0)))</f>
        <v/>
      </c>
      <c r="P372" s="31">
        <f>IF(I372="H",INDEX(Matches!$L:$L,AA372),INDEX(Matches!$N:$N,AA372))</f>
        <v/>
      </c>
      <c r="Q372" s="31">
        <f>INDEX(Matches!$M:$M,AA372)</f>
        <v/>
      </c>
      <c r="R372" s="31">
        <f>IF(I372="H",INDEX(Matches!$N:$N,AA372),INDEX(Matches!$L:$L,AA372))</f>
        <v/>
      </c>
      <c r="S372" s="33">
        <f>IF(I372="H",INDEX(Matches!$O:$O,AA372),INDEX(Matches!$P:$P,AA372))</f>
        <v/>
      </c>
      <c r="T372" s="33">
        <f>IF(INDEX(Matches!$J:$J,AA372)="","",IF(I372="H",INDEX(Matches!$J:$J,AA372),INDEX(Matches!$K:$K,AA372)))</f>
        <v/>
      </c>
      <c r="U372" s="33">
        <f>IF(INDEX(Matches!$K:$K,AA372)="","",IF(I372="H",INDEX(Matches!$K:$K,AA372),INDEX(Matches!$J:$J,AA372)))</f>
        <v/>
      </c>
      <c r="V372" s="30">
        <f>IF(T372="","",T372-U372)</f>
        <v/>
      </c>
      <c r="W372" s="33">
        <f>IF(I372="H",INDEX(Matches!$T:$T,AA372),INDEX(Matches!$U:$U,AA372))</f>
        <v/>
      </c>
      <c r="X372" s="11">
        <f>INDEX(Matches!$X:$X,AA372)</f>
        <v/>
      </c>
      <c r="Y372" s="30">
        <f>IF(O372="","",O372-S372)</f>
        <v/>
      </c>
      <c r="Z372" s="30">
        <f>IF(W372="","",W372-S372)</f>
        <v/>
      </c>
      <c r="AA372" s="24">
        <f>MATCH(J372,Matches!$A:$A,0)</f>
        <v/>
      </c>
      <c r="AB372" s="33" t="n"/>
      <c r="AC372" s="33" t="n">
        <v>1.258571917990721</v>
      </c>
      <c r="AD372" s="24" t="n"/>
      <c r="AE372" s="24" t="n">
        <v>8</v>
      </c>
      <c r="AF372" s="33" t="n"/>
      <c r="AG372" s="33" t="n"/>
    </row>
    <row r="373">
      <c r="A373" s="24" t="inlineStr">
        <is>
          <t>Fulham|30</t>
        </is>
      </c>
      <c r="B373" s="24" t="inlineStr">
        <is>
          <t>E0</t>
        </is>
      </c>
      <c r="C373" s="24" t="inlineStr">
        <is>
          <t>Premier League</t>
        </is>
      </c>
      <c r="D373" s="24" t="inlineStr">
        <is>
          <t>Fulham</t>
        </is>
      </c>
      <c r="E373" s="24" t="n">
        <v>30</v>
      </c>
      <c r="F373" s="24" t="n">
        <v>8</v>
      </c>
      <c r="G373" s="29" t="n">
        <v>46466.625</v>
      </c>
      <c r="H373" s="24" t="inlineStr">
        <is>
          <t>Liverpool</t>
        </is>
      </c>
      <c r="I373" s="24" t="inlineStr">
        <is>
          <t>H</t>
        </is>
      </c>
      <c r="J373" s="24" t="inlineStr">
        <is>
          <t>E0-Fulham-Liverpoo</t>
        </is>
      </c>
      <c r="K373" s="24" t="n">
        <v>3</v>
      </c>
      <c r="L373" s="11">
        <f>IF(INDEX(Matches!$X:$X,AA373)=0,"",IF(I373="H",INDEX(Matches!$H:$H,AA373),INDEX(Matches!$I:$I,AA373)))</f>
        <v/>
      </c>
      <c r="M373" s="11">
        <f>IF(INDEX(Matches!$X:$X,AA373)=0,"",IF(I373="H",INDEX(Matches!$I:$I,AA373),INDEX(Matches!$H:$H,AA373)))</f>
        <v/>
      </c>
      <c r="N373" s="11">
        <f>IF(L373="","",IF(L373&gt;M373,"W",IF(L373=M373,"D","L")))</f>
        <v/>
      </c>
      <c r="O373" s="11">
        <f>IF(L373="","",IF(L373&gt;M373,3,IF(L373=M373,1,0)))</f>
        <v/>
      </c>
      <c r="P373" s="31">
        <f>IF(I373="H",INDEX(Matches!$L:$L,AA373),INDEX(Matches!$N:$N,AA373))</f>
        <v/>
      </c>
      <c r="Q373" s="31">
        <f>INDEX(Matches!$M:$M,AA373)</f>
        <v/>
      </c>
      <c r="R373" s="31">
        <f>IF(I373="H",INDEX(Matches!$N:$N,AA373),INDEX(Matches!$L:$L,AA373))</f>
        <v/>
      </c>
      <c r="S373" s="33">
        <f>IF(I373="H",INDEX(Matches!$O:$O,AA373),INDEX(Matches!$P:$P,AA373))</f>
        <v/>
      </c>
      <c r="T373" s="33">
        <f>IF(INDEX(Matches!$J:$J,AA373)="","",IF(I373="H",INDEX(Matches!$J:$J,AA373),INDEX(Matches!$K:$K,AA373)))</f>
        <v/>
      </c>
      <c r="U373" s="33">
        <f>IF(INDEX(Matches!$K:$K,AA373)="","",IF(I373="H",INDEX(Matches!$K:$K,AA373),INDEX(Matches!$J:$J,AA373)))</f>
        <v/>
      </c>
      <c r="V373" s="30">
        <f>IF(T373="","",T373-U373)</f>
        <v/>
      </c>
      <c r="W373" s="33">
        <f>IF(I373="H",INDEX(Matches!$T:$T,AA373),INDEX(Matches!$U:$U,AA373))</f>
        <v/>
      </c>
      <c r="X373" s="11">
        <f>INDEX(Matches!$X:$X,AA373)</f>
        <v/>
      </c>
      <c r="Y373" s="30">
        <f>IF(O373="","",O373-S373)</f>
        <v/>
      </c>
      <c r="Z373" s="30">
        <f>IF(W373="","",W373-S373)</f>
        <v/>
      </c>
      <c r="AA373" s="24">
        <f>MATCH(J373,Matches!$A:$A,0)</f>
        <v/>
      </c>
      <c r="AB373" s="33" t="n"/>
      <c r="AC373" s="33" t="n">
        <v>0.9224965594616145</v>
      </c>
      <c r="AD373" s="24" t="n"/>
      <c r="AE373" s="24" t="n">
        <v>8</v>
      </c>
      <c r="AF373" s="33" t="n"/>
      <c r="AG373" s="33" t="n"/>
    </row>
    <row r="374">
      <c r="A374" s="24" t="inlineStr">
        <is>
          <t>Fulham|31</t>
        </is>
      </c>
      <c r="B374" s="24" t="inlineStr">
        <is>
          <t>E0</t>
        </is>
      </c>
      <c r="C374" s="24" t="inlineStr">
        <is>
          <t>Premier League</t>
        </is>
      </c>
      <c r="D374" s="24" t="inlineStr">
        <is>
          <t>Fulham</t>
        </is>
      </c>
      <c r="E374" s="24" t="n">
        <v>31</v>
      </c>
      <c r="F374" s="24" t="n">
        <v>8</v>
      </c>
      <c r="G374" s="29" t="n">
        <v>46487.625</v>
      </c>
      <c r="H374" s="24" t="inlineStr">
        <is>
          <t>Chelsea</t>
        </is>
      </c>
      <c r="I374" s="24" t="inlineStr">
        <is>
          <t>A</t>
        </is>
      </c>
      <c r="J374" s="24" t="inlineStr">
        <is>
          <t>E0-Chelsea-Fulham</t>
        </is>
      </c>
      <c r="K374" s="24" t="n">
        <v>5</v>
      </c>
      <c r="L374" s="11">
        <f>IF(INDEX(Matches!$X:$X,AA374)=0,"",IF(I374="H",INDEX(Matches!$H:$H,AA374),INDEX(Matches!$I:$I,AA374)))</f>
        <v/>
      </c>
      <c r="M374" s="11">
        <f>IF(INDEX(Matches!$X:$X,AA374)=0,"",IF(I374="H",INDEX(Matches!$I:$I,AA374),INDEX(Matches!$H:$H,AA374)))</f>
        <v/>
      </c>
      <c r="N374" s="11">
        <f>IF(L374="","",IF(L374&gt;M374,"W",IF(L374=M374,"D","L")))</f>
        <v/>
      </c>
      <c r="O374" s="11">
        <f>IF(L374="","",IF(L374&gt;M374,3,IF(L374=M374,1,0)))</f>
        <v/>
      </c>
      <c r="P374" s="31">
        <f>IF(I374="H",INDEX(Matches!$L:$L,AA374),INDEX(Matches!$N:$N,AA374))</f>
        <v/>
      </c>
      <c r="Q374" s="31">
        <f>INDEX(Matches!$M:$M,AA374)</f>
        <v/>
      </c>
      <c r="R374" s="31">
        <f>IF(I374="H",INDEX(Matches!$N:$N,AA374),INDEX(Matches!$L:$L,AA374))</f>
        <v/>
      </c>
      <c r="S374" s="33">
        <f>IF(I374="H",INDEX(Matches!$O:$O,AA374),INDEX(Matches!$P:$P,AA374))</f>
        <v/>
      </c>
      <c r="T374" s="33">
        <f>IF(INDEX(Matches!$J:$J,AA374)="","",IF(I374="H",INDEX(Matches!$J:$J,AA374),INDEX(Matches!$K:$K,AA374)))</f>
        <v/>
      </c>
      <c r="U374" s="33">
        <f>IF(INDEX(Matches!$K:$K,AA374)="","",IF(I374="H",INDEX(Matches!$K:$K,AA374),INDEX(Matches!$J:$J,AA374)))</f>
        <v/>
      </c>
      <c r="V374" s="30">
        <f>IF(T374="","",T374-U374)</f>
        <v/>
      </c>
      <c r="W374" s="33">
        <f>IF(I374="H",INDEX(Matches!$T:$T,AA374),INDEX(Matches!$U:$U,AA374))</f>
        <v/>
      </c>
      <c r="X374" s="11">
        <f>INDEX(Matches!$X:$X,AA374)</f>
        <v/>
      </c>
      <c r="Y374" s="30">
        <f>IF(O374="","",O374-S374)</f>
        <v/>
      </c>
      <c r="Z374" s="30">
        <f>IF(W374="","",W374-S374)</f>
        <v/>
      </c>
      <c r="AA374" s="24">
        <f>MATCH(J374,Matches!$A:$A,0)</f>
        <v/>
      </c>
      <c r="AB374" s="33" t="n"/>
      <c r="AC374" s="33" t="n">
        <v>0.7185242752556847</v>
      </c>
      <c r="AD374" s="24" t="n"/>
      <c r="AE374" s="24" t="n">
        <v>8</v>
      </c>
      <c r="AF374" s="33" t="n"/>
      <c r="AG374" s="33" t="n"/>
    </row>
    <row r="375">
      <c r="A375" s="24" t="inlineStr">
        <is>
          <t>Fulham|32</t>
        </is>
      </c>
      <c r="B375" s="24" t="inlineStr">
        <is>
          <t>E0</t>
        </is>
      </c>
      <c r="C375" s="24" t="inlineStr">
        <is>
          <t>Premier League</t>
        </is>
      </c>
      <c r="D375" s="24" t="inlineStr">
        <is>
          <t>Fulham</t>
        </is>
      </c>
      <c r="E375" s="24" t="n">
        <v>32</v>
      </c>
      <c r="F375" s="24" t="n">
        <v>8</v>
      </c>
      <c r="G375" s="29" t="n">
        <v>46494.625</v>
      </c>
      <c r="H375" s="24" t="inlineStr">
        <is>
          <t>Sunderland</t>
        </is>
      </c>
      <c r="I375" s="24" t="inlineStr">
        <is>
          <t>H</t>
        </is>
      </c>
      <c r="J375" s="24" t="inlineStr">
        <is>
          <t>E0-Fulham-Sunderla</t>
        </is>
      </c>
      <c r="K375" s="24" t="n">
        <v>17</v>
      </c>
      <c r="L375" s="11">
        <f>IF(INDEX(Matches!$X:$X,AA375)=0,"",IF(I375="H",INDEX(Matches!$H:$H,AA375),INDEX(Matches!$I:$I,AA375)))</f>
        <v/>
      </c>
      <c r="M375" s="11">
        <f>IF(INDEX(Matches!$X:$X,AA375)=0,"",IF(I375="H",INDEX(Matches!$I:$I,AA375),INDEX(Matches!$H:$H,AA375)))</f>
        <v/>
      </c>
      <c r="N375" s="11">
        <f>IF(L375="","",IF(L375&gt;M375,"W",IF(L375=M375,"D","L")))</f>
        <v/>
      </c>
      <c r="O375" s="11">
        <f>IF(L375="","",IF(L375&gt;M375,3,IF(L375=M375,1,0)))</f>
        <v/>
      </c>
      <c r="P375" s="31">
        <f>IF(I375="H",INDEX(Matches!$L:$L,AA375),INDEX(Matches!$N:$N,AA375))</f>
        <v/>
      </c>
      <c r="Q375" s="31">
        <f>INDEX(Matches!$M:$M,AA375)</f>
        <v/>
      </c>
      <c r="R375" s="31">
        <f>IF(I375="H",INDEX(Matches!$N:$N,AA375),INDEX(Matches!$L:$L,AA375))</f>
        <v/>
      </c>
      <c r="S375" s="33">
        <f>IF(I375="H",INDEX(Matches!$O:$O,AA375),INDEX(Matches!$P:$P,AA375))</f>
        <v/>
      </c>
      <c r="T375" s="33">
        <f>IF(INDEX(Matches!$J:$J,AA375)="","",IF(I375="H",INDEX(Matches!$J:$J,AA375),INDEX(Matches!$K:$K,AA375)))</f>
        <v/>
      </c>
      <c r="U375" s="33">
        <f>IF(INDEX(Matches!$K:$K,AA375)="","",IF(I375="H",INDEX(Matches!$K:$K,AA375),INDEX(Matches!$J:$J,AA375)))</f>
        <v/>
      </c>
      <c r="V375" s="30">
        <f>IF(T375="","",T375-U375)</f>
        <v/>
      </c>
      <c r="W375" s="33">
        <f>IF(I375="H",INDEX(Matches!$T:$T,AA375),INDEX(Matches!$U:$U,AA375))</f>
        <v/>
      </c>
      <c r="X375" s="11">
        <f>INDEX(Matches!$X:$X,AA375)</f>
        <v/>
      </c>
      <c r="Y375" s="30">
        <f>IF(O375="","",O375-S375)</f>
        <v/>
      </c>
      <c r="Z375" s="30">
        <f>IF(W375="","",W375-S375)</f>
        <v/>
      </c>
      <c r="AA375" s="24">
        <f>MATCH(J375,Matches!$A:$A,0)</f>
        <v/>
      </c>
      <c r="AB375" s="33" t="n"/>
      <c r="AC375" s="33" t="n">
        <v>1.605495916789152</v>
      </c>
      <c r="AD375" s="24" t="n"/>
      <c r="AE375" s="24" t="n">
        <v>8</v>
      </c>
      <c r="AF375" s="33" t="n"/>
      <c r="AG375" s="33" t="n"/>
    </row>
    <row r="376">
      <c r="A376" s="24" t="inlineStr">
        <is>
          <t>Fulham|33</t>
        </is>
      </c>
      <c r="B376" s="24" t="inlineStr">
        <is>
          <t>E0</t>
        </is>
      </c>
      <c r="C376" s="24" t="inlineStr">
        <is>
          <t>Premier League</t>
        </is>
      </c>
      <c r="D376" s="24" t="inlineStr">
        <is>
          <t>Fulham</t>
        </is>
      </c>
      <c r="E376" s="24" t="n">
        <v>33</v>
      </c>
      <c r="F376" s="24" t="n">
        <v>9</v>
      </c>
      <c r="G376" s="29" t="n">
        <v>46501.625</v>
      </c>
      <c r="H376" s="24" t="inlineStr">
        <is>
          <t>Brentford</t>
        </is>
      </c>
      <c r="I376" s="24" t="inlineStr">
        <is>
          <t>A</t>
        </is>
      </c>
      <c r="J376" s="24" t="inlineStr">
        <is>
          <t>E0-Brentfor-Fulham</t>
        </is>
      </c>
      <c r="K376" s="24" t="n">
        <v>12</v>
      </c>
      <c r="L376" s="11">
        <f>IF(INDEX(Matches!$X:$X,AA376)=0,"",IF(I376="H",INDEX(Matches!$H:$H,AA376),INDEX(Matches!$I:$I,AA376)))</f>
        <v/>
      </c>
      <c r="M376" s="11">
        <f>IF(INDEX(Matches!$X:$X,AA376)=0,"",IF(I376="H",INDEX(Matches!$I:$I,AA376),INDEX(Matches!$H:$H,AA376)))</f>
        <v/>
      </c>
      <c r="N376" s="11">
        <f>IF(L376="","",IF(L376&gt;M376,"W",IF(L376=M376,"D","L")))</f>
        <v/>
      </c>
      <c r="O376" s="11">
        <f>IF(L376="","",IF(L376&gt;M376,3,IF(L376=M376,1,0)))</f>
        <v/>
      </c>
      <c r="P376" s="31">
        <f>IF(I376="H",INDEX(Matches!$L:$L,AA376),INDEX(Matches!$N:$N,AA376))</f>
        <v/>
      </c>
      <c r="Q376" s="31">
        <f>INDEX(Matches!$M:$M,AA376)</f>
        <v/>
      </c>
      <c r="R376" s="31">
        <f>IF(I376="H",INDEX(Matches!$N:$N,AA376),INDEX(Matches!$L:$L,AA376))</f>
        <v/>
      </c>
      <c r="S376" s="33">
        <f>IF(I376="H",INDEX(Matches!$O:$O,AA376),INDEX(Matches!$P:$P,AA376))</f>
        <v/>
      </c>
      <c r="T376" s="33">
        <f>IF(INDEX(Matches!$J:$J,AA376)="","",IF(I376="H",INDEX(Matches!$J:$J,AA376),INDEX(Matches!$K:$K,AA376)))</f>
        <v/>
      </c>
      <c r="U376" s="33">
        <f>IF(INDEX(Matches!$K:$K,AA376)="","",IF(I376="H",INDEX(Matches!$K:$K,AA376),INDEX(Matches!$J:$J,AA376)))</f>
        <v/>
      </c>
      <c r="V376" s="30">
        <f>IF(T376="","",T376-U376)</f>
        <v/>
      </c>
      <c r="W376" s="33">
        <f>IF(I376="H",INDEX(Matches!$T:$T,AA376),INDEX(Matches!$U:$U,AA376))</f>
        <v/>
      </c>
      <c r="X376" s="11">
        <f>INDEX(Matches!$X:$X,AA376)</f>
        <v/>
      </c>
      <c r="Y376" s="30">
        <f>IF(O376="","",O376-S376)</f>
        <v/>
      </c>
      <c r="Z376" s="30">
        <f>IF(W376="","",W376-S376)</f>
        <v/>
      </c>
      <c r="AA376" s="24">
        <f>MATCH(J376,Matches!$A:$A,0)</f>
        <v/>
      </c>
      <c r="AB376" s="33" t="n"/>
      <c r="AC376" s="33" t="n">
        <v>1.086639125558339</v>
      </c>
      <c r="AD376" s="24" t="n"/>
      <c r="AE376" s="24" t="n">
        <v>9</v>
      </c>
      <c r="AF376" s="33" t="n"/>
      <c r="AG376" s="33" t="n"/>
    </row>
    <row r="377">
      <c r="A377" s="24" t="inlineStr">
        <is>
          <t>Fulham|34</t>
        </is>
      </c>
      <c r="B377" s="24" t="inlineStr">
        <is>
          <t>E0</t>
        </is>
      </c>
      <c r="C377" s="24" t="inlineStr">
        <is>
          <t>Premier League</t>
        </is>
      </c>
      <c r="D377" s="24" t="inlineStr">
        <is>
          <t>Fulham</t>
        </is>
      </c>
      <c r="E377" s="24" t="n">
        <v>34</v>
      </c>
      <c r="F377" s="24" t="n">
        <v>9</v>
      </c>
      <c r="G377" s="29" t="n">
        <v>46508.625</v>
      </c>
      <c r="H377" s="24" t="inlineStr">
        <is>
          <t>Everton</t>
        </is>
      </c>
      <c r="I377" s="24" t="inlineStr">
        <is>
          <t>H</t>
        </is>
      </c>
      <c r="J377" s="24" t="inlineStr">
        <is>
          <t>E0-Fulham-Everton</t>
        </is>
      </c>
      <c r="K377" s="24" t="n">
        <v>10</v>
      </c>
      <c r="L377" s="11">
        <f>IF(INDEX(Matches!$X:$X,AA377)=0,"",IF(I377="H",INDEX(Matches!$H:$H,AA377),INDEX(Matches!$I:$I,AA377)))</f>
        <v/>
      </c>
      <c r="M377" s="11">
        <f>IF(INDEX(Matches!$X:$X,AA377)=0,"",IF(I377="H",INDEX(Matches!$I:$I,AA377),INDEX(Matches!$H:$H,AA377)))</f>
        <v/>
      </c>
      <c r="N377" s="11">
        <f>IF(L377="","",IF(L377&gt;M377,"W",IF(L377=M377,"D","L")))</f>
        <v/>
      </c>
      <c r="O377" s="11">
        <f>IF(L377="","",IF(L377&gt;M377,3,IF(L377=M377,1,0)))</f>
        <v/>
      </c>
      <c r="P377" s="31">
        <f>IF(I377="H",INDEX(Matches!$L:$L,AA377),INDEX(Matches!$N:$N,AA377))</f>
        <v/>
      </c>
      <c r="Q377" s="31">
        <f>INDEX(Matches!$M:$M,AA377)</f>
        <v/>
      </c>
      <c r="R377" s="31">
        <f>IF(I377="H",INDEX(Matches!$N:$N,AA377),INDEX(Matches!$L:$L,AA377))</f>
        <v/>
      </c>
      <c r="S377" s="33">
        <f>IF(I377="H",INDEX(Matches!$O:$O,AA377),INDEX(Matches!$P:$P,AA377))</f>
        <v/>
      </c>
      <c r="T377" s="33">
        <f>IF(INDEX(Matches!$J:$J,AA377)="","",IF(I377="H",INDEX(Matches!$J:$J,AA377),INDEX(Matches!$K:$K,AA377)))</f>
        <v/>
      </c>
      <c r="U377" s="33">
        <f>IF(INDEX(Matches!$K:$K,AA377)="","",IF(I377="H",INDEX(Matches!$K:$K,AA377),INDEX(Matches!$J:$J,AA377)))</f>
        <v/>
      </c>
      <c r="V377" s="30">
        <f>IF(T377="","",T377-U377)</f>
        <v/>
      </c>
      <c r="W377" s="33">
        <f>IF(I377="H",INDEX(Matches!$T:$T,AA377),INDEX(Matches!$U:$U,AA377))</f>
        <v/>
      </c>
      <c r="X377" s="11">
        <f>INDEX(Matches!$X:$X,AA377)</f>
        <v/>
      </c>
      <c r="Y377" s="30">
        <f>IF(O377="","",O377-S377)</f>
        <v/>
      </c>
      <c r="Z377" s="30">
        <f>IF(W377="","",W377-S377)</f>
        <v/>
      </c>
      <c r="AA377" s="24">
        <f>MATCH(J377,Matches!$A:$A,0)</f>
        <v/>
      </c>
      <c r="AB377" s="33" t="n"/>
      <c r="AC377" s="33" t="n">
        <v>1.442946521928926</v>
      </c>
      <c r="AD377" s="24" t="n"/>
      <c r="AE377" s="24" t="n">
        <v>9</v>
      </c>
      <c r="AF377" s="33" t="n"/>
      <c r="AG377" s="33" t="n"/>
    </row>
    <row r="378">
      <c r="A378" s="24" t="inlineStr">
        <is>
          <t>Fulham|35</t>
        </is>
      </c>
      <c r="B378" s="24" t="inlineStr">
        <is>
          <t>E0</t>
        </is>
      </c>
      <c r="C378" s="24" t="inlineStr">
        <is>
          <t>Premier League</t>
        </is>
      </c>
      <c r="D378" s="24" t="inlineStr">
        <is>
          <t>Fulham</t>
        </is>
      </c>
      <c r="E378" s="24" t="n">
        <v>35</v>
      </c>
      <c r="F378" s="24" t="n">
        <v>9</v>
      </c>
      <c r="G378" s="29" t="n">
        <v>46515.625</v>
      </c>
      <c r="H378" s="24" t="inlineStr">
        <is>
          <t>Ipswich</t>
        </is>
      </c>
      <c r="I378" s="24" t="inlineStr">
        <is>
          <t>H</t>
        </is>
      </c>
      <c r="J378" s="24" t="inlineStr">
        <is>
          <t>E0-Fulham-Ipswich</t>
        </is>
      </c>
      <c r="K378" s="24" t="n">
        <v>19</v>
      </c>
      <c r="L378" s="11">
        <f>IF(INDEX(Matches!$X:$X,AA378)=0,"",IF(I378="H",INDEX(Matches!$H:$H,AA378),INDEX(Matches!$I:$I,AA378)))</f>
        <v/>
      </c>
      <c r="M378" s="11">
        <f>IF(INDEX(Matches!$X:$X,AA378)=0,"",IF(I378="H",INDEX(Matches!$I:$I,AA378),INDEX(Matches!$H:$H,AA378)))</f>
        <v/>
      </c>
      <c r="N378" s="11">
        <f>IF(L378="","",IF(L378&gt;M378,"W",IF(L378=M378,"D","L")))</f>
        <v/>
      </c>
      <c r="O378" s="11">
        <f>IF(L378="","",IF(L378&gt;M378,3,IF(L378=M378,1,0)))</f>
        <v/>
      </c>
      <c r="P378" s="31">
        <f>IF(I378="H",INDEX(Matches!$L:$L,AA378),INDEX(Matches!$N:$N,AA378))</f>
        <v/>
      </c>
      <c r="Q378" s="31">
        <f>INDEX(Matches!$M:$M,AA378)</f>
        <v/>
      </c>
      <c r="R378" s="31">
        <f>IF(I378="H",INDEX(Matches!$N:$N,AA378),INDEX(Matches!$L:$L,AA378))</f>
        <v/>
      </c>
      <c r="S378" s="33">
        <f>IF(I378="H",INDEX(Matches!$O:$O,AA378),INDEX(Matches!$P:$P,AA378))</f>
        <v/>
      </c>
      <c r="T378" s="33">
        <f>IF(INDEX(Matches!$J:$J,AA378)="","",IF(I378="H",INDEX(Matches!$J:$J,AA378),INDEX(Matches!$K:$K,AA378)))</f>
        <v/>
      </c>
      <c r="U378" s="33">
        <f>IF(INDEX(Matches!$K:$K,AA378)="","",IF(I378="H",INDEX(Matches!$K:$K,AA378),INDEX(Matches!$J:$J,AA378)))</f>
        <v/>
      </c>
      <c r="V378" s="30">
        <f>IF(T378="","",T378-U378)</f>
        <v/>
      </c>
      <c r="W378" s="33">
        <f>IF(I378="H",INDEX(Matches!$T:$T,AA378),INDEX(Matches!$U:$U,AA378))</f>
        <v/>
      </c>
      <c r="X378" s="11">
        <f>INDEX(Matches!$X:$X,AA378)</f>
        <v/>
      </c>
      <c r="Y378" s="30">
        <f>IF(O378="","",O378-S378)</f>
        <v/>
      </c>
      <c r="Z378" s="30">
        <f>IF(W378="","",W378-S378)</f>
        <v/>
      </c>
      <c r="AA378" s="24">
        <f>MATCH(J378,Matches!$A:$A,0)</f>
        <v/>
      </c>
      <c r="AB378" s="33" t="n"/>
      <c r="AC378" s="33" t="n">
        <v>1.84515596190287</v>
      </c>
      <c r="AD378" s="24" t="n"/>
      <c r="AE378" s="24" t="n">
        <v>9</v>
      </c>
      <c r="AF378" s="33" t="n"/>
      <c r="AG378" s="33" t="n"/>
    </row>
    <row r="379">
      <c r="A379" s="24" t="inlineStr">
        <is>
          <t>Fulham|36</t>
        </is>
      </c>
      <c r="B379" s="24" t="inlineStr">
        <is>
          <t>E0</t>
        </is>
      </c>
      <c r="C379" s="24" t="inlineStr">
        <is>
          <t>Premier League</t>
        </is>
      </c>
      <c r="D379" s="24" t="inlineStr">
        <is>
          <t>Fulham</t>
        </is>
      </c>
      <c r="E379" s="24" t="n">
        <v>36</v>
      </c>
      <c r="F379" s="24" t="n">
        <v>9</v>
      </c>
      <c r="G379" s="29" t="n">
        <v>46522.625</v>
      </c>
      <c r="H379" s="24" t="inlineStr">
        <is>
          <t>Hull</t>
        </is>
      </c>
      <c r="I379" s="24" t="inlineStr">
        <is>
          <t>A</t>
        </is>
      </c>
      <c r="J379" s="24" t="inlineStr">
        <is>
          <t>E0-Hull-Fulham</t>
        </is>
      </c>
      <c r="K379" s="24" t="n">
        <v>20</v>
      </c>
      <c r="L379" s="11">
        <f>IF(INDEX(Matches!$X:$X,AA379)=0,"",IF(I379="H",INDEX(Matches!$H:$H,AA379),INDEX(Matches!$I:$I,AA379)))</f>
        <v/>
      </c>
      <c r="M379" s="11">
        <f>IF(INDEX(Matches!$X:$X,AA379)=0,"",IF(I379="H",INDEX(Matches!$I:$I,AA379),INDEX(Matches!$H:$H,AA379)))</f>
        <v/>
      </c>
      <c r="N379" s="11">
        <f>IF(L379="","",IF(L379&gt;M379,"W",IF(L379=M379,"D","L")))</f>
        <v/>
      </c>
      <c r="O379" s="11">
        <f>IF(L379="","",IF(L379&gt;M379,3,IF(L379=M379,1,0)))</f>
        <v/>
      </c>
      <c r="P379" s="31">
        <f>IF(I379="H",INDEX(Matches!$L:$L,AA379),INDEX(Matches!$N:$N,AA379))</f>
        <v/>
      </c>
      <c r="Q379" s="31">
        <f>INDEX(Matches!$M:$M,AA379)</f>
        <v/>
      </c>
      <c r="R379" s="31">
        <f>IF(I379="H",INDEX(Matches!$N:$N,AA379),INDEX(Matches!$L:$L,AA379))</f>
        <v/>
      </c>
      <c r="S379" s="33">
        <f>IF(I379="H",INDEX(Matches!$O:$O,AA379),INDEX(Matches!$P:$P,AA379))</f>
        <v/>
      </c>
      <c r="T379" s="33">
        <f>IF(INDEX(Matches!$J:$J,AA379)="","",IF(I379="H",INDEX(Matches!$J:$J,AA379),INDEX(Matches!$K:$K,AA379)))</f>
        <v/>
      </c>
      <c r="U379" s="33">
        <f>IF(INDEX(Matches!$K:$K,AA379)="","",IF(I379="H",INDEX(Matches!$K:$K,AA379),INDEX(Matches!$J:$J,AA379)))</f>
        <v/>
      </c>
      <c r="V379" s="30">
        <f>IF(T379="","",T379-U379)</f>
        <v/>
      </c>
      <c r="W379" s="33">
        <f>IF(I379="H",INDEX(Matches!$T:$T,AA379),INDEX(Matches!$U:$U,AA379))</f>
        <v/>
      </c>
      <c r="X379" s="11">
        <f>INDEX(Matches!$X:$X,AA379)</f>
        <v/>
      </c>
      <c r="Y379" s="30">
        <f>IF(O379="","",O379-S379)</f>
        <v/>
      </c>
      <c r="Z379" s="30">
        <f>IF(W379="","",W379-S379)</f>
        <v/>
      </c>
      <c r="AA379" s="24">
        <f>MATCH(J379,Matches!$A:$A,0)</f>
        <v/>
      </c>
      <c r="AB379" s="33" t="n"/>
      <c r="AC379" s="33" t="n">
        <v>1.766692144345696</v>
      </c>
      <c r="AD379" s="24" t="n"/>
      <c r="AE379" s="24" t="n">
        <v>9</v>
      </c>
      <c r="AF379" s="33" t="n"/>
      <c r="AG379" s="33" t="n"/>
    </row>
    <row r="380">
      <c r="A380" s="24" t="inlineStr">
        <is>
          <t>Fulham|37</t>
        </is>
      </c>
      <c r="B380" s="24" t="inlineStr">
        <is>
          <t>E0</t>
        </is>
      </c>
      <c r="C380" s="24" t="inlineStr">
        <is>
          <t>Premier League</t>
        </is>
      </c>
      <c r="D380" s="24" t="inlineStr">
        <is>
          <t>Fulham</t>
        </is>
      </c>
      <c r="E380" s="24" t="n">
        <v>37</v>
      </c>
      <c r="F380" s="24" t="n">
        <v>10</v>
      </c>
      <c r="G380" s="29" t="n">
        <v>46530.625</v>
      </c>
      <c r="H380" s="24" t="inlineStr">
        <is>
          <t>Coventry</t>
        </is>
      </c>
      <c r="I380" s="24" t="inlineStr">
        <is>
          <t>H</t>
        </is>
      </c>
      <c r="J380" s="24" t="inlineStr">
        <is>
          <t>E0-Fulham-Coventry</t>
        </is>
      </c>
      <c r="K380" s="24" t="n">
        <v>18</v>
      </c>
      <c r="L380" s="11">
        <f>IF(INDEX(Matches!$X:$X,AA380)=0,"",IF(I380="H",INDEX(Matches!$H:$H,AA380),INDEX(Matches!$I:$I,AA380)))</f>
        <v/>
      </c>
      <c r="M380" s="11">
        <f>IF(INDEX(Matches!$X:$X,AA380)=0,"",IF(I380="H",INDEX(Matches!$I:$I,AA380),INDEX(Matches!$H:$H,AA380)))</f>
        <v/>
      </c>
      <c r="N380" s="11">
        <f>IF(L380="","",IF(L380&gt;M380,"W",IF(L380=M380,"D","L")))</f>
        <v/>
      </c>
      <c r="O380" s="11">
        <f>IF(L380="","",IF(L380&gt;M380,3,IF(L380=M380,1,0)))</f>
        <v/>
      </c>
      <c r="P380" s="31">
        <f>IF(I380="H",INDEX(Matches!$L:$L,AA380),INDEX(Matches!$N:$N,AA380))</f>
        <v/>
      </c>
      <c r="Q380" s="31">
        <f>INDEX(Matches!$M:$M,AA380)</f>
        <v/>
      </c>
      <c r="R380" s="31">
        <f>IF(I380="H",INDEX(Matches!$N:$N,AA380),INDEX(Matches!$L:$L,AA380))</f>
        <v/>
      </c>
      <c r="S380" s="33">
        <f>IF(I380="H",INDEX(Matches!$O:$O,AA380),INDEX(Matches!$P:$P,AA380))</f>
        <v/>
      </c>
      <c r="T380" s="33">
        <f>IF(INDEX(Matches!$J:$J,AA380)="","",IF(I380="H",INDEX(Matches!$J:$J,AA380),INDEX(Matches!$K:$K,AA380)))</f>
        <v/>
      </c>
      <c r="U380" s="33">
        <f>IF(INDEX(Matches!$K:$K,AA380)="","",IF(I380="H",INDEX(Matches!$K:$K,AA380),INDEX(Matches!$J:$J,AA380)))</f>
        <v/>
      </c>
      <c r="V380" s="30">
        <f>IF(T380="","",T380-U380)</f>
        <v/>
      </c>
      <c r="W380" s="33">
        <f>IF(I380="H",INDEX(Matches!$T:$T,AA380),INDEX(Matches!$U:$U,AA380))</f>
        <v/>
      </c>
      <c r="X380" s="11">
        <f>INDEX(Matches!$X:$X,AA380)</f>
        <v/>
      </c>
      <c r="Y380" s="30">
        <f>IF(O380="","",O380-S380)</f>
        <v/>
      </c>
      <c r="Z380" s="30">
        <f>IF(W380="","",W380-S380)</f>
        <v/>
      </c>
      <c r="AA380" s="24">
        <f>MATCH(J380,Matches!$A:$A,0)</f>
        <v/>
      </c>
      <c r="AB380" s="33" t="n"/>
      <c r="AC380" s="33" t="n">
        <v>1.825911299119833</v>
      </c>
      <c r="AD380" s="24" t="n"/>
      <c r="AE380" s="24" t="n">
        <v>10</v>
      </c>
      <c r="AF380" s="33" t="n"/>
      <c r="AG380" s="33" t="n"/>
    </row>
    <row r="381">
      <c r="A381" s="24" t="inlineStr">
        <is>
          <t>Fulham|38</t>
        </is>
      </c>
      <c r="B381" s="24" t="inlineStr">
        <is>
          <t>E0</t>
        </is>
      </c>
      <c r="C381" s="24" t="inlineStr">
        <is>
          <t>Premier League</t>
        </is>
      </c>
      <c r="D381" s="24" t="inlineStr">
        <is>
          <t>Fulham</t>
        </is>
      </c>
      <c r="E381" s="24" t="n">
        <v>38</v>
      </c>
      <c r="F381" s="24" t="n">
        <v>10</v>
      </c>
      <c r="G381" s="29" t="n">
        <v>46537.66666666666</v>
      </c>
      <c r="H381" s="24" t="inlineStr">
        <is>
          <t>Man Utd</t>
        </is>
      </c>
      <c r="I381" s="24" t="inlineStr">
        <is>
          <t>A</t>
        </is>
      </c>
      <c r="J381" s="24" t="inlineStr">
        <is>
          <t>E0-ManUtd-Fulham</t>
        </is>
      </c>
      <c r="K381" s="24" t="n">
        <v>4</v>
      </c>
      <c r="L381" s="11">
        <f>IF(INDEX(Matches!$X:$X,AA381)=0,"",IF(I381="H",INDEX(Matches!$H:$H,AA381),INDEX(Matches!$I:$I,AA381)))</f>
        <v/>
      </c>
      <c r="M381" s="11">
        <f>IF(INDEX(Matches!$X:$X,AA381)=0,"",IF(I381="H",INDEX(Matches!$I:$I,AA381),INDEX(Matches!$H:$H,AA381)))</f>
        <v/>
      </c>
      <c r="N381" s="11">
        <f>IF(L381="","",IF(L381&gt;M381,"W",IF(L381=M381,"D","L")))</f>
        <v/>
      </c>
      <c r="O381" s="11">
        <f>IF(L381="","",IF(L381&gt;M381,3,IF(L381=M381,1,0)))</f>
        <v/>
      </c>
      <c r="P381" s="31">
        <f>IF(I381="H",INDEX(Matches!$L:$L,AA381),INDEX(Matches!$N:$N,AA381))</f>
        <v/>
      </c>
      <c r="Q381" s="31">
        <f>INDEX(Matches!$M:$M,AA381)</f>
        <v/>
      </c>
      <c r="R381" s="31">
        <f>IF(I381="H",INDEX(Matches!$N:$N,AA381),INDEX(Matches!$L:$L,AA381))</f>
        <v/>
      </c>
      <c r="S381" s="33">
        <f>IF(I381="H",INDEX(Matches!$O:$O,AA381),INDEX(Matches!$P:$P,AA381))</f>
        <v/>
      </c>
      <c r="T381" s="33">
        <f>IF(INDEX(Matches!$J:$J,AA381)="","",IF(I381="H",INDEX(Matches!$J:$J,AA381),INDEX(Matches!$K:$K,AA381)))</f>
        <v/>
      </c>
      <c r="U381" s="33">
        <f>IF(INDEX(Matches!$K:$K,AA381)="","",IF(I381="H",INDEX(Matches!$K:$K,AA381),INDEX(Matches!$J:$J,AA381)))</f>
        <v/>
      </c>
      <c r="V381" s="30">
        <f>IF(T381="","",T381-U381)</f>
        <v/>
      </c>
      <c r="W381" s="33">
        <f>IF(I381="H",INDEX(Matches!$T:$T,AA381),INDEX(Matches!$U:$U,AA381))</f>
        <v/>
      </c>
      <c r="X381" s="11">
        <f>INDEX(Matches!$X:$X,AA381)</f>
        <v/>
      </c>
      <c r="Y381" s="30">
        <f>IF(O381="","",O381-S381)</f>
        <v/>
      </c>
      <c r="Z381" s="30">
        <f>IF(W381="","",W381-S381)</f>
        <v/>
      </c>
      <c r="AA381" s="24">
        <f>MATCH(J381,Matches!$A:$A,0)</f>
        <v/>
      </c>
      <c r="AB381" s="33" t="n"/>
      <c r="AC381" s="33" t="n">
        <v>0.6761967980659289</v>
      </c>
      <c r="AD381" s="24" t="n"/>
      <c r="AE381" s="24" t="n">
        <v>10</v>
      </c>
      <c r="AF381" s="33" t="n"/>
      <c r="AG381" s="33" t="n"/>
    </row>
    <row r="382">
      <c r="A382" s="24" t="inlineStr">
        <is>
          <t>Hull|1</t>
        </is>
      </c>
      <c r="B382" s="24" t="inlineStr">
        <is>
          <t>E0</t>
        </is>
      </c>
      <c r="C382" s="24" t="inlineStr">
        <is>
          <t>Premier League</t>
        </is>
      </c>
      <c r="D382" s="24" t="inlineStr">
        <is>
          <t>Hull</t>
        </is>
      </c>
      <c r="E382" s="24" t="n">
        <v>1</v>
      </c>
      <c r="F382" s="24" t="n">
        <v>1</v>
      </c>
      <c r="G382" s="29" t="n">
        <v>46256.52083333334</v>
      </c>
      <c r="H382" s="24" t="inlineStr">
        <is>
          <t>Man Utd</t>
        </is>
      </c>
      <c r="I382" s="24" t="inlineStr">
        <is>
          <t>H</t>
        </is>
      </c>
      <c r="J382" s="24" t="inlineStr">
        <is>
          <t>E0-Hull-ManUtd</t>
        </is>
      </c>
      <c r="K382" s="24" t="n">
        <v>4</v>
      </c>
      <c r="L382" s="11">
        <f>IF(INDEX(Matches!$X:$X,AA382)=0,"",IF(I382="H",INDEX(Matches!$H:$H,AA382),INDEX(Matches!$I:$I,AA382)))</f>
        <v/>
      </c>
      <c r="M382" s="11">
        <f>IF(INDEX(Matches!$X:$X,AA382)=0,"",IF(I382="H",INDEX(Matches!$I:$I,AA382),INDEX(Matches!$H:$H,AA382)))</f>
        <v/>
      </c>
      <c r="N382" s="11">
        <f>IF(L382="","",IF(L382&gt;M382,"W",IF(L382=M382,"D","L")))</f>
        <v/>
      </c>
      <c r="O382" s="11">
        <f>IF(L382="","",IF(L382&gt;M382,3,IF(L382=M382,1,0)))</f>
        <v/>
      </c>
      <c r="P382" s="31">
        <f>IF(I382="H",INDEX(Matches!$L:$L,AA382),INDEX(Matches!$N:$N,AA382))</f>
        <v/>
      </c>
      <c r="Q382" s="31">
        <f>INDEX(Matches!$M:$M,AA382)</f>
        <v/>
      </c>
      <c r="R382" s="31">
        <f>IF(I382="H",INDEX(Matches!$N:$N,AA382),INDEX(Matches!$L:$L,AA382))</f>
        <v/>
      </c>
      <c r="S382" s="33">
        <f>IF(I382="H",INDEX(Matches!$O:$O,AA382),INDEX(Matches!$P:$P,AA382))</f>
        <v/>
      </c>
      <c r="T382" s="33">
        <f>IF(INDEX(Matches!$J:$J,AA382)="","",IF(I382="H",INDEX(Matches!$J:$J,AA382),INDEX(Matches!$K:$K,AA382)))</f>
        <v/>
      </c>
      <c r="U382" s="33">
        <f>IF(INDEX(Matches!$K:$K,AA382)="","",IF(I382="H",INDEX(Matches!$K:$K,AA382),INDEX(Matches!$J:$J,AA382)))</f>
        <v/>
      </c>
      <c r="V382" s="30">
        <f>IF(T382="","",T382-U382)</f>
        <v/>
      </c>
      <c r="W382" s="33">
        <f>IF(I382="H",INDEX(Matches!$T:$T,AA382),INDEX(Matches!$U:$U,AA382))</f>
        <v/>
      </c>
      <c r="X382" s="11">
        <f>INDEX(Matches!$X:$X,AA382)</f>
        <v/>
      </c>
      <c r="Y382" s="30">
        <f>IF(O382="","",O382-S382)</f>
        <v/>
      </c>
      <c r="Z382" s="30">
        <f>IF(W382="","",W382-S382)</f>
        <v/>
      </c>
      <c r="AA382" s="24">
        <f>MATCH(J382,Matches!$A:$A,0)</f>
        <v/>
      </c>
      <c r="AB382" s="33" t="n">
        <v>0.51809589354612</v>
      </c>
      <c r="AC382" s="33" t="n"/>
      <c r="AD382" s="24" t="n"/>
      <c r="AE382" s="24" t="n">
        <v>1</v>
      </c>
      <c r="AF382" s="33" t="n">
        <v>1.27</v>
      </c>
      <c r="AG382" s="33" t="n">
        <v>1.79</v>
      </c>
    </row>
    <row r="383">
      <c r="A383" s="24" t="inlineStr">
        <is>
          <t>Hull|2</t>
        </is>
      </c>
      <c r="B383" s="24" t="inlineStr">
        <is>
          <t>E0</t>
        </is>
      </c>
      <c r="C383" s="24" t="inlineStr">
        <is>
          <t>Premier League</t>
        </is>
      </c>
      <c r="D383" s="24" t="inlineStr">
        <is>
          <t>Hull</t>
        </is>
      </c>
      <c r="E383" s="24" t="n">
        <v>2</v>
      </c>
      <c r="F383" s="24" t="n">
        <v>1</v>
      </c>
      <c r="G383" s="29" t="n">
        <v>46263.625</v>
      </c>
      <c r="H383" s="24" t="inlineStr">
        <is>
          <t>Coventry</t>
        </is>
      </c>
      <c r="I383" s="24" t="inlineStr">
        <is>
          <t>A</t>
        </is>
      </c>
      <c r="J383" s="24" t="inlineStr">
        <is>
          <t>E0-Coventry-Hull</t>
        </is>
      </c>
      <c r="K383" s="24" t="n">
        <v>18</v>
      </c>
      <c r="L383" s="11">
        <f>IF(INDEX(Matches!$X:$X,AA383)=0,"",IF(I383="H",INDEX(Matches!$H:$H,AA383),INDEX(Matches!$I:$I,AA383)))</f>
        <v/>
      </c>
      <c r="M383" s="11">
        <f>IF(INDEX(Matches!$X:$X,AA383)=0,"",IF(I383="H",INDEX(Matches!$I:$I,AA383),INDEX(Matches!$H:$H,AA383)))</f>
        <v/>
      </c>
      <c r="N383" s="11">
        <f>IF(L383="","",IF(L383&gt;M383,"W",IF(L383=M383,"D","L")))</f>
        <v/>
      </c>
      <c r="O383" s="11">
        <f>IF(L383="","",IF(L383&gt;M383,3,IF(L383=M383,1,0)))</f>
        <v/>
      </c>
      <c r="P383" s="31">
        <f>IF(I383="H",INDEX(Matches!$L:$L,AA383),INDEX(Matches!$N:$N,AA383))</f>
        <v/>
      </c>
      <c r="Q383" s="31">
        <f>INDEX(Matches!$M:$M,AA383)</f>
        <v/>
      </c>
      <c r="R383" s="31">
        <f>IF(I383="H",INDEX(Matches!$N:$N,AA383),INDEX(Matches!$L:$L,AA383))</f>
        <v/>
      </c>
      <c r="S383" s="33">
        <f>IF(I383="H",INDEX(Matches!$O:$O,AA383),INDEX(Matches!$P:$P,AA383))</f>
        <v/>
      </c>
      <c r="T383" s="33">
        <f>IF(INDEX(Matches!$J:$J,AA383)="","",IF(I383="H",INDEX(Matches!$J:$J,AA383),INDEX(Matches!$K:$K,AA383)))</f>
        <v/>
      </c>
      <c r="U383" s="33">
        <f>IF(INDEX(Matches!$K:$K,AA383)="","",IF(I383="H",INDEX(Matches!$K:$K,AA383),INDEX(Matches!$J:$J,AA383)))</f>
        <v/>
      </c>
      <c r="V383" s="30">
        <f>IF(T383="","",T383-U383)</f>
        <v/>
      </c>
      <c r="W383" s="33">
        <f>IF(I383="H",INDEX(Matches!$T:$T,AA383),INDEX(Matches!$U:$U,AA383))</f>
        <v/>
      </c>
      <c r="X383" s="11">
        <f>INDEX(Matches!$X:$X,AA383)</f>
        <v/>
      </c>
      <c r="Y383" s="30">
        <f>IF(O383="","",O383-S383)</f>
        <v/>
      </c>
      <c r="Z383" s="30">
        <f>IF(W383="","",W383-S383)</f>
        <v/>
      </c>
      <c r="AA383" s="24">
        <f>MATCH(J383,Matches!$A:$A,0)</f>
        <v/>
      </c>
      <c r="AB383" s="33" t="n">
        <v>0.8505586933665858</v>
      </c>
      <c r="AC383" s="33" t="n"/>
      <c r="AD383" s="24" t="n"/>
      <c r="AE383" s="24" t="n">
        <v>1</v>
      </c>
      <c r="AF383" s="33" t="n">
        <v>0.38</v>
      </c>
      <c r="AG383" s="33" t="n">
        <v>1.06</v>
      </c>
    </row>
    <row r="384">
      <c r="A384" s="24" t="inlineStr">
        <is>
          <t>Hull|3</t>
        </is>
      </c>
      <c r="B384" s="24" t="inlineStr">
        <is>
          <t>E0</t>
        </is>
      </c>
      <c r="C384" s="24" t="inlineStr">
        <is>
          <t>Premier League</t>
        </is>
      </c>
      <c r="D384" s="24" t="inlineStr">
        <is>
          <t>Hull</t>
        </is>
      </c>
      <c r="E384" s="24" t="n">
        <v>3</v>
      </c>
      <c r="F384" s="24" t="n">
        <v>1</v>
      </c>
      <c r="G384" s="29" t="n">
        <v>46270.72916666666</v>
      </c>
      <c r="H384" s="24" t="inlineStr">
        <is>
          <t>Aston Villa</t>
        </is>
      </c>
      <c r="I384" s="24" t="inlineStr">
        <is>
          <t>H</t>
        </is>
      </c>
      <c r="J384" s="24" t="inlineStr">
        <is>
          <t>E0-Hull-AstonVil</t>
        </is>
      </c>
      <c r="K384" s="24" t="n">
        <v>7</v>
      </c>
      <c r="L384" s="11">
        <f>IF(INDEX(Matches!$X:$X,AA384)=0,"",IF(I384="H",INDEX(Matches!$H:$H,AA384),INDEX(Matches!$I:$I,AA384)))</f>
        <v/>
      </c>
      <c r="M384" s="11">
        <f>IF(INDEX(Matches!$X:$X,AA384)=0,"",IF(I384="H",INDEX(Matches!$I:$I,AA384),INDEX(Matches!$H:$H,AA384)))</f>
        <v/>
      </c>
      <c r="N384" s="11">
        <f>IF(L384="","",IF(L384&gt;M384,"W",IF(L384=M384,"D","L")))</f>
        <v/>
      </c>
      <c r="O384" s="11">
        <f>IF(L384="","",IF(L384&gt;M384,3,IF(L384=M384,1,0)))</f>
        <v/>
      </c>
      <c r="P384" s="31">
        <f>IF(I384="H",INDEX(Matches!$L:$L,AA384),INDEX(Matches!$N:$N,AA384))</f>
        <v/>
      </c>
      <c r="Q384" s="31">
        <f>INDEX(Matches!$M:$M,AA384)</f>
        <v/>
      </c>
      <c r="R384" s="31">
        <f>IF(I384="H",INDEX(Matches!$N:$N,AA384),INDEX(Matches!$L:$L,AA384))</f>
        <v/>
      </c>
      <c r="S384" s="33">
        <f>IF(I384="H",INDEX(Matches!$O:$O,AA384),INDEX(Matches!$P:$P,AA384))</f>
        <v/>
      </c>
      <c r="T384" s="33">
        <f>IF(INDEX(Matches!$J:$J,AA384)="","",IF(I384="H",INDEX(Matches!$J:$J,AA384),INDEX(Matches!$K:$K,AA384)))</f>
        <v/>
      </c>
      <c r="U384" s="33">
        <f>IF(INDEX(Matches!$K:$K,AA384)="","",IF(I384="H",INDEX(Matches!$K:$K,AA384),INDEX(Matches!$J:$J,AA384)))</f>
        <v/>
      </c>
      <c r="V384" s="30">
        <f>IF(T384="","",T384-U384)</f>
        <v/>
      </c>
      <c r="W384" s="33">
        <f>IF(I384="H",INDEX(Matches!$T:$T,AA384),INDEX(Matches!$U:$U,AA384))</f>
        <v/>
      </c>
      <c r="X384" s="11">
        <f>INDEX(Matches!$X:$X,AA384)</f>
        <v/>
      </c>
      <c r="Y384" s="30">
        <f>IF(O384="","",O384-S384)</f>
        <v/>
      </c>
      <c r="Z384" s="30">
        <f>IF(W384="","",W384-S384)</f>
        <v/>
      </c>
      <c r="AA384" s="24">
        <f>MATCH(J384,Matches!$A:$A,0)</f>
        <v/>
      </c>
      <c r="AB384" s="33" t="n"/>
      <c r="AC384" s="33" t="n"/>
      <c r="AD384" s="24" t="n"/>
      <c r="AE384" s="24" t="n">
        <v>1</v>
      </c>
      <c r="AF384" s="33" t="n"/>
      <c r="AG384" s="33" t="n"/>
    </row>
    <row r="385">
      <c r="A385" s="24" t="inlineStr">
        <is>
          <t>Hull|4</t>
        </is>
      </c>
      <c r="B385" s="24" t="inlineStr">
        <is>
          <t>E0</t>
        </is>
      </c>
      <c r="C385" s="24" t="inlineStr">
        <is>
          <t>Premier League</t>
        </is>
      </c>
      <c r="D385" s="24" t="inlineStr">
        <is>
          <t>Hull</t>
        </is>
      </c>
      <c r="E385" s="24" t="n">
        <v>4</v>
      </c>
      <c r="F385" s="24" t="n">
        <v>1</v>
      </c>
      <c r="G385" s="29" t="n">
        <v>46277.625</v>
      </c>
      <c r="H385" s="24" t="inlineStr">
        <is>
          <t>Chelsea</t>
        </is>
      </c>
      <c r="I385" s="24" t="inlineStr">
        <is>
          <t>A</t>
        </is>
      </c>
      <c r="J385" s="24" t="inlineStr">
        <is>
          <t>E0-Chelsea-Hull</t>
        </is>
      </c>
      <c r="K385" s="24" t="n">
        <v>5</v>
      </c>
      <c r="L385" s="11">
        <f>IF(INDEX(Matches!$X:$X,AA385)=0,"",IF(I385="H",INDEX(Matches!$H:$H,AA385),INDEX(Matches!$I:$I,AA385)))</f>
        <v/>
      </c>
      <c r="M385" s="11">
        <f>IF(INDEX(Matches!$X:$X,AA385)=0,"",IF(I385="H",INDEX(Matches!$I:$I,AA385),INDEX(Matches!$H:$H,AA385)))</f>
        <v/>
      </c>
      <c r="N385" s="11">
        <f>IF(L385="","",IF(L385&gt;M385,"W",IF(L385=M385,"D","L")))</f>
        <v/>
      </c>
      <c r="O385" s="11">
        <f>IF(L385="","",IF(L385&gt;M385,3,IF(L385=M385,1,0)))</f>
        <v/>
      </c>
      <c r="P385" s="31">
        <f>IF(I385="H",INDEX(Matches!$L:$L,AA385),INDEX(Matches!$N:$N,AA385))</f>
        <v/>
      </c>
      <c r="Q385" s="31">
        <f>INDEX(Matches!$M:$M,AA385)</f>
        <v/>
      </c>
      <c r="R385" s="31">
        <f>IF(I385="H",INDEX(Matches!$N:$N,AA385),INDEX(Matches!$L:$L,AA385))</f>
        <v/>
      </c>
      <c r="S385" s="33">
        <f>IF(I385="H",INDEX(Matches!$O:$O,AA385),INDEX(Matches!$P:$P,AA385))</f>
        <v/>
      </c>
      <c r="T385" s="33">
        <f>IF(INDEX(Matches!$J:$J,AA385)="","",IF(I385="H",INDEX(Matches!$J:$J,AA385),INDEX(Matches!$K:$K,AA385)))</f>
        <v/>
      </c>
      <c r="U385" s="33">
        <f>IF(INDEX(Matches!$K:$K,AA385)="","",IF(I385="H",INDEX(Matches!$K:$K,AA385),INDEX(Matches!$J:$J,AA385)))</f>
        <v/>
      </c>
      <c r="V385" s="30">
        <f>IF(T385="","",T385-U385)</f>
        <v/>
      </c>
      <c r="W385" s="33">
        <f>IF(I385="H",INDEX(Matches!$T:$T,AA385),INDEX(Matches!$U:$U,AA385))</f>
        <v/>
      </c>
      <c r="X385" s="11">
        <f>INDEX(Matches!$X:$X,AA385)</f>
        <v/>
      </c>
      <c r="Y385" s="30">
        <f>IF(O385="","",O385-S385)</f>
        <v/>
      </c>
      <c r="Z385" s="30">
        <f>IF(W385="","",W385-S385)</f>
        <v/>
      </c>
      <c r="AA385" s="24">
        <f>MATCH(J385,Matches!$A:$A,0)</f>
        <v/>
      </c>
      <c r="AB385" s="33" t="n">
        <v>0.3810653093871594</v>
      </c>
      <c r="AC385" s="33" t="n"/>
      <c r="AD385" s="24" t="n"/>
      <c r="AE385" s="24" t="n">
        <v>1</v>
      </c>
      <c r="AF385" s="33" t="n"/>
      <c r="AG385" s="33" t="n"/>
    </row>
    <row r="386">
      <c r="A386" s="24" t="inlineStr">
        <is>
          <t>Hull|5</t>
        </is>
      </c>
      <c r="B386" s="24" t="inlineStr">
        <is>
          <t>E0</t>
        </is>
      </c>
      <c r="C386" s="24" t="inlineStr">
        <is>
          <t>Premier League</t>
        </is>
      </c>
      <c r="D386" s="24" t="inlineStr">
        <is>
          <t>Hull</t>
        </is>
      </c>
      <c r="E386" s="24" t="n">
        <v>5</v>
      </c>
      <c r="F386" s="24" t="n">
        <v>2</v>
      </c>
      <c r="G386" s="29" t="n">
        <v>46284.625</v>
      </c>
      <c r="H386" s="24" t="inlineStr">
        <is>
          <t>Newcastle</t>
        </is>
      </c>
      <c r="I386" s="24" t="inlineStr">
        <is>
          <t>A</t>
        </is>
      </c>
      <c r="J386" s="24" t="inlineStr">
        <is>
          <t>E0-Newcastl-Hull</t>
        </is>
      </c>
      <c r="K386" s="24" t="n">
        <v>9</v>
      </c>
      <c r="L386" s="11">
        <f>IF(INDEX(Matches!$X:$X,AA386)=0,"",IF(I386="H",INDEX(Matches!$H:$H,AA386),INDEX(Matches!$I:$I,AA386)))</f>
        <v/>
      </c>
      <c r="M386" s="11">
        <f>IF(INDEX(Matches!$X:$X,AA386)=0,"",IF(I386="H",INDEX(Matches!$I:$I,AA386),INDEX(Matches!$H:$H,AA386)))</f>
        <v/>
      </c>
      <c r="N386" s="11">
        <f>IF(L386="","",IF(L386&gt;M386,"W",IF(L386=M386,"D","L")))</f>
        <v/>
      </c>
      <c r="O386" s="11">
        <f>IF(L386="","",IF(L386&gt;M386,3,IF(L386=M386,1,0)))</f>
        <v/>
      </c>
      <c r="P386" s="31">
        <f>IF(I386="H",INDEX(Matches!$L:$L,AA386),INDEX(Matches!$N:$N,AA386))</f>
        <v/>
      </c>
      <c r="Q386" s="31">
        <f>INDEX(Matches!$M:$M,AA386)</f>
        <v/>
      </c>
      <c r="R386" s="31">
        <f>IF(I386="H",INDEX(Matches!$N:$N,AA386),INDEX(Matches!$L:$L,AA386))</f>
        <v/>
      </c>
      <c r="S386" s="33">
        <f>IF(I386="H",INDEX(Matches!$O:$O,AA386),INDEX(Matches!$P:$P,AA386))</f>
        <v/>
      </c>
      <c r="T386" s="33">
        <f>IF(INDEX(Matches!$J:$J,AA386)="","",IF(I386="H",INDEX(Matches!$J:$J,AA386),INDEX(Matches!$K:$K,AA386)))</f>
        <v/>
      </c>
      <c r="U386" s="33">
        <f>IF(INDEX(Matches!$K:$K,AA386)="","",IF(I386="H",INDEX(Matches!$K:$K,AA386),INDEX(Matches!$J:$J,AA386)))</f>
        <v/>
      </c>
      <c r="V386" s="30">
        <f>IF(T386="","",T386-U386)</f>
        <v/>
      </c>
      <c r="W386" s="33">
        <f>IF(I386="H",INDEX(Matches!$T:$T,AA386),INDEX(Matches!$U:$U,AA386))</f>
        <v/>
      </c>
      <c r="X386" s="11">
        <f>INDEX(Matches!$X:$X,AA386)</f>
        <v/>
      </c>
      <c r="Y386" s="30">
        <f>IF(O386="","",O386-S386)</f>
        <v/>
      </c>
      <c r="Z386" s="30">
        <f>IF(W386="","",W386-S386)</f>
        <v/>
      </c>
      <c r="AA386" s="24">
        <f>MATCH(J386,Matches!$A:$A,0)</f>
        <v/>
      </c>
      <c r="AB386" s="33" t="n"/>
      <c r="AC386" s="33" t="n"/>
      <c r="AD386" s="24" t="n"/>
      <c r="AE386" s="24" t="n">
        <v>2</v>
      </c>
      <c r="AF386" s="33" t="n"/>
      <c r="AG386" s="33" t="n"/>
    </row>
    <row r="387">
      <c r="A387" s="24" t="inlineStr">
        <is>
          <t>Hull|6</t>
        </is>
      </c>
      <c r="B387" s="24" t="inlineStr">
        <is>
          <t>E0</t>
        </is>
      </c>
      <c r="C387" s="24" t="inlineStr">
        <is>
          <t>Premier League</t>
        </is>
      </c>
      <c r="D387" s="24" t="inlineStr">
        <is>
          <t>Hull</t>
        </is>
      </c>
      <c r="E387" s="24" t="n">
        <v>6</v>
      </c>
      <c r="F387" s="24" t="n">
        <v>2</v>
      </c>
      <c r="G387" s="29" t="n">
        <v>46306.58333333334</v>
      </c>
      <c r="H387" s="24" t="inlineStr">
        <is>
          <t>Everton</t>
        </is>
      </c>
      <c r="I387" s="24" t="inlineStr">
        <is>
          <t>H</t>
        </is>
      </c>
      <c r="J387" s="24" t="inlineStr">
        <is>
          <t>E0-Hull-Everton</t>
        </is>
      </c>
      <c r="K387" s="24" t="n">
        <v>10</v>
      </c>
      <c r="L387" s="11">
        <f>IF(INDEX(Matches!$X:$X,AA387)=0,"",IF(I387="H",INDEX(Matches!$H:$H,AA387),INDEX(Matches!$I:$I,AA387)))</f>
        <v/>
      </c>
      <c r="M387" s="11">
        <f>IF(INDEX(Matches!$X:$X,AA387)=0,"",IF(I387="H",INDEX(Matches!$I:$I,AA387),INDEX(Matches!$H:$H,AA387)))</f>
        <v/>
      </c>
      <c r="N387" s="11">
        <f>IF(L387="","",IF(L387&gt;M387,"W",IF(L387=M387,"D","L")))</f>
        <v/>
      </c>
      <c r="O387" s="11">
        <f>IF(L387="","",IF(L387&gt;M387,3,IF(L387=M387,1,0)))</f>
        <v/>
      </c>
      <c r="P387" s="31">
        <f>IF(I387="H",INDEX(Matches!$L:$L,AA387),INDEX(Matches!$N:$N,AA387))</f>
        <v/>
      </c>
      <c r="Q387" s="31">
        <f>INDEX(Matches!$M:$M,AA387)</f>
        <v/>
      </c>
      <c r="R387" s="31">
        <f>IF(I387="H",INDEX(Matches!$N:$N,AA387),INDEX(Matches!$L:$L,AA387))</f>
        <v/>
      </c>
      <c r="S387" s="33">
        <f>IF(I387="H",INDEX(Matches!$O:$O,AA387),INDEX(Matches!$P:$P,AA387))</f>
        <v/>
      </c>
      <c r="T387" s="33">
        <f>IF(INDEX(Matches!$J:$J,AA387)="","",IF(I387="H",INDEX(Matches!$J:$J,AA387),INDEX(Matches!$K:$K,AA387)))</f>
        <v/>
      </c>
      <c r="U387" s="33">
        <f>IF(INDEX(Matches!$K:$K,AA387)="","",IF(I387="H",INDEX(Matches!$K:$K,AA387),INDEX(Matches!$J:$J,AA387)))</f>
        <v/>
      </c>
      <c r="V387" s="30">
        <f>IF(T387="","",T387-U387)</f>
        <v/>
      </c>
      <c r="W387" s="33">
        <f>IF(I387="H",INDEX(Matches!$T:$T,AA387),INDEX(Matches!$U:$U,AA387))</f>
        <v/>
      </c>
      <c r="X387" s="11">
        <f>INDEX(Matches!$X:$X,AA387)</f>
        <v/>
      </c>
      <c r="Y387" s="30">
        <f>IF(O387="","",O387-S387)</f>
        <v/>
      </c>
      <c r="Z387" s="30">
        <f>IF(W387="","",W387-S387)</f>
        <v/>
      </c>
      <c r="AA387" s="24">
        <f>MATCH(J387,Matches!$A:$A,0)</f>
        <v/>
      </c>
      <c r="AB387" s="33" t="n"/>
      <c r="AC387" s="33" t="n"/>
      <c r="AD387" s="24" t="n"/>
      <c r="AE387" s="24" t="n">
        <v>2</v>
      </c>
      <c r="AF387" s="33" t="n"/>
      <c r="AG387" s="33" t="n"/>
    </row>
    <row r="388">
      <c r="A388" s="24" t="inlineStr">
        <is>
          <t>Hull|7</t>
        </is>
      </c>
      <c r="B388" s="24" t="inlineStr">
        <is>
          <t>E0</t>
        </is>
      </c>
      <c r="C388" s="24" t="inlineStr">
        <is>
          <t>Premier League</t>
        </is>
      </c>
      <c r="D388" s="24" t="inlineStr">
        <is>
          <t>Hull</t>
        </is>
      </c>
      <c r="E388" s="24" t="n">
        <v>7</v>
      </c>
      <c r="F388" s="24" t="n">
        <v>2</v>
      </c>
      <c r="G388" s="29" t="n">
        <v>46312.625</v>
      </c>
      <c r="H388" s="24" t="inlineStr">
        <is>
          <t>Fulham</t>
        </is>
      </c>
      <c r="I388" s="24" t="inlineStr">
        <is>
          <t>A</t>
        </is>
      </c>
      <c r="J388" s="24" t="inlineStr">
        <is>
          <t>E0-Fulham-Hull</t>
        </is>
      </c>
      <c r="K388" s="24" t="n">
        <v>16</v>
      </c>
      <c r="L388" s="11">
        <f>IF(INDEX(Matches!$X:$X,AA388)=0,"",IF(I388="H",INDEX(Matches!$H:$H,AA388),INDEX(Matches!$I:$I,AA388)))</f>
        <v/>
      </c>
      <c r="M388" s="11">
        <f>IF(INDEX(Matches!$X:$X,AA388)=0,"",IF(I388="H",INDEX(Matches!$I:$I,AA388),INDEX(Matches!$H:$H,AA388)))</f>
        <v/>
      </c>
      <c r="N388" s="11">
        <f>IF(L388="","",IF(L388&gt;M388,"W",IF(L388=M388,"D","L")))</f>
        <v/>
      </c>
      <c r="O388" s="11">
        <f>IF(L388="","",IF(L388&gt;M388,3,IF(L388=M388,1,0)))</f>
        <v/>
      </c>
      <c r="P388" s="31">
        <f>IF(I388="H",INDEX(Matches!$L:$L,AA388),INDEX(Matches!$N:$N,AA388))</f>
        <v/>
      </c>
      <c r="Q388" s="31">
        <f>INDEX(Matches!$M:$M,AA388)</f>
        <v/>
      </c>
      <c r="R388" s="31">
        <f>IF(I388="H",INDEX(Matches!$N:$N,AA388),INDEX(Matches!$L:$L,AA388))</f>
        <v/>
      </c>
      <c r="S388" s="33">
        <f>IF(I388="H",INDEX(Matches!$O:$O,AA388),INDEX(Matches!$P:$P,AA388))</f>
        <v/>
      </c>
      <c r="T388" s="33">
        <f>IF(INDEX(Matches!$J:$J,AA388)="","",IF(I388="H",INDEX(Matches!$J:$J,AA388),INDEX(Matches!$K:$K,AA388)))</f>
        <v/>
      </c>
      <c r="U388" s="33">
        <f>IF(INDEX(Matches!$K:$K,AA388)="","",IF(I388="H",INDEX(Matches!$K:$K,AA388),INDEX(Matches!$J:$J,AA388)))</f>
        <v/>
      </c>
      <c r="V388" s="30">
        <f>IF(T388="","",T388-U388)</f>
        <v/>
      </c>
      <c r="W388" s="33">
        <f>IF(I388="H",INDEX(Matches!$T:$T,AA388),INDEX(Matches!$U:$U,AA388))</f>
        <v/>
      </c>
      <c r="X388" s="11">
        <f>INDEX(Matches!$X:$X,AA388)</f>
        <v/>
      </c>
      <c r="Y388" s="30">
        <f>IF(O388="","",O388-S388)</f>
        <v/>
      </c>
      <c r="Z388" s="30">
        <f>IF(W388="","",W388-S388)</f>
        <v/>
      </c>
      <c r="AA388" s="24">
        <f>MATCH(J388,Matches!$A:$A,0)</f>
        <v/>
      </c>
      <c r="AB388" s="33" t="n"/>
      <c r="AC388" s="33" t="n"/>
      <c r="AD388" s="24" t="n"/>
      <c r="AE388" s="24" t="n">
        <v>2</v>
      </c>
      <c r="AF388" s="33" t="n"/>
      <c r="AG388" s="33" t="n"/>
    </row>
    <row r="389">
      <c r="A389" s="24" t="inlineStr">
        <is>
          <t>Hull|8</t>
        </is>
      </c>
      <c r="B389" s="24" t="inlineStr">
        <is>
          <t>E0</t>
        </is>
      </c>
      <c r="C389" s="24" t="inlineStr">
        <is>
          <t>Premier League</t>
        </is>
      </c>
      <c r="D389" s="24" t="inlineStr">
        <is>
          <t>Hull</t>
        </is>
      </c>
      <c r="E389" s="24" t="n">
        <v>8</v>
      </c>
      <c r="F389" s="24" t="n">
        <v>2</v>
      </c>
      <c r="G389" s="29" t="n">
        <v>46320.58333333334</v>
      </c>
      <c r="H389" s="24" t="inlineStr">
        <is>
          <t>Brentford</t>
        </is>
      </c>
      <c r="I389" s="24" t="inlineStr">
        <is>
          <t>H</t>
        </is>
      </c>
      <c r="J389" s="24" t="inlineStr">
        <is>
          <t>E0-Hull-Brentfor</t>
        </is>
      </c>
      <c r="K389" s="24" t="n">
        <v>12</v>
      </c>
      <c r="L389" s="11">
        <f>IF(INDEX(Matches!$X:$X,AA389)=0,"",IF(I389="H",INDEX(Matches!$H:$H,AA389),INDEX(Matches!$I:$I,AA389)))</f>
        <v/>
      </c>
      <c r="M389" s="11">
        <f>IF(INDEX(Matches!$X:$X,AA389)=0,"",IF(I389="H",INDEX(Matches!$I:$I,AA389),INDEX(Matches!$H:$H,AA389)))</f>
        <v/>
      </c>
      <c r="N389" s="11">
        <f>IF(L389="","",IF(L389&gt;M389,"W",IF(L389=M389,"D","L")))</f>
        <v/>
      </c>
      <c r="O389" s="11">
        <f>IF(L389="","",IF(L389&gt;M389,3,IF(L389=M389,1,0)))</f>
        <v/>
      </c>
      <c r="P389" s="31">
        <f>IF(I389="H",INDEX(Matches!$L:$L,AA389),INDEX(Matches!$N:$N,AA389))</f>
        <v/>
      </c>
      <c r="Q389" s="31">
        <f>INDEX(Matches!$M:$M,AA389)</f>
        <v/>
      </c>
      <c r="R389" s="31">
        <f>IF(I389="H",INDEX(Matches!$N:$N,AA389),INDEX(Matches!$L:$L,AA389))</f>
        <v/>
      </c>
      <c r="S389" s="33">
        <f>IF(I389="H",INDEX(Matches!$O:$O,AA389),INDEX(Matches!$P:$P,AA389))</f>
        <v/>
      </c>
      <c r="T389" s="33">
        <f>IF(INDEX(Matches!$J:$J,AA389)="","",IF(I389="H",INDEX(Matches!$J:$J,AA389),INDEX(Matches!$K:$K,AA389)))</f>
        <v/>
      </c>
      <c r="U389" s="33">
        <f>IF(INDEX(Matches!$K:$K,AA389)="","",IF(I389="H",INDEX(Matches!$K:$K,AA389),INDEX(Matches!$J:$J,AA389)))</f>
        <v/>
      </c>
      <c r="V389" s="30">
        <f>IF(T389="","",T389-U389)</f>
        <v/>
      </c>
      <c r="W389" s="33">
        <f>IF(I389="H",INDEX(Matches!$T:$T,AA389),INDEX(Matches!$U:$U,AA389))</f>
        <v/>
      </c>
      <c r="X389" s="11">
        <f>INDEX(Matches!$X:$X,AA389)</f>
        <v/>
      </c>
      <c r="Y389" s="30">
        <f>IF(O389="","",O389-S389)</f>
        <v/>
      </c>
      <c r="Z389" s="30">
        <f>IF(W389="","",W389-S389)</f>
        <v/>
      </c>
      <c r="AA389" s="24">
        <f>MATCH(J389,Matches!$A:$A,0)</f>
        <v/>
      </c>
      <c r="AB389" s="33" t="n"/>
      <c r="AC389" s="33" t="n">
        <v>0.8698895361648682</v>
      </c>
      <c r="AD389" s="24" t="n"/>
      <c r="AE389" s="24" t="n">
        <v>2</v>
      </c>
      <c r="AF389" s="33" t="n"/>
      <c r="AG389" s="33" t="n"/>
    </row>
    <row r="390">
      <c r="A390" s="24" t="inlineStr">
        <is>
          <t>Hull|9</t>
        </is>
      </c>
      <c r="B390" s="24" t="inlineStr">
        <is>
          <t>E0</t>
        </is>
      </c>
      <c r="C390" s="24" t="inlineStr">
        <is>
          <t>Premier League</t>
        </is>
      </c>
      <c r="D390" s="24" t="inlineStr">
        <is>
          <t>Hull</t>
        </is>
      </c>
      <c r="E390" s="24" t="n">
        <v>9</v>
      </c>
      <c r="F390" s="24" t="n">
        <v>3</v>
      </c>
      <c r="G390" s="29" t="n">
        <v>46326.625</v>
      </c>
      <c r="H390" s="24" t="inlineStr">
        <is>
          <t>Ipswich</t>
        </is>
      </c>
      <c r="I390" s="24" t="inlineStr">
        <is>
          <t>H</t>
        </is>
      </c>
      <c r="J390" s="24" t="inlineStr">
        <is>
          <t>E0-Hull-Ipswich</t>
        </is>
      </c>
      <c r="K390" s="24" t="n">
        <v>19</v>
      </c>
      <c r="L390" s="11">
        <f>IF(INDEX(Matches!$X:$X,AA390)=0,"",IF(I390="H",INDEX(Matches!$H:$H,AA390),INDEX(Matches!$I:$I,AA390)))</f>
        <v/>
      </c>
      <c r="M390" s="11">
        <f>IF(INDEX(Matches!$X:$X,AA390)=0,"",IF(I390="H",INDEX(Matches!$I:$I,AA390),INDEX(Matches!$H:$H,AA390)))</f>
        <v/>
      </c>
      <c r="N390" s="11">
        <f>IF(L390="","",IF(L390&gt;M390,"W",IF(L390=M390,"D","L")))</f>
        <v/>
      </c>
      <c r="O390" s="11">
        <f>IF(L390="","",IF(L390&gt;M390,3,IF(L390=M390,1,0)))</f>
        <v/>
      </c>
      <c r="P390" s="31">
        <f>IF(I390="H",INDEX(Matches!$L:$L,AA390),INDEX(Matches!$N:$N,AA390))</f>
        <v/>
      </c>
      <c r="Q390" s="31">
        <f>INDEX(Matches!$M:$M,AA390)</f>
        <v/>
      </c>
      <c r="R390" s="31">
        <f>IF(I390="H",INDEX(Matches!$N:$N,AA390),INDEX(Matches!$L:$L,AA390))</f>
        <v/>
      </c>
      <c r="S390" s="33">
        <f>IF(I390="H",INDEX(Matches!$O:$O,AA390),INDEX(Matches!$P:$P,AA390))</f>
        <v/>
      </c>
      <c r="T390" s="33">
        <f>IF(INDEX(Matches!$J:$J,AA390)="","",IF(I390="H",INDEX(Matches!$J:$J,AA390),INDEX(Matches!$K:$K,AA390)))</f>
        <v/>
      </c>
      <c r="U390" s="33">
        <f>IF(INDEX(Matches!$K:$K,AA390)="","",IF(I390="H",INDEX(Matches!$K:$K,AA390),INDEX(Matches!$J:$J,AA390)))</f>
        <v/>
      </c>
      <c r="V390" s="30">
        <f>IF(T390="","",T390-U390)</f>
        <v/>
      </c>
      <c r="W390" s="33">
        <f>IF(I390="H",INDEX(Matches!$T:$T,AA390),INDEX(Matches!$U:$U,AA390))</f>
        <v/>
      </c>
      <c r="X390" s="11">
        <f>INDEX(Matches!$X:$X,AA390)</f>
        <v/>
      </c>
      <c r="Y390" s="30">
        <f>IF(O390="","",O390-S390)</f>
        <v/>
      </c>
      <c r="Z390" s="30">
        <f>IF(W390="","",W390-S390)</f>
        <v/>
      </c>
      <c r="AA390" s="24">
        <f>MATCH(J390,Matches!$A:$A,0)</f>
        <v/>
      </c>
      <c r="AB390" s="33" t="n"/>
      <c r="AC390" s="33" t="n">
        <v>1.272138453244982</v>
      </c>
      <c r="AD390" s="24" t="n"/>
      <c r="AE390" s="24" t="n">
        <v>3</v>
      </c>
      <c r="AF390" s="33" t="n"/>
      <c r="AG390" s="33" t="n"/>
    </row>
    <row r="391">
      <c r="A391" s="24" t="inlineStr">
        <is>
          <t>Hull|10</t>
        </is>
      </c>
      <c r="B391" s="24" t="inlineStr">
        <is>
          <t>E0</t>
        </is>
      </c>
      <c r="C391" s="24" t="inlineStr">
        <is>
          <t>Premier League</t>
        </is>
      </c>
      <c r="D391" s="24" t="inlineStr">
        <is>
          <t>Hull</t>
        </is>
      </c>
      <c r="E391" s="24" t="n">
        <v>10</v>
      </c>
      <c r="F391" s="24" t="n">
        <v>3</v>
      </c>
      <c r="G391" s="29" t="n">
        <v>46333.625</v>
      </c>
      <c r="H391" s="24" t="inlineStr">
        <is>
          <t>Arsenal</t>
        </is>
      </c>
      <c r="I391" s="24" t="inlineStr">
        <is>
          <t>A</t>
        </is>
      </c>
      <c r="J391" s="24" t="inlineStr">
        <is>
          <t>E0-Arsenal-Hull</t>
        </is>
      </c>
      <c r="K391" s="24" t="n">
        <v>1</v>
      </c>
      <c r="L391" s="11">
        <f>IF(INDEX(Matches!$X:$X,AA391)=0,"",IF(I391="H",INDEX(Matches!$H:$H,AA391),INDEX(Matches!$I:$I,AA391)))</f>
        <v/>
      </c>
      <c r="M391" s="11">
        <f>IF(INDEX(Matches!$X:$X,AA391)=0,"",IF(I391="H",INDEX(Matches!$I:$I,AA391),INDEX(Matches!$H:$H,AA391)))</f>
        <v/>
      </c>
      <c r="N391" s="11">
        <f>IF(L391="","",IF(L391&gt;M391,"W",IF(L391=M391,"D","L")))</f>
        <v/>
      </c>
      <c r="O391" s="11">
        <f>IF(L391="","",IF(L391&gt;M391,3,IF(L391=M391,1,0)))</f>
        <v/>
      </c>
      <c r="P391" s="31">
        <f>IF(I391="H",INDEX(Matches!$L:$L,AA391),INDEX(Matches!$N:$N,AA391))</f>
        <v/>
      </c>
      <c r="Q391" s="31">
        <f>INDEX(Matches!$M:$M,AA391)</f>
        <v/>
      </c>
      <c r="R391" s="31">
        <f>IF(I391="H",INDEX(Matches!$N:$N,AA391),INDEX(Matches!$L:$L,AA391))</f>
        <v/>
      </c>
      <c r="S391" s="33">
        <f>IF(I391="H",INDEX(Matches!$O:$O,AA391),INDEX(Matches!$P:$P,AA391))</f>
        <v/>
      </c>
      <c r="T391" s="33">
        <f>IF(INDEX(Matches!$J:$J,AA391)="","",IF(I391="H",INDEX(Matches!$J:$J,AA391),INDEX(Matches!$K:$K,AA391)))</f>
        <v/>
      </c>
      <c r="U391" s="33">
        <f>IF(INDEX(Matches!$K:$K,AA391)="","",IF(I391="H",INDEX(Matches!$K:$K,AA391),INDEX(Matches!$J:$J,AA391)))</f>
        <v/>
      </c>
      <c r="V391" s="30">
        <f>IF(T391="","",T391-U391)</f>
        <v/>
      </c>
      <c r="W391" s="33">
        <f>IF(I391="H",INDEX(Matches!$T:$T,AA391),INDEX(Matches!$U:$U,AA391))</f>
        <v/>
      </c>
      <c r="X391" s="11">
        <f>INDEX(Matches!$X:$X,AA391)</f>
        <v/>
      </c>
      <c r="Y391" s="30">
        <f>IF(O391="","",O391-S391)</f>
        <v/>
      </c>
      <c r="Z391" s="30">
        <f>IF(W391="","",W391-S391)</f>
        <v/>
      </c>
      <c r="AA391" s="24">
        <f>MATCH(J391,Matches!$A:$A,0)</f>
        <v/>
      </c>
      <c r="AB391" s="33" t="n"/>
      <c r="AC391" s="33" t="n">
        <v>0.2164903000615473</v>
      </c>
      <c r="AD391" s="24" t="n"/>
      <c r="AE391" s="24" t="n">
        <v>3</v>
      </c>
      <c r="AF391" s="33" t="n"/>
      <c r="AG391" s="33" t="n"/>
    </row>
    <row r="392">
      <c r="A392" s="24" t="inlineStr">
        <is>
          <t>Hull|11</t>
        </is>
      </c>
      <c r="B392" s="24" t="inlineStr">
        <is>
          <t>E0</t>
        </is>
      </c>
      <c r="C392" s="24" t="inlineStr">
        <is>
          <t>Premier League</t>
        </is>
      </c>
      <c r="D392" s="24" t="inlineStr">
        <is>
          <t>Hull</t>
        </is>
      </c>
      <c r="E392" s="24" t="n">
        <v>11</v>
      </c>
      <c r="F392" s="24" t="n">
        <v>3</v>
      </c>
      <c r="G392" s="29" t="n">
        <v>46348.58333333334</v>
      </c>
      <c r="H392" s="24" t="inlineStr">
        <is>
          <t>Brighton</t>
        </is>
      </c>
      <c r="I392" s="24" t="inlineStr">
        <is>
          <t>H</t>
        </is>
      </c>
      <c r="J392" s="24" t="inlineStr">
        <is>
          <t>E0-Hull-Brighton</t>
        </is>
      </c>
      <c r="K392" s="24" t="n">
        <v>8</v>
      </c>
      <c r="L392" s="11">
        <f>IF(INDEX(Matches!$X:$X,AA392)=0,"",IF(I392="H",INDEX(Matches!$H:$H,AA392),INDEX(Matches!$I:$I,AA392)))</f>
        <v/>
      </c>
      <c r="M392" s="11">
        <f>IF(INDEX(Matches!$X:$X,AA392)=0,"",IF(I392="H",INDEX(Matches!$I:$I,AA392),INDEX(Matches!$H:$H,AA392)))</f>
        <v/>
      </c>
      <c r="N392" s="11">
        <f>IF(L392="","",IF(L392&gt;M392,"W",IF(L392=M392,"D","L")))</f>
        <v/>
      </c>
      <c r="O392" s="11">
        <f>IF(L392="","",IF(L392&gt;M392,3,IF(L392=M392,1,0)))</f>
        <v/>
      </c>
      <c r="P392" s="31">
        <f>IF(I392="H",INDEX(Matches!$L:$L,AA392),INDEX(Matches!$N:$N,AA392))</f>
        <v/>
      </c>
      <c r="Q392" s="31">
        <f>INDEX(Matches!$M:$M,AA392)</f>
        <v/>
      </c>
      <c r="R392" s="31">
        <f>IF(I392="H",INDEX(Matches!$N:$N,AA392),INDEX(Matches!$L:$L,AA392))</f>
        <v/>
      </c>
      <c r="S392" s="33">
        <f>IF(I392="H",INDEX(Matches!$O:$O,AA392),INDEX(Matches!$P:$P,AA392))</f>
        <v/>
      </c>
      <c r="T392" s="33">
        <f>IF(INDEX(Matches!$J:$J,AA392)="","",IF(I392="H",INDEX(Matches!$J:$J,AA392),INDEX(Matches!$K:$K,AA392)))</f>
        <v/>
      </c>
      <c r="U392" s="33">
        <f>IF(INDEX(Matches!$K:$K,AA392)="","",IF(I392="H",INDEX(Matches!$K:$K,AA392),INDEX(Matches!$J:$J,AA392)))</f>
        <v/>
      </c>
      <c r="V392" s="30">
        <f>IF(T392="","",T392-U392)</f>
        <v/>
      </c>
      <c r="W392" s="33">
        <f>IF(I392="H",INDEX(Matches!$T:$T,AA392),INDEX(Matches!$U:$U,AA392))</f>
        <v/>
      </c>
      <c r="X392" s="11">
        <f>INDEX(Matches!$X:$X,AA392)</f>
        <v/>
      </c>
      <c r="Y392" s="30">
        <f>IF(O392="","",O392-S392)</f>
        <v/>
      </c>
      <c r="Z392" s="30">
        <f>IF(W392="","",W392-S392)</f>
        <v/>
      </c>
      <c r="AA392" s="24">
        <f>MATCH(J392,Matches!$A:$A,0)</f>
        <v/>
      </c>
      <c r="AB392" s="33" t="n"/>
      <c r="AC392" s="33" t="n">
        <v>0.7664684208002928</v>
      </c>
      <c r="AD392" s="24" t="n"/>
      <c r="AE392" s="24" t="n">
        <v>3</v>
      </c>
      <c r="AF392" s="33" t="n"/>
      <c r="AG392" s="33" t="n"/>
    </row>
    <row r="393">
      <c r="A393" s="24" t="inlineStr">
        <is>
          <t>Hull|12</t>
        </is>
      </c>
      <c r="B393" s="24" t="inlineStr">
        <is>
          <t>E0</t>
        </is>
      </c>
      <c r="C393" s="24" t="inlineStr">
        <is>
          <t>Premier League</t>
        </is>
      </c>
      <c r="D393" s="24" t="inlineStr">
        <is>
          <t>Hull</t>
        </is>
      </c>
      <c r="E393" s="24" t="n">
        <v>12</v>
      </c>
      <c r="F393" s="24" t="n">
        <v>3</v>
      </c>
      <c r="G393" s="29" t="n">
        <v>46355.58680555555</v>
      </c>
      <c r="H393" s="24" t="inlineStr">
        <is>
          <t>Crystal Palace</t>
        </is>
      </c>
      <c r="I393" s="24" t="inlineStr">
        <is>
          <t>A</t>
        </is>
      </c>
      <c r="J393" s="24" t="inlineStr">
        <is>
          <t>E0-CrystalP-Hull</t>
        </is>
      </c>
      <c r="K393" s="24" t="n">
        <v>15</v>
      </c>
      <c r="L393" s="11">
        <f>IF(INDEX(Matches!$X:$X,AA393)=0,"",IF(I393="H",INDEX(Matches!$H:$H,AA393),INDEX(Matches!$I:$I,AA393)))</f>
        <v/>
      </c>
      <c r="M393" s="11">
        <f>IF(INDEX(Matches!$X:$X,AA393)=0,"",IF(I393="H",INDEX(Matches!$I:$I,AA393),INDEX(Matches!$H:$H,AA393)))</f>
        <v/>
      </c>
      <c r="N393" s="11">
        <f>IF(L393="","",IF(L393&gt;M393,"W",IF(L393=M393,"D","L")))</f>
        <v/>
      </c>
      <c r="O393" s="11">
        <f>IF(L393="","",IF(L393&gt;M393,3,IF(L393=M393,1,0)))</f>
        <v/>
      </c>
      <c r="P393" s="31">
        <f>IF(I393="H",INDEX(Matches!$L:$L,AA393),INDEX(Matches!$N:$N,AA393))</f>
        <v/>
      </c>
      <c r="Q393" s="31">
        <f>INDEX(Matches!$M:$M,AA393)</f>
        <v/>
      </c>
      <c r="R393" s="31">
        <f>IF(I393="H",INDEX(Matches!$N:$N,AA393),INDEX(Matches!$L:$L,AA393))</f>
        <v/>
      </c>
      <c r="S393" s="33">
        <f>IF(I393="H",INDEX(Matches!$O:$O,AA393),INDEX(Matches!$P:$P,AA393))</f>
        <v/>
      </c>
      <c r="T393" s="33">
        <f>IF(INDEX(Matches!$J:$J,AA393)="","",IF(I393="H",INDEX(Matches!$J:$J,AA393),INDEX(Matches!$K:$K,AA393)))</f>
        <v/>
      </c>
      <c r="U393" s="33">
        <f>IF(INDEX(Matches!$K:$K,AA393)="","",IF(I393="H",INDEX(Matches!$K:$K,AA393),INDEX(Matches!$J:$J,AA393)))</f>
        <v/>
      </c>
      <c r="V393" s="30">
        <f>IF(T393="","",T393-U393)</f>
        <v/>
      </c>
      <c r="W393" s="33">
        <f>IF(I393="H",INDEX(Matches!$T:$T,AA393),INDEX(Matches!$U:$U,AA393))</f>
        <v/>
      </c>
      <c r="X393" s="11">
        <f>INDEX(Matches!$X:$X,AA393)</f>
        <v/>
      </c>
      <c r="Y393" s="30">
        <f>IF(O393="","",O393-S393)</f>
        <v/>
      </c>
      <c r="Z393" s="30">
        <f>IF(W393="","",W393-S393)</f>
        <v/>
      </c>
      <c r="AA393" s="24">
        <f>MATCH(J393,Matches!$A:$A,0)</f>
        <v/>
      </c>
      <c r="AB393" s="33" t="n"/>
      <c r="AC393" s="33" t="n">
        <v>0.7404575227680479</v>
      </c>
      <c r="AD393" s="24" t="n"/>
      <c r="AE393" s="24" t="n">
        <v>3</v>
      </c>
      <c r="AF393" s="33" t="n"/>
      <c r="AG393" s="33" t="n"/>
    </row>
    <row r="394">
      <c r="A394" s="24" t="inlineStr">
        <is>
          <t>Hull|13</t>
        </is>
      </c>
      <c r="B394" s="24" t="inlineStr">
        <is>
          <t>E0</t>
        </is>
      </c>
      <c r="C394" s="24" t="inlineStr">
        <is>
          <t>Premier League</t>
        </is>
      </c>
      <c r="D394" s="24" t="inlineStr">
        <is>
          <t>Hull</t>
        </is>
      </c>
      <c r="E394" s="24" t="n">
        <v>13</v>
      </c>
      <c r="F394" s="24" t="n">
        <v>4</v>
      </c>
      <c r="G394" s="29" t="n">
        <v>46358.83333333334</v>
      </c>
      <c r="H394" s="24" t="inlineStr">
        <is>
          <t>Nott'm Forest</t>
        </is>
      </c>
      <c r="I394" s="24" t="inlineStr">
        <is>
          <t>H</t>
        </is>
      </c>
      <c r="J394" s="24" t="inlineStr">
        <is>
          <t>E0-Hull-NottmFor</t>
        </is>
      </c>
      <c r="K394" s="24" t="n">
        <v>13</v>
      </c>
      <c r="L394" s="11">
        <f>IF(INDEX(Matches!$X:$X,AA394)=0,"",IF(I394="H",INDEX(Matches!$H:$H,AA394),INDEX(Matches!$I:$I,AA394)))</f>
        <v/>
      </c>
      <c r="M394" s="11">
        <f>IF(INDEX(Matches!$X:$X,AA394)=0,"",IF(I394="H",INDEX(Matches!$I:$I,AA394),INDEX(Matches!$H:$H,AA394)))</f>
        <v/>
      </c>
      <c r="N394" s="11">
        <f>IF(L394="","",IF(L394&gt;M394,"W",IF(L394=M394,"D","L")))</f>
        <v/>
      </c>
      <c r="O394" s="11">
        <f>IF(L394="","",IF(L394&gt;M394,3,IF(L394=M394,1,0)))</f>
        <v/>
      </c>
      <c r="P394" s="31">
        <f>IF(I394="H",INDEX(Matches!$L:$L,AA394),INDEX(Matches!$N:$N,AA394))</f>
        <v/>
      </c>
      <c r="Q394" s="31">
        <f>INDEX(Matches!$M:$M,AA394)</f>
        <v/>
      </c>
      <c r="R394" s="31">
        <f>IF(I394="H",INDEX(Matches!$N:$N,AA394),INDEX(Matches!$L:$L,AA394))</f>
        <v/>
      </c>
      <c r="S394" s="33">
        <f>IF(I394="H",INDEX(Matches!$O:$O,AA394),INDEX(Matches!$P:$P,AA394))</f>
        <v/>
      </c>
      <c r="T394" s="33">
        <f>IF(INDEX(Matches!$J:$J,AA394)="","",IF(I394="H",INDEX(Matches!$J:$J,AA394),INDEX(Matches!$K:$K,AA394)))</f>
        <v/>
      </c>
      <c r="U394" s="33">
        <f>IF(INDEX(Matches!$K:$K,AA394)="","",IF(I394="H",INDEX(Matches!$K:$K,AA394),INDEX(Matches!$J:$J,AA394)))</f>
        <v/>
      </c>
      <c r="V394" s="30">
        <f>IF(T394="","",T394-U394)</f>
        <v/>
      </c>
      <c r="W394" s="33">
        <f>IF(I394="H",INDEX(Matches!$T:$T,AA394),INDEX(Matches!$U:$U,AA394))</f>
        <v/>
      </c>
      <c r="X394" s="11">
        <f>INDEX(Matches!$X:$X,AA394)</f>
        <v/>
      </c>
      <c r="Y394" s="30">
        <f>IF(O394="","",O394-S394)</f>
        <v/>
      </c>
      <c r="Z394" s="30">
        <f>IF(W394="","",W394-S394)</f>
        <v/>
      </c>
      <c r="AA394" s="24">
        <f>MATCH(J394,Matches!$A:$A,0)</f>
        <v/>
      </c>
      <c r="AB394" s="33" t="n"/>
      <c r="AC394" s="33" t="n">
        <v>0.8922723512769568</v>
      </c>
      <c r="AD394" s="24" t="n"/>
      <c r="AE394" s="24" t="n">
        <v>4</v>
      </c>
      <c r="AF394" s="33" t="n"/>
      <c r="AG394" s="33" t="n"/>
    </row>
    <row r="395">
      <c r="A395" s="24" t="inlineStr">
        <is>
          <t>Hull|14</t>
        </is>
      </c>
      <c r="B395" s="24" t="inlineStr">
        <is>
          <t>E0</t>
        </is>
      </c>
      <c r="C395" s="24" t="inlineStr">
        <is>
          <t>Premier League</t>
        </is>
      </c>
      <c r="D395" s="24" t="inlineStr">
        <is>
          <t>Hull</t>
        </is>
      </c>
      <c r="E395" s="24" t="n">
        <v>14</v>
      </c>
      <c r="F395" s="24" t="n">
        <v>4</v>
      </c>
      <c r="G395" s="29" t="n">
        <v>46361.625</v>
      </c>
      <c r="H395" s="24" t="inlineStr">
        <is>
          <t>Bournemouth</t>
        </is>
      </c>
      <c r="I395" s="24" t="inlineStr">
        <is>
          <t>A</t>
        </is>
      </c>
      <c r="J395" s="24" t="inlineStr">
        <is>
          <t>E0-Bournemo-Hull</t>
        </is>
      </c>
      <c r="K395" s="24" t="n">
        <v>11</v>
      </c>
      <c r="L395" s="11">
        <f>IF(INDEX(Matches!$X:$X,AA395)=0,"",IF(I395="H",INDEX(Matches!$H:$H,AA395),INDEX(Matches!$I:$I,AA395)))</f>
        <v/>
      </c>
      <c r="M395" s="11">
        <f>IF(INDEX(Matches!$X:$X,AA395)=0,"",IF(I395="H",INDEX(Matches!$I:$I,AA395),INDEX(Matches!$H:$H,AA395)))</f>
        <v/>
      </c>
      <c r="N395" s="11">
        <f>IF(L395="","",IF(L395&gt;M395,"W",IF(L395=M395,"D","L")))</f>
        <v/>
      </c>
      <c r="O395" s="11">
        <f>IF(L395="","",IF(L395&gt;M395,3,IF(L395=M395,1,0)))</f>
        <v/>
      </c>
      <c r="P395" s="31">
        <f>IF(I395="H",INDEX(Matches!$L:$L,AA395),INDEX(Matches!$N:$N,AA395))</f>
        <v/>
      </c>
      <c r="Q395" s="31">
        <f>INDEX(Matches!$M:$M,AA395)</f>
        <v/>
      </c>
      <c r="R395" s="31">
        <f>IF(I395="H",INDEX(Matches!$N:$N,AA395),INDEX(Matches!$L:$L,AA395))</f>
        <v/>
      </c>
      <c r="S395" s="33">
        <f>IF(I395="H",INDEX(Matches!$O:$O,AA395),INDEX(Matches!$P:$P,AA395))</f>
        <v/>
      </c>
      <c r="T395" s="33">
        <f>IF(INDEX(Matches!$J:$J,AA395)="","",IF(I395="H",INDEX(Matches!$J:$J,AA395),INDEX(Matches!$K:$K,AA395)))</f>
        <v/>
      </c>
      <c r="U395" s="33">
        <f>IF(INDEX(Matches!$K:$K,AA395)="","",IF(I395="H",INDEX(Matches!$K:$K,AA395),INDEX(Matches!$J:$J,AA395)))</f>
        <v/>
      </c>
      <c r="V395" s="30">
        <f>IF(T395="","",T395-U395)</f>
        <v/>
      </c>
      <c r="W395" s="33">
        <f>IF(I395="H",INDEX(Matches!$T:$T,AA395),INDEX(Matches!$U:$U,AA395))</f>
        <v/>
      </c>
      <c r="X395" s="11">
        <f>INDEX(Matches!$X:$X,AA395)</f>
        <v/>
      </c>
      <c r="Y395" s="30">
        <f>IF(O395="","",O395-S395)</f>
        <v/>
      </c>
      <c r="Z395" s="30">
        <f>IF(W395="","",W395-S395)</f>
        <v/>
      </c>
      <c r="AA395" s="24">
        <f>MATCH(J395,Matches!$A:$A,0)</f>
        <v/>
      </c>
      <c r="AB395" s="33" t="n"/>
      <c r="AC395" s="33" t="n">
        <v>0.5897736825986621</v>
      </c>
      <c r="AD395" s="24" t="n"/>
      <c r="AE395" s="24" t="n">
        <v>4</v>
      </c>
      <c r="AF395" s="33" t="n"/>
      <c r="AG395" s="33" t="n"/>
    </row>
    <row r="396">
      <c r="A396" s="24" t="inlineStr">
        <is>
          <t>Hull|15</t>
        </is>
      </c>
      <c r="B396" s="24" t="inlineStr">
        <is>
          <t>E0</t>
        </is>
      </c>
      <c r="C396" s="24" t="inlineStr">
        <is>
          <t>Premier League</t>
        </is>
      </c>
      <c r="D396" s="24" t="inlineStr">
        <is>
          <t>Hull</t>
        </is>
      </c>
      <c r="E396" s="24" t="n">
        <v>15</v>
      </c>
      <c r="F396" s="24" t="n">
        <v>4</v>
      </c>
      <c r="G396" s="29" t="n">
        <v>46368.625</v>
      </c>
      <c r="H396" s="24" t="inlineStr">
        <is>
          <t>Tottenham</t>
        </is>
      </c>
      <c r="I396" s="24" t="inlineStr">
        <is>
          <t>H</t>
        </is>
      </c>
      <c r="J396" s="24" t="inlineStr">
        <is>
          <t>E0-Hull-Tottenha</t>
        </is>
      </c>
      <c r="K396" s="24" t="n">
        <v>6</v>
      </c>
      <c r="L396" s="11">
        <f>IF(INDEX(Matches!$X:$X,AA396)=0,"",IF(I396="H",INDEX(Matches!$H:$H,AA396),INDEX(Matches!$I:$I,AA396)))</f>
        <v/>
      </c>
      <c r="M396" s="11">
        <f>IF(INDEX(Matches!$X:$X,AA396)=0,"",IF(I396="H",INDEX(Matches!$I:$I,AA396),INDEX(Matches!$H:$H,AA396)))</f>
        <v/>
      </c>
      <c r="N396" s="11">
        <f>IF(L396="","",IF(L396&gt;M396,"W",IF(L396=M396,"D","L")))</f>
        <v/>
      </c>
      <c r="O396" s="11">
        <f>IF(L396="","",IF(L396&gt;M396,3,IF(L396=M396,1,0)))</f>
        <v/>
      </c>
      <c r="P396" s="31">
        <f>IF(I396="H",INDEX(Matches!$L:$L,AA396),INDEX(Matches!$N:$N,AA396))</f>
        <v/>
      </c>
      <c r="Q396" s="31">
        <f>INDEX(Matches!$M:$M,AA396)</f>
        <v/>
      </c>
      <c r="R396" s="31">
        <f>IF(I396="H",INDEX(Matches!$N:$N,AA396),INDEX(Matches!$L:$L,AA396))</f>
        <v/>
      </c>
      <c r="S396" s="33">
        <f>IF(I396="H",INDEX(Matches!$O:$O,AA396),INDEX(Matches!$P:$P,AA396))</f>
        <v/>
      </c>
      <c r="T396" s="33">
        <f>IF(INDEX(Matches!$J:$J,AA396)="","",IF(I396="H",INDEX(Matches!$J:$J,AA396),INDEX(Matches!$K:$K,AA396)))</f>
        <v/>
      </c>
      <c r="U396" s="33">
        <f>IF(INDEX(Matches!$K:$K,AA396)="","",IF(I396="H",INDEX(Matches!$K:$K,AA396),INDEX(Matches!$J:$J,AA396)))</f>
        <v/>
      </c>
      <c r="V396" s="30">
        <f>IF(T396="","",T396-U396)</f>
        <v/>
      </c>
      <c r="W396" s="33">
        <f>IF(I396="H",INDEX(Matches!$T:$T,AA396),INDEX(Matches!$U:$U,AA396))</f>
        <v/>
      </c>
      <c r="X396" s="11">
        <f>INDEX(Matches!$X:$X,AA396)</f>
        <v/>
      </c>
      <c r="Y396" s="30">
        <f>IF(O396="","",O396-S396)</f>
        <v/>
      </c>
      <c r="Z396" s="30">
        <f>IF(W396="","",W396-S396)</f>
        <v/>
      </c>
      <c r="AA396" s="24">
        <f>MATCH(J396,Matches!$A:$A,0)</f>
        <v/>
      </c>
      <c r="AB396" s="33" t="n"/>
      <c r="AC396" s="33" t="n">
        <v>0.6841205218062179</v>
      </c>
      <c r="AD396" s="24" t="n"/>
      <c r="AE396" s="24" t="n">
        <v>4</v>
      </c>
      <c r="AF396" s="33" t="n"/>
      <c r="AG396" s="33" t="n"/>
    </row>
    <row r="397">
      <c r="A397" s="24" t="inlineStr">
        <is>
          <t>Hull|16</t>
        </is>
      </c>
      <c r="B397" s="24" t="inlineStr">
        <is>
          <t>E0</t>
        </is>
      </c>
      <c r="C397" s="24" t="inlineStr">
        <is>
          <t>Premier League</t>
        </is>
      </c>
      <c r="D397" s="24" t="inlineStr">
        <is>
          <t>Hull</t>
        </is>
      </c>
      <c r="E397" s="24" t="n">
        <v>16</v>
      </c>
      <c r="F397" s="24" t="n">
        <v>4</v>
      </c>
      <c r="G397" s="29" t="n">
        <v>46375.625</v>
      </c>
      <c r="H397" s="24" t="inlineStr">
        <is>
          <t>Man City</t>
        </is>
      </c>
      <c r="I397" s="24" t="inlineStr">
        <is>
          <t>A</t>
        </is>
      </c>
      <c r="J397" s="24" t="inlineStr">
        <is>
          <t>E0-ManCity-Hull</t>
        </is>
      </c>
      <c r="K397" s="24" t="n">
        <v>2</v>
      </c>
      <c r="L397" s="11">
        <f>IF(INDEX(Matches!$X:$X,AA397)=0,"",IF(I397="H",INDEX(Matches!$H:$H,AA397),INDEX(Matches!$I:$I,AA397)))</f>
        <v/>
      </c>
      <c r="M397" s="11">
        <f>IF(INDEX(Matches!$X:$X,AA397)=0,"",IF(I397="H",INDEX(Matches!$I:$I,AA397),INDEX(Matches!$H:$H,AA397)))</f>
        <v/>
      </c>
      <c r="N397" s="11">
        <f>IF(L397="","",IF(L397&gt;M397,"W",IF(L397=M397,"D","L")))</f>
        <v/>
      </c>
      <c r="O397" s="11">
        <f>IF(L397="","",IF(L397&gt;M397,3,IF(L397=M397,1,0)))</f>
        <v/>
      </c>
      <c r="P397" s="31">
        <f>IF(I397="H",INDEX(Matches!$L:$L,AA397),INDEX(Matches!$N:$N,AA397))</f>
        <v/>
      </c>
      <c r="Q397" s="31">
        <f>INDEX(Matches!$M:$M,AA397)</f>
        <v/>
      </c>
      <c r="R397" s="31">
        <f>IF(I397="H",INDEX(Matches!$N:$N,AA397),INDEX(Matches!$L:$L,AA397))</f>
        <v/>
      </c>
      <c r="S397" s="33">
        <f>IF(I397="H",INDEX(Matches!$O:$O,AA397),INDEX(Matches!$P:$P,AA397))</f>
        <v/>
      </c>
      <c r="T397" s="33">
        <f>IF(INDEX(Matches!$J:$J,AA397)="","",IF(I397="H",INDEX(Matches!$J:$J,AA397),INDEX(Matches!$K:$K,AA397)))</f>
        <v/>
      </c>
      <c r="U397" s="33">
        <f>IF(INDEX(Matches!$K:$K,AA397)="","",IF(I397="H",INDEX(Matches!$K:$K,AA397),INDEX(Matches!$J:$J,AA397)))</f>
        <v/>
      </c>
      <c r="V397" s="30">
        <f>IF(T397="","",T397-U397)</f>
        <v/>
      </c>
      <c r="W397" s="33">
        <f>IF(I397="H",INDEX(Matches!$T:$T,AA397),INDEX(Matches!$U:$U,AA397))</f>
        <v/>
      </c>
      <c r="X397" s="11">
        <f>INDEX(Matches!$X:$X,AA397)</f>
        <v/>
      </c>
      <c r="Y397" s="30">
        <f>IF(O397="","",O397-S397)</f>
        <v/>
      </c>
      <c r="Z397" s="30">
        <f>IF(W397="","",W397-S397)</f>
        <v/>
      </c>
      <c r="AA397" s="24">
        <f>MATCH(J397,Matches!$A:$A,0)</f>
        <v/>
      </c>
      <c r="AB397" s="33" t="n"/>
      <c r="AC397" s="33" t="n">
        <v>0.246139959217697</v>
      </c>
      <c r="AD397" s="24" t="n"/>
      <c r="AE397" s="24" t="n">
        <v>4</v>
      </c>
      <c r="AF397" s="33" t="n"/>
      <c r="AG397" s="33" t="n"/>
    </row>
    <row r="398">
      <c r="A398" s="24" t="inlineStr">
        <is>
          <t>Hull|17</t>
        </is>
      </c>
      <c r="B398" s="24" t="inlineStr">
        <is>
          <t>E0</t>
        </is>
      </c>
      <c r="C398" s="24" t="inlineStr">
        <is>
          <t>Premier League</t>
        </is>
      </c>
      <c r="D398" s="24" t="inlineStr">
        <is>
          <t>Hull</t>
        </is>
      </c>
      <c r="E398" s="24" t="n">
        <v>17</v>
      </c>
      <c r="F398" s="24" t="n">
        <v>5</v>
      </c>
      <c r="G398" s="29" t="n">
        <v>46382.72916666666</v>
      </c>
      <c r="H398" s="24" t="inlineStr">
        <is>
          <t>Liverpool</t>
        </is>
      </c>
      <c r="I398" s="24" t="inlineStr">
        <is>
          <t>H</t>
        </is>
      </c>
      <c r="J398" s="24" t="inlineStr">
        <is>
          <t>E0-Hull-Liverpoo</t>
        </is>
      </c>
      <c r="K398" s="24" t="n">
        <v>3</v>
      </c>
      <c r="L398" s="11">
        <f>IF(INDEX(Matches!$X:$X,AA398)=0,"",IF(I398="H",INDEX(Matches!$H:$H,AA398),INDEX(Matches!$I:$I,AA398)))</f>
        <v/>
      </c>
      <c r="M398" s="11">
        <f>IF(INDEX(Matches!$X:$X,AA398)=0,"",IF(I398="H",INDEX(Matches!$I:$I,AA398),INDEX(Matches!$H:$H,AA398)))</f>
        <v/>
      </c>
      <c r="N398" s="11">
        <f>IF(L398="","",IF(L398&gt;M398,"W",IF(L398=M398,"D","L")))</f>
        <v/>
      </c>
      <c r="O398" s="11">
        <f>IF(L398="","",IF(L398&gt;M398,3,IF(L398=M398,1,0)))</f>
        <v/>
      </c>
      <c r="P398" s="31">
        <f>IF(I398="H",INDEX(Matches!$L:$L,AA398),INDEX(Matches!$N:$N,AA398))</f>
        <v/>
      </c>
      <c r="Q398" s="31">
        <f>INDEX(Matches!$M:$M,AA398)</f>
        <v/>
      </c>
      <c r="R398" s="31">
        <f>IF(I398="H",INDEX(Matches!$N:$N,AA398),INDEX(Matches!$L:$L,AA398))</f>
        <v/>
      </c>
      <c r="S398" s="33">
        <f>IF(I398="H",INDEX(Matches!$O:$O,AA398),INDEX(Matches!$P:$P,AA398))</f>
        <v/>
      </c>
      <c r="T398" s="33">
        <f>IF(INDEX(Matches!$J:$J,AA398)="","",IF(I398="H",INDEX(Matches!$J:$J,AA398),INDEX(Matches!$K:$K,AA398)))</f>
        <v/>
      </c>
      <c r="U398" s="33">
        <f>IF(INDEX(Matches!$K:$K,AA398)="","",IF(I398="H",INDEX(Matches!$K:$K,AA398),INDEX(Matches!$J:$J,AA398)))</f>
        <v/>
      </c>
      <c r="V398" s="30">
        <f>IF(T398="","",T398-U398)</f>
        <v/>
      </c>
      <c r="W398" s="33">
        <f>IF(I398="H",INDEX(Matches!$T:$T,AA398),INDEX(Matches!$U:$U,AA398))</f>
        <v/>
      </c>
      <c r="X398" s="11">
        <f>INDEX(Matches!$X:$X,AA398)</f>
        <v/>
      </c>
      <c r="Y398" s="30">
        <f>IF(O398="","",O398-S398)</f>
        <v/>
      </c>
      <c r="Z398" s="30">
        <f>IF(W398="","",W398-S398)</f>
        <v/>
      </c>
      <c r="AA398" s="24">
        <f>MATCH(J398,Matches!$A:$A,0)</f>
        <v/>
      </c>
      <c r="AB398" s="33" t="n"/>
      <c r="AC398" s="33" t="n">
        <v>0.4881231708691294</v>
      </c>
      <c r="AD398" s="24" t="n"/>
      <c r="AE398" s="24" t="n">
        <v>5</v>
      </c>
      <c r="AF398" s="33" t="n"/>
      <c r="AG398" s="33" t="n"/>
    </row>
    <row r="399">
      <c r="A399" s="24" t="inlineStr">
        <is>
          <t>Hull|18</t>
        </is>
      </c>
      <c r="B399" s="24" t="inlineStr">
        <is>
          <t>E0</t>
        </is>
      </c>
      <c r="C399" s="24" t="inlineStr">
        <is>
          <t>Premier League</t>
        </is>
      </c>
      <c r="D399" s="24" t="inlineStr">
        <is>
          <t>Hull</t>
        </is>
      </c>
      <c r="E399" s="24" t="n">
        <v>18</v>
      </c>
      <c r="F399" s="24" t="n">
        <v>5</v>
      </c>
      <c r="G399" s="29" t="n">
        <v>46385.8125</v>
      </c>
      <c r="H399" s="24" t="inlineStr">
        <is>
          <t>Leeds</t>
        </is>
      </c>
      <c r="I399" s="24" t="inlineStr">
        <is>
          <t>H</t>
        </is>
      </c>
      <c r="J399" s="24" t="inlineStr">
        <is>
          <t>E0-Hull-Leeds</t>
        </is>
      </c>
      <c r="K399" s="24" t="n">
        <v>14</v>
      </c>
      <c r="L399" s="11">
        <f>IF(INDEX(Matches!$X:$X,AA399)=0,"",IF(I399="H",INDEX(Matches!$H:$H,AA399),INDEX(Matches!$I:$I,AA399)))</f>
        <v/>
      </c>
      <c r="M399" s="11">
        <f>IF(INDEX(Matches!$X:$X,AA399)=0,"",IF(I399="H",INDEX(Matches!$I:$I,AA399),INDEX(Matches!$H:$H,AA399)))</f>
        <v/>
      </c>
      <c r="N399" s="11">
        <f>IF(L399="","",IF(L399&gt;M399,"W",IF(L399=M399,"D","L")))</f>
        <v/>
      </c>
      <c r="O399" s="11">
        <f>IF(L399="","",IF(L399&gt;M399,3,IF(L399=M399,1,0)))</f>
        <v/>
      </c>
      <c r="P399" s="31">
        <f>IF(I399="H",INDEX(Matches!$L:$L,AA399),INDEX(Matches!$N:$N,AA399))</f>
        <v/>
      </c>
      <c r="Q399" s="31">
        <f>INDEX(Matches!$M:$M,AA399)</f>
        <v/>
      </c>
      <c r="R399" s="31">
        <f>IF(I399="H",INDEX(Matches!$N:$N,AA399),INDEX(Matches!$L:$L,AA399))</f>
        <v/>
      </c>
      <c r="S399" s="33">
        <f>IF(I399="H",INDEX(Matches!$O:$O,AA399),INDEX(Matches!$P:$P,AA399))</f>
        <v/>
      </c>
      <c r="T399" s="33">
        <f>IF(INDEX(Matches!$J:$J,AA399)="","",IF(I399="H",INDEX(Matches!$J:$J,AA399),INDEX(Matches!$K:$K,AA399)))</f>
        <v/>
      </c>
      <c r="U399" s="33">
        <f>IF(INDEX(Matches!$K:$K,AA399)="","",IF(I399="H",INDEX(Matches!$K:$K,AA399),INDEX(Matches!$J:$J,AA399)))</f>
        <v/>
      </c>
      <c r="V399" s="30">
        <f>IF(T399="","",T399-U399)</f>
        <v/>
      </c>
      <c r="W399" s="33">
        <f>IF(I399="H",INDEX(Matches!$T:$T,AA399),INDEX(Matches!$U:$U,AA399))</f>
        <v/>
      </c>
      <c r="X399" s="11">
        <f>INDEX(Matches!$X:$X,AA399)</f>
        <v/>
      </c>
      <c r="Y399" s="30">
        <f>IF(O399="","",O399-S399)</f>
        <v/>
      </c>
      <c r="Z399" s="30">
        <f>IF(W399="","",W399-S399)</f>
        <v/>
      </c>
      <c r="AA399" s="24">
        <f>MATCH(J399,Matches!$A:$A,0)</f>
        <v/>
      </c>
      <c r="AB399" s="33" t="n"/>
      <c r="AC399" s="33" t="n">
        <v>0.9552806999278695</v>
      </c>
      <c r="AD399" s="24" t="n"/>
      <c r="AE399" s="24" t="n">
        <v>5</v>
      </c>
      <c r="AF399" s="33" t="n"/>
      <c r="AG399" s="33" t="n"/>
    </row>
    <row r="400">
      <c r="A400" s="24" t="inlineStr">
        <is>
          <t>Hull|19</t>
        </is>
      </c>
      <c r="B400" s="24" t="inlineStr">
        <is>
          <t>E0</t>
        </is>
      </c>
      <c r="C400" s="24" t="inlineStr">
        <is>
          <t>Premier League</t>
        </is>
      </c>
      <c r="D400" s="24" t="inlineStr">
        <is>
          <t>Hull</t>
        </is>
      </c>
      <c r="E400" s="24" t="n">
        <v>19</v>
      </c>
      <c r="F400" s="24" t="n">
        <v>5</v>
      </c>
      <c r="G400" s="29" t="n">
        <v>46389.625</v>
      </c>
      <c r="H400" s="24" t="inlineStr">
        <is>
          <t>Sunderland</t>
        </is>
      </c>
      <c r="I400" s="24" t="inlineStr">
        <is>
          <t>A</t>
        </is>
      </c>
      <c r="J400" s="24" t="inlineStr">
        <is>
          <t>E0-Sunderla-Hull</t>
        </is>
      </c>
      <c r="K400" s="24" t="n">
        <v>17</v>
      </c>
      <c r="L400" s="11">
        <f>IF(INDEX(Matches!$X:$X,AA400)=0,"",IF(I400="H",INDEX(Matches!$H:$H,AA400),INDEX(Matches!$I:$I,AA400)))</f>
        <v/>
      </c>
      <c r="M400" s="11">
        <f>IF(INDEX(Matches!$X:$X,AA400)=0,"",IF(I400="H",INDEX(Matches!$I:$I,AA400),INDEX(Matches!$H:$H,AA400)))</f>
        <v/>
      </c>
      <c r="N400" s="11">
        <f>IF(L400="","",IF(L400&gt;M400,"W",IF(L400=M400,"D","L")))</f>
        <v/>
      </c>
      <c r="O400" s="11">
        <f>IF(L400="","",IF(L400&gt;M400,3,IF(L400=M400,1,0)))</f>
        <v/>
      </c>
      <c r="P400" s="31">
        <f>IF(I400="H",INDEX(Matches!$L:$L,AA400),INDEX(Matches!$N:$N,AA400))</f>
        <v/>
      </c>
      <c r="Q400" s="31">
        <f>INDEX(Matches!$M:$M,AA400)</f>
        <v/>
      </c>
      <c r="R400" s="31">
        <f>IF(I400="H",INDEX(Matches!$N:$N,AA400),INDEX(Matches!$L:$L,AA400))</f>
        <v/>
      </c>
      <c r="S400" s="33">
        <f>IF(I400="H",INDEX(Matches!$O:$O,AA400),INDEX(Matches!$P:$P,AA400))</f>
        <v/>
      </c>
      <c r="T400" s="33">
        <f>IF(INDEX(Matches!$J:$J,AA400)="","",IF(I400="H",INDEX(Matches!$J:$J,AA400),INDEX(Matches!$K:$K,AA400)))</f>
        <v/>
      </c>
      <c r="U400" s="33">
        <f>IF(INDEX(Matches!$K:$K,AA400)="","",IF(I400="H",INDEX(Matches!$K:$K,AA400),INDEX(Matches!$J:$J,AA400)))</f>
        <v/>
      </c>
      <c r="V400" s="30">
        <f>IF(T400="","",T400-U400)</f>
        <v/>
      </c>
      <c r="W400" s="33">
        <f>IF(I400="H",INDEX(Matches!$T:$T,AA400),INDEX(Matches!$U:$U,AA400))</f>
        <v/>
      </c>
      <c r="X400" s="11">
        <f>INDEX(Matches!$X:$X,AA400)</f>
        <v/>
      </c>
      <c r="Y400" s="30">
        <f>IF(O400="","",O400-S400)</f>
        <v/>
      </c>
      <c r="Z400" s="30">
        <f>IF(W400="","",W400-S400)</f>
        <v/>
      </c>
      <c r="AA400" s="24">
        <f>MATCH(J400,Matches!$A:$A,0)</f>
        <v/>
      </c>
      <c r="AB400" s="33" t="n"/>
      <c r="AC400" s="33" t="n">
        <v>0.7531450410700686</v>
      </c>
      <c r="AD400" s="24" t="n"/>
      <c r="AE400" s="24" t="n">
        <v>5</v>
      </c>
      <c r="AF400" s="33" t="n"/>
      <c r="AG400" s="33" t="n"/>
    </row>
    <row r="401">
      <c r="A401" s="24" t="inlineStr">
        <is>
          <t>Hull|20</t>
        </is>
      </c>
      <c r="B401" s="24" t="inlineStr">
        <is>
          <t>E0</t>
        </is>
      </c>
      <c r="C401" s="24" t="inlineStr">
        <is>
          <t>Premier League</t>
        </is>
      </c>
      <c r="D401" s="24" t="inlineStr">
        <is>
          <t>Hull</t>
        </is>
      </c>
      <c r="E401" s="24" t="n">
        <v>20</v>
      </c>
      <c r="F401" s="24" t="n">
        <v>5</v>
      </c>
      <c r="G401" s="29" t="n">
        <v>46392.8125</v>
      </c>
      <c r="H401" s="24" t="inlineStr">
        <is>
          <t>Nott'm Forest</t>
        </is>
      </c>
      <c r="I401" s="24" t="inlineStr">
        <is>
          <t>A</t>
        </is>
      </c>
      <c r="J401" s="24" t="inlineStr">
        <is>
          <t>E0-NottmFor-Hull</t>
        </is>
      </c>
      <c r="K401" s="24" t="n">
        <v>13</v>
      </c>
      <c r="L401" s="11">
        <f>IF(INDEX(Matches!$X:$X,AA401)=0,"",IF(I401="H",INDEX(Matches!$H:$H,AA401),INDEX(Matches!$I:$I,AA401)))</f>
        <v/>
      </c>
      <c r="M401" s="11">
        <f>IF(INDEX(Matches!$X:$X,AA401)=0,"",IF(I401="H",INDEX(Matches!$I:$I,AA401),INDEX(Matches!$H:$H,AA401)))</f>
        <v/>
      </c>
      <c r="N401" s="11">
        <f>IF(L401="","",IF(L401&gt;M401,"W",IF(L401=M401,"D","L")))</f>
        <v/>
      </c>
      <c r="O401" s="11">
        <f>IF(L401="","",IF(L401&gt;M401,3,IF(L401=M401,1,0)))</f>
        <v/>
      </c>
      <c r="P401" s="31">
        <f>IF(I401="H",INDEX(Matches!$L:$L,AA401),INDEX(Matches!$N:$N,AA401))</f>
        <v/>
      </c>
      <c r="Q401" s="31">
        <f>INDEX(Matches!$M:$M,AA401)</f>
        <v/>
      </c>
      <c r="R401" s="31">
        <f>IF(I401="H",INDEX(Matches!$N:$N,AA401),INDEX(Matches!$L:$L,AA401))</f>
        <v/>
      </c>
      <c r="S401" s="33">
        <f>IF(I401="H",INDEX(Matches!$O:$O,AA401),INDEX(Matches!$P:$P,AA401))</f>
        <v/>
      </c>
      <c r="T401" s="33">
        <f>IF(INDEX(Matches!$J:$J,AA401)="","",IF(I401="H",INDEX(Matches!$J:$J,AA401),INDEX(Matches!$K:$K,AA401)))</f>
        <v/>
      </c>
      <c r="U401" s="33">
        <f>IF(INDEX(Matches!$K:$K,AA401)="","",IF(I401="H",INDEX(Matches!$K:$K,AA401),INDEX(Matches!$J:$J,AA401)))</f>
        <v/>
      </c>
      <c r="V401" s="30">
        <f>IF(T401="","",T401-U401)</f>
        <v/>
      </c>
      <c r="W401" s="33">
        <f>IF(I401="H",INDEX(Matches!$T:$T,AA401),INDEX(Matches!$U:$U,AA401))</f>
        <v/>
      </c>
      <c r="X401" s="11">
        <f>INDEX(Matches!$X:$X,AA401)</f>
        <v/>
      </c>
      <c r="Y401" s="30">
        <f>IF(O401="","",O401-S401)</f>
        <v/>
      </c>
      <c r="Z401" s="30">
        <f>IF(W401="","",W401-S401)</f>
        <v/>
      </c>
      <c r="AA401" s="24">
        <f>MATCH(J401,Matches!$A:$A,0)</f>
        <v/>
      </c>
      <c r="AB401" s="33" t="n"/>
      <c r="AC401" s="33" t="n">
        <v>0.6266847978310629</v>
      </c>
      <c r="AD401" s="24" t="n"/>
      <c r="AE401" s="24" t="n">
        <v>5</v>
      </c>
      <c r="AF401" s="33" t="n"/>
      <c r="AG401" s="33" t="n"/>
    </row>
    <row r="402">
      <c r="A402" s="24" t="inlineStr">
        <is>
          <t>Hull|21</t>
        </is>
      </c>
      <c r="B402" s="24" t="inlineStr">
        <is>
          <t>E0</t>
        </is>
      </c>
      <c r="C402" s="24" t="inlineStr">
        <is>
          <t>Premier League</t>
        </is>
      </c>
      <c r="D402" s="24" t="inlineStr">
        <is>
          <t>Hull</t>
        </is>
      </c>
      <c r="E402" s="24" t="n">
        <v>21</v>
      </c>
      <c r="F402" s="24" t="n">
        <v>6</v>
      </c>
      <c r="G402" s="29" t="n">
        <v>46403.625</v>
      </c>
      <c r="H402" s="24" t="inlineStr">
        <is>
          <t>Arsenal</t>
        </is>
      </c>
      <c r="I402" s="24" t="inlineStr">
        <is>
          <t>H</t>
        </is>
      </c>
      <c r="J402" s="24" t="inlineStr">
        <is>
          <t>E0-Hull-Arsenal</t>
        </is>
      </c>
      <c r="K402" s="24" t="n">
        <v>1</v>
      </c>
      <c r="L402" s="11">
        <f>IF(INDEX(Matches!$X:$X,AA402)=0,"",IF(I402="H",INDEX(Matches!$H:$H,AA402),INDEX(Matches!$I:$I,AA402)))</f>
        <v/>
      </c>
      <c r="M402" s="11">
        <f>IF(INDEX(Matches!$X:$X,AA402)=0,"",IF(I402="H",INDEX(Matches!$I:$I,AA402),INDEX(Matches!$H:$H,AA402)))</f>
        <v/>
      </c>
      <c r="N402" s="11">
        <f>IF(L402="","",IF(L402&gt;M402,"W",IF(L402=M402,"D","L")))</f>
        <v/>
      </c>
      <c r="O402" s="11">
        <f>IF(L402="","",IF(L402&gt;M402,3,IF(L402=M402,1,0)))</f>
        <v/>
      </c>
      <c r="P402" s="31">
        <f>IF(I402="H",INDEX(Matches!$L:$L,AA402),INDEX(Matches!$N:$N,AA402))</f>
        <v/>
      </c>
      <c r="Q402" s="31">
        <f>INDEX(Matches!$M:$M,AA402)</f>
        <v/>
      </c>
      <c r="R402" s="31">
        <f>IF(I402="H",INDEX(Matches!$N:$N,AA402),INDEX(Matches!$L:$L,AA402))</f>
        <v/>
      </c>
      <c r="S402" s="33">
        <f>IF(I402="H",INDEX(Matches!$O:$O,AA402),INDEX(Matches!$P:$P,AA402))</f>
        <v/>
      </c>
      <c r="T402" s="33">
        <f>IF(INDEX(Matches!$J:$J,AA402)="","",IF(I402="H",INDEX(Matches!$J:$J,AA402),INDEX(Matches!$K:$K,AA402)))</f>
        <v/>
      </c>
      <c r="U402" s="33">
        <f>IF(INDEX(Matches!$K:$K,AA402)="","",IF(I402="H",INDEX(Matches!$K:$K,AA402),INDEX(Matches!$J:$J,AA402)))</f>
        <v/>
      </c>
      <c r="V402" s="30">
        <f>IF(T402="","",T402-U402)</f>
        <v/>
      </c>
      <c r="W402" s="33">
        <f>IF(I402="H",INDEX(Matches!$T:$T,AA402),INDEX(Matches!$U:$U,AA402))</f>
        <v/>
      </c>
      <c r="X402" s="11">
        <f>INDEX(Matches!$X:$X,AA402)</f>
        <v/>
      </c>
      <c r="Y402" s="30">
        <f>IF(O402="","",O402-S402)</f>
        <v/>
      </c>
      <c r="Z402" s="30">
        <f>IF(W402="","",W402-S402)</f>
        <v/>
      </c>
      <c r="AA402" s="24">
        <f>MATCH(J402,Matches!$A:$A,0)</f>
        <v/>
      </c>
      <c r="AB402" s="33" t="n"/>
      <c r="AC402" s="33" t="n">
        <v>0.363600723905072</v>
      </c>
      <c r="AD402" s="24" t="n"/>
      <c r="AE402" s="24" t="n">
        <v>6</v>
      </c>
      <c r="AF402" s="33" t="n"/>
      <c r="AG402" s="33" t="n"/>
    </row>
    <row r="403">
      <c r="A403" s="24" t="inlineStr">
        <is>
          <t>Hull|22</t>
        </is>
      </c>
      <c r="B403" s="24" t="inlineStr">
        <is>
          <t>E0</t>
        </is>
      </c>
      <c r="C403" s="24" t="inlineStr">
        <is>
          <t>Premier League</t>
        </is>
      </c>
      <c r="D403" s="24" t="inlineStr">
        <is>
          <t>Hull</t>
        </is>
      </c>
      <c r="E403" s="24" t="n">
        <v>22</v>
      </c>
      <c r="F403" s="24" t="n">
        <v>6</v>
      </c>
      <c r="G403" s="29" t="n">
        <v>46410.625</v>
      </c>
      <c r="H403" s="24" t="inlineStr">
        <is>
          <t>Ipswich</t>
        </is>
      </c>
      <c r="I403" s="24" t="inlineStr">
        <is>
          <t>A</t>
        </is>
      </c>
      <c r="J403" s="24" t="inlineStr">
        <is>
          <t>E0-Ipswich-Hull</t>
        </is>
      </c>
      <c r="K403" s="24" t="n">
        <v>19</v>
      </c>
      <c r="L403" s="11">
        <f>IF(INDEX(Matches!$X:$X,AA403)=0,"",IF(I403="H",INDEX(Matches!$H:$H,AA403),INDEX(Matches!$I:$I,AA403)))</f>
        <v/>
      </c>
      <c r="M403" s="11">
        <f>IF(INDEX(Matches!$X:$X,AA403)=0,"",IF(I403="H",INDEX(Matches!$I:$I,AA403),INDEX(Matches!$H:$H,AA403)))</f>
        <v/>
      </c>
      <c r="N403" s="11">
        <f>IF(L403="","",IF(L403&gt;M403,"W",IF(L403=M403,"D","L")))</f>
        <v/>
      </c>
      <c r="O403" s="11">
        <f>IF(L403="","",IF(L403&gt;M403,3,IF(L403=M403,1,0)))</f>
        <v/>
      </c>
      <c r="P403" s="31">
        <f>IF(I403="H",INDEX(Matches!$L:$L,AA403),INDEX(Matches!$N:$N,AA403))</f>
        <v/>
      </c>
      <c r="Q403" s="31">
        <f>INDEX(Matches!$M:$M,AA403)</f>
        <v/>
      </c>
      <c r="R403" s="31">
        <f>IF(I403="H",INDEX(Matches!$N:$N,AA403),INDEX(Matches!$L:$L,AA403))</f>
        <v/>
      </c>
      <c r="S403" s="33">
        <f>IF(I403="H",INDEX(Matches!$O:$O,AA403),INDEX(Matches!$P:$P,AA403))</f>
        <v/>
      </c>
      <c r="T403" s="33">
        <f>IF(INDEX(Matches!$J:$J,AA403)="","",IF(I403="H",INDEX(Matches!$J:$J,AA403),INDEX(Matches!$K:$K,AA403)))</f>
        <v/>
      </c>
      <c r="U403" s="33">
        <f>IF(INDEX(Matches!$K:$K,AA403)="","",IF(I403="H",INDEX(Matches!$K:$K,AA403),INDEX(Matches!$J:$J,AA403)))</f>
        <v/>
      </c>
      <c r="V403" s="30">
        <f>IF(T403="","",T403-U403)</f>
        <v/>
      </c>
      <c r="W403" s="33">
        <f>IF(I403="H",INDEX(Matches!$T:$T,AA403),INDEX(Matches!$U:$U,AA403))</f>
        <v/>
      </c>
      <c r="X403" s="11">
        <f>INDEX(Matches!$X:$X,AA403)</f>
        <v/>
      </c>
      <c r="Y403" s="30">
        <f>IF(O403="","",O403-S403)</f>
        <v/>
      </c>
      <c r="Z403" s="30">
        <f>IF(W403="","",W403-S403)</f>
        <v/>
      </c>
      <c r="AA403" s="24">
        <f>MATCH(J403,Matches!$A:$A,0)</f>
        <v/>
      </c>
      <c r="AB403" s="33" t="n"/>
      <c r="AC403" s="33" t="n">
        <v>0.9600466887934547</v>
      </c>
      <c r="AD403" s="24" t="n"/>
      <c r="AE403" s="24" t="n">
        <v>6</v>
      </c>
      <c r="AF403" s="33" t="n"/>
      <c r="AG403" s="33" t="n"/>
    </row>
    <row r="404">
      <c r="A404" s="24" t="inlineStr">
        <is>
          <t>Hull|23</t>
        </is>
      </c>
      <c r="B404" s="24" t="inlineStr">
        <is>
          <t>E0</t>
        </is>
      </c>
      <c r="C404" s="24" t="inlineStr">
        <is>
          <t>Premier League</t>
        </is>
      </c>
      <c r="D404" s="24" t="inlineStr">
        <is>
          <t>Hull</t>
        </is>
      </c>
      <c r="E404" s="24" t="n">
        <v>23</v>
      </c>
      <c r="F404" s="24" t="n">
        <v>6</v>
      </c>
      <c r="G404" s="29" t="n">
        <v>46417.625</v>
      </c>
      <c r="H404" s="24" t="inlineStr">
        <is>
          <t>Crystal Palace</t>
        </is>
      </c>
      <c r="I404" s="24" t="inlineStr">
        <is>
          <t>H</t>
        </is>
      </c>
      <c r="J404" s="24" t="inlineStr">
        <is>
          <t>E0-Hull-CrystalP</t>
        </is>
      </c>
      <c r="K404" s="24" t="n">
        <v>15</v>
      </c>
      <c r="L404" s="11">
        <f>IF(INDEX(Matches!$X:$X,AA404)=0,"",IF(I404="H",INDEX(Matches!$H:$H,AA404),INDEX(Matches!$I:$I,AA404)))</f>
        <v/>
      </c>
      <c r="M404" s="11">
        <f>IF(INDEX(Matches!$X:$X,AA404)=0,"",IF(I404="H",INDEX(Matches!$I:$I,AA404),INDEX(Matches!$H:$H,AA404)))</f>
        <v/>
      </c>
      <c r="N404" s="11">
        <f>IF(L404="","",IF(L404&gt;M404,"W",IF(L404=M404,"D","L")))</f>
        <v/>
      </c>
      <c r="O404" s="11">
        <f>IF(L404="","",IF(L404&gt;M404,3,IF(L404=M404,1,0)))</f>
        <v/>
      </c>
      <c r="P404" s="31">
        <f>IF(I404="H",INDEX(Matches!$L:$L,AA404),INDEX(Matches!$N:$N,AA404))</f>
        <v/>
      </c>
      <c r="Q404" s="31">
        <f>INDEX(Matches!$M:$M,AA404)</f>
        <v/>
      </c>
      <c r="R404" s="31">
        <f>IF(I404="H",INDEX(Matches!$N:$N,AA404),INDEX(Matches!$L:$L,AA404))</f>
        <v/>
      </c>
      <c r="S404" s="33">
        <f>IF(I404="H",INDEX(Matches!$O:$O,AA404),INDEX(Matches!$P:$P,AA404))</f>
        <v/>
      </c>
      <c r="T404" s="33">
        <f>IF(INDEX(Matches!$J:$J,AA404)="","",IF(I404="H",INDEX(Matches!$J:$J,AA404),INDEX(Matches!$K:$K,AA404)))</f>
        <v/>
      </c>
      <c r="U404" s="33">
        <f>IF(INDEX(Matches!$K:$K,AA404)="","",IF(I404="H",INDEX(Matches!$K:$K,AA404),INDEX(Matches!$J:$J,AA404)))</f>
        <v/>
      </c>
      <c r="V404" s="30">
        <f>IF(T404="","",T404-U404)</f>
        <v/>
      </c>
      <c r="W404" s="33">
        <f>IF(I404="H",INDEX(Matches!$T:$T,AA404),INDEX(Matches!$U:$U,AA404))</f>
        <v/>
      </c>
      <c r="X404" s="11">
        <f>INDEX(Matches!$X:$X,AA404)</f>
        <v/>
      </c>
      <c r="Y404" s="30">
        <f>IF(O404="","",O404-S404)</f>
        <v/>
      </c>
      <c r="Z404" s="30">
        <f>IF(W404="","",W404-S404)</f>
        <v/>
      </c>
      <c r="AA404" s="24">
        <f>MATCH(J404,Matches!$A:$A,0)</f>
        <v/>
      </c>
      <c r="AB404" s="33" t="n"/>
      <c r="AC404" s="33" t="n">
        <v>1.027994552035725</v>
      </c>
      <c r="AD404" s="24" t="n"/>
      <c r="AE404" s="24" t="n">
        <v>6</v>
      </c>
      <c r="AF404" s="33" t="n"/>
      <c r="AG404" s="33" t="n"/>
    </row>
    <row r="405">
      <c r="A405" s="24" t="inlineStr">
        <is>
          <t>Hull|24</t>
        </is>
      </c>
      <c r="B405" s="24" t="inlineStr">
        <is>
          <t>E0</t>
        </is>
      </c>
      <c r="C405" s="24" t="inlineStr">
        <is>
          <t>Premier League</t>
        </is>
      </c>
      <c r="D405" s="24" t="inlineStr">
        <is>
          <t>Hull</t>
        </is>
      </c>
      <c r="E405" s="24" t="n">
        <v>24</v>
      </c>
      <c r="F405" s="24" t="n">
        <v>6</v>
      </c>
      <c r="G405" s="29" t="n">
        <v>46424.625</v>
      </c>
      <c r="H405" s="24" t="inlineStr">
        <is>
          <t>Brighton</t>
        </is>
      </c>
      <c r="I405" s="24" t="inlineStr">
        <is>
          <t>A</t>
        </is>
      </c>
      <c r="J405" s="24" t="inlineStr">
        <is>
          <t>E0-Brighton-Hull</t>
        </is>
      </c>
      <c r="K405" s="24" t="n">
        <v>8</v>
      </c>
      <c r="L405" s="11">
        <f>IF(INDEX(Matches!$X:$X,AA405)=0,"",IF(I405="H",INDEX(Matches!$H:$H,AA405),INDEX(Matches!$I:$I,AA405)))</f>
        <v/>
      </c>
      <c r="M405" s="11">
        <f>IF(INDEX(Matches!$X:$X,AA405)=0,"",IF(I405="H",INDEX(Matches!$I:$I,AA405),INDEX(Matches!$H:$H,AA405)))</f>
        <v/>
      </c>
      <c r="N405" s="11">
        <f>IF(L405="","",IF(L405&gt;M405,"W",IF(L405=M405,"D","L")))</f>
        <v/>
      </c>
      <c r="O405" s="11">
        <f>IF(L405="","",IF(L405&gt;M405,3,IF(L405=M405,1,0)))</f>
        <v/>
      </c>
      <c r="P405" s="31">
        <f>IF(I405="H",INDEX(Matches!$L:$L,AA405),INDEX(Matches!$N:$N,AA405))</f>
        <v/>
      </c>
      <c r="Q405" s="31">
        <f>INDEX(Matches!$M:$M,AA405)</f>
        <v/>
      </c>
      <c r="R405" s="31">
        <f>IF(I405="H",INDEX(Matches!$N:$N,AA405),INDEX(Matches!$L:$L,AA405))</f>
        <v/>
      </c>
      <c r="S405" s="33">
        <f>IF(I405="H",INDEX(Matches!$O:$O,AA405),INDEX(Matches!$P:$P,AA405))</f>
        <v/>
      </c>
      <c r="T405" s="33">
        <f>IF(INDEX(Matches!$J:$J,AA405)="","",IF(I405="H",INDEX(Matches!$J:$J,AA405),INDEX(Matches!$K:$K,AA405)))</f>
        <v/>
      </c>
      <c r="U405" s="33">
        <f>IF(INDEX(Matches!$K:$K,AA405)="","",IF(I405="H",INDEX(Matches!$K:$K,AA405),INDEX(Matches!$J:$J,AA405)))</f>
        <v/>
      </c>
      <c r="V405" s="30">
        <f>IF(T405="","",T405-U405)</f>
        <v/>
      </c>
      <c r="W405" s="33">
        <f>IF(I405="H",INDEX(Matches!$T:$T,AA405),INDEX(Matches!$U:$U,AA405))</f>
        <v/>
      </c>
      <c r="X405" s="11">
        <f>INDEX(Matches!$X:$X,AA405)</f>
        <v/>
      </c>
      <c r="Y405" s="30">
        <f>IF(O405="","",O405-S405)</f>
        <v/>
      </c>
      <c r="Z405" s="30">
        <f>IF(W405="","",W405-S405)</f>
        <v/>
      </c>
      <c r="AA405" s="24">
        <f>MATCH(J405,Matches!$A:$A,0)</f>
        <v/>
      </c>
      <c r="AB405" s="33" t="n"/>
      <c r="AC405" s="33" t="n">
        <v>0.5202596024127685</v>
      </c>
      <c r="AD405" s="24" t="n"/>
      <c r="AE405" s="24" t="n">
        <v>6</v>
      </c>
      <c r="AF405" s="33" t="n"/>
      <c r="AG405" s="33" t="n"/>
    </row>
    <row r="406">
      <c r="A406" s="24" t="inlineStr">
        <is>
          <t>Hull|25</t>
        </is>
      </c>
      <c r="B406" s="24" t="inlineStr">
        <is>
          <t>E0</t>
        </is>
      </c>
      <c r="C406" s="24" t="inlineStr">
        <is>
          <t>Premier League</t>
        </is>
      </c>
      <c r="D406" s="24" t="inlineStr">
        <is>
          <t>Hull</t>
        </is>
      </c>
      <c r="E406" s="24" t="n">
        <v>25</v>
      </c>
      <c r="F406" s="24" t="n">
        <v>7</v>
      </c>
      <c r="G406" s="29" t="n">
        <v>46428.83333333334</v>
      </c>
      <c r="H406" s="24" t="inlineStr">
        <is>
          <t>Sunderland</t>
        </is>
      </c>
      <c r="I406" s="24" t="inlineStr">
        <is>
          <t>H</t>
        </is>
      </c>
      <c r="J406" s="24" t="inlineStr">
        <is>
          <t>E0-Hull-Sunderla</t>
        </is>
      </c>
      <c r="K406" s="24" t="n">
        <v>17</v>
      </c>
      <c r="L406" s="11">
        <f>IF(INDEX(Matches!$X:$X,AA406)=0,"",IF(I406="H",INDEX(Matches!$H:$H,AA406),INDEX(Matches!$I:$I,AA406)))</f>
        <v/>
      </c>
      <c r="M406" s="11">
        <f>IF(INDEX(Matches!$X:$X,AA406)=0,"",IF(I406="H",INDEX(Matches!$I:$I,AA406),INDEX(Matches!$H:$H,AA406)))</f>
        <v/>
      </c>
      <c r="N406" s="11">
        <f>IF(L406="","",IF(L406&gt;M406,"W",IF(L406=M406,"D","L")))</f>
        <v/>
      </c>
      <c r="O406" s="11">
        <f>IF(L406="","",IF(L406&gt;M406,3,IF(L406=M406,1,0)))</f>
        <v/>
      </c>
      <c r="P406" s="31">
        <f>IF(I406="H",INDEX(Matches!$L:$L,AA406),INDEX(Matches!$N:$N,AA406))</f>
        <v/>
      </c>
      <c r="Q406" s="31">
        <f>INDEX(Matches!$M:$M,AA406)</f>
        <v/>
      </c>
      <c r="R406" s="31">
        <f>IF(I406="H",INDEX(Matches!$N:$N,AA406),INDEX(Matches!$L:$L,AA406))</f>
        <v/>
      </c>
      <c r="S406" s="33">
        <f>IF(I406="H",INDEX(Matches!$O:$O,AA406),INDEX(Matches!$P:$P,AA406))</f>
        <v/>
      </c>
      <c r="T406" s="33">
        <f>IF(INDEX(Matches!$J:$J,AA406)="","",IF(I406="H",INDEX(Matches!$J:$J,AA406),INDEX(Matches!$K:$K,AA406)))</f>
        <v/>
      </c>
      <c r="U406" s="33">
        <f>IF(INDEX(Matches!$K:$K,AA406)="","",IF(I406="H",INDEX(Matches!$K:$K,AA406),INDEX(Matches!$J:$J,AA406)))</f>
        <v/>
      </c>
      <c r="V406" s="30">
        <f>IF(T406="","",T406-U406)</f>
        <v/>
      </c>
      <c r="W406" s="33">
        <f>IF(I406="H",INDEX(Matches!$T:$T,AA406),INDEX(Matches!$U:$U,AA406))</f>
        <v/>
      </c>
      <c r="X406" s="11">
        <f>INDEX(Matches!$X:$X,AA406)</f>
        <v/>
      </c>
      <c r="Y406" s="30">
        <f>IF(O406="","",O406-S406)</f>
        <v/>
      </c>
      <c r="Z406" s="30">
        <f>IF(W406="","",W406-S406)</f>
        <v/>
      </c>
      <c r="AA406" s="24">
        <f>MATCH(J406,Matches!$A:$A,0)</f>
        <v/>
      </c>
      <c r="AB406" s="33" t="n"/>
      <c r="AC406" s="33" t="n">
        <v>1.04134200872256</v>
      </c>
      <c r="AD406" s="24" t="n"/>
      <c r="AE406" s="24" t="n">
        <v>7</v>
      </c>
      <c r="AF406" s="33" t="n"/>
      <c r="AG406" s="33" t="n"/>
    </row>
    <row r="407">
      <c r="A407" s="24" t="inlineStr">
        <is>
          <t>Hull|26</t>
        </is>
      </c>
      <c r="B407" s="24" t="inlineStr">
        <is>
          <t>E0</t>
        </is>
      </c>
      <c r="C407" s="24" t="inlineStr">
        <is>
          <t>Premier League</t>
        </is>
      </c>
      <c r="D407" s="24" t="inlineStr">
        <is>
          <t>Hull</t>
        </is>
      </c>
      <c r="E407" s="24" t="n">
        <v>26</v>
      </c>
      <c r="F407" s="24" t="n">
        <v>7</v>
      </c>
      <c r="G407" s="29" t="n">
        <v>46438.625</v>
      </c>
      <c r="H407" s="24" t="inlineStr">
        <is>
          <t>Liverpool</t>
        </is>
      </c>
      <c r="I407" s="24" t="inlineStr">
        <is>
          <t>A</t>
        </is>
      </c>
      <c r="J407" s="24" t="inlineStr">
        <is>
          <t>E0-Liverpoo-Hull</t>
        </is>
      </c>
      <c r="K407" s="24" t="n">
        <v>3</v>
      </c>
      <c r="L407" s="11">
        <f>IF(INDEX(Matches!$X:$X,AA407)=0,"",IF(I407="H",INDEX(Matches!$H:$H,AA407),INDEX(Matches!$I:$I,AA407)))</f>
        <v/>
      </c>
      <c r="M407" s="11">
        <f>IF(INDEX(Matches!$X:$X,AA407)=0,"",IF(I407="H",INDEX(Matches!$I:$I,AA407),INDEX(Matches!$H:$H,AA407)))</f>
        <v/>
      </c>
      <c r="N407" s="11">
        <f>IF(L407="","",IF(L407&gt;M407,"W",IF(L407=M407,"D","L")))</f>
        <v/>
      </c>
      <c r="O407" s="11">
        <f>IF(L407="","",IF(L407&gt;M407,3,IF(L407=M407,1,0)))</f>
        <v/>
      </c>
      <c r="P407" s="31">
        <f>IF(I407="H",INDEX(Matches!$L:$L,AA407),INDEX(Matches!$N:$N,AA407))</f>
        <v/>
      </c>
      <c r="Q407" s="31">
        <f>INDEX(Matches!$M:$M,AA407)</f>
        <v/>
      </c>
      <c r="R407" s="31">
        <f>IF(I407="H",INDEX(Matches!$N:$N,AA407),INDEX(Matches!$L:$L,AA407))</f>
        <v/>
      </c>
      <c r="S407" s="33">
        <f>IF(I407="H",INDEX(Matches!$O:$O,AA407),INDEX(Matches!$P:$P,AA407))</f>
        <v/>
      </c>
      <c r="T407" s="33">
        <f>IF(INDEX(Matches!$J:$J,AA407)="","",IF(I407="H",INDEX(Matches!$J:$J,AA407),INDEX(Matches!$K:$K,AA407)))</f>
        <v/>
      </c>
      <c r="U407" s="33">
        <f>IF(INDEX(Matches!$K:$K,AA407)="","",IF(I407="H",INDEX(Matches!$K:$K,AA407),INDEX(Matches!$J:$J,AA407)))</f>
        <v/>
      </c>
      <c r="V407" s="30">
        <f>IF(T407="","",T407-U407)</f>
        <v/>
      </c>
      <c r="W407" s="33">
        <f>IF(I407="H",INDEX(Matches!$T:$T,AA407),INDEX(Matches!$U:$U,AA407))</f>
        <v/>
      </c>
      <c r="X407" s="11">
        <f>INDEX(Matches!$X:$X,AA407)</f>
        <v/>
      </c>
      <c r="Y407" s="30">
        <f>IF(O407="","",O407-S407)</f>
        <v/>
      </c>
      <c r="Z407" s="30">
        <f>IF(W407="","",W407-S407)</f>
        <v/>
      </c>
      <c r="AA407" s="24">
        <f>MATCH(J407,Matches!$A:$A,0)</f>
        <v/>
      </c>
      <c r="AB407" s="33" t="n"/>
      <c r="AC407" s="33" t="n">
        <v>0.3054844141694855</v>
      </c>
      <c r="AD407" s="24" t="n"/>
      <c r="AE407" s="24" t="n">
        <v>7</v>
      </c>
      <c r="AF407" s="33" t="n"/>
      <c r="AG407" s="33" t="n"/>
    </row>
    <row r="408">
      <c r="A408" s="24" t="inlineStr">
        <is>
          <t>Hull|27</t>
        </is>
      </c>
      <c r="B408" s="24" t="inlineStr">
        <is>
          <t>E0</t>
        </is>
      </c>
      <c r="C408" s="24" t="inlineStr">
        <is>
          <t>Premier League</t>
        </is>
      </c>
      <c r="D408" s="24" t="inlineStr">
        <is>
          <t>Hull</t>
        </is>
      </c>
      <c r="E408" s="24" t="n">
        <v>27</v>
      </c>
      <c r="F408" s="24" t="n">
        <v>7</v>
      </c>
      <c r="G408" s="29" t="n">
        <v>46445.625</v>
      </c>
      <c r="H408" s="24" t="inlineStr">
        <is>
          <t>Man City</t>
        </is>
      </c>
      <c r="I408" s="24" t="inlineStr">
        <is>
          <t>H</t>
        </is>
      </c>
      <c r="J408" s="24" t="inlineStr">
        <is>
          <t>E0-Hull-ManCity</t>
        </is>
      </c>
      <c r="K408" s="24" t="n">
        <v>2</v>
      </c>
      <c r="L408" s="11">
        <f>IF(INDEX(Matches!$X:$X,AA408)=0,"",IF(I408="H",INDEX(Matches!$H:$H,AA408),INDEX(Matches!$I:$I,AA408)))</f>
        <v/>
      </c>
      <c r="M408" s="11">
        <f>IF(INDEX(Matches!$X:$X,AA408)=0,"",IF(I408="H",INDEX(Matches!$I:$I,AA408),INDEX(Matches!$H:$H,AA408)))</f>
        <v/>
      </c>
      <c r="N408" s="11">
        <f>IF(L408="","",IF(L408&gt;M408,"W",IF(L408=M408,"D","L")))</f>
        <v/>
      </c>
      <c r="O408" s="11">
        <f>IF(L408="","",IF(L408&gt;M408,3,IF(L408=M408,1,0)))</f>
        <v/>
      </c>
      <c r="P408" s="31">
        <f>IF(I408="H",INDEX(Matches!$L:$L,AA408),INDEX(Matches!$N:$N,AA408))</f>
        <v/>
      </c>
      <c r="Q408" s="31">
        <f>INDEX(Matches!$M:$M,AA408)</f>
        <v/>
      </c>
      <c r="R408" s="31">
        <f>IF(I408="H",INDEX(Matches!$N:$N,AA408),INDEX(Matches!$L:$L,AA408))</f>
        <v/>
      </c>
      <c r="S408" s="33">
        <f>IF(I408="H",INDEX(Matches!$O:$O,AA408),INDEX(Matches!$P:$P,AA408))</f>
        <v/>
      </c>
      <c r="T408" s="33">
        <f>IF(INDEX(Matches!$J:$J,AA408)="","",IF(I408="H",INDEX(Matches!$J:$J,AA408),INDEX(Matches!$K:$K,AA408)))</f>
        <v/>
      </c>
      <c r="U408" s="33">
        <f>IF(INDEX(Matches!$K:$K,AA408)="","",IF(I408="H",INDEX(Matches!$K:$K,AA408),INDEX(Matches!$J:$J,AA408)))</f>
        <v/>
      </c>
      <c r="V408" s="30">
        <f>IF(T408="","",T408-U408)</f>
        <v/>
      </c>
      <c r="W408" s="33">
        <f>IF(I408="H",INDEX(Matches!$T:$T,AA408),INDEX(Matches!$U:$U,AA408))</f>
        <v/>
      </c>
      <c r="X408" s="11">
        <f>INDEX(Matches!$X:$X,AA408)</f>
        <v/>
      </c>
      <c r="Y408" s="30">
        <f>IF(O408="","",O408-S408)</f>
        <v/>
      </c>
      <c r="Z408" s="30">
        <f>IF(W408="","",W408-S408)</f>
        <v/>
      </c>
      <c r="AA408" s="24">
        <f>MATCH(J408,Matches!$A:$A,0)</f>
        <v/>
      </c>
      <c r="AB408" s="33" t="n"/>
      <c r="AC408" s="33" t="n">
        <v>0.4064980851766515</v>
      </c>
      <c r="AD408" s="24" t="n"/>
      <c r="AE408" s="24" t="n">
        <v>7</v>
      </c>
      <c r="AF408" s="33" t="n"/>
      <c r="AG408" s="33" t="n"/>
    </row>
    <row r="409">
      <c r="A409" s="24" t="inlineStr">
        <is>
          <t>Hull|28</t>
        </is>
      </c>
      <c r="B409" s="24" t="inlineStr">
        <is>
          <t>E0</t>
        </is>
      </c>
      <c r="C409" s="24" t="inlineStr">
        <is>
          <t>Premier League</t>
        </is>
      </c>
      <c r="D409" s="24" t="inlineStr">
        <is>
          <t>Hull</t>
        </is>
      </c>
      <c r="E409" s="24" t="n">
        <v>28</v>
      </c>
      <c r="F409" s="24" t="n">
        <v>7</v>
      </c>
      <c r="G409" s="29" t="n">
        <v>46449.83333333334</v>
      </c>
      <c r="H409" s="24" t="inlineStr">
        <is>
          <t>Leeds</t>
        </is>
      </c>
      <c r="I409" s="24" t="inlineStr">
        <is>
          <t>A</t>
        </is>
      </c>
      <c r="J409" s="24" t="inlineStr">
        <is>
          <t>E0-Leeds-Hull</t>
        </is>
      </c>
      <c r="K409" s="24" t="n">
        <v>14</v>
      </c>
      <c r="L409" s="11">
        <f>IF(INDEX(Matches!$X:$X,AA409)=0,"",IF(I409="H",INDEX(Matches!$H:$H,AA409),INDEX(Matches!$I:$I,AA409)))</f>
        <v/>
      </c>
      <c r="M409" s="11">
        <f>IF(INDEX(Matches!$X:$X,AA409)=0,"",IF(I409="H",INDEX(Matches!$I:$I,AA409),INDEX(Matches!$H:$H,AA409)))</f>
        <v/>
      </c>
      <c r="N409" s="11">
        <f>IF(L409="","",IF(L409&gt;M409,"W",IF(L409=M409,"D","L")))</f>
        <v/>
      </c>
      <c r="O409" s="11">
        <f>IF(L409="","",IF(L409&gt;M409,3,IF(L409=M409,1,0)))</f>
        <v/>
      </c>
      <c r="P409" s="31">
        <f>IF(I409="H",INDEX(Matches!$L:$L,AA409),INDEX(Matches!$N:$N,AA409))</f>
        <v/>
      </c>
      <c r="Q409" s="31">
        <f>INDEX(Matches!$M:$M,AA409)</f>
        <v/>
      </c>
      <c r="R409" s="31">
        <f>IF(I409="H",INDEX(Matches!$N:$N,AA409),INDEX(Matches!$L:$L,AA409))</f>
        <v/>
      </c>
      <c r="S409" s="33">
        <f>IF(I409="H",INDEX(Matches!$O:$O,AA409),INDEX(Matches!$P:$P,AA409))</f>
        <v/>
      </c>
      <c r="T409" s="33">
        <f>IF(INDEX(Matches!$J:$J,AA409)="","",IF(I409="H",INDEX(Matches!$J:$J,AA409),INDEX(Matches!$K:$K,AA409)))</f>
        <v/>
      </c>
      <c r="U409" s="33">
        <f>IF(INDEX(Matches!$K:$K,AA409)="","",IF(I409="H",INDEX(Matches!$K:$K,AA409),INDEX(Matches!$J:$J,AA409)))</f>
        <v/>
      </c>
      <c r="V409" s="30">
        <f>IF(T409="","",T409-U409)</f>
        <v/>
      </c>
      <c r="W409" s="33">
        <f>IF(I409="H",INDEX(Matches!$T:$T,AA409),INDEX(Matches!$U:$U,AA409))</f>
        <v/>
      </c>
      <c r="X409" s="11">
        <f>INDEX(Matches!$X:$X,AA409)</f>
        <v/>
      </c>
      <c r="Y409" s="30">
        <f>IF(O409="","",O409-S409)</f>
        <v/>
      </c>
      <c r="Z409" s="30">
        <f>IF(W409="","",W409-S409)</f>
        <v/>
      </c>
      <c r="AA409" s="24">
        <f>MATCH(J409,Matches!$A:$A,0)</f>
        <v/>
      </c>
      <c r="AB409" s="33" t="n"/>
      <c r="AC409" s="33" t="n">
        <v>0.6808413796679695</v>
      </c>
      <c r="AD409" s="24" t="n"/>
      <c r="AE409" s="24" t="n">
        <v>7</v>
      </c>
      <c r="AF409" s="33" t="n"/>
      <c r="AG409" s="33" t="n"/>
    </row>
    <row r="410">
      <c r="A410" s="24" t="inlineStr">
        <is>
          <t>Hull|29</t>
        </is>
      </c>
      <c r="B410" s="24" t="inlineStr">
        <is>
          <t>E0</t>
        </is>
      </c>
      <c r="C410" s="24" t="inlineStr">
        <is>
          <t>Premier League</t>
        </is>
      </c>
      <c r="D410" s="24" t="inlineStr">
        <is>
          <t>Hull</t>
        </is>
      </c>
      <c r="E410" s="24" t="n">
        <v>29</v>
      </c>
      <c r="F410" s="24" t="n">
        <v>8</v>
      </c>
      <c r="G410" s="29" t="n">
        <v>46459.625</v>
      </c>
      <c r="H410" s="24" t="inlineStr">
        <is>
          <t>Aston Villa</t>
        </is>
      </c>
      <c r="I410" s="24" t="inlineStr">
        <is>
          <t>A</t>
        </is>
      </c>
      <c r="J410" s="24" t="inlineStr">
        <is>
          <t>E0-AstonVil-Hull</t>
        </is>
      </c>
      <c r="K410" s="24" t="n">
        <v>7</v>
      </c>
      <c r="L410" s="11">
        <f>IF(INDEX(Matches!$X:$X,AA410)=0,"",IF(I410="H",INDEX(Matches!$H:$H,AA410),INDEX(Matches!$I:$I,AA410)))</f>
        <v/>
      </c>
      <c r="M410" s="11">
        <f>IF(INDEX(Matches!$X:$X,AA410)=0,"",IF(I410="H",INDEX(Matches!$I:$I,AA410),INDEX(Matches!$H:$H,AA410)))</f>
        <v/>
      </c>
      <c r="N410" s="11">
        <f>IF(L410="","",IF(L410&gt;M410,"W",IF(L410=M410,"D","L")))</f>
        <v/>
      </c>
      <c r="O410" s="11">
        <f>IF(L410="","",IF(L410&gt;M410,3,IF(L410=M410,1,0)))</f>
        <v/>
      </c>
      <c r="P410" s="31">
        <f>IF(I410="H",INDEX(Matches!$L:$L,AA410),INDEX(Matches!$N:$N,AA410))</f>
        <v/>
      </c>
      <c r="Q410" s="31">
        <f>INDEX(Matches!$M:$M,AA410)</f>
        <v/>
      </c>
      <c r="R410" s="31">
        <f>IF(I410="H",INDEX(Matches!$N:$N,AA410),INDEX(Matches!$L:$L,AA410))</f>
        <v/>
      </c>
      <c r="S410" s="33">
        <f>IF(I410="H",INDEX(Matches!$O:$O,AA410),INDEX(Matches!$P:$P,AA410))</f>
        <v/>
      </c>
      <c r="T410" s="33">
        <f>IF(INDEX(Matches!$J:$J,AA410)="","",IF(I410="H",INDEX(Matches!$J:$J,AA410),INDEX(Matches!$K:$K,AA410)))</f>
        <v/>
      </c>
      <c r="U410" s="33">
        <f>IF(INDEX(Matches!$K:$K,AA410)="","",IF(I410="H",INDEX(Matches!$K:$K,AA410),INDEX(Matches!$J:$J,AA410)))</f>
        <v/>
      </c>
      <c r="V410" s="30">
        <f>IF(T410="","",T410-U410)</f>
        <v/>
      </c>
      <c r="W410" s="33">
        <f>IF(I410="H",INDEX(Matches!$T:$T,AA410),INDEX(Matches!$U:$U,AA410))</f>
        <v/>
      </c>
      <c r="X410" s="11">
        <f>INDEX(Matches!$X:$X,AA410)</f>
        <v/>
      </c>
      <c r="Y410" s="30">
        <f>IF(O410="","",O410-S410)</f>
        <v/>
      </c>
      <c r="Z410" s="30">
        <f>IF(W410="","",W410-S410)</f>
        <v/>
      </c>
      <c r="AA410" s="24">
        <f>MATCH(J410,Matches!$A:$A,0)</f>
        <v/>
      </c>
      <c r="AB410" s="33" t="n"/>
      <c r="AC410" s="33" t="n">
        <v>0.4999736243519696</v>
      </c>
      <c r="AD410" s="24" t="n"/>
      <c r="AE410" s="24" t="n">
        <v>8</v>
      </c>
      <c r="AF410" s="33" t="n"/>
      <c r="AG410" s="33" t="n"/>
    </row>
    <row r="411">
      <c r="A411" s="24" t="inlineStr">
        <is>
          <t>Hull|30</t>
        </is>
      </c>
      <c r="B411" s="24" t="inlineStr">
        <is>
          <t>E0</t>
        </is>
      </c>
      <c r="C411" s="24" t="inlineStr">
        <is>
          <t>Premier League</t>
        </is>
      </c>
      <c r="D411" s="24" t="inlineStr">
        <is>
          <t>Hull</t>
        </is>
      </c>
      <c r="E411" s="24" t="n">
        <v>30</v>
      </c>
      <c r="F411" s="24" t="n">
        <v>8</v>
      </c>
      <c r="G411" s="29" t="n">
        <v>46466.625</v>
      </c>
      <c r="H411" s="24" t="inlineStr">
        <is>
          <t>Chelsea</t>
        </is>
      </c>
      <c r="I411" s="24" t="inlineStr">
        <is>
          <t>H</t>
        </is>
      </c>
      <c r="J411" s="24" t="inlineStr">
        <is>
          <t>E0-Hull-Chelsea</t>
        </is>
      </c>
      <c r="K411" s="24" t="n">
        <v>5</v>
      </c>
      <c r="L411" s="11">
        <f>IF(INDEX(Matches!$X:$X,AA411)=0,"",IF(I411="H",INDEX(Matches!$H:$H,AA411),INDEX(Matches!$I:$I,AA411)))</f>
        <v/>
      </c>
      <c r="M411" s="11">
        <f>IF(INDEX(Matches!$X:$X,AA411)=0,"",IF(I411="H",INDEX(Matches!$I:$I,AA411),INDEX(Matches!$H:$H,AA411)))</f>
        <v/>
      </c>
      <c r="N411" s="11">
        <f>IF(L411="","",IF(L411&gt;M411,"W",IF(L411=M411,"D","L")))</f>
        <v/>
      </c>
      <c r="O411" s="11">
        <f>IF(L411="","",IF(L411&gt;M411,3,IF(L411=M411,1,0)))</f>
        <v/>
      </c>
      <c r="P411" s="31">
        <f>IF(I411="H",INDEX(Matches!$L:$L,AA411),INDEX(Matches!$N:$N,AA411))</f>
        <v/>
      </c>
      <c r="Q411" s="31">
        <f>INDEX(Matches!$M:$M,AA411)</f>
        <v/>
      </c>
      <c r="R411" s="31">
        <f>IF(I411="H",INDEX(Matches!$N:$N,AA411),INDEX(Matches!$L:$L,AA411))</f>
        <v/>
      </c>
      <c r="S411" s="33">
        <f>IF(I411="H",INDEX(Matches!$O:$O,AA411),INDEX(Matches!$P:$P,AA411))</f>
        <v/>
      </c>
      <c r="T411" s="33">
        <f>IF(INDEX(Matches!$J:$J,AA411)="","",IF(I411="H",INDEX(Matches!$J:$J,AA411),INDEX(Matches!$K:$K,AA411)))</f>
        <v/>
      </c>
      <c r="U411" s="33">
        <f>IF(INDEX(Matches!$K:$K,AA411)="","",IF(I411="H",INDEX(Matches!$K:$K,AA411),INDEX(Matches!$J:$J,AA411)))</f>
        <v/>
      </c>
      <c r="V411" s="30">
        <f>IF(T411="","",T411-U411)</f>
        <v/>
      </c>
      <c r="W411" s="33">
        <f>IF(I411="H",INDEX(Matches!$T:$T,AA411),INDEX(Matches!$U:$U,AA411))</f>
        <v/>
      </c>
      <c r="X411" s="11">
        <f>INDEX(Matches!$X:$X,AA411)</f>
        <v/>
      </c>
      <c r="Y411" s="30">
        <f>IF(O411="","",O411-S411)</f>
        <v/>
      </c>
      <c r="Z411" s="30">
        <f>IF(W411="","",W411-S411)</f>
        <v/>
      </c>
      <c r="AA411" s="24">
        <f>MATCH(J411,Matches!$A:$A,0)</f>
        <v/>
      </c>
      <c r="AB411" s="33" t="n"/>
      <c r="AC411" s="33" t="n">
        <v>0.5472692868779059</v>
      </c>
      <c r="AD411" s="24" t="n"/>
      <c r="AE411" s="24" t="n">
        <v>8</v>
      </c>
      <c r="AF411" s="33" t="n"/>
      <c r="AG411" s="33" t="n"/>
    </row>
    <row r="412">
      <c r="A412" s="24" t="inlineStr">
        <is>
          <t>Hull|31</t>
        </is>
      </c>
      <c r="B412" s="24" t="inlineStr">
        <is>
          <t>E0</t>
        </is>
      </c>
      <c r="C412" s="24" t="inlineStr">
        <is>
          <t>Premier League</t>
        </is>
      </c>
      <c r="D412" s="24" t="inlineStr">
        <is>
          <t>Hull</t>
        </is>
      </c>
      <c r="E412" s="24" t="n">
        <v>31</v>
      </c>
      <c r="F412" s="24" t="n">
        <v>8</v>
      </c>
      <c r="G412" s="29" t="n">
        <v>46487.625</v>
      </c>
      <c r="H412" s="24" t="inlineStr">
        <is>
          <t>Man Utd</t>
        </is>
      </c>
      <c r="I412" s="24" t="inlineStr">
        <is>
          <t>A</t>
        </is>
      </c>
      <c r="J412" s="24" t="inlineStr">
        <is>
          <t>E0-ManUtd-Hull</t>
        </is>
      </c>
      <c r="K412" s="24" t="n">
        <v>4</v>
      </c>
      <c r="L412" s="11">
        <f>IF(INDEX(Matches!$X:$X,AA412)=0,"",IF(I412="H",INDEX(Matches!$H:$H,AA412),INDEX(Matches!$I:$I,AA412)))</f>
        <v/>
      </c>
      <c r="M412" s="11">
        <f>IF(INDEX(Matches!$X:$X,AA412)=0,"",IF(I412="H",INDEX(Matches!$I:$I,AA412),INDEX(Matches!$H:$H,AA412)))</f>
        <v/>
      </c>
      <c r="N412" s="11">
        <f>IF(L412="","",IF(L412&gt;M412,"W",IF(L412=M412,"D","L")))</f>
        <v/>
      </c>
      <c r="O412" s="11">
        <f>IF(L412="","",IF(L412&gt;M412,3,IF(L412=M412,1,0)))</f>
        <v/>
      </c>
      <c r="P412" s="31">
        <f>IF(I412="H",INDEX(Matches!$L:$L,AA412),INDEX(Matches!$N:$N,AA412))</f>
        <v/>
      </c>
      <c r="Q412" s="31">
        <f>INDEX(Matches!$M:$M,AA412)</f>
        <v/>
      </c>
      <c r="R412" s="31">
        <f>IF(I412="H",INDEX(Matches!$N:$N,AA412),INDEX(Matches!$L:$L,AA412))</f>
        <v/>
      </c>
      <c r="S412" s="33">
        <f>IF(I412="H",INDEX(Matches!$O:$O,AA412),INDEX(Matches!$P:$P,AA412))</f>
        <v/>
      </c>
      <c r="T412" s="33">
        <f>IF(INDEX(Matches!$J:$J,AA412)="","",IF(I412="H",INDEX(Matches!$J:$J,AA412),INDEX(Matches!$K:$K,AA412)))</f>
        <v/>
      </c>
      <c r="U412" s="33">
        <f>IF(INDEX(Matches!$K:$K,AA412)="","",IF(I412="H",INDEX(Matches!$K:$K,AA412),INDEX(Matches!$J:$J,AA412)))</f>
        <v/>
      </c>
      <c r="V412" s="30">
        <f>IF(T412="","",T412-U412)</f>
        <v/>
      </c>
      <c r="W412" s="33">
        <f>IF(I412="H",INDEX(Matches!$T:$T,AA412),INDEX(Matches!$U:$U,AA412))</f>
        <v/>
      </c>
      <c r="X412" s="11">
        <f>INDEX(Matches!$X:$X,AA412)</f>
        <v/>
      </c>
      <c r="Y412" s="30">
        <f>IF(O412="","",O412-S412)</f>
        <v/>
      </c>
      <c r="Z412" s="30">
        <f>IF(W412="","",W412-S412)</f>
        <v/>
      </c>
      <c r="AA412" s="24">
        <f>MATCH(J412,Matches!$A:$A,0)</f>
        <v/>
      </c>
      <c r="AB412" s="33" t="n"/>
      <c r="AC412" s="33" t="n">
        <v>0.3232494804385262</v>
      </c>
      <c r="AD412" s="24" t="n"/>
      <c r="AE412" s="24" t="n">
        <v>8</v>
      </c>
      <c r="AF412" s="33" t="n"/>
      <c r="AG412" s="33" t="n"/>
    </row>
    <row r="413">
      <c r="A413" s="24" t="inlineStr">
        <is>
          <t>Hull|32</t>
        </is>
      </c>
      <c r="B413" s="24" t="inlineStr">
        <is>
          <t>E0</t>
        </is>
      </c>
      <c r="C413" s="24" t="inlineStr">
        <is>
          <t>Premier League</t>
        </is>
      </c>
      <c r="D413" s="24" t="inlineStr">
        <is>
          <t>Hull</t>
        </is>
      </c>
      <c r="E413" s="24" t="n">
        <v>32</v>
      </c>
      <c r="F413" s="24" t="n">
        <v>8</v>
      </c>
      <c r="G413" s="29" t="n">
        <v>46494.625</v>
      </c>
      <c r="H413" s="24" t="inlineStr">
        <is>
          <t>Coventry</t>
        </is>
      </c>
      <c r="I413" s="24" t="inlineStr">
        <is>
          <t>H</t>
        </is>
      </c>
      <c r="J413" s="24" t="inlineStr">
        <is>
          <t>E0-Hull-Coventry</t>
        </is>
      </c>
      <c r="K413" s="24" t="n">
        <v>18</v>
      </c>
      <c r="L413" s="11">
        <f>IF(INDEX(Matches!$X:$X,AA413)=0,"",IF(I413="H",INDEX(Matches!$H:$H,AA413),INDEX(Matches!$I:$I,AA413)))</f>
        <v/>
      </c>
      <c r="M413" s="11">
        <f>IF(INDEX(Matches!$X:$X,AA413)=0,"",IF(I413="H",INDEX(Matches!$I:$I,AA413),INDEX(Matches!$H:$H,AA413)))</f>
        <v/>
      </c>
      <c r="N413" s="11">
        <f>IF(L413="","",IF(L413&gt;M413,"W",IF(L413=M413,"D","L")))</f>
        <v/>
      </c>
      <c r="O413" s="11">
        <f>IF(L413="","",IF(L413&gt;M413,3,IF(L413=M413,1,0)))</f>
        <v/>
      </c>
      <c r="P413" s="31">
        <f>IF(I413="H",INDEX(Matches!$L:$L,AA413),INDEX(Matches!$N:$N,AA413))</f>
        <v/>
      </c>
      <c r="Q413" s="31">
        <f>INDEX(Matches!$M:$M,AA413)</f>
        <v/>
      </c>
      <c r="R413" s="31">
        <f>IF(I413="H",INDEX(Matches!$N:$N,AA413),INDEX(Matches!$L:$L,AA413))</f>
        <v/>
      </c>
      <c r="S413" s="33">
        <f>IF(I413="H",INDEX(Matches!$O:$O,AA413),INDEX(Matches!$P:$P,AA413))</f>
        <v/>
      </c>
      <c r="T413" s="33">
        <f>IF(INDEX(Matches!$J:$J,AA413)="","",IF(I413="H",INDEX(Matches!$J:$J,AA413),INDEX(Matches!$K:$K,AA413)))</f>
        <v/>
      </c>
      <c r="U413" s="33">
        <f>IF(INDEX(Matches!$K:$K,AA413)="","",IF(I413="H",INDEX(Matches!$K:$K,AA413),INDEX(Matches!$J:$J,AA413)))</f>
        <v/>
      </c>
      <c r="V413" s="30">
        <f>IF(T413="","",T413-U413)</f>
        <v/>
      </c>
      <c r="W413" s="33">
        <f>IF(I413="H",INDEX(Matches!$T:$T,AA413),INDEX(Matches!$U:$U,AA413))</f>
        <v/>
      </c>
      <c r="X413" s="11">
        <f>INDEX(Matches!$X:$X,AA413)</f>
        <v/>
      </c>
      <c r="Y413" s="30">
        <f>IF(O413="","",O413-S413)</f>
        <v/>
      </c>
      <c r="Z413" s="30">
        <f>IF(W413="","",W413-S413)</f>
        <v/>
      </c>
      <c r="AA413" s="24">
        <f>MATCH(J413,Matches!$A:$A,0)</f>
        <v/>
      </c>
      <c r="AB413" s="33" t="n"/>
      <c r="AC413" s="33" t="n">
        <v>1.257945346851719</v>
      </c>
      <c r="AD413" s="24" t="n"/>
      <c r="AE413" s="24" t="n">
        <v>8</v>
      </c>
      <c r="AF413" s="33" t="n"/>
      <c r="AG413" s="33" t="n"/>
    </row>
    <row r="414">
      <c r="A414" s="24" t="inlineStr">
        <is>
          <t>Hull|33</t>
        </is>
      </c>
      <c r="B414" s="24" t="inlineStr">
        <is>
          <t>E0</t>
        </is>
      </c>
      <c r="C414" s="24" t="inlineStr">
        <is>
          <t>Premier League</t>
        </is>
      </c>
      <c r="D414" s="24" t="inlineStr">
        <is>
          <t>Hull</t>
        </is>
      </c>
      <c r="E414" s="24" t="n">
        <v>33</v>
      </c>
      <c r="F414" s="24" t="n">
        <v>9</v>
      </c>
      <c r="G414" s="29" t="n">
        <v>46501.625</v>
      </c>
      <c r="H414" s="24" t="inlineStr">
        <is>
          <t>Tottenham</t>
        </is>
      </c>
      <c r="I414" s="24" t="inlineStr">
        <is>
          <t>A</t>
        </is>
      </c>
      <c r="J414" s="24" t="inlineStr">
        <is>
          <t>E0-Tottenha-Hull</t>
        </is>
      </c>
      <c r="K414" s="24" t="n">
        <v>6</v>
      </c>
      <c r="L414" s="11">
        <f>IF(INDEX(Matches!$X:$X,AA414)=0,"",IF(I414="H",INDEX(Matches!$H:$H,AA414),INDEX(Matches!$I:$I,AA414)))</f>
        <v/>
      </c>
      <c r="M414" s="11">
        <f>IF(INDEX(Matches!$X:$X,AA414)=0,"",IF(I414="H",INDEX(Matches!$I:$I,AA414),INDEX(Matches!$H:$H,AA414)))</f>
        <v/>
      </c>
      <c r="N414" s="11">
        <f>IF(L414="","",IF(L414&gt;M414,"W",IF(L414=M414,"D","L")))</f>
        <v/>
      </c>
      <c r="O414" s="11">
        <f>IF(L414="","",IF(L414&gt;M414,3,IF(L414=M414,1,0)))</f>
        <v/>
      </c>
      <c r="P414" s="31">
        <f>IF(I414="H",INDEX(Matches!$L:$L,AA414),INDEX(Matches!$N:$N,AA414))</f>
        <v/>
      </c>
      <c r="Q414" s="31">
        <f>INDEX(Matches!$M:$M,AA414)</f>
        <v/>
      </c>
      <c r="R414" s="31">
        <f>IF(I414="H",INDEX(Matches!$N:$N,AA414),INDEX(Matches!$L:$L,AA414))</f>
        <v/>
      </c>
      <c r="S414" s="33">
        <f>IF(I414="H",INDEX(Matches!$O:$O,AA414),INDEX(Matches!$P:$P,AA414))</f>
        <v/>
      </c>
      <c r="T414" s="33">
        <f>IF(INDEX(Matches!$J:$J,AA414)="","",IF(I414="H",INDEX(Matches!$J:$J,AA414),INDEX(Matches!$K:$K,AA414)))</f>
        <v/>
      </c>
      <c r="U414" s="33">
        <f>IF(INDEX(Matches!$K:$K,AA414)="","",IF(I414="H",INDEX(Matches!$K:$K,AA414),INDEX(Matches!$J:$J,AA414)))</f>
        <v/>
      </c>
      <c r="V414" s="30">
        <f>IF(T414="","",T414-U414)</f>
        <v/>
      </c>
      <c r="W414" s="33">
        <f>IF(I414="H",INDEX(Matches!$T:$T,AA414),INDEX(Matches!$U:$U,AA414))</f>
        <v/>
      </c>
      <c r="X414" s="11">
        <f>INDEX(Matches!$X:$X,AA414)</f>
        <v/>
      </c>
      <c r="Y414" s="30">
        <f>IF(O414="","",O414-S414)</f>
        <v/>
      </c>
      <c r="Z414" s="30">
        <f>IF(W414="","",W414-S414)</f>
        <v/>
      </c>
      <c r="AA414" s="24">
        <f>MATCH(J414,Matches!$A:$A,0)</f>
        <v/>
      </c>
      <c r="AB414" s="33" t="n"/>
      <c r="AC414" s="33" t="n">
        <v>0.4572380648877541</v>
      </c>
      <c r="AD414" s="24" t="n"/>
      <c r="AE414" s="24" t="n">
        <v>9</v>
      </c>
      <c r="AF414" s="33" t="n"/>
      <c r="AG414" s="33" t="n"/>
    </row>
    <row r="415">
      <c r="A415" s="24" t="inlineStr">
        <is>
          <t>Hull|34</t>
        </is>
      </c>
      <c r="B415" s="24" t="inlineStr">
        <is>
          <t>E0</t>
        </is>
      </c>
      <c r="C415" s="24" t="inlineStr">
        <is>
          <t>Premier League</t>
        </is>
      </c>
      <c r="D415" s="24" t="inlineStr">
        <is>
          <t>Hull</t>
        </is>
      </c>
      <c r="E415" s="24" t="n">
        <v>34</v>
      </c>
      <c r="F415" s="24" t="n">
        <v>9</v>
      </c>
      <c r="G415" s="29" t="n">
        <v>46508.625</v>
      </c>
      <c r="H415" s="24" t="inlineStr">
        <is>
          <t>Bournemouth</t>
        </is>
      </c>
      <c r="I415" s="24" t="inlineStr">
        <is>
          <t>H</t>
        </is>
      </c>
      <c r="J415" s="24" t="inlineStr">
        <is>
          <t>E0-Hull-Bournemo</t>
        </is>
      </c>
      <c r="K415" s="24" t="n">
        <v>11</v>
      </c>
      <c r="L415" s="11">
        <f>IF(INDEX(Matches!$X:$X,AA415)=0,"",IF(I415="H",INDEX(Matches!$H:$H,AA415),INDEX(Matches!$I:$I,AA415)))</f>
        <v/>
      </c>
      <c r="M415" s="11">
        <f>IF(INDEX(Matches!$X:$X,AA415)=0,"",IF(I415="H",INDEX(Matches!$I:$I,AA415),INDEX(Matches!$H:$H,AA415)))</f>
        <v/>
      </c>
      <c r="N415" s="11">
        <f>IF(L415="","",IF(L415&gt;M415,"W",IF(L415=M415,"D","L")))</f>
        <v/>
      </c>
      <c r="O415" s="11">
        <f>IF(L415="","",IF(L415&gt;M415,3,IF(L415=M415,1,0)))</f>
        <v/>
      </c>
      <c r="P415" s="31">
        <f>IF(I415="H",INDEX(Matches!$L:$L,AA415),INDEX(Matches!$N:$N,AA415))</f>
        <v/>
      </c>
      <c r="Q415" s="31">
        <f>INDEX(Matches!$M:$M,AA415)</f>
        <v/>
      </c>
      <c r="R415" s="31">
        <f>IF(I415="H",INDEX(Matches!$N:$N,AA415),INDEX(Matches!$L:$L,AA415))</f>
        <v/>
      </c>
      <c r="S415" s="33">
        <f>IF(I415="H",INDEX(Matches!$O:$O,AA415),INDEX(Matches!$P:$P,AA415))</f>
        <v/>
      </c>
      <c r="T415" s="33">
        <f>IF(INDEX(Matches!$J:$J,AA415)="","",IF(I415="H",INDEX(Matches!$J:$J,AA415),INDEX(Matches!$K:$K,AA415)))</f>
        <v/>
      </c>
      <c r="U415" s="33">
        <f>IF(INDEX(Matches!$K:$K,AA415)="","",IF(I415="H",INDEX(Matches!$K:$K,AA415),INDEX(Matches!$J:$J,AA415)))</f>
        <v/>
      </c>
      <c r="V415" s="30">
        <f>IF(T415="","",T415-U415)</f>
        <v/>
      </c>
      <c r="W415" s="33">
        <f>IF(I415="H",INDEX(Matches!$T:$T,AA415),INDEX(Matches!$U:$U,AA415))</f>
        <v/>
      </c>
      <c r="X415" s="11">
        <f>INDEX(Matches!$X:$X,AA415)</f>
        <v/>
      </c>
      <c r="Y415" s="30">
        <f>IF(O415="","",O415-S415)</f>
        <v/>
      </c>
      <c r="Z415" s="30">
        <f>IF(W415="","",W415-S415)</f>
        <v/>
      </c>
      <c r="AA415" s="24">
        <f>MATCH(J415,Matches!$A:$A,0)</f>
        <v/>
      </c>
      <c r="AB415" s="33" t="n"/>
      <c r="AC415" s="33" t="n">
        <v>0.8475213080720809</v>
      </c>
      <c r="AD415" s="24" t="n"/>
      <c r="AE415" s="24" t="n">
        <v>9</v>
      </c>
      <c r="AF415" s="33" t="n"/>
      <c r="AG415" s="33" t="n"/>
    </row>
    <row r="416">
      <c r="A416" s="24" t="inlineStr">
        <is>
          <t>Hull|35</t>
        </is>
      </c>
      <c r="B416" s="24" t="inlineStr">
        <is>
          <t>E0</t>
        </is>
      </c>
      <c r="C416" s="24" t="inlineStr">
        <is>
          <t>Premier League</t>
        </is>
      </c>
      <c r="D416" s="24" t="inlineStr">
        <is>
          <t>Hull</t>
        </is>
      </c>
      <c r="E416" s="24" t="n">
        <v>35</v>
      </c>
      <c r="F416" s="24" t="n">
        <v>9</v>
      </c>
      <c r="G416" s="29" t="n">
        <v>46515.625</v>
      </c>
      <c r="H416" s="24" t="inlineStr">
        <is>
          <t>Everton</t>
        </is>
      </c>
      <c r="I416" s="24" t="inlineStr">
        <is>
          <t>A</t>
        </is>
      </c>
      <c r="J416" s="24" t="inlineStr">
        <is>
          <t>E0-Everton-Hull</t>
        </is>
      </c>
      <c r="K416" s="24" t="n">
        <v>10</v>
      </c>
      <c r="L416" s="11">
        <f>IF(INDEX(Matches!$X:$X,AA416)=0,"",IF(I416="H",INDEX(Matches!$H:$H,AA416),INDEX(Matches!$I:$I,AA416)))</f>
        <v/>
      </c>
      <c r="M416" s="11">
        <f>IF(INDEX(Matches!$X:$X,AA416)=0,"",IF(I416="H",INDEX(Matches!$I:$I,AA416),INDEX(Matches!$H:$H,AA416)))</f>
        <v/>
      </c>
      <c r="N416" s="11">
        <f>IF(L416="","",IF(L416&gt;M416,"W",IF(L416=M416,"D","L")))</f>
        <v/>
      </c>
      <c r="O416" s="11">
        <f>IF(L416="","",IF(L416&gt;M416,3,IF(L416=M416,1,0)))</f>
        <v/>
      </c>
      <c r="P416" s="31">
        <f>IF(I416="H",INDEX(Matches!$L:$L,AA416),INDEX(Matches!$N:$N,AA416))</f>
        <v/>
      </c>
      <c r="Q416" s="31">
        <f>INDEX(Matches!$M:$M,AA416)</f>
        <v/>
      </c>
      <c r="R416" s="31">
        <f>IF(I416="H",INDEX(Matches!$N:$N,AA416),INDEX(Matches!$L:$L,AA416))</f>
        <v/>
      </c>
      <c r="S416" s="33">
        <f>IF(I416="H",INDEX(Matches!$O:$O,AA416),INDEX(Matches!$P:$P,AA416))</f>
        <v/>
      </c>
      <c r="T416" s="33">
        <f>IF(INDEX(Matches!$J:$J,AA416)="","",IF(I416="H",INDEX(Matches!$J:$J,AA416),INDEX(Matches!$K:$K,AA416)))</f>
        <v/>
      </c>
      <c r="U416" s="33">
        <f>IF(INDEX(Matches!$K:$K,AA416)="","",IF(I416="H",INDEX(Matches!$K:$K,AA416),INDEX(Matches!$J:$J,AA416)))</f>
        <v/>
      </c>
      <c r="V416" s="30">
        <f>IF(T416="","",T416-U416)</f>
        <v/>
      </c>
      <c r="W416" s="33">
        <f>IF(I416="H",INDEX(Matches!$T:$T,AA416),INDEX(Matches!$U:$U,AA416))</f>
        <v/>
      </c>
      <c r="X416" s="11">
        <f>INDEX(Matches!$X:$X,AA416)</f>
        <v/>
      </c>
      <c r="Y416" s="30">
        <f>IF(O416="","",O416-S416)</f>
        <v/>
      </c>
      <c r="Z416" s="30">
        <f>IF(W416="","",W416-S416)</f>
        <v/>
      </c>
      <c r="AA416" s="24">
        <f>MATCH(J416,Matches!$A:$A,0)</f>
        <v/>
      </c>
      <c r="AB416" s="33" t="n"/>
      <c r="AC416" s="33" t="n">
        <v>0.6344550709546766</v>
      </c>
      <c r="AD416" s="24" t="n"/>
      <c r="AE416" s="24" t="n">
        <v>9</v>
      </c>
      <c r="AF416" s="33" t="n"/>
      <c r="AG416" s="33" t="n"/>
    </row>
    <row r="417">
      <c r="A417" s="24" t="inlineStr">
        <is>
          <t>Hull|36</t>
        </is>
      </c>
      <c r="B417" s="24" t="inlineStr">
        <is>
          <t>E0</t>
        </is>
      </c>
      <c r="C417" s="24" t="inlineStr">
        <is>
          <t>Premier League</t>
        </is>
      </c>
      <c r="D417" s="24" t="inlineStr">
        <is>
          <t>Hull</t>
        </is>
      </c>
      <c r="E417" s="24" t="n">
        <v>36</v>
      </c>
      <c r="F417" s="24" t="n">
        <v>9</v>
      </c>
      <c r="G417" s="29" t="n">
        <v>46522.625</v>
      </c>
      <c r="H417" s="24" t="inlineStr">
        <is>
          <t>Fulham</t>
        </is>
      </c>
      <c r="I417" s="24" t="inlineStr">
        <is>
          <t>H</t>
        </is>
      </c>
      <c r="J417" s="24" t="inlineStr">
        <is>
          <t>E0-Hull-Fulham</t>
        </is>
      </c>
      <c r="K417" s="24" t="n">
        <v>16</v>
      </c>
      <c r="L417" s="11">
        <f>IF(INDEX(Matches!$X:$X,AA417)=0,"",IF(I417="H",INDEX(Matches!$H:$H,AA417),INDEX(Matches!$I:$I,AA417)))</f>
        <v/>
      </c>
      <c r="M417" s="11">
        <f>IF(INDEX(Matches!$X:$X,AA417)=0,"",IF(I417="H",INDEX(Matches!$I:$I,AA417),INDEX(Matches!$H:$H,AA417)))</f>
        <v/>
      </c>
      <c r="N417" s="11">
        <f>IF(L417="","",IF(L417&gt;M417,"W",IF(L417=M417,"D","L")))</f>
        <v/>
      </c>
      <c r="O417" s="11">
        <f>IF(L417="","",IF(L417&gt;M417,3,IF(L417=M417,1,0)))</f>
        <v/>
      </c>
      <c r="P417" s="31">
        <f>IF(I417="H",INDEX(Matches!$L:$L,AA417),INDEX(Matches!$N:$N,AA417))</f>
        <v/>
      </c>
      <c r="Q417" s="31">
        <f>INDEX(Matches!$M:$M,AA417)</f>
        <v/>
      </c>
      <c r="R417" s="31">
        <f>IF(I417="H",INDEX(Matches!$N:$N,AA417),INDEX(Matches!$L:$L,AA417))</f>
        <v/>
      </c>
      <c r="S417" s="33">
        <f>IF(I417="H",INDEX(Matches!$O:$O,AA417),INDEX(Matches!$P:$P,AA417))</f>
        <v/>
      </c>
      <c r="T417" s="33">
        <f>IF(INDEX(Matches!$J:$J,AA417)="","",IF(I417="H",INDEX(Matches!$J:$J,AA417),INDEX(Matches!$K:$K,AA417)))</f>
        <v/>
      </c>
      <c r="U417" s="33">
        <f>IF(INDEX(Matches!$K:$K,AA417)="","",IF(I417="H",INDEX(Matches!$K:$K,AA417),INDEX(Matches!$J:$J,AA417)))</f>
        <v/>
      </c>
      <c r="V417" s="30">
        <f>IF(T417="","",T417-U417)</f>
        <v/>
      </c>
      <c r="W417" s="33">
        <f>IF(I417="H",INDEX(Matches!$T:$T,AA417),INDEX(Matches!$U:$U,AA417))</f>
        <v/>
      </c>
      <c r="X417" s="11">
        <f>INDEX(Matches!$X:$X,AA417)</f>
        <v/>
      </c>
      <c r="Y417" s="30">
        <f>IF(O417="","",O417-S417)</f>
        <v/>
      </c>
      <c r="Z417" s="30">
        <f>IF(W417="","",W417-S417)</f>
        <v/>
      </c>
      <c r="AA417" s="24">
        <f>MATCH(J417,Matches!$A:$A,0)</f>
        <v/>
      </c>
      <c r="AB417" s="33" t="n"/>
      <c r="AC417" s="33" t="n">
        <v>0.9767051599787453</v>
      </c>
      <c r="AD417" s="24" t="n"/>
      <c r="AE417" s="24" t="n">
        <v>9</v>
      </c>
      <c r="AF417" s="33" t="n"/>
      <c r="AG417" s="33" t="n"/>
    </row>
    <row r="418">
      <c r="A418" s="24" t="inlineStr">
        <is>
          <t>Hull|37</t>
        </is>
      </c>
      <c r="B418" s="24" t="inlineStr">
        <is>
          <t>E0</t>
        </is>
      </c>
      <c r="C418" s="24" t="inlineStr">
        <is>
          <t>Premier League</t>
        </is>
      </c>
      <c r="D418" s="24" t="inlineStr">
        <is>
          <t>Hull</t>
        </is>
      </c>
      <c r="E418" s="24" t="n">
        <v>37</v>
      </c>
      <c r="F418" s="24" t="n">
        <v>10</v>
      </c>
      <c r="G418" s="29" t="n">
        <v>46530.625</v>
      </c>
      <c r="H418" s="24" t="inlineStr">
        <is>
          <t>Brentford</t>
        </is>
      </c>
      <c r="I418" s="24" t="inlineStr">
        <is>
          <t>A</t>
        </is>
      </c>
      <c r="J418" s="24" t="inlineStr">
        <is>
          <t>E0-Brentfor-Hull</t>
        </is>
      </c>
      <c r="K418" s="24" t="n">
        <v>12</v>
      </c>
      <c r="L418" s="11">
        <f>IF(INDEX(Matches!$X:$X,AA418)=0,"",IF(I418="H",INDEX(Matches!$H:$H,AA418),INDEX(Matches!$I:$I,AA418)))</f>
        <v/>
      </c>
      <c r="M418" s="11">
        <f>IF(INDEX(Matches!$X:$X,AA418)=0,"",IF(I418="H",INDEX(Matches!$I:$I,AA418),INDEX(Matches!$H:$H,AA418)))</f>
        <v/>
      </c>
      <c r="N418" s="11">
        <f>IF(L418="","",IF(L418&gt;M418,"W",IF(L418=M418,"D","L")))</f>
        <v/>
      </c>
      <c r="O418" s="11">
        <f>IF(L418="","",IF(L418&gt;M418,3,IF(L418=M418,1,0)))</f>
        <v/>
      </c>
      <c r="P418" s="31">
        <f>IF(I418="H",INDEX(Matches!$L:$L,AA418),INDEX(Matches!$N:$N,AA418))</f>
        <v/>
      </c>
      <c r="Q418" s="31">
        <f>INDEX(Matches!$M:$M,AA418)</f>
        <v/>
      </c>
      <c r="R418" s="31">
        <f>IF(I418="H",INDEX(Matches!$N:$N,AA418),INDEX(Matches!$L:$L,AA418))</f>
        <v/>
      </c>
      <c r="S418" s="33">
        <f>IF(I418="H",INDEX(Matches!$O:$O,AA418),INDEX(Matches!$P:$P,AA418))</f>
        <v/>
      </c>
      <c r="T418" s="33">
        <f>IF(INDEX(Matches!$J:$J,AA418)="","",IF(I418="H",INDEX(Matches!$J:$J,AA418),INDEX(Matches!$K:$K,AA418)))</f>
        <v/>
      </c>
      <c r="U418" s="33">
        <f>IF(INDEX(Matches!$K:$K,AA418)="","",IF(I418="H",INDEX(Matches!$K:$K,AA418),INDEX(Matches!$J:$J,AA418)))</f>
        <v/>
      </c>
      <c r="V418" s="30">
        <f>IF(T418="","",T418-U418)</f>
        <v/>
      </c>
      <c r="W418" s="33">
        <f>IF(I418="H",INDEX(Matches!$T:$T,AA418),INDEX(Matches!$U:$U,AA418))</f>
        <v/>
      </c>
      <c r="X418" s="11">
        <f>INDEX(Matches!$X:$X,AA418)</f>
        <v/>
      </c>
      <c r="Y418" s="30">
        <f>IF(O418="","",O418-S418)</f>
        <v/>
      </c>
      <c r="Z418" s="30">
        <f>IF(W418="","",W418-S418)</f>
        <v/>
      </c>
      <c r="AA418" s="24">
        <f>MATCH(J418,Matches!$A:$A,0)</f>
        <v/>
      </c>
      <c r="AB418" s="33" t="n"/>
      <c r="AC418" s="33" t="n">
        <v>0.6059567943375462</v>
      </c>
      <c r="AD418" s="24" t="n"/>
      <c r="AE418" s="24" t="n">
        <v>10</v>
      </c>
      <c r="AF418" s="33" t="n"/>
      <c r="AG418" s="33" t="n"/>
    </row>
    <row r="419">
      <c r="A419" s="24" t="inlineStr">
        <is>
          <t>Hull|38</t>
        </is>
      </c>
      <c r="B419" s="24" t="inlineStr">
        <is>
          <t>E0</t>
        </is>
      </c>
      <c r="C419" s="24" t="inlineStr">
        <is>
          <t>Premier League</t>
        </is>
      </c>
      <c r="D419" s="24" t="inlineStr">
        <is>
          <t>Hull</t>
        </is>
      </c>
      <c r="E419" s="24" t="n">
        <v>38</v>
      </c>
      <c r="F419" s="24" t="n">
        <v>10</v>
      </c>
      <c r="G419" s="29" t="n">
        <v>46537.66666666666</v>
      </c>
      <c r="H419" s="24" t="inlineStr">
        <is>
          <t>Newcastle</t>
        </is>
      </c>
      <c r="I419" s="24" t="inlineStr">
        <is>
          <t>H</t>
        </is>
      </c>
      <c r="J419" s="24" t="inlineStr">
        <is>
          <t>E0-Hull-Newcastl</t>
        </is>
      </c>
      <c r="K419" s="24" t="n">
        <v>9</v>
      </c>
      <c r="L419" s="11">
        <f>IF(INDEX(Matches!$X:$X,AA419)=0,"",IF(I419="H",INDEX(Matches!$H:$H,AA419),INDEX(Matches!$I:$I,AA419)))</f>
        <v/>
      </c>
      <c r="M419" s="11">
        <f>IF(INDEX(Matches!$X:$X,AA419)=0,"",IF(I419="H",INDEX(Matches!$I:$I,AA419),INDEX(Matches!$H:$H,AA419)))</f>
        <v/>
      </c>
      <c r="N419" s="11">
        <f>IF(L419="","",IF(L419&gt;M419,"W",IF(L419=M419,"D","L")))</f>
        <v/>
      </c>
      <c r="O419" s="11">
        <f>IF(L419="","",IF(L419&gt;M419,3,IF(L419=M419,1,0)))</f>
        <v/>
      </c>
      <c r="P419" s="31">
        <f>IF(I419="H",INDEX(Matches!$L:$L,AA419),INDEX(Matches!$N:$N,AA419))</f>
        <v/>
      </c>
      <c r="Q419" s="31">
        <f>INDEX(Matches!$M:$M,AA419)</f>
        <v/>
      </c>
      <c r="R419" s="31">
        <f>IF(I419="H",INDEX(Matches!$N:$N,AA419),INDEX(Matches!$L:$L,AA419))</f>
        <v/>
      </c>
      <c r="S419" s="33">
        <f>IF(I419="H",INDEX(Matches!$O:$O,AA419),INDEX(Matches!$P:$P,AA419))</f>
        <v/>
      </c>
      <c r="T419" s="33">
        <f>IF(INDEX(Matches!$J:$J,AA419)="","",IF(I419="H",INDEX(Matches!$J:$J,AA419),INDEX(Matches!$K:$K,AA419)))</f>
        <v/>
      </c>
      <c r="U419" s="33">
        <f>IF(INDEX(Matches!$K:$K,AA419)="","",IF(I419="H",INDEX(Matches!$K:$K,AA419),INDEX(Matches!$J:$J,AA419)))</f>
        <v/>
      </c>
      <c r="V419" s="30">
        <f>IF(T419="","",T419-U419)</f>
        <v/>
      </c>
      <c r="W419" s="33">
        <f>IF(I419="H",INDEX(Matches!$T:$T,AA419),INDEX(Matches!$U:$U,AA419))</f>
        <v/>
      </c>
      <c r="X419" s="11">
        <f>INDEX(Matches!$X:$X,AA419)</f>
        <v/>
      </c>
      <c r="Y419" s="30">
        <f>IF(O419="","",O419-S419)</f>
        <v/>
      </c>
      <c r="Z419" s="30">
        <f>IF(W419="","",W419-S419)</f>
        <v/>
      </c>
      <c r="AA419" s="24">
        <f>MATCH(J419,Matches!$A:$A,0)</f>
        <v/>
      </c>
      <c r="AB419" s="33" t="n"/>
      <c r="AC419" s="33" t="n">
        <v>0.8768054066975102</v>
      </c>
      <c r="AD419" s="24" t="n"/>
      <c r="AE419" s="24" t="n">
        <v>10</v>
      </c>
      <c r="AF419" s="33" t="n"/>
      <c r="AG419" s="33" t="n"/>
    </row>
    <row r="420">
      <c r="A420" s="24" t="inlineStr">
        <is>
          <t>Ipswich|1</t>
        </is>
      </c>
      <c r="B420" s="24" t="inlineStr">
        <is>
          <t>E0</t>
        </is>
      </c>
      <c r="C420" s="24" t="inlineStr">
        <is>
          <t>Premier League</t>
        </is>
      </c>
      <c r="D420" s="24" t="inlineStr">
        <is>
          <t>Ipswich</t>
        </is>
      </c>
      <c r="E420" s="24" t="n">
        <v>1</v>
      </c>
      <c r="F420" s="24" t="n">
        <v>1</v>
      </c>
      <c r="G420" s="29" t="n">
        <v>46256.625</v>
      </c>
      <c r="H420" s="24" t="inlineStr">
        <is>
          <t>Sunderland</t>
        </is>
      </c>
      <c r="I420" s="24" t="inlineStr">
        <is>
          <t>H</t>
        </is>
      </c>
      <c r="J420" s="24" t="inlineStr">
        <is>
          <t>E0-Ipswich-Sunderla</t>
        </is>
      </c>
      <c r="K420" s="24" t="n">
        <v>17</v>
      </c>
      <c r="L420" s="11">
        <f>IF(INDEX(Matches!$X:$X,AA420)=0,"",IF(I420="H",INDEX(Matches!$H:$H,AA420),INDEX(Matches!$I:$I,AA420)))</f>
        <v/>
      </c>
      <c r="M420" s="11">
        <f>IF(INDEX(Matches!$X:$X,AA420)=0,"",IF(I420="H",INDEX(Matches!$I:$I,AA420),INDEX(Matches!$H:$H,AA420)))</f>
        <v/>
      </c>
      <c r="N420" s="11">
        <f>IF(L420="","",IF(L420&gt;M420,"W",IF(L420=M420,"D","L")))</f>
        <v/>
      </c>
      <c r="O420" s="11">
        <f>IF(L420="","",IF(L420&gt;M420,3,IF(L420=M420,1,0)))</f>
        <v/>
      </c>
      <c r="P420" s="31">
        <f>IF(I420="H",INDEX(Matches!$L:$L,AA420),INDEX(Matches!$N:$N,AA420))</f>
        <v/>
      </c>
      <c r="Q420" s="31">
        <f>INDEX(Matches!$M:$M,AA420)</f>
        <v/>
      </c>
      <c r="R420" s="31">
        <f>IF(I420="H",INDEX(Matches!$N:$N,AA420),INDEX(Matches!$L:$L,AA420))</f>
        <v/>
      </c>
      <c r="S420" s="33">
        <f>IF(I420="H",INDEX(Matches!$O:$O,AA420),INDEX(Matches!$P:$P,AA420))</f>
        <v/>
      </c>
      <c r="T420" s="33">
        <f>IF(INDEX(Matches!$J:$J,AA420)="","",IF(I420="H",INDEX(Matches!$J:$J,AA420),INDEX(Matches!$K:$K,AA420)))</f>
        <v/>
      </c>
      <c r="U420" s="33">
        <f>IF(INDEX(Matches!$K:$K,AA420)="","",IF(I420="H",INDEX(Matches!$K:$K,AA420),INDEX(Matches!$J:$J,AA420)))</f>
        <v/>
      </c>
      <c r="V420" s="30">
        <f>IF(T420="","",T420-U420)</f>
        <v/>
      </c>
      <c r="W420" s="33">
        <f>IF(I420="H",INDEX(Matches!$T:$T,AA420),INDEX(Matches!$U:$U,AA420))</f>
        <v/>
      </c>
      <c r="X420" s="11">
        <f>INDEX(Matches!$X:$X,AA420)</f>
        <v/>
      </c>
      <c r="Y420" s="30">
        <f>IF(O420="","",O420-S420)</f>
        <v/>
      </c>
      <c r="Z420" s="30">
        <f>IF(W420="","",W420-S420)</f>
        <v/>
      </c>
      <c r="AA420" s="24">
        <f>MATCH(J420,Matches!$A:$A,0)</f>
        <v/>
      </c>
      <c r="AB420" s="33" t="n">
        <v>1.29214322662222</v>
      </c>
      <c r="AC420" s="33" t="n"/>
      <c r="AD420" s="24" t="n"/>
      <c r="AE420" s="24" t="n">
        <v>1</v>
      </c>
      <c r="AF420" s="33" t="n">
        <v>1.2</v>
      </c>
      <c r="AG420" s="33" t="n">
        <v>0.8</v>
      </c>
    </row>
    <row r="421">
      <c r="A421" s="24" t="inlineStr">
        <is>
          <t>Ipswich|2</t>
        </is>
      </c>
      <c r="B421" s="24" t="inlineStr">
        <is>
          <t>E0</t>
        </is>
      </c>
      <c r="C421" s="24" t="inlineStr">
        <is>
          <t>Premier League</t>
        </is>
      </c>
      <c r="D421" s="24" t="inlineStr">
        <is>
          <t>Ipswich</t>
        </is>
      </c>
      <c r="E421" s="24" t="n">
        <v>2</v>
      </c>
      <c r="F421" s="24" t="n">
        <v>1</v>
      </c>
      <c r="G421" s="29" t="n">
        <v>46264.6875</v>
      </c>
      <c r="H421" s="24" t="inlineStr">
        <is>
          <t>Man Utd</t>
        </is>
      </c>
      <c r="I421" s="24" t="inlineStr">
        <is>
          <t>A</t>
        </is>
      </c>
      <c r="J421" s="24" t="inlineStr">
        <is>
          <t>E0-ManUtd-Ipswich</t>
        </is>
      </c>
      <c r="K421" s="24" t="n">
        <v>4</v>
      </c>
      <c r="L421" s="11">
        <f>IF(INDEX(Matches!$X:$X,AA421)=0,"",IF(I421="H",INDEX(Matches!$H:$H,AA421),INDEX(Matches!$I:$I,AA421)))</f>
        <v/>
      </c>
      <c r="M421" s="11">
        <f>IF(INDEX(Matches!$X:$X,AA421)=0,"",IF(I421="H",INDEX(Matches!$I:$I,AA421),INDEX(Matches!$H:$H,AA421)))</f>
        <v/>
      </c>
      <c r="N421" s="11">
        <f>IF(L421="","",IF(L421&gt;M421,"W",IF(L421=M421,"D","L")))</f>
        <v/>
      </c>
      <c r="O421" s="11">
        <f>IF(L421="","",IF(L421&gt;M421,3,IF(L421=M421,1,0)))</f>
        <v/>
      </c>
      <c r="P421" s="31">
        <f>IF(I421="H",INDEX(Matches!$L:$L,AA421),INDEX(Matches!$N:$N,AA421))</f>
        <v/>
      </c>
      <c r="Q421" s="31">
        <f>INDEX(Matches!$M:$M,AA421)</f>
        <v/>
      </c>
      <c r="R421" s="31">
        <f>IF(I421="H",INDEX(Matches!$N:$N,AA421),INDEX(Matches!$L:$L,AA421))</f>
        <v/>
      </c>
      <c r="S421" s="33">
        <f>IF(I421="H",INDEX(Matches!$O:$O,AA421),INDEX(Matches!$P:$P,AA421))</f>
        <v/>
      </c>
      <c r="T421" s="33">
        <f>IF(INDEX(Matches!$J:$J,AA421)="","",IF(I421="H",INDEX(Matches!$J:$J,AA421),INDEX(Matches!$K:$K,AA421)))</f>
        <v/>
      </c>
      <c r="U421" s="33">
        <f>IF(INDEX(Matches!$K:$K,AA421)="","",IF(I421="H",INDEX(Matches!$K:$K,AA421),INDEX(Matches!$J:$J,AA421)))</f>
        <v/>
      </c>
      <c r="V421" s="30">
        <f>IF(T421="","",T421-U421)</f>
        <v/>
      </c>
      <c r="W421" s="33">
        <f>IF(I421="H",INDEX(Matches!$T:$T,AA421),INDEX(Matches!$U:$U,AA421))</f>
        <v/>
      </c>
      <c r="X421" s="11">
        <f>INDEX(Matches!$X:$X,AA421)</f>
        <v/>
      </c>
      <c r="Y421" s="30">
        <f>IF(O421="","",O421-S421)</f>
        <v/>
      </c>
      <c r="Z421" s="30">
        <f>IF(W421="","",W421-S421)</f>
        <v/>
      </c>
      <c r="AA421" s="24">
        <f>MATCH(J421,Matches!$A:$A,0)</f>
        <v/>
      </c>
      <c r="AB421" s="33" t="n">
        <v>0.5425147261029724</v>
      </c>
      <c r="AC421" s="33" t="n"/>
      <c r="AD421" s="24" t="n"/>
      <c r="AE421" s="24" t="n">
        <v>1</v>
      </c>
      <c r="AF421" s="33" t="n">
        <v>1.26</v>
      </c>
      <c r="AG421" s="33" t="n">
        <v>3.94</v>
      </c>
    </row>
    <row r="422">
      <c r="A422" s="24" t="inlineStr">
        <is>
          <t>Ipswich|3</t>
        </is>
      </c>
      <c r="B422" s="24" t="inlineStr">
        <is>
          <t>E0</t>
        </is>
      </c>
      <c r="C422" s="24" t="inlineStr">
        <is>
          <t>Premier League</t>
        </is>
      </c>
      <c r="D422" s="24" t="inlineStr">
        <is>
          <t>Ipswich</t>
        </is>
      </c>
      <c r="E422" s="24" t="n">
        <v>3</v>
      </c>
      <c r="F422" s="24" t="n">
        <v>1</v>
      </c>
      <c r="G422" s="29" t="n">
        <v>46269.83333333334</v>
      </c>
      <c r="H422" s="24" t="inlineStr">
        <is>
          <t>Liverpool</t>
        </is>
      </c>
      <c r="I422" s="24" t="inlineStr">
        <is>
          <t>H</t>
        </is>
      </c>
      <c r="J422" s="24" t="inlineStr">
        <is>
          <t>E0-Ipswich-Liverpoo</t>
        </is>
      </c>
      <c r="K422" s="24" t="n">
        <v>3</v>
      </c>
      <c r="L422" s="11">
        <f>IF(INDEX(Matches!$X:$X,AA422)=0,"",IF(I422="H",INDEX(Matches!$H:$H,AA422),INDEX(Matches!$I:$I,AA422)))</f>
        <v/>
      </c>
      <c r="M422" s="11">
        <f>IF(INDEX(Matches!$X:$X,AA422)=0,"",IF(I422="H",INDEX(Matches!$I:$I,AA422),INDEX(Matches!$H:$H,AA422)))</f>
        <v/>
      </c>
      <c r="N422" s="11">
        <f>IF(L422="","",IF(L422&gt;M422,"W",IF(L422=M422,"D","L")))</f>
        <v/>
      </c>
      <c r="O422" s="11">
        <f>IF(L422="","",IF(L422&gt;M422,3,IF(L422=M422,1,0)))</f>
        <v/>
      </c>
      <c r="P422" s="31">
        <f>IF(I422="H",INDEX(Matches!$L:$L,AA422),INDEX(Matches!$N:$N,AA422))</f>
        <v/>
      </c>
      <c r="Q422" s="31">
        <f>INDEX(Matches!$M:$M,AA422)</f>
        <v/>
      </c>
      <c r="R422" s="31">
        <f>IF(I422="H",INDEX(Matches!$N:$N,AA422),INDEX(Matches!$L:$L,AA422))</f>
        <v/>
      </c>
      <c r="S422" s="33">
        <f>IF(I422="H",INDEX(Matches!$O:$O,AA422),INDEX(Matches!$P:$P,AA422))</f>
        <v/>
      </c>
      <c r="T422" s="33">
        <f>IF(INDEX(Matches!$J:$J,AA422)="","",IF(I422="H",INDEX(Matches!$J:$J,AA422),INDEX(Matches!$K:$K,AA422)))</f>
        <v/>
      </c>
      <c r="U422" s="33">
        <f>IF(INDEX(Matches!$K:$K,AA422)="","",IF(I422="H",INDEX(Matches!$K:$K,AA422),INDEX(Matches!$J:$J,AA422)))</f>
        <v/>
      </c>
      <c r="V422" s="30">
        <f>IF(T422="","",T422-U422)</f>
        <v/>
      </c>
      <c r="W422" s="33">
        <f>IF(I422="H",INDEX(Matches!$T:$T,AA422),INDEX(Matches!$U:$U,AA422))</f>
        <v/>
      </c>
      <c r="X422" s="11">
        <f>INDEX(Matches!$X:$X,AA422)</f>
        <v/>
      </c>
      <c r="Y422" s="30">
        <f>IF(O422="","",O422-S422)</f>
        <v/>
      </c>
      <c r="Z422" s="30">
        <f>IF(W422="","",W422-S422)</f>
        <v/>
      </c>
      <c r="AA422" s="24">
        <f>MATCH(J422,Matches!$A:$A,0)</f>
        <v/>
      </c>
      <c r="AB422" s="33" t="n"/>
      <c r="AC422" s="33" t="n"/>
      <c r="AD422" s="24" t="n"/>
      <c r="AE422" s="24" t="n">
        <v>1</v>
      </c>
      <c r="AF422" s="33" t="n"/>
      <c r="AG422" s="33" t="n"/>
    </row>
    <row r="423">
      <c r="A423" s="24" t="inlineStr">
        <is>
          <t>Ipswich|4</t>
        </is>
      </c>
      <c r="B423" s="24" t="inlineStr">
        <is>
          <t>E0</t>
        </is>
      </c>
      <c r="C423" s="24" t="inlineStr">
        <is>
          <t>Premier League</t>
        </is>
      </c>
      <c r="D423" s="24" t="inlineStr">
        <is>
          <t>Ipswich</t>
        </is>
      </c>
      <c r="E423" s="24" t="n">
        <v>4</v>
      </c>
      <c r="F423" s="24" t="n">
        <v>1</v>
      </c>
      <c r="G423" s="29" t="n">
        <v>46277.625</v>
      </c>
      <c r="H423" s="24" t="inlineStr">
        <is>
          <t>Crystal Palace</t>
        </is>
      </c>
      <c r="I423" s="24" t="inlineStr">
        <is>
          <t>A</t>
        </is>
      </c>
      <c r="J423" s="24" t="inlineStr">
        <is>
          <t>E0-CrystalP-Ipswich</t>
        </is>
      </c>
      <c r="K423" s="24" t="n">
        <v>15</v>
      </c>
      <c r="L423" s="11">
        <f>IF(INDEX(Matches!$X:$X,AA423)=0,"",IF(I423="H",INDEX(Matches!$H:$H,AA423),INDEX(Matches!$I:$I,AA423)))</f>
        <v/>
      </c>
      <c r="M423" s="11">
        <f>IF(INDEX(Matches!$X:$X,AA423)=0,"",IF(I423="H",INDEX(Matches!$I:$I,AA423),INDEX(Matches!$H:$H,AA423)))</f>
        <v/>
      </c>
      <c r="N423" s="11">
        <f>IF(L423="","",IF(L423&gt;M423,"W",IF(L423=M423,"D","L")))</f>
        <v/>
      </c>
      <c r="O423" s="11">
        <f>IF(L423="","",IF(L423&gt;M423,3,IF(L423=M423,1,0)))</f>
        <v/>
      </c>
      <c r="P423" s="31">
        <f>IF(I423="H",INDEX(Matches!$L:$L,AA423),INDEX(Matches!$N:$N,AA423))</f>
        <v/>
      </c>
      <c r="Q423" s="31">
        <f>INDEX(Matches!$M:$M,AA423)</f>
        <v/>
      </c>
      <c r="R423" s="31">
        <f>IF(I423="H",INDEX(Matches!$N:$N,AA423),INDEX(Matches!$L:$L,AA423))</f>
        <v/>
      </c>
      <c r="S423" s="33">
        <f>IF(I423="H",INDEX(Matches!$O:$O,AA423),INDEX(Matches!$P:$P,AA423))</f>
        <v/>
      </c>
      <c r="T423" s="33">
        <f>IF(INDEX(Matches!$J:$J,AA423)="","",IF(I423="H",INDEX(Matches!$J:$J,AA423),INDEX(Matches!$K:$K,AA423)))</f>
        <v/>
      </c>
      <c r="U423" s="33">
        <f>IF(INDEX(Matches!$K:$K,AA423)="","",IF(I423="H",INDEX(Matches!$K:$K,AA423),INDEX(Matches!$J:$J,AA423)))</f>
        <v/>
      </c>
      <c r="V423" s="30">
        <f>IF(T423="","",T423-U423)</f>
        <v/>
      </c>
      <c r="W423" s="33">
        <f>IF(I423="H",INDEX(Matches!$T:$T,AA423),INDEX(Matches!$U:$U,AA423))</f>
        <v/>
      </c>
      <c r="X423" s="11">
        <f>INDEX(Matches!$X:$X,AA423)</f>
        <v/>
      </c>
      <c r="Y423" s="30">
        <f>IF(O423="","",O423-S423)</f>
        <v/>
      </c>
      <c r="Z423" s="30">
        <f>IF(W423="","",W423-S423)</f>
        <v/>
      </c>
      <c r="AA423" s="24">
        <f>MATCH(J423,Matches!$A:$A,0)</f>
        <v/>
      </c>
      <c r="AB423" s="33" t="n">
        <v>0.9614300446888966</v>
      </c>
      <c r="AC423" s="33" t="n"/>
      <c r="AD423" s="24" t="n"/>
      <c r="AE423" s="24" t="n">
        <v>1</v>
      </c>
      <c r="AF423" s="33" t="n"/>
      <c r="AG423" s="33" t="n"/>
    </row>
    <row r="424">
      <c r="A424" s="24" t="inlineStr">
        <is>
          <t>Ipswich|5</t>
        </is>
      </c>
      <c r="B424" s="24" t="inlineStr">
        <is>
          <t>E0</t>
        </is>
      </c>
      <c r="C424" s="24" t="inlineStr">
        <is>
          <t>Premier League</t>
        </is>
      </c>
      <c r="D424" s="24" t="inlineStr">
        <is>
          <t>Ipswich</t>
        </is>
      </c>
      <c r="E424" s="24" t="n">
        <v>5</v>
      </c>
      <c r="F424" s="24" t="n">
        <v>2</v>
      </c>
      <c r="G424" s="29" t="n">
        <v>46284.625</v>
      </c>
      <c r="H424" s="24" t="inlineStr">
        <is>
          <t>Everton</t>
        </is>
      </c>
      <c r="I424" s="24" t="inlineStr">
        <is>
          <t>A</t>
        </is>
      </c>
      <c r="J424" s="24" t="inlineStr">
        <is>
          <t>E0-Everton-Ipswich</t>
        </is>
      </c>
      <c r="K424" s="24" t="n">
        <v>10</v>
      </c>
      <c r="L424" s="11">
        <f>IF(INDEX(Matches!$X:$X,AA424)=0,"",IF(I424="H",INDEX(Matches!$H:$H,AA424),INDEX(Matches!$I:$I,AA424)))</f>
        <v/>
      </c>
      <c r="M424" s="11">
        <f>IF(INDEX(Matches!$X:$X,AA424)=0,"",IF(I424="H",INDEX(Matches!$I:$I,AA424),INDEX(Matches!$H:$H,AA424)))</f>
        <v/>
      </c>
      <c r="N424" s="11">
        <f>IF(L424="","",IF(L424&gt;M424,"W",IF(L424=M424,"D","L")))</f>
        <v/>
      </c>
      <c r="O424" s="11">
        <f>IF(L424="","",IF(L424&gt;M424,3,IF(L424=M424,1,0)))</f>
        <v/>
      </c>
      <c r="P424" s="31">
        <f>IF(I424="H",INDEX(Matches!$L:$L,AA424),INDEX(Matches!$N:$N,AA424))</f>
        <v/>
      </c>
      <c r="Q424" s="31">
        <f>INDEX(Matches!$M:$M,AA424)</f>
        <v/>
      </c>
      <c r="R424" s="31">
        <f>IF(I424="H",INDEX(Matches!$N:$N,AA424),INDEX(Matches!$L:$L,AA424))</f>
        <v/>
      </c>
      <c r="S424" s="33">
        <f>IF(I424="H",INDEX(Matches!$O:$O,AA424),INDEX(Matches!$P:$P,AA424))</f>
        <v/>
      </c>
      <c r="T424" s="33">
        <f>IF(INDEX(Matches!$J:$J,AA424)="","",IF(I424="H",INDEX(Matches!$J:$J,AA424),INDEX(Matches!$K:$K,AA424)))</f>
        <v/>
      </c>
      <c r="U424" s="33">
        <f>IF(INDEX(Matches!$K:$K,AA424)="","",IF(I424="H",INDEX(Matches!$K:$K,AA424),INDEX(Matches!$J:$J,AA424)))</f>
        <v/>
      </c>
      <c r="V424" s="30">
        <f>IF(T424="","",T424-U424)</f>
        <v/>
      </c>
      <c r="W424" s="33">
        <f>IF(I424="H",INDEX(Matches!$T:$T,AA424),INDEX(Matches!$U:$U,AA424))</f>
        <v/>
      </c>
      <c r="X424" s="11">
        <f>INDEX(Matches!$X:$X,AA424)</f>
        <v/>
      </c>
      <c r="Y424" s="30">
        <f>IF(O424="","",O424-S424)</f>
        <v/>
      </c>
      <c r="Z424" s="30">
        <f>IF(W424="","",W424-S424)</f>
        <v/>
      </c>
      <c r="AA424" s="24">
        <f>MATCH(J424,Matches!$A:$A,0)</f>
        <v/>
      </c>
      <c r="AB424" s="33" t="n"/>
      <c r="AC424" s="33" t="n"/>
      <c r="AD424" s="24" t="n"/>
      <c r="AE424" s="24" t="n">
        <v>2</v>
      </c>
      <c r="AF424" s="33" t="n"/>
      <c r="AG424" s="33" t="n"/>
    </row>
    <row r="425">
      <c r="A425" s="24" t="inlineStr">
        <is>
          <t>Ipswich|6</t>
        </is>
      </c>
      <c r="B425" s="24" t="inlineStr">
        <is>
          <t>E0</t>
        </is>
      </c>
      <c r="C425" s="24" t="inlineStr">
        <is>
          <t>Premier League</t>
        </is>
      </c>
      <c r="D425" s="24" t="inlineStr">
        <is>
          <t>Ipswich</t>
        </is>
      </c>
      <c r="E425" s="24" t="n">
        <v>6</v>
      </c>
      <c r="F425" s="24" t="n">
        <v>2</v>
      </c>
      <c r="G425" s="29" t="n">
        <v>46305.625</v>
      </c>
      <c r="H425" s="24" t="inlineStr">
        <is>
          <t>Fulham</t>
        </is>
      </c>
      <c r="I425" s="24" t="inlineStr">
        <is>
          <t>H</t>
        </is>
      </c>
      <c r="J425" s="24" t="inlineStr">
        <is>
          <t>E0-Ipswich-Fulham</t>
        </is>
      </c>
      <c r="K425" s="24" t="n">
        <v>16</v>
      </c>
      <c r="L425" s="11">
        <f>IF(INDEX(Matches!$X:$X,AA425)=0,"",IF(I425="H",INDEX(Matches!$H:$H,AA425),INDEX(Matches!$I:$I,AA425)))</f>
        <v/>
      </c>
      <c r="M425" s="11">
        <f>IF(INDEX(Matches!$X:$X,AA425)=0,"",IF(I425="H",INDEX(Matches!$I:$I,AA425),INDEX(Matches!$H:$H,AA425)))</f>
        <v/>
      </c>
      <c r="N425" s="11">
        <f>IF(L425="","",IF(L425&gt;M425,"W",IF(L425=M425,"D","L")))</f>
        <v/>
      </c>
      <c r="O425" s="11">
        <f>IF(L425="","",IF(L425&gt;M425,3,IF(L425=M425,1,0)))</f>
        <v/>
      </c>
      <c r="P425" s="31">
        <f>IF(I425="H",INDEX(Matches!$L:$L,AA425),INDEX(Matches!$N:$N,AA425))</f>
        <v/>
      </c>
      <c r="Q425" s="31">
        <f>INDEX(Matches!$M:$M,AA425)</f>
        <v/>
      </c>
      <c r="R425" s="31">
        <f>IF(I425="H",INDEX(Matches!$N:$N,AA425),INDEX(Matches!$L:$L,AA425))</f>
        <v/>
      </c>
      <c r="S425" s="33">
        <f>IF(I425="H",INDEX(Matches!$O:$O,AA425),INDEX(Matches!$P:$P,AA425))</f>
        <v/>
      </c>
      <c r="T425" s="33">
        <f>IF(INDEX(Matches!$J:$J,AA425)="","",IF(I425="H",INDEX(Matches!$J:$J,AA425),INDEX(Matches!$K:$K,AA425)))</f>
        <v/>
      </c>
      <c r="U425" s="33">
        <f>IF(INDEX(Matches!$K:$K,AA425)="","",IF(I425="H",INDEX(Matches!$K:$K,AA425),INDEX(Matches!$J:$J,AA425)))</f>
        <v/>
      </c>
      <c r="V425" s="30">
        <f>IF(T425="","",T425-U425)</f>
        <v/>
      </c>
      <c r="W425" s="33">
        <f>IF(I425="H",INDEX(Matches!$T:$T,AA425),INDEX(Matches!$U:$U,AA425))</f>
        <v/>
      </c>
      <c r="X425" s="11">
        <f>INDEX(Matches!$X:$X,AA425)</f>
        <v/>
      </c>
      <c r="Y425" s="30">
        <f>IF(O425="","",O425-S425)</f>
        <v/>
      </c>
      <c r="Z425" s="30">
        <f>IF(W425="","",W425-S425)</f>
        <v/>
      </c>
      <c r="AA425" s="24">
        <f>MATCH(J425,Matches!$A:$A,0)</f>
        <v/>
      </c>
      <c r="AB425" s="33" t="n"/>
      <c r="AC425" s="33" t="n"/>
      <c r="AD425" s="24" t="n"/>
      <c r="AE425" s="24" t="n">
        <v>2</v>
      </c>
      <c r="AF425" s="33" t="n"/>
      <c r="AG425" s="33" t="n"/>
    </row>
    <row r="426">
      <c r="A426" s="24" t="inlineStr">
        <is>
          <t>Ipswich|7</t>
        </is>
      </c>
      <c r="B426" s="24" t="inlineStr">
        <is>
          <t>E0</t>
        </is>
      </c>
      <c r="C426" s="24" t="inlineStr">
        <is>
          <t>Premier League</t>
        </is>
      </c>
      <c r="D426" s="24" t="inlineStr">
        <is>
          <t>Ipswich</t>
        </is>
      </c>
      <c r="E426" s="24" t="n">
        <v>7</v>
      </c>
      <c r="F426" s="24" t="n">
        <v>2</v>
      </c>
      <c r="G426" s="29" t="n">
        <v>46312.625</v>
      </c>
      <c r="H426" s="24" t="inlineStr">
        <is>
          <t>Man City</t>
        </is>
      </c>
      <c r="I426" s="24" t="inlineStr">
        <is>
          <t>A</t>
        </is>
      </c>
      <c r="J426" s="24" t="inlineStr">
        <is>
          <t>E0-ManCity-Ipswich</t>
        </is>
      </c>
      <c r="K426" s="24" t="n">
        <v>2</v>
      </c>
      <c r="L426" s="11">
        <f>IF(INDEX(Matches!$X:$X,AA426)=0,"",IF(I426="H",INDEX(Matches!$H:$H,AA426),INDEX(Matches!$I:$I,AA426)))</f>
        <v/>
      </c>
      <c r="M426" s="11">
        <f>IF(INDEX(Matches!$X:$X,AA426)=0,"",IF(I426="H",INDEX(Matches!$I:$I,AA426),INDEX(Matches!$H:$H,AA426)))</f>
        <v/>
      </c>
      <c r="N426" s="11">
        <f>IF(L426="","",IF(L426&gt;M426,"W",IF(L426=M426,"D","L")))</f>
        <v/>
      </c>
      <c r="O426" s="11">
        <f>IF(L426="","",IF(L426&gt;M426,3,IF(L426=M426,1,0)))</f>
        <v/>
      </c>
      <c r="P426" s="31">
        <f>IF(I426="H",INDEX(Matches!$L:$L,AA426),INDEX(Matches!$N:$N,AA426))</f>
        <v/>
      </c>
      <c r="Q426" s="31">
        <f>INDEX(Matches!$M:$M,AA426)</f>
        <v/>
      </c>
      <c r="R426" s="31">
        <f>IF(I426="H",INDEX(Matches!$N:$N,AA426),INDEX(Matches!$L:$L,AA426))</f>
        <v/>
      </c>
      <c r="S426" s="33">
        <f>IF(I426="H",INDEX(Matches!$O:$O,AA426),INDEX(Matches!$P:$P,AA426))</f>
        <v/>
      </c>
      <c r="T426" s="33">
        <f>IF(INDEX(Matches!$J:$J,AA426)="","",IF(I426="H",INDEX(Matches!$J:$J,AA426),INDEX(Matches!$K:$K,AA426)))</f>
        <v/>
      </c>
      <c r="U426" s="33">
        <f>IF(INDEX(Matches!$K:$K,AA426)="","",IF(I426="H",INDEX(Matches!$K:$K,AA426),INDEX(Matches!$J:$J,AA426)))</f>
        <v/>
      </c>
      <c r="V426" s="30">
        <f>IF(T426="","",T426-U426)</f>
        <v/>
      </c>
      <c r="W426" s="33">
        <f>IF(I426="H",INDEX(Matches!$T:$T,AA426),INDEX(Matches!$U:$U,AA426))</f>
        <v/>
      </c>
      <c r="X426" s="11">
        <f>INDEX(Matches!$X:$X,AA426)</f>
        <v/>
      </c>
      <c r="Y426" s="30">
        <f>IF(O426="","",O426-S426)</f>
        <v/>
      </c>
      <c r="Z426" s="30">
        <f>IF(W426="","",W426-S426)</f>
        <v/>
      </c>
      <c r="AA426" s="24">
        <f>MATCH(J426,Matches!$A:$A,0)</f>
        <v/>
      </c>
      <c r="AB426" s="33" t="n"/>
      <c r="AC426" s="33" t="n"/>
      <c r="AD426" s="24" t="n"/>
      <c r="AE426" s="24" t="n">
        <v>2</v>
      </c>
      <c r="AF426" s="33" t="n"/>
      <c r="AG426" s="33" t="n"/>
    </row>
    <row r="427">
      <c r="A427" s="24" t="inlineStr">
        <is>
          <t>Ipswich|8</t>
        </is>
      </c>
      <c r="B427" s="24" t="inlineStr">
        <is>
          <t>E0</t>
        </is>
      </c>
      <c r="C427" s="24" t="inlineStr">
        <is>
          <t>Premier League</t>
        </is>
      </c>
      <c r="D427" s="24" t="inlineStr">
        <is>
          <t>Ipswich</t>
        </is>
      </c>
      <c r="E427" s="24" t="n">
        <v>8</v>
      </c>
      <c r="F427" s="24" t="n">
        <v>2</v>
      </c>
      <c r="G427" s="29" t="n">
        <v>46318.83333333334</v>
      </c>
      <c r="H427" s="24" t="inlineStr">
        <is>
          <t>Nott'm Forest</t>
        </is>
      </c>
      <c r="I427" s="24" t="inlineStr">
        <is>
          <t>H</t>
        </is>
      </c>
      <c r="J427" s="24" t="inlineStr">
        <is>
          <t>E0-Ipswich-NottmFor</t>
        </is>
      </c>
      <c r="K427" s="24" t="n">
        <v>13</v>
      </c>
      <c r="L427" s="11">
        <f>IF(INDEX(Matches!$X:$X,AA427)=0,"",IF(I427="H",INDEX(Matches!$H:$H,AA427),INDEX(Matches!$I:$I,AA427)))</f>
        <v/>
      </c>
      <c r="M427" s="11">
        <f>IF(INDEX(Matches!$X:$X,AA427)=0,"",IF(I427="H",INDEX(Matches!$I:$I,AA427),INDEX(Matches!$H:$H,AA427)))</f>
        <v/>
      </c>
      <c r="N427" s="11">
        <f>IF(L427="","",IF(L427&gt;M427,"W",IF(L427=M427,"D","L")))</f>
        <v/>
      </c>
      <c r="O427" s="11">
        <f>IF(L427="","",IF(L427&gt;M427,3,IF(L427=M427,1,0)))</f>
        <v/>
      </c>
      <c r="P427" s="31">
        <f>IF(I427="H",INDEX(Matches!$L:$L,AA427),INDEX(Matches!$N:$N,AA427))</f>
        <v/>
      </c>
      <c r="Q427" s="31">
        <f>INDEX(Matches!$M:$M,AA427)</f>
        <v/>
      </c>
      <c r="R427" s="31">
        <f>IF(I427="H",INDEX(Matches!$N:$N,AA427),INDEX(Matches!$L:$L,AA427))</f>
        <v/>
      </c>
      <c r="S427" s="33">
        <f>IF(I427="H",INDEX(Matches!$O:$O,AA427),INDEX(Matches!$P:$P,AA427))</f>
        <v/>
      </c>
      <c r="T427" s="33">
        <f>IF(INDEX(Matches!$J:$J,AA427)="","",IF(I427="H",INDEX(Matches!$J:$J,AA427),INDEX(Matches!$K:$K,AA427)))</f>
        <v/>
      </c>
      <c r="U427" s="33">
        <f>IF(INDEX(Matches!$K:$K,AA427)="","",IF(I427="H",INDEX(Matches!$K:$K,AA427),INDEX(Matches!$J:$J,AA427)))</f>
        <v/>
      </c>
      <c r="V427" s="30">
        <f>IF(T427="","",T427-U427)</f>
        <v/>
      </c>
      <c r="W427" s="33">
        <f>IF(I427="H",INDEX(Matches!$T:$T,AA427),INDEX(Matches!$U:$U,AA427))</f>
        <v/>
      </c>
      <c r="X427" s="11">
        <f>INDEX(Matches!$X:$X,AA427)</f>
        <v/>
      </c>
      <c r="Y427" s="30">
        <f>IF(O427="","",O427-S427)</f>
        <v/>
      </c>
      <c r="Z427" s="30">
        <f>IF(W427="","",W427-S427)</f>
        <v/>
      </c>
      <c r="AA427" s="24">
        <f>MATCH(J427,Matches!$A:$A,0)</f>
        <v/>
      </c>
      <c r="AB427" s="33" t="n"/>
      <c r="AC427" s="33" t="n">
        <v>1.126441037550718</v>
      </c>
      <c r="AD427" s="24" t="n"/>
      <c r="AE427" s="24" t="n">
        <v>2</v>
      </c>
      <c r="AF427" s="33" t="n"/>
      <c r="AG427" s="33" t="n"/>
    </row>
    <row r="428">
      <c r="A428" s="24" t="inlineStr">
        <is>
          <t>Ipswich|9</t>
        </is>
      </c>
      <c r="B428" s="24" t="inlineStr">
        <is>
          <t>E0</t>
        </is>
      </c>
      <c r="C428" s="24" t="inlineStr">
        <is>
          <t>Premier League</t>
        </is>
      </c>
      <c r="D428" s="24" t="inlineStr">
        <is>
          <t>Ipswich</t>
        </is>
      </c>
      <c r="E428" s="24" t="n">
        <v>9</v>
      </c>
      <c r="F428" s="24" t="n">
        <v>3</v>
      </c>
      <c r="G428" s="29" t="n">
        <v>46326.625</v>
      </c>
      <c r="H428" s="24" t="inlineStr">
        <is>
          <t>Hull</t>
        </is>
      </c>
      <c r="I428" s="24" t="inlineStr">
        <is>
          <t>A</t>
        </is>
      </c>
      <c r="J428" s="24" t="inlineStr">
        <is>
          <t>E0-Hull-Ipswich</t>
        </is>
      </c>
      <c r="K428" s="24" t="n">
        <v>20</v>
      </c>
      <c r="L428" s="11">
        <f>IF(INDEX(Matches!$X:$X,AA428)=0,"",IF(I428="H",INDEX(Matches!$H:$H,AA428),INDEX(Matches!$I:$I,AA428)))</f>
        <v/>
      </c>
      <c r="M428" s="11">
        <f>IF(INDEX(Matches!$X:$X,AA428)=0,"",IF(I428="H",INDEX(Matches!$I:$I,AA428),INDEX(Matches!$H:$H,AA428)))</f>
        <v/>
      </c>
      <c r="N428" s="11">
        <f>IF(L428="","",IF(L428&gt;M428,"W",IF(L428=M428,"D","L")))</f>
        <v/>
      </c>
      <c r="O428" s="11">
        <f>IF(L428="","",IF(L428&gt;M428,3,IF(L428=M428,1,0)))</f>
        <v/>
      </c>
      <c r="P428" s="31">
        <f>IF(I428="H",INDEX(Matches!$L:$L,AA428),INDEX(Matches!$N:$N,AA428))</f>
        <v/>
      </c>
      <c r="Q428" s="31">
        <f>INDEX(Matches!$M:$M,AA428)</f>
        <v/>
      </c>
      <c r="R428" s="31">
        <f>IF(I428="H",INDEX(Matches!$N:$N,AA428),INDEX(Matches!$L:$L,AA428))</f>
        <v/>
      </c>
      <c r="S428" s="33">
        <f>IF(I428="H",INDEX(Matches!$O:$O,AA428),INDEX(Matches!$P:$P,AA428))</f>
        <v/>
      </c>
      <c r="T428" s="33">
        <f>IF(INDEX(Matches!$J:$J,AA428)="","",IF(I428="H",INDEX(Matches!$J:$J,AA428),INDEX(Matches!$K:$K,AA428)))</f>
        <v/>
      </c>
      <c r="U428" s="33">
        <f>IF(INDEX(Matches!$K:$K,AA428)="","",IF(I428="H",INDEX(Matches!$K:$K,AA428),INDEX(Matches!$J:$J,AA428)))</f>
        <v/>
      </c>
      <c r="V428" s="30">
        <f>IF(T428="","",T428-U428)</f>
        <v/>
      </c>
      <c r="W428" s="33">
        <f>IF(I428="H",INDEX(Matches!$T:$T,AA428),INDEX(Matches!$U:$U,AA428))</f>
        <v/>
      </c>
      <c r="X428" s="11">
        <f>INDEX(Matches!$X:$X,AA428)</f>
        <v/>
      </c>
      <c r="Y428" s="30">
        <f>IF(O428="","",O428-S428)</f>
        <v/>
      </c>
      <c r="Z428" s="30">
        <f>IF(W428="","",W428-S428)</f>
        <v/>
      </c>
      <c r="AA428" s="24">
        <f>MATCH(J428,Matches!$A:$A,0)</f>
        <v/>
      </c>
      <c r="AB428" s="33" t="n"/>
      <c r="AC428" s="33" t="n">
        <v>1.456173993409992</v>
      </c>
      <c r="AD428" s="24" t="n"/>
      <c r="AE428" s="24" t="n">
        <v>3</v>
      </c>
      <c r="AF428" s="33" t="n"/>
      <c r="AG428" s="33" t="n"/>
    </row>
    <row r="429">
      <c r="A429" s="24" t="inlineStr">
        <is>
          <t>Ipswich|10</t>
        </is>
      </c>
      <c r="B429" s="24" t="inlineStr">
        <is>
          <t>E0</t>
        </is>
      </c>
      <c r="C429" s="24" t="inlineStr">
        <is>
          <t>Premier League</t>
        </is>
      </c>
      <c r="D429" s="24" t="inlineStr">
        <is>
          <t>Ipswich</t>
        </is>
      </c>
      <c r="E429" s="24" t="n">
        <v>10</v>
      </c>
      <c r="F429" s="24" t="n">
        <v>3</v>
      </c>
      <c r="G429" s="29" t="n">
        <v>46334.58333333334</v>
      </c>
      <c r="H429" s="24" t="inlineStr">
        <is>
          <t>Bournemouth</t>
        </is>
      </c>
      <c r="I429" s="24" t="inlineStr">
        <is>
          <t>H</t>
        </is>
      </c>
      <c r="J429" s="24" t="inlineStr">
        <is>
          <t>E0-Ipswich-Bournemo</t>
        </is>
      </c>
      <c r="K429" s="24" t="n">
        <v>11</v>
      </c>
      <c r="L429" s="11">
        <f>IF(INDEX(Matches!$X:$X,AA429)=0,"",IF(I429="H",INDEX(Matches!$H:$H,AA429),INDEX(Matches!$I:$I,AA429)))</f>
        <v/>
      </c>
      <c r="M429" s="11">
        <f>IF(INDEX(Matches!$X:$X,AA429)=0,"",IF(I429="H",INDEX(Matches!$I:$I,AA429),INDEX(Matches!$H:$H,AA429)))</f>
        <v/>
      </c>
      <c r="N429" s="11">
        <f>IF(L429="","",IF(L429&gt;M429,"W",IF(L429=M429,"D","L")))</f>
        <v/>
      </c>
      <c r="O429" s="11">
        <f>IF(L429="","",IF(L429&gt;M429,3,IF(L429=M429,1,0)))</f>
        <v/>
      </c>
      <c r="P429" s="31">
        <f>IF(I429="H",INDEX(Matches!$L:$L,AA429),INDEX(Matches!$N:$N,AA429))</f>
        <v/>
      </c>
      <c r="Q429" s="31">
        <f>INDEX(Matches!$M:$M,AA429)</f>
        <v/>
      </c>
      <c r="R429" s="31">
        <f>IF(I429="H",INDEX(Matches!$N:$N,AA429),INDEX(Matches!$L:$L,AA429))</f>
        <v/>
      </c>
      <c r="S429" s="33">
        <f>IF(I429="H",INDEX(Matches!$O:$O,AA429),INDEX(Matches!$P:$P,AA429))</f>
        <v/>
      </c>
      <c r="T429" s="33">
        <f>IF(INDEX(Matches!$J:$J,AA429)="","",IF(I429="H",INDEX(Matches!$J:$J,AA429),INDEX(Matches!$K:$K,AA429)))</f>
        <v/>
      </c>
      <c r="U429" s="33">
        <f>IF(INDEX(Matches!$K:$K,AA429)="","",IF(I429="H",INDEX(Matches!$K:$K,AA429),INDEX(Matches!$J:$J,AA429)))</f>
        <v/>
      </c>
      <c r="V429" s="30">
        <f>IF(T429="","",T429-U429)</f>
        <v/>
      </c>
      <c r="W429" s="33">
        <f>IF(I429="H",INDEX(Matches!$T:$T,AA429),INDEX(Matches!$U:$U,AA429))</f>
        <v/>
      </c>
      <c r="X429" s="11">
        <f>INDEX(Matches!$X:$X,AA429)</f>
        <v/>
      </c>
      <c r="Y429" s="30">
        <f>IF(O429="","",O429-S429)</f>
        <v/>
      </c>
      <c r="Z429" s="30">
        <f>IF(W429="","",W429-S429)</f>
        <v/>
      </c>
      <c r="AA429" s="24">
        <f>MATCH(J429,Matches!$A:$A,0)</f>
        <v/>
      </c>
      <c r="AB429" s="33" t="n"/>
      <c r="AC429" s="33" t="n">
        <v>1.076299552115868</v>
      </c>
      <c r="AD429" s="24" t="n"/>
      <c r="AE429" s="24" t="n">
        <v>3</v>
      </c>
      <c r="AF429" s="33" t="n"/>
      <c r="AG429" s="33" t="n"/>
    </row>
    <row r="430">
      <c r="A430" s="24" t="inlineStr">
        <is>
          <t>Ipswich|11</t>
        </is>
      </c>
      <c r="B430" s="24" t="inlineStr">
        <is>
          <t>E0</t>
        </is>
      </c>
      <c r="C430" s="24" t="inlineStr">
        <is>
          <t>Premier League</t>
        </is>
      </c>
      <c r="D430" s="24" t="inlineStr">
        <is>
          <t>Ipswich</t>
        </is>
      </c>
      <c r="E430" s="24" t="n">
        <v>11</v>
      </c>
      <c r="F430" s="24" t="n">
        <v>3</v>
      </c>
      <c r="G430" s="29" t="n">
        <v>46347.625</v>
      </c>
      <c r="H430" s="24" t="inlineStr">
        <is>
          <t>Tottenham</t>
        </is>
      </c>
      <c r="I430" s="24" t="inlineStr">
        <is>
          <t>A</t>
        </is>
      </c>
      <c r="J430" s="24" t="inlineStr">
        <is>
          <t>E0-Tottenha-Ipswich</t>
        </is>
      </c>
      <c r="K430" s="24" t="n">
        <v>6</v>
      </c>
      <c r="L430" s="11">
        <f>IF(INDEX(Matches!$X:$X,AA430)=0,"",IF(I430="H",INDEX(Matches!$H:$H,AA430),INDEX(Matches!$I:$I,AA430)))</f>
        <v/>
      </c>
      <c r="M430" s="11">
        <f>IF(INDEX(Matches!$X:$X,AA430)=0,"",IF(I430="H",INDEX(Matches!$I:$I,AA430),INDEX(Matches!$H:$H,AA430)))</f>
        <v/>
      </c>
      <c r="N430" s="11">
        <f>IF(L430="","",IF(L430&gt;M430,"W",IF(L430=M430,"D","L")))</f>
        <v/>
      </c>
      <c r="O430" s="11">
        <f>IF(L430="","",IF(L430&gt;M430,3,IF(L430=M430,1,0)))</f>
        <v/>
      </c>
      <c r="P430" s="31">
        <f>IF(I430="H",INDEX(Matches!$L:$L,AA430),INDEX(Matches!$N:$N,AA430))</f>
        <v/>
      </c>
      <c r="Q430" s="31">
        <f>INDEX(Matches!$M:$M,AA430)</f>
        <v/>
      </c>
      <c r="R430" s="31">
        <f>IF(I430="H",INDEX(Matches!$N:$N,AA430),INDEX(Matches!$L:$L,AA430))</f>
        <v/>
      </c>
      <c r="S430" s="33">
        <f>IF(I430="H",INDEX(Matches!$O:$O,AA430),INDEX(Matches!$P:$P,AA430))</f>
        <v/>
      </c>
      <c r="T430" s="33">
        <f>IF(INDEX(Matches!$J:$J,AA430)="","",IF(I430="H",INDEX(Matches!$J:$J,AA430),INDEX(Matches!$K:$K,AA430)))</f>
        <v/>
      </c>
      <c r="U430" s="33">
        <f>IF(INDEX(Matches!$K:$K,AA430)="","",IF(I430="H",INDEX(Matches!$K:$K,AA430),INDEX(Matches!$J:$J,AA430)))</f>
        <v/>
      </c>
      <c r="V430" s="30">
        <f>IF(T430="","",T430-U430)</f>
        <v/>
      </c>
      <c r="W430" s="33">
        <f>IF(I430="H",INDEX(Matches!$T:$T,AA430),INDEX(Matches!$U:$U,AA430))</f>
        <v/>
      </c>
      <c r="X430" s="11">
        <f>INDEX(Matches!$X:$X,AA430)</f>
        <v/>
      </c>
      <c r="Y430" s="30">
        <f>IF(O430="","",O430-S430)</f>
        <v/>
      </c>
      <c r="Z430" s="30">
        <f>IF(W430="","",W430-S430)</f>
        <v/>
      </c>
      <c r="AA430" s="24">
        <f>MATCH(J430,Matches!$A:$A,0)</f>
        <v/>
      </c>
      <c r="AB430" s="33" t="n"/>
      <c r="AC430" s="33" t="n">
        <v>0.6236377611916414</v>
      </c>
      <c r="AD430" s="24" t="n"/>
      <c r="AE430" s="24" t="n">
        <v>3</v>
      </c>
      <c r="AF430" s="33" t="n"/>
      <c r="AG430" s="33" t="n"/>
    </row>
    <row r="431">
      <c r="A431" s="24" t="inlineStr">
        <is>
          <t>Ipswich|12</t>
        </is>
      </c>
      <c r="B431" s="24" t="inlineStr">
        <is>
          <t>E0</t>
        </is>
      </c>
      <c r="C431" s="24" t="inlineStr">
        <is>
          <t>Premier League</t>
        </is>
      </c>
      <c r="D431" s="24" t="inlineStr">
        <is>
          <t>Ipswich</t>
        </is>
      </c>
      <c r="E431" s="24" t="n">
        <v>12</v>
      </c>
      <c r="F431" s="24" t="n">
        <v>3</v>
      </c>
      <c r="G431" s="29" t="n">
        <v>46354.72916666666</v>
      </c>
      <c r="H431" s="24" t="inlineStr">
        <is>
          <t>Aston Villa</t>
        </is>
      </c>
      <c r="I431" s="24" t="inlineStr">
        <is>
          <t>H</t>
        </is>
      </c>
      <c r="J431" s="24" t="inlineStr">
        <is>
          <t>E0-Ipswich-AstonVil</t>
        </is>
      </c>
      <c r="K431" s="24" t="n">
        <v>7</v>
      </c>
      <c r="L431" s="11">
        <f>IF(INDEX(Matches!$X:$X,AA431)=0,"",IF(I431="H",INDEX(Matches!$H:$H,AA431),INDEX(Matches!$I:$I,AA431)))</f>
        <v/>
      </c>
      <c r="M431" s="11">
        <f>IF(INDEX(Matches!$X:$X,AA431)=0,"",IF(I431="H",INDEX(Matches!$I:$I,AA431),INDEX(Matches!$H:$H,AA431)))</f>
        <v/>
      </c>
      <c r="N431" s="11">
        <f>IF(L431="","",IF(L431&gt;M431,"W",IF(L431=M431,"D","L")))</f>
        <v/>
      </c>
      <c r="O431" s="11">
        <f>IF(L431="","",IF(L431&gt;M431,3,IF(L431=M431,1,0)))</f>
        <v/>
      </c>
      <c r="P431" s="31">
        <f>IF(I431="H",INDEX(Matches!$L:$L,AA431),INDEX(Matches!$N:$N,AA431))</f>
        <v/>
      </c>
      <c r="Q431" s="31">
        <f>INDEX(Matches!$M:$M,AA431)</f>
        <v/>
      </c>
      <c r="R431" s="31">
        <f>IF(I431="H",INDEX(Matches!$N:$N,AA431),INDEX(Matches!$L:$L,AA431))</f>
        <v/>
      </c>
      <c r="S431" s="33">
        <f>IF(I431="H",INDEX(Matches!$O:$O,AA431),INDEX(Matches!$P:$P,AA431))</f>
        <v/>
      </c>
      <c r="T431" s="33">
        <f>IF(INDEX(Matches!$J:$J,AA431)="","",IF(I431="H",INDEX(Matches!$J:$J,AA431),INDEX(Matches!$K:$K,AA431)))</f>
        <v/>
      </c>
      <c r="U431" s="33">
        <f>IF(INDEX(Matches!$K:$K,AA431)="","",IF(I431="H",INDEX(Matches!$K:$K,AA431),INDEX(Matches!$J:$J,AA431)))</f>
        <v/>
      </c>
      <c r="V431" s="30">
        <f>IF(T431="","",T431-U431)</f>
        <v/>
      </c>
      <c r="W431" s="33">
        <f>IF(I431="H",INDEX(Matches!$T:$T,AA431),INDEX(Matches!$U:$U,AA431))</f>
        <v/>
      </c>
      <c r="X431" s="11">
        <f>INDEX(Matches!$X:$X,AA431)</f>
        <v/>
      </c>
      <c r="Y431" s="30">
        <f>IF(O431="","",O431-S431)</f>
        <v/>
      </c>
      <c r="Z431" s="30">
        <f>IF(W431="","",W431-S431)</f>
        <v/>
      </c>
      <c r="AA431" s="24">
        <f>MATCH(J431,Matches!$A:$A,0)</f>
        <v/>
      </c>
      <c r="AB431" s="33" t="n"/>
      <c r="AC431" s="33" t="n">
        <v>0.9541211506887826</v>
      </c>
      <c r="AD431" s="24" t="n"/>
      <c r="AE431" s="24" t="n">
        <v>3</v>
      </c>
      <c r="AF431" s="33" t="n"/>
      <c r="AG431" s="33" t="n"/>
    </row>
    <row r="432">
      <c r="A432" s="24" t="inlineStr">
        <is>
          <t>Ipswich|13</t>
        </is>
      </c>
      <c r="B432" s="24" t="inlineStr">
        <is>
          <t>E0</t>
        </is>
      </c>
      <c r="C432" s="24" t="inlineStr">
        <is>
          <t>Premier League</t>
        </is>
      </c>
      <c r="D432" s="24" t="inlineStr">
        <is>
          <t>Ipswich</t>
        </is>
      </c>
      <c r="E432" s="24" t="n">
        <v>13</v>
      </c>
      <c r="F432" s="24" t="n">
        <v>4</v>
      </c>
      <c r="G432" s="29" t="n">
        <v>46358.83333333334</v>
      </c>
      <c r="H432" s="24" t="inlineStr">
        <is>
          <t>Coventry</t>
        </is>
      </c>
      <c r="I432" s="24" t="inlineStr">
        <is>
          <t>A</t>
        </is>
      </c>
      <c r="J432" s="24" t="inlineStr">
        <is>
          <t>E0-Coventry-Ipswich</t>
        </is>
      </c>
      <c r="K432" s="24" t="n">
        <v>18</v>
      </c>
      <c r="L432" s="11">
        <f>IF(INDEX(Matches!$X:$X,AA432)=0,"",IF(I432="H",INDEX(Matches!$H:$H,AA432),INDEX(Matches!$I:$I,AA432)))</f>
        <v/>
      </c>
      <c r="M432" s="11">
        <f>IF(INDEX(Matches!$X:$X,AA432)=0,"",IF(I432="H",INDEX(Matches!$I:$I,AA432),INDEX(Matches!$H:$H,AA432)))</f>
        <v/>
      </c>
      <c r="N432" s="11">
        <f>IF(L432="","",IF(L432&gt;M432,"W",IF(L432=M432,"D","L")))</f>
        <v/>
      </c>
      <c r="O432" s="11">
        <f>IF(L432="","",IF(L432&gt;M432,3,IF(L432=M432,1,0)))</f>
        <v/>
      </c>
      <c r="P432" s="31">
        <f>IF(I432="H",INDEX(Matches!$L:$L,AA432),INDEX(Matches!$N:$N,AA432))</f>
        <v/>
      </c>
      <c r="Q432" s="31">
        <f>INDEX(Matches!$M:$M,AA432)</f>
        <v/>
      </c>
      <c r="R432" s="31">
        <f>IF(I432="H",INDEX(Matches!$N:$N,AA432),INDEX(Matches!$L:$L,AA432))</f>
        <v/>
      </c>
      <c r="S432" s="33">
        <f>IF(I432="H",INDEX(Matches!$O:$O,AA432),INDEX(Matches!$P:$P,AA432))</f>
        <v/>
      </c>
      <c r="T432" s="33">
        <f>IF(INDEX(Matches!$J:$J,AA432)="","",IF(I432="H",INDEX(Matches!$J:$J,AA432),INDEX(Matches!$K:$K,AA432)))</f>
        <v/>
      </c>
      <c r="U432" s="33">
        <f>IF(INDEX(Matches!$K:$K,AA432)="","",IF(I432="H",INDEX(Matches!$K:$K,AA432),INDEX(Matches!$J:$J,AA432)))</f>
        <v/>
      </c>
      <c r="V432" s="30">
        <f>IF(T432="","",T432-U432)</f>
        <v/>
      </c>
      <c r="W432" s="33">
        <f>IF(I432="H",INDEX(Matches!$T:$T,AA432),INDEX(Matches!$U:$U,AA432))</f>
        <v/>
      </c>
      <c r="X432" s="11">
        <f>INDEX(Matches!$X:$X,AA432)</f>
        <v/>
      </c>
      <c r="Y432" s="30">
        <f>IF(O432="","",O432-S432)</f>
        <v/>
      </c>
      <c r="Z432" s="30">
        <f>IF(W432="","",W432-S432)</f>
        <v/>
      </c>
      <c r="AA432" s="24">
        <f>MATCH(J432,Matches!$A:$A,0)</f>
        <v/>
      </c>
      <c r="AB432" s="33" t="n"/>
      <c r="AC432" s="33" t="n">
        <v>1.187795127515951</v>
      </c>
      <c r="AD432" s="24" t="n"/>
      <c r="AE432" s="24" t="n">
        <v>4</v>
      </c>
      <c r="AF432" s="33" t="n"/>
      <c r="AG432" s="33" t="n"/>
    </row>
    <row r="433">
      <c r="A433" s="24" t="inlineStr">
        <is>
          <t>Ipswich|14</t>
        </is>
      </c>
      <c r="B433" s="24" t="inlineStr">
        <is>
          <t>E0</t>
        </is>
      </c>
      <c r="C433" s="24" t="inlineStr">
        <is>
          <t>Premier League</t>
        </is>
      </c>
      <c r="D433" s="24" t="inlineStr">
        <is>
          <t>Ipswich</t>
        </is>
      </c>
      <c r="E433" s="24" t="n">
        <v>14</v>
      </c>
      <c r="F433" s="24" t="n">
        <v>4</v>
      </c>
      <c r="G433" s="29" t="n">
        <v>46361.625</v>
      </c>
      <c r="H433" s="24" t="inlineStr">
        <is>
          <t>Leeds</t>
        </is>
      </c>
      <c r="I433" s="24" t="inlineStr">
        <is>
          <t>A</t>
        </is>
      </c>
      <c r="J433" s="24" t="inlineStr">
        <is>
          <t>E0-Leeds-Ipswich</t>
        </is>
      </c>
      <c r="K433" s="24" t="n">
        <v>14</v>
      </c>
      <c r="L433" s="11">
        <f>IF(INDEX(Matches!$X:$X,AA433)=0,"",IF(I433="H",INDEX(Matches!$H:$H,AA433),INDEX(Matches!$I:$I,AA433)))</f>
        <v/>
      </c>
      <c r="M433" s="11">
        <f>IF(INDEX(Matches!$X:$X,AA433)=0,"",IF(I433="H",INDEX(Matches!$I:$I,AA433),INDEX(Matches!$H:$H,AA433)))</f>
        <v/>
      </c>
      <c r="N433" s="11">
        <f>IF(L433="","",IF(L433&gt;M433,"W",IF(L433=M433,"D","L")))</f>
        <v/>
      </c>
      <c r="O433" s="11">
        <f>IF(L433="","",IF(L433&gt;M433,3,IF(L433=M433,1,0)))</f>
        <v/>
      </c>
      <c r="P433" s="31">
        <f>IF(I433="H",INDEX(Matches!$L:$L,AA433),INDEX(Matches!$N:$N,AA433))</f>
        <v/>
      </c>
      <c r="Q433" s="31">
        <f>INDEX(Matches!$M:$M,AA433)</f>
        <v/>
      </c>
      <c r="R433" s="31">
        <f>IF(I433="H",INDEX(Matches!$N:$N,AA433),INDEX(Matches!$L:$L,AA433))</f>
        <v/>
      </c>
      <c r="S433" s="33">
        <f>IF(I433="H",INDEX(Matches!$O:$O,AA433),INDEX(Matches!$P:$P,AA433))</f>
        <v/>
      </c>
      <c r="T433" s="33">
        <f>IF(INDEX(Matches!$J:$J,AA433)="","",IF(I433="H",INDEX(Matches!$J:$J,AA433),INDEX(Matches!$K:$K,AA433)))</f>
        <v/>
      </c>
      <c r="U433" s="33">
        <f>IF(INDEX(Matches!$K:$K,AA433)="","",IF(I433="H",INDEX(Matches!$K:$K,AA433),INDEX(Matches!$J:$J,AA433)))</f>
        <v/>
      </c>
      <c r="V433" s="30">
        <f>IF(T433="","",T433-U433)</f>
        <v/>
      </c>
      <c r="W433" s="33">
        <f>IF(I433="H",INDEX(Matches!$T:$T,AA433),INDEX(Matches!$U:$U,AA433))</f>
        <v/>
      </c>
      <c r="X433" s="11">
        <f>INDEX(Matches!$X:$X,AA433)</f>
        <v/>
      </c>
      <c r="Y433" s="30">
        <f>IF(O433="","",O433-S433)</f>
        <v/>
      </c>
      <c r="Z433" s="30">
        <f>IF(W433="","",W433-S433)</f>
        <v/>
      </c>
      <c r="AA433" s="24">
        <f>MATCH(J433,Matches!$A:$A,0)</f>
        <v/>
      </c>
      <c r="AB433" s="33" t="n"/>
      <c r="AC433" s="33" t="n">
        <v>0.8875713042106832</v>
      </c>
      <c r="AD433" s="24" t="n"/>
      <c r="AE433" s="24" t="n">
        <v>4</v>
      </c>
      <c r="AF433" s="33" t="n"/>
      <c r="AG433" s="33" t="n"/>
    </row>
    <row r="434">
      <c r="A434" s="24" t="inlineStr">
        <is>
          <t>Ipswich|15</t>
        </is>
      </c>
      <c r="B434" s="24" t="inlineStr">
        <is>
          <t>E0</t>
        </is>
      </c>
      <c r="C434" s="24" t="inlineStr">
        <is>
          <t>Premier League</t>
        </is>
      </c>
      <c r="D434" s="24" t="inlineStr">
        <is>
          <t>Ipswich</t>
        </is>
      </c>
      <c r="E434" s="24" t="n">
        <v>15</v>
      </c>
      <c r="F434" s="24" t="n">
        <v>4</v>
      </c>
      <c r="G434" s="29" t="n">
        <v>46368.625</v>
      </c>
      <c r="H434" s="24" t="inlineStr">
        <is>
          <t>Newcastle</t>
        </is>
      </c>
      <c r="I434" s="24" t="inlineStr">
        <is>
          <t>H</t>
        </is>
      </c>
      <c r="J434" s="24" t="inlineStr">
        <is>
          <t>E0-Ipswich-Newcastl</t>
        </is>
      </c>
      <c r="K434" s="24" t="n">
        <v>9</v>
      </c>
      <c r="L434" s="11">
        <f>IF(INDEX(Matches!$X:$X,AA434)=0,"",IF(I434="H",INDEX(Matches!$H:$H,AA434),INDEX(Matches!$I:$I,AA434)))</f>
        <v/>
      </c>
      <c r="M434" s="11">
        <f>IF(INDEX(Matches!$X:$X,AA434)=0,"",IF(I434="H",INDEX(Matches!$I:$I,AA434),INDEX(Matches!$H:$H,AA434)))</f>
        <v/>
      </c>
      <c r="N434" s="11">
        <f>IF(L434="","",IF(L434&gt;M434,"W",IF(L434=M434,"D","L")))</f>
        <v/>
      </c>
      <c r="O434" s="11">
        <f>IF(L434="","",IF(L434&gt;M434,3,IF(L434=M434,1,0)))</f>
        <v/>
      </c>
      <c r="P434" s="31">
        <f>IF(I434="H",INDEX(Matches!$L:$L,AA434),INDEX(Matches!$N:$N,AA434))</f>
        <v/>
      </c>
      <c r="Q434" s="31">
        <f>INDEX(Matches!$M:$M,AA434)</f>
        <v/>
      </c>
      <c r="R434" s="31">
        <f>IF(I434="H",INDEX(Matches!$N:$N,AA434),INDEX(Matches!$L:$L,AA434))</f>
        <v/>
      </c>
      <c r="S434" s="33">
        <f>IF(I434="H",INDEX(Matches!$O:$O,AA434),INDEX(Matches!$P:$P,AA434))</f>
        <v/>
      </c>
      <c r="T434" s="33">
        <f>IF(INDEX(Matches!$J:$J,AA434)="","",IF(I434="H",INDEX(Matches!$J:$J,AA434),INDEX(Matches!$K:$K,AA434)))</f>
        <v/>
      </c>
      <c r="U434" s="33">
        <f>IF(INDEX(Matches!$K:$K,AA434)="","",IF(I434="H",INDEX(Matches!$K:$K,AA434),INDEX(Matches!$J:$J,AA434)))</f>
        <v/>
      </c>
      <c r="V434" s="30">
        <f>IF(T434="","",T434-U434)</f>
        <v/>
      </c>
      <c r="W434" s="33">
        <f>IF(I434="H",INDEX(Matches!$T:$T,AA434),INDEX(Matches!$U:$U,AA434))</f>
        <v/>
      </c>
      <c r="X434" s="11">
        <f>INDEX(Matches!$X:$X,AA434)</f>
        <v/>
      </c>
      <c r="Y434" s="30">
        <f>IF(O434="","",O434-S434)</f>
        <v/>
      </c>
      <c r="Z434" s="30">
        <f>IF(W434="","",W434-S434)</f>
        <v/>
      </c>
      <c r="AA434" s="24">
        <f>MATCH(J434,Matches!$A:$A,0)</f>
        <v/>
      </c>
      <c r="AB434" s="33" t="n"/>
      <c r="AC434" s="33" t="n">
        <v>1.110455486957431</v>
      </c>
      <c r="AD434" s="24" t="n"/>
      <c r="AE434" s="24" t="n">
        <v>4</v>
      </c>
      <c r="AF434" s="33" t="n"/>
      <c r="AG434" s="33" t="n"/>
    </row>
    <row r="435">
      <c r="A435" s="24" t="inlineStr">
        <is>
          <t>Ipswich|16</t>
        </is>
      </c>
      <c r="B435" s="24" t="inlineStr">
        <is>
          <t>E0</t>
        </is>
      </c>
      <c r="C435" s="24" t="inlineStr">
        <is>
          <t>Premier League</t>
        </is>
      </c>
      <c r="D435" s="24" t="inlineStr">
        <is>
          <t>Ipswich</t>
        </is>
      </c>
      <c r="E435" s="24" t="n">
        <v>16</v>
      </c>
      <c r="F435" s="24" t="n">
        <v>4</v>
      </c>
      <c r="G435" s="29" t="n">
        <v>46375.625</v>
      </c>
      <c r="H435" s="24" t="inlineStr">
        <is>
          <t>Brighton</t>
        </is>
      </c>
      <c r="I435" s="24" t="inlineStr">
        <is>
          <t>A</t>
        </is>
      </c>
      <c r="J435" s="24" t="inlineStr">
        <is>
          <t>E0-Brighton-Ipswich</t>
        </is>
      </c>
      <c r="K435" s="24" t="n">
        <v>8</v>
      </c>
      <c r="L435" s="11">
        <f>IF(INDEX(Matches!$X:$X,AA435)=0,"",IF(I435="H",INDEX(Matches!$H:$H,AA435),INDEX(Matches!$I:$I,AA435)))</f>
        <v/>
      </c>
      <c r="M435" s="11">
        <f>IF(INDEX(Matches!$X:$X,AA435)=0,"",IF(I435="H",INDEX(Matches!$I:$I,AA435),INDEX(Matches!$H:$H,AA435)))</f>
        <v/>
      </c>
      <c r="N435" s="11">
        <f>IF(L435="","",IF(L435&gt;M435,"W",IF(L435=M435,"D","L")))</f>
        <v/>
      </c>
      <c r="O435" s="11">
        <f>IF(L435="","",IF(L435&gt;M435,3,IF(L435=M435,1,0)))</f>
        <v/>
      </c>
      <c r="P435" s="31">
        <f>IF(I435="H",INDEX(Matches!$L:$L,AA435),INDEX(Matches!$N:$N,AA435))</f>
        <v/>
      </c>
      <c r="Q435" s="31">
        <f>INDEX(Matches!$M:$M,AA435)</f>
        <v/>
      </c>
      <c r="R435" s="31">
        <f>IF(I435="H",INDEX(Matches!$N:$N,AA435),INDEX(Matches!$L:$L,AA435))</f>
        <v/>
      </c>
      <c r="S435" s="33">
        <f>IF(I435="H",INDEX(Matches!$O:$O,AA435),INDEX(Matches!$P:$P,AA435))</f>
        <v/>
      </c>
      <c r="T435" s="33">
        <f>IF(INDEX(Matches!$J:$J,AA435)="","",IF(I435="H",INDEX(Matches!$J:$J,AA435),INDEX(Matches!$K:$K,AA435)))</f>
        <v/>
      </c>
      <c r="U435" s="33">
        <f>IF(INDEX(Matches!$K:$K,AA435)="","",IF(I435="H",INDEX(Matches!$K:$K,AA435),INDEX(Matches!$J:$J,AA435)))</f>
        <v/>
      </c>
      <c r="V435" s="30">
        <f>IF(T435="","",T435-U435)</f>
        <v/>
      </c>
      <c r="W435" s="33">
        <f>IF(I435="H",INDEX(Matches!$T:$T,AA435),INDEX(Matches!$U:$U,AA435))</f>
        <v/>
      </c>
      <c r="X435" s="11">
        <f>INDEX(Matches!$X:$X,AA435)</f>
        <v/>
      </c>
      <c r="Y435" s="30">
        <f>IF(O435="","",O435-S435)</f>
        <v/>
      </c>
      <c r="Z435" s="30">
        <f>IF(W435="","",W435-S435)</f>
        <v/>
      </c>
      <c r="AA435" s="24">
        <f>MATCH(J435,Matches!$A:$A,0)</f>
        <v/>
      </c>
      <c r="AB435" s="33" t="n"/>
      <c r="AC435" s="33" t="n">
        <v>0.7023938384771079</v>
      </c>
      <c r="AD435" s="24" t="n"/>
      <c r="AE435" s="24" t="n">
        <v>4</v>
      </c>
      <c r="AF435" s="33" t="n"/>
      <c r="AG435" s="33" t="n"/>
    </row>
    <row r="436">
      <c r="A436" s="24" t="inlineStr">
        <is>
          <t>Ipswich|17</t>
        </is>
      </c>
      <c r="B436" s="24" t="inlineStr">
        <is>
          <t>E0</t>
        </is>
      </c>
      <c r="C436" s="24" t="inlineStr">
        <is>
          <t>Premier League</t>
        </is>
      </c>
      <c r="D436" s="24" t="inlineStr">
        <is>
          <t>Ipswich</t>
        </is>
      </c>
      <c r="E436" s="24" t="n">
        <v>17</v>
      </c>
      <c r="F436" s="24" t="n">
        <v>5</v>
      </c>
      <c r="G436" s="29" t="n">
        <v>46382.625</v>
      </c>
      <c r="H436" s="24" t="inlineStr">
        <is>
          <t>Brentford</t>
        </is>
      </c>
      <c r="I436" s="24" t="inlineStr">
        <is>
          <t>H</t>
        </is>
      </c>
      <c r="J436" s="24" t="inlineStr">
        <is>
          <t>E0-Ipswich-Brentfor</t>
        </is>
      </c>
      <c r="K436" s="24" t="n">
        <v>12</v>
      </c>
      <c r="L436" s="11">
        <f>IF(INDEX(Matches!$X:$X,AA436)=0,"",IF(I436="H",INDEX(Matches!$H:$H,AA436),INDEX(Matches!$I:$I,AA436)))</f>
        <v/>
      </c>
      <c r="M436" s="11">
        <f>IF(INDEX(Matches!$X:$X,AA436)=0,"",IF(I436="H",INDEX(Matches!$I:$I,AA436),INDEX(Matches!$H:$H,AA436)))</f>
        <v/>
      </c>
      <c r="N436" s="11">
        <f>IF(L436="","",IF(L436&gt;M436,"W",IF(L436=M436,"D","L")))</f>
        <v/>
      </c>
      <c r="O436" s="11">
        <f>IF(L436="","",IF(L436&gt;M436,3,IF(L436=M436,1,0)))</f>
        <v/>
      </c>
      <c r="P436" s="31">
        <f>IF(I436="H",INDEX(Matches!$L:$L,AA436),INDEX(Matches!$N:$N,AA436))</f>
        <v/>
      </c>
      <c r="Q436" s="31">
        <f>INDEX(Matches!$M:$M,AA436)</f>
        <v/>
      </c>
      <c r="R436" s="31">
        <f>IF(I436="H",INDEX(Matches!$N:$N,AA436),INDEX(Matches!$L:$L,AA436))</f>
        <v/>
      </c>
      <c r="S436" s="33">
        <f>IF(I436="H",INDEX(Matches!$O:$O,AA436),INDEX(Matches!$P:$P,AA436))</f>
        <v/>
      </c>
      <c r="T436" s="33">
        <f>IF(INDEX(Matches!$J:$J,AA436)="","",IF(I436="H",INDEX(Matches!$J:$J,AA436),INDEX(Matches!$K:$K,AA436)))</f>
        <v/>
      </c>
      <c r="U436" s="33">
        <f>IF(INDEX(Matches!$K:$K,AA436)="","",IF(I436="H",INDEX(Matches!$K:$K,AA436),INDEX(Matches!$J:$J,AA436)))</f>
        <v/>
      </c>
      <c r="V436" s="30">
        <f>IF(T436="","",T436-U436)</f>
        <v/>
      </c>
      <c r="W436" s="33">
        <f>IF(I436="H",INDEX(Matches!$T:$T,AA436),INDEX(Matches!$U:$U,AA436))</f>
        <v/>
      </c>
      <c r="X436" s="11">
        <f>INDEX(Matches!$X:$X,AA436)</f>
        <v/>
      </c>
      <c r="Y436" s="30">
        <f>IF(O436="","",O436-S436)</f>
        <v/>
      </c>
      <c r="Z436" s="30">
        <f>IF(W436="","",W436-S436)</f>
        <v/>
      </c>
      <c r="AA436" s="24">
        <f>MATCH(J436,Matches!$A:$A,0)</f>
        <v/>
      </c>
      <c r="AB436" s="33" t="n"/>
      <c r="AC436" s="33" t="n">
        <v>1.103725042410808</v>
      </c>
      <c r="AD436" s="24" t="n"/>
      <c r="AE436" s="24" t="n">
        <v>5</v>
      </c>
      <c r="AF436" s="33" t="n"/>
      <c r="AG436" s="33" t="n"/>
    </row>
    <row r="437">
      <c r="A437" s="24" t="inlineStr">
        <is>
          <t>Ipswich|18</t>
        </is>
      </c>
      <c r="B437" s="24" t="inlineStr">
        <is>
          <t>E0</t>
        </is>
      </c>
      <c r="C437" s="24" t="inlineStr">
        <is>
          <t>Premier League</t>
        </is>
      </c>
      <c r="D437" s="24" t="inlineStr">
        <is>
          <t>Ipswich</t>
        </is>
      </c>
      <c r="E437" s="24" t="n">
        <v>18</v>
      </c>
      <c r="F437" s="24" t="n">
        <v>5</v>
      </c>
      <c r="G437" s="29" t="n">
        <v>46386.84375</v>
      </c>
      <c r="H437" s="24" t="inlineStr">
        <is>
          <t>Chelsea</t>
        </is>
      </c>
      <c r="I437" s="24" t="inlineStr">
        <is>
          <t>H</t>
        </is>
      </c>
      <c r="J437" s="24" t="inlineStr">
        <is>
          <t>E0-Ipswich-Chelsea</t>
        </is>
      </c>
      <c r="K437" s="24" t="n">
        <v>5</v>
      </c>
      <c r="L437" s="11">
        <f>IF(INDEX(Matches!$X:$X,AA437)=0,"",IF(I437="H",INDEX(Matches!$H:$H,AA437),INDEX(Matches!$I:$I,AA437)))</f>
        <v/>
      </c>
      <c r="M437" s="11">
        <f>IF(INDEX(Matches!$X:$X,AA437)=0,"",IF(I437="H",INDEX(Matches!$I:$I,AA437),INDEX(Matches!$H:$H,AA437)))</f>
        <v/>
      </c>
      <c r="N437" s="11">
        <f>IF(L437="","",IF(L437&gt;M437,"W",IF(L437=M437,"D","L")))</f>
        <v/>
      </c>
      <c r="O437" s="11">
        <f>IF(L437="","",IF(L437&gt;M437,3,IF(L437=M437,1,0)))</f>
        <v/>
      </c>
      <c r="P437" s="31">
        <f>IF(I437="H",INDEX(Matches!$L:$L,AA437),INDEX(Matches!$N:$N,AA437))</f>
        <v/>
      </c>
      <c r="Q437" s="31">
        <f>INDEX(Matches!$M:$M,AA437)</f>
        <v/>
      </c>
      <c r="R437" s="31">
        <f>IF(I437="H",INDEX(Matches!$N:$N,AA437),INDEX(Matches!$L:$L,AA437))</f>
        <v/>
      </c>
      <c r="S437" s="33">
        <f>IF(I437="H",INDEX(Matches!$O:$O,AA437),INDEX(Matches!$P:$P,AA437))</f>
        <v/>
      </c>
      <c r="T437" s="33">
        <f>IF(INDEX(Matches!$J:$J,AA437)="","",IF(I437="H",INDEX(Matches!$J:$J,AA437),INDEX(Matches!$K:$K,AA437)))</f>
        <v/>
      </c>
      <c r="U437" s="33">
        <f>IF(INDEX(Matches!$K:$K,AA437)="","",IF(I437="H",INDEX(Matches!$K:$K,AA437),INDEX(Matches!$J:$J,AA437)))</f>
        <v/>
      </c>
      <c r="V437" s="30">
        <f>IF(T437="","",T437-U437)</f>
        <v/>
      </c>
      <c r="W437" s="33">
        <f>IF(I437="H",INDEX(Matches!$T:$T,AA437),INDEX(Matches!$U:$U,AA437))</f>
        <v/>
      </c>
      <c r="X437" s="11">
        <f>INDEX(Matches!$X:$X,AA437)</f>
        <v/>
      </c>
      <c r="Y437" s="30">
        <f>IF(O437="","",O437-S437)</f>
        <v/>
      </c>
      <c r="Z437" s="30">
        <f>IF(W437="","",W437-S437)</f>
        <v/>
      </c>
      <c r="AA437" s="24">
        <f>MATCH(J437,Matches!$A:$A,0)</f>
        <v/>
      </c>
      <c r="AB437" s="33" t="n"/>
      <c r="AC437" s="33" t="n">
        <v>0.7321605604028705</v>
      </c>
      <c r="AD437" s="24" t="n"/>
      <c r="AE437" s="24" t="n">
        <v>5</v>
      </c>
      <c r="AF437" s="33" t="n"/>
      <c r="AG437" s="33" t="n"/>
    </row>
    <row r="438">
      <c r="A438" s="24" t="inlineStr">
        <is>
          <t>Ipswich|19</t>
        </is>
      </c>
      <c r="B438" s="24" t="inlineStr">
        <is>
          <t>E0</t>
        </is>
      </c>
      <c r="C438" s="24" t="inlineStr">
        <is>
          <t>Premier League</t>
        </is>
      </c>
      <c r="D438" s="24" t="inlineStr">
        <is>
          <t>Ipswich</t>
        </is>
      </c>
      <c r="E438" s="24" t="n">
        <v>19</v>
      </c>
      <c r="F438" s="24" t="n">
        <v>5</v>
      </c>
      <c r="G438" s="29" t="n">
        <v>46389.625</v>
      </c>
      <c r="H438" s="24" t="inlineStr">
        <is>
          <t>Arsenal</t>
        </is>
      </c>
      <c r="I438" s="24" t="inlineStr">
        <is>
          <t>A</t>
        </is>
      </c>
      <c r="J438" s="24" t="inlineStr">
        <is>
          <t>E0-Arsenal-Ipswich</t>
        </is>
      </c>
      <c r="K438" s="24" t="n">
        <v>1</v>
      </c>
      <c r="L438" s="11">
        <f>IF(INDEX(Matches!$X:$X,AA438)=0,"",IF(I438="H",INDEX(Matches!$H:$H,AA438),INDEX(Matches!$I:$I,AA438)))</f>
        <v/>
      </c>
      <c r="M438" s="11">
        <f>IF(INDEX(Matches!$X:$X,AA438)=0,"",IF(I438="H",INDEX(Matches!$I:$I,AA438),INDEX(Matches!$H:$H,AA438)))</f>
        <v/>
      </c>
      <c r="N438" s="11">
        <f>IF(L438="","",IF(L438&gt;M438,"W",IF(L438=M438,"D","L")))</f>
        <v/>
      </c>
      <c r="O438" s="11">
        <f>IF(L438="","",IF(L438&gt;M438,3,IF(L438=M438,1,0)))</f>
        <v/>
      </c>
      <c r="P438" s="31">
        <f>IF(I438="H",INDEX(Matches!$L:$L,AA438),INDEX(Matches!$N:$N,AA438))</f>
        <v/>
      </c>
      <c r="Q438" s="31">
        <f>INDEX(Matches!$M:$M,AA438)</f>
        <v/>
      </c>
      <c r="R438" s="31">
        <f>IF(I438="H",INDEX(Matches!$N:$N,AA438),INDEX(Matches!$L:$L,AA438))</f>
        <v/>
      </c>
      <c r="S438" s="33">
        <f>IF(I438="H",INDEX(Matches!$O:$O,AA438),INDEX(Matches!$P:$P,AA438))</f>
        <v/>
      </c>
      <c r="T438" s="33">
        <f>IF(INDEX(Matches!$J:$J,AA438)="","",IF(I438="H",INDEX(Matches!$J:$J,AA438),INDEX(Matches!$K:$K,AA438)))</f>
        <v/>
      </c>
      <c r="U438" s="33">
        <f>IF(INDEX(Matches!$K:$K,AA438)="","",IF(I438="H",INDEX(Matches!$K:$K,AA438),INDEX(Matches!$J:$J,AA438)))</f>
        <v/>
      </c>
      <c r="V438" s="30">
        <f>IF(T438="","",T438-U438)</f>
        <v/>
      </c>
      <c r="W438" s="33">
        <f>IF(I438="H",INDEX(Matches!$T:$T,AA438),INDEX(Matches!$U:$U,AA438))</f>
        <v/>
      </c>
      <c r="X438" s="11">
        <f>INDEX(Matches!$X:$X,AA438)</f>
        <v/>
      </c>
      <c r="Y438" s="30">
        <f>IF(O438="","",O438-S438)</f>
        <v/>
      </c>
      <c r="Z438" s="30">
        <f>IF(W438="","",W438-S438)</f>
        <v/>
      </c>
      <c r="AA438" s="24">
        <f>MATCH(J438,Matches!$A:$A,0)</f>
        <v/>
      </c>
      <c r="AB438" s="33" t="n"/>
      <c r="AC438" s="33" t="n">
        <v>0.3197421659462657</v>
      </c>
      <c r="AD438" s="24" t="n"/>
      <c r="AE438" s="24" t="n">
        <v>5</v>
      </c>
      <c r="AF438" s="33" t="n"/>
      <c r="AG438" s="33" t="n"/>
    </row>
    <row r="439">
      <c r="A439" s="24" t="inlineStr">
        <is>
          <t>Ipswich|20</t>
        </is>
      </c>
      <c r="B439" s="24" t="inlineStr">
        <is>
          <t>E0</t>
        </is>
      </c>
      <c r="C439" s="24" t="inlineStr">
        <is>
          <t>Premier League</t>
        </is>
      </c>
      <c r="D439" s="24" t="inlineStr">
        <is>
          <t>Ipswich</t>
        </is>
      </c>
      <c r="E439" s="24" t="n">
        <v>20</v>
      </c>
      <c r="F439" s="24" t="n">
        <v>5</v>
      </c>
      <c r="G439" s="29" t="n">
        <v>46393.8125</v>
      </c>
      <c r="H439" s="24" t="inlineStr">
        <is>
          <t>Coventry</t>
        </is>
      </c>
      <c r="I439" s="24" t="inlineStr">
        <is>
          <t>H</t>
        </is>
      </c>
      <c r="J439" s="24" t="inlineStr">
        <is>
          <t>E0-Ipswich-Coventry</t>
        </is>
      </c>
      <c r="K439" s="24" t="n">
        <v>18</v>
      </c>
      <c r="L439" s="11">
        <f>IF(INDEX(Matches!$X:$X,AA439)=0,"",IF(I439="H",INDEX(Matches!$H:$H,AA439),INDEX(Matches!$I:$I,AA439)))</f>
        <v/>
      </c>
      <c r="M439" s="11">
        <f>IF(INDEX(Matches!$X:$X,AA439)=0,"",IF(I439="H",INDEX(Matches!$I:$I,AA439),INDEX(Matches!$H:$H,AA439)))</f>
        <v/>
      </c>
      <c r="N439" s="11">
        <f>IF(L439="","",IF(L439&gt;M439,"W",IF(L439=M439,"D","L")))</f>
        <v/>
      </c>
      <c r="O439" s="11">
        <f>IF(L439="","",IF(L439&gt;M439,3,IF(L439=M439,1,0)))</f>
        <v/>
      </c>
      <c r="P439" s="31">
        <f>IF(I439="H",INDEX(Matches!$L:$L,AA439),INDEX(Matches!$N:$N,AA439))</f>
        <v/>
      </c>
      <c r="Q439" s="31">
        <f>INDEX(Matches!$M:$M,AA439)</f>
        <v/>
      </c>
      <c r="R439" s="31">
        <f>IF(I439="H",INDEX(Matches!$N:$N,AA439),INDEX(Matches!$L:$L,AA439))</f>
        <v/>
      </c>
      <c r="S439" s="33">
        <f>IF(I439="H",INDEX(Matches!$O:$O,AA439),INDEX(Matches!$P:$P,AA439))</f>
        <v/>
      </c>
      <c r="T439" s="33">
        <f>IF(INDEX(Matches!$J:$J,AA439)="","",IF(I439="H",INDEX(Matches!$J:$J,AA439),INDEX(Matches!$K:$K,AA439)))</f>
        <v/>
      </c>
      <c r="U439" s="33">
        <f>IF(INDEX(Matches!$K:$K,AA439)="","",IF(I439="H",INDEX(Matches!$K:$K,AA439),INDEX(Matches!$J:$J,AA439)))</f>
        <v/>
      </c>
      <c r="V439" s="30">
        <f>IF(T439="","",T439-U439)</f>
        <v/>
      </c>
      <c r="W439" s="33">
        <f>IF(I439="H",INDEX(Matches!$T:$T,AA439),INDEX(Matches!$U:$U,AA439))</f>
        <v/>
      </c>
      <c r="X439" s="11">
        <f>INDEX(Matches!$X:$X,AA439)</f>
        <v/>
      </c>
      <c r="Y439" s="30">
        <f>IF(O439="","",O439-S439)</f>
        <v/>
      </c>
      <c r="Z439" s="30">
        <f>IF(W439="","",W439-S439)</f>
        <v/>
      </c>
      <c r="AA439" s="24">
        <f>MATCH(J439,Matches!$A:$A,0)</f>
        <v/>
      </c>
      <c r="AB439" s="33" t="n"/>
      <c r="AC439" s="33" t="n">
        <v>1.51571082395358</v>
      </c>
      <c r="AD439" s="24" t="n"/>
      <c r="AE439" s="24" t="n">
        <v>5</v>
      </c>
      <c r="AF439" s="33" t="n"/>
      <c r="AG439" s="33" t="n"/>
    </row>
    <row r="440">
      <c r="A440" s="24" t="inlineStr">
        <is>
          <t>Ipswich|21</t>
        </is>
      </c>
      <c r="B440" s="24" t="inlineStr">
        <is>
          <t>E0</t>
        </is>
      </c>
      <c r="C440" s="24" t="inlineStr">
        <is>
          <t>Premier League</t>
        </is>
      </c>
      <c r="D440" s="24" t="inlineStr">
        <is>
          <t>Ipswich</t>
        </is>
      </c>
      <c r="E440" s="24" t="n">
        <v>21</v>
      </c>
      <c r="F440" s="24" t="n">
        <v>6</v>
      </c>
      <c r="G440" s="29" t="n">
        <v>46403.625</v>
      </c>
      <c r="H440" s="24" t="inlineStr">
        <is>
          <t>Bournemouth</t>
        </is>
      </c>
      <c r="I440" s="24" t="inlineStr">
        <is>
          <t>A</t>
        </is>
      </c>
      <c r="J440" s="24" t="inlineStr">
        <is>
          <t>E0-Bournemo-Ipswich</t>
        </is>
      </c>
      <c r="K440" s="24" t="n">
        <v>11</v>
      </c>
      <c r="L440" s="11">
        <f>IF(INDEX(Matches!$X:$X,AA440)=0,"",IF(I440="H",INDEX(Matches!$H:$H,AA440),INDEX(Matches!$I:$I,AA440)))</f>
        <v/>
      </c>
      <c r="M440" s="11">
        <f>IF(INDEX(Matches!$X:$X,AA440)=0,"",IF(I440="H",INDEX(Matches!$I:$I,AA440),INDEX(Matches!$H:$H,AA440)))</f>
        <v/>
      </c>
      <c r="N440" s="11">
        <f>IF(L440="","",IF(L440&gt;M440,"W",IF(L440=M440,"D","L")))</f>
        <v/>
      </c>
      <c r="O440" s="11">
        <f>IF(L440="","",IF(L440&gt;M440,3,IF(L440=M440,1,0)))</f>
        <v/>
      </c>
      <c r="P440" s="31">
        <f>IF(I440="H",INDEX(Matches!$L:$L,AA440),INDEX(Matches!$N:$N,AA440))</f>
        <v/>
      </c>
      <c r="Q440" s="31">
        <f>INDEX(Matches!$M:$M,AA440)</f>
        <v/>
      </c>
      <c r="R440" s="31">
        <f>IF(I440="H",INDEX(Matches!$N:$N,AA440),INDEX(Matches!$L:$L,AA440))</f>
        <v/>
      </c>
      <c r="S440" s="33">
        <f>IF(I440="H",INDEX(Matches!$O:$O,AA440),INDEX(Matches!$P:$P,AA440))</f>
        <v/>
      </c>
      <c r="T440" s="33">
        <f>IF(INDEX(Matches!$J:$J,AA440)="","",IF(I440="H",INDEX(Matches!$J:$J,AA440),INDEX(Matches!$K:$K,AA440)))</f>
        <v/>
      </c>
      <c r="U440" s="33">
        <f>IF(INDEX(Matches!$K:$K,AA440)="","",IF(I440="H",INDEX(Matches!$K:$K,AA440),INDEX(Matches!$J:$J,AA440)))</f>
        <v/>
      </c>
      <c r="V440" s="30">
        <f>IF(T440="","",T440-U440)</f>
        <v/>
      </c>
      <c r="W440" s="33">
        <f>IF(I440="H",INDEX(Matches!$T:$T,AA440),INDEX(Matches!$U:$U,AA440))</f>
        <v/>
      </c>
      <c r="X440" s="11">
        <f>INDEX(Matches!$X:$X,AA440)</f>
        <v/>
      </c>
      <c r="Y440" s="30">
        <f>IF(O440="","",O440-S440)</f>
        <v/>
      </c>
      <c r="Z440" s="30">
        <f>IF(W440="","",W440-S440)</f>
        <v/>
      </c>
      <c r="AA440" s="24">
        <f>MATCH(J440,Matches!$A:$A,0)</f>
        <v/>
      </c>
      <c r="AB440" s="33" t="n"/>
      <c r="AC440" s="33" t="n">
        <v>0.7820053506711357</v>
      </c>
      <c r="AD440" s="24" t="n"/>
      <c r="AE440" s="24" t="n">
        <v>6</v>
      </c>
      <c r="AF440" s="33" t="n"/>
      <c r="AG440" s="33" t="n"/>
    </row>
    <row r="441">
      <c r="A441" s="24" t="inlineStr">
        <is>
          <t>Ipswich|22</t>
        </is>
      </c>
      <c r="B441" s="24" t="inlineStr">
        <is>
          <t>E0</t>
        </is>
      </c>
      <c r="C441" s="24" t="inlineStr">
        <is>
          <t>Premier League</t>
        </is>
      </c>
      <c r="D441" s="24" t="inlineStr">
        <is>
          <t>Ipswich</t>
        </is>
      </c>
      <c r="E441" s="24" t="n">
        <v>22</v>
      </c>
      <c r="F441" s="24" t="n">
        <v>6</v>
      </c>
      <c r="G441" s="29" t="n">
        <v>46410.625</v>
      </c>
      <c r="H441" s="24" t="inlineStr">
        <is>
          <t>Hull</t>
        </is>
      </c>
      <c r="I441" s="24" t="inlineStr">
        <is>
          <t>H</t>
        </is>
      </c>
      <c r="J441" s="24" t="inlineStr">
        <is>
          <t>E0-Ipswich-Hull</t>
        </is>
      </c>
      <c r="K441" s="24" t="n">
        <v>20</v>
      </c>
      <c r="L441" s="11">
        <f>IF(INDEX(Matches!$X:$X,AA441)=0,"",IF(I441="H",INDEX(Matches!$H:$H,AA441),INDEX(Matches!$I:$I,AA441)))</f>
        <v/>
      </c>
      <c r="M441" s="11">
        <f>IF(INDEX(Matches!$X:$X,AA441)=0,"",IF(I441="H",INDEX(Matches!$I:$I,AA441),INDEX(Matches!$H:$H,AA441)))</f>
        <v/>
      </c>
      <c r="N441" s="11">
        <f>IF(L441="","",IF(L441&gt;M441,"W",IF(L441=M441,"D","L")))</f>
        <v/>
      </c>
      <c r="O441" s="11">
        <f>IF(L441="","",IF(L441&gt;M441,3,IF(L441=M441,1,0)))</f>
        <v/>
      </c>
      <c r="P441" s="31">
        <f>IF(I441="H",INDEX(Matches!$L:$L,AA441),INDEX(Matches!$N:$N,AA441))</f>
        <v/>
      </c>
      <c r="Q441" s="31">
        <f>INDEX(Matches!$M:$M,AA441)</f>
        <v/>
      </c>
      <c r="R441" s="31">
        <f>IF(I441="H",INDEX(Matches!$N:$N,AA441),INDEX(Matches!$L:$L,AA441))</f>
        <v/>
      </c>
      <c r="S441" s="33">
        <f>IF(I441="H",INDEX(Matches!$O:$O,AA441),INDEX(Matches!$P:$P,AA441))</f>
        <v/>
      </c>
      <c r="T441" s="33">
        <f>IF(INDEX(Matches!$J:$J,AA441)="","",IF(I441="H",INDEX(Matches!$J:$J,AA441),INDEX(Matches!$K:$K,AA441)))</f>
        <v/>
      </c>
      <c r="U441" s="33">
        <f>IF(INDEX(Matches!$K:$K,AA441)="","",IF(I441="H",INDEX(Matches!$K:$K,AA441),INDEX(Matches!$J:$J,AA441)))</f>
        <v/>
      </c>
      <c r="V441" s="30">
        <f>IF(T441="","",T441-U441)</f>
        <v/>
      </c>
      <c r="W441" s="33">
        <f>IF(I441="H",INDEX(Matches!$T:$T,AA441),INDEX(Matches!$U:$U,AA441))</f>
        <v/>
      </c>
      <c r="X441" s="11">
        <f>INDEX(Matches!$X:$X,AA441)</f>
        <v/>
      </c>
      <c r="Y441" s="30">
        <f>IF(O441="","",O441-S441)</f>
        <v/>
      </c>
      <c r="Z441" s="30">
        <f>IF(W441="","",W441-S441)</f>
        <v/>
      </c>
      <c r="AA441" s="24">
        <f>MATCH(J441,Matches!$A:$A,0)</f>
        <v/>
      </c>
      <c r="AB441" s="33" t="n"/>
      <c r="AC441" s="33" t="n">
        <v>1.785350031826459</v>
      </c>
      <c r="AD441" s="24" t="n"/>
      <c r="AE441" s="24" t="n">
        <v>6</v>
      </c>
      <c r="AF441" s="33" t="n"/>
      <c r="AG441" s="33" t="n"/>
    </row>
    <row r="442">
      <c r="A442" s="24" t="inlineStr">
        <is>
          <t>Ipswich|23</t>
        </is>
      </c>
      <c r="B442" s="24" t="inlineStr">
        <is>
          <t>E0</t>
        </is>
      </c>
      <c r="C442" s="24" t="inlineStr">
        <is>
          <t>Premier League</t>
        </is>
      </c>
      <c r="D442" s="24" t="inlineStr">
        <is>
          <t>Ipswich</t>
        </is>
      </c>
      <c r="E442" s="24" t="n">
        <v>23</v>
      </c>
      <c r="F442" s="24" t="n">
        <v>6</v>
      </c>
      <c r="G442" s="29" t="n">
        <v>46417.625</v>
      </c>
      <c r="H442" s="24" t="inlineStr">
        <is>
          <t>Aston Villa</t>
        </is>
      </c>
      <c r="I442" s="24" t="inlineStr">
        <is>
          <t>A</t>
        </is>
      </c>
      <c r="J442" s="24" t="inlineStr">
        <is>
          <t>E0-AstonVil-Ipswich</t>
        </is>
      </c>
      <c r="K442" s="24" t="n">
        <v>7</v>
      </c>
      <c r="L442" s="11">
        <f>IF(INDEX(Matches!$X:$X,AA442)=0,"",IF(I442="H",INDEX(Matches!$H:$H,AA442),INDEX(Matches!$I:$I,AA442)))</f>
        <v/>
      </c>
      <c r="M442" s="11">
        <f>IF(INDEX(Matches!$X:$X,AA442)=0,"",IF(I442="H",INDEX(Matches!$I:$I,AA442),INDEX(Matches!$H:$H,AA442)))</f>
        <v/>
      </c>
      <c r="N442" s="11">
        <f>IF(L442="","",IF(L442&gt;M442,"W",IF(L442=M442,"D","L")))</f>
        <v/>
      </c>
      <c r="O442" s="11">
        <f>IF(L442="","",IF(L442&gt;M442,3,IF(L442=M442,1,0)))</f>
        <v/>
      </c>
      <c r="P442" s="31">
        <f>IF(I442="H",INDEX(Matches!$L:$L,AA442),INDEX(Matches!$N:$N,AA442))</f>
        <v/>
      </c>
      <c r="Q442" s="31">
        <f>INDEX(Matches!$M:$M,AA442)</f>
        <v/>
      </c>
      <c r="R442" s="31">
        <f>IF(I442="H",INDEX(Matches!$N:$N,AA442),INDEX(Matches!$L:$L,AA442))</f>
        <v/>
      </c>
      <c r="S442" s="33">
        <f>IF(I442="H",INDEX(Matches!$O:$O,AA442),INDEX(Matches!$P:$P,AA442))</f>
        <v/>
      </c>
      <c r="T442" s="33">
        <f>IF(INDEX(Matches!$J:$J,AA442)="","",IF(I442="H",INDEX(Matches!$J:$J,AA442),INDEX(Matches!$K:$K,AA442)))</f>
        <v/>
      </c>
      <c r="U442" s="33">
        <f>IF(INDEX(Matches!$K:$K,AA442)="","",IF(I442="H",INDEX(Matches!$K:$K,AA442),INDEX(Matches!$J:$J,AA442)))</f>
        <v/>
      </c>
      <c r="V442" s="30">
        <f>IF(T442="","",T442-U442)</f>
        <v/>
      </c>
      <c r="W442" s="33">
        <f>IF(I442="H",INDEX(Matches!$T:$T,AA442),INDEX(Matches!$U:$U,AA442))</f>
        <v/>
      </c>
      <c r="X442" s="11">
        <f>INDEX(Matches!$X:$X,AA442)</f>
        <v/>
      </c>
      <c r="Y442" s="30">
        <f>IF(O442="","",O442-S442)</f>
        <v/>
      </c>
      <c r="Z442" s="30">
        <f>IF(W442="","",W442-S442)</f>
        <v/>
      </c>
      <c r="AA442" s="24">
        <f>MATCH(J442,Matches!$A:$A,0)</f>
        <v/>
      </c>
      <c r="AB442" s="33" t="n"/>
      <c r="AC442" s="33" t="n">
        <v>0.6759141846158669</v>
      </c>
      <c r="AD442" s="24" t="n"/>
      <c r="AE442" s="24" t="n">
        <v>6</v>
      </c>
      <c r="AF442" s="33" t="n"/>
      <c r="AG442" s="33" t="n"/>
    </row>
    <row r="443">
      <c r="A443" s="24" t="inlineStr">
        <is>
          <t>Ipswich|24</t>
        </is>
      </c>
      <c r="B443" s="24" t="inlineStr">
        <is>
          <t>E0</t>
        </is>
      </c>
      <c r="C443" s="24" t="inlineStr">
        <is>
          <t>Premier League</t>
        </is>
      </c>
      <c r="D443" s="24" t="inlineStr">
        <is>
          <t>Ipswich</t>
        </is>
      </c>
      <c r="E443" s="24" t="n">
        <v>24</v>
      </c>
      <c r="F443" s="24" t="n">
        <v>6</v>
      </c>
      <c r="G443" s="29" t="n">
        <v>46424.625</v>
      </c>
      <c r="H443" s="24" t="inlineStr">
        <is>
          <t>Tottenham</t>
        </is>
      </c>
      <c r="I443" s="24" t="inlineStr">
        <is>
          <t>H</t>
        </is>
      </c>
      <c r="J443" s="24" t="inlineStr">
        <is>
          <t>E0-Ipswich-Tottenha</t>
        </is>
      </c>
      <c r="K443" s="24" t="n">
        <v>6</v>
      </c>
      <c r="L443" s="11">
        <f>IF(INDEX(Matches!$X:$X,AA443)=0,"",IF(I443="H",INDEX(Matches!$H:$H,AA443),INDEX(Matches!$I:$I,AA443)))</f>
        <v/>
      </c>
      <c r="M443" s="11">
        <f>IF(INDEX(Matches!$X:$X,AA443)=0,"",IF(I443="H",INDEX(Matches!$I:$I,AA443),INDEX(Matches!$H:$H,AA443)))</f>
        <v/>
      </c>
      <c r="N443" s="11">
        <f>IF(L443="","",IF(L443&gt;M443,"W",IF(L443=M443,"D","L")))</f>
        <v/>
      </c>
      <c r="O443" s="11">
        <f>IF(L443="","",IF(L443&gt;M443,3,IF(L443=M443,1,0)))</f>
        <v/>
      </c>
      <c r="P443" s="31">
        <f>IF(I443="H",INDEX(Matches!$L:$L,AA443),INDEX(Matches!$N:$N,AA443))</f>
        <v/>
      </c>
      <c r="Q443" s="31">
        <f>INDEX(Matches!$M:$M,AA443)</f>
        <v/>
      </c>
      <c r="R443" s="31">
        <f>IF(I443="H",INDEX(Matches!$N:$N,AA443),INDEX(Matches!$L:$L,AA443))</f>
        <v/>
      </c>
      <c r="S443" s="33">
        <f>IF(I443="H",INDEX(Matches!$O:$O,AA443),INDEX(Matches!$P:$P,AA443))</f>
        <v/>
      </c>
      <c r="T443" s="33">
        <f>IF(INDEX(Matches!$J:$J,AA443)="","",IF(I443="H",INDEX(Matches!$J:$J,AA443),INDEX(Matches!$K:$K,AA443)))</f>
        <v/>
      </c>
      <c r="U443" s="33">
        <f>IF(INDEX(Matches!$K:$K,AA443)="","",IF(I443="H",INDEX(Matches!$K:$K,AA443),INDEX(Matches!$J:$J,AA443)))</f>
        <v/>
      </c>
      <c r="V443" s="30">
        <f>IF(T443="","",T443-U443)</f>
        <v/>
      </c>
      <c r="W443" s="33">
        <f>IF(I443="H",INDEX(Matches!$T:$T,AA443),INDEX(Matches!$U:$U,AA443))</f>
        <v/>
      </c>
      <c r="X443" s="11">
        <f>INDEX(Matches!$X:$X,AA443)</f>
        <v/>
      </c>
      <c r="Y443" s="30">
        <f>IF(O443="","",O443-S443)</f>
        <v/>
      </c>
      <c r="Z443" s="30">
        <f>IF(W443="","",W443-S443)</f>
        <v/>
      </c>
      <c r="AA443" s="24">
        <f>MATCH(J443,Matches!$A:$A,0)</f>
        <v/>
      </c>
      <c r="AB443" s="33" t="n"/>
      <c r="AC443" s="33" t="n">
        <v>0.8910884590028714</v>
      </c>
      <c r="AD443" s="24" t="n"/>
      <c r="AE443" s="24" t="n">
        <v>6</v>
      </c>
      <c r="AF443" s="33" t="n"/>
      <c r="AG443" s="33" t="n"/>
    </row>
    <row r="444">
      <c r="A444" s="24" t="inlineStr">
        <is>
          <t>Ipswich|25</t>
        </is>
      </c>
      <c r="B444" s="24" t="inlineStr">
        <is>
          <t>E0</t>
        </is>
      </c>
      <c r="C444" s="24" t="inlineStr">
        <is>
          <t>Premier League</t>
        </is>
      </c>
      <c r="D444" s="24" t="inlineStr">
        <is>
          <t>Ipswich</t>
        </is>
      </c>
      <c r="E444" s="24" t="n">
        <v>25</v>
      </c>
      <c r="F444" s="24" t="n">
        <v>7</v>
      </c>
      <c r="G444" s="29" t="n">
        <v>46428.83333333334</v>
      </c>
      <c r="H444" s="24" t="inlineStr">
        <is>
          <t>Arsenal</t>
        </is>
      </c>
      <c r="I444" s="24" t="inlineStr">
        <is>
          <t>H</t>
        </is>
      </c>
      <c r="J444" s="24" t="inlineStr">
        <is>
          <t>E0-Ipswich-Arsenal</t>
        </is>
      </c>
      <c r="K444" s="24" t="n">
        <v>1</v>
      </c>
      <c r="L444" s="11">
        <f>IF(INDEX(Matches!$X:$X,AA444)=0,"",IF(I444="H",INDEX(Matches!$H:$H,AA444),INDEX(Matches!$I:$I,AA444)))</f>
        <v/>
      </c>
      <c r="M444" s="11">
        <f>IF(INDEX(Matches!$X:$X,AA444)=0,"",IF(I444="H",INDEX(Matches!$I:$I,AA444),INDEX(Matches!$H:$H,AA444)))</f>
        <v/>
      </c>
      <c r="N444" s="11">
        <f>IF(L444="","",IF(L444&gt;M444,"W",IF(L444=M444,"D","L")))</f>
        <v/>
      </c>
      <c r="O444" s="11">
        <f>IF(L444="","",IF(L444&gt;M444,3,IF(L444=M444,1,0)))</f>
        <v/>
      </c>
      <c r="P444" s="31">
        <f>IF(I444="H",INDEX(Matches!$L:$L,AA444),INDEX(Matches!$N:$N,AA444))</f>
        <v/>
      </c>
      <c r="Q444" s="31">
        <f>INDEX(Matches!$M:$M,AA444)</f>
        <v/>
      </c>
      <c r="R444" s="31">
        <f>IF(I444="H",INDEX(Matches!$N:$N,AA444),INDEX(Matches!$L:$L,AA444))</f>
        <v/>
      </c>
      <c r="S444" s="33">
        <f>IF(I444="H",INDEX(Matches!$O:$O,AA444),INDEX(Matches!$P:$P,AA444))</f>
        <v/>
      </c>
      <c r="T444" s="33">
        <f>IF(INDEX(Matches!$J:$J,AA444)="","",IF(I444="H",INDEX(Matches!$J:$J,AA444),INDEX(Matches!$K:$K,AA444)))</f>
        <v/>
      </c>
      <c r="U444" s="33">
        <f>IF(INDEX(Matches!$K:$K,AA444)="","",IF(I444="H",INDEX(Matches!$K:$K,AA444),INDEX(Matches!$J:$J,AA444)))</f>
        <v/>
      </c>
      <c r="V444" s="30">
        <f>IF(T444="","",T444-U444)</f>
        <v/>
      </c>
      <c r="W444" s="33">
        <f>IF(I444="H",INDEX(Matches!$T:$T,AA444),INDEX(Matches!$U:$U,AA444))</f>
        <v/>
      </c>
      <c r="X444" s="11">
        <f>INDEX(Matches!$X:$X,AA444)</f>
        <v/>
      </c>
      <c r="Y444" s="30">
        <f>IF(O444="","",O444-S444)</f>
        <v/>
      </c>
      <c r="Z444" s="30">
        <f>IF(W444="","",W444-S444)</f>
        <v/>
      </c>
      <c r="AA444" s="24">
        <f>MATCH(J444,Matches!$A:$A,0)</f>
        <v/>
      </c>
      <c r="AB444" s="33" t="n"/>
      <c r="AC444" s="33" t="n">
        <v>0.5081458334716007</v>
      </c>
      <c r="AD444" s="24" t="n"/>
      <c r="AE444" s="24" t="n">
        <v>7</v>
      </c>
      <c r="AF444" s="33" t="n"/>
      <c r="AG444" s="33" t="n"/>
    </row>
    <row r="445">
      <c r="A445" s="24" t="inlineStr">
        <is>
          <t>Ipswich|26</t>
        </is>
      </c>
      <c r="B445" s="24" t="inlineStr">
        <is>
          <t>E0</t>
        </is>
      </c>
      <c r="C445" s="24" t="inlineStr">
        <is>
          <t>Premier League</t>
        </is>
      </c>
      <c r="D445" s="24" t="inlineStr">
        <is>
          <t>Ipswich</t>
        </is>
      </c>
      <c r="E445" s="24" t="n">
        <v>26</v>
      </c>
      <c r="F445" s="24" t="n">
        <v>7</v>
      </c>
      <c r="G445" s="29" t="n">
        <v>46438.625</v>
      </c>
      <c r="H445" s="24" t="inlineStr">
        <is>
          <t>Chelsea</t>
        </is>
      </c>
      <c r="I445" s="24" t="inlineStr">
        <is>
          <t>A</t>
        </is>
      </c>
      <c r="J445" s="24" t="inlineStr">
        <is>
          <t>E0-Chelsea-Ipswich</t>
        </is>
      </c>
      <c r="K445" s="24" t="n">
        <v>5</v>
      </c>
      <c r="L445" s="11">
        <f>IF(INDEX(Matches!$X:$X,AA445)=0,"",IF(I445="H",INDEX(Matches!$H:$H,AA445),INDEX(Matches!$I:$I,AA445)))</f>
        <v/>
      </c>
      <c r="M445" s="11">
        <f>IF(INDEX(Matches!$X:$X,AA445)=0,"",IF(I445="H",INDEX(Matches!$I:$I,AA445),INDEX(Matches!$H:$H,AA445)))</f>
        <v/>
      </c>
      <c r="N445" s="11">
        <f>IF(L445="","",IF(L445&gt;M445,"W",IF(L445=M445,"D","L")))</f>
        <v/>
      </c>
      <c r="O445" s="11">
        <f>IF(L445="","",IF(L445&gt;M445,3,IF(L445=M445,1,0)))</f>
        <v/>
      </c>
      <c r="P445" s="31">
        <f>IF(I445="H",INDEX(Matches!$L:$L,AA445),INDEX(Matches!$N:$N,AA445))</f>
        <v/>
      </c>
      <c r="Q445" s="31">
        <f>INDEX(Matches!$M:$M,AA445)</f>
        <v/>
      </c>
      <c r="R445" s="31">
        <f>IF(I445="H",INDEX(Matches!$N:$N,AA445),INDEX(Matches!$L:$L,AA445))</f>
        <v/>
      </c>
      <c r="S445" s="33">
        <f>IF(I445="H",INDEX(Matches!$O:$O,AA445),INDEX(Matches!$P:$P,AA445))</f>
        <v/>
      </c>
      <c r="T445" s="33">
        <f>IF(INDEX(Matches!$J:$J,AA445)="","",IF(I445="H",INDEX(Matches!$J:$J,AA445),INDEX(Matches!$K:$K,AA445)))</f>
        <v/>
      </c>
      <c r="U445" s="33">
        <f>IF(INDEX(Matches!$K:$K,AA445)="","",IF(I445="H",INDEX(Matches!$K:$K,AA445),INDEX(Matches!$J:$J,AA445)))</f>
        <v/>
      </c>
      <c r="V445" s="30">
        <f>IF(T445="","",T445-U445)</f>
        <v/>
      </c>
      <c r="W445" s="33">
        <f>IF(I445="H",INDEX(Matches!$T:$T,AA445),INDEX(Matches!$U:$U,AA445))</f>
        <v/>
      </c>
      <c r="X445" s="11">
        <f>INDEX(Matches!$X:$X,AA445)</f>
        <v/>
      </c>
      <c r="Y445" s="30">
        <f>IF(O445="","",O445-S445)</f>
        <v/>
      </c>
      <c r="Z445" s="30">
        <f>IF(W445="","",W445-S445)</f>
        <v/>
      </c>
      <c r="AA445" s="24">
        <f>MATCH(J445,Matches!$A:$A,0)</f>
        <v/>
      </c>
      <c r="AB445" s="33" t="n"/>
      <c r="AC445" s="33" t="n">
        <v>0.4923987674335907</v>
      </c>
      <c r="AD445" s="24" t="n"/>
      <c r="AE445" s="24" t="n">
        <v>7</v>
      </c>
      <c r="AF445" s="33" t="n"/>
      <c r="AG445" s="33" t="n"/>
    </row>
    <row r="446">
      <c r="A446" s="24" t="inlineStr">
        <is>
          <t>Ipswich|27</t>
        </is>
      </c>
      <c r="B446" s="24" t="inlineStr">
        <is>
          <t>E0</t>
        </is>
      </c>
      <c r="C446" s="24" t="inlineStr">
        <is>
          <t>Premier League</t>
        </is>
      </c>
      <c r="D446" s="24" t="inlineStr">
        <is>
          <t>Ipswich</t>
        </is>
      </c>
      <c r="E446" s="24" t="n">
        <v>27</v>
      </c>
      <c r="F446" s="24" t="n">
        <v>7</v>
      </c>
      <c r="G446" s="29" t="n">
        <v>46445.625</v>
      </c>
      <c r="H446" s="24" t="inlineStr">
        <is>
          <t>Brighton</t>
        </is>
      </c>
      <c r="I446" s="24" t="inlineStr">
        <is>
          <t>H</t>
        </is>
      </c>
      <c r="J446" s="24" t="inlineStr">
        <is>
          <t>E0-Ipswich-Brighton</t>
        </is>
      </c>
      <c r="K446" s="24" t="n">
        <v>8</v>
      </c>
      <c r="L446" s="11">
        <f>IF(INDEX(Matches!$X:$X,AA446)=0,"",IF(I446="H",INDEX(Matches!$H:$H,AA446),INDEX(Matches!$I:$I,AA446)))</f>
        <v/>
      </c>
      <c r="M446" s="11">
        <f>IF(INDEX(Matches!$X:$X,AA446)=0,"",IF(I446="H",INDEX(Matches!$I:$I,AA446),INDEX(Matches!$H:$H,AA446)))</f>
        <v/>
      </c>
      <c r="N446" s="11">
        <f>IF(L446="","",IF(L446&gt;M446,"W",IF(L446=M446,"D","L")))</f>
        <v/>
      </c>
      <c r="O446" s="11">
        <f>IF(L446="","",IF(L446&gt;M446,3,IF(L446=M446,1,0)))</f>
        <v/>
      </c>
      <c r="P446" s="31">
        <f>IF(I446="H",INDEX(Matches!$L:$L,AA446),INDEX(Matches!$N:$N,AA446))</f>
        <v/>
      </c>
      <c r="Q446" s="31">
        <f>INDEX(Matches!$M:$M,AA446)</f>
        <v/>
      </c>
      <c r="R446" s="31">
        <f>IF(I446="H",INDEX(Matches!$N:$N,AA446),INDEX(Matches!$L:$L,AA446))</f>
        <v/>
      </c>
      <c r="S446" s="33">
        <f>IF(I446="H",INDEX(Matches!$O:$O,AA446),INDEX(Matches!$P:$P,AA446))</f>
        <v/>
      </c>
      <c r="T446" s="33">
        <f>IF(INDEX(Matches!$J:$J,AA446)="","",IF(I446="H",INDEX(Matches!$J:$J,AA446),INDEX(Matches!$K:$K,AA446)))</f>
        <v/>
      </c>
      <c r="U446" s="33">
        <f>IF(INDEX(Matches!$K:$K,AA446)="","",IF(I446="H",INDEX(Matches!$K:$K,AA446),INDEX(Matches!$J:$J,AA446)))</f>
        <v/>
      </c>
      <c r="V446" s="30">
        <f>IF(T446="","",T446-U446)</f>
        <v/>
      </c>
      <c r="W446" s="33">
        <f>IF(I446="H",INDEX(Matches!$T:$T,AA446),INDEX(Matches!$U:$U,AA446))</f>
        <v/>
      </c>
      <c r="X446" s="11">
        <f>INDEX(Matches!$X:$X,AA446)</f>
        <v/>
      </c>
      <c r="Y446" s="30">
        <f>IF(O446="","",O446-S446)</f>
        <v/>
      </c>
      <c r="Z446" s="30">
        <f>IF(W446="","",W446-S446)</f>
        <v/>
      </c>
      <c r="AA446" s="24">
        <f>MATCH(J446,Matches!$A:$A,0)</f>
        <v/>
      </c>
      <c r="AB446" s="33" t="n"/>
      <c r="AC446" s="33" t="n">
        <v>0.9885021691819119</v>
      </c>
      <c r="AD446" s="24" t="n"/>
      <c r="AE446" s="24" t="n">
        <v>7</v>
      </c>
      <c r="AF446" s="33" t="n"/>
      <c r="AG446" s="33" t="n"/>
    </row>
    <row r="447">
      <c r="A447" s="24" t="inlineStr">
        <is>
          <t>Ipswich|28</t>
        </is>
      </c>
      <c r="B447" s="24" t="inlineStr">
        <is>
          <t>E0</t>
        </is>
      </c>
      <c r="C447" s="24" t="inlineStr">
        <is>
          <t>Premier League</t>
        </is>
      </c>
      <c r="D447" s="24" t="inlineStr">
        <is>
          <t>Ipswich</t>
        </is>
      </c>
      <c r="E447" s="24" t="n">
        <v>28</v>
      </c>
      <c r="F447" s="24" t="n">
        <v>7</v>
      </c>
      <c r="G447" s="29" t="n">
        <v>46449.83333333334</v>
      </c>
      <c r="H447" s="24" t="inlineStr">
        <is>
          <t>Brentford</t>
        </is>
      </c>
      <c r="I447" s="24" t="inlineStr">
        <is>
          <t>A</t>
        </is>
      </c>
      <c r="J447" s="24" t="inlineStr">
        <is>
          <t>E0-Brentfor-Ipswich</t>
        </is>
      </c>
      <c r="K447" s="24" t="n">
        <v>12</v>
      </c>
      <c r="L447" s="11">
        <f>IF(INDEX(Matches!$X:$X,AA447)=0,"",IF(I447="H",INDEX(Matches!$H:$H,AA447),INDEX(Matches!$I:$I,AA447)))</f>
        <v/>
      </c>
      <c r="M447" s="11">
        <f>IF(INDEX(Matches!$X:$X,AA447)=0,"",IF(I447="H",INDEX(Matches!$I:$I,AA447),INDEX(Matches!$H:$H,AA447)))</f>
        <v/>
      </c>
      <c r="N447" s="11">
        <f>IF(L447="","",IF(L447&gt;M447,"W",IF(L447=M447,"D","L")))</f>
        <v/>
      </c>
      <c r="O447" s="11">
        <f>IF(L447="","",IF(L447&gt;M447,3,IF(L447=M447,1,0)))</f>
        <v/>
      </c>
      <c r="P447" s="31">
        <f>IF(I447="H",INDEX(Matches!$L:$L,AA447),INDEX(Matches!$N:$N,AA447))</f>
        <v/>
      </c>
      <c r="Q447" s="31">
        <f>INDEX(Matches!$M:$M,AA447)</f>
        <v/>
      </c>
      <c r="R447" s="31">
        <f>IF(I447="H",INDEX(Matches!$N:$N,AA447),INDEX(Matches!$L:$L,AA447))</f>
        <v/>
      </c>
      <c r="S447" s="33">
        <f>IF(I447="H",INDEX(Matches!$O:$O,AA447),INDEX(Matches!$P:$P,AA447))</f>
        <v/>
      </c>
      <c r="T447" s="33">
        <f>IF(INDEX(Matches!$J:$J,AA447)="","",IF(I447="H",INDEX(Matches!$J:$J,AA447),INDEX(Matches!$K:$K,AA447)))</f>
        <v/>
      </c>
      <c r="U447" s="33">
        <f>IF(INDEX(Matches!$K:$K,AA447)="","",IF(I447="H",INDEX(Matches!$K:$K,AA447),INDEX(Matches!$J:$J,AA447)))</f>
        <v/>
      </c>
      <c r="V447" s="30">
        <f>IF(T447="","",T447-U447)</f>
        <v/>
      </c>
      <c r="W447" s="33">
        <f>IF(I447="H",INDEX(Matches!$T:$T,AA447),INDEX(Matches!$U:$U,AA447))</f>
        <v/>
      </c>
      <c r="X447" s="11">
        <f>INDEX(Matches!$X:$X,AA447)</f>
        <v/>
      </c>
      <c r="Y447" s="30">
        <f>IF(O447="","",O447-S447)</f>
        <v/>
      </c>
      <c r="Z447" s="30">
        <f>IF(W447="","",W447-S447)</f>
        <v/>
      </c>
      <c r="AA447" s="24">
        <f>MATCH(J447,Matches!$A:$A,0)</f>
        <v/>
      </c>
      <c r="AB447" s="33" t="n"/>
      <c r="AC447" s="33" t="n">
        <v>0.8031925411487059</v>
      </c>
      <c r="AD447" s="24" t="n"/>
      <c r="AE447" s="24" t="n">
        <v>7</v>
      </c>
      <c r="AF447" s="33" t="n"/>
      <c r="AG447" s="33" t="n"/>
    </row>
    <row r="448">
      <c r="A448" s="24" t="inlineStr">
        <is>
          <t>Ipswich|29</t>
        </is>
      </c>
      <c r="B448" s="24" t="inlineStr">
        <is>
          <t>E0</t>
        </is>
      </c>
      <c r="C448" s="24" t="inlineStr">
        <is>
          <t>Premier League</t>
        </is>
      </c>
      <c r="D448" s="24" t="inlineStr">
        <is>
          <t>Ipswich</t>
        </is>
      </c>
      <c r="E448" s="24" t="n">
        <v>29</v>
      </c>
      <c r="F448" s="24" t="n">
        <v>8</v>
      </c>
      <c r="G448" s="29" t="n">
        <v>46459.625</v>
      </c>
      <c r="H448" s="24" t="inlineStr">
        <is>
          <t>Liverpool</t>
        </is>
      </c>
      <c r="I448" s="24" t="inlineStr">
        <is>
          <t>A</t>
        </is>
      </c>
      <c r="J448" s="24" t="inlineStr">
        <is>
          <t>E0-Liverpoo-Ipswich</t>
        </is>
      </c>
      <c r="K448" s="24" t="n">
        <v>3</v>
      </c>
      <c r="L448" s="11">
        <f>IF(INDEX(Matches!$X:$X,AA448)=0,"",IF(I448="H",INDEX(Matches!$H:$H,AA448),INDEX(Matches!$I:$I,AA448)))</f>
        <v/>
      </c>
      <c r="M448" s="11">
        <f>IF(INDEX(Matches!$X:$X,AA448)=0,"",IF(I448="H",INDEX(Matches!$I:$I,AA448),INDEX(Matches!$H:$H,AA448)))</f>
        <v/>
      </c>
      <c r="N448" s="11">
        <f>IF(L448="","",IF(L448&gt;M448,"W",IF(L448=M448,"D","L")))</f>
        <v/>
      </c>
      <c r="O448" s="11">
        <f>IF(L448="","",IF(L448&gt;M448,3,IF(L448=M448,1,0)))</f>
        <v/>
      </c>
      <c r="P448" s="31">
        <f>IF(I448="H",INDEX(Matches!$L:$L,AA448),INDEX(Matches!$N:$N,AA448))</f>
        <v/>
      </c>
      <c r="Q448" s="31">
        <f>INDEX(Matches!$M:$M,AA448)</f>
        <v/>
      </c>
      <c r="R448" s="31">
        <f>IF(I448="H",INDEX(Matches!$N:$N,AA448),INDEX(Matches!$L:$L,AA448))</f>
        <v/>
      </c>
      <c r="S448" s="33">
        <f>IF(I448="H",INDEX(Matches!$O:$O,AA448),INDEX(Matches!$P:$P,AA448))</f>
        <v/>
      </c>
      <c r="T448" s="33">
        <f>IF(INDEX(Matches!$J:$J,AA448)="","",IF(I448="H",INDEX(Matches!$J:$J,AA448),INDEX(Matches!$K:$K,AA448)))</f>
        <v/>
      </c>
      <c r="U448" s="33">
        <f>IF(INDEX(Matches!$K:$K,AA448)="","",IF(I448="H",INDEX(Matches!$K:$K,AA448),INDEX(Matches!$J:$J,AA448)))</f>
        <v/>
      </c>
      <c r="V448" s="30">
        <f>IF(T448="","",T448-U448)</f>
        <v/>
      </c>
      <c r="W448" s="33">
        <f>IF(I448="H",INDEX(Matches!$T:$T,AA448),INDEX(Matches!$U:$U,AA448))</f>
        <v/>
      </c>
      <c r="X448" s="11">
        <f>INDEX(Matches!$X:$X,AA448)</f>
        <v/>
      </c>
      <c r="Y448" s="30">
        <f>IF(O448="","",O448-S448)</f>
        <v/>
      </c>
      <c r="Z448" s="30">
        <f>IF(W448="","",W448-S448)</f>
        <v/>
      </c>
      <c r="AA448" s="24">
        <f>MATCH(J448,Matches!$A:$A,0)</f>
        <v/>
      </c>
      <c r="AB448" s="33" t="n"/>
      <c r="AC448" s="33" t="n">
        <v>0.4362141370886929</v>
      </c>
      <c r="AD448" s="24" t="n"/>
      <c r="AE448" s="24" t="n">
        <v>8</v>
      </c>
      <c r="AF448" s="33" t="n"/>
      <c r="AG448" s="33" t="n"/>
    </row>
    <row r="449">
      <c r="A449" s="24" t="inlineStr">
        <is>
          <t>Ipswich|30</t>
        </is>
      </c>
      <c r="B449" s="24" t="inlineStr">
        <is>
          <t>E0</t>
        </is>
      </c>
      <c r="C449" s="24" t="inlineStr">
        <is>
          <t>Premier League</t>
        </is>
      </c>
      <c r="D449" s="24" t="inlineStr">
        <is>
          <t>Ipswich</t>
        </is>
      </c>
      <c r="E449" s="24" t="n">
        <v>30</v>
      </c>
      <c r="F449" s="24" t="n">
        <v>8</v>
      </c>
      <c r="G449" s="29" t="n">
        <v>46466.625</v>
      </c>
      <c r="H449" s="24" t="inlineStr">
        <is>
          <t>Crystal Palace</t>
        </is>
      </c>
      <c r="I449" s="24" t="inlineStr">
        <is>
          <t>H</t>
        </is>
      </c>
      <c r="J449" s="24" t="inlineStr">
        <is>
          <t>E0-Ipswich-CrystalP</t>
        </is>
      </c>
      <c r="K449" s="24" t="n">
        <v>15</v>
      </c>
      <c r="L449" s="11">
        <f>IF(INDEX(Matches!$X:$X,AA449)=0,"",IF(I449="H",INDEX(Matches!$H:$H,AA449),INDEX(Matches!$I:$I,AA449)))</f>
        <v/>
      </c>
      <c r="M449" s="11">
        <f>IF(INDEX(Matches!$X:$X,AA449)=0,"",IF(I449="H",INDEX(Matches!$I:$I,AA449),INDEX(Matches!$H:$H,AA449)))</f>
        <v/>
      </c>
      <c r="N449" s="11">
        <f>IF(L449="","",IF(L449&gt;M449,"W",IF(L449=M449,"D","L")))</f>
        <v/>
      </c>
      <c r="O449" s="11">
        <f>IF(L449="","",IF(L449&gt;M449,3,IF(L449=M449,1,0)))</f>
        <v/>
      </c>
      <c r="P449" s="31">
        <f>IF(I449="H",INDEX(Matches!$L:$L,AA449),INDEX(Matches!$N:$N,AA449))</f>
        <v/>
      </c>
      <c r="Q449" s="31">
        <f>INDEX(Matches!$M:$M,AA449)</f>
        <v/>
      </c>
      <c r="R449" s="31">
        <f>IF(I449="H",INDEX(Matches!$N:$N,AA449),INDEX(Matches!$L:$L,AA449))</f>
        <v/>
      </c>
      <c r="S449" s="33">
        <f>IF(I449="H",INDEX(Matches!$O:$O,AA449),INDEX(Matches!$P:$P,AA449))</f>
        <v/>
      </c>
      <c r="T449" s="33">
        <f>IF(INDEX(Matches!$J:$J,AA449)="","",IF(I449="H",INDEX(Matches!$J:$J,AA449),INDEX(Matches!$K:$K,AA449)))</f>
        <v/>
      </c>
      <c r="U449" s="33">
        <f>IF(INDEX(Matches!$K:$K,AA449)="","",IF(I449="H",INDEX(Matches!$K:$K,AA449),INDEX(Matches!$J:$J,AA449)))</f>
        <v/>
      </c>
      <c r="V449" s="30">
        <f>IF(T449="","",T449-U449)</f>
        <v/>
      </c>
      <c r="W449" s="33">
        <f>IF(I449="H",INDEX(Matches!$T:$T,AA449),INDEX(Matches!$U:$U,AA449))</f>
        <v/>
      </c>
      <c r="X449" s="11">
        <f>INDEX(Matches!$X:$X,AA449)</f>
        <v/>
      </c>
      <c r="Y449" s="30">
        <f>IF(O449="","",O449-S449)</f>
        <v/>
      </c>
      <c r="Z449" s="30">
        <f>IF(W449="","",W449-S449)</f>
        <v/>
      </c>
      <c r="AA449" s="24">
        <f>MATCH(J449,Matches!$A:$A,0)</f>
        <v/>
      </c>
      <c r="AB449" s="33" t="n"/>
      <c r="AC449" s="33" t="n">
        <v>1.276655071833774</v>
      </c>
      <c r="AD449" s="24" t="n"/>
      <c r="AE449" s="24" t="n">
        <v>8</v>
      </c>
      <c r="AF449" s="33" t="n"/>
      <c r="AG449" s="33" t="n"/>
    </row>
    <row r="450">
      <c r="A450" s="24" t="inlineStr">
        <is>
          <t>Ipswich|31</t>
        </is>
      </c>
      <c r="B450" s="24" t="inlineStr">
        <is>
          <t>E0</t>
        </is>
      </c>
      <c r="C450" s="24" t="inlineStr">
        <is>
          <t>Premier League</t>
        </is>
      </c>
      <c r="D450" s="24" t="inlineStr">
        <is>
          <t>Ipswich</t>
        </is>
      </c>
      <c r="E450" s="24" t="n">
        <v>31</v>
      </c>
      <c r="F450" s="24" t="n">
        <v>8</v>
      </c>
      <c r="G450" s="29" t="n">
        <v>46487.625</v>
      </c>
      <c r="H450" s="24" t="inlineStr">
        <is>
          <t>Sunderland</t>
        </is>
      </c>
      <c r="I450" s="24" t="inlineStr">
        <is>
          <t>A</t>
        </is>
      </c>
      <c r="J450" s="24" t="inlineStr">
        <is>
          <t>E0-Sunderla-Ipswich</t>
        </is>
      </c>
      <c r="K450" s="24" t="n">
        <v>17</v>
      </c>
      <c r="L450" s="11">
        <f>IF(INDEX(Matches!$X:$X,AA450)=0,"",IF(I450="H",INDEX(Matches!$H:$H,AA450),INDEX(Matches!$I:$I,AA450)))</f>
        <v/>
      </c>
      <c r="M450" s="11">
        <f>IF(INDEX(Matches!$X:$X,AA450)=0,"",IF(I450="H",INDEX(Matches!$I:$I,AA450),INDEX(Matches!$H:$H,AA450)))</f>
        <v/>
      </c>
      <c r="N450" s="11">
        <f>IF(L450="","",IF(L450&gt;M450,"W",IF(L450=M450,"D","L")))</f>
        <v/>
      </c>
      <c r="O450" s="11">
        <f>IF(L450="","",IF(L450&gt;M450,3,IF(L450=M450,1,0)))</f>
        <v/>
      </c>
      <c r="P450" s="31">
        <f>IF(I450="H",INDEX(Matches!$L:$L,AA450),INDEX(Matches!$N:$N,AA450))</f>
        <v/>
      </c>
      <c r="Q450" s="31">
        <f>INDEX(Matches!$M:$M,AA450)</f>
        <v/>
      </c>
      <c r="R450" s="31">
        <f>IF(I450="H",INDEX(Matches!$N:$N,AA450),INDEX(Matches!$L:$L,AA450))</f>
        <v/>
      </c>
      <c r="S450" s="33">
        <f>IF(I450="H",INDEX(Matches!$O:$O,AA450),INDEX(Matches!$P:$P,AA450))</f>
        <v/>
      </c>
      <c r="T450" s="33">
        <f>IF(INDEX(Matches!$J:$J,AA450)="","",IF(I450="H",INDEX(Matches!$J:$J,AA450),INDEX(Matches!$K:$K,AA450)))</f>
        <v/>
      </c>
      <c r="U450" s="33">
        <f>IF(INDEX(Matches!$K:$K,AA450)="","",IF(I450="H",INDEX(Matches!$K:$K,AA450),INDEX(Matches!$J:$J,AA450)))</f>
        <v/>
      </c>
      <c r="V450" s="30">
        <f>IF(T450="","",T450-U450)</f>
        <v/>
      </c>
      <c r="W450" s="33">
        <f>IF(I450="H",INDEX(Matches!$T:$T,AA450),INDEX(Matches!$U:$U,AA450))</f>
        <v/>
      </c>
      <c r="X450" s="11">
        <f>INDEX(Matches!$X:$X,AA450)</f>
        <v/>
      </c>
      <c r="Y450" s="30">
        <f>IF(O450="","",O450-S450)</f>
        <v/>
      </c>
      <c r="Z450" s="30">
        <f>IF(W450="","",W450-S450)</f>
        <v/>
      </c>
      <c r="AA450" s="24">
        <f>MATCH(J450,Matches!$A:$A,0)</f>
        <v/>
      </c>
      <c r="AB450" s="33" t="n"/>
      <c r="AC450" s="33" t="n">
        <v>0.9718364376075697</v>
      </c>
      <c r="AD450" s="24" t="n"/>
      <c r="AE450" s="24" t="n">
        <v>8</v>
      </c>
      <c r="AF450" s="33" t="n"/>
      <c r="AG450" s="33" t="n"/>
    </row>
    <row r="451">
      <c r="A451" s="24" t="inlineStr">
        <is>
          <t>Ipswich|32</t>
        </is>
      </c>
      <c r="B451" s="24" t="inlineStr">
        <is>
          <t>E0</t>
        </is>
      </c>
      <c r="C451" s="24" t="inlineStr">
        <is>
          <t>Premier League</t>
        </is>
      </c>
      <c r="D451" s="24" t="inlineStr">
        <is>
          <t>Ipswich</t>
        </is>
      </c>
      <c r="E451" s="24" t="n">
        <v>32</v>
      </c>
      <c r="F451" s="24" t="n">
        <v>8</v>
      </c>
      <c r="G451" s="29" t="n">
        <v>46494.625</v>
      </c>
      <c r="H451" s="24" t="inlineStr">
        <is>
          <t>Man Utd</t>
        </is>
      </c>
      <c r="I451" s="24" t="inlineStr">
        <is>
          <t>H</t>
        </is>
      </c>
      <c r="J451" s="24" t="inlineStr">
        <is>
          <t>E0-Ipswich-ManUtd</t>
        </is>
      </c>
      <c r="K451" s="24" t="n">
        <v>4</v>
      </c>
      <c r="L451" s="11">
        <f>IF(INDEX(Matches!$X:$X,AA451)=0,"",IF(I451="H",INDEX(Matches!$H:$H,AA451),INDEX(Matches!$I:$I,AA451)))</f>
        <v/>
      </c>
      <c r="M451" s="11">
        <f>IF(INDEX(Matches!$X:$X,AA451)=0,"",IF(I451="H",INDEX(Matches!$I:$I,AA451),INDEX(Matches!$H:$H,AA451)))</f>
        <v/>
      </c>
      <c r="N451" s="11">
        <f>IF(L451="","",IF(L451&gt;M451,"W",IF(L451=M451,"D","L")))</f>
        <v/>
      </c>
      <c r="O451" s="11">
        <f>IF(L451="","",IF(L451&gt;M451,3,IF(L451=M451,1,0)))</f>
        <v/>
      </c>
      <c r="P451" s="31">
        <f>IF(I451="H",INDEX(Matches!$L:$L,AA451),INDEX(Matches!$N:$N,AA451))</f>
        <v/>
      </c>
      <c r="Q451" s="31">
        <f>INDEX(Matches!$M:$M,AA451)</f>
        <v/>
      </c>
      <c r="R451" s="31">
        <f>IF(I451="H",INDEX(Matches!$N:$N,AA451),INDEX(Matches!$L:$L,AA451))</f>
        <v/>
      </c>
      <c r="S451" s="33">
        <f>IF(I451="H",INDEX(Matches!$O:$O,AA451),INDEX(Matches!$P:$P,AA451))</f>
        <v/>
      </c>
      <c r="T451" s="33">
        <f>IF(INDEX(Matches!$J:$J,AA451)="","",IF(I451="H",INDEX(Matches!$J:$J,AA451),INDEX(Matches!$K:$K,AA451)))</f>
        <v/>
      </c>
      <c r="U451" s="33">
        <f>IF(INDEX(Matches!$K:$K,AA451)="","",IF(I451="H",INDEX(Matches!$K:$K,AA451),INDEX(Matches!$J:$J,AA451)))</f>
        <v/>
      </c>
      <c r="V451" s="30">
        <f>IF(T451="","",T451-U451)</f>
        <v/>
      </c>
      <c r="W451" s="33">
        <f>IF(I451="H",INDEX(Matches!$T:$T,AA451),INDEX(Matches!$U:$U,AA451))</f>
        <v/>
      </c>
      <c r="X451" s="11">
        <f>INDEX(Matches!$X:$X,AA451)</f>
        <v/>
      </c>
      <c r="Y451" s="30">
        <f>IF(O451="","",O451-S451)</f>
        <v/>
      </c>
      <c r="Z451" s="30">
        <f>IF(W451="","",W451-S451)</f>
        <v/>
      </c>
      <c r="AA451" s="24">
        <f>MATCH(J451,Matches!$A:$A,0)</f>
        <v/>
      </c>
      <c r="AB451" s="33" t="n"/>
      <c r="AC451" s="33" t="n">
        <v>0.6893367804843932</v>
      </c>
      <c r="AD451" s="24" t="n"/>
      <c r="AE451" s="24" t="n">
        <v>8</v>
      </c>
      <c r="AF451" s="33" t="n"/>
      <c r="AG451" s="33" t="n"/>
    </row>
    <row r="452">
      <c r="A452" s="24" t="inlineStr">
        <is>
          <t>Ipswich|33</t>
        </is>
      </c>
      <c r="B452" s="24" t="inlineStr">
        <is>
          <t>E0</t>
        </is>
      </c>
      <c r="C452" s="24" t="inlineStr">
        <is>
          <t>Premier League</t>
        </is>
      </c>
      <c r="D452" s="24" t="inlineStr">
        <is>
          <t>Ipswich</t>
        </is>
      </c>
      <c r="E452" s="24" t="n">
        <v>33</v>
      </c>
      <c r="F452" s="24" t="n">
        <v>9</v>
      </c>
      <c r="G452" s="29" t="n">
        <v>46501.625</v>
      </c>
      <c r="H452" s="24" t="inlineStr">
        <is>
          <t>Newcastle</t>
        </is>
      </c>
      <c r="I452" s="24" t="inlineStr">
        <is>
          <t>A</t>
        </is>
      </c>
      <c r="J452" s="24" t="inlineStr">
        <is>
          <t>E0-Newcastl-Ipswich</t>
        </is>
      </c>
      <c r="K452" s="24" t="n">
        <v>9</v>
      </c>
      <c r="L452" s="11">
        <f>IF(INDEX(Matches!$X:$X,AA452)=0,"",IF(I452="H",INDEX(Matches!$H:$H,AA452),INDEX(Matches!$I:$I,AA452)))</f>
        <v/>
      </c>
      <c r="M452" s="11">
        <f>IF(INDEX(Matches!$X:$X,AA452)=0,"",IF(I452="H",INDEX(Matches!$I:$I,AA452),INDEX(Matches!$H:$H,AA452)))</f>
        <v/>
      </c>
      <c r="N452" s="11">
        <f>IF(L452="","",IF(L452&gt;M452,"W",IF(L452=M452,"D","L")))</f>
        <v/>
      </c>
      <c r="O452" s="11">
        <f>IF(L452="","",IF(L452&gt;M452,3,IF(L452=M452,1,0)))</f>
        <v/>
      </c>
      <c r="P452" s="31">
        <f>IF(I452="H",INDEX(Matches!$L:$L,AA452),INDEX(Matches!$N:$N,AA452))</f>
        <v/>
      </c>
      <c r="Q452" s="31">
        <f>INDEX(Matches!$M:$M,AA452)</f>
        <v/>
      </c>
      <c r="R452" s="31">
        <f>IF(I452="H",INDEX(Matches!$N:$N,AA452),INDEX(Matches!$L:$L,AA452))</f>
        <v/>
      </c>
      <c r="S452" s="33">
        <f>IF(I452="H",INDEX(Matches!$O:$O,AA452),INDEX(Matches!$P:$P,AA452))</f>
        <v/>
      </c>
      <c r="T452" s="33">
        <f>IF(INDEX(Matches!$J:$J,AA452)="","",IF(I452="H",INDEX(Matches!$J:$J,AA452),INDEX(Matches!$K:$K,AA452)))</f>
        <v/>
      </c>
      <c r="U452" s="33">
        <f>IF(INDEX(Matches!$K:$K,AA452)="","",IF(I452="H",INDEX(Matches!$K:$K,AA452),INDEX(Matches!$J:$J,AA452)))</f>
        <v/>
      </c>
      <c r="V452" s="30">
        <f>IF(T452="","",T452-U452)</f>
        <v/>
      </c>
      <c r="W452" s="33">
        <f>IF(I452="H",INDEX(Matches!$T:$T,AA452),INDEX(Matches!$U:$U,AA452))</f>
        <v/>
      </c>
      <c r="X452" s="11">
        <f>INDEX(Matches!$X:$X,AA452)</f>
        <v/>
      </c>
      <c r="Y452" s="30">
        <f>IF(O452="","",O452-S452)</f>
        <v/>
      </c>
      <c r="Z452" s="30">
        <f>IF(W452="","",W452-S452)</f>
        <v/>
      </c>
      <c r="AA452" s="24">
        <f>MATCH(J452,Matches!$A:$A,0)</f>
        <v/>
      </c>
      <c r="AB452" s="33" t="n"/>
      <c r="AC452" s="33" t="n">
        <v>0.8101860944440423</v>
      </c>
      <c r="AD452" s="24" t="n"/>
      <c r="AE452" s="24" t="n">
        <v>9</v>
      </c>
      <c r="AF452" s="33" t="n"/>
      <c r="AG452" s="33" t="n"/>
    </row>
    <row r="453">
      <c r="A453" s="24" t="inlineStr">
        <is>
          <t>Ipswich|34</t>
        </is>
      </c>
      <c r="B453" s="24" t="inlineStr">
        <is>
          <t>E0</t>
        </is>
      </c>
      <c r="C453" s="24" t="inlineStr">
        <is>
          <t>Premier League</t>
        </is>
      </c>
      <c r="D453" s="24" t="inlineStr">
        <is>
          <t>Ipswich</t>
        </is>
      </c>
      <c r="E453" s="24" t="n">
        <v>34</v>
      </c>
      <c r="F453" s="24" t="n">
        <v>9</v>
      </c>
      <c r="G453" s="29" t="n">
        <v>46508.625</v>
      </c>
      <c r="H453" s="24" t="inlineStr">
        <is>
          <t>Leeds</t>
        </is>
      </c>
      <c r="I453" s="24" t="inlineStr">
        <is>
          <t>H</t>
        </is>
      </c>
      <c r="J453" s="24" t="inlineStr">
        <is>
          <t>E0-Ipswich-Leeds</t>
        </is>
      </c>
      <c r="K453" s="24" t="n">
        <v>14</v>
      </c>
      <c r="L453" s="11">
        <f>IF(INDEX(Matches!$X:$X,AA453)=0,"",IF(I453="H",INDEX(Matches!$H:$H,AA453),INDEX(Matches!$I:$I,AA453)))</f>
        <v/>
      </c>
      <c r="M453" s="11">
        <f>IF(INDEX(Matches!$X:$X,AA453)=0,"",IF(I453="H",INDEX(Matches!$I:$I,AA453),INDEX(Matches!$H:$H,AA453)))</f>
        <v/>
      </c>
      <c r="N453" s="11">
        <f>IF(L453="","",IF(L453&gt;M453,"W",IF(L453=M453,"D","L")))</f>
        <v/>
      </c>
      <c r="O453" s="11">
        <f>IF(L453="","",IF(L453&gt;M453,3,IF(L453=M453,1,0)))</f>
        <v/>
      </c>
      <c r="P453" s="31">
        <f>IF(I453="H",INDEX(Matches!$L:$L,AA453),INDEX(Matches!$N:$N,AA453))</f>
        <v/>
      </c>
      <c r="Q453" s="31">
        <f>INDEX(Matches!$M:$M,AA453)</f>
        <v/>
      </c>
      <c r="R453" s="31">
        <f>IF(I453="H",INDEX(Matches!$N:$N,AA453),INDEX(Matches!$L:$L,AA453))</f>
        <v/>
      </c>
      <c r="S453" s="33">
        <f>IF(I453="H",INDEX(Matches!$O:$O,AA453),INDEX(Matches!$P:$P,AA453))</f>
        <v/>
      </c>
      <c r="T453" s="33">
        <f>IF(INDEX(Matches!$J:$J,AA453)="","",IF(I453="H",INDEX(Matches!$J:$J,AA453),INDEX(Matches!$K:$K,AA453)))</f>
        <v/>
      </c>
      <c r="U453" s="33">
        <f>IF(INDEX(Matches!$K:$K,AA453)="","",IF(I453="H",INDEX(Matches!$K:$K,AA453),INDEX(Matches!$J:$J,AA453)))</f>
        <v/>
      </c>
      <c r="V453" s="30">
        <f>IF(T453="","",T453-U453)</f>
        <v/>
      </c>
      <c r="W453" s="33">
        <f>IF(I453="H",INDEX(Matches!$T:$T,AA453),INDEX(Matches!$U:$U,AA453))</f>
        <v/>
      </c>
      <c r="X453" s="11">
        <f>INDEX(Matches!$X:$X,AA453)</f>
        <v/>
      </c>
      <c r="Y453" s="30">
        <f>IF(O453="","",O453-S453)</f>
        <v/>
      </c>
      <c r="Z453" s="30">
        <f>IF(W453="","",W453-S453)</f>
        <v/>
      </c>
      <c r="AA453" s="24">
        <f>MATCH(J453,Matches!$A:$A,0)</f>
        <v/>
      </c>
      <c r="AB453" s="33" t="n"/>
      <c r="AC453" s="33" t="n">
        <v>1.194849312199079</v>
      </c>
      <c r="AD453" s="24" t="n"/>
      <c r="AE453" s="24" t="n">
        <v>9</v>
      </c>
      <c r="AF453" s="33" t="n"/>
      <c r="AG453" s="33" t="n"/>
    </row>
    <row r="454">
      <c r="A454" s="24" t="inlineStr">
        <is>
          <t>Ipswich|35</t>
        </is>
      </c>
      <c r="B454" s="24" t="inlineStr">
        <is>
          <t>E0</t>
        </is>
      </c>
      <c r="C454" s="24" t="inlineStr">
        <is>
          <t>Premier League</t>
        </is>
      </c>
      <c r="D454" s="24" t="inlineStr">
        <is>
          <t>Ipswich</t>
        </is>
      </c>
      <c r="E454" s="24" t="n">
        <v>35</v>
      </c>
      <c r="F454" s="24" t="n">
        <v>9</v>
      </c>
      <c r="G454" s="29" t="n">
        <v>46515.625</v>
      </c>
      <c r="H454" s="24" t="inlineStr">
        <is>
          <t>Fulham</t>
        </is>
      </c>
      <c r="I454" s="24" t="inlineStr">
        <is>
          <t>A</t>
        </is>
      </c>
      <c r="J454" s="24" t="inlineStr">
        <is>
          <t>E0-Fulham-Ipswich</t>
        </is>
      </c>
      <c r="K454" s="24" t="n">
        <v>16</v>
      </c>
      <c r="L454" s="11">
        <f>IF(INDEX(Matches!$X:$X,AA454)=0,"",IF(I454="H",INDEX(Matches!$H:$H,AA454),INDEX(Matches!$I:$I,AA454)))</f>
        <v/>
      </c>
      <c r="M454" s="11">
        <f>IF(INDEX(Matches!$X:$X,AA454)=0,"",IF(I454="H",INDEX(Matches!$I:$I,AA454),INDEX(Matches!$H:$H,AA454)))</f>
        <v/>
      </c>
      <c r="N454" s="11">
        <f>IF(L454="","",IF(L454&gt;M454,"W",IF(L454=M454,"D","L")))</f>
        <v/>
      </c>
      <c r="O454" s="11">
        <f>IF(L454="","",IF(L454&gt;M454,3,IF(L454=M454,1,0)))</f>
        <v/>
      </c>
      <c r="P454" s="31">
        <f>IF(I454="H",INDEX(Matches!$L:$L,AA454),INDEX(Matches!$N:$N,AA454))</f>
        <v/>
      </c>
      <c r="Q454" s="31">
        <f>INDEX(Matches!$M:$M,AA454)</f>
        <v/>
      </c>
      <c r="R454" s="31">
        <f>IF(I454="H",INDEX(Matches!$N:$N,AA454),INDEX(Matches!$L:$L,AA454))</f>
        <v/>
      </c>
      <c r="S454" s="33">
        <f>IF(I454="H",INDEX(Matches!$O:$O,AA454),INDEX(Matches!$P:$P,AA454))</f>
        <v/>
      </c>
      <c r="T454" s="33">
        <f>IF(INDEX(Matches!$J:$J,AA454)="","",IF(I454="H",INDEX(Matches!$J:$J,AA454),INDEX(Matches!$K:$K,AA454)))</f>
        <v/>
      </c>
      <c r="U454" s="33">
        <f>IF(INDEX(Matches!$K:$K,AA454)="","",IF(I454="H",INDEX(Matches!$K:$K,AA454),INDEX(Matches!$J:$J,AA454)))</f>
        <v/>
      </c>
      <c r="V454" s="30">
        <f>IF(T454="","",T454-U454)</f>
        <v/>
      </c>
      <c r="W454" s="33">
        <f>IF(I454="H",INDEX(Matches!$T:$T,AA454),INDEX(Matches!$U:$U,AA454))</f>
        <v/>
      </c>
      <c r="X454" s="11">
        <f>INDEX(Matches!$X:$X,AA454)</f>
        <v/>
      </c>
      <c r="Y454" s="30">
        <f>IF(O454="","",O454-S454)</f>
        <v/>
      </c>
      <c r="Z454" s="30">
        <f>IF(W454="","",W454-S454)</f>
        <v/>
      </c>
      <c r="AA454" s="24">
        <f>MATCH(J454,Matches!$A:$A,0)</f>
        <v/>
      </c>
      <c r="AB454" s="33" t="n"/>
      <c r="AC454" s="33" t="n">
        <v>0.9084199290086853</v>
      </c>
      <c r="AD454" s="24" t="n"/>
      <c r="AE454" s="24" t="n">
        <v>9</v>
      </c>
      <c r="AF454" s="33" t="n"/>
      <c r="AG454" s="33" t="n"/>
    </row>
    <row r="455">
      <c r="A455" s="24" t="inlineStr">
        <is>
          <t>Ipswich|36</t>
        </is>
      </c>
      <c r="B455" s="24" t="inlineStr">
        <is>
          <t>E0</t>
        </is>
      </c>
      <c r="C455" s="24" t="inlineStr">
        <is>
          <t>Premier League</t>
        </is>
      </c>
      <c r="D455" s="24" t="inlineStr">
        <is>
          <t>Ipswich</t>
        </is>
      </c>
      <c r="E455" s="24" t="n">
        <v>36</v>
      </c>
      <c r="F455" s="24" t="n">
        <v>9</v>
      </c>
      <c r="G455" s="29" t="n">
        <v>46522.625</v>
      </c>
      <c r="H455" s="24" t="inlineStr">
        <is>
          <t>Man City</t>
        </is>
      </c>
      <c r="I455" s="24" t="inlineStr">
        <is>
          <t>H</t>
        </is>
      </c>
      <c r="J455" s="24" t="inlineStr">
        <is>
          <t>E0-Ipswich-ManCity</t>
        </is>
      </c>
      <c r="K455" s="24" t="n">
        <v>2</v>
      </c>
      <c r="L455" s="11">
        <f>IF(INDEX(Matches!$X:$X,AA455)=0,"",IF(I455="H",INDEX(Matches!$H:$H,AA455),INDEX(Matches!$I:$I,AA455)))</f>
        <v/>
      </c>
      <c r="M455" s="11">
        <f>IF(INDEX(Matches!$X:$X,AA455)=0,"",IF(I455="H",INDEX(Matches!$I:$I,AA455),INDEX(Matches!$H:$H,AA455)))</f>
        <v/>
      </c>
      <c r="N455" s="11">
        <f>IF(L455="","",IF(L455&gt;M455,"W",IF(L455=M455,"D","L")))</f>
        <v/>
      </c>
      <c r="O455" s="11">
        <f>IF(L455="","",IF(L455&gt;M455,3,IF(L455=M455,1,0)))</f>
        <v/>
      </c>
      <c r="P455" s="31">
        <f>IF(I455="H",INDEX(Matches!$L:$L,AA455),INDEX(Matches!$N:$N,AA455))</f>
        <v/>
      </c>
      <c r="Q455" s="31">
        <f>INDEX(Matches!$M:$M,AA455)</f>
        <v/>
      </c>
      <c r="R455" s="31">
        <f>IF(I455="H",INDEX(Matches!$N:$N,AA455),INDEX(Matches!$L:$L,AA455))</f>
        <v/>
      </c>
      <c r="S455" s="33">
        <f>IF(I455="H",INDEX(Matches!$O:$O,AA455),INDEX(Matches!$P:$P,AA455))</f>
        <v/>
      </c>
      <c r="T455" s="33">
        <f>IF(INDEX(Matches!$J:$J,AA455)="","",IF(I455="H",INDEX(Matches!$J:$J,AA455),INDEX(Matches!$K:$K,AA455)))</f>
        <v/>
      </c>
      <c r="U455" s="33">
        <f>IF(INDEX(Matches!$K:$K,AA455)="","",IF(I455="H",INDEX(Matches!$K:$K,AA455),INDEX(Matches!$J:$J,AA455)))</f>
        <v/>
      </c>
      <c r="V455" s="30">
        <f>IF(T455="","",T455-U455)</f>
        <v/>
      </c>
      <c r="W455" s="33">
        <f>IF(I455="H",INDEX(Matches!$T:$T,AA455),INDEX(Matches!$U:$U,AA455))</f>
        <v/>
      </c>
      <c r="X455" s="11">
        <f>INDEX(Matches!$X:$X,AA455)</f>
        <v/>
      </c>
      <c r="Y455" s="30">
        <f>IF(O455="","",O455-S455)</f>
        <v/>
      </c>
      <c r="Z455" s="30">
        <f>IF(W455="","",W455-S455)</f>
        <v/>
      </c>
      <c r="AA455" s="24">
        <f>MATCH(J455,Matches!$A:$A,0)</f>
        <v/>
      </c>
      <c r="AB455" s="33" t="n"/>
      <c r="AC455" s="33" t="n">
        <v>0.5624144351107985</v>
      </c>
      <c r="AD455" s="24" t="n"/>
      <c r="AE455" s="24" t="n">
        <v>9</v>
      </c>
      <c r="AF455" s="33" t="n"/>
      <c r="AG455" s="33" t="n"/>
    </row>
    <row r="456">
      <c r="A456" s="24" t="inlineStr">
        <is>
          <t>Ipswich|37</t>
        </is>
      </c>
      <c r="B456" s="24" t="inlineStr">
        <is>
          <t>E0</t>
        </is>
      </c>
      <c r="C456" s="24" t="inlineStr">
        <is>
          <t>Premier League</t>
        </is>
      </c>
      <c r="D456" s="24" t="inlineStr">
        <is>
          <t>Ipswich</t>
        </is>
      </c>
      <c r="E456" s="24" t="n">
        <v>37</v>
      </c>
      <c r="F456" s="24" t="n">
        <v>10</v>
      </c>
      <c r="G456" s="29" t="n">
        <v>46530.625</v>
      </c>
      <c r="H456" s="24" t="inlineStr">
        <is>
          <t>Nott'm Forest</t>
        </is>
      </c>
      <c r="I456" s="24" t="inlineStr">
        <is>
          <t>A</t>
        </is>
      </c>
      <c r="J456" s="24" t="inlineStr">
        <is>
          <t>E0-NottmFor-Ipswich</t>
        </is>
      </c>
      <c r="K456" s="24" t="n">
        <v>13</v>
      </c>
      <c r="L456" s="11">
        <f>IF(INDEX(Matches!$X:$X,AA456)=0,"",IF(I456="H",INDEX(Matches!$H:$H,AA456),INDEX(Matches!$I:$I,AA456)))</f>
        <v/>
      </c>
      <c r="M456" s="11">
        <f>IF(INDEX(Matches!$X:$X,AA456)=0,"",IF(I456="H",INDEX(Matches!$I:$I,AA456),INDEX(Matches!$H:$H,AA456)))</f>
        <v/>
      </c>
      <c r="N456" s="11">
        <f>IF(L456="","",IF(L456&gt;M456,"W",IF(L456=M456,"D","L")))</f>
        <v/>
      </c>
      <c r="O456" s="11">
        <f>IF(L456="","",IF(L456&gt;M456,3,IF(L456=M456,1,0)))</f>
        <v/>
      </c>
      <c r="P456" s="31">
        <f>IF(I456="H",INDEX(Matches!$L:$L,AA456),INDEX(Matches!$N:$N,AA456))</f>
        <v/>
      </c>
      <c r="Q456" s="31">
        <f>INDEX(Matches!$M:$M,AA456)</f>
        <v/>
      </c>
      <c r="R456" s="31">
        <f>IF(I456="H",INDEX(Matches!$N:$N,AA456),INDEX(Matches!$L:$L,AA456))</f>
        <v/>
      </c>
      <c r="S456" s="33">
        <f>IF(I456="H",INDEX(Matches!$O:$O,AA456),INDEX(Matches!$P:$P,AA456))</f>
        <v/>
      </c>
      <c r="T456" s="33">
        <f>IF(INDEX(Matches!$J:$J,AA456)="","",IF(I456="H",INDEX(Matches!$J:$J,AA456),INDEX(Matches!$K:$K,AA456)))</f>
        <v/>
      </c>
      <c r="U456" s="33">
        <f>IF(INDEX(Matches!$K:$K,AA456)="","",IF(I456="H",INDEX(Matches!$K:$K,AA456),INDEX(Matches!$J:$J,AA456)))</f>
        <v/>
      </c>
      <c r="V456" s="30">
        <f>IF(T456="","",T456-U456)</f>
        <v/>
      </c>
      <c r="W456" s="33">
        <f>IF(I456="H",INDEX(Matches!$T:$T,AA456),INDEX(Matches!$U:$U,AA456))</f>
        <v/>
      </c>
      <c r="X456" s="11">
        <f>INDEX(Matches!$X:$X,AA456)</f>
        <v/>
      </c>
      <c r="Y456" s="30">
        <f>IF(O456="","",O456-S456)</f>
        <v/>
      </c>
      <c r="Z456" s="30">
        <f>IF(W456="","",W456-S456)</f>
        <v/>
      </c>
      <c r="AA456" s="24">
        <f>MATCH(J456,Matches!$A:$A,0)</f>
        <v/>
      </c>
      <c r="AB456" s="33" t="n"/>
      <c r="AC456" s="33" t="n">
        <v>0.8255953641846882</v>
      </c>
      <c r="AD456" s="24" t="n"/>
      <c r="AE456" s="24" t="n">
        <v>10</v>
      </c>
      <c r="AF456" s="33" t="n"/>
      <c r="AG456" s="33" t="n"/>
    </row>
    <row r="457">
      <c r="A457" s="24" t="inlineStr">
        <is>
          <t>Ipswich|38</t>
        </is>
      </c>
      <c r="B457" s="24" t="inlineStr">
        <is>
          <t>E0</t>
        </is>
      </c>
      <c r="C457" s="24" t="inlineStr">
        <is>
          <t>Premier League</t>
        </is>
      </c>
      <c r="D457" s="24" t="inlineStr">
        <is>
          <t>Ipswich</t>
        </is>
      </c>
      <c r="E457" s="24" t="n">
        <v>38</v>
      </c>
      <c r="F457" s="24" t="n">
        <v>10</v>
      </c>
      <c r="G457" s="29" t="n">
        <v>46537.66666666666</v>
      </c>
      <c r="H457" s="24" t="inlineStr">
        <is>
          <t>Everton</t>
        </is>
      </c>
      <c r="I457" s="24" t="inlineStr">
        <is>
          <t>H</t>
        </is>
      </c>
      <c r="J457" s="24" t="inlineStr">
        <is>
          <t>E0-Ipswich-Everton</t>
        </is>
      </c>
      <c r="K457" s="24" t="n">
        <v>10</v>
      </c>
      <c r="L457" s="11">
        <f>IF(INDEX(Matches!$X:$X,AA457)=0,"",IF(I457="H",INDEX(Matches!$H:$H,AA457),INDEX(Matches!$I:$I,AA457)))</f>
        <v/>
      </c>
      <c r="M457" s="11">
        <f>IF(INDEX(Matches!$X:$X,AA457)=0,"",IF(I457="H",INDEX(Matches!$I:$I,AA457),INDEX(Matches!$H:$H,AA457)))</f>
        <v/>
      </c>
      <c r="N457" s="11">
        <f>IF(L457="","",IF(L457&gt;M457,"W",IF(L457=M457,"D","L")))</f>
        <v/>
      </c>
      <c r="O457" s="11">
        <f>IF(L457="","",IF(L457&gt;M457,3,IF(L457=M457,1,0)))</f>
        <v/>
      </c>
      <c r="P457" s="31">
        <f>IF(I457="H",INDEX(Matches!$L:$L,AA457),INDEX(Matches!$N:$N,AA457))</f>
        <v/>
      </c>
      <c r="Q457" s="31">
        <f>INDEX(Matches!$M:$M,AA457)</f>
        <v/>
      </c>
      <c r="R457" s="31">
        <f>IF(I457="H",INDEX(Matches!$N:$N,AA457),INDEX(Matches!$L:$L,AA457))</f>
        <v/>
      </c>
      <c r="S457" s="33">
        <f>IF(I457="H",INDEX(Matches!$O:$O,AA457),INDEX(Matches!$P:$P,AA457))</f>
        <v/>
      </c>
      <c r="T457" s="33">
        <f>IF(INDEX(Matches!$J:$J,AA457)="","",IF(I457="H",INDEX(Matches!$J:$J,AA457),INDEX(Matches!$K:$K,AA457)))</f>
        <v/>
      </c>
      <c r="U457" s="33">
        <f>IF(INDEX(Matches!$K:$K,AA457)="","",IF(I457="H",INDEX(Matches!$K:$K,AA457),INDEX(Matches!$J:$J,AA457)))</f>
        <v/>
      </c>
      <c r="V457" s="30">
        <f>IF(T457="","",T457-U457)</f>
        <v/>
      </c>
      <c r="W457" s="33">
        <f>IF(I457="H",INDEX(Matches!$T:$T,AA457),INDEX(Matches!$U:$U,AA457))</f>
        <v/>
      </c>
      <c r="X457" s="11">
        <f>INDEX(Matches!$X:$X,AA457)</f>
        <v/>
      </c>
      <c r="Y457" s="30">
        <f>IF(O457="","",O457-S457)</f>
        <v/>
      </c>
      <c r="Z457" s="30">
        <f>IF(W457="","",W457-S457)</f>
        <v/>
      </c>
      <c r="AA457" s="24">
        <f>MATCH(J457,Matches!$A:$A,0)</f>
        <v/>
      </c>
      <c r="AB457" s="33" t="n"/>
      <c r="AC457" s="33" t="n">
        <v>1.13467785527155</v>
      </c>
      <c r="AD457" s="24" t="n"/>
      <c r="AE457" s="24" t="n">
        <v>10</v>
      </c>
      <c r="AF457" s="33" t="n"/>
      <c r="AG457" s="33" t="n"/>
    </row>
    <row r="458">
      <c r="A458" s="24" t="inlineStr">
        <is>
          <t>Leeds|1</t>
        </is>
      </c>
      <c r="B458" s="24" t="inlineStr">
        <is>
          <t>E0</t>
        </is>
      </c>
      <c r="C458" s="24" t="inlineStr">
        <is>
          <t>Premier League</t>
        </is>
      </c>
      <c r="D458" s="24" t="inlineStr">
        <is>
          <t>Leeds</t>
        </is>
      </c>
      <c r="E458" s="24" t="n">
        <v>1</v>
      </c>
      <c r="F458" s="24" t="n">
        <v>1</v>
      </c>
      <c r="G458" s="29" t="n">
        <v>46256.625</v>
      </c>
      <c r="H458" s="24" t="inlineStr">
        <is>
          <t>Nott'm Forest</t>
        </is>
      </c>
      <c r="I458" s="24" t="inlineStr">
        <is>
          <t>A</t>
        </is>
      </c>
      <c r="J458" s="24" t="inlineStr">
        <is>
          <t>E0-NottmFor-Leeds</t>
        </is>
      </c>
      <c r="K458" s="24" t="n">
        <v>13</v>
      </c>
      <c r="L458" s="11">
        <f>IF(INDEX(Matches!$X:$X,AA458)=0,"",IF(I458="H",INDEX(Matches!$H:$H,AA458),INDEX(Matches!$I:$I,AA458)))</f>
        <v/>
      </c>
      <c r="M458" s="11">
        <f>IF(INDEX(Matches!$X:$X,AA458)=0,"",IF(I458="H",INDEX(Matches!$I:$I,AA458),INDEX(Matches!$H:$H,AA458)))</f>
        <v/>
      </c>
      <c r="N458" s="11">
        <f>IF(L458="","",IF(L458&gt;M458,"W",IF(L458=M458,"D","L")))</f>
        <v/>
      </c>
      <c r="O458" s="11">
        <f>IF(L458="","",IF(L458&gt;M458,3,IF(L458=M458,1,0)))</f>
        <v/>
      </c>
      <c r="P458" s="31">
        <f>IF(I458="H",INDEX(Matches!$L:$L,AA458),INDEX(Matches!$N:$N,AA458))</f>
        <v/>
      </c>
      <c r="Q458" s="31">
        <f>INDEX(Matches!$M:$M,AA458)</f>
        <v/>
      </c>
      <c r="R458" s="31">
        <f>IF(I458="H",INDEX(Matches!$N:$N,AA458),INDEX(Matches!$L:$L,AA458))</f>
        <v/>
      </c>
      <c r="S458" s="33">
        <f>IF(I458="H",INDEX(Matches!$O:$O,AA458),INDEX(Matches!$P:$P,AA458))</f>
        <v/>
      </c>
      <c r="T458" s="33">
        <f>IF(INDEX(Matches!$J:$J,AA458)="","",IF(I458="H",INDEX(Matches!$J:$J,AA458),INDEX(Matches!$K:$K,AA458)))</f>
        <v/>
      </c>
      <c r="U458" s="33">
        <f>IF(INDEX(Matches!$K:$K,AA458)="","",IF(I458="H",INDEX(Matches!$K:$K,AA458),INDEX(Matches!$J:$J,AA458)))</f>
        <v/>
      </c>
      <c r="V458" s="30">
        <f>IF(T458="","",T458-U458)</f>
        <v/>
      </c>
      <c r="W458" s="33">
        <f>IF(I458="H",INDEX(Matches!$T:$T,AA458),INDEX(Matches!$U:$U,AA458))</f>
        <v/>
      </c>
      <c r="X458" s="11">
        <f>INDEX(Matches!$X:$X,AA458)</f>
        <v/>
      </c>
      <c r="Y458" s="30">
        <f>IF(O458="","",O458-S458)</f>
        <v/>
      </c>
      <c r="Z458" s="30">
        <f>IF(W458="","",W458-S458)</f>
        <v/>
      </c>
      <c r="AA458" s="24">
        <f>MATCH(J458,Matches!$A:$A,0)</f>
        <v/>
      </c>
      <c r="AB458" s="33" t="n">
        <v>1.256513026052104</v>
      </c>
      <c r="AC458" s="33" t="n"/>
      <c r="AD458" s="24" t="n"/>
      <c r="AE458" s="24" t="n">
        <v>1</v>
      </c>
      <c r="AF458" s="33" t="n">
        <v>0.59</v>
      </c>
      <c r="AG458" s="33" t="n">
        <v>0.75</v>
      </c>
    </row>
    <row r="459">
      <c r="A459" s="24" t="inlineStr">
        <is>
          <t>Leeds|2</t>
        </is>
      </c>
      <c r="B459" s="24" t="inlineStr">
        <is>
          <t>E0</t>
        </is>
      </c>
      <c r="C459" s="24" t="inlineStr">
        <is>
          <t>Premier League</t>
        </is>
      </c>
      <c r="D459" s="24" t="inlineStr">
        <is>
          <t>Leeds</t>
        </is>
      </c>
      <c r="E459" s="24" t="n">
        <v>2</v>
      </c>
      <c r="F459" s="24" t="n">
        <v>1</v>
      </c>
      <c r="G459" s="29" t="n">
        <v>46264.58333333334</v>
      </c>
      <c r="H459" s="24" t="inlineStr">
        <is>
          <t>Brentford</t>
        </is>
      </c>
      <c r="I459" s="24" t="inlineStr">
        <is>
          <t>H</t>
        </is>
      </c>
      <c r="J459" s="24" t="inlineStr">
        <is>
          <t>E0-Leeds-Brentfor</t>
        </is>
      </c>
      <c r="K459" s="24" t="n">
        <v>12</v>
      </c>
      <c r="L459" s="11">
        <f>IF(INDEX(Matches!$X:$X,AA459)=0,"",IF(I459="H",INDEX(Matches!$H:$H,AA459),INDEX(Matches!$I:$I,AA459)))</f>
        <v/>
      </c>
      <c r="M459" s="11">
        <f>IF(INDEX(Matches!$X:$X,AA459)=0,"",IF(I459="H",INDEX(Matches!$I:$I,AA459),INDEX(Matches!$H:$H,AA459)))</f>
        <v/>
      </c>
      <c r="N459" s="11">
        <f>IF(L459="","",IF(L459&gt;M459,"W",IF(L459=M459,"D","L")))</f>
        <v/>
      </c>
      <c r="O459" s="11">
        <f>IF(L459="","",IF(L459&gt;M459,3,IF(L459=M459,1,0)))</f>
        <v/>
      </c>
      <c r="P459" s="31">
        <f>IF(I459="H",INDEX(Matches!$L:$L,AA459),INDEX(Matches!$N:$N,AA459))</f>
        <v/>
      </c>
      <c r="Q459" s="31">
        <f>INDEX(Matches!$M:$M,AA459)</f>
        <v/>
      </c>
      <c r="R459" s="31">
        <f>IF(I459="H",INDEX(Matches!$N:$N,AA459),INDEX(Matches!$L:$L,AA459))</f>
        <v/>
      </c>
      <c r="S459" s="33">
        <f>IF(I459="H",INDEX(Matches!$O:$O,AA459),INDEX(Matches!$P:$P,AA459))</f>
        <v/>
      </c>
      <c r="T459" s="33">
        <f>IF(INDEX(Matches!$J:$J,AA459)="","",IF(I459="H",INDEX(Matches!$J:$J,AA459),INDEX(Matches!$K:$K,AA459)))</f>
        <v/>
      </c>
      <c r="U459" s="33">
        <f>IF(INDEX(Matches!$K:$K,AA459)="","",IF(I459="H",INDEX(Matches!$K:$K,AA459),INDEX(Matches!$J:$J,AA459)))</f>
        <v/>
      </c>
      <c r="V459" s="30">
        <f>IF(T459="","",T459-U459)</f>
        <v/>
      </c>
      <c r="W459" s="33">
        <f>IF(I459="H",INDEX(Matches!$T:$T,AA459),INDEX(Matches!$U:$U,AA459))</f>
        <v/>
      </c>
      <c r="X459" s="11">
        <f>INDEX(Matches!$X:$X,AA459)</f>
        <v/>
      </c>
      <c r="Y459" s="30">
        <f>IF(O459="","",O459-S459)</f>
        <v/>
      </c>
      <c r="Z459" s="30">
        <f>IF(W459="","",W459-S459)</f>
        <v/>
      </c>
      <c r="AA459" s="24">
        <f>MATCH(J459,Matches!$A:$A,0)</f>
        <v/>
      </c>
      <c r="AB459" s="33" t="n">
        <v>1.307539359170768</v>
      </c>
      <c r="AC459" s="33" t="n"/>
      <c r="AD459" s="24" t="n"/>
      <c r="AE459" s="24" t="n">
        <v>1</v>
      </c>
      <c r="AF459" s="33" t="n">
        <v>1.04</v>
      </c>
      <c r="AG459" s="33" t="n">
        <v>1.77</v>
      </c>
    </row>
    <row r="460">
      <c r="A460" s="24" t="inlineStr">
        <is>
          <t>Leeds|3</t>
        </is>
      </c>
      <c r="B460" s="24" t="inlineStr">
        <is>
          <t>E0</t>
        </is>
      </c>
      <c r="C460" s="24" t="inlineStr">
        <is>
          <t>Premier League</t>
        </is>
      </c>
      <c r="D460" s="24" t="inlineStr">
        <is>
          <t>Leeds</t>
        </is>
      </c>
      <c r="E460" s="24" t="n">
        <v>3</v>
      </c>
      <c r="F460" s="24" t="n">
        <v>1</v>
      </c>
      <c r="G460" s="29" t="n">
        <v>46270.625</v>
      </c>
      <c r="H460" s="24" t="inlineStr">
        <is>
          <t>Brighton</t>
        </is>
      </c>
      <c r="I460" s="24" t="inlineStr">
        <is>
          <t>A</t>
        </is>
      </c>
      <c r="J460" s="24" t="inlineStr">
        <is>
          <t>E0-Brighton-Leeds</t>
        </is>
      </c>
      <c r="K460" s="24" t="n">
        <v>8</v>
      </c>
      <c r="L460" s="11">
        <f>IF(INDEX(Matches!$X:$X,AA460)=0,"",IF(I460="H",INDEX(Matches!$H:$H,AA460),INDEX(Matches!$I:$I,AA460)))</f>
        <v/>
      </c>
      <c r="M460" s="11">
        <f>IF(INDEX(Matches!$X:$X,AA460)=0,"",IF(I460="H",INDEX(Matches!$I:$I,AA460),INDEX(Matches!$H:$H,AA460)))</f>
        <v/>
      </c>
      <c r="N460" s="11">
        <f>IF(L460="","",IF(L460&gt;M460,"W",IF(L460=M460,"D","L")))</f>
        <v/>
      </c>
      <c r="O460" s="11">
        <f>IF(L460="","",IF(L460&gt;M460,3,IF(L460=M460,1,0)))</f>
        <v/>
      </c>
      <c r="P460" s="31">
        <f>IF(I460="H",INDEX(Matches!$L:$L,AA460),INDEX(Matches!$N:$N,AA460))</f>
        <v/>
      </c>
      <c r="Q460" s="31">
        <f>INDEX(Matches!$M:$M,AA460)</f>
        <v/>
      </c>
      <c r="R460" s="31">
        <f>IF(I460="H",INDEX(Matches!$N:$N,AA460),INDEX(Matches!$L:$L,AA460))</f>
        <v/>
      </c>
      <c r="S460" s="33">
        <f>IF(I460="H",INDEX(Matches!$O:$O,AA460),INDEX(Matches!$P:$P,AA460))</f>
        <v/>
      </c>
      <c r="T460" s="33">
        <f>IF(INDEX(Matches!$J:$J,AA460)="","",IF(I460="H",INDEX(Matches!$J:$J,AA460),INDEX(Matches!$K:$K,AA460)))</f>
        <v/>
      </c>
      <c r="U460" s="33">
        <f>IF(INDEX(Matches!$K:$K,AA460)="","",IF(I460="H",INDEX(Matches!$K:$K,AA460),INDEX(Matches!$J:$J,AA460)))</f>
        <v/>
      </c>
      <c r="V460" s="30">
        <f>IF(T460="","",T460-U460)</f>
        <v/>
      </c>
      <c r="W460" s="33">
        <f>IF(I460="H",INDEX(Matches!$T:$T,AA460),INDEX(Matches!$U:$U,AA460))</f>
        <v/>
      </c>
      <c r="X460" s="11">
        <f>INDEX(Matches!$X:$X,AA460)</f>
        <v/>
      </c>
      <c r="Y460" s="30">
        <f>IF(O460="","",O460-S460)</f>
        <v/>
      </c>
      <c r="Z460" s="30">
        <f>IF(W460="","",W460-S460)</f>
        <v/>
      </c>
      <c r="AA460" s="24">
        <f>MATCH(J460,Matches!$A:$A,0)</f>
        <v/>
      </c>
      <c r="AB460" s="33" t="n"/>
      <c r="AC460" s="33" t="n"/>
      <c r="AD460" s="24" t="n"/>
      <c r="AE460" s="24" t="n">
        <v>1</v>
      </c>
      <c r="AF460" s="33" t="n"/>
      <c r="AG460" s="33" t="n"/>
    </row>
    <row r="461">
      <c r="A461" s="24" t="inlineStr">
        <is>
          <t>Leeds|4</t>
        </is>
      </c>
      <c r="B461" s="24" t="inlineStr">
        <is>
          <t>E0</t>
        </is>
      </c>
      <c r="C461" s="24" t="inlineStr">
        <is>
          <t>Premier League</t>
        </is>
      </c>
      <c r="D461" s="24" t="inlineStr">
        <is>
          <t>Leeds</t>
        </is>
      </c>
      <c r="E461" s="24" t="n">
        <v>4</v>
      </c>
      <c r="F461" s="24" t="n">
        <v>1</v>
      </c>
      <c r="G461" s="29" t="n">
        <v>46279.83333333334</v>
      </c>
      <c r="H461" s="24" t="inlineStr">
        <is>
          <t>Newcastle</t>
        </is>
      </c>
      <c r="I461" s="24" t="inlineStr">
        <is>
          <t>H</t>
        </is>
      </c>
      <c r="J461" s="24" t="inlineStr">
        <is>
          <t>E0-Leeds-Newcastl</t>
        </is>
      </c>
      <c r="K461" s="24" t="n">
        <v>9</v>
      </c>
      <c r="L461" s="11">
        <f>IF(INDEX(Matches!$X:$X,AA461)=0,"",IF(I461="H",INDEX(Matches!$H:$H,AA461),INDEX(Matches!$I:$I,AA461)))</f>
        <v/>
      </c>
      <c r="M461" s="11">
        <f>IF(INDEX(Matches!$X:$X,AA461)=0,"",IF(I461="H",INDEX(Matches!$I:$I,AA461),INDEX(Matches!$H:$H,AA461)))</f>
        <v/>
      </c>
      <c r="N461" s="11">
        <f>IF(L461="","",IF(L461&gt;M461,"W",IF(L461=M461,"D","L")))</f>
        <v/>
      </c>
      <c r="O461" s="11">
        <f>IF(L461="","",IF(L461&gt;M461,3,IF(L461=M461,1,0)))</f>
        <v/>
      </c>
      <c r="P461" s="31">
        <f>IF(I461="H",INDEX(Matches!$L:$L,AA461),INDEX(Matches!$N:$N,AA461))</f>
        <v/>
      </c>
      <c r="Q461" s="31">
        <f>INDEX(Matches!$M:$M,AA461)</f>
        <v/>
      </c>
      <c r="R461" s="31">
        <f>IF(I461="H",INDEX(Matches!$N:$N,AA461),INDEX(Matches!$L:$L,AA461))</f>
        <v/>
      </c>
      <c r="S461" s="33">
        <f>IF(I461="H",INDEX(Matches!$O:$O,AA461),INDEX(Matches!$P:$P,AA461))</f>
        <v/>
      </c>
      <c r="T461" s="33">
        <f>IF(INDEX(Matches!$J:$J,AA461)="","",IF(I461="H",INDEX(Matches!$J:$J,AA461),INDEX(Matches!$K:$K,AA461)))</f>
        <v/>
      </c>
      <c r="U461" s="33">
        <f>IF(INDEX(Matches!$K:$K,AA461)="","",IF(I461="H",INDEX(Matches!$K:$K,AA461),INDEX(Matches!$J:$J,AA461)))</f>
        <v/>
      </c>
      <c r="V461" s="30">
        <f>IF(T461="","",T461-U461)</f>
        <v/>
      </c>
      <c r="W461" s="33">
        <f>IF(I461="H",INDEX(Matches!$T:$T,AA461),INDEX(Matches!$U:$U,AA461))</f>
        <v/>
      </c>
      <c r="X461" s="11">
        <f>INDEX(Matches!$X:$X,AA461)</f>
        <v/>
      </c>
      <c r="Y461" s="30">
        <f>IF(O461="","",O461-S461)</f>
        <v/>
      </c>
      <c r="Z461" s="30">
        <f>IF(W461="","",W461-S461)</f>
        <v/>
      </c>
      <c r="AA461" s="24">
        <f>MATCH(J461,Matches!$A:$A,0)</f>
        <v/>
      </c>
      <c r="AB461" s="33" t="n">
        <v>1.454514034310158</v>
      </c>
      <c r="AC461" s="33" t="n"/>
      <c r="AD461" s="24" t="n"/>
      <c r="AE461" s="24" t="n">
        <v>1</v>
      </c>
      <c r="AF461" s="33" t="n"/>
      <c r="AG461" s="33" t="n"/>
    </row>
    <row r="462">
      <c r="A462" s="24" t="inlineStr">
        <is>
          <t>Leeds|5</t>
        </is>
      </c>
      <c r="B462" s="24" t="inlineStr">
        <is>
          <t>E0</t>
        </is>
      </c>
      <c r="C462" s="24" t="inlineStr">
        <is>
          <t>Premier League</t>
        </is>
      </c>
      <c r="D462" s="24" t="inlineStr">
        <is>
          <t>Leeds</t>
        </is>
      </c>
      <c r="E462" s="24" t="n">
        <v>5</v>
      </c>
      <c r="F462" s="24" t="n">
        <v>2</v>
      </c>
      <c r="G462" s="29" t="n">
        <v>46285.58333333334</v>
      </c>
      <c r="H462" s="24" t="inlineStr">
        <is>
          <t>Crystal Palace</t>
        </is>
      </c>
      <c r="I462" s="24" t="inlineStr">
        <is>
          <t>H</t>
        </is>
      </c>
      <c r="J462" s="24" t="inlineStr">
        <is>
          <t>E0-Leeds-CrystalP</t>
        </is>
      </c>
      <c r="K462" s="24" t="n">
        <v>15</v>
      </c>
      <c r="L462" s="11">
        <f>IF(INDEX(Matches!$X:$X,AA462)=0,"",IF(I462="H",INDEX(Matches!$H:$H,AA462),INDEX(Matches!$I:$I,AA462)))</f>
        <v/>
      </c>
      <c r="M462" s="11">
        <f>IF(INDEX(Matches!$X:$X,AA462)=0,"",IF(I462="H",INDEX(Matches!$I:$I,AA462),INDEX(Matches!$H:$H,AA462)))</f>
        <v/>
      </c>
      <c r="N462" s="11">
        <f>IF(L462="","",IF(L462&gt;M462,"W",IF(L462=M462,"D","L")))</f>
        <v/>
      </c>
      <c r="O462" s="11">
        <f>IF(L462="","",IF(L462&gt;M462,3,IF(L462=M462,1,0)))</f>
        <v/>
      </c>
      <c r="P462" s="31">
        <f>IF(I462="H",INDEX(Matches!$L:$L,AA462),INDEX(Matches!$N:$N,AA462))</f>
        <v/>
      </c>
      <c r="Q462" s="31">
        <f>INDEX(Matches!$M:$M,AA462)</f>
        <v/>
      </c>
      <c r="R462" s="31">
        <f>IF(I462="H",INDEX(Matches!$N:$N,AA462),INDEX(Matches!$L:$L,AA462))</f>
        <v/>
      </c>
      <c r="S462" s="33">
        <f>IF(I462="H",INDEX(Matches!$O:$O,AA462),INDEX(Matches!$P:$P,AA462))</f>
        <v/>
      </c>
      <c r="T462" s="33">
        <f>IF(INDEX(Matches!$J:$J,AA462)="","",IF(I462="H",INDEX(Matches!$J:$J,AA462),INDEX(Matches!$K:$K,AA462)))</f>
        <v/>
      </c>
      <c r="U462" s="33">
        <f>IF(INDEX(Matches!$K:$K,AA462)="","",IF(I462="H",INDEX(Matches!$K:$K,AA462),INDEX(Matches!$J:$J,AA462)))</f>
        <v/>
      </c>
      <c r="V462" s="30">
        <f>IF(T462="","",T462-U462)</f>
        <v/>
      </c>
      <c r="W462" s="33">
        <f>IF(I462="H",INDEX(Matches!$T:$T,AA462),INDEX(Matches!$U:$U,AA462))</f>
        <v/>
      </c>
      <c r="X462" s="11">
        <f>INDEX(Matches!$X:$X,AA462)</f>
        <v/>
      </c>
      <c r="Y462" s="30">
        <f>IF(O462="","",O462-S462)</f>
        <v/>
      </c>
      <c r="Z462" s="30">
        <f>IF(W462="","",W462-S462)</f>
        <v/>
      </c>
      <c r="AA462" s="24">
        <f>MATCH(J462,Matches!$A:$A,0)</f>
        <v/>
      </c>
      <c r="AB462" s="33" t="n"/>
      <c r="AC462" s="33" t="n"/>
      <c r="AD462" s="24" t="n"/>
      <c r="AE462" s="24" t="n">
        <v>2</v>
      </c>
      <c r="AF462" s="33" t="n"/>
      <c r="AG462" s="33" t="n"/>
    </row>
    <row r="463">
      <c r="A463" s="24" t="inlineStr">
        <is>
          <t>Leeds|6</t>
        </is>
      </c>
      <c r="B463" s="24" t="inlineStr">
        <is>
          <t>E0</t>
        </is>
      </c>
      <c r="C463" s="24" t="inlineStr">
        <is>
          <t>Premier League</t>
        </is>
      </c>
      <c r="D463" s="24" t="inlineStr">
        <is>
          <t>Leeds</t>
        </is>
      </c>
      <c r="E463" s="24" t="n">
        <v>6</v>
      </c>
      <c r="F463" s="24" t="n">
        <v>2</v>
      </c>
      <c r="G463" s="29" t="n">
        <v>46305.52083333334</v>
      </c>
      <c r="H463" s="24" t="inlineStr">
        <is>
          <t>Arsenal</t>
        </is>
      </c>
      <c r="I463" s="24" t="inlineStr">
        <is>
          <t>A</t>
        </is>
      </c>
      <c r="J463" s="24" t="inlineStr">
        <is>
          <t>E0-Arsenal-Leeds</t>
        </is>
      </c>
      <c r="K463" s="24" t="n">
        <v>1</v>
      </c>
      <c r="L463" s="11">
        <f>IF(INDEX(Matches!$X:$X,AA463)=0,"",IF(I463="H",INDEX(Matches!$H:$H,AA463),INDEX(Matches!$I:$I,AA463)))</f>
        <v/>
      </c>
      <c r="M463" s="11">
        <f>IF(INDEX(Matches!$X:$X,AA463)=0,"",IF(I463="H",INDEX(Matches!$I:$I,AA463),INDEX(Matches!$H:$H,AA463)))</f>
        <v/>
      </c>
      <c r="N463" s="11">
        <f>IF(L463="","",IF(L463&gt;M463,"W",IF(L463=M463,"D","L")))</f>
        <v/>
      </c>
      <c r="O463" s="11">
        <f>IF(L463="","",IF(L463&gt;M463,3,IF(L463=M463,1,0)))</f>
        <v/>
      </c>
      <c r="P463" s="31">
        <f>IF(I463="H",INDEX(Matches!$L:$L,AA463),INDEX(Matches!$N:$N,AA463))</f>
        <v/>
      </c>
      <c r="Q463" s="31">
        <f>INDEX(Matches!$M:$M,AA463)</f>
        <v/>
      </c>
      <c r="R463" s="31">
        <f>IF(I463="H",INDEX(Matches!$N:$N,AA463),INDEX(Matches!$L:$L,AA463))</f>
        <v/>
      </c>
      <c r="S463" s="33">
        <f>IF(I463="H",INDEX(Matches!$O:$O,AA463),INDEX(Matches!$P:$P,AA463))</f>
        <v/>
      </c>
      <c r="T463" s="33">
        <f>IF(INDEX(Matches!$J:$J,AA463)="","",IF(I463="H",INDEX(Matches!$J:$J,AA463),INDEX(Matches!$K:$K,AA463)))</f>
        <v/>
      </c>
      <c r="U463" s="33">
        <f>IF(INDEX(Matches!$K:$K,AA463)="","",IF(I463="H",INDEX(Matches!$K:$K,AA463),INDEX(Matches!$J:$J,AA463)))</f>
        <v/>
      </c>
      <c r="V463" s="30">
        <f>IF(T463="","",T463-U463)</f>
        <v/>
      </c>
      <c r="W463" s="33">
        <f>IF(I463="H",INDEX(Matches!$T:$T,AA463),INDEX(Matches!$U:$U,AA463))</f>
        <v/>
      </c>
      <c r="X463" s="11">
        <f>INDEX(Matches!$X:$X,AA463)</f>
        <v/>
      </c>
      <c r="Y463" s="30">
        <f>IF(O463="","",O463-S463)</f>
        <v/>
      </c>
      <c r="Z463" s="30">
        <f>IF(W463="","",W463-S463)</f>
        <v/>
      </c>
      <c r="AA463" s="24">
        <f>MATCH(J463,Matches!$A:$A,0)</f>
        <v/>
      </c>
      <c r="AB463" s="33" t="n"/>
      <c r="AC463" s="33" t="n"/>
      <c r="AD463" s="24" t="n"/>
      <c r="AE463" s="24" t="n">
        <v>2</v>
      </c>
      <c r="AF463" s="33" t="n"/>
      <c r="AG463" s="33" t="n"/>
    </row>
    <row r="464">
      <c r="A464" s="24" t="inlineStr">
        <is>
          <t>Leeds|7</t>
        </is>
      </c>
      <c r="B464" s="24" t="inlineStr">
        <is>
          <t>E0</t>
        </is>
      </c>
      <c r="C464" s="24" t="inlineStr">
        <is>
          <t>Premier League</t>
        </is>
      </c>
      <c r="D464" s="24" t="inlineStr">
        <is>
          <t>Leeds</t>
        </is>
      </c>
      <c r="E464" s="24" t="n">
        <v>7</v>
      </c>
      <c r="F464" s="24" t="n">
        <v>2</v>
      </c>
      <c r="G464" s="29" t="n">
        <v>46313.58333333334</v>
      </c>
      <c r="H464" s="24" t="inlineStr">
        <is>
          <t>Man Utd</t>
        </is>
      </c>
      <c r="I464" s="24" t="inlineStr">
        <is>
          <t>H</t>
        </is>
      </c>
      <c r="J464" s="24" t="inlineStr">
        <is>
          <t>E0-Leeds-ManUtd</t>
        </is>
      </c>
      <c r="K464" s="24" t="n">
        <v>4</v>
      </c>
      <c r="L464" s="11">
        <f>IF(INDEX(Matches!$X:$X,AA464)=0,"",IF(I464="H",INDEX(Matches!$H:$H,AA464),INDEX(Matches!$I:$I,AA464)))</f>
        <v/>
      </c>
      <c r="M464" s="11">
        <f>IF(INDEX(Matches!$X:$X,AA464)=0,"",IF(I464="H",INDEX(Matches!$I:$I,AA464),INDEX(Matches!$H:$H,AA464)))</f>
        <v/>
      </c>
      <c r="N464" s="11">
        <f>IF(L464="","",IF(L464&gt;M464,"W",IF(L464=M464,"D","L")))</f>
        <v/>
      </c>
      <c r="O464" s="11">
        <f>IF(L464="","",IF(L464&gt;M464,3,IF(L464=M464,1,0)))</f>
        <v/>
      </c>
      <c r="P464" s="31">
        <f>IF(I464="H",INDEX(Matches!$L:$L,AA464),INDEX(Matches!$N:$N,AA464))</f>
        <v/>
      </c>
      <c r="Q464" s="31">
        <f>INDEX(Matches!$M:$M,AA464)</f>
        <v/>
      </c>
      <c r="R464" s="31">
        <f>IF(I464="H",INDEX(Matches!$N:$N,AA464),INDEX(Matches!$L:$L,AA464))</f>
        <v/>
      </c>
      <c r="S464" s="33">
        <f>IF(I464="H",INDEX(Matches!$O:$O,AA464),INDEX(Matches!$P:$P,AA464))</f>
        <v/>
      </c>
      <c r="T464" s="33">
        <f>IF(INDEX(Matches!$J:$J,AA464)="","",IF(I464="H",INDEX(Matches!$J:$J,AA464),INDEX(Matches!$K:$K,AA464)))</f>
        <v/>
      </c>
      <c r="U464" s="33">
        <f>IF(INDEX(Matches!$K:$K,AA464)="","",IF(I464="H",INDEX(Matches!$K:$K,AA464),INDEX(Matches!$J:$J,AA464)))</f>
        <v/>
      </c>
      <c r="V464" s="30">
        <f>IF(T464="","",T464-U464)</f>
        <v/>
      </c>
      <c r="W464" s="33">
        <f>IF(I464="H",INDEX(Matches!$T:$T,AA464),INDEX(Matches!$U:$U,AA464))</f>
        <v/>
      </c>
      <c r="X464" s="11">
        <f>INDEX(Matches!$X:$X,AA464)</f>
        <v/>
      </c>
      <c r="Y464" s="30">
        <f>IF(O464="","",O464-S464)</f>
        <v/>
      </c>
      <c r="Z464" s="30">
        <f>IF(W464="","",W464-S464)</f>
        <v/>
      </c>
      <c r="AA464" s="24">
        <f>MATCH(J464,Matches!$A:$A,0)</f>
        <v/>
      </c>
      <c r="AB464" s="33" t="n"/>
      <c r="AC464" s="33" t="n"/>
      <c r="AD464" s="24" t="n"/>
      <c r="AE464" s="24" t="n">
        <v>2</v>
      </c>
      <c r="AF464" s="33" t="n"/>
      <c r="AG464" s="33" t="n"/>
    </row>
    <row r="465">
      <c r="A465" s="24" t="inlineStr">
        <is>
          <t>Leeds|8</t>
        </is>
      </c>
      <c r="B465" s="24" t="inlineStr">
        <is>
          <t>E0</t>
        </is>
      </c>
      <c r="C465" s="24" t="inlineStr">
        <is>
          <t>Premier League</t>
        </is>
      </c>
      <c r="D465" s="24" t="inlineStr">
        <is>
          <t>Leeds</t>
        </is>
      </c>
      <c r="E465" s="24" t="n">
        <v>8</v>
      </c>
      <c r="F465" s="24" t="n">
        <v>2</v>
      </c>
      <c r="G465" s="29" t="n">
        <v>46320.6875</v>
      </c>
      <c r="H465" s="24" t="inlineStr">
        <is>
          <t>Sunderland</t>
        </is>
      </c>
      <c r="I465" s="24" t="inlineStr">
        <is>
          <t>A</t>
        </is>
      </c>
      <c r="J465" s="24" t="inlineStr">
        <is>
          <t>E0-Sunderla-Leeds</t>
        </is>
      </c>
      <c r="K465" s="24" t="n">
        <v>17</v>
      </c>
      <c r="L465" s="11">
        <f>IF(INDEX(Matches!$X:$X,AA465)=0,"",IF(I465="H",INDEX(Matches!$H:$H,AA465),INDEX(Matches!$I:$I,AA465)))</f>
        <v/>
      </c>
      <c r="M465" s="11">
        <f>IF(INDEX(Matches!$X:$X,AA465)=0,"",IF(I465="H",INDEX(Matches!$I:$I,AA465),INDEX(Matches!$H:$H,AA465)))</f>
        <v/>
      </c>
      <c r="N465" s="11">
        <f>IF(L465="","",IF(L465&gt;M465,"W",IF(L465=M465,"D","L")))</f>
        <v/>
      </c>
      <c r="O465" s="11">
        <f>IF(L465="","",IF(L465&gt;M465,3,IF(L465=M465,1,0)))</f>
        <v/>
      </c>
      <c r="P465" s="31">
        <f>IF(I465="H",INDEX(Matches!$L:$L,AA465),INDEX(Matches!$N:$N,AA465))</f>
        <v/>
      </c>
      <c r="Q465" s="31">
        <f>INDEX(Matches!$M:$M,AA465)</f>
        <v/>
      </c>
      <c r="R465" s="31">
        <f>IF(I465="H",INDEX(Matches!$N:$N,AA465),INDEX(Matches!$L:$L,AA465))</f>
        <v/>
      </c>
      <c r="S465" s="33">
        <f>IF(I465="H",INDEX(Matches!$O:$O,AA465),INDEX(Matches!$P:$P,AA465))</f>
        <v/>
      </c>
      <c r="T465" s="33">
        <f>IF(INDEX(Matches!$J:$J,AA465)="","",IF(I465="H",INDEX(Matches!$J:$J,AA465),INDEX(Matches!$K:$K,AA465)))</f>
        <v/>
      </c>
      <c r="U465" s="33">
        <f>IF(INDEX(Matches!$K:$K,AA465)="","",IF(I465="H",INDEX(Matches!$K:$K,AA465),INDEX(Matches!$J:$J,AA465)))</f>
        <v/>
      </c>
      <c r="V465" s="30">
        <f>IF(T465="","",T465-U465)</f>
        <v/>
      </c>
      <c r="W465" s="33">
        <f>IF(I465="H",INDEX(Matches!$T:$T,AA465),INDEX(Matches!$U:$U,AA465))</f>
        <v/>
      </c>
      <c r="X465" s="11">
        <f>INDEX(Matches!$X:$X,AA465)</f>
        <v/>
      </c>
      <c r="Y465" s="30">
        <f>IF(O465="","",O465-S465)</f>
        <v/>
      </c>
      <c r="Z465" s="30">
        <f>IF(W465="","",W465-S465)</f>
        <v/>
      </c>
      <c r="AA465" s="24">
        <f>MATCH(J465,Matches!$A:$A,0)</f>
        <v/>
      </c>
      <c r="AB465" s="33" t="n"/>
      <c r="AC465" s="33" t="n">
        <v>1.29629052043483</v>
      </c>
      <c r="AD465" s="24" t="n"/>
      <c r="AE465" s="24" t="n">
        <v>2</v>
      </c>
      <c r="AF465" s="33" t="n"/>
      <c r="AG465" s="33" t="n"/>
    </row>
    <row r="466">
      <c r="A466" s="24" t="inlineStr">
        <is>
          <t>Leeds|9</t>
        </is>
      </c>
      <c r="B466" s="24" t="inlineStr">
        <is>
          <t>E0</t>
        </is>
      </c>
      <c r="C466" s="24" t="inlineStr">
        <is>
          <t>Premier League</t>
        </is>
      </c>
      <c r="D466" s="24" t="inlineStr">
        <is>
          <t>Leeds</t>
        </is>
      </c>
      <c r="E466" s="24" t="n">
        <v>9</v>
      </c>
      <c r="F466" s="24" t="n">
        <v>3</v>
      </c>
      <c r="G466" s="29" t="n">
        <v>46326.625</v>
      </c>
      <c r="H466" s="24" t="inlineStr">
        <is>
          <t>Bournemouth</t>
        </is>
      </c>
      <c r="I466" s="24" t="inlineStr">
        <is>
          <t>A</t>
        </is>
      </c>
      <c r="J466" s="24" t="inlineStr">
        <is>
          <t>E0-Bournemo-Leeds</t>
        </is>
      </c>
      <c r="K466" s="24" t="n">
        <v>11</v>
      </c>
      <c r="L466" s="11">
        <f>IF(INDEX(Matches!$X:$X,AA466)=0,"",IF(I466="H",INDEX(Matches!$H:$H,AA466),INDEX(Matches!$I:$I,AA466)))</f>
        <v/>
      </c>
      <c r="M466" s="11">
        <f>IF(INDEX(Matches!$X:$X,AA466)=0,"",IF(I466="H",INDEX(Matches!$I:$I,AA466),INDEX(Matches!$H:$H,AA466)))</f>
        <v/>
      </c>
      <c r="N466" s="11">
        <f>IF(L466="","",IF(L466&gt;M466,"W",IF(L466=M466,"D","L")))</f>
        <v/>
      </c>
      <c r="O466" s="11">
        <f>IF(L466="","",IF(L466&gt;M466,3,IF(L466=M466,1,0)))</f>
        <v/>
      </c>
      <c r="P466" s="31">
        <f>IF(I466="H",INDEX(Matches!$L:$L,AA466),INDEX(Matches!$N:$N,AA466))</f>
        <v/>
      </c>
      <c r="Q466" s="31">
        <f>INDEX(Matches!$M:$M,AA466)</f>
        <v/>
      </c>
      <c r="R466" s="31">
        <f>IF(I466="H",INDEX(Matches!$N:$N,AA466),INDEX(Matches!$L:$L,AA466))</f>
        <v/>
      </c>
      <c r="S466" s="33">
        <f>IF(I466="H",INDEX(Matches!$O:$O,AA466),INDEX(Matches!$P:$P,AA466))</f>
        <v/>
      </c>
      <c r="T466" s="33">
        <f>IF(INDEX(Matches!$J:$J,AA466)="","",IF(I466="H",INDEX(Matches!$J:$J,AA466),INDEX(Matches!$K:$K,AA466)))</f>
        <v/>
      </c>
      <c r="U466" s="33">
        <f>IF(INDEX(Matches!$K:$K,AA466)="","",IF(I466="H",INDEX(Matches!$K:$K,AA466),INDEX(Matches!$J:$J,AA466)))</f>
        <v/>
      </c>
      <c r="V466" s="30">
        <f>IF(T466="","",T466-U466)</f>
        <v/>
      </c>
      <c r="W466" s="33">
        <f>IF(I466="H",INDEX(Matches!$T:$T,AA466),INDEX(Matches!$U:$U,AA466))</f>
        <v/>
      </c>
      <c r="X466" s="11">
        <f>INDEX(Matches!$X:$X,AA466)</f>
        <v/>
      </c>
      <c r="Y466" s="30">
        <f>IF(O466="","",O466-S466)</f>
        <v/>
      </c>
      <c r="Z466" s="30">
        <f>IF(W466="","",W466-S466)</f>
        <v/>
      </c>
      <c r="AA466" s="24">
        <f>MATCH(J466,Matches!$A:$A,0)</f>
        <v/>
      </c>
      <c r="AB466" s="33" t="n"/>
      <c r="AC466" s="33" t="n">
        <v>1.083307093203046</v>
      </c>
      <c r="AD466" s="24" t="n"/>
      <c r="AE466" s="24" t="n">
        <v>3</v>
      </c>
      <c r="AF466" s="33" t="n"/>
      <c r="AG466" s="33" t="n"/>
    </row>
    <row r="467">
      <c r="A467" s="24" t="inlineStr">
        <is>
          <t>Leeds|10</t>
        </is>
      </c>
      <c r="B467" s="24" t="inlineStr">
        <is>
          <t>E0</t>
        </is>
      </c>
      <c r="C467" s="24" t="inlineStr">
        <is>
          <t>Premier League</t>
        </is>
      </c>
      <c r="D467" s="24" t="inlineStr">
        <is>
          <t>Leeds</t>
        </is>
      </c>
      <c r="E467" s="24" t="n">
        <v>10</v>
      </c>
      <c r="F467" s="24" t="n">
        <v>3</v>
      </c>
      <c r="G467" s="29" t="n">
        <v>46333.52083333334</v>
      </c>
      <c r="H467" s="24" t="inlineStr">
        <is>
          <t>Tottenham</t>
        </is>
      </c>
      <c r="I467" s="24" t="inlineStr">
        <is>
          <t>H</t>
        </is>
      </c>
      <c r="J467" s="24" t="inlineStr">
        <is>
          <t>E0-Leeds-Tottenha</t>
        </is>
      </c>
      <c r="K467" s="24" t="n">
        <v>6</v>
      </c>
      <c r="L467" s="11">
        <f>IF(INDEX(Matches!$X:$X,AA467)=0,"",IF(I467="H",INDEX(Matches!$H:$H,AA467),INDEX(Matches!$I:$I,AA467)))</f>
        <v/>
      </c>
      <c r="M467" s="11">
        <f>IF(INDEX(Matches!$X:$X,AA467)=0,"",IF(I467="H",INDEX(Matches!$I:$I,AA467),INDEX(Matches!$H:$H,AA467)))</f>
        <v/>
      </c>
      <c r="N467" s="11">
        <f>IF(L467="","",IF(L467&gt;M467,"W",IF(L467=M467,"D","L")))</f>
        <v/>
      </c>
      <c r="O467" s="11">
        <f>IF(L467="","",IF(L467&gt;M467,3,IF(L467=M467,1,0)))</f>
        <v/>
      </c>
      <c r="P467" s="31">
        <f>IF(I467="H",INDEX(Matches!$L:$L,AA467),INDEX(Matches!$N:$N,AA467))</f>
        <v/>
      </c>
      <c r="Q467" s="31">
        <f>INDEX(Matches!$M:$M,AA467)</f>
        <v/>
      </c>
      <c r="R467" s="31">
        <f>IF(I467="H",INDEX(Matches!$N:$N,AA467),INDEX(Matches!$L:$L,AA467))</f>
        <v/>
      </c>
      <c r="S467" s="33">
        <f>IF(I467="H",INDEX(Matches!$O:$O,AA467),INDEX(Matches!$P:$P,AA467))</f>
        <v/>
      </c>
      <c r="T467" s="33">
        <f>IF(INDEX(Matches!$J:$J,AA467)="","",IF(I467="H",INDEX(Matches!$J:$J,AA467),INDEX(Matches!$K:$K,AA467)))</f>
        <v/>
      </c>
      <c r="U467" s="33">
        <f>IF(INDEX(Matches!$K:$K,AA467)="","",IF(I467="H",INDEX(Matches!$K:$K,AA467),INDEX(Matches!$J:$J,AA467)))</f>
        <v/>
      </c>
      <c r="V467" s="30">
        <f>IF(T467="","",T467-U467)</f>
        <v/>
      </c>
      <c r="W467" s="33">
        <f>IF(I467="H",INDEX(Matches!$T:$T,AA467),INDEX(Matches!$U:$U,AA467))</f>
        <v/>
      </c>
      <c r="X467" s="11">
        <f>INDEX(Matches!$X:$X,AA467)</f>
        <v/>
      </c>
      <c r="Y467" s="30">
        <f>IF(O467="","",O467-S467)</f>
        <v/>
      </c>
      <c r="Z467" s="30">
        <f>IF(W467="","",W467-S467)</f>
        <v/>
      </c>
      <c r="AA467" s="24">
        <f>MATCH(J467,Matches!$A:$A,0)</f>
        <v/>
      </c>
      <c r="AB467" s="33" t="n"/>
      <c r="AC467" s="33" t="n">
        <v>1.204986994165376</v>
      </c>
      <c r="AD467" s="24" t="n"/>
      <c r="AE467" s="24" t="n">
        <v>3</v>
      </c>
      <c r="AF467" s="33" t="n"/>
      <c r="AG467" s="33" t="n"/>
    </row>
    <row r="468">
      <c r="A468" s="24" t="inlineStr">
        <is>
          <t>Leeds|11</t>
        </is>
      </c>
      <c r="B468" s="24" t="inlineStr">
        <is>
          <t>E0</t>
        </is>
      </c>
      <c r="C468" s="24" t="inlineStr">
        <is>
          <t>Premier League</t>
        </is>
      </c>
      <c r="D468" s="24" t="inlineStr">
        <is>
          <t>Leeds</t>
        </is>
      </c>
      <c r="E468" s="24" t="n">
        <v>11</v>
      </c>
      <c r="F468" s="24" t="n">
        <v>3</v>
      </c>
      <c r="G468" s="29" t="n">
        <v>46347.625</v>
      </c>
      <c r="H468" s="24" t="inlineStr">
        <is>
          <t>Chelsea</t>
        </is>
      </c>
      <c r="I468" s="24" t="inlineStr">
        <is>
          <t>A</t>
        </is>
      </c>
      <c r="J468" s="24" t="inlineStr">
        <is>
          <t>E0-Chelsea-Leeds</t>
        </is>
      </c>
      <c r="K468" s="24" t="n">
        <v>5</v>
      </c>
      <c r="L468" s="11">
        <f>IF(INDEX(Matches!$X:$X,AA468)=0,"",IF(I468="H",INDEX(Matches!$H:$H,AA468),INDEX(Matches!$I:$I,AA468)))</f>
        <v/>
      </c>
      <c r="M468" s="11">
        <f>IF(INDEX(Matches!$X:$X,AA468)=0,"",IF(I468="H",INDEX(Matches!$I:$I,AA468),INDEX(Matches!$H:$H,AA468)))</f>
        <v/>
      </c>
      <c r="N468" s="11">
        <f>IF(L468="","",IF(L468&gt;M468,"W",IF(L468=M468,"D","L")))</f>
        <v/>
      </c>
      <c r="O468" s="11">
        <f>IF(L468="","",IF(L468&gt;M468,3,IF(L468=M468,1,0)))</f>
        <v/>
      </c>
      <c r="P468" s="31">
        <f>IF(I468="H",INDEX(Matches!$L:$L,AA468),INDEX(Matches!$N:$N,AA468))</f>
        <v/>
      </c>
      <c r="Q468" s="31">
        <f>INDEX(Matches!$M:$M,AA468)</f>
        <v/>
      </c>
      <c r="R468" s="31">
        <f>IF(I468="H",INDEX(Matches!$N:$N,AA468),INDEX(Matches!$L:$L,AA468))</f>
        <v/>
      </c>
      <c r="S468" s="33">
        <f>IF(I468="H",INDEX(Matches!$O:$O,AA468),INDEX(Matches!$P:$P,AA468))</f>
        <v/>
      </c>
      <c r="T468" s="33">
        <f>IF(INDEX(Matches!$J:$J,AA468)="","",IF(I468="H",INDEX(Matches!$J:$J,AA468),INDEX(Matches!$K:$K,AA468)))</f>
        <v/>
      </c>
      <c r="U468" s="33">
        <f>IF(INDEX(Matches!$K:$K,AA468)="","",IF(I468="H",INDEX(Matches!$K:$K,AA468),INDEX(Matches!$J:$J,AA468)))</f>
        <v/>
      </c>
      <c r="V468" s="30">
        <f>IF(T468="","",T468-U468)</f>
        <v/>
      </c>
      <c r="W468" s="33">
        <f>IF(I468="H",INDEX(Matches!$T:$T,AA468),INDEX(Matches!$U:$U,AA468))</f>
        <v/>
      </c>
      <c r="X468" s="11">
        <f>INDEX(Matches!$X:$X,AA468)</f>
        <v/>
      </c>
      <c r="Y468" s="30">
        <f>IF(O468="","",O468-S468)</f>
        <v/>
      </c>
      <c r="Z468" s="30">
        <f>IF(W468="","",W468-S468)</f>
        <v/>
      </c>
      <c r="AA468" s="24">
        <f>MATCH(J468,Matches!$A:$A,0)</f>
        <v/>
      </c>
      <c r="AB468" s="33" t="n"/>
      <c r="AC468" s="33" t="n">
        <v>0.7396895488415927</v>
      </c>
      <c r="AD468" s="24" t="n"/>
      <c r="AE468" s="24" t="n">
        <v>3</v>
      </c>
      <c r="AF468" s="33" t="n"/>
      <c r="AG468" s="33" t="n"/>
    </row>
    <row r="469">
      <c r="A469" s="24" t="inlineStr">
        <is>
          <t>Leeds|12</t>
        </is>
      </c>
      <c r="B469" s="24" t="inlineStr">
        <is>
          <t>E0</t>
        </is>
      </c>
      <c r="C469" s="24" t="inlineStr">
        <is>
          <t>Premier League</t>
        </is>
      </c>
      <c r="D469" s="24" t="inlineStr">
        <is>
          <t>Leeds</t>
        </is>
      </c>
      <c r="E469" s="24" t="n">
        <v>12</v>
      </c>
      <c r="F469" s="24" t="n">
        <v>3</v>
      </c>
      <c r="G469" s="29" t="n">
        <v>46354.625</v>
      </c>
      <c r="H469" s="24" t="inlineStr">
        <is>
          <t>Coventry</t>
        </is>
      </c>
      <c r="I469" s="24" t="inlineStr">
        <is>
          <t>H</t>
        </is>
      </c>
      <c r="J469" s="24" t="inlineStr">
        <is>
          <t>E0-Leeds-Coventry</t>
        </is>
      </c>
      <c r="K469" s="24" t="n">
        <v>18</v>
      </c>
      <c r="L469" s="11">
        <f>IF(INDEX(Matches!$X:$X,AA469)=0,"",IF(I469="H",INDEX(Matches!$H:$H,AA469),INDEX(Matches!$I:$I,AA469)))</f>
        <v/>
      </c>
      <c r="M469" s="11">
        <f>IF(INDEX(Matches!$X:$X,AA469)=0,"",IF(I469="H",INDEX(Matches!$I:$I,AA469),INDEX(Matches!$H:$H,AA469)))</f>
        <v/>
      </c>
      <c r="N469" s="11">
        <f>IF(L469="","",IF(L469&gt;M469,"W",IF(L469=M469,"D","L")))</f>
        <v/>
      </c>
      <c r="O469" s="11">
        <f>IF(L469="","",IF(L469&gt;M469,3,IF(L469=M469,1,0)))</f>
        <v/>
      </c>
      <c r="P469" s="31">
        <f>IF(I469="H",INDEX(Matches!$L:$L,AA469),INDEX(Matches!$N:$N,AA469))</f>
        <v/>
      </c>
      <c r="Q469" s="31">
        <f>INDEX(Matches!$M:$M,AA469)</f>
        <v/>
      </c>
      <c r="R469" s="31">
        <f>IF(I469="H",INDEX(Matches!$N:$N,AA469),INDEX(Matches!$L:$L,AA469))</f>
        <v/>
      </c>
      <c r="S469" s="33">
        <f>IF(I469="H",INDEX(Matches!$O:$O,AA469),INDEX(Matches!$P:$P,AA469))</f>
        <v/>
      </c>
      <c r="T469" s="33">
        <f>IF(INDEX(Matches!$J:$J,AA469)="","",IF(I469="H",INDEX(Matches!$J:$J,AA469),INDEX(Matches!$K:$K,AA469)))</f>
        <v/>
      </c>
      <c r="U469" s="33">
        <f>IF(INDEX(Matches!$K:$K,AA469)="","",IF(I469="H",INDEX(Matches!$K:$K,AA469),INDEX(Matches!$J:$J,AA469)))</f>
        <v/>
      </c>
      <c r="V469" s="30">
        <f>IF(T469="","",T469-U469)</f>
        <v/>
      </c>
      <c r="W469" s="33">
        <f>IF(I469="H",INDEX(Matches!$T:$T,AA469),INDEX(Matches!$U:$U,AA469))</f>
        <v/>
      </c>
      <c r="X469" s="11">
        <f>INDEX(Matches!$X:$X,AA469)</f>
        <v/>
      </c>
      <c r="Y469" s="30">
        <f>IF(O469="","",O469-S469)</f>
        <v/>
      </c>
      <c r="Z469" s="30">
        <f>IF(W469="","",W469-S469)</f>
        <v/>
      </c>
      <c r="AA469" s="24">
        <f>MATCH(J469,Matches!$A:$A,0)</f>
        <v/>
      </c>
      <c r="AB469" s="33" t="n"/>
      <c r="AC469" s="33" t="n">
        <v>1.847996317573609</v>
      </c>
      <c r="AD469" s="24" t="n"/>
      <c r="AE469" s="24" t="n">
        <v>3</v>
      </c>
      <c r="AF469" s="33" t="n"/>
      <c r="AG469" s="33" t="n"/>
    </row>
    <row r="470">
      <c r="A470" s="24" t="inlineStr">
        <is>
          <t>Leeds|13</t>
        </is>
      </c>
      <c r="B470" s="24" t="inlineStr">
        <is>
          <t>E0</t>
        </is>
      </c>
      <c r="C470" s="24" t="inlineStr">
        <is>
          <t>Premier League</t>
        </is>
      </c>
      <c r="D470" s="24" t="inlineStr">
        <is>
          <t>Leeds</t>
        </is>
      </c>
      <c r="E470" s="24" t="n">
        <v>13</v>
      </c>
      <c r="F470" s="24" t="n">
        <v>4</v>
      </c>
      <c r="G470" s="29" t="n">
        <v>46358.83333333334</v>
      </c>
      <c r="H470" s="24" t="inlineStr">
        <is>
          <t>Man City</t>
        </is>
      </c>
      <c r="I470" s="24" t="inlineStr">
        <is>
          <t>A</t>
        </is>
      </c>
      <c r="J470" s="24" t="inlineStr">
        <is>
          <t>E0-ManCity-Leeds</t>
        </is>
      </c>
      <c r="K470" s="24" t="n">
        <v>2</v>
      </c>
      <c r="L470" s="11">
        <f>IF(INDEX(Matches!$X:$X,AA470)=0,"",IF(I470="H",INDEX(Matches!$H:$H,AA470),INDEX(Matches!$I:$I,AA470)))</f>
        <v/>
      </c>
      <c r="M470" s="11">
        <f>IF(INDEX(Matches!$X:$X,AA470)=0,"",IF(I470="H",INDEX(Matches!$I:$I,AA470),INDEX(Matches!$H:$H,AA470)))</f>
        <v/>
      </c>
      <c r="N470" s="11">
        <f>IF(L470="","",IF(L470&gt;M470,"W",IF(L470=M470,"D","L")))</f>
        <v/>
      </c>
      <c r="O470" s="11">
        <f>IF(L470="","",IF(L470&gt;M470,3,IF(L470=M470,1,0)))</f>
        <v/>
      </c>
      <c r="P470" s="31">
        <f>IF(I470="H",INDEX(Matches!$L:$L,AA470),INDEX(Matches!$N:$N,AA470))</f>
        <v/>
      </c>
      <c r="Q470" s="31">
        <f>INDEX(Matches!$M:$M,AA470)</f>
        <v/>
      </c>
      <c r="R470" s="31">
        <f>IF(I470="H",INDEX(Matches!$N:$N,AA470),INDEX(Matches!$L:$L,AA470))</f>
        <v/>
      </c>
      <c r="S470" s="33">
        <f>IF(I470="H",INDEX(Matches!$O:$O,AA470),INDEX(Matches!$P:$P,AA470))</f>
        <v/>
      </c>
      <c r="T470" s="33">
        <f>IF(INDEX(Matches!$J:$J,AA470)="","",IF(I470="H",INDEX(Matches!$J:$J,AA470),INDEX(Matches!$K:$K,AA470)))</f>
        <v/>
      </c>
      <c r="U470" s="33">
        <f>IF(INDEX(Matches!$K:$K,AA470)="","",IF(I470="H",INDEX(Matches!$K:$K,AA470),INDEX(Matches!$J:$J,AA470)))</f>
        <v/>
      </c>
      <c r="V470" s="30">
        <f>IF(T470="","",T470-U470)</f>
        <v/>
      </c>
      <c r="W470" s="33">
        <f>IF(I470="H",INDEX(Matches!$T:$T,AA470),INDEX(Matches!$U:$U,AA470))</f>
        <v/>
      </c>
      <c r="X470" s="11">
        <f>INDEX(Matches!$X:$X,AA470)</f>
        <v/>
      </c>
      <c r="Y470" s="30">
        <f>IF(O470="","",O470-S470)</f>
        <v/>
      </c>
      <c r="Z470" s="30">
        <f>IF(W470="","",W470-S470)</f>
        <v/>
      </c>
      <c r="AA470" s="24">
        <f>MATCH(J470,Matches!$A:$A,0)</f>
        <v/>
      </c>
      <c r="AB470" s="33" t="n"/>
      <c r="AC470" s="33" t="n">
        <v>0.5697287297247181</v>
      </c>
      <c r="AD470" s="24" t="n"/>
      <c r="AE470" s="24" t="n">
        <v>4</v>
      </c>
      <c r="AF470" s="33" t="n"/>
      <c r="AG470" s="33" t="n"/>
    </row>
    <row r="471">
      <c r="A471" s="24" t="inlineStr">
        <is>
          <t>Leeds|14</t>
        </is>
      </c>
      <c r="B471" s="24" t="inlineStr">
        <is>
          <t>E0</t>
        </is>
      </c>
      <c r="C471" s="24" t="inlineStr">
        <is>
          <t>Premier League</t>
        </is>
      </c>
      <c r="D471" s="24" t="inlineStr">
        <is>
          <t>Leeds</t>
        </is>
      </c>
      <c r="E471" s="24" t="n">
        <v>14</v>
      </c>
      <c r="F471" s="24" t="n">
        <v>4</v>
      </c>
      <c r="G471" s="29" t="n">
        <v>46361.625</v>
      </c>
      <c r="H471" s="24" t="inlineStr">
        <is>
          <t>Ipswich</t>
        </is>
      </c>
      <c r="I471" s="24" t="inlineStr">
        <is>
          <t>H</t>
        </is>
      </c>
      <c r="J471" s="24" t="inlineStr">
        <is>
          <t>E0-Leeds-Ipswich</t>
        </is>
      </c>
      <c r="K471" s="24" t="n">
        <v>19</v>
      </c>
      <c r="L471" s="11">
        <f>IF(INDEX(Matches!$X:$X,AA471)=0,"",IF(I471="H",INDEX(Matches!$H:$H,AA471),INDEX(Matches!$I:$I,AA471)))</f>
        <v/>
      </c>
      <c r="M471" s="11">
        <f>IF(INDEX(Matches!$X:$X,AA471)=0,"",IF(I471="H",INDEX(Matches!$I:$I,AA471),INDEX(Matches!$H:$H,AA471)))</f>
        <v/>
      </c>
      <c r="N471" s="11">
        <f>IF(L471="","",IF(L471&gt;M471,"W",IF(L471=M471,"D","L")))</f>
        <v/>
      </c>
      <c r="O471" s="11">
        <f>IF(L471="","",IF(L471&gt;M471,3,IF(L471=M471,1,0)))</f>
        <v/>
      </c>
      <c r="P471" s="31">
        <f>IF(I471="H",INDEX(Matches!$L:$L,AA471),INDEX(Matches!$N:$N,AA471))</f>
        <v/>
      </c>
      <c r="Q471" s="31">
        <f>INDEX(Matches!$M:$M,AA471)</f>
        <v/>
      </c>
      <c r="R471" s="31">
        <f>IF(I471="H",INDEX(Matches!$N:$N,AA471),INDEX(Matches!$L:$L,AA471))</f>
        <v/>
      </c>
      <c r="S471" s="33">
        <f>IF(I471="H",INDEX(Matches!$O:$O,AA471),INDEX(Matches!$P:$P,AA471))</f>
        <v/>
      </c>
      <c r="T471" s="33">
        <f>IF(INDEX(Matches!$J:$J,AA471)="","",IF(I471="H",INDEX(Matches!$J:$J,AA471),INDEX(Matches!$K:$K,AA471)))</f>
        <v/>
      </c>
      <c r="U471" s="33">
        <f>IF(INDEX(Matches!$K:$K,AA471)="","",IF(I471="H",INDEX(Matches!$K:$K,AA471),INDEX(Matches!$J:$J,AA471)))</f>
        <v/>
      </c>
      <c r="V471" s="30">
        <f>IF(T471="","",T471-U471)</f>
        <v/>
      </c>
      <c r="W471" s="33">
        <f>IF(I471="H",INDEX(Matches!$T:$T,AA471),INDEX(Matches!$U:$U,AA471))</f>
        <v/>
      </c>
      <c r="X471" s="11">
        <f>INDEX(Matches!$X:$X,AA471)</f>
        <v/>
      </c>
      <c r="Y471" s="30">
        <f>IF(O471="","",O471-S471)</f>
        <v/>
      </c>
      <c r="Z471" s="30">
        <f>IF(W471="","",W471-S471)</f>
        <v/>
      </c>
      <c r="AA471" s="24">
        <f>MATCH(J471,Matches!$A:$A,0)</f>
        <v/>
      </c>
      <c r="AB471" s="33" t="n"/>
      <c r="AC471" s="33" t="n">
        <v>1.867312126563321</v>
      </c>
      <c r="AD471" s="24" t="n"/>
      <c r="AE471" s="24" t="n">
        <v>4</v>
      </c>
      <c r="AF471" s="33" t="n"/>
      <c r="AG471" s="33" t="n"/>
    </row>
    <row r="472">
      <c r="A472" s="24" t="inlineStr">
        <is>
          <t>Leeds|15</t>
        </is>
      </c>
      <c r="B472" s="24" t="inlineStr">
        <is>
          <t>E0</t>
        </is>
      </c>
      <c r="C472" s="24" t="inlineStr">
        <is>
          <t>Premier League</t>
        </is>
      </c>
      <c r="D472" s="24" t="inlineStr">
        <is>
          <t>Leeds</t>
        </is>
      </c>
      <c r="E472" s="24" t="n">
        <v>15</v>
      </c>
      <c r="F472" s="24" t="n">
        <v>4</v>
      </c>
      <c r="G472" s="29" t="n">
        <v>46368.625</v>
      </c>
      <c r="H472" s="24" t="inlineStr">
        <is>
          <t>Liverpool</t>
        </is>
      </c>
      <c r="I472" s="24" t="inlineStr">
        <is>
          <t>A</t>
        </is>
      </c>
      <c r="J472" s="24" t="inlineStr">
        <is>
          <t>E0-Liverpoo-Leeds</t>
        </is>
      </c>
      <c r="K472" s="24" t="n">
        <v>3</v>
      </c>
      <c r="L472" s="11">
        <f>IF(INDEX(Matches!$X:$X,AA472)=0,"",IF(I472="H",INDEX(Matches!$H:$H,AA472),INDEX(Matches!$I:$I,AA472)))</f>
        <v/>
      </c>
      <c r="M472" s="11">
        <f>IF(INDEX(Matches!$X:$X,AA472)=0,"",IF(I472="H",INDEX(Matches!$I:$I,AA472),INDEX(Matches!$H:$H,AA472)))</f>
        <v/>
      </c>
      <c r="N472" s="11">
        <f>IF(L472="","",IF(L472&gt;M472,"W",IF(L472=M472,"D","L")))</f>
        <v/>
      </c>
      <c r="O472" s="11">
        <f>IF(L472="","",IF(L472&gt;M472,3,IF(L472=M472,1,0)))</f>
        <v/>
      </c>
      <c r="P472" s="31">
        <f>IF(I472="H",INDEX(Matches!$L:$L,AA472),INDEX(Matches!$N:$N,AA472))</f>
        <v/>
      </c>
      <c r="Q472" s="31">
        <f>INDEX(Matches!$M:$M,AA472)</f>
        <v/>
      </c>
      <c r="R472" s="31">
        <f>IF(I472="H",INDEX(Matches!$N:$N,AA472),INDEX(Matches!$L:$L,AA472))</f>
        <v/>
      </c>
      <c r="S472" s="33">
        <f>IF(I472="H",INDEX(Matches!$O:$O,AA472),INDEX(Matches!$P:$P,AA472))</f>
        <v/>
      </c>
      <c r="T472" s="33">
        <f>IF(INDEX(Matches!$J:$J,AA472)="","",IF(I472="H",INDEX(Matches!$J:$J,AA472),INDEX(Matches!$K:$K,AA472)))</f>
        <v/>
      </c>
      <c r="U472" s="33">
        <f>IF(INDEX(Matches!$K:$K,AA472)="","",IF(I472="H",INDEX(Matches!$K:$K,AA472),INDEX(Matches!$J:$J,AA472)))</f>
        <v/>
      </c>
      <c r="V472" s="30">
        <f>IF(T472="","",T472-U472)</f>
        <v/>
      </c>
      <c r="W472" s="33">
        <f>IF(I472="H",INDEX(Matches!$T:$T,AA472),INDEX(Matches!$U:$U,AA472))</f>
        <v/>
      </c>
      <c r="X472" s="11">
        <f>INDEX(Matches!$X:$X,AA472)</f>
        <v/>
      </c>
      <c r="Y472" s="30">
        <f>IF(O472="","",O472-S472)</f>
        <v/>
      </c>
      <c r="Z472" s="30">
        <f>IF(W472="","",W472-S472)</f>
        <v/>
      </c>
      <c r="AA472" s="24">
        <f>MATCH(J472,Matches!$A:$A,0)</f>
        <v/>
      </c>
      <c r="AB472" s="33" t="n"/>
      <c r="AC472" s="33" t="n">
        <v>0.6694829616946201</v>
      </c>
      <c r="AD472" s="24" t="n"/>
      <c r="AE472" s="24" t="n">
        <v>4</v>
      </c>
      <c r="AF472" s="33" t="n"/>
      <c r="AG472" s="33" t="n"/>
    </row>
    <row r="473">
      <c r="A473" s="24" t="inlineStr">
        <is>
          <t>Leeds|16</t>
        </is>
      </c>
      <c r="B473" s="24" t="inlineStr">
        <is>
          <t>E0</t>
        </is>
      </c>
      <c r="C473" s="24" t="inlineStr">
        <is>
          <t>Premier League</t>
        </is>
      </c>
      <c r="D473" s="24" t="inlineStr">
        <is>
          <t>Leeds</t>
        </is>
      </c>
      <c r="E473" s="24" t="n">
        <v>16</v>
      </c>
      <c r="F473" s="24" t="n">
        <v>4</v>
      </c>
      <c r="G473" s="29" t="n">
        <v>46375.625</v>
      </c>
      <c r="H473" s="24" t="inlineStr">
        <is>
          <t>Fulham</t>
        </is>
      </c>
      <c r="I473" s="24" t="inlineStr">
        <is>
          <t>H</t>
        </is>
      </c>
      <c r="J473" s="24" t="inlineStr">
        <is>
          <t>E0-Leeds-Fulham</t>
        </is>
      </c>
      <c r="K473" s="24" t="n">
        <v>16</v>
      </c>
      <c r="L473" s="11">
        <f>IF(INDEX(Matches!$X:$X,AA473)=0,"",IF(I473="H",INDEX(Matches!$H:$H,AA473),INDEX(Matches!$I:$I,AA473)))</f>
        <v/>
      </c>
      <c r="M473" s="11">
        <f>IF(INDEX(Matches!$X:$X,AA473)=0,"",IF(I473="H",INDEX(Matches!$I:$I,AA473),INDEX(Matches!$H:$H,AA473)))</f>
        <v/>
      </c>
      <c r="N473" s="11">
        <f>IF(L473="","",IF(L473&gt;M473,"W",IF(L473=M473,"D","L")))</f>
        <v/>
      </c>
      <c r="O473" s="11">
        <f>IF(L473="","",IF(L473&gt;M473,3,IF(L473=M473,1,0)))</f>
        <v/>
      </c>
      <c r="P473" s="31">
        <f>IF(I473="H",INDEX(Matches!$L:$L,AA473),INDEX(Matches!$N:$N,AA473))</f>
        <v/>
      </c>
      <c r="Q473" s="31">
        <f>INDEX(Matches!$M:$M,AA473)</f>
        <v/>
      </c>
      <c r="R473" s="31">
        <f>IF(I473="H",INDEX(Matches!$N:$N,AA473),INDEX(Matches!$L:$L,AA473))</f>
        <v/>
      </c>
      <c r="S473" s="33">
        <f>IF(I473="H",INDEX(Matches!$O:$O,AA473),INDEX(Matches!$P:$P,AA473))</f>
        <v/>
      </c>
      <c r="T473" s="33">
        <f>IF(INDEX(Matches!$J:$J,AA473)="","",IF(I473="H",INDEX(Matches!$J:$J,AA473),INDEX(Matches!$K:$K,AA473)))</f>
        <v/>
      </c>
      <c r="U473" s="33">
        <f>IF(INDEX(Matches!$K:$K,AA473)="","",IF(I473="H",INDEX(Matches!$K:$K,AA473),INDEX(Matches!$J:$J,AA473)))</f>
        <v/>
      </c>
      <c r="V473" s="30">
        <f>IF(T473="","",T473-U473)</f>
        <v/>
      </c>
      <c r="W473" s="33">
        <f>IF(I473="H",INDEX(Matches!$T:$T,AA473),INDEX(Matches!$U:$U,AA473))</f>
        <v/>
      </c>
      <c r="X473" s="11">
        <f>INDEX(Matches!$X:$X,AA473)</f>
        <v/>
      </c>
      <c r="Y473" s="30">
        <f>IF(O473="","",O473-S473)</f>
        <v/>
      </c>
      <c r="Z473" s="30">
        <f>IF(W473="","",W473-S473)</f>
        <v/>
      </c>
      <c r="AA473" s="24">
        <f>MATCH(J473,Matches!$A:$A,0)</f>
        <v/>
      </c>
      <c r="AB473" s="33" t="n"/>
      <c r="AC473" s="33" t="n">
        <v>1.555550990271843</v>
      </c>
      <c r="AD473" s="24" t="n"/>
      <c r="AE473" s="24" t="n">
        <v>4</v>
      </c>
      <c r="AF473" s="33" t="n"/>
      <c r="AG473" s="33" t="n"/>
    </row>
    <row r="474">
      <c r="A474" s="24" t="inlineStr">
        <is>
          <t>Leeds|17</t>
        </is>
      </c>
      <c r="B474" s="24" t="inlineStr">
        <is>
          <t>E0</t>
        </is>
      </c>
      <c r="C474" s="24" t="inlineStr">
        <is>
          <t>Premier League</t>
        </is>
      </c>
      <c r="D474" s="24" t="inlineStr">
        <is>
          <t>Leeds</t>
        </is>
      </c>
      <c r="E474" s="24" t="n">
        <v>17</v>
      </c>
      <c r="F474" s="24" t="n">
        <v>5</v>
      </c>
      <c r="G474" s="29" t="n">
        <v>46382.52083333334</v>
      </c>
      <c r="H474" s="24" t="inlineStr">
        <is>
          <t>Aston Villa</t>
        </is>
      </c>
      <c r="I474" s="24" t="inlineStr">
        <is>
          <t>A</t>
        </is>
      </c>
      <c r="J474" s="24" t="inlineStr">
        <is>
          <t>E0-AstonVil-Leeds</t>
        </is>
      </c>
      <c r="K474" s="24" t="n">
        <v>7</v>
      </c>
      <c r="L474" s="11">
        <f>IF(INDEX(Matches!$X:$X,AA474)=0,"",IF(I474="H",INDEX(Matches!$H:$H,AA474),INDEX(Matches!$I:$I,AA474)))</f>
        <v/>
      </c>
      <c r="M474" s="11">
        <f>IF(INDEX(Matches!$X:$X,AA474)=0,"",IF(I474="H",INDEX(Matches!$I:$I,AA474),INDEX(Matches!$H:$H,AA474)))</f>
        <v/>
      </c>
      <c r="N474" s="11">
        <f>IF(L474="","",IF(L474&gt;M474,"W",IF(L474=M474,"D","L")))</f>
        <v/>
      </c>
      <c r="O474" s="11">
        <f>IF(L474="","",IF(L474&gt;M474,3,IF(L474=M474,1,0)))</f>
        <v/>
      </c>
      <c r="P474" s="31">
        <f>IF(I474="H",INDEX(Matches!$L:$L,AA474),INDEX(Matches!$N:$N,AA474))</f>
        <v/>
      </c>
      <c r="Q474" s="31">
        <f>INDEX(Matches!$M:$M,AA474)</f>
        <v/>
      </c>
      <c r="R474" s="31">
        <f>IF(I474="H",INDEX(Matches!$N:$N,AA474),INDEX(Matches!$L:$L,AA474))</f>
        <v/>
      </c>
      <c r="S474" s="33">
        <f>IF(I474="H",INDEX(Matches!$O:$O,AA474),INDEX(Matches!$P:$P,AA474))</f>
        <v/>
      </c>
      <c r="T474" s="33">
        <f>IF(INDEX(Matches!$J:$J,AA474)="","",IF(I474="H",INDEX(Matches!$J:$J,AA474),INDEX(Matches!$K:$K,AA474)))</f>
        <v/>
      </c>
      <c r="U474" s="33">
        <f>IF(INDEX(Matches!$K:$K,AA474)="","",IF(I474="H",INDEX(Matches!$K:$K,AA474),INDEX(Matches!$J:$J,AA474)))</f>
        <v/>
      </c>
      <c r="V474" s="30">
        <f>IF(T474="","",T474-U474)</f>
        <v/>
      </c>
      <c r="W474" s="33">
        <f>IF(I474="H",INDEX(Matches!$T:$T,AA474),INDEX(Matches!$U:$U,AA474))</f>
        <v/>
      </c>
      <c r="X474" s="11">
        <f>INDEX(Matches!$X:$X,AA474)</f>
        <v/>
      </c>
      <c r="Y474" s="30">
        <f>IF(O474="","",O474-S474)</f>
        <v/>
      </c>
      <c r="Z474" s="30">
        <f>IF(W474="","",W474-S474)</f>
        <v/>
      </c>
      <c r="AA474" s="24">
        <f>MATCH(J474,Matches!$A:$A,0)</f>
        <v/>
      </c>
      <c r="AB474" s="33" t="n"/>
      <c r="AC474" s="33" t="n">
        <v>0.9614402232799473</v>
      </c>
      <c r="AD474" s="24" t="n"/>
      <c r="AE474" s="24" t="n">
        <v>5</v>
      </c>
      <c r="AF474" s="33" t="n"/>
      <c r="AG474" s="33" t="n"/>
    </row>
    <row r="475">
      <c r="A475" s="24" t="inlineStr">
        <is>
          <t>Leeds|18</t>
        </is>
      </c>
      <c r="B475" s="24" t="inlineStr">
        <is>
          <t>E0</t>
        </is>
      </c>
      <c r="C475" s="24" t="inlineStr">
        <is>
          <t>Premier League</t>
        </is>
      </c>
      <c r="D475" s="24" t="inlineStr">
        <is>
          <t>Leeds</t>
        </is>
      </c>
      <c r="E475" s="24" t="n">
        <v>18</v>
      </c>
      <c r="F475" s="24" t="n">
        <v>5</v>
      </c>
      <c r="G475" s="29" t="n">
        <v>46385.8125</v>
      </c>
      <c r="H475" s="24" t="inlineStr">
        <is>
          <t>Hull</t>
        </is>
      </c>
      <c r="I475" s="24" t="inlineStr">
        <is>
          <t>A</t>
        </is>
      </c>
      <c r="J475" s="24" t="inlineStr">
        <is>
          <t>E0-Hull-Leeds</t>
        </is>
      </c>
      <c r="K475" s="24" t="n">
        <v>20</v>
      </c>
      <c r="L475" s="11">
        <f>IF(INDEX(Matches!$X:$X,AA475)=0,"",IF(I475="H",INDEX(Matches!$H:$H,AA475),INDEX(Matches!$I:$I,AA475)))</f>
        <v/>
      </c>
      <c r="M475" s="11">
        <f>IF(INDEX(Matches!$X:$X,AA475)=0,"",IF(I475="H",INDEX(Matches!$I:$I,AA475),INDEX(Matches!$H:$H,AA475)))</f>
        <v/>
      </c>
      <c r="N475" s="11">
        <f>IF(L475="","",IF(L475&gt;M475,"W",IF(L475=M475,"D","L")))</f>
        <v/>
      </c>
      <c r="O475" s="11">
        <f>IF(L475="","",IF(L475&gt;M475,3,IF(L475=M475,1,0)))</f>
        <v/>
      </c>
      <c r="P475" s="31">
        <f>IF(I475="H",INDEX(Matches!$L:$L,AA475),INDEX(Matches!$N:$N,AA475))</f>
        <v/>
      </c>
      <c r="Q475" s="31">
        <f>INDEX(Matches!$M:$M,AA475)</f>
        <v/>
      </c>
      <c r="R475" s="31">
        <f>IF(I475="H",INDEX(Matches!$N:$N,AA475),INDEX(Matches!$L:$L,AA475))</f>
        <v/>
      </c>
      <c r="S475" s="33">
        <f>IF(I475="H",INDEX(Matches!$O:$O,AA475),INDEX(Matches!$P:$P,AA475))</f>
        <v/>
      </c>
      <c r="T475" s="33">
        <f>IF(INDEX(Matches!$J:$J,AA475)="","",IF(I475="H",INDEX(Matches!$J:$J,AA475),INDEX(Matches!$K:$K,AA475)))</f>
        <v/>
      </c>
      <c r="U475" s="33">
        <f>IF(INDEX(Matches!$K:$K,AA475)="","",IF(I475="H",INDEX(Matches!$K:$K,AA475),INDEX(Matches!$J:$J,AA475)))</f>
        <v/>
      </c>
      <c r="V475" s="30">
        <f>IF(T475="","",T475-U475)</f>
        <v/>
      </c>
      <c r="W475" s="33">
        <f>IF(I475="H",INDEX(Matches!$T:$T,AA475),INDEX(Matches!$U:$U,AA475))</f>
        <v/>
      </c>
      <c r="X475" s="11">
        <f>INDEX(Matches!$X:$X,AA475)</f>
        <v/>
      </c>
      <c r="Y475" s="30">
        <f>IF(O475="","",O475-S475)</f>
        <v/>
      </c>
      <c r="Z475" s="30">
        <f>IF(W475="","",W475-S475)</f>
        <v/>
      </c>
      <c r="AA475" s="24">
        <f>MATCH(J475,Matches!$A:$A,0)</f>
        <v/>
      </c>
      <c r="AB475" s="33" t="n"/>
      <c r="AC475" s="33" t="n">
        <v>1.789114301803525</v>
      </c>
      <c r="AD475" s="24" t="n"/>
      <c r="AE475" s="24" t="n">
        <v>5</v>
      </c>
      <c r="AF475" s="33" t="n"/>
      <c r="AG475" s="33" t="n"/>
    </row>
    <row r="476">
      <c r="A476" s="24" t="inlineStr">
        <is>
          <t>Leeds|19</t>
        </is>
      </c>
      <c r="B476" s="24" t="inlineStr">
        <is>
          <t>E0</t>
        </is>
      </c>
      <c r="C476" s="24" t="inlineStr">
        <is>
          <t>Premier League</t>
        </is>
      </c>
      <c r="D476" s="24" t="inlineStr">
        <is>
          <t>Leeds</t>
        </is>
      </c>
      <c r="E476" s="24" t="n">
        <v>19</v>
      </c>
      <c r="F476" s="24" t="n">
        <v>5</v>
      </c>
      <c r="G476" s="29" t="n">
        <v>46388.83333333334</v>
      </c>
      <c r="H476" s="24" t="inlineStr">
        <is>
          <t>Everton</t>
        </is>
      </c>
      <c r="I476" s="24" t="inlineStr">
        <is>
          <t>H</t>
        </is>
      </c>
      <c r="J476" s="24" t="inlineStr">
        <is>
          <t>E0-Leeds-Everton</t>
        </is>
      </c>
      <c r="K476" s="24" t="n">
        <v>10</v>
      </c>
      <c r="L476" s="11">
        <f>IF(INDEX(Matches!$X:$X,AA476)=0,"",IF(I476="H",INDEX(Matches!$H:$H,AA476),INDEX(Matches!$I:$I,AA476)))</f>
        <v/>
      </c>
      <c r="M476" s="11">
        <f>IF(INDEX(Matches!$X:$X,AA476)=0,"",IF(I476="H",INDEX(Matches!$I:$I,AA476),INDEX(Matches!$H:$H,AA476)))</f>
        <v/>
      </c>
      <c r="N476" s="11">
        <f>IF(L476="","",IF(L476&gt;M476,"W",IF(L476=M476,"D","L")))</f>
        <v/>
      </c>
      <c r="O476" s="11">
        <f>IF(L476="","",IF(L476&gt;M476,3,IF(L476=M476,1,0)))</f>
        <v/>
      </c>
      <c r="P476" s="31">
        <f>IF(I476="H",INDEX(Matches!$L:$L,AA476),INDEX(Matches!$N:$N,AA476))</f>
        <v/>
      </c>
      <c r="Q476" s="31">
        <f>INDEX(Matches!$M:$M,AA476)</f>
        <v/>
      </c>
      <c r="R476" s="31">
        <f>IF(I476="H",INDEX(Matches!$N:$N,AA476),INDEX(Matches!$L:$L,AA476))</f>
        <v/>
      </c>
      <c r="S476" s="33">
        <f>IF(I476="H",INDEX(Matches!$O:$O,AA476),INDEX(Matches!$P:$P,AA476))</f>
        <v/>
      </c>
      <c r="T476" s="33">
        <f>IF(INDEX(Matches!$J:$J,AA476)="","",IF(I476="H",INDEX(Matches!$J:$J,AA476),INDEX(Matches!$K:$K,AA476)))</f>
        <v/>
      </c>
      <c r="U476" s="33">
        <f>IF(INDEX(Matches!$K:$K,AA476)="","",IF(I476="H",INDEX(Matches!$K:$K,AA476),INDEX(Matches!$J:$J,AA476)))</f>
        <v/>
      </c>
      <c r="V476" s="30">
        <f>IF(T476="","",T476-U476)</f>
        <v/>
      </c>
      <c r="W476" s="33">
        <f>IF(I476="H",INDEX(Matches!$T:$T,AA476),INDEX(Matches!$U:$U,AA476))</f>
        <v/>
      </c>
      <c r="X476" s="11">
        <f>INDEX(Matches!$X:$X,AA476)</f>
        <v/>
      </c>
      <c r="Y476" s="30">
        <f>IF(O476="","",O476-S476)</f>
        <v/>
      </c>
      <c r="Z476" s="30">
        <f>IF(W476="","",W476-S476)</f>
        <v/>
      </c>
      <c r="AA476" s="24">
        <f>MATCH(J476,Matches!$A:$A,0)</f>
        <v/>
      </c>
      <c r="AB476" s="33" t="n"/>
      <c r="AC476" s="33" t="n">
        <v>1.466996853362498</v>
      </c>
      <c r="AD476" s="24" t="n"/>
      <c r="AE476" s="24" t="n">
        <v>5</v>
      </c>
      <c r="AF476" s="33" t="n"/>
      <c r="AG476" s="33" t="n"/>
    </row>
    <row r="477">
      <c r="A477" s="24" t="inlineStr">
        <is>
          <t>Leeds|20</t>
        </is>
      </c>
      <c r="B477" s="24" t="inlineStr">
        <is>
          <t>E0</t>
        </is>
      </c>
      <c r="C477" s="24" t="inlineStr">
        <is>
          <t>Premier League</t>
        </is>
      </c>
      <c r="D477" s="24" t="inlineStr">
        <is>
          <t>Leeds</t>
        </is>
      </c>
      <c r="E477" s="24" t="n">
        <v>20</v>
      </c>
      <c r="F477" s="24" t="n">
        <v>5</v>
      </c>
      <c r="G477" s="29" t="n">
        <v>46393.84375</v>
      </c>
      <c r="H477" s="24" t="inlineStr">
        <is>
          <t>Man City</t>
        </is>
      </c>
      <c r="I477" s="24" t="inlineStr">
        <is>
          <t>H</t>
        </is>
      </c>
      <c r="J477" s="24" t="inlineStr">
        <is>
          <t>E0-Leeds-ManCity</t>
        </is>
      </c>
      <c r="K477" s="24" t="n">
        <v>2</v>
      </c>
      <c r="L477" s="11">
        <f>IF(INDEX(Matches!$X:$X,AA477)=0,"",IF(I477="H",INDEX(Matches!$H:$H,AA477),INDEX(Matches!$I:$I,AA477)))</f>
        <v/>
      </c>
      <c r="M477" s="11">
        <f>IF(INDEX(Matches!$X:$X,AA477)=0,"",IF(I477="H",INDEX(Matches!$I:$I,AA477),INDEX(Matches!$H:$H,AA477)))</f>
        <v/>
      </c>
      <c r="N477" s="11">
        <f>IF(L477="","",IF(L477&gt;M477,"W",IF(L477=M477,"D","L")))</f>
        <v/>
      </c>
      <c r="O477" s="11">
        <f>IF(L477="","",IF(L477&gt;M477,3,IF(L477=M477,1,0)))</f>
        <v/>
      </c>
      <c r="P477" s="31">
        <f>IF(I477="H",INDEX(Matches!$L:$L,AA477),INDEX(Matches!$N:$N,AA477))</f>
        <v/>
      </c>
      <c r="Q477" s="31">
        <f>INDEX(Matches!$M:$M,AA477)</f>
        <v/>
      </c>
      <c r="R477" s="31">
        <f>IF(I477="H",INDEX(Matches!$N:$N,AA477),INDEX(Matches!$L:$L,AA477))</f>
        <v/>
      </c>
      <c r="S477" s="33">
        <f>IF(I477="H",INDEX(Matches!$O:$O,AA477),INDEX(Matches!$P:$P,AA477))</f>
        <v/>
      </c>
      <c r="T477" s="33">
        <f>IF(INDEX(Matches!$J:$J,AA477)="","",IF(I477="H",INDEX(Matches!$J:$J,AA477),INDEX(Matches!$K:$K,AA477)))</f>
        <v/>
      </c>
      <c r="U477" s="33">
        <f>IF(INDEX(Matches!$K:$K,AA477)="","",IF(I477="H",INDEX(Matches!$K:$K,AA477),INDEX(Matches!$J:$J,AA477)))</f>
        <v/>
      </c>
      <c r="V477" s="30">
        <f>IF(T477="","",T477-U477)</f>
        <v/>
      </c>
      <c r="W477" s="33">
        <f>IF(I477="H",INDEX(Matches!$T:$T,AA477),INDEX(Matches!$U:$U,AA477))</f>
        <v/>
      </c>
      <c r="X477" s="11">
        <f>INDEX(Matches!$X:$X,AA477)</f>
        <v/>
      </c>
      <c r="Y477" s="30">
        <f>IF(O477="","",O477-S477)</f>
        <v/>
      </c>
      <c r="Z477" s="30">
        <f>IF(W477="","",W477-S477)</f>
        <v/>
      </c>
      <c r="AA477" s="24">
        <f>MATCH(J477,Matches!$A:$A,0)</f>
        <v/>
      </c>
      <c r="AB477" s="33" t="n"/>
      <c r="AC477" s="33" t="n">
        <v>0.8260723373347736</v>
      </c>
      <c r="AD477" s="24" t="n"/>
      <c r="AE477" s="24" t="n">
        <v>5</v>
      </c>
      <c r="AF477" s="33" t="n"/>
      <c r="AG477" s="33" t="n"/>
    </row>
    <row r="478">
      <c r="A478" s="24" t="inlineStr">
        <is>
          <t>Leeds|21</t>
        </is>
      </c>
      <c r="B478" s="24" t="inlineStr">
        <is>
          <t>E0</t>
        </is>
      </c>
      <c r="C478" s="24" t="inlineStr">
        <is>
          <t>Premier League</t>
        </is>
      </c>
      <c r="D478" s="24" t="inlineStr">
        <is>
          <t>Leeds</t>
        </is>
      </c>
      <c r="E478" s="24" t="n">
        <v>21</v>
      </c>
      <c r="F478" s="24" t="n">
        <v>6</v>
      </c>
      <c r="G478" s="29" t="n">
        <v>46403.625</v>
      </c>
      <c r="H478" s="24" t="inlineStr">
        <is>
          <t>Tottenham</t>
        </is>
      </c>
      <c r="I478" s="24" t="inlineStr">
        <is>
          <t>A</t>
        </is>
      </c>
      <c r="J478" s="24" t="inlineStr">
        <is>
          <t>E0-Tottenha-Leeds</t>
        </is>
      </c>
      <c r="K478" s="24" t="n">
        <v>6</v>
      </c>
      <c r="L478" s="11">
        <f>IF(INDEX(Matches!$X:$X,AA478)=0,"",IF(I478="H",INDEX(Matches!$H:$H,AA478),INDEX(Matches!$I:$I,AA478)))</f>
        <v/>
      </c>
      <c r="M478" s="11">
        <f>IF(INDEX(Matches!$X:$X,AA478)=0,"",IF(I478="H",INDEX(Matches!$I:$I,AA478),INDEX(Matches!$H:$H,AA478)))</f>
        <v/>
      </c>
      <c r="N478" s="11">
        <f>IF(L478="","",IF(L478&gt;M478,"W",IF(L478=M478,"D","L")))</f>
        <v/>
      </c>
      <c r="O478" s="11">
        <f>IF(L478="","",IF(L478&gt;M478,3,IF(L478=M478,1,0)))</f>
        <v/>
      </c>
      <c r="P478" s="31">
        <f>IF(I478="H",INDEX(Matches!$L:$L,AA478),INDEX(Matches!$N:$N,AA478))</f>
        <v/>
      </c>
      <c r="Q478" s="31">
        <f>INDEX(Matches!$M:$M,AA478)</f>
        <v/>
      </c>
      <c r="R478" s="31">
        <f>IF(I478="H",INDEX(Matches!$N:$N,AA478),INDEX(Matches!$L:$L,AA478))</f>
        <v/>
      </c>
      <c r="S478" s="33">
        <f>IF(I478="H",INDEX(Matches!$O:$O,AA478),INDEX(Matches!$P:$P,AA478))</f>
        <v/>
      </c>
      <c r="T478" s="33">
        <f>IF(INDEX(Matches!$J:$J,AA478)="","",IF(I478="H",INDEX(Matches!$J:$J,AA478),INDEX(Matches!$K:$K,AA478)))</f>
        <v/>
      </c>
      <c r="U478" s="33">
        <f>IF(INDEX(Matches!$K:$K,AA478)="","",IF(I478="H",INDEX(Matches!$K:$K,AA478),INDEX(Matches!$J:$J,AA478)))</f>
        <v/>
      </c>
      <c r="V478" s="30">
        <f>IF(T478="","",T478-U478)</f>
        <v/>
      </c>
      <c r="W478" s="33">
        <f>IF(I478="H",INDEX(Matches!$T:$T,AA478),INDEX(Matches!$U:$U,AA478))</f>
        <v/>
      </c>
      <c r="X478" s="11">
        <f>INDEX(Matches!$X:$X,AA478)</f>
        <v/>
      </c>
      <c r="Y478" s="30">
        <f>IF(O478="","",O478-S478)</f>
        <v/>
      </c>
      <c r="Z478" s="30">
        <f>IF(W478="","",W478-S478)</f>
        <v/>
      </c>
      <c r="AA478" s="24">
        <f>MATCH(J478,Matches!$A:$A,0)</f>
        <v/>
      </c>
      <c r="AB478" s="33" t="n"/>
      <c r="AC478" s="33" t="n">
        <v>0.8984893858179772</v>
      </c>
      <c r="AD478" s="24" t="n"/>
      <c r="AE478" s="24" t="n">
        <v>6</v>
      </c>
      <c r="AF478" s="33" t="n"/>
      <c r="AG478" s="33" t="n"/>
    </row>
    <row r="479">
      <c r="A479" s="24" t="inlineStr">
        <is>
          <t>Leeds|22</t>
        </is>
      </c>
      <c r="B479" s="24" t="inlineStr">
        <is>
          <t>E0</t>
        </is>
      </c>
      <c r="C479" s="24" t="inlineStr">
        <is>
          <t>Premier League</t>
        </is>
      </c>
      <c r="D479" s="24" t="inlineStr">
        <is>
          <t>Leeds</t>
        </is>
      </c>
      <c r="E479" s="24" t="n">
        <v>22</v>
      </c>
      <c r="F479" s="24" t="n">
        <v>6</v>
      </c>
      <c r="G479" s="29" t="n">
        <v>46410.625</v>
      </c>
      <c r="H479" s="24" t="inlineStr">
        <is>
          <t>Chelsea</t>
        </is>
      </c>
      <c r="I479" s="24" t="inlineStr">
        <is>
          <t>H</t>
        </is>
      </c>
      <c r="J479" s="24" t="inlineStr">
        <is>
          <t>E0-Leeds-Chelsea</t>
        </is>
      </c>
      <c r="K479" s="24" t="n">
        <v>5</v>
      </c>
      <c r="L479" s="11">
        <f>IF(INDEX(Matches!$X:$X,AA479)=0,"",IF(I479="H",INDEX(Matches!$H:$H,AA479),INDEX(Matches!$I:$I,AA479)))</f>
        <v/>
      </c>
      <c r="M479" s="11">
        <f>IF(INDEX(Matches!$X:$X,AA479)=0,"",IF(I479="H",INDEX(Matches!$I:$I,AA479),INDEX(Matches!$H:$H,AA479)))</f>
        <v/>
      </c>
      <c r="N479" s="11">
        <f>IF(L479="","",IF(L479&gt;M479,"W",IF(L479=M479,"D","L")))</f>
        <v/>
      </c>
      <c r="O479" s="11">
        <f>IF(L479="","",IF(L479&gt;M479,3,IF(L479=M479,1,0)))</f>
        <v/>
      </c>
      <c r="P479" s="31">
        <f>IF(I479="H",INDEX(Matches!$L:$L,AA479),INDEX(Matches!$N:$N,AA479))</f>
        <v/>
      </c>
      <c r="Q479" s="31">
        <f>INDEX(Matches!$M:$M,AA479)</f>
        <v/>
      </c>
      <c r="R479" s="31">
        <f>IF(I479="H",INDEX(Matches!$N:$N,AA479),INDEX(Matches!$L:$L,AA479))</f>
        <v/>
      </c>
      <c r="S479" s="33">
        <f>IF(I479="H",INDEX(Matches!$O:$O,AA479),INDEX(Matches!$P:$P,AA479))</f>
        <v/>
      </c>
      <c r="T479" s="33">
        <f>IF(INDEX(Matches!$J:$J,AA479)="","",IF(I479="H",INDEX(Matches!$J:$J,AA479),INDEX(Matches!$K:$K,AA479)))</f>
        <v/>
      </c>
      <c r="U479" s="33">
        <f>IF(INDEX(Matches!$K:$K,AA479)="","",IF(I479="H",INDEX(Matches!$K:$K,AA479),INDEX(Matches!$J:$J,AA479)))</f>
        <v/>
      </c>
      <c r="V479" s="30">
        <f>IF(T479="","",T479-U479)</f>
        <v/>
      </c>
      <c r="W479" s="33">
        <f>IF(I479="H",INDEX(Matches!$T:$T,AA479),INDEX(Matches!$U:$U,AA479))</f>
        <v/>
      </c>
      <c r="X479" s="11">
        <f>INDEX(Matches!$X:$X,AA479)</f>
        <v/>
      </c>
      <c r="Y479" s="30">
        <f>IF(O479="","",O479-S479)</f>
        <v/>
      </c>
      <c r="Z479" s="30">
        <f>IF(W479="","",W479-S479)</f>
        <v/>
      </c>
      <c r="AA479" s="24">
        <f>MATCH(J479,Matches!$A:$A,0)</f>
        <v/>
      </c>
      <c r="AB479" s="33" t="n"/>
      <c r="AC479" s="33" t="n">
        <v>1.026629215584159</v>
      </c>
      <c r="AD479" s="24" t="n"/>
      <c r="AE479" s="24" t="n">
        <v>6</v>
      </c>
      <c r="AF479" s="33" t="n"/>
      <c r="AG479" s="33" t="n"/>
    </row>
    <row r="480">
      <c r="A480" s="24" t="inlineStr">
        <is>
          <t>Leeds|23</t>
        </is>
      </c>
      <c r="B480" s="24" t="inlineStr">
        <is>
          <t>E0</t>
        </is>
      </c>
      <c r="C480" s="24" t="inlineStr">
        <is>
          <t>Premier League</t>
        </is>
      </c>
      <c r="D480" s="24" t="inlineStr">
        <is>
          <t>Leeds</t>
        </is>
      </c>
      <c r="E480" s="24" t="n">
        <v>23</v>
      </c>
      <c r="F480" s="24" t="n">
        <v>6</v>
      </c>
      <c r="G480" s="29" t="n">
        <v>46417.625</v>
      </c>
      <c r="H480" s="24" t="inlineStr">
        <is>
          <t>Coventry</t>
        </is>
      </c>
      <c r="I480" s="24" t="inlineStr">
        <is>
          <t>A</t>
        </is>
      </c>
      <c r="J480" s="24" t="inlineStr">
        <is>
          <t>E0-Coventry-Leeds</t>
        </is>
      </c>
      <c r="K480" s="24" t="n">
        <v>18</v>
      </c>
      <c r="L480" s="11">
        <f>IF(INDEX(Matches!$X:$X,AA480)=0,"",IF(I480="H",INDEX(Matches!$H:$H,AA480),INDEX(Matches!$I:$I,AA480)))</f>
        <v/>
      </c>
      <c r="M480" s="11">
        <f>IF(INDEX(Matches!$X:$X,AA480)=0,"",IF(I480="H",INDEX(Matches!$I:$I,AA480),INDEX(Matches!$H:$H,AA480)))</f>
        <v/>
      </c>
      <c r="N480" s="11">
        <f>IF(L480="","",IF(L480&gt;M480,"W",IF(L480=M480,"D","L")))</f>
        <v/>
      </c>
      <c r="O480" s="11">
        <f>IF(L480="","",IF(L480&gt;M480,3,IF(L480=M480,1,0)))</f>
        <v/>
      </c>
      <c r="P480" s="31">
        <f>IF(I480="H",INDEX(Matches!$L:$L,AA480),INDEX(Matches!$N:$N,AA480))</f>
        <v/>
      </c>
      <c r="Q480" s="31">
        <f>INDEX(Matches!$M:$M,AA480)</f>
        <v/>
      </c>
      <c r="R480" s="31">
        <f>IF(I480="H",INDEX(Matches!$N:$N,AA480),INDEX(Matches!$L:$L,AA480))</f>
        <v/>
      </c>
      <c r="S480" s="33">
        <f>IF(I480="H",INDEX(Matches!$O:$O,AA480),INDEX(Matches!$P:$P,AA480))</f>
        <v/>
      </c>
      <c r="T480" s="33">
        <f>IF(INDEX(Matches!$J:$J,AA480)="","",IF(I480="H",INDEX(Matches!$J:$J,AA480),INDEX(Matches!$K:$K,AA480)))</f>
        <v/>
      </c>
      <c r="U480" s="33">
        <f>IF(INDEX(Matches!$K:$K,AA480)="","",IF(I480="H",INDEX(Matches!$K:$K,AA480),INDEX(Matches!$J:$J,AA480)))</f>
        <v/>
      </c>
      <c r="V480" s="30">
        <f>IF(T480="","",T480-U480)</f>
        <v/>
      </c>
      <c r="W480" s="33">
        <f>IF(I480="H",INDEX(Matches!$T:$T,AA480),INDEX(Matches!$U:$U,AA480))</f>
        <v/>
      </c>
      <c r="X480" s="11">
        <f>INDEX(Matches!$X:$X,AA480)</f>
        <v/>
      </c>
      <c r="Y480" s="30">
        <f>IF(O480="","",O480-S480)</f>
        <v/>
      </c>
      <c r="Z480" s="30">
        <f>IF(W480="","",W480-S480)</f>
        <v/>
      </c>
      <c r="AA480" s="24">
        <f>MATCH(J480,Matches!$A:$A,0)</f>
        <v/>
      </c>
      <c r="AB480" s="33" t="n"/>
      <c r="AC480" s="33" t="n">
        <v>1.520913042657482</v>
      </c>
      <c r="AD480" s="24" t="n"/>
      <c r="AE480" s="24" t="n">
        <v>6</v>
      </c>
      <c r="AF480" s="33" t="n"/>
      <c r="AG480" s="33" t="n"/>
    </row>
    <row r="481">
      <c r="A481" s="24" t="inlineStr">
        <is>
          <t>Leeds|24</t>
        </is>
      </c>
      <c r="B481" s="24" t="inlineStr">
        <is>
          <t>E0</t>
        </is>
      </c>
      <c r="C481" s="24" t="inlineStr">
        <is>
          <t>Premier League</t>
        </is>
      </c>
      <c r="D481" s="24" t="inlineStr">
        <is>
          <t>Leeds</t>
        </is>
      </c>
      <c r="E481" s="24" t="n">
        <v>24</v>
      </c>
      <c r="F481" s="24" t="n">
        <v>6</v>
      </c>
      <c r="G481" s="29" t="n">
        <v>46424.625</v>
      </c>
      <c r="H481" s="24" t="inlineStr">
        <is>
          <t>Bournemouth</t>
        </is>
      </c>
      <c r="I481" s="24" t="inlineStr">
        <is>
          <t>H</t>
        </is>
      </c>
      <c r="J481" s="24" t="inlineStr">
        <is>
          <t>E0-Leeds-Bournemo</t>
        </is>
      </c>
      <c r="K481" s="24" t="n">
        <v>11</v>
      </c>
      <c r="L481" s="11">
        <f>IF(INDEX(Matches!$X:$X,AA481)=0,"",IF(I481="H",INDEX(Matches!$H:$H,AA481),INDEX(Matches!$I:$I,AA481)))</f>
        <v/>
      </c>
      <c r="M481" s="11">
        <f>IF(INDEX(Matches!$X:$X,AA481)=0,"",IF(I481="H",INDEX(Matches!$I:$I,AA481),INDEX(Matches!$H:$H,AA481)))</f>
        <v/>
      </c>
      <c r="N481" s="11">
        <f>IF(L481="","",IF(L481&gt;M481,"W",IF(L481=M481,"D","L")))</f>
        <v/>
      </c>
      <c r="O481" s="11">
        <f>IF(L481="","",IF(L481&gt;M481,3,IF(L481=M481,1,0)))</f>
        <v/>
      </c>
      <c r="P481" s="31">
        <f>IF(I481="H",INDEX(Matches!$L:$L,AA481),INDEX(Matches!$N:$N,AA481))</f>
        <v/>
      </c>
      <c r="Q481" s="31">
        <f>INDEX(Matches!$M:$M,AA481)</f>
        <v/>
      </c>
      <c r="R481" s="31">
        <f>IF(I481="H",INDEX(Matches!$N:$N,AA481),INDEX(Matches!$L:$L,AA481))</f>
        <v/>
      </c>
      <c r="S481" s="33">
        <f>IF(I481="H",INDEX(Matches!$O:$O,AA481),INDEX(Matches!$P:$P,AA481))</f>
        <v/>
      </c>
      <c r="T481" s="33">
        <f>IF(INDEX(Matches!$J:$J,AA481)="","",IF(I481="H",INDEX(Matches!$J:$J,AA481),INDEX(Matches!$K:$K,AA481)))</f>
        <v/>
      </c>
      <c r="U481" s="33">
        <f>IF(INDEX(Matches!$K:$K,AA481)="","",IF(I481="H",INDEX(Matches!$K:$K,AA481),INDEX(Matches!$J:$J,AA481)))</f>
        <v/>
      </c>
      <c r="V481" s="30">
        <f>IF(T481="","",T481-U481)</f>
        <v/>
      </c>
      <c r="W481" s="33">
        <f>IF(I481="H",INDEX(Matches!$T:$T,AA481),INDEX(Matches!$U:$U,AA481))</f>
        <v/>
      </c>
      <c r="X481" s="11">
        <f>INDEX(Matches!$X:$X,AA481)</f>
        <v/>
      </c>
      <c r="Y481" s="30">
        <f>IF(O481="","",O481-S481)</f>
        <v/>
      </c>
      <c r="Z481" s="30">
        <f>IF(W481="","",W481-S481)</f>
        <v/>
      </c>
      <c r="AA481" s="24">
        <f>MATCH(J481,Matches!$A:$A,0)</f>
        <v/>
      </c>
      <c r="AB481" s="33" t="n"/>
      <c r="AC481" s="33" t="n">
        <v>1.406030725294656</v>
      </c>
      <c r="AD481" s="24" t="n"/>
      <c r="AE481" s="24" t="n">
        <v>6</v>
      </c>
      <c r="AF481" s="33" t="n"/>
      <c r="AG481" s="33" t="n"/>
    </row>
    <row r="482">
      <c r="A482" s="24" t="inlineStr">
        <is>
          <t>Leeds|25</t>
        </is>
      </c>
      <c r="B482" s="24" t="inlineStr">
        <is>
          <t>E0</t>
        </is>
      </c>
      <c r="C482" s="24" t="inlineStr">
        <is>
          <t>Premier League</t>
        </is>
      </c>
      <c r="D482" s="24" t="inlineStr">
        <is>
          <t>Leeds</t>
        </is>
      </c>
      <c r="E482" s="24" t="n">
        <v>25</v>
      </c>
      <c r="F482" s="24" t="n">
        <v>7</v>
      </c>
      <c r="G482" s="29" t="n">
        <v>46428.83333333334</v>
      </c>
      <c r="H482" s="24" t="inlineStr">
        <is>
          <t>Everton</t>
        </is>
      </c>
      <c r="I482" s="24" t="inlineStr">
        <is>
          <t>A</t>
        </is>
      </c>
      <c r="J482" s="24" t="inlineStr">
        <is>
          <t>E0-Everton-Leeds</t>
        </is>
      </c>
      <c r="K482" s="24" t="n">
        <v>10</v>
      </c>
      <c r="L482" s="11">
        <f>IF(INDEX(Matches!$X:$X,AA482)=0,"",IF(I482="H",INDEX(Matches!$H:$H,AA482),INDEX(Matches!$I:$I,AA482)))</f>
        <v/>
      </c>
      <c r="M482" s="11">
        <f>IF(INDEX(Matches!$X:$X,AA482)=0,"",IF(I482="H",INDEX(Matches!$I:$I,AA482),INDEX(Matches!$H:$H,AA482)))</f>
        <v/>
      </c>
      <c r="N482" s="11">
        <f>IF(L482="","",IF(L482&gt;M482,"W",IF(L482=M482,"D","L")))</f>
        <v/>
      </c>
      <c r="O482" s="11">
        <f>IF(L482="","",IF(L482&gt;M482,3,IF(L482=M482,1,0)))</f>
        <v/>
      </c>
      <c r="P482" s="31">
        <f>IF(I482="H",INDEX(Matches!$L:$L,AA482),INDEX(Matches!$N:$N,AA482))</f>
        <v/>
      </c>
      <c r="Q482" s="31">
        <f>INDEX(Matches!$M:$M,AA482)</f>
        <v/>
      </c>
      <c r="R482" s="31">
        <f>IF(I482="H",INDEX(Matches!$N:$N,AA482),INDEX(Matches!$L:$L,AA482))</f>
        <v/>
      </c>
      <c r="S482" s="33">
        <f>IF(I482="H",INDEX(Matches!$O:$O,AA482),INDEX(Matches!$P:$P,AA482))</f>
        <v/>
      </c>
      <c r="T482" s="33">
        <f>IF(INDEX(Matches!$J:$J,AA482)="","",IF(I482="H",INDEX(Matches!$J:$J,AA482),INDEX(Matches!$K:$K,AA482)))</f>
        <v/>
      </c>
      <c r="U482" s="33">
        <f>IF(INDEX(Matches!$K:$K,AA482)="","",IF(I482="H",INDEX(Matches!$K:$K,AA482),INDEX(Matches!$J:$J,AA482)))</f>
        <v/>
      </c>
      <c r="V482" s="30">
        <f>IF(T482="","",T482-U482)</f>
        <v/>
      </c>
      <c r="W482" s="33">
        <f>IF(I482="H",INDEX(Matches!$T:$T,AA482),INDEX(Matches!$U:$U,AA482))</f>
        <v/>
      </c>
      <c r="X482" s="11">
        <f>INDEX(Matches!$X:$X,AA482)</f>
        <v/>
      </c>
      <c r="Y482" s="30">
        <f>IF(O482="","",O482-S482)</f>
        <v/>
      </c>
      <c r="Z482" s="30">
        <f>IF(W482="","",W482-S482)</f>
        <v/>
      </c>
      <c r="AA482" s="24">
        <f>MATCH(J482,Matches!$A:$A,0)</f>
        <v/>
      </c>
      <c r="AB482" s="33" t="n"/>
      <c r="AC482" s="33" t="n">
        <v>1.141497592308201</v>
      </c>
      <c r="AD482" s="24" t="n"/>
      <c r="AE482" s="24" t="n">
        <v>7</v>
      </c>
      <c r="AF482" s="33" t="n"/>
      <c r="AG482" s="33" t="n"/>
    </row>
    <row r="483">
      <c r="A483" s="24" t="inlineStr">
        <is>
          <t>Leeds|26</t>
        </is>
      </c>
      <c r="B483" s="24" t="inlineStr">
        <is>
          <t>E0</t>
        </is>
      </c>
      <c r="C483" s="24" t="inlineStr">
        <is>
          <t>Premier League</t>
        </is>
      </c>
      <c r="D483" s="24" t="inlineStr">
        <is>
          <t>Leeds</t>
        </is>
      </c>
      <c r="E483" s="24" t="n">
        <v>26</v>
      </c>
      <c r="F483" s="24" t="n">
        <v>7</v>
      </c>
      <c r="G483" s="29" t="n">
        <v>46438.625</v>
      </c>
      <c r="H483" s="24" t="inlineStr">
        <is>
          <t>Aston Villa</t>
        </is>
      </c>
      <c r="I483" s="24" t="inlineStr">
        <is>
          <t>H</t>
        </is>
      </c>
      <c r="J483" s="24" t="inlineStr">
        <is>
          <t>E0-Leeds-AstonVil</t>
        </is>
      </c>
      <c r="K483" s="24" t="n">
        <v>7</v>
      </c>
      <c r="L483" s="11">
        <f>IF(INDEX(Matches!$X:$X,AA483)=0,"",IF(I483="H",INDEX(Matches!$H:$H,AA483),INDEX(Matches!$I:$I,AA483)))</f>
        <v/>
      </c>
      <c r="M483" s="11">
        <f>IF(INDEX(Matches!$X:$X,AA483)=0,"",IF(I483="H",INDEX(Matches!$I:$I,AA483),INDEX(Matches!$H:$H,AA483)))</f>
        <v/>
      </c>
      <c r="N483" s="11">
        <f>IF(L483="","",IF(L483&gt;M483,"W",IF(L483=M483,"D","L")))</f>
        <v/>
      </c>
      <c r="O483" s="11">
        <f>IF(L483="","",IF(L483&gt;M483,3,IF(L483=M483,1,0)))</f>
        <v/>
      </c>
      <c r="P483" s="31">
        <f>IF(I483="H",INDEX(Matches!$L:$L,AA483),INDEX(Matches!$N:$N,AA483))</f>
        <v/>
      </c>
      <c r="Q483" s="31">
        <f>INDEX(Matches!$M:$M,AA483)</f>
        <v/>
      </c>
      <c r="R483" s="31">
        <f>IF(I483="H",INDEX(Matches!$N:$N,AA483),INDEX(Matches!$L:$L,AA483))</f>
        <v/>
      </c>
      <c r="S483" s="33">
        <f>IF(I483="H",INDEX(Matches!$O:$O,AA483),INDEX(Matches!$P:$P,AA483))</f>
        <v/>
      </c>
      <c r="T483" s="33">
        <f>IF(INDEX(Matches!$J:$J,AA483)="","",IF(I483="H",INDEX(Matches!$J:$J,AA483),INDEX(Matches!$K:$K,AA483)))</f>
        <v/>
      </c>
      <c r="U483" s="33">
        <f>IF(INDEX(Matches!$K:$K,AA483)="","",IF(I483="H",INDEX(Matches!$K:$K,AA483),INDEX(Matches!$J:$J,AA483)))</f>
        <v/>
      </c>
      <c r="V483" s="30">
        <f>IF(T483="","",T483-U483)</f>
        <v/>
      </c>
      <c r="W483" s="33">
        <f>IF(I483="H",INDEX(Matches!$T:$T,AA483),INDEX(Matches!$U:$U,AA483))</f>
        <v/>
      </c>
      <c r="X483" s="11">
        <f>INDEX(Matches!$X:$X,AA483)</f>
        <v/>
      </c>
      <c r="Y483" s="30">
        <f>IF(O483="","",O483-S483)</f>
        <v/>
      </c>
      <c r="Z483" s="30">
        <f>IF(W483="","",W483-S483)</f>
        <v/>
      </c>
      <c r="AA483" s="24">
        <f>MATCH(J483,Matches!$A:$A,0)</f>
        <v/>
      </c>
      <c r="AB483" s="33" t="n"/>
      <c r="AC483" s="33" t="n">
        <v>1.275506379823866</v>
      </c>
      <c r="AD483" s="24" t="n"/>
      <c r="AE483" s="24" t="n">
        <v>7</v>
      </c>
      <c r="AF483" s="33" t="n"/>
      <c r="AG483" s="33" t="n"/>
    </row>
    <row r="484">
      <c r="A484" s="24" t="inlineStr">
        <is>
          <t>Leeds|27</t>
        </is>
      </c>
      <c r="B484" s="24" t="inlineStr">
        <is>
          <t>E0</t>
        </is>
      </c>
      <c r="C484" s="24" t="inlineStr">
        <is>
          <t>Premier League</t>
        </is>
      </c>
      <c r="D484" s="24" t="inlineStr">
        <is>
          <t>Leeds</t>
        </is>
      </c>
      <c r="E484" s="24" t="n">
        <v>27</v>
      </c>
      <c r="F484" s="24" t="n">
        <v>7</v>
      </c>
      <c r="G484" s="29" t="n">
        <v>46445.625</v>
      </c>
      <c r="H484" s="24" t="inlineStr">
        <is>
          <t>Fulham</t>
        </is>
      </c>
      <c r="I484" s="24" t="inlineStr">
        <is>
          <t>A</t>
        </is>
      </c>
      <c r="J484" s="24" t="inlineStr">
        <is>
          <t>E0-Fulham-Leeds</t>
        </is>
      </c>
      <c r="K484" s="24" t="n">
        <v>16</v>
      </c>
      <c r="L484" s="11">
        <f>IF(INDEX(Matches!$X:$X,AA484)=0,"",IF(I484="H",INDEX(Matches!$H:$H,AA484),INDEX(Matches!$I:$I,AA484)))</f>
        <v/>
      </c>
      <c r="M484" s="11">
        <f>IF(INDEX(Matches!$X:$X,AA484)=0,"",IF(I484="H",INDEX(Matches!$I:$I,AA484),INDEX(Matches!$H:$H,AA484)))</f>
        <v/>
      </c>
      <c r="N484" s="11">
        <f>IF(L484="","",IF(L484&gt;M484,"W",IF(L484=M484,"D","L")))</f>
        <v/>
      </c>
      <c r="O484" s="11">
        <f>IF(L484="","",IF(L484&gt;M484,3,IF(L484=M484,1,0)))</f>
        <v/>
      </c>
      <c r="P484" s="31">
        <f>IF(I484="H",INDEX(Matches!$L:$L,AA484),INDEX(Matches!$N:$N,AA484))</f>
        <v/>
      </c>
      <c r="Q484" s="31">
        <f>INDEX(Matches!$M:$M,AA484)</f>
        <v/>
      </c>
      <c r="R484" s="31">
        <f>IF(I484="H",INDEX(Matches!$N:$N,AA484),INDEX(Matches!$L:$L,AA484))</f>
        <v/>
      </c>
      <c r="S484" s="33">
        <f>IF(I484="H",INDEX(Matches!$O:$O,AA484),INDEX(Matches!$P:$P,AA484))</f>
        <v/>
      </c>
      <c r="T484" s="33">
        <f>IF(INDEX(Matches!$J:$J,AA484)="","",IF(I484="H",INDEX(Matches!$J:$J,AA484),INDEX(Matches!$K:$K,AA484)))</f>
        <v/>
      </c>
      <c r="U484" s="33">
        <f>IF(INDEX(Matches!$K:$K,AA484)="","",IF(I484="H",INDEX(Matches!$K:$K,AA484),INDEX(Matches!$J:$J,AA484)))</f>
        <v/>
      </c>
      <c r="V484" s="30">
        <f>IF(T484="","",T484-U484)</f>
        <v/>
      </c>
      <c r="W484" s="33">
        <f>IF(I484="H",INDEX(Matches!$T:$T,AA484),INDEX(Matches!$U:$U,AA484))</f>
        <v/>
      </c>
      <c r="X484" s="11">
        <f>INDEX(Matches!$X:$X,AA484)</f>
        <v/>
      </c>
      <c r="Y484" s="30">
        <f>IF(O484="","",O484-S484)</f>
        <v/>
      </c>
      <c r="Z484" s="30">
        <f>IF(W484="","",W484-S484)</f>
        <v/>
      </c>
      <c r="AA484" s="24">
        <f>MATCH(J484,Matches!$A:$A,0)</f>
        <v/>
      </c>
      <c r="AB484" s="33" t="n"/>
      <c r="AC484" s="33" t="n">
        <v>1.225562640777556</v>
      </c>
      <c r="AD484" s="24" t="n"/>
      <c r="AE484" s="24" t="n">
        <v>7</v>
      </c>
      <c r="AF484" s="33" t="n"/>
      <c r="AG484" s="33" t="n"/>
    </row>
    <row r="485">
      <c r="A485" s="24" t="inlineStr">
        <is>
          <t>Leeds|28</t>
        </is>
      </c>
      <c r="B485" s="24" t="inlineStr">
        <is>
          <t>E0</t>
        </is>
      </c>
      <c r="C485" s="24" t="inlineStr">
        <is>
          <t>Premier League</t>
        </is>
      </c>
      <c r="D485" s="24" t="inlineStr">
        <is>
          <t>Leeds</t>
        </is>
      </c>
      <c r="E485" s="24" t="n">
        <v>28</v>
      </c>
      <c r="F485" s="24" t="n">
        <v>7</v>
      </c>
      <c r="G485" s="29" t="n">
        <v>46449.83333333334</v>
      </c>
      <c r="H485" s="24" t="inlineStr">
        <is>
          <t>Hull</t>
        </is>
      </c>
      <c r="I485" s="24" t="inlineStr">
        <is>
          <t>H</t>
        </is>
      </c>
      <c r="J485" s="24" t="inlineStr">
        <is>
          <t>E0-Leeds-Hull</t>
        </is>
      </c>
      <c r="K485" s="24" t="n">
        <v>20</v>
      </c>
      <c r="L485" s="11">
        <f>IF(INDEX(Matches!$X:$X,AA485)=0,"",IF(I485="H",INDEX(Matches!$H:$H,AA485),INDEX(Matches!$I:$I,AA485)))</f>
        <v/>
      </c>
      <c r="M485" s="11">
        <f>IF(INDEX(Matches!$X:$X,AA485)=0,"",IF(I485="H",INDEX(Matches!$I:$I,AA485),INDEX(Matches!$H:$H,AA485)))</f>
        <v/>
      </c>
      <c r="N485" s="11">
        <f>IF(L485="","",IF(L485&gt;M485,"W",IF(L485=M485,"D","L")))</f>
        <v/>
      </c>
      <c r="O485" s="11">
        <f>IF(L485="","",IF(L485&gt;M485,3,IF(L485=M485,1,0)))</f>
        <v/>
      </c>
      <c r="P485" s="31">
        <f>IF(I485="H",INDEX(Matches!$L:$L,AA485),INDEX(Matches!$N:$N,AA485))</f>
        <v/>
      </c>
      <c r="Q485" s="31">
        <f>INDEX(Matches!$M:$M,AA485)</f>
        <v/>
      </c>
      <c r="R485" s="31">
        <f>IF(I485="H",INDEX(Matches!$N:$N,AA485),INDEX(Matches!$L:$L,AA485))</f>
        <v/>
      </c>
      <c r="S485" s="33">
        <f>IF(I485="H",INDEX(Matches!$O:$O,AA485),INDEX(Matches!$P:$P,AA485))</f>
        <v/>
      </c>
      <c r="T485" s="33">
        <f>IF(INDEX(Matches!$J:$J,AA485)="","",IF(I485="H",INDEX(Matches!$J:$J,AA485),INDEX(Matches!$K:$K,AA485)))</f>
        <v/>
      </c>
      <c r="U485" s="33">
        <f>IF(INDEX(Matches!$K:$K,AA485)="","",IF(I485="H",INDEX(Matches!$K:$K,AA485),INDEX(Matches!$J:$J,AA485)))</f>
        <v/>
      </c>
      <c r="V485" s="30">
        <f>IF(T485="","",T485-U485)</f>
        <v/>
      </c>
      <c r="W485" s="33">
        <f>IF(I485="H",INDEX(Matches!$T:$T,AA485),INDEX(Matches!$U:$U,AA485))</f>
        <v/>
      </c>
      <c r="X485" s="11">
        <f>INDEX(Matches!$X:$X,AA485)</f>
        <v/>
      </c>
      <c r="Y485" s="30">
        <f>IF(O485="","",O485-S485)</f>
        <v/>
      </c>
      <c r="Z485" s="30">
        <f>IF(W485="","",W485-S485)</f>
        <v/>
      </c>
      <c r="AA485" s="24">
        <f>MATCH(J485,Matches!$A:$A,0)</f>
        <v/>
      </c>
      <c r="AB485" s="33" t="n"/>
      <c r="AC485" s="33" t="n">
        <v>2.099233163962424</v>
      </c>
      <c r="AD485" s="24" t="n"/>
      <c r="AE485" s="24" t="n">
        <v>7</v>
      </c>
      <c r="AF485" s="33" t="n"/>
      <c r="AG485" s="33" t="n"/>
    </row>
    <row r="486">
      <c r="A486" s="24" t="inlineStr">
        <is>
          <t>Leeds|29</t>
        </is>
      </c>
      <c r="B486" s="24" t="inlineStr">
        <is>
          <t>E0</t>
        </is>
      </c>
      <c r="C486" s="24" t="inlineStr">
        <is>
          <t>Premier League</t>
        </is>
      </c>
      <c r="D486" s="24" t="inlineStr">
        <is>
          <t>Leeds</t>
        </is>
      </c>
      <c r="E486" s="24" t="n">
        <v>29</v>
      </c>
      <c r="F486" s="24" t="n">
        <v>8</v>
      </c>
      <c r="G486" s="29" t="n">
        <v>46459.625</v>
      </c>
      <c r="H486" s="24" t="inlineStr">
        <is>
          <t>Brighton</t>
        </is>
      </c>
      <c r="I486" s="24" t="inlineStr">
        <is>
          <t>H</t>
        </is>
      </c>
      <c r="J486" s="24" t="inlineStr">
        <is>
          <t>E0-Leeds-Brighton</t>
        </is>
      </c>
      <c r="K486" s="24" t="n">
        <v>8</v>
      </c>
      <c r="L486" s="11">
        <f>IF(INDEX(Matches!$X:$X,AA486)=0,"",IF(I486="H",INDEX(Matches!$H:$H,AA486),INDEX(Matches!$I:$I,AA486)))</f>
        <v/>
      </c>
      <c r="M486" s="11">
        <f>IF(INDEX(Matches!$X:$X,AA486)=0,"",IF(I486="H",INDEX(Matches!$I:$I,AA486),INDEX(Matches!$H:$H,AA486)))</f>
        <v/>
      </c>
      <c r="N486" s="11">
        <f>IF(L486="","",IF(L486&gt;M486,"W",IF(L486=M486,"D","L")))</f>
        <v/>
      </c>
      <c r="O486" s="11">
        <f>IF(L486="","",IF(L486&gt;M486,3,IF(L486=M486,1,0)))</f>
        <v/>
      </c>
      <c r="P486" s="31">
        <f>IF(I486="H",INDEX(Matches!$L:$L,AA486),INDEX(Matches!$N:$N,AA486))</f>
        <v/>
      </c>
      <c r="Q486" s="31">
        <f>INDEX(Matches!$M:$M,AA486)</f>
        <v/>
      </c>
      <c r="R486" s="31">
        <f>IF(I486="H",INDEX(Matches!$N:$N,AA486),INDEX(Matches!$L:$L,AA486))</f>
        <v/>
      </c>
      <c r="S486" s="33">
        <f>IF(I486="H",INDEX(Matches!$O:$O,AA486),INDEX(Matches!$P:$P,AA486))</f>
        <v/>
      </c>
      <c r="T486" s="33">
        <f>IF(INDEX(Matches!$J:$J,AA486)="","",IF(I486="H",INDEX(Matches!$J:$J,AA486),INDEX(Matches!$K:$K,AA486)))</f>
        <v/>
      </c>
      <c r="U486" s="33">
        <f>IF(INDEX(Matches!$K:$K,AA486)="","",IF(I486="H",INDEX(Matches!$K:$K,AA486),INDEX(Matches!$J:$J,AA486)))</f>
        <v/>
      </c>
      <c r="V486" s="30">
        <f>IF(T486="","",T486-U486)</f>
        <v/>
      </c>
      <c r="W486" s="33">
        <f>IF(I486="H",INDEX(Matches!$T:$T,AA486),INDEX(Matches!$U:$U,AA486))</f>
        <v/>
      </c>
      <c r="X486" s="11">
        <f>INDEX(Matches!$X:$X,AA486)</f>
        <v/>
      </c>
      <c r="Y486" s="30">
        <f>IF(O486="","",O486-S486)</f>
        <v/>
      </c>
      <c r="Z486" s="30">
        <f>IF(W486="","",W486-S486)</f>
        <v/>
      </c>
      <c r="AA486" s="24">
        <f>MATCH(J486,Matches!$A:$A,0)</f>
        <v/>
      </c>
      <c r="AB486" s="33" t="n"/>
      <c r="AC486" s="33" t="n">
        <v>1.316598068912706</v>
      </c>
      <c r="AD486" s="24" t="n"/>
      <c r="AE486" s="24" t="n">
        <v>8</v>
      </c>
      <c r="AF486" s="33" t="n"/>
      <c r="AG486" s="33" t="n"/>
    </row>
    <row r="487">
      <c r="A487" s="24" t="inlineStr">
        <is>
          <t>Leeds|30</t>
        </is>
      </c>
      <c r="B487" s="24" t="inlineStr">
        <is>
          <t>E0</t>
        </is>
      </c>
      <c r="C487" s="24" t="inlineStr">
        <is>
          <t>Premier League</t>
        </is>
      </c>
      <c r="D487" s="24" t="inlineStr">
        <is>
          <t>Leeds</t>
        </is>
      </c>
      <c r="E487" s="24" t="n">
        <v>30</v>
      </c>
      <c r="F487" s="24" t="n">
        <v>8</v>
      </c>
      <c r="G487" s="29" t="n">
        <v>46466.625</v>
      </c>
      <c r="H487" s="24" t="inlineStr">
        <is>
          <t>Newcastle</t>
        </is>
      </c>
      <c r="I487" s="24" t="inlineStr">
        <is>
          <t>A</t>
        </is>
      </c>
      <c r="J487" s="24" t="inlineStr">
        <is>
          <t>E0-Newcastl-Leeds</t>
        </is>
      </c>
      <c r="K487" s="24" t="n">
        <v>9</v>
      </c>
      <c r="L487" s="11">
        <f>IF(INDEX(Matches!$X:$X,AA487)=0,"",IF(I487="H",INDEX(Matches!$H:$H,AA487),INDEX(Matches!$I:$I,AA487)))</f>
        <v/>
      </c>
      <c r="M487" s="11">
        <f>IF(INDEX(Matches!$X:$X,AA487)=0,"",IF(I487="H",INDEX(Matches!$I:$I,AA487),INDEX(Matches!$H:$H,AA487)))</f>
        <v/>
      </c>
      <c r="N487" s="11">
        <f>IF(L487="","",IF(L487&gt;M487,"W",IF(L487=M487,"D","L")))</f>
        <v/>
      </c>
      <c r="O487" s="11">
        <f>IF(L487="","",IF(L487&gt;M487,3,IF(L487=M487,1,0)))</f>
        <v/>
      </c>
      <c r="P487" s="31">
        <f>IF(I487="H",INDEX(Matches!$L:$L,AA487),INDEX(Matches!$N:$N,AA487))</f>
        <v/>
      </c>
      <c r="Q487" s="31">
        <f>INDEX(Matches!$M:$M,AA487)</f>
        <v/>
      </c>
      <c r="R487" s="31">
        <f>IF(I487="H",INDEX(Matches!$N:$N,AA487),INDEX(Matches!$L:$L,AA487))</f>
        <v/>
      </c>
      <c r="S487" s="33">
        <f>IF(I487="H",INDEX(Matches!$O:$O,AA487),INDEX(Matches!$P:$P,AA487))</f>
        <v/>
      </c>
      <c r="T487" s="33">
        <f>IF(INDEX(Matches!$J:$J,AA487)="","",IF(I487="H",INDEX(Matches!$J:$J,AA487),INDEX(Matches!$K:$K,AA487)))</f>
        <v/>
      </c>
      <c r="U487" s="33">
        <f>IF(INDEX(Matches!$K:$K,AA487)="","",IF(I487="H",INDEX(Matches!$K:$K,AA487),INDEX(Matches!$J:$J,AA487)))</f>
        <v/>
      </c>
      <c r="V487" s="30">
        <f>IF(T487="","",T487-U487)</f>
        <v/>
      </c>
      <c r="W487" s="33">
        <f>IF(I487="H",INDEX(Matches!$T:$T,AA487),INDEX(Matches!$U:$U,AA487))</f>
        <v/>
      </c>
      <c r="X487" s="11">
        <f>INDEX(Matches!$X:$X,AA487)</f>
        <v/>
      </c>
      <c r="Y487" s="30">
        <f>IF(O487="","",O487-S487)</f>
        <v/>
      </c>
      <c r="Z487" s="30">
        <f>IF(W487="","",W487-S487)</f>
        <v/>
      </c>
      <c r="AA487" s="24">
        <f>MATCH(J487,Matches!$A:$A,0)</f>
        <v/>
      </c>
      <c r="AB487" s="33" t="n"/>
      <c r="AC487" s="33" t="n">
        <v>1.117410569682969</v>
      </c>
      <c r="AD487" s="24" t="n"/>
      <c r="AE487" s="24" t="n">
        <v>8</v>
      </c>
      <c r="AF487" s="33" t="n"/>
      <c r="AG487" s="33" t="n"/>
    </row>
    <row r="488">
      <c r="A488" s="24" t="inlineStr">
        <is>
          <t>Leeds|31</t>
        </is>
      </c>
      <c r="B488" s="24" t="inlineStr">
        <is>
          <t>E0</t>
        </is>
      </c>
      <c r="C488" s="24" t="inlineStr">
        <is>
          <t>Premier League</t>
        </is>
      </c>
      <c r="D488" s="24" t="inlineStr">
        <is>
          <t>Leeds</t>
        </is>
      </c>
      <c r="E488" s="24" t="n">
        <v>31</v>
      </c>
      <c r="F488" s="24" t="n">
        <v>8</v>
      </c>
      <c r="G488" s="29" t="n">
        <v>46487.625</v>
      </c>
      <c r="H488" s="24" t="inlineStr">
        <is>
          <t>Nott'm Forest</t>
        </is>
      </c>
      <c r="I488" s="24" t="inlineStr">
        <is>
          <t>H</t>
        </is>
      </c>
      <c r="J488" s="24" t="inlineStr">
        <is>
          <t>E0-Leeds-NottmFor</t>
        </is>
      </c>
      <c r="K488" s="24" t="n">
        <v>13</v>
      </c>
      <c r="L488" s="11">
        <f>IF(INDEX(Matches!$X:$X,AA488)=0,"",IF(I488="H",INDEX(Matches!$H:$H,AA488),INDEX(Matches!$I:$I,AA488)))</f>
        <v/>
      </c>
      <c r="M488" s="11">
        <f>IF(INDEX(Matches!$X:$X,AA488)=0,"",IF(I488="H",INDEX(Matches!$I:$I,AA488),INDEX(Matches!$H:$H,AA488)))</f>
        <v/>
      </c>
      <c r="N488" s="11">
        <f>IF(L488="","",IF(L488&gt;M488,"W",IF(L488=M488,"D","L")))</f>
        <v/>
      </c>
      <c r="O488" s="11">
        <f>IF(L488="","",IF(L488&gt;M488,3,IF(L488=M488,1,0)))</f>
        <v/>
      </c>
      <c r="P488" s="31">
        <f>IF(I488="H",INDEX(Matches!$L:$L,AA488),INDEX(Matches!$N:$N,AA488))</f>
        <v/>
      </c>
      <c r="Q488" s="31">
        <f>INDEX(Matches!$M:$M,AA488)</f>
        <v/>
      </c>
      <c r="R488" s="31">
        <f>IF(I488="H",INDEX(Matches!$N:$N,AA488),INDEX(Matches!$L:$L,AA488))</f>
        <v/>
      </c>
      <c r="S488" s="33">
        <f>IF(I488="H",INDEX(Matches!$O:$O,AA488),INDEX(Matches!$P:$P,AA488))</f>
        <v/>
      </c>
      <c r="T488" s="33">
        <f>IF(INDEX(Matches!$J:$J,AA488)="","",IF(I488="H",INDEX(Matches!$J:$J,AA488),INDEX(Matches!$K:$K,AA488)))</f>
        <v/>
      </c>
      <c r="U488" s="33">
        <f>IF(INDEX(Matches!$K:$K,AA488)="","",IF(I488="H",INDEX(Matches!$K:$K,AA488),INDEX(Matches!$J:$J,AA488)))</f>
        <v/>
      </c>
      <c r="V488" s="30">
        <f>IF(T488="","",T488-U488)</f>
        <v/>
      </c>
      <c r="W488" s="33">
        <f>IF(I488="H",INDEX(Matches!$T:$T,AA488),INDEX(Matches!$U:$U,AA488))</f>
        <v/>
      </c>
      <c r="X488" s="11">
        <f>INDEX(Matches!$X:$X,AA488)</f>
        <v/>
      </c>
      <c r="Y488" s="30">
        <f>IF(O488="","",O488-S488)</f>
        <v/>
      </c>
      <c r="Z488" s="30">
        <f>IF(W488="","",W488-S488)</f>
        <v/>
      </c>
      <c r="AA488" s="24">
        <f>MATCH(J488,Matches!$A:$A,0)</f>
        <v/>
      </c>
      <c r="AB488" s="33" t="n"/>
      <c r="AC488" s="33" t="n">
        <v>1.459560798823258</v>
      </c>
      <c r="AD488" s="24" t="n"/>
      <c r="AE488" s="24" t="n">
        <v>8</v>
      </c>
      <c r="AF488" s="33" t="n"/>
      <c r="AG488" s="33" t="n"/>
    </row>
    <row r="489">
      <c r="A489" s="24" t="inlineStr">
        <is>
          <t>Leeds|32</t>
        </is>
      </c>
      <c r="B489" s="24" t="inlineStr">
        <is>
          <t>E0</t>
        </is>
      </c>
      <c r="C489" s="24" t="inlineStr">
        <is>
          <t>Premier League</t>
        </is>
      </c>
      <c r="D489" s="24" t="inlineStr">
        <is>
          <t>Leeds</t>
        </is>
      </c>
      <c r="E489" s="24" t="n">
        <v>32</v>
      </c>
      <c r="F489" s="24" t="n">
        <v>8</v>
      </c>
      <c r="G489" s="29" t="n">
        <v>46494.625</v>
      </c>
      <c r="H489" s="24" t="inlineStr">
        <is>
          <t>Brentford</t>
        </is>
      </c>
      <c r="I489" s="24" t="inlineStr">
        <is>
          <t>A</t>
        </is>
      </c>
      <c r="J489" s="24" t="inlineStr">
        <is>
          <t>E0-Brentfor-Leeds</t>
        </is>
      </c>
      <c r="K489" s="24" t="n">
        <v>12</v>
      </c>
      <c r="L489" s="11">
        <f>IF(INDEX(Matches!$X:$X,AA489)=0,"",IF(I489="H",INDEX(Matches!$H:$H,AA489),INDEX(Matches!$I:$I,AA489)))</f>
        <v/>
      </c>
      <c r="M489" s="11">
        <f>IF(INDEX(Matches!$X:$X,AA489)=0,"",IF(I489="H",INDEX(Matches!$I:$I,AA489),INDEX(Matches!$H:$H,AA489)))</f>
        <v/>
      </c>
      <c r="N489" s="11">
        <f>IF(L489="","",IF(L489&gt;M489,"W",IF(L489=M489,"D","L")))</f>
        <v/>
      </c>
      <c r="O489" s="11">
        <f>IF(L489="","",IF(L489&gt;M489,3,IF(L489=M489,1,0)))</f>
        <v/>
      </c>
      <c r="P489" s="31">
        <f>IF(I489="H",INDEX(Matches!$L:$L,AA489),INDEX(Matches!$N:$N,AA489))</f>
        <v/>
      </c>
      <c r="Q489" s="31">
        <f>INDEX(Matches!$M:$M,AA489)</f>
        <v/>
      </c>
      <c r="R489" s="31">
        <f>IF(I489="H",INDEX(Matches!$N:$N,AA489),INDEX(Matches!$L:$L,AA489))</f>
        <v/>
      </c>
      <c r="S489" s="33">
        <f>IF(I489="H",INDEX(Matches!$O:$O,AA489),INDEX(Matches!$P:$P,AA489))</f>
        <v/>
      </c>
      <c r="T489" s="33">
        <f>IF(INDEX(Matches!$J:$J,AA489)="","",IF(I489="H",INDEX(Matches!$J:$J,AA489),INDEX(Matches!$K:$K,AA489)))</f>
        <v/>
      </c>
      <c r="U489" s="33">
        <f>IF(INDEX(Matches!$K:$K,AA489)="","",IF(I489="H",INDEX(Matches!$K:$K,AA489),INDEX(Matches!$J:$J,AA489)))</f>
        <v/>
      </c>
      <c r="V489" s="30">
        <f>IF(T489="","",T489-U489)</f>
        <v/>
      </c>
      <c r="W489" s="33">
        <f>IF(I489="H",INDEX(Matches!$T:$T,AA489),INDEX(Matches!$U:$U,AA489))</f>
        <v/>
      </c>
      <c r="X489" s="11">
        <f>INDEX(Matches!$X:$X,AA489)</f>
        <v/>
      </c>
      <c r="Y489" s="30">
        <f>IF(O489="","",O489-S489)</f>
        <v/>
      </c>
      <c r="Z489" s="30">
        <f>IF(W489="","",W489-S489)</f>
        <v/>
      </c>
      <c r="AA489" s="24">
        <f>MATCH(J489,Matches!$A:$A,0)</f>
        <v/>
      </c>
      <c r="AB489" s="33" t="n"/>
      <c r="AC489" s="33" t="n">
        <v>1.110728481213839</v>
      </c>
      <c r="AD489" s="24" t="n"/>
      <c r="AE489" s="24" t="n">
        <v>8</v>
      </c>
      <c r="AF489" s="33" t="n"/>
      <c r="AG489" s="33" t="n"/>
    </row>
    <row r="490">
      <c r="A490" s="24" t="inlineStr">
        <is>
          <t>Leeds|33</t>
        </is>
      </c>
      <c r="B490" s="24" t="inlineStr">
        <is>
          <t>E0</t>
        </is>
      </c>
      <c r="C490" s="24" t="inlineStr">
        <is>
          <t>Premier League</t>
        </is>
      </c>
      <c r="D490" s="24" t="inlineStr">
        <is>
          <t>Leeds</t>
        </is>
      </c>
      <c r="E490" s="24" t="n">
        <v>33</v>
      </c>
      <c r="F490" s="24" t="n">
        <v>9</v>
      </c>
      <c r="G490" s="29" t="n">
        <v>46501.625</v>
      </c>
      <c r="H490" s="24" t="inlineStr">
        <is>
          <t>Liverpool</t>
        </is>
      </c>
      <c r="I490" s="24" t="inlineStr">
        <is>
          <t>H</t>
        </is>
      </c>
      <c r="J490" s="24" t="inlineStr">
        <is>
          <t>E0-Leeds-Liverpoo</t>
        </is>
      </c>
      <c r="K490" s="24" t="n">
        <v>3</v>
      </c>
      <c r="L490" s="11">
        <f>IF(INDEX(Matches!$X:$X,AA490)=0,"",IF(I490="H",INDEX(Matches!$H:$H,AA490),INDEX(Matches!$I:$I,AA490)))</f>
        <v/>
      </c>
      <c r="M490" s="11">
        <f>IF(INDEX(Matches!$X:$X,AA490)=0,"",IF(I490="H",INDEX(Matches!$I:$I,AA490),INDEX(Matches!$H:$H,AA490)))</f>
        <v/>
      </c>
      <c r="N490" s="11">
        <f>IF(L490="","",IF(L490&gt;M490,"W",IF(L490=M490,"D","L")))</f>
        <v/>
      </c>
      <c r="O490" s="11">
        <f>IF(L490="","",IF(L490&gt;M490,3,IF(L490=M490,1,0)))</f>
        <v/>
      </c>
      <c r="P490" s="31">
        <f>IF(I490="H",INDEX(Matches!$L:$L,AA490),INDEX(Matches!$N:$N,AA490))</f>
        <v/>
      </c>
      <c r="Q490" s="31">
        <f>INDEX(Matches!$M:$M,AA490)</f>
        <v/>
      </c>
      <c r="R490" s="31">
        <f>IF(I490="H",INDEX(Matches!$N:$N,AA490),INDEX(Matches!$L:$L,AA490))</f>
        <v/>
      </c>
      <c r="S490" s="33">
        <f>IF(I490="H",INDEX(Matches!$O:$O,AA490),INDEX(Matches!$P:$P,AA490))</f>
        <v/>
      </c>
      <c r="T490" s="33">
        <f>IF(INDEX(Matches!$J:$J,AA490)="","",IF(I490="H",INDEX(Matches!$J:$J,AA490),INDEX(Matches!$K:$K,AA490)))</f>
        <v/>
      </c>
      <c r="U490" s="33">
        <f>IF(INDEX(Matches!$K:$K,AA490)="","",IF(I490="H",INDEX(Matches!$K:$K,AA490),INDEX(Matches!$J:$J,AA490)))</f>
        <v/>
      </c>
      <c r="V490" s="30">
        <f>IF(T490="","",T490-U490)</f>
        <v/>
      </c>
      <c r="W490" s="33">
        <f>IF(I490="H",INDEX(Matches!$T:$T,AA490),INDEX(Matches!$U:$U,AA490))</f>
        <v/>
      </c>
      <c r="X490" s="11">
        <f>INDEX(Matches!$X:$X,AA490)</f>
        <v/>
      </c>
      <c r="Y490" s="30">
        <f>IF(O490="","",O490-S490)</f>
        <v/>
      </c>
      <c r="Z490" s="30">
        <f>IF(W490="","",W490-S490)</f>
        <v/>
      </c>
      <c r="AA490" s="24">
        <f>MATCH(J490,Matches!$A:$A,0)</f>
        <v/>
      </c>
      <c r="AB490" s="33" t="n"/>
      <c r="AC490" s="33" t="n">
        <v>0.9455581297063648</v>
      </c>
      <c r="AD490" s="24" t="n"/>
      <c r="AE490" s="24" t="n">
        <v>9</v>
      </c>
      <c r="AF490" s="33" t="n"/>
      <c r="AG490" s="33" t="n"/>
    </row>
    <row r="491">
      <c r="A491" s="24" t="inlineStr">
        <is>
          <t>Leeds|34</t>
        </is>
      </c>
      <c r="B491" s="24" t="inlineStr">
        <is>
          <t>E0</t>
        </is>
      </c>
      <c r="C491" s="24" t="inlineStr">
        <is>
          <t>Premier League</t>
        </is>
      </c>
      <c r="D491" s="24" t="inlineStr">
        <is>
          <t>Leeds</t>
        </is>
      </c>
      <c r="E491" s="24" t="n">
        <v>34</v>
      </c>
      <c r="F491" s="24" t="n">
        <v>9</v>
      </c>
      <c r="G491" s="29" t="n">
        <v>46508.625</v>
      </c>
      <c r="H491" s="24" t="inlineStr">
        <is>
          <t>Ipswich</t>
        </is>
      </c>
      <c r="I491" s="24" t="inlineStr">
        <is>
          <t>A</t>
        </is>
      </c>
      <c r="J491" s="24" t="inlineStr">
        <is>
          <t>E0-Ipswich-Leeds</t>
        </is>
      </c>
      <c r="K491" s="24" t="n">
        <v>19</v>
      </c>
      <c r="L491" s="11">
        <f>IF(INDEX(Matches!$X:$X,AA491)=0,"",IF(I491="H",INDEX(Matches!$H:$H,AA491),INDEX(Matches!$I:$I,AA491)))</f>
        <v/>
      </c>
      <c r="M491" s="11">
        <f>IF(INDEX(Matches!$X:$X,AA491)=0,"",IF(I491="H",INDEX(Matches!$I:$I,AA491),INDEX(Matches!$H:$H,AA491)))</f>
        <v/>
      </c>
      <c r="N491" s="11">
        <f>IF(L491="","",IF(L491&gt;M491,"W",IF(L491=M491,"D","L")))</f>
        <v/>
      </c>
      <c r="O491" s="11">
        <f>IF(L491="","",IF(L491&gt;M491,3,IF(L491=M491,1,0)))</f>
        <v/>
      </c>
      <c r="P491" s="31">
        <f>IF(I491="H",INDEX(Matches!$L:$L,AA491),INDEX(Matches!$N:$N,AA491))</f>
        <v/>
      </c>
      <c r="Q491" s="31">
        <f>INDEX(Matches!$M:$M,AA491)</f>
        <v/>
      </c>
      <c r="R491" s="31">
        <f>IF(I491="H",INDEX(Matches!$N:$N,AA491),INDEX(Matches!$L:$L,AA491))</f>
        <v/>
      </c>
      <c r="S491" s="33">
        <f>IF(I491="H",INDEX(Matches!$O:$O,AA491),INDEX(Matches!$P:$P,AA491))</f>
        <v/>
      </c>
      <c r="T491" s="33">
        <f>IF(INDEX(Matches!$J:$J,AA491)="","",IF(I491="H",INDEX(Matches!$J:$J,AA491),INDEX(Matches!$K:$K,AA491)))</f>
        <v/>
      </c>
      <c r="U491" s="33">
        <f>IF(INDEX(Matches!$K:$K,AA491)="","",IF(I491="H",INDEX(Matches!$K:$K,AA491),INDEX(Matches!$J:$J,AA491)))</f>
        <v/>
      </c>
      <c r="V491" s="30">
        <f>IF(T491="","",T491-U491)</f>
        <v/>
      </c>
      <c r="W491" s="33">
        <f>IF(I491="H",INDEX(Matches!$T:$T,AA491),INDEX(Matches!$U:$U,AA491))</f>
        <v/>
      </c>
      <c r="X491" s="11">
        <f>INDEX(Matches!$X:$X,AA491)</f>
        <v/>
      </c>
      <c r="Y491" s="30">
        <f>IF(O491="","",O491-S491)</f>
        <v/>
      </c>
      <c r="Z491" s="30">
        <f>IF(W491="","",W491-S491)</f>
        <v/>
      </c>
      <c r="AA491" s="24">
        <f>MATCH(J491,Matches!$A:$A,0)</f>
        <v/>
      </c>
      <c r="AB491" s="33" t="n"/>
      <c r="AC491" s="33" t="n">
        <v>1.537948336018962</v>
      </c>
      <c r="AD491" s="24" t="n"/>
      <c r="AE491" s="24" t="n">
        <v>9</v>
      </c>
      <c r="AF491" s="33" t="n"/>
      <c r="AG491" s="33" t="n"/>
    </row>
    <row r="492">
      <c r="A492" s="24" t="inlineStr">
        <is>
          <t>Leeds|35</t>
        </is>
      </c>
      <c r="B492" s="24" t="inlineStr">
        <is>
          <t>E0</t>
        </is>
      </c>
      <c r="C492" s="24" t="inlineStr">
        <is>
          <t>Premier League</t>
        </is>
      </c>
      <c r="D492" s="24" t="inlineStr">
        <is>
          <t>Leeds</t>
        </is>
      </c>
      <c r="E492" s="24" t="n">
        <v>35</v>
      </c>
      <c r="F492" s="24" t="n">
        <v>9</v>
      </c>
      <c r="G492" s="29" t="n">
        <v>46515.625</v>
      </c>
      <c r="H492" s="24" t="inlineStr">
        <is>
          <t>Arsenal</t>
        </is>
      </c>
      <c r="I492" s="24" t="inlineStr">
        <is>
          <t>H</t>
        </is>
      </c>
      <c r="J492" s="24" t="inlineStr">
        <is>
          <t>E0-Leeds-Arsenal</t>
        </is>
      </c>
      <c r="K492" s="24" t="n">
        <v>1</v>
      </c>
      <c r="L492" s="11">
        <f>IF(INDEX(Matches!$X:$X,AA492)=0,"",IF(I492="H",INDEX(Matches!$H:$H,AA492),INDEX(Matches!$I:$I,AA492)))</f>
        <v/>
      </c>
      <c r="M492" s="11">
        <f>IF(INDEX(Matches!$X:$X,AA492)=0,"",IF(I492="H",INDEX(Matches!$I:$I,AA492),INDEX(Matches!$H:$H,AA492)))</f>
        <v/>
      </c>
      <c r="N492" s="11">
        <f>IF(L492="","",IF(L492&gt;M492,"W",IF(L492=M492,"D","L")))</f>
        <v/>
      </c>
      <c r="O492" s="11">
        <f>IF(L492="","",IF(L492&gt;M492,3,IF(L492=M492,1,0)))</f>
        <v/>
      </c>
      <c r="P492" s="31">
        <f>IF(I492="H",INDEX(Matches!$L:$L,AA492),INDEX(Matches!$N:$N,AA492))</f>
        <v/>
      </c>
      <c r="Q492" s="31">
        <f>INDEX(Matches!$M:$M,AA492)</f>
        <v/>
      </c>
      <c r="R492" s="31">
        <f>IF(I492="H",INDEX(Matches!$N:$N,AA492),INDEX(Matches!$L:$L,AA492))</f>
        <v/>
      </c>
      <c r="S492" s="33">
        <f>IF(I492="H",INDEX(Matches!$O:$O,AA492),INDEX(Matches!$P:$P,AA492))</f>
        <v/>
      </c>
      <c r="T492" s="33">
        <f>IF(INDEX(Matches!$J:$J,AA492)="","",IF(I492="H",INDEX(Matches!$J:$J,AA492),INDEX(Matches!$K:$K,AA492)))</f>
        <v/>
      </c>
      <c r="U492" s="33">
        <f>IF(INDEX(Matches!$K:$K,AA492)="","",IF(I492="H",INDEX(Matches!$K:$K,AA492),INDEX(Matches!$J:$J,AA492)))</f>
        <v/>
      </c>
      <c r="V492" s="30">
        <f>IF(T492="","",T492-U492)</f>
        <v/>
      </c>
      <c r="W492" s="33">
        <f>IF(I492="H",INDEX(Matches!$T:$T,AA492),INDEX(Matches!$U:$U,AA492))</f>
        <v/>
      </c>
      <c r="X492" s="11">
        <f>INDEX(Matches!$X:$X,AA492)</f>
        <v/>
      </c>
      <c r="Y492" s="30">
        <f>IF(O492="","",O492-S492)</f>
        <v/>
      </c>
      <c r="Z492" s="30">
        <f>IF(W492="","",W492-S492)</f>
        <v/>
      </c>
      <c r="AA492" s="24">
        <f>MATCH(J492,Matches!$A:$A,0)</f>
        <v/>
      </c>
      <c r="AB492" s="33" t="n"/>
      <c r="AC492" s="33" t="n">
        <v>0.7576252440536595</v>
      </c>
      <c r="AD492" s="24" t="n"/>
      <c r="AE492" s="24" t="n">
        <v>9</v>
      </c>
      <c r="AF492" s="33" t="n"/>
      <c r="AG492" s="33" t="n"/>
    </row>
    <row r="493">
      <c r="A493" s="24" t="inlineStr">
        <is>
          <t>Leeds|36</t>
        </is>
      </c>
      <c r="B493" s="24" t="inlineStr">
        <is>
          <t>E0</t>
        </is>
      </c>
      <c r="C493" s="24" t="inlineStr">
        <is>
          <t>Premier League</t>
        </is>
      </c>
      <c r="D493" s="24" t="inlineStr">
        <is>
          <t>Leeds</t>
        </is>
      </c>
      <c r="E493" s="24" t="n">
        <v>36</v>
      </c>
      <c r="F493" s="24" t="n">
        <v>9</v>
      </c>
      <c r="G493" s="29" t="n">
        <v>46522.625</v>
      </c>
      <c r="H493" s="24" t="inlineStr">
        <is>
          <t>Man Utd</t>
        </is>
      </c>
      <c r="I493" s="24" t="inlineStr">
        <is>
          <t>A</t>
        </is>
      </c>
      <c r="J493" s="24" t="inlineStr">
        <is>
          <t>E0-ManUtd-Leeds</t>
        </is>
      </c>
      <c r="K493" s="24" t="n">
        <v>4</v>
      </c>
      <c r="L493" s="11">
        <f>IF(INDEX(Matches!$X:$X,AA493)=0,"",IF(I493="H",INDEX(Matches!$H:$H,AA493),INDEX(Matches!$I:$I,AA493)))</f>
        <v/>
      </c>
      <c r="M493" s="11">
        <f>IF(INDEX(Matches!$X:$X,AA493)=0,"",IF(I493="H",INDEX(Matches!$I:$I,AA493),INDEX(Matches!$H:$H,AA493)))</f>
        <v/>
      </c>
      <c r="N493" s="11">
        <f>IF(L493="","",IF(L493&gt;M493,"W",IF(L493=M493,"D","L")))</f>
        <v/>
      </c>
      <c r="O493" s="11">
        <f>IF(L493="","",IF(L493&gt;M493,3,IF(L493=M493,1,0)))</f>
        <v/>
      </c>
      <c r="P493" s="31">
        <f>IF(I493="H",INDEX(Matches!$L:$L,AA493),INDEX(Matches!$N:$N,AA493))</f>
        <v/>
      </c>
      <c r="Q493" s="31">
        <f>INDEX(Matches!$M:$M,AA493)</f>
        <v/>
      </c>
      <c r="R493" s="31">
        <f>IF(I493="H",INDEX(Matches!$N:$N,AA493),INDEX(Matches!$L:$L,AA493))</f>
        <v/>
      </c>
      <c r="S493" s="33">
        <f>IF(I493="H",INDEX(Matches!$O:$O,AA493),INDEX(Matches!$P:$P,AA493))</f>
        <v/>
      </c>
      <c r="T493" s="33">
        <f>IF(INDEX(Matches!$J:$J,AA493)="","",IF(I493="H",INDEX(Matches!$J:$J,AA493),INDEX(Matches!$K:$K,AA493)))</f>
        <v/>
      </c>
      <c r="U493" s="33">
        <f>IF(INDEX(Matches!$K:$K,AA493)="","",IF(I493="H",INDEX(Matches!$K:$K,AA493),INDEX(Matches!$J:$J,AA493)))</f>
        <v/>
      </c>
      <c r="V493" s="30">
        <f>IF(T493="","",T493-U493)</f>
        <v/>
      </c>
      <c r="W493" s="33">
        <f>IF(I493="H",INDEX(Matches!$T:$T,AA493),INDEX(Matches!$U:$U,AA493))</f>
        <v/>
      </c>
      <c r="X493" s="11">
        <f>INDEX(Matches!$X:$X,AA493)</f>
        <v/>
      </c>
      <c r="Y493" s="30">
        <f>IF(O493="","",O493-S493)</f>
        <v/>
      </c>
      <c r="Z493" s="30">
        <f>IF(W493="","",W493-S493)</f>
        <v/>
      </c>
      <c r="AA493" s="24">
        <f>MATCH(J493,Matches!$A:$A,0)</f>
        <v/>
      </c>
      <c r="AB493" s="33" t="n"/>
      <c r="AC493" s="33" t="n">
        <v>0.6968440365621388</v>
      </c>
      <c r="AD493" s="24" t="n"/>
      <c r="AE493" s="24" t="n">
        <v>9</v>
      </c>
      <c r="AF493" s="33" t="n"/>
      <c r="AG493" s="33" t="n"/>
    </row>
    <row r="494">
      <c r="A494" s="24" t="inlineStr">
        <is>
          <t>Leeds|37</t>
        </is>
      </c>
      <c r="B494" s="24" t="inlineStr">
        <is>
          <t>E0</t>
        </is>
      </c>
      <c r="C494" s="24" t="inlineStr">
        <is>
          <t>Premier League</t>
        </is>
      </c>
      <c r="D494" s="24" t="inlineStr">
        <is>
          <t>Leeds</t>
        </is>
      </c>
      <c r="E494" s="24" t="n">
        <v>37</v>
      </c>
      <c r="F494" s="24" t="n">
        <v>10</v>
      </c>
      <c r="G494" s="29" t="n">
        <v>46530.625</v>
      </c>
      <c r="H494" s="24" t="inlineStr">
        <is>
          <t>Sunderland</t>
        </is>
      </c>
      <c r="I494" s="24" t="inlineStr">
        <is>
          <t>H</t>
        </is>
      </c>
      <c r="J494" s="24" t="inlineStr">
        <is>
          <t>E0-Leeds-Sunderla</t>
        </is>
      </c>
      <c r="K494" s="24" t="n">
        <v>17</v>
      </c>
      <c r="L494" s="11">
        <f>IF(INDEX(Matches!$X:$X,AA494)=0,"",IF(I494="H",INDEX(Matches!$H:$H,AA494),INDEX(Matches!$I:$I,AA494)))</f>
        <v/>
      </c>
      <c r="M494" s="11">
        <f>IF(INDEX(Matches!$X:$X,AA494)=0,"",IF(I494="H",INDEX(Matches!$I:$I,AA494),INDEX(Matches!$H:$H,AA494)))</f>
        <v/>
      </c>
      <c r="N494" s="11">
        <f>IF(L494="","",IF(L494&gt;M494,"W",IF(L494=M494,"D","L")))</f>
        <v/>
      </c>
      <c r="O494" s="11">
        <f>IF(L494="","",IF(L494&gt;M494,3,IF(L494=M494,1,0)))</f>
        <v/>
      </c>
      <c r="P494" s="31">
        <f>IF(I494="H",INDEX(Matches!$L:$L,AA494),INDEX(Matches!$N:$N,AA494))</f>
        <v/>
      </c>
      <c r="Q494" s="31">
        <f>INDEX(Matches!$M:$M,AA494)</f>
        <v/>
      </c>
      <c r="R494" s="31">
        <f>IF(I494="H",INDEX(Matches!$N:$N,AA494),INDEX(Matches!$L:$L,AA494))</f>
        <v/>
      </c>
      <c r="S494" s="33">
        <f>IF(I494="H",INDEX(Matches!$O:$O,AA494),INDEX(Matches!$P:$P,AA494))</f>
        <v/>
      </c>
      <c r="T494" s="33">
        <f>IF(INDEX(Matches!$J:$J,AA494)="","",IF(I494="H",INDEX(Matches!$J:$J,AA494),INDEX(Matches!$K:$K,AA494)))</f>
        <v/>
      </c>
      <c r="U494" s="33">
        <f>IF(INDEX(Matches!$K:$K,AA494)="","",IF(I494="H",INDEX(Matches!$K:$K,AA494),INDEX(Matches!$J:$J,AA494)))</f>
        <v/>
      </c>
      <c r="V494" s="30">
        <f>IF(T494="","",T494-U494)</f>
        <v/>
      </c>
      <c r="W494" s="33">
        <f>IF(I494="H",INDEX(Matches!$T:$T,AA494),INDEX(Matches!$U:$U,AA494))</f>
        <v/>
      </c>
      <c r="X494" s="11">
        <f>INDEX(Matches!$X:$X,AA494)</f>
        <v/>
      </c>
      <c r="Y494" s="30">
        <f>IF(O494="","",O494-S494)</f>
        <v/>
      </c>
      <c r="Z494" s="30">
        <f>IF(W494="","",W494-S494)</f>
        <v/>
      </c>
      <c r="AA494" s="24">
        <f>MATCH(J494,Matches!$A:$A,0)</f>
        <v/>
      </c>
      <c r="AB494" s="33" t="n"/>
      <c r="AC494" s="33" t="n">
        <v>1.629207910745554</v>
      </c>
      <c r="AD494" s="24" t="n"/>
      <c r="AE494" s="24" t="n">
        <v>10</v>
      </c>
      <c r="AF494" s="33" t="n"/>
      <c r="AG494" s="33" t="n"/>
    </row>
    <row r="495">
      <c r="A495" s="24" t="inlineStr">
        <is>
          <t>Leeds|38</t>
        </is>
      </c>
      <c r="B495" s="24" t="inlineStr">
        <is>
          <t>E0</t>
        </is>
      </c>
      <c r="C495" s="24" t="inlineStr">
        <is>
          <t>Premier League</t>
        </is>
      </c>
      <c r="D495" s="24" t="inlineStr">
        <is>
          <t>Leeds</t>
        </is>
      </c>
      <c r="E495" s="24" t="n">
        <v>38</v>
      </c>
      <c r="F495" s="24" t="n">
        <v>10</v>
      </c>
      <c r="G495" s="29" t="n">
        <v>46537.66666666666</v>
      </c>
      <c r="H495" s="24" t="inlineStr">
        <is>
          <t>Crystal Palace</t>
        </is>
      </c>
      <c r="I495" s="24" t="inlineStr">
        <is>
          <t>A</t>
        </is>
      </c>
      <c r="J495" s="24" t="inlineStr">
        <is>
          <t>E0-CrystalP-Leeds</t>
        </is>
      </c>
      <c r="K495" s="24" t="n">
        <v>15</v>
      </c>
      <c r="L495" s="11">
        <f>IF(INDEX(Matches!$X:$X,AA495)=0,"",IF(I495="H",INDEX(Matches!$H:$H,AA495),INDEX(Matches!$I:$I,AA495)))</f>
        <v/>
      </c>
      <c r="M495" s="11">
        <f>IF(INDEX(Matches!$X:$X,AA495)=0,"",IF(I495="H",INDEX(Matches!$I:$I,AA495),INDEX(Matches!$H:$H,AA495)))</f>
        <v/>
      </c>
      <c r="N495" s="11">
        <f>IF(L495="","",IF(L495&gt;M495,"W",IF(L495=M495,"D","L")))</f>
        <v/>
      </c>
      <c r="O495" s="11">
        <f>IF(L495="","",IF(L495&gt;M495,3,IF(L495=M495,1,0)))</f>
        <v/>
      </c>
      <c r="P495" s="31">
        <f>IF(I495="H",INDEX(Matches!$L:$L,AA495),INDEX(Matches!$N:$N,AA495))</f>
        <v/>
      </c>
      <c r="Q495" s="31">
        <f>INDEX(Matches!$M:$M,AA495)</f>
        <v/>
      </c>
      <c r="R495" s="31">
        <f>IF(I495="H",INDEX(Matches!$N:$N,AA495),INDEX(Matches!$L:$L,AA495))</f>
        <v/>
      </c>
      <c r="S495" s="33">
        <f>IF(I495="H",INDEX(Matches!$O:$O,AA495),INDEX(Matches!$P:$P,AA495))</f>
        <v/>
      </c>
      <c r="T495" s="33">
        <f>IF(INDEX(Matches!$J:$J,AA495)="","",IF(I495="H",INDEX(Matches!$J:$J,AA495),INDEX(Matches!$K:$K,AA495)))</f>
        <v/>
      </c>
      <c r="U495" s="33">
        <f>IF(INDEX(Matches!$K:$K,AA495)="","",IF(I495="H",INDEX(Matches!$K:$K,AA495),INDEX(Matches!$J:$J,AA495)))</f>
        <v/>
      </c>
      <c r="V495" s="30">
        <f>IF(T495="","",T495-U495)</f>
        <v/>
      </c>
      <c r="W495" s="33">
        <f>IF(I495="H",INDEX(Matches!$T:$T,AA495),INDEX(Matches!$U:$U,AA495))</f>
        <v/>
      </c>
      <c r="X495" s="11">
        <f>INDEX(Matches!$X:$X,AA495)</f>
        <v/>
      </c>
      <c r="Y495" s="30">
        <f>IF(O495="","",O495-S495)</f>
        <v/>
      </c>
      <c r="Z495" s="30">
        <f>IF(W495="","",W495-S495)</f>
        <v/>
      </c>
      <c r="AA495" s="24">
        <f>MATCH(J495,Matches!$A:$A,0)</f>
        <v/>
      </c>
      <c r="AB495" s="33" t="n"/>
      <c r="AC495" s="33" t="n">
        <v>1.283052288925504</v>
      </c>
      <c r="AD495" s="24" t="n"/>
      <c r="AE495" s="24" t="n">
        <v>10</v>
      </c>
      <c r="AF495" s="33" t="n"/>
      <c r="AG495" s="33" t="n"/>
    </row>
    <row r="496">
      <c r="A496" s="24" t="inlineStr">
        <is>
          <t>Liverpool|1</t>
        </is>
      </c>
      <c r="B496" s="24" t="inlineStr">
        <is>
          <t>E0</t>
        </is>
      </c>
      <c r="C496" s="24" t="inlineStr">
        <is>
          <t>Premier League</t>
        </is>
      </c>
      <c r="D496" s="24" t="inlineStr">
        <is>
          <t>Liverpool</t>
        </is>
      </c>
      <c r="E496" s="24" t="n">
        <v>1</v>
      </c>
      <c r="F496" s="24" t="n">
        <v>1</v>
      </c>
      <c r="G496" s="29" t="n">
        <v>46257.6875</v>
      </c>
      <c r="H496" s="24" t="inlineStr">
        <is>
          <t>Newcastle</t>
        </is>
      </c>
      <c r="I496" s="24" t="inlineStr">
        <is>
          <t>A</t>
        </is>
      </c>
      <c r="J496" s="24" t="inlineStr">
        <is>
          <t>E0-Newcastl-Liverpoo</t>
        </is>
      </c>
      <c r="K496" s="24" t="n">
        <v>9</v>
      </c>
      <c r="L496" s="11">
        <f>IF(INDEX(Matches!$X:$X,AA496)=0,"",IF(I496="H",INDEX(Matches!$H:$H,AA496),INDEX(Matches!$I:$I,AA496)))</f>
        <v/>
      </c>
      <c r="M496" s="11">
        <f>IF(INDEX(Matches!$X:$X,AA496)=0,"",IF(I496="H",INDEX(Matches!$I:$I,AA496),INDEX(Matches!$H:$H,AA496)))</f>
        <v/>
      </c>
      <c r="N496" s="11">
        <f>IF(L496="","",IF(L496&gt;M496,"W",IF(L496=M496,"D","L")))</f>
        <v/>
      </c>
      <c r="O496" s="11">
        <f>IF(L496="","",IF(L496&gt;M496,3,IF(L496=M496,1,0)))</f>
        <v/>
      </c>
      <c r="P496" s="31">
        <f>IF(I496="H",INDEX(Matches!$L:$L,AA496),INDEX(Matches!$N:$N,AA496))</f>
        <v/>
      </c>
      <c r="Q496" s="31">
        <f>INDEX(Matches!$M:$M,AA496)</f>
        <v/>
      </c>
      <c r="R496" s="31">
        <f>IF(I496="H",INDEX(Matches!$N:$N,AA496),INDEX(Matches!$L:$L,AA496))</f>
        <v/>
      </c>
      <c r="S496" s="33">
        <f>IF(I496="H",INDEX(Matches!$O:$O,AA496),INDEX(Matches!$P:$P,AA496))</f>
        <v/>
      </c>
      <c r="T496" s="33">
        <f>IF(INDEX(Matches!$J:$J,AA496)="","",IF(I496="H",INDEX(Matches!$J:$J,AA496),INDEX(Matches!$K:$K,AA496)))</f>
        <v/>
      </c>
      <c r="U496" s="33">
        <f>IF(INDEX(Matches!$K:$K,AA496)="","",IF(I496="H",INDEX(Matches!$K:$K,AA496),INDEX(Matches!$J:$J,AA496)))</f>
        <v/>
      </c>
      <c r="V496" s="30">
        <f>IF(T496="","",T496-U496)</f>
        <v/>
      </c>
      <c r="W496" s="33">
        <f>IF(I496="H",INDEX(Matches!$T:$T,AA496),INDEX(Matches!$U:$U,AA496))</f>
        <v/>
      </c>
      <c r="X496" s="11">
        <f>INDEX(Matches!$X:$X,AA496)</f>
        <v/>
      </c>
      <c r="Y496" s="30">
        <f>IF(O496="","",O496-S496)</f>
        <v/>
      </c>
      <c r="Z496" s="30">
        <f>IF(W496="","",W496-S496)</f>
        <v/>
      </c>
      <c r="AA496" s="24">
        <f>MATCH(J496,Matches!$A:$A,0)</f>
        <v/>
      </c>
      <c r="AB496" s="33" t="n">
        <v>1.727803886701384</v>
      </c>
      <c r="AC496" s="33" t="n"/>
      <c r="AD496" s="24" t="n"/>
      <c r="AE496" s="24" t="n">
        <v>1</v>
      </c>
      <c r="AF496" s="33" t="n">
        <v>3.07</v>
      </c>
      <c r="AG496" s="33" t="n">
        <v>1.25</v>
      </c>
    </row>
    <row r="497">
      <c r="A497" s="24" t="inlineStr">
        <is>
          <t>Liverpool|2</t>
        </is>
      </c>
      <c r="B497" s="24" t="inlineStr">
        <is>
          <t>E0</t>
        </is>
      </c>
      <c r="C497" s="24" t="inlineStr">
        <is>
          <t>Premier League</t>
        </is>
      </c>
      <c r="D497" s="24" t="inlineStr">
        <is>
          <t>Liverpool</t>
        </is>
      </c>
      <c r="E497" s="24" t="n">
        <v>2</v>
      </c>
      <c r="F497" s="24" t="n">
        <v>1</v>
      </c>
      <c r="G497" s="29" t="n">
        <v>46263.52083333334</v>
      </c>
      <c r="H497" s="24" t="inlineStr">
        <is>
          <t>Nott'm Forest</t>
        </is>
      </c>
      <c r="I497" s="24" t="inlineStr">
        <is>
          <t>H</t>
        </is>
      </c>
      <c r="J497" s="24" t="inlineStr">
        <is>
          <t>E0-Liverpoo-NottmFor</t>
        </is>
      </c>
      <c r="K497" s="24" t="n">
        <v>13</v>
      </c>
      <c r="L497" s="11">
        <f>IF(INDEX(Matches!$X:$X,AA497)=0,"",IF(I497="H",INDEX(Matches!$H:$H,AA497),INDEX(Matches!$I:$I,AA497)))</f>
        <v/>
      </c>
      <c r="M497" s="11">
        <f>IF(INDEX(Matches!$X:$X,AA497)=0,"",IF(I497="H",INDEX(Matches!$I:$I,AA497),INDEX(Matches!$H:$H,AA497)))</f>
        <v/>
      </c>
      <c r="N497" s="11">
        <f>IF(L497="","",IF(L497&gt;M497,"W",IF(L497=M497,"D","L")))</f>
        <v/>
      </c>
      <c r="O497" s="11">
        <f>IF(L497="","",IF(L497&gt;M497,3,IF(L497=M497,1,0)))</f>
        <v/>
      </c>
      <c r="P497" s="31">
        <f>IF(I497="H",INDEX(Matches!$L:$L,AA497),INDEX(Matches!$N:$N,AA497))</f>
        <v/>
      </c>
      <c r="Q497" s="31">
        <f>INDEX(Matches!$M:$M,AA497)</f>
        <v/>
      </c>
      <c r="R497" s="31">
        <f>IF(I497="H",INDEX(Matches!$N:$N,AA497),INDEX(Matches!$L:$L,AA497))</f>
        <v/>
      </c>
      <c r="S497" s="33">
        <f>IF(I497="H",INDEX(Matches!$O:$O,AA497),INDEX(Matches!$P:$P,AA497))</f>
        <v/>
      </c>
      <c r="T497" s="33">
        <f>IF(INDEX(Matches!$J:$J,AA497)="","",IF(I497="H",INDEX(Matches!$J:$J,AA497),INDEX(Matches!$K:$K,AA497)))</f>
        <v/>
      </c>
      <c r="U497" s="33">
        <f>IF(INDEX(Matches!$K:$K,AA497)="","",IF(I497="H",INDEX(Matches!$K:$K,AA497),INDEX(Matches!$J:$J,AA497)))</f>
        <v/>
      </c>
      <c r="V497" s="30">
        <f>IF(T497="","",T497-U497)</f>
        <v/>
      </c>
      <c r="W497" s="33">
        <f>IF(I497="H",INDEX(Matches!$T:$T,AA497),INDEX(Matches!$U:$U,AA497))</f>
        <v/>
      </c>
      <c r="X497" s="11">
        <f>INDEX(Matches!$X:$X,AA497)</f>
        <v/>
      </c>
      <c r="Y497" s="30">
        <f>IF(O497="","",O497-S497)</f>
        <v/>
      </c>
      <c r="Z497" s="30">
        <f>IF(W497="","",W497-S497)</f>
        <v/>
      </c>
      <c r="AA497" s="24">
        <f>MATCH(J497,Matches!$A:$A,0)</f>
        <v/>
      </c>
      <c r="AB497" s="33" t="n">
        <v>2.135378264122371</v>
      </c>
      <c r="AC497" s="33" t="n"/>
      <c r="AD497" s="24" t="n"/>
      <c r="AE497" s="24" t="n">
        <v>1</v>
      </c>
      <c r="AF497" s="33" t="n">
        <v>1.37</v>
      </c>
      <c r="AG497" s="33" t="n">
        <v>2.29</v>
      </c>
    </row>
    <row r="498">
      <c r="A498" s="24" t="inlineStr">
        <is>
          <t>Liverpool|3</t>
        </is>
      </c>
      <c r="B498" s="24" t="inlineStr">
        <is>
          <t>E0</t>
        </is>
      </c>
      <c r="C498" s="24" t="inlineStr">
        <is>
          <t>Premier League</t>
        </is>
      </c>
      <c r="D498" s="24" t="inlineStr">
        <is>
          <t>Liverpool</t>
        </is>
      </c>
      <c r="E498" s="24" t="n">
        <v>3</v>
      </c>
      <c r="F498" s="24" t="n">
        <v>1</v>
      </c>
      <c r="G498" s="29" t="n">
        <v>46269.83333333334</v>
      </c>
      <c r="H498" s="24" t="inlineStr">
        <is>
          <t>Ipswich</t>
        </is>
      </c>
      <c r="I498" s="24" t="inlineStr">
        <is>
          <t>A</t>
        </is>
      </c>
      <c r="J498" s="24" t="inlineStr">
        <is>
          <t>E0-Ipswich-Liverpoo</t>
        </is>
      </c>
      <c r="K498" s="24" t="n">
        <v>19</v>
      </c>
      <c r="L498" s="11">
        <f>IF(INDEX(Matches!$X:$X,AA498)=0,"",IF(I498="H",INDEX(Matches!$H:$H,AA498),INDEX(Matches!$I:$I,AA498)))</f>
        <v/>
      </c>
      <c r="M498" s="11">
        <f>IF(INDEX(Matches!$X:$X,AA498)=0,"",IF(I498="H",INDEX(Matches!$I:$I,AA498),INDEX(Matches!$H:$H,AA498)))</f>
        <v/>
      </c>
      <c r="N498" s="11">
        <f>IF(L498="","",IF(L498&gt;M498,"W",IF(L498=M498,"D","L")))</f>
        <v/>
      </c>
      <c r="O498" s="11">
        <f>IF(L498="","",IF(L498&gt;M498,3,IF(L498=M498,1,0)))</f>
        <v/>
      </c>
      <c r="P498" s="31">
        <f>IF(I498="H",INDEX(Matches!$L:$L,AA498),INDEX(Matches!$N:$N,AA498))</f>
        <v/>
      </c>
      <c r="Q498" s="31">
        <f>INDEX(Matches!$M:$M,AA498)</f>
        <v/>
      </c>
      <c r="R498" s="31">
        <f>IF(I498="H",INDEX(Matches!$N:$N,AA498),INDEX(Matches!$L:$L,AA498))</f>
        <v/>
      </c>
      <c r="S498" s="33">
        <f>IF(I498="H",INDEX(Matches!$O:$O,AA498),INDEX(Matches!$P:$P,AA498))</f>
        <v/>
      </c>
      <c r="T498" s="33">
        <f>IF(INDEX(Matches!$J:$J,AA498)="","",IF(I498="H",INDEX(Matches!$J:$J,AA498),INDEX(Matches!$K:$K,AA498)))</f>
        <v/>
      </c>
      <c r="U498" s="33">
        <f>IF(INDEX(Matches!$K:$K,AA498)="","",IF(I498="H",INDEX(Matches!$K:$K,AA498),INDEX(Matches!$J:$J,AA498)))</f>
        <v/>
      </c>
      <c r="V498" s="30">
        <f>IF(T498="","",T498-U498)</f>
        <v/>
      </c>
      <c r="W498" s="33">
        <f>IF(I498="H",INDEX(Matches!$T:$T,AA498),INDEX(Matches!$U:$U,AA498))</f>
        <v/>
      </c>
      <c r="X498" s="11">
        <f>INDEX(Matches!$X:$X,AA498)</f>
        <v/>
      </c>
      <c r="Y498" s="30">
        <f>IF(O498="","",O498-S498)</f>
        <v/>
      </c>
      <c r="Z498" s="30">
        <f>IF(W498="","",W498-S498)</f>
        <v/>
      </c>
      <c r="AA498" s="24">
        <f>MATCH(J498,Matches!$A:$A,0)</f>
        <v/>
      </c>
      <c r="AB498" s="33" t="n"/>
      <c r="AC498" s="33" t="n"/>
      <c r="AD498" s="24" t="n"/>
      <c r="AE498" s="24" t="n">
        <v>1</v>
      </c>
      <c r="AF498" s="33" t="n"/>
      <c r="AG498" s="33" t="n"/>
    </row>
    <row r="499">
      <c r="A499" s="24" t="inlineStr">
        <is>
          <t>Liverpool|4</t>
        </is>
      </c>
      <c r="B499" s="24" t="inlineStr">
        <is>
          <t>E0</t>
        </is>
      </c>
      <c r="C499" s="24" t="inlineStr">
        <is>
          <t>Premier League</t>
        </is>
      </c>
      <c r="D499" s="24" t="inlineStr">
        <is>
          <t>Liverpool</t>
        </is>
      </c>
      <c r="E499" s="24" t="n">
        <v>4</v>
      </c>
      <c r="F499" s="24" t="n">
        <v>1</v>
      </c>
      <c r="G499" s="29" t="n">
        <v>46277.625</v>
      </c>
      <c r="H499" s="24" t="inlineStr">
        <is>
          <t>Fulham</t>
        </is>
      </c>
      <c r="I499" s="24" t="inlineStr">
        <is>
          <t>H</t>
        </is>
      </c>
      <c r="J499" s="24" t="inlineStr">
        <is>
          <t>E0-Liverpoo-Fulham</t>
        </is>
      </c>
      <c r="K499" s="24" t="n">
        <v>16</v>
      </c>
      <c r="L499" s="11">
        <f>IF(INDEX(Matches!$X:$X,AA499)=0,"",IF(I499="H",INDEX(Matches!$H:$H,AA499),INDEX(Matches!$I:$I,AA499)))</f>
        <v/>
      </c>
      <c r="M499" s="11">
        <f>IF(INDEX(Matches!$X:$X,AA499)=0,"",IF(I499="H",INDEX(Matches!$I:$I,AA499),INDEX(Matches!$H:$H,AA499)))</f>
        <v/>
      </c>
      <c r="N499" s="11">
        <f>IF(L499="","",IF(L499&gt;M499,"W",IF(L499=M499,"D","L")))</f>
        <v/>
      </c>
      <c r="O499" s="11">
        <f>IF(L499="","",IF(L499&gt;M499,3,IF(L499=M499,1,0)))</f>
        <v/>
      </c>
      <c r="P499" s="31">
        <f>IF(I499="H",INDEX(Matches!$L:$L,AA499),INDEX(Matches!$N:$N,AA499))</f>
        <v/>
      </c>
      <c r="Q499" s="31">
        <f>INDEX(Matches!$M:$M,AA499)</f>
        <v/>
      </c>
      <c r="R499" s="31">
        <f>IF(I499="H",INDEX(Matches!$N:$N,AA499),INDEX(Matches!$L:$L,AA499))</f>
        <v/>
      </c>
      <c r="S499" s="33">
        <f>IF(I499="H",INDEX(Matches!$O:$O,AA499),INDEX(Matches!$P:$P,AA499))</f>
        <v/>
      </c>
      <c r="T499" s="33">
        <f>IF(INDEX(Matches!$J:$J,AA499)="","",IF(I499="H",INDEX(Matches!$J:$J,AA499),INDEX(Matches!$K:$K,AA499)))</f>
        <v/>
      </c>
      <c r="U499" s="33">
        <f>IF(INDEX(Matches!$K:$K,AA499)="","",IF(I499="H",INDEX(Matches!$K:$K,AA499),INDEX(Matches!$J:$J,AA499)))</f>
        <v/>
      </c>
      <c r="V499" s="30">
        <f>IF(T499="","",T499-U499)</f>
        <v/>
      </c>
      <c r="W499" s="33">
        <f>IF(I499="H",INDEX(Matches!$T:$T,AA499),INDEX(Matches!$U:$U,AA499))</f>
        <v/>
      </c>
      <c r="X499" s="11">
        <f>INDEX(Matches!$X:$X,AA499)</f>
        <v/>
      </c>
      <c r="Y499" s="30">
        <f>IF(O499="","",O499-S499)</f>
        <v/>
      </c>
      <c r="Z499" s="30">
        <f>IF(W499="","",W499-S499)</f>
        <v/>
      </c>
      <c r="AA499" s="24">
        <f>MATCH(J499,Matches!$A:$A,0)</f>
        <v/>
      </c>
      <c r="AB499" s="33" t="n">
        <v>2.164792471196332</v>
      </c>
      <c r="AC499" s="33" t="n"/>
      <c r="AD499" s="24" t="n"/>
      <c r="AE499" s="24" t="n">
        <v>1</v>
      </c>
      <c r="AF499" s="33" t="n"/>
      <c r="AG499" s="33" t="n"/>
    </row>
    <row r="500">
      <c r="A500" s="24" t="inlineStr">
        <is>
          <t>Liverpool|5</t>
        </is>
      </c>
      <c r="B500" s="24" t="inlineStr">
        <is>
          <t>E0</t>
        </is>
      </c>
      <c r="C500" s="24" t="inlineStr">
        <is>
          <t>Premier League</t>
        </is>
      </c>
      <c r="D500" s="24" t="inlineStr">
        <is>
          <t>Liverpool</t>
        </is>
      </c>
      <c r="E500" s="24" t="n">
        <v>5</v>
      </c>
      <c r="F500" s="24" t="n">
        <v>2</v>
      </c>
      <c r="G500" s="29" t="n">
        <v>46285.58333333334</v>
      </c>
      <c r="H500" s="24" t="inlineStr">
        <is>
          <t>Bournemouth</t>
        </is>
      </c>
      <c r="I500" s="24" t="inlineStr">
        <is>
          <t>A</t>
        </is>
      </c>
      <c r="J500" s="24" t="inlineStr">
        <is>
          <t>E0-Bournemo-Liverpoo</t>
        </is>
      </c>
      <c r="K500" s="24" t="n">
        <v>11</v>
      </c>
      <c r="L500" s="11">
        <f>IF(INDEX(Matches!$X:$X,AA500)=0,"",IF(I500="H",INDEX(Matches!$H:$H,AA500),INDEX(Matches!$I:$I,AA500)))</f>
        <v/>
      </c>
      <c r="M500" s="11">
        <f>IF(INDEX(Matches!$X:$X,AA500)=0,"",IF(I500="H",INDEX(Matches!$I:$I,AA500),INDEX(Matches!$H:$H,AA500)))</f>
        <v/>
      </c>
      <c r="N500" s="11">
        <f>IF(L500="","",IF(L500&gt;M500,"W",IF(L500=M500,"D","L")))</f>
        <v/>
      </c>
      <c r="O500" s="11">
        <f>IF(L500="","",IF(L500&gt;M500,3,IF(L500=M500,1,0)))</f>
        <v/>
      </c>
      <c r="P500" s="31">
        <f>IF(I500="H",INDEX(Matches!$L:$L,AA500),INDEX(Matches!$N:$N,AA500))</f>
        <v/>
      </c>
      <c r="Q500" s="31">
        <f>INDEX(Matches!$M:$M,AA500)</f>
        <v/>
      </c>
      <c r="R500" s="31">
        <f>IF(I500="H",INDEX(Matches!$N:$N,AA500),INDEX(Matches!$L:$L,AA500))</f>
        <v/>
      </c>
      <c r="S500" s="33">
        <f>IF(I500="H",INDEX(Matches!$O:$O,AA500),INDEX(Matches!$P:$P,AA500))</f>
        <v/>
      </c>
      <c r="T500" s="33">
        <f>IF(INDEX(Matches!$J:$J,AA500)="","",IF(I500="H",INDEX(Matches!$J:$J,AA500),INDEX(Matches!$K:$K,AA500)))</f>
        <v/>
      </c>
      <c r="U500" s="33">
        <f>IF(INDEX(Matches!$K:$K,AA500)="","",IF(I500="H",INDEX(Matches!$K:$K,AA500),INDEX(Matches!$J:$J,AA500)))</f>
        <v/>
      </c>
      <c r="V500" s="30">
        <f>IF(T500="","",T500-U500)</f>
        <v/>
      </c>
      <c r="W500" s="33">
        <f>IF(I500="H",INDEX(Matches!$T:$T,AA500),INDEX(Matches!$U:$U,AA500))</f>
        <v/>
      </c>
      <c r="X500" s="11">
        <f>INDEX(Matches!$X:$X,AA500)</f>
        <v/>
      </c>
      <c r="Y500" s="30">
        <f>IF(O500="","",O500-S500)</f>
        <v/>
      </c>
      <c r="Z500" s="30">
        <f>IF(W500="","",W500-S500)</f>
        <v/>
      </c>
      <c r="AA500" s="24">
        <f>MATCH(J500,Matches!$A:$A,0)</f>
        <v/>
      </c>
      <c r="AB500" s="33" t="n"/>
      <c r="AC500" s="33" t="n"/>
      <c r="AD500" s="24" t="n"/>
      <c r="AE500" s="24" t="n">
        <v>2</v>
      </c>
      <c r="AF500" s="33" t="n"/>
      <c r="AG500" s="33" t="n"/>
    </row>
    <row r="501">
      <c r="A501" s="24" t="inlineStr">
        <is>
          <t>Liverpool|6</t>
        </is>
      </c>
      <c r="B501" s="24" t="inlineStr">
        <is>
          <t>E0</t>
        </is>
      </c>
      <c r="C501" s="24" t="inlineStr">
        <is>
          <t>Premier League</t>
        </is>
      </c>
      <c r="D501" s="24" t="inlineStr">
        <is>
          <t>Liverpool</t>
        </is>
      </c>
      <c r="E501" s="24" t="n">
        <v>6</v>
      </c>
      <c r="F501" s="24" t="n">
        <v>2</v>
      </c>
      <c r="G501" s="29" t="n">
        <v>46306.6875</v>
      </c>
      <c r="H501" s="24" t="inlineStr">
        <is>
          <t>Man City</t>
        </is>
      </c>
      <c r="I501" s="24" t="inlineStr">
        <is>
          <t>H</t>
        </is>
      </c>
      <c r="J501" s="24" t="inlineStr">
        <is>
          <t>E0-Liverpoo-ManCity</t>
        </is>
      </c>
      <c r="K501" s="24" t="n">
        <v>2</v>
      </c>
      <c r="L501" s="11">
        <f>IF(INDEX(Matches!$X:$X,AA501)=0,"",IF(I501="H",INDEX(Matches!$H:$H,AA501),INDEX(Matches!$I:$I,AA501)))</f>
        <v/>
      </c>
      <c r="M501" s="11">
        <f>IF(INDEX(Matches!$X:$X,AA501)=0,"",IF(I501="H",INDEX(Matches!$I:$I,AA501),INDEX(Matches!$H:$H,AA501)))</f>
        <v/>
      </c>
      <c r="N501" s="11">
        <f>IF(L501="","",IF(L501&gt;M501,"W",IF(L501=M501,"D","L")))</f>
        <v/>
      </c>
      <c r="O501" s="11">
        <f>IF(L501="","",IF(L501&gt;M501,3,IF(L501=M501,1,0)))</f>
        <v/>
      </c>
      <c r="P501" s="31">
        <f>IF(I501="H",INDEX(Matches!$L:$L,AA501),INDEX(Matches!$N:$N,AA501))</f>
        <v/>
      </c>
      <c r="Q501" s="31">
        <f>INDEX(Matches!$M:$M,AA501)</f>
        <v/>
      </c>
      <c r="R501" s="31">
        <f>IF(I501="H",INDEX(Matches!$N:$N,AA501),INDEX(Matches!$L:$L,AA501))</f>
        <v/>
      </c>
      <c r="S501" s="33">
        <f>IF(I501="H",INDEX(Matches!$O:$O,AA501),INDEX(Matches!$P:$P,AA501))</f>
        <v/>
      </c>
      <c r="T501" s="33">
        <f>IF(INDEX(Matches!$J:$J,AA501)="","",IF(I501="H",INDEX(Matches!$J:$J,AA501),INDEX(Matches!$K:$K,AA501)))</f>
        <v/>
      </c>
      <c r="U501" s="33">
        <f>IF(INDEX(Matches!$K:$K,AA501)="","",IF(I501="H",INDEX(Matches!$K:$K,AA501),INDEX(Matches!$J:$J,AA501)))</f>
        <v/>
      </c>
      <c r="V501" s="30">
        <f>IF(T501="","",T501-U501)</f>
        <v/>
      </c>
      <c r="W501" s="33">
        <f>IF(I501="H",INDEX(Matches!$T:$T,AA501),INDEX(Matches!$U:$U,AA501))</f>
        <v/>
      </c>
      <c r="X501" s="11">
        <f>INDEX(Matches!$X:$X,AA501)</f>
        <v/>
      </c>
      <c r="Y501" s="30">
        <f>IF(O501="","",O501-S501)</f>
        <v/>
      </c>
      <c r="Z501" s="30">
        <f>IF(W501="","",W501-S501)</f>
        <v/>
      </c>
      <c r="AA501" s="24">
        <f>MATCH(J501,Matches!$A:$A,0)</f>
        <v/>
      </c>
      <c r="AB501" s="33" t="n"/>
      <c r="AC501" s="33" t="n"/>
      <c r="AD501" s="24" t="inlineStr">
        <is>
          <t>Y</t>
        </is>
      </c>
      <c r="AE501" s="24" t="n">
        <v>2</v>
      </c>
      <c r="AF501" s="33" t="n"/>
      <c r="AG501" s="33" t="n"/>
    </row>
    <row r="502">
      <c r="A502" s="24" t="inlineStr">
        <is>
          <t>Liverpool|7</t>
        </is>
      </c>
      <c r="B502" s="24" t="inlineStr">
        <is>
          <t>E0</t>
        </is>
      </c>
      <c r="C502" s="24" t="inlineStr">
        <is>
          <t>Premier League</t>
        </is>
      </c>
      <c r="D502" s="24" t="inlineStr">
        <is>
          <t>Liverpool</t>
        </is>
      </c>
      <c r="E502" s="24" t="n">
        <v>7</v>
      </c>
      <c r="F502" s="24" t="n">
        <v>2</v>
      </c>
      <c r="G502" s="29" t="n">
        <v>46312.625</v>
      </c>
      <c r="H502" s="24" t="inlineStr">
        <is>
          <t>Brentford</t>
        </is>
      </c>
      <c r="I502" s="24" t="inlineStr">
        <is>
          <t>A</t>
        </is>
      </c>
      <c r="J502" s="24" t="inlineStr">
        <is>
          <t>E0-Brentfor-Liverpoo</t>
        </is>
      </c>
      <c r="K502" s="24" t="n">
        <v>12</v>
      </c>
      <c r="L502" s="11">
        <f>IF(INDEX(Matches!$X:$X,AA502)=0,"",IF(I502="H",INDEX(Matches!$H:$H,AA502),INDEX(Matches!$I:$I,AA502)))</f>
        <v/>
      </c>
      <c r="M502" s="11">
        <f>IF(INDEX(Matches!$X:$X,AA502)=0,"",IF(I502="H",INDEX(Matches!$I:$I,AA502),INDEX(Matches!$H:$H,AA502)))</f>
        <v/>
      </c>
      <c r="N502" s="11">
        <f>IF(L502="","",IF(L502&gt;M502,"W",IF(L502=M502,"D","L")))</f>
        <v/>
      </c>
      <c r="O502" s="11">
        <f>IF(L502="","",IF(L502&gt;M502,3,IF(L502=M502,1,0)))</f>
        <v/>
      </c>
      <c r="P502" s="31">
        <f>IF(I502="H",INDEX(Matches!$L:$L,AA502),INDEX(Matches!$N:$N,AA502))</f>
        <v/>
      </c>
      <c r="Q502" s="31">
        <f>INDEX(Matches!$M:$M,AA502)</f>
        <v/>
      </c>
      <c r="R502" s="31">
        <f>IF(I502="H",INDEX(Matches!$N:$N,AA502),INDEX(Matches!$L:$L,AA502))</f>
        <v/>
      </c>
      <c r="S502" s="33">
        <f>IF(I502="H",INDEX(Matches!$O:$O,AA502),INDEX(Matches!$P:$P,AA502))</f>
        <v/>
      </c>
      <c r="T502" s="33">
        <f>IF(INDEX(Matches!$J:$J,AA502)="","",IF(I502="H",INDEX(Matches!$J:$J,AA502),INDEX(Matches!$K:$K,AA502)))</f>
        <v/>
      </c>
      <c r="U502" s="33">
        <f>IF(INDEX(Matches!$K:$K,AA502)="","",IF(I502="H",INDEX(Matches!$K:$K,AA502),INDEX(Matches!$J:$J,AA502)))</f>
        <v/>
      </c>
      <c r="V502" s="30">
        <f>IF(T502="","",T502-U502)</f>
        <v/>
      </c>
      <c r="W502" s="33">
        <f>IF(I502="H",INDEX(Matches!$T:$T,AA502),INDEX(Matches!$U:$U,AA502))</f>
        <v/>
      </c>
      <c r="X502" s="11">
        <f>INDEX(Matches!$X:$X,AA502)</f>
        <v/>
      </c>
      <c r="Y502" s="30">
        <f>IF(O502="","",O502-S502)</f>
        <v/>
      </c>
      <c r="Z502" s="30">
        <f>IF(W502="","",W502-S502)</f>
        <v/>
      </c>
      <c r="AA502" s="24">
        <f>MATCH(J502,Matches!$A:$A,0)</f>
        <v/>
      </c>
      <c r="AB502" s="33" t="n"/>
      <c r="AC502" s="33" t="n"/>
      <c r="AD502" s="24" t="inlineStr">
        <is>
          <t>Y</t>
        </is>
      </c>
      <c r="AE502" s="24" t="n">
        <v>2</v>
      </c>
      <c r="AF502" s="33" t="n"/>
      <c r="AG502" s="33" t="n"/>
    </row>
    <row r="503">
      <c r="A503" s="24" t="inlineStr">
        <is>
          <t>Liverpool|8</t>
        </is>
      </c>
      <c r="B503" s="24" t="inlineStr">
        <is>
          <t>E0</t>
        </is>
      </c>
      <c r="C503" s="24" t="inlineStr">
        <is>
          <t>Premier League</t>
        </is>
      </c>
      <c r="D503" s="24" t="inlineStr">
        <is>
          <t>Liverpool</t>
        </is>
      </c>
      <c r="E503" s="24" t="n">
        <v>8</v>
      </c>
      <c r="F503" s="24" t="n">
        <v>2</v>
      </c>
      <c r="G503" s="29" t="n">
        <v>46320.58333333334</v>
      </c>
      <c r="H503" s="24" t="inlineStr">
        <is>
          <t>Brighton</t>
        </is>
      </c>
      <c r="I503" s="24" t="inlineStr">
        <is>
          <t>H</t>
        </is>
      </c>
      <c r="J503" s="24" t="inlineStr">
        <is>
          <t>E0-Liverpoo-Brighton</t>
        </is>
      </c>
      <c r="K503" s="24" t="n">
        <v>8</v>
      </c>
      <c r="L503" s="11">
        <f>IF(INDEX(Matches!$X:$X,AA503)=0,"",IF(I503="H",INDEX(Matches!$H:$H,AA503),INDEX(Matches!$I:$I,AA503)))</f>
        <v/>
      </c>
      <c r="M503" s="11">
        <f>IF(INDEX(Matches!$X:$X,AA503)=0,"",IF(I503="H",INDEX(Matches!$I:$I,AA503),INDEX(Matches!$H:$H,AA503)))</f>
        <v/>
      </c>
      <c r="N503" s="11">
        <f>IF(L503="","",IF(L503&gt;M503,"W",IF(L503=M503,"D","L")))</f>
        <v/>
      </c>
      <c r="O503" s="11">
        <f>IF(L503="","",IF(L503&gt;M503,3,IF(L503=M503,1,0)))</f>
        <v/>
      </c>
      <c r="P503" s="31">
        <f>IF(I503="H",INDEX(Matches!$L:$L,AA503),INDEX(Matches!$N:$N,AA503))</f>
        <v/>
      </c>
      <c r="Q503" s="31">
        <f>INDEX(Matches!$M:$M,AA503)</f>
        <v/>
      </c>
      <c r="R503" s="31">
        <f>IF(I503="H",INDEX(Matches!$N:$N,AA503),INDEX(Matches!$L:$L,AA503))</f>
        <v/>
      </c>
      <c r="S503" s="33">
        <f>IF(I503="H",INDEX(Matches!$O:$O,AA503),INDEX(Matches!$P:$P,AA503))</f>
        <v/>
      </c>
      <c r="T503" s="33">
        <f>IF(INDEX(Matches!$J:$J,AA503)="","",IF(I503="H",INDEX(Matches!$J:$J,AA503),INDEX(Matches!$K:$K,AA503)))</f>
        <v/>
      </c>
      <c r="U503" s="33">
        <f>IF(INDEX(Matches!$K:$K,AA503)="","",IF(I503="H",INDEX(Matches!$K:$K,AA503),INDEX(Matches!$J:$J,AA503)))</f>
        <v/>
      </c>
      <c r="V503" s="30">
        <f>IF(T503="","",T503-U503)</f>
        <v/>
      </c>
      <c r="W503" s="33">
        <f>IF(I503="H",INDEX(Matches!$T:$T,AA503),INDEX(Matches!$U:$U,AA503))</f>
        <v/>
      </c>
      <c r="X503" s="11">
        <f>INDEX(Matches!$X:$X,AA503)</f>
        <v/>
      </c>
      <c r="Y503" s="30">
        <f>IF(O503="","",O503-S503)</f>
        <v/>
      </c>
      <c r="Z503" s="30">
        <f>IF(W503="","",W503-S503)</f>
        <v/>
      </c>
      <c r="AA503" s="24">
        <f>MATCH(J503,Matches!$A:$A,0)</f>
        <v/>
      </c>
      <c r="AB503" s="33" t="n"/>
      <c r="AC503" s="33" t="n">
        <v>1.92551565076428</v>
      </c>
      <c r="AD503" s="24" t="n"/>
      <c r="AE503" s="24" t="n">
        <v>2</v>
      </c>
      <c r="AF503" s="33" t="n"/>
      <c r="AG503" s="33" t="n"/>
    </row>
    <row r="504">
      <c r="A504" s="24" t="inlineStr">
        <is>
          <t>Liverpool|9</t>
        </is>
      </c>
      <c r="B504" s="24" t="inlineStr">
        <is>
          <t>E0</t>
        </is>
      </c>
      <c r="C504" s="24" t="inlineStr">
        <is>
          <t>Premier League</t>
        </is>
      </c>
      <c r="D504" s="24" t="inlineStr">
        <is>
          <t>Liverpool</t>
        </is>
      </c>
      <c r="E504" s="24" t="n">
        <v>9</v>
      </c>
      <c r="F504" s="24" t="n">
        <v>3</v>
      </c>
      <c r="G504" s="29" t="n">
        <v>46327.6875</v>
      </c>
      <c r="H504" s="24" t="inlineStr">
        <is>
          <t>Arsenal</t>
        </is>
      </c>
      <c r="I504" s="24" t="inlineStr">
        <is>
          <t>H</t>
        </is>
      </c>
      <c r="J504" s="24" t="inlineStr">
        <is>
          <t>E0-Liverpoo-Arsenal</t>
        </is>
      </c>
      <c r="K504" s="24" t="n">
        <v>1</v>
      </c>
      <c r="L504" s="11">
        <f>IF(INDEX(Matches!$X:$X,AA504)=0,"",IF(I504="H",INDEX(Matches!$H:$H,AA504),INDEX(Matches!$I:$I,AA504)))</f>
        <v/>
      </c>
      <c r="M504" s="11">
        <f>IF(INDEX(Matches!$X:$X,AA504)=0,"",IF(I504="H",INDEX(Matches!$I:$I,AA504),INDEX(Matches!$H:$H,AA504)))</f>
        <v/>
      </c>
      <c r="N504" s="11">
        <f>IF(L504="","",IF(L504&gt;M504,"W",IF(L504=M504,"D","L")))</f>
        <v/>
      </c>
      <c r="O504" s="11">
        <f>IF(L504="","",IF(L504&gt;M504,3,IF(L504=M504,1,0)))</f>
        <v/>
      </c>
      <c r="P504" s="31">
        <f>IF(I504="H",INDEX(Matches!$L:$L,AA504),INDEX(Matches!$N:$N,AA504))</f>
        <v/>
      </c>
      <c r="Q504" s="31">
        <f>INDEX(Matches!$M:$M,AA504)</f>
        <v/>
      </c>
      <c r="R504" s="31">
        <f>IF(I504="H",INDEX(Matches!$N:$N,AA504),INDEX(Matches!$L:$L,AA504))</f>
        <v/>
      </c>
      <c r="S504" s="33">
        <f>IF(I504="H",INDEX(Matches!$O:$O,AA504),INDEX(Matches!$P:$P,AA504))</f>
        <v/>
      </c>
      <c r="T504" s="33">
        <f>IF(INDEX(Matches!$J:$J,AA504)="","",IF(I504="H",INDEX(Matches!$J:$J,AA504),INDEX(Matches!$K:$K,AA504)))</f>
        <v/>
      </c>
      <c r="U504" s="33">
        <f>IF(INDEX(Matches!$K:$K,AA504)="","",IF(I504="H",INDEX(Matches!$K:$K,AA504),INDEX(Matches!$J:$J,AA504)))</f>
        <v/>
      </c>
      <c r="V504" s="30">
        <f>IF(T504="","",T504-U504)</f>
        <v/>
      </c>
      <c r="W504" s="33">
        <f>IF(I504="H",INDEX(Matches!$T:$T,AA504),INDEX(Matches!$U:$U,AA504))</f>
        <v/>
      </c>
      <c r="X504" s="11">
        <f>INDEX(Matches!$X:$X,AA504)</f>
        <v/>
      </c>
      <c r="Y504" s="30">
        <f>IF(O504="","",O504-S504)</f>
        <v/>
      </c>
      <c r="Z504" s="30">
        <f>IF(W504="","",W504-S504)</f>
        <v/>
      </c>
      <c r="AA504" s="24">
        <f>MATCH(J504,Matches!$A:$A,0)</f>
        <v/>
      </c>
      <c r="AB504" s="33" t="n"/>
      <c r="AC504" s="33" t="n">
        <v>1.306693391115911</v>
      </c>
      <c r="AD504" s="24" t="inlineStr">
        <is>
          <t>Y</t>
        </is>
      </c>
      <c r="AE504" s="24" t="n">
        <v>3</v>
      </c>
      <c r="AF504" s="33" t="n"/>
      <c r="AG504" s="33" t="n"/>
    </row>
    <row r="505">
      <c r="A505" s="24" t="inlineStr">
        <is>
          <t>Liverpool|10</t>
        </is>
      </c>
      <c r="B505" s="24" t="inlineStr">
        <is>
          <t>E0</t>
        </is>
      </c>
      <c r="C505" s="24" t="inlineStr">
        <is>
          <t>Premier League</t>
        </is>
      </c>
      <c r="D505" s="24" t="inlineStr">
        <is>
          <t>Liverpool</t>
        </is>
      </c>
      <c r="E505" s="24" t="n">
        <v>10</v>
      </c>
      <c r="F505" s="24" t="n">
        <v>3</v>
      </c>
      <c r="G505" s="29" t="n">
        <v>46334.58333333334</v>
      </c>
      <c r="H505" s="24" t="inlineStr">
        <is>
          <t>Crystal Palace</t>
        </is>
      </c>
      <c r="I505" s="24" t="inlineStr">
        <is>
          <t>A</t>
        </is>
      </c>
      <c r="J505" s="24" t="inlineStr">
        <is>
          <t>E0-CrystalP-Liverpoo</t>
        </is>
      </c>
      <c r="K505" s="24" t="n">
        <v>15</v>
      </c>
      <c r="L505" s="11">
        <f>IF(INDEX(Matches!$X:$X,AA505)=0,"",IF(I505="H",INDEX(Matches!$H:$H,AA505),INDEX(Matches!$I:$I,AA505)))</f>
        <v/>
      </c>
      <c r="M505" s="11">
        <f>IF(INDEX(Matches!$X:$X,AA505)=0,"",IF(I505="H",INDEX(Matches!$I:$I,AA505),INDEX(Matches!$H:$H,AA505)))</f>
        <v/>
      </c>
      <c r="N505" s="11">
        <f>IF(L505="","",IF(L505&gt;M505,"W",IF(L505=M505,"D","L")))</f>
        <v/>
      </c>
      <c r="O505" s="11">
        <f>IF(L505="","",IF(L505&gt;M505,3,IF(L505=M505,1,0)))</f>
        <v/>
      </c>
      <c r="P505" s="31">
        <f>IF(I505="H",INDEX(Matches!$L:$L,AA505),INDEX(Matches!$N:$N,AA505))</f>
        <v/>
      </c>
      <c r="Q505" s="31">
        <f>INDEX(Matches!$M:$M,AA505)</f>
        <v/>
      </c>
      <c r="R505" s="31">
        <f>IF(I505="H",INDEX(Matches!$N:$N,AA505),INDEX(Matches!$L:$L,AA505))</f>
        <v/>
      </c>
      <c r="S505" s="33">
        <f>IF(I505="H",INDEX(Matches!$O:$O,AA505),INDEX(Matches!$P:$P,AA505))</f>
        <v/>
      </c>
      <c r="T505" s="33">
        <f>IF(INDEX(Matches!$J:$J,AA505)="","",IF(I505="H",INDEX(Matches!$J:$J,AA505),INDEX(Matches!$K:$K,AA505)))</f>
        <v/>
      </c>
      <c r="U505" s="33">
        <f>IF(INDEX(Matches!$K:$K,AA505)="","",IF(I505="H",INDEX(Matches!$K:$K,AA505),INDEX(Matches!$J:$J,AA505)))</f>
        <v/>
      </c>
      <c r="V505" s="30">
        <f>IF(T505="","",T505-U505)</f>
        <v/>
      </c>
      <c r="W505" s="33">
        <f>IF(I505="H",INDEX(Matches!$T:$T,AA505),INDEX(Matches!$U:$U,AA505))</f>
        <v/>
      </c>
      <c r="X505" s="11">
        <f>INDEX(Matches!$X:$X,AA505)</f>
        <v/>
      </c>
      <c r="Y505" s="30">
        <f>IF(O505="","",O505-S505)</f>
        <v/>
      </c>
      <c r="Z505" s="30">
        <f>IF(W505="","",W505-S505)</f>
        <v/>
      </c>
      <c r="AA505" s="24">
        <f>MATCH(J505,Matches!$A:$A,0)</f>
        <v/>
      </c>
      <c r="AB505" s="33" t="n"/>
      <c r="AC505" s="33" t="n">
        <v>1.891375834372919</v>
      </c>
      <c r="AD505" s="24" t="n"/>
      <c r="AE505" s="24" t="n">
        <v>3</v>
      </c>
      <c r="AF505" s="33" t="n"/>
      <c r="AG505" s="33" t="n"/>
    </row>
    <row r="506">
      <c r="A506" s="24" t="inlineStr">
        <is>
          <t>Liverpool|11</t>
        </is>
      </c>
      <c r="B506" s="24" t="inlineStr">
        <is>
          <t>E0</t>
        </is>
      </c>
      <c r="C506" s="24" t="inlineStr">
        <is>
          <t>Premier League</t>
        </is>
      </c>
      <c r="D506" s="24" t="inlineStr">
        <is>
          <t>Liverpool</t>
        </is>
      </c>
      <c r="E506" s="24" t="n">
        <v>11</v>
      </c>
      <c r="F506" s="24" t="n">
        <v>3</v>
      </c>
      <c r="G506" s="29" t="n">
        <v>46348.6875</v>
      </c>
      <c r="H506" s="24" t="inlineStr">
        <is>
          <t>Man Utd</t>
        </is>
      </c>
      <c r="I506" s="24" t="inlineStr">
        <is>
          <t>H</t>
        </is>
      </c>
      <c r="J506" s="24" t="inlineStr">
        <is>
          <t>E0-Liverpoo-ManUtd</t>
        </is>
      </c>
      <c r="K506" s="24" t="n">
        <v>4</v>
      </c>
      <c r="L506" s="11">
        <f>IF(INDEX(Matches!$X:$X,AA506)=0,"",IF(I506="H",INDEX(Matches!$H:$H,AA506),INDEX(Matches!$I:$I,AA506)))</f>
        <v/>
      </c>
      <c r="M506" s="11">
        <f>IF(INDEX(Matches!$X:$X,AA506)=0,"",IF(I506="H",INDEX(Matches!$I:$I,AA506),INDEX(Matches!$H:$H,AA506)))</f>
        <v/>
      </c>
      <c r="N506" s="11">
        <f>IF(L506="","",IF(L506&gt;M506,"W",IF(L506=M506,"D","L")))</f>
        <v/>
      </c>
      <c r="O506" s="11">
        <f>IF(L506="","",IF(L506&gt;M506,3,IF(L506=M506,1,0)))</f>
        <v/>
      </c>
      <c r="P506" s="31">
        <f>IF(I506="H",INDEX(Matches!$L:$L,AA506),INDEX(Matches!$N:$N,AA506))</f>
        <v/>
      </c>
      <c r="Q506" s="31">
        <f>INDEX(Matches!$M:$M,AA506)</f>
        <v/>
      </c>
      <c r="R506" s="31">
        <f>IF(I506="H",INDEX(Matches!$N:$N,AA506),INDEX(Matches!$L:$L,AA506))</f>
        <v/>
      </c>
      <c r="S506" s="33">
        <f>IF(I506="H",INDEX(Matches!$O:$O,AA506),INDEX(Matches!$P:$P,AA506))</f>
        <v/>
      </c>
      <c r="T506" s="33">
        <f>IF(INDEX(Matches!$J:$J,AA506)="","",IF(I506="H",INDEX(Matches!$J:$J,AA506),INDEX(Matches!$K:$K,AA506)))</f>
        <v/>
      </c>
      <c r="U506" s="33">
        <f>IF(INDEX(Matches!$K:$K,AA506)="","",IF(I506="H",INDEX(Matches!$K:$K,AA506),INDEX(Matches!$J:$J,AA506)))</f>
        <v/>
      </c>
      <c r="V506" s="30">
        <f>IF(T506="","",T506-U506)</f>
        <v/>
      </c>
      <c r="W506" s="33">
        <f>IF(I506="H",INDEX(Matches!$T:$T,AA506),INDEX(Matches!$U:$U,AA506))</f>
        <v/>
      </c>
      <c r="X506" s="11">
        <f>INDEX(Matches!$X:$X,AA506)</f>
        <v/>
      </c>
      <c r="Y506" s="30">
        <f>IF(O506="","",O506-S506)</f>
        <v/>
      </c>
      <c r="Z506" s="30">
        <f>IF(W506="","",W506-S506)</f>
        <v/>
      </c>
      <c r="AA506" s="24">
        <f>MATCH(J506,Matches!$A:$A,0)</f>
        <v/>
      </c>
      <c r="AB506" s="33" t="n"/>
      <c r="AC506" s="33" t="n">
        <v>1.565617846000631</v>
      </c>
      <c r="AD506" s="24" t="inlineStr">
        <is>
          <t>Y</t>
        </is>
      </c>
      <c r="AE506" s="24" t="n">
        <v>3</v>
      </c>
      <c r="AF506" s="33" t="n"/>
      <c r="AG506" s="33" t="n"/>
    </row>
    <row r="507">
      <c r="A507" s="24" t="inlineStr">
        <is>
          <t>Liverpool|12</t>
        </is>
      </c>
      <c r="B507" s="24" t="inlineStr">
        <is>
          <t>E0</t>
        </is>
      </c>
      <c r="C507" s="24" t="inlineStr">
        <is>
          <t>Premier League</t>
        </is>
      </c>
      <c r="D507" s="24" t="inlineStr">
        <is>
          <t>Liverpool</t>
        </is>
      </c>
      <c r="E507" s="24" t="n">
        <v>12</v>
      </c>
      <c r="F507" s="24" t="n">
        <v>3</v>
      </c>
      <c r="G507" s="29" t="n">
        <v>46355.5</v>
      </c>
      <c r="H507" s="24" t="inlineStr">
        <is>
          <t>Everton</t>
        </is>
      </c>
      <c r="I507" s="24" t="inlineStr">
        <is>
          <t>A</t>
        </is>
      </c>
      <c r="J507" s="24" t="inlineStr">
        <is>
          <t>E0-Everton-Liverpoo</t>
        </is>
      </c>
      <c r="K507" s="24" t="n">
        <v>10</v>
      </c>
      <c r="L507" s="11">
        <f>IF(INDEX(Matches!$X:$X,AA507)=0,"",IF(I507="H",INDEX(Matches!$H:$H,AA507),INDEX(Matches!$I:$I,AA507)))</f>
        <v/>
      </c>
      <c r="M507" s="11">
        <f>IF(INDEX(Matches!$X:$X,AA507)=0,"",IF(I507="H",INDEX(Matches!$I:$I,AA507),INDEX(Matches!$H:$H,AA507)))</f>
        <v/>
      </c>
      <c r="N507" s="11">
        <f>IF(L507="","",IF(L507&gt;M507,"W",IF(L507=M507,"D","L")))</f>
        <v/>
      </c>
      <c r="O507" s="11">
        <f>IF(L507="","",IF(L507&gt;M507,3,IF(L507=M507,1,0)))</f>
        <v/>
      </c>
      <c r="P507" s="31">
        <f>IF(I507="H",INDEX(Matches!$L:$L,AA507),INDEX(Matches!$N:$N,AA507))</f>
        <v/>
      </c>
      <c r="Q507" s="31">
        <f>INDEX(Matches!$M:$M,AA507)</f>
        <v/>
      </c>
      <c r="R507" s="31">
        <f>IF(I507="H",INDEX(Matches!$N:$N,AA507),INDEX(Matches!$L:$L,AA507))</f>
        <v/>
      </c>
      <c r="S507" s="33">
        <f>IF(I507="H",INDEX(Matches!$O:$O,AA507),INDEX(Matches!$P:$P,AA507))</f>
        <v/>
      </c>
      <c r="T507" s="33">
        <f>IF(INDEX(Matches!$J:$J,AA507)="","",IF(I507="H",INDEX(Matches!$J:$J,AA507),INDEX(Matches!$K:$K,AA507)))</f>
        <v/>
      </c>
      <c r="U507" s="33">
        <f>IF(INDEX(Matches!$K:$K,AA507)="","",IF(I507="H",INDEX(Matches!$K:$K,AA507),INDEX(Matches!$J:$J,AA507)))</f>
        <v/>
      </c>
      <c r="V507" s="30">
        <f>IF(T507="","",T507-U507)</f>
        <v/>
      </c>
      <c r="W507" s="33">
        <f>IF(I507="H",INDEX(Matches!$T:$T,AA507),INDEX(Matches!$U:$U,AA507))</f>
        <v/>
      </c>
      <c r="X507" s="11">
        <f>INDEX(Matches!$X:$X,AA507)</f>
        <v/>
      </c>
      <c r="Y507" s="30">
        <f>IF(O507="","",O507-S507)</f>
        <v/>
      </c>
      <c r="Z507" s="30">
        <f>IF(W507="","",W507-S507)</f>
        <v/>
      </c>
      <c r="AA507" s="24">
        <f>MATCH(J507,Matches!$A:$A,0)</f>
        <v/>
      </c>
      <c r="AB507" s="33" t="n"/>
      <c r="AC507" s="33" t="n">
        <v>1.741445049744341</v>
      </c>
      <c r="AD507" s="24" t="n"/>
      <c r="AE507" s="24" t="n">
        <v>3</v>
      </c>
      <c r="AF507" s="33" t="n"/>
      <c r="AG507" s="33" t="n"/>
    </row>
    <row r="508">
      <c r="A508" s="24" t="inlineStr">
        <is>
          <t>Liverpool|13</t>
        </is>
      </c>
      <c r="B508" s="24" t="inlineStr">
        <is>
          <t>E0</t>
        </is>
      </c>
      <c r="C508" s="24" t="inlineStr">
        <is>
          <t>Premier League</t>
        </is>
      </c>
      <c r="D508" s="24" t="inlineStr">
        <is>
          <t>Liverpool</t>
        </is>
      </c>
      <c r="E508" s="24" t="n">
        <v>13</v>
      </c>
      <c r="F508" s="24" t="n">
        <v>4</v>
      </c>
      <c r="G508" s="29" t="n">
        <v>46358.83333333334</v>
      </c>
      <c r="H508" s="24" t="inlineStr">
        <is>
          <t>Sunderland</t>
        </is>
      </c>
      <c r="I508" s="24" t="inlineStr">
        <is>
          <t>H</t>
        </is>
      </c>
      <c r="J508" s="24" t="inlineStr">
        <is>
          <t>E0-Liverpoo-Sunderla</t>
        </is>
      </c>
      <c r="K508" s="24" t="n">
        <v>17</v>
      </c>
      <c r="L508" s="11">
        <f>IF(INDEX(Matches!$X:$X,AA508)=0,"",IF(I508="H",INDEX(Matches!$H:$H,AA508),INDEX(Matches!$I:$I,AA508)))</f>
        <v/>
      </c>
      <c r="M508" s="11">
        <f>IF(INDEX(Matches!$X:$X,AA508)=0,"",IF(I508="H",INDEX(Matches!$I:$I,AA508),INDEX(Matches!$H:$H,AA508)))</f>
        <v/>
      </c>
      <c r="N508" s="11">
        <f>IF(L508="","",IF(L508&gt;M508,"W",IF(L508=M508,"D","L")))</f>
        <v/>
      </c>
      <c r="O508" s="11">
        <f>IF(L508="","",IF(L508&gt;M508,3,IF(L508=M508,1,0)))</f>
        <v/>
      </c>
      <c r="P508" s="31">
        <f>IF(I508="H",INDEX(Matches!$L:$L,AA508),INDEX(Matches!$N:$N,AA508))</f>
        <v/>
      </c>
      <c r="Q508" s="31">
        <f>INDEX(Matches!$M:$M,AA508)</f>
        <v/>
      </c>
      <c r="R508" s="31">
        <f>IF(I508="H",INDEX(Matches!$N:$N,AA508),INDEX(Matches!$L:$L,AA508))</f>
        <v/>
      </c>
      <c r="S508" s="33">
        <f>IF(I508="H",INDEX(Matches!$O:$O,AA508),INDEX(Matches!$P:$P,AA508))</f>
        <v/>
      </c>
      <c r="T508" s="33">
        <f>IF(INDEX(Matches!$J:$J,AA508)="","",IF(I508="H",INDEX(Matches!$J:$J,AA508),INDEX(Matches!$K:$K,AA508)))</f>
        <v/>
      </c>
      <c r="U508" s="33">
        <f>IF(INDEX(Matches!$K:$K,AA508)="","",IF(I508="H",INDEX(Matches!$K:$K,AA508),INDEX(Matches!$J:$J,AA508)))</f>
        <v/>
      </c>
      <c r="V508" s="30">
        <f>IF(T508="","",T508-U508)</f>
        <v/>
      </c>
      <c r="W508" s="33">
        <f>IF(I508="H",INDEX(Matches!$T:$T,AA508),INDEX(Matches!$U:$U,AA508))</f>
        <v/>
      </c>
      <c r="X508" s="11">
        <f>INDEX(Matches!$X:$X,AA508)</f>
        <v/>
      </c>
      <c r="Y508" s="30">
        <f>IF(O508="","",O508-S508)</f>
        <v/>
      </c>
      <c r="Z508" s="30">
        <f>IF(W508="","",W508-S508)</f>
        <v/>
      </c>
      <c r="AA508" s="24">
        <f>MATCH(J508,Matches!$A:$A,0)</f>
        <v/>
      </c>
      <c r="AB508" s="33" t="n"/>
      <c r="AC508" s="33" t="n">
        <v>2.206204975101971</v>
      </c>
      <c r="AD508" s="24" t="n"/>
      <c r="AE508" s="24" t="n">
        <v>4</v>
      </c>
      <c r="AF508" s="33" t="n"/>
      <c r="AG508" s="33" t="n"/>
    </row>
    <row r="509">
      <c r="A509" s="24" t="inlineStr">
        <is>
          <t>Liverpool|14</t>
        </is>
      </c>
      <c r="B509" s="24" t="inlineStr">
        <is>
          <t>E0</t>
        </is>
      </c>
      <c r="C509" s="24" t="inlineStr">
        <is>
          <t>Premier League</t>
        </is>
      </c>
      <c r="D509" s="24" t="inlineStr">
        <is>
          <t>Liverpool</t>
        </is>
      </c>
      <c r="E509" s="24" t="n">
        <v>14</v>
      </c>
      <c r="F509" s="24" t="n">
        <v>4</v>
      </c>
      <c r="G509" s="29" t="n">
        <v>46361.625</v>
      </c>
      <c r="H509" s="24" t="inlineStr">
        <is>
          <t>Chelsea</t>
        </is>
      </c>
      <c r="I509" s="24" t="inlineStr">
        <is>
          <t>A</t>
        </is>
      </c>
      <c r="J509" s="24" t="inlineStr">
        <is>
          <t>E0-Chelsea-Liverpoo</t>
        </is>
      </c>
      <c r="K509" s="24" t="n">
        <v>5</v>
      </c>
      <c r="L509" s="11">
        <f>IF(INDEX(Matches!$X:$X,AA509)=0,"",IF(I509="H",INDEX(Matches!$H:$H,AA509),INDEX(Matches!$I:$I,AA509)))</f>
        <v/>
      </c>
      <c r="M509" s="11">
        <f>IF(INDEX(Matches!$X:$X,AA509)=0,"",IF(I509="H",INDEX(Matches!$I:$I,AA509),INDEX(Matches!$H:$H,AA509)))</f>
        <v/>
      </c>
      <c r="N509" s="11">
        <f>IF(L509="","",IF(L509&gt;M509,"W",IF(L509=M509,"D","L")))</f>
        <v/>
      </c>
      <c r="O509" s="11">
        <f>IF(L509="","",IF(L509&gt;M509,3,IF(L509=M509,1,0)))</f>
        <v/>
      </c>
      <c r="P509" s="31">
        <f>IF(I509="H",INDEX(Matches!$L:$L,AA509),INDEX(Matches!$N:$N,AA509))</f>
        <v/>
      </c>
      <c r="Q509" s="31">
        <f>INDEX(Matches!$M:$M,AA509)</f>
        <v/>
      </c>
      <c r="R509" s="31">
        <f>IF(I509="H",INDEX(Matches!$N:$N,AA509),INDEX(Matches!$L:$L,AA509))</f>
        <v/>
      </c>
      <c r="S509" s="33">
        <f>IF(I509="H",INDEX(Matches!$O:$O,AA509),INDEX(Matches!$P:$P,AA509))</f>
        <v/>
      </c>
      <c r="T509" s="33">
        <f>IF(INDEX(Matches!$J:$J,AA509)="","",IF(I509="H",INDEX(Matches!$J:$J,AA509),INDEX(Matches!$K:$K,AA509)))</f>
        <v/>
      </c>
      <c r="U509" s="33">
        <f>IF(INDEX(Matches!$K:$K,AA509)="","",IF(I509="H",INDEX(Matches!$K:$K,AA509),INDEX(Matches!$J:$J,AA509)))</f>
        <v/>
      </c>
      <c r="V509" s="30">
        <f>IF(T509="","",T509-U509)</f>
        <v/>
      </c>
      <c r="W509" s="33">
        <f>IF(I509="H",INDEX(Matches!$T:$T,AA509),INDEX(Matches!$U:$U,AA509))</f>
        <v/>
      </c>
      <c r="X509" s="11">
        <f>INDEX(Matches!$X:$X,AA509)</f>
        <v/>
      </c>
      <c r="Y509" s="30">
        <f>IF(O509="","",O509-S509)</f>
        <v/>
      </c>
      <c r="Z509" s="30">
        <f>IF(W509="","",W509-S509)</f>
        <v/>
      </c>
      <c r="AA509" s="24">
        <f>MATCH(J509,Matches!$A:$A,0)</f>
        <v/>
      </c>
      <c r="AB509" s="33" t="n"/>
      <c r="AC509" s="33" t="n">
        <v>1.288267863120925</v>
      </c>
      <c r="AD509" s="24" t="inlineStr">
        <is>
          <t>Y</t>
        </is>
      </c>
      <c r="AE509" s="24" t="n">
        <v>4</v>
      </c>
      <c r="AF509" s="33" t="n"/>
      <c r="AG509" s="33" t="n"/>
    </row>
    <row r="510">
      <c r="A510" s="24" t="inlineStr">
        <is>
          <t>Liverpool|15</t>
        </is>
      </c>
      <c r="B510" s="24" t="inlineStr">
        <is>
          <t>E0</t>
        </is>
      </c>
      <c r="C510" s="24" t="inlineStr">
        <is>
          <t>Premier League</t>
        </is>
      </c>
      <c r="D510" s="24" t="inlineStr">
        <is>
          <t>Liverpool</t>
        </is>
      </c>
      <c r="E510" s="24" t="n">
        <v>15</v>
      </c>
      <c r="F510" s="24" t="n">
        <v>4</v>
      </c>
      <c r="G510" s="29" t="n">
        <v>46368.625</v>
      </c>
      <c r="H510" s="24" t="inlineStr">
        <is>
          <t>Leeds</t>
        </is>
      </c>
      <c r="I510" s="24" t="inlineStr">
        <is>
          <t>H</t>
        </is>
      </c>
      <c r="J510" s="24" t="inlineStr">
        <is>
          <t>E0-Liverpoo-Leeds</t>
        </is>
      </c>
      <c r="K510" s="24" t="n">
        <v>14</v>
      </c>
      <c r="L510" s="11">
        <f>IF(INDEX(Matches!$X:$X,AA510)=0,"",IF(I510="H",INDEX(Matches!$H:$H,AA510),INDEX(Matches!$I:$I,AA510)))</f>
        <v/>
      </c>
      <c r="M510" s="11">
        <f>IF(INDEX(Matches!$X:$X,AA510)=0,"",IF(I510="H",INDEX(Matches!$I:$I,AA510),INDEX(Matches!$H:$H,AA510)))</f>
        <v/>
      </c>
      <c r="N510" s="11">
        <f>IF(L510="","",IF(L510&gt;M510,"W",IF(L510=M510,"D","L")))</f>
        <v/>
      </c>
      <c r="O510" s="11">
        <f>IF(L510="","",IF(L510&gt;M510,3,IF(L510=M510,1,0)))</f>
        <v/>
      </c>
      <c r="P510" s="31">
        <f>IF(I510="H",INDEX(Matches!$L:$L,AA510),INDEX(Matches!$N:$N,AA510))</f>
        <v/>
      </c>
      <c r="Q510" s="31">
        <f>INDEX(Matches!$M:$M,AA510)</f>
        <v/>
      </c>
      <c r="R510" s="31">
        <f>IF(I510="H",INDEX(Matches!$N:$N,AA510),INDEX(Matches!$L:$L,AA510))</f>
        <v/>
      </c>
      <c r="S510" s="33">
        <f>IF(I510="H",INDEX(Matches!$O:$O,AA510),INDEX(Matches!$P:$P,AA510))</f>
        <v/>
      </c>
      <c r="T510" s="33">
        <f>IF(INDEX(Matches!$J:$J,AA510)="","",IF(I510="H",INDEX(Matches!$J:$J,AA510),INDEX(Matches!$K:$K,AA510)))</f>
        <v/>
      </c>
      <c r="U510" s="33">
        <f>IF(INDEX(Matches!$K:$K,AA510)="","",IF(I510="H",INDEX(Matches!$K:$K,AA510),INDEX(Matches!$J:$J,AA510)))</f>
        <v/>
      </c>
      <c r="V510" s="30">
        <f>IF(T510="","",T510-U510)</f>
        <v/>
      </c>
      <c r="W510" s="33">
        <f>IF(I510="H",INDEX(Matches!$T:$T,AA510),INDEX(Matches!$U:$U,AA510))</f>
        <v/>
      </c>
      <c r="X510" s="11">
        <f>INDEX(Matches!$X:$X,AA510)</f>
        <v/>
      </c>
      <c r="Y510" s="30">
        <f>IF(O510="","",O510-S510)</f>
        <v/>
      </c>
      <c r="Z510" s="30">
        <f>IF(W510="","",W510-S510)</f>
        <v/>
      </c>
      <c r="AA510" s="24">
        <f>MATCH(J510,Matches!$A:$A,0)</f>
        <v/>
      </c>
      <c r="AB510" s="33" t="n"/>
      <c r="AC510" s="33" t="n">
        <v>2.11556586546332</v>
      </c>
      <c r="AD510" s="24" t="n"/>
      <c r="AE510" s="24" t="n">
        <v>4</v>
      </c>
      <c r="AF510" s="33" t="n"/>
      <c r="AG510" s="33" t="n"/>
    </row>
    <row r="511">
      <c r="A511" s="24" t="inlineStr">
        <is>
          <t>Liverpool|16</t>
        </is>
      </c>
      <c r="B511" s="24" t="inlineStr">
        <is>
          <t>E0</t>
        </is>
      </c>
      <c r="C511" s="24" t="inlineStr">
        <is>
          <t>Premier League</t>
        </is>
      </c>
      <c r="D511" s="24" t="inlineStr">
        <is>
          <t>Liverpool</t>
        </is>
      </c>
      <c r="E511" s="24" t="n">
        <v>16</v>
      </c>
      <c r="F511" s="24" t="n">
        <v>4</v>
      </c>
      <c r="G511" s="29" t="n">
        <v>46375.625</v>
      </c>
      <c r="H511" s="24" t="inlineStr">
        <is>
          <t>Tottenham</t>
        </is>
      </c>
      <c r="I511" s="24" t="inlineStr">
        <is>
          <t>H</t>
        </is>
      </c>
      <c r="J511" s="24" t="inlineStr">
        <is>
          <t>E0-Liverpoo-Tottenha</t>
        </is>
      </c>
      <c r="K511" s="24" t="n">
        <v>6</v>
      </c>
      <c r="L511" s="11">
        <f>IF(INDEX(Matches!$X:$X,AA511)=0,"",IF(I511="H",INDEX(Matches!$H:$H,AA511),INDEX(Matches!$I:$I,AA511)))</f>
        <v/>
      </c>
      <c r="M511" s="11">
        <f>IF(INDEX(Matches!$X:$X,AA511)=0,"",IF(I511="H",INDEX(Matches!$I:$I,AA511),INDEX(Matches!$H:$H,AA511)))</f>
        <v/>
      </c>
      <c r="N511" s="11">
        <f>IF(L511="","",IF(L511&gt;M511,"W",IF(L511=M511,"D","L")))</f>
        <v/>
      </c>
      <c r="O511" s="11">
        <f>IF(L511="","",IF(L511&gt;M511,3,IF(L511=M511,1,0)))</f>
        <v/>
      </c>
      <c r="P511" s="31">
        <f>IF(I511="H",INDEX(Matches!$L:$L,AA511),INDEX(Matches!$N:$N,AA511))</f>
        <v/>
      </c>
      <c r="Q511" s="31">
        <f>INDEX(Matches!$M:$M,AA511)</f>
        <v/>
      </c>
      <c r="R511" s="31">
        <f>IF(I511="H",INDEX(Matches!$N:$N,AA511),INDEX(Matches!$L:$L,AA511))</f>
        <v/>
      </c>
      <c r="S511" s="33">
        <f>IF(I511="H",INDEX(Matches!$O:$O,AA511),INDEX(Matches!$P:$P,AA511))</f>
        <v/>
      </c>
      <c r="T511" s="33">
        <f>IF(INDEX(Matches!$J:$J,AA511)="","",IF(I511="H",INDEX(Matches!$J:$J,AA511),INDEX(Matches!$K:$K,AA511)))</f>
        <v/>
      </c>
      <c r="U511" s="33">
        <f>IF(INDEX(Matches!$K:$K,AA511)="","",IF(I511="H",INDEX(Matches!$K:$K,AA511),INDEX(Matches!$J:$J,AA511)))</f>
        <v/>
      </c>
      <c r="V511" s="30">
        <f>IF(T511="","",T511-U511)</f>
        <v/>
      </c>
      <c r="W511" s="33">
        <f>IF(I511="H",INDEX(Matches!$T:$T,AA511),INDEX(Matches!$U:$U,AA511))</f>
        <v/>
      </c>
      <c r="X511" s="11">
        <f>INDEX(Matches!$X:$X,AA511)</f>
        <v/>
      </c>
      <c r="Y511" s="30">
        <f>IF(O511="","",O511-S511)</f>
        <v/>
      </c>
      <c r="Z511" s="30">
        <f>IF(W511="","",W511-S511)</f>
        <v/>
      </c>
      <c r="AA511" s="24">
        <f>MATCH(J511,Matches!$A:$A,0)</f>
        <v/>
      </c>
      <c r="AB511" s="33" t="n"/>
      <c r="AC511" s="33" t="n">
        <v>1.806181572868687</v>
      </c>
      <c r="AD511" s="24" t="n"/>
      <c r="AE511" s="24" t="n">
        <v>4</v>
      </c>
      <c r="AF511" s="33" t="n"/>
      <c r="AG511" s="33" t="n"/>
    </row>
    <row r="512">
      <c r="A512" s="24" t="inlineStr">
        <is>
          <t>Liverpool|17</t>
        </is>
      </c>
      <c r="B512" s="24" t="inlineStr">
        <is>
          <t>E0</t>
        </is>
      </c>
      <c r="C512" s="24" t="inlineStr">
        <is>
          <t>Premier League</t>
        </is>
      </c>
      <c r="D512" s="24" t="inlineStr">
        <is>
          <t>Liverpool</t>
        </is>
      </c>
      <c r="E512" s="24" t="n">
        <v>17</v>
      </c>
      <c r="F512" s="24" t="n">
        <v>5</v>
      </c>
      <c r="G512" s="29" t="n">
        <v>46382.72916666666</v>
      </c>
      <c r="H512" s="24" t="inlineStr">
        <is>
          <t>Hull</t>
        </is>
      </c>
      <c r="I512" s="24" t="inlineStr">
        <is>
          <t>A</t>
        </is>
      </c>
      <c r="J512" s="24" t="inlineStr">
        <is>
          <t>E0-Hull-Liverpoo</t>
        </is>
      </c>
      <c r="K512" s="24" t="n">
        <v>20</v>
      </c>
      <c r="L512" s="11">
        <f>IF(INDEX(Matches!$X:$X,AA512)=0,"",IF(I512="H",INDEX(Matches!$H:$H,AA512),INDEX(Matches!$I:$I,AA512)))</f>
        <v/>
      </c>
      <c r="M512" s="11">
        <f>IF(INDEX(Matches!$X:$X,AA512)=0,"",IF(I512="H",INDEX(Matches!$I:$I,AA512),INDEX(Matches!$H:$H,AA512)))</f>
        <v/>
      </c>
      <c r="N512" s="11">
        <f>IF(L512="","",IF(L512&gt;M512,"W",IF(L512=M512,"D","L")))</f>
        <v/>
      </c>
      <c r="O512" s="11">
        <f>IF(L512="","",IF(L512&gt;M512,3,IF(L512=M512,1,0)))</f>
        <v/>
      </c>
      <c r="P512" s="31">
        <f>IF(I512="H",INDEX(Matches!$L:$L,AA512),INDEX(Matches!$N:$N,AA512))</f>
        <v/>
      </c>
      <c r="Q512" s="31">
        <f>INDEX(Matches!$M:$M,AA512)</f>
        <v/>
      </c>
      <c r="R512" s="31">
        <f>IF(I512="H",INDEX(Matches!$N:$N,AA512),INDEX(Matches!$L:$L,AA512))</f>
        <v/>
      </c>
      <c r="S512" s="33">
        <f>IF(I512="H",INDEX(Matches!$O:$O,AA512),INDEX(Matches!$P:$P,AA512))</f>
        <v/>
      </c>
      <c r="T512" s="33">
        <f>IF(INDEX(Matches!$J:$J,AA512)="","",IF(I512="H",INDEX(Matches!$J:$J,AA512),INDEX(Matches!$K:$K,AA512)))</f>
        <v/>
      </c>
      <c r="U512" s="33">
        <f>IF(INDEX(Matches!$K:$K,AA512)="","",IF(I512="H",INDEX(Matches!$K:$K,AA512),INDEX(Matches!$J:$J,AA512)))</f>
        <v/>
      </c>
      <c r="V512" s="30">
        <f>IF(T512="","",T512-U512)</f>
        <v/>
      </c>
      <c r="W512" s="33">
        <f>IF(I512="H",INDEX(Matches!$T:$T,AA512),INDEX(Matches!$U:$U,AA512))</f>
        <v/>
      </c>
      <c r="X512" s="11">
        <f>INDEX(Matches!$X:$X,AA512)</f>
        <v/>
      </c>
      <c r="Y512" s="30">
        <f>IF(O512="","",O512-S512)</f>
        <v/>
      </c>
      <c r="Z512" s="30">
        <f>IF(W512="","",W512-S512)</f>
        <v/>
      </c>
      <c r="AA512" s="24">
        <f>MATCH(J512,Matches!$A:$A,0)</f>
        <v/>
      </c>
      <c r="AB512" s="33" t="n"/>
      <c r="AC512" s="33" t="n">
        <v>2.331516174232458</v>
      </c>
      <c r="AD512" s="24" t="n"/>
      <c r="AE512" s="24" t="n">
        <v>5</v>
      </c>
      <c r="AF512" s="33" t="n"/>
      <c r="AG512" s="33" t="n"/>
    </row>
    <row r="513">
      <c r="A513" s="24" t="inlineStr">
        <is>
          <t>Liverpool|18</t>
        </is>
      </c>
      <c r="B513" s="24" t="inlineStr">
        <is>
          <t>E0</t>
        </is>
      </c>
      <c r="C513" s="24" t="inlineStr">
        <is>
          <t>Premier League</t>
        </is>
      </c>
      <c r="D513" s="24" t="inlineStr">
        <is>
          <t>Liverpool</t>
        </is>
      </c>
      <c r="E513" s="24" t="n">
        <v>18</v>
      </c>
      <c r="F513" s="24" t="n">
        <v>5</v>
      </c>
      <c r="G513" s="29" t="n">
        <v>46386.84375</v>
      </c>
      <c r="H513" s="24" t="inlineStr">
        <is>
          <t>Aston Villa</t>
        </is>
      </c>
      <c r="I513" s="24" t="inlineStr">
        <is>
          <t>A</t>
        </is>
      </c>
      <c r="J513" s="24" t="inlineStr">
        <is>
          <t>E0-AstonVil-Liverpoo</t>
        </is>
      </c>
      <c r="K513" s="24" t="n">
        <v>7</v>
      </c>
      <c r="L513" s="11">
        <f>IF(INDEX(Matches!$X:$X,AA513)=0,"",IF(I513="H",INDEX(Matches!$H:$H,AA513),INDEX(Matches!$I:$I,AA513)))</f>
        <v/>
      </c>
      <c r="M513" s="11">
        <f>IF(INDEX(Matches!$X:$X,AA513)=0,"",IF(I513="H",INDEX(Matches!$I:$I,AA513),INDEX(Matches!$H:$H,AA513)))</f>
        <v/>
      </c>
      <c r="N513" s="11">
        <f>IF(L513="","",IF(L513&gt;M513,"W",IF(L513=M513,"D","L")))</f>
        <v/>
      </c>
      <c r="O513" s="11">
        <f>IF(L513="","",IF(L513&gt;M513,3,IF(L513=M513,1,0)))</f>
        <v/>
      </c>
      <c r="P513" s="31">
        <f>IF(I513="H",INDEX(Matches!$L:$L,AA513),INDEX(Matches!$N:$N,AA513))</f>
        <v/>
      </c>
      <c r="Q513" s="31">
        <f>INDEX(Matches!$M:$M,AA513)</f>
        <v/>
      </c>
      <c r="R513" s="31">
        <f>IF(I513="H",INDEX(Matches!$N:$N,AA513),INDEX(Matches!$L:$L,AA513))</f>
        <v/>
      </c>
      <c r="S513" s="33">
        <f>IF(I513="H",INDEX(Matches!$O:$O,AA513),INDEX(Matches!$P:$P,AA513))</f>
        <v/>
      </c>
      <c r="T513" s="33">
        <f>IF(INDEX(Matches!$J:$J,AA513)="","",IF(I513="H",INDEX(Matches!$J:$J,AA513),INDEX(Matches!$K:$K,AA513)))</f>
        <v/>
      </c>
      <c r="U513" s="33">
        <f>IF(INDEX(Matches!$K:$K,AA513)="","",IF(I513="H",INDEX(Matches!$K:$K,AA513),INDEX(Matches!$J:$J,AA513)))</f>
        <v/>
      </c>
      <c r="V513" s="30">
        <f>IF(T513="","",T513-U513)</f>
        <v/>
      </c>
      <c r="W513" s="33">
        <f>IF(I513="H",INDEX(Matches!$T:$T,AA513),INDEX(Matches!$U:$U,AA513))</f>
        <v/>
      </c>
      <c r="X513" s="11">
        <f>INDEX(Matches!$X:$X,AA513)</f>
        <v/>
      </c>
      <c r="Y513" s="30">
        <f>IF(O513="","",O513-S513)</f>
        <v/>
      </c>
      <c r="Z513" s="30">
        <f>IF(W513="","",W513-S513)</f>
        <v/>
      </c>
      <c r="AA513" s="24">
        <f>MATCH(J513,Matches!$A:$A,0)</f>
        <v/>
      </c>
      <c r="AB513" s="33" t="n"/>
      <c r="AC513" s="33" t="n">
        <v>1.549293962326618</v>
      </c>
      <c r="AD513" s="24" t="n"/>
      <c r="AE513" s="24" t="n">
        <v>5</v>
      </c>
      <c r="AF513" s="33" t="n"/>
      <c r="AG513" s="33" t="n"/>
    </row>
    <row r="514">
      <c r="A514" s="24" t="inlineStr">
        <is>
          <t>Liverpool|19</t>
        </is>
      </c>
      <c r="B514" s="24" t="inlineStr">
        <is>
          <t>E0</t>
        </is>
      </c>
      <c r="C514" s="24" t="inlineStr">
        <is>
          <t>Premier League</t>
        </is>
      </c>
      <c r="D514" s="24" t="inlineStr">
        <is>
          <t>Liverpool</t>
        </is>
      </c>
      <c r="E514" s="24" t="n">
        <v>19</v>
      </c>
      <c r="F514" s="24" t="n">
        <v>5</v>
      </c>
      <c r="G514" s="29" t="n">
        <v>46389.625</v>
      </c>
      <c r="H514" s="24" t="inlineStr">
        <is>
          <t>Coventry</t>
        </is>
      </c>
      <c r="I514" s="24" t="inlineStr">
        <is>
          <t>H</t>
        </is>
      </c>
      <c r="J514" s="24" t="inlineStr">
        <is>
          <t>E0-Liverpoo-Coventry</t>
        </is>
      </c>
      <c r="K514" s="24" t="n">
        <v>18</v>
      </c>
      <c r="L514" s="11">
        <f>IF(INDEX(Matches!$X:$X,AA514)=0,"",IF(I514="H",INDEX(Matches!$H:$H,AA514),INDEX(Matches!$I:$I,AA514)))</f>
        <v/>
      </c>
      <c r="M514" s="11">
        <f>IF(INDEX(Matches!$X:$X,AA514)=0,"",IF(I514="H",INDEX(Matches!$I:$I,AA514),INDEX(Matches!$H:$H,AA514)))</f>
        <v/>
      </c>
      <c r="N514" s="11">
        <f>IF(L514="","",IF(L514&gt;M514,"W",IF(L514=M514,"D","L")))</f>
        <v/>
      </c>
      <c r="O514" s="11">
        <f>IF(L514="","",IF(L514&gt;M514,3,IF(L514=M514,1,0)))</f>
        <v/>
      </c>
      <c r="P514" s="31">
        <f>IF(I514="H",INDEX(Matches!$L:$L,AA514),INDEX(Matches!$N:$N,AA514))</f>
        <v/>
      </c>
      <c r="Q514" s="31">
        <f>INDEX(Matches!$M:$M,AA514)</f>
        <v/>
      </c>
      <c r="R514" s="31">
        <f>IF(I514="H",INDEX(Matches!$N:$N,AA514),INDEX(Matches!$L:$L,AA514))</f>
        <v/>
      </c>
      <c r="S514" s="33">
        <f>IF(I514="H",INDEX(Matches!$O:$O,AA514),INDEX(Matches!$P:$P,AA514))</f>
        <v/>
      </c>
      <c r="T514" s="33">
        <f>IF(INDEX(Matches!$J:$J,AA514)="","",IF(I514="H",INDEX(Matches!$J:$J,AA514),INDEX(Matches!$K:$K,AA514)))</f>
        <v/>
      </c>
      <c r="U514" s="33">
        <f>IF(INDEX(Matches!$K:$K,AA514)="","",IF(I514="H",INDEX(Matches!$K:$K,AA514),INDEX(Matches!$J:$J,AA514)))</f>
        <v/>
      </c>
      <c r="V514" s="30">
        <f>IF(T514="","",T514-U514)</f>
        <v/>
      </c>
      <c r="W514" s="33">
        <f>IF(I514="H",INDEX(Matches!$T:$T,AA514),INDEX(Matches!$U:$U,AA514))</f>
        <v/>
      </c>
      <c r="X514" s="11">
        <f>INDEX(Matches!$X:$X,AA514)</f>
        <v/>
      </c>
      <c r="Y514" s="30">
        <f>IF(O514="","",O514-S514)</f>
        <v/>
      </c>
      <c r="Z514" s="30">
        <f>IF(W514="","",W514-S514)</f>
        <v/>
      </c>
      <c r="AA514" s="24">
        <f>MATCH(J514,Matches!$A:$A,0)</f>
        <v/>
      </c>
      <c r="AB514" s="33" t="n"/>
      <c r="AC514" s="33" t="n">
        <v>2.379664789326911</v>
      </c>
      <c r="AD514" s="24" t="n"/>
      <c r="AE514" s="24" t="n">
        <v>5</v>
      </c>
      <c r="AF514" s="33" t="n"/>
      <c r="AG514" s="33" t="n"/>
    </row>
    <row r="515">
      <c r="A515" s="24" t="inlineStr">
        <is>
          <t>Liverpool|20</t>
        </is>
      </c>
      <c r="B515" s="24" t="inlineStr">
        <is>
          <t>E0</t>
        </is>
      </c>
      <c r="C515" s="24" t="inlineStr">
        <is>
          <t>Premier League</t>
        </is>
      </c>
      <c r="D515" s="24" t="inlineStr">
        <is>
          <t>Liverpool</t>
        </is>
      </c>
      <c r="E515" s="24" t="n">
        <v>20</v>
      </c>
      <c r="F515" s="24" t="n">
        <v>5</v>
      </c>
      <c r="G515" s="29" t="n">
        <v>46392.84375</v>
      </c>
      <c r="H515" s="24" t="inlineStr">
        <is>
          <t>Sunderland</t>
        </is>
      </c>
      <c r="I515" s="24" t="inlineStr">
        <is>
          <t>A</t>
        </is>
      </c>
      <c r="J515" s="24" t="inlineStr">
        <is>
          <t>E0-Sunderla-Liverpoo</t>
        </is>
      </c>
      <c r="K515" s="24" t="n">
        <v>17</v>
      </c>
      <c r="L515" s="11">
        <f>IF(INDEX(Matches!$X:$X,AA515)=0,"",IF(I515="H",INDEX(Matches!$H:$H,AA515),INDEX(Matches!$I:$I,AA515)))</f>
        <v/>
      </c>
      <c r="M515" s="11">
        <f>IF(INDEX(Matches!$X:$X,AA515)=0,"",IF(I515="H",INDEX(Matches!$I:$I,AA515),INDEX(Matches!$H:$H,AA515)))</f>
        <v/>
      </c>
      <c r="N515" s="11">
        <f>IF(L515="","",IF(L515&gt;M515,"W",IF(L515=M515,"D","L")))</f>
        <v/>
      </c>
      <c r="O515" s="11">
        <f>IF(L515="","",IF(L515&gt;M515,3,IF(L515=M515,1,0)))</f>
        <v/>
      </c>
      <c r="P515" s="31">
        <f>IF(I515="H",INDEX(Matches!$L:$L,AA515),INDEX(Matches!$N:$N,AA515))</f>
        <v/>
      </c>
      <c r="Q515" s="31">
        <f>INDEX(Matches!$M:$M,AA515)</f>
        <v/>
      </c>
      <c r="R515" s="31">
        <f>IF(I515="H",INDEX(Matches!$N:$N,AA515),INDEX(Matches!$L:$L,AA515))</f>
        <v/>
      </c>
      <c r="S515" s="33">
        <f>IF(I515="H",INDEX(Matches!$O:$O,AA515),INDEX(Matches!$P:$P,AA515))</f>
        <v/>
      </c>
      <c r="T515" s="33">
        <f>IF(INDEX(Matches!$J:$J,AA515)="","",IF(I515="H",INDEX(Matches!$J:$J,AA515),INDEX(Matches!$K:$K,AA515)))</f>
        <v/>
      </c>
      <c r="U515" s="33">
        <f>IF(INDEX(Matches!$K:$K,AA515)="","",IF(I515="H",INDEX(Matches!$K:$K,AA515),INDEX(Matches!$J:$J,AA515)))</f>
        <v/>
      </c>
      <c r="V515" s="30">
        <f>IF(T515="","",T515-U515)</f>
        <v/>
      </c>
      <c r="W515" s="33">
        <f>IF(I515="H",INDEX(Matches!$T:$T,AA515),INDEX(Matches!$U:$U,AA515))</f>
        <v/>
      </c>
      <c r="X515" s="11">
        <f>INDEX(Matches!$X:$X,AA515)</f>
        <v/>
      </c>
      <c r="Y515" s="30">
        <f>IF(O515="","",O515-S515)</f>
        <v/>
      </c>
      <c r="Z515" s="30">
        <f>IF(W515="","",W515-S515)</f>
        <v/>
      </c>
      <c r="AA515" s="24">
        <f>MATCH(J515,Matches!$A:$A,0)</f>
        <v/>
      </c>
      <c r="AB515" s="33" t="n"/>
      <c r="AC515" s="33" t="n">
        <v>1.90196588628609</v>
      </c>
      <c r="AD515" s="24" t="n"/>
      <c r="AE515" s="24" t="n">
        <v>5</v>
      </c>
      <c r="AF515" s="33" t="n"/>
      <c r="AG515" s="33" t="n"/>
    </row>
    <row r="516">
      <c r="A516" s="24" t="inlineStr">
        <is>
          <t>Liverpool|21</t>
        </is>
      </c>
      <c r="B516" s="24" t="inlineStr">
        <is>
          <t>E0</t>
        </is>
      </c>
      <c r="C516" s="24" t="inlineStr">
        <is>
          <t>Premier League</t>
        </is>
      </c>
      <c r="D516" s="24" t="inlineStr">
        <is>
          <t>Liverpool</t>
        </is>
      </c>
      <c r="E516" s="24" t="n">
        <v>21</v>
      </c>
      <c r="F516" s="24" t="n">
        <v>6</v>
      </c>
      <c r="G516" s="29" t="n">
        <v>46403.625</v>
      </c>
      <c r="H516" s="24" t="inlineStr">
        <is>
          <t>Crystal Palace</t>
        </is>
      </c>
      <c r="I516" s="24" t="inlineStr">
        <is>
          <t>H</t>
        </is>
      </c>
      <c r="J516" s="24" t="inlineStr">
        <is>
          <t>E0-Liverpoo-CrystalP</t>
        </is>
      </c>
      <c r="K516" s="24" t="n">
        <v>15</v>
      </c>
      <c r="L516" s="11">
        <f>IF(INDEX(Matches!$X:$X,AA516)=0,"",IF(I516="H",INDEX(Matches!$H:$H,AA516),INDEX(Matches!$I:$I,AA516)))</f>
        <v/>
      </c>
      <c r="M516" s="11">
        <f>IF(INDEX(Matches!$X:$X,AA516)=0,"",IF(I516="H",INDEX(Matches!$I:$I,AA516),INDEX(Matches!$H:$H,AA516)))</f>
        <v/>
      </c>
      <c r="N516" s="11">
        <f>IF(L516="","",IF(L516&gt;M516,"W",IF(L516=M516,"D","L")))</f>
        <v/>
      </c>
      <c r="O516" s="11">
        <f>IF(L516="","",IF(L516&gt;M516,3,IF(L516=M516,1,0)))</f>
        <v/>
      </c>
      <c r="P516" s="31">
        <f>IF(I516="H",INDEX(Matches!$L:$L,AA516),INDEX(Matches!$N:$N,AA516))</f>
        <v/>
      </c>
      <c r="Q516" s="31">
        <f>INDEX(Matches!$M:$M,AA516)</f>
        <v/>
      </c>
      <c r="R516" s="31">
        <f>IF(I516="H",INDEX(Matches!$N:$N,AA516),INDEX(Matches!$L:$L,AA516))</f>
        <v/>
      </c>
      <c r="S516" s="33">
        <f>IF(I516="H",INDEX(Matches!$O:$O,AA516),INDEX(Matches!$P:$P,AA516))</f>
        <v/>
      </c>
      <c r="T516" s="33">
        <f>IF(INDEX(Matches!$J:$J,AA516)="","",IF(I516="H",INDEX(Matches!$J:$J,AA516),INDEX(Matches!$K:$K,AA516)))</f>
        <v/>
      </c>
      <c r="U516" s="33">
        <f>IF(INDEX(Matches!$K:$K,AA516)="","",IF(I516="H",INDEX(Matches!$K:$K,AA516),INDEX(Matches!$J:$J,AA516)))</f>
        <v/>
      </c>
      <c r="V516" s="30">
        <f>IF(T516="","",T516-U516)</f>
        <v/>
      </c>
      <c r="W516" s="33">
        <f>IF(I516="H",INDEX(Matches!$T:$T,AA516),INDEX(Matches!$U:$U,AA516))</f>
        <v/>
      </c>
      <c r="X516" s="11">
        <f>INDEX(Matches!$X:$X,AA516)</f>
        <v/>
      </c>
      <c r="Y516" s="30">
        <f>IF(O516="","",O516-S516)</f>
        <v/>
      </c>
      <c r="Z516" s="30">
        <f>IF(W516="","",W516-S516)</f>
        <v/>
      </c>
      <c r="AA516" s="24">
        <f>MATCH(J516,Matches!$A:$A,0)</f>
        <v/>
      </c>
      <c r="AB516" s="33" t="n"/>
      <c r="AC516" s="33" t="n">
        <v>2.197900021143606</v>
      </c>
      <c r="AD516" s="24" t="inlineStr">
        <is>
          <t>Y</t>
        </is>
      </c>
      <c r="AE516" s="24" t="n">
        <v>6</v>
      </c>
      <c r="AF516" s="33" t="n"/>
      <c r="AG516" s="33" t="n"/>
    </row>
    <row r="517">
      <c r="A517" s="24" t="inlineStr">
        <is>
          <t>Liverpool|22</t>
        </is>
      </c>
      <c r="B517" s="24" t="inlineStr">
        <is>
          <t>E0</t>
        </is>
      </c>
      <c r="C517" s="24" t="inlineStr">
        <is>
          <t>Premier League</t>
        </is>
      </c>
      <c r="D517" s="24" t="inlineStr">
        <is>
          <t>Liverpool</t>
        </is>
      </c>
      <c r="E517" s="24" t="n">
        <v>22</v>
      </c>
      <c r="F517" s="24" t="n">
        <v>6</v>
      </c>
      <c r="G517" s="29" t="n">
        <v>46410.625</v>
      </c>
      <c r="H517" s="24" t="inlineStr">
        <is>
          <t>Man Utd</t>
        </is>
      </c>
      <c r="I517" s="24" t="inlineStr">
        <is>
          <t>A</t>
        </is>
      </c>
      <c r="J517" s="24" t="inlineStr">
        <is>
          <t>E0-ManUtd-Liverpoo</t>
        </is>
      </c>
      <c r="K517" s="24" t="n">
        <v>4</v>
      </c>
      <c r="L517" s="11">
        <f>IF(INDEX(Matches!$X:$X,AA517)=0,"",IF(I517="H",INDEX(Matches!$H:$H,AA517),INDEX(Matches!$I:$I,AA517)))</f>
        <v/>
      </c>
      <c r="M517" s="11">
        <f>IF(INDEX(Matches!$X:$X,AA517)=0,"",IF(I517="H",INDEX(Matches!$I:$I,AA517),INDEX(Matches!$H:$H,AA517)))</f>
        <v/>
      </c>
      <c r="N517" s="11">
        <f>IF(L517="","",IF(L517&gt;M517,"W",IF(L517=M517,"D","L")))</f>
        <v/>
      </c>
      <c r="O517" s="11">
        <f>IF(L517="","",IF(L517&gt;M517,3,IF(L517=M517,1,0)))</f>
        <v/>
      </c>
      <c r="P517" s="31">
        <f>IF(I517="H",INDEX(Matches!$L:$L,AA517),INDEX(Matches!$N:$N,AA517))</f>
        <v/>
      </c>
      <c r="Q517" s="31">
        <f>INDEX(Matches!$M:$M,AA517)</f>
        <v/>
      </c>
      <c r="R517" s="31">
        <f>IF(I517="H",INDEX(Matches!$N:$N,AA517),INDEX(Matches!$L:$L,AA517))</f>
        <v/>
      </c>
      <c r="S517" s="33">
        <f>IF(I517="H",INDEX(Matches!$O:$O,AA517),INDEX(Matches!$P:$P,AA517))</f>
        <v/>
      </c>
      <c r="T517" s="33">
        <f>IF(INDEX(Matches!$J:$J,AA517)="","",IF(I517="H",INDEX(Matches!$J:$J,AA517),INDEX(Matches!$K:$K,AA517)))</f>
        <v/>
      </c>
      <c r="U517" s="33">
        <f>IF(INDEX(Matches!$K:$K,AA517)="","",IF(I517="H",INDEX(Matches!$K:$K,AA517),INDEX(Matches!$J:$J,AA517)))</f>
        <v/>
      </c>
      <c r="V517" s="30">
        <f>IF(T517="","",T517-U517)</f>
        <v/>
      </c>
      <c r="W517" s="33">
        <f>IF(I517="H",INDEX(Matches!$T:$T,AA517),INDEX(Matches!$U:$U,AA517))</f>
        <v/>
      </c>
      <c r="X517" s="11">
        <f>INDEX(Matches!$X:$X,AA517)</f>
        <v/>
      </c>
      <c r="Y517" s="30">
        <f>IF(O517="","",O517-S517)</f>
        <v/>
      </c>
      <c r="Z517" s="30">
        <f>IF(W517="","",W517-S517)</f>
        <v/>
      </c>
      <c r="AA517" s="24">
        <f>MATCH(J517,Matches!$A:$A,0)</f>
        <v/>
      </c>
      <c r="AB517" s="33" t="n"/>
      <c r="AC517" s="33" t="n">
        <v>1.234417634337668</v>
      </c>
      <c r="AD517" s="24" t="n"/>
      <c r="AE517" s="24" t="n">
        <v>6</v>
      </c>
      <c r="AF517" s="33" t="n"/>
      <c r="AG517" s="33" t="n"/>
    </row>
    <row r="518">
      <c r="A518" s="24" t="inlineStr">
        <is>
          <t>Liverpool|23</t>
        </is>
      </c>
      <c r="B518" s="24" t="inlineStr">
        <is>
          <t>E0</t>
        </is>
      </c>
      <c r="C518" s="24" t="inlineStr">
        <is>
          <t>Premier League</t>
        </is>
      </c>
      <c r="D518" s="24" t="inlineStr">
        <is>
          <t>Liverpool</t>
        </is>
      </c>
      <c r="E518" s="24" t="n">
        <v>23</v>
      </c>
      <c r="F518" s="24" t="n">
        <v>6</v>
      </c>
      <c r="G518" s="29" t="n">
        <v>46417.625</v>
      </c>
      <c r="H518" s="24" t="inlineStr">
        <is>
          <t>Everton</t>
        </is>
      </c>
      <c r="I518" s="24" t="inlineStr">
        <is>
          <t>H</t>
        </is>
      </c>
      <c r="J518" s="24" t="inlineStr">
        <is>
          <t>E0-Liverpoo-Everton</t>
        </is>
      </c>
      <c r="K518" s="24" t="n">
        <v>10</v>
      </c>
      <c r="L518" s="11">
        <f>IF(INDEX(Matches!$X:$X,AA518)=0,"",IF(I518="H",INDEX(Matches!$H:$H,AA518),INDEX(Matches!$I:$I,AA518)))</f>
        <v/>
      </c>
      <c r="M518" s="11">
        <f>IF(INDEX(Matches!$X:$X,AA518)=0,"",IF(I518="H",INDEX(Matches!$I:$I,AA518),INDEX(Matches!$H:$H,AA518)))</f>
        <v/>
      </c>
      <c r="N518" s="11">
        <f>IF(L518="","",IF(L518&gt;M518,"W",IF(L518=M518,"D","L")))</f>
        <v/>
      </c>
      <c r="O518" s="11">
        <f>IF(L518="","",IF(L518&gt;M518,3,IF(L518=M518,1,0)))</f>
        <v/>
      </c>
      <c r="P518" s="31">
        <f>IF(I518="H",INDEX(Matches!$L:$L,AA518),INDEX(Matches!$N:$N,AA518))</f>
        <v/>
      </c>
      <c r="Q518" s="31">
        <f>INDEX(Matches!$M:$M,AA518)</f>
        <v/>
      </c>
      <c r="R518" s="31">
        <f>IF(I518="H",INDEX(Matches!$N:$N,AA518),INDEX(Matches!$L:$L,AA518))</f>
        <v/>
      </c>
      <c r="S518" s="33">
        <f>IF(I518="H",INDEX(Matches!$O:$O,AA518),INDEX(Matches!$P:$P,AA518))</f>
        <v/>
      </c>
      <c r="T518" s="33">
        <f>IF(INDEX(Matches!$J:$J,AA518)="","",IF(I518="H",INDEX(Matches!$J:$J,AA518),INDEX(Matches!$K:$K,AA518)))</f>
        <v/>
      </c>
      <c r="U518" s="33">
        <f>IF(INDEX(Matches!$K:$K,AA518)="","",IF(I518="H",INDEX(Matches!$K:$K,AA518),INDEX(Matches!$J:$J,AA518)))</f>
        <v/>
      </c>
      <c r="V518" s="30">
        <f>IF(T518="","",T518-U518)</f>
        <v/>
      </c>
      <c r="W518" s="33">
        <f>IF(I518="H",INDEX(Matches!$T:$T,AA518),INDEX(Matches!$U:$U,AA518))</f>
        <v/>
      </c>
      <c r="X518" s="11">
        <f>INDEX(Matches!$X:$X,AA518)</f>
        <v/>
      </c>
      <c r="Y518" s="30">
        <f>IF(O518="","",O518-S518)</f>
        <v/>
      </c>
      <c r="Z518" s="30">
        <f>IF(W518="","",W518-S518)</f>
        <v/>
      </c>
      <c r="AA518" s="24">
        <f>MATCH(J518,Matches!$A:$A,0)</f>
        <v/>
      </c>
      <c r="AB518" s="33" t="n"/>
      <c r="AC518" s="33" t="n">
        <v>2.058858850776458</v>
      </c>
      <c r="AD518" s="24" t="inlineStr">
        <is>
          <t>Y</t>
        </is>
      </c>
      <c r="AE518" s="24" t="n">
        <v>6</v>
      </c>
      <c r="AF518" s="33" t="n"/>
      <c r="AG518" s="33" t="n"/>
    </row>
    <row r="519">
      <c r="A519" s="24" t="inlineStr">
        <is>
          <t>Liverpool|24</t>
        </is>
      </c>
      <c r="B519" s="24" t="inlineStr">
        <is>
          <t>E0</t>
        </is>
      </c>
      <c r="C519" s="24" t="inlineStr">
        <is>
          <t>Premier League</t>
        </is>
      </c>
      <c r="D519" s="24" t="inlineStr">
        <is>
          <t>Liverpool</t>
        </is>
      </c>
      <c r="E519" s="24" t="n">
        <v>24</v>
      </c>
      <c r="F519" s="24" t="n">
        <v>6</v>
      </c>
      <c r="G519" s="29" t="n">
        <v>46424.625</v>
      </c>
      <c r="H519" s="24" t="inlineStr">
        <is>
          <t>Arsenal</t>
        </is>
      </c>
      <c r="I519" s="24" t="inlineStr">
        <is>
          <t>A</t>
        </is>
      </c>
      <c r="J519" s="24" t="inlineStr">
        <is>
          <t>E0-Arsenal-Liverpoo</t>
        </is>
      </c>
      <c r="K519" s="24" t="n">
        <v>1</v>
      </c>
      <c r="L519" s="11">
        <f>IF(INDEX(Matches!$X:$X,AA519)=0,"",IF(I519="H",INDEX(Matches!$H:$H,AA519),INDEX(Matches!$I:$I,AA519)))</f>
        <v/>
      </c>
      <c r="M519" s="11">
        <f>IF(INDEX(Matches!$X:$X,AA519)=0,"",IF(I519="H",INDEX(Matches!$I:$I,AA519),INDEX(Matches!$H:$H,AA519)))</f>
        <v/>
      </c>
      <c r="N519" s="11">
        <f>IF(L519="","",IF(L519&gt;M519,"W",IF(L519=M519,"D","L")))</f>
        <v/>
      </c>
      <c r="O519" s="11">
        <f>IF(L519="","",IF(L519&gt;M519,3,IF(L519=M519,1,0)))</f>
        <v/>
      </c>
      <c r="P519" s="31">
        <f>IF(I519="H",INDEX(Matches!$L:$L,AA519),INDEX(Matches!$N:$N,AA519))</f>
        <v/>
      </c>
      <c r="Q519" s="31">
        <f>INDEX(Matches!$M:$M,AA519)</f>
        <v/>
      </c>
      <c r="R519" s="31">
        <f>IF(I519="H",INDEX(Matches!$N:$N,AA519),INDEX(Matches!$L:$L,AA519))</f>
        <v/>
      </c>
      <c r="S519" s="33">
        <f>IF(I519="H",INDEX(Matches!$O:$O,AA519),INDEX(Matches!$P:$P,AA519))</f>
        <v/>
      </c>
      <c r="T519" s="33">
        <f>IF(INDEX(Matches!$J:$J,AA519)="","",IF(I519="H",INDEX(Matches!$J:$J,AA519),INDEX(Matches!$K:$K,AA519)))</f>
        <v/>
      </c>
      <c r="U519" s="33">
        <f>IF(INDEX(Matches!$K:$K,AA519)="","",IF(I519="H",INDEX(Matches!$K:$K,AA519),INDEX(Matches!$J:$J,AA519)))</f>
        <v/>
      </c>
      <c r="V519" s="30">
        <f>IF(T519="","",T519-U519)</f>
        <v/>
      </c>
      <c r="W519" s="33">
        <f>IF(I519="H",INDEX(Matches!$T:$T,AA519),INDEX(Matches!$U:$U,AA519))</f>
        <v/>
      </c>
      <c r="X519" s="11">
        <f>INDEX(Matches!$X:$X,AA519)</f>
        <v/>
      </c>
      <c r="Y519" s="30">
        <f>IF(O519="","",O519-S519)</f>
        <v/>
      </c>
      <c r="Z519" s="30">
        <f>IF(W519="","",W519-S519)</f>
        <v/>
      </c>
      <c r="AA519" s="24">
        <f>MATCH(J519,Matches!$A:$A,0)</f>
        <v/>
      </c>
      <c r="AB519" s="33" t="n"/>
      <c r="AC519" s="33" t="n">
        <v>0.9908026350440771</v>
      </c>
      <c r="AD519" s="24" t="n"/>
      <c r="AE519" s="24" t="n">
        <v>6</v>
      </c>
      <c r="AF519" s="33" t="n"/>
      <c r="AG519" s="33" t="n"/>
    </row>
    <row r="520">
      <c r="A520" s="24" t="inlineStr">
        <is>
          <t>Liverpool|25</t>
        </is>
      </c>
      <c r="B520" s="24" t="inlineStr">
        <is>
          <t>E0</t>
        </is>
      </c>
      <c r="C520" s="24" t="inlineStr">
        <is>
          <t>Premier League</t>
        </is>
      </c>
      <c r="D520" s="24" t="inlineStr">
        <is>
          <t>Liverpool</t>
        </is>
      </c>
      <c r="E520" s="24" t="n">
        <v>25</v>
      </c>
      <c r="F520" s="24" t="n">
        <v>7</v>
      </c>
      <c r="G520" s="29" t="n">
        <v>46428.83333333334</v>
      </c>
      <c r="H520" s="24" t="inlineStr">
        <is>
          <t>Coventry</t>
        </is>
      </c>
      <c r="I520" s="24" t="inlineStr">
        <is>
          <t>A</t>
        </is>
      </c>
      <c r="J520" s="24" t="inlineStr">
        <is>
          <t>E0-Coventry-Liverpoo</t>
        </is>
      </c>
      <c r="K520" s="24" t="n">
        <v>18</v>
      </c>
      <c r="L520" s="11">
        <f>IF(INDEX(Matches!$X:$X,AA520)=0,"",IF(I520="H",INDEX(Matches!$H:$H,AA520),INDEX(Matches!$I:$I,AA520)))</f>
        <v/>
      </c>
      <c r="M520" s="11">
        <f>IF(INDEX(Matches!$X:$X,AA520)=0,"",IF(I520="H",INDEX(Matches!$I:$I,AA520),INDEX(Matches!$H:$H,AA520)))</f>
        <v/>
      </c>
      <c r="N520" s="11">
        <f>IF(L520="","",IF(L520&gt;M520,"W",IF(L520=M520,"D","L")))</f>
        <v/>
      </c>
      <c r="O520" s="11">
        <f>IF(L520="","",IF(L520&gt;M520,3,IF(L520=M520,1,0)))</f>
        <v/>
      </c>
      <c r="P520" s="31">
        <f>IF(I520="H",INDEX(Matches!$L:$L,AA520),INDEX(Matches!$N:$N,AA520))</f>
        <v/>
      </c>
      <c r="Q520" s="31">
        <f>INDEX(Matches!$M:$M,AA520)</f>
        <v/>
      </c>
      <c r="R520" s="31">
        <f>IF(I520="H",INDEX(Matches!$N:$N,AA520),INDEX(Matches!$L:$L,AA520))</f>
        <v/>
      </c>
      <c r="S520" s="33">
        <f>IF(I520="H",INDEX(Matches!$O:$O,AA520),INDEX(Matches!$P:$P,AA520))</f>
        <v/>
      </c>
      <c r="T520" s="33">
        <f>IF(INDEX(Matches!$J:$J,AA520)="","",IF(I520="H",INDEX(Matches!$J:$J,AA520),INDEX(Matches!$K:$K,AA520)))</f>
        <v/>
      </c>
      <c r="U520" s="33">
        <f>IF(INDEX(Matches!$K:$K,AA520)="","",IF(I520="H",INDEX(Matches!$K:$K,AA520),INDEX(Matches!$J:$J,AA520)))</f>
        <v/>
      </c>
      <c r="V520" s="30">
        <f>IF(T520="","",T520-U520)</f>
        <v/>
      </c>
      <c r="W520" s="33">
        <f>IF(I520="H",INDEX(Matches!$T:$T,AA520),INDEX(Matches!$U:$U,AA520))</f>
        <v/>
      </c>
      <c r="X520" s="11">
        <f>INDEX(Matches!$X:$X,AA520)</f>
        <v/>
      </c>
      <c r="Y520" s="30">
        <f>IF(O520="","",O520-S520)</f>
        <v/>
      </c>
      <c r="Z520" s="30">
        <f>IF(W520="","",W520-S520)</f>
        <v/>
      </c>
      <c r="AA520" s="24">
        <f>MATCH(J520,Matches!$A:$A,0)</f>
        <v/>
      </c>
      <c r="AB520" s="33" t="n"/>
      <c r="AC520" s="33" t="n">
        <v>2.105660719007436</v>
      </c>
      <c r="AD520" s="24" t="n"/>
      <c r="AE520" s="24" t="n">
        <v>7</v>
      </c>
      <c r="AF520" s="33" t="n"/>
      <c r="AG520" s="33" t="n"/>
    </row>
    <row r="521">
      <c r="A521" s="24" t="inlineStr">
        <is>
          <t>Liverpool|26</t>
        </is>
      </c>
      <c r="B521" s="24" t="inlineStr">
        <is>
          <t>E0</t>
        </is>
      </c>
      <c r="C521" s="24" t="inlineStr">
        <is>
          <t>Premier League</t>
        </is>
      </c>
      <c r="D521" s="24" t="inlineStr">
        <is>
          <t>Liverpool</t>
        </is>
      </c>
      <c r="E521" s="24" t="n">
        <v>26</v>
      </c>
      <c r="F521" s="24" t="n">
        <v>7</v>
      </c>
      <c r="G521" s="29" t="n">
        <v>46438.625</v>
      </c>
      <c r="H521" s="24" t="inlineStr">
        <is>
          <t>Hull</t>
        </is>
      </c>
      <c r="I521" s="24" t="inlineStr">
        <is>
          <t>H</t>
        </is>
      </c>
      <c r="J521" s="24" t="inlineStr">
        <is>
          <t>E0-Liverpoo-Hull</t>
        </is>
      </c>
      <c r="K521" s="24" t="n">
        <v>20</v>
      </c>
      <c r="L521" s="11">
        <f>IF(INDEX(Matches!$X:$X,AA521)=0,"",IF(I521="H",INDEX(Matches!$H:$H,AA521),INDEX(Matches!$I:$I,AA521)))</f>
        <v/>
      </c>
      <c r="M521" s="11">
        <f>IF(INDEX(Matches!$X:$X,AA521)=0,"",IF(I521="H",INDEX(Matches!$I:$I,AA521),INDEX(Matches!$H:$H,AA521)))</f>
        <v/>
      </c>
      <c r="N521" s="11">
        <f>IF(L521="","",IF(L521&gt;M521,"W",IF(L521=M521,"D","L")))</f>
        <v/>
      </c>
      <c r="O521" s="11">
        <f>IF(L521="","",IF(L521&gt;M521,3,IF(L521=M521,1,0)))</f>
        <v/>
      </c>
      <c r="P521" s="31">
        <f>IF(I521="H",INDEX(Matches!$L:$L,AA521),INDEX(Matches!$N:$N,AA521))</f>
        <v/>
      </c>
      <c r="Q521" s="31">
        <f>INDEX(Matches!$M:$M,AA521)</f>
        <v/>
      </c>
      <c r="R521" s="31">
        <f>IF(I521="H",INDEX(Matches!$N:$N,AA521),INDEX(Matches!$L:$L,AA521))</f>
        <v/>
      </c>
      <c r="S521" s="33">
        <f>IF(I521="H",INDEX(Matches!$O:$O,AA521),INDEX(Matches!$P:$P,AA521))</f>
        <v/>
      </c>
      <c r="T521" s="33">
        <f>IF(INDEX(Matches!$J:$J,AA521)="","",IF(I521="H",INDEX(Matches!$J:$J,AA521),INDEX(Matches!$K:$K,AA521)))</f>
        <v/>
      </c>
      <c r="U521" s="33">
        <f>IF(INDEX(Matches!$K:$K,AA521)="","",IF(I521="H",INDEX(Matches!$K:$K,AA521),INDEX(Matches!$J:$J,AA521)))</f>
        <v/>
      </c>
      <c r="V521" s="30">
        <f>IF(T521="","",T521-U521)</f>
        <v/>
      </c>
      <c r="W521" s="33">
        <f>IF(I521="H",INDEX(Matches!$T:$T,AA521),INDEX(Matches!$U:$U,AA521))</f>
        <v/>
      </c>
      <c r="X521" s="11">
        <f>INDEX(Matches!$X:$X,AA521)</f>
        <v/>
      </c>
      <c r="Y521" s="30">
        <f>IF(O521="","",O521-S521)</f>
        <v/>
      </c>
      <c r="Z521" s="30">
        <f>IF(W521="","",W521-S521)</f>
        <v/>
      </c>
      <c r="AA521" s="24">
        <f>MATCH(J521,Matches!$A:$A,0)</f>
        <v/>
      </c>
      <c r="AB521" s="33" t="n"/>
      <c r="AC521" s="33" t="n">
        <v>2.563486504452128</v>
      </c>
      <c r="AD521" s="24" t="n"/>
      <c r="AE521" s="24" t="n">
        <v>7</v>
      </c>
      <c r="AF521" s="33" t="n"/>
      <c r="AG521" s="33" t="n"/>
    </row>
    <row r="522">
      <c r="A522" s="24" t="inlineStr">
        <is>
          <t>Liverpool|27</t>
        </is>
      </c>
      <c r="B522" s="24" t="inlineStr">
        <is>
          <t>E0</t>
        </is>
      </c>
      <c r="C522" s="24" t="inlineStr">
        <is>
          <t>Premier League</t>
        </is>
      </c>
      <c r="D522" s="24" t="inlineStr">
        <is>
          <t>Liverpool</t>
        </is>
      </c>
      <c r="E522" s="24" t="n">
        <v>27</v>
      </c>
      <c r="F522" s="24" t="n">
        <v>7</v>
      </c>
      <c r="G522" s="29" t="n">
        <v>46445.625</v>
      </c>
      <c r="H522" s="24" t="inlineStr">
        <is>
          <t>Tottenham</t>
        </is>
      </c>
      <c r="I522" s="24" t="inlineStr">
        <is>
          <t>A</t>
        </is>
      </c>
      <c r="J522" s="24" t="inlineStr">
        <is>
          <t>E0-Tottenha-Liverpoo</t>
        </is>
      </c>
      <c r="K522" s="24" t="n">
        <v>6</v>
      </c>
      <c r="L522" s="11">
        <f>IF(INDEX(Matches!$X:$X,AA522)=0,"",IF(I522="H",INDEX(Matches!$H:$H,AA522),INDEX(Matches!$I:$I,AA522)))</f>
        <v/>
      </c>
      <c r="M522" s="11">
        <f>IF(INDEX(Matches!$X:$X,AA522)=0,"",IF(I522="H",INDEX(Matches!$I:$I,AA522),INDEX(Matches!$H:$H,AA522)))</f>
        <v/>
      </c>
      <c r="N522" s="11">
        <f>IF(L522="","",IF(L522&gt;M522,"W",IF(L522=M522,"D","L")))</f>
        <v/>
      </c>
      <c r="O522" s="11">
        <f>IF(L522="","",IF(L522&gt;M522,3,IF(L522=M522,1,0)))</f>
        <v/>
      </c>
      <c r="P522" s="31">
        <f>IF(I522="H",INDEX(Matches!$L:$L,AA522),INDEX(Matches!$N:$N,AA522))</f>
        <v/>
      </c>
      <c r="Q522" s="31">
        <f>INDEX(Matches!$M:$M,AA522)</f>
        <v/>
      </c>
      <c r="R522" s="31">
        <f>IF(I522="H",INDEX(Matches!$N:$N,AA522),INDEX(Matches!$L:$L,AA522))</f>
        <v/>
      </c>
      <c r="S522" s="33">
        <f>IF(I522="H",INDEX(Matches!$O:$O,AA522),INDEX(Matches!$P:$P,AA522))</f>
        <v/>
      </c>
      <c r="T522" s="33">
        <f>IF(INDEX(Matches!$J:$J,AA522)="","",IF(I522="H",INDEX(Matches!$J:$J,AA522),INDEX(Matches!$K:$K,AA522)))</f>
        <v/>
      </c>
      <c r="U522" s="33">
        <f>IF(INDEX(Matches!$K:$K,AA522)="","",IF(I522="H",INDEX(Matches!$K:$K,AA522),INDEX(Matches!$J:$J,AA522)))</f>
        <v/>
      </c>
      <c r="V522" s="30">
        <f>IF(T522="","",T522-U522)</f>
        <v/>
      </c>
      <c r="W522" s="33">
        <f>IF(I522="H",INDEX(Matches!$T:$T,AA522),INDEX(Matches!$U:$U,AA522))</f>
        <v/>
      </c>
      <c r="X522" s="11">
        <f>INDEX(Matches!$X:$X,AA522)</f>
        <v/>
      </c>
      <c r="Y522" s="30">
        <f>IF(O522="","",O522-S522)</f>
        <v/>
      </c>
      <c r="Z522" s="30">
        <f>IF(W522="","",W522-S522)</f>
        <v/>
      </c>
      <c r="AA522" s="24">
        <f>MATCH(J522,Matches!$A:$A,0)</f>
        <v/>
      </c>
      <c r="AB522" s="33" t="n"/>
      <c r="AC522" s="33" t="n">
        <v>1.47545858506158</v>
      </c>
      <c r="AD522" s="24" t="n"/>
      <c r="AE522" s="24" t="n">
        <v>7</v>
      </c>
      <c r="AF522" s="33" t="n"/>
      <c r="AG522" s="33" t="n"/>
    </row>
    <row r="523">
      <c r="A523" s="24" t="inlineStr">
        <is>
          <t>Liverpool|28</t>
        </is>
      </c>
      <c r="B523" s="24" t="inlineStr">
        <is>
          <t>E0</t>
        </is>
      </c>
      <c r="C523" s="24" t="inlineStr">
        <is>
          <t>Premier League</t>
        </is>
      </c>
      <c r="D523" s="24" t="inlineStr">
        <is>
          <t>Liverpool</t>
        </is>
      </c>
      <c r="E523" s="24" t="n">
        <v>28</v>
      </c>
      <c r="F523" s="24" t="n">
        <v>7</v>
      </c>
      <c r="G523" s="29" t="n">
        <v>46449.83333333334</v>
      </c>
      <c r="H523" s="24" t="inlineStr">
        <is>
          <t>Aston Villa</t>
        </is>
      </c>
      <c r="I523" s="24" t="inlineStr">
        <is>
          <t>H</t>
        </is>
      </c>
      <c r="J523" s="24" t="inlineStr">
        <is>
          <t>E0-Liverpoo-AstonVil</t>
        </is>
      </c>
      <c r="K523" s="24" t="n">
        <v>7</v>
      </c>
      <c r="L523" s="11">
        <f>IF(INDEX(Matches!$X:$X,AA523)=0,"",IF(I523="H",INDEX(Matches!$H:$H,AA523),INDEX(Matches!$I:$I,AA523)))</f>
        <v/>
      </c>
      <c r="M523" s="11">
        <f>IF(INDEX(Matches!$X:$X,AA523)=0,"",IF(I523="H",INDEX(Matches!$I:$I,AA523),INDEX(Matches!$H:$H,AA523)))</f>
        <v/>
      </c>
      <c r="N523" s="11">
        <f>IF(L523="","",IF(L523&gt;M523,"W",IF(L523=M523,"D","L")))</f>
        <v/>
      </c>
      <c r="O523" s="11">
        <f>IF(L523="","",IF(L523&gt;M523,3,IF(L523=M523,1,0)))</f>
        <v/>
      </c>
      <c r="P523" s="31">
        <f>IF(I523="H",INDEX(Matches!$L:$L,AA523),INDEX(Matches!$N:$N,AA523))</f>
        <v/>
      </c>
      <c r="Q523" s="31">
        <f>INDEX(Matches!$M:$M,AA523)</f>
        <v/>
      </c>
      <c r="R523" s="31">
        <f>IF(I523="H",INDEX(Matches!$N:$N,AA523),INDEX(Matches!$L:$L,AA523))</f>
        <v/>
      </c>
      <c r="S523" s="33">
        <f>IF(I523="H",INDEX(Matches!$O:$O,AA523),INDEX(Matches!$P:$P,AA523))</f>
        <v/>
      </c>
      <c r="T523" s="33">
        <f>IF(INDEX(Matches!$J:$J,AA523)="","",IF(I523="H",INDEX(Matches!$J:$J,AA523),INDEX(Matches!$K:$K,AA523)))</f>
        <v/>
      </c>
      <c r="U523" s="33">
        <f>IF(INDEX(Matches!$K:$K,AA523)="","",IF(I523="H",INDEX(Matches!$K:$K,AA523),INDEX(Matches!$J:$J,AA523)))</f>
        <v/>
      </c>
      <c r="V523" s="30">
        <f>IF(T523="","",T523-U523)</f>
        <v/>
      </c>
      <c r="W523" s="33">
        <f>IF(I523="H",INDEX(Matches!$T:$T,AA523),INDEX(Matches!$U:$U,AA523))</f>
        <v/>
      </c>
      <c r="X523" s="11">
        <f>INDEX(Matches!$X:$X,AA523)</f>
        <v/>
      </c>
      <c r="Y523" s="30">
        <f>IF(O523="","",O523-S523)</f>
        <v/>
      </c>
      <c r="Z523" s="30">
        <f>IF(W523="","",W523-S523)</f>
        <v/>
      </c>
      <c r="AA523" s="24">
        <f>MATCH(J523,Matches!$A:$A,0)</f>
        <v/>
      </c>
      <c r="AB523" s="33" t="n"/>
      <c r="AC523" s="33" t="n">
        <v>1.878979465443113</v>
      </c>
      <c r="AD523" s="24" t="n"/>
      <c r="AE523" s="24" t="n">
        <v>7</v>
      </c>
      <c r="AF523" s="33" t="n"/>
      <c r="AG523" s="33" t="n"/>
    </row>
    <row r="524">
      <c r="A524" s="24" t="inlineStr">
        <is>
          <t>Liverpool|29</t>
        </is>
      </c>
      <c r="B524" s="24" t="inlineStr">
        <is>
          <t>E0</t>
        </is>
      </c>
      <c r="C524" s="24" t="inlineStr">
        <is>
          <t>Premier League</t>
        </is>
      </c>
      <c r="D524" s="24" t="inlineStr">
        <is>
          <t>Liverpool</t>
        </is>
      </c>
      <c r="E524" s="24" t="n">
        <v>29</v>
      </c>
      <c r="F524" s="24" t="n">
        <v>8</v>
      </c>
      <c r="G524" s="29" t="n">
        <v>46459.625</v>
      </c>
      <c r="H524" s="24" t="inlineStr">
        <is>
          <t>Ipswich</t>
        </is>
      </c>
      <c r="I524" s="24" t="inlineStr">
        <is>
          <t>H</t>
        </is>
      </c>
      <c r="J524" s="24" t="inlineStr">
        <is>
          <t>E0-Liverpoo-Ipswich</t>
        </is>
      </c>
      <c r="K524" s="24" t="n">
        <v>19</v>
      </c>
      <c r="L524" s="11">
        <f>IF(INDEX(Matches!$X:$X,AA524)=0,"",IF(I524="H",INDEX(Matches!$H:$H,AA524),INDEX(Matches!$I:$I,AA524)))</f>
        <v/>
      </c>
      <c r="M524" s="11">
        <f>IF(INDEX(Matches!$X:$X,AA524)=0,"",IF(I524="H",INDEX(Matches!$I:$I,AA524),INDEX(Matches!$H:$H,AA524)))</f>
        <v/>
      </c>
      <c r="N524" s="11">
        <f>IF(L524="","",IF(L524&gt;M524,"W",IF(L524=M524,"D","L")))</f>
        <v/>
      </c>
      <c r="O524" s="11">
        <f>IF(L524="","",IF(L524&gt;M524,3,IF(L524=M524,1,0)))</f>
        <v/>
      </c>
      <c r="P524" s="31">
        <f>IF(I524="H",INDEX(Matches!$L:$L,AA524),INDEX(Matches!$N:$N,AA524))</f>
        <v/>
      </c>
      <c r="Q524" s="31">
        <f>INDEX(Matches!$M:$M,AA524)</f>
        <v/>
      </c>
      <c r="R524" s="31">
        <f>IF(I524="H",INDEX(Matches!$N:$N,AA524),INDEX(Matches!$L:$L,AA524))</f>
        <v/>
      </c>
      <c r="S524" s="33">
        <f>IF(I524="H",INDEX(Matches!$O:$O,AA524),INDEX(Matches!$P:$P,AA524))</f>
        <v/>
      </c>
      <c r="T524" s="33">
        <f>IF(INDEX(Matches!$J:$J,AA524)="","",IF(I524="H",INDEX(Matches!$J:$J,AA524),INDEX(Matches!$K:$K,AA524)))</f>
        <v/>
      </c>
      <c r="U524" s="33">
        <f>IF(INDEX(Matches!$K:$K,AA524)="","",IF(I524="H",INDEX(Matches!$K:$K,AA524),INDEX(Matches!$J:$J,AA524)))</f>
        <v/>
      </c>
      <c r="V524" s="30">
        <f>IF(T524="","",T524-U524)</f>
        <v/>
      </c>
      <c r="W524" s="33">
        <f>IF(I524="H",INDEX(Matches!$T:$T,AA524),INDEX(Matches!$U:$U,AA524))</f>
        <v/>
      </c>
      <c r="X524" s="11">
        <f>INDEX(Matches!$X:$X,AA524)</f>
        <v/>
      </c>
      <c r="Y524" s="30">
        <f>IF(O524="","",O524-S524)</f>
        <v/>
      </c>
      <c r="Z524" s="30">
        <f>IF(W524="","",W524-S524)</f>
        <v/>
      </c>
      <c r="AA524" s="24">
        <f>MATCH(J524,Matches!$A:$A,0)</f>
        <v/>
      </c>
      <c r="AB524" s="33" t="n"/>
      <c r="AC524" s="33" t="n">
        <v>2.398442255571055</v>
      </c>
      <c r="AD524" s="24" t="n"/>
      <c r="AE524" s="24" t="n">
        <v>8</v>
      </c>
      <c r="AF524" s="33" t="n"/>
      <c r="AG524" s="33" t="n"/>
    </row>
    <row r="525">
      <c r="A525" s="24" t="inlineStr">
        <is>
          <t>Liverpool|30</t>
        </is>
      </c>
      <c r="B525" s="24" t="inlineStr">
        <is>
          <t>E0</t>
        </is>
      </c>
      <c r="C525" s="24" t="inlineStr">
        <is>
          <t>Premier League</t>
        </is>
      </c>
      <c r="D525" s="24" t="inlineStr">
        <is>
          <t>Liverpool</t>
        </is>
      </c>
      <c r="E525" s="24" t="n">
        <v>30</v>
      </c>
      <c r="F525" s="24" t="n">
        <v>8</v>
      </c>
      <c r="G525" s="29" t="n">
        <v>46466.625</v>
      </c>
      <c r="H525" s="24" t="inlineStr">
        <is>
          <t>Fulham</t>
        </is>
      </c>
      <c r="I525" s="24" t="inlineStr">
        <is>
          <t>A</t>
        </is>
      </c>
      <c r="J525" s="24" t="inlineStr">
        <is>
          <t>E0-Fulham-Liverpoo</t>
        </is>
      </c>
      <c r="K525" s="24" t="n">
        <v>16</v>
      </c>
      <c r="L525" s="11">
        <f>IF(INDEX(Matches!$X:$X,AA525)=0,"",IF(I525="H",INDEX(Matches!$H:$H,AA525),INDEX(Matches!$I:$I,AA525)))</f>
        <v/>
      </c>
      <c r="M525" s="11">
        <f>IF(INDEX(Matches!$X:$X,AA525)=0,"",IF(I525="H",INDEX(Matches!$I:$I,AA525),INDEX(Matches!$H:$H,AA525)))</f>
        <v/>
      </c>
      <c r="N525" s="11">
        <f>IF(L525="","",IF(L525&gt;M525,"W",IF(L525=M525,"D","L")))</f>
        <v/>
      </c>
      <c r="O525" s="11">
        <f>IF(L525="","",IF(L525&gt;M525,3,IF(L525=M525,1,0)))</f>
        <v/>
      </c>
      <c r="P525" s="31">
        <f>IF(I525="H",INDEX(Matches!$L:$L,AA525),INDEX(Matches!$N:$N,AA525))</f>
        <v/>
      </c>
      <c r="Q525" s="31">
        <f>INDEX(Matches!$M:$M,AA525)</f>
        <v/>
      </c>
      <c r="R525" s="31">
        <f>IF(I525="H",INDEX(Matches!$N:$N,AA525),INDEX(Matches!$L:$L,AA525))</f>
        <v/>
      </c>
      <c r="S525" s="33">
        <f>IF(I525="H",INDEX(Matches!$O:$O,AA525),INDEX(Matches!$P:$P,AA525))</f>
        <v/>
      </c>
      <c r="T525" s="33">
        <f>IF(INDEX(Matches!$J:$J,AA525)="","",IF(I525="H",INDEX(Matches!$J:$J,AA525),INDEX(Matches!$K:$K,AA525)))</f>
        <v/>
      </c>
      <c r="U525" s="33">
        <f>IF(INDEX(Matches!$K:$K,AA525)="","",IF(I525="H",INDEX(Matches!$K:$K,AA525),INDEX(Matches!$J:$J,AA525)))</f>
        <v/>
      </c>
      <c r="V525" s="30">
        <f>IF(T525="","",T525-U525)</f>
        <v/>
      </c>
      <c r="W525" s="33">
        <f>IF(I525="H",INDEX(Matches!$T:$T,AA525),INDEX(Matches!$U:$U,AA525))</f>
        <v/>
      </c>
      <c r="X525" s="11">
        <f>INDEX(Matches!$X:$X,AA525)</f>
        <v/>
      </c>
      <c r="Y525" s="30">
        <f>IF(O525="","",O525-S525)</f>
        <v/>
      </c>
      <c r="Z525" s="30">
        <f>IF(W525="","",W525-S525)</f>
        <v/>
      </c>
      <c r="AA525" s="24">
        <f>MATCH(J525,Matches!$A:$A,0)</f>
        <v/>
      </c>
      <c r="AB525" s="33" t="n"/>
      <c r="AC525" s="33" t="n">
        <v>1.829504800544099</v>
      </c>
      <c r="AD525" s="24" t="n"/>
      <c r="AE525" s="24" t="n">
        <v>8</v>
      </c>
      <c r="AF525" s="33" t="n"/>
      <c r="AG525" s="33" t="n"/>
    </row>
    <row r="526">
      <c r="A526" s="24" t="inlineStr">
        <is>
          <t>Liverpool|31</t>
        </is>
      </c>
      <c r="B526" s="24" t="inlineStr">
        <is>
          <t>E0</t>
        </is>
      </c>
      <c r="C526" s="24" t="inlineStr">
        <is>
          <t>Premier League</t>
        </is>
      </c>
      <c r="D526" s="24" t="inlineStr">
        <is>
          <t>Liverpool</t>
        </is>
      </c>
      <c r="E526" s="24" t="n">
        <v>31</v>
      </c>
      <c r="F526" s="24" t="n">
        <v>8</v>
      </c>
      <c r="G526" s="29" t="n">
        <v>46487.625</v>
      </c>
      <c r="H526" s="24" t="inlineStr">
        <is>
          <t>Newcastle</t>
        </is>
      </c>
      <c r="I526" s="24" t="inlineStr">
        <is>
          <t>H</t>
        </is>
      </c>
      <c r="J526" s="24" t="inlineStr">
        <is>
          <t>E0-Liverpoo-Newcastl</t>
        </is>
      </c>
      <c r="K526" s="24" t="n">
        <v>9</v>
      </c>
      <c r="L526" s="11">
        <f>IF(INDEX(Matches!$X:$X,AA526)=0,"",IF(I526="H",INDEX(Matches!$H:$H,AA526),INDEX(Matches!$I:$I,AA526)))</f>
        <v/>
      </c>
      <c r="M526" s="11">
        <f>IF(INDEX(Matches!$X:$X,AA526)=0,"",IF(I526="H",INDEX(Matches!$I:$I,AA526),INDEX(Matches!$H:$H,AA526)))</f>
        <v/>
      </c>
      <c r="N526" s="11">
        <f>IF(L526="","",IF(L526&gt;M526,"W",IF(L526=M526,"D","L")))</f>
        <v/>
      </c>
      <c r="O526" s="11">
        <f>IF(L526="","",IF(L526&gt;M526,3,IF(L526=M526,1,0)))</f>
        <v/>
      </c>
      <c r="P526" s="31">
        <f>IF(I526="H",INDEX(Matches!$L:$L,AA526),INDEX(Matches!$N:$N,AA526))</f>
        <v/>
      </c>
      <c r="Q526" s="31">
        <f>INDEX(Matches!$M:$M,AA526)</f>
        <v/>
      </c>
      <c r="R526" s="31">
        <f>IF(I526="H",INDEX(Matches!$N:$N,AA526),INDEX(Matches!$L:$L,AA526))</f>
        <v/>
      </c>
      <c r="S526" s="33">
        <f>IF(I526="H",INDEX(Matches!$O:$O,AA526),INDEX(Matches!$P:$P,AA526))</f>
        <v/>
      </c>
      <c r="T526" s="33">
        <f>IF(INDEX(Matches!$J:$J,AA526)="","",IF(I526="H",INDEX(Matches!$J:$J,AA526),INDEX(Matches!$K:$K,AA526)))</f>
        <v/>
      </c>
      <c r="U526" s="33">
        <f>IF(INDEX(Matches!$K:$K,AA526)="","",IF(I526="H",INDEX(Matches!$K:$K,AA526),INDEX(Matches!$J:$J,AA526)))</f>
        <v/>
      </c>
      <c r="V526" s="30">
        <f>IF(T526="","",T526-U526)</f>
        <v/>
      </c>
      <c r="W526" s="33">
        <f>IF(I526="H",INDEX(Matches!$T:$T,AA526),INDEX(Matches!$U:$U,AA526))</f>
        <v/>
      </c>
      <c r="X526" s="11">
        <f>INDEX(Matches!$X:$X,AA526)</f>
        <v/>
      </c>
      <c r="Y526" s="30">
        <f>IF(O526="","",O526-S526)</f>
        <v/>
      </c>
      <c r="Z526" s="30">
        <f>IF(W526="","",W526-S526)</f>
        <v/>
      </c>
      <c r="AA526" s="24">
        <f>MATCH(J526,Matches!$A:$A,0)</f>
        <v/>
      </c>
      <c r="AB526" s="33" t="n"/>
      <c r="AC526" s="33" t="n">
        <v>2.042391959203236</v>
      </c>
      <c r="AD526" s="24" t="n"/>
      <c r="AE526" s="24" t="n">
        <v>8</v>
      </c>
      <c r="AF526" s="33" t="n"/>
      <c r="AG526" s="33" t="n"/>
    </row>
    <row r="527">
      <c r="A527" s="24" t="inlineStr">
        <is>
          <t>Liverpool|32</t>
        </is>
      </c>
      <c r="B527" s="24" t="inlineStr">
        <is>
          <t>E0</t>
        </is>
      </c>
      <c r="C527" s="24" t="inlineStr">
        <is>
          <t>Premier League</t>
        </is>
      </c>
      <c r="D527" s="24" t="inlineStr">
        <is>
          <t>Liverpool</t>
        </is>
      </c>
      <c r="E527" s="24" t="n">
        <v>32</v>
      </c>
      <c r="F527" s="24" t="n">
        <v>8</v>
      </c>
      <c r="G527" s="29" t="n">
        <v>46494.625</v>
      </c>
      <c r="H527" s="24" t="inlineStr">
        <is>
          <t>Nott'm Forest</t>
        </is>
      </c>
      <c r="I527" s="24" t="inlineStr">
        <is>
          <t>A</t>
        </is>
      </c>
      <c r="J527" s="24" t="inlineStr">
        <is>
          <t>E0-NottmFor-Liverpoo</t>
        </is>
      </c>
      <c r="K527" s="24" t="n">
        <v>13</v>
      </c>
      <c r="L527" s="11">
        <f>IF(INDEX(Matches!$X:$X,AA527)=0,"",IF(I527="H",INDEX(Matches!$H:$H,AA527),INDEX(Matches!$I:$I,AA527)))</f>
        <v/>
      </c>
      <c r="M527" s="11">
        <f>IF(INDEX(Matches!$X:$X,AA527)=0,"",IF(I527="H",INDEX(Matches!$I:$I,AA527),INDEX(Matches!$H:$H,AA527)))</f>
        <v/>
      </c>
      <c r="N527" s="11">
        <f>IF(L527="","",IF(L527&gt;M527,"W",IF(L527=M527,"D","L")))</f>
        <v/>
      </c>
      <c r="O527" s="11">
        <f>IF(L527="","",IF(L527&gt;M527,3,IF(L527=M527,1,0)))</f>
        <v/>
      </c>
      <c r="P527" s="31">
        <f>IF(I527="H",INDEX(Matches!$L:$L,AA527),INDEX(Matches!$N:$N,AA527))</f>
        <v/>
      </c>
      <c r="Q527" s="31">
        <f>INDEX(Matches!$M:$M,AA527)</f>
        <v/>
      </c>
      <c r="R527" s="31">
        <f>IF(I527="H",INDEX(Matches!$N:$N,AA527),INDEX(Matches!$L:$L,AA527))</f>
        <v/>
      </c>
      <c r="S527" s="33">
        <f>IF(I527="H",INDEX(Matches!$O:$O,AA527),INDEX(Matches!$P:$P,AA527))</f>
        <v/>
      </c>
      <c r="T527" s="33">
        <f>IF(INDEX(Matches!$J:$J,AA527)="","",IF(I527="H",INDEX(Matches!$J:$J,AA527),INDEX(Matches!$K:$K,AA527)))</f>
        <v/>
      </c>
      <c r="U527" s="33">
        <f>IF(INDEX(Matches!$K:$K,AA527)="","",IF(I527="H",INDEX(Matches!$K:$K,AA527),INDEX(Matches!$J:$J,AA527)))</f>
        <v/>
      </c>
      <c r="V527" s="30">
        <f>IF(T527="","",T527-U527)</f>
        <v/>
      </c>
      <c r="W527" s="33">
        <f>IF(I527="H",INDEX(Matches!$T:$T,AA527),INDEX(Matches!$U:$U,AA527))</f>
        <v/>
      </c>
      <c r="X527" s="11">
        <f>INDEX(Matches!$X:$X,AA527)</f>
        <v/>
      </c>
      <c r="Y527" s="30">
        <f>IF(O527="","",O527-S527)</f>
        <v/>
      </c>
      <c r="Z527" s="30">
        <f>IF(W527="","",W527-S527)</f>
        <v/>
      </c>
      <c r="AA527" s="24">
        <f>MATCH(J527,Matches!$A:$A,0)</f>
        <v/>
      </c>
      <c r="AB527" s="33" t="n"/>
      <c r="AC527" s="33" t="n">
        <v>1.734990426080015</v>
      </c>
      <c r="AD527" s="24" t="n"/>
      <c r="AE527" s="24" t="n">
        <v>8</v>
      </c>
      <c r="AF527" s="33" t="n"/>
      <c r="AG527" s="33" t="n"/>
    </row>
    <row r="528">
      <c r="A528" s="24" t="inlineStr">
        <is>
          <t>Liverpool|33</t>
        </is>
      </c>
      <c r="B528" s="24" t="inlineStr">
        <is>
          <t>E0</t>
        </is>
      </c>
      <c r="C528" s="24" t="inlineStr">
        <is>
          <t>Premier League</t>
        </is>
      </c>
      <c r="D528" s="24" t="inlineStr">
        <is>
          <t>Liverpool</t>
        </is>
      </c>
      <c r="E528" s="24" t="n">
        <v>33</v>
      </c>
      <c r="F528" s="24" t="n">
        <v>9</v>
      </c>
      <c r="G528" s="29" t="n">
        <v>46501.625</v>
      </c>
      <c r="H528" s="24" t="inlineStr">
        <is>
          <t>Leeds</t>
        </is>
      </c>
      <c r="I528" s="24" t="inlineStr">
        <is>
          <t>A</t>
        </is>
      </c>
      <c r="J528" s="24" t="inlineStr">
        <is>
          <t>E0-Leeds-Liverpoo</t>
        </is>
      </c>
      <c r="K528" s="24" t="n">
        <v>14</v>
      </c>
      <c r="L528" s="11">
        <f>IF(INDEX(Matches!$X:$X,AA528)=0,"",IF(I528="H",INDEX(Matches!$H:$H,AA528),INDEX(Matches!$I:$I,AA528)))</f>
        <v/>
      </c>
      <c r="M528" s="11">
        <f>IF(INDEX(Matches!$X:$X,AA528)=0,"",IF(I528="H",INDEX(Matches!$I:$I,AA528),INDEX(Matches!$H:$H,AA528)))</f>
        <v/>
      </c>
      <c r="N528" s="11">
        <f>IF(L528="","",IF(L528&gt;M528,"W",IF(L528=M528,"D","L")))</f>
        <v/>
      </c>
      <c r="O528" s="11">
        <f>IF(L528="","",IF(L528&gt;M528,3,IF(L528=M528,1,0)))</f>
        <v/>
      </c>
      <c r="P528" s="31">
        <f>IF(I528="H",INDEX(Matches!$L:$L,AA528),INDEX(Matches!$N:$N,AA528))</f>
        <v/>
      </c>
      <c r="Q528" s="31">
        <f>INDEX(Matches!$M:$M,AA528)</f>
        <v/>
      </c>
      <c r="R528" s="31">
        <f>IF(I528="H",INDEX(Matches!$N:$N,AA528),INDEX(Matches!$L:$L,AA528))</f>
        <v/>
      </c>
      <c r="S528" s="33">
        <f>IF(I528="H",INDEX(Matches!$O:$O,AA528),INDEX(Matches!$P:$P,AA528))</f>
        <v/>
      </c>
      <c r="T528" s="33">
        <f>IF(INDEX(Matches!$J:$J,AA528)="","",IF(I528="H",INDEX(Matches!$J:$J,AA528),INDEX(Matches!$K:$K,AA528)))</f>
        <v/>
      </c>
      <c r="U528" s="33">
        <f>IF(INDEX(Matches!$K:$K,AA528)="","",IF(I528="H",INDEX(Matches!$K:$K,AA528),INDEX(Matches!$J:$J,AA528)))</f>
        <v/>
      </c>
      <c r="V528" s="30">
        <f>IF(T528="","",T528-U528)</f>
        <v/>
      </c>
      <c r="W528" s="33">
        <f>IF(I528="H",INDEX(Matches!$T:$T,AA528),INDEX(Matches!$U:$U,AA528))</f>
        <v/>
      </c>
      <c r="X528" s="11">
        <f>INDEX(Matches!$X:$X,AA528)</f>
        <v/>
      </c>
      <c r="Y528" s="30">
        <f>IF(O528="","",O528-S528)</f>
        <v/>
      </c>
      <c r="Z528" s="30">
        <f>IF(W528="","",W528-S528)</f>
        <v/>
      </c>
      <c r="AA528" s="24">
        <f>MATCH(J528,Matches!$A:$A,0)</f>
        <v/>
      </c>
      <c r="AB528" s="33" t="n"/>
      <c r="AC528" s="33" t="n">
        <v>1.803273394270565</v>
      </c>
      <c r="AD528" s="24" t="n"/>
      <c r="AE528" s="24" t="n">
        <v>9</v>
      </c>
      <c r="AF528" s="33" t="n"/>
      <c r="AG528" s="33" t="n"/>
    </row>
    <row r="529">
      <c r="A529" s="24" t="inlineStr">
        <is>
          <t>Liverpool|34</t>
        </is>
      </c>
      <c r="B529" s="24" t="inlineStr">
        <is>
          <t>E0</t>
        </is>
      </c>
      <c r="C529" s="24" t="inlineStr">
        <is>
          <t>Premier League</t>
        </is>
      </c>
      <c r="D529" s="24" t="inlineStr">
        <is>
          <t>Liverpool</t>
        </is>
      </c>
      <c r="E529" s="24" t="n">
        <v>34</v>
      </c>
      <c r="F529" s="24" t="n">
        <v>9</v>
      </c>
      <c r="G529" s="29" t="n">
        <v>46508.625</v>
      </c>
      <c r="H529" s="24" t="inlineStr">
        <is>
          <t>Chelsea</t>
        </is>
      </c>
      <c r="I529" s="24" t="inlineStr">
        <is>
          <t>H</t>
        </is>
      </c>
      <c r="J529" s="24" t="inlineStr">
        <is>
          <t>E0-Liverpoo-Chelsea</t>
        </is>
      </c>
      <c r="K529" s="24" t="n">
        <v>5</v>
      </c>
      <c r="L529" s="11">
        <f>IF(INDEX(Matches!$X:$X,AA529)=0,"",IF(I529="H",INDEX(Matches!$H:$H,AA529),INDEX(Matches!$I:$I,AA529)))</f>
        <v/>
      </c>
      <c r="M529" s="11">
        <f>IF(INDEX(Matches!$X:$X,AA529)=0,"",IF(I529="H",INDEX(Matches!$I:$I,AA529),INDEX(Matches!$H:$H,AA529)))</f>
        <v/>
      </c>
      <c r="N529" s="11">
        <f>IF(L529="","",IF(L529&gt;M529,"W",IF(L529=M529,"D","L")))</f>
        <v/>
      </c>
      <c r="O529" s="11">
        <f>IF(L529="","",IF(L529&gt;M529,3,IF(L529=M529,1,0)))</f>
        <v/>
      </c>
      <c r="P529" s="31">
        <f>IF(I529="H",INDEX(Matches!$L:$L,AA529),INDEX(Matches!$N:$N,AA529))</f>
        <v/>
      </c>
      <c r="Q529" s="31">
        <f>INDEX(Matches!$M:$M,AA529)</f>
        <v/>
      </c>
      <c r="R529" s="31">
        <f>IF(I529="H",INDEX(Matches!$N:$N,AA529),INDEX(Matches!$L:$L,AA529))</f>
        <v/>
      </c>
      <c r="S529" s="33">
        <f>IF(I529="H",INDEX(Matches!$O:$O,AA529),INDEX(Matches!$P:$P,AA529))</f>
        <v/>
      </c>
      <c r="T529" s="33">
        <f>IF(INDEX(Matches!$J:$J,AA529)="","",IF(I529="H",INDEX(Matches!$J:$J,AA529),INDEX(Matches!$K:$K,AA529)))</f>
        <v/>
      </c>
      <c r="U529" s="33">
        <f>IF(INDEX(Matches!$K:$K,AA529)="","",IF(I529="H",INDEX(Matches!$K:$K,AA529),INDEX(Matches!$J:$J,AA529)))</f>
        <v/>
      </c>
      <c r="V529" s="30">
        <f>IF(T529="","",T529-U529)</f>
        <v/>
      </c>
      <c r="W529" s="33">
        <f>IF(I529="H",INDEX(Matches!$T:$T,AA529),INDEX(Matches!$U:$U,AA529))</f>
        <v/>
      </c>
      <c r="X529" s="11">
        <f>INDEX(Matches!$X:$X,AA529)</f>
        <v/>
      </c>
      <c r="Y529" s="30">
        <f>IF(O529="","",O529-S529)</f>
        <v/>
      </c>
      <c r="Z529" s="30">
        <f>IF(W529="","",W529-S529)</f>
        <v/>
      </c>
      <c r="AA529" s="24">
        <f>MATCH(J529,Matches!$A:$A,0)</f>
        <v/>
      </c>
      <c r="AB529" s="33" t="n"/>
      <c r="AC529" s="33" t="n">
        <v>1.620823270125151</v>
      </c>
      <c r="AD529" s="24" t="n"/>
      <c r="AE529" s="24" t="n">
        <v>9</v>
      </c>
      <c r="AF529" s="33" t="n"/>
      <c r="AG529" s="33" t="n"/>
    </row>
    <row r="530">
      <c r="A530" s="24" t="inlineStr">
        <is>
          <t>Liverpool|35</t>
        </is>
      </c>
      <c r="B530" s="24" t="inlineStr">
        <is>
          <t>E0</t>
        </is>
      </c>
      <c r="C530" s="24" t="inlineStr">
        <is>
          <t>Premier League</t>
        </is>
      </c>
      <c r="D530" s="24" t="inlineStr">
        <is>
          <t>Liverpool</t>
        </is>
      </c>
      <c r="E530" s="24" t="n">
        <v>35</v>
      </c>
      <c r="F530" s="24" t="n">
        <v>9</v>
      </c>
      <c r="G530" s="29" t="n">
        <v>46515.625</v>
      </c>
      <c r="H530" s="24" t="inlineStr">
        <is>
          <t>Man City</t>
        </is>
      </c>
      <c r="I530" s="24" t="inlineStr">
        <is>
          <t>A</t>
        </is>
      </c>
      <c r="J530" s="24" t="inlineStr">
        <is>
          <t>E0-ManCity-Liverpoo</t>
        </is>
      </c>
      <c r="K530" s="24" t="n">
        <v>2</v>
      </c>
      <c r="L530" s="11">
        <f>IF(INDEX(Matches!$X:$X,AA530)=0,"",IF(I530="H",INDEX(Matches!$H:$H,AA530),INDEX(Matches!$I:$I,AA530)))</f>
        <v/>
      </c>
      <c r="M530" s="11">
        <f>IF(INDEX(Matches!$X:$X,AA530)=0,"",IF(I530="H",INDEX(Matches!$I:$I,AA530),INDEX(Matches!$H:$H,AA530)))</f>
        <v/>
      </c>
      <c r="N530" s="11">
        <f>IF(L530="","",IF(L530&gt;M530,"W",IF(L530=M530,"D","L")))</f>
        <v/>
      </c>
      <c r="O530" s="11">
        <f>IF(L530="","",IF(L530&gt;M530,3,IF(L530=M530,1,0)))</f>
        <v/>
      </c>
      <c r="P530" s="31">
        <f>IF(I530="H",INDEX(Matches!$L:$L,AA530),INDEX(Matches!$N:$N,AA530))</f>
        <v/>
      </c>
      <c r="Q530" s="31">
        <f>INDEX(Matches!$M:$M,AA530)</f>
        <v/>
      </c>
      <c r="R530" s="31">
        <f>IF(I530="H",INDEX(Matches!$N:$N,AA530),INDEX(Matches!$L:$L,AA530))</f>
        <v/>
      </c>
      <c r="S530" s="33">
        <f>IF(I530="H",INDEX(Matches!$O:$O,AA530),INDEX(Matches!$P:$P,AA530))</f>
        <v/>
      </c>
      <c r="T530" s="33">
        <f>IF(INDEX(Matches!$J:$J,AA530)="","",IF(I530="H",INDEX(Matches!$J:$J,AA530),INDEX(Matches!$K:$K,AA530)))</f>
        <v/>
      </c>
      <c r="U530" s="33">
        <f>IF(INDEX(Matches!$K:$K,AA530)="","",IF(I530="H",INDEX(Matches!$K:$K,AA530),INDEX(Matches!$J:$J,AA530)))</f>
        <v/>
      </c>
      <c r="V530" s="30">
        <f>IF(T530="","",T530-U530)</f>
        <v/>
      </c>
      <c r="W530" s="33">
        <f>IF(I530="H",INDEX(Matches!$T:$T,AA530),INDEX(Matches!$U:$U,AA530))</f>
        <v/>
      </c>
      <c r="X530" s="11">
        <f>INDEX(Matches!$X:$X,AA530)</f>
        <v/>
      </c>
      <c r="Y530" s="30">
        <f>IF(O530="","",O530-S530)</f>
        <v/>
      </c>
      <c r="Z530" s="30">
        <f>IF(W530="","",W530-S530)</f>
        <v/>
      </c>
      <c r="AA530" s="24">
        <f>MATCH(J530,Matches!$A:$A,0)</f>
        <v/>
      </c>
      <c r="AB530" s="33" t="n"/>
      <c r="AC530" s="33" t="n">
        <v>1.069367767452905</v>
      </c>
      <c r="AD530" s="24" t="n"/>
      <c r="AE530" s="24" t="n">
        <v>9</v>
      </c>
      <c r="AF530" s="33" t="n"/>
      <c r="AG530" s="33" t="n"/>
    </row>
    <row r="531">
      <c r="A531" s="24" t="inlineStr">
        <is>
          <t>Liverpool|36</t>
        </is>
      </c>
      <c r="B531" s="24" t="inlineStr">
        <is>
          <t>E0</t>
        </is>
      </c>
      <c r="C531" s="24" t="inlineStr">
        <is>
          <t>Premier League</t>
        </is>
      </c>
      <c r="D531" s="24" t="inlineStr">
        <is>
          <t>Liverpool</t>
        </is>
      </c>
      <c r="E531" s="24" t="n">
        <v>36</v>
      </c>
      <c r="F531" s="24" t="n">
        <v>9</v>
      </c>
      <c r="G531" s="29" t="n">
        <v>46522.625</v>
      </c>
      <c r="H531" s="24" t="inlineStr">
        <is>
          <t>Brentford</t>
        </is>
      </c>
      <c r="I531" s="24" t="inlineStr">
        <is>
          <t>H</t>
        </is>
      </c>
      <c r="J531" s="24" t="inlineStr">
        <is>
          <t>E0-Liverpoo-Brentfor</t>
        </is>
      </c>
      <c r="K531" s="24" t="n">
        <v>12</v>
      </c>
      <c r="L531" s="11">
        <f>IF(INDEX(Matches!$X:$X,AA531)=0,"",IF(I531="H",INDEX(Matches!$H:$H,AA531),INDEX(Matches!$I:$I,AA531)))</f>
        <v/>
      </c>
      <c r="M531" s="11">
        <f>IF(INDEX(Matches!$X:$X,AA531)=0,"",IF(I531="H",INDEX(Matches!$I:$I,AA531),INDEX(Matches!$H:$H,AA531)))</f>
        <v/>
      </c>
      <c r="N531" s="11">
        <f>IF(L531="","",IF(L531&gt;M531,"W",IF(L531=M531,"D","L")))</f>
        <v/>
      </c>
      <c r="O531" s="11">
        <f>IF(L531="","",IF(L531&gt;M531,3,IF(L531=M531,1,0)))</f>
        <v/>
      </c>
      <c r="P531" s="31">
        <f>IF(I531="H",INDEX(Matches!$L:$L,AA531),INDEX(Matches!$N:$N,AA531))</f>
        <v/>
      </c>
      <c r="Q531" s="31">
        <f>INDEX(Matches!$M:$M,AA531)</f>
        <v/>
      </c>
      <c r="R531" s="31">
        <f>IF(I531="H",INDEX(Matches!$N:$N,AA531),INDEX(Matches!$L:$L,AA531))</f>
        <v/>
      </c>
      <c r="S531" s="33">
        <f>IF(I531="H",INDEX(Matches!$O:$O,AA531),INDEX(Matches!$P:$P,AA531))</f>
        <v/>
      </c>
      <c r="T531" s="33">
        <f>IF(INDEX(Matches!$J:$J,AA531)="","",IF(I531="H",INDEX(Matches!$J:$J,AA531),INDEX(Matches!$K:$K,AA531)))</f>
        <v/>
      </c>
      <c r="U531" s="33">
        <f>IF(INDEX(Matches!$K:$K,AA531)="","",IF(I531="H",INDEX(Matches!$K:$K,AA531),INDEX(Matches!$J:$J,AA531)))</f>
        <v/>
      </c>
      <c r="V531" s="30">
        <f>IF(T531="","",T531-U531)</f>
        <v/>
      </c>
      <c r="W531" s="33">
        <f>IF(I531="H",INDEX(Matches!$T:$T,AA531),INDEX(Matches!$U:$U,AA531))</f>
        <v/>
      </c>
      <c r="X531" s="11">
        <f>INDEX(Matches!$X:$X,AA531)</f>
        <v/>
      </c>
      <c r="Y531" s="30">
        <f>IF(O531="","",O531-S531)</f>
        <v/>
      </c>
      <c r="Z531" s="30">
        <f>IF(W531="","",W531-S531)</f>
        <v/>
      </c>
      <c r="AA531" s="24">
        <f>MATCH(J531,Matches!$A:$A,0)</f>
        <v/>
      </c>
      <c r="AB531" s="33" t="n"/>
      <c r="AC531" s="33" t="n">
        <v>2.039133857872772</v>
      </c>
      <c r="AD531" s="24" t="n"/>
      <c r="AE531" s="24" t="n">
        <v>9</v>
      </c>
      <c r="AF531" s="33" t="n"/>
      <c r="AG531" s="33" t="n"/>
    </row>
    <row r="532">
      <c r="A532" s="24" t="inlineStr">
        <is>
          <t>Liverpool|37</t>
        </is>
      </c>
      <c r="B532" s="24" t="inlineStr">
        <is>
          <t>E0</t>
        </is>
      </c>
      <c r="C532" s="24" t="inlineStr">
        <is>
          <t>Premier League</t>
        </is>
      </c>
      <c r="D532" s="24" t="inlineStr">
        <is>
          <t>Liverpool</t>
        </is>
      </c>
      <c r="E532" s="24" t="n">
        <v>37</v>
      </c>
      <c r="F532" s="24" t="n">
        <v>10</v>
      </c>
      <c r="G532" s="29" t="n">
        <v>46530.625</v>
      </c>
      <c r="H532" s="24" t="inlineStr">
        <is>
          <t>Brighton</t>
        </is>
      </c>
      <c r="I532" s="24" t="inlineStr">
        <is>
          <t>A</t>
        </is>
      </c>
      <c r="J532" s="24" t="inlineStr">
        <is>
          <t>E0-Brighton-Liverpoo</t>
        </is>
      </c>
      <c r="K532" s="24" t="n">
        <v>8</v>
      </c>
      <c r="L532" s="11">
        <f>IF(INDEX(Matches!$X:$X,AA532)=0,"",IF(I532="H",INDEX(Matches!$H:$H,AA532),INDEX(Matches!$I:$I,AA532)))</f>
        <v/>
      </c>
      <c r="M532" s="11">
        <f>IF(INDEX(Matches!$X:$X,AA532)=0,"",IF(I532="H",INDEX(Matches!$I:$I,AA532),INDEX(Matches!$H:$H,AA532)))</f>
        <v/>
      </c>
      <c r="N532" s="11">
        <f>IF(L532="","",IF(L532&gt;M532,"W",IF(L532=M532,"D","L")))</f>
        <v/>
      </c>
      <c r="O532" s="11">
        <f>IF(L532="","",IF(L532&gt;M532,3,IF(L532=M532,1,0)))</f>
        <v/>
      </c>
      <c r="P532" s="31">
        <f>IF(I532="H",INDEX(Matches!$L:$L,AA532),INDEX(Matches!$N:$N,AA532))</f>
        <v/>
      </c>
      <c r="Q532" s="31">
        <f>INDEX(Matches!$M:$M,AA532)</f>
        <v/>
      </c>
      <c r="R532" s="31">
        <f>IF(I532="H",INDEX(Matches!$N:$N,AA532),INDEX(Matches!$L:$L,AA532))</f>
        <v/>
      </c>
      <c r="S532" s="33">
        <f>IF(I532="H",INDEX(Matches!$O:$O,AA532),INDEX(Matches!$P:$P,AA532))</f>
        <v/>
      </c>
      <c r="T532" s="33">
        <f>IF(INDEX(Matches!$J:$J,AA532)="","",IF(I532="H",INDEX(Matches!$J:$J,AA532),INDEX(Matches!$K:$K,AA532)))</f>
        <v/>
      </c>
      <c r="U532" s="33">
        <f>IF(INDEX(Matches!$K:$K,AA532)="","",IF(I532="H",INDEX(Matches!$K:$K,AA532),INDEX(Matches!$J:$J,AA532)))</f>
        <v/>
      </c>
      <c r="V532" s="30">
        <f>IF(T532="","",T532-U532)</f>
        <v/>
      </c>
      <c r="W532" s="33">
        <f>IF(I532="H",INDEX(Matches!$T:$T,AA532),INDEX(Matches!$U:$U,AA532))</f>
        <v/>
      </c>
      <c r="X532" s="11">
        <f>INDEX(Matches!$X:$X,AA532)</f>
        <v/>
      </c>
      <c r="Y532" s="30">
        <f>IF(O532="","",O532-S532)</f>
        <v/>
      </c>
      <c r="Z532" s="30">
        <f>IF(W532="","",W532-S532)</f>
        <v/>
      </c>
      <c r="AA532" s="24">
        <f>MATCH(J532,Matches!$A:$A,0)</f>
        <v/>
      </c>
      <c r="AB532" s="33" t="n"/>
      <c r="AC532" s="33" t="n">
        <v>1.594328245444109</v>
      </c>
      <c r="AD532" s="24" t="n"/>
      <c r="AE532" s="24" t="n">
        <v>10</v>
      </c>
      <c r="AF532" s="33" t="n"/>
      <c r="AG532" s="33" t="n"/>
    </row>
    <row r="533">
      <c r="A533" s="24" t="inlineStr">
        <is>
          <t>Liverpool|38</t>
        </is>
      </c>
      <c r="B533" s="24" t="inlineStr">
        <is>
          <t>E0</t>
        </is>
      </c>
      <c r="C533" s="24" t="inlineStr">
        <is>
          <t>Premier League</t>
        </is>
      </c>
      <c r="D533" s="24" t="inlineStr">
        <is>
          <t>Liverpool</t>
        </is>
      </c>
      <c r="E533" s="24" t="n">
        <v>38</v>
      </c>
      <c r="F533" s="24" t="n">
        <v>10</v>
      </c>
      <c r="G533" s="29" t="n">
        <v>46537.66666666666</v>
      </c>
      <c r="H533" s="24" t="inlineStr">
        <is>
          <t>Bournemouth</t>
        </is>
      </c>
      <c r="I533" s="24" t="inlineStr">
        <is>
          <t>H</t>
        </is>
      </c>
      <c r="J533" s="24" t="inlineStr">
        <is>
          <t>E0-Liverpoo-Bournemo</t>
        </is>
      </c>
      <c r="K533" s="24" t="n">
        <v>11</v>
      </c>
      <c r="L533" s="11">
        <f>IF(INDEX(Matches!$X:$X,AA533)=0,"",IF(I533="H",INDEX(Matches!$H:$H,AA533),INDEX(Matches!$I:$I,AA533)))</f>
        <v/>
      </c>
      <c r="M533" s="11">
        <f>IF(INDEX(Matches!$X:$X,AA533)=0,"",IF(I533="H",INDEX(Matches!$I:$I,AA533),INDEX(Matches!$H:$H,AA533)))</f>
        <v/>
      </c>
      <c r="N533" s="11">
        <f>IF(L533="","",IF(L533&gt;M533,"W",IF(L533=M533,"D","L")))</f>
        <v/>
      </c>
      <c r="O533" s="11">
        <f>IF(L533="","",IF(L533&gt;M533,3,IF(L533=M533,1,0)))</f>
        <v/>
      </c>
      <c r="P533" s="31">
        <f>IF(I533="H",INDEX(Matches!$L:$L,AA533),INDEX(Matches!$N:$N,AA533))</f>
        <v/>
      </c>
      <c r="Q533" s="31">
        <f>INDEX(Matches!$M:$M,AA533)</f>
        <v/>
      </c>
      <c r="R533" s="31">
        <f>IF(I533="H",INDEX(Matches!$N:$N,AA533),INDEX(Matches!$L:$L,AA533))</f>
        <v/>
      </c>
      <c r="S533" s="33">
        <f>IF(I533="H",INDEX(Matches!$O:$O,AA533),INDEX(Matches!$P:$P,AA533))</f>
        <v/>
      </c>
      <c r="T533" s="33">
        <f>IF(INDEX(Matches!$J:$J,AA533)="","",IF(I533="H",INDEX(Matches!$J:$J,AA533),INDEX(Matches!$K:$K,AA533)))</f>
        <v/>
      </c>
      <c r="U533" s="33">
        <f>IF(INDEX(Matches!$K:$K,AA533)="","",IF(I533="H",INDEX(Matches!$K:$K,AA533),INDEX(Matches!$J:$J,AA533)))</f>
        <v/>
      </c>
      <c r="V533" s="30">
        <f>IF(T533="","",T533-U533)</f>
        <v/>
      </c>
      <c r="W533" s="33">
        <f>IF(I533="H",INDEX(Matches!$T:$T,AA533),INDEX(Matches!$U:$U,AA533))</f>
        <v/>
      </c>
      <c r="X533" s="11">
        <f>INDEX(Matches!$X:$X,AA533)</f>
        <v/>
      </c>
      <c r="Y533" s="30">
        <f>IF(O533="","",O533-S533)</f>
        <v/>
      </c>
      <c r="Z533" s="30">
        <f>IF(W533="","",W533-S533)</f>
        <v/>
      </c>
      <c r="AA533" s="24">
        <f>MATCH(J533,Matches!$A:$A,0)</f>
        <v/>
      </c>
      <c r="AB533" s="33" t="n"/>
      <c r="AC533" s="33" t="n">
        <v>2.003177737385883</v>
      </c>
      <c r="AD533" s="24" t="n"/>
      <c r="AE533" s="24" t="n">
        <v>10</v>
      </c>
      <c r="AF533" s="33" t="n"/>
      <c r="AG533" s="33" t="n"/>
    </row>
    <row r="534">
      <c r="A534" s="24" t="inlineStr">
        <is>
          <t>Man City|1</t>
        </is>
      </c>
      <c r="B534" s="24" t="inlineStr">
        <is>
          <t>E0</t>
        </is>
      </c>
      <c r="C534" s="24" t="inlineStr">
        <is>
          <t>Premier League</t>
        </is>
      </c>
      <c r="D534" s="24" t="inlineStr">
        <is>
          <t>Man City</t>
        </is>
      </c>
      <c r="E534" s="24" t="n">
        <v>1</v>
      </c>
      <c r="F534" s="24" t="n">
        <v>1</v>
      </c>
      <c r="G534" s="29" t="n">
        <v>46257.58333333334</v>
      </c>
      <c r="H534" s="24" t="inlineStr">
        <is>
          <t>Bournemouth</t>
        </is>
      </c>
      <c r="I534" s="24" t="inlineStr">
        <is>
          <t>H</t>
        </is>
      </c>
      <c r="J534" s="24" t="inlineStr">
        <is>
          <t>E0-ManCity-Bournemo</t>
        </is>
      </c>
      <c r="K534" s="24" t="n">
        <v>11</v>
      </c>
      <c r="L534" s="11">
        <f>IF(INDEX(Matches!$X:$X,AA534)=0,"",IF(I534="H",INDEX(Matches!$H:$H,AA534),INDEX(Matches!$I:$I,AA534)))</f>
        <v/>
      </c>
      <c r="M534" s="11">
        <f>IF(INDEX(Matches!$X:$X,AA534)=0,"",IF(I534="H",INDEX(Matches!$I:$I,AA534),INDEX(Matches!$H:$H,AA534)))</f>
        <v/>
      </c>
      <c r="N534" s="11">
        <f>IF(L534="","",IF(L534&gt;M534,"W",IF(L534=M534,"D","L")))</f>
        <v/>
      </c>
      <c r="O534" s="11">
        <f>IF(L534="","",IF(L534&gt;M534,3,IF(L534=M534,1,0)))</f>
        <v/>
      </c>
      <c r="P534" s="31">
        <f>IF(I534="H",INDEX(Matches!$L:$L,AA534),INDEX(Matches!$N:$N,AA534))</f>
        <v/>
      </c>
      <c r="Q534" s="31">
        <f>INDEX(Matches!$M:$M,AA534)</f>
        <v/>
      </c>
      <c r="R534" s="31">
        <f>IF(I534="H",INDEX(Matches!$N:$N,AA534),INDEX(Matches!$L:$L,AA534))</f>
        <v/>
      </c>
      <c r="S534" s="33">
        <f>IF(I534="H",INDEX(Matches!$O:$O,AA534),INDEX(Matches!$P:$P,AA534))</f>
        <v/>
      </c>
      <c r="T534" s="33">
        <f>IF(INDEX(Matches!$J:$J,AA534)="","",IF(I534="H",INDEX(Matches!$J:$J,AA534),INDEX(Matches!$K:$K,AA534)))</f>
        <v/>
      </c>
      <c r="U534" s="33">
        <f>IF(INDEX(Matches!$K:$K,AA534)="","",IF(I534="H",INDEX(Matches!$K:$K,AA534),INDEX(Matches!$J:$J,AA534)))</f>
        <v/>
      </c>
      <c r="V534" s="30">
        <f>IF(T534="","",T534-U534)</f>
        <v/>
      </c>
      <c r="W534" s="33">
        <f>IF(I534="H",INDEX(Matches!$T:$T,AA534),INDEX(Matches!$U:$U,AA534))</f>
        <v/>
      </c>
      <c r="X534" s="11">
        <f>INDEX(Matches!$X:$X,AA534)</f>
        <v/>
      </c>
      <c r="Y534" s="30">
        <f>IF(O534="","",O534-S534)</f>
        <v/>
      </c>
      <c r="Z534" s="30">
        <f>IF(W534="","",W534-S534)</f>
        <v/>
      </c>
      <c r="AA534" s="24">
        <f>MATCH(J534,Matches!$A:$A,0)</f>
        <v/>
      </c>
      <c r="AB534" s="33" t="n">
        <v>2.160973593095964</v>
      </c>
      <c r="AC534" s="33" t="n"/>
      <c r="AD534" s="24" t="n"/>
      <c r="AE534" s="24" t="n">
        <v>1</v>
      </c>
      <c r="AF534" s="33" t="n">
        <v>1.97</v>
      </c>
      <c r="AG534" s="33" t="n">
        <v>0.54</v>
      </c>
    </row>
    <row r="535">
      <c r="A535" s="24" t="inlineStr">
        <is>
          <t>Man City|2</t>
        </is>
      </c>
      <c r="B535" s="24" t="inlineStr">
        <is>
          <t>E0</t>
        </is>
      </c>
      <c r="C535" s="24" t="inlineStr">
        <is>
          <t>Premier League</t>
        </is>
      </c>
      <c r="D535" s="24" t="inlineStr">
        <is>
          <t>Man City</t>
        </is>
      </c>
      <c r="E535" s="24" t="n">
        <v>2</v>
      </c>
      <c r="F535" s="24" t="n">
        <v>1</v>
      </c>
      <c r="G535" s="29" t="n">
        <v>46262.83333333334</v>
      </c>
      <c r="H535" s="24" t="inlineStr">
        <is>
          <t>Crystal Palace</t>
        </is>
      </c>
      <c r="I535" s="24" t="inlineStr">
        <is>
          <t>A</t>
        </is>
      </c>
      <c r="J535" s="24" t="inlineStr">
        <is>
          <t>E0-CrystalP-ManCity</t>
        </is>
      </c>
      <c r="K535" s="24" t="n">
        <v>15</v>
      </c>
      <c r="L535" s="11">
        <f>IF(INDEX(Matches!$X:$X,AA535)=0,"",IF(I535="H",INDEX(Matches!$H:$H,AA535),INDEX(Matches!$I:$I,AA535)))</f>
        <v/>
      </c>
      <c r="M535" s="11">
        <f>IF(INDEX(Matches!$X:$X,AA535)=0,"",IF(I535="H",INDEX(Matches!$I:$I,AA535),INDEX(Matches!$H:$H,AA535)))</f>
        <v/>
      </c>
      <c r="N535" s="11">
        <f>IF(L535="","",IF(L535&gt;M535,"W",IF(L535=M535,"D","L")))</f>
        <v/>
      </c>
      <c r="O535" s="11">
        <f>IF(L535="","",IF(L535&gt;M535,3,IF(L535=M535,1,0)))</f>
        <v/>
      </c>
      <c r="P535" s="31">
        <f>IF(I535="H",INDEX(Matches!$L:$L,AA535),INDEX(Matches!$N:$N,AA535))</f>
        <v/>
      </c>
      <c r="Q535" s="31">
        <f>INDEX(Matches!$M:$M,AA535)</f>
        <v/>
      </c>
      <c r="R535" s="31">
        <f>IF(I535="H",INDEX(Matches!$N:$N,AA535),INDEX(Matches!$L:$L,AA535))</f>
        <v/>
      </c>
      <c r="S535" s="33">
        <f>IF(I535="H",INDEX(Matches!$O:$O,AA535),INDEX(Matches!$P:$P,AA535))</f>
        <v/>
      </c>
      <c r="T535" s="33">
        <f>IF(INDEX(Matches!$J:$J,AA535)="","",IF(I535="H",INDEX(Matches!$J:$J,AA535),INDEX(Matches!$K:$K,AA535)))</f>
        <v/>
      </c>
      <c r="U535" s="33">
        <f>IF(INDEX(Matches!$K:$K,AA535)="","",IF(I535="H",INDEX(Matches!$K:$K,AA535),INDEX(Matches!$J:$J,AA535)))</f>
        <v/>
      </c>
      <c r="V535" s="30">
        <f>IF(T535="","",T535-U535)</f>
        <v/>
      </c>
      <c r="W535" s="33">
        <f>IF(I535="H",INDEX(Matches!$T:$T,AA535),INDEX(Matches!$U:$U,AA535))</f>
        <v/>
      </c>
      <c r="X535" s="11">
        <f>INDEX(Matches!$X:$X,AA535)</f>
        <v/>
      </c>
      <c r="Y535" s="30">
        <f>IF(O535="","",O535-S535)</f>
        <v/>
      </c>
      <c r="Z535" s="30">
        <f>IF(W535="","",W535-S535)</f>
        <v/>
      </c>
      <c r="AA535" s="24">
        <f>MATCH(J535,Matches!$A:$A,0)</f>
        <v/>
      </c>
      <c r="AB535" s="33" t="n">
        <v>1.973542058357426</v>
      </c>
      <c r="AC535" s="33" t="n"/>
      <c r="AD535" s="24" t="n"/>
      <c r="AE535" s="24" t="n">
        <v>1</v>
      </c>
      <c r="AF535" s="33" t="n">
        <v>2.06</v>
      </c>
      <c r="AG535" s="33" t="n">
        <v>0.76</v>
      </c>
    </row>
    <row r="536">
      <c r="A536" s="24" t="inlineStr">
        <is>
          <t>Man City|3</t>
        </is>
      </c>
      <c r="B536" s="24" t="inlineStr">
        <is>
          <t>E0</t>
        </is>
      </c>
      <c r="C536" s="24" t="inlineStr">
        <is>
          <t>Premier League</t>
        </is>
      </c>
      <c r="D536" s="24" t="inlineStr">
        <is>
          <t>Man City</t>
        </is>
      </c>
      <c r="E536" s="24" t="n">
        <v>3</v>
      </c>
      <c r="F536" s="24" t="n">
        <v>1</v>
      </c>
      <c r="G536" s="29" t="n">
        <v>46270.625</v>
      </c>
      <c r="H536" s="24" t="inlineStr">
        <is>
          <t>Coventry</t>
        </is>
      </c>
      <c r="I536" s="24" t="inlineStr">
        <is>
          <t>H</t>
        </is>
      </c>
      <c r="J536" s="24" t="inlineStr">
        <is>
          <t>E0-ManCity-Coventry</t>
        </is>
      </c>
      <c r="K536" s="24" t="n">
        <v>18</v>
      </c>
      <c r="L536" s="11">
        <f>IF(INDEX(Matches!$X:$X,AA536)=0,"",IF(I536="H",INDEX(Matches!$H:$H,AA536),INDEX(Matches!$I:$I,AA536)))</f>
        <v/>
      </c>
      <c r="M536" s="11">
        <f>IF(INDEX(Matches!$X:$X,AA536)=0,"",IF(I536="H",INDEX(Matches!$I:$I,AA536),INDEX(Matches!$H:$H,AA536)))</f>
        <v/>
      </c>
      <c r="N536" s="11">
        <f>IF(L536="","",IF(L536&gt;M536,"W",IF(L536=M536,"D","L")))</f>
        <v/>
      </c>
      <c r="O536" s="11">
        <f>IF(L536="","",IF(L536&gt;M536,3,IF(L536=M536,1,0)))</f>
        <v/>
      </c>
      <c r="P536" s="31">
        <f>IF(I536="H",INDEX(Matches!$L:$L,AA536),INDEX(Matches!$N:$N,AA536))</f>
        <v/>
      </c>
      <c r="Q536" s="31">
        <f>INDEX(Matches!$M:$M,AA536)</f>
        <v/>
      </c>
      <c r="R536" s="31">
        <f>IF(I536="H",INDEX(Matches!$N:$N,AA536),INDEX(Matches!$L:$L,AA536))</f>
        <v/>
      </c>
      <c r="S536" s="33">
        <f>IF(I536="H",INDEX(Matches!$O:$O,AA536),INDEX(Matches!$P:$P,AA536))</f>
        <v/>
      </c>
      <c r="T536" s="33">
        <f>IF(INDEX(Matches!$J:$J,AA536)="","",IF(I536="H",INDEX(Matches!$J:$J,AA536),INDEX(Matches!$K:$K,AA536)))</f>
        <v/>
      </c>
      <c r="U536" s="33">
        <f>IF(INDEX(Matches!$K:$K,AA536)="","",IF(I536="H",INDEX(Matches!$K:$K,AA536),INDEX(Matches!$J:$J,AA536)))</f>
        <v/>
      </c>
      <c r="V536" s="30">
        <f>IF(T536="","",T536-U536)</f>
        <v/>
      </c>
      <c r="W536" s="33">
        <f>IF(I536="H",INDEX(Matches!$T:$T,AA536),INDEX(Matches!$U:$U,AA536))</f>
        <v/>
      </c>
      <c r="X536" s="11">
        <f>INDEX(Matches!$X:$X,AA536)</f>
        <v/>
      </c>
      <c r="Y536" s="30">
        <f>IF(O536="","",O536-S536)</f>
        <v/>
      </c>
      <c r="Z536" s="30">
        <f>IF(W536="","",W536-S536)</f>
        <v/>
      </c>
      <c r="AA536" s="24">
        <f>MATCH(J536,Matches!$A:$A,0)</f>
        <v/>
      </c>
      <c r="AB536" s="33" t="n"/>
      <c r="AC536" s="33" t="n"/>
      <c r="AD536" s="24" t="inlineStr">
        <is>
          <t>Y</t>
        </is>
      </c>
      <c r="AE536" s="24" t="n">
        <v>1</v>
      </c>
      <c r="AF536" s="33" t="n"/>
      <c r="AG536" s="33" t="n"/>
    </row>
    <row r="537">
      <c r="A537" s="24" t="inlineStr">
        <is>
          <t>Man City|4</t>
        </is>
      </c>
      <c r="B537" s="24" t="inlineStr">
        <is>
          <t>E0</t>
        </is>
      </c>
      <c r="C537" s="24" t="inlineStr">
        <is>
          <t>Premier League</t>
        </is>
      </c>
      <c r="D537" s="24" t="inlineStr">
        <is>
          <t>Man City</t>
        </is>
      </c>
      <c r="E537" s="24" t="n">
        <v>4</v>
      </c>
      <c r="F537" s="24" t="n">
        <v>1</v>
      </c>
      <c r="G537" s="29" t="n">
        <v>46278.6875</v>
      </c>
      <c r="H537" s="24" t="inlineStr">
        <is>
          <t>Man Utd</t>
        </is>
      </c>
      <c r="I537" s="24" t="inlineStr">
        <is>
          <t>A</t>
        </is>
      </c>
      <c r="J537" s="24" t="inlineStr">
        <is>
          <t>E0-ManUtd-ManCity</t>
        </is>
      </c>
      <c r="K537" s="24" t="n">
        <v>4</v>
      </c>
      <c r="L537" s="11">
        <f>IF(INDEX(Matches!$X:$X,AA537)=0,"",IF(I537="H",INDEX(Matches!$H:$H,AA537),INDEX(Matches!$I:$I,AA537)))</f>
        <v/>
      </c>
      <c r="M537" s="11">
        <f>IF(INDEX(Matches!$X:$X,AA537)=0,"",IF(I537="H",INDEX(Matches!$I:$I,AA537),INDEX(Matches!$H:$H,AA537)))</f>
        <v/>
      </c>
      <c r="N537" s="11">
        <f>IF(L537="","",IF(L537&gt;M537,"W",IF(L537=M537,"D","L")))</f>
        <v/>
      </c>
      <c r="O537" s="11">
        <f>IF(L537="","",IF(L537&gt;M537,3,IF(L537=M537,1,0)))</f>
        <v/>
      </c>
      <c r="P537" s="31">
        <f>IF(I537="H",INDEX(Matches!$L:$L,AA537),INDEX(Matches!$N:$N,AA537))</f>
        <v/>
      </c>
      <c r="Q537" s="31">
        <f>INDEX(Matches!$M:$M,AA537)</f>
        <v/>
      </c>
      <c r="R537" s="31">
        <f>IF(I537="H",INDEX(Matches!$N:$N,AA537),INDEX(Matches!$L:$L,AA537))</f>
        <v/>
      </c>
      <c r="S537" s="33">
        <f>IF(I537="H",INDEX(Matches!$O:$O,AA537),INDEX(Matches!$P:$P,AA537))</f>
        <v/>
      </c>
      <c r="T537" s="33">
        <f>IF(INDEX(Matches!$J:$J,AA537)="","",IF(I537="H",INDEX(Matches!$J:$J,AA537),INDEX(Matches!$K:$K,AA537)))</f>
        <v/>
      </c>
      <c r="U537" s="33">
        <f>IF(INDEX(Matches!$K:$K,AA537)="","",IF(I537="H",INDEX(Matches!$K:$K,AA537),INDEX(Matches!$J:$J,AA537)))</f>
        <v/>
      </c>
      <c r="V537" s="30">
        <f>IF(T537="","",T537-U537)</f>
        <v/>
      </c>
      <c r="W537" s="33">
        <f>IF(I537="H",INDEX(Matches!$T:$T,AA537),INDEX(Matches!$U:$U,AA537))</f>
        <v/>
      </c>
      <c r="X537" s="11">
        <f>INDEX(Matches!$X:$X,AA537)</f>
        <v/>
      </c>
      <c r="Y537" s="30">
        <f>IF(O537="","",O537-S537)</f>
        <v/>
      </c>
      <c r="Z537" s="30">
        <f>IF(W537="","",W537-S537)</f>
        <v/>
      </c>
      <c r="AA537" s="24">
        <f>MATCH(J537,Matches!$A:$A,0)</f>
        <v/>
      </c>
      <c r="AB537" s="33" t="n">
        <v>1.589164785553048</v>
      </c>
      <c r="AC537" s="33" t="n"/>
      <c r="AD537" s="24" t="n"/>
      <c r="AE537" s="24" t="n">
        <v>1</v>
      </c>
      <c r="AF537" s="33" t="n"/>
      <c r="AG537" s="33" t="n"/>
    </row>
    <row r="538">
      <c r="A538" s="24" t="inlineStr">
        <is>
          <t>Man City|5</t>
        </is>
      </c>
      <c r="B538" s="24" t="inlineStr">
        <is>
          <t>E0</t>
        </is>
      </c>
      <c r="C538" s="24" t="inlineStr">
        <is>
          <t>Premier League</t>
        </is>
      </c>
      <c r="D538" s="24" t="inlineStr">
        <is>
          <t>Man City</t>
        </is>
      </c>
      <c r="E538" s="24" t="n">
        <v>5</v>
      </c>
      <c r="F538" s="24" t="n">
        <v>2</v>
      </c>
      <c r="G538" s="29" t="n">
        <v>46285.58333333334</v>
      </c>
      <c r="H538" s="24" t="inlineStr">
        <is>
          <t>Sunderland</t>
        </is>
      </c>
      <c r="I538" s="24" t="inlineStr">
        <is>
          <t>H</t>
        </is>
      </c>
      <c r="J538" s="24" t="inlineStr">
        <is>
          <t>E0-ManCity-Sunderla</t>
        </is>
      </c>
      <c r="K538" s="24" t="n">
        <v>17</v>
      </c>
      <c r="L538" s="11">
        <f>IF(INDEX(Matches!$X:$X,AA538)=0,"",IF(I538="H",INDEX(Matches!$H:$H,AA538),INDEX(Matches!$I:$I,AA538)))</f>
        <v/>
      </c>
      <c r="M538" s="11">
        <f>IF(INDEX(Matches!$X:$X,AA538)=0,"",IF(I538="H",INDEX(Matches!$I:$I,AA538),INDEX(Matches!$H:$H,AA538)))</f>
        <v/>
      </c>
      <c r="N538" s="11">
        <f>IF(L538="","",IF(L538&gt;M538,"W",IF(L538=M538,"D","L")))</f>
        <v/>
      </c>
      <c r="O538" s="11">
        <f>IF(L538="","",IF(L538&gt;M538,3,IF(L538=M538,1,0)))</f>
        <v/>
      </c>
      <c r="P538" s="31">
        <f>IF(I538="H",INDEX(Matches!$L:$L,AA538),INDEX(Matches!$N:$N,AA538))</f>
        <v/>
      </c>
      <c r="Q538" s="31">
        <f>INDEX(Matches!$M:$M,AA538)</f>
        <v/>
      </c>
      <c r="R538" s="31">
        <f>IF(I538="H",INDEX(Matches!$N:$N,AA538),INDEX(Matches!$L:$L,AA538))</f>
        <v/>
      </c>
      <c r="S538" s="33">
        <f>IF(I538="H",INDEX(Matches!$O:$O,AA538),INDEX(Matches!$P:$P,AA538))</f>
        <v/>
      </c>
      <c r="T538" s="33">
        <f>IF(INDEX(Matches!$J:$J,AA538)="","",IF(I538="H",INDEX(Matches!$J:$J,AA538),INDEX(Matches!$K:$K,AA538)))</f>
        <v/>
      </c>
      <c r="U538" s="33">
        <f>IF(INDEX(Matches!$K:$K,AA538)="","",IF(I538="H",INDEX(Matches!$K:$K,AA538),INDEX(Matches!$J:$J,AA538)))</f>
        <v/>
      </c>
      <c r="V538" s="30">
        <f>IF(T538="","",T538-U538)</f>
        <v/>
      </c>
      <c r="W538" s="33">
        <f>IF(I538="H",INDEX(Matches!$T:$T,AA538),INDEX(Matches!$U:$U,AA538))</f>
        <v/>
      </c>
      <c r="X538" s="11">
        <f>INDEX(Matches!$X:$X,AA538)</f>
        <v/>
      </c>
      <c r="Y538" s="30">
        <f>IF(O538="","",O538-S538)</f>
        <v/>
      </c>
      <c r="Z538" s="30">
        <f>IF(W538="","",W538-S538)</f>
        <v/>
      </c>
      <c r="AA538" s="24">
        <f>MATCH(J538,Matches!$A:$A,0)</f>
        <v/>
      </c>
      <c r="AB538" s="33" t="n"/>
      <c r="AC538" s="33" t="n"/>
      <c r="AD538" s="24" t="n"/>
      <c r="AE538" s="24" t="n">
        <v>2</v>
      </c>
      <c r="AF538" s="33" t="n"/>
      <c r="AG538" s="33" t="n"/>
    </row>
    <row r="539">
      <c r="A539" s="24" t="inlineStr">
        <is>
          <t>Man City|6</t>
        </is>
      </c>
      <c r="B539" s="24" t="inlineStr">
        <is>
          <t>E0</t>
        </is>
      </c>
      <c r="C539" s="24" t="inlineStr">
        <is>
          <t>Premier League</t>
        </is>
      </c>
      <c r="D539" s="24" t="inlineStr">
        <is>
          <t>Man City</t>
        </is>
      </c>
      <c r="E539" s="24" t="n">
        <v>6</v>
      </c>
      <c r="F539" s="24" t="n">
        <v>2</v>
      </c>
      <c r="G539" s="29" t="n">
        <v>46306.6875</v>
      </c>
      <c r="H539" s="24" t="inlineStr">
        <is>
          <t>Liverpool</t>
        </is>
      </c>
      <c r="I539" s="24" t="inlineStr">
        <is>
          <t>A</t>
        </is>
      </c>
      <c r="J539" s="24" t="inlineStr">
        <is>
          <t>E0-Liverpoo-ManCity</t>
        </is>
      </c>
      <c r="K539" s="24" t="n">
        <v>3</v>
      </c>
      <c r="L539" s="11">
        <f>IF(INDEX(Matches!$X:$X,AA539)=0,"",IF(I539="H",INDEX(Matches!$H:$H,AA539),INDEX(Matches!$I:$I,AA539)))</f>
        <v/>
      </c>
      <c r="M539" s="11">
        <f>IF(INDEX(Matches!$X:$X,AA539)=0,"",IF(I539="H",INDEX(Matches!$I:$I,AA539),INDEX(Matches!$H:$H,AA539)))</f>
        <v/>
      </c>
      <c r="N539" s="11">
        <f>IF(L539="","",IF(L539&gt;M539,"W",IF(L539=M539,"D","L")))</f>
        <v/>
      </c>
      <c r="O539" s="11">
        <f>IF(L539="","",IF(L539&gt;M539,3,IF(L539=M539,1,0)))</f>
        <v/>
      </c>
      <c r="P539" s="31">
        <f>IF(I539="H",INDEX(Matches!$L:$L,AA539),INDEX(Matches!$N:$N,AA539))</f>
        <v/>
      </c>
      <c r="Q539" s="31">
        <f>INDEX(Matches!$M:$M,AA539)</f>
        <v/>
      </c>
      <c r="R539" s="31">
        <f>IF(I539="H",INDEX(Matches!$N:$N,AA539),INDEX(Matches!$L:$L,AA539))</f>
        <v/>
      </c>
      <c r="S539" s="33">
        <f>IF(I539="H",INDEX(Matches!$O:$O,AA539),INDEX(Matches!$P:$P,AA539))</f>
        <v/>
      </c>
      <c r="T539" s="33">
        <f>IF(INDEX(Matches!$J:$J,AA539)="","",IF(I539="H",INDEX(Matches!$J:$J,AA539),INDEX(Matches!$K:$K,AA539)))</f>
        <v/>
      </c>
      <c r="U539" s="33">
        <f>IF(INDEX(Matches!$K:$K,AA539)="","",IF(I539="H",INDEX(Matches!$K:$K,AA539),INDEX(Matches!$J:$J,AA539)))</f>
        <v/>
      </c>
      <c r="V539" s="30">
        <f>IF(T539="","",T539-U539)</f>
        <v/>
      </c>
      <c r="W539" s="33">
        <f>IF(I539="H",INDEX(Matches!$T:$T,AA539),INDEX(Matches!$U:$U,AA539))</f>
        <v/>
      </c>
      <c r="X539" s="11">
        <f>INDEX(Matches!$X:$X,AA539)</f>
        <v/>
      </c>
      <c r="Y539" s="30">
        <f>IF(O539="","",O539-S539)</f>
        <v/>
      </c>
      <c r="Z539" s="30">
        <f>IF(W539="","",W539-S539)</f>
        <v/>
      </c>
      <c r="AA539" s="24">
        <f>MATCH(J539,Matches!$A:$A,0)</f>
        <v/>
      </c>
      <c r="AB539" s="33" t="n"/>
      <c r="AC539" s="33" t="n"/>
      <c r="AD539" s="24" t="inlineStr">
        <is>
          <t>Y</t>
        </is>
      </c>
      <c r="AE539" s="24" t="n">
        <v>2</v>
      </c>
      <c r="AF539" s="33" t="n"/>
      <c r="AG539" s="33" t="n"/>
    </row>
    <row r="540">
      <c r="A540" s="24" t="inlineStr">
        <is>
          <t>Man City|7</t>
        </is>
      </c>
      <c r="B540" s="24" t="inlineStr">
        <is>
          <t>E0</t>
        </is>
      </c>
      <c r="C540" s="24" t="inlineStr">
        <is>
          <t>Premier League</t>
        </is>
      </c>
      <c r="D540" s="24" t="inlineStr">
        <is>
          <t>Man City</t>
        </is>
      </c>
      <c r="E540" s="24" t="n">
        <v>7</v>
      </c>
      <c r="F540" s="24" t="n">
        <v>2</v>
      </c>
      <c r="G540" s="29" t="n">
        <v>46312.625</v>
      </c>
      <c r="H540" s="24" t="inlineStr">
        <is>
          <t>Ipswich</t>
        </is>
      </c>
      <c r="I540" s="24" t="inlineStr">
        <is>
          <t>H</t>
        </is>
      </c>
      <c r="J540" s="24" t="inlineStr">
        <is>
          <t>E0-ManCity-Ipswich</t>
        </is>
      </c>
      <c r="K540" s="24" t="n">
        <v>19</v>
      </c>
      <c r="L540" s="11">
        <f>IF(INDEX(Matches!$X:$X,AA540)=0,"",IF(I540="H",INDEX(Matches!$H:$H,AA540),INDEX(Matches!$I:$I,AA540)))</f>
        <v/>
      </c>
      <c r="M540" s="11">
        <f>IF(INDEX(Matches!$X:$X,AA540)=0,"",IF(I540="H",INDEX(Matches!$I:$I,AA540),INDEX(Matches!$H:$H,AA540)))</f>
        <v/>
      </c>
      <c r="N540" s="11">
        <f>IF(L540="","",IF(L540&gt;M540,"W",IF(L540=M540,"D","L")))</f>
        <v/>
      </c>
      <c r="O540" s="11">
        <f>IF(L540="","",IF(L540&gt;M540,3,IF(L540=M540,1,0)))</f>
        <v/>
      </c>
      <c r="P540" s="31">
        <f>IF(I540="H",INDEX(Matches!$L:$L,AA540),INDEX(Matches!$N:$N,AA540))</f>
        <v/>
      </c>
      <c r="Q540" s="31">
        <f>INDEX(Matches!$M:$M,AA540)</f>
        <v/>
      </c>
      <c r="R540" s="31">
        <f>IF(I540="H",INDEX(Matches!$N:$N,AA540),INDEX(Matches!$L:$L,AA540))</f>
        <v/>
      </c>
      <c r="S540" s="33">
        <f>IF(I540="H",INDEX(Matches!$O:$O,AA540),INDEX(Matches!$P:$P,AA540))</f>
        <v/>
      </c>
      <c r="T540" s="33">
        <f>IF(INDEX(Matches!$J:$J,AA540)="","",IF(I540="H",INDEX(Matches!$J:$J,AA540),INDEX(Matches!$K:$K,AA540)))</f>
        <v/>
      </c>
      <c r="U540" s="33">
        <f>IF(INDEX(Matches!$K:$K,AA540)="","",IF(I540="H",INDEX(Matches!$K:$K,AA540),INDEX(Matches!$J:$J,AA540)))</f>
        <v/>
      </c>
      <c r="V540" s="30">
        <f>IF(T540="","",T540-U540)</f>
        <v/>
      </c>
      <c r="W540" s="33">
        <f>IF(I540="H",INDEX(Matches!$T:$T,AA540),INDEX(Matches!$U:$U,AA540))</f>
        <v/>
      </c>
      <c r="X540" s="11">
        <f>INDEX(Matches!$X:$X,AA540)</f>
        <v/>
      </c>
      <c r="Y540" s="30">
        <f>IF(O540="","",O540-S540)</f>
        <v/>
      </c>
      <c r="Z540" s="30">
        <f>IF(W540="","",W540-S540)</f>
        <v/>
      </c>
      <c r="AA540" s="24">
        <f>MATCH(J540,Matches!$A:$A,0)</f>
        <v/>
      </c>
      <c r="AB540" s="33" t="n"/>
      <c r="AC540" s="33" t="n"/>
      <c r="AD540" s="24" t="inlineStr">
        <is>
          <t>Y</t>
        </is>
      </c>
      <c r="AE540" s="24" t="n">
        <v>2</v>
      </c>
      <c r="AF540" s="33" t="n"/>
      <c r="AG540" s="33" t="n"/>
    </row>
    <row r="541">
      <c r="A541" s="24" t="inlineStr">
        <is>
          <t>Man City|8</t>
        </is>
      </c>
      <c r="B541" s="24" t="inlineStr">
        <is>
          <t>E0</t>
        </is>
      </c>
      <c r="C541" s="24" t="inlineStr">
        <is>
          <t>Premier League</t>
        </is>
      </c>
      <c r="D541" s="24" t="inlineStr">
        <is>
          <t>Man City</t>
        </is>
      </c>
      <c r="E541" s="24" t="n">
        <v>8</v>
      </c>
      <c r="F541" s="24" t="n">
        <v>2</v>
      </c>
      <c r="G541" s="29" t="n">
        <v>46319.52083333334</v>
      </c>
      <c r="H541" s="24" t="inlineStr">
        <is>
          <t>Aston Villa</t>
        </is>
      </c>
      <c r="I541" s="24" t="inlineStr">
        <is>
          <t>A</t>
        </is>
      </c>
      <c r="J541" s="24" t="inlineStr">
        <is>
          <t>E0-AstonVil-ManCity</t>
        </is>
      </c>
      <c r="K541" s="24" t="n">
        <v>7</v>
      </c>
      <c r="L541" s="11">
        <f>IF(INDEX(Matches!$X:$X,AA541)=0,"",IF(I541="H",INDEX(Matches!$H:$H,AA541),INDEX(Matches!$I:$I,AA541)))</f>
        <v/>
      </c>
      <c r="M541" s="11">
        <f>IF(INDEX(Matches!$X:$X,AA541)=0,"",IF(I541="H",INDEX(Matches!$I:$I,AA541),INDEX(Matches!$H:$H,AA541)))</f>
        <v/>
      </c>
      <c r="N541" s="11">
        <f>IF(L541="","",IF(L541&gt;M541,"W",IF(L541=M541,"D","L")))</f>
        <v/>
      </c>
      <c r="O541" s="11">
        <f>IF(L541="","",IF(L541&gt;M541,3,IF(L541=M541,1,0)))</f>
        <v/>
      </c>
      <c r="P541" s="31">
        <f>IF(I541="H",INDEX(Matches!$L:$L,AA541),INDEX(Matches!$N:$N,AA541))</f>
        <v/>
      </c>
      <c r="Q541" s="31">
        <f>INDEX(Matches!$M:$M,AA541)</f>
        <v/>
      </c>
      <c r="R541" s="31">
        <f>IF(I541="H",INDEX(Matches!$N:$N,AA541),INDEX(Matches!$L:$L,AA541))</f>
        <v/>
      </c>
      <c r="S541" s="33">
        <f>IF(I541="H",INDEX(Matches!$O:$O,AA541),INDEX(Matches!$P:$P,AA541))</f>
        <v/>
      </c>
      <c r="T541" s="33">
        <f>IF(INDEX(Matches!$J:$J,AA541)="","",IF(I541="H",INDEX(Matches!$J:$J,AA541),INDEX(Matches!$K:$K,AA541)))</f>
        <v/>
      </c>
      <c r="U541" s="33">
        <f>IF(INDEX(Matches!$K:$K,AA541)="","",IF(I541="H",INDEX(Matches!$K:$K,AA541),INDEX(Matches!$J:$J,AA541)))</f>
        <v/>
      </c>
      <c r="V541" s="30">
        <f>IF(T541="","",T541-U541)</f>
        <v/>
      </c>
      <c r="W541" s="33">
        <f>IF(I541="H",INDEX(Matches!$T:$T,AA541),INDEX(Matches!$U:$U,AA541))</f>
        <v/>
      </c>
      <c r="X541" s="11">
        <f>INDEX(Matches!$X:$X,AA541)</f>
        <v/>
      </c>
      <c r="Y541" s="30">
        <f>IF(O541="","",O541-S541)</f>
        <v/>
      </c>
      <c r="Z541" s="30">
        <f>IF(W541="","",W541-S541)</f>
        <v/>
      </c>
      <c r="AA541" s="24">
        <f>MATCH(J541,Matches!$A:$A,0)</f>
        <v/>
      </c>
      <c r="AB541" s="33" t="n"/>
      <c r="AC541" s="33" t="n">
        <v>1.687018280558174</v>
      </c>
      <c r="AD541" s="24" t="n"/>
      <c r="AE541" s="24" t="n">
        <v>2</v>
      </c>
      <c r="AF541" s="33" t="n"/>
      <c r="AG541" s="33" t="n"/>
    </row>
    <row r="542">
      <c r="A542" s="24" t="inlineStr">
        <is>
          <t>Man City|9</t>
        </is>
      </c>
      <c r="B542" s="24" t="inlineStr">
        <is>
          <t>E0</t>
        </is>
      </c>
      <c r="C542" s="24" t="inlineStr">
        <is>
          <t>Premier League</t>
        </is>
      </c>
      <c r="D542" s="24" t="inlineStr">
        <is>
          <t>Man City</t>
        </is>
      </c>
      <c r="E542" s="24" t="n">
        <v>9</v>
      </c>
      <c r="F542" s="24" t="n">
        <v>3</v>
      </c>
      <c r="G542" s="29" t="n">
        <v>46326.625</v>
      </c>
      <c r="H542" s="24" t="inlineStr">
        <is>
          <t>Brighton</t>
        </is>
      </c>
      <c r="I542" s="24" t="inlineStr">
        <is>
          <t>H</t>
        </is>
      </c>
      <c r="J542" s="24" t="inlineStr">
        <is>
          <t>E0-ManCity-Brighton</t>
        </is>
      </c>
      <c r="K542" s="24" t="n">
        <v>8</v>
      </c>
      <c r="L542" s="11">
        <f>IF(INDEX(Matches!$X:$X,AA542)=0,"",IF(I542="H",INDEX(Matches!$H:$H,AA542),INDEX(Matches!$I:$I,AA542)))</f>
        <v/>
      </c>
      <c r="M542" s="11">
        <f>IF(INDEX(Matches!$X:$X,AA542)=0,"",IF(I542="H",INDEX(Matches!$I:$I,AA542),INDEX(Matches!$H:$H,AA542)))</f>
        <v/>
      </c>
      <c r="N542" s="11">
        <f>IF(L542="","",IF(L542&gt;M542,"W",IF(L542=M542,"D","L")))</f>
        <v/>
      </c>
      <c r="O542" s="11">
        <f>IF(L542="","",IF(L542&gt;M542,3,IF(L542=M542,1,0)))</f>
        <v/>
      </c>
      <c r="P542" s="31">
        <f>IF(I542="H",INDEX(Matches!$L:$L,AA542),INDEX(Matches!$N:$N,AA542))</f>
        <v/>
      </c>
      <c r="Q542" s="31">
        <f>INDEX(Matches!$M:$M,AA542)</f>
        <v/>
      </c>
      <c r="R542" s="31">
        <f>IF(I542="H",INDEX(Matches!$N:$N,AA542),INDEX(Matches!$L:$L,AA542))</f>
        <v/>
      </c>
      <c r="S542" s="33">
        <f>IF(I542="H",INDEX(Matches!$O:$O,AA542),INDEX(Matches!$P:$P,AA542))</f>
        <v/>
      </c>
      <c r="T542" s="33">
        <f>IF(INDEX(Matches!$J:$J,AA542)="","",IF(I542="H",INDEX(Matches!$J:$J,AA542),INDEX(Matches!$K:$K,AA542)))</f>
        <v/>
      </c>
      <c r="U542" s="33">
        <f>IF(INDEX(Matches!$K:$K,AA542)="","",IF(I542="H",INDEX(Matches!$K:$K,AA542),INDEX(Matches!$J:$J,AA542)))</f>
        <v/>
      </c>
      <c r="V542" s="30">
        <f>IF(T542="","",T542-U542)</f>
        <v/>
      </c>
      <c r="W542" s="33">
        <f>IF(I542="H",INDEX(Matches!$T:$T,AA542),INDEX(Matches!$U:$U,AA542))</f>
        <v/>
      </c>
      <c r="X542" s="11">
        <f>INDEX(Matches!$X:$X,AA542)</f>
        <v/>
      </c>
      <c r="Y542" s="30">
        <f>IF(O542="","",O542-S542)</f>
        <v/>
      </c>
      <c r="Z542" s="30">
        <f>IF(W542="","",W542-S542)</f>
        <v/>
      </c>
      <c r="AA542" s="24">
        <f>MATCH(J542,Matches!$A:$A,0)</f>
        <v/>
      </c>
      <c r="AB542" s="33" t="n"/>
      <c r="AC542" s="33" t="n">
        <v>2.054956205677904</v>
      </c>
      <c r="AD542" s="24" t="inlineStr">
        <is>
          <t>Y</t>
        </is>
      </c>
      <c r="AE542" s="24" t="n">
        <v>3</v>
      </c>
      <c r="AF542" s="33" t="n"/>
      <c r="AG542" s="33" t="n"/>
    </row>
    <row r="543">
      <c r="A543" s="24" t="inlineStr">
        <is>
          <t>Man City|10</t>
        </is>
      </c>
      <c r="B543" s="24" t="inlineStr">
        <is>
          <t>E0</t>
        </is>
      </c>
      <c r="C543" s="24" t="inlineStr">
        <is>
          <t>Premier League</t>
        </is>
      </c>
      <c r="D543" s="24" t="inlineStr">
        <is>
          <t>Man City</t>
        </is>
      </c>
      <c r="E543" s="24" t="n">
        <v>10</v>
      </c>
      <c r="F543" s="24" t="n">
        <v>3</v>
      </c>
      <c r="G543" s="29" t="n">
        <v>46333.72916666666</v>
      </c>
      <c r="H543" s="24" t="inlineStr">
        <is>
          <t>Nott'm Forest</t>
        </is>
      </c>
      <c r="I543" s="24" t="inlineStr">
        <is>
          <t>A</t>
        </is>
      </c>
      <c r="J543" s="24" t="inlineStr">
        <is>
          <t>E0-NottmFor-ManCity</t>
        </is>
      </c>
      <c r="K543" s="24" t="n">
        <v>13</v>
      </c>
      <c r="L543" s="11">
        <f>IF(INDEX(Matches!$X:$X,AA543)=0,"",IF(I543="H",INDEX(Matches!$H:$H,AA543),INDEX(Matches!$I:$I,AA543)))</f>
        <v/>
      </c>
      <c r="M543" s="11">
        <f>IF(INDEX(Matches!$X:$X,AA543)=0,"",IF(I543="H",INDEX(Matches!$I:$I,AA543),INDEX(Matches!$H:$H,AA543)))</f>
        <v/>
      </c>
      <c r="N543" s="11">
        <f>IF(L543="","",IF(L543&gt;M543,"W",IF(L543=M543,"D","L")))</f>
        <v/>
      </c>
      <c r="O543" s="11">
        <f>IF(L543="","",IF(L543&gt;M543,3,IF(L543=M543,1,0)))</f>
        <v/>
      </c>
      <c r="P543" s="31">
        <f>IF(I543="H",INDEX(Matches!$L:$L,AA543),INDEX(Matches!$N:$N,AA543))</f>
        <v/>
      </c>
      <c r="Q543" s="31">
        <f>INDEX(Matches!$M:$M,AA543)</f>
        <v/>
      </c>
      <c r="R543" s="31">
        <f>IF(I543="H",INDEX(Matches!$N:$N,AA543),INDEX(Matches!$L:$L,AA543))</f>
        <v/>
      </c>
      <c r="S543" s="33">
        <f>IF(I543="H",INDEX(Matches!$O:$O,AA543),INDEX(Matches!$P:$P,AA543))</f>
        <v/>
      </c>
      <c r="T543" s="33">
        <f>IF(INDEX(Matches!$J:$J,AA543)="","",IF(I543="H",INDEX(Matches!$J:$J,AA543),INDEX(Matches!$K:$K,AA543)))</f>
        <v/>
      </c>
      <c r="U543" s="33">
        <f>IF(INDEX(Matches!$K:$K,AA543)="","",IF(I543="H",INDEX(Matches!$K:$K,AA543),INDEX(Matches!$J:$J,AA543)))</f>
        <v/>
      </c>
      <c r="V543" s="30">
        <f>IF(T543="","",T543-U543)</f>
        <v/>
      </c>
      <c r="W543" s="33">
        <f>IF(I543="H",INDEX(Matches!$T:$T,AA543),INDEX(Matches!$U:$U,AA543))</f>
        <v/>
      </c>
      <c r="X543" s="11">
        <f>INDEX(Matches!$X:$X,AA543)</f>
        <v/>
      </c>
      <c r="Y543" s="30">
        <f>IF(O543="","",O543-S543)</f>
        <v/>
      </c>
      <c r="Z543" s="30">
        <f>IF(W543="","",W543-S543)</f>
        <v/>
      </c>
      <c r="AA543" s="24">
        <f>MATCH(J543,Matches!$A:$A,0)</f>
        <v/>
      </c>
      <c r="AB543" s="33" t="n"/>
      <c r="AC543" s="33" t="n">
        <v>1.869547664354077</v>
      </c>
      <c r="AD543" s="24" t="n"/>
      <c r="AE543" s="24" t="n">
        <v>3</v>
      </c>
      <c r="AF543" s="33" t="n"/>
      <c r="AG543" s="33" t="n"/>
    </row>
    <row r="544">
      <c r="A544" s="24" t="inlineStr">
        <is>
          <t>Man City|11</t>
        </is>
      </c>
      <c r="B544" s="24" t="inlineStr">
        <is>
          <t>E0</t>
        </is>
      </c>
      <c r="C544" s="24" t="inlineStr">
        <is>
          <t>Premier League</t>
        </is>
      </c>
      <c r="D544" s="24" t="inlineStr">
        <is>
          <t>Man City</t>
        </is>
      </c>
      <c r="E544" s="24" t="n">
        <v>11</v>
      </c>
      <c r="F544" s="24" t="n">
        <v>3</v>
      </c>
      <c r="G544" s="29" t="n">
        <v>46347.52083333334</v>
      </c>
      <c r="H544" s="24" t="inlineStr">
        <is>
          <t>Fulham</t>
        </is>
      </c>
      <c r="I544" s="24" t="inlineStr">
        <is>
          <t>H</t>
        </is>
      </c>
      <c r="J544" s="24" t="inlineStr">
        <is>
          <t>E0-ManCity-Fulham</t>
        </is>
      </c>
      <c r="K544" s="24" t="n">
        <v>16</v>
      </c>
      <c r="L544" s="11">
        <f>IF(INDEX(Matches!$X:$X,AA544)=0,"",IF(I544="H",INDEX(Matches!$H:$H,AA544),INDEX(Matches!$I:$I,AA544)))</f>
        <v/>
      </c>
      <c r="M544" s="11">
        <f>IF(INDEX(Matches!$X:$X,AA544)=0,"",IF(I544="H",INDEX(Matches!$I:$I,AA544),INDEX(Matches!$H:$H,AA544)))</f>
        <v/>
      </c>
      <c r="N544" s="11">
        <f>IF(L544="","",IF(L544&gt;M544,"W",IF(L544=M544,"D","L")))</f>
        <v/>
      </c>
      <c r="O544" s="11">
        <f>IF(L544="","",IF(L544&gt;M544,3,IF(L544=M544,1,0)))</f>
        <v/>
      </c>
      <c r="P544" s="31">
        <f>IF(I544="H",INDEX(Matches!$L:$L,AA544),INDEX(Matches!$N:$N,AA544))</f>
        <v/>
      </c>
      <c r="Q544" s="31">
        <f>INDEX(Matches!$M:$M,AA544)</f>
        <v/>
      </c>
      <c r="R544" s="31">
        <f>IF(I544="H",INDEX(Matches!$N:$N,AA544),INDEX(Matches!$L:$L,AA544))</f>
        <v/>
      </c>
      <c r="S544" s="33">
        <f>IF(I544="H",INDEX(Matches!$O:$O,AA544),INDEX(Matches!$P:$P,AA544))</f>
        <v/>
      </c>
      <c r="T544" s="33">
        <f>IF(INDEX(Matches!$J:$J,AA544)="","",IF(I544="H",INDEX(Matches!$J:$J,AA544),INDEX(Matches!$K:$K,AA544)))</f>
        <v/>
      </c>
      <c r="U544" s="33">
        <f>IF(INDEX(Matches!$K:$K,AA544)="","",IF(I544="H",INDEX(Matches!$K:$K,AA544),INDEX(Matches!$J:$J,AA544)))</f>
        <v/>
      </c>
      <c r="V544" s="30">
        <f>IF(T544="","",T544-U544)</f>
        <v/>
      </c>
      <c r="W544" s="33">
        <f>IF(I544="H",INDEX(Matches!$T:$T,AA544),INDEX(Matches!$U:$U,AA544))</f>
        <v/>
      </c>
      <c r="X544" s="11">
        <f>INDEX(Matches!$X:$X,AA544)</f>
        <v/>
      </c>
      <c r="Y544" s="30">
        <f>IF(O544="","",O544-S544)</f>
        <v/>
      </c>
      <c r="Z544" s="30">
        <f>IF(W544="","",W544-S544)</f>
        <v/>
      </c>
      <c r="AA544" s="24">
        <f>MATCH(J544,Matches!$A:$A,0)</f>
        <v/>
      </c>
      <c r="AB544" s="33" t="n"/>
      <c r="AC544" s="33" t="n">
        <v>2.257019778393946</v>
      </c>
      <c r="AD544" s="24" t="inlineStr">
        <is>
          <t>Y</t>
        </is>
      </c>
      <c r="AE544" s="24" t="n">
        <v>3</v>
      </c>
      <c r="AF544" s="33" t="n"/>
      <c r="AG544" s="33" t="n"/>
    </row>
    <row r="545">
      <c r="A545" s="24" t="inlineStr">
        <is>
          <t>Man City|12</t>
        </is>
      </c>
      <c r="B545" s="24" t="inlineStr">
        <is>
          <t>E0</t>
        </is>
      </c>
      <c r="C545" s="24" t="inlineStr">
        <is>
          <t>Premier League</t>
        </is>
      </c>
      <c r="D545" s="24" t="inlineStr">
        <is>
          <t>Man City</t>
        </is>
      </c>
      <c r="E545" s="24" t="n">
        <v>12</v>
      </c>
      <c r="F545" s="24" t="n">
        <v>3</v>
      </c>
      <c r="G545" s="29" t="n">
        <v>46355.6875</v>
      </c>
      <c r="H545" s="24" t="inlineStr">
        <is>
          <t>Arsenal</t>
        </is>
      </c>
      <c r="I545" s="24" t="inlineStr">
        <is>
          <t>A</t>
        </is>
      </c>
      <c r="J545" s="24" t="inlineStr">
        <is>
          <t>E0-Arsenal-ManCity</t>
        </is>
      </c>
      <c r="K545" s="24" t="n">
        <v>1</v>
      </c>
      <c r="L545" s="11">
        <f>IF(INDEX(Matches!$X:$X,AA545)=0,"",IF(I545="H",INDEX(Matches!$H:$H,AA545),INDEX(Matches!$I:$I,AA545)))</f>
        <v/>
      </c>
      <c r="M545" s="11">
        <f>IF(INDEX(Matches!$X:$X,AA545)=0,"",IF(I545="H",INDEX(Matches!$I:$I,AA545),INDEX(Matches!$H:$H,AA545)))</f>
        <v/>
      </c>
      <c r="N545" s="11">
        <f>IF(L545="","",IF(L545&gt;M545,"W",IF(L545=M545,"D","L")))</f>
        <v/>
      </c>
      <c r="O545" s="11">
        <f>IF(L545="","",IF(L545&gt;M545,3,IF(L545=M545,1,0)))</f>
        <v/>
      </c>
      <c r="P545" s="31">
        <f>IF(I545="H",INDEX(Matches!$L:$L,AA545),INDEX(Matches!$N:$N,AA545))</f>
        <v/>
      </c>
      <c r="Q545" s="31">
        <f>INDEX(Matches!$M:$M,AA545)</f>
        <v/>
      </c>
      <c r="R545" s="31">
        <f>IF(I545="H",INDEX(Matches!$N:$N,AA545),INDEX(Matches!$L:$L,AA545))</f>
        <v/>
      </c>
      <c r="S545" s="33">
        <f>IF(I545="H",INDEX(Matches!$O:$O,AA545),INDEX(Matches!$P:$P,AA545))</f>
        <v/>
      </c>
      <c r="T545" s="33">
        <f>IF(INDEX(Matches!$J:$J,AA545)="","",IF(I545="H",INDEX(Matches!$J:$J,AA545),INDEX(Matches!$K:$K,AA545)))</f>
        <v/>
      </c>
      <c r="U545" s="33">
        <f>IF(INDEX(Matches!$K:$K,AA545)="","",IF(I545="H",INDEX(Matches!$K:$K,AA545),INDEX(Matches!$J:$J,AA545)))</f>
        <v/>
      </c>
      <c r="V545" s="30">
        <f>IF(T545="","",T545-U545)</f>
        <v/>
      </c>
      <c r="W545" s="33">
        <f>IF(I545="H",INDEX(Matches!$T:$T,AA545),INDEX(Matches!$U:$U,AA545))</f>
        <v/>
      </c>
      <c r="X545" s="11">
        <f>INDEX(Matches!$X:$X,AA545)</f>
        <v/>
      </c>
      <c r="Y545" s="30">
        <f>IF(O545="","",O545-S545)</f>
        <v/>
      </c>
      <c r="Z545" s="30">
        <f>IF(W545="","",W545-S545)</f>
        <v/>
      </c>
      <c r="AA545" s="24">
        <f>MATCH(J545,Matches!$A:$A,0)</f>
        <v/>
      </c>
      <c r="AB545" s="33" t="n"/>
      <c r="AC545" s="33" t="n">
        <v>1.118918830013095</v>
      </c>
      <c r="AD545" s="24" t="n"/>
      <c r="AE545" s="24" t="n">
        <v>3</v>
      </c>
      <c r="AF545" s="33" t="n"/>
      <c r="AG545" s="33" t="n"/>
    </row>
    <row r="546">
      <c r="A546" s="24" t="inlineStr">
        <is>
          <t>Man City|13</t>
        </is>
      </c>
      <c r="B546" s="24" t="inlineStr">
        <is>
          <t>E0</t>
        </is>
      </c>
      <c r="C546" s="24" t="inlineStr">
        <is>
          <t>Premier League</t>
        </is>
      </c>
      <c r="D546" s="24" t="inlineStr">
        <is>
          <t>Man City</t>
        </is>
      </c>
      <c r="E546" s="24" t="n">
        <v>13</v>
      </c>
      <c r="F546" s="24" t="n">
        <v>4</v>
      </c>
      <c r="G546" s="29" t="n">
        <v>46358.83333333334</v>
      </c>
      <c r="H546" s="24" t="inlineStr">
        <is>
          <t>Leeds</t>
        </is>
      </c>
      <c r="I546" s="24" t="inlineStr">
        <is>
          <t>H</t>
        </is>
      </c>
      <c r="J546" s="24" t="inlineStr">
        <is>
          <t>E0-ManCity-Leeds</t>
        </is>
      </c>
      <c r="K546" s="24" t="n">
        <v>14</v>
      </c>
      <c r="L546" s="11">
        <f>IF(INDEX(Matches!$X:$X,AA546)=0,"",IF(I546="H",INDEX(Matches!$H:$H,AA546),INDEX(Matches!$I:$I,AA546)))</f>
        <v/>
      </c>
      <c r="M546" s="11">
        <f>IF(INDEX(Matches!$X:$X,AA546)=0,"",IF(I546="H",INDEX(Matches!$I:$I,AA546),INDEX(Matches!$H:$H,AA546)))</f>
        <v/>
      </c>
      <c r="N546" s="11">
        <f>IF(L546="","",IF(L546&gt;M546,"W",IF(L546=M546,"D","L")))</f>
        <v/>
      </c>
      <c r="O546" s="11">
        <f>IF(L546="","",IF(L546&gt;M546,3,IF(L546=M546,1,0)))</f>
        <v/>
      </c>
      <c r="P546" s="31">
        <f>IF(I546="H",INDEX(Matches!$L:$L,AA546),INDEX(Matches!$N:$N,AA546))</f>
        <v/>
      </c>
      <c r="Q546" s="31">
        <f>INDEX(Matches!$M:$M,AA546)</f>
        <v/>
      </c>
      <c r="R546" s="31">
        <f>IF(I546="H",INDEX(Matches!$N:$N,AA546),INDEX(Matches!$L:$L,AA546))</f>
        <v/>
      </c>
      <c r="S546" s="33">
        <f>IF(I546="H",INDEX(Matches!$O:$O,AA546),INDEX(Matches!$P:$P,AA546))</f>
        <v/>
      </c>
      <c r="T546" s="33">
        <f>IF(INDEX(Matches!$J:$J,AA546)="","",IF(I546="H",INDEX(Matches!$J:$J,AA546),INDEX(Matches!$K:$K,AA546)))</f>
        <v/>
      </c>
      <c r="U546" s="33">
        <f>IF(INDEX(Matches!$K:$K,AA546)="","",IF(I546="H",INDEX(Matches!$K:$K,AA546),INDEX(Matches!$J:$J,AA546)))</f>
        <v/>
      </c>
      <c r="V546" s="30">
        <f>IF(T546="","",T546-U546)</f>
        <v/>
      </c>
      <c r="W546" s="33">
        <f>IF(I546="H",INDEX(Matches!$T:$T,AA546),INDEX(Matches!$U:$U,AA546))</f>
        <v/>
      </c>
      <c r="X546" s="11">
        <f>INDEX(Matches!$X:$X,AA546)</f>
        <v/>
      </c>
      <c r="Y546" s="30">
        <f>IF(O546="","",O546-S546)</f>
        <v/>
      </c>
      <c r="Z546" s="30">
        <f>IF(W546="","",W546-S546)</f>
        <v/>
      </c>
      <c r="AA546" s="24">
        <f>MATCH(J546,Matches!$A:$A,0)</f>
        <v/>
      </c>
      <c r="AB546" s="33" t="n"/>
      <c r="AC546" s="33" t="n">
        <v>2.233546330608875</v>
      </c>
      <c r="AD546" s="24" t="n"/>
      <c r="AE546" s="24" t="n">
        <v>4</v>
      </c>
      <c r="AF546" s="33" t="n"/>
      <c r="AG546" s="33" t="n"/>
    </row>
    <row r="547">
      <c r="A547" s="24" t="inlineStr">
        <is>
          <t>Man City|14</t>
        </is>
      </c>
      <c r="B547" s="24" t="inlineStr">
        <is>
          <t>E0</t>
        </is>
      </c>
      <c r="C547" s="24" t="inlineStr">
        <is>
          <t>Premier League</t>
        </is>
      </c>
      <c r="D547" s="24" t="inlineStr">
        <is>
          <t>Man City</t>
        </is>
      </c>
      <c r="E547" s="24" t="n">
        <v>14</v>
      </c>
      <c r="F547" s="24" t="n">
        <v>4</v>
      </c>
      <c r="G547" s="29" t="n">
        <v>46361.625</v>
      </c>
      <c r="H547" s="24" t="inlineStr">
        <is>
          <t>Brentford</t>
        </is>
      </c>
      <c r="I547" s="24" t="inlineStr">
        <is>
          <t>A</t>
        </is>
      </c>
      <c r="J547" s="24" t="inlineStr">
        <is>
          <t>E0-Brentfor-ManCity</t>
        </is>
      </c>
      <c r="K547" s="24" t="n">
        <v>12</v>
      </c>
      <c r="L547" s="11">
        <f>IF(INDEX(Matches!$X:$X,AA547)=0,"",IF(I547="H",INDEX(Matches!$H:$H,AA547),INDEX(Matches!$I:$I,AA547)))</f>
        <v/>
      </c>
      <c r="M547" s="11">
        <f>IF(INDEX(Matches!$X:$X,AA547)=0,"",IF(I547="H",INDEX(Matches!$I:$I,AA547),INDEX(Matches!$H:$H,AA547)))</f>
        <v/>
      </c>
      <c r="N547" s="11">
        <f>IF(L547="","",IF(L547&gt;M547,"W",IF(L547=M547,"D","L")))</f>
        <v/>
      </c>
      <c r="O547" s="11">
        <f>IF(L547="","",IF(L547&gt;M547,3,IF(L547=M547,1,0)))</f>
        <v/>
      </c>
      <c r="P547" s="31">
        <f>IF(I547="H",INDEX(Matches!$L:$L,AA547),INDEX(Matches!$N:$N,AA547))</f>
        <v/>
      </c>
      <c r="Q547" s="31">
        <f>INDEX(Matches!$M:$M,AA547)</f>
        <v/>
      </c>
      <c r="R547" s="31">
        <f>IF(I547="H",INDEX(Matches!$N:$N,AA547),INDEX(Matches!$L:$L,AA547))</f>
        <v/>
      </c>
      <c r="S547" s="33">
        <f>IF(I547="H",INDEX(Matches!$O:$O,AA547),INDEX(Matches!$P:$P,AA547))</f>
        <v/>
      </c>
      <c r="T547" s="33">
        <f>IF(INDEX(Matches!$J:$J,AA547)="","",IF(I547="H",INDEX(Matches!$J:$J,AA547),INDEX(Matches!$K:$K,AA547)))</f>
        <v/>
      </c>
      <c r="U547" s="33">
        <f>IF(INDEX(Matches!$K:$K,AA547)="","",IF(I547="H",INDEX(Matches!$K:$K,AA547),INDEX(Matches!$J:$J,AA547)))</f>
        <v/>
      </c>
      <c r="V547" s="30">
        <f>IF(T547="","",T547-U547)</f>
        <v/>
      </c>
      <c r="W547" s="33">
        <f>IF(I547="H",INDEX(Matches!$T:$T,AA547),INDEX(Matches!$U:$U,AA547))</f>
        <v/>
      </c>
      <c r="X547" s="11">
        <f>INDEX(Matches!$X:$X,AA547)</f>
        <v/>
      </c>
      <c r="Y547" s="30">
        <f>IF(O547="","",O547-S547)</f>
        <v/>
      </c>
      <c r="Z547" s="30">
        <f>IF(W547="","",W547-S547)</f>
        <v/>
      </c>
      <c r="AA547" s="24">
        <f>MATCH(J547,Matches!$A:$A,0)</f>
        <v/>
      </c>
      <c r="AB547" s="33" t="n"/>
      <c r="AC547" s="33" t="n">
        <v>1.852455267431239</v>
      </c>
      <c r="AD547" s="24" t="inlineStr">
        <is>
          <t>Y</t>
        </is>
      </c>
      <c r="AE547" s="24" t="n">
        <v>4</v>
      </c>
      <c r="AF547" s="33" t="n"/>
      <c r="AG547" s="33" t="n"/>
    </row>
    <row r="548">
      <c r="A548" s="24" t="inlineStr">
        <is>
          <t>Man City|15</t>
        </is>
      </c>
      <c r="B548" s="24" t="inlineStr">
        <is>
          <t>E0</t>
        </is>
      </c>
      <c r="C548" s="24" t="inlineStr">
        <is>
          <t>Premier League</t>
        </is>
      </c>
      <c r="D548" s="24" t="inlineStr">
        <is>
          <t>Man City</t>
        </is>
      </c>
      <c r="E548" s="24" t="n">
        <v>15</v>
      </c>
      <c r="F548" s="24" t="n">
        <v>4</v>
      </c>
      <c r="G548" s="29" t="n">
        <v>46368.625</v>
      </c>
      <c r="H548" s="24" t="inlineStr">
        <is>
          <t>Chelsea</t>
        </is>
      </c>
      <c r="I548" s="24" t="inlineStr">
        <is>
          <t>H</t>
        </is>
      </c>
      <c r="J548" s="24" t="inlineStr">
        <is>
          <t>E0-ManCity-Chelsea</t>
        </is>
      </c>
      <c r="K548" s="24" t="n">
        <v>5</v>
      </c>
      <c r="L548" s="11">
        <f>IF(INDEX(Matches!$X:$X,AA548)=0,"",IF(I548="H",INDEX(Matches!$H:$H,AA548),INDEX(Matches!$I:$I,AA548)))</f>
        <v/>
      </c>
      <c r="M548" s="11">
        <f>IF(INDEX(Matches!$X:$X,AA548)=0,"",IF(I548="H",INDEX(Matches!$I:$I,AA548),INDEX(Matches!$H:$H,AA548)))</f>
        <v/>
      </c>
      <c r="N548" s="11">
        <f>IF(L548="","",IF(L548&gt;M548,"W",IF(L548=M548,"D","L")))</f>
        <v/>
      </c>
      <c r="O548" s="11">
        <f>IF(L548="","",IF(L548&gt;M548,3,IF(L548=M548,1,0)))</f>
        <v/>
      </c>
      <c r="P548" s="31">
        <f>IF(I548="H",INDEX(Matches!$L:$L,AA548),INDEX(Matches!$N:$N,AA548))</f>
        <v/>
      </c>
      <c r="Q548" s="31">
        <f>INDEX(Matches!$M:$M,AA548)</f>
        <v/>
      </c>
      <c r="R548" s="31">
        <f>IF(I548="H",INDEX(Matches!$N:$N,AA548),INDEX(Matches!$L:$L,AA548))</f>
        <v/>
      </c>
      <c r="S548" s="33">
        <f>IF(I548="H",INDEX(Matches!$O:$O,AA548),INDEX(Matches!$P:$P,AA548))</f>
        <v/>
      </c>
      <c r="T548" s="33">
        <f>IF(INDEX(Matches!$J:$J,AA548)="","",IF(I548="H",INDEX(Matches!$J:$J,AA548),INDEX(Matches!$K:$K,AA548)))</f>
        <v/>
      </c>
      <c r="U548" s="33">
        <f>IF(INDEX(Matches!$K:$K,AA548)="","",IF(I548="H",INDEX(Matches!$K:$K,AA548),INDEX(Matches!$J:$J,AA548)))</f>
        <v/>
      </c>
      <c r="V548" s="30">
        <f>IF(T548="","",T548-U548)</f>
        <v/>
      </c>
      <c r="W548" s="33">
        <f>IF(I548="H",INDEX(Matches!$T:$T,AA548),INDEX(Matches!$U:$U,AA548))</f>
        <v/>
      </c>
      <c r="X548" s="11">
        <f>INDEX(Matches!$X:$X,AA548)</f>
        <v/>
      </c>
      <c r="Y548" s="30">
        <f>IF(O548="","",O548-S548)</f>
        <v/>
      </c>
      <c r="Z548" s="30">
        <f>IF(W548="","",W548-S548)</f>
        <v/>
      </c>
      <c r="AA548" s="24">
        <f>MATCH(J548,Matches!$A:$A,0)</f>
        <v/>
      </c>
      <c r="AB548" s="33" t="n"/>
      <c r="AC548" s="33" t="n">
        <v>1.757582018695735</v>
      </c>
      <c r="AD548" s="24" t="n"/>
      <c r="AE548" s="24" t="n">
        <v>4</v>
      </c>
      <c r="AF548" s="33" t="n"/>
      <c r="AG548" s="33" t="n"/>
    </row>
    <row r="549">
      <c r="A549" s="24" t="inlineStr">
        <is>
          <t>Man City|16</t>
        </is>
      </c>
      <c r="B549" s="24" t="inlineStr">
        <is>
          <t>E0</t>
        </is>
      </c>
      <c r="C549" s="24" t="inlineStr">
        <is>
          <t>Premier League</t>
        </is>
      </c>
      <c r="D549" s="24" t="inlineStr">
        <is>
          <t>Man City</t>
        </is>
      </c>
      <c r="E549" s="24" t="n">
        <v>16</v>
      </c>
      <c r="F549" s="24" t="n">
        <v>4</v>
      </c>
      <c r="G549" s="29" t="n">
        <v>46375.625</v>
      </c>
      <c r="H549" s="24" t="inlineStr">
        <is>
          <t>Hull</t>
        </is>
      </c>
      <c r="I549" s="24" t="inlineStr">
        <is>
          <t>H</t>
        </is>
      </c>
      <c r="J549" s="24" t="inlineStr">
        <is>
          <t>E0-ManCity-Hull</t>
        </is>
      </c>
      <c r="K549" s="24" t="n">
        <v>20</v>
      </c>
      <c r="L549" s="11">
        <f>IF(INDEX(Matches!$X:$X,AA549)=0,"",IF(I549="H",INDEX(Matches!$H:$H,AA549),INDEX(Matches!$I:$I,AA549)))</f>
        <v/>
      </c>
      <c r="M549" s="11">
        <f>IF(INDEX(Matches!$X:$X,AA549)=0,"",IF(I549="H",INDEX(Matches!$I:$I,AA549),INDEX(Matches!$H:$H,AA549)))</f>
        <v/>
      </c>
      <c r="N549" s="11">
        <f>IF(L549="","",IF(L549&gt;M549,"W",IF(L549=M549,"D","L")))</f>
        <v/>
      </c>
      <c r="O549" s="11">
        <f>IF(L549="","",IF(L549&gt;M549,3,IF(L549=M549,1,0)))</f>
        <v/>
      </c>
      <c r="P549" s="31">
        <f>IF(I549="H",INDEX(Matches!$L:$L,AA549),INDEX(Matches!$N:$N,AA549))</f>
        <v/>
      </c>
      <c r="Q549" s="31">
        <f>INDEX(Matches!$M:$M,AA549)</f>
        <v/>
      </c>
      <c r="R549" s="31">
        <f>IF(I549="H",INDEX(Matches!$N:$N,AA549),INDEX(Matches!$L:$L,AA549))</f>
        <v/>
      </c>
      <c r="S549" s="33">
        <f>IF(I549="H",INDEX(Matches!$O:$O,AA549),INDEX(Matches!$P:$P,AA549))</f>
        <v/>
      </c>
      <c r="T549" s="33">
        <f>IF(INDEX(Matches!$J:$J,AA549)="","",IF(I549="H",INDEX(Matches!$J:$J,AA549),INDEX(Matches!$K:$K,AA549)))</f>
        <v/>
      </c>
      <c r="U549" s="33">
        <f>IF(INDEX(Matches!$K:$K,AA549)="","",IF(I549="H",INDEX(Matches!$K:$K,AA549),INDEX(Matches!$J:$J,AA549)))</f>
        <v/>
      </c>
      <c r="V549" s="30">
        <f>IF(T549="","",T549-U549)</f>
        <v/>
      </c>
      <c r="W549" s="33">
        <f>IF(I549="H",INDEX(Matches!$T:$T,AA549),INDEX(Matches!$U:$U,AA549))</f>
        <v/>
      </c>
      <c r="X549" s="11">
        <f>INDEX(Matches!$X:$X,AA549)</f>
        <v/>
      </c>
      <c r="Y549" s="30">
        <f>IF(O549="","",O549-S549)</f>
        <v/>
      </c>
      <c r="Z549" s="30">
        <f>IF(W549="","",W549-S549)</f>
        <v/>
      </c>
      <c r="AA549" s="24">
        <f>MATCH(J549,Matches!$A:$A,0)</f>
        <v/>
      </c>
      <c r="AB549" s="33" t="n"/>
      <c r="AC549" s="33" t="n">
        <v>2.642060857238489</v>
      </c>
      <c r="AD549" s="24" t="n"/>
      <c r="AE549" s="24" t="n">
        <v>4</v>
      </c>
      <c r="AF549" s="33" t="n"/>
      <c r="AG549" s="33" t="n"/>
    </row>
    <row r="550">
      <c r="A550" s="24" t="inlineStr">
        <is>
          <t>Man City|17</t>
        </is>
      </c>
      <c r="B550" s="24" t="inlineStr">
        <is>
          <t>E0</t>
        </is>
      </c>
      <c r="C550" s="24" t="inlineStr">
        <is>
          <t>Premier League</t>
        </is>
      </c>
      <c r="D550" s="24" t="inlineStr">
        <is>
          <t>Man City</t>
        </is>
      </c>
      <c r="E550" s="24" t="n">
        <v>17</v>
      </c>
      <c r="F550" s="24" t="n">
        <v>5</v>
      </c>
      <c r="G550" s="29" t="n">
        <v>46382.83333333334</v>
      </c>
      <c r="H550" s="24" t="inlineStr">
        <is>
          <t>Newcastle</t>
        </is>
      </c>
      <c r="I550" s="24" t="inlineStr">
        <is>
          <t>A</t>
        </is>
      </c>
      <c r="J550" s="24" t="inlineStr">
        <is>
          <t>E0-Newcastl-ManCity</t>
        </is>
      </c>
      <c r="K550" s="24" t="n">
        <v>9</v>
      </c>
      <c r="L550" s="11">
        <f>IF(INDEX(Matches!$X:$X,AA550)=0,"",IF(I550="H",INDEX(Matches!$H:$H,AA550),INDEX(Matches!$I:$I,AA550)))</f>
        <v/>
      </c>
      <c r="M550" s="11">
        <f>IF(INDEX(Matches!$X:$X,AA550)=0,"",IF(I550="H",INDEX(Matches!$I:$I,AA550),INDEX(Matches!$H:$H,AA550)))</f>
        <v/>
      </c>
      <c r="N550" s="11">
        <f>IF(L550="","",IF(L550&gt;M550,"W",IF(L550=M550,"D","L")))</f>
        <v/>
      </c>
      <c r="O550" s="11">
        <f>IF(L550="","",IF(L550&gt;M550,3,IF(L550=M550,1,0)))</f>
        <v/>
      </c>
      <c r="P550" s="31">
        <f>IF(I550="H",INDEX(Matches!$L:$L,AA550),INDEX(Matches!$N:$N,AA550))</f>
        <v/>
      </c>
      <c r="Q550" s="31">
        <f>INDEX(Matches!$M:$M,AA550)</f>
        <v/>
      </c>
      <c r="R550" s="31">
        <f>IF(I550="H",INDEX(Matches!$N:$N,AA550),INDEX(Matches!$L:$L,AA550))</f>
        <v/>
      </c>
      <c r="S550" s="33">
        <f>IF(I550="H",INDEX(Matches!$O:$O,AA550),INDEX(Matches!$P:$P,AA550))</f>
        <v/>
      </c>
      <c r="T550" s="33">
        <f>IF(INDEX(Matches!$J:$J,AA550)="","",IF(I550="H",INDEX(Matches!$J:$J,AA550),INDEX(Matches!$K:$K,AA550)))</f>
        <v/>
      </c>
      <c r="U550" s="33">
        <f>IF(INDEX(Matches!$K:$K,AA550)="","",IF(I550="H",INDEX(Matches!$K:$K,AA550),INDEX(Matches!$J:$J,AA550)))</f>
        <v/>
      </c>
      <c r="V550" s="30">
        <f>IF(T550="","",T550-U550)</f>
        <v/>
      </c>
      <c r="W550" s="33">
        <f>IF(I550="H",INDEX(Matches!$T:$T,AA550),INDEX(Matches!$U:$U,AA550))</f>
        <v/>
      </c>
      <c r="X550" s="11">
        <f>INDEX(Matches!$X:$X,AA550)</f>
        <v/>
      </c>
      <c r="Y550" s="30">
        <f>IF(O550="","",O550-S550)</f>
        <v/>
      </c>
      <c r="Z550" s="30">
        <f>IF(W550="","",W550-S550)</f>
        <v/>
      </c>
      <c r="AA550" s="24">
        <f>MATCH(J550,Matches!$A:$A,0)</f>
        <v/>
      </c>
      <c r="AB550" s="33" t="n"/>
      <c r="AC550" s="33" t="n">
        <v>1.856574772735358</v>
      </c>
      <c r="AD550" s="24" t="n"/>
      <c r="AE550" s="24" t="n">
        <v>5</v>
      </c>
      <c r="AF550" s="33" t="n"/>
      <c r="AG550" s="33" t="n"/>
    </row>
    <row r="551">
      <c r="A551" s="24" t="inlineStr">
        <is>
          <t>Man City|18</t>
        </is>
      </c>
      <c r="B551" s="24" t="inlineStr">
        <is>
          <t>E0</t>
        </is>
      </c>
      <c r="C551" s="24" t="inlineStr">
        <is>
          <t>Premier League</t>
        </is>
      </c>
      <c r="D551" s="24" t="inlineStr">
        <is>
          <t>Man City</t>
        </is>
      </c>
      <c r="E551" s="24" t="n">
        <v>18</v>
      </c>
      <c r="F551" s="24" t="n">
        <v>5</v>
      </c>
      <c r="G551" s="29" t="n">
        <v>46385.84375</v>
      </c>
      <c r="H551" s="24" t="inlineStr">
        <is>
          <t>Everton</t>
        </is>
      </c>
      <c r="I551" s="24" t="inlineStr">
        <is>
          <t>A</t>
        </is>
      </c>
      <c r="J551" s="24" t="inlineStr">
        <is>
          <t>E0-Everton-ManCity</t>
        </is>
      </c>
      <c r="K551" s="24" t="n">
        <v>10</v>
      </c>
      <c r="L551" s="11">
        <f>IF(INDEX(Matches!$X:$X,AA551)=0,"",IF(I551="H",INDEX(Matches!$H:$H,AA551),INDEX(Matches!$I:$I,AA551)))</f>
        <v/>
      </c>
      <c r="M551" s="11">
        <f>IF(INDEX(Matches!$X:$X,AA551)=0,"",IF(I551="H",INDEX(Matches!$I:$I,AA551),INDEX(Matches!$H:$H,AA551)))</f>
        <v/>
      </c>
      <c r="N551" s="11">
        <f>IF(L551="","",IF(L551&gt;M551,"W",IF(L551=M551,"D","L")))</f>
        <v/>
      </c>
      <c r="O551" s="11">
        <f>IF(L551="","",IF(L551&gt;M551,3,IF(L551=M551,1,0)))</f>
        <v/>
      </c>
      <c r="P551" s="31">
        <f>IF(I551="H",INDEX(Matches!$L:$L,AA551),INDEX(Matches!$N:$N,AA551))</f>
        <v/>
      </c>
      <c r="Q551" s="31">
        <f>INDEX(Matches!$M:$M,AA551)</f>
        <v/>
      </c>
      <c r="R551" s="31">
        <f>IF(I551="H",INDEX(Matches!$N:$N,AA551),INDEX(Matches!$L:$L,AA551))</f>
        <v/>
      </c>
      <c r="S551" s="33">
        <f>IF(I551="H",INDEX(Matches!$O:$O,AA551),INDEX(Matches!$P:$P,AA551))</f>
        <v/>
      </c>
      <c r="T551" s="33">
        <f>IF(INDEX(Matches!$J:$J,AA551)="","",IF(I551="H",INDEX(Matches!$J:$J,AA551),INDEX(Matches!$K:$K,AA551)))</f>
        <v/>
      </c>
      <c r="U551" s="33">
        <f>IF(INDEX(Matches!$K:$K,AA551)="","",IF(I551="H",INDEX(Matches!$K:$K,AA551),INDEX(Matches!$J:$J,AA551)))</f>
        <v/>
      </c>
      <c r="V551" s="30">
        <f>IF(T551="","",T551-U551)</f>
        <v/>
      </c>
      <c r="W551" s="33">
        <f>IF(I551="H",INDEX(Matches!$T:$T,AA551),INDEX(Matches!$U:$U,AA551))</f>
        <v/>
      </c>
      <c r="X551" s="11">
        <f>INDEX(Matches!$X:$X,AA551)</f>
        <v/>
      </c>
      <c r="Y551" s="30">
        <f>IF(O551="","",O551-S551)</f>
        <v/>
      </c>
      <c r="Z551" s="30">
        <f>IF(W551="","",W551-S551)</f>
        <v/>
      </c>
      <c r="AA551" s="24">
        <f>MATCH(J551,Matches!$A:$A,0)</f>
        <v/>
      </c>
      <c r="AB551" s="33" t="n"/>
      <c r="AC551" s="33" t="n">
        <v>1.875389806380859</v>
      </c>
      <c r="AD551" s="24" t="n"/>
      <c r="AE551" s="24" t="n">
        <v>5</v>
      </c>
      <c r="AF551" s="33" t="n"/>
      <c r="AG551" s="33" t="n"/>
    </row>
    <row r="552">
      <c r="A552" s="24" t="inlineStr">
        <is>
          <t>Man City|19</t>
        </is>
      </c>
      <c r="B552" s="24" t="inlineStr">
        <is>
          <t>E0</t>
        </is>
      </c>
      <c r="C552" s="24" t="inlineStr">
        <is>
          <t>Premier League</t>
        </is>
      </c>
      <c r="D552" s="24" t="inlineStr">
        <is>
          <t>Man City</t>
        </is>
      </c>
      <c r="E552" s="24" t="n">
        <v>19</v>
      </c>
      <c r="F552" s="24" t="n">
        <v>5</v>
      </c>
      <c r="G552" s="29" t="n">
        <v>46390.6875</v>
      </c>
      <c r="H552" s="24" t="inlineStr">
        <is>
          <t>Tottenham</t>
        </is>
      </c>
      <c r="I552" s="24" t="inlineStr">
        <is>
          <t>H</t>
        </is>
      </c>
      <c r="J552" s="24" t="inlineStr">
        <is>
          <t>E0-ManCity-Tottenha</t>
        </is>
      </c>
      <c r="K552" s="24" t="n">
        <v>6</v>
      </c>
      <c r="L552" s="11">
        <f>IF(INDEX(Matches!$X:$X,AA552)=0,"",IF(I552="H",INDEX(Matches!$H:$H,AA552),INDEX(Matches!$I:$I,AA552)))</f>
        <v/>
      </c>
      <c r="M552" s="11">
        <f>IF(INDEX(Matches!$X:$X,AA552)=0,"",IF(I552="H",INDEX(Matches!$I:$I,AA552),INDEX(Matches!$H:$H,AA552)))</f>
        <v/>
      </c>
      <c r="N552" s="11">
        <f>IF(L552="","",IF(L552&gt;M552,"W",IF(L552=M552,"D","L")))</f>
        <v/>
      </c>
      <c r="O552" s="11">
        <f>IF(L552="","",IF(L552&gt;M552,3,IF(L552=M552,1,0)))</f>
        <v/>
      </c>
      <c r="P552" s="31">
        <f>IF(I552="H",INDEX(Matches!$L:$L,AA552),INDEX(Matches!$N:$N,AA552))</f>
        <v/>
      </c>
      <c r="Q552" s="31">
        <f>INDEX(Matches!$M:$M,AA552)</f>
        <v/>
      </c>
      <c r="R552" s="31">
        <f>IF(I552="H",INDEX(Matches!$N:$N,AA552),INDEX(Matches!$L:$L,AA552))</f>
        <v/>
      </c>
      <c r="S552" s="33">
        <f>IF(I552="H",INDEX(Matches!$O:$O,AA552),INDEX(Matches!$P:$P,AA552))</f>
        <v/>
      </c>
      <c r="T552" s="33">
        <f>IF(INDEX(Matches!$J:$J,AA552)="","",IF(I552="H",INDEX(Matches!$J:$J,AA552),INDEX(Matches!$K:$K,AA552)))</f>
        <v/>
      </c>
      <c r="U552" s="33">
        <f>IF(INDEX(Matches!$K:$K,AA552)="","",IF(I552="H",INDEX(Matches!$K:$K,AA552),INDEX(Matches!$J:$J,AA552)))</f>
        <v/>
      </c>
      <c r="V552" s="30">
        <f>IF(T552="","",T552-U552)</f>
        <v/>
      </c>
      <c r="W552" s="33">
        <f>IF(I552="H",INDEX(Matches!$T:$T,AA552),INDEX(Matches!$U:$U,AA552))</f>
        <v/>
      </c>
      <c r="X552" s="11">
        <f>INDEX(Matches!$X:$X,AA552)</f>
        <v/>
      </c>
      <c r="Y552" s="30">
        <f>IF(O552="","",O552-S552)</f>
        <v/>
      </c>
      <c r="Z552" s="30">
        <f>IF(W552="","",W552-S552)</f>
        <v/>
      </c>
      <c r="AA552" s="24">
        <f>MATCH(J552,Matches!$A:$A,0)</f>
        <v/>
      </c>
      <c r="AB552" s="33" t="n"/>
      <c r="AC552" s="33" t="n">
        <v>1.938186223559899</v>
      </c>
      <c r="AD552" s="24" t="n"/>
      <c r="AE552" s="24" t="n">
        <v>5</v>
      </c>
      <c r="AF552" s="33" t="n"/>
      <c r="AG552" s="33" t="n"/>
    </row>
    <row r="553">
      <c r="A553" s="24" t="inlineStr">
        <is>
          <t>Man City|20</t>
        </is>
      </c>
      <c r="B553" s="24" t="inlineStr">
        <is>
          <t>E0</t>
        </is>
      </c>
      <c r="C553" s="24" t="inlineStr">
        <is>
          <t>Premier League</t>
        </is>
      </c>
      <c r="D553" s="24" t="inlineStr">
        <is>
          <t>Man City</t>
        </is>
      </c>
      <c r="E553" s="24" t="n">
        <v>20</v>
      </c>
      <c r="F553" s="24" t="n">
        <v>5</v>
      </c>
      <c r="G553" s="29" t="n">
        <v>46393.84375</v>
      </c>
      <c r="H553" s="24" t="inlineStr">
        <is>
          <t>Leeds</t>
        </is>
      </c>
      <c r="I553" s="24" t="inlineStr">
        <is>
          <t>A</t>
        </is>
      </c>
      <c r="J553" s="24" t="inlineStr">
        <is>
          <t>E0-Leeds-ManCity</t>
        </is>
      </c>
      <c r="K553" s="24" t="n">
        <v>14</v>
      </c>
      <c r="L553" s="11">
        <f>IF(INDEX(Matches!$X:$X,AA553)=0,"",IF(I553="H",INDEX(Matches!$H:$H,AA553),INDEX(Matches!$I:$I,AA553)))</f>
        <v/>
      </c>
      <c r="M553" s="11">
        <f>IF(INDEX(Matches!$X:$X,AA553)=0,"",IF(I553="H",INDEX(Matches!$I:$I,AA553),INDEX(Matches!$H:$H,AA553)))</f>
        <v/>
      </c>
      <c r="N553" s="11">
        <f>IF(L553="","",IF(L553&gt;M553,"W",IF(L553=M553,"D","L")))</f>
        <v/>
      </c>
      <c r="O553" s="11">
        <f>IF(L553="","",IF(L553&gt;M553,3,IF(L553=M553,1,0)))</f>
        <v/>
      </c>
      <c r="P553" s="31">
        <f>IF(I553="H",INDEX(Matches!$L:$L,AA553),INDEX(Matches!$N:$N,AA553))</f>
        <v/>
      </c>
      <c r="Q553" s="31">
        <f>INDEX(Matches!$M:$M,AA553)</f>
        <v/>
      </c>
      <c r="R553" s="31">
        <f>IF(I553="H",INDEX(Matches!$N:$N,AA553),INDEX(Matches!$L:$L,AA553))</f>
        <v/>
      </c>
      <c r="S553" s="33">
        <f>IF(I553="H",INDEX(Matches!$O:$O,AA553),INDEX(Matches!$P:$P,AA553))</f>
        <v/>
      </c>
      <c r="T553" s="33">
        <f>IF(INDEX(Matches!$J:$J,AA553)="","",IF(I553="H",INDEX(Matches!$J:$J,AA553),INDEX(Matches!$K:$K,AA553)))</f>
        <v/>
      </c>
      <c r="U553" s="33">
        <f>IF(INDEX(Matches!$K:$K,AA553)="","",IF(I553="H",INDEX(Matches!$K:$K,AA553),INDEX(Matches!$J:$J,AA553)))</f>
        <v/>
      </c>
      <c r="V553" s="30">
        <f>IF(T553="","",T553-U553)</f>
        <v/>
      </c>
      <c r="W553" s="33">
        <f>IF(I553="H",INDEX(Matches!$T:$T,AA553),INDEX(Matches!$U:$U,AA553))</f>
        <v/>
      </c>
      <c r="X553" s="11">
        <f>INDEX(Matches!$X:$X,AA553)</f>
        <v/>
      </c>
      <c r="Y553" s="30">
        <f>IF(O553="","",O553-S553)</f>
        <v/>
      </c>
      <c r="Z553" s="30">
        <f>IF(W553="","",W553-S553)</f>
        <v/>
      </c>
      <c r="AA553" s="24">
        <f>MATCH(J553,Matches!$A:$A,0)</f>
        <v/>
      </c>
      <c r="AB553" s="33" t="n"/>
      <c r="AC553" s="33" t="n">
        <v>1.935511223315216</v>
      </c>
      <c r="AD553" s="24" t="n"/>
      <c r="AE553" s="24" t="n">
        <v>5</v>
      </c>
      <c r="AF553" s="33" t="n"/>
      <c r="AG553" s="33" t="n"/>
    </row>
    <row r="554">
      <c r="A554" s="24" t="inlineStr">
        <is>
          <t>Man City|21</t>
        </is>
      </c>
      <c r="B554" s="24" t="inlineStr">
        <is>
          <t>E0</t>
        </is>
      </c>
      <c r="C554" s="24" t="inlineStr">
        <is>
          <t>Premier League</t>
        </is>
      </c>
      <c r="D554" s="24" t="inlineStr">
        <is>
          <t>Man City</t>
        </is>
      </c>
      <c r="E554" s="24" t="n">
        <v>21</v>
      </c>
      <c r="F554" s="24" t="n">
        <v>6</v>
      </c>
      <c r="G554" s="29" t="n">
        <v>46403.625</v>
      </c>
      <c r="H554" s="24" t="inlineStr">
        <is>
          <t>Nott'm Forest</t>
        </is>
      </c>
      <c r="I554" s="24" t="inlineStr">
        <is>
          <t>H</t>
        </is>
      </c>
      <c r="J554" s="24" t="inlineStr">
        <is>
          <t>E0-ManCity-NottmFor</t>
        </is>
      </c>
      <c r="K554" s="24" t="n">
        <v>13</v>
      </c>
      <c r="L554" s="11">
        <f>IF(INDEX(Matches!$X:$X,AA554)=0,"",IF(I554="H",INDEX(Matches!$H:$H,AA554),INDEX(Matches!$I:$I,AA554)))</f>
        <v/>
      </c>
      <c r="M554" s="11">
        <f>IF(INDEX(Matches!$X:$X,AA554)=0,"",IF(I554="H",INDEX(Matches!$I:$I,AA554),INDEX(Matches!$H:$H,AA554)))</f>
        <v/>
      </c>
      <c r="N554" s="11">
        <f>IF(L554="","",IF(L554&gt;M554,"W",IF(L554=M554,"D","L")))</f>
        <v/>
      </c>
      <c r="O554" s="11">
        <f>IF(L554="","",IF(L554&gt;M554,3,IF(L554=M554,1,0)))</f>
        <v/>
      </c>
      <c r="P554" s="31">
        <f>IF(I554="H",INDEX(Matches!$L:$L,AA554),INDEX(Matches!$N:$N,AA554))</f>
        <v/>
      </c>
      <c r="Q554" s="31">
        <f>INDEX(Matches!$M:$M,AA554)</f>
        <v/>
      </c>
      <c r="R554" s="31">
        <f>IF(I554="H",INDEX(Matches!$N:$N,AA554),INDEX(Matches!$L:$L,AA554))</f>
        <v/>
      </c>
      <c r="S554" s="33">
        <f>IF(I554="H",INDEX(Matches!$O:$O,AA554),INDEX(Matches!$P:$P,AA554))</f>
        <v/>
      </c>
      <c r="T554" s="33">
        <f>IF(INDEX(Matches!$J:$J,AA554)="","",IF(I554="H",INDEX(Matches!$J:$J,AA554),INDEX(Matches!$K:$K,AA554)))</f>
        <v/>
      </c>
      <c r="U554" s="33">
        <f>IF(INDEX(Matches!$K:$K,AA554)="","",IF(I554="H",INDEX(Matches!$K:$K,AA554),INDEX(Matches!$J:$J,AA554)))</f>
        <v/>
      </c>
      <c r="V554" s="30">
        <f>IF(T554="","",T554-U554)</f>
        <v/>
      </c>
      <c r="W554" s="33">
        <f>IF(I554="H",INDEX(Matches!$T:$T,AA554),INDEX(Matches!$U:$U,AA554))</f>
        <v/>
      </c>
      <c r="X554" s="11">
        <f>INDEX(Matches!$X:$X,AA554)</f>
        <v/>
      </c>
      <c r="Y554" s="30">
        <f>IF(O554="","",O554-S554)</f>
        <v/>
      </c>
      <c r="Z554" s="30">
        <f>IF(W554="","",W554-S554)</f>
        <v/>
      </c>
      <c r="AA554" s="24">
        <f>MATCH(J554,Matches!$A:$A,0)</f>
        <v/>
      </c>
      <c r="AB554" s="33" t="n"/>
      <c r="AC554" s="33" t="n">
        <v>2.175786749683883</v>
      </c>
      <c r="AD554" s="24" t="inlineStr">
        <is>
          <t>Y</t>
        </is>
      </c>
      <c r="AE554" s="24" t="n">
        <v>6</v>
      </c>
      <c r="AF554" s="33" t="n"/>
      <c r="AG554" s="33" t="n"/>
    </row>
    <row r="555">
      <c r="A555" s="24" t="inlineStr">
        <is>
          <t>Man City|22</t>
        </is>
      </c>
      <c r="B555" s="24" t="inlineStr">
        <is>
          <t>E0</t>
        </is>
      </c>
      <c r="C555" s="24" t="inlineStr">
        <is>
          <t>Premier League</t>
        </is>
      </c>
      <c r="D555" s="24" t="inlineStr">
        <is>
          <t>Man City</t>
        </is>
      </c>
      <c r="E555" s="24" t="n">
        <v>22</v>
      </c>
      <c r="F555" s="24" t="n">
        <v>6</v>
      </c>
      <c r="G555" s="29" t="n">
        <v>46410.625</v>
      </c>
      <c r="H555" s="24" t="inlineStr">
        <is>
          <t>Brighton</t>
        </is>
      </c>
      <c r="I555" s="24" t="inlineStr">
        <is>
          <t>A</t>
        </is>
      </c>
      <c r="J555" s="24" t="inlineStr">
        <is>
          <t>E0-Brighton-ManCity</t>
        </is>
      </c>
      <c r="K555" s="24" t="n">
        <v>8</v>
      </c>
      <c r="L555" s="11">
        <f>IF(INDEX(Matches!$X:$X,AA555)=0,"",IF(I555="H",INDEX(Matches!$H:$H,AA555),INDEX(Matches!$I:$I,AA555)))</f>
        <v/>
      </c>
      <c r="M555" s="11">
        <f>IF(INDEX(Matches!$X:$X,AA555)=0,"",IF(I555="H",INDEX(Matches!$I:$I,AA555),INDEX(Matches!$H:$H,AA555)))</f>
        <v/>
      </c>
      <c r="N555" s="11">
        <f>IF(L555="","",IF(L555&gt;M555,"W",IF(L555=M555,"D","L")))</f>
        <v/>
      </c>
      <c r="O555" s="11">
        <f>IF(L555="","",IF(L555&gt;M555,3,IF(L555=M555,1,0)))</f>
        <v/>
      </c>
      <c r="P555" s="31">
        <f>IF(I555="H",INDEX(Matches!$L:$L,AA555),INDEX(Matches!$N:$N,AA555))</f>
        <v/>
      </c>
      <c r="Q555" s="31">
        <f>INDEX(Matches!$M:$M,AA555)</f>
        <v/>
      </c>
      <c r="R555" s="31">
        <f>IF(I555="H",INDEX(Matches!$N:$N,AA555),INDEX(Matches!$L:$L,AA555))</f>
        <v/>
      </c>
      <c r="S555" s="33">
        <f>IF(I555="H",INDEX(Matches!$O:$O,AA555),INDEX(Matches!$P:$P,AA555))</f>
        <v/>
      </c>
      <c r="T555" s="33">
        <f>IF(INDEX(Matches!$J:$J,AA555)="","",IF(I555="H",INDEX(Matches!$J:$J,AA555),INDEX(Matches!$K:$K,AA555)))</f>
        <v/>
      </c>
      <c r="U555" s="33">
        <f>IF(INDEX(Matches!$K:$K,AA555)="","",IF(I555="H",INDEX(Matches!$K:$K,AA555),INDEX(Matches!$J:$J,AA555)))</f>
        <v/>
      </c>
      <c r="V555" s="30">
        <f>IF(T555="","",T555-U555)</f>
        <v/>
      </c>
      <c r="W555" s="33">
        <f>IF(I555="H",INDEX(Matches!$T:$T,AA555),INDEX(Matches!$U:$U,AA555))</f>
        <v/>
      </c>
      <c r="X555" s="11">
        <f>INDEX(Matches!$X:$X,AA555)</f>
        <v/>
      </c>
      <c r="Y555" s="30">
        <f>IF(O555="","",O555-S555)</f>
        <v/>
      </c>
      <c r="Z555" s="30">
        <f>IF(W555="","",W555-S555)</f>
        <v/>
      </c>
      <c r="AA555" s="24">
        <f>MATCH(J555,Matches!$A:$A,0)</f>
        <v/>
      </c>
      <c r="AB555" s="33" t="n"/>
      <c r="AC555" s="33" t="n">
        <v>1.733069168513445</v>
      </c>
      <c r="AD555" s="24" t="n"/>
      <c r="AE555" s="24" t="n">
        <v>6</v>
      </c>
      <c r="AF555" s="33" t="n"/>
      <c r="AG555" s="33" t="n"/>
    </row>
    <row r="556">
      <c r="A556" s="24" t="inlineStr">
        <is>
          <t>Man City|23</t>
        </is>
      </c>
      <c r="B556" s="24" t="inlineStr">
        <is>
          <t>E0</t>
        </is>
      </c>
      <c r="C556" s="24" t="inlineStr">
        <is>
          <t>Premier League</t>
        </is>
      </c>
      <c r="D556" s="24" t="inlineStr">
        <is>
          <t>Man City</t>
        </is>
      </c>
      <c r="E556" s="24" t="n">
        <v>23</v>
      </c>
      <c r="F556" s="24" t="n">
        <v>6</v>
      </c>
      <c r="G556" s="29" t="n">
        <v>46417.625</v>
      </c>
      <c r="H556" s="24" t="inlineStr">
        <is>
          <t>Arsenal</t>
        </is>
      </c>
      <c r="I556" s="24" t="inlineStr">
        <is>
          <t>H</t>
        </is>
      </c>
      <c r="J556" s="24" t="inlineStr">
        <is>
          <t>E0-ManCity-Arsenal</t>
        </is>
      </c>
      <c r="K556" s="24" t="n">
        <v>1</v>
      </c>
      <c r="L556" s="11">
        <f>IF(INDEX(Matches!$X:$X,AA556)=0,"",IF(I556="H",INDEX(Matches!$H:$H,AA556),INDEX(Matches!$I:$I,AA556)))</f>
        <v/>
      </c>
      <c r="M556" s="11">
        <f>IF(INDEX(Matches!$X:$X,AA556)=0,"",IF(I556="H",INDEX(Matches!$I:$I,AA556),INDEX(Matches!$H:$H,AA556)))</f>
        <v/>
      </c>
      <c r="N556" s="11">
        <f>IF(L556="","",IF(L556&gt;M556,"W",IF(L556=M556,"D","L")))</f>
        <v/>
      </c>
      <c r="O556" s="11">
        <f>IF(L556="","",IF(L556&gt;M556,3,IF(L556=M556,1,0)))</f>
        <v/>
      </c>
      <c r="P556" s="31">
        <f>IF(I556="H",INDEX(Matches!$L:$L,AA556),INDEX(Matches!$N:$N,AA556))</f>
        <v/>
      </c>
      <c r="Q556" s="31">
        <f>INDEX(Matches!$M:$M,AA556)</f>
        <v/>
      </c>
      <c r="R556" s="31">
        <f>IF(I556="H",INDEX(Matches!$N:$N,AA556),INDEX(Matches!$L:$L,AA556))</f>
        <v/>
      </c>
      <c r="S556" s="33">
        <f>IF(I556="H",INDEX(Matches!$O:$O,AA556),INDEX(Matches!$P:$P,AA556))</f>
        <v/>
      </c>
      <c r="T556" s="33">
        <f>IF(INDEX(Matches!$J:$J,AA556)="","",IF(I556="H",INDEX(Matches!$J:$J,AA556),INDEX(Matches!$K:$K,AA556)))</f>
        <v/>
      </c>
      <c r="U556" s="33">
        <f>IF(INDEX(Matches!$K:$K,AA556)="","",IF(I556="H",INDEX(Matches!$K:$K,AA556),INDEX(Matches!$J:$J,AA556)))</f>
        <v/>
      </c>
      <c r="V556" s="30">
        <f>IF(T556="","",T556-U556)</f>
        <v/>
      </c>
      <c r="W556" s="33">
        <f>IF(I556="H",INDEX(Matches!$T:$T,AA556),INDEX(Matches!$U:$U,AA556))</f>
        <v/>
      </c>
      <c r="X556" s="11">
        <f>INDEX(Matches!$X:$X,AA556)</f>
        <v/>
      </c>
      <c r="Y556" s="30">
        <f>IF(O556="","",O556-S556)</f>
        <v/>
      </c>
      <c r="Z556" s="30">
        <f>IF(W556="","",W556-S556)</f>
        <v/>
      </c>
      <c r="AA556" s="24">
        <f>MATCH(J556,Matches!$A:$A,0)</f>
        <v/>
      </c>
      <c r="AB556" s="33" t="n"/>
      <c r="AC556" s="33" t="n">
        <v>1.443137186157018</v>
      </c>
      <c r="AD556" s="24" t="inlineStr">
        <is>
          <t>Y</t>
        </is>
      </c>
      <c r="AE556" s="24" t="n">
        <v>6</v>
      </c>
      <c r="AF556" s="33" t="n"/>
      <c r="AG556" s="33" t="n"/>
    </row>
    <row r="557">
      <c r="A557" s="24" t="inlineStr">
        <is>
          <t>Man City|24</t>
        </is>
      </c>
      <c r="B557" s="24" t="inlineStr">
        <is>
          <t>E0</t>
        </is>
      </c>
      <c r="C557" s="24" t="inlineStr">
        <is>
          <t>Premier League</t>
        </is>
      </c>
      <c r="D557" s="24" t="inlineStr">
        <is>
          <t>Man City</t>
        </is>
      </c>
      <c r="E557" s="24" t="n">
        <v>24</v>
      </c>
      <c r="F557" s="24" t="n">
        <v>6</v>
      </c>
      <c r="G557" s="29" t="n">
        <v>46424.625</v>
      </c>
      <c r="H557" s="24" t="inlineStr">
        <is>
          <t>Fulham</t>
        </is>
      </c>
      <c r="I557" s="24" t="inlineStr">
        <is>
          <t>A</t>
        </is>
      </c>
      <c r="J557" s="24" t="inlineStr">
        <is>
          <t>E0-Fulham-ManCity</t>
        </is>
      </c>
      <c r="K557" s="24" t="n">
        <v>16</v>
      </c>
      <c r="L557" s="11">
        <f>IF(INDEX(Matches!$X:$X,AA557)=0,"",IF(I557="H",INDEX(Matches!$H:$H,AA557),INDEX(Matches!$I:$I,AA557)))</f>
        <v/>
      </c>
      <c r="M557" s="11">
        <f>IF(INDEX(Matches!$X:$X,AA557)=0,"",IF(I557="H",INDEX(Matches!$I:$I,AA557),INDEX(Matches!$H:$H,AA557)))</f>
        <v/>
      </c>
      <c r="N557" s="11">
        <f>IF(L557="","",IF(L557&gt;M557,"W",IF(L557=M557,"D","L")))</f>
        <v/>
      </c>
      <c r="O557" s="11">
        <f>IF(L557="","",IF(L557&gt;M557,3,IF(L557=M557,1,0)))</f>
        <v/>
      </c>
      <c r="P557" s="31">
        <f>IF(I557="H",INDEX(Matches!$L:$L,AA557),INDEX(Matches!$N:$N,AA557))</f>
        <v/>
      </c>
      <c r="Q557" s="31">
        <f>INDEX(Matches!$M:$M,AA557)</f>
        <v/>
      </c>
      <c r="R557" s="31">
        <f>IF(I557="H",INDEX(Matches!$N:$N,AA557),INDEX(Matches!$L:$L,AA557))</f>
        <v/>
      </c>
      <c r="S557" s="33">
        <f>IF(I557="H",INDEX(Matches!$O:$O,AA557),INDEX(Matches!$P:$P,AA557))</f>
        <v/>
      </c>
      <c r="T557" s="33">
        <f>IF(INDEX(Matches!$J:$J,AA557)="","",IF(I557="H",INDEX(Matches!$J:$J,AA557),INDEX(Matches!$K:$K,AA557)))</f>
        <v/>
      </c>
      <c r="U557" s="33">
        <f>IF(INDEX(Matches!$K:$K,AA557)="","",IF(I557="H",INDEX(Matches!$K:$K,AA557),INDEX(Matches!$J:$J,AA557)))</f>
        <v/>
      </c>
      <c r="V557" s="30">
        <f>IF(T557="","",T557-U557)</f>
        <v/>
      </c>
      <c r="W557" s="33">
        <f>IF(I557="H",INDEX(Matches!$T:$T,AA557),INDEX(Matches!$U:$U,AA557))</f>
        <v/>
      </c>
      <c r="X557" s="11">
        <f>INDEX(Matches!$X:$X,AA557)</f>
        <v/>
      </c>
      <c r="Y557" s="30">
        <f>IF(O557="","",O557-S557)</f>
        <v/>
      </c>
      <c r="Z557" s="30">
        <f>IF(W557="","",W557-S557)</f>
        <v/>
      </c>
      <c r="AA557" s="24">
        <f>MATCH(J557,Matches!$A:$A,0)</f>
        <v/>
      </c>
      <c r="AB557" s="33" t="n"/>
      <c r="AC557" s="33" t="n">
        <v>1.961299194280878</v>
      </c>
      <c r="AD557" s="24" t="n"/>
      <c r="AE557" s="24" t="n">
        <v>6</v>
      </c>
      <c r="AF557" s="33" t="n"/>
      <c r="AG557" s="33" t="n"/>
    </row>
    <row r="558">
      <c r="A558" s="24" t="inlineStr">
        <is>
          <t>Man City|25</t>
        </is>
      </c>
      <c r="B558" s="24" t="inlineStr">
        <is>
          <t>E0</t>
        </is>
      </c>
      <c r="C558" s="24" t="inlineStr">
        <is>
          <t>Premier League</t>
        </is>
      </c>
      <c r="D558" s="24" t="inlineStr">
        <is>
          <t>Man City</t>
        </is>
      </c>
      <c r="E558" s="24" t="n">
        <v>25</v>
      </c>
      <c r="F558" s="24" t="n">
        <v>7</v>
      </c>
      <c r="G558" s="29" t="n">
        <v>46428.83333333334</v>
      </c>
      <c r="H558" s="24" t="inlineStr">
        <is>
          <t>Tottenham</t>
        </is>
      </c>
      <c r="I558" s="24" t="inlineStr">
        <is>
          <t>A</t>
        </is>
      </c>
      <c r="J558" s="24" t="inlineStr">
        <is>
          <t>E0-Tottenha-ManCity</t>
        </is>
      </c>
      <c r="K558" s="24" t="n">
        <v>6</v>
      </c>
      <c r="L558" s="11">
        <f>IF(INDEX(Matches!$X:$X,AA558)=0,"",IF(I558="H",INDEX(Matches!$H:$H,AA558),INDEX(Matches!$I:$I,AA558)))</f>
        <v/>
      </c>
      <c r="M558" s="11">
        <f>IF(INDEX(Matches!$X:$X,AA558)=0,"",IF(I558="H",INDEX(Matches!$I:$I,AA558),INDEX(Matches!$H:$H,AA558)))</f>
        <v/>
      </c>
      <c r="N558" s="11">
        <f>IF(L558="","",IF(L558&gt;M558,"W",IF(L558=M558,"D","L")))</f>
        <v/>
      </c>
      <c r="O558" s="11">
        <f>IF(L558="","",IF(L558&gt;M558,3,IF(L558=M558,1,0)))</f>
        <v/>
      </c>
      <c r="P558" s="31">
        <f>IF(I558="H",INDEX(Matches!$L:$L,AA558),INDEX(Matches!$N:$N,AA558))</f>
        <v/>
      </c>
      <c r="Q558" s="31">
        <f>INDEX(Matches!$M:$M,AA558)</f>
        <v/>
      </c>
      <c r="R558" s="31">
        <f>IF(I558="H",INDEX(Matches!$N:$N,AA558),INDEX(Matches!$L:$L,AA558))</f>
        <v/>
      </c>
      <c r="S558" s="33">
        <f>IF(I558="H",INDEX(Matches!$O:$O,AA558),INDEX(Matches!$P:$P,AA558))</f>
        <v/>
      </c>
      <c r="T558" s="33">
        <f>IF(INDEX(Matches!$J:$J,AA558)="","",IF(I558="H",INDEX(Matches!$J:$J,AA558),INDEX(Matches!$K:$K,AA558)))</f>
        <v/>
      </c>
      <c r="U558" s="33">
        <f>IF(INDEX(Matches!$K:$K,AA558)="","",IF(I558="H",INDEX(Matches!$K:$K,AA558),INDEX(Matches!$J:$J,AA558)))</f>
        <v/>
      </c>
      <c r="V558" s="30">
        <f>IF(T558="","",T558-U558)</f>
        <v/>
      </c>
      <c r="W558" s="33">
        <f>IF(I558="H",INDEX(Matches!$T:$T,AA558),INDEX(Matches!$U:$U,AA558))</f>
        <v/>
      </c>
      <c r="X558" s="11">
        <f>INDEX(Matches!$X:$X,AA558)</f>
        <v/>
      </c>
      <c r="Y558" s="30">
        <f>IF(O558="","",O558-S558)</f>
        <v/>
      </c>
      <c r="Z558" s="30">
        <f>IF(W558="","",W558-S558)</f>
        <v/>
      </c>
      <c r="AA558" s="24">
        <f>MATCH(J558,Matches!$A:$A,0)</f>
        <v/>
      </c>
      <c r="AB558" s="33" t="n"/>
      <c r="AC558" s="33" t="n">
        <v>1.613069135415394</v>
      </c>
      <c r="AD558" s="24" t="n"/>
      <c r="AE558" s="24" t="n">
        <v>7</v>
      </c>
      <c r="AF558" s="33" t="n"/>
      <c r="AG558" s="33" t="n"/>
    </row>
    <row r="559">
      <c r="A559" s="24" t="inlineStr">
        <is>
          <t>Man City|26</t>
        </is>
      </c>
      <c r="B559" s="24" t="inlineStr">
        <is>
          <t>E0</t>
        </is>
      </c>
      <c r="C559" s="24" t="inlineStr">
        <is>
          <t>Premier League</t>
        </is>
      </c>
      <c r="D559" s="24" t="inlineStr">
        <is>
          <t>Man City</t>
        </is>
      </c>
      <c r="E559" s="24" t="n">
        <v>26</v>
      </c>
      <c r="F559" s="24" t="n">
        <v>7</v>
      </c>
      <c r="G559" s="29" t="n">
        <v>46438.625</v>
      </c>
      <c r="H559" s="24" t="inlineStr">
        <is>
          <t>Newcastle</t>
        </is>
      </c>
      <c r="I559" s="24" t="inlineStr">
        <is>
          <t>H</t>
        </is>
      </c>
      <c r="J559" s="24" t="inlineStr">
        <is>
          <t>E0-ManCity-Newcastl</t>
        </is>
      </c>
      <c r="K559" s="24" t="n">
        <v>9</v>
      </c>
      <c r="L559" s="11">
        <f>IF(INDEX(Matches!$X:$X,AA559)=0,"",IF(I559="H",INDEX(Matches!$H:$H,AA559),INDEX(Matches!$I:$I,AA559)))</f>
        <v/>
      </c>
      <c r="M559" s="11">
        <f>IF(INDEX(Matches!$X:$X,AA559)=0,"",IF(I559="H",INDEX(Matches!$I:$I,AA559),INDEX(Matches!$H:$H,AA559)))</f>
        <v/>
      </c>
      <c r="N559" s="11">
        <f>IF(L559="","",IF(L559&gt;M559,"W",IF(L559=M559,"D","L")))</f>
        <v/>
      </c>
      <c r="O559" s="11">
        <f>IF(L559="","",IF(L559&gt;M559,3,IF(L559=M559,1,0)))</f>
        <v/>
      </c>
      <c r="P559" s="31">
        <f>IF(I559="H",INDEX(Matches!$L:$L,AA559),INDEX(Matches!$N:$N,AA559))</f>
        <v/>
      </c>
      <c r="Q559" s="31">
        <f>INDEX(Matches!$M:$M,AA559)</f>
        <v/>
      </c>
      <c r="R559" s="31">
        <f>IF(I559="H",INDEX(Matches!$N:$N,AA559),INDEX(Matches!$L:$L,AA559))</f>
        <v/>
      </c>
      <c r="S559" s="33">
        <f>IF(I559="H",INDEX(Matches!$O:$O,AA559),INDEX(Matches!$P:$P,AA559))</f>
        <v/>
      </c>
      <c r="T559" s="33">
        <f>IF(INDEX(Matches!$J:$J,AA559)="","",IF(I559="H",INDEX(Matches!$J:$J,AA559),INDEX(Matches!$K:$K,AA559)))</f>
        <v/>
      </c>
      <c r="U559" s="33">
        <f>IF(INDEX(Matches!$K:$K,AA559)="","",IF(I559="H",INDEX(Matches!$K:$K,AA559),INDEX(Matches!$J:$J,AA559)))</f>
        <v/>
      </c>
      <c r="V559" s="30">
        <f>IF(T559="","",T559-U559)</f>
        <v/>
      </c>
      <c r="W559" s="33">
        <f>IF(I559="H",INDEX(Matches!$T:$T,AA559),INDEX(Matches!$U:$U,AA559))</f>
        <v/>
      </c>
      <c r="X559" s="11">
        <f>INDEX(Matches!$X:$X,AA559)</f>
        <v/>
      </c>
      <c r="Y559" s="30">
        <f>IF(O559="","",O559-S559)</f>
        <v/>
      </c>
      <c r="Z559" s="30">
        <f>IF(W559="","",W559-S559)</f>
        <v/>
      </c>
      <c r="AA559" s="24">
        <f>MATCH(J559,Matches!$A:$A,0)</f>
        <v/>
      </c>
      <c r="AB559" s="33" t="n"/>
      <c r="AC559" s="33" t="n">
        <v>2.165399848730534</v>
      </c>
      <c r="AD559" s="24" t="n"/>
      <c r="AE559" s="24" t="n">
        <v>7</v>
      </c>
      <c r="AF559" s="33" t="n"/>
      <c r="AG559" s="33" t="n"/>
    </row>
    <row r="560">
      <c r="A560" s="24" t="inlineStr">
        <is>
          <t>Man City|27</t>
        </is>
      </c>
      <c r="B560" s="24" t="inlineStr">
        <is>
          <t>E0</t>
        </is>
      </c>
      <c r="C560" s="24" t="inlineStr">
        <is>
          <t>Premier League</t>
        </is>
      </c>
      <c r="D560" s="24" t="inlineStr">
        <is>
          <t>Man City</t>
        </is>
      </c>
      <c r="E560" s="24" t="n">
        <v>27</v>
      </c>
      <c r="F560" s="24" t="n">
        <v>7</v>
      </c>
      <c r="G560" s="29" t="n">
        <v>46445.625</v>
      </c>
      <c r="H560" s="24" t="inlineStr">
        <is>
          <t>Hull</t>
        </is>
      </c>
      <c r="I560" s="24" t="inlineStr">
        <is>
          <t>A</t>
        </is>
      </c>
      <c r="J560" s="24" t="inlineStr">
        <is>
          <t>E0-Hull-ManCity</t>
        </is>
      </c>
      <c r="K560" s="24" t="n">
        <v>20</v>
      </c>
      <c r="L560" s="11">
        <f>IF(INDEX(Matches!$X:$X,AA560)=0,"",IF(I560="H",INDEX(Matches!$H:$H,AA560),INDEX(Matches!$I:$I,AA560)))</f>
        <v/>
      </c>
      <c r="M560" s="11">
        <f>IF(INDEX(Matches!$X:$X,AA560)=0,"",IF(I560="H",INDEX(Matches!$I:$I,AA560),INDEX(Matches!$H:$H,AA560)))</f>
        <v/>
      </c>
      <c r="N560" s="11">
        <f>IF(L560="","",IF(L560&gt;M560,"W",IF(L560=M560,"D","L")))</f>
        <v/>
      </c>
      <c r="O560" s="11">
        <f>IF(L560="","",IF(L560&gt;M560,3,IF(L560=M560,1,0)))</f>
        <v/>
      </c>
      <c r="P560" s="31">
        <f>IF(I560="H",INDEX(Matches!$L:$L,AA560),INDEX(Matches!$N:$N,AA560))</f>
        <v/>
      </c>
      <c r="Q560" s="31">
        <f>INDEX(Matches!$M:$M,AA560)</f>
        <v/>
      </c>
      <c r="R560" s="31">
        <f>IF(I560="H",INDEX(Matches!$N:$N,AA560),INDEX(Matches!$L:$L,AA560))</f>
        <v/>
      </c>
      <c r="S560" s="33">
        <f>IF(I560="H",INDEX(Matches!$O:$O,AA560),INDEX(Matches!$P:$P,AA560))</f>
        <v/>
      </c>
      <c r="T560" s="33">
        <f>IF(INDEX(Matches!$J:$J,AA560)="","",IF(I560="H",INDEX(Matches!$J:$J,AA560),INDEX(Matches!$K:$K,AA560)))</f>
        <v/>
      </c>
      <c r="U560" s="33">
        <f>IF(INDEX(Matches!$K:$K,AA560)="","",IF(I560="H",INDEX(Matches!$K:$K,AA560),INDEX(Matches!$J:$J,AA560)))</f>
        <v/>
      </c>
      <c r="V560" s="30">
        <f>IF(T560="","",T560-U560)</f>
        <v/>
      </c>
      <c r="W560" s="33">
        <f>IF(I560="H",INDEX(Matches!$T:$T,AA560),INDEX(Matches!$U:$U,AA560))</f>
        <v/>
      </c>
      <c r="X560" s="11">
        <f>INDEX(Matches!$X:$X,AA560)</f>
        <v/>
      </c>
      <c r="Y560" s="30">
        <f>IF(O560="","",O560-S560)</f>
        <v/>
      </c>
      <c r="Z560" s="30">
        <f>IF(W560="","",W560-S560)</f>
        <v/>
      </c>
      <c r="AA560" s="24">
        <f>MATCH(J560,Matches!$A:$A,0)</f>
        <v/>
      </c>
      <c r="AB560" s="33" t="n"/>
      <c r="AC560" s="33" t="n">
        <v>2.433183259833311</v>
      </c>
      <c r="AD560" s="24" t="n"/>
      <c r="AE560" s="24" t="n">
        <v>7</v>
      </c>
      <c r="AF560" s="33" t="n"/>
      <c r="AG560" s="33" t="n"/>
    </row>
    <row r="561">
      <c r="A561" s="24" t="inlineStr">
        <is>
          <t>Man City|28</t>
        </is>
      </c>
      <c r="B561" s="24" t="inlineStr">
        <is>
          <t>E0</t>
        </is>
      </c>
      <c r="C561" s="24" t="inlineStr">
        <is>
          <t>Premier League</t>
        </is>
      </c>
      <c r="D561" s="24" t="inlineStr">
        <is>
          <t>Man City</t>
        </is>
      </c>
      <c r="E561" s="24" t="n">
        <v>28</v>
      </c>
      <c r="F561" s="24" t="n">
        <v>7</v>
      </c>
      <c r="G561" s="29" t="n">
        <v>46449.83333333334</v>
      </c>
      <c r="H561" s="24" t="inlineStr">
        <is>
          <t>Everton</t>
        </is>
      </c>
      <c r="I561" s="24" t="inlineStr">
        <is>
          <t>H</t>
        </is>
      </c>
      <c r="J561" s="24" t="inlineStr">
        <is>
          <t>E0-ManCity-Everton</t>
        </is>
      </c>
      <c r="K561" s="24" t="n">
        <v>10</v>
      </c>
      <c r="L561" s="11">
        <f>IF(INDEX(Matches!$X:$X,AA561)=0,"",IF(I561="H",INDEX(Matches!$H:$H,AA561),INDEX(Matches!$I:$I,AA561)))</f>
        <v/>
      </c>
      <c r="M561" s="11">
        <f>IF(INDEX(Matches!$X:$X,AA561)=0,"",IF(I561="H",INDEX(Matches!$I:$I,AA561),INDEX(Matches!$H:$H,AA561)))</f>
        <v/>
      </c>
      <c r="N561" s="11">
        <f>IF(L561="","",IF(L561&gt;M561,"W",IF(L561=M561,"D","L")))</f>
        <v/>
      </c>
      <c r="O561" s="11">
        <f>IF(L561="","",IF(L561&gt;M561,3,IF(L561=M561,1,0)))</f>
        <v/>
      </c>
      <c r="P561" s="31">
        <f>IF(I561="H",INDEX(Matches!$L:$L,AA561),INDEX(Matches!$N:$N,AA561))</f>
        <v/>
      </c>
      <c r="Q561" s="31">
        <f>INDEX(Matches!$M:$M,AA561)</f>
        <v/>
      </c>
      <c r="R561" s="31">
        <f>IF(I561="H",INDEX(Matches!$N:$N,AA561),INDEX(Matches!$L:$L,AA561))</f>
        <v/>
      </c>
      <c r="S561" s="33">
        <f>IF(I561="H",INDEX(Matches!$O:$O,AA561),INDEX(Matches!$P:$P,AA561))</f>
        <v/>
      </c>
      <c r="T561" s="33">
        <f>IF(INDEX(Matches!$J:$J,AA561)="","",IF(I561="H",INDEX(Matches!$J:$J,AA561),INDEX(Matches!$K:$K,AA561)))</f>
        <v/>
      </c>
      <c r="U561" s="33">
        <f>IF(INDEX(Matches!$K:$K,AA561)="","",IF(I561="H",INDEX(Matches!$K:$K,AA561),INDEX(Matches!$J:$J,AA561)))</f>
        <v/>
      </c>
      <c r="V561" s="30">
        <f>IF(T561="","",T561-U561)</f>
        <v/>
      </c>
      <c r="W561" s="33">
        <f>IF(I561="H",INDEX(Matches!$T:$T,AA561),INDEX(Matches!$U:$U,AA561))</f>
        <v/>
      </c>
      <c r="X561" s="11">
        <f>INDEX(Matches!$X:$X,AA561)</f>
        <v/>
      </c>
      <c r="Y561" s="30">
        <f>IF(O561="","",O561-S561)</f>
        <v/>
      </c>
      <c r="Z561" s="30">
        <f>IF(W561="","",W561-S561)</f>
        <v/>
      </c>
      <c r="AA561" s="24">
        <f>MATCH(J561,Matches!$A:$A,0)</f>
        <v/>
      </c>
      <c r="AB561" s="33" t="n"/>
      <c r="AC561" s="33" t="n">
        <v>2.180078711729439</v>
      </c>
      <c r="AD561" s="24" t="n"/>
      <c r="AE561" s="24" t="n">
        <v>7</v>
      </c>
      <c r="AF561" s="33" t="n"/>
      <c r="AG561" s="33" t="n"/>
    </row>
    <row r="562">
      <c r="A562" s="24" t="inlineStr">
        <is>
          <t>Man City|29</t>
        </is>
      </c>
      <c r="B562" s="24" t="inlineStr">
        <is>
          <t>E0</t>
        </is>
      </c>
      <c r="C562" s="24" t="inlineStr">
        <is>
          <t>Premier League</t>
        </is>
      </c>
      <c r="D562" s="24" t="inlineStr">
        <is>
          <t>Man City</t>
        </is>
      </c>
      <c r="E562" s="24" t="n">
        <v>29</v>
      </c>
      <c r="F562" s="24" t="n">
        <v>8</v>
      </c>
      <c r="G562" s="29" t="n">
        <v>46459.625</v>
      </c>
      <c r="H562" s="24" t="inlineStr">
        <is>
          <t>Coventry</t>
        </is>
      </c>
      <c r="I562" s="24" t="inlineStr">
        <is>
          <t>A</t>
        </is>
      </c>
      <c r="J562" s="24" t="inlineStr">
        <is>
          <t>E0-Coventry-ManCity</t>
        </is>
      </c>
      <c r="K562" s="24" t="n">
        <v>18</v>
      </c>
      <c r="L562" s="11">
        <f>IF(INDEX(Matches!$X:$X,AA562)=0,"",IF(I562="H",INDEX(Matches!$H:$H,AA562),INDEX(Matches!$I:$I,AA562)))</f>
        <v/>
      </c>
      <c r="M562" s="11">
        <f>IF(INDEX(Matches!$X:$X,AA562)=0,"",IF(I562="H",INDEX(Matches!$I:$I,AA562),INDEX(Matches!$H:$H,AA562)))</f>
        <v/>
      </c>
      <c r="N562" s="11">
        <f>IF(L562="","",IF(L562&gt;M562,"W",IF(L562=M562,"D","L")))</f>
        <v/>
      </c>
      <c r="O562" s="11">
        <f>IF(L562="","",IF(L562&gt;M562,3,IF(L562=M562,1,0)))</f>
        <v/>
      </c>
      <c r="P562" s="31">
        <f>IF(I562="H",INDEX(Matches!$L:$L,AA562),INDEX(Matches!$N:$N,AA562))</f>
        <v/>
      </c>
      <c r="Q562" s="31">
        <f>INDEX(Matches!$M:$M,AA562)</f>
        <v/>
      </c>
      <c r="R562" s="31">
        <f>IF(I562="H",INDEX(Matches!$N:$N,AA562),INDEX(Matches!$L:$L,AA562))</f>
        <v/>
      </c>
      <c r="S562" s="33">
        <f>IF(I562="H",INDEX(Matches!$O:$O,AA562),INDEX(Matches!$P:$P,AA562))</f>
        <v/>
      </c>
      <c r="T562" s="33">
        <f>IF(INDEX(Matches!$J:$J,AA562)="","",IF(I562="H",INDEX(Matches!$J:$J,AA562),INDEX(Matches!$K:$K,AA562)))</f>
        <v/>
      </c>
      <c r="U562" s="33">
        <f>IF(INDEX(Matches!$K:$K,AA562)="","",IF(I562="H",INDEX(Matches!$K:$K,AA562),INDEX(Matches!$J:$J,AA562)))</f>
        <v/>
      </c>
      <c r="V562" s="30">
        <f>IF(T562="","",T562-U562)</f>
        <v/>
      </c>
      <c r="W562" s="33">
        <f>IF(I562="H",INDEX(Matches!$T:$T,AA562),INDEX(Matches!$U:$U,AA562))</f>
        <v/>
      </c>
      <c r="X562" s="11">
        <f>INDEX(Matches!$X:$X,AA562)</f>
        <v/>
      </c>
      <c r="Y562" s="30">
        <f>IF(O562="","",O562-S562)</f>
        <v/>
      </c>
      <c r="Z562" s="30">
        <f>IF(W562="","",W562-S562)</f>
        <v/>
      </c>
      <c r="AA562" s="24">
        <f>MATCH(J562,Matches!$A:$A,0)</f>
        <v/>
      </c>
      <c r="AB562" s="33" t="n"/>
      <c r="AC562" s="33" t="n">
        <v>2.223797094288881</v>
      </c>
      <c r="AD562" s="24" t="n"/>
      <c r="AE562" s="24" t="n">
        <v>8</v>
      </c>
      <c r="AF562" s="33" t="n"/>
      <c r="AG562" s="33" t="n"/>
    </row>
    <row r="563">
      <c r="A563" s="24" t="inlineStr">
        <is>
          <t>Man City|30</t>
        </is>
      </c>
      <c r="B563" s="24" t="inlineStr">
        <is>
          <t>E0</t>
        </is>
      </c>
      <c r="C563" s="24" t="inlineStr">
        <is>
          <t>Premier League</t>
        </is>
      </c>
      <c r="D563" s="24" t="inlineStr">
        <is>
          <t>Man City</t>
        </is>
      </c>
      <c r="E563" s="24" t="n">
        <v>30</v>
      </c>
      <c r="F563" s="24" t="n">
        <v>8</v>
      </c>
      <c r="G563" s="29" t="n">
        <v>46466.625</v>
      </c>
      <c r="H563" s="24" t="inlineStr">
        <is>
          <t>Man Utd</t>
        </is>
      </c>
      <c r="I563" s="24" t="inlineStr">
        <is>
          <t>H</t>
        </is>
      </c>
      <c r="J563" s="24" t="inlineStr">
        <is>
          <t>E0-ManCity-ManUtd</t>
        </is>
      </c>
      <c r="K563" s="24" t="n">
        <v>4</v>
      </c>
      <c r="L563" s="11">
        <f>IF(INDEX(Matches!$X:$X,AA563)=0,"",IF(I563="H",INDEX(Matches!$H:$H,AA563),INDEX(Matches!$I:$I,AA563)))</f>
        <v/>
      </c>
      <c r="M563" s="11">
        <f>IF(INDEX(Matches!$X:$X,AA563)=0,"",IF(I563="H",INDEX(Matches!$I:$I,AA563),INDEX(Matches!$H:$H,AA563)))</f>
        <v/>
      </c>
      <c r="N563" s="11">
        <f>IF(L563="","",IF(L563&gt;M563,"W",IF(L563=M563,"D","L")))</f>
        <v/>
      </c>
      <c r="O563" s="11">
        <f>IF(L563="","",IF(L563&gt;M563,3,IF(L563=M563,1,0)))</f>
        <v/>
      </c>
      <c r="P563" s="31">
        <f>IF(I563="H",INDEX(Matches!$L:$L,AA563),INDEX(Matches!$N:$N,AA563))</f>
        <v/>
      </c>
      <c r="Q563" s="31">
        <f>INDEX(Matches!$M:$M,AA563)</f>
        <v/>
      </c>
      <c r="R563" s="31">
        <f>IF(I563="H",INDEX(Matches!$N:$N,AA563),INDEX(Matches!$L:$L,AA563))</f>
        <v/>
      </c>
      <c r="S563" s="33">
        <f>IF(I563="H",INDEX(Matches!$O:$O,AA563),INDEX(Matches!$P:$P,AA563))</f>
        <v/>
      </c>
      <c r="T563" s="33">
        <f>IF(INDEX(Matches!$J:$J,AA563)="","",IF(I563="H",INDEX(Matches!$J:$J,AA563),INDEX(Matches!$K:$K,AA563)))</f>
        <v/>
      </c>
      <c r="U563" s="33">
        <f>IF(INDEX(Matches!$K:$K,AA563)="","",IF(I563="H",INDEX(Matches!$K:$K,AA563),INDEX(Matches!$J:$J,AA563)))</f>
        <v/>
      </c>
      <c r="V563" s="30">
        <f>IF(T563="","",T563-U563)</f>
        <v/>
      </c>
      <c r="W563" s="33">
        <f>IF(I563="H",INDEX(Matches!$T:$T,AA563),INDEX(Matches!$U:$U,AA563))</f>
        <v/>
      </c>
      <c r="X563" s="11">
        <f>INDEX(Matches!$X:$X,AA563)</f>
        <v/>
      </c>
      <c r="Y563" s="30">
        <f>IF(O563="","",O563-S563)</f>
        <v/>
      </c>
      <c r="Z563" s="30">
        <f>IF(W563="","",W563-S563)</f>
        <v/>
      </c>
      <c r="AA563" s="24">
        <f>MATCH(J563,Matches!$A:$A,0)</f>
        <v/>
      </c>
      <c r="AB563" s="33" t="n"/>
      <c r="AC563" s="33" t="n">
        <v>1.703012000457531</v>
      </c>
      <c r="AD563" s="24" t="n"/>
      <c r="AE563" s="24" t="n">
        <v>8</v>
      </c>
      <c r="AF563" s="33" t="n"/>
      <c r="AG563" s="33" t="n"/>
    </row>
    <row r="564">
      <c r="A564" s="24" t="inlineStr">
        <is>
          <t>Man City|31</t>
        </is>
      </c>
      <c r="B564" s="24" t="inlineStr">
        <is>
          <t>E0</t>
        </is>
      </c>
      <c r="C564" s="24" t="inlineStr">
        <is>
          <t>Premier League</t>
        </is>
      </c>
      <c r="D564" s="24" t="inlineStr">
        <is>
          <t>Man City</t>
        </is>
      </c>
      <c r="E564" s="24" t="n">
        <v>31</v>
      </c>
      <c r="F564" s="24" t="n">
        <v>8</v>
      </c>
      <c r="G564" s="29" t="n">
        <v>46487.625</v>
      </c>
      <c r="H564" s="24" t="inlineStr">
        <is>
          <t>Bournemouth</t>
        </is>
      </c>
      <c r="I564" s="24" t="inlineStr">
        <is>
          <t>A</t>
        </is>
      </c>
      <c r="J564" s="24" t="inlineStr">
        <is>
          <t>E0-Bournemo-ManCity</t>
        </is>
      </c>
      <c r="K564" s="24" t="n">
        <v>11</v>
      </c>
      <c r="L564" s="11">
        <f>IF(INDEX(Matches!$X:$X,AA564)=0,"",IF(I564="H",INDEX(Matches!$H:$H,AA564),INDEX(Matches!$I:$I,AA564)))</f>
        <v/>
      </c>
      <c r="M564" s="11">
        <f>IF(INDEX(Matches!$X:$X,AA564)=0,"",IF(I564="H",INDEX(Matches!$I:$I,AA564),INDEX(Matches!$H:$H,AA564)))</f>
        <v/>
      </c>
      <c r="N564" s="11">
        <f>IF(L564="","",IF(L564&gt;M564,"W",IF(L564=M564,"D","L")))</f>
        <v/>
      </c>
      <c r="O564" s="11">
        <f>IF(L564="","",IF(L564&gt;M564,3,IF(L564=M564,1,0)))</f>
        <v/>
      </c>
      <c r="P564" s="31">
        <f>IF(I564="H",INDEX(Matches!$L:$L,AA564),INDEX(Matches!$N:$N,AA564))</f>
        <v/>
      </c>
      <c r="Q564" s="31">
        <f>INDEX(Matches!$M:$M,AA564)</f>
        <v/>
      </c>
      <c r="R564" s="31">
        <f>IF(I564="H",INDEX(Matches!$N:$N,AA564),INDEX(Matches!$L:$L,AA564))</f>
        <v/>
      </c>
      <c r="S564" s="33">
        <f>IF(I564="H",INDEX(Matches!$O:$O,AA564),INDEX(Matches!$P:$P,AA564))</f>
        <v/>
      </c>
      <c r="T564" s="33">
        <f>IF(INDEX(Matches!$J:$J,AA564)="","",IF(I564="H",INDEX(Matches!$J:$J,AA564),INDEX(Matches!$K:$K,AA564)))</f>
        <v/>
      </c>
      <c r="U564" s="33">
        <f>IF(INDEX(Matches!$K:$K,AA564)="","",IF(I564="H",INDEX(Matches!$K:$K,AA564),INDEX(Matches!$J:$J,AA564)))</f>
        <v/>
      </c>
      <c r="V564" s="30">
        <f>IF(T564="","",T564-U564)</f>
        <v/>
      </c>
      <c r="W564" s="33">
        <f>IF(I564="H",INDEX(Matches!$T:$T,AA564),INDEX(Matches!$U:$U,AA564))</f>
        <v/>
      </c>
      <c r="X564" s="11">
        <f>INDEX(Matches!$X:$X,AA564)</f>
        <v/>
      </c>
      <c r="Y564" s="30">
        <f>IF(O564="","",O564-S564)</f>
        <v/>
      </c>
      <c r="Z564" s="30">
        <f>IF(W564="","",W564-S564)</f>
        <v/>
      </c>
      <c r="AA564" s="24">
        <f>MATCH(J564,Matches!$A:$A,0)</f>
        <v/>
      </c>
      <c r="AB564" s="33" t="n"/>
      <c r="AC564" s="33" t="n">
        <v>1.816535386081952</v>
      </c>
      <c r="AD564" s="24" t="n"/>
      <c r="AE564" s="24" t="n">
        <v>8</v>
      </c>
      <c r="AF564" s="33" t="n"/>
      <c r="AG564" s="33" t="n"/>
    </row>
    <row r="565">
      <c r="A565" s="24" t="inlineStr">
        <is>
          <t>Man City|32</t>
        </is>
      </c>
      <c r="B565" s="24" t="inlineStr">
        <is>
          <t>E0</t>
        </is>
      </c>
      <c r="C565" s="24" t="inlineStr">
        <is>
          <t>Premier League</t>
        </is>
      </c>
      <c r="D565" s="24" t="inlineStr">
        <is>
          <t>Man City</t>
        </is>
      </c>
      <c r="E565" s="24" t="n">
        <v>32</v>
      </c>
      <c r="F565" s="24" t="n">
        <v>8</v>
      </c>
      <c r="G565" s="29" t="n">
        <v>46494.625</v>
      </c>
      <c r="H565" s="24" t="inlineStr">
        <is>
          <t>Crystal Palace</t>
        </is>
      </c>
      <c r="I565" s="24" t="inlineStr">
        <is>
          <t>H</t>
        </is>
      </c>
      <c r="J565" s="24" t="inlineStr">
        <is>
          <t>E0-ManCity-CrystalP</t>
        </is>
      </c>
      <c r="K565" s="24" t="n">
        <v>15</v>
      </c>
      <c r="L565" s="11">
        <f>IF(INDEX(Matches!$X:$X,AA565)=0,"",IF(I565="H",INDEX(Matches!$H:$H,AA565),INDEX(Matches!$I:$I,AA565)))</f>
        <v/>
      </c>
      <c r="M565" s="11">
        <f>IF(INDEX(Matches!$X:$X,AA565)=0,"",IF(I565="H",INDEX(Matches!$I:$I,AA565),INDEX(Matches!$H:$H,AA565)))</f>
        <v/>
      </c>
      <c r="N565" s="11">
        <f>IF(L565="","",IF(L565&gt;M565,"W",IF(L565=M565,"D","L")))</f>
        <v/>
      </c>
      <c r="O565" s="11">
        <f>IF(L565="","",IF(L565&gt;M565,3,IF(L565=M565,1,0)))</f>
        <v/>
      </c>
      <c r="P565" s="31">
        <f>IF(I565="H",INDEX(Matches!$L:$L,AA565),INDEX(Matches!$N:$N,AA565))</f>
        <v/>
      </c>
      <c r="Q565" s="31">
        <f>INDEX(Matches!$M:$M,AA565)</f>
        <v/>
      </c>
      <c r="R565" s="31">
        <f>IF(I565="H",INDEX(Matches!$N:$N,AA565),INDEX(Matches!$L:$L,AA565))</f>
        <v/>
      </c>
      <c r="S565" s="33">
        <f>IF(I565="H",INDEX(Matches!$O:$O,AA565),INDEX(Matches!$P:$P,AA565))</f>
        <v/>
      </c>
      <c r="T565" s="33">
        <f>IF(INDEX(Matches!$J:$J,AA565)="","",IF(I565="H",INDEX(Matches!$J:$J,AA565),INDEX(Matches!$K:$K,AA565)))</f>
        <v/>
      </c>
      <c r="U565" s="33">
        <f>IF(INDEX(Matches!$K:$K,AA565)="","",IF(I565="H",INDEX(Matches!$K:$K,AA565),INDEX(Matches!$J:$J,AA565)))</f>
        <v/>
      </c>
      <c r="V565" s="30">
        <f>IF(T565="","",T565-U565)</f>
        <v/>
      </c>
      <c r="W565" s="33">
        <f>IF(I565="H",INDEX(Matches!$T:$T,AA565),INDEX(Matches!$U:$U,AA565))</f>
        <v/>
      </c>
      <c r="X565" s="11">
        <f>INDEX(Matches!$X:$X,AA565)</f>
        <v/>
      </c>
      <c r="Y565" s="30">
        <f>IF(O565="","",O565-S565)</f>
        <v/>
      </c>
      <c r="Z565" s="30">
        <f>IF(W565="","",W565-S565)</f>
        <v/>
      </c>
      <c r="AA565" s="24">
        <f>MATCH(J565,Matches!$A:$A,0)</f>
        <v/>
      </c>
      <c r="AB565" s="33" t="n"/>
      <c r="AC565" s="33" t="n">
        <v>2.311669620739717</v>
      </c>
      <c r="AD565" s="24" t="n"/>
      <c r="AE565" s="24" t="n">
        <v>8</v>
      </c>
      <c r="AF565" s="33" t="n"/>
      <c r="AG565" s="33" t="n"/>
    </row>
    <row r="566">
      <c r="A566" s="24" t="inlineStr">
        <is>
          <t>Man City|33</t>
        </is>
      </c>
      <c r="B566" s="24" t="inlineStr">
        <is>
          <t>E0</t>
        </is>
      </c>
      <c r="C566" s="24" t="inlineStr">
        <is>
          <t>Premier League</t>
        </is>
      </c>
      <c r="D566" s="24" t="inlineStr">
        <is>
          <t>Man City</t>
        </is>
      </c>
      <c r="E566" s="24" t="n">
        <v>33</v>
      </c>
      <c r="F566" s="24" t="n">
        <v>9</v>
      </c>
      <c r="G566" s="29" t="n">
        <v>46501.625</v>
      </c>
      <c r="H566" s="24" t="inlineStr">
        <is>
          <t>Chelsea</t>
        </is>
      </c>
      <c r="I566" s="24" t="inlineStr">
        <is>
          <t>A</t>
        </is>
      </c>
      <c r="J566" s="24" t="inlineStr">
        <is>
          <t>E0-Chelsea-ManCity</t>
        </is>
      </c>
      <c r="K566" s="24" t="n">
        <v>5</v>
      </c>
      <c r="L566" s="11">
        <f>IF(INDEX(Matches!$X:$X,AA566)=0,"",IF(I566="H",INDEX(Matches!$H:$H,AA566),INDEX(Matches!$I:$I,AA566)))</f>
        <v/>
      </c>
      <c r="M566" s="11">
        <f>IF(INDEX(Matches!$X:$X,AA566)=0,"",IF(I566="H",INDEX(Matches!$I:$I,AA566),INDEX(Matches!$H:$H,AA566)))</f>
        <v/>
      </c>
      <c r="N566" s="11">
        <f>IF(L566="","",IF(L566&gt;M566,"W",IF(L566=M566,"D","L")))</f>
        <v/>
      </c>
      <c r="O566" s="11">
        <f>IF(L566="","",IF(L566&gt;M566,3,IF(L566=M566,1,0)))</f>
        <v/>
      </c>
      <c r="P566" s="31">
        <f>IF(I566="H",INDEX(Matches!$L:$L,AA566),INDEX(Matches!$N:$N,AA566))</f>
        <v/>
      </c>
      <c r="Q566" s="31">
        <f>INDEX(Matches!$M:$M,AA566)</f>
        <v/>
      </c>
      <c r="R566" s="31">
        <f>IF(I566="H",INDEX(Matches!$N:$N,AA566),INDEX(Matches!$L:$L,AA566))</f>
        <v/>
      </c>
      <c r="S566" s="33">
        <f>IF(I566="H",INDEX(Matches!$O:$O,AA566),INDEX(Matches!$P:$P,AA566))</f>
        <v/>
      </c>
      <c r="T566" s="33">
        <f>IF(INDEX(Matches!$J:$J,AA566)="","",IF(I566="H",INDEX(Matches!$J:$J,AA566),INDEX(Matches!$K:$K,AA566)))</f>
        <v/>
      </c>
      <c r="U566" s="33">
        <f>IF(INDEX(Matches!$K:$K,AA566)="","",IF(I566="H",INDEX(Matches!$K:$K,AA566),INDEX(Matches!$J:$J,AA566)))</f>
        <v/>
      </c>
      <c r="V566" s="30">
        <f>IF(T566="","",T566-U566)</f>
        <v/>
      </c>
      <c r="W566" s="33">
        <f>IF(I566="H",INDEX(Matches!$T:$T,AA566),INDEX(Matches!$U:$U,AA566))</f>
        <v/>
      </c>
      <c r="X566" s="11">
        <f>INDEX(Matches!$X:$X,AA566)</f>
        <v/>
      </c>
      <c r="Y566" s="30">
        <f>IF(O566="","",O566-S566)</f>
        <v/>
      </c>
      <c r="Z566" s="30">
        <f>IF(W566="","",W566-S566)</f>
        <v/>
      </c>
      <c r="AA566" s="24">
        <f>MATCH(J566,Matches!$A:$A,0)</f>
        <v/>
      </c>
      <c r="AB566" s="33" t="n"/>
      <c r="AC566" s="33" t="n">
        <v>1.425317214873293</v>
      </c>
      <c r="AD566" s="24" t="n"/>
      <c r="AE566" s="24" t="n">
        <v>9</v>
      </c>
      <c r="AF566" s="33" t="n"/>
      <c r="AG566" s="33" t="n"/>
    </row>
    <row r="567">
      <c r="A567" s="24" t="inlineStr">
        <is>
          <t>Man City|34</t>
        </is>
      </c>
      <c r="B567" s="24" t="inlineStr">
        <is>
          <t>E0</t>
        </is>
      </c>
      <c r="C567" s="24" t="inlineStr">
        <is>
          <t>Premier League</t>
        </is>
      </c>
      <c r="D567" s="24" t="inlineStr">
        <is>
          <t>Man City</t>
        </is>
      </c>
      <c r="E567" s="24" t="n">
        <v>34</v>
      </c>
      <c r="F567" s="24" t="n">
        <v>9</v>
      </c>
      <c r="G567" s="29" t="n">
        <v>46508.625</v>
      </c>
      <c r="H567" s="24" t="inlineStr">
        <is>
          <t>Brentford</t>
        </is>
      </c>
      <c r="I567" s="24" t="inlineStr">
        <is>
          <t>H</t>
        </is>
      </c>
      <c r="J567" s="24" t="inlineStr">
        <is>
          <t>E0-ManCity-Brentfor</t>
        </is>
      </c>
      <c r="K567" s="24" t="n">
        <v>12</v>
      </c>
      <c r="L567" s="11">
        <f>IF(INDEX(Matches!$X:$X,AA567)=0,"",IF(I567="H",INDEX(Matches!$H:$H,AA567),INDEX(Matches!$I:$I,AA567)))</f>
        <v/>
      </c>
      <c r="M567" s="11">
        <f>IF(INDEX(Matches!$X:$X,AA567)=0,"",IF(I567="H",INDEX(Matches!$I:$I,AA567),INDEX(Matches!$H:$H,AA567)))</f>
        <v/>
      </c>
      <c r="N567" s="11">
        <f>IF(L567="","",IF(L567&gt;M567,"W",IF(L567=M567,"D","L")))</f>
        <v/>
      </c>
      <c r="O567" s="11">
        <f>IF(L567="","",IF(L567&gt;M567,3,IF(L567=M567,1,0)))</f>
        <v/>
      </c>
      <c r="P567" s="31">
        <f>IF(I567="H",INDEX(Matches!$L:$L,AA567),INDEX(Matches!$N:$N,AA567))</f>
        <v/>
      </c>
      <c r="Q567" s="31">
        <f>INDEX(Matches!$M:$M,AA567)</f>
        <v/>
      </c>
      <c r="R567" s="31">
        <f>IF(I567="H",INDEX(Matches!$N:$N,AA567),INDEX(Matches!$L:$L,AA567))</f>
        <v/>
      </c>
      <c r="S567" s="33">
        <f>IF(I567="H",INDEX(Matches!$O:$O,AA567),INDEX(Matches!$P:$P,AA567))</f>
        <v/>
      </c>
      <c r="T567" s="33">
        <f>IF(INDEX(Matches!$J:$J,AA567)="","",IF(I567="H",INDEX(Matches!$J:$J,AA567),INDEX(Matches!$K:$K,AA567)))</f>
        <v/>
      </c>
      <c r="U567" s="33">
        <f>IF(INDEX(Matches!$K:$K,AA567)="","",IF(I567="H",INDEX(Matches!$K:$K,AA567),INDEX(Matches!$J:$J,AA567)))</f>
        <v/>
      </c>
      <c r="V567" s="30">
        <f>IF(T567="","",T567-U567)</f>
        <v/>
      </c>
      <c r="W567" s="33">
        <f>IF(I567="H",INDEX(Matches!$T:$T,AA567),INDEX(Matches!$U:$U,AA567))</f>
        <v/>
      </c>
      <c r="X567" s="11">
        <f>INDEX(Matches!$X:$X,AA567)</f>
        <v/>
      </c>
      <c r="Y567" s="30">
        <f>IF(O567="","",O567-S567)</f>
        <v/>
      </c>
      <c r="Z567" s="30">
        <f>IF(W567="","",W567-S567)</f>
        <v/>
      </c>
      <c r="AA567" s="24">
        <f>MATCH(J567,Matches!$A:$A,0)</f>
        <v/>
      </c>
      <c r="AB567" s="33" t="n"/>
      <c r="AC567" s="33" t="n">
        <v>2.162744646073423</v>
      </c>
      <c r="AD567" s="24" t="n"/>
      <c r="AE567" s="24" t="n">
        <v>9</v>
      </c>
      <c r="AF567" s="33" t="n"/>
      <c r="AG567" s="33" t="n"/>
    </row>
    <row r="568">
      <c r="A568" s="24" t="inlineStr">
        <is>
          <t>Man City|35</t>
        </is>
      </c>
      <c r="B568" s="24" t="inlineStr">
        <is>
          <t>E0</t>
        </is>
      </c>
      <c r="C568" s="24" t="inlineStr">
        <is>
          <t>Premier League</t>
        </is>
      </c>
      <c r="D568" s="24" t="inlineStr">
        <is>
          <t>Man City</t>
        </is>
      </c>
      <c r="E568" s="24" t="n">
        <v>35</v>
      </c>
      <c r="F568" s="24" t="n">
        <v>9</v>
      </c>
      <c r="G568" s="29" t="n">
        <v>46515.625</v>
      </c>
      <c r="H568" s="24" t="inlineStr">
        <is>
          <t>Liverpool</t>
        </is>
      </c>
      <c r="I568" s="24" t="inlineStr">
        <is>
          <t>H</t>
        </is>
      </c>
      <c r="J568" s="24" t="inlineStr">
        <is>
          <t>E0-ManCity-Liverpoo</t>
        </is>
      </c>
      <c r="K568" s="24" t="n">
        <v>3</v>
      </c>
      <c r="L568" s="11">
        <f>IF(INDEX(Matches!$X:$X,AA568)=0,"",IF(I568="H",INDEX(Matches!$H:$H,AA568),INDEX(Matches!$I:$I,AA568)))</f>
        <v/>
      </c>
      <c r="M568" s="11">
        <f>IF(INDEX(Matches!$X:$X,AA568)=0,"",IF(I568="H",INDEX(Matches!$I:$I,AA568),INDEX(Matches!$H:$H,AA568)))</f>
        <v/>
      </c>
      <c r="N568" s="11">
        <f>IF(L568="","",IF(L568&gt;M568,"W",IF(L568=M568,"D","L")))</f>
        <v/>
      </c>
      <c r="O568" s="11">
        <f>IF(L568="","",IF(L568&gt;M568,3,IF(L568=M568,1,0)))</f>
        <v/>
      </c>
      <c r="P568" s="31">
        <f>IF(I568="H",INDEX(Matches!$L:$L,AA568),INDEX(Matches!$N:$N,AA568))</f>
        <v/>
      </c>
      <c r="Q568" s="31">
        <f>INDEX(Matches!$M:$M,AA568)</f>
        <v/>
      </c>
      <c r="R568" s="31">
        <f>IF(I568="H",INDEX(Matches!$N:$N,AA568),INDEX(Matches!$L:$L,AA568))</f>
        <v/>
      </c>
      <c r="S568" s="33">
        <f>IF(I568="H",INDEX(Matches!$O:$O,AA568),INDEX(Matches!$P:$P,AA568))</f>
        <v/>
      </c>
      <c r="T568" s="33">
        <f>IF(INDEX(Matches!$J:$J,AA568)="","",IF(I568="H",INDEX(Matches!$J:$J,AA568),INDEX(Matches!$K:$K,AA568)))</f>
        <v/>
      </c>
      <c r="U568" s="33">
        <f>IF(INDEX(Matches!$K:$K,AA568)="","",IF(I568="H",INDEX(Matches!$K:$K,AA568),INDEX(Matches!$J:$J,AA568)))</f>
        <v/>
      </c>
      <c r="V568" s="30">
        <f>IF(T568="","",T568-U568)</f>
        <v/>
      </c>
      <c r="W568" s="33">
        <f>IF(I568="H",INDEX(Matches!$T:$T,AA568),INDEX(Matches!$U:$U,AA568))</f>
        <v/>
      </c>
      <c r="X568" s="11">
        <f>INDEX(Matches!$X:$X,AA568)</f>
        <v/>
      </c>
      <c r="Y568" s="30">
        <f>IF(O568="","",O568-S568)</f>
        <v/>
      </c>
      <c r="Z568" s="30">
        <f>IF(W568="","",W568-S568)</f>
        <v/>
      </c>
      <c r="AA568" s="24">
        <f>MATCH(J568,Matches!$A:$A,0)</f>
        <v/>
      </c>
      <c r="AB568" s="33" t="n"/>
      <c r="AC568" s="33" t="n">
        <v>1.670524963129161</v>
      </c>
      <c r="AD568" s="24" t="n"/>
      <c r="AE568" s="24" t="n">
        <v>9</v>
      </c>
      <c r="AF568" s="33" t="n"/>
      <c r="AG568" s="33" t="n"/>
    </row>
    <row r="569">
      <c r="A569" s="24" t="inlineStr">
        <is>
          <t>Man City|36</t>
        </is>
      </c>
      <c r="B569" s="24" t="inlineStr">
        <is>
          <t>E0</t>
        </is>
      </c>
      <c r="C569" s="24" t="inlineStr">
        <is>
          <t>Premier League</t>
        </is>
      </c>
      <c r="D569" s="24" t="inlineStr">
        <is>
          <t>Man City</t>
        </is>
      </c>
      <c r="E569" s="24" t="n">
        <v>36</v>
      </c>
      <c r="F569" s="24" t="n">
        <v>9</v>
      </c>
      <c r="G569" s="29" t="n">
        <v>46522.625</v>
      </c>
      <c r="H569" s="24" t="inlineStr">
        <is>
          <t>Ipswich</t>
        </is>
      </c>
      <c r="I569" s="24" t="inlineStr">
        <is>
          <t>A</t>
        </is>
      </c>
      <c r="J569" s="24" t="inlineStr">
        <is>
          <t>E0-Ipswich-ManCity</t>
        </is>
      </c>
      <c r="K569" s="24" t="n">
        <v>19</v>
      </c>
      <c r="L569" s="11">
        <f>IF(INDEX(Matches!$X:$X,AA569)=0,"",IF(I569="H",INDEX(Matches!$H:$H,AA569),INDEX(Matches!$I:$I,AA569)))</f>
        <v/>
      </c>
      <c r="M569" s="11">
        <f>IF(INDEX(Matches!$X:$X,AA569)=0,"",IF(I569="H",INDEX(Matches!$I:$I,AA569),INDEX(Matches!$H:$H,AA569)))</f>
        <v/>
      </c>
      <c r="N569" s="11">
        <f>IF(L569="","",IF(L569&gt;M569,"W",IF(L569=M569,"D","L")))</f>
        <v/>
      </c>
      <c r="O569" s="11">
        <f>IF(L569="","",IF(L569&gt;M569,3,IF(L569=M569,1,0)))</f>
        <v/>
      </c>
      <c r="P569" s="31">
        <f>IF(I569="H",INDEX(Matches!$L:$L,AA569),INDEX(Matches!$N:$N,AA569))</f>
        <v/>
      </c>
      <c r="Q569" s="31">
        <f>INDEX(Matches!$M:$M,AA569)</f>
        <v/>
      </c>
      <c r="R569" s="31">
        <f>IF(I569="H",INDEX(Matches!$N:$N,AA569),INDEX(Matches!$L:$L,AA569))</f>
        <v/>
      </c>
      <c r="S569" s="33">
        <f>IF(I569="H",INDEX(Matches!$O:$O,AA569),INDEX(Matches!$P:$P,AA569))</f>
        <v/>
      </c>
      <c r="T569" s="33">
        <f>IF(INDEX(Matches!$J:$J,AA569)="","",IF(I569="H",INDEX(Matches!$J:$J,AA569),INDEX(Matches!$K:$K,AA569)))</f>
        <v/>
      </c>
      <c r="U569" s="33">
        <f>IF(INDEX(Matches!$K:$K,AA569)="","",IF(I569="H",INDEX(Matches!$K:$K,AA569),INDEX(Matches!$J:$J,AA569)))</f>
        <v/>
      </c>
      <c r="V569" s="30">
        <f>IF(T569="","",T569-U569)</f>
        <v/>
      </c>
      <c r="W569" s="33">
        <f>IF(I569="H",INDEX(Matches!$T:$T,AA569),INDEX(Matches!$U:$U,AA569))</f>
        <v/>
      </c>
      <c r="X569" s="11">
        <f>INDEX(Matches!$X:$X,AA569)</f>
        <v/>
      </c>
      <c r="Y569" s="30">
        <f>IF(O569="","",O569-S569)</f>
        <v/>
      </c>
      <c r="Z569" s="30">
        <f>IF(W569="","",W569-S569)</f>
        <v/>
      </c>
      <c r="AA569" s="24">
        <f>MATCH(J569,Matches!$A:$A,0)</f>
        <v/>
      </c>
      <c r="AB569" s="33" t="n"/>
      <c r="AC569" s="33" t="n">
        <v>2.243464252332446</v>
      </c>
      <c r="AD569" s="24" t="n"/>
      <c r="AE569" s="24" t="n">
        <v>9</v>
      </c>
      <c r="AF569" s="33" t="n"/>
      <c r="AG569" s="33" t="n"/>
    </row>
    <row r="570">
      <c r="A570" s="24" t="inlineStr">
        <is>
          <t>Man City|37</t>
        </is>
      </c>
      <c r="B570" s="24" t="inlineStr">
        <is>
          <t>E0</t>
        </is>
      </c>
      <c r="C570" s="24" t="inlineStr">
        <is>
          <t>Premier League</t>
        </is>
      </c>
      <c r="D570" s="24" t="inlineStr">
        <is>
          <t>Man City</t>
        </is>
      </c>
      <c r="E570" s="24" t="n">
        <v>37</v>
      </c>
      <c r="F570" s="24" t="n">
        <v>10</v>
      </c>
      <c r="G570" s="29" t="n">
        <v>46530.625</v>
      </c>
      <c r="H570" s="24" t="inlineStr">
        <is>
          <t>Aston Villa</t>
        </is>
      </c>
      <c r="I570" s="24" t="inlineStr">
        <is>
          <t>H</t>
        </is>
      </c>
      <c r="J570" s="24" t="inlineStr">
        <is>
          <t>E0-ManCity-AstonVil</t>
        </is>
      </c>
      <c r="K570" s="24" t="n">
        <v>7</v>
      </c>
      <c r="L570" s="11">
        <f>IF(INDEX(Matches!$X:$X,AA570)=0,"",IF(I570="H",INDEX(Matches!$H:$H,AA570),INDEX(Matches!$I:$I,AA570)))</f>
        <v/>
      </c>
      <c r="M570" s="11">
        <f>IF(INDEX(Matches!$X:$X,AA570)=0,"",IF(I570="H",INDEX(Matches!$I:$I,AA570),INDEX(Matches!$H:$H,AA570)))</f>
        <v/>
      </c>
      <c r="N570" s="11">
        <f>IF(L570="","",IF(L570&gt;M570,"W",IF(L570=M570,"D","L")))</f>
        <v/>
      </c>
      <c r="O570" s="11">
        <f>IF(L570="","",IF(L570&gt;M570,3,IF(L570=M570,1,0)))</f>
        <v/>
      </c>
      <c r="P570" s="31">
        <f>IF(I570="H",INDEX(Matches!$L:$L,AA570),INDEX(Matches!$N:$N,AA570))</f>
        <v/>
      </c>
      <c r="Q570" s="31">
        <f>INDEX(Matches!$M:$M,AA570)</f>
        <v/>
      </c>
      <c r="R570" s="31">
        <f>IF(I570="H",INDEX(Matches!$N:$N,AA570),INDEX(Matches!$L:$L,AA570))</f>
        <v/>
      </c>
      <c r="S570" s="33">
        <f>IF(I570="H",INDEX(Matches!$O:$O,AA570),INDEX(Matches!$P:$P,AA570))</f>
        <v/>
      </c>
      <c r="T570" s="33">
        <f>IF(INDEX(Matches!$J:$J,AA570)="","",IF(I570="H",INDEX(Matches!$J:$J,AA570),INDEX(Matches!$K:$K,AA570)))</f>
        <v/>
      </c>
      <c r="U570" s="33">
        <f>IF(INDEX(Matches!$K:$K,AA570)="","",IF(I570="H",INDEX(Matches!$K:$K,AA570),INDEX(Matches!$J:$J,AA570)))</f>
        <v/>
      </c>
      <c r="V570" s="30">
        <f>IF(T570="","",T570-U570)</f>
        <v/>
      </c>
      <c r="W570" s="33">
        <f>IF(I570="H",INDEX(Matches!$T:$T,AA570),INDEX(Matches!$U:$U,AA570))</f>
        <v/>
      </c>
      <c r="X570" s="11">
        <f>INDEX(Matches!$X:$X,AA570)</f>
        <v/>
      </c>
      <c r="Y570" s="30">
        <f>IF(O570="","",O570-S570)</f>
        <v/>
      </c>
      <c r="Z570" s="30">
        <f>IF(W570="","",W570-S570)</f>
        <v/>
      </c>
      <c r="AA570" s="24">
        <f>MATCH(J570,Matches!$A:$A,0)</f>
        <v/>
      </c>
      <c r="AB570" s="33" t="n"/>
      <c r="AC570" s="33" t="n">
        <v>2.008951074077928</v>
      </c>
      <c r="AD570" s="24" t="n"/>
      <c r="AE570" s="24" t="n">
        <v>10</v>
      </c>
      <c r="AF570" s="33" t="n"/>
      <c r="AG570" s="33" t="n"/>
    </row>
    <row r="571">
      <c r="A571" s="24" t="inlineStr">
        <is>
          <t>Man City|38</t>
        </is>
      </c>
      <c r="B571" s="24" t="inlineStr">
        <is>
          <t>E0</t>
        </is>
      </c>
      <c r="C571" s="24" t="inlineStr">
        <is>
          <t>Premier League</t>
        </is>
      </c>
      <c r="D571" s="24" t="inlineStr">
        <is>
          <t>Man City</t>
        </is>
      </c>
      <c r="E571" s="24" t="n">
        <v>38</v>
      </c>
      <c r="F571" s="24" t="n">
        <v>10</v>
      </c>
      <c r="G571" s="29" t="n">
        <v>46537.66666666666</v>
      </c>
      <c r="H571" s="24" t="inlineStr">
        <is>
          <t>Sunderland</t>
        </is>
      </c>
      <c r="I571" s="24" t="inlineStr">
        <is>
          <t>A</t>
        </is>
      </c>
      <c r="J571" s="24" t="inlineStr">
        <is>
          <t>E0-Sunderla-ManCity</t>
        </is>
      </c>
      <c r="K571" s="24" t="n">
        <v>17</v>
      </c>
      <c r="L571" s="11">
        <f>IF(INDEX(Matches!$X:$X,AA571)=0,"",IF(I571="H",INDEX(Matches!$H:$H,AA571),INDEX(Matches!$I:$I,AA571)))</f>
        <v/>
      </c>
      <c r="M571" s="11">
        <f>IF(INDEX(Matches!$X:$X,AA571)=0,"",IF(I571="H",INDEX(Matches!$I:$I,AA571),INDEX(Matches!$H:$H,AA571)))</f>
        <v/>
      </c>
      <c r="N571" s="11">
        <f>IF(L571="","",IF(L571&gt;M571,"W",IF(L571=M571,"D","L")))</f>
        <v/>
      </c>
      <c r="O571" s="11">
        <f>IF(L571="","",IF(L571&gt;M571,3,IF(L571=M571,1,0)))</f>
        <v/>
      </c>
      <c r="P571" s="31">
        <f>IF(I571="H",INDEX(Matches!$L:$L,AA571),INDEX(Matches!$N:$N,AA571))</f>
        <v/>
      </c>
      <c r="Q571" s="31">
        <f>INDEX(Matches!$M:$M,AA571)</f>
        <v/>
      </c>
      <c r="R571" s="31">
        <f>IF(I571="H",INDEX(Matches!$N:$N,AA571),INDEX(Matches!$L:$L,AA571))</f>
        <v/>
      </c>
      <c r="S571" s="33">
        <f>IF(I571="H",INDEX(Matches!$O:$O,AA571),INDEX(Matches!$P:$P,AA571))</f>
        <v/>
      </c>
      <c r="T571" s="33">
        <f>IF(INDEX(Matches!$J:$J,AA571)="","",IF(I571="H",INDEX(Matches!$J:$J,AA571),INDEX(Matches!$K:$K,AA571)))</f>
        <v/>
      </c>
      <c r="U571" s="33">
        <f>IF(INDEX(Matches!$K:$K,AA571)="","",IF(I571="H",INDEX(Matches!$K:$K,AA571),INDEX(Matches!$J:$J,AA571)))</f>
        <v/>
      </c>
      <c r="V571" s="30">
        <f>IF(T571="","",T571-U571)</f>
        <v/>
      </c>
      <c r="W571" s="33">
        <f>IF(I571="H",INDEX(Matches!$T:$T,AA571),INDEX(Matches!$U:$U,AA571))</f>
        <v/>
      </c>
      <c r="X571" s="11">
        <f>INDEX(Matches!$X:$X,AA571)</f>
        <v/>
      </c>
      <c r="Y571" s="30">
        <f>IF(O571="","",O571-S571)</f>
        <v/>
      </c>
      <c r="Z571" s="30">
        <f>IF(W571="","",W571-S571)</f>
        <v/>
      </c>
      <c r="AA571" s="24">
        <f>MATCH(J571,Matches!$A:$A,0)</f>
        <v/>
      </c>
      <c r="AB571" s="33" t="n"/>
      <c r="AC571" s="33" t="n">
        <v>2.031585130517693</v>
      </c>
      <c r="AD571" s="24" t="n"/>
      <c r="AE571" s="24" t="n">
        <v>10</v>
      </c>
      <c r="AF571" s="33" t="n"/>
      <c r="AG571" s="33" t="n"/>
    </row>
    <row r="572">
      <c r="A572" s="24" t="inlineStr">
        <is>
          <t>Man Utd|1</t>
        </is>
      </c>
      <c r="B572" s="24" t="inlineStr">
        <is>
          <t>E0</t>
        </is>
      </c>
      <c r="C572" s="24" t="inlineStr">
        <is>
          <t>Premier League</t>
        </is>
      </c>
      <c r="D572" s="24" t="inlineStr">
        <is>
          <t>Man Utd</t>
        </is>
      </c>
      <c r="E572" s="24" t="n">
        <v>1</v>
      </c>
      <c r="F572" s="24" t="n">
        <v>1</v>
      </c>
      <c r="G572" s="29" t="n">
        <v>46256.52083333334</v>
      </c>
      <c r="H572" s="24" t="inlineStr">
        <is>
          <t>Hull</t>
        </is>
      </c>
      <c r="I572" s="24" t="inlineStr">
        <is>
          <t>A</t>
        </is>
      </c>
      <c r="J572" s="24" t="inlineStr">
        <is>
          <t>E0-Hull-ManUtd</t>
        </is>
      </c>
      <c r="K572" s="24" t="n">
        <v>20</v>
      </c>
      <c r="L572" s="11">
        <f>IF(INDEX(Matches!$X:$X,AA572)=0,"",IF(I572="H",INDEX(Matches!$H:$H,AA572),INDEX(Matches!$I:$I,AA572)))</f>
        <v/>
      </c>
      <c r="M572" s="11">
        <f>IF(INDEX(Matches!$X:$X,AA572)=0,"",IF(I572="H",INDEX(Matches!$I:$I,AA572),INDEX(Matches!$H:$H,AA572)))</f>
        <v/>
      </c>
      <c r="N572" s="11">
        <f>IF(L572="","",IF(L572&gt;M572,"W",IF(L572=M572,"D","L")))</f>
        <v/>
      </c>
      <c r="O572" s="11">
        <f>IF(L572="","",IF(L572&gt;M572,3,IF(L572=M572,1,0)))</f>
        <v/>
      </c>
      <c r="P572" s="31">
        <f>IF(I572="H",INDEX(Matches!$L:$L,AA572),INDEX(Matches!$N:$N,AA572))</f>
        <v/>
      </c>
      <c r="Q572" s="31">
        <f>INDEX(Matches!$M:$M,AA572)</f>
        <v/>
      </c>
      <c r="R572" s="31">
        <f>IF(I572="H",INDEX(Matches!$N:$N,AA572),INDEX(Matches!$L:$L,AA572))</f>
        <v/>
      </c>
      <c r="S572" s="33">
        <f>IF(I572="H",INDEX(Matches!$O:$O,AA572),INDEX(Matches!$P:$P,AA572))</f>
        <v/>
      </c>
      <c r="T572" s="33">
        <f>IF(INDEX(Matches!$J:$J,AA572)="","",IF(I572="H",INDEX(Matches!$J:$J,AA572),INDEX(Matches!$K:$K,AA572)))</f>
        <v/>
      </c>
      <c r="U572" s="33">
        <f>IF(INDEX(Matches!$K:$K,AA572)="","",IF(I572="H",INDEX(Matches!$K:$K,AA572),INDEX(Matches!$J:$J,AA572)))</f>
        <v/>
      </c>
      <c r="V572" s="30">
        <f>IF(T572="","",T572-U572)</f>
        <v/>
      </c>
      <c r="W572" s="33">
        <f>IF(I572="H",INDEX(Matches!$T:$T,AA572),INDEX(Matches!$U:$U,AA572))</f>
        <v/>
      </c>
      <c r="X572" s="11">
        <f>INDEX(Matches!$X:$X,AA572)</f>
        <v/>
      </c>
      <c r="Y572" s="30">
        <f>IF(O572="","",O572-S572)</f>
        <v/>
      </c>
      <c r="Z572" s="30">
        <f>IF(W572="","",W572-S572)</f>
        <v/>
      </c>
      <c r="AA572" s="24">
        <f>MATCH(J572,Matches!$A:$A,0)</f>
        <v/>
      </c>
      <c r="AB572" s="33" t="n">
        <v>2.297242723741598</v>
      </c>
      <c r="AC572" s="33" t="n"/>
      <c r="AD572" s="24" t="n"/>
      <c r="AE572" s="24" t="n">
        <v>1</v>
      </c>
      <c r="AF572" s="33" t="n">
        <v>1.79</v>
      </c>
      <c r="AG572" s="33" t="n">
        <v>1.27</v>
      </c>
    </row>
    <row r="573">
      <c r="A573" s="24" t="inlineStr">
        <is>
          <t>Man Utd|2</t>
        </is>
      </c>
      <c r="B573" s="24" t="inlineStr">
        <is>
          <t>E0</t>
        </is>
      </c>
      <c r="C573" s="24" t="inlineStr">
        <is>
          <t>Premier League</t>
        </is>
      </c>
      <c r="D573" s="24" t="inlineStr">
        <is>
          <t>Man Utd</t>
        </is>
      </c>
      <c r="E573" s="24" t="n">
        <v>2</v>
      </c>
      <c r="F573" s="24" t="n">
        <v>1</v>
      </c>
      <c r="G573" s="29" t="n">
        <v>46264.6875</v>
      </c>
      <c r="H573" s="24" t="inlineStr">
        <is>
          <t>Ipswich</t>
        </is>
      </c>
      <c r="I573" s="24" t="inlineStr">
        <is>
          <t>H</t>
        </is>
      </c>
      <c r="J573" s="24" t="inlineStr">
        <is>
          <t>E0-ManUtd-Ipswich</t>
        </is>
      </c>
      <c r="K573" s="24" t="n">
        <v>19</v>
      </c>
      <c r="L573" s="11">
        <f>IF(INDEX(Matches!$X:$X,AA573)=0,"",IF(I573="H",INDEX(Matches!$H:$H,AA573),INDEX(Matches!$I:$I,AA573)))</f>
        <v/>
      </c>
      <c r="M573" s="11">
        <f>IF(INDEX(Matches!$X:$X,AA573)=0,"",IF(I573="H",INDEX(Matches!$I:$I,AA573),INDEX(Matches!$H:$H,AA573)))</f>
        <v/>
      </c>
      <c r="N573" s="11">
        <f>IF(L573="","",IF(L573&gt;M573,"W",IF(L573=M573,"D","L")))</f>
        <v/>
      </c>
      <c r="O573" s="11">
        <f>IF(L573="","",IF(L573&gt;M573,3,IF(L573=M573,1,0)))</f>
        <v/>
      </c>
      <c r="P573" s="31">
        <f>IF(I573="H",INDEX(Matches!$L:$L,AA573),INDEX(Matches!$N:$N,AA573))</f>
        <v/>
      </c>
      <c r="Q573" s="31">
        <f>INDEX(Matches!$M:$M,AA573)</f>
        <v/>
      </c>
      <c r="R573" s="31">
        <f>IF(I573="H",INDEX(Matches!$N:$N,AA573),INDEX(Matches!$L:$L,AA573))</f>
        <v/>
      </c>
      <c r="S573" s="33">
        <f>IF(I573="H",INDEX(Matches!$O:$O,AA573),INDEX(Matches!$P:$P,AA573))</f>
        <v/>
      </c>
      <c r="T573" s="33">
        <f>IF(INDEX(Matches!$J:$J,AA573)="","",IF(I573="H",INDEX(Matches!$J:$J,AA573),INDEX(Matches!$K:$K,AA573)))</f>
        <v/>
      </c>
      <c r="U573" s="33">
        <f>IF(INDEX(Matches!$K:$K,AA573)="","",IF(I573="H",INDEX(Matches!$K:$K,AA573),INDEX(Matches!$J:$J,AA573)))</f>
        <v/>
      </c>
      <c r="V573" s="30">
        <f>IF(T573="","",T573-U573)</f>
        <v/>
      </c>
      <c r="W573" s="33">
        <f>IF(I573="H",INDEX(Matches!$T:$T,AA573),INDEX(Matches!$U:$U,AA573))</f>
        <v/>
      </c>
      <c r="X573" s="11">
        <f>INDEX(Matches!$X:$X,AA573)</f>
        <v/>
      </c>
      <c r="Y573" s="30">
        <f>IF(O573="","",O573-S573)</f>
        <v/>
      </c>
      <c r="Z573" s="30">
        <f>IF(W573="","",W573-S573)</f>
        <v/>
      </c>
      <c r="AA573" s="24">
        <f>MATCH(J573,Matches!$A:$A,0)</f>
        <v/>
      </c>
      <c r="AB573" s="33" t="n">
        <v>2.282788708007265</v>
      </c>
      <c r="AC573" s="33" t="n"/>
      <c r="AD573" s="24" t="n"/>
      <c r="AE573" s="24" t="n">
        <v>1</v>
      </c>
      <c r="AF573" s="33" t="n">
        <v>3.94</v>
      </c>
      <c r="AG573" s="33" t="n">
        <v>1.26</v>
      </c>
    </row>
    <row r="574">
      <c r="A574" s="24" t="inlineStr">
        <is>
          <t>Man Utd|3</t>
        </is>
      </c>
      <c r="B574" s="24" t="inlineStr">
        <is>
          <t>E0</t>
        </is>
      </c>
      <c r="C574" s="24" t="inlineStr">
        <is>
          <t>Premier League</t>
        </is>
      </c>
      <c r="D574" s="24" t="inlineStr">
        <is>
          <t>Man Utd</t>
        </is>
      </c>
      <c r="E574" s="24" t="n">
        <v>3</v>
      </c>
      <c r="F574" s="24" t="n">
        <v>1</v>
      </c>
      <c r="G574" s="29" t="n">
        <v>46271.58333333334</v>
      </c>
      <c r="H574" s="24" t="inlineStr">
        <is>
          <t>Everton</t>
        </is>
      </c>
      <c r="I574" s="24" t="inlineStr">
        <is>
          <t>A</t>
        </is>
      </c>
      <c r="J574" s="24" t="inlineStr">
        <is>
          <t>E0-Everton-ManUtd</t>
        </is>
      </c>
      <c r="K574" s="24" t="n">
        <v>10</v>
      </c>
      <c r="L574" s="11">
        <f>IF(INDEX(Matches!$X:$X,AA574)=0,"",IF(I574="H",INDEX(Matches!$H:$H,AA574),INDEX(Matches!$I:$I,AA574)))</f>
        <v/>
      </c>
      <c r="M574" s="11">
        <f>IF(INDEX(Matches!$X:$X,AA574)=0,"",IF(I574="H",INDEX(Matches!$I:$I,AA574),INDEX(Matches!$H:$H,AA574)))</f>
        <v/>
      </c>
      <c r="N574" s="11">
        <f>IF(L574="","",IF(L574&gt;M574,"W",IF(L574=M574,"D","L")))</f>
        <v/>
      </c>
      <c r="O574" s="11">
        <f>IF(L574="","",IF(L574&gt;M574,3,IF(L574=M574,1,0)))</f>
        <v/>
      </c>
      <c r="P574" s="31">
        <f>IF(I574="H",INDEX(Matches!$L:$L,AA574),INDEX(Matches!$N:$N,AA574))</f>
        <v/>
      </c>
      <c r="Q574" s="31">
        <f>INDEX(Matches!$M:$M,AA574)</f>
        <v/>
      </c>
      <c r="R574" s="31">
        <f>IF(I574="H",INDEX(Matches!$N:$N,AA574),INDEX(Matches!$L:$L,AA574))</f>
        <v/>
      </c>
      <c r="S574" s="33">
        <f>IF(I574="H",INDEX(Matches!$O:$O,AA574),INDEX(Matches!$P:$P,AA574))</f>
        <v/>
      </c>
      <c r="T574" s="33">
        <f>IF(INDEX(Matches!$J:$J,AA574)="","",IF(I574="H",INDEX(Matches!$J:$J,AA574),INDEX(Matches!$K:$K,AA574)))</f>
        <v/>
      </c>
      <c r="U574" s="33">
        <f>IF(INDEX(Matches!$K:$K,AA574)="","",IF(I574="H",INDEX(Matches!$K:$K,AA574),INDEX(Matches!$J:$J,AA574)))</f>
        <v/>
      </c>
      <c r="V574" s="30">
        <f>IF(T574="","",T574-U574)</f>
        <v/>
      </c>
      <c r="W574" s="33">
        <f>IF(I574="H",INDEX(Matches!$T:$T,AA574),INDEX(Matches!$U:$U,AA574))</f>
        <v/>
      </c>
      <c r="X574" s="11">
        <f>INDEX(Matches!$X:$X,AA574)</f>
        <v/>
      </c>
      <c r="Y574" s="30">
        <f>IF(O574="","",O574-S574)</f>
        <v/>
      </c>
      <c r="Z574" s="30">
        <f>IF(W574="","",W574-S574)</f>
        <v/>
      </c>
      <c r="AA574" s="24">
        <f>MATCH(J574,Matches!$A:$A,0)</f>
        <v/>
      </c>
      <c r="AB574" s="33" t="n"/>
      <c r="AC574" s="33" t="n"/>
      <c r="AD574" s="24" t="inlineStr">
        <is>
          <t>Y</t>
        </is>
      </c>
      <c r="AE574" s="24" t="n">
        <v>1</v>
      </c>
      <c r="AF574" s="33" t="n"/>
      <c r="AG574" s="33" t="n"/>
    </row>
    <row r="575">
      <c r="A575" s="24" t="inlineStr">
        <is>
          <t>Man Utd|4</t>
        </is>
      </c>
      <c r="B575" s="24" t="inlineStr">
        <is>
          <t>E0</t>
        </is>
      </c>
      <c r="C575" s="24" t="inlineStr">
        <is>
          <t>Premier League</t>
        </is>
      </c>
      <c r="D575" s="24" t="inlineStr">
        <is>
          <t>Man Utd</t>
        </is>
      </c>
      <c r="E575" s="24" t="n">
        <v>4</v>
      </c>
      <c r="F575" s="24" t="n">
        <v>1</v>
      </c>
      <c r="G575" s="29" t="n">
        <v>46278.6875</v>
      </c>
      <c r="H575" s="24" t="inlineStr">
        <is>
          <t>Man City</t>
        </is>
      </c>
      <c r="I575" s="24" t="inlineStr">
        <is>
          <t>H</t>
        </is>
      </c>
      <c r="J575" s="24" t="inlineStr">
        <is>
          <t>E0-ManUtd-ManCity</t>
        </is>
      </c>
      <c r="K575" s="24" t="n">
        <v>2</v>
      </c>
      <c r="L575" s="11">
        <f>IF(INDEX(Matches!$X:$X,AA575)=0,"",IF(I575="H",INDEX(Matches!$H:$H,AA575),INDEX(Matches!$I:$I,AA575)))</f>
        <v/>
      </c>
      <c r="M575" s="11">
        <f>IF(INDEX(Matches!$X:$X,AA575)=0,"",IF(I575="H",INDEX(Matches!$I:$I,AA575),INDEX(Matches!$H:$H,AA575)))</f>
        <v/>
      </c>
      <c r="N575" s="11">
        <f>IF(L575="","",IF(L575&gt;M575,"W",IF(L575=M575,"D","L")))</f>
        <v/>
      </c>
      <c r="O575" s="11">
        <f>IF(L575="","",IF(L575&gt;M575,3,IF(L575=M575,1,0)))</f>
        <v/>
      </c>
      <c r="P575" s="31">
        <f>IF(I575="H",INDEX(Matches!$L:$L,AA575),INDEX(Matches!$N:$N,AA575))</f>
        <v/>
      </c>
      <c r="Q575" s="31">
        <f>INDEX(Matches!$M:$M,AA575)</f>
        <v/>
      </c>
      <c r="R575" s="31">
        <f>IF(I575="H",INDEX(Matches!$N:$N,AA575),INDEX(Matches!$L:$L,AA575))</f>
        <v/>
      </c>
      <c r="S575" s="33">
        <f>IF(I575="H",INDEX(Matches!$O:$O,AA575),INDEX(Matches!$P:$P,AA575))</f>
        <v/>
      </c>
      <c r="T575" s="33">
        <f>IF(INDEX(Matches!$J:$J,AA575)="","",IF(I575="H",INDEX(Matches!$J:$J,AA575),INDEX(Matches!$K:$K,AA575)))</f>
        <v/>
      </c>
      <c r="U575" s="33">
        <f>IF(INDEX(Matches!$K:$K,AA575)="","",IF(I575="H",INDEX(Matches!$K:$K,AA575),INDEX(Matches!$J:$J,AA575)))</f>
        <v/>
      </c>
      <c r="V575" s="30">
        <f>IF(T575="","",T575-U575)</f>
        <v/>
      </c>
      <c r="W575" s="33">
        <f>IF(I575="H",INDEX(Matches!$T:$T,AA575),INDEX(Matches!$U:$U,AA575))</f>
        <v/>
      </c>
      <c r="X575" s="11">
        <f>INDEX(Matches!$X:$X,AA575)</f>
        <v/>
      </c>
      <c r="Y575" s="30">
        <f>IF(O575="","",O575-S575)</f>
        <v/>
      </c>
      <c r="Z575" s="30">
        <f>IF(W575="","",W575-S575)</f>
        <v/>
      </c>
      <c r="AA575" s="24">
        <f>MATCH(J575,Matches!$A:$A,0)</f>
        <v/>
      </c>
      <c r="AB575" s="33" t="n">
        <v>1.162528216704289</v>
      </c>
      <c r="AC575" s="33" t="n"/>
      <c r="AD575" s="24" t="n"/>
      <c r="AE575" s="24" t="n">
        <v>1</v>
      </c>
      <c r="AF575" s="33" t="n"/>
      <c r="AG575" s="33" t="n"/>
    </row>
    <row r="576">
      <c r="A576" s="24" t="inlineStr">
        <is>
          <t>Man Utd|5</t>
        </is>
      </c>
      <c r="B576" s="24" t="inlineStr">
        <is>
          <t>E0</t>
        </is>
      </c>
      <c r="C576" s="24" t="inlineStr">
        <is>
          <t>Premier League</t>
        </is>
      </c>
      <c r="D576" s="24" t="inlineStr">
        <is>
          <t>Man Utd</t>
        </is>
      </c>
      <c r="E576" s="24" t="n">
        <v>5</v>
      </c>
      <c r="F576" s="24" t="n">
        <v>2</v>
      </c>
      <c r="G576" s="29" t="n">
        <v>46285.6875</v>
      </c>
      <c r="H576" s="24" t="inlineStr">
        <is>
          <t>Fulham</t>
        </is>
      </c>
      <c r="I576" s="24" t="inlineStr">
        <is>
          <t>A</t>
        </is>
      </c>
      <c r="J576" s="24" t="inlineStr">
        <is>
          <t>E0-Fulham-ManUtd</t>
        </is>
      </c>
      <c r="K576" s="24" t="n">
        <v>16</v>
      </c>
      <c r="L576" s="11">
        <f>IF(INDEX(Matches!$X:$X,AA576)=0,"",IF(I576="H",INDEX(Matches!$H:$H,AA576),INDEX(Matches!$I:$I,AA576)))</f>
        <v/>
      </c>
      <c r="M576" s="11">
        <f>IF(INDEX(Matches!$X:$X,AA576)=0,"",IF(I576="H",INDEX(Matches!$I:$I,AA576),INDEX(Matches!$H:$H,AA576)))</f>
        <v/>
      </c>
      <c r="N576" s="11">
        <f>IF(L576="","",IF(L576&gt;M576,"W",IF(L576=M576,"D","L")))</f>
        <v/>
      </c>
      <c r="O576" s="11">
        <f>IF(L576="","",IF(L576&gt;M576,3,IF(L576=M576,1,0)))</f>
        <v/>
      </c>
      <c r="P576" s="31">
        <f>IF(I576="H",INDEX(Matches!$L:$L,AA576),INDEX(Matches!$N:$N,AA576))</f>
        <v/>
      </c>
      <c r="Q576" s="31">
        <f>INDEX(Matches!$M:$M,AA576)</f>
        <v/>
      </c>
      <c r="R576" s="31">
        <f>IF(I576="H",INDEX(Matches!$N:$N,AA576),INDEX(Matches!$L:$L,AA576))</f>
        <v/>
      </c>
      <c r="S576" s="33">
        <f>IF(I576="H",INDEX(Matches!$O:$O,AA576),INDEX(Matches!$P:$P,AA576))</f>
        <v/>
      </c>
      <c r="T576" s="33">
        <f>IF(INDEX(Matches!$J:$J,AA576)="","",IF(I576="H",INDEX(Matches!$J:$J,AA576),INDEX(Matches!$K:$K,AA576)))</f>
        <v/>
      </c>
      <c r="U576" s="33">
        <f>IF(INDEX(Matches!$K:$K,AA576)="","",IF(I576="H",INDEX(Matches!$K:$K,AA576),INDEX(Matches!$J:$J,AA576)))</f>
        <v/>
      </c>
      <c r="V576" s="30">
        <f>IF(T576="","",T576-U576)</f>
        <v/>
      </c>
      <c r="W576" s="33">
        <f>IF(I576="H",INDEX(Matches!$T:$T,AA576),INDEX(Matches!$U:$U,AA576))</f>
        <v/>
      </c>
      <c r="X576" s="11">
        <f>INDEX(Matches!$X:$X,AA576)</f>
        <v/>
      </c>
      <c r="Y576" s="30">
        <f>IF(O576="","",O576-S576)</f>
        <v/>
      </c>
      <c r="Z576" s="30">
        <f>IF(W576="","",W576-S576)</f>
        <v/>
      </c>
      <c r="AA576" s="24">
        <f>MATCH(J576,Matches!$A:$A,0)</f>
        <v/>
      </c>
      <c r="AB576" s="33" t="n"/>
      <c r="AC576" s="33" t="n"/>
      <c r="AD576" s="24" t="n"/>
      <c r="AE576" s="24" t="n">
        <v>2</v>
      </c>
      <c r="AF576" s="33" t="n"/>
      <c r="AG576" s="33" t="n"/>
    </row>
    <row r="577">
      <c r="A577" s="24" t="inlineStr">
        <is>
          <t>Man Utd|6</t>
        </is>
      </c>
      <c r="B577" s="24" t="inlineStr">
        <is>
          <t>E0</t>
        </is>
      </c>
      <c r="C577" s="24" t="inlineStr">
        <is>
          <t>Premier League</t>
        </is>
      </c>
      <c r="D577" s="24" t="inlineStr">
        <is>
          <t>Man Utd</t>
        </is>
      </c>
      <c r="E577" s="24" t="n">
        <v>6</v>
      </c>
      <c r="F577" s="24" t="n">
        <v>2</v>
      </c>
      <c r="G577" s="29" t="n">
        <v>46305.72916666666</v>
      </c>
      <c r="H577" s="24" t="inlineStr">
        <is>
          <t>Tottenham</t>
        </is>
      </c>
      <c r="I577" s="24" t="inlineStr">
        <is>
          <t>H</t>
        </is>
      </c>
      <c r="J577" s="24" t="inlineStr">
        <is>
          <t>E0-ManUtd-Tottenha</t>
        </is>
      </c>
      <c r="K577" s="24" t="n">
        <v>6</v>
      </c>
      <c r="L577" s="11">
        <f>IF(INDEX(Matches!$X:$X,AA577)=0,"",IF(I577="H",INDEX(Matches!$H:$H,AA577),INDEX(Matches!$I:$I,AA577)))</f>
        <v/>
      </c>
      <c r="M577" s="11">
        <f>IF(INDEX(Matches!$X:$X,AA577)=0,"",IF(I577="H",INDEX(Matches!$I:$I,AA577),INDEX(Matches!$H:$H,AA577)))</f>
        <v/>
      </c>
      <c r="N577" s="11">
        <f>IF(L577="","",IF(L577&gt;M577,"W",IF(L577=M577,"D","L")))</f>
        <v/>
      </c>
      <c r="O577" s="11">
        <f>IF(L577="","",IF(L577&gt;M577,3,IF(L577=M577,1,0)))</f>
        <v/>
      </c>
      <c r="P577" s="31">
        <f>IF(I577="H",INDEX(Matches!$L:$L,AA577),INDEX(Matches!$N:$N,AA577))</f>
        <v/>
      </c>
      <c r="Q577" s="31">
        <f>INDEX(Matches!$M:$M,AA577)</f>
        <v/>
      </c>
      <c r="R577" s="31">
        <f>IF(I577="H",INDEX(Matches!$N:$N,AA577),INDEX(Matches!$L:$L,AA577))</f>
        <v/>
      </c>
      <c r="S577" s="33">
        <f>IF(I577="H",INDEX(Matches!$O:$O,AA577),INDEX(Matches!$P:$P,AA577))</f>
        <v/>
      </c>
      <c r="T577" s="33">
        <f>IF(INDEX(Matches!$J:$J,AA577)="","",IF(I577="H",INDEX(Matches!$J:$J,AA577),INDEX(Matches!$K:$K,AA577)))</f>
        <v/>
      </c>
      <c r="U577" s="33">
        <f>IF(INDEX(Matches!$K:$K,AA577)="","",IF(I577="H",INDEX(Matches!$K:$K,AA577),INDEX(Matches!$J:$J,AA577)))</f>
        <v/>
      </c>
      <c r="V577" s="30">
        <f>IF(T577="","",T577-U577)</f>
        <v/>
      </c>
      <c r="W577" s="33">
        <f>IF(I577="H",INDEX(Matches!$T:$T,AA577),INDEX(Matches!$U:$U,AA577))</f>
        <v/>
      </c>
      <c r="X577" s="11">
        <f>INDEX(Matches!$X:$X,AA577)</f>
        <v/>
      </c>
      <c r="Y577" s="30">
        <f>IF(O577="","",O577-S577)</f>
        <v/>
      </c>
      <c r="Z577" s="30">
        <f>IF(W577="","",W577-S577)</f>
        <v/>
      </c>
      <c r="AA577" s="24">
        <f>MATCH(J577,Matches!$A:$A,0)</f>
        <v/>
      </c>
      <c r="AB577" s="33" t="n"/>
      <c r="AC577" s="33" t="n"/>
      <c r="AD577" s="24" t="inlineStr">
        <is>
          <t>Y</t>
        </is>
      </c>
      <c r="AE577" s="24" t="n">
        <v>2</v>
      </c>
      <c r="AF577" s="33" t="n"/>
      <c r="AG577" s="33" t="n"/>
    </row>
    <row r="578">
      <c r="A578" s="24" t="inlineStr">
        <is>
          <t>Man Utd|7</t>
        </is>
      </c>
      <c r="B578" s="24" t="inlineStr">
        <is>
          <t>E0</t>
        </is>
      </c>
      <c r="C578" s="24" t="inlineStr">
        <is>
          <t>Premier League</t>
        </is>
      </c>
      <c r="D578" s="24" t="inlineStr">
        <is>
          <t>Man Utd</t>
        </is>
      </c>
      <c r="E578" s="24" t="n">
        <v>7</v>
      </c>
      <c r="F578" s="24" t="n">
        <v>2</v>
      </c>
      <c r="G578" s="29" t="n">
        <v>46313.58333333334</v>
      </c>
      <c r="H578" s="24" t="inlineStr">
        <is>
          <t>Leeds</t>
        </is>
      </c>
      <c r="I578" s="24" t="inlineStr">
        <is>
          <t>A</t>
        </is>
      </c>
      <c r="J578" s="24" t="inlineStr">
        <is>
          <t>E0-Leeds-ManUtd</t>
        </is>
      </c>
      <c r="K578" s="24" t="n">
        <v>14</v>
      </c>
      <c r="L578" s="11">
        <f>IF(INDEX(Matches!$X:$X,AA578)=0,"",IF(I578="H",INDEX(Matches!$H:$H,AA578),INDEX(Matches!$I:$I,AA578)))</f>
        <v/>
      </c>
      <c r="M578" s="11">
        <f>IF(INDEX(Matches!$X:$X,AA578)=0,"",IF(I578="H",INDEX(Matches!$I:$I,AA578),INDEX(Matches!$H:$H,AA578)))</f>
        <v/>
      </c>
      <c r="N578" s="11">
        <f>IF(L578="","",IF(L578&gt;M578,"W",IF(L578=M578,"D","L")))</f>
        <v/>
      </c>
      <c r="O578" s="11">
        <f>IF(L578="","",IF(L578&gt;M578,3,IF(L578=M578,1,0)))</f>
        <v/>
      </c>
      <c r="P578" s="31">
        <f>IF(I578="H",INDEX(Matches!$L:$L,AA578),INDEX(Matches!$N:$N,AA578))</f>
        <v/>
      </c>
      <c r="Q578" s="31">
        <f>INDEX(Matches!$M:$M,AA578)</f>
        <v/>
      </c>
      <c r="R578" s="31">
        <f>IF(I578="H",INDEX(Matches!$N:$N,AA578),INDEX(Matches!$L:$L,AA578))</f>
        <v/>
      </c>
      <c r="S578" s="33">
        <f>IF(I578="H",INDEX(Matches!$O:$O,AA578),INDEX(Matches!$P:$P,AA578))</f>
        <v/>
      </c>
      <c r="T578" s="33">
        <f>IF(INDEX(Matches!$J:$J,AA578)="","",IF(I578="H",INDEX(Matches!$J:$J,AA578),INDEX(Matches!$K:$K,AA578)))</f>
        <v/>
      </c>
      <c r="U578" s="33">
        <f>IF(INDEX(Matches!$K:$K,AA578)="","",IF(I578="H",INDEX(Matches!$K:$K,AA578),INDEX(Matches!$J:$J,AA578)))</f>
        <v/>
      </c>
      <c r="V578" s="30">
        <f>IF(T578="","",T578-U578)</f>
        <v/>
      </c>
      <c r="W578" s="33">
        <f>IF(I578="H",INDEX(Matches!$T:$T,AA578),INDEX(Matches!$U:$U,AA578))</f>
        <v/>
      </c>
      <c r="X578" s="11">
        <f>INDEX(Matches!$X:$X,AA578)</f>
        <v/>
      </c>
      <c r="Y578" s="30">
        <f>IF(O578="","",O578-S578)</f>
        <v/>
      </c>
      <c r="Z578" s="30">
        <f>IF(W578="","",W578-S578)</f>
        <v/>
      </c>
      <c r="AA578" s="24">
        <f>MATCH(J578,Matches!$A:$A,0)</f>
        <v/>
      </c>
      <c r="AB578" s="33" t="n"/>
      <c r="AC578" s="33" t="n"/>
      <c r="AD578" s="24" t="inlineStr">
        <is>
          <t>Y</t>
        </is>
      </c>
      <c r="AE578" s="24" t="n">
        <v>2</v>
      </c>
      <c r="AF578" s="33" t="n"/>
      <c r="AG578" s="33" t="n"/>
    </row>
    <row r="579">
      <c r="A579" s="24" t="inlineStr">
        <is>
          <t>Man Utd|8</t>
        </is>
      </c>
      <c r="B579" s="24" t="inlineStr">
        <is>
          <t>E0</t>
        </is>
      </c>
      <c r="C579" s="24" t="inlineStr">
        <is>
          <t>Premier League</t>
        </is>
      </c>
      <c r="D579" s="24" t="inlineStr">
        <is>
          <t>Man Utd</t>
        </is>
      </c>
      <c r="E579" s="24" t="n">
        <v>8</v>
      </c>
      <c r="F579" s="24" t="n">
        <v>2</v>
      </c>
      <c r="G579" s="29" t="n">
        <v>46320.58333333334</v>
      </c>
      <c r="H579" s="24" t="inlineStr">
        <is>
          <t>Bournemouth</t>
        </is>
      </c>
      <c r="I579" s="24" t="inlineStr">
        <is>
          <t>H</t>
        </is>
      </c>
      <c r="J579" s="24" t="inlineStr">
        <is>
          <t>E0-ManUtd-Bournemo</t>
        </is>
      </c>
      <c r="K579" s="24" t="n">
        <v>11</v>
      </c>
      <c r="L579" s="11">
        <f>IF(INDEX(Matches!$X:$X,AA579)=0,"",IF(I579="H",INDEX(Matches!$H:$H,AA579),INDEX(Matches!$I:$I,AA579)))</f>
        <v/>
      </c>
      <c r="M579" s="11">
        <f>IF(INDEX(Matches!$X:$X,AA579)=0,"",IF(I579="H",INDEX(Matches!$I:$I,AA579),INDEX(Matches!$H:$H,AA579)))</f>
        <v/>
      </c>
      <c r="N579" s="11">
        <f>IF(L579="","",IF(L579&gt;M579,"W",IF(L579=M579,"D","L")))</f>
        <v/>
      </c>
      <c r="O579" s="11">
        <f>IF(L579="","",IF(L579&gt;M579,3,IF(L579=M579,1,0)))</f>
        <v/>
      </c>
      <c r="P579" s="31">
        <f>IF(I579="H",INDEX(Matches!$L:$L,AA579),INDEX(Matches!$N:$N,AA579))</f>
        <v/>
      </c>
      <c r="Q579" s="31">
        <f>INDEX(Matches!$M:$M,AA579)</f>
        <v/>
      </c>
      <c r="R579" s="31">
        <f>IF(I579="H",INDEX(Matches!$N:$N,AA579),INDEX(Matches!$L:$L,AA579))</f>
        <v/>
      </c>
      <c r="S579" s="33">
        <f>IF(I579="H",INDEX(Matches!$O:$O,AA579),INDEX(Matches!$P:$P,AA579))</f>
        <v/>
      </c>
      <c r="T579" s="33">
        <f>IF(INDEX(Matches!$J:$J,AA579)="","",IF(I579="H",INDEX(Matches!$J:$J,AA579),INDEX(Matches!$K:$K,AA579)))</f>
        <v/>
      </c>
      <c r="U579" s="33">
        <f>IF(INDEX(Matches!$K:$K,AA579)="","",IF(I579="H",INDEX(Matches!$K:$K,AA579),INDEX(Matches!$J:$J,AA579)))</f>
        <v/>
      </c>
      <c r="V579" s="30">
        <f>IF(T579="","",T579-U579)</f>
        <v/>
      </c>
      <c r="W579" s="33">
        <f>IF(I579="H",INDEX(Matches!$T:$T,AA579),INDEX(Matches!$U:$U,AA579))</f>
        <v/>
      </c>
      <c r="X579" s="11">
        <f>INDEX(Matches!$X:$X,AA579)</f>
        <v/>
      </c>
      <c r="Y579" s="30">
        <f>IF(O579="","",O579-S579)</f>
        <v/>
      </c>
      <c r="Z579" s="30">
        <f>IF(W579="","",W579-S579)</f>
        <v/>
      </c>
      <c r="AA579" s="24">
        <f>MATCH(J579,Matches!$A:$A,0)</f>
        <v/>
      </c>
      <c r="AB579" s="33" t="n"/>
      <c r="AC579" s="33" t="n">
        <v>1.969414287396961</v>
      </c>
      <c r="AD579" s="24" t="n"/>
      <c r="AE579" s="24" t="n">
        <v>2</v>
      </c>
      <c r="AF579" s="33" t="n"/>
      <c r="AG579" s="33" t="n"/>
    </row>
    <row r="580">
      <c r="A580" s="24" t="inlineStr">
        <is>
          <t>Man Utd|9</t>
        </is>
      </c>
      <c r="B580" s="24" t="inlineStr">
        <is>
          <t>E0</t>
        </is>
      </c>
      <c r="C580" s="24" t="inlineStr">
        <is>
          <t>Premier League</t>
        </is>
      </c>
      <c r="D580" s="24" t="inlineStr">
        <is>
          <t>Man Utd</t>
        </is>
      </c>
      <c r="E580" s="24" t="n">
        <v>9</v>
      </c>
      <c r="F580" s="24" t="n">
        <v>3</v>
      </c>
      <c r="G580" s="29" t="n">
        <v>46326.52083333334</v>
      </c>
      <c r="H580" s="24" t="inlineStr">
        <is>
          <t>Chelsea</t>
        </is>
      </c>
      <c r="I580" s="24" t="inlineStr">
        <is>
          <t>A</t>
        </is>
      </c>
      <c r="J580" s="24" t="inlineStr">
        <is>
          <t>E0-Chelsea-ManUtd</t>
        </is>
      </c>
      <c r="K580" s="24" t="n">
        <v>5</v>
      </c>
      <c r="L580" s="11">
        <f>IF(INDEX(Matches!$X:$X,AA580)=0,"",IF(I580="H",INDEX(Matches!$H:$H,AA580),INDEX(Matches!$I:$I,AA580)))</f>
        <v/>
      </c>
      <c r="M580" s="11">
        <f>IF(INDEX(Matches!$X:$X,AA580)=0,"",IF(I580="H",INDEX(Matches!$I:$I,AA580),INDEX(Matches!$H:$H,AA580)))</f>
        <v/>
      </c>
      <c r="N580" s="11">
        <f>IF(L580="","",IF(L580&gt;M580,"W",IF(L580=M580,"D","L")))</f>
        <v/>
      </c>
      <c r="O580" s="11">
        <f>IF(L580="","",IF(L580&gt;M580,3,IF(L580=M580,1,0)))</f>
        <v/>
      </c>
      <c r="P580" s="31">
        <f>IF(I580="H",INDEX(Matches!$L:$L,AA580),INDEX(Matches!$N:$N,AA580))</f>
        <v/>
      </c>
      <c r="Q580" s="31">
        <f>INDEX(Matches!$M:$M,AA580)</f>
        <v/>
      </c>
      <c r="R580" s="31">
        <f>IF(I580="H",INDEX(Matches!$N:$N,AA580),INDEX(Matches!$L:$L,AA580))</f>
        <v/>
      </c>
      <c r="S580" s="33">
        <f>IF(I580="H",INDEX(Matches!$O:$O,AA580),INDEX(Matches!$P:$P,AA580))</f>
        <v/>
      </c>
      <c r="T580" s="33">
        <f>IF(INDEX(Matches!$J:$J,AA580)="","",IF(I580="H",INDEX(Matches!$J:$J,AA580),INDEX(Matches!$K:$K,AA580)))</f>
        <v/>
      </c>
      <c r="U580" s="33">
        <f>IF(INDEX(Matches!$K:$K,AA580)="","",IF(I580="H",INDEX(Matches!$K:$K,AA580),INDEX(Matches!$J:$J,AA580)))</f>
        <v/>
      </c>
      <c r="V580" s="30">
        <f>IF(T580="","",T580-U580)</f>
        <v/>
      </c>
      <c r="W580" s="33">
        <f>IF(I580="H",INDEX(Matches!$T:$T,AA580),INDEX(Matches!$U:$U,AA580))</f>
        <v/>
      </c>
      <c r="X580" s="11">
        <f>INDEX(Matches!$X:$X,AA580)</f>
        <v/>
      </c>
      <c r="Y580" s="30">
        <f>IF(O580="","",O580-S580)</f>
        <v/>
      </c>
      <c r="Z580" s="30">
        <f>IF(W580="","",W580-S580)</f>
        <v/>
      </c>
      <c r="AA580" s="24">
        <f>MATCH(J580,Matches!$A:$A,0)</f>
        <v/>
      </c>
      <c r="AB580" s="33" t="n"/>
      <c r="AC580" s="33" t="n">
        <v>1.254766372744528</v>
      </c>
      <c r="AD580" s="24" t="inlineStr">
        <is>
          <t>Y</t>
        </is>
      </c>
      <c r="AE580" s="24" t="n">
        <v>3</v>
      </c>
      <c r="AF580" s="33" t="n"/>
      <c r="AG580" s="33" t="n"/>
    </row>
    <row r="581">
      <c r="A581" s="24" t="inlineStr">
        <is>
          <t>Man Utd|10</t>
        </is>
      </c>
      <c r="B581" s="24" t="inlineStr">
        <is>
          <t>E0</t>
        </is>
      </c>
      <c r="C581" s="24" t="inlineStr">
        <is>
          <t>Premier League</t>
        </is>
      </c>
      <c r="D581" s="24" t="inlineStr">
        <is>
          <t>Man Utd</t>
        </is>
      </c>
      <c r="E581" s="24" t="n">
        <v>10</v>
      </c>
      <c r="F581" s="24" t="n">
        <v>3</v>
      </c>
      <c r="G581" s="29" t="n">
        <v>46334.6875</v>
      </c>
      <c r="H581" s="24" t="inlineStr">
        <is>
          <t>Aston Villa</t>
        </is>
      </c>
      <c r="I581" s="24" t="inlineStr">
        <is>
          <t>H</t>
        </is>
      </c>
      <c r="J581" s="24" t="inlineStr">
        <is>
          <t>E0-ManUtd-AstonVil</t>
        </is>
      </c>
      <c r="K581" s="24" t="n">
        <v>7</v>
      </c>
      <c r="L581" s="11">
        <f>IF(INDEX(Matches!$X:$X,AA581)=0,"",IF(I581="H",INDEX(Matches!$H:$H,AA581),INDEX(Matches!$I:$I,AA581)))</f>
        <v/>
      </c>
      <c r="M581" s="11">
        <f>IF(INDEX(Matches!$X:$X,AA581)=0,"",IF(I581="H",INDEX(Matches!$I:$I,AA581),INDEX(Matches!$H:$H,AA581)))</f>
        <v/>
      </c>
      <c r="N581" s="11">
        <f>IF(L581="","",IF(L581&gt;M581,"W",IF(L581=M581,"D","L")))</f>
        <v/>
      </c>
      <c r="O581" s="11">
        <f>IF(L581="","",IF(L581&gt;M581,3,IF(L581=M581,1,0)))</f>
        <v/>
      </c>
      <c r="P581" s="31">
        <f>IF(I581="H",INDEX(Matches!$L:$L,AA581),INDEX(Matches!$N:$N,AA581))</f>
        <v/>
      </c>
      <c r="Q581" s="31">
        <f>INDEX(Matches!$M:$M,AA581)</f>
        <v/>
      </c>
      <c r="R581" s="31">
        <f>IF(I581="H",INDEX(Matches!$N:$N,AA581),INDEX(Matches!$L:$L,AA581))</f>
        <v/>
      </c>
      <c r="S581" s="33">
        <f>IF(I581="H",INDEX(Matches!$O:$O,AA581),INDEX(Matches!$P:$P,AA581))</f>
        <v/>
      </c>
      <c r="T581" s="33">
        <f>IF(INDEX(Matches!$J:$J,AA581)="","",IF(I581="H",INDEX(Matches!$J:$J,AA581),INDEX(Matches!$K:$K,AA581)))</f>
        <v/>
      </c>
      <c r="U581" s="33">
        <f>IF(INDEX(Matches!$K:$K,AA581)="","",IF(I581="H",INDEX(Matches!$K:$K,AA581),INDEX(Matches!$J:$J,AA581)))</f>
        <v/>
      </c>
      <c r="V581" s="30">
        <f>IF(T581="","",T581-U581)</f>
        <v/>
      </c>
      <c r="W581" s="33">
        <f>IF(I581="H",INDEX(Matches!$T:$T,AA581),INDEX(Matches!$U:$U,AA581))</f>
        <v/>
      </c>
      <c r="X581" s="11">
        <f>INDEX(Matches!$X:$X,AA581)</f>
        <v/>
      </c>
      <c r="Y581" s="30">
        <f>IF(O581="","",O581-S581)</f>
        <v/>
      </c>
      <c r="Z581" s="30">
        <f>IF(W581="","",W581-S581)</f>
        <v/>
      </c>
      <c r="AA581" s="24">
        <f>MATCH(J581,Matches!$A:$A,0)</f>
        <v/>
      </c>
      <c r="AB581" s="33" t="n"/>
      <c r="AC581" s="33" t="n">
        <v>1.844332761158015</v>
      </c>
      <c r="AD581" s="24" t="n"/>
      <c r="AE581" s="24" t="n">
        <v>3</v>
      </c>
      <c r="AF581" s="33" t="n"/>
      <c r="AG581" s="33" t="n"/>
    </row>
    <row r="582">
      <c r="A582" s="24" t="inlineStr">
        <is>
          <t>Man Utd|11</t>
        </is>
      </c>
      <c r="B582" s="24" t="inlineStr">
        <is>
          <t>E0</t>
        </is>
      </c>
      <c r="C582" s="24" t="inlineStr">
        <is>
          <t>Premier League</t>
        </is>
      </c>
      <c r="D582" s="24" t="inlineStr">
        <is>
          <t>Man Utd</t>
        </is>
      </c>
      <c r="E582" s="24" t="n">
        <v>11</v>
      </c>
      <c r="F582" s="24" t="n">
        <v>3</v>
      </c>
      <c r="G582" s="29" t="n">
        <v>46348.6875</v>
      </c>
      <c r="H582" s="24" t="inlineStr">
        <is>
          <t>Liverpool</t>
        </is>
      </c>
      <c r="I582" s="24" t="inlineStr">
        <is>
          <t>A</t>
        </is>
      </c>
      <c r="J582" s="24" t="inlineStr">
        <is>
          <t>E0-Liverpoo-ManUtd</t>
        </is>
      </c>
      <c r="K582" s="24" t="n">
        <v>3</v>
      </c>
      <c r="L582" s="11">
        <f>IF(INDEX(Matches!$X:$X,AA582)=0,"",IF(I582="H",INDEX(Matches!$H:$H,AA582),INDEX(Matches!$I:$I,AA582)))</f>
        <v/>
      </c>
      <c r="M582" s="11">
        <f>IF(INDEX(Matches!$X:$X,AA582)=0,"",IF(I582="H",INDEX(Matches!$I:$I,AA582),INDEX(Matches!$H:$H,AA582)))</f>
        <v/>
      </c>
      <c r="N582" s="11">
        <f>IF(L582="","",IF(L582&gt;M582,"W",IF(L582=M582,"D","L")))</f>
        <v/>
      </c>
      <c r="O582" s="11">
        <f>IF(L582="","",IF(L582&gt;M582,3,IF(L582=M582,1,0)))</f>
        <v/>
      </c>
      <c r="P582" s="31">
        <f>IF(I582="H",INDEX(Matches!$L:$L,AA582),INDEX(Matches!$N:$N,AA582))</f>
        <v/>
      </c>
      <c r="Q582" s="31">
        <f>INDEX(Matches!$M:$M,AA582)</f>
        <v/>
      </c>
      <c r="R582" s="31">
        <f>IF(I582="H",INDEX(Matches!$N:$N,AA582),INDEX(Matches!$L:$L,AA582))</f>
        <v/>
      </c>
      <c r="S582" s="33">
        <f>IF(I582="H",INDEX(Matches!$O:$O,AA582),INDEX(Matches!$P:$P,AA582))</f>
        <v/>
      </c>
      <c r="T582" s="33">
        <f>IF(INDEX(Matches!$J:$J,AA582)="","",IF(I582="H",INDEX(Matches!$J:$J,AA582),INDEX(Matches!$K:$K,AA582)))</f>
        <v/>
      </c>
      <c r="U582" s="33">
        <f>IF(INDEX(Matches!$K:$K,AA582)="","",IF(I582="H",INDEX(Matches!$K:$K,AA582),INDEX(Matches!$J:$J,AA582)))</f>
        <v/>
      </c>
      <c r="V582" s="30">
        <f>IF(T582="","",T582-U582)</f>
        <v/>
      </c>
      <c r="W582" s="33">
        <f>IF(I582="H",INDEX(Matches!$T:$T,AA582),INDEX(Matches!$U:$U,AA582))</f>
        <v/>
      </c>
      <c r="X582" s="11">
        <f>INDEX(Matches!$X:$X,AA582)</f>
        <v/>
      </c>
      <c r="Y582" s="30">
        <f>IF(O582="","",O582-S582)</f>
        <v/>
      </c>
      <c r="Z582" s="30">
        <f>IF(W582="","",W582-S582)</f>
        <v/>
      </c>
      <c r="AA582" s="24">
        <f>MATCH(J582,Matches!$A:$A,0)</f>
        <v/>
      </c>
      <c r="AB582" s="33" t="n"/>
      <c r="AC582" s="33" t="n">
        <v>1.168551868955002</v>
      </c>
      <c r="AD582" s="24" t="inlineStr">
        <is>
          <t>Y</t>
        </is>
      </c>
      <c r="AE582" s="24" t="n">
        <v>3</v>
      </c>
      <c r="AF582" s="33" t="n"/>
      <c r="AG582" s="33" t="n"/>
    </row>
    <row r="583">
      <c r="A583" s="24" t="inlineStr">
        <is>
          <t>Man Utd|12</t>
        </is>
      </c>
      <c r="B583" s="24" t="inlineStr">
        <is>
          <t>E0</t>
        </is>
      </c>
      <c r="C583" s="24" t="inlineStr">
        <is>
          <t>Premier League</t>
        </is>
      </c>
      <c r="D583" s="24" t="inlineStr">
        <is>
          <t>Man Utd</t>
        </is>
      </c>
      <c r="E583" s="24" t="n">
        <v>12</v>
      </c>
      <c r="F583" s="24" t="n">
        <v>3</v>
      </c>
      <c r="G583" s="29" t="n">
        <v>46354.625</v>
      </c>
      <c r="H583" s="24" t="inlineStr">
        <is>
          <t>Brentford</t>
        </is>
      </c>
      <c r="I583" s="24" t="inlineStr">
        <is>
          <t>H</t>
        </is>
      </c>
      <c r="J583" s="24" t="inlineStr">
        <is>
          <t>E0-ManUtd-Brentfor</t>
        </is>
      </c>
      <c r="K583" s="24" t="n">
        <v>12</v>
      </c>
      <c r="L583" s="11">
        <f>IF(INDEX(Matches!$X:$X,AA583)=0,"",IF(I583="H",INDEX(Matches!$H:$H,AA583),INDEX(Matches!$I:$I,AA583)))</f>
        <v/>
      </c>
      <c r="M583" s="11">
        <f>IF(INDEX(Matches!$X:$X,AA583)=0,"",IF(I583="H",INDEX(Matches!$I:$I,AA583),INDEX(Matches!$H:$H,AA583)))</f>
        <v/>
      </c>
      <c r="N583" s="11">
        <f>IF(L583="","",IF(L583&gt;M583,"W",IF(L583=M583,"D","L")))</f>
        <v/>
      </c>
      <c r="O583" s="11">
        <f>IF(L583="","",IF(L583&gt;M583,3,IF(L583=M583,1,0)))</f>
        <v/>
      </c>
      <c r="P583" s="31">
        <f>IF(I583="H",INDEX(Matches!$L:$L,AA583),INDEX(Matches!$N:$N,AA583))</f>
        <v/>
      </c>
      <c r="Q583" s="31">
        <f>INDEX(Matches!$M:$M,AA583)</f>
        <v/>
      </c>
      <c r="R583" s="31">
        <f>IF(I583="H",INDEX(Matches!$N:$N,AA583),INDEX(Matches!$L:$L,AA583))</f>
        <v/>
      </c>
      <c r="S583" s="33">
        <f>IF(I583="H",INDEX(Matches!$O:$O,AA583),INDEX(Matches!$P:$P,AA583))</f>
        <v/>
      </c>
      <c r="T583" s="33">
        <f>IF(INDEX(Matches!$J:$J,AA583)="","",IF(I583="H",INDEX(Matches!$J:$J,AA583),INDEX(Matches!$K:$K,AA583)))</f>
        <v/>
      </c>
      <c r="U583" s="33">
        <f>IF(INDEX(Matches!$K:$K,AA583)="","",IF(I583="H",INDEX(Matches!$K:$K,AA583),INDEX(Matches!$J:$J,AA583)))</f>
        <v/>
      </c>
      <c r="V583" s="30">
        <f>IF(T583="","",T583-U583)</f>
        <v/>
      </c>
      <c r="W583" s="33">
        <f>IF(I583="H",INDEX(Matches!$T:$T,AA583),INDEX(Matches!$U:$U,AA583))</f>
        <v/>
      </c>
      <c r="X583" s="11">
        <f>INDEX(Matches!$X:$X,AA583)</f>
        <v/>
      </c>
      <c r="Y583" s="30">
        <f>IF(O583="","",O583-S583)</f>
        <v/>
      </c>
      <c r="Z583" s="30">
        <f>IF(W583="","",W583-S583)</f>
        <v/>
      </c>
      <c r="AA583" s="24">
        <f>MATCH(J583,Matches!$A:$A,0)</f>
        <v/>
      </c>
      <c r="AB583" s="33" t="n"/>
      <c r="AC583" s="33" t="n">
        <v>2.005384617324963</v>
      </c>
      <c r="AD583" s="24" t="n"/>
      <c r="AE583" s="24" t="n">
        <v>3</v>
      </c>
      <c r="AF583" s="33" t="n"/>
      <c r="AG583" s="33" t="n"/>
    </row>
    <row r="584">
      <c r="A584" s="24" t="inlineStr">
        <is>
          <t>Man Utd|13</t>
        </is>
      </c>
      <c r="B584" s="24" t="inlineStr">
        <is>
          <t>E0</t>
        </is>
      </c>
      <c r="C584" s="24" t="inlineStr">
        <is>
          <t>Premier League</t>
        </is>
      </c>
      <c r="D584" s="24" t="inlineStr">
        <is>
          <t>Man Utd</t>
        </is>
      </c>
      <c r="E584" s="24" t="n">
        <v>13</v>
      </c>
      <c r="F584" s="24" t="n">
        <v>4</v>
      </c>
      <c r="G584" s="29" t="n">
        <v>46358.83333333334</v>
      </c>
      <c r="H584" s="24" t="inlineStr">
        <is>
          <t>Newcastle</t>
        </is>
      </c>
      <c r="I584" s="24" t="inlineStr">
        <is>
          <t>A</t>
        </is>
      </c>
      <c r="J584" s="24" t="inlineStr">
        <is>
          <t>E0-Newcastl-ManUtd</t>
        </is>
      </c>
      <c r="K584" s="24" t="n">
        <v>9</v>
      </c>
      <c r="L584" s="11">
        <f>IF(INDEX(Matches!$X:$X,AA584)=0,"",IF(I584="H",INDEX(Matches!$H:$H,AA584),INDEX(Matches!$I:$I,AA584)))</f>
        <v/>
      </c>
      <c r="M584" s="11">
        <f>IF(INDEX(Matches!$X:$X,AA584)=0,"",IF(I584="H",INDEX(Matches!$I:$I,AA584),INDEX(Matches!$H:$H,AA584)))</f>
        <v/>
      </c>
      <c r="N584" s="11">
        <f>IF(L584="","",IF(L584&gt;M584,"W",IF(L584=M584,"D","L")))</f>
        <v/>
      </c>
      <c r="O584" s="11">
        <f>IF(L584="","",IF(L584&gt;M584,3,IF(L584=M584,1,0)))</f>
        <v/>
      </c>
      <c r="P584" s="31">
        <f>IF(I584="H",INDEX(Matches!$L:$L,AA584),INDEX(Matches!$N:$N,AA584))</f>
        <v/>
      </c>
      <c r="Q584" s="31">
        <f>INDEX(Matches!$M:$M,AA584)</f>
        <v/>
      </c>
      <c r="R584" s="31">
        <f>IF(I584="H",INDEX(Matches!$N:$N,AA584),INDEX(Matches!$L:$L,AA584))</f>
        <v/>
      </c>
      <c r="S584" s="33">
        <f>IF(I584="H",INDEX(Matches!$O:$O,AA584),INDEX(Matches!$P:$P,AA584))</f>
        <v/>
      </c>
      <c r="T584" s="33">
        <f>IF(INDEX(Matches!$J:$J,AA584)="","",IF(I584="H",INDEX(Matches!$J:$J,AA584),INDEX(Matches!$K:$K,AA584)))</f>
        <v/>
      </c>
      <c r="U584" s="33">
        <f>IF(INDEX(Matches!$K:$K,AA584)="","",IF(I584="H",INDEX(Matches!$K:$K,AA584),INDEX(Matches!$J:$J,AA584)))</f>
        <v/>
      </c>
      <c r="V584" s="30">
        <f>IF(T584="","",T584-U584)</f>
        <v/>
      </c>
      <c r="W584" s="33">
        <f>IF(I584="H",INDEX(Matches!$T:$T,AA584),INDEX(Matches!$U:$U,AA584))</f>
        <v/>
      </c>
      <c r="X584" s="11">
        <f>INDEX(Matches!$X:$X,AA584)</f>
        <v/>
      </c>
      <c r="Y584" s="30">
        <f>IF(O584="","",O584-S584)</f>
        <v/>
      </c>
      <c r="Z584" s="30">
        <f>IF(W584="","",W584-S584)</f>
        <v/>
      </c>
      <c r="AA584" s="24">
        <f>MATCH(J584,Matches!$A:$A,0)</f>
        <v/>
      </c>
      <c r="AB584" s="33" t="n"/>
      <c r="AC584" s="33" t="n">
        <v>1.685803677401641</v>
      </c>
      <c r="AD584" s="24" t="n"/>
      <c r="AE584" s="24" t="n">
        <v>4</v>
      </c>
      <c r="AF584" s="33" t="n"/>
      <c r="AG584" s="33" t="n"/>
    </row>
    <row r="585">
      <c r="A585" s="24" t="inlineStr">
        <is>
          <t>Man Utd|14</t>
        </is>
      </c>
      <c r="B585" s="24" t="inlineStr">
        <is>
          <t>E0</t>
        </is>
      </c>
      <c r="C585" s="24" t="inlineStr">
        <is>
          <t>Premier League</t>
        </is>
      </c>
      <c r="D585" s="24" t="inlineStr">
        <is>
          <t>Man Utd</t>
        </is>
      </c>
      <c r="E585" s="24" t="n">
        <v>14</v>
      </c>
      <c r="F585" s="24" t="n">
        <v>4</v>
      </c>
      <c r="G585" s="29" t="n">
        <v>46361.625</v>
      </c>
      <c r="H585" s="24" t="inlineStr">
        <is>
          <t>Coventry</t>
        </is>
      </c>
      <c r="I585" s="24" t="inlineStr">
        <is>
          <t>H</t>
        </is>
      </c>
      <c r="J585" s="24" t="inlineStr">
        <is>
          <t>E0-ManUtd-Coventry</t>
        </is>
      </c>
      <c r="K585" s="24" t="n">
        <v>18</v>
      </c>
      <c r="L585" s="11">
        <f>IF(INDEX(Matches!$X:$X,AA585)=0,"",IF(I585="H",INDEX(Matches!$H:$H,AA585),INDEX(Matches!$I:$I,AA585)))</f>
        <v/>
      </c>
      <c r="M585" s="11">
        <f>IF(INDEX(Matches!$X:$X,AA585)=0,"",IF(I585="H",INDEX(Matches!$I:$I,AA585),INDEX(Matches!$H:$H,AA585)))</f>
        <v/>
      </c>
      <c r="N585" s="11">
        <f>IF(L585="","",IF(L585&gt;M585,"W",IF(L585=M585,"D","L")))</f>
        <v/>
      </c>
      <c r="O585" s="11">
        <f>IF(L585="","",IF(L585&gt;M585,3,IF(L585=M585,1,0)))</f>
        <v/>
      </c>
      <c r="P585" s="31">
        <f>IF(I585="H",INDEX(Matches!$L:$L,AA585),INDEX(Matches!$N:$N,AA585))</f>
        <v/>
      </c>
      <c r="Q585" s="31">
        <f>INDEX(Matches!$M:$M,AA585)</f>
        <v/>
      </c>
      <c r="R585" s="31">
        <f>IF(I585="H",INDEX(Matches!$N:$N,AA585),INDEX(Matches!$L:$L,AA585))</f>
        <v/>
      </c>
      <c r="S585" s="33">
        <f>IF(I585="H",INDEX(Matches!$O:$O,AA585),INDEX(Matches!$P:$P,AA585))</f>
        <v/>
      </c>
      <c r="T585" s="33">
        <f>IF(INDEX(Matches!$J:$J,AA585)="","",IF(I585="H",INDEX(Matches!$J:$J,AA585),INDEX(Matches!$K:$K,AA585)))</f>
        <v/>
      </c>
      <c r="U585" s="33">
        <f>IF(INDEX(Matches!$K:$K,AA585)="","",IF(I585="H",INDEX(Matches!$K:$K,AA585),INDEX(Matches!$J:$J,AA585)))</f>
        <v/>
      </c>
      <c r="V585" s="30">
        <f>IF(T585="","",T585-U585)</f>
        <v/>
      </c>
      <c r="W585" s="33">
        <f>IF(I585="H",INDEX(Matches!$T:$T,AA585),INDEX(Matches!$U:$U,AA585))</f>
        <v/>
      </c>
      <c r="X585" s="11">
        <f>INDEX(Matches!$X:$X,AA585)</f>
        <v/>
      </c>
      <c r="Y585" s="30">
        <f>IF(O585="","",O585-S585)</f>
        <v/>
      </c>
      <c r="Z585" s="30">
        <f>IF(W585="","",W585-S585)</f>
        <v/>
      </c>
      <c r="AA585" s="24">
        <f>MATCH(J585,Matches!$A:$A,0)</f>
        <v/>
      </c>
      <c r="AB585" s="33" t="n"/>
      <c r="AC585" s="33" t="n">
        <v>2.351351680966218</v>
      </c>
      <c r="AD585" s="24" t="inlineStr">
        <is>
          <t>Y</t>
        </is>
      </c>
      <c r="AE585" s="24" t="n">
        <v>4</v>
      </c>
      <c r="AF585" s="33" t="n"/>
      <c r="AG585" s="33" t="n"/>
    </row>
    <row r="586">
      <c r="A586" s="24" t="inlineStr">
        <is>
          <t>Man Utd|15</t>
        </is>
      </c>
      <c r="B586" s="24" t="inlineStr">
        <is>
          <t>E0</t>
        </is>
      </c>
      <c r="C586" s="24" t="inlineStr">
        <is>
          <t>Premier League</t>
        </is>
      </c>
      <c r="D586" s="24" t="inlineStr">
        <is>
          <t>Man Utd</t>
        </is>
      </c>
      <c r="E586" s="24" t="n">
        <v>15</v>
      </c>
      <c r="F586" s="24" t="n">
        <v>4</v>
      </c>
      <c r="G586" s="29" t="n">
        <v>46368.625</v>
      </c>
      <c r="H586" s="24" t="inlineStr">
        <is>
          <t>Crystal Palace</t>
        </is>
      </c>
      <c r="I586" s="24" t="inlineStr">
        <is>
          <t>A</t>
        </is>
      </c>
      <c r="J586" s="24" t="inlineStr">
        <is>
          <t>E0-CrystalP-ManUtd</t>
        </is>
      </c>
      <c r="K586" s="24" t="n">
        <v>15</v>
      </c>
      <c r="L586" s="11">
        <f>IF(INDEX(Matches!$X:$X,AA586)=0,"",IF(I586="H",INDEX(Matches!$H:$H,AA586),INDEX(Matches!$I:$I,AA586)))</f>
        <v/>
      </c>
      <c r="M586" s="11">
        <f>IF(INDEX(Matches!$X:$X,AA586)=0,"",IF(I586="H",INDEX(Matches!$I:$I,AA586),INDEX(Matches!$H:$H,AA586)))</f>
        <v/>
      </c>
      <c r="N586" s="11">
        <f>IF(L586="","",IF(L586&gt;M586,"W",IF(L586=M586,"D","L")))</f>
        <v/>
      </c>
      <c r="O586" s="11">
        <f>IF(L586="","",IF(L586&gt;M586,3,IF(L586=M586,1,0)))</f>
        <v/>
      </c>
      <c r="P586" s="31">
        <f>IF(I586="H",INDEX(Matches!$L:$L,AA586),INDEX(Matches!$N:$N,AA586))</f>
        <v/>
      </c>
      <c r="Q586" s="31">
        <f>INDEX(Matches!$M:$M,AA586)</f>
        <v/>
      </c>
      <c r="R586" s="31">
        <f>IF(I586="H",INDEX(Matches!$N:$N,AA586),INDEX(Matches!$L:$L,AA586))</f>
        <v/>
      </c>
      <c r="S586" s="33">
        <f>IF(I586="H",INDEX(Matches!$O:$O,AA586),INDEX(Matches!$P:$P,AA586))</f>
        <v/>
      </c>
      <c r="T586" s="33">
        <f>IF(INDEX(Matches!$J:$J,AA586)="","",IF(I586="H",INDEX(Matches!$J:$J,AA586),INDEX(Matches!$K:$K,AA586)))</f>
        <v/>
      </c>
      <c r="U586" s="33">
        <f>IF(INDEX(Matches!$K:$K,AA586)="","",IF(I586="H",INDEX(Matches!$K:$K,AA586),INDEX(Matches!$J:$J,AA586)))</f>
        <v/>
      </c>
      <c r="V586" s="30">
        <f>IF(T586="","",T586-U586)</f>
        <v/>
      </c>
      <c r="W586" s="33">
        <f>IF(I586="H",INDEX(Matches!$T:$T,AA586),INDEX(Matches!$U:$U,AA586))</f>
        <v/>
      </c>
      <c r="X586" s="11">
        <f>INDEX(Matches!$X:$X,AA586)</f>
        <v/>
      </c>
      <c r="Y586" s="30">
        <f>IF(O586="","",O586-S586)</f>
        <v/>
      </c>
      <c r="Z586" s="30">
        <f>IF(W586="","",W586-S586)</f>
        <v/>
      </c>
      <c r="AA586" s="24">
        <f>MATCH(J586,Matches!$A:$A,0)</f>
        <v/>
      </c>
      <c r="AB586" s="33" t="n"/>
      <c r="AC586" s="33" t="n">
        <v>1.856527971242236</v>
      </c>
      <c r="AD586" s="24" t="n"/>
      <c r="AE586" s="24" t="n">
        <v>4</v>
      </c>
      <c r="AF586" s="33" t="n"/>
      <c r="AG586" s="33" t="n"/>
    </row>
    <row r="587">
      <c r="A587" s="24" t="inlineStr">
        <is>
          <t>Man Utd|16</t>
        </is>
      </c>
      <c r="B587" s="24" t="inlineStr">
        <is>
          <t>E0</t>
        </is>
      </c>
      <c r="C587" s="24" t="inlineStr">
        <is>
          <t>Premier League</t>
        </is>
      </c>
      <c r="D587" s="24" t="inlineStr">
        <is>
          <t>Man Utd</t>
        </is>
      </c>
      <c r="E587" s="24" t="n">
        <v>16</v>
      </c>
      <c r="F587" s="24" t="n">
        <v>4</v>
      </c>
      <c r="G587" s="29" t="n">
        <v>46375.625</v>
      </c>
      <c r="H587" s="24" t="inlineStr">
        <is>
          <t>Arsenal</t>
        </is>
      </c>
      <c r="I587" s="24" t="inlineStr">
        <is>
          <t>A</t>
        </is>
      </c>
      <c r="J587" s="24" t="inlineStr">
        <is>
          <t>E0-Arsenal-ManUtd</t>
        </is>
      </c>
      <c r="K587" s="24" t="n">
        <v>1</v>
      </c>
      <c r="L587" s="11">
        <f>IF(INDEX(Matches!$X:$X,AA587)=0,"",IF(I587="H",INDEX(Matches!$H:$H,AA587),INDEX(Matches!$I:$I,AA587)))</f>
        <v/>
      </c>
      <c r="M587" s="11">
        <f>IF(INDEX(Matches!$X:$X,AA587)=0,"",IF(I587="H",INDEX(Matches!$I:$I,AA587),INDEX(Matches!$H:$H,AA587)))</f>
        <v/>
      </c>
      <c r="N587" s="11">
        <f>IF(L587="","",IF(L587&gt;M587,"W",IF(L587=M587,"D","L")))</f>
        <v/>
      </c>
      <c r="O587" s="11">
        <f>IF(L587="","",IF(L587&gt;M587,3,IF(L587=M587,1,0)))</f>
        <v/>
      </c>
      <c r="P587" s="31">
        <f>IF(I587="H",INDEX(Matches!$L:$L,AA587),INDEX(Matches!$N:$N,AA587))</f>
        <v/>
      </c>
      <c r="Q587" s="31">
        <f>INDEX(Matches!$M:$M,AA587)</f>
        <v/>
      </c>
      <c r="R587" s="31">
        <f>IF(I587="H",INDEX(Matches!$N:$N,AA587),INDEX(Matches!$L:$L,AA587))</f>
        <v/>
      </c>
      <c r="S587" s="33">
        <f>IF(I587="H",INDEX(Matches!$O:$O,AA587),INDEX(Matches!$P:$P,AA587))</f>
        <v/>
      </c>
      <c r="T587" s="33">
        <f>IF(INDEX(Matches!$J:$J,AA587)="","",IF(I587="H",INDEX(Matches!$J:$J,AA587),INDEX(Matches!$K:$K,AA587)))</f>
        <v/>
      </c>
      <c r="U587" s="33">
        <f>IF(INDEX(Matches!$K:$K,AA587)="","",IF(I587="H",INDEX(Matches!$K:$K,AA587),INDEX(Matches!$J:$J,AA587)))</f>
        <v/>
      </c>
      <c r="V587" s="30">
        <f>IF(T587="","",T587-U587)</f>
        <v/>
      </c>
      <c r="W587" s="33">
        <f>IF(I587="H",INDEX(Matches!$T:$T,AA587),INDEX(Matches!$U:$U,AA587))</f>
        <v/>
      </c>
      <c r="X587" s="11">
        <f>INDEX(Matches!$X:$X,AA587)</f>
        <v/>
      </c>
      <c r="Y587" s="30">
        <f>IF(O587="","",O587-S587)</f>
        <v/>
      </c>
      <c r="Z587" s="30">
        <f>IF(W587="","",W587-S587)</f>
        <v/>
      </c>
      <c r="AA587" s="24">
        <f>MATCH(J587,Matches!$A:$A,0)</f>
        <v/>
      </c>
      <c r="AB587" s="33" t="n"/>
      <c r="AC587" s="33" t="n">
        <v>0.9609069388166813</v>
      </c>
      <c r="AD587" s="24" t="n"/>
      <c r="AE587" s="24" t="n">
        <v>4</v>
      </c>
      <c r="AF587" s="33" t="n"/>
      <c r="AG587" s="33" t="n"/>
    </row>
    <row r="588">
      <c r="A588" s="24" t="inlineStr">
        <is>
          <t>Man Utd|17</t>
        </is>
      </c>
      <c r="B588" s="24" t="inlineStr">
        <is>
          <t>E0</t>
        </is>
      </c>
      <c r="C588" s="24" t="inlineStr">
        <is>
          <t>Premier League</t>
        </is>
      </c>
      <c r="D588" s="24" t="inlineStr">
        <is>
          <t>Man Utd</t>
        </is>
      </c>
      <c r="E588" s="24" t="n">
        <v>17</v>
      </c>
      <c r="F588" s="24" t="n">
        <v>5</v>
      </c>
      <c r="G588" s="29" t="n">
        <v>46383.6875</v>
      </c>
      <c r="H588" s="24" t="inlineStr">
        <is>
          <t>Nott'm Forest</t>
        </is>
      </c>
      <c r="I588" s="24" t="inlineStr">
        <is>
          <t>H</t>
        </is>
      </c>
      <c r="J588" s="24" t="inlineStr">
        <is>
          <t>E0-ManUtd-NottmFor</t>
        </is>
      </c>
      <c r="K588" s="24" t="n">
        <v>13</v>
      </c>
      <c r="L588" s="11">
        <f>IF(INDEX(Matches!$X:$X,AA588)=0,"",IF(I588="H",INDEX(Matches!$H:$H,AA588),INDEX(Matches!$I:$I,AA588)))</f>
        <v/>
      </c>
      <c r="M588" s="11">
        <f>IF(INDEX(Matches!$X:$X,AA588)=0,"",IF(I588="H",INDEX(Matches!$I:$I,AA588),INDEX(Matches!$H:$H,AA588)))</f>
        <v/>
      </c>
      <c r="N588" s="11">
        <f>IF(L588="","",IF(L588&gt;M588,"W",IF(L588=M588,"D","L")))</f>
        <v/>
      </c>
      <c r="O588" s="11">
        <f>IF(L588="","",IF(L588&gt;M588,3,IF(L588=M588,1,0)))</f>
        <v/>
      </c>
      <c r="P588" s="31">
        <f>IF(I588="H",INDEX(Matches!$L:$L,AA588),INDEX(Matches!$N:$N,AA588))</f>
        <v/>
      </c>
      <c r="Q588" s="31">
        <f>INDEX(Matches!$M:$M,AA588)</f>
        <v/>
      </c>
      <c r="R588" s="31">
        <f>IF(I588="H",INDEX(Matches!$N:$N,AA588),INDEX(Matches!$L:$L,AA588))</f>
        <v/>
      </c>
      <c r="S588" s="33">
        <f>IF(I588="H",INDEX(Matches!$O:$O,AA588),INDEX(Matches!$P:$P,AA588))</f>
        <v/>
      </c>
      <c r="T588" s="33">
        <f>IF(INDEX(Matches!$J:$J,AA588)="","",IF(I588="H",INDEX(Matches!$J:$J,AA588),INDEX(Matches!$K:$K,AA588)))</f>
        <v/>
      </c>
      <c r="U588" s="33">
        <f>IF(INDEX(Matches!$K:$K,AA588)="","",IF(I588="H",INDEX(Matches!$K:$K,AA588),INDEX(Matches!$J:$J,AA588)))</f>
        <v/>
      </c>
      <c r="V588" s="30">
        <f>IF(T588="","",T588-U588)</f>
        <v/>
      </c>
      <c r="W588" s="33">
        <f>IF(I588="H",INDEX(Matches!$T:$T,AA588),INDEX(Matches!$U:$U,AA588))</f>
        <v/>
      </c>
      <c r="X588" s="11">
        <f>INDEX(Matches!$X:$X,AA588)</f>
        <v/>
      </c>
      <c r="Y588" s="30">
        <f>IF(O588="","",O588-S588)</f>
        <v/>
      </c>
      <c r="Z588" s="30">
        <f>IF(W588="","",W588-S588)</f>
        <v/>
      </c>
      <c r="AA588" s="24">
        <f>MATCH(J588,Matches!$A:$A,0)</f>
        <v/>
      </c>
      <c r="AB588" s="33" t="n"/>
      <c r="AC588" s="33" t="n">
        <v>2.020543816606261</v>
      </c>
      <c r="AD588" s="24" t="n"/>
      <c r="AE588" s="24" t="n">
        <v>5</v>
      </c>
      <c r="AF588" s="33" t="n"/>
      <c r="AG588" s="33" t="n"/>
    </row>
    <row r="589">
      <c r="A589" s="24" t="inlineStr">
        <is>
          <t>Man Utd|18</t>
        </is>
      </c>
      <c r="B589" s="24" t="inlineStr">
        <is>
          <t>E0</t>
        </is>
      </c>
      <c r="C589" s="24" t="inlineStr">
        <is>
          <t>Premier League</t>
        </is>
      </c>
      <c r="D589" s="24" t="inlineStr">
        <is>
          <t>Man Utd</t>
        </is>
      </c>
      <c r="E589" s="24" t="n">
        <v>18</v>
      </c>
      <c r="F589" s="24" t="n">
        <v>5</v>
      </c>
      <c r="G589" s="29" t="n">
        <v>46386.8125</v>
      </c>
      <c r="H589" s="24" t="inlineStr">
        <is>
          <t>Sunderland</t>
        </is>
      </c>
      <c r="I589" s="24" t="inlineStr">
        <is>
          <t>H</t>
        </is>
      </c>
      <c r="J589" s="24" t="inlineStr">
        <is>
          <t>E0-ManUtd-Sunderla</t>
        </is>
      </c>
      <c r="K589" s="24" t="n">
        <v>17</v>
      </c>
      <c r="L589" s="11">
        <f>IF(INDEX(Matches!$X:$X,AA589)=0,"",IF(I589="H",INDEX(Matches!$H:$H,AA589),INDEX(Matches!$I:$I,AA589)))</f>
        <v/>
      </c>
      <c r="M589" s="11">
        <f>IF(INDEX(Matches!$X:$X,AA589)=0,"",IF(I589="H",INDEX(Matches!$I:$I,AA589),INDEX(Matches!$H:$H,AA589)))</f>
        <v/>
      </c>
      <c r="N589" s="11">
        <f>IF(L589="","",IF(L589&gt;M589,"W",IF(L589=M589,"D","L")))</f>
        <v/>
      </c>
      <c r="O589" s="11">
        <f>IF(L589="","",IF(L589&gt;M589,3,IF(L589=M589,1,0)))</f>
        <v/>
      </c>
      <c r="P589" s="31">
        <f>IF(I589="H",INDEX(Matches!$L:$L,AA589),INDEX(Matches!$N:$N,AA589))</f>
        <v/>
      </c>
      <c r="Q589" s="31">
        <f>INDEX(Matches!$M:$M,AA589)</f>
        <v/>
      </c>
      <c r="R589" s="31">
        <f>IF(I589="H",INDEX(Matches!$N:$N,AA589),INDEX(Matches!$L:$L,AA589))</f>
        <v/>
      </c>
      <c r="S589" s="33">
        <f>IF(I589="H",INDEX(Matches!$O:$O,AA589),INDEX(Matches!$P:$P,AA589))</f>
        <v/>
      </c>
      <c r="T589" s="33">
        <f>IF(INDEX(Matches!$J:$J,AA589)="","",IF(I589="H",INDEX(Matches!$J:$J,AA589),INDEX(Matches!$K:$K,AA589)))</f>
        <v/>
      </c>
      <c r="U589" s="33">
        <f>IF(INDEX(Matches!$K:$K,AA589)="","",IF(I589="H",INDEX(Matches!$K:$K,AA589),INDEX(Matches!$J:$J,AA589)))</f>
        <v/>
      </c>
      <c r="V589" s="30">
        <f>IF(T589="","",T589-U589)</f>
        <v/>
      </c>
      <c r="W589" s="33">
        <f>IF(I589="H",INDEX(Matches!$T:$T,AA589),INDEX(Matches!$U:$U,AA589))</f>
        <v/>
      </c>
      <c r="X589" s="11">
        <f>INDEX(Matches!$X:$X,AA589)</f>
        <v/>
      </c>
      <c r="Y589" s="30">
        <f>IF(O589="","",O589-S589)</f>
        <v/>
      </c>
      <c r="Z589" s="30">
        <f>IF(W589="","",W589-S589)</f>
        <v/>
      </c>
      <c r="AA589" s="24">
        <f>MATCH(J589,Matches!$A:$A,0)</f>
        <v/>
      </c>
      <c r="AB589" s="33" t="n"/>
      <c r="AC589" s="33" t="n">
        <v>2.17456392571279</v>
      </c>
      <c r="AD589" s="24" t="n"/>
      <c r="AE589" s="24" t="n">
        <v>5</v>
      </c>
      <c r="AF589" s="33" t="n"/>
      <c r="AG589" s="33" t="n"/>
    </row>
    <row r="590">
      <c r="A590" s="24" t="inlineStr">
        <is>
          <t>Man Utd|19</t>
        </is>
      </c>
      <c r="B590" s="24" t="inlineStr">
        <is>
          <t>E0</t>
        </is>
      </c>
      <c r="C590" s="24" t="inlineStr">
        <is>
          <t>Premier League</t>
        </is>
      </c>
      <c r="D590" s="24" t="inlineStr">
        <is>
          <t>Man Utd</t>
        </is>
      </c>
      <c r="E590" s="24" t="n">
        <v>19</v>
      </c>
      <c r="F590" s="24" t="n">
        <v>5</v>
      </c>
      <c r="G590" s="29" t="n">
        <v>46389.52083333334</v>
      </c>
      <c r="H590" s="24" t="inlineStr">
        <is>
          <t>Brighton</t>
        </is>
      </c>
      <c r="I590" s="24" t="inlineStr">
        <is>
          <t>A</t>
        </is>
      </c>
      <c r="J590" s="24" t="inlineStr">
        <is>
          <t>E0-Brighton-ManUtd</t>
        </is>
      </c>
      <c r="K590" s="24" t="n">
        <v>8</v>
      </c>
      <c r="L590" s="11">
        <f>IF(INDEX(Matches!$X:$X,AA590)=0,"",IF(I590="H",INDEX(Matches!$H:$H,AA590),INDEX(Matches!$I:$I,AA590)))</f>
        <v/>
      </c>
      <c r="M590" s="11">
        <f>IF(INDEX(Matches!$X:$X,AA590)=0,"",IF(I590="H",INDEX(Matches!$I:$I,AA590),INDEX(Matches!$H:$H,AA590)))</f>
        <v/>
      </c>
      <c r="N590" s="11">
        <f>IF(L590="","",IF(L590&gt;M590,"W",IF(L590=M590,"D","L")))</f>
        <v/>
      </c>
      <c r="O590" s="11">
        <f>IF(L590="","",IF(L590&gt;M590,3,IF(L590=M590,1,0)))</f>
        <v/>
      </c>
      <c r="P590" s="31">
        <f>IF(I590="H",INDEX(Matches!$L:$L,AA590),INDEX(Matches!$N:$N,AA590))</f>
        <v/>
      </c>
      <c r="Q590" s="31">
        <f>INDEX(Matches!$M:$M,AA590)</f>
        <v/>
      </c>
      <c r="R590" s="31">
        <f>IF(I590="H",INDEX(Matches!$N:$N,AA590),INDEX(Matches!$L:$L,AA590))</f>
        <v/>
      </c>
      <c r="S590" s="33">
        <f>IF(I590="H",INDEX(Matches!$O:$O,AA590),INDEX(Matches!$P:$P,AA590))</f>
        <v/>
      </c>
      <c r="T590" s="33">
        <f>IF(INDEX(Matches!$J:$J,AA590)="","",IF(I590="H",INDEX(Matches!$J:$J,AA590),INDEX(Matches!$K:$K,AA590)))</f>
        <v/>
      </c>
      <c r="U590" s="33">
        <f>IF(INDEX(Matches!$K:$K,AA590)="","",IF(I590="H",INDEX(Matches!$K:$K,AA590),INDEX(Matches!$J:$J,AA590)))</f>
        <v/>
      </c>
      <c r="V590" s="30">
        <f>IF(T590="","",T590-U590)</f>
        <v/>
      </c>
      <c r="W590" s="33">
        <f>IF(I590="H",INDEX(Matches!$T:$T,AA590),INDEX(Matches!$U:$U,AA590))</f>
        <v/>
      </c>
      <c r="X590" s="11">
        <f>INDEX(Matches!$X:$X,AA590)</f>
        <v/>
      </c>
      <c r="Y590" s="30">
        <f>IF(O590="","",O590-S590)</f>
        <v/>
      </c>
      <c r="Z590" s="30">
        <f>IF(W590="","",W590-S590)</f>
        <v/>
      </c>
      <c r="AA590" s="24">
        <f>MATCH(J590,Matches!$A:$A,0)</f>
        <v/>
      </c>
      <c r="AB590" s="33" t="n"/>
      <c r="AC590" s="33" t="n">
        <v>1.558873355238183</v>
      </c>
      <c r="AD590" s="24" t="n"/>
      <c r="AE590" s="24" t="n">
        <v>5</v>
      </c>
      <c r="AF590" s="33" t="n"/>
      <c r="AG590" s="33" t="n"/>
    </row>
    <row r="591">
      <c r="A591" s="24" t="inlineStr">
        <is>
          <t>Man Utd|20</t>
        </is>
      </c>
      <c r="B591" s="24" t="inlineStr">
        <is>
          <t>E0</t>
        </is>
      </c>
      <c r="C591" s="24" t="inlineStr">
        <is>
          <t>Premier League</t>
        </is>
      </c>
      <c r="D591" s="24" t="inlineStr">
        <is>
          <t>Man Utd</t>
        </is>
      </c>
      <c r="E591" s="24" t="n">
        <v>20</v>
      </c>
      <c r="F591" s="24" t="n">
        <v>5</v>
      </c>
      <c r="G591" s="29" t="n">
        <v>46394.83333333334</v>
      </c>
      <c r="H591" s="24" t="inlineStr">
        <is>
          <t>Newcastle</t>
        </is>
      </c>
      <c r="I591" s="24" t="inlineStr">
        <is>
          <t>H</t>
        </is>
      </c>
      <c r="J591" s="24" t="inlineStr">
        <is>
          <t>E0-ManUtd-Newcastl</t>
        </is>
      </c>
      <c r="K591" s="24" t="n">
        <v>9</v>
      </c>
      <c r="L591" s="11">
        <f>IF(INDEX(Matches!$X:$X,AA591)=0,"",IF(I591="H",INDEX(Matches!$H:$H,AA591),INDEX(Matches!$I:$I,AA591)))</f>
        <v/>
      </c>
      <c r="M591" s="11">
        <f>IF(INDEX(Matches!$X:$X,AA591)=0,"",IF(I591="H",INDEX(Matches!$I:$I,AA591),INDEX(Matches!$H:$H,AA591)))</f>
        <v/>
      </c>
      <c r="N591" s="11">
        <f>IF(L591="","",IF(L591&gt;M591,"W",IF(L591=M591,"D","L")))</f>
        <v/>
      </c>
      <c r="O591" s="11">
        <f>IF(L591="","",IF(L591&gt;M591,3,IF(L591=M591,1,0)))</f>
        <v/>
      </c>
      <c r="P591" s="31">
        <f>IF(I591="H",INDEX(Matches!$L:$L,AA591),INDEX(Matches!$N:$N,AA591))</f>
        <v/>
      </c>
      <c r="Q591" s="31">
        <f>INDEX(Matches!$M:$M,AA591)</f>
        <v/>
      </c>
      <c r="R591" s="31">
        <f>IF(I591="H",INDEX(Matches!$N:$N,AA591),INDEX(Matches!$L:$L,AA591))</f>
        <v/>
      </c>
      <c r="S591" s="33">
        <f>IF(I591="H",INDEX(Matches!$O:$O,AA591),INDEX(Matches!$P:$P,AA591))</f>
        <v/>
      </c>
      <c r="T591" s="33">
        <f>IF(INDEX(Matches!$J:$J,AA591)="","",IF(I591="H",INDEX(Matches!$J:$J,AA591),INDEX(Matches!$K:$K,AA591)))</f>
        <v/>
      </c>
      <c r="U591" s="33">
        <f>IF(INDEX(Matches!$K:$K,AA591)="","",IF(I591="H",INDEX(Matches!$K:$K,AA591),INDEX(Matches!$J:$J,AA591)))</f>
        <v/>
      </c>
      <c r="V591" s="30">
        <f>IF(T591="","",T591-U591)</f>
        <v/>
      </c>
      <c r="W591" s="33">
        <f>IF(I591="H",INDEX(Matches!$T:$T,AA591),INDEX(Matches!$U:$U,AA591))</f>
        <v/>
      </c>
      <c r="X591" s="11">
        <f>INDEX(Matches!$X:$X,AA591)</f>
        <v/>
      </c>
      <c r="Y591" s="30">
        <f>IF(O591="","",O591-S591)</f>
        <v/>
      </c>
      <c r="Z591" s="30">
        <f>IF(W591="","",W591-S591)</f>
        <v/>
      </c>
      <c r="AA591" s="24">
        <f>MATCH(J591,Matches!$A:$A,0)</f>
        <v/>
      </c>
      <c r="AB591" s="33" t="n"/>
      <c r="AC591" s="33" t="n">
        <v>2.008783044343433</v>
      </c>
      <c r="AD591" s="24" t="n"/>
      <c r="AE591" s="24" t="n">
        <v>5</v>
      </c>
      <c r="AF591" s="33" t="n"/>
      <c r="AG591" s="33" t="n"/>
    </row>
    <row r="592">
      <c r="A592" s="24" t="inlineStr">
        <is>
          <t>Man Utd|21</t>
        </is>
      </c>
      <c r="B592" s="24" t="inlineStr">
        <is>
          <t>E0</t>
        </is>
      </c>
      <c r="C592" s="24" t="inlineStr">
        <is>
          <t>Premier League</t>
        </is>
      </c>
      <c r="D592" s="24" t="inlineStr">
        <is>
          <t>Man Utd</t>
        </is>
      </c>
      <c r="E592" s="24" t="n">
        <v>21</v>
      </c>
      <c r="F592" s="24" t="n">
        <v>6</v>
      </c>
      <c r="G592" s="29" t="n">
        <v>46403.625</v>
      </c>
      <c r="H592" s="24" t="inlineStr">
        <is>
          <t>Aston Villa</t>
        </is>
      </c>
      <c r="I592" s="24" t="inlineStr">
        <is>
          <t>A</t>
        </is>
      </c>
      <c r="J592" s="24" t="inlineStr">
        <is>
          <t>E0-AstonVil-ManUtd</t>
        </is>
      </c>
      <c r="K592" s="24" t="n">
        <v>7</v>
      </c>
      <c r="L592" s="11">
        <f>IF(INDEX(Matches!$X:$X,AA592)=0,"",IF(I592="H",INDEX(Matches!$H:$H,AA592),INDEX(Matches!$I:$I,AA592)))</f>
        <v/>
      </c>
      <c r="M592" s="11">
        <f>IF(INDEX(Matches!$X:$X,AA592)=0,"",IF(I592="H",INDEX(Matches!$I:$I,AA592),INDEX(Matches!$H:$H,AA592)))</f>
        <v/>
      </c>
      <c r="N592" s="11">
        <f>IF(L592="","",IF(L592&gt;M592,"W",IF(L592=M592,"D","L")))</f>
        <v/>
      </c>
      <c r="O592" s="11">
        <f>IF(L592="","",IF(L592&gt;M592,3,IF(L592=M592,1,0)))</f>
        <v/>
      </c>
      <c r="P592" s="31">
        <f>IF(I592="H",INDEX(Matches!$L:$L,AA592),INDEX(Matches!$N:$N,AA592))</f>
        <v/>
      </c>
      <c r="Q592" s="31">
        <f>INDEX(Matches!$M:$M,AA592)</f>
        <v/>
      </c>
      <c r="R592" s="31">
        <f>IF(I592="H",INDEX(Matches!$N:$N,AA592),INDEX(Matches!$L:$L,AA592))</f>
        <v/>
      </c>
      <c r="S592" s="33">
        <f>IF(I592="H",INDEX(Matches!$O:$O,AA592),INDEX(Matches!$P:$P,AA592))</f>
        <v/>
      </c>
      <c r="T592" s="33">
        <f>IF(INDEX(Matches!$J:$J,AA592)="","",IF(I592="H",INDEX(Matches!$J:$J,AA592),INDEX(Matches!$K:$K,AA592)))</f>
        <v/>
      </c>
      <c r="U592" s="33">
        <f>IF(INDEX(Matches!$K:$K,AA592)="","",IF(I592="H",INDEX(Matches!$K:$K,AA592),INDEX(Matches!$J:$J,AA592)))</f>
        <v/>
      </c>
      <c r="V592" s="30">
        <f>IF(T592="","",T592-U592)</f>
        <v/>
      </c>
      <c r="W592" s="33">
        <f>IF(I592="H",INDEX(Matches!$T:$T,AA592),INDEX(Matches!$U:$U,AA592))</f>
        <v/>
      </c>
      <c r="X592" s="11">
        <f>INDEX(Matches!$X:$X,AA592)</f>
        <v/>
      </c>
      <c r="Y592" s="30">
        <f>IF(O592="","",O592-S592)</f>
        <v/>
      </c>
      <c r="Z592" s="30">
        <f>IF(W592="","",W592-S592)</f>
        <v/>
      </c>
      <c r="AA592" s="24">
        <f>MATCH(J592,Matches!$A:$A,0)</f>
        <v/>
      </c>
      <c r="AB592" s="33" t="n"/>
      <c r="AC592" s="33" t="n">
        <v>1.514310356043345</v>
      </c>
      <c r="AD592" s="24" t="inlineStr">
        <is>
          <t>Y</t>
        </is>
      </c>
      <c r="AE592" s="24" t="n">
        <v>6</v>
      </c>
      <c r="AF592" s="33" t="n"/>
      <c r="AG592" s="33" t="n"/>
    </row>
    <row r="593">
      <c r="A593" s="24" t="inlineStr">
        <is>
          <t>Man Utd|22</t>
        </is>
      </c>
      <c r="B593" s="24" t="inlineStr">
        <is>
          <t>E0</t>
        </is>
      </c>
      <c r="C593" s="24" t="inlineStr">
        <is>
          <t>Premier League</t>
        </is>
      </c>
      <c r="D593" s="24" t="inlineStr">
        <is>
          <t>Man Utd</t>
        </is>
      </c>
      <c r="E593" s="24" t="n">
        <v>22</v>
      </c>
      <c r="F593" s="24" t="n">
        <v>6</v>
      </c>
      <c r="G593" s="29" t="n">
        <v>46410.625</v>
      </c>
      <c r="H593" s="24" t="inlineStr">
        <is>
          <t>Liverpool</t>
        </is>
      </c>
      <c r="I593" s="24" t="inlineStr">
        <is>
          <t>H</t>
        </is>
      </c>
      <c r="J593" s="24" t="inlineStr">
        <is>
          <t>E0-ManUtd-Liverpoo</t>
        </is>
      </c>
      <c r="K593" s="24" t="n">
        <v>3</v>
      </c>
      <c r="L593" s="11">
        <f>IF(INDEX(Matches!$X:$X,AA593)=0,"",IF(I593="H",INDEX(Matches!$H:$H,AA593),INDEX(Matches!$I:$I,AA593)))</f>
        <v/>
      </c>
      <c r="M593" s="11">
        <f>IF(INDEX(Matches!$X:$X,AA593)=0,"",IF(I593="H",INDEX(Matches!$I:$I,AA593),INDEX(Matches!$H:$H,AA593)))</f>
        <v/>
      </c>
      <c r="N593" s="11">
        <f>IF(L593="","",IF(L593&gt;M593,"W",IF(L593=M593,"D","L")))</f>
        <v/>
      </c>
      <c r="O593" s="11">
        <f>IF(L593="","",IF(L593&gt;M593,3,IF(L593=M593,1,0)))</f>
        <v/>
      </c>
      <c r="P593" s="31">
        <f>IF(I593="H",INDEX(Matches!$L:$L,AA593),INDEX(Matches!$N:$N,AA593))</f>
        <v/>
      </c>
      <c r="Q593" s="31">
        <f>INDEX(Matches!$M:$M,AA593)</f>
        <v/>
      </c>
      <c r="R593" s="31">
        <f>IF(I593="H",INDEX(Matches!$N:$N,AA593),INDEX(Matches!$L:$L,AA593))</f>
        <v/>
      </c>
      <c r="S593" s="33">
        <f>IF(I593="H",INDEX(Matches!$O:$O,AA593),INDEX(Matches!$P:$P,AA593))</f>
        <v/>
      </c>
      <c r="T593" s="33">
        <f>IF(INDEX(Matches!$J:$J,AA593)="","",IF(I593="H",INDEX(Matches!$J:$J,AA593),INDEX(Matches!$K:$K,AA593)))</f>
        <v/>
      </c>
      <c r="U593" s="33">
        <f>IF(INDEX(Matches!$K:$K,AA593)="","",IF(I593="H",INDEX(Matches!$K:$K,AA593),INDEX(Matches!$J:$J,AA593)))</f>
        <v/>
      </c>
      <c r="V593" s="30">
        <f>IF(T593="","",T593-U593)</f>
        <v/>
      </c>
      <c r="W593" s="33">
        <f>IF(I593="H",INDEX(Matches!$T:$T,AA593),INDEX(Matches!$U:$U,AA593))</f>
        <v/>
      </c>
      <c r="X593" s="11">
        <f>INDEX(Matches!$X:$X,AA593)</f>
        <v/>
      </c>
      <c r="Y593" s="30">
        <f>IF(O593="","",O593-S593)</f>
        <v/>
      </c>
      <c r="Z593" s="30">
        <f>IF(W593="","",W593-S593)</f>
        <v/>
      </c>
      <c r="AA593" s="24">
        <f>MATCH(J593,Matches!$A:$A,0)</f>
        <v/>
      </c>
      <c r="AB593" s="33" t="n"/>
      <c r="AC593" s="33" t="n">
        <v>1.497454315749265</v>
      </c>
      <c r="AD593" s="24" t="n"/>
      <c r="AE593" s="24" t="n">
        <v>6</v>
      </c>
      <c r="AF593" s="33" t="n"/>
      <c r="AG593" s="33" t="n"/>
    </row>
    <row r="594">
      <c r="A594" s="24" t="inlineStr">
        <is>
          <t>Man Utd|23</t>
        </is>
      </c>
      <c r="B594" s="24" t="inlineStr">
        <is>
          <t>E0</t>
        </is>
      </c>
      <c r="C594" s="24" t="inlineStr">
        <is>
          <t>Premier League</t>
        </is>
      </c>
      <c r="D594" s="24" t="inlineStr">
        <is>
          <t>Man Utd</t>
        </is>
      </c>
      <c r="E594" s="24" t="n">
        <v>23</v>
      </c>
      <c r="F594" s="24" t="n">
        <v>6</v>
      </c>
      <c r="G594" s="29" t="n">
        <v>46417.625</v>
      </c>
      <c r="H594" s="24" t="inlineStr">
        <is>
          <t>Brentford</t>
        </is>
      </c>
      <c r="I594" s="24" t="inlineStr">
        <is>
          <t>A</t>
        </is>
      </c>
      <c r="J594" s="24" t="inlineStr">
        <is>
          <t>E0-Brentfor-ManUtd</t>
        </is>
      </c>
      <c r="K594" s="24" t="n">
        <v>12</v>
      </c>
      <c r="L594" s="11">
        <f>IF(INDEX(Matches!$X:$X,AA594)=0,"",IF(I594="H",INDEX(Matches!$H:$H,AA594),INDEX(Matches!$I:$I,AA594)))</f>
        <v/>
      </c>
      <c r="M594" s="11">
        <f>IF(INDEX(Matches!$X:$X,AA594)=0,"",IF(I594="H",INDEX(Matches!$I:$I,AA594),INDEX(Matches!$H:$H,AA594)))</f>
        <v/>
      </c>
      <c r="N594" s="11">
        <f>IF(L594="","",IF(L594&gt;M594,"W",IF(L594=M594,"D","L")))</f>
        <v/>
      </c>
      <c r="O594" s="11">
        <f>IF(L594="","",IF(L594&gt;M594,3,IF(L594=M594,1,0)))</f>
        <v/>
      </c>
      <c r="P594" s="31">
        <f>IF(I594="H",INDEX(Matches!$L:$L,AA594),INDEX(Matches!$N:$N,AA594))</f>
        <v/>
      </c>
      <c r="Q594" s="31">
        <f>INDEX(Matches!$M:$M,AA594)</f>
        <v/>
      </c>
      <c r="R594" s="31">
        <f>IF(I594="H",INDEX(Matches!$N:$N,AA594),INDEX(Matches!$L:$L,AA594))</f>
        <v/>
      </c>
      <c r="S594" s="33">
        <f>IF(I594="H",INDEX(Matches!$O:$O,AA594),INDEX(Matches!$P:$P,AA594))</f>
        <v/>
      </c>
      <c r="T594" s="33">
        <f>IF(INDEX(Matches!$J:$J,AA594)="","",IF(I594="H",INDEX(Matches!$J:$J,AA594),INDEX(Matches!$K:$K,AA594)))</f>
        <v/>
      </c>
      <c r="U594" s="33">
        <f>IF(INDEX(Matches!$K:$K,AA594)="","",IF(I594="H",INDEX(Matches!$K:$K,AA594),INDEX(Matches!$J:$J,AA594)))</f>
        <v/>
      </c>
      <c r="V594" s="30">
        <f>IF(T594="","",T594-U594)</f>
        <v/>
      </c>
      <c r="W594" s="33">
        <f>IF(I594="H",INDEX(Matches!$T:$T,AA594),INDEX(Matches!$U:$U,AA594))</f>
        <v/>
      </c>
      <c r="X594" s="11">
        <f>INDEX(Matches!$X:$X,AA594)</f>
        <v/>
      </c>
      <c r="Y594" s="30">
        <f>IF(O594="","",O594-S594)</f>
        <v/>
      </c>
      <c r="Z594" s="30">
        <f>IF(W594="","",W594-S594)</f>
        <v/>
      </c>
      <c r="AA594" s="24">
        <f>MATCH(J594,Matches!$A:$A,0)</f>
        <v/>
      </c>
      <c r="AB594" s="33" t="n"/>
      <c r="AC594" s="33" t="n">
        <v>1.680944998919195</v>
      </c>
      <c r="AD594" s="24" t="inlineStr">
        <is>
          <t>Y</t>
        </is>
      </c>
      <c r="AE594" s="24" t="n">
        <v>6</v>
      </c>
      <c r="AF594" s="33" t="n"/>
      <c r="AG594" s="33" t="n"/>
    </row>
    <row r="595">
      <c r="A595" s="24" t="inlineStr">
        <is>
          <t>Man Utd|24</t>
        </is>
      </c>
      <c r="B595" s="24" t="inlineStr">
        <is>
          <t>E0</t>
        </is>
      </c>
      <c r="C595" s="24" t="inlineStr">
        <is>
          <t>Premier League</t>
        </is>
      </c>
      <c r="D595" s="24" t="inlineStr">
        <is>
          <t>Man Utd</t>
        </is>
      </c>
      <c r="E595" s="24" t="n">
        <v>24</v>
      </c>
      <c r="F595" s="24" t="n">
        <v>6</v>
      </c>
      <c r="G595" s="29" t="n">
        <v>46424.625</v>
      </c>
      <c r="H595" s="24" t="inlineStr">
        <is>
          <t>Chelsea</t>
        </is>
      </c>
      <c r="I595" s="24" t="inlineStr">
        <is>
          <t>H</t>
        </is>
      </c>
      <c r="J595" s="24" t="inlineStr">
        <is>
          <t>E0-ManUtd-Chelsea</t>
        </is>
      </c>
      <c r="K595" s="24" t="n">
        <v>5</v>
      </c>
      <c r="L595" s="11">
        <f>IF(INDEX(Matches!$X:$X,AA595)=0,"",IF(I595="H",INDEX(Matches!$H:$H,AA595),INDEX(Matches!$I:$I,AA595)))</f>
        <v/>
      </c>
      <c r="M595" s="11">
        <f>IF(INDEX(Matches!$X:$X,AA595)=0,"",IF(I595="H",INDEX(Matches!$I:$I,AA595),INDEX(Matches!$H:$H,AA595)))</f>
        <v/>
      </c>
      <c r="N595" s="11">
        <f>IF(L595="","",IF(L595&gt;M595,"W",IF(L595=M595,"D","L")))</f>
        <v/>
      </c>
      <c r="O595" s="11">
        <f>IF(L595="","",IF(L595&gt;M595,3,IF(L595=M595,1,0)))</f>
        <v/>
      </c>
      <c r="P595" s="31">
        <f>IF(I595="H",INDEX(Matches!$L:$L,AA595),INDEX(Matches!$N:$N,AA595))</f>
        <v/>
      </c>
      <c r="Q595" s="31">
        <f>INDEX(Matches!$M:$M,AA595)</f>
        <v/>
      </c>
      <c r="R595" s="31">
        <f>IF(I595="H",INDEX(Matches!$N:$N,AA595),INDEX(Matches!$L:$L,AA595))</f>
        <v/>
      </c>
      <c r="S595" s="33">
        <f>IF(I595="H",INDEX(Matches!$O:$O,AA595),INDEX(Matches!$P:$P,AA595))</f>
        <v/>
      </c>
      <c r="T595" s="33">
        <f>IF(INDEX(Matches!$J:$J,AA595)="","",IF(I595="H",INDEX(Matches!$J:$J,AA595),INDEX(Matches!$K:$K,AA595)))</f>
        <v/>
      </c>
      <c r="U595" s="33">
        <f>IF(INDEX(Matches!$K:$K,AA595)="","",IF(I595="H",INDEX(Matches!$K:$K,AA595),INDEX(Matches!$J:$J,AA595)))</f>
        <v/>
      </c>
      <c r="V595" s="30">
        <f>IF(T595="","",T595-U595)</f>
        <v/>
      </c>
      <c r="W595" s="33">
        <f>IF(I595="H",INDEX(Matches!$T:$T,AA595),INDEX(Matches!$U:$U,AA595))</f>
        <v/>
      </c>
      <c r="X595" s="11">
        <f>INDEX(Matches!$X:$X,AA595)</f>
        <v/>
      </c>
      <c r="Y595" s="30">
        <f>IF(O595="","",O595-S595)</f>
        <v/>
      </c>
      <c r="Z595" s="30">
        <f>IF(W595="","",W595-S595)</f>
        <v/>
      </c>
      <c r="AA595" s="24">
        <f>MATCH(J595,Matches!$A:$A,0)</f>
        <v/>
      </c>
      <c r="AB595" s="33" t="n"/>
      <c r="AC595" s="33" t="n">
        <v>1.585720945898504</v>
      </c>
      <c r="AD595" s="24" t="n"/>
      <c r="AE595" s="24" t="n">
        <v>6</v>
      </c>
      <c r="AF595" s="33" t="n"/>
      <c r="AG595" s="33" t="n"/>
    </row>
    <row r="596">
      <c r="A596" s="24" t="inlineStr">
        <is>
          <t>Man Utd|25</t>
        </is>
      </c>
      <c r="B596" s="24" t="inlineStr">
        <is>
          <t>E0</t>
        </is>
      </c>
      <c r="C596" s="24" t="inlineStr">
        <is>
          <t>Premier League</t>
        </is>
      </c>
      <c r="D596" s="24" t="inlineStr">
        <is>
          <t>Man Utd</t>
        </is>
      </c>
      <c r="E596" s="24" t="n">
        <v>25</v>
      </c>
      <c r="F596" s="24" t="n">
        <v>7</v>
      </c>
      <c r="G596" s="29" t="n">
        <v>46428.83333333334</v>
      </c>
      <c r="H596" s="24" t="inlineStr">
        <is>
          <t>Brighton</t>
        </is>
      </c>
      <c r="I596" s="24" t="inlineStr">
        <is>
          <t>H</t>
        </is>
      </c>
      <c r="J596" s="24" t="inlineStr">
        <is>
          <t>E0-ManUtd-Brighton</t>
        </is>
      </c>
      <c r="K596" s="24" t="n">
        <v>8</v>
      </c>
      <c r="L596" s="11">
        <f>IF(INDEX(Matches!$X:$X,AA596)=0,"",IF(I596="H",INDEX(Matches!$H:$H,AA596),INDEX(Matches!$I:$I,AA596)))</f>
        <v/>
      </c>
      <c r="M596" s="11">
        <f>IF(INDEX(Matches!$X:$X,AA596)=0,"",IF(I596="H",INDEX(Matches!$I:$I,AA596),INDEX(Matches!$H:$H,AA596)))</f>
        <v/>
      </c>
      <c r="N596" s="11">
        <f>IF(L596="","",IF(L596&gt;M596,"W",IF(L596=M596,"D","L")))</f>
        <v/>
      </c>
      <c r="O596" s="11">
        <f>IF(L596="","",IF(L596&gt;M596,3,IF(L596=M596,1,0)))</f>
        <v/>
      </c>
      <c r="P596" s="31">
        <f>IF(I596="H",INDEX(Matches!$L:$L,AA596),INDEX(Matches!$N:$N,AA596))</f>
        <v/>
      </c>
      <c r="Q596" s="31">
        <f>INDEX(Matches!$M:$M,AA596)</f>
        <v/>
      </c>
      <c r="R596" s="31">
        <f>IF(I596="H",INDEX(Matches!$N:$N,AA596),INDEX(Matches!$L:$L,AA596))</f>
        <v/>
      </c>
      <c r="S596" s="33">
        <f>IF(I596="H",INDEX(Matches!$O:$O,AA596),INDEX(Matches!$P:$P,AA596))</f>
        <v/>
      </c>
      <c r="T596" s="33">
        <f>IF(INDEX(Matches!$J:$J,AA596)="","",IF(I596="H",INDEX(Matches!$J:$J,AA596),INDEX(Matches!$K:$K,AA596)))</f>
        <v/>
      </c>
      <c r="U596" s="33">
        <f>IF(INDEX(Matches!$K:$K,AA596)="","",IF(I596="H",INDEX(Matches!$K:$K,AA596),INDEX(Matches!$J:$J,AA596)))</f>
        <v/>
      </c>
      <c r="V596" s="30">
        <f>IF(T596="","",T596-U596)</f>
        <v/>
      </c>
      <c r="W596" s="33">
        <f>IF(I596="H",INDEX(Matches!$T:$T,AA596),INDEX(Matches!$U:$U,AA596))</f>
        <v/>
      </c>
      <c r="X596" s="11">
        <f>INDEX(Matches!$X:$X,AA596)</f>
        <v/>
      </c>
      <c r="Y596" s="30">
        <f>IF(O596="","",O596-S596)</f>
        <v/>
      </c>
      <c r="Z596" s="30">
        <f>IF(W596="","",W596-S596)</f>
        <v/>
      </c>
      <c r="AA596" s="24">
        <f>MATCH(J596,Matches!$A:$A,0)</f>
        <v/>
      </c>
      <c r="AB596" s="33" t="n"/>
      <c r="AC596" s="33" t="n">
        <v>1.890789842322728</v>
      </c>
      <c r="AD596" s="24" t="n"/>
      <c r="AE596" s="24" t="n">
        <v>7</v>
      </c>
      <c r="AF596" s="33" t="n"/>
      <c r="AG596" s="33" t="n"/>
    </row>
    <row r="597">
      <c r="A597" s="24" t="inlineStr">
        <is>
          <t>Man Utd|26</t>
        </is>
      </c>
      <c r="B597" s="24" t="inlineStr">
        <is>
          <t>E0</t>
        </is>
      </c>
      <c r="C597" s="24" t="inlineStr">
        <is>
          <t>Premier League</t>
        </is>
      </c>
      <c r="D597" s="24" t="inlineStr">
        <is>
          <t>Man Utd</t>
        </is>
      </c>
      <c r="E597" s="24" t="n">
        <v>26</v>
      </c>
      <c r="F597" s="24" t="n">
        <v>7</v>
      </c>
      <c r="G597" s="29" t="n">
        <v>46438.625</v>
      </c>
      <c r="H597" s="24" t="inlineStr">
        <is>
          <t>Nott'm Forest</t>
        </is>
      </c>
      <c r="I597" s="24" t="inlineStr">
        <is>
          <t>A</t>
        </is>
      </c>
      <c r="J597" s="24" t="inlineStr">
        <is>
          <t>E0-NottmFor-ManUtd</t>
        </is>
      </c>
      <c r="K597" s="24" t="n">
        <v>13</v>
      </c>
      <c r="L597" s="11">
        <f>IF(INDEX(Matches!$X:$X,AA597)=0,"",IF(I597="H",INDEX(Matches!$H:$H,AA597),INDEX(Matches!$I:$I,AA597)))</f>
        <v/>
      </c>
      <c r="M597" s="11">
        <f>IF(INDEX(Matches!$X:$X,AA597)=0,"",IF(I597="H",INDEX(Matches!$I:$I,AA597),INDEX(Matches!$H:$H,AA597)))</f>
        <v/>
      </c>
      <c r="N597" s="11">
        <f>IF(L597="","",IF(L597&gt;M597,"W",IF(L597=M597,"D","L")))</f>
        <v/>
      </c>
      <c r="O597" s="11">
        <f>IF(L597="","",IF(L597&gt;M597,3,IF(L597=M597,1,0)))</f>
        <v/>
      </c>
      <c r="P597" s="31">
        <f>IF(I597="H",INDEX(Matches!$L:$L,AA597),INDEX(Matches!$N:$N,AA597))</f>
        <v/>
      </c>
      <c r="Q597" s="31">
        <f>INDEX(Matches!$M:$M,AA597)</f>
        <v/>
      </c>
      <c r="R597" s="31">
        <f>IF(I597="H",INDEX(Matches!$N:$N,AA597),INDEX(Matches!$L:$L,AA597))</f>
        <v/>
      </c>
      <c r="S597" s="33">
        <f>IF(I597="H",INDEX(Matches!$O:$O,AA597),INDEX(Matches!$P:$P,AA597))</f>
        <v/>
      </c>
      <c r="T597" s="33">
        <f>IF(INDEX(Matches!$J:$J,AA597)="","",IF(I597="H",INDEX(Matches!$J:$J,AA597),INDEX(Matches!$K:$K,AA597)))</f>
        <v/>
      </c>
      <c r="U597" s="33">
        <f>IF(INDEX(Matches!$K:$K,AA597)="","",IF(I597="H",INDEX(Matches!$K:$K,AA597),INDEX(Matches!$J:$J,AA597)))</f>
        <v/>
      </c>
      <c r="V597" s="30">
        <f>IF(T597="","",T597-U597)</f>
        <v/>
      </c>
      <c r="W597" s="33">
        <f>IF(I597="H",INDEX(Matches!$T:$T,AA597),INDEX(Matches!$U:$U,AA597))</f>
        <v/>
      </c>
      <c r="X597" s="11">
        <f>INDEX(Matches!$X:$X,AA597)</f>
        <v/>
      </c>
      <c r="Y597" s="30">
        <f>IF(O597="","",O597-S597)</f>
        <v/>
      </c>
      <c r="Z597" s="30">
        <f>IF(W597="","",W597-S597)</f>
        <v/>
      </c>
      <c r="AA597" s="24">
        <f>MATCH(J597,Matches!$A:$A,0)</f>
        <v/>
      </c>
      <c r="AB597" s="33" t="n"/>
      <c r="AC597" s="33" t="n">
        <v>1.699875715926268</v>
      </c>
      <c r="AD597" s="24" t="n"/>
      <c r="AE597" s="24" t="n">
        <v>7</v>
      </c>
      <c r="AF597" s="33" t="n"/>
      <c r="AG597" s="33" t="n"/>
    </row>
    <row r="598">
      <c r="A598" s="24" t="inlineStr">
        <is>
          <t>Man Utd|27</t>
        </is>
      </c>
      <c r="B598" s="24" t="inlineStr">
        <is>
          <t>E0</t>
        </is>
      </c>
      <c r="C598" s="24" t="inlineStr">
        <is>
          <t>Premier League</t>
        </is>
      </c>
      <c r="D598" s="24" t="inlineStr">
        <is>
          <t>Man Utd</t>
        </is>
      </c>
      <c r="E598" s="24" t="n">
        <v>27</v>
      </c>
      <c r="F598" s="24" t="n">
        <v>7</v>
      </c>
      <c r="G598" s="29" t="n">
        <v>46445.625</v>
      </c>
      <c r="H598" s="24" t="inlineStr">
        <is>
          <t>Arsenal</t>
        </is>
      </c>
      <c r="I598" s="24" t="inlineStr">
        <is>
          <t>H</t>
        </is>
      </c>
      <c r="J598" s="24" t="inlineStr">
        <is>
          <t>E0-ManUtd-Arsenal</t>
        </is>
      </c>
      <c r="K598" s="24" t="n">
        <v>1</v>
      </c>
      <c r="L598" s="11">
        <f>IF(INDEX(Matches!$X:$X,AA598)=0,"",IF(I598="H",INDEX(Matches!$H:$H,AA598),INDEX(Matches!$I:$I,AA598)))</f>
        <v/>
      </c>
      <c r="M598" s="11">
        <f>IF(INDEX(Matches!$X:$X,AA598)=0,"",IF(I598="H",INDEX(Matches!$I:$I,AA598),INDEX(Matches!$H:$H,AA598)))</f>
        <v/>
      </c>
      <c r="N598" s="11">
        <f>IF(L598="","",IF(L598&gt;M598,"W",IF(L598=M598,"D","L")))</f>
        <v/>
      </c>
      <c r="O598" s="11">
        <f>IF(L598="","",IF(L598&gt;M598,3,IF(L598=M598,1,0)))</f>
        <v/>
      </c>
      <c r="P598" s="31">
        <f>IF(I598="H",INDEX(Matches!$L:$L,AA598),INDEX(Matches!$N:$N,AA598))</f>
        <v/>
      </c>
      <c r="Q598" s="31">
        <f>INDEX(Matches!$M:$M,AA598)</f>
        <v/>
      </c>
      <c r="R598" s="31">
        <f>IF(I598="H",INDEX(Matches!$N:$N,AA598),INDEX(Matches!$L:$L,AA598))</f>
        <v/>
      </c>
      <c r="S598" s="33">
        <f>IF(I598="H",INDEX(Matches!$O:$O,AA598),INDEX(Matches!$P:$P,AA598))</f>
        <v/>
      </c>
      <c r="T598" s="33">
        <f>IF(INDEX(Matches!$J:$J,AA598)="","",IF(I598="H",INDEX(Matches!$J:$J,AA598),INDEX(Matches!$K:$K,AA598)))</f>
        <v/>
      </c>
      <c r="U598" s="33">
        <f>IF(INDEX(Matches!$K:$K,AA598)="","",IF(I598="H",INDEX(Matches!$K:$K,AA598),INDEX(Matches!$J:$J,AA598)))</f>
        <v/>
      </c>
      <c r="V598" s="30">
        <f>IF(T598="","",T598-U598)</f>
        <v/>
      </c>
      <c r="W598" s="33">
        <f>IF(I598="H",INDEX(Matches!$T:$T,AA598),INDEX(Matches!$U:$U,AA598))</f>
        <v/>
      </c>
      <c r="X598" s="11">
        <f>INDEX(Matches!$X:$X,AA598)</f>
        <v/>
      </c>
      <c r="Y598" s="30">
        <f>IF(O598="","",O598-S598)</f>
        <v/>
      </c>
      <c r="Z598" s="30">
        <f>IF(W598="","",W598-S598)</f>
        <v/>
      </c>
      <c r="AA598" s="24">
        <f>MATCH(J598,Matches!$A:$A,0)</f>
        <v/>
      </c>
      <c r="AB598" s="33" t="n"/>
      <c r="AC598" s="33" t="n">
        <v>1.273240470447201</v>
      </c>
      <c r="AD598" s="24" t="n"/>
      <c r="AE598" s="24" t="n">
        <v>7</v>
      </c>
      <c r="AF598" s="33" t="n"/>
      <c r="AG598" s="33" t="n"/>
    </row>
    <row r="599">
      <c r="A599" s="24" t="inlineStr">
        <is>
          <t>Man Utd|28</t>
        </is>
      </c>
      <c r="B599" s="24" t="inlineStr">
        <is>
          <t>E0</t>
        </is>
      </c>
      <c r="C599" s="24" t="inlineStr">
        <is>
          <t>Premier League</t>
        </is>
      </c>
      <c r="D599" s="24" t="inlineStr">
        <is>
          <t>Man Utd</t>
        </is>
      </c>
      <c r="E599" s="24" t="n">
        <v>28</v>
      </c>
      <c r="F599" s="24" t="n">
        <v>7</v>
      </c>
      <c r="G599" s="29" t="n">
        <v>46449.83333333334</v>
      </c>
      <c r="H599" s="24" t="inlineStr">
        <is>
          <t>Sunderland</t>
        </is>
      </c>
      <c r="I599" s="24" t="inlineStr">
        <is>
          <t>A</t>
        </is>
      </c>
      <c r="J599" s="24" t="inlineStr">
        <is>
          <t>E0-Sunderla-ManUtd</t>
        </is>
      </c>
      <c r="K599" s="24" t="n">
        <v>17</v>
      </c>
      <c r="L599" s="11">
        <f>IF(INDEX(Matches!$X:$X,AA599)=0,"",IF(I599="H",INDEX(Matches!$H:$H,AA599),INDEX(Matches!$I:$I,AA599)))</f>
        <v/>
      </c>
      <c r="M599" s="11">
        <f>IF(INDEX(Matches!$X:$X,AA599)=0,"",IF(I599="H",INDEX(Matches!$I:$I,AA599),INDEX(Matches!$H:$H,AA599)))</f>
        <v/>
      </c>
      <c r="N599" s="11">
        <f>IF(L599="","",IF(L599&gt;M599,"W",IF(L599=M599,"D","L")))</f>
        <v/>
      </c>
      <c r="O599" s="11">
        <f>IF(L599="","",IF(L599&gt;M599,3,IF(L599=M599,1,0)))</f>
        <v/>
      </c>
      <c r="P599" s="31">
        <f>IF(I599="H",INDEX(Matches!$L:$L,AA599),INDEX(Matches!$N:$N,AA599))</f>
        <v/>
      </c>
      <c r="Q599" s="31">
        <f>INDEX(Matches!$M:$M,AA599)</f>
        <v/>
      </c>
      <c r="R599" s="31">
        <f>IF(I599="H",INDEX(Matches!$N:$N,AA599),INDEX(Matches!$L:$L,AA599))</f>
        <v/>
      </c>
      <c r="S599" s="33">
        <f>IF(I599="H",INDEX(Matches!$O:$O,AA599),INDEX(Matches!$P:$P,AA599))</f>
        <v/>
      </c>
      <c r="T599" s="33">
        <f>IF(INDEX(Matches!$J:$J,AA599)="","",IF(I599="H",INDEX(Matches!$J:$J,AA599),INDEX(Matches!$K:$K,AA599)))</f>
        <v/>
      </c>
      <c r="U599" s="33">
        <f>IF(INDEX(Matches!$K:$K,AA599)="","",IF(I599="H",INDEX(Matches!$K:$K,AA599),INDEX(Matches!$J:$J,AA599)))</f>
        <v/>
      </c>
      <c r="V599" s="30">
        <f>IF(T599="","",T599-U599)</f>
        <v/>
      </c>
      <c r="W599" s="33">
        <f>IF(I599="H",INDEX(Matches!$T:$T,AA599),INDEX(Matches!$U:$U,AA599))</f>
        <v/>
      </c>
      <c r="X599" s="11">
        <f>INDEX(Matches!$X:$X,AA599)</f>
        <v/>
      </c>
      <c r="Y599" s="30">
        <f>IF(O599="","",O599-S599)</f>
        <v/>
      </c>
      <c r="Z599" s="30">
        <f>IF(W599="","",W599-S599)</f>
        <v/>
      </c>
      <c r="AA599" s="24">
        <f>MATCH(J599,Matches!$A:$A,0)</f>
        <v/>
      </c>
      <c r="AB599" s="33" t="n"/>
      <c r="AC599" s="33" t="n">
        <v>1.867302581110223</v>
      </c>
      <c r="AD599" s="24" t="n"/>
      <c r="AE599" s="24" t="n">
        <v>7</v>
      </c>
      <c r="AF599" s="33" t="n"/>
      <c r="AG599" s="33" t="n"/>
    </row>
    <row r="600">
      <c r="A600" s="24" t="inlineStr">
        <is>
          <t>Man Utd|29</t>
        </is>
      </c>
      <c r="B600" s="24" t="inlineStr">
        <is>
          <t>E0</t>
        </is>
      </c>
      <c r="C600" s="24" t="inlineStr">
        <is>
          <t>Premier League</t>
        </is>
      </c>
      <c r="D600" s="24" t="inlineStr">
        <is>
          <t>Man Utd</t>
        </is>
      </c>
      <c r="E600" s="24" t="n">
        <v>29</v>
      </c>
      <c r="F600" s="24" t="n">
        <v>8</v>
      </c>
      <c r="G600" s="29" t="n">
        <v>46459.625</v>
      </c>
      <c r="H600" s="24" t="inlineStr">
        <is>
          <t>Everton</t>
        </is>
      </c>
      <c r="I600" s="24" t="inlineStr">
        <is>
          <t>H</t>
        </is>
      </c>
      <c r="J600" s="24" t="inlineStr">
        <is>
          <t>E0-ManUtd-Everton</t>
        </is>
      </c>
      <c r="K600" s="24" t="n">
        <v>10</v>
      </c>
      <c r="L600" s="11">
        <f>IF(INDEX(Matches!$X:$X,AA600)=0,"",IF(I600="H",INDEX(Matches!$H:$H,AA600),INDEX(Matches!$I:$I,AA600)))</f>
        <v/>
      </c>
      <c r="M600" s="11">
        <f>IF(INDEX(Matches!$X:$X,AA600)=0,"",IF(I600="H",INDEX(Matches!$I:$I,AA600),INDEX(Matches!$H:$H,AA600)))</f>
        <v/>
      </c>
      <c r="N600" s="11">
        <f>IF(L600="","",IF(L600&gt;M600,"W",IF(L600=M600,"D","L")))</f>
        <v/>
      </c>
      <c r="O600" s="11">
        <f>IF(L600="","",IF(L600&gt;M600,3,IF(L600=M600,1,0)))</f>
        <v/>
      </c>
      <c r="P600" s="31">
        <f>IF(I600="H",INDEX(Matches!$L:$L,AA600),INDEX(Matches!$N:$N,AA600))</f>
        <v/>
      </c>
      <c r="Q600" s="31">
        <f>INDEX(Matches!$M:$M,AA600)</f>
        <v/>
      </c>
      <c r="R600" s="31">
        <f>IF(I600="H",INDEX(Matches!$N:$N,AA600),INDEX(Matches!$L:$L,AA600))</f>
        <v/>
      </c>
      <c r="S600" s="33">
        <f>IF(I600="H",INDEX(Matches!$O:$O,AA600),INDEX(Matches!$P:$P,AA600))</f>
        <v/>
      </c>
      <c r="T600" s="33">
        <f>IF(INDEX(Matches!$J:$J,AA600)="","",IF(I600="H",INDEX(Matches!$J:$J,AA600),INDEX(Matches!$K:$K,AA600)))</f>
        <v/>
      </c>
      <c r="U600" s="33">
        <f>IF(INDEX(Matches!$K:$K,AA600)="","",IF(I600="H",INDEX(Matches!$K:$K,AA600),INDEX(Matches!$J:$J,AA600)))</f>
        <v/>
      </c>
      <c r="V600" s="30">
        <f>IF(T600="","",T600-U600)</f>
        <v/>
      </c>
      <c r="W600" s="33">
        <f>IF(I600="H",INDEX(Matches!$T:$T,AA600),INDEX(Matches!$U:$U,AA600))</f>
        <v/>
      </c>
      <c r="X600" s="11">
        <f>INDEX(Matches!$X:$X,AA600)</f>
        <v/>
      </c>
      <c r="Y600" s="30">
        <f>IF(O600="","",O600-S600)</f>
        <v/>
      </c>
      <c r="Z600" s="30">
        <f>IF(W600="","",W600-S600)</f>
        <v/>
      </c>
      <c r="AA600" s="24">
        <f>MATCH(J600,Matches!$A:$A,0)</f>
        <v/>
      </c>
      <c r="AB600" s="33" t="n"/>
      <c r="AC600" s="33" t="n">
        <v>2.025637523317069</v>
      </c>
      <c r="AD600" s="24" t="n"/>
      <c r="AE600" s="24" t="n">
        <v>8</v>
      </c>
      <c r="AF600" s="33" t="n"/>
      <c r="AG600" s="33" t="n"/>
    </row>
    <row r="601">
      <c r="A601" s="24" t="inlineStr">
        <is>
          <t>Man Utd|30</t>
        </is>
      </c>
      <c r="B601" s="24" t="inlineStr">
        <is>
          <t>E0</t>
        </is>
      </c>
      <c r="C601" s="24" t="inlineStr">
        <is>
          <t>Premier League</t>
        </is>
      </c>
      <c r="D601" s="24" t="inlineStr">
        <is>
          <t>Man Utd</t>
        </is>
      </c>
      <c r="E601" s="24" t="n">
        <v>30</v>
      </c>
      <c r="F601" s="24" t="n">
        <v>8</v>
      </c>
      <c r="G601" s="29" t="n">
        <v>46466.625</v>
      </c>
      <c r="H601" s="24" t="inlineStr">
        <is>
          <t>Man City</t>
        </is>
      </c>
      <c r="I601" s="24" t="inlineStr">
        <is>
          <t>A</t>
        </is>
      </c>
      <c r="J601" s="24" t="inlineStr">
        <is>
          <t>E0-ManCity-ManUtd</t>
        </is>
      </c>
      <c r="K601" s="24" t="n">
        <v>2</v>
      </c>
      <c r="L601" s="11">
        <f>IF(INDEX(Matches!$X:$X,AA601)=0,"",IF(I601="H",INDEX(Matches!$H:$H,AA601),INDEX(Matches!$I:$I,AA601)))</f>
        <v/>
      </c>
      <c r="M601" s="11">
        <f>IF(INDEX(Matches!$X:$X,AA601)=0,"",IF(I601="H",INDEX(Matches!$I:$I,AA601),INDEX(Matches!$H:$H,AA601)))</f>
        <v/>
      </c>
      <c r="N601" s="11">
        <f>IF(L601="","",IF(L601&gt;M601,"W",IF(L601=M601,"D","L")))</f>
        <v/>
      </c>
      <c r="O601" s="11">
        <f>IF(L601="","",IF(L601&gt;M601,3,IF(L601=M601,1,0)))</f>
        <v/>
      </c>
      <c r="P601" s="31">
        <f>IF(I601="H",INDEX(Matches!$L:$L,AA601),INDEX(Matches!$N:$N,AA601))</f>
        <v/>
      </c>
      <c r="Q601" s="31">
        <f>INDEX(Matches!$M:$M,AA601)</f>
        <v/>
      </c>
      <c r="R601" s="31">
        <f>IF(I601="H",INDEX(Matches!$N:$N,AA601),INDEX(Matches!$L:$L,AA601))</f>
        <v/>
      </c>
      <c r="S601" s="33">
        <f>IF(I601="H",INDEX(Matches!$O:$O,AA601),INDEX(Matches!$P:$P,AA601))</f>
        <v/>
      </c>
      <c r="T601" s="33">
        <f>IF(INDEX(Matches!$J:$J,AA601)="","",IF(I601="H",INDEX(Matches!$J:$J,AA601),INDEX(Matches!$K:$K,AA601)))</f>
        <v/>
      </c>
      <c r="U601" s="33">
        <f>IF(INDEX(Matches!$K:$K,AA601)="","",IF(I601="H",INDEX(Matches!$K:$K,AA601),INDEX(Matches!$J:$J,AA601)))</f>
        <v/>
      </c>
      <c r="V601" s="30">
        <f>IF(T601="","",T601-U601)</f>
        <v/>
      </c>
      <c r="W601" s="33">
        <f>IF(I601="H",INDEX(Matches!$T:$T,AA601),INDEX(Matches!$U:$U,AA601))</f>
        <v/>
      </c>
      <c r="X601" s="11">
        <f>INDEX(Matches!$X:$X,AA601)</f>
        <v/>
      </c>
      <c r="Y601" s="30">
        <f>IF(O601="","",O601-S601)</f>
        <v/>
      </c>
      <c r="Z601" s="30">
        <f>IF(W601="","",W601-S601)</f>
        <v/>
      </c>
      <c r="AA601" s="24">
        <f>MATCH(J601,Matches!$A:$A,0)</f>
        <v/>
      </c>
      <c r="AB601" s="33" t="n"/>
      <c r="AC601" s="33" t="n">
        <v>1.038174333694333</v>
      </c>
      <c r="AD601" s="24" t="n"/>
      <c r="AE601" s="24" t="n">
        <v>8</v>
      </c>
      <c r="AF601" s="33" t="n"/>
      <c r="AG601" s="33" t="n"/>
    </row>
    <row r="602">
      <c r="A602" s="24" t="inlineStr">
        <is>
          <t>Man Utd|31</t>
        </is>
      </c>
      <c r="B602" s="24" t="inlineStr">
        <is>
          <t>E0</t>
        </is>
      </c>
      <c r="C602" s="24" t="inlineStr">
        <is>
          <t>Premier League</t>
        </is>
      </c>
      <c r="D602" s="24" t="inlineStr">
        <is>
          <t>Man Utd</t>
        </is>
      </c>
      <c r="E602" s="24" t="n">
        <v>31</v>
      </c>
      <c r="F602" s="24" t="n">
        <v>8</v>
      </c>
      <c r="G602" s="29" t="n">
        <v>46487.625</v>
      </c>
      <c r="H602" s="24" t="inlineStr">
        <is>
          <t>Hull</t>
        </is>
      </c>
      <c r="I602" s="24" t="inlineStr">
        <is>
          <t>H</t>
        </is>
      </c>
      <c r="J602" s="24" t="inlineStr">
        <is>
          <t>E0-ManUtd-Hull</t>
        </is>
      </c>
      <c r="K602" s="24" t="n">
        <v>20</v>
      </c>
      <c r="L602" s="11">
        <f>IF(INDEX(Matches!$X:$X,AA602)=0,"",IF(I602="H",INDEX(Matches!$H:$H,AA602),INDEX(Matches!$I:$I,AA602)))</f>
        <v/>
      </c>
      <c r="M602" s="11">
        <f>IF(INDEX(Matches!$X:$X,AA602)=0,"",IF(I602="H",INDEX(Matches!$I:$I,AA602),INDEX(Matches!$H:$H,AA602)))</f>
        <v/>
      </c>
      <c r="N602" s="11">
        <f>IF(L602="","",IF(L602&gt;M602,"W",IF(L602=M602,"D","L")))</f>
        <v/>
      </c>
      <c r="O602" s="11">
        <f>IF(L602="","",IF(L602&gt;M602,3,IF(L602=M602,1,0)))</f>
        <v/>
      </c>
      <c r="P602" s="31">
        <f>IF(I602="H",INDEX(Matches!$L:$L,AA602),INDEX(Matches!$N:$N,AA602))</f>
        <v/>
      </c>
      <c r="Q602" s="31">
        <f>INDEX(Matches!$M:$M,AA602)</f>
        <v/>
      </c>
      <c r="R602" s="31">
        <f>IF(I602="H",INDEX(Matches!$N:$N,AA602),INDEX(Matches!$L:$L,AA602))</f>
        <v/>
      </c>
      <c r="S602" s="33">
        <f>IF(I602="H",INDEX(Matches!$O:$O,AA602),INDEX(Matches!$P:$P,AA602))</f>
        <v/>
      </c>
      <c r="T602" s="33">
        <f>IF(INDEX(Matches!$J:$J,AA602)="","",IF(I602="H",INDEX(Matches!$J:$J,AA602),INDEX(Matches!$K:$K,AA602)))</f>
        <v/>
      </c>
      <c r="U602" s="33">
        <f>IF(INDEX(Matches!$K:$K,AA602)="","",IF(I602="H",INDEX(Matches!$K:$K,AA602),INDEX(Matches!$J:$J,AA602)))</f>
        <v/>
      </c>
      <c r="V602" s="30">
        <f>IF(T602="","",T602-U602)</f>
        <v/>
      </c>
      <c r="W602" s="33">
        <f>IF(I602="H",INDEX(Matches!$T:$T,AA602),INDEX(Matches!$U:$U,AA602))</f>
        <v/>
      </c>
      <c r="X602" s="11">
        <f>INDEX(Matches!$X:$X,AA602)</f>
        <v/>
      </c>
      <c r="Y602" s="30">
        <f>IF(O602="","",O602-S602)</f>
        <v/>
      </c>
      <c r="Z602" s="30">
        <f>IF(W602="","",W602-S602)</f>
        <v/>
      </c>
      <c r="AA602" s="24">
        <f>MATCH(J602,Matches!$A:$A,0)</f>
        <v/>
      </c>
      <c r="AB602" s="33" t="n"/>
      <c r="AC602" s="33" t="n">
        <v>2.539832792010282</v>
      </c>
      <c r="AD602" s="24" t="n"/>
      <c r="AE602" s="24" t="n">
        <v>8</v>
      </c>
      <c r="AF602" s="33" t="n"/>
      <c r="AG602" s="33" t="n"/>
    </row>
    <row r="603">
      <c r="A603" s="24" t="inlineStr">
        <is>
          <t>Man Utd|32</t>
        </is>
      </c>
      <c r="B603" s="24" t="inlineStr">
        <is>
          <t>E0</t>
        </is>
      </c>
      <c r="C603" s="24" t="inlineStr">
        <is>
          <t>Premier League</t>
        </is>
      </c>
      <c r="D603" s="24" t="inlineStr">
        <is>
          <t>Man Utd</t>
        </is>
      </c>
      <c r="E603" s="24" t="n">
        <v>32</v>
      </c>
      <c r="F603" s="24" t="n">
        <v>8</v>
      </c>
      <c r="G603" s="29" t="n">
        <v>46494.625</v>
      </c>
      <c r="H603" s="24" t="inlineStr">
        <is>
          <t>Ipswich</t>
        </is>
      </c>
      <c r="I603" s="24" t="inlineStr">
        <is>
          <t>A</t>
        </is>
      </c>
      <c r="J603" s="24" t="inlineStr">
        <is>
          <t>E0-Ipswich-ManUtd</t>
        </is>
      </c>
      <c r="K603" s="24" t="n">
        <v>19</v>
      </c>
      <c r="L603" s="11">
        <f>IF(INDEX(Matches!$X:$X,AA603)=0,"",IF(I603="H",INDEX(Matches!$H:$H,AA603),INDEX(Matches!$I:$I,AA603)))</f>
        <v/>
      </c>
      <c r="M603" s="11">
        <f>IF(INDEX(Matches!$X:$X,AA603)=0,"",IF(I603="H",INDEX(Matches!$I:$I,AA603),INDEX(Matches!$H:$H,AA603)))</f>
        <v/>
      </c>
      <c r="N603" s="11">
        <f>IF(L603="","",IF(L603&gt;M603,"W",IF(L603=M603,"D","L")))</f>
        <v/>
      </c>
      <c r="O603" s="11">
        <f>IF(L603="","",IF(L603&gt;M603,3,IF(L603=M603,1,0)))</f>
        <v/>
      </c>
      <c r="P603" s="31">
        <f>IF(I603="H",INDEX(Matches!$L:$L,AA603),INDEX(Matches!$N:$N,AA603))</f>
        <v/>
      </c>
      <c r="Q603" s="31">
        <f>INDEX(Matches!$M:$M,AA603)</f>
        <v/>
      </c>
      <c r="R603" s="31">
        <f>IF(I603="H",INDEX(Matches!$N:$N,AA603),INDEX(Matches!$L:$L,AA603))</f>
        <v/>
      </c>
      <c r="S603" s="33">
        <f>IF(I603="H",INDEX(Matches!$O:$O,AA603),INDEX(Matches!$P:$P,AA603))</f>
        <v/>
      </c>
      <c r="T603" s="33">
        <f>IF(INDEX(Matches!$J:$J,AA603)="","",IF(I603="H",INDEX(Matches!$J:$J,AA603),INDEX(Matches!$K:$K,AA603)))</f>
        <v/>
      </c>
      <c r="U603" s="33">
        <f>IF(INDEX(Matches!$K:$K,AA603)="","",IF(I603="H",INDEX(Matches!$K:$K,AA603),INDEX(Matches!$J:$J,AA603)))</f>
        <v/>
      </c>
      <c r="V603" s="30">
        <f>IF(T603="","",T603-U603)</f>
        <v/>
      </c>
      <c r="W603" s="33">
        <f>IF(I603="H",INDEX(Matches!$T:$T,AA603),INDEX(Matches!$U:$U,AA603))</f>
        <v/>
      </c>
      <c r="X603" s="11">
        <f>INDEX(Matches!$X:$X,AA603)</f>
        <v/>
      </c>
      <c r="Y603" s="30">
        <f>IF(O603="","",O603-S603)</f>
        <v/>
      </c>
      <c r="Z603" s="30">
        <f>IF(W603="","",W603-S603)</f>
        <v/>
      </c>
      <c r="AA603" s="24">
        <f>MATCH(J603,Matches!$A:$A,0)</f>
        <v/>
      </c>
      <c r="AB603" s="33" t="n"/>
      <c r="AC603" s="33" t="n">
        <v>2.092926343232613</v>
      </c>
      <c r="AD603" s="24" t="n"/>
      <c r="AE603" s="24" t="n">
        <v>8</v>
      </c>
      <c r="AF603" s="33" t="n"/>
      <c r="AG603" s="33" t="n"/>
    </row>
    <row r="604">
      <c r="A604" s="24" t="inlineStr">
        <is>
          <t>Man Utd|33</t>
        </is>
      </c>
      <c r="B604" s="24" t="inlineStr">
        <is>
          <t>E0</t>
        </is>
      </c>
      <c r="C604" s="24" t="inlineStr">
        <is>
          <t>Premier League</t>
        </is>
      </c>
      <c r="D604" s="24" t="inlineStr">
        <is>
          <t>Man Utd</t>
        </is>
      </c>
      <c r="E604" s="24" t="n">
        <v>33</v>
      </c>
      <c r="F604" s="24" t="n">
        <v>9</v>
      </c>
      <c r="G604" s="29" t="n">
        <v>46501.625</v>
      </c>
      <c r="H604" s="24" t="inlineStr">
        <is>
          <t>Crystal Palace</t>
        </is>
      </c>
      <c r="I604" s="24" t="inlineStr">
        <is>
          <t>H</t>
        </is>
      </c>
      <c r="J604" s="24" t="inlineStr">
        <is>
          <t>E0-ManUtd-CrystalP</t>
        </is>
      </c>
      <c r="K604" s="24" t="n">
        <v>15</v>
      </c>
      <c r="L604" s="11">
        <f>IF(INDEX(Matches!$X:$X,AA604)=0,"",IF(I604="H",INDEX(Matches!$H:$H,AA604),INDEX(Matches!$I:$I,AA604)))</f>
        <v/>
      </c>
      <c r="M604" s="11">
        <f>IF(INDEX(Matches!$X:$X,AA604)=0,"",IF(I604="H",INDEX(Matches!$I:$I,AA604),INDEX(Matches!$H:$H,AA604)))</f>
        <v/>
      </c>
      <c r="N604" s="11">
        <f>IF(L604="","",IF(L604&gt;M604,"W",IF(L604=M604,"D","L")))</f>
        <v/>
      </c>
      <c r="O604" s="11">
        <f>IF(L604="","",IF(L604&gt;M604,3,IF(L604=M604,1,0)))</f>
        <v/>
      </c>
      <c r="P604" s="31">
        <f>IF(I604="H",INDEX(Matches!$L:$L,AA604),INDEX(Matches!$N:$N,AA604))</f>
        <v/>
      </c>
      <c r="Q604" s="31">
        <f>INDEX(Matches!$M:$M,AA604)</f>
        <v/>
      </c>
      <c r="R604" s="31">
        <f>IF(I604="H",INDEX(Matches!$N:$N,AA604),INDEX(Matches!$L:$L,AA604))</f>
        <v/>
      </c>
      <c r="S604" s="33">
        <f>IF(I604="H",INDEX(Matches!$O:$O,AA604),INDEX(Matches!$P:$P,AA604))</f>
        <v/>
      </c>
      <c r="T604" s="33">
        <f>IF(INDEX(Matches!$J:$J,AA604)="","",IF(I604="H",INDEX(Matches!$J:$J,AA604),INDEX(Matches!$K:$K,AA604)))</f>
        <v/>
      </c>
      <c r="U604" s="33">
        <f>IF(INDEX(Matches!$K:$K,AA604)="","",IF(I604="H",INDEX(Matches!$K:$K,AA604),INDEX(Matches!$J:$J,AA604)))</f>
        <v/>
      </c>
      <c r="V604" s="30">
        <f>IF(T604="","",T604-U604)</f>
        <v/>
      </c>
      <c r="W604" s="33">
        <f>IF(I604="H",INDEX(Matches!$T:$T,AA604),INDEX(Matches!$U:$U,AA604))</f>
        <v/>
      </c>
      <c r="X604" s="11">
        <f>INDEX(Matches!$X:$X,AA604)</f>
        <v/>
      </c>
      <c r="Y604" s="30">
        <f>IF(O604="","",O604-S604)</f>
        <v/>
      </c>
      <c r="Z604" s="30">
        <f>IF(W604="","",W604-S604)</f>
        <v/>
      </c>
      <c r="AA604" s="24">
        <f>MATCH(J604,Matches!$A:$A,0)</f>
        <v/>
      </c>
      <c r="AB604" s="33" t="n"/>
      <c r="AC604" s="33" t="n">
        <v>2.166031775888024</v>
      </c>
      <c r="AD604" s="24" t="n"/>
      <c r="AE604" s="24" t="n">
        <v>9</v>
      </c>
      <c r="AF604" s="33" t="n"/>
      <c r="AG604" s="33" t="n"/>
    </row>
    <row r="605">
      <c r="A605" s="24" t="inlineStr">
        <is>
          <t>Man Utd|34</t>
        </is>
      </c>
      <c r="B605" s="24" t="inlineStr">
        <is>
          <t>E0</t>
        </is>
      </c>
      <c r="C605" s="24" t="inlineStr">
        <is>
          <t>Premier League</t>
        </is>
      </c>
      <c r="D605" s="24" t="inlineStr">
        <is>
          <t>Man Utd</t>
        </is>
      </c>
      <c r="E605" s="24" t="n">
        <v>34</v>
      </c>
      <c r="F605" s="24" t="n">
        <v>9</v>
      </c>
      <c r="G605" s="29" t="n">
        <v>46508.625</v>
      </c>
      <c r="H605" s="24" t="inlineStr">
        <is>
          <t>Coventry</t>
        </is>
      </c>
      <c r="I605" s="24" t="inlineStr">
        <is>
          <t>A</t>
        </is>
      </c>
      <c r="J605" s="24" t="inlineStr">
        <is>
          <t>E0-Coventry-ManUtd</t>
        </is>
      </c>
      <c r="K605" s="24" t="n">
        <v>18</v>
      </c>
      <c r="L605" s="11">
        <f>IF(INDEX(Matches!$X:$X,AA605)=0,"",IF(I605="H",INDEX(Matches!$H:$H,AA605),INDEX(Matches!$I:$I,AA605)))</f>
        <v/>
      </c>
      <c r="M605" s="11">
        <f>IF(INDEX(Matches!$X:$X,AA605)=0,"",IF(I605="H",INDEX(Matches!$I:$I,AA605),INDEX(Matches!$H:$H,AA605)))</f>
        <v/>
      </c>
      <c r="N605" s="11">
        <f>IF(L605="","",IF(L605&gt;M605,"W",IF(L605=M605,"D","L")))</f>
        <v/>
      </c>
      <c r="O605" s="11">
        <f>IF(L605="","",IF(L605&gt;M605,3,IF(L605=M605,1,0)))</f>
        <v/>
      </c>
      <c r="P605" s="31">
        <f>IF(I605="H",INDEX(Matches!$L:$L,AA605),INDEX(Matches!$N:$N,AA605))</f>
        <v/>
      </c>
      <c r="Q605" s="31">
        <f>INDEX(Matches!$M:$M,AA605)</f>
        <v/>
      </c>
      <c r="R605" s="31">
        <f>IF(I605="H",INDEX(Matches!$N:$N,AA605),INDEX(Matches!$L:$L,AA605))</f>
        <v/>
      </c>
      <c r="S605" s="33">
        <f>IF(I605="H",INDEX(Matches!$O:$O,AA605),INDEX(Matches!$P:$P,AA605))</f>
        <v/>
      </c>
      <c r="T605" s="33">
        <f>IF(INDEX(Matches!$J:$J,AA605)="","",IF(I605="H",INDEX(Matches!$J:$J,AA605),INDEX(Matches!$K:$K,AA605)))</f>
        <v/>
      </c>
      <c r="U605" s="33">
        <f>IF(INDEX(Matches!$K:$K,AA605)="","",IF(I605="H",INDEX(Matches!$K:$K,AA605),INDEX(Matches!$J:$J,AA605)))</f>
        <v/>
      </c>
      <c r="V605" s="30">
        <f>IF(T605="","",T605-U605)</f>
        <v/>
      </c>
      <c r="W605" s="33">
        <f>IF(I605="H",INDEX(Matches!$T:$T,AA605),INDEX(Matches!$U:$U,AA605))</f>
        <v/>
      </c>
      <c r="X605" s="11">
        <f>INDEX(Matches!$X:$X,AA605)</f>
        <v/>
      </c>
      <c r="Y605" s="30">
        <f>IF(O605="","",O605-S605)</f>
        <v/>
      </c>
      <c r="Z605" s="30">
        <f>IF(W605="","",W605-S605)</f>
        <v/>
      </c>
      <c r="AA605" s="24">
        <f>MATCH(J605,Matches!$A:$A,0)</f>
        <v/>
      </c>
      <c r="AB605" s="33" t="n"/>
      <c r="AC605" s="33" t="n">
        <v>2.073035646804496</v>
      </c>
      <c r="AD605" s="24" t="n"/>
      <c r="AE605" s="24" t="n">
        <v>9</v>
      </c>
      <c r="AF605" s="33" t="n"/>
      <c r="AG605" s="33" t="n"/>
    </row>
    <row r="606">
      <c r="A606" s="24" t="inlineStr">
        <is>
          <t>Man Utd|35</t>
        </is>
      </c>
      <c r="B606" s="24" t="inlineStr">
        <is>
          <t>E0</t>
        </is>
      </c>
      <c r="C606" s="24" t="inlineStr">
        <is>
          <t>Premier League</t>
        </is>
      </c>
      <c r="D606" s="24" t="inlineStr">
        <is>
          <t>Man Utd</t>
        </is>
      </c>
      <c r="E606" s="24" t="n">
        <v>35</v>
      </c>
      <c r="F606" s="24" t="n">
        <v>9</v>
      </c>
      <c r="G606" s="29" t="n">
        <v>46515.625</v>
      </c>
      <c r="H606" s="24" t="inlineStr">
        <is>
          <t>Bournemouth</t>
        </is>
      </c>
      <c r="I606" s="24" t="inlineStr">
        <is>
          <t>A</t>
        </is>
      </c>
      <c r="J606" s="24" t="inlineStr">
        <is>
          <t>E0-Bournemo-ManUtd</t>
        </is>
      </c>
      <c r="K606" s="24" t="n">
        <v>11</v>
      </c>
      <c r="L606" s="11">
        <f>IF(INDEX(Matches!$X:$X,AA606)=0,"",IF(I606="H",INDEX(Matches!$H:$H,AA606),INDEX(Matches!$I:$I,AA606)))</f>
        <v/>
      </c>
      <c r="M606" s="11">
        <f>IF(INDEX(Matches!$X:$X,AA606)=0,"",IF(I606="H",INDEX(Matches!$I:$I,AA606),INDEX(Matches!$H:$H,AA606)))</f>
        <v/>
      </c>
      <c r="N606" s="11">
        <f>IF(L606="","",IF(L606&gt;M606,"W",IF(L606=M606,"D","L")))</f>
        <v/>
      </c>
      <c r="O606" s="11">
        <f>IF(L606="","",IF(L606&gt;M606,3,IF(L606=M606,1,0)))</f>
        <v/>
      </c>
      <c r="P606" s="31">
        <f>IF(I606="H",INDEX(Matches!$L:$L,AA606),INDEX(Matches!$N:$N,AA606))</f>
        <v/>
      </c>
      <c r="Q606" s="31">
        <f>INDEX(Matches!$M:$M,AA606)</f>
        <v/>
      </c>
      <c r="R606" s="31">
        <f>IF(I606="H",INDEX(Matches!$N:$N,AA606),INDEX(Matches!$L:$L,AA606))</f>
        <v/>
      </c>
      <c r="S606" s="33">
        <f>IF(I606="H",INDEX(Matches!$O:$O,AA606),INDEX(Matches!$P:$P,AA606))</f>
        <v/>
      </c>
      <c r="T606" s="33">
        <f>IF(INDEX(Matches!$J:$J,AA606)="","",IF(I606="H",INDEX(Matches!$J:$J,AA606),INDEX(Matches!$K:$K,AA606)))</f>
        <v/>
      </c>
      <c r="U606" s="33">
        <f>IF(INDEX(Matches!$K:$K,AA606)="","",IF(I606="H",INDEX(Matches!$K:$K,AA606),INDEX(Matches!$J:$J,AA606)))</f>
        <v/>
      </c>
      <c r="V606" s="30">
        <f>IF(T606="","",T606-U606)</f>
        <v/>
      </c>
      <c r="W606" s="33">
        <f>IF(I606="H",INDEX(Matches!$T:$T,AA606),INDEX(Matches!$U:$U,AA606))</f>
        <v/>
      </c>
      <c r="X606" s="11">
        <f>INDEX(Matches!$X:$X,AA606)</f>
        <v/>
      </c>
      <c r="Y606" s="30">
        <f>IF(O606="","",O606-S606)</f>
        <v/>
      </c>
      <c r="Z606" s="30">
        <f>IF(W606="","",W606-S606)</f>
        <v/>
      </c>
      <c r="AA606" s="24">
        <f>MATCH(J606,Matches!$A:$A,0)</f>
        <v/>
      </c>
      <c r="AB606" s="33" t="n"/>
      <c r="AC606" s="33" t="n">
        <v>1.645938282885772</v>
      </c>
      <c r="AD606" s="24" t="n"/>
      <c r="AE606" s="24" t="n">
        <v>9</v>
      </c>
      <c r="AF606" s="33" t="n"/>
      <c r="AG606" s="33" t="n"/>
    </row>
    <row r="607">
      <c r="A607" s="24" t="inlineStr">
        <is>
          <t>Man Utd|36</t>
        </is>
      </c>
      <c r="B607" s="24" t="inlineStr">
        <is>
          <t>E0</t>
        </is>
      </c>
      <c r="C607" s="24" t="inlineStr">
        <is>
          <t>Premier League</t>
        </is>
      </c>
      <c r="D607" s="24" t="inlineStr">
        <is>
          <t>Man Utd</t>
        </is>
      </c>
      <c r="E607" s="24" t="n">
        <v>36</v>
      </c>
      <c r="F607" s="24" t="n">
        <v>9</v>
      </c>
      <c r="G607" s="29" t="n">
        <v>46522.625</v>
      </c>
      <c r="H607" s="24" t="inlineStr">
        <is>
          <t>Leeds</t>
        </is>
      </c>
      <c r="I607" s="24" t="inlineStr">
        <is>
          <t>H</t>
        </is>
      </c>
      <c r="J607" s="24" t="inlineStr">
        <is>
          <t>E0-ManUtd-Leeds</t>
        </is>
      </c>
      <c r="K607" s="24" t="n">
        <v>14</v>
      </c>
      <c r="L607" s="11">
        <f>IF(INDEX(Matches!$X:$X,AA607)=0,"",IF(I607="H",INDEX(Matches!$H:$H,AA607),INDEX(Matches!$I:$I,AA607)))</f>
        <v/>
      </c>
      <c r="M607" s="11">
        <f>IF(INDEX(Matches!$X:$X,AA607)=0,"",IF(I607="H",INDEX(Matches!$I:$I,AA607),INDEX(Matches!$H:$H,AA607)))</f>
        <v/>
      </c>
      <c r="N607" s="11">
        <f>IF(L607="","",IF(L607&gt;M607,"W",IF(L607=M607,"D","L")))</f>
        <v/>
      </c>
      <c r="O607" s="11">
        <f>IF(L607="","",IF(L607&gt;M607,3,IF(L607=M607,1,0)))</f>
        <v/>
      </c>
      <c r="P607" s="31">
        <f>IF(I607="H",INDEX(Matches!$L:$L,AA607),INDEX(Matches!$N:$N,AA607))</f>
        <v/>
      </c>
      <c r="Q607" s="31">
        <f>INDEX(Matches!$M:$M,AA607)</f>
        <v/>
      </c>
      <c r="R607" s="31">
        <f>IF(I607="H",INDEX(Matches!$N:$N,AA607),INDEX(Matches!$L:$L,AA607))</f>
        <v/>
      </c>
      <c r="S607" s="33">
        <f>IF(I607="H",INDEX(Matches!$O:$O,AA607),INDEX(Matches!$P:$P,AA607))</f>
        <v/>
      </c>
      <c r="T607" s="33">
        <f>IF(INDEX(Matches!$J:$J,AA607)="","",IF(I607="H",INDEX(Matches!$J:$J,AA607),INDEX(Matches!$K:$K,AA607)))</f>
        <v/>
      </c>
      <c r="U607" s="33">
        <f>IF(INDEX(Matches!$K:$K,AA607)="","",IF(I607="H",INDEX(Matches!$K:$K,AA607),INDEX(Matches!$J:$J,AA607)))</f>
        <v/>
      </c>
      <c r="V607" s="30">
        <f>IF(T607="","",T607-U607)</f>
        <v/>
      </c>
      <c r="W607" s="33">
        <f>IF(I607="H",INDEX(Matches!$T:$T,AA607),INDEX(Matches!$U:$U,AA607))</f>
        <v/>
      </c>
      <c r="X607" s="11">
        <f>INDEX(Matches!$X:$X,AA607)</f>
        <v/>
      </c>
      <c r="Y607" s="30">
        <f>IF(O607="","",O607-S607)</f>
        <v/>
      </c>
      <c r="Z607" s="30">
        <f>IF(W607="","",W607-S607)</f>
        <v/>
      </c>
      <c r="AA607" s="24">
        <f>MATCH(J607,Matches!$A:$A,0)</f>
        <v/>
      </c>
      <c r="AB607" s="33" t="n"/>
      <c r="AC607" s="33" t="n">
        <v>2.082939962557083</v>
      </c>
      <c r="AD607" s="24" t="n"/>
      <c r="AE607" s="24" t="n">
        <v>9</v>
      </c>
      <c r="AF607" s="33" t="n"/>
      <c r="AG607" s="33" t="n"/>
    </row>
    <row r="608">
      <c r="A608" s="24" t="inlineStr">
        <is>
          <t>Man Utd|37</t>
        </is>
      </c>
      <c r="B608" s="24" t="inlineStr">
        <is>
          <t>E0</t>
        </is>
      </c>
      <c r="C608" s="24" t="inlineStr">
        <is>
          <t>Premier League</t>
        </is>
      </c>
      <c r="D608" s="24" t="inlineStr">
        <is>
          <t>Man Utd</t>
        </is>
      </c>
      <c r="E608" s="24" t="n">
        <v>37</v>
      </c>
      <c r="F608" s="24" t="n">
        <v>10</v>
      </c>
      <c r="G608" s="29" t="n">
        <v>46530.625</v>
      </c>
      <c r="H608" s="24" t="inlineStr">
        <is>
          <t>Tottenham</t>
        </is>
      </c>
      <c r="I608" s="24" t="inlineStr">
        <is>
          <t>A</t>
        </is>
      </c>
      <c r="J608" s="24" t="inlineStr">
        <is>
          <t>E0-Tottenha-ManUtd</t>
        </is>
      </c>
      <c r="K608" s="24" t="n">
        <v>6</v>
      </c>
      <c r="L608" s="11">
        <f>IF(INDEX(Matches!$X:$X,AA608)=0,"",IF(I608="H",INDEX(Matches!$H:$H,AA608),INDEX(Matches!$I:$I,AA608)))</f>
        <v/>
      </c>
      <c r="M608" s="11">
        <f>IF(INDEX(Matches!$X:$X,AA608)=0,"",IF(I608="H",INDEX(Matches!$I:$I,AA608),INDEX(Matches!$H:$H,AA608)))</f>
        <v/>
      </c>
      <c r="N608" s="11">
        <f>IF(L608="","",IF(L608&gt;M608,"W",IF(L608=M608,"D","L")))</f>
        <v/>
      </c>
      <c r="O608" s="11">
        <f>IF(L608="","",IF(L608&gt;M608,3,IF(L608=M608,1,0)))</f>
        <v/>
      </c>
      <c r="P608" s="31">
        <f>IF(I608="H",INDEX(Matches!$L:$L,AA608),INDEX(Matches!$N:$N,AA608))</f>
        <v/>
      </c>
      <c r="Q608" s="31">
        <f>INDEX(Matches!$M:$M,AA608)</f>
        <v/>
      </c>
      <c r="R608" s="31">
        <f>IF(I608="H",INDEX(Matches!$N:$N,AA608),INDEX(Matches!$L:$L,AA608))</f>
        <v/>
      </c>
      <c r="S608" s="33">
        <f>IF(I608="H",INDEX(Matches!$O:$O,AA608),INDEX(Matches!$P:$P,AA608))</f>
        <v/>
      </c>
      <c r="T608" s="33">
        <f>IF(INDEX(Matches!$J:$J,AA608)="","",IF(I608="H",INDEX(Matches!$J:$J,AA608),INDEX(Matches!$K:$K,AA608)))</f>
        <v/>
      </c>
      <c r="U608" s="33">
        <f>IF(INDEX(Matches!$K:$K,AA608)="","",IF(I608="H",INDEX(Matches!$K:$K,AA608),INDEX(Matches!$J:$J,AA608)))</f>
        <v/>
      </c>
      <c r="V608" s="30">
        <f>IF(T608="","",T608-U608)</f>
        <v/>
      </c>
      <c r="W608" s="33">
        <f>IF(I608="H",INDEX(Matches!$T:$T,AA608),INDEX(Matches!$U:$U,AA608))</f>
        <v/>
      </c>
      <c r="X608" s="11">
        <f>INDEX(Matches!$X:$X,AA608)</f>
        <v/>
      </c>
      <c r="Y608" s="30">
        <f>IF(O608="","",O608-S608)</f>
        <v/>
      </c>
      <c r="Z608" s="30">
        <f>IF(W608="","",W608-S608)</f>
        <v/>
      </c>
      <c r="AA608" s="24">
        <f>MATCH(J608,Matches!$A:$A,0)</f>
        <v/>
      </c>
      <c r="AB608" s="33" t="n"/>
      <c r="AC608" s="33" t="n">
        <v>1.440871781851688</v>
      </c>
      <c r="AD608" s="24" t="n"/>
      <c r="AE608" s="24" t="n">
        <v>10</v>
      </c>
      <c r="AF608" s="33" t="n"/>
      <c r="AG608" s="33" t="n"/>
    </row>
    <row r="609">
      <c r="A609" s="24" t="inlineStr">
        <is>
          <t>Man Utd|38</t>
        </is>
      </c>
      <c r="B609" s="24" t="inlineStr">
        <is>
          <t>E0</t>
        </is>
      </c>
      <c r="C609" s="24" t="inlineStr">
        <is>
          <t>Premier League</t>
        </is>
      </c>
      <c r="D609" s="24" t="inlineStr">
        <is>
          <t>Man Utd</t>
        </is>
      </c>
      <c r="E609" s="24" t="n">
        <v>38</v>
      </c>
      <c r="F609" s="24" t="n">
        <v>10</v>
      </c>
      <c r="G609" s="29" t="n">
        <v>46537.66666666666</v>
      </c>
      <c r="H609" s="24" t="inlineStr">
        <is>
          <t>Fulham</t>
        </is>
      </c>
      <c r="I609" s="24" t="inlineStr">
        <is>
          <t>H</t>
        </is>
      </c>
      <c r="J609" s="24" t="inlineStr">
        <is>
          <t>E0-ManUtd-Fulham</t>
        </is>
      </c>
      <c r="K609" s="24" t="n">
        <v>16</v>
      </c>
      <c r="L609" s="11">
        <f>IF(INDEX(Matches!$X:$X,AA609)=0,"",IF(I609="H",INDEX(Matches!$H:$H,AA609),INDEX(Matches!$I:$I,AA609)))</f>
        <v/>
      </c>
      <c r="M609" s="11">
        <f>IF(INDEX(Matches!$X:$X,AA609)=0,"",IF(I609="H",INDEX(Matches!$I:$I,AA609),INDEX(Matches!$H:$H,AA609)))</f>
        <v/>
      </c>
      <c r="N609" s="11">
        <f>IF(L609="","",IF(L609&gt;M609,"W",IF(L609=M609,"D","L")))</f>
        <v/>
      </c>
      <c r="O609" s="11">
        <f>IF(L609="","",IF(L609&gt;M609,3,IF(L609=M609,1,0)))</f>
        <v/>
      </c>
      <c r="P609" s="31">
        <f>IF(I609="H",INDEX(Matches!$L:$L,AA609),INDEX(Matches!$N:$N,AA609))</f>
        <v/>
      </c>
      <c r="Q609" s="31">
        <f>INDEX(Matches!$M:$M,AA609)</f>
        <v/>
      </c>
      <c r="R609" s="31">
        <f>IF(I609="H",INDEX(Matches!$N:$N,AA609),INDEX(Matches!$L:$L,AA609))</f>
        <v/>
      </c>
      <c r="S609" s="33">
        <f>IF(I609="H",INDEX(Matches!$O:$O,AA609),INDEX(Matches!$P:$P,AA609))</f>
        <v/>
      </c>
      <c r="T609" s="33">
        <f>IF(INDEX(Matches!$J:$J,AA609)="","",IF(I609="H",INDEX(Matches!$J:$J,AA609),INDEX(Matches!$K:$K,AA609)))</f>
        <v/>
      </c>
      <c r="U609" s="33">
        <f>IF(INDEX(Matches!$K:$K,AA609)="","",IF(I609="H",INDEX(Matches!$K:$K,AA609),INDEX(Matches!$J:$J,AA609)))</f>
        <v/>
      </c>
      <c r="V609" s="30">
        <f>IF(T609="","",T609-U609)</f>
        <v/>
      </c>
      <c r="W609" s="33">
        <f>IF(I609="H",INDEX(Matches!$T:$T,AA609),INDEX(Matches!$U:$U,AA609))</f>
        <v/>
      </c>
      <c r="X609" s="11">
        <f>INDEX(Matches!$X:$X,AA609)</f>
        <v/>
      </c>
      <c r="Y609" s="30">
        <f>IF(O609="","",O609-S609)</f>
        <v/>
      </c>
      <c r="Z609" s="30">
        <f>IF(W609="","",W609-S609)</f>
        <v/>
      </c>
      <c r="AA609" s="24">
        <f>MATCH(J609,Matches!$A:$A,0)</f>
        <v/>
      </c>
      <c r="AB609" s="33" t="n"/>
      <c r="AC609" s="33" t="n">
        <v>2.107812783120423</v>
      </c>
      <c r="AD609" s="24" t="n"/>
      <c r="AE609" s="24" t="n">
        <v>10</v>
      </c>
      <c r="AF609" s="33" t="n"/>
      <c r="AG609" s="33" t="n"/>
    </row>
    <row r="610">
      <c r="A610" s="24" t="inlineStr">
        <is>
          <t>Newcastle|1</t>
        </is>
      </c>
      <c r="B610" s="24" t="inlineStr">
        <is>
          <t>E0</t>
        </is>
      </c>
      <c r="C610" s="24" t="inlineStr">
        <is>
          <t>Premier League</t>
        </is>
      </c>
      <c r="D610" s="24" t="inlineStr">
        <is>
          <t>Newcastle</t>
        </is>
      </c>
      <c r="E610" s="24" t="n">
        <v>1</v>
      </c>
      <c r="F610" s="24" t="n">
        <v>1</v>
      </c>
      <c r="G610" s="29" t="n">
        <v>46257.6875</v>
      </c>
      <c r="H610" s="24" t="inlineStr">
        <is>
          <t>Liverpool</t>
        </is>
      </c>
      <c r="I610" s="24" t="inlineStr">
        <is>
          <t>H</t>
        </is>
      </c>
      <c r="J610" s="24" t="inlineStr">
        <is>
          <t>E0-Newcastl-Liverpoo</t>
        </is>
      </c>
      <c r="K610" s="24" t="n">
        <v>3</v>
      </c>
      <c r="L610" s="11">
        <f>IF(INDEX(Matches!$X:$X,AA610)=0,"",IF(I610="H",INDEX(Matches!$H:$H,AA610),INDEX(Matches!$I:$I,AA610)))</f>
        <v/>
      </c>
      <c r="M610" s="11">
        <f>IF(INDEX(Matches!$X:$X,AA610)=0,"",IF(I610="H",INDEX(Matches!$I:$I,AA610),INDEX(Matches!$H:$H,AA610)))</f>
        <v/>
      </c>
      <c r="N610" s="11">
        <f>IF(L610="","",IF(L610&gt;M610,"W",IF(L610=M610,"D","L")))</f>
        <v/>
      </c>
      <c r="O610" s="11">
        <f>IF(L610="","",IF(L610&gt;M610,3,IF(L610=M610,1,0)))</f>
        <v/>
      </c>
      <c r="P610" s="31">
        <f>IF(I610="H",INDEX(Matches!$L:$L,AA610),INDEX(Matches!$N:$N,AA610))</f>
        <v/>
      </c>
      <c r="Q610" s="31">
        <f>INDEX(Matches!$M:$M,AA610)</f>
        <v/>
      </c>
      <c r="R610" s="31">
        <f>IF(I610="H",INDEX(Matches!$N:$N,AA610),INDEX(Matches!$L:$L,AA610))</f>
        <v/>
      </c>
      <c r="S610" s="33">
        <f>IF(I610="H",INDEX(Matches!$O:$O,AA610),INDEX(Matches!$P:$P,AA610))</f>
        <v/>
      </c>
      <c r="T610" s="33">
        <f>IF(INDEX(Matches!$J:$J,AA610)="","",IF(I610="H",INDEX(Matches!$J:$J,AA610),INDEX(Matches!$K:$K,AA610)))</f>
        <v/>
      </c>
      <c r="U610" s="33">
        <f>IF(INDEX(Matches!$K:$K,AA610)="","",IF(I610="H",INDEX(Matches!$K:$K,AA610),INDEX(Matches!$J:$J,AA610)))</f>
        <v/>
      </c>
      <c r="V610" s="30">
        <f>IF(T610="","",T610-U610)</f>
        <v/>
      </c>
      <c r="W610" s="33">
        <f>IF(I610="H",INDEX(Matches!$T:$T,AA610),INDEX(Matches!$U:$U,AA610))</f>
        <v/>
      </c>
      <c r="X610" s="11">
        <f>INDEX(Matches!$X:$X,AA610)</f>
        <v/>
      </c>
      <c r="Y610" s="30">
        <f>IF(O610="","",O610-S610)</f>
        <v/>
      </c>
      <c r="Z610" s="30">
        <f>IF(W610="","",W610-S610)</f>
        <v/>
      </c>
      <c r="AA610" s="24">
        <f>MATCH(J610,Matches!$A:$A,0)</f>
        <v/>
      </c>
      <c r="AB610" s="33" t="n">
        <v>1.024260129556712</v>
      </c>
      <c r="AC610" s="33" t="n"/>
      <c r="AD610" s="24" t="n"/>
      <c r="AE610" s="24" t="n">
        <v>1</v>
      </c>
      <c r="AF610" s="33" t="n">
        <v>1.25</v>
      </c>
      <c r="AG610" s="33" t="n">
        <v>3.07</v>
      </c>
    </row>
    <row r="611">
      <c r="A611" s="24" t="inlineStr">
        <is>
          <t>Newcastle|2</t>
        </is>
      </c>
      <c r="B611" s="24" t="inlineStr">
        <is>
          <t>E0</t>
        </is>
      </c>
      <c r="C611" s="24" t="inlineStr">
        <is>
          <t>Premier League</t>
        </is>
      </c>
      <c r="D611" s="24" t="inlineStr">
        <is>
          <t>Newcastle</t>
        </is>
      </c>
      <c r="E611" s="24" t="n">
        <v>2</v>
      </c>
      <c r="F611" s="24" t="n">
        <v>1</v>
      </c>
      <c r="G611" s="29" t="n">
        <v>46263.72916666666</v>
      </c>
      <c r="H611" s="24" t="inlineStr">
        <is>
          <t>Tottenham</t>
        </is>
      </c>
      <c r="I611" s="24" t="inlineStr">
        <is>
          <t>A</t>
        </is>
      </c>
      <c r="J611" s="24" t="inlineStr">
        <is>
          <t>E0-Tottenha-Newcastl</t>
        </is>
      </c>
      <c r="K611" s="24" t="n">
        <v>6</v>
      </c>
      <c r="L611" s="11">
        <f>IF(INDEX(Matches!$X:$X,AA611)=0,"",IF(I611="H",INDEX(Matches!$H:$H,AA611),INDEX(Matches!$I:$I,AA611)))</f>
        <v/>
      </c>
      <c r="M611" s="11">
        <f>IF(INDEX(Matches!$X:$X,AA611)=0,"",IF(I611="H",INDEX(Matches!$I:$I,AA611),INDEX(Matches!$H:$H,AA611)))</f>
        <v/>
      </c>
      <c r="N611" s="11">
        <f>IF(L611="","",IF(L611&gt;M611,"W",IF(L611=M611,"D","L")))</f>
        <v/>
      </c>
      <c r="O611" s="11">
        <f>IF(L611="","",IF(L611&gt;M611,3,IF(L611=M611,1,0)))</f>
        <v/>
      </c>
      <c r="P611" s="31">
        <f>IF(I611="H",INDEX(Matches!$L:$L,AA611),INDEX(Matches!$N:$N,AA611))</f>
        <v/>
      </c>
      <c r="Q611" s="31">
        <f>INDEX(Matches!$M:$M,AA611)</f>
        <v/>
      </c>
      <c r="R611" s="31">
        <f>IF(I611="H",INDEX(Matches!$N:$N,AA611),INDEX(Matches!$L:$L,AA611))</f>
        <v/>
      </c>
      <c r="S611" s="33">
        <f>IF(I611="H",INDEX(Matches!$O:$O,AA611),INDEX(Matches!$P:$P,AA611))</f>
        <v/>
      </c>
      <c r="T611" s="33">
        <f>IF(INDEX(Matches!$J:$J,AA611)="","",IF(I611="H",INDEX(Matches!$J:$J,AA611),INDEX(Matches!$K:$K,AA611)))</f>
        <v/>
      </c>
      <c r="U611" s="33">
        <f>IF(INDEX(Matches!$K:$K,AA611)="","",IF(I611="H",INDEX(Matches!$K:$K,AA611),INDEX(Matches!$J:$J,AA611)))</f>
        <v/>
      </c>
      <c r="V611" s="30">
        <f>IF(T611="","",T611-U611)</f>
        <v/>
      </c>
      <c r="W611" s="33">
        <f>IF(I611="H",INDEX(Matches!$T:$T,AA611),INDEX(Matches!$U:$U,AA611))</f>
        <v/>
      </c>
      <c r="X611" s="11">
        <f>INDEX(Matches!$X:$X,AA611)</f>
        <v/>
      </c>
      <c r="Y611" s="30">
        <f>IF(O611="","",O611-S611)</f>
        <v/>
      </c>
      <c r="Z611" s="30">
        <f>IF(W611="","",W611-S611)</f>
        <v/>
      </c>
      <c r="AA611" s="24">
        <f>MATCH(J611,Matches!$A:$A,0)</f>
        <v/>
      </c>
      <c r="AB611" s="33" t="n">
        <v>1.177075996996074</v>
      </c>
      <c r="AC611" s="33" t="n"/>
      <c r="AD611" s="24" t="n"/>
      <c r="AE611" s="24" t="n">
        <v>1</v>
      </c>
      <c r="AF611" s="33" t="n">
        <v>0.91</v>
      </c>
      <c r="AG611" s="33" t="n">
        <v>1.19</v>
      </c>
    </row>
    <row r="612">
      <c r="A612" s="24" t="inlineStr">
        <is>
          <t>Newcastle|3</t>
        </is>
      </c>
      <c r="B612" s="24" t="inlineStr">
        <is>
          <t>E0</t>
        </is>
      </c>
      <c r="C612" s="24" t="inlineStr">
        <is>
          <t>Premier League</t>
        </is>
      </c>
      <c r="D612" s="24" t="inlineStr">
        <is>
          <t>Newcastle</t>
        </is>
      </c>
      <c r="E612" s="24" t="n">
        <v>3</v>
      </c>
      <c r="F612" s="24" t="n">
        <v>1</v>
      </c>
      <c r="G612" s="29" t="n">
        <v>46270.52083333334</v>
      </c>
      <c r="H612" s="24" t="inlineStr">
        <is>
          <t>Bournemouth</t>
        </is>
      </c>
      <c r="I612" s="24" t="inlineStr">
        <is>
          <t>H</t>
        </is>
      </c>
      <c r="J612" s="24" t="inlineStr">
        <is>
          <t>E0-Newcastl-Bournemo</t>
        </is>
      </c>
      <c r="K612" s="24" t="n">
        <v>11</v>
      </c>
      <c r="L612" s="11">
        <f>IF(INDEX(Matches!$X:$X,AA612)=0,"",IF(I612="H",INDEX(Matches!$H:$H,AA612),INDEX(Matches!$I:$I,AA612)))</f>
        <v/>
      </c>
      <c r="M612" s="11">
        <f>IF(INDEX(Matches!$X:$X,AA612)=0,"",IF(I612="H",INDEX(Matches!$I:$I,AA612),INDEX(Matches!$H:$H,AA612)))</f>
        <v/>
      </c>
      <c r="N612" s="11">
        <f>IF(L612="","",IF(L612&gt;M612,"W",IF(L612=M612,"D","L")))</f>
        <v/>
      </c>
      <c r="O612" s="11">
        <f>IF(L612="","",IF(L612&gt;M612,3,IF(L612=M612,1,0)))</f>
        <v/>
      </c>
      <c r="P612" s="31">
        <f>IF(I612="H",INDEX(Matches!$L:$L,AA612),INDEX(Matches!$N:$N,AA612))</f>
        <v/>
      </c>
      <c r="Q612" s="31">
        <f>INDEX(Matches!$M:$M,AA612)</f>
        <v/>
      </c>
      <c r="R612" s="31">
        <f>IF(I612="H",INDEX(Matches!$N:$N,AA612),INDEX(Matches!$L:$L,AA612))</f>
        <v/>
      </c>
      <c r="S612" s="33">
        <f>IF(I612="H",INDEX(Matches!$O:$O,AA612),INDEX(Matches!$P:$P,AA612))</f>
        <v/>
      </c>
      <c r="T612" s="33">
        <f>IF(INDEX(Matches!$J:$J,AA612)="","",IF(I612="H",INDEX(Matches!$J:$J,AA612),INDEX(Matches!$K:$K,AA612)))</f>
        <v/>
      </c>
      <c r="U612" s="33">
        <f>IF(INDEX(Matches!$K:$K,AA612)="","",IF(I612="H",INDEX(Matches!$K:$K,AA612),INDEX(Matches!$J:$J,AA612)))</f>
        <v/>
      </c>
      <c r="V612" s="30">
        <f>IF(T612="","",T612-U612)</f>
        <v/>
      </c>
      <c r="W612" s="33">
        <f>IF(I612="H",INDEX(Matches!$T:$T,AA612),INDEX(Matches!$U:$U,AA612))</f>
        <v/>
      </c>
      <c r="X612" s="11">
        <f>INDEX(Matches!$X:$X,AA612)</f>
        <v/>
      </c>
      <c r="Y612" s="30">
        <f>IF(O612="","",O612-S612)</f>
        <v/>
      </c>
      <c r="Z612" s="30">
        <f>IF(W612="","",W612-S612)</f>
        <v/>
      </c>
      <c r="AA612" s="24">
        <f>MATCH(J612,Matches!$A:$A,0)</f>
        <v/>
      </c>
      <c r="AB612" s="33" t="n"/>
      <c r="AC612" s="33" t="n"/>
      <c r="AD612" s="24" t="n"/>
      <c r="AE612" s="24" t="n">
        <v>1</v>
      </c>
      <c r="AF612" s="33" t="n"/>
      <c r="AG612" s="33" t="n"/>
    </row>
    <row r="613">
      <c r="A613" s="24" t="inlineStr">
        <is>
          <t>Newcastle|4</t>
        </is>
      </c>
      <c r="B613" s="24" t="inlineStr">
        <is>
          <t>E0</t>
        </is>
      </c>
      <c r="C613" s="24" t="inlineStr">
        <is>
          <t>Premier League</t>
        </is>
      </c>
      <c r="D613" s="24" t="inlineStr">
        <is>
          <t>Newcastle</t>
        </is>
      </c>
      <c r="E613" s="24" t="n">
        <v>4</v>
      </c>
      <c r="F613" s="24" t="n">
        <v>1</v>
      </c>
      <c r="G613" s="29" t="n">
        <v>46279.83333333334</v>
      </c>
      <c r="H613" s="24" t="inlineStr">
        <is>
          <t>Leeds</t>
        </is>
      </c>
      <c r="I613" s="24" t="inlineStr">
        <is>
          <t>A</t>
        </is>
      </c>
      <c r="J613" s="24" t="inlineStr">
        <is>
          <t>E0-Leeds-Newcastl</t>
        </is>
      </c>
      <c r="K613" s="24" t="n">
        <v>14</v>
      </c>
      <c r="L613" s="11">
        <f>IF(INDEX(Matches!$X:$X,AA613)=0,"",IF(I613="H",INDEX(Matches!$H:$H,AA613),INDEX(Matches!$I:$I,AA613)))</f>
        <v/>
      </c>
      <c r="M613" s="11">
        <f>IF(INDEX(Matches!$X:$X,AA613)=0,"",IF(I613="H",INDEX(Matches!$I:$I,AA613),INDEX(Matches!$H:$H,AA613)))</f>
        <v/>
      </c>
      <c r="N613" s="11">
        <f>IF(L613="","",IF(L613&gt;M613,"W",IF(L613=M613,"D","L")))</f>
        <v/>
      </c>
      <c r="O613" s="11">
        <f>IF(L613="","",IF(L613&gt;M613,3,IF(L613=M613,1,0)))</f>
        <v/>
      </c>
      <c r="P613" s="31">
        <f>IF(I613="H",INDEX(Matches!$L:$L,AA613),INDEX(Matches!$N:$N,AA613))</f>
        <v/>
      </c>
      <c r="Q613" s="31">
        <f>INDEX(Matches!$M:$M,AA613)</f>
        <v/>
      </c>
      <c r="R613" s="31">
        <f>IF(I613="H",INDEX(Matches!$N:$N,AA613),INDEX(Matches!$L:$L,AA613))</f>
        <v/>
      </c>
      <c r="S613" s="33">
        <f>IF(I613="H",INDEX(Matches!$O:$O,AA613),INDEX(Matches!$P:$P,AA613))</f>
        <v/>
      </c>
      <c r="T613" s="33">
        <f>IF(INDEX(Matches!$J:$J,AA613)="","",IF(I613="H",INDEX(Matches!$J:$J,AA613),INDEX(Matches!$K:$K,AA613)))</f>
        <v/>
      </c>
      <c r="U613" s="33">
        <f>IF(INDEX(Matches!$K:$K,AA613)="","",IF(I613="H",INDEX(Matches!$K:$K,AA613),INDEX(Matches!$J:$J,AA613)))</f>
        <v/>
      </c>
      <c r="V613" s="30">
        <f>IF(T613="","",T613-U613)</f>
        <v/>
      </c>
      <c r="W613" s="33">
        <f>IF(I613="H",INDEX(Matches!$T:$T,AA613),INDEX(Matches!$U:$U,AA613))</f>
        <v/>
      </c>
      <c r="X613" s="11">
        <f>INDEX(Matches!$X:$X,AA613)</f>
        <v/>
      </c>
      <c r="Y613" s="30">
        <f>IF(O613="","",O613-S613)</f>
        <v/>
      </c>
      <c r="Z613" s="30">
        <f>IF(W613="","",W613-S613)</f>
        <v/>
      </c>
      <c r="AA613" s="24">
        <f>MATCH(J613,Matches!$A:$A,0)</f>
        <v/>
      </c>
      <c r="AB613" s="33" t="n">
        <v>1.273550113242225</v>
      </c>
      <c r="AC613" s="33" t="n"/>
      <c r="AD613" s="24" t="n"/>
      <c r="AE613" s="24" t="n">
        <v>1</v>
      </c>
      <c r="AF613" s="33" t="n"/>
      <c r="AG613" s="33" t="n"/>
    </row>
    <row r="614">
      <c r="A614" s="24" t="inlineStr">
        <is>
          <t>Newcastle|5</t>
        </is>
      </c>
      <c r="B614" s="24" t="inlineStr">
        <is>
          <t>E0</t>
        </is>
      </c>
      <c r="C614" s="24" t="inlineStr">
        <is>
          <t>Premier League</t>
        </is>
      </c>
      <c r="D614" s="24" t="inlineStr">
        <is>
          <t>Newcastle</t>
        </is>
      </c>
      <c r="E614" s="24" t="n">
        <v>5</v>
      </c>
      <c r="F614" s="24" t="n">
        <v>2</v>
      </c>
      <c r="G614" s="29" t="n">
        <v>46284.625</v>
      </c>
      <c r="H614" s="24" t="inlineStr">
        <is>
          <t>Hull</t>
        </is>
      </c>
      <c r="I614" s="24" t="inlineStr">
        <is>
          <t>H</t>
        </is>
      </c>
      <c r="J614" s="24" t="inlineStr">
        <is>
          <t>E0-Newcastl-Hull</t>
        </is>
      </c>
      <c r="K614" s="24" t="n">
        <v>20</v>
      </c>
      <c r="L614" s="11">
        <f>IF(INDEX(Matches!$X:$X,AA614)=0,"",IF(I614="H",INDEX(Matches!$H:$H,AA614),INDEX(Matches!$I:$I,AA614)))</f>
        <v/>
      </c>
      <c r="M614" s="11">
        <f>IF(INDEX(Matches!$X:$X,AA614)=0,"",IF(I614="H",INDEX(Matches!$I:$I,AA614),INDEX(Matches!$H:$H,AA614)))</f>
        <v/>
      </c>
      <c r="N614" s="11">
        <f>IF(L614="","",IF(L614&gt;M614,"W",IF(L614=M614,"D","L")))</f>
        <v/>
      </c>
      <c r="O614" s="11">
        <f>IF(L614="","",IF(L614&gt;M614,3,IF(L614=M614,1,0)))</f>
        <v/>
      </c>
      <c r="P614" s="31">
        <f>IF(I614="H",INDEX(Matches!$L:$L,AA614),INDEX(Matches!$N:$N,AA614))</f>
        <v/>
      </c>
      <c r="Q614" s="31">
        <f>INDEX(Matches!$M:$M,AA614)</f>
        <v/>
      </c>
      <c r="R614" s="31">
        <f>IF(I614="H",INDEX(Matches!$N:$N,AA614),INDEX(Matches!$L:$L,AA614))</f>
        <v/>
      </c>
      <c r="S614" s="33">
        <f>IF(I614="H",INDEX(Matches!$O:$O,AA614),INDEX(Matches!$P:$P,AA614))</f>
        <v/>
      </c>
      <c r="T614" s="33">
        <f>IF(INDEX(Matches!$J:$J,AA614)="","",IF(I614="H",INDEX(Matches!$J:$J,AA614),INDEX(Matches!$K:$K,AA614)))</f>
        <v/>
      </c>
      <c r="U614" s="33">
        <f>IF(INDEX(Matches!$K:$K,AA614)="","",IF(I614="H",INDEX(Matches!$K:$K,AA614),INDEX(Matches!$J:$J,AA614)))</f>
        <v/>
      </c>
      <c r="V614" s="30">
        <f>IF(T614="","",T614-U614)</f>
        <v/>
      </c>
      <c r="W614" s="33">
        <f>IF(I614="H",INDEX(Matches!$T:$T,AA614),INDEX(Matches!$U:$U,AA614))</f>
        <v/>
      </c>
      <c r="X614" s="11">
        <f>INDEX(Matches!$X:$X,AA614)</f>
        <v/>
      </c>
      <c r="Y614" s="30">
        <f>IF(O614="","",O614-S614)</f>
        <v/>
      </c>
      <c r="Z614" s="30">
        <f>IF(W614="","",W614-S614)</f>
        <v/>
      </c>
      <c r="AA614" s="24">
        <f>MATCH(J614,Matches!$A:$A,0)</f>
        <v/>
      </c>
      <c r="AB614" s="33" t="n"/>
      <c r="AC614" s="33" t="n"/>
      <c r="AD614" s="24" t="n"/>
      <c r="AE614" s="24" t="n">
        <v>2</v>
      </c>
      <c r="AF614" s="33" t="n"/>
      <c r="AG614" s="33" t="n"/>
    </row>
    <row r="615">
      <c r="A615" s="24" t="inlineStr">
        <is>
          <t>Newcastle|6</t>
        </is>
      </c>
      <c r="B615" s="24" t="inlineStr">
        <is>
          <t>E0</t>
        </is>
      </c>
      <c r="C615" s="24" t="inlineStr">
        <is>
          <t>Premier League</t>
        </is>
      </c>
      <c r="D615" s="24" t="inlineStr">
        <is>
          <t>Newcastle</t>
        </is>
      </c>
      <c r="E615" s="24" t="n">
        <v>6</v>
      </c>
      <c r="F615" s="24" t="n">
        <v>2</v>
      </c>
      <c r="G615" s="29" t="n">
        <v>46307.83333333334</v>
      </c>
      <c r="H615" s="24" t="inlineStr">
        <is>
          <t>Coventry</t>
        </is>
      </c>
      <c r="I615" s="24" t="inlineStr">
        <is>
          <t>A</t>
        </is>
      </c>
      <c r="J615" s="24" t="inlineStr">
        <is>
          <t>E0-Coventry-Newcastl</t>
        </is>
      </c>
      <c r="K615" s="24" t="n">
        <v>18</v>
      </c>
      <c r="L615" s="11">
        <f>IF(INDEX(Matches!$X:$X,AA615)=0,"",IF(I615="H",INDEX(Matches!$H:$H,AA615),INDEX(Matches!$I:$I,AA615)))</f>
        <v/>
      </c>
      <c r="M615" s="11">
        <f>IF(INDEX(Matches!$X:$X,AA615)=0,"",IF(I615="H",INDEX(Matches!$I:$I,AA615),INDEX(Matches!$H:$H,AA615)))</f>
        <v/>
      </c>
      <c r="N615" s="11">
        <f>IF(L615="","",IF(L615&gt;M615,"W",IF(L615=M615,"D","L")))</f>
        <v/>
      </c>
      <c r="O615" s="11">
        <f>IF(L615="","",IF(L615&gt;M615,3,IF(L615=M615,1,0)))</f>
        <v/>
      </c>
      <c r="P615" s="31">
        <f>IF(I615="H",INDEX(Matches!$L:$L,AA615),INDEX(Matches!$N:$N,AA615))</f>
        <v/>
      </c>
      <c r="Q615" s="31">
        <f>INDEX(Matches!$M:$M,AA615)</f>
        <v/>
      </c>
      <c r="R615" s="31">
        <f>IF(I615="H",INDEX(Matches!$N:$N,AA615),INDEX(Matches!$L:$L,AA615))</f>
        <v/>
      </c>
      <c r="S615" s="33">
        <f>IF(I615="H",INDEX(Matches!$O:$O,AA615),INDEX(Matches!$P:$P,AA615))</f>
        <v/>
      </c>
      <c r="T615" s="33">
        <f>IF(INDEX(Matches!$J:$J,AA615)="","",IF(I615="H",INDEX(Matches!$J:$J,AA615),INDEX(Matches!$K:$K,AA615)))</f>
        <v/>
      </c>
      <c r="U615" s="33">
        <f>IF(INDEX(Matches!$K:$K,AA615)="","",IF(I615="H",INDEX(Matches!$K:$K,AA615),INDEX(Matches!$J:$J,AA615)))</f>
        <v/>
      </c>
      <c r="V615" s="30">
        <f>IF(T615="","",T615-U615)</f>
        <v/>
      </c>
      <c r="W615" s="33">
        <f>IF(I615="H",INDEX(Matches!$T:$T,AA615),INDEX(Matches!$U:$U,AA615))</f>
        <v/>
      </c>
      <c r="X615" s="11">
        <f>INDEX(Matches!$X:$X,AA615)</f>
        <v/>
      </c>
      <c r="Y615" s="30">
        <f>IF(O615="","",O615-S615)</f>
        <v/>
      </c>
      <c r="Z615" s="30">
        <f>IF(W615="","",W615-S615)</f>
        <v/>
      </c>
      <c r="AA615" s="24">
        <f>MATCH(J615,Matches!$A:$A,0)</f>
        <v/>
      </c>
      <c r="AB615" s="33" t="n"/>
      <c r="AC615" s="33" t="n"/>
      <c r="AD615" s="24" t="n"/>
      <c r="AE615" s="24" t="n">
        <v>2</v>
      </c>
      <c r="AF615" s="33" t="n"/>
      <c r="AG615" s="33" t="n"/>
    </row>
    <row r="616">
      <c r="A616" s="24" t="inlineStr">
        <is>
          <t>Newcastle|7</t>
        </is>
      </c>
      <c r="B616" s="24" t="inlineStr">
        <is>
          <t>E0</t>
        </is>
      </c>
      <c r="C616" s="24" t="inlineStr">
        <is>
          <t>Premier League</t>
        </is>
      </c>
      <c r="D616" s="24" t="inlineStr">
        <is>
          <t>Newcastle</t>
        </is>
      </c>
      <c r="E616" s="24" t="n">
        <v>7</v>
      </c>
      <c r="F616" s="24" t="n">
        <v>2</v>
      </c>
      <c r="G616" s="29" t="n">
        <v>46312.72916666666</v>
      </c>
      <c r="H616" s="24" t="inlineStr">
        <is>
          <t>Aston Villa</t>
        </is>
      </c>
      <c r="I616" s="24" t="inlineStr">
        <is>
          <t>H</t>
        </is>
      </c>
      <c r="J616" s="24" t="inlineStr">
        <is>
          <t>E0-Newcastl-AstonVil</t>
        </is>
      </c>
      <c r="K616" s="24" t="n">
        <v>7</v>
      </c>
      <c r="L616" s="11">
        <f>IF(INDEX(Matches!$X:$X,AA616)=0,"",IF(I616="H",INDEX(Matches!$H:$H,AA616),INDEX(Matches!$I:$I,AA616)))</f>
        <v/>
      </c>
      <c r="M616" s="11">
        <f>IF(INDEX(Matches!$X:$X,AA616)=0,"",IF(I616="H",INDEX(Matches!$I:$I,AA616),INDEX(Matches!$H:$H,AA616)))</f>
        <v/>
      </c>
      <c r="N616" s="11">
        <f>IF(L616="","",IF(L616&gt;M616,"W",IF(L616=M616,"D","L")))</f>
        <v/>
      </c>
      <c r="O616" s="11">
        <f>IF(L616="","",IF(L616&gt;M616,3,IF(L616=M616,1,0)))</f>
        <v/>
      </c>
      <c r="P616" s="31">
        <f>IF(I616="H",INDEX(Matches!$L:$L,AA616),INDEX(Matches!$N:$N,AA616))</f>
        <v/>
      </c>
      <c r="Q616" s="31">
        <f>INDEX(Matches!$M:$M,AA616)</f>
        <v/>
      </c>
      <c r="R616" s="31">
        <f>IF(I616="H",INDEX(Matches!$N:$N,AA616),INDEX(Matches!$L:$L,AA616))</f>
        <v/>
      </c>
      <c r="S616" s="33">
        <f>IF(I616="H",INDEX(Matches!$O:$O,AA616),INDEX(Matches!$P:$P,AA616))</f>
        <v/>
      </c>
      <c r="T616" s="33">
        <f>IF(INDEX(Matches!$J:$J,AA616)="","",IF(I616="H",INDEX(Matches!$J:$J,AA616),INDEX(Matches!$K:$K,AA616)))</f>
        <v/>
      </c>
      <c r="U616" s="33">
        <f>IF(INDEX(Matches!$K:$K,AA616)="","",IF(I616="H",INDEX(Matches!$K:$K,AA616),INDEX(Matches!$J:$J,AA616)))</f>
        <v/>
      </c>
      <c r="V616" s="30">
        <f>IF(T616="","",T616-U616)</f>
        <v/>
      </c>
      <c r="W616" s="33">
        <f>IF(I616="H",INDEX(Matches!$T:$T,AA616),INDEX(Matches!$U:$U,AA616))</f>
        <v/>
      </c>
      <c r="X616" s="11">
        <f>INDEX(Matches!$X:$X,AA616)</f>
        <v/>
      </c>
      <c r="Y616" s="30">
        <f>IF(O616="","",O616-S616)</f>
        <v/>
      </c>
      <c r="Z616" s="30">
        <f>IF(W616="","",W616-S616)</f>
        <v/>
      </c>
      <c r="AA616" s="24">
        <f>MATCH(J616,Matches!$A:$A,0)</f>
        <v/>
      </c>
      <c r="AB616" s="33" t="n"/>
      <c r="AC616" s="33" t="n"/>
      <c r="AD616" s="24" t="n"/>
      <c r="AE616" s="24" t="n">
        <v>2</v>
      </c>
      <c r="AF616" s="33" t="n"/>
      <c r="AG616" s="33" t="n"/>
    </row>
    <row r="617">
      <c r="A617" s="24" t="inlineStr">
        <is>
          <t>Newcastle|8</t>
        </is>
      </c>
      <c r="B617" s="24" t="inlineStr">
        <is>
          <t>E0</t>
        </is>
      </c>
      <c r="C617" s="24" t="inlineStr">
        <is>
          <t>Premier League</t>
        </is>
      </c>
      <c r="D617" s="24" t="inlineStr">
        <is>
          <t>Newcastle</t>
        </is>
      </c>
      <c r="E617" s="24" t="n">
        <v>8</v>
      </c>
      <c r="F617" s="24" t="n">
        <v>2</v>
      </c>
      <c r="G617" s="29" t="n">
        <v>46320.58333333334</v>
      </c>
      <c r="H617" s="24" t="inlineStr">
        <is>
          <t>Crystal Palace</t>
        </is>
      </c>
      <c r="I617" s="24" t="inlineStr">
        <is>
          <t>A</t>
        </is>
      </c>
      <c r="J617" s="24" t="inlineStr">
        <is>
          <t>E0-CrystalP-Newcastl</t>
        </is>
      </c>
      <c r="K617" s="24" t="n">
        <v>15</v>
      </c>
      <c r="L617" s="11">
        <f>IF(INDEX(Matches!$X:$X,AA617)=0,"",IF(I617="H",INDEX(Matches!$H:$H,AA617),INDEX(Matches!$I:$I,AA617)))</f>
        <v/>
      </c>
      <c r="M617" s="11">
        <f>IF(INDEX(Matches!$X:$X,AA617)=0,"",IF(I617="H",INDEX(Matches!$I:$I,AA617),INDEX(Matches!$H:$H,AA617)))</f>
        <v/>
      </c>
      <c r="N617" s="11">
        <f>IF(L617="","",IF(L617&gt;M617,"W",IF(L617=M617,"D","L")))</f>
        <v/>
      </c>
      <c r="O617" s="11">
        <f>IF(L617="","",IF(L617&gt;M617,3,IF(L617=M617,1,0)))</f>
        <v/>
      </c>
      <c r="P617" s="31">
        <f>IF(I617="H",INDEX(Matches!$L:$L,AA617),INDEX(Matches!$N:$N,AA617))</f>
        <v/>
      </c>
      <c r="Q617" s="31">
        <f>INDEX(Matches!$M:$M,AA617)</f>
        <v/>
      </c>
      <c r="R617" s="31">
        <f>IF(I617="H",INDEX(Matches!$N:$N,AA617),INDEX(Matches!$L:$L,AA617))</f>
        <v/>
      </c>
      <c r="S617" s="33">
        <f>IF(I617="H",INDEX(Matches!$O:$O,AA617),INDEX(Matches!$P:$P,AA617))</f>
        <v/>
      </c>
      <c r="T617" s="33">
        <f>IF(INDEX(Matches!$J:$J,AA617)="","",IF(I617="H",INDEX(Matches!$J:$J,AA617),INDEX(Matches!$K:$K,AA617)))</f>
        <v/>
      </c>
      <c r="U617" s="33">
        <f>IF(INDEX(Matches!$K:$K,AA617)="","",IF(I617="H",INDEX(Matches!$K:$K,AA617),INDEX(Matches!$J:$J,AA617)))</f>
        <v/>
      </c>
      <c r="V617" s="30">
        <f>IF(T617="","",T617-U617)</f>
        <v/>
      </c>
      <c r="W617" s="33">
        <f>IF(I617="H",INDEX(Matches!$T:$T,AA617),INDEX(Matches!$U:$U,AA617))</f>
        <v/>
      </c>
      <c r="X617" s="11">
        <f>INDEX(Matches!$X:$X,AA617)</f>
        <v/>
      </c>
      <c r="Y617" s="30">
        <f>IF(O617="","",O617-S617)</f>
        <v/>
      </c>
      <c r="Z617" s="30">
        <f>IF(W617="","",W617-S617)</f>
        <v/>
      </c>
      <c r="AA617" s="24">
        <f>MATCH(J617,Matches!$A:$A,0)</f>
        <v/>
      </c>
      <c r="AB617" s="33" t="n"/>
      <c r="AC617" s="33" t="n">
        <v>1.371124219724324</v>
      </c>
      <c r="AD617" s="24" t="n"/>
      <c r="AE617" s="24" t="n">
        <v>2</v>
      </c>
      <c r="AF617" s="33" t="n"/>
      <c r="AG617" s="33" t="n"/>
    </row>
    <row r="618">
      <c r="A618" s="24" t="inlineStr">
        <is>
          <t>Newcastle|9</t>
        </is>
      </c>
      <c r="B618" s="24" t="inlineStr">
        <is>
          <t>E0</t>
        </is>
      </c>
      <c r="C618" s="24" t="inlineStr">
        <is>
          <t>Premier League</t>
        </is>
      </c>
      <c r="D618" s="24" t="inlineStr">
        <is>
          <t>Newcastle</t>
        </is>
      </c>
      <c r="E618" s="24" t="n">
        <v>9</v>
      </c>
      <c r="F618" s="24" t="n">
        <v>3</v>
      </c>
      <c r="G618" s="29" t="n">
        <v>46328.83333333334</v>
      </c>
      <c r="H618" s="24" t="inlineStr">
        <is>
          <t>Everton</t>
        </is>
      </c>
      <c r="I618" s="24" t="inlineStr">
        <is>
          <t>H</t>
        </is>
      </c>
      <c r="J618" s="24" t="inlineStr">
        <is>
          <t>E0-Newcastl-Everton</t>
        </is>
      </c>
      <c r="K618" s="24" t="n">
        <v>10</v>
      </c>
      <c r="L618" s="11">
        <f>IF(INDEX(Matches!$X:$X,AA618)=0,"",IF(I618="H",INDEX(Matches!$H:$H,AA618),INDEX(Matches!$I:$I,AA618)))</f>
        <v/>
      </c>
      <c r="M618" s="11">
        <f>IF(INDEX(Matches!$X:$X,AA618)=0,"",IF(I618="H",INDEX(Matches!$I:$I,AA618),INDEX(Matches!$H:$H,AA618)))</f>
        <v/>
      </c>
      <c r="N618" s="11">
        <f>IF(L618="","",IF(L618&gt;M618,"W",IF(L618=M618,"D","L")))</f>
        <v/>
      </c>
      <c r="O618" s="11">
        <f>IF(L618="","",IF(L618&gt;M618,3,IF(L618=M618,1,0)))</f>
        <v/>
      </c>
      <c r="P618" s="31">
        <f>IF(I618="H",INDEX(Matches!$L:$L,AA618),INDEX(Matches!$N:$N,AA618))</f>
        <v/>
      </c>
      <c r="Q618" s="31">
        <f>INDEX(Matches!$M:$M,AA618)</f>
        <v/>
      </c>
      <c r="R618" s="31">
        <f>IF(I618="H",INDEX(Matches!$N:$N,AA618),INDEX(Matches!$L:$L,AA618))</f>
        <v/>
      </c>
      <c r="S618" s="33">
        <f>IF(I618="H",INDEX(Matches!$O:$O,AA618),INDEX(Matches!$P:$P,AA618))</f>
        <v/>
      </c>
      <c r="T618" s="33">
        <f>IF(INDEX(Matches!$J:$J,AA618)="","",IF(I618="H",INDEX(Matches!$J:$J,AA618),INDEX(Matches!$K:$K,AA618)))</f>
        <v/>
      </c>
      <c r="U618" s="33">
        <f>IF(INDEX(Matches!$K:$K,AA618)="","",IF(I618="H",INDEX(Matches!$K:$K,AA618),INDEX(Matches!$J:$J,AA618)))</f>
        <v/>
      </c>
      <c r="V618" s="30">
        <f>IF(T618="","",T618-U618)</f>
        <v/>
      </c>
      <c r="W618" s="33">
        <f>IF(I618="H",INDEX(Matches!$T:$T,AA618),INDEX(Matches!$U:$U,AA618))</f>
        <v/>
      </c>
      <c r="X618" s="11">
        <f>INDEX(Matches!$X:$X,AA618)</f>
        <v/>
      </c>
      <c r="Y618" s="30">
        <f>IF(O618="","",O618-S618)</f>
        <v/>
      </c>
      <c r="Z618" s="30">
        <f>IF(W618="","",W618-S618)</f>
        <v/>
      </c>
      <c r="AA618" s="24">
        <f>MATCH(J618,Matches!$A:$A,0)</f>
        <v/>
      </c>
      <c r="AB618" s="33" t="n"/>
      <c r="AC618" s="33" t="n">
        <v>1.556583776851099</v>
      </c>
      <c r="AD618" s="24" t="n"/>
      <c r="AE618" s="24" t="n">
        <v>3</v>
      </c>
      <c r="AF618" s="33" t="n"/>
      <c r="AG618" s="33" t="n"/>
    </row>
    <row r="619">
      <c r="A619" s="24" t="inlineStr">
        <is>
          <t>Newcastle|10</t>
        </is>
      </c>
      <c r="B619" s="24" t="inlineStr">
        <is>
          <t>E0</t>
        </is>
      </c>
      <c r="C619" s="24" t="inlineStr">
        <is>
          <t>Premier League</t>
        </is>
      </c>
      <c r="D619" s="24" t="inlineStr">
        <is>
          <t>Newcastle</t>
        </is>
      </c>
      <c r="E619" s="24" t="n">
        <v>10</v>
      </c>
      <c r="F619" s="24" t="n">
        <v>3</v>
      </c>
      <c r="G619" s="29" t="n">
        <v>46333.625</v>
      </c>
      <c r="H619" s="24" t="inlineStr">
        <is>
          <t>Fulham</t>
        </is>
      </c>
      <c r="I619" s="24" t="inlineStr">
        <is>
          <t>A</t>
        </is>
      </c>
      <c r="J619" s="24" t="inlineStr">
        <is>
          <t>E0-Fulham-Newcastl</t>
        </is>
      </c>
      <c r="K619" s="24" t="n">
        <v>16</v>
      </c>
      <c r="L619" s="11">
        <f>IF(INDEX(Matches!$X:$X,AA619)=0,"",IF(I619="H",INDEX(Matches!$H:$H,AA619),INDEX(Matches!$I:$I,AA619)))</f>
        <v/>
      </c>
      <c r="M619" s="11">
        <f>IF(INDEX(Matches!$X:$X,AA619)=0,"",IF(I619="H",INDEX(Matches!$I:$I,AA619),INDEX(Matches!$H:$H,AA619)))</f>
        <v/>
      </c>
      <c r="N619" s="11">
        <f>IF(L619="","",IF(L619&gt;M619,"W",IF(L619=M619,"D","L")))</f>
        <v/>
      </c>
      <c r="O619" s="11">
        <f>IF(L619="","",IF(L619&gt;M619,3,IF(L619=M619,1,0)))</f>
        <v/>
      </c>
      <c r="P619" s="31">
        <f>IF(I619="H",INDEX(Matches!$L:$L,AA619),INDEX(Matches!$N:$N,AA619))</f>
        <v/>
      </c>
      <c r="Q619" s="31">
        <f>INDEX(Matches!$M:$M,AA619)</f>
        <v/>
      </c>
      <c r="R619" s="31">
        <f>IF(I619="H",INDEX(Matches!$N:$N,AA619),INDEX(Matches!$L:$L,AA619))</f>
        <v/>
      </c>
      <c r="S619" s="33">
        <f>IF(I619="H",INDEX(Matches!$O:$O,AA619),INDEX(Matches!$P:$P,AA619))</f>
        <v/>
      </c>
      <c r="T619" s="33">
        <f>IF(INDEX(Matches!$J:$J,AA619)="","",IF(I619="H",INDEX(Matches!$J:$J,AA619),INDEX(Matches!$K:$K,AA619)))</f>
        <v/>
      </c>
      <c r="U619" s="33">
        <f>IF(INDEX(Matches!$K:$K,AA619)="","",IF(I619="H",INDEX(Matches!$K:$K,AA619),INDEX(Matches!$J:$J,AA619)))</f>
        <v/>
      </c>
      <c r="V619" s="30">
        <f>IF(T619="","",T619-U619)</f>
        <v/>
      </c>
      <c r="W619" s="33">
        <f>IF(I619="H",INDEX(Matches!$T:$T,AA619),INDEX(Matches!$U:$U,AA619))</f>
        <v/>
      </c>
      <c r="X619" s="11">
        <f>INDEX(Matches!$X:$X,AA619)</f>
        <v/>
      </c>
      <c r="Y619" s="30">
        <f>IF(O619="","",O619-S619)</f>
        <v/>
      </c>
      <c r="Z619" s="30">
        <f>IF(W619="","",W619-S619)</f>
        <v/>
      </c>
      <c r="AA619" s="24">
        <f>MATCH(J619,Matches!$A:$A,0)</f>
        <v/>
      </c>
      <c r="AB619" s="33" t="n"/>
      <c r="AC619" s="33" t="n">
        <v>1.311737075920977</v>
      </c>
      <c r="AD619" s="24" t="n"/>
      <c r="AE619" s="24" t="n">
        <v>3</v>
      </c>
      <c r="AF619" s="33" t="n"/>
      <c r="AG619" s="33" t="n"/>
    </row>
    <row r="620">
      <c r="A620" s="24" t="inlineStr">
        <is>
          <t>Newcastle|11</t>
        </is>
      </c>
      <c r="B620" s="24" t="inlineStr">
        <is>
          <t>E0</t>
        </is>
      </c>
      <c r="C620" s="24" t="inlineStr">
        <is>
          <t>Premier League</t>
        </is>
      </c>
      <c r="D620" s="24" t="inlineStr">
        <is>
          <t>Newcastle</t>
        </is>
      </c>
      <c r="E620" s="24" t="n">
        <v>11</v>
      </c>
      <c r="F620" s="24" t="n">
        <v>3</v>
      </c>
      <c r="G620" s="29" t="n">
        <v>46347.72916666666</v>
      </c>
      <c r="H620" s="24" t="inlineStr">
        <is>
          <t>Arsenal</t>
        </is>
      </c>
      <c r="I620" s="24" t="inlineStr">
        <is>
          <t>H</t>
        </is>
      </c>
      <c r="J620" s="24" t="inlineStr">
        <is>
          <t>E0-Newcastl-Arsenal</t>
        </is>
      </c>
      <c r="K620" s="24" t="n">
        <v>1</v>
      </c>
      <c r="L620" s="11">
        <f>IF(INDEX(Matches!$X:$X,AA620)=0,"",IF(I620="H",INDEX(Matches!$H:$H,AA620),INDEX(Matches!$I:$I,AA620)))</f>
        <v/>
      </c>
      <c r="M620" s="11">
        <f>IF(INDEX(Matches!$X:$X,AA620)=0,"",IF(I620="H",INDEX(Matches!$I:$I,AA620),INDEX(Matches!$H:$H,AA620)))</f>
        <v/>
      </c>
      <c r="N620" s="11">
        <f>IF(L620="","",IF(L620&gt;M620,"W",IF(L620=M620,"D","L")))</f>
        <v/>
      </c>
      <c r="O620" s="11">
        <f>IF(L620="","",IF(L620&gt;M620,3,IF(L620=M620,1,0)))</f>
        <v/>
      </c>
      <c r="P620" s="31">
        <f>IF(I620="H",INDEX(Matches!$L:$L,AA620),INDEX(Matches!$N:$N,AA620))</f>
        <v/>
      </c>
      <c r="Q620" s="31">
        <f>INDEX(Matches!$M:$M,AA620)</f>
        <v/>
      </c>
      <c r="R620" s="31">
        <f>IF(I620="H",INDEX(Matches!$N:$N,AA620),INDEX(Matches!$L:$L,AA620))</f>
        <v/>
      </c>
      <c r="S620" s="33">
        <f>IF(I620="H",INDEX(Matches!$O:$O,AA620),INDEX(Matches!$P:$P,AA620))</f>
        <v/>
      </c>
      <c r="T620" s="33">
        <f>IF(INDEX(Matches!$J:$J,AA620)="","",IF(I620="H",INDEX(Matches!$J:$J,AA620),INDEX(Matches!$K:$K,AA620)))</f>
        <v/>
      </c>
      <c r="U620" s="33">
        <f>IF(INDEX(Matches!$K:$K,AA620)="","",IF(I620="H",INDEX(Matches!$K:$K,AA620),INDEX(Matches!$J:$J,AA620)))</f>
        <v/>
      </c>
      <c r="V620" s="30">
        <f>IF(T620="","",T620-U620)</f>
        <v/>
      </c>
      <c r="W620" s="33">
        <f>IF(I620="H",INDEX(Matches!$T:$T,AA620),INDEX(Matches!$U:$U,AA620))</f>
        <v/>
      </c>
      <c r="X620" s="11">
        <f>INDEX(Matches!$X:$X,AA620)</f>
        <v/>
      </c>
      <c r="Y620" s="30">
        <f>IF(O620="","",O620-S620)</f>
        <v/>
      </c>
      <c r="Z620" s="30">
        <f>IF(W620="","",W620-S620)</f>
        <v/>
      </c>
      <c r="AA620" s="24">
        <f>MATCH(J620,Matches!$A:$A,0)</f>
        <v/>
      </c>
      <c r="AB620" s="33" t="n"/>
      <c r="AC620" s="33" t="n">
        <v>0.8264606673324552</v>
      </c>
      <c r="AD620" s="24" t="n"/>
      <c r="AE620" s="24" t="n">
        <v>3</v>
      </c>
      <c r="AF620" s="33" t="n"/>
      <c r="AG620" s="33" t="n"/>
    </row>
    <row r="621">
      <c r="A621" s="24" t="inlineStr">
        <is>
          <t>Newcastle|12</t>
        </is>
      </c>
      <c r="B621" s="24" t="inlineStr">
        <is>
          <t>E0</t>
        </is>
      </c>
      <c r="C621" s="24" t="inlineStr">
        <is>
          <t>Premier League</t>
        </is>
      </c>
      <c r="D621" s="24" t="inlineStr">
        <is>
          <t>Newcastle</t>
        </is>
      </c>
      <c r="E621" s="24" t="n">
        <v>12</v>
      </c>
      <c r="F621" s="24" t="n">
        <v>3</v>
      </c>
      <c r="G621" s="29" t="n">
        <v>46355.58680555555</v>
      </c>
      <c r="H621" s="24" t="inlineStr">
        <is>
          <t>Brighton</t>
        </is>
      </c>
      <c r="I621" s="24" t="inlineStr">
        <is>
          <t>A</t>
        </is>
      </c>
      <c r="J621" s="24" t="inlineStr">
        <is>
          <t>E0-Brighton-Newcastl</t>
        </is>
      </c>
      <c r="K621" s="24" t="n">
        <v>8</v>
      </c>
      <c r="L621" s="11">
        <f>IF(INDEX(Matches!$X:$X,AA621)=0,"",IF(I621="H",INDEX(Matches!$H:$H,AA621),INDEX(Matches!$I:$I,AA621)))</f>
        <v/>
      </c>
      <c r="M621" s="11">
        <f>IF(INDEX(Matches!$X:$X,AA621)=0,"",IF(I621="H",INDEX(Matches!$I:$I,AA621),INDEX(Matches!$H:$H,AA621)))</f>
        <v/>
      </c>
      <c r="N621" s="11">
        <f>IF(L621="","",IF(L621&gt;M621,"W",IF(L621=M621,"D","L")))</f>
        <v/>
      </c>
      <c r="O621" s="11">
        <f>IF(L621="","",IF(L621&gt;M621,3,IF(L621=M621,1,0)))</f>
        <v/>
      </c>
      <c r="P621" s="31">
        <f>IF(I621="H",INDEX(Matches!$L:$L,AA621),INDEX(Matches!$N:$N,AA621))</f>
        <v/>
      </c>
      <c r="Q621" s="31">
        <f>INDEX(Matches!$M:$M,AA621)</f>
        <v/>
      </c>
      <c r="R621" s="31">
        <f>IF(I621="H",INDEX(Matches!$N:$N,AA621),INDEX(Matches!$L:$L,AA621))</f>
        <v/>
      </c>
      <c r="S621" s="33">
        <f>IF(I621="H",INDEX(Matches!$O:$O,AA621),INDEX(Matches!$P:$P,AA621))</f>
        <v/>
      </c>
      <c r="T621" s="33">
        <f>IF(INDEX(Matches!$J:$J,AA621)="","",IF(I621="H",INDEX(Matches!$J:$J,AA621),INDEX(Matches!$K:$K,AA621)))</f>
        <v/>
      </c>
      <c r="U621" s="33">
        <f>IF(INDEX(Matches!$K:$K,AA621)="","",IF(I621="H",INDEX(Matches!$K:$K,AA621),INDEX(Matches!$J:$J,AA621)))</f>
        <v/>
      </c>
      <c r="V621" s="30">
        <f>IF(T621="","",T621-U621)</f>
        <v/>
      </c>
      <c r="W621" s="33">
        <f>IF(I621="H",INDEX(Matches!$T:$T,AA621),INDEX(Matches!$U:$U,AA621))</f>
        <v/>
      </c>
      <c r="X621" s="11">
        <f>INDEX(Matches!$X:$X,AA621)</f>
        <v/>
      </c>
      <c r="Y621" s="30">
        <f>IF(O621="","",O621-S621)</f>
        <v/>
      </c>
      <c r="Z621" s="30">
        <f>IF(W621="","",W621-S621)</f>
        <v/>
      </c>
      <c r="AA621" s="24">
        <f>MATCH(J621,Matches!$A:$A,0)</f>
        <v/>
      </c>
      <c r="AB621" s="33" t="n"/>
      <c r="AC621" s="33" t="n">
        <v>1.076258284962287</v>
      </c>
      <c r="AD621" s="24" t="n"/>
      <c r="AE621" s="24" t="n">
        <v>3</v>
      </c>
      <c r="AF621" s="33" t="n"/>
      <c r="AG621" s="33" t="n"/>
    </row>
    <row r="622">
      <c r="A622" s="24" t="inlineStr">
        <is>
          <t>Newcastle|13</t>
        </is>
      </c>
      <c r="B622" s="24" t="inlineStr">
        <is>
          <t>E0</t>
        </is>
      </c>
      <c r="C622" s="24" t="inlineStr">
        <is>
          <t>Premier League</t>
        </is>
      </c>
      <c r="D622" s="24" t="inlineStr">
        <is>
          <t>Newcastle</t>
        </is>
      </c>
      <c r="E622" s="24" t="n">
        <v>13</v>
      </c>
      <c r="F622" s="24" t="n">
        <v>4</v>
      </c>
      <c r="G622" s="29" t="n">
        <v>46358.83333333334</v>
      </c>
      <c r="H622" s="24" t="inlineStr">
        <is>
          <t>Man Utd</t>
        </is>
      </c>
      <c r="I622" s="24" t="inlineStr">
        <is>
          <t>H</t>
        </is>
      </c>
      <c r="J622" s="24" t="inlineStr">
        <is>
          <t>E0-Newcastl-ManUtd</t>
        </is>
      </c>
      <c r="K622" s="24" t="n">
        <v>4</v>
      </c>
      <c r="L622" s="11">
        <f>IF(INDEX(Matches!$X:$X,AA622)=0,"",IF(I622="H",INDEX(Matches!$H:$H,AA622),INDEX(Matches!$I:$I,AA622)))</f>
        <v/>
      </c>
      <c r="M622" s="11">
        <f>IF(INDEX(Matches!$X:$X,AA622)=0,"",IF(I622="H",INDEX(Matches!$I:$I,AA622),INDEX(Matches!$H:$H,AA622)))</f>
        <v/>
      </c>
      <c r="N622" s="11">
        <f>IF(L622="","",IF(L622&gt;M622,"W",IF(L622=M622,"D","L")))</f>
        <v/>
      </c>
      <c r="O622" s="11">
        <f>IF(L622="","",IF(L622&gt;M622,3,IF(L622=M622,1,0)))</f>
        <v/>
      </c>
      <c r="P622" s="31">
        <f>IF(I622="H",INDEX(Matches!$L:$L,AA622),INDEX(Matches!$N:$N,AA622))</f>
        <v/>
      </c>
      <c r="Q622" s="31">
        <f>INDEX(Matches!$M:$M,AA622)</f>
        <v/>
      </c>
      <c r="R622" s="31">
        <f>IF(I622="H",INDEX(Matches!$N:$N,AA622),INDEX(Matches!$L:$L,AA622))</f>
        <v/>
      </c>
      <c r="S622" s="33">
        <f>IF(I622="H",INDEX(Matches!$O:$O,AA622),INDEX(Matches!$P:$P,AA622))</f>
        <v/>
      </c>
      <c r="T622" s="33">
        <f>IF(INDEX(Matches!$J:$J,AA622)="","",IF(I622="H",INDEX(Matches!$J:$J,AA622),INDEX(Matches!$K:$K,AA622)))</f>
        <v/>
      </c>
      <c r="U622" s="33">
        <f>IF(INDEX(Matches!$K:$K,AA622)="","",IF(I622="H",INDEX(Matches!$K:$K,AA622),INDEX(Matches!$J:$J,AA622)))</f>
        <v/>
      </c>
      <c r="V622" s="30">
        <f>IF(T622="","",T622-U622)</f>
        <v/>
      </c>
      <c r="W622" s="33">
        <f>IF(I622="H",INDEX(Matches!$T:$T,AA622),INDEX(Matches!$U:$U,AA622))</f>
        <v/>
      </c>
      <c r="X622" s="11">
        <f>INDEX(Matches!$X:$X,AA622)</f>
        <v/>
      </c>
      <c r="Y622" s="30">
        <f>IF(O622="","",O622-S622)</f>
        <v/>
      </c>
      <c r="Z622" s="30">
        <f>IF(W622="","",W622-S622)</f>
        <v/>
      </c>
      <c r="AA622" s="24">
        <f>MATCH(J622,Matches!$A:$A,0)</f>
        <v/>
      </c>
      <c r="AB622" s="33" t="n"/>
      <c r="AC622" s="33" t="n">
        <v>1.055489967444786</v>
      </c>
      <c r="AD622" s="24" t="n"/>
      <c r="AE622" s="24" t="n">
        <v>4</v>
      </c>
      <c r="AF622" s="33" t="n"/>
      <c r="AG622" s="33" t="n"/>
    </row>
    <row r="623">
      <c r="A623" s="24" t="inlineStr">
        <is>
          <t>Newcastle|14</t>
        </is>
      </c>
      <c r="B623" s="24" t="inlineStr">
        <is>
          <t>E0</t>
        </is>
      </c>
      <c r="C623" s="24" t="inlineStr">
        <is>
          <t>Premier League</t>
        </is>
      </c>
      <c r="D623" s="24" t="inlineStr">
        <is>
          <t>Newcastle</t>
        </is>
      </c>
      <c r="E623" s="24" t="n">
        <v>14</v>
      </c>
      <c r="F623" s="24" t="n">
        <v>4</v>
      </c>
      <c r="G623" s="29" t="n">
        <v>46361.625</v>
      </c>
      <c r="H623" s="24" t="inlineStr">
        <is>
          <t>Sunderland</t>
        </is>
      </c>
      <c r="I623" s="24" t="inlineStr">
        <is>
          <t>H</t>
        </is>
      </c>
      <c r="J623" s="24" t="inlineStr">
        <is>
          <t>E0-Newcastl-Sunderla</t>
        </is>
      </c>
      <c r="K623" s="24" t="n">
        <v>17</v>
      </c>
      <c r="L623" s="11">
        <f>IF(INDEX(Matches!$X:$X,AA623)=0,"",IF(I623="H",INDEX(Matches!$H:$H,AA623),INDEX(Matches!$I:$I,AA623)))</f>
        <v/>
      </c>
      <c r="M623" s="11">
        <f>IF(INDEX(Matches!$X:$X,AA623)=0,"",IF(I623="H",INDEX(Matches!$I:$I,AA623),INDEX(Matches!$H:$H,AA623)))</f>
        <v/>
      </c>
      <c r="N623" s="11">
        <f>IF(L623="","",IF(L623&gt;M623,"W",IF(L623=M623,"D","L")))</f>
        <v/>
      </c>
      <c r="O623" s="11">
        <f>IF(L623="","",IF(L623&gt;M623,3,IF(L623=M623,1,0)))</f>
        <v/>
      </c>
      <c r="P623" s="31">
        <f>IF(I623="H",INDEX(Matches!$L:$L,AA623),INDEX(Matches!$N:$N,AA623))</f>
        <v/>
      </c>
      <c r="Q623" s="31">
        <f>INDEX(Matches!$M:$M,AA623)</f>
        <v/>
      </c>
      <c r="R623" s="31">
        <f>IF(I623="H",INDEX(Matches!$N:$N,AA623),INDEX(Matches!$L:$L,AA623))</f>
        <v/>
      </c>
      <c r="S623" s="33">
        <f>IF(I623="H",INDEX(Matches!$O:$O,AA623),INDEX(Matches!$P:$P,AA623))</f>
        <v/>
      </c>
      <c r="T623" s="33">
        <f>IF(INDEX(Matches!$J:$J,AA623)="","",IF(I623="H",INDEX(Matches!$J:$J,AA623),INDEX(Matches!$K:$K,AA623)))</f>
        <v/>
      </c>
      <c r="U623" s="33">
        <f>IF(INDEX(Matches!$K:$K,AA623)="","",IF(I623="H",INDEX(Matches!$K:$K,AA623),INDEX(Matches!$J:$J,AA623)))</f>
        <v/>
      </c>
      <c r="V623" s="30">
        <f>IF(T623="","",T623-U623)</f>
        <v/>
      </c>
      <c r="W623" s="33">
        <f>IF(I623="H",INDEX(Matches!$T:$T,AA623),INDEX(Matches!$U:$U,AA623))</f>
        <v/>
      </c>
      <c r="X623" s="11">
        <f>INDEX(Matches!$X:$X,AA623)</f>
        <v/>
      </c>
      <c r="Y623" s="30">
        <f>IF(O623="","",O623-S623)</f>
        <v/>
      </c>
      <c r="Z623" s="30">
        <f>IF(W623="","",W623-S623)</f>
        <v/>
      </c>
      <c r="AA623" s="24">
        <f>MATCH(J623,Matches!$A:$A,0)</f>
        <v/>
      </c>
      <c r="AB623" s="33" t="n"/>
      <c r="AC623" s="33" t="n">
        <v>1.720071604580926</v>
      </c>
      <c r="AD623" s="24" t="n"/>
      <c r="AE623" s="24" t="n">
        <v>4</v>
      </c>
      <c r="AF623" s="33" t="n"/>
      <c r="AG623" s="33" t="n"/>
    </row>
    <row r="624">
      <c r="A624" s="24" t="inlineStr">
        <is>
          <t>Newcastle|15</t>
        </is>
      </c>
      <c r="B624" s="24" t="inlineStr">
        <is>
          <t>E0</t>
        </is>
      </c>
      <c r="C624" s="24" t="inlineStr">
        <is>
          <t>Premier League</t>
        </is>
      </c>
      <c r="D624" s="24" t="inlineStr">
        <is>
          <t>Newcastle</t>
        </is>
      </c>
      <c r="E624" s="24" t="n">
        <v>15</v>
      </c>
      <c r="F624" s="24" t="n">
        <v>4</v>
      </c>
      <c r="G624" s="29" t="n">
        <v>46368.625</v>
      </c>
      <c r="H624" s="24" t="inlineStr">
        <is>
          <t>Ipswich</t>
        </is>
      </c>
      <c r="I624" s="24" t="inlineStr">
        <is>
          <t>A</t>
        </is>
      </c>
      <c r="J624" s="24" t="inlineStr">
        <is>
          <t>E0-Ipswich-Newcastl</t>
        </is>
      </c>
      <c r="K624" s="24" t="n">
        <v>19</v>
      </c>
      <c r="L624" s="11">
        <f>IF(INDEX(Matches!$X:$X,AA624)=0,"",IF(I624="H",INDEX(Matches!$H:$H,AA624),INDEX(Matches!$I:$I,AA624)))</f>
        <v/>
      </c>
      <c r="M624" s="11">
        <f>IF(INDEX(Matches!$X:$X,AA624)=0,"",IF(I624="H",INDEX(Matches!$I:$I,AA624),INDEX(Matches!$H:$H,AA624)))</f>
        <v/>
      </c>
      <c r="N624" s="11">
        <f>IF(L624="","",IF(L624&gt;M624,"W",IF(L624=M624,"D","L")))</f>
        <v/>
      </c>
      <c r="O624" s="11">
        <f>IF(L624="","",IF(L624&gt;M624,3,IF(L624=M624,1,0)))</f>
        <v/>
      </c>
      <c r="P624" s="31">
        <f>IF(I624="H",INDEX(Matches!$L:$L,AA624),INDEX(Matches!$N:$N,AA624))</f>
        <v/>
      </c>
      <c r="Q624" s="31">
        <f>INDEX(Matches!$M:$M,AA624)</f>
        <v/>
      </c>
      <c r="R624" s="31">
        <f>IF(I624="H",INDEX(Matches!$N:$N,AA624),INDEX(Matches!$L:$L,AA624))</f>
        <v/>
      </c>
      <c r="S624" s="33">
        <f>IF(I624="H",INDEX(Matches!$O:$O,AA624),INDEX(Matches!$P:$P,AA624))</f>
        <v/>
      </c>
      <c r="T624" s="33">
        <f>IF(INDEX(Matches!$J:$J,AA624)="","",IF(I624="H",INDEX(Matches!$J:$J,AA624),INDEX(Matches!$K:$K,AA624)))</f>
        <v/>
      </c>
      <c r="U624" s="33">
        <f>IF(INDEX(Matches!$K:$K,AA624)="","",IF(I624="H",INDEX(Matches!$K:$K,AA624),INDEX(Matches!$J:$J,AA624)))</f>
        <v/>
      </c>
      <c r="V624" s="30">
        <f>IF(T624="","",T624-U624)</f>
        <v/>
      </c>
      <c r="W624" s="33">
        <f>IF(I624="H",INDEX(Matches!$T:$T,AA624),INDEX(Matches!$U:$U,AA624))</f>
        <v/>
      </c>
      <c r="X624" s="11">
        <f>INDEX(Matches!$X:$X,AA624)</f>
        <v/>
      </c>
      <c r="Y624" s="30">
        <f>IF(O624="","",O624-S624)</f>
        <v/>
      </c>
      <c r="Z624" s="30">
        <f>IF(W624="","",W624-S624)</f>
        <v/>
      </c>
      <c r="AA624" s="24">
        <f>MATCH(J624,Matches!$A:$A,0)</f>
        <v/>
      </c>
      <c r="AB624" s="33" t="n"/>
      <c r="AC624" s="33" t="n">
        <v>1.628453399060711</v>
      </c>
      <c r="AD624" s="24" t="n"/>
      <c r="AE624" s="24" t="n">
        <v>4</v>
      </c>
      <c r="AF624" s="33" t="n"/>
      <c r="AG624" s="33" t="n"/>
    </row>
    <row r="625">
      <c r="A625" s="24" t="inlineStr">
        <is>
          <t>Newcastle|16</t>
        </is>
      </c>
      <c r="B625" s="24" t="inlineStr">
        <is>
          <t>E0</t>
        </is>
      </c>
      <c r="C625" s="24" t="inlineStr">
        <is>
          <t>Premier League</t>
        </is>
      </c>
      <c r="D625" s="24" t="inlineStr">
        <is>
          <t>Newcastle</t>
        </is>
      </c>
      <c r="E625" s="24" t="n">
        <v>16</v>
      </c>
      <c r="F625" s="24" t="n">
        <v>4</v>
      </c>
      <c r="G625" s="29" t="n">
        <v>46375.625</v>
      </c>
      <c r="H625" s="24" t="inlineStr">
        <is>
          <t>Brentford</t>
        </is>
      </c>
      <c r="I625" s="24" t="inlineStr">
        <is>
          <t>A</t>
        </is>
      </c>
      <c r="J625" s="24" t="inlineStr">
        <is>
          <t>E0-Brentfor-Newcastl</t>
        </is>
      </c>
      <c r="K625" s="24" t="n">
        <v>12</v>
      </c>
      <c r="L625" s="11">
        <f>IF(INDEX(Matches!$X:$X,AA625)=0,"",IF(I625="H",INDEX(Matches!$H:$H,AA625),INDEX(Matches!$I:$I,AA625)))</f>
        <v/>
      </c>
      <c r="M625" s="11">
        <f>IF(INDEX(Matches!$X:$X,AA625)=0,"",IF(I625="H",INDEX(Matches!$I:$I,AA625),INDEX(Matches!$H:$H,AA625)))</f>
        <v/>
      </c>
      <c r="N625" s="11">
        <f>IF(L625="","",IF(L625&gt;M625,"W",IF(L625=M625,"D","L")))</f>
        <v/>
      </c>
      <c r="O625" s="11">
        <f>IF(L625="","",IF(L625&gt;M625,3,IF(L625=M625,1,0)))</f>
        <v/>
      </c>
      <c r="P625" s="31">
        <f>IF(I625="H",INDEX(Matches!$L:$L,AA625),INDEX(Matches!$N:$N,AA625))</f>
        <v/>
      </c>
      <c r="Q625" s="31">
        <f>INDEX(Matches!$M:$M,AA625)</f>
        <v/>
      </c>
      <c r="R625" s="31">
        <f>IF(I625="H",INDEX(Matches!$N:$N,AA625),INDEX(Matches!$L:$L,AA625))</f>
        <v/>
      </c>
      <c r="S625" s="33">
        <f>IF(I625="H",INDEX(Matches!$O:$O,AA625),INDEX(Matches!$P:$P,AA625))</f>
        <v/>
      </c>
      <c r="T625" s="33">
        <f>IF(INDEX(Matches!$J:$J,AA625)="","",IF(I625="H",INDEX(Matches!$J:$J,AA625),INDEX(Matches!$K:$K,AA625)))</f>
        <v/>
      </c>
      <c r="U625" s="33">
        <f>IF(INDEX(Matches!$K:$K,AA625)="","",IF(I625="H",INDEX(Matches!$K:$K,AA625),INDEX(Matches!$J:$J,AA625)))</f>
        <v/>
      </c>
      <c r="V625" s="30">
        <f>IF(T625="","",T625-U625)</f>
        <v/>
      </c>
      <c r="W625" s="33">
        <f>IF(I625="H",INDEX(Matches!$T:$T,AA625),INDEX(Matches!$U:$U,AA625))</f>
        <v/>
      </c>
      <c r="X625" s="11">
        <f>INDEX(Matches!$X:$X,AA625)</f>
        <v/>
      </c>
      <c r="Y625" s="30">
        <f>IF(O625="","",O625-S625)</f>
        <v/>
      </c>
      <c r="Z625" s="30">
        <f>IF(W625="","",W625-S625)</f>
        <v/>
      </c>
      <c r="AA625" s="24">
        <f>MATCH(J625,Matches!$A:$A,0)</f>
        <v/>
      </c>
      <c r="AB625" s="33" t="n"/>
      <c r="AC625" s="33" t="n">
        <v>1.194654056902373</v>
      </c>
      <c r="AD625" s="24" t="n"/>
      <c r="AE625" s="24" t="n">
        <v>4</v>
      </c>
      <c r="AF625" s="33" t="n"/>
      <c r="AG625" s="33" t="n"/>
    </row>
    <row r="626">
      <c r="A626" s="24" t="inlineStr">
        <is>
          <t>Newcastle|17</t>
        </is>
      </c>
      <c r="B626" s="24" t="inlineStr">
        <is>
          <t>E0</t>
        </is>
      </c>
      <c r="C626" s="24" t="inlineStr">
        <is>
          <t>Premier League</t>
        </is>
      </c>
      <c r="D626" s="24" t="inlineStr">
        <is>
          <t>Newcastle</t>
        </is>
      </c>
      <c r="E626" s="24" t="n">
        <v>17</v>
      </c>
      <c r="F626" s="24" t="n">
        <v>5</v>
      </c>
      <c r="G626" s="29" t="n">
        <v>46382.83333333334</v>
      </c>
      <c r="H626" s="24" t="inlineStr">
        <is>
          <t>Man City</t>
        </is>
      </c>
      <c r="I626" s="24" t="inlineStr">
        <is>
          <t>H</t>
        </is>
      </c>
      <c r="J626" s="24" t="inlineStr">
        <is>
          <t>E0-Newcastl-ManCity</t>
        </is>
      </c>
      <c r="K626" s="24" t="n">
        <v>2</v>
      </c>
      <c r="L626" s="11">
        <f>IF(INDEX(Matches!$X:$X,AA626)=0,"",IF(I626="H",INDEX(Matches!$H:$H,AA626),INDEX(Matches!$I:$I,AA626)))</f>
        <v/>
      </c>
      <c r="M626" s="11">
        <f>IF(INDEX(Matches!$X:$X,AA626)=0,"",IF(I626="H",INDEX(Matches!$I:$I,AA626),INDEX(Matches!$H:$H,AA626)))</f>
        <v/>
      </c>
      <c r="N626" s="11">
        <f>IF(L626="","",IF(L626&gt;M626,"W",IF(L626=M626,"D","L")))</f>
        <v/>
      </c>
      <c r="O626" s="11">
        <f>IF(L626="","",IF(L626&gt;M626,3,IF(L626=M626,1,0)))</f>
        <v/>
      </c>
      <c r="P626" s="31">
        <f>IF(I626="H",INDEX(Matches!$L:$L,AA626),INDEX(Matches!$N:$N,AA626))</f>
        <v/>
      </c>
      <c r="Q626" s="31">
        <f>INDEX(Matches!$M:$M,AA626)</f>
        <v/>
      </c>
      <c r="R626" s="31">
        <f>IF(I626="H",INDEX(Matches!$N:$N,AA626),INDEX(Matches!$L:$L,AA626))</f>
        <v/>
      </c>
      <c r="S626" s="33">
        <f>IF(I626="H",INDEX(Matches!$O:$O,AA626),INDEX(Matches!$P:$P,AA626))</f>
        <v/>
      </c>
      <c r="T626" s="33">
        <f>IF(INDEX(Matches!$J:$J,AA626)="","",IF(I626="H",INDEX(Matches!$J:$J,AA626),INDEX(Matches!$K:$K,AA626)))</f>
        <v/>
      </c>
      <c r="U626" s="33">
        <f>IF(INDEX(Matches!$K:$K,AA626)="","",IF(I626="H",INDEX(Matches!$K:$K,AA626),INDEX(Matches!$J:$J,AA626)))</f>
        <v/>
      </c>
      <c r="V626" s="30">
        <f>IF(T626="","",T626-U626)</f>
        <v/>
      </c>
      <c r="W626" s="33">
        <f>IF(I626="H",INDEX(Matches!$T:$T,AA626),INDEX(Matches!$U:$U,AA626))</f>
        <v/>
      </c>
      <c r="X626" s="11">
        <f>INDEX(Matches!$X:$X,AA626)</f>
        <v/>
      </c>
      <c r="Y626" s="30">
        <f>IF(O626="","",O626-S626)</f>
        <v/>
      </c>
      <c r="Z626" s="30">
        <f>IF(W626="","",W626-S626)</f>
        <v/>
      </c>
      <c r="AA626" s="24">
        <f>MATCH(J626,Matches!$A:$A,0)</f>
        <v/>
      </c>
      <c r="AB626" s="33" t="n"/>
      <c r="AC626" s="33" t="n">
        <v>0.8987075336352858</v>
      </c>
      <c r="AD626" s="24" t="n"/>
      <c r="AE626" s="24" t="n">
        <v>5</v>
      </c>
      <c r="AF626" s="33" t="n"/>
      <c r="AG626" s="33" t="n"/>
    </row>
    <row r="627">
      <c r="A627" s="24" t="inlineStr">
        <is>
          <t>Newcastle|18</t>
        </is>
      </c>
      <c r="B627" s="24" t="inlineStr">
        <is>
          <t>E0</t>
        </is>
      </c>
      <c r="C627" s="24" t="inlineStr">
        <is>
          <t>Premier League</t>
        </is>
      </c>
      <c r="D627" s="24" t="inlineStr">
        <is>
          <t>Newcastle</t>
        </is>
      </c>
      <c r="E627" s="24" t="n">
        <v>18</v>
      </c>
      <c r="F627" s="24" t="n">
        <v>5</v>
      </c>
      <c r="G627" s="29" t="n">
        <v>46386.8125</v>
      </c>
      <c r="H627" s="24" t="inlineStr">
        <is>
          <t>Nott'm Forest</t>
        </is>
      </c>
      <c r="I627" s="24" t="inlineStr">
        <is>
          <t>H</t>
        </is>
      </c>
      <c r="J627" s="24" t="inlineStr">
        <is>
          <t>E0-Newcastl-NottmFor</t>
        </is>
      </c>
      <c r="K627" s="24" t="n">
        <v>13</v>
      </c>
      <c r="L627" s="11">
        <f>IF(INDEX(Matches!$X:$X,AA627)=0,"",IF(I627="H",INDEX(Matches!$H:$H,AA627),INDEX(Matches!$I:$I,AA627)))</f>
        <v/>
      </c>
      <c r="M627" s="11">
        <f>IF(INDEX(Matches!$X:$X,AA627)=0,"",IF(I627="H",INDEX(Matches!$I:$I,AA627),INDEX(Matches!$H:$H,AA627)))</f>
        <v/>
      </c>
      <c r="N627" s="11">
        <f>IF(L627="","",IF(L627&gt;M627,"W",IF(L627=M627,"D","L")))</f>
        <v/>
      </c>
      <c r="O627" s="11">
        <f>IF(L627="","",IF(L627&gt;M627,3,IF(L627=M627,1,0)))</f>
        <v/>
      </c>
      <c r="P627" s="31">
        <f>IF(I627="H",INDEX(Matches!$L:$L,AA627),INDEX(Matches!$N:$N,AA627))</f>
        <v/>
      </c>
      <c r="Q627" s="31">
        <f>INDEX(Matches!$M:$M,AA627)</f>
        <v/>
      </c>
      <c r="R627" s="31">
        <f>IF(I627="H",INDEX(Matches!$N:$N,AA627),INDEX(Matches!$L:$L,AA627))</f>
        <v/>
      </c>
      <c r="S627" s="33">
        <f>IF(I627="H",INDEX(Matches!$O:$O,AA627),INDEX(Matches!$P:$P,AA627))</f>
        <v/>
      </c>
      <c r="T627" s="33">
        <f>IF(INDEX(Matches!$J:$J,AA627)="","",IF(I627="H",INDEX(Matches!$J:$J,AA627),INDEX(Matches!$K:$K,AA627)))</f>
        <v/>
      </c>
      <c r="U627" s="33">
        <f>IF(INDEX(Matches!$K:$K,AA627)="","",IF(I627="H",INDEX(Matches!$K:$K,AA627),INDEX(Matches!$J:$J,AA627)))</f>
        <v/>
      </c>
      <c r="V627" s="30">
        <f>IF(T627="","",T627-U627)</f>
        <v/>
      </c>
      <c r="W627" s="33">
        <f>IF(I627="H",INDEX(Matches!$T:$T,AA627),INDEX(Matches!$U:$U,AA627))</f>
        <v/>
      </c>
      <c r="X627" s="11">
        <f>INDEX(Matches!$X:$X,AA627)</f>
        <v/>
      </c>
      <c r="Y627" s="30">
        <f>IF(O627="","",O627-S627)</f>
        <v/>
      </c>
      <c r="Z627" s="30">
        <f>IF(W627="","",W627-S627)</f>
        <v/>
      </c>
      <c r="AA627" s="24">
        <f>MATCH(J627,Matches!$A:$A,0)</f>
        <v/>
      </c>
      <c r="AB627" s="33" t="n"/>
      <c r="AC627" s="33" t="n">
        <v>1.54937725981846</v>
      </c>
      <c r="AD627" s="24" t="n"/>
      <c r="AE627" s="24" t="n">
        <v>5</v>
      </c>
      <c r="AF627" s="33" t="n"/>
      <c r="AG627" s="33" t="n"/>
    </row>
    <row r="628">
      <c r="A628" s="24" t="inlineStr">
        <is>
          <t>Newcastle|19</t>
        </is>
      </c>
      <c r="B628" s="24" t="inlineStr">
        <is>
          <t>E0</t>
        </is>
      </c>
      <c r="C628" s="24" t="inlineStr">
        <is>
          <t>Premier League</t>
        </is>
      </c>
      <c r="D628" s="24" t="inlineStr">
        <is>
          <t>Newcastle</t>
        </is>
      </c>
      <c r="E628" s="24" t="n">
        <v>19</v>
      </c>
      <c r="F628" s="24" t="n">
        <v>5</v>
      </c>
      <c r="G628" s="29" t="n">
        <v>46390.58333333334</v>
      </c>
      <c r="H628" s="24" t="inlineStr">
        <is>
          <t>Chelsea</t>
        </is>
      </c>
      <c r="I628" s="24" t="inlineStr">
        <is>
          <t>A</t>
        </is>
      </c>
      <c r="J628" s="24" t="inlineStr">
        <is>
          <t>E0-Chelsea-Newcastl</t>
        </is>
      </c>
      <c r="K628" s="24" t="n">
        <v>5</v>
      </c>
      <c r="L628" s="11">
        <f>IF(INDEX(Matches!$X:$X,AA628)=0,"",IF(I628="H",INDEX(Matches!$H:$H,AA628),INDEX(Matches!$I:$I,AA628)))</f>
        <v/>
      </c>
      <c r="M628" s="11">
        <f>IF(INDEX(Matches!$X:$X,AA628)=0,"",IF(I628="H",INDEX(Matches!$I:$I,AA628),INDEX(Matches!$H:$H,AA628)))</f>
        <v/>
      </c>
      <c r="N628" s="11">
        <f>IF(L628="","",IF(L628&gt;M628,"W",IF(L628=M628,"D","L")))</f>
        <v/>
      </c>
      <c r="O628" s="11">
        <f>IF(L628="","",IF(L628&gt;M628,3,IF(L628=M628,1,0)))</f>
        <v/>
      </c>
      <c r="P628" s="31">
        <f>IF(I628="H",INDEX(Matches!$L:$L,AA628),INDEX(Matches!$N:$N,AA628))</f>
        <v/>
      </c>
      <c r="Q628" s="31">
        <f>INDEX(Matches!$M:$M,AA628)</f>
        <v/>
      </c>
      <c r="R628" s="31">
        <f>IF(I628="H",INDEX(Matches!$N:$N,AA628),INDEX(Matches!$L:$L,AA628))</f>
        <v/>
      </c>
      <c r="S628" s="33">
        <f>IF(I628="H",INDEX(Matches!$O:$O,AA628),INDEX(Matches!$P:$P,AA628))</f>
        <v/>
      </c>
      <c r="T628" s="33">
        <f>IF(INDEX(Matches!$J:$J,AA628)="","",IF(I628="H",INDEX(Matches!$J:$J,AA628),INDEX(Matches!$K:$K,AA628)))</f>
        <v/>
      </c>
      <c r="U628" s="33">
        <f>IF(INDEX(Matches!$K:$K,AA628)="","",IF(I628="H",INDEX(Matches!$K:$K,AA628),INDEX(Matches!$J:$J,AA628)))</f>
        <v/>
      </c>
      <c r="V628" s="30">
        <f>IF(T628="","",T628-U628)</f>
        <v/>
      </c>
      <c r="W628" s="33">
        <f>IF(I628="H",INDEX(Matches!$T:$T,AA628),INDEX(Matches!$U:$U,AA628))</f>
        <v/>
      </c>
      <c r="X628" s="11">
        <f>INDEX(Matches!$X:$X,AA628)</f>
        <v/>
      </c>
      <c r="Y628" s="30">
        <f>IF(O628="","",O628-S628)</f>
        <v/>
      </c>
      <c r="Z628" s="30">
        <f>IF(W628="","",W628-S628)</f>
        <v/>
      </c>
      <c r="AA628" s="24">
        <f>MATCH(J628,Matches!$A:$A,0)</f>
        <v/>
      </c>
      <c r="AB628" s="33" t="n"/>
      <c r="AC628" s="33" t="n">
        <v>0.8080545173005722</v>
      </c>
      <c r="AD628" s="24" t="n"/>
      <c r="AE628" s="24" t="n">
        <v>5</v>
      </c>
      <c r="AF628" s="33" t="n"/>
      <c r="AG628" s="33" t="n"/>
    </row>
    <row r="629">
      <c r="A629" s="24" t="inlineStr">
        <is>
          <t>Newcastle|20</t>
        </is>
      </c>
      <c r="B629" s="24" t="inlineStr">
        <is>
          <t>E0</t>
        </is>
      </c>
      <c r="C629" s="24" t="inlineStr">
        <is>
          <t>Premier League</t>
        </is>
      </c>
      <c r="D629" s="24" t="inlineStr">
        <is>
          <t>Newcastle</t>
        </is>
      </c>
      <c r="E629" s="24" t="n">
        <v>20</v>
      </c>
      <c r="F629" s="24" t="n">
        <v>5</v>
      </c>
      <c r="G629" s="29" t="n">
        <v>46394.83333333334</v>
      </c>
      <c r="H629" s="24" t="inlineStr">
        <is>
          <t>Man Utd</t>
        </is>
      </c>
      <c r="I629" s="24" t="inlineStr">
        <is>
          <t>A</t>
        </is>
      </c>
      <c r="J629" s="24" t="inlineStr">
        <is>
          <t>E0-ManUtd-Newcastl</t>
        </is>
      </c>
      <c r="K629" s="24" t="n">
        <v>4</v>
      </c>
      <c r="L629" s="11">
        <f>IF(INDEX(Matches!$X:$X,AA629)=0,"",IF(I629="H",INDEX(Matches!$H:$H,AA629),INDEX(Matches!$I:$I,AA629)))</f>
        <v/>
      </c>
      <c r="M629" s="11">
        <f>IF(INDEX(Matches!$X:$X,AA629)=0,"",IF(I629="H",INDEX(Matches!$I:$I,AA629),INDEX(Matches!$H:$H,AA629)))</f>
        <v/>
      </c>
      <c r="N629" s="11">
        <f>IF(L629="","",IF(L629&gt;M629,"W",IF(L629=M629,"D","L")))</f>
        <v/>
      </c>
      <c r="O629" s="11">
        <f>IF(L629="","",IF(L629&gt;M629,3,IF(L629=M629,1,0)))</f>
        <v/>
      </c>
      <c r="P629" s="31">
        <f>IF(I629="H",INDEX(Matches!$L:$L,AA629),INDEX(Matches!$N:$N,AA629))</f>
        <v/>
      </c>
      <c r="Q629" s="31">
        <f>INDEX(Matches!$M:$M,AA629)</f>
        <v/>
      </c>
      <c r="R629" s="31">
        <f>IF(I629="H",INDEX(Matches!$N:$N,AA629),INDEX(Matches!$L:$L,AA629))</f>
        <v/>
      </c>
      <c r="S629" s="33">
        <f>IF(I629="H",INDEX(Matches!$O:$O,AA629),INDEX(Matches!$P:$P,AA629))</f>
        <v/>
      </c>
      <c r="T629" s="33">
        <f>IF(INDEX(Matches!$J:$J,AA629)="","",IF(I629="H",INDEX(Matches!$J:$J,AA629),INDEX(Matches!$K:$K,AA629)))</f>
        <v/>
      </c>
      <c r="U629" s="33">
        <f>IF(INDEX(Matches!$K:$K,AA629)="","",IF(I629="H",INDEX(Matches!$K:$K,AA629),INDEX(Matches!$J:$J,AA629)))</f>
        <v/>
      </c>
      <c r="V629" s="30">
        <f>IF(T629="","",T629-U629)</f>
        <v/>
      </c>
      <c r="W629" s="33">
        <f>IF(I629="H",INDEX(Matches!$T:$T,AA629),INDEX(Matches!$U:$U,AA629))</f>
        <v/>
      </c>
      <c r="X629" s="11">
        <f>INDEX(Matches!$X:$X,AA629)</f>
        <v/>
      </c>
      <c r="Y629" s="30">
        <f>IF(O629="","",O629-S629)</f>
        <v/>
      </c>
      <c r="Z629" s="30">
        <f>IF(W629="","",W629-S629)</f>
        <v/>
      </c>
      <c r="AA629" s="24">
        <f>MATCH(J629,Matches!$A:$A,0)</f>
        <v/>
      </c>
      <c r="AB629" s="33" t="n"/>
      <c r="AC629" s="33" t="n">
        <v>0.762901015522224</v>
      </c>
      <c r="AD629" s="24" t="n"/>
      <c r="AE629" s="24" t="n">
        <v>5</v>
      </c>
      <c r="AF629" s="33" t="n"/>
      <c r="AG629" s="33" t="n"/>
    </row>
    <row r="630">
      <c r="A630" s="24" t="inlineStr">
        <is>
          <t>Newcastle|21</t>
        </is>
      </c>
      <c r="B630" s="24" t="inlineStr">
        <is>
          <t>E0</t>
        </is>
      </c>
      <c r="C630" s="24" t="inlineStr">
        <is>
          <t>Premier League</t>
        </is>
      </c>
      <c r="D630" s="24" t="inlineStr">
        <is>
          <t>Newcastle</t>
        </is>
      </c>
      <c r="E630" s="24" t="n">
        <v>21</v>
      </c>
      <c r="F630" s="24" t="n">
        <v>6</v>
      </c>
      <c r="G630" s="29" t="n">
        <v>46403.625</v>
      </c>
      <c r="H630" s="24" t="inlineStr">
        <is>
          <t>Fulham</t>
        </is>
      </c>
      <c r="I630" s="24" t="inlineStr">
        <is>
          <t>H</t>
        </is>
      </c>
      <c r="J630" s="24" t="inlineStr">
        <is>
          <t>E0-Newcastl-Fulham</t>
        </is>
      </c>
      <c r="K630" s="24" t="n">
        <v>16</v>
      </c>
      <c r="L630" s="11">
        <f>IF(INDEX(Matches!$X:$X,AA630)=0,"",IF(I630="H",INDEX(Matches!$H:$H,AA630),INDEX(Matches!$I:$I,AA630)))</f>
        <v/>
      </c>
      <c r="M630" s="11">
        <f>IF(INDEX(Matches!$X:$X,AA630)=0,"",IF(I630="H",INDEX(Matches!$I:$I,AA630),INDEX(Matches!$H:$H,AA630)))</f>
        <v/>
      </c>
      <c r="N630" s="11">
        <f>IF(L630="","",IF(L630&gt;M630,"W",IF(L630=M630,"D","L")))</f>
        <v/>
      </c>
      <c r="O630" s="11">
        <f>IF(L630="","",IF(L630&gt;M630,3,IF(L630=M630,1,0)))</f>
        <v/>
      </c>
      <c r="P630" s="31">
        <f>IF(I630="H",INDEX(Matches!$L:$L,AA630),INDEX(Matches!$N:$N,AA630))</f>
        <v/>
      </c>
      <c r="Q630" s="31">
        <f>INDEX(Matches!$M:$M,AA630)</f>
        <v/>
      </c>
      <c r="R630" s="31">
        <f>IF(I630="H",INDEX(Matches!$N:$N,AA630),INDEX(Matches!$L:$L,AA630))</f>
        <v/>
      </c>
      <c r="S630" s="33">
        <f>IF(I630="H",INDEX(Matches!$O:$O,AA630),INDEX(Matches!$P:$P,AA630))</f>
        <v/>
      </c>
      <c r="T630" s="33">
        <f>IF(INDEX(Matches!$J:$J,AA630)="","",IF(I630="H",INDEX(Matches!$J:$J,AA630),INDEX(Matches!$K:$K,AA630)))</f>
        <v/>
      </c>
      <c r="U630" s="33">
        <f>IF(INDEX(Matches!$K:$K,AA630)="","",IF(I630="H",INDEX(Matches!$K:$K,AA630),INDEX(Matches!$J:$J,AA630)))</f>
        <v/>
      </c>
      <c r="V630" s="30">
        <f>IF(T630="","",T630-U630)</f>
        <v/>
      </c>
      <c r="W630" s="33">
        <f>IF(I630="H",INDEX(Matches!$T:$T,AA630),INDEX(Matches!$U:$U,AA630))</f>
        <v/>
      </c>
      <c r="X630" s="11">
        <f>INDEX(Matches!$X:$X,AA630)</f>
        <v/>
      </c>
      <c r="Y630" s="30">
        <f>IF(O630="","",O630-S630)</f>
        <v/>
      </c>
      <c r="Z630" s="30">
        <f>IF(W630="","",W630-S630)</f>
        <v/>
      </c>
      <c r="AA630" s="24">
        <f>MATCH(J630,Matches!$A:$A,0)</f>
        <v/>
      </c>
      <c r="AB630" s="33" t="n"/>
      <c r="AC630" s="33" t="n">
        <v>1.645977572288888</v>
      </c>
      <c r="AD630" s="24" t="n"/>
      <c r="AE630" s="24" t="n">
        <v>6</v>
      </c>
      <c r="AF630" s="33" t="n"/>
      <c r="AG630" s="33" t="n"/>
    </row>
    <row r="631">
      <c r="A631" s="24" t="inlineStr">
        <is>
          <t>Newcastle|22</t>
        </is>
      </c>
      <c r="B631" s="24" t="inlineStr">
        <is>
          <t>E0</t>
        </is>
      </c>
      <c r="C631" s="24" t="inlineStr">
        <is>
          <t>Premier League</t>
        </is>
      </c>
      <c r="D631" s="24" t="inlineStr">
        <is>
          <t>Newcastle</t>
        </is>
      </c>
      <c r="E631" s="24" t="n">
        <v>22</v>
      </c>
      <c r="F631" s="24" t="n">
        <v>6</v>
      </c>
      <c r="G631" s="29" t="n">
        <v>46410.625</v>
      </c>
      <c r="H631" s="24" t="inlineStr">
        <is>
          <t>Arsenal</t>
        </is>
      </c>
      <c r="I631" s="24" t="inlineStr">
        <is>
          <t>A</t>
        </is>
      </c>
      <c r="J631" s="24" t="inlineStr">
        <is>
          <t>E0-Arsenal-Newcastl</t>
        </is>
      </c>
      <c r="K631" s="24" t="n">
        <v>1</v>
      </c>
      <c r="L631" s="11">
        <f>IF(INDEX(Matches!$X:$X,AA631)=0,"",IF(I631="H",INDEX(Matches!$H:$H,AA631),INDEX(Matches!$I:$I,AA631)))</f>
        <v/>
      </c>
      <c r="M631" s="11">
        <f>IF(INDEX(Matches!$X:$X,AA631)=0,"",IF(I631="H",INDEX(Matches!$I:$I,AA631),INDEX(Matches!$H:$H,AA631)))</f>
        <v/>
      </c>
      <c r="N631" s="11">
        <f>IF(L631="","",IF(L631&gt;M631,"W",IF(L631=M631,"D","L")))</f>
        <v/>
      </c>
      <c r="O631" s="11">
        <f>IF(L631="","",IF(L631&gt;M631,3,IF(L631=M631,1,0)))</f>
        <v/>
      </c>
      <c r="P631" s="31">
        <f>IF(I631="H",INDEX(Matches!$L:$L,AA631),INDEX(Matches!$N:$N,AA631))</f>
        <v/>
      </c>
      <c r="Q631" s="31">
        <f>INDEX(Matches!$M:$M,AA631)</f>
        <v/>
      </c>
      <c r="R631" s="31">
        <f>IF(I631="H",INDEX(Matches!$N:$N,AA631),INDEX(Matches!$L:$L,AA631))</f>
        <v/>
      </c>
      <c r="S631" s="33">
        <f>IF(I631="H",INDEX(Matches!$O:$O,AA631),INDEX(Matches!$P:$P,AA631))</f>
        <v/>
      </c>
      <c r="T631" s="33">
        <f>IF(INDEX(Matches!$J:$J,AA631)="","",IF(I631="H",INDEX(Matches!$J:$J,AA631),INDEX(Matches!$K:$K,AA631)))</f>
        <v/>
      </c>
      <c r="U631" s="33">
        <f>IF(INDEX(Matches!$K:$K,AA631)="","",IF(I631="H",INDEX(Matches!$K:$K,AA631),INDEX(Matches!$J:$J,AA631)))</f>
        <v/>
      </c>
      <c r="V631" s="30">
        <f>IF(T631="","",T631-U631)</f>
        <v/>
      </c>
      <c r="W631" s="33">
        <f>IF(I631="H",INDEX(Matches!$T:$T,AA631),INDEX(Matches!$U:$U,AA631))</f>
        <v/>
      </c>
      <c r="X631" s="11">
        <f>INDEX(Matches!$X:$X,AA631)</f>
        <v/>
      </c>
      <c r="Y631" s="30">
        <f>IF(O631="","",O631-S631)</f>
        <v/>
      </c>
      <c r="Z631" s="30">
        <f>IF(W631="","",W631-S631)</f>
        <v/>
      </c>
      <c r="AA631" s="24">
        <f>MATCH(J631,Matches!$A:$A,0)</f>
        <v/>
      </c>
      <c r="AB631" s="33" t="n"/>
      <c r="AC631" s="33" t="n">
        <v>0.5699127729951062</v>
      </c>
      <c r="AD631" s="24" t="n"/>
      <c r="AE631" s="24" t="n">
        <v>6</v>
      </c>
      <c r="AF631" s="33" t="n"/>
      <c r="AG631" s="33" t="n"/>
    </row>
    <row r="632">
      <c r="A632" s="24" t="inlineStr">
        <is>
          <t>Newcastle|23</t>
        </is>
      </c>
      <c r="B632" s="24" t="inlineStr">
        <is>
          <t>E0</t>
        </is>
      </c>
      <c r="C632" s="24" t="inlineStr">
        <is>
          <t>Premier League</t>
        </is>
      </c>
      <c r="D632" s="24" t="inlineStr">
        <is>
          <t>Newcastle</t>
        </is>
      </c>
      <c r="E632" s="24" t="n">
        <v>23</v>
      </c>
      <c r="F632" s="24" t="n">
        <v>6</v>
      </c>
      <c r="G632" s="29" t="n">
        <v>46417.625</v>
      </c>
      <c r="H632" s="24" t="inlineStr">
        <is>
          <t>Brighton</t>
        </is>
      </c>
      <c r="I632" s="24" t="inlineStr">
        <is>
          <t>H</t>
        </is>
      </c>
      <c r="J632" s="24" t="inlineStr">
        <is>
          <t>E0-Newcastl-Brighton</t>
        </is>
      </c>
      <c r="K632" s="24" t="n">
        <v>8</v>
      </c>
      <c r="L632" s="11">
        <f>IF(INDEX(Matches!$X:$X,AA632)=0,"",IF(I632="H",INDEX(Matches!$H:$H,AA632),INDEX(Matches!$I:$I,AA632)))</f>
        <v/>
      </c>
      <c r="M632" s="11">
        <f>IF(INDEX(Matches!$X:$X,AA632)=0,"",IF(I632="H",INDEX(Matches!$I:$I,AA632),INDEX(Matches!$H:$H,AA632)))</f>
        <v/>
      </c>
      <c r="N632" s="11">
        <f>IF(L632="","",IF(L632&gt;M632,"W",IF(L632=M632,"D","L")))</f>
        <v/>
      </c>
      <c r="O632" s="11">
        <f>IF(L632="","",IF(L632&gt;M632,3,IF(L632=M632,1,0)))</f>
        <v/>
      </c>
      <c r="P632" s="31">
        <f>IF(I632="H",INDEX(Matches!$L:$L,AA632),INDEX(Matches!$N:$N,AA632))</f>
        <v/>
      </c>
      <c r="Q632" s="31">
        <f>INDEX(Matches!$M:$M,AA632)</f>
        <v/>
      </c>
      <c r="R632" s="31">
        <f>IF(I632="H",INDEX(Matches!$N:$N,AA632),INDEX(Matches!$L:$L,AA632))</f>
        <v/>
      </c>
      <c r="S632" s="33">
        <f>IF(I632="H",INDEX(Matches!$O:$O,AA632),INDEX(Matches!$P:$P,AA632))</f>
        <v/>
      </c>
      <c r="T632" s="33">
        <f>IF(INDEX(Matches!$J:$J,AA632)="","",IF(I632="H",INDEX(Matches!$J:$J,AA632),INDEX(Matches!$K:$K,AA632)))</f>
        <v/>
      </c>
      <c r="U632" s="33">
        <f>IF(INDEX(Matches!$K:$K,AA632)="","",IF(I632="H",INDEX(Matches!$K:$K,AA632),INDEX(Matches!$J:$J,AA632)))</f>
        <v/>
      </c>
      <c r="V632" s="30">
        <f>IF(T632="","",T632-U632)</f>
        <v/>
      </c>
      <c r="W632" s="33">
        <f>IF(I632="H",INDEX(Matches!$T:$T,AA632),INDEX(Matches!$U:$U,AA632))</f>
        <v/>
      </c>
      <c r="X632" s="11">
        <f>INDEX(Matches!$X:$X,AA632)</f>
        <v/>
      </c>
      <c r="Y632" s="30">
        <f>IF(O632="","",O632-S632)</f>
        <v/>
      </c>
      <c r="Z632" s="30">
        <f>IF(W632="","",W632-S632)</f>
        <v/>
      </c>
      <c r="AA632" s="24">
        <f>MATCH(J632,Matches!$A:$A,0)</f>
        <v/>
      </c>
      <c r="AB632" s="33" t="n"/>
      <c r="AC632" s="33" t="n">
        <v>1.405498654194504</v>
      </c>
      <c r="AD632" s="24" t="n"/>
      <c r="AE632" s="24" t="n">
        <v>6</v>
      </c>
      <c r="AF632" s="33" t="n"/>
      <c r="AG632" s="33" t="n"/>
    </row>
    <row r="633">
      <c r="A633" s="24" t="inlineStr">
        <is>
          <t>Newcastle|24</t>
        </is>
      </c>
      <c r="B633" s="24" t="inlineStr">
        <is>
          <t>E0</t>
        </is>
      </c>
      <c r="C633" s="24" t="inlineStr">
        <is>
          <t>Premier League</t>
        </is>
      </c>
      <c r="D633" s="24" t="inlineStr">
        <is>
          <t>Newcastle</t>
        </is>
      </c>
      <c r="E633" s="24" t="n">
        <v>24</v>
      </c>
      <c r="F633" s="24" t="n">
        <v>6</v>
      </c>
      <c r="G633" s="29" t="n">
        <v>46424.625</v>
      </c>
      <c r="H633" s="24" t="inlineStr">
        <is>
          <t>Everton</t>
        </is>
      </c>
      <c r="I633" s="24" t="inlineStr">
        <is>
          <t>A</t>
        </is>
      </c>
      <c r="J633" s="24" t="inlineStr">
        <is>
          <t>E0-Everton-Newcastl</t>
        </is>
      </c>
      <c r="K633" s="24" t="n">
        <v>10</v>
      </c>
      <c r="L633" s="11">
        <f>IF(INDEX(Matches!$X:$X,AA633)=0,"",IF(I633="H",INDEX(Matches!$H:$H,AA633),INDEX(Matches!$I:$I,AA633)))</f>
        <v/>
      </c>
      <c r="M633" s="11">
        <f>IF(INDEX(Matches!$X:$X,AA633)=0,"",IF(I633="H",INDEX(Matches!$I:$I,AA633),INDEX(Matches!$H:$H,AA633)))</f>
        <v/>
      </c>
      <c r="N633" s="11">
        <f>IF(L633="","",IF(L633&gt;M633,"W",IF(L633=M633,"D","L")))</f>
        <v/>
      </c>
      <c r="O633" s="11">
        <f>IF(L633="","",IF(L633&gt;M633,3,IF(L633=M633,1,0)))</f>
        <v/>
      </c>
      <c r="P633" s="31">
        <f>IF(I633="H",INDEX(Matches!$L:$L,AA633),INDEX(Matches!$N:$N,AA633))</f>
        <v/>
      </c>
      <c r="Q633" s="31">
        <f>INDEX(Matches!$M:$M,AA633)</f>
        <v/>
      </c>
      <c r="R633" s="31">
        <f>IF(I633="H",INDEX(Matches!$N:$N,AA633),INDEX(Matches!$L:$L,AA633))</f>
        <v/>
      </c>
      <c r="S633" s="33">
        <f>IF(I633="H",INDEX(Matches!$O:$O,AA633),INDEX(Matches!$P:$P,AA633))</f>
        <v/>
      </c>
      <c r="T633" s="33">
        <f>IF(INDEX(Matches!$J:$J,AA633)="","",IF(I633="H",INDEX(Matches!$J:$J,AA633),INDEX(Matches!$K:$K,AA633)))</f>
        <v/>
      </c>
      <c r="U633" s="33">
        <f>IF(INDEX(Matches!$K:$K,AA633)="","",IF(I633="H",INDEX(Matches!$K:$K,AA633),INDEX(Matches!$J:$J,AA633)))</f>
        <v/>
      </c>
      <c r="V633" s="30">
        <f>IF(T633="","",T633-U633)</f>
        <v/>
      </c>
      <c r="W633" s="33">
        <f>IF(I633="H",INDEX(Matches!$T:$T,AA633),INDEX(Matches!$U:$U,AA633))</f>
        <v/>
      </c>
      <c r="X633" s="11">
        <f>INDEX(Matches!$X:$X,AA633)</f>
        <v/>
      </c>
      <c r="Y633" s="30">
        <f>IF(O633="","",O633-S633)</f>
        <v/>
      </c>
      <c r="Z633" s="30">
        <f>IF(W633="","",W633-S633)</f>
        <v/>
      </c>
      <c r="AA633" s="24">
        <f>MATCH(J633,Matches!$A:$A,0)</f>
        <v/>
      </c>
      <c r="AB633" s="33" t="n"/>
      <c r="AC633" s="33" t="n">
        <v>1.225291124636733</v>
      </c>
      <c r="AD633" s="24" t="n"/>
      <c r="AE633" s="24" t="n">
        <v>6</v>
      </c>
      <c r="AF633" s="33" t="n"/>
      <c r="AG633" s="33" t="n"/>
    </row>
    <row r="634">
      <c r="A634" s="24" t="inlineStr">
        <is>
          <t>Newcastle|25</t>
        </is>
      </c>
      <c r="B634" s="24" t="inlineStr">
        <is>
          <t>E0</t>
        </is>
      </c>
      <c r="C634" s="24" t="inlineStr">
        <is>
          <t>Premier League</t>
        </is>
      </c>
      <c r="D634" s="24" t="inlineStr">
        <is>
          <t>Newcastle</t>
        </is>
      </c>
      <c r="E634" s="24" t="n">
        <v>25</v>
      </c>
      <c r="F634" s="24" t="n">
        <v>7</v>
      </c>
      <c r="G634" s="29" t="n">
        <v>46428.83333333334</v>
      </c>
      <c r="H634" s="24" t="inlineStr">
        <is>
          <t>Chelsea</t>
        </is>
      </c>
      <c r="I634" s="24" t="inlineStr">
        <is>
          <t>H</t>
        </is>
      </c>
      <c r="J634" s="24" t="inlineStr">
        <is>
          <t>E0-Newcastl-Chelsea</t>
        </is>
      </c>
      <c r="K634" s="24" t="n">
        <v>5</v>
      </c>
      <c r="L634" s="11">
        <f>IF(INDEX(Matches!$X:$X,AA634)=0,"",IF(I634="H",INDEX(Matches!$H:$H,AA634),INDEX(Matches!$I:$I,AA634)))</f>
        <v/>
      </c>
      <c r="M634" s="11">
        <f>IF(INDEX(Matches!$X:$X,AA634)=0,"",IF(I634="H",INDEX(Matches!$I:$I,AA634),INDEX(Matches!$H:$H,AA634)))</f>
        <v/>
      </c>
      <c r="N634" s="11">
        <f>IF(L634="","",IF(L634&gt;M634,"W",IF(L634=M634,"D","L")))</f>
        <v/>
      </c>
      <c r="O634" s="11">
        <f>IF(L634="","",IF(L634&gt;M634,3,IF(L634=M634,1,0)))</f>
        <v/>
      </c>
      <c r="P634" s="31">
        <f>IF(I634="H",INDEX(Matches!$L:$L,AA634),INDEX(Matches!$N:$N,AA634))</f>
        <v/>
      </c>
      <c r="Q634" s="31">
        <f>INDEX(Matches!$M:$M,AA634)</f>
        <v/>
      </c>
      <c r="R634" s="31">
        <f>IF(I634="H",INDEX(Matches!$N:$N,AA634),INDEX(Matches!$L:$L,AA634))</f>
        <v/>
      </c>
      <c r="S634" s="33">
        <f>IF(I634="H",INDEX(Matches!$O:$O,AA634),INDEX(Matches!$P:$P,AA634))</f>
        <v/>
      </c>
      <c r="T634" s="33">
        <f>IF(INDEX(Matches!$J:$J,AA634)="","",IF(I634="H",INDEX(Matches!$J:$J,AA634),INDEX(Matches!$K:$K,AA634)))</f>
        <v/>
      </c>
      <c r="U634" s="33">
        <f>IF(INDEX(Matches!$K:$K,AA634)="","",IF(I634="H",INDEX(Matches!$K:$K,AA634),INDEX(Matches!$J:$J,AA634)))</f>
        <v/>
      </c>
      <c r="V634" s="30">
        <f>IF(T634="","",T634-U634)</f>
        <v/>
      </c>
      <c r="W634" s="33">
        <f>IF(I634="H",INDEX(Matches!$T:$T,AA634),INDEX(Matches!$U:$U,AA634))</f>
        <v/>
      </c>
      <c r="X634" s="11">
        <f>INDEX(Matches!$X:$X,AA634)</f>
        <v/>
      </c>
      <c r="Y634" s="30">
        <f>IF(O634="","",O634-S634)</f>
        <v/>
      </c>
      <c r="Z634" s="30">
        <f>IF(W634="","",W634-S634)</f>
        <v/>
      </c>
      <c r="AA634" s="24">
        <f>MATCH(J634,Matches!$A:$A,0)</f>
        <v/>
      </c>
      <c r="AB634" s="33" t="n"/>
      <c r="AC634" s="33" t="n">
        <v>1.10715561882312</v>
      </c>
      <c r="AD634" s="24" t="n"/>
      <c r="AE634" s="24" t="n">
        <v>7</v>
      </c>
      <c r="AF634" s="33" t="n"/>
      <c r="AG634" s="33" t="n"/>
    </row>
    <row r="635">
      <c r="A635" s="24" t="inlineStr">
        <is>
          <t>Newcastle|26</t>
        </is>
      </c>
      <c r="B635" s="24" t="inlineStr">
        <is>
          <t>E0</t>
        </is>
      </c>
      <c r="C635" s="24" t="inlineStr">
        <is>
          <t>Premier League</t>
        </is>
      </c>
      <c r="D635" s="24" t="inlineStr">
        <is>
          <t>Newcastle</t>
        </is>
      </c>
      <c r="E635" s="24" t="n">
        <v>26</v>
      </c>
      <c r="F635" s="24" t="n">
        <v>7</v>
      </c>
      <c r="G635" s="29" t="n">
        <v>46438.625</v>
      </c>
      <c r="H635" s="24" t="inlineStr">
        <is>
          <t>Man City</t>
        </is>
      </c>
      <c r="I635" s="24" t="inlineStr">
        <is>
          <t>A</t>
        </is>
      </c>
      <c r="J635" s="24" t="inlineStr">
        <is>
          <t>E0-ManCity-Newcastl</t>
        </is>
      </c>
      <c r="K635" s="24" t="n">
        <v>2</v>
      </c>
      <c r="L635" s="11">
        <f>IF(INDEX(Matches!$X:$X,AA635)=0,"",IF(I635="H",INDEX(Matches!$H:$H,AA635),INDEX(Matches!$I:$I,AA635)))</f>
        <v/>
      </c>
      <c r="M635" s="11">
        <f>IF(INDEX(Matches!$X:$X,AA635)=0,"",IF(I635="H",INDEX(Matches!$I:$I,AA635),INDEX(Matches!$H:$H,AA635)))</f>
        <v/>
      </c>
      <c r="N635" s="11">
        <f>IF(L635="","",IF(L635&gt;M635,"W",IF(L635=M635,"D","L")))</f>
        <v/>
      </c>
      <c r="O635" s="11">
        <f>IF(L635="","",IF(L635&gt;M635,3,IF(L635=M635,1,0)))</f>
        <v/>
      </c>
      <c r="P635" s="31">
        <f>IF(I635="H",INDEX(Matches!$L:$L,AA635),INDEX(Matches!$N:$N,AA635))</f>
        <v/>
      </c>
      <c r="Q635" s="31">
        <f>INDEX(Matches!$M:$M,AA635)</f>
        <v/>
      </c>
      <c r="R635" s="31">
        <f>IF(I635="H",INDEX(Matches!$N:$N,AA635),INDEX(Matches!$L:$L,AA635))</f>
        <v/>
      </c>
      <c r="S635" s="33">
        <f>IF(I635="H",INDEX(Matches!$O:$O,AA635),INDEX(Matches!$P:$P,AA635))</f>
        <v/>
      </c>
      <c r="T635" s="33">
        <f>IF(INDEX(Matches!$J:$J,AA635)="","",IF(I635="H",INDEX(Matches!$J:$J,AA635),INDEX(Matches!$K:$K,AA635)))</f>
        <v/>
      </c>
      <c r="U635" s="33">
        <f>IF(INDEX(Matches!$K:$K,AA635)="","",IF(I635="H",INDEX(Matches!$K:$K,AA635),INDEX(Matches!$J:$J,AA635)))</f>
        <v/>
      </c>
      <c r="V635" s="30">
        <f>IF(T635="","",T635-U635)</f>
        <v/>
      </c>
      <c r="W635" s="33">
        <f>IF(I635="H",INDEX(Matches!$T:$T,AA635),INDEX(Matches!$U:$U,AA635))</f>
        <v/>
      </c>
      <c r="X635" s="11">
        <f>INDEX(Matches!$X:$X,AA635)</f>
        <v/>
      </c>
      <c r="Y635" s="30">
        <f>IF(O635="","",O635-S635)</f>
        <v/>
      </c>
      <c r="Z635" s="30">
        <f>IF(W635="","",W635-S635)</f>
        <v/>
      </c>
      <c r="AA635" s="24">
        <f>MATCH(J635,Matches!$A:$A,0)</f>
        <v/>
      </c>
      <c r="AB635" s="33" t="n"/>
      <c r="AC635" s="33" t="n">
        <v>0.6283801890793482</v>
      </c>
      <c r="AD635" s="24" t="n"/>
      <c r="AE635" s="24" t="n">
        <v>7</v>
      </c>
      <c r="AF635" s="33" t="n"/>
      <c r="AG635" s="33" t="n"/>
    </row>
    <row r="636">
      <c r="A636" s="24" t="inlineStr">
        <is>
          <t>Newcastle|27</t>
        </is>
      </c>
      <c r="B636" s="24" t="inlineStr">
        <is>
          <t>E0</t>
        </is>
      </c>
      <c r="C636" s="24" t="inlineStr">
        <is>
          <t>Premier League</t>
        </is>
      </c>
      <c r="D636" s="24" t="inlineStr">
        <is>
          <t>Newcastle</t>
        </is>
      </c>
      <c r="E636" s="24" t="n">
        <v>27</v>
      </c>
      <c r="F636" s="24" t="n">
        <v>7</v>
      </c>
      <c r="G636" s="29" t="n">
        <v>46445.625</v>
      </c>
      <c r="H636" s="24" t="inlineStr">
        <is>
          <t>Brentford</t>
        </is>
      </c>
      <c r="I636" s="24" t="inlineStr">
        <is>
          <t>H</t>
        </is>
      </c>
      <c r="J636" s="24" t="inlineStr">
        <is>
          <t>E0-Newcastl-Brentfor</t>
        </is>
      </c>
      <c r="K636" s="24" t="n">
        <v>12</v>
      </c>
      <c r="L636" s="11">
        <f>IF(INDEX(Matches!$X:$X,AA636)=0,"",IF(I636="H",INDEX(Matches!$H:$H,AA636),INDEX(Matches!$I:$I,AA636)))</f>
        <v/>
      </c>
      <c r="M636" s="11">
        <f>IF(INDEX(Matches!$X:$X,AA636)=0,"",IF(I636="H",INDEX(Matches!$I:$I,AA636),INDEX(Matches!$H:$H,AA636)))</f>
        <v/>
      </c>
      <c r="N636" s="11">
        <f>IF(L636="","",IF(L636&gt;M636,"W",IF(L636=M636,"D","L")))</f>
        <v/>
      </c>
      <c r="O636" s="11">
        <f>IF(L636="","",IF(L636&gt;M636,3,IF(L636=M636,1,0)))</f>
        <v/>
      </c>
      <c r="P636" s="31">
        <f>IF(I636="H",INDEX(Matches!$L:$L,AA636),INDEX(Matches!$N:$N,AA636))</f>
        <v/>
      </c>
      <c r="Q636" s="31">
        <f>INDEX(Matches!$M:$M,AA636)</f>
        <v/>
      </c>
      <c r="R636" s="31">
        <f>IF(I636="H",INDEX(Matches!$N:$N,AA636),INDEX(Matches!$L:$L,AA636))</f>
        <v/>
      </c>
      <c r="S636" s="33">
        <f>IF(I636="H",INDEX(Matches!$O:$O,AA636),INDEX(Matches!$P:$P,AA636))</f>
        <v/>
      </c>
      <c r="T636" s="33">
        <f>IF(INDEX(Matches!$J:$J,AA636)="","",IF(I636="H",INDEX(Matches!$J:$J,AA636),INDEX(Matches!$K:$K,AA636)))</f>
        <v/>
      </c>
      <c r="U636" s="33">
        <f>IF(INDEX(Matches!$K:$K,AA636)="","",IF(I636="H",INDEX(Matches!$K:$K,AA636),INDEX(Matches!$J:$J,AA636)))</f>
        <v/>
      </c>
      <c r="V636" s="30">
        <f>IF(T636="","",T636-U636)</f>
        <v/>
      </c>
      <c r="W636" s="33">
        <f>IF(I636="H",INDEX(Matches!$T:$T,AA636),INDEX(Matches!$U:$U,AA636))</f>
        <v/>
      </c>
      <c r="X636" s="11">
        <f>INDEX(Matches!$X:$X,AA636)</f>
        <v/>
      </c>
      <c r="Y636" s="30">
        <f>IF(O636="","",O636-S636)</f>
        <v/>
      </c>
      <c r="Z636" s="30">
        <f>IF(W636="","",W636-S636)</f>
        <v/>
      </c>
      <c r="AA636" s="24">
        <f>MATCH(J636,Matches!$A:$A,0)</f>
        <v/>
      </c>
      <c r="AB636" s="33" t="n"/>
      <c r="AC636" s="33" t="n">
        <v>1.528894867756469</v>
      </c>
      <c r="AD636" s="24" t="n"/>
      <c r="AE636" s="24" t="n">
        <v>7</v>
      </c>
      <c r="AF636" s="33" t="n"/>
      <c r="AG636" s="33" t="n"/>
    </row>
    <row r="637">
      <c r="A637" s="24" t="inlineStr">
        <is>
          <t>Newcastle|28</t>
        </is>
      </c>
      <c r="B637" s="24" t="inlineStr">
        <is>
          <t>E0</t>
        </is>
      </c>
      <c r="C637" s="24" t="inlineStr">
        <is>
          <t>Premier League</t>
        </is>
      </c>
      <c r="D637" s="24" t="inlineStr">
        <is>
          <t>Newcastle</t>
        </is>
      </c>
      <c r="E637" s="24" t="n">
        <v>28</v>
      </c>
      <c r="F637" s="24" t="n">
        <v>7</v>
      </c>
      <c r="G637" s="29" t="n">
        <v>46449.83333333334</v>
      </c>
      <c r="H637" s="24" t="inlineStr">
        <is>
          <t>Nott'm Forest</t>
        </is>
      </c>
      <c r="I637" s="24" t="inlineStr">
        <is>
          <t>A</t>
        </is>
      </c>
      <c r="J637" s="24" t="inlineStr">
        <is>
          <t>E0-NottmFor-Newcastl</t>
        </is>
      </c>
      <c r="K637" s="24" t="n">
        <v>13</v>
      </c>
      <c r="L637" s="11">
        <f>IF(INDEX(Matches!$X:$X,AA637)=0,"",IF(I637="H",INDEX(Matches!$H:$H,AA637),INDEX(Matches!$I:$I,AA637)))</f>
        <v/>
      </c>
      <c r="M637" s="11">
        <f>IF(INDEX(Matches!$X:$X,AA637)=0,"",IF(I637="H",INDEX(Matches!$I:$I,AA637),INDEX(Matches!$H:$H,AA637)))</f>
        <v/>
      </c>
      <c r="N637" s="11">
        <f>IF(L637="","",IF(L637&gt;M637,"W",IF(L637=M637,"D","L")))</f>
        <v/>
      </c>
      <c r="O637" s="11">
        <f>IF(L637="","",IF(L637&gt;M637,3,IF(L637=M637,1,0)))</f>
        <v/>
      </c>
      <c r="P637" s="31">
        <f>IF(I637="H",INDEX(Matches!$L:$L,AA637),INDEX(Matches!$N:$N,AA637))</f>
        <v/>
      </c>
      <c r="Q637" s="31">
        <f>INDEX(Matches!$M:$M,AA637)</f>
        <v/>
      </c>
      <c r="R637" s="31">
        <f>IF(I637="H",INDEX(Matches!$N:$N,AA637),INDEX(Matches!$L:$L,AA637))</f>
        <v/>
      </c>
      <c r="S637" s="33">
        <f>IF(I637="H",INDEX(Matches!$O:$O,AA637),INDEX(Matches!$P:$P,AA637))</f>
        <v/>
      </c>
      <c r="T637" s="33">
        <f>IF(INDEX(Matches!$J:$J,AA637)="","",IF(I637="H",INDEX(Matches!$J:$J,AA637),INDEX(Matches!$K:$K,AA637)))</f>
        <v/>
      </c>
      <c r="U637" s="33">
        <f>IF(INDEX(Matches!$K:$K,AA637)="","",IF(I637="H",INDEX(Matches!$K:$K,AA637),INDEX(Matches!$J:$J,AA637)))</f>
        <v/>
      </c>
      <c r="V637" s="30">
        <f>IF(T637="","",T637-U637)</f>
        <v/>
      </c>
      <c r="W637" s="33">
        <f>IF(I637="H",INDEX(Matches!$T:$T,AA637),INDEX(Matches!$U:$U,AA637))</f>
        <v/>
      </c>
      <c r="X637" s="11">
        <f>INDEX(Matches!$X:$X,AA637)</f>
        <v/>
      </c>
      <c r="Y637" s="30">
        <f>IF(O637="","",O637-S637)</f>
        <v/>
      </c>
      <c r="Z637" s="30">
        <f>IF(W637="","",W637-S637)</f>
        <v/>
      </c>
      <c r="AA637" s="24">
        <f>MATCH(J637,Matches!$A:$A,0)</f>
        <v/>
      </c>
      <c r="AB637" s="33" t="n"/>
      <c r="AC637" s="33" t="n">
        <v>1.217174394441676</v>
      </c>
      <c r="AD637" s="24" t="n"/>
      <c r="AE637" s="24" t="n">
        <v>7</v>
      </c>
      <c r="AF637" s="33" t="n"/>
      <c r="AG637" s="33" t="n"/>
    </row>
    <row r="638">
      <c r="A638" s="24" t="inlineStr">
        <is>
          <t>Newcastle|29</t>
        </is>
      </c>
      <c r="B638" s="24" t="inlineStr">
        <is>
          <t>E0</t>
        </is>
      </c>
      <c r="C638" s="24" t="inlineStr">
        <is>
          <t>Premier League</t>
        </is>
      </c>
      <c r="D638" s="24" t="inlineStr">
        <is>
          <t>Newcastle</t>
        </is>
      </c>
      <c r="E638" s="24" t="n">
        <v>29</v>
      </c>
      <c r="F638" s="24" t="n">
        <v>8</v>
      </c>
      <c r="G638" s="29" t="n">
        <v>46459.625</v>
      </c>
      <c r="H638" s="24" t="inlineStr">
        <is>
          <t>Bournemouth</t>
        </is>
      </c>
      <c r="I638" s="24" t="inlineStr">
        <is>
          <t>A</t>
        </is>
      </c>
      <c r="J638" s="24" t="inlineStr">
        <is>
          <t>E0-Bournemo-Newcastl</t>
        </is>
      </c>
      <c r="K638" s="24" t="n">
        <v>11</v>
      </c>
      <c r="L638" s="11">
        <f>IF(INDEX(Matches!$X:$X,AA638)=0,"",IF(I638="H",INDEX(Matches!$H:$H,AA638),INDEX(Matches!$I:$I,AA638)))</f>
        <v/>
      </c>
      <c r="M638" s="11">
        <f>IF(INDEX(Matches!$X:$X,AA638)=0,"",IF(I638="H",INDEX(Matches!$I:$I,AA638),INDEX(Matches!$H:$H,AA638)))</f>
        <v/>
      </c>
      <c r="N638" s="11">
        <f>IF(L638="","",IF(L638&gt;M638,"W",IF(L638=M638,"D","L")))</f>
        <v/>
      </c>
      <c r="O638" s="11">
        <f>IF(L638="","",IF(L638&gt;M638,3,IF(L638=M638,1,0)))</f>
        <v/>
      </c>
      <c r="P638" s="31">
        <f>IF(I638="H",INDEX(Matches!$L:$L,AA638),INDEX(Matches!$N:$N,AA638))</f>
        <v/>
      </c>
      <c r="Q638" s="31">
        <f>INDEX(Matches!$M:$M,AA638)</f>
        <v/>
      </c>
      <c r="R638" s="31">
        <f>IF(I638="H",INDEX(Matches!$N:$N,AA638),INDEX(Matches!$L:$L,AA638))</f>
        <v/>
      </c>
      <c r="S638" s="33">
        <f>IF(I638="H",INDEX(Matches!$O:$O,AA638),INDEX(Matches!$P:$P,AA638))</f>
        <v/>
      </c>
      <c r="T638" s="33">
        <f>IF(INDEX(Matches!$J:$J,AA638)="","",IF(I638="H",INDEX(Matches!$J:$J,AA638),INDEX(Matches!$K:$K,AA638)))</f>
        <v/>
      </c>
      <c r="U638" s="33">
        <f>IF(INDEX(Matches!$K:$K,AA638)="","",IF(I638="H",INDEX(Matches!$K:$K,AA638),INDEX(Matches!$J:$J,AA638)))</f>
        <v/>
      </c>
      <c r="V638" s="30">
        <f>IF(T638="","",T638-U638)</f>
        <v/>
      </c>
      <c r="W638" s="33">
        <f>IF(I638="H",INDEX(Matches!$T:$T,AA638),INDEX(Matches!$U:$U,AA638))</f>
        <v/>
      </c>
      <c r="X638" s="11">
        <f>INDEX(Matches!$X:$X,AA638)</f>
        <v/>
      </c>
      <c r="Y638" s="30">
        <f>IF(O638="","",O638-S638)</f>
        <v/>
      </c>
      <c r="Z638" s="30">
        <f>IF(W638="","",W638-S638)</f>
        <v/>
      </c>
      <c r="AA638" s="24">
        <f>MATCH(J638,Matches!$A:$A,0)</f>
        <v/>
      </c>
      <c r="AB638" s="33" t="n"/>
      <c r="AC638" s="33" t="n">
        <v>1.16553947597733</v>
      </c>
      <c r="AD638" s="24" t="n"/>
      <c r="AE638" s="24" t="n">
        <v>8</v>
      </c>
      <c r="AF638" s="33" t="n"/>
      <c r="AG638" s="33" t="n"/>
    </row>
    <row r="639">
      <c r="A639" s="24" t="inlineStr">
        <is>
          <t>Newcastle|30</t>
        </is>
      </c>
      <c r="B639" s="24" t="inlineStr">
        <is>
          <t>E0</t>
        </is>
      </c>
      <c r="C639" s="24" t="inlineStr">
        <is>
          <t>Premier League</t>
        </is>
      </c>
      <c r="D639" s="24" t="inlineStr">
        <is>
          <t>Newcastle</t>
        </is>
      </c>
      <c r="E639" s="24" t="n">
        <v>30</v>
      </c>
      <c r="F639" s="24" t="n">
        <v>8</v>
      </c>
      <c r="G639" s="29" t="n">
        <v>46466.625</v>
      </c>
      <c r="H639" s="24" t="inlineStr">
        <is>
          <t>Leeds</t>
        </is>
      </c>
      <c r="I639" s="24" t="inlineStr">
        <is>
          <t>H</t>
        </is>
      </c>
      <c r="J639" s="24" t="inlineStr">
        <is>
          <t>E0-Newcastl-Leeds</t>
        </is>
      </c>
      <c r="K639" s="24" t="n">
        <v>14</v>
      </c>
      <c r="L639" s="11">
        <f>IF(INDEX(Matches!$X:$X,AA639)=0,"",IF(I639="H",INDEX(Matches!$H:$H,AA639),INDEX(Matches!$I:$I,AA639)))</f>
        <v/>
      </c>
      <c r="M639" s="11">
        <f>IF(INDEX(Matches!$X:$X,AA639)=0,"",IF(I639="H",INDEX(Matches!$I:$I,AA639),INDEX(Matches!$H:$H,AA639)))</f>
        <v/>
      </c>
      <c r="N639" s="11">
        <f>IF(L639="","",IF(L639&gt;M639,"W",IF(L639=M639,"D","L")))</f>
        <v/>
      </c>
      <c r="O639" s="11">
        <f>IF(L639="","",IF(L639&gt;M639,3,IF(L639=M639,1,0)))</f>
        <v/>
      </c>
      <c r="P639" s="31">
        <f>IF(I639="H",INDEX(Matches!$L:$L,AA639),INDEX(Matches!$N:$N,AA639))</f>
        <v/>
      </c>
      <c r="Q639" s="31">
        <f>INDEX(Matches!$M:$M,AA639)</f>
        <v/>
      </c>
      <c r="R639" s="31">
        <f>IF(I639="H",INDEX(Matches!$N:$N,AA639),INDEX(Matches!$L:$L,AA639))</f>
        <v/>
      </c>
      <c r="S639" s="33">
        <f>IF(I639="H",INDEX(Matches!$O:$O,AA639),INDEX(Matches!$P:$P,AA639))</f>
        <v/>
      </c>
      <c r="T639" s="33">
        <f>IF(INDEX(Matches!$J:$J,AA639)="","",IF(I639="H",INDEX(Matches!$J:$J,AA639),INDEX(Matches!$K:$K,AA639)))</f>
        <v/>
      </c>
      <c r="U639" s="33">
        <f>IF(INDEX(Matches!$K:$K,AA639)="","",IF(I639="H",INDEX(Matches!$K:$K,AA639),INDEX(Matches!$J:$J,AA639)))</f>
        <v/>
      </c>
      <c r="V639" s="30">
        <f>IF(T639="","",T639-U639)</f>
        <v/>
      </c>
      <c r="W639" s="33">
        <f>IF(I639="H",INDEX(Matches!$T:$T,AA639),INDEX(Matches!$U:$U,AA639))</f>
        <v/>
      </c>
      <c r="X639" s="11">
        <f>INDEX(Matches!$X:$X,AA639)</f>
        <v/>
      </c>
      <c r="Y639" s="30">
        <f>IF(O639="","",O639-S639)</f>
        <v/>
      </c>
      <c r="Z639" s="30">
        <f>IF(W639="","",W639-S639)</f>
        <v/>
      </c>
      <c r="AA639" s="24">
        <f>MATCH(J639,Matches!$A:$A,0)</f>
        <v/>
      </c>
      <c r="AB639" s="33" t="n"/>
      <c r="AC639" s="33" t="n">
        <v>1.61964344211489</v>
      </c>
      <c r="AD639" s="24" t="n"/>
      <c r="AE639" s="24" t="n">
        <v>8</v>
      </c>
      <c r="AF639" s="33" t="n"/>
      <c r="AG639" s="33" t="n"/>
    </row>
    <row r="640">
      <c r="A640" s="24" t="inlineStr">
        <is>
          <t>Newcastle|31</t>
        </is>
      </c>
      <c r="B640" s="24" t="inlineStr">
        <is>
          <t>E0</t>
        </is>
      </c>
      <c r="C640" s="24" t="inlineStr">
        <is>
          <t>Premier League</t>
        </is>
      </c>
      <c r="D640" s="24" t="inlineStr">
        <is>
          <t>Newcastle</t>
        </is>
      </c>
      <c r="E640" s="24" t="n">
        <v>31</v>
      </c>
      <c r="F640" s="24" t="n">
        <v>8</v>
      </c>
      <c r="G640" s="29" t="n">
        <v>46487.625</v>
      </c>
      <c r="H640" s="24" t="inlineStr">
        <is>
          <t>Liverpool</t>
        </is>
      </c>
      <c r="I640" s="24" t="inlineStr">
        <is>
          <t>A</t>
        </is>
      </c>
      <c r="J640" s="24" t="inlineStr">
        <is>
          <t>E0-Liverpoo-Newcastl</t>
        </is>
      </c>
      <c r="K640" s="24" t="n">
        <v>3</v>
      </c>
      <c r="L640" s="11">
        <f>IF(INDEX(Matches!$X:$X,AA640)=0,"",IF(I640="H",INDEX(Matches!$H:$H,AA640),INDEX(Matches!$I:$I,AA640)))</f>
        <v/>
      </c>
      <c r="M640" s="11">
        <f>IF(INDEX(Matches!$X:$X,AA640)=0,"",IF(I640="H",INDEX(Matches!$I:$I,AA640),INDEX(Matches!$H:$H,AA640)))</f>
        <v/>
      </c>
      <c r="N640" s="11">
        <f>IF(L640="","",IF(L640&gt;M640,"W",IF(L640=M640,"D","L")))</f>
        <v/>
      </c>
      <c r="O640" s="11">
        <f>IF(L640="","",IF(L640&gt;M640,3,IF(L640=M640,1,0)))</f>
        <v/>
      </c>
      <c r="P640" s="31">
        <f>IF(I640="H",INDEX(Matches!$L:$L,AA640),INDEX(Matches!$N:$N,AA640))</f>
        <v/>
      </c>
      <c r="Q640" s="31">
        <f>INDEX(Matches!$M:$M,AA640)</f>
        <v/>
      </c>
      <c r="R640" s="31">
        <f>IF(I640="H",INDEX(Matches!$N:$N,AA640),INDEX(Matches!$L:$L,AA640))</f>
        <v/>
      </c>
      <c r="S640" s="33">
        <f>IF(I640="H",INDEX(Matches!$O:$O,AA640),INDEX(Matches!$P:$P,AA640))</f>
        <v/>
      </c>
      <c r="T640" s="33">
        <f>IF(INDEX(Matches!$J:$J,AA640)="","",IF(I640="H",INDEX(Matches!$J:$J,AA640),INDEX(Matches!$K:$K,AA640)))</f>
        <v/>
      </c>
      <c r="U640" s="33">
        <f>IF(INDEX(Matches!$K:$K,AA640)="","",IF(I640="H",INDEX(Matches!$K:$K,AA640),INDEX(Matches!$J:$J,AA640)))</f>
        <v/>
      </c>
      <c r="V640" s="30">
        <f>IF(T640="","",T640-U640)</f>
        <v/>
      </c>
      <c r="W640" s="33">
        <f>IF(I640="H",INDEX(Matches!$T:$T,AA640),INDEX(Matches!$U:$U,AA640))</f>
        <v/>
      </c>
      <c r="X640" s="11">
        <f>INDEX(Matches!$X:$X,AA640)</f>
        <v/>
      </c>
      <c r="Y640" s="30">
        <f>IF(O640="","",O640-S640)</f>
        <v/>
      </c>
      <c r="Z640" s="30">
        <f>IF(W640="","",W640-S640)</f>
        <v/>
      </c>
      <c r="AA640" s="24">
        <f>MATCH(J640,Matches!$A:$A,0)</f>
        <v/>
      </c>
      <c r="AB640" s="33" t="n"/>
      <c r="AC640" s="33" t="n">
        <v>0.7342207857098466</v>
      </c>
      <c r="AD640" s="24" t="n"/>
      <c r="AE640" s="24" t="n">
        <v>8</v>
      </c>
      <c r="AF640" s="33" t="n"/>
      <c r="AG640" s="33" t="n"/>
    </row>
    <row r="641">
      <c r="A641" s="24" t="inlineStr">
        <is>
          <t>Newcastle|32</t>
        </is>
      </c>
      <c r="B641" s="24" t="inlineStr">
        <is>
          <t>E0</t>
        </is>
      </c>
      <c r="C641" s="24" t="inlineStr">
        <is>
          <t>Premier League</t>
        </is>
      </c>
      <c r="D641" s="24" t="inlineStr">
        <is>
          <t>Newcastle</t>
        </is>
      </c>
      <c r="E641" s="24" t="n">
        <v>32</v>
      </c>
      <c r="F641" s="24" t="n">
        <v>8</v>
      </c>
      <c r="G641" s="29" t="n">
        <v>46494.625</v>
      </c>
      <c r="H641" s="24" t="inlineStr">
        <is>
          <t>Tottenham</t>
        </is>
      </c>
      <c r="I641" s="24" t="inlineStr">
        <is>
          <t>H</t>
        </is>
      </c>
      <c r="J641" s="24" t="inlineStr">
        <is>
          <t>E0-Newcastl-Tottenha</t>
        </is>
      </c>
      <c r="K641" s="24" t="n">
        <v>6</v>
      </c>
      <c r="L641" s="11">
        <f>IF(INDEX(Matches!$X:$X,AA641)=0,"",IF(I641="H",INDEX(Matches!$H:$H,AA641),INDEX(Matches!$I:$I,AA641)))</f>
        <v/>
      </c>
      <c r="M641" s="11">
        <f>IF(INDEX(Matches!$X:$X,AA641)=0,"",IF(I641="H",INDEX(Matches!$I:$I,AA641),INDEX(Matches!$H:$H,AA641)))</f>
        <v/>
      </c>
      <c r="N641" s="11">
        <f>IF(L641="","",IF(L641&gt;M641,"W",IF(L641=M641,"D","L")))</f>
        <v/>
      </c>
      <c r="O641" s="11">
        <f>IF(L641="","",IF(L641&gt;M641,3,IF(L641=M641,1,0)))</f>
        <v/>
      </c>
      <c r="P641" s="31">
        <f>IF(I641="H",INDEX(Matches!$L:$L,AA641),INDEX(Matches!$N:$N,AA641))</f>
        <v/>
      </c>
      <c r="Q641" s="31">
        <f>INDEX(Matches!$M:$M,AA641)</f>
        <v/>
      </c>
      <c r="R641" s="31">
        <f>IF(I641="H",INDEX(Matches!$N:$N,AA641),INDEX(Matches!$L:$L,AA641))</f>
        <v/>
      </c>
      <c r="S641" s="33">
        <f>IF(I641="H",INDEX(Matches!$O:$O,AA641),INDEX(Matches!$P:$P,AA641))</f>
        <v/>
      </c>
      <c r="T641" s="33">
        <f>IF(INDEX(Matches!$J:$J,AA641)="","",IF(I641="H",INDEX(Matches!$J:$J,AA641),INDEX(Matches!$K:$K,AA641)))</f>
        <v/>
      </c>
      <c r="U641" s="33">
        <f>IF(INDEX(Matches!$K:$K,AA641)="","",IF(I641="H",INDEX(Matches!$K:$K,AA641),INDEX(Matches!$J:$J,AA641)))</f>
        <v/>
      </c>
      <c r="V641" s="30">
        <f>IF(T641="","",T641-U641)</f>
        <v/>
      </c>
      <c r="W641" s="33">
        <f>IF(I641="H",INDEX(Matches!$T:$T,AA641),INDEX(Matches!$U:$U,AA641))</f>
        <v/>
      </c>
      <c r="X641" s="11">
        <f>INDEX(Matches!$X:$X,AA641)</f>
        <v/>
      </c>
      <c r="Y641" s="30">
        <f>IF(O641="","",O641-S641)</f>
        <v/>
      </c>
      <c r="Z641" s="30">
        <f>IF(W641="","",W641-S641)</f>
        <v/>
      </c>
      <c r="AA641" s="24">
        <f>MATCH(J641,Matches!$A:$A,0)</f>
        <v/>
      </c>
      <c r="AB641" s="33" t="n"/>
      <c r="AC641" s="33" t="n">
        <v>1.290319704473806</v>
      </c>
      <c r="AD641" s="24" t="n"/>
      <c r="AE641" s="24" t="n">
        <v>8</v>
      </c>
      <c r="AF641" s="33" t="n"/>
      <c r="AG641" s="33" t="n"/>
    </row>
    <row r="642">
      <c r="A642" s="24" t="inlineStr">
        <is>
          <t>Newcastle|33</t>
        </is>
      </c>
      <c r="B642" s="24" t="inlineStr">
        <is>
          <t>E0</t>
        </is>
      </c>
      <c r="C642" s="24" t="inlineStr">
        <is>
          <t>Premier League</t>
        </is>
      </c>
      <c r="D642" s="24" t="inlineStr">
        <is>
          <t>Newcastle</t>
        </is>
      </c>
      <c r="E642" s="24" t="n">
        <v>33</v>
      </c>
      <c r="F642" s="24" t="n">
        <v>9</v>
      </c>
      <c r="G642" s="29" t="n">
        <v>46501.625</v>
      </c>
      <c r="H642" s="24" t="inlineStr">
        <is>
          <t>Ipswich</t>
        </is>
      </c>
      <c r="I642" s="24" t="inlineStr">
        <is>
          <t>H</t>
        </is>
      </c>
      <c r="J642" s="24" t="inlineStr">
        <is>
          <t>E0-Newcastl-Ipswich</t>
        </is>
      </c>
      <c r="K642" s="24" t="n">
        <v>19</v>
      </c>
      <c r="L642" s="11">
        <f>IF(INDEX(Matches!$X:$X,AA642)=0,"",IF(I642="H",INDEX(Matches!$H:$H,AA642),INDEX(Matches!$I:$I,AA642)))</f>
        <v/>
      </c>
      <c r="M642" s="11">
        <f>IF(INDEX(Matches!$X:$X,AA642)=0,"",IF(I642="H",INDEX(Matches!$I:$I,AA642),INDEX(Matches!$H:$H,AA642)))</f>
        <v/>
      </c>
      <c r="N642" s="11">
        <f>IF(L642="","",IF(L642&gt;M642,"W",IF(L642=M642,"D","L")))</f>
        <v/>
      </c>
      <c r="O642" s="11">
        <f>IF(L642="","",IF(L642&gt;M642,3,IF(L642=M642,1,0)))</f>
        <v/>
      </c>
      <c r="P642" s="31">
        <f>IF(I642="H",INDEX(Matches!$L:$L,AA642),INDEX(Matches!$N:$N,AA642))</f>
        <v/>
      </c>
      <c r="Q642" s="31">
        <f>INDEX(Matches!$M:$M,AA642)</f>
        <v/>
      </c>
      <c r="R642" s="31">
        <f>IF(I642="H",INDEX(Matches!$N:$N,AA642),INDEX(Matches!$L:$L,AA642))</f>
        <v/>
      </c>
      <c r="S642" s="33">
        <f>IF(I642="H",INDEX(Matches!$O:$O,AA642),INDEX(Matches!$P:$P,AA642))</f>
        <v/>
      </c>
      <c r="T642" s="33">
        <f>IF(INDEX(Matches!$J:$J,AA642)="","",IF(I642="H",INDEX(Matches!$J:$J,AA642),INDEX(Matches!$K:$K,AA642)))</f>
        <v/>
      </c>
      <c r="U642" s="33">
        <f>IF(INDEX(Matches!$K:$K,AA642)="","",IF(I642="H",INDEX(Matches!$K:$K,AA642),INDEX(Matches!$J:$J,AA642)))</f>
        <v/>
      </c>
      <c r="V642" s="30">
        <f>IF(T642="","",T642-U642)</f>
        <v/>
      </c>
      <c r="W642" s="33">
        <f>IF(I642="H",INDEX(Matches!$T:$T,AA642),INDEX(Matches!$U:$U,AA642))</f>
        <v/>
      </c>
      <c r="X642" s="11">
        <f>INDEX(Matches!$X:$X,AA642)</f>
        <v/>
      </c>
      <c r="Y642" s="30">
        <f>IF(O642="","",O642-S642)</f>
        <v/>
      </c>
      <c r="Z642" s="30">
        <f>IF(W642="","",W642-S642)</f>
        <v/>
      </c>
      <c r="AA642" s="24">
        <f>MATCH(J642,Matches!$A:$A,0)</f>
        <v/>
      </c>
      <c r="AB642" s="33" t="n"/>
      <c r="AC642" s="33" t="n">
        <v>1.955987210220392</v>
      </c>
      <c r="AD642" s="24" t="n"/>
      <c r="AE642" s="24" t="n">
        <v>9</v>
      </c>
      <c r="AF642" s="33" t="n"/>
      <c r="AG642" s="33" t="n"/>
    </row>
    <row r="643">
      <c r="A643" s="24" t="inlineStr">
        <is>
          <t>Newcastle|34</t>
        </is>
      </c>
      <c r="B643" s="24" t="inlineStr">
        <is>
          <t>E0</t>
        </is>
      </c>
      <c r="C643" s="24" t="inlineStr">
        <is>
          <t>Premier League</t>
        </is>
      </c>
      <c r="D643" s="24" t="inlineStr">
        <is>
          <t>Newcastle</t>
        </is>
      </c>
      <c r="E643" s="24" t="n">
        <v>34</v>
      </c>
      <c r="F643" s="24" t="n">
        <v>9</v>
      </c>
      <c r="G643" s="29" t="n">
        <v>46508.625</v>
      </c>
      <c r="H643" s="24" t="inlineStr">
        <is>
          <t>Sunderland</t>
        </is>
      </c>
      <c r="I643" s="24" t="inlineStr">
        <is>
          <t>A</t>
        </is>
      </c>
      <c r="J643" s="24" t="inlineStr">
        <is>
          <t>E0-Sunderla-Newcastl</t>
        </is>
      </c>
      <c r="K643" s="24" t="n">
        <v>17</v>
      </c>
      <c r="L643" s="11">
        <f>IF(INDEX(Matches!$X:$X,AA643)=0,"",IF(I643="H",INDEX(Matches!$H:$H,AA643),INDEX(Matches!$I:$I,AA643)))</f>
        <v/>
      </c>
      <c r="M643" s="11">
        <f>IF(INDEX(Matches!$X:$X,AA643)=0,"",IF(I643="H",INDEX(Matches!$I:$I,AA643),INDEX(Matches!$H:$H,AA643)))</f>
        <v/>
      </c>
      <c r="N643" s="11">
        <f>IF(L643="","",IF(L643&gt;M643,"W",IF(L643=M643,"D","L")))</f>
        <v/>
      </c>
      <c r="O643" s="11">
        <f>IF(L643="","",IF(L643&gt;M643,3,IF(L643=M643,1,0)))</f>
        <v/>
      </c>
      <c r="P643" s="31">
        <f>IF(I643="H",INDEX(Matches!$L:$L,AA643),INDEX(Matches!$N:$N,AA643))</f>
        <v/>
      </c>
      <c r="Q643" s="31">
        <f>INDEX(Matches!$M:$M,AA643)</f>
        <v/>
      </c>
      <c r="R643" s="31">
        <f>IF(I643="H",INDEX(Matches!$N:$N,AA643),INDEX(Matches!$L:$L,AA643))</f>
        <v/>
      </c>
      <c r="S643" s="33">
        <f>IF(I643="H",INDEX(Matches!$O:$O,AA643),INDEX(Matches!$P:$P,AA643))</f>
        <v/>
      </c>
      <c r="T643" s="33">
        <f>IF(INDEX(Matches!$J:$J,AA643)="","",IF(I643="H",INDEX(Matches!$J:$J,AA643),INDEX(Matches!$K:$K,AA643)))</f>
        <v/>
      </c>
      <c r="U643" s="33">
        <f>IF(INDEX(Matches!$K:$K,AA643)="","",IF(I643="H",INDEX(Matches!$K:$K,AA643),INDEX(Matches!$J:$J,AA643)))</f>
        <v/>
      </c>
      <c r="V643" s="30">
        <f>IF(T643="","",T643-U643)</f>
        <v/>
      </c>
      <c r="W643" s="33">
        <f>IF(I643="H",INDEX(Matches!$T:$T,AA643),INDEX(Matches!$U:$U,AA643))</f>
        <v/>
      </c>
      <c r="X643" s="11">
        <f>INDEX(Matches!$X:$X,AA643)</f>
        <v/>
      </c>
      <c r="Y643" s="30">
        <f>IF(O643="","",O643-S643)</f>
        <v/>
      </c>
      <c r="Z643" s="30">
        <f>IF(W643="","",W643-S643)</f>
        <v/>
      </c>
      <c r="AA643" s="24">
        <f>MATCH(J643,Matches!$A:$A,0)</f>
        <v/>
      </c>
      <c r="AB643" s="33" t="n"/>
      <c r="AC643" s="33" t="n">
        <v>1.38425689110122</v>
      </c>
      <c r="AD643" s="24" t="n"/>
      <c r="AE643" s="24" t="n">
        <v>9</v>
      </c>
      <c r="AF643" s="33" t="n"/>
      <c r="AG643" s="33" t="n"/>
    </row>
    <row r="644">
      <c r="A644" s="24" t="inlineStr">
        <is>
          <t>Newcastle|35</t>
        </is>
      </c>
      <c r="B644" s="24" t="inlineStr">
        <is>
          <t>E0</t>
        </is>
      </c>
      <c r="C644" s="24" t="inlineStr">
        <is>
          <t>Premier League</t>
        </is>
      </c>
      <c r="D644" s="24" t="inlineStr">
        <is>
          <t>Newcastle</t>
        </is>
      </c>
      <c r="E644" s="24" t="n">
        <v>35</v>
      </c>
      <c r="F644" s="24" t="n">
        <v>9</v>
      </c>
      <c r="G644" s="29" t="n">
        <v>46515.625</v>
      </c>
      <c r="H644" s="24" t="inlineStr">
        <is>
          <t>Coventry</t>
        </is>
      </c>
      <c r="I644" s="24" t="inlineStr">
        <is>
          <t>H</t>
        </is>
      </c>
      <c r="J644" s="24" t="inlineStr">
        <is>
          <t>E0-Newcastl-Coventry</t>
        </is>
      </c>
      <c r="K644" s="24" t="n">
        <v>18</v>
      </c>
      <c r="L644" s="11">
        <f>IF(INDEX(Matches!$X:$X,AA644)=0,"",IF(I644="H",INDEX(Matches!$H:$H,AA644),INDEX(Matches!$I:$I,AA644)))</f>
        <v/>
      </c>
      <c r="M644" s="11">
        <f>IF(INDEX(Matches!$X:$X,AA644)=0,"",IF(I644="H",INDEX(Matches!$I:$I,AA644),INDEX(Matches!$H:$H,AA644)))</f>
        <v/>
      </c>
      <c r="N644" s="11">
        <f>IF(L644="","",IF(L644&gt;M644,"W",IF(L644=M644,"D","L")))</f>
        <v/>
      </c>
      <c r="O644" s="11">
        <f>IF(L644="","",IF(L644&gt;M644,3,IF(L644=M644,1,0)))</f>
        <v/>
      </c>
      <c r="P644" s="31">
        <f>IF(I644="H",INDEX(Matches!$L:$L,AA644),INDEX(Matches!$N:$N,AA644))</f>
        <v/>
      </c>
      <c r="Q644" s="31">
        <f>INDEX(Matches!$M:$M,AA644)</f>
        <v/>
      </c>
      <c r="R644" s="31">
        <f>IF(I644="H",INDEX(Matches!$N:$N,AA644),INDEX(Matches!$L:$L,AA644))</f>
        <v/>
      </c>
      <c r="S644" s="33">
        <f>IF(I644="H",INDEX(Matches!$O:$O,AA644),INDEX(Matches!$P:$P,AA644))</f>
        <v/>
      </c>
      <c r="T644" s="33">
        <f>IF(INDEX(Matches!$J:$J,AA644)="","",IF(I644="H",INDEX(Matches!$J:$J,AA644),INDEX(Matches!$K:$K,AA644)))</f>
        <v/>
      </c>
      <c r="U644" s="33">
        <f>IF(INDEX(Matches!$K:$K,AA644)="","",IF(I644="H",INDEX(Matches!$K:$K,AA644),INDEX(Matches!$J:$J,AA644)))</f>
        <v/>
      </c>
      <c r="V644" s="30">
        <f>IF(T644="","",T644-U644)</f>
        <v/>
      </c>
      <c r="W644" s="33">
        <f>IF(I644="H",INDEX(Matches!$T:$T,AA644),INDEX(Matches!$U:$U,AA644))</f>
        <v/>
      </c>
      <c r="X644" s="11">
        <f>INDEX(Matches!$X:$X,AA644)</f>
        <v/>
      </c>
      <c r="Y644" s="30">
        <f>IF(O644="","",O644-S644)</f>
        <v/>
      </c>
      <c r="Z644" s="30">
        <f>IF(W644="","",W644-S644)</f>
        <v/>
      </c>
      <c r="AA644" s="24">
        <f>MATCH(J644,Matches!$A:$A,0)</f>
        <v/>
      </c>
      <c r="AB644" s="33" t="n"/>
      <c r="AC644" s="33" t="n">
        <v>1.936263312044591</v>
      </c>
      <c r="AD644" s="24" t="n"/>
      <c r="AE644" s="24" t="n">
        <v>9</v>
      </c>
      <c r="AF644" s="33" t="n"/>
      <c r="AG644" s="33" t="n"/>
    </row>
    <row r="645">
      <c r="A645" s="24" t="inlineStr">
        <is>
          <t>Newcastle|36</t>
        </is>
      </c>
      <c r="B645" s="24" t="inlineStr">
        <is>
          <t>E0</t>
        </is>
      </c>
      <c r="C645" s="24" t="inlineStr">
        <is>
          <t>Premier League</t>
        </is>
      </c>
      <c r="D645" s="24" t="inlineStr">
        <is>
          <t>Newcastle</t>
        </is>
      </c>
      <c r="E645" s="24" t="n">
        <v>36</v>
      </c>
      <c r="F645" s="24" t="n">
        <v>9</v>
      </c>
      <c r="G645" s="29" t="n">
        <v>46522.625</v>
      </c>
      <c r="H645" s="24" t="inlineStr">
        <is>
          <t>Aston Villa</t>
        </is>
      </c>
      <c r="I645" s="24" t="inlineStr">
        <is>
          <t>A</t>
        </is>
      </c>
      <c r="J645" s="24" t="inlineStr">
        <is>
          <t>E0-AstonVil-Newcastl</t>
        </is>
      </c>
      <c r="K645" s="24" t="n">
        <v>7</v>
      </c>
      <c r="L645" s="11">
        <f>IF(INDEX(Matches!$X:$X,AA645)=0,"",IF(I645="H",INDEX(Matches!$H:$H,AA645),INDEX(Matches!$I:$I,AA645)))</f>
        <v/>
      </c>
      <c r="M645" s="11">
        <f>IF(INDEX(Matches!$X:$X,AA645)=0,"",IF(I645="H",INDEX(Matches!$I:$I,AA645),INDEX(Matches!$H:$H,AA645)))</f>
        <v/>
      </c>
      <c r="N645" s="11">
        <f>IF(L645="","",IF(L645&gt;M645,"W",IF(L645=M645,"D","L")))</f>
        <v/>
      </c>
      <c r="O645" s="11">
        <f>IF(L645="","",IF(L645&gt;M645,3,IF(L645=M645,1,0)))</f>
        <v/>
      </c>
      <c r="P645" s="31">
        <f>IF(I645="H",INDEX(Matches!$L:$L,AA645),INDEX(Matches!$N:$N,AA645))</f>
        <v/>
      </c>
      <c r="Q645" s="31">
        <f>INDEX(Matches!$M:$M,AA645)</f>
        <v/>
      </c>
      <c r="R645" s="31">
        <f>IF(I645="H",INDEX(Matches!$N:$N,AA645),INDEX(Matches!$L:$L,AA645))</f>
        <v/>
      </c>
      <c r="S645" s="33">
        <f>IF(I645="H",INDEX(Matches!$O:$O,AA645),INDEX(Matches!$P:$P,AA645))</f>
        <v/>
      </c>
      <c r="T645" s="33">
        <f>IF(INDEX(Matches!$J:$J,AA645)="","",IF(I645="H",INDEX(Matches!$J:$J,AA645),INDEX(Matches!$K:$K,AA645)))</f>
        <v/>
      </c>
      <c r="U645" s="33">
        <f>IF(INDEX(Matches!$K:$K,AA645)="","",IF(I645="H",INDEX(Matches!$K:$K,AA645),INDEX(Matches!$J:$J,AA645)))</f>
        <v/>
      </c>
      <c r="V645" s="30">
        <f>IF(T645="","",T645-U645)</f>
        <v/>
      </c>
      <c r="W645" s="33">
        <f>IF(I645="H",INDEX(Matches!$T:$T,AA645),INDEX(Matches!$U:$U,AA645))</f>
        <v/>
      </c>
      <c r="X645" s="11">
        <f>INDEX(Matches!$X:$X,AA645)</f>
        <v/>
      </c>
      <c r="Y645" s="30">
        <f>IF(O645="","",O645-S645)</f>
        <v/>
      </c>
      <c r="Z645" s="30">
        <f>IF(W645="","",W645-S645)</f>
        <v/>
      </c>
      <c r="AA645" s="24">
        <f>MATCH(J645,Matches!$A:$A,0)</f>
        <v/>
      </c>
      <c r="AB645" s="33" t="n"/>
      <c r="AC645" s="33" t="n">
        <v>1.039701218603674</v>
      </c>
      <c r="AD645" s="24" t="n"/>
      <c r="AE645" s="24" t="n">
        <v>9</v>
      </c>
      <c r="AF645" s="33" t="n"/>
      <c r="AG645" s="33" t="n"/>
    </row>
    <row r="646">
      <c r="A646" s="24" t="inlineStr">
        <is>
          <t>Newcastle|37</t>
        </is>
      </c>
      <c r="B646" s="24" t="inlineStr">
        <is>
          <t>E0</t>
        </is>
      </c>
      <c r="C646" s="24" t="inlineStr">
        <is>
          <t>Premier League</t>
        </is>
      </c>
      <c r="D646" s="24" t="inlineStr">
        <is>
          <t>Newcastle</t>
        </is>
      </c>
      <c r="E646" s="24" t="n">
        <v>37</v>
      </c>
      <c r="F646" s="24" t="n">
        <v>10</v>
      </c>
      <c r="G646" s="29" t="n">
        <v>46530.625</v>
      </c>
      <c r="H646" s="24" t="inlineStr">
        <is>
          <t>Crystal Palace</t>
        </is>
      </c>
      <c r="I646" s="24" t="inlineStr">
        <is>
          <t>H</t>
        </is>
      </c>
      <c r="J646" s="24" t="inlineStr">
        <is>
          <t>E0-Newcastl-CrystalP</t>
        </is>
      </c>
      <c r="K646" s="24" t="n">
        <v>15</v>
      </c>
      <c r="L646" s="11">
        <f>IF(INDEX(Matches!$X:$X,AA646)=0,"",IF(I646="H",INDEX(Matches!$H:$H,AA646),INDEX(Matches!$I:$I,AA646)))</f>
        <v/>
      </c>
      <c r="M646" s="11">
        <f>IF(INDEX(Matches!$X:$X,AA646)=0,"",IF(I646="H",INDEX(Matches!$I:$I,AA646),INDEX(Matches!$H:$H,AA646)))</f>
        <v/>
      </c>
      <c r="N646" s="11">
        <f>IF(L646="","",IF(L646&gt;M646,"W",IF(L646=M646,"D","L")))</f>
        <v/>
      </c>
      <c r="O646" s="11">
        <f>IF(L646="","",IF(L646&gt;M646,3,IF(L646=M646,1,0)))</f>
        <v/>
      </c>
      <c r="P646" s="31">
        <f>IF(I646="H",INDEX(Matches!$L:$L,AA646),INDEX(Matches!$N:$N,AA646))</f>
        <v/>
      </c>
      <c r="Q646" s="31">
        <f>INDEX(Matches!$M:$M,AA646)</f>
        <v/>
      </c>
      <c r="R646" s="31">
        <f>IF(I646="H",INDEX(Matches!$N:$N,AA646),INDEX(Matches!$L:$L,AA646))</f>
        <v/>
      </c>
      <c r="S646" s="33">
        <f>IF(I646="H",INDEX(Matches!$O:$O,AA646),INDEX(Matches!$P:$P,AA646))</f>
        <v/>
      </c>
      <c r="T646" s="33">
        <f>IF(INDEX(Matches!$J:$J,AA646)="","",IF(I646="H",INDEX(Matches!$J:$J,AA646),INDEX(Matches!$K:$K,AA646)))</f>
        <v/>
      </c>
      <c r="U646" s="33">
        <f>IF(INDEX(Matches!$K:$K,AA646)="","",IF(I646="H",INDEX(Matches!$K:$K,AA646),INDEX(Matches!$J:$J,AA646)))</f>
        <v/>
      </c>
      <c r="V646" s="30">
        <f>IF(T646="","",T646-U646)</f>
        <v/>
      </c>
      <c r="W646" s="33">
        <f>IF(I646="H",INDEX(Matches!$T:$T,AA646),INDEX(Matches!$U:$U,AA646))</f>
        <v/>
      </c>
      <c r="X646" s="11">
        <f>INDEX(Matches!$X:$X,AA646)</f>
        <v/>
      </c>
      <c r="Y646" s="30">
        <f>IF(O646="","",O646-S646)</f>
        <v/>
      </c>
      <c r="Z646" s="30">
        <f>IF(W646="","",W646-S646)</f>
        <v/>
      </c>
      <c r="AA646" s="24">
        <f>MATCH(J646,Matches!$A:$A,0)</f>
        <v/>
      </c>
      <c r="AB646" s="33" t="n"/>
      <c r="AC646" s="33" t="n">
        <v>1.708341624172468</v>
      </c>
      <c r="AD646" s="24" t="n"/>
      <c r="AE646" s="24" t="n">
        <v>10</v>
      </c>
      <c r="AF646" s="33" t="n"/>
      <c r="AG646" s="33" t="n"/>
    </row>
    <row r="647">
      <c r="A647" s="24" t="inlineStr">
        <is>
          <t>Newcastle|38</t>
        </is>
      </c>
      <c r="B647" s="24" t="inlineStr">
        <is>
          <t>E0</t>
        </is>
      </c>
      <c r="C647" s="24" t="inlineStr">
        <is>
          <t>Premier League</t>
        </is>
      </c>
      <c r="D647" s="24" t="inlineStr">
        <is>
          <t>Newcastle</t>
        </is>
      </c>
      <c r="E647" s="24" t="n">
        <v>38</v>
      </c>
      <c r="F647" s="24" t="n">
        <v>10</v>
      </c>
      <c r="G647" s="29" t="n">
        <v>46537.66666666666</v>
      </c>
      <c r="H647" s="24" t="inlineStr">
        <is>
          <t>Hull</t>
        </is>
      </c>
      <c r="I647" s="24" t="inlineStr">
        <is>
          <t>A</t>
        </is>
      </c>
      <c r="J647" s="24" t="inlineStr">
        <is>
          <t>E0-Hull-Newcastl</t>
        </is>
      </c>
      <c r="K647" s="24" t="n">
        <v>20</v>
      </c>
      <c r="L647" s="11">
        <f>IF(INDEX(Matches!$X:$X,AA647)=0,"",IF(I647="H",INDEX(Matches!$H:$H,AA647),INDEX(Matches!$I:$I,AA647)))</f>
        <v/>
      </c>
      <c r="M647" s="11">
        <f>IF(INDEX(Matches!$X:$X,AA647)=0,"",IF(I647="H",INDEX(Matches!$I:$I,AA647),INDEX(Matches!$H:$H,AA647)))</f>
        <v/>
      </c>
      <c r="N647" s="11">
        <f>IF(L647="","",IF(L647&gt;M647,"W",IF(L647=M647,"D","L")))</f>
        <v/>
      </c>
      <c r="O647" s="11">
        <f>IF(L647="","",IF(L647&gt;M647,3,IF(L647=M647,1,0)))</f>
        <v/>
      </c>
      <c r="P647" s="31">
        <f>IF(I647="H",INDEX(Matches!$L:$L,AA647),INDEX(Matches!$N:$N,AA647))</f>
        <v/>
      </c>
      <c r="Q647" s="31">
        <f>INDEX(Matches!$M:$M,AA647)</f>
        <v/>
      </c>
      <c r="R647" s="31">
        <f>IF(I647="H",INDEX(Matches!$N:$N,AA647),INDEX(Matches!$L:$L,AA647))</f>
        <v/>
      </c>
      <c r="S647" s="33">
        <f>IF(I647="H",INDEX(Matches!$O:$O,AA647),INDEX(Matches!$P:$P,AA647))</f>
        <v/>
      </c>
      <c r="T647" s="33">
        <f>IF(INDEX(Matches!$J:$J,AA647)="","",IF(I647="H",INDEX(Matches!$J:$J,AA647),INDEX(Matches!$K:$K,AA647)))</f>
        <v/>
      </c>
      <c r="U647" s="33">
        <f>IF(INDEX(Matches!$K:$K,AA647)="","",IF(I647="H",INDEX(Matches!$K:$K,AA647),INDEX(Matches!$J:$J,AA647)))</f>
        <v/>
      </c>
      <c r="V647" s="30">
        <f>IF(T647="","",T647-U647)</f>
        <v/>
      </c>
      <c r="W647" s="33">
        <f>IF(I647="H",INDEX(Matches!$T:$T,AA647),INDEX(Matches!$U:$U,AA647))</f>
        <v/>
      </c>
      <c r="X647" s="11">
        <f>INDEX(Matches!$X:$X,AA647)</f>
        <v/>
      </c>
      <c r="Y647" s="30">
        <f>IF(O647="","",O647-S647)</f>
        <v/>
      </c>
      <c r="Z647" s="30">
        <f>IF(W647="","",W647-S647)</f>
        <v/>
      </c>
      <c r="AA647" s="24">
        <f>MATCH(J647,Matches!$A:$A,0)</f>
        <v/>
      </c>
      <c r="AB647" s="33" t="n"/>
      <c r="AC647" s="33" t="n">
        <v>1.877832240066464</v>
      </c>
      <c r="AD647" s="24" t="n"/>
      <c r="AE647" s="24" t="n">
        <v>10</v>
      </c>
      <c r="AF647" s="33" t="n"/>
      <c r="AG647" s="33" t="n"/>
    </row>
    <row r="648">
      <c r="A648" s="24" t="inlineStr">
        <is>
          <t>Nott'm Forest|1</t>
        </is>
      </c>
      <c r="B648" s="24" t="inlineStr">
        <is>
          <t>E0</t>
        </is>
      </c>
      <c r="C648" s="24" t="inlineStr">
        <is>
          <t>Premier League</t>
        </is>
      </c>
      <c r="D648" s="24" t="inlineStr">
        <is>
          <t>Nott'm Forest</t>
        </is>
      </c>
      <c r="E648" s="24" t="n">
        <v>1</v>
      </c>
      <c r="F648" s="24" t="n">
        <v>1</v>
      </c>
      <c r="G648" s="29" t="n">
        <v>46256.625</v>
      </c>
      <c r="H648" s="24" t="inlineStr">
        <is>
          <t>Leeds</t>
        </is>
      </c>
      <c r="I648" s="24" t="inlineStr">
        <is>
          <t>H</t>
        </is>
      </c>
      <c r="J648" s="24" t="inlineStr">
        <is>
          <t>E0-NottmFor-Leeds</t>
        </is>
      </c>
      <c r="K648" s="24" t="n">
        <v>14</v>
      </c>
      <c r="L648" s="11">
        <f>IF(INDEX(Matches!$X:$X,AA648)=0,"",IF(I648="H",INDEX(Matches!$H:$H,AA648),INDEX(Matches!$I:$I,AA648)))</f>
        <v/>
      </c>
      <c r="M648" s="11">
        <f>IF(INDEX(Matches!$X:$X,AA648)=0,"",IF(I648="H",INDEX(Matches!$I:$I,AA648),INDEX(Matches!$H:$H,AA648)))</f>
        <v/>
      </c>
      <c r="N648" s="11">
        <f>IF(L648="","",IF(L648&gt;M648,"W",IF(L648=M648,"D","L")))</f>
        <v/>
      </c>
      <c r="O648" s="11">
        <f>IF(L648="","",IF(L648&gt;M648,3,IF(L648=M648,1,0)))</f>
        <v/>
      </c>
      <c r="P648" s="31">
        <f>IF(I648="H",INDEX(Matches!$L:$L,AA648),INDEX(Matches!$N:$N,AA648))</f>
        <v/>
      </c>
      <c r="Q648" s="31">
        <f>INDEX(Matches!$M:$M,AA648)</f>
        <v/>
      </c>
      <c r="R648" s="31">
        <f>IF(I648="H",INDEX(Matches!$N:$N,AA648),INDEX(Matches!$L:$L,AA648))</f>
        <v/>
      </c>
      <c r="S648" s="33">
        <f>IF(I648="H",INDEX(Matches!$O:$O,AA648),INDEX(Matches!$P:$P,AA648))</f>
        <v/>
      </c>
      <c r="T648" s="33">
        <f>IF(INDEX(Matches!$J:$J,AA648)="","",IF(I648="H",INDEX(Matches!$J:$J,AA648),INDEX(Matches!$K:$K,AA648)))</f>
        <v/>
      </c>
      <c r="U648" s="33">
        <f>IF(INDEX(Matches!$K:$K,AA648)="","",IF(I648="H",INDEX(Matches!$K:$K,AA648),INDEX(Matches!$J:$J,AA648)))</f>
        <v/>
      </c>
      <c r="V648" s="30">
        <f>IF(T648="","",T648-U648)</f>
        <v/>
      </c>
      <c r="W648" s="33">
        <f>IF(I648="H",INDEX(Matches!$T:$T,AA648),INDEX(Matches!$U:$U,AA648))</f>
        <v/>
      </c>
      <c r="X648" s="11">
        <f>INDEX(Matches!$X:$X,AA648)</f>
        <v/>
      </c>
      <c r="Y648" s="30">
        <f>IF(O648="","",O648-S648)</f>
        <v/>
      </c>
      <c r="Z648" s="30">
        <f>IF(W648="","",W648-S648)</f>
        <v/>
      </c>
      <c r="AA648" s="24">
        <f>MATCH(J648,Matches!$A:$A,0)</f>
        <v/>
      </c>
      <c r="AB648" s="33" t="n">
        <v>1.448897795591182</v>
      </c>
      <c r="AC648" s="33" t="n"/>
      <c r="AD648" s="24" t="n"/>
      <c r="AE648" s="24" t="n">
        <v>1</v>
      </c>
      <c r="AF648" s="33" t="n">
        <v>0.75</v>
      </c>
      <c r="AG648" s="33" t="n">
        <v>0.59</v>
      </c>
    </row>
    <row r="649">
      <c r="A649" s="24" t="inlineStr">
        <is>
          <t>Nott'm Forest|2</t>
        </is>
      </c>
      <c r="B649" s="24" t="inlineStr">
        <is>
          <t>E0</t>
        </is>
      </c>
      <c r="C649" s="24" t="inlineStr">
        <is>
          <t>Premier League</t>
        </is>
      </c>
      <c r="D649" s="24" t="inlineStr">
        <is>
          <t>Nott'm Forest</t>
        </is>
      </c>
      <c r="E649" s="24" t="n">
        <v>2</v>
      </c>
      <c r="F649" s="24" t="n">
        <v>1</v>
      </c>
      <c r="G649" s="29" t="n">
        <v>46263.52083333334</v>
      </c>
      <c r="H649" s="24" t="inlineStr">
        <is>
          <t>Liverpool</t>
        </is>
      </c>
      <c r="I649" s="24" t="inlineStr">
        <is>
          <t>A</t>
        </is>
      </c>
      <c r="J649" s="24" t="inlineStr">
        <is>
          <t>E0-Liverpoo-NottmFor</t>
        </is>
      </c>
      <c r="K649" s="24" t="n">
        <v>3</v>
      </c>
      <c r="L649" s="11">
        <f>IF(INDEX(Matches!$X:$X,AA649)=0,"",IF(I649="H",INDEX(Matches!$H:$H,AA649),INDEX(Matches!$I:$I,AA649)))</f>
        <v/>
      </c>
      <c r="M649" s="11">
        <f>IF(INDEX(Matches!$X:$X,AA649)=0,"",IF(I649="H",INDEX(Matches!$I:$I,AA649),INDEX(Matches!$H:$H,AA649)))</f>
        <v/>
      </c>
      <c r="N649" s="11">
        <f>IF(L649="","",IF(L649&gt;M649,"W",IF(L649=M649,"D","L")))</f>
        <v/>
      </c>
      <c r="O649" s="11">
        <f>IF(L649="","",IF(L649&gt;M649,3,IF(L649=M649,1,0)))</f>
        <v/>
      </c>
      <c r="P649" s="31">
        <f>IF(I649="H",INDEX(Matches!$L:$L,AA649),INDEX(Matches!$N:$N,AA649))</f>
        <v/>
      </c>
      <c r="Q649" s="31">
        <f>INDEX(Matches!$M:$M,AA649)</f>
        <v/>
      </c>
      <c r="R649" s="31">
        <f>IF(I649="H",INDEX(Matches!$N:$N,AA649),INDEX(Matches!$L:$L,AA649))</f>
        <v/>
      </c>
      <c r="S649" s="33">
        <f>IF(I649="H",INDEX(Matches!$O:$O,AA649),INDEX(Matches!$P:$P,AA649))</f>
        <v/>
      </c>
      <c r="T649" s="33">
        <f>IF(INDEX(Matches!$J:$J,AA649)="","",IF(I649="H",INDEX(Matches!$J:$J,AA649),INDEX(Matches!$K:$K,AA649)))</f>
        <v/>
      </c>
      <c r="U649" s="33">
        <f>IF(INDEX(Matches!$K:$K,AA649)="","",IF(I649="H",INDEX(Matches!$K:$K,AA649),INDEX(Matches!$J:$J,AA649)))</f>
        <v/>
      </c>
      <c r="V649" s="30">
        <f>IF(T649="","",T649-U649)</f>
        <v/>
      </c>
      <c r="W649" s="33">
        <f>IF(I649="H",INDEX(Matches!$T:$T,AA649),INDEX(Matches!$U:$U,AA649))</f>
        <v/>
      </c>
      <c r="X649" s="11">
        <f>INDEX(Matches!$X:$X,AA649)</f>
        <v/>
      </c>
      <c r="Y649" s="30">
        <f>IF(O649="","",O649-S649)</f>
        <v/>
      </c>
      <c r="Z649" s="30">
        <f>IF(W649="","",W649-S649)</f>
        <v/>
      </c>
      <c r="AA649" s="24">
        <f>MATCH(J649,Matches!$A:$A,0)</f>
        <v/>
      </c>
      <c r="AB649" s="33" t="n">
        <v>0.6642584797324704</v>
      </c>
      <c r="AC649" s="33" t="n"/>
      <c r="AD649" s="24" t="n"/>
      <c r="AE649" s="24" t="n">
        <v>1</v>
      </c>
      <c r="AF649" s="33" t="n">
        <v>2.29</v>
      </c>
      <c r="AG649" s="33" t="n">
        <v>1.37</v>
      </c>
    </row>
    <row r="650">
      <c r="A650" s="24" t="inlineStr">
        <is>
          <t>Nott'm Forest|3</t>
        </is>
      </c>
      <c r="B650" s="24" t="inlineStr">
        <is>
          <t>E0</t>
        </is>
      </c>
      <c r="C650" s="24" t="inlineStr">
        <is>
          <t>Premier League</t>
        </is>
      </c>
      <c r="D650" s="24" t="inlineStr">
        <is>
          <t>Nott'm Forest</t>
        </is>
      </c>
      <c r="E650" s="24" t="n">
        <v>3</v>
      </c>
      <c r="F650" s="24" t="n">
        <v>1</v>
      </c>
      <c r="G650" s="29" t="n">
        <v>46270.625</v>
      </c>
      <c r="H650" s="24" t="inlineStr">
        <is>
          <t>Tottenham</t>
        </is>
      </c>
      <c r="I650" s="24" t="inlineStr">
        <is>
          <t>H</t>
        </is>
      </c>
      <c r="J650" s="24" t="inlineStr">
        <is>
          <t>E0-NottmFor-Tottenha</t>
        </is>
      </c>
      <c r="K650" s="24" t="n">
        <v>6</v>
      </c>
      <c r="L650" s="11">
        <f>IF(INDEX(Matches!$X:$X,AA650)=0,"",IF(I650="H",INDEX(Matches!$H:$H,AA650),INDEX(Matches!$I:$I,AA650)))</f>
        <v/>
      </c>
      <c r="M650" s="11">
        <f>IF(INDEX(Matches!$X:$X,AA650)=0,"",IF(I650="H",INDEX(Matches!$I:$I,AA650),INDEX(Matches!$H:$H,AA650)))</f>
        <v/>
      </c>
      <c r="N650" s="11">
        <f>IF(L650="","",IF(L650&gt;M650,"W",IF(L650=M650,"D","L")))</f>
        <v/>
      </c>
      <c r="O650" s="11">
        <f>IF(L650="","",IF(L650&gt;M650,3,IF(L650=M650,1,0)))</f>
        <v/>
      </c>
      <c r="P650" s="31">
        <f>IF(I650="H",INDEX(Matches!$L:$L,AA650),INDEX(Matches!$N:$N,AA650))</f>
        <v/>
      </c>
      <c r="Q650" s="31">
        <f>INDEX(Matches!$M:$M,AA650)</f>
        <v/>
      </c>
      <c r="R650" s="31">
        <f>IF(I650="H",INDEX(Matches!$N:$N,AA650),INDEX(Matches!$L:$L,AA650))</f>
        <v/>
      </c>
      <c r="S650" s="33">
        <f>IF(I650="H",INDEX(Matches!$O:$O,AA650),INDEX(Matches!$P:$P,AA650))</f>
        <v/>
      </c>
      <c r="T650" s="33">
        <f>IF(INDEX(Matches!$J:$J,AA650)="","",IF(I650="H",INDEX(Matches!$J:$J,AA650),INDEX(Matches!$K:$K,AA650)))</f>
        <v/>
      </c>
      <c r="U650" s="33">
        <f>IF(INDEX(Matches!$K:$K,AA650)="","",IF(I650="H",INDEX(Matches!$K:$K,AA650),INDEX(Matches!$J:$J,AA650)))</f>
        <v/>
      </c>
      <c r="V650" s="30">
        <f>IF(T650="","",T650-U650)</f>
        <v/>
      </c>
      <c r="W650" s="33">
        <f>IF(I650="H",INDEX(Matches!$T:$T,AA650),INDEX(Matches!$U:$U,AA650))</f>
        <v/>
      </c>
      <c r="X650" s="11">
        <f>INDEX(Matches!$X:$X,AA650)</f>
        <v/>
      </c>
      <c r="Y650" s="30">
        <f>IF(O650="","",O650-S650)</f>
        <v/>
      </c>
      <c r="Z650" s="30">
        <f>IF(W650="","",W650-S650)</f>
        <v/>
      </c>
      <c r="AA650" s="24">
        <f>MATCH(J650,Matches!$A:$A,0)</f>
        <v/>
      </c>
      <c r="AB650" s="33" t="n"/>
      <c r="AC650" s="33" t="n"/>
      <c r="AD650" s="24" t="n"/>
      <c r="AE650" s="24" t="n">
        <v>1</v>
      </c>
      <c r="AF650" s="33" t="n"/>
      <c r="AG650" s="33" t="n"/>
    </row>
    <row r="651">
      <c r="A651" s="24" t="inlineStr">
        <is>
          <t>Nott'm Forest|4</t>
        </is>
      </c>
      <c r="B651" s="24" t="inlineStr">
        <is>
          <t>E0</t>
        </is>
      </c>
      <c r="C651" s="24" t="inlineStr">
        <is>
          <t>Premier League</t>
        </is>
      </c>
      <c r="D651" s="24" t="inlineStr">
        <is>
          <t>Nott'm Forest</t>
        </is>
      </c>
      <c r="E651" s="24" t="n">
        <v>4</v>
      </c>
      <c r="F651" s="24" t="n">
        <v>1</v>
      </c>
      <c r="G651" s="29" t="n">
        <v>46277.625</v>
      </c>
      <c r="H651" s="24" t="inlineStr">
        <is>
          <t>Aston Villa</t>
        </is>
      </c>
      <c r="I651" s="24" t="inlineStr">
        <is>
          <t>A</t>
        </is>
      </c>
      <c r="J651" s="24" t="inlineStr">
        <is>
          <t>E0-AstonVil-NottmFor</t>
        </is>
      </c>
      <c r="K651" s="24" t="n">
        <v>7</v>
      </c>
      <c r="L651" s="11">
        <f>IF(INDEX(Matches!$X:$X,AA651)=0,"",IF(I651="H",INDEX(Matches!$H:$H,AA651),INDEX(Matches!$I:$I,AA651)))</f>
        <v/>
      </c>
      <c r="M651" s="11">
        <f>IF(INDEX(Matches!$X:$X,AA651)=0,"",IF(I651="H",INDEX(Matches!$I:$I,AA651),INDEX(Matches!$H:$H,AA651)))</f>
        <v/>
      </c>
      <c r="N651" s="11">
        <f>IF(L651="","",IF(L651&gt;M651,"W",IF(L651=M651,"D","L")))</f>
        <v/>
      </c>
      <c r="O651" s="11">
        <f>IF(L651="","",IF(L651&gt;M651,3,IF(L651=M651,1,0)))</f>
        <v/>
      </c>
      <c r="P651" s="31">
        <f>IF(I651="H",INDEX(Matches!$L:$L,AA651),INDEX(Matches!$N:$N,AA651))</f>
        <v/>
      </c>
      <c r="Q651" s="31">
        <f>INDEX(Matches!$M:$M,AA651)</f>
        <v/>
      </c>
      <c r="R651" s="31">
        <f>IF(I651="H",INDEX(Matches!$N:$N,AA651),INDEX(Matches!$L:$L,AA651))</f>
        <v/>
      </c>
      <c r="S651" s="33">
        <f>IF(I651="H",INDEX(Matches!$O:$O,AA651),INDEX(Matches!$P:$P,AA651))</f>
        <v/>
      </c>
      <c r="T651" s="33">
        <f>IF(INDEX(Matches!$J:$J,AA651)="","",IF(I651="H",INDEX(Matches!$J:$J,AA651),INDEX(Matches!$K:$K,AA651)))</f>
        <v/>
      </c>
      <c r="U651" s="33">
        <f>IF(INDEX(Matches!$K:$K,AA651)="","",IF(I651="H",INDEX(Matches!$K:$K,AA651),INDEX(Matches!$J:$J,AA651)))</f>
        <v/>
      </c>
      <c r="V651" s="30">
        <f>IF(T651="","",T651-U651)</f>
        <v/>
      </c>
      <c r="W651" s="33">
        <f>IF(I651="H",INDEX(Matches!$T:$T,AA651),INDEX(Matches!$U:$U,AA651))</f>
        <v/>
      </c>
      <c r="X651" s="11">
        <f>INDEX(Matches!$X:$X,AA651)</f>
        <v/>
      </c>
      <c r="Y651" s="30">
        <f>IF(O651="","",O651-S651)</f>
        <v/>
      </c>
      <c r="Z651" s="30">
        <f>IF(W651="","",W651-S651)</f>
        <v/>
      </c>
      <c r="AA651" s="24">
        <f>MATCH(J651,Matches!$A:$A,0)</f>
        <v/>
      </c>
      <c r="AB651" s="33" t="n">
        <v>1.170106086647306</v>
      </c>
      <c r="AC651" s="33" t="n"/>
      <c r="AD651" s="24" t="n"/>
      <c r="AE651" s="24" t="n">
        <v>1</v>
      </c>
      <c r="AF651" s="33" t="n"/>
      <c r="AG651" s="33" t="n"/>
    </row>
    <row r="652">
      <c r="A652" s="24" t="inlineStr">
        <is>
          <t>Nott'm Forest|5</t>
        </is>
      </c>
      <c r="B652" s="24" t="inlineStr">
        <is>
          <t>E0</t>
        </is>
      </c>
      <c r="C652" s="24" t="inlineStr">
        <is>
          <t>Premier League</t>
        </is>
      </c>
      <c r="D652" s="24" t="inlineStr">
        <is>
          <t>Nott'm Forest</t>
        </is>
      </c>
      <c r="E652" s="24" t="n">
        <v>5</v>
      </c>
      <c r="F652" s="24" t="n">
        <v>2</v>
      </c>
      <c r="G652" s="29" t="n">
        <v>46284.72916666666</v>
      </c>
      <c r="H652" s="24" t="inlineStr">
        <is>
          <t>Coventry</t>
        </is>
      </c>
      <c r="I652" s="24" t="inlineStr">
        <is>
          <t>H</t>
        </is>
      </c>
      <c r="J652" s="24" t="inlineStr">
        <is>
          <t>E0-NottmFor-Coventry</t>
        </is>
      </c>
      <c r="K652" s="24" t="n">
        <v>18</v>
      </c>
      <c r="L652" s="11">
        <f>IF(INDEX(Matches!$X:$X,AA652)=0,"",IF(I652="H",INDEX(Matches!$H:$H,AA652),INDEX(Matches!$I:$I,AA652)))</f>
        <v/>
      </c>
      <c r="M652" s="11">
        <f>IF(INDEX(Matches!$X:$X,AA652)=0,"",IF(I652="H",INDEX(Matches!$I:$I,AA652),INDEX(Matches!$H:$H,AA652)))</f>
        <v/>
      </c>
      <c r="N652" s="11">
        <f>IF(L652="","",IF(L652&gt;M652,"W",IF(L652=M652,"D","L")))</f>
        <v/>
      </c>
      <c r="O652" s="11">
        <f>IF(L652="","",IF(L652&gt;M652,3,IF(L652=M652,1,0)))</f>
        <v/>
      </c>
      <c r="P652" s="31">
        <f>IF(I652="H",INDEX(Matches!$L:$L,AA652),INDEX(Matches!$N:$N,AA652))</f>
        <v/>
      </c>
      <c r="Q652" s="31">
        <f>INDEX(Matches!$M:$M,AA652)</f>
        <v/>
      </c>
      <c r="R652" s="31">
        <f>IF(I652="H",INDEX(Matches!$N:$N,AA652),INDEX(Matches!$L:$L,AA652))</f>
        <v/>
      </c>
      <c r="S652" s="33">
        <f>IF(I652="H",INDEX(Matches!$O:$O,AA652),INDEX(Matches!$P:$P,AA652))</f>
        <v/>
      </c>
      <c r="T652" s="33">
        <f>IF(INDEX(Matches!$J:$J,AA652)="","",IF(I652="H",INDEX(Matches!$J:$J,AA652),INDEX(Matches!$K:$K,AA652)))</f>
        <v/>
      </c>
      <c r="U652" s="33">
        <f>IF(INDEX(Matches!$K:$K,AA652)="","",IF(I652="H",INDEX(Matches!$K:$K,AA652),INDEX(Matches!$J:$J,AA652)))</f>
        <v/>
      </c>
      <c r="V652" s="30">
        <f>IF(T652="","",T652-U652)</f>
        <v/>
      </c>
      <c r="W652" s="33">
        <f>IF(I652="H",INDEX(Matches!$T:$T,AA652),INDEX(Matches!$U:$U,AA652))</f>
        <v/>
      </c>
      <c r="X652" s="11">
        <f>INDEX(Matches!$X:$X,AA652)</f>
        <v/>
      </c>
      <c r="Y652" s="30">
        <f>IF(O652="","",O652-S652)</f>
        <v/>
      </c>
      <c r="Z652" s="30">
        <f>IF(W652="","",W652-S652)</f>
        <v/>
      </c>
      <c r="AA652" s="24">
        <f>MATCH(J652,Matches!$A:$A,0)</f>
        <v/>
      </c>
      <c r="AB652" s="33" t="n"/>
      <c r="AC652" s="33" t="n"/>
      <c r="AD652" s="24" t="n"/>
      <c r="AE652" s="24" t="n">
        <v>2</v>
      </c>
      <c r="AF652" s="33" t="n"/>
      <c r="AG652" s="33" t="n"/>
    </row>
    <row r="653">
      <c r="A653" s="24" t="inlineStr">
        <is>
          <t>Nott'm Forest|6</t>
        </is>
      </c>
      <c r="B653" s="24" t="inlineStr">
        <is>
          <t>E0</t>
        </is>
      </c>
      <c r="C653" s="24" t="inlineStr">
        <is>
          <t>Premier League</t>
        </is>
      </c>
      <c r="D653" s="24" t="inlineStr">
        <is>
          <t>Nott'm Forest</t>
        </is>
      </c>
      <c r="E653" s="24" t="n">
        <v>6</v>
      </c>
      <c r="F653" s="24" t="n">
        <v>2</v>
      </c>
      <c r="G653" s="29" t="n">
        <v>46306.58333333334</v>
      </c>
      <c r="H653" s="24" t="inlineStr">
        <is>
          <t>Crystal Palace</t>
        </is>
      </c>
      <c r="I653" s="24" t="inlineStr">
        <is>
          <t>A</t>
        </is>
      </c>
      <c r="J653" s="24" t="inlineStr">
        <is>
          <t>E0-CrystalP-NottmFor</t>
        </is>
      </c>
      <c r="K653" s="24" t="n">
        <v>15</v>
      </c>
      <c r="L653" s="11">
        <f>IF(INDEX(Matches!$X:$X,AA653)=0,"",IF(I653="H",INDEX(Matches!$H:$H,AA653),INDEX(Matches!$I:$I,AA653)))</f>
        <v/>
      </c>
      <c r="M653" s="11">
        <f>IF(INDEX(Matches!$X:$X,AA653)=0,"",IF(I653="H",INDEX(Matches!$I:$I,AA653),INDEX(Matches!$H:$H,AA653)))</f>
        <v/>
      </c>
      <c r="N653" s="11">
        <f>IF(L653="","",IF(L653&gt;M653,"W",IF(L653=M653,"D","L")))</f>
        <v/>
      </c>
      <c r="O653" s="11">
        <f>IF(L653="","",IF(L653&gt;M653,3,IF(L653=M653,1,0)))</f>
        <v/>
      </c>
      <c r="P653" s="31">
        <f>IF(I653="H",INDEX(Matches!$L:$L,AA653),INDEX(Matches!$N:$N,AA653))</f>
        <v/>
      </c>
      <c r="Q653" s="31">
        <f>INDEX(Matches!$M:$M,AA653)</f>
        <v/>
      </c>
      <c r="R653" s="31">
        <f>IF(I653="H",INDEX(Matches!$N:$N,AA653),INDEX(Matches!$L:$L,AA653))</f>
        <v/>
      </c>
      <c r="S653" s="33">
        <f>IF(I653="H",INDEX(Matches!$O:$O,AA653),INDEX(Matches!$P:$P,AA653))</f>
        <v/>
      </c>
      <c r="T653" s="33">
        <f>IF(INDEX(Matches!$J:$J,AA653)="","",IF(I653="H",INDEX(Matches!$J:$J,AA653),INDEX(Matches!$K:$K,AA653)))</f>
        <v/>
      </c>
      <c r="U653" s="33">
        <f>IF(INDEX(Matches!$K:$K,AA653)="","",IF(I653="H",INDEX(Matches!$K:$K,AA653),INDEX(Matches!$J:$J,AA653)))</f>
        <v/>
      </c>
      <c r="V653" s="30">
        <f>IF(T653="","",T653-U653)</f>
        <v/>
      </c>
      <c r="W653" s="33">
        <f>IF(I653="H",INDEX(Matches!$T:$T,AA653),INDEX(Matches!$U:$U,AA653))</f>
        <v/>
      </c>
      <c r="X653" s="11">
        <f>INDEX(Matches!$X:$X,AA653)</f>
        <v/>
      </c>
      <c r="Y653" s="30">
        <f>IF(O653="","",O653-S653)</f>
        <v/>
      </c>
      <c r="Z653" s="30">
        <f>IF(W653="","",W653-S653)</f>
        <v/>
      </c>
      <c r="AA653" s="24">
        <f>MATCH(J653,Matches!$A:$A,0)</f>
        <v/>
      </c>
      <c r="AB653" s="33" t="n"/>
      <c r="AC653" s="33" t="n"/>
      <c r="AD653" s="24" t="n"/>
      <c r="AE653" s="24" t="n">
        <v>2</v>
      </c>
      <c r="AF653" s="33" t="n"/>
      <c r="AG653" s="33" t="n"/>
    </row>
    <row r="654">
      <c r="A654" s="24" t="inlineStr">
        <is>
          <t>Nott'm Forest|7</t>
        </is>
      </c>
      <c r="B654" s="24" t="inlineStr">
        <is>
          <t>E0</t>
        </is>
      </c>
      <c r="C654" s="24" t="inlineStr">
        <is>
          <t>Premier League</t>
        </is>
      </c>
      <c r="D654" s="24" t="inlineStr">
        <is>
          <t>Nott'm Forest</t>
        </is>
      </c>
      <c r="E654" s="24" t="n">
        <v>7</v>
      </c>
      <c r="F654" s="24" t="n">
        <v>2</v>
      </c>
      <c r="G654" s="29" t="n">
        <v>46313.6875</v>
      </c>
      <c r="H654" s="24" t="inlineStr">
        <is>
          <t>Arsenal</t>
        </is>
      </c>
      <c r="I654" s="24" t="inlineStr">
        <is>
          <t>H</t>
        </is>
      </c>
      <c r="J654" s="24" t="inlineStr">
        <is>
          <t>E0-NottmFor-Arsenal</t>
        </is>
      </c>
      <c r="K654" s="24" t="n">
        <v>1</v>
      </c>
      <c r="L654" s="11">
        <f>IF(INDEX(Matches!$X:$X,AA654)=0,"",IF(I654="H",INDEX(Matches!$H:$H,AA654),INDEX(Matches!$I:$I,AA654)))</f>
        <v/>
      </c>
      <c r="M654" s="11">
        <f>IF(INDEX(Matches!$X:$X,AA654)=0,"",IF(I654="H",INDEX(Matches!$I:$I,AA654),INDEX(Matches!$H:$H,AA654)))</f>
        <v/>
      </c>
      <c r="N654" s="11">
        <f>IF(L654="","",IF(L654&gt;M654,"W",IF(L654=M654,"D","L")))</f>
        <v/>
      </c>
      <c r="O654" s="11">
        <f>IF(L654="","",IF(L654&gt;M654,3,IF(L654=M654,1,0)))</f>
        <v/>
      </c>
      <c r="P654" s="31">
        <f>IF(I654="H",INDEX(Matches!$L:$L,AA654),INDEX(Matches!$N:$N,AA654))</f>
        <v/>
      </c>
      <c r="Q654" s="31">
        <f>INDEX(Matches!$M:$M,AA654)</f>
        <v/>
      </c>
      <c r="R654" s="31">
        <f>IF(I654="H",INDEX(Matches!$N:$N,AA654),INDEX(Matches!$L:$L,AA654))</f>
        <v/>
      </c>
      <c r="S654" s="33">
        <f>IF(I654="H",INDEX(Matches!$O:$O,AA654),INDEX(Matches!$P:$P,AA654))</f>
        <v/>
      </c>
      <c r="T654" s="33">
        <f>IF(INDEX(Matches!$J:$J,AA654)="","",IF(I654="H",INDEX(Matches!$J:$J,AA654),INDEX(Matches!$K:$K,AA654)))</f>
        <v/>
      </c>
      <c r="U654" s="33">
        <f>IF(INDEX(Matches!$K:$K,AA654)="","",IF(I654="H",INDEX(Matches!$K:$K,AA654),INDEX(Matches!$J:$J,AA654)))</f>
        <v/>
      </c>
      <c r="V654" s="30">
        <f>IF(T654="","",T654-U654)</f>
        <v/>
      </c>
      <c r="W654" s="33">
        <f>IF(I654="H",INDEX(Matches!$T:$T,AA654),INDEX(Matches!$U:$U,AA654))</f>
        <v/>
      </c>
      <c r="X654" s="11">
        <f>INDEX(Matches!$X:$X,AA654)</f>
        <v/>
      </c>
      <c r="Y654" s="30">
        <f>IF(O654="","",O654-S654)</f>
        <v/>
      </c>
      <c r="Z654" s="30">
        <f>IF(W654="","",W654-S654)</f>
        <v/>
      </c>
      <c r="AA654" s="24">
        <f>MATCH(J654,Matches!$A:$A,0)</f>
        <v/>
      </c>
      <c r="AB654" s="33" t="n"/>
      <c r="AC654" s="33" t="n"/>
      <c r="AD654" s="24" t="n"/>
      <c r="AE654" s="24" t="n">
        <v>2</v>
      </c>
      <c r="AF654" s="33" t="n"/>
      <c r="AG654" s="33" t="n"/>
    </row>
    <row r="655">
      <c r="A655" s="24" t="inlineStr">
        <is>
          <t>Nott'm Forest|8</t>
        </is>
      </c>
      <c r="B655" s="24" t="inlineStr">
        <is>
          <t>E0</t>
        </is>
      </c>
      <c r="C655" s="24" t="inlineStr">
        <is>
          <t>Premier League</t>
        </is>
      </c>
      <c r="D655" s="24" t="inlineStr">
        <is>
          <t>Nott'm Forest</t>
        </is>
      </c>
      <c r="E655" s="24" t="n">
        <v>8</v>
      </c>
      <c r="F655" s="24" t="n">
        <v>2</v>
      </c>
      <c r="G655" s="29" t="n">
        <v>46318.83333333334</v>
      </c>
      <c r="H655" s="24" t="inlineStr">
        <is>
          <t>Ipswich</t>
        </is>
      </c>
      <c r="I655" s="24" t="inlineStr">
        <is>
          <t>A</t>
        </is>
      </c>
      <c r="J655" s="24" t="inlineStr">
        <is>
          <t>E0-Ipswich-NottmFor</t>
        </is>
      </c>
      <c r="K655" s="24" t="n">
        <v>19</v>
      </c>
      <c r="L655" s="11">
        <f>IF(INDEX(Matches!$X:$X,AA655)=0,"",IF(I655="H",INDEX(Matches!$H:$H,AA655),INDEX(Matches!$I:$I,AA655)))</f>
        <v/>
      </c>
      <c r="M655" s="11">
        <f>IF(INDEX(Matches!$X:$X,AA655)=0,"",IF(I655="H",INDEX(Matches!$I:$I,AA655),INDEX(Matches!$H:$H,AA655)))</f>
        <v/>
      </c>
      <c r="N655" s="11">
        <f>IF(L655="","",IF(L655&gt;M655,"W",IF(L655=M655,"D","L")))</f>
        <v/>
      </c>
      <c r="O655" s="11">
        <f>IF(L655="","",IF(L655&gt;M655,3,IF(L655=M655,1,0)))</f>
        <v/>
      </c>
      <c r="P655" s="31">
        <f>IF(I655="H",INDEX(Matches!$L:$L,AA655),INDEX(Matches!$N:$N,AA655))</f>
        <v/>
      </c>
      <c r="Q655" s="31">
        <f>INDEX(Matches!$M:$M,AA655)</f>
        <v/>
      </c>
      <c r="R655" s="31">
        <f>IF(I655="H",INDEX(Matches!$N:$N,AA655),INDEX(Matches!$L:$L,AA655))</f>
        <v/>
      </c>
      <c r="S655" s="33">
        <f>IF(I655="H",INDEX(Matches!$O:$O,AA655),INDEX(Matches!$P:$P,AA655))</f>
        <v/>
      </c>
      <c r="T655" s="33">
        <f>IF(INDEX(Matches!$J:$J,AA655)="","",IF(I655="H",INDEX(Matches!$J:$J,AA655),INDEX(Matches!$K:$K,AA655)))</f>
        <v/>
      </c>
      <c r="U655" s="33">
        <f>IF(INDEX(Matches!$K:$K,AA655)="","",IF(I655="H",INDEX(Matches!$K:$K,AA655),INDEX(Matches!$J:$J,AA655)))</f>
        <v/>
      </c>
      <c r="V655" s="30">
        <f>IF(T655="","",T655-U655)</f>
        <v/>
      </c>
      <c r="W655" s="33">
        <f>IF(I655="H",INDEX(Matches!$T:$T,AA655),INDEX(Matches!$U:$U,AA655))</f>
        <v/>
      </c>
      <c r="X655" s="11">
        <f>INDEX(Matches!$X:$X,AA655)</f>
        <v/>
      </c>
      <c r="Y655" s="30">
        <f>IF(O655="","",O655-S655)</f>
        <v/>
      </c>
      <c r="Z655" s="30">
        <f>IF(W655="","",W655-S655)</f>
        <v/>
      </c>
      <c r="AA655" s="24">
        <f>MATCH(J655,Matches!$A:$A,0)</f>
        <v/>
      </c>
      <c r="AB655" s="33" t="n"/>
      <c r="AC655" s="33" t="n">
        <v>1.610272891052324</v>
      </c>
      <c r="AD655" s="24" t="n"/>
      <c r="AE655" s="24" t="n">
        <v>2</v>
      </c>
      <c r="AF655" s="33" t="n"/>
      <c r="AG655" s="33" t="n"/>
    </row>
    <row r="656">
      <c r="A656" s="24" t="inlineStr">
        <is>
          <t>Nott'm Forest|9</t>
        </is>
      </c>
      <c r="B656" s="24" t="inlineStr">
        <is>
          <t>E0</t>
        </is>
      </c>
      <c r="C656" s="24" t="inlineStr">
        <is>
          <t>Premier League</t>
        </is>
      </c>
      <c r="D656" s="24" t="inlineStr">
        <is>
          <t>Nott'm Forest</t>
        </is>
      </c>
      <c r="E656" s="24" t="n">
        <v>9</v>
      </c>
      <c r="F656" s="24" t="n">
        <v>3</v>
      </c>
      <c r="G656" s="29" t="n">
        <v>46326.625</v>
      </c>
      <c r="H656" s="24" t="inlineStr">
        <is>
          <t>Brentford</t>
        </is>
      </c>
      <c r="I656" s="24" t="inlineStr">
        <is>
          <t>A</t>
        </is>
      </c>
      <c r="J656" s="24" t="inlineStr">
        <is>
          <t>E0-Brentfor-NottmFor</t>
        </is>
      </c>
      <c r="K656" s="24" t="n">
        <v>12</v>
      </c>
      <c r="L656" s="11">
        <f>IF(INDEX(Matches!$X:$X,AA656)=0,"",IF(I656="H",INDEX(Matches!$H:$H,AA656),INDEX(Matches!$I:$I,AA656)))</f>
        <v/>
      </c>
      <c r="M656" s="11">
        <f>IF(INDEX(Matches!$X:$X,AA656)=0,"",IF(I656="H",INDEX(Matches!$I:$I,AA656),INDEX(Matches!$H:$H,AA656)))</f>
        <v/>
      </c>
      <c r="N656" s="11">
        <f>IF(L656="","",IF(L656&gt;M656,"W",IF(L656=M656,"D","L")))</f>
        <v/>
      </c>
      <c r="O656" s="11">
        <f>IF(L656="","",IF(L656&gt;M656,3,IF(L656=M656,1,0)))</f>
        <v/>
      </c>
      <c r="P656" s="31">
        <f>IF(I656="H",INDEX(Matches!$L:$L,AA656),INDEX(Matches!$N:$N,AA656))</f>
        <v/>
      </c>
      <c r="Q656" s="31">
        <f>INDEX(Matches!$M:$M,AA656)</f>
        <v/>
      </c>
      <c r="R656" s="31">
        <f>IF(I656="H",INDEX(Matches!$N:$N,AA656),INDEX(Matches!$L:$L,AA656))</f>
        <v/>
      </c>
      <c r="S656" s="33">
        <f>IF(I656="H",INDEX(Matches!$O:$O,AA656),INDEX(Matches!$P:$P,AA656))</f>
        <v/>
      </c>
      <c r="T656" s="33">
        <f>IF(INDEX(Matches!$J:$J,AA656)="","",IF(I656="H",INDEX(Matches!$J:$J,AA656),INDEX(Matches!$K:$K,AA656)))</f>
        <v/>
      </c>
      <c r="U656" s="33">
        <f>IF(INDEX(Matches!$K:$K,AA656)="","",IF(I656="H",INDEX(Matches!$K:$K,AA656),INDEX(Matches!$J:$J,AA656)))</f>
        <v/>
      </c>
      <c r="V656" s="30">
        <f>IF(T656="","",T656-U656)</f>
        <v/>
      </c>
      <c r="W656" s="33">
        <f>IF(I656="H",INDEX(Matches!$T:$T,AA656),INDEX(Matches!$U:$U,AA656))</f>
        <v/>
      </c>
      <c r="X656" s="11">
        <f>INDEX(Matches!$X:$X,AA656)</f>
        <v/>
      </c>
      <c r="Y656" s="30">
        <f>IF(O656="","",O656-S656)</f>
        <v/>
      </c>
      <c r="Z656" s="30">
        <f>IF(W656="","",W656-S656)</f>
        <v/>
      </c>
      <c r="AA656" s="24">
        <f>MATCH(J656,Matches!$A:$A,0)</f>
        <v/>
      </c>
      <c r="AB656" s="33" t="n"/>
      <c r="AC656" s="33" t="n">
        <v>1.178902807944248</v>
      </c>
      <c r="AD656" s="24" t="n"/>
      <c r="AE656" s="24" t="n">
        <v>3</v>
      </c>
      <c r="AF656" s="33" t="n"/>
      <c r="AG656" s="33" t="n"/>
    </row>
    <row r="657">
      <c r="A657" s="24" t="inlineStr">
        <is>
          <t>Nott'm Forest|10</t>
        </is>
      </c>
      <c r="B657" s="24" t="inlineStr">
        <is>
          <t>E0</t>
        </is>
      </c>
      <c r="C657" s="24" t="inlineStr">
        <is>
          <t>Premier League</t>
        </is>
      </c>
      <c r="D657" s="24" t="inlineStr">
        <is>
          <t>Nott'm Forest</t>
        </is>
      </c>
      <c r="E657" s="24" t="n">
        <v>10</v>
      </c>
      <c r="F657" s="24" t="n">
        <v>3</v>
      </c>
      <c r="G657" s="29" t="n">
        <v>46333.72916666666</v>
      </c>
      <c r="H657" s="24" t="inlineStr">
        <is>
          <t>Man City</t>
        </is>
      </c>
      <c r="I657" s="24" t="inlineStr">
        <is>
          <t>H</t>
        </is>
      </c>
      <c r="J657" s="24" t="inlineStr">
        <is>
          <t>E0-NottmFor-ManCity</t>
        </is>
      </c>
      <c r="K657" s="24" t="n">
        <v>2</v>
      </c>
      <c r="L657" s="11">
        <f>IF(INDEX(Matches!$X:$X,AA657)=0,"",IF(I657="H",INDEX(Matches!$H:$H,AA657),INDEX(Matches!$I:$I,AA657)))</f>
        <v/>
      </c>
      <c r="M657" s="11">
        <f>IF(INDEX(Matches!$X:$X,AA657)=0,"",IF(I657="H",INDEX(Matches!$I:$I,AA657),INDEX(Matches!$H:$H,AA657)))</f>
        <v/>
      </c>
      <c r="N657" s="11">
        <f>IF(L657="","",IF(L657&gt;M657,"W",IF(L657=M657,"D","L")))</f>
        <v/>
      </c>
      <c r="O657" s="11">
        <f>IF(L657="","",IF(L657&gt;M657,3,IF(L657=M657,1,0)))</f>
        <v/>
      </c>
      <c r="P657" s="31">
        <f>IF(I657="H",INDEX(Matches!$L:$L,AA657),INDEX(Matches!$N:$N,AA657))</f>
        <v/>
      </c>
      <c r="Q657" s="31">
        <f>INDEX(Matches!$M:$M,AA657)</f>
        <v/>
      </c>
      <c r="R657" s="31">
        <f>IF(I657="H",INDEX(Matches!$N:$N,AA657),INDEX(Matches!$L:$L,AA657))</f>
        <v/>
      </c>
      <c r="S657" s="33">
        <f>IF(I657="H",INDEX(Matches!$O:$O,AA657),INDEX(Matches!$P:$P,AA657))</f>
        <v/>
      </c>
      <c r="T657" s="33">
        <f>IF(INDEX(Matches!$J:$J,AA657)="","",IF(I657="H",INDEX(Matches!$J:$J,AA657),INDEX(Matches!$K:$K,AA657)))</f>
        <v/>
      </c>
      <c r="U657" s="33">
        <f>IF(INDEX(Matches!$K:$K,AA657)="","",IF(I657="H",INDEX(Matches!$K:$K,AA657),INDEX(Matches!$J:$J,AA657)))</f>
        <v/>
      </c>
      <c r="V657" s="30">
        <f>IF(T657="","",T657-U657)</f>
        <v/>
      </c>
      <c r="W657" s="33">
        <f>IF(I657="H",INDEX(Matches!$T:$T,AA657),INDEX(Matches!$U:$U,AA657))</f>
        <v/>
      </c>
      <c r="X657" s="11">
        <f>INDEX(Matches!$X:$X,AA657)</f>
        <v/>
      </c>
      <c r="Y657" s="30">
        <f>IF(O657="","",O657-S657)</f>
        <v/>
      </c>
      <c r="Z657" s="30">
        <f>IF(W657="","",W657-S657)</f>
        <v/>
      </c>
      <c r="AA657" s="24">
        <f>MATCH(J657,Matches!$A:$A,0)</f>
        <v/>
      </c>
      <c r="AB657" s="33" t="n"/>
      <c r="AC657" s="33" t="n">
        <v>0.8858500384563803</v>
      </c>
      <c r="AD657" s="24" t="n"/>
      <c r="AE657" s="24" t="n">
        <v>3</v>
      </c>
      <c r="AF657" s="33" t="n"/>
      <c r="AG657" s="33" t="n"/>
    </row>
    <row r="658">
      <c r="A658" s="24" t="inlineStr">
        <is>
          <t>Nott'm Forest|11</t>
        </is>
      </c>
      <c r="B658" s="24" t="inlineStr">
        <is>
          <t>E0</t>
        </is>
      </c>
      <c r="C658" s="24" t="inlineStr">
        <is>
          <t>Premier League</t>
        </is>
      </c>
      <c r="D658" s="24" t="inlineStr">
        <is>
          <t>Nott'm Forest</t>
        </is>
      </c>
      <c r="E658" s="24" t="n">
        <v>11</v>
      </c>
      <c r="F658" s="24" t="n">
        <v>3</v>
      </c>
      <c r="G658" s="29" t="n">
        <v>46347.625</v>
      </c>
      <c r="H658" s="24" t="inlineStr">
        <is>
          <t>Bournemouth</t>
        </is>
      </c>
      <c r="I658" s="24" t="inlineStr">
        <is>
          <t>A</t>
        </is>
      </c>
      <c r="J658" s="24" t="inlineStr">
        <is>
          <t>E0-Bournemo-NottmFor</t>
        </is>
      </c>
      <c r="K658" s="24" t="n">
        <v>11</v>
      </c>
      <c r="L658" s="11">
        <f>IF(INDEX(Matches!$X:$X,AA658)=0,"",IF(I658="H",INDEX(Matches!$H:$H,AA658),INDEX(Matches!$I:$I,AA658)))</f>
        <v/>
      </c>
      <c r="M658" s="11">
        <f>IF(INDEX(Matches!$X:$X,AA658)=0,"",IF(I658="H",INDEX(Matches!$I:$I,AA658),INDEX(Matches!$H:$H,AA658)))</f>
        <v/>
      </c>
      <c r="N658" s="11">
        <f>IF(L658="","",IF(L658&gt;M658,"W",IF(L658=M658,"D","L")))</f>
        <v/>
      </c>
      <c r="O658" s="11">
        <f>IF(L658="","",IF(L658&gt;M658,3,IF(L658=M658,1,0)))</f>
        <v/>
      </c>
      <c r="P658" s="31">
        <f>IF(I658="H",INDEX(Matches!$L:$L,AA658),INDEX(Matches!$N:$N,AA658))</f>
        <v/>
      </c>
      <c r="Q658" s="31">
        <f>INDEX(Matches!$M:$M,AA658)</f>
        <v/>
      </c>
      <c r="R658" s="31">
        <f>IF(I658="H",INDEX(Matches!$N:$N,AA658),INDEX(Matches!$L:$L,AA658))</f>
        <v/>
      </c>
      <c r="S658" s="33">
        <f>IF(I658="H",INDEX(Matches!$O:$O,AA658),INDEX(Matches!$P:$P,AA658))</f>
        <v/>
      </c>
      <c r="T658" s="33">
        <f>IF(INDEX(Matches!$J:$J,AA658)="","",IF(I658="H",INDEX(Matches!$J:$J,AA658),INDEX(Matches!$K:$K,AA658)))</f>
        <v/>
      </c>
      <c r="U658" s="33">
        <f>IF(INDEX(Matches!$K:$K,AA658)="","",IF(I658="H",INDEX(Matches!$K:$K,AA658),INDEX(Matches!$J:$J,AA658)))</f>
        <v/>
      </c>
      <c r="V658" s="30">
        <f>IF(T658="","",T658-U658)</f>
        <v/>
      </c>
      <c r="W658" s="33">
        <f>IF(I658="H",INDEX(Matches!$T:$T,AA658),INDEX(Matches!$U:$U,AA658))</f>
        <v/>
      </c>
      <c r="X658" s="11">
        <f>INDEX(Matches!$X:$X,AA658)</f>
        <v/>
      </c>
      <c r="Y658" s="30">
        <f>IF(O658="","",O658-S658)</f>
        <v/>
      </c>
      <c r="Z658" s="30">
        <f>IF(W658="","",W658-S658)</f>
        <v/>
      </c>
      <c r="AA658" s="24">
        <f>MATCH(J658,Matches!$A:$A,0)</f>
        <v/>
      </c>
      <c r="AB658" s="33" t="n"/>
      <c r="AC658" s="33" t="n">
        <v>1.150182169103937</v>
      </c>
      <c r="AD658" s="24" t="n"/>
      <c r="AE658" s="24" t="n">
        <v>3</v>
      </c>
      <c r="AF658" s="33" t="n"/>
      <c r="AG658" s="33" t="n"/>
    </row>
    <row r="659">
      <c r="A659" s="24" t="inlineStr">
        <is>
          <t>Nott'm Forest|12</t>
        </is>
      </c>
      <c r="B659" s="24" t="inlineStr">
        <is>
          <t>E0</t>
        </is>
      </c>
      <c r="C659" s="24" t="inlineStr">
        <is>
          <t>Premier League</t>
        </is>
      </c>
      <c r="D659" s="24" t="inlineStr">
        <is>
          <t>Nott'm Forest</t>
        </is>
      </c>
      <c r="E659" s="24" t="n">
        <v>12</v>
      </c>
      <c r="F659" s="24" t="n">
        <v>3</v>
      </c>
      <c r="G659" s="29" t="n">
        <v>46353.83333333334</v>
      </c>
      <c r="H659" s="24" t="inlineStr">
        <is>
          <t>Chelsea</t>
        </is>
      </c>
      <c r="I659" s="24" t="inlineStr">
        <is>
          <t>H</t>
        </is>
      </c>
      <c r="J659" s="24" t="inlineStr">
        <is>
          <t>E0-NottmFor-Chelsea</t>
        </is>
      </c>
      <c r="K659" s="24" t="n">
        <v>5</v>
      </c>
      <c r="L659" s="11">
        <f>IF(INDEX(Matches!$X:$X,AA659)=0,"",IF(I659="H",INDEX(Matches!$H:$H,AA659),INDEX(Matches!$I:$I,AA659)))</f>
        <v/>
      </c>
      <c r="M659" s="11">
        <f>IF(INDEX(Matches!$X:$X,AA659)=0,"",IF(I659="H",INDEX(Matches!$I:$I,AA659),INDEX(Matches!$H:$H,AA659)))</f>
        <v/>
      </c>
      <c r="N659" s="11">
        <f>IF(L659="","",IF(L659&gt;M659,"W",IF(L659=M659,"D","L")))</f>
        <v/>
      </c>
      <c r="O659" s="11">
        <f>IF(L659="","",IF(L659&gt;M659,3,IF(L659=M659,1,0)))</f>
        <v/>
      </c>
      <c r="P659" s="31">
        <f>IF(I659="H",INDEX(Matches!$L:$L,AA659),INDEX(Matches!$N:$N,AA659))</f>
        <v/>
      </c>
      <c r="Q659" s="31">
        <f>INDEX(Matches!$M:$M,AA659)</f>
        <v/>
      </c>
      <c r="R659" s="31">
        <f>IF(I659="H",INDEX(Matches!$N:$N,AA659),INDEX(Matches!$L:$L,AA659))</f>
        <v/>
      </c>
      <c r="S659" s="33">
        <f>IF(I659="H",INDEX(Matches!$O:$O,AA659),INDEX(Matches!$P:$P,AA659))</f>
        <v/>
      </c>
      <c r="T659" s="33">
        <f>IF(INDEX(Matches!$J:$J,AA659)="","",IF(I659="H",INDEX(Matches!$J:$J,AA659),INDEX(Matches!$K:$K,AA659)))</f>
        <v/>
      </c>
      <c r="U659" s="33">
        <f>IF(INDEX(Matches!$K:$K,AA659)="","",IF(I659="H",INDEX(Matches!$K:$K,AA659),INDEX(Matches!$J:$J,AA659)))</f>
        <v/>
      </c>
      <c r="V659" s="30">
        <f>IF(T659="","",T659-U659)</f>
        <v/>
      </c>
      <c r="W659" s="33">
        <f>IF(I659="H",INDEX(Matches!$T:$T,AA659),INDEX(Matches!$U:$U,AA659))</f>
        <v/>
      </c>
      <c r="X659" s="11">
        <f>INDEX(Matches!$X:$X,AA659)</f>
        <v/>
      </c>
      <c r="Y659" s="30">
        <f>IF(O659="","",O659-S659)</f>
        <v/>
      </c>
      <c r="Z659" s="30">
        <f>IF(W659="","",W659-S659)</f>
        <v/>
      </c>
      <c r="AA659" s="24">
        <f>MATCH(J659,Matches!$A:$A,0)</f>
        <v/>
      </c>
      <c r="AB659" s="33" t="n"/>
      <c r="AC659" s="33" t="n">
        <v>1.092278887644889</v>
      </c>
      <c r="AD659" s="24" t="n"/>
      <c r="AE659" s="24" t="n">
        <v>3</v>
      </c>
      <c r="AF659" s="33" t="n"/>
      <c r="AG659" s="33" t="n"/>
    </row>
    <row r="660">
      <c r="A660" s="24" t="inlineStr">
        <is>
          <t>Nott'm Forest|13</t>
        </is>
      </c>
      <c r="B660" s="24" t="inlineStr">
        <is>
          <t>E0</t>
        </is>
      </c>
      <c r="C660" s="24" t="inlineStr">
        <is>
          <t>Premier League</t>
        </is>
      </c>
      <c r="D660" s="24" t="inlineStr">
        <is>
          <t>Nott'm Forest</t>
        </is>
      </c>
      <c r="E660" s="24" t="n">
        <v>13</v>
      </c>
      <c r="F660" s="24" t="n">
        <v>4</v>
      </c>
      <c r="G660" s="29" t="n">
        <v>46358.83333333334</v>
      </c>
      <c r="H660" s="24" t="inlineStr">
        <is>
          <t>Hull</t>
        </is>
      </c>
      <c r="I660" s="24" t="inlineStr">
        <is>
          <t>A</t>
        </is>
      </c>
      <c r="J660" s="24" t="inlineStr">
        <is>
          <t>E0-Hull-NottmFor</t>
        </is>
      </c>
      <c r="K660" s="24" t="n">
        <v>20</v>
      </c>
      <c r="L660" s="11">
        <f>IF(INDEX(Matches!$X:$X,AA660)=0,"",IF(I660="H",INDEX(Matches!$H:$H,AA660),INDEX(Matches!$I:$I,AA660)))</f>
        <v/>
      </c>
      <c r="M660" s="11">
        <f>IF(INDEX(Matches!$X:$X,AA660)=0,"",IF(I660="H",INDEX(Matches!$I:$I,AA660),INDEX(Matches!$H:$H,AA660)))</f>
        <v/>
      </c>
      <c r="N660" s="11">
        <f>IF(L660="","",IF(L660&gt;M660,"W",IF(L660=M660,"D","L")))</f>
        <v/>
      </c>
      <c r="O660" s="11">
        <f>IF(L660="","",IF(L660&gt;M660,3,IF(L660=M660,1,0)))</f>
        <v/>
      </c>
      <c r="P660" s="31">
        <f>IF(I660="H",INDEX(Matches!$L:$L,AA660),INDEX(Matches!$N:$N,AA660))</f>
        <v/>
      </c>
      <c r="Q660" s="31">
        <f>INDEX(Matches!$M:$M,AA660)</f>
        <v/>
      </c>
      <c r="R660" s="31">
        <f>IF(I660="H",INDEX(Matches!$N:$N,AA660),INDEX(Matches!$L:$L,AA660))</f>
        <v/>
      </c>
      <c r="S660" s="33">
        <f>IF(I660="H",INDEX(Matches!$O:$O,AA660),INDEX(Matches!$P:$P,AA660))</f>
        <v/>
      </c>
      <c r="T660" s="33">
        <f>IF(INDEX(Matches!$J:$J,AA660)="","",IF(I660="H",INDEX(Matches!$J:$J,AA660),INDEX(Matches!$K:$K,AA660)))</f>
        <v/>
      </c>
      <c r="U660" s="33">
        <f>IF(INDEX(Matches!$K:$K,AA660)="","",IF(I660="H",INDEX(Matches!$K:$K,AA660),INDEX(Matches!$J:$J,AA660)))</f>
        <v/>
      </c>
      <c r="V660" s="30">
        <f>IF(T660="","",T660-U660)</f>
        <v/>
      </c>
      <c r="W660" s="33">
        <f>IF(I660="H",INDEX(Matches!$T:$T,AA660),INDEX(Matches!$U:$U,AA660))</f>
        <v/>
      </c>
      <c r="X660" s="11">
        <f>INDEX(Matches!$X:$X,AA660)</f>
        <v/>
      </c>
      <c r="Y660" s="30">
        <f>IF(O660="","",O660-S660)</f>
        <v/>
      </c>
      <c r="Z660" s="30">
        <f>IF(W660="","",W660-S660)</f>
        <v/>
      </c>
      <c r="AA660" s="24">
        <f>MATCH(J660,Matches!$A:$A,0)</f>
        <v/>
      </c>
      <c r="AB660" s="33" t="n"/>
      <c r="AC660" s="33" t="n">
        <v>1.859374502456773</v>
      </c>
      <c r="AD660" s="24" t="n"/>
      <c r="AE660" s="24" t="n">
        <v>4</v>
      </c>
      <c r="AF660" s="33" t="n"/>
      <c r="AG660" s="33" t="n"/>
    </row>
    <row r="661">
      <c r="A661" s="24" t="inlineStr">
        <is>
          <t>Nott'm Forest|14</t>
        </is>
      </c>
      <c r="B661" s="24" t="inlineStr">
        <is>
          <t>E0</t>
        </is>
      </c>
      <c r="C661" s="24" t="inlineStr">
        <is>
          <t>Premier League</t>
        </is>
      </c>
      <c r="D661" s="24" t="inlineStr">
        <is>
          <t>Nott'm Forest</t>
        </is>
      </c>
      <c r="E661" s="24" t="n">
        <v>14</v>
      </c>
      <c r="F661" s="24" t="n">
        <v>4</v>
      </c>
      <c r="G661" s="29" t="n">
        <v>46361.625</v>
      </c>
      <c r="H661" s="24" t="inlineStr">
        <is>
          <t>Brighton</t>
        </is>
      </c>
      <c r="I661" s="24" t="inlineStr">
        <is>
          <t>H</t>
        </is>
      </c>
      <c r="J661" s="24" t="inlineStr">
        <is>
          <t>E0-NottmFor-Brighton</t>
        </is>
      </c>
      <c r="K661" s="24" t="n">
        <v>8</v>
      </c>
      <c r="L661" s="11">
        <f>IF(INDEX(Matches!$X:$X,AA661)=0,"",IF(I661="H",INDEX(Matches!$H:$H,AA661),INDEX(Matches!$I:$I,AA661)))</f>
        <v/>
      </c>
      <c r="M661" s="11">
        <f>IF(INDEX(Matches!$X:$X,AA661)=0,"",IF(I661="H",INDEX(Matches!$I:$I,AA661),INDEX(Matches!$H:$H,AA661)))</f>
        <v/>
      </c>
      <c r="N661" s="11">
        <f>IF(L661="","",IF(L661&gt;M661,"W",IF(L661=M661,"D","L")))</f>
        <v/>
      </c>
      <c r="O661" s="11">
        <f>IF(L661="","",IF(L661&gt;M661,3,IF(L661=M661,1,0)))</f>
        <v/>
      </c>
      <c r="P661" s="31">
        <f>IF(I661="H",INDEX(Matches!$L:$L,AA661),INDEX(Matches!$N:$N,AA661))</f>
        <v/>
      </c>
      <c r="Q661" s="31">
        <f>INDEX(Matches!$M:$M,AA661)</f>
        <v/>
      </c>
      <c r="R661" s="31">
        <f>IF(I661="H",INDEX(Matches!$N:$N,AA661),INDEX(Matches!$L:$L,AA661))</f>
        <v/>
      </c>
      <c r="S661" s="33">
        <f>IF(I661="H",INDEX(Matches!$O:$O,AA661),INDEX(Matches!$P:$P,AA661))</f>
        <v/>
      </c>
      <c r="T661" s="33">
        <f>IF(INDEX(Matches!$J:$J,AA661)="","",IF(I661="H",INDEX(Matches!$J:$J,AA661),INDEX(Matches!$K:$K,AA661)))</f>
        <v/>
      </c>
      <c r="U661" s="33">
        <f>IF(INDEX(Matches!$K:$K,AA661)="","",IF(I661="H",INDEX(Matches!$K:$K,AA661),INDEX(Matches!$J:$J,AA661)))</f>
        <v/>
      </c>
      <c r="V661" s="30">
        <f>IF(T661="","",T661-U661)</f>
        <v/>
      </c>
      <c r="W661" s="33">
        <f>IF(I661="H",INDEX(Matches!$T:$T,AA661),INDEX(Matches!$U:$U,AA661))</f>
        <v/>
      </c>
      <c r="X661" s="11">
        <f>INDEX(Matches!$X:$X,AA661)</f>
        <v/>
      </c>
      <c r="Y661" s="30">
        <f>IF(O661="","",O661-S661)</f>
        <v/>
      </c>
      <c r="Z661" s="30">
        <f>IF(W661="","",W661-S661)</f>
        <v/>
      </c>
      <c r="AA661" s="24">
        <f>MATCH(J661,Matches!$A:$A,0)</f>
        <v/>
      </c>
      <c r="AB661" s="33" t="n"/>
      <c r="AC661" s="33" t="n">
        <v>1.388229018655232</v>
      </c>
      <c r="AD661" s="24" t="n"/>
      <c r="AE661" s="24" t="n">
        <v>4</v>
      </c>
      <c r="AF661" s="33" t="n"/>
      <c r="AG661" s="33" t="n"/>
    </row>
    <row r="662">
      <c r="A662" s="24" t="inlineStr">
        <is>
          <t>Nott'm Forest|15</t>
        </is>
      </c>
      <c r="B662" s="24" t="inlineStr">
        <is>
          <t>E0</t>
        </is>
      </c>
      <c r="C662" s="24" t="inlineStr">
        <is>
          <t>Premier League</t>
        </is>
      </c>
      <c r="D662" s="24" t="inlineStr">
        <is>
          <t>Nott'm Forest</t>
        </is>
      </c>
      <c r="E662" s="24" t="n">
        <v>15</v>
      </c>
      <c r="F662" s="24" t="n">
        <v>4</v>
      </c>
      <c r="G662" s="29" t="n">
        <v>46368.625</v>
      </c>
      <c r="H662" s="24" t="inlineStr">
        <is>
          <t>Sunderland</t>
        </is>
      </c>
      <c r="I662" s="24" t="inlineStr">
        <is>
          <t>A</t>
        </is>
      </c>
      <c r="J662" s="24" t="inlineStr">
        <is>
          <t>E0-Sunderla-NottmFor</t>
        </is>
      </c>
      <c r="K662" s="24" t="n">
        <v>17</v>
      </c>
      <c r="L662" s="11">
        <f>IF(INDEX(Matches!$X:$X,AA662)=0,"",IF(I662="H",INDEX(Matches!$H:$H,AA662),INDEX(Matches!$I:$I,AA662)))</f>
        <v/>
      </c>
      <c r="M662" s="11">
        <f>IF(INDEX(Matches!$X:$X,AA662)=0,"",IF(I662="H",INDEX(Matches!$I:$I,AA662),INDEX(Matches!$H:$H,AA662)))</f>
        <v/>
      </c>
      <c r="N662" s="11">
        <f>IF(L662="","",IF(L662&gt;M662,"W",IF(L662=M662,"D","L")))</f>
        <v/>
      </c>
      <c r="O662" s="11">
        <f>IF(L662="","",IF(L662&gt;M662,3,IF(L662=M662,1,0)))</f>
        <v/>
      </c>
      <c r="P662" s="31">
        <f>IF(I662="H",INDEX(Matches!$L:$L,AA662),INDEX(Matches!$N:$N,AA662))</f>
        <v/>
      </c>
      <c r="Q662" s="31">
        <f>INDEX(Matches!$M:$M,AA662)</f>
        <v/>
      </c>
      <c r="R662" s="31">
        <f>IF(I662="H",INDEX(Matches!$N:$N,AA662),INDEX(Matches!$L:$L,AA662))</f>
        <v/>
      </c>
      <c r="S662" s="33">
        <f>IF(I662="H",INDEX(Matches!$O:$O,AA662),INDEX(Matches!$P:$P,AA662))</f>
        <v/>
      </c>
      <c r="T662" s="33">
        <f>IF(INDEX(Matches!$J:$J,AA662)="","",IF(I662="H",INDEX(Matches!$J:$J,AA662),INDEX(Matches!$K:$K,AA662)))</f>
        <v/>
      </c>
      <c r="U662" s="33">
        <f>IF(INDEX(Matches!$K:$K,AA662)="","",IF(I662="H",INDEX(Matches!$K:$K,AA662),INDEX(Matches!$J:$J,AA662)))</f>
        <v/>
      </c>
      <c r="V662" s="30">
        <f>IF(T662="","",T662-U662)</f>
        <v/>
      </c>
      <c r="W662" s="33">
        <f>IF(I662="H",INDEX(Matches!$T:$T,AA662),INDEX(Matches!$U:$U,AA662))</f>
        <v/>
      </c>
      <c r="X662" s="11">
        <f>INDEX(Matches!$X:$X,AA662)</f>
        <v/>
      </c>
      <c r="Y662" s="30">
        <f>IF(O662="","",O662-S662)</f>
        <v/>
      </c>
      <c r="Z662" s="30">
        <f>IF(W662="","",W662-S662)</f>
        <v/>
      </c>
      <c r="AA662" s="24">
        <f>MATCH(J662,Matches!$A:$A,0)</f>
        <v/>
      </c>
      <c r="AB662" s="33" t="n"/>
      <c r="AC662" s="33" t="n">
        <v>1.367216695413916</v>
      </c>
      <c r="AD662" s="24" t="n"/>
      <c r="AE662" s="24" t="n">
        <v>4</v>
      </c>
      <c r="AF662" s="33" t="n"/>
      <c r="AG662" s="33" t="n"/>
    </row>
    <row r="663">
      <c r="A663" s="24" t="inlineStr">
        <is>
          <t>Nott'm Forest|16</t>
        </is>
      </c>
      <c r="B663" s="24" t="inlineStr">
        <is>
          <t>E0</t>
        </is>
      </c>
      <c r="C663" s="24" t="inlineStr">
        <is>
          <t>Premier League</t>
        </is>
      </c>
      <c r="D663" s="24" t="inlineStr">
        <is>
          <t>Nott'm Forest</t>
        </is>
      </c>
      <c r="E663" s="24" t="n">
        <v>16</v>
      </c>
      <c r="F663" s="24" t="n">
        <v>4</v>
      </c>
      <c r="G663" s="29" t="n">
        <v>46375.625</v>
      </c>
      <c r="H663" s="24" t="inlineStr">
        <is>
          <t>Everton</t>
        </is>
      </c>
      <c r="I663" s="24" t="inlineStr">
        <is>
          <t>H</t>
        </is>
      </c>
      <c r="J663" s="24" t="inlineStr">
        <is>
          <t>E0-NottmFor-Everton</t>
        </is>
      </c>
      <c r="K663" s="24" t="n">
        <v>10</v>
      </c>
      <c r="L663" s="11">
        <f>IF(INDEX(Matches!$X:$X,AA663)=0,"",IF(I663="H",INDEX(Matches!$H:$H,AA663),INDEX(Matches!$I:$I,AA663)))</f>
        <v/>
      </c>
      <c r="M663" s="11">
        <f>IF(INDEX(Matches!$X:$X,AA663)=0,"",IF(I663="H",INDEX(Matches!$I:$I,AA663),INDEX(Matches!$H:$H,AA663)))</f>
        <v/>
      </c>
      <c r="N663" s="11">
        <f>IF(L663="","",IF(L663&gt;M663,"W",IF(L663=M663,"D","L")))</f>
        <v/>
      </c>
      <c r="O663" s="11">
        <f>IF(L663="","",IF(L663&gt;M663,3,IF(L663=M663,1,0)))</f>
        <v/>
      </c>
      <c r="P663" s="31">
        <f>IF(I663="H",INDEX(Matches!$L:$L,AA663),INDEX(Matches!$N:$N,AA663))</f>
        <v/>
      </c>
      <c r="Q663" s="31">
        <f>INDEX(Matches!$M:$M,AA663)</f>
        <v/>
      </c>
      <c r="R663" s="31">
        <f>IF(I663="H",INDEX(Matches!$N:$N,AA663),INDEX(Matches!$L:$L,AA663))</f>
        <v/>
      </c>
      <c r="S663" s="33">
        <f>IF(I663="H",INDEX(Matches!$O:$O,AA663),INDEX(Matches!$P:$P,AA663))</f>
        <v/>
      </c>
      <c r="T663" s="33">
        <f>IF(INDEX(Matches!$J:$J,AA663)="","",IF(I663="H",INDEX(Matches!$J:$J,AA663),INDEX(Matches!$K:$K,AA663)))</f>
        <v/>
      </c>
      <c r="U663" s="33">
        <f>IF(INDEX(Matches!$K:$K,AA663)="","",IF(I663="H",INDEX(Matches!$K:$K,AA663),INDEX(Matches!$J:$J,AA663)))</f>
        <v/>
      </c>
      <c r="V663" s="30">
        <f>IF(T663="","",T663-U663)</f>
        <v/>
      </c>
      <c r="W663" s="33">
        <f>IF(I663="H",INDEX(Matches!$T:$T,AA663),INDEX(Matches!$U:$U,AA663))</f>
        <v/>
      </c>
      <c r="X663" s="11">
        <f>INDEX(Matches!$X:$X,AA663)</f>
        <v/>
      </c>
      <c r="Y663" s="30">
        <f>IF(O663="","",O663-S663)</f>
        <v/>
      </c>
      <c r="Z663" s="30">
        <f>IF(W663="","",W663-S663)</f>
        <v/>
      </c>
      <c r="AA663" s="24">
        <f>MATCH(J663,Matches!$A:$A,0)</f>
        <v/>
      </c>
      <c r="AB663" s="33" t="n"/>
      <c r="AC663" s="33" t="n">
        <v>1.53875983608763</v>
      </c>
      <c r="AD663" s="24" t="n"/>
      <c r="AE663" s="24" t="n">
        <v>4</v>
      </c>
      <c r="AF663" s="33" t="n"/>
      <c r="AG663" s="33" t="n"/>
    </row>
    <row r="664">
      <c r="A664" s="24" t="inlineStr">
        <is>
          <t>Nott'm Forest|17</t>
        </is>
      </c>
      <c r="B664" s="24" t="inlineStr">
        <is>
          <t>E0</t>
        </is>
      </c>
      <c r="C664" s="24" t="inlineStr">
        <is>
          <t>Premier League</t>
        </is>
      </c>
      <c r="D664" s="24" t="inlineStr">
        <is>
          <t>Nott'm Forest</t>
        </is>
      </c>
      <c r="E664" s="24" t="n">
        <v>17</v>
      </c>
      <c r="F664" s="24" t="n">
        <v>5</v>
      </c>
      <c r="G664" s="29" t="n">
        <v>46383.6875</v>
      </c>
      <c r="H664" s="24" t="inlineStr">
        <is>
          <t>Man Utd</t>
        </is>
      </c>
      <c r="I664" s="24" t="inlineStr">
        <is>
          <t>A</t>
        </is>
      </c>
      <c r="J664" s="24" t="inlineStr">
        <is>
          <t>E0-ManUtd-NottmFor</t>
        </is>
      </c>
      <c r="K664" s="24" t="n">
        <v>4</v>
      </c>
      <c r="L664" s="11">
        <f>IF(INDEX(Matches!$X:$X,AA664)=0,"",IF(I664="H",INDEX(Matches!$H:$H,AA664),INDEX(Matches!$I:$I,AA664)))</f>
        <v/>
      </c>
      <c r="M664" s="11">
        <f>IF(INDEX(Matches!$X:$X,AA664)=0,"",IF(I664="H",INDEX(Matches!$I:$I,AA664),INDEX(Matches!$H:$H,AA664)))</f>
        <v/>
      </c>
      <c r="N664" s="11">
        <f>IF(L664="","",IF(L664&gt;M664,"W",IF(L664=M664,"D","L")))</f>
        <v/>
      </c>
      <c r="O664" s="11">
        <f>IF(L664="","",IF(L664&gt;M664,3,IF(L664=M664,1,0)))</f>
        <v/>
      </c>
      <c r="P664" s="31">
        <f>IF(I664="H",INDEX(Matches!$L:$L,AA664),INDEX(Matches!$N:$N,AA664))</f>
        <v/>
      </c>
      <c r="Q664" s="31">
        <f>INDEX(Matches!$M:$M,AA664)</f>
        <v/>
      </c>
      <c r="R664" s="31">
        <f>IF(I664="H",INDEX(Matches!$N:$N,AA664),INDEX(Matches!$L:$L,AA664))</f>
        <v/>
      </c>
      <c r="S664" s="33">
        <f>IF(I664="H",INDEX(Matches!$O:$O,AA664),INDEX(Matches!$P:$P,AA664))</f>
        <v/>
      </c>
      <c r="T664" s="33">
        <f>IF(INDEX(Matches!$J:$J,AA664)="","",IF(I664="H",INDEX(Matches!$J:$J,AA664),INDEX(Matches!$K:$K,AA664)))</f>
        <v/>
      </c>
      <c r="U664" s="33">
        <f>IF(INDEX(Matches!$K:$K,AA664)="","",IF(I664="H",INDEX(Matches!$K:$K,AA664),INDEX(Matches!$J:$J,AA664)))</f>
        <v/>
      </c>
      <c r="V664" s="30">
        <f>IF(T664="","",T664-U664)</f>
        <v/>
      </c>
      <c r="W664" s="33">
        <f>IF(I664="H",INDEX(Matches!$T:$T,AA664),INDEX(Matches!$U:$U,AA664))</f>
        <v/>
      </c>
      <c r="X664" s="11">
        <f>INDEX(Matches!$X:$X,AA664)</f>
        <v/>
      </c>
      <c r="Y664" s="30">
        <f>IF(O664="","",O664-S664)</f>
        <v/>
      </c>
      <c r="Z664" s="30">
        <f>IF(W664="","",W664-S664)</f>
        <v/>
      </c>
      <c r="AA664" s="24">
        <f>MATCH(J664,Matches!$A:$A,0)</f>
        <v/>
      </c>
      <c r="AB664" s="33" t="n"/>
      <c r="AC664" s="33" t="n">
        <v>0.7515833661221412</v>
      </c>
      <c r="AD664" s="24" t="n"/>
      <c r="AE664" s="24" t="n">
        <v>5</v>
      </c>
      <c r="AF664" s="33" t="n"/>
      <c r="AG664" s="33" t="n"/>
    </row>
    <row r="665">
      <c r="A665" s="24" t="inlineStr">
        <is>
          <t>Nott'm Forest|18</t>
        </is>
      </c>
      <c r="B665" s="24" t="inlineStr">
        <is>
          <t>E0</t>
        </is>
      </c>
      <c r="C665" s="24" t="inlineStr">
        <is>
          <t>Premier League</t>
        </is>
      </c>
      <c r="D665" s="24" t="inlineStr">
        <is>
          <t>Nott'm Forest</t>
        </is>
      </c>
      <c r="E665" s="24" t="n">
        <v>18</v>
      </c>
      <c r="F665" s="24" t="n">
        <v>5</v>
      </c>
      <c r="G665" s="29" t="n">
        <v>46386.8125</v>
      </c>
      <c r="H665" s="24" t="inlineStr">
        <is>
          <t>Newcastle</t>
        </is>
      </c>
      <c r="I665" s="24" t="inlineStr">
        <is>
          <t>A</t>
        </is>
      </c>
      <c r="J665" s="24" t="inlineStr">
        <is>
          <t>E0-Newcastl-NottmFor</t>
        </is>
      </c>
      <c r="K665" s="24" t="n">
        <v>9</v>
      </c>
      <c r="L665" s="11">
        <f>IF(INDEX(Matches!$X:$X,AA665)=0,"",IF(I665="H",INDEX(Matches!$H:$H,AA665),INDEX(Matches!$I:$I,AA665)))</f>
        <v/>
      </c>
      <c r="M665" s="11">
        <f>IF(INDEX(Matches!$X:$X,AA665)=0,"",IF(I665="H",INDEX(Matches!$I:$I,AA665),INDEX(Matches!$H:$H,AA665)))</f>
        <v/>
      </c>
      <c r="N665" s="11">
        <f>IF(L665="","",IF(L665&gt;M665,"W",IF(L665=M665,"D","L")))</f>
        <v/>
      </c>
      <c r="O665" s="11">
        <f>IF(L665="","",IF(L665&gt;M665,3,IF(L665=M665,1,0)))</f>
        <v/>
      </c>
      <c r="P665" s="31">
        <f>IF(I665="H",INDEX(Matches!$L:$L,AA665),INDEX(Matches!$N:$N,AA665))</f>
        <v/>
      </c>
      <c r="Q665" s="31">
        <f>INDEX(Matches!$M:$M,AA665)</f>
        <v/>
      </c>
      <c r="R665" s="31">
        <f>IF(I665="H",INDEX(Matches!$N:$N,AA665),INDEX(Matches!$L:$L,AA665))</f>
        <v/>
      </c>
      <c r="S665" s="33">
        <f>IF(I665="H",INDEX(Matches!$O:$O,AA665),INDEX(Matches!$P:$P,AA665))</f>
        <v/>
      </c>
      <c r="T665" s="33">
        <f>IF(INDEX(Matches!$J:$J,AA665)="","",IF(I665="H",INDEX(Matches!$J:$J,AA665),INDEX(Matches!$K:$K,AA665)))</f>
        <v/>
      </c>
      <c r="U665" s="33">
        <f>IF(INDEX(Matches!$K:$K,AA665)="","",IF(I665="H",INDEX(Matches!$K:$K,AA665),INDEX(Matches!$J:$J,AA665)))</f>
        <v/>
      </c>
      <c r="V665" s="30">
        <f>IF(T665="","",T665-U665)</f>
        <v/>
      </c>
      <c r="W665" s="33">
        <f>IF(I665="H",INDEX(Matches!$T:$T,AA665),INDEX(Matches!$U:$U,AA665))</f>
        <v/>
      </c>
      <c r="X665" s="11">
        <f>INDEX(Matches!$X:$X,AA665)</f>
        <v/>
      </c>
      <c r="Y665" s="30">
        <f>IF(O665="","",O665-S665)</f>
        <v/>
      </c>
      <c r="Z665" s="30">
        <f>IF(W665="","",W665-S665)</f>
        <v/>
      </c>
      <c r="AA665" s="24">
        <f>MATCH(J665,Matches!$A:$A,0)</f>
        <v/>
      </c>
      <c r="AB665" s="33" t="n"/>
      <c r="AC665" s="33" t="n">
        <v>1.185461374828863</v>
      </c>
      <c r="AD665" s="24" t="n"/>
      <c r="AE665" s="24" t="n">
        <v>5</v>
      </c>
      <c r="AF665" s="33" t="n"/>
      <c r="AG665" s="33" t="n"/>
    </row>
    <row r="666">
      <c r="A666" s="24" t="inlineStr">
        <is>
          <t>Nott'm Forest|19</t>
        </is>
      </c>
      <c r="B666" s="24" t="inlineStr">
        <is>
          <t>E0</t>
        </is>
      </c>
      <c r="C666" s="24" t="inlineStr">
        <is>
          <t>Premier League</t>
        </is>
      </c>
      <c r="D666" s="24" t="inlineStr">
        <is>
          <t>Nott'm Forest</t>
        </is>
      </c>
      <c r="E666" s="24" t="n">
        <v>19</v>
      </c>
      <c r="F666" s="24" t="n">
        <v>5</v>
      </c>
      <c r="G666" s="29" t="n">
        <v>46389.625</v>
      </c>
      <c r="H666" s="24" t="inlineStr">
        <is>
          <t>Fulham</t>
        </is>
      </c>
      <c r="I666" s="24" t="inlineStr">
        <is>
          <t>H</t>
        </is>
      </c>
      <c r="J666" s="24" t="inlineStr">
        <is>
          <t>E0-NottmFor-Fulham</t>
        </is>
      </c>
      <c r="K666" s="24" t="n">
        <v>16</v>
      </c>
      <c r="L666" s="11">
        <f>IF(INDEX(Matches!$X:$X,AA666)=0,"",IF(I666="H",INDEX(Matches!$H:$H,AA666),INDEX(Matches!$I:$I,AA666)))</f>
        <v/>
      </c>
      <c r="M666" s="11">
        <f>IF(INDEX(Matches!$X:$X,AA666)=0,"",IF(I666="H",INDEX(Matches!$I:$I,AA666),INDEX(Matches!$H:$H,AA666)))</f>
        <v/>
      </c>
      <c r="N666" s="11">
        <f>IF(L666="","",IF(L666&gt;M666,"W",IF(L666=M666,"D","L")))</f>
        <v/>
      </c>
      <c r="O666" s="11">
        <f>IF(L666="","",IF(L666&gt;M666,3,IF(L666=M666,1,0)))</f>
        <v/>
      </c>
      <c r="P666" s="31">
        <f>IF(I666="H",INDEX(Matches!$L:$L,AA666),INDEX(Matches!$N:$N,AA666))</f>
        <v/>
      </c>
      <c r="Q666" s="31">
        <f>INDEX(Matches!$M:$M,AA666)</f>
        <v/>
      </c>
      <c r="R666" s="31">
        <f>IF(I666="H",INDEX(Matches!$N:$N,AA666),INDEX(Matches!$L:$L,AA666))</f>
        <v/>
      </c>
      <c r="S666" s="33">
        <f>IF(I666="H",INDEX(Matches!$O:$O,AA666),INDEX(Matches!$P:$P,AA666))</f>
        <v/>
      </c>
      <c r="T666" s="33">
        <f>IF(INDEX(Matches!$J:$J,AA666)="","",IF(I666="H",INDEX(Matches!$J:$J,AA666),INDEX(Matches!$K:$K,AA666)))</f>
        <v/>
      </c>
      <c r="U666" s="33">
        <f>IF(INDEX(Matches!$K:$K,AA666)="","",IF(I666="H",INDEX(Matches!$K:$K,AA666),INDEX(Matches!$J:$J,AA666)))</f>
        <v/>
      </c>
      <c r="V666" s="30">
        <f>IF(T666="","",T666-U666)</f>
        <v/>
      </c>
      <c r="W666" s="33">
        <f>IF(I666="H",INDEX(Matches!$T:$T,AA666),INDEX(Matches!$U:$U,AA666))</f>
        <v/>
      </c>
      <c r="X666" s="11">
        <f>INDEX(Matches!$X:$X,AA666)</f>
        <v/>
      </c>
      <c r="Y666" s="30">
        <f>IF(O666="","",O666-S666)</f>
        <v/>
      </c>
      <c r="Z666" s="30">
        <f>IF(W666="","",W666-S666)</f>
        <v/>
      </c>
      <c r="AA666" s="24">
        <f>MATCH(J666,Matches!$A:$A,0)</f>
        <v/>
      </c>
      <c r="AB666" s="33" t="n"/>
      <c r="AC666" s="33" t="n">
        <v>1.627764650654022</v>
      </c>
      <c r="AD666" s="24" t="n"/>
      <c r="AE666" s="24" t="n">
        <v>5</v>
      </c>
      <c r="AF666" s="33" t="n"/>
      <c r="AG666" s="33" t="n"/>
    </row>
    <row r="667">
      <c r="A667" s="24" t="inlineStr">
        <is>
          <t>Nott'm Forest|20</t>
        </is>
      </c>
      <c r="B667" s="24" t="inlineStr">
        <is>
          <t>E0</t>
        </is>
      </c>
      <c r="C667" s="24" t="inlineStr">
        <is>
          <t>Premier League</t>
        </is>
      </c>
      <c r="D667" s="24" t="inlineStr">
        <is>
          <t>Nott'm Forest</t>
        </is>
      </c>
      <c r="E667" s="24" t="n">
        <v>20</v>
      </c>
      <c r="F667" s="24" t="n">
        <v>5</v>
      </c>
      <c r="G667" s="29" t="n">
        <v>46392.8125</v>
      </c>
      <c r="H667" s="24" t="inlineStr">
        <is>
          <t>Hull</t>
        </is>
      </c>
      <c r="I667" s="24" t="inlineStr">
        <is>
          <t>H</t>
        </is>
      </c>
      <c r="J667" s="24" t="inlineStr">
        <is>
          <t>E0-NottmFor-Hull</t>
        </is>
      </c>
      <c r="K667" s="24" t="n">
        <v>20</v>
      </c>
      <c r="L667" s="11">
        <f>IF(INDEX(Matches!$X:$X,AA667)=0,"",IF(I667="H",INDEX(Matches!$H:$H,AA667),INDEX(Matches!$I:$I,AA667)))</f>
        <v/>
      </c>
      <c r="M667" s="11">
        <f>IF(INDEX(Matches!$X:$X,AA667)=0,"",IF(I667="H",INDEX(Matches!$I:$I,AA667),INDEX(Matches!$H:$H,AA667)))</f>
        <v/>
      </c>
      <c r="N667" s="11">
        <f>IF(L667="","",IF(L667&gt;M667,"W",IF(L667=M667,"D","L")))</f>
        <v/>
      </c>
      <c r="O667" s="11">
        <f>IF(L667="","",IF(L667&gt;M667,3,IF(L667=M667,1,0)))</f>
        <v/>
      </c>
      <c r="P667" s="31">
        <f>IF(I667="H",INDEX(Matches!$L:$L,AA667),INDEX(Matches!$N:$N,AA667))</f>
        <v/>
      </c>
      <c r="Q667" s="31">
        <f>INDEX(Matches!$M:$M,AA667)</f>
        <v/>
      </c>
      <c r="R667" s="31">
        <f>IF(I667="H",INDEX(Matches!$N:$N,AA667),INDEX(Matches!$L:$L,AA667))</f>
        <v/>
      </c>
      <c r="S667" s="33">
        <f>IF(I667="H",INDEX(Matches!$O:$O,AA667),INDEX(Matches!$P:$P,AA667))</f>
        <v/>
      </c>
      <c r="T667" s="33">
        <f>IF(INDEX(Matches!$J:$J,AA667)="","",IF(I667="H",INDEX(Matches!$J:$J,AA667),INDEX(Matches!$K:$K,AA667)))</f>
        <v/>
      </c>
      <c r="U667" s="33">
        <f>IF(INDEX(Matches!$K:$K,AA667)="","",IF(I667="H",INDEX(Matches!$K:$K,AA667),INDEX(Matches!$J:$J,AA667)))</f>
        <v/>
      </c>
      <c r="V667" s="30">
        <f>IF(T667="","",T667-U667)</f>
        <v/>
      </c>
      <c r="W667" s="33">
        <f>IF(I667="H",INDEX(Matches!$T:$T,AA667),INDEX(Matches!$U:$U,AA667))</f>
        <v/>
      </c>
      <c r="X667" s="11">
        <f>INDEX(Matches!$X:$X,AA667)</f>
        <v/>
      </c>
      <c r="Y667" s="30">
        <f>IF(O667="","",O667-S667)</f>
        <v/>
      </c>
      <c r="Z667" s="30">
        <f>IF(W667="","",W667-S667)</f>
        <v/>
      </c>
      <c r="AA667" s="24">
        <f>MATCH(J667,Matches!$A:$A,0)</f>
        <v/>
      </c>
      <c r="AB667" s="33" t="n"/>
      <c r="AC667" s="33" t="n">
        <v>2.163737805997664</v>
      </c>
      <c r="AD667" s="24" t="n"/>
      <c r="AE667" s="24" t="n">
        <v>5</v>
      </c>
      <c r="AF667" s="33" t="n"/>
      <c r="AG667" s="33" t="n"/>
    </row>
    <row r="668">
      <c r="A668" s="24" t="inlineStr">
        <is>
          <t>Nott'm Forest|21</t>
        </is>
      </c>
      <c r="B668" s="24" t="inlineStr">
        <is>
          <t>E0</t>
        </is>
      </c>
      <c r="C668" s="24" t="inlineStr">
        <is>
          <t>Premier League</t>
        </is>
      </c>
      <c r="D668" s="24" t="inlineStr">
        <is>
          <t>Nott'm Forest</t>
        </is>
      </c>
      <c r="E668" s="24" t="n">
        <v>21</v>
      </c>
      <c r="F668" s="24" t="n">
        <v>6</v>
      </c>
      <c r="G668" s="29" t="n">
        <v>46403.625</v>
      </c>
      <c r="H668" s="24" t="inlineStr">
        <is>
          <t>Man City</t>
        </is>
      </c>
      <c r="I668" s="24" t="inlineStr">
        <is>
          <t>A</t>
        </is>
      </c>
      <c r="J668" s="24" t="inlineStr">
        <is>
          <t>E0-ManCity-NottmFor</t>
        </is>
      </c>
      <c r="K668" s="24" t="n">
        <v>2</v>
      </c>
      <c r="L668" s="11">
        <f>IF(INDEX(Matches!$X:$X,AA668)=0,"",IF(I668="H",INDEX(Matches!$H:$H,AA668),INDEX(Matches!$I:$I,AA668)))</f>
        <v/>
      </c>
      <c r="M668" s="11">
        <f>IF(INDEX(Matches!$X:$X,AA668)=0,"",IF(I668="H",INDEX(Matches!$I:$I,AA668),INDEX(Matches!$H:$H,AA668)))</f>
        <v/>
      </c>
      <c r="N668" s="11">
        <f>IF(L668="","",IF(L668&gt;M668,"W",IF(L668=M668,"D","L")))</f>
        <v/>
      </c>
      <c r="O668" s="11">
        <f>IF(L668="","",IF(L668&gt;M668,3,IF(L668=M668,1,0)))</f>
        <v/>
      </c>
      <c r="P668" s="31">
        <f>IF(I668="H",INDEX(Matches!$L:$L,AA668),INDEX(Matches!$N:$N,AA668))</f>
        <v/>
      </c>
      <c r="Q668" s="31">
        <f>INDEX(Matches!$M:$M,AA668)</f>
        <v/>
      </c>
      <c r="R668" s="31">
        <f>IF(I668="H",INDEX(Matches!$N:$N,AA668),INDEX(Matches!$L:$L,AA668))</f>
        <v/>
      </c>
      <c r="S668" s="33">
        <f>IF(I668="H",INDEX(Matches!$O:$O,AA668),INDEX(Matches!$P:$P,AA668))</f>
        <v/>
      </c>
      <c r="T668" s="33">
        <f>IF(INDEX(Matches!$J:$J,AA668)="","",IF(I668="H",INDEX(Matches!$J:$J,AA668),INDEX(Matches!$K:$K,AA668)))</f>
        <v/>
      </c>
      <c r="U668" s="33">
        <f>IF(INDEX(Matches!$K:$K,AA668)="","",IF(I668="H",INDEX(Matches!$K:$K,AA668),INDEX(Matches!$J:$J,AA668)))</f>
        <v/>
      </c>
      <c r="V668" s="30">
        <f>IF(T668="","",T668-U668)</f>
        <v/>
      </c>
      <c r="W668" s="33">
        <f>IF(I668="H",INDEX(Matches!$T:$T,AA668),INDEX(Matches!$U:$U,AA668))</f>
        <v/>
      </c>
      <c r="X668" s="11">
        <f>INDEX(Matches!$X:$X,AA668)</f>
        <v/>
      </c>
      <c r="Y668" s="30">
        <f>IF(O668="","",O668-S668)</f>
        <v/>
      </c>
      <c r="Z668" s="30">
        <f>IF(W668="","",W668-S668)</f>
        <v/>
      </c>
      <c r="AA668" s="24">
        <f>MATCH(J668,Matches!$A:$A,0)</f>
        <v/>
      </c>
      <c r="AB668" s="33" t="n"/>
      <c r="AC668" s="33" t="n">
        <v>0.6186975067794392</v>
      </c>
      <c r="AD668" s="24" t="n"/>
      <c r="AE668" s="24" t="n">
        <v>6</v>
      </c>
      <c r="AF668" s="33" t="n"/>
      <c r="AG668" s="33" t="n"/>
    </row>
    <row r="669">
      <c r="A669" s="24" t="inlineStr">
        <is>
          <t>Nott'm Forest|22</t>
        </is>
      </c>
      <c r="B669" s="24" t="inlineStr">
        <is>
          <t>E0</t>
        </is>
      </c>
      <c r="C669" s="24" t="inlineStr">
        <is>
          <t>Premier League</t>
        </is>
      </c>
      <c r="D669" s="24" t="inlineStr">
        <is>
          <t>Nott'm Forest</t>
        </is>
      </c>
      <c r="E669" s="24" t="n">
        <v>22</v>
      </c>
      <c r="F669" s="24" t="n">
        <v>6</v>
      </c>
      <c r="G669" s="29" t="n">
        <v>46410.625</v>
      </c>
      <c r="H669" s="24" t="inlineStr">
        <is>
          <t>Bournemouth</t>
        </is>
      </c>
      <c r="I669" s="24" t="inlineStr">
        <is>
          <t>H</t>
        </is>
      </c>
      <c r="J669" s="24" t="inlineStr">
        <is>
          <t>E0-NottmFor-Bournemo</t>
        </is>
      </c>
      <c r="K669" s="24" t="n">
        <v>11</v>
      </c>
      <c r="L669" s="11">
        <f>IF(INDEX(Matches!$X:$X,AA669)=0,"",IF(I669="H",INDEX(Matches!$H:$H,AA669),INDEX(Matches!$I:$I,AA669)))</f>
        <v/>
      </c>
      <c r="M669" s="11">
        <f>IF(INDEX(Matches!$X:$X,AA669)=0,"",IF(I669="H",INDEX(Matches!$I:$I,AA669),INDEX(Matches!$H:$H,AA669)))</f>
        <v/>
      </c>
      <c r="N669" s="11">
        <f>IF(L669="","",IF(L669&gt;M669,"W",IF(L669=M669,"D","L")))</f>
        <v/>
      </c>
      <c r="O669" s="11">
        <f>IF(L669="","",IF(L669&gt;M669,3,IF(L669=M669,1,0)))</f>
        <v/>
      </c>
      <c r="P669" s="31">
        <f>IF(I669="H",INDEX(Matches!$L:$L,AA669),INDEX(Matches!$N:$N,AA669))</f>
        <v/>
      </c>
      <c r="Q669" s="31">
        <f>INDEX(Matches!$M:$M,AA669)</f>
        <v/>
      </c>
      <c r="R669" s="31">
        <f>IF(I669="H",INDEX(Matches!$N:$N,AA669),INDEX(Matches!$L:$L,AA669))</f>
        <v/>
      </c>
      <c r="S669" s="33">
        <f>IF(I669="H",INDEX(Matches!$O:$O,AA669),INDEX(Matches!$P:$P,AA669))</f>
        <v/>
      </c>
      <c r="T669" s="33">
        <f>IF(INDEX(Matches!$J:$J,AA669)="","",IF(I669="H",INDEX(Matches!$J:$J,AA669),INDEX(Matches!$K:$K,AA669)))</f>
        <v/>
      </c>
      <c r="U669" s="33">
        <f>IF(INDEX(Matches!$K:$K,AA669)="","",IF(I669="H",INDEX(Matches!$K:$K,AA669),INDEX(Matches!$J:$J,AA669)))</f>
        <v/>
      </c>
      <c r="V669" s="30">
        <f>IF(T669="","",T669-U669)</f>
        <v/>
      </c>
      <c r="W669" s="33">
        <f>IF(I669="H",INDEX(Matches!$T:$T,AA669),INDEX(Matches!$U:$U,AA669))</f>
        <v/>
      </c>
      <c r="X669" s="11">
        <f>INDEX(Matches!$X:$X,AA669)</f>
        <v/>
      </c>
      <c r="Y669" s="30">
        <f>IF(O669="","",O669-S669)</f>
        <v/>
      </c>
      <c r="Z669" s="30">
        <f>IF(W669="","",W669-S669)</f>
        <v/>
      </c>
      <c r="AA669" s="24">
        <f>MATCH(J669,Matches!$A:$A,0)</f>
        <v/>
      </c>
      <c r="AB669" s="33" t="n"/>
      <c r="AC669" s="33" t="n">
        <v>1.477540604600476</v>
      </c>
      <c r="AD669" s="24" t="n"/>
      <c r="AE669" s="24" t="n">
        <v>6</v>
      </c>
      <c r="AF669" s="33" t="n"/>
      <c r="AG669" s="33" t="n"/>
    </row>
    <row r="670">
      <c r="A670" s="24" t="inlineStr">
        <is>
          <t>Nott'm Forest|23</t>
        </is>
      </c>
      <c r="B670" s="24" t="inlineStr">
        <is>
          <t>E0</t>
        </is>
      </c>
      <c r="C670" s="24" t="inlineStr">
        <is>
          <t>Premier League</t>
        </is>
      </c>
      <c r="D670" s="24" t="inlineStr">
        <is>
          <t>Nott'm Forest</t>
        </is>
      </c>
      <c r="E670" s="24" t="n">
        <v>23</v>
      </c>
      <c r="F670" s="24" t="n">
        <v>6</v>
      </c>
      <c r="G670" s="29" t="n">
        <v>46417.625</v>
      </c>
      <c r="H670" s="24" t="inlineStr">
        <is>
          <t>Chelsea</t>
        </is>
      </c>
      <c r="I670" s="24" t="inlineStr">
        <is>
          <t>A</t>
        </is>
      </c>
      <c r="J670" s="24" t="inlineStr">
        <is>
          <t>E0-Chelsea-NottmFor</t>
        </is>
      </c>
      <c r="K670" s="24" t="n">
        <v>5</v>
      </c>
      <c r="L670" s="11">
        <f>IF(INDEX(Matches!$X:$X,AA670)=0,"",IF(I670="H",INDEX(Matches!$H:$H,AA670),INDEX(Matches!$I:$I,AA670)))</f>
        <v/>
      </c>
      <c r="M670" s="11">
        <f>IF(INDEX(Matches!$X:$X,AA670)=0,"",IF(I670="H",INDEX(Matches!$I:$I,AA670),INDEX(Matches!$H:$H,AA670)))</f>
        <v/>
      </c>
      <c r="N670" s="11">
        <f>IF(L670="","",IF(L670&gt;M670,"W",IF(L670=M670,"D","L")))</f>
        <v/>
      </c>
      <c r="O670" s="11">
        <f>IF(L670="","",IF(L670&gt;M670,3,IF(L670=M670,1,0)))</f>
        <v/>
      </c>
      <c r="P670" s="31">
        <f>IF(I670="H",INDEX(Matches!$L:$L,AA670),INDEX(Matches!$N:$N,AA670))</f>
        <v/>
      </c>
      <c r="Q670" s="31">
        <f>INDEX(Matches!$M:$M,AA670)</f>
        <v/>
      </c>
      <c r="R670" s="31">
        <f>IF(I670="H",INDEX(Matches!$N:$N,AA670),INDEX(Matches!$L:$L,AA670))</f>
        <v/>
      </c>
      <c r="S670" s="33">
        <f>IF(I670="H",INDEX(Matches!$O:$O,AA670),INDEX(Matches!$P:$P,AA670))</f>
        <v/>
      </c>
      <c r="T670" s="33">
        <f>IF(INDEX(Matches!$J:$J,AA670)="","",IF(I670="H",INDEX(Matches!$J:$J,AA670),INDEX(Matches!$K:$K,AA670)))</f>
        <v/>
      </c>
      <c r="U670" s="33">
        <f>IF(INDEX(Matches!$K:$K,AA670)="","",IF(I670="H",INDEX(Matches!$K:$K,AA670),INDEX(Matches!$J:$J,AA670)))</f>
        <v/>
      </c>
      <c r="V670" s="30">
        <f>IF(T670="","",T670-U670)</f>
        <v/>
      </c>
      <c r="W670" s="33">
        <f>IF(I670="H",INDEX(Matches!$T:$T,AA670),INDEX(Matches!$U:$U,AA670))</f>
        <v/>
      </c>
      <c r="X670" s="11">
        <f>INDEX(Matches!$X:$X,AA670)</f>
        <v/>
      </c>
      <c r="Y670" s="30">
        <f>IF(O670="","",O670-S670)</f>
        <v/>
      </c>
      <c r="Z670" s="30">
        <f>IF(W670="","",W670-S670)</f>
        <v/>
      </c>
      <c r="AA670" s="24">
        <f>MATCH(J670,Matches!$A:$A,0)</f>
        <v/>
      </c>
      <c r="AB670" s="33" t="n"/>
      <c r="AC670" s="33" t="n">
        <v>0.7962074864062936</v>
      </c>
      <c r="AD670" s="24" t="n"/>
      <c r="AE670" s="24" t="n">
        <v>6</v>
      </c>
      <c r="AF670" s="33" t="n"/>
      <c r="AG670" s="33" t="n"/>
    </row>
    <row r="671">
      <c r="A671" s="24" t="inlineStr">
        <is>
          <t>Nott'm Forest|24</t>
        </is>
      </c>
      <c r="B671" s="24" t="inlineStr">
        <is>
          <t>E0</t>
        </is>
      </c>
      <c r="C671" s="24" t="inlineStr">
        <is>
          <t>Premier League</t>
        </is>
      </c>
      <c r="D671" s="24" t="inlineStr">
        <is>
          <t>Nott'm Forest</t>
        </is>
      </c>
      <c r="E671" s="24" t="n">
        <v>24</v>
      </c>
      <c r="F671" s="24" t="n">
        <v>6</v>
      </c>
      <c r="G671" s="29" t="n">
        <v>46424.625</v>
      </c>
      <c r="H671" s="24" t="inlineStr">
        <is>
          <t>Brentford</t>
        </is>
      </c>
      <c r="I671" s="24" t="inlineStr">
        <is>
          <t>H</t>
        </is>
      </c>
      <c r="J671" s="24" t="inlineStr">
        <is>
          <t>E0-NottmFor-Brentfor</t>
        </is>
      </c>
      <c r="K671" s="24" t="n">
        <v>12</v>
      </c>
      <c r="L671" s="11">
        <f>IF(INDEX(Matches!$X:$X,AA671)=0,"",IF(I671="H",INDEX(Matches!$H:$H,AA671),INDEX(Matches!$I:$I,AA671)))</f>
        <v/>
      </c>
      <c r="M671" s="11">
        <f>IF(INDEX(Matches!$X:$X,AA671)=0,"",IF(I671="H",INDEX(Matches!$I:$I,AA671),INDEX(Matches!$H:$H,AA671)))</f>
        <v/>
      </c>
      <c r="N671" s="11">
        <f>IF(L671="","",IF(L671&gt;M671,"W",IF(L671=M671,"D","L")))</f>
        <v/>
      </c>
      <c r="O671" s="11">
        <f>IF(L671="","",IF(L671&gt;M671,3,IF(L671=M671,1,0)))</f>
        <v/>
      </c>
      <c r="P671" s="31">
        <f>IF(I671="H",INDEX(Matches!$L:$L,AA671),INDEX(Matches!$N:$N,AA671))</f>
        <v/>
      </c>
      <c r="Q671" s="31">
        <f>INDEX(Matches!$M:$M,AA671)</f>
        <v/>
      </c>
      <c r="R671" s="31">
        <f>IF(I671="H",INDEX(Matches!$N:$N,AA671),INDEX(Matches!$L:$L,AA671))</f>
        <v/>
      </c>
      <c r="S671" s="33">
        <f>IF(I671="H",INDEX(Matches!$O:$O,AA671),INDEX(Matches!$P:$P,AA671))</f>
        <v/>
      </c>
      <c r="T671" s="33">
        <f>IF(INDEX(Matches!$J:$J,AA671)="","",IF(I671="H",INDEX(Matches!$J:$J,AA671),INDEX(Matches!$K:$K,AA671)))</f>
        <v/>
      </c>
      <c r="U671" s="33">
        <f>IF(INDEX(Matches!$K:$K,AA671)="","",IF(I671="H",INDEX(Matches!$K:$K,AA671),INDEX(Matches!$J:$J,AA671)))</f>
        <v/>
      </c>
      <c r="V671" s="30">
        <f>IF(T671="","",T671-U671)</f>
        <v/>
      </c>
      <c r="W671" s="33">
        <f>IF(I671="H",INDEX(Matches!$T:$T,AA671),INDEX(Matches!$U:$U,AA671))</f>
        <v/>
      </c>
      <c r="X671" s="11">
        <f>INDEX(Matches!$X:$X,AA671)</f>
        <v/>
      </c>
      <c r="Y671" s="30">
        <f>IF(O671="","",O671-S671)</f>
        <v/>
      </c>
      <c r="Z671" s="30">
        <f>IF(W671="","",W671-S671)</f>
        <v/>
      </c>
      <c r="AA671" s="24">
        <f>MATCH(J671,Matches!$A:$A,0)</f>
        <v/>
      </c>
      <c r="AB671" s="33" t="n"/>
      <c r="AC671" s="33" t="n">
        <v>1.511017213437692</v>
      </c>
      <c r="AD671" s="24" t="n"/>
      <c r="AE671" s="24" t="n">
        <v>6</v>
      </c>
      <c r="AF671" s="33" t="n"/>
      <c r="AG671" s="33" t="n"/>
    </row>
    <row r="672">
      <c r="A672" s="24" t="inlineStr">
        <is>
          <t>Nott'm Forest|25</t>
        </is>
      </c>
      <c r="B672" s="24" t="inlineStr">
        <is>
          <t>E0</t>
        </is>
      </c>
      <c r="C672" s="24" t="inlineStr">
        <is>
          <t>Premier League</t>
        </is>
      </c>
      <c r="D672" s="24" t="inlineStr">
        <is>
          <t>Nott'm Forest</t>
        </is>
      </c>
      <c r="E672" s="24" t="n">
        <v>25</v>
      </c>
      <c r="F672" s="24" t="n">
        <v>7</v>
      </c>
      <c r="G672" s="29" t="n">
        <v>46428.83333333334</v>
      </c>
      <c r="H672" s="24" t="inlineStr">
        <is>
          <t>Fulham</t>
        </is>
      </c>
      <c r="I672" s="24" t="inlineStr">
        <is>
          <t>A</t>
        </is>
      </c>
      <c r="J672" s="24" t="inlineStr">
        <is>
          <t>E0-Fulham-NottmFor</t>
        </is>
      </c>
      <c r="K672" s="24" t="n">
        <v>16</v>
      </c>
      <c r="L672" s="11">
        <f>IF(INDEX(Matches!$X:$X,AA672)=0,"",IF(I672="H",INDEX(Matches!$H:$H,AA672),INDEX(Matches!$I:$I,AA672)))</f>
        <v/>
      </c>
      <c r="M672" s="11">
        <f>IF(INDEX(Matches!$X:$X,AA672)=0,"",IF(I672="H",INDEX(Matches!$I:$I,AA672),INDEX(Matches!$H:$H,AA672)))</f>
        <v/>
      </c>
      <c r="N672" s="11">
        <f>IF(L672="","",IF(L672&gt;M672,"W",IF(L672=M672,"D","L")))</f>
        <v/>
      </c>
      <c r="O672" s="11">
        <f>IF(L672="","",IF(L672&gt;M672,3,IF(L672=M672,1,0)))</f>
        <v/>
      </c>
      <c r="P672" s="31">
        <f>IF(I672="H",INDEX(Matches!$L:$L,AA672),INDEX(Matches!$N:$N,AA672))</f>
        <v/>
      </c>
      <c r="Q672" s="31">
        <f>INDEX(Matches!$M:$M,AA672)</f>
        <v/>
      </c>
      <c r="R672" s="31">
        <f>IF(I672="H",INDEX(Matches!$N:$N,AA672),INDEX(Matches!$L:$L,AA672))</f>
        <v/>
      </c>
      <c r="S672" s="33">
        <f>IF(I672="H",INDEX(Matches!$O:$O,AA672),INDEX(Matches!$P:$P,AA672))</f>
        <v/>
      </c>
      <c r="T672" s="33">
        <f>IF(INDEX(Matches!$J:$J,AA672)="","",IF(I672="H",INDEX(Matches!$J:$J,AA672),INDEX(Matches!$K:$K,AA672)))</f>
        <v/>
      </c>
      <c r="U672" s="33">
        <f>IF(INDEX(Matches!$K:$K,AA672)="","",IF(I672="H",INDEX(Matches!$K:$K,AA672),INDEX(Matches!$J:$J,AA672)))</f>
        <v/>
      </c>
      <c r="V672" s="30">
        <f>IF(T672="","",T672-U672)</f>
        <v/>
      </c>
      <c r="W672" s="33">
        <f>IF(I672="H",INDEX(Matches!$T:$T,AA672),INDEX(Matches!$U:$U,AA672))</f>
        <v/>
      </c>
      <c r="X672" s="11">
        <f>INDEX(Matches!$X:$X,AA672)</f>
        <v/>
      </c>
      <c r="Y672" s="30">
        <f>IF(O672="","",O672-S672)</f>
        <v/>
      </c>
      <c r="Z672" s="30">
        <f>IF(W672="","",W672-S672)</f>
        <v/>
      </c>
      <c r="AA672" s="24">
        <f>MATCH(J672,Matches!$A:$A,0)</f>
        <v/>
      </c>
      <c r="AB672" s="33" t="n"/>
      <c r="AC672" s="33" t="n">
        <v>1.295233177956986</v>
      </c>
      <c r="AD672" s="24" t="n"/>
      <c r="AE672" s="24" t="n">
        <v>7</v>
      </c>
      <c r="AF672" s="33" t="n"/>
      <c r="AG672" s="33" t="n"/>
    </row>
    <row r="673">
      <c r="A673" s="24" t="inlineStr">
        <is>
          <t>Nott'm Forest|26</t>
        </is>
      </c>
      <c r="B673" s="24" t="inlineStr">
        <is>
          <t>E0</t>
        </is>
      </c>
      <c r="C673" s="24" t="inlineStr">
        <is>
          <t>Premier League</t>
        </is>
      </c>
      <c r="D673" s="24" t="inlineStr">
        <is>
          <t>Nott'm Forest</t>
        </is>
      </c>
      <c r="E673" s="24" t="n">
        <v>26</v>
      </c>
      <c r="F673" s="24" t="n">
        <v>7</v>
      </c>
      <c r="G673" s="29" t="n">
        <v>46438.625</v>
      </c>
      <c r="H673" s="24" t="inlineStr">
        <is>
          <t>Man Utd</t>
        </is>
      </c>
      <c r="I673" s="24" t="inlineStr">
        <is>
          <t>H</t>
        </is>
      </c>
      <c r="J673" s="24" t="inlineStr">
        <is>
          <t>E0-NottmFor-ManUtd</t>
        </is>
      </c>
      <c r="K673" s="24" t="n">
        <v>4</v>
      </c>
      <c r="L673" s="11">
        <f>IF(INDEX(Matches!$X:$X,AA673)=0,"",IF(I673="H",INDEX(Matches!$H:$H,AA673),INDEX(Matches!$I:$I,AA673)))</f>
        <v/>
      </c>
      <c r="M673" s="11">
        <f>IF(INDEX(Matches!$X:$X,AA673)=0,"",IF(I673="H",INDEX(Matches!$I:$I,AA673),INDEX(Matches!$H:$H,AA673)))</f>
        <v/>
      </c>
      <c r="N673" s="11">
        <f>IF(L673="","",IF(L673&gt;M673,"W",IF(L673=M673,"D","L")))</f>
        <v/>
      </c>
      <c r="O673" s="11">
        <f>IF(L673="","",IF(L673&gt;M673,3,IF(L673=M673,1,0)))</f>
        <v/>
      </c>
      <c r="P673" s="31">
        <f>IF(I673="H",INDEX(Matches!$L:$L,AA673),INDEX(Matches!$N:$N,AA673))</f>
        <v/>
      </c>
      <c r="Q673" s="31">
        <f>INDEX(Matches!$M:$M,AA673)</f>
        <v/>
      </c>
      <c r="R673" s="31">
        <f>IF(I673="H",INDEX(Matches!$N:$N,AA673),INDEX(Matches!$L:$L,AA673))</f>
        <v/>
      </c>
      <c r="S673" s="33">
        <f>IF(I673="H",INDEX(Matches!$O:$O,AA673),INDEX(Matches!$P:$P,AA673))</f>
        <v/>
      </c>
      <c r="T673" s="33">
        <f>IF(INDEX(Matches!$J:$J,AA673)="","",IF(I673="H",INDEX(Matches!$J:$J,AA673),INDEX(Matches!$K:$K,AA673)))</f>
        <v/>
      </c>
      <c r="U673" s="33">
        <f>IF(INDEX(Matches!$K:$K,AA673)="","",IF(I673="H",INDEX(Matches!$K:$K,AA673),INDEX(Matches!$J:$J,AA673)))</f>
        <v/>
      </c>
      <c r="V673" s="30">
        <f>IF(T673="","",T673-U673)</f>
        <v/>
      </c>
      <c r="W673" s="33">
        <f>IF(I673="H",INDEX(Matches!$T:$T,AA673),INDEX(Matches!$U:$U,AA673))</f>
        <v/>
      </c>
      <c r="X673" s="11">
        <f>INDEX(Matches!$X:$X,AA673)</f>
        <v/>
      </c>
      <c r="Y673" s="30">
        <f>IF(O673="","",O673-S673)</f>
        <v/>
      </c>
      <c r="Z673" s="30">
        <f>IF(W673="","",W673-S673)</f>
        <v/>
      </c>
      <c r="AA673" s="24">
        <f>MATCH(J673,Matches!$A:$A,0)</f>
        <v/>
      </c>
      <c r="AB673" s="33" t="n"/>
      <c r="AC673" s="33" t="n">
        <v>1.041089565663846</v>
      </c>
      <c r="AD673" s="24" t="n"/>
      <c r="AE673" s="24" t="n">
        <v>7</v>
      </c>
      <c r="AF673" s="33" t="n"/>
      <c r="AG673" s="33" t="n"/>
    </row>
    <row r="674">
      <c r="A674" s="24" t="inlineStr">
        <is>
          <t>Nott'm Forest|27</t>
        </is>
      </c>
      <c r="B674" s="24" t="inlineStr">
        <is>
          <t>E0</t>
        </is>
      </c>
      <c r="C674" s="24" t="inlineStr">
        <is>
          <t>Premier League</t>
        </is>
      </c>
      <c r="D674" s="24" t="inlineStr">
        <is>
          <t>Nott'm Forest</t>
        </is>
      </c>
      <c r="E674" s="24" t="n">
        <v>27</v>
      </c>
      <c r="F674" s="24" t="n">
        <v>7</v>
      </c>
      <c r="G674" s="29" t="n">
        <v>46445.625</v>
      </c>
      <c r="H674" s="24" t="inlineStr">
        <is>
          <t>Everton</t>
        </is>
      </c>
      <c r="I674" s="24" t="inlineStr">
        <is>
          <t>A</t>
        </is>
      </c>
      <c r="J674" s="24" t="inlineStr">
        <is>
          <t>E0-Everton-NottmFor</t>
        </is>
      </c>
      <c r="K674" s="24" t="n">
        <v>10</v>
      </c>
      <c r="L674" s="11">
        <f>IF(INDEX(Matches!$X:$X,AA674)=0,"",IF(I674="H",INDEX(Matches!$H:$H,AA674),INDEX(Matches!$I:$I,AA674)))</f>
        <v/>
      </c>
      <c r="M674" s="11">
        <f>IF(INDEX(Matches!$X:$X,AA674)=0,"",IF(I674="H",INDEX(Matches!$I:$I,AA674),INDEX(Matches!$H:$H,AA674)))</f>
        <v/>
      </c>
      <c r="N674" s="11">
        <f>IF(L674="","",IF(L674&gt;M674,"W",IF(L674=M674,"D","L")))</f>
        <v/>
      </c>
      <c r="O674" s="11">
        <f>IF(L674="","",IF(L674&gt;M674,3,IF(L674=M674,1,0)))</f>
        <v/>
      </c>
      <c r="P674" s="31">
        <f>IF(I674="H",INDEX(Matches!$L:$L,AA674),INDEX(Matches!$N:$N,AA674))</f>
        <v/>
      </c>
      <c r="Q674" s="31">
        <f>INDEX(Matches!$M:$M,AA674)</f>
        <v/>
      </c>
      <c r="R674" s="31">
        <f>IF(I674="H",INDEX(Matches!$N:$N,AA674),INDEX(Matches!$L:$L,AA674))</f>
        <v/>
      </c>
      <c r="S674" s="33">
        <f>IF(I674="H",INDEX(Matches!$O:$O,AA674),INDEX(Matches!$P:$P,AA674))</f>
        <v/>
      </c>
      <c r="T674" s="33">
        <f>IF(INDEX(Matches!$J:$J,AA674)="","",IF(I674="H",INDEX(Matches!$J:$J,AA674),INDEX(Matches!$K:$K,AA674)))</f>
        <v/>
      </c>
      <c r="U674" s="33">
        <f>IF(INDEX(Matches!$K:$K,AA674)="","",IF(I674="H",INDEX(Matches!$K:$K,AA674),INDEX(Matches!$J:$J,AA674)))</f>
        <v/>
      </c>
      <c r="V674" s="30">
        <f>IF(T674="","",T674-U674)</f>
        <v/>
      </c>
      <c r="W674" s="33">
        <f>IF(I674="H",INDEX(Matches!$T:$T,AA674),INDEX(Matches!$U:$U,AA674))</f>
        <v/>
      </c>
      <c r="X674" s="11">
        <f>INDEX(Matches!$X:$X,AA674)</f>
        <v/>
      </c>
      <c r="Y674" s="30">
        <f>IF(O674="","",O674-S674)</f>
        <v/>
      </c>
      <c r="Z674" s="30">
        <f>IF(W674="","",W674-S674)</f>
        <v/>
      </c>
      <c r="AA674" s="24">
        <f>MATCH(J674,Matches!$A:$A,0)</f>
        <v/>
      </c>
      <c r="AB674" s="33" t="n"/>
      <c r="AC674" s="33" t="n">
        <v>1.209474211950404</v>
      </c>
      <c r="AD674" s="24" t="n"/>
      <c r="AE674" s="24" t="n">
        <v>7</v>
      </c>
      <c r="AF674" s="33" t="n"/>
      <c r="AG674" s="33" t="n"/>
    </row>
    <row r="675">
      <c r="A675" s="24" t="inlineStr">
        <is>
          <t>Nott'm Forest|28</t>
        </is>
      </c>
      <c r="B675" s="24" t="inlineStr">
        <is>
          <t>E0</t>
        </is>
      </c>
      <c r="C675" s="24" t="inlineStr">
        <is>
          <t>Premier League</t>
        </is>
      </c>
      <c r="D675" s="24" t="inlineStr">
        <is>
          <t>Nott'm Forest</t>
        </is>
      </c>
      <c r="E675" s="24" t="n">
        <v>28</v>
      </c>
      <c r="F675" s="24" t="n">
        <v>7</v>
      </c>
      <c r="G675" s="29" t="n">
        <v>46449.83333333334</v>
      </c>
      <c r="H675" s="24" t="inlineStr">
        <is>
          <t>Newcastle</t>
        </is>
      </c>
      <c r="I675" s="24" t="inlineStr">
        <is>
          <t>H</t>
        </is>
      </c>
      <c r="J675" s="24" t="inlineStr">
        <is>
          <t>E0-NottmFor-Newcastl</t>
        </is>
      </c>
      <c r="K675" s="24" t="n">
        <v>9</v>
      </c>
      <c r="L675" s="11">
        <f>IF(INDEX(Matches!$X:$X,AA675)=0,"",IF(I675="H",INDEX(Matches!$H:$H,AA675),INDEX(Matches!$I:$I,AA675)))</f>
        <v/>
      </c>
      <c r="M675" s="11">
        <f>IF(INDEX(Matches!$X:$X,AA675)=0,"",IF(I675="H",INDEX(Matches!$I:$I,AA675),INDEX(Matches!$H:$H,AA675)))</f>
        <v/>
      </c>
      <c r="N675" s="11">
        <f>IF(L675="","",IF(L675&gt;M675,"W",IF(L675=M675,"D","L")))</f>
        <v/>
      </c>
      <c r="O675" s="11">
        <f>IF(L675="","",IF(L675&gt;M675,3,IF(L675=M675,1,0)))</f>
        <v/>
      </c>
      <c r="P675" s="31">
        <f>IF(I675="H",INDEX(Matches!$L:$L,AA675),INDEX(Matches!$N:$N,AA675))</f>
        <v/>
      </c>
      <c r="Q675" s="31">
        <f>INDEX(Matches!$M:$M,AA675)</f>
        <v/>
      </c>
      <c r="R675" s="31">
        <f>IF(I675="H",INDEX(Matches!$N:$N,AA675),INDEX(Matches!$L:$L,AA675))</f>
        <v/>
      </c>
      <c r="S675" s="33">
        <f>IF(I675="H",INDEX(Matches!$O:$O,AA675),INDEX(Matches!$P:$P,AA675))</f>
        <v/>
      </c>
      <c r="T675" s="33">
        <f>IF(INDEX(Matches!$J:$J,AA675)="","",IF(I675="H",INDEX(Matches!$J:$J,AA675),INDEX(Matches!$K:$K,AA675)))</f>
        <v/>
      </c>
      <c r="U675" s="33">
        <f>IF(INDEX(Matches!$K:$K,AA675)="","",IF(I675="H",INDEX(Matches!$K:$K,AA675),INDEX(Matches!$J:$J,AA675)))</f>
        <v/>
      </c>
      <c r="V675" s="30">
        <f>IF(T675="","",T675-U675)</f>
        <v/>
      </c>
      <c r="W675" s="33">
        <f>IF(I675="H",INDEX(Matches!$T:$T,AA675),INDEX(Matches!$U:$U,AA675))</f>
        <v/>
      </c>
      <c r="X675" s="11">
        <f>INDEX(Matches!$X:$X,AA675)</f>
        <v/>
      </c>
      <c r="Y675" s="30">
        <f>IF(O675="","",O675-S675)</f>
        <v/>
      </c>
      <c r="Z675" s="30">
        <f>IF(W675="","",W675-S675)</f>
        <v/>
      </c>
      <c r="AA675" s="24">
        <f>MATCH(J675,Matches!$A:$A,0)</f>
        <v/>
      </c>
      <c r="AB675" s="33" t="n"/>
      <c r="AC675" s="33" t="n">
        <v>1.516559141384793</v>
      </c>
      <c r="AD675" s="24" t="n"/>
      <c r="AE675" s="24" t="n">
        <v>7</v>
      </c>
      <c r="AF675" s="33" t="n"/>
      <c r="AG675" s="33" t="n"/>
    </row>
    <row r="676">
      <c r="A676" s="24" t="inlineStr">
        <is>
          <t>Nott'm Forest|29</t>
        </is>
      </c>
      <c r="B676" s="24" t="inlineStr">
        <is>
          <t>E0</t>
        </is>
      </c>
      <c r="C676" s="24" t="inlineStr">
        <is>
          <t>Premier League</t>
        </is>
      </c>
      <c r="D676" s="24" t="inlineStr">
        <is>
          <t>Nott'm Forest</t>
        </is>
      </c>
      <c r="E676" s="24" t="n">
        <v>29</v>
      </c>
      <c r="F676" s="24" t="n">
        <v>8</v>
      </c>
      <c r="G676" s="29" t="n">
        <v>46459.625</v>
      </c>
      <c r="H676" s="24" t="inlineStr">
        <is>
          <t>Tottenham</t>
        </is>
      </c>
      <c r="I676" s="24" t="inlineStr">
        <is>
          <t>A</t>
        </is>
      </c>
      <c r="J676" s="24" t="inlineStr">
        <is>
          <t>E0-Tottenha-NottmFor</t>
        </is>
      </c>
      <c r="K676" s="24" t="n">
        <v>6</v>
      </c>
      <c r="L676" s="11">
        <f>IF(INDEX(Matches!$X:$X,AA676)=0,"",IF(I676="H",INDEX(Matches!$H:$H,AA676),INDEX(Matches!$I:$I,AA676)))</f>
        <v/>
      </c>
      <c r="M676" s="11">
        <f>IF(INDEX(Matches!$X:$X,AA676)=0,"",IF(I676="H",INDEX(Matches!$I:$I,AA676),INDEX(Matches!$H:$H,AA676)))</f>
        <v/>
      </c>
      <c r="N676" s="11">
        <f>IF(L676="","",IF(L676&gt;M676,"W",IF(L676=M676,"D","L")))</f>
        <v/>
      </c>
      <c r="O676" s="11">
        <f>IF(L676="","",IF(L676&gt;M676,3,IF(L676=M676,1,0)))</f>
        <v/>
      </c>
      <c r="P676" s="31">
        <f>IF(I676="H",INDEX(Matches!$L:$L,AA676),INDEX(Matches!$N:$N,AA676))</f>
        <v/>
      </c>
      <c r="Q676" s="31">
        <f>INDEX(Matches!$M:$M,AA676)</f>
        <v/>
      </c>
      <c r="R676" s="31">
        <f>IF(I676="H",INDEX(Matches!$N:$N,AA676),INDEX(Matches!$L:$L,AA676))</f>
        <v/>
      </c>
      <c r="S676" s="33">
        <f>IF(I676="H",INDEX(Matches!$O:$O,AA676),INDEX(Matches!$P:$P,AA676))</f>
        <v/>
      </c>
      <c r="T676" s="33">
        <f>IF(INDEX(Matches!$J:$J,AA676)="","",IF(I676="H",INDEX(Matches!$J:$J,AA676),INDEX(Matches!$K:$K,AA676)))</f>
        <v/>
      </c>
      <c r="U676" s="33">
        <f>IF(INDEX(Matches!$K:$K,AA676)="","",IF(I676="H",INDEX(Matches!$K:$K,AA676),INDEX(Matches!$J:$J,AA676)))</f>
        <v/>
      </c>
      <c r="V676" s="30">
        <f>IF(T676="","",T676-U676)</f>
        <v/>
      </c>
      <c r="W676" s="33">
        <f>IF(I676="H",INDEX(Matches!$T:$T,AA676),INDEX(Matches!$U:$U,AA676))</f>
        <v/>
      </c>
      <c r="X676" s="11">
        <f>INDEX(Matches!$X:$X,AA676)</f>
        <v/>
      </c>
      <c r="Y676" s="30">
        <f>IF(O676="","",O676-S676)</f>
        <v/>
      </c>
      <c r="Z676" s="30">
        <f>IF(W676="","",W676-S676)</f>
        <v/>
      </c>
      <c r="AA676" s="24">
        <f>MATCH(J676,Matches!$A:$A,0)</f>
        <v/>
      </c>
      <c r="AB676" s="33" t="n"/>
      <c r="AC676" s="33" t="n">
        <v>0.9603771699660488</v>
      </c>
      <c r="AD676" s="24" t="n"/>
      <c r="AE676" s="24" t="n">
        <v>8</v>
      </c>
      <c r="AF676" s="33" t="n"/>
      <c r="AG676" s="33" t="n"/>
    </row>
    <row r="677">
      <c r="A677" s="24" t="inlineStr">
        <is>
          <t>Nott'm Forest|30</t>
        </is>
      </c>
      <c r="B677" s="24" t="inlineStr">
        <is>
          <t>E0</t>
        </is>
      </c>
      <c r="C677" s="24" t="inlineStr">
        <is>
          <t>Premier League</t>
        </is>
      </c>
      <c r="D677" s="24" t="inlineStr">
        <is>
          <t>Nott'm Forest</t>
        </is>
      </c>
      <c r="E677" s="24" t="n">
        <v>30</v>
      </c>
      <c r="F677" s="24" t="n">
        <v>8</v>
      </c>
      <c r="G677" s="29" t="n">
        <v>46466.625</v>
      </c>
      <c r="H677" s="24" t="inlineStr">
        <is>
          <t>Aston Villa</t>
        </is>
      </c>
      <c r="I677" s="24" t="inlineStr">
        <is>
          <t>H</t>
        </is>
      </c>
      <c r="J677" s="24" t="inlineStr">
        <is>
          <t>E0-NottmFor-AstonVil</t>
        </is>
      </c>
      <c r="K677" s="24" t="n">
        <v>7</v>
      </c>
      <c r="L677" s="11">
        <f>IF(INDEX(Matches!$X:$X,AA677)=0,"",IF(I677="H",INDEX(Matches!$H:$H,AA677),INDEX(Matches!$I:$I,AA677)))</f>
        <v/>
      </c>
      <c r="M677" s="11">
        <f>IF(INDEX(Matches!$X:$X,AA677)=0,"",IF(I677="H",INDEX(Matches!$I:$I,AA677),INDEX(Matches!$H:$H,AA677)))</f>
        <v/>
      </c>
      <c r="N677" s="11">
        <f>IF(L677="","",IF(L677&gt;M677,"W",IF(L677=M677,"D","L")))</f>
        <v/>
      </c>
      <c r="O677" s="11">
        <f>IF(L677="","",IF(L677&gt;M677,3,IF(L677=M677,1,0)))</f>
        <v/>
      </c>
      <c r="P677" s="31">
        <f>IF(I677="H",INDEX(Matches!$L:$L,AA677),INDEX(Matches!$N:$N,AA677))</f>
        <v/>
      </c>
      <c r="Q677" s="31">
        <f>INDEX(Matches!$M:$M,AA677)</f>
        <v/>
      </c>
      <c r="R677" s="31">
        <f>IF(I677="H",INDEX(Matches!$N:$N,AA677),INDEX(Matches!$L:$L,AA677))</f>
        <v/>
      </c>
      <c r="S677" s="33">
        <f>IF(I677="H",INDEX(Matches!$O:$O,AA677),INDEX(Matches!$P:$P,AA677))</f>
        <v/>
      </c>
      <c r="T677" s="33">
        <f>IF(INDEX(Matches!$J:$J,AA677)="","",IF(I677="H",INDEX(Matches!$J:$J,AA677),INDEX(Matches!$K:$K,AA677)))</f>
        <v/>
      </c>
      <c r="U677" s="33">
        <f>IF(INDEX(Matches!$K:$K,AA677)="","",IF(I677="H",INDEX(Matches!$K:$K,AA677),INDEX(Matches!$J:$J,AA677)))</f>
        <v/>
      </c>
      <c r="V677" s="30">
        <f>IF(T677="","",T677-U677)</f>
        <v/>
      </c>
      <c r="W677" s="33">
        <f>IF(I677="H",INDEX(Matches!$T:$T,AA677),INDEX(Matches!$U:$U,AA677))</f>
        <v/>
      </c>
      <c r="X677" s="11">
        <f>INDEX(Matches!$X:$X,AA677)</f>
        <v/>
      </c>
      <c r="Y677" s="30">
        <f>IF(O677="","",O677-S677)</f>
        <v/>
      </c>
      <c r="Z677" s="30">
        <f>IF(W677="","",W677-S677)</f>
        <v/>
      </c>
      <c r="AA677" s="24">
        <f>MATCH(J677,Matches!$A:$A,0)</f>
        <v/>
      </c>
      <c r="AB677" s="33" t="n"/>
      <c r="AC677" s="33" t="n">
        <v>1.345855398571304</v>
      </c>
      <c r="AD677" s="24" t="n"/>
      <c r="AE677" s="24" t="n">
        <v>8</v>
      </c>
      <c r="AF677" s="33" t="n"/>
      <c r="AG677" s="33" t="n"/>
    </row>
    <row r="678">
      <c r="A678" s="24" t="inlineStr">
        <is>
          <t>Nott'm Forest|31</t>
        </is>
      </c>
      <c r="B678" s="24" t="inlineStr">
        <is>
          <t>E0</t>
        </is>
      </c>
      <c r="C678" s="24" t="inlineStr">
        <is>
          <t>Premier League</t>
        </is>
      </c>
      <c r="D678" s="24" t="inlineStr">
        <is>
          <t>Nott'm Forest</t>
        </is>
      </c>
      <c r="E678" s="24" t="n">
        <v>31</v>
      </c>
      <c r="F678" s="24" t="n">
        <v>8</v>
      </c>
      <c r="G678" s="29" t="n">
        <v>46487.625</v>
      </c>
      <c r="H678" s="24" t="inlineStr">
        <is>
          <t>Leeds</t>
        </is>
      </c>
      <c r="I678" s="24" t="inlineStr">
        <is>
          <t>A</t>
        </is>
      </c>
      <c r="J678" s="24" t="inlineStr">
        <is>
          <t>E0-Leeds-NottmFor</t>
        </is>
      </c>
      <c r="K678" s="24" t="n">
        <v>14</v>
      </c>
      <c r="L678" s="11">
        <f>IF(INDEX(Matches!$X:$X,AA678)=0,"",IF(I678="H",INDEX(Matches!$H:$H,AA678),INDEX(Matches!$I:$I,AA678)))</f>
        <v/>
      </c>
      <c r="M678" s="11">
        <f>IF(INDEX(Matches!$X:$X,AA678)=0,"",IF(I678="H",INDEX(Matches!$I:$I,AA678),INDEX(Matches!$H:$H,AA678)))</f>
        <v/>
      </c>
      <c r="N678" s="11">
        <f>IF(L678="","",IF(L678&gt;M678,"W",IF(L678=M678,"D","L")))</f>
        <v/>
      </c>
      <c r="O678" s="11">
        <f>IF(L678="","",IF(L678&gt;M678,3,IF(L678=M678,1,0)))</f>
        <v/>
      </c>
      <c r="P678" s="31">
        <f>IF(I678="H",INDEX(Matches!$L:$L,AA678),INDEX(Matches!$N:$N,AA678))</f>
        <v/>
      </c>
      <c r="Q678" s="31">
        <f>INDEX(Matches!$M:$M,AA678)</f>
        <v/>
      </c>
      <c r="R678" s="31">
        <f>IF(I678="H",INDEX(Matches!$N:$N,AA678),INDEX(Matches!$L:$L,AA678))</f>
        <v/>
      </c>
      <c r="S678" s="33">
        <f>IF(I678="H",INDEX(Matches!$O:$O,AA678),INDEX(Matches!$P:$P,AA678))</f>
        <v/>
      </c>
      <c r="T678" s="33">
        <f>IF(INDEX(Matches!$J:$J,AA678)="","",IF(I678="H",INDEX(Matches!$J:$J,AA678),INDEX(Matches!$K:$K,AA678)))</f>
        <v/>
      </c>
      <c r="U678" s="33">
        <f>IF(INDEX(Matches!$K:$K,AA678)="","",IF(I678="H",INDEX(Matches!$K:$K,AA678),INDEX(Matches!$J:$J,AA678)))</f>
        <v/>
      </c>
      <c r="V678" s="30">
        <f>IF(T678="","",T678-U678)</f>
        <v/>
      </c>
      <c r="W678" s="33">
        <f>IF(I678="H",INDEX(Matches!$T:$T,AA678),INDEX(Matches!$U:$U,AA678))</f>
        <v/>
      </c>
      <c r="X678" s="11">
        <f>INDEX(Matches!$X:$X,AA678)</f>
        <v/>
      </c>
      <c r="Y678" s="30">
        <f>IF(O678="","",O678-S678)</f>
        <v/>
      </c>
      <c r="Z678" s="30">
        <f>IF(W678="","",W678-S678)</f>
        <v/>
      </c>
      <c r="AA678" s="24">
        <f>MATCH(J678,Matches!$A:$A,0)</f>
        <v/>
      </c>
      <c r="AB678" s="33" t="n"/>
      <c r="AC678" s="33" t="n">
        <v>1.270532100039991</v>
      </c>
      <c r="AD678" s="24" t="n"/>
      <c r="AE678" s="24" t="n">
        <v>8</v>
      </c>
      <c r="AF678" s="33" t="n"/>
      <c r="AG678" s="33" t="n"/>
    </row>
    <row r="679">
      <c r="A679" s="24" t="inlineStr">
        <is>
          <t>Nott'm Forest|32</t>
        </is>
      </c>
      <c r="B679" s="24" t="inlineStr">
        <is>
          <t>E0</t>
        </is>
      </c>
      <c r="C679" s="24" t="inlineStr">
        <is>
          <t>Premier League</t>
        </is>
      </c>
      <c r="D679" s="24" t="inlineStr">
        <is>
          <t>Nott'm Forest</t>
        </is>
      </c>
      <c r="E679" s="24" t="n">
        <v>32</v>
      </c>
      <c r="F679" s="24" t="n">
        <v>8</v>
      </c>
      <c r="G679" s="29" t="n">
        <v>46494.625</v>
      </c>
      <c r="H679" s="24" t="inlineStr">
        <is>
          <t>Liverpool</t>
        </is>
      </c>
      <c r="I679" s="24" t="inlineStr">
        <is>
          <t>H</t>
        </is>
      </c>
      <c r="J679" s="24" t="inlineStr">
        <is>
          <t>E0-NottmFor-Liverpoo</t>
        </is>
      </c>
      <c r="K679" s="24" t="n">
        <v>3</v>
      </c>
      <c r="L679" s="11">
        <f>IF(INDEX(Matches!$X:$X,AA679)=0,"",IF(I679="H",INDEX(Matches!$H:$H,AA679),INDEX(Matches!$I:$I,AA679)))</f>
        <v/>
      </c>
      <c r="M679" s="11">
        <f>IF(INDEX(Matches!$X:$X,AA679)=0,"",IF(I679="H",INDEX(Matches!$I:$I,AA679),INDEX(Matches!$H:$H,AA679)))</f>
        <v/>
      </c>
      <c r="N679" s="11">
        <f>IF(L679="","",IF(L679&gt;M679,"W",IF(L679=M679,"D","L")))</f>
        <v/>
      </c>
      <c r="O679" s="11">
        <f>IF(L679="","",IF(L679&gt;M679,3,IF(L679=M679,1,0)))</f>
        <v/>
      </c>
      <c r="P679" s="31">
        <f>IF(I679="H",INDEX(Matches!$L:$L,AA679),INDEX(Matches!$N:$N,AA679))</f>
        <v/>
      </c>
      <c r="Q679" s="31">
        <f>INDEX(Matches!$M:$M,AA679)</f>
        <v/>
      </c>
      <c r="R679" s="31">
        <f>IF(I679="H",INDEX(Matches!$N:$N,AA679),INDEX(Matches!$L:$L,AA679))</f>
        <v/>
      </c>
      <c r="S679" s="33">
        <f>IF(I679="H",INDEX(Matches!$O:$O,AA679),INDEX(Matches!$P:$P,AA679))</f>
        <v/>
      </c>
      <c r="T679" s="33">
        <f>IF(INDEX(Matches!$J:$J,AA679)="","",IF(I679="H",INDEX(Matches!$J:$J,AA679),INDEX(Matches!$K:$K,AA679)))</f>
        <v/>
      </c>
      <c r="U679" s="33">
        <f>IF(INDEX(Matches!$K:$K,AA679)="","",IF(I679="H",INDEX(Matches!$K:$K,AA679),INDEX(Matches!$J:$J,AA679)))</f>
        <v/>
      </c>
      <c r="V679" s="30">
        <f>IF(T679="","",T679-U679)</f>
        <v/>
      </c>
      <c r="W679" s="33">
        <f>IF(I679="H",INDEX(Matches!$T:$T,AA679),INDEX(Matches!$U:$U,AA679))</f>
        <v/>
      </c>
      <c r="X679" s="11">
        <f>INDEX(Matches!$X:$X,AA679)</f>
        <v/>
      </c>
      <c r="Y679" s="30">
        <f>IF(O679="","",O679-S679)</f>
        <v/>
      </c>
      <c r="Z679" s="30">
        <f>IF(W679="","",W679-S679)</f>
        <v/>
      </c>
      <c r="AA679" s="24">
        <f>MATCH(J679,Matches!$A:$A,0)</f>
        <v/>
      </c>
      <c r="AB679" s="33" t="n"/>
      <c r="AC679" s="33" t="n">
        <v>1.009205205031533</v>
      </c>
      <c r="AD679" s="24" t="n"/>
      <c r="AE679" s="24" t="n">
        <v>8</v>
      </c>
      <c r="AF679" s="33" t="n"/>
      <c r="AG679" s="33" t="n"/>
    </row>
    <row r="680">
      <c r="A680" s="24" t="inlineStr">
        <is>
          <t>Nott'm Forest|33</t>
        </is>
      </c>
      <c r="B680" s="24" t="inlineStr">
        <is>
          <t>E0</t>
        </is>
      </c>
      <c r="C680" s="24" t="inlineStr">
        <is>
          <t>Premier League</t>
        </is>
      </c>
      <c r="D680" s="24" t="inlineStr">
        <is>
          <t>Nott'm Forest</t>
        </is>
      </c>
      <c r="E680" s="24" t="n">
        <v>33</v>
      </c>
      <c r="F680" s="24" t="n">
        <v>9</v>
      </c>
      <c r="G680" s="29" t="n">
        <v>46501.625</v>
      </c>
      <c r="H680" s="24" t="inlineStr">
        <is>
          <t>Sunderland</t>
        </is>
      </c>
      <c r="I680" s="24" t="inlineStr">
        <is>
          <t>H</t>
        </is>
      </c>
      <c r="J680" s="24" t="inlineStr">
        <is>
          <t>E0-NottmFor-Sunderla</t>
        </is>
      </c>
      <c r="K680" s="24" t="n">
        <v>17</v>
      </c>
      <c r="L680" s="11">
        <f>IF(INDEX(Matches!$X:$X,AA680)=0,"",IF(I680="H",INDEX(Matches!$H:$H,AA680),INDEX(Matches!$I:$I,AA680)))</f>
        <v/>
      </c>
      <c r="M680" s="11">
        <f>IF(INDEX(Matches!$X:$X,AA680)=0,"",IF(I680="H",INDEX(Matches!$I:$I,AA680),INDEX(Matches!$H:$H,AA680)))</f>
        <v/>
      </c>
      <c r="N680" s="11">
        <f>IF(L680="","",IF(L680&gt;M680,"W",IF(L680=M680,"D","L")))</f>
        <v/>
      </c>
      <c r="O680" s="11">
        <f>IF(L680="","",IF(L680&gt;M680,3,IF(L680=M680,1,0)))</f>
        <v/>
      </c>
      <c r="P680" s="31">
        <f>IF(I680="H",INDEX(Matches!$L:$L,AA680),INDEX(Matches!$N:$N,AA680))</f>
        <v/>
      </c>
      <c r="Q680" s="31">
        <f>INDEX(Matches!$M:$M,AA680)</f>
        <v/>
      </c>
      <c r="R680" s="31">
        <f>IF(I680="H",INDEX(Matches!$N:$N,AA680),INDEX(Matches!$L:$L,AA680))</f>
        <v/>
      </c>
      <c r="S680" s="33">
        <f>IF(I680="H",INDEX(Matches!$O:$O,AA680),INDEX(Matches!$P:$P,AA680))</f>
        <v/>
      </c>
      <c r="T680" s="33">
        <f>IF(INDEX(Matches!$J:$J,AA680)="","",IF(I680="H",INDEX(Matches!$J:$J,AA680),INDEX(Matches!$K:$K,AA680)))</f>
        <v/>
      </c>
      <c r="U680" s="33">
        <f>IF(INDEX(Matches!$K:$K,AA680)="","",IF(I680="H",INDEX(Matches!$K:$K,AA680),INDEX(Matches!$J:$J,AA680)))</f>
        <v/>
      </c>
      <c r="V680" s="30">
        <f>IF(T680="","",T680-U680)</f>
        <v/>
      </c>
      <c r="W680" s="33">
        <f>IF(I680="H",INDEX(Matches!$T:$T,AA680),INDEX(Matches!$U:$U,AA680))</f>
        <v/>
      </c>
      <c r="X680" s="11">
        <f>INDEX(Matches!$X:$X,AA680)</f>
        <v/>
      </c>
      <c r="Y680" s="30">
        <f>IF(O680="","",O680-S680)</f>
        <v/>
      </c>
      <c r="Z680" s="30">
        <f>IF(W680="","",W680-S680)</f>
        <v/>
      </c>
      <c r="AA680" s="24">
        <f>MATCH(J680,Matches!$A:$A,0)</f>
        <v/>
      </c>
      <c r="AB680" s="33" t="n"/>
      <c r="AC680" s="33" t="n">
        <v>1.701595026016535</v>
      </c>
      <c r="AD680" s="24" t="n"/>
      <c r="AE680" s="24" t="n">
        <v>9</v>
      </c>
      <c r="AF680" s="33" t="n"/>
      <c r="AG680" s="33" t="n"/>
    </row>
    <row r="681">
      <c r="A681" s="24" t="inlineStr">
        <is>
          <t>Nott'm Forest|34</t>
        </is>
      </c>
      <c r="B681" s="24" t="inlineStr">
        <is>
          <t>E0</t>
        </is>
      </c>
      <c r="C681" s="24" t="inlineStr">
        <is>
          <t>Premier League</t>
        </is>
      </c>
      <c r="D681" s="24" t="inlineStr">
        <is>
          <t>Nott'm Forest</t>
        </is>
      </c>
      <c r="E681" s="24" t="n">
        <v>34</v>
      </c>
      <c r="F681" s="24" t="n">
        <v>9</v>
      </c>
      <c r="G681" s="29" t="n">
        <v>46508.625</v>
      </c>
      <c r="H681" s="24" t="inlineStr">
        <is>
          <t>Brighton</t>
        </is>
      </c>
      <c r="I681" s="24" t="inlineStr">
        <is>
          <t>A</t>
        </is>
      </c>
      <c r="J681" s="24" t="inlineStr">
        <is>
          <t>E0-Brighton-NottmFor</t>
        </is>
      </c>
      <c r="K681" s="24" t="n">
        <v>8</v>
      </c>
      <c r="L681" s="11">
        <f>IF(INDEX(Matches!$X:$X,AA681)=0,"",IF(I681="H",INDEX(Matches!$H:$H,AA681),INDEX(Matches!$I:$I,AA681)))</f>
        <v/>
      </c>
      <c r="M681" s="11">
        <f>IF(INDEX(Matches!$X:$X,AA681)=0,"",IF(I681="H",INDEX(Matches!$I:$I,AA681),INDEX(Matches!$H:$H,AA681)))</f>
        <v/>
      </c>
      <c r="N681" s="11">
        <f>IF(L681="","",IF(L681&gt;M681,"W",IF(L681=M681,"D","L")))</f>
        <v/>
      </c>
      <c r="O681" s="11">
        <f>IF(L681="","",IF(L681&gt;M681,3,IF(L681=M681,1,0)))</f>
        <v/>
      </c>
      <c r="P681" s="31">
        <f>IF(I681="H",INDEX(Matches!$L:$L,AA681),INDEX(Matches!$N:$N,AA681))</f>
        <v/>
      </c>
      <c r="Q681" s="31">
        <f>INDEX(Matches!$M:$M,AA681)</f>
        <v/>
      </c>
      <c r="R681" s="31">
        <f>IF(I681="H",INDEX(Matches!$N:$N,AA681),INDEX(Matches!$L:$L,AA681))</f>
        <v/>
      </c>
      <c r="S681" s="33">
        <f>IF(I681="H",INDEX(Matches!$O:$O,AA681),INDEX(Matches!$P:$P,AA681))</f>
        <v/>
      </c>
      <c r="T681" s="33">
        <f>IF(INDEX(Matches!$J:$J,AA681)="","",IF(I681="H",INDEX(Matches!$J:$J,AA681),INDEX(Matches!$K:$K,AA681)))</f>
        <v/>
      </c>
      <c r="U681" s="33">
        <f>IF(INDEX(Matches!$K:$K,AA681)="","",IF(I681="H",INDEX(Matches!$K:$K,AA681),INDEX(Matches!$J:$J,AA681)))</f>
        <v/>
      </c>
      <c r="V681" s="30">
        <f>IF(T681="","",T681-U681)</f>
        <v/>
      </c>
      <c r="W681" s="33">
        <f>IF(I681="H",INDEX(Matches!$T:$T,AA681),INDEX(Matches!$U:$U,AA681))</f>
        <v/>
      </c>
      <c r="X681" s="11">
        <f>INDEX(Matches!$X:$X,AA681)</f>
        <v/>
      </c>
      <c r="Y681" s="30">
        <f>IF(O681="","",O681-S681)</f>
        <v/>
      </c>
      <c r="Z681" s="30">
        <f>IF(W681="","",W681-S681)</f>
        <v/>
      </c>
      <c r="AA681" s="24">
        <f>MATCH(J681,Matches!$A:$A,0)</f>
        <v/>
      </c>
      <c r="AB681" s="33" t="n"/>
      <c r="AC681" s="33" t="n">
        <v>1.0614855823034</v>
      </c>
      <c r="AD681" s="24" t="n"/>
      <c r="AE681" s="24" t="n">
        <v>9</v>
      </c>
      <c r="AF681" s="33" t="n"/>
      <c r="AG681" s="33" t="n"/>
    </row>
    <row r="682">
      <c r="A682" s="24" t="inlineStr">
        <is>
          <t>Nott'm Forest|35</t>
        </is>
      </c>
      <c r="B682" s="24" t="inlineStr">
        <is>
          <t>E0</t>
        </is>
      </c>
      <c r="C682" s="24" t="inlineStr">
        <is>
          <t>Premier League</t>
        </is>
      </c>
      <c r="D682" s="24" t="inlineStr">
        <is>
          <t>Nott'm Forest</t>
        </is>
      </c>
      <c r="E682" s="24" t="n">
        <v>35</v>
      </c>
      <c r="F682" s="24" t="n">
        <v>9</v>
      </c>
      <c r="G682" s="29" t="n">
        <v>46515.625</v>
      </c>
      <c r="H682" s="24" t="inlineStr">
        <is>
          <t>Crystal Palace</t>
        </is>
      </c>
      <c r="I682" s="24" t="inlineStr">
        <is>
          <t>H</t>
        </is>
      </c>
      <c r="J682" s="24" t="inlineStr">
        <is>
          <t>E0-NottmFor-CrystalP</t>
        </is>
      </c>
      <c r="K682" s="24" t="n">
        <v>15</v>
      </c>
      <c r="L682" s="11">
        <f>IF(INDEX(Matches!$X:$X,AA682)=0,"",IF(I682="H",INDEX(Matches!$H:$H,AA682),INDEX(Matches!$I:$I,AA682)))</f>
        <v/>
      </c>
      <c r="M682" s="11">
        <f>IF(INDEX(Matches!$X:$X,AA682)=0,"",IF(I682="H",INDEX(Matches!$I:$I,AA682),INDEX(Matches!$H:$H,AA682)))</f>
        <v/>
      </c>
      <c r="N682" s="11">
        <f>IF(L682="","",IF(L682&gt;M682,"W",IF(L682=M682,"D","L")))</f>
        <v/>
      </c>
      <c r="O682" s="11">
        <f>IF(L682="","",IF(L682&gt;M682,3,IF(L682=M682,1,0)))</f>
        <v/>
      </c>
      <c r="P682" s="31">
        <f>IF(I682="H",INDEX(Matches!$L:$L,AA682),INDEX(Matches!$N:$N,AA682))</f>
        <v/>
      </c>
      <c r="Q682" s="31">
        <f>INDEX(Matches!$M:$M,AA682)</f>
        <v/>
      </c>
      <c r="R682" s="31">
        <f>IF(I682="H",INDEX(Matches!$N:$N,AA682),INDEX(Matches!$L:$L,AA682))</f>
        <v/>
      </c>
      <c r="S682" s="33">
        <f>IF(I682="H",INDEX(Matches!$O:$O,AA682),INDEX(Matches!$P:$P,AA682))</f>
        <v/>
      </c>
      <c r="T682" s="33">
        <f>IF(INDEX(Matches!$J:$J,AA682)="","",IF(I682="H",INDEX(Matches!$J:$J,AA682),INDEX(Matches!$K:$K,AA682)))</f>
        <v/>
      </c>
      <c r="U682" s="33">
        <f>IF(INDEX(Matches!$K:$K,AA682)="","",IF(I682="H",INDEX(Matches!$K:$K,AA682),INDEX(Matches!$J:$J,AA682)))</f>
        <v/>
      </c>
      <c r="V682" s="30">
        <f>IF(T682="","",T682-U682)</f>
        <v/>
      </c>
      <c r="W682" s="33">
        <f>IF(I682="H",INDEX(Matches!$T:$T,AA682),INDEX(Matches!$U:$U,AA682))</f>
        <v/>
      </c>
      <c r="X682" s="11">
        <f>INDEX(Matches!$X:$X,AA682)</f>
        <v/>
      </c>
      <c r="Y682" s="30">
        <f>IF(O682="","",O682-S682)</f>
        <v/>
      </c>
      <c r="Z682" s="30">
        <f>IF(W682="","",W682-S682)</f>
        <v/>
      </c>
      <c r="AA682" s="24">
        <f>MATCH(J682,Matches!$A:$A,0)</f>
        <v/>
      </c>
      <c r="AB682" s="33" t="n"/>
      <c r="AC682" s="33" t="n">
        <v>1.68983285627556</v>
      </c>
      <c r="AD682" s="24" t="n"/>
      <c r="AE682" s="24" t="n">
        <v>9</v>
      </c>
      <c r="AF682" s="33" t="n"/>
      <c r="AG682" s="33" t="n"/>
    </row>
    <row r="683">
      <c r="A683" s="24" t="inlineStr">
        <is>
          <t>Nott'm Forest|36</t>
        </is>
      </c>
      <c r="B683" s="24" t="inlineStr">
        <is>
          <t>E0</t>
        </is>
      </c>
      <c r="C683" s="24" t="inlineStr">
        <is>
          <t>Premier League</t>
        </is>
      </c>
      <c r="D683" s="24" t="inlineStr">
        <is>
          <t>Nott'm Forest</t>
        </is>
      </c>
      <c r="E683" s="24" t="n">
        <v>36</v>
      </c>
      <c r="F683" s="24" t="n">
        <v>9</v>
      </c>
      <c r="G683" s="29" t="n">
        <v>46522.625</v>
      </c>
      <c r="H683" s="24" t="inlineStr">
        <is>
          <t>Arsenal</t>
        </is>
      </c>
      <c r="I683" s="24" t="inlineStr">
        <is>
          <t>A</t>
        </is>
      </c>
      <c r="J683" s="24" t="inlineStr">
        <is>
          <t>E0-Arsenal-NottmFor</t>
        </is>
      </c>
      <c r="K683" s="24" t="n">
        <v>1</v>
      </c>
      <c r="L683" s="11">
        <f>IF(INDEX(Matches!$X:$X,AA683)=0,"",IF(I683="H",INDEX(Matches!$H:$H,AA683),INDEX(Matches!$I:$I,AA683)))</f>
        <v/>
      </c>
      <c r="M683" s="11">
        <f>IF(INDEX(Matches!$X:$X,AA683)=0,"",IF(I683="H",INDEX(Matches!$I:$I,AA683),INDEX(Matches!$H:$H,AA683)))</f>
        <v/>
      </c>
      <c r="N683" s="11">
        <f>IF(L683="","",IF(L683&gt;M683,"W",IF(L683=M683,"D","L")))</f>
        <v/>
      </c>
      <c r="O683" s="11">
        <f>IF(L683="","",IF(L683&gt;M683,3,IF(L683=M683,1,0)))</f>
        <v/>
      </c>
      <c r="P683" s="31">
        <f>IF(I683="H",INDEX(Matches!$L:$L,AA683),INDEX(Matches!$N:$N,AA683))</f>
        <v/>
      </c>
      <c r="Q683" s="31">
        <f>INDEX(Matches!$M:$M,AA683)</f>
        <v/>
      </c>
      <c r="R683" s="31">
        <f>IF(I683="H",INDEX(Matches!$N:$N,AA683),INDEX(Matches!$L:$L,AA683))</f>
        <v/>
      </c>
      <c r="S683" s="33">
        <f>IF(I683="H",INDEX(Matches!$O:$O,AA683),INDEX(Matches!$P:$P,AA683))</f>
        <v/>
      </c>
      <c r="T683" s="33">
        <f>IF(INDEX(Matches!$J:$J,AA683)="","",IF(I683="H",INDEX(Matches!$J:$J,AA683),INDEX(Matches!$K:$K,AA683)))</f>
        <v/>
      </c>
      <c r="U683" s="33">
        <f>IF(INDEX(Matches!$K:$K,AA683)="","",IF(I683="H",INDEX(Matches!$K:$K,AA683),INDEX(Matches!$J:$J,AA683)))</f>
        <v/>
      </c>
      <c r="V683" s="30">
        <f>IF(T683="","",T683-U683)</f>
        <v/>
      </c>
      <c r="W683" s="33">
        <f>IF(I683="H",INDEX(Matches!$T:$T,AA683),INDEX(Matches!$U:$U,AA683))</f>
        <v/>
      </c>
      <c r="X683" s="11">
        <f>INDEX(Matches!$X:$X,AA683)</f>
        <v/>
      </c>
      <c r="Y683" s="30">
        <f>IF(O683="","",O683-S683)</f>
        <v/>
      </c>
      <c r="Z683" s="30">
        <f>IF(W683="","",W683-S683)</f>
        <v/>
      </c>
      <c r="AA683" s="24">
        <f>MATCH(J683,Matches!$A:$A,0)</f>
        <v/>
      </c>
      <c r="AB683" s="33" t="n"/>
      <c r="AC683" s="33" t="n">
        <v>0.5610681546335232</v>
      </c>
      <c r="AD683" s="24" t="n"/>
      <c r="AE683" s="24" t="n">
        <v>9</v>
      </c>
      <c r="AF683" s="33" t="n"/>
      <c r="AG683" s="33" t="n"/>
    </row>
    <row r="684">
      <c r="A684" s="24" t="inlineStr">
        <is>
          <t>Nott'm Forest|37</t>
        </is>
      </c>
      <c r="B684" s="24" t="inlineStr">
        <is>
          <t>E0</t>
        </is>
      </c>
      <c r="C684" s="24" t="inlineStr">
        <is>
          <t>Premier League</t>
        </is>
      </c>
      <c r="D684" s="24" t="inlineStr">
        <is>
          <t>Nott'm Forest</t>
        </is>
      </c>
      <c r="E684" s="24" t="n">
        <v>37</v>
      </c>
      <c r="F684" s="24" t="n">
        <v>10</v>
      </c>
      <c r="G684" s="29" t="n">
        <v>46530.625</v>
      </c>
      <c r="H684" s="24" t="inlineStr">
        <is>
          <t>Ipswich</t>
        </is>
      </c>
      <c r="I684" s="24" t="inlineStr">
        <is>
          <t>H</t>
        </is>
      </c>
      <c r="J684" s="24" t="inlineStr">
        <is>
          <t>E0-NottmFor-Ipswich</t>
        </is>
      </c>
      <c r="K684" s="24" t="n">
        <v>19</v>
      </c>
      <c r="L684" s="11">
        <f>IF(INDEX(Matches!$X:$X,AA684)=0,"",IF(I684="H",INDEX(Matches!$H:$H,AA684),INDEX(Matches!$I:$I,AA684)))</f>
        <v/>
      </c>
      <c r="M684" s="11">
        <f>IF(INDEX(Matches!$X:$X,AA684)=0,"",IF(I684="H",INDEX(Matches!$I:$I,AA684),INDEX(Matches!$H:$H,AA684)))</f>
        <v/>
      </c>
      <c r="N684" s="11">
        <f>IF(L684="","",IF(L684&gt;M684,"W",IF(L684=M684,"D","L")))</f>
        <v/>
      </c>
      <c r="O684" s="11">
        <f>IF(L684="","",IF(L684&gt;M684,3,IF(L684=M684,1,0)))</f>
        <v/>
      </c>
      <c r="P684" s="31">
        <f>IF(I684="H",INDEX(Matches!$L:$L,AA684),INDEX(Matches!$N:$N,AA684))</f>
        <v/>
      </c>
      <c r="Q684" s="31">
        <f>INDEX(Matches!$M:$M,AA684)</f>
        <v/>
      </c>
      <c r="R684" s="31">
        <f>IF(I684="H",INDEX(Matches!$N:$N,AA684),INDEX(Matches!$L:$L,AA684))</f>
        <v/>
      </c>
      <c r="S684" s="33">
        <f>IF(I684="H",INDEX(Matches!$O:$O,AA684),INDEX(Matches!$P:$P,AA684))</f>
        <v/>
      </c>
      <c r="T684" s="33">
        <f>IF(INDEX(Matches!$J:$J,AA684)="","",IF(I684="H",INDEX(Matches!$J:$J,AA684),INDEX(Matches!$K:$K,AA684)))</f>
        <v/>
      </c>
      <c r="U684" s="33">
        <f>IF(INDEX(Matches!$K:$K,AA684)="","",IF(I684="H",INDEX(Matches!$K:$K,AA684),INDEX(Matches!$J:$J,AA684)))</f>
        <v/>
      </c>
      <c r="V684" s="30">
        <f>IF(T684="","",T684-U684)</f>
        <v/>
      </c>
      <c r="W684" s="33">
        <f>IF(I684="H",INDEX(Matches!$T:$T,AA684),INDEX(Matches!$U:$U,AA684))</f>
        <v/>
      </c>
      <c r="X684" s="11">
        <f>INDEX(Matches!$X:$X,AA684)</f>
        <v/>
      </c>
      <c r="Y684" s="30">
        <f>IF(O684="","",O684-S684)</f>
        <v/>
      </c>
      <c r="Z684" s="30">
        <f>IF(W684="","",W684-S684)</f>
        <v/>
      </c>
      <c r="AA684" s="24">
        <f>MATCH(J684,Matches!$A:$A,0)</f>
        <v/>
      </c>
      <c r="AB684" s="33" t="n"/>
      <c r="AC684" s="33" t="n">
        <v>1.937395685580167</v>
      </c>
      <c r="AD684" s="24" t="n"/>
      <c r="AE684" s="24" t="n">
        <v>10</v>
      </c>
      <c r="AF684" s="33" t="n"/>
      <c r="AG684" s="33" t="n"/>
    </row>
    <row r="685">
      <c r="A685" s="24" t="inlineStr">
        <is>
          <t>Nott'm Forest|38</t>
        </is>
      </c>
      <c r="B685" s="24" t="inlineStr">
        <is>
          <t>E0</t>
        </is>
      </c>
      <c r="C685" s="24" t="inlineStr">
        <is>
          <t>Premier League</t>
        </is>
      </c>
      <c r="D685" s="24" t="inlineStr">
        <is>
          <t>Nott'm Forest</t>
        </is>
      </c>
      <c r="E685" s="24" t="n">
        <v>38</v>
      </c>
      <c r="F685" s="24" t="n">
        <v>10</v>
      </c>
      <c r="G685" s="29" t="n">
        <v>46537.66666666666</v>
      </c>
      <c r="H685" s="24" t="inlineStr">
        <is>
          <t>Coventry</t>
        </is>
      </c>
      <c r="I685" s="24" t="inlineStr">
        <is>
          <t>A</t>
        </is>
      </c>
      <c r="J685" s="24" t="inlineStr">
        <is>
          <t>E0-Coventry-NottmFor</t>
        </is>
      </c>
      <c r="K685" s="24" t="n">
        <v>18</v>
      </c>
      <c r="L685" s="11">
        <f>IF(INDEX(Matches!$X:$X,AA685)=0,"",IF(I685="H",INDEX(Matches!$H:$H,AA685),INDEX(Matches!$I:$I,AA685)))</f>
        <v/>
      </c>
      <c r="M685" s="11">
        <f>IF(INDEX(Matches!$X:$X,AA685)=0,"",IF(I685="H",INDEX(Matches!$I:$I,AA685),INDEX(Matches!$H:$H,AA685)))</f>
        <v/>
      </c>
      <c r="N685" s="11">
        <f>IF(L685="","",IF(L685&gt;M685,"W",IF(L685=M685,"D","L")))</f>
        <v/>
      </c>
      <c r="O685" s="11">
        <f>IF(L685="","",IF(L685&gt;M685,3,IF(L685=M685,1,0)))</f>
        <v/>
      </c>
      <c r="P685" s="31">
        <f>IF(I685="H",INDEX(Matches!$L:$L,AA685),INDEX(Matches!$N:$N,AA685))</f>
        <v/>
      </c>
      <c r="Q685" s="31">
        <f>INDEX(Matches!$M:$M,AA685)</f>
        <v/>
      </c>
      <c r="R685" s="31">
        <f>IF(I685="H",INDEX(Matches!$N:$N,AA685),INDEX(Matches!$L:$L,AA685))</f>
        <v/>
      </c>
      <c r="S685" s="33">
        <f>IF(I685="H",INDEX(Matches!$O:$O,AA685),INDEX(Matches!$P:$P,AA685))</f>
        <v/>
      </c>
      <c r="T685" s="33">
        <f>IF(INDEX(Matches!$J:$J,AA685)="","",IF(I685="H",INDEX(Matches!$J:$J,AA685),INDEX(Matches!$K:$K,AA685)))</f>
        <v/>
      </c>
      <c r="U685" s="33">
        <f>IF(INDEX(Matches!$K:$K,AA685)="","",IF(I685="H",INDEX(Matches!$K:$K,AA685),INDEX(Matches!$J:$J,AA685)))</f>
        <v/>
      </c>
      <c r="V685" s="30">
        <f>IF(T685="","",T685-U685)</f>
        <v/>
      </c>
      <c r="W685" s="33">
        <f>IF(I685="H",INDEX(Matches!$T:$T,AA685),INDEX(Matches!$U:$U,AA685))</f>
        <v/>
      </c>
      <c r="X685" s="11">
        <f>INDEX(Matches!$X:$X,AA685)</f>
        <v/>
      </c>
      <c r="Y685" s="30">
        <f>IF(O685="","",O685-S685)</f>
        <v/>
      </c>
      <c r="Z685" s="30">
        <f>IF(W685="","",W685-S685)</f>
        <v/>
      </c>
      <c r="AA685" s="24">
        <f>MATCH(J685,Matches!$A:$A,0)</f>
        <v/>
      </c>
      <c r="AB685" s="33" t="n"/>
      <c r="AC685" s="33" t="n">
        <v>1.592580646114226</v>
      </c>
      <c r="AD685" s="24" t="n"/>
      <c r="AE685" s="24" t="n">
        <v>10</v>
      </c>
      <c r="AF685" s="33" t="n"/>
      <c r="AG685" s="33" t="n"/>
    </row>
    <row r="686">
      <c r="A686" s="24" t="inlineStr">
        <is>
          <t>Sunderland|1</t>
        </is>
      </c>
      <c r="B686" s="24" t="inlineStr">
        <is>
          <t>E0</t>
        </is>
      </c>
      <c r="C686" s="24" t="inlineStr">
        <is>
          <t>Premier League</t>
        </is>
      </c>
      <c r="D686" s="24" t="inlineStr">
        <is>
          <t>Sunderland</t>
        </is>
      </c>
      <c r="E686" s="24" t="n">
        <v>1</v>
      </c>
      <c r="F686" s="24" t="n">
        <v>1</v>
      </c>
      <c r="G686" s="29" t="n">
        <v>46256.625</v>
      </c>
      <c r="H686" s="24" t="inlineStr">
        <is>
          <t>Ipswich</t>
        </is>
      </c>
      <c r="I686" s="24" t="inlineStr">
        <is>
          <t>A</t>
        </is>
      </c>
      <c r="J686" s="24" t="inlineStr">
        <is>
          <t>E0-Ipswich-Sunderla</t>
        </is>
      </c>
      <c r="K686" s="24" t="n">
        <v>19</v>
      </c>
      <c r="L686" s="11">
        <f>IF(INDEX(Matches!$X:$X,AA686)=0,"",IF(I686="H",INDEX(Matches!$H:$H,AA686),INDEX(Matches!$I:$I,AA686)))</f>
        <v/>
      </c>
      <c r="M686" s="11">
        <f>IF(INDEX(Matches!$X:$X,AA686)=0,"",IF(I686="H",INDEX(Matches!$I:$I,AA686),INDEX(Matches!$H:$H,AA686)))</f>
        <v/>
      </c>
      <c r="N686" s="11">
        <f>IF(L686="","",IF(L686&gt;M686,"W",IF(L686=M686,"D","L")))</f>
        <v/>
      </c>
      <c r="O686" s="11">
        <f>IF(L686="","",IF(L686&gt;M686,3,IF(L686=M686,1,0)))</f>
        <v/>
      </c>
      <c r="P686" s="31">
        <f>IF(I686="H",INDEX(Matches!$L:$L,AA686),INDEX(Matches!$N:$N,AA686))</f>
        <v/>
      </c>
      <c r="Q686" s="31">
        <f>INDEX(Matches!$M:$M,AA686)</f>
        <v/>
      </c>
      <c r="R686" s="31">
        <f>IF(I686="H",INDEX(Matches!$N:$N,AA686),INDEX(Matches!$L:$L,AA686))</f>
        <v/>
      </c>
      <c r="S686" s="33">
        <f>IF(I686="H",INDEX(Matches!$O:$O,AA686),INDEX(Matches!$P:$P,AA686))</f>
        <v/>
      </c>
      <c r="T686" s="33">
        <f>IF(INDEX(Matches!$J:$J,AA686)="","",IF(I686="H",INDEX(Matches!$J:$J,AA686),INDEX(Matches!$K:$K,AA686)))</f>
        <v/>
      </c>
      <c r="U686" s="33">
        <f>IF(INDEX(Matches!$K:$K,AA686)="","",IF(I686="H",INDEX(Matches!$K:$K,AA686),INDEX(Matches!$J:$J,AA686)))</f>
        <v/>
      </c>
      <c r="V686" s="30">
        <f>IF(T686="","",T686-U686)</f>
        <v/>
      </c>
      <c r="W686" s="33">
        <f>IF(I686="H",INDEX(Matches!$T:$T,AA686),INDEX(Matches!$U:$U,AA686))</f>
        <v/>
      </c>
      <c r="X686" s="11">
        <f>INDEX(Matches!$X:$X,AA686)</f>
        <v/>
      </c>
      <c r="Y686" s="30">
        <f>IF(O686="","",O686-S686)</f>
        <v/>
      </c>
      <c r="Z686" s="30">
        <f>IF(W686="","",W686-S686)</f>
        <v/>
      </c>
      <c r="AA686" s="24">
        <f>MATCH(J686,Matches!$A:$A,0)</f>
        <v/>
      </c>
      <c r="AB686" s="33" t="n">
        <v>1.415081326513018</v>
      </c>
      <c r="AC686" s="33" t="n"/>
      <c r="AD686" s="24" t="n"/>
      <c r="AE686" s="24" t="n">
        <v>1</v>
      </c>
      <c r="AF686" s="33" t="n">
        <v>0.8</v>
      </c>
      <c r="AG686" s="33" t="n">
        <v>1.2</v>
      </c>
    </row>
    <row r="687">
      <c r="A687" s="24" t="inlineStr">
        <is>
          <t>Sunderland|2</t>
        </is>
      </c>
      <c r="B687" s="24" t="inlineStr">
        <is>
          <t>E0</t>
        </is>
      </c>
      <c r="C687" s="24" t="inlineStr">
        <is>
          <t>Premier League</t>
        </is>
      </c>
      <c r="D687" s="24" t="inlineStr">
        <is>
          <t>Sunderland</t>
        </is>
      </c>
      <c r="E687" s="24" t="n">
        <v>2</v>
      </c>
      <c r="F687" s="24" t="n">
        <v>1</v>
      </c>
      <c r="G687" s="29" t="n">
        <v>46264.58333333334</v>
      </c>
      <c r="H687" s="24" t="inlineStr">
        <is>
          <t>Fulham</t>
        </is>
      </c>
      <c r="I687" s="24" t="inlineStr">
        <is>
          <t>H</t>
        </is>
      </c>
      <c r="J687" s="24" t="inlineStr">
        <is>
          <t>E0-Sunderla-Fulham</t>
        </is>
      </c>
      <c r="K687" s="24" t="n">
        <v>16</v>
      </c>
      <c r="L687" s="11">
        <f>IF(INDEX(Matches!$X:$X,AA687)=0,"",IF(I687="H",INDEX(Matches!$H:$H,AA687),INDEX(Matches!$I:$I,AA687)))</f>
        <v/>
      </c>
      <c r="M687" s="11">
        <f>IF(INDEX(Matches!$X:$X,AA687)=0,"",IF(I687="H",INDEX(Matches!$I:$I,AA687),INDEX(Matches!$H:$H,AA687)))</f>
        <v/>
      </c>
      <c r="N687" s="11">
        <f>IF(L687="","",IF(L687&gt;M687,"W",IF(L687=M687,"D","L")))</f>
        <v/>
      </c>
      <c r="O687" s="11">
        <f>IF(L687="","",IF(L687&gt;M687,3,IF(L687=M687,1,0)))</f>
        <v/>
      </c>
      <c r="P687" s="31">
        <f>IF(I687="H",INDEX(Matches!$L:$L,AA687),INDEX(Matches!$N:$N,AA687))</f>
        <v/>
      </c>
      <c r="Q687" s="31">
        <f>INDEX(Matches!$M:$M,AA687)</f>
        <v/>
      </c>
      <c r="R687" s="31">
        <f>IF(I687="H",INDEX(Matches!$N:$N,AA687),INDEX(Matches!$L:$L,AA687))</f>
        <v/>
      </c>
      <c r="S687" s="33">
        <f>IF(I687="H",INDEX(Matches!$O:$O,AA687),INDEX(Matches!$P:$P,AA687))</f>
        <v/>
      </c>
      <c r="T687" s="33">
        <f>IF(INDEX(Matches!$J:$J,AA687)="","",IF(I687="H",INDEX(Matches!$J:$J,AA687),INDEX(Matches!$K:$K,AA687)))</f>
        <v/>
      </c>
      <c r="U687" s="33">
        <f>IF(INDEX(Matches!$K:$K,AA687)="","",IF(I687="H",INDEX(Matches!$K:$K,AA687),INDEX(Matches!$J:$J,AA687)))</f>
        <v/>
      </c>
      <c r="V687" s="30">
        <f>IF(T687="","",T687-U687)</f>
        <v/>
      </c>
      <c r="W687" s="33">
        <f>IF(I687="H",INDEX(Matches!$T:$T,AA687),INDEX(Matches!$U:$U,AA687))</f>
        <v/>
      </c>
      <c r="X687" s="11">
        <f>INDEX(Matches!$X:$X,AA687)</f>
        <v/>
      </c>
      <c r="Y687" s="30">
        <f>IF(O687="","",O687-S687)</f>
        <v/>
      </c>
      <c r="Z687" s="30">
        <f>IF(W687="","",W687-S687)</f>
        <v/>
      </c>
      <c r="AA687" s="24">
        <f>MATCH(J687,Matches!$A:$A,0)</f>
        <v/>
      </c>
      <c r="AB687" s="33" t="n">
        <v>1.562667969704373</v>
      </c>
      <c r="AC687" s="33" t="n"/>
      <c r="AD687" s="24" t="n"/>
      <c r="AE687" s="24" t="n">
        <v>1</v>
      </c>
      <c r="AF687" s="33" t="n">
        <v>1.13</v>
      </c>
      <c r="AG687" s="33" t="n">
        <v>0.88</v>
      </c>
    </row>
    <row r="688">
      <c r="A688" s="24" t="inlineStr">
        <is>
          <t>Sunderland|3</t>
        </is>
      </c>
      <c r="B688" s="24" t="inlineStr">
        <is>
          <t>E0</t>
        </is>
      </c>
      <c r="C688" s="24" t="inlineStr">
        <is>
          <t>Premier League</t>
        </is>
      </c>
      <c r="D688" s="24" t="inlineStr">
        <is>
          <t>Sunderland</t>
        </is>
      </c>
      <c r="E688" s="24" t="n">
        <v>3</v>
      </c>
      <c r="F688" s="24" t="n">
        <v>1</v>
      </c>
      <c r="G688" s="29" t="n">
        <v>46270.625</v>
      </c>
      <c r="H688" s="24" t="inlineStr">
        <is>
          <t>Brentford</t>
        </is>
      </c>
      <c r="I688" s="24" t="inlineStr">
        <is>
          <t>A</t>
        </is>
      </c>
      <c r="J688" s="24" t="inlineStr">
        <is>
          <t>E0-Brentfor-Sunderla</t>
        </is>
      </c>
      <c r="K688" s="24" t="n">
        <v>12</v>
      </c>
      <c r="L688" s="11">
        <f>IF(INDEX(Matches!$X:$X,AA688)=0,"",IF(I688="H",INDEX(Matches!$H:$H,AA688),INDEX(Matches!$I:$I,AA688)))</f>
        <v/>
      </c>
      <c r="M688" s="11">
        <f>IF(INDEX(Matches!$X:$X,AA688)=0,"",IF(I688="H",INDEX(Matches!$I:$I,AA688),INDEX(Matches!$H:$H,AA688)))</f>
        <v/>
      </c>
      <c r="N688" s="11">
        <f>IF(L688="","",IF(L688&gt;M688,"W",IF(L688=M688,"D","L")))</f>
        <v/>
      </c>
      <c r="O688" s="11">
        <f>IF(L688="","",IF(L688&gt;M688,3,IF(L688=M688,1,0)))</f>
        <v/>
      </c>
      <c r="P688" s="31">
        <f>IF(I688="H",INDEX(Matches!$L:$L,AA688),INDEX(Matches!$N:$N,AA688))</f>
        <v/>
      </c>
      <c r="Q688" s="31">
        <f>INDEX(Matches!$M:$M,AA688)</f>
        <v/>
      </c>
      <c r="R688" s="31">
        <f>IF(I688="H",INDEX(Matches!$N:$N,AA688),INDEX(Matches!$L:$L,AA688))</f>
        <v/>
      </c>
      <c r="S688" s="33">
        <f>IF(I688="H",INDEX(Matches!$O:$O,AA688),INDEX(Matches!$P:$P,AA688))</f>
        <v/>
      </c>
      <c r="T688" s="33">
        <f>IF(INDEX(Matches!$J:$J,AA688)="","",IF(I688="H",INDEX(Matches!$J:$J,AA688),INDEX(Matches!$K:$K,AA688)))</f>
        <v/>
      </c>
      <c r="U688" s="33">
        <f>IF(INDEX(Matches!$K:$K,AA688)="","",IF(I688="H",INDEX(Matches!$K:$K,AA688),INDEX(Matches!$J:$J,AA688)))</f>
        <v/>
      </c>
      <c r="V688" s="30">
        <f>IF(T688="","",T688-U688)</f>
        <v/>
      </c>
      <c r="W688" s="33">
        <f>IF(I688="H",INDEX(Matches!$T:$T,AA688),INDEX(Matches!$U:$U,AA688))</f>
        <v/>
      </c>
      <c r="X688" s="11">
        <f>INDEX(Matches!$X:$X,AA688)</f>
        <v/>
      </c>
      <c r="Y688" s="30">
        <f>IF(O688="","",O688-S688)</f>
        <v/>
      </c>
      <c r="Z688" s="30">
        <f>IF(W688="","",W688-S688)</f>
        <v/>
      </c>
      <c r="AA688" s="24">
        <f>MATCH(J688,Matches!$A:$A,0)</f>
        <v/>
      </c>
      <c r="AB688" s="33" t="n"/>
      <c r="AC688" s="33" t="n"/>
      <c r="AD688" s="24" t="n"/>
      <c r="AE688" s="24" t="n">
        <v>1</v>
      </c>
      <c r="AF688" s="33" t="n"/>
      <c r="AG688" s="33" t="n"/>
    </row>
    <row r="689">
      <c r="A689" s="24" t="inlineStr">
        <is>
          <t>Sunderland|4</t>
        </is>
      </c>
      <c r="B689" s="24" t="inlineStr">
        <is>
          <t>E0</t>
        </is>
      </c>
      <c r="C689" s="24" t="inlineStr">
        <is>
          <t>Premier League</t>
        </is>
      </c>
      <c r="D689" s="24" t="inlineStr">
        <is>
          <t>Sunderland</t>
        </is>
      </c>
      <c r="E689" s="24" t="n">
        <v>4</v>
      </c>
      <c r="F689" s="24" t="n">
        <v>1</v>
      </c>
      <c r="G689" s="29" t="n">
        <v>46277.83333333334</v>
      </c>
      <c r="H689" s="24" t="inlineStr">
        <is>
          <t>Arsenal</t>
        </is>
      </c>
      <c r="I689" s="24" t="inlineStr">
        <is>
          <t>H</t>
        </is>
      </c>
      <c r="J689" s="24" t="inlineStr">
        <is>
          <t>E0-Sunderla-Arsenal</t>
        </is>
      </c>
      <c r="K689" s="24" t="n">
        <v>1</v>
      </c>
      <c r="L689" s="11">
        <f>IF(INDEX(Matches!$X:$X,AA689)=0,"",IF(I689="H",INDEX(Matches!$H:$H,AA689),INDEX(Matches!$I:$I,AA689)))</f>
        <v/>
      </c>
      <c r="M689" s="11">
        <f>IF(INDEX(Matches!$X:$X,AA689)=0,"",IF(I689="H",INDEX(Matches!$I:$I,AA689),INDEX(Matches!$H:$H,AA689)))</f>
        <v/>
      </c>
      <c r="N689" s="11">
        <f>IF(L689="","",IF(L689&gt;M689,"W",IF(L689=M689,"D","L")))</f>
        <v/>
      </c>
      <c r="O689" s="11">
        <f>IF(L689="","",IF(L689&gt;M689,3,IF(L689=M689,1,0)))</f>
        <v/>
      </c>
      <c r="P689" s="31">
        <f>IF(I689="H",INDEX(Matches!$L:$L,AA689),INDEX(Matches!$N:$N,AA689))</f>
        <v/>
      </c>
      <c r="Q689" s="31">
        <f>INDEX(Matches!$M:$M,AA689)</f>
        <v/>
      </c>
      <c r="R689" s="31">
        <f>IF(I689="H",INDEX(Matches!$N:$N,AA689),INDEX(Matches!$L:$L,AA689))</f>
        <v/>
      </c>
      <c r="S689" s="33">
        <f>IF(I689="H",INDEX(Matches!$O:$O,AA689),INDEX(Matches!$P:$P,AA689))</f>
        <v/>
      </c>
      <c r="T689" s="33">
        <f>IF(INDEX(Matches!$J:$J,AA689)="","",IF(I689="H",INDEX(Matches!$J:$J,AA689),INDEX(Matches!$K:$K,AA689)))</f>
        <v/>
      </c>
      <c r="U689" s="33">
        <f>IF(INDEX(Matches!$K:$K,AA689)="","",IF(I689="H",INDEX(Matches!$K:$K,AA689),INDEX(Matches!$J:$J,AA689)))</f>
        <v/>
      </c>
      <c r="V689" s="30">
        <f>IF(T689="","",T689-U689)</f>
        <v/>
      </c>
      <c r="W689" s="33">
        <f>IF(I689="H",INDEX(Matches!$T:$T,AA689),INDEX(Matches!$U:$U,AA689))</f>
        <v/>
      </c>
      <c r="X689" s="11">
        <f>INDEX(Matches!$X:$X,AA689)</f>
        <v/>
      </c>
      <c r="Y689" s="30">
        <f>IF(O689="","",O689-S689)</f>
        <v/>
      </c>
      <c r="Z689" s="30">
        <f>IF(W689="","",W689-S689)</f>
        <v/>
      </c>
      <c r="AA689" s="24">
        <f>MATCH(J689,Matches!$A:$A,0)</f>
        <v/>
      </c>
      <c r="AB689" s="33" t="n">
        <v>0.6114858550675388</v>
      </c>
      <c r="AC689" s="33" t="n"/>
      <c r="AD689" s="24" t="n"/>
      <c r="AE689" s="24" t="n">
        <v>1</v>
      </c>
      <c r="AF689" s="33" t="n"/>
      <c r="AG689" s="33" t="n"/>
    </row>
    <row r="690">
      <c r="A690" s="24" t="inlineStr">
        <is>
          <t>Sunderland|5</t>
        </is>
      </c>
      <c r="B690" s="24" t="inlineStr">
        <is>
          <t>E0</t>
        </is>
      </c>
      <c r="C690" s="24" t="inlineStr">
        <is>
          <t>Premier League</t>
        </is>
      </c>
      <c r="D690" s="24" t="inlineStr">
        <is>
          <t>Sunderland</t>
        </is>
      </c>
      <c r="E690" s="24" t="n">
        <v>5</v>
      </c>
      <c r="F690" s="24" t="n">
        <v>2</v>
      </c>
      <c r="G690" s="29" t="n">
        <v>46285.58333333334</v>
      </c>
      <c r="H690" s="24" t="inlineStr">
        <is>
          <t>Man City</t>
        </is>
      </c>
      <c r="I690" s="24" t="inlineStr">
        <is>
          <t>A</t>
        </is>
      </c>
      <c r="J690" s="24" t="inlineStr">
        <is>
          <t>E0-ManCity-Sunderla</t>
        </is>
      </c>
      <c r="K690" s="24" t="n">
        <v>2</v>
      </c>
      <c r="L690" s="11">
        <f>IF(INDEX(Matches!$X:$X,AA690)=0,"",IF(I690="H",INDEX(Matches!$H:$H,AA690),INDEX(Matches!$I:$I,AA690)))</f>
        <v/>
      </c>
      <c r="M690" s="11">
        <f>IF(INDEX(Matches!$X:$X,AA690)=0,"",IF(I690="H",INDEX(Matches!$I:$I,AA690),INDEX(Matches!$H:$H,AA690)))</f>
        <v/>
      </c>
      <c r="N690" s="11">
        <f>IF(L690="","",IF(L690&gt;M690,"W",IF(L690=M690,"D","L")))</f>
        <v/>
      </c>
      <c r="O690" s="11">
        <f>IF(L690="","",IF(L690&gt;M690,3,IF(L690=M690,1,0)))</f>
        <v/>
      </c>
      <c r="P690" s="31">
        <f>IF(I690="H",INDEX(Matches!$L:$L,AA690),INDEX(Matches!$N:$N,AA690))</f>
        <v/>
      </c>
      <c r="Q690" s="31">
        <f>INDEX(Matches!$M:$M,AA690)</f>
        <v/>
      </c>
      <c r="R690" s="31">
        <f>IF(I690="H",INDEX(Matches!$N:$N,AA690),INDEX(Matches!$L:$L,AA690))</f>
        <v/>
      </c>
      <c r="S690" s="33">
        <f>IF(I690="H",INDEX(Matches!$O:$O,AA690),INDEX(Matches!$P:$P,AA690))</f>
        <v/>
      </c>
      <c r="T690" s="33">
        <f>IF(INDEX(Matches!$J:$J,AA690)="","",IF(I690="H",INDEX(Matches!$J:$J,AA690),INDEX(Matches!$K:$K,AA690)))</f>
        <v/>
      </c>
      <c r="U690" s="33">
        <f>IF(INDEX(Matches!$K:$K,AA690)="","",IF(I690="H",INDEX(Matches!$K:$K,AA690),INDEX(Matches!$J:$J,AA690)))</f>
        <v/>
      </c>
      <c r="V690" s="30">
        <f>IF(T690="","",T690-U690)</f>
        <v/>
      </c>
      <c r="W690" s="33">
        <f>IF(I690="H",INDEX(Matches!$T:$T,AA690),INDEX(Matches!$U:$U,AA690))</f>
        <v/>
      </c>
      <c r="X690" s="11">
        <f>INDEX(Matches!$X:$X,AA690)</f>
        <v/>
      </c>
      <c r="Y690" s="30">
        <f>IF(O690="","",O690-S690)</f>
        <v/>
      </c>
      <c r="Z690" s="30">
        <f>IF(W690="","",W690-S690)</f>
        <v/>
      </c>
      <c r="AA690" s="24">
        <f>MATCH(J690,Matches!$A:$A,0)</f>
        <v/>
      </c>
      <c r="AB690" s="33" t="n"/>
      <c r="AC690" s="33" t="n"/>
      <c r="AD690" s="24" t="n"/>
      <c r="AE690" s="24" t="n">
        <v>2</v>
      </c>
      <c r="AF690" s="33" t="n"/>
      <c r="AG690" s="33" t="n"/>
    </row>
    <row r="691">
      <c r="A691" s="24" t="inlineStr">
        <is>
          <t>Sunderland|6</t>
        </is>
      </c>
      <c r="B691" s="24" t="inlineStr">
        <is>
          <t>E0</t>
        </is>
      </c>
      <c r="C691" s="24" t="inlineStr">
        <is>
          <t>Premier League</t>
        </is>
      </c>
      <c r="D691" s="24" t="inlineStr">
        <is>
          <t>Sunderland</t>
        </is>
      </c>
      <c r="E691" s="24" t="n">
        <v>6</v>
      </c>
      <c r="F691" s="24" t="n">
        <v>2</v>
      </c>
      <c r="G691" s="29" t="n">
        <v>46305.625</v>
      </c>
      <c r="H691" s="24" t="inlineStr">
        <is>
          <t>Brighton</t>
        </is>
      </c>
      <c r="I691" s="24" t="inlineStr">
        <is>
          <t>H</t>
        </is>
      </c>
      <c r="J691" s="24" t="inlineStr">
        <is>
          <t>E0-Sunderla-Brighton</t>
        </is>
      </c>
      <c r="K691" s="24" t="n">
        <v>8</v>
      </c>
      <c r="L691" s="11">
        <f>IF(INDEX(Matches!$X:$X,AA691)=0,"",IF(I691="H",INDEX(Matches!$H:$H,AA691),INDEX(Matches!$I:$I,AA691)))</f>
        <v/>
      </c>
      <c r="M691" s="11">
        <f>IF(INDEX(Matches!$X:$X,AA691)=0,"",IF(I691="H",INDEX(Matches!$I:$I,AA691),INDEX(Matches!$H:$H,AA691)))</f>
        <v/>
      </c>
      <c r="N691" s="11">
        <f>IF(L691="","",IF(L691&gt;M691,"W",IF(L691=M691,"D","L")))</f>
        <v/>
      </c>
      <c r="O691" s="11">
        <f>IF(L691="","",IF(L691&gt;M691,3,IF(L691=M691,1,0)))</f>
        <v/>
      </c>
      <c r="P691" s="31">
        <f>IF(I691="H",INDEX(Matches!$L:$L,AA691),INDEX(Matches!$N:$N,AA691))</f>
        <v/>
      </c>
      <c r="Q691" s="31">
        <f>INDEX(Matches!$M:$M,AA691)</f>
        <v/>
      </c>
      <c r="R691" s="31">
        <f>IF(I691="H",INDEX(Matches!$N:$N,AA691),INDEX(Matches!$L:$L,AA691))</f>
        <v/>
      </c>
      <c r="S691" s="33">
        <f>IF(I691="H",INDEX(Matches!$O:$O,AA691),INDEX(Matches!$P:$P,AA691))</f>
        <v/>
      </c>
      <c r="T691" s="33">
        <f>IF(INDEX(Matches!$J:$J,AA691)="","",IF(I691="H",INDEX(Matches!$J:$J,AA691),INDEX(Matches!$K:$K,AA691)))</f>
        <v/>
      </c>
      <c r="U691" s="33">
        <f>IF(INDEX(Matches!$K:$K,AA691)="","",IF(I691="H",INDEX(Matches!$K:$K,AA691),INDEX(Matches!$J:$J,AA691)))</f>
        <v/>
      </c>
      <c r="V691" s="30">
        <f>IF(T691="","",T691-U691)</f>
        <v/>
      </c>
      <c r="W691" s="33">
        <f>IF(I691="H",INDEX(Matches!$T:$T,AA691),INDEX(Matches!$U:$U,AA691))</f>
        <v/>
      </c>
      <c r="X691" s="11">
        <f>INDEX(Matches!$X:$X,AA691)</f>
        <v/>
      </c>
      <c r="Y691" s="30">
        <f>IF(O691="","",O691-S691)</f>
        <v/>
      </c>
      <c r="Z691" s="30">
        <f>IF(W691="","",W691-S691)</f>
        <v/>
      </c>
      <c r="AA691" s="24">
        <f>MATCH(J691,Matches!$A:$A,0)</f>
        <v/>
      </c>
      <c r="AB691" s="33" t="n"/>
      <c r="AC691" s="33" t="n"/>
      <c r="AD691" s="24" t="n"/>
      <c r="AE691" s="24" t="n">
        <v>2</v>
      </c>
      <c r="AF691" s="33" t="n"/>
      <c r="AG691" s="33" t="n"/>
    </row>
    <row r="692">
      <c r="A692" s="24" t="inlineStr">
        <is>
          <t>Sunderland|7</t>
        </is>
      </c>
      <c r="B692" s="24" t="inlineStr">
        <is>
          <t>E0</t>
        </is>
      </c>
      <c r="C692" s="24" t="inlineStr">
        <is>
          <t>Premier League</t>
        </is>
      </c>
      <c r="D692" s="24" t="inlineStr">
        <is>
          <t>Sunderland</t>
        </is>
      </c>
      <c r="E692" s="24" t="n">
        <v>7</v>
      </c>
      <c r="F692" s="24" t="n">
        <v>2</v>
      </c>
      <c r="G692" s="29" t="n">
        <v>46313.58333333334</v>
      </c>
      <c r="H692" s="24" t="inlineStr">
        <is>
          <t>Bournemouth</t>
        </is>
      </c>
      <c r="I692" s="24" t="inlineStr">
        <is>
          <t>A</t>
        </is>
      </c>
      <c r="J692" s="24" t="inlineStr">
        <is>
          <t>E0-Bournemo-Sunderla</t>
        </is>
      </c>
      <c r="K692" s="24" t="n">
        <v>11</v>
      </c>
      <c r="L692" s="11">
        <f>IF(INDEX(Matches!$X:$X,AA692)=0,"",IF(I692="H",INDEX(Matches!$H:$H,AA692),INDEX(Matches!$I:$I,AA692)))</f>
        <v/>
      </c>
      <c r="M692" s="11">
        <f>IF(INDEX(Matches!$X:$X,AA692)=0,"",IF(I692="H",INDEX(Matches!$I:$I,AA692),INDEX(Matches!$H:$H,AA692)))</f>
        <v/>
      </c>
      <c r="N692" s="11">
        <f>IF(L692="","",IF(L692&gt;M692,"W",IF(L692=M692,"D","L")))</f>
        <v/>
      </c>
      <c r="O692" s="11">
        <f>IF(L692="","",IF(L692&gt;M692,3,IF(L692=M692,1,0)))</f>
        <v/>
      </c>
      <c r="P692" s="31">
        <f>IF(I692="H",INDEX(Matches!$L:$L,AA692),INDEX(Matches!$N:$N,AA692))</f>
        <v/>
      </c>
      <c r="Q692" s="31">
        <f>INDEX(Matches!$M:$M,AA692)</f>
        <v/>
      </c>
      <c r="R692" s="31">
        <f>IF(I692="H",INDEX(Matches!$N:$N,AA692),INDEX(Matches!$L:$L,AA692))</f>
        <v/>
      </c>
      <c r="S692" s="33">
        <f>IF(I692="H",INDEX(Matches!$O:$O,AA692),INDEX(Matches!$P:$P,AA692))</f>
        <v/>
      </c>
      <c r="T692" s="33">
        <f>IF(INDEX(Matches!$J:$J,AA692)="","",IF(I692="H",INDEX(Matches!$J:$J,AA692),INDEX(Matches!$K:$K,AA692)))</f>
        <v/>
      </c>
      <c r="U692" s="33">
        <f>IF(INDEX(Matches!$K:$K,AA692)="","",IF(I692="H",INDEX(Matches!$K:$K,AA692),INDEX(Matches!$J:$J,AA692)))</f>
        <v/>
      </c>
      <c r="V692" s="30">
        <f>IF(T692="","",T692-U692)</f>
        <v/>
      </c>
      <c r="W692" s="33">
        <f>IF(I692="H",INDEX(Matches!$T:$T,AA692),INDEX(Matches!$U:$U,AA692))</f>
        <v/>
      </c>
      <c r="X692" s="11">
        <f>INDEX(Matches!$X:$X,AA692)</f>
        <v/>
      </c>
      <c r="Y692" s="30">
        <f>IF(O692="","",O692-S692)</f>
        <v/>
      </c>
      <c r="Z692" s="30">
        <f>IF(W692="","",W692-S692)</f>
        <v/>
      </c>
      <c r="AA692" s="24">
        <f>MATCH(J692,Matches!$A:$A,0)</f>
        <v/>
      </c>
      <c r="AB692" s="33" t="n"/>
      <c r="AC692" s="33" t="n"/>
      <c r="AD692" s="24" t="inlineStr">
        <is>
          <t>Y</t>
        </is>
      </c>
      <c r="AE692" s="24" t="n">
        <v>2</v>
      </c>
      <c r="AF692" s="33" t="n"/>
      <c r="AG692" s="33" t="n"/>
    </row>
    <row r="693">
      <c r="A693" s="24" t="inlineStr">
        <is>
          <t>Sunderland|8</t>
        </is>
      </c>
      <c r="B693" s="24" t="inlineStr">
        <is>
          <t>E0</t>
        </is>
      </c>
      <c r="C693" s="24" t="inlineStr">
        <is>
          <t>Premier League</t>
        </is>
      </c>
      <c r="D693" s="24" t="inlineStr">
        <is>
          <t>Sunderland</t>
        </is>
      </c>
      <c r="E693" s="24" t="n">
        <v>8</v>
      </c>
      <c r="F693" s="24" t="n">
        <v>2</v>
      </c>
      <c r="G693" s="29" t="n">
        <v>46320.6875</v>
      </c>
      <c r="H693" s="24" t="inlineStr">
        <is>
          <t>Leeds</t>
        </is>
      </c>
      <c r="I693" s="24" t="inlineStr">
        <is>
          <t>H</t>
        </is>
      </c>
      <c r="J693" s="24" t="inlineStr">
        <is>
          <t>E0-Sunderla-Leeds</t>
        </is>
      </c>
      <c r="K693" s="24" t="n">
        <v>14</v>
      </c>
      <c r="L693" s="11">
        <f>IF(INDEX(Matches!$X:$X,AA693)=0,"",IF(I693="H",INDEX(Matches!$H:$H,AA693),INDEX(Matches!$I:$I,AA693)))</f>
        <v/>
      </c>
      <c r="M693" s="11">
        <f>IF(INDEX(Matches!$X:$X,AA693)=0,"",IF(I693="H",INDEX(Matches!$I:$I,AA693),INDEX(Matches!$H:$H,AA693)))</f>
        <v/>
      </c>
      <c r="N693" s="11">
        <f>IF(L693="","",IF(L693&gt;M693,"W",IF(L693=M693,"D","L")))</f>
        <v/>
      </c>
      <c r="O693" s="11">
        <f>IF(L693="","",IF(L693&gt;M693,3,IF(L693=M693,1,0)))</f>
        <v/>
      </c>
      <c r="P693" s="31">
        <f>IF(I693="H",INDEX(Matches!$L:$L,AA693),INDEX(Matches!$N:$N,AA693))</f>
        <v/>
      </c>
      <c r="Q693" s="31">
        <f>INDEX(Matches!$M:$M,AA693)</f>
        <v/>
      </c>
      <c r="R693" s="31">
        <f>IF(I693="H",INDEX(Matches!$N:$N,AA693),INDEX(Matches!$L:$L,AA693))</f>
        <v/>
      </c>
      <c r="S693" s="33">
        <f>IF(I693="H",INDEX(Matches!$O:$O,AA693),INDEX(Matches!$P:$P,AA693))</f>
        <v/>
      </c>
      <c r="T693" s="33">
        <f>IF(INDEX(Matches!$J:$J,AA693)="","",IF(I693="H",INDEX(Matches!$J:$J,AA693),INDEX(Matches!$K:$K,AA693)))</f>
        <v/>
      </c>
      <c r="U693" s="33">
        <f>IF(INDEX(Matches!$K:$K,AA693)="","",IF(I693="H",INDEX(Matches!$K:$K,AA693),INDEX(Matches!$J:$J,AA693)))</f>
        <v/>
      </c>
      <c r="V693" s="30">
        <f>IF(T693="","",T693-U693)</f>
        <v/>
      </c>
      <c r="W693" s="33">
        <f>IF(I693="H",INDEX(Matches!$T:$T,AA693),INDEX(Matches!$U:$U,AA693))</f>
        <v/>
      </c>
      <c r="X693" s="11">
        <f>INDEX(Matches!$X:$X,AA693)</f>
        <v/>
      </c>
      <c r="Y693" s="30">
        <f>IF(O693="","",O693-S693)</f>
        <v/>
      </c>
      <c r="Z693" s="30">
        <f>IF(W693="","",W693-S693)</f>
        <v/>
      </c>
      <c r="AA693" s="24">
        <f>MATCH(J693,Matches!$A:$A,0)</f>
        <v/>
      </c>
      <c r="AB693" s="33" t="n"/>
      <c r="AC693" s="33" t="n">
        <v>1.434668295918332</v>
      </c>
      <c r="AD693" s="24" t="inlineStr">
        <is>
          <t>Y</t>
        </is>
      </c>
      <c r="AE693" s="24" t="n">
        <v>2</v>
      </c>
      <c r="AF693" s="33" t="n"/>
      <c r="AG693" s="33" t="n"/>
    </row>
    <row r="694">
      <c r="A694" s="24" t="inlineStr">
        <is>
          <t>Sunderland|9</t>
        </is>
      </c>
      <c r="B694" s="24" t="inlineStr">
        <is>
          <t>E0</t>
        </is>
      </c>
      <c r="C694" s="24" t="inlineStr">
        <is>
          <t>Premier League</t>
        </is>
      </c>
      <c r="D694" s="24" t="inlineStr">
        <is>
          <t>Sunderland</t>
        </is>
      </c>
      <c r="E694" s="24" t="n">
        <v>9</v>
      </c>
      <c r="F694" s="24" t="n">
        <v>3</v>
      </c>
      <c r="G694" s="29" t="n">
        <v>46326.625</v>
      </c>
      <c r="H694" s="24" t="inlineStr">
        <is>
          <t>Coventry</t>
        </is>
      </c>
      <c r="I694" s="24" t="inlineStr">
        <is>
          <t>A</t>
        </is>
      </c>
      <c r="J694" s="24" t="inlineStr">
        <is>
          <t>E0-Coventry-Sunderla</t>
        </is>
      </c>
      <c r="K694" s="24" t="n">
        <v>18</v>
      </c>
      <c r="L694" s="11">
        <f>IF(INDEX(Matches!$X:$X,AA694)=0,"",IF(I694="H",INDEX(Matches!$H:$H,AA694),INDEX(Matches!$I:$I,AA694)))</f>
        <v/>
      </c>
      <c r="M694" s="11">
        <f>IF(INDEX(Matches!$X:$X,AA694)=0,"",IF(I694="H",INDEX(Matches!$I:$I,AA694),INDEX(Matches!$H:$H,AA694)))</f>
        <v/>
      </c>
      <c r="N694" s="11">
        <f>IF(L694="","",IF(L694&gt;M694,"W",IF(L694=M694,"D","L")))</f>
        <v/>
      </c>
      <c r="O694" s="11">
        <f>IF(L694="","",IF(L694&gt;M694,3,IF(L694=M694,1,0)))</f>
        <v/>
      </c>
      <c r="P694" s="31">
        <f>IF(I694="H",INDEX(Matches!$L:$L,AA694),INDEX(Matches!$N:$N,AA694))</f>
        <v/>
      </c>
      <c r="Q694" s="31">
        <f>INDEX(Matches!$M:$M,AA694)</f>
        <v/>
      </c>
      <c r="R694" s="31">
        <f>IF(I694="H",INDEX(Matches!$N:$N,AA694),INDEX(Matches!$L:$L,AA694))</f>
        <v/>
      </c>
      <c r="S694" s="33">
        <f>IF(I694="H",INDEX(Matches!$O:$O,AA694),INDEX(Matches!$P:$P,AA694))</f>
        <v/>
      </c>
      <c r="T694" s="33">
        <f>IF(INDEX(Matches!$J:$J,AA694)="","",IF(I694="H",INDEX(Matches!$J:$J,AA694),INDEX(Matches!$K:$K,AA694)))</f>
        <v/>
      </c>
      <c r="U694" s="33">
        <f>IF(INDEX(Matches!$K:$K,AA694)="","",IF(I694="H",INDEX(Matches!$K:$K,AA694),INDEX(Matches!$J:$J,AA694)))</f>
        <v/>
      </c>
      <c r="V694" s="30">
        <f>IF(T694="","",T694-U694)</f>
        <v/>
      </c>
      <c r="W694" s="33">
        <f>IF(I694="H",INDEX(Matches!$T:$T,AA694),INDEX(Matches!$U:$U,AA694))</f>
        <v/>
      </c>
      <c r="X694" s="11">
        <f>INDEX(Matches!$X:$X,AA694)</f>
        <v/>
      </c>
      <c r="Y694" s="30">
        <f>IF(O694="","",O694-S694)</f>
        <v/>
      </c>
      <c r="Z694" s="30">
        <f>IF(W694="","",W694-S694)</f>
        <v/>
      </c>
      <c r="AA694" s="24">
        <f>MATCH(J694,Matches!$A:$A,0)</f>
        <v/>
      </c>
      <c r="AB694" s="33" t="n"/>
      <c r="AC694" s="33" t="n">
        <v>1.426352652872769</v>
      </c>
      <c r="AD694" s="24" t="n"/>
      <c r="AE694" s="24" t="n">
        <v>3</v>
      </c>
      <c r="AF694" s="33" t="n"/>
      <c r="AG694" s="33" t="n"/>
    </row>
    <row r="695">
      <c r="A695" s="24" t="inlineStr">
        <is>
          <t>Sunderland|10</t>
        </is>
      </c>
      <c r="B695" s="24" t="inlineStr">
        <is>
          <t>E0</t>
        </is>
      </c>
      <c r="C695" s="24" t="inlineStr">
        <is>
          <t>Premier League</t>
        </is>
      </c>
      <c r="D695" s="24" t="inlineStr">
        <is>
          <t>Sunderland</t>
        </is>
      </c>
      <c r="E695" s="24" t="n">
        <v>10</v>
      </c>
      <c r="F695" s="24" t="n">
        <v>3</v>
      </c>
      <c r="G695" s="29" t="n">
        <v>46334.58333333334</v>
      </c>
      <c r="H695" s="24" t="inlineStr">
        <is>
          <t>Chelsea</t>
        </is>
      </c>
      <c r="I695" s="24" t="inlineStr">
        <is>
          <t>H</t>
        </is>
      </c>
      <c r="J695" s="24" t="inlineStr">
        <is>
          <t>E0-Sunderla-Chelsea</t>
        </is>
      </c>
      <c r="K695" s="24" t="n">
        <v>5</v>
      </c>
      <c r="L695" s="11">
        <f>IF(INDEX(Matches!$X:$X,AA695)=0,"",IF(I695="H",INDEX(Matches!$H:$H,AA695),INDEX(Matches!$I:$I,AA695)))</f>
        <v/>
      </c>
      <c r="M695" s="11">
        <f>IF(INDEX(Matches!$X:$X,AA695)=0,"",IF(I695="H",INDEX(Matches!$I:$I,AA695),INDEX(Matches!$H:$H,AA695)))</f>
        <v/>
      </c>
      <c r="N695" s="11">
        <f>IF(L695="","",IF(L695&gt;M695,"W",IF(L695=M695,"D","L")))</f>
        <v/>
      </c>
      <c r="O695" s="11">
        <f>IF(L695="","",IF(L695&gt;M695,3,IF(L695=M695,1,0)))</f>
        <v/>
      </c>
      <c r="P695" s="31">
        <f>IF(I695="H",INDEX(Matches!$L:$L,AA695),INDEX(Matches!$N:$N,AA695))</f>
        <v/>
      </c>
      <c r="Q695" s="31">
        <f>INDEX(Matches!$M:$M,AA695)</f>
        <v/>
      </c>
      <c r="R695" s="31">
        <f>IF(I695="H",INDEX(Matches!$N:$N,AA695),INDEX(Matches!$L:$L,AA695))</f>
        <v/>
      </c>
      <c r="S695" s="33">
        <f>IF(I695="H",INDEX(Matches!$O:$O,AA695),INDEX(Matches!$P:$P,AA695))</f>
        <v/>
      </c>
      <c r="T695" s="33">
        <f>IF(INDEX(Matches!$J:$J,AA695)="","",IF(I695="H",INDEX(Matches!$J:$J,AA695),INDEX(Matches!$K:$K,AA695)))</f>
        <v/>
      </c>
      <c r="U695" s="33">
        <f>IF(INDEX(Matches!$K:$K,AA695)="","",IF(I695="H",INDEX(Matches!$K:$K,AA695),INDEX(Matches!$J:$J,AA695)))</f>
        <v/>
      </c>
      <c r="V695" s="30">
        <f>IF(T695="","",T695-U695)</f>
        <v/>
      </c>
      <c r="W695" s="33">
        <f>IF(I695="H",INDEX(Matches!$T:$T,AA695),INDEX(Matches!$U:$U,AA695))</f>
        <v/>
      </c>
      <c r="X695" s="11">
        <f>INDEX(Matches!$X:$X,AA695)</f>
        <v/>
      </c>
      <c r="Y695" s="30">
        <f>IF(O695="","",O695-S695)</f>
        <v/>
      </c>
      <c r="Z695" s="30">
        <f>IF(W695="","",W695-S695)</f>
        <v/>
      </c>
      <c r="AA695" s="24">
        <f>MATCH(J695,Matches!$A:$A,0)</f>
        <v/>
      </c>
      <c r="AB695" s="33" t="n"/>
      <c r="AC695" s="33" t="n">
        <v>0.936979035161017</v>
      </c>
      <c r="AD695" s="24" t="inlineStr">
        <is>
          <t>Y</t>
        </is>
      </c>
      <c r="AE695" s="24" t="n">
        <v>3</v>
      </c>
      <c r="AF695" s="33" t="n"/>
      <c r="AG695" s="33" t="n"/>
    </row>
    <row r="696">
      <c r="A696" s="24" t="inlineStr">
        <is>
          <t>Sunderland|11</t>
        </is>
      </c>
      <c r="B696" s="24" t="inlineStr">
        <is>
          <t>E0</t>
        </is>
      </c>
      <c r="C696" s="24" t="inlineStr">
        <is>
          <t>Premier League</t>
        </is>
      </c>
      <c r="D696" s="24" t="inlineStr">
        <is>
          <t>Sunderland</t>
        </is>
      </c>
      <c r="E696" s="24" t="n">
        <v>11</v>
      </c>
      <c r="F696" s="24" t="n">
        <v>3</v>
      </c>
      <c r="G696" s="29" t="n">
        <v>46347.625</v>
      </c>
      <c r="H696" s="24" t="inlineStr">
        <is>
          <t>Aston Villa</t>
        </is>
      </c>
      <c r="I696" s="24" t="inlineStr">
        <is>
          <t>A</t>
        </is>
      </c>
      <c r="J696" s="24" t="inlineStr">
        <is>
          <t>E0-AstonVil-Sunderla</t>
        </is>
      </c>
      <c r="K696" s="24" t="n">
        <v>7</v>
      </c>
      <c r="L696" s="11">
        <f>IF(INDEX(Matches!$X:$X,AA696)=0,"",IF(I696="H",INDEX(Matches!$H:$H,AA696),INDEX(Matches!$I:$I,AA696)))</f>
        <v/>
      </c>
      <c r="M696" s="11">
        <f>IF(INDEX(Matches!$X:$X,AA696)=0,"",IF(I696="H",INDEX(Matches!$I:$I,AA696),INDEX(Matches!$H:$H,AA696)))</f>
        <v/>
      </c>
      <c r="N696" s="11">
        <f>IF(L696="","",IF(L696&gt;M696,"W",IF(L696=M696,"D","L")))</f>
        <v/>
      </c>
      <c r="O696" s="11">
        <f>IF(L696="","",IF(L696&gt;M696,3,IF(L696=M696,1,0)))</f>
        <v/>
      </c>
      <c r="P696" s="31">
        <f>IF(I696="H",INDEX(Matches!$L:$L,AA696),INDEX(Matches!$N:$N,AA696))</f>
        <v/>
      </c>
      <c r="Q696" s="31">
        <f>INDEX(Matches!$M:$M,AA696)</f>
        <v/>
      </c>
      <c r="R696" s="31">
        <f>IF(I696="H",INDEX(Matches!$N:$N,AA696),INDEX(Matches!$L:$L,AA696))</f>
        <v/>
      </c>
      <c r="S696" s="33">
        <f>IF(I696="H",INDEX(Matches!$O:$O,AA696),INDEX(Matches!$P:$P,AA696))</f>
        <v/>
      </c>
      <c r="T696" s="33">
        <f>IF(INDEX(Matches!$J:$J,AA696)="","",IF(I696="H",INDEX(Matches!$J:$J,AA696),INDEX(Matches!$K:$K,AA696)))</f>
        <v/>
      </c>
      <c r="U696" s="33">
        <f>IF(INDEX(Matches!$K:$K,AA696)="","",IF(I696="H",INDEX(Matches!$K:$K,AA696),INDEX(Matches!$J:$J,AA696)))</f>
        <v/>
      </c>
      <c r="V696" s="30">
        <f>IF(T696="","",T696-U696)</f>
        <v/>
      </c>
      <c r="W696" s="33">
        <f>IF(I696="H",INDEX(Matches!$T:$T,AA696),INDEX(Matches!$U:$U,AA696))</f>
        <v/>
      </c>
      <c r="X696" s="11">
        <f>INDEX(Matches!$X:$X,AA696)</f>
        <v/>
      </c>
      <c r="Y696" s="30">
        <f>IF(O696="","",O696-S696)</f>
        <v/>
      </c>
      <c r="Z696" s="30">
        <f>IF(W696="","",W696-S696)</f>
        <v/>
      </c>
      <c r="AA696" s="24">
        <f>MATCH(J696,Matches!$A:$A,0)</f>
        <v/>
      </c>
      <c r="AB696" s="33" t="n"/>
      <c r="AC696" s="33" t="n">
        <v>0.8736568914960506</v>
      </c>
      <c r="AD696" s="24" t="n"/>
      <c r="AE696" s="24" t="n">
        <v>3</v>
      </c>
      <c r="AF696" s="33" t="n"/>
      <c r="AG696" s="33" t="n"/>
    </row>
    <row r="697">
      <c r="A697" s="24" t="inlineStr">
        <is>
          <t>Sunderland|12</t>
        </is>
      </c>
      <c r="B697" s="24" t="inlineStr">
        <is>
          <t>E0</t>
        </is>
      </c>
      <c r="C697" s="24" t="inlineStr">
        <is>
          <t>Premier League</t>
        </is>
      </c>
      <c r="D697" s="24" t="inlineStr">
        <is>
          <t>Sunderland</t>
        </is>
      </c>
      <c r="E697" s="24" t="n">
        <v>12</v>
      </c>
      <c r="F697" s="24" t="n">
        <v>3</v>
      </c>
      <c r="G697" s="29" t="n">
        <v>46355.58680555555</v>
      </c>
      <c r="H697" s="24" t="inlineStr">
        <is>
          <t>Tottenham</t>
        </is>
      </c>
      <c r="I697" s="24" t="inlineStr">
        <is>
          <t>H</t>
        </is>
      </c>
      <c r="J697" s="24" t="inlineStr">
        <is>
          <t>E0-Sunderla-Tottenha</t>
        </is>
      </c>
      <c r="K697" s="24" t="n">
        <v>6</v>
      </c>
      <c r="L697" s="11">
        <f>IF(INDEX(Matches!$X:$X,AA697)=0,"",IF(I697="H",INDEX(Matches!$H:$H,AA697),INDEX(Matches!$I:$I,AA697)))</f>
        <v/>
      </c>
      <c r="M697" s="11">
        <f>IF(INDEX(Matches!$X:$X,AA697)=0,"",IF(I697="H",INDEX(Matches!$I:$I,AA697),INDEX(Matches!$H:$H,AA697)))</f>
        <v/>
      </c>
      <c r="N697" s="11">
        <f>IF(L697="","",IF(L697&gt;M697,"W",IF(L697=M697,"D","L")))</f>
        <v/>
      </c>
      <c r="O697" s="11">
        <f>IF(L697="","",IF(L697&gt;M697,3,IF(L697=M697,1,0)))</f>
        <v/>
      </c>
      <c r="P697" s="31">
        <f>IF(I697="H",INDEX(Matches!$L:$L,AA697),INDEX(Matches!$N:$N,AA697))</f>
        <v/>
      </c>
      <c r="Q697" s="31">
        <f>INDEX(Matches!$M:$M,AA697)</f>
        <v/>
      </c>
      <c r="R697" s="31">
        <f>IF(I697="H",INDEX(Matches!$N:$N,AA697),INDEX(Matches!$L:$L,AA697))</f>
        <v/>
      </c>
      <c r="S697" s="33">
        <f>IF(I697="H",INDEX(Matches!$O:$O,AA697),INDEX(Matches!$P:$P,AA697))</f>
        <v/>
      </c>
      <c r="T697" s="33">
        <f>IF(INDEX(Matches!$J:$J,AA697)="","",IF(I697="H",INDEX(Matches!$J:$J,AA697),INDEX(Matches!$K:$K,AA697)))</f>
        <v/>
      </c>
      <c r="U697" s="33">
        <f>IF(INDEX(Matches!$K:$K,AA697)="","",IF(I697="H",INDEX(Matches!$K:$K,AA697),INDEX(Matches!$J:$J,AA697)))</f>
        <v/>
      </c>
      <c r="V697" s="30">
        <f>IF(T697="","",T697-U697)</f>
        <v/>
      </c>
      <c r="W697" s="33">
        <f>IF(I697="H",INDEX(Matches!$T:$T,AA697),INDEX(Matches!$U:$U,AA697))</f>
        <v/>
      </c>
      <c r="X697" s="11">
        <f>INDEX(Matches!$X:$X,AA697)</f>
        <v/>
      </c>
      <c r="Y697" s="30">
        <f>IF(O697="","",O697-S697)</f>
        <v/>
      </c>
      <c r="Z697" s="30">
        <f>IF(W697="","",W697-S697)</f>
        <v/>
      </c>
      <c r="AA697" s="24">
        <f>MATCH(J697,Matches!$A:$A,0)</f>
        <v/>
      </c>
      <c r="AB697" s="33" t="n"/>
      <c r="AC697" s="33" t="n">
        <v>1.111865689912384</v>
      </c>
      <c r="AD697" s="24" t="inlineStr">
        <is>
          <t>Y</t>
        </is>
      </c>
      <c r="AE697" s="24" t="n">
        <v>3</v>
      </c>
      <c r="AF697" s="33" t="n"/>
      <c r="AG697" s="33" t="n"/>
    </row>
    <row r="698">
      <c r="A698" s="24" t="inlineStr">
        <is>
          <t>Sunderland|13</t>
        </is>
      </c>
      <c r="B698" s="24" t="inlineStr">
        <is>
          <t>E0</t>
        </is>
      </c>
      <c r="C698" s="24" t="inlineStr">
        <is>
          <t>Premier League</t>
        </is>
      </c>
      <c r="D698" s="24" t="inlineStr">
        <is>
          <t>Sunderland</t>
        </is>
      </c>
      <c r="E698" s="24" t="n">
        <v>13</v>
      </c>
      <c r="F698" s="24" t="n">
        <v>4</v>
      </c>
      <c r="G698" s="29" t="n">
        <v>46358.83333333334</v>
      </c>
      <c r="H698" s="24" t="inlineStr">
        <is>
          <t>Liverpool</t>
        </is>
      </c>
      <c r="I698" s="24" t="inlineStr">
        <is>
          <t>A</t>
        </is>
      </c>
      <c r="J698" s="24" t="inlineStr">
        <is>
          <t>E0-Liverpoo-Sunderla</t>
        </is>
      </c>
      <c r="K698" s="24" t="n">
        <v>3</v>
      </c>
      <c r="L698" s="11">
        <f>IF(INDEX(Matches!$X:$X,AA698)=0,"",IF(I698="H",INDEX(Matches!$H:$H,AA698),INDEX(Matches!$I:$I,AA698)))</f>
        <v/>
      </c>
      <c r="M698" s="11">
        <f>IF(INDEX(Matches!$X:$X,AA698)=0,"",IF(I698="H",INDEX(Matches!$I:$I,AA698),INDEX(Matches!$H:$H,AA698)))</f>
        <v/>
      </c>
      <c r="N698" s="11">
        <f>IF(L698="","",IF(L698&gt;M698,"W",IF(L698=M698,"D","L")))</f>
        <v/>
      </c>
      <c r="O698" s="11">
        <f>IF(L698="","",IF(L698&gt;M698,3,IF(L698=M698,1,0)))</f>
        <v/>
      </c>
      <c r="P698" s="31">
        <f>IF(I698="H",INDEX(Matches!$L:$L,AA698),INDEX(Matches!$N:$N,AA698))</f>
        <v/>
      </c>
      <c r="Q698" s="31">
        <f>INDEX(Matches!$M:$M,AA698)</f>
        <v/>
      </c>
      <c r="R698" s="31">
        <f>IF(I698="H",INDEX(Matches!$N:$N,AA698),INDEX(Matches!$L:$L,AA698))</f>
        <v/>
      </c>
      <c r="S698" s="33">
        <f>IF(I698="H",INDEX(Matches!$O:$O,AA698),INDEX(Matches!$P:$P,AA698))</f>
        <v/>
      </c>
      <c r="T698" s="33">
        <f>IF(INDEX(Matches!$J:$J,AA698)="","",IF(I698="H",INDEX(Matches!$J:$J,AA698),INDEX(Matches!$K:$K,AA698)))</f>
        <v/>
      </c>
      <c r="U698" s="33">
        <f>IF(INDEX(Matches!$K:$K,AA698)="","",IF(I698="H",INDEX(Matches!$K:$K,AA698),INDEX(Matches!$J:$J,AA698)))</f>
        <v/>
      </c>
      <c r="V698" s="30">
        <f>IF(T698="","",T698-U698)</f>
        <v/>
      </c>
      <c r="W698" s="33">
        <f>IF(I698="H",INDEX(Matches!$T:$T,AA698),INDEX(Matches!$U:$U,AA698))</f>
        <v/>
      </c>
      <c r="X698" s="11">
        <f>INDEX(Matches!$X:$X,AA698)</f>
        <v/>
      </c>
      <c r="Y698" s="30">
        <f>IF(O698="","",O698-S698)</f>
        <v/>
      </c>
      <c r="Z698" s="30">
        <f>IF(W698="","",W698-S698)</f>
        <v/>
      </c>
      <c r="AA698" s="24">
        <f>MATCH(J698,Matches!$A:$A,0)</f>
        <v/>
      </c>
      <c r="AB698" s="33" t="n"/>
      <c r="AC698" s="33" t="n">
        <v>0.5942419808348441</v>
      </c>
      <c r="AD698" s="24" t="n"/>
      <c r="AE698" s="24" t="n">
        <v>4</v>
      </c>
      <c r="AF698" s="33" t="n"/>
      <c r="AG698" s="33" t="n"/>
    </row>
    <row r="699">
      <c r="A699" s="24" t="inlineStr">
        <is>
          <t>Sunderland|14</t>
        </is>
      </c>
      <c r="B699" s="24" t="inlineStr">
        <is>
          <t>E0</t>
        </is>
      </c>
      <c r="C699" s="24" t="inlineStr">
        <is>
          <t>Premier League</t>
        </is>
      </c>
      <c r="D699" s="24" t="inlineStr">
        <is>
          <t>Sunderland</t>
        </is>
      </c>
      <c r="E699" s="24" t="n">
        <v>14</v>
      </c>
      <c r="F699" s="24" t="n">
        <v>4</v>
      </c>
      <c r="G699" s="29" t="n">
        <v>46361.625</v>
      </c>
      <c r="H699" s="24" t="inlineStr">
        <is>
          <t>Newcastle</t>
        </is>
      </c>
      <c r="I699" s="24" t="inlineStr">
        <is>
          <t>A</t>
        </is>
      </c>
      <c r="J699" s="24" t="inlineStr">
        <is>
          <t>E0-Newcastl-Sunderla</t>
        </is>
      </c>
      <c r="K699" s="24" t="n">
        <v>9</v>
      </c>
      <c r="L699" s="11">
        <f>IF(INDEX(Matches!$X:$X,AA699)=0,"",IF(I699="H",INDEX(Matches!$H:$H,AA699),INDEX(Matches!$I:$I,AA699)))</f>
        <v/>
      </c>
      <c r="M699" s="11">
        <f>IF(INDEX(Matches!$X:$X,AA699)=0,"",IF(I699="H",INDEX(Matches!$I:$I,AA699),INDEX(Matches!$H:$H,AA699)))</f>
        <v/>
      </c>
      <c r="N699" s="11">
        <f>IF(L699="","",IF(L699&gt;M699,"W",IF(L699=M699,"D","L")))</f>
        <v/>
      </c>
      <c r="O699" s="11">
        <f>IF(L699="","",IF(L699&gt;M699,3,IF(L699=M699,1,0)))</f>
        <v/>
      </c>
      <c r="P699" s="31">
        <f>IF(I699="H",INDEX(Matches!$L:$L,AA699),INDEX(Matches!$N:$N,AA699))</f>
        <v/>
      </c>
      <c r="Q699" s="31">
        <f>INDEX(Matches!$M:$M,AA699)</f>
        <v/>
      </c>
      <c r="R699" s="31">
        <f>IF(I699="H",INDEX(Matches!$N:$N,AA699),INDEX(Matches!$L:$L,AA699))</f>
        <v/>
      </c>
      <c r="S699" s="33">
        <f>IF(I699="H",INDEX(Matches!$O:$O,AA699),INDEX(Matches!$P:$P,AA699))</f>
        <v/>
      </c>
      <c r="T699" s="33">
        <f>IF(INDEX(Matches!$J:$J,AA699)="","",IF(I699="H",INDEX(Matches!$J:$J,AA699),INDEX(Matches!$K:$K,AA699)))</f>
        <v/>
      </c>
      <c r="U699" s="33">
        <f>IF(INDEX(Matches!$K:$K,AA699)="","",IF(I699="H",INDEX(Matches!$K:$K,AA699),INDEX(Matches!$J:$J,AA699)))</f>
        <v/>
      </c>
      <c r="V699" s="30">
        <f>IF(T699="","",T699-U699)</f>
        <v/>
      </c>
      <c r="W699" s="33">
        <f>IF(I699="H",INDEX(Matches!$T:$T,AA699),INDEX(Matches!$U:$U,AA699))</f>
        <v/>
      </c>
      <c r="X699" s="11">
        <f>INDEX(Matches!$X:$X,AA699)</f>
        <v/>
      </c>
      <c r="Y699" s="30">
        <f>IF(O699="","",O699-S699)</f>
        <v/>
      </c>
      <c r="Z699" s="30">
        <f>IF(W699="","",W699-S699)</f>
        <v/>
      </c>
      <c r="AA699" s="24">
        <f>MATCH(J699,Matches!$A:$A,0)</f>
        <v/>
      </c>
      <c r="AB699" s="33" t="n"/>
      <c r="AC699" s="33" t="n">
        <v>1.02507614972957</v>
      </c>
      <c r="AD699" s="24" t="n"/>
      <c r="AE699" s="24" t="n">
        <v>4</v>
      </c>
      <c r="AF699" s="33" t="n"/>
      <c r="AG699" s="33" t="n"/>
    </row>
    <row r="700">
      <c r="A700" s="24" t="inlineStr">
        <is>
          <t>Sunderland|15</t>
        </is>
      </c>
      <c r="B700" s="24" t="inlineStr">
        <is>
          <t>E0</t>
        </is>
      </c>
      <c r="C700" s="24" t="inlineStr">
        <is>
          <t>Premier League</t>
        </is>
      </c>
      <c r="D700" s="24" t="inlineStr">
        <is>
          <t>Sunderland</t>
        </is>
      </c>
      <c r="E700" s="24" t="n">
        <v>15</v>
      </c>
      <c r="F700" s="24" t="n">
        <v>4</v>
      </c>
      <c r="G700" s="29" t="n">
        <v>46368.625</v>
      </c>
      <c r="H700" s="24" t="inlineStr">
        <is>
          <t>Nott'm Forest</t>
        </is>
      </c>
      <c r="I700" s="24" t="inlineStr">
        <is>
          <t>H</t>
        </is>
      </c>
      <c r="J700" s="24" t="inlineStr">
        <is>
          <t>E0-Sunderla-NottmFor</t>
        </is>
      </c>
      <c r="K700" s="24" t="n">
        <v>13</v>
      </c>
      <c r="L700" s="11">
        <f>IF(INDEX(Matches!$X:$X,AA700)=0,"",IF(I700="H",INDEX(Matches!$H:$H,AA700),INDEX(Matches!$I:$I,AA700)))</f>
        <v/>
      </c>
      <c r="M700" s="11">
        <f>IF(INDEX(Matches!$X:$X,AA700)=0,"",IF(I700="H",INDEX(Matches!$I:$I,AA700),INDEX(Matches!$H:$H,AA700)))</f>
        <v/>
      </c>
      <c r="N700" s="11">
        <f>IF(L700="","",IF(L700&gt;M700,"W",IF(L700=M700,"D","L")))</f>
        <v/>
      </c>
      <c r="O700" s="11">
        <f>IF(L700="","",IF(L700&gt;M700,3,IF(L700=M700,1,0)))</f>
        <v/>
      </c>
      <c r="P700" s="31">
        <f>IF(I700="H",INDEX(Matches!$L:$L,AA700),INDEX(Matches!$N:$N,AA700))</f>
        <v/>
      </c>
      <c r="Q700" s="31">
        <f>INDEX(Matches!$M:$M,AA700)</f>
        <v/>
      </c>
      <c r="R700" s="31">
        <f>IF(I700="H",INDEX(Matches!$N:$N,AA700),INDEX(Matches!$L:$L,AA700))</f>
        <v/>
      </c>
      <c r="S700" s="33">
        <f>IF(I700="H",INDEX(Matches!$O:$O,AA700),INDEX(Matches!$P:$P,AA700))</f>
        <v/>
      </c>
      <c r="T700" s="33">
        <f>IF(INDEX(Matches!$J:$J,AA700)="","",IF(I700="H",INDEX(Matches!$J:$J,AA700),INDEX(Matches!$K:$K,AA700)))</f>
        <v/>
      </c>
      <c r="U700" s="33">
        <f>IF(INDEX(Matches!$K:$K,AA700)="","",IF(I700="H",INDEX(Matches!$K:$K,AA700),INDEX(Matches!$J:$J,AA700)))</f>
        <v/>
      </c>
      <c r="V700" s="30">
        <f>IF(T700="","",T700-U700)</f>
        <v/>
      </c>
      <c r="W700" s="33">
        <f>IF(I700="H",INDEX(Matches!$T:$T,AA700),INDEX(Matches!$U:$U,AA700))</f>
        <v/>
      </c>
      <c r="X700" s="11">
        <f>INDEX(Matches!$X:$X,AA700)</f>
        <v/>
      </c>
      <c r="Y700" s="30">
        <f>IF(O700="","",O700-S700)</f>
        <v/>
      </c>
      <c r="Z700" s="30">
        <f>IF(W700="","",W700-S700)</f>
        <v/>
      </c>
      <c r="AA700" s="24">
        <f>MATCH(J700,Matches!$A:$A,0)</f>
        <v/>
      </c>
      <c r="AB700" s="33" t="n"/>
      <c r="AC700" s="33" t="n">
        <v>1.364155366511012</v>
      </c>
      <c r="AD700" s="24" t="inlineStr">
        <is>
          <t>Y</t>
        </is>
      </c>
      <c r="AE700" s="24" t="n">
        <v>4</v>
      </c>
      <c r="AF700" s="33" t="n"/>
      <c r="AG700" s="33" t="n"/>
    </row>
    <row r="701">
      <c r="A701" s="24" t="inlineStr">
        <is>
          <t>Sunderland|16</t>
        </is>
      </c>
      <c r="B701" s="24" t="inlineStr">
        <is>
          <t>E0</t>
        </is>
      </c>
      <c r="C701" s="24" t="inlineStr">
        <is>
          <t>Premier League</t>
        </is>
      </c>
      <c r="D701" s="24" t="inlineStr">
        <is>
          <t>Sunderland</t>
        </is>
      </c>
      <c r="E701" s="24" t="n">
        <v>16</v>
      </c>
      <c r="F701" s="24" t="n">
        <v>4</v>
      </c>
      <c r="G701" s="29" t="n">
        <v>46375.625</v>
      </c>
      <c r="H701" s="24" t="inlineStr">
        <is>
          <t>Crystal Palace</t>
        </is>
      </c>
      <c r="I701" s="24" t="inlineStr">
        <is>
          <t>H</t>
        </is>
      </c>
      <c r="J701" s="24" t="inlineStr">
        <is>
          <t>E0-Sunderla-CrystalP</t>
        </is>
      </c>
      <c r="K701" s="24" t="n">
        <v>15</v>
      </c>
      <c r="L701" s="11">
        <f>IF(INDEX(Matches!$X:$X,AA701)=0,"",IF(I701="H",INDEX(Matches!$H:$H,AA701),INDEX(Matches!$I:$I,AA701)))</f>
        <v/>
      </c>
      <c r="M701" s="11">
        <f>IF(INDEX(Matches!$X:$X,AA701)=0,"",IF(I701="H",INDEX(Matches!$I:$I,AA701),INDEX(Matches!$H:$H,AA701)))</f>
        <v/>
      </c>
      <c r="N701" s="11">
        <f>IF(L701="","",IF(L701&gt;M701,"W",IF(L701=M701,"D","L")))</f>
        <v/>
      </c>
      <c r="O701" s="11">
        <f>IF(L701="","",IF(L701&gt;M701,3,IF(L701=M701,1,0)))</f>
        <v/>
      </c>
      <c r="P701" s="31">
        <f>IF(I701="H",INDEX(Matches!$L:$L,AA701),INDEX(Matches!$N:$N,AA701))</f>
        <v/>
      </c>
      <c r="Q701" s="31">
        <f>INDEX(Matches!$M:$M,AA701)</f>
        <v/>
      </c>
      <c r="R701" s="31">
        <f>IF(I701="H",INDEX(Matches!$N:$N,AA701),INDEX(Matches!$L:$L,AA701))</f>
        <v/>
      </c>
      <c r="S701" s="33">
        <f>IF(I701="H",INDEX(Matches!$O:$O,AA701),INDEX(Matches!$P:$P,AA701))</f>
        <v/>
      </c>
      <c r="T701" s="33">
        <f>IF(INDEX(Matches!$J:$J,AA701)="","",IF(I701="H",INDEX(Matches!$J:$J,AA701),INDEX(Matches!$K:$K,AA701)))</f>
        <v/>
      </c>
      <c r="U701" s="33">
        <f>IF(INDEX(Matches!$K:$K,AA701)="","",IF(I701="H",INDEX(Matches!$K:$K,AA701),INDEX(Matches!$J:$J,AA701)))</f>
        <v/>
      </c>
      <c r="V701" s="30">
        <f>IF(T701="","",T701-U701)</f>
        <v/>
      </c>
      <c r="W701" s="33">
        <f>IF(I701="H",INDEX(Matches!$T:$T,AA701),INDEX(Matches!$U:$U,AA701))</f>
        <v/>
      </c>
      <c r="X701" s="11">
        <f>INDEX(Matches!$X:$X,AA701)</f>
        <v/>
      </c>
      <c r="Y701" s="30">
        <f>IF(O701="","",O701-S701)</f>
        <v/>
      </c>
      <c r="Z701" s="30">
        <f>IF(W701="","",W701-S701)</f>
        <v/>
      </c>
      <c r="AA701" s="24">
        <f>MATCH(J701,Matches!$A:$A,0)</f>
        <v/>
      </c>
      <c r="AB701" s="33" t="n"/>
      <c r="AC701" s="33" t="n">
        <v>1.521686493920262</v>
      </c>
      <c r="AD701" s="24" t="n"/>
      <c r="AE701" s="24" t="n">
        <v>4</v>
      </c>
      <c r="AF701" s="33" t="n"/>
      <c r="AG701" s="33" t="n"/>
    </row>
    <row r="702">
      <c r="A702" s="24" t="inlineStr">
        <is>
          <t>Sunderland|17</t>
        </is>
      </c>
      <c r="B702" s="24" t="inlineStr">
        <is>
          <t>E0</t>
        </is>
      </c>
      <c r="C702" s="24" t="inlineStr">
        <is>
          <t>Premier League</t>
        </is>
      </c>
      <c r="D702" s="24" t="inlineStr">
        <is>
          <t>Sunderland</t>
        </is>
      </c>
      <c r="E702" s="24" t="n">
        <v>17</v>
      </c>
      <c r="F702" s="24" t="n">
        <v>5</v>
      </c>
      <c r="G702" s="29" t="n">
        <v>46382.625</v>
      </c>
      <c r="H702" s="24" t="inlineStr">
        <is>
          <t>Everton</t>
        </is>
      </c>
      <c r="I702" s="24" t="inlineStr">
        <is>
          <t>A</t>
        </is>
      </c>
      <c r="J702" s="24" t="inlineStr">
        <is>
          <t>E0-Everton-Sunderla</t>
        </is>
      </c>
      <c r="K702" s="24" t="n">
        <v>10</v>
      </c>
      <c r="L702" s="11">
        <f>IF(INDEX(Matches!$X:$X,AA702)=0,"",IF(I702="H",INDEX(Matches!$H:$H,AA702),INDEX(Matches!$I:$I,AA702)))</f>
        <v/>
      </c>
      <c r="M702" s="11">
        <f>IF(INDEX(Matches!$X:$X,AA702)=0,"",IF(I702="H",INDEX(Matches!$I:$I,AA702),INDEX(Matches!$H:$H,AA702)))</f>
        <v/>
      </c>
      <c r="N702" s="11">
        <f>IF(L702="","",IF(L702&gt;M702,"W",IF(L702=M702,"D","L")))</f>
        <v/>
      </c>
      <c r="O702" s="11">
        <f>IF(L702="","",IF(L702&gt;M702,3,IF(L702=M702,1,0)))</f>
        <v/>
      </c>
      <c r="P702" s="31">
        <f>IF(I702="H",INDEX(Matches!$L:$L,AA702),INDEX(Matches!$N:$N,AA702))</f>
        <v/>
      </c>
      <c r="Q702" s="31">
        <f>INDEX(Matches!$M:$M,AA702)</f>
        <v/>
      </c>
      <c r="R702" s="31">
        <f>IF(I702="H",INDEX(Matches!$N:$N,AA702),INDEX(Matches!$L:$L,AA702))</f>
        <v/>
      </c>
      <c r="S702" s="33">
        <f>IF(I702="H",INDEX(Matches!$O:$O,AA702),INDEX(Matches!$P:$P,AA702))</f>
        <v/>
      </c>
      <c r="T702" s="33">
        <f>IF(INDEX(Matches!$J:$J,AA702)="","",IF(I702="H",INDEX(Matches!$J:$J,AA702),INDEX(Matches!$K:$K,AA702)))</f>
        <v/>
      </c>
      <c r="U702" s="33">
        <f>IF(INDEX(Matches!$K:$K,AA702)="","",IF(I702="H",INDEX(Matches!$K:$K,AA702),INDEX(Matches!$J:$J,AA702)))</f>
        <v/>
      </c>
      <c r="V702" s="30">
        <f>IF(T702="","",T702-U702)</f>
        <v/>
      </c>
      <c r="W702" s="33">
        <f>IF(I702="H",INDEX(Matches!$T:$T,AA702),INDEX(Matches!$U:$U,AA702))</f>
        <v/>
      </c>
      <c r="X702" s="11">
        <f>INDEX(Matches!$X:$X,AA702)</f>
        <v/>
      </c>
      <c r="Y702" s="30">
        <f>IF(O702="","",O702-S702)</f>
        <v/>
      </c>
      <c r="Z702" s="30">
        <f>IF(W702="","",W702-S702)</f>
        <v/>
      </c>
      <c r="AA702" s="24">
        <f>MATCH(J702,Matches!$A:$A,0)</f>
        <v/>
      </c>
      <c r="AB702" s="33" t="n"/>
      <c r="AC702" s="33" t="n">
        <v>1.049408874427075</v>
      </c>
      <c r="AD702" s="24" t="n"/>
      <c r="AE702" s="24" t="n">
        <v>5</v>
      </c>
      <c r="AF702" s="33" t="n"/>
      <c r="AG702" s="33" t="n"/>
    </row>
    <row r="703">
      <c r="A703" s="24" t="inlineStr">
        <is>
          <t>Sunderland|18</t>
        </is>
      </c>
      <c r="B703" s="24" t="inlineStr">
        <is>
          <t>E0</t>
        </is>
      </c>
      <c r="C703" s="24" t="inlineStr">
        <is>
          <t>Premier League</t>
        </is>
      </c>
      <c r="D703" s="24" t="inlineStr">
        <is>
          <t>Sunderland</t>
        </is>
      </c>
      <c r="E703" s="24" t="n">
        <v>18</v>
      </c>
      <c r="F703" s="24" t="n">
        <v>5</v>
      </c>
      <c r="G703" s="29" t="n">
        <v>46386.8125</v>
      </c>
      <c r="H703" s="24" t="inlineStr">
        <is>
          <t>Man Utd</t>
        </is>
      </c>
      <c r="I703" s="24" t="inlineStr">
        <is>
          <t>A</t>
        </is>
      </c>
      <c r="J703" s="24" t="inlineStr">
        <is>
          <t>E0-ManUtd-Sunderla</t>
        </is>
      </c>
      <c r="K703" s="24" t="n">
        <v>4</v>
      </c>
      <c r="L703" s="11">
        <f>IF(INDEX(Matches!$X:$X,AA703)=0,"",IF(I703="H",INDEX(Matches!$H:$H,AA703),INDEX(Matches!$I:$I,AA703)))</f>
        <v/>
      </c>
      <c r="M703" s="11">
        <f>IF(INDEX(Matches!$X:$X,AA703)=0,"",IF(I703="H",INDEX(Matches!$I:$I,AA703),INDEX(Matches!$H:$H,AA703)))</f>
        <v/>
      </c>
      <c r="N703" s="11">
        <f>IF(L703="","",IF(L703&gt;M703,"W",IF(L703=M703,"D","L")))</f>
        <v/>
      </c>
      <c r="O703" s="11">
        <f>IF(L703="","",IF(L703&gt;M703,3,IF(L703=M703,1,0)))</f>
        <v/>
      </c>
      <c r="P703" s="31">
        <f>IF(I703="H",INDEX(Matches!$L:$L,AA703),INDEX(Matches!$N:$N,AA703))</f>
        <v/>
      </c>
      <c r="Q703" s="31">
        <f>INDEX(Matches!$M:$M,AA703)</f>
        <v/>
      </c>
      <c r="R703" s="31">
        <f>IF(I703="H",INDEX(Matches!$N:$N,AA703),INDEX(Matches!$L:$L,AA703))</f>
        <v/>
      </c>
      <c r="S703" s="33">
        <f>IF(I703="H",INDEX(Matches!$O:$O,AA703),INDEX(Matches!$P:$P,AA703))</f>
        <v/>
      </c>
      <c r="T703" s="33">
        <f>IF(INDEX(Matches!$J:$J,AA703)="","",IF(I703="H",INDEX(Matches!$J:$J,AA703),INDEX(Matches!$K:$K,AA703)))</f>
        <v/>
      </c>
      <c r="U703" s="33">
        <f>IF(INDEX(Matches!$K:$K,AA703)="","",IF(I703="H",INDEX(Matches!$K:$K,AA703),INDEX(Matches!$J:$J,AA703)))</f>
        <v/>
      </c>
      <c r="V703" s="30">
        <f>IF(T703="","",T703-U703)</f>
        <v/>
      </c>
      <c r="W703" s="33">
        <f>IF(I703="H",INDEX(Matches!$T:$T,AA703),INDEX(Matches!$U:$U,AA703))</f>
        <v/>
      </c>
      <c r="X703" s="11">
        <f>INDEX(Matches!$X:$X,AA703)</f>
        <v/>
      </c>
      <c r="Y703" s="30">
        <f>IF(O703="","",O703-S703)</f>
        <v/>
      </c>
      <c r="Z703" s="30">
        <f>IF(W703="","",W703-S703)</f>
        <v/>
      </c>
      <c r="AA703" s="24">
        <f>MATCH(J703,Matches!$A:$A,0)</f>
        <v/>
      </c>
      <c r="AB703" s="33" t="n"/>
      <c r="AC703" s="33" t="n">
        <v>0.6203076957169864</v>
      </c>
      <c r="AD703" s="24" t="n"/>
      <c r="AE703" s="24" t="n">
        <v>5</v>
      </c>
      <c r="AF703" s="33" t="n"/>
      <c r="AG703" s="33" t="n"/>
    </row>
    <row r="704">
      <c r="A704" s="24" t="inlineStr">
        <is>
          <t>Sunderland|19</t>
        </is>
      </c>
      <c r="B704" s="24" t="inlineStr">
        <is>
          <t>E0</t>
        </is>
      </c>
      <c r="C704" s="24" t="inlineStr">
        <is>
          <t>Premier League</t>
        </is>
      </c>
      <c r="D704" s="24" t="inlineStr">
        <is>
          <t>Sunderland</t>
        </is>
      </c>
      <c r="E704" s="24" t="n">
        <v>19</v>
      </c>
      <c r="F704" s="24" t="n">
        <v>5</v>
      </c>
      <c r="G704" s="29" t="n">
        <v>46389.625</v>
      </c>
      <c r="H704" s="24" t="inlineStr">
        <is>
          <t>Hull</t>
        </is>
      </c>
      <c r="I704" s="24" t="inlineStr">
        <is>
          <t>H</t>
        </is>
      </c>
      <c r="J704" s="24" t="inlineStr">
        <is>
          <t>E0-Sunderla-Hull</t>
        </is>
      </c>
      <c r="K704" s="24" t="n">
        <v>20</v>
      </c>
      <c r="L704" s="11">
        <f>IF(INDEX(Matches!$X:$X,AA704)=0,"",IF(I704="H",INDEX(Matches!$H:$H,AA704),INDEX(Matches!$I:$I,AA704)))</f>
        <v/>
      </c>
      <c r="M704" s="11">
        <f>IF(INDEX(Matches!$X:$X,AA704)=0,"",IF(I704="H",INDEX(Matches!$I:$I,AA704),INDEX(Matches!$H:$H,AA704)))</f>
        <v/>
      </c>
      <c r="N704" s="11">
        <f>IF(L704="","",IF(L704&gt;M704,"W",IF(L704=M704,"D","L")))</f>
        <v/>
      </c>
      <c r="O704" s="11">
        <f>IF(L704="","",IF(L704&gt;M704,3,IF(L704=M704,1,0)))</f>
        <v/>
      </c>
      <c r="P704" s="31">
        <f>IF(I704="H",INDEX(Matches!$L:$L,AA704),INDEX(Matches!$N:$N,AA704))</f>
        <v/>
      </c>
      <c r="Q704" s="31">
        <f>INDEX(Matches!$M:$M,AA704)</f>
        <v/>
      </c>
      <c r="R704" s="31">
        <f>IF(I704="H",INDEX(Matches!$N:$N,AA704),INDEX(Matches!$L:$L,AA704))</f>
        <v/>
      </c>
      <c r="S704" s="33">
        <f>IF(I704="H",INDEX(Matches!$O:$O,AA704),INDEX(Matches!$P:$P,AA704))</f>
        <v/>
      </c>
      <c r="T704" s="33">
        <f>IF(INDEX(Matches!$J:$J,AA704)="","",IF(I704="H",INDEX(Matches!$J:$J,AA704),INDEX(Matches!$K:$K,AA704)))</f>
        <v/>
      </c>
      <c r="U704" s="33">
        <f>IF(INDEX(Matches!$K:$K,AA704)="","",IF(I704="H",INDEX(Matches!$K:$K,AA704),INDEX(Matches!$J:$J,AA704)))</f>
        <v/>
      </c>
      <c r="V704" s="30">
        <f>IF(T704="","",T704-U704)</f>
        <v/>
      </c>
      <c r="W704" s="33">
        <f>IF(I704="H",INDEX(Matches!$T:$T,AA704),INDEX(Matches!$U:$U,AA704))</f>
        <v/>
      </c>
      <c r="X704" s="11">
        <f>INDEX(Matches!$X:$X,AA704)</f>
        <v/>
      </c>
      <c r="Y704" s="30">
        <f>IF(O704="","",O704-S704)</f>
        <v/>
      </c>
      <c r="Z704" s="30">
        <f>IF(W704="","",W704-S704)</f>
        <v/>
      </c>
      <c r="AA704" s="24">
        <f>MATCH(J704,Matches!$A:$A,0)</f>
        <v/>
      </c>
      <c r="AB704" s="33" t="n"/>
      <c r="AC704" s="33" t="n">
        <v>2.01743859880086</v>
      </c>
      <c r="AD704" s="24" t="n"/>
      <c r="AE704" s="24" t="n">
        <v>5</v>
      </c>
      <c r="AF704" s="33" t="n"/>
      <c r="AG704" s="33" t="n"/>
    </row>
    <row r="705">
      <c r="A705" s="24" t="inlineStr">
        <is>
          <t>Sunderland|20</t>
        </is>
      </c>
      <c r="B705" s="24" t="inlineStr">
        <is>
          <t>E0</t>
        </is>
      </c>
      <c r="C705" s="24" t="inlineStr">
        <is>
          <t>Premier League</t>
        </is>
      </c>
      <c r="D705" s="24" t="inlineStr">
        <is>
          <t>Sunderland</t>
        </is>
      </c>
      <c r="E705" s="24" t="n">
        <v>20</v>
      </c>
      <c r="F705" s="24" t="n">
        <v>5</v>
      </c>
      <c r="G705" s="29" t="n">
        <v>46392.84375</v>
      </c>
      <c r="H705" s="24" t="inlineStr">
        <is>
          <t>Liverpool</t>
        </is>
      </c>
      <c r="I705" s="24" t="inlineStr">
        <is>
          <t>H</t>
        </is>
      </c>
      <c r="J705" s="24" t="inlineStr">
        <is>
          <t>E0-Sunderla-Liverpoo</t>
        </is>
      </c>
      <c r="K705" s="24" t="n">
        <v>3</v>
      </c>
      <c r="L705" s="11">
        <f>IF(INDEX(Matches!$X:$X,AA705)=0,"",IF(I705="H",INDEX(Matches!$H:$H,AA705),INDEX(Matches!$I:$I,AA705)))</f>
        <v/>
      </c>
      <c r="M705" s="11">
        <f>IF(INDEX(Matches!$X:$X,AA705)=0,"",IF(I705="H",INDEX(Matches!$I:$I,AA705),INDEX(Matches!$H:$H,AA705)))</f>
        <v/>
      </c>
      <c r="N705" s="11">
        <f>IF(L705="","",IF(L705&gt;M705,"W",IF(L705=M705,"D","L")))</f>
        <v/>
      </c>
      <c r="O705" s="11">
        <f>IF(L705="","",IF(L705&gt;M705,3,IF(L705=M705,1,0)))</f>
        <v/>
      </c>
      <c r="P705" s="31">
        <f>IF(I705="H",INDEX(Matches!$L:$L,AA705),INDEX(Matches!$N:$N,AA705))</f>
        <v/>
      </c>
      <c r="Q705" s="31">
        <f>INDEX(Matches!$M:$M,AA705)</f>
        <v/>
      </c>
      <c r="R705" s="31">
        <f>IF(I705="H",INDEX(Matches!$N:$N,AA705),INDEX(Matches!$L:$L,AA705))</f>
        <v/>
      </c>
      <c r="S705" s="33">
        <f>IF(I705="H",INDEX(Matches!$O:$O,AA705),INDEX(Matches!$P:$P,AA705))</f>
        <v/>
      </c>
      <c r="T705" s="33">
        <f>IF(INDEX(Matches!$J:$J,AA705)="","",IF(I705="H",INDEX(Matches!$J:$J,AA705),INDEX(Matches!$K:$K,AA705)))</f>
        <v/>
      </c>
      <c r="U705" s="33">
        <f>IF(INDEX(Matches!$K:$K,AA705)="","",IF(I705="H",INDEX(Matches!$K:$K,AA705),INDEX(Matches!$J:$J,AA705)))</f>
        <v/>
      </c>
      <c r="V705" s="30">
        <f>IF(T705="","",T705-U705)</f>
        <v/>
      </c>
      <c r="W705" s="33">
        <f>IF(I705="H",INDEX(Matches!$T:$T,AA705),INDEX(Matches!$U:$U,AA705))</f>
        <v/>
      </c>
      <c r="X705" s="11">
        <f>INDEX(Matches!$X:$X,AA705)</f>
        <v/>
      </c>
      <c r="Y705" s="30">
        <f>IF(O705="","",O705-S705)</f>
        <v/>
      </c>
      <c r="Z705" s="30">
        <f>IF(W705="","",W705-S705)</f>
        <v/>
      </c>
      <c r="AA705" s="24">
        <f>MATCH(J705,Matches!$A:$A,0)</f>
        <v/>
      </c>
      <c r="AB705" s="33" t="n"/>
      <c r="AC705" s="33" t="n">
        <v>0.8581553895405729</v>
      </c>
      <c r="AD705" s="24" t="n"/>
      <c r="AE705" s="24" t="n">
        <v>5</v>
      </c>
      <c r="AF705" s="33" t="n"/>
      <c r="AG705" s="33" t="n"/>
    </row>
    <row r="706">
      <c r="A706" s="24" t="inlineStr">
        <is>
          <t>Sunderland|21</t>
        </is>
      </c>
      <c r="B706" s="24" t="inlineStr">
        <is>
          <t>E0</t>
        </is>
      </c>
      <c r="C706" s="24" t="inlineStr">
        <is>
          <t>Premier League</t>
        </is>
      </c>
      <c r="D706" s="24" t="inlineStr">
        <is>
          <t>Sunderland</t>
        </is>
      </c>
      <c r="E706" s="24" t="n">
        <v>21</v>
      </c>
      <c r="F706" s="24" t="n">
        <v>6</v>
      </c>
      <c r="G706" s="29" t="n">
        <v>46403.625</v>
      </c>
      <c r="H706" s="24" t="inlineStr">
        <is>
          <t>Chelsea</t>
        </is>
      </c>
      <c r="I706" s="24" t="inlineStr">
        <is>
          <t>A</t>
        </is>
      </c>
      <c r="J706" s="24" t="inlineStr">
        <is>
          <t>E0-Chelsea-Sunderla</t>
        </is>
      </c>
      <c r="K706" s="24" t="n">
        <v>5</v>
      </c>
      <c r="L706" s="11">
        <f>IF(INDEX(Matches!$X:$X,AA706)=0,"",IF(I706="H",INDEX(Matches!$H:$H,AA706),INDEX(Matches!$I:$I,AA706)))</f>
        <v/>
      </c>
      <c r="M706" s="11">
        <f>IF(INDEX(Matches!$X:$X,AA706)=0,"",IF(I706="H",INDEX(Matches!$I:$I,AA706),INDEX(Matches!$H:$H,AA706)))</f>
        <v/>
      </c>
      <c r="N706" s="11">
        <f>IF(L706="","",IF(L706&gt;M706,"W",IF(L706=M706,"D","L")))</f>
        <v/>
      </c>
      <c r="O706" s="11">
        <f>IF(L706="","",IF(L706&gt;M706,3,IF(L706=M706,1,0)))</f>
        <v/>
      </c>
      <c r="P706" s="31">
        <f>IF(I706="H",INDEX(Matches!$L:$L,AA706),INDEX(Matches!$N:$N,AA706))</f>
        <v/>
      </c>
      <c r="Q706" s="31">
        <f>INDEX(Matches!$M:$M,AA706)</f>
        <v/>
      </c>
      <c r="R706" s="31">
        <f>IF(I706="H",INDEX(Matches!$N:$N,AA706),INDEX(Matches!$L:$L,AA706))</f>
        <v/>
      </c>
      <c r="S706" s="33">
        <f>IF(I706="H",INDEX(Matches!$O:$O,AA706),INDEX(Matches!$P:$P,AA706))</f>
        <v/>
      </c>
      <c r="T706" s="33">
        <f>IF(INDEX(Matches!$J:$J,AA706)="","",IF(I706="H",INDEX(Matches!$J:$J,AA706),INDEX(Matches!$K:$K,AA706)))</f>
        <v/>
      </c>
      <c r="U706" s="33">
        <f>IF(INDEX(Matches!$K:$K,AA706)="","",IF(I706="H",INDEX(Matches!$K:$K,AA706),INDEX(Matches!$J:$J,AA706)))</f>
        <v/>
      </c>
      <c r="V706" s="30">
        <f>IF(T706="","",T706-U706)</f>
        <v/>
      </c>
      <c r="W706" s="33">
        <f>IF(I706="H",INDEX(Matches!$T:$T,AA706),INDEX(Matches!$U:$U,AA706))</f>
        <v/>
      </c>
      <c r="X706" s="11">
        <f>INDEX(Matches!$X:$X,AA706)</f>
        <v/>
      </c>
      <c r="Y706" s="30">
        <f>IF(O706="","",O706-S706)</f>
        <v/>
      </c>
      <c r="Z706" s="30">
        <f>IF(W706="","",W706-S706)</f>
        <v/>
      </c>
      <c r="AA706" s="24">
        <f>MATCH(J706,Matches!$A:$A,0)</f>
        <v/>
      </c>
      <c r="AB706" s="33" t="n"/>
      <c r="AC706" s="33" t="n">
        <v>0.6609159556239612</v>
      </c>
      <c r="AD706" s="24" t="n"/>
      <c r="AE706" s="24" t="n">
        <v>6</v>
      </c>
      <c r="AF706" s="33" t="n"/>
      <c r="AG706" s="33" t="n"/>
    </row>
    <row r="707">
      <c r="A707" s="24" t="inlineStr">
        <is>
          <t>Sunderland|22</t>
        </is>
      </c>
      <c r="B707" s="24" t="inlineStr">
        <is>
          <t>E0</t>
        </is>
      </c>
      <c r="C707" s="24" t="inlineStr">
        <is>
          <t>Premier League</t>
        </is>
      </c>
      <c r="D707" s="24" t="inlineStr">
        <is>
          <t>Sunderland</t>
        </is>
      </c>
      <c r="E707" s="24" t="n">
        <v>22</v>
      </c>
      <c r="F707" s="24" t="n">
        <v>6</v>
      </c>
      <c r="G707" s="29" t="n">
        <v>46410.625</v>
      </c>
      <c r="H707" s="24" t="inlineStr">
        <is>
          <t>Coventry</t>
        </is>
      </c>
      <c r="I707" s="24" t="inlineStr">
        <is>
          <t>H</t>
        </is>
      </c>
      <c r="J707" s="24" t="inlineStr">
        <is>
          <t>E0-Sunderla-Coventry</t>
        </is>
      </c>
      <c r="K707" s="24" t="n">
        <v>18</v>
      </c>
      <c r="L707" s="11">
        <f>IF(INDEX(Matches!$X:$X,AA707)=0,"",IF(I707="H",INDEX(Matches!$H:$H,AA707),INDEX(Matches!$I:$I,AA707)))</f>
        <v/>
      </c>
      <c r="M707" s="11">
        <f>IF(INDEX(Matches!$X:$X,AA707)=0,"",IF(I707="H",INDEX(Matches!$I:$I,AA707),INDEX(Matches!$H:$H,AA707)))</f>
        <v/>
      </c>
      <c r="N707" s="11">
        <f>IF(L707="","",IF(L707&gt;M707,"W",IF(L707=M707,"D","L")))</f>
        <v/>
      </c>
      <c r="O707" s="11">
        <f>IF(L707="","",IF(L707&gt;M707,3,IF(L707=M707,1,0)))</f>
        <v/>
      </c>
      <c r="P707" s="31">
        <f>IF(I707="H",INDEX(Matches!$L:$L,AA707),INDEX(Matches!$N:$N,AA707))</f>
        <v/>
      </c>
      <c r="Q707" s="31">
        <f>INDEX(Matches!$M:$M,AA707)</f>
        <v/>
      </c>
      <c r="R707" s="31">
        <f>IF(I707="H",INDEX(Matches!$N:$N,AA707),INDEX(Matches!$L:$L,AA707))</f>
        <v/>
      </c>
      <c r="S707" s="33">
        <f>IF(I707="H",INDEX(Matches!$O:$O,AA707),INDEX(Matches!$P:$P,AA707))</f>
        <v/>
      </c>
      <c r="T707" s="33">
        <f>IF(INDEX(Matches!$J:$J,AA707)="","",IF(I707="H",INDEX(Matches!$J:$J,AA707),INDEX(Matches!$K:$K,AA707)))</f>
        <v/>
      </c>
      <c r="U707" s="33">
        <f>IF(INDEX(Matches!$K:$K,AA707)="","",IF(I707="H",INDEX(Matches!$K:$K,AA707),INDEX(Matches!$J:$J,AA707)))</f>
        <v/>
      </c>
      <c r="V707" s="30">
        <f>IF(T707="","",T707-U707)</f>
        <v/>
      </c>
      <c r="W707" s="33">
        <f>IF(I707="H",INDEX(Matches!$T:$T,AA707),INDEX(Matches!$U:$U,AA707))</f>
        <v/>
      </c>
      <c r="X707" s="11">
        <f>INDEX(Matches!$X:$X,AA707)</f>
        <v/>
      </c>
      <c r="Y707" s="30">
        <f>IF(O707="","",O707-S707)</f>
        <v/>
      </c>
      <c r="Z707" s="30">
        <f>IF(W707="","",W707-S707)</f>
        <v/>
      </c>
      <c r="AA707" s="24">
        <f>MATCH(J707,Matches!$A:$A,0)</f>
        <v/>
      </c>
      <c r="AB707" s="33" t="n"/>
      <c r="AC707" s="33" t="n">
        <v>1.757952021908174</v>
      </c>
      <c r="AD707" s="24" t="inlineStr">
        <is>
          <t>Y</t>
        </is>
      </c>
      <c r="AE707" s="24" t="n">
        <v>6</v>
      </c>
      <c r="AF707" s="33" t="n"/>
      <c r="AG707" s="33" t="n"/>
    </row>
    <row r="708">
      <c r="A708" s="24" t="inlineStr">
        <is>
          <t>Sunderland|23</t>
        </is>
      </c>
      <c r="B708" s="24" t="inlineStr">
        <is>
          <t>E0</t>
        </is>
      </c>
      <c r="C708" s="24" t="inlineStr">
        <is>
          <t>Premier League</t>
        </is>
      </c>
      <c r="D708" s="24" t="inlineStr">
        <is>
          <t>Sunderland</t>
        </is>
      </c>
      <c r="E708" s="24" t="n">
        <v>23</v>
      </c>
      <c r="F708" s="24" t="n">
        <v>6</v>
      </c>
      <c r="G708" s="29" t="n">
        <v>46417.625</v>
      </c>
      <c r="H708" s="24" t="inlineStr">
        <is>
          <t>Tottenham</t>
        </is>
      </c>
      <c r="I708" s="24" t="inlineStr">
        <is>
          <t>A</t>
        </is>
      </c>
      <c r="J708" s="24" t="inlineStr">
        <is>
          <t>E0-Tottenha-Sunderla</t>
        </is>
      </c>
      <c r="K708" s="24" t="n">
        <v>6</v>
      </c>
      <c r="L708" s="11">
        <f>IF(INDEX(Matches!$X:$X,AA708)=0,"",IF(I708="H",INDEX(Matches!$H:$H,AA708),INDEX(Matches!$I:$I,AA708)))</f>
        <v/>
      </c>
      <c r="M708" s="11">
        <f>IF(INDEX(Matches!$X:$X,AA708)=0,"",IF(I708="H",INDEX(Matches!$I:$I,AA708),INDEX(Matches!$H:$H,AA708)))</f>
        <v/>
      </c>
      <c r="N708" s="11">
        <f>IF(L708="","",IF(L708&gt;M708,"W",IF(L708=M708,"D","L")))</f>
        <v/>
      </c>
      <c r="O708" s="11">
        <f>IF(L708="","",IF(L708&gt;M708,3,IF(L708=M708,1,0)))</f>
        <v/>
      </c>
      <c r="P708" s="31">
        <f>IF(I708="H",INDEX(Matches!$L:$L,AA708),INDEX(Matches!$N:$N,AA708))</f>
        <v/>
      </c>
      <c r="Q708" s="31">
        <f>INDEX(Matches!$M:$M,AA708)</f>
        <v/>
      </c>
      <c r="R708" s="31">
        <f>IF(I708="H",INDEX(Matches!$N:$N,AA708),INDEX(Matches!$L:$L,AA708))</f>
        <v/>
      </c>
      <c r="S708" s="33">
        <f>IF(I708="H",INDEX(Matches!$O:$O,AA708),INDEX(Matches!$P:$P,AA708))</f>
        <v/>
      </c>
      <c r="T708" s="33">
        <f>IF(INDEX(Matches!$J:$J,AA708)="","",IF(I708="H",INDEX(Matches!$J:$J,AA708),INDEX(Matches!$K:$K,AA708)))</f>
        <v/>
      </c>
      <c r="U708" s="33">
        <f>IF(INDEX(Matches!$K:$K,AA708)="","",IF(I708="H",INDEX(Matches!$K:$K,AA708),INDEX(Matches!$J:$J,AA708)))</f>
        <v/>
      </c>
      <c r="V708" s="30">
        <f>IF(T708="","",T708-U708)</f>
        <v/>
      </c>
      <c r="W708" s="33">
        <f>IF(I708="H",INDEX(Matches!$T:$T,AA708),INDEX(Matches!$U:$U,AA708))</f>
        <v/>
      </c>
      <c r="X708" s="11">
        <f>INDEX(Matches!$X:$X,AA708)</f>
        <v/>
      </c>
      <c r="Y708" s="30">
        <f>IF(O708="","",O708-S708)</f>
        <v/>
      </c>
      <c r="Z708" s="30">
        <f>IF(W708="","",W708-S708)</f>
        <v/>
      </c>
      <c r="AA708" s="24">
        <f>MATCH(J708,Matches!$A:$A,0)</f>
        <v/>
      </c>
      <c r="AB708" s="33" t="n"/>
      <c r="AC708" s="33" t="n">
        <v>0.8131891628104068</v>
      </c>
      <c r="AD708" s="24" t="inlineStr">
        <is>
          <t>Y</t>
        </is>
      </c>
      <c r="AE708" s="24" t="n">
        <v>6</v>
      </c>
      <c r="AF708" s="33" t="n"/>
      <c r="AG708" s="33" t="n"/>
    </row>
    <row r="709">
      <c r="A709" s="24" t="inlineStr">
        <is>
          <t>Sunderland|24</t>
        </is>
      </c>
      <c r="B709" s="24" t="inlineStr">
        <is>
          <t>E0</t>
        </is>
      </c>
      <c r="C709" s="24" t="inlineStr">
        <is>
          <t>Premier League</t>
        </is>
      </c>
      <c r="D709" s="24" t="inlineStr">
        <is>
          <t>Sunderland</t>
        </is>
      </c>
      <c r="E709" s="24" t="n">
        <v>24</v>
      </c>
      <c r="F709" s="24" t="n">
        <v>6</v>
      </c>
      <c r="G709" s="29" t="n">
        <v>46424.625</v>
      </c>
      <c r="H709" s="24" t="inlineStr">
        <is>
          <t>Aston Villa</t>
        </is>
      </c>
      <c r="I709" s="24" t="inlineStr">
        <is>
          <t>H</t>
        </is>
      </c>
      <c r="J709" s="24" t="inlineStr">
        <is>
          <t>E0-Sunderla-AstonVil</t>
        </is>
      </c>
      <c r="K709" s="24" t="n">
        <v>7</v>
      </c>
      <c r="L709" s="11">
        <f>IF(INDEX(Matches!$X:$X,AA709)=0,"",IF(I709="H",INDEX(Matches!$H:$H,AA709),INDEX(Matches!$I:$I,AA709)))</f>
        <v/>
      </c>
      <c r="M709" s="11">
        <f>IF(INDEX(Matches!$X:$X,AA709)=0,"",IF(I709="H",INDEX(Matches!$I:$I,AA709),INDEX(Matches!$H:$H,AA709)))</f>
        <v/>
      </c>
      <c r="N709" s="11">
        <f>IF(L709="","",IF(L709&gt;M709,"W",IF(L709=M709,"D","L")))</f>
        <v/>
      </c>
      <c r="O709" s="11">
        <f>IF(L709="","",IF(L709&gt;M709,3,IF(L709=M709,1,0)))</f>
        <v/>
      </c>
      <c r="P709" s="31">
        <f>IF(I709="H",INDEX(Matches!$L:$L,AA709),INDEX(Matches!$N:$N,AA709))</f>
        <v/>
      </c>
      <c r="Q709" s="31">
        <f>INDEX(Matches!$M:$M,AA709)</f>
        <v/>
      </c>
      <c r="R709" s="31">
        <f>IF(I709="H",INDEX(Matches!$N:$N,AA709),INDEX(Matches!$L:$L,AA709))</f>
        <v/>
      </c>
      <c r="S709" s="33">
        <f>IF(I709="H",INDEX(Matches!$O:$O,AA709),INDEX(Matches!$P:$P,AA709))</f>
        <v/>
      </c>
      <c r="T709" s="33">
        <f>IF(INDEX(Matches!$J:$J,AA709)="","",IF(I709="H",INDEX(Matches!$J:$J,AA709),INDEX(Matches!$K:$K,AA709)))</f>
        <v/>
      </c>
      <c r="U709" s="33">
        <f>IF(INDEX(Matches!$K:$K,AA709)="","",IF(I709="H",INDEX(Matches!$K:$K,AA709),INDEX(Matches!$J:$J,AA709)))</f>
        <v/>
      </c>
      <c r="V709" s="30">
        <f>IF(T709="","",T709-U709)</f>
        <v/>
      </c>
      <c r="W709" s="33">
        <f>IF(I709="H",INDEX(Matches!$T:$T,AA709),INDEX(Matches!$U:$U,AA709))</f>
        <v/>
      </c>
      <c r="X709" s="11">
        <f>INDEX(Matches!$X:$X,AA709)</f>
        <v/>
      </c>
      <c r="Y709" s="30">
        <f>IF(O709="","",O709-S709)</f>
        <v/>
      </c>
      <c r="Z709" s="30">
        <f>IF(W709="","",W709-S709)</f>
        <v/>
      </c>
      <c r="AA709" s="24">
        <f>MATCH(J709,Matches!$A:$A,0)</f>
        <v/>
      </c>
      <c r="AB709" s="33" t="n"/>
      <c r="AC709" s="33" t="n">
        <v>1.181081138147109</v>
      </c>
      <c r="AD709" s="24" t="n"/>
      <c r="AE709" s="24" t="n">
        <v>6</v>
      </c>
      <c r="AF709" s="33" t="n"/>
      <c r="AG709" s="33" t="n"/>
    </row>
    <row r="710">
      <c r="A710" s="24" t="inlineStr">
        <is>
          <t>Sunderland|25</t>
        </is>
      </c>
      <c r="B710" s="24" t="inlineStr">
        <is>
          <t>E0</t>
        </is>
      </c>
      <c r="C710" s="24" t="inlineStr">
        <is>
          <t>Premier League</t>
        </is>
      </c>
      <c r="D710" s="24" t="inlineStr">
        <is>
          <t>Sunderland</t>
        </is>
      </c>
      <c r="E710" s="24" t="n">
        <v>25</v>
      </c>
      <c r="F710" s="24" t="n">
        <v>7</v>
      </c>
      <c r="G710" s="29" t="n">
        <v>46428.83333333334</v>
      </c>
      <c r="H710" s="24" t="inlineStr">
        <is>
          <t>Hull</t>
        </is>
      </c>
      <c r="I710" s="24" t="inlineStr">
        <is>
          <t>A</t>
        </is>
      </c>
      <c r="J710" s="24" t="inlineStr">
        <is>
          <t>E0-Hull-Sunderla</t>
        </is>
      </c>
      <c r="K710" s="24" t="n">
        <v>20</v>
      </c>
      <c r="L710" s="11">
        <f>IF(INDEX(Matches!$X:$X,AA710)=0,"",IF(I710="H",INDEX(Matches!$H:$H,AA710),INDEX(Matches!$I:$I,AA710)))</f>
        <v/>
      </c>
      <c r="M710" s="11">
        <f>IF(INDEX(Matches!$X:$X,AA710)=0,"",IF(I710="H",INDEX(Matches!$I:$I,AA710),INDEX(Matches!$H:$H,AA710)))</f>
        <v/>
      </c>
      <c r="N710" s="11">
        <f>IF(L710="","",IF(L710&gt;M710,"W",IF(L710=M710,"D","L")))</f>
        <v/>
      </c>
      <c r="O710" s="11">
        <f>IF(L710="","",IF(L710&gt;M710,3,IF(L710=M710,1,0)))</f>
        <v/>
      </c>
      <c r="P710" s="31">
        <f>IF(I710="H",INDEX(Matches!$L:$L,AA710),INDEX(Matches!$N:$N,AA710))</f>
        <v/>
      </c>
      <c r="Q710" s="31">
        <f>INDEX(Matches!$M:$M,AA710)</f>
        <v/>
      </c>
      <c r="R710" s="31">
        <f>IF(I710="H",INDEX(Matches!$N:$N,AA710),INDEX(Matches!$L:$L,AA710))</f>
        <v/>
      </c>
      <c r="S710" s="33">
        <f>IF(I710="H",INDEX(Matches!$O:$O,AA710),INDEX(Matches!$P:$P,AA710))</f>
        <v/>
      </c>
      <c r="T710" s="33">
        <f>IF(INDEX(Matches!$J:$J,AA710)="","",IF(I710="H",INDEX(Matches!$J:$J,AA710),INDEX(Matches!$K:$K,AA710)))</f>
        <v/>
      </c>
      <c r="U710" s="33">
        <f>IF(INDEX(Matches!$K:$K,AA710)="","",IF(I710="H",INDEX(Matches!$K:$K,AA710),INDEX(Matches!$J:$J,AA710)))</f>
        <v/>
      </c>
      <c r="V710" s="30">
        <f>IF(T710="","",T710-U710)</f>
        <v/>
      </c>
      <c r="W710" s="33">
        <f>IF(I710="H",INDEX(Matches!$T:$T,AA710),INDEX(Matches!$U:$U,AA710))</f>
        <v/>
      </c>
      <c r="X710" s="11">
        <f>INDEX(Matches!$X:$X,AA710)</f>
        <v/>
      </c>
      <c r="Y710" s="30">
        <f>IF(O710="","",O710-S710)</f>
        <v/>
      </c>
      <c r="Z710" s="30">
        <f>IF(W710="","",W710-S710)</f>
        <v/>
      </c>
      <c r="AA710" s="24">
        <f>MATCH(J710,Matches!$A:$A,0)</f>
        <v/>
      </c>
      <c r="AB710" s="33" t="n"/>
      <c r="AC710" s="33" t="n">
        <v>1.69812958955084</v>
      </c>
      <c r="AD710" s="24" t="n"/>
      <c r="AE710" s="24" t="n">
        <v>7</v>
      </c>
      <c r="AF710" s="33" t="n"/>
      <c r="AG710" s="33" t="n"/>
    </row>
    <row r="711">
      <c r="A711" s="24" t="inlineStr">
        <is>
          <t>Sunderland|26</t>
        </is>
      </c>
      <c r="B711" s="24" t="inlineStr">
        <is>
          <t>E0</t>
        </is>
      </c>
      <c r="C711" s="24" t="inlineStr">
        <is>
          <t>Premier League</t>
        </is>
      </c>
      <c r="D711" s="24" t="inlineStr">
        <is>
          <t>Sunderland</t>
        </is>
      </c>
      <c r="E711" s="24" t="n">
        <v>26</v>
      </c>
      <c r="F711" s="24" t="n">
        <v>7</v>
      </c>
      <c r="G711" s="29" t="n">
        <v>46438.625</v>
      </c>
      <c r="H711" s="24" t="inlineStr">
        <is>
          <t>Everton</t>
        </is>
      </c>
      <c r="I711" s="24" t="inlineStr">
        <is>
          <t>H</t>
        </is>
      </c>
      <c r="J711" s="24" t="inlineStr">
        <is>
          <t>E0-Sunderla-Everton</t>
        </is>
      </c>
      <c r="K711" s="24" t="n">
        <v>10</v>
      </c>
      <c r="L711" s="11">
        <f>IF(INDEX(Matches!$X:$X,AA711)=0,"",IF(I711="H",INDEX(Matches!$H:$H,AA711),INDEX(Matches!$I:$I,AA711)))</f>
        <v/>
      </c>
      <c r="M711" s="11">
        <f>IF(INDEX(Matches!$X:$X,AA711)=0,"",IF(I711="H",INDEX(Matches!$I:$I,AA711),INDEX(Matches!$H:$H,AA711)))</f>
        <v/>
      </c>
      <c r="N711" s="11">
        <f>IF(L711="","",IF(L711&gt;M711,"W",IF(L711=M711,"D","L")))</f>
        <v/>
      </c>
      <c r="O711" s="11">
        <f>IF(L711="","",IF(L711&gt;M711,3,IF(L711=M711,1,0)))</f>
        <v/>
      </c>
      <c r="P711" s="31">
        <f>IF(I711="H",INDEX(Matches!$L:$L,AA711),INDEX(Matches!$N:$N,AA711))</f>
        <v/>
      </c>
      <c r="Q711" s="31">
        <f>INDEX(Matches!$M:$M,AA711)</f>
        <v/>
      </c>
      <c r="R711" s="31">
        <f>IF(I711="H",INDEX(Matches!$N:$N,AA711),INDEX(Matches!$L:$L,AA711))</f>
        <v/>
      </c>
      <c r="S711" s="33">
        <f>IF(I711="H",INDEX(Matches!$O:$O,AA711),INDEX(Matches!$P:$P,AA711))</f>
        <v/>
      </c>
      <c r="T711" s="33">
        <f>IF(INDEX(Matches!$J:$J,AA711)="","",IF(I711="H",INDEX(Matches!$J:$J,AA711),INDEX(Matches!$K:$K,AA711)))</f>
        <v/>
      </c>
      <c r="U711" s="33">
        <f>IF(INDEX(Matches!$K:$K,AA711)="","",IF(I711="H",INDEX(Matches!$K:$K,AA711),INDEX(Matches!$J:$J,AA711)))</f>
        <v/>
      </c>
      <c r="V711" s="30">
        <f>IF(T711="","",T711-U711)</f>
        <v/>
      </c>
      <c r="W711" s="33">
        <f>IF(I711="H",INDEX(Matches!$T:$T,AA711),INDEX(Matches!$U:$U,AA711))</f>
        <v/>
      </c>
      <c r="X711" s="11">
        <f>INDEX(Matches!$X:$X,AA711)</f>
        <v/>
      </c>
      <c r="Y711" s="30">
        <f>IF(O711="","",O711-S711)</f>
        <v/>
      </c>
      <c r="Z711" s="30">
        <f>IF(W711="","",W711-S711)</f>
        <v/>
      </c>
      <c r="AA711" s="24">
        <f>MATCH(J711,Matches!$A:$A,0)</f>
        <v/>
      </c>
      <c r="AB711" s="33" t="n"/>
      <c r="AC711" s="33" t="n">
        <v>1.371936837529482</v>
      </c>
      <c r="AD711" s="24" t="n"/>
      <c r="AE711" s="24" t="n">
        <v>7</v>
      </c>
      <c r="AF711" s="33" t="n"/>
      <c r="AG711" s="33" t="n"/>
    </row>
    <row r="712">
      <c r="A712" s="24" t="inlineStr">
        <is>
          <t>Sunderland|27</t>
        </is>
      </c>
      <c r="B712" s="24" t="inlineStr">
        <is>
          <t>E0</t>
        </is>
      </c>
      <c r="C712" s="24" t="inlineStr">
        <is>
          <t>Premier League</t>
        </is>
      </c>
      <c r="D712" s="24" t="inlineStr">
        <is>
          <t>Sunderland</t>
        </is>
      </c>
      <c r="E712" s="24" t="n">
        <v>27</v>
      </c>
      <c r="F712" s="24" t="n">
        <v>7</v>
      </c>
      <c r="G712" s="29" t="n">
        <v>46445.625</v>
      </c>
      <c r="H712" s="24" t="inlineStr">
        <is>
          <t>Crystal Palace</t>
        </is>
      </c>
      <c r="I712" s="24" t="inlineStr">
        <is>
          <t>A</t>
        </is>
      </c>
      <c r="J712" s="24" t="inlineStr">
        <is>
          <t>E0-CrystalP-Sunderla</t>
        </is>
      </c>
      <c r="K712" s="24" t="n">
        <v>15</v>
      </c>
      <c r="L712" s="11">
        <f>IF(INDEX(Matches!$X:$X,AA712)=0,"",IF(I712="H",INDEX(Matches!$H:$H,AA712),INDEX(Matches!$I:$I,AA712)))</f>
        <v/>
      </c>
      <c r="M712" s="11">
        <f>IF(INDEX(Matches!$X:$X,AA712)=0,"",IF(I712="H",INDEX(Matches!$I:$I,AA712),INDEX(Matches!$H:$H,AA712)))</f>
        <v/>
      </c>
      <c r="N712" s="11">
        <f>IF(L712="","",IF(L712&gt;M712,"W",IF(L712=M712,"D","L")))</f>
        <v/>
      </c>
      <c r="O712" s="11">
        <f>IF(L712="","",IF(L712&gt;M712,3,IF(L712=M712,1,0)))</f>
        <v/>
      </c>
      <c r="P712" s="31">
        <f>IF(I712="H",INDEX(Matches!$L:$L,AA712),INDEX(Matches!$N:$N,AA712))</f>
        <v/>
      </c>
      <c r="Q712" s="31">
        <f>INDEX(Matches!$M:$M,AA712)</f>
        <v/>
      </c>
      <c r="R712" s="31">
        <f>IF(I712="H",INDEX(Matches!$N:$N,AA712),INDEX(Matches!$L:$L,AA712))</f>
        <v/>
      </c>
      <c r="S712" s="33">
        <f>IF(I712="H",INDEX(Matches!$O:$O,AA712),INDEX(Matches!$P:$P,AA712))</f>
        <v/>
      </c>
      <c r="T712" s="33">
        <f>IF(INDEX(Matches!$J:$J,AA712)="","",IF(I712="H",INDEX(Matches!$J:$J,AA712),INDEX(Matches!$K:$K,AA712)))</f>
        <v/>
      </c>
      <c r="U712" s="33">
        <f>IF(INDEX(Matches!$K:$K,AA712)="","",IF(I712="H",INDEX(Matches!$K:$K,AA712),INDEX(Matches!$J:$J,AA712)))</f>
        <v/>
      </c>
      <c r="V712" s="30">
        <f>IF(T712="","",T712-U712)</f>
        <v/>
      </c>
      <c r="W712" s="33">
        <f>IF(I712="H",INDEX(Matches!$T:$T,AA712),INDEX(Matches!$U:$U,AA712))</f>
        <v/>
      </c>
      <c r="X712" s="11">
        <f>INDEX(Matches!$X:$X,AA712)</f>
        <v/>
      </c>
      <c r="Y712" s="30">
        <f>IF(O712="","",O712-S712)</f>
        <v/>
      </c>
      <c r="Z712" s="30">
        <f>IF(W712="","",W712-S712)</f>
        <v/>
      </c>
      <c r="AA712" s="24">
        <f>MATCH(J712,Matches!$A:$A,0)</f>
        <v/>
      </c>
      <c r="AB712" s="33" t="n"/>
      <c r="AC712" s="33" t="n">
        <v>1.187715163502878</v>
      </c>
      <c r="AD712" s="24" t="n"/>
      <c r="AE712" s="24" t="n">
        <v>7</v>
      </c>
      <c r="AF712" s="33" t="n"/>
      <c r="AG712" s="33" t="n"/>
    </row>
    <row r="713">
      <c r="A713" s="24" t="inlineStr">
        <is>
          <t>Sunderland|28</t>
        </is>
      </c>
      <c r="B713" s="24" t="inlineStr">
        <is>
          <t>E0</t>
        </is>
      </c>
      <c r="C713" s="24" t="inlineStr">
        <is>
          <t>Premier League</t>
        </is>
      </c>
      <c r="D713" s="24" t="inlineStr">
        <is>
          <t>Sunderland</t>
        </is>
      </c>
      <c r="E713" s="24" t="n">
        <v>28</v>
      </c>
      <c r="F713" s="24" t="n">
        <v>7</v>
      </c>
      <c r="G713" s="29" t="n">
        <v>46449.83333333334</v>
      </c>
      <c r="H713" s="24" t="inlineStr">
        <is>
          <t>Man Utd</t>
        </is>
      </c>
      <c r="I713" s="24" t="inlineStr">
        <is>
          <t>H</t>
        </is>
      </c>
      <c r="J713" s="24" t="inlineStr">
        <is>
          <t>E0-Sunderla-ManUtd</t>
        </is>
      </c>
      <c r="K713" s="24" t="n">
        <v>4</v>
      </c>
      <c r="L713" s="11">
        <f>IF(INDEX(Matches!$X:$X,AA713)=0,"",IF(I713="H",INDEX(Matches!$H:$H,AA713),INDEX(Matches!$I:$I,AA713)))</f>
        <v/>
      </c>
      <c r="M713" s="11">
        <f>IF(INDEX(Matches!$X:$X,AA713)=0,"",IF(I713="H",INDEX(Matches!$I:$I,AA713),INDEX(Matches!$H:$H,AA713)))</f>
        <v/>
      </c>
      <c r="N713" s="11">
        <f>IF(L713="","",IF(L713&gt;M713,"W",IF(L713=M713,"D","L")))</f>
        <v/>
      </c>
      <c r="O713" s="11">
        <f>IF(L713="","",IF(L713&gt;M713,3,IF(L713=M713,1,0)))</f>
        <v/>
      </c>
      <c r="P713" s="31">
        <f>IF(I713="H",INDEX(Matches!$L:$L,AA713),INDEX(Matches!$N:$N,AA713))</f>
        <v/>
      </c>
      <c r="Q713" s="31">
        <f>INDEX(Matches!$M:$M,AA713)</f>
        <v/>
      </c>
      <c r="R713" s="31">
        <f>IF(I713="H",INDEX(Matches!$N:$N,AA713),INDEX(Matches!$L:$L,AA713))</f>
        <v/>
      </c>
      <c r="S713" s="33">
        <f>IF(I713="H",INDEX(Matches!$O:$O,AA713),INDEX(Matches!$P:$P,AA713))</f>
        <v/>
      </c>
      <c r="T713" s="33">
        <f>IF(INDEX(Matches!$J:$J,AA713)="","",IF(I713="H",INDEX(Matches!$J:$J,AA713),INDEX(Matches!$K:$K,AA713)))</f>
        <v/>
      </c>
      <c r="U713" s="33">
        <f>IF(INDEX(Matches!$K:$K,AA713)="","",IF(I713="H",INDEX(Matches!$K:$K,AA713),INDEX(Matches!$J:$J,AA713)))</f>
        <v/>
      </c>
      <c r="V713" s="30">
        <f>IF(T713="","",T713-U713)</f>
        <v/>
      </c>
      <c r="W713" s="33">
        <f>IF(I713="H",INDEX(Matches!$T:$T,AA713),INDEX(Matches!$U:$U,AA713))</f>
        <v/>
      </c>
      <c r="X713" s="11">
        <f>INDEX(Matches!$X:$X,AA713)</f>
        <v/>
      </c>
      <c r="Y713" s="30">
        <f>IF(O713="","",O713-S713)</f>
        <v/>
      </c>
      <c r="Z713" s="30">
        <f>IF(W713="","",W713-S713)</f>
        <v/>
      </c>
      <c r="AA713" s="24">
        <f>MATCH(J713,Matches!$A:$A,0)</f>
        <v/>
      </c>
      <c r="AB713" s="33" t="n"/>
      <c r="AC713" s="33" t="n">
        <v>0.8886059851823401</v>
      </c>
      <c r="AD713" s="24" t="n"/>
      <c r="AE713" s="24" t="n">
        <v>7</v>
      </c>
      <c r="AF713" s="33" t="n"/>
      <c r="AG713" s="33" t="n"/>
    </row>
    <row r="714">
      <c r="A714" s="24" t="inlineStr">
        <is>
          <t>Sunderland|29</t>
        </is>
      </c>
      <c r="B714" s="24" t="inlineStr">
        <is>
          <t>E0</t>
        </is>
      </c>
      <c r="C714" s="24" t="inlineStr">
        <is>
          <t>Premier League</t>
        </is>
      </c>
      <c r="D714" s="24" t="inlineStr">
        <is>
          <t>Sunderland</t>
        </is>
      </c>
      <c r="E714" s="24" t="n">
        <v>29</v>
      </c>
      <c r="F714" s="24" t="n">
        <v>8</v>
      </c>
      <c r="G714" s="29" t="n">
        <v>46459.625</v>
      </c>
      <c r="H714" s="24" t="inlineStr">
        <is>
          <t>Brentford</t>
        </is>
      </c>
      <c r="I714" s="24" t="inlineStr">
        <is>
          <t>H</t>
        </is>
      </c>
      <c r="J714" s="24" t="inlineStr">
        <is>
          <t>E0-Sunderla-Brentfor</t>
        </is>
      </c>
      <c r="K714" s="24" t="n">
        <v>12</v>
      </c>
      <c r="L714" s="11">
        <f>IF(INDEX(Matches!$X:$X,AA714)=0,"",IF(I714="H",INDEX(Matches!$H:$H,AA714),INDEX(Matches!$I:$I,AA714)))</f>
        <v/>
      </c>
      <c r="M714" s="11">
        <f>IF(INDEX(Matches!$X:$X,AA714)=0,"",IF(I714="H",INDEX(Matches!$I:$I,AA714),INDEX(Matches!$H:$H,AA714)))</f>
        <v/>
      </c>
      <c r="N714" s="11">
        <f>IF(L714="","",IF(L714&gt;M714,"W",IF(L714=M714,"D","L")))</f>
        <v/>
      </c>
      <c r="O714" s="11">
        <f>IF(L714="","",IF(L714&gt;M714,3,IF(L714=M714,1,0)))</f>
        <v/>
      </c>
      <c r="P714" s="31">
        <f>IF(I714="H",INDEX(Matches!$L:$L,AA714),INDEX(Matches!$N:$N,AA714))</f>
        <v/>
      </c>
      <c r="Q714" s="31">
        <f>INDEX(Matches!$M:$M,AA714)</f>
        <v/>
      </c>
      <c r="R714" s="31">
        <f>IF(I714="H",INDEX(Matches!$N:$N,AA714),INDEX(Matches!$L:$L,AA714))</f>
        <v/>
      </c>
      <c r="S714" s="33">
        <f>IF(I714="H",INDEX(Matches!$O:$O,AA714),INDEX(Matches!$P:$P,AA714))</f>
        <v/>
      </c>
      <c r="T714" s="33">
        <f>IF(INDEX(Matches!$J:$J,AA714)="","",IF(I714="H",INDEX(Matches!$J:$J,AA714),INDEX(Matches!$K:$K,AA714)))</f>
        <v/>
      </c>
      <c r="U714" s="33">
        <f>IF(INDEX(Matches!$K:$K,AA714)="","",IF(I714="H",INDEX(Matches!$K:$K,AA714),INDEX(Matches!$J:$J,AA714)))</f>
        <v/>
      </c>
      <c r="V714" s="30">
        <f>IF(T714="","",T714-U714)</f>
        <v/>
      </c>
      <c r="W714" s="33">
        <f>IF(I714="H",INDEX(Matches!$T:$T,AA714),INDEX(Matches!$U:$U,AA714))</f>
        <v/>
      </c>
      <c r="X714" s="11">
        <f>INDEX(Matches!$X:$X,AA714)</f>
        <v/>
      </c>
      <c r="Y714" s="30">
        <f>IF(O714="","",O714-S714)</f>
        <v/>
      </c>
      <c r="Z714" s="30">
        <f>IF(W714="","",W714-S714)</f>
        <v/>
      </c>
      <c r="AA714" s="24">
        <f>MATCH(J714,Matches!$A:$A,0)</f>
        <v/>
      </c>
      <c r="AB714" s="33" t="n"/>
      <c r="AC714" s="33" t="n">
        <v>1.342343597591536</v>
      </c>
      <c r="AD714" s="24" t="n"/>
      <c r="AE714" s="24" t="n">
        <v>8</v>
      </c>
      <c r="AF714" s="33" t="n"/>
      <c r="AG714" s="33" t="n"/>
    </row>
    <row r="715">
      <c r="A715" s="24" t="inlineStr">
        <is>
          <t>Sunderland|30</t>
        </is>
      </c>
      <c r="B715" s="24" t="inlineStr">
        <is>
          <t>E0</t>
        </is>
      </c>
      <c r="C715" s="24" t="inlineStr">
        <is>
          <t>Premier League</t>
        </is>
      </c>
      <c r="D715" s="24" t="inlineStr">
        <is>
          <t>Sunderland</t>
        </is>
      </c>
      <c r="E715" s="24" t="n">
        <v>30</v>
      </c>
      <c r="F715" s="24" t="n">
        <v>8</v>
      </c>
      <c r="G715" s="29" t="n">
        <v>46466.625</v>
      </c>
      <c r="H715" s="24" t="inlineStr">
        <is>
          <t>Arsenal</t>
        </is>
      </c>
      <c r="I715" s="24" t="inlineStr">
        <is>
          <t>A</t>
        </is>
      </c>
      <c r="J715" s="24" t="inlineStr">
        <is>
          <t>E0-Arsenal-Sunderla</t>
        </is>
      </c>
      <c r="K715" s="24" t="n">
        <v>1</v>
      </c>
      <c r="L715" s="11">
        <f>IF(INDEX(Matches!$X:$X,AA715)=0,"",IF(I715="H",INDEX(Matches!$H:$H,AA715),INDEX(Matches!$I:$I,AA715)))</f>
        <v/>
      </c>
      <c r="M715" s="11">
        <f>IF(INDEX(Matches!$X:$X,AA715)=0,"",IF(I715="H",INDEX(Matches!$I:$I,AA715),INDEX(Matches!$H:$H,AA715)))</f>
        <v/>
      </c>
      <c r="N715" s="11">
        <f>IF(L715="","",IF(L715&gt;M715,"W",IF(L715=M715,"D","L")))</f>
        <v/>
      </c>
      <c r="O715" s="11">
        <f>IF(L715="","",IF(L715&gt;M715,3,IF(L715=M715,1,0)))</f>
        <v/>
      </c>
      <c r="P715" s="31">
        <f>IF(I715="H",INDEX(Matches!$L:$L,AA715),INDEX(Matches!$N:$N,AA715))</f>
        <v/>
      </c>
      <c r="Q715" s="31">
        <f>INDEX(Matches!$M:$M,AA715)</f>
        <v/>
      </c>
      <c r="R715" s="31">
        <f>IF(I715="H",INDEX(Matches!$N:$N,AA715),INDEX(Matches!$L:$L,AA715))</f>
        <v/>
      </c>
      <c r="S715" s="33">
        <f>IF(I715="H",INDEX(Matches!$O:$O,AA715),INDEX(Matches!$P:$P,AA715))</f>
        <v/>
      </c>
      <c r="T715" s="33">
        <f>IF(INDEX(Matches!$J:$J,AA715)="","",IF(I715="H",INDEX(Matches!$J:$J,AA715),INDEX(Matches!$K:$K,AA715)))</f>
        <v/>
      </c>
      <c r="U715" s="33">
        <f>IF(INDEX(Matches!$K:$K,AA715)="","",IF(I715="H",INDEX(Matches!$K:$K,AA715),INDEX(Matches!$J:$J,AA715)))</f>
        <v/>
      </c>
      <c r="V715" s="30">
        <f>IF(T715="","",T715-U715)</f>
        <v/>
      </c>
      <c r="W715" s="33">
        <f>IF(I715="H",INDEX(Matches!$T:$T,AA715),INDEX(Matches!$U:$U,AA715))</f>
        <v/>
      </c>
      <c r="X715" s="11">
        <f>INDEX(Matches!$X:$X,AA715)</f>
        <v/>
      </c>
      <c r="Y715" s="30">
        <f>IF(O715="","",O715-S715)</f>
        <v/>
      </c>
      <c r="Z715" s="30">
        <f>IF(W715="","",W715-S715)</f>
        <v/>
      </c>
      <c r="AA715" s="24">
        <f>MATCH(J715,Matches!$A:$A,0)</f>
        <v/>
      </c>
      <c r="AB715" s="33" t="n"/>
      <c r="AC715" s="33" t="n">
        <v>0.4503181754590421</v>
      </c>
      <c r="AD715" s="24" t="n"/>
      <c r="AE715" s="24" t="n">
        <v>8</v>
      </c>
      <c r="AF715" s="33" t="n"/>
      <c r="AG715" s="33" t="n"/>
    </row>
    <row r="716">
      <c r="A716" s="24" t="inlineStr">
        <is>
          <t>Sunderland|31</t>
        </is>
      </c>
      <c r="B716" s="24" t="inlineStr">
        <is>
          <t>E0</t>
        </is>
      </c>
      <c r="C716" s="24" t="inlineStr">
        <is>
          <t>Premier League</t>
        </is>
      </c>
      <c r="D716" s="24" t="inlineStr">
        <is>
          <t>Sunderland</t>
        </is>
      </c>
      <c r="E716" s="24" t="n">
        <v>31</v>
      </c>
      <c r="F716" s="24" t="n">
        <v>8</v>
      </c>
      <c r="G716" s="29" t="n">
        <v>46487.625</v>
      </c>
      <c r="H716" s="24" t="inlineStr">
        <is>
          <t>Ipswich</t>
        </is>
      </c>
      <c r="I716" s="24" t="inlineStr">
        <is>
          <t>H</t>
        </is>
      </c>
      <c r="J716" s="24" t="inlineStr">
        <is>
          <t>E0-Sunderla-Ipswich</t>
        </is>
      </c>
      <c r="K716" s="24" t="n">
        <v>19</v>
      </c>
      <c r="L716" s="11">
        <f>IF(INDEX(Matches!$X:$X,AA716)=0,"",IF(I716="H",INDEX(Matches!$H:$H,AA716),INDEX(Matches!$I:$I,AA716)))</f>
        <v/>
      </c>
      <c r="M716" s="11">
        <f>IF(INDEX(Matches!$X:$X,AA716)=0,"",IF(I716="H",INDEX(Matches!$I:$I,AA716),INDEX(Matches!$H:$H,AA716)))</f>
        <v/>
      </c>
      <c r="N716" s="11">
        <f>IF(L716="","",IF(L716&gt;M716,"W",IF(L716=M716,"D","L")))</f>
        <v/>
      </c>
      <c r="O716" s="11">
        <f>IF(L716="","",IF(L716&gt;M716,3,IF(L716=M716,1,0)))</f>
        <v/>
      </c>
      <c r="P716" s="31">
        <f>IF(I716="H",INDEX(Matches!$L:$L,AA716),INDEX(Matches!$N:$N,AA716))</f>
        <v/>
      </c>
      <c r="Q716" s="31">
        <f>INDEX(Matches!$M:$M,AA716)</f>
        <v/>
      </c>
      <c r="R716" s="31">
        <f>IF(I716="H",INDEX(Matches!$N:$N,AA716),INDEX(Matches!$L:$L,AA716))</f>
        <v/>
      </c>
      <c r="S716" s="33">
        <f>IF(I716="H",INDEX(Matches!$O:$O,AA716),INDEX(Matches!$P:$P,AA716))</f>
        <v/>
      </c>
      <c r="T716" s="33">
        <f>IF(INDEX(Matches!$J:$J,AA716)="","",IF(I716="H",INDEX(Matches!$J:$J,AA716),INDEX(Matches!$K:$K,AA716)))</f>
        <v/>
      </c>
      <c r="U716" s="33">
        <f>IF(INDEX(Matches!$K:$K,AA716)="","",IF(I716="H",INDEX(Matches!$K:$K,AA716),INDEX(Matches!$J:$J,AA716)))</f>
        <v/>
      </c>
      <c r="V716" s="30">
        <f>IF(T716="","",T716-U716)</f>
        <v/>
      </c>
      <c r="W716" s="33">
        <f>IF(I716="H",INDEX(Matches!$T:$T,AA716),INDEX(Matches!$U:$U,AA716))</f>
        <v/>
      </c>
      <c r="X716" s="11">
        <f>INDEX(Matches!$X:$X,AA716)</f>
        <v/>
      </c>
      <c r="Y716" s="30">
        <f>IF(O716="","",O716-S716)</f>
        <v/>
      </c>
      <c r="Z716" s="30">
        <f>IF(W716="","",W716-S716)</f>
        <v/>
      </c>
      <c r="AA716" s="24">
        <f>MATCH(J716,Matches!$A:$A,0)</f>
        <v/>
      </c>
      <c r="AB716" s="33" t="n"/>
      <c r="AC716" s="33" t="n">
        <v>1.776871634117902</v>
      </c>
      <c r="AD716" s="24" t="n"/>
      <c r="AE716" s="24" t="n">
        <v>8</v>
      </c>
      <c r="AF716" s="33" t="n"/>
      <c r="AG716" s="33" t="n"/>
    </row>
    <row r="717">
      <c r="A717" s="24" t="inlineStr">
        <is>
          <t>Sunderland|32</t>
        </is>
      </c>
      <c r="B717" s="24" t="inlineStr">
        <is>
          <t>E0</t>
        </is>
      </c>
      <c r="C717" s="24" t="inlineStr">
        <is>
          <t>Premier League</t>
        </is>
      </c>
      <c r="D717" s="24" t="inlineStr">
        <is>
          <t>Sunderland</t>
        </is>
      </c>
      <c r="E717" s="24" t="n">
        <v>32</v>
      </c>
      <c r="F717" s="24" t="n">
        <v>8</v>
      </c>
      <c r="G717" s="29" t="n">
        <v>46494.625</v>
      </c>
      <c r="H717" s="24" t="inlineStr">
        <is>
          <t>Fulham</t>
        </is>
      </c>
      <c r="I717" s="24" t="inlineStr">
        <is>
          <t>A</t>
        </is>
      </c>
      <c r="J717" s="24" t="inlineStr">
        <is>
          <t>E0-Fulham-Sunderla</t>
        </is>
      </c>
      <c r="K717" s="24" t="n">
        <v>16</v>
      </c>
      <c r="L717" s="11">
        <f>IF(INDEX(Matches!$X:$X,AA717)=0,"",IF(I717="H",INDEX(Matches!$H:$H,AA717),INDEX(Matches!$I:$I,AA717)))</f>
        <v/>
      </c>
      <c r="M717" s="11">
        <f>IF(INDEX(Matches!$X:$X,AA717)=0,"",IF(I717="H",INDEX(Matches!$I:$I,AA717),INDEX(Matches!$H:$H,AA717)))</f>
        <v/>
      </c>
      <c r="N717" s="11">
        <f>IF(L717="","",IF(L717&gt;M717,"W",IF(L717=M717,"D","L")))</f>
        <v/>
      </c>
      <c r="O717" s="11">
        <f>IF(L717="","",IF(L717&gt;M717,3,IF(L717=M717,1,0)))</f>
        <v/>
      </c>
      <c r="P717" s="31">
        <f>IF(I717="H",INDEX(Matches!$L:$L,AA717),INDEX(Matches!$N:$N,AA717))</f>
        <v/>
      </c>
      <c r="Q717" s="31">
        <f>INDEX(Matches!$M:$M,AA717)</f>
        <v/>
      </c>
      <c r="R717" s="31">
        <f>IF(I717="H",INDEX(Matches!$N:$N,AA717),INDEX(Matches!$L:$L,AA717))</f>
        <v/>
      </c>
      <c r="S717" s="33">
        <f>IF(I717="H",INDEX(Matches!$O:$O,AA717),INDEX(Matches!$P:$P,AA717))</f>
        <v/>
      </c>
      <c r="T717" s="33">
        <f>IF(INDEX(Matches!$J:$J,AA717)="","",IF(I717="H",INDEX(Matches!$J:$J,AA717),INDEX(Matches!$K:$K,AA717)))</f>
        <v/>
      </c>
      <c r="U717" s="33">
        <f>IF(INDEX(Matches!$K:$K,AA717)="","",IF(I717="H",INDEX(Matches!$K:$K,AA717),INDEX(Matches!$J:$J,AA717)))</f>
        <v/>
      </c>
      <c r="V717" s="30">
        <f>IF(T717="","",T717-U717)</f>
        <v/>
      </c>
      <c r="W717" s="33">
        <f>IF(I717="H",INDEX(Matches!$T:$T,AA717),INDEX(Matches!$U:$U,AA717))</f>
        <v/>
      </c>
      <c r="X717" s="11">
        <f>INDEX(Matches!$X:$X,AA717)</f>
        <v/>
      </c>
      <c r="Y717" s="30">
        <f>IF(O717="","",O717-S717)</f>
        <v/>
      </c>
      <c r="Z717" s="30">
        <f>IF(W717="","",W717-S717)</f>
        <v/>
      </c>
      <c r="AA717" s="24">
        <f>MATCH(J717,Matches!$A:$A,0)</f>
        <v/>
      </c>
      <c r="AB717" s="33" t="n"/>
      <c r="AC717" s="33" t="n">
        <v>1.1317270826101</v>
      </c>
      <c r="AD717" s="24" t="n"/>
      <c r="AE717" s="24" t="n">
        <v>8</v>
      </c>
      <c r="AF717" s="33" t="n"/>
      <c r="AG717" s="33" t="n"/>
    </row>
    <row r="718">
      <c r="A718" s="24" t="inlineStr">
        <is>
          <t>Sunderland|33</t>
        </is>
      </c>
      <c r="B718" s="24" t="inlineStr">
        <is>
          <t>E0</t>
        </is>
      </c>
      <c r="C718" s="24" t="inlineStr">
        <is>
          <t>Premier League</t>
        </is>
      </c>
      <c r="D718" s="24" t="inlineStr">
        <is>
          <t>Sunderland</t>
        </is>
      </c>
      <c r="E718" s="24" t="n">
        <v>33</v>
      </c>
      <c r="F718" s="24" t="n">
        <v>9</v>
      </c>
      <c r="G718" s="29" t="n">
        <v>46501.625</v>
      </c>
      <c r="H718" s="24" t="inlineStr">
        <is>
          <t>Nott'm Forest</t>
        </is>
      </c>
      <c r="I718" s="24" t="inlineStr">
        <is>
          <t>A</t>
        </is>
      </c>
      <c r="J718" s="24" t="inlineStr">
        <is>
          <t>E0-NottmFor-Sunderla</t>
        </is>
      </c>
      <c r="K718" s="24" t="n">
        <v>13</v>
      </c>
      <c r="L718" s="11">
        <f>IF(INDEX(Matches!$X:$X,AA718)=0,"",IF(I718="H",INDEX(Matches!$H:$H,AA718),INDEX(Matches!$I:$I,AA718)))</f>
        <v/>
      </c>
      <c r="M718" s="11">
        <f>IF(INDEX(Matches!$X:$X,AA718)=0,"",IF(I718="H",INDEX(Matches!$I:$I,AA718),INDEX(Matches!$H:$H,AA718)))</f>
        <v/>
      </c>
      <c r="N718" s="11">
        <f>IF(L718="","",IF(L718&gt;M718,"W",IF(L718=M718,"D","L")))</f>
        <v/>
      </c>
      <c r="O718" s="11">
        <f>IF(L718="","",IF(L718&gt;M718,3,IF(L718=M718,1,0)))</f>
        <v/>
      </c>
      <c r="P718" s="31">
        <f>IF(I718="H",INDEX(Matches!$L:$L,AA718),INDEX(Matches!$N:$N,AA718))</f>
        <v/>
      </c>
      <c r="Q718" s="31">
        <f>INDEX(Matches!$M:$M,AA718)</f>
        <v/>
      </c>
      <c r="R718" s="31">
        <f>IF(I718="H",INDEX(Matches!$N:$N,AA718),INDEX(Matches!$L:$L,AA718))</f>
        <v/>
      </c>
      <c r="S718" s="33">
        <f>IF(I718="H",INDEX(Matches!$O:$O,AA718),INDEX(Matches!$P:$P,AA718))</f>
        <v/>
      </c>
      <c r="T718" s="33">
        <f>IF(INDEX(Matches!$J:$J,AA718)="","",IF(I718="H",INDEX(Matches!$J:$J,AA718),INDEX(Matches!$K:$K,AA718)))</f>
        <v/>
      </c>
      <c r="U718" s="33">
        <f>IF(INDEX(Matches!$K:$K,AA718)="","",IF(I718="H",INDEX(Matches!$K:$K,AA718),INDEX(Matches!$J:$J,AA718)))</f>
        <v/>
      </c>
      <c r="V718" s="30">
        <f>IF(T718="","",T718-U718)</f>
        <v/>
      </c>
      <c r="W718" s="33">
        <f>IF(I718="H",INDEX(Matches!$T:$T,AA718),INDEX(Matches!$U:$U,AA718))</f>
        <v/>
      </c>
      <c r="X718" s="11">
        <f>INDEX(Matches!$X:$X,AA718)</f>
        <v/>
      </c>
      <c r="Y718" s="30">
        <f>IF(O718="","",O718-S718)</f>
        <v/>
      </c>
      <c r="Z718" s="30">
        <f>IF(W718="","",W718-S718)</f>
        <v/>
      </c>
      <c r="AA718" s="24">
        <f>MATCH(J718,Matches!$A:$A,0)</f>
        <v/>
      </c>
      <c r="AB718" s="33" t="n"/>
      <c r="AC718" s="33" t="n">
        <v>1.041066781094555</v>
      </c>
      <c r="AD718" s="24" t="n"/>
      <c r="AE718" s="24" t="n">
        <v>9</v>
      </c>
      <c r="AF718" s="33" t="n"/>
      <c r="AG718" s="33" t="n"/>
    </row>
    <row r="719">
      <c r="A719" s="24" t="inlineStr">
        <is>
          <t>Sunderland|34</t>
        </is>
      </c>
      <c r="B719" s="24" t="inlineStr">
        <is>
          <t>E0</t>
        </is>
      </c>
      <c r="C719" s="24" t="inlineStr">
        <is>
          <t>Premier League</t>
        </is>
      </c>
      <c r="D719" s="24" t="inlineStr">
        <is>
          <t>Sunderland</t>
        </is>
      </c>
      <c r="E719" s="24" t="n">
        <v>34</v>
      </c>
      <c r="F719" s="24" t="n">
        <v>9</v>
      </c>
      <c r="G719" s="29" t="n">
        <v>46508.625</v>
      </c>
      <c r="H719" s="24" t="inlineStr">
        <is>
          <t>Newcastle</t>
        </is>
      </c>
      <c r="I719" s="24" t="inlineStr">
        <is>
          <t>H</t>
        </is>
      </c>
      <c r="J719" s="24" t="inlineStr">
        <is>
          <t>E0-Sunderla-Newcastl</t>
        </is>
      </c>
      <c r="K719" s="24" t="n">
        <v>9</v>
      </c>
      <c r="L719" s="11">
        <f>IF(INDEX(Matches!$X:$X,AA719)=0,"",IF(I719="H",INDEX(Matches!$H:$H,AA719),INDEX(Matches!$I:$I,AA719)))</f>
        <v/>
      </c>
      <c r="M719" s="11">
        <f>IF(INDEX(Matches!$X:$X,AA719)=0,"",IF(I719="H",INDEX(Matches!$I:$I,AA719),INDEX(Matches!$H:$H,AA719)))</f>
        <v/>
      </c>
      <c r="N719" s="11">
        <f>IF(L719="","",IF(L719&gt;M719,"W",IF(L719=M719,"D","L")))</f>
        <v/>
      </c>
      <c r="O719" s="11">
        <f>IF(L719="","",IF(L719&gt;M719,3,IF(L719=M719,1,0)))</f>
        <v/>
      </c>
      <c r="P719" s="31">
        <f>IF(I719="H",INDEX(Matches!$L:$L,AA719),INDEX(Matches!$N:$N,AA719))</f>
        <v/>
      </c>
      <c r="Q719" s="31">
        <f>INDEX(Matches!$M:$M,AA719)</f>
        <v/>
      </c>
      <c r="R719" s="31">
        <f>IF(I719="H",INDEX(Matches!$N:$N,AA719),INDEX(Matches!$L:$L,AA719))</f>
        <v/>
      </c>
      <c r="S719" s="33">
        <f>IF(I719="H",INDEX(Matches!$O:$O,AA719),INDEX(Matches!$P:$P,AA719))</f>
        <v/>
      </c>
      <c r="T719" s="33">
        <f>IF(INDEX(Matches!$J:$J,AA719)="","",IF(I719="H",INDEX(Matches!$J:$J,AA719),INDEX(Matches!$K:$K,AA719)))</f>
        <v/>
      </c>
      <c r="U719" s="33">
        <f>IF(INDEX(Matches!$K:$K,AA719)="","",IF(I719="H",INDEX(Matches!$K:$K,AA719),INDEX(Matches!$J:$J,AA719)))</f>
        <v/>
      </c>
      <c r="V719" s="30">
        <f>IF(T719="","",T719-U719)</f>
        <v/>
      </c>
      <c r="W719" s="33">
        <f>IF(I719="H",INDEX(Matches!$T:$T,AA719),INDEX(Matches!$U:$U,AA719))</f>
        <v/>
      </c>
      <c r="X719" s="11">
        <f>INDEX(Matches!$X:$X,AA719)</f>
        <v/>
      </c>
      <c r="Y719" s="30">
        <f>IF(O719="","",O719-S719)</f>
        <v/>
      </c>
      <c r="Z719" s="30">
        <f>IF(W719="","",W719-S719)</f>
        <v/>
      </c>
      <c r="AA719" s="24">
        <f>MATCH(J719,Matches!$A:$A,0)</f>
        <v/>
      </c>
      <c r="AB719" s="33" t="n"/>
      <c r="AC719" s="33" t="n">
        <v>1.34849232956276</v>
      </c>
      <c r="AD719" s="24" t="n"/>
      <c r="AE719" s="24" t="n">
        <v>9</v>
      </c>
      <c r="AF719" s="33" t="n"/>
      <c r="AG719" s="33" t="n"/>
    </row>
    <row r="720">
      <c r="A720" s="24" t="inlineStr">
        <is>
          <t>Sunderland|35</t>
        </is>
      </c>
      <c r="B720" s="24" t="inlineStr">
        <is>
          <t>E0</t>
        </is>
      </c>
      <c r="C720" s="24" t="inlineStr">
        <is>
          <t>Premier League</t>
        </is>
      </c>
      <c r="D720" s="24" t="inlineStr">
        <is>
          <t>Sunderland</t>
        </is>
      </c>
      <c r="E720" s="24" t="n">
        <v>35</v>
      </c>
      <c r="F720" s="24" t="n">
        <v>9</v>
      </c>
      <c r="G720" s="29" t="n">
        <v>46515.625</v>
      </c>
      <c r="H720" s="24" t="inlineStr">
        <is>
          <t>Brighton</t>
        </is>
      </c>
      <c r="I720" s="24" t="inlineStr">
        <is>
          <t>A</t>
        </is>
      </c>
      <c r="J720" s="24" t="inlineStr">
        <is>
          <t>E0-Brighton-Sunderla</t>
        </is>
      </c>
      <c r="K720" s="24" t="n">
        <v>8</v>
      </c>
      <c r="L720" s="11">
        <f>IF(INDEX(Matches!$X:$X,AA720)=0,"",IF(I720="H",INDEX(Matches!$H:$H,AA720),INDEX(Matches!$I:$I,AA720)))</f>
        <v/>
      </c>
      <c r="M720" s="11">
        <f>IF(INDEX(Matches!$X:$X,AA720)=0,"",IF(I720="H",INDEX(Matches!$I:$I,AA720),INDEX(Matches!$H:$H,AA720)))</f>
        <v/>
      </c>
      <c r="N720" s="11">
        <f>IF(L720="","",IF(L720&gt;M720,"W",IF(L720=M720,"D","L")))</f>
        <v/>
      </c>
      <c r="O720" s="11">
        <f>IF(L720="","",IF(L720&gt;M720,3,IF(L720=M720,1,0)))</f>
        <v/>
      </c>
      <c r="P720" s="31">
        <f>IF(I720="H",INDEX(Matches!$L:$L,AA720),INDEX(Matches!$N:$N,AA720))</f>
        <v/>
      </c>
      <c r="Q720" s="31">
        <f>INDEX(Matches!$M:$M,AA720)</f>
        <v/>
      </c>
      <c r="R720" s="31">
        <f>IF(I720="H",INDEX(Matches!$N:$N,AA720),INDEX(Matches!$L:$L,AA720))</f>
        <v/>
      </c>
      <c r="S720" s="33">
        <f>IF(I720="H",INDEX(Matches!$O:$O,AA720),INDEX(Matches!$P:$P,AA720))</f>
        <v/>
      </c>
      <c r="T720" s="33">
        <f>IF(INDEX(Matches!$J:$J,AA720)="","",IF(I720="H",INDEX(Matches!$J:$J,AA720),INDEX(Matches!$K:$K,AA720)))</f>
        <v/>
      </c>
      <c r="U720" s="33">
        <f>IF(INDEX(Matches!$K:$K,AA720)="","",IF(I720="H",INDEX(Matches!$K:$K,AA720),INDEX(Matches!$J:$J,AA720)))</f>
        <v/>
      </c>
      <c r="V720" s="30">
        <f>IF(T720="","",T720-U720)</f>
        <v/>
      </c>
      <c r="W720" s="33">
        <f>IF(I720="H",INDEX(Matches!$T:$T,AA720),INDEX(Matches!$U:$U,AA720))</f>
        <v/>
      </c>
      <c r="X720" s="11">
        <f>INDEX(Matches!$X:$X,AA720)</f>
        <v/>
      </c>
      <c r="Y720" s="30">
        <f>IF(O720="","",O720-S720)</f>
        <v/>
      </c>
      <c r="Z720" s="30">
        <f>IF(W720="","",W720-S720)</f>
        <v/>
      </c>
      <c r="AA720" s="24">
        <f>MATCH(J720,Matches!$A:$A,0)</f>
        <v/>
      </c>
      <c r="AB720" s="33" t="n"/>
      <c r="AC720" s="33" t="n">
        <v>0.9060139369859078</v>
      </c>
      <c r="AD720" s="24" t="n"/>
      <c r="AE720" s="24" t="n">
        <v>9</v>
      </c>
      <c r="AF720" s="33" t="n"/>
      <c r="AG720" s="33" t="n"/>
    </row>
    <row r="721">
      <c r="A721" s="24" t="inlineStr">
        <is>
          <t>Sunderland|36</t>
        </is>
      </c>
      <c r="B721" s="24" t="inlineStr">
        <is>
          <t>E0</t>
        </is>
      </c>
      <c r="C721" s="24" t="inlineStr">
        <is>
          <t>Premier League</t>
        </is>
      </c>
      <c r="D721" s="24" t="inlineStr">
        <is>
          <t>Sunderland</t>
        </is>
      </c>
      <c r="E721" s="24" t="n">
        <v>36</v>
      </c>
      <c r="F721" s="24" t="n">
        <v>9</v>
      </c>
      <c r="G721" s="29" t="n">
        <v>46522.625</v>
      </c>
      <c r="H721" s="24" t="inlineStr">
        <is>
          <t>Bournemouth</t>
        </is>
      </c>
      <c r="I721" s="24" t="inlineStr">
        <is>
          <t>H</t>
        </is>
      </c>
      <c r="J721" s="24" t="inlineStr">
        <is>
          <t>E0-Sunderla-Bournemo</t>
        </is>
      </c>
      <c r="K721" s="24" t="n">
        <v>11</v>
      </c>
      <c r="L721" s="11">
        <f>IF(INDEX(Matches!$X:$X,AA721)=0,"",IF(I721="H",INDEX(Matches!$H:$H,AA721),INDEX(Matches!$I:$I,AA721)))</f>
        <v/>
      </c>
      <c r="M721" s="11">
        <f>IF(INDEX(Matches!$X:$X,AA721)=0,"",IF(I721="H",INDEX(Matches!$I:$I,AA721),INDEX(Matches!$H:$H,AA721)))</f>
        <v/>
      </c>
      <c r="N721" s="11">
        <f>IF(L721="","",IF(L721&gt;M721,"W",IF(L721=M721,"D","L")))</f>
        <v/>
      </c>
      <c r="O721" s="11">
        <f>IF(L721="","",IF(L721&gt;M721,3,IF(L721=M721,1,0)))</f>
        <v/>
      </c>
      <c r="P721" s="31">
        <f>IF(I721="H",INDEX(Matches!$L:$L,AA721),INDEX(Matches!$N:$N,AA721))</f>
        <v/>
      </c>
      <c r="Q721" s="31">
        <f>INDEX(Matches!$M:$M,AA721)</f>
        <v/>
      </c>
      <c r="R721" s="31">
        <f>IF(I721="H",INDEX(Matches!$N:$N,AA721),INDEX(Matches!$L:$L,AA721))</f>
        <v/>
      </c>
      <c r="S721" s="33">
        <f>IF(I721="H",INDEX(Matches!$O:$O,AA721),INDEX(Matches!$P:$P,AA721))</f>
        <v/>
      </c>
      <c r="T721" s="33">
        <f>IF(INDEX(Matches!$J:$J,AA721)="","",IF(I721="H",INDEX(Matches!$J:$J,AA721),INDEX(Matches!$K:$K,AA721)))</f>
        <v/>
      </c>
      <c r="U721" s="33">
        <f>IF(INDEX(Matches!$K:$K,AA721)="","",IF(I721="H",INDEX(Matches!$K:$K,AA721),INDEX(Matches!$J:$J,AA721)))</f>
        <v/>
      </c>
      <c r="V721" s="30">
        <f>IF(T721="","",T721-U721)</f>
        <v/>
      </c>
      <c r="W721" s="33">
        <f>IF(I721="H",INDEX(Matches!$T:$T,AA721),INDEX(Matches!$U:$U,AA721))</f>
        <v/>
      </c>
      <c r="X721" s="11">
        <f>INDEX(Matches!$X:$X,AA721)</f>
        <v/>
      </c>
      <c r="Y721" s="30">
        <f>IF(O721="","",O721-S721)</f>
        <v/>
      </c>
      <c r="Z721" s="30">
        <f>IF(W721="","",W721-S721)</f>
        <v/>
      </c>
      <c r="AA721" s="24">
        <f>MATCH(J721,Matches!$A:$A,0)</f>
        <v/>
      </c>
      <c r="AB721" s="33" t="n"/>
      <c r="AC721" s="33" t="n">
        <v>1.310905139104406</v>
      </c>
      <c r="AD721" s="24" t="n"/>
      <c r="AE721" s="24" t="n">
        <v>9</v>
      </c>
      <c r="AF721" s="33" t="n"/>
      <c r="AG721" s="33" t="n"/>
    </row>
    <row r="722">
      <c r="A722" s="24" t="inlineStr">
        <is>
          <t>Sunderland|37</t>
        </is>
      </c>
      <c r="B722" s="24" t="inlineStr">
        <is>
          <t>E0</t>
        </is>
      </c>
      <c r="C722" s="24" t="inlineStr">
        <is>
          <t>Premier League</t>
        </is>
      </c>
      <c r="D722" s="24" t="inlineStr">
        <is>
          <t>Sunderland</t>
        </is>
      </c>
      <c r="E722" s="24" t="n">
        <v>37</v>
      </c>
      <c r="F722" s="24" t="n">
        <v>10</v>
      </c>
      <c r="G722" s="29" t="n">
        <v>46530.625</v>
      </c>
      <c r="H722" s="24" t="inlineStr">
        <is>
          <t>Leeds</t>
        </is>
      </c>
      <c r="I722" s="24" t="inlineStr">
        <is>
          <t>A</t>
        </is>
      </c>
      <c r="J722" s="24" t="inlineStr">
        <is>
          <t>E0-Leeds-Sunderla</t>
        </is>
      </c>
      <c r="K722" s="24" t="n">
        <v>14</v>
      </c>
      <c r="L722" s="11">
        <f>IF(INDEX(Matches!$X:$X,AA722)=0,"",IF(I722="H",INDEX(Matches!$H:$H,AA722),INDEX(Matches!$I:$I,AA722)))</f>
        <v/>
      </c>
      <c r="M722" s="11">
        <f>IF(INDEX(Matches!$X:$X,AA722)=0,"",IF(I722="H",INDEX(Matches!$I:$I,AA722),INDEX(Matches!$H:$H,AA722)))</f>
        <v/>
      </c>
      <c r="N722" s="11">
        <f>IF(L722="","",IF(L722&gt;M722,"W",IF(L722=M722,"D","L")))</f>
        <v/>
      </c>
      <c r="O722" s="11">
        <f>IF(L722="","",IF(L722&gt;M722,3,IF(L722=M722,1,0)))</f>
        <v/>
      </c>
      <c r="P722" s="31">
        <f>IF(I722="H",INDEX(Matches!$L:$L,AA722),INDEX(Matches!$N:$N,AA722))</f>
        <v/>
      </c>
      <c r="Q722" s="31">
        <f>INDEX(Matches!$M:$M,AA722)</f>
        <v/>
      </c>
      <c r="R722" s="31">
        <f>IF(I722="H",INDEX(Matches!$N:$N,AA722),INDEX(Matches!$L:$L,AA722))</f>
        <v/>
      </c>
      <c r="S722" s="33">
        <f>IF(I722="H",INDEX(Matches!$O:$O,AA722),INDEX(Matches!$P:$P,AA722))</f>
        <v/>
      </c>
      <c r="T722" s="33">
        <f>IF(INDEX(Matches!$J:$J,AA722)="","",IF(I722="H",INDEX(Matches!$J:$J,AA722),INDEX(Matches!$K:$K,AA722)))</f>
        <v/>
      </c>
      <c r="U722" s="33">
        <f>IF(INDEX(Matches!$K:$K,AA722)="","",IF(I722="H",INDEX(Matches!$K:$K,AA722),INDEX(Matches!$J:$J,AA722)))</f>
        <v/>
      </c>
      <c r="V722" s="30">
        <f>IF(T722="","",T722-U722)</f>
        <v/>
      </c>
      <c r="W722" s="33">
        <f>IF(I722="H",INDEX(Matches!$T:$T,AA722),INDEX(Matches!$U:$U,AA722))</f>
        <v/>
      </c>
      <c r="X722" s="11">
        <f>INDEX(Matches!$X:$X,AA722)</f>
        <v/>
      </c>
      <c r="Y722" s="30">
        <f>IF(O722="","",O722-S722)</f>
        <v/>
      </c>
      <c r="Z722" s="30">
        <f>IF(W722="","",W722-S722)</f>
        <v/>
      </c>
      <c r="AA722" s="24">
        <f>MATCH(J722,Matches!$A:$A,0)</f>
        <v/>
      </c>
      <c r="AB722" s="33" t="n"/>
      <c r="AC722" s="33" t="n">
        <v>1.108293900728061</v>
      </c>
      <c r="AD722" s="24" t="n"/>
      <c r="AE722" s="24" t="n">
        <v>10</v>
      </c>
      <c r="AF722" s="33" t="n"/>
      <c r="AG722" s="33" t="n"/>
    </row>
    <row r="723">
      <c r="A723" s="24" t="inlineStr">
        <is>
          <t>Sunderland|38</t>
        </is>
      </c>
      <c r="B723" s="24" t="inlineStr">
        <is>
          <t>E0</t>
        </is>
      </c>
      <c r="C723" s="24" t="inlineStr">
        <is>
          <t>Premier League</t>
        </is>
      </c>
      <c r="D723" s="24" t="inlineStr">
        <is>
          <t>Sunderland</t>
        </is>
      </c>
      <c r="E723" s="24" t="n">
        <v>38</v>
      </c>
      <c r="F723" s="24" t="n">
        <v>10</v>
      </c>
      <c r="G723" s="29" t="n">
        <v>46537.66666666666</v>
      </c>
      <c r="H723" s="24" t="inlineStr">
        <is>
          <t>Man City</t>
        </is>
      </c>
      <c r="I723" s="24" t="inlineStr">
        <is>
          <t>H</t>
        </is>
      </c>
      <c r="J723" s="24" t="inlineStr">
        <is>
          <t>E0-Sunderla-ManCity</t>
        </is>
      </c>
      <c r="K723" s="24" t="n">
        <v>2</v>
      </c>
      <c r="L723" s="11">
        <f>IF(INDEX(Matches!$X:$X,AA723)=0,"",IF(I723="H",INDEX(Matches!$H:$H,AA723),INDEX(Matches!$I:$I,AA723)))</f>
        <v/>
      </c>
      <c r="M723" s="11">
        <f>IF(INDEX(Matches!$X:$X,AA723)=0,"",IF(I723="H",INDEX(Matches!$I:$I,AA723),INDEX(Matches!$H:$H,AA723)))</f>
        <v/>
      </c>
      <c r="N723" s="11">
        <f>IF(L723="","",IF(L723&gt;M723,"W",IF(L723=M723,"D","L")))</f>
        <v/>
      </c>
      <c r="O723" s="11">
        <f>IF(L723="","",IF(L723&gt;M723,3,IF(L723=M723,1,0)))</f>
        <v/>
      </c>
      <c r="P723" s="31">
        <f>IF(I723="H",INDEX(Matches!$L:$L,AA723),INDEX(Matches!$N:$N,AA723))</f>
        <v/>
      </c>
      <c r="Q723" s="31">
        <f>INDEX(Matches!$M:$M,AA723)</f>
        <v/>
      </c>
      <c r="R723" s="31">
        <f>IF(I723="H",INDEX(Matches!$N:$N,AA723),INDEX(Matches!$L:$L,AA723))</f>
        <v/>
      </c>
      <c r="S723" s="33">
        <f>IF(I723="H",INDEX(Matches!$O:$O,AA723),INDEX(Matches!$P:$P,AA723))</f>
        <v/>
      </c>
      <c r="T723" s="33">
        <f>IF(INDEX(Matches!$J:$J,AA723)="","",IF(I723="H",INDEX(Matches!$J:$J,AA723),INDEX(Matches!$K:$K,AA723)))</f>
        <v/>
      </c>
      <c r="U723" s="33">
        <f>IF(INDEX(Matches!$K:$K,AA723)="","",IF(I723="H",INDEX(Matches!$K:$K,AA723),INDEX(Matches!$J:$J,AA723)))</f>
        <v/>
      </c>
      <c r="V723" s="30">
        <f>IF(T723="","",T723-U723)</f>
        <v/>
      </c>
      <c r="W723" s="33">
        <f>IF(I723="H",INDEX(Matches!$T:$T,AA723),INDEX(Matches!$U:$U,AA723))</f>
        <v/>
      </c>
      <c r="X723" s="11">
        <f>INDEX(Matches!$X:$X,AA723)</f>
        <v/>
      </c>
      <c r="Y723" s="30">
        <f>IF(O723="","",O723-S723)</f>
        <v/>
      </c>
      <c r="Z723" s="30">
        <f>IF(W723="","",W723-S723)</f>
        <v/>
      </c>
      <c r="AA723" s="24">
        <f>MATCH(J723,Matches!$A:$A,0)</f>
        <v/>
      </c>
      <c r="AB723" s="33" t="n"/>
      <c r="AC723" s="33" t="n">
        <v>0.7432775701598855</v>
      </c>
      <c r="AD723" s="24" t="n"/>
      <c r="AE723" s="24" t="n">
        <v>10</v>
      </c>
      <c r="AF723" s="33" t="n"/>
      <c r="AG723" s="33" t="n"/>
    </row>
    <row r="724">
      <c r="A724" s="24" t="inlineStr">
        <is>
          <t>Tottenham|1</t>
        </is>
      </c>
      <c r="B724" s="24" t="inlineStr">
        <is>
          <t>E0</t>
        </is>
      </c>
      <c r="C724" s="24" t="inlineStr">
        <is>
          <t>Premier League</t>
        </is>
      </c>
      <c r="D724" s="24" t="inlineStr">
        <is>
          <t>Tottenham</t>
        </is>
      </c>
      <c r="E724" s="24" t="n">
        <v>1</v>
      </c>
      <c r="F724" s="24" t="n">
        <v>1</v>
      </c>
      <c r="G724" s="29" t="n">
        <v>46256.72916666666</v>
      </c>
      <c r="H724" s="24" t="inlineStr">
        <is>
          <t>Brentford</t>
        </is>
      </c>
      <c r="I724" s="24" t="inlineStr">
        <is>
          <t>A</t>
        </is>
      </c>
      <c r="J724" s="24" t="inlineStr">
        <is>
          <t>E0-Brentfor-Tottenha</t>
        </is>
      </c>
      <c r="K724" s="24" t="n">
        <v>12</v>
      </c>
      <c r="L724" s="11">
        <f>IF(INDEX(Matches!$X:$X,AA724)=0,"",IF(I724="H",INDEX(Matches!$H:$H,AA724),INDEX(Matches!$I:$I,AA724)))</f>
        <v/>
      </c>
      <c r="M724" s="11">
        <f>IF(INDEX(Matches!$X:$X,AA724)=0,"",IF(I724="H",INDEX(Matches!$I:$I,AA724),INDEX(Matches!$H:$H,AA724)))</f>
        <v/>
      </c>
      <c r="N724" s="11">
        <f>IF(L724="","",IF(L724&gt;M724,"W",IF(L724=M724,"D","L")))</f>
        <v/>
      </c>
      <c r="O724" s="11">
        <f>IF(L724="","",IF(L724&gt;M724,3,IF(L724=M724,1,0)))</f>
        <v/>
      </c>
      <c r="P724" s="31">
        <f>IF(I724="H",INDEX(Matches!$L:$L,AA724),INDEX(Matches!$N:$N,AA724))</f>
        <v/>
      </c>
      <c r="Q724" s="31">
        <f>INDEX(Matches!$M:$M,AA724)</f>
        <v/>
      </c>
      <c r="R724" s="31">
        <f>IF(I724="H",INDEX(Matches!$N:$N,AA724),INDEX(Matches!$L:$L,AA724))</f>
        <v/>
      </c>
      <c r="S724" s="33">
        <f>IF(I724="H",INDEX(Matches!$O:$O,AA724),INDEX(Matches!$P:$P,AA724))</f>
        <v/>
      </c>
      <c r="T724" s="33">
        <f>IF(INDEX(Matches!$J:$J,AA724)="","",IF(I724="H",INDEX(Matches!$J:$J,AA724),INDEX(Matches!$K:$K,AA724)))</f>
        <v/>
      </c>
      <c r="U724" s="33">
        <f>IF(INDEX(Matches!$K:$K,AA724)="","",IF(I724="H",INDEX(Matches!$K:$K,AA724),INDEX(Matches!$J:$J,AA724)))</f>
        <v/>
      </c>
      <c r="V724" s="30">
        <f>IF(T724="","",T724-U724)</f>
        <v/>
      </c>
      <c r="W724" s="33">
        <f>IF(I724="H",INDEX(Matches!$T:$T,AA724),INDEX(Matches!$U:$U,AA724))</f>
        <v/>
      </c>
      <c r="X724" s="11">
        <f>INDEX(Matches!$X:$X,AA724)</f>
        <v/>
      </c>
      <c r="Y724" s="30">
        <f>IF(O724="","",O724-S724)</f>
        <v/>
      </c>
      <c r="Z724" s="30">
        <f>IF(W724="","",W724-S724)</f>
        <v/>
      </c>
      <c r="AA724" s="24">
        <f>MATCH(J724,Matches!$A:$A,0)</f>
        <v/>
      </c>
      <c r="AB724" s="33" t="n">
        <v>1.081963161698351</v>
      </c>
      <c r="AC724" s="33" t="n"/>
      <c r="AD724" s="24" t="n"/>
      <c r="AE724" s="24" t="n">
        <v>1</v>
      </c>
      <c r="AF724" s="33" t="n">
        <v>0.62</v>
      </c>
      <c r="AG724" s="33" t="n">
        <v>3.81</v>
      </c>
    </row>
    <row r="725">
      <c r="A725" s="24" t="inlineStr">
        <is>
          <t>Tottenham|2</t>
        </is>
      </c>
      <c r="B725" s="24" t="inlineStr">
        <is>
          <t>E0</t>
        </is>
      </c>
      <c r="C725" s="24" t="inlineStr">
        <is>
          <t>Premier League</t>
        </is>
      </c>
      <c r="D725" s="24" t="inlineStr">
        <is>
          <t>Tottenham</t>
        </is>
      </c>
      <c r="E725" s="24" t="n">
        <v>2</v>
      </c>
      <c r="F725" s="24" t="n">
        <v>1</v>
      </c>
      <c r="G725" s="29" t="n">
        <v>46263.72916666666</v>
      </c>
      <c r="H725" s="24" t="inlineStr">
        <is>
          <t>Newcastle</t>
        </is>
      </c>
      <c r="I725" s="24" t="inlineStr">
        <is>
          <t>H</t>
        </is>
      </c>
      <c r="J725" s="24" t="inlineStr">
        <is>
          <t>E0-Tottenha-Newcastl</t>
        </is>
      </c>
      <c r="K725" s="24" t="n">
        <v>9</v>
      </c>
      <c r="L725" s="11">
        <f>IF(INDEX(Matches!$X:$X,AA725)=0,"",IF(I725="H",INDEX(Matches!$H:$H,AA725),INDEX(Matches!$I:$I,AA725)))</f>
        <v/>
      </c>
      <c r="M725" s="11">
        <f>IF(INDEX(Matches!$X:$X,AA725)=0,"",IF(I725="H",INDEX(Matches!$I:$I,AA725),INDEX(Matches!$H:$H,AA725)))</f>
        <v/>
      </c>
      <c r="N725" s="11">
        <f>IF(L725="","",IF(L725&gt;M725,"W",IF(L725=M725,"D","L")))</f>
        <v/>
      </c>
      <c r="O725" s="11">
        <f>IF(L725="","",IF(L725&gt;M725,3,IF(L725=M725,1,0)))</f>
        <v/>
      </c>
      <c r="P725" s="31">
        <f>IF(I725="H",INDEX(Matches!$L:$L,AA725),INDEX(Matches!$N:$N,AA725))</f>
        <v/>
      </c>
      <c r="Q725" s="31">
        <f>INDEX(Matches!$M:$M,AA725)</f>
        <v/>
      </c>
      <c r="R725" s="31">
        <f>IF(I725="H",INDEX(Matches!$N:$N,AA725),INDEX(Matches!$L:$L,AA725))</f>
        <v/>
      </c>
      <c r="S725" s="33">
        <f>IF(I725="H",INDEX(Matches!$O:$O,AA725),INDEX(Matches!$P:$P,AA725))</f>
        <v/>
      </c>
      <c r="T725" s="33">
        <f>IF(INDEX(Matches!$J:$J,AA725)="","",IF(I725="H",INDEX(Matches!$J:$J,AA725),INDEX(Matches!$K:$K,AA725)))</f>
        <v/>
      </c>
      <c r="U725" s="33">
        <f>IF(INDEX(Matches!$K:$K,AA725)="","",IF(I725="H",INDEX(Matches!$K:$K,AA725),INDEX(Matches!$J:$J,AA725)))</f>
        <v/>
      </c>
      <c r="V725" s="30">
        <f>IF(T725="","",T725-U725)</f>
        <v/>
      </c>
      <c r="W725" s="33">
        <f>IF(I725="H",INDEX(Matches!$T:$T,AA725),INDEX(Matches!$U:$U,AA725))</f>
        <v/>
      </c>
      <c r="X725" s="11">
        <f>INDEX(Matches!$X:$X,AA725)</f>
        <v/>
      </c>
      <c r="Y725" s="30">
        <f>IF(O725="","",O725-S725)</f>
        <v/>
      </c>
      <c r="Z725" s="30">
        <f>IF(W725="","",W725-S725)</f>
        <v/>
      </c>
      <c r="AA725" s="24">
        <f>MATCH(J725,Matches!$A:$A,0)</f>
        <v/>
      </c>
      <c r="AB725" s="33" t="n">
        <v>1.566928796834204</v>
      </c>
      <c r="AC725" s="33" t="n"/>
      <c r="AD725" s="24" t="n"/>
      <c r="AE725" s="24" t="n">
        <v>1</v>
      </c>
      <c r="AF725" s="33" t="n">
        <v>1.19</v>
      </c>
      <c r="AG725" s="33" t="n">
        <v>0.91</v>
      </c>
    </row>
    <row r="726">
      <c r="A726" s="24" t="inlineStr">
        <is>
          <t>Tottenham|3</t>
        </is>
      </c>
      <c r="B726" s="24" t="inlineStr">
        <is>
          <t>E0</t>
        </is>
      </c>
      <c r="C726" s="24" t="inlineStr">
        <is>
          <t>Premier League</t>
        </is>
      </c>
      <c r="D726" s="24" t="inlineStr">
        <is>
          <t>Tottenham</t>
        </is>
      </c>
      <c r="E726" s="24" t="n">
        <v>3</v>
      </c>
      <c r="F726" s="24" t="n">
        <v>1</v>
      </c>
      <c r="G726" s="29" t="n">
        <v>46270.625</v>
      </c>
      <c r="H726" s="24" t="inlineStr">
        <is>
          <t>Nott'm Forest</t>
        </is>
      </c>
      <c r="I726" s="24" t="inlineStr">
        <is>
          <t>A</t>
        </is>
      </c>
      <c r="J726" s="24" t="inlineStr">
        <is>
          <t>E0-NottmFor-Tottenha</t>
        </is>
      </c>
      <c r="K726" s="24" t="n">
        <v>13</v>
      </c>
      <c r="L726" s="11">
        <f>IF(INDEX(Matches!$X:$X,AA726)=0,"",IF(I726="H",INDEX(Matches!$H:$H,AA726),INDEX(Matches!$I:$I,AA726)))</f>
        <v/>
      </c>
      <c r="M726" s="11">
        <f>IF(INDEX(Matches!$X:$X,AA726)=0,"",IF(I726="H",INDEX(Matches!$I:$I,AA726),INDEX(Matches!$H:$H,AA726)))</f>
        <v/>
      </c>
      <c r="N726" s="11">
        <f>IF(L726="","",IF(L726&gt;M726,"W",IF(L726=M726,"D","L")))</f>
        <v/>
      </c>
      <c r="O726" s="11">
        <f>IF(L726="","",IF(L726&gt;M726,3,IF(L726=M726,1,0)))</f>
        <v/>
      </c>
      <c r="P726" s="31">
        <f>IF(I726="H",INDEX(Matches!$L:$L,AA726),INDEX(Matches!$N:$N,AA726))</f>
        <v/>
      </c>
      <c r="Q726" s="31">
        <f>INDEX(Matches!$M:$M,AA726)</f>
        <v/>
      </c>
      <c r="R726" s="31">
        <f>IF(I726="H",INDEX(Matches!$N:$N,AA726),INDEX(Matches!$L:$L,AA726))</f>
        <v/>
      </c>
      <c r="S726" s="33">
        <f>IF(I726="H",INDEX(Matches!$O:$O,AA726),INDEX(Matches!$P:$P,AA726))</f>
        <v/>
      </c>
      <c r="T726" s="33">
        <f>IF(INDEX(Matches!$J:$J,AA726)="","",IF(I726="H",INDEX(Matches!$J:$J,AA726),INDEX(Matches!$K:$K,AA726)))</f>
        <v/>
      </c>
      <c r="U726" s="33">
        <f>IF(INDEX(Matches!$K:$K,AA726)="","",IF(I726="H",INDEX(Matches!$K:$K,AA726),INDEX(Matches!$J:$J,AA726)))</f>
        <v/>
      </c>
      <c r="V726" s="30">
        <f>IF(T726="","",T726-U726)</f>
        <v/>
      </c>
      <c r="W726" s="33">
        <f>IF(I726="H",INDEX(Matches!$T:$T,AA726),INDEX(Matches!$U:$U,AA726))</f>
        <v/>
      </c>
      <c r="X726" s="11">
        <f>INDEX(Matches!$X:$X,AA726)</f>
        <v/>
      </c>
      <c r="Y726" s="30">
        <f>IF(O726="","",O726-S726)</f>
        <v/>
      </c>
      <c r="Z726" s="30">
        <f>IF(W726="","",W726-S726)</f>
        <v/>
      </c>
      <c r="AA726" s="24">
        <f>MATCH(J726,Matches!$A:$A,0)</f>
        <v/>
      </c>
      <c r="AB726" s="33" t="n"/>
      <c r="AC726" s="33" t="n"/>
      <c r="AD726" s="24" t="n"/>
      <c r="AE726" s="24" t="n">
        <v>1</v>
      </c>
      <c r="AF726" s="33" t="n"/>
      <c r="AG726" s="33" t="n"/>
    </row>
    <row r="727">
      <c r="A727" s="24" t="inlineStr">
        <is>
          <t>Tottenham|4</t>
        </is>
      </c>
      <c r="B727" s="24" t="inlineStr">
        <is>
          <t>E0</t>
        </is>
      </c>
      <c r="C727" s="24" t="inlineStr">
        <is>
          <t>Premier League</t>
        </is>
      </c>
      <c r="D727" s="24" t="inlineStr">
        <is>
          <t>Tottenham</t>
        </is>
      </c>
      <c r="E727" s="24" t="n">
        <v>4</v>
      </c>
      <c r="F727" s="24" t="n">
        <v>1</v>
      </c>
      <c r="G727" s="29" t="n">
        <v>46277.72916666666</v>
      </c>
      <c r="H727" s="24" t="inlineStr">
        <is>
          <t>Everton</t>
        </is>
      </c>
      <c r="I727" s="24" t="inlineStr">
        <is>
          <t>H</t>
        </is>
      </c>
      <c r="J727" s="24" t="inlineStr">
        <is>
          <t>E0-Tottenha-Everton</t>
        </is>
      </c>
      <c r="K727" s="24" t="n">
        <v>10</v>
      </c>
      <c r="L727" s="11">
        <f>IF(INDEX(Matches!$X:$X,AA727)=0,"",IF(I727="H",INDEX(Matches!$H:$H,AA727),INDEX(Matches!$I:$I,AA727)))</f>
        <v/>
      </c>
      <c r="M727" s="11">
        <f>IF(INDEX(Matches!$X:$X,AA727)=0,"",IF(I727="H",INDEX(Matches!$I:$I,AA727),INDEX(Matches!$H:$H,AA727)))</f>
        <v/>
      </c>
      <c r="N727" s="11">
        <f>IF(L727="","",IF(L727&gt;M727,"W",IF(L727=M727,"D","L")))</f>
        <v/>
      </c>
      <c r="O727" s="11">
        <f>IF(L727="","",IF(L727&gt;M727,3,IF(L727=M727,1,0)))</f>
        <v/>
      </c>
      <c r="P727" s="31">
        <f>IF(I727="H",INDEX(Matches!$L:$L,AA727),INDEX(Matches!$N:$N,AA727))</f>
        <v/>
      </c>
      <c r="Q727" s="31">
        <f>INDEX(Matches!$M:$M,AA727)</f>
        <v/>
      </c>
      <c r="R727" s="31">
        <f>IF(I727="H",INDEX(Matches!$N:$N,AA727),INDEX(Matches!$L:$L,AA727))</f>
        <v/>
      </c>
      <c r="S727" s="33">
        <f>IF(I727="H",INDEX(Matches!$O:$O,AA727),INDEX(Matches!$P:$P,AA727))</f>
        <v/>
      </c>
      <c r="T727" s="33">
        <f>IF(INDEX(Matches!$J:$J,AA727)="","",IF(I727="H",INDEX(Matches!$J:$J,AA727),INDEX(Matches!$K:$K,AA727)))</f>
        <v/>
      </c>
      <c r="U727" s="33">
        <f>IF(INDEX(Matches!$K:$K,AA727)="","",IF(I727="H",INDEX(Matches!$K:$K,AA727),INDEX(Matches!$J:$J,AA727)))</f>
        <v/>
      </c>
      <c r="V727" s="30">
        <f>IF(T727="","",T727-U727)</f>
        <v/>
      </c>
      <c r="W727" s="33">
        <f>IF(I727="H",INDEX(Matches!$T:$T,AA727),INDEX(Matches!$U:$U,AA727))</f>
        <v/>
      </c>
      <c r="X727" s="11">
        <f>INDEX(Matches!$X:$X,AA727)</f>
        <v/>
      </c>
      <c r="Y727" s="30">
        <f>IF(O727="","",O727-S727)</f>
        <v/>
      </c>
      <c r="Z727" s="30">
        <f>IF(W727="","",W727-S727)</f>
        <v/>
      </c>
      <c r="AA727" s="24">
        <f>MATCH(J727,Matches!$A:$A,0)</f>
        <v/>
      </c>
      <c r="AB727" s="33" t="n">
        <v>1.668294010010025</v>
      </c>
      <c r="AC727" s="33" t="n"/>
      <c r="AD727" s="24" t="n"/>
      <c r="AE727" s="24" t="n">
        <v>1</v>
      </c>
      <c r="AF727" s="33" t="n"/>
      <c r="AG727" s="33" t="n"/>
    </row>
    <row r="728">
      <c r="A728" s="24" t="inlineStr">
        <is>
          <t>Tottenham|5</t>
        </is>
      </c>
      <c r="B728" s="24" t="inlineStr">
        <is>
          <t>E0</t>
        </is>
      </c>
      <c r="C728" s="24" t="inlineStr">
        <is>
          <t>Premier League</t>
        </is>
      </c>
      <c r="D728" s="24" t="inlineStr">
        <is>
          <t>Tottenham</t>
        </is>
      </c>
      <c r="E728" s="24" t="n">
        <v>5</v>
      </c>
      <c r="F728" s="24" t="n">
        <v>2</v>
      </c>
      <c r="G728" s="29" t="n">
        <v>46284.52083333334</v>
      </c>
      <c r="H728" s="24" t="inlineStr">
        <is>
          <t>Aston Villa</t>
        </is>
      </c>
      <c r="I728" s="24" t="inlineStr">
        <is>
          <t>H</t>
        </is>
      </c>
      <c r="J728" s="24" t="inlineStr">
        <is>
          <t>E0-Tottenha-AstonVil</t>
        </is>
      </c>
      <c r="K728" s="24" t="n">
        <v>7</v>
      </c>
      <c r="L728" s="11">
        <f>IF(INDEX(Matches!$X:$X,AA728)=0,"",IF(I728="H",INDEX(Matches!$H:$H,AA728),INDEX(Matches!$I:$I,AA728)))</f>
        <v/>
      </c>
      <c r="M728" s="11">
        <f>IF(INDEX(Matches!$X:$X,AA728)=0,"",IF(I728="H",INDEX(Matches!$I:$I,AA728),INDEX(Matches!$H:$H,AA728)))</f>
        <v/>
      </c>
      <c r="N728" s="11">
        <f>IF(L728="","",IF(L728&gt;M728,"W",IF(L728=M728,"D","L")))</f>
        <v/>
      </c>
      <c r="O728" s="11">
        <f>IF(L728="","",IF(L728&gt;M728,3,IF(L728=M728,1,0)))</f>
        <v/>
      </c>
      <c r="P728" s="31">
        <f>IF(I728="H",INDEX(Matches!$L:$L,AA728),INDEX(Matches!$N:$N,AA728))</f>
        <v/>
      </c>
      <c r="Q728" s="31">
        <f>INDEX(Matches!$M:$M,AA728)</f>
        <v/>
      </c>
      <c r="R728" s="31">
        <f>IF(I728="H",INDEX(Matches!$N:$N,AA728),INDEX(Matches!$L:$L,AA728))</f>
        <v/>
      </c>
      <c r="S728" s="33">
        <f>IF(I728="H",INDEX(Matches!$O:$O,AA728),INDEX(Matches!$P:$P,AA728))</f>
        <v/>
      </c>
      <c r="T728" s="33">
        <f>IF(INDEX(Matches!$J:$J,AA728)="","",IF(I728="H",INDEX(Matches!$J:$J,AA728),INDEX(Matches!$K:$K,AA728)))</f>
        <v/>
      </c>
      <c r="U728" s="33">
        <f>IF(INDEX(Matches!$K:$K,AA728)="","",IF(I728="H",INDEX(Matches!$K:$K,AA728),INDEX(Matches!$J:$J,AA728)))</f>
        <v/>
      </c>
      <c r="V728" s="30">
        <f>IF(T728="","",T728-U728)</f>
        <v/>
      </c>
      <c r="W728" s="33">
        <f>IF(I728="H",INDEX(Matches!$T:$T,AA728),INDEX(Matches!$U:$U,AA728))</f>
        <v/>
      </c>
      <c r="X728" s="11">
        <f>INDEX(Matches!$X:$X,AA728)</f>
        <v/>
      </c>
      <c r="Y728" s="30">
        <f>IF(O728="","",O728-S728)</f>
        <v/>
      </c>
      <c r="Z728" s="30">
        <f>IF(W728="","",W728-S728)</f>
        <v/>
      </c>
      <c r="AA728" s="24">
        <f>MATCH(J728,Matches!$A:$A,0)</f>
        <v/>
      </c>
      <c r="AB728" s="33" t="n"/>
      <c r="AC728" s="33" t="n"/>
      <c r="AD728" s="24" t="n"/>
      <c r="AE728" s="24" t="n">
        <v>2</v>
      </c>
      <c r="AF728" s="33" t="n"/>
      <c r="AG728" s="33" t="n"/>
    </row>
    <row r="729">
      <c r="A729" s="24" t="inlineStr">
        <is>
          <t>Tottenham|6</t>
        </is>
      </c>
      <c r="B729" s="24" t="inlineStr">
        <is>
          <t>E0</t>
        </is>
      </c>
      <c r="C729" s="24" t="inlineStr">
        <is>
          <t>Premier League</t>
        </is>
      </c>
      <c r="D729" s="24" t="inlineStr">
        <is>
          <t>Tottenham</t>
        </is>
      </c>
      <c r="E729" s="24" t="n">
        <v>6</v>
      </c>
      <c r="F729" s="24" t="n">
        <v>2</v>
      </c>
      <c r="G729" s="29" t="n">
        <v>46305.72916666666</v>
      </c>
      <c r="H729" s="24" t="inlineStr">
        <is>
          <t>Man Utd</t>
        </is>
      </c>
      <c r="I729" s="24" t="inlineStr">
        <is>
          <t>A</t>
        </is>
      </c>
      <c r="J729" s="24" t="inlineStr">
        <is>
          <t>E0-ManUtd-Tottenha</t>
        </is>
      </c>
      <c r="K729" s="24" t="n">
        <v>4</v>
      </c>
      <c r="L729" s="11">
        <f>IF(INDEX(Matches!$X:$X,AA729)=0,"",IF(I729="H",INDEX(Matches!$H:$H,AA729),INDEX(Matches!$I:$I,AA729)))</f>
        <v/>
      </c>
      <c r="M729" s="11">
        <f>IF(INDEX(Matches!$X:$X,AA729)=0,"",IF(I729="H",INDEX(Matches!$I:$I,AA729),INDEX(Matches!$H:$H,AA729)))</f>
        <v/>
      </c>
      <c r="N729" s="11">
        <f>IF(L729="","",IF(L729&gt;M729,"W",IF(L729=M729,"D","L")))</f>
        <v/>
      </c>
      <c r="O729" s="11">
        <f>IF(L729="","",IF(L729&gt;M729,3,IF(L729=M729,1,0)))</f>
        <v/>
      </c>
      <c r="P729" s="31">
        <f>IF(I729="H",INDEX(Matches!$L:$L,AA729),INDEX(Matches!$N:$N,AA729))</f>
        <v/>
      </c>
      <c r="Q729" s="31">
        <f>INDEX(Matches!$M:$M,AA729)</f>
        <v/>
      </c>
      <c r="R729" s="31">
        <f>IF(I729="H",INDEX(Matches!$N:$N,AA729),INDEX(Matches!$L:$L,AA729))</f>
        <v/>
      </c>
      <c r="S729" s="33">
        <f>IF(I729="H",INDEX(Matches!$O:$O,AA729),INDEX(Matches!$P:$P,AA729))</f>
        <v/>
      </c>
      <c r="T729" s="33">
        <f>IF(INDEX(Matches!$J:$J,AA729)="","",IF(I729="H",INDEX(Matches!$J:$J,AA729),INDEX(Matches!$K:$K,AA729)))</f>
        <v/>
      </c>
      <c r="U729" s="33">
        <f>IF(INDEX(Matches!$K:$K,AA729)="","",IF(I729="H",INDEX(Matches!$K:$K,AA729),INDEX(Matches!$J:$J,AA729)))</f>
        <v/>
      </c>
      <c r="V729" s="30">
        <f>IF(T729="","",T729-U729)</f>
        <v/>
      </c>
      <c r="W729" s="33">
        <f>IF(I729="H",INDEX(Matches!$T:$T,AA729),INDEX(Matches!$U:$U,AA729))</f>
        <v/>
      </c>
      <c r="X729" s="11">
        <f>INDEX(Matches!$X:$X,AA729)</f>
        <v/>
      </c>
      <c r="Y729" s="30">
        <f>IF(O729="","",O729-S729)</f>
        <v/>
      </c>
      <c r="Z729" s="30">
        <f>IF(W729="","",W729-S729)</f>
        <v/>
      </c>
      <c r="AA729" s="24">
        <f>MATCH(J729,Matches!$A:$A,0)</f>
        <v/>
      </c>
      <c r="AB729" s="33" t="n"/>
      <c r="AC729" s="33" t="n"/>
      <c r="AD729" s="24" t="n"/>
      <c r="AE729" s="24" t="n">
        <v>2</v>
      </c>
      <c r="AF729" s="33" t="n"/>
      <c r="AG729" s="33" t="n"/>
    </row>
    <row r="730">
      <c r="A730" s="24" t="inlineStr">
        <is>
          <t>Tottenham|7</t>
        </is>
      </c>
      <c r="B730" s="24" t="inlineStr">
        <is>
          <t>E0</t>
        </is>
      </c>
      <c r="C730" s="24" t="inlineStr">
        <is>
          <t>Premier League</t>
        </is>
      </c>
      <c r="D730" s="24" t="inlineStr">
        <is>
          <t>Tottenham</t>
        </is>
      </c>
      <c r="E730" s="24" t="n">
        <v>7</v>
      </c>
      <c r="F730" s="24" t="n">
        <v>2</v>
      </c>
      <c r="G730" s="29" t="n">
        <v>46314.83333333334</v>
      </c>
      <c r="H730" s="24" t="inlineStr">
        <is>
          <t>Coventry</t>
        </is>
      </c>
      <c r="I730" s="24" t="inlineStr">
        <is>
          <t>H</t>
        </is>
      </c>
      <c r="J730" s="24" t="inlineStr">
        <is>
          <t>E0-Tottenha-Coventry</t>
        </is>
      </c>
      <c r="K730" s="24" t="n">
        <v>18</v>
      </c>
      <c r="L730" s="11">
        <f>IF(INDEX(Matches!$X:$X,AA730)=0,"",IF(I730="H",INDEX(Matches!$H:$H,AA730),INDEX(Matches!$I:$I,AA730)))</f>
        <v/>
      </c>
      <c r="M730" s="11">
        <f>IF(INDEX(Matches!$X:$X,AA730)=0,"",IF(I730="H",INDEX(Matches!$I:$I,AA730),INDEX(Matches!$H:$H,AA730)))</f>
        <v/>
      </c>
      <c r="N730" s="11">
        <f>IF(L730="","",IF(L730&gt;M730,"W",IF(L730=M730,"D","L")))</f>
        <v/>
      </c>
      <c r="O730" s="11">
        <f>IF(L730="","",IF(L730&gt;M730,3,IF(L730=M730,1,0)))</f>
        <v/>
      </c>
      <c r="P730" s="31">
        <f>IF(I730="H",INDEX(Matches!$L:$L,AA730),INDEX(Matches!$N:$N,AA730))</f>
        <v/>
      </c>
      <c r="Q730" s="31">
        <f>INDEX(Matches!$M:$M,AA730)</f>
        <v/>
      </c>
      <c r="R730" s="31">
        <f>IF(I730="H",INDEX(Matches!$N:$N,AA730),INDEX(Matches!$L:$L,AA730))</f>
        <v/>
      </c>
      <c r="S730" s="33">
        <f>IF(I730="H",INDEX(Matches!$O:$O,AA730),INDEX(Matches!$P:$P,AA730))</f>
        <v/>
      </c>
      <c r="T730" s="33">
        <f>IF(INDEX(Matches!$J:$J,AA730)="","",IF(I730="H",INDEX(Matches!$J:$J,AA730),INDEX(Matches!$K:$K,AA730)))</f>
        <v/>
      </c>
      <c r="U730" s="33">
        <f>IF(INDEX(Matches!$K:$K,AA730)="","",IF(I730="H",INDEX(Matches!$K:$K,AA730),INDEX(Matches!$J:$J,AA730)))</f>
        <v/>
      </c>
      <c r="V730" s="30">
        <f>IF(T730="","",T730-U730)</f>
        <v/>
      </c>
      <c r="W730" s="33">
        <f>IF(I730="H",INDEX(Matches!$T:$T,AA730),INDEX(Matches!$U:$U,AA730))</f>
        <v/>
      </c>
      <c r="X730" s="11">
        <f>INDEX(Matches!$X:$X,AA730)</f>
        <v/>
      </c>
      <c r="Y730" s="30">
        <f>IF(O730="","",O730-S730)</f>
        <v/>
      </c>
      <c r="Z730" s="30">
        <f>IF(W730="","",W730-S730)</f>
        <v/>
      </c>
      <c r="AA730" s="24">
        <f>MATCH(J730,Matches!$A:$A,0)</f>
        <v/>
      </c>
      <c r="AB730" s="33" t="n"/>
      <c r="AC730" s="33" t="n"/>
      <c r="AD730" s="24" t="n"/>
      <c r="AE730" s="24" t="n">
        <v>2</v>
      </c>
      <c r="AF730" s="33" t="n"/>
      <c r="AG730" s="33" t="n"/>
    </row>
    <row r="731">
      <c r="A731" s="24" t="inlineStr">
        <is>
          <t>Tottenham|8</t>
        </is>
      </c>
      <c r="B731" s="24" t="inlineStr">
        <is>
          <t>E0</t>
        </is>
      </c>
      <c r="C731" s="24" t="inlineStr">
        <is>
          <t>Premier League</t>
        </is>
      </c>
      <c r="D731" s="24" t="inlineStr">
        <is>
          <t>Tottenham</t>
        </is>
      </c>
      <c r="E731" s="24" t="n">
        <v>8</v>
      </c>
      <c r="F731" s="24" t="n">
        <v>2</v>
      </c>
      <c r="G731" s="29" t="n">
        <v>46319.72916666666</v>
      </c>
      <c r="H731" s="24" t="inlineStr">
        <is>
          <t>Chelsea</t>
        </is>
      </c>
      <c r="I731" s="24" t="inlineStr">
        <is>
          <t>A</t>
        </is>
      </c>
      <c r="J731" s="24" t="inlineStr">
        <is>
          <t>E0-Chelsea-Tottenha</t>
        </is>
      </c>
      <c r="K731" s="24" t="n">
        <v>5</v>
      </c>
      <c r="L731" s="11">
        <f>IF(INDEX(Matches!$X:$X,AA731)=0,"",IF(I731="H",INDEX(Matches!$H:$H,AA731),INDEX(Matches!$I:$I,AA731)))</f>
        <v/>
      </c>
      <c r="M731" s="11">
        <f>IF(INDEX(Matches!$X:$X,AA731)=0,"",IF(I731="H",INDEX(Matches!$I:$I,AA731),INDEX(Matches!$H:$H,AA731)))</f>
        <v/>
      </c>
      <c r="N731" s="11">
        <f>IF(L731="","",IF(L731&gt;M731,"W",IF(L731=M731,"D","L")))</f>
        <v/>
      </c>
      <c r="O731" s="11">
        <f>IF(L731="","",IF(L731&gt;M731,3,IF(L731=M731,1,0)))</f>
        <v/>
      </c>
      <c r="P731" s="31">
        <f>IF(I731="H",INDEX(Matches!$L:$L,AA731),INDEX(Matches!$N:$N,AA731))</f>
        <v/>
      </c>
      <c r="Q731" s="31">
        <f>INDEX(Matches!$M:$M,AA731)</f>
        <v/>
      </c>
      <c r="R731" s="31">
        <f>IF(I731="H",INDEX(Matches!$N:$N,AA731),INDEX(Matches!$L:$L,AA731))</f>
        <v/>
      </c>
      <c r="S731" s="33">
        <f>IF(I731="H",INDEX(Matches!$O:$O,AA731),INDEX(Matches!$P:$P,AA731))</f>
        <v/>
      </c>
      <c r="T731" s="33">
        <f>IF(INDEX(Matches!$J:$J,AA731)="","",IF(I731="H",INDEX(Matches!$J:$J,AA731),INDEX(Matches!$K:$K,AA731)))</f>
        <v/>
      </c>
      <c r="U731" s="33">
        <f>IF(INDEX(Matches!$K:$K,AA731)="","",IF(I731="H",INDEX(Matches!$K:$K,AA731),INDEX(Matches!$J:$J,AA731)))</f>
        <v/>
      </c>
      <c r="V731" s="30">
        <f>IF(T731="","",T731-U731)</f>
        <v/>
      </c>
      <c r="W731" s="33">
        <f>IF(I731="H",INDEX(Matches!$T:$T,AA731),INDEX(Matches!$U:$U,AA731))</f>
        <v/>
      </c>
      <c r="X731" s="11">
        <f>INDEX(Matches!$X:$X,AA731)</f>
        <v/>
      </c>
      <c r="Y731" s="30">
        <f>IF(O731="","",O731-S731)</f>
        <v/>
      </c>
      <c r="Z731" s="30">
        <f>IF(W731="","",W731-S731)</f>
        <v/>
      </c>
      <c r="AA731" s="24">
        <f>MATCH(J731,Matches!$A:$A,0)</f>
        <v/>
      </c>
      <c r="AB731" s="33" t="n"/>
      <c r="AC731" s="33" t="n">
        <v>1.023498914135971</v>
      </c>
      <c r="AD731" s="24" t="n"/>
      <c r="AE731" s="24" t="n">
        <v>2</v>
      </c>
      <c r="AF731" s="33" t="n"/>
      <c r="AG731" s="33" t="n"/>
    </row>
    <row r="732">
      <c r="A732" s="24" t="inlineStr">
        <is>
          <t>Tottenham|9</t>
        </is>
      </c>
      <c r="B732" s="24" t="inlineStr">
        <is>
          <t>E0</t>
        </is>
      </c>
      <c r="C732" s="24" t="inlineStr">
        <is>
          <t>Premier League</t>
        </is>
      </c>
      <c r="D732" s="24" t="inlineStr">
        <is>
          <t>Tottenham</t>
        </is>
      </c>
      <c r="E732" s="24" t="n">
        <v>9</v>
      </c>
      <c r="F732" s="24" t="n">
        <v>3</v>
      </c>
      <c r="G732" s="29" t="n">
        <v>46326.72916666666</v>
      </c>
      <c r="H732" s="24" t="inlineStr">
        <is>
          <t>Crystal Palace</t>
        </is>
      </c>
      <c r="I732" s="24" t="inlineStr">
        <is>
          <t>H</t>
        </is>
      </c>
      <c r="J732" s="24" t="inlineStr">
        <is>
          <t>E0-Tottenha-CrystalP</t>
        </is>
      </c>
      <c r="K732" s="24" t="n">
        <v>15</v>
      </c>
      <c r="L732" s="11">
        <f>IF(INDEX(Matches!$X:$X,AA732)=0,"",IF(I732="H",INDEX(Matches!$H:$H,AA732),INDEX(Matches!$I:$I,AA732)))</f>
        <v/>
      </c>
      <c r="M732" s="11">
        <f>IF(INDEX(Matches!$X:$X,AA732)=0,"",IF(I732="H",INDEX(Matches!$I:$I,AA732),INDEX(Matches!$H:$H,AA732)))</f>
        <v/>
      </c>
      <c r="N732" s="11">
        <f>IF(L732="","",IF(L732&gt;M732,"W",IF(L732=M732,"D","L")))</f>
        <v/>
      </c>
      <c r="O732" s="11">
        <f>IF(L732="","",IF(L732&gt;M732,3,IF(L732=M732,1,0)))</f>
        <v/>
      </c>
      <c r="P732" s="31">
        <f>IF(I732="H",INDEX(Matches!$L:$L,AA732),INDEX(Matches!$N:$N,AA732))</f>
        <v/>
      </c>
      <c r="Q732" s="31">
        <f>INDEX(Matches!$M:$M,AA732)</f>
        <v/>
      </c>
      <c r="R732" s="31">
        <f>IF(I732="H",INDEX(Matches!$N:$N,AA732),INDEX(Matches!$L:$L,AA732))</f>
        <v/>
      </c>
      <c r="S732" s="33">
        <f>IF(I732="H",INDEX(Matches!$O:$O,AA732),INDEX(Matches!$P:$P,AA732))</f>
        <v/>
      </c>
      <c r="T732" s="33">
        <f>IF(INDEX(Matches!$J:$J,AA732)="","",IF(I732="H",INDEX(Matches!$J:$J,AA732),INDEX(Matches!$K:$K,AA732)))</f>
        <v/>
      </c>
      <c r="U732" s="33">
        <f>IF(INDEX(Matches!$K:$K,AA732)="","",IF(I732="H",INDEX(Matches!$K:$K,AA732),INDEX(Matches!$J:$J,AA732)))</f>
        <v/>
      </c>
      <c r="V732" s="30">
        <f>IF(T732="","",T732-U732)</f>
        <v/>
      </c>
      <c r="W732" s="33">
        <f>IF(I732="H",INDEX(Matches!$T:$T,AA732),INDEX(Matches!$U:$U,AA732))</f>
        <v/>
      </c>
      <c r="X732" s="11">
        <f>INDEX(Matches!$X:$X,AA732)</f>
        <v/>
      </c>
      <c r="Y732" s="30">
        <f>IF(O732="","",O732-S732)</f>
        <v/>
      </c>
      <c r="Z732" s="30">
        <f>IF(W732="","",W732-S732)</f>
        <v/>
      </c>
      <c r="AA732" s="24">
        <f>MATCH(J732,Matches!$A:$A,0)</f>
        <v/>
      </c>
      <c r="AB732" s="33" t="n"/>
      <c r="AC732" s="33" t="n">
        <v>1.940720277260422</v>
      </c>
      <c r="AD732" s="24" t="n"/>
      <c r="AE732" s="24" t="n">
        <v>3</v>
      </c>
      <c r="AF732" s="33" t="n"/>
      <c r="AG732" s="33" t="n"/>
    </row>
    <row r="733">
      <c r="A733" s="24" t="inlineStr">
        <is>
          <t>Tottenham|10</t>
        </is>
      </c>
      <c r="B733" s="24" t="inlineStr">
        <is>
          <t>E0</t>
        </is>
      </c>
      <c r="C733" s="24" t="inlineStr">
        <is>
          <t>Premier League</t>
        </is>
      </c>
      <c r="D733" s="24" t="inlineStr">
        <is>
          <t>Tottenham</t>
        </is>
      </c>
      <c r="E733" s="24" t="n">
        <v>10</v>
      </c>
      <c r="F733" s="24" t="n">
        <v>3</v>
      </c>
      <c r="G733" s="29" t="n">
        <v>46333.52083333334</v>
      </c>
      <c r="H733" s="24" t="inlineStr">
        <is>
          <t>Leeds</t>
        </is>
      </c>
      <c r="I733" s="24" t="inlineStr">
        <is>
          <t>A</t>
        </is>
      </c>
      <c r="J733" s="24" t="inlineStr">
        <is>
          <t>E0-Leeds-Tottenha</t>
        </is>
      </c>
      <c r="K733" s="24" t="n">
        <v>14</v>
      </c>
      <c r="L733" s="11">
        <f>IF(INDEX(Matches!$X:$X,AA733)=0,"",IF(I733="H",INDEX(Matches!$H:$H,AA733),INDEX(Matches!$I:$I,AA733)))</f>
        <v/>
      </c>
      <c r="M733" s="11">
        <f>IF(INDEX(Matches!$X:$X,AA733)=0,"",IF(I733="H",INDEX(Matches!$I:$I,AA733),INDEX(Matches!$H:$H,AA733)))</f>
        <v/>
      </c>
      <c r="N733" s="11">
        <f>IF(L733="","",IF(L733&gt;M733,"W",IF(L733=M733,"D","L")))</f>
        <v/>
      </c>
      <c r="O733" s="11">
        <f>IF(L733="","",IF(L733&gt;M733,3,IF(L733=M733,1,0)))</f>
        <v/>
      </c>
      <c r="P733" s="31">
        <f>IF(I733="H",INDEX(Matches!$L:$L,AA733),INDEX(Matches!$N:$N,AA733))</f>
        <v/>
      </c>
      <c r="Q733" s="31">
        <f>INDEX(Matches!$M:$M,AA733)</f>
        <v/>
      </c>
      <c r="R733" s="31">
        <f>IF(I733="H",INDEX(Matches!$N:$N,AA733),INDEX(Matches!$L:$L,AA733))</f>
        <v/>
      </c>
      <c r="S733" s="33">
        <f>IF(I733="H",INDEX(Matches!$O:$O,AA733),INDEX(Matches!$P:$P,AA733))</f>
        <v/>
      </c>
      <c r="T733" s="33">
        <f>IF(INDEX(Matches!$J:$J,AA733)="","",IF(I733="H",INDEX(Matches!$J:$J,AA733),INDEX(Matches!$K:$K,AA733)))</f>
        <v/>
      </c>
      <c r="U733" s="33">
        <f>IF(INDEX(Matches!$K:$K,AA733)="","",IF(I733="H",INDEX(Matches!$K:$K,AA733),INDEX(Matches!$J:$J,AA733)))</f>
        <v/>
      </c>
      <c r="V733" s="30">
        <f>IF(T733="","",T733-U733)</f>
        <v/>
      </c>
      <c r="W733" s="33">
        <f>IF(I733="H",INDEX(Matches!$T:$T,AA733),INDEX(Matches!$U:$U,AA733))</f>
        <v/>
      </c>
      <c r="X733" s="11">
        <f>INDEX(Matches!$X:$X,AA733)</f>
        <v/>
      </c>
      <c r="Y733" s="30">
        <f>IF(O733="","",O733-S733)</f>
        <v/>
      </c>
      <c r="Z733" s="30">
        <f>IF(W733="","",W733-S733)</f>
        <v/>
      </c>
      <c r="AA733" s="24">
        <f>MATCH(J733,Matches!$A:$A,0)</f>
        <v/>
      </c>
      <c r="AB733" s="33" t="n"/>
      <c r="AC733" s="33" t="n">
        <v>1.525617914629049</v>
      </c>
      <c r="AD733" s="24" t="n"/>
      <c r="AE733" s="24" t="n">
        <v>3</v>
      </c>
      <c r="AF733" s="33" t="n"/>
      <c r="AG733" s="33" t="n"/>
    </row>
    <row r="734">
      <c r="A734" s="24" t="inlineStr">
        <is>
          <t>Tottenham|11</t>
        </is>
      </c>
      <c r="B734" s="24" t="inlineStr">
        <is>
          <t>E0</t>
        </is>
      </c>
      <c r="C734" s="24" t="inlineStr">
        <is>
          <t>Premier League</t>
        </is>
      </c>
      <c r="D734" s="24" t="inlineStr">
        <is>
          <t>Tottenham</t>
        </is>
      </c>
      <c r="E734" s="24" t="n">
        <v>11</v>
      </c>
      <c r="F734" s="24" t="n">
        <v>3</v>
      </c>
      <c r="G734" s="29" t="n">
        <v>46347.625</v>
      </c>
      <c r="H734" s="24" t="inlineStr">
        <is>
          <t>Ipswich</t>
        </is>
      </c>
      <c r="I734" s="24" t="inlineStr">
        <is>
          <t>H</t>
        </is>
      </c>
      <c r="J734" s="24" t="inlineStr">
        <is>
          <t>E0-Tottenha-Ipswich</t>
        </is>
      </c>
      <c r="K734" s="24" t="n">
        <v>19</v>
      </c>
      <c r="L734" s="11">
        <f>IF(INDEX(Matches!$X:$X,AA734)=0,"",IF(I734="H",INDEX(Matches!$H:$H,AA734),INDEX(Matches!$I:$I,AA734)))</f>
        <v/>
      </c>
      <c r="M734" s="11">
        <f>IF(INDEX(Matches!$X:$X,AA734)=0,"",IF(I734="H",INDEX(Matches!$I:$I,AA734),INDEX(Matches!$H:$H,AA734)))</f>
        <v/>
      </c>
      <c r="N734" s="11">
        <f>IF(L734="","",IF(L734&gt;M734,"W",IF(L734=M734,"D","L")))</f>
        <v/>
      </c>
      <c r="O734" s="11">
        <f>IF(L734="","",IF(L734&gt;M734,3,IF(L734=M734,1,0)))</f>
        <v/>
      </c>
      <c r="P734" s="31">
        <f>IF(I734="H",INDEX(Matches!$L:$L,AA734),INDEX(Matches!$N:$N,AA734))</f>
        <v/>
      </c>
      <c r="Q734" s="31">
        <f>INDEX(Matches!$M:$M,AA734)</f>
        <v/>
      </c>
      <c r="R734" s="31">
        <f>IF(I734="H",INDEX(Matches!$N:$N,AA734),INDEX(Matches!$L:$L,AA734))</f>
        <v/>
      </c>
      <c r="S734" s="33">
        <f>IF(I734="H",INDEX(Matches!$O:$O,AA734),INDEX(Matches!$P:$P,AA734))</f>
        <v/>
      </c>
      <c r="T734" s="33">
        <f>IF(INDEX(Matches!$J:$J,AA734)="","",IF(I734="H",INDEX(Matches!$J:$J,AA734),INDEX(Matches!$K:$K,AA734)))</f>
        <v/>
      </c>
      <c r="U734" s="33">
        <f>IF(INDEX(Matches!$K:$K,AA734)="","",IF(I734="H",INDEX(Matches!$K:$K,AA734),INDEX(Matches!$J:$J,AA734)))</f>
        <v/>
      </c>
      <c r="V734" s="30">
        <f>IF(T734="","",T734-U734)</f>
        <v/>
      </c>
      <c r="W734" s="33">
        <f>IF(I734="H",INDEX(Matches!$T:$T,AA734),INDEX(Matches!$U:$U,AA734))</f>
        <v/>
      </c>
      <c r="X734" s="11">
        <f>INDEX(Matches!$X:$X,AA734)</f>
        <v/>
      </c>
      <c r="Y734" s="30">
        <f>IF(O734="","",O734-S734)</f>
        <v/>
      </c>
      <c r="Z734" s="30">
        <f>IF(W734="","",W734-S734)</f>
        <v/>
      </c>
      <c r="AA734" s="24">
        <f>MATCH(J734,Matches!$A:$A,0)</f>
        <v/>
      </c>
      <c r="AB734" s="33" t="n"/>
      <c r="AC734" s="33" t="n">
        <v>2.169389057638166</v>
      </c>
      <c r="AD734" s="24" t="n"/>
      <c r="AE734" s="24" t="n">
        <v>3</v>
      </c>
      <c r="AF734" s="33" t="n"/>
      <c r="AG734" s="33" t="n"/>
    </row>
    <row r="735">
      <c r="A735" s="24" t="inlineStr">
        <is>
          <t>Tottenham|12</t>
        </is>
      </c>
      <c r="B735" s="24" t="inlineStr">
        <is>
          <t>E0</t>
        </is>
      </c>
      <c r="C735" s="24" t="inlineStr">
        <is>
          <t>Premier League</t>
        </is>
      </c>
      <c r="D735" s="24" t="inlineStr">
        <is>
          <t>Tottenham</t>
        </is>
      </c>
      <c r="E735" s="24" t="n">
        <v>12</v>
      </c>
      <c r="F735" s="24" t="n">
        <v>3</v>
      </c>
      <c r="G735" s="29" t="n">
        <v>46355.58680555555</v>
      </c>
      <c r="H735" s="24" t="inlineStr">
        <is>
          <t>Sunderland</t>
        </is>
      </c>
      <c r="I735" s="24" t="inlineStr">
        <is>
          <t>A</t>
        </is>
      </c>
      <c r="J735" s="24" t="inlineStr">
        <is>
          <t>E0-Sunderla-Tottenha</t>
        </is>
      </c>
      <c r="K735" s="24" t="n">
        <v>17</v>
      </c>
      <c r="L735" s="11">
        <f>IF(INDEX(Matches!$X:$X,AA735)=0,"",IF(I735="H",INDEX(Matches!$H:$H,AA735),INDEX(Matches!$I:$I,AA735)))</f>
        <v/>
      </c>
      <c r="M735" s="11">
        <f>IF(INDEX(Matches!$X:$X,AA735)=0,"",IF(I735="H",INDEX(Matches!$I:$I,AA735),INDEX(Matches!$H:$H,AA735)))</f>
        <v/>
      </c>
      <c r="N735" s="11">
        <f>IF(L735="","",IF(L735&gt;M735,"W",IF(L735=M735,"D","L")))</f>
        <v/>
      </c>
      <c r="O735" s="11">
        <f>IF(L735="","",IF(L735&gt;M735,3,IF(L735=M735,1,0)))</f>
        <v/>
      </c>
      <c r="P735" s="31">
        <f>IF(I735="H",INDEX(Matches!$L:$L,AA735),INDEX(Matches!$N:$N,AA735))</f>
        <v/>
      </c>
      <c r="Q735" s="31">
        <f>INDEX(Matches!$M:$M,AA735)</f>
        <v/>
      </c>
      <c r="R735" s="31">
        <f>IF(I735="H",INDEX(Matches!$N:$N,AA735),INDEX(Matches!$L:$L,AA735))</f>
        <v/>
      </c>
      <c r="S735" s="33">
        <f>IF(I735="H",INDEX(Matches!$O:$O,AA735),INDEX(Matches!$P:$P,AA735))</f>
        <v/>
      </c>
      <c r="T735" s="33">
        <f>IF(INDEX(Matches!$J:$J,AA735)="","",IF(I735="H",INDEX(Matches!$J:$J,AA735),INDEX(Matches!$K:$K,AA735)))</f>
        <v/>
      </c>
      <c r="U735" s="33">
        <f>IF(INDEX(Matches!$K:$K,AA735)="","",IF(I735="H",INDEX(Matches!$K:$K,AA735),INDEX(Matches!$J:$J,AA735)))</f>
        <v/>
      </c>
      <c r="V735" s="30">
        <f>IF(T735="","",T735-U735)</f>
        <v/>
      </c>
      <c r="W735" s="33">
        <f>IF(I735="H",INDEX(Matches!$T:$T,AA735),INDEX(Matches!$U:$U,AA735))</f>
        <v/>
      </c>
      <c r="X735" s="11">
        <f>INDEX(Matches!$X:$X,AA735)</f>
        <v/>
      </c>
      <c r="Y735" s="30">
        <f>IF(O735="","",O735-S735)</f>
        <v/>
      </c>
      <c r="Z735" s="30">
        <f>IF(W735="","",W735-S735)</f>
        <v/>
      </c>
      <c r="AA735" s="24">
        <f>MATCH(J735,Matches!$A:$A,0)</f>
        <v/>
      </c>
      <c r="AB735" s="33" t="n"/>
      <c r="AC735" s="33" t="n">
        <v>1.625104096878409</v>
      </c>
      <c r="AD735" s="24" t="n"/>
      <c r="AE735" s="24" t="n">
        <v>3</v>
      </c>
      <c r="AF735" s="33" t="n"/>
      <c r="AG735" s="33" t="n"/>
    </row>
    <row r="736">
      <c r="A736" s="24" t="inlineStr">
        <is>
          <t>Tottenham|13</t>
        </is>
      </c>
      <c r="B736" s="24" t="inlineStr">
        <is>
          <t>E0</t>
        </is>
      </c>
      <c r="C736" s="24" t="inlineStr">
        <is>
          <t>Premier League</t>
        </is>
      </c>
      <c r="D736" s="24" t="inlineStr">
        <is>
          <t>Tottenham</t>
        </is>
      </c>
      <c r="E736" s="24" t="n">
        <v>13</v>
      </c>
      <c r="F736" s="24" t="n">
        <v>4</v>
      </c>
      <c r="G736" s="29" t="n">
        <v>46358.83333333334</v>
      </c>
      <c r="H736" s="24" t="inlineStr">
        <is>
          <t>Fulham</t>
        </is>
      </c>
      <c r="I736" s="24" t="inlineStr">
        <is>
          <t>H</t>
        </is>
      </c>
      <c r="J736" s="24" t="inlineStr">
        <is>
          <t>E0-Tottenha-Fulham</t>
        </is>
      </c>
      <c r="K736" s="24" t="n">
        <v>16</v>
      </c>
      <c r="L736" s="11">
        <f>IF(INDEX(Matches!$X:$X,AA736)=0,"",IF(I736="H",INDEX(Matches!$H:$H,AA736),INDEX(Matches!$I:$I,AA736)))</f>
        <v/>
      </c>
      <c r="M736" s="11">
        <f>IF(INDEX(Matches!$X:$X,AA736)=0,"",IF(I736="H",INDEX(Matches!$I:$I,AA736),INDEX(Matches!$H:$H,AA736)))</f>
        <v/>
      </c>
      <c r="N736" s="11">
        <f>IF(L736="","",IF(L736&gt;M736,"W",IF(L736=M736,"D","L")))</f>
        <v/>
      </c>
      <c r="O736" s="11">
        <f>IF(L736="","",IF(L736&gt;M736,3,IF(L736=M736,1,0)))</f>
        <v/>
      </c>
      <c r="P736" s="31">
        <f>IF(I736="H",INDEX(Matches!$L:$L,AA736),INDEX(Matches!$N:$N,AA736))</f>
        <v/>
      </c>
      <c r="Q736" s="31">
        <f>INDEX(Matches!$M:$M,AA736)</f>
        <v/>
      </c>
      <c r="R736" s="31">
        <f>IF(I736="H",INDEX(Matches!$N:$N,AA736),INDEX(Matches!$L:$L,AA736))</f>
        <v/>
      </c>
      <c r="S736" s="33">
        <f>IF(I736="H",INDEX(Matches!$O:$O,AA736),INDEX(Matches!$P:$P,AA736))</f>
        <v/>
      </c>
      <c r="T736" s="33">
        <f>IF(INDEX(Matches!$J:$J,AA736)="","",IF(I736="H",INDEX(Matches!$J:$J,AA736),INDEX(Matches!$K:$K,AA736)))</f>
        <v/>
      </c>
      <c r="U736" s="33">
        <f>IF(INDEX(Matches!$K:$K,AA736)="","",IF(I736="H",INDEX(Matches!$K:$K,AA736),INDEX(Matches!$J:$J,AA736)))</f>
        <v/>
      </c>
      <c r="V736" s="30">
        <f>IF(T736="","",T736-U736)</f>
        <v/>
      </c>
      <c r="W736" s="33">
        <f>IF(I736="H",INDEX(Matches!$T:$T,AA736),INDEX(Matches!$U:$U,AA736))</f>
        <v/>
      </c>
      <c r="X736" s="11">
        <f>INDEX(Matches!$X:$X,AA736)</f>
        <v/>
      </c>
      <c r="Y736" s="30">
        <f>IF(O736="","",O736-S736)</f>
        <v/>
      </c>
      <c r="Z736" s="30">
        <f>IF(W736="","",W736-S736)</f>
        <v/>
      </c>
      <c r="AA736" s="24">
        <f>MATCH(J736,Matches!$A:$A,0)</f>
        <v/>
      </c>
      <c r="AB736" s="33" t="n"/>
      <c r="AC736" s="33" t="n">
        <v>1.879483120831249</v>
      </c>
      <c r="AD736" s="24" t="n"/>
      <c r="AE736" s="24" t="n">
        <v>4</v>
      </c>
      <c r="AF736" s="33" t="n"/>
      <c r="AG736" s="33" t="n"/>
    </row>
    <row r="737">
      <c r="A737" s="24" t="inlineStr">
        <is>
          <t>Tottenham|14</t>
        </is>
      </c>
      <c r="B737" s="24" t="inlineStr">
        <is>
          <t>E0</t>
        </is>
      </c>
      <c r="C737" s="24" t="inlineStr">
        <is>
          <t>Premier League</t>
        </is>
      </c>
      <c r="D737" s="24" t="inlineStr">
        <is>
          <t>Tottenham</t>
        </is>
      </c>
      <c r="E737" s="24" t="n">
        <v>14</v>
      </c>
      <c r="F737" s="24" t="n">
        <v>4</v>
      </c>
      <c r="G737" s="29" t="n">
        <v>46361.625</v>
      </c>
      <c r="H737" s="24" t="inlineStr">
        <is>
          <t>Arsenal</t>
        </is>
      </c>
      <c r="I737" s="24" t="inlineStr">
        <is>
          <t>H</t>
        </is>
      </c>
      <c r="J737" s="24" t="inlineStr">
        <is>
          <t>E0-Tottenha-Arsenal</t>
        </is>
      </c>
      <c r="K737" s="24" t="n">
        <v>1</v>
      </c>
      <c r="L737" s="11">
        <f>IF(INDEX(Matches!$X:$X,AA737)=0,"",IF(I737="H",INDEX(Matches!$H:$H,AA737),INDEX(Matches!$I:$I,AA737)))</f>
        <v/>
      </c>
      <c r="M737" s="11">
        <f>IF(INDEX(Matches!$X:$X,AA737)=0,"",IF(I737="H",INDEX(Matches!$I:$I,AA737),INDEX(Matches!$H:$H,AA737)))</f>
        <v/>
      </c>
      <c r="N737" s="11">
        <f>IF(L737="","",IF(L737&gt;M737,"W",IF(L737=M737,"D","L")))</f>
        <v/>
      </c>
      <c r="O737" s="11">
        <f>IF(L737="","",IF(L737&gt;M737,3,IF(L737=M737,1,0)))</f>
        <v/>
      </c>
      <c r="P737" s="31">
        <f>IF(I737="H",INDEX(Matches!$L:$L,AA737),INDEX(Matches!$N:$N,AA737))</f>
        <v/>
      </c>
      <c r="Q737" s="31">
        <f>INDEX(Matches!$M:$M,AA737)</f>
        <v/>
      </c>
      <c r="R737" s="31">
        <f>IF(I737="H",INDEX(Matches!$N:$N,AA737),INDEX(Matches!$L:$L,AA737))</f>
        <v/>
      </c>
      <c r="S737" s="33">
        <f>IF(I737="H",INDEX(Matches!$O:$O,AA737),INDEX(Matches!$P:$P,AA737))</f>
        <v/>
      </c>
      <c r="T737" s="33">
        <f>IF(INDEX(Matches!$J:$J,AA737)="","",IF(I737="H",INDEX(Matches!$J:$J,AA737),INDEX(Matches!$K:$K,AA737)))</f>
        <v/>
      </c>
      <c r="U737" s="33">
        <f>IF(INDEX(Matches!$K:$K,AA737)="","",IF(I737="H",INDEX(Matches!$K:$K,AA737),INDEX(Matches!$J:$J,AA737)))</f>
        <v/>
      </c>
      <c r="V737" s="30">
        <f>IF(T737="","",T737-U737)</f>
        <v/>
      </c>
      <c r="W737" s="33">
        <f>IF(I737="H",INDEX(Matches!$T:$T,AA737),INDEX(Matches!$U:$U,AA737))</f>
        <v/>
      </c>
      <c r="X737" s="11">
        <f>INDEX(Matches!$X:$X,AA737)</f>
        <v/>
      </c>
      <c r="Y737" s="30">
        <f>IF(O737="","",O737-S737)</f>
        <v/>
      </c>
      <c r="Z737" s="30">
        <f>IF(W737="","",W737-S737)</f>
        <v/>
      </c>
      <c r="AA737" s="24">
        <f>MATCH(J737,Matches!$A:$A,0)</f>
        <v/>
      </c>
      <c r="AB737" s="33" t="n"/>
      <c r="AC737" s="33" t="n">
        <v>1.042238315159042</v>
      </c>
      <c r="AD737" s="24" t="n"/>
      <c r="AE737" s="24" t="n">
        <v>4</v>
      </c>
      <c r="AF737" s="33" t="n"/>
      <c r="AG737" s="33" t="n"/>
    </row>
    <row r="738">
      <c r="A738" s="24" t="inlineStr">
        <is>
          <t>Tottenham|15</t>
        </is>
      </c>
      <c r="B738" s="24" t="inlineStr">
        <is>
          <t>E0</t>
        </is>
      </c>
      <c r="C738" s="24" t="inlineStr">
        <is>
          <t>Premier League</t>
        </is>
      </c>
      <c r="D738" s="24" t="inlineStr">
        <is>
          <t>Tottenham</t>
        </is>
      </c>
      <c r="E738" s="24" t="n">
        <v>15</v>
      </c>
      <c r="F738" s="24" t="n">
        <v>4</v>
      </c>
      <c r="G738" s="29" t="n">
        <v>46368.625</v>
      </c>
      <c r="H738" s="24" t="inlineStr">
        <is>
          <t>Hull</t>
        </is>
      </c>
      <c r="I738" s="24" t="inlineStr">
        <is>
          <t>A</t>
        </is>
      </c>
      <c r="J738" s="24" t="inlineStr">
        <is>
          <t>E0-Hull-Tottenha</t>
        </is>
      </c>
      <c r="K738" s="24" t="n">
        <v>20</v>
      </c>
      <c r="L738" s="11">
        <f>IF(INDEX(Matches!$X:$X,AA738)=0,"",IF(I738="H",INDEX(Matches!$H:$H,AA738),INDEX(Matches!$I:$I,AA738)))</f>
        <v/>
      </c>
      <c r="M738" s="11">
        <f>IF(INDEX(Matches!$X:$X,AA738)=0,"",IF(I738="H",INDEX(Matches!$I:$I,AA738),INDEX(Matches!$H:$H,AA738)))</f>
        <v/>
      </c>
      <c r="N738" s="11">
        <f>IF(L738="","",IF(L738&gt;M738,"W",IF(L738=M738,"D","L")))</f>
        <v/>
      </c>
      <c r="O738" s="11">
        <f>IF(L738="","",IF(L738&gt;M738,3,IF(L738=M738,1,0)))</f>
        <v/>
      </c>
      <c r="P738" s="31">
        <f>IF(I738="H",INDEX(Matches!$L:$L,AA738),INDEX(Matches!$N:$N,AA738))</f>
        <v/>
      </c>
      <c r="Q738" s="31">
        <f>INDEX(Matches!$M:$M,AA738)</f>
        <v/>
      </c>
      <c r="R738" s="31">
        <f>IF(I738="H",INDEX(Matches!$N:$N,AA738),INDEX(Matches!$L:$L,AA738))</f>
        <v/>
      </c>
      <c r="S738" s="33">
        <f>IF(I738="H",INDEX(Matches!$O:$O,AA738),INDEX(Matches!$P:$P,AA738))</f>
        <v/>
      </c>
      <c r="T738" s="33">
        <f>IF(INDEX(Matches!$J:$J,AA738)="","",IF(I738="H",INDEX(Matches!$J:$J,AA738),INDEX(Matches!$K:$K,AA738)))</f>
        <v/>
      </c>
      <c r="U738" s="33">
        <f>IF(INDEX(Matches!$K:$K,AA738)="","",IF(I738="H",INDEX(Matches!$K:$K,AA738),INDEX(Matches!$J:$J,AA738)))</f>
        <v/>
      </c>
      <c r="V738" s="30">
        <f>IF(T738="","",T738-U738)</f>
        <v/>
      </c>
      <c r="W738" s="33">
        <f>IF(I738="H",INDEX(Matches!$T:$T,AA738),INDEX(Matches!$U:$U,AA738))</f>
        <v/>
      </c>
      <c r="X738" s="11">
        <f>INDEX(Matches!$X:$X,AA738)</f>
        <v/>
      </c>
      <c r="Y738" s="30">
        <f>IF(O738="","",O738-S738)</f>
        <v/>
      </c>
      <c r="Z738" s="30">
        <f>IF(W738="","",W738-S738)</f>
        <v/>
      </c>
      <c r="AA738" s="24">
        <f>MATCH(J738,Matches!$A:$A,0)</f>
        <v/>
      </c>
      <c r="AB738" s="33" t="n"/>
      <c r="AC738" s="33" t="n">
        <v>2.095117144510142</v>
      </c>
      <c r="AD738" s="24" t="n"/>
      <c r="AE738" s="24" t="n">
        <v>4</v>
      </c>
      <c r="AF738" s="33" t="n"/>
      <c r="AG738" s="33" t="n"/>
    </row>
    <row r="739">
      <c r="A739" s="24" t="inlineStr">
        <is>
          <t>Tottenham|16</t>
        </is>
      </c>
      <c r="B739" s="24" t="inlineStr">
        <is>
          <t>E0</t>
        </is>
      </c>
      <c r="C739" s="24" t="inlineStr">
        <is>
          <t>Premier League</t>
        </is>
      </c>
      <c r="D739" s="24" t="inlineStr">
        <is>
          <t>Tottenham</t>
        </is>
      </c>
      <c r="E739" s="24" t="n">
        <v>16</v>
      </c>
      <c r="F739" s="24" t="n">
        <v>4</v>
      </c>
      <c r="G739" s="29" t="n">
        <v>46375.625</v>
      </c>
      <c r="H739" s="24" t="inlineStr">
        <is>
          <t>Liverpool</t>
        </is>
      </c>
      <c r="I739" s="24" t="inlineStr">
        <is>
          <t>A</t>
        </is>
      </c>
      <c r="J739" s="24" t="inlineStr">
        <is>
          <t>E0-Liverpoo-Tottenha</t>
        </is>
      </c>
      <c r="K739" s="24" t="n">
        <v>3</v>
      </c>
      <c r="L739" s="11">
        <f>IF(INDEX(Matches!$X:$X,AA739)=0,"",IF(I739="H",INDEX(Matches!$H:$H,AA739),INDEX(Matches!$I:$I,AA739)))</f>
        <v/>
      </c>
      <c r="M739" s="11">
        <f>IF(INDEX(Matches!$X:$X,AA739)=0,"",IF(I739="H",INDEX(Matches!$I:$I,AA739),INDEX(Matches!$H:$H,AA739)))</f>
        <v/>
      </c>
      <c r="N739" s="11">
        <f>IF(L739="","",IF(L739&gt;M739,"W",IF(L739=M739,"D","L")))</f>
        <v/>
      </c>
      <c r="O739" s="11">
        <f>IF(L739="","",IF(L739&gt;M739,3,IF(L739=M739,1,0)))</f>
        <v/>
      </c>
      <c r="P739" s="31">
        <f>IF(I739="H",INDEX(Matches!$L:$L,AA739),INDEX(Matches!$N:$N,AA739))</f>
        <v/>
      </c>
      <c r="Q739" s="31">
        <f>INDEX(Matches!$M:$M,AA739)</f>
        <v/>
      </c>
      <c r="R739" s="31">
        <f>IF(I739="H",INDEX(Matches!$N:$N,AA739),INDEX(Matches!$L:$L,AA739))</f>
        <v/>
      </c>
      <c r="S739" s="33">
        <f>IF(I739="H",INDEX(Matches!$O:$O,AA739),INDEX(Matches!$P:$P,AA739))</f>
        <v/>
      </c>
      <c r="T739" s="33">
        <f>IF(INDEX(Matches!$J:$J,AA739)="","",IF(I739="H",INDEX(Matches!$J:$J,AA739),INDEX(Matches!$K:$K,AA739)))</f>
        <v/>
      </c>
      <c r="U739" s="33">
        <f>IF(INDEX(Matches!$K:$K,AA739)="","",IF(I739="H",INDEX(Matches!$K:$K,AA739),INDEX(Matches!$J:$J,AA739)))</f>
        <v/>
      </c>
      <c r="V739" s="30">
        <f>IF(T739="","",T739-U739)</f>
        <v/>
      </c>
      <c r="W739" s="33">
        <f>IF(I739="H",INDEX(Matches!$T:$T,AA739),INDEX(Matches!$U:$U,AA739))</f>
        <v/>
      </c>
      <c r="X739" s="11">
        <f>INDEX(Matches!$X:$X,AA739)</f>
        <v/>
      </c>
      <c r="Y739" s="30">
        <f>IF(O739="","",O739-S739)</f>
        <v/>
      </c>
      <c r="Z739" s="30">
        <f>IF(W739="","",W739-S739)</f>
        <v/>
      </c>
      <c r="AA739" s="24">
        <f>MATCH(J739,Matches!$A:$A,0)</f>
        <v/>
      </c>
      <c r="AB739" s="33" t="n"/>
      <c r="AC739" s="33" t="n">
        <v>0.9426078053526025</v>
      </c>
      <c r="AD739" s="24" t="n"/>
      <c r="AE739" s="24" t="n">
        <v>4</v>
      </c>
      <c r="AF739" s="33" t="n"/>
      <c r="AG739" s="33" t="n"/>
    </row>
    <row r="740">
      <c r="A740" s="24" t="inlineStr">
        <is>
          <t>Tottenham|17</t>
        </is>
      </c>
      <c r="B740" s="24" t="inlineStr">
        <is>
          <t>E0</t>
        </is>
      </c>
      <c r="C740" s="24" t="inlineStr">
        <is>
          <t>Premier League</t>
        </is>
      </c>
      <c r="D740" s="24" t="inlineStr">
        <is>
          <t>Tottenham</t>
        </is>
      </c>
      <c r="E740" s="24" t="n">
        <v>17</v>
      </c>
      <c r="F740" s="24" t="n">
        <v>5</v>
      </c>
      <c r="G740" s="29" t="n">
        <v>46382.625</v>
      </c>
      <c r="H740" s="24" t="inlineStr">
        <is>
          <t>Bournemouth</t>
        </is>
      </c>
      <c r="I740" s="24" t="inlineStr">
        <is>
          <t>H</t>
        </is>
      </c>
      <c r="J740" s="24" t="inlineStr">
        <is>
          <t>E0-Tottenha-Bournemo</t>
        </is>
      </c>
      <c r="K740" s="24" t="n">
        <v>11</v>
      </c>
      <c r="L740" s="11">
        <f>IF(INDEX(Matches!$X:$X,AA740)=0,"",IF(I740="H",INDEX(Matches!$H:$H,AA740),INDEX(Matches!$I:$I,AA740)))</f>
        <v/>
      </c>
      <c r="M740" s="11">
        <f>IF(INDEX(Matches!$X:$X,AA740)=0,"",IF(I740="H",INDEX(Matches!$I:$I,AA740),INDEX(Matches!$H:$H,AA740)))</f>
        <v/>
      </c>
      <c r="N740" s="11">
        <f>IF(L740="","",IF(L740&gt;M740,"W",IF(L740=M740,"D","L")))</f>
        <v/>
      </c>
      <c r="O740" s="11">
        <f>IF(L740="","",IF(L740&gt;M740,3,IF(L740=M740,1,0)))</f>
        <v/>
      </c>
      <c r="P740" s="31">
        <f>IF(I740="H",INDEX(Matches!$L:$L,AA740),INDEX(Matches!$N:$N,AA740))</f>
        <v/>
      </c>
      <c r="Q740" s="31">
        <f>INDEX(Matches!$M:$M,AA740)</f>
        <v/>
      </c>
      <c r="R740" s="31">
        <f>IF(I740="H",INDEX(Matches!$N:$N,AA740),INDEX(Matches!$L:$L,AA740))</f>
        <v/>
      </c>
      <c r="S740" s="33">
        <f>IF(I740="H",INDEX(Matches!$O:$O,AA740),INDEX(Matches!$P:$P,AA740))</f>
        <v/>
      </c>
      <c r="T740" s="33">
        <f>IF(INDEX(Matches!$J:$J,AA740)="","",IF(I740="H",INDEX(Matches!$J:$J,AA740),INDEX(Matches!$K:$K,AA740)))</f>
        <v/>
      </c>
      <c r="U740" s="33">
        <f>IF(INDEX(Matches!$K:$K,AA740)="","",IF(I740="H",INDEX(Matches!$K:$K,AA740),INDEX(Matches!$J:$J,AA740)))</f>
        <v/>
      </c>
      <c r="V740" s="30">
        <f>IF(T740="","",T740-U740)</f>
        <v/>
      </c>
      <c r="W740" s="33">
        <f>IF(I740="H",INDEX(Matches!$T:$T,AA740),INDEX(Matches!$U:$U,AA740))</f>
        <v/>
      </c>
      <c r="X740" s="11">
        <f>INDEX(Matches!$X:$X,AA740)</f>
        <v/>
      </c>
      <c r="Y740" s="30">
        <f>IF(O740="","",O740-S740)</f>
        <v/>
      </c>
      <c r="Z740" s="30">
        <f>IF(W740="","",W740-S740)</f>
        <v/>
      </c>
      <c r="AA740" s="24">
        <f>MATCH(J740,Matches!$A:$A,0)</f>
        <v/>
      </c>
      <c r="AB740" s="33" t="n"/>
      <c r="AC740" s="33" t="n">
        <v>1.73291996365474</v>
      </c>
      <c r="AD740" s="24" t="n"/>
      <c r="AE740" s="24" t="n">
        <v>5</v>
      </c>
      <c r="AF740" s="33" t="n"/>
      <c r="AG740" s="33" t="n"/>
    </row>
    <row r="741">
      <c r="A741" s="24" t="inlineStr">
        <is>
          <t>Tottenham|18</t>
        </is>
      </c>
      <c r="B741" s="24" t="inlineStr">
        <is>
          <t>E0</t>
        </is>
      </c>
      <c r="C741" s="24" t="inlineStr">
        <is>
          <t>Premier League</t>
        </is>
      </c>
      <c r="D741" s="24" t="inlineStr">
        <is>
          <t>Tottenham</t>
        </is>
      </c>
      <c r="E741" s="24" t="n">
        <v>18</v>
      </c>
      <c r="F741" s="24" t="n">
        <v>5</v>
      </c>
      <c r="G741" s="29" t="n">
        <v>46385.8125</v>
      </c>
      <c r="H741" s="24" t="inlineStr">
        <is>
          <t>Brighton</t>
        </is>
      </c>
      <c r="I741" s="24" t="inlineStr">
        <is>
          <t>H</t>
        </is>
      </c>
      <c r="J741" s="24" t="inlineStr">
        <is>
          <t>E0-Tottenha-Brighton</t>
        </is>
      </c>
      <c r="K741" s="24" t="n">
        <v>8</v>
      </c>
      <c r="L741" s="11">
        <f>IF(INDEX(Matches!$X:$X,AA741)=0,"",IF(I741="H",INDEX(Matches!$H:$H,AA741),INDEX(Matches!$I:$I,AA741)))</f>
        <v/>
      </c>
      <c r="M741" s="11">
        <f>IF(INDEX(Matches!$X:$X,AA741)=0,"",IF(I741="H",INDEX(Matches!$I:$I,AA741),INDEX(Matches!$H:$H,AA741)))</f>
        <v/>
      </c>
      <c r="N741" s="11">
        <f>IF(L741="","",IF(L741&gt;M741,"W",IF(L741=M741,"D","L")))</f>
        <v/>
      </c>
      <c r="O741" s="11">
        <f>IF(L741="","",IF(L741&gt;M741,3,IF(L741=M741,1,0)))</f>
        <v/>
      </c>
      <c r="P741" s="31">
        <f>IF(I741="H",INDEX(Matches!$L:$L,AA741),INDEX(Matches!$N:$N,AA741))</f>
        <v/>
      </c>
      <c r="Q741" s="31">
        <f>INDEX(Matches!$M:$M,AA741)</f>
        <v/>
      </c>
      <c r="R741" s="31">
        <f>IF(I741="H",INDEX(Matches!$N:$N,AA741),INDEX(Matches!$L:$L,AA741))</f>
        <v/>
      </c>
      <c r="S741" s="33">
        <f>IF(I741="H",INDEX(Matches!$O:$O,AA741),INDEX(Matches!$P:$P,AA741))</f>
        <v/>
      </c>
      <c r="T741" s="33">
        <f>IF(INDEX(Matches!$J:$J,AA741)="","",IF(I741="H",INDEX(Matches!$J:$J,AA741),INDEX(Matches!$K:$K,AA741)))</f>
        <v/>
      </c>
      <c r="U741" s="33">
        <f>IF(INDEX(Matches!$K:$K,AA741)="","",IF(I741="H",INDEX(Matches!$K:$K,AA741),INDEX(Matches!$J:$J,AA741)))</f>
        <v/>
      </c>
      <c r="V741" s="30">
        <f>IF(T741="","",T741-U741)</f>
        <v/>
      </c>
      <c r="W741" s="33">
        <f>IF(I741="H",INDEX(Matches!$T:$T,AA741),INDEX(Matches!$U:$U,AA741))</f>
        <v/>
      </c>
      <c r="X741" s="11">
        <f>INDEX(Matches!$X:$X,AA741)</f>
        <v/>
      </c>
      <c r="Y741" s="30">
        <f>IF(O741="","",O741-S741)</f>
        <v/>
      </c>
      <c r="Z741" s="30">
        <f>IF(W741="","",W741-S741)</f>
        <v/>
      </c>
      <c r="AA741" s="24">
        <f>MATCH(J741,Matches!$A:$A,0)</f>
        <v/>
      </c>
      <c r="AB741" s="33" t="n"/>
      <c r="AC741" s="33" t="n">
        <v>1.647821413589874</v>
      </c>
      <c r="AD741" s="24" t="n"/>
      <c r="AE741" s="24" t="n">
        <v>5</v>
      </c>
      <c r="AF741" s="33" t="n"/>
      <c r="AG741" s="33" t="n"/>
    </row>
    <row r="742">
      <c r="A742" s="24" t="inlineStr">
        <is>
          <t>Tottenham|19</t>
        </is>
      </c>
      <c r="B742" s="24" t="inlineStr">
        <is>
          <t>E0</t>
        </is>
      </c>
      <c r="C742" s="24" t="inlineStr">
        <is>
          <t>Premier League</t>
        </is>
      </c>
      <c r="D742" s="24" t="inlineStr">
        <is>
          <t>Tottenham</t>
        </is>
      </c>
      <c r="E742" s="24" t="n">
        <v>19</v>
      </c>
      <c r="F742" s="24" t="n">
        <v>5</v>
      </c>
      <c r="G742" s="29" t="n">
        <v>46390.6875</v>
      </c>
      <c r="H742" s="24" t="inlineStr">
        <is>
          <t>Man City</t>
        </is>
      </c>
      <c r="I742" s="24" t="inlineStr">
        <is>
          <t>A</t>
        </is>
      </c>
      <c r="J742" s="24" t="inlineStr">
        <is>
          <t>E0-ManCity-Tottenha</t>
        </is>
      </c>
      <c r="K742" s="24" t="n">
        <v>2</v>
      </c>
      <c r="L742" s="11">
        <f>IF(INDEX(Matches!$X:$X,AA742)=0,"",IF(I742="H",INDEX(Matches!$H:$H,AA742),INDEX(Matches!$I:$I,AA742)))</f>
        <v/>
      </c>
      <c r="M742" s="11">
        <f>IF(INDEX(Matches!$X:$X,AA742)=0,"",IF(I742="H",INDEX(Matches!$I:$I,AA742),INDEX(Matches!$H:$H,AA742)))</f>
        <v/>
      </c>
      <c r="N742" s="11">
        <f>IF(L742="","",IF(L742&gt;M742,"W",IF(L742=M742,"D","L")))</f>
        <v/>
      </c>
      <c r="O742" s="11">
        <f>IF(L742="","",IF(L742&gt;M742,3,IF(L742=M742,1,0)))</f>
        <v/>
      </c>
      <c r="P742" s="31">
        <f>IF(I742="H",INDEX(Matches!$L:$L,AA742),INDEX(Matches!$N:$N,AA742))</f>
        <v/>
      </c>
      <c r="Q742" s="31">
        <f>INDEX(Matches!$M:$M,AA742)</f>
        <v/>
      </c>
      <c r="R742" s="31">
        <f>IF(I742="H",INDEX(Matches!$N:$N,AA742),INDEX(Matches!$L:$L,AA742))</f>
        <v/>
      </c>
      <c r="S742" s="33">
        <f>IF(I742="H",INDEX(Matches!$O:$O,AA742),INDEX(Matches!$P:$P,AA742))</f>
        <v/>
      </c>
      <c r="T742" s="33">
        <f>IF(INDEX(Matches!$J:$J,AA742)="","",IF(I742="H",INDEX(Matches!$J:$J,AA742),INDEX(Matches!$K:$K,AA742)))</f>
        <v/>
      </c>
      <c r="U742" s="33">
        <f>IF(INDEX(Matches!$K:$K,AA742)="","",IF(I742="H",INDEX(Matches!$K:$K,AA742),INDEX(Matches!$J:$J,AA742)))</f>
        <v/>
      </c>
      <c r="V742" s="30">
        <f>IF(T742="","",T742-U742)</f>
        <v/>
      </c>
      <c r="W742" s="33">
        <f>IF(I742="H",INDEX(Matches!$T:$T,AA742),INDEX(Matches!$U:$U,AA742))</f>
        <v/>
      </c>
      <c r="X742" s="11">
        <f>INDEX(Matches!$X:$X,AA742)</f>
        <v/>
      </c>
      <c r="Y742" s="30">
        <f>IF(O742="","",O742-S742)</f>
        <v/>
      </c>
      <c r="Z742" s="30">
        <f>IF(W742="","",W742-S742)</f>
        <v/>
      </c>
      <c r="AA742" s="24">
        <f>MATCH(J742,Matches!$A:$A,0)</f>
        <v/>
      </c>
      <c r="AB742" s="33" t="n"/>
      <c r="AC742" s="33" t="n">
        <v>0.8234239177515769</v>
      </c>
      <c r="AD742" s="24" t="n"/>
      <c r="AE742" s="24" t="n">
        <v>5</v>
      </c>
      <c r="AF742" s="33" t="n"/>
      <c r="AG742" s="33" t="n"/>
    </row>
    <row r="743">
      <c r="A743" s="24" t="inlineStr">
        <is>
          <t>Tottenham|20</t>
        </is>
      </c>
      <c r="B743" s="24" t="inlineStr">
        <is>
          <t>E0</t>
        </is>
      </c>
      <c r="C743" s="24" t="inlineStr">
        <is>
          <t>Premier League</t>
        </is>
      </c>
      <c r="D743" s="24" t="inlineStr">
        <is>
          <t>Tottenham</t>
        </is>
      </c>
      <c r="E743" s="24" t="n">
        <v>20</v>
      </c>
      <c r="F743" s="24" t="n">
        <v>5</v>
      </c>
      <c r="G743" s="29" t="n">
        <v>46393.8125</v>
      </c>
      <c r="H743" s="24" t="inlineStr">
        <is>
          <t>Fulham</t>
        </is>
      </c>
      <c r="I743" s="24" t="inlineStr">
        <is>
          <t>A</t>
        </is>
      </c>
      <c r="J743" s="24" t="inlineStr">
        <is>
          <t>E0-Fulham-Tottenha</t>
        </is>
      </c>
      <c r="K743" s="24" t="n">
        <v>16</v>
      </c>
      <c r="L743" s="11">
        <f>IF(INDEX(Matches!$X:$X,AA743)=0,"",IF(I743="H",INDEX(Matches!$H:$H,AA743),INDEX(Matches!$I:$I,AA743)))</f>
        <v/>
      </c>
      <c r="M743" s="11">
        <f>IF(INDEX(Matches!$X:$X,AA743)=0,"",IF(I743="H",INDEX(Matches!$I:$I,AA743),INDEX(Matches!$H:$H,AA743)))</f>
        <v/>
      </c>
      <c r="N743" s="11">
        <f>IF(L743="","",IF(L743&gt;M743,"W",IF(L743=M743,"D","L")))</f>
        <v/>
      </c>
      <c r="O743" s="11">
        <f>IF(L743="","",IF(L743&gt;M743,3,IF(L743=M743,1,0)))</f>
        <v/>
      </c>
      <c r="P743" s="31">
        <f>IF(I743="H",INDEX(Matches!$L:$L,AA743),INDEX(Matches!$N:$N,AA743))</f>
        <v/>
      </c>
      <c r="Q743" s="31">
        <f>INDEX(Matches!$M:$M,AA743)</f>
        <v/>
      </c>
      <c r="R743" s="31">
        <f>IF(I743="H",INDEX(Matches!$N:$N,AA743),INDEX(Matches!$L:$L,AA743))</f>
        <v/>
      </c>
      <c r="S743" s="33">
        <f>IF(I743="H",INDEX(Matches!$O:$O,AA743),INDEX(Matches!$P:$P,AA743))</f>
        <v/>
      </c>
      <c r="T743" s="33">
        <f>IF(INDEX(Matches!$J:$J,AA743)="","",IF(I743="H",INDEX(Matches!$J:$J,AA743),INDEX(Matches!$K:$K,AA743)))</f>
        <v/>
      </c>
      <c r="U743" s="33">
        <f>IF(INDEX(Matches!$K:$K,AA743)="","",IF(I743="H",INDEX(Matches!$K:$K,AA743),INDEX(Matches!$J:$J,AA743)))</f>
        <v/>
      </c>
      <c r="V743" s="30">
        <f>IF(T743="","",T743-U743)</f>
        <v/>
      </c>
      <c r="W743" s="33">
        <f>IF(I743="H",INDEX(Matches!$T:$T,AA743),INDEX(Matches!$U:$U,AA743))</f>
        <v/>
      </c>
      <c r="X743" s="11">
        <f>INDEX(Matches!$X:$X,AA743)</f>
        <v/>
      </c>
      <c r="Y743" s="30">
        <f>IF(O743="","",O743-S743)</f>
        <v/>
      </c>
      <c r="Z743" s="30">
        <f>IF(W743="","",W743-S743)</f>
        <v/>
      </c>
      <c r="AA743" s="24">
        <f>MATCH(J743,Matches!$A:$A,0)</f>
        <v/>
      </c>
      <c r="AB743" s="33" t="n"/>
      <c r="AC743" s="33" t="n">
        <v>1.55153125239322</v>
      </c>
      <c r="AD743" s="24" t="n"/>
      <c r="AE743" s="24" t="n">
        <v>5</v>
      </c>
      <c r="AF743" s="33" t="n"/>
      <c r="AG743" s="33" t="n"/>
    </row>
    <row r="744">
      <c r="A744" s="24" t="inlineStr">
        <is>
          <t>Tottenham|21</t>
        </is>
      </c>
      <c r="B744" s="24" t="inlineStr">
        <is>
          <t>E0</t>
        </is>
      </c>
      <c r="C744" s="24" t="inlineStr">
        <is>
          <t>Premier League</t>
        </is>
      </c>
      <c r="D744" s="24" t="inlineStr">
        <is>
          <t>Tottenham</t>
        </is>
      </c>
      <c r="E744" s="24" t="n">
        <v>21</v>
      </c>
      <c r="F744" s="24" t="n">
        <v>6</v>
      </c>
      <c r="G744" s="29" t="n">
        <v>46403.625</v>
      </c>
      <c r="H744" s="24" t="inlineStr">
        <is>
          <t>Leeds</t>
        </is>
      </c>
      <c r="I744" s="24" t="inlineStr">
        <is>
          <t>H</t>
        </is>
      </c>
      <c r="J744" s="24" t="inlineStr">
        <is>
          <t>E0-Tottenha-Leeds</t>
        </is>
      </c>
      <c r="K744" s="24" t="n">
        <v>14</v>
      </c>
      <c r="L744" s="11">
        <f>IF(INDEX(Matches!$X:$X,AA744)=0,"",IF(I744="H",INDEX(Matches!$H:$H,AA744),INDEX(Matches!$I:$I,AA744)))</f>
        <v/>
      </c>
      <c r="M744" s="11">
        <f>IF(INDEX(Matches!$X:$X,AA744)=0,"",IF(I744="H",INDEX(Matches!$I:$I,AA744),INDEX(Matches!$H:$H,AA744)))</f>
        <v/>
      </c>
      <c r="N744" s="11">
        <f>IF(L744="","",IF(L744&gt;M744,"W",IF(L744=M744,"D","L")))</f>
        <v/>
      </c>
      <c r="O744" s="11">
        <f>IF(L744="","",IF(L744&gt;M744,3,IF(L744=M744,1,0)))</f>
        <v/>
      </c>
      <c r="P744" s="31">
        <f>IF(I744="H",INDEX(Matches!$L:$L,AA744),INDEX(Matches!$N:$N,AA744))</f>
        <v/>
      </c>
      <c r="Q744" s="31">
        <f>INDEX(Matches!$M:$M,AA744)</f>
        <v/>
      </c>
      <c r="R744" s="31">
        <f>IF(I744="H",INDEX(Matches!$N:$N,AA744),INDEX(Matches!$L:$L,AA744))</f>
        <v/>
      </c>
      <c r="S744" s="33">
        <f>IF(I744="H",INDEX(Matches!$O:$O,AA744),INDEX(Matches!$P:$P,AA744))</f>
        <v/>
      </c>
      <c r="T744" s="33">
        <f>IF(INDEX(Matches!$J:$J,AA744)="","",IF(I744="H",INDEX(Matches!$J:$J,AA744),INDEX(Matches!$K:$K,AA744)))</f>
        <v/>
      </c>
      <c r="U744" s="33">
        <f>IF(INDEX(Matches!$K:$K,AA744)="","",IF(I744="H",INDEX(Matches!$K:$K,AA744),INDEX(Matches!$J:$J,AA744)))</f>
        <v/>
      </c>
      <c r="V744" s="30">
        <f>IF(T744="","",T744-U744)</f>
        <v/>
      </c>
      <c r="W744" s="33">
        <f>IF(I744="H",INDEX(Matches!$T:$T,AA744),INDEX(Matches!$U:$U,AA744))</f>
        <v/>
      </c>
      <c r="X744" s="11">
        <f>INDEX(Matches!$X:$X,AA744)</f>
        <v/>
      </c>
      <c r="Y744" s="30">
        <f>IF(O744="","",O744-S744)</f>
        <v/>
      </c>
      <c r="Z744" s="30">
        <f>IF(W744="","",W744-S744)</f>
        <v/>
      </c>
      <c r="AA744" s="24">
        <f>MATCH(J744,Matches!$A:$A,0)</f>
        <v/>
      </c>
      <c r="AB744" s="33" t="n"/>
      <c r="AC744" s="33" t="n">
        <v>1.853491921389961</v>
      </c>
      <c r="AD744" s="24" t="n"/>
      <c r="AE744" s="24" t="n">
        <v>6</v>
      </c>
      <c r="AF744" s="33" t="n"/>
      <c r="AG744" s="33" t="n"/>
    </row>
    <row r="745">
      <c r="A745" s="24" t="inlineStr">
        <is>
          <t>Tottenham|22</t>
        </is>
      </c>
      <c r="B745" s="24" t="inlineStr">
        <is>
          <t>E0</t>
        </is>
      </c>
      <c r="C745" s="24" t="inlineStr">
        <is>
          <t>Premier League</t>
        </is>
      </c>
      <c r="D745" s="24" t="inlineStr">
        <is>
          <t>Tottenham</t>
        </is>
      </c>
      <c r="E745" s="24" t="n">
        <v>22</v>
      </c>
      <c r="F745" s="24" t="n">
        <v>6</v>
      </c>
      <c r="G745" s="29" t="n">
        <v>46410.625</v>
      </c>
      <c r="H745" s="24" t="inlineStr">
        <is>
          <t>Crystal Palace</t>
        </is>
      </c>
      <c r="I745" s="24" t="inlineStr">
        <is>
          <t>A</t>
        </is>
      </c>
      <c r="J745" s="24" t="inlineStr">
        <is>
          <t>E0-CrystalP-Tottenha</t>
        </is>
      </c>
      <c r="K745" s="24" t="n">
        <v>15</v>
      </c>
      <c r="L745" s="11">
        <f>IF(INDEX(Matches!$X:$X,AA745)=0,"",IF(I745="H",INDEX(Matches!$H:$H,AA745),INDEX(Matches!$I:$I,AA745)))</f>
        <v/>
      </c>
      <c r="M745" s="11">
        <f>IF(INDEX(Matches!$X:$X,AA745)=0,"",IF(I745="H",INDEX(Matches!$I:$I,AA745),INDEX(Matches!$H:$H,AA745)))</f>
        <v/>
      </c>
      <c r="N745" s="11">
        <f>IF(L745="","",IF(L745&gt;M745,"W",IF(L745=M745,"D","L")))</f>
        <v/>
      </c>
      <c r="O745" s="11">
        <f>IF(L745="","",IF(L745&gt;M745,3,IF(L745=M745,1,0)))</f>
        <v/>
      </c>
      <c r="P745" s="31">
        <f>IF(I745="H",INDEX(Matches!$L:$L,AA745),INDEX(Matches!$N:$N,AA745))</f>
        <v/>
      </c>
      <c r="Q745" s="31">
        <f>INDEX(Matches!$M:$M,AA745)</f>
        <v/>
      </c>
      <c r="R745" s="31">
        <f>IF(I745="H",INDEX(Matches!$N:$N,AA745),INDEX(Matches!$L:$L,AA745))</f>
        <v/>
      </c>
      <c r="S745" s="33">
        <f>IF(I745="H",INDEX(Matches!$O:$O,AA745),INDEX(Matches!$P:$P,AA745))</f>
        <v/>
      </c>
      <c r="T745" s="33">
        <f>IF(INDEX(Matches!$J:$J,AA745)="","",IF(I745="H",INDEX(Matches!$J:$J,AA745),INDEX(Matches!$K:$K,AA745)))</f>
        <v/>
      </c>
      <c r="U745" s="33">
        <f>IF(INDEX(Matches!$K:$K,AA745)="","",IF(I745="H",INDEX(Matches!$K:$K,AA745),INDEX(Matches!$J:$J,AA745)))</f>
        <v/>
      </c>
      <c r="V745" s="30">
        <f>IF(T745="","",T745-U745)</f>
        <v/>
      </c>
      <c r="W745" s="33">
        <f>IF(I745="H",INDEX(Matches!$T:$T,AA745),INDEX(Matches!$U:$U,AA745))</f>
        <v/>
      </c>
      <c r="X745" s="11">
        <f>INDEX(Matches!$X:$X,AA745)</f>
        <v/>
      </c>
      <c r="Y745" s="30">
        <f>IF(O745="","",O745-S745)</f>
        <v/>
      </c>
      <c r="Z745" s="30">
        <f>IF(W745="","",W745-S745)</f>
        <v/>
      </c>
      <c r="AA745" s="24">
        <f>MATCH(J745,Matches!$A:$A,0)</f>
        <v/>
      </c>
      <c r="AB745" s="33" t="n"/>
      <c r="AC745" s="33" t="n">
        <v>1.613020411890316</v>
      </c>
      <c r="AD745" s="24" t="n"/>
      <c r="AE745" s="24" t="n">
        <v>6</v>
      </c>
      <c r="AF745" s="33" t="n"/>
      <c r="AG745" s="33" t="n"/>
    </row>
    <row r="746">
      <c r="A746" s="24" t="inlineStr">
        <is>
          <t>Tottenham|23</t>
        </is>
      </c>
      <c r="B746" s="24" t="inlineStr">
        <is>
          <t>E0</t>
        </is>
      </c>
      <c r="C746" s="24" t="inlineStr">
        <is>
          <t>Premier League</t>
        </is>
      </c>
      <c r="D746" s="24" t="inlineStr">
        <is>
          <t>Tottenham</t>
        </is>
      </c>
      <c r="E746" s="24" t="n">
        <v>23</v>
      </c>
      <c r="F746" s="24" t="n">
        <v>6</v>
      </c>
      <c r="G746" s="29" t="n">
        <v>46417.625</v>
      </c>
      <c r="H746" s="24" t="inlineStr">
        <is>
          <t>Sunderland</t>
        </is>
      </c>
      <c r="I746" s="24" t="inlineStr">
        <is>
          <t>H</t>
        </is>
      </c>
      <c r="J746" s="24" t="inlineStr">
        <is>
          <t>E0-Tottenha-Sunderla</t>
        </is>
      </c>
      <c r="K746" s="24" t="n">
        <v>17</v>
      </c>
      <c r="L746" s="11">
        <f>IF(INDEX(Matches!$X:$X,AA746)=0,"",IF(I746="H",INDEX(Matches!$H:$H,AA746),INDEX(Matches!$I:$I,AA746)))</f>
        <v/>
      </c>
      <c r="M746" s="11">
        <f>IF(INDEX(Matches!$X:$X,AA746)=0,"",IF(I746="H",INDEX(Matches!$I:$I,AA746),INDEX(Matches!$H:$H,AA746)))</f>
        <v/>
      </c>
      <c r="N746" s="11">
        <f>IF(L746="","",IF(L746&gt;M746,"W",IF(L746=M746,"D","L")))</f>
        <v/>
      </c>
      <c r="O746" s="11">
        <f>IF(L746="","",IF(L746&gt;M746,3,IF(L746=M746,1,0)))</f>
        <v/>
      </c>
      <c r="P746" s="31">
        <f>IF(I746="H",INDEX(Matches!$L:$L,AA746),INDEX(Matches!$N:$N,AA746))</f>
        <v/>
      </c>
      <c r="Q746" s="31">
        <f>INDEX(Matches!$M:$M,AA746)</f>
        <v/>
      </c>
      <c r="R746" s="31">
        <f>IF(I746="H",INDEX(Matches!$N:$N,AA746),INDEX(Matches!$L:$L,AA746))</f>
        <v/>
      </c>
      <c r="S746" s="33">
        <f>IF(I746="H",INDEX(Matches!$O:$O,AA746),INDEX(Matches!$P:$P,AA746))</f>
        <v/>
      </c>
      <c r="T746" s="33">
        <f>IF(INDEX(Matches!$J:$J,AA746)="","",IF(I746="H",INDEX(Matches!$J:$J,AA746),INDEX(Matches!$K:$K,AA746)))</f>
        <v/>
      </c>
      <c r="U746" s="33">
        <f>IF(INDEX(Matches!$K:$K,AA746)="","",IF(I746="H",INDEX(Matches!$K:$K,AA746),INDEX(Matches!$J:$J,AA746)))</f>
        <v/>
      </c>
      <c r="V746" s="30">
        <f>IF(T746="","",T746-U746)</f>
        <v/>
      </c>
      <c r="W746" s="33">
        <f>IF(I746="H",INDEX(Matches!$T:$T,AA746),INDEX(Matches!$U:$U,AA746))</f>
        <v/>
      </c>
      <c r="X746" s="11">
        <f>INDEX(Matches!$X:$X,AA746)</f>
        <v/>
      </c>
      <c r="Y746" s="30">
        <f>IF(O746="","",O746-S746)</f>
        <v/>
      </c>
      <c r="Z746" s="30">
        <f>IF(W746="","",W746-S746)</f>
        <v/>
      </c>
      <c r="AA746" s="24">
        <f>MATCH(J746,Matches!$A:$A,0)</f>
        <v/>
      </c>
      <c r="AB746" s="33" t="n"/>
      <c r="AC746" s="33" t="n">
        <v>1.950902308842838</v>
      </c>
      <c r="AD746" s="24" t="n"/>
      <c r="AE746" s="24" t="n">
        <v>6</v>
      </c>
      <c r="AF746" s="33" t="n"/>
      <c r="AG746" s="33" t="n"/>
    </row>
    <row r="747">
      <c r="A747" s="24" t="inlineStr">
        <is>
          <t>Tottenham|24</t>
        </is>
      </c>
      <c r="B747" s="24" t="inlineStr">
        <is>
          <t>E0</t>
        </is>
      </c>
      <c r="C747" s="24" t="inlineStr">
        <is>
          <t>Premier League</t>
        </is>
      </c>
      <c r="D747" s="24" t="inlineStr">
        <is>
          <t>Tottenham</t>
        </is>
      </c>
      <c r="E747" s="24" t="n">
        <v>24</v>
      </c>
      <c r="F747" s="24" t="n">
        <v>6</v>
      </c>
      <c r="G747" s="29" t="n">
        <v>46424.625</v>
      </c>
      <c r="H747" s="24" t="inlineStr">
        <is>
          <t>Ipswich</t>
        </is>
      </c>
      <c r="I747" s="24" t="inlineStr">
        <is>
          <t>A</t>
        </is>
      </c>
      <c r="J747" s="24" t="inlineStr">
        <is>
          <t>E0-Ipswich-Tottenha</t>
        </is>
      </c>
      <c r="K747" s="24" t="n">
        <v>19</v>
      </c>
      <c r="L747" s="11">
        <f>IF(INDEX(Matches!$X:$X,AA747)=0,"",IF(I747="H",INDEX(Matches!$H:$H,AA747),INDEX(Matches!$I:$I,AA747)))</f>
        <v/>
      </c>
      <c r="M747" s="11">
        <f>IF(INDEX(Matches!$X:$X,AA747)=0,"",IF(I747="H",INDEX(Matches!$I:$I,AA747),INDEX(Matches!$H:$H,AA747)))</f>
        <v/>
      </c>
      <c r="N747" s="11">
        <f>IF(L747="","",IF(L747&gt;M747,"W",IF(L747=M747,"D","L")))</f>
        <v/>
      </c>
      <c r="O747" s="11">
        <f>IF(L747="","",IF(L747&gt;M747,3,IF(L747=M747,1,0)))</f>
        <v/>
      </c>
      <c r="P747" s="31">
        <f>IF(I747="H",INDEX(Matches!$L:$L,AA747),INDEX(Matches!$N:$N,AA747))</f>
        <v/>
      </c>
      <c r="Q747" s="31">
        <f>INDEX(Matches!$M:$M,AA747)</f>
        <v/>
      </c>
      <c r="R747" s="31">
        <f>IF(I747="H",INDEX(Matches!$N:$N,AA747),INDEX(Matches!$L:$L,AA747))</f>
        <v/>
      </c>
      <c r="S747" s="33">
        <f>IF(I747="H",INDEX(Matches!$O:$O,AA747),INDEX(Matches!$P:$P,AA747))</f>
        <v/>
      </c>
      <c r="T747" s="33">
        <f>IF(INDEX(Matches!$J:$J,AA747)="","",IF(I747="H",INDEX(Matches!$J:$J,AA747),INDEX(Matches!$K:$K,AA747)))</f>
        <v/>
      </c>
      <c r="U747" s="33">
        <f>IF(INDEX(Matches!$K:$K,AA747)="","",IF(I747="H",INDEX(Matches!$K:$K,AA747),INDEX(Matches!$J:$J,AA747)))</f>
        <v/>
      </c>
      <c r="V747" s="30">
        <f>IF(T747="","",T747-U747)</f>
        <v/>
      </c>
      <c r="W747" s="33">
        <f>IF(I747="H",INDEX(Matches!$T:$T,AA747),INDEX(Matches!$U:$U,AA747))</f>
        <v/>
      </c>
      <c r="X747" s="11">
        <f>INDEX(Matches!$X:$X,AA747)</f>
        <v/>
      </c>
      <c r="Y747" s="30">
        <f>IF(O747="","",O747-S747)</f>
        <v/>
      </c>
      <c r="Z747" s="30">
        <f>IF(W747="","",W747-S747)</f>
        <v/>
      </c>
      <c r="AA747" s="24">
        <f>MATCH(J747,Matches!$A:$A,0)</f>
        <v/>
      </c>
      <c r="AB747" s="33" t="n"/>
      <c r="AC747" s="33" t="n">
        <v>1.863095742660892</v>
      </c>
      <c r="AD747" s="24" t="n"/>
      <c r="AE747" s="24" t="n">
        <v>6</v>
      </c>
      <c r="AF747" s="33" t="n"/>
      <c r="AG747" s="33" t="n"/>
    </row>
    <row r="748">
      <c r="A748" s="24" t="inlineStr">
        <is>
          <t>Tottenham|25</t>
        </is>
      </c>
      <c r="B748" s="24" t="inlineStr">
        <is>
          <t>E0</t>
        </is>
      </c>
      <c r="C748" s="24" t="inlineStr">
        <is>
          <t>Premier League</t>
        </is>
      </c>
      <c r="D748" s="24" t="inlineStr">
        <is>
          <t>Tottenham</t>
        </is>
      </c>
      <c r="E748" s="24" t="n">
        <v>25</v>
      </c>
      <c r="F748" s="24" t="n">
        <v>7</v>
      </c>
      <c r="G748" s="29" t="n">
        <v>46428.83333333334</v>
      </c>
      <c r="H748" s="24" t="inlineStr">
        <is>
          <t>Man City</t>
        </is>
      </c>
      <c r="I748" s="24" t="inlineStr">
        <is>
          <t>H</t>
        </is>
      </c>
      <c r="J748" s="24" t="inlineStr">
        <is>
          <t>E0-Tottenha-ManCity</t>
        </is>
      </c>
      <c r="K748" s="24" t="n">
        <v>2</v>
      </c>
      <c r="L748" s="11">
        <f>IF(INDEX(Matches!$X:$X,AA748)=0,"",IF(I748="H",INDEX(Matches!$H:$H,AA748),INDEX(Matches!$I:$I,AA748)))</f>
        <v/>
      </c>
      <c r="M748" s="11">
        <f>IF(INDEX(Matches!$X:$X,AA748)=0,"",IF(I748="H",INDEX(Matches!$I:$I,AA748),INDEX(Matches!$H:$H,AA748)))</f>
        <v/>
      </c>
      <c r="N748" s="11">
        <f>IF(L748="","",IF(L748&gt;M748,"W",IF(L748=M748,"D","L")))</f>
        <v/>
      </c>
      <c r="O748" s="11">
        <f>IF(L748="","",IF(L748&gt;M748,3,IF(L748=M748,1,0)))</f>
        <v/>
      </c>
      <c r="P748" s="31">
        <f>IF(I748="H",INDEX(Matches!$L:$L,AA748),INDEX(Matches!$N:$N,AA748))</f>
        <v/>
      </c>
      <c r="Q748" s="31">
        <f>INDEX(Matches!$M:$M,AA748)</f>
        <v/>
      </c>
      <c r="R748" s="31">
        <f>IF(I748="H",INDEX(Matches!$N:$N,AA748),INDEX(Matches!$L:$L,AA748))</f>
        <v/>
      </c>
      <c r="S748" s="33">
        <f>IF(I748="H",INDEX(Matches!$O:$O,AA748),INDEX(Matches!$P:$P,AA748))</f>
        <v/>
      </c>
      <c r="T748" s="33">
        <f>IF(INDEX(Matches!$J:$J,AA748)="","",IF(I748="H",INDEX(Matches!$J:$J,AA748),INDEX(Matches!$K:$K,AA748)))</f>
        <v/>
      </c>
      <c r="U748" s="33">
        <f>IF(INDEX(Matches!$K:$K,AA748)="","",IF(I748="H",INDEX(Matches!$K:$K,AA748),INDEX(Matches!$J:$J,AA748)))</f>
        <v/>
      </c>
      <c r="V748" s="30">
        <f>IF(T748="","",T748-U748)</f>
        <v/>
      </c>
      <c r="W748" s="33">
        <f>IF(I748="H",INDEX(Matches!$T:$T,AA748),INDEX(Matches!$U:$U,AA748))</f>
        <v/>
      </c>
      <c r="X748" s="11">
        <f>INDEX(Matches!$X:$X,AA748)</f>
        <v/>
      </c>
      <c r="Y748" s="30">
        <f>IF(O748="","",O748-S748)</f>
        <v/>
      </c>
      <c r="Z748" s="30">
        <f>IF(W748="","",W748-S748)</f>
        <v/>
      </c>
      <c r="AA748" s="24">
        <f>MATCH(J748,Matches!$A:$A,0)</f>
        <v/>
      </c>
      <c r="AB748" s="33" t="n"/>
      <c r="AC748" s="33" t="n">
        <v>1.122065182086937</v>
      </c>
      <c r="AD748" s="24" t="n"/>
      <c r="AE748" s="24" t="n">
        <v>7</v>
      </c>
      <c r="AF748" s="33" t="n"/>
      <c r="AG748" s="33" t="n"/>
    </row>
    <row r="749">
      <c r="A749" s="24" t="inlineStr">
        <is>
          <t>Tottenham|26</t>
        </is>
      </c>
      <c r="B749" s="24" t="inlineStr">
        <is>
          <t>E0</t>
        </is>
      </c>
      <c r="C749" s="24" t="inlineStr">
        <is>
          <t>Premier League</t>
        </is>
      </c>
      <c r="D749" s="24" t="inlineStr">
        <is>
          <t>Tottenham</t>
        </is>
      </c>
      <c r="E749" s="24" t="n">
        <v>26</v>
      </c>
      <c r="F749" s="24" t="n">
        <v>7</v>
      </c>
      <c r="G749" s="29" t="n">
        <v>46438.625</v>
      </c>
      <c r="H749" s="24" t="inlineStr">
        <is>
          <t>Brighton</t>
        </is>
      </c>
      <c r="I749" s="24" t="inlineStr">
        <is>
          <t>A</t>
        </is>
      </c>
      <c r="J749" s="24" t="inlineStr">
        <is>
          <t>E0-Brighton-Tottenha</t>
        </is>
      </c>
      <c r="K749" s="24" t="n">
        <v>8</v>
      </c>
      <c r="L749" s="11">
        <f>IF(INDEX(Matches!$X:$X,AA749)=0,"",IF(I749="H",INDEX(Matches!$H:$H,AA749),INDEX(Matches!$I:$I,AA749)))</f>
        <v/>
      </c>
      <c r="M749" s="11">
        <f>IF(INDEX(Matches!$X:$X,AA749)=0,"",IF(I749="H",INDEX(Matches!$I:$I,AA749),INDEX(Matches!$H:$H,AA749)))</f>
        <v/>
      </c>
      <c r="N749" s="11">
        <f>IF(L749="","",IF(L749&gt;M749,"W",IF(L749=M749,"D","L")))</f>
        <v/>
      </c>
      <c r="O749" s="11">
        <f>IF(L749="","",IF(L749&gt;M749,3,IF(L749=M749,1,0)))</f>
        <v/>
      </c>
      <c r="P749" s="31">
        <f>IF(I749="H",INDEX(Matches!$L:$L,AA749),INDEX(Matches!$N:$N,AA749))</f>
        <v/>
      </c>
      <c r="Q749" s="31">
        <f>INDEX(Matches!$M:$M,AA749)</f>
        <v/>
      </c>
      <c r="R749" s="31">
        <f>IF(I749="H",INDEX(Matches!$N:$N,AA749),INDEX(Matches!$L:$L,AA749))</f>
        <v/>
      </c>
      <c r="S749" s="33">
        <f>IF(I749="H",INDEX(Matches!$O:$O,AA749),INDEX(Matches!$P:$P,AA749))</f>
        <v/>
      </c>
      <c r="T749" s="33">
        <f>IF(INDEX(Matches!$J:$J,AA749)="","",IF(I749="H",INDEX(Matches!$J:$J,AA749),INDEX(Matches!$K:$K,AA749)))</f>
        <v/>
      </c>
      <c r="U749" s="33">
        <f>IF(INDEX(Matches!$K:$K,AA749)="","",IF(I749="H",INDEX(Matches!$K:$K,AA749),INDEX(Matches!$J:$J,AA749)))</f>
        <v/>
      </c>
      <c r="V749" s="30">
        <f>IF(T749="","",T749-U749)</f>
        <v/>
      </c>
      <c r="W749" s="33">
        <f>IF(I749="H",INDEX(Matches!$T:$T,AA749),INDEX(Matches!$U:$U,AA749))</f>
        <v/>
      </c>
      <c r="X749" s="11">
        <f>INDEX(Matches!$X:$X,AA749)</f>
        <v/>
      </c>
      <c r="Y749" s="30">
        <f>IF(O749="","",O749-S749)</f>
        <v/>
      </c>
      <c r="Z749" s="30">
        <f>IF(W749="","",W749-S749)</f>
        <v/>
      </c>
      <c r="AA749" s="24">
        <f>MATCH(J749,Matches!$A:$A,0)</f>
        <v/>
      </c>
      <c r="AB749" s="33" t="n"/>
      <c r="AC749" s="33" t="n">
        <v>1.312865282790395</v>
      </c>
      <c r="AD749" s="24" t="n"/>
      <c r="AE749" s="24" t="n">
        <v>7</v>
      </c>
      <c r="AF749" s="33" t="n"/>
      <c r="AG749" s="33" t="n"/>
    </row>
    <row r="750">
      <c r="A750" s="24" t="inlineStr">
        <is>
          <t>Tottenham|27</t>
        </is>
      </c>
      <c r="B750" s="24" t="inlineStr">
        <is>
          <t>E0</t>
        </is>
      </c>
      <c r="C750" s="24" t="inlineStr">
        <is>
          <t>Premier League</t>
        </is>
      </c>
      <c r="D750" s="24" t="inlineStr">
        <is>
          <t>Tottenham</t>
        </is>
      </c>
      <c r="E750" s="24" t="n">
        <v>27</v>
      </c>
      <c r="F750" s="24" t="n">
        <v>7</v>
      </c>
      <c r="G750" s="29" t="n">
        <v>46445.625</v>
      </c>
      <c r="H750" s="24" t="inlineStr">
        <is>
          <t>Liverpool</t>
        </is>
      </c>
      <c r="I750" s="24" t="inlineStr">
        <is>
          <t>H</t>
        </is>
      </c>
      <c r="J750" s="24" t="inlineStr">
        <is>
          <t>E0-Tottenha-Liverpoo</t>
        </is>
      </c>
      <c r="K750" s="24" t="n">
        <v>3</v>
      </c>
      <c r="L750" s="11">
        <f>IF(INDEX(Matches!$X:$X,AA750)=0,"",IF(I750="H",INDEX(Matches!$H:$H,AA750),INDEX(Matches!$I:$I,AA750)))</f>
        <v/>
      </c>
      <c r="M750" s="11">
        <f>IF(INDEX(Matches!$X:$X,AA750)=0,"",IF(I750="H",INDEX(Matches!$I:$I,AA750),INDEX(Matches!$H:$H,AA750)))</f>
        <v/>
      </c>
      <c r="N750" s="11">
        <f>IF(L750="","",IF(L750&gt;M750,"W",IF(L750=M750,"D","L")))</f>
        <v/>
      </c>
      <c r="O750" s="11">
        <f>IF(L750="","",IF(L750&gt;M750,3,IF(L750=M750,1,0)))</f>
        <v/>
      </c>
      <c r="P750" s="31">
        <f>IF(I750="H",INDEX(Matches!$L:$L,AA750),INDEX(Matches!$N:$N,AA750))</f>
        <v/>
      </c>
      <c r="Q750" s="31">
        <f>INDEX(Matches!$M:$M,AA750)</f>
        <v/>
      </c>
      <c r="R750" s="31">
        <f>IF(I750="H",INDEX(Matches!$N:$N,AA750),INDEX(Matches!$L:$L,AA750))</f>
        <v/>
      </c>
      <c r="S750" s="33">
        <f>IF(I750="H",INDEX(Matches!$O:$O,AA750),INDEX(Matches!$P:$P,AA750))</f>
        <v/>
      </c>
      <c r="T750" s="33">
        <f>IF(INDEX(Matches!$J:$J,AA750)="","",IF(I750="H",INDEX(Matches!$J:$J,AA750),INDEX(Matches!$K:$K,AA750)))</f>
        <v/>
      </c>
      <c r="U750" s="33">
        <f>IF(INDEX(Matches!$K:$K,AA750)="","",IF(I750="H",INDEX(Matches!$K:$K,AA750),INDEX(Matches!$J:$J,AA750)))</f>
        <v/>
      </c>
      <c r="V750" s="30">
        <f>IF(T750="","",T750-U750)</f>
        <v/>
      </c>
      <c r="W750" s="33">
        <f>IF(I750="H",INDEX(Matches!$T:$T,AA750),INDEX(Matches!$U:$U,AA750))</f>
        <v/>
      </c>
      <c r="X750" s="11">
        <f>INDEX(Matches!$X:$X,AA750)</f>
        <v/>
      </c>
      <c r="Y750" s="30">
        <f>IF(O750="","",O750-S750)</f>
        <v/>
      </c>
      <c r="Z750" s="30">
        <f>IF(W750="","",W750-S750)</f>
        <v/>
      </c>
      <c r="AA750" s="24">
        <f>MATCH(J750,Matches!$A:$A,0)</f>
        <v/>
      </c>
      <c r="AB750" s="33" t="n"/>
      <c r="AC750" s="33" t="n">
        <v>1.255059734528269</v>
      </c>
      <c r="AD750" s="24" t="n"/>
      <c r="AE750" s="24" t="n">
        <v>7</v>
      </c>
      <c r="AF750" s="33" t="n"/>
      <c r="AG750" s="33" t="n"/>
    </row>
    <row r="751">
      <c r="A751" s="24" t="inlineStr">
        <is>
          <t>Tottenham|28</t>
        </is>
      </c>
      <c r="B751" s="24" t="inlineStr">
        <is>
          <t>E0</t>
        </is>
      </c>
      <c r="C751" s="24" t="inlineStr">
        <is>
          <t>Premier League</t>
        </is>
      </c>
      <c r="D751" s="24" t="inlineStr">
        <is>
          <t>Tottenham</t>
        </is>
      </c>
      <c r="E751" s="24" t="n">
        <v>28</v>
      </c>
      <c r="F751" s="24" t="n">
        <v>7</v>
      </c>
      <c r="G751" s="29" t="n">
        <v>46449.83333333334</v>
      </c>
      <c r="H751" s="24" t="inlineStr">
        <is>
          <t>Bournemouth</t>
        </is>
      </c>
      <c r="I751" s="24" t="inlineStr">
        <is>
          <t>A</t>
        </is>
      </c>
      <c r="J751" s="24" t="inlineStr">
        <is>
          <t>E0-Bournemo-Tottenha</t>
        </is>
      </c>
      <c r="K751" s="24" t="n">
        <v>11</v>
      </c>
      <c r="L751" s="11">
        <f>IF(INDEX(Matches!$X:$X,AA751)=0,"",IF(I751="H",INDEX(Matches!$H:$H,AA751),INDEX(Matches!$I:$I,AA751)))</f>
        <v/>
      </c>
      <c r="M751" s="11">
        <f>IF(INDEX(Matches!$X:$X,AA751)=0,"",IF(I751="H",INDEX(Matches!$I:$I,AA751),INDEX(Matches!$H:$H,AA751)))</f>
        <v/>
      </c>
      <c r="N751" s="11">
        <f>IF(L751="","",IF(L751&gt;M751,"W",IF(L751=M751,"D","L")))</f>
        <v/>
      </c>
      <c r="O751" s="11">
        <f>IF(L751="","",IF(L751&gt;M751,3,IF(L751=M751,1,0)))</f>
        <v/>
      </c>
      <c r="P751" s="31">
        <f>IF(I751="H",INDEX(Matches!$L:$L,AA751),INDEX(Matches!$N:$N,AA751))</f>
        <v/>
      </c>
      <c r="Q751" s="31">
        <f>INDEX(Matches!$M:$M,AA751)</f>
        <v/>
      </c>
      <c r="R751" s="31">
        <f>IF(I751="H",INDEX(Matches!$N:$N,AA751),INDEX(Matches!$L:$L,AA751))</f>
        <v/>
      </c>
      <c r="S751" s="33">
        <f>IF(I751="H",INDEX(Matches!$O:$O,AA751),INDEX(Matches!$P:$P,AA751))</f>
        <v/>
      </c>
      <c r="T751" s="33">
        <f>IF(INDEX(Matches!$J:$J,AA751)="","",IF(I751="H",INDEX(Matches!$J:$J,AA751),INDEX(Matches!$K:$K,AA751)))</f>
        <v/>
      </c>
      <c r="U751" s="33">
        <f>IF(INDEX(Matches!$K:$K,AA751)="","",IF(I751="H",INDEX(Matches!$K:$K,AA751),INDEX(Matches!$J:$J,AA751)))</f>
        <v/>
      </c>
      <c r="V751" s="30">
        <f>IF(T751="","",T751-U751)</f>
        <v/>
      </c>
      <c r="W751" s="33">
        <f>IF(I751="H",INDEX(Matches!$T:$T,AA751),INDEX(Matches!$U:$U,AA751))</f>
        <v/>
      </c>
      <c r="X751" s="11">
        <f>INDEX(Matches!$X:$X,AA751)</f>
        <v/>
      </c>
      <c r="Y751" s="30">
        <f>IF(O751="","",O751-S751)</f>
        <v/>
      </c>
      <c r="Z751" s="30">
        <f>IF(W751="","",W751-S751)</f>
        <v/>
      </c>
      <c r="AA751" s="24">
        <f>MATCH(J751,Matches!$A:$A,0)</f>
        <v/>
      </c>
      <c r="AB751" s="33" t="n"/>
      <c r="AC751" s="33" t="n">
        <v>1.402205008983816</v>
      </c>
      <c r="AD751" s="24" t="n"/>
      <c r="AE751" s="24" t="n">
        <v>7</v>
      </c>
      <c r="AF751" s="33" t="n"/>
      <c r="AG751" s="33" t="n"/>
    </row>
    <row r="752">
      <c r="A752" s="24" t="inlineStr">
        <is>
          <t>Tottenham|29</t>
        </is>
      </c>
      <c r="B752" s="24" t="inlineStr">
        <is>
          <t>E0</t>
        </is>
      </c>
      <c r="C752" s="24" t="inlineStr">
        <is>
          <t>Premier League</t>
        </is>
      </c>
      <c r="D752" s="24" t="inlineStr">
        <is>
          <t>Tottenham</t>
        </is>
      </c>
      <c r="E752" s="24" t="n">
        <v>29</v>
      </c>
      <c r="F752" s="24" t="n">
        <v>8</v>
      </c>
      <c r="G752" s="29" t="n">
        <v>46459.625</v>
      </c>
      <c r="H752" s="24" t="inlineStr">
        <is>
          <t>Nott'm Forest</t>
        </is>
      </c>
      <c r="I752" s="24" t="inlineStr">
        <is>
          <t>H</t>
        </is>
      </c>
      <c r="J752" s="24" t="inlineStr">
        <is>
          <t>E0-Tottenha-NottmFor</t>
        </is>
      </c>
      <c r="K752" s="24" t="n">
        <v>13</v>
      </c>
      <c r="L752" s="11">
        <f>IF(INDEX(Matches!$X:$X,AA752)=0,"",IF(I752="H",INDEX(Matches!$H:$H,AA752),INDEX(Matches!$I:$I,AA752)))</f>
        <v/>
      </c>
      <c r="M752" s="11">
        <f>IF(INDEX(Matches!$X:$X,AA752)=0,"",IF(I752="H",INDEX(Matches!$I:$I,AA752),INDEX(Matches!$H:$H,AA752)))</f>
        <v/>
      </c>
      <c r="N752" s="11">
        <f>IF(L752="","",IF(L752&gt;M752,"W",IF(L752=M752,"D","L")))</f>
        <v/>
      </c>
      <c r="O752" s="11">
        <f>IF(L752="","",IF(L752&gt;M752,3,IF(L752=M752,1,0)))</f>
        <v/>
      </c>
      <c r="P752" s="31">
        <f>IF(I752="H",INDEX(Matches!$L:$L,AA752),INDEX(Matches!$N:$N,AA752))</f>
        <v/>
      </c>
      <c r="Q752" s="31">
        <f>INDEX(Matches!$M:$M,AA752)</f>
        <v/>
      </c>
      <c r="R752" s="31">
        <f>IF(I752="H",INDEX(Matches!$N:$N,AA752),INDEX(Matches!$L:$L,AA752))</f>
        <v/>
      </c>
      <c r="S752" s="33">
        <f>IF(I752="H",INDEX(Matches!$O:$O,AA752),INDEX(Matches!$P:$P,AA752))</f>
        <v/>
      </c>
      <c r="T752" s="33">
        <f>IF(INDEX(Matches!$J:$J,AA752)="","",IF(I752="H",INDEX(Matches!$J:$J,AA752),INDEX(Matches!$K:$K,AA752)))</f>
        <v/>
      </c>
      <c r="U752" s="33">
        <f>IF(INDEX(Matches!$K:$K,AA752)="","",IF(I752="H",INDEX(Matches!$K:$K,AA752),INDEX(Matches!$J:$J,AA752)))</f>
        <v/>
      </c>
      <c r="V752" s="30">
        <f>IF(T752="","",T752-U752)</f>
        <v/>
      </c>
      <c r="W752" s="33">
        <f>IF(I752="H",INDEX(Matches!$T:$T,AA752),INDEX(Matches!$U:$U,AA752))</f>
        <v/>
      </c>
      <c r="X752" s="11">
        <f>INDEX(Matches!$X:$X,AA752)</f>
        <v/>
      </c>
      <c r="Y752" s="30">
        <f>IF(O752="","",O752-S752)</f>
        <v/>
      </c>
      <c r="Z752" s="30">
        <f>IF(W752="","",W752-S752)</f>
        <v/>
      </c>
      <c r="AA752" s="24">
        <f>MATCH(J752,Matches!$A:$A,0)</f>
        <v/>
      </c>
      <c r="AB752" s="33" t="n"/>
      <c r="AC752" s="33" t="n">
        <v>1.786341802295572</v>
      </c>
      <c r="AD752" s="24" t="n"/>
      <c r="AE752" s="24" t="n">
        <v>8</v>
      </c>
      <c r="AF752" s="33" t="n"/>
      <c r="AG752" s="33" t="n"/>
    </row>
    <row r="753">
      <c r="A753" s="24" t="inlineStr">
        <is>
          <t>Tottenham|30</t>
        </is>
      </c>
      <c r="B753" s="24" t="inlineStr">
        <is>
          <t>E0</t>
        </is>
      </c>
      <c r="C753" s="24" t="inlineStr">
        <is>
          <t>Premier League</t>
        </is>
      </c>
      <c r="D753" s="24" t="inlineStr">
        <is>
          <t>Tottenham</t>
        </is>
      </c>
      <c r="E753" s="24" t="n">
        <v>30</v>
      </c>
      <c r="F753" s="24" t="n">
        <v>8</v>
      </c>
      <c r="G753" s="29" t="n">
        <v>46466.625</v>
      </c>
      <c r="H753" s="24" t="inlineStr">
        <is>
          <t>Everton</t>
        </is>
      </c>
      <c r="I753" s="24" t="inlineStr">
        <is>
          <t>A</t>
        </is>
      </c>
      <c r="J753" s="24" t="inlineStr">
        <is>
          <t>E0-Everton-Tottenha</t>
        </is>
      </c>
      <c r="K753" s="24" t="n">
        <v>10</v>
      </c>
      <c r="L753" s="11">
        <f>IF(INDEX(Matches!$X:$X,AA753)=0,"",IF(I753="H",INDEX(Matches!$H:$H,AA753),INDEX(Matches!$I:$I,AA753)))</f>
        <v/>
      </c>
      <c r="M753" s="11">
        <f>IF(INDEX(Matches!$X:$X,AA753)=0,"",IF(I753="H",INDEX(Matches!$I:$I,AA753),INDEX(Matches!$H:$H,AA753)))</f>
        <v/>
      </c>
      <c r="N753" s="11">
        <f>IF(L753="","",IF(L753&gt;M753,"W",IF(L753=M753,"D","L")))</f>
        <v/>
      </c>
      <c r="O753" s="11">
        <f>IF(L753="","",IF(L753&gt;M753,3,IF(L753=M753,1,0)))</f>
        <v/>
      </c>
      <c r="P753" s="31">
        <f>IF(I753="H",INDEX(Matches!$L:$L,AA753),INDEX(Matches!$N:$N,AA753))</f>
        <v/>
      </c>
      <c r="Q753" s="31">
        <f>INDEX(Matches!$M:$M,AA753)</f>
        <v/>
      </c>
      <c r="R753" s="31">
        <f>IF(I753="H",INDEX(Matches!$N:$N,AA753),INDEX(Matches!$L:$L,AA753))</f>
        <v/>
      </c>
      <c r="S753" s="33">
        <f>IF(I753="H",INDEX(Matches!$O:$O,AA753),INDEX(Matches!$P:$P,AA753))</f>
        <v/>
      </c>
      <c r="T753" s="33">
        <f>IF(INDEX(Matches!$J:$J,AA753)="","",IF(I753="H",INDEX(Matches!$J:$J,AA753),INDEX(Matches!$K:$K,AA753)))</f>
        <v/>
      </c>
      <c r="U753" s="33">
        <f>IF(INDEX(Matches!$K:$K,AA753)="","",IF(I753="H",INDEX(Matches!$K:$K,AA753),INDEX(Matches!$J:$J,AA753)))</f>
        <v/>
      </c>
      <c r="V753" s="30">
        <f>IF(T753="","",T753-U753)</f>
        <v/>
      </c>
      <c r="W753" s="33">
        <f>IF(I753="H",INDEX(Matches!$T:$T,AA753),INDEX(Matches!$U:$U,AA753))</f>
        <v/>
      </c>
      <c r="X753" s="11">
        <f>INDEX(Matches!$X:$X,AA753)</f>
        <v/>
      </c>
      <c r="Y753" s="30">
        <f>IF(O753="","",O753-S753)</f>
        <v/>
      </c>
      <c r="Z753" s="30">
        <f>IF(W753="","",W753-S753)</f>
        <v/>
      </c>
      <c r="AA753" s="24">
        <f>MATCH(J753,Matches!$A:$A,0)</f>
        <v/>
      </c>
      <c r="AB753" s="33" t="n"/>
      <c r="AC753" s="33" t="n">
        <v>1.463092761513608</v>
      </c>
      <c r="AD753" s="24" t="n"/>
      <c r="AE753" s="24" t="n">
        <v>8</v>
      </c>
      <c r="AF753" s="33" t="n"/>
      <c r="AG753" s="33" t="n"/>
    </row>
    <row r="754">
      <c r="A754" s="24" t="inlineStr">
        <is>
          <t>Tottenham|31</t>
        </is>
      </c>
      <c r="B754" s="24" t="inlineStr">
        <is>
          <t>E0</t>
        </is>
      </c>
      <c r="C754" s="24" t="inlineStr">
        <is>
          <t>Premier League</t>
        </is>
      </c>
      <c r="D754" s="24" t="inlineStr">
        <is>
          <t>Tottenham</t>
        </is>
      </c>
      <c r="E754" s="24" t="n">
        <v>31</v>
      </c>
      <c r="F754" s="24" t="n">
        <v>8</v>
      </c>
      <c r="G754" s="29" t="n">
        <v>46487.625</v>
      </c>
      <c r="H754" s="24" t="inlineStr">
        <is>
          <t>Brentford</t>
        </is>
      </c>
      <c r="I754" s="24" t="inlineStr">
        <is>
          <t>H</t>
        </is>
      </c>
      <c r="J754" s="24" t="inlineStr">
        <is>
          <t>E0-Tottenha-Brentfor</t>
        </is>
      </c>
      <c r="K754" s="24" t="n">
        <v>12</v>
      </c>
      <c r="L754" s="11">
        <f>IF(INDEX(Matches!$X:$X,AA754)=0,"",IF(I754="H",INDEX(Matches!$H:$H,AA754),INDEX(Matches!$I:$I,AA754)))</f>
        <v/>
      </c>
      <c r="M754" s="11">
        <f>IF(INDEX(Matches!$X:$X,AA754)=0,"",IF(I754="H",INDEX(Matches!$I:$I,AA754),INDEX(Matches!$H:$H,AA754)))</f>
        <v/>
      </c>
      <c r="N754" s="11">
        <f>IF(L754="","",IF(L754&gt;M754,"W",IF(L754=M754,"D","L")))</f>
        <v/>
      </c>
      <c r="O754" s="11">
        <f>IF(L754="","",IF(L754&gt;M754,3,IF(L754=M754,1,0)))</f>
        <v/>
      </c>
      <c r="P754" s="31">
        <f>IF(I754="H",INDEX(Matches!$L:$L,AA754),INDEX(Matches!$N:$N,AA754))</f>
        <v/>
      </c>
      <c r="Q754" s="31">
        <f>INDEX(Matches!$M:$M,AA754)</f>
        <v/>
      </c>
      <c r="R754" s="31">
        <f>IF(I754="H",INDEX(Matches!$N:$N,AA754),INDEX(Matches!$L:$L,AA754))</f>
        <v/>
      </c>
      <c r="S754" s="33">
        <f>IF(I754="H",INDEX(Matches!$O:$O,AA754),INDEX(Matches!$P:$P,AA754))</f>
        <v/>
      </c>
      <c r="T754" s="33">
        <f>IF(INDEX(Matches!$J:$J,AA754)="","",IF(I754="H",INDEX(Matches!$J:$J,AA754),INDEX(Matches!$K:$K,AA754)))</f>
        <v/>
      </c>
      <c r="U754" s="33">
        <f>IF(INDEX(Matches!$K:$K,AA754)="","",IF(I754="H",INDEX(Matches!$K:$K,AA754),INDEX(Matches!$J:$J,AA754)))</f>
        <v/>
      </c>
      <c r="V754" s="30">
        <f>IF(T754="","",T754-U754)</f>
        <v/>
      </c>
      <c r="W754" s="33">
        <f>IF(I754="H",INDEX(Matches!$T:$T,AA754),INDEX(Matches!$U:$U,AA754))</f>
        <v/>
      </c>
      <c r="X754" s="11">
        <f>INDEX(Matches!$X:$X,AA754)</f>
        <v/>
      </c>
      <c r="Y754" s="30">
        <f>IF(O754="","",O754-S754)</f>
        <v/>
      </c>
      <c r="Z754" s="30">
        <f>IF(W754="","",W754-S754)</f>
        <v/>
      </c>
      <c r="AA754" s="24">
        <f>MATCH(J754,Matches!$A:$A,0)</f>
        <v/>
      </c>
      <c r="AB754" s="33" t="n"/>
      <c r="AC754" s="33" t="n">
        <v>1.768397664422262</v>
      </c>
      <c r="AD754" s="24" t="n"/>
      <c r="AE754" s="24" t="n">
        <v>8</v>
      </c>
      <c r="AF754" s="33" t="n"/>
      <c r="AG754" s="33" t="n"/>
    </row>
    <row r="755">
      <c r="A755" s="24" t="inlineStr">
        <is>
          <t>Tottenham|32</t>
        </is>
      </c>
      <c r="B755" s="24" t="inlineStr">
        <is>
          <t>E0</t>
        </is>
      </c>
      <c r="C755" s="24" t="inlineStr">
        <is>
          <t>Premier League</t>
        </is>
      </c>
      <c r="D755" s="24" t="inlineStr">
        <is>
          <t>Tottenham</t>
        </is>
      </c>
      <c r="E755" s="24" t="n">
        <v>32</v>
      </c>
      <c r="F755" s="24" t="n">
        <v>8</v>
      </c>
      <c r="G755" s="29" t="n">
        <v>46494.625</v>
      </c>
      <c r="H755" s="24" t="inlineStr">
        <is>
          <t>Newcastle</t>
        </is>
      </c>
      <c r="I755" s="24" t="inlineStr">
        <is>
          <t>A</t>
        </is>
      </c>
      <c r="J755" s="24" t="inlineStr">
        <is>
          <t>E0-Newcastl-Tottenha</t>
        </is>
      </c>
      <c r="K755" s="24" t="n">
        <v>9</v>
      </c>
      <c r="L755" s="11">
        <f>IF(INDEX(Matches!$X:$X,AA755)=0,"",IF(I755="H",INDEX(Matches!$H:$H,AA755),INDEX(Matches!$I:$I,AA755)))</f>
        <v/>
      </c>
      <c r="M755" s="11">
        <f>IF(INDEX(Matches!$X:$X,AA755)=0,"",IF(I755="H",INDEX(Matches!$I:$I,AA755),INDEX(Matches!$H:$H,AA755)))</f>
        <v/>
      </c>
      <c r="N755" s="11">
        <f>IF(L755="","",IF(L755&gt;M755,"W",IF(L755=M755,"D","L")))</f>
        <v/>
      </c>
      <c r="O755" s="11">
        <f>IF(L755="","",IF(L755&gt;M755,3,IF(L755=M755,1,0)))</f>
        <v/>
      </c>
      <c r="P755" s="31">
        <f>IF(I755="H",INDEX(Matches!$L:$L,AA755),INDEX(Matches!$N:$N,AA755))</f>
        <v/>
      </c>
      <c r="Q755" s="31">
        <f>INDEX(Matches!$M:$M,AA755)</f>
        <v/>
      </c>
      <c r="R755" s="31">
        <f>IF(I755="H",INDEX(Matches!$N:$N,AA755),INDEX(Matches!$L:$L,AA755))</f>
        <v/>
      </c>
      <c r="S755" s="33">
        <f>IF(I755="H",INDEX(Matches!$O:$O,AA755),INDEX(Matches!$P:$P,AA755))</f>
        <v/>
      </c>
      <c r="T755" s="33">
        <f>IF(INDEX(Matches!$J:$J,AA755)="","",IF(I755="H",INDEX(Matches!$J:$J,AA755),INDEX(Matches!$K:$K,AA755)))</f>
        <v/>
      </c>
      <c r="U755" s="33">
        <f>IF(INDEX(Matches!$K:$K,AA755)="","",IF(I755="H",INDEX(Matches!$K:$K,AA755),INDEX(Matches!$J:$J,AA755)))</f>
        <v/>
      </c>
      <c r="V755" s="30">
        <f>IF(T755="","",T755-U755)</f>
        <v/>
      </c>
      <c r="W755" s="33">
        <f>IF(I755="H",INDEX(Matches!$T:$T,AA755),INDEX(Matches!$U:$U,AA755))</f>
        <v/>
      </c>
      <c r="X755" s="11">
        <f>INDEX(Matches!$X:$X,AA755)</f>
        <v/>
      </c>
      <c r="Y755" s="30">
        <f>IF(O755="","",O755-S755)</f>
        <v/>
      </c>
      <c r="Z755" s="30">
        <f>IF(W755="","",W755-S755)</f>
        <v/>
      </c>
      <c r="AA755" s="24">
        <f>MATCH(J755,Matches!$A:$A,0)</f>
        <v/>
      </c>
      <c r="AB755" s="33" t="n"/>
      <c r="AC755" s="33" t="n">
        <v>1.440442560065062</v>
      </c>
      <c r="AD755" s="24" t="n"/>
      <c r="AE755" s="24" t="n">
        <v>8</v>
      </c>
      <c r="AF755" s="33" t="n"/>
      <c r="AG755" s="33" t="n"/>
    </row>
    <row r="756">
      <c r="A756" s="24" t="inlineStr">
        <is>
          <t>Tottenham|33</t>
        </is>
      </c>
      <c r="B756" s="24" t="inlineStr">
        <is>
          <t>E0</t>
        </is>
      </c>
      <c r="C756" s="24" t="inlineStr">
        <is>
          <t>Premier League</t>
        </is>
      </c>
      <c r="D756" s="24" t="inlineStr">
        <is>
          <t>Tottenham</t>
        </is>
      </c>
      <c r="E756" s="24" t="n">
        <v>33</v>
      </c>
      <c r="F756" s="24" t="n">
        <v>9</v>
      </c>
      <c r="G756" s="29" t="n">
        <v>46501.625</v>
      </c>
      <c r="H756" s="24" t="inlineStr">
        <is>
          <t>Hull</t>
        </is>
      </c>
      <c r="I756" s="24" t="inlineStr">
        <is>
          <t>H</t>
        </is>
      </c>
      <c r="J756" s="24" t="inlineStr">
        <is>
          <t>E0-Tottenha-Hull</t>
        </is>
      </c>
      <c r="K756" s="24" t="n">
        <v>20</v>
      </c>
      <c r="L756" s="11">
        <f>IF(INDEX(Matches!$X:$X,AA756)=0,"",IF(I756="H",INDEX(Matches!$H:$H,AA756),INDEX(Matches!$I:$I,AA756)))</f>
        <v/>
      </c>
      <c r="M756" s="11">
        <f>IF(INDEX(Matches!$X:$X,AA756)=0,"",IF(I756="H",INDEX(Matches!$I:$I,AA756),INDEX(Matches!$H:$H,AA756)))</f>
        <v/>
      </c>
      <c r="N756" s="11">
        <f>IF(L756="","",IF(L756&gt;M756,"W",IF(L756=M756,"D","L")))</f>
        <v/>
      </c>
      <c r="O756" s="11">
        <f>IF(L756="","",IF(L756&gt;M756,3,IF(L756=M756,1,0)))</f>
        <v/>
      </c>
      <c r="P756" s="31">
        <f>IF(I756="H",INDEX(Matches!$L:$L,AA756),INDEX(Matches!$N:$N,AA756))</f>
        <v/>
      </c>
      <c r="Q756" s="31">
        <f>INDEX(Matches!$M:$M,AA756)</f>
        <v/>
      </c>
      <c r="R756" s="31">
        <f>IF(I756="H",INDEX(Matches!$N:$N,AA756),INDEX(Matches!$L:$L,AA756))</f>
        <v/>
      </c>
      <c r="S756" s="33">
        <f>IF(I756="H",INDEX(Matches!$O:$O,AA756),INDEX(Matches!$P:$P,AA756))</f>
        <v/>
      </c>
      <c r="T756" s="33">
        <f>IF(INDEX(Matches!$J:$J,AA756)="","",IF(I756="H",INDEX(Matches!$J:$J,AA756),INDEX(Matches!$K:$K,AA756)))</f>
        <v/>
      </c>
      <c r="U756" s="33">
        <f>IF(INDEX(Matches!$K:$K,AA756)="","",IF(I756="H",INDEX(Matches!$K:$K,AA756),INDEX(Matches!$J:$J,AA756)))</f>
        <v/>
      </c>
      <c r="V756" s="30">
        <f>IF(T756="","",T756-U756)</f>
        <v/>
      </c>
      <c r="W756" s="33">
        <f>IF(I756="H",INDEX(Matches!$T:$T,AA756),INDEX(Matches!$U:$U,AA756))</f>
        <v/>
      </c>
      <c r="X756" s="11">
        <f>INDEX(Matches!$X:$X,AA756)</f>
        <v/>
      </c>
      <c r="Y756" s="30">
        <f>IF(O756="","",O756-S756)</f>
        <v/>
      </c>
      <c r="Z756" s="30">
        <f>IF(W756="","",W756-S756)</f>
        <v/>
      </c>
      <c r="AA756" s="24">
        <f>MATCH(J756,Matches!$A:$A,0)</f>
        <v/>
      </c>
      <c r="AB756" s="33" t="n"/>
      <c r="AC756" s="33" t="n">
        <v>2.368666178203526</v>
      </c>
      <c r="AD756" s="24" t="n"/>
      <c r="AE756" s="24" t="n">
        <v>9</v>
      </c>
      <c r="AF756" s="33" t="n"/>
      <c r="AG756" s="33" t="n"/>
    </row>
    <row r="757">
      <c r="A757" s="24" t="inlineStr">
        <is>
          <t>Tottenham|34</t>
        </is>
      </c>
      <c r="B757" s="24" t="inlineStr">
        <is>
          <t>E0</t>
        </is>
      </c>
      <c r="C757" s="24" t="inlineStr">
        <is>
          <t>Premier League</t>
        </is>
      </c>
      <c r="D757" s="24" t="inlineStr">
        <is>
          <t>Tottenham</t>
        </is>
      </c>
      <c r="E757" s="24" t="n">
        <v>34</v>
      </c>
      <c r="F757" s="24" t="n">
        <v>9</v>
      </c>
      <c r="G757" s="29" t="n">
        <v>46508.625</v>
      </c>
      <c r="H757" s="24" t="inlineStr">
        <is>
          <t>Arsenal</t>
        </is>
      </c>
      <c r="I757" s="24" t="inlineStr">
        <is>
          <t>A</t>
        </is>
      </c>
      <c r="J757" s="24" t="inlineStr">
        <is>
          <t>E0-Arsenal-Tottenha</t>
        </is>
      </c>
      <c r="K757" s="24" t="n">
        <v>1</v>
      </c>
      <c r="L757" s="11">
        <f>IF(INDEX(Matches!$X:$X,AA757)=0,"",IF(I757="H",INDEX(Matches!$H:$H,AA757),INDEX(Matches!$I:$I,AA757)))</f>
        <v/>
      </c>
      <c r="M757" s="11">
        <f>IF(INDEX(Matches!$X:$X,AA757)=0,"",IF(I757="H",INDEX(Matches!$I:$I,AA757),INDEX(Matches!$H:$H,AA757)))</f>
        <v/>
      </c>
      <c r="N757" s="11">
        <f>IF(L757="","",IF(L757&gt;M757,"W",IF(L757=M757,"D","L")))</f>
        <v/>
      </c>
      <c r="O757" s="11">
        <f>IF(L757="","",IF(L757&gt;M757,3,IF(L757=M757,1,0)))</f>
        <v/>
      </c>
      <c r="P757" s="31">
        <f>IF(I757="H",INDEX(Matches!$L:$L,AA757),INDEX(Matches!$N:$N,AA757))</f>
        <v/>
      </c>
      <c r="Q757" s="31">
        <f>INDEX(Matches!$M:$M,AA757)</f>
        <v/>
      </c>
      <c r="R757" s="31">
        <f>IF(I757="H",INDEX(Matches!$N:$N,AA757),INDEX(Matches!$L:$L,AA757))</f>
        <v/>
      </c>
      <c r="S757" s="33">
        <f>IF(I757="H",INDEX(Matches!$O:$O,AA757),INDEX(Matches!$P:$P,AA757))</f>
        <v/>
      </c>
      <c r="T757" s="33">
        <f>IF(INDEX(Matches!$J:$J,AA757)="","",IF(I757="H",INDEX(Matches!$J:$J,AA757),INDEX(Matches!$K:$K,AA757)))</f>
        <v/>
      </c>
      <c r="U757" s="33">
        <f>IF(INDEX(Matches!$K:$K,AA757)="","",IF(I757="H",INDEX(Matches!$K:$K,AA757),INDEX(Matches!$J:$J,AA757)))</f>
        <v/>
      </c>
      <c r="V757" s="30">
        <f>IF(T757="","",T757-U757)</f>
        <v/>
      </c>
      <c r="W757" s="33">
        <f>IF(I757="H",INDEX(Matches!$T:$T,AA757),INDEX(Matches!$U:$U,AA757))</f>
        <v/>
      </c>
      <c r="X757" s="11">
        <f>INDEX(Matches!$X:$X,AA757)</f>
        <v/>
      </c>
      <c r="Y757" s="30">
        <f>IF(O757="","",O757-S757)</f>
        <v/>
      </c>
      <c r="Z757" s="30">
        <f>IF(W757="","",W757-S757)</f>
        <v/>
      </c>
      <c r="AA757" s="24">
        <f>MATCH(J757,Matches!$A:$A,0)</f>
        <v/>
      </c>
      <c r="AB757" s="33" t="n"/>
      <c r="AC757" s="33" t="n">
        <v>0.7551781170335314</v>
      </c>
      <c r="AD757" s="24" t="n"/>
      <c r="AE757" s="24" t="n">
        <v>9</v>
      </c>
      <c r="AF757" s="33" t="n"/>
      <c r="AG757" s="33" t="n"/>
    </row>
    <row r="758">
      <c r="A758" s="24" t="inlineStr">
        <is>
          <t>Tottenham|35</t>
        </is>
      </c>
      <c r="B758" s="24" t="inlineStr">
        <is>
          <t>E0</t>
        </is>
      </c>
      <c r="C758" s="24" t="inlineStr">
        <is>
          <t>Premier League</t>
        </is>
      </c>
      <c r="D758" s="24" t="inlineStr">
        <is>
          <t>Tottenham</t>
        </is>
      </c>
      <c r="E758" s="24" t="n">
        <v>35</v>
      </c>
      <c r="F758" s="24" t="n">
        <v>9</v>
      </c>
      <c r="G758" s="29" t="n">
        <v>46515.625</v>
      </c>
      <c r="H758" s="24" t="inlineStr">
        <is>
          <t>Chelsea</t>
        </is>
      </c>
      <c r="I758" s="24" t="inlineStr">
        <is>
          <t>H</t>
        </is>
      </c>
      <c r="J758" s="24" t="inlineStr">
        <is>
          <t>E0-Tottenha-Chelsea</t>
        </is>
      </c>
      <c r="K758" s="24" t="n">
        <v>5</v>
      </c>
      <c r="L758" s="11">
        <f>IF(INDEX(Matches!$X:$X,AA758)=0,"",IF(I758="H",INDEX(Matches!$H:$H,AA758),INDEX(Matches!$I:$I,AA758)))</f>
        <v/>
      </c>
      <c r="M758" s="11">
        <f>IF(INDEX(Matches!$X:$X,AA758)=0,"",IF(I758="H",INDEX(Matches!$I:$I,AA758),INDEX(Matches!$H:$H,AA758)))</f>
        <v/>
      </c>
      <c r="N758" s="11">
        <f>IF(L758="","",IF(L758&gt;M758,"W",IF(L758=M758,"D","L")))</f>
        <v/>
      </c>
      <c r="O758" s="11">
        <f>IF(L758="","",IF(L758&gt;M758,3,IF(L758=M758,1,0)))</f>
        <v/>
      </c>
      <c r="P758" s="31">
        <f>IF(I758="H",INDEX(Matches!$L:$L,AA758),INDEX(Matches!$N:$N,AA758))</f>
        <v/>
      </c>
      <c r="Q758" s="31">
        <f>INDEX(Matches!$M:$M,AA758)</f>
        <v/>
      </c>
      <c r="R758" s="31">
        <f>IF(I758="H",INDEX(Matches!$N:$N,AA758),INDEX(Matches!$L:$L,AA758))</f>
        <v/>
      </c>
      <c r="S758" s="33">
        <f>IF(I758="H",INDEX(Matches!$O:$O,AA758),INDEX(Matches!$P:$P,AA758))</f>
        <v/>
      </c>
      <c r="T758" s="33">
        <f>IF(INDEX(Matches!$J:$J,AA758)="","",IF(I758="H",INDEX(Matches!$J:$J,AA758),INDEX(Matches!$K:$K,AA758)))</f>
        <v/>
      </c>
      <c r="U758" s="33">
        <f>IF(INDEX(Matches!$K:$K,AA758)="","",IF(I758="H",INDEX(Matches!$K:$K,AA758),INDEX(Matches!$J:$J,AA758)))</f>
        <v/>
      </c>
      <c r="V758" s="30">
        <f>IF(T758="","",T758-U758)</f>
        <v/>
      </c>
      <c r="W758" s="33">
        <f>IF(I758="H",INDEX(Matches!$T:$T,AA758),INDEX(Matches!$U:$U,AA758))</f>
        <v/>
      </c>
      <c r="X758" s="11">
        <f>INDEX(Matches!$X:$X,AA758)</f>
        <v/>
      </c>
      <c r="Y758" s="30">
        <f>IF(O758="","",O758-S758)</f>
        <v/>
      </c>
      <c r="Z758" s="30">
        <f>IF(W758="","",W758-S758)</f>
        <v/>
      </c>
      <c r="AA758" s="24">
        <f>MATCH(J758,Matches!$A:$A,0)</f>
        <v/>
      </c>
      <c r="AB758" s="33" t="n"/>
      <c r="AC758" s="33" t="n">
        <v>1.342164054115782</v>
      </c>
      <c r="AD758" s="24" t="n"/>
      <c r="AE758" s="24" t="n">
        <v>9</v>
      </c>
      <c r="AF758" s="33" t="n"/>
      <c r="AG758" s="33" t="n"/>
    </row>
    <row r="759">
      <c r="A759" s="24" t="inlineStr">
        <is>
          <t>Tottenham|36</t>
        </is>
      </c>
      <c r="B759" s="24" t="inlineStr">
        <is>
          <t>E0</t>
        </is>
      </c>
      <c r="C759" s="24" t="inlineStr">
        <is>
          <t>Premier League</t>
        </is>
      </c>
      <c r="D759" s="24" t="inlineStr">
        <is>
          <t>Tottenham</t>
        </is>
      </c>
      <c r="E759" s="24" t="n">
        <v>36</v>
      </c>
      <c r="F759" s="24" t="n">
        <v>9</v>
      </c>
      <c r="G759" s="29" t="n">
        <v>46522.625</v>
      </c>
      <c r="H759" s="24" t="inlineStr">
        <is>
          <t>Coventry</t>
        </is>
      </c>
      <c r="I759" s="24" t="inlineStr">
        <is>
          <t>A</t>
        </is>
      </c>
      <c r="J759" s="24" t="inlineStr">
        <is>
          <t>E0-Coventry-Tottenha</t>
        </is>
      </c>
      <c r="K759" s="24" t="n">
        <v>18</v>
      </c>
      <c r="L759" s="11">
        <f>IF(INDEX(Matches!$X:$X,AA759)=0,"",IF(I759="H",INDEX(Matches!$H:$H,AA759),INDEX(Matches!$I:$I,AA759)))</f>
        <v/>
      </c>
      <c r="M759" s="11">
        <f>IF(INDEX(Matches!$X:$X,AA759)=0,"",IF(I759="H",INDEX(Matches!$I:$I,AA759),INDEX(Matches!$H:$H,AA759)))</f>
        <v/>
      </c>
      <c r="N759" s="11">
        <f>IF(L759="","",IF(L759&gt;M759,"W",IF(L759=M759,"D","L")))</f>
        <v/>
      </c>
      <c r="O759" s="11">
        <f>IF(L759="","",IF(L759&gt;M759,3,IF(L759=M759,1,0)))</f>
        <v/>
      </c>
      <c r="P759" s="31">
        <f>IF(I759="H",INDEX(Matches!$L:$L,AA759),INDEX(Matches!$N:$N,AA759))</f>
        <v/>
      </c>
      <c r="Q759" s="31">
        <f>INDEX(Matches!$M:$M,AA759)</f>
        <v/>
      </c>
      <c r="R759" s="31">
        <f>IF(I759="H",INDEX(Matches!$N:$N,AA759),INDEX(Matches!$L:$L,AA759))</f>
        <v/>
      </c>
      <c r="S759" s="33">
        <f>IF(I759="H",INDEX(Matches!$O:$O,AA759),INDEX(Matches!$P:$P,AA759))</f>
        <v/>
      </c>
      <c r="T759" s="33">
        <f>IF(INDEX(Matches!$J:$J,AA759)="","",IF(I759="H",INDEX(Matches!$J:$J,AA759),INDEX(Matches!$K:$K,AA759)))</f>
        <v/>
      </c>
      <c r="U759" s="33">
        <f>IF(INDEX(Matches!$K:$K,AA759)="","",IF(I759="H",INDEX(Matches!$K:$K,AA759),INDEX(Matches!$J:$J,AA759)))</f>
        <v/>
      </c>
      <c r="V759" s="30">
        <f>IF(T759="","",T759-U759)</f>
        <v/>
      </c>
      <c r="W759" s="33">
        <f>IF(I759="H",INDEX(Matches!$T:$T,AA759),INDEX(Matches!$U:$U,AA759))</f>
        <v/>
      </c>
      <c r="X759" s="11">
        <f>INDEX(Matches!$X:$X,AA759)</f>
        <v/>
      </c>
      <c r="Y759" s="30">
        <f>IF(O759="","",O759-S759)</f>
        <v/>
      </c>
      <c r="Z759" s="30">
        <f>IF(W759="","",W759-S759)</f>
        <v/>
      </c>
      <c r="AA759" s="24">
        <f>MATCH(J759,Matches!$A:$A,0)</f>
        <v/>
      </c>
      <c r="AB759" s="33" t="n"/>
      <c r="AC759" s="33" t="n">
        <v>1.843810606707763</v>
      </c>
      <c r="AD759" s="24" t="n"/>
      <c r="AE759" s="24" t="n">
        <v>9</v>
      </c>
      <c r="AF759" s="33" t="n"/>
      <c r="AG759" s="33" t="n"/>
    </row>
    <row r="760">
      <c r="A760" s="24" t="inlineStr">
        <is>
          <t>Tottenham|37</t>
        </is>
      </c>
      <c r="B760" s="24" t="inlineStr">
        <is>
          <t>E0</t>
        </is>
      </c>
      <c r="C760" s="24" t="inlineStr">
        <is>
          <t>Premier League</t>
        </is>
      </c>
      <c r="D760" s="24" t="inlineStr">
        <is>
          <t>Tottenham</t>
        </is>
      </c>
      <c r="E760" s="24" t="n">
        <v>37</v>
      </c>
      <c r="F760" s="24" t="n">
        <v>10</v>
      </c>
      <c r="G760" s="29" t="n">
        <v>46530.625</v>
      </c>
      <c r="H760" s="24" t="inlineStr">
        <is>
          <t>Man Utd</t>
        </is>
      </c>
      <c r="I760" s="24" t="inlineStr">
        <is>
          <t>H</t>
        </is>
      </c>
      <c r="J760" s="24" t="inlineStr">
        <is>
          <t>E0-Tottenha-ManUtd</t>
        </is>
      </c>
      <c r="K760" s="24" t="n">
        <v>4</v>
      </c>
      <c r="L760" s="11">
        <f>IF(INDEX(Matches!$X:$X,AA760)=0,"",IF(I760="H",INDEX(Matches!$H:$H,AA760),INDEX(Matches!$I:$I,AA760)))</f>
        <v/>
      </c>
      <c r="M760" s="11">
        <f>IF(INDEX(Matches!$X:$X,AA760)=0,"",IF(I760="H",INDEX(Matches!$I:$I,AA760),INDEX(Matches!$H:$H,AA760)))</f>
        <v/>
      </c>
      <c r="N760" s="11">
        <f>IF(L760="","",IF(L760&gt;M760,"W",IF(L760=M760,"D","L")))</f>
        <v/>
      </c>
      <c r="O760" s="11">
        <f>IF(L760="","",IF(L760&gt;M760,3,IF(L760=M760,1,0)))</f>
        <v/>
      </c>
      <c r="P760" s="31">
        <f>IF(I760="H",INDEX(Matches!$L:$L,AA760),INDEX(Matches!$N:$N,AA760))</f>
        <v/>
      </c>
      <c r="Q760" s="31">
        <f>INDEX(Matches!$M:$M,AA760)</f>
        <v/>
      </c>
      <c r="R760" s="31">
        <f>IF(I760="H",INDEX(Matches!$N:$N,AA760),INDEX(Matches!$L:$L,AA760))</f>
        <v/>
      </c>
      <c r="S760" s="33">
        <f>IF(I760="H",INDEX(Matches!$O:$O,AA760),INDEX(Matches!$P:$P,AA760))</f>
        <v/>
      </c>
      <c r="T760" s="33">
        <f>IF(INDEX(Matches!$J:$J,AA760)="","",IF(I760="H",INDEX(Matches!$J:$J,AA760),INDEX(Matches!$K:$K,AA760)))</f>
        <v/>
      </c>
      <c r="U760" s="33">
        <f>IF(INDEX(Matches!$K:$K,AA760)="","",IF(I760="H",INDEX(Matches!$K:$K,AA760),INDEX(Matches!$J:$J,AA760)))</f>
        <v/>
      </c>
      <c r="V760" s="30">
        <f>IF(T760="","",T760-U760)</f>
        <v/>
      </c>
      <c r="W760" s="33">
        <f>IF(I760="H",INDEX(Matches!$T:$T,AA760),INDEX(Matches!$U:$U,AA760))</f>
        <v/>
      </c>
      <c r="X760" s="11">
        <f>INDEX(Matches!$X:$X,AA760)</f>
        <v/>
      </c>
      <c r="Y760" s="30">
        <f>IF(O760="","",O760-S760)</f>
        <v/>
      </c>
      <c r="Z760" s="30">
        <f>IF(W760="","",W760-S760)</f>
        <v/>
      </c>
      <c r="AA760" s="24">
        <f>MATCH(J760,Matches!$A:$A,0)</f>
        <v/>
      </c>
      <c r="AB760" s="33" t="n"/>
      <c r="AC760" s="33" t="n">
        <v>1.288138979546606</v>
      </c>
      <c r="AD760" s="24" t="n"/>
      <c r="AE760" s="24" t="n">
        <v>10</v>
      </c>
      <c r="AF760" s="33" t="n"/>
      <c r="AG760" s="33" t="n"/>
    </row>
    <row r="761">
      <c r="A761" s="24" t="inlineStr">
        <is>
          <t>Tottenham|38</t>
        </is>
      </c>
      <c r="B761" s="24" t="inlineStr">
        <is>
          <t>E0</t>
        </is>
      </c>
      <c r="C761" s="24" t="inlineStr">
        <is>
          <t>Premier League</t>
        </is>
      </c>
      <c r="D761" s="24" t="inlineStr">
        <is>
          <t>Tottenham</t>
        </is>
      </c>
      <c r="E761" s="24" t="n">
        <v>38</v>
      </c>
      <c r="F761" s="24" t="n">
        <v>10</v>
      </c>
      <c r="G761" s="29" t="n">
        <v>46537.66666666666</v>
      </c>
      <c r="H761" s="24" t="inlineStr">
        <is>
          <t>Aston Villa</t>
        </is>
      </c>
      <c r="I761" s="24" t="inlineStr">
        <is>
          <t>A</t>
        </is>
      </c>
      <c r="J761" s="24" t="inlineStr">
        <is>
          <t>E0-AstonVil-Tottenha</t>
        </is>
      </c>
      <c r="K761" s="24" t="n">
        <v>7</v>
      </c>
      <c r="L761" s="11">
        <f>IF(INDEX(Matches!$X:$X,AA761)=0,"",IF(I761="H",INDEX(Matches!$H:$H,AA761),INDEX(Matches!$I:$I,AA761)))</f>
        <v/>
      </c>
      <c r="M761" s="11">
        <f>IF(INDEX(Matches!$X:$X,AA761)=0,"",IF(I761="H",INDEX(Matches!$I:$I,AA761),INDEX(Matches!$H:$H,AA761)))</f>
        <v/>
      </c>
      <c r="N761" s="11">
        <f>IF(L761="","",IF(L761&gt;M761,"W",IF(L761=M761,"D","L")))</f>
        <v/>
      </c>
      <c r="O761" s="11">
        <f>IF(L761="","",IF(L761&gt;M761,3,IF(L761=M761,1,0)))</f>
        <v/>
      </c>
      <c r="P761" s="31">
        <f>IF(I761="H",INDEX(Matches!$L:$L,AA761),INDEX(Matches!$N:$N,AA761))</f>
        <v/>
      </c>
      <c r="Q761" s="31">
        <f>INDEX(Matches!$M:$M,AA761)</f>
        <v/>
      </c>
      <c r="R761" s="31">
        <f>IF(I761="H",INDEX(Matches!$N:$N,AA761),INDEX(Matches!$L:$L,AA761))</f>
        <v/>
      </c>
      <c r="S761" s="33">
        <f>IF(I761="H",INDEX(Matches!$O:$O,AA761),INDEX(Matches!$P:$P,AA761))</f>
        <v/>
      </c>
      <c r="T761" s="33">
        <f>IF(INDEX(Matches!$J:$J,AA761)="","",IF(I761="H",INDEX(Matches!$J:$J,AA761),INDEX(Matches!$K:$K,AA761)))</f>
        <v/>
      </c>
      <c r="U761" s="33">
        <f>IF(INDEX(Matches!$K:$K,AA761)="","",IF(I761="H",INDEX(Matches!$K:$K,AA761),INDEX(Matches!$J:$J,AA761)))</f>
        <v/>
      </c>
      <c r="V761" s="30">
        <f>IF(T761="","",T761-U761)</f>
        <v/>
      </c>
      <c r="W761" s="33">
        <f>IF(I761="H",INDEX(Matches!$T:$T,AA761),INDEX(Matches!$U:$U,AA761))</f>
        <v/>
      </c>
      <c r="X761" s="11">
        <f>INDEX(Matches!$X:$X,AA761)</f>
        <v/>
      </c>
      <c r="Y761" s="30">
        <f>IF(O761="","",O761-S761)</f>
        <v/>
      </c>
      <c r="Z761" s="30">
        <f>IF(W761="","",W761-S761)</f>
        <v/>
      </c>
      <c r="AA761" s="24">
        <f>MATCH(J761,Matches!$A:$A,0)</f>
        <v/>
      </c>
      <c r="AB761" s="33" t="n"/>
      <c r="AC761" s="33" t="n">
        <v>1.271880039865596</v>
      </c>
      <c r="AD761" s="24" t="n"/>
      <c r="AE761" s="24" t="n">
        <v>10</v>
      </c>
      <c r="AF761" s="33" t="n"/>
      <c r="AG761" s="33" t="n"/>
    </row>
    <row r="762">
      <c r="A762" s="24" t="inlineStr">
        <is>
          <t>Birmingham|1</t>
        </is>
      </c>
      <c r="B762" s="24" t="inlineStr">
        <is>
          <t>E1</t>
        </is>
      </c>
      <c r="C762" s="24" t="inlineStr">
        <is>
          <t>Championship</t>
        </is>
      </c>
      <c r="D762" s="24" t="inlineStr">
        <is>
          <t>Birmingham</t>
        </is>
      </c>
      <c r="E762" s="24" t="n">
        <v>1</v>
      </c>
      <c r="F762" s="24" t="n">
        <v>1</v>
      </c>
      <c r="G762" s="29" t="n">
        <v>46249.72916666666</v>
      </c>
      <c r="H762" s="24" t="inlineStr">
        <is>
          <t>Sheffield United</t>
        </is>
      </c>
      <c r="I762" s="24" t="inlineStr">
        <is>
          <t>A</t>
        </is>
      </c>
      <c r="J762" s="24" t="inlineStr">
        <is>
          <t>E1-Sheffiel-Birmingh</t>
        </is>
      </c>
      <c r="K762" s="24" t="n">
        <v>8</v>
      </c>
      <c r="L762" s="11">
        <f>IF(INDEX(Matches!$X:$X,AA762)=0,"",IF(I762="H",INDEX(Matches!$H:$H,AA762),INDEX(Matches!$I:$I,AA762)))</f>
        <v/>
      </c>
      <c r="M762" s="11">
        <f>IF(INDEX(Matches!$X:$X,AA762)=0,"",IF(I762="H",INDEX(Matches!$I:$I,AA762),INDEX(Matches!$H:$H,AA762)))</f>
        <v/>
      </c>
      <c r="N762" s="11">
        <f>IF(L762="","",IF(L762&gt;M762,"W",IF(L762=M762,"D","L")))</f>
        <v/>
      </c>
      <c r="O762" s="11">
        <f>IF(L762="","",IF(L762&gt;M762,3,IF(L762=M762,1,0)))</f>
        <v/>
      </c>
      <c r="P762" s="31">
        <f>IF(I762="H",INDEX(Matches!$L:$L,AA762),INDEX(Matches!$N:$N,AA762))</f>
        <v/>
      </c>
      <c r="Q762" s="31">
        <f>INDEX(Matches!$M:$M,AA762)</f>
        <v/>
      </c>
      <c r="R762" s="31">
        <f>IF(I762="H",INDEX(Matches!$N:$N,AA762),INDEX(Matches!$L:$L,AA762))</f>
        <v/>
      </c>
      <c r="S762" s="33">
        <f>IF(I762="H",INDEX(Matches!$O:$O,AA762),INDEX(Matches!$P:$P,AA762))</f>
        <v/>
      </c>
      <c r="T762" s="33">
        <f>IF(INDEX(Matches!$J:$J,AA762)="","",IF(I762="H",INDEX(Matches!$J:$J,AA762),INDEX(Matches!$K:$K,AA762)))</f>
        <v/>
      </c>
      <c r="U762" s="33">
        <f>IF(INDEX(Matches!$K:$K,AA762)="","",IF(I762="H",INDEX(Matches!$K:$K,AA762),INDEX(Matches!$J:$J,AA762)))</f>
        <v/>
      </c>
      <c r="V762" s="30">
        <f>IF(T762="","",T762-U762)</f>
        <v/>
      </c>
      <c r="W762" s="33">
        <f>IF(I762="H",INDEX(Matches!$T:$T,AA762),INDEX(Matches!$U:$U,AA762))</f>
        <v/>
      </c>
      <c r="X762" s="11">
        <f>INDEX(Matches!$X:$X,AA762)</f>
        <v/>
      </c>
      <c r="Y762" s="30">
        <f>IF(O762="","",O762-S762)</f>
        <v/>
      </c>
      <c r="Z762" s="30">
        <f>IF(W762="","",W762-S762)</f>
        <v/>
      </c>
      <c r="AA762" s="24">
        <f>MATCH(J762,Matches!$A:$A,0)</f>
        <v/>
      </c>
      <c r="AB762" s="33" t="n">
        <v>1.14674705128103</v>
      </c>
      <c r="AC762" s="33" t="n"/>
      <c r="AD762" s="24" t="n"/>
      <c r="AE762" s="24" t="n">
        <v>1</v>
      </c>
      <c r="AF762" s="33" t="n"/>
      <c r="AG762" s="33" t="n"/>
    </row>
    <row r="763">
      <c r="A763" s="24" t="inlineStr">
        <is>
          <t>Birmingham|2</t>
        </is>
      </c>
      <c r="B763" s="24" t="inlineStr">
        <is>
          <t>E1</t>
        </is>
      </c>
      <c r="C763" s="24" t="inlineStr">
        <is>
          <t>Championship</t>
        </is>
      </c>
      <c r="D763" s="24" t="inlineStr">
        <is>
          <t>Birmingham</t>
        </is>
      </c>
      <c r="E763" s="24" t="n">
        <v>2</v>
      </c>
      <c r="F763" s="24" t="n">
        <v>1</v>
      </c>
      <c r="G763" s="29" t="n">
        <v>46256.52083333334</v>
      </c>
      <c r="H763" s="24" t="inlineStr">
        <is>
          <t>Bristol City</t>
        </is>
      </c>
      <c r="I763" s="24" t="inlineStr">
        <is>
          <t>H</t>
        </is>
      </c>
      <c r="J763" s="24" t="inlineStr">
        <is>
          <t>E1-Birmingh-BristolC</t>
        </is>
      </c>
      <c r="K763" s="24" t="n">
        <v>14</v>
      </c>
      <c r="L763" s="11">
        <f>IF(INDEX(Matches!$X:$X,AA763)=0,"",IF(I763="H",INDEX(Matches!$H:$H,AA763),INDEX(Matches!$I:$I,AA763)))</f>
        <v/>
      </c>
      <c r="M763" s="11">
        <f>IF(INDEX(Matches!$X:$X,AA763)=0,"",IF(I763="H",INDEX(Matches!$I:$I,AA763),INDEX(Matches!$H:$H,AA763)))</f>
        <v/>
      </c>
      <c r="N763" s="11">
        <f>IF(L763="","",IF(L763&gt;M763,"W",IF(L763=M763,"D","L")))</f>
        <v/>
      </c>
      <c r="O763" s="11">
        <f>IF(L763="","",IF(L763&gt;M763,3,IF(L763=M763,1,0)))</f>
        <v/>
      </c>
      <c r="P763" s="31">
        <f>IF(I763="H",INDEX(Matches!$L:$L,AA763),INDEX(Matches!$N:$N,AA763))</f>
        <v/>
      </c>
      <c r="Q763" s="31">
        <f>INDEX(Matches!$M:$M,AA763)</f>
        <v/>
      </c>
      <c r="R763" s="31">
        <f>IF(I763="H",INDEX(Matches!$N:$N,AA763),INDEX(Matches!$L:$L,AA763))</f>
        <v/>
      </c>
      <c r="S763" s="33">
        <f>IF(I763="H",INDEX(Matches!$O:$O,AA763),INDEX(Matches!$P:$P,AA763))</f>
        <v/>
      </c>
      <c r="T763" s="33">
        <f>IF(INDEX(Matches!$J:$J,AA763)="","",IF(I763="H",INDEX(Matches!$J:$J,AA763),INDEX(Matches!$K:$K,AA763)))</f>
        <v/>
      </c>
      <c r="U763" s="33">
        <f>IF(INDEX(Matches!$K:$K,AA763)="","",IF(I763="H",INDEX(Matches!$K:$K,AA763),INDEX(Matches!$J:$J,AA763)))</f>
        <v/>
      </c>
      <c r="V763" s="30">
        <f>IF(T763="","",T763-U763)</f>
        <v/>
      </c>
      <c r="W763" s="33">
        <f>IF(I763="H",INDEX(Matches!$T:$T,AA763),INDEX(Matches!$U:$U,AA763))</f>
        <v/>
      </c>
      <c r="X763" s="11">
        <f>INDEX(Matches!$X:$X,AA763)</f>
        <v/>
      </c>
      <c r="Y763" s="30">
        <f>IF(O763="","",O763-S763)</f>
        <v/>
      </c>
      <c r="Z763" s="30">
        <f>IF(W763="","",W763-S763)</f>
        <v/>
      </c>
      <c r="AA763" s="24">
        <f>MATCH(J763,Matches!$A:$A,0)</f>
        <v/>
      </c>
      <c r="AB763" s="33" t="n">
        <v>1.898954037228121</v>
      </c>
      <c r="AC763" s="33" t="n"/>
      <c r="AD763" s="24" t="n"/>
      <c r="AE763" s="24" t="n">
        <v>1</v>
      </c>
      <c r="AF763" s="33" t="n"/>
      <c r="AG763" s="33" t="n"/>
    </row>
    <row r="764">
      <c r="A764" s="24" t="inlineStr">
        <is>
          <t>Birmingham|3</t>
        </is>
      </c>
      <c r="B764" s="24" t="inlineStr">
        <is>
          <t>E1</t>
        </is>
      </c>
      <c r="C764" s="24" t="inlineStr">
        <is>
          <t>Championship</t>
        </is>
      </c>
      <c r="D764" s="24" t="inlineStr">
        <is>
          <t>Birmingham</t>
        </is>
      </c>
      <c r="E764" s="24" t="n">
        <v>3</v>
      </c>
      <c r="F764" s="24" t="n">
        <v>1</v>
      </c>
      <c r="G764" s="29" t="n">
        <v>46262.83333333334</v>
      </c>
      <c r="H764" s="24" t="inlineStr">
        <is>
          <t>Wrexham</t>
        </is>
      </c>
      <c r="I764" s="24" t="inlineStr">
        <is>
          <t>A</t>
        </is>
      </c>
      <c r="J764" s="24" t="inlineStr">
        <is>
          <t>E1-Wrexham-Birmingh</t>
        </is>
      </c>
      <c r="K764" s="24" t="n">
        <v>9</v>
      </c>
      <c r="L764" s="11">
        <f>IF(INDEX(Matches!$X:$X,AA764)=0,"",IF(I764="H",INDEX(Matches!$H:$H,AA764),INDEX(Matches!$I:$I,AA764)))</f>
        <v/>
      </c>
      <c r="M764" s="11">
        <f>IF(INDEX(Matches!$X:$X,AA764)=0,"",IF(I764="H",INDEX(Matches!$I:$I,AA764),INDEX(Matches!$H:$H,AA764)))</f>
        <v/>
      </c>
      <c r="N764" s="11">
        <f>IF(L764="","",IF(L764&gt;M764,"W",IF(L764=M764,"D","L")))</f>
        <v/>
      </c>
      <c r="O764" s="11">
        <f>IF(L764="","",IF(L764&gt;M764,3,IF(L764=M764,1,0)))</f>
        <v/>
      </c>
      <c r="P764" s="31">
        <f>IF(I764="H",INDEX(Matches!$L:$L,AA764),INDEX(Matches!$N:$N,AA764))</f>
        <v/>
      </c>
      <c r="Q764" s="31">
        <f>INDEX(Matches!$M:$M,AA764)</f>
        <v/>
      </c>
      <c r="R764" s="31">
        <f>IF(I764="H",INDEX(Matches!$N:$N,AA764),INDEX(Matches!$L:$L,AA764))</f>
        <v/>
      </c>
      <c r="S764" s="33">
        <f>IF(I764="H",INDEX(Matches!$O:$O,AA764),INDEX(Matches!$P:$P,AA764))</f>
        <v/>
      </c>
      <c r="T764" s="33">
        <f>IF(INDEX(Matches!$J:$J,AA764)="","",IF(I764="H",INDEX(Matches!$J:$J,AA764),INDEX(Matches!$K:$K,AA764)))</f>
        <v/>
      </c>
      <c r="U764" s="33">
        <f>IF(INDEX(Matches!$K:$K,AA764)="","",IF(I764="H",INDEX(Matches!$K:$K,AA764),INDEX(Matches!$J:$J,AA764)))</f>
        <v/>
      </c>
      <c r="V764" s="30">
        <f>IF(T764="","",T764-U764)</f>
        <v/>
      </c>
      <c r="W764" s="33">
        <f>IF(I764="H",INDEX(Matches!$T:$T,AA764),INDEX(Matches!$U:$U,AA764))</f>
        <v/>
      </c>
      <c r="X764" s="11">
        <f>INDEX(Matches!$X:$X,AA764)</f>
        <v/>
      </c>
      <c r="Y764" s="30">
        <f>IF(O764="","",O764-S764)</f>
        <v/>
      </c>
      <c r="Z764" s="30">
        <f>IF(W764="","",W764-S764)</f>
        <v/>
      </c>
      <c r="AA764" s="24">
        <f>MATCH(J764,Matches!$A:$A,0)</f>
        <v/>
      </c>
      <c r="AB764" s="33" t="n">
        <v>1.118755787127858</v>
      </c>
      <c r="AC764" s="33" t="n"/>
      <c r="AD764" s="24" t="n"/>
      <c r="AE764" s="24" t="n">
        <v>1</v>
      </c>
      <c r="AF764" s="33" t="n"/>
      <c r="AG764" s="33" t="n"/>
    </row>
    <row r="765">
      <c r="A765" s="24" t="inlineStr">
        <is>
          <t>Birmingham|4</t>
        </is>
      </c>
      <c r="B765" s="24" t="inlineStr">
        <is>
          <t>E1</t>
        </is>
      </c>
      <c r="C765" s="24" t="inlineStr">
        <is>
          <t>Championship</t>
        </is>
      </c>
      <c r="D765" s="24" t="inlineStr">
        <is>
          <t>Birmingham</t>
        </is>
      </c>
      <c r="E765" s="24" t="n">
        <v>4</v>
      </c>
      <c r="F765" s="24" t="n">
        <v>1</v>
      </c>
      <c r="G765" s="29" t="n">
        <v>46266.83333333334</v>
      </c>
      <c r="H765" s="24" t="inlineStr">
        <is>
          <t>Southampton</t>
        </is>
      </c>
      <c r="I765" s="24" t="inlineStr">
        <is>
          <t>H</t>
        </is>
      </c>
      <c r="J765" s="24" t="inlineStr">
        <is>
          <t>E1-Birmingh-Southamp</t>
        </is>
      </c>
      <c r="K765" s="24" t="n">
        <v>5</v>
      </c>
      <c r="L765" s="11">
        <f>IF(INDEX(Matches!$X:$X,AA765)=0,"",IF(I765="H",INDEX(Matches!$H:$H,AA765),INDEX(Matches!$I:$I,AA765)))</f>
        <v/>
      </c>
      <c r="M765" s="11">
        <f>IF(INDEX(Matches!$X:$X,AA765)=0,"",IF(I765="H",INDEX(Matches!$I:$I,AA765),INDEX(Matches!$H:$H,AA765)))</f>
        <v/>
      </c>
      <c r="N765" s="11">
        <f>IF(L765="","",IF(L765&gt;M765,"W",IF(L765=M765,"D","L")))</f>
        <v/>
      </c>
      <c r="O765" s="11">
        <f>IF(L765="","",IF(L765&gt;M765,3,IF(L765=M765,1,0)))</f>
        <v/>
      </c>
      <c r="P765" s="31">
        <f>IF(I765="H",INDEX(Matches!$L:$L,AA765),INDEX(Matches!$N:$N,AA765))</f>
        <v/>
      </c>
      <c r="Q765" s="31">
        <f>INDEX(Matches!$M:$M,AA765)</f>
        <v/>
      </c>
      <c r="R765" s="31">
        <f>IF(I765="H",INDEX(Matches!$N:$N,AA765),INDEX(Matches!$L:$L,AA765))</f>
        <v/>
      </c>
      <c r="S765" s="33">
        <f>IF(I765="H",INDEX(Matches!$O:$O,AA765),INDEX(Matches!$P:$P,AA765))</f>
        <v/>
      </c>
      <c r="T765" s="33">
        <f>IF(INDEX(Matches!$J:$J,AA765)="","",IF(I765="H",INDEX(Matches!$J:$J,AA765),INDEX(Matches!$K:$K,AA765)))</f>
        <v/>
      </c>
      <c r="U765" s="33">
        <f>IF(INDEX(Matches!$K:$K,AA765)="","",IF(I765="H",INDEX(Matches!$K:$K,AA765),INDEX(Matches!$J:$J,AA765)))</f>
        <v/>
      </c>
      <c r="V765" s="30">
        <f>IF(T765="","",T765-U765)</f>
        <v/>
      </c>
      <c r="W765" s="33">
        <f>IF(I765="H",INDEX(Matches!$T:$T,AA765),INDEX(Matches!$U:$U,AA765))</f>
        <v/>
      </c>
      <c r="X765" s="11">
        <f>INDEX(Matches!$X:$X,AA765)</f>
        <v/>
      </c>
      <c r="Y765" s="30">
        <f>IF(O765="","",O765-S765)</f>
        <v/>
      </c>
      <c r="Z765" s="30">
        <f>IF(W765="","",W765-S765)</f>
        <v/>
      </c>
      <c r="AA765" s="24">
        <f>MATCH(J765,Matches!$A:$A,0)</f>
        <v/>
      </c>
      <c r="AB765" s="33" t="n">
        <v>1.333607623060086</v>
      </c>
      <c r="AC765" s="33" t="n"/>
      <c r="AD765" s="24" t="n"/>
      <c r="AE765" s="24" t="n">
        <v>1</v>
      </c>
      <c r="AF765" s="33" t="n"/>
      <c r="AG765" s="33" t="n"/>
    </row>
    <row r="766">
      <c r="A766" s="24" t="inlineStr">
        <is>
          <t>Birmingham|5</t>
        </is>
      </c>
      <c r="B766" s="24" t="inlineStr">
        <is>
          <t>E1</t>
        </is>
      </c>
      <c r="C766" s="24" t="inlineStr">
        <is>
          <t>Championship</t>
        </is>
      </c>
      <c r="D766" s="24" t="inlineStr">
        <is>
          <t>Birmingham</t>
        </is>
      </c>
      <c r="E766" s="24" t="n">
        <v>5</v>
      </c>
      <c r="F766" s="24" t="n">
        <v>2</v>
      </c>
      <c r="G766" s="29" t="n">
        <v>46271.5</v>
      </c>
      <c r="H766" s="24" t="inlineStr">
        <is>
          <t>Wolves</t>
        </is>
      </c>
      <c r="I766" s="24" t="inlineStr">
        <is>
          <t>H</t>
        </is>
      </c>
      <c r="J766" s="24" t="inlineStr">
        <is>
          <t>E1-Birmingh-Wolves</t>
        </is>
      </c>
      <c r="K766" s="24" t="n">
        <v>2</v>
      </c>
      <c r="L766" s="11">
        <f>IF(INDEX(Matches!$X:$X,AA766)=0,"",IF(I766="H",INDEX(Matches!$H:$H,AA766),INDEX(Matches!$I:$I,AA766)))</f>
        <v/>
      </c>
      <c r="M766" s="11">
        <f>IF(INDEX(Matches!$X:$X,AA766)=0,"",IF(I766="H",INDEX(Matches!$I:$I,AA766),INDEX(Matches!$H:$H,AA766)))</f>
        <v/>
      </c>
      <c r="N766" s="11">
        <f>IF(L766="","",IF(L766&gt;M766,"W",IF(L766=M766,"D","L")))</f>
        <v/>
      </c>
      <c r="O766" s="11">
        <f>IF(L766="","",IF(L766&gt;M766,3,IF(L766=M766,1,0)))</f>
        <v/>
      </c>
      <c r="P766" s="31">
        <f>IF(I766="H",INDEX(Matches!$L:$L,AA766),INDEX(Matches!$N:$N,AA766))</f>
        <v/>
      </c>
      <c r="Q766" s="31">
        <f>INDEX(Matches!$M:$M,AA766)</f>
        <v/>
      </c>
      <c r="R766" s="31">
        <f>IF(I766="H",INDEX(Matches!$N:$N,AA766),INDEX(Matches!$L:$L,AA766))</f>
        <v/>
      </c>
      <c r="S766" s="33">
        <f>IF(I766="H",INDEX(Matches!$O:$O,AA766),INDEX(Matches!$P:$P,AA766))</f>
        <v/>
      </c>
      <c r="T766" s="33">
        <f>IF(INDEX(Matches!$J:$J,AA766)="","",IF(I766="H",INDEX(Matches!$J:$J,AA766),INDEX(Matches!$K:$K,AA766)))</f>
        <v/>
      </c>
      <c r="U766" s="33">
        <f>IF(INDEX(Matches!$K:$K,AA766)="","",IF(I766="H",INDEX(Matches!$K:$K,AA766),INDEX(Matches!$J:$J,AA766)))</f>
        <v/>
      </c>
      <c r="V766" s="30">
        <f>IF(T766="","",T766-U766)</f>
        <v/>
      </c>
      <c r="W766" s="33">
        <f>IF(I766="H",INDEX(Matches!$T:$T,AA766),INDEX(Matches!$U:$U,AA766))</f>
        <v/>
      </c>
      <c r="X766" s="11">
        <f>INDEX(Matches!$X:$X,AA766)</f>
        <v/>
      </c>
      <c r="Y766" s="30">
        <f>IF(O766="","",O766-S766)</f>
        <v/>
      </c>
      <c r="Z766" s="30">
        <f>IF(W766="","",W766-S766)</f>
        <v/>
      </c>
      <c r="AA766" s="24">
        <f>MATCH(J766,Matches!$A:$A,0)</f>
        <v/>
      </c>
      <c r="AB766" s="33" t="n">
        <v>1.265795678843332</v>
      </c>
      <c r="AC766" s="33" t="n"/>
      <c r="AD766" s="24" t="n"/>
      <c r="AE766" s="24" t="n">
        <v>2</v>
      </c>
      <c r="AF766" s="33" t="n"/>
      <c r="AG766" s="33" t="n"/>
    </row>
    <row r="767">
      <c r="A767" s="24" t="inlineStr">
        <is>
          <t>Birmingham|6</t>
        </is>
      </c>
      <c r="B767" s="24" t="inlineStr">
        <is>
          <t>E1</t>
        </is>
      </c>
      <c r="C767" s="24" t="inlineStr">
        <is>
          <t>Championship</t>
        </is>
      </c>
      <c r="D767" s="24" t="inlineStr">
        <is>
          <t>Birmingham</t>
        </is>
      </c>
      <c r="E767" s="24" t="n">
        <v>6</v>
      </c>
      <c r="F767" s="24" t="n">
        <v>2</v>
      </c>
      <c r="G767" s="29" t="n">
        <v>46274.82291666666</v>
      </c>
      <c r="H767" s="24" t="inlineStr">
        <is>
          <t>Norwich</t>
        </is>
      </c>
      <c r="I767" s="24" t="inlineStr">
        <is>
          <t>A</t>
        </is>
      </c>
      <c r="J767" s="24" t="inlineStr">
        <is>
          <t>E1-Norwich-Birmingh</t>
        </is>
      </c>
      <c r="K767" s="24" t="n">
        <v>7</v>
      </c>
      <c r="L767" s="11">
        <f>IF(INDEX(Matches!$X:$X,AA767)=0,"",IF(I767="H",INDEX(Matches!$H:$H,AA767),INDEX(Matches!$I:$I,AA767)))</f>
        <v/>
      </c>
      <c r="M767" s="11">
        <f>IF(INDEX(Matches!$X:$X,AA767)=0,"",IF(I767="H",INDEX(Matches!$I:$I,AA767),INDEX(Matches!$H:$H,AA767)))</f>
        <v/>
      </c>
      <c r="N767" s="11">
        <f>IF(L767="","",IF(L767&gt;M767,"W",IF(L767=M767,"D","L")))</f>
        <v/>
      </c>
      <c r="O767" s="11">
        <f>IF(L767="","",IF(L767&gt;M767,3,IF(L767=M767,1,0)))</f>
        <v/>
      </c>
      <c r="P767" s="31">
        <f>IF(I767="H",INDEX(Matches!$L:$L,AA767),INDEX(Matches!$N:$N,AA767))</f>
        <v/>
      </c>
      <c r="Q767" s="31">
        <f>INDEX(Matches!$M:$M,AA767)</f>
        <v/>
      </c>
      <c r="R767" s="31">
        <f>IF(I767="H",INDEX(Matches!$N:$N,AA767),INDEX(Matches!$L:$L,AA767))</f>
        <v/>
      </c>
      <c r="S767" s="33">
        <f>IF(I767="H",INDEX(Matches!$O:$O,AA767),INDEX(Matches!$P:$P,AA767))</f>
        <v/>
      </c>
      <c r="T767" s="33">
        <f>IF(INDEX(Matches!$J:$J,AA767)="","",IF(I767="H",INDEX(Matches!$J:$J,AA767),INDEX(Matches!$K:$K,AA767)))</f>
        <v/>
      </c>
      <c r="U767" s="33">
        <f>IF(INDEX(Matches!$K:$K,AA767)="","",IF(I767="H",INDEX(Matches!$K:$K,AA767),INDEX(Matches!$J:$J,AA767)))</f>
        <v/>
      </c>
      <c r="V767" s="30">
        <f>IF(T767="","",T767-U767)</f>
        <v/>
      </c>
      <c r="W767" s="33">
        <f>IF(I767="H",INDEX(Matches!$T:$T,AA767),INDEX(Matches!$U:$U,AA767))</f>
        <v/>
      </c>
      <c r="X767" s="11">
        <f>INDEX(Matches!$X:$X,AA767)</f>
        <v/>
      </c>
      <c r="Y767" s="30">
        <f>IF(O767="","",O767-S767)</f>
        <v/>
      </c>
      <c r="Z767" s="30">
        <f>IF(W767="","",W767-S767)</f>
        <v/>
      </c>
      <c r="AA767" s="24">
        <f>MATCH(J767,Matches!$A:$A,0)</f>
        <v/>
      </c>
      <c r="AB767" s="33" t="n">
        <v>1.003856499335645</v>
      </c>
      <c r="AC767" s="33" t="n"/>
      <c r="AD767" s="24" t="n"/>
      <c r="AE767" s="24" t="n">
        <v>2</v>
      </c>
      <c r="AF767" s="33" t="n"/>
      <c r="AG767" s="33" t="n"/>
    </row>
    <row r="768">
      <c r="A768" s="24" t="inlineStr">
        <is>
          <t>Birmingham|7</t>
        </is>
      </c>
      <c r="B768" s="24" t="inlineStr">
        <is>
          <t>E1</t>
        </is>
      </c>
      <c r="C768" s="24" t="inlineStr">
        <is>
          <t>Championship</t>
        </is>
      </c>
      <c r="D768" s="24" t="inlineStr">
        <is>
          <t>Birmingham</t>
        </is>
      </c>
      <c r="E768" s="24" t="n">
        <v>7</v>
      </c>
      <c r="F768" s="24" t="n">
        <v>2</v>
      </c>
      <c r="G768" s="29" t="n">
        <v>46277.52083333334</v>
      </c>
      <c r="H768" s="24" t="inlineStr">
        <is>
          <t>Derby</t>
        </is>
      </c>
      <c r="I768" s="24" t="inlineStr">
        <is>
          <t>A</t>
        </is>
      </c>
      <c r="J768" s="24" t="inlineStr">
        <is>
          <t>E1-Derby-Birmingh</t>
        </is>
      </c>
      <c r="K768" s="24" t="n">
        <v>12</v>
      </c>
      <c r="L768" s="11">
        <f>IF(INDEX(Matches!$X:$X,AA768)=0,"",IF(I768="H",INDEX(Matches!$H:$H,AA768),INDEX(Matches!$I:$I,AA768)))</f>
        <v/>
      </c>
      <c r="M768" s="11">
        <f>IF(INDEX(Matches!$X:$X,AA768)=0,"",IF(I768="H",INDEX(Matches!$I:$I,AA768),INDEX(Matches!$H:$H,AA768)))</f>
        <v/>
      </c>
      <c r="N768" s="11">
        <f>IF(L768="","",IF(L768&gt;M768,"W",IF(L768=M768,"D","L")))</f>
        <v/>
      </c>
      <c r="O768" s="11">
        <f>IF(L768="","",IF(L768&gt;M768,3,IF(L768=M768,1,0)))</f>
        <v/>
      </c>
      <c r="P768" s="31">
        <f>IF(I768="H",INDEX(Matches!$L:$L,AA768),INDEX(Matches!$N:$N,AA768))</f>
        <v/>
      </c>
      <c r="Q768" s="31">
        <f>INDEX(Matches!$M:$M,AA768)</f>
        <v/>
      </c>
      <c r="R768" s="31">
        <f>IF(I768="H",INDEX(Matches!$N:$N,AA768),INDEX(Matches!$L:$L,AA768))</f>
        <v/>
      </c>
      <c r="S768" s="33">
        <f>IF(I768="H",INDEX(Matches!$O:$O,AA768),INDEX(Matches!$P:$P,AA768))</f>
        <v/>
      </c>
      <c r="T768" s="33">
        <f>IF(INDEX(Matches!$J:$J,AA768)="","",IF(I768="H",INDEX(Matches!$J:$J,AA768),INDEX(Matches!$K:$K,AA768)))</f>
        <v/>
      </c>
      <c r="U768" s="33">
        <f>IF(INDEX(Matches!$K:$K,AA768)="","",IF(I768="H",INDEX(Matches!$K:$K,AA768),INDEX(Matches!$J:$J,AA768)))</f>
        <v/>
      </c>
      <c r="V768" s="30">
        <f>IF(T768="","",T768-U768)</f>
        <v/>
      </c>
      <c r="W768" s="33">
        <f>IF(I768="H",INDEX(Matches!$T:$T,AA768),INDEX(Matches!$U:$U,AA768))</f>
        <v/>
      </c>
      <c r="X768" s="11">
        <f>INDEX(Matches!$X:$X,AA768)</f>
        <v/>
      </c>
      <c r="Y768" s="30">
        <f>IF(O768="","",O768-S768)</f>
        <v/>
      </c>
      <c r="Z768" s="30">
        <f>IF(W768="","",W768-S768)</f>
        <v/>
      </c>
      <c r="AA768" s="24">
        <f>MATCH(J768,Matches!$A:$A,0)</f>
        <v/>
      </c>
      <c r="AB768" s="33" t="n">
        <v>1.565519205439465</v>
      </c>
      <c r="AC768" s="33" t="n"/>
      <c r="AD768" s="24" t="n"/>
      <c r="AE768" s="24" t="n">
        <v>2</v>
      </c>
      <c r="AF768" s="33" t="n"/>
      <c r="AG768" s="33" t="n"/>
    </row>
    <row r="769">
      <c r="A769" s="24" t="inlineStr">
        <is>
          <t>Birmingham|8</t>
        </is>
      </c>
      <c r="B769" s="24" t="inlineStr">
        <is>
          <t>E1</t>
        </is>
      </c>
      <c r="C769" s="24" t="inlineStr">
        <is>
          <t>Championship</t>
        </is>
      </c>
      <c r="D769" s="24" t="inlineStr">
        <is>
          <t>Birmingham</t>
        </is>
      </c>
      <c r="E769" s="24" t="n">
        <v>8</v>
      </c>
      <c r="F769" s="24" t="n">
        <v>2</v>
      </c>
      <c r="G769" s="29" t="n">
        <v>46284.625</v>
      </c>
      <c r="H769" s="24" t="inlineStr">
        <is>
          <t>Middlesbrough</t>
        </is>
      </c>
      <c r="I769" s="24" t="inlineStr">
        <is>
          <t>H</t>
        </is>
      </c>
      <c r="J769" s="24" t="inlineStr">
        <is>
          <t>E1-Birmingh-Middlesb</t>
        </is>
      </c>
      <c r="K769" s="24" t="n">
        <v>3</v>
      </c>
      <c r="L769" s="11">
        <f>IF(INDEX(Matches!$X:$X,AA769)=0,"",IF(I769="H",INDEX(Matches!$H:$H,AA769),INDEX(Matches!$I:$I,AA769)))</f>
        <v/>
      </c>
      <c r="M769" s="11">
        <f>IF(INDEX(Matches!$X:$X,AA769)=0,"",IF(I769="H",INDEX(Matches!$I:$I,AA769),INDEX(Matches!$H:$H,AA769)))</f>
        <v/>
      </c>
      <c r="N769" s="11">
        <f>IF(L769="","",IF(L769&gt;M769,"W",IF(L769=M769,"D","L")))</f>
        <v/>
      </c>
      <c r="O769" s="11">
        <f>IF(L769="","",IF(L769&gt;M769,3,IF(L769=M769,1,0)))</f>
        <v/>
      </c>
      <c r="P769" s="31">
        <f>IF(I769="H",INDEX(Matches!$L:$L,AA769),INDEX(Matches!$N:$N,AA769))</f>
        <v/>
      </c>
      <c r="Q769" s="31">
        <f>INDEX(Matches!$M:$M,AA769)</f>
        <v/>
      </c>
      <c r="R769" s="31">
        <f>IF(I769="H",INDEX(Matches!$N:$N,AA769),INDEX(Matches!$L:$L,AA769))</f>
        <v/>
      </c>
      <c r="S769" s="33">
        <f>IF(I769="H",INDEX(Matches!$O:$O,AA769),INDEX(Matches!$P:$P,AA769))</f>
        <v/>
      </c>
      <c r="T769" s="33">
        <f>IF(INDEX(Matches!$J:$J,AA769)="","",IF(I769="H",INDEX(Matches!$J:$J,AA769),INDEX(Matches!$K:$K,AA769)))</f>
        <v/>
      </c>
      <c r="U769" s="33">
        <f>IF(INDEX(Matches!$K:$K,AA769)="","",IF(I769="H",INDEX(Matches!$K:$K,AA769),INDEX(Matches!$J:$J,AA769)))</f>
        <v/>
      </c>
      <c r="V769" s="30">
        <f>IF(T769="","",T769-U769)</f>
        <v/>
      </c>
      <c r="W769" s="33">
        <f>IF(I769="H",INDEX(Matches!$T:$T,AA769),INDEX(Matches!$U:$U,AA769))</f>
        <v/>
      </c>
      <c r="X769" s="11">
        <f>INDEX(Matches!$X:$X,AA769)</f>
        <v/>
      </c>
      <c r="Y769" s="30">
        <f>IF(O769="","",O769-S769)</f>
        <v/>
      </c>
      <c r="Z769" s="30">
        <f>IF(W769="","",W769-S769)</f>
        <v/>
      </c>
      <c r="AA769" s="24">
        <f>MATCH(J769,Matches!$A:$A,0)</f>
        <v/>
      </c>
      <c r="AB769" s="33" t="n"/>
      <c r="AC769" s="33" t="n"/>
      <c r="AD769" s="24" t="n"/>
      <c r="AE769" s="24" t="n">
        <v>2</v>
      </c>
      <c r="AF769" s="33" t="n"/>
      <c r="AG769" s="33" t="n"/>
    </row>
    <row r="770">
      <c r="A770" s="24" t="inlineStr">
        <is>
          <t>Birmingham|9</t>
        </is>
      </c>
      <c r="B770" s="24" t="inlineStr">
        <is>
          <t>E1</t>
        </is>
      </c>
      <c r="C770" s="24" t="inlineStr">
        <is>
          <t>Championship</t>
        </is>
      </c>
      <c r="D770" s="24" t="inlineStr">
        <is>
          <t>Birmingham</t>
        </is>
      </c>
      <c r="E770" s="24" t="n">
        <v>9</v>
      </c>
      <c r="F770" s="24" t="n">
        <v>3</v>
      </c>
      <c r="G770" s="29" t="n">
        <v>46305.52083333334</v>
      </c>
      <c r="H770" s="24" t="inlineStr">
        <is>
          <t>West Brom</t>
        </is>
      </c>
      <c r="I770" s="24" t="inlineStr">
        <is>
          <t>A</t>
        </is>
      </c>
      <c r="J770" s="24" t="inlineStr">
        <is>
          <t>E1-WestBrom-Birmingh</t>
        </is>
      </c>
      <c r="K770" s="24" t="n">
        <v>13</v>
      </c>
      <c r="L770" s="11">
        <f>IF(INDEX(Matches!$X:$X,AA770)=0,"",IF(I770="H",INDEX(Matches!$H:$H,AA770),INDEX(Matches!$I:$I,AA770)))</f>
        <v/>
      </c>
      <c r="M770" s="11">
        <f>IF(INDEX(Matches!$X:$X,AA770)=0,"",IF(I770="H",INDEX(Matches!$I:$I,AA770),INDEX(Matches!$H:$H,AA770)))</f>
        <v/>
      </c>
      <c r="N770" s="11">
        <f>IF(L770="","",IF(L770&gt;M770,"W",IF(L770=M770,"D","L")))</f>
        <v/>
      </c>
      <c r="O770" s="11">
        <f>IF(L770="","",IF(L770&gt;M770,3,IF(L770=M770,1,0)))</f>
        <v/>
      </c>
      <c r="P770" s="31">
        <f>IF(I770="H",INDEX(Matches!$L:$L,AA770),INDEX(Matches!$N:$N,AA770))</f>
        <v/>
      </c>
      <c r="Q770" s="31">
        <f>INDEX(Matches!$M:$M,AA770)</f>
        <v/>
      </c>
      <c r="R770" s="31">
        <f>IF(I770="H",INDEX(Matches!$N:$N,AA770),INDEX(Matches!$L:$L,AA770))</f>
        <v/>
      </c>
      <c r="S770" s="33">
        <f>IF(I770="H",INDEX(Matches!$O:$O,AA770),INDEX(Matches!$P:$P,AA770))</f>
        <v/>
      </c>
      <c r="T770" s="33">
        <f>IF(INDEX(Matches!$J:$J,AA770)="","",IF(I770="H",INDEX(Matches!$J:$J,AA770),INDEX(Matches!$K:$K,AA770)))</f>
        <v/>
      </c>
      <c r="U770" s="33">
        <f>IF(INDEX(Matches!$K:$K,AA770)="","",IF(I770="H",INDEX(Matches!$K:$K,AA770),INDEX(Matches!$J:$J,AA770)))</f>
        <v/>
      </c>
      <c r="V770" s="30">
        <f>IF(T770="","",T770-U770)</f>
        <v/>
      </c>
      <c r="W770" s="33">
        <f>IF(I770="H",INDEX(Matches!$T:$T,AA770),INDEX(Matches!$U:$U,AA770))</f>
        <v/>
      </c>
      <c r="X770" s="11">
        <f>INDEX(Matches!$X:$X,AA770)</f>
        <v/>
      </c>
      <c r="Y770" s="30">
        <f>IF(O770="","",O770-S770)</f>
        <v/>
      </c>
      <c r="Z770" s="30">
        <f>IF(W770="","",W770-S770)</f>
        <v/>
      </c>
      <c r="AA770" s="24">
        <f>MATCH(J770,Matches!$A:$A,0)</f>
        <v/>
      </c>
      <c r="AB770" s="33" t="n"/>
      <c r="AC770" s="33" t="n"/>
      <c r="AD770" s="24" t="n"/>
      <c r="AE770" s="24" t="n">
        <v>3</v>
      </c>
      <c r="AF770" s="33" t="n"/>
      <c r="AG770" s="33" t="n"/>
    </row>
    <row r="771">
      <c r="A771" s="24" t="inlineStr">
        <is>
          <t>Birmingham|10</t>
        </is>
      </c>
      <c r="B771" s="24" t="inlineStr">
        <is>
          <t>E1</t>
        </is>
      </c>
      <c r="C771" s="24" t="inlineStr">
        <is>
          <t>Championship</t>
        </is>
      </c>
      <c r="D771" s="24" t="inlineStr">
        <is>
          <t>Birmingham</t>
        </is>
      </c>
      <c r="E771" s="24" t="n">
        <v>10</v>
      </c>
      <c r="F771" s="24" t="n">
        <v>3</v>
      </c>
      <c r="G771" s="29" t="n">
        <v>46308.83333333334</v>
      </c>
      <c r="H771" s="24" t="inlineStr">
        <is>
          <t>Preston</t>
        </is>
      </c>
      <c r="I771" s="24" t="inlineStr">
        <is>
          <t>H</t>
        </is>
      </c>
      <c r="J771" s="24" t="inlineStr">
        <is>
          <t>E1-Birmingh-Preston</t>
        </is>
      </c>
      <c r="K771" s="24" t="n">
        <v>20</v>
      </c>
      <c r="L771" s="11">
        <f>IF(INDEX(Matches!$X:$X,AA771)=0,"",IF(I771="H",INDEX(Matches!$H:$H,AA771),INDEX(Matches!$I:$I,AA771)))</f>
        <v/>
      </c>
      <c r="M771" s="11">
        <f>IF(INDEX(Matches!$X:$X,AA771)=0,"",IF(I771="H",INDEX(Matches!$I:$I,AA771),INDEX(Matches!$H:$H,AA771)))</f>
        <v/>
      </c>
      <c r="N771" s="11">
        <f>IF(L771="","",IF(L771&gt;M771,"W",IF(L771=M771,"D","L")))</f>
        <v/>
      </c>
      <c r="O771" s="11">
        <f>IF(L771="","",IF(L771&gt;M771,3,IF(L771=M771,1,0)))</f>
        <v/>
      </c>
      <c r="P771" s="31">
        <f>IF(I771="H",INDEX(Matches!$L:$L,AA771),INDEX(Matches!$N:$N,AA771))</f>
        <v/>
      </c>
      <c r="Q771" s="31">
        <f>INDEX(Matches!$M:$M,AA771)</f>
        <v/>
      </c>
      <c r="R771" s="31">
        <f>IF(I771="H",INDEX(Matches!$N:$N,AA771),INDEX(Matches!$L:$L,AA771))</f>
        <v/>
      </c>
      <c r="S771" s="33">
        <f>IF(I771="H",INDEX(Matches!$O:$O,AA771),INDEX(Matches!$P:$P,AA771))</f>
        <v/>
      </c>
      <c r="T771" s="33">
        <f>IF(INDEX(Matches!$J:$J,AA771)="","",IF(I771="H",INDEX(Matches!$J:$J,AA771),INDEX(Matches!$K:$K,AA771)))</f>
        <v/>
      </c>
      <c r="U771" s="33">
        <f>IF(INDEX(Matches!$K:$K,AA771)="","",IF(I771="H",INDEX(Matches!$K:$K,AA771),INDEX(Matches!$J:$J,AA771)))</f>
        <v/>
      </c>
      <c r="V771" s="30">
        <f>IF(T771="","",T771-U771)</f>
        <v/>
      </c>
      <c r="W771" s="33">
        <f>IF(I771="H",INDEX(Matches!$T:$T,AA771),INDEX(Matches!$U:$U,AA771))</f>
        <v/>
      </c>
      <c r="X771" s="11">
        <f>INDEX(Matches!$X:$X,AA771)</f>
        <v/>
      </c>
      <c r="Y771" s="30">
        <f>IF(O771="","",O771-S771)</f>
        <v/>
      </c>
      <c r="Z771" s="30">
        <f>IF(W771="","",W771-S771)</f>
        <v/>
      </c>
      <c r="AA771" s="24">
        <f>MATCH(J771,Matches!$A:$A,0)</f>
        <v/>
      </c>
      <c r="AB771" s="33" t="n"/>
      <c r="AC771" s="33" t="n"/>
      <c r="AD771" s="24" t="n"/>
      <c r="AE771" s="24" t="n">
        <v>3</v>
      </c>
      <c r="AF771" s="33" t="n"/>
      <c r="AG771" s="33" t="n"/>
    </row>
    <row r="772">
      <c r="A772" s="24" t="inlineStr">
        <is>
          <t>Birmingham|11</t>
        </is>
      </c>
      <c r="B772" s="24" t="inlineStr">
        <is>
          <t>E1</t>
        </is>
      </c>
      <c r="C772" s="24" t="inlineStr">
        <is>
          <t>Championship</t>
        </is>
      </c>
      <c r="D772" s="24" t="inlineStr">
        <is>
          <t>Birmingham</t>
        </is>
      </c>
      <c r="E772" s="24" t="n">
        <v>11</v>
      </c>
      <c r="F772" s="24" t="n">
        <v>3</v>
      </c>
      <c r="G772" s="29" t="n">
        <v>46312.625</v>
      </c>
      <c r="H772" s="24" t="inlineStr">
        <is>
          <t>QPR</t>
        </is>
      </c>
      <c r="I772" s="24" t="inlineStr">
        <is>
          <t>H</t>
        </is>
      </c>
      <c r="J772" s="24" t="inlineStr">
        <is>
          <t>E1-Birmingh-QPR</t>
        </is>
      </c>
      <c r="K772" s="24" t="n">
        <v>17</v>
      </c>
      <c r="L772" s="11">
        <f>IF(INDEX(Matches!$X:$X,AA772)=0,"",IF(I772="H",INDEX(Matches!$H:$H,AA772),INDEX(Matches!$I:$I,AA772)))</f>
        <v/>
      </c>
      <c r="M772" s="11">
        <f>IF(INDEX(Matches!$X:$X,AA772)=0,"",IF(I772="H",INDEX(Matches!$I:$I,AA772),INDEX(Matches!$H:$H,AA772)))</f>
        <v/>
      </c>
      <c r="N772" s="11">
        <f>IF(L772="","",IF(L772&gt;M772,"W",IF(L772=M772,"D","L")))</f>
        <v/>
      </c>
      <c r="O772" s="11">
        <f>IF(L772="","",IF(L772&gt;M772,3,IF(L772=M772,1,0)))</f>
        <v/>
      </c>
      <c r="P772" s="31">
        <f>IF(I772="H",INDEX(Matches!$L:$L,AA772),INDEX(Matches!$N:$N,AA772))</f>
        <v/>
      </c>
      <c r="Q772" s="31">
        <f>INDEX(Matches!$M:$M,AA772)</f>
        <v/>
      </c>
      <c r="R772" s="31">
        <f>IF(I772="H",INDEX(Matches!$N:$N,AA772),INDEX(Matches!$L:$L,AA772))</f>
        <v/>
      </c>
      <c r="S772" s="33">
        <f>IF(I772="H",INDEX(Matches!$O:$O,AA772),INDEX(Matches!$P:$P,AA772))</f>
        <v/>
      </c>
      <c r="T772" s="33">
        <f>IF(INDEX(Matches!$J:$J,AA772)="","",IF(I772="H",INDEX(Matches!$J:$J,AA772),INDEX(Matches!$K:$K,AA772)))</f>
        <v/>
      </c>
      <c r="U772" s="33">
        <f>IF(INDEX(Matches!$K:$K,AA772)="","",IF(I772="H",INDEX(Matches!$K:$K,AA772),INDEX(Matches!$J:$J,AA772)))</f>
        <v/>
      </c>
      <c r="V772" s="30">
        <f>IF(T772="","",T772-U772)</f>
        <v/>
      </c>
      <c r="W772" s="33">
        <f>IF(I772="H",INDEX(Matches!$T:$T,AA772),INDEX(Matches!$U:$U,AA772))</f>
        <v/>
      </c>
      <c r="X772" s="11">
        <f>INDEX(Matches!$X:$X,AA772)</f>
        <v/>
      </c>
      <c r="Y772" s="30">
        <f>IF(O772="","",O772-S772)</f>
        <v/>
      </c>
      <c r="Z772" s="30">
        <f>IF(W772="","",W772-S772)</f>
        <v/>
      </c>
      <c r="AA772" s="24">
        <f>MATCH(J772,Matches!$A:$A,0)</f>
        <v/>
      </c>
      <c r="AB772" s="33" t="n"/>
      <c r="AC772" s="33" t="n"/>
      <c r="AD772" s="24" t="n"/>
      <c r="AE772" s="24" t="n">
        <v>3</v>
      </c>
      <c r="AF772" s="33" t="n"/>
      <c r="AG772" s="33" t="n"/>
    </row>
    <row r="773">
      <c r="A773" s="24" t="inlineStr">
        <is>
          <t>Birmingham|12</t>
        </is>
      </c>
      <c r="B773" s="24" t="inlineStr">
        <is>
          <t>E1</t>
        </is>
      </c>
      <c r="C773" s="24" t="inlineStr">
        <is>
          <t>Championship</t>
        </is>
      </c>
      <c r="D773" s="24" t="inlineStr">
        <is>
          <t>Birmingham</t>
        </is>
      </c>
      <c r="E773" s="24" t="n">
        <v>12</v>
      </c>
      <c r="F773" s="24" t="n">
        <v>3</v>
      </c>
      <c r="G773" s="29" t="n">
        <v>46319.625</v>
      </c>
      <c r="H773" s="24" t="inlineStr">
        <is>
          <t>Cardiff</t>
        </is>
      </c>
      <c r="I773" s="24" t="inlineStr">
        <is>
          <t>A</t>
        </is>
      </c>
      <c r="J773" s="24" t="inlineStr">
        <is>
          <t>E1-Cardiff-Birmingh</t>
        </is>
      </c>
      <c r="K773" s="24" t="n">
        <v>21</v>
      </c>
      <c r="L773" s="11">
        <f>IF(INDEX(Matches!$X:$X,AA773)=0,"",IF(I773="H",INDEX(Matches!$H:$H,AA773),INDEX(Matches!$I:$I,AA773)))</f>
        <v/>
      </c>
      <c r="M773" s="11">
        <f>IF(INDEX(Matches!$X:$X,AA773)=0,"",IF(I773="H",INDEX(Matches!$I:$I,AA773),INDEX(Matches!$H:$H,AA773)))</f>
        <v/>
      </c>
      <c r="N773" s="11">
        <f>IF(L773="","",IF(L773&gt;M773,"W",IF(L773=M773,"D","L")))</f>
        <v/>
      </c>
      <c r="O773" s="11">
        <f>IF(L773="","",IF(L773&gt;M773,3,IF(L773=M773,1,0)))</f>
        <v/>
      </c>
      <c r="P773" s="31">
        <f>IF(I773="H",INDEX(Matches!$L:$L,AA773),INDEX(Matches!$N:$N,AA773))</f>
        <v/>
      </c>
      <c r="Q773" s="31">
        <f>INDEX(Matches!$M:$M,AA773)</f>
        <v/>
      </c>
      <c r="R773" s="31">
        <f>IF(I773="H",INDEX(Matches!$N:$N,AA773),INDEX(Matches!$L:$L,AA773))</f>
        <v/>
      </c>
      <c r="S773" s="33">
        <f>IF(I773="H",INDEX(Matches!$O:$O,AA773),INDEX(Matches!$P:$P,AA773))</f>
        <v/>
      </c>
      <c r="T773" s="33">
        <f>IF(INDEX(Matches!$J:$J,AA773)="","",IF(I773="H",INDEX(Matches!$J:$J,AA773),INDEX(Matches!$K:$K,AA773)))</f>
        <v/>
      </c>
      <c r="U773" s="33">
        <f>IF(INDEX(Matches!$K:$K,AA773)="","",IF(I773="H",INDEX(Matches!$K:$K,AA773),INDEX(Matches!$J:$J,AA773)))</f>
        <v/>
      </c>
      <c r="V773" s="30">
        <f>IF(T773="","",T773-U773)</f>
        <v/>
      </c>
      <c r="W773" s="33">
        <f>IF(I773="H",INDEX(Matches!$T:$T,AA773),INDEX(Matches!$U:$U,AA773))</f>
        <v/>
      </c>
      <c r="X773" s="11">
        <f>INDEX(Matches!$X:$X,AA773)</f>
        <v/>
      </c>
      <c r="Y773" s="30">
        <f>IF(O773="","",O773-S773)</f>
        <v/>
      </c>
      <c r="Z773" s="30">
        <f>IF(W773="","",W773-S773)</f>
        <v/>
      </c>
      <c r="AA773" s="24">
        <f>MATCH(J773,Matches!$A:$A,0)</f>
        <v/>
      </c>
      <c r="AB773" s="33" t="n"/>
      <c r="AC773" s="33" t="n">
        <v>1.506540602800587</v>
      </c>
      <c r="AD773" s="24" t="n"/>
      <c r="AE773" s="24" t="n">
        <v>3</v>
      </c>
      <c r="AF773" s="33" t="n"/>
      <c r="AG773" s="33" t="n"/>
    </row>
    <row r="774">
      <c r="A774" s="24" t="inlineStr">
        <is>
          <t>Birmingham|13</t>
        </is>
      </c>
      <c r="B774" s="24" t="inlineStr">
        <is>
          <t>E1</t>
        </is>
      </c>
      <c r="C774" s="24" t="inlineStr">
        <is>
          <t>Championship</t>
        </is>
      </c>
      <c r="D774" s="24" t="inlineStr">
        <is>
          <t>Birmingham</t>
        </is>
      </c>
      <c r="E774" s="24" t="n">
        <v>13</v>
      </c>
      <c r="F774" s="24" t="n">
        <v>4</v>
      </c>
      <c r="G774" s="29" t="n">
        <v>46326.52083333334</v>
      </c>
      <c r="H774" s="24" t="inlineStr">
        <is>
          <t>Lincoln</t>
        </is>
      </c>
      <c r="I774" s="24" t="inlineStr">
        <is>
          <t>A</t>
        </is>
      </c>
      <c r="J774" s="24" t="inlineStr">
        <is>
          <t>E1-Lincoln-Birmingh</t>
        </is>
      </c>
      <c r="K774" s="24" t="n">
        <v>24</v>
      </c>
      <c r="L774" s="11">
        <f>IF(INDEX(Matches!$X:$X,AA774)=0,"",IF(I774="H",INDEX(Matches!$H:$H,AA774),INDEX(Matches!$I:$I,AA774)))</f>
        <v/>
      </c>
      <c r="M774" s="11">
        <f>IF(INDEX(Matches!$X:$X,AA774)=0,"",IF(I774="H",INDEX(Matches!$I:$I,AA774),INDEX(Matches!$H:$H,AA774)))</f>
        <v/>
      </c>
      <c r="N774" s="11">
        <f>IF(L774="","",IF(L774&gt;M774,"W",IF(L774=M774,"D","L")))</f>
        <v/>
      </c>
      <c r="O774" s="11">
        <f>IF(L774="","",IF(L774&gt;M774,3,IF(L774=M774,1,0)))</f>
        <v/>
      </c>
      <c r="P774" s="31">
        <f>IF(I774="H",INDEX(Matches!$L:$L,AA774),INDEX(Matches!$N:$N,AA774))</f>
        <v/>
      </c>
      <c r="Q774" s="31">
        <f>INDEX(Matches!$M:$M,AA774)</f>
        <v/>
      </c>
      <c r="R774" s="31">
        <f>IF(I774="H",INDEX(Matches!$N:$N,AA774),INDEX(Matches!$L:$L,AA774))</f>
        <v/>
      </c>
      <c r="S774" s="33">
        <f>IF(I774="H",INDEX(Matches!$O:$O,AA774),INDEX(Matches!$P:$P,AA774))</f>
        <v/>
      </c>
      <c r="T774" s="33">
        <f>IF(INDEX(Matches!$J:$J,AA774)="","",IF(I774="H",INDEX(Matches!$J:$J,AA774),INDEX(Matches!$K:$K,AA774)))</f>
        <v/>
      </c>
      <c r="U774" s="33">
        <f>IF(INDEX(Matches!$K:$K,AA774)="","",IF(I774="H",INDEX(Matches!$K:$K,AA774),INDEX(Matches!$J:$J,AA774)))</f>
        <v/>
      </c>
      <c r="V774" s="30">
        <f>IF(T774="","",T774-U774)</f>
        <v/>
      </c>
      <c r="W774" s="33">
        <f>IF(I774="H",INDEX(Matches!$T:$T,AA774),INDEX(Matches!$U:$U,AA774))</f>
        <v/>
      </c>
      <c r="X774" s="11">
        <f>INDEX(Matches!$X:$X,AA774)</f>
        <v/>
      </c>
      <c r="Y774" s="30">
        <f>IF(O774="","",O774-S774)</f>
        <v/>
      </c>
      <c r="Z774" s="30">
        <f>IF(W774="","",W774-S774)</f>
        <v/>
      </c>
      <c r="AA774" s="24">
        <f>MATCH(J774,Matches!$A:$A,0)</f>
        <v/>
      </c>
      <c r="AB774" s="33" t="n"/>
      <c r="AC774" s="33" t="n">
        <v>1.645965030260764</v>
      </c>
      <c r="AD774" s="24" t="n"/>
      <c r="AE774" s="24" t="n">
        <v>4</v>
      </c>
      <c r="AF774" s="33" t="n"/>
      <c r="AG774" s="33" t="n"/>
    </row>
    <row r="775">
      <c r="A775" s="24" t="inlineStr">
        <is>
          <t>Birmingham|14</t>
        </is>
      </c>
      <c r="B775" s="24" t="inlineStr">
        <is>
          <t>E1</t>
        </is>
      </c>
      <c r="C775" s="24" t="inlineStr">
        <is>
          <t>Championship</t>
        </is>
      </c>
      <c r="D775" s="24" t="inlineStr">
        <is>
          <t>Birmingham</t>
        </is>
      </c>
      <c r="E775" s="24" t="n">
        <v>14</v>
      </c>
      <c r="F775" s="24" t="n">
        <v>4</v>
      </c>
      <c r="G775" s="29" t="n">
        <v>46329.83333333334</v>
      </c>
      <c r="H775" s="24" t="inlineStr">
        <is>
          <t>Millwall</t>
        </is>
      </c>
      <c r="I775" s="24" t="inlineStr">
        <is>
          <t>H</t>
        </is>
      </c>
      <c r="J775" s="24" t="inlineStr">
        <is>
          <t>E1-Birmingh-Millwall</t>
        </is>
      </c>
      <c r="K775" s="24" t="n">
        <v>10</v>
      </c>
      <c r="L775" s="11">
        <f>IF(INDEX(Matches!$X:$X,AA775)=0,"",IF(I775="H",INDEX(Matches!$H:$H,AA775),INDEX(Matches!$I:$I,AA775)))</f>
        <v/>
      </c>
      <c r="M775" s="11">
        <f>IF(INDEX(Matches!$X:$X,AA775)=0,"",IF(I775="H",INDEX(Matches!$I:$I,AA775),INDEX(Matches!$H:$H,AA775)))</f>
        <v/>
      </c>
      <c r="N775" s="11">
        <f>IF(L775="","",IF(L775&gt;M775,"W",IF(L775=M775,"D","L")))</f>
        <v/>
      </c>
      <c r="O775" s="11">
        <f>IF(L775="","",IF(L775&gt;M775,3,IF(L775=M775,1,0)))</f>
        <v/>
      </c>
      <c r="P775" s="31">
        <f>IF(I775="H",INDEX(Matches!$L:$L,AA775),INDEX(Matches!$N:$N,AA775))</f>
        <v/>
      </c>
      <c r="Q775" s="31">
        <f>INDEX(Matches!$M:$M,AA775)</f>
        <v/>
      </c>
      <c r="R775" s="31">
        <f>IF(I775="H",INDEX(Matches!$N:$N,AA775),INDEX(Matches!$L:$L,AA775))</f>
        <v/>
      </c>
      <c r="S775" s="33">
        <f>IF(I775="H",INDEX(Matches!$O:$O,AA775),INDEX(Matches!$P:$P,AA775))</f>
        <v/>
      </c>
      <c r="T775" s="33">
        <f>IF(INDEX(Matches!$J:$J,AA775)="","",IF(I775="H",INDEX(Matches!$J:$J,AA775),INDEX(Matches!$K:$K,AA775)))</f>
        <v/>
      </c>
      <c r="U775" s="33">
        <f>IF(INDEX(Matches!$K:$K,AA775)="","",IF(I775="H",INDEX(Matches!$K:$K,AA775),INDEX(Matches!$J:$J,AA775)))</f>
        <v/>
      </c>
      <c r="V775" s="30">
        <f>IF(T775="","",T775-U775)</f>
        <v/>
      </c>
      <c r="W775" s="33">
        <f>IF(I775="H",INDEX(Matches!$T:$T,AA775),INDEX(Matches!$U:$U,AA775))</f>
        <v/>
      </c>
      <c r="X775" s="11">
        <f>INDEX(Matches!$X:$X,AA775)</f>
        <v/>
      </c>
      <c r="Y775" s="30">
        <f>IF(O775="","",O775-S775)</f>
        <v/>
      </c>
      <c r="Z775" s="30">
        <f>IF(W775="","",W775-S775)</f>
        <v/>
      </c>
      <c r="AA775" s="24">
        <f>MATCH(J775,Matches!$A:$A,0)</f>
        <v/>
      </c>
      <c r="AB775" s="33" t="n"/>
      <c r="AC775" s="33" t="n">
        <v>1.596205602884158</v>
      </c>
      <c r="AD775" s="24" t="n"/>
      <c r="AE775" s="24" t="n">
        <v>4</v>
      </c>
      <c r="AF775" s="33" t="n"/>
      <c r="AG775" s="33" t="n"/>
    </row>
    <row r="776">
      <c r="A776" s="24" t="inlineStr">
        <is>
          <t>Birmingham|15</t>
        </is>
      </c>
      <c r="B776" s="24" t="inlineStr">
        <is>
          <t>E1</t>
        </is>
      </c>
      <c r="C776" s="24" t="inlineStr">
        <is>
          <t>Championship</t>
        </is>
      </c>
      <c r="D776" s="24" t="inlineStr">
        <is>
          <t>Birmingham</t>
        </is>
      </c>
      <c r="E776" s="24" t="n">
        <v>15</v>
      </c>
      <c r="F776" s="24" t="n">
        <v>4</v>
      </c>
      <c r="G776" s="29" t="n">
        <v>46333.625</v>
      </c>
      <c r="H776" s="24" t="inlineStr">
        <is>
          <t>Swansea</t>
        </is>
      </c>
      <c r="I776" s="24" t="inlineStr">
        <is>
          <t>H</t>
        </is>
      </c>
      <c r="J776" s="24" t="inlineStr">
        <is>
          <t>E1-Birmingh-Swansea</t>
        </is>
      </c>
      <c r="K776" s="24" t="n">
        <v>15</v>
      </c>
      <c r="L776" s="11">
        <f>IF(INDEX(Matches!$X:$X,AA776)=0,"",IF(I776="H",INDEX(Matches!$H:$H,AA776),INDEX(Matches!$I:$I,AA776)))</f>
        <v/>
      </c>
      <c r="M776" s="11">
        <f>IF(INDEX(Matches!$X:$X,AA776)=0,"",IF(I776="H",INDEX(Matches!$I:$I,AA776),INDEX(Matches!$H:$H,AA776)))</f>
        <v/>
      </c>
      <c r="N776" s="11">
        <f>IF(L776="","",IF(L776&gt;M776,"W",IF(L776=M776,"D","L")))</f>
        <v/>
      </c>
      <c r="O776" s="11">
        <f>IF(L776="","",IF(L776&gt;M776,3,IF(L776=M776,1,0)))</f>
        <v/>
      </c>
      <c r="P776" s="31">
        <f>IF(I776="H",INDEX(Matches!$L:$L,AA776),INDEX(Matches!$N:$N,AA776))</f>
        <v/>
      </c>
      <c r="Q776" s="31">
        <f>INDEX(Matches!$M:$M,AA776)</f>
        <v/>
      </c>
      <c r="R776" s="31">
        <f>IF(I776="H",INDEX(Matches!$N:$N,AA776),INDEX(Matches!$L:$L,AA776))</f>
        <v/>
      </c>
      <c r="S776" s="33">
        <f>IF(I776="H",INDEX(Matches!$O:$O,AA776),INDEX(Matches!$P:$P,AA776))</f>
        <v/>
      </c>
      <c r="T776" s="33">
        <f>IF(INDEX(Matches!$J:$J,AA776)="","",IF(I776="H",INDEX(Matches!$J:$J,AA776),INDEX(Matches!$K:$K,AA776)))</f>
        <v/>
      </c>
      <c r="U776" s="33">
        <f>IF(INDEX(Matches!$K:$K,AA776)="","",IF(I776="H",INDEX(Matches!$K:$K,AA776),INDEX(Matches!$J:$J,AA776)))</f>
        <v/>
      </c>
      <c r="V776" s="30">
        <f>IF(T776="","",T776-U776)</f>
        <v/>
      </c>
      <c r="W776" s="33">
        <f>IF(I776="H",INDEX(Matches!$T:$T,AA776),INDEX(Matches!$U:$U,AA776))</f>
        <v/>
      </c>
      <c r="X776" s="11">
        <f>INDEX(Matches!$X:$X,AA776)</f>
        <v/>
      </c>
      <c r="Y776" s="30">
        <f>IF(O776="","",O776-S776)</f>
        <v/>
      </c>
      <c r="Z776" s="30">
        <f>IF(W776="","",W776-S776)</f>
        <v/>
      </c>
      <c r="AA776" s="24">
        <f>MATCH(J776,Matches!$A:$A,0)</f>
        <v/>
      </c>
      <c r="AB776" s="33" t="n"/>
      <c r="AC776" s="33" t="n">
        <v>1.717460482854331</v>
      </c>
      <c r="AD776" s="24" t="n"/>
      <c r="AE776" s="24" t="n">
        <v>4</v>
      </c>
      <c r="AF776" s="33" t="n"/>
      <c r="AG776" s="33" t="n"/>
    </row>
    <row r="777">
      <c r="A777" s="24" t="inlineStr">
        <is>
          <t>Birmingham|16</t>
        </is>
      </c>
      <c r="B777" s="24" t="inlineStr">
        <is>
          <t>E1</t>
        </is>
      </c>
      <c r="C777" s="24" t="inlineStr">
        <is>
          <t>Championship</t>
        </is>
      </c>
      <c r="D777" s="24" t="inlineStr">
        <is>
          <t>Birmingham</t>
        </is>
      </c>
      <c r="E777" s="24" t="n">
        <v>16</v>
      </c>
      <c r="F777" s="24" t="n">
        <v>4</v>
      </c>
      <c r="G777" s="29" t="n">
        <v>46347.625</v>
      </c>
      <c r="H777" s="24" t="inlineStr">
        <is>
          <t>Stoke</t>
        </is>
      </c>
      <c r="I777" s="24" t="inlineStr">
        <is>
          <t>A</t>
        </is>
      </c>
      <c r="J777" s="24" t="inlineStr">
        <is>
          <t>E1-Stoke-Birmingh</t>
        </is>
      </c>
      <c r="K777" s="24" t="n">
        <v>11</v>
      </c>
      <c r="L777" s="11">
        <f>IF(INDEX(Matches!$X:$X,AA777)=0,"",IF(I777="H",INDEX(Matches!$H:$H,AA777),INDEX(Matches!$I:$I,AA777)))</f>
        <v/>
      </c>
      <c r="M777" s="11">
        <f>IF(INDEX(Matches!$X:$X,AA777)=0,"",IF(I777="H",INDEX(Matches!$I:$I,AA777),INDEX(Matches!$H:$H,AA777)))</f>
        <v/>
      </c>
      <c r="N777" s="11">
        <f>IF(L777="","",IF(L777&gt;M777,"W",IF(L777=M777,"D","L")))</f>
        <v/>
      </c>
      <c r="O777" s="11">
        <f>IF(L777="","",IF(L777&gt;M777,3,IF(L777=M777,1,0)))</f>
        <v/>
      </c>
      <c r="P777" s="31">
        <f>IF(I777="H",INDEX(Matches!$L:$L,AA777),INDEX(Matches!$N:$N,AA777))</f>
        <v/>
      </c>
      <c r="Q777" s="31">
        <f>INDEX(Matches!$M:$M,AA777)</f>
        <v/>
      </c>
      <c r="R777" s="31">
        <f>IF(I777="H",INDEX(Matches!$N:$N,AA777),INDEX(Matches!$L:$L,AA777))</f>
        <v/>
      </c>
      <c r="S777" s="33">
        <f>IF(I777="H",INDEX(Matches!$O:$O,AA777),INDEX(Matches!$P:$P,AA777))</f>
        <v/>
      </c>
      <c r="T777" s="33">
        <f>IF(INDEX(Matches!$J:$J,AA777)="","",IF(I777="H",INDEX(Matches!$J:$J,AA777),INDEX(Matches!$K:$K,AA777)))</f>
        <v/>
      </c>
      <c r="U777" s="33">
        <f>IF(INDEX(Matches!$K:$K,AA777)="","",IF(I777="H",INDEX(Matches!$K:$K,AA777),INDEX(Matches!$J:$J,AA777)))</f>
        <v/>
      </c>
      <c r="V777" s="30">
        <f>IF(T777="","",T777-U777)</f>
        <v/>
      </c>
      <c r="W777" s="33">
        <f>IF(I777="H",INDEX(Matches!$T:$T,AA777),INDEX(Matches!$U:$U,AA777))</f>
        <v/>
      </c>
      <c r="X777" s="11">
        <f>INDEX(Matches!$X:$X,AA777)</f>
        <v/>
      </c>
      <c r="Y777" s="30">
        <f>IF(O777="","",O777-S777)</f>
        <v/>
      </c>
      <c r="Z777" s="30">
        <f>IF(W777="","",W777-S777)</f>
        <v/>
      </c>
      <c r="AA777" s="24">
        <f>MATCH(J777,Matches!$A:$A,0)</f>
        <v/>
      </c>
      <c r="AB777" s="33" t="n"/>
      <c r="AC777" s="33" t="n">
        <v>1.366617300658381</v>
      </c>
      <c r="AD777" s="24" t="n"/>
      <c r="AE777" s="24" t="n">
        <v>4</v>
      </c>
      <c r="AF777" s="33" t="n"/>
      <c r="AG777" s="33" t="n"/>
    </row>
    <row r="778">
      <c r="A778" s="24" t="inlineStr">
        <is>
          <t>Birmingham|17</t>
        </is>
      </c>
      <c r="B778" s="24" t="inlineStr">
        <is>
          <t>E1</t>
        </is>
      </c>
      <c r="C778" s="24" t="inlineStr">
        <is>
          <t>Championship</t>
        </is>
      </c>
      <c r="D778" s="24" t="inlineStr">
        <is>
          <t>Birmingham</t>
        </is>
      </c>
      <c r="E778" s="24" t="n">
        <v>17</v>
      </c>
      <c r="F778" s="24" t="n">
        <v>5</v>
      </c>
      <c r="G778" s="29" t="n">
        <v>46351.82291666666</v>
      </c>
      <c r="H778" s="24" t="inlineStr">
        <is>
          <t>Burnley</t>
        </is>
      </c>
      <c r="I778" s="24" t="inlineStr">
        <is>
          <t>A</t>
        </is>
      </c>
      <c r="J778" s="24" t="inlineStr">
        <is>
          <t>E1-Burnley-Birmingh</t>
        </is>
      </c>
      <c r="K778" s="24" t="n">
        <v>4</v>
      </c>
      <c r="L778" s="11">
        <f>IF(INDEX(Matches!$X:$X,AA778)=0,"",IF(I778="H",INDEX(Matches!$H:$H,AA778),INDEX(Matches!$I:$I,AA778)))</f>
        <v/>
      </c>
      <c r="M778" s="11">
        <f>IF(INDEX(Matches!$X:$X,AA778)=0,"",IF(I778="H",INDEX(Matches!$I:$I,AA778),INDEX(Matches!$H:$H,AA778)))</f>
        <v/>
      </c>
      <c r="N778" s="11">
        <f>IF(L778="","",IF(L778&gt;M778,"W",IF(L778=M778,"D","L")))</f>
        <v/>
      </c>
      <c r="O778" s="11">
        <f>IF(L778="","",IF(L778&gt;M778,3,IF(L778=M778,1,0)))</f>
        <v/>
      </c>
      <c r="P778" s="31">
        <f>IF(I778="H",INDEX(Matches!$L:$L,AA778),INDEX(Matches!$N:$N,AA778))</f>
        <v/>
      </c>
      <c r="Q778" s="31">
        <f>INDEX(Matches!$M:$M,AA778)</f>
        <v/>
      </c>
      <c r="R778" s="31">
        <f>IF(I778="H",INDEX(Matches!$N:$N,AA778),INDEX(Matches!$L:$L,AA778))</f>
        <v/>
      </c>
      <c r="S778" s="33">
        <f>IF(I778="H",INDEX(Matches!$O:$O,AA778),INDEX(Matches!$P:$P,AA778))</f>
        <v/>
      </c>
      <c r="T778" s="33">
        <f>IF(INDEX(Matches!$J:$J,AA778)="","",IF(I778="H",INDEX(Matches!$J:$J,AA778),INDEX(Matches!$K:$K,AA778)))</f>
        <v/>
      </c>
      <c r="U778" s="33">
        <f>IF(INDEX(Matches!$K:$K,AA778)="","",IF(I778="H",INDEX(Matches!$K:$K,AA778),INDEX(Matches!$J:$J,AA778)))</f>
        <v/>
      </c>
      <c r="V778" s="30">
        <f>IF(T778="","",T778-U778)</f>
        <v/>
      </c>
      <c r="W778" s="33">
        <f>IF(I778="H",INDEX(Matches!$T:$T,AA778),INDEX(Matches!$U:$U,AA778))</f>
        <v/>
      </c>
      <c r="X778" s="11">
        <f>INDEX(Matches!$X:$X,AA778)</f>
        <v/>
      </c>
      <c r="Y778" s="30">
        <f>IF(O778="","",O778-S778)</f>
        <v/>
      </c>
      <c r="Z778" s="30">
        <f>IF(W778="","",W778-S778)</f>
        <v/>
      </c>
      <c r="AA778" s="24">
        <f>MATCH(J778,Matches!$A:$A,0)</f>
        <v/>
      </c>
      <c r="AB778" s="33" t="n"/>
      <c r="AC778" s="33" t="n">
        <v>1.216056423783723</v>
      </c>
      <c r="AD778" s="24" t="n"/>
      <c r="AE778" s="24" t="n">
        <v>5</v>
      </c>
      <c r="AF778" s="33" t="n"/>
      <c r="AG778" s="33" t="n"/>
    </row>
    <row r="779">
      <c r="A779" s="24" t="inlineStr">
        <is>
          <t>Birmingham|18</t>
        </is>
      </c>
      <c r="B779" s="24" t="inlineStr">
        <is>
          <t>E1</t>
        </is>
      </c>
      <c r="C779" s="24" t="inlineStr">
        <is>
          <t>Championship</t>
        </is>
      </c>
      <c r="D779" s="24" t="inlineStr">
        <is>
          <t>Birmingham</t>
        </is>
      </c>
      <c r="E779" s="24" t="n">
        <v>18</v>
      </c>
      <c r="F779" s="24" t="n">
        <v>5</v>
      </c>
      <c r="G779" s="29" t="n">
        <v>46354.625</v>
      </c>
      <c r="H779" s="24" t="inlineStr">
        <is>
          <t>Bolton</t>
        </is>
      </c>
      <c r="I779" s="24" t="inlineStr">
        <is>
          <t>H</t>
        </is>
      </c>
      <c r="J779" s="24" t="inlineStr">
        <is>
          <t>E1-Birmingh-Bolton</t>
        </is>
      </c>
      <c r="K779" s="24" t="n">
        <v>22</v>
      </c>
      <c r="L779" s="11">
        <f>IF(INDEX(Matches!$X:$X,AA779)=0,"",IF(I779="H",INDEX(Matches!$H:$H,AA779),INDEX(Matches!$I:$I,AA779)))</f>
        <v/>
      </c>
      <c r="M779" s="11">
        <f>IF(INDEX(Matches!$X:$X,AA779)=0,"",IF(I779="H",INDEX(Matches!$I:$I,AA779),INDEX(Matches!$H:$H,AA779)))</f>
        <v/>
      </c>
      <c r="N779" s="11">
        <f>IF(L779="","",IF(L779&gt;M779,"W",IF(L779=M779,"D","L")))</f>
        <v/>
      </c>
      <c r="O779" s="11">
        <f>IF(L779="","",IF(L779&gt;M779,3,IF(L779=M779,1,0)))</f>
        <v/>
      </c>
      <c r="P779" s="31">
        <f>IF(I779="H",INDEX(Matches!$L:$L,AA779),INDEX(Matches!$N:$N,AA779))</f>
        <v/>
      </c>
      <c r="Q779" s="31">
        <f>INDEX(Matches!$M:$M,AA779)</f>
        <v/>
      </c>
      <c r="R779" s="31">
        <f>IF(I779="H",INDEX(Matches!$N:$N,AA779),INDEX(Matches!$L:$L,AA779))</f>
        <v/>
      </c>
      <c r="S779" s="33">
        <f>IF(I779="H",INDEX(Matches!$O:$O,AA779),INDEX(Matches!$P:$P,AA779))</f>
        <v/>
      </c>
      <c r="T779" s="33">
        <f>IF(INDEX(Matches!$J:$J,AA779)="","",IF(I779="H",INDEX(Matches!$J:$J,AA779),INDEX(Matches!$K:$K,AA779)))</f>
        <v/>
      </c>
      <c r="U779" s="33">
        <f>IF(INDEX(Matches!$K:$K,AA779)="","",IF(I779="H",INDEX(Matches!$K:$K,AA779),INDEX(Matches!$J:$J,AA779)))</f>
        <v/>
      </c>
      <c r="V779" s="30">
        <f>IF(T779="","",T779-U779)</f>
        <v/>
      </c>
      <c r="W779" s="33">
        <f>IF(I779="H",INDEX(Matches!$T:$T,AA779),INDEX(Matches!$U:$U,AA779))</f>
        <v/>
      </c>
      <c r="X779" s="11">
        <f>INDEX(Matches!$X:$X,AA779)</f>
        <v/>
      </c>
      <c r="Y779" s="30">
        <f>IF(O779="","",O779-S779)</f>
        <v/>
      </c>
      <c r="Z779" s="30">
        <f>IF(W779="","",W779-S779)</f>
        <v/>
      </c>
      <c r="AA779" s="24">
        <f>MATCH(J779,Matches!$A:$A,0)</f>
        <v/>
      </c>
      <c r="AB779" s="33" t="n"/>
      <c r="AC779" s="33" t="n">
        <v>1.930526014274395</v>
      </c>
      <c r="AD779" s="24" t="n"/>
      <c r="AE779" s="24" t="n">
        <v>5</v>
      </c>
      <c r="AF779" s="33" t="n"/>
      <c r="AG779" s="33" t="n"/>
    </row>
    <row r="780">
      <c r="A780" s="24" t="inlineStr">
        <is>
          <t>Birmingham|19</t>
        </is>
      </c>
      <c r="B780" s="24" t="inlineStr">
        <is>
          <t>E1</t>
        </is>
      </c>
      <c r="C780" s="24" t="inlineStr">
        <is>
          <t>Championship</t>
        </is>
      </c>
      <c r="D780" s="24" t="inlineStr">
        <is>
          <t>Birmingham</t>
        </is>
      </c>
      <c r="E780" s="24" t="n">
        <v>19</v>
      </c>
      <c r="F780" s="24" t="n">
        <v>5</v>
      </c>
      <c r="G780" s="29" t="n">
        <v>46361.625</v>
      </c>
      <c r="H780" s="24" t="inlineStr">
        <is>
          <t>Charlton</t>
        </is>
      </c>
      <c r="I780" s="24" t="inlineStr">
        <is>
          <t>A</t>
        </is>
      </c>
      <c r="J780" s="24" t="inlineStr">
        <is>
          <t>E1-Charlton-Birmingh</t>
        </is>
      </c>
      <c r="K780" s="24" t="n">
        <v>23</v>
      </c>
      <c r="L780" s="11">
        <f>IF(INDEX(Matches!$X:$X,AA780)=0,"",IF(I780="H",INDEX(Matches!$H:$H,AA780),INDEX(Matches!$I:$I,AA780)))</f>
        <v/>
      </c>
      <c r="M780" s="11">
        <f>IF(INDEX(Matches!$X:$X,AA780)=0,"",IF(I780="H",INDEX(Matches!$I:$I,AA780),INDEX(Matches!$H:$H,AA780)))</f>
        <v/>
      </c>
      <c r="N780" s="11">
        <f>IF(L780="","",IF(L780&gt;M780,"W",IF(L780=M780,"D","L")))</f>
        <v/>
      </c>
      <c r="O780" s="11">
        <f>IF(L780="","",IF(L780&gt;M780,3,IF(L780=M780,1,0)))</f>
        <v/>
      </c>
      <c r="P780" s="31">
        <f>IF(I780="H",INDEX(Matches!$L:$L,AA780),INDEX(Matches!$N:$N,AA780))</f>
        <v/>
      </c>
      <c r="Q780" s="31">
        <f>INDEX(Matches!$M:$M,AA780)</f>
        <v/>
      </c>
      <c r="R780" s="31">
        <f>IF(I780="H",INDEX(Matches!$N:$N,AA780),INDEX(Matches!$L:$L,AA780))</f>
        <v/>
      </c>
      <c r="S780" s="33">
        <f>IF(I780="H",INDEX(Matches!$O:$O,AA780),INDEX(Matches!$P:$P,AA780))</f>
        <v/>
      </c>
      <c r="T780" s="33">
        <f>IF(INDEX(Matches!$J:$J,AA780)="","",IF(I780="H",INDEX(Matches!$J:$J,AA780),INDEX(Matches!$K:$K,AA780)))</f>
        <v/>
      </c>
      <c r="U780" s="33">
        <f>IF(INDEX(Matches!$K:$K,AA780)="","",IF(I780="H",INDEX(Matches!$K:$K,AA780),INDEX(Matches!$J:$J,AA780)))</f>
        <v/>
      </c>
      <c r="V780" s="30">
        <f>IF(T780="","",T780-U780)</f>
        <v/>
      </c>
      <c r="W780" s="33">
        <f>IF(I780="H",INDEX(Matches!$T:$T,AA780),INDEX(Matches!$U:$U,AA780))</f>
        <v/>
      </c>
      <c r="X780" s="11">
        <f>INDEX(Matches!$X:$X,AA780)</f>
        <v/>
      </c>
      <c r="Y780" s="30">
        <f>IF(O780="","",O780-S780)</f>
        <v/>
      </c>
      <c r="Z780" s="30">
        <f>IF(W780="","",W780-S780)</f>
        <v/>
      </c>
      <c r="AA780" s="24">
        <f>MATCH(J780,Matches!$A:$A,0)</f>
        <v/>
      </c>
      <c r="AB780" s="33" t="n"/>
      <c r="AC780" s="33" t="n">
        <v>1.613092807450889</v>
      </c>
      <c r="AD780" s="24" t="n"/>
      <c r="AE780" s="24" t="n">
        <v>5</v>
      </c>
      <c r="AF780" s="33" t="n"/>
      <c r="AG780" s="33" t="n"/>
    </row>
    <row r="781">
      <c r="A781" s="24" t="inlineStr">
        <is>
          <t>Birmingham|20</t>
        </is>
      </c>
      <c r="B781" s="24" t="inlineStr">
        <is>
          <t>E1</t>
        </is>
      </c>
      <c r="C781" s="24" t="inlineStr">
        <is>
          <t>Championship</t>
        </is>
      </c>
      <c r="D781" s="24" t="inlineStr">
        <is>
          <t>Birmingham</t>
        </is>
      </c>
      <c r="E781" s="24" t="n">
        <v>20</v>
      </c>
      <c r="F781" s="24" t="n">
        <v>5</v>
      </c>
      <c r="G781" s="29" t="n">
        <v>46364.83333333334</v>
      </c>
      <c r="H781" s="24" t="inlineStr">
        <is>
          <t>Watford</t>
        </is>
      </c>
      <c r="I781" s="24" t="inlineStr">
        <is>
          <t>H</t>
        </is>
      </c>
      <c r="J781" s="24" t="inlineStr">
        <is>
          <t>E1-Birmingh-Watford</t>
        </is>
      </c>
      <c r="K781" s="24" t="n">
        <v>16</v>
      </c>
      <c r="L781" s="11">
        <f>IF(INDEX(Matches!$X:$X,AA781)=0,"",IF(I781="H",INDEX(Matches!$H:$H,AA781),INDEX(Matches!$I:$I,AA781)))</f>
        <v/>
      </c>
      <c r="M781" s="11">
        <f>IF(INDEX(Matches!$X:$X,AA781)=0,"",IF(I781="H",INDEX(Matches!$I:$I,AA781),INDEX(Matches!$H:$H,AA781)))</f>
        <v/>
      </c>
      <c r="N781" s="11">
        <f>IF(L781="","",IF(L781&gt;M781,"W",IF(L781=M781,"D","L")))</f>
        <v/>
      </c>
      <c r="O781" s="11">
        <f>IF(L781="","",IF(L781&gt;M781,3,IF(L781=M781,1,0)))</f>
        <v/>
      </c>
      <c r="P781" s="31">
        <f>IF(I781="H",INDEX(Matches!$L:$L,AA781),INDEX(Matches!$N:$N,AA781))</f>
        <v/>
      </c>
      <c r="Q781" s="31">
        <f>INDEX(Matches!$M:$M,AA781)</f>
        <v/>
      </c>
      <c r="R781" s="31">
        <f>IF(I781="H",INDEX(Matches!$N:$N,AA781),INDEX(Matches!$L:$L,AA781))</f>
        <v/>
      </c>
      <c r="S781" s="33">
        <f>IF(I781="H",INDEX(Matches!$O:$O,AA781),INDEX(Matches!$P:$P,AA781))</f>
        <v/>
      </c>
      <c r="T781" s="33">
        <f>IF(INDEX(Matches!$J:$J,AA781)="","",IF(I781="H",INDEX(Matches!$J:$J,AA781),INDEX(Matches!$K:$K,AA781)))</f>
        <v/>
      </c>
      <c r="U781" s="33">
        <f>IF(INDEX(Matches!$K:$K,AA781)="","",IF(I781="H",INDEX(Matches!$K:$K,AA781),INDEX(Matches!$J:$J,AA781)))</f>
        <v/>
      </c>
      <c r="V781" s="30">
        <f>IF(T781="","",T781-U781)</f>
        <v/>
      </c>
      <c r="W781" s="33">
        <f>IF(I781="H",INDEX(Matches!$T:$T,AA781),INDEX(Matches!$U:$U,AA781))</f>
        <v/>
      </c>
      <c r="X781" s="11">
        <f>INDEX(Matches!$X:$X,AA781)</f>
        <v/>
      </c>
      <c r="Y781" s="30">
        <f>IF(O781="","",O781-S781)</f>
        <v/>
      </c>
      <c r="Z781" s="30">
        <f>IF(W781="","",W781-S781)</f>
        <v/>
      </c>
      <c r="AA781" s="24">
        <f>MATCH(J781,Matches!$A:$A,0)</f>
        <v/>
      </c>
      <c r="AB781" s="33" t="n"/>
      <c r="AC781" s="33" t="n">
        <v>1.840509247986738</v>
      </c>
      <c r="AD781" s="24" t="n"/>
      <c r="AE781" s="24" t="n">
        <v>5</v>
      </c>
      <c r="AF781" s="33" t="n"/>
      <c r="AG781" s="33" t="n"/>
    </row>
    <row r="782">
      <c r="A782" s="24" t="inlineStr">
        <is>
          <t>Birmingham|21</t>
        </is>
      </c>
      <c r="B782" s="24" t="inlineStr">
        <is>
          <t>E1</t>
        </is>
      </c>
      <c r="C782" s="24" t="inlineStr">
        <is>
          <t>Championship</t>
        </is>
      </c>
      <c r="D782" s="24" t="inlineStr">
        <is>
          <t>Birmingham</t>
        </is>
      </c>
      <c r="E782" s="24" t="n">
        <v>21</v>
      </c>
      <c r="F782" s="24" t="n">
        <v>6</v>
      </c>
      <c r="G782" s="29" t="n">
        <v>46368.625</v>
      </c>
      <c r="H782" s="24" t="inlineStr">
        <is>
          <t>Portsmouth</t>
        </is>
      </c>
      <c r="I782" s="24" t="inlineStr">
        <is>
          <t>A</t>
        </is>
      </c>
      <c r="J782" s="24" t="inlineStr">
        <is>
          <t>E1-Portsmou-Birmingh</t>
        </is>
      </c>
      <c r="K782" s="24" t="n">
        <v>18</v>
      </c>
      <c r="L782" s="11">
        <f>IF(INDEX(Matches!$X:$X,AA782)=0,"",IF(I782="H",INDEX(Matches!$H:$H,AA782),INDEX(Matches!$I:$I,AA782)))</f>
        <v/>
      </c>
      <c r="M782" s="11">
        <f>IF(INDEX(Matches!$X:$X,AA782)=0,"",IF(I782="H",INDEX(Matches!$I:$I,AA782),INDEX(Matches!$H:$H,AA782)))</f>
        <v/>
      </c>
      <c r="N782" s="11">
        <f>IF(L782="","",IF(L782&gt;M782,"W",IF(L782=M782,"D","L")))</f>
        <v/>
      </c>
      <c r="O782" s="11">
        <f>IF(L782="","",IF(L782&gt;M782,3,IF(L782=M782,1,0)))</f>
        <v/>
      </c>
      <c r="P782" s="31">
        <f>IF(I782="H",INDEX(Matches!$L:$L,AA782),INDEX(Matches!$N:$N,AA782))</f>
        <v/>
      </c>
      <c r="Q782" s="31">
        <f>INDEX(Matches!$M:$M,AA782)</f>
        <v/>
      </c>
      <c r="R782" s="31">
        <f>IF(I782="H",INDEX(Matches!$N:$N,AA782),INDEX(Matches!$L:$L,AA782))</f>
        <v/>
      </c>
      <c r="S782" s="33">
        <f>IF(I782="H",INDEX(Matches!$O:$O,AA782),INDEX(Matches!$P:$P,AA782))</f>
        <v/>
      </c>
      <c r="T782" s="33">
        <f>IF(INDEX(Matches!$J:$J,AA782)="","",IF(I782="H",INDEX(Matches!$J:$J,AA782),INDEX(Matches!$K:$K,AA782)))</f>
        <v/>
      </c>
      <c r="U782" s="33">
        <f>IF(INDEX(Matches!$K:$K,AA782)="","",IF(I782="H",INDEX(Matches!$K:$K,AA782),INDEX(Matches!$J:$J,AA782)))</f>
        <v/>
      </c>
      <c r="V782" s="30">
        <f>IF(T782="","",T782-U782)</f>
        <v/>
      </c>
      <c r="W782" s="33">
        <f>IF(I782="H",INDEX(Matches!$T:$T,AA782),INDEX(Matches!$U:$U,AA782))</f>
        <v/>
      </c>
      <c r="X782" s="11">
        <f>INDEX(Matches!$X:$X,AA782)</f>
        <v/>
      </c>
      <c r="Y782" s="30">
        <f>IF(O782="","",O782-S782)</f>
        <v/>
      </c>
      <c r="Z782" s="30">
        <f>IF(W782="","",W782-S782)</f>
        <v/>
      </c>
      <c r="AA782" s="24">
        <f>MATCH(J782,Matches!$A:$A,0)</f>
        <v/>
      </c>
      <c r="AB782" s="33" t="n"/>
      <c r="AC782" s="33" t="n">
        <v>1.420903601142394</v>
      </c>
      <c r="AD782" s="24" t="n"/>
      <c r="AE782" s="24" t="n">
        <v>6</v>
      </c>
      <c r="AF782" s="33" t="n"/>
      <c r="AG782" s="33" t="n"/>
    </row>
    <row r="783">
      <c r="A783" s="24" t="inlineStr">
        <is>
          <t>Birmingham|22</t>
        </is>
      </c>
      <c r="B783" s="24" t="inlineStr">
        <is>
          <t>E1</t>
        </is>
      </c>
      <c r="C783" s="24" t="inlineStr">
        <is>
          <t>Championship</t>
        </is>
      </c>
      <c r="D783" s="24" t="inlineStr">
        <is>
          <t>Birmingham</t>
        </is>
      </c>
      <c r="E783" s="24" t="n">
        <v>22</v>
      </c>
      <c r="F783" s="24" t="n">
        <v>6</v>
      </c>
      <c r="G783" s="29" t="n">
        <v>46375.52083333334</v>
      </c>
      <c r="H783" s="24" t="inlineStr">
        <is>
          <t>West Ham</t>
        </is>
      </c>
      <c r="I783" s="24" t="inlineStr">
        <is>
          <t>H</t>
        </is>
      </c>
      <c r="J783" s="24" t="inlineStr">
        <is>
          <t>E1-Birmingh-WestHam</t>
        </is>
      </c>
      <c r="K783" s="24" t="n">
        <v>1</v>
      </c>
      <c r="L783" s="11">
        <f>IF(INDEX(Matches!$X:$X,AA783)=0,"",IF(I783="H",INDEX(Matches!$H:$H,AA783),INDEX(Matches!$I:$I,AA783)))</f>
        <v/>
      </c>
      <c r="M783" s="11">
        <f>IF(INDEX(Matches!$X:$X,AA783)=0,"",IF(I783="H",INDEX(Matches!$I:$I,AA783),INDEX(Matches!$H:$H,AA783)))</f>
        <v/>
      </c>
      <c r="N783" s="11">
        <f>IF(L783="","",IF(L783&gt;M783,"W",IF(L783=M783,"D","L")))</f>
        <v/>
      </c>
      <c r="O783" s="11">
        <f>IF(L783="","",IF(L783&gt;M783,3,IF(L783=M783,1,0)))</f>
        <v/>
      </c>
      <c r="P783" s="31">
        <f>IF(I783="H",INDEX(Matches!$L:$L,AA783),INDEX(Matches!$N:$N,AA783))</f>
        <v/>
      </c>
      <c r="Q783" s="31">
        <f>INDEX(Matches!$M:$M,AA783)</f>
        <v/>
      </c>
      <c r="R783" s="31">
        <f>IF(I783="H",INDEX(Matches!$N:$N,AA783),INDEX(Matches!$L:$L,AA783))</f>
        <v/>
      </c>
      <c r="S783" s="33">
        <f>IF(I783="H",INDEX(Matches!$O:$O,AA783),INDEX(Matches!$P:$P,AA783))</f>
        <v/>
      </c>
      <c r="T783" s="33">
        <f>IF(INDEX(Matches!$J:$J,AA783)="","",IF(I783="H",INDEX(Matches!$J:$J,AA783),INDEX(Matches!$K:$K,AA783)))</f>
        <v/>
      </c>
      <c r="U783" s="33">
        <f>IF(INDEX(Matches!$K:$K,AA783)="","",IF(I783="H",INDEX(Matches!$K:$K,AA783),INDEX(Matches!$J:$J,AA783)))</f>
        <v/>
      </c>
      <c r="V783" s="30">
        <f>IF(T783="","",T783-U783)</f>
        <v/>
      </c>
      <c r="W783" s="33">
        <f>IF(I783="H",INDEX(Matches!$T:$T,AA783),INDEX(Matches!$U:$U,AA783))</f>
        <v/>
      </c>
      <c r="X783" s="11">
        <f>INDEX(Matches!$X:$X,AA783)</f>
        <v/>
      </c>
      <c r="Y783" s="30">
        <f>IF(O783="","",O783-S783)</f>
        <v/>
      </c>
      <c r="Z783" s="30">
        <f>IF(W783="","",W783-S783)</f>
        <v/>
      </c>
      <c r="AA783" s="24">
        <f>MATCH(J783,Matches!$A:$A,0)</f>
        <v/>
      </c>
      <c r="AB783" s="33" t="n"/>
      <c r="AC783" s="33" t="n">
        <v>1.177028146525606</v>
      </c>
      <c r="AD783" s="24" t="n"/>
      <c r="AE783" s="24" t="n">
        <v>6</v>
      </c>
      <c r="AF783" s="33" t="n"/>
      <c r="AG783" s="33" t="n"/>
    </row>
    <row r="784">
      <c r="A784" s="24" t="inlineStr">
        <is>
          <t>Birmingham|23</t>
        </is>
      </c>
      <c r="B784" s="24" t="inlineStr">
        <is>
          <t>E1</t>
        </is>
      </c>
      <c r="C784" s="24" t="inlineStr">
        <is>
          <t>Championship</t>
        </is>
      </c>
      <c r="D784" s="24" t="inlineStr">
        <is>
          <t>Birmingham</t>
        </is>
      </c>
      <c r="E784" s="24" t="n">
        <v>23</v>
      </c>
      <c r="F784" s="24" t="n">
        <v>6</v>
      </c>
      <c r="G784" s="29" t="n">
        <v>46382.625</v>
      </c>
      <c r="H784" s="24" t="inlineStr">
        <is>
          <t>Blackburn</t>
        </is>
      </c>
      <c r="I784" s="24" t="inlineStr">
        <is>
          <t>A</t>
        </is>
      </c>
      <c r="J784" s="24" t="inlineStr">
        <is>
          <t>E1-Blackbur-Birmingh</t>
        </is>
      </c>
      <c r="K784" s="24" t="n">
        <v>19</v>
      </c>
      <c r="L784" s="11">
        <f>IF(INDEX(Matches!$X:$X,AA784)=0,"",IF(I784="H",INDEX(Matches!$H:$H,AA784),INDEX(Matches!$I:$I,AA784)))</f>
        <v/>
      </c>
      <c r="M784" s="11">
        <f>IF(INDEX(Matches!$X:$X,AA784)=0,"",IF(I784="H",INDEX(Matches!$I:$I,AA784),INDEX(Matches!$H:$H,AA784)))</f>
        <v/>
      </c>
      <c r="N784" s="11">
        <f>IF(L784="","",IF(L784&gt;M784,"W",IF(L784=M784,"D","L")))</f>
        <v/>
      </c>
      <c r="O784" s="11">
        <f>IF(L784="","",IF(L784&gt;M784,3,IF(L784=M784,1,0)))</f>
        <v/>
      </c>
      <c r="P784" s="31">
        <f>IF(I784="H",INDEX(Matches!$L:$L,AA784),INDEX(Matches!$N:$N,AA784))</f>
        <v/>
      </c>
      <c r="Q784" s="31">
        <f>INDEX(Matches!$M:$M,AA784)</f>
        <v/>
      </c>
      <c r="R784" s="31">
        <f>IF(I784="H",INDEX(Matches!$N:$N,AA784),INDEX(Matches!$L:$L,AA784))</f>
        <v/>
      </c>
      <c r="S784" s="33">
        <f>IF(I784="H",INDEX(Matches!$O:$O,AA784),INDEX(Matches!$P:$P,AA784))</f>
        <v/>
      </c>
      <c r="T784" s="33">
        <f>IF(INDEX(Matches!$J:$J,AA784)="","",IF(I784="H",INDEX(Matches!$J:$J,AA784),INDEX(Matches!$K:$K,AA784)))</f>
        <v/>
      </c>
      <c r="U784" s="33">
        <f>IF(INDEX(Matches!$K:$K,AA784)="","",IF(I784="H",INDEX(Matches!$K:$K,AA784),INDEX(Matches!$J:$J,AA784)))</f>
        <v/>
      </c>
      <c r="V784" s="30">
        <f>IF(T784="","",T784-U784)</f>
        <v/>
      </c>
      <c r="W784" s="33">
        <f>IF(I784="H",INDEX(Matches!$T:$T,AA784),INDEX(Matches!$U:$U,AA784))</f>
        <v/>
      </c>
      <c r="X784" s="11">
        <f>INDEX(Matches!$X:$X,AA784)</f>
        <v/>
      </c>
      <c r="Y784" s="30">
        <f>IF(O784="","",O784-S784)</f>
        <v/>
      </c>
      <c r="Z784" s="30">
        <f>IF(W784="","",W784-S784)</f>
        <v/>
      </c>
      <c r="AA784" s="24">
        <f>MATCH(J784,Matches!$A:$A,0)</f>
        <v/>
      </c>
      <c r="AB784" s="33" t="n"/>
      <c r="AC784" s="33" t="n">
        <v>1.513567343302431</v>
      </c>
      <c r="AD784" s="24" t="n"/>
      <c r="AE784" s="24" t="n">
        <v>6</v>
      </c>
      <c r="AF784" s="33" t="n"/>
      <c r="AG784" s="33" t="n"/>
    </row>
    <row r="785">
      <c r="A785" s="24" t="inlineStr">
        <is>
          <t>Birmingham|24</t>
        </is>
      </c>
      <c r="B785" s="24" t="inlineStr">
        <is>
          <t>E1</t>
        </is>
      </c>
      <c r="C785" s="24" t="inlineStr">
        <is>
          <t>Championship</t>
        </is>
      </c>
      <c r="D785" s="24" t="inlineStr">
        <is>
          <t>Birmingham</t>
        </is>
      </c>
      <c r="E785" s="24" t="n">
        <v>24</v>
      </c>
      <c r="F785" s="24" t="n">
        <v>6</v>
      </c>
      <c r="G785" s="29" t="n">
        <v>46385.83333333334</v>
      </c>
      <c r="H785" s="24" t="inlineStr">
        <is>
          <t>Cardiff</t>
        </is>
      </c>
      <c r="I785" s="24" t="inlineStr">
        <is>
          <t>H</t>
        </is>
      </c>
      <c r="J785" s="24" t="inlineStr">
        <is>
          <t>E1-Birmingh-Cardiff</t>
        </is>
      </c>
      <c r="K785" s="24" t="n">
        <v>21</v>
      </c>
      <c r="L785" s="11">
        <f>IF(INDEX(Matches!$X:$X,AA785)=0,"",IF(I785="H",INDEX(Matches!$H:$H,AA785),INDEX(Matches!$I:$I,AA785)))</f>
        <v/>
      </c>
      <c r="M785" s="11">
        <f>IF(INDEX(Matches!$X:$X,AA785)=0,"",IF(I785="H",INDEX(Matches!$I:$I,AA785),INDEX(Matches!$H:$H,AA785)))</f>
        <v/>
      </c>
      <c r="N785" s="11">
        <f>IF(L785="","",IF(L785&gt;M785,"W",IF(L785=M785,"D","L")))</f>
        <v/>
      </c>
      <c r="O785" s="11">
        <f>IF(L785="","",IF(L785&gt;M785,3,IF(L785=M785,1,0)))</f>
        <v/>
      </c>
      <c r="P785" s="31">
        <f>IF(I785="H",INDEX(Matches!$L:$L,AA785),INDEX(Matches!$N:$N,AA785))</f>
        <v/>
      </c>
      <c r="Q785" s="31">
        <f>INDEX(Matches!$M:$M,AA785)</f>
        <v/>
      </c>
      <c r="R785" s="31">
        <f>IF(I785="H",INDEX(Matches!$N:$N,AA785),INDEX(Matches!$L:$L,AA785))</f>
        <v/>
      </c>
      <c r="S785" s="33">
        <f>IF(I785="H",INDEX(Matches!$O:$O,AA785),INDEX(Matches!$P:$P,AA785))</f>
        <v/>
      </c>
      <c r="T785" s="33">
        <f>IF(INDEX(Matches!$J:$J,AA785)="","",IF(I785="H",INDEX(Matches!$J:$J,AA785),INDEX(Matches!$K:$K,AA785)))</f>
        <v/>
      </c>
      <c r="U785" s="33">
        <f>IF(INDEX(Matches!$K:$K,AA785)="","",IF(I785="H",INDEX(Matches!$K:$K,AA785),INDEX(Matches!$J:$J,AA785)))</f>
        <v/>
      </c>
      <c r="V785" s="30">
        <f>IF(T785="","",T785-U785)</f>
        <v/>
      </c>
      <c r="W785" s="33">
        <f>IF(I785="H",INDEX(Matches!$T:$T,AA785),INDEX(Matches!$U:$U,AA785))</f>
        <v/>
      </c>
      <c r="X785" s="11">
        <f>INDEX(Matches!$X:$X,AA785)</f>
        <v/>
      </c>
      <c r="Y785" s="30">
        <f>IF(O785="","",O785-S785)</f>
        <v/>
      </c>
      <c r="Z785" s="30">
        <f>IF(W785="","",W785-S785)</f>
        <v/>
      </c>
      <c r="AA785" s="24">
        <f>MATCH(J785,Matches!$A:$A,0)</f>
        <v/>
      </c>
      <c r="AB785" s="33" t="n"/>
      <c r="AC785" s="33" t="n">
        <v>1.86606540982453</v>
      </c>
      <c r="AD785" s="24" t="n"/>
      <c r="AE785" s="24" t="n">
        <v>6</v>
      </c>
      <c r="AF785" s="33" t="n"/>
      <c r="AG785" s="33" t="n"/>
    </row>
    <row r="786">
      <c r="A786" s="24" t="inlineStr">
        <is>
          <t>Birmingham|25</t>
        </is>
      </c>
      <c r="B786" s="24" t="inlineStr">
        <is>
          <t>E1</t>
        </is>
      </c>
      <c r="C786" s="24" t="inlineStr">
        <is>
          <t>Championship</t>
        </is>
      </c>
      <c r="D786" s="24" t="inlineStr">
        <is>
          <t>Birmingham</t>
        </is>
      </c>
      <c r="E786" s="24" t="n">
        <v>25</v>
      </c>
      <c r="F786" s="24" t="n">
        <v>7</v>
      </c>
      <c r="G786" s="29" t="n">
        <v>46388.625</v>
      </c>
      <c r="H786" s="24" t="inlineStr">
        <is>
          <t>Portsmouth</t>
        </is>
      </c>
      <c r="I786" s="24" t="inlineStr">
        <is>
          <t>H</t>
        </is>
      </c>
      <c r="J786" s="24" t="inlineStr">
        <is>
          <t>E1-Birmingh-Portsmou</t>
        </is>
      </c>
      <c r="K786" s="24" t="n">
        <v>18</v>
      </c>
      <c r="L786" s="11">
        <f>IF(INDEX(Matches!$X:$X,AA786)=0,"",IF(I786="H",INDEX(Matches!$H:$H,AA786),INDEX(Matches!$I:$I,AA786)))</f>
        <v/>
      </c>
      <c r="M786" s="11">
        <f>IF(INDEX(Matches!$X:$X,AA786)=0,"",IF(I786="H",INDEX(Matches!$I:$I,AA786),INDEX(Matches!$H:$H,AA786)))</f>
        <v/>
      </c>
      <c r="N786" s="11">
        <f>IF(L786="","",IF(L786&gt;M786,"W",IF(L786=M786,"D","L")))</f>
        <v/>
      </c>
      <c r="O786" s="11">
        <f>IF(L786="","",IF(L786&gt;M786,3,IF(L786=M786,1,0)))</f>
        <v/>
      </c>
      <c r="P786" s="31">
        <f>IF(I786="H",INDEX(Matches!$L:$L,AA786),INDEX(Matches!$N:$N,AA786))</f>
        <v/>
      </c>
      <c r="Q786" s="31">
        <f>INDEX(Matches!$M:$M,AA786)</f>
        <v/>
      </c>
      <c r="R786" s="31">
        <f>IF(I786="H",INDEX(Matches!$N:$N,AA786),INDEX(Matches!$L:$L,AA786))</f>
        <v/>
      </c>
      <c r="S786" s="33">
        <f>IF(I786="H",INDEX(Matches!$O:$O,AA786),INDEX(Matches!$P:$P,AA786))</f>
        <v/>
      </c>
      <c r="T786" s="33">
        <f>IF(INDEX(Matches!$J:$J,AA786)="","",IF(I786="H",INDEX(Matches!$J:$J,AA786),INDEX(Matches!$K:$K,AA786)))</f>
        <v/>
      </c>
      <c r="U786" s="33">
        <f>IF(INDEX(Matches!$K:$K,AA786)="","",IF(I786="H",INDEX(Matches!$K:$K,AA786),INDEX(Matches!$J:$J,AA786)))</f>
        <v/>
      </c>
      <c r="V786" s="30">
        <f>IF(T786="","",T786-U786)</f>
        <v/>
      </c>
      <c r="W786" s="33">
        <f>IF(I786="H",INDEX(Matches!$T:$T,AA786),INDEX(Matches!$U:$U,AA786))</f>
        <v/>
      </c>
      <c r="X786" s="11">
        <f>INDEX(Matches!$X:$X,AA786)</f>
        <v/>
      </c>
      <c r="Y786" s="30">
        <f>IF(O786="","",O786-S786)</f>
        <v/>
      </c>
      <c r="Z786" s="30">
        <f>IF(W786="","",W786-S786)</f>
        <v/>
      </c>
      <c r="AA786" s="24">
        <f>MATCH(J786,Matches!$A:$A,0)</f>
        <v/>
      </c>
      <c r="AB786" s="33" t="n"/>
      <c r="AC786" s="33" t="n">
        <v>1.773563002810867</v>
      </c>
      <c r="AD786" s="24" t="n"/>
      <c r="AE786" s="24" t="n">
        <v>7</v>
      </c>
      <c r="AF786" s="33" t="n"/>
      <c r="AG786" s="33" t="n"/>
    </row>
    <row r="787">
      <c r="A787" s="24" t="inlineStr">
        <is>
          <t>Birmingham|26</t>
        </is>
      </c>
      <c r="B787" s="24" t="inlineStr">
        <is>
          <t>E1</t>
        </is>
      </c>
      <c r="C787" s="24" t="inlineStr">
        <is>
          <t>Championship</t>
        </is>
      </c>
      <c r="D787" s="24" t="inlineStr">
        <is>
          <t>Birmingham</t>
        </is>
      </c>
      <c r="E787" s="24" t="n">
        <v>26</v>
      </c>
      <c r="F787" s="24" t="n">
        <v>7</v>
      </c>
      <c r="G787" s="29" t="n">
        <v>46403.625</v>
      </c>
      <c r="H787" s="24" t="inlineStr">
        <is>
          <t>QPR</t>
        </is>
      </c>
      <c r="I787" s="24" t="inlineStr">
        <is>
          <t>A</t>
        </is>
      </c>
      <c r="J787" s="24" t="inlineStr">
        <is>
          <t>E1-QPR-Birmingh</t>
        </is>
      </c>
      <c r="K787" s="24" t="n">
        <v>17</v>
      </c>
      <c r="L787" s="11">
        <f>IF(INDEX(Matches!$X:$X,AA787)=0,"",IF(I787="H",INDEX(Matches!$H:$H,AA787),INDEX(Matches!$I:$I,AA787)))</f>
        <v/>
      </c>
      <c r="M787" s="11">
        <f>IF(INDEX(Matches!$X:$X,AA787)=0,"",IF(I787="H",INDEX(Matches!$I:$I,AA787),INDEX(Matches!$H:$H,AA787)))</f>
        <v/>
      </c>
      <c r="N787" s="11">
        <f>IF(L787="","",IF(L787&gt;M787,"W",IF(L787=M787,"D","L")))</f>
        <v/>
      </c>
      <c r="O787" s="11">
        <f>IF(L787="","",IF(L787&gt;M787,3,IF(L787=M787,1,0)))</f>
        <v/>
      </c>
      <c r="P787" s="31">
        <f>IF(I787="H",INDEX(Matches!$L:$L,AA787),INDEX(Matches!$N:$N,AA787))</f>
        <v/>
      </c>
      <c r="Q787" s="31">
        <f>INDEX(Matches!$M:$M,AA787)</f>
        <v/>
      </c>
      <c r="R787" s="31">
        <f>IF(I787="H",INDEX(Matches!$N:$N,AA787),INDEX(Matches!$L:$L,AA787))</f>
        <v/>
      </c>
      <c r="S787" s="33">
        <f>IF(I787="H",INDEX(Matches!$O:$O,AA787),INDEX(Matches!$P:$P,AA787))</f>
        <v/>
      </c>
      <c r="T787" s="33">
        <f>IF(INDEX(Matches!$J:$J,AA787)="","",IF(I787="H",INDEX(Matches!$J:$J,AA787),INDEX(Matches!$K:$K,AA787)))</f>
        <v/>
      </c>
      <c r="U787" s="33">
        <f>IF(INDEX(Matches!$K:$K,AA787)="","",IF(I787="H",INDEX(Matches!$K:$K,AA787),INDEX(Matches!$J:$J,AA787)))</f>
        <v/>
      </c>
      <c r="V787" s="30">
        <f>IF(T787="","",T787-U787)</f>
        <v/>
      </c>
      <c r="W787" s="33">
        <f>IF(I787="H",INDEX(Matches!$T:$T,AA787),INDEX(Matches!$U:$U,AA787))</f>
        <v/>
      </c>
      <c r="X787" s="11">
        <f>INDEX(Matches!$X:$X,AA787)</f>
        <v/>
      </c>
      <c r="Y787" s="30">
        <f>IF(O787="","",O787-S787)</f>
        <v/>
      </c>
      <c r="Z787" s="30">
        <f>IF(W787="","",W787-S787)</f>
        <v/>
      </c>
      <c r="AA787" s="24">
        <f>MATCH(J787,Matches!$A:$A,0)</f>
        <v/>
      </c>
      <c r="AB787" s="33" t="n"/>
      <c r="AC787" s="33" t="n">
        <v>1.395520942960453</v>
      </c>
      <c r="AD787" s="24" t="n"/>
      <c r="AE787" s="24" t="n">
        <v>7</v>
      </c>
      <c r="AF787" s="33" t="n"/>
      <c r="AG787" s="33" t="n"/>
    </row>
    <row r="788">
      <c r="A788" s="24" t="inlineStr">
        <is>
          <t>Birmingham|27</t>
        </is>
      </c>
      <c r="B788" s="24" t="inlineStr">
        <is>
          <t>E1</t>
        </is>
      </c>
      <c r="C788" s="24" t="inlineStr">
        <is>
          <t>Championship</t>
        </is>
      </c>
      <c r="D788" s="24" t="inlineStr">
        <is>
          <t>Birmingham</t>
        </is>
      </c>
      <c r="E788" s="24" t="n">
        <v>27</v>
      </c>
      <c r="F788" s="24" t="n">
        <v>7</v>
      </c>
      <c r="G788" s="29" t="n">
        <v>46410.625</v>
      </c>
      <c r="H788" s="24" t="inlineStr">
        <is>
          <t>Lincoln</t>
        </is>
      </c>
      <c r="I788" s="24" t="inlineStr">
        <is>
          <t>H</t>
        </is>
      </c>
      <c r="J788" s="24" t="inlineStr">
        <is>
          <t>E1-Birmingh-Lincoln</t>
        </is>
      </c>
      <c r="K788" s="24" t="n">
        <v>24</v>
      </c>
      <c r="L788" s="11">
        <f>IF(INDEX(Matches!$X:$X,AA788)=0,"",IF(I788="H",INDEX(Matches!$H:$H,AA788),INDEX(Matches!$I:$I,AA788)))</f>
        <v/>
      </c>
      <c r="M788" s="11">
        <f>IF(INDEX(Matches!$X:$X,AA788)=0,"",IF(I788="H",INDEX(Matches!$I:$I,AA788),INDEX(Matches!$H:$H,AA788)))</f>
        <v/>
      </c>
      <c r="N788" s="11">
        <f>IF(L788="","",IF(L788&gt;M788,"W",IF(L788=M788,"D","L")))</f>
        <v/>
      </c>
      <c r="O788" s="11">
        <f>IF(L788="","",IF(L788&gt;M788,3,IF(L788=M788,1,0)))</f>
        <v/>
      </c>
      <c r="P788" s="31">
        <f>IF(I788="H",INDEX(Matches!$L:$L,AA788),INDEX(Matches!$N:$N,AA788))</f>
        <v/>
      </c>
      <c r="Q788" s="31">
        <f>INDEX(Matches!$M:$M,AA788)</f>
        <v/>
      </c>
      <c r="R788" s="31">
        <f>IF(I788="H",INDEX(Matches!$N:$N,AA788),INDEX(Matches!$L:$L,AA788))</f>
        <v/>
      </c>
      <c r="S788" s="33">
        <f>IF(I788="H",INDEX(Matches!$O:$O,AA788),INDEX(Matches!$P:$P,AA788))</f>
        <v/>
      </c>
      <c r="T788" s="33">
        <f>IF(INDEX(Matches!$J:$J,AA788)="","",IF(I788="H",INDEX(Matches!$J:$J,AA788),INDEX(Matches!$K:$K,AA788)))</f>
        <v/>
      </c>
      <c r="U788" s="33">
        <f>IF(INDEX(Matches!$K:$K,AA788)="","",IF(I788="H",INDEX(Matches!$K:$K,AA788),INDEX(Matches!$J:$J,AA788)))</f>
        <v/>
      </c>
      <c r="V788" s="30">
        <f>IF(T788="","",T788-U788)</f>
        <v/>
      </c>
      <c r="W788" s="33">
        <f>IF(I788="H",INDEX(Matches!$T:$T,AA788),INDEX(Matches!$U:$U,AA788))</f>
        <v/>
      </c>
      <c r="X788" s="11">
        <f>INDEX(Matches!$X:$X,AA788)</f>
        <v/>
      </c>
      <c r="Y788" s="30">
        <f>IF(O788="","",O788-S788)</f>
        <v/>
      </c>
      <c r="Z788" s="30">
        <f>IF(W788="","",W788-S788)</f>
        <v/>
      </c>
      <c r="AA788" s="24">
        <f>MATCH(J788,Matches!$A:$A,0)</f>
        <v/>
      </c>
      <c r="AB788" s="33" t="n"/>
      <c r="AC788" s="33" t="n">
        <v>1.992779600130093</v>
      </c>
      <c r="AD788" s="24" t="n"/>
      <c r="AE788" s="24" t="n">
        <v>7</v>
      </c>
      <c r="AF788" s="33" t="n"/>
      <c r="AG788" s="33" t="n"/>
    </row>
    <row r="789">
      <c r="A789" s="24" t="inlineStr">
        <is>
          <t>Birmingham|28</t>
        </is>
      </c>
      <c r="B789" s="24" t="inlineStr">
        <is>
          <t>E1</t>
        </is>
      </c>
      <c r="C789" s="24" t="inlineStr">
        <is>
          <t>Championship</t>
        </is>
      </c>
      <c r="D789" s="24" t="inlineStr">
        <is>
          <t>Birmingham</t>
        </is>
      </c>
      <c r="E789" s="24" t="n">
        <v>28</v>
      </c>
      <c r="F789" s="24" t="n">
        <v>7</v>
      </c>
      <c r="G789" s="29" t="n">
        <v>46413.82291666666</v>
      </c>
      <c r="H789" s="24" t="inlineStr">
        <is>
          <t>Millwall</t>
        </is>
      </c>
      <c r="I789" s="24" t="inlineStr">
        <is>
          <t>A</t>
        </is>
      </c>
      <c r="J789" s="24" t="inlineStr">
        <is>
          <t>E1-Millwall-Birmingh</t>
        </is>
      </c>
      <c r="K789" s="24" t="n">
        <v>10</v>
      </c>
      <c r="L789" s="11">
        <f>IF(INDEX(Matches!$X:$X,AA789)=0,"",IF(I789="H",INDEX(Matches!$H:$H,AA789),INDEX(Matches!$I:$I,AA789)))</f>
        <v/>
      </c>
      <c r="M789" s="11">
        <f>IF(INDEX(Matches!$X:$X,AA789)=0,"",IF(I789="H",INDEX(Matches!$I:$I,AA789),INDEX(Matches!$H:$H,AA789)))</f>
        <v/>
      </c>
      <c r="N789" s="11">
        <f>IF(L789="","",IF(L789&gt;M789,"W",IF(L789=M789,"D","L")))</f>
        <v/>
      </c>
      <c r="O789" s="11">
        <f>IF(L789="","",IF(L789&gt;M789,3,IF(L789=M789,1,0)))</f>
        <v/>
      </c>
      <c r="P789" s="31">
        <f>IF(I789="H",INDEX(Matches!$L:$L,AA789),INDEX(Matches!$N:$N,AA789))</f>
        <v/>
      </c>
      <c r="Q789" s="31">
        <f>INDEX(Matches!$M:$M,AA789)</f>
        <v/>
      </c>
      <c r="R789" s="31">
        <f>IF(I789="H",INDEX(Matches!$N:$N,AA789),INDEX(Matches!$L:$L,AA789))</f>
        <v/>
      </c>
      <c r="S789" s="33">
        <f>IF(I789="H",INDEX(Matches!$O:$O,AA789),INDEX(Matches!$P:$P,AA789))</f>
        <v/>
      </c>
      <c r="T789" s="33">
        <f>IF(INDEX(Matches!$J:$J,AA789)="","",IF(I789="H",INDEX(Matches!$J:$J,AA789),INDEX(Matches!$K:$K,AA789)))</f>
        <v/>
      </c>
      <c r="U789" s="33">
        <f>IF(INDEX(Matches!$K:$K,AA789)="","",IF(I789="H",INDEX(Matches!$K:$K,AA789),INDEX(Matches!$J:$J,AA789)))</f>
        <v/>
      </c>
      <c r="V789" s="30">
        <f>IF(T789="","",T789-U789)</f>
        <v/>
      </c>
      <c r="W789" s="33">
        <f>IF(I789="H",INDEX(Matches!$T:$T,AA789),INDEX(Matches!$U:$U,AA789))</f>
        <v/>
      </c>
      <c r="X789" s="11">
        <f>INDEX(Matches!$X:$X,AA789)</f>
        <v/>
      </c>
      <c r="Y789" s="30">
        <f>IF(O789="","",O789-S789)</f>
        <v/>
      </c>
      <c r="Z789" s="30">
        <f>IF(W789="","",W789-S789)</f>
        <v/>
      </c>
      <c r="AA789" s="24">
        <f>MATCH(J789,Matches!$A:$A,0)</f>
        <v/>
      </c>
      <c r="AB789" s="33" t="n"/>
      <c r="AC789" s="33" t="n">
        <v>1.237800163241424</v>
      </c>
      <c r="AD789" s="24" t="n"/>
      <c r="AE789" s="24" t="n">
        <v>7</v>
      </c>
      <c r="AF789" s="33" t="n"/>
      <c r="AG789" s="33" t="n"/>
    </row>
    <row r="790">
      <c r="A790" s="24" t="inlineStr">
        <is>
          <t>Birmingham|29</t>
        </is>
      </c>
      <c r="B790" s="24" t="inlineStr">
        <is>
          <t>E1</t>
        </is>
      </c>
      <c r="C790" s="24" t="inlineStr">
        <is>
          <t>Championship</t>
        </is>
      </c>
      <c r="D790" s="24" t="inlineStr">
        <is>
          <t>Birmingham</t>
        </is>
      </c>
      <c r="E790" s="24" t="n">
        <v>29</v>
      </c>
      <c r="F790" s="24" t="n">
        <v>8</v>
      </c>
      <c r="G790" s="29" t="n">
        <v>46417.625</v>
      </c>
      <c r="H790" s="24" t="inlineStr">
        <is>
          <t>Swansea</t>
        </is>
      </c>
      <c r="I790" s="24" t="inlineStr">
        <is>
          <t>A</t>
        </is>
      </c>
      <c r="J790" s="24" t="inlineStr">
        <is>
          <t>E1-Swansea-Birmingh</t>
        </is>
      </c>
      <c r="K790" s="24" t="n">
        <v>15</v>
      </c>
      <c r="L790" s="11">
        <f>IF(INDEX(Matches!$X:$X,AA790)=0,"",IF(I790="H",INDEX(Matches!$H:$H,AA790),INDEX(Matches!$I:$I,AA790)))</f>
        <v/>
      </c>
      <c r="M790" s="11">
        <f>IF(INDEX(Matches!$X:$X,AA790)=0,"",IF(I790="H",INDEX(Matches!$I:$I,AA790),INDEX(Matches!$H:$H,AA790)))</f>
        <v/>
      </c>
      <c r="N790" s="11">
        <f>IF(L790="","",IF(L790&gt;M790,"W",IF(L790=M790,"D","L")))</f>
        <v/>
      </c>
      <c r="O790" s="11">
        <f>IF(L790="","",IF(L790&gt;M790,3,IF(L790=M790,1,0)))</f>
        <v/>
      </c>
      <c r="P790" s="31">
        <f>IF(I790="H",INDEX(Matches!$L:$L,AA790),INDEX(Matches!$N:$N,AA790))</f>
        <v/>
      </c>
      <c r="Q790" s="31">
        <f>INDEX(Matches!$M:$M,AA790)</f>
        <v/>
      </c>
      <c r="R790" s="31">
        <f>IF(I790="H",INDEX(Matches!$N:$N,AA790),INDEX(Matches!$L:$L,AA790))</f>
        <v/>
      </c>
      <c r="S790" s="33">
        <f>IF(I790="H",INDEX(Matches!$O:$O,AA790),INDEX(Matches!$P:$P,AA790))</f>
        <v/>
      </c>
      <c r="T790" s="33">
        <f>IF(INDEX(Matches!$J:$J,AA790)="","",IF(I790="H",INDEX(Matches!$J:$J,AA790),INDEX(Matches!$K:$K,AA790)))</f>
        <v/>
      </c>
      <c r="U790" s="33">
        <f>IF(INDEX(Matches!$K:$K,AA790)="","",IF(I790="H",INDEX(Matches!$K:$K,AA790),INDEX(Matches!$J:$J,AA790)))</f>
        <v/>
      </c>
      <c r="V790" s="30">
        <f>IF(T790="","",T790-U790)</f>
        <v/>
      </c>
      <c r="W790" s="33">
        <f>IF(I790="H",INDEX(Matches!$T:$T,AA790),INDEX(Matches!$U:$U,AA790))</f>
        <v/>
      </c>
      <c r="X790" s="11">
        <f>INDEX(Matches!$X:$X,AA790)</f>
        <v/>
      </c>
      <c r="Y790" s="30">
        <f>IF(O790="","",O790-S790)</f>
        <v/>
      </c>
      <c r="Z790" s="30">
        <f>IF(W790="","",W790-S790)</f>
        <v/>
      </c>
      <c r="AA790" s="24">
        <f>MATCH(J790,Matches!$A:$A,0)</f>
        <v/>
      </c>
      <c r="AB790" s="33" t="n"/>
      <c r="AC790" s="33" t="n">
        <v>1.362358984349928</v>
      </c>
      <c r="AD790" s="24" t="n"/>
      <c r="AE790" s="24" t="n">
        <v>8</v>
      </c>
      <c r="AF790" s="33" t="n"/>
      <c r="AG790" s="33" t="n"/>
    </row>
    <row r="791">
      <c r="A791" s="24" t="inlineStr">
        <is>
          <t>Birmingham|30</t>
        </is>
      </c>
      <c r="B791" s="24" t="inlineStr">
        <is>
          <t>E1</t>
        </is>
      </c>
      <c r="C791" s="24" t="inlineStr">
        <is>
          <t>Championship</t>
        </is>
      </c>
      <c r="D791" s="24" t="inlineStr">
        <is>
          <t>Birmingham</t>
        </is>
      </c>
      <c r="E791" s="24" t="n">
        <v>30</v>
      </c>
      <c r="F791" s="24" t="n">
        <v>8</v>
      </c>
      <c r="G791" s="29" t="n">
        <v>46424.625</v>
      </c>
      <c r="H791" s="24" t="inlineStr">
        <is>
          <t>Stoke</t>
        </is>
      </c>
      <c r="I791" s="24" t="inlineStr">
        <is>
          <t>H</t>
        </is>
      </c>
      <c r="J791" s="24" t="inlineStr">
        <is>
          <t>E1-Birmingh-Stoke</t>
        </is>
      </c>
      <c r="K791" s="24" t="n">
        <v>11</v>
      </c>
      <c r="L791" s="11">
        <f>IF(INDEX(Matches!$X:$X,AA791)=0,"",IF(I791="H",INDEX(Matches!$H:$H,AA791),INDEX(Matches!$I:$I,AA791)))</f>
        <v/>
      </c>
      <c r="M791" s="11">
        <f>IF(INDEX(Matches!$X:$X,AA791)=0,"",IF(I791="H",INDEX(Matches!$I:$I,AA791),INDEX(Matches!$H:$H,AA791)))</f>
        <v/>
      </c>
      <c r="N791" s="11">
        <f>IF(L791="","",IF(L791&gt;M791,"W",IF(L791=M791,"D","L")))</f>
        <v/>
      </c>
      <c r="O791" s="11">
        <f>IF(L791="","",IF(L791&gt;M791,3,IF(L791=M791,1,0)))</f>
        <v/>
      </c>
      <c r="P791" s="31">
        <f>IF(I791="H",INDEX(Matches!$L:$L,AA791),INDEX(Matches!$N:$N,AA791))</f>
        <v/>
      </c>
      <c r="Q791" s="31">
        <f>INDEX(Matches!$M:$M,AA791)</f>
        <v/>
      </c>
      <c r="R791" s="31">
        <f>IF(I791="H",INDEX(Matches!$N:$N,AA791),INDEX(Matches!$L:$L,AA791))</f>
        <v/>
      </c>
      <c r="S791" s="33">
        <f>IF(I791="H",INDEX(Matches!$O:$O,AA791),INDEX(Matches!$P:$P,AA791))</f>
        <v/>
      </c>
      <c r="T791" s="33">
        <f>IF(INDEX(Matches!$J:$J,AA791)="","",IF(I791="H",INDEX(Matches!$J:$J,AA791),INDEX(Matches!$K:$K,AA791)))</f>
        <v/>
      </c>
      <c r="U791" s="33">
        <f>IF(INDEX(Matches!$K:$K,AA791)="","",IF(I791="H",INDEX(Matches!$K:$K,AA791),INDEX(Matches!$J:$J,AA791)))</f>
        <v/>
      </c>
      <c r="V791" s="30">
        <f>IF(T791="","",T791-U791)</f>
        <v/>
      </c>
      <c r="W791" s="33">
        <f>IF(I791="H",INDEX(Matches!$T:$T,AA791),INDEX(Matches!$U:$U,AA791))</f>
        <v/>
      </c>
      <c r="X791" s="11">
        <f>INDEX(Matches!$X:$X,AA791)</f>
        <v/>
      </c>
      <c r="Y791" s="30">
        <f>IF(O791="","",O791-S791)</f>
        <v/>
      </c>
      <c r="Z791" s="30">
        <f>IF(W791="","",W791-S791)</f>
        <v/>
      </c>
      <c r="AA791" s="24">
        <f>MATCH(J791,Matches!$A:$A,0)</f>
        <v/>
      </c>
      <c r="AB791" s="33" t="n"/>
      <c r="AC791" s="33" t="n">
        <v>1.719892157215433</v>
      </c>
      <c r="AD791" s="24" t="n"/>
      <c r="AE791" s="24" t="n">
        <v>8</v>
      </c>
      <c r="AF791" s="33" t="n"/>
      <c r="AG791" s="33" t="n"/>
    </row>
    <row r="792">
      <c r="A792" s="24" t="inlineStr">
        <is>
          <t>Birmingham|31</t>
        </is>
      </c>
      <c r="B792" s="24" t="inlineStr">
        <is>
          <t>E1</t>
        </is>
      </c>
      <c r="C792" s="24" t="inlineStr">
        <is>
          <t>Championship</t>
        </is>
      </c>
      <c r="D792" s="24" t="inlineStr">
        <is>
          <t>Birmingham</t>
        </is>
      </c>
      <c r="E792" s="24" t="n">
        <v>31</v>
      </c>
      <c r="F792" s="24" t="n">
        <v>8</v>
      </c>
      <c r="G792" s="29" t="n">
        <v>46431.625</v>
      </c>
      <c r="H792" s="24" t="inlineStr">
        <is>
          <t>Derby</t>
        </is>
      </c>
      <c r="I792" s="24" t="inlineStr">
        <is>
          <t>H</t>
        </is>
      </c>
      <c r="J792" s="24" t="inlineStr">
        <is>
          <t>E1-Birmingh-Derby</t>
        </is>
      </c>
      <c r="K792" s="24" t="n">
        <v>12</v>
      </c>
      <c r="L792" s="11">
        <f>IF(INDEX(Matches!$X:$X,AA792)=0,"",IF(I792="H",INDEX(Matches!$H:$H,AA792),INDEX(Matches!$I:$I,AA792)))</f>
        <v/>
      </c>
      <c r="M792" s="11">
        <f>IF(INDEX(Matches!$X:$X,AA792)=0,"",IF(I792="H",INDEX(Matches!$I:$I,AA792),INDEX(Matches!$H:$H,AA792)))</f>
        <v/>
      </c>
      <c r="N792" s="11">
        <f>IF(L792="","",IF(L792&gt;M792,"W",IF(L792=M792,"D","L")))</f>
        <v/>
      </c>
      <c r="O792" s="11">
        <f>IF(L792="","",IF(L792&gt;M792,3,IF(L792=M792,1,0)))</f>
        <v/>
      </c>
      <c r="P792" s="31">
        <f>IF(I792="H",INDEX(Matches!$L:$L,AA792),INDEX(Matches!$N:$N,AA792))</f>
        <v/>
      </c>
      <c r="Q792" s="31">
        <f>INDEX(Matches!$M:$M,AA792)</f>
        <v/>
      </c>
      <c r="R792" s="31">
        <f>IF(I792="H",INDEX(Matches!$N:$N,AA792),INDEX(Matches!$L:$L,AA792))</f>
        <v/>
      </c>
      <c r="S792" s="33">
        <f>IF(I792="H",INDEX(Matches!$O:$O,AA792),INDEX(Matches!$P:$P,AA792))</f>
        <v/>
      </c>
      <c r="T792" s="33">
        <f>IF(INDEX(Matches!$J:$J,AA792)="","",IF(I792="H",INDEX(Matches!$J:$J,AA792),INDEX(Matches!$K:$K,AA792)))</f>
        <v/>
      </c>
      <c r="U792" s="33">
        <f>IF(INDEX(Matches!$K:$K,AA792)="","",IF(I792="H",INDEX(Matches!$K:$K,AA792),INDEX(Matches!$J:$J,AA792)))</f>
        <v/>
      </c>
      <c r="V792" s="30">
        <f>IF(T792="","",T792-U792)</f>
        <v/>
      </c>
      <c r="W792" s="33">
        <f>IF(I792="H",INDEX(Matches!$T:$T,AA792),INDEX(Matches!$U:$U,AA792))</f>
        <v/>
      </c>
      <c r="X792" s="11">
        <f>INDEX(Matches!$X:$X,AA792)</f>
        <v/>
      </c>
      <c r="Y792" s="30">
        <f>IF(O792="","",O792-S792)</f>
        <v/>
      </c>
      <c r="Z792" s="30">
        <f>IF(W792="","",W792-S792)</f>
        <v/>
      </c>
      <c r="AA792" s="24">
        <f>MATCH(J792,Matches!$A:$A,0)</f>
        <v/>
      </c>
      <c r="AB792" s="33" t="n"/>
      <c r="AC792" s="33" t="n">
        <v>1.752030586130491</v>
      </c>
      <c r="AD792" s="24" t="n"/>
      <c r="AE792" s="24" t="n">
        <v>8</v>
      </c>
      <c r="AF792" s="33" t="n"/>
      <c r="AG792" s="33" t="n"/>
    </row>
    <row r="793">
      <c r="A793" s="24" t="inlineStr">
        <is>
          <t>Birmingham|32</t>
        </is>
      </c>
      <c r="B793" s="24" t="inlineStr">
        <is>
          <t>E1</t>
        </is>
      </c>
      <c r="C793" s="24" t="inlineStr">
        <is>
          <t>Championship</t>
        </is>
      </c>
      <c r="D793" s="24" t="inlineStr">
        <is>
          <t>Birmingham</t>
        </is>
      </c>
      <c r="E793" s="24" t="n">
        <v>32</v>
      </c>
      <c r="F793" s="24" t="n">
        <v>8</v>
      </c>
      <c r="G793" s="29" t="n">
        <v>46434.82291666666</v>
      </c>
      <c r="H793" s="24" t="inlineStr">
        <is>
          <t>Preston</t>
        </is>
      </c>
      <c r="I793" s="24" t="inlineStr">
        <is>
          <t>A</t>
        </is>
      </c>
      <c r="J793" s="24" t="inlineStr">
        <is>
          <t>E1-Preston-Birmingh</t>
        </is>
      </c>
      <c r="K793" s="24" t="n">
        <v>20</v>
      </c>
      <c r="L793" s="11">
        <f>IF(INDEX(Matches!$X:$X,AA793)=0,"",IF(I793="H",INDEX(Matches!$H:$H,AA793),INDEX(Matches!$I:$I,AA793)))</f>
        <v/>
      </c>
      <c r="M793" s="11">
        <f>IF(INDEX(Matches!$X:$X,AA793)=0,"",IF(I793="H",INDEX(Matches!$I:$I,AA793),INDEX(Matches!$H:$H,AA793)))</f>
        <v/>
      </c>
      <c r="N793" s="11">
        <f>IF(L793="","",IF(L793&gt;M793,"W",IF(L793=M793,"D","L")))</f>
        <v/>
      </c>
      <c r="O793" s="11">
        <f>IF(L793="","",IF(L793&gt;M793,3,IF(L793=M793,1,0)))</f>
        <v/>
      </c>
      <c r="P793" s="31">
        <f>IF(I793="H",INDEX(Matches!$L:$L,AA793),INDEX(Matches!$N:$N,AA793))</f>
        <v/>
      </c>
      <c r="Q793" s="31">
        <f>INDEX(Matches!$M:$M,AA793)</f>
        <v/>
      </c>
      <c r="R793" s="31">
        <f>IF(I793="H",INDEX(Matches!$N:$N,AA793),INDEX(Matches!$L:$L,AA793))</f>
        <v/>
      </c>
      <c r="S793" s="33">
        <f>IF(I793="H",INDEX(Matches!$O:$O,AA793),INDEX(Matches!$P:$P,AA793))</f>
        <v/>
      </c>
      <c r="T793" s="33">
        <f>IF(INDEX(Matches!$J:$J,AA793)="","",IF(I793="H",INDEX(Matches!$J:$J,AA793),INDEX(Matches!$K:$K,AA793)))</f>
        <v/>
      </c>
      <c r="U793" s="33">
        <f>IF(INDEX(Matches!$K:$K,AA793)="","",IF(I793="H",INDEX(Matches!$K:$K,AA793),INDEX(Matches!$J:$J,AA793)))</f>
        <v/>
      </c>
      <c r="V793" s="30">
        <f>IF(T793="","",T793-U793)</f>
        <v/>
      </c>
      <c r="W793" s="33">
        <f>IF(I793="H",INDEX(Matches!$T:$T,AA793),INDEX(Matches!$U:$U,AA793))</f>
        <v/>
      </c>
      <c r="X793" s="11">
        <f>INDEX(Matches!$X:$X,AA793)</f>
        <v/>
      </c>
      <c r="Y793" s="30">
        <f>IF(O793="","",O793-S793)</f>
        <v/>
      </c>
      <c r="Z793" s="30">
        <f>IF(W793="","",W793-S793)</f>
        <v/>
      </c>
      <c r="AA793" s="24">
        <f>MATCH(J793,Matches!$A:$A,0)</f>
        <v/>
      </c>
      <c r="AB793" s="33" t="n"/>
      <c r="AC793" s="33" t="n">
        <v>1.534700818795099</v>
      </c>
      <c r="AD793" s="24" t="n"/>
      <c r="AE793" s="24" t="n">
        <v>8</v>
      </c>
      <c r="AF793" s="33" t="n"/>
      <c r="AG793" s="33" t="n"/>
    </row>
    <row r="794">
      <c r="A794" s="24" t="inlineStr">
        <is>
          <t>Birmingham|33</t>
        </is>
      </c>
      <c r="B794" s="24" t="inlineStr">
        <is>
          <t>E1</t>
        </is>
      </c>
      <c r="C794" s="24" t="inlineStr">
        <is>
          <t>Championship</t>
        </is>
      </c>
      <c r="D794" s="24" t="inlineStr">
        <is>
          <t>Birmingham</t>
        </is>
      </c>
      <c r="E794" s="24" t="n">
        <v>33</v>
      </c>
      <c r="F794" s="24" t="n">
        <v>9</v>
      </c>
      <c r="G794" s="29" t="n">
        <v>46438.625</v>
      </c>
      <c r="H794" s="24" t="inlineStr">
        <is>
          <t>Middlesbrough</t>
        </is>
      </c>
      <c r="I794" s="24" t="inlineStr">
        <is>
          <t>A</t>
        </is>
      </c>
      <c r="J794" s="24" t="inlineStr">
        <is>
          <t>E1-Middlesb-Birmingh</t>
        </is>
      </c>
      <c r="K794" s="24" t="n">
        <v>3</v>
      </c>
      <c r="L794" s="11">
        <f>IF(INDEX(Matches!$X:$X,AA794)=0,"",IF(I794="H",INDEX(Matches!$H:$H,AA794),INDEX(Matches!$I:$I,AA794)))</f>
        <v/>
      </c>
      <c r="M794" s="11">
        <f>IF(INDEX(Matches!$X:$X,AA794)=0,"",IF(I794="H",INDEX(Matches!$I:$I,AA794),INDEX(Matches!$H:$H,AA794)))</f>
        <v/>
      </c>
      <c r="N794" s="11">
        <f>IF(L794="","",IF(L794&gt;M794,"W",IF(L794=M794,"D","L")))</f>
        <v/>
      </c>
      <c r="O794" s="11">
        <f>IF(L794="","",IF(L794&gt;M794,3,IF(L794=M794,1,0)))</f>
        <v/>
      </c>
      <c r="P794" s="31">
        <f>IF(I794="H",INDEX(Matches!$L:$L,AA794),INDEX(Matches!$N:$N,AA794))</f>
        <v/>
      </c>
      <c r="Q794" s="31">
        <f>INDEX(Matches!$M:$M,AA794)</f>
        <v/>
      </c>
      <c r="R794" s="31">
        <f>IF(I794="H",INDEX(Matches!$N:$N,AA794),INDEX(Matches!$L:$L,AA794))</f>
        <v/>
      </c>
      <c r="S794" s="33">
        <f>IF(I794="H",INDEX(Matches!$O:$O,AA794),INDEX(Matches!$P:$P,AA794))</f>
        <v/>
      </c>
      <c r="T794" s="33">
        <f>IF(INDEX(Matches!$J:$J,AA794)="","",IF(I794="H",INDEX(Matches!$J:$J,AA794),INDEX(Matches!$K:$K,AA794)))</f>
        <v/>
      </c>
      <c r="U794" s="33">
        <f>IF(INDEX(Matches!$K:$K,AA794)="","",IF(I794="H",INDEX(Matches!$K:$K,AA794),INDEX(Matches!$J:$J,AA794)))</f>
        <v/>
      </c>
      <c r="V794" s="30">
        <f>IF(T794="","",T794-U794)</f>
        <v/>
      </c>
      <c r="W794" s="33">
        <f>IF(I794="H",INDEX(Matches!$T:$T,AA794),INDEX(Matches!$U:$U,AA794))</f>
        <v/>
      </c>
      <c r="X794" s="11">
        <f>INDEX(Matches!$X:$X,AA794)</f>
        <v/>
      </c>
      <c r="Y794" s="30">
        <f>IF(O794="","",O794-S794)</f>
        <v/>
      </c>
      <c r="Z794" s="30">
        <f>IF(W794="","",W794-S794)</f>
        <v/>
      </c>
      <c r="AA794" s="24">
        <f>MATCH(J794,Matches!$A:$A,0)</f>
        <v/>
      </c>
      <c r="AB794" s="33" t="n"/>
      <c r="AC794" s="33" t="n">
        <v>1.114318223020131</v>
      </c>
      <c r="AD794" s="24" t="n"/>
      <c r="AE794" s="24" t="n">
        <v>9</v>
      </c>
      <c r="AF794" s="33" t="n"/>
      <c r="AG794" s="33" t="n"/>
    </row>
    <row r="795">
      <c r="A795" s="24" t="inlineStr">
        <is>
          <t>Birmingham|34</t>
        </is>
      </c>
      <c r="B795" s="24" t="inlineStr">
        <is>
          <t>E1</t>
        </is>
      </c>
      <c r="C795" s="24" t="inlineStr">
        <is>
          <t>Championship</t>
        </is>
      </c>
      <c r="D795" s="24" t="inlineStr">
        <is>
          <t>Birmingham</t>
        </is>
      </c>
      <c r="E795" s="24" t="n">
        <v>34</v>
      </c>
      <c r="F795" s="24" t="n">
        <v>9</v>
      </c>
      <c r="G795" s="29" t="n">
        <v>46445.625</v>
      </c>
      <c r="H795" s="24" t="inlineStr">
        <is>
          <t>West Brom</t>
        </is>
      </c>
      <c r="I795" s="24" t="inlineStr">
        <is>
          <t>H</t>
        </is>
      </c>
      <c r="J795" s="24" t="inlineStr">
        <is>
          <t>E1-Birmingh-WestBrom</t>
        </is>
      </c>
      <c r="K795" s="24" t="n">
        <v>13</v>
      </c>
      <c r="L795" s="11">
        <f>IF(INDEX(Matches!$X:$X,AA795)=0,"",IF(I795="H",INDEX(Matches!$H:$H,AA795),INDEX(Matches!$I:$I,AA795)))</f>
        <v/>
      </c>
      <c r="M795" s="11">
        <f>IF(INDEX(Matches!$X:$X,AA795)=0,"",IF(I795="H",INDEX(Matches!$I:$I,AA795),INDEX(Matches!$H:$H,AA795)))</f>
        <v/>
      </c>
      <c r="N795" s="11">
        <f>IF(L795="","",IF(L795&gt;M795,"W",IF(L795=M795,"D","L")))</f>
        <v/>
      </c>
      <c r="O795" s="11">
        <f>IF(L795="","",IF(L795&gt;M795,3,IF(L795=M795,1,0)))</f>
        <v/>
      </c>
      <c r="P795" s="31">
        <f>IF(I795="H",INDEX(Matches!$L:$L,AA795),INDEX(Matches!$N:$N,AA795))</f>
        <v/>
      </c>
      <c r="Q795" s="31">
        <f>INDEX(Matches!$M:$M,AA795)</f>
        <v/>
      </c>
      <c r="R795" s="31">
        <f>IF(I795="H",INDEX(Matches!$N:$N,AA795),INDEX(Matches!$L:$L,AA795))</f>
        <v/>
      </c>
      <c r="S795" s="33">
        <f>IF(I795="H",INDEX(Matches!$O:$O,AA795),INDEX(Matches!$P:$P,AA795))</f>
        <v/>
      </c>
      <c r="T795" s="33">
        <f>IF(INDEX(Matches!$J:$J,AA795)="","",IF(I795="H",INDEX(Matches!$J:$J,AA795),INDEX(Matches!$K:$K,AA795)))</f>
        <v/>
      </c>
      <c r="U795" s="33">
        <f>IF(INDEX(Matches!$K:$K,AA795)="","",IF(I795="H",INDEX(Matches!$K:$K,AA795),INDEX(Matches!$J:$J,AA795)))</f>
        <v/>
      </c>
      <c r="V795" s="30">
        <f>IF(T795="","",T795-U795)</f>
        <v/>
      </c>
      <c r="W795" s="33">
        <f>IF(I795="H",INDEX(Matches!$T:$T,AA795),INDEX(Matches!$U:$U,AA795))</f>
        <v/>
      </c>
      <c r="X795" s="11">
        <f>INDEX(Matches!$X:$X,AA795)</f>
        <v/>
      </c>
      <c r="Y795" s="30">
        <f>IF(O795="","",O795-S795)</f>
        <v/>
      </c>
      <c r="Z795" s="30">
        <f>IF(W795="","",W795-S795)</f>
        <v/>
      </c>
      <c r="AA795" s="24">
        <f>MATCH(J795,Matches!$A:$A,0)</f>
        <v/>
      </c>
      <c r="AB795" s="33" t="n"/>
      <c r="AC795" s="33" t="n">
        <v>1.689812472575042</v>
      </c>
      <c r="AD795" s="24" t="n"/>
      <c r="AE795" s="24" t="n">
        <v>9</v>
      </c>
      <c r="AF795" s="33" t="n"/>
      <c r="AG795" s="33" t="n"/>
    </row>
    <row r="796">
      <c r="A796" s="24" t="inlineStr">
        <is>
          <t>Birmingham|35</t>
        </is>
      </c>
      <c r="B796" s="24" t="inlineStr">
        <is>
          <t>E1</t>
        </is>
      </c>
      <c r="C796" s="24" t="inlineStr">
        <is>
          <t>Championship</t>
        </is>
      </c>
      <c r="D796" s="24" t="inlineStr">
        <is>
          <t>Birmingham</t>
        </is>
      </c>
      <c r="E796" s="24" t="n">
        <v>35</v>
      </c>
      <c r="F796" s="24" t="n">
        <v>9</v>
      </c>
      <c r="G796" s="29" t="n">
        <v>46448.82291666666</v>
      </c>
      <c r="H796" s="24" t="inlineStr">
        <is>
          <t>Bristol City</t>
        </is>
      </c>
      <c r="I796" s="24" t="inlineStr">
        <is>
          <t>A</t>
        </is>
      </c>
      <c r="J796" s="24" t="inlineStr">
        <is>
          <t>E1-BristolC-Birmingh</t>
        </is>
      </c>
      <c r="K796" s="24" t="n">
        <v>14</v>
      </c>
      <c r="L796" s="11">
        <f>IF(INDEX(Matches!$X:$X,AA796)=0,"",IF(I796="H",INDEX(Matches!$H:$H,AA796),INDEX(Matches!$I:$I,AA796)))</f>
        <v/>
      </c>
      <c r="M796" s="11">
        <f>IF(INDEX(Matches!$X:$X,AA796)=0,"",IF(I796="H",INDEX(Matches!$I:$I,AA796),INDEX(Matches!$H:$H,AA796)))</f>
        <v/>
      </c>
      <c r="N796" s="11">
        <f>IF(L796="","",IF(L796&gt;M796,"W",IF(L796=M796,"D","L")))</f>
        <v/>
      </c>
      <c r="O796" s="11">
        <f>IF(L796="","",IF(L796&gt;M796,3,IF(L796=M796,1,0)))</f>
        <v/>
      </c>
      <c r="P796" s="31">
        <f>IF(I796="H",INDEX(Matches!$L:$L,AA796),INDEX(Matches!$N:$N,AA796))</f>
        <v/>
      </c>
      <c r="Q796" s="31">
        <f>INDEX(Matches!$M:$M,AA796)</f>
        <v/>
      </c>
      <c r="R796" s="31">
        <f>IF(I796="H",INDEX(Matches!$N:$N,AA796),INDEX(Matches!$L:$L,AA796))</f>
        <v/>
      </c>
      <c r="S796" s="33">
        <f>IF(I796="H",INDEX(Matches!$O:$O,AA796),INDEX(Matches!$P:$P,AA796))</f>
        <v/>
      </c>
      <c r="T796" s="33">
        <f>IF(INDEX(Matches!$J:$J,AA796)="","",IF(I796="H",INDEX(Matches!$J:$J,AA796),INDEX(Matches!$K:$K,AA796)))</f>
        <v/>
      </c>
      <c r="U796" s="33">
        <f>IF(INDEX(Matches!$K:$K,AA796)="","",IF(I796="H",INDEX(Matches!$K:$K,AA796),INDEX(Matches!$J:$J,AA796)))</f>
        <v/>
      </c>
      <c r="V796" s="30">
        <f>IF(T796="","",T796-U796)</f>
        <v/>
      </c>
      <c r="W796" s="33">
        <f>IF(I796="H",INDEX(Matches!$T:$T,AA796),INDEX(Matches!$U:$U,AA796))</f>
        <v/>
      </c>
      <c r="X796" s="11">
        <f>INDEX(Matches!$X:$X,AA796)</f>
        <v/>
      </c>
      <c r="Y796" s="30">
        <f>IF(O796="","",O796-S796)</f>
        <v/>
      </c>
      <c r="Z796" s="30">
        <f>IF(W796="","",W796-S796)</f>
        <v/>
      </c>
      <c r="AA796" s="24">
        <f>MATCH(J796,Matches!$A:$A,0)</f>
        <v/>
      </c>
      <c r="AB796" s="33" t="n"/>
      <c r="AC796" s="33" t="n">
        <v>1.368607623114508</v>
      </c>
      <c r="AD796" s="24" t="n"/>
      <c r="AE796" s="24" t="n">
        <v>9</v>
      </c>
      <c r="AF796" s="33" t="n"/>
      <c r="AG796" s="33" t="n"/>
    </row>
    <row r="797">
      <c r="A797" s="24" t="inlineStr">
        <is>
          <t>Birmingham|36</t>
        </is>
      </c>
      <c r="B797" s="24" t="inlineStr">
        <is>
          <t>E1</t>
        </is>
      </c>
      <c r="C797" s="24" t="inlineStr">
        <is>
          <t>Championship</t>
        </is>
      </c>
      <c r="D797" s="24" t="inlineStr">
        <is>
          <t>Birmingham</t>
        </is>
      </c>
      <c r="E797" s="24" t="n">
        <v>36</v>
      </c>
      <c r="F797" s="24" t="n">
        <v>9</v>
      </c>
      <c r="G797" s="29" t="n">
        <v>46452.625</v>
      </c>
      <c r="H797" s="24" t="inlineStr">
        <is>
          <t>Sheffield United</t>
        </is>
      </c>
      <c r="I797" s="24" t="inlineStr">
        <is>
          <t>H</t>
        </is>
      </c>
      <c r="J797" s="24" t="inlineStr">
        <is>
          <t>E1-Birmingh-Sheffiel</t>
        </is>
      </c>
      <c r="K797" s="24" t="n">
        <v>8</v>
      </c>
      <c r="L797" s="11">
        <f>IF(INDEX(Matches!$X:$X,AA797)=0,"",IF(I797="H",INDEX(Matches!$H:$H,AA797),INDEX(Matches!$I:$I,AA797)))</f>
        <v/>
      </c>
      <c r="M797" s="11">
        <f>IF(INDEX(Matches!$X:$X,AA797)=0,"",IF(I797="H",INDEX(Matches!$I:$I,AA797),INDEX(Matches!$H:$H,AA797)))</f>
        <v/>
      </c>
      <c r="N797" s="11">
        <f>IF(L797="","",IF(L797&gt;M797,"W",IF(L797=M797,"D","L")))</f>
        <v/>
      </c>
      <c r="O797" s="11">
        <f>IF(L797="","",IF(L797&gt;M797,3,IF(L797=M797,1,0)))</f>
        <v/>
      </c>
      <c r="P797" s="31">
        <f>IF(I797="H",INDEX(Matches!$L:$L,AA797),INDEX(Matches!$N:$N,AA797))</f>
        <v/>
      </c>
      <c r="Q797" s="31">
        <f>INDEX(Matches!$M:$M,AA797)</f>
        <v/>
      </c>
      <c r="R797" s="31">
        <f>IF(I797="H",INDEX(Matches!$N:$N,AA797),INDEX(Matches!$L:$L,AA797))</f>
        <v/>
      </c>
      <c r="S797" s="33">
        <f>IF(I797="H",INDEX(Matches!$O:$O,AA797),INDEX(Matches!$P:$P,AA797))</f>
        <v/>
      </c>
      <c r="T797" s="33">
        <f>IF(INDEX(Matches!$J:$J,AA797)="","",IF(I797="H",INDEX(Matches!$J:$J,AA797),INDEX(Matches!$K:$K,AA797)))</f>
        <v/>
      </c>
      <c r="U797" s="33">
        <f>IF(INDEX(Matches!$K:$K,AA797)="","",IF(I797="H",INDEX(Matches!$K:$K,AA797),INDEX(Matches!$J:$J,AA797)))</f>
        <v/>
      </c>
      <c r="V797" s="30">
        <f>IF(T797="","",T797-U797)</f>
        <v/>
      </c>
      <c r="W797" s="33">
        <f>IF(I797="H",INDEX(Matches!$T:$T,AA797),INDEX(Matches!$U:$U,AA797))</f>
        <v/>
      </c>
      <c r="X797" s="11">
        <f>INDEX(Matches!$X:$X,AA797)</f>
        <v/>
      </c>
      <c r="Y797" s="30">
        <f>IF(O797="","",O797-S797)</f>
        <v/>
      </c>
      <c r="Z797" s="30">
        <f>IF(W797="","",W797-S797)</f>
        <v/>
      </c>
      <c r="AA797" s="24">
        <f>MATCH(J797,Matches!$A:$A,0)</f>
        <v/>
      </c>
      <c r="AB797" s="33" t="n"/>
      <c r="AC797" s="33" t="n">
        <v>1.66306989995748</v>
      </c>
      <c r="AD797" s="24" t="n"/>
      <c r="AE797" s="24" t="n">
        <v>9</v>
      </c>
      <c r="AF797" s="33" t="n"/>
      <c r="AG797" s="33" t="n"/>
    </row>
    <row r="798">
      <c r="A798" s="24" t="inlineStr">
        <is>
          <t>Birmingham|37</t>
        </is>
      </c>
      <c r="B798" s="24" t="inlineStr">
        <is>
          <t>E1</t>
        </is>
      </c>
      <c r="C798" s="24" t="inlineStr">
        <is>
          <t>Championship</t>
        </is>
      </c>
      <c r="D798" s="24" t="inlineStr">
        <is>
          <t>Birmingham</t>
        </is>
      </c>
      <c r="E798" s="24" t="n">
        <v>37</v>
      </c>
      <c r="F798" s="24" t="n">
        <v>10</v>
      </c>
      <c r="G798" s="29" t="n">
        <v>46459.625</v>
      </c>
      <c r="H798" s="24" t="inlineStr">
        <is>
          <t>Bolton</t>
        </is>
      </c>
      <c r="I798" s="24" t="inlineStr">
        <is>
          <t>A</t>
        </is>
      </c>
      <c r="J798" s="24" t="inlineStr">
        <is>
          <t>E1-Bolton-Birmingh</t>
        </is>
      </c>
      <c r="K798" s="24" t="n">
        <v>22</v>
      </c>
      <c r="L798" s="11">
        <f>IF(INDEX(Matches!$X:$X,AA798)=0,"",IF(I798="H",INDEX(Matches!$H:$H,AA798),INDEX(Matches!$I:$I,AA798)))</f>
        <v/>
      </c>
      <c r="M798" s="11">
        <f>IF(INDEX(Matches!$X:$X,AA798)=0,"",IF(I798="H",INDEX(Matches!$I:$I,AA798),INDEX(Matches!$H:$H,AA798)))</f>
        <v/>
      </c>
      <c r="N798" s="11">
        <f>IF(L798="","",IF(L798&gt;M798,"W",IF(L798=M798,"D","L")))</f>
        <v/>
      </c>
      <c r="O798" s="11">
        <f>IF(L798="","",IF(L798&gt;M798,3,IF(L798=M798,1,0)))</f>
        <v/>
      </c>
      <c r="P798" s="31">
        <f>IF(I798="H",INDEX(Matches!$L:$L,AA798),INDEX(Matches!$N:$N,AA798))</f>
        <v/>
      </c>
      <c r="Q798" s="31">
        <f>INDEX(Matches!$M:$M,AA798)</f>
        <v/>
      </c>
      <c r="R798" s="31">
        <f>IF(I798="H",INDEX(Matches!$N:$N,AA798),INDEX(Matches!$L:$L,AA798))</f>
        <v/>
      </c>
      <c r="S798" s="33">
        <f>IF(I798="H",INDEX(Matches!$O:$O,AA798),INDEX(Matches!$P:$P,AA798))</f>
        <v/>
      </c>
      <c r="T798" s="33">
        <f>IF(INDEX(Matches!$J:$J,AA798)="","",IF(I798="H",INDEX(Matches!$J:$J,AA798),INDEX(Matches!$K:$K,AA798)))</f>
        <v/>
      </c>
      <c r="U798" s="33">
        <f>IF(INDEX(Matches!$K:$K,AA798)="","",IF(I798="H",INDEX(Matches!$K:$K,AA798),INDEX(Matches!$J:$J,AA798)))</f>
        <v/>
      </c>
      <c r="V798" s="30">
        <f>IF(T798="","",T798-U798)</f>
        <v/>
      </c>
      <c r="W798" s="33">
        <f>IF(I798="H",INDEX(Matches!$T:$T,AA798),INDEX(Matches!$U:$U,AA798))</f>
        <v/>
      </c>
      <c r="X798" s="11">
        <f>INDEX(Matches!$X:$X,AA798)</f>
        <v/>
      </c>
      <c r="Y798" s="30">
        <f>IF(O798="","",O798-S798)</f>
        <v/>
      </c>
      <c r="Z798" s="30">
        <f>IF(W798="","",W798-S798)</f>
        <v/>
      </c>
      <c r="AA798" s="24">
        <f>MATCH(J798,Matches!$A:$A,0)</f>
        <v/>
      </c>
      <c r="AB798" s="33" t="n"/>
      <c r="AC798" s="33" t="n">
        <v>1.577524768304808</v>
      </c>
      <c r="AD798" s="24" t="n"/>
      <c r="AE798" s="24" t="n">
        <v>10</v>
      </c>
      <c r="AF798" s="33" t="n"/>
      <c r="AG798" s="33" t="n"/>
    </row>
    <row r="799">
      <c r="A799" s="24" t="inlineStr">
        <is>
          <t>Birmingham|38</t>
        </is>
      </c>
      <c r="B799" s="24" t="inlineStr">
        <is>
          <t>E1</t>
        </is>
      </c>
      <c r="C799" s="24" t="inlineStr">
        <is>
          <t>Championship</t>
        </is>
      </c>
      <c r="D799" s="24" t="inlineStr">
        <is>
          <t>Birmingham</t>
        </is>
      </c>
      <c r="E799" s="24" t="n">
        <v>38</v>
      </c>
      <c r="F799" s="24" t="n">
        <v>10</v>
      </c>
      <c r="G799" s="29" t="n">
        <v>46463.83333333334</v>
      </c>
      <c r="H799" s="24" t="inlineStr">
        <is>
          <t>Charlton</t>
        </is>
      </c>
      <c r="I799" s="24" t="inlineStr">
        <is>
          <t>H</t>
        </is>
      </c>
      <c r="J799" s="24" t="inlineStr">
        <is>
          <t>E1-Birmingh-Charlton</t>
        </is>
      </c>
      <c r="K799" s="24" t="n">
        <v>23</v>
      </c>
      <c r="L799" s="11">
        <f>IF(INDEX(Matches!$X:$X,AA799)=0,"",IF(I799="H",INDEX(Matches!$H:$H,AA799),INDEX(Matches!$I:$I,AA799)))</f>
        <v/>
      </c>
      <c r="M799" s="11">
        <f>IF(INDEX(Matches!$X:$X,AA799)=0,"",IF(I799="H",INDEX(Matches!$I:$I,AA799),INDEX(Matches!$H:$H,AA799)))</f>
        <v/>
      </c>
      <c r="N799" s="11">
        <f>IF(L799="","",IF(L799&gt;M799,"W",IF(L799=M799,"D","L")))</f>
        <v/>
      </c>
      <c r="O799" s="11">
        <f>IF(L799="","",IF(L799&gt;M799,3,IF(L799=M799,1,0)))</f>
        <v/>
      </c>
      <c r="P799" s="31">
        <f>IF(I799="H",INDEX(Matches!$L:$L,AA799),INDEX(Matches!$N:$N,AA799))</f>
        <v/>
      </c>
      <c r="Q799" s="31">
        <f>INDEX(Matches!$M:$M,AA799)</f>
        <v/>
      </c>
      <c r="R799" s="31">
        <f>IF(I799="H",INDEX(Matches!$N:$N,AA799),INDEX(Matches!$L:$L,AA799))</f>
        <v/>
      </c>
      <c r="S799" s="33">
        <f>IF(I799="H",INDEX(Matches!$O:$O,AA799),INDEX(Matches!$P:$P,AA799))</f>
        <v/>
      </c>
      <c r="T799" s="33">
        <f>IF(INDEX(Matches!$J:$J,AA799)="","",IF(I799="H",INDEX(Matches!$J:$J,AA799),INDEX(Matches!$K:$K,AA799)))</f>
        <v/>
      </c>
      <c r="U799" s="33">
        <f>IF(INDEX(Matches!$K:$K,AA799)="","",IF(I799="H",INDEX(Matches!$K:$K,AA799),INDEX(Matches!$J:$J,AA799)))</f>
        <v/>
      </c>
      <c r="V799" s="30">
        <f>IF(T799="","",T799-U799)</f>
        <v/>
      </c>
      <c r="W799" s="33">
        <f>IF(I799="H",INDEX(Matches!$T:$T,AA799),INDEX(Matches!$U:$U,AA799))</f>
        <v/>
      </c>
      <c r="X799" s="11">
        <f>INDEX(Matches!$X:$X,AA799)</f>
        <v/>
      </c>
      <c r="Y799" s="30">
        <f>IF(O799="","",O799-S799)</f>
        <v/>
      </c>
      <c r="Z799" s="30">
        <f>IF(W799="","",W799-S799)</f>
        <v/>
      </c>
      <c r="AA799" s="24">
        <f>MATCH(J799,Matches!$A:$A,0)</f>
        <v/>
      </c>
      <c r="AB799" s="33" t="n"/>
      <c r="AC799" s="33" t="n">
        <v>1.960931620592113</v>
      </c>
      <c r="AD799" s="24" t="n"/>
      <c r="AE799" s="24" t="n">
        <v>10</v>
      </c>
      <c r="AF799" s="33" t="n"/>
      <c r="AG799" s="33" t="n"/>
    </row>
    <row r="800">
      <c r="A800" s="24" t="inlineStr">
        <is>
          <t>Birmingham|39</t>
        </is>
      </c>
      <c r="B800" s="24" t="inlineStr">
        <is>
          <t>E1</t>
        </is>
      </c>
      <c r="C800" s="24" t="inlineStr">
        <is>
          <t>Championship</t>
        </is>
      </c>
      <c r="D800" s="24" t="inlineStr">
        <is>
          <t>Birmingham</t>
        </is>
      </c>
      <c r="E800" s="24" t="n">
        <v>39</v>
      </c>
      <c r="F800" s="24" t="n">
        <v>10</v>
      </c>
      <c r="G800" s="29" t="n">
        <v>46466.625</v>
      </c>
      <c r="H800" s="24" t="inlineStr">
        <is>
          <t>Blackburn</t>
        </is>
      </c>
      <c r="I800" s="24" t="inlineStr">
        <is>
          <t>H</t>
        </is>
      </c>
      <c r="J800" s="24" t="inlineStr">
        <is>
          <t>E1-Birmingh-Blackbur</t>
        </is>
      </c>
      <c r="K800" s="24" t="n">
        <v>19</v>
      </c>
      <c r="L800" s="11">
        <f>IF(INDEX(Matches!$X:$X,AA800)=0,"",IF(I800="H",INDEX(Matches!$H:$H,AA800),INDEX(Matches!$I:$I,AA800)))</f>
        <v/>
      </c>
      <c r="M800" s="11">
        <f>IF(INDEX(Matches!$X:$X,AA800)=0,"",IF(I800="H",INDEX(Matches!$I:$I,AA800),INDEX(Matches!$H:$H,AA800)))</f>
        <v/>
      </c>
      <c r="N800" s="11">
        <f>IF(L800="","",IF(L800&gt;M800,"W",IF(L800=M800,"D","L")))</f>
        <v/>
      </c>
      <c r="O800" s="11">
        <f>IF(L800="","",IF(L800&gt;M800,3,IF(L800=M800,1,0)))</f>
        <v/>
      </c>
      <c r="P800" s="31">
        <f>IF(I800="H",INDEX(Matches!$L:$L,AA800),INDEX(Matches!$N:$N,AA800))</f>
        <v/>
      </c>
      <c r="Q800" s="31">
        <f>INDEX(Matches!$M:$M,AA800)</f>
        <v/>
      </c>
      <c r="R800" s="31">
        <f>IF(I800="H",INDEX(Matches!$N:$N,AA800),INDEX(Matches!$L:$L,AA800))</f>
        <v/>
      </c>
      <c r="S800" s="33">
        <f>IF(I800="H",INDEX(Matches!$O:$O,AA800),INDEX(Matches!$P:$P,AA800))</f>
        <v/>
      </c>
      <c r="T800" s="33">
        <f>IF(INDEX(Matches!$J:$J,AA800)="","",IF(I800="H",INDEX(Matches!$J:$J,AA800),INDEX(Matches!$K:$K,AA800)))</f>
        <v/>
      </c>
      <c r="U800" s="33">
        <f>IF(INDEX(Matches!$K:$K,AA800)="","",IF(I800="H",INDEX(Matches!$K:$K,AA800),INDEX(Matches!$J:$J,AA800)))</f>
        <v/>
      </c>
      <c r="V800" s="30">
        <f>IF(T800="","",T800-U800)</f>
        <v/>
      </c>
      <c r="W800" s="33">
        <f>IF(I800="H",INDEX(Matches!$T:$T,AA800),INDEX(Matches!$U:$U,AA800))</f>
        <v/>
      </c>
      <c r="X800" s="11">
        <f>INDEX(Matches!$X:$X,AA800)</f>
        <v/>
      </c>
      <c r="Y800" s="30">
        <f>IF(O800="","",O800-S800)</f>
        <v/>
      </c>
      <c r="Z800" s="30">
        <f>IF(W800="","",W800-S800)</f>
        <v/>
      </c>
      <c r="AA800" s="24">
        <f>MATCH(J800,Matches!$A:$A,0)</f>
        <v/>
      </c>
      <c r="AB800" s="33" t="n"/>
      <c r="AC800" s="33" t="n">
        <v>1.865526231555555</v>
      </c>
      <c r="AD800" s="24" t="n"/>
      <c r="AE800" s="24" t="n">
        <v>10</v>
      </c>
      <c r="AF800" s="33" t="n"/>
      <c r="AG800" s="33" t="n"/>
    </row>
    <row r="801">
      <c r="A801" s="24" t="inlineStr">
        <is>
          <t>Birmingham|40</t>
        </is>
      </c>
      <c r="B801" s="24" t="inlineStr">
        <is>
          <t>E1</t>
        </is>
      </c>
      <c r="C801" s="24" t="inlineStr">
        <is>
          <t>Championship</t>
        </is>
      </c>
      <c r="D801" s="24" t="inlineStr">
        <is>
          <t>Birmingham</t>
        </is>
      </c>
      <c r="E801" s="24" t="n">
        <v>40</v>
      </c>
      <c r="F801" s="24" t="n">
        <v>10</v>
      </c>
      <c r="G801" s="29" t="n">
        <v>46480.625</v>
      </c>
      <c r="H801" s="24" t="inlineStr">
        <is>
          <t>West Ham</t>
        </is>
      </c>
      <c r="I801" s="24" t="inlineStr">
        <is>
          <t>A</t>
        </is>
      </c>
      <c r="J801" s="24" t="inlineStr">
        <is>
          <t>E1-WestHam-Birmingh</t>
        </is>
      </c>
      <c r="K801" s="24" t="n">
        <v>1</v>
      </c>
      <c r="L801" s="11">
        <f>IF(INDEX(Matches!$X:$X,AA801)=0,"",IF(I801="H",INDEX(Matches!$H:$H,AA801),INDEX(Matches!$I:$I,AA801)))</f>
        <v/>
      </c>
      <c r="M801" s="11">
        <f>IF(INDEX(Matches!$X:$X,AA801)=0,"",IF(I801="H",INDEX(Matches!$I:$I,AA801),INDEX(Matches!$H:$H,AA801)))</f>
        <v/>
      </c>
      <c r="N801" s="11">
        <f>IF(L801="","",IF(L801&gt;M801,"W",IF(L801=M801,"D","L")))</f>
        <v/>
      </c>
      <c r="O801" s="11">
        <f>IF(L801="","",IF(L801&gt;M801,3,IF(L801=M801,1,0)))</f>
        <v/>
      </c>
      <c r="P801" s="31">
        <f>IF(I801="H",INDEX(Matches!$L:$L,AA801),INDEX(Matches!$N:$N,AA801))</f>
        <v/>
      </c>
      <c r="Q801" s="31">
        <f>INDEX(Matches!$M:$M,AA801)</f>
        <v/>
      </c>
      <c r="R801" s="31">
        <f>IF(I801="H",INDEX(Matches!$N:$N,AA801),INDEX(Matches!$L:$L,AA801))</f>
        <v/>
      </c>
      <c r="S801" s="33">
        <f>IF(I801="H",INDEX(Matches!$O:$O,AA801),INDEX(Matches!$P:$P,AA801))</f>
        <v/>
      </c>
      <c r="T801" s="33">
        <f>IF(INDEX(Matches!$J:$J,AA801)="","",IF(I801="H",INDEX(Matches!$J:$J,AA801),INDEX(Matches!$K:$K,AA801)))</f>
        <v/>
      </c>
      <c r="U801" s="33">
        <f>IF(INDEX(Matches!$K:$K,AA801)="","",IF(I801="H",INDEX(Matches!$K:$K,AA801),INDEX(Matches!$J:$J,AA801)))</f>
        <v/>
      </c>
      <c r="V801" s="30">
        <f>IF(T801="","",T801-U801)</f>
        <v/>
      </c>
      <c r="W801" s="33">
        <f>IF(I801="H",INDEX(Matches!$T:$T,AA801),INDEX(Matches!$U:$U,AA801))</f>
        <v/>
      </c>
      <c r="X801" s="11">
        <f>INDEX(Matches!$X:$X,AA801)</f>
        <v/>
      </c>
      <c r="Y801" s="30">
        <f>IF(O801="","",O801-S801)</f>
        <v/>
      </c>
      <c r="Z801" s="30">
        <f>IF(W801="","",W801-S801)</f>
        <v/>
      </c>
      <c r="AA801" s="24">
        <f>MATCH(J801,Matches!$A:$A,0)</f>
        <v/>
      </c>
      <c r="AB801" s="33" t="n"/>
      <c r="AC801" s="33" t="n">
        <v>0.8464028046574368</v>
      </c>
      <c r="AD801" s="24" t="n"/>
      <c r="AE801" s="24" t="n">
        <v>10</v>
      </c>
      <c r="AF801" s="33" t="n"/>
      <c r="AG801" s="33" t="n"/>
    </row>
    <row r="802">
      <c r="A802" s="24" t="inlineStr">
        <is>
          <t>Birmingham|41</t>
        </is>
      </c>
      <c r="B802" s="24" t="inlineStr">
        <is>
          <t>E1</t>
        </is>
      </c>
      <c r="C802" s="24" t="inlineStr">
        <is>
          <t>Championship</t>
        </is>
      </c>
      <c r="D802" s="24" t="inlineStr">
        <is>
          <t>Birmingham</t>
        </is>
      </c>
      <c r="E802" s="24" t="n">
        <v>41</v>
      </c>
      <c r="F802" s="24" t="n">
        <v>11</v>
      </c>
      <c r="G802" s="29" t="n">
        <v>46484.83333333334</v>
      </c>
      <c r="H802" s="24" t="inlineStr">
        <is>
          <t>Norwich</t>
        </is>
      </c>
      <c r="I802" s="24" t="inlineStr">
        <is>
          <t>H</t>
        </is>
      </c>
      <c r="J802" s="24" t="inlineStr">
        <is>
          <t>E1-Birmingh-Norwich</t>
        </is>
      </c>
      <c r="K802" s="24" t="n">
        <v>7</v>
      </c>
      <c r="L802" s="11">
        <f>IF(INDEX(Matches!$X:$X,AA802)=0,"",IF(I802="H",INDEX(Matches!$H:$H,AA802),INDEX(Matches!$I:$I,AA802)))</f>
        <v/>
      </c>
      <c r="M802" s="11">
        <f>IF(INDEX(Matches!$X:$X,AA802)=0,"",IF(I802="H",INDEX(Matches!$I:$I,AA802),INDEX(Matches!$H:$H,AA802)))</f>
        <v/>
      </c>
      <c r="N802" s="11">
        <f>IF(L802="","",IF(L802&gt;M802,"W",IF(L802=M802,"D","L")))</f>
        <v/>
      </c>
      <c r="O802" s="11">
        <f>IF(L802="","",IF(L802&gt;M802,3,IF(L802=M802,1,0)))</f>
        <v/>
      </c>
      <c r="P802" s="31">
        <f>IF(I802="H",INDEX(Matches!$L:$L,AA802),INDEX(Matches!$N:$N,AA802))</f>
        <v/>
      </c>
      <c r="Q802" s="31">
        <f>INDEX(Matches!$M:$M,AA802)</f>
        <v/>
      </c>
      <c r="R802" s="31">
        <f>IF(I802="H",INDEX(Matches!$N:$N,AA802),INDEX(Matches!$L:$L,AA802))</f>
        <v/>
      </c>
      <c r="S802" s="33">
        <f>IF(I802="H",INDEX(Matches!$O:$O,AA802),INDEX(Matches!$P:$P,AA802))</f>
        <v/>
      </c>
      <c r="T802" s="33">
        <f>IF(INDEX(Matches!$J:$J,AA802)="","",IF(I802="H",INDEX(Matches!$J:$J,AA802),INDEX(Matches!$K:$K,AA802)))</f>
        <v/>
      </c>
      <c r="U802" s="33">
        <f>IF(INDEX(Matches!$K:$K,AA802)="","",IF(I802="H",INDEX(Matches!$K:$K,AA802),INDEX(Matches!$J:$J,AA802)))</f>
        <v/>
      </c>
      <c r="V802" s="30">
        <f>IF(T802="","",T802-U802)</f>
        <v/>
      </c>
      <c r="W802" s="33">
        <f>IF(I802="H",INDEX(Matches!$T:$T,AA802),INDEX(Matches!$U:$U,AA802))</f>
        <v/>
      </c>
      <c r="X802" s="11">
        <f>INDEX(Matches!$X:$X,AA802)</f>
        <v/>
      </c>
      <c r="Y802" s="30">
        <f>IF(O802="","",O802-S802)</f>
        <v/>
      </c>
      <c r="Z802" s="30">
        <f>IF(W802="","",W802-S802)</f>
        <v/>
      </c>
      <c r="AA802" s="24">
        <f>MATCH(J802,Matches!$A:$A,0)</f>
        <v/>
      </c>
      <c r="AB802" s="33" t="n"/>
      <c r="AC802" s="33" t="n">
        <v>1.643365013677659</v>
      </c>
      <c r="AD802" s="24" t="n"/>
      <c r="AE802" s="24" t="n">
        <v>11</v>
      </c>
      <c r="AF802" s="33" t="n"/>
      <c r="AG802" s="33" t="n"/>
    </row>
    <row r="803">
      <c r="A803" s="24" t="inlineStr">
        <is>
          <t>Birmingham|42</t>
        </is>
      </c>
      <c r="B803" s="24" t="inlineStr">
        <is>
          <t>E1</t>
        </is>
      </c>
      <c r="C803" s="24" t="inlineStr">
        <is>
          <t>Championship</t>
        </is>
      </c>
      <c r="D803" s="24" t="inlineStr">
        <is>
          <t>Birmingham</t>
        </is>
      </c>
      <c r="E803" s="24" t="n">
        <v>42</v>
      </c>
      <c r="F803" s="24" t="n">
        <v>11</v>
      </c>
      <c r="G803" s="29" t="n">
        <v>46487.625</v>
      </c>
      <c r="H803" s="24" t="inlineStr">
        <is>
          <t>Wolves</t>
        </is>
      </c>
      <c r="I803" s="24" t="inlineStr">
        <is>
          <t>A</t>
        </is>
      </c>
      <c r="J803" s="24" t="inlineStr">
        <is>
          <t>E1-Wolves-Birmingh</t>
        </is>
      </c>
      <c r="K803" s="24" t="n">
        <v>2</v>
      </c>
      <c r="L803" s="11">
        <f>IF(INDEX(Matches!$X:$X,AA803)=0,"",IF(I803="H",INDEX(Matches!$H:$H,AA803),INDEX(Matches!$I:$I,AA803)))</f>
        <v/>
      </c>
      <c r="M803" s="11">
        <f>IF(INDEX(Matches!$X:$X,AA803)=0,"",IF(I803="H",INDEX(Matches!$I:$I,AA803),INDEX(Matches!$H:$H,AA803)))</f>
        <v/>
      </c>
      <c r="N803" s="11">
        <f>IF(L803="","",IF(L803&gt;M803,"W",IF(L803=M803,"D","L")))</f>
        <v/>
      </c>
      <c r="O803" s="11">
        <f>IF(L803="","",IF(L803&gt;M803,3,IF(L803=M803,1,0)))</f>
        <v/>
      </c>
      <c r="P803" s="31">
        <f>IF(I803="H",INDEX(Matches!$L:$L,AA803),INDEX(Matches!$N:$N,AA803))</f>
        <v/>
      </c>
      <c r="Q803" s="31">
        <f>INDEX(Matches!$M:$M,AA803)</f>
        <v/>
      </c>
      <c r="R803" s="31">
        <f>IF(I803="H",INDEX(Matches!$N:$N,AA803),INDEX(Matches!$L:$L,AA803))</f>
        <v/>
      </c>
      <c r="S803" s="33">
        <f>IF(I803="H",INDEX(Matches!$O:$O,AA803),INDEX(Matches!$P:$P,AA803))</f>
        <v/>
      </c>
      <c r="T803" s="33">
        <f>IF(INDEX(Matches!$J:$J,AA803)="","",IF(I803="H",INDEX(Matches!$J:$J,AA803),INDEX(Matches!$K:$K,AA803)))</f>
        <v/>
      </c>
      <c r="U803" s="33">
        <f>IF(INDEX(Matches!$K:$K,AA803)="","",IF(I803="H",INDEX(Matches!$K:$K,AA803),INDEX(Matches!$J:$J,AA803)))</f>
        <v/>
      </c>
      <c r="V803" s="30">
        <f>IF(T803="","",T803-U803)</f>
        <v/>
      </c>
      <c r="W803" s="33">
        <f>IF(I803="H",INDEX(Matches!$T:$T,AA803),INDEX(Matches!$U:$U,AA803))</f>
        <v/>
      </c>
      <c r="X803" s="11">
        <f>INDEX(Matches!$X:$X,AA803)</f>
        <v/>
      </c>
      <c r="Y803" s="30">
        <f>IF(O803="","",O803-S803)</f>
        <v/>
      </c>
      <c r="Z803" s="30">
        <f>IF(W803="","",W803-S803)</f>
        <v/>
      </c>
      <c r="AA803" s="24">
        <f>MATCH(J803,Matches!$A:$A,0)</f>
        <v/>
      </c>
      <c r="AB803" s="33" t="n"/>
      <c r="AC803" s="33" t="n">
        <v>1.033010214271026</v>
      </c>
      <c r="AD803" s="24" t="n"/>
      <c r="AE803" s="24" t="n">
        <v>11</v>
      </c>
      <c r="AF803" s="33" t="n"/>
      <c r="AG803" s="33" t="n"/>
    </row>
    <row r="804">
      <c r="A804" s="24" t="inlineStr">
        <is>
          <t>Birmingham|43</t>
        </is>
      </c>
      <c r="B804" s="24" t="inlineStr">
        <is>
          <t>E1</t>
        </is>
      </c>
      <c r="C804" s="24" t="inlineStr">
        <is>
          <t>Championship</t>
        </is>
      </c>
      <c r="D804" s="24" t="inlineStr">
        <is>
          <t>Birmingham</t>
        </is>
      </c>
      <c r="E804" s="24" t="n">
        <v>43</v>
      </c>
      <c r="F804" s="24" t="n">
        <v>11</v>
      </c>
      <c r="G804" s="29" t="n">
        <v>46494.625</v>
      </c>
      <c r="H804" s="24" t="inlineStr">
        <is>
          <t>Wrexham</t>
        </is>
      </c>
      <c r="I804" s="24" t="inlineStr">
        <is>
          <t>H</t>
        </is>
      </c>
      <c r="J804" s="24" t="inlineStr">
        <is>
          <t>E1-Birmingh-Wrexham</t>
        </is>
      </c>
      <c r="K804" s="24" t="n">
        <v>9</v>
      </c>
      <c r="L804" s="11">
        <f>IF(INDEX(Matches!$X:$X,AA804)=0,"",IF(I804="H",INDEX(Matches!$H:$H,AA804),INDEX(Matches!$I:$I,AA804)))</f>
        <v/>
      </c>
      <c r="M804" s="11">
        <f>IF(INDEX(Matches!$X:$X,AA804)=0,"",IF(I804="H",INDEX(Matches!$I:$I,AA804),INDEX(Matches!$H:$H,AA804)))</f>
        <v/>
      </c>
      <c r="N804" s="11">
        <f>IF(L804="","",IF(L804&gt;M804,"W",IF(L804=M804,"D","L")))</f>
        <v/>
      </c>
      <c r="O804" s="11">
        <f>IF(L804="","",IF(L804&gt;M804,3,IF(L804=M804,1,0)))</f>
        <v/>
      </c>
      <c r="P804" s="31">
        <f>IF(I804="H",INDEX(Matches!$L:$L,AA804),INDEX(Matches!$N:$N,AA804))</f>
        <v/>
      </c>
      <c r="Q804" s="31">
        <f>INDEX(Matches!$M:$M,AA804)</f>
        <v/>
      </c>
      <c r="R804" s="31">
        <f>IF(I804="H",INDEX(Matches!$N:$N,AA804),INDEX(Matches!$L:$L,AA804))</f>
        <v/>
      </c>
      <c r="S804" s="33">
        <f>IF(I804="H",INDEX(Matches!$O:$O,AA804),INDEX(Matches!$P:$P,AA804))</f>
        <v/>
      </c>
      <c r="T804" s="33">
        <f>IF(INDEX(Matches!$J:$J,AA804)="","",IF(I804="H",INDEX(Matches!$J:$J,AA804),INDEX(Matches!$K:$K,AA804)))</f>
        <v/>
      </c>
      <c r="U804" s="33">
        <f>IF(INDEX(Matches!$K:$K,AA804)="","",IF(I804="H",INDEX(Matches!$K:$K,AA804),INDEX(Matches!$J:$J,AA804)))</f>
        <v/>
      </c>
      <c r="V804" s="30">
        <f>IF(T804="","",T804-U804)</f>
        <v/>
      </c>
      <c r="W804" s="33">
        <f>IF(I804="H",INDEX(Matches!$T:$T,AA804),INDEX(Matches!$U:$U,AA804))</f>
        <v/>
      </c>
      <c r="X804" s="11">
        <f>INDEX(Matches!$X:$X,AA804)</f>
        <v/>
      </c>
      <c r="Y804" s="30">
        <f>IF(O804="","",O804-S804)</f>
        <v/>
      </c>
      <c r="Z804" s="30">
        <f>IF(W804="","",W804-S804)</f>
        <v/>
      </c>
      <c r="AA804" s="24">
        <f>MATCH(J804,Matches!$A:$A,0)</f>
        <v/>
      </c>
      <c r="AB804" s="33" t="n"/>
      <c r="AC804" s="33" t="n">
        <v>1.612683977023834</v>
      </c>
      <c r="AD804" s="24" t="n"/>
      <c r="AE804" s="24" t="n">
        <v>11</v>
      </c>
      <c r="AF804" s="33" t="n"/>
      <c r="AG804" s="33" t="n"/>
    </row>
    <row r="805">
      <c r="A805" s="24" t="inlineStr">
        <is>
          <t>Birmingham|44</t>
        </is>
      </c>
      <c r="B805" s="24" t="inlineStr">
        <is>
          <t>E1</t>
        </is>
      </c>
      <c r="C805" s="24" t="inlineStr">
        <is>
          <t>Championship</t>
        </is>
      </c>
      <c r="D805" s="24" t="inlineStr">
        <is>
          <t>Birmingham</t>
        </is>
      </c>
      <c r="E805" s="24" t="n">
        <v>44</v>
      </c>
      <c r="F805" s="24" t="n">
        <v>11</v>
      </c>
      <c r="G805" s="29" t="n">
        <v>46497.82291666666</v>
      </c>
      <c r="H805" s="24" t="inlineStr">
        <is>
          <t>Southampton</t>
        </is>
      </c>
      <c r="I805" s="24" t="inlineStr">
        <is>
          <t>A</t>
        </is>
      </c>
      <c r="J805" s="24" t="inlineStr">
        <is>
          <t>E1-Southamp-Birmingh</t>
        </is>
      </c>
      <c r="K805" s="24" t="n">
        <v>5</v>
      </c>
      <c r="L805" s="11">
        <f>IF(INDEX(Matches!$X:$X,AA805)=0,"",IF(I805="H",INDEX(Matches!$H:$H,AA805),INDEX(Matches!$I:$I,AA805)))</f>
        <v/>
      </c>
      <c r="M805" s="11">
        <f>IF(INDEX(Matches!$X:$X,AA805)=0,"",IF(I805="H",INDEX(Matches!$I:$I,AA805),INDEX(Matches!$H:$H,AA805)))</f>
        <v/>
      </c>
      <c r="N805" s="11">
        <f>IF(L805="","",IF(L805&gt;M805,"W",IF(L805=M805,"D","L")))</f>
        <v/>
      </c>
      <c r="O805" s="11">
        <f>IF(L805="","",IF(L805&gt;M805,3,IF(L805=M805,1,0)))</f>
        <v/>
      </c>
      <c r="P805" s="31">
        <f>IF(I805="H",INDEX(Matches!$L:$L,AA805),INDEX(Matches!$N:$N,AA805))</f>
        <v/>
      </c>
      <c r="Q805" s="31">
        <f>INDEX(Matches!$M:$M,AA805)</f>
        <v/>
      </c>
      <c r="R805" s="31">
        <f>IF(I805="H",INDEX(Matches!$N:$N,AA805),INDEX(Matches!$L:$L,AA805))</f>
        <v/>
      </c>
      <c r="S805" s="33">
        <f>IF(I805="H",INDEX(Matches!$O:$O,AA805),INDEX(Matches!$P:$P,AA805))</f>
        <v/>
      </c>
      <c r="T805" s="33">
        <f>IF(INDEX(Matches!$J:$J,AA805)="","",IF(I805="H",INDEX(Matches!$J:$J,AA805),INDEX(Matches!$K:$K,AA805)))</f>
        <v/>
      </c>
      <c r="U805" s="33">
        <f>IF(INDEX(Matches!$K:$K,AA805)="","",IF(I805="H",INDEX(Matches!$K:$K,AA805),INDEX(Matches!$J:$J,AA805)))</f>
        <v/>
      </c>
      <c r="V805" s="30">
        <f>IF(T805="","",T805-U805)</f>
        <v/>
      </c>
      <c r="W805" s="33">
        <f>IF(I805="H",INDEX(Matches!$T:$T,AA805),INDEX(Matches!$U:$U,AA805))</f>
        <v/>
      </c>
      <c r="X805" s="11">
        <f>INDEX(Matches!$X:$X,AA805)</f>
        <v/>
      </c>
      <c r="Y805" s="30">
        <f>IF(O805="","",O805-S805)</f>
        <v/>
      </c>
      <c r="Z805" s="30">
        <f>IF(W805="","",W805-S805)</f>
        <v/>
      </c>
      <c r="AA805" s="24">
        <f>MATCH(J805,Matches!$A:$A,0)</f>
        <v/>
      </c>
      <c r="AB805" s="33" t="n"/>
      <c r="AC805" s="33" t="n">
        <v>1.207271142810316</v>
      </c>
      <c r="AD805" s="24" t="n"/>
      <c r="AE805" s="24" t="n">
        <v>11</v>
      </c>
      <c r="AF805" s="33" t="n"/>
      <c r="AG805" s="33" t="n"/>
    </row>
    <row r="806">
      <c r="A806" s="24" t="inlineStr">
        <is>
          <t>Birmingham|45</t>
        </is>
      </c>
      <c r="B806" s="24" t="inlineStr">
        <is>
          <t>E1</t>
        </is>
      </c>
      <c r="C806" s="24" t="inlineStr">
        <is>
          <t>Championship</t>
        </is>
      </c>
      <c r="D806" s="24" t="inlineStr">
        <is>
          <t>Birmingham</t>
        </is>
      </c>
      <c r="E806" s="24" t="n">
        <v>45</v>
      </c>
      <c r="F806" s="24" t="n">
        <v>12</v>
      </c>
      <c r="G806" s="29" t="n">
        <v>46501.625</v>
      </c>
      <c r="H806" s="24" t="inlineStr">
        <is>
          <t>Watford</t>
        </is>
      </c>
      <c r="I806" s="24" t="inlineStr">
        <is>
          <t>A</t>
        </is>
      </c>
      <c r="J806" s="24" t="inlineStr">
        <is>
          <t>E1-Watford-Birmingh</t>
        </is>
      </c>
      <c r="K806" s="24" t="n">
        <v>16</v>
      </c>
      <c r="L806" s="11">
        <f>IF(INDEX(Matches!$X:$X,AA806)=0,"",IF(I806="H",INDEX(Matches!$H:$H,AA806),INDEX(Matches!$I:$I,AA806)))</f>
        <v/>
      </c>
      <c r="M806" s="11">
        <f>IF(INDEX(Matches!$X:$X,AA806)=0,"",IF(I806="H",INDEX(Matches!$I:$I,AA806),INDEX(Matches!$H:$H,AA806)))</f>
        <v/>
      </c>
      <c r="N806" s="11">
        <f>IF(L806="","",IF(L806&gt;M806,"W",IF(L806=M806,"D","L")))</f>
        <v/>
      </c>
      <c r="O806" s="11">
        <f>IF(L806="","",IF(L806&gt;M806,3,IF(L806=M806,1,0)))</f>
        <v/>
      </c>
      <c r="P806" s="31">
        <f>IF(I806="H",INDEX(Matches!$L:$L,AA806),INDEX(Matches!$N:$N,AA806))</f>
        <v/>
      </c>
      <c r="Q806" s="31">
        <f>INDEX(Matches!$M:$M,AA806)</f>
        <v/>
      </c>
      <c r="R806" s="31">
        <f>IF(I806="H",INDEX(Matches!$N:$N,AA806),INDEX(Matches!$L:$L,AA806))</f>
        <v/>
      </c>
      <c r="S806" s="33">
        <f>IF(I806="H",INDEX(Matches!$O:$O,AA806),INDEX(Matches!$P:$P,AA806))</f>
        <v/>
      </c>
      <c r="T806" s="33">
        <f>IF(INDEX(Matches!$J:$J,AA806)="","",IF(I806="H",INDEX(Matches!$J:$J,AA806),INDEX(Matches!$K:$K,AA806)))</f>
        <v/>
      </c>
      <c r="U806" s="33">
        <f>IF(INDEX(Matches!$K:$K,AA806)="","",IF(I806="H",INDEX(Matches!$K:$K,AA806),INDEX(Matches!$J:$J,AA806)))</f>
        <v/>
      </c>
      <c r="V806" s="30">
        <f>IF(T806="","",T806-U806)</f>
        <v/>
      </c>
      <c r="W806" s="33">
        <f>IF(I806="H",INDEX(Matches!$T:$T,AA806),INDEX(Matches!$U:$U,AA806))</f>
        <v/>
      </c>
      <c r="X806" s="11">
        <f>INDEX(Matches!$X:$X,AA806)</f>
        <v/>
      </c>
      <c r="Y806" s="30">
        <f>IF(O806="","",O806-S806)</f>
        <v/>
      </c>
      <c r="Z806" s="30">
        <f>IF(W806="","",W806-S806)</f>
        <v/>
      </c>
      <c r="AA806" s="24">
        <f>MATCH(J806,Matches!$A:$A,0)</f>
        <v/>
      </c>
      <c r="AB806" s="33" t="n"/>
      <c r="AC806" s="33" t="n">
        <v>1.484595814038886</v>
      </c>
      <c r="AD806" s="24" t="n"/>
      <c r="AE806" s="24" t="n">
        <v>12</v>
      </c>
      <c r="AF806" s="33" t="n"/>
      <c r="AG806" s="33" t="n"/>
    </row>
    <row r="807">
      <c r="A807" s="24" t="inlineStr">
        <is>
          <t>Birmingham|46</t>
        </is>
      </c>
      <c r="B807" s="24" t="inlineStr">
        <is>
          <t>E1</t>
        </is>
      </c>
      <c r="C807" s="24" t="inlineStr">
        <is>
          <t>Championship</t>
        </is>
      </c>
      <c r="D807" s="24" t="inlineStr">
        <is>
          <t>Birmingham</t>
        </is>
      </c>
      <c r="E807" s="24" t="n">
        <v>46</v>
      </c>
      <c r="F807" s="24" t="n">
        <v>12</v>
      </c>
      <c r="G807" s="29" t="n">
        <v>46508.52083333334</v>
      </c>
      <c r="H807" s="24" t="inlineStr">
        <is>
          <t>Burnley</t>
        </is>
      </c>
      <c r="I807" s="24" t="inlineStr">
        <is>
          <t>H</t>
        </is>
      </c>
      <c r="J807" s="24" t="inlineStr">
        <is>
          <t>E1-Birmingh-Burnley</t>
        </is>
      </c>
      <c r="K807" s="24" t="n">
        <v>4</v>
      </c>
      <c r="L807" s="11">
        <f>IF(INDEX(Matches!$X:$X,AA807)=0,"",IF(I807="H",INDEX(Matches!$H:$H,AA807),INDEX(Matches!$I:$I,AA807)))</f>
        <v/>
      </c>
      <c r="M807" s="11">
        <f>IF(INDEX(Matches!$X:$X,AA807)=0,"",IF(I807="H",INDEX(Matches!$I:$I,AA807),INDEX(Matches!$H:$H,AA807)))</f>
        <v/>
      </c>
      <c r="N807" s="11">
        <f>IF(L807="","",IF(L807&gt;M807,"W",IF(L807=M807,"D","L")))</f>
        <v/>
      </c>
      <c r="O807" s="11">
        <f>IF(L807="","",IF(L807&gt;M807,3,IF(L807=M807,1,0)))</f>
        <v/>
      </c>
      <c r="P807" s="31">
        <f>IF(I807="H",INDEX(Matches!$L:$L,AA807),INDEX(Matches!$N:$N,AA807))</f>
        <v/>
      </c>
      <c r="Q807" s="31">
        <f>INDEX(Matches!$M:$M,AA807)</f>
        <v/>
      </c>
      <c r="R807" s="31">
        <f>IF(I807="H",INDEX(Matches!$N:$N,AA807),INDEX(Matches!$L:$L,AA807))</f>
        <v/>
      </c>
      <c r="S807" s="33">
        <f>IF(I807="H",INDEX(Matches!$O:$O,AA807),INDEX(Matches!$P:$P,AA807))</f>
        <v/>
      </c>
      <c r="T807" s="33">
        <f>IF(INDEX(Matches!$J:$J,AA807)="","",IF(I807="H",INDEX(Matches!$J:$J,AA807),INDEX(Matches!$K:$K,AA807)))</f>
        <v/>
      </c>
      <c r="U807" s="33">
        <f>IF(INDEX(Matches!$K:$K,AA807)="","",IF(I807="H",INDEX(Matches!$K:$K,AA807),INDEX(Matches!$J:$J,AA807)))</f>
        <v/>
      </c>
      <c r="V807" s="30">
        <f>IF(T807="","",T807-U807)</f>
        <v/>
      </c>
      <c r="W807" s="33">
        <f>IF(I807="H",INDEX(Matches!$T:$T,AA807),INDEX(Matches!$U:$U,AA807))</f>
        <v/>
      </c>
      <c r="X807" s="11">
        <f>INDEX(Matches!$X:$X,AA807)</f>
        <v/>
      </c>
      <c r="Y807" s="30">
        <f>IF(O807="","",O807-S807)</f>
        <v/>
      </c>
      <c r="Z807" s="30">
        <f>IF(W807="","",W807-S807)</f>
        <v/>
      </c>
      <c r="AA807" s="24">
        <f>MATCH(J807,Matches!$A:$A,0)</f>
        <v/>
      </c>
      <c r="AB807" s="33" t="n"/>
      <c r="AC807" s="33" t="n">
        <v>1.56962181342248</v>
      </c>
      <c r="AD807" s="24" t="n"/>
      <c r="AE807" s="24" t="n">
        <v>12</v>
      </c>
      <c r="AF807" s="33" t="n"/>
      <c r="AG807" s="33" t="n"/>
    </row>
    <row r="808">
      <c r="A808" s="24" t="inlineStr">
        <is>
          <t>Blackburn|1</t>
        </is>
      </c>
      <c r="B808" s="24" t="inlineStr">
        <is>
          <t>E1</t>
        </is>
      </c>
      <c r="C808" s="24" t="inlineStr">
        <is>
          <t>Championship</t>
        </is>
      </c>
      <c r="D808" s="24" t="inlineStr">
        <is>
          <t>Blackburn</t>
        </is>
      </c>
      <c r="E808" s="24" t="n">
        <v>1</v>
      </c>
      <c r="F808" s="24" t="n">
        <v>1</v>
      </c>
      <c r="G808" s="29" t="n">
        <v>46248.83333333334</v>
      </c>
      <c r="H808" s="24" t="inlineStr">
        <is>
          <t>Wolves</t>
        </is>
      </c>
      <c r="I808" s="24" t="inlineStr">
        <is>
          <t>A</t>
        </is>
      </c>
      <c r="J808" s="24" t="inlineStr">
        <is>
          <t>E1-Wolves-Blackbur</t>
        </is>
      </c>
      <c r="K808" s="24" t="n">
        <v>2</v>
      </c>
      <c r="L808" s="11">
        <f>IF(INDEX(Matches!$X:$X,AA808)=0,"",IF(I808="H",INDEX(Matches!$H:$H,AA808),INDEX(Matches!$I:$I,AA808)))</f>
        <v/>
      </c>
      <c r="M808" s="11">
        <f>IF(INDEX(Matches!$X:$X,AA808)=0,"",IF(I808="H",INDEX(Matches!$I:$I,AA808),INDEX(Matches!$H:$H,AA808)))</f>
        <v/>
      </c>
      <c r="N808" s="11">
        <f>IF(L808="","",IF(L808&gt;M808,"W",IF(L808=M808,"D","L")))</f>
        <v/>
      </c>
      <c r="O808" s="11">
        <f>IF(L808="","",IF(L808&gt;M808,3,IF(L808=M808,1,0)))</f>
        <v/>
      </c>
      <c r="P808" s="31">
        <f>IF(I808="H",INDEX(Matches!$L:$L,AA808),INDEX(Matches!$N:$N,AA808))</f>
        <v/>
      </c>
      <c r="Q808" s="31">
        <f>INDEX(Matches!$M:$M,AA808)</f>
        <v/>
      </c>
      <c r="R808" s="31">
        <f>IF(I808="H",INDEX(Matches!$N:$N,AA808),INDEX(Matches!$L:$L,AA808))</f>
        <v/>
      </c>
      <c r="S808" s="33">
        <f>IF(I808="H",INDEX(Matches!$O:$O,AA808),INDEX(Matches!$P:$P,AA808))</f>
        <v/>
      </c>
      <c r="T808" s="33">
        <f>IF(INDEX(Matches!$J:$J,AA808)="","",IF(I808="H",INDEX(Matches!$J:$J,AA808),INDEX(Matches!$K:$K,AA808)))</f>
        <v/>
      </c>
      <c r="U808" s="33">
        <f>IF(INDEX(Matches!$K:$K,AA808)="","",IF(I808="H",INDEX(Matches!$K:$K,AA808),INDEX(Matches!$J:$J,AA808)))</f>
        <v/>
      </c>
      <c r="V808" s="30">
        <f>IF(T808="","",T808-U808)</f>
        <v/>
      </c>
      <c r="W808" s="33">
        <f>IF(I808="H",INDEX(Matches!$T:$T,AA808),INDEX(Matches!$U:$U,AA808))</f>
        <v/>
      </c>
      <c r="X808" s="11">
        <f>INDEX(Matches!$X:$X,AA808)</f>
        <v/>
      </c>
      <c r="Y808" s="30">
        <f>IF(O808="","",O808-S808)</f>
        <v/>
      </c>
      <c r="Z808" s="30">
        <f>IF(W808="","",W808-S808)</f>
        <v/>
      </c>
      <c r="AA808" s="24">
        <f>MATCH(J808,Matches!$A:$A,0)</f>
        <v/>
      </c>
      <c r="AB808" s="33" t="n">
        <v>0.6540579385095642</v>
      </c>
      <c r="AC808" s="33" t="n"/>
      <c r="AD808" s="24" t="n"/>
      <c r="AE808" s="24" t="n">
        <v>1</v>
      </c>
      <c r="AF808" s="33" t="n"/>
      <c r="AG808" s="33" t="n"/>
    </row>
    <row r="809">
      <c r="A809" s="24" t="inlineStr">
        <is>
          <t>Blackburn|2</t>
        </is>
      </c>
      <c r="B809" s="24" t="inlineStr">
        <is>
          <t>E1</t>
        </is>
      </c>
      <c r="C809" s="24" t="inlineStr">
        <is>
          <t>Championship</t>
        </is>
      </c>
      <c r="D809" s="24" t="inlineStr">
        <is>
          <t>Blackburn</t>
        </is>
      </c>
      <c r="E809" s="24" t="n">
        <v>2</v>
      </c>
      <c r="F809" s="24" t="n">
        <v>1</v>
      </c>
      <c r="G809" s="29" t="n">
        <v>46256.625</v>
      </c>
      <c r="H809" s="24" t="inlineStr">
        <is>
          <t>Middlesbrough</t>
        </is>
      </c>
      <c r="I809" s="24" t="inlineStr">
        <is>
          <t>H</t>
        </is>
      </c>
      <c r="J809" s="24" t="inlineStr">
        <is>
          <t>E1-Blackbur-Middlesb</t>
        </is>
      </c>
      <c r="K809" s="24" t="n">
        <v>3</v>
      </c>
      <c r="L809" s="11">
        <f>IF(INDEX(Matches!$X:$X,AA809)=0,"",IF(I809="H",INDEX(Matches!$H:$H,AA809),INDEX(Matches!$I:$I,AA809)))</f>
        <v/>
      </c>
      <c r="M809" s="11">
        <f>IF(INDEX(Matches!$X:$X,AA809)=0,"",IF(I809="H",INDEX(Matches!$I:$I,AA809),INDEX(Matches!$H:$H,AA809)))</f>
        <v/>
      </c>
      <c r="N809" s="11">
        <f>IF(L809="","",IF(L809&gt;M809,"W",IF(L809=M809,"D","L")))</f>
        <v/>
      </c>
      <c r="O809" s="11">
        <f>IF(L809="","",IF(L809&gt;M809,3,IF(L809=M809,1,0)))</f>
        <v/>
      </c>
      <c r="P809" s="31">
        <f>IF(I809="H",INDEX(Matches!$L:$L,AA809),INDEX(Matches!$N:$N,AA809))</f>
        <v/>
      </c>
      <c r="Q809" s="31">
        <f>INDEX(Matches!$M:$M,AA809)</f>
        <v/>
      </c>
      <c r="R809" s="31">
        <f>IF(I809="H",INDEX(Matches!$N:$N,AA809),INDEX(Matches!$L:$L,AA809))</f>
        <v/>
      </c>
      <c r="S809" s="33">
        <f>IF(I809="H",INDEX(Matches!$O:$O,AA809),INDEX(Matches!$P:$P,AA809))</f>
        <v/>
      </c>
      <c r="T809" s="33">
        <f>IF(INDEX(Matches!$J:$J,AA809)="","",IF(I809="H",INDEX(Matches!$J:$J,AA809),INDEX(Matches!$K:$K,AA809)))</f>
        <v/>
      </c>
      <c r="U809" s="33">
        <f>IF(INDEX(Matches!$K:$K,AA809)="","",IF(I809="H",INDEX(Matches!$K:$K,AA809),INDEX(Matches!$J:$J,AA809)))</f>
        <v/>
      </c>
      <c r="V809" s="30">
        <f>IF(T809="","",T809-U809)</f>
        <v/>
      </c>
      <c r="W809" s="33">
        <f>IF(I809="H",INDEX(Matches!$T:$T,AA809),INDEX(Matches!$U:$U,AA809))</f>
        <v/>
      </c>
      <c r="X809" s="11">
        <f>INDEX(Matches!$X:$X,AA809)</f>
        <v/>
      </c>
      <c r="Y809" s="30">
        <f>IF(O809="","",O809-S809)</f>
        <v/>
      </c>
      <c r="Z809" s="30">
        <f>IF(W809="","",W809-S809)</f>
        <v/>
      </c>
      <c r="AA809" s="24">
        <f>MATCH(J809,Matches!$A:$A,0)</f>
        <v/>
      </c>
      <c r="AB809" s="33" t="n">
        <v>1.027410821334683</v>
      </c>
      <c r="AC809" s="33" t="n"/>
      <c r="AD809" s="24" t="n"/>
      <c r="AE809" s="24" t="n">
        <v>1</v>
      </c>
      <c r="AF809" s="33" t="n"/>
      <c r="AG809" s="33" t="n"/>
    </row>
    <row r="810">
      <c r="A810" s="24" t="inlineStr">
        <is>
          <t>Blackburn|3</t>
        </is>
      </c>
      <c r="B810" s="24" t="inlineStr">
        <is>
          <t>E1</t>
        </is>
      </c>
      <c r="C810" s="24" t="inlineStr">
        <is>
          <t>Championship</t>
        </is>
      </c>
      <c r="D810" s="24" t="inlineStr">
        <is>
          <t>Blackburn</t>
        </is>
      </c>
      <c r="E810" s="24" t="n">
        <v>3</v>
      </c>
      <c r="F810" s="24" t="n">
        <v>1</v>
      </c>
      <c r="G810" s="29" t="n">
        <v>46263.625</v>
      </c>
      <c r="H810" s="24" t="inlineStr">
        <is>
          <t>QPR</t>
        </is>
      </c>
      <c r="I810" s="24" t="inlineStr">
        <is>
          <t>H</t>
        </is>
      </c>
      <c r="J810" s="24" t="inlineStr">
        <is>
          <t>E1-Blackbur-QPR</t>
        </is>
      </c>
      <c r="K810" s="24" t="n">
        <v>17</v>
      </c>
      <c r="L810" s="11">
        <f>IF(INDEX(Matches!$X:$X,AA810)=0,"",IF(I810="H",INDEX(Matches!$H:$H,AA810),INDEX(Matches!$I:$I,AA810)))</f>
        <v/>
      </c>
      <c r="M810" s="11">
        <f>IF(INDEX(Matches!$X:$X,AA810)=0,"",IF(I810="H",INDEX(Matches!$I:$I,AA810),INDEX(Matches!$H:$H,AA810)))</f>
        <v/>
      </c>
      <c r="N810" s="11">
        <f>IF(L810="","",IF(L810&gt;M810,"W",IF(L810=M810,"D","L")))</f>
        <v/>
      </c>
      <c r="O810" s="11">
        <f>IF(L810="","",IF(L810&gt;M810,3,IF(L810=M810,1,0)))</f>
        <v/>
      </c>
      <c r="P810" s="31">
        <f>IF(I810="H",INDEX(Matches!$L:$L,AA810),INDEX(Matches!$N:$N,AA810))</f>
        <v/>
      </c>
      <c r="Q810" s="31">
        <f>INDEX(Matches!$M:$M,AA810)</f>
        <v/>
      </c>
      <c r="R810" s="31">
        <f>IF(I810="H",INDEX(Matches!$N:$N,AA810),INDEX(Matches!$L:$L,AA810))</f>
        <v/>
      </c>
      <c r="S810" s="33">
        <f>IF(I810="H",INDEX(Matches!$O:$O,AA810),INDEX(Matches!$P:$P,AA810))</f>
        <v/>
      </c>
      <c r="T810" s="33">
        <f>IF(INDEX(Matches!$J:$J,AA810)="","",IF(I810="H",INDEX(Matches!$J:$J,AA810),INDEX(Matches!$K:$K,AA810)))</f>
        <v/>
      </c>
      <c r="U810" s="33">
        <f>IF(INDEX(Matches!$K:$K,AA810)="","",IF(I810="H",INDEX(Matches!$K:$K,AA810),INDEX(Matches!$J:$J,AA810)))</f>
        <v/>
      </c>
      <c r="V810" s="30">
        <f>IF(T810="","",T810-U810)</f>
        <v/>
      </c>
      <c r="W810" s="33">
        <f>IF(I810="H",INDEX(Matches!$T:$T,AA810),INDEX(Matches!$U:$U,AA810))</f>
        <v/>
      </c>
      <c r="X810" s="11">
        <f>INDEX(Matches!$X:$X,AA810)</f>
        <v/>
      </c>
      <c r="Y810" s="30">
        <f>IF(O810="","",O810-S810)</f>
        <v/>
      </c>
      <c r="Z810" s="30">
        <f>IF(W810="","",W810-S810)</f>
        <v/>
      </c>
      <c r="AA810" s="24">
        <f>MATCH(J810,Matches!$A:$A,0)</f>
        <v/>
      </c>
      <c r="AB810" s="33" t="n">
        <v>1.284177476861612</v>
      </c>
      <c r="AC810" s="33" t="n"/>
      <c r="AD810" s="24" t="n"/>
      <c r="AE810" s="24" t="n">
        <v>1</v>
      </c>
      <c r="AF810" s="33" t="n"/>
      <c r="AG810" s="33" t="n"/>
    </row>
    <row r="811">
      <c r="A811" s="24" t="inlineStr">
        <is>
          <t>Blackburn|4</t>
        </is>
      </c>
      <c r="B811" s="24" t="inlineStr">
        <is>
          <t>E1</t>
        </is>
      </c>
      <c r="C811" s="24" t="inlineStr">
        <is>
          <t>Championship</t>
        </is>
      </c>
      <c r="D811" s="24" t="inlineStr">
        <is>
          <t>Blackburn</t>
        </is>
      </c>
      <c r="E811" s="24" t="n">
        <v>4</v>
      </c>
      <c r="F811" s="24" t="n">
        <v>1</v>
      </c>
      <c r="G811" s="29" t="n">
        <v>46266.82291666666</v>
      </c>
      <c r="H811" s="24" t="inlineStr">
        <is>
          <t>Lincoln</t>
        </is>
      </c>
      <c r="I811" s="24" t="inlineStr">
        <is>
          <t>A</t>
        </is>
      </c>
      <c r="J811" s="24" t="inlineStr">
        <is>
          <t>E1-Lincoln-Blackbur</t>
        </is>
      </c>
      <c r="K811" s="24" t="n">
        <v>24</v>
      </c>
      <c r="L811" s="11">
        <f>IF(INDEX(Matches!$X:$X,AA811)=0,"",IF(I811="H",INDEX(Matches!$H:$H,AA811),INDEX(Matches!$I:$I,AA811)))</f>
        <v/>
      </c>
      <c r="M811" s="11">
        <f>IF(INDEX(Matches!$X:$X,AA811)=0,"",IF(I811="H",INDEX(Matches!$I:$I,AA811),INDEX(Matches!$H:$H,AA811)))</f>
        <v/>
      </c>
      <c r="N811" s="11">
        <f>IF(L811="","",IF(L811&gt;M811,"W",IF(L811=M811,"D","L")))</f>
        <v/>
      </c>
      <c r="O811" s="11">
        <f>IF(L811="","",IF(L811&gt;M811,3,IF(L811=M811,1,0)))</f>
        <v/>
      </c>
      <c r="P811" s="31">
        <f>IF(I811="H",INDEX(Matches!$L:$L,AA811),INDEX(Matches!$N:$N,AA811))</f>
        <v/>
      </c>
      <c r="Q811" s="31">
        <f>INDEX(Matches!$M:$M,AA811)</f>
        <v/>
      </c>
      <c r="R811" s="31">
        <f>IF(I811="H",INDEX(Matches!$N:$N,AA811),INDEX(Matches!$L:$L,AA811))</f>
        <v/>
      </c>
      <c r="S811" s="33">
        <f>IF(I811="H",INDEX(Matches!$O:$O,AA811),INDEX(Matches!$P:$P,AA811))</f>
        <v/>
      </c>
      <c r="T811" s="33">
        <f>IF(INDEX(Matches!$J:$J,AA811)="","",IF(I811="H",INDEX(Matches!$J:$J,AA811),INDEX(Matches!$K:$K,AA811)))</f>
        <v/>
      </c>
      <c r="U811" s="33">
        <f>IF(INDEX(Matches!$K:$K,AA811)="","",IF(I811="H",INDEX(Matches!$K:$K,AA811),INDEX(Matches!$J:$J,AA811)))</f>
        <v/>
      </c>
      <c r="V811" s="30">
        <f>IF(T811="","",T811-U811)</f>
        <v/>
      </c>
      <c r="W811" s="33">
        <f>IF(I811="H",INDEX(Matches!$T:$T,AA811),INDEX(Matches!$U:$U,AA811))</f>
        <v/>
      </c>
      <c r="X811" s="11">
        <f>INDEX(Matches!$X:$X,AA811)</f>
        <v/>
      </c>
      <c r="Y811" s="30">
        <f>IF(O811="","",O811-S811)</f>
        <v/>
      </c>
      <c r="Z811" s="30">
        <f>IF(W811="","",W811-S811)</f>
        <v/>
      </c>
      <c r="AA811" s="24">
        <f>MATCH(J811,Matches!$A:$A,0)</f>
        <v/>
      </c>
      <c r="AB811" s="33" t="n">
        <v>1.243646759847522</v>
      </c>
      <c r="AC811" s="33" t="n"/>
      <c r="AD811" s="24" t="n"/>
      <c r="AE811" s="24" t="n">
        <v>1</v>
      </c>
      <c r="AF811" s="33" t="n"/>
      <c r="AG811" s="33" t="n"/>
    </row>
    <row r="812">
      <c r="A812" s="24" t="inlineStr">
        <is>
          <t>Blackburn|5</t>
        </is>
      </c>
      <c r="B812" s="24" t="inlineStr">
        <is>
          <t>E1</t>
        </is>
      </c>
      <c r="C812" s="24" t="inlineStr">
        <is>
          <t>Championship</t>
        </is>
      </c>
      <c r="D812" s="24" t="inlineStr">
        <is>
          <t>Blackburn</t>
        </is>
      </c>
      <c r="E812" s="24" t="n">
        <v>5</v>
      </c>
      <c r="F812" s="24" t="n">
        <v>2</v>
      </c>
      <c r="G812" s="29" t="n">
        <v>46270.52083333334</v>
      </c>
      <c r="H812" s="24" t="inlineStr">
        <is>
          <t>Preston</t>
        </is>
      </c>
      <c r="I812" s="24" t="inlineStr">
        <is>
          <t>A</t>
        </is>
      </c>
      <c r="J812" s="24" t="inlineStr">
        <is>
          <t>E1-Preston-Blackbur</t>
        </is>
      </c>
      <c r="K812" s="24" t="n">
        <v>20</v>
      </c>
      <c r="L812" s="11">
        <f>IF(INDEX(Matches!$X:$X,AA812)=0,"",IF(I812="H",INDEX(Matches!$H:$H,AA812),INDEX(Matches!$I:$I,AA812)))</f>
        <v/>
      </c>
      <c r="M812" s="11">
        <f>IF(INDEX(Matches!$X:$X,AA812)=0,"",IF(I812="H",INDEX(Matches!$I:$I,AA812),INDEX(Matches!$H:$H,AA812)))</f>
        <v/>
      </c>
      <c r="N812" s="11">
        <f>IF(L812="","",IF(L812&gt;M812,"W",IF(L812=M812,"D","L")))</f>
        <v/>
      </c>
      <c r="O812" s="11">
        <f>IF(L812="","",IF(L812&gt;M812,3,IF(L812=M812,1,0)))</f>
        <v/>
      </c>
      <c r="P812" s="31">
        <f>IF(I812="H",INDEX(Matches!$L:$L,AA812),INDEX(Matches!$N:$N,AA812))</f>
        <v/>
      </c>
      <c r="Q812" s="31">
        <f>INDEX(Matches!$M:$M,AA812)</f>
        <v/>
      </c>
      <c r="R812" s="31">
        <f>IF(I812="H",INDEX(Matches!$N:$N,AA812),INDEX(Matches!$L:$L,AA812))</f>
        <v/>
      </c>
      <c r="S812" s="33">
        <f>IF(I812="H",INDEX(Matches!$O:$O,AA812),INDEX(Matches!$P:$P,AA812))</f>
        <v/>
      </c>
      <c r="T812" s="33">
        <f>IF(INDEX(Matches!$J:$J,AA812)="","",IF(I812="H",INDEX(Matches!$J:$J,AA812),INDEX(Matches!$K:$K,AA812)))</f>
        <v/>
      </c>
      <c r="U812" s="33">
        <f>IF(INDEX(Matches!$K:$K,AA812)="","",IF(I812="H",INDEX(Matches!$K:$K,AA812),INDEX(Matches!$J:$J,AA812)))</f>
        <v/>
      </c>
      <c r="V812" s="30">
        <f>IF(T812="","",T812-U812)</f>
        <v/>
      </c>
      <c r="W812" s="33">
        <f>IF(I812="H",INDEX(Matches!$T:$T,AA812),INDEX(Matches!$U:$U,AA812))</f>
        <v/>
      </c>
      <c r="X812" s="11">
        <f>INDEX(Matches!$X:$X,AA812)</f>
        <v/>
      </c>
      <c r="Y812" s="30">
        <f>IF(O812="","",O812-S812)</f>
        <v/>
      </c>
      <c r="Z812" s="30">
        <f>IF(W812="","",W812-S812)</f>
        <v/>
      </c>
      <c r="AA812" s="24">
        <f>MATCH(J812,Matches!$A:$A,0)</f>
        <v/>
      </c>
      <c r="AB812" s="33" t="n">
        <v>1.219552157291098</v>
      </c>
      <c r="AC812" s="33" t="n"/>
      <c r="AD812" s="24" t="n"/>
      <c r="AE812" s="24" t="n">
        <v>2</v>
      </c>
      <c r="AF812" s="33" t="n"/>
      <c r="AG812" s="33" t="n"/>
    </row>
    <row r="813">
      <c r="A813" s="24" t="inlineStr">
        <is>
          <t>Blackburn|6</t>
        </is>
      </c>
      <c r="B813" s="24" t="inlineStr">
        <is>
          <t>E1</t>
        </is>
      </c>
      <c r="C813" s="24" t="inlineStr">
        <is>
          <t>Championship</t>
        </is>
      </c>
      <c r="D813" s="24" t="inlineStr">
        <is>
          <t>Blackburn</t>
        </is>
      </c>
      <c r="E813" s="24" t="n">
        <v>6</v>
      </c>
      <c r="F813" s="24" t="n">
        <v>2</v>
      </c>
      <c r="G813" s="29" t="n">
        <v>46273.82291666666</v>
      </c>
      <c r="H813" s="24" t="inlineStr">
        <is>
          <t>Sheffield United</t>
        </is>
      </c>
      <c r="I813" s="24" t="inlineStr">
        <is>
          <t>H</t>
        </is>
      </c>
      <c r="J813" s="24" t="inlineStr">
        <is>
          <t>E1-Blackbur-Sheffiel</t>
        </is>
      </c>
      <c r="K813" s="24" t="n">
        <v>8</v>
      </c>
      <c r="L813" s="11">
        <f>IF(INDEX(Matches!$X:$X,AA813)=0,"",IF(I813="H",INDEX(Matches!$H:$H,AA813),INDEX(Matches!$I:$I,AA813)))</f>
        <v/>
      </c>
      <c r="M813" s="11">
        <f>IF(INDEX(Matches!$X:$X,AA813)=0,"",IF(I813="H",INDEX(Matches!$I:$I,AA813),INDEX(Matches!$H:$H,AA813)))</f>
        <v/>
      </c>
      <c r="N813" s="11">
        <f>IF(L813="","",IF(L813&gt;M813,"W",IF(L813=M813,"D","L")))</f>
        <v/>
      </c>
      <c r="O813" s="11">
        <f>IF(L813="","",IF(L813&gt;M813,3,IF(L813=M813,1,0)))</f>
        <v/>
      </c>
      <c r="P813" s="31">
        <f>IF(I813="H",INDEX(Matches!$L:$L,AA813),INDEX(Matches!$N:$N,AA813))</f>
        <v/>
      </c>
      <c r="Q813" s="31">
        <f>INDEX(Matches!$M:$M,AA813)</f>
        <v/>
      </c>
      <c r="R813" s="31">
        <f>IF(I813="H",INDEX(Matches!$N:$N,AA813),INDEX(Matches!$L:$L,AA813))</f>
        <v/>
      </c>
      <c r="S813" s="33">
        <f>IF(I813="H",INDEX(Matches!$O:$O,AA813),INDEX(Matches!$P:$P,AA813))</f>
        <v/>
      </c>
      <c r="T813" s="33">
        <f>IF(INDEX(Matches!$J:$J,AA813)="","",IF(I813="H",INDEX(Matches!$J:$J,AA813),INDEX(Matches!$K:$K,AA813)))</f>
        <v/>
      </c>
      <c r="U813" s="33">
        <f>IF(INDEX(Matches!$K:$K,AA813)="","",IF(I813="H",INDEX(Matches!$K:$K,AA813),INDEX(Matches!$J:$J,AA813)))</f>
        <v/>
      </c>
      <c r="V813" s="30">
        <f>IF(T813="","",T813-U813)</f>
        <v/>
      </c>
      <c r="W813" s="33">
        <f>IF(I813="H",INDEX(Matches!$T:$T,AA813),INDEX(Matches!$U:$U,AA813))</f>
        <v/>
      </c>
      <c r="X813" s="11">
        <f>INDEX(Matches!$X:$X,AA813)</f>
        <v/>
      </c>
      <c r="Y813" s="30">
        <f>IF(O813="","",O813-S813)</f>
        <v/>
      </c>
      <c r="Z813" s="30">
        <f>IF(W813="","",W813-S813)</f>
        <v/>
      </c>
      <c r="AA813" s="24">
        <f>MATCH(J813,Matches!$A:$A,0)</f>
        <v/>
      </c>
      <c r="AB813" s="33" t="n">
        <v>1.26623289427103</v>
      </c>
      <c r="AC813" s="33" t="n"/>
      <c r="AD813" s="24" t="n"/>
      <c r="AE813" s="24" t="n">
        <v>2</v>
      </c>
      <c r="AF813" s="33" t="n"/>
      <c r="AG813" s="33" t="n"/>
    </row>
    <row r="814">
      <c r="A814" s="24" t="inlineStr">
        <is>
          <t>Blackburn|7</t>
        </is>
      </c>
      <c r="B814" s="24" t="inlineStr">
        <is>
          <t>E1</t>
        </is>
      </c>
      <c r="C814" s="24" t="inlineStr">
        <is>
          <t>Championship</t>
        </is>
      </c>
      <c r="D814" s="24" t="inlineStr">
        <is>
          <t>Blackburn</t>
        </is>
      </c>
      <c r="E814" s="24" t="n">
        <v>7</v>
      </c>
      <c r="F814" s="24" t="n">
        <v>2</v>
      </c>
      <c r="G814" s="29" t="n">
        <v>46277.625</v>
      </c>
      <c r="H814" s="24" t="inlineStr">
        <is>
          <t>Millwall</t>
        </is>
      </c>
      <c r="I814" s="24" t="inlineStr">
        <is>
          <t>H</t>
        </is>
      </c>
      <c r="J814" s="24" t="inlineStr">
        <is>
          <t>E1-Blackbur-Millwall</t>
        </is>
      </c>
      <c r="K814" s="24" t="n">
        <v>10</v>
      </c>
      <c r="L814" s="11">
        <f>IF(INDEX(Matches!$X:$X,AA814)=0,"",IF(I814="H",INDEX(Matches!$H:$H,AA814),INDEX(Matches!$I:$I,AA814)))</f>
        <v/>
      </c>
      <c r="M814" s="11">
        <f>IF(INDEX(Matches!$X:$X,AA814)=0,"",IF(I814="H",INDEX(Matches!$I:$I,AA814),INDEX(Matches!$H:$H,AA814)))</f>
        <v/>
      </c>
      <c r="N814" s="11">
        <f>IF(L814="","",IF(L814&gt;M814,"W",IF(L814=M814,"D","L")))</f>
        <v/>
      </c>
      <c r="O814" s="11">
        <f>IF(L814="","",IF(L814&gt;M814,3,IF(L814=M814,1,0)))</f>
        <v/>
      </c>
      <c r="P814" s="31">
        <f>IF(I814="H",INDEX(Matches!$L:$L,AA814),INDEX(Matches!$N:$N,AA814))</f>
        <v/>
      </c>
      <c r="Q814" s="31">
        <f>INDEX(Matches!$M:$M,AA814)</f>
        <v/>
      </c>
      <c r="R814" s="31">
        <f>IF(I814="H",INDEX(Matches!$N:$N,AA814),INDEX(Matches!$L:$L,AA814))</f>
        <v/>
      </c>
      <c r="S814" s="33">
        <f>IF(I814="H",INDEX(Matches!$O:$O,AA814),INDEX(Matches!$P:$P,AA814))</f>
        <v/>
      </c>
      <c r="T814" s="33">
        <f>IF(INDEX(Matches!$J:$J,AA814)="","",IF(I814="H",INDEX(Matches!$J:$J,AA814),INDEX(Matches!$K:$K,AA814)))</f>
        <v/>
      </c>
      <c r="U814" s="33">
        <f>IF(INDEX(Matches!$K:$K,AA814)="","",IF(I814="H",INDEX(Matches!$K:$K,AA814),INDEX(Matches!$J:$J,AA814)))</f>
        <v/>
      </c>
      <c r="V814" s="30">
        <f>IF(T814="","",T814-U814)</f>
        <v/>
      </c>
      <c r="W814" s="33">
        <f>IF(I814="H",INDEX(Matches!$T:$T,AA814),INDEX(Matches!$U:$U,AA814))</f>
        <v/>
      </c>
      <c r="X814" s="11">
        <f>INDEX(Matches!$X:$X,AA814)</f>
        <v/>
      </c>
      <c r="Y814" s="30">
        <f>IF(O814="","",O814-S814)</f>
        <v/>
      </c>
      <c r="Z814" s="30">
        <f>IF(W814="","",W814-S814)</f>
        <v/>
      </c>
      <c r="AA814" s="24">
        <f>MATCH(J814,Matches!$A:$A,0)</f>
        <v/>
      </c>
      <c r="AB814" s="33" t="n">
        <v>1.319130096132166</v>
      </c>
      <c r="AC814" s="33" t="n"/>
      <c r="AD814" s="24" t="n"/>
      <c r="AE814" s="24" t="n">
        <v>2</v>
      </c>
      <c r="AF814" s="33" t="n"/>
      <c r="AG814" s="33" t="n"/>
    </row>
    <row r="815">
      <c r="A815" s="24" t="inlineStr">
        <is>
          <t>Blackburn|8</t>
        </is>
      </c>
      <c r="B815" s="24" t="inlineStr">
        <is>
          <t>E1</t>
        </is>
      </c>
      <c r="C815" s="24" t="inlineStr">
        <is>
          <t>Championship</t>
        </is>
      </c>
      <c r="D815" s="24" t="inlineStr">
        <is>
          <t>Blackburn</t>
        </is>
      </c>
      <c r="E815" s="24" t="n">
        <v>8</v>
      </c>
      <c r="F815" s="24" t="n">
        <v>2</v>
      </c>
      <c r="G815" s="29" t="n">
        <v>46284.625</v>
      </c>
      <c r="H815" s="24" t="inlineStr">
        <is>
          <t>Portsmouth</t>
        </is>
      </c>
      <c r="I815" s="24" t="inlineStr">
        <is>
          <t>A</t>
        </is>
      </c>
      <c r="J815" s="24" t="inlineStr">
        <is>
          <t>E1-Portsmou-Blackbur</t>
        </is>
      </c>
      <c r="K815" s="24" t="n">
        <v>18</v>
      </c>
      <c r="L815" s="11">
        <f>IF(INDEX(Matches!$X:$X,AA815)=0,"",IF(I815="H",INDEX(Matches!$H:$H,AA815),INDEX(Matches!$I:$I,AA815)))</f>
        <v/>
      </c>
      <c r="M815" s="11">
        <f>IF(INDEX(Matches!$X:$X,AA815)=0,"",IF(I815="H",INDEX(Matches!$I:$I,AA815),INDEX(Matches!$H:$H,AA815)))</f>
        <v/>
      </c>
      <c r="N815" s="11">
        <f>IF(L815="","",IF(L815&gt;M815,"W",IF(L815=M815,"D","L")))</f>
        <v/>
      </c>
      <c r="O815" s="11">
        <f>IF(L815="","",IF(L815&gt;M815,3,IF(L815=M815,1,0)))</f>
        <v/>
      </c>
      <c r="P815" s="31">
        <f>IF(I815="H",INDEX(Matches!$L:$L,AA815),INDEX(Matches!$N:$N,AA815))</f>
        <v/>
      </c>
      <c r="Q815" s="31">
        <f>INDEX(Matches!$M:$M,AA815)</f>
        <v/>
      </c>
      <c r="R815" s="31">
        <f>IF(I815="H",INDEX(Matches!$N:$N,AA815),INDEX(Matches!$L:$L,AA815))</f>
        <v/>
      </c>
      <c r="S815" s="33">
        <f>IF(I815="H",INDEX(Matches!$O:$O,AA815),INDEX(Matches!$P:$P,AA815))</f>
        <v/>
      </c>
      <c r="T815" s="33">
        <f>IF(INDEX(Matches!$J:$J,AA815)="","",IF(I815="H",INDEX(Matches!$J:$J,AA815),INDEX(Matches!$K:$K,AA815)))</f>
        <v/>
      </c>
      <c r="U815" s="33">
        <f>IF(INDEX(Matches!$K:$K,AA815)="","",IF(I815="H",INDEX(Matches!$K:$K,AA815),INDEX(Matches!$J:$J,AA815)))</f>
        <v/>
      </c>
      <c r="V815" s="30">
        <f>IF(T815="","",T815-U815)</f>
        <v/>
      </c>
      <c r="W815" s="33">
        <f>IF(I815="H",INDEX(Matches!$T:$T,AA815),INDEX(Matches!$U:$U,AA815))</f>
        <v/>
      </c>
      <c r="X815" s="11">
        <f>INDEX(Matches!$X:$X,AA815)</f>
        <v/>
      </c>
      <c r="Y815" s="30">
        <f>IF(O815="","",O815-S815)</f>
        <v/>
      </c>
      <c r="Z815" s="30">
        <f>IF(W815="","",W815-S815)</f>
        <v/>
      </c>
      <c r="AA815" s="24">
        <f>MATCH(J815,Matches!$A:$A,0)</f>
        <v/>
      </c>
      <c r="AB815" s="33" t="n"/>
      <c r="AC815" s="33" t="n"/>
      <c r="AD815" s="24" t="n"/>
      <c r="AE815" s="24" t="n">
        <v>2</v>
      </c>
      <c r="AF815" s="33" t="n"/>
      <c r="AG815" s="33" t="n"/>
    </row>
    <row r="816">
      <c r="A816" s="24" t="inlineStr">
        <is>
          <t>Blackburn|9</t>
        </is>
      </c>
      <c r="B816" s="24" t="inlineStr">
        <is>
          <t>E1</t>
        </is>
      </c>
      <c r="C816" s="24" t="inlineStr">
        <is>
          <t>Championship</t>
        </is>
      </c>
      <c r="D816" s="24" t="inlineStr">
        <is>
          <t>Blackburn</t>
        </is>
      </c>
      <c r="E816" s="24" t="n">
        <v>9</v>
      </c>
      <c r="F816" s="24" t="n">
        <v>3</v>
      </c>
      <c r="G816" s="29" t="n">
        <v>46305.625</v>
      </c>
      <c r="H816" s="24" t="inlineStr">
        <is>
          <t>Cardiff</t>
        </is>
      </c>
      <c r="I816" s="24" t="inlineStr">
        <is>
          <t>H</t>
        </is>
      </c>
      <c r="J816" s="24" t="inlineStr">
        <is>
          <t>E1-Blackbur-Cardiff</t>
        </is>
      </c>
      <c r="K816" s="24" t="n">
        <v>21</v>
      </c>
      <c r="L816" s="11">
        <f>IF(INDEX(Matches!$X:$X,AA816)=0,"",IF(I816="H",INDEX(Matches!$H:$H,AA816),INDEX(Matches!$I:$I,AA816)))</f>
        <v/>
      </c>
      <c r="M816" s="11">
        <f>IF(INDEX(Matches!$X:$X,AA816)=0,"",IF(I816="H",INDEX(Matches!$I:$I,AA816),INDEX(Matches!$H:$H,AA816)))</f>
        <v/>
      </c>
      <c r="N816" s="11">
        <f>IF(L816="","",IF(L816&gt;M816,"W",IF(L816=M816,"D","L")))</f>
        <v/>
      </c>
      <c r="O816" s="11">
        <f>IF(L816="","",IF(L816&gt;M816,3,IF(L816=M816,1,0)))</f>
        <v/>
      </c>
      <c r="P816" s="31">
        <f>IF(I816="H",INDEX(Matches!$L:$L,AA816),INDEX(Matches!$N:$N,AA816))</f>
        <v/>
      </c>
      <c r="Q816" s="31">
        <f>INDEX(Matches!$M:$M,AA816)</f>
        <v/>
      </c>
      <c r="R816" s="31">
        <f>IF(I816="H",INDEX(Matches!$N:$N,AA816),INDEX(Matches!$L:$L,AA816))</f>
        <v/>
      </c>
      <c r="S816" s="33">
        <f>IF(I816="H",INDEX(Matches!$O:$O,AA816),INDEX(Matches!$P:$P,AA816))</f>
        <v/>
      </c>
      <c r="T816" s="33">
        <f>IF(INDEX(Matches!$J:$J,AA816)="","",IF(I816="H",INDEX(Matches!$J:$J,AA816),INDEX(Matches!$K:$K,AA816)))</f>
        <v/>
      </c>
      <c r="U816" s="33">
        <f>IF(INDEX(Matches!$K:$K,AA816)="","",IF(I816="H",INDEX(Matches!$K:$K,AA816),INDEX(Matches!$J:$J,AA816)))</f>
        <v/>
      </c>
      <c r="V816" s="30">
        <f>IF(T816="","",T816-U816)</f>
        <v/>
      </c>
      <c r="W816" s="33">
        <f>IF(I816="H",INDEX(Matches!$T:$T,AA816),INDEX(Matches!$U:$U,AA816))</f>
        <v/>
      </c>
      <c r="X816" s="11">
        <f>INDEX(Matches!$X:$X,AA816)</f>
        <v/>
      </c>
      <c r="Y816" s="30">
        <f>IF(O816="","",O816-S816)</f>
        <v/>
      </c>
      <c r="Z816" s="30">
        <f>IF(W816="","",W816-S816)</f>
        <v/>
      </c>
      <c r="AA816" s="24">
        <f>MATCH(J816,Matches!$A:$A,0)</f>
        <v/>
      </c>
      <c r="AB816" s="33" t="n"/>
      <c r="AC816" s="33" t="n"/>
      <c r="AD816" s="24" t="n"/>
      <c r="AE816" s="24" t="n">
        <v>3</v>
      </c>
      <c r="AF816" s="33" t="n"/>
      <c r="AG816" s="33" t="n"/>
    </row>
    <row r="817">
      <c r="A817" s="24" t="inlineStr">
        <is>
          <t>Blackburn|10</t>
        </is>
      </c>
      <c r="B817" s="24" t="inlineStr">
        <is>
          <t>E1</t>
        </is>
      </c>
      <c r="C817" s="24" t="inlineStr">
        <is>
          <t>Championship</t>
        </is>
      </c>
      <c r="D817" s="24" t="inlineStr">
        <is>
          <t>Blackburn</t>
        </is>
      </c>
      <c r="E817" s="24" t="n">
        <v>10</v>
      </c>
      <c r="F817" s="24" t="n">
        <v>3</v>
      </c>
      <c r="G817" s="29" t="n">
        <v>46308.82291666666</v>
      </c>
      <c r="H817" s="24" t="inlineStr">
        <is>
          <t>Bristol City</t>
        </is>
      </c>
      <c r="I817" s="24" t="inlineStr">
        <is>
          <t>A</t>
        </is>
      </c>
      <c r="J817" s="24" t="inlineStr">
        <is>
          <t>E1-BristolC-Blackbur</t>
        </is>
      </c>
      <c r="K817" s="24" t="n">
        <v>14</v>
      </c>
      <c r="L817" s="11">
        <f>IF(INDEX(Matches!$X:$X,AA817)=0,"",IF(I817="H",INDEX(Matches!$H:$H,AA817),INDEX(Matches!$I:$I,AA817)))</f>
        <v/>
      </c>
      <c r="M817" s="11">
        <f>IF(INDEX(Matches!$X:$X,AA817)=0,"",IF(I817="H",INDEX(Matches!$I:$I,AA817),INDEX(Matches!$H:$H,AA817)))</f>
        <v/>
      </c>
      <c r="N817" s="11">
        <f>IF(L817="","",IF(L817&gt;M817,"W",IF(L817=M817,"D","L")))</f>
        <v/>
      </c>
      <c r="O817" s="11">
        <f>IF(L817="","",IF(L817&gt;M817,3,IF(L817=M817,1,0)))</f>
        <v/>
      </c>
      <c r="P817" s="31">
        <f>IF(I817="H",INDEX(Matches!$L:$L,AA817),INDEX(Matches!$N:$N,AA817))</f>
        <v/>
      </c>
      <c r="Q817" s="31">
        <f>INDEX(Matches!$M:$M,AA817)</f>
        <v/>
      </c>
      <c r="R817" s="31">
        <f>IF(I817="H",INDEX(Matches!$N:$N,AA817),INDEX(Matches!$L:$L,AA817))</f>
        <v/>
      </c>
      <c r="S817" s="33">
        <f>IF(I817="H",INDEX(Matches!$O:$O,AA817),INDEX(Matches!$P:$P,AA817))</f>
        <v/>
      </c>
      <c r="T817" s="33">
        <f>IF(INDEX(Matches!$J:$J,AA817)="","",IF(I817="H",INDEX(Matches!$J:$J,AA817),INDEX(Matches!$K:$K,AA817)))</f>
        <v/>
      </c>
      <c r="U817" s="33">
        <f>IF(INDEX(Matches!$K:$K,AA817)="","",IF(I817="H",INDEX(Matches!$K:$K,AA817),INDEX(Matches!$J:$J,AA817)))</f>
        <v/>
      </c>
      <c r="V817" s="30">
        <f>IF(T817="","",T817-U817)</f>
        <v/>
      </c>
      <c r="W817" s="33">
        <f>IF(I817="H",INDEX(Matches!$T:$T,AA817),INDEX(Matches!$U:$U,AA817))</f>
        <v/>
      </c>
      <c r="X817" s="11">
        <f>INDEX(Matches!$X:$X,AA817)</f>
        <v/>
      </c>
      <c r="Y817" s="30">
        <f>IF(O817="","",O817-S817)</f>
        <v/>
      </c>
      <c r="Z817" s="30">
        <f>IF(W817="","",W817-S817)</f>
        <v/>
      </c>
      <c r="AA817" s="24">
        <f>MATCH(J817,Matches!$A:$A,0)</f>
        <v/>
      </c>
      <c r="AB817" s="33" t="n"/>
      <c r="AC817" s="33" t="n"/>
      <c r="AD817" s="24" t="n"/>
      <c r="AE817" s="24" t="n">
        <v>3</v>
      </c>
      <c r="AF817" s="33" t="n"/>
      <c r="AG817" s="33" t="n"/>
    </row>
    <row r="818">
      <c r="A818" s="24" t="inlineStr">
        <is>
          <t>Blackburn|11</t>
        </is>
      </c>
      <c r="B818" s="24" t="inlineStr">
        <is>
          <t>E1</t>
        </is>
      </c>
      <c r="C818" s="24" t="inlineStr">
        <is>
          <t>Championship</t>
        </is>
      </c>
      <c r="D818" s="24" t="inlineStr">
        <is>
          <t>Blackburn</t>
        </is>
      </c>
      <c r="E818" s="24" t="n">
        <v>11</v>
      </c>
      <c r="F818" s="24" t="n">
        <v>3</v>
      </c>
      <c r="G818" s="29" t="n">
        <v>46312.625</v>
      </c>
      <c r="H818" s="24" t="inlineStr">
        <is>
          <t>West Brom</t>
        </is>
      </c>
      <c r="I818" s="24" t="inlineStr">
        <is>
          <t>A</t>
        </is>
      </c>
      <c r="J818" s="24" t="inlineStr">
        <is>
          <t>E1-WestBrom-Blackbur</t>
        </is>
      </c>
      <c r="K818" s="24" t="n">
        <v>13</v>
      </c>
      <c r="L818" s="11">
        <f>IF(INDEX(Matches!$X:$X,AA818)=0,"",IF(I818="H",INDEX(Matches!$H:$H,AA818),INDEX(Matches!$I:$I,AA818)))</f>
        <v/>
      </c>
      <c r="M818" s="11">
        <f>IF(INDEX(Matches!$X:$X,AA818)=0,"",IF(I818="H",INDEX(Matches!$I:$I,AA818),INDEX(Matches!$H:$H,AA818)))</f>
        <v/>
      </c>
      <c r="N818" s="11">
        <f>IF(L818="","",IF(L818&gt;M818,"W",IF(L818=M818,"D","L")))</f>
        <v/>
      </c>
      <c r="O818" s="11">
        <f>IF(L818="","",IF(L818&gt;M818,3,IF(L818=M818,1,0)))</f>
        <v/>
      </c>
      <c r="P818" s="31">
        <f>IF(I818="H",INDEX(Matches!$L:$L,AA818),INDEX(Matches!$N:$N,AA818))</f>
        <v/>
      </c>
      <c r="Q818" s="31">
        <f>INDEX(Matches!$M:$M,AA818)</f>
        <v/>
      </c>
      <c r="R818" s="31">
        <f>IF(I818="H",INDEX(Matches!$N:$N,AA818),INDEX(Matches!$L:$L,AA818))</f>
        <v/>
      </c>
      <c r="S818" s="33">
        <f>IF(I818="H",INDEX(Matches!$O:$O,AA818),INDEX(Matches!$P:$P,AA818))</f>
        <v/>
      </c>
      <c r="T818" s="33">
        <f>IF(INDEX(Matches!$J:$J,AA818)="","",IF(I818="H",INDEX(Matches!$J:$J,AA818),INDEX(Matches!$K:$K,AA818)))</f>
        <v/>
      </c>
      <c r="U818" s="33">
        <f>IF(INDEX(Matches!$K:$K,AA818)="","",IF(I818="H",INDEX(Matches!$K:$K,AA818),INDEX(Matches!$J:$J,AA818)))</f>
        <v/>
      </c>
      <c r="V818" s="30">
        <f>IF(T818="","",T818-U818)</f>
        <v/>
      </c>
      <c r="W818" s="33">
        <f>IF(I818="H",INDEX(Matches!$T:$T,AA818),INDEX(Matches!$U:$U,AA818))</f>
        <v/>
      </c>
      <c r="X818" s="11">
        <f>INDEX(Matches!$X:$X,AA818)</f>
        <v/>
      </c>
      <c r="Y818" s="30">
        <f>IF(O818="","",O818-S818)</f>
        <v/>
      </c>
      <c r="Z818" s="30">
        <f>IF(W818="","",W818-S818)</f>
        <v/>
      </c>
      <c r="AA818" s="24">
        <f>MATCH(J818,Matches!$A:$A,0)</f>
        <v/>
      </c>
      <c r="AB818" s="33" t="n"/>
      <c r="AC818" s="33" t="n"/>
      <c r="AD818" s="24" t="n"/>
      <c r="AE818" s="24" t="n">
        <v>3</v>
      </c>
      <c r="AF818" s="33" t="n"/>
      <c r="AG818" s="33" t="n"/>
    </row>
    <row r="819">
      <c r="A819" s="24" t="inlineStr">
        <is>
          <t>Blackburn|12</t>
        </is>
      </c>
      <c r="B819" s="24" t="inlineStr">
        <is>
          <t>E1</t>
        </is>
      </c>
      <c r="C819" s="24" t="inlineStr">
        <is>
          <t>Championship</t>
        </is>
      </c>
      <c r="D819" s="24" t="inlineStr">
        <is>
          <t>Blackburn</t>
        </is>
      </c>
      <c r="E819" s="24" t="n">
        <v>12</v>
      </c>
      <c r="F819" s="24" t="n">
        <v>3</v>
      </c>
      <c r="G819" s="29" t="n">
        <v>46319.625</v>
      </c>
      <c r="H819" s="24" t="inlineStr">
        <is>
          <t>Wrexham</t>
        </is>
      </c>
      <c r="I819" s="24" t="inlineStr">
        <is>
          <t>H</t>
        </is>
      </c>
      <c r="J819" s="24" t="inlineStr">
        <is>
          <t>E1-Blackbur-Wrexham</t>
        </is>
      </c>
      <c r="K819" s="24" t="n">
        <v>9</v>
      </c>
      <c r="L819" s="11">
        <f>IF(INDEX(Matches!$X:$X,AA819)=0,"",IF(I819="H",INDEX(Matches!$H:$H,AA819),INDEX(Matches!$I:$I,AA819)))</f>
        <v/>
      </c>
      <c r="M819" s="11">
        <f>IF(INDEX(Matches!$X:$X,AA819)=0,"",IF(I819="H",INDEX(Matches!$I:$I,AA819),INDEX(Matches!$H:$H,AA819)))</f>
        <v/>
      </c>
      <c r="N819" s="11">
        <f>IF(L819="","",IF(L819&gt;M819,"W",IF(L819=M819,"D","L")))</f>
        <v/>
      </c>
      <c r="O819" s="11">
        <f>IF(L819="","",IF(L819&gt;M819,3,IF(L819=M819,1,0)))</f>
        <v/>
      </c>
      <c r="P819" s="31">
        <f>IF(I819="H",INDEX(Matches!$L:$L,AA819),INDEX(Matches!$N:$N,AA819))</f>
        <v/>
      </c>
      <c r="Q819" s="31">
        <f>INDEX(Matches!$M:$M,AA819)</f>
        <v/>
      </c>
      <c r="R819" s="31">
        <f>IF(I819="H",INDEX(Matches!$N:$N,AA819),INDEX(Matches!$L:$L,AA819))</f>
        <v/>
      </c>
      <c r="S819" s="33">
        <f>IF(I819="H",INDEX(Matches!$O:$O,AA819),INDEX(Matches!$P:$P,AA819))</f>
        <v/>
      </c>
      <c r="T819" s="33">
        <f>IF(INDEX(Matches!$J:$J,AA819)="","",IF(I819="H",INDEX(Matches!$J:$J,AA819),INDEX(Matches!$K:$K,AA819)))</f>
        <v/>
      </c>
      <c r="U819" s="33">
        <f>IF(INDEX(Matches!$K:$K,AA819)="","",IF(I819="H",INDEX(Matches!$K:$K,AA819),INDEX(Matches!$J:$J,AA819)))</f>
        <v/>
      </c>
      <c r="V819" s="30">
        <f>IF(T819="","",T819-U819)</f>
        <v/>
      </c>
      <c r="W819" s="33">
        <f>IF(I819="H",INDEX(Matches!$T:$T,AA819),INDEX(Matches!$U:$U,AA819))</f>
        <v/>
      </c>
      <c r="X819" s="11">
        <f>INDEX(Matches!$X:$X,AA819)</f>
        <v/>
      </c>
      <c r="Y819" s="30">
        <f>IF(O819="","",O819-S819)</f>
        <v/>
      </c>
      <c r="Z819" s="30">
        <f>IF(W819="","",W819-S819)</f>
        <v/>
      </c>
      <c r="AA819" s="24">
        <f>MATCH(J819,Matches!$A:$A,0)</f>
        <v/>
      </c>
      <c r="AB819" s="33" t="n"/>
      <c r="AC819" s="33" t="n">
        <v>1.282307048590325</v>
      </c>
      <c r="AD819" s="24" t="n"/>
      <c r="AE819" s="24" t="n">
        <v>3</v>
      </c>
      <c r="AF819" s="33" t="n"/>
      <c r="AG819" s="33" t="n"/>
    </row>
    <row r="820">
      <c r="A820" s="24" t="inlineStr">
        <is>
          <t>Blackburn|13</t>
        </is>
      </c>
      <c r="B820" s="24" t="inlineStr">
        <is>
          <t>E1</t>
        </is>
      </c>
      <c r="C820" s="24" t="inlineStr">
        <is>
          <t>Championship</t>
        </is>
      </c>
      <c r="D820" s="24" t="inlineStr">
        <is>
          <t>Blackburn</t>
        </is>
      </c>
      <c r="E820" s="24" t="n">
        <v>13</v>
      </c>
      <c r="F820" s="24" t="n">
        <v>4</v>
      </c>
      <c r="G820" s="29" t="n">
        <v>46326.625</v>
      </c>
      <c r="H820" s="24" t="inlineStr">
        <is>
          <t>Swansea</t>
        </is>
      </c>
      <c r="I820" s="24" t="inlineStr">
        <is>
          <t>A</t>
        </is>
      </c>
      <c r="J820" s="24" t="inlineStr">
        <is>
          <t>E1-Swansea-Blackbur</t>
        </is>
      </c>
      <c r="K820" s="24" t="n">
        <v>15</v>
      </c>
      <c r="L820" s="11">
        <f>IF(INDEX(Matches!$X:$X,AA820)=0,"",IF(I820="H",INDEX(Matches!$H:$H,AA820),INDEX(Matches!$I:$I,AA820)))</f>
        <v/>
      </c>
      <c r="M820" s="11">
        <f>IF(INDEX(Matches!$X:$X,AA820)=0,"",IF(I820="H",INDEX(Matches!$I:$I,AA820),INDEX(Matches!$H:$H,AA820)))</f>
        <v/>
      </c>
      <c r="N820" s="11">
        <f>IF(L820="","",IF(L820&gt;M820,"W",IF(L820=M820,"D","L")))</f>
        <v/>
      </c>
      <c r="O820" s="11">
        <f>IF(L820="","",IF(L820&gt;M820,3,IF(L820=M820,1,0)))</f>
        <v/>
      </c>
      <c r="P820" s="31">
        <f>IF(I820="H",INDEX(Matches!$L:$L,AA820),INDEX(Matches!$N:$N,AA820))</f>
        <v/>
      </c>
      <c r="Q820" s="31">
        <f>INDEX(Matches!$M:$M,AA820)</f>
        <v/>
      </c>
      <c r="R820" s="31">
        <f>IF(I820="H",INDEX(Matches!$N:$N,AA820),INDEX(Matches!$L:$L,AA820))</f>
        <v/>
      </c>
      <c r="S820" s="33">
        <f>IF(I820="H",INDEX(Matches!$O:$O,AA820),INDEX(Matches!$P:$P,AA820))</f>
        <v/>
      </c>
      <c r="T820" s="33">
        <f>IF(INDEX(Matches!$J:$J,AA820)="","",IF(I820="H",INDEX(Matches!$J:$J,AA820),INDEX(Matches!$K:$K,AA820)))</f>
        <v/>
      </c>
      <c r="U820" s="33">
        <f>IF(INDEX(Matches!$K:$K,AA820)="","",IF(I820="H",INDEX(Matches!$K:$K,AA820),INDEX(Matches!$J:$J,AA820)))</f>
        <v/>
      </c>
      <c r="V820" s="30">
        <f>IF(T820="","",T820-U820)</f>
        <v/>
      </c>
      <c r="W820" s="33">
        <f>IF(I820="H",INDEX(Matches!$T:$T,AA820),INDEX(Matches!$U:$U,AA820))</f>
        <v/>
      </c>
      <c r="X820" s="11">
        <f>INDEX(Matches!$X:$X,AA820)</f>
        <v/>
      </c>
      <c r="Y820" s="30">
        <f>IF(O820="","",O820-S820)</f>
        <v/>
      </c>
      <c r="Z820" s="30">
        <f>IF(W820="","",W820-S820)</f>
        <v/>
      </c>
      <c r="AA820" s="24">
        <f>MATCH(J820,Matches!$A:$A,0)</f>
        <v/>
      </c>
      <c r="AB820" s="33" t="n"/>
      <c r="AC820" s="33" t="n">
        <v>1.042337449457981</v>
      </c>
      <c r="AD820" s="24" t="n"/>
      <c r="AE820" s="24" t="n">
        <v>4</v>
      </c>
      <c r="AF820" s="33" t="n"/>
      <c r="AG820" s="33" t="n"/>
    </row>
    <row r="821">
      <c r="A821" s="24" t="inlineStr">
        <is>
          <t>Blackburn|14</t>
        </is>
      </c>
      <c r="B821" s="24" t="inlineStr">
        <is>
          <t>E1</t>
        </is>
      </c>
      <c r="C821" s="24" t="inlineStr">
        <is>
          <t>Championship</t>
        </is>
      </c>
      <c r="D821" s="24" t="inlineStr">
        <is>
          <t>Blackburn</t>
        </is>
      </c>
      <c r="E821" s="24" t="n">
        <v>14</v>
      </c>
      <c r="F821" s="24" t="n">
        <v>4</v>
      </c>
      <c r="G821" s="29" t="n">
        <v>46329.82291666666</v>
      </c>
      <c r="H821" s="24" t="inlineStr">
        <is>
          <t>Stoke</t>
        </is>
      </c>
      <c r="I821" s="24" t="inlineStr">
        <is>
          <t>H</t>
        </is>
      </c>
      <c r="J821" s="24" t="inlineStr">
        <is>
          <t>E1-Blackbur-Stoke</t>
        </is>
      </c>
      <c r="K821" s="24" t="n">
        <v>11</v>
      </c>
      <c r="L821" s="11">
        <f>IF(INDEX(Matches!$X:$X,AA821)=0,"",IF(I821="H",INDEX(Matches!$H:$H,AA821),INDEX(Matches!$I:$I,AA821)))</f>
        <v/>
      </c>
      <c r="M821" s="11">
        <f>IF(INDEX(Matches!$X:$X,AA821)=0,"",IF(I821="H",INDEX(Matches!$I:$I,AA821),INDEX(Matches!$H:$H,AA821)))</f>
        <v/>
      </c>
      <c r="N821" s="11">
        <f>IF(L821="","",IF(L821&gt;M821,"W",IF(L821=M821,"D","L")))</f>
        <v/>
      </c>
      <c r="O821" s="11">
        <f>IF(L821="","",IF(L821&gt;M821,3,IF(L821=M821,1,0)))</f>
        <v/>
      </c>
      <c r="P821" s="31">
        <f>IF(I821="H",INDEX(Matches!$L:$L,AA821),INDEX(Matches!$N:$N,AA821))</f>
        <v/>
      </c>
      <c r="Q821" s="31">
        <f>INDEX(Matches!$M:$M,AA821)</f>
        <v/>
      </c>
      <c r="R821" s="31">
        <f>IF(I821="H",INDEX(Matches!$N:$N,AA821),INDEX(Matches!$L:$L,AA821))</f>
        <v/>
      </c>
      <c r="S821" s="33">
        <f>IF(I821="H",INDEX(Matches!$O:$O,AA821),INDEX(Matches!$P:$P,AA821))</f>
        <v/>
      </c>
      <c r="T821" s="33">
        <f>IF(INDEX(Matches!$J:$J,AA821)="","",IF(I821="H",INDEX(Matches!$J:$J,AA821),INDEX(Matches!$K:$K,AA821)))</f>
        <v/>
      </c>
      <c r="U821" s="33">
        <f>IF(INDEX(Matches!$K:$K,AA821)="","",IF(I821="H",INDEX(Matches!$K:$K,AA821),INDEX(Matches!$J:$J,AA821)))</f>
        <v/>
      </c>
      <c r="V821" s="30">
        <f>IF(T821="","",T821-U821)</f>
        <v/>
      </c>
      <c r="W821" s="33">
        <f>IF(I821="H",INDEX(Matches!$T:$T,AA821),INDEX(Matches!$U:$U,AA821))</f>
        <v/>
      </c>
      <c r="X821" s="11">
        <f>INDEX(Matches!$X:$X,AA821)</f>
        <v/>
      </c>
      <c r="Y821" s="30">
        <f>IF(O821="","",O821-S821)</f>
        <v/>
      </c>
      <c r="Z821" s="30">
        <f>IF(W821="","",W821-S821)</f>
        <v/>
      </c>
      <c r="AA821" s="24">
        <f>MATCH(J821,Matches!$A:$A,0)</f>
        <v/>
      </c>
      <c r="AB821" s="33" t="n"/>
      <c r="AC821" s="33" t="n">
        <v>1.38670145482918</v>
      </c>
      <c r="AD821" s="24" t="n"/>
      <c r="AE821" s="24" t="n">
        <v>4</v>
      </c>
      <c r="AF821" s="33" t="n"/>
      <c r="AG821" s="33" t="n"/>
    </row>
    <row r="822">
      <c r="A822" s="24" t="inlineStr">
        <is>
          <t>Blackburn|15</t>
        </is>
      </c>
      <c r="B822" s="24" t="inlineStr">
        <is>
          <t>E1</t>
        </is>
      </c>
      <c r="C822" s="24" t="inlineStr">
        <is>
          <t>Championship</t>
        </is>
      </c>
      <c r="D822" s="24" t="inlineStr">
        <is>
          <t>Blackburn</t>
        </is>
      </c>
      <c r="E822" s="24" t="n">
        <v>15</v>
      </c>
      <c r="F822" s="24" t="n">
        <v>4</v>
      </c>
      <c r="G822" s="29" t="n">
        <v>46333.625</v>
      </c>
      <c r="H822" s="24" t="inlineStr">
        <is>
          <t>West Ham</t>
        </is>
      </c>
      <c r="I822" s="24" t="inlineStr">
        <is>
          <t>H</t>
        </is>
      </c>
      <c r="J822" s="24" t="inlineStr">
        <is>
          <t>E1-Blackbur-WestHam</t>
        </is>
      </c>
      <c r="K822" s="24" t="n">
        <v>1</v>
      </c>
      <c r="L822" s="11">
        <f>IF(INDEX(Matches!$X:$X,AA822)=0,"",IF(I822="H",INDEX(Matches!$H:$H,AA822),INDEX(Matches!$I:$I,AA822)))</f>
        <v/>
      </c>
      <c r="M822" s="11">
        <f>IF(INDEX(Matches!$X:$X,AA822)=0,"",IF(I822="H",INDEX(Matches!$I:$I,AA822),INDEX(Matches!$H:$H,AA822)))</f>
        <v/>
      </c>
      <c r="N822" s="11">
        <f>IF(L822="","",IF(L822&gt;M822,"W",IF(L822=M822,"D","L")))</f>
        <v/>
      </c>
      <c r="O822" s="11">
        <f>IF(L822="","",IF(L822&gt;M822,3,IF(L822=M822,1,0)))</f>
        <v/>
      </c>
      <c r="P822" s="31">
        <f>IF(I822="H",INDEX(Matches!$L:$L,AA822),INDEX(Matches!$N:$N,AA822))</f>
        <v/>
      </c>
      <c r="Q822" s="31">
        <f>INDEX(Matches!$M:$M,AA822)</f>
        <v/>
      </c>
      <c r="R822" s="31">
        <f>IF(I822="H",INDEX(Matches!$N:$N,AA822),INDEX(Matches!$L:$L,AA822))</f>
        <v/>
      </c>
      <c r="S822" s="33">
        <f>IF(I822="H",INDEX(Matches!$O:$O,AA822),INDEX(Matches!$P:$P,AA822))</f>
        <v/>
      </c>
      <c r="T822" s="33">
        <f>IF(INDEX(Matches!$J:$J,AA822)="","",IF(I822="H",INDEX(Matches!$J:$J,AA822),INDEX(Matches!$K:$K,AA822)))</f>
        <v/>
      </c>
      <c r="U822" s="33">
        <f>IF(INDEX(Matches!$K:$K,AA822)="","",IF(I822="H",INDEX(Matches!$K:$K,AA822),INDEX(Matches!$J:$J,AA822)))</f>
        <v/>
      </c>
      <c r="V822" s="30">
        <f>IF(T822="","",T822-U822)</f>
        <v/>
      </c>
      <c r="W822" s="33">
        <f>IF(I822="H",INDEX(Matches!$T:$T,AA822),INDEX(Matches!$U:$U,AA822))</f>
        <v/>
      </c>
      <c r="X822" s="11">
        <f>INDEX(Matches!$X:$X,AA822)</f>
        <v/>
      </c>
      <c r="Y822" s="30">
        <f>IF(O822="","",O822-S822)</f>
        <v/>
      </c>
      <c r="Z822" s="30">
        <f>IF(W822="","",W822-S822)</f>
        <v/>
      </c>
      <c r="AA822" s="24">
        <f>MATCH(J822,Matches!$A:$A,0)</f>
        <v/>
      </c>
      <c r="AB822" s="33" t="n"/>
      <c r="AC822" s="33" t="n">
        <v>0.8688443600858601</v>
      </c>
      <c r="AD822" s="24" t="n"/>
      <c r="AE822" s="24" t="n">
        <v>4</v>
      </c>
      <c r="AF822" s="33" t="n"/>
      <c r="AG822" s="33" t="n"/>
    </row>
    <row r="823">
      <c r="A823" s="24" t="inlineStr">
        <is>
          <t>Blackburn|16</t>
        </is>
      </c>
      <c r="B823" s="24" t="inlineStr">
        <is>
          <t>E1</t>
        </is>
      </c>
      <c r="C823" s="24" t="inlineStr">
        <is>
          <t>Championship</t>
        </is>
      </c>
      <c r="D823" s="24" t="inlineStr">
        <is>
          <t>Blackburn</t>
        </is>
      </c>
      <c r="E823" s="24" t="n">
        <v>16</v>
      </c>
      <c r="F823" s="24" t="n">
        <v>4</v>
      </c>
      <c r="G823" s="29" t="n">
        <v>46348.5</v>
      </c>
      <c r="H823" s="24" t="inlineStr">
        <is>
          <t>Burnley</t>
        </is>
      </c>
      <c r="I823" s="24" t="inlineStr">
        <is>
          <t>A</t>
        </is>
      </c>
      <c r="J823" s="24" t="inlineStr">
        <is>
          <t>E1-Burnley-Blackbur</t>
        </is>
      </c>
      <c r="K823" s="24" t="n">
        <v>4</v>
      </c>
      <c r="L823" s="11">
        <f>IF(INDEX(Matches!$X:$X,AA823)=0,"",IF(I823="H",INDEX(Matches!$H:$H,AA823),INDEX(Matches!$I:$I,AA823)))</f>
        <v/>
      </c>
      <c r="M823" s="11">
        <f>IF(INDEX(Matches!$X:$X,AA823)=0,"",IF(I823="H",INDEX(Matches!$I:$I,AA823),INDEX(Matches!$H:$H,AA823)))</f>
        <v/>
      </c>
      <c r="N823" s="11">
        <f>IF(L823="","",IF(L823&gt;M823,"W",IF(L823=M823,"D","L")))</f>
        <v/>
      </c>
      <c r="O823" s="11">
        <f>IF(L823="","",IF(L823&gt;M823,3,IF(L823=M823,1,0)))</f>
        <v/>
      </c>
      <c r="P823" s="31">
        <f>IF(I823="H",INDEX(Matches!$L:$L,AA823),INDEX(Matches!$N:$N,AA823))</f>
        <v/>
      </c>
      <c r="Q823" s="31">
        <f>INDEX(Matches!$M:$M,AA823)</f>
        <v/>
      </c>
      <c r="R823" s="31">
        <f>IF(I823="H",INDEX(Matches!$N:$N,AA823),INDEX(Matches!$L:$L,AA823))</f>
        <v/>
      </c>
      <c r="S823" s="33">
        <f>IF(I823="H",INDEX(Matches!$O:$O,AA823),INDEX(Matches!$P:$P,AA823))</f>
        <v/>
      </c>
      <c r="T823" s="33">
        <f>IF(INDEX(Matches!$J:$J,AA823)="","",IF(I823="H",INDEX(Matches!$J:$J,AA823),INDEX(Matches!$K:$K,AA823)))</f>
        <v/>
      </c>
      <c r="U823" s="33">
        <f>IF(INDEX(Matches!$K:$K,AA823)="","",IF(I823="H",INDEX(Matches!$K:$K,AA823),INDEX(Matches!$J:$J,AA823)))</f>
        <v/>
      </c>
      <c r="V823" s="30">
        <f>IF(T823="","",T823-U823)</f>
        <v/>
      </c>
      <c r="W823" s="33">
        <f>IF(I823="H",INDEX(Matches!$T:$T,AA823),INDEX(Matches!$U:$U,AA823))</f>
        <v/>
      </c>
      <c r="X823" s="11">
        <f>INDEX(Matches!$X:$X,AA823)</f>
        <v/>
      </c>
      <c r="Y823" s="30">
        <f>IF(O823="","",O823-S823)</f>
        <v/>
      </c>
      <c r="Z823" s="30">
        <f>IF(W823="","",W823-S823)</f>
        <v/>
      </c>
      <c r="AA823" s="24">
        <f>MATCH(J823,Matches!$A:$A,0)</f>
        <v/>
      </c>
      <c r="AB823" s="33" t="n"/>
      <c r="AC823" s="33" t="n">
        <v>0.9086025934592283</v>
      </c>
      <c r="AD823" s="24" t="n"/>
      <c r="AE823" s="24" t="n">
        <v>4</v>
      </c>
      <c r="AF823" s="33" t="n"/>
      <c r="AG823" s="33" t="n"/>
    </row>
    <row r="824">
      <c r="A824" s="24" t="inlineStr">
        <is>
          <t>Blackburn|17</t>
        </is>
      </c>
      <c r="B824" s="24" t="inlineStr">
        <is>
          <t>E1</t>
        </is>
      </c>
      <c r="C824" s="24" t="inlineStr">
        <is>
          <t>Championship</t>
        </is>
      </c>
      <c r="D824" s="24" t="inlineStr">
        <is>
          <t>Blackburn</t>
        </is>
      </c>
      <c r="E824" s="24" t="n">
        <v>17</v>
      </c>
      <c r="F824" s="24" t="n">
        <v>5</v>
      </c>
      <c r="G824" s="29" t="n">
        <v>46351.82291666666</v>
      </c>
      <c r="H824" s="24" t="inlineStr">
        <is>
          <t>Watford</t>
        </is>
      </c>
      <c r="I824" s="24" t="inlineStr">
        <is>
          <t>A</t>
        </is>
      </c>
      <c r="J824" s="24" t="inlineStr">
        <is>
          <t>E1-Watford-Blackbur</t>
        </is>
      </c>
      <c r="K824" s="24" t="n">
        <v>16</v>
      </c>
      <c r="L824" s="11">
        <f>IF(INDEX(Matches!$X:$X,AA824)=0,"",IF(I824="H",INDEX(Matches!$H:$H,AA824),INDEX(Matches!$I:$I,AA824)))</f>
        <v/>
      </c>
      <c r="M824" s="11">
        <f>IF(INDEX(Matches!$X:$X,AA824)=0,"",IF(I824="H",INDEX(Matches!$I:$I,AA824),INDEX(Matches!$H:$H,AA824)))</f>
        <v/>
      </c>
      <c r="N824" s="11">
        <f>IF(L824="","",IF(L824&gt;M824,"W",IF(L824=M824,"D","L")))</f>
        <v/>
      </c>
      <c r="O824" s="11">
        <f>IF(L824="","",IF(L824&gt;M824,3,IF(L824=M824,1,0)))</f>
        <v/>
      </c>
      <c r="P824" s="31">
        <f>IF(I824="H",INDEX(Matches!$L:$L,AA824),INDEX(Matches!$N:$N,AA824))</f>
        <v/>
      </c>
      <c r="Q824" s="31">
        <f>INDEX(Matches!$M:$M,AA824)</f>
        <v/>
      </c>
      <c r="R824" s="31">
        <f>IF(I824="H",INDEX(Matches!$N:$N,AA824),INDEX(Matches!$L:$L,AA824))</f>
        <v/>
      </c>
      <c r="S824" s="33">
        <f>IF(I824="H",INDEX(Matches!$O:$O,AA824),INDEX(Matches!$P:$P,AA824))</f>
        <v/>
      </c>
      <c r="T824" s="33">
        <f>IF(INDEX(Matches!$J:$J,AA824)="","",IF(I824="H",INDEX(Matches!$J:$J,AA824),INDEX(Matches!$K:$K,AA824)))</f>
        <v/>
      </c>
      <c r="U824" s="33">
        <f>IF(INDEX(Matches!$K:$K,AA824)="","",IF(I824="H",INDEX(Matches!$K:$K,AA824),INDEX(Matches!$J:$J,AA824)))</f>
        <v/>
      </c>
      <c r="V824" s="30">
        <f>IF(T824="","",T824-U824)</f>
        <v/>
      </c>
      <c r="W824" s="33">
        <f>IF(I824="H",INDEX(Matches!$T:$T,AA824),INDEX(Matches!$U:$U,AA824))</f>
        <v/>
      </c>
      <c r="X824" s="11">
        <f>INDEX(Matches!$X:$X,AA824)</f>
        <v/>
      </c>
      <c r="Y824" s="30">
        <f>IF(O824="","",O824-S824)</f>
        <v/>
      </c>
      <c r="Z824" s="30">
        <f>IF(W824="","",W824-S824)</f>
        <v/>
      </c>
      <c r="AA824" s="24">
        <f>MATCH(J824,Matches!$A:$A,0)</f>
        <v/>
      </c>
      <c r="AB824" s="33" t="n"/>
      <c r="AC824" s="33" t="n">
        <v>1.154234579486018</v>
      </c>
      <c r="AD824" s="24" t="n"/>
      <c r="AE824" s="24" t="n">
        <v>5</v>
      </c>
      <c r="AF824" s="33" t="n"/>
      <c r="AG824" s="33" t="n"/>
    </row>
    <row r="825">
      <c r="A825" s="24" t="inlineStr">
        <is>
          <t>Blackburn|18</t>
        </is>
      </c>
      <c r="B825" s="24" t="inlineStr">
        <is>
          <t>E1</t>
        </is>
      </c>
      <c r="C825" s="24" t="inlineStr">
        <is>
          <t>Championship</t>
        </is>
      </c>
      <c r="D825" s="24" t="inlineStr">
        <is>
          <t>Blackburn</t>
        </is>
      </c>
      <c r="E825" s="24" t="n">
        <v>18</v>
      </c>
      <c r="F825" s="24" t="n">
        <v>5</v>
      </c>
      <c r="G825" s="29" t="n">
        <v>46354.52083333334</v>
      </c>
      <c r="H825" s="24" t="inlineStr">
        <is>
          <t>Charlton</t>
        </is>
      </c>
      <c r="I825" s="24" t="inlineStr">
        <is>
          <t>H</t>
        </is>
      </c>
      <c r="J825" s="24" t="inlineStr">
        <is>
          <t>E1-Blackbur-Charlton</t>
        </is>
      </c>
      <c r="K825" s="24" t="n">
        <v>23</v>
      </c>
      <c r="L825" s="11">
        <f>IF(INDEX(Matches!$X:$X,AA825)=0,"",IF(I825="H",INDEX(Matches!$H:$H,AA825),INDEX(Matches!$I:$I,AA825)))</f>
        <v/>
      </c>
      <c r="M825" s="11">
        <f>IF(INDEX(Matches!$X:$X,AA825)=0,"",IF(I825="H",INDEX(Matches!$I:$I,AA825),INDEX(Matches!$H:$H,AA825)))</f>
        <v/>
      </c>
      <c r="N825" s="11">
        <f>IF(L825="","",IF(L825&gt;M825,"W",IF(L825=M825,"D","L")))</f>
        <v/>
      </c>
      <c r="O825" s="11">
        <f>IF(L825="","",IF(L825&gt;M825,3,IF(L825=M825,1,0)))</f>
        <v/>
      </c>
      <c r="P825" s="31">
        <f>IF(I825="H",INDEX(Matches!$L:$L,AA825),INDEX(Matches!$N:$N,AA825))</f>
        <v/>
      </c>
      <c r="Q825" s="31">
        <f>INDEX(Matches!$M:$M,AA825)</f>
        <v/>
      </c>
      <c r="R825" s="31">
        <f>IF(I825="H",INDEX(Matches!$N:$N,AA825),INDEX(Matches!$L:$L,AA825))</f>
        <v/>
      </c>
      <c r="S825" s="33">
        <f>IF(I825="H",INDEX(Matches!$O:$O,AA825),INDEX(Matches!$P:$P,AA825))</f>
        <v/>
      </c>
      <c r="T825" s="33">
        <f>IF(INDEX(Matches!$J:$J,AA825)="","",IF(I825="H",INDEX(Matches!$J:$J,AA825),INDEX(Matches!$K:$K,AA825)))</f>
        <v/>
      </c>
      <c r="U825" s="33">
        <f>IF(INDEX(Matches!$K:$K,AA825)="","",IF(I825="H",INDEX(Matches!$K:$K,AA825),INDEX(Matches!$J:$J,AA825)))</f>
        <v/>
      </c>
      <c r="V825" s="30">
        <f>IF(T825="","",T825-U825)</f>
        <v/>
      </c>
      <c r="W825" s="33">
        <f>IF(I825="H",INDEX(Matches!$T:$T,AA825),INDEX(Matches!$U:$U,AA825))</f>
        <v/>
      </c>
      <c r="X825" s="11">
        <f>INDEX(Matches!$X:$X,AA825)</f>
        <v/>
      </c>
      <c r="Y825" s="30">
        <f>IF(O825="","",O825-S825)</f>
        <v/>
      </c>
      <c r="Z825" s="30">
        <f>IF(W825="","",W825-S825)</f>
        <v/>
      </c>
      <c r="AA825" s="24">
        <f>MATCH(J825,Matches!$A:$A,0)</f>
        <v/>
      </c>
      <c r="AB825" s="33" t="n"/>
      <c r="AC825" s="33" t="n">
        <v>1.631040784835717</v>
      </c>
      <c r="AD825" s="24" t="n"/>
      <c r="AE825" s="24" t="n">
        <v>5</v>
      </c>
      <c r="AF825" s="33" t="n"/>
      <c r="AG825" s="33" t="n"/>
    </row>
    <row r="826">
      <c r="A826" s="24" t="inlineStr">
        <is>
          <t>Blackburn|19</t>
        </is>
      </c>
      <c r="B826" s="24" t="inlineStr">
        <is>
          <t>E1</t>
        </is>
      </c>
      <c r="C826" s="24" t="inlineStr">
        <is>
          <t>Championship</t>
        </is>
      </c>
      <c r="D826" s="24" t="inlineStr">
        <is>
          <t>Blackburn</t>
        </is>
      </c>
      <c r="E826" s="24" t="n">
        <v>19</v>
      </c>
      <c r="F826" s="24" t="n">
        <v>5</v>
      </c>
      <c r="G826" s="29" t="n">
        <v>46361.52083333334</v>
      </c>
      <c r="H826" s="24" t="inlineStr">
        <is>
          <t>Bolton</t>
        </is>
      </c>
      <c r="I826" s="24" t="inlineStr">
        <is>
          <t>A</t>
        </is>
      </c>
      <c r="J826" s="24" t="inlineStr">
        <is>
          <t>E1-Bolton-Blackbur</t>
        </is>
      </c>
      <c r="K826" s="24" t="n">
        <v>22</v>
      </c>
      <c r="L826" s="11">
        <f>IF(INDEX(Matches!$X:$X,AA826)=0,"",IF(I826="H",INDEX(Matches!$H:$H,AA826),INDEX(Matches!$I:$I,AA826)))</f>
        <v/>
      </c>
      <c r="M826" s="11">
        <f>IF(INDEX(Matches!$X:$X,AA826)=0,"",IF(I826="H",INDEX(Matches!$I:$I,AA826),INDEX(Matches!$H:$H,AA826)))</f>
        <v/>
      </c>
      <c r="N826" s="11">
        <f>IF(L826="","",IF(L826&gt;M826,"W",IF(L826=M826,"D","L")))</f>
        <v/>
      </c>
      <c r="O826" s="11">
        <f>IF(L826="","",IF(L826&gt;M826,3,IF(L826=M826,1,0)))</f>
        <v/>
      </c>
      <c r="P826" s="31">
        <f>IF(I826="H",INDEX(Matches!$L:$L,AA826),INDEX(Matches!$N:$N,AA826))</f>
        <v/>
      </c>
      <c r="Q826" s="31">
        <f>INDEX(Matches!$M:$M,AA826)</f>
        <v/>
      </c>
      <c r="R826" s="31">
        <f>IF(I826="H",INDEX(Matches!$N:$N,AA826),INDEX(Matches!$L:$L,AA826))</f>
        <v/>
      </c>
      <c r="S826" s="33">
        <f>IF(I826="H",INDEX(Matches!$O:$O,AA826),INDEX(Matches!$P:$P,AA826))</f>
        <v/>
      </c>
      <c r="T826" s="33">
        <f>IF(INDEX(Matches!$J:$J,AA826)="","",IF(I826="H",INDEX(Matches!$J:$J,AA826),INDEX(Matches!$K:$K,AA826)))</f>
        <v/>
      </c>
      <c r="U826" s="33">
        <f>IF(INDEX(Matches!$K:$K,AA826)="","",IF(I826="H",INDEX(Matches!$K:$K,AA826),INDEX(Matches!$J:$J,AA826)))</f>
        <v/>
      </c>
      <c r="V826" s="30">
        <f>IF(T826="","",T826-U826)</f>
        <v/>
      </c>
      <c r="W826" s="33">
        <f>IF(I826="H",INDEX(Matches!$T:$T,AA826),INDEX(Matches!$U:$U,AA826))</f>
        <v/>
      </c>
      <c r="X826" s="11">
        <f>INDEX(Matches!$X:$X,AA826)</f>
        <v/>
      </c>
      <c r="Y826" s="30">
        <f>IF(O826="","",O826-S826)</f>
        <v/>
      </c>
      <c r="Z826" s="30">
        <f>IF(W826="","",W826-S826)</f>
        <v/>
      </c>
      <c r="AA826" s="24">
        <f>MATCH(J826,Matches!$A:$A,0)</f>
        <v/>
      </c>
      <c r="AB826" s="33" t="n"/>
      <c r="AC826" s="33" t="n">
        <v>1.242322917500906</v>
      </c>
      <c r="AD826" s="24" t="n"/>
      <c r="AE826" s="24" t="n">
        <v>5</v>
      </c>
      <c r="AF826" s="33" t="n"/>
      <c r="AG826" s="33" t="n"/>
    </row>
    <row r="827">
      <c r="A827" s="24" t="inlineStr">
        <is>
          <t>Blackburn|20</t>
        </is>
      </c>
      <c r="B827" s="24" t="inlineStr">
        <is>
          <t>E1</t>
        </is>
      </c>
      <c r="C827" s="24" t="inlineStr">
        <is>
          <t>Championship</t>
        </is>
      </c>
      <c r="D827" s="24" t="inlineStr">
        <is>
          <t>Blackburn</t>
        </is>
      </c>
      <c r="E827" s="24" t="n">
        <v>20</v>
      </c>
      <c r="F827" s="24" t="n">
        <v>5</v>
      </c>
      <c r="G827" s="29" t="n">
        <v>46364.82291666666</v>
      </c>
      <c r="H827" s="24" t="inlineStr">
        <is>
          <t>Norwich</t>
        </is>
      </c>
      <c r="I827" s="24" t="inlineStr">
        <is>
          <t>H</t>
        </is>
      </c>
      <c r="J827" s="24" t="inlineStr">
        <is>
          <t>E1-Blackbur-Norwich</t>
        </is>
      </c>
      <c r="K827" s="24" t="n">
        <v>7</v>
      </c>
      <c r="L827" s="11">
        <f>IF(INDEX(Matches!$X:$X,AA827)=0,"",IF(I827="H",INDEX(Matches!$H:$H,AA827),INDEX(Matches!$I:$I,AA827)))</f>
        <v/>
      </c>
      <c r="M827" s="11">
        <f>IF(INDEX(Matches!$X:$X,AA827)=0,"",IF(I827="H",INDEX(Matches!$I:$I,AA827),INDEX(Matches!$H:$H,AA827)))</f>
        <v/>
      </c>
      <c r="N827" s="11">
        <f>IF(L827="","",IF(L827&gt;M827,"W",IF(L827=M827,"D","L")))</f>
        <v/>
      </c>
      <c r="O827" s="11">
        <f>IF(L827="","",IF(L827&gt;M827,3,IF(L827=M827,1,0)))</f>
        <v/>
      </c>
      <c r="P827" s="31">
        <f>IF(I827="H",INDEX(Matches!$L:$L,AA827),INDEX(Matches!$N:$N,AA827))</f>
        <v/>
      </c>
      <c r="Q827" s="31">
        <f>INDEX(Matches!$M:$M,AA827)</f>
        <v/>
      </c>
      <c r="R827" s="31">
        <f>IF(I827="H",INDEX(Matches!$N:$N,AA827),INDEX(Matches!$L:$L,AA827))</f>
        <v/>
      </c>
      <c r="S827" s="33">
        <f>IF(I827="H",INDEX(Matches!$O:$O,AA827),INDEX(Matches!$P:$P,AA827))</f>
        <v/>
      </c>
      <c r="T827" s="33">
        <f>IF(INDEX(Matches!$J:$J,AA827)="","",IF(I827="H",INDEX(Matches!$J:$J,AA827),INDEX(Matches!$K:$K,AA827)))</f>
        <v/>
      </c>
      <c r="U827" s="33">
        <f>IF(INDEX(Matches!$K:$K,AA827)="","",IF(I827="H",INDEX(Matches!$K:$K,AA827),INDEX(Matches!$J:$J,AA827)))</f>
        <v/>
      </c>
      <c r="V827" s="30">
        <f>IF(T827="","",T827-U827)</f>
        <v/>
      </c>
      <c r="W827" s="33">
        <f>IF(I827="H",INDEX(Matches!$T:$T,AA827),INDEX(Matches!$U:$U,AA827))</f>
        <v/>
      </c>
      <c r="X827" s="11">
        <f>INDEX(Matches!$X:$X,AA827)</f>
        <v/>
      </c>
      <c r="Y827" s="30">
        <f>IF(O827="","",O827-S827)</f>
        <v/>
      </c>
      <c r="Z827" s="30">
        <f>IF(W827="","",W827-S827)</f>
        <v/>
      </c>
      <c r="AA827" s="24">
        <f>MATCH(J827,Matches!$A:$A,0)</f>
        <v/>
      </c>
      <c r="AB827" s="33" t="n"/>
      <c r="AC827" s="33" t="n">
        <v>1.307608987777804</v>
      </c>
      <c r="AD827" s="24" t="n"/>
      <c r="AE827" s="24" t="n">
        <v>5</v>
      </c>
      <c r="AF827" s="33" t="n"/>
      <c r="AG827" s="33" t="n"/>
    </row>
    <row r="828">
      <c r="A828" s="24" t="inlineStr">
        <is>
          <t>Blackburn|21</t>
        </is>
      </c>
      <c r="B828" s="24" t="inlineStr">
        <is>
          <t>E1</t>
        </is>
      </c>
      <c r="C828" s="24" t="inlineStr">
        <is>
          <t>Championship</t>
        </is>
      </c>
      <c r="D828" s="24" t="inlineStr">
        <is>
          <t>Blackburn</t>
        </is>
      </c>
      <c r="E828" s="24" t="n">
        <v>21</v>
      </c>
      <c r="F828" s="24" t="n">
        <v>6</v>
      </c>
      <c r="G828" s="29" t="n">
        <v>46368.625</v>
      </c>
      <c r="H828" s="24" t="inlineStr">
        <is>
          <t>Derby</t>
        </is>
      </c>
      <c r="I828" s="24" t="inlineStr">
        <is>
          <t>H</t>
        </is>
      </c>
      <c r="J828" s="24" t="inlineStr">
        <is>
          <t>E1-Blackbur-Derby</t>
        </is>
      </c>
      <c r="K828" s="24" t="n">
        <v>12</v>
      </c>
      <c r="L828" s="11">
        <f>IF(INDEX(Matches!$X:$X,AA828)=0,"",IF(I828="H",INDEX(Matches!$H:$H,AA828),INDEX(Matches!$I:$I,AA828)))</f>
        <v/>
      </c>
      <c r="M828" s="11">
        <f>IF(INDEX(Matches!$X:$X,AA828)=0,"",IF(I828="H",INDEX(Matches!$I:$I,AA828),INDEX(Matches!$H:$H,AA828)))</f>
        <v/>
      </c>
      <c r="N828" s="11">
        <f>IF(L828="","",IF(L828&gt;M828,"W",IF(L828=M828,"D","L")))</f>
        <v/>
      </c>
      <c r="O828" s="11">
        <f>IF(L828="","",IF(L828&gt;M828,3,IF(L828=M828,1,0)))</f>
        <v/>
      </c>
      <c r="P828" s="31">
        <f>IF(I828="H",INDEX(Matches!$L:$L,AA828),INDEX(Matches!$N:$N,AA828))</f>
        <v/>
      </c>
      <c r="Q828" s="31">
        <f>INDEX(Matches!$M:$M,AA828)</f>
        <v/>
      </c>
      <c r="R828" s="31">
        <f>IF(I828="H",INDEX(Matches!$N:$N,AA828),INDEX(Matches!$L:$L,AA828))</f>
        <v/>
      </c>
      <c r="S828" s="33">
        <f>IF(I828="H",INDEX(Matches!$O:$O,AA828),INDEX(Matches!$P:$P,AA828))</f>
        <v/>
      </c>
      <c r="T828" s="33">
        <f>IF(INDEX(Matches!$J:$J,AA828)="","",IF(I828="H",INDEX(Matches!$J:$J,AA828),INDEX(Matches!$K:$K,AA828)))</f>
        <v/>
      </c>
      <c r="U828" s="33">
        <f>IF(INDEX(Matches!$K:$K,AA828)="","",IF(I828="H",INDEX(Matches!$K:$K,AA828),INDEX(Matches!$J:$J,AA828)))</f>
        <v/>
      </c>
      <c r="V828" s="30">
        <f>IF(T828="","",T828-U828)</f>
        <v/>
      </c>
      <c r="W828" s="33">
        <f>IF(I828="H",INDEX(Matches!$T:$T,AA828),INDEX(Matches!$U:$U,AA828))</f>
        <v/>
      </c>
      <c r="X828" s="11">
        <f>INDEX(Matches!$X:$X,AA828)</f>
        <v/>
      </c>
      <c r="Y828" s="30">
        <f>IF(O828="","",O828-S828)</f>
        <v/>
      </c>
      <c r="Z828" s="30">
        <f>IF(W828="","",W828-S828)</f>
        <v/>
      </c>
      <c r="AA828" s="24">
        <f>MATCH(J828,Matches!$A:$A,0)</f>
        <v/>
      </c>
      <c r="AB828" s="33" t="n"/>
      <c r="AC828" s="33" t="n">
        <v>1.415556391624426</v>
      </c>
      <c r="AD828" s="24" t="n"/>
      <c r="AE828" s="24" t="n">
        <v>6</v>
      </c>
      <c r="AF828" s="33" t="n"/>
      <c r="AG828" s="33" t="n"/>
    </row>
    <row r="829">
      <c r="A829" s="24" t="inlineStr">
        <is>
          <t>Blackburn|22</t>
        </is>
      </c>
      <c r="B829" s="24" t="inlineStr">
        <is>
          <t>E1</t>
        </is>
      </c>
      <c r="C829" s="24" t="inlineStr">
        <is>
          <t>Championship</t>
        </is>
      </c>
      <c r="D829" s="24" t="inlineStr">
        <is>
          <t>Blackburn</t>
        </is>
      </c>
      <c r="E829" s="24" t="n">
        <v>22</v>
      </c>
      <c r="F829" s="24" t="n">
        <v>6</v>
      </c>
      <c r="G829" s="29" t="n">
        <v>46375.625</v>
      </c>
      <c r="H829" s="24" t="inlineStr">
        <is>
          <t>Southampton</t>
        </is>
      </c>
      <c r="I829" s="24" t="inlineStr">
        <is>
          <t>A</t>
        </is>
      </c>
      <c r="J829" s="24" t="inlineStr">
        <is>
          <t>E1-Southamp-Blackbur</t>
        </is>
      </c>
      <c r="K829" s="24" t="n">
        <v>5</v>
      </c>
      <c r="L829" s="11">
        <f>IF(INDEX(Matches!$X:$X,AA829)=0,"",IF(I829="H",INDEX(Matches!$H:$H,AA829),INDEX(Matches!$I:$I,AA829)))</f>
        <v/>
      </c>
      <c r="M829" s="11">
        <f>IF(INDEX(Matches!$X:$X,AA829)=0,"",IF(I829="H",INDEX(Matches!$I:$I,AA829),INDEX(Matches!$H:$H,AA829)))</f>
        <v/>
      </c>
      <c r="N829" s="11">
        <f>IF(L829="","",IF(L829&gt;M829,"W",IF(L829=M829,"D","L")))</f>
        <v/>
      </c>
      <c r="O829" s="11">
        <f>IF(L829="","",IF(L829&gt;M829,3,IF(L829=M829,1,0)))</f>
        <v/>
      </c>
      <c r="P829" s="31">
        <f>IF(I829="H",INDEX(Matches!$L:$L,AA829),INDEX(Matches!$N:$N,AA829))</f>
        <v/>
      </c>
      <c r="Q829" s="31">
        <f>INDEX(Matches!$M:$M,AA829)</f>
        <v/>
      </c>
      <c r="R829" s="31">
        <f>IF(I829="H",INDEX(Matches!$N:$N,AA829),INDEX(Matches!$L:$L,AA829))</f>
        <v/>
      </c>
      <c r="S829" s="33">
        <f>IF(I829="H",INDEX(Matches!$O:$O,AA829),INDEX(Matches!$P:$P,AA829))</f>
        <v/>
      </c>
      <c r="T829" s="33">
        <f>IF(INDEX(Matches!$J:$J,AA829)="","",IF(I829="H",INDEX(Matches!$J:$J,AA829),INDEX(Matches!$K:$K,AA829)))</f>
        <v/>
      </c>
      <c r="U829" s="33">
        <f>IF(INDEX(Matches!$K:$K,AA829)="","",IF(I829="H",INDEX(Matches!$K:$K,AA829),INDEX(Matches!$J:$J,AA829)))</f>
        <v/>
      </c>
      <c r="V829" s="30">
        <f>IF(T829="","",T829-U829)</f>
        <v/>
      </c>
      <c r="W829" s="33">
        <f>IF(I829="H",INDEX(Matches!$T:$T,AA829),INDEX(Matches!$U:$U,AA829))</f>
        <v/>
      </c>
      <c r="X829" s="11">
        <f>INDEX(Matches!$X:$X,AA829)</f>
        <v/>
      </c>
      <c r="Y829" s="30">
        <f>IF(O829="","",O829-S829)</f>
        <v/>
      </c>
      <c r="Z829" s="30">
        <f>IF(W829="","",W829-S829)</f>
        <v/>
      </c>
      <c r="AA829" s="24">
        <f>MATCH(J829,Matches!$A:$A,0)</f>
        <v/>
      </c>
      <c r="AB829" s="33" t="n"/>
      <c r="AC829" s="33" t="n">
        <v>0.8979442428103317</v>
      </c>
      <c r="AD829" s="24" t="n"/>
      <c r="AE829" s="24" t="n">
        <v>6</v>
      </c>
      <c r="AF829" s="33" t="n"/>
      <c r="AG829" s="33" t="n"/>
    </row>
    <row r="830">
      <c r="A830" s="24" t="inlineStr">
        <is>
          <t>Blackburn|23</t>
        </is>
      </c>
      <c r="B830" s="24" t="inlineStr">
        <is>
          <t>E1</t>
        </is>
      </c>
      <c r="C830" s="24" t="inlineStr">
        <is>
          <t>Championship</t>
        </is>
      </c>
      <c r="D830" s="24" t="inlineStr">
        <is>
          <t>Blackburn</t>
        </is>
      </c>
      <c r="E830" s="24" t="n">
        <v>23</v>
      </c>
      <c r="F830" s="24" t="n">
        <v>6</v>
      </c>
      <c r="G830" s="29" t="n">
        <v>46382.625</v>
      </c>
      <c r="H830" s="24" t="inlineStr">
        <is>
          <t>Birmingham</t>
        </is>
      </c>
      <c r="I830" s="24" t="inlineStr">
        <is>
          <t>H</t>
        </is>
      </c>
      <c r="J830" s="24" t="inlineStr">
        <is>
          <t>E1-Blackbur-Birmingh</t>
        </is>
      </c>
      <c r="K830" s="24" t="n">
        <v>6</v>
      </c>
      <c r="L830" s="11">
        <f>IF(INDEX(Matches!$X:$X,AA830)=0,"",IF(I830="H",INDEX(Matches!$H:$H,AA830),INDEX(Matches!$I:$I,AA830)))</f>
        <v/>
      </c>
      <c r="M830" s="11">
        <f>IF(INDEX(Matches!$X:$X,AA830)=0,"",IF(I830="H",INDEX(Matches!$I:$I,AA830),INDEX(Matches!$H:$H,AA830)))</f>
        <v/>
      </c>
      <c r="N830" s="11">
        <f>IF(L830="","",IF(L830&gt;M830,"W",IF(L830=M830,"D","L")))</f>
        <v/>
      </c>
      <c r="O830" s="11">
        <f>IF(L830="","",IF(L830&gt;M830,3,IF(L830=M830,1,0)))</f>
        <v/>
      </c>
      <c r="P830" s="31">
        <f>IF(I830="H",INDEX(Matches!$L:$L,AA830),INDEX(Matches!$N:$N,AA830))</f>
        <v/>
      </c>
      <c r="Q830" s="31">
        <f>INDEX(Matches!$M:$M,AA830)</f>
        <v/>
      </c>
      <c r="R830" s="31">
        <f>IF(I830="H",INDEX(Matches!$N:$N,AA830),INDEX(Matches!$L:$L,AA830))</f>
        <v/>
      </c>
      <c r="S830" s="33">
        <f>IF(I830="H",INDEX(Matches!$O:$O,AA830),INDEX(Matches!$P:$P,AA830))</f>
        <v/>
      </c>
      <c r="T830" s="33">
        <f>IF(INDEX(Matches!$J:$J,AA830)="","",IF(I830="H",INDEX(Matches!$J:$J,AA830),INDEX(Matches!$K:$K,AA830)))</f>
        <v/>
      </c>
      <c r="U830" s="33">
        <f>IF(INDEX(Matches!$K:$K,AA830)="","",IF(I830="H",INDEX(Matches!$K:$K,AA830),INDEX(Matches!$J:$J,AA830)))</f>
        <v/>
      </c>
      <c r="V830" s="30">
        <f>IF(T830="","",T830-U830)</f>
        <v/>
      </c>
      <c r="W830" s="33">
        <f>IF(I830="H",INDEX(Matches!$T:$T,AA830),INDEX(Matches!$U:$U,AA830))</f>
        <v/>
      </c>
      <c r="X830" s="11">
        <f>INDEX(Matches!$X:$X,AA830)</f>
        <v/>
      </c>
      <c r="Y830" s="30">
        <f>IF(O830="","",O830-S830)</f>
        <v/>
      </c>
      <c r="Z830" s="30">
        <f>IF(W830="","",W830-S830)</f>
        <v/>
      </c>
      <c r="AA830" s="24">
        <f>MATCH(J830,Matches!$A:$A,0)</f>
        <v/>
      </c>
      <c r="AB830" s="33" t="n"/>
      <c r="AC830" s="33" t="n">
        <v>1.205705112016117</v>
      </c>
      <c r="AD830" s="24" t="n"/>
      <c r="AE830" s="24" t="n">
        <v>6</v>
      </c>
      <c r="AF830" s="33" t="n"/>
      <c r="AG830" s="33" t="n"/>
    </row>
    <row r="831">
      <c r="A831" s="24" t="inlineStr">
        <is>
          <t>Blackburn|24</t>
        </is>
      </c>
      <c r="B831" s="24" t="inlineStr">
        <is>
          <t>E1</t>
        </is>
      </c>
      <c r="C831" s="24" t="inlineStr">
        <is>
          <t>Championship</t>
        </is>
      </c>
      <c r="D831" s="24" t="inlineStr">
        <is>
          <t>Blackburn</t>
        </is>
      </c>
      <c r="E831" s="24" t="n">
        <v>24</v>
      </c>
      <c r="F831" s="24" t="n">
        <v>6</v>
      </c>
      <c r="G831" s="29" t="n">
        <v>46385.75</v>
      </c>
      <c r="H831" s="24" t="inlineStr">
        <is>
          <t>Wrexham</t>
        </is>
      </c>
      <c r="I831" s="24" t="inlineStr">
        <is>
          <t>A</t>
        </is>
      </c>
      <c r="J831" s="24" t="inlineStr">
        <is>
          <t>E1-Wrexham-Blackbur</t>
        </is>
      </c>
      <c r="K831" s="24" t="n">
        <v>9</v>
      </c>
      <c r="L831" s="11">
        <f>IF(INDEX(Matches!$X:$X,AA831)=0,"",IF(I831="H",INDEX(Matches!$H:$H,AA831),INDEX(Matches!$I:$I,AA831)))</f>
        <v/>
      </c>
      <c r="M831" s="11">
        <f>IF(INDEX(Matches!$X:$X,AA831)=0,"",IF(I831="H",INDEX(Matches!$I:$I,AA831),INDEX(Matches!$H:$H,AA831)))</f>
        <v/>
      </c>
      <c r="N831" s="11">
        <f>IF(L831="","",IF(L831&gt;M831,"W",IF(L831=M831,"D","L")))</f>
        <v/>
      </c>
      <c r="O831" s="11">
        <f>IF(L831="","",IF(L831&gt;M831,3,IF(L831=M831,1,0)))</f>
        <v/>
      </c>
      <c r="P831" s="31">
        <f>IF(I831="H",INDEX(Matches!$L:$L,AA831),INDEX(Matches!$N:$N,AA831))</f>
        <v/>
      </c>
      <c r="Q831" s="31">
        <f>INDEX(Matches!$M:$M,AA831)</f>
        <v/>
      </c>
      <c r="R831" s="31">
        <f>IF(I831="H",INDEX(Matches!$N:$N,AA831),INDEX(Matches!$L:$L,AA831))</f>
        <v/>
      </c>
      <c r="S831" s="33">
        <f>IF(I831="H",INDEX(Matches!$O:$O,AA831),INDEX(Matches!$P:$P,AA831))</f>
        <v/>
      </c>
      <c r="T831" s="33">
        <f>IF(INDEX(Matches!$J:$J,AA831)="","",IF(I831="H",INDEX(Matches!$J:$J,AA831),INDEX(Matches!$K:$K,AA831)))</f>
        <v/>
      </c>
      <c r="U831" s="33">
        <f>IF(INDEX(Matches!$K:$K,AA831)="","",IF(I831="H",INDEX(Matches!$K:$K,AA831),INDEX(Matches!$J:$J,AA831)))</f>
        <v/>
      </c>
      <c r="V831" s="30">
        <f>IF(T831="","",T831-U831)</f>
        <v/>
      </c>
      <c r="W831" s="33">
        <f>IF(I831="H",INDEX(Matches!$T:$T,AA831),INDEX(Matches!$U:$U,AA831))</f>
        <v/>
      </c>
      <c r="X831" s="11">
        <f>INDEX(Matches!$X:$X,AA831)</f>
        <v/>
      </c>
      <c r="Y831" s="30">
        <f>IF(O831="","",O831-S831)</f>
        <v/>
      </c>
      <c r="Z831" s="30">
        <f>IF(W831="","",W831-S831)</f>
        <v/>
      </c>
      <c r="AA831" s="24">
        <f>MATCH(J831,Matches!$A:$A,0)</f>
        <v/>
      </c>
      <c r="AB831" s="33" t="n"/>
      <c r="AC831" s="33" t="n">
        <v>0.9526355355460627</v>
      </c>
      <c r="AD831" s="24" t="n"/>
      <c r="AE831" s="24" t="n">
        <v>6</v>
      </c>
      <c r="AF831" s="33" t="n"/>
      <c r="AG831" s="33" t="n"/>
    </row>
    <row r="832">
      <c r="A832" s="24" t="inlineStr">
        <is>
          <t>Blackburn|25</t>
        </is>
      </c>
      <c r="B832" s="24" t="inlineStr">
        <is>
          <t>E1</t>
        </is>
      </c>
      <c r="C832" s="24" t="inlineStr">
        <is>
          <t>Championship</t>
        </is>
      </c>
      <c r="D832" s="24" t="inlineStr">
        <is>
          <t>Blackburn</t>
        </is>
      </c>
      <c r="E832" s="24" t="n">
        <v>25</v>
      </c>
      <c r="F832" s="24" t="n">
        <v>7</v>
      </c>
      <c r="G832" s="29" t="n">
        <v>46388.625</v>
      </c>
      <c r="H832" s="24" t="inlineStr">
        <is>
          <t>Derby</t>
        </is>
      </c>
      <c r="I832" s="24" t="inlineStr">
        <is>
          <t>A</t>
        </is>
      </c>
      <c r="J832" s="24" t="inlineStr">
        <is>
          <t>E1-Derby-Blackbur</t>
        </is>
      </c>
      <c r="K832" s="24" t="n">
        <v>12</v>
      </c>
      <c r="L832" s="11">
        <f>IF(INDEX(Matches!$X:$X,AA832)=0,"",IF(I832="H",INDEX(Matches!$H:$H,AA832),INDEX(Matches!$I:$I,AA832)))</f>
        <v/>
      </c>
      <c r="M832" s="11">
        <f>IF(INDEX(Matches!$X:$X,AA832)=0,"",IF(I832="H",INDEX(Matches!$I:$I,AA832),INDEX(Matches!$H:$H,AA832)))</f>
        <v/>
      </c>
      <c r="N832" s="11">
        <f>IF(L832="","",IF(L832&gt;M832,"W",IF(L832=M832,"D","L")))</f>
        <v/>
      </c>
      <c r="O832" s="11">
        <f>IF(L832="","",IF(L832&gt;M832,3,IF(L832=M832,1,0)))</f>
        <v/>
      </c>
      <c r="P832" s="31">
        <f>IF(I832="H",INDEX(Matches!$L:$L,AA832),INDEX(Matches!$N:$N,AA832))</f>
        <v/>
      </c>
      <c r="Q832" s="31">
        <f>INDEX(Matches!$M:$M,AA832)</f>
        <v/>
      </c>
      <c r="R832" s="31">
        <f>IF(I832="H",INDEX(Matches!$N:$N,AA832),INDEX(Matches!$L:$L,AA832))</f>
        <v/>
      </c>
      <c r="S832" s="33">
        <f>IF(I832="H",INDEX(Matches!$O:$O,AA832),INDEX(Matches!$P:$P,AA832))</f>
        <v/>
      </c>
      <c r="T832" s="33">
        <f>IF(INDEX(Matches!$J:$J,AA832)="","",IF(I832="H",INDEX(Matches!$J:$J,AA832),INDEX(Matches!$K:$K,AA832)))</f>
        <v/>
      </c>
      <c r="U832" s="33">
        <f>IF(INDEX(Matches!$K:$K,AA832)="","",IF(I832="H",INDEX(Matches!$K:$K,AA832),INDEX(Matches!$J:$J,AA832)))</f>
        <v/>
      </c>
      <c r="V832" s="30">
        <f>IF(T832="","",T832-U832)</f>
        <v/>
      </c>
      <c r="W832" s="33">
        <f>IF(I832="H",INDEX(Matches!$T:$T,AA832),INDEX(Matches!$U:$U,AA832))</f>
        <v/>
      </c>
      <c r="X832" s="11">
        <f>INDEX(Matches!$X:$X,AA832)</f>
        <v/>
      </c>
      <c r="Y832" s="30">
        <f>IF(O832="","",O832-S832)</f>
        <v/>
      </c>
      <c r="Z832" s="30">
        <f>IF(W832="","",W832-S832)</f>
        <v/>
      </c>
      <c r="AA832" s="24">
        <f>MATCH(J832,Matches!$A:$A,0)</f>
        <v/>
      </c>
      <c r="AB832" s="33" t="n"/>
      <c r="AC832" s="33" t="n">
        <v>1.071561593757609</v>
      </c>
      <c r="AD832" s="24" t="n"/>
      <c r="AE832" s="24" t="n">
        <v>7</v>
      </c>
      <c r="AF832" s="33" t="n"/>
      <c r="AG832" s="33" t="n"/>
    </row>
    <row r="833">
      <c r="A833" s="24" t="inlineStr">
        <is>
          <t>Blackburn|26</t>
        </is>
      </c>
      <c r="B833" s="24" t="inlineStr">
        <is>
          <t>E1</t>
        </is>
      </c>
      <c r="C833" s="24" t="inlineStr">
        <is>
          <t>Championship</t>
        </is>
      </c>
      <c r="D833" s="24" t="inlineStr">
        <is>
          <t>Blackburn</t>
        </is>
      </c>
      <c r="E833" s="24" t="n">
        <v>26</v>
      </c>
      <c r="F833" s="24" t="n">
        <v>7</v>
      </c>
      <c r="G833" s="29" t="n">
        <v>46403.625</v>
      </c>
      <c r="H833" s="24" t="inlineStr">
        <is>
          <t>West Brom</t>
        </is>
      </c>
      <c r="I833" s="24" t="inlineStr">
        <is>
          <t>H</t>
        </is>
      </c>
      <c r="J833" s="24" t="inlineStr">
        <is>
          <t>E1-Blackbur-WestBrom</t>
        </is>
      </c>
      <c r="K833" s="24" t="n">
        <v>13</v>
      </c>
      <c r="L833" s="11">
        <f>IF(INDEX(Matches!$X:$X,AA833)=0,"",IF(I833="H",INDEX(Matches!$H:$H,AA833),INDEX(Matches!$I:$I,AA833)))</f>
        <v/>
      </c>
      <c r="M833" s="11">
        <f>IF(INDEX(Matches!$X:$X,AA833)=0,"",IF(I833="H",INDEX(Matches!$I:$I,AA833),INDEX(Matches!$H:$H,AA833)))</f>
        <v/>
      </c>
      <c r="N833" s="11">
        <f>IF(L833="","",IF(L833&gt;M833,"W",IF(L833=M833,"D","L")))</f>
        <v/>
      </c>
      <c r="O833" s="11">
        <f>IF(L833="","",IF(L833&gt;M833,3,IF(L833=M833,1,0)))</f>
        <v/>
      </c>
      <c r="P833" s="31">
        <f>IF(I833="H",INDEX(Matches!$L:$L,AA833),INDEX(Matches!$N:$N,AA833))</f>
        <v/>
      </c>
      <c r="Q833" s="31">
        <f>INDEX(Matches!$M:$M,AA833)</f>
        <v/>
      </c>
      <c r="R833" s="31">
        <f>IF(I833="H",INDEX(Matches!$N:$N,AA833),INDEX(Matches!$L:$L,AA833))</f>
        <v/>
      </c>
      <c r="S833" s="33">
        <f>IF(I833="H",INDEX(Matches!$O:$O,AA833),INDEX(Matches!$P:$P,AA833))</f>
        <v/>
      </c>
      <c r="T833" s="33">
        <f>IF(INDEX(Matches!$J:$J,AA833)="","",IF(I833="H",INDEX(Matches!$J:$J,AA833),INDEX(Matches!$K:$K,AA833)))</f>
        <v/>
      </c>
      <c r="U833" s="33">
        <f>IF(INDEX(Matches!$K:$K,AA833)="","",IF(I833="H",INDEX(Matches!$K:$K,AA833),INDEX(Matches!$J:$J,AA833)))</f>
        <v/>
      </c>
      <c r="V833" s="30">
        <f>IF(T833="","",T833-U833)</f>
        <v/>
      </c>
      <c r="W833" s="33">
        <f>IF(I833="H",INDEX(Matches!$T:$T,AA833),INDEX(Matches!$U:$U,AA833))</f>
        <v/>
      </c>
      <c r="X833" s="11">
        <f>INDEX(Matches!$X:$X,AA833)</f>
        <v/>
      </c>
      <c r="Y833" s="30">
        <f>IF(O833="","",O833-S833)</f>
        <v/>
      </c>
      <c r="Z833" s="30">
        <f>IF(W833="","",W833-S833)</f>
        <v/>
      </c>
      <c r="AA833" s="24">
        <f>MATCH(J833,Matches!$A:$A,0)</f>
        <v/>
      </c>
      <c r="AB833" s="33" t="n"/>
      <c r="AC833" s="33" t="n">
        <v>1.35483533189539</v>
      </c>
      <c r="AD833" s="24" t="n"/>
      <c r="AE833" s="24" t="n">
        <v>7</v>
      </c>
      <c r="AF833" s="33" t="n"/>
      <c r="AG833" s="33" t="n"/>
    </row>
    <row r="834">
      <c r="A834" s="24" t="inlineStr">
        <is>
          <t>Blackburn|27</t>
        </is>
      </c>
      <c r="B834" s="24" t="inlineStr">
        <is>
          <t>E1</t>
        </is>
      </c>
      <c r="C834" s="24" t="inlineStr">
        <is>
          <t>Championship</t>
        </is>
      </c>
      <c r="D834" s="24" t="inlineStr">
        <is>
          <t>Blackburn</t>
        </is>
      </c>
      <c r="E834" s="24" t="n">
        <v>27</v>
      </c>
      <c r="F834" s="24" t="n">
        <v>7</v>
      </c>
      <c r="G834" s="29" t="n">
        <v>46410.625</v>
      </c>
      <c r="H834" s="24" t="inlineStr">
        <is>
          <t>Swansea</t>
        </is>
      </c>
      <c r="I834" s="24" t="inlineStr">
        <is>
          <t>H</t>
        </is>
      </c>
      <c r="J834" s="24" t="inlineStr">
        <is>
          <t>E1-Blackbur-Swansea</t>
        </is>
      </c>
      <c r="K834" s="24" t="n">
        <v>15</v>
      </c>
      <c r="L834" s="11">
        <f>IF(INDEX(Matches!$X:$X,AA834)=0,"",IF(I834="H",INDEX(Matches!$H:$H,AA834),INDEX(Matches!$I:$I,AA834)))</f>
        <v/>
      </c>
      <c r="M834" s="11">
        <f>IF(INDEX(Matches!$X:$X,AA834)=0,"",IF(I834="H",INDEX(Matches!$I:$I,AA834),INDEX(Matches!$H:$H,AA834)))</f>
        <v/>
      </c>
      <c r="N834" s="11">
        <f>IF(L834="","",IF(L834&gt;M834,"W",IF(L834=M834,"D","L")))</f>
        <v/>
      </c>
      <c r="O834" s="11">
        <f>IF(L834="","",IF(L834&gt;M834,3,IF(L834=M834,1,0)))</f>
        <v/>
      </c>
      <c r="P834" s="31">
        <f>IF(I834="H",INDEX(Matches!$L:$L,AA834),INDEX(Matches!$N:$N,AA834))</f>
        <v/>
      </c>
      <c r="Q834" s="31">
        <f>INDEX(Matches!$M:$M,AA834)</f>
        <v/>
      </c>
      <c r="R834" s="31">
        <f>IF(I834="H",INDEX(Matches!$N:$N,AA834),INDEX(Matches!$L:$L,AA834))</f>
        <v/>
      </c>
      <c r="S834" s="33">
        <f>IF(I834="H",INDEX(Matches!$O:$O,AA834),INDEX(Matches!$P:$P,AA834))</f>
        <v/>
      </c>
      <c r="T834" s="33">
        <f>IF(INDEX(Matches!$J:$J,AA834)="","",IF(I834="H",INDEX(Matches!$J:$J,AA834),INDEX(Matches!$K:$K,AA834)))</f>
        <v/>
      </c>
      <c r="U834" s="33">
        <f>IF(INDEX(Matches!$K:$K,AA834)="","",IF(I834="H",INDEX(Matches!$K:$K,AA834),INDEX(Matches!$J:$J,AA834)))</f>
        <v/>
      </c>
      <c r="V834" s="30">
        <f>IF(T834="","",T834-U834)</f>
        <v/>
      </c>
      <c r="W834" s="33">
        <f>IF(I834="H",INDEX(Matches!$T:$T,AA834),INDEX(Matches!$U:$U,AA834))</f>
        <v/>
      </c>
      <c r="X834" s="11">
        <f>INDEX(Matches!$X:$X,AA834)</f>
        <v/>
      </c>
      <c r="Y834" s="30">
        <f>IF(O834="","",O834-S834)</f>
        <v/>
      </c>
      <c r="Z834" s="30">
        <f>IF(W834="","",W834-S834)</f>
        <v/>
      </c>
      <c r="AA834" s="24">
        <f>MATCH(J834,Matches!$A:$A,0)</f>
        <v/>
      </c>
      <c r="AB834" s="33" t="n"/>
      <c r="AC834" s="33" t="n">
        <v>1.382602866185152</v>
      </c>
      <c r="AD834" s="24" t="n"/>
      <c r="AE834" s="24" t="n">
        <v>7</v>
      </c>
      <c r="AF834" s="33" t="n"/>
      <c r="AG834" s="33" t="n"/>
    </row>
    <row r="835">
      <c r="A835" s="24" t="inlineStr">
        <is>
          <t>Blackburn|28</t>
        </is>
      </c>
      <c r="B835" s="24" t="inlineStr">
        <is>
          <t>E1</t>
        </is>
      </c>
      <c r="C835" s="24" t="inlineStr">
        <is>
          <t>Championship</t>
        </is>
      </c>
      <c r="D835" s="24" t="inlineStr">
        <is>
          <t>Blackburn</t>
        </is>
      </c>
      <c r="E835" s="24" t="n">
        <v>28</v>
      </c>
      <c r="F835" s="24" t="n">
        <v>7</v>
      </c>
      <c r="G835" s="29" t="n">
        <v>46413.82291666666</v>
      </c>
      <c r="H835" s="24" t="inlineStr">
        <is>
          <t>Stoke</t>
        </is>
      </c>
      <c r="I835" s="24" t="inlineStr">
        <is>
          <t>A</t>
        </is>
      </c>
      <c r="J835" s="24" t="inlineStr">
        <is>
          <t>E1-Stoke-Blackbur</t>
        </is>
      </c>
      <c r="K835" s="24" t="n">
        <v>11</v>
      </c>
      <c r="L835" s="11">
        <f>IF(INDEX(Matches!$X:$X,AA835)=0,"",IF(I835="H",INDEX(Matches!$H:$H,AA835),INDEX(Matches!$I:$I,AA835)))</f>
        <v/>
      </c>
      <c r="M835" s="11">
        <f>IF(INDEX(Matches!$X:$X,AA835)=0,"",IF(I835="H",INDEX(Matches!$I:$I,AA835),INDEX(Matches!$H:$H,AA835)))</f>
        <v/>
      </c>
      <c r="N835" s="11">
        <f>IF(L835="","",IF(L835&gt;M835,"W",IF(L835=M835,"D","L")))</f>
        <v/>
      </c>
      <c r="O835" s="11">
        <f>IF(L835="","",IF(L835&gt;M835,3,IF(L835=M835,1,0)))</f>
        <v/>
      </c>
      <c r="P835" s="31">
        <f>IF(I835="H",INDEX(Matches!$L:$L,AA835),INDEX(Matches!$N:$N,AA835))</f>
        <v/>
      </c>
      <c r="Q835" s="31">
        <f>INDEX(Matches!$M:$M,AA835)</f>
        <v/>
      </c>
      <c r="R835" s="31">
        <f>IF(I835="H",INDEX(Matches!$N:$N,AA835),INDEX(Matches!$L:$L,AA835))</f>
        <v/>
      </c>
      <c r="S835" s="33">
        <f>IF(I835="H",INDEX(Matches!$O:$O,AA835),INDEX(Matches!$P:$P,AA835))</f>
        <v/>
      </c>
      <c r="T835" s="33">
        <f>IF(INDEX(Matches!$J:$J,AA835)="","",IF(I835="H",INDEX(Matches!$J:$J,AA835),INDEX(Matches!$K:$K,AA835)))</f>
        <v/>
      </c>
      <c r="U835" s="33">
        <f>IF(INDEX(Matches!$K:$K,AA835)="","",IF(I835="H",INDEX(Matches!$K:$K,AA835),INDEX(Matches!$J:$J,AA835)))</f>
        <v/>
      </c>
      <c r="V835" s="30">
        <f>IF(T835="","",T835-U835)</f>
        <v/>
      </c>
      <c r="W835" s="33">
        <f>IF(I835="H",INDEX(Matches!$T:$T,AA835),INDEX(Matches!$U:$U,AA835))</f>
        <v/>
      </c>
      <c r="X835" s="11">
        <f>INDEX(Matches!$X:$X,AA835)</f>
        <v/>
      </c>
      <c r="Y835" s="30">
        <f>IF(O835="","",O835-S835)</f>
        <v/>
      </c>
      <c r="Z835" s="30">
        <f>IF(W835="","",W835-S835)</f>
        <v/>
      </c>
      <c r="AA835" s="24">
        <f>MATCH(J835,Matches!$A:$A,0)</f>
        <v/>
      </c>
      <c r="AB835" s="33" t="n"/>
      <c r="AC835" s="33" t="n">
        <v>1.047872584409924</v>
      </c>
      <c r="AD835" s="24" t="n"/>
      <c r="AE835" s="24" t="n">
        <v>7</v>
      </c>
      <c r="AF835" s="33" t="n"/>
      <c r="AG835" s="33" t="n"/>
    </row>
    <row r="836">
      <c r="A836" s="24" t="inlineStr">
        <is>
          <t>Blackburn|29</t>
        </is>
      </c>
      <c r="B836" s="24" t="inlineStr">
        <is>
          <t>E1</t>
        </is>
      </c>
      <c r="C836" s="24" t="inlineStr">
        <is>
          <t>Championship</t>
        </is>
      </c>
      <c r="D836" s="24" t="inlineStr">
        <is>
          <t>Blackburn</t>
        </is>
      </c>
      <c r="E836" s="24" t="n">
        <v>29</v>
      </c>
      <c r="F836" s="24" t="n">
        <v>8</v>
      </c>
      <c r="G836" s="29" t="n">
        <v>46417.625</v>
      </c>
      <c r="H836" s="24" t="inlineStr">
        <is>
          <t>West Ham</t>
        </is>
      </c>
      <c r="I836" s="24" t="inlineStr">
        <is>
          <t>A</t>
        </is>
      </c>
      <c r="J836" s="24" t="inlineStr">
        <is>
          <t>E1-WestHam-Blackbur</t>
        </is>
      </c>
      <c r="K836" s="24" t="n">
        <v>1</v>
      </c>
      <c r="L836" s="11">
        <f>IF(INDEX(Matches!$X:$X,AA836)=0,"",IF(I836="H",INDEX(Matches!$H:$H,AA836),INDEX(Matches!$I:$I,AA836)))</f>
        <v/>
      </c>
      <c r="M836" s="11">
        <f>IF(INDEX(Matches!$X:$X,AA836)=0,"",IF(I836="H",INDEX(Matches!$I:$I,AA836),INDEX(Matches!$H:$H,AA836)))</f>
        <v/>
      </c>
      <c r="N836" s="11">
        <f>IF(L836="","",IF(L836&gt;M836,"W",IF(L836=M836,"D","L")))</f>
        <v/>
      </c>
      <c r="O836" s="11">
        <f>IF(L836="","",IF(L836&gt;M836,3,IF(L836=M836,1,0)))</f>
        <v/>
      </c>
      <c r="P836" s="31">
        <f>IF(I836="H",INDEX(Matches!$L:$L,AA836),INDEX(Matches!$N:$N,AA836))</f>
        <v/>
      </c>
      <c r="Q836" s="31">
        <f>INDEX(Matches!$M:$M,AA836)</f>
        <v/>
      </c>
      <c r="R836" s="31">
        <f>IF(I836="H",INDEX(Matches!$N:$N,AA836),INDEX(Matches!$L:$L,AA836))</f>
        <v/>
      </c>
      <c r="S836" s="33">
        <f>IF(I836="H",INDEX(Matches!$O:$O,AA836),INDEX(Matches!$P:$P,AA836))</f>
        <v/>
      </c>
      <c r="T836" s="33">
        <f>IF(INDEX(Matches!$J:$J,AA836)="","",IF(I836="H",INDEX(Matches!$J:$J,AA836),INDEX(Matches!$K:$K,AA836)))</f>
        <v/>
      </c>
      <c r="U836" s="33">
        <f>IF(INDEX(Matches!$K:$K,AA836)="","",IF(I836="H",INDEX(Matches!$K:$K,AA836),INDEX(Matches!$J:$J,AA836)))</f>
        <v/>
      </c>
      <c r="V836" s="30">
        <f>IF(T836="","",T836-U836)</f>
        <v/>
      </c>
      <c r="W836" s="33">
        <f>IF(I836="H",INDEX(Matches!$T:$T,AA836),INDEX(Matches!$U:$U,AA836))</f>
        <v/>
      </c>
      <c r="X836" s="11">
        <f>INDEX(Matches!$X:$X,AA836)</f>
        <v/>
      </c>
      <c r="Y836" s="30">
        <f>IF(O836="","",O836-S836)</f>
        <v/>
      </c>
      <c r="Z836" s="30">
        <f>IF(W836="","",W836-S836)</f>
        <v/>
      </c>
      <c r="AA836" s="24">
        <f>MATCH(J836,Matches!$A:$A,0)</f>
        <v/>
      </c>
      <c r="AB836" s="33" t="n"/>
      <c r="AC836" s="33" t="n">
        <v>0.5862182846456192</v>
      </c>
      <c r="AD836" s="24" t="n"/>
      <c r="AE836" s="24" t="n">
        <v>8</v>
      </c>
      <c r="AF836" s="33" t="n"/>
      <c r="AG836" s="33" t="n"/>
    </row>
    <row r="837">
      <c r="A837" s="24" t="inlineStr">
        <is>
          <t>Blackburn|30</t>
        </is>
      </c>
      <c r="B837" s="24" t="inlineStr">
        <is>
          <t>E1</t>
        </is>
      </c>
      <c r="C837" s="24" t="inlineStr">
        <is>
          <t>Championship</t>
        </is>
      </c>
      <c r="D837" s="24" t="inlineStr">
        <is>
          <t>Blackburn</t>
        </is>
      </c>
      <c r="E837" s="24" t="n">
        <v>30</v>
      </c>
      <c r="F837" s="24" t="n">
        <v>8</v>
      </c>
      <c r="G837" s="29" t="n">
        <v>46424.625</v>
      </c>
      <c r="H837" s="24" t="inlineStr">
        <is>
          <t>Burnley</t>
        </is>
      </c>
      <c r="I837" s="24" t="inlineStr">
        <is>
          <t>H</t>
        </is>
      </c>
      <c r="J837" s="24" t="inlineStr">
        <is>
          <t>E1-Blackbur-Burnley</t>
        </is>
      </c>
      <c r="K837" s="24" t="n">
        <v>4</v>
      </c>
      <c r="L837" s="11">
        <f>IF(INDEX(Matches!$X:$X,AA837)=0,"",IF(I837="H",INDEX(Matches!$H:$H,AA837),INDEX(Matches!$I:$I,AA837)))</f>
        <v/>
      </c>
      <c r="M837" s="11">
        <f>IF(INDEX(Matches!$X:$X,AA837)=0,"",IF(I837="H",INDEX(Matches!$I:$I,AA837),INDEX(Matches!$H:$H,AA837)))</f>
        <v/>
      </c>
      <c r="N837" s="11">
        <f>IF(L837="","",IF(L837&gt;M837,"W",IF(L837=M837,"D","L")))</f>
        <v/>
      </c>
      <c r="O837" s="11">
        <f>IF(L837="","",IF(L837&gt;M837,3,IF(L837=M837,1,0)))</f>
        <v/>
      </c>
      <c r="P837" s="31">
        <f>IF(I837="H",INDEX(Matches!$L:$L,AA837),INDEX(Matches!$N:$N,AA837))</f>
        <v/>
      </c>
      <c r="Q837" s="31">
        <f>INDEX(Matches!$M:$M,AA837)</f>
        <v/>
      </c>
      <c r="R837" s="31">
        <f>IF(I837="H",INDEX(Matches!$N:$N,AA837),INDEX(Matches!$L:$L,AA837))</f>
        <v/>
      </c>
      <c r="S837" s="33">
        <f>IF(I837="H",INDEX(Matches!$O:$O,AA837),INDEX(Matches!$P:$P,AA837))</f>
        <v/>
      </c>
      <c r="T837" s="33">
        <f>IF(INDEX(Matches!$J:$J,AA837)="","",IF(I837="H",INDEX(Matches!$J:$J,AA837),INDEX(Matches!$K:$K,AA837)))</f>
        <v/>
      </c>
      <c r="U837" s="33">
        <f>IF(INDEX(Matches!$K:$K,AA837)="","",IF(I837="H",INDEX(Matches!$K:$K,AA837),INDEX(Matches!$J:$J,AA837)))</f>
        <v/>
      </c>
      <c r="V837" s="30">
        <f>IF(T837="","",T837-U837)</f>
        <v/>
      </c>
      <c r="W837" s="33">
        <f>IF(I837="H",INDEX(Matches!$T:$T,AA837),INDEX(Matches!$U:$U,AA837))</f>
        <v/>
      </c>
      <c r="X837" s="11">
        <f>INDEX(Matches!$X:$X,AA837)</f>
        <v/>
      </c>
      <c r="Y837" s="30">
        <f>IF(O837="","",O837-S837)</f>
        <v/>
      </c>
      <c r="Z837" s="30">
        <f>IF(W837="","",W837-S837)</f>
        <v/>
      </c>
      <c r="AA837" s="24">
        <f>MATCH(J837,Matches!$A:$A,0)</f>
        <v/>
      </c>
      <c r="AB837" s="33" t="n"/>
      <c r="AC837" s="33" t="n">
        <v>1.23732187233825</v>
      </c>
      <c r="AD837" s="24" t="n"/>
      <c r="AE837" s="24" t="n">
        <v>8</v>
      </c>
      <c r="AF837" s="33" t="n"/>
      <c r="AG837" s="33" t="n"/>
    </row>
    <row r="838">
      <c r="A838" s="24" t="inlineStr">
        <is>
          <t>Blackburn|31</t>
        </is>
      </c>
      <c r="B838" s="24" t="inlineStr">
        <is>
          <t>E1</t>
        </is>
      </c>
      <c r="C838" s="24" t="inlineStr">
        <is>
          <t>Championship</t>
        </is>
      </c>
      <c r="D838" s="24" t="inlineStr">
        <is>
          <t>Blackburn</t>
        </is>
      </c>
      <c r="E838" s="24" t="n">
        <v>31</v>
      </c>
      <c r="F838" s="24" t="n">
        <v>8</v>
      </c>
      <c r="G838" s="29" t="n">
        <v>46431.625</v>
      </c>
      <c r="H838" s="24" t="inlineStr">
        <is>
          <t>Millwall</t>
        </is>
      </c>
      <c r="I838" s="24" t="inlineStr">
        <is>
          <t>A</t>
        </is>
      </c>
      <c r="J838" s="24" t="inlineStr">
        <is>
          <t>E1-Millwall-Blackbur</t>
        </is>
      </c>
      <c r="K838" s="24" t="n">
        <v>10</v>
      </c>
      <c r="L838" s="11">
        <f>IF(INDEX(Matches!$X:$X,AA838)=0,"",IF(I838="H",INDEX(Matches!$H:$H,AA838),INDEX(Matches!$I:$I,AA838)))</f>
        <v/>
      </c>
      <c r="M838" s="11">
        <f>IF(INDEX(Matches!$X:$X,AA838)=0,"",IF(I838="H",INDEX(Matches!$I:$I,AA838),INDEX(Matches!$H:$H,AA838)))</f>
        <v/>
      </c>
      <c r="N838" s="11">
        <f>IF(L838="","",IF(L838&gt;M838,"W",IF(L838=M838,"D","L")))</f>
        <v/>
      </c>
      <c r="O838" s="11">
        <f>IF(L838="","",IF(L838&gt;M838,3,IF(L838=M838,1,0)))</f>
        <v/>
      </c>
      <c r="P838" s="31">
        <f>IF(I838="H",INDEX(Matches!$L:$L,AA838),INDEX(Matches!$N:$N,AA838))</f>
        <v/>
      </c>
      <c r="Q838" s="31">
        <f>INDEX(Matches!$M:$M,AA838)</f>
        <v/>
      </c>
      <c r="R838" s="31">
        <f>IF(I838="H",INDEX(Matches!$N:$N,AA838),INDEX(Matches!$L:$L,AA838))</f>
        <v/>
      </c>
      <c r="S838" s="33">
        <f>IF(I838="H",INDEX(Matches!$O:$O,AA838),INDEX(Matches!$P:$P,AA838))</f>
        <v/>
      </c>
      <c r="T838" s="33">
        <f>IF(INDEX(Matches!$J:$J,AA838)="","",IF(I838="H",INDEX(Matches!$J:$J,AA838),INDEX(Matches!$K:$K,AA838)))</f>
        <v/>
      </c>
      <c r="U838" s="33">
        <f>IF(INDEX(Matches!$K:$K,AA838)="","",IF(I838="H",INDEX(Matches!$K:$K,AA838),INDEX(Matches!$J:$J,AA838)))</f>
        <v/>
      </c>
      <c r="V838" s="30">
        <f>IF(T838="","",T838-U838)</f>
        <v/>
      </c>
      <c r="W838" s="33">
        <f>IF(I838="H",INDEX(Matches!$T:$T,AA838),INDEX(Matches!$U:$U,AA838))</f>
        <v/>
      </c>
      <c r="X838" s="11">
        <f>INDEX(Matches!$X:$X,AA838)</f>
        <v/>
      </c>
      <c r="Y838" s="30">
        <f>IF(O838="","",O838-S838)</f>
        <v/>
      </c>
      <c r="Z838" s="30">
        <f>IF(W838="","",W838-S838)</f>
        <v/>
      </c>
      <c r="AA838" s="24">
        <f>MATCH(J838,Matches!$A:$A,0)</f>
        <v/>
      </c>
      <c r="AB838" s="33" t="n"/>
      <c r="AC838" s="33" t="n">
        <v>0.924672309746265</v>
      </c>
      <c r="AD838" s="24" t="n"/>
      <c r="AE838" s="24" t="n">
        <v>8</v>
      </c>
      <c r="AF838" s="33" t="n"/>
      <c r="AG838" s="33" t="n"/>
    </row>
    <row r="839">
      <c r="A839" s="24" t="inlineStr">
        <is>
          <t>Blackburn|32</t>
        </is>
      </c>
      <c r="B839" s="24" t="inlineStr">
        <is>
          <t>E1</t>
        </is>
      </c>
      <c r="C839" s="24" t="inlineStr">
        <is>
          <t>Championship</t>
        </is>
      </c>
      <c r="D839" s="24" t="inlineStr">
        <is>
          <t>Blackburn</t>
        </is>
      </c>
      <c r="E839" s="24" t="n">
        <v>32</v>
      </c>
      <c r="F839" s="24" t="n">
        <v>8</v>
      </c>
      <c r="G839" s="29" t="n">
        <v>46434.82291666666</v>
      </c>
      <c r="H839" s="24" t="inlineStr">
        <is>
          <t>Bristol City</t>
        </is>
      </c>
      <c r="I839" s="24" t="inlineStr">
        <is>
          <t>H</t>
        </is>
      </c>
      <c r="J839" s="24" t="inlineStr">
        <is>
          <t>E1-Blackbur-BristolC</t>
        </is>
      </c>
      <c r="K839" s="24" t="n">
        <v>14</v>
      </c>
      <c r="L839" s="11">
        <f>IF(INDEX(Matches!$X:$X,AA839)=0,"",IF(I839="H",INDEX(Matches!$H:$H,AA839),INDEX(Matches!$I:$I,AA839)))</f>
        <v/>
      </c>
      <c r="M839" s="11">
        <f>IF(INDEX(Matches!$X:$X,AA839)=0,"",IF(I839="H",INDEX(Matches!$I:$I,AA839),INDEX(Matches!$H:$H,AA839)))</f>
        <v/>
      </c>
      <c r="N839" s="11">
        <f>IF(L839="","",IF(L839&gt;M839,"W",IF(L839=M839,"D","L")))</f>
        <v/>
      </c>
      <c r="O839" s="11">
        <f>IF(L839="","",IF(L839&gt;M839,3,IF(L839=M839,1,0)))</f>
        <v/>
      </c>
      <c r="P839" s="31">
        <f>IF(I839="H",INDEX(Matches!$L:$L,AA839),INDEX(Matches!$N:$N,AA839))</f>
        <v/>
      </c>
      <c r="Q839" s="31">
        <f>INDEX(Matches!$M:$M,AA839)</f>
        <v/>
      </c>
      <c r="R839" s="31">
        <f>IF(I839="H",INDEX(Matches!$N:$N,AA839),INDEX(Matches!$L:$L,AA839))</f>
        <v/>
      </c>
      <c r="S839" s="33">
        <f>IF(I839="H",INDEX(Matches!$O:$O,AA839),INDEX(Matches!$P:$P,AA839))</f>
        <v/>
      </c>
      <c r="T839" s="33">
        <f>IF(INDEX(Matches!$J:$J,AA839)="","",IF(I839="H",INDEX(Matches!$J:$J,AA839),INDEX(Matches!$K:$K,AA839)))</f>
        <v/>
      </c>
      <c r="U839" s="33">
        <f>IF(INDEX(Matches!$K:$K,AA839)="","",IF(I839="H",INDEX(Matches!$K:$K,AA839),INDEX(Matches!$J:$J,AA839)))</f>
        <v/>
      </c>
      <c r="V839" s="30">
        <f>IF(T839="","",T839-U839)</f>
        <v/>
      </c>
      <c r="W839" s="33">
        <f>IF(I839="H",INDEX(Matches!$T:$T,AA839),INDEX(Matches!$U:$U,AA839))</f>
        <v/>
      </c>
      <c r="X839" s="11">
        <f>INDEX(Matches!$X:$X,AA839)</f>
        <v/>
      </c>
      <c r="Y839" s="30">
        <f>IF(O839="","",O839-S839)</f>
        <v/>
      </c>
      <c r="Z839" s="30">
        <f>IF(W839="","",W839-S839)</f>
        <v/>
      </c>
      <c r="AA839" s="24">
        <f>MATCH(J839,Matches!$A:$A,0)</f>
        <v/>
      </c>
      <c r="AB839" s="33" t="n"/>
      <c r="AC839" s="33" t="n">
        <v>1.388764428927469</v>
      </c>
      <c r="AD839" s="24" t="n"/>
      <c r="AE839" s="24" t="n">
        <v>8</v>
      </c>
      <c r="AF839" s="33" t="n"/>
      <c r="AG839" s="33" t="n"/>
    </row>
    <row r="840">
      <c r="A840" s="24" t="inlineStr">
        <is>
          <t>Blackburn|33</t>
        </is>
      </c>
      <c r="B840" s="24" t="inlineStr">
        <is>
          <t>E1</t>
        </is>
      </c>
      <c r="C840" s="24" t="inlineStr">
        <is>
          <t>Championship</t>
        </is>
      </c>
      <c r="D840" s="24" t="inlineStr">
        <is>
          <t>Blackburn</t>
        </is>
      </c>
      <c r="E840" s="24" t="n">
        <v>33</v>
      </c>
      <c r="F840" s="24" t="n">
        <v>9</v>
      </c>
      <c r="G840" s="29" t="n">
        <v>46438.625</v>
      </c>
      <c r="H840" s="24" t="inlineStr">
        <is>
          <t>Portsmouth</t>
        </is>
      </c>
      <c r="I840" s="24" t="inlineStr">
        <is>
          <t>H</t>
        </is>
      </c>
      <c r="J840" s="24" t="inlineStr">
        <is>
          <t>E1-Blackbur-Portsmou</t>
        </is>
      </c>
      <c r="K840" s="24" t="n">
        <v>18</v>
      </c>
      <c r="L840" s="11">
        <f>IF(INDEX(Matches!$X:$X,AA840)=0,"",IF(I840="H",INDEX(Matches!$H:$H,AA840),INDEX(Matches!$I:$I,AA840)))</f>
        <v/>
      </c>
      <c r="M840" s="11">
        <f>IF(INDEX(Matches!$X:$X,AA840)=0,"",IF(I840="H",INDEX(Matches!$I:$I,AA840),INDEX(Matches!$H:$H,AA840)))</f>
        <v/>
      </c>
      <c r="N840" s="11">
        <f>IF(L840="","",IF(L840&gt;M840,"W",IF(L840=M840,"D","L")))</f>
        <v/>
      </c>
      <c r="O840" s="11">
        <f>IF(L840="","",IF(L840&gt;M840,3,IF(L840=M840,1,0)))</f>
        <v/>
      </c>
      <c r="P840" s="31">
        <f>IF(I840="H",INDEX(Matches!$L:$L,AA840),INDEX(Matches!$N:$N,AA840))</f>
        <v/>
      </c>
      <c r="Q840" s="31">
        <f>INDEX(Matches!$M:$M,AA840)</f>
        <v/>
      </c>
      <c r="R840" s="31">
        <f>IF(I840="H",INDEX(Matches!$N:$N,AA840),INDEX(Matches!$L:$L,AA840))</f>
        <v/>
      </c>
      <c r="S840" s="33">
        <f>IF(I840="H",INDEX(Matches!$O:$O,AA840),INDEX(Matches!$P:$P,AA840))</f>
        <v/>
      </c>
      <c r="T840" s="33">
        <f>IF(INDEX(Matches!$J:$J,AA840)="","",IF(I840="H",INDEX(Matches!$J:$J,AA840),INDEX(Matches!$K:$K,AA840)))</f>
        <v/>
      </c>
      <c r="U840" s="33">
        <f>IF(INDEX(Matches!$K:$K,AA840)="","",IF(I840="H",INDEX(Matches!$K:$K,AA840),INDEX(Matches!$J:$J,AA840)))</f>
        <v/>
      </c>
      <c r="V840" s="30">
        <f>IF(T840="","",T840-U840)</f>
        <v/>
      </c>
      <c r="W840" s="33">
        <f>IF(I840="H",INDEX(Matches!$T:$T,AA840),INDEX(Matches!$U:$U,AA840))</f>
        <v/>
      </c>
      <c r="X840" s="11">
        <f>INDEX(Matches!$X:$X,AA840)</f>
        <v/>
      </c>
      <c r="Y840" s="30">
        <f>IF(O840="","",O840-S840)</f>
        <v/>
      </c>
      <c r="Z840" s="30">
        <f>IF(W840="","",W840-S840)</f>
        <v/>
      </c>
      <c r="AA840" s="24">
        <f>MATCH(J840,Matches!$A:$A,0)</f>
        <v/>
      </c>
      <c r="AB840" s="33" t="n"/>
      <c r="AC840" s="33" t="n">
        <v>1.440535538426722</v>
      </c>
      <c r="AD840" s="24" t="n"/>
      <c r="AE840" s="24" t="n">
        <v>9</v>
      </c>
      <c r="AF840" s="33" t="n"/>
      <c r="AG840" s="33" t="n"/>
    </row>
    <row r="841">
      <c r="A841" s="24" t="inlineStr">
        <is>
          <t>Blackburn|34</t>
        </is>
      </c>
      <c r="B841" s="24" t="inlineStr">
        <is>
          <t>E1</t>
        </is>
      </c>
      <c r="C841" s="24" t="inlineStr">
        <is>
          <t>Championship</t>
        </is>
      </c>
      <c r="D841" s="24" t="inlineStr">
        <is>
          <t>Blackburn</t>
        </is>
      </c>
      <c r="E841" s="24" t="n">
        <v>34</v>
      </c>
      <c r="F841" s="24" t="n">
        <v>9</v>
      </c>
      <c r="G841" s="29" t="n">
        <v>46445.625</v>
      </c>
      <c r="H841" s="24" t="inlineStr">
        <is>
          <t>Cardiff</t>
        </is>
      </c>
      <c r="I841" s="24" t="inlineStr">
        <is>
          <t>A</t>
        </is>
      </c>
      <c r="J841" s="24" t="inlineStr">
        <is>
          <t>E1-Cardiff-Blackbur</t>
        </is>
      </c>
      <c r="K841" s="24" t="n">
        <v>21</v>
      </c>
      <c r="L841" s="11">
        <f>IF(INDEX(Matches!$X:$X,AA841)=0,"",IF(I841="H",INDEX(Matches!$H:$H,AA841),INDEX(Matches!$I:$I,AA841)))</f>
        <v/>
      </c>
      <c r="M841" s="11">
        <f>IF(INDEX(Matches!$X:$X,AA841)=0,"",IF(I841="H",INDEX(Matches!$I:$I,AA841),INDEX(Matches!$H:$H,AA841)))</f>
        <v/>
      </c>
      <c r="N841" s="11">
        <f>IF(L841="","",IF(L841&gt;M841,"W",IF(L841=M841,"D","L")))</f>
        <v/>
      </c>
      <c r="O841" s="11">
        <f>IF(L841="","",IF(L841&gt;M841,3,IF(L841=M841,1,0)))</f>
        <v/>
      </c>
      <c r="P841" s="31">
        <f>IF(I841="H",INDEX(Matches!$L:$L,AA841),INDEX(Matches!$N:$N,AA841))</f>
        <v/>
      </c>
      <c r="Q841" s="31">
        <f>INDEX(Matches!$M:$M,AA841)</f>
        <v/>
      </c>
      <c r="R841" s="31">
        <f>IF(I841="H",INDEX(Matches!$N:$N,AA841),INDEX(Matches!$L:$L,AA841))</f>
        <v/>
      </c>
      <c r="S841" s="33">
        <f>IF(I841="H",INDEX(Matches!$O:$O,AA841),INDEX(Matches!$P:$P,AA841))</f>
        <v/>
      </c>
      <c r="T841" s="33">
        <f>IF(INDEX(Matches!$J:$J,AA841)="","",IF(I841="H",INDEX(Matches!$J:$J,AA841),INDEX(Matches!$K:$K,AA841)))</f>
        <v/>
      </c>
      <c r="U841" s="33">
        <f>IF(INDEX(Matches!$K:$K,AA841)="","",IF(I841="H",INDEX(Matches!$K:$K,AA841),INDEX(Matches!$J:$J,AA841)))</f>
        <v/>
      </c>
      <c r="V841" s="30">
        <f>IF(T841="","",T841-U841)</f>
        <v/>
      </c>
      <c r="W841" s="33">
        <f>IF(I841="H",INDEX(Matches!$T:$T,AA841),INDEX(Matches!$U:$U,AA841))</f>
        <v/>
      </c>
      <c r="X841" s="11">
        <f>INDEX(Matches!$X:$X,AA841)</f>
        <v/>
      </c>
      <c r="Y841" s="30">
        <f>IF(O841="","",O841-S841)</f>
        <v/>
      </c>
      <c r="Z841" s="30">
        <f>IF(W841="","",W841-S841)</f>
        <v/>
      </c>
      <c r="AA841" s="24">
        <f>MATCH(J841,Matches!$A:$A,0)</f>
        <v/>
      </c>
      <c r="AB841" s="33" t="n"/>
      <c r="AC841" s="33" t="n">
        <v>1.171007539653996</v>
      </c>
      <c r="AD841" s="24" t="n"/>
      <c r="AE841" s="24" t="n">
        <v>9</v>
      </c>
      <c r="AF841" s="33" t="n"/>
      <c r="AG841" s="33" t="n"/>
    </row>
    <row r="842">
      <c r="A842" s="24" t="inlineStr">
        <is>
          <t>Blackburn|35</t>
        </is>
      </c>
      <c r="B842" s="24" t="inlineStr">
        <is>
          <t>E1</t>
        </is>
      </c>
      <c r="C842" s="24" t="inlineStr">
        <is>
          <t>Championship</t>
        </is>
      </c>
      <c r="D842" s="24" t="inlineStr">
        <is>
          <t>Blackburn</t>
        </is>
      </c>
      <c r="E842" s="24" t="n">
        <v>35</v>
      </c>
      <c r="F842" s="24" t="n">
        <v>9</v>
      </c>
      <c r="G842" s="29" t="n">
        <v>46448.82291666666</v>
      </c>
      <c r="H842" s="24" t="inlineStr">
        <is>
          <t>Middlesbrough</t>
        </is>
      </c>
      <c r="I842" s="24" t="inlineStr">
        <is>
          <t>A</t>
        </is>
      </c>
      <c r="J842" s="24" t="inlineStr">
        <is>
          <t>E1-Middlesb-Blackbur</t>
        </is>
      </c>
      <c r="K842" s="24" t="n">
        <v>3</v>
      </c>
      <c r="L842" s="11">
        <f>IF(INDEX(Matches!$X:$X,AA842)=0,"",IF(I842="H",INDEX(Matches!$H:$H,AA842),INDEX(Matches!$I:$I,AA842)))</f>
        <v/>
      </c>
      <c r="M842" s="11">
        <f>IF(INDEX(Matches!$X:$X,AA842)=0,"",IF(I842="H",INDEX(Matches!$I:$I,AA842),INDEX(Matches!$H:$H,AA842)))</f>
        <v/>
      </c>
      <c r="N842" s="11">
        <f>IF(L842="","",IF(L842&gt;M842,"W",IF(L842=M842,"D","L")))</f>
        <v/>
      </c>
      <c r="O842" s="11">
        <f>IF(L842="","",IF(L842&gt;M842,3,IF(L842=M842,1,0)))</f>
        <v/>
      </c>
      <c r="P842" s="31">
        <f>IF(I842="H",INDEX(Matches!$L:$L,AA842),INDEX(Matches!$N:$N,AA842))</f>
        <v/>
      </c>
      <c r="Q842" s="31">
        <f>INDEX(Matches!$M:$M,AA842)</f>
        <v/>
      </c>
      <c r="R842" s="31">
        <f>IF(I842="H",INDEX(Matches!$N:$N,AA842),INDEX(Matches!$L:$L,AA842))</f>
        <v/>
      </c>
      <c r="S842" s="33">
        <f>IF(I842="H",INDEX(Matches!$O:$O,AA842),INDEX(Matches!$P:$P,AA842))</f>
        <v/>
      </c>
      <c r="T842" s="33">
        <f>IF(INDEX(Matches!$J:$J,AA842)="","",IF(I842="H",INDEX(Matches!$J:$J,AA842),INDEX(Matches!$K:$K,AA842)))</f>
        <v/>
      </c>
      <c r="U842" s="33">
        <f>IF(INDEX(Matches!$K:$K,AA842)="","",IF(I842="H",INDEX(Matches!$K:$K,AA842),INDEX(Matches!$J:$J,AA842)))</f>
        <v/>
      </c>
      <c r="V842" s="30">
        <f>IF(T842="","",T842-U842)</f>
        <v/>
      </c>
      <c r="W842" s="33">
        <f>IF(I842="H",INDEX(Matches!$T:$T,AA842),INDEX(Matches!$U:$U,AA842))</f>
        <v/>
      </c>
      <c r="X842" s="11">
        <f>INDEX(Matches!$X:$X,AA842)</f>
        <v/>
      </c>
      <c r="Y842" s="30">
        <f>IF(O842="","",O842-S842)</f>
        <v/>
      </c>
      <c r="Z842" s="30">
        <f>IF(W842="","",W842-S842)</f>
        <v/>
      </c>
      <c r="AA842" s="24">
        <f>MATCH(J842,Matches!$A:$A,0)</f>
        <v/>
      </c>
      <c r="AB842" s="33" t="n"/>
      <c r="AC842" s="33" t="n">
        <v>0.8164025735047353</v>
      </c>
      <c r="AD842" s="24" t="n"/>
      <c r="AE842" s="24" t="n">
        <v>9</v>
      </c>
      <c r="AF842" s="33" t="n"/>
      <c r="AG842" s="33" t="n"/>
    </row>
    <row r="843">
      <c r="A843" s="24" t="inlineStr">
        <is>
          <t>Blackburn|36</t>
        </is>
      </c>
      <c r="B843" s="24" t="inlineStr">
        <is>
          <t>E1</t>
        </is>
      </c>
      <c r="C843" s="24" t="inlineStr">
        <is>
          <t>Championship</t>
        </is>
      </c>
      <c r="D843" s="24" t="inlineStr">
        <is>
          <t>Blackburn</t>
        </is>
      </c>
      <c r="E843" s="24" t="n">
        <v>36</v>
      </c>
      <c r="F843" s="24" t="n">
        <v>9</v>
      </c>
      <c r="G843" s="29" t="n">
        <v>46452.625</v>
      </c>
      <c r="H843" s="24" t="inlineStr">
        <is>
          <t>Wolves</t>
        </is>
      </c>
      <c r="I843" s="24" t="inlineStr">
        <is>
          <t>H</t>
        </is>
      </c>
      <c r="J843" s="24" t="inlineStr">
        <is>
          <t>E1-Blackbur-Wolves</t>
        </is>
      </c>
      <c r="K843" s="24" t="n">
        <v>2</v>
      </c>
      <c r="L843" s="11">
        <f>IF(INDEX(Matches!$X:$X,AA843)=0,"",IF(I843="H",INDEX(Matches!$H:$H,AA843),INDEX(Matches!$I:$I,AA843)))</f>
        <v/>
      </c>
      <c r="M843" s="11">
        <f>IF(INDEX(Matches!$X:$X,AA843)=0,"",IF(I843="H",INDEX(Matches!$I:$I,AA843),INDEX(Matches!$H:$H,AA843)))</f>
        <v/>
      </c>
      <c r="N843" s="11">
        <f>IF(L843="","",IF(L843&gt;M843,"W",IF(L843=M843,"D","L")))</f>
        <v/>
      </c>
      <c r="O843" s="11">
        <f>IF(L843="","",IF(L843&gt;M843,3,IF(L843=M843,1,0)))</f>
        <v/>
      </c>
      <c r="P843" s="31">
        <f>IF(I843="H",INDEX(Matches!$L:$L,AA843),INDEX(Matches!$N:$N,AA843))</f>
        <v/>
      </c>
      <c r="Q843" s="31">
        <f>INDEX(Matches!$M:$M,AA843)</f>
        <v/>
      </c>
      <c r="R843" s="31">
        <f>IF(I843="H",INDEX(Matches!$N:$N,AA843),INDEX(Matches!$L:$L,AA843))</f>
        <v/>
      </c>
      <c r="S843" s="33">
        <f>IF(I843="H",INDEX(Matches!$O:$O,AA843),INDEX(Matches!$P:$P,AA843))</f>
        <v/>
      </c>
      <c r="T843" s="33">
        <f>IF(INDEX(Matches!$J:$J,AA843)="","",IF(I843="H",INDEX(Matches!$J:$J,AA843),INDEX(Matches!$K:$K,AA843)))</f>
        <v/>
      </c>
      <c r="U843" s="33">
        <f>IF(INDEX(Matches!$K:$K,AA843)="","",IF(I843="H",INDEX(Matches!$K:$K,AA843),INDEX(Matches!$J:$J,AA843)))</f>
        <v/>
      </c>
      <c r="V843" s="30">
        <f>IF(T843="","",T843-U843)</f>
        <v/>
      </c>
      <c r="W843" s="33">
        <f>IF(I843="H",INDEX(Matches!$T:$T,AA843),INDEX(Matches!$U:$U,AA843))</f>
        <v/>
      </c>
      <c r="X843" s="11">
        <f>INDEX(Matches!$X:$X,AA843)</f>
        <v/>
      </c>
      <c r="Y843" s="30">
        <f>IF(O843="","",O843-S843)</f>
        <v/>
      </c>
      <c r="Z843" s="30">
        <f>IF(W843="","",W843-S843)</f>
        <v/>
      </c>
      <c r="AA843" s="24">
        <f>MATCH(J843,Matches!$A:$A,0)</f>
        <v/>
      </c>
      <c r="AB843" s="33" t="n"/>
      <c r="AC843" s="33" t="n">
        <v>1.054919095220709</v>
      </c>
      <c r="AD843" s="24" t="n"/>
      <c r="AE843" s="24" t="n">
        <v>9</v>
      </c>
      <c r="AF843" s="33" t="n"/>
      <c r="AG843" s="33" t="n"/>
    </row>
    <row r="844">
      <c r="A844" s="24" t="inlineStr">
        <is>
          <t>Blackburn|37</t>
        </is>
      </c>
      <c r="B844" s="24" t="inlineStr">
        <is>
          <t>E1</t>
        </is>
      </c>
      <c r="C844" s="24" t="inlineStr">
        <is>
          <t>Championship</t>
        </is>
      </c>
      <c r="D844" s="24" t="inlineStr">
        <is>
          <t>Blackburn</t>
        </is>
      </c>
      <c r="E844" s="24" t="n">
        <v>37</v>
      </c>
      <c r="F844" s="24" t="n">
        <v>10</v>
      </c>
      <c r="G844" s="29" t="n">
        <v>46459.625</v>
      </c>
      <c r="H844" s="24" t="inlineStr">
        <is>
          <t>Charlton</t>
        </is>
      </c>
      <c r="I844" s="24" t="inlineStr">
        <is>
          <t>A</t>
        </is>
      </c>
      <c r="J844" s="24" t="inlineStr">
        <is>
          <t>E1-Charlton-Blackbur</t>
        </is>
      </c>
      <c r="K844" s="24" t="n">
        <v>23</v>
      </c>
      <c r="L844" s="11">
        <f>IF(INDEX(Matches!$X:$X,AA844)=0,"",IF(I844="H",INDEX(Matches!$H:$H,AA844),INDEX(Matches!$I:$I,AA844)))</f>
        <v/>
      </c>
      <c r="M844" s="11">
        <f>IF(INDEX(Matches!$X:$X,AA844)=0,"",IF(I844="H",INDEX(Matches!$I:$I,AA844),INDEX(Matches!$H:$H,AA844)))</f>
        <v/>
      </c>
      <c r="N844" s="11">
        <f>IF(L844="","",IF(L844&gt;M844,"W",IF(L844=M844,"D","L")))</f>
        <v/>
      </c>
      <c r="O844" s="11">
        <f>IF(L844="","",IF(L844&gt;M844,3,IF(L844=M844,1,0)))</f>
        <v/>
      </c>
      <c r="P844" s="31">
        <f>IF(I844="H",INDEX(Matches!$L:$L,AA844),INDEX(Matches!$N:$N,AA844))</f>
        <v/>
      </c>
      <c r="Q844" s="31">
        <f>INDEX(Matches!$M:$M,AA844)</f>
        <v/>
      </c>
      <c r="R844" s="31">
        <f>IF(I844="H",INDEX(Matches!$N:$N,AA844),INDEX(Matches!$L:$L,AA844))</f>
        <v/>
      </c>
      <c r="S844" s="33">
        <f>IF(I844="H",INDEX(Matches!$O:$O,AA844),INDEX(Matches!$P:$P,AA844))</f>
        <v/>
      </c>
      <c r="T844" s="33">
        <f>IF(INDEX(Matches!$J:$J,AA844)="","",IF(I844="H",INDEX(Matches!$J:$J,AA844),INDEX(Matches!$K:$K,AA844)))</f>
        <v/>
      </c>
      <c r="U844" s="33">
        <f>IF(INDEX(Matches!$K:$K,AA844)="","",IF(I844="H",INDEX(Matches!$K:$K,AA844),INDEX(Matches!$J:$J,AA844)))</f>
        <v/>
      </c>
      <c r="V844" s="30">
        <f>IF(T844="","",T844-U844)</f>
        <v/>
      </c>
      <c r="W844" s="33">
        <f>IF(I844="H",INDEX(Matches!$T:$T,AA844),INDEX(Matches!$U:$U,AA844))</f>
        <v/>
      </c>
      <c r="X844" s="11">
        <f>INDEX(Matches!$X:$X,AA844)</f>
        <v/>
      </c>
      <c r="Y844" s="30">
        <f>IF(O844="","",O844-S844)</f>
        <v/>
      </c>
      <c r="Z844" s="30">
        <f>IF(W844="","",W844-S844)</f>
        <v/>
      </c>
      <c r="AA844" s="24">
        <f>MATCH(J844,Matches!$A:$A,0)</f>
        <v/>
      </c>
      <c r="AB844" s="33" t="n"/>
      <c r="AC844" s="33" t="n">
        <v>1.279986264644799</v>
      </c>
      <c r="AD844" s="24" t="n"/>
      <c r="AE844" s="24" t="n">
        <v>10</v>
      </c>
      <c r="AF844" s="33" t="n"/>
      <c r="AG844" s="33" t="n"/>
    </row>
    <row r="845">
      <c r="A845" s="24" t="inlineStr">
        <is>
          <t>Blackburn|38</t>
        </is>
      </c>
      <c r="B845" s="24" t="inlineStr">
        <is>
          <t>E1</t>
        </is>
      </c>
      <c r="C845" s="24" t="inlineStr">
        <is>
          <t>Championship</t>
        </is>
      </c>
      <c r="D845" s="24" t="inlineStr">
        <is>
          <t>Blackburn</t>
        </is>
      </c>
      <c r="E845" s="24" t="n">
        <v>38</v>
      </c>
      <c r="F845" s="24" t="n">
        <v>10</v>
      </c>
      <c r="G845" s="29" t="n">
        <v>46463.82291666666</v>
      </c>
      <c r="H845" s="24" t="inlineStr">
        <is>
          <t>Bolton</t>
        </is>
      </c>
      <c r="I845" s="24" t="inlineStr">
        <is>
          <t>H</t>
        </is>
      </c>
      <c r="J845" s="24" t="inlineStr">
        <is>
          <t>E1-Blackbur-Bolton</t>
        </is>
      </c>
      <c r="K845" s="24" t="n">
        <v>22</v>
      </c>
      <c r="L845" s="11">
        <f>IF(INDEX(Matches!$X:$X,AA845)=0,"",IF(I845="H",INDEX(Matches!$H:$H,AA845),INDEX(Matches!$I:$I,AA845)))</f>
        <v/>
      </c>
      <c r="M845" s="11">
        <f>IF(INDEX(Matches!$X:$X,AA845)=0,"",IF(I845="H",INDEX(Matches!$I:$I,AA845),INDEX(Matches!$H:$H,AA845)))</f>
        <v/>
      </c>
      <c r="N845" s="11">
        <f>IF(L845="","",IF(L845&gt;M845,"W",IF(L845=M845,"D","L")))</f>
        <v/>
      </c>
      <c r="O845" s="11">
        <f>IF(L845="","",IF(L845&gt;M845,3,IF(L845=M845,1,0)))</f>
        <v/>
      </c>
      <c r="P845" s="31">
        <f>IF(I845="H",INDEX(Matches!$L:$L,AA845),INDEX(Matches!$N:$N,AA845))</f>
        <v/>
      </c>
      <c r="Q845" s="31">
        <f>INDEX(Matches!$M:$M,AA845)</f>
        <v/>
      </c>
      <c r="R845" s="31">
        <f>IF(I845="H",INDEX(Matches!$N:$N,AA845),INDEX(Matches!$L:$L,AA845))</f>
        <v/>
      </c>
      <c r="S845" s="33">
        <f>IF(I845="H",INDEX(Matches!$O:$O,AA845),INDEX(Matches!$P:$P,AA845))</f>
        <v/>
      </c>
      <c r="T845" s="33">
        <f>IF(INDEX(Matches!$J:$J,AA845)="","",IF(I845="H",INDEX(Matches!$J:$J,AA845),INDEX(Matches!$K:$K,AA845)))</f>
        <v/>
      </c>
      <c r="U845" s="33">
        <f>IF(INDEX(Matches!$K:$K,AA845)="","",IF(I845="H",INDEX(Matches!$K:$K,AA845),INDEX(Matches!$J:$J,AA845)))</f>
        <v/>
      </c>
      <c r="V845" s="30">
        <f>IF(T845="","",T845-U845)</f>
        <v/>
      </c>
      <c r="W845" s="33">
        <f>IF(I845="H",INDEX(Matches!$T:$T,AA845),INDEX(Matches!$U:$U,AA845))</f>
        <v/>
      </c>
      <c r="X845" s="11">
        <f>INDEX(Matches!$X:$X,AA845)</f>
        <v/>
      </c>
      <c r="Y845" s="30">
        <f>IF(O845="","",O845-S845)</f>
        <v/>
      </c>
      <c r="Z845" s="30">
        <f>IF(W845="","",W845-S845)</f>
        <v/>
      </c>
      <c r="AA845" s="24">
        <f>MATCH(J845,Matches!$A:$A,0)</f>
        <v/>
      </c>
      <c r="AB845" s="33" t="n"/>
      <c r="AC845" s="33" t="n">
        <v>1.596086696142619</v>
      </c>
      <c r="AD845" s="24" t="n"/>
      <c r="AE845" s="24" t="n">
        <v>10</v>
      </c>
      <c r="AF845" s="33" t="n"/>
      <c r="AG845" s="33" t="n"/>
    </row>
    <row r="846">
      <c r="A846" s="24" t="inlineStr">
        <is>
          <t>Blackburn|39</t>
        </is>
      </c>
      <c r="B846" s="24" t="inlineStr">
        <is>
          <t>E1</t>
        </is>
      </c>
      <c r="C846" s="24" t="inlineStr">
        <is>
          <t>Championship</t>
        </is>
      </c>
      <c r="D846" s="24" t="inlineStr">
        <is>
          <t>Blackburn</t>
        </is>
      </c>
      <c r="E846" s="24" t="n">
        <v>39</v>
      </c>
      <c r="F846" s="24" t="n">
        <v>10</v>
      </c>
      <c r="G846" s="29" t="n">
        <v>46466.625</v>
      </c>
      <c r="H846" s="24" t="inlineStr">
        <is>
          <t>Birmingham</t>
        </is>
      </c>
      <c r="I846" s="24" t="inlineStr">
        <is>
          <t>A</t>
        </is>
      </c>
      <c r="J846" s="24" t="inlineStr">
        <is>
          <t>E1-Birmingh-Blackbur</t>
        </is>
      </c>
      <c r="K846" s="24" t="n">
        <v>6</v>
      </c>
      <c r="L846" s="11">
        <f>IF(INDEX(Matches!$X:$X,AA846)=0,"",IF(I846="H",INDEX(Matches!$H:$H,AA846),INDEX(Matches!$I:$I,AA846)))</f>
        <v/>
      </c>
      <c r="M846" s="11">
        <f>IF(INDEX(Matches!$X:$X,AA846)=0,"",IF(I846="H",INDEX(Matches!$I:$I,AA846),INDEX(Matches!$H:$H,AA846)))</f>
        <v/>
      </c>
      <c r="N846" s="11">
        <f>IF(L846="","",IF(L846&gt;M846,"W",IF(L846=M846,"D","L")))</f>
        <v/>
      </c>
      <c r="O846" s="11">
        <f>IF(L846="","",IF(L846&gt;M846,3,IF(L846=M846,1,0)))</f>
        <v/>
      </c>
      <c r="P846" s="31">
        <f>IF(I846="H",INDEX(Matches!$L:$L,AA846),INDEX(Matches!$N:$N,AA846))</f>
        <v/>
      </c>
      <c r="Q846" s="31">
        <f>INDEX(Matches!$M:$M,AA846)</f>
        <v/>
      </c>
      <c r="R846" s="31">
        <f>IF(I846="H",INDEX(Matches!$N:$N,AA846),INDEX(Matches!$L:$L,AA846))</f>
        <v/>
      </c>
      <c r="S846" s="33">
        <f>IF(I846="H",INDEX(Matches!$O:$O,AA846),INDEX(Matches!$P:$P,AA846))</f>
        <v/>
      </c>
      <c r="T846" s="33">
        <f>IF(INDEX(Matches!$J:$J,AA846)="","",IF(I846="H",INDEX(Matches!$J:$J,AA846),INDEX(Matches!$K:$K,AA846)))</f>
        <v/>
      </c>
      <c r="U846" s="33">
        <f>IF(INDEX(Matches!$K:$K,AA846)="","",IF(I846="H",INDEX(Matches!$K:$K,AA846),INDEX(Matches!$J:$J,AA846)))</f>
        <v/>
      </c>
      <c r="V846" s="30">
        <f>IF(T846="","",T846-U846)</f>
        <v/>
      </c>
      <c r="W846" s="33">
        <f>IF(I846="H",INDEX(Matches!$T:$T,AA846),INDEX(Matches!$U:$U,AA846))</f>
        <v/>
      </c>
      <c r="X846" s="11">
        <f>INDEX(Matches!$X:$X,AA846)</f>
        <v/>
      </c>
      <c r="Y846" s="30">
        <f>IF(O846="","",O846-S846)</f>
        <v/>
      </c>
      <c r="Z846" s="30">
        <f>IF(W846="","",W846-S846)</f>
        <v/>
      </c>
      <c r="AA846" s="24">
        <f>MATCH(J846,Matches!$A:$A,0)</f>
        <v/>
      </c>
      <c r="AB846" s="33" t="n"/>
      <c r="AC846" s="33" t="n">
        <v>0.8781474013923567</v>
      </c>
      <c r="AD846" s="24" t="n"/>
      <c r="AE846" s="24" t="n">
        <v>10</v>
      </c>
      <c r="AF846" s="33" t="n"/>
      <c r="AG846" s="33" t="n"/>
    </row>
    <row r="847">
      <c r="A847" s="24" t="inlineStr">
        <is>
          <t>Blackburn|40</t>
        </is>
      </c>
      <c r="B847" s="24" t="inlineStr">
        <is>
          <t>E1</t>
        </is>
      </c>
      <c r="C847" s="24" t="inlineStr">
        <is>
          <t>Championship</t>
        </is>
      </c>
      <c r="D847" s="24" t="inlineStr">
        <is>
          <t>Blackburn</t>
        </is>
      </c>
      <c r="E847" s="24" t="n">
        <v>40</v>
      </c>
      <c r="F847" s="24" t="n">
        <v>10</v>
      </c>
      <c r="G847" s="29" t="n">
        <v>46480.625</v>
      </c>
      <c r="H847" s="24" t="inlineStr">
        <is>
          <t>Southampton</t>
        </is>
      </c>
      <c r="I847" s="24" t="inlineStr">
        <is>
          <t>H</t>
        </is>
      </c>
      <c r="J847" s="24" t="inlineStr">
        <is>
          <t>E1-Blackbur-Southamp</t>
        </is>
      </c>
      <c r="K847" s="24" t="n">
        <v>5</v>
      </c>
      <c r="L847" s="11">
        <f>IF(INDEX(Matches!$X:$X,AA847)=0,"",IF(I847="H",INDEX(Matches!$H:$H,AA847),INDEX(Matches!$I:$I,AA847)))</f>
        <v/>
      </c>
      <c r="M847" s="11">
        <f>IF(INDEX(Matches!$X:$X,AA847)=0,"",IF(I847="H",INDEX(Matches!$I:$I,AA847),INDEX(Matches!$H:$H,AA847)))</f>
        <v/>
      </c>
      <c r="N847" s="11">
        <f>IF(L847="","",IF(L847&gt;M847,"W",IF(L847=M847,"D","L")))</f>
        <v/>
      </c>
      <c r="O847" s="11">
        <f>IF(L847="","",IF(L847&gt;M847,3,IF(L847=M847,1,0)))</f>
        <v/>
      </c>
      <c r="P847" s="31">
        <f>IF(I847="H",INDEX(Matches!$L:$L,AA847),INDEX(Matches!$N:$N,AA847))</f>
        <v/>
      </c>
      <c r="Q847" s="31">
        <f>INDEX(Matches!$M:$M,AA847)</f>
        <v/>
      </c>
      <c r="R847" s="31">
        <f>IF(I847="H",INDEX(Matches!$N:$N,AA847),INDEX(Matches!$L:$L,AA847))</f>
        <v/>
      </c>
      <c r="S847" s="33">
        <f>IF(I847="H",INDEX(Matches!$O:$O,AA847),INDEX(Matches!$P:$P,AA847))</f>
        <v/>
      </c>
      <c r="T847" s="33">
        <f>IF(INDEX(Matches!$J:$J,AA847)="","",IF(I847="H",INDEX(Matches!$J:$J,AA847),INDEX(Matches!$K:$K,AA847)))</f>
        <v/>
      </c>
      <c r="U847" s="33">
        <f>IF(INDEX(Matches!$K:$K,AA847)="","",IF(I847="H",INDEX(Matches!$K:$K,AA847),INDEX(Matches!$J:$J,AA847)))</f>
        <v/>
      </c>
      <c r="V847" s="30">
        <f>IF(T847="","",T847-U847)</f>
        <v/>
      </c>
      <c r="W847" s="33">
        <f>IF(I847="H",INDEX(Matches!$T:$T,AA847),INDEX(Matches!$U:$U,AA847))</f>
        <v/>
      </c>
      <c r="X847" s="11">
        <f>INDEX(Matches!$X:$X,AA847)</f>
        <v/>
      </c>
      <c r="Y847" s="30">
        <f>IF(O847="","",O847-S847)</f>
        <v/>
      </c>
      <c r="Z847" s="30">
        <f>IF(W847="","",W847-S847)</f>
        <v/>
      </c>
      <c r="AA847" s="24">
        <f>MATCH(J847,Matches!$A:$A,0)</f>
        <v/>
      </c>
      <c r="AB847" s="33" t="n"/>
      <c r="AC847" s="33" t="n">
        <v>1.228811829143459</v>
      </c>
      <c r="AD847" s="24" t="n"/>
      <c r="AE847" s="24" t="n">
        <v>10</v>
      </c>
      <c r="AF847" s="33" t="n"/>
      <c r="AG847" s="33" t="n"/>
    </row>
    <row r="848">
      <c r="A848" s="24" t="inlineStr">
        <is>
          <t>Blackburn|41</t>
        </is>
      </c>
      <c r="B848" s="24" t="inlineStr">
        <is>
          <t>E1</t>
        </is>
      </c>
      <c r="C848" s="24" t="inlineStr">
        <is>
          <t>Championship</t>
        </is>
      </c>
      <c r="D848" s="24" t="inlineStr">
        <is>
          <t>Blackburn</t>
        </is>
      </c>
      <c r="E848" s="24" t="n">
        <v>41</v>
      </c>
      <c r="F848" s="24" t="n">
        <v>11</v>
      </c>
      <c r="G848" s="29" t="n">
        <v>46484.82291666666</v>
      </c>
      <c r="H848" s="24" t="inlineStr">
        <is>
          <t>Sheffield United</t>
        </is>
      </c>
      <c r="I848" s="24" t="inlineStr">
        <is>
          <t>A</t>
        </is>
      </c>
      <c r="J848" s="24" t="inlineStr">
        <is>
          <t>E1-Sheffiel-Blackbur</t>
        </is>
      </c>
      <c r="K848" s="24" t="n">
        <v>8</v>
      </c>
      <c r="L848" s="11">
        <f>IF(INDEX(Matches!$X:$X,AA848)=0,"",IF(I848="H",INDEX(Matches!$H:$H,AA848),INDEX(Matches!$I:$I,AA848)))</f>
        <v/>
      </c>
      <c r="M848" s="11">
        <f>IF(INDEX(Matches!$X:$X,AA848)=0,"",IF(I848="H",INDEX(Matches!$I:$I,AA848),INDEX(Matches!$H:$H,AA848)))</f>
        <v/>
      </c>
      <c r="N848" s="11">
        <f>IF(L848="","",IF(L848&gt;M848,"W",IF(L848=M848,"D","L")))</f>
        <v/>
      </c>
      <c r="O848" s="11">
        <f>IF(L848="","",IF(L848&gt;M848,3,IF(L848=M848,1,0)))</f>
        <v/>
      </c>
      <c r="P848" s="31">
        <f>IF(I848="H",INDEX(Matches!$L:$L,AA848),INDEX(Matches!$N:$N,AA848))</f>
        <v/>
      </c>
      <c r="Q848" s="31">
        <f>INDEX(Matches!$M:$M,AA848)</f>
        <v/>
      </c>
      <c r="R848" s="31">
        <f>IF(I848="H",INDEX(Matches!$N:$N,AA848),INDEX(Matches!$L:$L,AA848))</f>
        <v/>
      </c>
      <c r="S848" s="33">
        <f>IF(I848="H",INDEX(Matches!$O:$O,AA848),INDEX(Matches!$P:$P,AA848))</f>
        <v/>
      </c>
      <c r="T848" s="33">
        <f>IF(INDEX(Matches!$J:$J,AA848)="","",IF(I848="H",INDEX(Matches!$J:$J,AA848),INDEX(Matches!$K:$K,AA848)))</f>
        <v/>
      </c>
      <c r="U848" s="33">
        <f>IF(INDEX(Matches!$K:$K,AA848)="","",IF(I848="H",INDEX(Matches!$K:$K,AA848),INDEX(Matches!$J:$J,AA848)))</f>
        <v/>
      </c>
      <c r="V848" s="30">
        <f>IF(T848="","",T848-U848)</f>
        <v/>
      </c>
      <c r="W848" s="33">
        <f>IF(I848="H",INDEX(Matches!$T:$T,AA848),INDEX(Matches!$U:$U,AA848))</f>
        <v/>
      </c>
      <c r="X848" s="11">
        <f>INDEX(Matches!$X:$X,AA848)</f>
        <v/>
      </c>
      <c r="Y848" s="30">
        <f>IF(O848="","",O848-S848)</f>
        <v/>
      </c>
      <c r="Z848" s="30">
        <f>IF(W848="","",W848-S848)</f>
        <v/>
      </c>
      <c r="AA848" s="24">
        <f>MATCH(J848,Matches!$A:$A,0)</f>
        <v/>
      </c>
      <c r="AB848" s="33" t="n"/>
      <c r="AC848" s="33" t="n">
        <v>0.9946431728401495</v>
      </c>
      <c r="AD848" s="24" t="n"/>
      <c r="AE848" s="24" t="n">
        <v>11</v>
      </c>
      <c r="AF848" s="33" t="n"/>
      <c r="AG848" s="33" t="n"/>
    </row>
    <row r="849">
      <c r="A849" s="24" t="inlineStr">
        <is>
          <t>Blackburn|42</t>
        </is>
      </c>
      <c r="B849" s="24" t="inlineStr">
        <is>
          <t>E1</t>
        </is>
      </c>
      <c r="C849" s="24" t="inlineStr">
        <is>
          <t>Championship</t>
        </is>
      </c>
      <c r="D849" s="24" t="inlineStr">
        <is>
          <t>Blackburn</t>
        </is>
      </c>
      <c r="E849" s="24" t="n">
        <v>42</v>
      </c>
      <c r="F849" s="24" t="n">
        <v>11</v>
      </c>
      <c r="G849" s="29" t="n">
        <v>46487.625</v>
      </c>
      <c r="H849" s="24" t="inlineStr">
        <is>
          <t>Preston</t>
        </is>
      </c>
      <c r="I849" s="24" t="inlineStr">
        <is>
          <t>H</t>
        </is>
      </c>
      <c r="J849" s="24" t="inlineStr">
        <is>
          <t>E1-Blackbur-Preston</t>
        </is>
      </c>
      <c r="K849" s="24" t="n">
        <v>20</v>
      </c>
      <c r="L849" s="11">
        <f>IF(INDEX(Matches!$X:$X,AA849)=0,"",IF(I849="H",INDEX(Matches!$H:$H,AA849),INDEX(Matches!$I:$I,AA849)))</f>
        <v/>
      </c>
      <c r="M849" s="11">
        <f>IF(INDEX(Matches!$X:$X,AA849)=0,"",IF(I849="H",INDEX(Matches!$I:$I,AA849),INDEX(Matches!$H:$H,AA849)))</f>
        <v/>
      </c>
      <c r="N849" s="11">
        <f>IF(L849="","",IF(L849&gt;M849,"W",IF(L849=M849,"D","L")))</f>
        <v/>
      </c>
      <c r="O849" s="11">
        <f>IF(L849="","",IF(L849&gt;M849,3,IF(L849=M849,1,0)))</f>
        <v/>
      </c>
      <c r="P849" s="31">
        <f>IF(I849="H",INDEX(Matches!$L:$L,AA849),INDEX(Matches!$N:$N,AA849))</f>
        <v/>
      </c>
      <c r="Q849" s="31">
        <f>INDEX(Matches!$M:$M,AA849)</f>
        <v/>
      </c>
      <c r="R849" s="31">
        <f>IF(I849="H",INDEX(Matches!$N:$N,AA849),INDEX(Matches!$L:$L,AA849))</f>
        <v/>
      </c>
      <c r="S849" s="33">
        <f>IF(I849="H",INDEX(Matches!$O:$O,AA849),INDEX(Matches!$P:$P,AA849))</f>
        <v/>
      </c>
      <c r="T849" s="33">
        <f>IF(INDEX(Matches!$J:$J,AA849)="","",IF(I849="H",INDEX(Matches!$J:$J,AA849),INDEX(Matches!$K:$K,AA849)))</f>
        <v/>
      </c>
      <c r="U849" s="33">
        <f>IF(INDEX(Matches!$K:$K,AA849)="","",IF(I849="H",INDEX(Matches!$K:$K,AA849),INDEX(Matches!$J:$J,AA849)))</f>
        <v/>
      </c>
      <c r="V849" s="30">
        <f>IF(T849="","",T849-U849)</f>
        <v/>
      </c>
      <c r="W849" s="33">
        <f>IF(I849="H",INDEX(Matches!$T:$T,AA849),INDEX(Matches!$U:$U,AA849))</f>
        <v/>
      </c>
      <c r="X849" s="11">
        <f>INDEX(Matches!$X:$X,AA849)</f>
        <v/>
      </c>
      <c r="Y849" s="30">
        <f>IF(O849="","",O849-S849)</f>
        <v/>
      </c>
      <c r="Z849" s="30">
        <f>IF(W849="","",W849-S849)</f>
        <v/>
      </c>
      <c r="AA849" s="24">
        <f>MATCH(J849,Matches!$A:$A,0)</f>
        <v/>
      </c>
      <c r="AB849" s="33" t="n"/>
      <c r="AC849" s="33" t="n">
        <v>1.553401884364694</v>
      </c>
      <c r="AD849" s="24" t="n"/>
      <c r="AE849" s="24" t="n">
        <v>11</v>
      </c>
      <c r="AF849" s="33" t="n"/>
      <c r="AG849" s="33" t="n"/>
    </row>
    <row r="850">
      <c r="A850" s="24" t="inlineStr">
        <is>
          <t>Blackburn|43</t>
        </is>
      </c>
      <c r="B850" s="24" t="inlineStr">
        <is>
          <t>E1</t>
        </is>
      </c>
      <c r="C850" s="24" t="inlineStr">
        <is>
          <t>Championship</t>
        </is>
      </c>
      <c r="D850" s="24" t="inlineStr">
        <is>
          <t>Blackburn</t>
        </is>
      </c>
      <c r="E850" s="24" t="n">
        <v>43</v>
      </c>
      <c r="F850" s="24" t="n">
        <v>11</v>
      </c>
      <c r="G850" s="29" t="n">
        <v>46494.625</v>
      </c>
      <c r="H850" s="24" t="inlineStr">
        <is>
          <t>QPR</t>
        </is>
      </c>
      <c r="I850" s="24" t="inlineStr">
        <is>
          <t>A</t>
        </is>
      </c>
      <c r="J850" s="24" t="inlineStr">
        <is>
          <t>E1-QPR-Blackbur</t>
        </is>
      </c>
      <c r="K850" s="24" t="n">
        <v>17</v>
      </c>
      <c r="L850" s="11">
        <f>IF(INDEX(Matches!$X:$X,AA850)=0,"",IF(I850="H",INDEX(Matches!$H:$H,AA850),INDEX(Matches!$I:$I,AA850)))</f>
        <v/>
      </c>
      <c r="M850" s="11">
        <f>IF(INDEX(Matches!$X:$X,AA850)=0,"",IF(I850="H",INDEX(Matches!$I:$I,AA850),INDEX(Matches!$H:$H,AA850)))</f>
        <v/>
      </c>
      <c r="N850" s="11">
        <f>IF(L850="","",IF(L850&gt;M850,"W",IF(L850=M850,"D","L")))</f>
        <v/>
      </c>
      <c r="O850" s="11">
        <f>IF(L850="","",IF(L850&gt;M850,3,IF(L850=M850,1,0)))</f>
        <v/>
      </c>
      <c r="P850" s="31">
        <f>IF(I850="H",INDEX(Matches!$L:$L,AA850),INDEX(Matches!$N:$N,AA850))</f>
        <v/>
      </c>
      <c r="Q850" s="31">
        <f>INDEX(Matches!$M:$M,AA850)</f>
        <v/>
      </c>
      <c r="R850" s="31">
        <f>IF(I850="H",INDEX(Matches!$N:$N,AA850),INDEX(Matches!$L:$L,AA850))</f>
        <v/>
      </c>
      <c r="S850" s="33">
        <f>IF(I850="H",INDEX(Matches!$O:$O,AA850),INDEX(Matches!$P:$P,AA850))</f>
        <v/>
      </c>
      <c r="T850" s="33">
        <f>IF(INDEX(Matches!$J:$J,AA850)="","",IF(I850="H",INDEX(Matches!$J:$J,AA850),INDEX(Matches!$K:$K,AA850)))</f>
        <v/>
      </c>
      <c r="U850" s="33">
        <f>IF(INDEX(Matches!$K:$K,AA850)="","",IF(I850="H",INDEX(Matches!$K:$K,AA850),INDEX(Matches!$J:$J,AA850)))</f>
        <v/>
      </c>
      <c r="V850" s="30">
        <f>IF(T850="","",T850-U850)</f>
        <v/>
      </c>
      <c r="W850" s="33">
        <f>IF(I850="H",INDEX(Matches!$T:$T,AA850),INDEX(Matches!$U:$U,AA850))</f>
        <v/>
      </c>
      <c r="X850" s="11">
        <f>INDEX(Matches!$X:$X,AA850)</f>
        <v/>
      </c>
      <c r="Y850" s="30">
        <f>IF(O850="","",O850-S850)</f>
        <v/>
      </c>
      <c r="Z850" s="30">
        <f>IF(W850="","",W850-S850)</f>
        <v/>
      </c>
      <c r="AA850" s="24">
        <f>MATCH(J850,Matches!$A:$A,0)</f>
        <v/>
      </c>
      <c r="AB850" s="33" t="n"/>
      <c r="AC850" s="33" t="n">
        <v>1.071851686430654</v>
      </c>
      <c r="AD850" s="24" t="n"/>
      <c r="AE850" s="24" t="n">
        <v>11</v>
      </c>
      <c r="AF850" s="33" t="n"/>
      <c r="AG850" s="33" t="n"/>
    </row>
    <row r="851">
      <c r="A851" s="24" t="inlineStr">
        <is>
          <t>Blackburn|44</t>
        </is>
      </c>
      <c r="B851" s="24" t="inlineStr">
        <is>
          <t>E1</t>
        </is>
      </c>
      <c r="C851" s="24" t="inlineStr">
        <is>
          <t>Championship</t>
        </is>
      </c>
      <c r="D851" s="24" t="inlineStr">
        <is>
          <t>Blackburn</t>
        </is>
      </c>
      <c r="E851" s="24" t="n">
        <v>44</v>
      </c>
      <c r="F851" s="24" t="n">
        <v>11</v>
      </c>
      <c r="G851" s="29" t="n">
        <v>46498.82291666666</v>
      </c>
      <c r="H851" s="24" t="inlineStr">
        <is>
          <t>Lincoln</t>
        </is>
      </c>
      <c r="I851" s="24" t="inlineStr">
        <is>
          <t>H</t>
        </is>
      </c>
      <c r="J851" s="24" t="inlineStr">
        <is>
          <t>E1-Blackbur-Lincoln</t>
        </is>
      </c>
      <c r="K851" s="24" t="n">
        <v>24</v>
      </c>
      <c r="L851" s="11">
        <f>IF(INDEX(Matches!$X:$X,AA851)=0,"",IF(I851="H",INDEX(Matches!$H:$H,AA851),INDEX(Matches!$I:$I,AA851)))</f>
        <v/>
      </c>
      <c r="M851" s="11">
        <f>IF(INDEX(Matches!$X:$X,AA851)=0,"",IF(I851="H",INDEX(Matches!$I:$I,AA851),INDEX(Matches!$H:$H,AA851)))</f>
        <v/>
      </c>
      <c r="N851" s="11">
        <f>IF(L851="","",IF(L851&gt;M851,"W",IF(L851=M851,"D","L")))</f>
        <v/>
      </c>
      <c r="O851" s="11">
        <f>IF(L851="","",IF(L851&gt;M851,3,IF(L851=M851,1,0)))</f>
        <v/>
      </c>
      <c r="P851" s="31">
        <f>IF(I851="H",INDEX(Matches!$L:$L,AA851),INDEX(Matches!$N:$N,AA851))</f>
        <v/>
      </c>
      <c r="Q851" s="31">
        <f>INDEX(Matches!$M:$M,AA851)</f>
        <v/>
      </c>
      <c r="R851" s="31">
        <f>IF(I851="H",INDEX(Matches!$N:$N,AA851),INDEX(Matches!$L:$L,AA851))</f>
        <v/>
      </c>
      <c r="S851" s="33">
        <f>IF(I851="H",INDEX(Matches!$O:$O,AA851),INDEX(Matches!$P:$P,AA851))</f>
        <v/>
      </c>
      <c r="T851" s="33">
        <f>IF(INDEX(Matches!$J:$J,AA851)="","",IF(I851="H",INDEX(Matches!$J:$J,AA851),INDEX(Matches!$K:$K,AA851)))</f>
        <v/>
      </c>
      <c r="U851" s="33">
        <f>IF(INDEX(Matches!$K:$K,AA851)="","",IF(I851="H",INDEX(Matches!$K:$K,AA851),INDEX(Matches!$J:$J,AA851)))</f>
        <v/>
      </c>
      <c r="V851" s="30">
        <f>IF(T851="","",T851-U851)</f>
        <v/>
      </c>
      <c r="W851" s="33">
        <f>IF(I851="H",INDEX(Matches!$T:$T,AA851),INDEX(Matches!$U:$U,AA851))</f>
        <v/>
      </c>
      <c r="X851" s="11">
        <f>INDEX(Matches!$X:$X,AA851)</f>
        <v/>
      </c>
      <c r="Y851" s="30">
        <f>IF(O851="","",O851-S851)</f>
        <v/>
      </c>
      <c r="Z851" s="30">
        <f>IF(W851="","",W851-S851)</f>
        <v/>
      </c>
      <c r="AA851" s="24">
        <f>MATCH(J851,Matches!$A:$A,0)</f>
        <v/>
      </c>
      <c r="AB851" s="33" t="n"/>
      <c r="AC851" s="33" t="n">
        <v>1.663634981754168</v>
      </c>
      <c r="AD851" s="24" t="n"/>
      <c r="AE851" s="24" t="n">
        <v>11</v>
      </c>
      <c r="AF851" s="33" t="n"/>
      <c r="AG851" s="33" t="n"/>
    </row>
    <row r="852">
      <c r="A852" s="24" t="inlineStr">
        <is>
          <t>Blackburn|45</t>
        </is>
      </c>
      <c r="B852" s="24" t="inlineStr">
        <is>
          <t>E1</t>
        </is>
      </c>
      <c r="C852" s="24" t="inlineStr">
        <is>
          <t>Championship</t>
        </is>
      </c>
      <c r="D852" s="24" t="inlineStr">
        <is>
          <t>Blackburn</t>
        </is>
      </c>
      <c r="E852" s="24" t="n">
        <v>45</v>
      </c>
      <c r="F852" s="24" t="n">
        <v>12</v>
      </c>
      <c r="G852" s="29" t="n">
        <v>46501.625</v>
      </c>
      <c r="H852" s="24" t="inlineStr">
        <is>
          <t>Norwich</t>
        </is>
      </c>
      <c r="I852" s="24" t="inlineStr">
        <is>
          <t>A</t>
        </is>
      </c>
      <c r="J852" s="24" t="inlineStr">
        <is>
          <t>E1-Norwich-Blackbur</t>
        </is>
      </c>
      <c r="K852" s="24" t="n">
        <v>7</v>
      </c>
      <c r="L852" s="11">
        <f>IF(INDEX(Matches!$X:$X,AA852)=0,"",IF(I852="H",INDEX(Matches!$H:$H,AA852),INDEX(Matches!$I:$I,AA852)))</f>
        <v/>
      </c>
      <c r="M852" s="11">
        <f>IF(INDEX(Matches!$X:$X,AA852)=0,"",IF(I852="H",INDEX(Matches!$I:$I,AA852),INDEX(Matches!$H:$H,AA852)))</f>
        <v/>
      </c>
      <c r="N852" s="11">
        <f>IF(L852="","",IF(L852&gt;M852,"W",IF(L852=M852,"D","L")))</f>
        <v/>
      </c>
      <c r="O852" s="11">
        <f>IF(L852="","",IF(L852&gt;M852,3,IF(L852=M852,1,0)))</f>
        <v/>
      </c>
      <c r="P852" s="31">
        <f>IF(I852="H",INDEX(Matches!$L:$L,AA852),INDEX(Matches!$N:$N,AA852))</f>
        <v/>
      </c>
      <c r="Q852" s="31">
        <f>INDEX(Matches!$M:$M,AA852)</f>
        <v/>
      </c>
      <c r="R852" s="31">
        <f>IF(I852="H",INDEX(Matches!$N:$N,AA852),INDEX(Matches!$L:$L,AA852))</f>
        <v/>
      </c>
      <c r="S852" s="33">
        <f>IF(I852="H",INDEX(Matches!$O:$O,AA852),INDEX(Matches!$P:$P,AA852))</f>
        <v/>
      </c>
      <c r="T852" s="33">
        <f>IF(INDEX(Matches!$J:$J,AA852)="","",IF(I852="H",INDEX(Matches!$J:$J,AA852),INDEX(Matches!$K:$K,AA852)))</f>
        <v/>
      </c>
      <c r="U852" s="33">
        <f>IF(INDEX(Matches!$K:$K,AA852)="","",IF(I852="H",INDEX(Matches!$K:$K,AA852),INDEX(Matches!$J:$J,AA852)))</f>
        <v/>
      </c>
      <c r="V852" s="30">
        <f>IF(T852="","",T852-U852)</f>
        <v/>
      </c>
      <c r="W852" s="33">
        <f>IF(I852="H",INDEX(Matches!$T:$T,AA852),INDEX(Matches!$U:$U,AA852))</f>
        <v/>
      </c>
      <c r="X852" s="11">
        <f>INDEX(Matches!$X:$X,AA852)</f>
        <v/>
      </c>
      <c r="Y852" s="30">
        <f>IF(O852="","",O852-S852)</f>
        <v/>
      </c>
      <c r="Z852" s="30">
        <f>IF(W852="","",W852-S852)</f>
        <v/>
      </c>
      <c r="AA852" s="24">
        <f>MATCH(J852,Matches!$A:$A,0)</f>
        <v/>
      </c>
      <c r="AB852" s="33" t="n"/>
      <c r="AC852" s="33" t="n">
        <v>0.9711524252723764</v>
      </c>
      <c r="AD852" s="24" t="n"/>
      <c r="AE852" s="24" t="n">
        <v>12</v>
      </c>
      <c r="AF852" s="33" t="n"/>
      <c r="AG852" s="33" t="n"/>
    </row>
    <row r="853">
      <c r="A853" s="24" t="inlineStr">
        <is>
          <t>Blackburn|46</t>
        </is>
      </c>
      <c r="B853" s="24" t="inlineStr">
        <is>
          <t>E1</t>
        </is>
      </c>
      <c r="C853" s="24" t="inlineStr">
        <is>
          <t>Championship</t>
        </is>
      </c>
      <c r="D853" s="24" t="inlineStr">
        <is>
          <t>Blackburn</t>
        </is>
      </c>
      <c r="E853" s="24" t="n">
        <v>46</v>
      </c>
      <c r="F853" s="24" t="n">
        <v>12</v>
      </c>
      <c r="G853" s="29" t="n">
        <v>46508.52083333334</v>
      </c>
      <c r="H853" s="24" t="inlineStr">
        <is>
          <t>Watford</t>
        </is>
      </c>
      <c r="I853" s="24" t="inlineStr">
        <is>
          <t>H</t>
        </is>
      </c>
      <c r="J853" s="24" t="inlineStr">
        <is>
          <t>E1-Blackbur-Watford</t>
        </is>
      </c>
      <c r="K853" s="24" t="n">
        <v>16</v>
      </c>
      <c r="L853" s="11">
        <f>IF(INDEX(Matches!$X:$X,AA853)=0,"",IF(I853="H",INDEX(Matches!$H:$H,AA853),INDEX(Matches!$I:$I,AA853)))</f>
        <v/>
      </c>
      <c r="M853" s="11">
        <f>IF(INDEX(Matches!$X:$X,AA853)=0,"",IF(I853="H",INDEX(Matches!$I:$I,AA853),INDEX(Matches!$H:$H,AA853)))</f>
        <v/>
      </c>
      <c r="N853" s="11">
        <f>IF(L853="","",IF(L853&gt;M853,"W",IF(L853=M853,"D","L")))</f>
        <v/>
      </c>
      <c r="O853" s="11">
        <f>IF(L853="","",IF(L853&gt;M853,3,IF(L853=M853,1,0)))</f>
        <v/>
      </c>
      <c r="P853" s="31">
        <f>IF(I853="H",INDEX(Matches!$L:$L,AA853),INDEX(Matches!$N:$N,AA853))</f>
        <v/>
      </c>
      <c r="Q853" s="31">
        <f>INDEX(Matches!$M:$M,AA853)</f>
        <v/>
      </c>
      <c r="R853" s="31">
        <f>IF(I853="H",INDEX(Matches!$N:$N,AA853),INDEX(Matches!$L:$L,AA853))</f>
        <v/>
      </c>
      <c r="S853" s="33">
        <f>IF(I853="H",INDEX(Matches!$O:$O,AA853),INDEX(Matches!$P:$P,AA853))</f>
        <v/>
      </c>
      <c r="T853" s="33">
        <f>IF(INDEX(Matches!$J:$J,AA853)="","",IF(I853="H",INDEX(Matches!$J:$J,AA853),INDEX(Matches!$K:$K,AA853)))</f>
        <v/>
      </c>
      <c r="U853" s="33">
        <f>IF(INDEX(Matches!$K:$K,AA853)="","",IF(I853="H",INDEX(Matches!$K:$K,AA853),INDEX(Matches!$J:$J,AA853)))</f>
        <v/>
      </c>
      <c r="V853" s="30">
        <f>IF(T853="","",T853-U853)</f>
        <v/>
      </c>
      <c r="W853" s="33">
        <f>IF(I853="H",INDEX(Matches!$T:$T,AA853),INDEX(Matches!$U:$U,AA853))</f>
        <v/>
      </c>
      <c r="X853" s="11">
        <f>INDEX(Matches!$X:$X,AA853)</f>
        <v/>
      </c>
      <c r="Y853" s="30">
        <f>IF(O853="","",O853-S853)</f>
        <v/>
      </c>
      <c r="Z853" s="30">
        <f>IF(W853="","",W853-S853)</f>
        <v/>
      </c>
      <c r="AA853" s="24">
        <f>MATCH(J853,Matches!$A:$A,0)</f>
        <v/>
      </c>
      <c r="AB853" s="33" t="n"/>
      <c r="AC853" s="33" t="n">
        <v>1.503999865122824</v>
      </c>
      <c r="AD853" s="24" t="n"/>
      <c r="AE853" s="24" t="n">
        <v>12</v>
      </c>
      <c r="AF853" s="33" t="n"/>
      <c r="AG853" s="33" t="n"/>
    </row>
    <row r="854">
      <c r="A854" s="24" t="inlineStr">
        <is>
          <t>Bolton|1</t>
        </is>
      </c>
      <c r="B854" s="24" t="inlineStr">
        <is>
          <t>E1</t>
        </is>
      </c>
      <c r="C854" s="24" t="inlineStr">
        <is>
          <t>Championship</t>
        </is>
      </c>
      <c r="D854" s="24" t="inlineStr">
        <is>
          <t>Bolton</t>
        </is>
      </c>
      <c r="E854" s="24" t="n">
        <v>1</v>
      </c>
      <c r="F854" s="24" t="n">
        <v>1</v>
      </c>
      <c r="G854" s="29" t="n">
        <v>46249.52083333334</v>
      </c>
      <c r="H854" s="24" t="inlineStr">
        <is>
          <t>Preston</t>
        </is>
      </c>
      <c r="I854" s="24" t="inlineStr">
        <is>
          <t>H</t>
        </is>
      </c>
      <c r="J854" s="24" t="inlineStr">
        <is>
          <t>E1-Bolton-Preston</t>
        </is>
      </c>
      <c r="K854" s="24" t="n">
        <v>20</v>
      </c>
      <c r="L854" s="11">
        <f>IF(INDEX(Matches!$X:$X,AA854)=0,"",IF(I854="H",INDEX(Matches!$H:$H,AA854),INDEX(Matches!$I:$I,AA854)))</f>
        <v/>
      </c>
      <c r="M854" s="11">
        <f>IF(INDEX(Matches!$X:$X,AA854)=0,"",IF(I854="H",INDEX(Matches!$I:$I,AA854),INDEX(Matches!$H:$H,AA854)))</f>
        <v/>
      </c>
      <c r="N854" s="11">
        <f>IF(L854="","",IF(L854&gt;M854,"W",IF(L854=M854,"D","L")))</f>
        <v/>
      </c>
      <c r="O854" s="11">
        <f>IF(L854="","",IF(L854&gt;M854,3,IF(L854=M854,1,0)))</f>
        <v/>
      </c>
      <c r="P854" s="31">
        <f>IF(I854="H",INDEX(Matches!$L:$L,AA854),INDEX(Matches!$N:$N,AA854))</f>
        <v/>
      </c>
      <c r="Q854" s="31">
        <f>INDEX(Matches!$M:$M,AA854)</f>
        <v/>
      </c>
      <c r="R854" s="31">
        <f>IF(I854="H",INDEX(Matches!$N:$N,AA854),INDEX(Matches!$L:$L,AA854))</f>
        <v/>
      </c>
      <c r="S854" s="33">
        <f>IF(I854="H",INDEX(Matches!$O:$O,AA854),INDEX(Matches!$P:$P,AA854))</f>
        <v/>
      </c>
      <c r="T854" s="33">
        <f>IF(INDEX(Matches!$J:$J,AA854)="","",IF(I854="H",INDEX(Matches!$J:$J,AA854),INDEX(Matches!$K:$K,AA854)))</f>
        <v/>
      </c>
      <c r="U854" s="33">
        <f>IF(INDEX(Matches!$K:$K,AA854)="","",IF(I854="H",INDEX(Matches!$K:$K,AA854),INDEX(Matches!$J:$J,AA854)))</f>
        <v/>
      </c>
      <c r="V854" s="30">
        <f>IF(T854="","",T854-U854)</f>
        <v/>
      </c>
      <c r="W854" s="33">
        <f>IF(I854="H",INDEX(Matches!$T:$T,AA854),INDEX(Matches!$U:$U,AA854))</f>
        <v/>
      </c>
      <c r="X854" s="11">
        <f>INDEX(Matches!$X:$X,AA854)</f>
        <v/>
      </c>
      <c r="Y854" s="30">
        <f>IF(O854="","",O854-S854)</f>
        <v/>
      </c>
      <c r="Z854" s="30">
        <f>IF(W854="","",W854-S854)</f>
        <v/>
      </c>
      <c r="AA854" s="24">
        <f>MATCH(J854,Matches!$A:$A,0)</f>
        <v/>
      </c>
      <c r="AB854" s="33" t="n">
        <v>1.492810065907729</v>
      </c>
      <c r="AC854" s="33" t="n"/>
      <c r="AD854" s="24" t="n"/>
      <c r="AE854" s="24" t="n">
        <v>1</v>
      </c>
      <c r="AF854" s="33" t="n"/>
      <c r="AG854" s="33" t="n"/>
    </row>
    <row r="855">
      <c r="A855" s="24" t="inlineStr">
        <is>
          <t>Bolton|2</t>
        </is>
      </c>
      <c r="B855" s="24" t="inlineStr">
        <is>
          <t>E1</t>
        </is>
      </c>
      <c r="C855" s="24" t="inlineStr">
        <is>
          <t>Championship</t>
        </is>
      </c>
      <c r="D855" s="24" t="inlineStr">
        <is>
          <t>Bolton</t>
        </is>
      </c>
      <c r="E855" s="24" t="n">
        <v>2</v>
      </c>
      <c r="F855" s="24" t="n">
        <v>1</v>
      </c>
      <c r="G855" s="29" t="n">
        <v>46256.625</v>
      </c>
      <c r="H855" s="24" t="inlineStr">
        <is>
          <t>QPR</t>
        </is>
      </c>
      <c r="I855" s="24" t="inlineStr">
        <is>
          <t>A</t>
        </is>
      </c>
      <c r="J855" s="24" t="inlineStr">
        <is>
          <t>E1-QPR-Bolton</t>
        </is>
      </c>
      <c r="K855" s="24" t="n">
        <v>17</v>
      </c>
      <c r="L855" s="11">
        <f>IF(INDEX(Matches!$X:$X,AA855)=0,"",IF(I855="H",INDEX(Matches!$H:$H,AA855),INDEX(Matches!$I:$I,AA855)))</f>
        <v/>
      </c>
      <c r="M855" s="11">
        <f>IF(INDEX(Matches!$X:$X,AA855)=0,"",IF(I855="H",INDEX(Matches!$I:$I,AA855),INDEX(Matches!$H:$H,AA855)))</f>
        <v/>
      </c>
      <c r="N855" s="11">
        <f>IF(L855="","",IF(L855&gt;M855,"W",IF(L855=M855,"D","L")))</f>
        <v/>
      </c>
      <c r="O855" s="11">
        <f>IF(L855="","",IF(L855&gt;M855,3,IF(L855=M855,1,0)))</f>
        <v/>
      </c>
      <c r="P855" s="31">
        <f>IF(I855="H",INDEX(Matches!$L:$L,AA855),INDEX(Matches!$N:$N,AA855))</f>
        <v/>
      </c>
      <c r="Q855" s="31">
        <f>INDEX(Matches!$M:$M,AA855)</f>
        <v/>
      </c>
      <c r="R855" s="31">
        <f>IF(I855="H",INDEX(Matches!$N:$N,AA855),INDEX(Matches!$L:$L,AA855))</f>
        <v/>
      </c>
      <c r="S855" s="33">
        <f>IF(I855="H",INDEX(Matches!$O:$O,AA855),INDEX(Matches!$P:$P,AA855))</f>
        <v/>
      </c>
      <c r="T855" s="33">
        <f>IF(INDEX(Matches!$J:$J,AA855)="","",IF(I855="H",INDEX(Matches!$J:$J,AA855),INDEX(Matches!$K:$K,AA855)))</f>
        <v/>
      </c>
      <c r="U855" s="33">
        <f>IF(INDEX(Matches!$K:$K,AA855)="","",IF(I855="H",INDEX(Matches!$K:$K,AA855),INDEX(Matches!$J:$J,AA855)))</f>
        <v/>
      </c>
      <c r="V855" s="30">
        <f>IF(T855="","",T855-U855)</f>
        <v/>
      </c>
      <c r="W855" s="33">
        <f>IF(I855="H",INDEX(Matches!$T:$T,AA855),INDEX(Matches!$U:$U,AA855))</f>
        <v/>
      </c>
      <c r="X855" s="11">
        <f>INDEX(Matches!$X:$X,AA855)</f>
        <v/>
      </c>
      <c r="Y855" s="30">
        <f>IF(O855="","",O855-S855)</f>
        <v/>
      </c>
      <c r="Z855" s="30">
        <f>IF(W855="","",W855-S855)</f>
        <v/>
      </c>
      <c r="AA855" s="24">
        <f>MATCH(J855,Matches!$A:$A,0)</f>
        <v/>
      </c>
      <c r="AB855" s="33" t="n">
        <v>0.9820509016931912</v>
      </c>
      <c r="AC855" s="33" t="n"/>
      <c r="AD855" s="24" t="n"/>
      <c r="AE855" s="24" t="n">
        <v>1</v>
      </c>
      <c r="AF855" s="33" t="n"/>
      <c r="AG855" s="33" t="n"/>
    </row>
    <row r="856">
      <c r="A856" s="24" t="inlineStr">
        <is>
          <t>Bolton|3</t>
        </is>
      </c>
      <c r="B856" s="24" t="inlineStr">
        <is>
          <t>E1</t>
        </is>
      </c>
      <c r="C856" s="24" t="inlineStr">
        <is>
          <t>Championship</t>
        </is>
      </c>
      <c r="D856" s="24" t="inlineStr">
        <is>
          <t>Bolton</t>
        </is>
      </c>
      <c r="E856" s="24" t="n">
        <v>3</v>
      </c>
      <c r="F856" s="24" t="n">
        <v>1</v>
      </c>
      <c r="G856" s="29" t="n">
        <v>46263.625</v>
      </c>
      <c r="H856" s="24" t="inlineStr">
        <is>
          <t>Lincoln</t>
        </is>
      </c>
      <c r="I856" s="24" t="inlineStr">
        <is>
          <t>H</t>
        </is>
      </c>
      <c r="J856" s="24" t="inlineStr">
        <is>
          <t>E1-Bolton-Lincoln</t>
        </is>
      </c>
      <c r="K856" s="24" t="n">
        <v>24</v>
      </c>
      <c r="L856" s="11">
        <f>IF(INDEX(Matches!$X:$X,AA856)=0,"",IF(I856="H",INDEX(Matches!$H:$H,AA856),INDEX(Matches!$I:$I,AA856)))</f>
        <v/>
      </c>
      <c r="M856" s="11">
        <f>IF(INDEX(Matches!$X:$X,AA856)=0,"",IF(I856="H",INDEX(Matches!$I:$I,AA856),INDEX(Matches!$H:$H,AA856)))</f>
        <v/>
      </c>
      <c r="N856" s="11">
        <f>IF(L856="","",IF(L856&gt;M856,"W",IF(L856=M856,"D","L")))</f>
        <v/>
      </c>
      <c r="O856" s="11">
        <f>IF(L856="","",IF(L856&gt;M856,3,IF(L856=M856,1,0)))</f>
        <v/>
      </c>
      <c r="P856" s="31">
        <f>IF(I856="H",INDEX(Matches!$L:$L,AA856),INDEX(Matches!$N:$N,AA856))</f>
        <v/>
      </c>
      <c r="Q856" s="31">
        <f>INDEX(Matches!$M:$M,AA856)</f>
        <v/>
      </c>
      <c r="R856" s="31">
        <f>IF(I856="H",INDEX(Matches!$N:$N,AA856),INDEX(Matches!$L:$L,AA856))</f>
        <v/>
      </c>
      <c r="S856" s="33">
        <f>IF(I856="H",INDEX(Matches!$O:$O,AA856),INDEX(Matches!$P:$P,AA856))</f>
        <v/>
      </c>
      <c r="T856" s="33">
        <f>IF(INDEX(Matches!$J:$J,AA856)="","",IF(I856="H",INDEX(Matches!$J:$J,AA856),INDEX(Matches!$K:$K,AA856)))</f>
        <v/>
      </c>
      <c r="U856" s="33">
        <f>IF(INDEX(Matches!$K:$K,AA856)="","",IF(I856="H",INDEX(Matches!$K:$K,AA856),INDEX(Matches!$J:$J,AA856)))</f>
        <v/>
      </c>
      <c r="V856" s="30">
        <f>IF(T856="","",T856-U856)</f>
        <v/>
      </c>
      <c r="W856" s="33">
        <f>IF(I856="H",INDEX(Matches!$T:$T,AA856),INDEX(Matches!$U:$U,AA856))</f>
        <v/>
      </c>
      <c r="X856" s="11">
        <f>INDEX(Matches!$X:$X,AA856)</f>
        <v/>
      </c>
      <c r="Y856" s="30">
        <f>IF(O856="","",O856-S856)</f>
        <v/>
      </c>
      <c r="Z856" s="30">
        <f>IF(W856="","",W856-S856)</f>
        <v/>
      </c>
      <c r="AA856" s="24">
        <f>MATCH(J856,Matches!$A:$A,0)</f>
        <v/>
      </c>
      <c r="AB856" s="33" t="n">
        <v>1.441509418512772</v>
      </c>
      <c r="AC856" s="33" t="n"/>
      <c r="AD856" s="24" t="n"/>
      <c r="AE856" s="24" t="n">
        <v>1</v>
      </c>
      <c r="AF856" s="33" t="n"/>
      <c r="AG856" s="33" t="n"/>
    </row>
    <row r="857">
      <c r="A857" s="24" t="inlineStr">
        <is>
          <t>Bolton|4</t>
        </is>
      </c>
      <c r="B857" s="24" t="inlineStr">
        <is>
          <t>E1</t>
        </is>
      </c>
      <c r="C857" s="24" t="inlineStr">
        <is>
          <t>Championship</t>
        </is>
      </c>
      <c r="D857" s="24" t="inlineStr">
        <is>
          <t>Bolton</t>
        </is>
      </c>
      <c r="E857" s="24" t="n">
        <v>4</v>
      </c>
      <c r="F857" s="24" t="n">
        <v>1</v>
      </c>
      <c r="G857" s="29" t="n">
        <v>46266.82291666666</v>
      </c>
      <c r="H857" s="24" t="inlineStr">
        <is>
          <t>Sheffield United</t>
        </is>
      </c>
      <c r="I857" s="24" t="inlineStr">
        <is>
          <t>A</t>
        </is>
      </c>
      <c r="J857" s="24" t="inlineStr">
        <is>
          <t>E1-Sheffiel-Bolton</t>
        </is>
      </c>
      <c r="K857" s="24" t="n">
        <v>8</v>
      </c>
      <c r="L857" s="11">
        <f>IF(INDEX(Matches!$X:$X,AA857)=0,"",IF(I857="H",INDEX(Matches!$H:$H,AA857),INDEX(Matches!$I:$I,AA857)))</f>
        <v/>
      </c>
      <c r="M857" s="11">
        <f>IF(INDEX(Matches!$X:$X,AA857)=0,"",IF(I857="H",INDEX(Matches!$I:$I,AA857),INDEX(Matches!$H:$H,AA857)))</f>
        <v/>
      </c>
      <c r="N857" s="11">
        <f>IF(L857="","",IF(L857&gt;M857,"W",IF(L857=M857,"D","L")))</f>
        <v/>
      </c>
      <c r="O857" s="11">
        <f>IF(L857="","",IF(L857&gt;M857,3,IF(L857=M857,1,0)))</f>
        <v/>
      </c>
      <c r="P857" s="31">
        <f>IF(I857="H",INDEX(Matches!$L:$L,AA857),INDEX(Matches!$N:$N,AA857))</f>
        <v/>
      </c>
      <c r="Q857" s="31">
        <f>INDEX(Matches!$M:$M,AA857)</f>
        <v/>
      </c>
      <c r="R857" s="31">
        <f>IF(I857="H",INDEX(Matches!$N:$N,AA857),INDEX(Matches!$L:$L,AA857))</f>
        <v/>
      </c>
      <c r="S857" s="33">
        <f>IF(I857="H",INDEX(Matches!$O:$O,AA857),INDEX(Matches!$P:$P,AA857))</f>
        <v/>
      </c>
      <c r="T857" s="33">
        <f>IF(INDEX(Matches!$J:$J,AA857)="","",IF(I857="H",INDEX(Matches!$J:$J,AA857),INDEX(Matches!$K:$K,AA857)))</f>
        <v/>
      </c>
      <c r="U857" s="33">
        <f>IF(INDEX(Matches!$K:$K,AA857)="","",IF(I857="H",INDEX(Matches!$K:$K,AA857),INDEX(Matches!$J:$J,AA857)))</f>
        <v/>
      </c>
      <c r="V857" s="30">
        <f>IF(T857="","",T857-U857)</f>
        <v/>
      </c>
      <c r="W857" s="33">
        <f>IF(I857="H",INDEX(Matches!$T:$T,AA857),INDEX(Matches!$U:$U,AA857))</f>
        <v/>
      </c>
      <c r="X857" s="11">
        <f>INDEX(Matches!$X:$X,AA857)</f>
        <v/>
      </c>
      <c r="Y857" s="30">
        <f>IF(O857="","",O857-S857)</f>
        <v/>
      </c>
      <c r="Z857" s="30">
        <f>IF(W857="","",W857-S857)</f>
        <v/>
      </c>
      <c r="AA857" s="24">
        <f>MATCH(J857,Matches!$A:$A,0)</f>
        <v/>
      </c>
      <c r="AB857" s="33" t="n">
        <v>0.8231971898891108</v>
      </c>
      <c r="AC857" s="33" t="n"/>
      <c r="AD857" s="24" t="n"/>
      <c r="AE857" s="24" t="n">
        <v>1</v>
      </c>
      <c r="AF857" s="33" t="n"/>
      <c r="AG857" s="33" t="n"/>
    </row>
    <row r="858">
      <c r="A858" s="24" t="inlineStr">
        <is>
          <t>Bolton|5</t>
        </is>
      </c>
      <c r="B858" s="24" t="inlineStr">
        <is>
          <t>E1</t>
        </is>
      </c>
      <c r="C858" s="24" t="inlineStr">
        <is>
          <t>Championship</t>
        </is>
      </c>
      <c r="D858" s="24" t="inlineStr">
        <is>
          <t>Bolton</t>
        </is>
      </c>
      <c r="E858" s="24" t="n">
        <v>5</v>
      </c>
      <c r="F858" s="24" t="n">
        <v>2</v>
      </c>
      <c r="G858" s="29" t="n">
        <v>46270.625</v>
      </c>
      <c r="H858" s="24" t="inlineStr">
        <is>
          <t>Millwall</t>
        </is>
      </c>
      <c r="I858" s="24" t="inlineStr">
        <is>
          <t>A</t>
        </is>
      </c>
      <c r="J858" s="24" t="inlineStr">
        <is>
          <t>E1-Millwall-Bolton</t>
        </is>
      </c>
      <c r="K858" s="24" t="n">
        <v>10</v>
      </c>
      <c r="L858" s="11">
        <f>IF(INDEX(Matches!$X:$X,AA858)=0,"",IF(I858="H",INDEX(Matches!$H:$H,AA858),INDEX(Matches!$I:$I,AA858)))</f>
        <v/>
      </c>
      <c r="M858" s="11">
        <f>IF(INDEX(Matches!$X:$X,AA858)=0,"",IF(I858="H",INDEX(Matches!$I:$I,AA858),INDEX(Matches!$H:$H,AA858)))</f>
        <v/>
      </c>
      <c r="N858" s="11">
        <f>IF(L858="","",IF(L858&gt;M858,"W",IF(L858=M858,"D","L")))</f>
        <v/>
      </c>
      <c r="O858" s="11">
        <f>IF(L858="","",IF(L858&gt;M858,3,IF(L858=M858,1,0)))</f>
        <v/>
      </c>
      <c r="P858" s="31">
        <f>IF(I858="H",INDEX(Matches!$L:$L,AA858),INDEX(Matches!$N:$N,AA858))</f>
        <v/>
      </c>
      <c r="Q858" s="31">
        <f>INDEX(Matches!$M:$M,AA858)</f>
        <v/>
      </c>
      <c r="R858" s="31">
        <f>IF(I858="H",INDEX(Matches!$N:$N,AA858),INDEX(Matches!$L:$L,AA858))</f>
        <v/>
      </c>
      <c r="S858" s="33">
        <f>IF(I858="H",INDEX(Matches!$O:$O,AA858),INDEX(Matches!$P:$P,AA858))</f>
        <v/>
      </c>
      <c r="T858" s="33">
        <f>IF(INDEX(Matches!$J:$J,AA858)="","",IF(I858="H",INDEX(Matches!$J:$J,AA858),INDEX(Matches!$K:$K,AA858)))</f>
        <v/>
      </c>
      <c r="U858" s="33">
        <f>IF(INDEX(Matches!$K:$K,AA858)="","",IF(I858="H",INDEX(Matches!$K:$K,AA858),INDEX(Matches!$J:$J,AA858)))</f>
        <v/>
      </c>
      <c r="V858" s="30">
        <f>IF(T858="","",T858-U858)</f>
        <v/>
      </c>
      <c r="W858" s="33">
        <f>IF(I858="H",INDEX(Matches!$T:$T,AA858),INDEX(Matches!$U:$U,AA858))</f>
        <v/>
      </c>
      <c r="X858" s="11">
        <f>INDEX(Matches!$X:$X,AA858)</f>
        <v/>
      </c>
      <c r="Y858" s="30">
        <f>IF(O858="","",O858-S858)</f>
        <v/>
      </c>
      <c r="Z858" s="30">
        <f>IF(W858="","",W858-S858)</f>
        <v/>
      </c>
      <c r="AA858" s="24">
        <f>MATCH(J858,Matches!$A:$A,0)</f>
        <v/>
      </c>
      <c r="AB858" s="33" t="n">
        <v>1.017763630762912</v>
      </c>
      <c r="AC858" s="33" t="n"/>
      <c r="AD858" s="24" t="n"/>
      <c r="AE858" s="24" t="n">
        <v>2</v>
      </c>
      <c r="AF858" s="33" t="n"/>
      <c r="AG858" s="33" t="n"/>
    </row>
    <row r="859">
      <c r="A859" s="24" t="inlineStr">
        <is>
          <t>Bolton|6</t>
        </is>
      </c>
      <c r="B859" s="24" t="inlineStr">
        <is>
          <t>E1</t>
        </is>
      </c>
      <c r="C859" s="24" t="inlineStr">
        <is>
          <t>Championship</t>
        </is>
      </c>
      <c r="D859" s="24" t="inlineStr">
        <is>
          <t>Bolton</t>
        </is>
      </c>
      <c r="E859" s="24" t="n">
        <v>6</v>
      </c>
      <c r="F859" s="24" t="n">
        <v>2</v>
      </c>
      <c r="G859" s="29" t="n">
        <v>46273.83333333334</v>
      </c>
      <c r="H859" s="24" t="inlineStr">
        <is>
          <t>West Ham</t>
        </is>
      </c>
      <c r="I859" s="24" t="inlineStr">
        <is>
          <t>H</t>
        </is>
      </c>
      <c r="J859" s="24" t="inlineStr">
        <is>
          <t>E1-Bolton-WestHam</t>
        </is>
      </c>
      <c r="K859" s="24" t="n">
        <v>1</v>
      </c>
      <c r="L859" s="11">
        <f>IF(INDEX(Matches!$X:$X,AA859)=0,"",IF(I859="H",INDEX(Matches!$H:$H,AA859),INDEX(Matches!$I:$I,AA859)))</f>
        <v/>
      </c>
      <c r="M859" s="11">
        <f>IF(INDEX(Matches!$X:$X,AA859)=0,"",IF(I859="H",INDEX(Matches!$I:$I,AA859),INDEX(Matches!$H:$H,AA859)))</f>
        <v/>
      </c>
      <c r="N859" s="11">
        <f>IF(L859="","",IF(L859&gt;M859,"W",IF(L859=M859,"D","L")))</f>
        <v/>
      </c>
      <c r="O859" s="11">
        <f>IF(L859="","",IF(L859&gt;M859,3,IF(L859=M859,1,0)))</f>
        <v/>
      </c>
      <c r="P859" s="31">
        <f>IF(I859="H",INDEX(Matches!$L:$L,AA859),INDEX(Matches!$N:$N,AA859))</f>
        <v/>
      </c>
      <c r="Q859" s="31">
        <f>INDEX(Matches!$M:$M,AA859)</f>
        <v/>
      </c>
      <c r="R859" s="31">
        <f>IF(I859="H",INDEX(Matches!$N:$N,AA859),INDEX(Matches!$L:$L,AA859))</f>
        <v/>
      </c>
      <c r="S859" s="33">
        <f>IF(I859="H",INDEX(Matches!$O:$O,AA859),INDEX(Matches!$P:$P,AA859))</f>
        <v/>
      </c>
      <c r="T859" s="33">
        <f>IF(INDEX(Matches!$J:$J,AA859)="","",IF(I859="H",INDEX(Matches!$J:$J,AA859),INDEX(Matches!$K:$K,AA859)))</f>
        <v/>
      </c>
      <c r="U859" s="33">
        <f>IF(INDEX(Matches!$K:$K,AA859)="","",IF(I859="H",INDEX(Matches!$K:$K,AA859),INDEX(Matches!$J:$J,AA859)))</f>
        <v/>
      </c>
      <c r="V859" s="30">
        <f>IF(T859="","",T859-U859)</f>
        <v/>
      </c>
      <c r="W859" s="33">
        <f>IF(I859="H",INDEX(Matches!$T:$T,AA859),INDEX(Matches!$U:$U,AA859))</f>
        <v/>
      </c>
      <c r="X859" s="11">
        <f>INDEX(Matches!$X:$X,AA859)</f>
        <v/>
      </c>
      <c r="Y859" s="30">
        <f>IF(O859="","",O859-S859)</f>
        <v/>
      </c>
      <c r="Z859" s="30">
        <f>IF(W859="","",W859-S859)</f>
        <v/>
      </c>
      <c r="AA859" s="24">
        <f>MATCH(J859,Matches!$A:$A,0)</f>
        <v/>
      </c>
      <c r="AB859" s="33" t="n">
        <v>0.8683838097933769</v>
      </c>
      <c r="AC859" s="33" t="n"/>
      <c r="AD859" s="24" t="n"/>
      <c r="AE859" s="24" t="n">
        <v>2</v>
      </c>
      <c r="AF859" s="33" t="n"/>
      <c r="AG859" s="33" t="n"/>
    </row>
    <row r="860">
      <c r="A860" s="24" t="inlineStr">
        <is>
          <t>Bolton|7</t>
        </is>
      </c>
      <c r="B860" s="24" t="inlineStr">
        <is>
          <t>E1</t>
        </is>
      </c>
      <c r="C860" s="24" t="inlineStr">
        <is>
          <t>Championship</t>
        </is>
      </c>
      <c r="D860" s="24" t="inlineStr">
        <is>
          <t>Bolton</t>
        </is>
      </c>
      <c r="E860" s="24" t="n">
        <v>7</v>
      </c>
      <c r="F860" s="24" t="n">
        <v>2</v>
      </c>
      <c r="G860" s="29" t="n">
        <v>46277.52083333334</v>
      </c>
      <c r="H860" s="24" t="inlineStr">
        <is>
          <t>Cardiff</t>
        </is>
      </c>
      <c r="I860" s="24" t="inlineStr">
        <is>
          <t>H</t>
        </is>
      </c>
      <c r="J860" s="24" t="inlineStr">
        <is>
          <t>E1-Bolton-Cardiff</t>
        </is>
      </c>
      <c r="K860" s="24" t="n">
        <v>21</v>
      </c>
      <c r="L860" s="11">
        <f>IF(INDEX(Matches!$X:$X,AA860)=0,"",IF(I860="H",INDEX(Matches!$H:$H,AA860),INDEX(Matches!$I:$I,AA860)))</f>
        <v/>
      </c>
      <c r="M860" s="11">
        <f>IF(INDEX(Matches!$X:$X,AA860)=0,"",IF(I860="H",INDEX(Matches!$I:$I,AA860),INDEX(Matches!$H:$H,AA860)))</f>
        <v/>
      </c>
      <c r="N860" s="11">
        <f>IF(L860="","",IF(L860&gt;M860,"W",IF(L860=M860,"D","L")))</f>
        <v/>
      </c>
      <c r="O860" s="11">
        <f>IF(L860="","",IF(L860&gt;M860,3,IF(L860=M860,1,0)))</f>
        <v/>
      </c>
      <c r="P860" s="31">
        <f>IF(I860="H",INDEX(Matches!$L:$L,AA860),INDEX(Matches!$N:$N,AA860))</f>
        <v/>
      </c>
      <c r="Q860" s="31">
        <f>INDEX(Matches!$M:$M,AA860)</f>
        <v/>
      </c>
      <c r="R860" s="31">
        <f>IF(I860="H",INDEX(Matches!$N:$N,AA860),INDEX(Matches!$L:$L,AA860))</f>
        <v/>
      </c>
      <c r="S860" s="33">
        <f>IF(I860="H",INDEX(Matches!$O:$O,AA860),INDEX(Matches!$P:$P,AA860))</f>
        <v/>
      </c>
      <c r="T860" s="33">
        <f>IF(INDEX(Matches!$J:$J,AA860)="","",IF(I860="H",INDEX(Matches!$J:$J,AA860),INDEX(Matches!$K:$K,AA860)))</f>
        <v/>
      </c>
      <c r="U860" s="33">
        <f>IF(INDEX(Matches!$K:$K,AA860)="","",IF(I860="H",INDEX(Matches!$K:$K,AA860),INDEX(Matches!$J:$J,AA860)))</f>
        <v/>
      </c>
      <c r="V860" s="30">
        <f>IF(T860="","",T860-U860)</f>
        <v/>
      </c>
      <c r="W860" s="33">
        <f>IF(I860="H",INDEX(Matches!$T:$T,AA860),INDEX(Matches!$U:$U,AA860))</f>
        <v/>
      </c>
      <c r="X860" s="11">
        <f>INDEX(Matches!$X:$X,AA860)</f>
        <v/>
      </c>
      <c r="Y860" s="30">
        <f>IF(O860="","",O860-S860)</f>
        <v/>
      </c>
      <c r="Z860" s="30">
        <f>IF(W860="","",W860-S860)</f>
        <v/>
      </c>
      <c r="AA860" s="24">
        <f>MATCH(J860,Matches!$A:$A,0)</f>
        <v/>
      </c>
      <c r="AB860" s="33" t="n">
        <v>1.302865785702914</v>
      </c>
      <c r="AC860" s="33" t="n"/>
      <c r="AD860" s="24" t="n"/>
      <c r="AE860" s="24" t="n">
        <v>2</v>
      </c>
      <c r="AF860" s="33" t="n"/>
      <c r="AG860" s="33" t="n"/>
    </row>
    <row r="861">
      <c r="A861" s="24" t="inlineStr">
        <is>
          <t>Bolton|8</t>
        </is>
      </c>
      <c r="B861" s="24" t="inlineStr">
        <is>
          <t>E1</t>
        </is>
      </c>
      <c r="C861" s="24" t="inlineStr">
        <is>
          <t>Championship</t>
        </is>
      </c>
      <c r="D861" s="24" t="inlineStr">
        <is>
          <t>Bolton</t>
        </is>
      </c>
      <c r="E861" s="24" t="n">
        <v>8</v>
      </c>
      <c r="F861" s="24" t="n">
        <v>2</v>
      </c>
      <c r="G861" s="29" t="n">
        <v>46285.5625</v>
      </c>
      <c r="H861" s="24" t="inlineStr">
        <is>
          <t>Norwich</t>
        </is>
      </c>
      <c r="I861" s="24" t="inlineStr">
        <is>
          <t>A</t>
        </is>
      </c>
      <c r="J861" s="24" t="inlineStr">
        <is>
          <t>E1-Norwich-Bolton</t>
        </is>
      </c>
      <c r="K861" s="24" t="n">
        <v>7</v>
      </c>
      <c r="L861" s="11">
        <f>IF(INDEX(Matches!$X:$X,AA861)=0,"",IF(I861="H",INDEX(Matches!$H:$H,AA861),INDEX(Matches!$I:$I,AA861)))</f>
        <v/>
      </c>
      <c r="M861" s="11">
        <f>IF(INDEX(Matches!$X:$X,AA861)=0,"",IF(I861="H",INDEX(Matches!$I:$I,AA861),INDEX(Matches!$H:$H,AA861)))</f>
        <v/>
      </c>
      <c r="N861" s="11">
        <f>IF(L861="","",IF(L861&gt;M861,"W",IF(L861=M861,"D","L")))</f>
        <v/>
      </c>
      <c r="O861" s="11">
        <f>IF(L861="","",IF(L861&gt;M861,3,IF(L861=M861,1,0)))</f>
        <v/>
      </c>
      <c r="P861" s="31">
        <f>IF(I861="H",INDEX(Matches!$L:$L,AA861),INDEX(Matches!$N:$N,AA861))</f>
        <v/>
      </c>
      <c r="Q861" s="31">
        <f>INDEX(Matches!$M:$M,AA861)</f>
        <v/>
      </c>
      <c r="R861" s="31">
        <f>IF(I861="H",INDEX(Matches!$N:$N,AA861),INDEX(Matches!$L:$L,AA861))</f>
        <v/>
      </c>
      <c r="S861" s="33">
        <f>IF(I861="H",INDEX(Matches!$O:$O,AA861),INDEX(Matches!$P:$P,AA861))</f>
        <v/>
      </c>
      <c r="T861" s="33">
        <f>IF(INDEX(Matches!$J:$J,AA861)="","",IF(I861="H",INDEX(Matches!$J:$J,AA861),INDEX(Matches!$K:$K,AA861)))</f>
        <v/>
      </c>
      <c r="U861" s="33">
        <f>IF(INDEX(Matches!$K:$K,AA861)="","",IF(I861="H",INDEX(Matches!$K:$K,AA861),INDEX(Matches!$J:$J,AA861)))</f>
        <v/>
      </c>
      <c r="V861" s="30">
        <f>IF(T861="","",T861-U861)</f>
        <v/>
      </c>
      <c r="W861" s="33">
        <f>IF(I861="H",INDEX(Matches!$T:$T,AA861),INDEX(Matches!$U:$U,AA861))</f>
        <v/>
      </c>
      <c r="X861" s="11">
        <f>INDEX(Matches!$X:$X,AA861)</f>
        <v/>
      </c>
      <c r="Y861" s="30">
        <f>IF(O861="","",O861-S861)</f>
        <v/>
      </c>
      <c r="Z861" s="30">
        <f>IF(W861="","",W861-S861)</f>
        <v/>
      </c>
      <c r="AA861" s="24">
        <f>MATCH(J861,Matches!$A:$A,0)</f>
        <v/>
      </c>
      <c r="AB861" s="33" t="n"/>
      <c r="AC861" s="33" t="n"/>
      <c r="AD861" s="24" t="n"/>
      <c r="AE861" s="24" t="n">
        <v>2</v>
      </c>
      <c r="AF861" s="33" t="n"/>
      <c r="AG861" s="33" t="n"/>
    </row>
    <row r="862">
      <c r="A862" s="24" t="inlineStr">
        <is>
          <t>Bolton|9</t>
        </is>
      </c>
      <c r="B862" s="24" t="inlineStr">
        <is>
          <t>E1</t>
        </is>
      </c>
      <c r="C862" s="24" t="inlineStr">
        <is>
          <t>Championship</t>
        </is>
      </c>
      <c r="D862" s="24" t="inlineStr">
        <is>
          <t>Bolton</t>
        </is>
      </c>
      <c r="E862" s="24" t="n">
        <v>9</v>
      </c>
      <c r="F862" s="24" t="n">
        <v>3</v>
      </c>
      <c r="G862" s="29" t="n">
        <v>46305.625</v>
      </c>
      <c r="H862" s="24" t="inlineStr">
        <is>
          <t>Stoke</t>
        </is>
      </c>
      <c r="I862" s="24" t="inlineStr">
        <is>
          <t>H</t>
        </is>
      </c>
      <c r="J862" s="24" t="inlineStr">
        <is>
          <t>E1-Bolton-Stoke</t>
        </is>
      </c>
      <c r="K862" s="24" t="n">
        <v>11</v>
      </c>
      <c r="L862" s="11">
        <f>IF(INDEX(Matches!$X:$X,AA862)=0,"",IF(I862="H",INDEX(Matches!$H:$H,AA862),INDEX(Matches!$I:$I,AA862)))</f>
        <v/>
      </c>
      <c r="M862" s="11">
        <f>IF(INDEX(Matches!$X:$X,AA862)=0,"",IF(I862="H",INDEX(Matches!$I:$I,AA862),INDEX(Matches!$H:$H,AA862)))</f>
        <v/>
      </c>
      <c r="N862" s="11">
        <f>IF(L862="","",IF(L862&gt;M862,"W",IF(L862=M862,"D","L")))</f>
        <v/>
      </c>
      <c r="O862" s="11">
        <f>IF(L862="","",IF(L862&gt;M862,3,IF(L862=M862,1,0)))</f>
        <v/>
      </c>
      <c r="P862" s="31">
        <f>IF(I862="H",INDEX(Matches!$L:$L,AA862),INDEX(Matches!$N:$N,AA862))</f>
        <v/>
      </c>
      <c r="Q862" s="31">
        <f>INDEX(Matches!$M:$M,AA862)</f>
        <v/>
      </c>
      <c r="R862" s="31">
        <f>IF(I862="H",INDEX(Matches!$N:$N,AA862),INDEX(Matches!$L:$L,AA862))</f>
        <v/>
      </c>
      <c r="S862" s="33">
        <f>IF(I862="H",INDEX(Matches!$O:$O,AA862),INDEX(Matches!$P:$P,AA862))</f>
        <v/>
      </c>
      <c r="T862" s="33">
        <f>IF(INDEX(Matches!$J:$J,AA862)="","",IF(I862="H",INDEX(Matches!$J:$J,AA862),INDEX(Matches!$K:$K,AA862)))</f>
        <v/>
      </c>
      <c r="U862" s="33">
        <f>IF(INDEX(Matches!$K:$K,AA862)="","",IF(I862="H",INDEX(Matches!$K:$K,AA862),INDEX(Matches!$J:$J,AA862)))</f>
        <v/>
      </c>
      <c r="V862" s="30">
        <f>IF(T862="","",T862-U862)</f>
        <v/>
      </c>
      <c r="W862" s="33">
        <f>IF(I862="H",INDEX(Matches!$T:$T,AA862),INDEX(Matches!$U:$U,AA862))</f>
        <v/>
      </c>
      <c r="X862" s="11">
        <f>INDEX(Matches!$X:$X,AA862)</f>
        <v/>
      </c>
      <c r="Y862" s="30">
        <f>IF(O862="","",O862-S862)</f>
        <v/>
      </c>
      <c r="Z862" s="30">
        <f>IF(W862="","",W862-S862)</f>
        <v/>
      </c>
      <c r="AA862" s="24">
        <f>MATCH(J862,Matches!$A:$A,0)</f>
        <v/>
      </c>
      <c r="AB862" s="33" t="n"/>
      <c r="AC862" s="33" t="n"/>
      <c r="AD862" s="24" t="n"/>
      <c r="AE862" s="24" t="n">
        <v>3</v>
      </c>
      <c r="AF862" s="33" t="n"/>
      <c r="AG862" s="33" t="n"/>
    </row>
    <row r="863">
      <c r="A863" s="24" t="inlineStr">
        <is>
          <t>Bolton|10</t>
        </is>
      </c>
      <c r="B863" s="24" t="inlineStr">
        <is>
          <t>E1</t>
        </is>
      </c>
      <c r="C863" s="24" t="inlineStr">
        <is>
          <t>Championship</t>
        </is>
      </c>
      <c r="D863" s="24" t="inlineStr">
        <is>
          <t>Bolton</t>
        </is>
      </c>
      <c r="E863" s="24" t="n">
        <v>10</v>
      </c>
      <c r="F863" s="24" t="n">
        <v>3</v>
      </c>
      <c r="G863" s="29" t="n">
        <v>46308.82291666666</v>
      </c>
      <c r="H863" s="24" t="inlineStr">
        <is>
          <t>Wolves</t>
        </is>
      </c>
      <c r="I863" s="24" t="inlineStr">
        <is>
          <t>A</t>
        </is>
      </c>
      <c r="J863" s="24" t="inlineStr">
        <is>
          <t>E1-Wolves-Bolton</t>
        </is>
      </c>
      <c r="K863" s="24" t="n">
        <v>2</v>
      </c>
      <c r="L863" s="11">
        <f>IF(INDEX(Matches!$X:$X,AA863)=0,"",IF(I863="H",INDEX(Matches!$H:$H,AA863),INDEX(Matches!$I:$I,AA863)))</f>
        <v/>
      </c>
      <c r="M863" s="11">
        <f>IF(INDEX(Matches!$X:$X,AA863)=0,"",IF(I863="H",INDEX(Matches!$I:$I,AA863),INDEX(Matches!$H:$H,AA863)))</f>
        <v/>
      </c>
      <c r="N863" s="11">
        <f>IF(L863="","",IF(L863&gt;M863,"W",IF(L863=M863,"D","L")))</f>
        <v/>
      </c>
      <c r="O863" s="11">
        <f>IF(L863="","",IF(L863&gt;M863,3,IF(L863=M863,1,0)))</f>
        <v/>
      </c>
      <c r="P863" s="31">
        <f>IF(I863="H",INDEX(Matches!$L:$L,AA863),INDEX(Matches!$N:$N,AA863))</f>
        <v/>
      </c>
      <c r="Q863" s="31">
        <f>INDEX(Matches!$M:$M,AA863)</f>
        <v/>
      </c>
      <c r="R863" s="31">
        <f>IF(I863="H",INDEX(Matches!$N:$N,AA863),INDEX(Matches!$L:$L,AA863))</f>
        <v/>
      </c>
      <c r="S863" s="33">
        <f>IF(I863="H",INDEX(Matches!$O:$O,AA863),INDEX(Matches!$P:$P,AA863))</f>
        <v/>
      </c>
      <c r="T863" s="33">
        <f>IF(INDEX(Matches!$J:$J,AA863)="","",IF(I863="H",INDEX(Matches!$J:$J,AA863),INDEX(Matches!$K:$K,AA863)))</f>
        <v/>
      </c>
      <c r="U863" s="33">
        <f>IF(INDEX(Matches!$K:$K,AA863)="","",IF(I863="H",INDEX(Matches!$K:$K,AA863),INDEX(Matches!$J:$J,AA863)))</f>
        <v/>
      </c>
      <c r="V863" s="30">
        <f>IF(T863="","",T863-U863)</f>
        <v/>
      </c>
      <c r="W863" s="33">
        <f>IF(I863="H",INDEX(Matches!$T:$T,AA863),INDEX(Matches!$U:$U,AA863))</f>
        <v/>
      </c>
      <c r="X863" s="11">
        <f>INDEX(Matches!$X:$X,AA863)</f>
        <v/>
      </c>
      <c r="Y863" s="30">
        <f>IF(O863="","",O863-S863)</f>
        <v/>
      </c>
      <c r="Z863" s="30">
        <f>IF(W863="","",W863-S863)</f>
        <v/>
      </c>
      <c r="AA863" s="24">
        <f>MATCH(J863,Matches!$A:$A,0)</f>
        <v/>
      </c>
      <c r="AB863" s="33" t="n"/>
      <c r="AC863" s="33" t="n"/>
      <c r="AD863" s="24" t="n"/>
      <c r="AE863" s="24" t="n">
        <v>3</v>
      </c>
      <c r="AF863" s="33" t="n"/>
      <c r="AG863" s="33" t="n"/>
    </row>
    <row r="864">
      <c r="A864" s="24" t="inlineStr">
        <is>
          <t>Bolton|11</t>
        </is>
      </c>
      <c r="B864" s="24" t="inlineStr">
        <is>
          <t>E1</t>
        </is>
      </c>
      <c r="C864" s="24" t="inlineStr">
        <is>
          <t>Championship</t>
        </is>
      </c>
      <c r="D864" s="24" t="inlineStr">
        <is>
          <t>Bolton</t>
        </is>
      </c>
      <c r="E864" s="24" t="n">
        <v>11</v>
      </c>
      <c r="F864" s="24" t="n">
        <v>3</v>
      </c>
      <c r="G864" s="29" t="n">
        <v>46312.625</v>
      </c>
      <c r="H864" s="24" t="inlineStr">
        <is>
          <t>Southampton</t>
        </is>
      </c>
      <c r="I864" s="24" t="inlineStr">
        <is>
          <t>A</t>
        </is>
      </c>
      <c r="J864" s="24" t="inlineStr">
        <is>
          <t>E1-Southamp-Bolton</t>
        </is>
      </c>
      <c r="K864" s="24" t="n">
        <v>5</v>
      </c>
      <c r="L864" s="11">
        <f>IF(INDEX(Matches!$X:$X,AA864)=0,"",IF(I864="H",INDEX(Matches!$H:$H,AA864),INDEX(Matches!$I:$I,AA864)))</f>
        <v/>
      </c>
      <c r="M864" s="11">
        <f>IF(INDEX(Matches!$X:$X,AA864)=0,"",IF(I864="H",INDEX(Matches!$I:$I,AA864),INDEX(Matches!$H:$H,AA864)))</f>
        <v/>
      </c>
      <c r="N864" s="11">
        <f>IF(L864="","",IF(L864&gt;M864,"W",IF(L864=M864,"D","L")))</f>
        <v/>
      </c>
      <c r="O864" s="11">
        <f>IF(L864="","",IF(L864&gt;M864,3,IF(L864=M864,1,0)))</f>
        <v/>
      </c>
      <c r="P864" s="31">
        <f>IF(I864="H",INDEX(Matches!$L:$L,AA864),INDEX(Matches!$N:$N,AA864))</f>
        <v/>
      </c>
      <c r="Q864" s="31">
        <f>INDEX(Matches!$M:$M,AA864)</f>
        <v/>
      </c>
      <c r="R864" s="31">
        <f>IF(I864="H",INDEX(Matches!$N:$N,AA864),INDEX(Matches!$L:$L,AA864))</f>
        <v/>
      </c>
      <c r="S864" s="33">
        <f>IF(I864="H",INDEX(Matches!$O:$O,AA864),INDEX(Matches!$P:$P,AA864))</f>
        <v/>
      </c>
      <c r="T864" s="33">
        <f>IF(INDEX(Matches!$J:$J,AA864)="","",IF(I864="H",INDEX(Matches!$J:$J,AA864),INDEX(Matches!$K:$K,AA864)))</f>
        <v/>
      </c>
      <c r="U864" s="33">
        <f>IF(INDEX(Matches!$K:$K,AA864)="","",IF(I864="H",INDEX(Matches!$K:$K,AA864),INDEX(Matches!$J:$J,AA864)))</f>
        <v/>
      </c>
      <c r="V864" s="30">
        <f>IF(T864="","",T864-U864)</f>
        <v/>
      </c>
      <c r="W864" s="33">
        <f>IF(I864="H",INDEX(Matches!$T:$T,AA864),INDEX(Matches!$U:$U,AA864))</f>
        <v/>
      </c>
      <c r="X864" s="11">
        <f>INDEX(Matches!$X:$X,AA864)</f>
        <v/>
      </c>
      <c r="Y864" s="30">
        <f>IF(O864="","",O864-S864)</f>
        <v/>
      </c>
      <c r="Z864" s="30">
        <f>IF(W864="","",W864-S864)</f>
        <v/>
      </c>
      <c r="AA864" s="24">
        <f>MATCH(J864,Matches!$A:$A,0)</f>
        <v/>
      </c>
      <c r="AB864" s="33" t="n"/>
      <c r="AC864" s="33" t="n"/>
      <c r="AD864" s="24" t="n"/>
      <c r="AE864" s="24" t="n">
        <v>3</v>
      </c>
      <c r="AF864" s="33" t="n"/>
      <c r="AG864" s="33" t="n"/>
    </row>
    <row r="865">
      <c r="A865" s="24" t="inlineStr">
        <is>
          <t>Bolton|12</t>
        </is>
      </c>
      <c r="B865" s="24" t="inlineStr">
        <is>
          <t>E1</t>
        </is>
      </c>
      <c r="C865" s="24" t="inlineStr">
        <is>
          <t>Championship</t>
        </is>
      </c>
      <c r="D865" s="24" t="inlineStr">
        <is>
          <t>Bolton</t>
        </is>
      </c>
      <c r="E865" s="24" t="n">
        <v>12</v>
      </c>
      <c r="F865" s="24" t="n">
        <v>3</v>
      </c>
      <c r="G865" s="29" t="n">
        <v>46318.83333333334</v>
      </c>
      <c r="H865" s="24" t="inlineStr">
        <is>
          <t>Middlesbrough</t>
        </is>
      </c>
      <c r="I865" s="24" t="inlineStr">
        <is>
          <t>H</t>
        </is>
      </c>
      <c r="J865" s="24" t="inlineStr">
        <is>
          <t>E1-Bolton-Middlesb</t>
        </is>
      </c>
      <c r="K865" s="24" t="n">
        <v>3</v>
      </c>
      <c r="L865" s="11">
        <f>IF(INDEX(Matches!$X:$X,AA865)=0,"",IF(I865="H",INDEX(Matches!$H:$H,AA865),INDEX(Matches!$I:$I,AA865)))</f>
        <v/>
      </c>
      <c r="M865" s="11">
        <f>IF(INDEX(Matches!$X:$X,AA865)=0,"",IF(I865="H",INDEX(Matches!$I:$I,AA865),INDEX(Matches!$H:$H,AA865)))</f>
        <v/>
      </c>
      <c r="N865" s="11">
        <f>IF(L865="","",IF(L865&gt;M865,"W",IF(L865=M865,"D","L")))</f>
        <v/>
      </c>
      <c r="O865" s="11">
        <f>IF(L865="","",IF(L865&gt;M865,3,IF(L865=M865,1,0)))</f>
        <v/>
      </c>
      <c r="P865" s="31">
        <f>IF(I865="H",INDEX(Matches!$L:$L,AA865),INDEX(Matches!$N:$N,AA865))</f>
        <v/>
      </c>
      <c r="Q865" s="31">
        <f>INDEX(Matches!$M:$M,AA865)</f>
        <v/>
      </c>
      <c r="R865" s="31">
        <f>IF(I865="H",INDEX(Matches!$N:$N,AA865),INDEX(Matches!$L:$L,AA865))</f>
        <v/>
      </c>
      <c r="S865" s="33">
        <f>IF(I865="H",INDEX(Matches!$O:$O,AA865),INDEX(Matches!$P:$P,AA865))</f>
        <v/>
      </c>
      <c r="T865" s="33">
        <f>IF(INDEX(Matches!$J:$J,AA865)="","",IF(I865="H",INDEX(Matches!$J:$J,AA865),INDEX(Matches!$K:$K,AA865)))</f>
        <v/>
      </c>
      <c r="U865" s="33">
        <f>IF(INDEX(Matches!$K:$K,AA865)="","",IF(I865="H",INDEX(Matches!$K:$K,AA865),INDEX(Matches!$J:$J,AA865)))</f>
        <v/>
      </c>
      <c r="V865" s="30">
        <f>IF(T865="","",T865-U865)</f>
        <v/>
      </c>
      <c r="W865" s="33">
        <f>IF(I865="H",INDEX(Matches!$T:$T,AA865),INDEX(Matches!$U:$U,AA865))</f>
        <v/>
      </c>
      <c r="X865" s="11">
        <f>INDEX(Matches!$X:$X,AA865)</f>
        <v/>
      </c>
      <c r="Y865" s="30">
        <f>IF(O865="","",O865-S865)</f>
        <v/>
      </c>
      <c r="Z865" s="30">
        <f>IF(W865="","",W865-S865)</f>
        <v/>
      </c>
      <c r="AA865" s="24">
        <f>MATCH(J865,Matches!$A:$A,0)</f>
        <v/>
      </c>
      <c r="AB865" s="33" t="n"/>
      <c r="AC865" s="33" t="n">
        <v>1.078313830905496</v>
      </c>
      <c r="AD865" s="24" t="n"/>
      <c r="AE865" s="24" t="n">
        <v>3</v>
      </c>
      <c r="AF865" s="33" t="n"/>
      <c r="AG865" s="33" t="n"/>
    </row>
    <row r="866">
      <c r="A866" s="24" t="inlineStr">
        <is>
          <t>Bolton|13</t>
        </is>
      </c>
      <c r="B866" s="24" t="inlineStr">
        <is>
          <t>E1</t>
        </is>
      </c>
      <c r="C866" s="24" t="inlineStr">
        <is>
          <t>Championship</t>
        </is>
      </c>
      <c r="D866" s="24" t="inlineStr">
        <is>
          <t>Bolton</t>
        </is>
      </c>
      <c r="E866" s="24" t="n">
        <v>13</v>
      </c>
      <c r="F866" s="24" t="n">
        <v>4</v>
      </c>
      <c r="G866" s="29" t="n">
        <v>46326.625</v>
      </c>
      <c r="H866" s="24" t="inlineStr">
        <is>
          <t>Bristol City</t>
        </is>
      </c>
      <c r="I866" s="24" t="inlineStr">
        <is>
          <t>H</t>
        </is>
      </c>
      <c r="J866" s="24" t="inlineStr">
        <is>
          <t>E1-Bolton-BristolC</t>
        </is>
      </c>
      <c r="K866" s="24" t="n">
        <v>14</v>
      </c>
      <c r="L866" s="11">
        <f>IF(INDEX(Matches!$X:$X,AA866)=0,"",IF(I866="H",INDEX(Matches!$H:$H,AA866),INDEX(Matches!$I:$I,AA866)))</f>
        <v/>
      </c>
      <c r="M866" s="11">
        <f>IF(INDEX(Matches!$X:$X,AA866)=0,"",IF(I866="H",INDEX(Matches!$I:$I,AA866),INDEX(Matches!$H:$H,AA866)))</f>
        <v/>
      </c>
      <c r="N866" s="11">
        <f>IF(L866="","",IF(L866&gt;M866,"W",IF(L866=M866,"D","L")))</f>
        <v/>
      </c>
      <c r="O866" s="11">
        <f>IF(L866="","",IF(L866&gt;M866,3,IF(L866=M866,1,0)))</f>
        <v/>
      </c>
      <c r="P866" s="31">
        <f>IF(I866="H",INDEX(Matches!$L:$L,AA866),INDEX(Matches!$N:$N,AA866))</f>
        <v/>
      </c>
      <c r="Q866" s="31">
        <f>INDEX(Matches!$M:$M,AA866)</f>
        <v/>
      </c>
      <c r="R866" s="31">
        <f>IF(I866="H",INDEX(Matches!$N:$N,AA866),INDEX(Matches!$L:$L,AA866))</f>
        <v/>
      </c>
      <c r="S866" s="33">
        <f>IF(I866="H",INDEX(Matches!$O:$O,AA866),INDEX(Matches!$P:$P,AA866))</f>
        <v/>
      </c>
      <c r="T866" s="33">
        <f>IF(INDEX(Matches!$J:$J,AA866)="","",IF(I866="H",INDEX(Matches!$J:$J,AA866),INDEX(Matches!$K:$K,AA866)))</f>
        <v/>
      </c>
      <c r="U866" s="33">
        <f>IF(INDEX(Matches!$K:$K,AA866)="","",IF(I866="H",INDEX(Matches!$K:$K,AA866),INDEX(Matches!$J:$J,AA866)))</f>
        <v/>
      </c>
      <c r="V866" s="30">
        <f>IF(T866="","",T866-U866)</f>
        <v/>
      </c>
      <c r="W866" s="33">
        <f>IF(I866="H",INDEX(Matches!$T:$T,AA866),INDEX(Matches!$U:$U,AA866))</f>
        <v/>
      </c>
      <c r="X866" s="11">
        <f>INDEX(Matches!$X:$X,AA866)</f>
        <v/>
      </c>
      <c r="Y866" s="30">
        <f>IF(O866="","",O866-S866)</f>
        <v/>
      </c>
      <c r="Z866" s="30">
        <f>IF(W866="","",W866-S866)</f>
        <v/>
      </c>
      <c r="AA866" s="24">
        <f>MATCH(J866,Matches!$A:$A,0)</f>
        <v/>
      </c>
      <c r="AB866" s="33" t="n"/>
      <c r="AC866" s="33" t="n">
        <v>1.3315160407475</v>
      </c>
      <c r="AD866" s="24" t="n"/>
      <c r="AE866" s="24" t="n">
        <v>4</v>
      </c>
      <c r="AF866" s="33" t="n"/>
      <c r="AG866" s="33" t="n"/>
    </row>
    <row r="867">
      <c r="A867" s="24" t="inlineStr">
        <is>
          <t>Bolton|14</t>
        </is>
      </c>
      <c r="B867" s="24" t="inlineStr">
        <is>
          <t>E1</t>
        </is>
      </c>
      <c r="C867" s="24" t="inlineStr">
        <is>
          <t>Championship</t>
        </is>
      </c>
      <c r="D867" s="24" t="inlineStr">
        <is>
          <t>Bolton</t>
        </is>
      </c>
      <c r="E867" s="24" t="n">
        <v>14</v>
      </c>
      <c r="F867" s="24" t="n">
        <v>4</v>
      </c>
      <c r="G867" s="29" t="n">
        <v>46329.82291666666</v>
      </c>
      <c r="H867" s="24" t="inlineStr">
        <is>
          <t>Charlton</t>
        </is>
      </c>
      <c r="I867" s="24" t="inlineStr">
        <is>
          <t>A</t>
        </is>
      </c>
      <c r="J867" s="24" t="inlineStr">
        <is>
          <t>E1-Charlton-Bolton</t>
        </is>
      </c>
      <c r="K867" s="24" t="n">
        <v>23</v>
      </c>
      <c r="L867" s="11">
        <f>IF(INDEX(Matches!$X:$X,AA867)=0,"",IF(I867="H",INDEX(Matches!$H:$H,AA867),INDEX(Matches!$I:$I,AA867)))</f>
        <v/>
      </c>
      <c r="M867" s="11">
        <f>IF(INDEX(Matches!$X:$X,AA867)=0,"",IF(I867="H",INDEX(Matches!$I:$I,AA867),INDEX(Matches!$H:$H,AA867)))</f>
        <v/>
      </c>
      <c r="N867" s="11">
        <f>IF(L867="","",IF(L867&gt;M867,"W",IF(L867=M867,"D","L")))</f>
        <v/>
      </c>
      <c r="O867" s="11">
        <f>IF(L867="","",IF(L867&gt;M867,3,IF(L867=M867,1,0)))</f>
        <v/>
      </c>
      <c r="P867" s="31">
        <f>IF(I867="H",INDEX(Matches!$L:$L,AA867),INDEX(Matches!$N:$N,AA867))</f>
        <v/>
      </c>
      <c r="Q867" s="31">
        <f>INDEX(Matches!$M:$M,AA867)</f>
        <v/>
      </c>
      <c r="R867" s="31">
        <f>IF(I867="H",INDEX(Matches!$N:$N,AA867),INDEX(Matches!$L:$L,AA867))</f>
        <v/>
      </c>
      <c r="S867" s="33">
        <f>IF(I867="H",INDEX(Matches!$O:$O,AA867),INDEX(Matches!$P:$P,AA867))</f>
        <v/>
      </c>
      <c r="T867" s="33">
        <f>IF(INDEX(Matches!$J:$J,AA867)="","",IF(I867="H",INDEX(Matches!$J:$J,AA867),INDEX(Matches!$K:$K,AA867)))</f>
        <v/>
      </c>
      <c r="U867" s="33">
        <f>IF(INDEX(Matches!$K:$K,AA867)="","",IF(I867="H",INDEX(Matches!$K:$K,AA867),INDEX(Matches!$J:$J,AA867)))</f>
        <v/>
      </c>
      <c r="V867" s="30">
        <f>IF(T867="","",T867-U867)</f>
        <v/>
      </c>
      <c r="W867" s="33">
        <f>IF(I867="H",INDEX(Matches!$T:$T,AA867),INDEX(Matches!$U:$U,AA867))</f>
        <v/>
      </c>
      <c r="X867" s="11">
        <f>INDEX(Matches!$X:$X,AA867)</f>
        <v/>
      </c>
      <c r="Y867" s="30">
        <f>IF(O867="","",O867-S867)</f>
        <v/>
      </c>
      <c r="Z867" s="30">
        <f>IF(W867="","",W867-S867)</f>
        <v/>
      </c>
      <c r="AA867" s="24">
        <f>MATCH(J867,Matches!$A:$A,0)</f>
        <v/>
      </c>
      <c r="AB867" s="33" t="n"/>
      <c r="AC867" s="33" t="n">
        <v>1.222307680243913</v>
      </c>
      <c r="AD867" s="24" t="n"/>
      <c r="AE867" s="24" t="n">
        <v>4</v>
      </c>
      <c r="AF867" s="33" t="n"/>
      <c r="AG867" s="33" t="n"/>
    </row>
    <row r="868">
      <c r="A868" s="24" t="inlineStr">
        <is>
          <t>Bolton|15</t>
        </is>
      </c>
      <c r="B868" s="24" t="inlineStr">
        <is>
          <t>E1</t>
        </is>
      </c>
      <c r="C868" s="24" t="inlineStr">
        <is>
          <t>Championship</t>
        </is>
      </c>
      <c r="D868" s="24" t="inlineStr">
        <is>
          <t>Bolton</t>
        </is>
      </c>
      <c r="E868" s="24" t="n">
        <v>15</v>
      </c>
      <c r="F868" s="24" t="n">
        <v>4</v>
      </c>
      <c r="G868" s="29" t="n">
        <v>46332.83333333334</v>
      </c>
      <c r="H868" s="24" t="inlineStr">
        <is>
          <t>Derby</t>
        </is>
      </c>
      <c r="I868" s="24" t="inlineStr">
        <is>
          <t>A</t>
        </is>
      </c>
      <c r="J868" s="24" t="inlineStr">
        <is>
          <t>E1-Derby-Bolton</t>
        </is>
      </c>
      <c r="K868" s="24" t="n">
        <v>12</v>
      </c>
      <c r="L868" s="11">
        <f>IF(INDEX(Matches!$X:$X,AA868)=0,"",IF(I868="H",INDEX(Matches!$H:$H,AA868),INDEX(Matches!$I:$I,AA868)))</f>
        <v/>
      </c>
      <c r="M868" s="11">
        <f>IF(INDEX(Matches!$X:$X,AA868)=0,"",IF(I868="H",INDEX(Matches!$I:$I,AA868),INDEX(Matches!$H:$H,AA868)))</f>
        <v/>
      </c>
      <c r="N868" s="11">
        <f>IF(L868="","",IF(L868&gt;M868,"W",IF(L868=M868,"D","L")))</f>
        <v/>
      </c>
      <c r="O868" s="11">
        <f>IF(L868="","",IF(L868&gt;M868,3,IF(L868=M868,1,0)))</f>
        <v/>
      </c>
      <c r="P868" s="31">
        <f>IF(I868="H",INDEX(Matches!$L:$L,AA868),INDEX(Matches!$N:$N,AA868))</f>
        <v/>
      </c>
      <c r="Q868" s="31">
        <f>INDEX(Matches!$M:$M,AA868)</f>
        <v/>
      </c>
      <c r="R868" s="31">
        <f>IF(I868="H",INDEX(Matches!$N:$N,AA868),INDEX(Matches!$L:$L,AA868))</f>
        <v/>
      </c>
      <c r="S868" s="33">
        <f>IF(I868="H",INDEX(Matches!$O:$O,AA868),INDEX(Matches!$P:$P,AA868))</f>
        <v/>
      </c>
      <c r="T868" s="33">
        <f>IF(INDEX(Matches!$J:$J,AA868)="","",IF(I868="H",INDEX(Matches!$J:$J,AA868),INDEX(Matches!$K:$K,AA868)))</f>
        <v/>
      </c>
      <c r="U868" s="33">
        <f>IF(INDEX(Matches!$K:$K,AA868)="","",IF(I868="H",INDEX(Matches!$K:$K,AA868),INDEX(Matches!$J:$J,AA868)))</f>
        <v/>
      </c>
      <c r="V868" s="30">
        <f>IF(T868="","",T868-U868)</f>
        <v/>
      </c>
      <c r="W868" s="33">
        <f>IF(I868="H",INDEX(Matches!$T:$T,AA868),INDEX(Matches!$U:$U,AA868))</f>
        <v/>
      </c>
      <c r="X868" s="11">
        <f>INDEX(Matches!$X:$X,AA868)</f>
        <v/>
      </c>
      <c r="Y868" s="30">
        <f>IF(O868="","",O868-S868)</f>
        <v/>
      </c>
      <c r="Z868" s="30">
        <f>IF(W868="","",W868-S868)</f>
        <v/>
      </c>
      <c r="AA868" s="24">
        <f>MATCH(J868,Matches!$A:$A,0)</f>
        <v/>
      </c>
      <c r="AB868" s="33" t="n"/>
      <c r="AC868" s="33" t="n">
        <v>1.014310394718856</v>
      </c>
      <c r="AD868" s="24" t="n"/>
      <c r="AE868" s="24" t="n">
        <v>4</v>
      </c>
      <c r="AF868" s="33" t="n"/>
      <c r="AG868" s="33" t="n"/>
    </row>
    <row r="869">
      <c r="A869" s="24" t="inlineStr">
        <is>
          <t>Bolton|16</t>
        </is>
      </c>
      <c r="B869" s="24" t="inlineStr">
        <is>
          <t>E1</t>
        </is>
      </c>
      <c r="C869" s="24" t="inlineStr">
        <is>
          <t>Championship</t>
        </is>
      </c>
      <c r="D869" s="24" t="inlineStr">
        <is>
          <t>Bolton</t>
        </is>
      </c>
      <c r="E869" s="24" t="n">
        <v>16</v>
      </c>
      <c r="F869" s="24" t="n">
        <v>4</v>
      </c>
      <c r="G869" s="29" t="n">
        <v>46347.625</v>
      </c>
      <c r="H869" s="24" t="inlineStr">
        <is>
          <t>Portsmouth</t>
        </is>
      </c>
      <c r="I869" s="24" t="inlineStr">
        <is>
          <t>H</t>
        </is>
      </c>
      <c r="J869" s="24" t="inlineStr">
        <is>
          <t>E1-Bolton-Portsmou</t>
        </is>
      </c>
      <c r="K869" s="24" t="n">
        <v>18</v>
      </c>
      <c r="L869" s="11">
        <f>IF(INDEX(Matches!$X:$X,AA869)=0,"",IF(I869="H",INDEX(Matches!$H:$H,AA869),INDEX(Matches!$I:$I,AA869)))</f>
        <v/>
      </c>
      <c r="M869" s="11">
        <f>IF(INDEX(Matches!$X:$X,AA869)=0,"",IF(I869="H",INDEX(Matches!$I:$I,AA869),INDEX(Matches!$H:$H,AA869)))</f>
        <v/>
      </c>
      <c r="N869" s="11">
        <f>IF(L869="","",IF(L869&gt;M869,"W",IF(L869=M869,"D","L")))</f>
        <v/>
      </c>
      <c r="O869" s="11">
        <f>IF(L869="","",IF(L869&gt;M869,3,IF(L869=M869,1,0)))</f>
        <v/>
      </c>
      <c r="P869" s="31">
        <f>IF(I869="H",INDEX(Matches!$L:$L,AA869),INDEX(Matches!$N:$N,AA869))</f>
        <v/>
      </c>
      <c r="Q869" s="31">
        <f>INDEX(Matches!$M:$M,AA869)</f>
        <v/>
      </c>
      <c r="R869" s="31">
        <f>IF(I869="H",INDEX(Matches!$N:$N,AA869),INDEX(Matches!$L:$L,AA869))</f>
        <v/>
      </c>
      <c r="S869" s="33">
        <f>IF(I869="H",INDEX(Matches!$O:$O,AA869),INDEX(Matches!$P:$P,AA869))</f>
        <v/>
      </c>
      <c r="T869" s="33">
        <f>IF(INDEX(Matches!$J:$J,AA869)="","",IF(I869="H",INDEX(Matches!$J:$J,AA869),INDEX(Matches!$K:$K,AA869)))</f>
        <v/>
      </c>
      <c r="U869" s="33">
        <f>IF(INDEX(Matches!$K:$K,AA869)="","",IF(I869="H",INDEX(Matches!$K:$K,AA869),INDEX(Matches!$J:$J,AA869)))</f>
        <v/>
      </c>
      <c r="V869" s="30">
        <f>IF(T869="","",T869-U869)</f>
        <v/>
      </c>
      <c r="W869" s="33">
        <f>IF(I869="H",INDEX(Matches!$T:$T,AA869),INDEX(Matches!$U:$U,AA869))</f>
        <v/>
      </c>
      <c r="X869" s="11">
        <f>INDEX(Matches!$X:$X,AA869)</f>
        <v/>
      </c>
      <c r="Y869" s="30">
        <f>IF(O869="","",O869-S869)</f>
        <v/>
      </c>
      <c r="Z869" s="30">
        <f>IF(W869="","",W869-S869)</f>
        <v/>
      </c>
      <c r="AA869" s="24">
        <f>MATCH(J869,Matches!$A:$A,0)</f>
        <v/>
      </c>
      <c r="AB869" s="33" t="n"/>
      <c r="AC869" s="33" t="n">
        <v>1.383856532011972</v>
      </c>
      <c r="AD869" s="24" t="n"/>
      <c r="AE869" s="24" t="n">
        <v>4</v>
      </c>
      <c r="AF869" s="33" t="n"/>
      <c r="AG869" s="33" t="n"/>
    </row>
    <row r="870">
      <c r="A870" s="24" t="inlineStr">
        <is>
          <t>Bolton|17</t>
        </is>
      </c>
      <c r="B870" s="24" t="inlineStr">
        <is>
          <t>E1</t>
        </is>
      </c>
      <c r="C870" s="24" t="inlineStr">
        <is>
          <t>Championship</t>
        </is>
      </c>
      <c r="D870" s="24" t="inlineStr">
        <is>
          <t>Bolton</t>
        </is>
      </c>
      <c r="E870" s="24" t="n">
        <v>17</v>
      </c>
      <c r="F870" s="24" t="n">
        <v>5</v>
      </c>
      <c r="G870" s="29" t="n">
        <v>46351.82291666666</v>
      </c>
      <c r="H870" s="24" t="inlineStr">
        <is>
          <t>West Brom</t>
        </is>
      </c>
      <c r="I870" s="24" t="inlineStr">
        <is>
          <t>H</t>
        </is>
      </c>
      <c r="J870" s="24" t="inlineStr">
        <is>
          <t>E1-Bolton-WestBrom</t>
        </is>
      </c>
      <c r="K870" s="24" t="n">
        <v>13</v>
      </c>
      <c r="L870" s="11">
        <f>IF(INDEX(Matches!$X:$X,AA870)=0,"",IF(I870="H",INDEX(Matches!$H:$H,AA870),INDEX(Matches!$I:$I,AA870)))</f>
        <v/>
      </c>
      <c r="M870" s="11">
        <f>IF(INDEX(Matches!$X:$X,AA870)=0,"",IF(I870="H",INDEX(Matches!$I:$I,AA870),INDEX(Matches!$H:$H,AA870)))</f>
        <v/>
      </c>
      <c r="N870" s="11">
        <f>IF(L870="","",IF(L870&gt;M870,"W",IF(L870=M870,"D","L")))</f>
        <v/>
      </c>
      <c r="O870" s="11">
        <f>IF(L870="","",IF(L870&gt;M870,3,IF(L870=M870,1,0)))</f>
        <v/>
      </c>
      <c r="P870" s="31">
        <f>IF(I870="H",INDEX(Matches!$L:$L,AA870),INDEX(Matches!$N:$N,AA870))</f>
        <v/>
      </c>
      <c r="Q870" s="31">
        <f>INDEX(Matches!$M:$M,AA870)</f>
        <v/>
      </c>
      <c r="R870" s="31">
        <f>IF(I870="H",INDEX(Matches!$N:$N,AA870),INDEX(Matches!$L:$L,AA870))</f>
        <v/>
      </c>
      <c r="S870" s="33">
        <f>IF(I870="H",INDEX(Matches!$O:$O,AA870),INDEX(Matches!$P:$P,AA870))</f>
        <v/>
      </c>
      <c r="T870" s="33">
        <f>IF(INDEX(Matches!$J:$J,AA870)="","",IF(I870="H",INDEX(Matches!$J:$J,AA870),INDEX(Matches!$K:$K,AA870)))</f>
        <v/>
      </c>
      <c r="U870" s="33">
        <f>IF(INDEX(Matches!$K:$K,AA870)="","",IF(I870="H",INDEX(Matches!$K:$K,AA870),INDEX(Matches!$J:$J,AA870)))</f>
        <v/>
      </c>
      <c r="V870" s="30">
        <f>IF(T870="","",T870-U870)</f>
        <v/>
      </c>
      <c r="W870" s="33">
        <f>IF(I870="H",INDEX(Matches!$T:$T,AA870),INDEX(Matches!$U:$U,AA870))</f>
        <v/>
      </c>
      <c r="X870" s="11">
        <f>INDEX(Matches!$X:$X,AA870)</f>
        <v/>
      </c>
      <c r="Y870" s="30">
        <f>IF(O870="","",O870-S870)</f>
        <v/>
      </c>
      <c r="Z870" s="30">
        <f>IF(W870="","",W870-S870)</f>
        <v/>
      </c>
      <c r="AA870" s="24">
        <f>MATCH(J870,Matches!$A:$A,0)</f>
        <v/>
      </c>
      <c r="AB870" s="33" t="n"/>
      <c r="AC870" s="33" t="n">
        <v>1.297266566818527</v>
      </c>
      <c r="AD870" s="24" t="n"/>
      <c r="AE870" s="24" t="n">
        <v>5</v>
      </c>
      <c r="AF870" s="33" t="n"/>
      <c r="AG870" s="33" t="n"/>
    </row>
    <row r="871">
      <c r="A871" s="24" t="inlineStr">
        <is>
          <t>Bolton|18</t>
        </is>
      </c>
      <c r="B871" s="24" t="inlineStr">
        <is>
          <t>E1</t>
        </is>
      </c>
      <c r="C871" s="24" t="inlineStr">
        <is>
          <t>Championship</t>
        </is>
      </c>
      <c r="D871" s="24" t="inlineStr">
        <is>
          <t>Bolton</t>
        </is>
      </c>
      <c r="E871" s="24" t="n">
        <v>18</v>
      </c>
      <c r="F871" s="24" t="n">
        <v>5</v>
      </c>
      <c r="G871" s="29" t="n">
        <v>46354.625</v>
      </c>
      <c r="H871" s="24" t="inlineStr">
        <is>
          <t>Birmingham</t>
        </is>
      </c>
      <c r="I871" s="24" t="inlineStr">
        <is>
          <t>A</t>
        </is>
      </c>
      <c r="J871" s="24" t="inlineStr">
        <is>
          <t>E1-Birmingh-Bolton</t>
        </is>
      </c>
      <c r="K871" s="24" t="n">
        <v>6</v>
      </c>
      <c r="L871" s="11">
        <f>IF(INDEX(Matches!$X:$X,AA871)=0,"",IF(I871="H",INDEX(Matches!$H:$H,AA871),INDEX(Matches!$I:$I,AA871)))</f>
        <v/>
      </c>
      <c r="M871" s="11">
        <f>IF(INDEX(Matches!$X:$X,AA871)=0,"",IF(I871="H",INDEX(Matches!$I:$I,AA871),INDEX(Matches!$H:$H,AA871)))</f>
        <v/>
      </c>
      <c r="N871" s="11">
        <f>IF(L871="","",IF(L871&gt;M871,"W",IF(L871=M871,"D","L")))</f>
        <v/>
      </c>
      <c r="O871" s="11">
        <f>IF(L871="","",IF(L871&gt;M871,3,IF(L871=M871,1,0)))</f>
        <v/>
      </c>
      <c r="P871" s="31">
        <f>IF(I871="H",INDEX(Matches!$L:$L,AA871),INDEX(Matches!$N:$N,AA871))</f>
        <v/>
      </c>
      <c r="Q871" s="31">
        <f>INDEX(Matches!$M:$M,AA871)</f>
        <v/>
      </c>
      <c r="R871" s="31">
        <f>IF(I871="H",INDEX(Matches!$N:$N,AA871),INDEX(Matches!$L:$L,AA871))</f>
        <v/>
      </c>
      <c r="S871" s="33">
        <f>IF(I871="H",INDEX(Matches!$O:$O,AA871),INDEX(Matches!$P:$P,AA871))</f>
        <v/>
      </c>
      <c r="T871" s="33">
        <f>IF(INDEX(Matches!$J:$J,AA871)="","",IF(I871="H",INDEX(Matches!$J:$J,AA871),INDEX(Matches!$K:$K,AA871)))</f>
        <v/>
      </c>
      <c r="U871" s="33">
        <f>IF(INDEX(Matches!$K:$K,AA871)="","",IF(I871="H",INDEX(Matches!$K:$K,AA871),INDEX(Matches!$J:$J,AA871)))</f>
        <v/>
      </c>
      <c r="V871" s="30">
        <f>IF(T871="","",T871-U871)</f>
        <v/>
      </c>
      <c r="W871" s="33">
        <f>IF(I871="H",INDEX(Matches!$T:$T,AA871),INDEX(Matches!$U:$U,AA871))</f>
        <v/>
      </c>
      <c r="X871" s="11">
        <f>INDEX(Matches!$X:$X,AA871)</f>
        <v/>
      </c>
      <c r="Y871" s="30">
        <f>IF(O871="","",O871-S871)</f>
        <v/>
      </c>
      <c r="Z871" s="30">
        <f>IF(W871="","",W871-S871)</f>
        <v/>
      </c>
      <c r="AA871" s="24">
        <f>MATCH(J871,Matches!$A:$A,0)</f>
        <v/>
      </c>
      <c r="AB871" s="33" t="n"/>
      <c r="AC871" s="33" t="n">
        <v>0.823112645545654</v>
      </c>
      <c r="AD871" s="24" t="n"/>
      <c r="AE871" s="24" t="n">
        <v>5</v>
      </c>
      <c r="AF871" s="33" t="n"/>
      <c r="AG871" s="33" t="n"/>
    </row>
    <row r="872">
      <c r="A872" s="24" t="inlineStr">
        <is>
          <t>Bolton|19</t>
        </is>
      </c>
      <c r="B872" s="24" t="inlineStr">
        <is>
          <t>E1</t>
        </is>
      </c>
      <c r="C872" s="24" t="inlineStr">
        <is>
          <t>Championship</t>
        </is>
      </c>
      <c r="D872" s="24" t="inlineStr">
        <is>
          <t>Bolton</t>
        </is>
      </c>
      <c r="E872" s="24" t="n">
        <v>19</v>
      </c>
      <c r="F872" s="24" t="n">
        <v>5</v>
      </c>
      <c r="G872" s="29" t="n">
        <v>46361.52083333334</v>
      </c>
      <c r="H872" s="24" t="inlineStr">
        <is>
          <t>Blackburn</t>
        </is>
      </c>
      <c r="I872" s="24" t="inlineStr">
        <is>
          <t>H</t>
        </is>
      </c>
      <c r="J872" s="24" t="inlineStr">
        <is>
          <t>E1-Bolton-Blackbur</t>
        </is>
      </c>
      <c r="K872" s="24" t="n">
        <v>19</v>
      </c>
      <c r="L872" s="11">
        <f>IF(INDEX(Matches!$X:$X,AA872)=0,"",IF(I872="H",INDEX(Matches!$H:$H,AA872),INDEX(Matches!$I:$I,AA872)))</f>
        <v/>
      </c>
      <c r="M872" s="11">
        <f>IF(INDEX(Matches!$X:$X,AA872)=0,"",IF(I872="H",INDEX(Matches!$I:$I,AA872),INDEX(Matches!$H:$H,AA872)))</f>
        <v/>
      </c>
      <c r="N872" s="11">
        <f>IF(L872="","",IF(L872&gt;M872,"W",IF(L872=M872,"D","L")))</f>
        <v/>
      </c>
      <c r="O872" s="11">
        <f>IF(L872="","",IF(L872&gt;M872,3,IF(L872=M872,1,0)))</f>
        <v/>
      </c>
      <c r="P872" s="31">
        <f>IF(I872="H",INDEX(Matches!$L:$L,AA872),INDEX(Matches!$N:$N,AA872))</f>
        <v/>
      </c>
      <c r="Q872" s="31">
        <f>INDEX(Matches!$M:$M,AA872)</f>
        <v/>
      </c>
      <c r="R872" s="31">
        <f>IF(I872="H",INDEX(Matches!$N:$N,AA872),INDEX(Matches!$L:$L,AA872))</f>
        <v/>
      </c>
      <c r="S872" s="33">
        <f>IF(I872="H",INDEX(Matches!$O:$O,AA872),INDEX(Matches!$P:$P,AA872))</f>
        <v/>
      </c>
      <c r="T872" s="33">
        <f>IF(INDEX(Matches!$J:$J,AA872)="","",IF(I872="H",INDEX(Matches!$J:$J,AA872),INDEX(Matches!$K:$K,AA872)))</f>
        <v/>
      </c>
      <c r="U872" s="33">
        <f>IF(INDEX(Matches!$K:$K,AA872)="","",IF(I872="H",INDEX(Matches!$K:$K,AA872),INDEX(Matches!$J:$J,AA872)))</f>
        <v/>
      </c>
      <c r="V872" s="30">
        <f>IF(T872="","",T872-U872)</f>
        <v/>
      </c>
      <c r="W872" s="33">
        <f>IF(I872="H",INDEX(Matches!$T:$T,AA872),INDEX(Matches!$U:$U,AA872))</f>
        <v/>
      </c>
      <c r="X872" s="11">
        <f>INDEX(Matches!$X:$X,AA872)</f>
        <v/>
      </c>
      <c r="Y872" s="30">
        <f>IF(O872="","",O872-S872)</f>
        <v/>
      </c>
      <c r="Z872" s="30">
        <f>IF(W872="","",W872-S872)</f>
        <v/>
      </c>
      <c r="AA872" s="24">
        <f>MATCH(J872,Matches!$A:$A,0)</f>
        <v/>
      </c>
      <c r="AB872" s="33" t="n"/>
      <c r="AC872" s="33" t="n">
        <v>1.47630339954148</v>
      </c>
      <c r="AD872" s="24" t="n"/>
      <c r="AE872" s="24" t="n">
        <v>5</v>
      </c>
      <c r="AF872" s="33" t="n"/>
      <c r="AG872" s="33" t="n"/>
    </row>
    <row r="873">
      <c r="A873" s="24" t="inlineStr">
        <is>
          <t>Bolton|20</t>
        </is>
      </c>
      <c r="B873" s="24" t="inlineStr">
        <is>
          <t>E1</t>
        </is>
      </c>
      <c r="C873" s="24" t="inlineStr">
        <is>
          <t>Championship</t>
        </is>
      </c>
      <c r="D873" s="24" t="inlineStr">
        <is>
          <t>Bolton</t>
        </is>
      </c>
      <c r="E873" s="24" t="n">
        <v>20</v>
      </c>
      <c r="F873" s="24" t="n">
        <v>5</v>
      </c>
      <c r="G873" s="29" t="n">
        <v>46364.82291666666</v>
      </c>
      <c r="H873" s="24" t="inlineStr">
        <is>
          <t>Swansea</t>
        </is>
      </c>
      <c r="I873" s="24" t="inlineStr">
        <is>
          <t>A</t>
        </is>
      </c>
      <c r="J873" s="24" t="inlineStr">
        <is>
          <t>E1-Swansea-Bolton</t>
        </is>
      </c>
      <c r="K873" s="24" t="n">
        <v>15</v>
      </c>
      <c r="L873" s="11">
        <f>IF(INDEX(Matches!$X:$X,AA873)=0,"",IF(I873="H",INDEX(Matches!$H:$H,AA873),INDEX(Matches!$I:$I,AA873)))</f>
        <v/>
      </c>
      <c r="M873" s="11">
        <f>IF(INDEX(Matches!$X:$X,AA873)=0,"",IF(I873="H",INDEX(Matches!$I:$I,AA873),INDEX(Matches!$H:$H,AA873)))</f>
        <v/>
      </c>
      <c r="N873" s="11">
        <f>IF(L873="","",IF(L873&gt;M873,"W",IF(L873=M873,"D","L")))</f>
        <v/>
      </c>
      <c r="O873" s="11">
        <f>IF(L873="","",IF(L873&gt;M873,3,IF(L873=M873,1,0)))</f>
        <v/>
      </c>
      <c r="P873" s="31">
        <f>IF(I873="H",INDEX(Matches!$L:$L,AA873),INDEX(Matches!$N:$N,AA873))</f>
        <v/>
      </c>
      <c r="Q873" s="31">
        <f>INDEX(Matches!$M:$M,AA873)</f>
        <v/>
      </c>
      <c r="R873" s="31">
        <f>IF(I873="H",INDEX(Matches!$N:$N,AA873),INDEX(Matches!$L:$L,AA873))</f>
        <v/>
      </c>
      <c r="S873" s="33">
        <f>IF(I873="H",INDEX(Matches!$O:$O,AA873),INDEX(Matches!$P:$P,AA873))</f>
        <v/>
      </c>
      <c r="T873" s="33">
        <f>IF(INDEX(Matches!$J:$J,AA873)="","",IF(I873="H",INDEX(Matches!$J:$J,AA873),INDEX(Matches!$K:$K,AA873)))</f>
        <v/>
      </c>
      <c r="U873" s="33">
        <f>IF(INDEX(Matches!$K:$K,AA873)="","",IF(I873="H",INDEX(Matches!$K:$K,AA873),INDEX(Matches!$J:$J,AA873)))</f>
        <v/>
      </c>
      <c r="V873" s="30">
        <f>IF(T873="","",T873-U873)</f>
        <v/>
      </c>
      <c r="W873" s="33">
        <f>IF(I873="H",INDEX(Matches!$T:$T,AA873),INDEX(Matches!$U:$U,AA873))</f>
        <v/>
      </c>
      <c r="X873" s="11">
        <f>INDEX(Matches!$X:$X,AA873)</f>
        <v/>
      </c>
      <c r="Y873" s="30">
        <f>IF(O873="","",O873-S873)</f>
        <v/>
      </c>
      <c r="Z873" s="30">
        <f>IF(W873="","",W873-S873)</f>
        <v/>
      </c>
      <c r="AA873" s="24">
        <f>MATCH(J873,Matches!$A:$A,0)</f>
        <v/>
      </c>
      <c r="AB873" s="33" t="n"/>
      <c r="AC873" s="33" t="n">
        <v>0.9856029974865927</v>
      </c>
      <c r="AD873" s="24" t="n"/>
      <c r="AE873" s="24" t="n">
        <v>5</v>
      </c>
      <c r="AF873" s="33" t="n"/>
      <c r="AG873" s="33" t="n"/>
    </row>
    <row r="874">
      <c r="A874" s="24" t="inlineStr">
        <is>
          <t>Bolton|21</t>
        </is>
      </c>
      <c r="B874" s="24" t="inlineStr">
        <is>
          <t>E1</t>
        </is>
      </c>
      <c r="C874" s="24" t="inlineStr">
        <is>
          <t>Championship</t>
        </is>
      </c>
      <c r="D874" s="24" t="inlineStr">
        <is>
          <t>Bolton</t>
        </is>
      </c>
      <c r="E874" s="24" t="n">
        <v>21</v>
      </c>
      <c r="F874" s="24" t="n">
        <v>6</v>
      </c>
      <c r="G874" s="29" t="n">
        <v>46367.83333333334</v>
      </c>
      <c r="H874" s="24" t="inlineStr">
        <is>
          <t>Wrexham</t>
        </is>
      </c>
      <c r="I874" s="24" t="inlineStr">
        <is>
          <t>H</t>
        </is>
      </c>
      <c r="J874" s="24" t="inlineStr">
        <is>
          <t>E1-Bolton-Wrexham</t>
        </is>
      </c>
      <c r="K874" s="24" t="n">
        <v>9</v>
      </c>
      <c r="L874" s="11">
        <f>IF(INDEX(Matches!$X:$X,AA874)=0,"",IF(I874="H",INDEX(Matches!$H:$H,AA874),INDEX(Matches!$I:$I,AA874)))</f>
        <v/>
      </c>
      <c r="M874" s="11">
        <f>IF(INDEX(Matches!$X:$X,AA874)=0,"",IF(I874="H",INDEX(Matches!$I:$I,AA874),INDEX(Matches!$H:$H,AA874)))</f>
        <v/>
      </c>
      <c r="N874" s="11">
        <f>IF(L874="","",IF(L874&gt;M874,"W",IF(L874=M874,"D","L")))</f>
        <v/>
      </c>
      <c r="O874" s="11">
        <f>IF(L874="","",IF(L874&gt;M874,3,IF(L874=M874,1,0)))</f>
        <v/>
      </c>
      <c r="P874" s="31">
        <f>IF(I874="H",INDEX(Matches!$L:$L,AA874),INDEX(Matches!$N:$N,AA874))</f>
        <v/>
      </c>
      <c r="Q874" s="31">
        <f>INDEX(Matches!$M:$M,AA874)</f>
        <v/>
      </c>
      <c r="R874" s="31">
        <f>IF(I874="H",INDEX(Matches!$N:$N,AA874),INDEX(Matches!$L:$L,AA874))</f>
        <v/>
      </c>
      <c r="S874" s="33">
        <f>IF(I874="H",INDEX(Matches!$O:$O,AA874),INDEX(Matches!$P:$P,AA874))</f>
        <v/>
      </c>
      <c r="T874" s="33">
        <f>IF(INDEX(Matches!$J:$J,AA874)="","",IF(I874="H",INDEX(Matches!$J:$J,AA874),INDEX(Matches!$K:$K,AA874)))</f>
        <v/>
      </c>
      <c r="U874" s="33">
        <f>IF(INDEX(Matches!$K:$K,AA874)="","",IF(I874="H",INDEX(Matches!$K:$K,AA874),INDEX(Matches!$J:$J,AA874)))</f>
        <v/>
      </c>
      <c r="V874" s="30">
        <f>IF(T874="","",T874-U874)</f>
        <v/>
      </c>
      <c r="W874" s="33">
        <f>IF(I874="H",INDEX(Matches!$T:$T,AA874),INDEX(Matches!$U:$U,AA874))</f>
        <v/>
      </c>
      <c r="X874" s="11">
        <f>INDEX(Matches!$X:$X,AA874)</f>
        <v/>
      </c>
      <c r="Y874" s="30">
        <f>IF(O874="","",O874-S874)</f>
        <v/>
      </c>
      <c r="Z874" s="30">
        <f>IF(W874="","",W874-S874)</f>
        <v/>
      </c>
      <c r="AA874" s="24">
        <f>MATCH(J874,Matches!$A:$A,0)</f>
        <v/>
      </c>
      <c r="AB874" s="33" t="n"/>
      <c r="AC874" s="33" t="n">
        <v>1.225148443724714</v>
      </c>
      <c r="AD874" s="24" t="n"/>
      <c r="AE874" s="24" t="n">
        <v>6</v>
      </c>
      <c r="AF874" s="33" t="n"/>
      <c r="AG874" s="33" t="n"/>
    </row>
    <row r="875">
      <c r="A875" s="24" t="inlineStr">
        <is>
          <t>Bolton|22</t>
        </is>
      </c>
      <c r="B875" s="24" t="inlineStr">
        <is>
          <t>E1</t>
        </is>
      </c>
      <c r="C875" s="24" t="inlineStr">
        <is>
          <t>Championship</t>
        </is>
      </c>
      <c r="D875" s="24" t="inlineStr">
        <is>
          <t>Bolton</t>
        </is>
      </c>
      <c r="E875" s="24" t="n">
        <v>22</v>
      </c>
      <c r="F875" s="24" t="n">
        <v>6</v>
      </c>
      <c r="G875" s="29" t="n">
        <v>46375.52083333334</v>
      </c>
      <c r="H875" s="24" t="inlineStr">
        <is>
          <t>Watford</t>
        </is>
      </c>
      <c r="I875" s="24" t="inlineStr">
        <is>
          <t>A</t>
        </is>
      </c>
      <c r="J875" s="24" t="inlineStr">
        <is>
          <t>E1-Watford-Bolton</t>
        </is>
      </c>
      <c r="K875" s="24" t="n">
        <v>16</v>
      </c>
      <c r="L875" s="11">
        <f>IF(INDEX(Matches!$X:$X,AA875)=0,"",IF(I875="H",INDEX(Matches!$H:$H,AA875),INDEX(Matches!$I:$I,AA875)))</f>
        <v/>
      </c>
      <c r="M875" s="11">
        <f>IF(INDEX(Matches!$X:$X,AA875)=0,"",IF(I875="H",INDEX(Matches!$I:$I,AA875),INDEX(Matches!$H:$H,AA875)))</f>
        <v/>
      </c>
      <c r="N875" s="11">
        <f>IF(L875="","",IF(L875&gt;M875,"W",IF(L875=M875,"D","L")))</f>
        <v/>
      </c>
      <c r="O875" s="11">
        <f>IF(L875="","",IF(L875&gt;M875,3,IF(L875=M875,1,0)))</f>
        <v/>
      </c>
      <c r="P875" s="31">
        <f>IF(I875="H",INDEX(Matches!$L:$L,AA875),INDEX(Matches!$N:$N,AA875))</f>
        <v/>
      </c>
      <c r="Q875" s="31">
        <f>INDEX(Matches!$M:$M,AA875)</f>
        <v/>
      </c>
      <c r="R875" s="31">
        <f>IF(I875="H",INDEX(Matches!$N:$N,AA875),INDEX(Matches!$L:$L,AA875))</f>
        <v/>
      </c>
      <c r="S875" s="33">
        <f>IF(I875="H",INDEX(Matches!$O:$O,AA875),INDEX(Matches!$P:$P,AA875))</f>
        <v/>
      </c>
      <c r="T875" s="33">
        <f>IF(INDEX(Matches!$J:$J,AA875)="","",IF(I875="H",INDEX(Matches!$J:$J,AA875),INDEX(Matches!$K:$K,AA875)))</f>
        <v/>
      </c>
      <c r="U875" s="33">
        <f>IF(INDEX(Matches!$K:$K,AA875)="","",IF(I875="H",INDEX(Matches!$K:$K,AA875),INDEX(Matches!$J:$J,AA875)))</f>
        <v/>
      </c>
      <c r="V875" s="30">
        <f>IF(T875="","",T875-U875)</f>
        <v/>
      </c>
      <c r="W875" s="33">
        <f>IF(I875="H",INDEX(Matches!$T:$T,AA875),INDEX(Matches!$U:$U,AA875))</f>
        <v/>
      </c>
      <c r="X875" s="11">
        <f>INDEX(Matches!$X:$X,AA875)</f>
        <v/>
      </c>
      <c r="Y875" s="30">
        <f>IF(O875="","",O875-S875)</f>
        <v/>
      </c>
      <c r="Z875" s="30">
        <f>IF(W875="","",W875-S875)</f>
        <v/>
      </c>
      <c r="AA875" s="24">
        <f>MATCH(J875,Matches!$A:$A,0)</f>
        <v/>
      </c>
      <c r="AB875" s="33" t="n"/>
      <c r="AC875" s="33" t="n">
        <v>1.096301372229293</v>
      </c>
      <c r="AD875" s="24" t="n"/>
      <c r="AE875" s="24" t="n">
        <v>6</v>
      </c>
      <c r="AF875" s="33" t="n"/>
      <c r="AG875" s="33" t="n"/>
    </row>
    <row r="876">
      <c r="A876" s="24" t="inlineStr">
        <is>
          <t>Bolton|23</t>
        </is>
      </c>
      <c r="B876" s="24" t="inlineStr">
        <is>
          <t>E1</t>
        </is>
      </c>
      <c r="C876" s="24" t="inlineStr">
        <is>
          <t>Championship</t>
        </is>
      </c>
      <c r="D876" s="24" t="inlineStr">
        <is>
          <t>Bolton</t>
        </is>
      </c>
      <c r="E876" s="24" t="n">
        <v>23</v>
      </c>
      <c r="F876" s="24" t="n">
        <v>6</v>
      </c>
      <c r="G876" s="29" t="n">
        <v>46382.52083333334</v>
      </c>
      <c r="H876" s="24" t="inlineStr">
        <is>
          <t>Burnley</t>
        </is>
      </c>
      <c r="I876" s="24" t="inlineStr">
        <is>
          <t>H</t>
        </is>
      </c>
      <c r="J876" s="24" t="inlineStr">
        <is>
          <t>E1-Bolton-Burnley</t>
        </is>
      </c>
      <c r="K876" s="24" t="n">
        <v>4</v>
      </c>
      <c r="L876" s="11">
        <f>IF(INDEX(Matches!$X:$X,AA876)=0,"",IF(I876="H",INDEX(Matches!$H:$H,AA876),INDEX(Matches!$I:$I,AA876)))</f>
        <v/>
      </c>
      <c r="M876" s="11">
        <f>IF(INDEX(Matches!$X:$X,AA876)=0,"",IF(I876="H",INDEX(Matches!$I:$I,AA876),INDEX(Matches!$H:$H,AA876)))</f>
        <v/>
      </c>
      <c r="N876" s="11">
        <f>IF(L876="","",IF(L876&gt;M876,"W",IF(L876=M876,"D","L")))</f>
        <v/>
      </c>
      <c r="O876" s="11">
        <f>IF(L876="","",IF(L876&gt;M876,3,IF(L876=M876,1,0)))</f>
        <v/>
      </c>
      <c r="P876" s="31">
        <f>IF(I876="H",INDEX(Matches!$L:$L,AA876),INDEX(Matches!$N:$N,AA876))</f>
        <v/>
      </c>
      <c r="Q876" s="31">
        <f>INDEX(Matches!$M:$M,AA876)</f>
        <v/>
      </c>
      <c r="R876" s="31">
        <f>IF(I876="H",INDEX(Matches!$N:$N,AA876),INDEX(Matches!$L:$L,AA876))</f>
        <v/>
      </c>
      <c r="S876" s="33">
        <f>IF(I876="H",INDEX(Matches!$O:$O,AA876),INDEX(Matches!$P:$P,AA876))</f>
        <v/>
      </c>
      <c r="T876" s="33">
        <f>IF(INDEX(Matches!$J:$J,AA876)="","",IF(I876="H",INDEX(Matches!$J:$J,AA876),INDEX(Matches!$K:$K,AA876)))</f>
        <v/>
      </c>
      <c r="U876" s="33">
        <f>IF(INDEX(Matches!$K:$K,AA876)="","",IF(I876="H",INDEX(Matches!$K:$K,AA876),INDEX(Matches!$J:$J,AA876)))</f>
        <v/>
      </c>
      <c r="V876" s="30">
        <f>IF(T876="","",T876-U876)</f>
        <v/>
      </c>
      <c r="W876" s="33">
        <f>IF(I876="H",INDEX(Matches!$T:$T,AA876),INDEX(Matches!$U:$U,AA876))</f>
        <v/>
      </c>
      <c r="X876" s="11">
        <f>INDEX(Matches!$X:$X,AA876)</f>
        <v/>
      </c>
      <c r="Y876" s="30">
        <f>IF(O876="","",O876-S876)</f>
        <v/>
      </c>
      <c r="Z876" s="30">
        <f>IF(W876="","",W876-S876)</f>
        <v/>
      </c>
      <c r="AA876" s="24">
        <f>MATCH(J876,Matches!$A:$A,0)</f>
        <v/>
      </c>
      <c r="AB876" s="33" t="n"/>
      <c r="AC876" s="33" t="n">
        <v>1.179529643128374</v>
      </c>
      <c r="AD876" s="24" t="n"/>
      <c r="AE876" s="24" t="n">
        <v>6</v>
      </c>
      <c r="AF876" s="33" t="n"/>
      <c r="AG876" s="33" t="n"/>
    </row>
    <row r="877">
      <c r="A877" s="24" t="inlineStr">
        <is>
          <t>Bolton|24</t>
        </is>
      </c>
      <c r="B877" s="24" t="inlineStr">
        <is>
          <t>E1</t>
        </is>
      </c>
      <c r="C877" s="24" t="inlineStr">
        <is>
          <t>Championship</t>
        </is>
      </c>
      <c r="D877" s="24" t="inlineStr">
        <is>
          <t>Bolton</t>
        </is>
      </c>
      <c r="E877" s="24" t="n">
        <v>24</v>
      </c>
      <c r="F877" s="24" t="n">
        <v>6</v>
      </c>
      <c r="G877" s="29" t="n">
        <v>46385.82291666666</v>
      </c>
      <c r="H877" s="24" t="inlineStr">
        <is>
          <t>Middlesbrough</t>
        </is>
      </c>
      <c r="I877" s="24" t="inlineStr">
        <is>
          <t>A</t>
        </is>
      </c>
      <c r="J877" s="24" t="inlineStr">
        <is>
          <t>E1-Middlesb-Bolton</t>
        </is>
      </c>
      <c r="K877" s="24" t="n">
        <v>3</v>
      </c>
      <c r="L877" s="11">
        <f>IF(INDEX(Matches!$X:$X,AA877)=0,"",IF(I877="H",INDEX(Matches!$H:$H,AA877),INDEX(Matches!$I:$I,AA877)))</f>
        <v/>
      </c>
      <c r="M877" s="11">
        <f>IF(INDEX(Matches!$X:$X,AA877)=0,"",IF(I877="H",INDEX(Matches!$I:$I,AA877),INDEX(Matches!$H:$H,AA877)))</f>
        <v/>
      </c>
      <c r="N877" s="11">
        <f>IF(L877="","",IF(L877&gt;M877,"W",IF(L877=M877,"D","L")))</f>
        <v/>
      </c>
      <c r="O877" s="11">
        <f>IF(L877="","",IF(L877&gt;M877,3,IF(L877=M877,1,0)))</f>
        <v/>
      </c>
      <c r="P877" s="31">
        <f>IF(I877="H",INDEX(Matches!$L:$L,AA877),INDEX(Matches!$N:$N,AA877))</f>
        <v/>
      </c>
      <c r="Q877" s="31">
        <f>INDEX(Matches!$M:$M,AA877)</f>
        <v/>
      </c>
      <c r="R877" s="31">
        <f>IF(I877="H",INDEX(Matches!$N:$N,AA877),INDEX(Matches!$L:$L,AA877))</f>
        <v/>
      </c>
      <c r="S877" s="33">
        <f>IF(I877="H",INDEX(Matches!$O:$O,AA877),INDEX(Matches!$P:$P,AA877))</f>
        <v/>
      </c>
      <c r="T877" s="33">
        <f>IF(INDEX(Matches!$J:$J,AA877)="","",IF(I877="H",INDEX(Matches!$J:$J,AA877),INDEX(Matches!$K:$K,AA877)))</f>
        <v/>
      </c>
      <c r="U877" s="33">
        <f>IF(INDEX(Matches!$K:$K,AA877)="","",IF(I877="H",INDEX(Matches!$K:$K,AA877),INDEX(Matches!$J:$J,AA877)))</f>
        <v/>
      </c>
      <c r="V877" s="30">
        <f>IF(T877="","",T877-U877)</f>
        <v/>
      </c>
      <c r="W877" s="33">
        <f>IF(I877="H",INDEX(Matches!$T:$T,AA877),INDEX(Matches!$U:$U,AA877))</f>
        <v/>
      </c>
      <c r="X877" s="11">
        <f>INDEX(Matches!$X:$X,AA877)</f>
        <v/>
      </c>
      <c r="Y877" s="30">
        <f>IF(O877="","",O877-S877)</f>
        <v/>
      </c>
      <c r="Z877" s="30">
        <f>IF(W877="","",W877-S877)</f>
        <v/>
      </c>
      <c r="AA877" s="24">
        <f>MATCH(J877,Matches!$A:$A,0)</f>
        <v/>
      </c>
      <c r="AB877" s="33" t="n"/>
      <c r="AC877" s="33" t="n">
        <v>0.7625321552337776</v>
      </c>
      <c r="AD877" s="24" t="n"/>
      <c r="AE877" s="24" t="n">
        <v>6</v>
      </c>
      <c r="AF877" s="33" t="n"/>
      <c r="AG877" s="33" t="n"/>
    </row>
    <row r="878">
      <c r="A878" s="24" t="inlineStr">
        <is>
          <t>Bolton|25</t>
        </is>
      </c>
      <c r="B878" s="24" t="inlineStr">
        <is>
          <t>E1</t>
        </is>
      </c>
      <c r="C878" s="24" t="inlineStr">
        <is>
          <t>Championship</t>
        </is>
      </c>
      <c r="D878" s="24" t="inlineStr">
        <is>
          <t>Bolton</t>
        </is>
      </c>
      <c r="E878" s="24" t="n">
        <v>25</v>
      </c>
      <c r="F878" s="24" t="n">
        <v>7</v>
      </c>
      <c r="G878" s="29" t="n">
        <v>46388.625</v>
      </c>
      <c r="H878" s="24" t="inlineStr">
        <is>
          <t>Wrexham</t>
        </is>
      </c>
      <c r="I878" s="24" t="inlineStr">
        <is>
          <t>A</t>
        </is>
      </c>
      <c r="J878" s="24" t="inlineStr">
        <is>
          <t>E1-Wrexham-Bolton</t>
        </is>
      </c>
      <c r="K878" s="24" t="n">
        <v>9</v>
      </c>
      <c r="L878" s="11">
        <f>IF(INDEX(Matches!$X:$X,AA878)=0,"",IF(I878="H",INDEX(Matches!$H:$H,AA878),INDEX(Matches!$I:$I,AA878)))</f>
        <v/>
      </c>
      <c r="M878" s="11">
        <f>IF(INDEX(Matches!$X:$X,AA878)=0,"",IF(I878="H",INDEX(Matches!$I:$I,AA878),INDEX(Matches!$H:$H,AA878)))</f>
        <v/>
      </c>
      <c r="N878" s="11">
        <f>IF(L878="","",IF(L878&gt;M878,"W",IF(L878=M878,"D","L")))</f>
        <v/>
      </c>
      <c r="O878" s="11">
        <f>IF(L878="","",IF(L878&gt;M878,3,IF(L878=M878,1,0)))</f>
        <v/>
      </c>
      <c r="P878" s="31">
        <f>IF(I878="H",INDEX(Matches!$L:$L,AA878),INDEX(Matches!$N:$N,AA878))</f>
        <v/>
      </c>
      <c r="Q878" s="31">
        <f>INDEX(Matches!$M:$M,AA878)</f>
        <v/>
      </c>
      <c r="R878" s="31">
        <f>IF(I878="H",INDEX(Matches!$N:$N,AA878),INDEX(Matches!$L:$L,AA878))</f>
        <v/>
      </c>
      <c r="S878" s="33">
        <f>IF(I878="H",INDEX(Matches!$O:$O,AA878),INDEX(Matches!$P:$P,AA878))</f>
        <v/>
      </c>
      <c r="T878" s="33">
        <f>IF(INDEX(Matches!$J:$J,AA878)="","",IF(I878="H",INDEX(Matches!$J:$J,AA878),INDEX(Matches!$K:$K,AA878)))</f>
        <v/>
      </c>
      <c r="U878" s="33">
        <f>IF(INDEX(Matches!$K:$K,AA878)="","",IF(I878="H",INDEX(Matches!$K:$K,AA878),INDEX(Matches!$J:$J,AA878)))</f>
        <v/>
      </c>
      <c r="V878" s="30">
        <f>IF(T878="","",T878-U878)</f>
        <v/>
      </c>
      <c r="W878" s="33">
        <f>IF(I878="H",INDEX(Matches!$T:$T,AA878),INDEX(Matches!$U:$U,AA878))</f>
        <v/>
      </c>
      <c r="X878" s="11">
        <f>INDEX(Matches!$X:$X,AA878)</f>
        <v/>
      </c>
      <c r="Y878" s="30">
        <f>IF(O878="","",O878-S878)</f>
        <v/>
      </c>
      <c r="Z878" s="30">
        <f>IF(W878="","",W878-S878)</f>
        <v/>
      </c>
      <c r="AA878" s="24">
        <f>MATCH(J878,Matches!$A:$A,0)</f>
        <v/>
      </c>
      <c r="AB878" s="33" t="n"/>
      <c r="AC878" s="33" t="n">
        <v>0.8973583960877565</v>
      </c>
      <c r="AD878" s="24" t="n"/>
      <c r="AE878" s="24" t="n">
        <v>7</v>
      </c>
      <c r="AF878" s="33" t="n"/>
      <c r="AG878" s="33" t="n"/>
    </row>
    <row r="879">
      <c r="A879" s="24" t="inlineStr">
        <is>
          <t>Bolton|26</t>
        </is>
      </c>
      <c r="B879" s="24" t="inlineStr">
        <is>
          <t>E1</t>
        </is>
      </c>
      <c r="C879" s="24" t="inlineStr">
        <is>
          <t>Championship</t>
        </is>
      </c>
      <c r="D879" s="24" t="inlineStr">
        <is>
          <t>Bolton</t>
        </is>
      </c>
      <c r="E879" s="24" t="n">
        <v>26</v>
      </c>
      <c r="F879" s="24" t="n">
        <v>7</v>
      </c>
      <c r="G879" s="29" t="n">
        <v>46403.625</v>
      </c>
      <c r="H879" s="24" t="inlineStr">
        <is>
          <t>Southampton</t>
        </is>
      </c>
      <c r="I879" s="24" t="inlineStr">
        <is>
          <t>H</t>
        </is>
      </c>
      <c r="J879" s="24" t="inlineStr">
        <is>
          <t>E1-Bolton-Southamp</t>
        </is>
      </c>
      <c r="K879" s="24" t="n">
        <v>5</v>
      </c>
      <c r="L879" s="11">
        <f>IF(INDEX(Matches!$X:$X,AA879)=0,"",IF(I879="H",INDEX(Matches!$H:$H,AA879),INDEX(Matches!$I:$I,AA879)))</f>
        <v/>
      </c>
      <c r="M879" s="11">
        <f>IF(INDEX(Matches!$X:$X,AA879)=0,"",IF(I879="H",INDEX(Matches!$I:$I,AA879),INDEX(Matches!$H:$H,AA879)))</f>
        <v/>
      </c>
      <c r="N879" s="11">
        <f>IF(L879="","",IF(L879&gt;M879,"W",IF(L879=M879,"D","L")))</f>
        <v/>
      </c>
      <c r="O879" s="11">
        <f>IF(L879="","",IF(L879&gt;M879,3,IF(L879=M879,1,0)))</f>
        <v/>
      </c>
      <c r="P879" s="31">
        <f>IF(I879="H",INDEX(Matches!$L:$L,AA879),INDEX(Matches!$N:$N,AA879))</f>
        <v/>
      </c>
      <c r="Q879" s="31">
        <f>INDEX(Matches!$M:$M,AA879)</f>
        <v/>
      </c>
      <c r="R879" s="31">
        <f>IF(I879="H",INDEX(Matches!$N:$N,AA879),INDEX(Matches!$L:$L,AA879))</f>
        <v/>
      </c>
      <c r="S879" s="33">
        <f>IF(I879="H",INDEX(Matches!$O:$O,AA879),INDEX(Matches!$P:$P,AA879))</f>
        <v/>
      </c>
      <c r="T879" s="33">
        <f>IF(INDEX(Matches!$J:$J,AA879)="","",IF(I879="H",INDEX(Matches!$J:$J,AA879),INDEX(Matches!$K:$K,AA879)))</f>
        <v/>
      </c>
      <c r="U879" s="33">
        <f>IF(INDEX(Matches!$K:$K,AA879)="","",IF(I879="H",INDEX(Matches!$K:$K,AA879),INDEX(Matches!$J:$J,AA879)))</f>
        <v/>
      </c>
      <c r="V879" s="30">
        <f>IF(T879="","",T879-U879)</f>
        <v/>
      </c>
      <c r="W879" s="33">
        <f>IF(I879="H",INDEX(Matches!$T:$T,AA879),INDEX(Matches!$U:$U,AA879))</f>
        <v/>
      </c>
      <c r="X879" s="11">
        <f>INDEX(Matches!$X:$X,AA879)</f>
        <v/>
      </c>
      <c r="Y879" s="30">
        <f>IF(O879="","",O879-S879)</f>
        <v/>
      </c>
      <c r="Z879" s="30">
        <f>IF(W879="","",W879-S879)</f>
        <v/>
      </c>
      <c r="AA879" s="24">
        <f>MATCH(J879,Matches!$A:$A,0)</f>
        <v/>
      </c>
      <c r="AB879" s="33" t="n"/>
      <c r="AC879" s="33" t="n">
        <v>1.170446827713697</v>
      </c>
      <c r="AD879" s="24" t="n"/>
      <c r="AE879" s="24" t="n">
        <v>7</v>
      </c>
      <c r="AF879" s="33" t="n"/>
      <c r="AG879" s="33" t="n"/>
    </row>
    <row r="880">
      <c r="A880" s="24" t="inlineStr">
        <is>
          <t>Bolton|27</t>
        </is>
      </c>
      <c r="B880" s="24" t="inlineStr">
        <is>
          <t>E1</t>
        </is>
      </c>
      <c r="C880" s="24" t="inlineStr">
        <is>
          <t>Championship</t>
        </is>
      </c>
      <c r="D880" s="24" t="inlineStr">
        <is>
          <t>Bolton</t>
        </is>
      </c>
      <c r="E880" s="24" t="n">
        <v>27</v>
      </c>
      <c r="F880" s="24" t="n">
        <v>7</v>
      </c>
      <c r="G880" s="29" t="n">
        <v>46410.625</v>
      </c>
      <c r="H880" s="24" t="inlineStr">
        <is>
          <t>Bristol City</t>
        </is>
      </c>
      <c r="I880" s="24" t="inlineStr">
        <is>
          <t>A</t>
        </is>
      </c>
      <c r="J880" s="24" t="inlineStr">
        <is>
          <t>E1-BristolC-Bolton</t>
        </is>
      </c>
      <c r="K880" s="24" t="n">
        <v>14</v>
      </c>
      <c r="L880" s="11">
        <f>IF(INDEX(Matches!$X:$X,AA880)=0,"",IF(I880="H",INDEX(Matches!$H:$H,AA880),INDEX(Matches!$I:$I,AA880)))</f>
        <v/>
      </c>
      <c r="M880" s="11">
        <f>IF(INDEX(Matches!$X:$X,AA880)=0,"",IF(I880="H",INDEX(Matches!$I:$I,AA880),INDEX(Matches!$H:$H,AA880)))</f>
        <v/>
      </c>
      <c r="N880" s="11">
        <f>IF(L880="","",IF(L880&gt;M880,"W",IF(L880=M880,"D","L")))</f>
        <v/>
      </c>
      <c r="O880" s="11">
        <f>IF(L880="","",IF(L880&gt;M880,3,IF(L880=M880,1,0)))</f>
        <v/>
      </c>
      <c r="P880" s="31">
        <f>IF(I880="H",INDEX(Matches!$L:$L,AA880),INDEX(Matches!$N:$N,AA880))</f>
        <v/>
      </c>
      <c r="Q880" s="31">
        <f>INDEX(Matches!$M:$M,AA880)</f>
        <v/>
      </c>
      <c r="R880" s="31">
        <f>IF(I880="H",INDEX(Matches!$N:$N,AA880),INDEX(Matches!$L:$L,AA880))</f>
        <v/>
      </c>
      <c r="S880" s="33">
        <f>IF(I880="H",INDEX(Matches!$O:$O,AA880),INDEX(Matches!$P:$P,AA880))</f>
        <v/>
      </c>
      <c r="T880" s="33">
        <f>IF(INDEX(Matches!$J:$J,AA880)="","",IF(I880="H",INDEX(Matches!$J:$J,AA880),INDEX(Matches!$K:$K,AA880)))</f>
        <v/>
      </c>
      <c r="U880" s="33">
        <f>IF(INDEX(Matches!$K:$K,AA880)="","",IF(I880="H",INDEX(Matches!$K:$K,AA880),INDEX(Matches!$J:$J,AA880)))</f>
        <v/>
      </c>
      <c r="V880" s="30">
        <f>IF(T880="","",T880-U880)</f>
        <v/>
      </c>
      <c r="W880" s="33">
        <f>IF(I880="H",INDEX(Matches!$T:$T,AA880),INDEX(Matches!$U:$U,AA880))</f>
        <v/>
      </c>
      <c r="X880" s="11">
        <f>INDEX(Matches!$X:$X,AA880)</f>
        <v/>
      </c>
      <c r="Y880" s="30">
        <f>IF(O880="","",O880-S880)</f>
        <v/>
      </c>
      <c r="Z880" s="30">
        <f>IF(W880="","",W880-S880)</f>
        <v/>
      </c>
      <c r="AA880" s="24">
        <f>MATCH(J880,Matches!$A:$A,0)</f>
        <v/>
      </c>
      <c r="AB880" s="33" t="n"/>
      <c r="AC880" s="33" t="n">
        <v>0.9919038517427254</v>
      </c>
      <c r="AD880" s="24" t="n"/>
      <c r="AE880" s="24" t="n">
        <v>7</v>
      </c>
      <c r="AF880" s="33" t="n"/>
      <c r="AG880" s="33" t="n"/>
    </row>
    <row r="881">
      <c r="A881" s="24" t="inlineStr">
        <is>
          <t>Bolton|28</t>
        </is>
      </c>
      <c r="B881" s="24" t="inlineStr">
        <is>
          <t>E1</t>
        </is>
      </c>
      <c r="C881" s="24" t="inlineStr">
        <is>
          <t>Championship</t>
        </is>
      </c>
      <c r="D881" s="24" t="inlineStr">
        <is>
          <t>Bolton</t>
        </is>
      </c>
      <c r="E881" s="24" t="n">
        <v>28</v>
      </c>
      <c r="F881" s="24" t="n">
        <v>7</v>
      </c>
      <c r="G881" s="29" t="n">
        <v>46413.82291666666</v>
      </c>
      <c r="H881" s="24" t="inlineStr">
        <is>
          <t>Charlton</t>
        </is>
      </c>
      <c r="I881" s="24" t="inlineStr">
        <is>
          <t>H</t>
        </is>
      </c>
      <c r="J881" s="24" t="inlineStr">
        <is>
          <t>E1-Bolton-Charlton</t>
        </is>
      </c>
      <c r="K881" s="24" t="n">
        <v>23</v>
      </c>
      <c r="L881" s="11">
        <f>IF(INDEX(Matches!$X:$X,AA881)=0,"",IF(I881="H",INDEX(Matches!$H:$H,AA881),INDEX(Matches!$I:$I,AA881)))</f>
        <v/>
      </c>
      <c r="M881" s="11">
        <f>IF(INDEX(Matches!$X:$X,AA881)=0,"",IF(I881="H",INDEX(Matches!$I:$I,AA881),INDEX(Matches!$H:$H,AA881)))</f>
        <v/>
      </c>
      <c r="N881" s="11">
        <f>IF(L881="","",IF(L881&gt;M881,"W",IF(L881=M881,"D","L")))</f>
        <v/>
      </c>
      <c r="O881" s="11">
        <f>IF(L881="","",IF(L881&gt;M881,3,IF(L881=M881,1,0)))</f>
        <v/>
      </c>
      <c r="P881" s="31">
        <f>IF(I881="H",INDEX(Matches!$L:$L,AA881),INDEX(Matches!$N:$N,AA881))</f>
        <v/>
      </c>
      <c r="Q881" s="31">
        <f>INDEX(Matches!$M:$M,AA881)</f>
        <v/>
      </c>
      <c r="R881" s="31">
        <f>IF(I881="H",INDEX(Matches!$N:$N,AA881),INDEX(Matches!$L:$L,AA881))</f>
        <v/>
      </c>
      <c r="S881" s="33">
        <f>IF(I881="H",INDEX(Matches!$O:$O,AA881),INDEX(Matches!$P:$P,AA881))</f>
        <v/>
      </c>
      <c r="T881" s="33">
        <f>IF(INDEX(Matches!$J:$J,AA881)="","",IF(I881="H",INDEX(Matches!$J:$J,AA881),INDEX(Matches!$K:$K,AA881)))</f>
        <v/>
      </c>
      <c r="U881" s="33">
        <f>IF(INDEX(Matches!$K:$K,AA881)="","",IF(I881="H",INDEX(Matches!$K:$K,AA881),INDEX(Matches!$J:$J,AA881)))</f>
        <v/>
      </c>
      <c r="V881" s="30">
        <f>IF(T881="","",T881-U881)</f>
        <v/>
      </c>
      <c r="W881" s="33">
        <f>IF(I881="H",INDEX(Matches!$T:$T,AA881),INDEX(Matches!$U:$U,AA881))</f>
        <v/>
      </c>
      <c r="X881" s="11">
        <f>INDEX(Matches!$X:$X,AA881)</f>
        <v/>
      </c>
      <c r="Y881" s="30">
        <f>IF(O881="","",O881-S881)</f>
        <v/>
      </c>
      <c r="Z881" s="30">
        <f>IF(W881="","",W881-S881)</f>
        <v/>
      </c>
      <c r="AA881" s="24">
        <f>MATCH(J881,Matches!$A:$A,0)</f>
        <v/>
      </c>
      <c r="AB881" s="33" t="n"/>
      <c r="AC881" s="33" t="n">
        <v>1.575954806467408</v>
      </c>
      <c r="AD881" s="24" t="n"/>
      <c r="AE881" s="24" t="n">
        <v>7</v>
      </c>
      <c r="AF881" s="33" t="n"/>
      <c r="AG881" s="33" t="n"/>
    </row>
    <row r="882">
      <c r="A882" s="24" t="inlineStr">
        <is>
          <t>Bolton|29</t>
        </is>
      </c>
      <c r="B882" s="24" t="inlineStr">
        <is>
          <t>E1</t>
        </is>
      </c>
      <c r="C882" s="24" t="inlineStr">
        <is>
          <t>Championship</t>
        </is>
      </c>
      <c r="D882" s="24" t="inlineStr">
        <is>
          <t>Bolton</t>
        </is>
      </c>
      <c r="E882" s="24" t="n">
        <v>29</v>
      </c>
      <c r="F882" s="24" t="n">
        <v>8</v>
      </c>
      <c r="G882" s="29" t="n">
        <v>46417.625</v>
      </c>
      <c r="H882" s="24" t="inlineStr">
        <is>
          <t>Derby</t>
        </is>
      </c>
      <c r="I882" s="24" t="inlineStr">
        <is>
          <t>H</t>
        </is>
      </c>
      <c r="J882" s="24" t="inlineStr">
        <is>
          <t>E1-Bolton-Derby</t>
        </is>
      </c>
      <c r="K882" s="24" t="n">
        <v>12</v>
      </c>
      <c r="L882" s="11">
        <f>IF(INDEX(Matches!$X:$X,AA882)=0,"",IF(I882="H",INDEX(Matches!$H:$H,AA882),INDEX(Matches!$I:$I,AA882)))</f>
        <v/>
      </c>
      <c r="M882" s="11">
        <f>IF(INDEX(Matches!$X:$X,AA882)=0,"",IF(I882="H",INDEX(Matches!$I:$I,AA882),INDEX(Matches!$H:$H,AA882)))</f>
        <v/>
      </c>
      <c r="N882" s="11">
        <f>IF(L882="","",IF(L882&gt;M882,"W",IF(L882=M882,"D","L")))</f>
        <v/>
      </c>
      <c r="O882" s="11">
        <f>IF(L882="","",IF(L882&gt;M882,3,IF(L882=M882,1,0)))</f>
        <v/>
      </c>
      <c r="P882" s="31">
        <f>IF(I882="H",INDEX(Matches!$L:$L,AA882),INDEX(Matches!$N:$N,AA882))</f>
        <v/>
      </c>
      <c r="Q882" s="31">
        <f>INDEX(Matches!$M:$M,AA882)</f>
        <v/>
      </c>
      <c r="R882" s="31">
        <f>IF(I882="H",INDEX(Matches!$N:$N,AA882),INDEX(Matches!$L:$L,AA882))</f>
        <v/>
      </c>
      <c r="S882" s="33">
        <f>IF(I882="H",INDEX(Matches!$O:$O,AA882),INDEX(Matches!$P:$P,AA882))</f>
        <v/>
      </c>
      <c r="T882" s="33">
        <f>IF(INDEX(Matches!$J:$J,AA882)="","",IF(I882="H",INDEX(Matches!$J:$J,AA882),INDEX(Matches!$K:$K,AA882)))</f>
        <v/>
      </c>
      <c r="U882" s="33">
        <f>IF(INDEX(Matches!$K:$K,AA882)="","",IF(I882="H",INDEX(Matches!$K:$K,AA882),INDEX(Matches!$J:$J,AA882)))</f>
        <v/>
      </c>
      <c r="V882" s="30">
        <f>IF(T882="","",T882-U882)</f>
        <v/>
      </c>
      <c r="W882" s="33">
        <f>IF(I882="H",INDEX(Matches!$T:$T,AA882),INDEX(Matches!$U:$U,AA882))</f>
        <v/>
      </c>
      <c r="X882" s="11">
        <f>INDEX(Matches!$X:$X,AA882)</f>
        <v/>
      </c>
      <c r="Y882" s="30">
        <f>IF(O882="","",O882-S882)</f>
        <v/>
      </c>
      <c r="Z882" s="30">
        <f>IF(W882="","",W882-S882)</f>
        <v/>
      </c>
      <c r="AA882" s="24">
        <f>MATCH(J882,Matches!$A:$A,0)</f>
        <v/>
      </c>
      <c r="AB882" s="33" t="n"/>
      <c r="AC882" s="33" t="n">
        <v>1.358061519634354</v>
      </c>
      <c r="AD882" s="24" t="n"/>
      <c r="AE882" s="24" t="n">
        <v>8</v>
      </c>
      <c r="AF882" s="33" t="n"/>
      <c r="AG882" s="33" t="n"/>
    </row>
    <row r="883">
      <c r="A883" s="24" t="inlineStr">
        <is>
          <t>Bolton|30</t>
        </is>
      </c>
      <c r="B883" s="24" t="inlineStr">
        <is>
          <t>E1</t>
        </is>
      </c>
      <c r="C883" s="24" t="inlineStr">
        <is>
          <t>Championship</t>
        </is>
      </c>
      <c r="D883" s="24" t="inlineStr">
        <is>
          <t>Bolton</t>
        </is>
      </c>
      <c r="E883" s="24" t="n">
        <v>30</v>
      </c>
      <c r="F883" s="24" t="n">
        <v>8</v>
      </c>
      <c r="G883" s="29" t="n">
        <v>46424.625</v>
      </c>
      <c r="H883" s="24" t="inlineStr">
        <is>
          <t>Portsmouth</t>
        </is>
      </c>
      <c r="I883" s="24" t="inlineStr">
        <is>
          <t>A</t>
        </is>
      </c>
      <c r="J883" s="24" t="inlineStr">
        <is>
          <t>E1-Portsmou-Bolton</t>
        </is>
      </c>
      <c r="K883" s="24" t="n">
        <v>18</v>
      </c>
      <c r="L883" s="11">
        <f>IF(INDEX(Matches!$X:$X,AA883)=0,"",IF(I883="H",INDEX(Matches!$H:$H,AA883),INDEX(Matches!$I:$I,AA883)))</f>
        <v/>
      </c>
      <c r="M883" s="11">
        <f>IF(INDEX(Matches!$X:$X,AA883)=0,"",IF(I883="H",INDEX(Matches!$I:$I,AA883),INDEX(Matches!$H:$H,AA883)))</f>
        <v/>
      </c>
      <c r="N883" s="11">
        <f>IF(L883="","",IF(L883&gt;M883,"W",IF(L883=M883,"D","L")))</f>
        <v/>
      </c>
      <c r="O883" s="11">
        <f>IF(L883="","",IF(L883&gt;M883,3,IF(L883=M883,1,0)))</f>
        <v/>
      </c>
      <c r="P883" s="31">
        <f>IF(I883="H",INDEX(Matches!$L:$L,AA883),INDEX(Matches!$N:$N,AA883))</f>
        <v/>
      </c>
      <c r="Q883" s="31">
        <f>INDEX(Matches!$M:$M,AA883)</f>
        <v/>
      </c>
      <c r="R883" s="31">
        <f>IF(I883="H",INDEX(Matches!$N:$N,AA883),INDEX(Matches!$L:$L,AA883))</f>
        <v/>
      </c>
      <c r="S883" s="33">
        <f>IF(I883="H",INDEX(Matches!$O:$O,AA883),INDEX(Matches!$P:$P,AA883))</f>
        <v/>
      </c>
      <c r="T883" s="33">
        <f>IF(INDEX(Matches!$J:$J,AA883)="","",IF(I883="H",INDEX(Matches!$J:$J,AA883),INDEX(Matches!$K:$K,AA883)))</f>
        <v/>
      </c>
      <c r="U883" s="33">
        <f>IF(INDEX(Matches!$K:$K,AA883)="","",IF(I883="H",INDEX(Matches!$K:$K,AA883),INDEX(Matches!$J:$J,AA883)))</f>
        <v/>
      </c>
      <c r="V883" s="30">
        <f>IF(T883="","",T883-U883)</f>
        <v/>
      </c>
      <c r="W883" s="33">
        <f>IF(I883="H",INDEX(Matches!$T:$T,AA883),INDEX(Matches!$U:$U,AA883))</f>
        <v/>
      </c>
      <c r="X883" s="11">
        <f>INDEX(Matches!$X:$X,AA883)</f>
        <v/>
      </c>
      <c r="Y883" s="30">
        <f>IF(O883="","",O883-S883)</f>
        <v/>
      </c>
      <c r="Z883" s="30">
        <f>IF(W883="","",W883-S883)</f>
        <v/>
      </c>
      <c r="AA883" s="24">
        <f>MATCH(J883,Matches!$A:$A,0)</f>
        <v/>
      </c>
      <c r="AB883" s="33" t="n"/>
      <c r="AC883" s="33" t="n">
        <v>1.041695423237709</v>
      </c>
      <c r="AD883" s="24" t="n"/>
      <c r="AE883" s="24" t="n">
        <v>8</v>
      </c>
      <c r="AF883" s="33" t="n"/>
      <c r="AG883" s="33" t="n"/>
    </row>
    <row r="884">
      <c r="A884" s="24" t="inlineStr">
        <is>
          <t>Bolton|31</t>
        </is>
      </c>
      <c r="B884" s="24" t="inlineStr">
        <is>
          <t>E1</t>
        </is>
      </c>
      <c r="C884" s="24" t="inlineStr">
        <is>
          <t>Championship</t>
        </is>
      </c>
      <c r="D884" s="24" t="inlineStr">
        <is>
          <t>Bolton</t>
        </is>
      </c>
      <c r="E884" s="24" t="n">
        <v>31</v>
      </c>
      <c r="F884" s="24" t="n">
        <v>8</v>
      </c>
      <c r="G884" s="29" t="n">
        <v>46431.625</v>
      </c>
      <c r="H884" s="24" t="inlineStr">
        <is>
          <t>Cardiff</t>
        </is>
      </c>
      <c r="I884" s="24" t="inlineStr">
        <is>
          <t>A</t>
        </is>
      </c>
      <c r="J884" s="24" t="inlineStr">
        <is>
          <t>E1-Cardiff-Bolton</t>
        </is>
      </c>
      <c r="K884" s="24" t="n">
        <v>21</v>
      </c>
      <c r="L884" s="11">
        <f>IF(INDEX(Matches!$X:$X,AA884)=0,"",IF(I884="H",INDEX(Matches!$H:$H,AA884),INDEX(Matches!$I:$I,AA884)))</f>
        <v/>
      </c>
      <c r="M884" s="11">
        <f>IF(INDEX(Matches!$X:$X,AA884)=0,"",IF(I884="H",INDEX(Matches!$I:$I,AA884),INDEX(Matches!$H:$H,AA884)))</f>
        <v/>
      </c>
      <c r="N884" s="11">
        <f>IF(L884="","",IF(L884&gt;M884,"W",IF(L884=M884,"D","L")))</f>
        <v/>
      </c>
      <c r="O884" s="11">
        <f>IF(L884="","",IF(L884&gt;M884,3,IF(L884=M884,1,0)))</f>
        <v/>
      </c>
      <c r="P884" s="31">
        <f>IF(I884="H",INDEX(Matches!$L:$L,AA884),INDEX(Matches!$N:$N,AA884))</f>
        <v/>
      </c>
      <c r="Q884" s="31">
        <f>INDEX(Matches!$M:$M,AA884)</f>
        <v/>
      </c>
      <c r="R884" s="31">
        <f>IF(I884="H",INDEX(Matches!$N:$N,AA884),INDEX(Matches!$L:$L,AA884))</f>
        <v/>
      </c>
      <c r="S884" s="33">
        <f>IF(I884="H",INDEX(Matches!$O:$O,AA884),INDEX(Matches!$P:$P,AA884))</f>
        <v/>
      </c>
      <c r="T884" s="33">
        <f>IF(INDEX(Matches!$J:$J,AA884)="","",IF(I884="H",INDEX(Matches!$J:$J,AA884),INDEX(Matches!$K:$K,AA884)))</f>
        <v/>
      </c>
      <c r="U884" s="33">
        <f>IF(INDEX(Matches!$K:$K,AA884)="","",IF(I884="H",INDEX(Matches!$K:$K,AA884),INDEX(Matches!$J:$J,AA884)))</f>
        <v/>
      </c>
      <c r="V884" s="30">
        <f>IF(T884="","",T884-U884)</f>
        <v/>
      </c>
      <c r="W884" s="33">
        <f>IF(I884="H",INDEX(Matches!$T:$T,AA884),INDEX(Matches!$U:$U,AA884))</f>
        <v/>
      </c>
      <c r="X884" s="11">
        <f>INDEX(Matches!$X:$X,AA884)</f>
        <v/>
      </c>
      <c r="Y884" s="30">
        <f>IF(O884="","",O884-S884)</f>
        <v/>
      </c>
      <c r="Z884" s="30">
        <f>IF(W884="","",W884-S884)</f>
        <v/>
      </c>
      <c r="AA884" s="24">
        <f>MATCH(J884,Matches!$A:$A,0)</f>
        <v/>
      </c>
      <c r="AB884" s="33" t="n"/>
      <c r="AC884" s="33" t="n">
        <v>1.112249326232472</v>
      </c>
      <c r="AD884" s="24" t="n"/>
      <c r="AE884" s="24" t="n">
        <v>8</v>
      </c>
      <c r="AF884" s="33" t="n"/>
      <c r="AG884" s="33" t="n"/>
    </row>
    <row r="885">
      <c r="A885" s="24" t="inlineStr">
        <is>
          <t>Bolton|32</t>
        </is>
      </c>
      <c r="B885" s="24" t="inlineStr">
        <is>
          <t>E1</t>
        </is>
      </c>
      <c r="C885" s="24" t="inlineStr">
        <is>
          <t>Championship</t>
        </is>
      </c>
      <c r="D885" s="24" t="inlineStr">
        <is>
          <t>Bolton</t>
        </is>
      </c>
      <c r="E885" s="24" t="n">
        <v>32</v>
      </c>
      <c r="F885" s="24" t="n">
        <v>8</v>
      </c>
      <c r="G885" s="29" t="n">
        <v>46435.82291666666</v>
      </c>
      <c r="H885" s="24" t="inlineStr">
        <is>
          <t>Wolves</t>
        </is>
      </c>
      <c r="I885" s="24" t="inlineStr">
        <is>
          <t>H</t>
        </is>
      </c>
      <c r="J885" s="24" t="inlineStr">
        <is>
          <t>E1-Bolton-Wolves</t>
        </is>
      </c>
      <c r="K885" s="24" t="n">
        <v>2</v>
      </c>
      <c r="L885" s="11">
        <f>IF(INDEX(Matches!$X:$X,AA885)=0,"",IF(I885="H",INDEX(Matches!$H:$H,AA885),INDEX(Matches!$I:$I,AA885)))</f>
        <v/>
      </c>
      <c r="M885" s="11">
        <f>IF(INDEX(Matches!$X:$X,AA885)=0,"",IF(I885="H",INDEX(Matches!$I:$I,AA885),INDEX(Matches!$H:$H,AA885)))</f>
        <v/>
      </c>
      <c r="N885" s="11">
        <f>IF(L885="","",IF(L885&gt;M885,"W",IF(L885=M885,"D","L")))</f>
        <v/>
      </c>
      <c r="O885" s="11">
        <f>IF(L885="","",IF(L885&gt;M885,3,IF(L885=M885,1,0)))</f>
        <v/>
      </c>
      <c r="P885" s="31">
        <f>IF(I885="H",INDEX(Matches!$L:$L,AA885),INDEX(Matches!$N:$N,AA885))</f>
        <v/>
      </c>
      <c r="Q885" s="31">
        <f>INDEX(Matches!$M:$M,AA885)</f>
        <v/>
      </c>
      <c r="R885" s="31">
        <f>IF(I885="H",INDEX(Matches!$N:$N,AA885),INDEX(Matches!$L:$L,AA885))</f>
        <v/>
      </c>
      <c r="S885" s="33">
        <f>IF(I885="H",INDEX(Matches!$O:$O,AA885),INDEX(Matches!$P:$P,AA885))</f>
        <v/>
      </c>
      <c r="T885" s="33">
        <f>IF(INDEX(Matches!$J:$J,AA885)="","",IF(I885="H",INDEX(Matches!$J:$J,AA885),INDEX(Matches!$K:$K,AA885)))</f>
        <v/>
      </c>
      <c r="U885" s="33">
        <f>IF(INDEX(Matches!$K:$K,AA885)="","",IF(I885="H",INDEX(Matches!$K:$K,AA885),INDEX(Matches!$J:$J,AA885)))</f>
        <v/>
      </c>
      <c r="V885" s="30">
        <f>IF(T885="","",T885-U885)</f>
        <v/>
      </c>
      <c r="W885" s="33">
        <f>IF(I885="H",INDEX(Matches!$T:$T,AA885),INDEX(Matches!$U:$U,AA885))</f>
        <v/>
      </c>
      <c r="X885" s="11">
        <f>INDEX(Matches!$X:$X,AA885)</f>
        <v/>
      </c>
      <c r="Y885" s="30">
        <f>IF(O885="","",O885-S885)</f>
        <v/>
      </c>
      <c r="Z885" s="30">
        <f>IF(W885="","",W885-S885)</f>
        <v/>
      </c>
      <c r="AA885" s="24">
        <f>MATCH(J885,Matches!$A:$A,0)</f>
        <v/>
      </c>
      <c r="AB885" s="33" t="n"/>
      <c r="AC885" s="33" t="n">
        <v>0.9982294073407258</v>
      </c>
      <c r="AD885" s="24" t="n"/>
      <c r="AE885" s="24" t="n">
        <v>8</v>
      </c>
      <c r="AF885" s="33" t="n"/>
      <c r="AG885" s="33" t="n"/>
    </row>
    <row r="886">
      <c r="A886" s="24" t="inlineStr">
        <is>
          <t>Bolton|33</t>
        </is>
      </c>
      <c r="B886" s="24" t="inlineStr">
        <is>
          <t>E1</t>
        </is>
      </c>
      <c r="C886" s="24" t="inlineStr">
        <is>
          <t>Championship</t>
        </is>
      </c>
      <c r="D886" s="24" t="inlineStr">
        <is>
          <t>Bolton</t>
        </is>
      </c>
      <c r="E886" s="24" t="n">
        <v>33</v>
      </c>
      <c r="F886" s="24" t="n">
        <v>9</v>
      </c>
      <c r="G886" s="29" t="n">
        <v>46438.625</v>
      </c>
      <c r="H886" s="24" t="inlineStr">
        <is>
          <t>Norwich</t>
        </is>
      </c>
      <c r="I886" s="24" t="inlineStr">
        <is>
          <t>H</t>
        </is>
      </c>
      <c r="J886" s="24" t="inlineStr">
        <is>
          <t>E1-Bolton-Norwich</t>
        </is>
      </c>
      <c r="K886" s="24" t="n">
        <v>7</v>
      </c>
      <c r="L886" s="11">
        <f>IF(INDEX(Matches!$X:$X,AA886)=0,"",IF(I886="H",INDEX(Matches!$H:$H,AA886),INDEX(Matches!$I:$I,AA886)))</f>
        <v/>
      </c>
      <c r="M886" s="11">
        <f>IF(INDEX(Matches!$X:$X,AA886)=0,"",IF(I886="H",INDEX(Matches!$I:$I,AA886),INDEX(Matches!$H:$H,AA886)))</f>
        <v/>
      </c>
      <c r="N886" s="11">
        <f>IF(L886="","",IF(L886&gt;M886,"W",IF(L886=M886,"D","L")))</f>
        <v/>
      </c>
      <c r="O886" s="11">
        <f>IF(L886="","",IF(L886&gt;M886,3,IF(L886=M886,1,0)))</f>
        <v/>
      </c>
      <c r="P886" s="31">
        <f>IF(I886="H",INDEX(Matches!$L:$L,AA886),INDEX(Matches!$N:$N,AA886))</f>
        <v/>
      </c>
      <c r="Q886" s="31">
        <f>INDEX(Matches!$M:$M,AA886)</f>
        <v/>
      </c>
      <c r="R886" s="31">
        <f>IF(I886="H",INDEX(Matches!$N:$N,AA886),INDEX(Matches!$L:$L,AA886))</f>
        <v/>
      </c>
      <c r="S886" s="33">
        <f>IF(I886="H",INDEX(Matches!$O:$O,AA886),INDEX(Matches!$P:$P,AA886))</f>
        <v/>
      </c>
      <c r="T886" s="33">
        <f>IF(INDEX(Matches!$J:$J,AA886)="","",IF(I886="H",INDEX(Matches!$J:$J,AA886),INDEX(Matches!$K:$K,AA886)))</f>
        <v/>
      </c>
      <c r="U886" s="33">
        <f>IF(INDEX(Matches!$K:$K,AA886)="","",IF(I886="H",INDEX(Matches!$K:$K,AA886),INDEX(Matches!$J:$J,AA886)))</f>
        <v/>
      </c>
      <c r="V886" s="30">
        <f>IF(T886="","",T886-U886)</f>
        <v/>
      </c>
      <c r="W886" s="33">
        <f>IF(I886="H",INDEX(Matches!$T:$T,AA886),INDEX(Matches!$U:$U,AA886))</f>
        <v/>
      </c>
      <c r="X886" s="11">
        <f>INDEX(Matches!$X:$X,AA886)</f>
        <v/>
      </c>
      <c r="Y886" s="30">
        <f>IF(O886="","",O886-S886)</f>
        <v/>
      </c>
      <c r="Z886" s="30">
        <f>IF(W886="","",W886-S886)</f>
        <v/>
      </c>
      <c r="AA886" s="24">
        <f>MATCH(J886,Matches!$A:$A,0)</f>
        <v/>
      </c>
      <c r="AB886" s="33" t="n"/>
      <c r="AC886" s="33" t="n">
        <v>1.249606868525858</v>
      </c>
      <c r="AD886" s="24" t="n"/>
      <c r="AE886" s="24" t="n">
        <v>9</v>
      </c>
      <c r="AF886" s="33" t="n"/>
      <c r="AG886" s="33" t="n"/>
    </row>
    <row r="887">
      <c r="A887" s="24" t="inlineStr">
        <is>
          <t>Bolton|34</t>
        </is>
      </c>
      <c r="B887" s="24" t="inlineStr">
        <is>
          <t>E1</t>
        </is>
      </c>
      <c r="C887" s="24" t="inlineStr">
        <is>
          <t>Championship</t>
        </is>
      </c>
      <c r="D887" s="24" t="inlineStr">
        <is>
          <t>Bolton</t>
        </is>
      </c>
      <c r="E887" s="24" t="n">
        <v>34</v>
      </c>
      <c r="F887" s="24" t="n">
        <v>9</v>
      </c>
      <c r="G887" s="29" t="n">
        <v>46445.625</v>
      </c>
      <c r="H887" s="24" t="inlineStr">
        <is>
          <t>Stoke</t>
        </is>
      </c>
      <c r="I887" s="24" t="inlineStr">
        <is>
          <t>A</t>
        </is>
      </c>
      <c r="J887" s="24" t="inlineStr">
        <is>
          <t>E1-Stoke-Bolton</t>
        </is>
      </c>
      <c r="K887" s="24" t="n">
        <v>11</v>
      </c>
      <c r="L887" s="11">
        <f>IF(INDEX(Matches!$X:$X,AA887)=0,"",IF(I887="H",INDEX(Matches!$H:$H,AA887),INDEX(Matches!$I:$I,AA887)))</f>
        <v/>
      </c>
      <c r="M887" s="11">
        <f>IF(INDEX(Matches!$X:$X,AA887)=0,"",IF(I887="H",INDEX(Matches!$I:$I,AA887),INDEX(Matches!$H:$H,AA887)))</f>
        <v/>
      </c>
      <c r="N887" s="11">
        <f>IF(L887="","",IF(L887&gt;M887,"W",IF(L887=M887,"D","L")))</f>
        <v/>
      </c>
      <c r="O887" s="11">
        <f>IF(L887="","",IF(L887&gt;M887,3,IF(L887=M887,1,0)))</f>
        <v/>
      </c>
      <c r="P887" s="31">
        <f>IF(I887="H",INDEX(Matches!$L:$L,AA887),INDEX(Matches!$N:$N,AA887))</f>
        <v/>
      </c>
      <c r="Q887" s="31">
        <f>INDEX(Matches!$M:$M,AA887)</f>
        <v/>
      </c>
      <c r="R887" s="31">
        <f>IF(I887="H",INDEX(Matches!$N:$N,AA887),INDEX(Matches!$L:$L,AA887))</f>
        <v/>
      </c>
      <c r="S887" s="33">
        <f>IF(I887="H",INDEX(Matches!$O:$O,AA887),INDEX(Matches!$P:$P,AA887))</f>
        <v/>
      </c>
      <c r="T887" s="33">
        <f>IF(INDEX(Matches!$J:$J,AA887)="","",IF(I887="H",INDEX(Matches!$J:$J,AA887),INDEX(Matches!$K:$K,AA887)))</f>
        <v/>
      </c>
      <c r="U887" s="33">
        <f>IF(INDEX(Matches!$K:$K,AA887)="","",IF(I887="H",INDEX(Matches!$K:$K,AA887),INDEX(Matches!$J:$J,AA887)))</f>
        <v/>
      </c>
      <c r="V887" s="30">
        <f>IF(T887="","",T887-U887)</f>
        <v/>
      </c>
      <c r="W887" s="33">
        <f>IF(I887="H",INDEX(Matches!$T:$T,AA887),INDEX(Matches!$U:$U,AA887))</f>
        <v/>
      </c>
      <c r="X887" s="11">
        <f>INDEX(Matches!$X:$X,AA887)</f>
        <v/>
      </c>
      <c r="Y887" s="30">
        <f>IF(O887="","",O887-S887)</f>
        <v/>
      </c>
      <c r="Z887" s="30">
        <f>IF(W887="","",W887-S887)</f>
        <v/>
      </c>
      <c r="AA887" s="24">
        <f>MATCH(J887,Matches!$A:$A,0)</f>
        <v/>
      </c>
      <c r="AB887" s="33" t="n"/>
      <c r="AC887" s="33" t="n">
        <v>0.9913834420280396</v>
      </c>
      <c r="AD887" s="24" t="n"/>
      <c r="AE887" s="24" t="n">
        <v>9</v>
      </c>
      <c r="AF887" s="33" t="n"/>
      <c r="AG887" s="33" t="n"/>
    </row>
    <row r="888">
      <c r="A888" s="24" t="inlineStr">
        <is>
          <t>Bolton|35</t>
        </is>
      </c>
      <c r="B888" s="24" t="inlineStr">
        <is>
          <t>E1</t>
        </is>
      </c>
      <c r="C888" s="24" t="inlineStr">
        <is>
          <t>Championship</t>
        </is>
      </c>
      <c r="D888" s="24" t="inlineStr">
        <is>
          <t>Bolton</t>
        </is>
      </c>
      <c r="E888" s="24" t="n">
        <v>35</v>
      </c>
      <c r="F888" s="24" t="n">
        <v>9</v>
      </c>
      <c r="G888" s="29" t="n">
        <v>46448.82291666666</v>
      </c>
      <c r="H888" s="24" t="inlineStr">
        <is>
          <t>QPR</t>
        </is>
      </c>
      <c r="I888" s="24" t="inlineStr">
        <is>
          <t>H</t>
        </is>
      </c>
      <c r="J888" s="24" t="inlineStr">
        <is>
          <t>E1-Bolton-QPR</t>
        </is>
      </c>
      <c r="K888" s="24" t="n">
        <v>17</v>
      </c>
      <c r="L888" s="11">
        <f>IF(INDEX(Matches!$X:$X,AA888)=0,"",IF(I888="H",INDEX(Matches!$H:$H,AA888),INDEX(Matches!$I:$I,AA888)))</f>
        <v/>
      </c>
      <c r="M888" s="11">
        <f>IF(INDEX(Matches!$X:$X,AA888)=0,"",IF(I888="H",INDEX(Matches!$I:$I,AA888),INDEX(Matches!$H:$H,AA888)))</f>
        <v/>
      </c>
      <c r="N888" s="11">
        <f>IF(L888="","",IF(L888&gt;M888,"W",IF(L888=M888,"D","L")))</f>
        <v/>
      </c>
      <c r="O888" s="11">
        <f>IF(L888="","",IF(L888&gt;M888,3,IF(L888=M888,1,0)))</f>
        <v/>
      </c>
      <c r="P888" s="31">
        <f>IF(I888="H",INDEX(Matches!$L:$L,AA888),INDEX(Matches!$N:$N,AA888))</f>
        <v/>
      </c>
      <c r="Q888" s="31">
        <f>INDEX(Matches!$M:$M,AA888)</f>
        <v/>
      </c>
      <c r="R888" s="31">
        <f>IF(I888="H",INDEX(Matches!$N:$N,AA888),INDEX(Matches!$L:$L,AA888))</f>
        <v/>
      </c>
      <c r="S888" s="33">
        <f>IF(I888="H",INDEX(Matches!$O:$O,AA888),INDEX(Matches!$P:$P,AA888))</f>
        <v/>
      </c>
      <c r="T888" s="33">
        <f>IF(INDEX(Matches!$J:$J,AA888)="","",IF(I888="H",INDEX(Matches!$J:$J,AA888),INDEX(Matches!$K:$K,AA888)))</f>
        <v/>
      </c>
      <c r="U888" s="33">
        <f>IF(INDEX(Matches!$K:$K,AA888)="","",IF(I888="H",INDEX(Matches!$K:$K,AA888),INDEX(Matches!$J:$J,AA888)))</f>
        <v/>
      </c>
      <c r="V888" s="30">
        <f>IF(T888="","",T888-U888)</f>
        <v/>
      </c>
      <c r="W888" s="33">
        <f>IF(I888="H",INDEX(Matches!$T:$T,AA888),INDEX(Matches!$U:$U,AA888))</f>
        <v/>
      </c>
      <c r="X888" s="11">
        <f>INDEX(Matches!$X:$X,AA888)</f>
        <v/>
      </c>
      <c r="Y888" s="30">
        <f>IF(O888="","",O888-S888)</f>
        <v/>
      </c>
      <c r="Z888" s="30">
        <f>IF(W888="","",W888-S888)</f>
        <v/>
      </c>
      <c r="AA888" s="24">
        <f>MATCH(J888,Matches!$A:$A,0)</f>
        <v/>
      </c>
      <c r="AB888" s="33" t="n"/>
      <c r="AC888" s="33" t="n">
        <v>1.358152466560124</v>
      </c>
      <c r="AD888" s="24" t="n"/>
      <c r="AE888" s="24" t="n">
        <v>9</v>
      </c>
      <c r="AF888" s="33" t="n"/>
      <c r="AG888" s="33" t="n"/>
    </row>
    <row r="889">
      <c r="A889" s="24" t="inlineStr">
        <is>
          <t>Bolton|36</t>
        </is>
      </c>
      <c r="B889" s="24" t="inlineStr">
        <is>
          <t>E1</t>
        </is>
      </c>
      <c r="C889" s="24" t="inlineStr">
        <is>
          <t>Championship</t>
        </is>
      </c>
      <c r="D889" s="24" t="inlineStr">
        <is>
          <t>Bolton</t>
        </is>
      </c>
      <c r="E889" s="24" t="n">
        <v>36</v>
      </c>
      <c r="F889" s="24" t="n">
        <v>9</v>
      </c>
      <c r="G889" s="29" t="n">
        <v>46452.625</v>
      </c>
      <c r="H889" s="24" t="inlineStr">
        <is>
          <t>Preston</t>
        </is>
      </c>
      <c r="I889" s="24" t="inlineStr">
        <is>
          <t>A</t>
        </is>
      </c>
      <c r="J889" s="24" t="inlineStr">
        <is>
          <t>E1-Preston-Bolton</t>
        </is>
      </c>
      <c r="K889" s="24" t="n">
        <v>20</v>
      </c>
      <c r="L889" s="11">
        <f>IF(INDEX(Matches!$X:$X,AA889)=0,"",IF(I889="H",INDEX(Matches!$H:$H,AA889),INDEX(Matches!$I:$I,AA889)))</f>
        <v/>
      </c>
      <c r="M889" s="11">
        <f>IF(INDEX(Matches!$X:$X,AA889)=0,"",IF(I889="H",INDEX(Matches!$I:$I,AA889),INDEX(Matches!$H:$H,AA889)))</f>
        <v/>
      </c>
      <c r="N889" s="11">
        <f>IF(L889="","",IF(L889&gt;M889,"W",IF(L889=M889,"D","L")))</f>
        <v/>
      </c>
      <c r="O889" s="11">
        <f>IF(L889="","",IF(L889&gt;M889,3,IF(L889=M889,1,0)))</f>
        <v/>
      </c>
      <c r="P889" s="31">
        <f>IF(I889="H",INDEX(Matches!$L:$L,AA889),INDEX(Matches!$N:$N,AA889))</f>
        <v/>
      </c>
      <c r="Q889" s="31">
        <f>INDEX(Matches!$M:$M,AA889)</f>
        <v/>
      </c>
      <c r="R889" s="31">
        <f>IF(I889="H",INDEX(Matches!$N:$N,AA889),INDEX(Matches!$L:$L,AA889))</f>
        <v/>
      </c>
      <c r="S889" s="33">
        <f>IF(I889="H",INDEX(Matches!$O:$O,AA889),INDEX(Matches!$P:$P,AA889))</f>
        <v/>
      </c>
      <c r="T889" s="33">
        <f>IF(INDEX(Matches!$J:$J,AA889)="","",IF(I889="H",INDEX(Matches!$J:$J,AA889),INDEX(Matches!$K:$K,AA889)))</f>
        <v/>
      </c>
      <c r="U889" s="33">
        <f>IF(INDEX(Matches!$K:$K,AA889)="","",IF(I889="H",INDEX(Matches!$K:$K,AA889),INDEX(Matches!$J:$J,AA889)))</f>
        <v/>
      </c>
      <c r="V889" s="30">
        <f>IF(T889="","",T889-U889)</f>
        <v/>
      </c>
      <c r="W889" s="33">
        <f>IF(I889="H",INDEX(Matches!$T:$T,AA889),INDEX(Matches!$U:$U,AA889))</f>
        <v/>
      </c>
      <c r="X889" s="11">
        <f>INDEX(Matches!$X:$X,AA889)</f>
        <v/>
      </c>
      <c r="Y889" s="30">
        <f>IF(O889="","",O889-S889)</f>
        <v/>
      </c>
      <c r="Z889" s="30">
        <f>IF(W889="","",W889-S889)</f>
        <v/>
      </c>
      <c r="AA889" s="24">
        <f>MATCH(J889,Matches!$A:$A,0)</f>
        <v/>
      </c>
      <c r="AB889" s="33" t="n"/>
      <c r="AC889" s="33" t="n">
        <v>1.147350424706896</v>
      </c>
      <c r="AD889" s="24" t="n"/>
      <c r="AE889" s="24" t="n">
        <v>9</v>
      </c>
      <c r="AF889" s="33" t="n"/>
      <c r="AG889" s="33" t="n"/>
    </row>
    <row r="890">
      <c r="A890" s="24" t="inlineStr">
        <is>
          <t>Bolton|37</t>
        </is>
      </c>
      <c r="B890" s="24" t="inlineStr">
        <is>
          <t>E1</t>
        </is>
      </c>
      <c r="C890" s="24" t="inlineStr">
        <is>
          <t>Championship</t>
        </is>
      </c>
      <c r="D890" s="24" t="inlineStr">
        <is>
          <t>Bolton</t>
        </is>
      </c>
      <c r="E890" s="24" t="n">
        <v>37</v>
      </c>
      <c r="F890" s="24" t="n">
        <v>10</v>
      </c>
      <c r="G890" s="29" t="n">
        <v>46459.625</v>
      </c>
      <c r="H890" s="24" t="inlineStr">
        <is>
          <t>Birmingham</t>
        </is>
      </c>
      <c r="I890" s="24" t="inlineStr">
        <is>
          <t>H</t>
        </is>
      </c>
      <c r="J890" s="24" t="inlineStr">
        <is>
          <t>E1-Bolton-Birmingh</t>
        </is>
      </c>
      <c r="K890" s="24" t="n">
        <v>6</v>
      </c>
      <c r="L890" s="11">
        <f>IF(INDEX(Matches!$X:$X,AA890)=0,"",IF(I890="H",INDEX(Matches!$H:$H,AA890),INDEX(Matches!$I:$I,AA890)))</f>
        <v/>
      </c>
      <c r="M890" s="11">
        <f>IF(INDEX(Matches!$X:$X,AA890)=0,"",IF(I890="H",INDEX(Matches!$I:$I,AA890),INDEX(Matches!$H:$H,AA890)))</f>
        <v/>
      </c>
      <c r="N890" s="11">
        <f>IF(L890="","",IF(L890&gt;M890,"W",IF(L890=M890,"D","L")))</f>
        <v/>
      </c>
      <c r="O890" s="11">
        <f>IF(L890="","",IF(L890&gt;M890,3,IF(L890=M890,1,0)))</f>
        <v/>
      </c>
      <c r="P890" s="31">
        <f>IF(I890="H",INDEX(Matches!$L:$L,AA890),INDEX(Matches!$N:$N,AA890))</f>
        <v/>
      </c>
      <c r="Q890" s="31">
        <f>INDEX(Matches!$M:$M,AA890)</f>
        <v/>
      </c>
      <c r="R890" s="31">
        <f>IF(I890="H",INDEX(Matches!$N:$N,AA890),INDEX(Matches!$L:$L,AA890))</f>
        <v/>
      </c>
      <c r="S890" s="33">
        <f>IF(I890="H",INDEX(Matches!$O:$O,AA890),INDEX(Matches!$P:$P,AA890))</f>
        <v/>
      </c>
      <c r="T890" s="33">
        <f>IF(INDEX(Matches!$J:$J,AA890)="","",IF(I890="H",INDEX(Matches!$J:$J,AA890),INDEX(Matches!$K:$K,AA890)))</f>
        <v/>
      </c>
      <c r="U890" s="33">
        <f>IF(INDEX(Matches!$K:$K,AA890)="","",IF(I890="H",INDEX(Matches!$K:$K,AA890),INDEX(Matches!$J:$J,AA890)))</f>
        <v/>
      </c>
      <c r="V890" s="30">
        <f>IF(T890="","",T890-U890)</f>
        <v/>
      </c>
      <c r="W890" s="33">
        <f>IF(I890="H",INDEX(Matches!$T:$T,AA890),INDEX(Matches!$U:$U,AA890))</f>
        <v/>
      </c>
      <c r="X890" s="11">
        <f>INDEX(Matches!$X:$X,AA890)</f>
        <v/>
      </c>
      <c r="Y890" s="30">
        <f>IF(O890="","",O890-S890)</f>
        <v/>
      </c>
      <c r="Z890" s="30">
        <f>IF(W890="","",W890-S890)</f>
        <v/>
      </c>
      <c r="AA890" s="24">
        <f>MATCH(J890,Matches!$A:$A,0)</f>
        <v/>
      </c>
      <c r="AB890" s="33" t="n"/>
      <c r="AC890" s="33" t="n">
        <v>1.147558014114661</v>
      </c>
      <c r="AD890" s="24" t="n"/>
      <c r="AE890" s="24" t="n">
        <v>10</v>
      </c>
      <c r="AF890" s="33" t="n"/>
      <c r="AG890" s="33" t="n"/>
    </row>
    <row r="891">
      <c r="A891" s="24" t="inlineStr">
        <is>
          <t>Bolton|38</t>
        </is>
      </c>
      <c r="B891" s="24" t="inlineStr">
        <is>
          <t>E1</t>
        </is>
      </c>
      <c r="C891" s="24" t="inlineStr">
        <is>
          <t>Championship</t>
        </is>
      </c>
      <c r="D891" s="24" t="inlineStr">
        <is>
          <t>Bolton</t>
        </is>
      </c>
      <c r="E891" s="24" t="n">
        <v>38</v>
      </c>
      <c r="F891" s="24" t="n">
        <v>10</v>
      </c>
      <c r="G891" s="29" t="n">
        <v>46463.82291666666</v>
      </c>
      <c r="H891" s="24" t="inlineStr">
        <is>
          <t>Blackburn</t>
        </is>
      </c>
      <c r="I891" s="24" t="inlineStr">
        <is>
          <t>A</t>
        </is>
      </c>
      <c r="J891" s="24" t="inlineStr">
        <is>
          <t>E1-Blackbur-Bolton</t>
        </is>
      </c>
      <c r="K891" s="24" t="n">
        <v>19</v>
      </c>
      <c r="L891" s="11">
        <f>IF(INDEX(Matches!$X:$X,AA891)=0,"",IF(I891="H",INDEX(Matches!$H:$H,AA891),INDEX(Matches!$I:$I,AA891)))</f>
        <v/>
      </c>
      <c r="M891" s="11">
        <f>IF(INDEX(Matches!$X:$X,AA891)=0,"",IF(I891="H",INDEX(Matches!$I:$I,AA891),INDEX(Matches!$H:$H,AA891)))</f>
        <v/>
      </c>
      <c r="N891" s="11">
        <f>IF(L891="","",IF(L891&gt;M891,"W",IF(L891=M891,"D","L")))</f>
        <v/>
      </c>
      <c r="O891" s="11">
        <f>IF(L891="","",IF(L891&gt;M891,3,IF(L891=M891,1,0)))</f>
        <v/>
      </c>
      <c r="P891" s="31">
        <f>IF(I891="H",INDEX(Matches!$L:$L,AA891),INDEX(Matches!$N:$N,AA891))</f>
        <v/>
      </c>
      <c r="Q891" s="31">
        <f>INDEX(Matches!$M:$M,AA891)</f>
        <v/>
      </c>
      <c r="R891" s="31">
        <f>IF(I891="H",INDEX(Matches!$N:$N,AA891),INDEX(Matches!$L:$L,AA891))</f>
        <v/>
      </c>
      <c r="S891" s="33">
        <f>IF(I891="H",INDEX(Matches!$O:$O,AA891),INDEX(Matches!$P:$P,AA891))</f>
        <v/>
      </c>
      <c r="T891" s="33">
        <f>IF(INDEX(Matches!$J:$J,AA891)="","",IF(I891="H",INDEX(Matches!$J:$J,AA891),INDEX(Matches!$K:$K,AA891)))</f>
        <v/>
      </c>
      <c r="U891" s="33">
        <f>IF(INDEX(Matches!$K:$K,AA891)="","",IF(I891="H",INDEX(Matches!$K:$K,AA891),INDEX(Matches!$J:$J,AA891)))</f>
        <v/>
      </c>
      <c r="V891" s="30">
        <f>IF(T891="","",T891-U891)</f>
        <v/>
      </c>
      <c r="W891" s="33">
        <f>IF(I891="H",INDEX(Matches!$T:$T,AA891),INDEX(Matches!$U:$U,AA891))</f>
        <v/>
      </c>
      <c r="X891" s="11">
        <f>INDEX(Matches!$X:$X,AA891)</f>
        <v/>
      </c>
      <c r="Y891" s="30">
        <f>IF(O891="","",O891-S891)</f>
        <v/>
      </c>
      <c r="Z891" s="30">
        <f>IF(W891="","",W891-S891)</f>
        <v/>
      </c>
      <c r="AA891" s="24">
        <f>MATCH(J891,Matches!$A:$A,0)</f>
        <v/>
      </c>
      <c r="AB891" s="33" t="n"/>
      <c r="AC891" s="33" t="n">
        <v>1.127078585061666</v>
      </c>
      <c r="AD891" s="24" t="n"/>
      <c r="AE891" s="24" t="n">
        <v>10</v>
      </c>
      <c r="AF891" s="33" t="n"/>
      <c r="AG891" s="33" t="n"/>
    </row>
    <row r="892">
      <c r="A892" s="24" t="inlineStr">
        <is>
          <t>Bolton|39</t>
        </is>
      </c>
      <c r="B892" s="24" t="inlineStr">
        <is>
          <t>E1</t>
        </is>
      </c>
      <c r="C892" s="24" t="inlineStr">
        <is>
          <t>Championship</t>
        </is>
      </c>
      <c r="D892" s="24" t="inlineStr">
        <is>
          <t>Bolton</t>
        </is>
      </c>
      <c r="E892" s="24" t="n">
        <v>39</v>
      </c>
      <c r="F892" s="24" t="n">
        <v>10</v>
      </c>
      <c r="G892" s="29" t="n">
        <v>46466.625</v>
      </c>
      <c r="H892" s="24" t="inlineStr">
        <is>
          <t>Burnley</t>
        </is>
      </c>
      <c r="I892" s="24" t="inlineStr">
        <is>
          <t>A</t>
        </is>
      </c>
      <c r="J892" s="24" t="inlineStr">
        <is>
          <t>E1-Burnley-Bolton</t>
        </is>
      </c>
      <c r="K892" s="24" t="n">
        <v>4</v>
      </c>
      <c r="L892" s="11">
        <f>IF(INDEX(Matches!$X:$X,AA892)=0,"",IF(I892="H",INDEX(Matches!$H:$H,AA892),INDEX(Matches!$I:$I,AA892)))</f>
        <v/>
      </c>
      <c r="M892" s="11">
        <f>IF(INDEX(Matches!$X:$X,AA892)=0,"",IF(I892="H",INDEX(Matches!$I:$I,AA892),INDEX(Matches!$H:$H,AA892)))</f>
        <v/>
      </c>
      <c r="N892" s="11">
        <f>IF(L892="","",IF(L892&gt;M892,"W",IF(L892=M892,"D","L")))</f>
        <v/>
      </c>
      <c r="O892" s="11">
        <f>IF(L892="","",IF(L892&gt;M892,3,IF(L892=M892,1,0)))</f>
        <v/>
      </c>
      <c r="P892" s="31">
        <f>IF(I892="H",INDEX(Matches!$L:$L,AA892),INDEX(Matches!$N:$N,AA892))</f>
        <v/>
      </c>
      <c r="Q892" s="31">
        <f>INDEX(Matches!$M:$M,AA892)</f>
        <v/>
      </c>
      <c r="R892" s="31">
        <f>IF(I892="H",INDEX(Matches!$N:$N,AA892),INDEX(Matches!$L:$L,AA892))</f>
        <v/>
      </c>
      <c r="S892" s="33">
        <f>IF(I892="H",INDEX(Matches!$O:$O,AA892),INDEX(Matches!$P:$P,AA892))</f>
        <v/>
      </c>
      <c r="T892" s="33">
        <f>IF(INDEX(Matches!$J:$J,AA892)="","",IF(I892="H",INDEX(Matches!$J:$J,AA892),INDEX(Matches!$K:$K,AA892)))</f>
        <v/>
      </c>
      <c r="U892" s="33">
        <f>IF(INDEX(Matches!$K:$K,AA892)="","",IF(I892="H",INDEX(Matches!$K:$K,AA892),INDEX(Matches!$J:$J,AA892)))</f>
        <v/>
      </c>
      <c r="V892" s="30">
        <f>IF(T892="","",T892-U892)</f>
        <v/>
      </c>
      <c r="W892" s="33">
        <f>IF(I892="H",INDEX(Matches!$T:$T,AA892),INDEX(Matches!$U:$U,AA892))</f>
        <v/>
      </c>
      <c r="X892" s="11">
        <f>INDEX(Matches!$X:$X,AA892)</f>
        <v/>
      </c>
      <c r="Y892" s="30">
        <f>IF(O892="","",O892-S892)</f>
        <v/>
      </c>
      <c r="Z892" s="30">
        <f>IF(W892="","",W892-S892)</f>
        <v/>
      </c>
      <c r="AA892" s="24">
        <f>MATCH(J892,Matches!$A:$A,0)</f>
        <v/>
      </c>
      <c r="AB892" s="33" t="n"/>
      <c r="AC892" s="33" t="n">
        <v>0.8534104793244113</v>
      </c>
      <c r="AD892" s="24" t="n"/>
      <c r="AE892" s="24" t="n">
        <v>10</v>
      </c>
      <c r="AF892" s="33" t="n"/>
      <c r="AG892" s="33" t="n"/>
    </row>
    <row r="893">
      <c r="A893" s="24" t="inlineStr">
        <is>
          <t>Bolton|40</t>
        </is>
      </c>
      <c r="B893" s="24" t="inlineStr">
        <is>
          <t>E1</t>
        </is>
      </c>
      <c r="C893" s="24" t="inlineStr">
        <is>
          <t>Championship</t>
        </is>
      </c>
      <c r="D893" s="24" t="inlineStr">
        <is>
          <t>Bolton</t>
        </is>
      </c>
      <c r="E893" s="24" t="n">
        <v>40</v>
      </c>
      <c r="F893" s="24" t="n">
        <v>10</v>
      </c>
      <c r="G893" s="29" t="n">
        <v>46480.625</v>
      </c>
      <c r="H893" s="24" t="inlineStr">
        <is>
          <t>Watford</t>
        </is>
      </c>
      <c r="I893" s="24" t="inlineStr">
        <is>
          <t>H</t>
        </is>
      </c>
      <c r="J893" s="24" t="inlineStr">
        <is>
          <t>E1-Bolton-Watford</t>
        </is>
      </c>
      <c r="K893" s="24" t="n">
        <v>16</v>
      </c>
      <c r="L893" s="11">
        <f>IF(INDEX(Matches!$X:$X,AA893)=0,"",IF(I893="H",INDEX(Matches!$H:$H,AA893),INDEX(Matches!$I:$I,AA893)))</f>
        <v/>
      </c>
      <c r="M893" s="11">
        <f>IF(INDEX(Matches!$X:$X,AA893)=0,"",IF(I893="H",INDEX(Matches!$I:$I,AA893),INDEX(Matches!$H:$H,AA893)))</f>
        <v/>
      </c>
      <c r="N893" s="11">
        <f>IF(L893="","",IF(L893&gt;M893,"W",IF(L893=M893,"D","L")))</f>
        <v/>
      </c>
      <c r="O893" s="11">
        <f>IF(L893="","",IF(L893&gt;M893,3,IF(L893=M893,1,0)))</f>
        <v/>
      </c>
      <c r="P893" s="31">
        <f>IF(I893="H",INDEX(Matches!$L:$L,AA893),INDEX(Matches!$N:$N,AA893))</f>
        <v/>
      </c>
      <c r="Q893" s="31">
        <f>INDEX(Matches!$M:$M,AA893)</f>
        <v/>
      </c>
      <c r="R893" s="31">
        <f>IF(I893="H",INDEX(Matches!$N:$N,AA893),INDEX(Matches!$L:$L,AA893))</f>
        <v/>
      </c>
      <c r="S893" s="33">
        <f>IF(I893="H",INDEX(Matches!$O:$O,AA893),INDEX(Matches!$P:$P,AA893))</f>
        <v/>
      </c>
      <c r="T893" s="33">
        <f>IF(INDEX(Matches!$J:$J,AA893)="","",IF(I893="H",INDEX(Matches!$J:$J,AA893),INDEX(Matches!$K:$K,AA893)))</f>
        <v/>
      </c>
      <c r="U893" s="33">
        <f>IF(INDEX(Matches!$K:$K,AA893)="","",IF(I893="H",INDEX(Matches!$K:$K,AA893),INDEX(Matches!$J:$J,AA893)))</f>
        <v/>
      </c>
      <c r="V893" s="30">
        <f>IF(T893="","",T893-U893)</f>
        <v/>
      </c>
      <c r="W893" s="33">
        <f>IF(I893="H",INDEX(Matches!$T:$T,AA893),INDEX(Matches!$U:$U,AA893))</f>
        <v/>
      </c>
      <c r="X893" s="11">
        <f>INDEX(Matches!$X:$X,AA893)</f>
        <v/>
      </c>
      <c r="Y893" s="30">
        <f>IF(O893="","",O893-S893)</f>
        <v/>
      </c>
      <c r="Z893" s="30">
        <f>IF(W893="","",W893-S893)</f>
        <v/>
      </c>
      <c r="AA893" s="24">
        <f>MATCH(J893,Matches!$A:$A,0)</f>
        <v/>
      </c>
      <c r="AB893" s="33" t="n"/>
      <c r="AC893" s="33" t="n">
        <v>1.446983368483053</v>
      </c>
      <c r="AD893" s="24" t="n"/>
      <c r="AE893" s="24" t="n">
        <v>10</v>
      </c>
      <c r="AF893" s="33" t="n"/>
      <c r="AG893" s="33" t="n"/>
    </row>
    <row r="894">
      <c r="A894" s="24" t="inlineStr">
        <is>
          <t>Bolton|41</t>
        </is>
      </c>
      <c r="B894" s="24" t="inlineStr">
        <is>
          <t>E1</t>
        </is>
      </c>
      <c r="C894" s="24" t="inlineStr">
        <is>
          <t>Championship</t>
        </is>
      </c>
      <c r="D894" s="24" t="inlineStr">
        <is>
          <t>Bolton</t>
        </is>
      </c>
      <c r="E894" s="24" t="n">
        <v>41</v>
      </c>
      <c r="F894" s="24" t="n">
        <v>11</v>
      </c>
      <c r="G894" s="29" t="n">
        <v>46483.82291666666</v>
      </c>
      <c r="H894" s="24" t="inlineStr">
        <is>
          <t>West Ham</t>
        </is>
      </c>
      <c r="I894" s="24" t="inlineStr">
        <is>
          <t>A</t>
        </is>
      </c>
      <c r="J894" s="24" t="inlineStr">
        <is>
          <t>E1-WestHam-Bolton</t>
        </is>
      </c>
      <c r="K894" s="24" t="n">
        <v>1</v>
      </c>
      <c r="L894" s="11">
        <f>IF(INDEX(Matches!$X:$X,AA894)=0,"",IF(I894="H",INDEX(Matches!$H:$H,AA894),INDEX(Matches!$I:$I,AA894)))</f>
        <v/>
      </c>
      <c r="M894" s="11">
        <f>IF(INDEX(Matches!$X:$X,AA894)=0,"",IF(I894="H",INDEX(Matches!$I:$I,AA894),INDEX(Matches!$H:$H,AA894)))</f>
        <v/>
      </c>
      <c r="N894" s="11">
        <f>IF(L894="","",IF(L894&gt;M894,"W",IF(L894=M894,"D","L")))</f>
        <v/>
      </c>
      <c r="O894" s="11">
        <f>IF(L894="","",IF(L894&gt;M894,3,IF(L894=M894,1,0)))</f>
        <v/>
      </c>
      <c r="P894" s="31">
        <f>IF(I894="H",INDEX(Matches!$L:$L,AA894),INDEX(Matches!$N:$N,AA894))</f>
        <v/>
      </c>
      <c r="Q894" s="31">
        <f>INDEX(Matches!$M:$M,AA894)</f>
        <v/>
      </c>
      <c r="R894" s="31">
        <f>IF(I894="H",INDEX(Matches!$N:$N,AA894),INDEX(Matches!$L:$L,AA894))</f>
        <v/>
      </c>
      <c r="S894" s="33">
        <f>IF(I894="H",INDEX(Matches!$O:$O,AA894),INDEX(Matches!$P:$P,AA894))</f>
        <v/>
      </c>
      <c r="T894" s="33">
        <f>IF(INDEX(Matches!$J:$J,AA894)="","",IF(I894="H",INDEX(Matches!$J:$J,AA894),INDEX(Matches!$K:$K,AA894)))</f>
        <v/>
      </c>
      <c r="U894" s="33">
        <f>IF(INDEX(Matches!$K:$K,AA894)="","",IF(I894="H",INDEX(Matches!$K:$K,AA894),INDEX(Matches!$J:$J,AA894)))</f>
        <v/>
      </c>
      <c r="V894" s="30">
        <f>IF(T894="","",T894-U894)</f>
        <v/>
      </c>
      <c r="W894" s="33">
        <f>IF(I894="H",INDEX(Matches!$T:$T,AA894),INDEX(Matches!$U:$U,AA894))</f>
        <v/>
      </c>
      <c r="X894" s="11">
        <f>INDEX(Matches!$X:$X,AA894)</f>
        <v/>
      </c>
      <c r="Y894" s="30">
        <f>IF(O894="","",O894-S894)</f>
        <v/>
      </c>
      <c r="Z894" s="30">
        <f>IF(W894="","",W894-S894)</f>
        <v/>
      </c>
      <c r="AA894" s="24">
        <f>MATCH(J894,Matches!$A:$A,0)</f>
        <v/>
      </c>
      <c r="AB894" s="33" t="n"/>
      <c r="AC894" s="33" t="n">
        <v>0.5384462713983312</v>
      </c>
      <c r="AD894" s="24" t="n"/>
      <c r="AE894" s="24" t="n">
        <v>11</v>
      </c>
      <c r="AF894" s="33" t="n"/>
      <c r="AG894" s="33" t="n"/>
    </row>
    <row r="895">
      <c r="A895" s="24" t="inlineStr">
        <is>
          <t>Bolton|42</t>
        </is>
      </c>
      <c r="B895" s="24" t="inlineStr">
        <is>
          <t>E1</t>
        </is>
      </c>
      <c r="C895" s="24" t="inlineStr">
        <is>
          <t>Championship</t>
        </is>
      </c>
      <c r="D895" s="24" t="inlineStr">
        <is>
          <t>Bolton</t>
        </is>
      </c>
      <c r="E895" s="24" t="n">
        <v>42</v>
      </c>
      <c r="F895" s="24" t="n">
        <v>11</v>
      </c>
      <c r="G895" s="29" t="n">
        <v>46487.625</v>
      </c>
      <c r="H895" s="24" t="inlineStr">
        <is>
          <t>Millwall</t>
        </is>
      </c>
      <c r="I895" s="24" t="inlineStr">
        <is>
          <t>H</t>
        </is>
      </c>
      <c r="J895" s="24" t="inlineStr">
        <is>
          <t>E1-Bolton-Millwall</t>
        </is>
      </c>
      <c r="K895" s="24" t="n">
        <v>10</v>
      </c>
      <c r="L895" s="11">
        <f>IF(INDEX(Matches!$X:$X,AA895)=0,"",IF(I895="H",INDEX(Matches!$H:$H,AA895),INDEX(Matches!$I:$I,AA895)))</f>
        <v/>
      </c>
      <c r="M895" s="11">
        <f>IF(INDEX(Matches!$X:$X,AA895)=0,"",IF(I895="H",INDEX(Matches!$I:$I,AA895),INDEX(Matches!$H:$H,AA895)))</f>
        <v/>
      </c>
      <c r="N895" s="11">
        <f>IF(L895="","",IF(L895&gt;M895,"W",IF(L895=M895,"D","L")))</f>
        <v/>
      </c>
      <c r="O895" s="11">
        <f>IF(L895="","",IF(L895&gt;M895,3,IF(L895=M895,1,0)))</f>
        <v/>
      </c>
      <c r="P895" s="31">
        <f>IF(I895="H",INDEX(Matches!$L:$L,AA895),INDEX(Matches!$N:$N,AA895))</f>
        <v/>
      </c>
      <c r="Q895" s="31">
        <f>INDEX(Matches!$M:$M,AA895)</f>
        <v/>
      </c>
      <c r="R895" s="31">
        <f>IF(I895="H",INDEX(Matches!$N:$N,AA895),INDEX(Matches!$L:$L,AA895))</f>
        <v/>
      </c>
      <c r="S895" s="33">
        <f>IF(I895="H",INDEX(Matches!$O:$O,AA895),INDEX(Matches!$P:$P,AA895))</f>
        <v/>
      </c>
      <c r="T895" s="33">
        <f>IF(INDEX(Matches!$J:$J,AA895)="","",IF(I895="H",INDEX(Matches!$J:$J,AA895),INDEX(Matches!$K:$K,AA895)))</f>
        <v/>
      </c>
      <c r="U895" s="33">
        <f>IF(INDEX(Matches!$K:$K,AA895)="","",IF(I895="H",INDEX(Matches!$K:$K,AA895),INDEX(Matches!$J:$J,AA895)))</f>
        <v/>
      </c>
      <c r="V895" s="30">
        <f>IF(T895="","",T895-U895)</f>
        <v/>
      </c>
      <c r="W895" s="33">
        <f>IF(I895="H",INDEX(Matches!$T:$T,AA895),INDEX(Matches!$U:$U,AA895))</f>
        <v/>
      </c>
      <c r="X895" s="11">
        <f>INDEX(Matches!$X:$X,AA895)</f>
        <v/>
      </c>
      <c r="Y895" s="30">
        <f>IF(O895="","",O895-S895)</f>
        <v/>
      </c>
      <c r="Z895" s="30">
        <f>IF(W895="","",W895-S895)</f>
        <v/>
      </c>
      <c r="AA895" s="24">
        <f>MATCH(J895,Matches!$A:$A,0)</f>
        <v/>
      </c>
      <c r="AB895" s="33" t="n"/>
      <c r="AC895" s="33" t="n">
        <v>1.200702142254743</v>
      </c>
      <c r="AD895" s="24" t="n"/>
      <c r="AE895" s="24" t="n">
        <v>11</v>
      </c>
      <c r="AF895" s="33" t="n"/>
      <c r="AG895" s="33" t="n"/>
    </row>
    <row r="896">
      <c r="A896" s="24" t="inlineStr">
        <is>
          <t>Bolton|43</t>
        </is>
      </c>
      <c r="B896" s="24" t="inlineStr">
        <is>
          <t>E1</t>
        </is>
      </c>
      <c r="C896" s="24" t="inlineStr">
        <is>
          <t>Championship</t>
        </is>
      </c>
      <c r="D896" s="24" t="inlineStr">
        <is>
          <t>Bolton</t>
        </is>
      </c>
      <c r="E896" s="24" t="n">
        <v>43</v>
      </c>
      <c r="F896" s="24" t="n">
        <v>11</v>
      </c>
      <c r="G896" s="29" t="n">
        <v>46494.625</v>
      </c>
      <c r="H896" s="24" t="inlineStr">
        <is>
          <t>Lincoln</t>
        </is>
      </c>
      <c r="I896" s="24" t="inlineStr">
        <is>
          <t>A</t>
        </is>
      </c>
      <c r="J896" s="24" t="inlineStr">
        <is>
          <t>E1-Lincoln-Bolton</t>
        </is>
      </c>
      <c r="K896" s="24" t="n">
        <v>24</v>
      </c>
      <c r="L896" s="11">
        <f>IF(INDEX(Matches!$X:$X,AA896)=0,"",IF(I896="H",INDEX(Matches!$H:$H,AA896),INDEX(Matches!$I:$I,AA896)))</f>
        <v/>
      </c>
      <c r="M896" s="11">
        <f>IF(INDEX(Matches!$X:$X,AA896)=0,"",IF(I896="H",INDEX(Matches!$I:$I,AA896),INDEX(Matches!$H:$H,AA896)))</f>
        <v/>
      </c>
      <c r="N896" s="11">
        <f>IF(L896="","",IF(L896&gt;M896,"W",IF(L896=M896,"D","L")))</f>
        <v/>
      </c>
      <c r="O896" s="11">
        <f>IF(L896="","",IF(L896&gt;M896,3,IF(L896=M896,1,0)))</f>
        <v/>
      </c>
      <c r="P896" s="31">
        <f>IF(I896="H",INDEX(Matches!$L:$L,AA896),INDEX(Matches!$N:$N,AA896))</f>
        <v/>
      </c>
      <c r="Q896" s="31">
        <f>INDEX(Matches!$M:$M,AA896)</f>
        <v/>
      </c>
      <c r="R896" s="31">
        <f>IF(I896="H",INDEX(Matches!$N:$N,AA896),INDEX(Matches!$L:$L,AA896))</f>
        <v/>
      </c>
      <c r="S896" s="33">
        <f>IF(I896="H",INDEX(Matches!$O:$O,AA896),INDEX(Matches!$P:$P,AA896))</f>
        <v/>
      </c>
      <c r="T896" s="33">
        <f>IF(INDEX(Matches!$J:$J,AA896)="","",IF(I896="H",INDEX(Matches!$J:$J,AA896),INDEX(Matches!$K:$K,AA896)))</f>
        <v/>
      </c>
      <c r="U896" s="33">
        <f>IF(INDEX(Matches!$K:$K,AA896)="","",IF(I896="H",INDEX(Matches!$K:$K,AA896),INDEX(Matches!$J:$J,AA896)))</f>
        <v/>
      </c>
      <c r="V896" s="30">
        <f>IF(T896="","",T896-U896)</f>
        <v/>
      </c>
      <c r="W896" s="33">
        <f>IF(I896="H",INDEX(Matches!$T:$T,AA896),INDEX(Matches!$U:$U,AA896))</f>
        <v/>
      </c>
      <c r="X896" s="11">
        <f>INDEX(Matches!$X:$X,AA896)</f>
        <v/>
      </c>
      <c r="Y896" s="30">
        <f>IF(O896="","",O896-S896)</f>
        <v/>
      </c>
      <c r="Z896" s="30">
        <f>IF(W896="","",W896-S896)</f>
        <v/>
      </c>
      <c r="AA896" s="24">
        <f>MATCH(J896,Matches!$A:$A,0)</f>
        <v/>
      </c>
      <c r="AB896" s="33" t="n"/>
      <c r="AC896" s="33" t="n">
        <v>1.253289771444294</v>
      </c>
      <c r="AD896" s="24" t="n"/>
      <c r="AE896" s="24" t="n">
        <v>11</v>
      </c>
      <c r="AF896" s="33" t="n"/>
      <c r="AG896" s="33" t="n"/>
    </row>
    <row r="897">
      <c r="A897" s="24" t="inlineStr">
        <is>
          <t>Bolton|44</t>
        </is>
      </c>
      <c r="B897" s="24" t="inlineStr">
        <is>
          <t>E1</t>
        </is>
      </c>
      <c r="C897" s="24" t="inlineStr">
        <is>
          <t>Championship</t>
        </is>
      </c>
      <c r="D897" s="24" t="inlineStr">
        <is>
          <t>Bolton</t>
        </is>
      </c>
      <c r="E897" s="24" t="n">
        <v>44</v>
      </c>
      <c r="F897" s="24" t="n">
        <v>11</v>
      </c>
      <c r="G897" s="29" t="n">
        <v>46497.82291666666</v>
      </c>
      <c r="H897" s="24" t="inlineStr">
        <is>
          <t>Sheffield United</t>
        </is>
      </c>
      <c r="I897" s="24" t="inlineStr">
        <is>
          <t>H</t>
        </is>
      </c>
      <c r="J897" s="24" t="inlineStr">
        <is>
          <t>E1-Bolton-Sheffiel</t>
        </is>
      </c>
      <c r="K897" s="24" t="n">
        <v>8</v>
      </c>
      <c r="L897" s="11">
        <f>IF(INDEX(Matches!$X:$X,AA897)=0,"",IF(I897="H",INDEX(Matches!$H:$H,AA897),INDEX(Matches!$I:$I,AA897)))</f>
        <v/>
      </c>
      <c r="M897" s="11">
        <f>IF(INDEX(Matches!$X:$X,AA897)=0,"",IF(I897="H",INDEX(Matches!$I:$I,AA897),INDEX(Matches!$H:$H,AA897)))</f>
        <v/>
      </c>
      <c r="N897" s="11">
        <f>IF(L897="","",IF(L897&gt;M897,"W",IF(L897=M897,"D","L")))</f>
        <v/>
      </c>
      <c r="O897" s="11">
        <f>IF(L897="","",IF(L897&gt;M897,3,IF(L897=M897,1,0)))</f>
        <v/>
      </c>
      <c r="P897" s="31">
        <f>IF(I897="H",INDEX(Matches!$L:$L,AA897),INDEX(Matches!$N:$N,AA897))</f>
        <v/>
      </c>
      <c r="Q897" s="31">
        <f>INDEX(Matches!$M:$M,AA897)</f>
        <v/>
      </c>
      <c r="R897" s="31">
        <f>IF(I897="H",INDEX(Matches!$N:$N,AA897),INDEX(Matches!$L:$L,AA897))</f>
        <v/>
      </c>
      <c r="S897" s="33">
        <f>IF(I897="H",INDEX(Matches!$O:$O,AA897),INDEX(Matches!$P:$P,AA897))</f>
        <v/>
      </c>
      <c r="T897" s="33">
        <f>IF(INDEX(Matches!$J:$J,AA897)="","",IF(I897="H",INDEX(Matches!$J:$J,AA897),INDEX(Matches!$K:$K,AA897)))</f>
        <v/>
      </c>
      <c r="U897" s="33">
        <f>IF(INDEX(Matches!$K:$K,AA897)="","",IF(I897="H",INDEX(Matches!$K:$K,AA897),INDEX(Matches!$J:$J,AA897)))</f>
        <v/>
      </c>
      <c r="V897" s="30">
        <f>IF(T897="","",T897-U897)</f>
        <v/>
      </c>
      <c r="W897" s="33">
        <f>IF(I897="H",INDEX(Matches!$T:$T,AA897),INDEX(Matches!$U:$U,AA897))</f>
        <v/>
      </c>
      <c r="X897" s="11">
        <f>INDEX(Matches!$X:$X,AA897)</f>
        <v/>
      </c>
      <c r="Y897" s="30">
        <f>IF(O897="","",O897-S897)</f>
        <v/>
      </c>
      <c r="Z897" s="30">
        <f>IF(W897="","",W897-S897)</f>
        <v/>
      </c>
      <c r="AA897" s="24">
        <f>MATCH(J897,Matches!$A:$A,0)</f>
        <v/>
      </c>
      <c r="AB897" s="33" t="n"/>
      <c r="AC897" s="33" t="n">
        <v>1.272552514739598</v>
      </c>
      <c r="AD897" s="24" t="n"/>
      <c r="AE897" s="24" t="n">
        <v>11</v>
      </c>
      <c r="AF897" s="33" t="n"/>
      <c r="AG897" s="33" t="n"/>
    </row>
    <row r="898">
      <c r="A898" s="24" t="inlineStr">
        <is>
          <t>Bolton|45</t>
        </is>
      </c>
      <c r="B898" s="24" t="inlineStr">
        <is>
          <t>E1</t>
        </is>
      </c>
      <c r="C898" s="24" t="inlineStr">
        <is>
          <t>Championship</t>
        </is>
      </c>
      <c r="D898" s="24" t="inlineStr">
        <is>
          <t>Bolton</t>
        </is>
      </c>
      <c r="E898" s="24" t="n">
        <v>45</v>
      </c>
      <c r="F898" s="24" t="n">
        <v>12</v>
      </c>
      <c r="G898" s="29" t="n">
        <v>46501.625</v>
      </c>
      <c r="H898" s="24" t="inlineStr">
        <is>
          <t>Swansea</t>
        </is>
      </c>
      <c r="I898" s="24" t="inlineStr">
        <is>
          <t>H</t>
        </is>
      </c>
      <c r="J898" s="24" t="inlineStr">
        <is>
          <t>E1-Bolton-Swansea</t>
        </is>
      </c>
      <c r="K898" s="24" t="n">
        <v>15</v>
      </c>
      <c r="L898" s="11">
        <f>IF(INDEX(Matches!$X:$X,AA898)=0,"",IF(I898="H",INDEX(Matches!$H:$H,AA898),INDEX(Matches!$I:$I,AA898)))</f>
        <v/>
      </c>
      <c r="M898" s="11">
        <f>IF(INDEX(Matches!$X:$X,AA898)=0,"",IF(I898="H",INDEX(Matches!$I:$I,AA898),INDEX(Matches!$H:$H,AA898)))</f>
        <v/>
      </c>
      <c r="N898" s="11">
        <f>IF(L898="","",IF(L898&gt;M898,"W",IF(L898=M898,"D","L")))</f>
        <v/>
      </c>
      <c r="O898" s="11">
        <f>IF(L898="","",IF(L898&gt;M898,3,IF(L898=M898,1,0)))</f>
        <v/>
      </c>
      <c r="P898" s="31">
        <f>IF(I898="H",INDEX(Matches!$L:$L,AA898),INDEX(Matches!$N:$N,AA898))</f>
        <v/>
      </c>
      <c r="Q898" s="31">
        <f>INDEX(Matches!$M:$M,AA898)</f>
        <v/>
      </c>
      <c r="R898" s="31">
        <f>IF(I898="H",INDEX(Matches!$N:$N,AA898),INDEX(Matches!$L:$L,AA898))</f>
        <v/>
      </c>
      <c r="S898" s="33">
        <f>IF(I898="H",INDEX(Matches!$O:$O,AA898),INDEX(Matches!$P:$P,AA898))</f>
        <v/>
      </c>
      <c r="T898" s="33">
        <f>IF(INDEX(Matches!$J:$J,AA898)="","",IF(I898="H",INDEX(Matches!$J:$J,AA898),INDEX(Matches!$K:$K,AA898)))</f>
        <v/>
      </c>
      <c r="U898" s="33">
        <f>IF(INDEX(Matches!$K:$K,AA898)="","",IF(I898="H",INDEX(Matches!$K:$K,AA898),INDEX(Matches!$J:$J,AA898)))</f>
        <v/>
      </c>
      <c r="V898" s="30">
        <f>IF(T898="","",T898-U898)</f>
        <v/>
      </c>
      <c r="W898" s="33">
        <f>IF(I898="H",INDEX(Matches!$T:$T,AA898),INDEX(Matches!$U:$U,AA898))</f>
        <v/>
      </c>
      <c r="X898" s="11">
        <f>INDEX(Matches!$X:$X,AA898)</f>
        <v/>
      </c>
      <c r="Y898" s="30">
        <f>IF(O898="","",O898-S898)</f>
        <v/>
      </c>
      <c r="Z898" s="30">
        <f>IF(W898="","",W898-S898)</f>
        <v/>
      </c>
      <c r="AA898" s="24">
        <f>MATCH(J898,Matches!$A:$A,0)</f>
        <v/>
      </c>
      <c r="AB898" s="33" t="n"/>
      <c r="AC898" s="33" t="n">
        <v>1.325224867111286</v>
      </c>
      <c r="AD898" s="24" t="n"/>
      <c r="AE898" s="24" t="n">
        <v>12</v>
      </c>
      <c r="AF898" s="33" t="n"/>
      <c r="AG898" s="33" t="n"/>
    </row>
    <row r="899">
      <c r="A899" s="24" t="inlineStr">
        <is>
          <t>Bolton|46</t>
        </is>
      </c>
      <c r="B899" s="24" t="inlineStr">
        <is>
          <t>E1</t>
        </is>
      </c>
      <c r="C899" s="24" t="inlineStr">
        <is>
          <t>Championship</t>
        </is>
      </c>
      <c r="D899" s="24" t="inlineStr">
        <is>
          <t>Bolton</t>
        </is>
      </c>
      <c r="E899" s="24" t="n">
        <v>46</v>
      </c>
      <c r="F899" s="24" t="n">
        <v>12</v>
      </c>
      <c r="G899" s="29" t="n">
        <v>46508.52083333334</v>
      </c>
      <c r="H899" s="24" t="inlineStr">
        <is>
          <t>West Brom</t>
        </is>
      </c>
      <c r="I899" s="24" t="inlineStr">
        <is>
          <t>A</t>
        </is>
      </c>
      <c r="J899" s="24" t="inlineStr">
        <is>
          <t>E1-WestBrom-Bolton</t>
        </is>
      </c>
      <c r="K899" s="24" t="n">
        <v>13</v>
      </c>
      <c r="L899" s="11">
        <f>IF(INDEX(Matches!$X:$X,AA899)=0,"",IF(I899="H",INDEX(Matches!$H:$H,AA899),INDEX(Matches!$I:$I,AA899)))</f>
        <v/>
      </c>
      <c r="M899" s="11">
        <f>IF(INDEX(Matches!$X:$X,AA899)=0,"",IF(I899="H",INDEX(Matches!$I:$I,AA899),INDEX(Matches!$H:$H,AA899)))</f>
        <v/>
      </c>
      <c r="N899" s="11">
        <f>IF(L899="","",IF(L899&gt;M899,"W",IF(L899=M899,"D","L")))</f>
        <v/>
      </c>
      <c r="O899" s="11">
        <f>IF(L899="","",IF(L899&gt;M899,3,IF(L899=M899,1,0)))</f>
        <v/>
      </c>
      <c r="P899" s="31">
        <f>IF(I899="H",INDEX(Matches!$L:$L,AA899),INDEX(Matches!$N:$N,AA899))</f>
        <v/>
      </c>
      <c r="Q899" s="31">
        <f>INDEX(Matches!$M:$M,AA899)</f>
        <v/>
      </c>
      <c r="R899" s="31">
        <f>IF(I899="H",INDEX(Matches!$N:$N,AA899),INDEX(Matches!$L:$L,AA899))</f>
        <v/>
      </c>
      <c r="S899" s="33">
        <f>IF(I899="H",INDEX(Matches!$O:$O,AA899),INDEX(Matches!$P:$P,AA899))</f>
        <v/>
      </c>
      <c r="T899" s="33">
        <f>IF(INDEX(Matches!$J:$J,AA899)="","",IF(I899="H",INDEX(Matches!$J:$J,AA899),INDEX(Matches!$K:$K,AA899)))</f>
        <v/>
      </c>
      <c r="U899" s="33">
        <f>IF(INDEX(Matches!$K:$K,AA899)="","",IF(I899="H",INDEX(Matches!$K:$K,AA899),INDEX(Matches!$J:$J,AA899)))</f>
        <v/>
      </c>
      <c r="V899" s="30">
        <f>IF(T899="","",T899-U899)</f>
        <v/>
      </c>
      <c r="W899" s="33">
        <f>IF(I899="H",INDEX(Matches!$T:$T,AA899),INDEX(Matches!$U:$U,AA899))</f>
        <v/>
      </c>
      <c r="X899" s="11">
        <f>INDEX(Matches!$X:$X,AA899)</f>
        <v/>
      </c>
      <c r="Y899" s="30">
        <f>IF(O899="","",O899-S899)</f>
        <v/>
      </c>
      <c r="Z899" s="30">
        <f>IF(W899="","",W899-S899)</f>
        <v/>
      </c>
      <c r="AA899" s="24">
        <f>MATCH(J899,Matches!$A:$A,0)</f>
        <v/>
      </c>
      <c r="AB899" s="33" t="n"/>
      <c r="AC899" s="33" t="n">
        <v>0.9596386357342652</v>
      </c>
      <c r="AD899" s="24" t="n"/>
      <c r="AE899" s="24" t="n">
        <v>12</v>
      </c>
      <c r="AF899" s="33" t="n"/>
      <c r="AG899" s="33" t="n"/>
    </row>
    <row r="900">
      <c r="A900" s="24" t="inlineStr">
        <is>
          <t>Bristol City|1</t>
        </is>
      </c>
      <c r="B900" s="24" t="inlineStr">
        <is>
          <t>E1</t>
        </is>
      </c>
      <c r="C900" s="24" t="inlineStr">
        <is>
          <t>Championship</t>
        </is>
      </c>
      <c r="D900" s="24" t="inlineStr">
        <is>
          <t>Bristol City</t>
        </is>
      </c>
      <c r="E900" s="24" t="n">
        <v>1</v>
      </c>
      <c r="F900" s="24" t="n">
        <v>1</v>
      </c>
      <c r="G900" s="29" t="n">
        <v>46249.625</v>
      </c>
      <c r="H900" s="24" t="inlineStr">
        <is>
          <t>Millwall</t>
        </is>
      </c>
      <c r="I900" s="24" t="inlineStr">
        <is>
          <t>H</t>
        </is>
      </c>
      <c r="J900" s="24" t="inlineStr">
        <is>
          <t>E1-BristolC-Millwall</t>
        </is>
      </c>
      <c r="K900" s="24" t="n">
        <v>10</v>
      </c>
      <c r="L900" s="11">
        <f>IF(INDEX(Matches!$X:$X,AA900)=0,"",IF(I900="H",INDEX(Matches!$H:$H,AA900),INDEX(Matches!$I:$I,AA900)))</f>
        <v/>
      </c>
      <c r="M900" s="11">
        <f>IF(INDEX(Matches!$X:$X,AA900)=0,"",IF(I900="H",INDEX(Matches!$I:$I,AA900),INDEX(Matches!$H:$H,AA900)))</f>
        <v/>
      </c>
      <c r="N900" s="11">
        <f>IF(L900="","",IF(L900&gt;M900,"W",IF(L900=M900,"D","L")))</f>
        <v/>
      </c>
      <c r="O900" s="11">
        <f>IF(L900="","",IF(L900&gt;M900,3,IF(L900=M900,1,0)))</f>
        <v/>
      </c>
      <c r="P900" s="31">
        <f>IF(I900="H",INDEX(Matches!$L:$L,AA900),INDEX(Matches!$N:$N,AA900))</f>
        <v/>
      </c>
      <c r="Q900" s="31">
        <f>INDEX(Matches!$M:$M,AA900)</f>
        <v/>
      </c>
      <c r="R900" s="31">
        <f>IF(I900="H",INDEX(Matches!$N:$N,AA900),INDEX(Matches!$L:$L,AA900))</f>
        <v/>
      </c>
      <c r="S900" s="33">
        <f>IF(I900="H",INDEX(Matches!$O:$O,AA900),INDEX(Matches!$P:$P,AA900))</f>
        <v/>
      </c>
      <c r="T900" s="33">
        <f>IF(INDEX(Matches!$J:$J,AA900)="","",IF(I900="H",INDEX(Matches!$J:$J,AA900),INDEX(Matches!$K:$K,AA900)))</f>
        <v/>
      </c>
      <c r="U900" s="33">
        <f>IF(INDEX(Matches!$K:$K,AA900)="","",IF(I900="H",INDEX(Matches!$K:$K,AA900),INDEX(Matches!$J:$J,AA900)))</f>
        <v/>
      </c>
      <c r="V900" s="30">
        <f>IF(T900="","",T900-U900)</f>
        <v/>
      </c>
      <c r="W900" s="33">
        <f>IF(I900="H",INDEX(Matches!$T:$T,AA900),INDEX(Matches!$U:$U,AA900))</f>
        <v/>
      </c>
      <c r="X900" s="11">
        <f>INDEX(Matches!$X:$X,AA900)</f>
        <v/>
      </c>
      <c r="Y900" s="30">
        <f>IF(O900="","",O900-S900)</f>
        <v/>
      </c>
      <c r="Z900" s="30">
        <f>IF(W900="","",W900-S900)</f>
        <v/>
      </c>
      <c r="AA900" s="24">
        <f>MATCH(J900,Matches!$A:$A,0)</f>
        <v/>
      </c>
      <c r="AB900" s="33" t="n">
        <v>1.410722833891814</v>
      </c>
      <c r="AC900" s="33" t="n"/>
      <c r="AD900" s="24" t="n"/>
      <c r="AE900" s="24" t="n">
        <v>1</v>
      </c>
      <c r="AF900" s="33" t="n"/>
      <c r="AG900" s="33" t="n"/>
    </row>
    <row r="901">
      <c r="A901" s="24" t="inlineStr">
        <is>
          <t>Bristol City|2</t>
        </is>
      </c>
      <c r="B901" s="24" t="inlineStr">
        <is>
          <t>E1</t>
        </is>
      </c>
      <c r="C901" s="24" t="inlineStr">
        <is>
          <t>Championship</t>
        </is>
      </c>
      <c r="D901" s="24" t="inlineStr">
        <is>
          <t>Bristol City</t>
        </is>
      </c>
      <c r="E901" s="24" t="n">
        <v>2</v>
      </c>
      <c r="F901" s="24" t="n">
        <v>1</v>
      </c>
      <c r="G901" s="29" t="n">
        <v>46256.52083333334</v>
      </c>
      <c r="H901" s="24" t="inlineStr">
        <is>
          <t>Birmingham</t>
        </is>
      </c>
      <c r="I901" s="24" t="inlineStr">
        <is>
          <t>A</t>
        </is>
      </c>
      <c r="J901" s="24" t="inlineStr">
        <is>
          <t>E1-Birmingh-BristolC</t>
        </is>
      </c>
      <c r="K901" s="24" t="n">
        <v>6</v>
      </c>
      <c r="L901" s="11">
        <f>IF(INDEX(Matches!$X:$X,AA901)=0,"",IF(I901="H",INDEX(Matches!$H:$H,AA901),INDEX(Matches!$I:$I,AA901)))</f>
        <v/>
      </c>
      <c r="M901" s="11">
        <f>IF(INDEX(Matches!$X:$X,AA901)=0,"",IF(I901="H",INDEX(Matches!$I:$I,AA901),INDEX(Matches!$H:$H,AA901)))</f>
        <v/>
      </c>
      <c r="N901" s="11">
        <f>IF(L901="","",IF(L901&gt;M901,"W",IF(L901=M901,"D","L")))</f>
        <v/>
      </c>
      <c r="O901" s="11">
        <f>IF(L901="","",IF(L901&gt;M901,3,IF(L901=M901,1,0)))</f>
        <v/>
      </c>
      <c r="P901" s="31">
        <f>IF(I901="H",INDEX(Matches!$L:$L,AA901),INDEX(Matches!$N:$N,AA901))</f>
        <v/>
      </c>
      <c r="Q901" s="31">
        <f>INDEX(Matches!$M:$M,AA901)</f>
        <v/>
      </c>
      <c r="R901" s="31">
        <f>IF(I901="H",INDEX(Matches!$N:$N,AA901),INDEX(Matches!$L:$L,AA901))</f>
        <v/>
      </c>
      <c r="S901" s="33">
        <f>IF(I901="H",INDEX(Matches!$O:$O,AA901),INDEX(Matches!$P:$P,AA901))</f>
        <v/>
      </c>
      <c r="T901" s="33">
        <f>IF(INDEX(Matches!$J:$J,AA901)="","",IF(I901="H",INDEX(Matches!$J:$J,AA901),INDEX(Matches!$K:$K,AA901)))</f>
        <v/>
      </c>
      <c r="U901" s="33">
        <f>IF(INDEX(Matches!$K:$K,AA901)="","",IF(I901="H",INDEX(Matches!$K:$K,AA901),INDEX(Matches!$J:$J,AA901)))</f>
        <v/>
      </c>
      <c r="V901" s="30">
        <f>IF(T901="","",T901-U901)</f>
        <v/>
      </c>
      <c r="W901" s="33">
        <f>IF(I901="H",INDEX(Matches!$T:$T,AA901),INDEX(Matches!$U:$U,AA901))</f>
        <v/>
      </c>
      <c r="X901" s="11">
        <f>INDEX(Matches!$X:$X,AA901)</f>
        <v/>
      </c>
      <c r="Y901" s="30">
        <f>IF(O901="","",O901-S901)</f>
        <v/>
      </c>
      <c r="Z901" s="30">
        <f>IF(W901="","",W901-S901)</f>
        <v/>
      </c>
      <c r="AA901" s="24">
        <f>MATCH(J901,Matches!$A:$A,0)</f>
        <v/>
      </c>
      <c r="AB901" s="33" t="n">
        <v>0.8457620473897978</v>
      </c>
      <c r="AC901" s="33" t="n"/>
      <c r="AD901" s="24" t="n"/>
      <c r="AE901" s="24" t="n">
        <v>1</v>
      </c>
      <c r="AF901" s="33" t="n"/>
      <c r="AG901" s="33" t="n"/>
    </row>
    <row r="902">
      <c r="A902" s="24" t="inlineStr">
        <is>
          <t>Bristol City|3</t>
        </is>
      </c>
      <c r="B902" s="24" t="inlineStr">
        <is>
          <t>E1</t>
        </is>
      </c>
      <c r="C902" s="24" t="inlineStr">
        <is>
          <t>Championship</t>
        </is>
      </c>
      <c r="D902" s="24" t="inlineStr">
        <is>
          <t>Bristol City</t>
        </is>
      </c>
      <c r="E902" s="24" t="n">
        <v>3</v>
      </c>
      <c r="F902" s="24" t="n">
        <v>1</v>
      </c>
      <c r="G902" s="29" t="n">
        <v>46263.625</v>
      </c>
      <c r="H902" s="24" t="inlineStr">
        <is>
          <t>Portsmouth</t>
        </is>
      </c>
      <c r="I902" s="24" t="inlineStr">
        <is>
          <t>H</t>
        </is>
      </c>
      <c r="J902" s="24" t="inlineStr">
        <is>
          <t>E1-BristolC-Portsmou</t>
        </is>
      </c>
      <c r="K902" s="24" t="n">
        <v>18</v>
      </c>
      <c r="L902" s="11">
        <f>IF(INDEX(Matches!$X:$X,AA902)=0,"",IF(I902="H",INDEX(Matches!$H:$H,AA902),INDEX(Matches!$I:$I,AA902)))</f>
        <v/>
      </c>
      <c r="M902" s="11">
        <f>IF(INDEX(Matches!$X:$X,AA902)=0,"",IF(I902="H",INDEX(Matches!$I:$I,AA902),INDEX(Matches!$H:$H,AA902)))</f>
        <v/>
      </c>
      <c r="N902" s="11">
        <f>IF(L902="","",IF(L902&gt;M902,"W",IF(L902=M902,"D","L")))</f>
        <v/>
      </c>
      <c r="O902" s="11">
        <f>IF(L902="","",IF(L902&gt;M902,3,IF(L902=M902,1,0)))</f>
        <v/>
      </c>
      <c r="P902" s="31">
        <f>IF(I902="H",INDEX(Matches!$L:$L,AA902),INDEX(Matches!$N:$N,AA902))</f>
        <v/>
      </c>
      <c r="Q902" s="31">
        <f>INDEX(Matches!$M:$M,AA902)</f>
        <v/>
      </c>
      <c r="R902" s="31">
        <f>IF(I902="H",INDEX(Matches!$N:$N,AA902),INDEX(Matches!$L:$L,AA902))</f>
        <v/>
      </c>
      <c r="S902" s="33">
        <f>IF(I902="H",INDEX(Matches!$O:$O,AA902),INDEX(Matches!$P:$P,AA902))</f>
        <v/>
      </c>
      <c r="T902" s="33">
        <f>IF(INDEX(Matches!$J:$J,AA902)="","",IF(I902="H",INDEX(Matches!$J:$J,AA902),INDEX(Matches!$K:$K,AA902)))</f>
        <v/>
      </c>
      <c r="U902" s="33">
        <f>IF(INDEX(Matches!$K:$K,AA902)="","",IF(I902="H",INDEX(Matches!$K:$K,AA902),INDEX(Matches!$J:$J,AA902)))</f>
        <v/>
      </c>
      <c r="V902" s="30">
        <f>IF(T902="","",T902-U902)</f>
        <v/>
      </c>
      <c r="W902" s="33">
        <f>IF(I902="H",INDEX(Matches!$T:$T,AA902),INDEX(Matches!$U:$U,AA902))</f>
        <v/>
      </c>
      <c r="X902" s="11">
        <f>INDEX(Matches!$X:$X,AA902)</f>
        <v/>
      </c>
      <c r="Y902" s="30">
        <f>IF(O902="","",O902-S902)</f>
        <v/>
      </c>
      <c r="Z902" s="30">
        <f>IF(W902="","",W902-S902)</f>
        <v/>
      </c>
      <c r="AA902" s="24">
        <f>MATCH(J902,Matches!$A:$A,0)</f>
        <v/>
      </c>
      <c r="AB902" s="33" t="n">
        <v>1.589179984690131</v>
      </c>
      <c r="AC902" s="33" t="n"/>
      <c r="AD902" s="24" t="n"/>
      <c r="AE902" s="24" t="n">
        <v>1</v>
      </c>
      <c r="AF902" s="33" t="n"/>
      <c r="AG902" s="33" t="n"/>
    </row>
    <row r="903">
      <c r="A903" s="24" t="inlineStr">
        <is>
          <t>Bristol City|4</t>
        </is>
      </c>
      <c r="B903" s="24" t="inlineStr">
        <is>
          <t>E1</t>
        </is>
      </c>
      <c r="C903" s="24" t="inlineStr">
        <is>
          <t>Championship</t>
        </is>
      </c>
      <c r="D903" s="24" t="inlineStr">
        <is>
          <t>Bristol City</t>
        </is>
      </c>
      <c r="E903" s="24" t="n">
        <v>4</v>
      </c>
      <c r="F903" s="24" t="n">
        <v>1</v>
      </c>
      <c r="G903" s="29" t="n">
        <v>46266.82291666666</v>
      </c>
      <c r="H903" s="24" t="inlineStr">
        <is>
          <t>Preston</t>
        </is>
      </c>
      <c r="I903" s="24" t="inlineStr">
        <is>
          <t>A</t>
        </is>
      </c>
      <c r="J903" s="24" t="inlineStr">
        <is>
          <t>E1-Preston-BristolC</t>
        </is>
      </c>
      <c r="K903" s="24" t="n">
        <v>20</v>
      </c>
      <c r="L903" s="11">
        <f>IF(INDEX(Matches!$X:$X,AA903)=0,"",IF(I903="H",INDEX(Matches!$H:$H,AA903),INDEX(Matches!$I:$I,AA903)))</f>
        <v/>
      </c>
      <c r="M903" s="11">
        <f>IF(INDEX(Matches!$X:$X,AA903)=0,"",IF(I903="H",INDEX(Matches!$I:$I,AA903),INDEX(Matches!$H:$H,AA903)))</f>
        <v/>
      </c>
      <c r="N903" s="11">
        <f>IF(L903="","",IF(L903&gt;M903,"W",IF(L903=M903,"D","L")))</f>
        <v/>
      </c>
      <c r="O903" s="11">
        <f>IF(L903="","",IF(L903&gt;M903,3,IF(L903=M903,1,0)))</f>
        <v/>
      </c>
      <c r="P903" s="31">
        <f>IF(I903="H",INDEX(Matches!$L:$L,AA903),INDEX(Matches!$N:$N,AA903))</f>
        <v/>
      </c>
      <c r="Q903" s="31">
        <f>INDEX(Matches!$M:$M,AA903)</f>
        <v/>
      </c>
      <c r="R903" s="31">
        <f>IF(I903="H",INDEX(Matches!$N:$N,AA903),INDEX(Matches!$L:$L,AA903))</f>
        <v/>
      </c>
      <c r="S903" s="33">
        <f>IF(I903="H",INDEX(Matches!$O:$O,AA903),INDEX(Matches!$P:$P,AA903))</f>
        <v/>
      </c>
      <c r="T903" s="33">
        <f>IF(INDEX(Matches!$J:$J,AA903)="","",IF(I903="H",INDEX(Matches!$J:$J,AA903),INDEX(Matches!$K:$K,AA903)))</f>
        <v/>
      </c>
      <c r="U903" s="33">
        <f>IF(INDEX(Matches!$K:$K,AA903)="","",IF(I903="H",INDEX(Matches!$K:$K,AA903),INDEX(Matches!$J:$J,AA903)))</f>
        <v/>
      </c>
      <c r="V903" s="30">
        <f>IF(T903="","",T903-U903)</f>
        <v/>
      </c>
      <c r="W903" s="33">
        <f>IF(I903="H",INDEX(Matches!$T:$T,AA903),INDEX(Matches!$U:$U,AA903))</f>
        <v/>
      </c>
      <c r="X903" s="11">
        <f>INDEX(Matches!$X:$X,AA903)</f>
        <v/>
      </c>
      <c r="Y903" s="30">
        <f>IF(O903="","",O903-S903)</f>
        <v/>
      </c>
      <c r="Z903" s="30">
        <f>IF(W903="","",W903-S903)</f>
        <v/>
      </c>
      <c r="AA903" s="24">
        <f>MATCH(J903,Matches!$A:$A,0)</f>
        <v/>
      </c>
      <c r="AB903" s="33" t="n">
        <v>1.395193504027241</v>
      </c>
      <c r="AC903" s="33" t="n"/>
      <c r="AD903" s="24" t="n"/>
      <c r="AE903" s="24" t="n">
        <v>1</v>
      </c>
      <c r="AF903" s="33" t="n"/>
      <c r="AG903" s="33" t="n"/>
    </row>
    <row r="904">
      <c r="A904" s="24" t="inlineStr">
        <is>
          <t>Bristol City|5</t>
        </is>
      </c>
      <c r="B904" s="24" t="inlineStr">
        <is>
          <t>E1</t>
        </is>
      </c>
      <c r="C904" s="24" t="inlineStr">
        <is>
          <t>Championship</t>
        </is>
      </c>
      <c r="D904" s="24" t="inlineStr">
        <is>
          <t>Bristol City</t>
        </is>
      </c>
      <c r="E904" s="24" t="n">
        <v>5</v>
      </c>
      <c r="F904" s="24" t="n">
        <v>2</v>
      </c>
      <c r="G904" s="29" t="n">
        <v>46270.625</v>
      </c>
      <c r="H904" s="24" t="inlineStr">
        <is>
          <t>Burnley</t>
        </is>
      </c>
      <c r="I904" s="24" t="inlineStr">
        <is>
          <t>A</t>
        </is>
      </c>
      <c r="J904" s="24" t="inlineStr">
        <is>
          <t>E1-Burnley-BristolC</t>
        </is>
      </c>
      <c r="K904" s="24" t="n">
        <v>4</v>
      </c>
      <c r="L904" s="11">
        <f>IF(INDEX(Matches!$X:$X,AA904)=0,"",IF(I904="H",INDEX(Matches!$H:$H,AA904),INDEX(Matches!$I:$I,AA904)))</f>
        <v/>
      </c>
      <c r="M904" s="11">
        <f>IF(INDEX(Matches!$X:$X,AA904)=0,"",IF(I904="H",INDEX(Matches!$I:$I,AA904),INDEX(Matches!$H:$H,AA904)))</f>
        <v/>
      </c>
      <c r="N904" s="11">
        <f>IF(L904="","",IF(L904&gt;M904,"W",IF(L904=M904,"D","L")))</f>
        <v/>
      </c>
      <c r="O904" s="11">
        <f>IF(L904="","",IF(L904&gt;M904,3,IF(L904=M904,1,0)))</f>
        <v/>
      </c>
      <c r="P904" s="31">
        <f>IF(I904="H",INDEX(Matches!$L:$L,AA904),INDEX(Matches!$N:$N,AA904))</f>
        <v/>
      </c>
      <c r="Q904" s="31">
        <f>INDEX(Matches!$M:$M,AA904)</f>
        <v/>
      </c>
      <c r="R904" s="31">
        <f>IF(I904="H",INDEX(Matches!$N:$N,AA904),INDEX(Matches!$L:$L,AA904))</f>
        <v/>
      </c>
      <c r="S904" s="33">
        <f>IF(I904="H",INDEX(Matches!$O:$O,AA904),INDEX(Matches!$P:$P,AA904))</f>
        <v/>
      </c>
      <c r="T904" s="33">
        <f>IF(INDEX(Matches!$J:$J,AA904)="","",IF(I904="H",INDEX(Matches!$J:$J,AA904),INDEX(Matches!$K:$K,AA904)))</f>
        <v/>
      </c>
      <c r="U904" s="33">
        <f>IF(INDEX(Matches!$K:$K,AA904)="","",IF(I904="H",INDEX(Matches!$K:$K,AA904),INDEX(Matches!$J:$J,AA904)))</f>
        <v/>
      </c>
      <c r="V904" s="30">
        <f>IF(T904="","",T904-U904)</f>
        <v/>
      </c>
      <c r="W904" s="33">
        <f>IF(I904="H",INDEX(Matches!$T:$T,AA904),INDEX(Matches!$U:$U,AA904))</f>
        <v/>
      </c>
      <c r="X904" s="11">
        <f>INDEX(Matches!$X:$X,AA904)</f>
        <v/>
      </c>
      <c r="Y904" s="30">
        <f>IF(O904="","",O904-S904)</f>
        <v/>
      </c>
      <c r="Z904" s="30">
        <f>IF(W904="","",W904-S904)</f>
        <v/>
      </c>
      <c r="AA904" s="24">
        <f>MATCH(J904,Matches!$A:$A,0)</f>
        <v/>
      </c>
      <c r="AB904" s="33" t="n">
        <v>1.03016543043876</v>
      </c>
      <c r="AC904" s="33" t="n"/>
      <c r="AD904" s="24" t="n"/>
      <c r="AE904" s="24" t="n">
        <v>2</v>
      </c>
      <c r="AF904" s="33" t="n"/>
      <c r="AG904" s="33" t="n"/>
    </row>
    <row r="905">
      <c r="A905" s="24" t="inlineStr">
        <is>
          <t>Bristol City|6</t>
        </is>
      </c>
      <c r="B905" s="24" t="inlineStr">
        <is>
          <t>E1</t>
        </is>
      </c>
      <c r="C905" s="24" t="inlineStr">
        <is>
          <t>Championship</t>
        </is>
      </c>
      <c r="D905" s="24" t="inlineStr">
        <is>
          <t>Bristol City</t>
        </is>
      </c>
      <c r="E905" s="24" t="n">
        <v>6</v>
      </c>
      <c r="F905" s="24" t="n">
        <v>2</v>
      </c>
      <c r="G905" s="29" t="n">
        <v>46277.625</v>
      </c>
      <c r="H905" s="24" t="inlineStr">
        <is>
          <t>Southampton</t>
        </is>
      </c>
      <c r="I905" s="24" t="inlineStr">
        <is>
          <t>A</t>
        </is>
      </c>
      <c r="J905" s="24" t="inlineStr">
        <is>
          <t>E1-Southamp-BristolC</t>
        </is>
      </c>
      <c r="K905" s="24" t="n">
        <v>5</v>
      </c>
      <c r="L905" s="11">
        <f>IF(INDEX(Matches!$X:$X,AA905)=0,"",IF(I905="H",INDEX(Matches!$H:$H,AA905),INDEX(Matches!$I:$I,AA905)))</f>
        <v/>
      </c>
      <c r="M905" s="11">
        <f>IF(INDEX(Matches!$X:$X,AA905)=0,"",IF(I905="H",INDEX(Matches!$I:$I,AA905),INDEX(Matches!$H:$H,AA905)))</f>
        <v/>
      </c>
      <c r="N905" s="11">
        <f>IF(L905="","",IF(L905&gt;M905,"W",IF(L905=M905,"D","L")))</f>
        <v/>
      </c>
      <c r="O905" s="11">
        <f>IF(L905="","",IF(L905&gt;M905,3,IF(L905=M905,1,0)))</f>
        <v/>
      </c>
      <c r="P905" s="31">
        <f>IF(I905="H",INDEX(Matches!$L:$L,AA905),INDEX(Matches!$N:$N,AA905))</f>
        <v/>
      </c>
      <c r="Q905" s="31">
        <f>INDEX(Matches!$M:$M,AA905)</f>
        <v/>
      </c>
      <c r="R905" s="31">
        <f>IF(I905="H",INDEX(Matches!$N:$N,AA905),INDEX(Matches!$L:$L,AA905))</f>
        <v/>
      </c>
      <c r="S905" s="33">
        <f>IF(I905="H",INDEX(Matches!$O:$O,AA905),INDEX(Matches!$P:$P,AA905))</f>
        <v/>
      </c>
      <c r="T905" s="33">
        <f>IF(INDEX(Matches!$J:$J,AA905)="","",IF(I905="H",INDEX(Matches!$J:$J,AA905),INDEX(Matches!$K:$K,AA905)))</f>
        <v/>
      </c>
      <c r="U905" s="33">
        <f>IF(INDEX(Matches!$K:$K,AA905)="","",IF(I905="H",INDEX(Matches!$K:$K,AA905),INDEX(Matches!$J:$J,AA905)))</f>
        <v/>
      </c>
      <c r="V905" s="30">
        <f>IF(T905="","",T905-U905)</f>
        <v/>
      </c>
      <c r="W905" s="33">
        <f>IF(I905="H",INDEX(Matches!$T:$T,AA905),INDEX(Matches!$U:$U,AA905))</f>
        <v/>
      </c>
      <c r="X905" s="11">
        <f>INDEX(Matches!$X:$X,AA905)</f>
        <v/>
      </c>
      <c r="Y905" s="30">
        <f>IF(O905="","",O905-S905)</f>
        <v/>
      </c>
      <c r="Z905" s="30">
        <f>IF(W905="","",W905-S905)</f>
        <v/>
      </c>
      <c r="AA905" s="24">
        <f>MATCH(J905,Matches!$A:$A,0)</f>
        <v/>
      </c>
      <c r="AB905" s="33" t="n">
        <v>0.8393382664615907</v>
      </c>
      <c r="AC905" s="33" t="n"/>
      <c r="AD905" s="24" t="n"/>
      <c r="AE905" s="24" t="n">
        <v>2</v>
      </c>
      <c r="AF905" s="33" t="n"/>
      <c r="AG905" s="33" t="n"/>
    </row>
    <row r="906">
      <c r="A906" s="24" t="inlineStr">
        <is>
          <t>Bristol City|7</t>
        </is>
      </c>
      <c r="B906" s="24" t="inlineStr">
        <is>
          <t>E1</t>
        </is>
      </c>
      <c r="C906" s="24" t="inlineStr">
        <is>
          <t>Championship</t>
        </is>
      </c>
      <c r="D906" s="24" t="inlineStr">
        <is>
          <t>Bristol City</t>
        </is>
      </c>
      <c r="E906" s="24" t="n">
        <v>7</v>
      </c>
      <c r="F906" s="24" t="n">
        <v>2</v>
      </c>
      <c r="G906" s="29" t="n">
        <v>46280.82291666666</v>
      </c>
      <c r="H906" s="24" t="inlineStr">
        <is>
          <t>Lincoln</t>
        </is>
      </c>
      <c r="I906" s="24" t="inlineStr">
        <is>
          <t>H</t>
        </is>
      </c>
      <c r="J906" s="24" t="inlineStr">
        <is>
          <t>E1-BristolC-Lincoln</t>
        </is>
      </c>
      <c r="K906" s="24" t="n">
        <v>24</v>
      </c>
      <c r="L906" s="11">
        <f>IF(INDEX(Matches!$X:$X,AA906)=0,"",IF(I906="H",INDEX(Matches!$H:$H,AA906),INDEX(Matches!$I:$I,AA906)))</f>
        <v/>
      </c>
      <c r="M906" s="11">
        <f>IF(INDEX(Matches!$X:$X,AA906)=0,"",IF(I906="H",INDEX(Matches!$I:$I,AA906),INDEX(Matches!$H:$H,AA906)))</f>
        <v/>
      </c>
      <c r="N906" s="11">
        <f>IF(L906="","",IF(L906&gt;M906,"W",IF(L906=M906,"D","L")))</f>
        <v/>
      </c>
      <c r="O906" s="11">
        <f>IF(L906="","",IF(L906&gt;M906,3,IF(L906=M906,1,0)))</f>
        <v/>
      </c>
      <c r="P906" s="31">
        <f>IF(I906="H",INDEX(Matches!$L:$L,AA906),INDEX(Matches!$N:$N,AA906))</f>
        <v/>
      </c>
      <c r="Q906" s="31">
        <f>INDEX(Matches!$M:$M,AA906)</f>
        <v/>
      </c>
      <c r="R906" s="31">
        <f>IF(I906="H",INDEX(Matches!$N:$N,AA906),INDEX(Matches!$L:$L,AA906))</f>
        <v/>
      </c>
      <c r="S906" s="33">
        <f>IF(I906="H",INDEX(Matches!$O:$O,AA906),INDEX(Matches!$P:$P,AA906))</f>
        <v/>
      </c>
      <c r="T906" s="33">
        <f>IF(INDEX(Matches!$J:$J,AA906)="","",IF(I906="H",INDEX(Matches!$J:$J,AA906),INDEX(Matches!$K:$K,AA906)))</f>
        <v/>
      </c>
      <c r="U906" s="33">
        <f>IF(INDEX(Matches!$K:$K,AA906)="","",IF(I906="H",INDEX(Matches!$K:$K,AA906),INDEX(Matches!$J:$J,AA906)))</f>
        <v/>
      </c>
      <c r="V906" s="30">
        <f>IF(T906="","",T906-U906)</f>
        <v/>
      </c>
      <c r="W906" s="33">
        <f>IF(I906="H",INDEX(Matches!$T:$T,AA906),INDEX(Matches!$U:$U,AA906))</f>
        <v/>
      </c>
      <c r="X906" s="11">
        <f>INDEX(Matches!$X:$X,AA906)</f>
        <v/>
      </c>
      <c r="Y906" s="30">
        <f>IF(O906="","",O906-S906)</f>
        <v/>
      </c>
      <c r="Z906" s="30">
        <f>IF(W906="","",W906-S906)</f>
        <v/>
      </c>
      <c r="AA906" s="24">
        <f>MATCH(J906,Matches!$A:$A,0)</f>
        <v/>
      </c>
      <c r="AB906" s="33" t="n"/>
      <c r="AC906" s="33" t="n"/>
      <c r="AD906" s="24" t="n"/>
      <c r="AE906" s="24" t="n">
        <v>2</v>
      </c>
      <c r="AF906" s="33" t="n"/>
      <c r="AG906" s="33" t="n"/>
    </row>
    <row r="907">
      <c r="A907" s="24" t="inlineStr">
        <is>
          <t>Bristol City|8</t>
        </is>
      </c>
      <c r="B907" s="24" t="inlineStr">
        <is>
          <t>E1</t>
        </is>
      </c>
      <c r="C907" s="24" t="inlineStr">
        <is>
          <t>Championship</t>
        </is>
      </c>
      <c r="D907" s="24" t="inlineStr">
        <is>
          <t>Bristol City</t>
        </is>
      </c>
      <c r="E907" s="24" t="n">
        <v>8</v>
      </c>
      <c r="F907" s="24" t="n">
        <v>2</v>
      </c>
      <c r="G907" s="29" t="n">
        <v>46283.83333333334</v>
      </c>
      <c r="H907" s="24" t="inlineStr">
        <is>
          <t>Watford</t>
        </is>
      </c>
      <c r="I907" s="24" t="inlineStr">
        <is>
          <t>H</t>
        </is>
      </c>
      <c r="J907" s="24" t="inlineStr">
        <is>
          <t>E1-BristolC-Watford</t>
        </is>
      </c>
      <c r="K907" s="24" t="n">
        <v>16</v>
      </c>
      <c r="L907" s="11">
        <f>IF(INDEX(Matches!$X:$X,AA907)=0,"",IF(I907="H",INDEX(Matches!$H:$H,AA907),INDEX(Matches!$I:$I,AA907)))</f>
        <v/>
      </c>
      <c r="M907" s="11">
        <f>IF(INDEX(Matches!$X:$X,AA907)=0,"",IF(I907="H",INDEX(Matches!$I:$I,AA907),INDEX(Matches!$H:$H,AA907)))</f>
        <v/>
      </c>
      <c r="N907" s="11">
        <f>IF(L907="","",IF(L907&gt;M907,"W",IF(L907=M907,"D","L")))</f>
        <v/>
      </c>
      <c r="O907" s="11">
        <f>IF(L907="","",IF(L907&gt;M907,3,IF(L907=M907,1,0)))</f>
        <v/>
      </c>
      <c r="P907" s="31">
        <f>IF(I907="H",INDEX(Matches!$L:$L,AA907),INDEX(Matches!$N:$N,AA907))</f>
        <v/>
      </c>
      <c r="Q907" s="31">
        <f>INDEX(Matches!$M:$M,AA907)</f>
        <v/>
      </c>
      <c r="R907" s="31">
        <f>IF(I907="H",INDEX(Matches!$N:$N,AA907),INDEX(Matches!$L:$L,AA907))</f>
        <v/>
      </c>
      <c r="S907" s="33">
        <f>IF(I907="H",INDEX(Matches!$O:$O,AA907),INDEX(Matches!$P:$P,AA907))</f>
        <v/>
      </c>
      <c r="T907" s="33">
        <f>IF(INDEX(Matches!$J:$J,AA907)="","",IF(I907="H",INDEX(Matches!$J:$J,AA907),INDEX(Matches!$K:$K,AA907)))</f>
        <v/>
      </c>
      <c r="U907" s="33">
        <f>IF(INDEX(Matches!$K:$K,AA907)="","",IF(I907="H",INDEX(Matches!$K:$K,AA907),INDEX(Matches!$J:$J,AA907)))</f>
        <v/>
      </c>
      <c r="V907" s="30">
        <f>IF(T907="","",T907-U907)</f>
        <v/>
      </c>
      <c r="W907" s="33">
        <f>IF(I907="H",INDEX(Matches!$T:$T,AA907),INDEX(Matches!$U:$U,AA907))</f>
        <v/>
      </c>
      <c r="X907" s="11">
        <f>INDEX(Matches!$X:$X,AA907)</f>
        <v/>
      </c>
      <c r="Y907" s="30">
        <f>IF(O907="","",O907-S907)</f>
        <v/>
      </c>
      <c r="Z907" s="30">
        <f>IF(W907="","",W907-S907)</f>
        <v/>
      </c>
      <c r="AA907" s="24">
        <f>MATCH(J907,Matches!$A:$A,0)</f>
        <v/>
      </c>
      <c r="AB907" s="33" t="n"/>
      <c r="AC907" s="33" t="n"/>
      <c r="AD907" s="24" t="n"/>
      <c r="AE907" s="24" t="n">
        <v>2</v>
      </c>
      <c r="AF907" s="33" t="n"/>
      <c r="AG907" s="33" t="n"/>
    </row>
    <row r="908">
      <c r="A908" s="24" t="inlineStr">
        <is>
          <t>Bristol City|9</t>
        </is>
      </c>
      <c r="B908" s="24" t="inlineStr">
        <is>
          <t>E1</t>
        </is>
      </c>
      <c r="C908" s="24" t="inlineStr">
        <is>
          <t>Championship</t>
        </is>
      </c>
      <c r="D908" s="24" t="inlineStr">
        <is>
          <t>Bristol City</t>
        </is>
      </c>
      <c r="E908" s="24" t="n">
        <v>9</v>
      </c>
      <c r="F908" s="24" t="n">
        <v>3</v>
      </c>
      <c r="G908" s="29" t="n">
        <v>46305.52083333334</v>
      </c>
      <c r="H908" s="24" t="inlineStr">
        <is>
          <t>Charlton</t>
        </is>
      </c>
      <c r="I908" s="24" t="inlineStr">
        <is>
          <t>A</t>
        </is>
      </c>
      <c r="J908" s="24" t="inlineStr">
        <is>
          <t>E1-Charlton-BristolC</t>
        </is>
      </c>
      <c r="K908" s="24" t="n">
        <v>23</v>
      </c>
      <c r="L908" s="11">
        <f>IF(INDEX(Matches!$X:$X,AA908)=0,"",IF(I908="H",INDEX(Matches!$H:$H,AA908),INDEX(Matches!$I:$I,AA908)))</f>
        <v/>
      </c>
      <c r="M908" s="11">
        <f>IF(INDEX(Matches!$X:$X,AA908)=0,"",IF(I908="H",INDEX(Matches!$I:$I,AA908),INDEX(Matches!$H:$H,AA908)))</f>
        <v/>
      </c>
      <c r="N908" s="11">
        <f>IF(L908="","",IF(L908&gt;M908,"W",IF(L908=M908,"D","L")))</f>
        <v/>
      </c>
      <c r="O908" s="11">
        <f>IF(L908="","",IF(L908&gt;M908,3,IF(L908=M908,1,0)))</f>
        <v/>
      </c>
      <c r="P908" s="31">
        <f>IF(I908="H",INDEX(Matches!$L:$L,AA908),INDEX(Matches!$N:$N,AA908))</f>
        <v/>
      </c>
      <c r="Q908" s="31">
        <f>INDEX(Matches!$M:$M,AA908)</f>
        <v/>
      </c>
      <c r="R908" s="31">
        <f>IF(I908="H",INDEX(Matches!$N:$N,AA908),INDEX(Matches!$L:$L,AA908))</f>
        <v/>
      </c>
      <c r="S908" s="33">
        <f>IF(I908="H",INDEX(Matches!$O:$O,AA908),INDEX(Matches!$P:$P,AA908))</f>
        <v/>
      </c>
      <c r="T908" s="33">
        <f>IF(INDEX(Matches!$J:$J,AA908)="","",IF(I908="H",INDEX(Matches!$J:$J,AA908),INDEX(Matches!$K:$K,AA908)))</f>
        <v/>
      </c>
      <c r="U908" s="33">
        <f>IF(INDEX(Matches!$K:$K,AA908)="","",IF(I908="H",INDEX(Matches!$K:$K,AA908),INDEX(Matches!$J:$J,AA908)))</f>
        <v/>
      </c>
      <c r="V908" s="30">
        <f>IF(T908="","",T908-U908)</f>
        <v/>
      </c>
      <c r="W908" s="33">
        <f>IF(I908="H",INDEX(Matches!$T:$T,AA908),INDEX(Matches!$U:$U,AA908))</f>
        <v/>
      </c>
      <c r="X908" s="11">
        <f>INDEX(Matches!$X:$X,AA908)</f>
        <v/>
      </c>
      <c r="Y908" s="30">
        <f>IF(O908="","",O908-S908)</f>
        <v/>
      </c>
      <c r="Z908" s="30">
        <f>IF(W908="","",W908-S908)</f>
        <v/>
      </c>
      <c r="AA908" s="24">
        <f>MATCH(J908,Matches!$A:$A,0)</f>
        <v/>
      </c>
      <c r="AB908" s="33" t="n"/>
      <c r="AC908" s="33" t="n"/>
      <c r="AD908" s="24" t="n"/>
      <c r="AE908" s="24" t="n">
        <v>3</v>
      </c>
      <c r="AF908" s="33" t="n"/>
      <c r="AG908" s="33" t="n"/>
    </row>
    <row r="909">
      <c r="A909" s="24" t="inlineStr">
        <is>
          <t>Bristol City|10</t>
        </is>
      </c>
      <c r="B909" s="24" t="inlineStr">
        <is>
          <t>E1</t>
        </is>
      </c>
      <c r="C909" s="24" t="inlineStr">
        <is>
          <t>Championship</t>
        </is>
      </c>
      <c r="D909" s="24" t="inlineStr">
        <is>
          <t>Bristol City</t>
        </is>
      </c>
      <c r="E909" s="24" t="n">
        <v>10</v>
      </c>
      <c r="F909" s="24" t="n">
        <v>3</v>
      </c>
      <c r="G909" s="29" t="n">
        <v>46308.82291666666</v>
      </c>
      <c r="H909" s="24" t="inlineStr">
        <is>
          <t>Blackburn</t>
        </is>
      </c>
      <c r="I909" s="24" t="inlineStr">
        <is>
          <t>H</t>
        </is>
      </c>
      <c r="J909" s="24" t="inlineStr">
        <is>
          <t>E1-BristolC-Blackbur</t>
        </is>
      </c>
      <c r="K909" s="24" t="n">
        <v>19</v>
      </c>
      <c r="L909" s="11">
        <f>IF(INDEX(Matches!$X:$X,AA909)=0,"",IF(I909="H",INDEX(Matches!$H:$H,AA909),INDEX(Matches!$I:$I,AA909)))</f>
        <v/>
      </c>
      <c r="M909" s="11">
        <f>IF(INDEX(Matches!$X:$X,AA909)=0,"",IF(I909="H",INDEX(Matches!$I:$I,AA909),INDEX(Matches!$H:$H,AA909)))</f>
        <v/>
      </c>
      <c r="N909" s="11">
        <f>IF(L909="","",IF(L909&gt;M909,"W",IF(L909=M909,"D","L")))</f>
        <v/>
      </c>
      <c r="O909" s="11">
        <f>IF(L909="","",IF(L909&gt;M909,3,IF(L909=M909,1,0)))</f>
        <v/>
      </c>
      <c r="P909" s="31">
        <f>IF(I909="H",INDEX(Matches!$L:$L,AA909),INDEX(Matches!$N:$N,AA909))</f>
        <v/>
      </c>
      <c r="Q909" s="31">
        <f>INDEX(Matches!$M:$M,AA909)</f>
        <v/>
      </c>
      <c r="R909" s="31">
        <f>IF(I909="H",INDEX(Matches!$N:$N,AA909),INDEX(Matches!$L:$L,AA909))</f>
        <v/>
      </c>
      <c r="S909" s="33">
        <f>IF(I909="H",INDEX(Matches!$O:$O,AA909),INDEX(Matches!$P:$P,AA909))</f>
        <v/>
      </c>
      <c r="T909" s="33">
        <f>IF(INDEX(Matches!$J:$J,AA909)="","",IF(I909="H",INDEX(Matches!$J:$J,AA909),INDEX(Matches!$K:$K,AA909)))</f>
        <v/>
      </c>
      <c r="U909" s="33">
        <f>IF(INDEX(Matches!$K:$K,AA909)="","",IF(I909="H",INDEX(Matches!$K:$K,AA909),INDEX(Matches!$J:$J,AA909)))</f>
        <v/>
      </c>
      <c r="V909" s="30">
        <f>IF(T909="","",T909-U909)</f>
        <v/>
      </c>
      <c r="W909" s="33">
        <f>IF(I909="H",INDEX(Matches!$T:$T,AA909),INDEX(Matches!$U:$U,AA909))</f>
        <v/>
      </c>
      <c r="X909" s="11">
        <f>INDEX(Matches!$X:$X,AA909)</f>
        <v/>
      </c>
      <c r="Y909" s="30">
        <f>IF(O909="","",O909-S909)</f>
        <v/>
      </c>
      <c r="Z909" s="30">
        <f>IF(W909="","",W909-S909)</f>
        <v/>
      </c>
      <c r="AA909" s="24">
        <f>MATCH(J909,Matches!$A:$A,0)</f>
        <v/>
      </c>
      <c r="AB909" s="33" t="n"/>
      <c r="AC909" s="33" t="n"/>
      <c r="AD909" s="24" t="n"/>
      <c r="AE909" s="24" t="n">
        <v>3</v>
      </c>
      <c r="AF909" s="33" t="n"/>
      <c r="AG909" s="33" t="n"/>
    </row>
    <row r="910">
      <c r="A910" s="24" t="inlineStr">
        <is>
          <t>Bristol City|11</t>
        </is>
      </c>
      <c r="B910" s="24" t="inlineStr">
        <is>
          <t>E1</t>
        </is>
      </c>
      <c r="C910" s="24" t="inlineStr">
        <is>
          <t>Championship</t>
        </is>
      </c>
      <c r="D910" s="24" t="inlineStr">
        <is>
          <t>Bristol City</t>
        </is>
      </c>
      <c r="E910" s="24" t="n">
        <v>11</v>
      </c>
      <c r="F910" s="24" t="n">
        <v>3</v>
      </c>
      <c r="G910" s="29" t="n">
        <v>46312.625</v>
      </c>
      <c r="H910" s="24" t="inlineStr">
        <is>
          <t>Sheffield United</t>
        </is>
      </c>
      <c r="I910" s="24" t="inlineStr">
        <is>
          <t>H</t>
        </is>
      </c>
      <c r="J910" s="24" t="inlineStr">
        <is>
          <t>E1-BristolC-Sheffiel</t>
        </is>
      </c>
      <c r="K910" s="24" t="n">
        <v>8</v>
      </c>
      <c r="L910" s="11">
        <f>IF(INDEX(Matches!$X:$X,AA910)=0,"",IF(I910="H",INDEX(Matches!$H:$H,AA910),INDEX(Matches!$I:$I,AA910)))</f>
        <v/>
      </c>
      <c r="M910" s="11">
        <f>IF(INDEX(Matches!$X:$X,AA910)=0,"",IF(I910="H",INDEX(Matches!$I:$I,AA910),INDEX(Matches!$H:$H,AA910)))</f>
        <v/>
      </c>
      <c r="N910" s="11">
        <f>IF(L910="","",IF(L910&gt;M910,"W",IF(L910=M910,"D","L")))</f>
        <v/>
      </c>
      <c r="O910" s="11">
        <f>IF(L910="","",IF(L910&gt;M910,3,IF(L910=M910,1,0)))</f>
        <v/>
      </c>
      <c r="P910" s="31">
        <f>IF(I910="H",INDEX(Matches!$L:$L,AA910),INDEX(Matches!$N:$N,AA910))</f>
        <v/>
      </c>
      <c r="Q910" s="31">
        <f>INDEX(Matches!$M:$M,AA910)</f>
        <v/>
      </c>
      <c r="R910" s="31">
        <f>IF(I910="H",INDEX(Matches!$N:$N,AA910),INDEX(Matches!$L:$L,AA910))</f>
        <v/>
      </c>
      <c r="S910" s="33">
        <f>IF(I910="H",INDEX(Matches!$O:$O,AA910),INDEX(Matches!$P:$P,AA910))</f>
        <v/>
      </c>
      <c r="T910" s="33">
        <f>IF(INDEX(Matches!$J:$J,AA910)="","",IF(I910="H",INDEX(Matches!$J:$J,AA910),INDEX(Matches!$K:$K,AA910)))</f>
        <v/>
      </c>
      <c r="U910" s="33">
        <f>IF(INDEX(Matches!$K:$K,AA910)="","",IF(I910="H",INDEX(Matches!$K:$K,AA910),INDEX(Matches!$J:$J,AA910)))</f>
        <v/>
      </c>
      <c r="V910" s="30">
        <f>IF(T910="","",T910-U910)</f>
        <v/>
      </c>
      <c r="W910" s="33">
        <f>IF(I910="H",INDEX(Matches!$T:$T,AA910),INDEX(Matches!$U:$U,AA910))</f>
        <v/>
      </c>
      <c r="X910" s="11">
        <f>INDEX(Matches!$X:$X,AA910)</f>
        <v/>
      </c>
      <c r="Y910" s="30">
        <f>IF(O910="","",O910-S910)</f>
        <v/>
      </c>
      <c r="Z910" s="30">
        <f>IF(W910="","",W910-S910)</f>
        <v/>
      </c>
      <c r="AA910" s="24">
        <f>MATCH(J910,Matches!$A:$A,0)</f>
        <v/>
      </c>
      <c r="AB910" s="33" t="n"/>
      <c r="AC910" s="33" t="n"/>
      <c r="AD910" s="24" t="n"/>
      <c r="AE910" s="24" t="n">
        <v>3</v>
      </c>
      <c r="AF910" s="33" t="n"/>
      <c r="AG910" s="33" t="n"/>
    </row>
    <row r="911">
      <c r="A911" s="24" t="inlineStr">
        <is>
          <t>Bristol City|12</t>
        </is>
      </c>
      <c r="B911" s="24" t="inlineStr">
        <is>
          <t>E1</t>
        </is>
      </c>
      <c r="C911" s="24" t="inlineStr">
        <is>
          <t>Championship</t>
        </is>
      </c>
      <c r="D911" s="24" t="inlineStr">
        <is>
          <t>Bristol City</t>
        </is>
      </c>
      <c r="E911" s="24" t="n">
        <v>12</v>
      </c>
      <c r="F911" s="24" t="n">
        <v>3</v>
      </c>
      <c r="G911" s="29" t="n">
        <v>46319.625</v>
      </c>
      <c r="H911" s="24" t="inlineStr">
        <is>
          <t>Stoke</t>
        </is>
      </c>
      <c r="I911" s="24" t="inlineStr">
        <is>
          <t>A</t>
        </is>
      </c>
      <c r="J911" s="24" t="inlineStr">
        <is>
          <t>E1-Stoke-BristolC</t>
        </is>
      </c>
      <c r="K911" s="24" t="n">
        <v>11</v>
      </c>
      <c r="L911" s="11">
        <f>IF(INDEX(Matches!$X:$X,AA911)=0,"",IF(I911="H",INDEX(Matches!$H:$H,AA911),INDEX(Matches!$I:$I,AA911)))</f>
        <v/>
      </c>
      <c r="M911" s="11">
        <f>IF(INDEX(Matches!$X:$X,AA911)=0,"",IF(I911="H",INDEX(Matches!$I:$I,AA911),INDEX(Matches!$H:$H,AA911)))</f>
        <v/>
      </c>
      <c r="N911" s="11">
        <f>IF(L911="","",IF(L911&gt;M911,"W",IF(L911=M911,"D","L")))</f>
        <v/>
      </c>
      <c r="O911" s="11">
        <f>IF(L911="","",IF(L911&gt;M911,3,IF(L911=M911,1,0)))</f>
        <v/>
      </c>
      <c r="P911" s="31">
        <f>IF(I911="H",INDEX(Matches!$L:$L,AA911),INDEX(Matches!$N:$N,AA911))</f>
        <v/>
      </c>
      <c r="Q911" s="31">
        <f>INDEX(Matches!$M:$M,AA911)</f>
        <v/>
      </c>
      <c r="R911" s="31">
        <f>IF(I911="H",INDEX(Matches!$N:$N,AA911),INDEX(Matches!$L:$L,AA911))</f>
        <v/>
      </c>
      <c r="S911" s="33">
        <f>IF(I911="H",INDEX(Matches!$O:$O,AA911),INDEX(Matches!$P:$P,AA911))</f>
        <v/>
      </c>
      <c r="T911" s="33">
        <f>IF(INDEX(Matches!$J:$J,AA911)="","",IF(I911="H",INDEX(Matches!$J:$J,AA911),INDEX(Matches!$K:$K,AA911)))</f>
        <v/>
      </c>
      <c r="U911" s="33">
        <f>IF(INDEX(Matches!$K:$K,AA911)="","",IF(I911="H",INDEX(Matches!$K:$K,AA911),INDEX(Matches!$J:$J,AA911)))</f>
        <v/>
      </c>
      <c r="V911" s="30">
        <f>IF(T911="","",T911-U911)</f>
        <v/>
      </c>
      <c r="W911" s="33">
        <f>IF(I911="H",INDEX(Matches!$T:$T,AA911),INDEX(Matches!$U:$U,AA911))</f>
        <v/>
      </c>
      <c r="X911" s="11">
        <f>INDEX(Matches!$X:$X,AA911)</f>
        <v/>
      </c>
      <c r="Y911" s="30">
        <f>IF(O911="","",O911-S911)</f>
        <v/>
      </c>
      <c r="Z911" s="30">
        <f>IF(W911="","",W911-S911)</f>
        <v/>
      </c>
      <c r="AA911" s="24">
        <f>MATCH(J911,Matches!$A:$A,0)</f>
        <v/>
      </c>
      <c r="AB911" s="33" t="n"/>
      <c r="AC911" s="33" t="n">
        <v>1.183341826333136</v>
      </c>
      <c r="AD911" s="24" t="n"/>
      <c r="AE911" s="24" t="n">
        <v>3</v>
      </c>
      <c r="AF911" s="33" t="n"/>
      <c r="AG911" s="33" t="n"/>
    </row>
    <row r="912">
      <c r="A912" s="24" t="inlineStr">
        <is>
          <t>Bristol City|13</t>
        </is>
      </c>
      <c r="B912" s="24" t="inlineStr">
        <is>
          <t>E1</t>
        </is>
      </c>
      <c r="C912" s="24" t="inlineStr">
        <is>
          <t>Championship</t>
        </is>
      </c>
      <c r="D912" s="24" t="inlineStr">
        <is>
          <t>Bristol City</t>
        </is>
      </c>
      <c r="E912" s="24" t="n">
        <v>13</v>
      </c>
      <c r="F912" s="24" t="n">
        <v>4</v>
      </c>
      <c r="G912" s="29" t="n">
        <v>46326.625</v>
      </c>
      <c r="H912" s="24" t="inlineStr">
        <is>
          <t>Bolton</t>
        </is>
      </c>
      <c r="I912" s="24" t="inlineStr">
        <is>
          <t>A</t>
        </is>
      </c>
      <c r="J912" s="24" t="inlineStr">
        <is>
          <t>E1-Bolton-BristolC</t>
        </is>
      </c>
      <c r="K912" s="24" t="n">
        <v>22</v>
      </c>
      <c r="L912" s="11">
        <f>IF(INDEX(Matches!$X:$X,AA912)=0,"",IF(I912="H",INDEX(Matches!$H:$H,AA912),INDEX(Matches!$I:$I,AA912)))</f>
        <v/>
      </c>
      <c r="M912" s="11">
        <f>IF(INDEX(Matches!$X:$X,AA912)=0,"",IF(I912="H",INDEX(Matches!$I:$I,AA912),INDEX(Matches!$H:$H,AA912)))</f>
        <v/>
      </c>
      <c r="N912" s="11">
        <f>IF(L912="","",IF(L912&gt;M912,"W",IF(L912=M912,"D","L")))</f>
        <v/>
      </c>
      <c r="O912" s="11">
        <f>IF(L912="","",IF(L912&gt;M912,3,IF(L912=M912,1,0)))</f>
        <v/>
      </c>
      <c r="P912" s="31">
        <f>IF(I912="H",INDEX(Matches!$L:$L,AA912),INDEX(Matches!$N:$N,AA912))</f>
        <v/>
      </c>
      <c r="Q912" s="31">
        <f>INDEX(Matches!$M:$M,AA912)</f>
        <v/>
      </c>
      <c r="R912" s="31">
        <f>IF(I912="H",INDEX(Matches!$N:$N,AA912),INDEX(Matches!$L:$L,AA912))</f>
        <v/>
      </c>
      <c r="S912" s="33">
        <f>IF(I912="H",INDEX(Matches!$O:$O,AA912),INDEX(Matches!$P:$P,AA912))</f>
        <v/>
      </c>
      <c r="T912" s="33">
        <f>IF(INDEX(Matches!$J:$J,AA912)="","",IF(I912="H",INDEX(Matches!$J:$J,AA912),INDEX(Matches!$K:$K,AA912)))</f>
        <v/>
      </c>
      <c r="U912" s="33">
        <f>IF(INDEX(Matches!$K:$K,AA912)="","",IF(I912="H",INDEX(Matches!$K:$K,AA912),INDEX(Matches!$J:$J,AA912)))</f>
        <v/>
      </c>
      <c r="V912" s="30">
        <f>IF(T912="","",T912-U912)</f>
        <v/>
      </c>
      <c r="W912" s="33">
        <f>IF(I912="H",INDEX(Matches!$T:$T,AA912),INDEX(Matches!$U:$U,AA912))</f>
        <v/>
      </c>
      <c r="X912" s="11">
        <f>INDEX(Matches!$X:$X,AA912)</f>
        <v/>
      </c>
      <c r="Y912" s="30">
        <f>IF(O912="","",O912-S912)</f>
        <v/>
      </c>
      <c r="Z912" s="30">
        <f>IF(W912="","",W912-S912)</f>
        <v/>
      </c>
      <c r="AA912" s="24">
        <f>MATCH(J912,Matches!$A:$A,0)</f>
        <v/>
      </c>
      <c r="AB912" s="33" t="n"/>
      <c r="AC912" s="33" t="n">
        <v>1.385561343829031</v>
      </c>
      <c r="AD912" s="24" t="n"/>
      <c r="AE912" s="24" t="n">
        <v>4</v>
      </c>
      <c r="AF912" s="33" t="n"/>
      <c r="AG912" s="33" t="n"/>
    </row>
    <row r="913">
      <c r="A913" s="24" t="inlineStr">
        <is>
          <t>Bristol City|14</t>
        </is>
      </c>
      <c r="B913" s="24" t="inlineStr">
        <is>
          <t>E1</t>
        </is>
      </c>
      <c r="C913" s="24" t="inlineStr">
        <is>
          <t>Championship</t>
        </is>
      </c>
      <c r="D913" s="24" t="inlineStr">
        <is>
          <t>Bristol City</t>
        </is>
      </c>
      <c r="E913" s="24" t="n">
        <v>14</v>
      </c>
      <c r="F913" s="24" t="n">
        <v>4</v>
      </c>
      <c r="G913" s="29" t="n">
        <v>46330.83333333334</v>
      </c>
      <c r="H913" s="24" t="inlineStr">
        <is>
          <t>Wolves</t>
        </is>
      </c>
      <c r="I913" s="24" t="inlineStr">
        <is>
          <t>H</t>
        </is>
      </c>
      <c r="J913" s="24" t="inlineStr">
        <is>
          <t>E1-BristolC-Wolves</t>
        </is>
      </c>
      <c r="K913" s="24" t="n">
        <v>2</v>
      </c>
      <c r="L913" s="11">
        <f>IF(INDEX(Matches!$X:$X,AA913)=0,"",IF(I913="H",INDEX(Matches!$H:$H,AA913),INDEX(Matches!$I:$I,AA913)))</f>
        <v/>
      </c>
      <c r="M913" s="11">
        <f>IF(INDEX(Matches!$X:$X,AA913)=0,"",IF(I913="H",INDEX(Matches!$I:$I,AA913),INDEX(Matches!$H:$H,AA913)))</f>
        <v/>
      </c>
      <c r="N913" s="11">
        <f>IF(L913="","",IF(L913&gt;M913,"W",IF(L913=M913,"D","L")))</f>
        <v/>
      </c>
      <c r="O913" s="11">
        <f>IF(L913="","",IF(L913&gt;M913,3,IF(L913=M913,1,0)))</f>
        <v/>
      </c>
      <c r="P913" s="31">
        <f>IF(I913="H",INDEX(Matches!$L:$L,AA913),INDEX(Matches!$N:$N,AA913))</f>
        <v/>
      </c>
      <c r="Q913" s="31">
        <f>INDEX(Matches!$M:$M,AA913)</f>
        <v/>
      </c>
      <c r="R913" s="31">
        <f>IF(I913="H",INDEX(Matches!$N:$N,AA913),INDEX(Matches!$L:$L,AA913))</f>
        <v/>
      </c>
      <c r="S913" s="33">
        <f>IF(I913="H",INDEX(Matches!$O:$O,AA913),INDEX(Matches!$P:$P,AA913))</f>
        <v/>
      </c>
      <c r="T913" s="33">
        <f>IF(INDEX(Matches!$J:$J,AA913)="","",IF(I913="H",INDEX(Matches!$J:$J,AA913),INDEX(Matches!$K:$K,AA913)))</f>
        <v/>
      </c>
      <c r="U913" s="33">
        <f>IF(INDEX(Matches!$K:$K,AA913)="","",IF(I913="H",INDEX(Matches!$K:$K,AA913),INDEX(Matches!$J:$J,AA913)))</f>
        <v/>
      </c>
      <c r="V913" s="30">
        <f>IF(T913="","",T913-U913)</f>
        <v/>
      </c>
      <c r="W913" s="33">
        <f>IF(I913="H",INDEX(Matches!$T:$T,AA913),INDEX(Matches!$U:$U,AA913))</f>
        <v/>
      </c>
      <c r="X913" s="11">
        <f>INDEX(Matches!$X:$X,AA913)</f>
        <v/>
      </c>
      <c r="Y913" s="30">
        <f>IF(O913="","",O913-S913)</f>
        <v/>
      </c>
      <c r="Z913" s="30">
        <f>IF(W913="","",W913-S913)</f>
        <v/>
      </c>
      <c r="AA913" s="24">
        <f>MATCH(J913,Matches!$A:$A,0)</f>
        <v/>
      </c>
      <c r="AB913" s="33" t="n"/>
      <c r="AC913" s="33" t="n">
        <v>1.190999978918881</v>
      </c>
      <c r="AD913" s="24" t="n"/>
      <c r="AE913" s="24" t="n">
        <v>4</v>
      </c>
      <c r="AF913" s="33" t="n"/>
      <c r="AG913" s="33" t="n"/>
    </row>
    <row r="914">
      <c r="A914" s="24" t="inlineStr">
        <is>
          <t>Bristol City|15</t>
        </is>
      </c>
      <c r="B914" s="24" t="inlineStr">
        <is>
          <t>E1</t>
        </is>
      </c>
      <c r="C914" s="24" t="inlineStr">
        <is>
          <t>Championship</t>
        </is>
      </c>
      <c r="D914" s="24" t="inlineStr">
        <is>
          <t>Bristol City</t>
        </is>
      </c>
      <c r="E914" s="24" t="n">
        <v>15</v>
      </c>
      <c r="F914" s="24" t="n">
        <v>4</v>
      </c>
      <c r="G914" s="29" t="n">
        <v>46333.52083333334</v>
      </c>
      <c r="H914" s="24" t="inlineStr">
        <is>
          <t>Norwich</t>
        </is>
      </c>
      <c r="I914" s="24" t="inlineStr">
        <is>
          <t>H</t>
        </is>
      </c>
      <c r="J914" s="24" t="inlineStr">
        <is>
          <t>E1-BristolC-Norwich</t>
        </is>
      </c>
      <c r="K914" s="24" t="n">
        <v>7</v>
      </c>
      <c r="L914" s="11">
        <f>IF(INDEX(Matches!$X:$X,AA914)=0,"",IF(I914="H",INDEX(Matches!$H:$H,AA914),INDEX(Matches!$I:$I,AA914)))</f>
        <v/>
      </c>
      <c r="M914" s="11">
        <f>IF(INDEX(Matches!$X:$X,AA914)=0,"",IF(I914="H",INDEX(Matches!$I:$I,AA914),INDEX(Matches!$H:$H,AA914)))</f>
        <v/>
      </c>
      <c r="N914" s="11">
        <f>IF(L914="","",IF(L914&gt;M914,"W",IF(L914=M914,"D","L")))</f>
        <v/>
      </c>
      <c r="O914" s="11">
        <f>IF(L914="","",IF(L914&gt;M914,3,IF(L914=M914,1,0)))</f>
        <v/>
      </c>
      <c r="P914" s="31">
        <f>IF(I914="H",INDEX(Matches!$L:$L,AA914),INDEX(Matches!$N:$N,AA914))</f>
        <v/>
      </c>
      <c r="Q914" s="31">
        <f>INDEX(Matches!$M:$M,AA914)</f>
        <v/>
      </c>
      <c r="R914" s="31">
        <f>IF(I914="H",INDEX(Matches!$N:$N,AA914),INDEX(Matches!$L:$L,AA914))</f>
        <v/>
      </c>
      <c r="S914" s="33">
        <f>IF(I914="H",INDEX(Matches!$O:$O,AA914),INDEX(Matches!$P:$P,AA914))</f>
        <v/>
      </c>
      <c r="T914" s="33">
        <f>IF(INDEX(Matches!$J:$J,AA914)="","",IF(I914="H",INDEX(Matches!$J:$J,AA914),INDEX(Matches!$K:$K,AA914)))</f>
        <v/>
      </c>
      <c r="U914" s="33">
        <f>IF(INDEX(Matches!$K:$K,AA914)="","",IF(I914="H",INDEX(Matches!$K:$K,AA914),INDEX(Matches!$J:$J,AA914)))</f>
        <v/>
      </c>
      <c r="V914" s="30">
        <f>IF(T914="","",T914-U914)</f>
        <v/>
      </c>
      <c r="W914" s="33">
        <f>IF(I914="H",INDEX(Matches!$T:$T,AA914),INDEX(Matches!$U:$U,AA914))</f>
        <v/>
      </c>
      <c r="X914" s="11">
        <f>INDEX(Matches!$X:$X,AA914)</f>
        <v/>
      </c>
      <c r="Y914" s="30">
        <f>IF(O914="","",O914-S914)</f>
        <v/>
      </c>
      <c r="Z914" s="30">
        <f>IF(W914="","",W914-S914)</f>
        <v/>
      </c>
      <c r="AA914" s="24">
        <f>MATCH(J914,Matches!$A:$A,0)</f>
        <v/>
      </c>
      <c r="AB914" s="33" t="n"/>
      <c r="AC914" s="33" t="n">
        <v>1.45133923058562</v>
      </c>
      <c r="AD914" s="24" t="n"/>
      <c r="AE914" s="24" t="n">
        <v>4</v>
      </c>
      <c r="AF914" s="33" t="n"/>
      <c r="AG914" s="33" t="n"/>
    </row>
    <row r="915">
      <c r="A915" s="24" t="inlineStr">
        <is>
          <t>Bristol City|16</t>
        </is>
      </c>
      <c r="B915" s="24" t="inlineStr">
        <is>
          <t>E1</t>
        </is>
      </c>
      <c r="C915" s="24" t="inlineStr">
        <is>
          <t>Championship</t>
        </is>
      </c>
      <c r="D915" s="24" t="inlineStr">
        <is>
          <t>Bristol City</t>
        </is>
      </c>
      <c r="E915" s="24" t="n">
        <v>16</v>
      </c>
      <c r="F915" s="24" t="n">
        <v>4</v>
      </c>
      <c r="G915" s="29" t="n">
        <v>46347.625</v>
      </c>
      <c r="H915" s="24" t="inlineStr">
        <is>
          <t>Middlesbrough</t>
        </is>
      </c>
      <c r="I915" s="24" t="inlineStr">
        <is>
          <t>A</t>
        </is>
      </c>
      <c r="J915" s="24" t="inlineStr">
        <is>
          <t>E1-Middlesb-BristolC</t>
        </is>
      </c>
      <c r="K915" s="24" t="n">
        <v>3</v>
      </c>
      <c r="L915" s="11">
        <f>IF(INDEX(Matches!$X:$X,AA915)=0,"",IF(I915="H",INDEX(Matches!$H:$H,AA915),INDEX(Matches!$I:$I,AA915)))</f>
        <v/>
      </c>
      <c r="M915" s="11">
        <f>IF(INDEX(Matches!$X:$X,AA915)=0,"",IF(I915="H",INDEX(Matches!$I:$I,AA915),INDEX(Matches!$H:$H,AA915)))</f>
        <v/>
      </c>
      <c r="N915" s="11">
        <f>IF(L915="","",IF(L915&gt;M915,"W",IF(L915=M915,"D","L")))</f>
        <v/>
      </c>
      <c r="O915" s="11">
        <f>IF(L915="","",IF(L915&gt;M915,3,IF(L915=M915,1,0)))</f>
        <v/>
      </c>
      <c r="P915" s="31">
        <f>IF(I915="H",INDEX(Matches!$L:$L,AA915),INDEX(Matches!$N:$N,AA915))</f>
        <v/>
      </c>
      <c r="Q915" s="31">
        <f>INDEX(Matches!$M:$M,AA915)</f>
        <v/>
      </c>
      <c r="R915" s="31">
        <f>IF(I915="H",INDEX(Matches!$N:$N,AA915),INDEX(Matches!$L:$L,AA915))</f>
        <v/>
      </c>
      <c r="S915" s="33">
        <f>IF(I915="H",INDEX(Matches!$O:$O,AA915),INDEX(Matches!$P:$P,AA915))</f>
        <v/>
      </c>
      <c r="T915" s="33">
        <f>IF(INDEX(Matches!$J:$J,AA915)="","",IF(I915="H",INDEX(Matches!$J:$J,AA915),INDEX(Matches!$K:$K,AA915)))</f>
        <v/>
      </c>
      <c r="U915" s="33">
        <f>IF(INDEX(Matches!$K:$K,AA915)="","",IF(I915="H",INDEX(Matches!$K:$K,AA915),INDEX(Matches!$J:$J,AA915)))</f>
        <v/>
      </c>
      <c r="V915" s="30">
        <f>IF(T915="","",T915-U915)</f>
        <v/>
      </c>
      <c r="W915" s="33">
        <f>IF(I915="H",INDEX(Matches!$T:$T,AA915),INDEX(Matches!$U:$U,AA915))</f>
        <v/>
      </c>
      <c r="X915" s="11">
        <f>INDEX(Matches!$X:$X,AA915)</f>
        <v/>
      </c>
      <c r="Y915" s="30">
        <f>IF(O915="","",O915-S915)</f>
        <v/>
      </c>
      <c r="Z915" s="30">
        <f>IF(W915="","",W915-S915)</f>
        <v/>
      </c>
      <c r="AA915" s="24">
        <f>MATCH(J915,Matches!$A:$A,0)</f>
        <v/>
      </c>
      <c r="AB915" s="33" t="n"/>
      <c r="AC915" s="33" t="n">
        <v>0.9421435125461228</v>
      </c>
      <c r="AD915" s="24" t="n"/>
      <c r="AE915" s="24" t="n">
        <v>4</v>
      </c>
      <c r="AF915" s="33" t="n"/>
      <c r="AG915" s="33" t="n"/>
    </row>
    <row r="916">
      <c r="A916" s="24" t="inlineStr">
        <is>
          <t>Bristol City|17</t>
        </is>
      </c>
      <c r="B916" s="24" t="inlineStr">
        <is>
          <t>E1</t>
        </is>
      </c>
      <c r="C916" s="24" t="inlineStr">
        <is>
          <t>Championship</t>
        </is>
      </c>
      <c r="D916" s="24" t="inlineStr">
        <is>
          <t>Bristol City</t>
        </is>
      </c>
      <c r="E916" s="24" t="n">
        <v>17</v>
      </c>
      <c r="F916" s="24" t="n">
        <v>5</v>
      </c>
      <c r="G916" s="29" t="n">
        <v>46350.82291666666</v>
      </c>
      <c r="H916" s="24" t="inlineStr">
        <is>
          <t>Wrexham</t>
        </is>
      </c>
      <c r="I916" s="24" t="inlineStr">
        <is>
          <t>H</t>
        </is>
      </c>
      <c r="J916" s="24" t="inlineStr">
        <is>
          <t>E1-BristolC-Wrexham</t>
        </is>
      </c>
      <c r="K916" s="24" t="n">
        <v>9</v>
      </c>
      <c r="L916" s="11">
        <f>IF(INDEX(Matches!$X:$X,AA916)=0,"",IF(I916="H",INDEX(Matches!$H:$H,AA916),INDEX(Matches!$I:$I,AA916)))</f>
        <v/>
      </c>
      <c r="M916" s="11">
        <f>IF(INDEX(Matches!$X:$X,AA916)=0,"",IF(I916="H",INDEX(Matches!$I:$I,AA916),INDEX(Matches!$H:$H,AA916)))</f>
        <v/>
      </c>
      <c r="N916" s="11">
        <f>IF(L916="","",IF(L916&gt;M916,"W",IF(L916=M916,"D","L")))</f>
        <v/>
      </c>
      <c r="O916" s="11">
        <f>IF(L916="","",IF(L916&gt;M916,3,IF(L916=M916,1,0)))</f>
        <v/>
      </c>
      <c r="P916" s="31">
        <f>IF(I916="H",INDEX(Matches!$L:$L,AA916),INDEX(Matches!$N:$N,AA916))</f>
        <v/>
      </c>
      <c r="Q916" s="31">
        <f>INDEX(Matches!$M:$M,AA916)</f>
        <v/>
      </c>
      <c r="R916" s="31">
        <f>IF(I916="H",INDEX(Matches!$N:$N,AA916),INDEX(Matches!$L:$L,AA916))</f>
        <v/>
      </c>
      <c r="S916" s="33">
        <f>IF(I916="H",INDEX(Matches!$O:$O,AA916),INDEX(Matches!$P:$P,AA916))</f>
        <v/>
      </c>
      <c r="T916" s="33">
        <f>IF(INDEX(Matches!$J:$J,AA916)="","",IF(I916="H",INDEX(Matches!$J:$J,AA916),INDEX(Matches!$K:$K,AA916)))</f>
        <v/>
      </c>
      <c r="U916" s="33">
        <f>IF(INDEX(Matches!$K:$K,AA916)="","",IF(I916="H",INDEX(Matches!$K:$K,AA916),INDEX(Matches!$J:$J,AA916)))</f>
        <v/>
      </c>
      <c r="V916" s="30">
        <f>IF(T916="","",T916-U916)</f>
        <v/>
      </c>
      <c r="W916" s="33">
        <f>IF(I916="H",INDEX(Matches!$T:$T,AA916),INDEX(Matches!$U:$U,AA916))</f>
        <v/>
      </c>
      <c r="X916" s="11">
        <f>INDEX(Matches!$X:$X,AA916)</f>
        <v/>
      </c>
      <c r="Y916" s="30">
        <f>IF(O916="","",O916-S916)</f>
        <v/>
      </c>
      <c r="Z916" s="30">
        <f>IF(W916="","",W916-S916)</f>
        <v/>
      </c>
      <c r="AA916" s="24">
        <f>MATCH(J916,Matches!$A:$A,0)</f>
        <v/>
      </c>
      <c r="AB916" s="33" t="n"/>
      <c r="AC916" s="33" t="n">
        <v>1.423588190117262</v>
      </c>
      <c r="AD916" s="24" t="n"/>
      <c r="AE916" s="24" t="n">
        <v>5</v>
      </c>
      <c r="AF916" s="33" t="n"/>
      <c r="AG916" s="33" t="n"/>
    </row>
    <row r="917">
      <c r="A917" s="24" t="inlineStr">
        <is>
          <t>Bristol City|18</t>
        </is>
      </c>
      <c r="B917" s="24" t="inlineStr">
        <is>
          <t>E1</t>
        </is>
      </c>
      <c r="C917" s="24" t="inlineStr">
        <is>
          <t>Championship</t>
        </is>
      </c>
      <c r="D917" s="24" t="inlineStr">
        <is>
          <t>Bristol City</t>
        </is>
      </c>
      <c r="E917" s="24" t="n">
        <v>18</v>
      </c>
      <c r="F917" s="24" t="n">
        <v>5</v>
      </c>
      <c r="G917" s="29" t="n">
        <v>46354.625</v>
      </c>
      <c r="H917" s="24" t="inlineStr">
        <is>
          <t>West Brom</t>
        </is>
      </c>
      <c r="I917" s="24" t="inlineStr">
        <is>
          <t>A</t>
        </is>
      </c>
      <c r="J917" s="24" t="inlineStr">
        <is>
          <t>E1-WestBrom-BristolC</t>
        </is>
      </c>
      <c r="K917" s="24" t="n">
        <v>13</v>
      </c>
      <c r="L917" s="11">
        <f>IF(INDEX(Matches!$X:$X,AA917)=0,"",IF(I917="H",INDEX(Matches!$H:$H,AA917),INDEX(Matches!$I:$I,AA917)))</f>
        <v/>
      </c>
      <c r="M917" s="11">
        <f>IF(INDEX(Matches!$X:$X,AA917)=0,"",IF(I917="H",INDEX(Matches!$I:$I,AA917),INDEX(Matches!$H:$H,AA917)))</f>
        <v/>
      </c>
      <c r="N917" s="11">
        <f>IF(L917="","",IF(L917&gt;M917,"W",IF(L917=M917,"D","L")))</f>
        <v/>
      </c>
      <c r="O917" s="11">
        <f>IF(L917="","",IF(L917&gt;M917,3,IF(L917=M917,1,0)))</f>
        <v/>
      </c>
      <c r="P917" s="31">
        <f>IF(I917="H",INDEX(Matches!$L:$L,AA917),INDEX(Matches!$N:$N,AA917))</f>
        <v/>
      </c>
      <c r="Q917" s="31">
        <f>INDEX(Matches!$M:$M,AA917)</f>
        <v/>
      </c>
      <c r="R917" s="31">
        <f>IF(I917="H",INDEX(Matches!$N:$N,AA917),INDEX(Matches!$L:$L,AA917))</f>
        <v/>
      </c>
      <c r="S917" s="33">
        <f>IF(I917="H",INDEX(Matches!$O:$O,AA917),INDEX(Matches!$P:$P,AA917))</f>
        <v/>
      </c>
      <c r="T917" s="33">
        <f>IF(INDEX(Matches!$J:$J,AA917)="","",IF(I917="H",INDEX(Matches!$J:$J,AA917),INDEX(Matches!$K:$K,AA917)))</f>
        <v/>
      </c>
      <c r="U917" s="33">
        <f>IF(INDEX(Matches!$K:$K,AA917)="","",IF(I917="H",INDEX(Matches!$K:$K,AA917),INDEX(Matches!$J:$J,AA917)))</f>
        <v/>
      </c>
      <c r="V917" s="30">
        <f>IF(T917="","",T917-U917)</f>
        <v/>
      </c>
      <c r="W917" s="33">
        <f>IF(I917="H",INDEX(Matches!$T:$T,AA917),INDEX(Matches!$U:$U,AA917))</f>
        <v/>
      </c>
      <c r="X917" s="11">
        <f>INDEX(Matches!$X:$X,AA917)</f>
        <v/>
      </c>
      <c r="Y917" s="30">
        <f>IF(O917="","",O917-S917)</f>
        <v/>
      </c>
      <c r="Z917" s="30">
        <f>IF(W917="","",W917-S917)</f>
        <v/>
      </c>
      <c r="AA917" s="24">
        <f>MATCH(J917,Matches!$A:$A,0)</f>
        <v/>
      </c>
      <c r="AB917" s="33" t="n"/>
      <c r="AC917" s="33" t="n">
        <v>1.151285224894933</v>
      </c>
      <c r="AD917" s="24" t="n"/>
      <c r="AE917" s="24" t="n">
        <v>5</v>
      </c>
      <c r="AF917" s="33" t="n"/>
      <c r="AG917" s="33" t="n"/>
    </row>
    <row r="918">
      <c r="A918" s="24" t="inlineStr">
        <is>
          <t>Bristol City|19</t>
        </is>
      </c>
      <c r="B918" s="24" t="inlineStr">
        <is>
          <t>E1</t>
        </is>
      </c>
      <c r="C918" s="24" t="inlineStr">
        <is>
          <t>Championship</t>
        </is>
      </c>
      <c r="D918" s="24" t="inlineStr">
        <is>
          <t>Bristol City</t>
        </is>
      </c>
      <c r="E918" s="24" t="n">
        <v>19</v>
      </c>
      <c r="F918" s="24" t="n">
        <v>5</v>
      </c>
      <c r="G918" s="29" t="n">
        <v>46361.52083333334</v>
      </c>
      <c r="H918" s="24" t="inlineStr">
        <is>
          <t>Swansea</t>
        </is>
      </c>
      <c r="I918" s="24" t="inlineStr">
        <is>
          <t>H</t>
        </is>
      </c>
      <c r="J918" s="24" t="inlineStr">
        <is>
          <t>E1-BristolC-Swansea</t>
        </is>
      </c>
      <c r="K918" s="24" t="n">
        <v>15</v>
      </c>
      <c r="L918" s="11">
        <f>IF(INDEX(Matches!$X:$X,AA918)=0,"",IF(I918="H",INDEX(Matches!$H:$H,AA918),INDEX(Matches!$I:$I,AA918)))</f>
        <v/>
      </c>
      <c r="M918" s="11">
        <f>IF(INDEX(Matches!$X:$X,AA918)=0,"",IF(I918="H",INDEX(Matches!$I:$I,AA918),INDEX(Matches!$H:$H,AA918)))</f>
        <v/>
      </c>
      <c r="N918" s="11">
        <f>IF(L918="","",IF(L918&gt;M918,"W",IF(L918=M918,"D","L")))</f>
        <v/>
      </c>
      <c r="O918" s="11">
        <f>IF(L918="","",IF(L918&gt;M918,3,IF(L918=M918,1,0)))</f>
        <v/>
      </c>
      <c r="P918" s="31">
        <f>IF(I918="H",INDEX(Matches!$L:$L,AA918),INDEX(Matches!$N:$N,AA918))</f>
        <v/>
      </c>
      <c r="Q918" s="31">
        <f>INDEX(Matches!$M:$M,AA918)</f>
        <v/>
      </c>
      <c r="R918" s="31">
        <f>IF(I918="H",INDEX(Matches!$N:$N,AA918),INDEX(Matches!$L:$L,AA918))</f>
        <v/>
      </c>
      <c r="S918" s="33">
        <f>IF(I918="H",INDEX(Matches!$O:$O,AA918),INDEX(Matches!$P:$P,AA918))</f>
        <v/>
      </c>
      <c r="T918" s="33">
        <f>IF(INDEX(Matches!$J:$J,AA918)="","",IF(I918="H",INDEX(Matches!$J:$J,AA918),INDEX(Matches!$K:$K,AA918)))</f>
        <v/>
      </c>
      <c r="U918" s="33">
        <f>IF(INDEX(Matches!$K:$K,AA918)="","",IF(I918="H",INDEX(Matches!$K:$K,AA918),INDEX(Matches!$J:$J,AA918)))</f>
        <v/>
      </c>
      <c r="V918" s="30">
        <f>IF(T918="","",T918-U918)</f>
        <v/>
      </c>
      <c r="W918" s="33">
        <f>IF(I918="H",INDEX(Matches!$T:$T,AA918),INDEX(Matches!$U:$U,AA918))</f>
        <v/>
      </c>
      <c r="X918" s="11">
        <f>INDEX(Matches!$X:$X,AA918)</f>
        <v/>
      </c>
      <c r="Y918" s="30">
        <f>IF(O918="","",O918-S918)</f>
        <v/>
      </c>
      <c r="Z918" s="30">
        <f>IF(W918="","",W918-S918)</f>
        <v/>
      </c>
      <c r="AA918" s="24">
        <f>MATCH(J918,Matches!$A:$A,0)</f>
        <v/>
      </c>
      <c r="AB918" s="33" t="n"/>
      <c r="AC918" s="33" t="n">
        <v>1.52622997033341</v>
      </c>
      <c r="AD918" s="24" t="n"/>
      <c r="AE918" s="24" t="n">
        <v>5</v>
      </c>
      <c r="AF918" s="33" t="n"/>
      <c r="AG918" s="33" t="n"/>
    </row>
    <row r="919">
      <c r="A919" s="24" t="inlineStr">
        <is>
          <t>Bristol City|20</t>
        </is>
      </c>
      <c r="B919" s="24" t="inlineStr">
        <is>
          <t>E1</t>
        </is>
      </c>
      <c r="C919" s="24" t="inlineStr">
        <is>
          <t>Championship</t>
        </is>
      </c>
      <c r="D919" s="24" t="inlineStr">
        <is>
          <t>Bristol City</t>
        </is>
      </c>
      <c r="E919" s="24" t="n">
        <v>20</v>
      </c>
      <c r="F919" s="24" t="n">
        <v>5</v>
      </c>
      <c r="G919" s="29" t="n">
        <v>46365.82291666666</v>
      </c>
      <c r="H919" s="24" t="inlineStr">
        <is>
          <t>Derby</t>
        </is>
      </c>
      <c r="I919" s="24" t="inlineStr">
        <is>
          <t>A</t>
        </is>
      </c>
      <c r="J919" s="24" t="inlineStr">
        <is>
          <t>E1-Derby-BristolC</t>
        </is>
      </c>
      <c r="K919" s="24" t="n">
        <v>12</v>
      </c>
      <c r="L919" s="11">
        <f>IF(INDEX(Matches!$X:$X,AA919)=0,"",IF(I919="H",INDEX(Matches!$H:$H,AA919),INDEX(Matches!$I:$I,AA919)))</f>
        <v/>
      </c>
      <c r="M919" s="11">
        <f>IF(INDEX(Matches!$X:$X,AA919)=0,"",IF(I919="H",INDEX(Matches!$I:$I,AA919),INDEX(Matches!$H:$H,AA919)))</f>
        <v/>
      </c>
      <c r="N919" s="11">
        <f>IF(L919="","",IF(L919&gt;M919,"W",IF(L919=M919,"D","L")))</f>
        <v/>
      </c>
      <c r="O919" s="11">
        <f>IF(L919="","",IF(L919&gt;M919,3,IF(L919=M919,1,0)))</f>
        <v/>
      </c>
      <c r="P919" s="31">
        <f>IF(I919="H",INDEX(Matches!$L:$L,AA919),INDEX(Matches!$N:$N,AA919))</f>
        <v/>
      </c>
      <c r="Q919" s="31">
        <f>INDEX(Matches!$M:$M,AA919)</f>
        <v/>
      </c>
      <c r="R919" s="31">
        <f>IF(I919="H",INDEX(Matches!$N:$N,AA919),INDEX(Matches!$L:$L,AA919))</f>
        <v/>
      </c>
      <c r="S919" s="33">
        <f>IF(I919="H",INDEX(Matches!$O:$O,AA919),INDEX(Matches!$P:$P,AA919))</f>
        <v/>
      </c>
      <c r="T919" s="33">
        <f>IF(INDEX(Matches!$J:$J,AA919)="","",IF(I919="H",INDEX(Matches!$J:$J,AA919),INDEX(Matches!$K:$K,AA919)))</f>
        <v/>
      </c>
      <c r="U919" s="33">
        <f>IF(INDEX(Matches!$K:$K,AA919)="","",IF(I919="H",INDEX(Matches!$K:$K,AA919),INDEX(Matches!$J:$J,AA919)))</f>
        <v/>
      </c>
      <c r="V919" s="30">
        <f>IF(T919="","",T919-U919)</f>
        <v/>
      </c>
      <c r="W919" s="33">
        <f>IF(I919="H",INDEX(Matches!$T:$T,AA919),INDEX(Matches!$U:$U,AA919))</f>
        <v/>
      </c>
      <c r="X919" s="11">
        <f>INDEX(Matches!$X:$X,AA919)</f>
        <v/>
      </c>
      <c r="Y919" s="30">
        <f>IF(O919="","",O919-S919)</f>
        <v/>
      </c>
      <c r="Z919" s="30">
        <f>IF(W919="","",W919-S919)</f>
        <v/>
      </c>
      <c r="AA919" s="24">
        <f>MATCH(J919,Matches!$A:$A,0)</f>
        <v/>
      </c>
      <c r="AB919" s="33" t="n"/>
      <c r="AC919" s="33" t="n">
        <v>1.209302249764843</v>
      </c>
      <c r="AD919" s="24" t="n"/>
      <c r="AE919" s="24" t="n">
        <v>5</v>
      </c>
      <c r="AF919" s="33" t="n"/>
      <c r="AG919" s="33" t="n"/>
    </row>
    <row r="920">
      <c r="A920" s="24" t="inlineStr">
        <is>
          <t>Bristol City|21</t>
        </is>
      </c>
      <c r="B920" s="24" t="inlineStr">
        <is>
          <t>E1</t>
        </is>
      </c>
      <c r="C920" s="24" t="inlineStr">
        <is>
          <t>Championship</t>
        </is>
      </c>
      <c r="D920" s="24" t="inlineStr">
        <is>
          <t>Bristol City</t>
        </is>
      </c>
      <c r="E920" s="24" t="n">
        <v>21</v>
      </c>
      <c r="F920" s="24" t="n">
        <v>6</v>
      </c>
      <c r="G920" s="29" t="n">
        <v>46368.625</v>
      </c>
      <c r="H920" s="24" t="inlineStr">
        <is>
          <t>West Ham</t>
        </is>
      </c>
      <c r="I920" s="24" t="inlineStr">
        <is>
          <t>A</t>
        </is>
      </c>
      <c r="J920" s="24" t="inlineStr">
        <is>
          <t>E1-WestHam-BristolC</t>
        </is>
      </c>
      <c r="K920" s="24" t="n">
        <v>1</v>
      </c>
      <c r="L920" s="11">
        <f>IF(INDEX(Matches!$X:$X,AA920)=0,"",IF(I920="H",INDEX(Matches!$H:$H,AA920),INDEX(Matches!$I:$I,AA920)))</f>
        <v/>
      </c>
      <c r="M920" s="11">
        <f>IF(INDEX(Matches!$X:$X,AA920)=0,"",IF(I920="H",INDEX(Matches!$I:$I,AA920),INDEX(Matches!$H:$H,AA920)))</f>
        <v/>
      </c>
      <c r="N920" s="11">
        <f>IF(L920="","",IF(L920&gt;M920,"W",IF(L920=M920,"D","L")))</f>
        <v/>
      </c>
      <c r="O920" s="11">
        <f>IF(L920="","",IF(L920&gt;M920,3,IF(L920=M920,1,0)))</f>
        <v/>
      </c>
      <c r="P920" s="31">
        <f>IF(I920="H",INDEX(Matches!$L:$L,AA920),INDEX(Matches!$N:$N,AA920))</f>
        <v/>
      </c>
      <c r="Q920" s="31">
        <f>INDEX(Matches!$M:$M,AA920)</f>
        <v/>
      </c>
      <c r="R920" s="31">
        <f>IF(I920="H",INDEX(Matches!$N:$N,AA920),INDEX(Matches!$L:$L,AA920))</f>
        <v/>
      </c>
      <c r="S920" s="33">
        <f>IF(I920="H",INDEX(Matches!$O:$O,AA920),INDEX(Matches!$P:$P,AA920))</f>
        <v/>
      </c>
      <c r="T920" s="33">
        <f>IF(INDEX(Matches!$J:$J,AA920)="","",IF(I920="H",INDEX(Matches!$J:$J,AA920),INDEX(Matches!$K:$K,AA920)))</f>
        <v/>
      </c>
      <c r="U920" s="33">
        <f>IF(INDEX(Matches!$K:$K,AA920)="","",IF(I920="H",INDEX(Matches!$K:$K,AA920),INDEX(Matches!$J:$J,AA920)))</f>
        <v/>
      </c>
      <c r="V920" s="30">
        <f>IF(T920="","",T920-U920)</f>
        <v/>
      </c>
      <c r="W920" s="33">
        <f>IF(I920="H",INDEX(Matches!$T:$T,AA920),INDEX(Matches!$U:$U,AA920))</f>
        <v/>
      </c>
      <c r="X920" s="11">
        <f>INDEX(Matches!$X:$X,AA920)</f>
        <v/>
      </c>
      <c r="Y920" s="30">
        <f>IF(O920="","",O920-S920)</f>
        <v/>
      </c>
      <c r="Z920" s="30">
        <f>IF(W920="","",W920-S920)</f>
        <v/>
      </c>
      <c r="AA920" s="24">
        <f>MATCH(J920,Matches!$A:$A,0)</f>
        <v/>
      </c>
      <c r="AB920" s="33" t="n"/>
      <c r="AC920" s="33" t="n">
        <v>0.6950651419162397</v>
      </c>
      <c r="AD920" s="24" t="n"/>
      <c r="AE920" s="24" t="n">
        <v>6</v>
      </c>
      <c r="AF920" s="33" t="n"/>
      <c r="AG920" s="33" t="n"/>
    </row>
    <row r="921">
      <c r="A921" s="24" t="inlineStr">
        <is>
          <t>Bristol City|22</t>
        </is>
      </c>
      <c r="B921" s="24" t="inlineStr">
        <is>
          <t>E1</t>
        </is>
      </c>
      <c r="C921" s="24" t="inlineStr">
        <is>
          <t>Championship</t>
        </is>
      </c>
      <c r="D921" s="24" t="inlineStr">
        <is>
          <t>Bristol City</t>
        </is>
      </c>
      <c r="E921" s="24" t="n">
        <v>22</v>
      </c>
      <c r="F921" s="24" t="n">
        <v>6</v>
      </c>
      <c r="G921" s="29" t="n">
        <v>46375.52083333334</v>
      </c>
      <c r="H921" s="24" t="inlineStr">
        <is>
          <t>Cardiff</t>
        </is>
      </c>
      <c r="I921" s="24" t="inlineStr">
        <is>
          <t>H</t>
        </is>
      </c>
      <c r="J921" s="24" t="inlineStr">
        <is>
          <t>E1-BristolC-Cardiff</t>
        </is>
      </c>
      <c r="K921" s="24" t="n">
        <v>21</v>
      </c>
      <c r="L921" s="11">
        <f>IF(INDEX(Matches!$X:$X,AA921)=0,"",IF(I921="H",INDEX(Matches!$H:$H,AA921),INDEX(Matches!$I:$I,AA921)))</f>
        <v/>
      </c>
      <c r="M921" s="11">
        <f>IF(INDEX(Matches!$X:$X,AA921)=0,"",IF(I921="H",INDEX(Matches!$I:$I,AA921),INDEX(Matches!$H:$H,AA921)))</f>
        <v/>
      </c>
      <c r="N921" s="11">
        <f>IF(L921="","",IF(L921&gt;M921,"W",IF(L921=M921,"D","L")))</f>
        <v/>
      </c>
      <c r="O921" s="11">
        <f>IF(L921="","",IF(L921&gt;M921,3,IF(L921=M921,1,0)))</f>
        <v/>
      </c>
      <c r="P921" s="31">
        <f>IF(I921="H",INDEX(Matches!$L:$L,AA921),INDEX(Matches!$N:$N,AA921))</f>
        <v/>
      </c>
      <c r="Q921" s="31">
        <f>INDEX(Matches!$M:$M,AA921)</f>
        <v/>
      </c>
      <c r="R921" s="31">
        <f>IF(I921="H",INDEX(Matches!$N:$N,AA921),INDEX(Matches!$L:$L,AA921))</f>
        <v/>
      </c>
      <c r="S921" s="33">
        <f>IF(I921="H",INDEX(Matches!$O:$O,AA921),INDEX(Matches!$P:$P,AA921))</f>
        <v/>
      </c>
      <c r="T921" s="33">
        <f>IF(INDEX(Matches!$J:$J,AA921)="","",IF(I921="H",INDEX(Matches!$J:$J,AA921),INDEX(Matches!$K:$K,AA921)))</f>
        <v/>
      </c>
      <c r="U921" s="33">
        <f>IF(INDEX(Matches!$K:$K,AA921)="","",IF(I921="H",INDEX(Matches!$K:$K,AA921),INDEX(Matches!$J:$J,AA921)))</f>
        <v/>
      </c>
      <c r="V921" s="30">
        <f>IF(T921="","",T921-U921)</f>
        <v/>
      </c>
      <c r="W921" s="33">
        <f>IF(I921="H",INDEX(Matches!$T:$T,AA921),INDEX(Matches!$U:$U,AA921))</f>
        <v/>
      </c>
      <c r="X921" s="11">
        <f>INDEX(Matches!$X:$X,AA921)</f>
        <v/>
      </c>
      <c r="Y921" s="30">
        <f>IF(O921="","",O921-S921)</f>
        <v/>
      </c>
      <c r="Z921" s="30">
        <f>IF(W921="","",W921-S921)</f>
        <v/>
      </c>
      <c r="AA921" s="24">
        <f>MATCH(J921,Matches!$A:$A,0)</f>
        <v/>
      </c>
      <c r="AB921" s="33" t="n"/>
      <c r="AC921" s="33" t="n">
        <v>1.672655961145406</v>
      </c>
      <c r="AD921" s="24" t="n"/>
      <c r="AE921" s="24" t="n">
        <v>6</v>
      </c>
      <c r="AF921" s="33" t="n"/>
      <c r="AG921" s="33" t="n"/>
    </row>
    <row r="922">
      <c r="A922" s="24" t="inlineStr">
        <is>
          <t>Bristol City|23</t>
        </is>
      </c>
      <c r="B922" s="24" t="inlineStr">
        <is>
          <t>E1</t>
        </is>
      </c>
      <c r="C922" s="24" t="inlineStr">
        <is>
          <t>Championship</t>
        </is>
      </c>
      <c r="D922" s="24" t="inlineStr">
        <is>
          <t>Bristol City</t>
        </is>
      </c>
      <c r="E922" s="24" t="n">
        <v>23</v>
      </c>
      <c r="F922" s="24" t="n">
        <v>6</v>
      </c>
      <c r="G922" s="29" t="n">
        <v>46382.625</v>
      </c>
      <c r="H922" s="24" t="inlineStr">
        <is>
          <t>QPR</t>
        </is>
      </c>
      <c r="I922" s="24" t="inlineStr">
        <is>
          <t>A</t>
        </is>
      </c>
      <c r="J922" s="24" t="inlineStr">
        <is>
          <t>E1-QPR-BristolC</t>
        </is>
      </c>
      <c r="K922" s="24" t="n">
        <v>17</v>
      </c>
      <c r="L922" s="11">
        <f>IF(INDEX(Matches!$X:$X,AA922)=0,"",IF(I922="H",INDEX(Matches!$H:$H,AA922),INDEX(Matches!$I:$I,AA922)))</f>
        <v/>
      </c>
      <c r="M922" s="11">
        <f>IF(INDEX(Matches!$X:$X,AA922)=0,"",IF(I922="H",INDEX(Matches!$I:$I,AA922),INDEX(Matches!$H:$H,AA922)))</f>
        <v/>
      </c>
      <c r="N922" s="11">
        <f>IF(L922="","",IF(L922&gt;M922,"W",IF(L922=M922,"D","L")))</f>
        <v/>
      </c>
      <c r="O922" s="11">
        <f>IF(L922="","",IF(L922&gt;M922,3,IF(L922=M922,1,0)))</f>
        <v/>
      </c>
      <c r="P922" s="31">
        <f>IF(I922="H",INDEX(Matches!$L:$L,AA922),INDEX(Matches!$N:$N,AA922))</f>
        <v/>
      </c>
      <c r="Q922" s="31">
        <f>INDEX(Matches!$M:$M,AA922)</f>
        <v/>
      </c>
      <c r="R922" s="31">
        <f>IF(I922="H",INDEX(Matches!$N:$N,AA922),INDEX(Matches!$L:$L,AA922))</f>
        <v/>
      </c>
      <c r="S922" s="33">
        <f>IF(I922="H",INDEX(Matches!$O:$O,AA922),INDEX(Matches!$P:$P,AA922))</f>
        <v/>
      </c>
      <c r="T922" s="33">
        <f>IF(INDEX(Matches!$J:$J,AA922)="","",IF(I922="H",INDEX(Matches!$J:$J,AA922),INDEX(Matches!$K:$K,AA922)))</f>
        <v/>
      </c>
      <c r="U922" s="33">
        <f>IF(INDEX(Matches!$K:$K,AA922)="","",IF(I922="H",INDEX(Matches!$K:$K,AA922),INDEX(Matches!$J:$J,AA922)))</f>
        <v/>
      </c>
      <c r="V922" s="30">
        <f>IF(T922="","",T922-U922)</f>
        <v/>
      </c>
      <c r="W922" s="33">
        <f>IF(I922="H",INDEX(Matches!$T:$T,AA922),INDEX(Matches!$U:$U,AA922))</f>
        <v/>
      </c>
      <c r="X922" s="11">
        <f>INDEX(Matches!$X:$X,AA922)</f>
        <v/>
      </c>
      <c r="Y922" s="30">
        <f>IF(O922="","",O922-S922)</f>
        <v/>
      </c>
      <c r="Z922" s="30">
        <f>IF(W922="","",W922-S922)</f>
        <v/>
      </c>
      <c r="AA922" s="24">
        <f>MATCH(J922,Matches!$A:$A,0)</f>
        <v/>
      </c>
      <c r="AB922" s="33" t="n"/>
      <c r="AC922" s="33" t="n">
        <v>1.209497102043128</v>
      </c>
      <c r="AD922" s="24" t="n"/>
      <c r="AE922" s="24" t="n">
        <v>6</v>
      </c>
      <c r="AF922" s="33" t="n"/>
      <c r="AG922" s="33" t="n"/>
    </row>
    <row r="923">
      <c r="A923" s="24" t="inlineStr">
        <is>
          <t>Bristol City|24</t>
        </is>
      </c>
      <c r="B923" s="24" t="inlineStr">
        <is>
          <t>E1</t>
        </is>
      </c>
      <c r="C923" s="24" t="inlineStr">
        <is>
          <t>Championship</t>
        </is>
      </c>
      <c r="D923" s="24" t="inlineStr">
        <is>
          <t>Bristol City</t>
        </is>
      </c>
      <c r="E923" s="24" t="n">
        <v>24</v>
      </c>
      <c r="F923" s="24" t="n">
        <v>6</v>
      </c>
      <c r="G923" s="29" t="n">
        <v>46385.82291666666</v>
      </c>
      <c r="H923" s="24" t="inlineStr">
        <is>
          <t>Stoke</t>
        </is>
      </c>
      <c r="I923" s="24" t="inlineStr">
        <is>
          <t>H</t>
        </is>
      </c>
      <c r="J923" s="24" t="inlineStr">
        <is>
          <t>E1-BristolC-Stoke</t>
        </is>
      </c>
      <c r="K923" s="24" t="n">
        <v>11</v>
      </c>
      <c r="L923" s="11">
        <f>IF(INDEX(Matches!$X:$X,AA923)=0,"",IF(I923="H",INDEX(Matches!$H:$H,AA923),INDEX(Matches!$I:$I,AA923)))</f>
        <v/>
      </c>
      <c r="M923" s="11">
        <f>IF(INDEX(Matches!$X:$X,AA923)=0,"",IF(I923="H",INDEX(Matches!$I:$I,AA923),INDEX(Matches!$H:$H,AA923)))</f>
        <v/>
      </c>
      <c r="N923" s="11">
        <f>IF(L923="","",IF(L923&gt;M923,"W",IF(L923=M923,"D","L")))</f>
        <v/>
      </c>
      <c r="O923" s="11">
        <f>IF(L923="","",IF(L923&gt;M923,3,IF(L923=M923,1,0)))</f>
        <v/>
      </c>
      <c r="P923" s="31">
        <f>IF(I923="H",INDEX(Matches!$L:$L,AA923),INDEX(Matches!$N:$N,AA923))</f>
        <v/>
      </c>
      <c r="Q923" s="31">
        <f>INDEX(Matches!$M:$M,AA923)</f>
        <v/>
      </c>
      <c r="R923" s="31">
        <f>IF(I923="H",INDEX(Matches!$N:$N,AA923),INDEX(Matches!$L:$L,AA923))</f>
        <v/>
      </c>
      <c r="S923" s="33">
        <f>IF(I923="H",INDEX(Matches!$O:$O,AA923),INDEX(Matches!$P:$P,AA923))</f>
        <v/>
      </c>
      <c r="T923" s="33">
        <f>IF(INDEX(Matches!$J:$J,AA923)="","",IF(I923="H",INDEX(Matches!$J:$J,AA923),INDEX(Matches!$K:$K,AA923)))</f>
        <v/>
      </c>
      <c r="U923" s="33">
        <f>IF(INDEX(Matches!$K:$K,AA923)="","",IF(I923="H",INDEX(Matches!$K:$K,AA923),INDEX(Matches!$J:$J,AA923)))</f>
        <v/>
      </c>
      <c r="V923" s="30">
        <f>IF(T923="","",T923-U923)</f>
        <v/>
      </c>
      <c r="W923" s="33">
        <f>IF(I923="H",INDEX(Matches!$T:$T,AA923),INDEX(Matches!$U:$U,AA923))</f>
        <v/>
      </c>
      <c r="X923" s="11">
        <f>INDEX(Matches!$X:$X,AA923)</f>
        <v/>
      </c>
      <c r="Y923" s="30">
        <f>IF(O923="","",O923-S923)</f>
        <v/>
      </c>
      <c r="Z923" s="30">
        <f>IF(W923="","",W923-S923)</f>
        <v/>
      </c>
      <c r="AA923" s="24">
        <f>MATCH(J923,Matches!$A:$A,0)</f>
        <v/>
      </c>
      <c r="AB923" s="33" t="n"/>
      <c r="AC923" s="33" t="n">
        <v>1.529604988339151</v>
      </c>
      <c r="AD923" s="24" t="n"/>
      <c r="AE923" s="24" t="n">
        <v>6</v>
      </c>
      <c r="AF923" s="33" t="n"/>
      <c r="AG923" s="33" t="n"/>
    </row>
    <row r="924">
      <c r="A924" s="24" t="inlineStr">
        <is>
          <t>Bristol City|25</t>
        </is>
      </c>
      <c r="B924" s="24" t="inlineStr">
        <is>
          <t>E1</t>
        </is>
      </c>
      <c r="C924" s="24" t="inlineStr">
        <is>
          <t>Championship</t>
        </is>
      </c>
      <c r="D924" s="24" t="inlineStr">
        <is>
          <t>Bristol City</t>
        </is>
      </c>
      <c r="E924" s="24" t="n">
        <v>25</v>
      </c>
      <c r="F924" s="24" t="n">
        <v>7</v>
      </c>
      <c r="G924" s="29" t="n">
        <v>46388.625</v>
      </c>
      <c r="H924" s="24" t="inlineStr">
        <is>
          <t>West Ham</t>
        </is>
      </c>
      <c r="I924" s="24" t="inlineStr">
        <is>
          <t>H</t>
        </is>
      </c>
      <c r="J924" s="24" t="inlineStr">
        <is>
          <t>E1-BristolC-WestHam</t>
        </is>
      </c>
      <c r="K924" s="24" t="n">
        <v>1</v>
      </c>
      <c r="L924" s="11">
        <f>IF(INDEX(Matches!$X:$X,AA924)=0,"",IF(I924="H",INDEX(Matches!$H:$H,AA924),INDEX(Matches!$I:$I,AA924)))</f>
        <v/>
      </c>
      <c r="M924" s="11">
        <f>IF(INDEX(Matches!$X:$X,AA924)=0,"",IF(I924="H",INDEX(Matches!$I:$I,AA924),INDEX(Matches!$H:$H,AA924)))</f>
        <v/>
      </c>
      <c r="N924" s="11">
        <f>IF(L924="","",IF(L924&gt;M924,"W",IF(L924=M924,"D","L")))</f>
        <v/>
      </c>
      <c r="O924" s="11">
        <f>IF(L924="","",IF(L924&gt;M924,3,IF(L924=M924,1,0)))</f>
        <v/>
      </c>
      <c r="P924" s="31">
        <f>IF(I924="H",INDEX(Matches!$L:$L,AA924),INDEX(Matches!$N:$N,AA924))</f>
        <v/>
      </c>
      <c r="Q924" s="31">
        <f>INDEX(Matches!$M:$M,AA924)</f>
        <v/>
      </c>
      <c r="R924" s="31">
        <f>IF(I924="H",INDEX(Matches!$N:$N,AA924),INDEX(Matches!$L:$L,AA924))</f>
        <v/>
      </c>
      <c r="S924" s="33">
        <f>IF(I924="H",INDEX(Matches!$O:$O,AA924),INDEX(Matches!$P:$P,AA924))</f>
        <v/>
      </c>
      <c r="T924" s="33">
        <f>IF(INDEX(Matches!$J:$J,AA924)="","",IF(I924="H",INDEX(Matches!$J:$J,AA924),INDEX(Matches!$K:$K,AA924)))</f>
        <v/>
      </c>
      <c r="U924" s="33">
        <f>IF(INDEX(Matches!$K:$K,AA924)="","",IF(I924="H",INDEX(Matches!$K:$K,AA924),INDEX(Matches!$J:$J,AA924)))</f>
        <v/>
      </c>
      <c r="V924" s="30">
        <f>IF(T924="","",T924-U924)</f>
        <v/>
      </c>
      <c r="W924" s="33">
        <f>IF(I924="H",INDEX(Matches!$T:$T,AA924),INDEX(Matches!$U:$U,AA924))</f>
        <v/>
      </c>
      <c r="X924" s="11">
        <f>INDEX(Matches!$X:$X,AA924)</f>
        <v/>
      </c>
      <c r="Y924" s="30">
        <f>IF(O924="","",O924-S924)</f>
        <v/>
      </c>
      <c r="Z924" s="30">
        <f>IF(W924="","",W924-S924)</f>
        <v/>
      </c>
      <c r="AA924" s="24">
        <f>MATCH(J924,Matches!$A:$A,0)</f>
        <v/>
      </c>
      <c r="AB924" s="33" t="n"/>
      <c r="AC924" s="33" t="n">
        <v>0.9990902691559758</v>
      </c>
      <c r="AD924" s="24" t="n"/>
      <c r="AE924" s="24" t="n">
        <v>7</v>
      </c>
      <c r="AF924" s="33" t="n"/>
      <c r="AG924" s="33" t="n"/>
    </row>
    <row r="925">
      <c r="A925" s="24" t="inlineStr">
        <is>
          <t>Bristol City|26</t>
        </is>
      </c>
      <c r="B925" s="24" t="inlineStr">
        <is>
          <t>E1</t>
        </is>
      </c>
      <c r="C925" s="24" t="inlineStr">
        <is>
          <t>Championship</t>
        </is>
      </c>
      <c r="D925" s="24" t="inlineStr">
        <is>
          <t>Bristol City</t>
        </is>
      </c>
      <c r="E925" s="24" t="n">
        <v>26</v>
      </c>
      <c r="F925" s="24" t="n">
        <v>7</v>
      </c>
      <c r="G925" s="29" t="n">
        <v>46403.625</v>
      </c>
      <c r="H925" s="24" t="inlineStr">
        <is>
          <t>Sheffield United</t>
        </is>
      </c>
      <c r="I925" s="24" t="inlineStr">
        <is>
          <t>A</t>
        </is>
      </c>
      <c r="J925" s="24" t="inlineStr">
        <is>
          <t>E1-Sheffiel-BristolC</t>
        </is>
      </c>
      <c r="K925" s="24" t="n">
        <v>8</v>
      </c>
      <c r="L925" s="11">
        <f>IF(INDEX(Matches!$X:$X,AA925)=0,"",IF(I925="H",INDEX(Matches!$H:$H,AA925),INDEX(Matches!$I:$I,AA925)))</f>
        <v/>
      </c>
      <c r="M925" s="11">
        <f>IF(INDEX(Matches!$X:$X,AA925)=0,"",IF(I925="H",INDEX(Matches!$I:$I,AA925),INDEX(Matches!$H:$H,AA925)))</f>
        <v/>
      </c>
      <c r="N925" s="11">
        <f>IF(L925="","",IF(L925&gt;M925,"W",IF(L925=M925,"D","L")))</f>
        <v/>
      </c>
      <c r="O925" s="11">
        <f>IF(L925="","",IF(L925&gt;M925,3,IF(L925=M925,1,0)))</f>
        <v/>
      </c>
      <c r="P925" s="31">
        <f>IF(I925="H",INDEX(Matches!$L:$L,AA925),INDEX(Matches!$N:$N,AA925))</f>
        <v/>
      </c>
      <c r="Q925" s="31">
        <f>INDEX(Matches!$M:$M,AA925)</f>
        <v/>
      </c>
      <c r="R925" s="31">
        <f>IF(I925="H",INDEX(Matches!$N:$N,AA925),INDEX(Matches!$L:$L,AA925))</f>
        <v/>
      </c>
      <c r="S925" s="33">
        <f>IF(I925="H",INDEX(Matches!$O:$O,AA925),INDEX(Matches!$P:$P,AA925))</f>
        <v/>
      </c>
      <c r="T925" s="33">
        <f>IF(INDEX(Matches!$J:$J,AA925)="","",IF(I925="H",INDEX(Matches!$J:$J,AA925),INDEX(Matches!$K:$K,AA925)))</f>
        <v/>
      </c>
      <c r="U925" s="33">
        <f>IF(INDEX(Matches!$K:$K,AA925)="","",IF(I925="H",INDEX(Matches!$K:$K,AA925),INDEX(Matches!$J:$J,AA925)))</f>
        <v/>
      </c>
      <c r="V925" s="30">
        <f>IF(T925="","",T925-U925)</f>
        <v/>
      </c>
      <c r="W925" s="33">
        <f>IF(I925="H",INDEX(Matches!$T:$T,AA925),INDEX(Matches!$U:$U,AA925))</f>
        <v/>
      </c>
      <c r="X925" s="11">
        <f>INDEX(Matches!$X:$X,AA925)</f>
        <v/>
      </c>
      <c r="Y925" s="30">
        <f>IF(O925="","",O925-S925)</f>
        <v/>
      </c>
      <c r="Z925" s="30">
        <f>IF(W925="","",W925-S925)</f>
        <v/>
      </c>
      <c r="AA925" s="24">
        <f>MATCH(J925,Matches!$A:$A,0)</f>
        <v/>
      </c>
      <c r="AB925" s="33" t="n"/>
      <c r="AC925" s="33" t="n">
        <v>1.128213379531277</v>
      </c>
      <c r="AD925" s="24" t="n"/>
      <c r="AE925" s="24" t="n">
        <v>7</v>
      </c>
      <c r="AF925" s="33" t="n"/>
      <c r="AG925" s="33" t="n"/>
    </row>
    <row r="926">
      <c r="A926" s="24" t="inlineStr">
        <is>
          <t>Bristol City|27</t>
        </is>
      </c>
      <c r="B926" s="24" t="inlineStr">
        <is>
          <t>E1</t>
        </is>
      </c>
      <c r="C926" s="24" t="inlineStr">
        <is>
          <t>Championship</t>
        </is>
      </c>
      <c r="D926" s="24" t="inlineStr">
        <is>
          <t>Bristol City</t>
        </is>
      </c>
      <c r="E926" s="24" t="n">
        <v>27</v>
      </c>
      <c r="F926" s="24" t="n">
        <v>7</v>
      </c>
      <c r="G926" s="29" t="n">
        <v>46410.625</v>
      </c>
      <c r="H926" s="24" t="inlineStr">
        <is>
          <t>Bolton</t>
        </is>
      </c>
      <c r="I926" s="24" t="inlineStr">
        <is>
          <t>H</t>
        </is>
      </c>
      <c r="J926" s="24" t="inlineStr">
        <is>
          <t>E1-BristolC-Bolton</t>
        </is>
      </c>
      <c r="K926" s="24" t="n">
        <v>22</v>
      </c>
      <c r="L926" s="11">
        <f>IF(INDEX(Matches!$X:$X,AA926)=0,"",IF(I926="H",INDEX(Matches!$H:$H,AA926),INDEX(Matches!$I:$I,AA926)))</f>
        <v/>
      </c>
      <c r="M926" s="11">
        <f>IF(INDEX(Matches!$X:$X,AA926)=0,"",IF(I926="H",INDEX(Matches!$I:$I,AA926),INDEX(Matches!$H:$H,AA926)))</f>
        <v/>
      </c>
      <c r="N926" s="11">
        <f>IF(L926="","",IF(L926&gt;M926,"W",IF(L926=M926,"D","L")))</f>
        <v/>
      </c>
      <c r="O926" s="11">
        <f>IF(L926="","",IF(L926&gt;M926,3,IF(L926=M926,1,0)))</f>
        <v/>
      </c>
      <c r="P926" s="31">
        <f>IF(I926="H",INDEX(Matches!$L:$L,AA926),INDEX(Matches!$N:$N,AA926))</f>
        <v/>
      </c>
      <c r="Q926" s="31">
        <f>INDEX(Matches!$M:$M,AA926)</f>
        <v/>
      </c>
      <c r="R926" s="31">
        <f>IF(I926="H",INDEX(Matches!$N:$N,AA926),INDEX(Matches!$L:$L,AA926))</f>
        <v/>
      </c>
      <c r="S926" s="33">
        <f>IF(I926="H",INDEX(Matches!$O:$O,AA926),INDEX(Matches!$P:$P,AA926))</f>
        <v/>
      </c>
      <c r="T926" s="33">
        <f>IF(INDEX(Matches!$J:$J,AA926)="","",IF(I926="H",INDEX(Matches!$J:$J,AA926),INDEX(Matches!$K:$K,AA926)))</f>
        <v/>
      </c>
      <c r="U926" s="33">
        <f>IF(INDEX(Matches!$K:$K,AA926)="","",IF(I926="H",INDEX(Matches!$K:$K,AA926),INDEX(Matches!$J:$J,AA926)))</f>
        <v/>
      </c>
      <c r="V926" s="30">
        <f>IF(T926="","",T926-U926)</f>
        <v/>
      </c>
      <c r="W926" s="33">
        <f>IF(I926="H",INDEX(Matches!$T:$T,AA926),INDEX(Matches!$U:$U,AA926))</f>
        <v/>
      </c>
      <c r="X926" s="11">
        <f>INDEX(Matches!$X:$X,AA926)</f>
        <v/>
      </c>
      <c r="Y926" s="30">
        <f>IF(O926="","",O926-S926)</f>
        <v/>
      </c>
      <c r="Z926" s="30">
        <f>IF(W926="","",W926-S926)</f>
        <v/>
      </c>
      <c r="AA926" s="24">
        <f>MATCH(J926,Matches!$A:$A,0)</f>
        <v/>
      </c>
      <c r="AB926" s="33" t="n"/>
      <c r="AC926" s="33" t="n">
        <v>1.740538063144154</v>
      </c>
      <c r="AD926" s="24" t="n"/>
      <c r="AE926" s="24" t="n">
        <v>7</v>
      </c>
      <c r="AF926" s="33" t="n"/>
      <c r="AG926" s="33" t="n"/>
    </row>
    <row r="927">
      <c r="A927" s="24" t="inlineStr">
        <is>
          <t>Bristol City|28</t>
        </is>
      </c>
      <c r="B927" s="24" t="inlineStr">
        <is>
          <t>E1</t>
        </is>
      </c>
      <c r="C927" s="24" t="inlineStr">
        <is>
          <t>Championship</t>
        </is>
      </c>
      <c r="D927" s="24" t="inlineStr">
        <is>
          <t>Bristol City</t>
        </is>
      </c>
      <c r="E927" s="24" t="n">
        <v>28</v>
      </c>
      <c r="F927" s="24" t="n">
        <v>7</v>
      </c>
      <c r="G927" s="29" t="n">
        <v>46414.82291666666</v>
      </c>
      <c r="H927" s="24" t="inlineStr">
        <is>
          <t>Wolves</t>
        </is>
      </c>
      <c r="I927" s="24" t="inlineStr">
        <is>
          <t>A</t>
        </is>
      </c>
      <c r="J927" s="24" t="inlineStr">
        <is>
          <t>E1-Wolves-BristolC</t>
        </is>
      </c>
      <c r="K927" s="24" t="n">
        <v>2</v>
      </c>
      <c r="L927" s="11">
        <f>IF(INDEX(Matches!$X:$X,AA927)=0,"",IF(I927="H",INDEX(Matches!$H:$H,AA927),INDEX(Matches!$I:$I,AA927)))</f>
        <v/>
      </c>
      <c r="M927" s="11">
        <f>IF(INDEX(Matches!$X:$X,AA927)=0,"",IF(I927="H",INDEX(Matches!$I:$I,AA927),INDEX(Matches!$H:$H,AA927)))</f>
        <v/>
      </c>
      <c r="N927" s="11">
        <f>IF(L927="","",IF(L927&gt;M927,"W",IF(L927=M927,"D","L")))</f>
        <v/>
      </c>
      <c r="O927" s="11">
        <f>IF(L927="","",IF(L927&gt;M927,3,IF(L927=M927,1,0)))</f>
        <v/>
      </c>
      <c r="P927" s="31">
        <f>IF(I927="H",INDEX(Matches!$L:$L,AA927),INDEX(Matches!$N:$N,AA927))</f>
        <v/>
      </c>
      <c r="Q927" s="31">
        <f>INDEX(Matches!$M:$M,AA927)</f>
        <v/>
      </c>
      <c r="R927" s="31">
        <f>IF(I927="H",INDEX(Matches!$N:$N,AA927),INDEX(Matches!$L:$L,AA927))</f>
        <v/>
      </c>
      <c r="S927" s="33">
        <f>IF(I927="H",INDEX(Matches!$O:$O,AA927),INDEX(Matches!$P:$P,AA927))</f>
        <v/>
      </c>
      <c r="T927" s="33">
        <f>IF(INDEX(Matches!$J:$J,AA927)="","",IF(I927="H",INDEX(Matches!$J:$J,AA927),INDEX(Matches!$K:$K,AA927)))</f>
        <v/>
      </c>
      <c r="U927" s="33">
        <f>IF(INDEX(Matches!$K:$K,AA927)="","",IF(I927="H",INDEX(Matches!$K:$K,AA927),INDEX(Matches!$J:$J,AA927)))</f>
        <v/>
      </c>
      <c r="V927" s="30">
        <f>IF(T927="","",T927-U927)</f>
        <v/>
      </c>
      <c r="W927" s="33">
        <f>IF(I927="H",INDEX(Matches!$T:$T,AA927),INDEX(Matches!$U:$U,AA927))</f>
        <v/>
      </c>
      <c r="X927" s="11">
        <f>INDEX(Matches!$X:$X,AA927)</f>
        <v/>
      </c>
      <c r="Y927" s="30">
        <f>IF(O927="","",O927-S927)</f>
        <v/>
      </c>
      <c r="Z927" s="30">
        <f>IF(W927="","",W927-S927)</f>
        <v/>
      </c>
      <c r="AA927" s="24">
        <f>MATCH(J927,Matches!$A:$A,0)</f>
        <v/>
      </c>
      <c r="AB927" s="33" t="n"/>
      <c r="AC927" s="33" t="n">
        <v>0.8686110762657427</v>
      </c>
      <c r="AD927" s="24" t="n"/>
      <c r="AE927" s="24" t="n">
        <v>7</v>
      </c>
      <c r="AF927" s="33" t="n"/>
      <c r="AG927" s="33" t="n"/>
    </row>
    <row r="928">
      <c r="A928" s="24" t="inlineStr">
        <is>
          <t>Bristol City|29</t>
        </is>
      </c>
      <c r="B928" s="24" t="inlineStr">
        <is>
          <t>E1</t>
        </is>
      </c>
      <c r="C928" s="24" t="inlineStr">
        <is>
          <t>Championship</t>
        </is>
      </c>
      <c r="D928" s="24" t="inlineStr">
        <is>
          <t>Bristol City</t>
        </is>
      </c>
      <c r="E928" s="24" t="n">
        <v>29</v>
      </c>
      <c r="F928" s="24" t="n">
        <v>8</v>
      </c>
      <c r="G928" s="29" t="n">
        <v>46417.625</v>
      </c>
      <c r="H928" s="24" t="inlineStr">
        <is>
          <t>Norwich</t>
        </is>
      </c>
      <c r="I928" s="24" t="inlineStr">
        <is>
          <t>A</t>
        </is>
      </c>
      <c r="J928" s="24" t="inlineStr">
        <is>
          <t>E1-Norwich-BristolC</t>
        </is>
      </c>
      <c r="K928" s="24" t="n">
        <v>7</v>
      </c>
      <c r="L928" s="11">
        <f>IF(INDEX(Matches!$X:$X,AA928)=0,"",IF(I928="H",INDEX(Matches!$H:$H,AA928),INDEX(Matches!$I:$I,AA928)))</f>
        <v/>
      </c>
      <c r="M928" s="11">
        <f>IF(INDEX(Matches!$X:$X,AA928)=0,"",IF(I928="H",INDEX(Matches!$I:$I,AA928),INDEX(Matches!$H:$H,AA928)))</f>
        <v/>
      </c>
      <c r="N928" s="11">
        <f>IF(L928="","",IF(L928&gt;M928,"W",IF(L928=M928,"D","L")))</f>
        <v/>
      </c>
      <c r="O928" s="11">
        <f>IF(L928="","",IF(L928&gt;M928,3,IF(L928=M928,1,0)))</f>
        <v/>
      </c>
      <c r="P928" s="31">
        <f>IF(I928="H",INDEX(Matches!$L:$L,AA928),INDEX(Matches!$N:$N,AA928))</f>
        <v/>
      </c>
      <c r="Q928" s="31">
        <f>INDEX(Matches!$M:$M,AA928)</f>
        <v/>
      </c>
      <c r="R928" s="31">
        <f>IF(I928="H",INDEX(Matches!$N:$N,AA928),INDEX(Matches!$L:$L,AA928))</f>
        <v/>
      </c>
      <c r="S928" s="33">
        <f>IF(I928="H",INDEX(Matches!$O:$O,AA928),INDEX(Matches!$P:$P,AA928))</f>
        <v/>
      </c>
      <c r="T928" s="33">
        <f>IF(INDEX(Matches!$J:$J,AA928)="","",IF(I928="H",INDEX(Matches!$J:$J,AA928),INDEX(Matches!$K:$K,AA928)))</f>
        <v/>
      </c>
      <c r="U928" s="33">
        <f>IF(INDEX(Matches!$K:$K,AA928)="","",IF(I928="H",INDEX(Matches!$K:$K,AA928),INDEX(Matches!$J:$J,AA928)))</f>
        <v/>
      </c>
      <c r="V928" s="30">
        <f>IF(T928="","",T928-U928)</f>
        <v/>
      </c>
      <c r="W928" s="33">
        <f>IF(I928="H",INDEX(Matches!$T:$T,AA928),INDEX(Matches!$U:$U,AA928))</f>
        <v/>
      </c>
      <c r="X928" s="11">
        <f>INDEX(Matches!$X:$X,AA928)</f>
        <v/>
      </c>
      <c r="Y928" s="30">
        <f>IF(O928="","",O928-S928)</f>
        <v/>
      </c>
      <c r="Z928" s="30">
        <f>IF(W928="","",W928-S928)</f>
        <v/>
      </c>
      <c r="AA928" s="24">
        <f>MATCH(J928,Matches!$A:$A,0)</f>
        <v/>
      </c>
      <c r="AB928" s="33" t="n"/>
      <c r="AC928" s="33" t="n">
        <v>1.104953072517934</v>
      </c>
      <c r="AD928" s="24" t="n"/>
      <c r="AE928" s="24" t="n">
        <v>8</v>
      </c>
      <c r="AF928" s="33" t="n"/>
      <c r="AG928" s="33" t="n"/>
    </row>
    <row r="929">
      <c r="A929" s="24" t="inlineStr">
        <is>
          <t>Bristol City|30</t>
        </is>
      </c>
      <c r="B929" s="24" t="inlineStr">
        <is>
          <t>E1</t>
        </is>
      </c>
      <c r="C929" s="24" t="inlineStr">
        <is>
          <t>Championship</t>
        </is>
      </c>
      <c r="D929" s="24" t="inlineStr">
        <is>
          <t>Bristol City</t>
        </is>
      </c>
      <c r="E929" s="24" t="n">
        <v>30</v>
      </c>
      <c r="F929" s="24" t="n">
        <v>8</v>
      </c>
      <c r="G929" s="29" t="n">
        <v>46424.625</v>
      </c>
      <c r="H929" s="24" t="inlineStr">
        <is>
          <t>Middlesbrough</t>
        </is>
      </c>
      <c r="I929" s="24" t="inlineStr">
        <is>
          <t>H</t>
        </is>
      </c>
      <c r="J929" s="24" t="inlineStr">
        <is>
          <t>E1-BristolC-Middlesb</t>
        </is>
      </c>
      <c r="K929" s="24" t="n">
        <v>3</v>
      </c>
      <c r="L929" s="11">
        <f>IF(INDEX(Matches!$X:$X,AA929)=0,"",IF(I929="H",INDEX(Matches!$H:$H,AA929),INDEX(Matches!$I:$I,AA929)))</f>
        <v/>
      </c>
      <c r="M929" s="11">
        <f>IF(INDEX(Matches!$X:$X,AA929)=0,"",IF(I929="H",INDEX(Matches!$I:$I,AA929),INDEX(Matches!$H:$H,AA929)))</f>
        <v/>
      </c>
      <c r="N929" s="11">
        <f>IF(L929="","",IF(L929&gt;M929,"W",IF(L929=M929,"D","L")))</f>
        <v/>
      </c>
      <c r="O929" s="11">
        <f>IF(L929="","",IF(L929&gt;M929,3,IF(L929=M929,1,0)))</f>
        <v/>
      </c>
      <c r="P929" s="31">
        <f>IF(I929="H",INDEX(Matches!$L:$L,AA929),INDEX(Matches!$N:$N,AA929))</f>
        <v/>
      </c>
      <c r="Q929" s="31">
        <f>INDEX(Matches!$M:$M,AA929)</f>
        <v/>
      </c>
      <c r="R929" s="31">
        <f>IF(I929="H",INDEX(Matches!$N:$N,AA929),INDEX(Matches!$L:$L,AA929))</f>
        <v/>
      </c>
      <c r="S929" s="33">
        <f>IF(I929="H",INDEX(Matches!$O:$O,AA929),INDEX(Matches!$P:$P,AA929))</f>
        <v/>
      </c>
      <c r="T929" s="33">
        <f>IF(INDEX(Matches!$J:$J,AA929)="","",IF(I929="H",INDEX(Matches!$J:$J,AA929),INDEX(Matches!$K:$K,AA929)))</f>
        <v/>
      </c>
      <c r="U929" s="33">
        <f>IF(INDEX(Matches!$K:$K,AA929)="","",IF(I929="H",INDEX(Matches!$K:$K,AA929),INDEX(Matches!$J:$J,AA929)))</f>
        <v/>
      </c>
      <c r="V929" s="30">
        <f>IF(T929="","",T929-U929)</f>
        <v/>
      </c>
      <c r="W929" s="33">
        <f>IF(I929="H",INDEX(Matches!$T:$T,AA929),INDEX(Matches!$U:$U,AA929))</f>
        <v/>
      </c>
      <c r="X929" s="11">
        <f>INDEX(Matches!$X:$X,AA929)</f>
        <v/>
      </c>
      <c r="Y929" s="30">
        <f>IF(O929="","",O929-S929)</f>
        <v/>
      </c>
      <c r="Z929" s="30">
        <f>IF(W929="","",W929-S929)</f>
        <v/>
      </c>
      <c r="AA929" s="24">
        <f>MATCH(J929,Matches!$A:$A,0)</f>
        <v/>
      </c>
      <c r="AB929" s="33" t="n"/>
      <c r="AC929" s="33" t="n">
        <v>1.276698034022343</v>
      </c>
      <c r="AD929" s="24" t="n"/>
      <c r="AE929" s="24" t="n">
        <v>8</v>
      </c>
      <c r="AF929" s="33" t="n"/>
      <c r="AG929" s="33" t="n"/>
    </row>
    <row r="930">
      <c r="A930" s="24" t="inlineStr">
        <is>
          <t>Bristol City|31</t>
        </is>
      </c>
      <c r="B930" s="24" t="inlineStr">
        <is>
          <t>E1</t>
        </is>
      </c>
      <c r="C930" s="24" t="inlineStr">
        <is>
          <t>Championship</t>
        </is>
      </c>
      <c r="D930" s="24" t="inlineStr">
        <is>
          <t>Bristol City</t>
        </is>
      </c>
      <c r="E930" s="24" t="n">
        <v>31</v>
      </c>
      <c r="F930" s="24" t="n">
        <v>8</v>
      </c>
      <c r="G930" s="29" t="n">
        <v>46431.625</v>
      </c>
      <c r="H930" s="24" t="inlineStr">
        <is>
          <t>Southampton</t>
        </is>
      </c>
      <c r="I930" s="24" t="inlineStr">
        <is>
          <t>H</t>
        </is>
      </c>
      <c r="J930" s="24" t="inlineStr">
        <is>
          <t>E1-BristolC-Southamp</t>
        </is>
      </c>
      <c r="K930" s="24" t="n">
        <v>5</v>
      </c>
      <c r="L930" s="11">
        <f>IF(INDEX(Matches!$X:$X,AA930)=0,"",IF(I930="H",INDEX(Matches!$H:$H,AA930),INDEX(Matches!$I:$I,AA930)))</f>
        <v/>
      </c>
      <c r="M930" s="11">
        <f>IF(INDEX(Matches!$X:$X,AA930)=0,"",IF(I930="H",INDEX(Matches!$I:$I,AA930),INDEX(Matches!$H:$H,AA930)))</f>
        <v/>
      </c>
      <c r="N930" s="11">
        <f>IF(L930="","",IF(L930&gt;M930,"W",IF(L930=M930,"D","L")))</f>
        <v/>
      </c>
      <c r="O930" s="11">
        <f>IF(L930="","",IF(L930&gt;M930,3,IF(L930=M930,1,0)))</f>
        <v/>
      </c>
      <c r="P930" s="31">
        <f>IF(I930="H",INDEX(Matches!$L:$L,AA930),INDEX(Matches!$N:$N,AA930))</f>
        <v/>
      </c>
      <c r="Q930" s="31">
        <f>INDEX(Matches!$M:$M,AA930)</f>
        <v/>
      </c>
      <c r="R930" s="31">
        <f>IF(I930="H",INDEX(Matches!$N:$N,AA930),INDEX(Matches!$L:$L,AA930))</f>
        <v/>
      </c>
      <c r="S930" s="33">
        <f>IF(I930="H",INDEX(Matches!$O:$O,AA930),INDEX(Matches!$P:$P,AA930))</f>
        <v/>
      </c>
      <c r="T930" s="33">
        <f>IF(INDEX(Matches!$J:$J,AA930)="","",IF(I930="H",INDEX(Matches!$J:$J,AA930),INDEX(Matches!$K:$K,AA930)))</f>
        <v/>
      </c>
      <c r="U930" s="33">
        <f>IF(INDEX(Matches!$K:$K,AA930)="","",IF(I930="H",INDEX(Matches!$K:$K,AA930),INDEX(Matches!$J:$J,AA930)))</f>
        <v/>
      </c>
      <c r="V930" s="30">
        <f>IF(T930="","",T930-U930)</f>
        <v/>
      </c>
      <c r="W930" s="33">
        <f>IF(I930="H",INDEX(Matches!$T:$T,AA930),INDEX(Matches!$U:$U,AA930))</f>
        <v/>
      </c>
      <c r="X930" s="11">
        <f>INDEX(Matches!$X:$X,AA930)</f>
        <v/>
      </c>
      <c r="Y930" s="30">
        <f>IF(O930="","",O930-S930)</f>
        <v/>
      </c>
      <c r="Z930" s="30">
        <f>IF(W930="","",W930-S930)</f>
        <v/>
      </c>
      <c r="AA930" s="24">
        <f>MATCH(J930,Matches!$A:$A,0)</f>
        <v/>
      </c>
      <c r="AB930" s="33" t="n"/>
      <c r="AC930" s="33" t="n">
        <v>1.371983792383415</v>
      </c>
      <c r="AD930" s="24" t="n"/>
      <c r="AE930" s="24" t="n">
        <v>8</v>
      </c>
      <c r="AF930" s="33" t="n"/>
      <c r="AG930" s="33" t="n"/>
    </row>
    <row r="931">
      <c r="A931" s="24" t="inlineStr">
        <is>
          <t>Bristol City|32</t>
        </is>
      </c>
      <c r="B931" s="24" t="inlineStr">
        <is>
          <t>E1</t>
        </is>
      </c>
      <c r="C931" s="24" t="inlineStr">
        <is>
          <t>Championship</t>
        </is>
      </c>
      <c r="D931" s="24" t="inlineStr">
        <is>
          <t>Bristol City</t>
        </is>
      </c>
      <c r="E931" s="24" t="n">
        <v>32</v>
      </c>
      <c r="F931" s="24" t="n">
        <v>8</v>
      </c>
      <c r="G931" s="29" t="n">
        <v>46434.82291666666</v>
      </c>
      <c r="H931" s="24" t="inlineStr">
        <is>
          <t>Blackburn</t>
        </is>
      </c>
      <c r="I931" s="24" t="inlineStr">
        <is>
          <t>A</t>
        </is>
      </c>
      <c r="J931" s="24" t="inlineStr">
        <is>
          <t>E1-Blackbur-BristolC</t>
        </is>
      </c>
      <c r="K931" s="24" t="n">
        <v>19</v>
      </c>
      <c r="L931" s="11">
        <f>IF(INDEX(Matches!$X:$X,AA931)=0,"",IF(I931="H",INDEX(Matches!$H:$H,AA931),INDEX(Matches!$I:$I,AA931)))</f>
        <v/>
      </c>
      <c r="M931" s="11">
        <f>IF(INDEX(Matches!$X:$X,AA931)=0,"",IF(I931="H",INDEX(Matches!$I:$I,AA931),INDEX(Matches!$H:$H,AA931)))</f>
        <v/>
      </c>
      <c r="N931" s="11">
        <f>IF(L931="","",IF(L931&gt;M931,"W",IF(L931=M931,"D","L")))</f>
        <v/>
      </c>
      <c r="O931" s="11">
        <f>IF(L931="","",IF(L931&gt;M931,3,IF(L931=M931,1,0)))</f>
        <v/>
      </c>
      <c r="P931" s="31">
        <f>IF(I931="H",INDEX(Matches!$L:$L,AA931),INDEX(Matches!$N:$N,AA931))</f>
        <v/>
      </c>
      <c r="Q931" s="31">
        <f>INDEX(Matches!$M:$M,AA931)</f>
        <v/>
      </c>
      <c r="R931" s="31">
        <f>IF(I931="H",INDEX(Matches!$N:$N,AA931),INDEX(Matches!$L:$L,AA931))</f>
        <v/>
      </c>
      <c r="S931" s="33">
        <f>IF(I931="H",INDEX(Matches!$O:$O,AA931),INDEX(Matches!$P:$P,AA931))</f>
        <v/>
      </c>
      <c r="T931" s="33">
        <f>IF(INDEX(Matches!$J:$J,AA931)="","",IF(I931="H",INDEX(Matches!$J:$J,AA931),INDEX(Matches!$K:$K,AA931)))</f>
        <v/>
      </c>
      <c r="U931" s="33">
        <f>IF(INDEX(Matches!$K:$K,AA931)="","",IF(I931="H",INDEX(Matches!$K:$K,AA931),INDEX(Matches!$J:$J,AA931)))</f>
        <v/>
      </c>
      <c r="V931" s="30">
        <f>IF(T931="","",T931-U931)</f>
        <v/>
      </c>
      <c r="W931" s="33">
        <f>IF(I931="H",INDEX(Matches!$T:$T,AA931),INDEX(Matches!$U:$U,AA931))</f>
        <v/>
      </c>
      <c r="X931" s="11">
        <f>INDEX(Matches!$X:$X,AA931)</f>
        <v/>
      </c>
      <c r="Y931" s="30">
        <f>IF(O931="","",O931-S931)</f>
        <v/>
      </c>
      <c r="Z931" s="30">
        <f>IF(W931="","",W931-S931)</f>
        <v/>
      </c>
      <c r="AA931" s="24">
        <f>MATCH(J931,Matches!$A:$A,0)</f>
        <v/>
      </c>
      <c r="AB931" s="33" t="n"/>
      <c r="AC931" s="33" t="n">
        <v>1.324920896469413</v>
      </c>
      <c r="AD931" s="24" t="n"/>
      <c r="AE931" s="24" t="n">
        <v>8</v>
      </c>
      <c r="AF931" s="33" t="n"/>
      <c r="AG931" s="33" t="n"/>
    </row>
    <row r="932">
      <c r="A932" s="24" t="inlineStr">
        <is>
          <t>Bristol City|33</t>
        </is>
      </c>
      <c r="B932" s="24" t="inlineStr">
        <is>
          <t>E1</t>
        </is>
      </c>
      <c r="C932" s="24" t="inlineStr">
        <is>
          <t>Championship</t>
        </is>
      </c>
      <c r="D932" s="24" t="inlineStr">
        <is>
          <t>Bristol City</t>
        </is>
      </c>
      <c r="E932" s="24" t="n">
        <v>33</v>
      </c>
      <c r="F932" s="24" t="n">
        <v>9</v>
      </c>
      <c r="G932" s="29" t="n">
        <v>46438.625</v>
      </c>
      <c r="H932" s="24" t="inlineStr">
        <is>
          <t>Watford</t>
        </is>
      </c>
      <c r="I932" s="24" t="inlineStr">
        <is>
          <t>A</t>
        </is>
      </c>
      <c r="J932" s="24" t="inlineStr">
        <is>
          <t>E1-Watford-BristolC</t>
        </is>
      </c>
      <c r="K932" s="24" t="n">
        <v>16</v>
      </c>
      <c r="L932" s="11">
        <f>IF(INDEX(Matches!$X:$X,AA932)=0,"",IF(I932="H",INDEX(Matches!$H:$H,AA932),INDEX(Matches!$I:$I,AA932)))</f>
        <v/>
      </c>
      <c r="M932" s="11">
        <f>IF(INDEX(Matches!$X:$X,AA932)=0,"",IF(I932="H",INDEX(Matches!$I:$I,AA932),INDEX(Matches!$H:$H,AA932)))</f>
        <v/>
      </c>
      <c r="N932" s="11">
        <f>IF(L932="","",IF(L932&gt;M932,"W",IF(L932=M932,"D","L")))</f>
        <v/>
      </c>
      <c r="O932" s="11">
        <f>IF(L932="","",IF(L932&gt;M932,3,IF(L932=M932,1,0)))</f>
        <v/>
      </c>
      <c r="P932" s="31">
        <f>IF(I932="H",INDEX(Matches!$L:$L,AA932),INDEX(Matches!$N:$N,AA932))</f>
        <v/>
      </c>
      <c r="Q932" s="31">
        <f>INDEX(Matches!$M:$M,AA932)</f>
        <v/>
      </c>
      <c r="R932" s="31">
        <f>IF(I932="H",INDEX(Matches!$N:$N,AA932),INDEX(Matches!$L:$L,AA932))</f>
        <v/>
      </c>
      <c r="S932" s="33">
        <f>IF(I932="H",INDEX(Matches!$O:$O,AA932),INDEX(Matches!$P:$P,AA932))</f>
        <v/>
      </c>
      <c r="T932" s="33">
        <f>IF(INDEX(Matches!$J:$J,AA932)="","",IF(I932="H",INDEX(Matches!$J:$J,AA932),INDEX(Matches!$K:$K,AA932)))</f>
        <v/>
      </c>
      <c r="U932" s="33">
        <f>IF(INDEX(Matches!$K:$K,AA932)="","",IF(I932="H",INDEX(Matches!$K:$K,AA932),INDEX(Matches!$J:$J,AA932)))</f>
        <v/>
      </c>
      <c r="V932" s="30">
        <f>IF(T932="","",T932-U932)</f>
        <v/>
      </c>
      <c r="W932" s="33">
        <f>IF(I932="H",INDEX(Matches!$T:$T,AA932),INDEX(Matches!$U:$U,AA932))</f>
        <v/>
      </c>
      <c r="X932" s="11">
        <f>INDEX(Matches!$X:$X,AA932)</f>
        <v/>
      </c>
      <c r="Y932" s="30">
        <f>IF(O932="","",O932-S932)</f>
        <v/>
      </c>
      <c r="Z932" s="30">
        <f>IF(W932="","",W932-S932)</f>
        <v/>
      </c>
      <c r="AA932" s="24">
        <f>MATCH(J932,Matches!$A:$A,0)</f>
        <v/>
      </c>
      <c r="AB932" s="33" t="n"/>
      <c r="AC932" s="33" t="n">
        <v>1.295049386093447</v>
      </c>
      <c r="AD932" s="24" t="n"/>
      <c r="AE932" s="24" t="n">
        <v>9</v>
      </c>
      <c r="AF932" s="33" t="n"/>
      <c r="AG932" s="33" t="n"/>
    </row>
    <row r="933">
      <c r="A933" s="24" t="inlineStr">
        <is>
          <t>Bristol City|34</t>
        </is>
      </c>
      <c r="B933" s="24" t="inlineStr">
        <is>
          <t>E1</t>
        </is>
      </c>
      <c r="C933" s="24" t="inlineStr">
        <is>
          <t>Championship</t>
        </is>
      </c>
      <c r="D933" s="24" t="inlineStr">
        <is>
          <t>Bristol City</t>
        </is>
      </c>
      <c r="E933" s="24" t="n">
        <v>34</v>
      </c>
      <c r="F933" s="24" t="n">
        <v>9</v>
      </c>
      <c r="G933" s="29" t="n">
        <v>46445.625</v>
      </c>
      <c r="H933" s="24" t="inlineStr">
        <is>
          <t>Charlton</t>
        </is>
      </c>
      <c r="I933" s="24" t="inlineStr">
        <is>
          <t>H</t>
        </is>
      </c>
      <c r="J933" s="24" t="inlineStr">
        <is>
          <t>E1-BristolC-Charlton</t>
        </is>
      </c>
      <c r="K933" s="24" t="n">
        <v>23</v>
      </c>
      <c r="L933" s="11">
        <f>IF(INDEX(Matches!$X:$X,AA933)=0,"",IF(I933="H",INDEX(Matches!$H:$H,AA933),INDEX(Matches!$I:$I,AA933)))</f>
        <v/>
      </c>
      <c r="M933" s="11">
        <f>IF(INDEX(Matches!$X:$X,AA933)=0,"",IF(I933="H",INDEX(Matches!$I:$I,AA933),INDEX(Matches!$H:$H,AA933)))</f>
        <v/>
      </c>
      <c r="N933" s="11">
        <f>IF(L933="","",IF(L933&gt;M933,"W",IF(L933=M933,"D","L")))</f>
        <v/>
      </c>
      <c r="O933" s="11">
        <f>IF(L933="","",IF(L933&gt;M933,3,IF(L933=M933,1,0)))</f>
        <v/>
      </c>
      <c r="P933" s="31">
        <f>IF(I933="H",INDEX(Matches!$L:$L,AA933),INDEX(Matches!$N:$N,AA933))</f>
        <v/>
      </c>
      <c r="Q933" s="31">
        <f>INDEX(Matches!$M:$M,AA933)</f>
        <v/>
      </c>
      <c r="R933" s="31">
        <f>IF(I933="H",INDEX(Matches!$N:$N,AA933),INDEX(Matches!$L:$L,AA933))</f>
        <v/>
      </c>
      <c r="S933" s="33">
        <f>IF(I933="H",INDEX(Matches!$O:$O,AA933),INDEX(Matches!$P:$P,AA933))</f>
        <v/>
      </c>
      <c r="T933" s="33">
        <f>IF(INDEX(Matches!$J:$J,AA933)="","",IF(I933="H",INDEX(Matches!$J:$J,AA933),INDEX(Matches!$K:$K,AA933)))</f>
        <v/>
      </c>
      <c r="U933" s="33">
        <f>IF(INDEX(Matches!$K:$K,AA933)="","",IF(I933="H",INDEX(Matches!$K:$K,AA933),INDEX(Matches!$J:$J,AA933)))</f>
        <v/>
      </c>
      <c r="V933" s="30">
        <f>IF(T933="","",T933-U933)</f>
        <v/>
      </c>
      <c r="W933" s="33">
        <f>IF(I933="H",INDEX(Matches!$T:$T,AA933),INDEX(Matches!$U:$U,AA933))</f>
        <v/>
      </c>
      <c r="X933" s="11">
        <f>INDEX(Matches!$X:$X,AA933)</f>
        <v/>
      </c>
      <c r="Y933" s="30">
        <f>IF(O933="","",O933-S933)</f>
        <v/>
      </c>
      <c r="Z933" s="30">
        <f>IF(W933="","",W933-S933)</f>
        <v/>
      </c>
      <c r="AA933" s="24">
        <f>MATCH(J933,Matches!$A:$A,0)</f>
        <v/>
      </c>
      <c r="AB933" s="33" t="n"/>
      <c r="AC933" s="33" t="n">
        <v>1.773608036715496</v>
      </c>
      <c r="AD933" s="24" t="n"/>
      <c r="AE933" s="24" t="n">
        <v>9</v>
      </c>
      <c r="AF933" s="33" t="n"/>
      <c r="AG933" s="33" t="n"/>
    </row>
    <row r="934">
      <c r="A934" s="24" t="inlineStr">
        <is>
          <t>Bristol City|35</t>
        </is>
      </c>
      <c r="B934" s="24" t="inlineStr">
        <is>
          <t>E1</t>
        </is>
      </c>
      <c r="C934" s="24" t="inlineStr">
        <is>
          <t>Championship</t>
        </is>
      </c>
      <c r="D934" s="24" t="inlineStr">
        <is>
          <t>Bristol City</t>
        </is>
      </c>
      <c r="E934" s="24" t="n">
        <v>35</v>
      </c>
      <c r="F934" s="24" t="n">
        <v>9</v>
      </c>
      <c r="G934" s="29" t="n">
        <v>46448.82291666666</v>
      </c>
      <c r="H934" s="24" t="inlineStr">
        <is>
          <t>Birmingham</t>
        </is>
      </c>
      <c r="I934" s="24" t="inlineStr">
        <is>
          <t>H</t>
        </is>
      </c>
      <c r="J934" s="24" t="inlineStr">
        <is>
          <t>E1-BristolC-Birmingh</t>
        </is>
      </c>
      <c r="K934" s="24" t="n">
        <v>6</v>
      </c>
      <c r="L934" s="11">
        <f>IF(INDEX(Matches!$X:$X,AA934)=0,"",IF(I934="H",INDEX(Matches!$H:$H,AA934),INDEX(Matches!$I:$I,AA934)))</f>
        <v/>
      </c>
      <c r="M934" s="11">
        <f>IF(INDEX(Matches!$X:$X,AA934)=0,"",IF(I934="H",INDEX(Matches!$I:$I,AA934),INDEX(Matches!$H:$H,AA934)))</f>
        <v/>
      </c>
      <c r="N934" s="11">
        <f>IF(L934="","",IF(L934&gt;M934,"W",IF(L934=M934,"D","L")))</f>
        <v/>
      </c>
      <c r="O934" s="11">
        <f>IF(L934="","",IF(L934&gt;M934,3,IF(L934=M934,1,0)))</f>
        <v/>
      </c>
      <c r="P934" s="31">
        <f>IF(I934="H",INDEX(Matches!$L:$L,AA934),INDEX(Matches!$N:$N,AA934))</f>
        <v/>
      </c>
      <c r="Q934" s="31">
        <f>INDEX(Matches!$M:$M,AA934)</f>
        <v/>
      </c>
      <c r="R934" s="31">
        <f>IF(I934="H",INDEX(Matches!$N:$N,AA934),INDEX(Matches!$L:$L,AA934))</f>
        <v/>
      </c>
      <c r="S934" s="33">
        <f>IF(I934="H",INDEX(Matches!$O:$O,AA934),INDEX(Matches!$P:$P,AA934))</f>
        <v/>
      </c>
      <c r="T934" s="33">
        <f>IF(INDEX(Matches!$J:$J,AA934)="","",IF(I934="H",INDEX(Matches!$J:$J,AA934),INDEX(Matches!$K:$K,AA934)))</f>
        <v/>
      </c>
      <c r="U934" s="33">
        <f>IF(INDEX(Matches!$K:$K,AA934)="","",IF(I934="H",INDEX(Matches!$K:$K,AA934),INDEX(Matches!$J:$J,AA934)))</f>
        <v/>
      </c>
      <c r="V934" s="30">
        <f>IF(T934="","",T934-U934)</f>
        <v/>
      </c>
      <c r="W934" s="33">
        <f>IF(I934="H",INDEX(Matches!$T:$T,AA934),INDEX(Matches!$U:$U,AA934))</f>
        <v/>
      </c>
      <c r="X934" s="11">
        <f>INDEX(Matches!$X:$X,AA934)</f>
        <v/>
      </c>
      <c r="Y934" s="30">
        <f>IF(O934="","",O934-S934)</f>
        <v/>
      </c>
      <c r="Z934" s="30">
        <f>IF(W934="","",W934-S934)</f>
        <v/>
      </c>
      <c r="AA934" s="24">
        <f>MATCH(J934,Matches!$A:$A,0)</f>
        <v/>
      </c>
      <c r="AB934" s="33" t="n"/>
      <c r="AC934" s="33" t="n">
        <v>1.347943802780211</v>
      </c>
      <c r="AD934" s="24" t="n"/>
      <c r="AE934" s="24" t="n">
        <v>9</v>
      </c>
      <c r="AF934" s="33" t="n"/>
      <c r="AG934" s="33" t="n"/>
    </row>
    <row r="935">
      <c r="A935" s="24" t="inlineStr">
        <is>
          <t>Bristol City|36</t>
        </is>
      </c>
      <c r="B935" s="24" t="inlineStr">
        <is>
          <t>E1</t>
        </is>
      </c>
      <c r="C935" s="24" t="inlineStr">
        <is>
          <t>Championship</t>
        </is>
      </c>
      <c r="D935" s="24" t="inlineStr">
        <is>
          <t>Bristol City</t>
        </is>
      </c>
      <c r="E935" s="24" t="n">
        <v>36</v>
      </c>
      <c r="F935" s="24" t="n">
        <v>9</v>
      </c>
      <c r="G935" s="29" t="n">
        <v>46452.625</v>
      </c>
      <c r="H935" s="24" t="inlineStr">
        <is>
          <t>Millwall</t>
        </is>
      </c>
      <c r="I935" s="24" t="inlineStr">
        <is>
          <t>A</t>
        </is>
      </c>
      <c r="J935" s="24" t="inlineStr">
        <is>
          <t>E1-Millwall-BristolC</t>
        </is>
      </c>
      <c r="K935" s="24" t="n">
        <v>10</v>
      </c>
      <c r="L935" s="11">
        <f>IF(INDEX(Matches!$X:$X,AA935)=0,"",IF(I935="H",INDEX(Matches!$H:$H,AA935),INDEX(Matches!$I:$I,AA935)))</f>
        <v/>
      </c>
      <c r="M935" s="11">
        <f>IF(INDEX(Matches!$X:$X,AA935)=0,"",IF(I935="H",INDEX(Matches!$I:$I,AA935),INDEX(Matches!$H:$H,AA935)))</f>
        <v/>
      </c>
      <c r="N935" s="11">
        <f>IF(L935="","",IF(L935&gt;M935,"W",IF(L935=M935,"D","L")))</f>
        <v/>
      </c>
      <c r="O935" s="11">
        <f>IF(L935="","",IF(L935&gt;M935,3,IF(L935=M935,1,0)))</f>
        <v/>
      </c>
      <c r="P935" s="31">
        <f>IF(I935="H",INDEX(Matches!$L:$L,AA935),INDEX(Matches!$N:$N,AA935))</f>
        <v/>
      </c>
      <c r="Q935" s="31">
        <f>INDEX(Matches!$M:$M,AA935)</f>
        <v/>
      </c>
      <c r="R935" s="31">
        <f>IF(I935="H",INDEX(Matches!$N:$N,AA935),INDEX(Matches!$L:$L,AA935))</f>
        <v/>
      </c>
      <c r="S935" s="33">
        <f>IF(I935="H",INDEX(Matches!$O:$O,AA935),INDEX(Matches!$P:$P,AA935))</f>
        <v/>
      </c>
      <c r="T935" s="33">
        <f>IF(INDEX(Matches!$J:$J,AA935)="","",IF(I935="H",INDEX(Matches!$J:$J,AA935),INDEX(Matches!$K:$K,AA935)))</f>
        <v/>
      </c>
      <c r="U935" s="33">
        <f>IF(INDEX(Matches!$K:$K,AA935)="","",IF(I935="H",INDEX(Matches!$K:$K,AA935),INDEX(Matches!$J:$J,AA935)))</f>
        <v/>
      </c>
      <c r="V935" s="30">
        <f>IF(T935="","",T935-U935)</f>
        <v/>
      </c>
      <c r="W935" s="33">
        <f>IF(I935="H",INDEX(Matches!$T:$T,AA935),INDEX(Matches!$U:$U,AA935))</f>
        <v/>
      </c>
      <c r="X935" s="11">
        <f>INDEX(Matches!$X:$X,AA935)</f>
        <v/>
      </c>
      <c r="Y935" s="30">
        <f>IF(O935="","",O935-S935)</f>
        <v/>
      </c>
      <c r="Z935" s="30">
        <f>IF(W935="","",W935-S935)</f>
        <v/>
      </c>
      <c r="AA935" s="24">
        <f>MATCH(J935,Matches!$A:$A,0)</f>
        <v/>
      </c>
      <c r="AB935" s="33" t="n"/>
      <c r="AC935" s="33" t="n">
        <v>1.057255145376107</v>
      </c>
      <c r="AD935" s="24" t="n"/>
      <c r="AE935" s="24" t="n">
        <v>9</v>
      </c>
      <c r="AF935" s="33" t="n"/>
      <c r="AG935" s="33" t="n"/>
    </row>
    <row r="936">
      <c r="A936" s="24" t="inlineStr">
        <is>
          <t>Bristol City|37</t>
        </is>
      </c>
      <c r="B936" s="24" t="inlineStr">
        <is>
          <t>E1</t>
        </is>
      </c>
      <c r="C936" s="24" t="inlineStr">
        <is>
          <t>Championship</t>
        </is>
      </c>
      <c r="D936" s="24" t="inlineStr">
        <is>
          <t>Bristol City</t>
        </is>
      </c>
      <c r="E936" s="24" t="n">
        <v>37</v>
      </c>
      <c r="F936" s="24" t="n">
        <v>10</v>
      </c>
      <c r="G936" s="29" t="n">
        <v>46459.625</v>
      </c>
      <c r="H936" s="24" t="inlineStr">
        <is>
          <t>West Brom</t>
        </is>
      </c>
      <c r="I936" s="24" t="inlineStr">
        <is>
          <t>H</t>
        </is>
      </c>
      <c r="J936" s="24" t="inlineStr">
        <is>
          <t>E1-BristolC-WestBrom</t>
        </is>
      </c>
      <c r="K936" s="24" t="n">
        <v>13</v>
      </c>
      <c r="L936" s="11">
        <f>IF(INDEX(Matches!$X:$X,AA936)=0,"",IF(I936="H",INDEX(Matches!$H:$H,AA936),INDEX(Matches!$I:$I,AA936)))</f>
        <v/>
      </c>
      <c r="M936" s="11">
        <f>IF(INDEX(Matches!$X:$X,AA936)=0,"",IF(I936="H",INDEX(Matches!$I:$I,AA936),INDEX(Matches!$H:$H,AA936)))</f>
        <v/>
      </c>
      <c r="N936" s="11">
        <f>IF(L936="","",IF(L936&gt;M936,"W",IF(L936=M936,"D","L")))</f>
        <v/>
      </c>
      <c r="O936" s="11">
        <f>IF(L936="","",IF(L936&gt;M936,3,IF(L936=M936,1,0)))</f>
        <v/>
      </c>
      <c r="P936" s="31">
        <f>IF(I936="H",INDEX(Matches!$L:$L,AA936),INDEX(Matches!$N:$N,AA936))</f>
        <v/>
      </c>
      <c r="Q936" s="31">
        <f>INDEX(Matches!$M:$M,AA936)</f>
        <v/>
      </c>
      <c r="R936" s="31">
        <f>IF(I936="H",INDEX(Matches!$N:$N,AA936),INDEX(Matches!$L:$L,AA936))</f>
        <v/>
      </c>
      <c r="S936" s="33">
        <f>IF(I936="H",INDEX(Matches!$O:$O,AA936),INDEX(Matches!$P:$P,AA936))</f>
        <v/>
      </c>
      <c r="T936" s="33">
        <f>IF(INDEX(Matches!$J:$J,AA936)="","",IF(I936="H",INDEX(Matches!$J:$J,AA936),INDEX(Matches!$K:$K,AA936)))</f>
        <v/>
      </c>
      <c r="U936" s="33">
        <f>IF(INDEX(Matches!$K:$K,AA936)="","",IF(I936="H",INDEX(Matches!$K:$K,AA936),INDEX(Matches!$J:$J,AA936)))</f>
        <v/>
      </c>
      <c r="V936" s="30">
        <f>IF(T936="","",T936-U936)</f>
        <v/>
      </c>
      <c r="W936" s="33">
        <f>IF(I936="H",INDEX(Matches!$T:$T,AA936),INDEX(Matches!$U:$U,AA936))</f>
        <v/>
      </c>
      <c r="X936" s="11">
        <f>INDEX(Matches!$X:$X,AA936)</f>
        <v/>
      </c>
      <c r="Y936" s="30">
        <f>IF(O936="","",O936-S936)</f>
        <v/>
      </c>
      <c r="Z936" s="30">
        <f>IF(W936="","",W936-S936)</f>
        <v/>
      </c>
      <c r="AA936" s="24">
        <f>MATCH(J936,Matches!$A:$A,0)</f>
        <v/>
      </c>
      <c r="AB936" s="33" t="n"/>
      <c r="AC936" s="33" t="n">
        <v>1.498405584772767</v>
      </c>
      <c r="AD936" s="24" t="n"/>
      <c r="AE936" s="24" t="n">
        <v>10</v>
      </c>
      <c r="AF936" s="33" t="n"/>
      <c r="AG936" s="33" t="n"/>
    </row>
    <row r="937">
      <c r="A937" s="24" t="inlineStr">
        <is>
          <t>Bristol City|38</t>
        </is>
      </c>
      <c r="B937" s="24" t="inlineStr">
        <is>
          <t>E1</t>
        </is>
      </c>
      <c r="C937" s="24" t="inlineStr">
        <is>
          <t>Championship</t>
        </is>
      </c>
      <c r="D937" s="24" t="inlineStr">
        <is>
          <t>Bristol City</t>
        </is>
      </c>
      <c r="E937" s="24" t="n">
        <v>38</v>
      </c>
      <c r="F937" s="24" t="n">
        <v>10</v>
      </c>
      <c r="G937" s="29" t="n">
        <v>46462.82291666666</v>
      </c>
      <c r="H937" s="24" t="inlineStr">
        <is>
          <t>Swansea</t>
        </is>
      </c>
      <c r="I937" s="24" t="inlineStr">
        <is>
          <t>A</t>
        </is>
      </c>
      <c r="J937" s="24" t="inlineStr">
        <is>
          <t>E1-Swansea-BristolC</t>
        </is>
      </c>
      <c r="K937" s="24" t="n">
        <v>15</v>
      </c>
      <c r="L937" s="11">
        <f>IF(INDEX(Matches!$X:$X,AA937)=0,"",IF(I937="H",INDEX(Matches!$H:$H,AA937),INDEX(Matches!$I:$I,AA937)))</f>
        <v/>
      </c>
      <c r="M937" s="11">
        <f>IF(INDEX(Matches!$X:$X,AA937)=0,"",IF(I937="H",INDEX(Matches!$I:$I,AA937),INDEX(Matches!$H:$H,AA937)))</f>
        <v/>
      </c>
      <c r="N937" s="11">
        <f>IF(L937="","",IF(L937&gt;M937,"W",IF(L937=M937,"D","L")))</f>
        <v/>
      </c>
      <c r="O937" s="11">
        <f>IF(L937="","",IF(L937&gt;M937,3,IF(L937=M937,1,0)))</f>
        <v/>
      </c>
      <c r="P937" s="31">
        <f>IF(I937="H",INDEX(Matches!$L:$L,AA937),INDEX(Matches!$N:$N,AA937))</f>
        <v/>
      </c>
      <c r="Q937" s="31">
        <f>INDEX(Matches!$M:$M,AA937)</f>
        <v/>
      </c>
      <c r="R937" s="31">
        <f>IF(I937="H",INDEX(Matches!$N:$N,AA937),INDEX(Matches!$L:$L,AA937))</f>
        <v/>
      </c>
      <c r="S937" s="33">
        <f>IF(I937="H",INDEX(Matches!$O:$O,AA937),INDEX(Matches!$P:$P,AA937))</f>
        <v/>
      </c>
      <c r="T937" s="33">
        <f>IF(INDEX(Matches!$J:$J,AA937)="","",IF(I937="H",INDEX(Matches!$J:$J,AA937),INDEX(Matches!$K:$K,AA937)))</f>
        <v/>
      </c>
      <c r="U937" s="33">
        <f>IF(INDEX(Matches!$K:$K,AA937)="","",IF(I937="H",INDEX(Matches!$K:$K,AA937),INDEX(Matches!$J:$J,AA937)))</f>
        <v/>
      </c>
      <c r="V937" s="30">
        <f>IF(T937="","",T937-U937)</f>
        <v/>
      </c>
      <c r="W937" s="33">
        <f>IF(I937="H",INDEX(Matches!$T:$T,AA937),INDEX(Matches!$U:$U,AA937))</f>
        <v/>
      </c>
      <c r="X937" s="11">
        <f>INDEX(Matches!$X:$X,AA937)</f>
        <v/>
      </c>
      <c r="Y937" s="30">
        <f>IF(O937="","",O937-S937)</f>
        <v/>
      </c>
      <c r="Z937" s="30">
        <f>IF(W937="","",W937-S937)</f>
        <v/>
      </c>
      <c r="AA937" s="24">
        <f>MATCH(J937,Matches!$A:$A,0)</f>
        <v/>
      </c>
      <c r="AB937" s="33" t="n"/>
      <c r="AC937" s="33" t="n">
        <v>1.178324156653183</v>
      </c>
      <c r="AD937" s="24" t="n"/>
      <c r="AE937" s="24" t="n">
        <v>10</v>
      </c>
      <c r="AF937" s="33" t="n"/>
      <c r="AG937" s="33" t="n"/>
    </row>
    <row r="938">
      <c r="A938" s="24" t="inlineStr">
        <is>
          <t>Bristol City|39</t>
        </is>
      </c>
      <c r="B938" s="24" t="inlineStr">
        <is>
          <t>E1</t>
        </is>
      </c>
      <c r="C938" s="24" t="inlineStr">
        <is>
          <t>Championship</t>
        </is>
      </c>
      <c r="D938" s="24" t="inlineStr">
        <is>
          <t>Bristol City</t>
        </is>
      </c>
      <c r="E938" s="24" t="n">
        <v>39</v>
      </c>
      <c r="F938" s="24" t="n">
        <v>10</v>
      </c>
      <c r="G938" s="29" t="n">
        <v>46466.625</v>
      </c>
      <c r="H938" s="24" t="inlineStr">
        <is>
          <t>QPR</t>
        </is>
      </c>
      <c r="I938" s="24" t="inlineStr">
        <is>
          <t>H</t>
        </is>
      </c>
      <c r="J938" s="24" t="inlineStr">
        <is>
          <t>E1-BristolC-QPR</t>
        </is>
      </c>
      <c r="K938" s="24" t="n">
        <v>17</v>
      </c>
      <c r="L938" s="11">
        <f>IF(INDEX(Matches!$X:$X,AA938)=0,"",IF(I938="H",INDEX(Matches!$H:$H,AA938),INDEX(Matches!$I:$I,AA938)))</f>
        <v/>
      </c>
      <c r="M938" s="11">
        <f>IF(INDEX(Matches!$X:$X,AA938)=0,"",IF(I938="H",INDEX(Matches!$I:$I,AA938),INDEX(Matches!$H:$H,AA938)))</f>
        <v/>
      </c>
      <c r="N938" s="11">
        <f>IF(L938="","",IF(L938&gt;M938,"W",IF(L938=M938,"D","L")))</f>
        <v/>
      </c>
      <c r="O938" s="11">
        <f>IF(L938="","",IF(L938&gt;M938,3,IF(L938=M938,1,0)))</f>
        <v/>
      </c>
      <c r="P938" s="31">
        <f>IF(I938="H",INDEX(Matches!$L:$L,AA938),INDEX(Matches!$N:$N,AA938))</f>
        <v/>
      </c>
      <c r="Q938" s="31">
        <f>INDEX(Matches!$M:$M,AA938)</f>
        <v/>
      </c>
      <c r="R938" s="31">
        <f>IF(I938="H",INDEX(Matches!$N:$N,AA938),INDEX(Matches!$L:$L,AA938))</f>
        <v/>
      </c>
      <c r="S938" s="33">
        <f>IF(I938="H",INDEX(Matches!$O:$O,AA938),INDEX(Matches!$P:$P,AA938))</f>
        <v/>
      </c>
      <c r="T938" s="33">
        <f>IF(INDEX(Matches!$J:$J,AA938)="","",IF(I938="H",INDEX(Matches!$J:$J,AA938),INDEX(Matches!$K:$K,AA938)))</f>
        <v/>
      </c>
      <c r="U938" s="33">
        <f>IF(INDEX(Matches!$K:$K,AA938)="","",IF(I938="H",INDEX(Matches!$K:$K,AA938),INDEX(Matches!$J:$J,AA938)))</f>
        <v/>
      </c>
      <c r="V938" s="30">
        <f>IF(T938="","",T938-U938)</f>
        <v/>
      </c>
      <c r="W938" s="33">
        <f>IF(I938="H",INDEX(Matches!$T:$T,AA938),INDEX(Matches!$U:$U,AA938))</f>
        <v/>
      </c>
      <c r="X938" s="11">
        <f>INDEX(Matches!$X:$X,AA938)</f>
        <v/>
      </c>
      <c r="Y938" s="30">
        <f>IF(O938="","",O938-S938)</f>
        <v/>
      </c>
      <c r="Z938" s="30">
        <f>IF(W938="","",W938-S938)</f>
        <v/>
      </c>
      <c r="AA938" s="24">
        <f>MATCH(J938,Matches!$A:$A,0)</f>
        <v/>
      </c>
      <c r="AB938" s="33" t="n"/>
      <c r="AC938" s="33" t="n">
        <v>1.5599749135237</v>
      </c>
      <c r="AD938" s="24" t="n"/>
      <c r="AE938" s="24" t="n">
        <v>10</v>
      </c>
      <c r="AF938" s="33" t="n"/>
      <c r="AG938" s="33" t="n"/>
    </row>
    <row r="939">
      <c r="A939" s="24" t="inlineStr">
        <is>
          <t>Bristol City|40</t>
        </is>
      </c>
      <c r="B939" s="24" t="inlineStr">
        <is>
          <t>E1</t>
        </is>
      </c>
      <c r="C939" s="24" t="inlineStr">
        <is>
          <t>Championship</t>
        </is>
      </c>
      <c r="D939" s="24" t="inlineStr">
        <is>
          <t>Bristol City</t>
        </is>
      </c>
      <c r="E939" s="24" t="n">
        <v>40</v>
      </c>
      <c r="F939" s="24" t="n">
        <v>10</v>
      </c>
      <c r="G939" s="29" t="n">
        <v>46480.625</v>
      </c>
      <c r="H939" s="24" t="inlineStr">
        <is>
          <t>Cardiff</t>
        </is>
      </c>
      <c r="I939" s="24" t="inlineStr">
        <is>
          <t>A</t>
        </is>
      </c>
      <c r="J939" s="24" t="inlineStr">
        <is>
          <t>E1-Cardiff-BristolC</t>
        </is>
      </c>
      <c r="K939" s="24" t="n">
        <v>21</v>
      </c>
      <c r="L939" s="11">
        <f>IF(INDEX(Matches!$X:$X,AA939)=0,"",IF(I939="H",INDEX(Matches!$H:$H,AA939),INDEX(Matches!$I:$I,AA939)))</f>
        <v/>
      </c>
      <c r="M939" s="11">
        <f>IF(INDEX(Matches!$X:$X,AA939)=0,"",IF(I939="H",INDEX(Matches!$I:$I,AA939),INDEX(Matches!$H:$H,AA939)))</f>
        <v/>
      </c>
      <c r="N939" s="11">
        <f>IF(L939="","",IF(L939&gt;M939,"W",IF(L939=M939,"D","L")))</f>
        <v/>
      </c>
      <c r="O939" s="11">
        <f>IF(L939="","",IF(L939&gt;M939,3,IF(L939=M939,1,0)))</f>
        <v/>
      </c>
      <c r="P939" s="31">
        <f>IF(I939="H",INDEX(Matches!$L:$L,AA939),INDEX(Matches!$N:$N,AA939))</f>
        <v/>
      </c>
      <c r="Q939" s="31">
        <f>INDEX(Matches!$M:$M,AA939)</f>
        <v/>
      </c>
      <c r="R939" s="31">
        <f>IF(I939="H",INDEX(Matches!$N:$N,AA939),INDEX(Matches!$L:$L,AA939))</f>
        <v/>
      </c>
      <c r="S939" s="33">
        <f>IF(I939="H",INDEX(Matches!$O:$O,AA939),INDEX(Matches!$P:$P,AA939))</f>
        <v/>
      </c>
      <c r="T939" s="33">
        <f>IF(INDEX(Matches!$J:$J,AA939)="","",IF(I939="H",INDEX(Matches!$J:$J,AA939),INDEX(Matches!$K:$K,AA939)))</f>
        <v/>
      </c>
      <c r="U939" s="33">
        <f>IF(INDEX(Matches!$K:$K,AA939)="","",IF(I939="H",INDEX(Matches!$K:$K,AA939),INDEX(Matches!$J:$J,AA939)))</f>
        <v/>
      </c>
      <c r="V939" s="30">
        <f>IF(T939="","",T939-U939)</f>
        <v/>
      </c>
      <c r="W939" s="33">
        <f>IF(I939="H",INDEX(Matches!$T:$T,AA939),INDEX(Matches!$U:$U,AA939))</f>
        <v/>
      </c>
      <c r="X939" s="11">
        <f>INDEX(Matches!$X:$X,AA939)</f>
        <v/>
      </c>
      <c r="Y939" s="30">
        <f>IF(O939="","",O939-S939)</f>
        <v/>
      </c>
      <c r="Z939" s="30">
        <f>IF(W939="","",W939-S939)</f>
        <v/>
      </c>
      <c r="AA939" s="24">
        <f>MATCH(J939,Matches!$A:$A,0)</f>
        <v/>
      </c>
      <c r="AB939" s="33" t="n"/>
      <c r="AC939" s="33" t="n">
        <v>1.314109903255589</v>
      </c>
      <c r="AD939" s="24" t="n"/>
      <c r="AE939" s="24" t="n">
        <v>10</v>
      </c>
      <c r="AF939" s="33" t="n"/>
      <c r="AG939" s="33" t="n"/>
    </row>
    <row r="940">
      <c r="A940" s="24" t="inlineStr">
        <is>
          <t>Bristol City|41</t>
        </is>
      </c>
      <c r="B940" s="24" t="inlineStr">
        <is>
          <t>E1</t>
        </is>
      </c>
      <c r="C940" s="24" t="inlineStr">
        <is>
          <t>Championship</t>
        </is>
      </c>
      <c r="D940" s="24" t="inlineStr">
        <is>
          <t>Bristol City</t>
        </is>
      </c>
      <c r="E940" s="24" t="n">
        <v>41</v>
      </c>
      <c r="F940" s="24" t="n">
        <v>11</v>
      </c>
      <c r="G940" s="29" t="n">
        <v>46483.82291666666</v>
      </c>
      <c r="H940" s="24" t="inlineStr">
        <is>
          <t>Lincoln</t>
        </is>
      </c>
      <c r="I940" s="24" t="inlineStr">
        <is>
          <t>A</t>
        </is>
      </c>
      <c r="J940" s="24" t="inlineStr">
        <is>
          <t>E1-Lincoln-BristolC</t>
        </is>
      </c>
      <c r="K940" s="24" t="n">
        <v>24</v>
      </c>
      <c r="L940" s="11">
        <f>IF(INDEX(Matches!$X:$X,AA940)=0,"",IF(I940="H",INDEX(Matches!$H:$H,AA940),INDEX(Matches!$I:$I,AA940)))</f>
        <v/>
      </c>
      <c r="M940" s="11">
        <f>IF(INDEX(Matches!$X:$X,AA940)=0,"",IF(I940="H",INDEX(Matches!$I:$I,AA940),INDEX(Matches!$H:$H,AA940)))</f>
        <v/>
      </c>
      <c r="N940" s="11">
        <f>IF(L940="","",IF(L940&gt;M940,"W",IF(L940=M940,"D","L")))</f>
        <v/>
      </c>
      <c r="O940" s="11">
        <f>IF(L940="","",IF(L940&gt;M940,3,IF(L940=M940,1,0)))</f>
        <v/>
      </c>
      <c r="P940" s="31">
        <f>IF(I940="H",INDEX(Matches!$L:$L,AA940),INDEX(Matches!$N:$N,AA940))</f>
        <v/>
      </c>
      <c r="Q940" s="31">
        <f>INDEX(Matches!$M:$M,AA940)</f>
        <v/>
      </c>
      <c r="R940" s="31">
        <f>IF(I940="H",INDEX(Matches!$N:$N,AA940),INDEX(Matches!$L:$L,AA940))</f>
        <v/>
      </c>
      <c r="S940" s="33">
        <f>IF(I940="H",INDEX(Matches!$O:$O,AA940),INDEX(Matches!$P:$P,AA940))</f>
        <v/>
      </c>
      <c r="T940" s="33">
        <f>IF(INDEX(Matches!$J:$J,AA940)="","",IF(I940="H",INDEX(Matches!$J:$J,AA940),INDEX(Matches!$K:$K,AA940)))</f>
        <v/>
      </c>
      <c r="U940" s="33">
        <f>IF(INDEX(Matches!$K:$K,AA940)="","",IF(I940="H",INDEX(Matches!$K:$K,AA940),INDEX(Matches!$J:$J,AA940)))</f>
        <v/>
      </c>
      <c r="V940" s="30">
        <f>IF(T940="","",T940-U940)</f>
        <v/>
      </c>
      <c r="W940" s="33">
        <f>IF(I940="H",INDEX(Matches!$T:$T,AA940),INDEX(Matches!$U:$U,AA940))</f>
        <v/>
      </c>
      <c r="X940" s="11">
        <f>INDEX(Matches!$X:$X,AA940)</f>
        <v/>
      </c>
      <c r="Y940" s="30">
        <f>IF(O940="","",O940-S940)</f>
        <v/>
      </c>
      <c r="Z940" s="30">
        <f>IF(W940="","",W940-S940)</f>
        <v/>
      </c>
      <c r="AA940" s="24">
        <f>MATCH(J940,Matches!$A:$A,0)</f>
        <v/>
      </c>
      <c r="AB940" s="33" t="n"/>
      <c r="AC940" s="33" t="n">
        <v>1.454454470790663</v>
      </c>
      <c r="AD940" s="24" t="n"/>
      <c r="AE940" s="24" t="n">
        <v>11</v>
      </c>
      <c r="AF940" s="33" t="n"/>
      <c r="AG940" s="33" t="n"/>
    </row>
    <row r="941">
      <c r="A941" s="24" t="inlineStr">
        <is>
          <t>Bristol City|42</t>
        </is>
      </c>
      <c r="B941" s="24" t="inlineStr">
        <is>
          <t>E1</t>
        </is>
      </c>
      <c r="C941" s="24" t="inlineStr">
        <is>
          <t>Championship</t>
        </is>
      </c>
      <c r="D941" s="24" t="inlineStr">
        <is>
          <t>Bristol City</t>
        </is>
      </c>
      <c r="E941" s="24" t="n">
        <v>42</v>
      </c>
      <c r="F941" s="24" t="n">
        <v>11</v>
      </c>
      <c r="G941" s="29" t="n">
        <v>46487.625</v>
      </c>
      <c r="H941" s="24" t="inlineStr">
        <is>
          <t>Burnley</t>
        </is>
      </c>
      <c r="I941" s="24" t="inlineStr">
        <is>
          <t>H</t>
        </is>
      </c>
      <c r="J941" s="24" t="inlineStr">
        <is>
          <t>E1-BristolC-Burnley</t>
        </is>
      </c>
      <c r="K941" s="24" t="n">
        <v>4</v>
      </c>
      <c r="L941" s="11">
        <f>IF(INDEX(Matches!$X:$X,AA941)=0,"",IF(I941="H",INDEX(Matches!$H:$H,AA941),INDEX(Matches!$I:$I,AA941)))</f>
        <v/>
      </c>
      <c r="M941" s="11">
        <f>IF(INDEX(Matches!$X:$X,AA941)=0,"",IF(I941="H",INDEX(Matches!$I:$I,AA941),INDEX(Matches!$H:$H,AA941)))</f>
        <v/>
      </c>
      <c r="N941" s="11">
        <f>IF(L941="","",IF(L941&gt;M941,"W",IF(L941=M941,"D","L")))</f>
        <v/>
      </c>
      <c r="O941" s="11">
        <f>IF(L941="","",IF(L941&gt;M941,3,IF(L941=M941,1,0)))</f>
        <v/>
      </c>
      <c r="P941" s="31">
        <f>IF(I941="H",INDEX(Matches!$L:$L,AA941),INDEX(Matches!$N:$N,AA941))</f>
        <v/>
      </c>
      <c r="Q941" s="31">
        <f>INDEX(Matches!$M:$M,AA941)</f>
        <v/>
      </c>
      <c r="R941" s="31">
        <f>IF(I941="H",INDEX(Matches!$N:$N,AA941),INDEX(Matches!$L:$L,AA941))</f>
        <v/>
      </c>
      <c r="S941" s="33">
        <f>IF(I941="H",INDEX(Matches!$O:$O,AA941),INDEX(Matches!$P:$P,AA941))</f>
        <v/>
      </c>
      <c r="T941" s="33">
        <f>IF(INDEX(Matches!$J:$J,AA941)="","",IF(I941="H",INDEX(Matches!$J:$J,AA941),INDEX(Matches!$K:$K,AA941)))</f>
        <v/>
      </c>
      <c r="U941" s="33">
        <f>IF(INDEX(Matches!$K:$K,AA941)="","",IF(I941="H",INDEX(Matches!$K:$K,AA941),INDEX(Matches!$J:$J,AA941)))</f>
        <v/>
      </c>
      <c r="V941" s="30">
        <f>IF(T941="","",T941-U941)</f>
        <v/>
      </c>
      <c r="W941" s="33">
        <f>IF(I941="H",INDEX(Matches!$T:$T,AA941),INDEX(Matches!$U:$U,AA941))</f>
        <v/>
      </c>
      <c r="X941" s="11">
        <f>INDEX(Matches!$X:$X,AA941)</f>
        <v/>
      </c>
      <c r="Y941" s="30">
        <f>IF(O941="","",O941-S941)</f>
        <v/>
      </c>
      <c r="Z941" s="30">
        <f>IF(W941="","",W941-S941)</f>
        <v/>
      </c>
      <c r="AA941" s="24">
        <f>MATCH(J941,Matches!$A:$A,0)</f>
        <v/>
      </c>
      <c r="AB941" s="33" t="n"/>
      <c r="AC941" s="33" t="n">
        <v>1.379280666082789</v>
      </c>
      <c r="AD941" s="24" t="n"/>
      <c r="AE941" s="24" t="n">
        <v>11</v>
      </c>
      <c r="AF941" s="33" t="n"/>
      <c r="AG941" s="33" t="n"/>
    </row>
    <row r="942">
      <c r="A942" s="24" t="inlineStr">
        <is>
          <t>Bristol City|43</t>
        </is>
      </c>
      <c r="B942" s="24" t="inlineStr">
        <is>
          <t>E1</t>
        </is>
      </c>
      <c r="C942" s="24" t="inlineStr">
        <is>
          <t>Championship</t>
        </is>
      </c>
      <c r="D942" s="24" t="inlineStr">
        <is>
          <t>Bristol City</t>
        </is>
      </c>
      <c r="E942" s="24" t="n">
        <v>43</v>
      </c>
      <c r="F942" s="24" t="n">
        <v>11</v>
      </c>
      <c r="G942" s="29" t="n">
        <v>46494.625</v>
      </c>
      <c r="H942" s="24" t="inlineStr">
        <is>
          <t>Portsmouth</t>
        </is>
      </c>
      <c r="I942" s="24" t="inlineStr">
        <is>
          <t>A</t>
        </is>
      </c>
      <c r="J942" s="24" t="inlineStr">
        <is>
          <t>E1-Portsmou-BristolC</t>
        </is>
      </c>
      <c r="K942" s="24" t="n">
        <v>18</v>
      </c>
      <c r="L942" s="11">
        <f>IF(INDEX(Matches!$X:$X,AA942)=0,"",IF(I942="H",INDEX(Matches!$H:$H,AA942),INDEX(Matches!$I:$I,AA942)))</f>
        <v/>
      </c>
      <c r="M942" s="11">
        <f>IF(INDEX(Matches!$X:$X,AA942)=0,"",IF(I942="H",INDEX(Matches!$I:$I,AA942),INDEX(Matches!$H:$H,AA942)))</f>
        <v/>
      </c>
      <c r="N942" s="11">
        <f>IF(L942="","",IF(L942&gt;M942,"W",IF(L942=M942,"D","L")))</f>
        <v/>
      </c>
      <c r="O942" s="11">
        <f>IF(L942="","",IF(L942&gt;M942,3,IF(L942=M942,1,0)))</f>
        <v/>
      </c>
      <c r="P942" s="31">
        <f>IF(I942="H",INDEX(Matches!$L:$L,AA942),INDEX(Matches!$N:$N,AA942))</f>
        <v/>
      </c>
      <c r="Q942" s="31">
        <f>INDEX(Matches!$M:$M,AA942)</f>
        <v/>
      </c>
      <c r="R942" s="31">
        <f>IF(I942="H",INDEX(Matches!$N:$N,AA942),INDEX(Matches!$L:$L,AA942))</f>
        <v/>
      </c>
      <c r="S942" s="33">
        <f>IF(I942="H",INDEX(Matches!$O:$O,AA942),INDEX(Matches!$P:$P,AA942))</f>
        <v/>
      </c>
      <c r="T942" s="33">
        <f>IF(INDEX(Matches!$J:$J,AA942)="","",IF(I942="H",INDEX(Matches!$J:$J,AA942),INDEX(Matches!$K:$K,AA942)))</f>
        <v/>
      </c>
      <c r="U942" s="33">
        <f>IF(INDEX(Matches!$K:$K,AA942)="","",IF(I942="H",INDEX(Matches!$K:$K,AA942),INDEX(Matches!$J:$J,AA942)))</f>
        <v/>
      </c>
      <c r="V942" s="30">
        <f>IF(T942="","",T942-U942)</f>
        <v/>
      </c>
      <c r="W942" s="33">
        <f>IF(I942="H",INDEX(Matches!$T:$T,AA942),INDEX(Matches!$U:$U,AA942))</f>
        <v/>
      </c>
      <c r="X942" s="11">
        <f>INDEX(Matches!$X:$X,AA942)</f>
        <v/>
      </c>
      <c r="Y942" s="30">
        <f>IF(O942="","",O942-S942)</f>
        <v/>
      </c>
      <c r="Z942" s="30">
        <f>IF(W942="","",W942-S942)</f>
        <v/>
      </c>
      <c r="AA942" s="24">
        <f>MATCH(J942,Matches!$A:$A,0)</f>
        <v/>
      </c>
      <c r="AB942" s="33" t="n"/>
      <c r="AC942" s="33" t="n">
        <v>1.235730475082653</v>
      </c>
      <c r="AD942" s="24" t="n"/>
      <c r="AE942" s="24" t="n">
        <v>11</v>
      </c>
      <c r="AF942" s="33" t="n"/>
      <c r="AG942" s="33" t="n"/>
    </row>
    <row r="943">
      <c r="A943" s="24" t="inlineStr">
        <is>
          <t>Bristol City|44</t>
        </is>
      </c>
      <c r="B943" s="24" t="inlineStr">
        <is>
          <t>E1</t>
        </is>
      </c>
      <c r="C943" s="24" t="inlineStr">
        <is>
          <t>Championship</t>
        </is>
      </c>
      <c r="D943" s="24" t="inlineStr">
        <is>
          <t>Bristol City</t>
        </is>
      </c>
      <c r="E943" s="24" t="n">
        <v>44</v>
      </c>
      <c r="F943" s="24" t="n">
        <v>11</v>
      </c>
      <c r="G943" s="29" t="n">
        <v>46498.82291666666</v>
      </c>
      <c r="H943" s="24" t="inlineStr">
        <is>
          <t>Preston</t>
        </is>
      </c>
      <c r="I943" s="24" t="inlineStr">
        <is>
          <t>H</t>
        </is>
      </c>
      <c r="J943" s="24" t="inlineStr">
        <is>
          <t>E1-BristolC-Preston</t>
        </is>
      </c>
      <c r="K943" s="24" t="n">
        <v>20</v>
      </c>
      <c r="L943" s="11">
        <f>IF(INDEX(Matches!$X:$X,AA943)=0,"",IF(I943="H",INDEX(Matches!$H:$H,AA943),INDEX(Matches!$I:$I,AA943)))</f>
        <v/>
      </c>
      <c r="M943" s="11">
        <f>IF(INDEX(Matches!$X:$X,AA943)=0,"",IF(I943="H",INDEX(Matches!$I:$I,AA943),INDEX(Matches!$H:$H,AA943)))</f>
        <v/>
      </c>
      <c r="N943" s="11">
        <f>IF(L943="","",IF(L943&gt;M943,"W",IF(L943=M943,"D","L")))</f>
        <v/>
      </c>
      <c r="O943" s="11">
        <f>IF(L943="","",IF(L943&gt;M943,3,IF(L943=M943,1,0)))</f>
        <v/>
      </c>
      <c r="P943" s="31">
        <f>IF(I943="H",INDEX(Matches!$L:$L,AA943),INDEX(Matches!$N:$N,AA943))</f>
        <v/>
      </c>
      <c r="Q943" s="31">
        <f>INDEX(Matches!$M:$M,AA943)</f>
        <v/>
      </c>
      <c r="R943" s="31">
        <f>IF(I943="H",INDEX(Matches!$N:$N,AA943),INDEX(Matches!$L:$L,AA943))</f>
        <v/>
      </c>
      <c r="S943" s="33">
        <f>IF(I943="H",INDEX(Matches!$O:$O,AA943),INDEX(Matches!$P:$P,AA943))</f>
        <v/>
      </c>
      <c r="T943" s="33">
        <f>IF(INDEX(Matches!$J:$J,AA943)="","",IF(I943="H",INDEX(Matches!$J:$J,AA943),INDEX(Matches!$K:$K,AA943)))</f>
        <v/>
      </c>
      <c r="U943" s="33">
        <f>IF(INDEX(Matches!$K:$K,AA943)="","",IF(I943="H",INDEX(Matches!$K:$K,AA943),INDEX(Matches!$J:$J,AA943)))</f>
        <v/>
      </c>
      <c r="V943" s="30">
        <f>IF(T943="","",T943-U943)</f>
        <v/>
      </c>
      <c r="W943" s="33">
        <f>IF(I943="H",INDEX(Matches!$T:$T,AA943),INDEX(Matches!$U:$U,AA943))</f>
        <v/>
      </c>
      <c r="X943" s="11">
        <f>INDEX(Matches!$X:$X,AA943)</f>
        <v/>
      </c>
      <c r="Y943" s="30">
        <f>IF(O943="","",O943-S943)</f>
        <v/>
      </c>
      <c r="Z943" s="30">
        <f>IF(W943="","",W943-S943)</f>
        <v/>
      </c>
      <c r="AA943" s="24">
        <f>MATCH(J943,Matches!$A:$A,0)</f>
        <v/>
      </c>
      <c r="AB943" s="33" t="n"/>
      <c r="AC943" s="33" t="n">
        <v>1.696666500532483</v>
      </c>
      <c r="AD943" s="24" t="n"/>
      <c r="AE943" s="24" t="n">
        <v>11</v>
      </c>
      <c r="AF943" s="33" t="n"/>
      <c r="AG943" s="33" t="n"/>
    </row>
    <row r="944">
      <c r="A944" s="24" t="inlineStr">
        <is>
          <t>Bristol City|45</t>
        </is>
      </c>
      <c r="B944" s="24" t="inlineStr">
        <is>
          <t>E1</t>
        </is>
      </c>
      <c r="C944" s="24" t="inlineStr">
        <is>
          <t>Championship</t>
        </is>
      </c>
      <c r="D944" s="24" t="inlineStr">
        <is>
          <t>Bristol City</t>
        </is>
      </c>
      <c r="E944" s="24" t="n">
        <v>45</v>
      </c>
      <c r="F944" s="24" t="n">
        <v>12</v>
      </c>
      <c r="G944" s="29" t="n">
        <v>46501.625</v>
      </c>
      <c r="H944" s="24" t="inlineStr">
        <is>
          <t>Derby</t>
        </is>
      </c>
      <c r="I944" s="24" t="inlineStr">
        <is>
          <t>H</t>
        </is>
      </c>
      <c r="J944" s="24" t="inlineStr">
        <is>
          <t>E1-BristolC-Derby</t>
        </is>
      </c>
      <c r="K944" s="24" t="n">
        <v>12</v>
      </c>
      <c r="L944" s="11">
        <f>IF(INDEX(Matches!$X:$X,AA944)=0,"",IF(I944="H",INDEX(Matches!$H:$H,AA944),INDEX(Matches!$I:$I,AA944)))</f>
        <v/>
      </c>
      <c r="M944" s="11">
        <f>IF(INDEX(Matches!$X:$X,AA944)=0,"",IF(I944="H",INDEX(Matches!$I:$I,AA944),INDEX(Matches!$H:$H,AA944)))</f>
        <v/>
      </c>
      <c r="N944" s="11">
        <f>IF(L944="","",IF(L944&gt;M944,"W",IF(L944=M944,"D","L")))</f>
        <v/>
      </c>
      <c r="O944" s="11">
        <f>IF(L944="","",IF(L944&gt;M944,3,IF(L944=M944,1,0)))</f>
        <v/>
      </c>
      <c r="P944" s="31">
        <f>IF(I944="H",INDEX(Matches!$L:$L,AA944),INDEX(Matches!$N:$N,AA944))</f>
        <v/>
      </c>
      <c r="Q944" s="31">
        <f>INDEX(Matches!$M:$M,AA944)</f>
        <v/>
      </c>
      <c r="R944" s="31">
        <f>IF(I944="H",INDEX(Matches!$N:$N,AA944),INDEX(Matches!$L:$L,AA944))</f>
        <v/>
      </c>
      <c r="S944" s="33">
        <f>IF(I944="H",INDEX(Matches!$O:$O,AA944),INDEX(Matches!$P:$P,AA944))</f>
        <v/>
      </c>
      <c r="T944" s="33">
        <f>IF(INDEX(Matches!$J:$J,AA944)="","",IF(I944="H",INDEX(Matches!$J:$J,AA944),INDEX(Matches!$K:$K,AA944)))</f>
        <v/>
      </c>
      <c r="U944" s="33">
        <f>IF(INDEX(Matches!$K:$K,AA944)="","",IF(I944="H",INDEX(Matches!$K:$K,AA944),INDEX(Matches!$J:$J,AA944)))</f>
        <v/>
      </c>
      <c r="V944" s="30">
        <f>IF(T944="","",T944-U944)</f>
        <v/>
      </c>
      <c r="W944" s="33">
        <f>IF(I944="H",INDEX(Matches!$T:$T,AA944),INDEX(Matches!$U:$U,AA944))</f>
        <v/>
      </c>
      <c r="X944" s="11">
        <f>INDEX(Matches!$X:$X,AA944)</f>
        <v/>
      </c>
      <c r="Y944" s="30">
        <f>IF(O944="","",O944-S944)</f>
        <v/>
      </c>
      <c r="Z944" s="30">
        <f>IF(W944="","",W944-S944)</f>
        <v/>
      </c>
      <c r="AA944" s="24">
        <f>MATCH(J944,Matches!$A:$A,0)</f>
        <v/>
      </c>
      <c r="AB944" s="33" t="n"/>
      <c r="AC944" s="33" t="n">
        <v>1.560038724579652</v>
      </c>
      <c r="AD944" s="24" t="n"/>
      <c r="AE944" s="24" t="n">
        <v>12</v>
      </c>
      <c r="AF944" s="33" t="n"/>
      <c r="AG944" s="33" t="n"/>
    </row>
    <row r="945">
      <c r="A945" s="24" t="inlineStr">
        <is>
          <t>Bristol City|46</t>
        </is>
      </c>
      <c r="B945" s="24" t="inlineStr">
        <is>
          <t>E1</t>
        </is>
      </c>
      <c r="C945" s="24" t="inlineStr">
        <is>
          <t>Championship</t>
        </is>
      </c>
      <c r="D945" s="24" t="inlineStr">
        <is>
          <t>Bristol City</t>
        </is>
      </c>
      <c r="E945" s="24" t="n">
        <v>46</v>
      </c>
      <c r="F945" s="24" t="n">
        <v>12</v>
      </c>
      <c r="G945" s="29" t="n">
        <v>46508.52083333334</v>
      </c>
      <c r="H945" s="24" t="inlineStr">
        <is>
          <t>Wrexham</t>
        </is>
      </c>
      <c r="I945" s="24" t="inlineStr">
        <is>
          <t>A</t>
        </is>
      </c>
      <c r="J945" s="24" t="inlineStr">
        <is>
          <t>E1-Wrexham-BristolC</t>
        </is>
      </c>
      <c r="K945" s="24" t="n">
        <v>9</v>
      </c>
      <c r="L945" s="11">
        <f>IF(INDEX(Matches!$X:$X,AA945)=0,"",IF(I945="H",INDEX(Matches!$H:$H,AA945),INDEX(Matches!$I:$I,AA945)))</f>
        <v/>
      </c>
      <c r="M945" s="11">
        <f>IF(INDEX(Matches!$X:$X,AA945)=0,"",IF(I945="H",INDEX(Matches!$I:$I,AA945),INDEX(Matches!$H:$H,AA945)))</f>
        <v/>
      </c>
      <c r="N945" s="11">
        <f>IF(L945="","",IF(L945&gt;M945,"W",IF(L945=M945,"D","L")))</f>
        <v/>
      </c>
      <c r="O945" s="11">
        <f>IF(L945="","",IF(L945&gt;M945,3,IF(L945=M945,1,0)))</f>
        <v/>
      </c>
      <c r="P945" s="31">
        <f>IF(I945="H",INDEX(Matches!$L:$L,AA945),INDEX(Matches!$N:$N,AA945))</f>
        <v/>
      </c>
      <c r="Q945" s="31">
        <f>INDEX(Matches!$M:$M,AA945)</f>
        <v/>
      </c>
      <c r="R945" s="31">
        <f>IF(I945="H",INDEX(Matches!$N:$N,AA945),INDEX(Matches!$L:$L,AA945))</f>
        <v/>
      </c>
      <c r="S945" s="33">
        <f>IF(I945="H",INDEX(Matches!$O:$O,AA945),INDEX(Matches!$P:$P,AA945))</f>
        <v/>
      </c>
      <c r="T945" s="33">
        <f>IF(INDEX(Matches!$J:$J,AA945)="","",IF(I945="H",INDEX(Matches!$J:$J,AA945),INDEX(Matches!$K:$K,AA945)))</f>
        <v/>
      </c>
      <c r="U945" s="33">
        <f>IF(INDEX(Matches!$K:$K,AA945)="","",IF(I945="H",INDEX(Matches!$K:$K,AA945),INDEX(Matches!$J:$J,AA945)))</f>
        <v/>
      </c>
      <c r="V945" s="30">
        <f>IF(T945="","",T945-U945)</f>
        <v/>
      </c>
      <c r="W945" s="33">
        <f>IF(I945="H",INDEX(Matches!$T:$T,AA945),INDEX(Matches!$U:$U,AA945))</f>
        <v/>
      </c>
      <c r="X945" s="11">
        <f>INDEX(Matches!$X:$X,AA945)</f>
        <v/>
      </c>
      <c r="Y945" s="30">
        <f>IF(O945="","",O945-S945)</f>
        <v/>
      </c>
      <c r="Z945" s="30">
        <f>IF(W945="","",W945-S945)</f>
        <v/>
      </c>
      <c r="AA945" s="24">
        <f>MATCH(J945,Matches!$A:$A,0)</f>
        <v/>
      </c>
      <c r="AB945" s="33" t="n"/>
      <c r="AC945" s="33" t="n">
        <v>1.083602380587698</v>
      </c>
      <c r="AD945" s="24" t="n"/>
      <c r="AE945" s="24" t="n">
        <v>12</v>
      </c>
      <c r="AF945" s="33" t="n"/>
      <c r="AG945" s="33" t="n"/>
    </row>
    <row r="946">
      <c r="A946" s="24" t="inlineStr">
        <is>
          <t>Burnley|1</t>
        </is>
      </c>
      <c r="B946" s="24" t="inlineStr">
        <is>
          <t>E1</t>
        </is>
      </c>
      <c r="C946" s="24" t="inlineStr">
        <is>
          <t>Championship</t>
        </is>
      </c>
      <c r="D946" s="24" t="inlineStr">
        <is>
          <t>Burnley</t>
        </is>
      </c>
      <c r="E946" s="24" t="n">
        <v>1</v>
      </c>
      <c r="F946" s="24" t="n">
        <v>1</v>
      </c>
      <c r="G946" s="29" t="n">
        <v>46250.66666666666</v>
      </c>
      <c r="H946" s="24" t="inlineStr">
        <is>
          <t>West Ham</t>
        </is>
      </c>
      <c r="I946" s="24" t="inlineStr">
        <is>
          <t>H</t>
        </is>
      </c>
      <c r="J946" s="24" t="inlineStr">
        <is>
          <t>E1-Burnley-WestHam</t>
        </is>
      </c>
      <c r="K946" s="24" t="n">
        <v>1</v>
      </c>
      <c r="L946" s="11">
        <f>IF(INDEX(Matches!$X:$X,AA946)=0,"",IF(I946="H",INDEX(Matches!$H:$H,AA946),INDEX(Matches!$I:$I,AA946)))</f>
        <v/>
      </c>
      <c r="M946" s="11">
        <f>IF(INDEX(Matches!$X:$X,AA946)=0,"",IF(I946="H",INDEX(Matches!$I:$I,AA946),INDEX(Matches!$H:$H,AA946)))</f>
        <v/>
      </c>
      <c r="N946" s="11">
        <f>IF(L946="","",IF(L946&gt;M946,"W",IF(L946=M946,"D","L")))</f>
        <v/>
      </c>
      <c r="O946" s="11">
        <f>IF(L946="","",IF(L946&gt;M946,3,IF(L946=M946,1,0)))</f>
        <v/>
      </c>
      <c r="P946" s="31">
        <f>IF(I946="H",INDEX(Matches!$L:$L,AA946),INDEX(Matches!$N:$N,AA946))</f>
        <v/>
      </c>
      <c r="Q946" s="31">
        <f>INDEX(Matches!$M:$M,AA946)</f>
        <v/>
      </c>
      <c r="R946" s="31">
        <f>IF(I946="H",INDEX(Matches!$N:$N,AA946),INDEX(Matches!$L:$L,AA946))</f>
        <v/>
      </c>
      <c r="S946" s="33">
        <f>IF(I946="H",INDEX(Matches!$O:$O,AA946),INDEX(Matches!$P:$P,AA946))</f>
        <v/>
      </c>
      <c r="T946" s="33">
        <f>IF(INDEX(Matches!$J:$J,AA946)="","",IF(I946="H",INDEX(Matches!$J:$J,AA946),INDEX(Matches!$K:$K,AA946)))</f>
        <v/>
      </c>
      <c r="U946" s="33">
        <f>IF(INDEX(Matches!$K:$K,AA946)="","",IF(I946="H",INDEX(Matches!$K:$K,AA946),INDEX(Matches!$J:$J,AA946)))</f>
        <v/>
      </c>
      <c r="V946" s="30">
        <f>IF(T946="","",T946-U946)</f>
        <v/>
      </c>
      <c r="W946" s="33">
        <f>IF(I946="H",INDEX(Matches!$T:$T,AA946),INDEX(Matches!$U:$U,AA946))</f>
        <v/>
      </c>
      <c r="X946" s="11">
        <f>INDEX(Matches!$X:$X,AA946)</f>
        <v/>
      </c>
      <c r="Y946" s="30">
        <f>IF(O946="","",O946-S946)</f>
        <v/>
      </c>
      <c r="Z946" s="30">
        <f>IF(W946="","",W946-S946)</f>
        <v/>
      </c>
      <c r="AA946" s="24">
        <f>MATCH(J946,Matches!$A:$A,0)</f>
        <v/>
      </c>
      <c r="AB946" s="33" t="n">
        <v>1.200976985245934</v>
      </c>
      <c r="AC946" s="33" t="n"/>
      <c r="AD946" s="24" t="n"/>
      <c r="AE946" s="24" t="n">
        <v>1</v>
      </c>
      <c r="AF946" s="33" t="n"/>
      <c r="AG946" s="33" t="n"/>
    </row>
    <row r="947">
      <c r="A947" s="24" t="inlineStr">
        <is>
          <t>Burnley|2</t>
        </is>
      </c>
      <c r="B947" s="24" t="inlineStr">
        <is>
          <t>E1</t>
        </is>
      </c>
      <c r="C947" s="24" t="inlineStr">
        <is>
          <t>Championship</t>
        </is>
      </c>
      <c r="D947" s="24" t="inlineStr">
        <is>
          <t>Burnley</t>
        </is>
      </c>
      <c r="E947" s="24" t="n">
        <v>2</v>
      </c>
      <c r="F947" s="24" t="n">
        <v>1</v>
      </c>
      <c r="G947" s="29" t="n">
        <v>46257.5</v>
      </c>
      <c r="H947" s="24" t="inlineStr">
        <is>
          <t>West Brom</t>
        </is>
      </c>
      <c r="I947" s="24" t="inlineStr">
        <is>
          <t>A</t>
        </is>
      </c>
      <c r="J947" s="24" t="inlineStr">
        <is>
          <t>E1-WestBrom-Burnley</t>
        </is>
      </c>
      <c r="K947" s="24" t="n">
        <v>13</v>
      </c>
      <c r="L947" s="11">
        <f>IF(INDEX(Matches!$X:$X,AA947)=0,"",IF(I947="H",INDEX(Matches!$H:$H,AA947),INDEX(Matches!$I:$I,AA947)))</f>
        <v/>
      </c>
      <c r="M947" s="11">
        <f>IF(INDEX(Matches!$X:$X,AA947)=0,"",IF(I947="H",INDEX(Matches!$I:$I,AA947),INDEX(Matches!$H:$H,AA947)))</f>
        <v/>
      </c>
      <c r="N947" s="11">
        <f>IF(L947="","",IF(L947&gt;M947,"W",IF(L947=M947,"D","L")))</f>
        <v/>
      </c>
      <c r="O947" s="11">
        <f>IF(L947="","",IF(L947&gt;M947,3,IF(L947=M947,1,0)))</f>
        <v/>
      </c>
      <c r="P947" s="31">
        <f>IF(I947="H",INDEX(Matches!$L:$L,AA947),INDEX(Matches!$N:$N,AA947))</f>
        <v/>
      </c>
      <c r="Q947" s="31">
        <f>INDEX(Matches!$M:$M,AA947)</f>
        <v/>
      </c>
      <c r="R947" s="31">
        <f>IF(I947="H",INDEX(Matches!$N:$N,AA947),INDEX(Matches!$L:$L,AA947))</f>
        <v/>
      </c>
      <c r="S947" s="33">
        <f>IF(I947="H",INDEX(Matches!$O:$O,AA947),INDEX(Matches!$P:$P,AA947))</f>
        <v/>
      </c>
      <c r="T947" s="33">
        <f>IF(INDEX(Matches!$J:$J,AA947)="","",IF(I947="H",INDEX(Matches!$J:$J,AA947),INDEX(Matches!$K:$K,AA947)))</f>
        <v/>
      </c>
      <c r="U947" s="33">
        <f>IF(INDEX(Matches!$K:$K,AA947)="","",IF(I947="H",INDEX(Matches!$K:$K,AA947),INDEX(Matches!$J:$J,AA947)))</f>
        <v/>
      </c>
      <c r="V947" s="30">
        <f>IF(T947="","",T947-U947)</f>
        <v/>
      </c>
      <c r="W947" s="33">
        <f>IF(I947="H",INDEX(Matches!$T:$T,AA947),INDEX(Matches!$U:$U,AA947))</f>
        <v/>
      </c>
      <c r="X947" s="11">
        <f>INDEX(Matches!$X:$X,AA947)</f>
        <v/>
      </c>
      <c r="Y947" s="30">
        <f>IF(O947="","",O947-S947)</f>
        <v/>
      </c>
      <c r="Z947" s="30">
        <f>IF(W947="","",W947-S947)</f>
        <v/>
      </c>
      <c r="AA947" s="24">
        <f>MATCH(J947,Matches!$A:$A,0)</f>
        <v/>
      </c>
      <c r="AB947" s="33" t="n">
        <v>1.286747166030966</v>
      </c>
      <c r="AC947" s="33" t="n"/>
      <c r="AD947" s="24" t="n"/>
      <c r="AE947" s="24" t="n">
        <v>1</v>
      </c>
      <c r="AF947" s="33" t="n"/>
      <c r="AG947" s="33" t="n"/>
    </row>
    <row r="948">
      <c r="A948" s="24" t="inlineStr">
        <is>
          <t>Burnley|3</t>
        </is>
      </c>
      <c r="B948" s="24" t="inlineStr">
        <is>
          <t>E1</t>
        </is>
      </c>
      <c r="C948" s="24" t="inlineStr">
        <is>
          <t>Championship</t>
        </is>
      </c>
      <c r="D948" s="24" t="inlineStr">
        <is>
          <t>Burnley</t>
        </is>
      </c>
      <c r="E948" s="24" t="n">
        <v>3</v>
      </c>
      <c r="F948" s="24" t="n">
        <v>1</v>
      </c>
      <c r="G948" s="29" t="n">
        <v>46263.625</v>
      </c>
      <c r="H948" s="24" t="inlineStr">
        <is>
          <t>Norwich</t>
        </is>
      </c>
      <c r="I948" s="24" t="inlineStr">
        <is>
          <t>A</t>
        </is>
      </c>
      <c r="J948" s="24" t="inlineStr">
        <is>
          <t>E1-Norwich-Burnley</t>
        </is>
      </c>
      <c r="K948" s="24" t="n">
        <v>7</v>
      </c>
      <c r="L948" s="11">
        <f>IF(INDEX(Matches!$X:$X,AA948)=0,"",IF(I948="H",INDEX(Matches!$H:$H,AA948),INDEX(Matches!$I:$I,AA948)))</f>
        <v/>
      </c>
      <c r="M948" s="11">
        <f>IF(INDEX(Matches!$X:$X,AA948)=0,"",IF(I948="H",INDEX(Matches!$I:$I,AA948),INDEX(Matches!$H:$H,AA948)))</f>
        <v/>
      </c>
      <c r="N948" s="11">
        <f>IF(L948="","",IF(L948&gt;M948,"W",IF(L948=M948,"D","L")))</f>
        <v/>
      </c>
      <c r="O948" s="11">
        <f>IF(L948="","",IF(L948&gt;M948,3,IF(L948=M948,1,0)))</f>
        <v/>
      </c>
      <c r="P948" s="31">
        <f>IF(I948="H",INDEX(Matches!$L:$L,AA948),INDEX(Matches!$N:$N,AA948))</f>
        <v/>
      </c>
      <c r="Q948" s="31">
        <f>INDEX(Matches!$M:$M,AA948)</f>
        <v/>
      </c>
      <c r="R948" s="31">
        <f>IF(I948="H",INDEX(Matches!$N:$N,AA948),INDEX(Matches!$L:$L,AA948))</f>
        <v/>
      </c>
      <c r="S948" s="33">
        <f>IF(I948="H",INDEX(Matches!$O:$O,AA948),INDEX(Matches!$P:$P,AA948))</f>
        <v/>
      </c>
      <c r="T948" s="33">
        <f>IF(INDEX(Matches!$J:$J,AA948)="","",IF(I948="H",INDEX(Matches!$J:$J,AA948),INDEX(Matches!$K:$K,AA948)))</f>
        <v/>
      </c>
      <c r="U948" s="33">
        <f>IF(INDEX(Matches!$K:$K,AA948)="","",IF(I948="H",INDEX(Matches!$K:$K,AA948),INDEX(Matches!$J:$J,AA948)))</f>
        <v/>
      </c>
      <c r="V948" s="30">
        <f>IF(T948="","",T948-U948)</f>
        <v/>
      </c>
      <c r="W948" s="33">
        <f>IF(I948="H",INDEX(Matches!$T:$T,AA948),INDEX(Matches!$U:$U,AA948))</f>
        <v/>
      </c>
      <c r="X948" s="11">
        <f>INDEX(Matches!$X:$X,AA948)</f>
        <v/>
      </c>
      <c r="Y948" s="30">
        <f>IF(O948="","",O948-S948)</f>
        <v/>
      </c>
      <c r="Z948" s="30">
        <f>IF(W948="","",W948-S948)</f>
        <v/>
      </c>
      <c r="AA948" s="24">
        <f>MATCH(J948,Matches!$A:$A,0)</f>
        <v/>
      </c>
      <c r="AB948" s="33" t="n">
        <v>1.075498164115681</v>
      </c>
      <c r="AC948" s="33" t="n"/>
      <c r="AD948" s="24" t="n"/>
      <c r="AE948" s="24" t="n">
        <v>1</v>
      </c>
      <c r="AF948" s="33" t="n"/>
      <c r="AG948" s="33" t="n"/>
    </row>
    <row r="949">
      <c r="A949" s="24" t="inlineStr">
        <is>
          <t>Burnley|4</t>
        </is>
      </c>
      <c r="B949" s="24" t="inlineStr">
        <is>
          <t>E1</t>
        </is>
      </c>
      <c r="C949" s="24" t="inlineStr">
        <is>
          <t>Championship</t>
        </is>
      </c>
      <c r="D949" s="24" t="inlineStr">
        <is>
          <t>Burnley</t>
        </is>
      </c>
      <c r="E949" s="24" t="n">
        <v>4</v>
      </c>
      <c r="F949" s="24" t="n">
        <v>1</v>
      </c>
      <c r="G949" s="29" t="n">
        <v>46267.83333333334</v>
      </c>
      <c r="H949" s="24" t="inlineStr">
        <is>
          <t>Middlesbrough</t>
        </is>
      </c>
      <c r="I949" s="24" t="inlineStr">
        <is>
          <t>H</t>
        </is>
      </c>
      <c r="J949" s="24" t="inlineStr">
        <is>
          <t>E1-Burnley-Middlesb</t>
        </is>
      </c>
      <c r="K949" s="24" t="n">
        <v>3</v>
      </c>
      <c r="L949" s="11">
        <f>IF(INDEX(Matches!$X:$X,AA949)=0,"",IF(I949="H",INDEX(Matches!$H:$H,AA949),INDEX(Matches!$I:$I,AA949)))</f>
        <v/>
      </c>
      <c r="M949" s="11">
        <f>IF(INDEX(Matches!$X:$X,AA949)=0,"",IF(I949="H",INDEX(Matches!$I:$I,AA949),INDEX(Matches!$H:$H,AA949)))</f>
        <v/>
      </c>
      <c r="N949" s="11">
        <f>IF(L949="","",IF(L949&gt;M949,"W",IF(L949=M949,"D","L")))</f>
        <v/>
      </c>
      <c r="O949" s="11">
        <f>IF(L949="","",IF(L949&gt;M949,3,IF(L949=M949,1,0)))</f>
        <v/>
      </c>
      <c r="P949" s="31">
        <f>IF(I949="H",INDEX(Matches!$L:$L,AA949),INDEX(Matches!$N:$N,AA949))</f>
        <v/>
      </c>
      <c r="Q949" s="31">
        <f>INDEX(Matches!$M:$M,AA949)</f>
        <v/>
      </c>
      <c r="R949" s="31">
        <f>IF(I949="H",INDEX(Matches!$N:$N,AA949),INDEX(Matches!$L:$L,AA949))</f>
        <v/>
      </c>
      <c r="S949" s="33">
        <f>IF(I949="H",INDEX(Matches!$O:$O,AA949),INDEX(Matches!$P:$P,AA949))</f>
        <v/>
      </c>
      <c r="T949" s="33">
        <f>IF(INDEX(Matches!$J:$J,AA949)="","",IF(I949="H",INDEX(Matches!$J:$J,AA949),INDEX(Matches!$K:$K,AA949)))</f>
        <v/>
      </c>
      <c r="U949" s="33">
        <f>IF(INDEX(Matches!$K:$K,AA949)="","",IF(I949="H",INDEX(Matches!$K:$K,AA949),INDEX(Matches!$J:$J,AA949)))</f>
        <v/>
      </c>
      <c r="V949" s="30">
        <f>IF(T949="","",T949-U949)</f>
        <v/>
      </c>
      <c r="W949" s="33">
        <f>IF(I949="H",INDEX(Matches!$T:$T,AA949),INDEX(Matches!$U:$U,AA949))</f>
        <v/>
      </c>
      <c r="X949" s="11">
        <f>INDEX(Matches!$X:$X,AA949)</f>
        <v/>
      </c>
      <c r="Y949" s="30">
        <f>IF(O949="","",O949-S949)</f>
        <v/>
      </c>
      <c r="Z949" s="30">
        <f>IF(W949="","",W949-S949)</f>
        <v/>
      </c>
      <c r="AA949" s="24">
        <f>MATCH(J949,Matches!$A:$A,0)</f>
        <v/>
      </c>
      <c r="AB949" s="33" t="n">
        <v>1.163576461904561</v>
      </c>
      <c r="AC949" s="33" t="n"/>
      <c r="AD949" s="24" t="n"/>
      <c r="AE949" s="24" t="n">
        <v>1</v>
      </c>
      <c r="AF949" s="33" t="n"/>
      <c r="AG949" s="33" t="n"/>
    </row>
    <row r="950">
      <c r="A950" s="24" t="inlineStr">
        <is>
          <t>Burnley|5</t>
        </is>
      </c>
      <c r="B950" s="24" t="inlineStr">
        <is>
          <t>E1</t>
        </is>
      </c>
      <c r="C950" s="24" t="inlineStr">
        <is>
          <t>Championship</t>
        </is>
      </c>
      <c r="D950" s="24" t="inlineStr">
        <is>
          <t>Burnley</t>
        </is>
      </c>
      <c r="E950" s="24" t="n">
        <v>5</v>
      </c>
      <c r="F950" s="24" t="n">
        <v>2</v>
      </c>
      <c r="G950" s="29" t="n">
        <v>46270.625</v>
      </c>
      <c r="H950" s="24" t="inlineStr">
        <is>
          <t>Bristol City</t>
        </is>
      </c>
      <c r="I950" s="24" t="inlineStr">
        <is>
          <t>H</t>
        </is>
      </c>
      <c r="J950" s="24" t="inlineStr">
        <is>
          <t>E1-Burnley-BristolC</t>
        </is>
      </c>
      <c r="K950" s="24" t="n">
        <v>14</v>
      </c>
      <c r="L950" s="11">
        <f>IF(INDEX(Matches!$X:$X,AA950)=0,"",IF(I950="H",INDEX(Matches!$H:$H,AA950),INDEX(Matches!$I:$I,AA950)))</f>
        <v/>
      </c>
      <c r="M950" s="11">
        <f>IF(INDEX(Matches!$X:$X,AA950)=0,"",IF(I950="H",INDEX(Matches!$I:$I,AA950),INDEX(Matches!$H:$H,AA950)))</f>
        <v/>
      </c>
      <c r="N950" s="11">
        <f>IF(L950="","",IF(L950&gt;M950,"W",IF(L950=M950,"D","L")))</f>
        <v/>
      </c>
      <c r="O950" s="11">
        <f>IF(L950="","",IF(L950&gt;M950,3,IF(L950=M950,1,0)))</f>
        <v/>
      </c>
      <c r="P950" s="31">
        <f>IF(I950="H",INDEX(Matches!$L:$L,AA950),INDEX(Matches!$N:$N,AA950))</f>
        <v/>
      </c>
      <c r="Q950" s="31">
        <f>INDEX(Matches!$M:$M,AA950)</f>
        <v/>
      </c>
      <c r="R950" s="31">
        <f>IF(I950="H",INDEX(Matches!$N:$N,AA950),INDEX(Matches!$L:$L,AA950))</f>
        <v/>
      </c>
      <c r="S950" s="33">
        <f>IF(I950="H",INDEX(Matches!$O:$O,AA950),INDEX(Matches!$P:$P,AA950))</f>
        <v/>
      </c>
      <c r="T950" s="33">
        <f>IF(INDEX(Matches!$J:$J,AA950)="","",IF(I950="H",INDEX(Matches!$J:$J,AA950),INDEX(Matches!$K:$K,AA950)))</f>
        <v/>
      </c>
      <c r="U950" s="33">
        <f>IF(INDEX(Matches!$K:$K,AA950)="","",IF(I950="H",INDEX(Matches!$K:$K,AA950),INDEX(Matches!$J:$J,AA950)))</f>
        <v/>
      </c>
      <c r="V950" s="30">
        <f>IF(T950="","",T950-U950)</f>
        <v/>
      </c>
      <c r="W950" s="33">
        <f>IF(I950="H",INDEX(Matches!$T:$T,AA950),INDEX(Matches!$U:$U,AA950))</f>
        <v/>
      </c>
      <c r="X950" s="11">
        <f>INDEX(Matches!$X:$X,AA950)</f>
        <v/>
      </c>
      <c r="Y950" s="30">
        <f>IF(O950="","",O950-S950)</f>
        <v/>
      </c>
      <c r="Z950" s="30">
        <f>IF(W950="","",W950-S950)</f>
        <v/>
      </c>
      <c r="AA950" s="24">
        <f>MATCH(J950,Matches!$A:$A,0)</f>
        <v/>
      </c>
      <c r="AB950" s="33" t="n">
        <v>1.706920304630068</v>
      </c>
      <c r="AC950" s="33" t="n"/>
      <c r="AD950" s="24" t="n"/>
      <c r="AE950" s="24" t="n">
        <v>2</v>
      </c>
      <c r="AF950" s="33" t="n"/>
      <c r="AG950" s="33" t="n"/>
    </row>
    <row r="951">
      <c r="A951" s="24" t="inlineStr">
        <is>
          <t>Burnley|6</t>
        </is>
      </c>
      <c r="B951" s="24" t="inlineStr">
        <is>
          <t>E1</t>
        </is>
      </c>
      <c r="C951" s="24" t="inlineStr">
        <is>
          <t>Championship</t>
        </is>
      </c>
      <c r="D951" s="24" t="inlineStr">
        <is>
          <t>Burnley</t>
        </is>
      </c>
      <c r="E951" s="24" t="n">
        <v>6</v>
      </c>
      <c r="F951" s="24" t="n">
        <v>2</v>
      </c>
      <c r="G951" s="29" t="n">
        <v>46273.82291666666</v>
      </c>
      <c r="H951" s="24" t="inlineStr">
        <is>
          <t>Wrexham</t>
        </is>
      </c>
      <c r="I951" s="24" t="inlineStr">
        <is>
          <t>A</t>
        </is>
      </c>
      <c r="J951" s="24" t="inlineStr">
        <is>
          <t>E1-Wrexham-Burnley</t>
        </is>
      </c>
      <c r="K951" s="24" t="n">
        <v>9</v>
      </c>
      <c r="L951" s="11">
        <f>IF(INDEX(Matches!$X:$X,AA951)=0,"",IF(I951="H",INDEX(Matches!$H:$H,AA951),INDEX(Matches!$I:$I,AA951)))</f>
        <v/>
      </c>
      <c r="M951" s="11">
        <f>IF(INDEX(Matches!$X:$X,AA951)=0,"",IF(I951="H",INDEX(Matches!$I:$I,AA951),INDEX(Matches!$H:$H,AA951)))</f>
        <v/>
      </c>
      <c r="N951" s="11">
        <f>IF(L951="","",IF(L951&gt;M951,"W",IF(L951=M951,"D","L")))</f>
        <v/>
      </c>
      <c r="O951" s="11">
        <f>IF(L951="","",IF(L951&gt;M951,3,IF(L951=M951,1,0)))</f>
        <v/>
      </c>
      <c r="P951" s="31">
        <f>IF(I951="H",INDEX(Matches!$L:$L,AA951),INDEX(Matches!$N:$N,AA951))</f>
        <v/>
      </c>
      <c r="Q951" s="31">
        <f>INDEX(Matches!$M:$M,AA951)</f>
        <v/>
      </c>
      <c r="R951" s="31">
        <f>IF(I951="H",INDEX(Matches!$N:$N,AA951),INDEX(Matches!$L:$L,AA951))</f>
        <v/>
      </c>
      <c r="S951" s="33">
        <f>IF(I951="H",INDEX(Matches!$O:$O,AA951),INDEX(Matches!$P:$P,AA951))</f>
        <v/>
      </c>
      <c r="T951" s="33">
        <f>IF(INDEX(Matches!$J:$J,AA951)="","",IF(I951="H",INDEX(Matches!$J:$J,AA951),INDEX(Matches!$K:$K,AA951)))</f>
        <v/>
      </c>
      <c r="U951" s="33">
        <f>IF(INDEX(Matches!$K:$K,AA951)="","",IF(I951="H",INDEX(Matches!$K:$K,AA951),INDEX(Matches!$J:$J,AA951)))</f>
        <v/>
      </c>
      <c r="V951" s="30">
        <f>IF(T951="","",T951-U951)</f>
        <v/>
      </c>
      <c r="W951" s="33">
        <f>IF(I951="H",INDEX(Matches!$T:$T,AA951),INDEX(Matches!$U:$U,AA951))</f>
        <v/>
      </c>
      <c r="X951" s="11">
        <f>INDEX(Matches!$X:$X,AA951)</f>
        <v/>
      </c>
      <c r="Y951" s="30">
        <f>IF(O951="","",O951-S951)</f>
        <v/>
      </c>
      <c r="Z951" s="30">
        <f>IF(W951="","",W951-S951)</f>
        <v/>
      </c>
      <c r="AA951" s="24">
        <f>MATCH(J951,Matches!$A:$A,0)</f>
        <v/>
      </c>
      <c r="AB951" s="33" t="n">
        <v>1.079035947838277</v>
      </c>
      <c r="AC951" s="33" t="n"/>
      <c r="AD951" s="24" t="n"/>
      <c r="AE951" s="24" t="n">
        <v>2</v>
      </c>
      <c r="AF951" s="33" t="n"/>
      <c r="AG951" s="33" t="n"/>
    </row>
    <row r="952">
      <c r="A952" s="24" t="inlineStr">
        <is>
          <t>Burnley|7</t>
        </is>
      </c>
      <c r="B952" s="24" t="inlineStr">
        <is>
          <t>E1</t>
        </is>
      </c>
      <c r="C952" s="24" t="inlineStr">
        <is>
          <t>Championship</t>
        </is>
      </c>
      <c r="D952" s="24" t="inlineStr">
        <is>
          <t>Burnley</t>
        </is>
      </c>
      <c r="E952" s="24" t="n">
        <v>7</v>
      </c>
      <c r="F952" s="24" t="n">
        <v>2</v>
      </c>
      <c r="G952" s="29" t="n">
        <v>46277.625</v>
      </c>
      <c r="H952" s="24" t="inlineStr">
        <is>
          <t>Swansea</t>
        </is>
      </c>
      <c r="I952" s="24" t="inlineStr">
        <is>
          <t>A</t>
        </is>
      </c>
      <c r="J952" s="24" t="inlineStr">
        <is>
          <t>E1-Swansea-Burnley</t>
        </is>
      </c>
      <c r="K952" s="24" t="n">
        <v>15</v>
      </c>
      <c r="L952" s="11">
        <f>IF(INDEX(Matches!$X:$X,AA952)=0,"",IF(I952="H",INDEX(Matches!$H:$H,AA952),INDEX(Matches!$I:$I,AA952)))</f>
        <v/>
      </c>
      <c r="M952" s="11">
        <f>IF(INDEX(Matches!$X:$X,AA952)=0,"",IF(I952="H",INDEX(Matches!$I:$I,AA952),INDEX(Matches!$H:$H,AA952)))</f>
        <v/>
      </c>
      <c r="N952" s="11">
        <f>IF(L952="","",IF(L952&gt;M952,"W",IF(L952=M952,"D","L")))</f>
        <v/>
      </c>
      <c r="O952" s="11">
        <f>IF(L952="","",IF(L952&gt;M952,3,IF(L952=M952,1,0)))</f>
        <v/>
      </c>
      <c r="P952" s="31">
        <f>IF(I952="H",INDEX(Matches!$L:$L,AA952),INDEX(Matches!$N:$N,AA952))</f>
        <v/>
      </c>
      <c r="Q952" s="31">
        <f>INDEX(Matches!$M:$M,AA952)</f>
        <v/>
      </c>
      <c r="R952" s="31">
        <f>IF(I952="H",INDEX(Matches!$N:$N,AA952),INDEX(Matches!$L:$L,AA952))</f>
        <v/>
      </c>
      <c r="S952" s="33">
        <f>IF(I952="H",INDEX(Matches!$O:$O,AA952),INDEX(Matches!$P:$P,AA952))</f>
        <v/>
      </c>
      <c r="T952" s="33">
        <f>IF(INDEX(Matches!$J:$J,AA952)="","",IF(I952="H",INDEX(Matches!$J:$J,AA952),INDEX(Matches!$K:$K,AA952)))</f>
        <v/>
      </c>
      <c r="U952" s="33">
        <f>IF(INDEX(Matches!$K:$K,AA952)="","",IF(I952="H",INDEX(Matches!$K:$K,AA952),INDEX(Matches!$J:$J,AA952)))</f>
        <v/>
      </c>
      <c r="V952" s="30">
        <f>IF(T952="","",T952-U952)</f>
        <v/>
      </c>
      <c r="W952" s="33">
        <f>IF(I952="H",INDEX(Matches!$T:$T,AA952),INDEX(Matches!$U:$U,AA952))</f>
        <v/>
      </c>
      <c r="X952" s="11">
        <f>INDEX(Matches!$X:$X,AA952)</f>
        <v/>
      </c>
      <c r="Y952" s="30">
        <f>IF(O952="","",O952-S952)</f>
        <v/>
      </c>
      <c r="Z952" s="30">
        <f>IF(W952="","",W952-S952)</f>
        <v/>
      </c>
      <c r="AA952" s="24">
        <f>MATCH(J952,Matches!$A:$A,0)</f>
        <v/>
      </c>
      <c r="AB952" s="33" t="n">
        <v>1.142624510199209</v>
      </c>
      <c r="AC952" s="33" t="n"/>
      <c r="AD952" s="24" t="n"/>
      <c r="AE952" s="24" t="n">
        <v>2</v>
      </c>
      <c r="AF952" s="33" t="n"/>
      <c r="AG952" s="33" t="n"/>
    </row>
    <row r="953">
      <c r="A953" s="24" t="inlineStr">
        <is>
          <t>Burnley|8</t>
        </is>
      </c>
      <c r="B953" s="24" t="inlineStr">
        <is>
          <t>E1</t>
        </is>
      </c>
      <c r="C953" s="24" t="inlineStr">
        <is>
          <t>Championship</t>
        </is>
      </c>
      <c r="D953" s="24" t="inlineStr">
        <is>
          <t>Burnley</t>
        </is>
      </c>
      <c r="E953" s="24" t="n">
        <v>8</v>
      </c>
      <c r="F953" s="24" t="n">
        <v>2</v>
      </c>
      <c r="G953" s="29" t="n">
        <v>46284.625</v>
      </c>
      <c r="H953" s="24" t="inlineStr">
        <is>
          <t>Derby</t>
        </is>
      </c>
      <c r="I953" s="24" t="inlineStr">
        <is>
          <t>H</t>
        </is>
      </c>
      <c r="J953" s="24" t="inlineStr">
        <is>
          <t>E1-Burnley-Derby</t>
        </is>
      </c>
      <c r="K953" s="24" t="n">
        <v>12</v>
      </c>
      <c r="L953" s="11">
        <f>IF(INDEX(Matches!$X:$X,AA953)=0,"",IF(I953="H",INDEX(Matches!$H:$H,AA953),INDEX(Matches!$I:$I,AA953)))</f>
        <v/>
      </c>
      <c r="M953" s="11">
        <f>IF(INDEX(Matches!$X:$X,AA953)=0,"",IF(I953="H",INDEX(Matches!$I:$I,AA953),INDEX(Matches!$H:$H,AA953)))</f>
        <v/>
      </c>
      <c r="N953" s="11">
        <f>IF(L953="","",IF(L953&gt;M953,"W",IF(L953=M953,"D","L")))</f>
        <v/>
      </c>
      <c r="O953" s="11">
        <f>IF(L953="","",IF(L953&gt;M953,3,IF(L953=M953,1,0)))</f>
        <v/>
      </c>
      <c r="P953" s="31">
        <f>IF(I953="H",INDEX(Matches!$L:$L,AA953),INDEX(Matches!$N:$N,AA953))</f>
        <v/>
      </c>
      <c r="Q953" s="31">
        <f>INDEX(Matches!$M:$M,AA953)</f>
        <v/>
      </c>
      <c r="R953" s="31">
        <f>IF(I953="H",INDEX(Matches!$N:$N,AA953),INDEX(Matches!$L:$L,AA953))</f>
        <v/>
      </c>
      <c r="S953" s="33">
        <f>IF(I953="H",INDEX(Matches!$O:$O,AA953),INDEX(Matches!$P:$P,AA953))</f>
        <v/>
      </c>
      <c r="T953" s="33">
        <f>IF(INDEX(Matches!$J:$J,AA953)="","",IF(I953="H",INDEX(Matches!$J:$J,AA953),INDEX(Matches!$K:$K,AA953)))</f>
        <v/>
      </c>
      <c r="U953" s="33">
        <f>IF(INDEX(Matches!$K:$K,AA953)="","",IF(I953="H",INDEX(Matches!$K:$K,AA953),INDEX(Matches!$J:$J,AA953)))</f>
        <v/>
      </c>
      <c r="V953" s="30">
        <f>IF(T953="","",T953-U953)</f>
        <v/>
      </c>
      <c r="W953" s="33">
        <f>IF(I953="H",INDEX(Matches!$T:$T,AA953),INDEX(Matches!$U:$U,AA953))</f>
        <v/>
      </c>
      <c r="X953" s="11">
        <f>INDEX(Matches!$X:$X,AA953)</f>
        <v/>
      </c>
      <c r="Y953" s="30">
        <f>IF(O953="","",O953-S953)</f>
        <v/>
      </c>
      <c r="Z953" s="30">
        <f>IF(W953="","",W953-S953)</f>
        <v/>
      </c>
      <c r="AA953" s="24">
        <f>MATCH(J953,Matches!$A:$A,0)</f>
        <v/>
      </c>
      <c r="AB953" s="33" t="n"/>
      <c r="AC953" s="33" t="n"/>
      <c r="AD953" s="24" t="n"/>
      <c r="AE953" s="24" t="n">
        <v>2</v>
      </c>
      <c r="AF953" s="33" t="n"/>
      <c r="AG953" s="33" t="n"/>
    </row>
    <row r="954">
      <c r="A954" s="24" t="inlineStr">
        <is>
          <t>Burnley|9</t>
        </is>
      </c>
      <c r="B954" s="24" t="inlineStr">
        <is>
          <t>E1</t>
        </is>
      </c>
      <c r="C954" s="24" t="inlineStr">
        <is>
          <t>Championship</t>
        </is>
      </c>
      <c r="D954" s="24" t="inlineStr">
        <is>
          <t>Burnley</t>
        </is>
      </c>
      <c r="E954" s="24" t="n">
        <v>9</v>
      </c>
      <c r="F954" s="24" t="n">
        <v>3</v>
      </c>
      <c r="G954" s="29" t="n">
        <v>46305.625</v>
      </c>
      <c r="H954" s="24" t="inlineStr">
        <is>
          <t>Watford</t>
        </is>
      </c>
      <c r="I954" s="24" t="inlineStr">
        <is>
          <t>A</t>
        </is>
      </c>
      <c r="J954" s="24" t="inlineStr">
        <is>
          <t>E1-Watford-Burnley</t>
        </is>
      </c>
      <c r="K954" s="24" t="n">
        <v>16</v>
      </c>
      <c r="L954" s="11">
        <f>IF(INDEX(Matches!$X:$X,AA954)=0,"",IF(I954="H",INDEX(Matches!$H:$H,AA954),INDEX(Matches!$I:$I,AA954)))</f>
        <v/>
      </c>
      <c r="M954" s="11">
        <f>IF(INDEX(Matches!$X:$X,AA954)=0,"",IF(I954="H",INDEX(Matches!$I:$I,AA954),INDEX(Matches!$H:$H,AA954)))</f>
        <v/>
      </c>
      <c r="N954" s="11">
        <f>IF(L954="","",IF(L954&gt;M954,"W",IF(L954=M954,"D","L")))</f>
        <v/>
      </c>
      <c r="O954" s="11">
        <f>IF(L954="","",IF(L954&gt;M954,3,IF(L954=M954,1,0)))</f>
        <v/>
      </c>
      <c r="P954" s="31">
        <f>IF(I954="H",INDEX(Matches!$L:$L,AA954),INDEX(Matches!$N:$N,AA954))</f>
        <v/>
      </c>
      <c r="Q954" s="31">
        <f>INDEX(Matches!$M:$M,AA954)</f>
        <v/>
      </c>
      <c r="R954" s="31">
        <f>IF(I954="H",INDEX(Matches!$N:$N,AA954),INDEX(Matches!$L:$L,AA954))</f>
        <v/>
      </c>
      <c r="S954" s="33">
        <f>IF(I954="H",INDEX(Matches!$O:$O,AA954),INDEX(Matches!$P:$P,AA954))</f>
        <v/>
      </c>
      <c r="T954" s="33">
        <f>IF(INDEX(Matches!$J:$J,AA954)="","",IF(I954="H",INDEX(Matches!$J:$J,AA954),INDEX(Matches!$K:$K,AA954)))</f>
        <v/>
      </c>
      <c r="U954" s="33">
        <f>IF(INDEX(Matches!$K:$K,AA954)="","",IF(I954="H",INDEX(Matches!$K:$K,AA954),INDEX(Matches!$J:$J,AA954)))</f>
        <v/>
      </c>
      <c r="V954" s="30">
        <f>IF(T954="","",T954-U954)</f>
        <v/>
      </c>
      <c r="W954" s="33">
        <f>IF(I954="H",INDEX(Matches!$T:$T,AA954),INDEX(Matches!$U:$U,AA954))</f>
        <v/>
      </c>
      <c r="X954" s="11">
        <f>INDEX(Matches!$X:$X,AA954)</f>
        <v/>
      </c>
      <c r="Y954" s="30">
        <f>IF(O954="","",O954-S954)</f>
        <v/>
      </c>
      <c r="Z954" s="30">
        <f>IF(W954="","",W954-S954)</f>
        <v/>
      </c>
      <c r="AA954" s="24">
        <f>MATCH(J954,Matches!$A:$A,0)</f>
        <v/>
      </c>
      <c r="AB954" s="33" t="n"/>
      <c r="AC954" s="33" t="n"/>
      <c r="AD954" s="24" t="n"/>
      <c r="AE954" s="24" t="n">
        <v>3</v>
      </c>
      <c r="AF954" s="33" t="n"/>
      <c r="AG954" s="33" t="n"/>
    </row>
    <row r="955">
      <c r="A955" s="24" t="inlineStr">
        <is>
          <t>Burnley|10</t>
        </is>
      </c>
      <c r="B955" s="24" t="inlineStr">
        <is>
          <t>E1</t>
        </is>
      </c>
      <c r="C955" s="24" t="inlineStr">
        <is>
          <t>Championship</t>
        </is>
      </c>
      <c r="D955" s="24" t="inlineStr">
        <is>
          <t>Burnley</t>
        </is>
      </c>
      <c r="E955" s="24" t="n">
        <v>10</v>
      </c>
      <c r="F955" s="24" t="n">
        <v>3</v>
      </c>
      <c r="G955" s="29" t="n">
        <v>46308.82291666666</v>
      </c>
      <c r="H955" s="24" t="inlineStr">
        <is>
          <t>Charlton</t>
        </is>
      </c>
      <c r="I955" s="24" t="inlineStr">
        <is>
          <t>H</t>
        </is>
      </c>
      <c r="J955" s="24" t="inlineStr">
        <is>
          <t>E1-Burnley-Charlton</t>
        </is>
      </c>
      <c r="K955" s="24" t="n">
        <v>23</v>
      </c>
      <c r="L955" s="11">
        <f>IF(INDEX(Matches!$X:$X,AA955)=0,"",IF(I955="H",INDEX(Matches!$H:$H,AA955),INDEX(Matches!$I:$I,AA955)))</f>
        <v/>
      </c>
      <c r="M955" s="11">
        <f>IF(INDEX(Matches!$X:$X,AA955)=0,"",IF(I955="H",INDEX(Matches!$I:$I,AA955),INDEX(Matches!$H:$H,AA955)))</f>
        <v/>
      </c>
      <c r="N955" s="11">
        <f>IF(L955="","",IF(L955&gt;M955,"W",IF(L955=M955,"D","L")))</f>
        <v/>
      </c>
      <c r="O955" s="11">
        <f>IF(L955="","",IF(L955&gt;M955,3,IF(L955=M955,1,0)))</f>
        <v/>
      </c>
      <c r="P955" s="31">
        <f>IF(I955="H",INDEX(Matches!$L:$L,AA955),INDEX(Matches!$N:$N,AA955))</f>
        <v/>
      </c>
      <c r="Q955" s="31">
        <f>INDEX(Matches!$M:$M,AA955)</f>
        <v/>
      </c>
      <c r="R955" s="31">
        <f>IF(I955="H",INDEX(Matches!$N:$N,AA955),INDEX(Matches!$L:$L,AA955))</f>
        <v/>
      </c>
      <c r="S955" s="33">
        <f>IF(I955="H",INDEX(Matches!$O:$O,AA955),INDEX(Matches!$P:$P,AA955))</f>
        <v/>
      </c>
      <c r="T955" s="33">
        <f>IF(INDEX(Matches!$J:$J,AA955)="","",IF(I955="H",INDEX(Matches!$J:$J,AA955),INDEX(Matches!$K:$K,AA955)))</f>
        <v/>
      </c>
      <c r="U955" s="33">
        <f>IF(INDEX(Matches!$K:$K,AA955)="","",IF(I955="H",INDEX(Matches!$K:$K,AA955),INDEX(Matches!$J:$J,AA955)))</f>
        <v/>
      </c>
      <c r="V955" s="30">
        <f>IF(T955="","",T955-U955)</f>
        <v/>
      </c>
      <c r="W955" s="33">
        <f>IF(I955="H",INDEX(Matches!$T:$T,AA955),INDEX(Matches!$U:$U,AA955))</f>
        <v/>
      </c>
      <c r="X955" s="11">
        <f>INDEX(Matches!$X:$X,AA955)</f>
        <v/>
      </c>
      <c r="Y955" s="30">
        <f>IF(O955="","",O955-S955)</f>
        <v/>
      </c>
      <c r="Z955" s="30">
        <f>IF(W955="","",W955-S955)</f>
        <v/>
      </c>
      <c r="AA955" s="24">
        <f>MATCH(J955,Matches!$A:$A,0)</f>
        <v/>
      </c>
      <c r="AB955" s="33" t="n"/>
      <c r="AC955" s="33" t="n"/>
      <c r="AD955" s="24" t="n"/>
      <c r="AE955" s="24" t="n">
        <v>3</v>
      </c>
      <c r="AF955" s="33" t="n"/>
      <c r="AG955" s="33" t="n"/>
    </row>
    <row r="956">
      <c r="A956" s="24" t="inlineStr">
        <is>
          <t>Burnley|11</t>
        </is>
      </c>
      <c r="B956" s="24" t="inlineStr">
        <is>
          <t>E1</t>
        </is>
      </c>
      <c r="C956" s="24" t="inlineStr">
        <is>
          <t>Championship</t>
        </is>
      </c>
      <c r="D956" s="24" t="inlineStr">
        <is>
          <t>Burnley</t>
        </is>
      </c>
      <c r="E956" s="24" t="n">
        <v>11</v>
      </c>
      <c r="F956" s="24" t="n">
        <v>3</v>
      </c>
      <c r="G956" s="29" t="n">
        <v>46311.83333333334</v>
      </c>
      <c r="H956" s="24" t="inlineStr">
        <is>
          <t>Wolves</t>
        </is>
      </c>
      <c r="I956" s="24" t="inlineStr">
        <is>
          <t>H</t>
        </is>
      </c>
      <c r="J956" s="24" t="inlineStr">
        <is>
          <t>E1-Burnley-Wolves</t>
        </is>
      </c>
      <c r="K956" s="24" t="n">
        <v>2</v>
      </c>
      <c r="L956" s="11">
        <f>IF(INDEX(Matches!$X:$X,AA956)=0,"",IF(I956="H",INDEX(Matches!$H:$H,AA956),INDEX(Matches!$I:$I,AA956)))</f>
        <v/>
      </c>
      <c r="M956" s="11">
        <f>IF(INDEX(Matches!$X:$X,AA956)=0,"",IF(I956="H",INDEX(Matches!$I:$I,AA956),INDEX(Matches!$H:$H,AA956)))</f>
        <v/>
      </c>
      <c r="N956" s="11">
        <f>IF(L956="","",IF(L956&gt;M956,"W",IF(L956=M956,"D","L")))</f>
        <v/>
      </c>
      <c r="O956" s="11">
        <f>IF(L956="","",IF(L956&gt;M956,3,IF(L956=M956,1,0)))</f>
        <v/>
      </c>
      <c r="P956" s="31">
        <f>IF(I956="H",INDEX(Matches!$L:$L,AA956),INDEX(Matches!$N:$N,AA956))</f>
        <v/>
      </c>
      <c r="Q956" s="31">
        <f>INDEX(Matches!$M:$M,AA956)</f>
        <v/>
      </c>
      <c r="R956" s="31">
        <f>IF(I956="H",INDEX(Matches!$N:$N,AA956),INDEX(Matches!$L:$L,AA956))</f>
        <v/>
      </c>
      <c r="S956" s="33">
        <f>IF(I956="H",INDEX(Matches!$O:$O,AA956),INDEX(Matches!$P:$P,AA956))</f>
        <v/>
      </c>
      <c r="T956" s="33">
        <f>IF(INDEX(Matches!$J:$J,AA956)="","",IF(I956="H",INDEX(Matches!$J:$J,AA956),INDEX(Matches!$K:$K,AA956)))</f>
        <v/>
      </c>
      <c r="U956" s="33">
        <f>IF(INDEX(Matches!$K:$K,AA956)="","",IF(I956="H",INDEX(Matches!$K:$K,AA956),INDEX(Matches!$J:$J,AA956)))</f>
        <v/>
      </c>
      <c r="V956" s="30">
        <f>IF(T956="","",T956-U956)</f>
        <v/>
      </c>
      <c r="W956" s="33">
        <f>IF(I956="H",INDEX(Matches!$T:$T,AA956),INDEX(Matches!$U:$U,AA956))</f>
        <v/>
      </c>
      <c r="X956" s="11">
        <f>INDEX(Matches!$X:$X,AA956)</f>
        <v/>
      </c>
      <c r="Y956" s="30">
        <f>IF(O956="","",O956-S956)</f>
        <v/>
      </c>
      <c r="Z956" s="30">
        <f>IF(W956="","",W956-S956)</f>
        <v/>
      </c>
      <c r="AA956" s="24">
        <f>MATCH(J956,Matches!$A:$A,0)</f>
        <v/>
      </c>
      <c r="AB956" s="33" t="n"/>
      <c r="AC956" s="33" t="n"/>
      <c r="AD956" s="24" t="n"/>
      <c r="AE956" s="24" t="n">
        <v>3</v>
      </c>
      <c r="AF956" s="33" t="n"/>
      <c r="AG956" s="33" t="n"/>
    </row>
    <row r="957">
      <c r="A957" s="24" t="inlineStr">
        <is>
          <t>Burnley|12</t>
        </is>
      </c>
      <c r="B957" s="24" t="inlineStr">
        <is>
          <t>E1</t>
        </is>
      </c>
      <c r="C957" s="24" t="inlineStr">
        <is>
          <t>Championship</t>
        </is>
      </c>
      <c r="D957" s="24" t="inlineStr">
        <is>
          <t>Burnley</t>
        </is>
      </c>
      <c r="E957" s="24" t="n">
        <v>12</v>
      </c>
      <c r="F957" s="24" t="n">
        <v>3</v>
      </c>
      <c r="G957" s="29" t="n">
        <v>46319.625</v>
      </c>
      <c r="H957" s="24" t="inlineStr">
        <is>
          <t>Lincoln</t>
        </is>
      </c>
      <c r="I957" s="24" t="inlineStr">
        <is>
          <t>A</t>
        </is>
      </c>
      <c r="J957" s="24" t="inlineStr">
        <is>
          <t>E1-Lincoln-Burnley</t>
        </is>
      </c>
      <c r="K957" s="24" t="n">
        <v>24</v>
      </c>
      <c r="L957" s="11">
        <f>IF(INDEX(Matches!$X:$X,AA957)=0,"",IF(I957="H",INDEX(Matches!$H:$H,AA957),INDEX(Matches!$I:$I,AA957)))</f>
        <v/>
      </c>
      <c r="M957" s="11">
        <f>IF(INDEX(Matches!$X:$X,AA957)=0,"",IF(I957="H",INDEX(Matches!$I:$I,AA957),INDEX(Matches!$H:$H,AA957)))</f>
        <v/>
      </c>
      <c r="N957" s="11">
        <f>IF(L957="","",IF(L957&gt;M957,"W",IF(L957=M957,"D","L")))</f>
        <v/>
      </c>
      <c r="O957" s="11">
        <f>IF(L957="","",IF(L957&gt;M957,3,IF(L957=M957,1,0)))</f>
        <v/>
      </c>
      <c r="P957" s="31">
        <f>IF(I957="H",INDEX(Matches!$L:$L,AA957),INDEX(Matches!$N:$N,AA957))</f>
        <v/>
      </c>
      <c r="Q957" s="31">
        <f>INDEX(Matches!$M:$M,AA957)</f>
        <v/>
      </c>
      <c r="R957" s="31">
        <f>IF(I957="H",INDEX(Matches!$N:$N,AA957),INDEX(Matches!$L:$L,AA957))</f>
        <v/>
      </c>
      <c r="S957" s="33">
        <f>IF(I957="H",INDEX(Matches!$O:$O,AA957),INDEX(Matches!$P:$P,AA957))</f>
        <v/>
      </c>
      <c r="T957" s="33">
        <f>IF(INDEX(Matches!$J:$J,AA957)="","",IF(I957="H",INDEX(Matches!$J:$J,AA957),INDEX(Matches!$K:$K,AA957)))</f>
        <v/>
      </c>
      <c r="U957" s="33">
        <f>IF(INDEX(Matches!$K:$K,AA957)="","",IF(I957="H",INDEX(Matches!$K:$K,AA957),INDEX(Matches!$J:$J,AA957)))</f>
        <v/>
      </c>
      <c r="V957" s="30">
        <f>IF(T957="","",T957-U957)</f>
        <v/>
      </c>
      <c r="W957" s="33">
        <f>IF(I957="H",INDEX(Matches!$T:$T,AA957),INDEX(Matches!$U:$U,AA957))</f>
        <v/>
      </c>
      <c r="X957" s="11">
        <f>INDEX(Matches!$X:$X,AA957)</f>
        <v/>
      </c>
      <c r="Y957" s="30">
        <f>IF(O957="","",O957-S957)</f>
        <v/>
      </c>
      <c r="Z957" s="30">
        <f>IF(W957="","",W957-S957)</f>
        <v/>
      </c>
      <c r="AA957" s="24">
        <f>MATCH(J957,Matches!$A:$A,0)</f>
        <v/>
      </c>
      <c r="AB957" s="33" t="n"/>
      <c r="AC957" s="33" t="n">
        <v>1.610419386449956</v>
      </c>
      <c r="AD957" s="24" t="n"/>
      <c r="AE957" s="24" t="n">
        <v>3</v>
      </c>
      <c r="AF957" s="33" t="n"/>
      <c r="AG957" s="33" t="n"/>
    </row>
    <row r="958">
      <c r="A958" s="24" t="inlineStr">
        <is>
          <t>Burnley|13</t>
        </is>
      </c>
      <c r="B958" s="24" t="inlineStr">
        <is>
          <t>E1</t>
        </is>
      </c>
      <c r="C958" s="24" t="inlineStr">
        <is>
          <t>Championship</t>
        </is>
      </c>
      <c r="D958" s="24" t="inlineStr">
        <is>
          <t>Burnley</t>
        </is>
      </c>
      <c r="E958" s="24" t="n">
        <v>13</v>
      </c>
      <c r="F958" s="24" t="n">
        <v>4</v>
      </c>
      <c r="G958" s="29" t="n">
        <v>46326.625</v>
      </c>
      <c r="H958" s="24" t="inlineStr">
        <is>
          <t>Portsmouth</t>
        </is>
      </c>
      <c r="I958" s="24" t="inlineStr">
        <is>
          <t>H</t>
        </is>
      </c>
      <c r="J958" s="24" t="inlineStr">
        <is>
          <t>E1-Burnley-Portsmou</t>
        </is>
      </c>
      <c r="K958" s="24" t="n">
        <v>18</v>
      </c>
      <c r="L958" s="11">
        <f>IF(INDEX(Matches!$X:$X,AA958)=0,"",IF(I958="H",INDEX(Matches!$H:$H,AA958),INDEX(Matches!$I:$I,AA958)))</f>
        <v/>
      </c>
      <c r="M958" s="11">
        <f>IF(INDEX(Matches!$X:$X,AA958)=0,"",IF(I958="H",INDEX(Matches!$I:$I,AA958),INDEX(Matches!$H:$H,AA958)))</f>
        <v/>
      </c>
      <c r="N958" s="11">
        <f>IF(L958="","",IF(L958&gt;M958,"W",IF(L958=M958,"D","L")))</f>
        <v/>
      </c>
      <c r="O958" s="11">
        <f>IF(L958="","",IF(L958&gt;M958,3,IF(L958=M958,1,0)))</f>
        <v/>
      </c>
      <c r="P958" s="31">
        <f>IF(I958="H",INDEX(Matches!$L:$L,AA958),INDEX(Matches!$N:$N,AA958))</f>
        <v/>
      </c>
      <c r="Q958" s="31">
        <f>INDEX(Matches!$M:$M,AA958)</f>
        <v/>
      </c>
      <c r="R958" s="31">
        <f>IF(I958="H",INDEX(Matches!$N:$N,AA958),INDEX(Matches!$L:$L,AA958))</f>
        <v/>
      </c>
      <c r="S958" s="33">
        <f>IF(I958="H",INDEX(Matches!$O:$O,AA958),INDEX(Matches!$P:$P,AA958))</f>
        <v/>
      </c>
      <c r="T958" s="33">
        <f>IF(INDEX(Matches!$J:$J,AA958)="","",IF(I958="H",INDEX(Matches!$J:$J,AA958),INDEX(Matches!$K:$K,AA958)))</f>
        <v/>
      </c>
      <c r="U958" s="33">
        <f>IF(INDEX(Matches!$K:$K,AA958)="","",IF(I958="H",INDEX(Matches!$K:$K,AA958),INDEX(Matches!$J:$J,AA958)))</f>
        <v/>
      </c>
      <c r="V958" s="30">
        <f>IF(T958="","",T958-U958)</f>
        <v/>
      </c>
      <c r="W958" s="33">
        <f>IF(I958="H",INDEX(Matches!$T:$T,AA958),INDEX(Matches!$U:$U,AA958))</f>
        <v/>
      </c>
      <c r="X958" s="11">
        <f>INDEX(Matches!$X:$X,AA958)</f>
        <v/>
      </c>
      <c r="Y958" s="30">
        <f>IF(O958="","",O958-S958)</f>
        <v/>
      </c>
      <c r="Z958" s="30">
        <f>IF(W958="","",W958-S958)</f>
        <v/>
      </c>
      <c r="AA958" s="24">
        <f>MATCH(J958,Matches!$A:$A,0)</f>
        <v/>
      </c>
      <c r="AB958" s="33" t="n"/>
      <c r="AC958" s="33" t="n">
        <v>1.737901204818718</v>
      </c>
      <c r="AD958" s="24" t="n"/>
      <c r="AE958" s="24" t="n">
        <v>4</v>
      </c>
      <c r="AF958" s="33" t="n"/>
      <c r="AG958" s="33" t="n"/>
    </row>
    <row r="959">
      <c r="A959" s="24" t="inlineStr">
        <is>
          <t>Burnley|14</t>
        </is>
      </c>
      <c r="B959" s="24" t="inlineStr">
        <is>
          <t>E1</t>
        </is>
      </c>
      <c r="C959" s="24" t="inlineStr">
        <is>
          <t>Championship</t>
        </is>
      </c>
      <c r="D959" s="24" t="inlineStr">
        <is>
          <t>Burnley</t>
        </is>
      </c>
      <c r="E959" s="24" t="n">
        <v>14</v>
      </c>
      <c r="F959" s="24" t="n">
        <v>4</v>
      </c>
      <c r="G959" s="29" t="n">
        <v>46329.82291666666</v>
      </c>
      <c r="H959" s="24" t="inlineStr">
        <is>
          <t>QPR</t>
        </is>
      </c>
      <c r="I959" s="24" t="inlineStr">
        <is>
          <t>A</t>
        </is>
      </c>
      <c r="J959" s="24" t="inlineStr">
        <is>
          <t>E1-QPR-Burnley</t>
        </is>
      </c>
      <c r="K959" s="24" t="n">
        <v>17</v>
      </c>
      <c r="L959" s="11">
        <f>IF(INDEX(Matches!$X:$X,AA959)=0,"",IF(I959="H",INDEX(Matches!$H:$H,AA959),INDEX(Matches!$I:$I,AA959)))</f>
        <v/>
      </c>
      <c r="M959" s="11">
        <f>IF(INDEX(Matches!$X:$X,AA959)=0,"",IF(I959="H",INDEX(Matches!$I:$I,AA959),INDEX(Matches!$H:$H,AA959)))</f>
        <v/>
      </c>
      <c r="N959" s="11">
        <f>IF(L959="","",IF(L959&gt;M959,"W",IF(L959=M959,"D","L")))</f>
        <v/>
      </c>
      <c r="O959" s="11">
        <f>IF(L959="","",IF(L959&gt;M959,3,IF(L959=M959,1,0)))</f>
        <v/>
      </c>
      <c r="P959" s="31">
        <f>IF(I959="H",INDEX(Matches!$L:$L,AA959),INDEX(Matches!$N:$N,AA959))</f>
        <v/>
      </c>
      <c r="Q959" s="31">
        <f>INDEX(Matches!$M:$M,AA959)</f>
        <v/>
      </c>
      <c r="R959" s="31">
        <f>IF(I959="H",INDEX(Matches!$N:$N,AA959),INDEX(Matches!$L:$L,AA959))</f>
        <v/>
      </c>
      <c r="S959" s="33">
        <f>IF(I959="H",INDEX(Matches!$O:$O,AA959),INDEX(Matches!$P:$P,AA959))</f>
        <v/>
      </c>
      <c r="T959" s="33">
        <f>IF(INDEX(Matches!$J:$J,AA959)="","",IF(I959="H",INDEX(Matches!$J:$J,AA959),INDEX(Matches!$K:$K,AA959)))</f>
        <v/>
      </c>
      <c r="U959" s="33">
        <f>IF(INDEX(Matches!$K:$K,AA959)="","",IF(I959="H",INDEX(Matches!$K:$K,AA959),INDEX(Matches!$J:$J,AA959)))</f>
        <v/>
      </c>
      <c r="V959" s="30">
        <f>IF(T959="","",T959-U959)</f>
        <v/>
      </c>
      <c r="W959" s="33">
        <f>IF(I959="H",INDEX(Matches!$T:$T,AA959),INDEX(Matches!$U:$U,AA959))</f>
        <v/>
      </c>
      <c r="X959" s="11">
        <f>INDEX(Matches!$X:$X,AA959)</f>
        <v/>
      </c>
      <c r="Y959" s="30">
        <f>IF(O959="","",O959-S959)</f>
        <v/>
      </c>
      <c r="Z959" s="30">
        <f>IF(W959="","",W959-S959)</f>
        <v/>
      </c>
      <c r="AA959" s="24">
        <f>MATCH(J959,Matches!$A:$A,0)</f>
        <v/>
      </c>
      <c r="AB959" s="33" t="n"/>
      <c r="AC959" s="33" t="n">
        <v>1.361754548785464</v>
      </c>
      <c r="AD959" s="24" t="n"/>
      <c r="AE959" s="24" t="n">
        <v>4</v>
      </c>
      <c r="AF959" s="33" t="n"/>
      <c r="AG959" s="33" t="n"/>
    </row>
    <row r="960">
      <c r="A960" s="24" t="inlineStr">
        <is>
          <t>Burnley|15</t>
        </is>
      </c>
      <c r="B960" s="24" t="inlineStr">
        <is>
          <t>E1</t>
        </is>
      </c>
      <c r="C960" s="24" t="inlineStr">
        <is>
          <t>Championship</t>
        </is>
      </c>
      <c r="D960" s="24" t="inlineStr">
        <is>
          <t>Burnley</t>
        </is>
      </c>
      <c r="E960" s="24" t="n">
        <v>15</v>
      </c>
      <c r="F960" s="24" t="n">
        <v>4</v>
      </c>
      <c r="G960" s="29" t="n">
        <v>46333.625</v>
      </c>
      <c r="H960" s="24" t="inlineStr">
        <is>
          <t>Cardiff</t>
        </is>
      </c>
      <c r="I960" s="24" t="inlineStr">
        <is>
          <t>A</t>
        </is>
      </c>
      <c r="J960" s="24" t="inlineStr">
        <is>
          <t>E1-Cardiff-Burnley</t>
        </is>
      </c>
      <c r="K960" s="24" t="n">
        <v>21</v>
      </c>
      <c r="L960" s="11">
        <f>IF(INDEX(Matches!$X:$X,AA960)=0,"",IF(I960="H",INDEX(Matches!$H:$H,AA960),INDEX(Matches!$I:$I,AA960)))</f>
        <v/>
      </c>
      <c r="M960" s="11">
        <f>IF(INDEX(Matches!$X:$X,AA960)=0,"",IF(I960="H",INDEX(Matches!$I:$I,AA960),INDEX(Matches!$H:$H,AA960)))</f>
        <v/>
      </c>
      <c r="N960" s="11">
        <f>IF(L960="","",IF(L960&gt;M960,"W",IF(L960=M960,"D","L")))</f>
        <v/>
      </c>
      <c r="O960" s="11">
        <f>IF(L960="","",IF(L960&gt;M960,3,IF(L960=M960,1,0)))</f>
        <v/>
      </c>
      <c r="P960" s="31">
        <f>IF(I960="H",INDEX(Matches!$L:$L,AA960),INDEX(Matches!$N:$N,AA960))</f>
        <v/>
      </c>
      <c r="Q960" s="31">
        <f>INDEX(Matches!$M:$M,AA960)</f>
        <v/>
      </c>
      <c r="R960" s="31">
        <f>IF(I960="H",INDEX(Matches!$N:$N,AA960),INDEX(Matches!$L:$L,AA960))</f>
        <v/>
      </c>
      <c r="S960" s="33">
        <f>IF(I960="H",INDEX(Matches!$O:$O,AA960),INDEX(Matches!$P:$P,AA960))</f>
        <v/>
      </c>
      <c r="T960" s="33">
        <f>IF(INDEX(Matches!$J:$J,AA960)="","",IF(I960="H",INDEX(Matches!$J:$J,AA960),INDEX(Matches!$K:$K,AA960)))</f>
        <v/>
      </c>
      <c r="U960" s="33">
        <f>IF(INDEX(Matches!$K:$K,AA960)="","",IF(I960="H",INDEX(Matches!$K:$K,AA960),INDEX(Matches!$J:$J,AA960)))</f>
        <v/>
      </c>
      <c r="V960" s="30">
        <f>IF(T960="","",T960-U960)</f>
        <v/>
      </c>
      <c r="W960" s="33">
        <f>IF(I960="H",INDEX(Matches!$T:$T,AA960),INDEX(Matches!$U:$U,AA960))</f>
        <v/>
      </c>
      <c r="X960" s="11">
        <f>INDEX(Matches!$X:$X,AA960)</f>
        <v/>
      </c>
      <c r="Y960" s="30">
        <f>IF(O960="","",O960-S960)</f>
        <v/>
      </c>
      <c r="Z960" s="30">
        <f>IF(W960="","",W960-S960)</f>
        <v/>
      </c>
      <c r="AA960" s="24">
        <f>MATCH(J960,Matches!$A:$A,0)</f>
        <v/>
      </c>
      <c r="AB960" s="33" t="n"/>
      <c r="AC960" s="33" t="n">
        <v>1.471296280379983</v>
      </c>
      <c r="AD960" s="24" t="n"/>
      <c r="AE960" s="24" t="n">
        <v>4</v>
      </c>
      <c r="AF960" s="33" t="n"/>
      <c r="AG960" s="33" t="n"/>
    </row>
    <row r="961">
      <c r="A961" s="24" t="inlineStr">
        <is>
          <t>Burnley|16</t>
        </is>
      </c>
      <c r="B961" s="24" t="inlineStr">
        <is>
          <t>E1</t>
        </is>
      </c>
      <c r="C961" s="24" t="inlineStr">
        <is>
          <t>Championship</t>
        </is>
      </c>
      <c r="D961" s="24" t="inlineStr">
        <is>
          <t>Burnley</t>
        </is>
      </c>
      <c r="E961" s="24" t="n">
        <v>16</v>
      </c>
      <c r="F961" s="24" t="n">
        <v>4</v>
      </c>
      <c r="G961" s="29" t="n">
        <v>46348.5</v>
      </c>
      <c r="H961" s="24" t="inlineStr">
        <is>
          <t>Blackburn</t>
        </is>
      </c>
      <c r="I961" s="24" t="inlineStr">
        <is>
          <t>H</t>
        </is>
      </c>
      <c r="J961" s="24" t="inlineStr">
        <is>
          <t>E1-Burnley-Blackbur</t>
        </is>
      </c>
      <c r="K961" s="24" t="n">
        <v>19</v>
      </c>
      <c r="L961" s="11">
        <f>IF(INDEX(Matches!$X:$X,AA961)=0,"",IF(I961="H",INDEX(Matches!$H:$H,AA961),INDEX(Matches!$I:$I,AA961)))</f>
        <v/>
      </c>
      <c r="M961" s="11">
        <f>IF(INDEX(Matches!$X:$X,AA961)=0,"",IF(I961="H",INDEX(Matches!$I:$I,AA961),INDEX(Matches!$H:$H,AA961)))</f>
        <v/>
      </c>
      <c r="N961" s="11">
        <f>IF(L961="","",IF(L961&gt;M961,"W",IF(L961=M961,"D","L")))</f>
        <v/>
      </c>
      <c r="O961" s="11">
        <f>IF(L961="","",IF(L961&gt;M961,3,IF(L961=M961,1,0)))</f>
        <v/>
      </c>
      <c r="P961" s="31">
        <f>IF(I961="H",INDEX(Matches!$L:$L,AA961),INDEX(Matches!$N:$N,AA961))</f>
        <v/>
      </c>
      <c r="Q961" s="31">
        <f>INDEX(Matches!$M:$M,AA961)</f>
        <v/>
      </c>
      <c r="R961" s="31">
        <f>IF(I961="H",INDEX(Matches!$N:$N,AA961),INDEX(Matches!$L:$L,AA961))</f>
        <v/>
      </c>
      <c r="S961" s="33">
        <f>IF(I961="H",INDEX(Matches!$O:$O,AA961),INDEX(Matches!$P:$P,AA961))</f>
        <v/>
      </c>
      <c r="T961" s="33">
        <f>IF(INDEX(Matches!$J:$J,AA961)="","",IF(I961="H",INDEX(Matches!$J:$J,AA961),INDEX(Matches!$K:$K,AA961)))</f>
        <v/>
      </c>
      <c r="U961" s="33">
        <f>IF(INDEX(Matches!$K:$K,AA961)="","",IF(I961="H",INDEX(Matches!$K:$K,AA961),INDEX(Matches!$J:$J,AA961)))</f>
        <v/>
      </c>
      <c r="V961" s="30">
        <f>IF(T961="","",T961-U961)</f>
        <v/>
      </c>
      <c r="W961" s="33">
        <f>IF(I961="H",INDEX(Matches!$T:$T,AA961),INDEX(Matches!$U:$U,AA961))</f>
        <v/>
      </c>
      <c r="X961" s="11">
        <f>INDEX(Matches!$X:$X,AA961)</f>
        <v/>
      </c>
      <c r="Y961" s="30">
        <f>IF(O961="","",O961-S961)</f>
        <v/>
      </c>
      <c r="Z961" s="30">
        <f>IF(W961="","",W961-S961)</f>
        <v/>
      </c>
      <c r="AA961" s="24">
        <f>MATCH(J961,Matches!$A:$A,0)</f>
        <v/>
      </c>
      <c r="AB961" s="33" t="n"/>
      <c r="AC961" s="33" t="n">
        <v>1.829714550864131</v>
      </c>
      <c r="AD961" s="24" t="n"/>
      <c r="AE961" s="24" t="n">
        <v>4</v>
      </c>
      <c r="AF961" s="33" t="n"/>
      <c r="AG961" s="33" t="n"/>
    </row>
    <row r="962">
      <c r="A962" s="24" t="inlineStr">
        <is>
          <t>Burnley|17</t>
        </is>
      </c>
      <c r="B962" s="24" t="inlineStr">
        <is>
          <t>E1</t>
        </is>
      </c>
      <c r="C962" s="24" t="inlineStr">
        <is>
          <t>Championship</t>
        </is>
      </c>
      <c r="D962" s="24" t="inlineStr">
        <is>
          <t>Burnley</t>
        </is>
      </c>
      <c r="E962" s="24" t="n">
        <v>17</v>
      </c>
      <c r="F962" s="24" t="n">
        <v>5</v>
      </c>
      <c r="G962" s="29" t="n">
        <v>46351.82291666666</v>
      </c>
      <c r="H962" s="24" t="inlineStr">
        <is>
          <t>Birmingham</t>
        </is>
      </c>
      <c r="I962" s="24" t="inlineStr">
        <is>
          <t>H</t>
        </is>
      </c>
      <c r="J962" s="24" t="inlineStr">
        <is>
          <t>E1-Burnley-Birmingh</t>
        </is>
      </c>
      <c r="K962" s="24" t="n">
        <v>6</v>
      </c>
      <c r="L962" s="11">
        <f>IF(INDEX(Matches!$X:$X,AA962)=0,"",IF(I962="H",INDEX(Matches!$H:$H,AA962),INDEX(Matches!$I:$I,AA962)))</f>
        <v/>
      </c>
      <c r="M962" s="11">
        <f>IF(INDEX(Matches!$X:$X,AA962)=0,"",IF(I962="H",INDEX(Matches!$I:$I,AA962),INDEX(Matches!$H:$H,AA962)))</f>
        <v/>
      </c>
      <c r="N962" s="11">
        <f>IF(L962="","",IF(L962&gt;M962,"W",IF(L962=M962,"D","L")))</f>
        <v/>
      </c>
      <c r="O962" s="11">
        <f>IF(L962="","",IF(L962&gt;M962,3,IF(L962=M962,1,0)))</f>
        <v/>
      </c>
      <c r="P962" s="31">
        <f>IF(I962="H",INDEX(Matches!$L:$L,AA962),INDEX(Matches!$N:$N,AA962))</f>
        <v/>
      </c>
      <c r="Q962" s="31">
        <f>INDEX(Matches!$M:$M,AA962)</f>
        <v/>
      </c>
      <c r="R962" s="31">
        <f>IF(I962="H",INDEX(Matches!$N:$N,AA962),INDEX(Matches!$L:$L,AA962))</f>
        <v/>
      </c>
      <c r="S962" s="33">
        <f>IF(I962="H",INDEX(Matches!$O:$O,AA962),INDEX(Matches!$P:$P,AA962))</f>
        <v/>
      </c>
      <c r="T962" s="33">
        <f>IF(INDEX(Matches!$J:$J,AA962)="","",IF(I962="H",INDEX(Matches!$J:$J,AA962),INDEX(Matches!$K:$K,AA962)))</f>
        <v/>
      </c>
      <c r="U962" s="33">
        <f>IF(INDEX(Matches!$K:$K,AA962)="","",IF(I962="H",INDEX(Matches!$K:$K,AA962),INDEX(Matches!$J:$J,AA962)))</f>
        <v/>
      </c>
      <c r="V962" s="30">
        <f>IF(T962="","",T962-U962)</f>
        <v/>
      </c>
      <c r="W962" s="33">
        <f>IF(I962="H",INDEX(Matches!$T:$T,AA962),INDEX(Matches!$U:$U,AA962))</f>
        <v/>
      </c>
      <c r="X962" s="11">
        <f>INDEX(Matches!$X:$X,AA962)</f>
        <v/>
      </c>
      <c r="Y962" s="30">
        <f>IF(O962="","",O962-S962)</f>
        <v/>
      </c>
      <c r="Z962" s="30">
        <f>IF(W962="","",W962-S962)</f>
        <v/>
      </c>
      <c r="AA962" s="24">
        <f>MATCH(J962,Matches!$A:$A,0)</f>
        <v/>
      </c>
      <c r="AB962" s="33" t="n"/>
      <c r="AC962" s="33" t="n">
        <v>1.503812442245428</v>
      </c>
      <c r="AD962" s="24" t="n"/>
      <c r="AE962" s="24" t="n">
        <v>5</v>
      </c>
      <c r="AF962" s="33" t="n"/>
      <c r="AG962" s="33" t="n"/>
    </row>
    <row r="963">
      <c r="A963" s="24" t="inlineStr">
        <is>
          <t>Burnley|18</t>
        </is>
      </c>
      <c r="B963" s="24" t="inlineStr">
        <is>
          <t>E1</t>
        </is>
      </c>
      <c r="C963" s="24" t="inlineStr">
        <is>
          <t>Championship</t>
        </is>
      </c>
      <c r="D963" s="24" t="inlineStr">
        <is>
          <t>Burnley</t>
        </is>
      </c>
      <c r="E963" s="24" t="n">
        <v>18</v>
      </c>
      <c r="F963" s="24" t="n">
        <v>5</v>
      </c>
      <c r="G963" s="29" t="n">
        <v>46354.625</v>
      </c>
      <c r="H963" s="24" t="inlineStr">
        <is>
          <t>Millwall</t>
        </is>
      </c>
      <c r="I963" s="24" t="inlineStr">
        <is>
          <t>A</t>
        </is>
      </c>
      <c r="J963" s="24" t="inlineStr">
        <is>
          <t>E1-Millwall-Burnley</t>
        </is>
      </c>
      <c r="K963" s="24" t="n">
        <v>10</v>
      </c>
      <c r="L963" s="11">
        <f>IF(INDEX(Matches!$X:$X,AA963)=0,"",IF(I963="H",INDEX(Matches!$H:$H,AA963),INDEX(Matches!$I:$I,AA963)))</f>
        <v/>
      </c>
      <c r="M963" s="11">
        <f>IF(INDEX(Matches!$X:$X,AA963)=0,"",IF(I963="H",INDEX(Matches!$I:$I,AA963),INDEX(Matches!$H:$H,AA963)))</f>
        <v/>
      </c>
      <c r="N963" s="11">
        <f>IF(L963="","",IF(L963&gt;M963,"W",IF(L963=M963,"D","L")))</f>
        <v/>
      </c>
      <c r="O963" s="11">
        <f>IF(L963="","",IF(L963&gt;M963,3,IF(L963=M963,1,0)))</f>
        <v/>
      </c>
      <c r="P963" s="31">
        <f>IF(I963="H",INDEX(Matches!$L:$L,AA963),INDEX(Matches!$N:$N,AA963))</f>
        <v/>
      </c>
      <c r="Q963" s="31">
        <f>INDEX(Matches!$M:$M,AA963)</f>
        <v/>
      </c>
      <c r="R963" s="31">
        <f>IF(I963="H",INDEX(Matches!$N:$N,AA963),INDEX(Matches!$L:$L,AA963))</f>
        <v/>
      </c>
      <c r="S963" s="33">
        <f>IF(I963="H",INDEX(Matches!$O:$O,AA963),INDEX(Matches!$P:$P,AA963))</f>
        <v/>
      </c>
      <c r="T963" s="33">
        <f>IF(INDEX(Matches!$J:$J,AA963)="","",IF(I963="H",INDEX(Matches!$J:$J,AA963),INDEX(Matches!$K:$K,AA963)))</f>
        <v/>
      </c>
      <c r="U963" s="33">
        <f>IF(INDEX(Matches!$K:$K,AA963)="","",IF(I963="H",INDEX(Matches!$K:$K,AA963),INDEX(Matches!$J:$J,AA963)))</f>
        <v/>
      </c>
      <c r="V963" s="30">
        <f>IF(T963="","",T963-U963)</f>
        <v/>
      </c>
      <c r="W963" s="33">
        <f>IF(I963="H",INDEX(Matches!$T:$T,AA963),INDEX(Matches!$U:$U,AA963))</f>
        <v/>
      </c>
      <c r="X963" s="11">
        <f>INDEX(Matches!$X:$X,AA963)</f>
        <v/>
      </c>
      <c r="Y963" s="30">
        <f>IF(O963="","",O963-S963)</f>
        <v/>
      </c>
      <c r="Z963" s="30">
        <f>IF(W963="","",W963-S963)</f>
        <v/>
      </c>
      <c r="AA963" s="24">
        <f>MATCH(J963,Matches!$A:$A,0)</f>
        <v/>
      </c>
      <c r="AB963" s="33" t="n"/>
      <c r="AC963" s="33" t="n">
        <v>1.205545113990614</v>
      </c>
      <c r="AD963" s="24" t="n"/>
      <c r="AE963" s="24" t="n">
        <v>5</v>
      </c>
      <c r="AF963" s="33" t="n"/>
      <c r="AG963" s="33" t="n"/>
    </row>
    <row r="964">
      <c r="A964" s="24" t="inlineStr">
        <is>
          <t>Burnley|19</t>
        </is>
      </c>
      <c r="B964" s="24" t="inlineStr">
        <is>
          <t>E1</t>
        </is>
      </c>
      <c r="C964" s="24" t="inlineStr">
        <is>
          <t>Championship</t>
        </is>
      </c>
      <c r="D964" s="24" t="inlineStr">
        <is>
          <t>Burnley</t>
        </is>
      </c>
      <c r="E964" s="24" t="n">
        <v>19</v>
      </c>
      <c r="F964" s="24" t="n">
        <v>5</v>
      </c>
      <c r="G964" s="29" t="n">
        <v>46362.5</v>
      </c>
      <c r="H964" s="24" t="inlineStr">
        <is>
          <t>Preston</t>
        </is>
      </c>
      <c r="I964" s="24" t="inlineStr">
        <is>
          <t>H</t>
        </is>
      </c>
      <c r="J964" s="24" t="inlineStr">
        <is>
          <t>E1-Burnley-Preston</t>
        </is>
      </c>
      <c r="K964" s="24" t="n">
        <v>20</v>
      </c>
      <c r="L964" s="11">
        <f>IF(INDEX(Matches!$X:$X,AA964)=0,"",IF(I964="H",INDEX(Matches!$H:$H,AA964),INDEX(Matches!$I:$I,AA964)))</f>
        <v/>
      </c>
      <c r="M964" s="11">
        <f>IF(INDEX(Matches!$X:$X,AA964)=0,"",IF(I964="H",INDEX(Matches!$I:$I,AA964),INDEX(Matches!$H:$H,AA964)))</f>
        <v/>
      </c>
      <c r="N964" s="11">
        <f>IF(L964="","",IF(L964&gt;M964,"W",IF(L964=M964,"D","L")))</f>
        <v/>
      </c>
      <c r="O964" s="11">
        <f>IF(L964="","",IF(L964&gt;M964,3,IF(L964=M964,1,0)))</f>
        <v/>
      </c>
      <c r="P964" s="31">
        <f>IF(I964="H",INDEX(Matches!$L:$L,AA964),INDEX(Matches!$N:$N,AA964))</f>
        <v/>
      </c>
      <c r="Q964" s="31">
        <f>INDEX(Matches!$M:$M,AA964)</f>
        <v/>
      </c>
      <c r="R964" s="31">
        <f>IF(I964="H",INDEX(Matches!$N:$N,AA964),INDEX(Matches!$L:$L,AA964))</f>
        <v/>
      </c>
      <c r="S964" s="33">
        <f>IF(I964="H",INDEX(Matches!$O:$O,AA964),INDEX(Matches!$P:$P,AA964))</f>
        <v/>
      </c>
      <c r="T964" s="33">
        <f>IF(INDEX(Matches!$J:$J,AA964)="","",IF(I964="H",INDEX(Matches!$J:$J,AA964),INDEX(Matches!$K:$K,AA964)))</f>
        <v/>
      </c>
      <c r="U964" s="33">
        <f>IF(INDEX(Matches!$K:$K,AA964)="","",IF(I964="H",INDEX(Matches!$K:$K,AA964),INDEX(Matches!$J:$J,AA964)))</f>
        <v/>
      </c>
      <c r="V964" s="30">
        <f>IF(T964="","",T964-U964)</f>
        <v/>
      </c>
      <c r="W964" s="33">
        <f>IF(I964="H",INDEX(Matches!$T:$T,AA964),INDEX(Matches!$U:$U,AA964))</f>
        <v/>
      </c>
      <c r="X964" s="11">
        <f>INDEX(Matches!$X:$X,AA964)</f>
        <v/>
      </c>
      <c r="Y964" s="30">
        <f>IF(O964="","",O964-S964)</f>
        <v/>
      </c>
      <c r="Z964" s="30">
        <f>IF(W964="","",W964-S964)</f>
        <v/>
      </c>
      <c r="AA964" s="24">
        <f>MATCH(J964,Matches!$A:$A,0)</f>
        <v/>
      </c>
      <c r="AB964" s="33" t="n"/>
      <c r="AC964" s="33" t="n">
        <v>1.849978520849145</v>
      </c>
      <c r="AD964" s="24" t="n"/>
      <c r="AE964" s="24" t="n">
        <v>5</v>
      </c>
      <c r="AF964" s="33" t="n"/>
      <c r="AG964" s="33" t="n"/>
    </row>
    <row r="965">
      <c r="A965" s="24" t="inlineStr">
        <is>
          <t>Burnley|20</t>
        </is>
      </c>
      <c r="B965" s="24" t="inlineStr">
        <is>
          <t>E1</t>
        </is>
      </c>
      <c r="C965" s="24" t="inlineStr">
        <is>
          <t>Championship</t>
        </is>
      </c>
      <c r="D965" s="24" t="inlineStr">
        <is>
          <t>Burnley</t>
        </is>
      </c>
      <c r="E965" s="24" t="n">
        <v>20</v>
      </c>
      <c r="F965" s="24" t="n">
        <v>5</v>
      </c>
      <c r="G965" s="29" t="n">
        <v>46365.83333333334</v>
      </c>
      <c r="H965" s="24" t="inlineStr">
        <is>
          <t>Southampton</t>
        </is>
      </c>
      <c r="I965" s="24" t="inlineStr">
        <is>
          <t>A</t>
        </is>
      </c>
      <c r="J965" s="24" t="inlineStr">
        <is>
          <t>E1-Southamp-Burnley</t>
        </is>
      </c>
      <c r="K965" s="24" t="n">
        <v>5</v>
      </c>
      <c r="L965" s="11">
        <f>IF(INDEX(Matches!$X:$X,AA965)=0,"",IF(I965="H",INDEX(Matches!$H:$H,AA965),INDEX(Matches!$I:$I,AA965)))</f>
        <v/>
      </c>
      <c r="M965" s="11">
        <f>IF(INDEX(Matches!$X:$X,AA965)=0,"",IF(I965="H",INDEX(Matches!$I:$I,AA965),INDEX(Matches!$H:$H,AA965)))</f>
        <v/>
      </c>
      <c r="N965" s="11">
        <f>IF(L965="","",IF(L965&gt;M965,"W",IF(L965=M965,"D","L")))</f>
        <v/>
      </c>
      <c r="O965" s="11">
        <f>IF(L965="","",IF(L965&gt;M965,3,IF(L965=M965,1,0)))</f>
        <v/>
      </c>
      <c r="P965" s="31">
        <f>IF(I965="H",INDEX(Matches!$L:$L,AA965),INDEX(Matches!$N:$N,AA965))</f>
        <v/>
      </c>
      <c r="Q965" s="31">
        <f>INDEX(Matches!$M:$M,AA965)</f>
        <v/>
      </c>
      <c r="R965" s="31">
        <f>IF(I965="H",INDEX(Matches!$N:$N,AA965),INDEX(Matches!$L:$L,AA965))</f>
        <v/>
      </c>
      <c r="S965" s="33">
        <f>IF(I965="H",INDEX(Matches!$O:$O,AA965),INDEX(Matches!$P:$P,AA965))</f>
        <v/>
      </c>
      <c r="T965" s="33">
        <f>IF(INDEX(Matches!$J:$J,AA965)="","",IF(I965="H",INDEX(Matches!$J:$J,AA965),INDEX(Matches!$K:$K,AA965)))</f>
        <v/>
      </c>
      <c r="U965" s="33">
        <f>IF(INDEX(Matches!$K:$K,AA965)="","",IF(I965="H",INDEX(Matches!$K:$K,AA965),INDEX(Matches!$J:$J,AA965)))</f>
        <v/>
      </c>
      <c r="V965" s="30">
        <f>IF(T965="","",T965-U965)</f>
        <v/>
      </c>
      <c r="W965" s="33">
        <f>IF(I965="H",INDEX(Matches!$T:$T,AA965),INDEX(Matches!$U:$U,AA965))</f>
        <v/>
      </c>
      <c r="X965" s="11">
        <f>INDEX(Matches!$X:$X,AA965)</f>
        <v/>
      </c>
      <c r="Y965" s="30">
        <f>IF(O965="","",O965-S965)</f>
        <v/>
      </c>
      <c r="Z965" s="30">
        <f>IF(W965="","",W965-S965)</f>
        <v/>
      </c>
      <c r="AA965" s="24">
        <f>MATCH(J965,Matches!$A:$A,0)</f>
        <v/>
      </c>
      <c r="AB965" s="33" t="n"/>
      <c r="AC965" s="33" t="n">
        <v>1.175489684979514</v>
      </c>
      <c r="AD965" s="24" t="n"/>
      <c r="AE965" s="24" t="n">
        <v>5</v>
      </c>
      <c r="AF965" s="33" t="n"/>
      <c r="AG965" s="33" t="n"/>
    </row>
    <row r="966">
      <c r="A966" s="24" t="inlineStr">
        <is>
          <t>Burnley|21</t>
        </is>
      </c>
      <c r="B966" s="24" t="inlineStr">
        <is>
          <t>E1</t>
        </is>
      </c>
      <c r="C966" s="24" t="inlineStr">
        <is>
          <t>Championship</t>
        </is>
      </c>
      <c r="D966" s="24" t="inlineStr">
        <is>
          <t>Burnley</t>
        </is>
      </c>
      <c r="E966" s="24" t="n">
        <v>21</v>
      </c>
      <c r="F966" s="24" t="n">
        <v>6</v>
      </c>
      <c r="G966" s="29" t="n">
        <v>46368.625</v>
      </c>
      <c r="H966" s="24" t="inlineStr">
        <is>
          <t>Sheffield United</t>
        </is>
      </c>
      <c r="I966" s="24" t="inlineStr">
        <is>
          <t>A</t>
        </is>
      </c>
      <c r="J966" s="24" t="inlineStr">
        <is>
          <t>E1-Sheffiel-Burnley</t>
        </is>
      </c>
      <c r="K966" s="24" t="n">
        <v>8</v>
      </c>
      <c r="L966" s="11">
        <f>IF(INDEX(Matches!$X:$X,AA966)=0,"",IF(I966="H",INDEX(Matches!$H:$H,AA966),INDEX(Matches!$I:$I,AA966)))</f>
        <v/>
      </c>
      <c r="M966" s="11">
        <f>IF(INDEX(Matches!$X:$X,AA966)=0,"",IF(I966="H",INDEX(Matches!$I:$I,AA966),INDEX(Matches!$H:$H,AA966)))</f>
        <v/>
      </c>
      <c r="N966" s="11">
        <f>IF(L966="","",IF(L966&gt;M966,"W",IF(L966=M966,"D","L")))</f>
        <v/>
      </c>
      <c r="O966" s="11">
        <f>IF(L966="","",IF(L966&gt;M966,3,IF(L966=M966,1,0)))</f>
        <v/>
      </c>
      <c r="P966" s="31">
        <f>IF(I966="H",INDEX(Matches!$L:$L,AA966),INDEX(Matches!$N:$N,AA966))</f>
        <v/>
      </c>
      <c r="Q966" s="31">
        <f>INDEX(Matches!$M:$M,AA966)</f>
        <v/>
      </c>
      <c r="R966" s="31">
        <f>IF(I966="H",INDEX(Matches!$N:$N,AA966),INDEX(Matches!$L:$L,AA966))</f>
        <v/>
      </c>
      <c r="S966" s="33">
        <f>IF(I966="H",INDEX(Matches!$O:$O,AA966),INDEX(Matches!$P:$P,AA966))</f>
        <v/>
      </c>
      <c r="T966" s="33">
        <f>IF(INDEX(Matches!$J:$J,AA966)="","",IF(I966="H",INDEX(Matches!$J:$J,AA966),INDEX(Matches!$K:$K,AA966)))</f>
        <v/>
      </c>
      <c r="U966" s="33">
        <f>IF(INDEX(Matches!$K:$K,AA966)="","",IF(I966="H",INDEX(Matches!$K:$K,AA966),INDEX(Matches!$J:$J,AA966)))</f>
        <v/>
      </c>
      <c r="V966" s="30">
        <f>IF(T966="","",T966-U966)</f>
        <v/>
      </c>
      <c r="W966" s="33">
        <f>IF(I966="H",INDEX(Matches!$T:$T,AA966),INDEX(Matches!$U:$U,AA966))</f>
        <v/>
      </c>
      <c r="X966" s="11">
        <f>INDEX(Matches!$X:$X,AA966)</f>
        <v/>
      </c>
      <c r="Y966" s="30">
        <f>IF(O966="","",O966-S966)</f>
        <v/>
      </c>
      <c r="Z966" s="30">
        <f>IF(W966="","",W966-S966)</f>
        <v/>
      </c>
      <c r="AA966" s="24">
        <f>MATCH(J966,Matches!$A:$A,0)</f>
        <v/>
      </c>
      <c r="AB966" s="33" t="n"/>
      <c r="AC966" s="33" t="n">
        <v>1.276758336536412</v>
      </c>
      <c r="AD966" s="24" t="n"/>
      <c r="AE966" s="24" t="n">
        <v>6</v>
      </c>
      <c r="AF966" s="33" t="n"/>
      <c r="AG966" s="33" t="n"/>
    </row>
    <row r="967">
      <c r="A967" s="24" t="inlineStr">
        <is>
          <t>Burnley|22</t>
        </is>
      </c>
      <c r="B967" s="24" t="inlineStr">
        <is>
          <t>E1</t>
        </is>
      </c>
      <c r="C967" s="24" t="inlineStr">
        <is>
          <t>Championship</t>
        </is>
      </c>
      <c r="D967" s="24" t="inlineStr">
        <is>
          <t>Burnley</t>
        </is>
      </c>
      <c r="E967" s="24" t="n">
        <v>22</v>
      </c>
      <c r="F967" s="24" t="n">
        <v>6</v>
      </c>
      <c r="G967" s="29" t="n">
        <v>46375.625</v>
      </c>
      <c r="H967" s="24" t="inlineStr">
        <is>
          <t>Stoke</t>
        </is>
      </c>
      <c r="I967" s="24" t="inlineStr">
        <is>
          <t>H</t>
        </is>
      </c>
      <c r="J967" s="24" t="inlineStr">
        <is>
          <t>E1-Burnley-Stoke</t>
        </is>
      </c>
      <c r="K967" s="24" t="n">
        <v>11</v>
      </c>
      <c r="L967" s="11">
        <f>IF(INDEX(Matches!$X:$X,AA967)=0,"",IF(I967="H",INDEX(Matches!$H:$H,AA967),INDEX(Matches!$I:$I,AA967)))</f>
        <v/>
      </c>
      <c r="M967" s="11">
        <f>IF(INDEX(Matches!$X:$X,AA967)=0,"",IF(I967="H",INDEX(Matches!$I:$I,AA967),INDEX(Matches!$H:$H,AA967)))</f>
        <v/>
      </c>
      <c r="N967" s="11">
        <f>IF(L967="","",IF(L967&gt;M967,"W",IF(L967=M967,"D","L")))</f>
        <v/>
      </c>
      <c r="O967" s="11">
        <f>IF(L967="","",IF(L967&gt;M967,3,IF(L967=M967,1,0)))</f>
        <v/>
      </c>
      <c r="P967" s="31">
        <f>IF(I967="H",INDEX(Matches!$L:$L,AA967),INDEX(Matches!$N:$N,AA967))</f>
        <v/>
      </c>
      <c r="Q967" s="31">
        <f>INDEX(Matches!$M:$M,AA967)</f>
        <v/>
      </c>
      <c r="R967" s="31">
        <f>IF(I967="H",INDEX(Matches!$N:$N,AA967),INDEX(Matches!$L:$L,AA967))</f>
        <v/>
      </c>
      <c r="S967" s="33">
        <f>IF(I967="H",INDEX(Matches!$O:$O,AA967),INDEX(Matches!$P:$P,AA967))</f>
        <v/>
      </c>
      <c r="T967" s="33">
        <f>IF(INDEX(Matches!$J:$J,AA967)="","",IF(I967="H",INDEX(Matches!$J:$J,AA967),INDEX(Matches!$K:$K,AA967)))</f>
        <v/>
      </c>
      <c r="U967" s="33">
        <f>IF(INDEX(Matches!$K:$K,AA967)="","",IF(I967="H",INDEX(Matches!$K:$K,AA967),INDEX(Matches!$J:$J,AA967)))</f>
        <v/>
      </c>
      <c r="V967" s="30">
        <f>IF(T967="","",T967-U967)</f>
        <v/>
      </c>
      <c r="W967" s="33">
        <f>IF(I967="H",INDEX(Matches!$T:$T,AA967),INDEX(Matches!$U:$U,AA967))</f>
        <v/>
      </c>
      <c r="X967" s="11">
        <f>INDEX(Matches!$X:$X,AA967)</f>
        <v/>
      </c>
      <c r="Y967" s="30">
        <f>IF(O967="","",O967-S967)</f>
        <v/>
      </c>
      <c r="Z967" s="30">
        <f>IF(W967="","",W967-S967)</f>
        <v/>
      </c>
      <c r="AA967" s="24">
        <f>MATCH(J967,Matches!$A:$A,0)</f>
        <v/>
      </c>
      <c r="AB967" s="33" t="n"/>
      <c r="AC967" s="33" t="n">
        <v>1.684326820554966</v>
      </c>
      <c r="AD967" s="24" t="n"/>
      <c r="AE967" s="24" t="n">
        <v>6</v>
      </c>
      <c r="AF967" s="33" t="n"/>
      <c r="AG967" s="33" t="n"/>
    </row>
    <row r="968">
      <c r="A968" s="24" t="inlineStr">
        <is>
          <t>Burnley|23</t>
        </is>
      </c>
      <c r="B968" s="24" t="inlineStr">
        <is>
          <t>E1</t>
        </is>
      </c>
      <c r="C968" s="24" t="inlineStr">
        <is>
          <t>Championship</t>
        </is>
      </c>
      <c r="D968" s="24" t="inlineStr">
        <is>
          <t>Burnley</t>
        </is>
      </c>
      <c r="E968" s="24" t="n">
        <v>23</v>
      </c>
      <c r="F968" s="24" t="n">
        <v>6</v>
      </c>
      <c r="G968" s="29" t="n">
        <v>46382.52083333334</v>
      </c>
      <c r="H968" s="24" t="inlineStr">
        <is>
          <t>Bolton</t>
        </is>
      </c>
      <c r="I968" s="24" t="inlineStr">
        <is>
          <t>A</t>
        </is>
      </c>
      <c r="J968" s="24" t="inlineStr">
        <is>
          <t>E1-Bolton-Burnley</t>
        </is>
      </c>
      <c r="K968" s="24" t="n">
        <v>22</v>
      </c>
      <c r="L968" s="11">
        <f>IF(INDEX(Matches!$X:$X,AA968)=0,"",IF(I968="H",INDEX(Matches!$H:$H,AA968),INDEX(Matches!$I:$I,AA968)))</f>
        <v/>
      </c>
      <c r="M968" s="11">
        <f>IF(INDEX(Matches!$X:$X,AA968)=0,"",IF(I968="H",INDEX(Matches!$I:$I,AA968),INDEX(Matches!$H:$H,AA968)))</f>
        <v/>
      </c>
      <c r="N968" s="11">
        <f>IF(L968="","",IF(L968&gt;M968,"W",IF(L968=M968,"D","L")))</f>
        <v/>
      </c>
      <c r="O968" s="11">
        <f>IF(L968="","",IF(L968&gt;M968,3,IF(L968=M968,1,0)))</f>
        <v/>
      </c>
      <c r="P968" s="31">
        <f>IF(I968="H",INDEX(Matches!$L:$L,AA968),INDEX(Matches!$N:$N,AA968))</f>
        <v/>
      </c>
      <c r="Q968" s="31">
        <f>INDEX(Matches!$M:$M,AA968)</f>
        <v/>
      </c>
      <c r="R968" s="31">
        <f>IF(I968="H",INDEX(Matches!$N:$N,AA968),INDEX(Matches!$L:$L,AA968))</f>
        <v/>
      </c>
      <c r="S968" s="33">
        <f>IF(I968="H",INDEX(Matches!$O:$O,AA968),INDEX(Matches!$P:$P,AA968))</f>
        <v/>
      </c>
      <c r="T968" s="33">
        <f>IF(INDEX(Matches!$J:$J,AA968)="","",IF(I968="H",INDEX(Matches!$J:$J,AA968),INDEX(Matches!$K:$K,AA968)))</f>
        <v/>
      </c>
      <c r="U968" s="33">
        <f>IF(INDEX(Matches!$K:$K,AA968)="","",IF(I968="H",INDEX(Matches!$K:$K,AA968),INDEX(Matches!$J:$J,AA968)))</f>
        <v/>
      </c>
      <c r="V968" s="30">
        <f>IF(T968="","",T968-U968)</f>
        <v/>
      </c>
      <c r="W968" s="33">
        <f>IF(I968="H",INDEX(Matches!$T:$T,AA968),INDEX(Matches!$U:$U,AA968))</f>
        <v/>
      </c>
      <c r="X968" s="11">
        <f>INDEX(Matches!$X:$X,AA968)</f>
        <v/>
      </c>
      <c r="Y968" s="30">
        <f>IF(O968="","",O968-S968)</f>
        <v/>
      </c>
      <c r="Z968" s="30">
        <f>IF(W968="","",W968-S968)</f>
        <v/>
      </c>
      <c r="AA968" s="24">
        <f>MATCH(J968,Matches!$A:$A,0)</f>
        <v/>
      </c>
      <c r="AB968" s="33" t="n"/>
      <c r="AC968" s="33" t="n">
        <v>1.542122460714255</v>
      </c>
      <c r="AD968" s="24" t="n"/>
      <c r="AE968" s="24" t="n">
        <v>6</v>
      </c>
      <c r="AF968" s="33" t="n"/>
      <c r="AG968" s="33" t="n"/>
    </row>
    <row r="969">
      <c r="A969" s="24" t="inlineStr">
        <is>
          <t>Burnley|24</t>
        </is>
      </c>
      <c r="B969" s="24" t="inlineStr">
        <is>
          <t>E1</t>
        </is>
      </c>
      <c r="C969" s="24" t="inlineStr">
        <is>
          <t>Championship</t>
        </is>
      </c>
      <c r="D969" s="24" t="inlineStr">
        <is>
          <t>Burnley</t>
        </is>
      </c>
      <c r="E969" s="24" t="n">
        <v>24</v>
      </c>
      <c r="F969" s="24" t="n">
        <v>6</v>
      </c>
      <c r="G969" s="29" t="n">
        <v>46385.82291666666</v>
      </c>
      <c r="H969" s="24" t="inlineStr">
        <is>
          <t>Lincoln</t>
        </is>
      </c>
      <c r="I969" s="24" t="inlineStr">
        <is>
          <t>H</t>
        </is>
      </c>
      <c r="J969" s="24" t="inlineStr">
        <is>
          <t>E1-Burnley-Lincoln</t>
        </is>
      </c>
      <c r="K969" s="24" t="n">
        <v>24</v>
      </c>
      <c r="L969" s="11">
        <f>IF(INDEX(Matches!$X:$X,AA969)=0,"",IF(I969="H",INDEX(Matches!$H:$H,AA969),INDEX(Matches!$I:$I,AA969)))</f>
        <v/>
      </c>
      <c r="M969" s="11">
        <f>IF(INDEX(Matches!$X:$X,AA969)=0,"",IF(I969="H",INDEX(Matches!$I:$I,AA969),INDEX(Matches!$H:$H,AA969)))</f>
        <v/>
      </c>
      <c r="N969" s="11">
        <f>IF(L969="","",IF(L969&gt;M969,"W",IF(L969=M969,"D","L")))</f>
        <v/>
      </c>
      <c r="O969" s="11">
        <f>IF(L969="","",IF(L969&gt;M969,3,IF(L969=M969,1,0)))</f>
        <v/>
      </c>
      <c r="P969" s="31">
        <f>IF(I969="H",INDEX(Matches!$L:$L,AA969),INDEX(Matches!$N:$N,AA969))</f>
        <v/>
      </c>
      <c r="Q969" s="31">
        <f>INDEX(Matches!$M:$M,AA969)</f>
        <v/>
      </c>
      <c r="R969" s="31">
        <f>IF(I969="H",INDEX(Matches!$N:$N,AA969),INDEX(Matches!$L:$L,AA969))</f>
        <v/>
      </c>
      <c r="S969" s="33">
        <f>IF(I969="H",INDEX(Matches!$O:$O,AA969),INDEX(Matches!$P:$P,AA969))</f>
        <v/>
      </c>
      <c r="T969" s="33">
        <f>IF(INDEX(Matches!$J:$J,AA969)="","",IF(I969="H",INDEX(Matches!$J:$J,AA969),INDEX(Matches!$K:$K,AA969)))</f>
        <v/>
      </c>
      <c r="U969" s="33">
        <f>IF(INDEX(Matches!$K:$K,AA969)="","",IF(I969="H",INDEX(Matches!$K:$K,AA969),INDEX(Matches!$J:$J,AA969)))</f>
        <v/>
      </c>
      <c r="V969" s="30">
        <f>IF(T969="","",T969-U969)</f>
        <v/>
      </c>
      <c r="W969" s="33">
        <f>IF(I969="H",INDEX(Matches!$T:$T,AA969),INDEX(Matches!$U:$U,AA969))</f>
        <v/>
      </c>
      <c r="X969" s="11">
        <f>INDEX(Matches!$X:$X,AA969)</f>
        <v/>
      </c>
      <c r="Y969" s="30">
        <f>IF(O969="","",O969-S969)</f>
        <v/>
      </c>
      <c r="Z969" s="30">
        <f>IF(W969="","",W969-S969)</f>
        <v/>
      </c>
      <c r="AA969" s="24">
        <f>MATCH(J969,Matches!$A:$A,0)</f>
        <v/>
      </c>
      <c r="AB969" s="33" t="n"/>
      <c r="AC969" s="33" t="n">
        <v>1.957213391560182</v>
      </c>
      <c r="AD969" s="24" t="n"/>
      <c r="AE969" s="24" t="n">
        <v>6</v>
      </c>
      <c r="AF969" s="33" t="n"/>
      <c r="AG969" s="33" t="n"/>
    </row>
    <row r="970">
      <c r="A970" s="24" t="inlineStr">
        <is>
          <t>Burnley|25</t>
        </is>
      </c>
      <c r="B970" s="24" t="inlineStr">
        <is>
          <t>E1</t>
        </is>
      </c>
      <c r="C970" s="24" t="inlineStr">
        <is>
          <t>Championship</t>
        </is>
      </c>
      <c r="D970" s="24" t="inlineStr">
        <is>
          <t>Burnley</t>
        </is>
      </c>
      <c r="E970" s="24" t="n">
        <v>25</v>
      </c>
      <c r="F970" s="24" t="n">
        <v>7</v>
      </c>
      <c r="G970" s="29" t="n">
        <v>46388.72916666666</v>
      </c>
      <c r="H970" s="24" t="inlineStr">
        <is>
          <t>Sheffield United</t>
        </is>
      </c>
      <c r="I970" s="24" t="inlineStr">
        <is>
          <t>H</t>
        </is>
      </c>
      <c r="J970" s="24" t="inlineStr">
        <is>
          <t>E1-Burnley-Sheffiel</t>
        </is>
      </c>
      <c r="K970" s="24" t="n">
        <v>8</v>
      </c>
      <c r="L970" s="11">
        <f>IF(INDEX(Matches!$X:$X,AA970)=0,"",IF(I970="H",INDEX(Matches!$H:$H,AA970),INDEX(Matches!$I:$I,AA970)))</f>
        <v/>
      </c>
      <c r="M970" s="11">
        <f>IF(INDEX(Matches!$X:$X,AA970)=0,"",IF(I970="H",INDEX(Matches!$I:$I,AA970),INDEX(Matches!$H:$H,AA970)))</f>
        <v/>
      </c>
      <c r="N970" s="11">
        <f>IF(L970="","",IF(L970&gt;M970,"W",IF(L970=M970,"D","L")))</f>
        <v/>
      </c>
      <c r="O970" s="11">
        <f>IF(L970="","",IF(L970&gt;M970,3,IF(L970=M970,1,0)))</f>
        <v/>
      </c>
      <c r="P970" s="31">
        <f>IF(I970="H",INDEX(Matches!$L:$L,AA970),INDEX(Matches!$N:$N,AA970))</f>
        <v/>
      </c>
      <c r="Q970" s="31">
        <f>INDEX(Matches!$M:$M,AA970)</f>
        <v/>
      </c>
      <c r="R970" s="31">
        <f>IF(I970="H",INDEX(Matches!$N:$N,AA970),INDEX(Matches!$L:$L,AA970))</f>
        <v/>
      </c>
      <c r="S970" s="33">
        <f>IF(I970="H",INDEX(Matches!$O:$O,AA970),INDEX(Matches!$P:$P,AA970))</f>
        <v/>
      </c>
      <c r="T970" s="33">
        <f>IF(INDEX(Matches!$J:$J,AA970)="","",IF(I970="H",INDEX(Matches!$J:$J,AA970),INDEX(Matches!$K:$K,AA970)))</f>
        <v/>
      </c>
      <c r="U970" s="33">
        <f>IF(INDEX(Matches!$K:$K,AA970)="","",IF(I970="H",INDEX(Matches!$K:$K,AA970),INDEX(Matches!$J:$J,AA970)))</f>
        <v/>
      </c>
      <c r="V970" s="30">
        <f>IF(T970="","",T970-U970)</f>
        <v/>
      </c>
      <c r="W970" s="33">
        <f>IF(I970="H",INDEX(Matches!$T:$T,AA970),INDEX(Matches!$U:$U,AA970))</f>
        <v/>
      </c>
      <c r="X970" s="11">
        <f>INDEX(Matches!$X:$X,AA970)</f>
        <v/>
      </c>
      <c r="Y970" s="30">
        <f>IF(O970="","",O970-S970)</f>
        <v/>
      </c>
      <c r="Z970" s="30">
        <f>IF(W970="","",W970-S970)</f>
        <v/>
      </c>
      <c r="AA970" s="24">
        <f>MATCH(J970,Matches!$A:$A,0)</f>
        <v/>
      </c>
      <c r="AB970" s="33" t="n"/>
      <c r="AC970" s="33" t="n">
        <v>1.627642018664347</v>
      </c>
      <c r="AD970" s="24" t="n"/>
      <c r="AE970" s="24" t="n">
        <v>7</v>
      </c>
      <c r="AF970" s="33" t="n"/>
      <c r="AG970" s="33" t="n"/>
    </row>
    <row r="971">
      <c r="A971" s="24" t="inlineStr">
        <is>
          <t>Burnley|26</t>
        </is>
      </c>
      <c r="B971" s="24" t="inlineStr">
        <is>
          <t>E1</t>
        </is>
      </c>
      <c r="C971" s="24" t="inlineStr">
        <is>
          <t>Championship</t>
        </is>
      </c>
      <c r="D971" s="24" t="inlineStr">
        <is>
          <t>Burnley</t>
        </is>
      </c>
      <c r="E971" s="24" t="n">
        <v>26</v>
      </c>
      <c r="F971" s="24" t="n">
        <v>7</v>
      </c>
      <c r="G971" s="29" t="n">
        <v>46403.625</v>
      </c>
      <c r="H971" s="24" t="inlineStr">
        <is>
          <t>Wolves</t>
        </is>
      </c>
      <c r="I971" s="24" t="inlineStr">
        <is>
          <t>A</t>
        </is>
      </c>
      <c r="J971" s="24" t="inlineStr">
        <is>
          <t>E1-Wolves-Burnley</t>
        </is>
      </c>
      <c r="K971" s="24" t="n">
        <v>2</v>
      </c>
      <c r="L971" s="11">
        <f>IF(INDEX(Matches!$X:$X,AA971)=0,"",IF(I971="H",INDEX(Matches!$H:$H,AA971),INDEX(Matches!$I:$I,AA971)))</f>
        <v/>
      </c>
      <c r="M971" s="11">
        <f>IF(INDEX(Matches!$X:$X,AA971)=0,"",IF(I971="H",INDEX(Matches!$I:$I,AA971),INDEX(Matches!$H:$H,AA971)))</f>
        <v/>
      </c>
      <c r="N971" s="11">
        <f>IF(L971="","",IF(L971&gt;M971,"W",IF(L971=M971,"D","L")))</f>
        <v/>
      </c>
      <c r="O971" s="11">
        <f>IF(L971="","",IF(L971&gt;M971,3,IF(L971=M971,1,0)))</f>
        <v/>
      </c>
      <c r="P971" s="31">
        <f>IF(I971="H",INDEX(Matches!$L:$L,AA971),INDEX(Matches!$N:$N,AA971))</f>
        <v/>
      </c>
      <c r="Q971" s="31">
        <f>INDEX(Matches!$M:$M,AA971)</f>
        <v/>
      </c>
      <c r="R971" s="31">
        <f>IF(I971="H",INDEX(Matches!$N:$N,AA971),INDEX(Matches!$L:$L,AA971))</f>
        <v/>
      </c>
      <c r="S971" s="33">
        <f>IF(I971="H",INDEX(Matches!$O:$O,AA971),INDEX(Matches!$P:$P,AA971))</f>
        <v/>
      </c>
      <c r="T971" s="33">
        <f>IF(INDEX(Matches!$J:$J,AA971)="","",IF(I971="H",INDEX(Matches!$J:$J,AA971),INDEX(Matches!$K:$K,AA971)))</f>
        <v/>
      </c>
      <c r="U971" s="33">
        <f>IF(INDEX(Matches!$K:$K,AA971)="","",IF(I971="H",INDEX(Matches!$K:$K,AA971),INDEX(Matches!$J:$J,AA971)))</f>
        <v/>
      </c>
      <c r="V971" s="30">
        <f>IF(T971="","",T971-U971)</f>
        <v/>
      </c>
      <c r="W971" s="33">
        <f>IF(I971="H",INDEX(Matches!$T:$T,AA971),INDEX(Matches!$U:$U,AA971))</f>
        <v/>
      </c>
      <c r="X971" s="11">
        <f>INDEX(Matches!$X:$X,AA971)</f>
        <v/>
      </c>
      <c r="Y971" s="30">
        <f>IF(O971="","",O971-S971)</f>
        <v/>
      </c>
      <c r="Z971" s="30">
        <f>IF(W971="","",W971-S971)</f>
        <v/>
      </c>
      <c r="AA971" s="24">
        <f>MATCH(J971,Matches!$A:$A,0)</f>
        <v/>
      </c>
      <c r="AB971" s="33" t="n"/>
      <c r="AC971" s="33" t="n">
        <v>1.004306754658119</v>
      </c>
      <c r="AD971" s="24" t="n"/>
      <c r="AE971" s="24" t="n">
        <v>7</v>
      </c>
      <c r="AF971" s="33" t="n"/>
      <c r="AG971" s="33" t="n"/>
    </row>
    <row r="972">
      <c r="A972" s="24" t="inlineStr">
        <is>
          <t>Burnley|27</t>
        </is>
      </c>
      <c r="B972" s="24" t="inlineStr">
        <is>
          <t>E1</t>
        </is>
      </c>
      <c r="C972" s="24" t="inlineStr">
        <is>
          <t>Championship</t>
        </is>
      </c>
      <c r="D972" s="24" t="inlineStr">
        <is>
          <t>Burnley</t>
        </is>
      </c>
      <c r="E972" s="24" t="n">
        <v>27</v>
      </c>
      <c r="F972" s="24" t="n">
        <v>7</v>
      </c>
      <c r="G972" s="29" t="n">
        <v>46410.625</v>
      </c>
      <c r="H972" s="24" t="inlineStr">
        <is>
          <t>Portsmouth</t>
        </is>
      </c>
      <c r="I972" s="24" t="inlineStr">
        <is>
          <t>A</t>
        </is>
      </c>
      <c r="J972" s="24" t="inlineStr">
        <is>
          <t>E1-Portsmou-Burnley</t>
        </is>
      </c>
      <c r="K972" s="24" t="n">
        <v>18</v>
      </c>
      <c r="L972" s="11">
        <f>IF(INDEX(Matches!$X:$X,AA972)=0,"",IF(I972="H",INDEX(Matches!$H:$H,AA972),INDEX(Matches!$I:$I,AA972)))</f>
        <v/>
      </c>
      <c r="M972" s="11">
        <f>IF(INDEX(Matches!$X:$X,AA972)=0,"",IF(I972="H",INDEX(Matches!$I:$I,AA972),INDEX(Matches!$H:$H,AA972)))</f>
        <v/>
      </c>
      <c r="N972" s="11">
        <f>IF(L972="","",IF(L972&gt;M972,"W",IF(L972=M972,"D","L")))</f>
        <v/>
      </c>
      <c r="O972" s="11">
        <f>IF(L972="","",IF(L972&gt;M972,3,IF(L972=M972,1,0)))</f>
        <v/>
      </c>
      <c r="P972" s="31">
        <f>IF(I972="H",INDEX(Matches!$L:$L,AA972),INDEX(Matches!$N:$N,AA972))</f>
        <v/>
      </c>
      <c r="Q972" s="31">
        <f>INDEX(Matches!$M:$M,AA972)</f>
        <v/>
      </c>
      <c r="R972" s="31">
        <f>IF(I972="H",INDEX(Matches!$N:$N,AA972),INDEX(Matches!$L:$L,AA972))</f>
        <v/>
      </c>
      <c r="S972" s="33">
        <f>IF(I972="H",INDEX(Matches!$O:$O,AA972),INDEX(Matches!$P:$P,AA972))</f>
        <v/>
      </c>
      <c r="T972" s="33">
        <f>IF(INDEX(Matches!$J:$J,AA972)="","",IF(I972="H",INDEX(Matches!$J:$J,AA972),INDEX(Matches!$K:$K,AA972)))</f>
        <v/>
      </c>
      <c r="U972" s="33">
        <f>IF(INDEX(Matches!$K:$K,AA972)="","",IF(I972="H",INDEX(Matches!$K:$K,AA972),INDEX(Matches!$J:$J,AA972)))</f>
        <v/>
      </c>
      <c r="V972" s="30">
        <f>IF(T972="","",T972-U972)</f>
        <v/>
      </c>
      <c r="W972" s="33">
        <f>IF(I972="H",INDEX(Matches!$T:$T,AA972),INDEX(Matches!$U:$U,AA972))</f>
        <v/>
      </c>
      <c r="X972" s="11">
        <f>INDEX(Matches!$X:$X,AA972)</f>
        <v/>
      </c>
      <c r="Y972" s="30">
        <f>IF(O972="","",O972-S972)</f>
        <v/>
      </c>
      <c r="Z972" s="30">
        <f>IF(W972="","",W972-S972)</f>
        <v/>
      </c>
      <c r="AA972" s="24">
        <f>MATCH(J972,Matches!$A:$A,0)</f>
        <v/>
      </c>
      <c r="AB972" s="33" t="n"/>
      <c r="AC972" s="33" t="n">
        <v>1.38719117963342</v>
      </c>
      <c r="AD972" s="24" t="n"/>
      <c r="AE972" s="24" t="n">
        <v>7</v>
      </c>
      <c r="AF972" s="33" t="n"/>
      <c r="AG972" s="33" t="n"/>
    </row>
    <row r="973">
      <c r="A973" s="24" t="inlineStr">
        <is>
          <t>Burnley|28</t>
        </is>
      </c>
      <c r="B973" s="24" t="inlineStr">
        <is>
          <t>E1</t>
        </is>
      </c>
      <c r="C973" s="24" t="inlineStr">
        <is>
          <t>Championship</t>
        </is>
      </c>
      <c r="D973" s="24" t="inlineStr">
        <is>
          <t>Burnley</t>
        </is>
      </c>
      <c r="E973" s="24" t="n">
        <v>28</v>
      </c>
      <c r="F973" s="24" t="n">
        <v>7</v>
      </c>
      <c r="G973" s="29" t="n">
        <v>46413.82291666666</v>
      </c>
      <c r="H973" s="24" t="inlineStr">
        <is>
          <t>QPR</t>
        </is>
      </c>
      <c r="I973" s="24" t="inlineStr">
        <is>
          <t>H</t>
        </is>
      </c>
      <c r="J973" s="24" t="inlineStr">
        <is>
          <t>E1-Burnley-QPR</t>
        </is>
      </c>
      <c r="K973" s="24" t="n">
        <v>17</v>
      </c>
      <c r="L973" s="11">
        <f>IF(INDEX(Matches!$X:$X,AA973)=0,"",IF(I973="H",INDEX(Matches!$H:$H,AA973),INDEX(Matches!$I:$I,AA973)))</f>
        <v/>
      </c>
      <c r="M973" s="11">
        <f>IF(INDEX(Matches!$X:$X,AA973)=0,"",IF(I973="H",INDEX(Matches!$I:$I,AA973),INDEX(Matches!$H:$H,AA973)))</f>
        <v/>
      </c>
      <c r="N973" s="11">
        <f>IF(L973="","",IF(L973&gt;M973,"W",IF(L973=M973,"D","L")))</f>
        <v/>
      </c>
      <c r="O973" s="11">
        <f>IF(L973="","",IF(L973&gt;M973,3,IF(L973=M973,1,0)))</f>
        <v/>
      </c>
      <c r="P973" s="31">
        <f>IF(I973="H",INDEX(Matches!$L:$L,AA973),INDEX(Matches!$N:$N,AA973))</f>
        <v/>
      </c>
      <c r="Q973" s="31">
        <f>INDEX(Matches!$M:$M,AA973)</f>
        <v/>
      </c>
      <c r="R973" s="31">
        <f>IF(I973="H",INDEX(Matches!$N:$N,AA973),INDEX(Matches!$L:$L,AA973))</f>
        <v/>
      </c>
      <c r="S973" s="33">
        <f>IF(I973="H",INDEX(Matches!$O:$O,AA973),INDEX(Matches!$P:$P,AA973))</f>
        <v/>
      </c>
      <c r="T973" s="33">
        <f>IF(INDEX(Matches!$J:$J,AA973)="","",IF(I973="H",INDEX(Matches!$J:$J,AA973),INDEX(Matches!$K:$K,AA973)))</f>
        <v/>
      </c>
      <c r="U973" s="33">
        <f>IF(INDEX(Matches!$K:$K,AA973)="","",IF(I973="H",INDEX(Matches!$K:$K,AA973),INDEX(Matches!$J:$J,AA973)))</f>
        <v/>
      </c>
      <c r="V973" s="30">
        <f>IF(T973="","",T973-U973)</f>
        <v/>
      </c>
      <c r="W973" s="33">
        <f>IF(I973="H",INDEX(Matches!$T:$T,AA973),INDEX(Matches!$U:$U,AA973))</f>
        <v/>
      </c>
      <c r="X973" s="11">
        <f>INDEX(Matches!$X:$X,AA973)</f>
        <v/>
      </c>
      <c r="Y973" s="30">
        <f>IF(O973="","",O973-S973)</f>
        <v/>
      </c>
      <c r="Z973" s="30">
        <f>IF(W973="","",W973-S973)</f>
        <v/>
      </c>
      <c r="AA973" s="24">
        <f>MATCH(J973,Matches!$A:$A,0)</f>
        <v/>
      </c>
      <c r="AB973" s="33" t="n"/>
      <c r="AC973" s="33" t="n">
        <v>1.715923225568413</v>
      </c>
      <c r="AD973" s="24" t="n"/>
      <c r="AE973" s="24" t="n">
        <v>7</v>
      </c>
      <c r="AF973" s="33" t="n"/>
      <c r="AG973" s="33" t="n"/>
    </row>
    <row r="974">
      <c r="A974" s="24" t="inlineStr">
        <is>
          <t>Burnley|29</t>
        </is>
      </c>
      <c r="B974" s="24" t="inlineStr">
        <is>
          <t>E1</t>
        </is>
      </c>
      <c r="C974" s="24" t="inlineStr">
        <is>
          <t>Championship</t>
        </is>
      </c>
      <c r="D974" s="24" t="inlineStr">
        <is>
          <t>Burnley</t>
        </is>
      </c>
      <c r="E974" s="24" t="n">
        <v>29</v>
      </c>
      <c r="F974" s="24" t="n">
        <v>8</v>
      </c>
      <c r="G974" s="29" t="n">
        <v>46417.625</v>
      </c>
      <c r="H974" s="24" t="inlineStr">
        <is>
          <t>Cardiff</t>
        </is>
      </c>
      <c r="I974" s="24" t="inlineStr">
        <is>
          <t>H</t>
        </is>
      </c>
      <c r="J974" s="24" t="inlineStr">
        <is>
          <t>E1-Burnley-Cardiff</t>
        </is>
      </c>
      <c r="K974" s="24" t="n">
        <v>21</v>
      </c>
      <c r="L974" s="11">
        <f>IF(INDEX(Matches!$X:$X,AA974)=0,"",IF(I974="H",INDEX(Matches!$H:$H,AA974),INDEX(Matches!$I:$I,AA974)))</f>
        <v/>
      </c>
      <c r="M974" s="11">
        <f>IF(INDEX(Matches!$X:$X,AA974)=0,"",IF(I974="H",INDEX(Matches!$I:$I,AA974),INDEX(Matches!$H:$H,AA974)))</f>
        <v/>
      </c>
      <c r="N974" s="11">
        <f>IF(L974="","",IF(L974&gt;M974,"W",IF(L974=M974,"D","L")))</f>
        <v/>
      </c>
      <c r="O974" s="11">
        <f>IF(L974="","",IF(L974&gt;M974,3,IF(L974=M974,1,0)))</f>
        <v/>
      </c>
      <c r="P974" s="31">
        <f>IF(I974="H",INDEX(Matches!$L:$L,AA974),INDEX(Matches!$N:$N,AA974))</f>
        <v/>
      </c>
      <c r="Q974" s="31">
        <f>INDEX(Matches!$M:$M,AA974)</f>
        <v/>
      </c>
      <c r="R974" s="31">
        <f>IF(I974="H",INDEX(Matches!$N:$N,AA974),INDEX(Matches!$L:$L,AA974))</f>
        <v/>
      </c>
      <c r="S974" s="33">
        <f>IF(I974="H",INDEX(Matches!$O:$O,AA974),INDEX(Matches!$P:$P,AA974))</f>
        <v/>
      </c>
      <c r="T974" s="33">
        <f>IF(INDEX(Matches!$J:$J,AA974)="","",IF(I974="H",INDEX(Matches!$J:$J,AA974),INDEX(Matches!$K:$K,AA974)))</f>
        <v/>
      </c>
      <c r="U974" s="33">
        <f>IF(INDEX(Matches!$K:$K,AA974)="","",IF(I974="H",INDEX(Matches!$K:$K,AA974),INDEX(Matches!$J:$J,AA974)))</f>
        <v/>
      </c>
      <c r="V974" s="30">
        <f>IF(T974="","",T974-U974)</f>
        <v/>
      </c>
      <c r="W974" s="33">
        <f>IF(I974="H",INDEX(Matches!$T:$T,AA974),INDEX(Matches!$U:$U,AA974))</f>
        <v/>
      </c>
      <c r="X974" s="11">
        <f>INDEX(Matches!$X:$X,AA974)</f>
        <v/>
      </c>
      <c r="Y974" s="30">
        <f>IF(O974="","",O974-S974)</f>
        <v/>
      </c>
      <c r="Z974" s="30">
        <f>IF(W974="","",W974-S974)</f>
        <v/>
      </c>
      <c r="AA974" s="24">
        <f>MATCH(J974,Matches!$A:$A,0)</f>
        <v/>
      </c>
      <c r="AB974" s="33" t="n"/>
      <c r="AC974" s="33" t="n">
        <v>1.829638790882492</v>
      </c>
      <c r="AD974" s="24" t="n"/>
      <c r="AE974" s="24" t="n">
        <v>8</v>
      </c>
      <c r="AF974" s="33" t="n"/>
      <c r="AG974" s="33" t="n"/>
    </row>
    <row r="975">
      <c r="A975" s="24" t="inlineStr">
        <is>
          <t>Burnley|30</t>
        </is>
      </c>
      <c r="B975" s="24" t="inlineStr">
        <is>
          <t>E1</t>
        </is>
      </c>
      <c r="C975" s="24" t="inlineStr">
        <is>
          <t>Championship</t>
        </is>
      </c>
      <c r="D975" s="24" t="inlineStr">
        <is>
          <t>Burnley</t>
        </is>
      </c>
      <c r="E975" s="24" t="n">
        <v>30</v>
      </c>
      <c r="F975" s="24" t="n">
        <v>8</v>
      </c>
      <c r="G975" s="29" t="n">
        <v>46424.625</v>
      </c>
      <c r="H975" s="24" t="inlineStr">
        <is>
          <t>Blackburn</t>
        </is>
      </c>
      <c r="I975" s="24" t="inlineStr">
        <is>
          <t>A</t>
        </is>
      </c>
      <c r="J975" s="24" t="inlineStr">
        <is>
          <t>E1-Blackbur-Burnley</t>
        </is>
      </c>
      <c r="K975" s="24" t="n">
        <v>19</v>
      </c>
      <c r="L975" s="11">
        <f>IF(INDEX(Matches!$X:$X,AA975)=0,"",IF(I975="H",INDEX(Matches!$H:$H,AA975),INDEX(Matches!$I:$I,AA975)))</f>
        <v/>
      </c>
      <c r="M975" s="11">
        <f>IF(INDEX(Matches!$X:$X,AA975)=0,"",IF(I975="H",INDEX(Matches!$I:$I,AA975),INDEX(Matches!$H:$H,AA975)))</f>
        <v/>
      </c>
      <c r="N975" s="11">
        <f>IF(L975="","",IF(L975&gt;M975,"W",IF(L975=M975,"D","L")))</f>
        <v/>
      </c>
      <c r="O975" s="11">
        <f>IF(L975="","",IF(L975&gt;M975,3,IF(L975=M975,1,0)))</f>
        <v/>
      </c>
      <c r="P975" s="31">
        <f>IF(I975="H",INDEX(Matches!$L:$L,AA975),INDEX(Matches!$N:$N,AA975))</f>
        <v/>
      </c>
      <c r="Q975" s="31">
        <f>INDEX(Matches!$M:$M,AA975)</f>
        <v/>
      </c>
      <c r="R975" s="31">
        <f>IF(I975="H",INDEX(Matches!$N:$N,AA975),INDEX(Matches!$L:$L,AA975))</f>
        <v/>
      </c>
      <c r="S975" s="33">
        <f>IF(I975="H",INDEX(Matches!$O:$O,AA975),INDEX(Matches!$P:$P,AA975))</f>
        <v/>
      </c>
      <c r="T975" s="33">
        <f>IF(INDEX(Matches!$J:$J,AA975)="","",IF(I975="H",INDEX(Matches!$J:$J,AA975),INDEX(Matches!$K:$K,AA975)))</f>
        <v/>
      </c>
      <c r="U975" s="33">
        <f>IF(INDEX(Matches!$K:$K,AA975)="","",IF(I975="H",INDEX(Matches!$K:$K,AA975),INDEX(Matches!$J:$J,AA975)))</f>
        <v/>
      </c>
      <c r="V975" s="30">
        <f>IF(T975="","",T975-U975)</f>
        <v/>
      </c>
      <c r="W975" s="33">
        <f>IF(I975="H",INDEX(Matches!$T:$T,AA975),INDEX(Matches!$U:$U,AA975))</f>
        <v/>
      </c>
      <c r="X975" s="11">
        <f>INDEX(Matches!$X:$X,AA975)</f>
        <v/>
      </c>
      <c r="Y975" s="30">
        <f>IF(O975="","",O975-S975)</f>
        <v/>
      </c>
      <c r="Z975" s="30">
        <f>IF(W975="","",W975-S975)</f>
        <v/>
      </c>
      <c r="AA975" s="24">
        <f>MATCH(J975,Matches!$A:$A,0)</f>
        <v/>
      </c>
      <c r="AB975" s="33" t="n"/>
      <c r="AC975" s="33" t="n">
        <v>1.478937086449983</v>
      </c>
      <c r="AD975" s="24" t="n"/>
      <c r="AE975" s="24" t="n">
        <v>8</v>
      </c>
      <c r="AF975" s="33" t="n"/>
      <c r="AG975" s="33" t="n"/>
    </row>
    <row r="976">
      <c r="A976" s="24" t="inlineStr">
        <is>
          <t>Burnley|31</t>
        </is>
      </c>
      <c r="B976" s="24" t="inlineStr">
        <is>
          <t>E1</t>
        </is>
      </c>
      <c r="C976" s="24" t="inlineStr">
        <is>
          <t>Championship</t>
        </is>
      </c>
      <c r="D976" s="24" t="inlineStr">
        <is>
          <t>Burnley</t>
        </is>
      </c>
      <c r="E976" s="24" t="n">
        <v>31</v>
      </c>
      <c r="F976" s="24" t="n">
        <v>8</v>
      </c>
      <c r="G976" s="29" t="n">
        <v>46431.625</v>
      </c>
      <c r="H976" s="24" t="inlineStr">
        <is>
          <t>Swansea</t>
        </is>
      </c>
      <c r="I976" s="24" t="inlineStr">
        <is>
          <t>H</t>
        </is>
      </c>
      <c r="J976" s="24" t="inlineStr">
        <is>
          <t>E1-Burnley-Swansea</t>
        </is>
      </c>
      <c r="K976" s="24" t="n">
        <v>15</v>
      </c>
      <c r="L976" s="11">
        <f>IF(INDEX(Matches!$X:$X,AA976)=0,"",IF(I976="H",INDEX(Matches!$H:$H,AA976),INDEX(Matches!$I:$I,AA976)))</f>
        <v/>
      </c>
      <c r="M976" s="11">
        <f>IF(INDEX(Matches!$X:$X,AA976)=0,"",IF(I976="H",INDEX(Matches!$I:$I,AA976),INDEX(Matches!$H:$H,AA976)))</f>
        <v/>
      </c>
      <c r="N976" s="11">
        <f>IF(L976="","",IF(L976&gt;M976,"W",IF(L976=M976,"D","L")))</f>
        <v/>
      </c>
      <c r="O976" s="11">
        <f>IF(L976="","",IF(L976&gt;M976,3,IF(L976=M976,1,0)))</f>
        <v/>
      </c>
      <c r="P976" s="31">
        <f>IF(I976="H",INDEX(Matches!$L:$L,AA976),INDEX(Matches!$N:$N,AA976))</f>
        <v/>
      </c>
      <c r="Q976" s="31">
        <f>INDEX(Matches!$M:$M,AA976)</f>
        <v/>
      </c>
      <c r="R976" s="31">
        <f>IF(I976="H",INDEX(Matches!$N:$N,AA976),INDEX(Matches!$L:$L,AA976))</f>
        <v/>
      </c>
      <c r="S976" s="33">
        <f>IF(I976="H",INDEX(Matches!$O:$O,AA976),INDEX(Matches!$P:$P,AA976))</f>
        <v/>
      </c>
      <c r="T976" s="33">
        <f>IF(INDEX(Matches!$J:$J,AA976)="","",IF(I976="H",INDEX(Matches!$J:$J,AA976),INDEX(Matches!$K:$K,AA976)))</f>
        <v/>
      </c>
      <c r="U976" s="33">
        <f>IF(INDEX(Matches!$K:$K,AA976)="","",IF(I976="H",INDEX(Matches!$K:$K,AA976),INDEX(Matches!$J:$J,AA976)))</f>
        <v/>
      </c>
      <c r="V976" s="30">
        <f>IF(T976="","",T976-U976)</f>
        <v/>
      </c>
      <c r="W976" s="33">
        <f>IF(I976="H",INDEX(Matches!$T:$T,AA976),INDEX(Matches!$U:$U,AA976))</f>
        <v/>
      </c>
      <c r="X976" s="11">
        <f>INDEX(Matches!$X:$X,AA976)</f>
        <v/>
      </c>
      <c r="Y976" s="30">
        <f>IF(O976="","",O976-S976)</f>
        <v/>
      </c>
      <c r="Z976" s="30">
        <f>IF(W976="","",W976-S976)</f>
        <v/>
      </c>
      <c r="AA976" s="24">
        <f>MATCH(J976,Matches!$A:$A,0)</f>
        <v/>
      </c>
      <c r="AB976" s="33" t="n"/>
      <c r="AC976" s="33" t="n">
        <v>1.681748025106126</v>
      </c>
      <c r="AD976" s="24" t="n"/>
      <c r="AE976" s="24" t="n">
        <v>8</v>
      </c>
      <c r="AF976" s="33" t="n"/>
      <c r="AG976" s="33" t="n"/>
    </row>
    <row r="977">
      <c r="A977" s="24" t="inlineStr">
        <is>
          <t>Burnley|32</t>
        </is>
      </c>
      <c r="B977" s="24" t="inlineStr">
        <is>
          <t>E1</t>
        </is>
      </c>
      <c r="C977" s="24" t="inlineStr">
        <is>
          <t>Championship</t>
        </is>
      </c>
      <c r="D977" s="24" t="inlineStr">
        <is>
          <t>Burnley</t>
        </is>
      </c>
      <c r="E977" s="24" t="n">
        <v>32</v>
      </c>
      <c r="F977" s="24" t="n">
        <v>8</v>
      </c>
      <c r="G977" s="29" t="n">
        <v>46434.82291666666</v>
      </c>
      <c r="H977" s="24" t="inlineStr">
        <is>
          <t>Charlton</t>
        </is>
      </c>
      <c r="I977" s="24" t="inlineStr">
        <is>
          <t>A</t>
        </is>
      </c>
      <c r="J977" s="24" t="inlineStr">
        <is>
          <t>E1-Charlton-Burnley</t>
        </is>
      </c>
      <c r="K977" s="24" t="n">
        <v>23</v>
      </c>
      <c r="L977" s="11">
        <f>IF(INDEX(Matches!$X:$X,AA977)=0,"",IF(I977="H",INDEX(Matches!$H:$H,AA977),INDEX(Matches!$I:$I,AA977)))</f>
        <v/>
      </c>
      <c r="M977" s="11">
        <f>IF(INDEX(Matches!$X:$X,AA977)=0,"",IF(I977="H",INDEX(Matches!$I:$I,AA977),INDEX(Matches!$H:$H,AA977)))</f>
        <v/>
      </c>
      <c r="N977" s="11">
        <f>IF(L977="","",IF(L977&gt;M977,"W",IF(L977=M977,"D","L")))</f>
        <v/>
      </c>
      <c r="O977" s="11">
        <f>IF(L977="","",IF(L977&gt;M977,3,IF(L977=M977,1,0)))</f>
        <v/>
      </c>
      <c r="P977" s="31">
        <f>IF(I977="H",INDEX(Matches!$L:$L,AA977),INDEX(Matches!$N:$N,AA977))</f>
        <v/>
      </c>
      <c r="Q977" s="31">
        <f>INDEX(Matches!$M:$M,AA977)</f>
        <v/>
      </c>
      <c r="R977" s="31">
        <f>IF(I977="H",INDEX(Matches!$N:$N,AA977),INDEX(Matches!$L:$L,AA977))</f>
        <v/>
      </c>
      <c r="S977" s="33">
        <f>IF(I977="H",INDEX(Matches!$O:$O,AA977),INDEX(Matches!$P:$P,AA977))</f>
        <v/>
      </c>
      <c r="T977" s="33">
        <f>IF(INDEX(Matches!$J:$J,AA977)="","",IF(I977="H",INDEX(Matches!$J:$J,AA977),INDEX(Matches!$K:$K,AA977)))</f>
        <v/>
      </c>
      <c r="U977" s="33">
        <f>IF(INDEX(Matches!$K:$K,AA977)="","",IF(I977="H",INDEX(Matches!$K:$K,AA977),INDEX(Matches!$J:$J,AA977)))</f>
        <v/>
      </c>
      <c r="V977" s="30">
        <f>IF(T977="","",T977-U977)</f>
        <v/>
      </c>
      <c r="W977" s="33">
        <f>IF(I977="H",INDEX(Matches!$T:$T,AA977),INDEX(Matches!$U:$U,AA977))</f>
        <v/>
      </c>
      <c r="X977" s="11">
        <f>INDEX(Matches!$X:$X,AA977)</f>
        <v/>
      </c>
      <c r="Y977" s="30">
        <f>IF(O977="","",O977-S977)</f>
        <v/>
      </c>
      <c r="Z977" s="30">
        <f>IF(W977="","",W977-S977)</f>
        <v/>
      </c>
      <c r="AA977" s="24">
        <f>MATCH(J977,Matches!$A:$A,0)</f>
        <v/>
      </c>
      <c r="AB977" s="33" t="n"/>
      <c r="AC977" s="33" t="n">
        <v>1.577795139631339</v>
      </c>
      <c r="AD977" s="24" t="n"/>
      <c r="AE977" s="24" t="n">
        <v>8</v>
      </c>
      <c r="AF977" s="33" t="n"/>
      <c r="AG977" s="33" t="n"/>
    </row>
    <row r="978">
      <c r="A978" s="24" t="inlineStr">
        <is>
          <t>Burnley|33</t>
        </is>
      </c>
      <c r="B978" s="24" t="inlineStr">
        <is>
          <t>E1</t>
        </is>
      </c>
      <c r="C978" s="24" t="inlineStr">
        <is>
          <t>Championship</t>
        </is>
      </c>
      <c r="D978" s="24" t="inlineStr">
        <is>
          <t>Burnley</t>
        </is>
      </c>
      <c r="E978" s="24" t="n">
        <v>33</v>
      </c>
      <c r="F978" s="24" t="n">
        <v>9</v>
      </c>
      <c r="G978" s="29" t="n">
        <v>46438.625</v>
      </c>
      <c r="H978" s="24" t="inlineStr">
        <is>
          <t>Derby</t>
        </is>
      </c>
      <c r="I978" s="24" t="inlineStr">
        <is>
          <t>A</t>
        </is>
      </c>
      <c r="J978" s="24" t="inlineStr">
        <is>
          <t>E1-Derby-Burnley</t>
        </is>
      </c>
      <c r="K978" s="24" t="n">
        <v>12</v>
      </c>
      <c r="L978" s="11">
        <f>IF(INDEX(Matches!$X:$X,AA978)=0,"",IF(I978="H",INDEX(Matches!$H:$H,AA978),INDEX(Matches!$I:$I,AA978)))</f>
        <v/>
      </c>
      <c r="M978" s="11">
        <f>IF(INDEX(Matches!$X:$X,AA978)=0,"",IF(I978="H",INDEX(Matches!$I:$I,AA978),INDEX(Matches!$H:$H,AA978)))</f>
        <v/>
      </c>
      <c r="N978" s="11">
        <f>IF(L978="","",IF(L978&gt;M978,"W",IF(L978=M978,"D","L")))</f>
        <v/>
      </c>
      <c r="O978" s="11">
        <f>IF(L978="","",IF(L978&gt;M978,3,IF(L978=M978,1,0)))</f>
        <v/>
      </c>
      <c r="P978" s="31">
        <f>IF(I978="H",INDEX(Matches!$L:$L,AA978),INDEX(Matches!$N:$N,AA978))</f>
        <v/>
      </c>
      <c r="Q978" s="31">
        <f>INDEX(Matches!$M:$M,AA978)</f>
        <v/>
      </c>
      <c r="R978" s="31">
        <f>IF(I978="H",INDEX(Matches!$N:$N,AA978),INDEX(Matches!$L:$L,AA978))</f>
        <v/>
      </c>
      <c r="S978" s="33">
        <f>IF(I978="H",INDEX(Matches!$O:$O,AA978),INDEX(Matches!$P:$P,AA978))</f>
        <v/>
      </c>
      <c r="T978" s="33">
        <f>IF(INDEX(Matches!$J:$J,AA978)="","",IF(I978="H",INDEX(Matches!$J:$J,AA978),INDEX(Matches!$K:$K,AA978)))</f>
        <v/>
      </c>
      <c r="U978" s="33">
        <f>IF(INDEX(Matches!$K:$K,AA978)="","",IF(I978="H",INDEX(Matches!$K:$K,AA978),INDEX(Matches!$J:$J,AA978)))</f>
        <v/>
      </c>
      <c r="V978" s="30">
        <f>IF(T978="","",T978-U978)</f>
        <v/>
      </c>
      <c r="W978" s="33">
        <f>IF(I978="H",INDEX(Matches!$T:$T,AA978),INDEX(Matches!$U:$U,AA978))</f>
        <v/>
      </c>
      <c r="X978" s="11">
        <f>INDEX(Matches!$X:$X,AA978)</f>
        <v/>
      </c>
      <c r="Y978" s="30">
        <f>IF(O978="","",O978-S978)</f>
        <v/>
      </c>
      <c r="Z978" s="30">
        <f>IF(W978="","",W978-S978)</f>
        <v/>
      </c>
      <c r="AA978" s="24">
        <f>MATCH(J978,Matches!$A:$A,0)</f>
        <v/>
      </c>
      <c r="AB978" s="33" t="n"/>
      <c r="AC978" s="33" t="n">
        <v>1.361669447764401</v>
      </c>
      <c r="AD978" s="24" t="n"/>
      <c r="AE978" s="24" t="n">
        <v>9</v>
      </c>
      <c r="AF978" s="33" t="n"/>
      <c r="AG978" s="33" t="n"/>
    </row>
    <row r="979">
      <c r="A979" s="24" t="inlineStr">
        <is>
          <t>Burnley|34</t>
        </is>
      </c>
      <c r="B979" s="24" t="inlineStr">
        <is>
          <t>E1</t>
        </is>
      </c>
      <c r="C979" s="24" t="inlineStr">
        <is>
          <t>Championship</t>
        </is>
      </c>
      <c r="D979" s="24" t="inlineStr">
        <is>
          <t>Burnley</t>
        </is>
      </c>
      <c r="E979" s="24" t="n">
        <v>34</v>
      </c>
      <c r="F979" s="24" t="n">
        <v>9</v>
      </c>
      <c r="G979" s="29" t="n">
        <v>46445.625</v>
      </c>
      <c r="H979" s="24" t="inlineStr">
        <is>
          <t>Watford</t>
        </is>
      </c>
      <c r="I979" s="24" t="inlineStr">
        <is>
          <t>H</t>
        </is>
      </c>
      <c r="J979" s="24" t="inlineStr">
        <is>
          <t>E1-Burnley-Watford</t>
        </is>
      </c>
      <c r="K979" s="24" t="n">
        <v>16</v>
      </c>
      <c r="L979" s="11">
        <f>IF(INDEX(Matches!$X:$X,AA979)=0,"",IF(I979="H",INDEX(Matches!$H:$H,AA979),INDEX(Matches!$I:$I,AA979)))</f>
        <v/>
      </c>
      <c r="M979" s="11">
        <f>IF(INDEX(Matches!$X:$X,AA979)=0,"",IF(I979="H",INDEX(Matches!$I:$I,AA979),INDEX(Matches!$H:$H,AA979)))</f>
        <v/>
      </c>
      <c r="N979" s="11">
        <f>IF(L979="","",IF(L979&gt;M979,"W",IF(L979=M979,"D","L")))</f>
        <v/>
      </c>
      <c r="O979" s="11">
        <f>IF(L979="","",IF(L979&gt;M979,3,IF(L979=M979,1,0)))</f>
        <v/>
      </c>
      <c r="P979" s="31">
        <f>IF(I979="H",INDEX(Matches!$L:$L,AA979),INDEX(Matches!$N:$N,AA979))</f>
        <v/>
      </c>
      <c r="Q979" s="31">
        <f>INDEX(Matches!$M:$M,AA979)</f>
        <v/>
      </c>
      <c r="R979" s="31">
        <f>IF(I979="H",INDEX(Matches!$N:$N,AA979),INDEX(Matches!$L:$L,AA979))</f>
        <v/>
      </c>
      <c r="S979" s="33">
        <f>IF(I979="H",INDEX(Matches!$O:$O,AA979),INDEX(Matches!$P:$P,AA979))</f>
        <v/>
      </c>
      <c r="T979" s="33">
        <f>IF(INDEX(Matches!$J:$J,AA979)="","",IF(I979="H",INDEX(Matches!$J:$J,AA979),INDEX(Matches!$K:$K,AA979)))</f>
        <v/>
      </c>
      <c r="U979" s="33">
        <f>IF(INDEX(Matches!$K:$K,AA979)="","",IF(I979="H",INDEX(Matches!$K:$K,AA979),INDEX(Matches!$J:$J,AA979)))</f>
        <v/>
      </c>
      <c r="V979" s="30">
        <f>IF(T979="","",T979-U979)</f>
        <v/>
      </c>
      <c r="W979" s="33">
        <f>IF(I979="H",INDEX(Matches!$T:$T,AA979),INDEX(Matches!$U:$U,AA979))</f>
        <v/>
      </c>
      <c r="X979" s="11">
        <f>INDEX(Matches!$X:$X,AA979)</f>
        <v/>
      </c>
      <c r="Y979" s="30">
        <f>IF(O979="","",O979-S979)</f>
        <v/>
      </c>
      <c r="Z979" s="30">
        <f>IF(W979="","",W979-S979)</f>
        <v/>
      </c>
      <c r="AA979" s="24">
        <f>MATCH(J979,Matches!$A:$A,0)</f>
        <v/>
      </c>
      <c r="AB979" s="33" t="n"/>
      <c r="AC979" s="33" t="n">
        <v>1.804424610116315</v>
      </c>
      <c r="AD979" s="24" t="n"/>
      <c r="AE979" s="24" t="n">
        <v>9</v>
      </c>
      <c r="AF979" s="33" t="n"/>
      <c r="AG979" s="33" t="n"/>
    </row>
    <row r="980">
      <c r="A980" s="24" t="inlineStr">
        <is>
          <t>Burnley|35</t>
        </is>
      </c>
      <c r="B980" s="24" t="inlineStr">
        <is>
          <t>E1</t>
        </is>
      </c>
      <c r="C980" s="24" t="inlineStr">
        <is>
          <t>Championship</t>
        </is>
      </c>
      <c r="D980" s="24" t="inlineStr">
        <is>
          <t>Burnley</t>
        </is>
      </c>
      <c r="E980" s="24" t="n">
        <v>35</v>
      </c>
      <c r="F980" s="24" t="n">
        <v>9</v>
      </c>
      <c r="G980" s="29" t="n">
        <v>46448.82291666666</v>
      </c>
      <c r="H980" s="24" t="inlineStr">
        <is>
          <t>West Brom</t>
        </is>
      </c>
      <c r="I980" s="24" t="inlineStr">
        <is>
          <t>H</t>
        </is>
      </c>
      <c r="J980" s="24" t="inlineStr">
        <is>
          <t>E1-Burnley-WestBrom</t>
        </is>
      </c>
      <c r="K980" s="24" t="n">
        <v>13</v>
      </c>
      <c r="L980" s="11">
        <f>IF(INDEX(Matches!$X:$X,AA980)=0,"",IF(I980="H",INDEX(Matches!$H:$H,AA980),INDEX(Matches!$I:$I,AA980)))</f>
        <v/>
      </c>
      <c r="M980" s="11">
        <f>IF(INDEX(Matches!$X:$X,AA980)=0,"",IF(I980="H",INDEX(Matches!$I:$I,AA980),INDEX(Matches!$H:$H,AA980)))</f>
        <v/>
      </c>
      <c r="N980" s="11">
        <f>IF(L980="","",IF(L980&gt;M980,"W",IF(L980=M980,"D","L")))</f>
        <v/>
      </c>
      <c r="O980" s="11">
        <f>IF(L980="","",IF(L980&gt;M980,3,IF(L980=M980,1,0)))</f>
        <v/>
      </c>
      <c r="P980" s="31">
        <f>IF(I980="H",INDEX(Matches!$L:$L,AA980),INDEX(Matches!$N:$N,AA980))</f>
        <v/>
      </c>
      <c r="Q980" s="31">
        <f>INDEX(Matches!$M:$M,AA980)</f>
        <v/>
      </c>
      <c r="R980" s="31">
        <f>IF(I980="H",INDEX(Matches!$N:$N,AA980),INDEX(Matches!$L:$L,AA980))</f>
        <v/>
      </c>
      <c r="S980" s="33">
        <f>IF(I980="H",INDEX(Matches!$O:$O,AA980),INDEX(Matches!$P:$P,AA980))</f>
        <v/>
      </c>
      <c r="T980" s="33">
        <f>IF(INDEX(Matches!$J:$J,AA980)="","",IF(I980="H",INDEX(Matches!$J:$J,AA980),INDEX(Matches!$K:$K,AA980)))</f>
        <v/>
      </c>
      <c r="U980" s="33">
        <f>IF(INDEX(Matches!$K:$K,AA980)="","",IF(I980="H",INDEX(Matches!$K:$K,AA980),INDEX(Matches!$J:$J,AA980)))</f>
        <v/>
      </c>
      <c r="V980" s="30">
        <f>IF(T980="","",T980-U980)</f>
        <v/>
      </c>
      <c r="W980" s="33">
        <f>IF(I980="H",INDEX(Matches!$T:$T,AA980),INDEX(Matches!$U:$U,AA980))</f>
        <v/>
      </c>
      <c r="X980" s="11">
        <f>INDEX(Matches!$X:$X,AA980)</f>
        <v/>
      </c>
      <c r="Y980" s="30">
        <f>IF(O980="","",O980-S980)</f>
        <v/>
      </c>
      <c r="Z980" s="30">
        <f>IF(W980="","",W980-S980)</f>
        <v/>
      </c>
      <c r="AA980" s="24">
        <f>MATCH(J980,Matches!$A:$A,0)</f>
        <v/>
      </c>
      <c r="AB980" s="33" t="n"/>
      <c r="AC980" s="33" t="n">
        <v>1.6541511666522</v>
      </c>
      <c r="AD980" s="24" t="n"/>
      <c r="AE980" s="24" t="n">
        <v>9</v>
      </c>
      <c r="AF980" s="33" t="n"/>
      <c r="AG980" s="33" t="n"/>
    </row>
    <row r="981">
      <c r="A981" s="24" t="inlineStr">
        <is>
          <t>Burnley|36</t>
        </is>
      </c>
      <c r="B981" s="24" t="inlineStr">
        <is>
          <t>E1</t>
        </is>
      </c>
      <c r="C981" s="24" t="inlineStr">
        <is>
          <t>Championship</t>
        </is>
      </c>
      <c r="D981" s="24" t="inlineStr">
        <is>
          <t>Burnley</t>
        </is>
      </c>
      <c r="E981" s="24" t="n">
        <v>36</v>
      </c>
      <c r="F981" s="24" t="n">
        <v>9</v>
      </c>
      <c r="G981" s="29" t="n">
        <v>46452.625</v>
      </c>
      <c r="H981" s="24" t="inlineStr">
        <is>
          <t>West Ham</t>
        </is>
      </c>
      <c r="I981" s="24" t="inlineStr">
        <is>
          <t>A</t>
        </is>
      </c>
      <c r="J981" s="24" t="inlineStr">
        <is>
          <t>E1-WestHam-Burnley</t>
        </is>
      </c>
      <c r="K981" s="24" t="n">
        <v>1</v>
      </c>
      <c r="L981" s="11">
        <f>IF(INDEX(Matches!$X:$X,AA981)=0,"",IF(I981="H",INDEX(Matches!$H:$H,AA981),INDEX(Matches!$I:$I,AA981)))</f>
        <v/>
      </c>
      <c r="M981" s="11">
        <f>IF(INDEX(Matches!$X:$X,AA981)=0,"",IF(I981="H",INDEX(Matches!$I:$I,AA981),INDEX(Matches!$H:$H,AA981)))</f>
        <v/>
      </c>
      <c r="N981" s="11">
        <f>IF(L981="","",IF(L981&gt;M981,"W",IF(L981=M981,"D","L")))</f>
        <v/>
      </c>
      <c r="O981" s="11">
        <f>IF(L981="","",IF(L981&gt;M981,3,IF(L981=M981,1,0)))</f>
        <v/>
      </c>
      <c r="P981" s="31">
        <f>IF(I981="H",INDEX(Matches!$L:$L,AA981),INDEX(Matches!$N:$N,AA981))</f>
        <v/>
      </c>
      <c r="Q981" s="31">
        <f>INDEX(Matches!$M:$M,AA981)</f>
        <v/>
      </c>
      <c r="R981" s="31">
        <f>IF(I981="H",INDEX(Matches!$N:$N,AA981),INDEX(Matches!$L:$L,AA981))</f>
        <v/>
      </c>
      <c r="S981" s="33">
        <f>IF(I981="H",INDEX(Matches!$O:$O,AA981),INDEX(Matches!$P:$P,AA981))</f>
        <v/>
      </c>
      <c r="T981" s="33">
        <f>IF(INDEX(Matches!$J:$J,AA981)="","",IF(I981="H",INDEX(Matches!$J:$J,AA981),INDEX(Matches!$K:$K,AA981)))</f>
        <v/>
      </c>
      <c r="U981" s="33">
        <f>IF(INDEX(Matches!$K:$K,AA981)="","",IF(I981="H",INDEX(Matches!$K:$K,AA981),INDEX(Matches!$J:$J,AA981)))</f>
        <v/>
      </c>
      <c r="V981" s="30">
        <f>IF(T981="","",T981-U981)</f>
        <v/>
      </c>
      <c r="W981" s="33">
        <f>IF(I981="H",INDEX(Matches!$T:$T,AA981),INDEX(Matches!$U:$U,AA981))</f>
        <v/>
      </c>
      <c r="X981" s="11">
        <f>INDEX(Matches!$X:$X,AA981)</f>
        <v/>
      </c>
      <c r="Y981" s="30">
        <f>IF(O981="","",O981-S981)</f>
        <v/>
      </c>
      <c r="Z981" s="30">
        <f>IF(W981="","",W981-S981)</f>
        <v/>
      </c>
      <c r="AA981" s="24">
        <f>MATCH(J981,Matches!$A:$A,0)</f>
        <v/>
      </c>
      <c r="AB981" s="33" t="n"/>
      <c r="AC981" s="33" t="n">
        <v>0.8205637223555808</v>
      </c>
      <c r="AD981" s="24" t="n"/>
      <c r="AE981" s="24" t="n">
        <v>9</v>
      </c>
      <c r="AF981" s="33" t="n"/>
      <c r="AG981" s="33" t="n"/>
    </row>
    <row r="982">
      <c r="A982" s="24" t="inlineStr">
        <is>
          <t>Burnley|37</t>
        </is>
      </c>
      <c r="B982" s="24" t="inlineStr">
        <is>
          <t>E1</t>
        </is>
      </c>
      <c r="C982" s="24" t="inlineStr">
        <is>
          <t>Championship</t>
        </is>
      </c>
      <c r="D982" s="24" t="inlineStr">
        <is>
          <t>Burnley</t>
        </is>
      </c>
      <c r="E982" s="24" t="n">
        <v>37</v>
      </c>
      <c r="F982" s="24" t="n">
        <v>10</v>
      </c>
      <c r="G982" s="29" t="n">
        <v>46459.625</v>
      </c>
      <c r="H982" s="24" t="inlineStr">
        <is>
          <t>Millwall</t>
        </is>
      </c>
      <c r="I982" s="24" t="inlineStr">
        <is>
          <t>H</t>
        </is>
      </c>
      <c r="J982" s="24" t="inlineStr">
        <is>
          <t>E1-Burnley-Millwall</t>
        </is>
      </c>
      <c r="K982" s="24" t="n">
        <v>10</v>
      </c>
      <c r="L982" s="11">
        <f>IF(INDEX(Matches!$X:$X,AA982)=0,"",IF(I982="H",INDEX(Matches!$H:$H,AA982),INDEX(Matches!$I:$I,AA982)))</f>
        <v/>
      </c>
      <c r="M982" s="11">
        <f>IF(INDEX(Matches!$X:$X,AA982)=0,"",IF(I982="H",INDEX(Matches!$I:$I,AA982),INDEX(Matches!$H:$H,AA982)))</f>
        <v/>
      </c>
      <c r="N982" s="11">
        <f>IF(L982="","",IF(L982&gt;M982,"W",IF(L982=M982,"D","L")))</f>
        <v/>
      </c>
      <c r="O982" s="11">
        <f>IF(L982="","",IF(L982&gt;M982,3,IF(L982=M982,1,0)))</f>
        <v/>
      </c>
      <c r="P982" s="31">
        <f>IF(I982="H",INDEX(Matches!$L:$L,AA982),INDEX(Matches!$N:$N,AA982))</f>
        <v/>
      </c>
      <c r="Q982" s="31">
        <f>INDEX(Matches!$M:$M,AA982)</f>
        <v/>
      </c>
      <c r="R982" s="31">
        <f>IF(I982="H",INDEX(Matches!$N:$N,AA982),INDEX(Matches!$L:$L,AA982))</f>
        <v/>
      </c>
      <c r="S982" s="33">
        <f>IF(I982="H",INDEX(Matches!$O:$O,AA982),INDEX(Matches!$P:$P,AA982))</f>
        <v/>
      </c>
      <c r="T982" s="33">
        <f>IF(INDEX(Matches!$J:$J,AA982)="","",IF(I982="H",INDEX(Matches!$J:$J,AA982),INDEX(Matches!$K:$K,AA982)))</f>
        <v/>
      </c>
      <c r="U982" s="33">
        <f>IF(INDEX(Matches!$K:$K,AA982)="","",IF(I982="H",INDEX(Matches!$K:$K,AA982),INDEX(Matches!$J:$J,AA982)))</f>
        <v/>
      </c>
      <c r="V982" s="30">
        <f>IF(T982="","",T982-U982)</f>
        <v/>
      </c>
      <c r="W982" s="33">
        <f>IF(I982="H",INDEX(Matches!$T:$T,AA982),INDEX(Matches!$U:$U,AA982))</f>
        <v/>
      </c>
      <c r="X982" s="11">
        <f>INDEX(Matches!$X:$X,AA982)</f>
        <v/>
      </c>
      <c r="Y982" s="30">
        <f>IF(O982="","",O982-S982)</f>
        <v/>
      </c>
      <c r="Z982" s="30">
        <f>IF(W982="","",W982-S982)</f>
        <v/>
      </c>
      <c r="AA982" s="24">
        <f>MATCH(J982,Matches!$A:$A,0)</f>
        <v/>
      </c>
      <c r="AB982" s="33" t="n"/>
      <c r="AC982" s="33" t="n">
        <v>1.560585712657673</v>
      </c>
      <c r="AD982" s="24" t="n"/>
      <c r="AE982" s="24" t="n">
        <v>10</v>
      </c>
      <c r="AF982" s="33" t="n"/>
      <c r="AG982" s="33" t="n"/>
    </row>
    <row r="983">
      <c r="A983" s="24" t="inlineStr">
        <is>
          <t>Burnley|38</t>
        </is>
      </c>
      <c r="B983" s="24" t="inlineStr">
        <is>
          <t>E1</t>
        </is>
      </c>
      <c r="C983" s="24" t="inlineStr">
        <is>
          <t>Championship</t>
        </is>
      </c>
      <c r="D983" s="24" t="inlineStr">
        <is>
          <t>Burnley</t>
        </is>
      </c>
      <c r="E983" s="24" t="n">
        <v>38</v>
      </c>
      <c r="F983" s="24" t="n">
        <v>10</v>
      </c>
      <c r="G983" s="29" t="n">
        <v>46462.82291666666</v>
      </c>
      <c r="H983" s="24" t="inlineStr">
        <is>
          <t>Preston</t>
        </is>
      </c>
      <c r="I983" s="24" t="inlineStr">
        <is>
          <t>A</t>
        </is>
      </c>
      <c r="J983" s="24" t="inlineStr">
        <is>
          <t>E1-Preston-Burnley</t>
        </is>
      </c>
      <c r="K983" s="24" t="n">
        <v>20</v>
      </c>
      <c r="L983" s="11">
        <f>IF(INDEX(Matches!$X:$X,AA983)=0,"",IF(I983="H",INDEX(Matches!$H:$H,AA983),INDEX(Matches!$I:$I,AA983)))</f>
        <v/>
      </c>
      <c r="M983" s="11">
        <f>IF(INDEX(Matches!$X:$X,AA983)=0,"",IF(I983="H",INDEX(Matches!$I:$I,AA983),INDEX(Matches!$H:$H,AA983)))</f>
        <v/>
      </c>
      <c r="N983" s="11">
        <f>IF(L983="","",IF(L983&gt;M983,"W",IF(L983=M983,"D","L")))</f>
        <v/>
      </c>
      <c r="O983" s="11">
        <f>IF(L983="","",IF(L983&gt;M983,3,IF(L983=M983,1,0)))</f>
        <v/>
      </c>
      <c r="P983" s="31">
        <f>IF(I983="H",INDEX(Matches!$L:$L,AA983),INDEX(Matches!$N:$N,AA983))</f>
        <v/>
      </c>
      <c r="Q983" s="31">
        <f>INDEX(Matches!$M:$M,AA983)</f>
        <v/>
      </c>
      <c r="R983" s="31">
        <f>IF(I983="H",INDEX(Matches!$N:$N,AA983),INDEX(Matches!$L:$L,AA983))</f>
        <v/>
      </c>
      <c r="S983" s="33">
        <f>IF(I983="H",INDEX(Matches!$O:$O,AA983),INDEX(Matches!$P:$P,AA983))</f>
        <v/>
      </c>
      <c r="T983" s="33">
        <f>IF(INDEX(Matches!$J:$J,AA983)="","",IF(I983="H",INDEX(Matches!$J:$J,AA983),INDEX(Matches!$K:$K,AA983)))</f>
        <v/>
      </c>
      <c r="U983" s="33">
        <f>IF(INDEX(Matches!$K:$K,AA983)="","",IF(I983="H",INDEX(Matches!$K:$K,AA983),INDEX(Matches!$J:$J,AA983)))</f>
        <v/>
      </c>
      <c r="V983" s="30">
        <f>IF(T983="","",T983-U983)</f>
        <v/>
      </c>
      <c r="W983" s="33">
        <f>IF(I983="H",INDEX(Matches!$T:$T,AA983),INDEX(Matches!$U:$U,AA983))</f>
        <v/>
      </c>
      <c r="X983" s="11">
        <f>INDEX(Matches!$X:$X,AA983)</f>
        <v/>
      </c>
      <c r="Y983" s="30">
        <f>IF(O983="","",O983-S983)</f>
        <v/>
      </c>
      <c r="Z983" s="30">
        <f>IF(W983="","",W983-S983)</f>
        <v/>
      </c>
      <c r="AA983" s="24">
        <f>MATCH(J983,Matches!$A:$A,0)</f>
        <v/>
      </c>
      <c r="AB983" s="33" t="n"/>
      <c r="AC983" s="33" t="n">
        <v>1.499930129051204</v>
      </c>
      <c r="AD983" s="24" t="n"/>
      <c r="AE983" s="24" t="n">
        <v>10</v>
      </c>
      <c r="AF983" s="33" t="n"/>
      <c r="AG983" s="33" t="n"/>
    </row>
    <row r="984">
      <c r="A984" s="24" t="inlineStr">
        <is>
          <t>Burnley|39</t>
        </is>
      </c>
      <c r="B984" s="24" t="inlineStr">
        <is>
          <t>E1</t>
        </is>
      </c>
      <c r="C984" s="24" t="inlineStr">
        <is>
          <t>Championship</t>
        </is>
      </c>
      <c r="D984" s="24" t="inlineStr">
        <is>
          <t>Burnley</t>
        </is>
      </c>
      <c r="E984" s="24" t="n">
        <v>39</v>
      </c>
      <c r="F984" s="24" t="n">
        <v>10</v>
      </c>
      <c r="G984" s="29" t="n">
        <v>46466.625</v>
      </c>
      <c r="H984" s="24" t="inlineStr">
        <is>
          <t>Bolton</t>
        </is>
      </c>
      <c r="I984" s="24" t="inlineStr">
        <is>
          <t>H</t>
        </is>
      </c>
      <c r="J984" s="24" t="inlineStr">
        <is>
          <t>E1-Burnley-Bolton</t>
        </is>
      </c>
      <c r="K984" s="24" t="n">
        <v>22</v>
      </c>
      <c r="L984" s="11">
        <f>IF(INDEX(Matches!$X:$X,AA984)=0,"",IF(I984="H",INDEX(Matches!$H:$H,AA984),INDEX(Matches!$I:$I,AA984)))</f>
        <v/>
      </c>
      <c r="M984" s="11">
        <f>IF(INDEX(Matches!$X:$X,AA984)=0,"",IF(I984="H",INDEX(Matches!$I:$I,AA984),INDEX(Matches!$H:$H,AA984)))</f>
        <v/>
      </c>
      <c r="N984" s="11">
        <f>IF(L984="","",IF(L984&gt;M984,"W",IF(L984=M984,"D","L")))</f>
        <v/>
      </c>
      <c r="O984" s="11">
        <f>IF(L984="","",IF(L984&gt;M984,3,IF(L984=M984,1,0)))</f>
        <v/>
      </c>
      <c r="P984" s="31">
        <f>IF(I984="H",INDEX(Matches!$L:$L,AA984),INDEX(Matches!$N:$N,AA984))</f>
        <v/>
      </c>
      <c r="Q984" s="31">
        <f>INDEX(Matches!$M:$M,AA984)</f>
        <v/>
      </c>
      <c r="R984" s="31">
        <f>IF(I984="H",INDEX(Matches!$N:$N,AA984),INDEX(Matches!$L:$L,AA984))</f>
        <v/>
      </c>
      <c r="S984" s="33">
        <f>IF(I984="H",INDEX(Matches!$O:$O,AA984),INDEX(Matches!$P:$P,AA984))</f>
        <v/>
      </c>
      <c r="T984" s="33">
        <f>IF(INDEX(Matches!$J:$J,AA984)="","",IF(I984="H",INDEX(Matches!$J:$J,AA984),INDEX(Matches!$K:$K,AA984)))</f>
        <v/>
      </c>
      <c r="U984" s="33">
        <f>IF(INDEX(Matches!$K:$K,AA984)="","",IF(I984="H",INDEX(Matches!$K:$K,AA984),INDEX(Matches!$J:$J,AA984)))</f>
        <v/>
      </c>
      <c r="V984" s="30">
        <f>IF(T984="","",T984-U984)</f>
        <v/>
      </c>
      <c r="W984" s="33">
        <f>IF(I984="H",INDEX(Matches!$T:$T,AA984),INDEX(Matches!$U:$U,AA984))</f>
        <v/>
      </c>
      <c r="X984" s="11">
        <f>INDEX(Matches!$X:$X,AA984)</f>
        <v/>
      </c>
      <c r="Y984" s="30">
        <f>IF(O984="","",O984-S984)</f>
        <v/>
      </c>
      <c r="Z984" s="30">
        <f>IF(W984="","",W984-S984)</f>
        <v/>
      </c>
      <c r="AA984" s="24">
        <f>MATCH(J984,Matches!$A:$A,0)</f>
        <v/>
      </c>
      <c r="AB984" s="33" t="n"/>
      <c r="AC984" s="33" t="n">
        <v>1.894529463472348</v>
      </c>
      <c r="AD984" s="24" t="n"/>
      <c r="AE984" s="24" t="n">
        <v>10</v>
      </c>
      <c r="AF984" s="33" t="n"/>
      <c r="AG984" s="33" t="n"/>
    </row>
    <row r="985">
      <c r="A985" s="24" t="inlineStr">
        <is>
          <t>Burnley|40</t>
        </is>
      </c>
      <c r="B985" s="24" t="inlineStr">
        <is>
          <t>E1</t>
        </is>
      </c>
      <c r="C985" s="24" t="inlineStr">
        <is>
          <t>Championship</t>
        </is>
      </c>
      <c r="D985" s="24" t="inlineStr">
        <is>
          <t>Burnley</t>
        </is>
      </c>
      <c r="E985" s="24" t="n">
        <v>40</v>
      </c>
      <c r="F985" s="24" t="n">
        <v>10</v>
      </c>
      <c r="G985" s="29" t="n">
        <v>46480.625</v>
      </c>
      <c r="H985" s="24" t="inlineStr">
        <is>
          <t>Stoke</t>
        </is>
      </c>
      <c r="I985" s="24" t="inlineStr">
        <is>
          <t>A</t>
        </is>
      </c>
      <c r="J985" s="24" t="inlineStr">
        <is>
          <t>E1-Stoke-Burnley</t>
        </is>
      </c>
      <c r="K985" s="24" t="n">
        <v>11</v>
      </c>
      <c r="L985" s="11">
        <f>IF(INDEX(Matches!$X:$X,AA985)=0,"",IF(I985="H",INDEX(Matches!$H:$H,AA985),INDEX(Matches!$I:$I,AA985)))</f>
        <v/>
      </c>
      <c r="M985" s="11">
        <f>IF(INDEX(Matches!$X:$X,AA985)=0,"",IF(I985="H",INDEX(Matches!$I:$I,AA985),INDEX(Matches!$H:$H,AA985)))</f>
        <v/>
      </c>
      <c r="N985" s="11">
        <f>IF(L985="","",IF(L985&gt;M985,"W",IF(L985=M985,"D","L")))</f>
        <v/>
      </c>
      <c r="O985" s="11">
        <f>IF(L985="","",IF(L985&gt;M985,3,IF(L985=M985,1,0)))</f>
        <v/>
      </c>
      <c r="P985" s="31">
        <f>IF(I985="H",INDEX(Matches!$L:$L,AA985),INDEX(Matches!$N:$N,AA985))</f>
        <v/>
      </c>
      <c r="Q985" s="31">
        <f>INDEX(Matches!$M:$M,AA985)</f>
        <v/>
      </c>
      <c r="R985" s="31">
        <f>IF(I985="H",INDEX(Matches!$N:$N,AA985),INDEX(Matches!$L:$L,AA985))</f>
        <v/>
      </c>
      <c r="S985" s="33">
        <f>IF(I985="H",INDEX(Matches!$O:$O,AA985),INDEX(Matches!$P:$P,AA985))</f>
        <v/>
      </c>
      <c r="T985" s="33">
        <f>IF(INDEX(Matches!$J:$J,AA985)="","",IF(I985="H",INDEX(Matches!$J:$J,AA985),INDEX(Matches!$K:$K,AA985)))</f>
        <v/>
      </c>
      <c r="U985" s="33">
        <f>IF(INDEX(Matches!$K:$K,AA985)="","",IF(I985="H",INDEX(Matches!$K:$K,AA985),INDEX(Matches!$J:$J,AA985)))</f>
        <v/>
      </c>
      <c r="V985" s="30">
        <f>IF(T985="","",T985-U985)</f>
        <v/>
      </c>
      <c r="W985" s="33">
        <f>IF(I985="H",INDEX(Matches!$T:$T,AA985),INDEX(Matches!$U:$U,AA985))</f>
        <v/>
      </c>
      <c r="X985" s="11">
        <f>INDEX(Matches!$X:$X,AA985)</f>
        <v/>
      </c>
      <c r="Y985" s="30">
        <f>IF(O985="","",O985-S985)</f>
        <v/>
      </c>
      <c r="Z985" s="30">
        <f>IF(W985="","",W985-S985)</f>
        <v/>
      </c>
      <c r="AA985" s="24">
        <f>MATCH(J985,Matches!$A:$A,0)</f>
        <v/>
      </c>
      <c r="AB985" s="33" t="n"/>
      <c r="AC985" s="33" t="n">
        <v>1.33342710119738</v>
      </c>
      <c r="AD985" s="24" t="n"/>
      <c r="AE985" s="24" t="n">
        <v>10</v>
      </c>
      <c r="AF985" s="33" t="n"/>
      <c r="AG985" s="33" t="n"/>
    </row>
    <row r="986">
      <c r="A986" s="24" t="inlineStr">
        <is>
          <t>Burnley|41</t>
        </is>
      </c>
      <c r="B986" s="24" t="inlineStr">
        <is>
          <t>E1</t>
        </is>
      </c>
      <c r="C986" s="24" t="inlineStr">
        <is>
          <t>Championship</t>
        </is>
      </c>
      <c r="D986" s="24" t="inlineStr">
        <is>
          <t>Burnley</t>
        </is>
      </c>
      <c r="E986" s="24" t="n">
        <v>41</v>
      </c>
      <c r="F986" s="24" t="n">
        <v>11</v>
      </c>
      <c r="G986" s="29" t="n">
        <v>46483.82291666666</v>
      </c>
      <c r="H986" s="24" t="inlineStr">
        <is>
          <t>Wrexham</t>
        </is>
      </c>
      <c r="I986" s="24" t="inlineStr">
        <is>
          <t>H</t>
        </is>
      </c>
      <c r="J986" s="24" t="inlineStr">
        <is>
          <t>E1-Burnley-Wrexham</t>
        </is>
      </c>
      <c r="K986" s="24" t="n">
        <v>9</v>
      </c>
      <c r="L986" s="11">
        <f>IF(INDEX(Matches!$X:$X,AA986)=0,"",IF(I986="H",INDEX(Matches!$H:$H,AA986),INDEX(Matches!$I:$I,AA986)))</f>
        <v/>
      </c>
      <c r="M986" s="11">
        <f>IF(INDEX(Matches!$X:$X,AA986)=0,"",IF(I986="H",INDEX(Matches!$I:$I,AA986),INDEX(Matches!$H:$H,AA986)))</f>
        <v/>
      </c>
      <c r="N986" s="11">
        <f>IF(L986="","",IF(L986&gt;M986,"W",IF(L986=M986,"D","L")))</f>
        <v/>
      </c>
      <c r="O986" s="11">
        <f>IF(L986="","",IF(L986&gt;M986,3,IF(L986=M986,1,0)))</f>
        <v/>
      </c>
      <c r="P986" s="31">
        <f>IF(I986="H",INDEX(Matches!$L:$L,AA986),INDEX(Matches!$N:$N,AA986))</f>
        <v/>
      </c>
      <c r="Q986" s="31">
        <f>INDEX(Matches!$M:$M,AA986)</f>
        <v/>
      </c>
      <c r="R986" s="31">
        <f>IF(I986="H",INDEX(Matches!$N:$N,AA986),INDEX(Matches!$L:$L,AA986))</f>
        <v/>
      </c>
      <c r="S986" s="33">
        <f>IF(I986="H",INDEX(Matches!$O:$O,AA986),INDEX(Matches!$P:$P,AA986))</f>
        <v/>
      </c>
      <c r="T986" s="33">
        <f>IF(INDEX(Matches!$J:$J,AA986)="","",IF(I986="H",INDEX(Matches!$J:$J,AA986),INDEX(Matches!$K:$K,AA986)))</f>
        <v/>
      </c>
      <c r="U986" s="33">
        <f>IF(INDEX(Matches!$K:$K,AA986)="","",IF(I986="H",INDEX(Matches!$K:$K,AA986),INDEX(Matches!$J:$J,AA986)))</f>
        <v/>
      </c>
      <c r="V986" s="30">
        <f>IF(T986="","",T986-U986)</f>
        <v/>
      </c>
      <c r="W986" s="33">
        <f>IF(I986="H",INDEX(Matches!$T:$T,AA986),INDEX(Matches!$U:$U,AA986))</f>
        <v/>
      </c>
      <c r="X986" s="11">
        <f>INDEX(Matches!$X:$X,AA986)</f>
        <v/>
      </c>
      <c r="Y986" s="30">
        <f>IF(O986="","",O986-S986)</f>
        <v/>
      </c>
      <c r="Z986" s="30">
        <f>IF(W986="","",W986-S986)</f>
        <v/>
      </c>
      <c r="AA986" s="24">
        <f>MATCH(J986,Matches!$A:$A,0)</f>
        <v/>
      </c>
      <c r="AB986" s="33" t="n"/>
      <c r="AC986" s="33" t="n">
        <v>1.577643808923553</v>
      </c>
      <c r="AD986" s="24" t="n"/>
      <c r="AE986" s="24" t="n">
        <v>11</v>
      </c>
      <c r="AF986" s="33" t="n"/>
      <c r="AG986" s="33" t="n"/>
    </row>
    <row r="987">
      <c r="A987" s="24" t="inlineStr">
        <is>
          <t>Burnley|42</t>
        </is>
      </c>
      <c r="B987" s="24" t="inlineStr">
        <is>
          <t>E1</t>
        </is>
      </c>
      <c r="C987" s="24" t="inlineStr">
        <is>
          <t>Championship</t>
        </is>
      </c>
      <c r="D987" s="24" t="inlineStr">
        <is>
          <t>Burnley</t>
        </is>
      </c>
      <c r="E987" s="24" t="n">
        <v>42</v>
      </c>
      <c r="F987" s="24" t="n">
        <v>11</v>
      </c>
      <c r="G987" s="29" t="n">
        <v>46487.625</v>
      </c>
      <c r="H987" s="24" t="inlineStr">
        <is>
          <t>Bristol City</t>
        </is>
      </c>
      <c r="I987" s="24" t="inlineStr">
        <is>
          <t>A</t>
        </is>
      </c>
      <c r="J987" s="24" t="inlineStr">
        <is>
          <t>E1-BristolC-Burnley</t>
        </is>
      </c>
      <c r="K987" s="24" t="n">
        <v>14</v>
      </c>
      <c r="L987" s="11">
        <f>IF(INDEX(Matches!$X:$X,AA987)=0,"",IF(I987="H",INDEX(Matches!$H:$H,AA987),INDEX(Matches!$I:$I,AA987)))</f>
        <v/>
      </c>
      <c r="M987" s="11">
        <f>IF(INDEX(Matches!$X:$X,AA987)=0,"",IF(I987="H",INDEX(Matches!$I:$I,AA987),INDEX(Matches!$H:$H,AA987)))</f>
        <v/>
      </c>
      <c r="N987" s="11">
        <f>IF(L987="","",IF(L987&gt;M987,"W",IF(L987=M987,"D","L")))</f>
        <v/>
      </c>
      <c r="O987" s="11">
        <f>IF(L987="","",IF(L987&gt;M987,3,IF(L987=M987,1,0)))</f>
        <v/>
      </c>
      <c r="P987" s="31">
        <f>IF(I987="H",INDEX(Matches!$L:$L,AA987),INDEX(Matches!$N:$N,AA987))</f>
        <v/>
      </c>
      <c r="Q987" s="31">
        <f>INDEX(Matches!$M:$M,AA987)</f>
        <v/>
      </c>
      <c r="R987" s="31">
        <f>IF(I987="H",INDEX(Matches!$N:$N,AA987),INDEX(Matches!$L:$L,AA987))</f>
        <v/>
      </c>
      <c r="S987" s="33">
        <f>IF(I987="H",INDEX(Matches!$O:$O,AA987),INDEX(Matches!$P:$P,AA987))</f>
        <v/>
      </c>
      <c r="T987" s="33">
        <f>IF(INDEX(Matches!$J:$J,AA987)="","",IF(I987="H",INDEX(Matches!$J:$J,AA987),INDEX(Matches!$K:$K,AA987)))</f>
        <v/>
      </c>
      <c r="U987" s="33">
        <f>IF(INDEX(Matches!$K:$K,AA987)="","",IF(I987="H",INDEX(Matches!$K:$K,AA987),INDEX(Matches!$J:$J,AA987)))</f>
        <v/>
      </c>
      <c r="V987" s="30">
        <f>IF(T987="","",T987-U987)</f>
        <v/>
      </c>
      <c r="W987" s="33">
        <f>IF(I987="H",INDEX(Matches!$T:$T,AA987),INDEX(Matches!$U:$U,AA987))</f>
        <v/>
      </c>
      <c r="X987" s="11">
        <f>INDEX(Matches!$X:$X,AA987)</f>
        <v/>
      </c>
      <c r="Y987" s="30">
        <f>IF(O987="","",O987-S987)</f>
        <v/>
      </c>
      <c r="Z987" s="30">
        <f>IF(W987="","",W987-S987)</f>
        <v/>
      </c>
      <c r="AA987" s="24">
        <f>MATCH(J987,Matches!$A:$A,0)</f>
        <v/>
      </c>
      <c r="AB987" s="33" t="n"/>
      <c r="AC987" s="33" t="n">
        <v>1.3352856706101</v>
      </c>
      <c r="AD987" s="24" t="n"/>
      <c r="AE987" s="24" t="n">
        <v>11</v>
      </c>
      <c r="AF987" s="33" t="n"/>
      <c r="AG987" s="33" t="n"/>
    </row>
    <row r="988">
      <c r="A988" s="24" t="inlineStr">
        <is>
          <t>Burnley|43</t>
        </is>
      </c>
      <c r="B988" s="24" t="inlineStr">
        <is>
          <t>E1</t>
        </is>
      </c>
      <c r="C988" s="24" t="inlineStr">
        <is>
          <t>Championship</t>
        </is>
      </c>
      <c r="D988" s="24" t="inlineStr">
        <is>
          <t>Burnley</t>
        </is>
      </c>
      <c r="E988" s="24" t="n">
        <v>43</v>
      </c>
      <c r="F988" s="24" t="n">
        <v>11</v>
      </c>
      <c r="G988" s="29" t="n">
        <v>46494.625</v>
      </c>
      <c r="H988" s="24" t="inlineStr">
        <is>
          <t>Norwich</t>
        </is>
      </c>
      <c r="I988" s="24" t="inlineStr">
        <is>
          <t>H</t>
        </is>
      </c>
      <c r="J988" s="24" t="inlineStr">
        <is>
          <t>E1-Burnley-Norwich</t>
        </is>
      </c>
      <c r="K988" s="24" t="n">
        <v>7</v>
      </c>
      <c r="L988" s="11">
        <f>IF(INDEX(Matches!$X:$X,AA988)=0,"",IF(I988="H",INDEX(Matches!$H:$H,AA988),INDEX(Matches!$I:$I,AA988)))</f>
        <v/>
      </c>
      <c r="M988" s="11">
        <f>IF(INDEX(Matches!$X:$X,AA988)=0,"",IF(I988="H",INDEX(Matches!$I:$I,AA988),INDEX(Matches!$H:$H,AA988)))</f>
        <v/>
      </c>
      <c r="N988" s="11">
        <f>IF(L988="","",IF(L988&gt;M988,"W",IF(L988=M988,"D","L")))</f>
        <v/>
      </c>
      <c r="O988" s="11">
        <f>IF(L988="","",IF(L988&gt;M988,3,IF(L988=M988,1,0)))</f>
        <v/>
      </c>
      <c r="P988" s="31">
        <f>IF(I988="H",INDEX(Matches!$L:$L,AA988),INDEX(Matches!$N:$N,AA988))</f>
        <v/>
      </c>
      <c r="Q988" s="31">
        <f>INDEX(Matches!$M:$M,AA988)</f>
        <v/>
      </c>
      <c r="R988" s="31">
        <f>IF(I988="H",INDEX(Matches!$N:$N,AA988),INDEX(Matches!$L:$L,AA988))</f>
        <v/>
      </c>
      <c r="S988" s="33">
        <f>IF(I988="H",INDEX(Matches!$O:$O,AA988),INDEX(Matches!$P:$P,AA988))</f>
        <v/>
      </c>
      <c r="T988" s="33">
        <f>IF(INDEX(Matches!$J:$J,AA988)="","",IF(I988="H",INDEX(Matches!$J:$J,AA988),INDEX(Matches!$K:$K,AA988)))</f>
        <v/>
      </c>
      <c r="U988" s="33">
        <f>IF(INDEX(Matches!$K:$K,AA988)="","",IF(I988="H",INDEX(Matches!$K:$K,AA988),INDEX(Matches!$J:$J,AA988)))</f>
        <v/>
      </c>
      <c r="V988" s="30">
        <f>IF(T988="","",T988-U988)</f>
        <v/>
      </c>
      <c r="W988" s="33">
        <f>IF(I988="H",INDEX(Matches!$T:$T,AA988),INDEX(Matches!$U:$U,AA988))</f>
        <v/>
      </c>
      <c r="X988" s="11">
        <f>INDEX(Matches!$X:$X,AA988)</f>
        <v/>
      </c>
      <c r="Y988" s="30">
        <f>IF(O988="","",O988-S988)</f>
        <v/>
      </c>
      <c r="Z988" s="30">
        <f>IF(W988="","",W988-S988)</f>
        <v/>
      </c>
      <c r="AA988" s="24">
        <f>MATCH(J988,Matches!$A:$A,0)</f>
        <v/>
      </c>
      <c r="AB988" s="33" t="n"/>
      <c r="AC988" s="33" t="n">
        <v>1.607742292036592</v>
      </c>
      <c r="AD988" s="24" t="n"/>
      <c r="AE988" s="24" t="n">
        <v>11</v>
      </c>
      <c r="AF988" s="33" t="n"/>
      <c r="AG988" s="33" t="n"/>
    </row>
    <row r="989">
      <c r="A989" s="24" t="inlineStr">
        <is>
          <t>Burnley|44</t>
        </is>
      </c>
      <c r="B989" s="24" t="inlineStr">
        <is>
          <t>E1</t>
        </is>
      </c>
      <c r="C989" s="24" t="inlineStr">
        <is>
          <t>Championship</t>
        </is>
      </c>
      <c r="D989" s="24" t="inlineStr">
        <is>
          <t>Burnley</t>
        </is>
      </c>
      <c r="E989" s="24" t="n">
        <v>44</v>
      </c>
      <c r="F989" s="24" t="n">
        <v>11</v>
      </c>
      <c r="G989" s="29" t="n">
        <v>46497.82291666666</v>
      </c>
      <c r="H989" s="24" t="inlineStr">
        <is>
          <t>Middlesbrough</t>
        </is>
      </c>
      <c r="I989" s="24" t="inlineStr">
        <is>
          <t>A</t>
        </is>
      </c>
      <c r="J989" s="24" t="inlineStr">
        <is>
          <t>E1-Middlesb-Burnley</t>
        </is>
      </c>
      <c r="K989" s="24" t="n">
        <v>3</v>
      </c>
      <c r="L989" s="11">
        <f>IF(INDEX(Matches!$X:$X,AA989)=0,"",IF(I989="H",INDEX(Matches!$H:$H,AA989),INDEX(Matches!$I:$I,AA989)))</f>
        <v/>
      </c>
      <c r="M989" s="11">
        <f>IF(INDEX(Matches!$X:$X,AA989)=0,"",IF(I989="H",INDEX(Matches!$I:$I,AA989),INDEX(Matches!$H:$H,AA989)))</f>
        <v/>
      </c>
      <c r="N989" s="11">
        <f>IF(L989="","",IF(L989&gt;M989,"W",IF(L989=M989,"D","L")))</f>
        <v/>
      </c>
      <c r="O989" s="11">
        <f>IF(L989="","",IF(L989&gt;M989,3,IF(L989=M989,1,0)))</f>
        <v/>
      </c>
      <c r="P989" s="31">
        <f>IF(I989="H",INDEX(Matches!$L:$L,AA989),INDEX(Matches!$N:$N,AA989))</f>
        <v/>
      </c>
      <c r="Q989" s="31">
        <f>INDEX(Matches!$M:$M,AA989)</f>
        <v/>
      </c>
      <c r="R989" s="31">
        <f>IF(I989="H",INDEX(Matches!$N:$N,AA989),INDEX(Matches!$L:$L,AA989))</f>
        <v/>
      </c>
      <c r="S989" s="33">
        <f>IF(I989="H",INDEX(Matches!$O:$O,AA989),INDEX(Matches!$P:$P,AA989))</f>
        <v/>
      </c>
      <c r="T989" s="33">
        <f>IF(INDEX(Matches!$J:$J,AA989)="","",IF(I989="H",INDEX(Matches!$J:$J,AA989),INDEX(Matches!$K:$K,AA989)))</f>
        <v/>
      </c>
      <c r="U989" s="33">
        <f>IF(INDEX(Matches!$K:$K,AA989)="","",IF(I989="H",INDEX(Matches!$K:$K,AA989),INDEX(Matches!$J:$J,AA989)))</f>
        <v/>
      </c>
      <c r="V989" s="30">
        <f>IF(T989="","",T989-U989)</f>
        <v/>
      </c>
      <c r="W989" s="33">
        <f>IF(I989="H",INDEX(Matches!$T:$T,AA989),INDEX(Matches!$U:$U,AA989))</f>
        <v/>
      </c>
      <c r="X989" s="11">
        <f>INDEX(Matches!$X:$X,AA989)</f>
        <v/>
      </c>
      <c r="Y989" s="30">
        <f>IF(O989="","",O989-S989)</f>
        <v/>
      </c>
      <c r="Z989" s="30">
        <f>IF(W989="","",W989-S989)</f>
        <v/>
      </c>
      <c r="AA989" s="24">
        <f>MATCH(J989,Matches!$A:$A,0)</f>
        <v/>
      </c>
      <c r="AB989" s="33" t="n"/>
      <c r="AC989" s="33" t="n">
        <v>1.083961965156043</v>
      </c>
      <c r="AD989" s="24" t="n"/>
      <c r="AE989" s="24" t="n">
        <v>11</v>
      </c>
      <c r="AF989" s="33" t="n"/>
      <c r="AG989" s="33" t="n"/>
    </row>
    <row r="990">
      <c r="A990" s="24" t="inlineStr">
        <is>
          <t>Burnley|45</t>
        </is>
      </c>
      <c r="B990" s="24" t="inlineStr">
        <is>
          <t>E1</t>
        </is>
      </c>
      <c r="C990" s="24" t="inlineStr">
        <is>
          <t>Championship</t>
        </is>
      </c>
      <c r="D990" s="24" t="inlineStr">
        <is>
          <t>Burnley</t>
        </is>
      </c>
      <c r="E990" s="24" t="n">
        <v>45</v>
      </c>
      <c r="F990" s="24" t="n">
        <v>12</v>
      </c>
      <c r="G990" s="29" t="n">
        <v>46501.625</v>
      </c>
      <c r="H990" s="24" t="inlineStr">
        <is>
          <t>Southampton</t>
        </is>
      </c>
      <c r="I990" s="24" t="inlineStr">
        <is>
          <t>H</t>
        </is>
      </c>
      <c r="J990" s="24" t="inlineStr">
        <is>
          <t>E1-Burnley-Southamp</t>
        </is>
      </c>
      <c r="K990" s="24" t="n">
        <v>5</v>
      </c>
      <c r="L990" s="11">
        <f>IF(INDEX(Matches!$X:$X,AA990)=0,"",IF(I990="H",INDEX(Matches!$H:$H,AA990),INDEX(Matches!$I:$I,AA990)))</f>
        <v/>
      </c>
      <c r="M990" s="11">
        <f>IF(INDEX(Matches!$X:$X,AA990)=0,"",IF(I990="H",INDEX(Matches!$I:$I,AA990),INDEX(Matches!$H:$H,AA990)))</f>
        <v/>
      </c>
      <c r="N990" s="11">
        <f>IF(L990="","",IF(L990&gt;M990,"W",IF(L990=M990,"D","L")))</f>
        <v/>
      </c>
      <c r="O990" s="11">
        <f>IF(L990="","",IF(L990&gt;M990,3,IF(L990=M990,1,0)))</f>
        <v/>
      </c>
      <c r="P990" s="31">
        <f>IF(I990="H",INDEX(Matches!$L:$L,AA990),INDEX(Matches!$N:$N,AA990))</f>
        <v/>
      </c>
      <c r="Q990" s="31">
        <f>INDEX(Matches!$M:$M,AA990)</f>
        <v/>
      </c>
      <c r="R990" s="31">
        <f>IF(I990="H",INDEX(Matches!$N:$N,AA990),INDEX(Matches!$L:$L,AA990))</f>
        <v/>
      </c>
      <c r="S990" s="33">
        <f>IF(I990="H",INDEX(Matches!$O:$O,AA990),INDEX(Matches!$P:$P,AA990))</f>
        <v/>
      </c>
      <c r="T990" s="33">
        <f>IF(INDEX(Matches!$J:$J,AA990)="","",IF(I990="H",INDEX(Matches!$J:$J,AA990),INDEX(Matches!$K:$K,AA990)))</f>
        <v/>
      </c>
      <c r="U990" s="33">
        <f>IF(INDEX(Matches!$K:$K,AA990)="","",IF(I990="H",INDEX(Matches!$K:$K,AA990),INDEX(Matches!$J:$J,AA990)))</f>
        <v/>
      </c>
      <c r="V990" s="30">
        <f>IF(T990="","",T990-U990)</f>
        <v/>
      </c>
      <c r="W990" s="33">
        <f>IF(I990="H",INDEX(Matches!$T:$T,AA990),INDEX(Matches!$U:$U,AA990))</f>
        <v/>
      </c>
      <c r="X990" s="11">
        <f>INDEX(Matches!$X:$X,AA990)</f>
        <v/>
      </c>
      <c r="Y990" s="30">
        <f>IF(O990="","",O990-S990)</f>
        <v/>
      </c>
      <c r="Z990" s="30">
        <f>IF(W990="","",W990-S990)</f>
        <v/>
      </c>
      <c r="AA990" s="24">
        <f>MATCH(J990,Matches!$A:$A,0)</f>
        <v/>
      </c>
      <c r="AB990" s="33" t="n"/>
      <c r="AC990" s="33" t="n">
        <v>1.528616627341969</v>
      </c>
      <c r="AD990" s="24" t="n"/>
      <c r="AE990" s="24" t="n">
        <v>12</v>
      </c>
      <c r="AF990" s="33" t="n"/>
      <c r="AG990" s="33" t="n"/>
    </row>
    <row r="991">
      <c r="A991" s="24" t="inlineStr">
        <is>
          <t>Burnley|46</t>
        </is>
      </c>
      <c r="B991" s="24" t="inlineStr">
        <is>
          <t>E1</t>
        </is>
      </c>
      <c r="C991" s="24" t="inlineStr">
        <is>
          <t>Championship</t>
        </is>
      </c>
      <c r="D991" s="24" t="inlineStr">
        <is>
          <t>Burnley</t>
        </is>
      </c>
      <c r="E991" s="24" t="n">
        <v>46</v>
      </c>
      <c r="F991" s="24" t="n">
        <v>12</v>
      </c>
      <c r="G991" s="29" t="n">
        <v>46508.52083333334</v>
      </c>
      <c r="H991" s="24" t="inlineStr">
        <is>
          <t>Birmingham</t>
        </is>
      </c>
      <c r="I991" s="24" t="inlineStr">
        <is>
          <t>A</t>
        </is>
      </c>
      <c r="J991" s="24" t="inlineStr">
        <is>
          <t>E1-Birmingh-Burnley</t>
        </is>
      </c>
      <c r="K991" s="24" t="n">
        <v>6</v>
      </c>
      <c r="L991" s="11">
        <f>IF(INDEX(Matches!$X:$X,AA991)=0,"",IF(I991="H",INDEX(Matches!$H:$H,AA991),INDEX(Matches!$I:$I,AA991)))</f>
        <v/>
      </c>
      <c r="M991" s="11">
        <f>IF(INDEX(Matches!$X:$X,AA991)=0,"",IF(I991="H",INDEX(Matches!$I:$I,AA991),INDEX(Matches!$H:$H,AA991)))</f>
        <v/>
      </c>
      <c r="N991" s="11">
        <f>IF(L991="","",IF(L991&gt;M991,"W",IF(L991=M991,"D","L")))</f>
        <v/>
      </c>
      <c r="O991" s="11">
        <f>IF(L991="","",IF(L991&gt;M991,3,IF(L991=M991,1,0)))</f>
        <v/>
      </c>
      <c r="P991" s="31">
        <f>IF(I991="H",INDEX(Matches!$L:$L,AA991),INDEX(Matches!$N:$N,AA991))</f>
        <v/>
      </c>
      <c r="Q991" s="31">
        <f>INDEX(Matches!$M:$M,AA991)</f>
        <v/>
      </c>
      <c r="R991" s="31">
        <f>IF(I991="H",INDEX(Matches!$N:$N,AA991),INDEX(Matches!$L:$L,AA991))</f>
        <v/>
      </c>
      <c r="S991" s="33">
        <f>IF(I991="H",INDEX(Matches!$O:$O,AA991),INDEX(Matches!$P:$P,AA991))</f>
        <v/>
      </c>
      <c r="T991" s="33">
        <f>IF(INDEX(Matches!$J:$J,AA991)="","",IF(I991="H",INDEX(Matches!$J:$J,AA991),INDEX(Matches!$K:$K,AA991)))</f>
        <v/>
      </c>
      <c r="U991" s="33">
        <f>IF(INDEX(Matches!$K:$K,AA991)="","",IF(I991="H",INDEX(Matches!$K:$K,AA991),INDEX(Matches!$J:$J,AA991)))</f>
        <v/>
      </c>
      <c r="V991" s="30">
        <f>IF(T991="","",T991-U991)</f>
        <v/>
      </c>
      <c r="W991" s="33">
        <f>IF(I991="H",INDEX(Matches!$T:$T,AA991),INDEX(Matches!$U:$U,AA991))</f>
        <v/>
      </c>
      <c r="X991" s="11">
        <f>INDEX(Matches!$X:$X,AA991)</f>
        <v/>
      </c>
      <c r="Y991" s="30">
        <f>IF(O991="","",O991-S991)</f>
        <v/>
      </c>
      <c r="Z991" s="30">
        <f>IF(W991="","",W991-S991)</f>
        <v/>
      </c>
      <c r="AA991" s="24">
        <f>MATCH(J991,Matches!$A:$A,0)</f>
        <v/>
      </c>
      <c r="AB991" s="33" t="n"/>
      <c r="AC991" s="33" t="n">
        <v>1.152741150429355</v>
      </c>
      <c r="AD991" s="24" t="n"/>
      <c r="AE991" s="24" t="n">
        <v>12</v>
      </c>
      <c r="AF991" s="33" t="n"/>
      <c r="AG991" s="33" t="n"/>
    </row>
    <row r="992">
      <c r="A992" s="24" t="inlineStr">
        <is>
          <t>Cardiff|1</t>
        </is>
      </c>
      <c r="B992" s="24" t="inlineStr">
        <is>
          <t>E1</t>
        </is>
      </c>
      <c r="C992" s="24" t="inlineStr">
        <is>
          <t>Championship</t>
        </is>
      </c>
      <c r="D992" s="24" t="inlineStr">
        <is>
          <t>Cardiff</t>
        </is>
      </c>
      <c r="E992" s="24" t="n">
        <v>1</v>
      </c>
      <c r="F992" s="24" t="n">
        <v>1</v>
      </c>
      <c r="G992" s="29" t="n">
        <v>46251.83333333334</v>
      </c>
      <c r="H992" s="24" t="inlineStr">
        <is>
          <t>Wrexham</t>
        </is>
      </c>
      <c r="I992" s="24" t="inlineStr">
        <is>
          <t>H</t>
        </is>
      </c>
      <c r="J992" s="24" t="inlineStr">
        <is>
          <t>E1-Cardiff-Wrexham</t>
        </is>
      </c>
      <c r="K992" s="24" t="n">
        <v>9</v>
      </c>
      <c r="L992" s="11">
        <f>IF(INDEX(Matches!$X:$X,AA992)=0,"",IF(I992="H",INDEX(Matches!$H:$H,AA992),INDEX(Matches!$I:$I,AA992)))</f>
        <v/>
      </c>
      <c r="M992" s="11">
        <f>IF(INDEX(Matches!$X:$X,AA992)=0,"",IF(I992="H",INDEX(Matches!$I:$I,AA992),INDEX(Matches!$H:$H,AA992)))</f>
        <v/>
      </c>
      <c r="N992" s="11">
        <f>IF(L992="","",IF(L992&gt;M992,"W",IF(L992=M992,"D","L")))</f>
        <v/>
      </c>
      <c r="O992" s="11">
        <f>IF(L992="","",IF(L992&gt;M992,3,IF(L992=M992,1,0)))</f>
        <v/>
      </c>
      <c r="P992" s="31">
        <f>IF(I992="H",INDEX(Matches!$L:$L,AA992),INDEX(Matches!$N:$N,AA992))</f>
        <v/>
      </c>
      <c r="Q992" s="31">
        <f>INDEX(Matches!$M:$M,AA992)</f>
        <v/>
      </c>
      <c r="R992" s="31">
        <f>IF(I992="H",INDEX(Matches!$N:$N,AA992),INDEX(Matches!$L:$L,AA992))</f>
        <v/>
      </c>
      <c r="S992" s="33">
        <f>IF(I992="H",INDEX(Matches!$O:$O,AA992),INDEX(Matches!$P:$P,AA992))</f>
        <v/>
      </c>
      <c r="T992" s="33">
        <f>IF(INDEX(Matches!$J:$J,AA992)="","",IF(I992="H",INDEX(Matches!$J:$J,AA992),INDEX(Matches!$K:$K,AA992)))</f>
        <v/>
      </c>
      <c r="U992" s="33">
        <f>IF(INDEX(Matches!$K:$K,AA992)="","",IF(I992="H",INDEX(Matches!$K:$K,AA992),INDEX(Matches!$J:$J,AA992)))</f>
        <v/>
      </c>
      <c r="V992" s="30">
        <f>IF(T992="","",T992-U992)</f>
        <v/>
      </c>
      <c r="W992" s="33">
        <f>IF(I992="H",INDEX(Matches!$T:$T,AA992),INDEX(Matches!$U:$U,AA992))</f>
        <v/>
      </c>
      <c r="X992" s="11">
        <f>INDEX(Matches!$X:$X,AA992)</f>
        <v/>
      </c>
      <c r="Y992" s="30">
        <f>IF(O992="","",O992-S992)</f>
        <v/>
      </c>
      <c r="Z992" s="30">
        <f>IF(W992="","",W992-S992)</f>
        <v/>
      </c>
      <c r="AA992" s="24">
        <f>MATCH(J992,Matches!$A:$A,0)</f>
        <v/>
      </c>
      <c r="AB992" s="33" t="n">
        <v>1.413520432964967</v>
      </c>
      <c r="AC992" s="33" t="n"/>
      <c r="AD992" s="24" t="n"/>
      <c r="AE992" s="24" t="n">
        <v>1</v>
      </c>
      <c r="AF992" s="33" t="n"/>
      <c r="AG992" s="33" t="n"/>
    </row>
    <row r="993">
      <c r="A993" s="24" t="inlineStr">
        <is>
          <t>Cardiff|2</t>
        </is>
      </c>
      <c r="B993" s="24" t="inlineStr">
        <is>
          <t>E1</t>
        </is>
      </c>
      <c r="C993" s="24" t="inlineStr">
        <is>
          <t>Championship</t>
        </is>
      </c>
      <c r="D993" s="24" t="inlineStr">
        <is>
          <t>Cardiff</t>
        </is>
      </c>
      <c r="E993" s="24" t="n">
        <v>2</v>
      </c>
      <c r="F993" s="24" t="n">
        <v>1</v>
      </c>
      <c r="G993" s="29" t="n">
        <v>46256.625</v>
      </c>
      <c r="H993" s="24" t="inlineStr">
        <is>
          <t>Derby</t>
        </is>
      </c>
      <c r="I993" s="24" t="inlineStr">
        <is>
          <t>A</t>
        </is>
      </c>
      <c r="J993" s="24" t="inlineStr">
        <is>
          <t>E1-Derby-Cardiff</t>
        </is>
      </c>
      <c r="K993" s="24" t="n">
        <v>12</v>
      </c>
      <c r="L993" s="11">
        <f>IF(INDEX(Matches!$X:$X,AA993)=0,"",IF(I993="H",INDEX(Matches!$H:$H,AA993),INDEX(Matches!$I:$I,AA993)))</f>
        <v/>
      </c>
      <c r="M993" s="11">
        <f>IF(INDEX(Matches!$X:$X,AA993)=0,"",IF(I993="H",INDEX(Matches!$I:$I,AA993),INDEX(Matches!$H:$H,AA993)))</f>
        <v/>
      </c>
      <c r="N993" s="11">
        <f>IF(L993="","",IF(L993&gt;M993,"W",IF(L993=M993,"D","L")))</f>
        <v/>
      </c>
      <c r="O993" s="11">
        <f>IF(L993="","",IF(L993&gt;M993,3,IF(L993=M993,1,0)))</f>
        <v/>
      </c>
      <c r="P993" s="31">
        <f>IF(I993="H",INDEX(Matches!$L:$L,AA993),INDEX(Matches!$N:$N,AA993))</f>
        <v/>
      </c>
      <c r="Q993" s="31">
        <f>INDEX(Matches!$M:$M,AA993)</f>
        <v/>
      </c>
      <c r="R993" s="31">
        <f>IF(I993="H",INDEX(Matches!$N:$N,AA993),INDEX(Matches!$L:$L,AA993))</f>
        <v/>
      </c>
      <c r="S993" s="33">
        <f>IF(I993="H",INDEX(Matches!$O:$O,AA993),INDEX(Matches!$P:$P,AA993))</f>
        <v/>
      </c>
      <c r="T993" s="33">
        <f>IF(INDEX(Matches!$J:$J,AA993)="","",IF(I993="H",INDEX(Matches!$J:$J,AA993),INDEX(Matches!$K:$K,AA993)))</f>
        <v/>
      </c>
      <c r="U993" s="33">
        <f>IF(INDEX(Matches!$K:$K,AA993)="","",IF(I993="H",INDEX(Matches!$K:$K,AA993),INDEX(Matches!$J:$J,AA993)))</f>
        <v/>
      </c>
      <c r="V993" s="30">
        <f>IF(T993="","",T993-U993)</f>
        <v/>
      </c>
      <c r="W993" s="33">
        <f>IF(I993="H",INDEX(Matches!$T:$T,AA993),INDEX(Matches!$U:$U,AA993))</f>
        <v/>
      </c>
      <c r="X993" s="11">
        <f>INDEX(Matches!$X:$X,AA993)</f>
        <v/>
      </c>
      <c r="Y993" s="30">
        <f>IF(O993="","",O993-S993)</f>
        <v/>
      </c>
      <c r="Z993" s="30">
        <f>IF(W993="","",W993-S993)</f>
        <v/>
      </c>
      <c r="AA993" s="24">
        <f>MATCH(J993,Matches!$A:$A,0)</f>
        <v/>
      </c>
      <c r="AB993" s="33" t="n">
        <v>1.141182696642427</v>
      </c>
      <c r="AC993" s="33" t="n"/>
      <c r="AD993" s="24" t="n"/>
      <c r="AE993" s="24" t="n">
        <v>1</v>
      </c>
      <c r="AF993" s="33" t="n"/>
      <c r="AG993" s="33" t="n"/>
    </row>
    <row r="994">
      <c r="A994" s="24" t="inlineStr">
        <is>
          <t>Cardiff|3</t>
        </is>
      </c>
      <c r="B994" s="24" t="inlineStr">
        <is>
          <t>E1</t>
        </is>
      </c>
      <c r="C994" s="24" t="inlineStr">
        <is>
          <t>Championship</t>
        </is>
      </c>
      <c r="D994" s="24" t="inlineStr">
        <is>
          <t>Cardiff</t>
        </is>
      </c>
      <c r="E994" s="24" t="n">
        <v>3</v>
      </c>
      <c r="F994" s="24" t="n">
        <v>1</v>
      </c>
      <c r="G994" s="29" t="n">
        <v>46263.625</v>
      </c>
      <c r="H994" s="24" t="inlineStr">
        <is>
          <t>Sheffield United</t>
        </is>
      </c>
      <c r="I994" s="24" t="inlineStr">
        <is>
          <t>H</t>
        </is>
      </c>
      <c r="J994" s="24" t="inlineStr">
        <is>
          <t>E1-Cardiff-Sheffiel</t>
        </is>
      </c>
      <c r="K994" s="24" t="n">
        <v>8</v>
      </c>
      <c r="L994" s="11">
        <f>IF(INDEX(Matches!$X:$X,AA994)=0,"",IF(I994="H",INDEX(Matches!$H:$H,AA994),INDEX(Matches!$I:$I,AA994)))</f>
        <v/>
      </c>
      <c r="M994" s="11">
        <f>IF(INDEX(Matches!$X:$X,AA994)=0,"",IF(I994="H",INDEX(Matches!$I:$I,AA994),INDEX(Matches!$H:$H,AA994)))</f>
        <v/>
      </c>
      <c r="N994" s="11">
        <f>IF(L994="","",IF(L994&gt;M994,"W",IF(L994=M994,"D","L")))</f>
        <v/>
      </c>
      <c r="O994" s="11">
        <f>IF(L994="","",IF(L994&gt;M994,3,IF(L994=M994,1,0)))</f>
        <v/>
      </c>
      <c r="P994" s="31">
        <f>IF(I994="H",INDEX(Matches!$L:$L,AA994),INDEX(Matches!$N:$N,AA994))</f>
        <v/>
      </c>
      <c r="Q994" s="31">
        <f>INDEX(Matches!$M:$M,AA994)</f>
        <v/>
      </c>
      <c r="R994" s="31">
        <f>IF(I994="H",INDEX(Matches!$N:$N,AA994),INDEX(Matches!$L:$L,AA994))</f>
        <v/>
      </c>
      <c r="S994" s="33">
        <f>IF(I994="H",INDEX(Matches!$O:$O,AA994),INDEX(Matches!$P:$P,AA994))</f>
        <v/>
      </c>
      <c r="T994" s="33">
        <f>IF(INDEX(Matches!$J:$J,AA994)="","",IF(I994="H",INDEX(Matches!$J:$J,AA994),INDEX(Matches!$K:$K,AA994)))</f>
        <v/>
      </c>
      <c r="U994" s="33">
        <f>IF(INDEX(Matches!$K:$K,AA994)="","",IF(I994="H",INDEX(Matches!$K:$K,AA994),INDEX(Matches!$J:$J,AA994)))</f>
        <v/>
      </c>
      <c r="V994" s="30">
        <f>IF(T994="","",T994-U994)</f>
        <v/>
      </c>
      <c r="W994" s="33">
        <f>IF(I994="H",INDEX(Matches!$T:$T,AA994),INDEX(Matches!$U:$U,AA994))</f>
        <v/>
      </c>
      <c r="X994" s="11">
        <f>INDEX(Matches!$X:$X,AA994)</f>
        <v/>
      </c>
      <c r="Y994" s="30">
        <f>IF(O994="","",O994-S994)</f>
        <v/>
      </c>
      <c r="Z994" s="30">
        <f>IF(W994="","",W994-S994)</f>
        <v/>
      </c>
      <c r="AA994" s="24">
        <f>MATCH(J994,Matches!$A:$A,0)</f>
        <v/>
      </c>
      <c r="AB994" s="33" t="n">
        <v>1.284164564641272</v>
      </c>
      <c r="AC994" s="33" t="n"/>
      <c r="AD994" s="24" t="n"/>
      <c r="AE994" s="24" t="n">
        <v>1</v>
      </c>
      <c r="AF994" s="33" t="n"/>
      <c r="AG994" s="33" t="n"/>
    </row>
    <row r="995">
      <c r="A995" s="24" t="inlineStr">
        <is>
          <t>Cardiff|4</t>
        </is>
      </c>
      <c r="B995" s="24" t="inlineStr">
        <is>
          <t>E1</t>
        </is>
      </c>
      <c r="C995" s="24" t="inlineStr">
        <is>
          <t>Championship</t>
        </is>
      </c>
      <c r="D995" s="24" t="inlineStr">
        <is>
          <t>Cardiff</t>
        </is>
      </c>
      <c r="E995" s="24" t="n">
        <v>4</v>
      </c>
      <c r="F995" s="24" t="n">
        <v>1</v>
      </c>
      <c r="G995" s="29" t="n">
        <v>46267.82291666666</v>
      </c>
      <c r="H995" s="24" t="inlineStr">
        <is>
          <t>QPR</t>
        </is>
      </c>
      <c r="I995" s="24" t="inlineStr">
        <is>
          <t>A</t>
        </is>
      </c>
      <c r="J995" s="24" t="inlineStr">
        <is>
          <t>E1-QPR-Cardiff</t>
        </is>
      </c>
      <c r="K995" s="24" t="n">
        <v>17</v>
      </c>
      <c r="L995" s="11">
        <f>IF(INDEX(Matches!$X:$X,AA995)=0,"",IF(I995="H",INDEX(Matches!$H:$H,AA995),INDEX(Matches!$I:$I,AA995)))</f>
        <v/>
      </c>
      <c r="M995" s="11">
        <f>IF(INDEX(Matches!$X:$X,AA995)=0,"",IF(I995="H",INDEX(Matches!$I:$I,AA995),INDEX(Matches!$H:$H,AA995)))</f>
        <v/>
      </c>
      <c r="N995" s="11">
        <f>IF(L995="","",IF(L995&gt;M995,"W",IF(L995=M995,"D","L")))</f>
        <v/>
      </c>
      <c r="O995" s="11">
        <f>IF(L995="","",IF(L995&gt;M995,3,IF(L995=M995,1,0)))</f>
        <v/>
      </c>
      <c r="P995" s="31">
        <f>IF(I995="H",INDEX(Matches!$L:$L,AA995),INDEX(Matches!$N:$N,AA995))</f>
        <v/>
      </c>
      <c r="Q995" s="31">
        <f>INDEX(Matches!$M:$M,AA995)</f>
        <v/>
      </c>
      <c r="R995" s="31">
        <f>IF(I995="H",INDEX(Matches!$N:$N,AA995),INDEX(Matches!$L:$L,AA995))</f>
        <v/>
      </c>
      <c r="S995" s="33">
        <f>IF(I995="H",INDEX(Matches!$O:$O,AA995),INDEX(Matches!$P:$P,AA995))</f>
        <v/>
      </c>
      <c r="T995" s="33">
        <f>IF(INDEX(Matches!$J:$J,AA995)="","",IF(I995="H",INDEX(Matches!$J:$J,AA995),INDEX(Matches!$K:$K,AA995)))</f>
        <v/>
      </c>
      <c r="U995" s="33">
        <f>IF(INDEX(Matches!$K:$K,AA995)="","",IF(I995="H",INDEX(Matches!$K:$K,AA995),INDEX(Matches!$J:$J,AA995)))</f>
        <v/>
      </c>
      <c r="V995" s="30">
        <f>IF(T995="","",T995-U995)</f>
        <v/>
      </c>
      <c r="W995" s="33">
        <f>IF(I995="H",INDEX(Matches!$T:$T,AA995),INDEX(Matches!$U:$U,AA995))</f>
        <v/>
      </c>
      <c r="X995" s="11">
        <f>INDEX(Matches!$X:$X,AA995)</f>
        <v/>
      </c>
      <c r="Y995" s="30">
        <f>IF(O995="","",O995-S995)</f>
        <v/>
      </c>
      <c r="Z995" s="30">
        <f>IF(W995="","",W995-S995)</f>
        <v/>
      </c>
      <c r="AA995" s="24">
        <f>MATCH(J995,Matches!$A:$A,0)</f>
        <v/>
      </c>
      <c r="AB995" s="33" t="n">
        <v>1.083190062989865</v>
      </c>
      <c r="AC995" s="33" t="n"/>
      <c r="AD995" s="24" t="n"/>
      <c r="AE995" s="24" t="n">
        <v>1</v>
      </c>
      <c r="AF995" s="33" t="n"/>
      <c r="AG995" s="33" t="n"/>
    </row>
    <row r="996">
      <c r="A996" s="24" t="inlineStr">
        <is>
          <t>Cardiff|5</t>
        </is>
      </c>
      <c r="B996" s="24" t="inlineStr">
        <is>
          <t>E1</t>
        </is>
      </c>
      <c r="C996" s="24" t="inlineStr">
        <is>
          <t>Championship</t>
        </is>
      </c>
      <c r="D996" s="24" t="inlineStr">
        <is>
          <t>Cardiff</t>
        </is>
      </c>
      <c r="E996" s="24" t="n">
        <v>5</v>
      </c>
      <c r="F996" s="24" t="n">
        <v>2</v>
      </c>
      <c r="G996" s="29" t="n">
        <v>46270.625</v>
      </c>
      <c r="H996" s="24" t="inlineStr">
        <is>
          <t>Portsmouth</t>
        </is>
      </c>
      <c r="I996" s="24" t="inlineStr">
        <is>
          <t>A</t>
        </is>
      </c>
      <c r="J996" s="24" t="inlineStr">
        <is>
          <t>E1-Portsmou-Cardiff</t>
        </is>
      </c>
      <c r="K996" s="24" t="n">
        <v>18</v>
      </c>
      <c r="L996" s="11">
        <f>IF(INDEX(Matches!$X:$X,AA996)=0,"",IF(I996="H",INDEX(Matches!$H:$H,AA996),INDEX(Matches!$I:$I,AA996)))</f>
        <v/>
      </c>
      <c r="M996" s="11">
        <f>IF(INDEX(Matches!$X:$X,AA996)=0,"",IF(I996="H",INDEX(Matches!$I:$I,AA996),INDEX(Matches!$H:$H,AA996)))</f>
        <v/>
      </c>
      <c r="N996" s="11">
        <f>IF(L996="","",IF(L996&gt;M996,"W",IF(L996=M996,"D","L")))</f>
        <v/>
      </c>
      <c r="O996" s="11">
        <f>IF(L996="","",IF(L996&gt;M996,3,IF(L996=M996,1,0)))</f>
        <v/>
      </c>
      <c r="P996" s="31">
        <f>IF(I996="H",INDEX(Matches!$L:$L,AA996),INDEX(Matches!$N:$N,AA996))</f>
        <v/>
      </c>
      <c r="Q996" s="31">
        <f>INDEX(Matches!$M:$M,AA996)</f>
        <v/>
      </c>
      <c r="R996" s="31">
        <f>IF(I996="H",INDEX(Matches!$N:$N,AA996),INDEX(Matches!$L:$L,AA996))</f>
        <v/>
      </c>
      <c r="S996" s="33">
        <f>IF(I996="H",INDEX(Matches!$O:$O,AA996),INDEX(Matches!$P:$P,AA996))</f>
        <v/>
      </c>
      <c r="T996" s="33">
        <f>IF(INDEX(Matches!$J:$J,AA996)="","",IF(I996="H",INDEX(Matches!$J:$J,AA996),INDEX(Matches!$K:$K,AA996)))</f>
        <v/>
      </c>
      <c r="U996" s="33">
        <f>IF(INDEX(Matches!$K:$K,AA996)="","",IF(I996="H",INDEX(Matches!$K:$K,AA996),INDEX(Matches!$J:$J,AA996)))</f>
        <v/>
      </c>
      <c r="V996" s="30">
        <f>IF(T996="","",T996-U996)</f>
        <v/>
      </c>
      <c r="W996" s="33">
        <f>IF(I996="H",INDEX(Matches!$T:$T,AA996),INDEX(Matches!$U:$U,AA996))</f>
        <v/>
      </c>
      <c r="X996" s="11">
        <f>INDEX(Matches!$X:$X,AA996)</f>
        <v/>
      </c>
      <c r="Y996" s="30">
        <f>IF(O996="","",O996-S996)</f>
        <v/>
      </c>
      <c r="Z996" s="30">
        <f>IF(W996="","",W996-S996)</f>
        <v/>
      </c>
      <c r="AA996" s="24">
        <f>MATCH(J996,Matches!$A:$A,0)</f>
        <v/>
      </c>
      <c r="AB996" s="33" t="n">
        <v>1.294139431534117</v>
      </c>
      <c r="AC996" s="33" t="n"/>
      <c r="AD996" s="24" t="n"/>
      <c r="AE996" s="24" t="n">
        <v>2</v>
      </c>
      <c r="AF996" s="33" t="n"/>
      <c r="AG996" s="33" t="n"/>
    </row>
    <row r="997">
      <c r="A997" s="24" t="inlineStr">
        <is>
          <t>Cardiff|6</t>
        </is>
      </c>
      <c r="B997" s="24" t="inlineStr">
        <is>
          <t>E1</t>
        </is>
      </c>
      <c r="C997" s="24" t="inlineStr">
        <is>
          <t>Championship</t>
        </is>
      </c>
      <c r="D997" s="24" t="inlineStr">
        <is>
          <t>Cardiff</t>
        </is>
      </c>
      <c r="E997" s="24" t="n">
        <v>6</v>
      </c>
      <c r="F997" s="24" t="n">
        <v>2</v>
      </c>
      <c r="G997" s="29" t="n">
        <v>46273.82291666666</v>
      </c>
      <c r="H997" s="24" t="inlineStr">
        <is>
          <t>Stoke</t>
        </is>
      </c>
      <c r="I997" s="24" t="inlineStr">
        <is>
          <t>H</t>
        </is>
      </c>
      <c r="J997" s="24" t="inlineStr">
        <is>
          <t>E1-Cardiff-Stoke</t>
        </is>
      </c>
      <c r="K997" s="24" t="n">
        <v>11</v>
      </c>
      <c r="L997" s="11">
        <f>IF(INDEX(Matches!$X:$X,AA997)=0,"",IF(I997="H",INDEX(Matches!$H:$H,AA997),INDEX(Matches!$I:$I,AA997)))</f>
        <v/>
      </c>
      <c r="M997" s="11">
        <f>IF(INDEX(Matches!$X:$X,AA997)=0,"",IF(I997="H",INDEX(Matches!$I:$I,AA997),INDEX(Matches!$H:$H,AA997)))</f>
        <v/>
      </c>
      <c r="N997" s="11">
        <f>IF(L997="","",IF(L997&gt;M997,"W",IF(L997=M997,"D","L")))</f>
        <v/>
      </c>
      <c r="O997" s="11">
        <f>IF(L997="","",IF(L997&gt;M997,3,IF(L997=M997,1,0)))</f>
        <v/>
      </c>
      <c r="P997" s="31">
        <f>IF(I997="H",INDEX(Matches!$L:$L,AA997),INDEX(Matches!$N:$N,AA997))</f>
        <v/>
      </c>
      <c r="Q997" s="31">
        <f>INDEX(Matches!$M:$M,AA997)</f>
        <v/>
      </c>
      <c r="R997" s="31">
        <f>IF(I997="H",INDEX(Matches!$N:$N,AA997),INDEX(Matches!$L:$L,AA997))</f>
        <v/>
      </c>
      <c r="S997" s="33">
        <f>IF(I997="H",INDEX(Matches!$O:$O,AA997),INDEX(Matches!$P:$P,AA997))</f>
        <v/>
      </c>
      <c r="T997" s="33">
        <f>IF(INDEX(Matches!$J:$J,AA997)="","",IF(I997="H",INDEX(Matches!$J:$J,AA997),INDEX(Matches!$K:$K,AA997)))</f>
        <v/>
      </c>
      <c r="U997" s="33">
        <f>IF(INDEX(Matches!$K:$K,AA997)="","",IF(I997="H",INDEX(Matches!$K:$K,AA997),INDEX(Matches!$J:$J,AA997)))</f>
        <v/>
      </c>
      <c r="V997" s="30">
        <f>IF(T997="","",T997-U997)</f>
        <v/>
      </c>
      <c r="W997" s="33">
        <f>IF(I997="H",INDEX(Matches!$T:$T,AA997),INDEX(Matches!$U:$U,AA997))</f>
        <v/>
      </c>
      <c r="X997" s="11">
        <f>INDEX(Matches!$X:$X,AA997)</f>
        <v/>
      </c>
      <c r="Y997" s="30">
        <f>IF(O997="","",O997-S997)</f>
        <v/>
      </c>
      <c r="Z997" s="30">
        <f>IF(W997="","",W997-S997)</f>
        <v/>
      </c>
      <c r="AA997" s="24">
        <f>MATCH(J997,Matches!$A:$A,0)</f>
        <v/>
      </c>
      <c r="AB997" s="33" t="n">
        <v>1.626739907204949</v>
      </c>
      <c r="AC997" s="33" t="n"/>
      <c r="AD997" s="24" t="n"/>
      <c r="AE997" s="24" t="n">
        <v>2</v>
      </c>
      <c r="AF997" s="33" t="n"/>
      <c r="AG997" s="33" t="n"/>
    </row>
    <row r="998">
      <c r="A998" s="24" t="inlineStr">
        <is>
          <t>Cardiff|7</t>
        </is>
      </c>
      <c r="B998" s="24" t="inlineStr">
        <is>
          <t>E1</t>
        </is>
      </c>
      <c r="C998" s="24" t="inlineStr">
        <is>
          <t>Championship</t>
        </is>
      </c>
      <c r="D998" s="24" t="inlineStr">
        <is>
          <t>Cardiff</t>
        </is>
      </c>
      <c r="E998" s="24" t="n">
        <v>7</v>
      </c>
      <c r="F998" s="24" t="n">
        <v>2</v>
      </c>
      <c r="G998" s="29" t="n">
        <v>46277.52083333334</v>
      </c>
      <c r="H998" s="24" t="inlineStr">
        <is>
          <t>Bolton</t>
        </is>
      </c>
      <c r="I998" s="24" t="inlineStr">
        <is>
          <t>A</t>
        </is>
      </c>
      <c r="J998" s="24" t="inlineStr">
        <is>
          <t>E1-Bolton-Cardiff</t>
        </is>
      </c>
      <c r="K998" s="24" t="n">
        <v>22</v>
      </c>
      <c r="L998" s="11">
        <f>IF(INDEX(Matches!$X:$X,AA998)=0,"",IF(I998="H",INDEX(Matches!$H:$H,AA998),INDEX(Matches!$I:$I,AA998)))</f>
        <v/>
      </c>
      <c r="M998" s="11">
        <f>IF(INDEX(Matches!$X:$X,AA998)=0,"",IF(I998="H",INDEX(Matches!$I:$I,AA998),INDEX(Matches!$H:$H,AA998)))</f>
        <v/>
      </c>
      <c r="N998" s="11">
        <f>IF(L998="","",IF(L998&gt;M998,"W",IF(L998=M998,"D","L")))</f>
        <v/>
      </c>
      <c r="O998" s="11">
        <f>IF(L998="","",IF(L998&gt;M998,3,IF(L998=M998,1,0)))</f>
        <v/>
      </c>
      <c r="P998" s="31">
        <f>IF(I998="H",INDEX(Matches!$L:$L,AA998),INDEX(Matches!$N:$N,AA998))</f>
        <v/>
      </c>
      <c r="Q998" s="31">
        <f>INDEX(Matches!$M:$M,AA998)</f>
        <v/>
      </c>
      <c r="R998" s="31">
        <f>IF(I998="H",INDEX(Matches!$N:$N,AA998),INDEX(Matches!$L:$L,AA998))</f>
        <v/>
      </c>
      <c r="S998" s="33">
        <f>IF(I998="H",INDEX(Matches!$O:$O,AA998),INDEX(Matches!$P:$P,AA998))</f>
        <v/>
      </c>
      <c r="T998" s="33">
        <f>IF(INDEX(Matches!$J:$J,AA998)="","",IF(I998="H",INDEX(Matches!$J:$J,AA998),INDEX(Matches!$K:$K,AA998)))</f>
        <v/>
      </c>
      <c r="U998" s="33">
        <f>IF(INDEX(Matches!$K:$K,AA998)="","",IF(I998="H",INDEX(Matches!$K:$K,AA998),INDEX(Matches!$J:$J,AA998)))</f>
        <v/>
      </c>
      <c r="V998" s="30">
        <f>IF(T998="","",T998-U998)</f>
        <v/>
      </c>
      <c r="W998" s="33">
        <f>IF(I998="H",INDEX(Matches!$T:$T,AA998),INDEX(Matches!$U:$U,AA998))</f>
        <v/>
      </c>
      <c r="X998" s="11">
        <f>INDEX(Matches!$X:$X,AA998)</f>
        <v/>
      </c>
      <c r="Y998" s="30">
        <f>IF(O998="","",O998-S998)</f>
        <v/>
      </c>
      <c r="Z998" s="30">
        <f>IF(W998="","",W998-S998)</f>
        <v/>
      </c>
      <c r="AA998" s="24">
        <f>MATCH(J998,Matches!$A:$A,0)</f>
        <v/>
      </c>
      <c r="AB998" s="33" t="n">
        <v>1.445390861327814</v>
      </c>
      <c r="AC998" s="33" t="n"/>
      <c r="AD998" s="24" t="n"/>
      <c r="AE998" s="24" t="n">
        <v>2</v>
      </c>
      <c r="AF998" s="33" t="n"/>
      <c r="AG998" s="33" t="n"/>
    </row>
    <row r="999">
      <c r="A999" s="24" t="inlineStr">
        <is>
          <t>Cardiff|8</t>
        </is>
      </c>
      <c r="B999" s="24" t="inlineStr">
        <is>
          <t>E1</t>
        </is>
      </c>
      <c r="C999" s="24" t="inlineStr">
        <is>
          <t>Championship</t>
        </is>
      </c>
      <c r="D999" s="24" t="inlineStr">
        <is>
          <t>Cardiff</t>
        </is>
      </c>
      <c r="E999" s="24" t="n">
        <v>8</v>
      </c>
      <c r="F999" s="24" t="n">
        <v>2</v>
      </c>
      <c r="G999" s="29" t="n">
        <v>46284.52083333334</v>
      </c>
      <c r="H999" s="24" t="inlineStr">
        <is>
          <t>Charlton</t>
        </is>
      </c>
      <c r="I999" s="24" t="inlineStr">
        <is>
          <t>H</t>
        </is>
      </c>
      <c r="J999" s="24" t="inlineStr">
        <is>
          <t>E1-Cardiff-Charlton</t>
        </is>
      </c>
      <c r="K999" s="24" t="n">
        <v>23</v>
      </c>
      <c r="L999" s="11">
        <f>IF(INDEX(Matches!$X:$X,AA999)=0,"",IF(I999="H",INDEX(Matches!$H:$H,AA999),INDEX(Matches!$I:$I,AA999)))</f>
        <v/>
      </c>
      <c r="M999" s="11">
        <f>IF(INDEX(Matches!$X:$X,AA999)=0,"",IF(I999="H",INDEX(Matches!$I:$I,AA999),INDEX(Matches!$H:$H,AA999)))</f>
        <v/>
      </c>
      <c r="N999" s="11">
        <f>IF(L999="","",IF(L999&gt;M999,"W",IF(L999=M999,"D","L")))</f>
        <v/>
      </c>
      <c r="O999" s="11">
        <f>IF(L999="","",IF(L999&gt;M999,3,IF(L999=M999,1,0)))</f>
        <v/>
      </c>
      <c r="P999" s="31">
        <f>IF(I999="H",INDEX(Matches!$L:$L,AA999),INDEX(Matches!$N:$N,AA999))</f>
        <v/>
      </c>
      <c r="Q999" s="31">
        <f>INDEX(Matches!$M:$M,AA999)</f>
        <v/>
      </c>
      <c r="R999" s="31">
        <f>IF(I999="H",INDEX(Matches!$N:$N,AA999),INDEX(Matches!$L:$L,AA999))</f>
        <v/>
      </c>
      <c r="S999" s="33">
        <f>IF(I999="H",INDEX(Matches!$O:$O,AA999),INDEX(Matches!$P:$P,AA999))</f>
        <v/>
      </c>
      <c r="T999" s="33">
        <f>IF(INDEX(Matches!$J:$J,AA999)="","",IF(I999="H",INDEX(Matches!$J:$J,AA999),INDEX(Matches!$K:$K,AA999)))</f>
        <v/>
      </c>
      <c r="U999" s="33">
        <f>IF(INDEX(Matches!$K:$K,AA999)="","",IF(I999="H",INDEX(Matches!$K:$K,AA999),INDEX(Matches!$J:$J,AA999)))</f>
        <v/>
      </c>
      <c r="V999" s="30">
        <f>IF(T999="","",T999-U999)</f>
        <v/>
      </c>
      <c r="W999" s="33">
        <f>IF(I999="H",INDEX(Matches!$T:$T,AA999),INDEX(Matches!$U:$U,AA999))</f>
        <v/>
      </c>
      <c r="X999" s="11">
        <f>INDEX(Matches!$X:$X,AA999)</f>
        <v/>
      </c>
      <c r="Y999" s="30">
        <f>IF(O999="","",O999-S999)</f>
        <v/>
      </c>
      <c r="Z999" s="30">
        <f>IF(W999="","",W999-S999)</f>
        <v/>
      </c>
      <c r="AA999" s="24">
        <f>MATCH(J999,Matches!$A:$A,0)</f>
        <v/>
      </c>
      <c r="AB999" s="33" t="n"/>
      <c r="AC999" s="33" t="n"/>
      <c r="AD999" s="24" t="n"/>
      <c r="AE999" s="24" t="n">
        <v>2</v>
      </c>
      <c r="AF999" s="33" t="n"/>
      <c r="AG999" s="33" t="n"/>
    </row>
    <row r="1000">
      <c r="A1000" s="24" t="inlineStr">
        <is>
          <t>Cardiff|9</t>
        </is>
      </c>
      <c r="B1000" s="24" t="inlineStr">
        <is>
          <t>E1</t>
        </is>
      </c>
      <c r="C1000" s="24" t="inlineStr">
        <is>
          <t>Championship</t>
        </is>
      </c>
      <c r="D1000" s="24" t="inlineStr">
        <is>
          <t>Cardiff</t>
        </is>
      </c>
      <c r="E1000" s="24" t="n">
        <v>9</v>
      </c>
      <c r="F1000" s="24" t="n">
        <v>3</v>
      </c>
      <c r="G1000" s="29" t="n">
        <v>46305.625</v>
      </c>
      <c r="H1000" s="24" t="inlineStr">
        <is>
          <t>Blackburn</t>
        </is>
      </c>
      <c r="I1000" s="24" t="inlineStr">
        <is>
          <t>A</t>
        </is>
      </c>
      <c r="J1000" s="24" t="inlineStr">
        <is>
          <t>E1-Blackbur-Cardiff</t>
        </is>
      </c>
      <c r="K1000" s="24" t="n">
        <v>19</v>
      </c>
      <c r="L1000" s="11">
        <f>IF(INDEX(Matches!$X:$X,AA1000)=0,"",IF(I1000="H",INDEX(Matches!$H:$H,AA1000),INDEX(Matches!$I:$I,AA1000)))</f>
        <v/>
      </c>
      <c r="M1000" s="11">
        <f>IF(INDEX(Matches!$X:$X,AA1000)=0,"",IF(I1000="H",INDEX(Matches!$I:$I,AA1000),INDEX(Matches!$H:$H,AA1000)))</f>
        <v/>
      </c>
      <c r="N1000" s="11">
        <f>IF(L1000="","",IF(L1000&gt;M1000,"W",IF(L1000=M1000,"D","L")))</f>
        <v/>
      </c>
      <c r="O1000" s="11">
        <f>IF(L1000="","",IF(L1000&gt;M1000,3,IF(L1000=M1000,1,0)))</f>
        <v/>
      </c>
      <c r="P1000" s="31">
        <f>IF(I1000="H",INDEX(Matches!$L:$L,AA1000),INDEX(Matches!$N:$N,AA1000))</f>
        <v/>
      </c>
      <c r="Q1000" s="31">
        <f>INDEX(Matches!$M:$M,AA1000)</f>
        <v/>
      </c>
      <c r="R1000" s="31">
        <f>IF(I1000="H",INDEX(Matches!$N:$N,AA1000),INDEX(Matches!$L:$L,AA1000))</f>
        <v/>
      </c>
      <c r="S1000" s="33">
        <f>IF(I1000="H",INDEX(Matches!$O:$O,AA1000),INDEX(Matches!$P:$P,AA1000))</f>
        <v/>
      </c>
      <c r="T1000" s="33">
        <f>IF(INDEX(Matches!$J:$J,AA1000)="","",IF(I1000="H",INDEX(Matches!$J:$J,AA1000),INDEX(Matches!$K:$K,AA1000)))</f>
        <v/>
      </c>
      <c r="U1000" s="33">
        <f>IF(INDEX(Matches!$K:$K,AA1000)="","",IF(I1000="H",INDEX(Matches!$K:$K,AA1000),INDEX(Matches!$J:$J,AA1000)))</f>
        <v/>
      </c>
      <c r="V1000" s="30">
        <f>IF(T1000="","",T1000-U1000)</f>
        <v/>
      </c>
      <c r="W1000" s="33">
        <f>IF(I1000="H",INDEX(Matches!$T:$T,AA1000),INDEX(Matches!$U:$U,AA1000))</f>
        <v/>
      </c>
      <c r="X1000" s="11">
        <f>INDEX(Matches!$X:$X,AA1000)</f>
        <v/>
      </c>
      <c r="Y1000" s="30">
        <f>IF(O1000="","",O1000-S1000)</f>
        <v/>
      </c>
      <c r="Z1000" s="30">
        <f>IF(W1000="","",W1000-S1000)</f>
        <v/>
      </c>
      <c r="AA1000" s="24">
        <f>MATCH(J1000,Matches!$A:$A,0)</f>
        <v/>
      </c>
      <c r="AB1000" s="33" t="n"/>
      <c r="AC1000" s="33" t="n"/>
      <c r="AD1000" s="24" t="n"/>
      <c r="AE1000" s="24" t="n">
        <v>3</v>
      </c>
      <c r="AF1000" s="33" t="n"/>
      <c r="AG1000" s="33" t="n"/>
    </row>
    <row r="1001">
      <c r="A1001" s="24" t="inlineStr">
        <is>
          <t>Cardiff|10</t>
        </is>
      </c>
      <c r="B1001" s="24" t="inlineStr">
        <is>
          <t>E1</t>
        </is>
      </c>
      <c r="C1001" s="24" t="inlineStr">
        <is>
          <t>Championship</t>
        </is>
      </c>
      <c r="D1001" s="24" t="inlineStr">
        <is>
          <t>Cardiff</t>
        </is>
      </c>
      <c r="E1001" s="24" t="n">
        <v>10</v>
      </c>
      <c r="F1001" s="24" t="n">
        <v>3</v>
      </c>
      <c r="G1001" s="29" t="n">
        <v>46308.82291666666</v>
      </c>
      <c r="H1001" s="24" t="inlineStr">
        <is>
          <t>Watford</t>
        </is>
      </c>
      <c r="I1001" s="24" t="inlineStr">
        <is>
          <t>H</t>
        </is>
      </c>
      <c r="J1001" s="24" t="inlineStr">
        <is>
          <t>E1-Cardiff-Watford</t>
        </is>
      </c>
      <c r="K1001" s="24" t="n">
        <v>16</v>
      </c>
      <c r="L1001" s="11">
        <f>IF(INDEX(Matches!$X:$X,AA1001)=0,"",IF(I1001="H",INDEX(Matches!$H:$H,AA1001),INDEX(Matches!$I:$I,AA1001)))</f>
        <v/>
      </c>
      <c r="M1001" s="11">
        <f>IF(INDEX(Matches!$X:$X,AA1001)=0,"",IF(I1001="H",INDEX(Matches!$I:$I,AA1001),INDEX(Matches!$H:$H,AA1001)))</f>
        <v/>
      </c>
      <c r="N1001" s="11">
        <f>IF(L1001="","",IF(L1001&gt;M1001,"W",IF(L1001=M1001,"D","L")))</f>
        <v/>
      </c>
      <c r="O1001" s="11">
        <f>IF(L1001="","",IF(L1001&gt;M1001,3,IF(L1001=M1001,1,0)))</f>
        <v/>
      </c>
      <c r="P1001" s="31">
        <f>IF(I1001="H",INDEX(Matches!$L:$L,AA1001),INDEX(Matches!$N:$N,AA1001))</f>
        <v/>
      </c>
      <c r="Q1001" s="31">
        <f>INDEX(Matches!$M:$M,AA1001)</f>
        <v/>
      </c>
      <c r="R1001" s="31">
        <f>IF(I1001="H",INDEX(Matches!$N:$N,AA1001),INDEX(Matches!$L:$L,AA1001))</f>
        <v/>
      </c>
      <c r="S1001" s="33">
        <f>IF(I1001="H",INDEX(Matches!$O:$O,AA1001),INDEX(Matches!$P:$P,AA1001))</f>
        <v/>
      </c>
      <c r="T1001" s="33">
        <f>IF(INDEX(Matches!$J:$J,AA1001)="","",IF(I1001="H",INDEX(Matches!$J:$J,AA1001),INDEX(Matches!$K:$K,AA1001)))</f>
        <v/>
      </c>
      <c r="U1001" s="33">
        <f>IF(INDEX(Matches!$K:$K,AA1001)="","",IF(I1001="H",INDEX(Matches!$K:$K,AA1001),INDEX(Matches!$J:$J,AA1001)))</f>
        <v/>
      </c>
      <c r="V1001" s="30">
        <f>IF(T1001="","",T1001-U1001)</f>
        <v/>
      </c>
      <c r="W1001" s="33">
        <f>IF(I1001="H",INDEX(Matches!$T:$T,AA1001),INDEX(Matches!$U:$U,AA1001))</f>
        <v/>
      </c>
      <c r="X1001" s="11">
        <f>INDEX(Matches!$X:$X,AA1001)</f>
        <v/>
      </c>
      <c r="Y1001" s="30">
        <f>IF(O1001="","",O1001-S1001)</f>
        <v/>
      </c>
      <c r="Z1001" s="30">
        <f>IF(W1001="","",W1001-S1001)</f>
        <v/>
      </c>
      <c r="AA1001" s="24">
        <f>MATCH(J1001,Matches!$A:$A,0)</f>
        <v/>
      </c>
      <c r="AB1001" s="33" t="n"/>
      <c r="AC1001" s="33" t="n"/>
      <c r="AD1001" s="24" t="n"/>
      <c r="AE1001" s="24" t="n">
        <v>3</v>
      </c>
      <c r="AF1001" s="33" t="n"/>
      <c r="AG1001" s="33" t="n"/>
    </row>
    <row r="1002">
      <c r="A1002" s="24" t="inlineStr">
        <is>
          <t>Cardiff|11</t>
        </is>
      </c>
      <c r="B1002" s="24" t="inlineStr">
        <is>
          <t>E1</t>
        </is>
      </c>
      <c r="C1002" s="24" t="inlineStr">
        <is>
          <t>Championship</t>
        </is>
      </c>
      <c r="D1002" s="24" t="inlineStr">
        <is>
          <t>Cardiff</t>
        </is>
      </c>
      <c r="E1002" s="24" t="n">
        <v>11</v>
      </c>
      <c r="F1002" s="24" t="n">
        <v>3</v>
      </c>
      <c r="G1002" s="29" t="n">
        <v>46312.52083333334</v>
      </c>
      <c r="H1002" s="24" t="inlineStr">
        <is>
          <t>Middlesbrough</t>
        </is>
      </c>
      <c r="I1002" s="24" t="inlineStr">
        <is>
          <t>A</t>
        </is>
      </c>
      <c r="J1002" s="24" t="inlineStr">
        <is>
          <t>E1-Middlesb-Cardiff</t>
        </is>
      </c>
      <c r="K1002" s="24" t="n">
        <v>3</v>
      </c>
      <c r="L1002" s="11">
        <f>IF(INDEX(Matches!$X:$X,AA1002)=0,"",IF(I1002="H",INDEX(Matches!$H:$H,AA1002),INDEX(Matches!$I:$I,AA1002)))</f>
        <v/>
      </c>
      <c r="M1002" s="11">
        <f>IF(INDEX(Matches!$X:$X,AA1002)=0,"",IF(I1002="H",INDEX(Matches!$I:$I,AA1002),INDEX(Matches!$H:$H,AA1002)))</f>
        <v/>
      </c>
      <c r="N1002" s="11">
        <f>IF(L1002="","",IF(L1002&gt;M1002,"W",IF(L1002=M1002,"D","L")))</f>
        <v/>
      </c>
      <c r="O1002" s="11">
        <f>IF(L1002="","",IF(L1002&gt;M1002,3,IF(L1002=M1002,1,0)))</f>
        <v/>
      </c>
      <c r="P1002" s="31">
        <f>IF(I1002="H",INDEX(Matches!$L:$L,AA1002),INDEX(Matches!$N:$N,AA1002))</f>
        <v/>
      </c>
      <c r="Q1002" s="31">
        <f>INDEX(Matches!$M:$M,AA1002)</f>
        <v/>
      </c>
      <c r="R1002" s="31">
        <f>IF(I1002="H",INDEX(Matches!$N:$N,AA1002),INDEX(Matches!$L:$L,AA1002))</f>
        <v/>
      </c>
      <c r="S1002" s="33">
        <f>IF(I1002="H",INDEX(Matches!$O:$O,AA1002),INDEX(Matches!$P:$P,AA1002))</f>
        <v/>
      </c>
      <c r="T1002" s="33">
        <f>IF(INDEX(Matches!$J:$J,AA1002)="","",IF(I1002="H",INDEX(Matches!$J:$J,AA1002),INDEX(Matches!$K:$K,AA1002)))</f>
        <v/>
      </c>
      <c r="U1002" s="33">
        <f>IF(INDEX(Matches!$K:$K,AA1002)="","",IF(I1002="H",INDEX(Matches!$K:$K,AA1002),INDEX(Matches!$J:$J,AA1002)))</f>
        <v/>
      </c>
      <c r="V1002" s="30">
        <f>IF(T1002="","",T1002-U1002)</f>
        <v/>
      </c>
      <c r="W1002" s="33">
        <f>IF(I1002="H",INDEX(Matches!$T:$T,AA1002),INDEX(Matches!$U:$U,AA1002))</f>
        <v/>
      </c>
      <c r="X1002" s="11">
        <f>INDEX(Matches!$X:$X,AA1002)</f>
        <v/>
      </c>
      <c r="Y1002" s="30">
        <f>IF(O1002="","",O1002-S1002)</f>
        <v/>
      </c>
      <c r="Z1002" s="30">
        <f>IF(W1002="","",W1002-S1002)</f>
        <v/>
      </c>
      <c r="AA1002" s="24">
        <f>MATCH(J1002,Matches!$A:$A,0)</f>
        <v/>
      </c>
      <c r="AB1002" s="33" t="n"/>
      <c r="AC1002" s="33" t="n"/>
      <c r="AD1002" s="24" t="n"/>
      <c r="AE1002" s="24" t="n">
        <v>3</v>
      </c>
      <c r="AF1002" s="33" t="n"/>
      <c r="AG1002" s="33" t="n"/>
    </row>
    <row r="1003">
      <c r="A1003" s="24" t="inlineStr">
        <is>
          <t>Cardiff|12</t>
        </is>
      </c>
      <c r="B1003" s="24" t="inlineStr">
        <is>
          <t>E1</t>
        </is>
      </c>
      <c r="C1003" s="24" t="inlineStr">
        <is>
          <t>Championship</t>
        </is>
      </c>
      <c r="D1003" s="24" t="inlineStr">
        <is>
          <t>Cardiff</t>
        </is>
      </c>
      <c r="E1003" s="24" t="n">
        <v>12</v>
      </c>
      <c r="F1003" s="24" t="n">
        <v>3</v>
      </c>
      <c r="G1003" s="29" t="n">
        <v>46319.625</v>
      </c>
      <c r="H1003" s="24" t="inlineStr">
        <is>
          <t>Birmingham</t>
        </is>
      </c>
      <c r="I1003" s="24" t="inlineStr">
        <is>
          <t>H</t>
        </is>
      </c>
      <c r="J1003" s="24" t="inlineStr">
        <is>
          <t>E1-Cardiff-Birmingh</t>
        </is>
      </c>
      <c r="K1003" s="24" t="n">
        <v>6</v>
      </c>
      <c r="L1003" s="11">
        <f>IF(INDEX(Matches!$X:$X,AA1003)=0,"",IF(I1003="H",INDEX(Matches!$H:$H,AA1003),INDEX(Matches!$I:$I,AA1003)))</f>
        <v/>
      </c>
      <c r="M1003" s="11">
        <f>IF(INDEX(Matches!$X:$X,AA1003)=0,"",IF(I1003="H",INDEX(Matches!$I:$I,AA1003),INDEX(Matches!$H:$H,AA1003)))</f>
        <v/>
      </c>
      <c r="N1003" s="11">
        <f>IF(L1003="","",IF(L1003&gt;M1003,"W",IF(L1003=M1003,"D","L")))</f>
        <v/>
      </c>
      <c r="O1003" s="11">
        <f>IF(L1003="","",IF(L1003&gt;M1003,3,IF(L1003=M1003,1,0)))</f>
        <v/>
      </c>
      <c r="P1003" s="31">
        <f>IF(I1003="H",INDEX(Matches!$L:$L,AA1003),INDEX(Matches!$N:$N,AA1003))</f>
        <v/>
      </c>
      <c r="Q1003" s="31">
        <f>INDEX(Matches!$M:$M,AA1003)</f>
        <v/>
      </c>
      <c r="R1003" s="31">
        <f>IF(I1003="H",INDEX(Matches!$N:$N,AA1003),INDEX(Matches!$L:$L,AA1003))</f>
        <v/>
      </c>
      <c r="S1003" s="33">
        <f>IF(I1003="H",INDEX(Matches!$O:$O,AA1003),INDEX(Matches!$P:$P,AA1003))</f>
        <v/>
      </c>
      <c r="T1003" s="33">
        <f>IF(INDEX(Matches!$J:$J,AA1003)="","",IF(I1003="H",INDEX(Matches!$J:$J,AA1003),INDEX(Matches!$K:$K,AA1003)))</f>
        <v/>
      </c>
      <c r="U1003" s="33">
        <f>IF(INDEX(Matches!$K:$K,AA1003)="","",IF(I1003="H",INDEX(Matches!$K:$K,AA1003),INDEX(Matches!$J:$J,AA1003)))</f>
        <v/>
      </c>
      <c r="V1003" s="30">
        <f>IF(T1003="","",T1003-U1003)</f>
        <v/>
      </c>
      <c r="W1003" s="33">
        <f>IF(I1003="H",INDEX(Matches!$T:$T,AA1003),INDEX(Matches!$U:$U,AA1003))</f>
        <v/>
      </c>
      <c r="X1003" s="11">
        <f>INDEX(Matches!$X:$X,AA1003)</f>
        <v/>
      </c>
      <c r="Y1003" s="30">
        <f>IF(O1003="","",O1003-S1003)</f>
        <v/>
      </c>
      <c r="Z1003" s="30">
        <f>IF(W1003="","",W1003-S1003)</f>
        <v/>
      </c>
      <c r="AA1003" s="24">
        <f>MATCH(J1003,Matches!$A:$A,0)</f>
        <v/>
      </c>
      <c r="AB1003" s="33" t="n"/>
      <c r="AC1003" s="33" t="n">
        <v>1.218865271719186</v>
      </c>
      <c r="AD1003" s="24" t="n"/>
      <c r="AE1003" s="24" t="n">
        <v>3</v>
      </c>
      <c r="AF1003" s="33" t="n"/>
      <c r="AG1003" s="33" t="n"/>
    </row>
    <row r="1004">
      <c r="A1004" s="24" t="inlineStr">
        <is>
          <t>Cardiff|13</t>
        </is>
      </c>
      <c r="B1004" s="24" t="inlineStr">
        <is>
          <t>E1</t>
        </is>
      </c>
      <c r="C1004" s="24" t="inlineStr">
        <is>
          <t>Championship</t>
        </is>
      </c>
      <c r="D1004" s="24" t="inlineStr">
        <is>
          <t>Cardiff</t>
        </is>
      </c>
      <c r="E1004" s="24" t="n">
        <v>13</v>
      </c>
      <c r="F1004" s="24" t="n">
        <v>4</v>
      </c>
      <c r="G1004" s="29" t="n">
        <v>46326.625</v>
      </c>
      <c r="H1004" s="24" t="inlineStr">
        <is>
          <t>Wolves</t>
        </is>
      </c>
      <c r="I1004" s="24" t="inlineStr">
        <is>
          <t>A</t>
        </is>
      </c>
      <c r="J1004" s="24" t="inlineStr">
        <is>
          <t>E1-Wolves-Cardiff</t>
        </is>
      </c>
      <c r="K1004" s="24" t="n">
        <v>2</v>
      </c>
      <c r="L1004" s="11">
        <f>IF(INDEX(Matches!$X:$X,AA1004)=0,"",IF(I1004="H",INDEX(Matches!$H:$H,AA1004),INDEX(Matches!$I:$I,AA1004)))</f>
        <v/>
      </c>
      <c r="M1004" s="11">
        <f>IF(INDEX(Matches!$X:$X,AA1004)=0,"",IF(I1004="H",INDEX(Matches!$I:$I,AA1004),INDEX(Matches!$H:$H,AA1004)))</f>
        <v/>
      </c>
      <c r="N1004" s="11">
        <f>IF(L1004="","",IF(L1004&gt;M1004,"W",IF(L1004=M1004,"D","L")))</f>
        <v/>
      </c>
      <c r="O1004" s="11">
        <f>IF(L1004="","",IF(L1004&gt;M1004,3,IF(L1004=M1004,1,0)))</f>
        <v/>
      </c>
      <c r="P1004" s="31">
        <f>IF(I1004="H",INDEX(Matches!$L:$L,AA1004),INDEX(Matches!$N:$N,AA1004))</f>
        <v/>
      </c>
      <c r="Q1004" s="31">
        <f>INDEX(Matches!$M:$M,AA1004)</f>
        <v/>
      </c>
      <c r="R1004" s="31">
        <f>IF(I1004="H",INDEX(Matches!$N:$N,AA1004),INDEX(Matches!$L:$L,AA1004))</f>
        <v/>
      </c>
      <c r="S1004" s="33">
        <f>IF(I1004="H",INDEX(Matches!$O:$O,AA1004),INDEX(Matches!$P:$P,AA1004))</f>
        <v/>
      </c>
      <c r="T1004" s="33">
        <f>IF(INDEX(Matches!$J:$J,AA1004)="","",IF(I1004="H",INDEX(Matches!$J:$J,AA1004),INDEX(Matches!$K:$K,AA1004)))</f>
        <v/>
      </c>
      <c r="U1004" s="33">
        <f>IF(INDEX(Matches!$K:$K,AA1004)="","",IF(I1004="H",INDEX(Matches!$K:$K,AA1004),INDEX(Matches!$J:$J,AA1004)))</f>
        <v/>
      </c>
      <c r="V1004" s="30">
        <f>IF(T1004="","",T1004-U1004)</f>
        <v/>
      </c>
      <c r="W1004" s="33">
        <f>IF(I1004="H",INDEX(Matches!$T:$T,AA1004),INDEX(Matches!$U:$U,AA1004))</f>
        <v/>
      </c>
      <c r="X1004" s="11">
        <f>INDEX(Matches!$X:$X,AA1004)</f>
        <v/>
      </c>
      <c r="Y1004" s="30">
        <f>IF(O1004="","",O1004-S1004)</f>
        <v/>
      </c>
      <c r="Z1004" s="30">
        <f>IF(W1004="","",W1004-S1004)</f>
        <v/>
      </c>
      <c r="AA1004" s="24">
        <f>MATCH(J1004,Matches!$A:$A,0)</f>
        <v/>
      </c>
      <c r="AB1004" s="33" t="n"/>
      <c r="AC1004" s="33" t="n">
        <v>0.7507275837038694</v>
      </c>
      <c r="AD1004" s="24" t="n"/>
      <c r="AE1004" s="24" t="n">
        <v>4</v>
      </c>
      <c r="AF1004" s="33" t="n"/>
      <c r="AG1004" s="33" t="n"/>
    </row>
    <row r="1005">
      <c r="A1005" s="24" t="inlineStr">
        <is>
          <t>Cardiff|14</t>
        </is>
      </c>
      <c r="B1005" s="24" t="inlineStr">
        <is>
          <t>E1</t>
        </is>
      </c>
      <c r="C1005" s="24" t="inlineStr">
        <is>
          <t>Championship</t>
        </is>
      </c>
      <c r="D1005" s="24" t="inlineStr">
        <is>
          <t>Cardiff</t>
        </is>
      </c>
      <c r="E1005" s="24" t="n">
        <v>14</v>
      </c>
      <c r="F1005" s="24" t="n">
        <v>4</v>
      </c>
      <c r="G1005" s="29" t="n">
        <v>46330.82291666666</v>
      </c>
      <c r="H1005" s="24" t="inlineStr">
        <is>
          <t>West Ham</t>
        </is>
      </c>
      <c r="I1005" s="24" t="inlineStr">
        <is>
          <t>H</t>
        </is>
      </c>
      <c r="J1005" s="24" t="inlineStr">
        <is>
          <t>E1-Cardiff-WestHam</t>
        </is>
      </c>
      <c r="K1005" s="24" t="n">
        <v>1</v>
      </c>
      <c r="L1005" s="11">
        <f>IF(INDEX(Matches!$X:$X,AA1005)=0,"",IF(I1005="H",INDEX(Matches!$H:$H,AA1005),INDEX(Matches!$I:$I,AA1005)))</f>
        <v/>
      </c>
      <c r="M1005" s="11">
        <f>IF(INDEX(Matches!$X:$X,AA1005)=0,"",IF(I1005="H",INDEX(Matches!$I:$I,AA1005),INDEX(Matches!$H:$H,AA1005)))</f>
        <v/>
      </c>
      <c r="N1005" s="11">
        <f>IF(L1005="","",IF(L1005&gt;M1005,"W",IF(L1005=M1005,"D","L")))</f>
        <v/>
      </c>
      <c r="O1005" s="11">
        <f>IF(L1005="","",IF(L1005&gt;M1005,3,IF(L1005=M1005,1,0)))</f>
        <v/>
      </c>
      <c r="P1005" s="31">
        <f>IF(I1005="H",INDEX(Matches!$L:$L,AA1005),INDEX(Matches!$N:$N,AA1005))</f>
        <v/>
      </c>
      <c r="Q1005" s="31">
        <f>INDEX(Matches!$M:$M,AA1005)</f>
        <v/>
      </c>
      <c r="R1005" s="31">
        <f>IF(I1005="H",INDEX(Matches!$N:$N,AA1005),INDEX(Matches!$L:$L,AA1005))</f>
        <v/>
      </c>
      <c r="S1005" s="33">
        <f>IF(I1005="H",INDEX(Matches!$O:$O,AA1005),INDEX(Matches!$P:$P,AA1005))</f>
        <v/>
      </c>
      <c r="T1005" s="33">
        <f>IF(INDEX(Matches!$J:$J,AA1005)="","",IF(I1005="H",INDEX(Matches!$J:$J,AA1005),INDEX(Matches!$K:$K,AA1005)))</f>
        <v/>
      </c>
      <c r="U1005" s="33">
        <f>IF(INDEX(Matches!$K:$K,AA1005)="","",IF(I1005="H",INDEX(Matches!$K:$K,AA1005),INDEX(Matches!$J:$J,AA1005)))</f>
        <v/>
      </c>
      <c r="V1005" s="30">
        <f>IF(T1005="","",T1005-U1005)</f>
        <v/>
      </c>
      <c r="W1005" s="33">
        <f>IF(I1005="H",INDEX(Matches!$T:$T,AA1005),INDEX(Matches!$U:$U,AA1005))</f>
        <v/>
      </c>
      <c r="X1005" s="11">
        <f>INDEX(Matches!$X:$X,AA1005)</f>
        <v/>
      </c>
      <c r="Y1005" s="30">
        <f>IF(O1005="","",O1005-S1005)</f>
        <v/>
      </c>
      <c r="Z1005" s="30">
        <f>IF(W1005="","",W1005-S1005)</f>
        <v/>
      </c>
      <c r="AA1005" s="24">
        <f>MATCH(J1005,Matches!$A:$A,0)</f>
        <v/>
      </c>
      <c r="AB1005" s="33" t="n"/>
      <c r="AC1005" s="33" t="n">
        <v>0.8737292871727056</v>
      </c>
      <c r="AD1005" s="24" t="n"/>
      <c r="AE1005" s="24" t="n">
        <v>4</v>
      </c>
      <c r="AF1005" s="33" t="n"/>
      <c r="AG1005" s="33" t="n"/>
    </row>
    <row r="1006">
      <c r="A1006" s="24" t="inlineStr">
        <is>
          <t>Cardiff|15</t>
        </is>
      </c>
      <c r="B1006" s="24" t="inlineStr">
        <is>
          <t>E1</t>
        </is>
      </c>
      <c r="C1006" s="24" t="inlineStr">
        <is>
          <t>Championship</t>
        </is>
      </c>
      <c r="D1006" s="24" t="inlineStr">
        <is>
          <t>Cardiff</t>
        </is>
      </c>
      <c r="E1006" s="24" t="n">
        <v>15</v>
      </c>
      <c r="F1006" s="24" t="n">
        <v>4</v>
      </c>
      <c r="G1006" s="29" t="n">
        <v>46333.625</v>
      </c>
      <c r="H1006" s="24" t="inlineStr">
        <is>
          <t>Burnley</t>
        </is>
      </c>
      <c r="I1006" s="24" t="inlineStr">
        <is>
          <t>H</t>
        </is>
      </c>
      <c r="J1006" s="24" t="inlineStr">
        <is>
          <t>E1-Cardiff-Burnley</t>
        </is>
      </c>
      <c r="K1006" s="24" t="n">
        <v>4</v>
      </c>
      <c r="L1006" s="11">
        <f>IF(INDEX(Matches!$X:$X,AA1006)=0,"",IF(I1006="H",INDEX(Matches!$H:$H,AA1006),INDEX(Matches!$I:$I,AA1006)))</f>
        <v/>
      </c>
      <c r="M1006" s="11">
        <f>IF(INDEX(Matches!$X:$X,AA1006)=0,"",IF(I1006="H",INDEX(Matches!$I:$I,AA1006),INDEX(Matches!$H:$H,AA1006)))</f>
        <v/>
      </c>
      <c r="N1006" s="11">
        <f>IF(L1006="","",IF(L1006&gt;M1006,"W",IF(L1006=M1006,"D","L")))</f>
        <v/>
      </c>
      <c r="O1006" s="11">
        <f>IF(L1006="","",IF(L1006&gt;M1006,3,IF(L1006=M1006,1,0)))</f>
        <v/>
      </c>
      <c r="P1006" s="31">
        <f>IF(I1006="H",INDEX(Matches!$L:$L,AA1006),INDEX(Matches!$N:$N,AA1006))</f>
        <v/>
      </c>
      <c r="Q1006" s="31">
        <f>INDEX(Matches!$M:$M,AA1006)</f>
        <v/>
      </c>
      <c r="R1006" s="31">
        <f>IF(I1006="H",INDEX(Matches!$N:$N,AA1006),INDEX(Matches!$L:$L,AA1006))</f>
        <v/>
      </c>
      <c r="S1006" s="33">
        <f>IF(I1006="H",INDEX(Matches!$O:$O,AA1006),INDEX(Matches!$P:$P,AA1006))</f>
        <v/>
      </c>
      <c r="T1006" s="33">
        <f>IF(INDEX(Matches!$J:$J,AA1006)="","",IF(I1006="H",INDEX(Matches!$J:$J,AA1006),INDEX(Matches!$K:$K,AA1006)))</f>
        <v/>
      </c>
      <c r="U1006" s="33">
        <f>IF(INDEX(Matches!$K:$K,AA1006)="","",IF(I1006="H",INDEX(Matches!$K:$K,AA1006),INDEX(Matches!$J:$J,AA1006)))</f>
        <v/>
      </c>
      <c r="V1006" s="30">
        <f>IF(T1006="","",T1006-U1006)</f>
        <v/>
      </c>
      <c r="W1006" s="33">
        <f>IF(I1006="H",INDEX(Matches!$T:$T,AA1006),INDEX(Matches!$U:$U,AA1006))</f>
        <v/>
      </c>
      <c r="X1006" s="11">
        <f>INDEX(Matches!$X:$X,AA1006)</f>
        <v/>
      </c>
      <c r="Y1006" s="30">
        <f>IF(O1006="","",O1006-S1006)</f>
        <v/>
      </c>
      <c r="Z1006" s="30">
        <f>IF(W1006="","",W1006-S1006)</f>
        <v/>
      </c>
      <c r="AA1006" s="24">
        <f>MATCH(J1006,Matches!$A:$A,0)</f>
        <v/>
      </c>
      <c r="AB1006" s="33" t="n"/>
      <c r="AC1006" s="33" t="n">
        <v>1.251204228086431</v>
      </c>
      <c r="AD1006" s="24" t="n"/>
      <c r="AE1006" s="24" t="n">
        <v>4</v>
      </c>
      <c r="AF1006" s="33" t="n"/>
      <c r="AG1006" s="33" t="n"/>
    </row>
    <row r="1007">
      <c r="A1007" s="24" t="inlineStr">
        <is>
          <t>Cardiff|16</t>
        </is>
      </c>
      <c r="B1007" s="24" t="inlineStr">
        <is>
          <t>E1</t>
        </is>
      </c>
      <c r="C1007" s="24" t="inlineStr">
        <is>
          <t>Championship</t>
        </is>
      </c>
      <c r="D1007" s="24" t="inlineStr">
        <is>
          <t>Cardiff</t>
        </is>
      </c>
      <c r="E1007" s="24" t="n">
        <v>16</v>
      </c>
      <c r="F1007" s="24" t="n">
        <v>4</v>
      </c>
      <c r="G1007" s="29" t="n">
        <v>46347.52083333334</v>
      </c>
      <c r="H1007" s="24" t="inlineStr">
        <is>
          <t>Norwich</t>
        </is>
      </c>
      <c r="I1007" s="24" t="inlineStr">
        <is>
          <t>A</t>
        </is>
      </c>
      <c r="J1007" s="24" t="inlineStr">
        <is>
          <t>E1-Norwich-Cardiff</t>
        </is>
      </c>
      <c r="K1007" s="24" t="n">
        <v>7</v>
      </c>
      <c r="L1007" s="11">
        <f>IF(INDEX(Matches!$X:$X,AA1007)=0,"",IF(I1007="H",INDEX(Matches!$H:$H,AA1007),INDEX(Matches!$I:$I,AA1007)))</f>
        <v/>
      </c>
      <c r="M1007" s="11">
        <f>IF(INDEX(Matches!$X:$X,AA1007)=0,"",IF(I1007="H",INDEX(Matches!$I:$I,AA1007),INDEX(Matches!$H:$H,AA1007)))</f>
        <v/>
      </c>
      <c r="N1007" s="11">
        <f>IF(L1007="","",IF(L1007&gt;M1007,"W",IF(L1007=M1007,"D","L")))</f>
        <v/>
      </c>
      <c r="O1007" s="11">
        <f>IF(L1007="","",IF(L1007&gt;M1007,3,IF(L1007=M1007,1,0)))</f>
        <v/>
      </c>
      <c r="P1007" s="31">
        <f>IF(I1007="H",INDEX(Matches!$L:$L,AA1007),INDEX(Matches!$N:$N,AA1007))</f>
        <v/>
      </c>
      <c r="Q1007" s="31">
        <f>INDEX(Matches!$M:$M,AA1007)</f>
        <v/>
      </c>
      <c r="R1007" s="31">
        <f>IF(I1007="H",INDEX(Matches!$N:$N,AA1007),INDEX(Matches!$L:$L,AA1007))</f>
        <v/>
      </c>
      <c r="S1007" s="33">
        <f>IF(I1007="H",INDEX(Matches!$O:$O,AA1007),INDEX(Matches!$P:$P,AA1007))</f>
        <v/>
      </c>
      <c r="T1007" s="33">
        <f>IF(INDEX(Matches!$J:$J,AA1007)="","",IF(I1007="H",INDEX(Matches!$J:$J,AA1007),INDEX(Matches!$K:$K,AA1007)))</f>
        <v/>
      </c>
      <c r="U1007" s="33">
        <f>IF(INDEX(Matches!$K:$K,AA1007)="","",IF(I1007="H",INDEX(Matches!$K:$K,AA1007),INDEX(Matches!$J:$J,AA1007)))</f>
        <v/>
      </c>
      <c r="V1007" s="30">
        <f>IF(T1007="","",T1007-U1007)</f>
        <v/>
      </c>
      <c r="W1007" s="33">
        <f>IF(I1007="H",INDEX(Matches!$T:$T,AA1007),INDEX(Matches!$U:$U,AA1007))</f>
        <v/>
      </c>
      <c r="X1007" s="11">
        <f>INDEX(Matches!$X:$X,AA1007)</f>
        <v/>
      </c>
      <c r="Y1007" s="30">
        <f>IF(O1007="","",O1007-S1007)</f>
        <v/>
      </c>
      <c r="Z1007" s="30">
        <f>IF(W1007="","",W1007-S1007)</f>
        <v/>
      </c>
      <c r="AA1007" s="24">
        <f>MATCH(J1007,Matches!$A:$A,0)</f>
        <v/>
      </c>
      <c r="AB1007" s="33" t="n"/>
      <c r="AC1007" s="33" t="n">
        <v>0.9784316709135862</v>
      </c>
      <c r="AD1007" s="24" t="n"/>
      <c r="AE1007" s="24" t="n">
        <v>4</v>
      </c>
      <c r="AF1007" s="33" t="n"/>
      <c r="AG1007" s="33" t="n"/>
    </row>
    <row r="1008">
      <c r="A1008" s="24" t="inlineStr">
        <is>
          <t>Cardiff|17</t>
        </is>
      </c>
      <c r="B1008" s="24" t="inlineStr">
        <is>
          <t>E1</t>
        </is>
      </c>
      <c r="C1008" s="24" t="inlineStr">
        <is>
          <t>Championship</t>
        </is>
      </c>
      <c r="D1008" s="24" t="inlineStr">
        <is>
          <t>Cardiff</t>
        </is>
      </c>
      <c r="E1008" s="24" t="n">
        <v>17</v>
      </c>
      <c r="F1008" s="24" t="n">
        <v>5</v>
      </c>
      <c r="G1008" s="29" t="n">
        <v>46350.82291666666</v>
      </c>
      <c r="H1008" s="24" t="inlineStr">
        <is>
          <t>Preston</t>
        </is>
      </c>
      <c r="I1008" s="24" t="inlineStr">
        <is>
          <t>H</t>
        </is>
      </c>
      <c r="J1008" s="24" t="inlineStr">
        <is>
          <t>E1-Cardiff-Preston</t>
        </is>
      </c>
      <c r="K1008" s="24" t="n">
        <v>20</v>
      </c>
      <c r="L1008" s="11">
        <f>IF(INDEX(Matches!$X:$X,AA1008)=0,"",IF(I1008="H",INDEX(Matches!$H:$H,AA1008),INDEX(Matches!$I:$I,AA1008)))</f>
        <v/>
      </c>
      <c r="M1008" s="11">
        <f>IF(INDEX(Matches!$X:$X,AA1008)=0,"",IF(I1008="H",INDEX(Matches!$I:$I,AA1008),INDEX(Matches!$H:$H,AA1008)))</f>
        <v/>
      </c>
      <c r="N1008" s="11">
        <f>IF(L1008="","",IF(L1008&gt;M1008,"W",IF(L1008=M1008,"D","L")))</f>
        <v/>
      </c>
      <c r="O1008" s="11">
        <f>IF(L1008="","",IF(L1008&gt;M1008,3,IF(L1008=M1008,1,0)))</f>
        <v/>
      </c>
      <c r="P1008" s="31">
        <f>IF(I1008="H",INDEX(Matches!$L:$L,AA1008),INDEX(Matches!$N:$N,AA1008))</f>
        <v/>
      </c>
      <c r="Q1008" s="31">
        <f>INDEX(Matches!$M:$M,AA1008)</f>
        <v/>
      </c>
      <c r="R1008" s="31">
        <f>IF(I1008="H",INDEX(Matches!$N:$N,AA1008),INDEX(Matches!$L:$L,AA1008))</f>
        <v/>
      </c>
      <c r="S1008" s="33">
        <f>IF(I1008="H",INDEX(Matches!$O:$O,AA1008),INDEX(Matches!$P:$P,AA1008))</f>
        <v/>
      </c>
      <c r="T1008" s="33">
        <f>IF(INDEX(Matches!$J:$J,AA1008)="","",IF(I1008="H",INDEX(Matches!$J:$J,AA1008),INDEX(Matches!$K:$K,AA1008)))</f>
        <v/>
      </c>
      <c r="U1008" s="33">
        <f>IF(INDEX(Matches!$K:$K,AA1008)="","",IF(I1008="H",INDEX(Matches!$K:$K,AA1008),INDEX(Matches!$J:$J,AA1008)))</f>
        <v/>
      </c>
      <c r="V1008" s="30">
        <f>IF(T1008="","",T1008-U1008)</f>
        <v/>
      </c>
      <c r="W1008" s="33">
        <f>IF(I1008="H",INDEX(Matches!$T:$T,AA1008),INDEX(Matches!$U:$U,AA1008))</f>
        <v/>
      </c>
      <c r="X1008" s="11">
        <f>INDEX(Matches!$X:$X,AA1008)</f>
        <v/>
      </c>
      <c r="Y1008" s="30">
        <f>IF(O1008="","",O1008-S1008)</f>
        <v/>
      </c>
      <c r="Z1008" s="30">
        <f>IF(W1008="","",W1008-S1008)</f>
        <v/>
      </c>
      <c r="AA1008" s="24">
        <f>MATCH(J1008,Matches!$A:$A,0)</f>
        <v/>
      </c>
      <c r="AB1008" s="33" t="n"/>
      <c r="AC1008" s="33" t="n">
        <v>1.574581168630846</v>
      </c>
      <c r="AD1008" s="24" t="n"/>
      <c r="AE1008" s="24" t="n">
        <v>5</v>
      </c>
      <c r="AF1008" s="33" t="n"/>
      <c r="AG1008" s="33" t="n"/>
    </row>
    <row r="1009">
      <c r="A1009" s="24" t="inlineStr">
        <is>
          <t>Cardiff|18</t>
        </is>
      </c>
      <c r="B1009" s="24" t="inlineStr">
        <is>
          <t>E1</t>
        </is>
      </c>
      <c r="C1009" s="24" t="inlineStr">
        <is>
          <t>Championship</t>
        </is>
      </c>
      <c r="D1009" s="24" t="inlineStr">
        <is>
          <t>Cardiff</t>
        </is>
      </c>
      <c r="E1009" s="24" t="n">
        <v>18</v>
      </c>
      <c r="F1009" s="24" t="n">
        <v>5</v>
      </c>
      <c r="G1009" s="29" t="n">
        <v>46355.5</v>
      </c>
      <c r="H1009" s="24" t="inlineStr">
        <is>
          <t>Swansea</t>
        </is>
      </c>
      <c r="I1009" s="24" t="inlineStr">
        <is>
          <t>A</t>
        </is>
      </c>
      <c r="J1009" s="24" t="inlineStr">
        <is>
          <t>E1-Swansea-Cardiff</t>
        </is>
      </c>
      <c r="K1009" s="24" t="n">
        <v>15</v>
      </c>
      <c r="L1009" s="11">
        <f>IF(INDEX(Matches!$X:$X,AA1009)=0,"",IF(I1009="H",INDEX(Matches!$H:$H,AA1009),INDEX(Matches!$I:$I,AA1009)))</f>
        <v/>
      </c>
      <c r="M1009" s="11">
        <f>IF(INDEX(Matches!$X:$X,AA1009)=0,"",IF(I1009="H",INDEX(Matches!$I:$I,AA1009),INDEX(Matches!$H:$H,AA1009)))</f>
        <v/>
      </c>
      <c r="N1009" s="11">
        <f>IF(L1009="","",IF(L1009&gt;M1009,"W",IF(L1009=M1009,"D","L")))</f>
        <v/>
      </c>
      <c r="O1009" s="11">
        <f>IF(L1009="","",IF(L1009&gt;M1009,3,IF(L1009=M1009,1,0)))</f>
        <v/>
      </c>
      <c r="P1009" s="31">
        <f>IF(I1009="H",INDEX(Matches!$L:$L,AA1009),INDEX(Matches!$N:$N,AA1009))</f>
        <v/>
      </c>
      <c r="Q1009" s="31">
        <f>INDEX(Matches!$M:$M,AA1009)</f>
        <v/>
      </c>
      <c r="R1009" s="31">
        <f>IF(I1009="H",INDEX(Matches!$N:$N,AA1009),INDEX(Matches!$L:$L,AA1009))</f>
        <v/>
      </c>
      <c r="S1009" s="33">
        <f>IF(I1009="H",INDEX(Matches!$O:$O,AA1009),INDEX(Matches!$P:$P,AA1009))</f>
        <v/>
      </c>
      <c r="T1009" s="33">
        <f>IF(INDEX(Matches!$J:$J,AA1009)="","",IF(I1009="H",INDEX(Matches!$J:$J,AA1009),INDEX(Matches!$K:$K,AA1009)))</f>
        <v/>
      </c>
      <c r="U1009" s="33">
        <f>IF(INDEX(Matches!$K:$K,AA1009)="","",IF(I1009="H",INDEX(Matches!$K:$K,AA1009),INDEX(Matches!$J:$J,AA1009)))</f>
        <v/>
      </c>
      <c r="V1009" s="30">
        <f>IF(T1009="","",T1009-U1009)</f>
        <v/>
      </c>
      <c r="W1009" s="33">
        <f>IF(I1009="H",INDEX(Matches!$T:$T,AA1009),INDEX(Matches!$U:$U,AA1009))</f>
        <v/>
      </c>
      <c r="X1009" s="11">
        <f>INDEX(Matches!$X:$X,AA1009)</f>
        <v/>
      </c>
      <c r="Y1009" s="30">
        <f>IF(O1009="","",O1009-S1009)</f>
        <v/>
      </c>
      <c r="Z1009" s="30">
        <f>IF(W1009="","",W1009-S1009)</f>
        <v/>
      </c>
      <c r="AA1009" s="24">
        <f>MATCH(J1009,Matches!$A:$A,0)</f>
        <v/>
      </c>
      <c r="AB1009" s="33" t="n"/>
      <c r="AC1009" s="33" t="n">
        <v>1.051339844083331</v>
      </c>
      <c r="AD1009" s="24" t="n"/>
      <c r="AE1009" s="24" t="n">
        <v>5</v>
      </c>
      <c r="AF1009" s="33" t="n"/>
      <c r="AG1009" s="33" t="n"/>
    </row>
    <row r="1010">
      <c r="A1010" s="24" t="inlineStr">
        <is>
          <t>Cardiff|19</t>
        </is>
      </c>
      <c r="B1010" s="24" t="inlineStr">
        <is>
          <t>E1</t>
        </is>
      </c>
      <c r="C1010" s="24" t="inlineStr">
        <is>
          <t>Championship</t>
        </is>
      </c>
      <c r="D1010" s="24" t="inlineStr">
        <is>
          <t>Cardiff</t>
        </is>
      </c>
      <c r="E1010" s="24" t="n">
        <v>19</v>
      </c>
      <c r="F1010" s="24" t="n">
        <v>5</v>
      </c>
      <c r="G1010" s="29" t="n">
        <v>46361.625</v>
      </c>
      <c r="H1010" s="24" t="inlineStr">
        <is>
          <t>Lincoln</t>
        </is>
      </c>
      <c r="I1010" s="24" t="inlineStr">
        <is>
          <t>H</t>
        </is>
      </c>
      <c r="J1010" s="24" t="inlineStr">
        <is>
          <t>E1-Cardiff-Lincoln</t>
        </is>
      </c>
      <c r="K1010" s="24" t="n">
        <v>24</v>
      </c>
      <c r="L1010" s="11">
        <f>IF(INDEX(Matches!$X:$X,AA1010)=0,"",IF(I1010="H",INDEX(Matches!$H:$H,AA1010),INDEX(Matches!$I:$I,AA1010)))</f>
        <v/>
      </c>
      <c r="M1010" s="11">
        <f>IF(INDEX(Matches!$X:$X,AA1010)=0,"",IF(I1010="H",INDEX(Matches!$I:$I,AA1010),INDEX(Matches!$H:$H,AA1010)))</f>
        <v/>
      </c>
      <c r="N1010" s="11">
        <f>IF(L1010="","",IF(L1010&gt;M1010,"W",IF(L1010=M1010,"D","L")))</f>
        <v/>
      </c>
      <c r="O1010" s="11">
        <f>IF(L1010="","",IF(L1010&gt;M1010,3,IF(L1010=M1010,1,0)))</f>
        <v/>
      </c>
      <c r="P1010" s="31">
        <f>IF(I1010="H",INDEX(Matches!$L:$L,AA1010),INDEX(Matches!$N:$N,AA1010))</f>
        <v/>
      </c>
      <c r="Q1010" s="31">
        <f>INDEX(Matches!$M:$M,AA1010)</f>
        <v/>
      </c>
      <c r="R1010" s="31">
        <f>IF(I1010="H",INDEX(Matches!$N:$N,AA1010),INDEX(Matches!$L:$L,AA1010))</f>
        <v/>
      </c>
      <c r="S1010" s="33">
        <f>IF(I1010="H",INDEX(Matches!$O:$O,AA1010),INDEX(Matches!$P:$P,AA1010))</f>
        <v/>
      </c>
      <c r="T1010" s="33">
        <f>IF(INDEX(Matches!$J:$J,AA1010)="","",IF(I1010="H",INDEX(Matches!$J:$J,AA1010),INDEX(Matches!$K:$K,AA1010)))</f>
        <v/>
      </c>
      <c r="U1010" s="33">
        <f>IF(INDEX(Matches!$K:$K,AA1010)="","",IF(I1010="H",INDEX(Matches!$K:$K,AA1010),INDEX(Matches!$J:$J,AA1010)))</f>
        <v/>
      </c>
      <c r="V1010" s="30">
        <f>IF(T1010="","",T1010-U1010)</f>
        <v/>
      </c>
      <c r="W1010" s="33">
        <f>IF(I1010="H",INDEX(Matches!$T:$T,AA1010),INDEX(Matches!$U:$U,AA1010))</f>
        <v/>
      </c>
      <c r="X1010" s="11">
        <f>INDEX(Matches!$X:$X,AA1010)</f>
        <v/>
      </c>
      <c r="Y1010" s="30">
        <f>IF(O1010="","",O1010-S1010)</f>
        <v/>
      </c>
      <c r="Z1010" s="30">
        <f>IF(W1010="","",W1010-S1010)</f>
        <v/>
      </c>
      <c r="AA1010" s="24">
        <f>MATCH(J1010,Matches!$A:$A,0)</f>
        <v/>
      </c>
      <c r="AB1010" s="33" t="n"/>
      <c r="AC1010" s="33" t="n">
        <v>1.687078229419646</v>
      </c>
      <c r="AD1010" s="24" t="n"/>
      <c r="AE1010" s="24" t="n">
        <v>5</v>
      </c>
      <c r="AF1010" s="33" t="n"/>
      <c r="AG1010" s="33" t="n"/>
    </row>
    <row r="1011">
      <c r="A1011" s="24" t="inlineStr">
        <is>
          <t>Cardiff|20</t>
        </is>
      </c>
      <c r="B1011" s="24" t="inlineStr">
        <is>
          <t>E1</t>
        </is>
      </c>
      <c r="C1011" s="24" t="inlineStr">
        <is>
          <t>Championship</t>
        </is>
      </c>
      <c r="D1011" s="24" t="inlineStr">
        <is>
          <t>Cardiff</t>
        </is>
      </c>
      <c r="E1011" s="24" t="n">
        <v>20</v>
      </c>
      <c r="F1011" s="24" t="n">
        <v>5</v>
      </c>
      <c r="G1011" s="29" t="n">
        <v>46364.82291666666</v>
      </c>
      <c r="H1011" s="24" t="inlineStr">
        <is>
          <t>West Brom</t>
        </is>
      </c>
      <c r="I1011" s="24" t="inlineStr">
        <is>
          <t>A</t>
        </is>
      </c>
      <c r="J1011" s="24" t="inlineStr">
        <is>
          <t>E1-WestBrom-Cardiff</t>
        </is>
      </c>
      <c r="K1011" s="24" t="n">
        <v>13</v>
      </c>
      <c r="L1011" s="11">
        <f>IF(INDEX(Matches!$X:$X,AA1011)=0,"",IF(I1011="H",INDEX(Matches!$H:$H,AA1011),INDEX(Matches!$I:$I,AA1011)))</f>
        <v/>
      </c>
      <c r="M1011" s="11">
        <f>IF(INDEX(Matches!$X:$X,AA1011)=0,"",IF(I1011="H",INDEX(Matches!$I:$I,AA1011),INDEX(Matches!$H:$H,AA1011)))</f>
        <v/>
      </c>
      <c r="N1011" s="11">
        <f>IF(L1011="","",IF(L1011&gt;M1011,"W",IF(L1011=M1011,"D","L")))</f>
        <v/>
      </c>
      <c r="O1011" s="11">
        <f>IF(L1011="","",IF(L1011&gt;M1011,3,IF(L1011=M1011,1,0)))</f>
        <v/>
      </c>
      <c r="P1011" s="31">
        <f>IF(I1011="H",INDEX(Matches!$L:$L,AA1011),INDEX(Matches!$N:$N,AA1011))</f>
        <v/>
      </c>
      <c r="Q1011" s="31">
        <f>INDEX(Matches!$M:$M,AA1011)</f>
        <v/>
      </c>
      <c r="R1011" s="31">
        <f>IF(I1011="H",INDEX(Matches!$N:$N,AA1011),INDEX(Matches!$L:$L,AA1011))</f>
        <v/>
      </c>
      <c r="S1011" s="33">
        <f>IF(I1011="H",INDEX(Matches!$O:$O,AA1011),INDEX(Matches!$P:$P,AA1011))</f>
        <v/>
      </c>
      <c r="T1011" s="33">
        <f>IF(INDEX(Matches!$J:$J,AA1011)="","",IF(I1011="H",INDEX(Matches!$J:$J,AA1011),INDEX(Matches!$K:$K,AA1011)))</f>
        <v/>
      </c>
      <c r="U1011" s="33">
        <f>IF(INDEX(Matches!$K:$K,AA1011)="","",IF(I1011="H",INDEX(Matches!$K:$K,AA1011),INDEX(Matches!$J:$J,AA1011)))</f>
        <v/>
      </c>
      <c r="V1011" s="30">
        <f>IF(T1011="","",T1011-U1011)</f>
        <v/>
      </c>
      <c r="W1011" s="33">
        <f>IF(I1011="H",INDEX(Matches!$T:$T,AA1011),INDEX(Matches!$U:$U,AA1011))</f>
        <v/>
      </c>
      <c r="X1011" s="11">
        <f>INDEX(Matches!$X:$X,AA1011)</f>
        <v/>
      </c>
      <c r="Y1011" s="30">
        <f>IF(O1011="","",O1011-S1011)</f>
        <v/>
      </c>
      <c r="Z1011" s="30">
        <f>IF(W1011="","",W1011-S1011)</f>
        <v/>
      </c>
      <c r="AA1011" s="24">
        <f>MATCH(J1011,Matches!$A:$A,0)</f>
        <v/>
      </c>
      <c r="AB1011" s="33" t="n"/>
      <c r="AC1011" s="33" t="n">
        <v>1.024541819803324</v>
      </c>
      <c r="AD1011" s="24" t="n"/>
      <c r="AE1011" s="24" t="n">
        <v>5</v>
      </c>
      <c r="AF1011" s="33" t="n"/>
      <c r="AG1011" s="33" t="n"/>
    </row>
    <row r="1012">
      <c r="A1012" s="24" t="inlineStr">
        <is>
          <t>Cardiff|21</t>
        </is>
      </c>
      <c r="B1012" s="24" t="inlineStr">
        <is>
          <t>E1</t>
        </is>
      </c>
      <c r="C1012" s="24" t="inlineStr">
        <is>
          <t>Championship</t>
        </is>
      </c>
      <c r="D1012" s="24" t="inlineStr">
        <is>
          <t>Cardiff</t>
        </is>
      </c>
      <c r="E1012" s="24" t="n">
        <v>21</v>
      </c>
      <c r="F1012" s="24" t="n">
        <v>6</v>
      </c>
      <c r="G1012" s="29" t="n">
        <v>46368.625</v>
      </c>
      <c r="H1012" s="24" t="inlineStr">
        <is>
          <t>Southampton</t>
        </is>
      </c>
      <c r="I1012" s="24" t="inlineStr">
        <is>
          <t>H</t>
        </is>
      </c>
      <c r="J1012" s="24" t="inlineStr">
        <is>
          <t>E1-Cardiff-Southamp</t>
        </is>
      </c>
      <c r="K1012" s="24" t="n">
        <v>5</v>
      </c>
      <c r="L1012" s="11">
        <f>IF(INDEX(Matches!$X:$X,AA1012)=0,"",IF(I1012="H",INDEX(Matches!$H:$H,AA1012),INDEX(Matches!$I:$I,AA1012)))</f>
        <v/>
      </c>
      <c r="M1012" s="11">
        <f>IF(INDEX(Matches!$X:$X,AA1012)=0,"",IF(I1012="H",INDEX(Matches!$I:$I,AA1012),INDEX(Matches!$H:$H,AA1012)))</f>
        <v/>
      </c>
      <c r="N1012" s="11">
        <f>IF(L1012="","",IF(L1012&gt;M1012,"W",IF(L1012=M1012,"D","L")))</f>
        <v/>
      </c>
      <c r="O1012" s="11">
        <f>IF(L1012="","",IF(L1012&gt;M1012,3,IF(L1012=M1012,1,0)))</f>
        <v/>
      </c>
      <c r="P1012" s="31">
        <f>IF(I1012="H",INDEX(Matches!$L:$L,AA1012),INDEX(Matches!$N:$N,AA1012))</f>
        <v/>
      </c>
      <c r="Q1012" s="31">
        <f>INDEX(Matches!$M:$M,AA1012)</f>
        <v/>
      </c>
      <c r="R1012" s="31">
        <f>IF(I1012="H",INDEX(Matches!$N:$N,AA1012),INDEX(Matches!$L:$L,AA1012))</f>
        <v/>
      </c>
      <c r="S1012" s="33">
        <f>IF(I1012="H",INDEX(Matches!$O:$O,AA1012),INDEX(Matches!$P:$P,AA1012))</f>
        <v/>
      </c>
      <c r="T1012" s="33">
        <f>IF(INDEX(Matches!$J:$J,AA1012)="","",IF(I1012="H",INDEX(Matches!$J:$J,AA1012),INDEX(Matches!$K:$K,AA1012)))</f>
        <v/>
      </c>
      <c r="U1012" s="33">
        <f>IF(INDEX(Matches!$K:$K,AA1012)="","",IF(I1012="H",INDEX(Matches!$K:$K,AA1012),INDEX(Matches!$J:$J,AA1012)))</f>
        <v/>
      </c>
      <c r="V1012" s="30">
        <f>IF(T1012="","",T1012-U1012)</f>
        <v/>
      </c>
      <c r="W1012" s="33">
        <f>IF(I1012="H",INDEX(Matches!$T:$T,AA1012),INDEX(Matches!$U:$U,AA1012))</f>
        <v/>
      </c>
      <c r="X1012" s="11">
        <f>INDEX(Matches!$X:$X,AA1012)</f>
        <v/>
      </c>
      <c r="Y1012" s="30">
        <f>IF(O1012="","",O1012-S1012)</f>
        <v/>
      </c>
      <c r="Z1012" s="30">
        <f>IF(W1012="","",W1012-S1012)</f>
        <v/>
      </c>
      <c r="AA1012" s="24">
        <f>MATCH(J1012,Matches!$A:$A,0)</f>
        <v/>
      </c>
      <c r="AB1012" s="33" t="n"/>
      <c r="AC1012" s="33" t="n">
        <v>1.242567771151089</v>
      </c>
      <c r="AD1012" s="24" t="n"/>
      <c r="AE1012" s="24" t="n">
        <v>6</v>
      </c>
      <c r="AF1012" s="33" t="n"/>
      <c r="AG1012" s="33" t="n"/>
    </row>
    <row r="1013">
      <c r="A1013" s="24" t="inlineStr">
        <is>
          <t>Cardiff|22</t>
        </is>
      </c>
      <c r="B1013" s="24" t="inlineStr">
        <is>
          <t>E1</t>
        </is>
      </c>
      <c r="C1013" s="24" t="inlineStr">
        <is>
          <t>Championship</t>
        </is>
      </c>
      <c r="D1013" s="24" t="inlineStr">
        <is>
          <t>Cardiff</t>
        </is>
      </c>
      <c r="E1013" s="24" t="n">
        <v>22</v>
      </c>
      <c r="F1013" s="24" t="n">
        <v>6</v>
      </c>
      <c r="G1013" s="29" t="n">
        <v>46375.52083333334</v>
      </c>
      <c r="H1013" s="24" t="inlineStr">
        <is>
          <t>Bristol City</t>
        </is>
      </c>
      <c r="I1013" s="24" t="inlineStr">
        <is>
          <t>A</t>
        </is>
      </c>
      <c r="J1013" s="24" t="inlineStr">
        <is>
          <t>E1-BristolC-Cardiff</t>
        </is>
      </c>
      <c r="K1013" s="24" t="n">
        <v>14</v>
      </c>
      <c r="L1013" s="11">
        <f>IF(INDEX(Matches!$X:$X,AA1013)=0,"",IF(I1013="H",INDEX(Matches!$H:$H,AA1013),INDEX(Matches!$I:$I,AA1013)))</f>
        <v/>
      </c>
      <c r="M1013" s="11">
        <f>IF(INDEX(Matches!$X:$X,AA1013)=0,"",IF(I1013="H",INDEX(Matches!$I:$I,AA1013),INDEX(Matches!$H:$H,AA1013)))</f>
        <v/>
      </c>
      <c r="N1013" s="11">
        <f>IF(L1013="","",IF(L1013&gt;M1013,"W",IF(L1013=M1013,"D","L")))</f>
        <v/>
      </c>
      <c r="O1013" s="11">
        <f>IF(L1013="","",IF(L1013&gt;M1013,3,IF(L1013=M1013,1,0)))</f>
        <v/>
      </c>
      <c r="P1013" s="31">
        <f>IF(I1013="H",INDEX(Matches!$L:$L,AA1013),INDEX(Matches!$N:$N,AA1013))</f>
        <v/>
      </c>
      <c r="Q1013" s="31">
        <f>INDEX(Matches!$M:$M,AA1013)</f>
        <v/>
      </c>
      <c r="R1013" s="31">
        <f>IF(I1013="H",INDEX(Matches!$N:$N,AA1013),INDEX(Matches!$L:$L,AA1013))</f>
        <v/>
      </c>
      <c r="S1013" s="33">
        <f>IF(I1013="H",INDEX(Matches!$O:$O,AA1013),INDEX(Matches!$P:$P,AA1013))</f>
        <v/>
      </c>
      <c r="T1013" s="33">
        <f>IF(INDEX(Matches!$J:$J,AA1013)="","",IF(I1013="H",INDEX(Matches!$J:$J,AA1013),INDEX(Matches!$K:$K,AA1013)))</f>
        <v/>
      </c>
      <c r="U1013" s="33">
        <f>IF(INDEX(Matches!$K:$K,AA1013)="","",IF(I1013="H",INDEX(Matches!$K:$K,AA1013),INDEX(Matches!$J:$J,AA1013)))</f>
        <v/>
      </c>
      <c r="V1013" s="30">
        <f>IF(T1013="","",T1013-U1013)</f>
        <v/>
      </c>
      <c r="W1013" s="33">
        <f>IF(I1013="H",INDEX(Matches!$T:$T,AA1013),INDEX(Matches!$U:$U,AA1013))</f>
        <v/>
      </c>
      <c r="X1013" s="11">
        <f>INDEX(Matches!$X:$X,AA1013)</f>
        <v/>
      </c>
      <c r="Y1013" s="30">
        <f>IF(O1013="","",O1013-S1013)</f>
        <v/>
      </c>
      <c r="Z1013" s="30">
        <f>IF(W1013="","",W1013-S1013)</f>
        <v/>
      </c>
      <c r="AA1013" s="24">
        <f>MATCH(J1013,Matches!$A:$A,0)</f>
        <v/>
      </c>
      <c r="AB1013" s="33" t="n"/>
      <c r="AC1013" s="33" t="n">
        <v>1.057749012571702</v>
      </c>
      <c r="AD1013" s="24" t="n"/>
      <c r="AE1013" s="24" t="n">
        <v>6</v>
      </c>
      <c r="AF1013" s="33" t="n"/>
      <c r="AG1013" s="33" t="n"/>
    </row>
    <row r="1014">
      <c r="A1014" s="24" t="inlineStr">
        <is>
          <t>Cardiff|23</t>
        </is>
      </c>
      <c r="B1014" s="24" t="inlineStr">
        <is>
          <t>E1</t>
        </is>
      </c>
      <c r="C1014" s="24" t="inlineStr">
        <is>
          <t>Championship</t>
        </is>
      </c>
      <c r="D1014" s="24" t="inlineStr">
        <is>
          <t>Cardiff</t>
        </is>
      </c>
      <c r="E1014" s="24" t="n">
        <v>23</v>
      </c>
      <c r="F1014" s="24" t="n">
        <v>6</v>
      </c>
      <c r="G1014" s="29" t="n">
        <v>46382.625</v>
      </c>
      <c r="H1014" s="24" t="inlineStr">
        <is>
          <t>Millwall</t>
        </is>
      </c>
      <c r="I1014" s="24" t="inlineStr">
        <is>
          <t>H</t>
        </is>
      </c>
      <c r="J1014" s="24" t="inlineStr">
        <is>
          <t>E1-Cardiff-Millwall</t>
        </is>
      </c>
      <c r="K1014" s="24" t="n">
        <v>10</v>
      </c>
      <c r="L1014" s="11">
        <f>IF(INDEX(Matches!$X:$X,AA1014)=0,"",IF(I1014="H",INDEX(Matches!$H:$H,AA1014),INDEX(Matches!$I:$I,AA1014)))</f>
        <v/>
      </c>
      <c r="M1014" s="11">
        <f>IF(INDEX(Matches!$X:$X,AA1014)=0,"",IF(I1014="H",INDEX(Matches!$I:$I,AA1014),INDEX(Matches!$H:$H,AA1014)))</f>
        <v/>
      </c>
      <c r="N1014" s="11">
        <f>IF(L1014="","",IF(L1014&gt;M1014,"W",IF(L1014=M1014,"D","L")))</f>
        <v/>
      </c>
      <c r="O1014" s="11">
        <f>IF(L1014="","",IF(L1014&gt;M1014,3,IF(L1014=M1014,1,0)))</f>
        <v/>
      </c>
      <c r="P1014" s="31">
        <f>IF(I1014="H",INDEX(Matches!$L:$L,AA1014),INDEX(Matches!$N:$N,AA1014))</f>
        <v/>
      </c>
      <c r="Q1014" s="31">
        <f>INDEX(Matches!$M:$M,AA1014)</f>
        <v/>
      </c>
      <c r="R1014" s="31">
        <f>IF(I1014="H",INDEX(Matches!$N:$N,AA1014),INDEX(Matches!$L:$L,AA1014))</f>
        <v/>
      </c>
      <c r="S1014" s="33">
        <f>IF(I1014="H",INDEX(Matches!$O:$O,AA1014),INDEX(Matches!$P:$P,AA1014))</f>
        <v/>
      </c>
      <c r="T1014" s="33">
        <f>IF(INDEX(Matches!$J:$J,AA1014)="","",IF(I1014="H",INDEX(Matches!$J:$J,AA1014),INDEX(Matches!$K:$K,AA1014)))</f>
        <v/>
      </c>
      <c r="U1014" s="33">
        <f>IF(INDEX(Matches!$K:$K,AA1014)="","",IF(I1014="H",INDEX(Matches!$K:$K,AA1014),INDEX(Matches!$J:$J,AA1014)))</f>
        <v/>
      </c>
      <c r="V1014" s="30">
        <f>IF(T1014="","",T1014-U1014)</f>
        <v/>
      </c>
      <c r="W1014" s="33">
        <f>IF(I1014="H",INDEX(Matches!$T:$T,AA1014),INDEX(Matches!$U:$U,AA1014))</f>
        <v/>
      </c>
      <c r="X1014" s="11">
        <f>INDEX(Matches!$X:$X,AA1014)</f>
        <v/>
      </c>
      <c r="Y1014" s="30">
        <f>IF(O1014="","",O1014-S1014)</f>
        <v/>
      </c>
      <c r="Z1014" s="30">
        <f>IF(W1014="","",W1014-S1014)</f>
        <v/>
      </c>
      <c r="AA1014" s="24">
        <f>MATCH(J1014,Matches!$A:$A,0)</f>
        <v/>
      </c>
      <c r="AB1014" s="33" t="n"/>
      <c r="AC1014" s="33" t="n">
        <v>1.273740746885314</v>
      </c>
      <c r="AD1014" s="24" t="n"/>
      <c r="AE1014" s="24" t="n">
        <v>6</v>
      </c>
      <c r="AF1014" s="33" t="n"/>
      <c r="AG1014" s="33" t="n"/>
    </row>
    <row r="1015">
      <c r="A1015" s="24" t="inlineStr">
        <is>
          <t>Cardiff|24</t>
        </is>
      </c>
      <c r="B1015" s="24" t="inlineStr">
        <is>
          <t>E1</t>
        </is>
      </c>
      <c r="C1015" s="24" t="inlineStr">
        <is>
          <t>Championship</t>
        </is>
      </c>
      <c r="D1015" s="24" t="inlineStr">
        <is>
          <t>Cardiff</t>
        </is>
      </c>
      <c r="E1015" s="24" t="n">
        <v>24</v>
      </c>
      <c r="F1015" s="24" t="n">
        <v>6</v>
      </c>
      <c r="G1015" s="29" t="n">
        <v>46385.83333333334</v>
      </c>
      <c r="H1015" s="24" t="inlineStr">
        <is>
          <t>Birmingham</t>
        </is>
      </c>
      <c r="I1015" s="24" t="inlineStr">
        <is>
          <t>A</t>
        </is>
      </c>
      <c r="J1015" s="24" t="inlineStr">
        <is>
          <t>E1-Birmingh-Cardiff</t>
        </is>
      </c>
      <c r="K1015" s="24" t="n">
        <v>6</v>
      </c>
      <c r="L1015" s="11">
        <f>IF(INDEX(Matches!$X:$X,AA1015)=0,"",IF(I1015="H",INDEX(Matches!$H:$H,AA1015),INDEX(Matches!$I:$I,AA1015)))</f>
        <v/>
      </c>
      <c r="M1015" s="11">
        <f>IF(INDEX(Matches!$X:$X,AA1015)=0,"",IF(I1015="H",INDEX(Matches!$I:$I,AA1015),INDEX(Matches!$H:$H,AA1015)))</f>
        <v/>
      </c>
      <c r="N1015" s="11">
        <f>IF(L1015="","",IF(L1015&gt;M1015,"W",IF(L1015=M1015,"D","L")))</f>
        <v/>
      </c>
      <c r="O1015" s="11">
        <f>IF(L1015="","",IF(L1015&gt;M1015,3,IF(L1015=M1015,1,0)))</f>
        <v/>
      </c>
      <c r="P1015" s="31">
        <f>IF(I1015="H",INDEX(Matches!$L:$L,AA1015),INDEX(Matches!$N:$N,AA1015))</f>
        <v/>
      </c>
      <c r="Q1015" s="31">
        <f>INDEX(Matches!$M:$M,AA1015)</f>
        <v/>
      </c>
      <c r="R1015" s="31">
        <f>IF(I1015="H",INDEX(Matches!$N:$N,AA1015),INDEX(Matches!$L:$L,AA1015))</f>
        <v/>
      </c>
      <c r="S1015" s="33">
        <f>IF(I1015="H",INDEX(Matches!$O:$O,AA1015),INDEX(Matches!$P:$P,AA1015))</f>
        <v/>
      </c>
      <c r="T1015" s="33">
        <f>IF(INDEX(Matches!$J:$J,AA1015)="","",IF(I1015="H",INDEX(Matches!$J:$J,AA1015),INDEX(Matches!$K:$K,AA1015)))</f>
        <v/>
      </c>
      <c r="U1015" s="33">
        <f>IF(INDEX(Matches!$K:$K,AA1015)="","",IF(I1015="H",INDEX(Matches!$K:$K,AA1015),INDEX(Matches!$J:$J,AA1015)))</f>
        <v/>
      </c>
      <c r="V1015" s="30">
        <f>IF(T1015="","",T1015-U1015)</f>
        <v/>
      </c>
      <c r="W1015" s="33">
        <f>IF(I1015="H",INDEX(Matches!$T:$T,AA1015),INDEX(Matches!$U:$U,AA1015))</f>
        <v/>
      </c>
      <c r="X1015" s="11">
        <f>INDEX(Matches!$X:$X,AA1015)</f>
        <v/>
      </c>
      <c r="Y1015" s="30">
        <f>IF(O1015="","",O1015-S1015)</f>
        <v/>
      </c>
      <c r="Z1015" s="30">
        <f>IF(W1015="","",W1015-S1015)</f>
        <v/>
      </c>
      <c r="AA1015" s="24">
        <f>MATCH(J1015,Matches!$A:$A,0)</f>
        <v/>
      </c>
      <c r="AB1015" s="33" t="n"/>
      <c r="AC1015" s="33" t="n">
        <v>0.883159283744396</v>
      </c>
      <c r="AD1015" s="24" t="n"/>
      <c r="AE1015" s="24" t="n">
        <v>6</v>
      </c>
      <c r="AF1015" s="33" t="n"/>
      <c r="AG1015" s="33" t="n"/>
    </row>
    <row r="1016">
      <c r="A1016" s="24" t="inlineStr">
        <is>
          <t>Cardiff|25</t>
        </is>
      </c>
      <c r="B1016" s="24" t="inlineStr">
        <is>
          <t>E1</t>
        </is>
      </c>
      <c r="C1016" s="24" t="inlineStr">
        <is>
          <t>Championship</t>
        </is>
      </c>
      <c r="D1016" s="24" t="inlineStr">
        <is>
          <t>Cardiff</t>
        </is>
      </c>
      <c r="E1016" s="24" t="n">
        <v>25</v>
      </c>
      <c r="F1016" s="24" t="n">
        <v>7</v>
      </c>
      <c r="G1016" s="29" t="n">
        <v>46388.625</v>
      </c>
      <c r="H1016" s="24" t="inlineStr">
        <is>
          <t>Southampton</t>
        </is>
      </c>
      <c r="I1016" s="24" t="inlineStr">
        <is>
          <t>A</t>
        </is>
      </c>
      <c r="J1016" s="24" t="inlineStr">
        <is>
          <t>E1-Southamp-Cardiff</t>
        </is>
      </c>
      <c r="K1016" s="24" t="n">
        <v>5</v>
      </c>
      <c r="L1016" s="11">
        <f>IF(INDEX(Matches!$X:$X,AA1016)=0,"",IF(I1016="H",INDEX(Matches!$H:$H,AA1016),INDEX(Matches!$I:$I,AA1016)))</f>
        <v/>
      </c>
      <c r="M1016" s="11">
        <f>IF(INDEX(Matches!$X:$X,AA1016)=0,"",IF(I1016="H",INDEX(Matches!$I:$I,AA1016),INDEX(Matches!$H:$H,AA1016)))</f>
        <v/>
      </c>
      <c r="N1016" s="11">
        <f>IF(L1016="","",IF(L1016&gt;M1016,"W",IF(L1016=M1016,"D","L")))</f>
        <v/>
      </c>
      <c r="O1016" s="11">
        <f>IF(L1016="","",IF(L1016&gt;M1016,3,IF(L1016=M1016,1,0)))</f>
        <v/>
      </c>
      <c r="P1016" s="31">
        <f>IF(I1016="H",INDEX(Matches!$L:$L,AA1016),INDEX(Matches!$N:$N,AA1016))</f>
        <v/>
      </c>
      <c r="Q1016" s="31">
        <f>INDEX(Matches!$M:$M,AA1016)</f>
        <v/>
      </c>
      <c r="R1016" s="31">
        <f>IF(I1016="H",INDEX(Matches!$N:$N,AA1016),INDEX(Matches!$L:$L,AA1016))</f>
        <v/>
      </c>
      <c r="S1016" s="33">
        <f>IF(I1016="H",INDEX(Matches!$O:$O,AA1016),INDEX(Matches!$P:$P,AA1016))</f>
        <v/>
      </c>
      <c r="T1016" s="33">
        <f>IF(INDEX(Matches!$J:$J,AA1016)="","",IF(I1016="H",INDEX(Matches!$J:$J,AA1016),INDEX(Matches!$K:$K,AA1016)))</f>
        <v/>
      </c>
      <c r="U1016" s="33">
        <f>IF(INDEX(Matches!$K:$K,AA1016)="","",IF(I1016="H",INDEX(Matches!$K:$K,AA1016),INDEX(Matches!$J:$J,AA1016)))</f>
        <v/>
      </c>
      <c r="V1016" s="30">
        <f>IF(T1016="","",T1016-U1016)</f>
        <v/>
      </c>
      <c r="W1016" s="33">
        <f>IF(I1016="H",INDEX(Matches!$T:$T,AA1016),INDEX(Matches!$U:$U,AA1016))</f>
        <v/>
      </c>
      <c r="X1016" s="11">
        <f>INDEX(Matches!$X:$X,AA1016)</f>
        <v/>
      </c>
      <c r="Y1016" s="30">
        <f>IF(O1016="","",O1016-S1016)</f>
        <v/>
      </c>
      <c r="Z1016" s="30">
        <f>IF(W1016="","",W1016-S1016)</f>
        <v/>
      </c>
      <c r="AA1016" s="24">
        <f>MATCH(J1016,Matches!$A:$A,0)</f>
        <v/>
      </c>
      <c r="AB1016" s="33" t="n"/>
      <c r="AC1016" s="33" t="n">
        <v>0.9034672361145368</v>
      </c>
      <c r="AD1016" s="24" t="n"/>
      <c r="AE1016" s="24" t="n">
        <v>7</v>
      </c>
      <c r="AF1016" s="33" t="n"/>
      <c r="AG1016" s="33" t="n"/>
    </row>
    <row r="1017">
      <c r="A1017" s="24" t="inlineStr">
        <is>
          <t>Cardiff|26</t>
        </is>
      </c>
      <c r="B1017" s="24" t="inlineStr">
        <is>
          <t>E1</t>
        </is>
      </c>
      <c r="C1017" s="24" t="inlineStr">
        <is>
          <t>Championship</t>
        </is>
      </c>
      <c r="D1017" s="24" t="inlineStr">
        <is>
          <t>Cardiff</t>
        </is>
      </c>
      <c r="E1017" s="24" t="n">
        <v>26</v>
      </c>
      <c r="F1017" s="24" t="n">
        <v>7</v>
      </c>
      <c r="G1017" s="29" t="n">
        <v>46403.625</v>
      </c>
      <c r="H1017" s="24" t="inlineStr">
        <is>
          <t>Middlesbrough</t>
        </is>
      </c>
      <c r="I1017" s="24" t="inlineStr">
        <is>
          <t>H</t>
        </is>
      </c>
      <c r="J1017" s="24" t="inlineStr">
        <is>
          <t>E1-Cardiff-Middlesb</t>
        </is>
      </c>
      <c r="K1017" s="24" t="n">
        <v>3</v>
      </c>
      <c r="L1017" s="11">
        <f>IF(INDEX(Matches!$X:$X,AA1017)=0,"",IF(I1017="H",INDEX(Matches!$H:$H,AA1017),INDEX(Matches!$I:$I,AA1017)))</f>
        <v/>
      </c>
      <c r="M1017" s="11">
        <f>IF(INDEX(Matches!$X:$X,AA1017)=0,"",IF(I1017="H",INDEX(Matches!$I:$I,AA1017),INDEX(Matches!$H:$H,AA1017)))</f>
        <v/>
      </c>
      <c r="N1017" s="11">
        <f>IF(L1017="","",IF(L1017&gt;M1017,"W",IF(L1017=M1017,"D","L")))</f>
        <v/>
      </c>
      <c r="O1017" s="11">
        <f>IF(L1017="","",IF(L1017&gt;M1017,3,IF(L1017=M1017,1,0)))</f>
        <v/>
      </c>
      <c r="P1017" s="31">
        <f>IF(I1017="H",INDEX(Matches!$L:$L,AA1017),INDEX(Matches!$N:$N,AA1017))</f>
        <v/>
      </c>
      <c r="Q1017" s="31">
        <f>INDEX(Matches!$M:$M,AA1017)</f>
        <v/>
      </c>
      <c r="R1017" s="31">
        <f>IF(I1017="H",INDEX(Matches!$N:$N,AA1017),INDEX(Matches!$L:$L,AA1017))</f>
        <v/>
      </c>
      <c r="S1017" s="33">
        <f>IF(I1017="H",INDEX(Matches!$O:$O,AA1017),INDEX(Matches!$P:$P,AA1017))</f>
        <v/>
      </c>
      <c r="T1017" s="33">
        <f>IF(INDEX(Matches!$J:$J,AA1017)="","",IF(I1017="H",INDEX(Matches!$J:$J,AA1017),INDEX(Matches!$K:$K,AA1017)))</f>
        <v/>
      </c>
      <c r="U1017" s="33">
        <f>IF(INDEX(Matches!$K:$K,AA1017)="","",IF(I1017="H",INDEX(Matches!$K:$K,AA1017),INDEX(Matches!$J:$J,AA1017)))</f>
        <v/>
      </c>
      <c r="V1017" s="30">
        <f>IF(T1017="","",T1017-U1017)</f>
        <v/>
      </c>
      <c r="W1017" s="33">
        <f>IF(I1017="H",INDEX(Matches!$T:$T,AA1017),INDEX(Matches!$U:$U,AA1017))</f>
        <v/>
      </c>
      <c r="X1017" s="11">
        <f>INDEX(Matches!$X:$X,AA1017)</f>
        <v/>
      </c>
      <c r="Y1017" s="30">
        <f>IF(O1017="","",O1017-S1017)</f>
        <v/>
      </c>
      <c r="Z1017" s="30">
        <f>IF(W1017="","",W1017-S1017)</f>
        <v/>
      </c>
      <c r="AA1017" s="24">
        <f>MATCH(J1017,Matches!$A:$A,0)</f>
        <v/>
      </c>
      <c r="AB1017" s="33" t="n"/>
      <c r="AC1017" s="33" t="n">
        <v>1.147667958117807</v>
      </c>
      <c r="AD1017" s="24" t="n"/>
      <c r="AE1017" s="24" t="n">
        <v>7</v>
      </c>
      <c r="AF1017" s="33" t="n"/>
      <c r="AG1017" s="33" t="n"/>
    </row>
    <row r="1018">
      <c r="A1018" s="24" t="inlineStr">
        <is>
          <t>Cardiff|27</t>
        </is>
      </c>
      <c r="B1018" s="24" t="inlineStr">
        <is>
          <t>E1</t>
        </is>
      </c>
      <c r="C1018" s="24" t="inlineStr">
        <is>
          <t>Championship</t>
        </is>
      </c>
      <c r="D1018" s="24" t="inlineStr">
        <is>
          <t>Cardiff</t>
        </is>
      </c>
      <c r="E1018" s="24" t="n">
        <v>27</v>
      </c>
      <c r="F1018" s="24" t="n">
        <v>7</v>
      </c>
      <c r="G1018" s="29" t="n">
        <v>46410.625</v>
      </c>
      <c r="H1018" s="24" t="inlineStr">
        <is>
          <t>Wolves</t>
        </is>
      </c>
      <c r="I1018" s="24" t="inlineStr">
        <is>
          <t>H</t>
        </is>
      </c>
      <c r="J1018" s="24" t="inlineStr">
        <is>
          <t>E1-Cardiff-Wolves</t>
        </is>
      </c>
      <c r="K1018" s="24" t="n">
        <v>2</v>
      </c>
      <c r="L1018" s="11">
        <f>IF(INDEX(Matches!$X:$X,AA1018)=0,"",IF(I1018="H",INDEX(Matches!$H:$H,AA1018),INDEX(Matches!$I:$I,AA1018)))</f>
        <v/>
      </c>
      <c r="M1018" s="11">
        <f>IF(INDEX(Matches!$X:$X,AA1018)=0,"",IF(I1018="H",INDEX(Matches!$I:$I,AA1018),INDEX(Matches!$H:$H,AA1018)))</f>
        <v/>
      </c>
      <c r="N1018" s="11">
        <f>IF(L1018="","",IF(L1018&gt;M1018,"W",IF(L1018=M1018,"D","L")))</f>
        <v/>
      </c>
      <c r="O1018" s="11">
        <f>IF(L1018="","",IF(L1018&gt;M1018,3,IF(L1018=M1018,1,0)))</f>
        <v/>
      </c>
      <c r="P1018" s="31">
        <f>IF(I1018="H",INDEX(Matches!$L:$L,AA1018),INDEX(Matches!$N:$N,AA1018))</f>
        <v/>
      </c>
      <c r="Q1018" s="31">
        <f>INDEX(Matches!$M:$M,AA1018)</f>
        <v/>
      </c>
      <c r="R1018" s="31">
        <f>IF(I1018="H",INDEX(Matches!$N:$N,AA1018),INDEX(Matches!$L:$L,AA1018))</f>
        <v/>
      </c>
      <c r="S1018" s="33">
        <f>IF(I1018="H",INDEX(Matches!$O:$O,AA1018),INDEX(Matches!$P:$P,AA1018))</f>
        <v/>
      </c>
      <c r="T1018" s="33">
        <f>IF(INDEX(Matches!$J:$J,AA1018)="","",IF(I1018="H",INDEX(Matches!$J:$J,AA1018),INDEX(Matches!$K:$K,AA1018)))</f>
        <v/>
      </c>
      <c r="U1018" s="33">
        <f>IF(INDEX(Matches!$K:$K,AA1018)="","",IF(I1018="H",INDEX(Matches!$K:$K,AA1018),INDEX(Matches!$J:$J,AA1018)))</f>
        <v/>
      </c>
      <c r="V1018" s="30">
        <f>IF(T1018="","",T1018-U1018)</f>
        <v/>
      </c>
      <c r="W1018" s="33">
        <f>IF(I1018="H",INDEX(Matches!$T:$T,AA1018),INDEX(Matches!$U:$U,AA1018))</f>
        <v/>
      </c>
      <c r="X1018" s="11">
        <f>INDEX(Matches!$X:$X,AA1018)</f>
        <v/>
      </c>
      <c r="Y1018" s="30">
        <f>IF(O1018="","",O1018-S1018)</f>
        <v/>
      </c>
      <c r="Z1018" s="30">
        <f>IF(W1018="","",W1018-S1018)</f>
        <v/>
      </c>
      <c r="AA1018" s="24">
        <f>MATCH(J1018,Matches!$A:$A,0)</f>
        <v/>
      </c>
      <c r="AB1018" s="33" t="n"/>
      <c r="AC1018" s="33" t="n">
        <v>1.064211862204287</v>
      </c>
      <c r="AD1018" s="24" t="n"/>
      <c r="AE1018" s="24" t="n">
        <v>7</v>
      </c>
      <c r="AF1018" s="33" t="n"/>
      <c r="AG1018" s="33" t="n"/>
    </row>
    <row r="1019">
      <c r="A1019" s="24" t="inlineStr">
        <is>
          <t>Cardiff|28</t>
        </is>
      </c>
      <c r="B1019" s="24" t="inlineStr">
        <is>
          <t>E1</t>
        </is>
      </c>
      <c r="C1019" s="24" t="inlineStr">
        <is>
          <t>Championship</t>
        </is>
      </c>
      <c r="D1019" s="24" t="inlineStr">
        <is>
          <t>Cardiff</t>
        </is>
      </c>
      <c r="E1019" s="24" t="n">
        <v>28</v>
      </c>
      <c r="F1019" s="24" t="n">
        <v>7</v>
      </c>
      <c r="G1019" s="29" t="n">
        <v>46414.82291666666</v>
      </c>
      <c r="H1019" s="24" t="inlineStr">
        <is>
          <t>West Ham</t>
        </is>
      </c>
      <c r="I1019" s="24" t="inlineStr">
        <is>
          <t>A</t>
        </is>
      </c>
      <c r="J1019" s="24" t="inlineStr">
        <is>
          <t>E1-WestHam-Cardiff</t>
        </is>
      </c>
      <c r="K1019" s="24" t="n">
        <v>1</v>
      </c>
      <c r="L1019" s="11">
        <f>IF(INDEX(Matches!$X:$X,AA1019)=0,"",IF(I1019="H",INDEX(Matches!$H:$H,AA1019),INDEX(Matches!$I:$I,AA1019)))</f>
        <v/>
      </c>
      <c r="M1019" s="11">
        <f>IF(INDEX(Matches!$X:$X,AA1019)=0,"",IF(I1019="H",INDEX(Matches!$I:$I,AA1019),INDEX(Matches!$H:$H,AA1019)))</f>
        <v/>
      </c>
      <c r="N1019" s="11">
        <f>IF(L1019="","",IF(L1019&gt;M1019,"W",IF(L1019=M1019,"D","L")))</f>
        <v/>
      </c>
      <c r="O1019" s="11">
        <f>IF(L1019="","",IF(L1019&gt;M1019,3,IF(L1019=M1019,1,0)))</f>
        <v/>
      </c>
      <c r="P1019" s="31">
        <f>IF(I1019="H",INDEX(Matches!$L:$L,AA1019),INDEX(Matches!$N:$N,AA1019))</f>
        <v/>
      </c>
      <c r="Q1019" s="31">
        <f>INDEX(Matches!$M:$M,AA1019)</f>
        <v/>
      </c>
      <c r="R1019" s="31">
        <f>IF(I1019="H",INDEX(Matches!$N:$N,AA1019),INDEX(Matches!$L:$L,AA1019))</f>
        <v/>
      </c>
      <c r="S1019" s="33">
        <f>IF(I1019="H",INDEX(Matches!$O:$O,AA1019),INDEX(Matches!$P:$P,AA1019))</f>
        <v/>
      </c>
      <c r="T1019" s="33">
        <f>IF(INDEX(Matches!$J:$J,AA1019)="","",IF(I1019="H",INDEX(Matches!$J:$J,AA1019),INDEX(Matches!$K:$K,AA1019)))</f>
        <v/>
      </c>
      <c r="U1019" s="33">
        <f>IF(INDEX(Matches!$K:$K,AA1019)="","",IF(I1019="H",INDEX(Matches!$K:$K,AA1019),INDEX(Matches!$J:$J,AA1019)))</f>
        <v/>
      </c>
      <c r="V1019" s="30">
        <f>IF(T1019="","",T1019-U1019)</f>
        <v/>
      </c>
      <c r="W1019" s="33">
        <f>IF(I1019="H",INDEX(Matches!$T:$T,AA1019),INDEX(Matches!$U:$U,AA1019))</f>
        <v/>
      </c>
      <c r="X1019" s="11">
        <f>INDEX(Matches!$X:$X,AA1019)</f>
        <v/>
      </c>
      <c r="Y1019" s="30">
        <f>IF(O1019="","",O1019-S1019)</f>
        <v/>
      </c>
      <c r="Z1019" s="30">
        <f>IF(W1019="","",W1019-S1019)</f>
        <v/>
      </c>
      <c r="AA1019" s="24">
        <f>MATCH(J1019,Matches!$A:$A,0)</f>
        <v/>
      </c>
      <c r="AB1019" s="33" t="n"/>
      <c r="AC1019" s="33" t="n">
        <v>0.5847731187795098</v>
      </c>
      <c r="AD1019" s="24" t="n"/>
      <c r="AE1019" s="24" t="n">
        <v>7</v>
      </c>
      <c r="AF1019" s="33" t="n"/>
      <c r="AG1019" s="33" t="n"/>
    </row>
    <row r="1020">
      <c r="A1020" s="24" t="inlineStr">
        <is>
          <t>Cardiff|29</t>
        </is>
      </c>
      <c r="B1020" s="24" t="inlineStr">
        <is>
          <t>E1</t>
        </is>
      </c>
      <c r="C1020" s="24" t="inlineStr">
        <is>
          <t>Championship</t>
        </is>
      </c>
      <c r="D1020" s="24" t="inlineStr">
        <is>
          <t>Cardiff</t>
        </is>
      </c>
      <c r="E1020" s="24" t="n">
        <v>29</v>
      </c>
      <c r="F1020" s="24" t="n">
        <v>8</v>
      </c>
      <c r="G1020" s="29" t="n">
        <v>46417.625</v>
      </c>
      <c r="H1020" s="24" t="inlineStr">
        <is>
          <t>Burnley</t>
        </is>
      </c>
      <c r="I1020" s="24" t="inlineStr">
        <is>
          <t>A</t>
        </is>
      </c>
      <c r="J1020" s="24" t="inlineStr">
        <is>
          <t>E1-Burnley-Cardiff</t>
        </is>
      </c>
      <c r="K1020" s="24" t="n">
        <v>4</v>
      </c>
      <c r="L1020" s="11">
        <f>IF(INDEX(Matches!$X:$X,AA1020)=0,"",IF(I1020="H",INDEX(Matches!$H:$H,AA1020),INDEX(Matches!$I:$I,AA1020)))</f>
        <v/>
      </c>
      <c r="M1020" s="11">
        <f>IF(INDEX(Matches!$X:$X,AA1020)=0,"",IF(I1020="H",INDEX(Matches!$I:$I,AA1020),INDEX(Matches!$H:$H,AA1020)))</f>
        <v/>
      </c>
      <c r="N1020" s="11">
        <f>IF(L1020="","",IF(L1020&gt;M1020,"W",IF(L1020=M1020,"D","L")))</f>
        <v/>
      </c>
      <c r="O1020" s="11">
        <f>IF(L1020="","",IF(L1020&gt;M1020,3,IF(L1020=M1020,1,0)))</f>
        <v/>
      </c>
      <c r="P1020" s="31">
        <f>IF(I1020="H",INDEX(Matches!$L:$L,AA1020),INDEX(Matches!$N:$N,AA1020))</f>
        <v/>
      </c>
      <c r="Q1020" s="31">
        <f>INDEX(Matches!$M:$M,AA1020)</f>
        <v/>
      </c>
      <c r="R1020" s="31">
        <f>IF(I1020="H",INDEX(Matches!$N:$N,AA1020),INDEX(Matches!$L:$L,AA1020))</f>
        <v/>
      </c>
      <c r="S1020" s="33">
        <f>IF(I1020="H",INDEX(Matches!$O:$O,AA1020),INDEX(Matches!$P:$P,AA1020))</f>
        <v/>
      </c>
      <c r="T1020" s="33">
        <f>IF(INDEX(Matches!$J:$J,AA1020)="","",IF(I1020="H",INDEX(Matches!$J:$J,AA1020),INDEX(Matches!$K:$K,AA1020)))</f>
        <v/>
      </c>
      <c r="U1020" s="33">
        <f>IF(INDEX(Matches!$K:$K,AA1020)="","",IF(I1020="H",INDEX(Matches!$K:$K,AA1020),INDEX(Matches!$J:$J,AA1020)))</f>
        <v/>
      </c>
      <c r="V1020" s="30">
        <f>IF(T1020="","",T1020-U1020)</f>
        <v/>
      </c>
      <c r="W1020" s="33">
        <f>IF(I1020="H",INDEX(Matches!$T:$T,AA1020),INDEX(Matches!$U:$U,AA1020))</f>
        <v/>
      </c>
      <c r="X1020" s="11">
        <f>INDEX(Matches!$X:$X,AA1020)</f>
        <v/>
      </c>
      <c r="Y1020" s="30">
        <f>IF(O1020="","",O1020-S1020)</f>
        <v/>
      </c>
      <c r="Z1020" s="30">
        <f>IF(W1020="","",W1020-S1020)</f>
        <v/>
      </c>
      <c r="AA1020" s="24">
        <f>MATCH(J1020,Matches!$A:$A,0)</f>
        <v/>
      </c>
      <c r="AB1020" s="33" t="n"/>
      <c r="AC1020" s="33" t="n">
        <v>0.9142963785392589</v>
      </c>
      <c r="AD1020" s="24" t="n"/>
      <c r="AE1020" s="24" t="n">
        <v>8</v>
      </c>
      <c r="AF1020" s="33" t="n"/>
      <c r="AG1020" s="33" t="n"/>
    </row>
    <row r="1021">
      <c r="A1021" s="24" t="inlineStr">
        <is>
          <t>Cardiff|30</t>
        </is>
      </c>
      <c r="B1021" s="24" t="inlineStr">
        <is>
          <t>E1</t>
        </is>
      </c>
      <c r="C1021" s="24" t="inlineStr">
        <is>
          <t>Championship</t>
        </is>
      </c>
      <c r="D1021" s="24" t="inlineStr">
        <is>
          <t>Cardiff</t>
        </is>
      </c>
      <c r="E1021" s="24" t="n">
        <v>30</v>
      </c>
      <c r="F1021" s="24" t="n">
        <v>8</v>
      </c>
      <c r="G1021" s="29" t="n">
        <v>46424.625</v>
      </c>
      <c r="H1021" s="24" t="inlineStr">
        <is>
          <t>Norwich</t>
        </is>
      </c>
      <c r="I1021" s="24" t="inlineStr">
        <is>
          <t>H</t>
        </is>
      </c>
      <c r="J1021" s="24" t="inlineStr">
        <is>
          <t>E1-Cardiff-Norwich</t>
        </is>
      </c>
      <c r="K1021" s="24" t="n">
        <v>7</v>
      </c>
      <c r="L1021" s="11">
        <f>IF(INDEX(Matches!$X:$X,AA1021)=0,"",IF(I1021="H",INDEX(Matches!$H:$H,AA1021),INDEX(Matches!$I:$I,AA1021)))</f>
        <v/>
      </c>
      <c r="M1021" s="11">
        <f>IF(INDEX(Matches!$X:$X,AA1021)=0,"",IF(I1021="H",INDEX(Matches!$I:$I,AA1021),INDEX(Matches!$H:$H,AA1021)))</f>
        <v/>
      </c>
      <c r="N1021" s="11">
        <f>IF(L1021="","",IF(L1021&gt;M1021,"W",IF(L1021=M1021,"D","L")))</f>
        <v/>
      </c>
      <c r="O1021" s="11">
        <f>IF(L1021="","",IF(L1021&gt;M1021,3,IF(L1021=M1021,1,0)))</f>
        <v/>
      </c>
      <c r="P1021" s="31">
        <f>IF(I1021="H",INDEX(Matches!$L:$L,AA1021),INDEX(Matches!$N:$N,AA1021))</f>
        <v/>
      </c>
      <c r="Q1021" s="31">
        <f>INDEX(Matches!$M:$M,AA1021)</f>
        <v/>
      </c>
      <c r="R1021" s="31">
        <f>IF(I1021="H",INDEX(Matches!$N:$N,AA1021),INDEX(Matches!$L:$L,AA1021))</f>
        <v/>
      </c>
      <c r="S1021" s="33">
        <f>IF(I1021="H",INDEX(Matches!$O:$O,AA1021),INDEX(Matches!$P:$P,AA1021))</f>
        <v/>
      </c>
      <c r="T1021" s="33">
        <f>IF(INDEX(Matches!$J:$J,AA1021)="","",IF(I1021="H",INDEX(Matches!$J:$J,AA1021),INDEX(Matches!$K:$K,AA1021)))</f>
        <v/>
      </c>
      <c r="U1021" s="33">
        <f>IF(INDEX(Matches!$K:$K,AA1021)="","",IF(I1021="H",INDEX(Matches!$K:$K,AA1021),INDEX(Matches!$J:$J,AA1021)))</f>
        <v/>
      </c>
      <c r="V1021" s="30">
        <f>IF(T1021="","",T1021-U1021)</f>
        <v/>
      </c>
      <c r="W1021" s="33">
        <f>IF(I1021="H",INDEX(Matches!$T:$T,AA1021),INDEX(Matches!$U:$U,AA1021))</f>
        <v/>
      </c>
      <c r="X1021" s="11">
        <f>INDEX(Matches!$X:$X,AA1021)</f>
        <v/>
      </c>
      <c r="Y1021" s="30">
        <f>IF(O1021="","",O1021-S1021)</f>
        <v/>
      </c>
      <c r="Z1021" s="30">
        <f>IF(W1021="","",W1021-S1021)</f>
        <v/>
      </c>
      <c r="AA1021" s="24">
        <f>MATCH(J1021,Matches!$A:$A,0)</f>
        <v/>
      </c>
      <c r="AB1021" s="33" t="n"/>
      <c r="AC1021" s="33" t="n">
        <v>1.323238081731144</v>
      </c>
      <c r="AD1021" s="24" t="n"/>
      <c r="AE1021" s="24" t="n">
        <v>8</v>
      </c>
      <c r="AF1021" s="33" t="n"/>
      <c r="AG1021" s="33" t="n"/>
    </row>
    <row r="1022">
      <c r="A1022" s="24" t="inlineStr">
        <is>
          <t>Cardiff|31</t>
        </is>
      </c>
      <c r="B1022" s="24" t="inlineStr">
        <is>
          <t>E1</t>
        </is>
      </c>
      <c r="C1022" s="24" t="inlineStr">
        <is>
          <t>Championship</t>
        </is>
      </c>
      <c r="D1022" s="24" t="inlineStr">
        <is>
          <t>Cardiff</t>
        </is>
      </c>
      <c r="E1022" s="24" t="n">
        <v>31</v>
      </c>
      <c r="F1022" s="24" t="n">
        <v>8</v>
      </c>
      <c r="G1022" s="29" t="n">
        <v>46431.625</v>
      </c>
      <c r="H1022" s="24" t="inlineStr">
        <is>
          <t>Bolton</t>
        </is>
      </c>
      <c r="I1022" s="24" t="inlineStr">
        <is>
          <t>H</t>
        </is>
      </c>
      <c r="J1022" s="24" t="inlineStr">
        <is>
          <t>E1-Cardiff-Bolton</t>
        </is>
      </c>
      <c r="K1022" s="24" t="n">
        <v>22</v>
      </c>
      <c r="L1022" s="11">
        <f>IF(INDEX(Matches!$X:$X,AA1022)=0,"",IF(I1022="H",INDEX(Matches!$H:$H,AA1022),INDEX(Matches!$I:$I,AA1022)))</f>
        <v/>
      </c>
      <c r="M1022" s="11">
        <f>IF(INDEX(Matches!$X:$X,AA1022)=0,"",IF(I1022="H",INDEX(Matches!$I:$I,AA1022),INDEX(Matches!$H:$H,AA1022)))</f>
        <v/>
      </c>
      <c r="N1022" s="11">
        <f>IF(L1022="","",IF(L1022&gt;M1022,"W",IF(L1022=M1022,"D","L")))</f>
        <v/>
      </c>
      <c r="O1022" s="11">
        <f>IF(L1022="","",IF(L1022&gt;M1022,3,IF(L1022=M1022,1,0)))</f>
        <v/>
      </c>
      <c r="P1022" s="31">
        <f>IF(I1022="H",INDEX(Matches!$L:$L,AA1022),INDEX(Matches!$N:$N,AA1022))</f>
        <v/>
      </c>
      <c r="Q1022" s="31">
        <f>INDEX(Matches!$M:$M,AA1022)</f>
        <v/>
      </c>
      <c r="R1022" s="31">
        <f>IF(I1022="H",INDEX(Matches!$N:$N,AA1022),INDEX(Matches!$L:$L,AA1022))</f>
        <v/>
      </c>
      <c r="S1022" s="33">
        <f>IF(I1022="H",INDEX(Matches!$O:$O,AA1022),INDEX(Matches!$P:$P,AA1022))</f>
        <v/>
      </c>
      <c r="T1022" s="33">
        <f>IF(INDEX(Matches!$J:$J,AA1022)="","",IF(I1022="H",INDEX(Matches!$J:$J,AA1022),INDEX(Matches!$K:$K,AA1022)))</f>
        <v/>
      </c>
      <c r="U1022" s="33">
        <f>IF(INDEX(Matches!$K:$K,AA1022)="","",IF(I1022="H",INDEX(Matches!$K:$K,AA1022),INDEX(Matches!$J:$J,AA1022)))</f>
        <v/>
      </c>
      <c r="V1022" s="30">
        <f>IF(T1022="","",T1022-U1022)</f>
        <v/>
      </c>
      <c r="W1022" s="33">
        <f>IF(I1022="H",INDEX(Matches!$T:$T,AA1022),INDEX(Matches!$U:$U,AA1022))</f>
        <v/>
      </c>
      <c r="X1022" s="11">
        <f>INDEX(Matches!$X:$X,AA1022)</f>
        <v/>
      </c>
      <c r="Y1022" s="30">
        <f>IF(O1022="","",O1022-S1022)</f>
        <v/>
      </c>
      <c r="Z1022" s="30">
        <f>IF(W1022="","",W1022-S1022)</f>
        <v/>
      </c>
      <c r="AA1022" s="24">
        <f>MATCH(J1022,Matches!$A:$A,0)</f>
        <v/>
      </c>
      <c r="AB1022" s="33" t="n"/>
      <c r="AC1022" s="33" t="n">
        <v>1.618235426112249</v>
      </c>
      <c r="AD1022" s="24" t="n"/>
      <c r="AE1022" s="24" t="n">
        <v>8</v>
      </c>
      <c r="AF1022" s="33" t="n"/>
      <c r="AG1022" s="33" t="n"/>
    </row>
    <row r="1023">
      <c r="A1023" s="24" t="inlineStr">
        <is>
          <t>Cardiff|32</t>
        </is>
      </c>
      <c r="B1023" s="24" t="inlineStr">
        <is>
          <t>E1</t>
        </is>
      </c>
      <c r="C1023" s="24" t="inlineStr">
        <is>
          <t>Championship</t>
        </is>
      </c>
      <c r="D1023" s="24" t="inlineStr">
        <is>
          <t>Cardiff</t>
        </is>
      </c>
      <c r="E1023" s="24" t="n">
        <v>32</v>
      </c>
      <c r="F1023" s="24" t="n">
        <v>8</v>
      </c>
      <c r="G1023" s="29" t="n">
        <v>46434.82291666666</v>
      </c>
      <c r="H1023" s="24" t="inlineStr">
        <is>
          <t>Watford</t>
        </is>
      </c>
      <c r="I1023" s="24" t="inlineStr">
        <is>
          <t>A</t>
        </is>
      </c>
      <c r="J1023" s="24" t="inlineStr">
        <is>
          <t>E1-Watford-Cardiff</t>
        </is>
      </c>
      <c r="K1023" s="24" t="n">
        <v>16</v>
      </c>
      <c r="L1023" s="11">
        <f>IF(INDEX(Matches!$X:$X,AA1023)=0,"",IF(I1023="H",INDEX(Matches!$H:$H,AA1023),INDEX(Matches!$I:$I,AA1023)))</f>
        <v/>
      </c>
      <c r="M1023" s="11">
        <f>IF(INDEX(Matches!$X:$X,AA1023)=0,"",IF(I1023="H",INDEX(Matches!$I:$I,AA1023),INDEX(Matches!$H:$H,AA1023)))</f>
        <v/>
      </c>
      <c r="N1023" s="11">
        <f>IF(L1023="","",IF(L1023&gt;M1023,"W",IF(L1023=M1023,"D","L")))</f>
        <v/>
      </c>
      <c r="O1023" s="11">
        <f>IF(L1023="","",IF(L1023&gt;M1023,3,IF(L1023=M1023,1,0)))</f>
        <v/>
      </c>
      <c r="P1023" s="31">
        <f>IF(I1023="H",INDEX(Matches!$L:$L,AA1023),INDEX(Matches!$N:$N,AA1023))</f>
        <v/>
      </c>
      <c r="Q1023" s="31">
        <f>INDEX(Matches!$M:$M,AA1023)</f>
        <v/>
      </c>
      <c r="R1023" s="31">
        <f>IF(I1023="H",INDEX(Matches!$N:$N,AA1023),INDEX(Matches!$L:$L,AA1023))</f>
        <v/>
      </c>
      <c r="S1023" s="33">
        <f>IF(I1023="H",INDEX(Matches!$O:$O,AA1023),INDEX(Matches!$P:$P,AA1023))</f>
        <v/>
      </c>
      <c r="T1023" s="33">
        <f>IF(INDEX(Matches!$J:$J,AA1023)="","",IF(I1023="H",INDEX(Matches!$J:$J,AA1023),INDEX(Matches!$K:$K,AA1023)))</f>
        <v/>
      </c>
      <c r="U1023" s="33">
        <f>IF(INDEX(Matches!$K:$K,AA1023)="","",IF(I1023="H",INDEX(Matches!$K:$K,AA1023),INDEX(Matches!$J:$J,AA1023)))</f>
        <v/>
      </c>
      <c r="V1023" s="30">
        <f>IF(T1023="","",T1023-U1023)</f>
        <v/>
      </c>
      <c r="W1023" s="33">
        <f>IF(I1023="H",INDEX(Matches!$T:$T,AA1023),INDEX(Matches!$U:$U,AA1023))</f>
        <v/>
      </c>
      <c r="X1023" s="11">
        <f>INDEX(Matches!$X:$X,AA1023)</f>
        <v/>
      </c>
      <c r="Y1023" s="30">
        <f>IF(O1023="","",O1023-S1023)</f>
        <v/>
      </c>
      <c r="Z1023" s="30">
        <f>IF(W1023="","",W1023-S1023)</f>
        <v/>
      </c>
      <c r="AA1023" s="24">
        <f>MATCH(J1023,Matches!$A:$A,0)</f>
        <v/>
      </c>
      <c r="AB1023" s="33" t="n"/>
      <c r="AC1023" s="33" t="n">
        <v>1.166109227560964</v>
      </c>
      <c r="AD1023" s="24" t="n"/>
      <c r="AE1023" s="24" t="n">
        <v>8</v>
      </c>
      <c r="AF1023" s="33" t="n"/>
      <c r="AG1023" s="33" t="n"/>
    </row>
    <row r="1024">
      <c r="A1024" s="24" t="inlineStr">
        <is>
          <t>Cardiff|33</t>
        </is>
      </c>
      <c r="B1024" s="24" t="inlineStr">
        <is>
          <t>E1</t>
        </is>
      </c>
      <c r="C1024" s="24" t="inlineStr">
        <is>
          <t>Championship</t>
        </is>
      </c>
      <c r="D1024" s="24" t="inlineStr">
        <is>
          <t>Cardiff</t>
        </is>
      </c>
      <c r="E1024" s="24" t="n">
        <v>33</v>
      </c>
      <c r="F1024" s="24" t="n">
        <v>9</v>
      </c>
      <c r="G1024" s="29" t="n">
        <v>46438.625</v>
      </c>
      <c r="H1024" s="24" t="inlineStr">
        <is>
          <t>Charlton</t>
        </is>
      </c>
      <c r="I1024" s="24" t="inlineStr">
        <is>
          <t>A</t>
        </is>
      </c>
      <c r="J1024" s="24" t="inlineStr">
        <is>
          <t>E1-Charlton-Cardiff</t>
        </is>
      </c>
      <c r="K1024" s="24" t="n">
        <v>23</v>
      </c>
      <c r="L1024" s="11">
        <f>IF(INDEX(Matches!$X:$X,AA1024)=0,"",IF(I1024="H",INDEX(Matches!$H:$H,AA1024),INDEX(Matches!$I:$I,AA1024)))</f>
        <v/>
      </c>
      <c r="M1024" s="11">
        <f>IF(INDEX(Matches!$X:$X,AA1024)=0,"",IF(I1024="H",INDEX(Matches!$I:$I,AA1024),INDEX(Matches!$H:$H,AA1024)))</f>
        <v/>
      </c>
      <c r="N1024" s="11">
        <f>IF(L1024="","",IF(L1024&gt;M1024,"W",IF(L1024=M1024,"D","L")))</f>
        <v/>
      </c>
      <c r="O1024" s="11">
        <f>IF(L1024="","",IF(L1024&gt;M1024,3,IF(L1024=M1024,1,0)))</f>
        <v/>
      </c>
      <c r="P1024" s="31">
        <f>IF(I1024="H",INDEX(Matches!$L:$L,AA1024),INDEX(Matches!$N:$N,AA1024))</f>
        <v/>
      </c>
      <c r="Q1024" s="31">
        <f>INDEX(Matches!$M:$M,AA1024)</f>
        <v/>
      </c>
      <c r="R1024" s="31">
        <f>IF(I1024="H",INDEX(Matches!$N:$N,AA1024),INDEX(Matches!$L:$L,AA1024))</f>
        <v/>
      </c>
      <c r="S1024" s="33">
        <f>IF(I1024="H",INDEX(Matches!$O:$O,AA1024),INDEX(Matches!$P:$P,AA1024))</f>
        <v/>
      </c>
      <c r="T1024" s="33">
        <f>IF(INDEX(Matches!$J:$J,AA1024)="","",IF(I1024="H",INDEX(Matches!$J:$J,AA1024),INDEX(Matches!$K:$K,AA1024)))</f>
        <v/>
      </c>
      <c r="U1024" s="33">
        <f>IF(INDEX(Matches!$K:$K,AA1024)="","",IF(I1024="H",INDEX(Matches!$K:$K,AA1024),INDEX(Matches!$J:$J,AA1024)))</f>
        <v/>
      </c>
      <c r="V1024" s="30">
        <f>IF(T1024="","",T1024-U1024)</f>
        <v/>
      </c>
      <c r="W1024" s="33">
        <f>IF(I1024="H",INDEX(Matches!$T:$T,AA1024),INDEX(Matches!$U:$U,AA1024))</f>
        <v/>
      </c>
      <c r="X1024" s="11">
        <f>INDEX(Matches!$X:$X,AA1024)</f>
        <v/>
      </c>
      <c r="Y1024" s="30">
        <f>IF(O1024="","",O1024-S1024)</f>
        <v/>
      </c>
      <c r="Z1024" s="30">
        <f>IF(W1024="","",W1024-S1024)</f>
        <v/>
      </c>
      <c r="AA1024" s="24">
        <f>MATCH(J1024,Matches!$A:$A,0)</f>
        <v/>
      </c>
      <c r="AB1024" s="33" t="n"/>
      <c r="AC1024" s="33" t="n">
        <v>1.294897119059145</v>
      </c>
      <c r="AD1024" s="24" t="n"/>
      <c r="AE1024" s="24" t="n">
        <v>9</v>
      </c>
      <c r="AF1024" s="33" t="n"/>
      <c r="AG1024" s="33" t="n"/>
    </row>
    <row r="1025">
      <c r="A1025" s="24" t="inlineStr">
        <is>
          <t>Cardiff|34</t>
        </is>
      </c>
      <c r="B1025" s="24" t="inlineStr">
        <is>
          <t>E1</t>
        </is>
      </c>
      <c r="C1025" s="24" t="inlineStr">
        <is>
          <t>Championship</t>
        </is>
      </c>
      <c r="D1025" s="24" t="inlineStr">
        <is>
          <t>Cardiff</t>
        </is>
      </c>
      <c r="E1025" s="24" t="n">
        <v>34</v>
      </c>
      <c r="F1025" s="24" t="n">
        <v>9</v>
      </c>
      <c r="G1025" s="29" t="n">
        <v>46445.625</v>
      </c>
      <c r="H1025" s="24" t="inlineStr">
        <is>
          <t>Blackburn</t>
        </is>
      </c>
      <c r="I1025" s="24" t="inlineStr">
        <is>
          <t>H</t>
        </is>
      </c>
      <c r="J1025" s="24" t="inlineStr">
        <is>
          <t>E1-Cardiff-Blackbur</t>
        </is>
      </c>
      <c r="K1025" s="24" t="n">
        <v>19</v>
      </c>
      <c r="L1025" s="11">
        <f>IF(INDEX(Matches!$X:$X,AA1025)=0,"",IF(I1025="H",INDEX(Matches!$H:$H,AA1025),INDEX(Matches!$I:$I,AA1025)))</f>
        <v/>
      </c>
      <c r="M1025" s="11">
        <f>IF(INDEX(Matches!$X:$X,AA1025)=0,"",IF(I1025="H",INDEX(Matches!$I:$I,AA1025),INDEX(Matches!$H:$H,AA1025)))</f>
        <v/>
      </c>
      <c r="N1025" s="11">
        <f>IF(L1025="","",IF(L1025&gt;M1025,"W",IF(L1025=M1025,"D","L")))</f>
        <v/>
      </c>
      <c r="O1025" s="11">
        <f>IF(L1025="","",IF(L1025&gt;M1025,3,IF(L1025=M1025,1,0)))</f>
        <v/>
      </c>
      <c r="P1025" s="31">
        <f>IF(I1025="H",INDEX(Matches!$L:$L,AA1025),INDEX(Matches!$N:$N,AA1025))</f>
        <v/>
      </c>
      <c r="Q1025" s="31">
        <f>INDEX(Matches!$M:$M,AA1025)</f>
        <v/>
      </c>
      <c r="R1025" s="31">
        <f>IF(I1025="H",INDEX(Matches!$N:$N,AA1025),INDEX(Matches!$L:$L,AA1025))</f>
        <v/>
      </c>
      <c r="S1025" s="33">
        <f>IF(I1025="H",INDEX(Matches!$O:$O,AA1025),INDEX(Matches!$P:$P,AA1025))</f>
        <v/>
      </c>
      <c r="T1025" s="33">
        <f>IF(INDEX(Matches!$J:$J,AA1025)="","",IF(I1025="H",INDEX(Matches!$J:$J,AA1025),INDEX(Matches!$K:$K,AA1025)))</f>
        <v/>
      </c>
      <c r="U1025" s="33">
        <f>IF(INDEX(Matches!$K:$K,AA1025)="","",IF(I1025="H",INDEX(Matches!$K:$K,AA1025),INDEX(Matches!$J:$J,AA1025)))</f>
        <v/>
      </c>
      <c r="V1025" s="30">
        <f>IF(T1025="","",T1025-U1025)</f>
        <v/>
      </c>
      <c r="W1025" s="33">
        <f>IF(I1025="H",INDEX(Matches!$T:$T,AA1025),INDEX(Matches!$U:$U,AA1025))</f>
        <v/>
      </c>
      <c r="X1025" s="11">
        <f>INDEX(Matches!$X:$X,AA1025)</f>
        <v/>
      </c>
      <c r="Y1025" s="30">
        <f>IF(O1025="","",O1025-S1025)</f>
        <v/>
      </c>
      <c r="Z1025" s="30">
        <f>IF(W1025="","",W1025-S1025)</f>
        <v/>
      </c>
      <c r="AA1025" s="24">
        <f>MATCH(J1025,Matches!$A:$A,0)</f>
        <v/>
      </c>
      <c r="AB1025" s="33" t="n"/>
      <c r="AC1025" s="33" t="n">
        <v>1.553215205538375</v>
      </c>
      <c r="AD1025" s="24" t="n"/>
      <c r="AE1025" s="24" t="n">
        <v>9</v>
      </c>
      <c r="AF1025" s="33" t="n"/>
      <c r="AG1025" s="33" t="n"/>
    </row>
    <row r="1026">
      <c r="A1026" s="24" t="inlineStr">
        <is>
          <t>Cardiff|35</t>
        </is>
      </c>
      <c r="B1026" s="24" t="inlineStr">
        <is>
          <t>E1</t>
        </is>
      </c>
      <c r="C1026" s="24" t="inlineStr">
        <is>
          <t>Championship</t>
        </is>
      </c>
      <c r="D1026" s="24" t="inlineStr">
        <is>
          <t>Cardiff</t>
        </is>
      </c>
      <c r="E1026" s="24" t="n">
        <v>35</v>
      </c>
      <c r="F1026" s="24" t="n">
        <v>9</v>
      </c>
      <c r="G1026" s="29" t="n">
        <v>46448.82291666666</v>
      </c>
      <c r="H1026" s="24" t="inlineStr">
        <is>
          <t>Derby</t>
        </is>
      </c>
      <c r="I1026" s="24" t="inlineStr">
        <is>
          <t>H</t>
        </is>
      </c>
      <c r="J1026" s="24" t="inlineStr">
        <is>
          <t>E1-Cardiff-Derby</t>
        </is>
      </c>
      <c r="K1026" s="24" t="n">
        <v>12</v>
      </c>
      <c r="L1026" s="11">
        <f>IF(INDEX(Matches!$X:$X,AA1026)=0,"",IF(I1026="H",INDEX(Matches!$H:$H,AA1026),INDEX(Matches!$I:$I,AA1026)))</f>
        <v/>
      </c>
      <c r="M1026" s="11">
        <f>IF(INDEX(Matches!$X:$X,AA1026)=0,"",IF(I1026="H",INDEX(Matches!$I:$I,AA1026),INDEX(Matches!$H:$H,AA1026)))</f>
        <v/>
      </c>
      <c r="N1026" s="11">
        <f>IF(L1026="","",IF(L1026&gt;M1026,"W",IF(L1026=M1026,"D","L")))</f>
        <v/>
      </c>
      <c r="O1026" s="11">
        <f>IF(L1026="","",IF(L1026&gt;M1026,3,IF(L1026=M1026,1,0)))</f>
        <v/>
      </c>
      <c r="P1026" s="31">
        <f>IF(I1026="H",INDEX(Matches!$L:$L,AA1026),INDEX(Matches!$N:$N,AA1026))</f>
        <v/>
      </c>
      <c r="Q1026" s="31">
        <f>INDEX(Matches!$M:$M,AA1026)</f>
        <v/>
      </c>
      <c r="R1026" s="31">
        <f>IF(I1026="H",INDEX(Matches!$N:$N,AA1026),INDEX(Matches!$L:$L,AA1026))</f>
        <v/>
      </c>
      <c r="S1026" s="33">
        <f>IF(I1026="H",INDEX(Matches!$O:$O,AA1026),INDEX(Matches!$P:$P,AA1026))</f>
        <v/>
      </c>
      <c r="T1026" s="33">
        <f>IF(INDEX(Matches!$J:$J,AA1026)="","",IF(I1026="H",INDEX(Matches!$J:$J,AA1026),INDEX(Matches!$K:$K,AA1026)))</f>
        <v/>
      </c>
      <c r="U1026" s="33">
        <f>IF(INDEX(Matches!$K:$K,AA1026)="","",IF(I1026="H",INDEX(Matches!$K:$K,AA1026),INDEX(Matches!$J:$J,AA1026)))</f>
        <v/>
      </c>
      <c r="V1026" s="30">
        <f>IF(T1026="","",T1026-U1026)</f>
        <v/>
      </c>
      <c r="W1026" s="33">
        <f>IF(I1026="H",INDEX(Matches!$T:$T,AA1026),INDEX(Matches!$U:$U,AA1026))</f>
        <v/>
      </c>
      <c r="X1026" s="11">
        <f>INDEX(Matches!$X:$X,AA1026)</f>
        <v/>
      </c>
      <c r="Y1026" s="30">
        <f>IF(O1026="","",O1026-S1026)</f>
        <v/>
      </c>
      <c r="Z1026" s="30">
        <f>IF(W1026="","",W1026-S1026)</f>
        <v/>
      </c>
      <c r="AA1026" s="24">
        <f>MATCH(J1026,Matches!$A:$A,0)</f>
        <v/>
      </c>
      <c r="AB1026" s="33" t="n"/>
      <c r="AC1026" s="33" t="n">
        <v>1.433723660701297</v>
      </c>
      <c r="AD1026" s="24" t="n"/>
      <c r="AE1026" s="24" t="n">
        <v>9</v>
      </c>
      <c r="AF1026" s="33" t="n"/>
      <c r="AG1026" s="33" t="n"/>
    </row>
    <row r="1027">
      <c r="A1027" s="24" t="inlineStr">
        <is>
          <t>Cardiff|36</t>
        </is>
      </c>
      <c r="B1027" s="24" t="inlineStr">
        <is>
          <t>E1</t>
        </is>
      </c>
      <c r="C1027" s="24" t="inlineStr">
        <is>
          <t>Championship</t>
        </is>
      </c>
      <c r="D1027" s="24" t="inlineStr">
        <is>
          <t>Cardiff</t>
        </is>
      </c>
      <c r="E1027" s="24" t="n">
        <v>36</v>
      </c>
      <c r="F1027" s="24" t="n">
        <v>9</v>
      </c>
      <c r="G1027" s="29" t="n">
        <v>46452.625</v>
      </c>
      <c r="H1027" s="24" t="inlineStr">
        <is>
          <t>Wrexham</t>
        </is>
      </c>
      <c r="I1027" s="24" t="inlineStr">
        <is>
          <t>A</t>
        </is>
      </c>
      <c r="J1027" s="24" t="inlineStr">
        <is>
          <t>E1-Wrexham-Cardiff</t>
        </is>
      </c>
      <c r="K1027" s="24" t="n">
        <v>9</v>
      </c>
      <c r="L1027" s="11">
        <f>IF(INDEX(Matches!$X:$X,AA1027)=0,"",IF(I1027="H",INDEX(Matches!$H:$H,AA1027),INDEX(Matches!$I:$I,AA1027)))</f>
        <v/>
      </c>
      <c r="M1027" s="11">
        <f>IF(INDEX(Matches!$X:$X,AA1027)=0,"",IF(I1027="H",INDEX(Matches!$I:$I,AA1027),INDEX(Matches!$H:$H,AA1027)))</f>
        <v/>
      </c>
      <c r="N1027" s="11">
        <f>IF(L1027="","",IF(L1027&gt;M1027,"W",IF(L1027=M1027,"D","L")))</f>
        <v/>
      </c>
      <c r="O1027" s="11">
        <f>IF(L1027="","",IF(L1027&gt;M1027,3,IF(L1027=M1027,1,0)))</f>
        <v/>
      </c>
      <c r="P1027" s="31">
        <f>IF(I1027="H",INDEX(Matches!$L:$L,AA1027),INDEX(Matches!$N:$N,AA1027))</f>
        <v/>
      </c>
      <c r="Q1027" s="31">
        <f>INDEX(Matches!$M:$M,AA1027)</f>
        <v/>
      </c>
      <c r="R1027" s="31">
        <f>IF(I1027="H",INDEX(Matches!$N:$N,AA1027),INDEX(Matches!$L:$L,AA1027))</f>
        <v/>
      </c>
      <c r="S1027" s="33">
        <f>IF(I1027="H",INDEX(Matches!$O:$O,AA1027),INDEX(Matches!$P:$P,AA1027))</f>
        <v/>
      </c>
      <c r="T1027" s="33">
        <f>IF(INDEX(Matches!$J:$J,AA1027)="","",IF(I1027="H",INDEX(Matches!$J:$J,AA1027),INDEX(Matches!$K:$K,AA1027)))</f>
        <v/>
      </c>
      <c r="U1027" s="33">
        <f>IF(INDEX(Matches!$K:$K,AA1027)="","",IF(I1027="H",INDEX(Matches!$K:$K,AA1027),INDEX(Matches!$J:$J,AA1027)))</f>
        <v/>
      </c>
      <c r="V1027" s="30">
        <f>IF(T1027="","",T1027-U1027)</f>
        <v/>
      </c>
      <c r="W1027" s="33">
        <f>IF(I1027="H",INDEX(Matches!$T:$T,AA1027),INDEX(Matches!$U:$U,AA1027))</f>
        <v/>
      </c>
      <c r="X1027" s="11">
        <f>INDEX(Matches!$X:$X,AA1027)</f>
        <v/>
      </c>
      <c r="Y1027" s="30">
        <f>IF(O1027="","",O1027-S1027)</f>
        <v/>
      </c>
      <c r="Z1027" s="30">
        <f>IF(W1027="","",W1027-S1027)</f>
        <v/>
      </c>
      <c r="AA1027" s="24">
        <f>MATCH(J1027,Matches!$A:$A,0)</f>
        <v/>
      </c>
      <c r="AB1027" s="33" t="n"/>
      <c r="AC1027" s="33" t="n">
        <v>0.9593203981904777</v>
      </c>
      <c r="AD1027" s="24" t="n"/>
      <c r="AE1027" s="24" t="n">
        <v>9</v>
      </c>
      <c r="AF1027" s="33" t="n"/>
      <c r="AG1027" s="33" t="n"/>
    </row>
    <row r="1028">
      <c r="A1028" s="24" t="inlineStr">
        <is>
          <t>Cardiff|37</t>
        </is>
      </c>
      <c r="B1028" s="24" t="inlineStr">
        <is>
          <t>E1</t>
        </is>
      </c>
      <c r="C1028" s="24" t="inlineStr">
        <is>
          <t>Championship</t>
        </is>
      </c>
      <c r="D1028" s="24" t="inlineStr">
        <is>
          <t>Cardiff</t>
        </is>
      </c>
      <c r="E1028" s="24" t="n">
        <v>37</v>
      </c>
      <c r="F1028" s="24" t="n">
        <v>10</v>
      </c>
      <c r="G1028" s="29" t="n">
        <v>46459.625</v>
      </c>
      <c r="H1028" s="24" t="inlineStr">
        <is>
          <t>Swansea</t>
        </is>
      </c>
      <c r="I1028" s="24" t="inlineStr">
        <is>
          <t>H</t>
        </is>
      </c>
      <c r="J1028" s="24" t="inlineStr">
        <is>
          <t>E1-Cardiff-Swansea</t>
        </is>
      </c>
      <c r="K1028" s="24" t="n">
        <v>15</v>
      </c>
      <c r="L1028" s="11">
        <f>IF(INDEX(Matches!$X:$X,AA1028)=0,"",IF(I1028="H",INDEX(Matches!$H:$H,AA1028),INDEX(Matches!$I:$I,AA1028)))</f>
        <v/>
      </c>
      <c r="M1028" s="11">
        <f>IF(INDEX(Matches!$X:$X,AA1028)=0,"",IF(I1028="H",INDEX(Matches!$I:$I,AA1028),INDEX(Matches!$H:$H,AA1028)))</f>
        <v/>
      </c>
      <c r="N1028" s="11">
        <f>IF(L1028="","",IF(L1028&gt;M1028,"W",IF(L1028=M1028,"D","L")))</f>
        <v/>
      </c>
      <c r="O1028" s="11">
        <f>IF(L1028="","",IF(L1028&gt;M1028,3,IF(L1028=M1028,1,0)))</f>
        <v/>
      </c>
      <c r="P1028" s="31">
        <f>IF(I1028="H",INDEX(Matches!$L:$L,AA1028),INDEX(Matches!$N:$N,AA1028))</f>
        <v/>
      </c>
      <c r="Q1028" s="31">
        <f>INDEX(Matches!$M:$M,AA1028)</f>
        <v/>
      </c>
      <c r="R1028" s="31">
        <f>IF(I1028="H",INDEX(Matches!$N:$N,AA1028),INDEX(Matches!$L:$L,AA1028))</f>
        <v/>
      </c>
      <c r="S1028" s="33">
        <f>IF(I1028="H",INDEX(Matches!$O:$O,AA1028),INDEX(Matches!$P:$P,AA1028))</f>
        <v/>
      </c>
      <c r="T1028" s="33">
        <f>IF(INDEX(Matches!$J:$J,AA1028)="","",IF(I1028="H",INDEX(Matches!$J:$J,AA1028),INDEX(Matches!$K:$K,AA1028)))</f>
        <v/>
      </c>
      <c r="U1028" s="33">
        <f>IF(INDEX(Matches!$K:$K,AA1028)="","",IF(I1028="H",INDEX(Matches!$K:$K,AA1028),INDEX(Matches!$J:$J,AA1028)))</f>
        <v/>
      </c>
      <c r="V1028" s="30">
        <f>IF(T1028="","",T1028-U1028)</f>
        <v/>
      </c>
      <c r="W1028" s="33">
        <f>IF(I1028="H",INDEX(Matches!$T:$T,AA1028),INDEX(Matches!$U:$U,AA1028))</f>
        <v/>
      </c>
      <c r="X1028" s="11">
        <f>INDEX(Matches!$X:$X,AA1028)</f>
        <v/>
      </c>
      <c r="Y1028" s="30">
        <f>IF(O1028="","",O1028-S1028)</f>
        <v/>
      </c>
      <c r="Z1028" s="30">
        <f>IF(W1028="","",W1028-S1028)</f>
        <v/>
      </c>
      <c r="AA1028" s="24">
        <f>MATCH(J1028,Matches!$A:$A,0)</f>
        <v/>
      </c>
      <c r="AB1028" s="33" t="n"/>
      <c r="AC1028" s="33" t="n">
        <v>1.399966940945442</v>
      </c>
      <c r="AD1028" s="24" t="n"/>
      <c r="AE1028" s="24" t="n">
        <v>10</v>
      </c>
      <c r="AF1028" s="33" t="n"/>
      <c r="AG1028" s="33" t="n"/>
    </row>
    <row r="1029">
      <c r="A1029" s="24" t="inlineStr">
        <is>
          <t>Cardiff|38</t>
        </is>
      </c>
      <c r="B1029" s="24" t="inlineStr">
        <is>
          <t>E1</t>
        </is>
      </c>
      <c r="C1029" s="24" t="inlineStr">
        <is>
          <t>Championship</t>
        </is>
      </c>
      <c r="D1029" s="24" t="inlineStr">
        <is>
          <t>Cardiff</t>
        </is>
      </c>
      <c r="E1029" s="24" t="n">
        <v>38</v>
      </c>
      <c r="F1029" s="24" t="n">
        <v>10</v>
      </c>
      <c r="G1029" s="29" t="n">
        <v>46462.82291666666</v>
      </c>
      <c r="H1029" s="24" t="inlineStr">
        <is>
          <t>Lincoln</t>
        </is>
      </c>
      <c r="I1029" s="24" t="inlineStr">
        <is>
          <t>A</t>
        </is>
      </c>
      <c r="J1029" s="24" t="inlineStr">
        <is>
          <t>E1-Lincoln-Cardiff</t>
        </is>
      </c>
      <c r="K1029" s="24" t="n">
        <v>24</v>
      </c>
      <c r="L1029" s="11">
        <f>IF(INDEX(Matches!$X:$X,AA1029)=0,"",IF(I1029="H",INDEX(Matches!$H:$H,AA1029),INDEX(Matches!$I:$I,AA1029)))</f>
        <v/>
      </c>
      <c r="M1029" s="11">
        <f>IF(INDEX(Matches!$X:$X,AA1029)=0,"",IF(I1029="H",INDEX(Matches!$I:$I,AA1029),INDEX(Matches!$H:$H,AA1029)))</f>
        <v/>
      </c>
      <c r="N1029" s="11">
        <f>IF(L1029="","",IF(L1029&gt;M1029,"W",IF(L1029=M1029,"D","L")))</f>
        <v/>
      </c>
      <c r="O1029" s="11">
        <f>IF(L1029="","",IF(L1029&gt;M1029,3,IF(L1029=M1029,1,0)))</f>
        <v/>
      </c>
      <c r="P1029" s="31">
        <f>IF(I1029="H",INDEX(Matches!$L:$L,AA1029),INDEX(Matches!$N:$N,AA1029))</f>
        <v/>
      </c>
      <c r="Q1029" s="31">
        <f>INDEX(Matches!$M:$M,AA1029)</f>
        <v/>
      </c>
      <c r="R1029" s="31">
        <f>IF(I1029="H",INDEX(Matches!$N:$N,AA1029),INDEX(Matches!$L:$L,AA1029))</f>
        <v/>
      </c>
      <c r="S1029" s="33">
        <f>IF(I1029="H",INDEX(Matches!$O:$O,AA1029),INDEX(Matches!$P:$P,AA1029))</f>
        <v/>
      </c>
      <c r="T1029" s="33">
        <f>IF(INDEX(Matches!$J:$J,AA1029)="","",IF(I1029="H",INDEX(Matches!$J:$J,AA1029),INDEX(Matches!$K:$K,AA1029)))</f>
        <v/>
      </c>
      <c r="U1029" s="33">
        <f>IF(INDEX(Matches!$K:$K,AA1029)="","",IF(I1029="H",INDEX(Matches!$K:$K,AA1029),INDEX(Matches!$J:$J,AA1029)))</f>
        <v/>
      </c>
      <c r="V1029" s="30">
        <f>IF(T1029="","",T1029-U1029)</f>
        <v/>
      </c>
      <c r="W1029" s="33">
        <f>IF(I1029="H",INDEX(Matches!$T:$T,AA1029),INDEX(Matches!$U:$U,AA1029))</f>
        <v/>
      </c>
      <c r="X1029" s="11">
        <f>INDEX(Matches!$X:$X,AA1029)</f>
        <v/>
      </c>
      <c r="Y1029" s="30">
        <f>IF(O1029="","",O1029-S1029)</f>
        <v/>
      </c>
      <c r="Z1029" s="30">
        <f>IF(W1029="","",W1029-S1029)</f>
        <v/>
      </c>
      <c r="AA1029" s="24">
        <f>MATCH(J1029,Matches!$A:$A,0)</f>
        <v/>
      </c>
      <c r="AB1029" s="33" t="n"/>
      <c r="AC1029" s="33" t="n">
        <v>1.326792387919408</v>
      </c>
      <c r="AD1029" s="24" t="n"/>
      <c r="AE1029" s="24" t="n">
        <v>10</v>
      </c>
      <c r="AF1029" s="33" t="n"/>
      <c r="AG1029" s="33" t="n"/>
    </row>
    <row r="1030">
      <c r="A1030" s="24" t="inlineStr">
        <is>
          <t>Cardiff|39</t>
        </is>
      </c>
      <c r="B1030" s="24" t="inlineStr">
        <is>
          <t>E1</t>
        </is>
      </c>
      <c r="C1030" s="24" t="inlineStr">
        <is>
          <t>Championship</t>
        </is>
      </c>
      <c r="D1030" s="24" t="inlineStr">
        <is>
          <t>Cardiff</t>
        </is>
      </c>
      <c r="E1030" s="24" t="n">
        <v>39</v>
      </c>
      <c r="F1030" s="24" t="n">
        <v>10</v>
      </c>
      <c r="G1030" s="29" t="n">
        <v>46466.625</v>
      </c>
      <c r="H1030" s="24" t="inlineStr">
        <is>
          <t>Millwall</t>
        </is>
      </c>
      <c r="I1030" s="24" t="inlineStr">
        <is>
          <t>A</t>
        </is>
      </c>
      <c r="J1030" s="24" t="inlineStr">
        <is>
          <t>E1-Millwall-Cardiff</t>
        </is>
      </c>
      <c r="K1030" s="24" t="n">
        <v>10</v>
      </c>
      <c r="L1030" s="11">
        <f>IF(INDEX(Matches!$X:$X,AA1030)=0,"",IF(I1030="H",INDEX(Matches!$H:$H,AA1030),INDEX(Matches!$I:$I,AA1030)))</f>
        <v/>
      </c>
      <c r="M1030" s="11">
        <f>IF(INDEX(Matches!$X:$X,AA1030)=0,"",IF(I1030="H",INDEX(Matches!$I:$I,AA1030),INDEX(Matches!$H:$H,AA1030)))</f>
        <v/>
      </c>
      <c r="N1030" s="11">
        <f>IF(L1030="","",IF(L1030&gt;M1030,"W",IF(L1030=M1030,"D","L")))</f>
        <v/>
      </c>
      <c r="O1030" s="11">
        <f>IF(L1030="","",IF(L1030&gt;M1030,3,IF(L1030=M1030,1,0)))</f>
        <v/>
      </c>
      <c r="P1030" s="31">
        <f>IF(I1030="H",INDEX(Matches!$L:$L,AA1030),INDEX(Matches!$N:$N,AA1030))</f>
        <v/>
      </c>
      <c r="Q1030" s="31">
        <f>INDEX(Matches!$M:$M,AA1030)</f>
        <v/>
      </c>
      <c r="R1030" s="31">
        <f>IF(I1030="H",INDEX(Matches!$N:$N,AA1030),INDEX(Matches!$L:$L,AA1030))</f>
        <v/>
      </c>
      <c r="S1030" s="33">
        <f>IF(I1030="H",INDEX(Matches!$O:$O,AA1030),INDEX(Matches!$P:$P,AA1030))</f>
        <v/>
      </c>
      <c r="T1030" s="33">
        <f>IF(INDEX(Matches!$J:$J,AA1030)="","",IF(I1030="H",INDEX(Matches!$J:$J,AA1030),INDEX(Matches!$K:$K,AA1030)))</f>
        <v/>
      </c>
      <c r="U1030" s="33">
        <f>IF(INDEX(Matches!$K:$K,AA1030)="","",IF(I1030="H",INDEX(Matches!$K:$K,AA1030),INDEX(Matches!$J:$J,AA1030)))</f>
        <v/>
      </c>
      <c r="V1030" s="30">
        <f>IF(T1030="","",T1030-U1030)</f>
        <v/>
      </c>
      <c r="W1030" s="33">
        <f>IF(I1030="H",INDEX(Matches!$T:$T,AA1030),INDEX(Matches!$U:$U,AA1030))</f>
        <v/>
      </c>
      <c r="X1030" s="11">
        <f>INDEX(Matches!$X:$X,AA1030)</f>
        <v/>
      </c>
      <c r="Y1030" s="30">
        <f>IF(O1030="","",O1030-S1030)</f>
        <v/>
      </c>
      <c r="Z1030" s="30">
        <f>IF(W1030="","",W1030-S1030)</f>
        <v/>
      </c>
      <c r="AA1030" s="24">
        <f>MATCH(J1030,Matches!$A:$A,0)</f>
        <v/>
      </c>
      <c r="AB1030" s="33" t="n"/>
      <c r="AC1030" s="33" t="n">
        <v>0.9308725428686807</v>
      </c>
      <c r="AD1030" s="24" t="n"/>
      <c r="AE1030" s="24" t="n">
        <v>10</v>
      </c>
      <c r="AF1030" s="33" t="n"/>
      <c r="AG1030" s="33" t="n"/>
    </row>
    <row r="1031">
      <c r="A1031" s="24" t="inlineStr">
        <is>
          <t>Cardiff|40</t>
        </is>
      </c>
      <c r="B1031" s="24" t="inlineStr">
        <is>
          <t>E1</t>
        </is>
      </c>
      <c r="C1031" s="24" t="inlineStr">
        <is>
          <t>Championship</t>
        </is>
      </c>
      <c r="D1031" s="24" t="inlineStr">
        <is>
          <t>Cardiff</t>
        </is>
      </c>
      <c r="E1031" s="24" t="n">
        <v>40</v>
      </c>
      <c r="F1031" s="24" t="n">
        <v>10</v>
      </c>
      <c r="G1031" s="29" t="n">
        <v>46480.625</v>
      </c>
      <c r="H1031" s="24" t="inlineStr">
        <is>
          <t>Bristol City</t>
        </is>
      </c>
      <c r="I1031" s="24" t="inlineStr">
        <is>
          <t>H</t>
        </is>
      </c>
      <c r="J1031" s="24" t="inlineStr">
        <is>
          <t>E1-Cardiff-BristolC</t>
        </is>
      </c>
      <c r="K1031" s="24" t="n">
        <v>14</v>
      </c>
      <c r="L1031" s="11">
        <f>IF(INDEX(Matches!$X:$X,AA1031)=0,"",IF(I1031="H",INDEX(Matches!$H:$H,AA1031),INDEX(Matches!$I:$I,AA1031)))</f>
        <v/>
      </c>
      <c r="M1031" s="11">
        <f>IF(INDEX(Matches!$X:$X,AA1031)=0,"",IF(I1031="H",INDEX(Matches!$I:$I,AA1031),INDEX(Matches!$H:$H,AA1031)))</f>
        <v/>
      </c>
      <c r="N1031" s="11">
        <f>IF(L1031="","",IF(L1031&gt;M1031,"W",IF(L1031=M1031,"D","L")))</f>
        <v/>
      </c>
      <c r="O1031" s="11">
        <f>IF(L1031="","",IF(L1031&gt;M1031,3,IF(L1031=M1031,1,0)))</f>
        <v/>
      </c>
      <c r="P1031" s="31">
        <f>IF(I1031="H",INDEX(Matches!$L:$L,AA1031),INDEX(Matches!$N:$N,AA1031))</f>
        <v/>
      </c>
      <c r="Q1031" s="31">
        <f>INDEX(Matches!$M:$M,AA1031)</f>
        <v/>
      </c>
      <c r="R1031" s="31">
        <f>IF(I1031="H",INDEX(Matches!$N:$N,AA1031),INDEX(Matches!$L:$L,AA1031))</f>
        <v/>
      </c>
      <c r="S1031" s="33">
        <f>IF(I1031="H",INDEX(Matches!$O:$O,AA1031),INDEX(Matches!$P:$P,AA1031))</f>
        <v/>
      </c>
      <c r="T1031" s="33">
        <f>IF(INDEX(Matches!$J:$J,AA1031)="","",IF(I1031="H",INDEX(Matches!$J:$J,AA1031),INDEX(Matches!$K:$K,AA1031)))</f>
        <v/>
      </c>
      <c r="U1031" s="33">
        <f>IF(INDEX(Matches!$K:$K,AA1031)="","",IF(I1031="H",INDEX(Matches!$K:$K,AA1031),INDEX(Matches!$J:$J,AA1031)))</f>
        <v/>
      </c>
      <c r="V1031" s="30">
        <f>IF(T1031="","",T1031-U1031)</f>
        <v/>
      </c>
      <c r="W1031" s="33">
        <f>IF(I1031="H",INDEX(Matches!$T:$T,AA1031),INDEX(Matches!$U:$U,AA1031))</f>
        <v/>
      </c>
      <c r="X1031" s="11">
        <f>INDEX(Matches!$X:$X,AA1031)</f>
        <v/>
      </c>
      <c r="Y1031" s="30">
        <f>IF(O1031="","",O1031-S1031)</f>
        <v/>
      </c>
      <c r="Z1031" s="30">
        <f>IF(W1031="","",W1031-S1031)</f>
        <v/>
      </c>
      <c r="AA1031" s="24">
        <f>MATCH(J1031,Matches!$A:$A,0)</f>
        <v/>
      </c>
      <c r="AB1031" s="33" t="n"/>
      <c r="AC1031" s="33" t="n">
        <v>1.406260217315117</v>
      </c>
      <c r="AD1031" s="24" t="n"/>
      <c r="AE1031" s="24" t="n">
        <v>10</v>
      </c>
      <c r="AF1031" s="33" t="n"/>
      <c r="AG1031" s="33" t="n"/>
    </row>
    <row r="1032">
      <c r="A1032" s="24" t="inlineStr">
        <is>
          <t>Cardiff|41</t>
        </is>
      </c>
      <c r="B1032" s="24" t="inlineStr">
        <is>
          <t>E1</t>
        </is>
      </c>
      <c r="C1032" s="24" t="inlineStr">
        <is>
          <t>Championship</t>
        </is>
      </c>
      <c r="D1032" s="24" t="inlineStr">
        <is>
          <t>Cardiff</t>
        </is>
      </c>
      <c r="E1032" s="24" t="n">
        <v>41</v>
      </c>
      <c r="F1032" s="24" t="n">
        <v>11</v>
      </c>
      <c r="G1032" s="29" t="n">
        <v>46483.82291666666</v>
      </c>
      <c r="H1032" s="24" t="inlineStr">
        <is>
          <t>Stoke</t>
        </is>
      </c>
      <c r="I1032" s="24" t="inlineStr">
        <is>
          <t>A</t>
        </is>
      </c>
      <c r="J1032" s="24" t="inlineStr">
        <is>
          <t>E1-Stoke-Cardiff</t>
        </is>
      </c>
      <c r="K1032" s="24" t="n">
        <v>11</v>
      </c>
      <c r="L1032" s="11">
        <f>IF(INDEX(Matches!$X:$X,AA1032)=0,"",IF(I1032="H",INDEX(Matches!$H:$H,AA1032),INDEX(Matches!$I:$I,AA1032)))</f>
        <v/>
      </c>
      <c r="M1032" s="11">
        <f>IF(INDEX(Matches!$X:$X,AA1032)=0,"",IF(I1032="H",INDEX(Matches!$I:$I,AA1032),INDEX(Matches!$H:$H,AA1032)))</f>
        <v/>
      </c>
      <c r="N1032" s="11">
        <f>IF(L1032="","",IF(L1032&gt;M1032,"W",IF(L1032=M1032,"D","L")))</f>
        <v/>
      </c>
      <c r="O1032" s="11">
        <f>IF(L1032="","",IF(L1032&gt;M1032,3,IF(L1032=M1032,1,0)))</f>
        <v/>
      </c>
      <c r="P1032" s="31">
        <f>IF(I1032="H",INDEX(Matches!$L:$L,AA1032),INDEX(Matches!$N:$N,AA1032))</f>
        <v/>
      </c>
      <c r="Q1032" s="31">
        <f>INDEX(Matches!$M:$M,AA1032)</f>
        <v/>
      </c>
      <c r="R1032" s="31">
        <f>IF(I1032="H",INDEX(Matches!$N:$N,AA1032),INDEX(Matches!$L:$L,AA1032))</f>
        <v/>
      </c>
      <c r="S1032" s="33">
        <f>IF(I1032="H",INDEX(Matches!$O:$O,AA1032),INDEX(Matches!$P:$P,AA1032))</f>
        <v/>
      </c>
      <c r="T1032" s="33">
        <f>IF(INDEX(Matches!$J:$J,AA1032)="","",IF(I1032="H",INDEX(Matches!$J:$J,AA1032),INDEX(Matches!$K:$K,AA1032)))</f>
        <v/>
      </c>
      <c r="U1032" s="33">
        <f>IF(INDEX(Matches!$K:$K,AA1032)="","",IF(I1032="H",INDEX(Matches!$K:$K,AA1032),INDEX(Matches!$J:$J,AA1032)))</f>
        <v/>
      </c>
      <c r="V1032" s="30">
        <f>IF(T1032="","",T1032-U1032)</f>
        <v/>
      </c>
      <c r="W1032" s="33">
        <f>IF(I1032="H",INDEX(Matches!$T:$T,AA1032),INDEX(Matches!$U:$U,AA1032))</f>
        <v/>
      </c>
      <c r="X1032" s="11">
        <f>INDEX(Matches!$X:$X,AA1032)</f>
        <v/>
      </c>
      <c r="Y1032" s="30">
        <f>IF(O1032="","",O1032-S1032)</f>
        <v/>
      </c>
      <c r="Z1032" s="30">
        <f>IF(W1032="","",W1032-S1032)</f>
        <v/>
      </c>
      <c r="AA1032" s="24">
        <f>MATCH(J1032,Matches!$A:$A,0)</f>
        <v/>
      </c>
      <c r="AB1032" s="33" t="n"/>
      <c r="AC1032" s="33" t="n">
        <v>1.056966017567246</v>
      </c>
      <c r="AD1032" s="24" t="n"/>
      <c r="AE1032" s="24" t="n">
        <v>11</v>
      </c>
      <c r="AF1032" s="33" t="n"/>
      <c r="AG1032" s="33" t="n"/>
    </row>
    <row r="1033">
      <c r="A1033" s="24" t="inlineStr">
        <is>
          <t>Cardiff|42</t>
        </is>
      </c>
      <c r="B1033" s="24" t="inlineStr">
        <is>
          <t>E1</t>
        </is>
      </c>
      <c r="C1033" s="24" t="inlineStr">
        <is>
          <t>Championship</t>
        </is>
      </c>
      <c r="D1033" s="24" t="inlineStr">
        <is>
          <t>Cardiff</t>
        </is>
      </c>
      <c r="E1033" s="24" t="n">
        <v>42</v>
      </c>
      <c r="F1033" s="24" t="n">
        <v>11</v>
      </c>
      <c r="G1033" s="29" t="n">
        <v>46487.625</v>
      </c>
      <c r="H1033" s="24" t="inlineStr">
        <is>
          <t>Portsmouth</t>
        </is>
      </c>
      <c r="I1033" s="24" t="inlineStr">
        <is>
          <t>H</t>
        </is>
      </c>
      <c r="J1033" s="24" t="inlineStr">
        <is>
          <t>E1-Cardiff-Portsmou</t>
        </is>
      </c>
      <c r="K1033" s="24" t="n">
        <v>18</v>
      </c>
      <c r="L1033" s="11">
        <f>IF(INDEX(Matches!$X:$X,AA1033)=0,"",IF(I1033="H",INDEX(Matches!$H:$H,AA1033),INDEX(Matches!$I:$I,AA1033)))</f>
        <v/>
      </c>
      <c r="M1033" s="11">
        <f>IF(INDEX(Matches!$X:$X,AA1033)=0,"",IF(I1033="H",INDEX(Matches!$I:$I,AA1033),INDEX(Matches!$H:$H,AA1033)))</f>
        <v/>
      </c>
      <c r="N1033" s="11">
        <f>IF(L1033="","",IF(L1033&gt;M1033,"W",IF(L1033=M1033,"D","L")))</f>
        <v/>
      </c>
      <c r="O1033" s="11">
        <f>IF(L1033="","",IF(L1033&gt;M1033,3,IF(L1033=M1033,1,0)))</f>
        <v/>
      </c>
      <c r="P1033" s="31">
        <f>IF(I1033="H",INDEX(Matches!$L:$L,AA1033),INDEX(Matches!$N:$N,AA1033))</f>
        <v/>
      </c>
      <c r="Q1033" s="31">
        <f>INDEX(Matches!$M:$M,AA1033)</f>
        <v/>
      </c>
      <c r="R1033" s="31">
        <f>IF(I1033="H",INDEX(Matches!$N:$N,AA1033),INDEX(Matches!$L:$L,AA1033))</f>
        <v/>
      </c>
      <c r="S1033" s="33">
        <f>IF(I1033="H",INDEX(Matches!$O:$O,AA1033),INDEX(Matches!$P:$P,AA1033))</f>
        <v/>
      </c>
      <c r="T1033" s="33">
        <f>IF(INDEX(Matches!$J:$J,AA1033)="","",IF(I1033="H",INDEX(Matches!$J:$J,AA1033),INDEX(Matches!$K:$K,AA1033)))</f>
        <v/>
      </c>
      <c r="U1033" s="33">
        <f>IF(INDEX(Matches!$K:$K,AA1033)="","",IF(I1033="H",INDEX(Matches!$K:$K,AA1033),INDEX(Matches!$J:$J,AA1033)))</f>
        <v/>
      </c>
      <c r="V1033" s="30">
        <f>IF(T1033="","",T1033-U1033)</f>
        <v/>
      </c>
      <c r="W1033" s="33">
        <f>IF(I1033="H",INDEX(Matches!$T:$T,AA1033),INDEX(Matches!$U:$U,AA1033))</f>
        <v/>
      </c>
      <c r="X1033" s="11">
        <f>INDEX(Matches!$X:$X,AA1033)</f>
        <v/>
      </c>
      <c r="Y1033" s="30">
        <f>IF(O1033="","",O1033-S1033)</f>
        <v/>
      </c>
      <c r="Z1033" s="30">
        <f>IF(W1033="","",W1033-S1033)</f>
        <v/>
      </c>
      <c r="AA1033" s="24">
        <f>MATCH(J1033,Matches!$A:$A,0)</f>
        <v/>
      </c>
      <c r="AB1033" s="33" t="n"/>
      <c r="AC1033" s="33" t="n">
        <v>1.459195807721316</v>
      </c>
      <c r="AD1033" s="24" t="n"/>
      <c r="AE1033" s="24" t="n">
        <v>11</v>
      </c>
      <c r="AF1033" s="33" t="n"/>
      <c r="AG1033" s="33" t="n"/>
    </row>
    <row r="1034">
      <c r="A1034" s="24" t="inlineStr">
        <is>
          <t>Cardiff|43</t>
        </is>
      </c>
      <c r="B1034" s="24" t="inlineStr">
        <is>
          <t>E1</t>
        </is>
      </c>
      <c r="C1034" s="24" t="inlineStr">
        <is>
          <t>Championship</t>
        </is>
      </c>
      <c r="D1034" s="24" t="inlineStr">
        <is>
          <t>Cardiff</t>
        </is>
      </c>
      <c r="E1034" s="24" t="n">
        <v>43</v>
      </c>
      <c r="F1034" s="24" t="n">
        <v>11</v>
      </c>
      <c r="G1034" s="29" t="n">
        <v>46494.625</v>
      </c>
      <c r="H1034" s="24" t="inlineStr">
        <is>
          <t>Sheffield United</t>
        </is>
      </c>
      <c r="I1034" s="24" t="inlineStr">
        <is>
          <t>A</t>
        </is>
      </c>
      <c r="J1034" s="24" t="inlineStr">
        <is>
          <t>E1-Sheffiel-Cardiff</t>
        </is>
      </c>
      <c r="K1034" s="24" t="n">
        <v>8</v>
      </c>
      <c r="L1034" s="11">
        <f>IF(INDEX(Matches!$X:$X,AA1034)=0,"",IF(I1034="H",INDEX(Matches!$H:$H,AA1034),INDEX(Matches!$I:$I,AA1034)))</f>
        <v/>
      </c>
      <c r="M1034" s="11">
        <f>IF(INDEX(Matches!$X:$X,AA1034)=0,"",IF(I1034="H",INDEX(Matches!$I:$I,AA1034),INDEX(Matches!$H:$H,AA1034)))</f>
        <v/>
      </c>
      <c r="N1034" s="11">
        <f>IF(L1034="","",IF(L1034&gt;M1034,"W",IF(L1034=M1034,"D","L")))</f>
        <v/>
      </c>
      <c r="O1034" s="11">
        <f>IF(L1034="","",IF(L1034&gt;M1034,3,IF(L1034=M1034,1,0)))</f>
        <v/>
      </c>
      <c r="P1034" s="31">
        <f>IF(I1034="H",INDEX(Matches!$L:$L,AA1034),INDEX(Matches!$N:$N,AA1034))</f>
        <v/>
      </c>
      <c r="Q1034" s="31">
        <f>INDEX(Matches!$M:$M,AA1034)</f>
        <v/>
      </c>
      <c r="R1034" s="31">
        <f>IF(I1034="H",INDEX(Matches!$N:$N,AA1034),INDEX(Matches!$L:$L,AA1034))</f>
        <v/>
      </c>
      <c r="S1034" s="33">
        <f>IF(I1034="H",INDEX(Matches!$O:$O,AA1034),INDEX(Matches!$P:$P,AA1034))</f>
        <v/>
      </c>
      <c r="T1034" s="33">
        <f>IF(INDEX(Matches!$J:$J,AA1034)="","",IF(I1034="H",INDEX(Matches!$J:$J,AA1034),INDEX(Matches!$K:$K,AA1034)))</f>
        <v/>
      </c>
      <c r="U1034" s="33">
        <f>IF(INDEX(Matches!$K:$K,AA1034)="","",IF(I1034="H",INDEX(Matches!$K:$K,AA1034),INDEX(Matches!$J:$J,AA1034)))</f>
        <v/>
      </c>
      <c r="V1034" s="30">
        <f>IF(T1034="","",T1034-U1034)</f>
        <v/>
      </c>
      <c r="W1034" s="33">
        <f>IF(I1034="H",INDEX(Matches!$T:$T,AA1034),INDEX(Matches!$U:$U,AA1034))</f>
        <v/>
      </c>
      <c r="X1034" s="11">
        <f>INDEX(Matches!$X:$X,AA1034)</f>
        <v/>
      </c>
      <c r="Y1034" s="30">
        <f>IF(O1034="","",O1034-S1034)</f>
        <v/>
      </c>
      <c r="Z1034" s="30">
        <f>IF(W1034="","",W1034-S1034)</f>
        <v/>
      </c>
      <c r="AA1034" s="24">
        <f>MATCH(J1034,Matches!$A:$A,0)</f>
        <v/>
      </c>
      <c r="AB1034" s="33" t="n"/>
      <c r="AC1034" s="33" t="n">
        <v>1.002421363064229</v>
      </c>
      <c r="AD1034" s="24" t="n"/>
      <c r="AE1034" s="24" t="n">
        <v>11</v>
      </c>
      <c r="AF1034" s="33" t="n"/>
      <c r="AG1034" s="33" t="n"/>
    </row>
    <row r="1035">
      <c r="A1035" s="24" t="inlineStr">
        <is>
          <t>Cardiff|44</t>
        </is>
      </c>
      <c r="B1035" s="24" t="inlineStr">
        <is>
          <t>E1</t>
        </is>
      </c>
      <c r="C1035" s="24" t="inlineStr">
        <is>
          <t>Championship</t>
        </is>
      </c>
      <c r="D1035" s="24" t="inlineStr">
        <is>
          <t>Cardiff</t>
        </is>
      </c>
      <c r="E1035" s="24" t="n">
        <v>44</v>
      </c>
      <c r="F1035" s="24" t="n">
        <v>11</v>
      </c>
      <c r="G1035" s="29" t="n">
        <v>46498.82291666666</v>
      </c>
      <c r="H1035" s="24" t="inlineStr">
        <is>
          <t>QPR</t>
        </is>
      </c>
      <c r="I1035" s="24" t="inlineStr">
        <is>
          <t>H</t>
        </is>
      </c>
      <c r="J1035" s="24" t="inlineStr">
        <is>
          <t>E1-Cardiff-QPR</t>
        </is>
      </c>
      <c r="K1035" s="24" t="n">
        <v>17</v>
      </c>
      <c r="L1035" s="11">
        <f>IF(INDEX(Matches!$X:$X,AA1035)=0,"",IF(I1035="H",INDEX(Matches!$H:$H,AA1035),INDEX(Matches!$I:$I,AA1035)))</f>
        <v/>
      </c>
      <c r="M1035" s="11">
        <f>IF(INDEX(Matches!$X:$X,AA1035)=0,"",IF(I1035="H",INDEX(Matches!$I:$I,AA1035),INDEX(Matches!$H:$H,AA1035)))</f>
        <v/>
      </c>
      <c r="N1035" s="11">
        <f>IF(L1035="","",IF(L1035&gt;M1035,"W",IF(L1035=M1035,"D","L")))</f>
        <v/>
      </c>
      <c r="O1035" s="11">
        <f>IF(L1035="","",IF(L1035&gt;M1035,3,IF(L1035=M1035,1,0)))</f>
        <v/>
      </c>
      <c r="P1035" s="31">
        <f>IF(I1035="H",INDEX(Matches!$L:$L,AA1035),INDEX(Matches!$N:$N,AA1035))</f>
        <v/>
      </c>
      <c r="Q1035" s="31">
        <f>INDEX(Matches!$M:$M,AA1035)</f>
        <v/>
      </c>
      <c r="R1035" s="31">
        <f>IF(I1035="H",INDEX(Matches!$N:$N,AA1035),INDEX(Matches!$L:$L,AA1035))</f>
        <v/>
      </c>
      <c r="S1035" s="33">
        <f>IF(I1035="H",INDEX(Matches!$O:$O,AA1035),INDEX(Matches!$P:$P,AA1035))</f>
        <v/>
      </c>
      <c r="T1035" s="33">
        <f>IF(INDEX(Matches!$J:$J,AA1035)="","",IF(I1035="H",INDEX(Matches!$J:$J,AA1035),INDEX(Matches!$K:$K,AA1035)))</f>
        <v/>
      </c>
      <c r="U1035" s="33">
        <f>IF(INDEX(Matches!$K:$K,AA1035)="","",IF(I1035="H",INDEX(Matches!$K:$K,AA1035),INDEX(Matches!$J:$J,AA1035)))</f>
        <v/>
      </c>
      <c r="V1035" s="30">
        <f>IF(T1035="","",T1035-U1035)</f>
        <v/>
      </c>
      <c r="W1035" s="33">
        <f>IF(I1035="H",INDEX(Matches!$T:$T,AA1035),INDEX(Matches!$U:$U,AA1035))</f>
        <v/>
      </c>
      <c r="X1035" s="11">
        <f>INDEX(Matches!$X:$X,AA1035)</f>
        <v/>
      </c>
      <c r="Y1035" s="30">
        <f>IF(O1035="","",O1035-S1035)</f>
        <v/>
      </c>
      <c r="Z1035" s="30">
        <f>IF(W1035="","",W1035-S1035)</f>
        <v/>
      </c>
      <c r="AA1035" s="24">
        <f>MATCH(J1035,Matches!$A:$A,0)</f>
        <v/>
      </c>
      <c r="AB1035" s="33" t="n"/>
      <c r="AC1035" s="33" t="n">
        <v>1.433762706538114</v>
      </c>
      <c r="AD1035" s="24" t="n"/>
      <c r="AE1035" s="24" t="n">
        <v>11</v>
      </c>
      <c r="AF1035" s="33" t="n"/>
      <c r="AG1035" s="33" t="n"/>
    </row>
    <row r="1036">
      <c r="A1036" s="24" t="inlineStr">
        <is>
          <t>Cardiff|45</t>
        </is>
      </c>
      <c r="B1036" s="24" t="inlineStr">
        <is>
          <t>E1</t>
        </is>
      </c>
      <c r="C1036" s="24" t="inlineStr">
        <is>
          <t>Championship</t>
        </is>
      </c>
      <c r="D1036" s="24" t="inlineStr">
        <is>
          <t>Cardiff</t>
        </is>
      </c>
      <c r="E1036" s="24" t="n">
        <v>45</v>
      </c>
      <c r="F1036" s="24" t="n">
        <v>12</v>
      </c>
      <c r="G1036" s="29" t="n">
        <v>46501.625</v>
      </c>
      <c r="H1036" s="24" t="inlineStr">
        <is>
          <t>West Brom</t>
        </is>
      </c>
      <c r="I1036" s="24" t="inlineStr">
        <is>
          <t>H</t>
        </is>
      </c>
      <c r="J1036" s="24" t="inlineStr">
        <is>
          <t>E1-Cardiff-WestBrom</t>
        </is>
      </c>
      <c r="K1036" s="24" t="n">
        <v>13</v>
      </c>
      <c r="L1036" s="11">
        <f>IF(INDEX(Matches!$X:$X,AA1036)=0,"",IF(I1036="H",INDEX(Matches!$H:$H,AA1036),INDEX(Matches!$I:$I,AA1036)))</f>
        <v/>
      </c>
      <c r="M1036" s="11">
        <f>IF(INDEX(Matches!$X:$X,AA1036)=0,"",IF(I1036="H",INDEX(Matches!$I:$I,AA1036),INDEX(Matches!$H:$H,AA1036)))</f>
        <v/>
      </c>
      <c r="N1036" s="11">
        <f>IF(L1036="","",IF(L1036&gt;M1036,"W",IF(L1036=M1036,"D","L")))</f>
        <v/>
      </c>
      <c r="O1036" s="11">
        <f>IF(L1036="","",IF(L1036&gt;M1036,3,IF(L1036=M1036,1,0)))</f>
        <v/>
      </c>
      <c r="P1036" s="31">
        <f>IF(I1036="H",INDEX(Matches!$L:$L,AA1036),INDEX(Matches!$N:$N,AA1036))</f>
        <v/>
      </c>
      <c r="Q1036" s="31">
        <f>INDEX(Matches!$M:$M,AA1036)</f>
        <v/>
      </c>
      <c r="R1036" s="31">
        <f>IF(I1036="H",INDEX(Matches!$N:$N,AA1036),INDEX(Matches!$L:$L,AA1036))</f>
        <v/>
      </c>
      <c r="S1036" s="33">
        <f>IF(I1036="H",INDEX(Matches!$O:$O,AA1036),INDEX(Matches!$P:$P,AA1036))</f>
        <v/>
      </c>
      <c r="T1036" s="33">
        <f>IF(INDEX(Matches!$J:$J,AA1036)="","",IF(I1036="H",INDEX(Matches!$J:$J,AA1036),INDEX(Matches!$K:$K,AA1036)))</f>
        <v/>
      </c>
      <c r="U1036" s="33">
        <f>IF(INDEX(Matches!$K:$K,AA1036)="","",IF(I1036="H",INDEX(Matches!$K:$K,AA1036),INDEX(Matches!$J:$J,AA1036)))</f>
        <v/>
      </c>
      <c r="V1036" s="30">
        <f>IF(T1036="","",T1036-U1036)</f>
        <v/>
      </c>
      <c r="W1036" s="33">
        <f>IF(I1036="H",INDEX(Matches!$T:$T,AA1036),INDEX(Matches!$U:$U,AA1036))</f>
        <v/>
      </c>
      <c r="X1036" s="11">
        <f>INDEX(Matches!$X:$X,AA1036)</f>
        <v/>
      </c>
      <c r="Y1036" s="30">
        <f>IF(O1036="","",O1036-S1036)</f>
        <v/>
      </c>
      <c r="Z1036" s="30">
        <f>IF(W1036="","",W1036-S1036)</f>
        <v/>
      </c>
      <c r="AA1036" s="24">
        <f>MATCH(J1036,Matches!$A:$A,0)</f>
        <v/>
      </c>
      <c r="AB1036" s="33" t="n"/>
      <c r="AC1036" s="33" t="n">
        <v>1.371553966625591</v>
      </c>
      <c r="AD1036" s="24" t="n"/>
      <c r="AE1036" s="24" t="n">
        <v>12</v>
      </c>
      <c r="AF1036" s="33" t="n"/>
      <c r="AG1036" s="33" t="n"/>
    </row>
    <row r="1037">
      <c r="A1037" s="24" t="inlineStr">
        <is>
          <t>Cardiff|46</t>
        </is>
      </c>
      <c r="B1037" s="24" t="inlineStr">
        <is>
          <t>E1</t>
        </is>
      </c>
      <c r="C1037" s="24" t="inlineStr">
        <is>
          <t>Championship</t>
        </is>
      </c>
      <c r="D1037" s="24" t="inlineStr">
        <is>
          <t>Cardiff</t>
        </is>
      </c>
      <c r="E1037" s="24" t="n">
        <v>46</v>
      </c>
      <c r="F1037" s="24" t="n">
        <v>12</v>
      </c>
      <c r="G1037" s="29" t="n">
        <v>46508.52083333334</v>
      </c>
      <c r="H1037" s="24" t="inlineStr">
        <is>
          <t>Preston</t>
        </is>
      </c>
      <c r="I1037" s="24" t="inlineStr">
        <is>
          <t>A</t>
        </is>
      </c>
      <c r="J1037" s="24" t="inlineStr">
        <is>
          <t>E1-Preston-Cardiff</t>
        </is>
      </c>
      <c r="K1037" s="24" t="n">
        <v>20</v>
      </c>
      <c r="L1037" s="11">
        <f>IF(INDEX(Matches!$X:$X,AA1037)=0,"",IF(I1037="H",INDEX(Matches!$H:$H,AA1037),INDEX(Matches!$I:$I,AA1037)))</f>
        <v/>
      </c>
      <c r="M1037" s="11">
        <f>IF(INDEX(Matches!$X:$X,AA1037)=0,"",IF(I1037="H",INDEX(Matches!$I:$I,AA1037),INDEX(Matches!$H:$H,AA1037)))</f>
        <v/>
      </c>
      <c r="N1037" s="11">
        <f>IF(L1037="","",IF(L1037&gt;M1037,"W",IF(L1037=M1037,"D","L")))</f>
        <v/>
      </c>
      <c r="O1037" s="11">
        <f>IF(L1037="","",IF(L1037&gt;M1037,3,IF(L1037=M1037,1,0)))</f>
        <v/>
      </c>
      <c r="P1037" s="31">
        <f>IF(I1037="H",INDEX(Matches!$L:$L,AA1037),INDEX(Matches!$N:$N,AA1037))</f>
        <v/>
      </c>
      <c r="Q1037" s="31">
        <f>INDEX(Matches!$M:$M,AA1037)</f>
        <v/>
      </c>
      <c r="R1037" s="31">
        <f>IF(I1037="H",INDEX(Matches!$N:$N,AA1037),INDEX(Matches!$L:$L,AA1037))</f>
        <v/>
      </c>
      <c r="S1037" s="33">
        <f>IF(I1037="H",INDEX(Matches!$O:$O,AA1037),INDEX(Matches!$P:$P,AA1037))</f>
        <v/>
      </c>
      <c r="T1037" s="33">
        <f>IF(INDEX(Matches!$J:$J,AA1037)="","",IF(I1037="H",INDEX(Matches!$J:$J,AA1037),INDEX(Matches!$K:$K,AA1037)))</f>
        <v/>
      </c>
      <c r="U1037" s="33">
        <f>IF(INDEX(Matches!$K:$K,AA1037)="","",IF(I1037="H",INDEX(Matches!$K:$K,AA1037),INDEX(Matches!$J:$J,AA1037)))</f>
        <v/>
      </c>
      <c r="V1037" s="30">
        <f>IF(T1037="","",T1037-U1037)</f>
        <v/>
      </c>
      <c r="W1037" s="33">
        <f>IF(I1037="H",INDEX(Matches!$T:$T,AA1037),INDEX(Matches!$U:$U,AA1037))</f>
        <v/>
      </c>
      <c r="X1037" s="11">
        <f>INDEX(Matches!$X:$X,AA1037)</f>
        <v/>
      </c>
      <c r="Y1037" s="30">
        <f>IF(O1037="","",O1037-S1037)</f>
        <v/>
      </c>
      <c r="Z1037" s="30">
        <f>IF(W1037="","",W1037-S1037)</f>
        <v/>
      </c>
      <c r="AA1037" s="24">
        <f>MATCH(J1037,Matches!$A:$A,0)</f>
        <v/>
      </c>
      <c r="AB1037" s="33" t="n"/>
      <c r="AC1037" s="33" t="n">
        <v>1.217940489159134</v>
      </c>
      <c r="AD1037" s="24" t="n"/>
      <c r="AE1037" s="24" t="n">
        <v>12</v>
      </c>
      <c r="AF1037" s="33" t="n"/>
      <c r="AG1037" s="33" t="n"/>
    </row>
    <row r="1038">
      <c r="A1038" s="24" t="inlineStr">
        <is>
          <t>Charlton|1</t>
        </is>
      </c>
      <c r="B1038" s="24" t="inlineStr">
        <is>
          <t>E1</t>
        </is>
      </c>
      <c r="C1038" s="24" t="inlineStr">
        <is>
          <t>Championship</t>
        </is>
      </c>
      <c r="D1038" s="24" t="inlineStr">
        <is>
          <t>Charlton</t>
        </is>
      </c>
      <c r="E1038" s="24" t="n">
        <v>1</v>
      </c>
      <c r="F1038" s="24" t="n">
        <v>1</v>
      </c>
      <c r="G1038" s="29" t="n">
        <v>46249.625</v>
      </c>
      <c r="H1038" s="24" t="inlineStr">
        <is>
          <t>Derby</t>
        </is>
      </c>
      <c r="I1038" s="24" t="inlineStr">
        <is>
          <t>H</t>
        </is>
      </c>
      <c r="J1038" s="24" t="inlineStr">
        <is>
          <t>E1-Charlton-Derby</t>
        </is>
      </c>
      <c r="K1038" s="24" t="n">
        <v>12</v>
      </c>
      <c r="L1038" s="11">
        <f>IF(INDEX(Matches!$X:$X,AA1038)=0,"",IF(I1038="H",INDEX(Matches!$H:$H,AA1038),INDEX(Matches!$I:$I,AA1038)))</f>
        <v/>
      </c>
      <c r="M1038" s="11">
        <f>IF(INDEX(Matches!$X:$X,AA1038)=0,"",IF(I1038="H",INDEX(Matches!$I:$I,AA1038),INDEX(Matches!$H:$H,AA1038)))</f>
        <v/>
      </c>
      <c r="N1038" s="11">
        <f>IF(L1038="","",IF(L1038&gt;M1038,"W",IF(L1038=M1038,"D","L")))</f>
        <v/>
      </c>
      <c r="O1038" s="11">
        <f>IF(L1038="","",IF(L1038&gt;M1038,3,IF(L1038=M1038,1,0)))</f>
        <v/>
      </c>
      <c r="P1038" s="31">
        <f>IF(I1038="H",INDEX(Matches!$L:$L,AA1038),INDEX(Matches!$N:$N,AA1038))</f>
        <v/>
      </c>
      <c r="Q1038" s="31">
        <f>INDEX(Matches!$M:$M,AA1038)</f>
        <v/>
      </c>
      <c r="R1038" s="31">
        <f>IF(I1038="H",INDEX(Matches!$N:$N,AA1038),INDEX(Matches!$L:$L,AA1038))</f>
        <v/>
      </c>
      <c r="S1038" s="33">
        <f>IF(I1038="H",INDEX(Matches!$O:$O,AA1038),INDEX(Matches!$P:$P,AA1038))</f>
        <v/>
      </c>
      <c r="T1038" s="33">
        <f>IF(INDEX(Matches!$J:$J,AA1038)="","",IF(I1038="H",INDEX(Matches!$J:$J,AA1038),INDEX(Matches!$K:$K,AA1038)))</f>
        <v/>
      </c>
      <c r="U1038" s="33">
        <f>IF(INDEX(Matches!$K:$K,AA1038)="","",IF(I1038="H",INDEX(Matches!$K:$K,AA1038),INDEX(Matches!$J:$J,AA1038)))</f>
        <v/>
      </c>
      <c r="V1038" s="30">
        <f>IF(T1038="","",T1038-U1038)</f>
        <v/>
      </c>
      <c r="W1038" s="33">
        <f>IF(I1038="H",INDEX(Matches!$T:$T,AA1038),INDEX(Matches!$U:$U,AA1038))</f>
        <v/>
      </c>
      <c r="X1038" s="11">
        <f>INDEX(Matches!$X:$X,AA1038)</f>
        <v/>
      </c>
      <c r="Y1038" s="30">
        <f>IF(O1038="","",O1038-S1038)</f>
        <v/>
      </c>
      <c r="Z1038" s="30">
        <f>IF(W1038="","",W1038-S1038)</f>
        <v/>
      </c>
      <c r="AA1038" s="24">
        <f>MATCH(J1038,Matches!$A:$A,0)</f>
        <v/>
      </c>
      <c r="AB1038" s="33" t="n">
        <v>1.367064898038679</v>
      </c>
      <c r="AC1038" s="33" t="n"/>
      <c r="AD1038" s="24" t="n"/>
      <c r="AE1038" s="24" t="n">
        <v>1</v>
      </c>
      <c r="AF1038" s="33" t="n"/>
      <c r="AG1038" s="33" t="n"/>
    </row>
    <row r="1039">
      <c r="A1039" s="24" t="inlineStr">
        <is>
          <t>Charlton|2</t>
        </is>
      </c>
      <c r="B1039" s="24" t="inlineStr">
        <is>
          <t>E1</t>
        </is>
      </c>
      <c r="C1039" s="24" t="inlineStr">
        <is>
          <t>Championship</t>
        </is>
      </c>
      <c r="D1039" s="24" t="inlineStr">
        <is>
          <t>Charlton</t>
        </is>
      </c>
      <c r="E1039" s="24" t="n">
        <v>2</v>
      </c>
      <c r="F1039" s="24" t="n">
        <v>1</v>
      </c>
      <c r="G1039" s="29" t="n">
        <v>46256.625</v>
      </c>
      <c r="H1039" s="24" t="inlineStr">
        <is>
          <t>West Ham</t>
        </is>
      </c>
      <c r="I1039" s="24" t="inlineStr">
        <is>
          <t>A</t>
        </is>
      </c>
      <c r="J1039" s="24" t="inlineStr">
        <is>
          <t>E1-WestHam-Charlton</t>
        </is>
      </c>
      <c r="K1039" s="24" t="n">
        <v>1</v>
      </c>
      <c r="L1039" s="11">
        <f>IF(INDEX(Matches!$X:$X,AA1039)=0,"",IF(I1039="H",INDEX(Matches!$H:$H,AA1039),INDEX(Matches!$I:$I,AA1039)))</f>
        <v/>
      </c>
      <c r="M1039" s="11">
        <f>IF(INDEX(Matches!$X:$X,AA1039)=0,"",IF(I1039="H",INDEX(Matches!$I:$I,AA1039),INDEX(Matches!$H:$H,AA1039)))</f>
        <v/>
      </c>
      <c r="N1039" s="11">
        <f>IF(L1039="","",IF(L1039&gt;M1039,"W",IF(L1039=M1039,"D","L")))</f>
        <v/>
      </c>
      <c r="O1039" s="11">
        <f>IF(L1039="","",IF(L1039&gt;M1039,3,IF(L1039=M1039,1,0)))</f>
        <v/>
      </c>
      <c r="P1039" s="31">
        <f>IF(I1039="H",INDEX(Matches!$L:$L,AA1039),INDEX(Matches!$N:$N,AA1039))</f>
        <v/>
      </c>
      <c r="Q1039" s="31">
        <f>INDEX(Matches!$M:$M,AA1039)</f>
        <v/>
      </c>
      <c r="R1039" s="31">
        <f>IF(I1039="H",INDEX(Matches!$N:$N,AA1039),INDEX(Matches!$L:$L,AA1039))</f>
        <v/>
      </c>
      <c r="S1039" s="33">
        <f>IF(I1039="H",INDEX(Matches!$O:$O,AA1039),INDEX(Matches!$P:$P,AA1039))</f>
        <v/>
      </c>
      <c r="T1039" s="33">
        <f>IF(INDEX(Matches!$J:$J,AA1039)="","",IF(I1039="H",INDEX(Matches!$J:$J,AA1039),INDEX(Matches!$K:$K,AA1039)))</f>
        <v/>
      </c>
      <c r="U1039" s="33">
        <f>IF(INDEX(Matches!$K:$K,AA1039)="","",IF(I1039="H",INDEX(Matches!$K:$K,AA1039),INDEX(Matches!$J:$J,AA1039)))</f>
        <v/>
      </c>
      <c r="V1039" s="30">
        <f>IF(T1039="","",T1039-U1039)</f>
        <v/>
      </c>
      <c r="W1039" s="33">
        <f>IF(I1039="H",INDEX(Matches!$T:$T,AA1039),INDEX(Matches!$U:$U,AA1039))</f>
        <v/>
      </c>
      <c r="X1039" s="11">
        <f>INDEX(Matches!$X:$X,AA1039)</f>
        <v/>
      </c>
      <c r="Y1039" s="30">
        <f>IF(O1039="","",O1039-S1039)</f>
        <v/>
      </c>
      <c r="Z1039" s="30">
        <f>IF(W1039="","",W1039-S1039)</f>
        <v/>
      </c>
      <c r="AA1039" s="24">
        <f>MATCH(J1039,Matches!$A:$A,0)</f>
        <v/>
      </c>
      <c r="AB1039" s="33" t="n">
        <v>0.6144730191022385</v>
      </c>
      <c r="AC1039" s="33" t="n"/>
      <c r="AD1039" s="24" t="n"/>
      <c r="AE1039" s="24" t="n">
        <v>1</v>
      </c>
      <c r="AF1039" s="33" t="n"/>
      <c r="AG1039" s="33" t="n"/>
    </row>
    <row r="1040">
      <c r="A1040" s="24" t="inlineStr">
        <is>
          <t>Charlton|3</t>
        </is>
      </c>
      <c r="B1040" s="24" t="inlineStr">
        <is>
          <t>E1</t>
        </is>
      </c>
      <c r="C1040" s="24" t="inlineStr">
        <is>
          <t>Championship</t>
        </is>
      </c>
      <c r="D1040" s="24" t="inlineStr">
        <is>
          <t>Charlton</t>
        </is>
      </c>
      <c r="E1040" s="24" t="n">
        <v>3</v>
      </c>
      <c r="F1040" s="24" t="n">
        <v>1</v>
      </c>
      <c r="G1040" s="29" t="n">
        <v>46263.625</v>
      </c>
      <c r="H1040" s="24" t="inlineStr">
        <is>
          <t>Preston</t>
        </is>
      </c>
      <c r="I1040" s="24" t="inlineStr">
        <is>
          <t>H</t>
        </is>
      </c>
      <c r="J1040" s="24" t="inlineStr">
        <is>
          <t>E1-Charlton-Preston</t>
        </is>
      </c>
      <c r="K1040" s="24" t="n">
        <v>20</v>
      </c>
      <c r="L1040" s="11">
        <f>IF(INDEX(Matches!$X:$X,AA1040)=0,"",IF(I1040="H",INDEX(Matches!$H:$H,AA1040),INDEX(Matches!$I:$I,AA1040)))</f>
        <v/>
      </c>
      <c r="M1040" s="11">
        <f>IF(INDEX(Matches!$X:$X,AA1040)=0,"",IF(I1040="H",INDEX(Matches!$I:$I,AA1040),INDEX(Matches!$H:$H,AA1040)))</f>
        <v/>
      </c>
      <c r="N1040" s="11">
        <f>IF(L1040="","",IF(L1040&gt;M1040,"W",IF(L1040=M1040,"D","L")))</f>
        <v/>
      </c>
      <c r="O1040" s="11">
        <f>IF(L1040="","",IF(L1040&gt;M1040,3,IF(L1040=M1040,1,0)))</f>
        <v/>
      </c>
      <c r="P1040" s="31">
        <f>IF(I1040="H",INDEX(Matches!$L:$L,AA1040),INDEX(Matches!$N:$N,AA1040))</f>
        <v/>
      </c>
      <c r="Q1040" s="31">
        <f>INDEX(Matches!$M:$M,AA1040)</f>
        <v/>
      </c>
      <c r="R1040" s="31">
        <f>IF(I1040="H",INDEX(Matches!$N:$N,AA1040),INDEX(Matches!$L:$L,AA1040))</f>
        <v/>
      </c>
      <c r="S1040" s="33">
        <f>IF(I1040="H",INDEX(Matches!$O:$O,AA1040),INDEX(Matches!$P:$P,AA1040))</f>
        <v/>
      </c>
      <c r="T1040" s="33">
        <f>IF(INDEX(Matches!$J:$J,AA1040)="","",IF(I1040="H",INDEX(Matches!$J:$J,AA1040),INDEX(Matches!$K:$K,AA1040)))</f>
        <v/>
      </c>
      <c r="U1040" s="33">
        <f>IF(INDEX(Matches!$K:$K,AA1040)="","",IF(I1040="H",INDEX(Matches!$K:$K,AA1040),INDEX(Matches!$J:$J,AA1040)))</f>
        <v/>
      </c>
      <c r="V1040" s="30">
        <f>IF(T1040="","",T1040-U1040)</f>
        <v/>
      </c>
      <c r="W1040" s="33">
        <f>IF(I1040="H",INDEX(Matches!$T:$T,AA1040),INDEX(Matches!$U:$U,AA1040))</f>
        <v/>
      </c>
      <c r="X1040" s="11">
        <f>INDEX(Matches!$X:$X,AA1040)</f>
        <v/>
      </c>
      <c r="Y1040" s="30">
        <f>IF(O1040="","",O1040-S1040)</f>
        <v/>
      </c>
      <c r="Z1040" s="30">
        <f>IF(W1040="","",W1040-S1040)</f>
        <v/>
      </c>
      <c r="AA1040" s="24">
        <f>MATCH(J1040,Matches!$A:$A,0)</f>
        <v/>
      </c>
      <c r="AB1040" s="33" t="n">
        <v>1.634582065991607</v>
      </c>
      <c r="AC1040" s="33" t="n"/>
      <c r="AD1040" s="24" t="n"/>
      <c r="AE1040" s="24" t="n">
        <v>1</v>
      </c>
      <c r="AF1040" s="33" t="n"/>
      <c r="AG1040" s="33" t="n"/>
    </row>
    <row r="1041">
      <c r="A1041" s="24" t="inlineStr">
        <is>
          <t>Charlton|4</t>
        </is>
      </c>
      <c r="B1041" s="24" t="inlineStr">
        <is>
          <t>E1</t>
        </is>
      </c>
      <c r="C1041" s="24" t="inlineStr">
        <is>
          <t>Championship</t>
        </is>
      </c>
      <c r="D1041" s="24" t="inlineStr">
        <is>
          <t>Charlton</t>
        </is>
      </c>
      <c r="E1041" s="24" t="n">
        <v>4</v>
      </c>
      <c r="F1041" s="24" t="n">
        <v>1</v>
      </c>
      <c r="G1041" s="29" t="n">
        <v>46267.82291666666</v>
      </c>
      <c r="H1041" s="24" t="inlineStr">
        <is>
          <t>West Brom</t>
        </is>
      </c>
      <c r="I1041" s="24" t="inlineStr">
        <is>
          <t>A</t>
        </is>
      </c>
      <c r="J1041" s="24" t="inlineStr">
        <is>
          <t>E1-WestBrom-Charlton</t>
        </is>
      </c>
      <c r="K1041" s="24" t="n">
        <v>13</v>
      </c>
      <c r="L1041" s="11">
        <f>IF(INDEX(Matches!$X:$X,AA1041)=0,"",IF(I1041="H",INDEX(Matches!$H:$H,AA1041),INDEX(Matches!$I:$I,AA1041)))</f>
        <v/>
      </c>
      <c r="M1041" s="11">
        <f>IF(INDEX(Matches!$X:$X,AA1041)=0,"",IF(I1041="H",INDEX(Matches!$I:$I,AA1041),INDEX(Matches!$H:$H,AA1041)))</f>
        <v/>
      </c>
      <c r="N1041" s="11">
        <f>IF(L1041="","",IF(L1041&gt;M1041,"W",IF(L1041=M1041,"D","L")))</f>
        <v/>
      </c>
      <c r="O1041" s="11">
        <f>IF(L1041="","",IF(L1041&gt;M1041,3,IF(L1041=M1041,1,0)))</f>
        <v/>
      </c>
      <c r="P1041" s="31">
        <f>IF(I1041="H",INDEX(Matches!$L:$L,AA1041),INDEX(Matches!$N:$N,AA1041))</f>
        <v/>
      </c>
      <c r="Q1041" s="31">
        <f>INDEX(Matches!$M:$M,AA1041)</f>
        <v/>
      </c>
      <c r="R1041" s="31">
        <f>IF(I1041="H",INDEX(Matches!$N:$N,AA1041),INDEX(Matches!$L:$L,AA1041))</f>
        <v/>
      </c>
      <c r="S1041" s="33">
        <f>IF(I1041="H",INDEX(Matches!$O:$O,AA1041),INDEX(Matches!$P:$P,AA1041))</f>
        <v/>
      </c>
      <c r="T1041" s="33">
        <f>IF(INDEX(Matches!$J:$J,AA1041)="","",IF(I1041="H",INDEX(Matches!$J:$J,AA1041),INDEX(Matches!$K:$K,AA1041)))</f>
        <v/>
      </c>
      <c r="U1041" s="33">
        <f>IF(INDEX(Matches!$K:$K,AA1041)="","",IF(I1041="H",INDEX(Matches!$K:$K,AA1041),INDEX(Matches!$J:$J,AA1041)))</f>
        <v/>
      </c>
      <c r="V1041" s="30">
        <f>IF(T1041="","",T1041-U1041)</f>
        <v/>
      </c>
      <c r="W1041" s="33">
        <f>IF(I1041="H",INDEX(Matches!$T:$T,AA1041),INDEX(Matches!$U:$U,AA1041))</f>
        <v/>
      </c>
      <c r="X1041" s="11">
        <f>INDEX(Matches!$X:$X,AA1041)</f>
        <v/>
      </c>
      <c r="Y1041" s="30">
        <f>IF(O1041="","",O1041-S1041)</f>
        <v/>
      </c>
      <c r="Z1041" s="30">
        <f>IF(W1041="","",W1041-S1041)</f>
        <v/>
      </c>
      <c r="AA1041" s="24">
        <f>MATCH(J1041,Matches!$A:$A,0)</f>
        <v/>
      </c>
      <c r="AB1041" s="33" t="n">
        <v>0.7975158190766345</v>
      </c>
      <c r="AC1041" s="33" t="n"/>
      <c r="AD1041" s="24" t="n"/>
      <c r="AE1041" s="24" t="n">
        <v>1</v>
      </c>
      <c r="AF1041" s="33" t="n"/>
      <c r="AG1041" s="33" t="n"/>
    </row>
    <row r="1042">
      <c r="A1042" s="24" t="inlineStr">
        <is>
          <t>Charlton|5</t>
        </is>
      </c>
      <c r="B1042" s="24" t="inlineStr">
        <is>
          <t>E1</t>
        </is>
      </c>
      <c r="C1042" s="24" t="inlineStr">
        <is>
          <t>Championship</t>
        </is>
      </c>
      <c r="D1042" s="24" t="inlineStr">
        <is>
          <t>Charlton</t>
        </is>
      </c>
      <c r="E1042" s="24" t="n">
        <v>5</v>
      </c>
      <c r="F1042" s="24" t="n">
        <v>2</v>
      </c>
      <c r="G1042" s="29" t="n">
        <v>46270.52083333334</v>
      </c>
      <c r="H1042" s="24" t="inlineStr">
        <is>
          <t>Stoke</t>
        </is>
      </c>
      <c r="I1042" s="24" t="inlineStr">
        <is>
          <t>A</t>
        </is>
      </c>
      <c r="J1042" s="24" t="inlineStr">
        <is>
          <t>E1-Stoke-Charlton</t>
        </is>
      </c>
      <c r="K1042" s="24" t="n">
        <v>11</v>
      </c>
      <c r="L1042" s="11">
        <f>IF(INDEX(Matches!$X:$X,AA1042)=0,"",IF(I1042="H",INDEX(Matches!$H:$H,AA1042),INDEX(Matches!$I:$I,AA1042)))</f>
        <v/>
      </c>
      <c r="M1042" s="11">
        <f>IF(INDEX(Matches!$X:$X,AA1042)=0,"",IF(I1042="H",INDEX(Matches!$I:$I,AA1042),INDEX(Matches!$H:$H,AA1042)))</f>
        <v/>
      </c>
      <c r="N1042" s="11">
        <f>IF(L1042="","",IF(L1042&gt;M1042,"W",IF(L1042=M1042,"D","L")))</f>
        <v/>
      </c>
      <c r="O1042" s="11">
        <f>IF(L1042="","",IF(L1042&gt;M1042,3,IF(L1042=M1042,1,0)))</f>
        <v/>
      </c>
      <c r="P1042" s="31">
        <f>IF(I1042="H",INDEX(Matches!$L:$L,AA1042),INDEX(Matches!$N:$N,AA1042))</f>
        <v/>
      </c>
      <c r="Q1042" s="31">
        <f>INDEX(Matches!$M:$M,AA1042)</f>
        <v/>
      </c>
      <c r="R1042" s="31">
        <f>IF(I1042="H",INDEX(Matches!$N:$N,AA1042),INDEX(Matches!$L:$L,AA1042))</f>
        <v/>
      </c>
      <c r="S1042" s="33">
        <f>IF(I1042="H",INDEX(Matches!$O:$O,AA1042),INDEX(Matches!$P:$P,AA1042))</f>
        <v/>
      </c>
      <c r="T1042" s="33">
        <f>IF(INDEX(Matches!$J:$J,AA1042)="","",IF(I1042="H",INDEX(Matches!$J:$J,AA1042),INDEX(Matches!$K:$K,AA1042)))</f>
        <v/>
      </c>
      <c r="U1042" s="33">
        <f>IF(INDEX(Matches!$K:$K,AA1042)="","",IF(I1042="H",INDEX(Matches!$K:$K,AA1042),INDEX(Matches!$J:$J,AA1042)))</f>
        <v/>
      </c>
      <c r="V1042" s="30">
        <f>IF(T1042="","",T1042-U1042)</f>
        <v/>
      </c>
      <c r="W1042" s="33">
        <f>IF(I1042="H",INDEX(Matches!$T:$T,AA1042),INDEX(Matches!$U:$U,AA1042))</f>
        <v/>
      </c>
      <c r="X1042" s="11">
        <f>INDEX(Matches!$X:$X,AA1042)</f>
        <v/>
      </c>
      <c r="Y1042" s="30">
        <f>IF(O1042="","",O1042-S1042)</f>
        <v/>
      </c>
      <c r="Z1042" s="30">
        <f>IF(W1042="","",W1042-S1042)</f>
        <v/>
      </c>
      <c r="AA1042" s="24">
        <f>MATCH(J1042,Matches!$A:$A,0)</f>
        <v/>
      </c>
      <c r="AB1042" s="33" t="n">
        <v>1.017029856187366</v>
      </c>
      <c r="AC1042" s="33" t="n"/>
      <c r="AD1042" s="24" t="n"/>
      <c r="AE1042" s="24" t="n">
        <v>2</v>
      </c>
      <c r="AF1042" s="33" t="n"/>
      <c r="AG1042" s="33" t="n"/>
    </row>
    <row r="1043">
      <c r="A1043" s="24" t="inlineStr">
        <is>
          <t>Charlton|6</t>
        </is>
      </c>
      <c r="B1043" s="24" t="inlineStr">
        <is>
          <t>E1</t>
        </is>
      </c>
      <c r="C1043" s="24" t="inlineStr">
        <is>
          <t>Championship</t>
        </is>
      </c>
      <c r="D1043" s="24" t="inlineStr">
        <is>
          <t>Charlton</t>
        </is>
      </c>
      <c r="E1043" s="24" t="n">
        <v>6</v>
      </c>
      <c r="F1043" s="24" t="n">
        <v>2</v>
      </c>
      <c r="G1043" s="29" t="n">
        <v>46274.83333333334</v>
      </c>
      <c r="H1043" s="24" t="inlineStr">
        <is>
          <t>QPR</t>
        </is>
      </c>
      <c r="I1043" s="24" t="inlineStr">
        <is>
          <t>H</t>
        </is>
      </c>
      <c r="J1043" s="24" t="inlineStr">
        <is>
          <t>E1-Charlton-QPR</t>
        </is>
      </c>
      <c r="K1043" s="24" t="n">
        <v>17</v>
      </c>
      <c r="L1043" s="11">
        <f>IF(INDEX(Matches!$X:$X,AA1043)=0,"",IF(I1043="H",INDEX(Matches!$H:$H,AA1043),INDEX(Matches!$I:$I,AA1043)))</f>
        <v/>
      </c>
      <c r="M1043" s="11">
        <f>IF(INDEX(Matches!$X:$X,AA1043)=0,"",IF(I1043="H",INDEX(Matches!$I:$I,AA1043),INDEX(Matches!$H:$H,AA1043)))</f>
        <v/>
      </c>
      <c r="N1043" s="11">
        <f>IF(L1043="","",IF(L1043&gt;M1043,"W",IF(L1043=M1043,"D","L")))</f>
        <v/>
      </c>
      <c r="O1043" s="11">
        <f>IF(L1043="","",IF(L1043&gt;M1043,3,IF(L1043=M1043,1,0)))</f>
        <v/>
      </c>
      <c r="P1043" s="31">
        <f>IF(I1043="H",INDEX(Matches!$L:$L,AA1043),INDEX(Matches!$N:$N,AA1043))</f>
        <v/>
      </c>
      <c r="Q1043" s="31">
        <f>INDEX(Matches!$M:$M,AA1043)</f>
        <v/>
      </c>
      <c r="R1043" s="31">
        <f>IF(I1043="H",INDEX(Matches!$N:$N,AA1043),INDEX(Matches!$L:$L,AA1043))</f>
        <v/>
      </c>
      <c r="S1043" s="33">
        <f>IF(I1043="H",INDEX(Matches!$O:$O,AA1043),INDEX(Matches!$P:$P,AA1043))</f>
        <v/>
      </c>
      <c r="T1043" s="33">
        <f>IF(INDEX(Matches!$J:$J,AA1043)="","",IF(I1043="H",INDEX(Matches!$J:$J,AA1043),INDEX(Matches!$K:$K,AA1043)))</f>
        <v/>
      </c>
      <c r="U1043" s="33">
        <f>IF(INDEX(Matches!$K:$K,AA1043)="","",IF(I1043="H",INDEX(Matches!$K:$K,AA1043),INDEX(Matches!$J:$J,AA1043)))</f>
        <v/>
      </c>
      <c r="V1043" s="30">
        <f>IF(T1043="","",T1043-U1043)</f>
        <v/>
      </c>
      <c r="W1043" s="33">
        <f>IF(I1043="H",INDEX(Matches!$T:$T,AA1043),INDEX(Matches!$U:$U,AA1043))</f>
        <v/>
      </c>
      <c r="X1043" s="11">
        <f>INDEX(Matches!$X:$X,AA1043)</f>
        <v/>
      </c>
      <c r="Y1043" s="30">
        <f>IF(O1043="","",O1043-S1043)</f>
        <v/>
      </c>
      <c r="Z1043" s="30">
        <f>IF(W1043="","",W1043-S1043)</f>
        <v/>
      </c>
      <c r="AA1043" s="24">
        <f>MATCH(J1043,Matches!$A:$A,0)</f>
        <v/>
      </c>
      <c r="AB1043" s="33" t="n">
        <v>1.169915106037964</v>
      </c>
      <c r="AC1043" s="33" t="n"/>
      <c r="AD1043" s="24" t="n"/>
      <c r="AE1043" s="24" t="n">
        <v>2</v>
      </c>
      <c r="AF1043" s="33" t="n"/>
      <c r="AG1043" s="33" t="n"/>
    </row>
    <row r="1044">
      <c r="A1044" s="24" t="inlineStr">
        <is>
          <t>Charlton|7</t>
        </is>
      </c>
      <c r="B1044" s="24" t="inlineStr">
        <is>
          <t>E1</t>
        </is>
      </c>
      <c r="C1044" s="24" t="inlineStr">
        <is>
          <t>Championship</t>
        </is>
      </c>
      <c r="D1044" s="24" t="inlineStr">
        <is>
          <t>Charlton</t>
        </is>
      </c>
      <c r="E1044" s="24" t="n">
        <v>7</v>
      </c>
      <c r="F1044" s="24" t="n">
        <v>2</v>
      </c>
      <c r="G1044" s="29" t="n">
        <v>46277.625</v>
      </c>
      <c r="H1044" s="24" t="inlineStr">
        <is>
          <t>Portsmouth</t>
        </is>
      </c>
      <c r="I1044" s="24" t="inlineStr">
        <is>
          <t>H</t>
        </is>
      </c>
      <c r="J1044" s="24" t="inlineStr">
        <is>
          <t>E1-Charlton-Portsmou</t>
        </is>
      </c>
      <c r="K1044" s="24" t="n">
        <v>18</v>
      </c>
      <c r="L1044" s="11">
        <f>IF(INDEX(Matches!$X:$X,AA1044)=0,"",IF(I1044="H",INDEX(Matches!$H:$H,AA1044),INDEX(Matches!$I:$I,AA1044)))</f>
        <v/>
      </c>
      <c r="M1044" s="11">
        <f>IF(INDEX(Matches!$X:$X,AA1044)=0,"",IF(I1044="H",INDEX(Matches!$I:$I,AA1044),INDEX(Matches!$H:$H,AA1044)))</f>
        <v/>
      </c>
      <c r="N1044" s="11">
        <f>IF(L1044="","",IF(L1044&gt;M1044,"W",IF(L1044=M1044,"D","L")))</f>
        <v/>
      </c>
      <c r="O1044" s="11">
        <f>IF(L1044="","",IF(L1044&gt;M1044,3,IF(L1044=M1044,1,0)))</f>
        <v/>
      </c>
      <c r="P1044" s="31">
        <f>IF(I1044="H",INDEX(Matches!$L:$L,AA1044),INDEX(Matches!$N:$N,AA1044))</f>
        <v/>
      </c>
      <c r="Q1044" s="31">
        <f>INDEX(Matches!$M:$M,AA1044)</f>
        <v/>
      </c>
      <c r="R1044" s="31">
        <f>IF(I1044="H",INDEX(Matches!$N:$N,AA1044),INDEX(Matches!$L:$L,AA1044))</f>
        <v/>
      </c>
      <c r="S1044" s="33">
        <f>IF(I1044="H",INDEX(Matches!$O:$O,AA1044),INDEX(Matches!$P:$P,AA1044))</f>
        <v/>
      </c>
      <c r="T1044" s="33">
        <f>IF(INDEX(Matches!$J:$J,AA1044)="","",IF(I1044="H",INDEX(Matches!$J:$J,AA1044),INDEX(Matches!$K:$K,AA1044)))</f>
        <v/>
      </c>
      <c r="U1044" s="33">
        <f>IF(INDEX(Matches!$K:$K,AA1044)="","",IF(I1044="H",INDEX(Matches!$K:$K,AA1044),INDEX(Matches!$J:$J,AA1044)))</f>
        <v/>
      </c>
      <c r="V1044" s="30">
        <f>IF(T1044="","",T1044-U1044)</f>
        <v/>
      </c>
      <c r="W1044" s="33">
        <f>IF(I1044="H",INDEX(Matches!$T:$T,AA1044),INDEX(Matches!$U:$U,AA1044))</f>
        <v/>
      </c>
      <c r="X1044" s="11">
        <f>INDEX(Matches!$X:$X,AA1044)</f>
        <v/>
      </c>
      <c r="Y1044" s="30">
        <f>IF(O1044="","",O1044-S1044)</f>
        <v/>
      </c>
      <c r="Z1044" s="30">
        <f>IF(W1044="","",W1044-S1044)</f>
        <v/>
      </c>
      <c r="AA1044" s="24">
        <f>MATCH(J1044,Matches!$A:$A,0)</f>
        <v/>
      </c>
      <c r="AB1044" s="33" t="n">
        <v>1.329046533681601</v>
      </c>
      <c r="AC1044" s="33" t="n"/>
      <c r="AD1044" s="24" t="n"/>
      <c r="AE1044" s="24" t="n">
        <v>2</v>
      </c>
      <c r="AF1044" s="33" t="n"/>
      <c r="AG1044" s="33" t="n"/>
    </row>
    <row r="1045">
      <c r="A1045" s="24" t="inlineStr">
        <is>
          <t>Charlton|8</t>
        </is>
      </c>
      <c r="B1045" s="24" t="inlineStr">
        <is>
          <t>E1</t>
        </is>
      </c>
      <c r="C1045" s="24" t="inlineStr">
        <is>
          <t>Championship</t>
        </is>
      </c>
      <c r="D1045" s="24" t="inlineStr">
        <is>
          <t>Charlton</t>
        </is>
      </c>
      <c r="E1045" s="24" t="n">
        <v>8</v>
      </c>
      <c r="F1045" s="24" t="n">
        <v>2</v>
      </c>
      <c r="G1045" s="29" t="n">
        <v>46284.52083333334</v>
      </c>
      <c r="H1045" s="24" t="inlineStr">
        <is>
          <t>Cardiff</t>
        </is>
      </c>
      <c r="I1045" s="24" t="inlineStr">
        <is>
          <t>A</t>
        </is>
      </c>
      <c r="J1045" s="24" t="inlineStr">
        <is>
          <t>E1-Cardiff-Charlton</t>
        </is>
      </c>
      <c r="K1045" s="24" t="n">
        <v>21</v>
      </c>
      <c r="L1045" s="11">
        <f>IF(INDEX(Matches!$X:$X,AA1045)=0,"",IF(I1045="H",INDEX(Matches!$H:$H,AA1045),INDEX(Matches!$I:$I,AA1045)))</f>
        <v/>
      </c>
      <c r="M1045" s="11">
        <f>IF(INDEX(Matches!$X:$X,AA1045)=0,"",IF(I1045="H",INDEX(Matches!$I:$I,AA1045),INDEX(Matches!$H:$H,AA1045)))</f>
        <v/>
      </c>
      <c r="N1045" s="11">
        <f>IF(L1045="","",IF(L1045&gt;M1045,"W",IF(L1045=M1045,"D","L")))</f>
        <v/>
      </c>
      <c r="O1045" s="11">
        <f>IF(L1045="","",IF(L1045&gt;M1045,3,IF(L1045=M1045,1,0)))</f>
        <v/>
      </c>
      <c r="P1045" s="31">
        <f>IF(I1045="H",INDEX(Matches!$L:$L,AA1045),INDEX(Matches!$N:$N,AA1045))</f>
        <v/>
      </c>
      <c r="Q1045" s="31">
        <f>INDEX(Matches!$M:$M,AA1045)</f>
        <v/>
      </c>
      <c r="R1045" s="31">
        <f>IF(I1045="H",INDEX(Matches!$N:$N,AA1045),INDEX(Matches!$L:$L,AA1045))</f>
        <v/>
      </c>
      <c r="S1045" s="33">
        <f>IF(I1045="H",INDEX(Matches!$O:$O,AA1045),INDEX(Matches!$P:$P,AA1045))</f>
        <v/>
      </c>
      <c r="T1045" s="33">
        <f>IF(INDEX(Matches!$J:$J,AA1045)="","",IF(I1045="H",INDEX(Matches!$J:$J,AA1045),INDEX(Matches!$K:$K,AA1045)))</f>
        <v/>
      </c>
      <c r="U1045" s="33">
        <f>IF(INDEX(Matches!$K:$K,AA1045)="","",IF(I1045="H",INDEX(Matches!$K:$K,AA1045),INDEX(Matches!$J:$J,AA1045)))</f>
        <v/>
      </c>
      <c r="V1045" s="30">
        <f>IF(T1045="","",T1045-U1045)</f>
        <v/>
      </c>
      <c r="W1045" s="33">
        <f>IF(I1045="H",INDEX(Matches!$T:$T,AA1045),INDEX(Matches!$U:$U,AA1045))</f>
        <v/>
      </c>
      <c r="X1045" s="11">
        <f>INDEX(Matches!$X:$X,AA1045)</f>
        <v/>
      </c>
      <c r="Y1045" s="30">
        <f>IF(O1045="","",O1045-S1045)</f>
        <v/>
      </c>
      <c r="Z1045" s="30">
        <f>IF(W1045="","",W1045-S1045)</f>
        <v/>
      </c>
      <c r="AA1045" s="24">
        <f>MATCH(J1045,Matches!$A:$A,0)</f>
        <v/>
      </c>
      <c r="AB1045" s="33" t="n"/>
      <c r="AC1045" s="33" t="n"/>
      <c r="AD1045" s="24" t="n"/>
      <c r="AE1045" s="24" t="n">
        <v>2</v>
      </c>
      <c r="AF1045" s="33" t="n"/>
      <c r="AG1045" s="33" t="n"/>
    </row>
    <row r="1046">
      <c r="A1046" s="24" t="inlineStr">
        <is>
          <t>Charlton|9</t>
        </is>
      </c>
      <c r="B1046" s="24" t="inlineStr">
        <is>
          <t>E1</t>
        </is>
      </c>
      <c r="C1046" s="24" t="inlineStr">
        <is>
          <t>Championship</t>
        </is>
      </c>
      <c r="D1046" s="24" t="inlineStr">
        <is>
          <t>Charlton</t>
        </is>
      </c>
      <c r="E1046" s="24" t="n">
        <v>9</v>
      </c>
      <c r="F1046" s="24" t="n">
        <v>3</v>
      </c>
      <c r="G1046" s="29" t="n">
        <v>46305.52083333334</v>
      </c>
      <c r="H1046" s="24" t="inlineStr">
        <is>
          <t>Bristol City</t>
        </is>
      </c>
      <c r="I1046" s="24" t="inlineStr">
        <is>
          <t>H</t>
        </is>
      </c>
      <c r="J1046" s="24" t="inlineStr">
        <is>
          <t>E1-Charlton-BristolC</t>
        </is>
      </c>
      <c r="K1046" s="24" t="n">
        <v>14</v>
      </c>
      <c r="L1046" s="11">
        <f>IF(INDEX(Matches!$X:$X,AA1046)=0,"",IF(I1046="H",INDEX(Matches!$H:$H,AA1046),INDEX(Matches!$I:$I,AA1046)))</f>
        <v/>
      </c>
      <c r="M1046" s="11">
        <f>IF(INDEX(Matches!$X:$X,AA1046)=0,"",IF(I1046="H",INDEX(Matches!$I:$I,AA1046),INDEX(Matches!$H:$H,AA1046)))</f>
        <v/>
      </c>
      <c r="N1046" s="11">
        <f>IF(L1046="","",IF(L1046&gt;M1046,"W",IF(L1046=M1046,"D","L")))</f>
        <v/>
      </c>
      <c r="O1046" s="11">
        <f>IF(L1046="","",IF(L1046&gt;M1046,3,IF(L1046=M1046,1,0)))</f>
        <v/>
      </c>
      <c r="P1046" s="31">
        <f>IF(I1046="H",INDEX(Matches!$L:$L,AA1046),INDEX(Matches!$N:$N,AA1046))</f>
        <v/>
      </c>
      <c r="Q1046" s="31">
        <f>INDEX(Matches!$M:$M,AA1046)</f>
        <v/>
      </c>
      <c r="R1046" s="31">
        <f>IF(I1046="H",INDEX(Matches!$N:$N,AA1046),INDEX(Matches!$L:$L,AA1046))</f>
        <v/>
      </c>
      <c r="S1046" s="33">
        <f>IF(I1046="H",INDEX(Matches!$O:$O,AA1046),INDEX(Matches!$P:$P,AA1046))</f>
        <v/>
      </c>
      <c r="T1046" s="33">
        <f>IF(INDEX(Matches!$J:$J,AA1046)="","",IF(I1046="H",INDEX(Matches!$J:$J,AA1046),INDEX(Matches!$K:$K,AA1046)))</f>
        <v/>
      </c>
      <c r="U1046" s="33">
        <f>IF(INDEX(Matches!$K:$K,AA1046)="","",IF(I1046="H",INDEX(Matches!$K:$K,AA1046),INDEX(Matches!$J:$J,AA1046)))</f>
        <v/>
      </c>
      <c r="V1046" s="30">
        <f>IF(T1046="","",T1046-U1046)</f>
        <v/>
      </c>
      <c r="W1046" s="33">
        <f>IF(I1046="H",INDEX(Matches!$T:$T,AA1046),INDEX(Matches!$U:$U,AA1046))</f>
        <v/>
      </c>
      <c r="X1046" s="11">
        <f>INDEX(Matches!$X:$X,AA1046)</f>
        <v/>
      </c>
      <c r="Y1046" s="30">
        <f>IF(O1046="","",O1046-S1046)</f>
        <v/>
      </c>
      <c r="Z1046" s="30">
        <f>IF(W1046="","",W1046-S1046)</f>
        <v/>
      </c>
      <c r="AA1046" s="24">
        <f>MATCH(J1046,Matches!$A:$A,0)</f>
        <v/>
      </c>
      <c r="AB1046" s="33" t="n"/>
      <c r="AC1046" s="33" t="n"/>
      <c r="AD1046" s="24" t="n"/>
      <c r="AE1046" s="24" t="n">
        <v>3</v>
      </c>
      <c r="AF1046" s="33" t="n"/>
      <c r="AG1046" s="33" t="n"/>
    </row>
    <row r="1047">
      <c r="A1047" s="24" t="inlineStr">
        <is>
          <t>Charlton|10</t>
        </is>
      </c>
      <c r="B1047" s="24" t="inlineStr">
        <is>
          <t>E1</t>
        </is>
      </c>
      <c r="C1047" s="24" t="inlineStr">
        <is>
          <t>Championship</t>
        </is>
      </c>
      <c r="D1047" s="24" t="inlineStr">
        <is>
          <t>Charlton</t>
        </is>
      </c>
      <c r="E1047" s="24" t="n">
        <v>10</v>
      </c>
      <c r="F1047" s="24" t="n">
        <v>3</v>
      </c>
      <c r="G1047" s="29" t="n">
        <v>46308.82291666666</v>
      </c>
      <c r="H1047" s="24" t="inlineStr">
        <is>
          <t>Burnley</t>
        </is>
      </c>
      <c r="I1047" s="24" t="inlineStr">
        <is>
          <t>A</t>
        </is>
      </c>
      <c r="J1047" s="24" t="inlineStr">
        <is>
          <t>E1-Burnley-Charlton</t>
        </is>
      </c>
      <c r="K1047" s="24" t="n">
        <v>4</v>
      </c>
      <c r="L1047" s="11">
        <f>IF(INDEX(Matches!$X:$X,AA1047)=0,"",IF(I1047="H",INDEX(Matches!$H:$H,AA1047),INDEX(Matches!$I:$I,AA1047)))</f>
        <v/>
      </c>
      <c r="M1047" s="11">
        <f>IF(INDEX(Matches!$X:$X,AA1047)=0,"",IF(I1047="H",INDEX(Matches!$I:$I,AA1047),INDEX(Matches!$H:$H,AA1047)))</f>
        <v/>
      </c>
      <c r="N1047" s="11">
        <f>IF(L1047="","",IF(L1047&gt;M1047,"W",IF(L1047=M1047,"D","L")))</f>
        <v/>
      </c>
      <c r="O1047" s="11">
        <f>IF(L1047="","",IF(L1047&gt;M1047,3,IF(L1047=M1047,1,0)))</f>
        <v/>
      </c>
      <c r="P1047" s="31">
        <f>IF(I1047="H",INDEX(Matches!$L:$L,AA1047),INDEX(Matches!$N:$N,AA1047))</f>
        <v/>
      </c>
      <c r="Q1047" s="31">
        <f>INDEX(Matches!$M:$M,AA1047)</f>
        <v/>
      </c>
      <c r="R1047" s="31">
        <f>IF(I1047="H",INDEX(Matches!$N:$N,AA1047),INDEX(Matches!$L:$L,AA1047))</f>
        <v/>
      </c>
      <c r="S1047" s="33">
        <f>IF(I1047="H",INDEX(Matches!$O:$O,AA1047),INDEX(Matches!$P:$P,AA1047))</f>
        <v/>
      </c>
      <c r="T1047" s="33">
        <f>IF(INDEX(Matches!$J:$J,AA1047)="","",IF(I1047="H",INDEX(Matches!$J:$J,AA1047),INDEX(Matches!$K:$K,AA1047)))</f>
        <v/>
      </c>
      <c r="U1047" s="33">
        <f>IF(INDEX(Matches!$K:$K,AA1047)="","",IF(I1047="H",INDEX(Matches!$K:$K,AA1047),INDEX(Matches!$J:$J,AA1047)))</f>
        <v/>
      </c>
      <c r="V1047" s="30">
        <f>IF(T1047="","",T1047-U1047)</f>
        <v/>
      </c>
      <c r="W1047" s="33">
        <f>IF(I1047="H",INDEX(Matches!$T:$T,AA1047),INDEX(Matches!$U:$U,AA1047))</f>
        <v/>
      </c>
      <c r="X1047" s="11">
        <f>INDEX(Matches!$X:$X,AA1047)</f>
        <v/>
      </c>
      <c r="Y1047" s="30">
        <f>IF(O1047="","",O1047-S1047)</f>
        <v/>
      </c>
      <c r="Z1047" s="30">
        <f>IF(W1047="","",W1047-S1047)</f>
        <v/>
      </c>
      <c r="AA1047" s="24">
        <f>MATCH(J1047,Matches!$A:$A,0)</f>
        <v/>
      </c>
      <c r="AB1047" s="33" t="n"/>
      <c r="AC1047" s="33" t="n"/>
      <c r="AD1047" s="24" t="n"/>
      <c r="AE1047" s="24" t="n">
        <v>3</v>
      </c>
      <c r="AF1047" s="33" t="n"/>
      <c r="AG1047" s="33" t="n"/>
    </row>
    <row r="1048">
      <c r="A1048" s="24" t="inlineStr">
        <is>
          <t>Charlton|11</t>
        </is>
      </c>
      <c r="B1048" s="24" t="inlineStr">
        <is>
          <t>E1</t>
        </is>
      </c>
      <c r="C1048" s="24" t="inlineStr">
        <is>
          <t>Championship</t>
        </is>
      </c>
      <c r="D1048" s="24" t="inlineStr">
        <is>
          <t>Charlton</t>
        </is>
      </c>
      <c r="E1048" s="24" t="n">
        <v>11</v>
      </c>
      <c r="F1048" s="24" t="n">
        <v>3</v>
      </c>
      <c r="G1048" s="29" t="n">
        <v>46312.52083333334</v>
      </c>
      <c r="H1048" s="24" t="inlineStr">
        <is>
          <t>Watford</t>
        </is>
      </c>
      <c r="I1048" s="24" t="inlineStr">
        <is>
          <t>A</t>
        </is>
      </c>
      <c r="J1048" s="24" t="inlineStr">
        <is>
          <t>E1-Watford-Charlton</t>
        </is>
      </c>
      <c r="K1048" s="24" t="n">
        <v>16</v>
      </c>
      <c r="L1048" s="11">
        <f>IF(INDEX(Matches!$X:$X,AA1048)=0,"",IF(I1048="H",INDEX(Matches!$H:$H,AA1048),INDEX(Matches!$I:$I,AA1048)))</f>
        <v/>
      </c>
      <c r="M1048" s="11">
        <f>IF(INDEX(Matches!$X:$X,AA1048)=0,"",IF(I1048="H",INDEX(Matches!$I:$I,AA1048),INDEX(Matches!$H:$H,AA1048)))</f>
        <v/>
      </c>
      <c r="N1048" s="11">
        <f>IF(L1048="","",IF(L1048&gt;M1048,"W",IF(L1048=M1048,"D","L")))</f>
        <v/>
      </c>
      <c r="O1048" s="11">
        <f>IF(L1048="","",IF(L1048&gt;M1048,3,IF(L1048=M1048,1,0)))</f>
        <v/>
      </c>
      <c r="P1048" s="31">
        <f>IF(I1048="H",INDEX(Matches!$L:$L,AA1048),INDEX(Matches!$N:$N,AA1048))</f>
        <v/>
      </c>
      <c r="Q1048" s="31">
        <f>INDEX(Matches!$M:$M,AA1048)</f>
        <v/>
      </c>
      <c r="R1048" s="31">
        <f>IF(I1048="H",INDEX(Matches!$N:$N,AA1048),INDEX(Matches!$L:$L,AA1048))</f>
        <v/>
      </c>
      <c r="S1048" s="33">
        <f>IF(I1048="H",INDEX(Matches!$O:$O,AA1048),INDEX(Matches!$P:$P,AA1048))</f>
        <v/>
      </c>
      <c r="T1048" s="33">
        <f>IF(INDEX(Matches!$J:$J,AA1048)="","",IF(I1048="H",INDEX(Matches!$J:$J,AA1048),INDEX(Matches!$K:$K,AA1048)))</f>
        <v/>
      </c>
      <c r="U1048" s="33">
        <f>IF(INDEX(Matches!$K:$K,AA1048)="","",IF(I1048="H",INDEX(Matches!$K:$K,AA1048),INDEX(Matches!$J:$J,AA1048)))</f>
        <v/>
      </c>
      <c r="V1048" s="30">
        <f>IF(T1048="","",T1048-U1048)</f>
        <v/>
      </c>
      <c r="W1048" s="33">
        <f>IF(I1048="H",INDEX(Matches!$T:$T,AA1048),INDEX(Matches!$U:$U,AA1048))</f>
        <v/>
      </c>
      <c r="X1048" s="11">
        <f>INDEX(Matches!$X:$X,AA1048)</f>
        <v/>
      </c>
      <c r="Y1048" s="30">
        <f>IF(O1048="","",O1048-S1048)</f>
        <v/>
      </c>
      <c r="Z1048" s="30">
        <f>IF(W1048="","",W1048-S1048)</f>
        <v/>
      </c>
      <c r="AA1048" s="24">
        <f>MATCH(J1048,Matches!$A:$A,0)</f>
        <v/>
      </c>
      <c r="AB1048" s="33" t="n"/>
      <c r="AC1048" s="33" t="n"/>
      <c r="AD1048" s="24" t="n"/>
      <c r="AE1048" s="24" t="n">
        <v>3</v>
      </c>
      <c r="AF1048" s="33" t="n"/>
      <c r="AG1048" s="33" t="n"/>
    </row>
    <row r="1049">
      <c r="A1049" s="24" t="inlineStr">
        <is>
          <t>Charlton|12</t>
        </is>
      </c>
      <c r="B1049" s="24" t="inlineStr">
        <is>
          <t>E1</t>
        </is>
      </c>
      <c r="C1049" s="24" t="inlineStr">
        <is>
          <t>Championship</t>
        </is>
      </c>
      <c r="D1049" s="24" t="inlineStr">
        <is>
          <t>Charlton</t>
        </is>
      </c>
      <c r="E1049" s="24" t="n">
        <v>12</v>
      </c>
      <c r="F1049" s="24" t="n">
        <v>3</v>
      </c>
      <c r="G1049" s="29" t="n">
        <v>46319.52083333334</v>
      </c>
      <c r="H1049" s="24" t="inlineStr">
        <is>
          <t>Norwich</t>
        </is>
      </c>
      <c r="I1049" s="24" t="inlineStr">
        <is>
          <t>H</t>
        </is>
      </c>
      <c r="J1049" s="24" t="inlineStr">
        <is>
          <t>E1-Charlton-Norwich</t>
        </is>
      </c>
      <c r="K1049" s="24" t="n">
        <v>7</v>
      </c>
      <c r="L1049" s="11">
        <f>IF(INDEX(Matches!$X:$X,AA1049)=0,"",IF(I1049="H",INDEX(Matches!$H:$H,AA1049),INDEX(Matches!$I:$I,AA1049)))</f>
        <v/>
      </c>
      <c r="M1049" s="11">
        <f>IF(INDEX(Matches!$X:$X,AA1049)=0,"",IF(I1049="H",INDEX(Matches!$I:$I,AA1049),INDEX(Matches!$H:$H,AA1049)))</f>
        <v/>
      </c>
      <c r="N1049" s="11">
        <f>IF(L1049="","",IF(L1049&gt;M1049,"W",IF(L1049=M1049,"D","L")))</f>
        <v/>
      </c>
      <c r="O1049" s="11">
        <f>IF(L1049="","",IF(L1049&gt;M1049,3,IF(L1049=M1049,1,0)))</f>
        <v/>
      </c>
      <c r="P1049" s="31">
        <f>IF(I1049="H",INDEX(Matches!$L:$L,AA1049),INDEX(Matches!$N:$N,AA1049))</f>
        <v/>
      </c>
      <c r="Q1049" s="31">
        <f>INDEX(Matches!$M:$M,AA1049)</f>
        <v/>
      </c>
      <c r="R1049" s="31">
        <f>IF(I1049="H",INDEX(Matches!$N:$N,AA1049),INDEX(Matches!$L:$L,AA1049))</f>
        <v/>
      </c>
      <c r="S1049" s="33">
        <f>IF(I1049="H",INDEX(Matches!$O:$O,AA1049),INDEX(Matches!$P:$P,AA1049))</f>
        <v/>
      </c>
      <c r="T1049" s="33">
        <f>IF(INDEX(Matches!$J:$J,AA1049)="","",IF(I1049="H",INDEX(Matches!$J:$J,AA1049),INDEX(Matches!$K:$K,AA1049)))</f>
        <v/>
      </c>
      <c r="U1049" s="33">
        <f>IF(INDEX(Matches!$K:$K,AA1049)="","",IF(I1049="H",INDEX(Matches!$K:$K,AA1049),INDEX(Matches!$J:$J,AA1049)))</f>
        <v/>
      </c>
      <c r="V1049" s="30">
        <f>IF(T1049="","",T1049-U1049)</f>
        <v/>
      </c>
      <c r="W1049" s="33">
        <f>IF(I1049="H",INDEX(Matches!$T:$T,AA1049),INDEX(Matches!$U:$U,AA1049))</f>
        <v/>
      </c>
      <c r="X1049" s="11">
        <f>INDEX(Matches!$X:$X,AA1049)</f>
        <v/>
      </c>
      <c r="Y1049" s="30">
        <f>IF(O1049="","",O1049-S1049)</f>
        <v/>
      </c>
      <c r="Z1049" s="30">
        <f>IF(W1049="","",W1049-S1049)</f>
        <v/>
      </c>
      <c r="AA1049" s="24">
        <f>MATCH(J1049,Matches!$A:$A,0)</f>
        <v/>
      </c>
      <c r="AB1049" s="33" t="n"/>
      <c r="AC1049" s="33" t="n">
        <v>1.211137884074452</v>
      </c>
      <c r="AD1049" s="24" t="n"/>
      <c r="AE1049" s="24" t="n">
        <v>3</v>
      </c>
      <c r="AF1049" s="33" t="n"/>
      <c r="AG1049" s="33" t="n"/>
    </row>
    <row r="1050">
      <c r="A1050" s="24" t="inlineStr">
        <is>
          <t>Charlton|13</t>
        </is>
      </c>
      <c r="B1050" s="24" t="inlineStr">
        <is>
          <t>E1</t>
        </is>
      </c>
      <c r="C1050" s="24" t="inlineStr">
        <is>
          <t>Championship</t>
        </is>
      </c>
      <c r="D1050" s="24" t="inlineStr">
        <is>
          <t>Charlton</t>
        </is>
      </c>
      <c r="E1050" s="24" t="n">
        <v>13</v>
      </c>
      <c r="F1050" s="24" t="n">
        <v>4</v>
      </c>
      <c r="G1050" s="29" t="n">
        <v>46326.625</v>
      </c>
      <c r="H1050" s="24" t="inlineStr">
        <is>
          <t>Middlesbrough</t>
        </is>
      </c>
      <c r="I1050" s="24" t="inlineStr">
        <is>
          <t>A</t>
        </is>
      </c>
      <c r="J1050" s="24" t="inlineStr">
        <is>
          <t>E1-Middlesb-Charlton</t>
        </is>
      </c>
      <c r="K1050" s="24" t="n">
        <v>3</v>
      </c>
      <c r="L1050" s="11">
        <f>IF(INDEX(Matches!$X:$X,AA1050)=0,"",IF(I1050="H",INDEX(Matches!$H:$H,AA1050),INDEX(Matches!$I:$I,AA1050)))</f>
        <v/>
      </c>
      <c r="M1050" s="11">
        <f>IF(INDEX(Matches!$X:$X,AA1050)=0,"",IF(I1050="H",INDEX(Matches!$I:$I,AA1050),INDEX(Matches!$H:$H,AA1050)))</f>
        <v/>
      </c>
      <c r="N1050" s="11">
        <f>IF(L1050="","",IF(L1050&gt;M1050,"W",IF(L1050=M1050,"D","L")))</f>
        <v/>
      </c>
      <c r="O1050" s="11">
        <f>IF(L1050="","",IF(L1050&gt;M1050,3,IF(L1050=M1050,1,0)))</f>
        <v/>
      </c>
      <c r="P1050" s="31">
        <f>IF(I1050="H",INDEX(Matches!$L:$L,AA1050),INDEX(Matches!$N:$N,AA1050))</f>
        <v/>
      </c>
      <c r="Q1050" s="31">
        <f>INDEX(Matches!$M:$M,AA1050)</f>
        <v/>
      </c>
      <c r="R1050" s="31">
        <f>IF(I1050="H",INDEX(Matches!$N:$N,AA1050),INDEX(Matches!$L:$L,AA1050))</f>
        <v/>
      </c>
      <c r="S1050" s="33">
        <f>IF(I1050="H",INDEX(Matches!$O:$O,AA1050),INDEX(Matches!$P:$P,AA1050))</f>
        <v/>
      </c>
      <c r="T1050" s="33">
        <f>IF(INDEX(Matches!$J:$J,AA1050)="","",IF(I1050="H",INDEX(Matches!$J:$J,AA1050),INDEX(Matches!$K:$K,AA1050)))</f>
        <v/>
      </c>
      <c r="U1050" s="33">
        <f>IF(INDEX(Matches!$K:$K,AA1050)="","",IF(I1050="H",INDEX(Matches!$K:$K,AA1050),INDEX(Matches!$J:$J,AA1050)))</f>
        <v/>
      </c>
      <c r="V1050" s="30">
        <f>IF(T1050="","",T1050-U1050)</f>
        <v/>
      </c>
      <c r="W1050" s="33">
        <f>IF(I1050="H",INDEX(Matches!$T:$T,AA1050),INDEX(Matches!$U:$U,AA1050))</f>
        <v/>
      </c>
      <c r="X1050" s="11">
        <f>INDEX(Matches!$X:$X,AA1050)</f>
        <v/>
      </c>
      <c r="Y1050" s="30">
        <f>IF(O1050="","",O1050-S1050)</f>
        <v/>
      </c>
      <c r="Z1050" s="30">
        <f>IF(W1050="","",W1050-S1050)</f>
        <v/>
      </c>
      <c r="AA1050" s="24">
        <f>MATCH(J1050,Matches!$A:$A,0)</f>
        <v/>
      </c>
      <c r="AB1050" s="33" t="n"/>
      <c r="AC1050" s="33" t="n">
        <v>0.7349616365291037</v>
      </c>
      <c r="AD1050" s="24" t="n"/>
      <c r="AE1050" s="24" t="n">
        <v>4</v>
      </c>
      <c r="AF1050" s="33" t="n"/>
      <c r="AG1050" s="33" t="n"/>
    </row>
    <row r="1051">
      <c r="A1051" s="24" t="inlineStr">
        <is>
          <t>Charlton|14</t>
        </is>
      </c>
      <c r="B1051" s="24" t="inlineStr">
        <is>
          <t>E1</t>
        </is>
      </c>
      <c r="C1051" s="24" t="inlineStr">
        <is>
          <t>Championship</t>
        </is>
      </c>
      <c r="D1051" s="24" t="inlineStr">
        <is>
          <t>Charlton</t>
        </is>
      </c>
      <c r="E1051" s="24" t="n">
        <v>14</v>
      </c>
      <c r="F1051" s="24" t="n">
        <v>4</v>
      </c>
      <c r="G1051" s="29" t="n">
        <v>46329.82291666666</v>
      </c>
      <c r="H1051" s="24" t="inlineStr">
        <is>
          <t>Bolton</t>
        </is>
      </c>
      <c r="I1051" s="24" t="inlineStr">
        <is>
          <t>H</t>
        </is>
      </c>
      <c r="J1051" s="24" t="inlineStr">
        <is>
          <t>E1-Charlton-Bolton</t>
        </is>
      </c>
      <c r="K1051" s="24" t="n">
        <v>22</v>
      </c>
      <c r="L1051" s="11">
        <f>IF(INDEX(Matches!$X:$X,AA1051)=0,"",IF(I1051="H",INDEX(Matches!$H:$H,AA1051),INDEX(Matches!$I:$I,AA1051)))</f>
        <v/>
      </c>
      <c r="M1051" s="11">
        <f>IF(INDEX(Matches!$X:$X,AA1051)=0,"",IF(I1051="H",INDEX(Matches!$I:$I,AA1051),INDEX(Matches!$H:$H,AA1051)))</f>
        <v/>
      </c>
      <c r="N1051" s="11">
        <f>IF(L1051="","",IF(L1051&gt;M1051,"W",IF(L1051=M1051,"D","L")))</f>
        <v/>
      </c>
      <c r="O1051" s="11">
        <f>IF(L1051="","",IF(L1051&gt;M1051,3,IF(L1051=M1051,1,0)))</f>
        <v/>
      </c>
      <c r="P1051" s="31">
        <f>IF(I1051="H",INDEX(Matches!$L:$L,AA1051),INDEX(Matches!$N:$N,AA1051))</f>
        <v/>
      </c>
      <c r="Q1051" s="31">
        <f>INDEX(Matches!$M:$M,AA1051)</f>
        <v/>
      </c>
      <c r="R1051" s="31">
        <f>IF(I1051="H",INDEX(Matches!$N:$N,AA1051),INDEX(Matches!$L:$L,AA1051))</f>
        <v/>
      </c>
      <c r="S1051" s="33">
        <f>IF(I1051="H",INDEX(Matches!$O:$O,AA1051),INDEX(Matches!$P:$P,AA1051))</f>
        <v/>
      </c>
      <c r="T1051" s="33">
        <f>IF(INDEX(Matches!$J:$J,AA1051)="","",IF(I1051="H",INDEX(Matches!$J:$J,AA1051),INDEX(Matches!$K:$K,AA1051)))</f>
        <v/>
      </c>
      <c r="U1051" s="33">
        <f>IF(INDEX(Matches!$K:$K,AA1051)="","",IF(I1051="H",INDEX(Matches!$K:$K,AA1051),INDEX(Matches!$J:$J,AA1051)))</f>
        <v/>
      </c>
      <c r="V1051" s="30">
        <f>IF(T1051="","",T1051-U1051)</f>
        <v/>
      </c>
      <c r="W1051" s="33">
        <f>IF(I1051="H",INDEX(Matches!$T:$T,AA1051),INDEX(Matches!$U:$U,AA1051))</f>
        <v/>
      </c>
      <c r="X1051" s="11">
        <f>INDEX(Matches!$X:$X,AA1051)</f>
        <v/>
      </c>
      <c r="Y1051" s="30">
        <f>IF(O1051="","",O1051-S1051)</f>
        <v/>
      </c>
      <c r="Z1051" s="30">
        <f>IF(W1051="","",W1051-S1051)</f>
        <v/>
      </c>
      <c r="AA1051" s="24">
        <f>MATCH(J1051,Matches!$A:$A,0)</f>
        <v/>
      </c>
      <c r="AB1051" s="33" t="n"/>
      <c r="AC1051" s="33" t="n">
        <v>1.497268496216219</v>
      </c>
      <c r="AD1051" s="24" t="n"/>
      <c r="AE1051" s="24" t="n">
        <v>4</v>
      </c>
      <c r="AF1051" s="33" t="n"/>
      <c r="AG1051" s="33" t="n"/>
    </row>
    <row r="1052">
      <c r="A1052" s="24" t="inlineStr">
        <is>
          <t>Charlton|15</t>
        </is>
      </c>
      <c r="B1052" s="24" t="inlineStr">
        <is>
          <t>E1</t>
        </is>
      </c>
      <c r="C1052" s="24" t="inlineStr">
        <is>
          <t>Championship</t>
        </is>
      </c>
      <c r="D1052" s="24" t="inlineStr">
        <is>
          <t>Charlton</t>
        </is>
      </c>
      <c r="E1052" s="24" t="n">
        <v>15</v>
      </c>
      <c r="F1052" s="24" t="n">
        <v>4</v>
      </c>
      <c r="G1052" s="29" t="n">
        <v>46333.625</v>
      </c>
      <c r="H1052" s="24" t="inlineStr">
        <is>
          <t>Sheffield United</t>
        </is>
      </c>
      <c r="I1052" s="24" t="inlineStr">
        <is>
          <t>H</t>
        </is>
      </c>
      <c r="J1052" s="24" t="inlineStr">
        <is>
          <t>E1-Charlton-Sheffiel</t>
        </is>
      </c>
      <c r="K1052" s="24" t="n">
        <v>8</v>
      </c>
      <c r="L1052" s="11">
        <f>IF(INDEX(Matches!$X:$X,AA1052)=0,"",IF(I1052="H",INDEX(Matches!$H:$H,AA1052),INDEX(Matches!$I:$I,AA1052)))</f>
        <v/>
      </c>
      <c r="M1052" s="11">
        <f>IF(INDEX(Matches!$X:$X,AA1052)=0,"",IF(I1052="H",INDEX(Matches!$I:$I,AA1052),INDEX(Matches!$H:$H,AA1052)))</f>
        <v/>
      </c>
      <c r="N1052" s="11">
        <f>IF(L1052="","",IF(L1052&gt;M1052,"W",IF(L1052=M1052,"D","L")))</f>
        <v/>
      </c>
      <c r="O1052" s="11">
        <f>IF(L1052="","",IF(L1052&gt;M1052,3,IF(L1052=M1052,1,0)))</f>
        <v/>
      </c>
      <c r="P1052" s="31">
        <f>IF(I1052="H",INDEX(Matches!$L:$L,AA1052),INDEX(Matches!$N:$N,AA1052))</f>
        <v/>
      </c>
      <c r="Q1052" s="31">
        <f>INDEX(Matches!$M:$M,AA1052)</f>
        <v/>
      </c>
      <c r="R1052" s="31">
        <f>IF(I1052="H",INDEX(Matches!$N:$N,AA1052),INDEX(Matches!$L:$L,AA1052))</f>
        <v/>
      </c>
      <c r="S1052" s="33">
        <f>IF(I1052="H",INDEX(Matches!$O:$O,AA1052),INDEX(Matches!$P:$P,AA1052))</f>
        <v/>
      </c>
      <c r="T1052" s="33">
        <f>IF(INDEX(Matches!$J:$J,AA1052)="","",IF(I1052="H",INDEX(Matches!$J:$J,AA1052),INDEX(Matches!$K:$K,AA1052)))</f>
        <v/>
      </c>
      <c r="U1052" s="33">
        <f>IF(INDEX(Matches!$K:$K,AA1052)="","",IF(I1052="H",INDEX(Matches!$K:$K,AA1052),INDEX(Matches!$J:$J,AA1052)))</f>
        <v/>
      </c>
      <c r="V1052" s="30">
        <f>IF(T1052="","",T1052-U1052)</f>
        <v/>
      </c>
      <c r="W1052" s="33">
        <f>IF(I1052="H",INDEX(Matches!$T:$T,AA1052),INDEX(Matches!$U:$U,AA1052))</f>
        <v/>
      </c>
      <c r="X1052" s="11">
        <f>INDEX(Matches!$X:$X,AA1052)</f>
        <v/>
      </c>
      <c r="Y1052" s="30">
        <f>IF(O1052="","",O1052-S1052)</f>
        <v/>
      </c>
      <c r="Z1052" s="30">
        <f>IF(W1052="","",W1052-S1052)</f>
        <v/>
      </c>
      <c r="AA1052" s="24">
        <f>MATCH(J1052,Matches!$A:$A,0)</f>
        <v/>
      </c>
      <c r="AB1052" s="33" t="n"/>
      <c r="AC1052" s="33" t="n">
        <v>1.234025887703091</v>
      </c>
      <c r="AD1052" s="24" t="n"/>
      <c r="AE1052" s="24" t="n">
        <v>4</v>
      </c>
      <c r="AF1052" s="33" t="n"/>
      <c r="AG1052" s="33" t="n"/>
    </row>
    <row r="1053">
      <c r="A1053" s="24" t="inlineStr">
        <is>
          <t>Charlton|16</t>
        </is>
      </c>
      <c r="B1053" s="24" t="inlineStr">
        <is>
          <t>E1</t>
        </is>
      </c>
      <c r="C1053" s="24" t="inlineStr">
        <is>
          <t>Championship</t>
        </is>
      </c>
      <c r="D1053" s="24" t="inlineStr">
        <is>
          <t>Charlton</t>
        </is>
      </c>
      <c r="E1053" s="24" t="n">
        <v>16</v>
      </c>
      <c r="F1053" s="24" t="n">
        <v>4</v>
      </c>
      <c r="G1053" s="29" t="n">
        <v>46347.625</v>
      </c>
      <c r="H1053" s="24" t="inlineStr">
        <is>
          <t>Wolves</t>
        </is>
      </c>
      <c r="I1053" s="24" t="inlineStr">
        <is>
          <t>A</t>
        </is>
      </c>
      <c r="J1053" s="24" t="inlineStr">
        <is>
          <t>E1-Wolves-Charlton</t>
        </is>
      </c>
      <c r="K1053" s="24" t="n">
        <v>2</v>
      </c>
      <c r="L1053" s="11">
        <f>IF(INDEX(Matches!$X:$X,AA1053)=0,"",IF(I1053="H",INDEX(Matches!$H:$H,AA1053),INDEX(Matches!$I:$I,AA1053)))</f>
        <v/>
      </c>
      <c r="M1053" s="11">
        <f>IF(INDEX(Matches!$X:$X,AA1053)=0,"",IF(I1053="H",INDEX(Matches!$I:$I,AA1053),INDEX(Matches!$H:$H,AA1053)))</f>
        <v/>
      </c>
      <c r="N1053" s="11">
        <f>IF(L1053="","",IF(L1053&gt;M1053,"W",IF(L1053=M1053,"D","L")))</f>
        <v/>
      </c>
      <c r="O1053" s="11">
        <f>IF(L1053="","",IF(L1053&gt;M1053,3,IF(L1053=M1053,1,0)))</f>
        <v/>
      </c>
      <c r="P1053" s="31">
        <f>IF(I1053="H",INDEX(Matches!$L:$L,AA1053),INDEX(Matches!$N:$N,AA1053))</f>
        <v/>
      </c>
      <c r="Q1053" s="31">
        <f>INDEX(Matches!$M:$M,AA1053)</f>
        <v/>
      </c>
      <c r="R1053" s="31">
        <f>IF(I1053="H",INDEX(Matches!$N:$N,AA1053),INDEX(Matches!$L:$L,AA1053))</f>
        <v/>
      </c>
      <c r="S1053" s="33">
        <f>IF(I1053="H",INDEX(Matches!$O:$O,AA1053),INDEX(Matches!$P:$P,AA1053))</f>
        <v/>
      </c>
      <c r="T1053" s="33">
        <f>IF(INDEX(Matches!$J:$J,AA1053)="","",IF(I1053="H",INDEX(Matches!$J:$J,AA1053),INDEX(Matches!$K:$K,AA1053)))</f>
        <v/>
      </c>
      <c r="U1053" s="33">
        <f>IF(INDEX(Matches!$K:$K,AA1053)="","",IF(I1053="H",INDEX(Matches!$K:$K,AA1053),INDEX(Matches!$J:$J,AA1053)))</f>
        <v/>
      </c>
      <c r="V1053" s="30">
        <f>IF(T1053="","",T1053-U1053)</f>
        <v/>
      </c>
      <c r="W1053" s="33">
        <f>IF(I1053="H",INDEX(Matches!$T:$T,AA1053),INDEX(Matches!$U:$U,AA1053))</f>
        <v/>
      </c>
      <c r="X1053" s="11">
        <f>INDEX(Matches!$X:$X,AA1053)</f>
        <v/>
      </c>
      <c r="Y1053" s="30">
        <f>IF(O1053="","",O1053-S1053)</f>
        <v/>
      </c>
      <c r="Z1053" s="30">
        <f>IF(W1053="","",W1053-S1053)</f>
        <v/>
      </c>
      <c r="AA1053" s="24">
        <f>MATCH(J1053,Matches!$A:$A,0)</f>
        <v/>
      </c>
      <c r="AB1053" s="33" t="n"/>
      <c r="AC1053" s="33" t="n">
        <v>0.6717213599178332</v>
      </c>
      <c r="AD1053" s="24" t="n"/>
      <c r="AE1053" s="24" t="n">
        <v>4</v>
      </c>
      <c r="AF1053" s="33" t="n"/>
      <c r="AG1053" s="33" t="n"/>
    </row>
    <row r="1054">
      <c r="A1054" s="24" t="inlineStr">
        <is>
          <t>Charlton|17</t>
        </is>
      </c>
      <c r="B1054" s="24" t="inlineStr">
        <is>
          <t>E1</t>
        </is>
      </c>
      <c r="C1054" s="24" t="inlineStr">
        <is>
          <t>Championship</t>
        </is>
      </c>
      <c r="D1054" s="24" t="inlineStr">
        <is>
          <t>Charlton</t>
        </is>
      </c>
      <c r="E1054" s="24" t="n">
        <v>17</v>
      </c>
      <c r="F1054" s="24" t="n">
        <v>5</v>
      </c>
      <c r="G1054" s="29" t="n">
        <v>46350.82291666666</v>
      </c>
      <c r="H1054" s="24" t="inlineStr">
        <is>
          <t>Lincoln</t>
        </is>
      </c>
      <c r="I1054" s="24" t="inlineStr">
        <is>
          <t>H</t>
        </is>
      </c>
      <c r="J1054" s="24" t="inlineStr">
        <is>
          <t>E1-Charlton-Lincoln</t>
        </is>
      </c>
      <c r="K1054" s="24" t="n">
        <v>24</v>
      </c>
      <c r="L1054" s="11">
        <f>IF(INDEX(Matches!$X:$X,AA1054)=0,"",IF(I1054="H",INDEX(Matches!$H:$H,AA1054),INDEX(Matches!$I:$I,AA1054)))</f>
        <v/>
      </c>
      <c r="M1054" s="11">
        <f>IF(INDEX(Matches!$X:$X,AA1054)=0,"",IF(I1054="H",INDEX(Matches!$I:$I,AA1054),INDEX(Matches!$H:$H,AA1054)))</f>
        <v/>
      </c>
      <c r="N1054" s="11">
        <f>IF(L1054="","",IF(L1054&gt;M1054,"W",IF(L1054=M1054,"D","L")))</f>
        <v/>
      </c>
      <c r="O1054" s="11">
        <f>IF(L1054="","",IF(L1054&gt;M1054,3,IF(L1054=M1054,1,0)))</f>
        <v/>
      </c>
      <c r="P1054" s="31">
        <f>IF(I1054="H",INDEX(Matches!$L:$L,AA1054),INDEX(Matches!$N:$N,AA1054))</f>
        <v/>
      </c>
      <c r="Q1054" s="31">
        <f>INDEX(Matches!$M:$M,AA1054)</f>
        <v/>
      </c>
      <c r="R1054" s="31">
        <f>IF(I1054="H",INDEX(Matches!$N:$N,AA1054),INDEX(Matches!$L:$L,AA1054))</f>
        <v/>
      </c>
      <c r="S1054" s="33">
        <f>IF(I1054="H",INDEX(Matches!$O:$O,AA1054),INDEX(Matches!$P:$P,AA1054))</f>
        <v/>
      </c>
      <c r="T1054" s="33">
        <f>IF(INDEX(Matches!$J:$J,AA1054)="","",IF(I1054="H",INDEX(Matches!$J:$J,AA1054),INDEX(Matches!$K:$K,AA1054)))</f>
        <v/>
      </c>
      <c r="U1054" s="33">
        <f>IF(INDEX(Matches!$K:$K,AA1054)="","",IF(I1054="H",INDEX(Matches!$K:$K,AA1054),INDEX(Matches!$J:$J,AA1054)))</f>
        <v/>
      </c>
      <c r="V1054" s="30">
        <f>IF(T1054="","",T1054-U1054)</f>
        <v/>
      </c>
      <c r="W1054" s="33">
        <f>IF(I1054="H",INDEX(Matches!$T:$T,AA1054),INDEX(Matches!$U:$U,AA1054))</f>
        <v/>
      </c>
      <c r="X1054" s="11">
        <f>INDEX(Matches!$X:$X,AA1054)</f>
        <v/>
      </c>
      <c r="Y1054" s="30">
        <f>IF(O1054="","",O1054-S1054)</f>
        <v/>
      </c>
      <c r="Z1054" s="30">
        <f>IF(W1054="","",W1054-S1054)</f>
        <v/>
      </c>
      <c r="AA1054" s="24">
        <f>MATCH(J1054,Matches!$A:$A,0)</f>
        <v/>
      </c>
      <c r="AB1054" s="33" t="n"/>
      <c r="AC1054" s="33" t="n">
        <v>1.565782287790694</v>
      </c>
      <c r="AD1054" s="24" t="n"/>
      <c r="AE1054" s="24" t="n">
        <v>5</v>
      </c>
      <c r="AF1054" s="33" t="n"/>
      <c r="AG1054" s="33" t="n"/>
    </row>
    <row r="1055">
      <c r="A1055" s="24" t="inlineStr">
        <is>
          <t>Charlton|18</t>
        </is>
      </c>
      <c r="B1055" s="24" t="inlineStr">
        <is>
          <t>E1</t>
        </is>
      </c>
      <c r="C1055" s="24" t="inlineStr">
        <is>
          <t>Championship</t>
        </is>
      </c>
      <c r="D1055" s="24" t="inlineStr">
        <is>
          <t>Charlton</t>
        </is>
      </c>
      <c r="E1055" s="24" t="n">
        <v>18</v>
      </c>
      <c r="F1055" s="24" t="n">
        <v>5</v>
      </c>
      <c r="G1055" s="29" t="n">
        <v>46354.52083333334</v>
      </c>
      <c r="H1055" s="24" t="inlineStr">
        <is>
          <t>Blackburn</t>
        </is>
      </c>
      <c r="I1055" s="24" t="inlineStr">
        <is>
          <t>A</t>
        </is>
      </c>
      <c r="J1055" s="24" t="inlineStr">
        <is>
          <t>E1-Blackbur-Charlton</t>
        </is>
      </c>
      <c r="K1055" s="24" t="n">
        <v>19</v>
      </c>
      <c r="L1055" s="11">
        <f>IF(INDEX(Matches!$X:$X,AA1055)=0,"",IF(I1055="H",INDEX(Matches!$H:$H,AA1055),INDEX(Matches!$I:$I,AA1055)))</f>
        <v/>
      </c>
      <c r="M1055" s="11">
        <f>IF(INDEX(Matches!$X:$X,AA1055)=0,"",IF(I1055="H",INDEX(Matches!$I:$I,AA1055),INDEX(Matches!$H:$H,AA1055)))</f>
        <v/>
      </c>
      <c r="N1055" s="11">
        <f>IF(L1055="","",IF(L1055&gt;M1055,"W",IF(L1055=M1055,"D","L")))</f>
        <v/>
      </c>
      <c r="O1055" s="11">
        <f>IF(L1055="","",IF(L1055&gt;M1055,3,IF(L1055=M1055,1,0)))</f>
        <v/>
      </c>
      <c r="P1055" s="31">
        <f>IF(I1055="H",INDEX(Matches!$L:$L,AA1055),INDEX(Matches!$N:$N,AA1055))</f>
        <v/>
      </c>
      <c r="Q1055" s="31">
        <f>INDEX(Matches!$M:$M,AA1055)</f>
        <v/>
      </c>
      <c r="R1055" s="31">
        <f>IF(I1055="H",INDEX(Matches!$N:$N,AA1055),INDEX(Matches!$L:$L,AA1055))</f>
        <v/>
      </c>
      <c r="S1055" s="33">
        <f>IF(I1055="H",INDEX(Matches!$O:$O,AA1055),INDEX(Matches!$P:$P,AA1055))</f>
        <v/>
      </c>
      <c r="T1055" s="33">
        <f>IF(INDEX(Matches!$J:$J,AA1055)="","",IF(I1055="H",INDEX(Matches!$J:$J,AA1055),INDEX(Matches!$K:$K,AA1055)))</f>
        <v/>
      </c>
      <c r="U1055" s="33">
        <f>IF(INDEX(Matches!$K:$K,AA1055)="","",IF(I1055="H",INDEX(Matches!$K:$K,AA1055),INDEX(Matches!$J:$J,AA1055)))</f>
        <v/>
      </c>
      <c r="V1055" s="30">
        <f>IF(T1055="","",T1055-U1055)</f>
        <v/>
      </c>
      <c r="W1055" s="33">
        <f>IF(I1055="H",INDEX(Matches!$T:$T,AA1055),INDEX(Matches!$U:$U,AA1055))</f>
        <v/>
      </c>
      <c r="X1055" s="11">
        <f>INDEX(Matches!$X:$X,AA1055)</f>
        <v/>
      </c>
      <c r="Y1055" s="30">
        <f>IF(O1055="","",O1055-S1055)</f>
        <v/>
      </c>
      <c r="Z1055" s="30">
        <f>IF(W1055="","",W1055-S1055)</f>
        <v/>
      </c>
      <c r="AA1055" s="24">
        <f>MATCH(J1055,Matches!$A:$A,0)</f>
        <v/>
      </c>
      <c r="AB1055" s="33" t="n"/>
      <c r="AC1055" s="33" t="n">
        <v>1.091155958640536</v>
      </c>
      <c r="AD1055" s="24" t="n"/>
      <c r="AE1055" s="24" t="n">
        <v>5</v>
      </c>
      <c r="AF1055" s="33" t="n"/>
      <c r="AG1055" s="33" t="n"/>
    </row>
    <row r="1056">
      <c r="A1056" s="24" t="inlineStr">
        <is>
          <t>Charlton|19</t>
        </is>
      </c>
      <c r="B1056" s="24" t="inlineStr">
        <is>
          <t>E1</t>
        </is>
      </c>
      <c r="C1056" s="24" t="inlineStr">
        <is>
          <t>Championship</t>
        </is>
      </c>
      <c r="D1056" s="24" t="inlineStr">
        <is>
          <t>Charlton</t>
        </is>
      </c>
      <c r="E1056" s="24" t="n">
        <v>19</v>
      </c>
      <c r="F1056" s="24" t="n">
        <v>5</v>
      </c>
      <c r="G1056" s="29" t="n">
        <v>46361.625</v>
      </c>
      <c r="H1056" s="24" t="inlineStr">
        <is>
          <t>Birmingham</t>
        </is>
      </c>
      <c r="I1056" s="24" t="inlineStr">
        <is>
          <t>H</t>
        </is>
      </c>
      <c r="J1056" s="24" t="inlineStr">
        <is>
          <t>E1-Charlton-Birmingh</t>
        </is>
      </c>
      <c r="K1056" s="24" t="n">
        <v>6</v>
      </c>
      <c r="L1056" s="11">
        <f>IF(INDEX(Matches!$X:$X,AA1056)=0,"",IF(I1056="H",INDEX(Matches!$H:$H,AA1056),INDEX(Matches!$I:$I,AA1056)))</f>
        <v/>
      </c>
      <c r="M1056" s="11">
        <f>IF(INDEX(Matches!$X:$X,AA1056)=0,"",IF(I1056="H",INDEX(Matches!$I:$I,AA1056),INDEX(Matches!$H:$H,AA1056)))</f>
        <v/>
      </c>
      <c r="N1056" s="11">
        <f>IF(L1056="","",IF(L1056&gt;M1056,"W",IF(L1056=M1056,"D","L")))</f>
        <v/>
      </c>
      <c r="O1056" s="11">
        <f>IF(L1056="","",IF(L1056&gt;M1056,3,IF(L1056=M1056,1,0)))</f>
        <v/>
      </c>
      <c r="P1056" s="31">
        <f>IF(I1056="H",INDEX(Matches!$L:$L,AA1056),INDEX(Matches!$N:$N,AA1056))</f>
        <v/>
      </c>
      <c r="Q1056" s="31">
        <f>INDEX(Matches!$M:$M,AA1056)</f>
        <v/>
      </c>
      <c r="R1056" s="31">
        <f>IF(I1056="H",INDEX(Matches!$N:$N,AA1056),INDEX(Matches!$L:$L,AA1056))</f>
        <v/>
      </c>
      <c r="S1056" s="33">
        <f>IF(I1056="H",INDEX(Matches!$O:$O,AA1056),INDEX(Matches!$P:$P,AA1056))</f>
        <v/>
      </c>
      <c r="T1056" s="33">
        <f>IF(INDEX(Matches!$J:$J,AA1056)="","",IF(I1056="H",INDEX(Matches!$J:$J,AA1056),INDEX(Matches!$K:$K,AA1056)))</f>
        <v/>
      </c>
      <c r="U1056" s="33">
        <f>IF(INDEX(Matches!$K:$K,AA1056)="","",IF(I1056="H",INDEX(Matches!$K:$K,AA1056),INDEX(Matches!$J:$J,AA1056)))</f>
        <v/>
      </c>
      <c r="V1056" s="30">
        <f>IF(T1056="","",T1056-U1056)</f>
        <v/>
      </c>
      <c r="W1056" s="33">
        <f>IF(I1056="H",INDEX(Matches!$T:$T,AA1056),INDEX(Matches!$U:$U,AA1056))</f>
        <v/>
      </c>
      <c r="X1056" s="11">
        <f>INDEX(Matches!$X:$X,AA1056)</f>
        <v/>
      </c>
      <c r="Y1056" s="30">
        <f>IF(O1056="","",O1056-S1056)</f>
        <v/>
      </c>
      <c r="Z1056" s="30">
        <f>IF(W1056="","",W1056-S1056)</f>
        <v/>
      </c>
      <c r="AA1056" s="24">
        <f>MATCH(J1056,Matches!$A:$A,0)</f>
        <v/>
      </c>
      <c r="AB1056" s="33" t="n"/>
      <c r="AC1056" s="33" t="n">
        <v>1.110885908347583</v>
      </c>
      <c r="AD1056" s="24" t="n"/>
      <c r="AE1056" s="24" t="n">
        <v>5</v>
      </c>
      <c r="AF1056" s="33" t="n"/>
      <c r="AG1056" s="33" t="n"/>
    </row>
    <row r="1057">
      <c r="A1057" s="24" t="inlineStr">
        <is>
          <t>Charlton|20</t>
        </is>
      </c>
      <c r="B1057" s="24" t="inlineStr">
        <is>
          <t>E1</t>
        </is>
      </c>
      <c r="C1057" s="24" t="inlineStr">
        <is>
          <t>Championship</t>
        </is>
      </c>
      <c r="D1057" s="24" t="inlineStr">
        <is>
          <t>Charlton</t>
        </is>
      </c>
      <c r="E1057" s="24" t="n">
        <v>20</v>
      </c>
      <c r="F1057" s="24" t="n">
        <v>5</v>
      </c>
      <c r="G1057" s="29" t="n">
        <v>46364.82291666666</v>
      </c>
      <c r="H1057" s="24" t="inlineStr">
        <is>
          <t>Wrexham</t>
        </is>
      </c>
      <c r="I1057" s="24" t="inlineStr">
        <is>
          <t>A</t>
        </is>
      </c>
      <c r="J1057" s="24" t="inlineStr">
        <is>
          <t>E1-Wrexham-Charlton</t>
        </is>
      </c>
      <c r="K1057" s="24" t="n">
        <v>9</v>
      </c>
      <c r="L1057" s="11">
        <f>IF(INDEX(Matches!$X:$X,AA1057)=0,"",IF(I1057="H",INDEX(Matches!$H:$H,AA1057),INDEX(Matches!$I:$I,AA1057)))</f>
        <v/>
      </c>
      <c r="M1057" s="11">
        <f>IF(INDEX(Matches!$X:$X,AA1057)=0,"",IF(I1057="H",INDEX(Matches!$I:$I,AA1057),INDEX(Matches!$H:$H,AA1057)))</f>
        <v/>
      </c>
      <c r="N1057" s="11">
        <f>IF(L1057="","",IF(L1057&gt;M1057,"W",IF(L1057=M1057,"D","L")))</f>
        <v/>
      </c>
      <c r="O1057" s="11">
        <f>IF(L1057="","",IF(L1057&gt;M1057,3,IF(L1057=M1057,1,0)))</f>
        <v/>
      </c>
      <c r="P1057" s="31">
        <f>IF(I1057="H",INDEX(Matches!$L:$L,AA1057),INDEX(Matches!$N:$N,AA1057))</f>
        <v/>
      </c>
      <c r="Q1057" s="31">
        <f>INDEX(Matches!$M:$M,AA1057)</f>
        <v/>
      </c>
      <c r="R1057" s="31">
        <f>IF(I1057="H",INDEX(Matches!$N:$N,AA1057),INDEX(Matches!$L:$L,AA1057))</f>
        <v/>
      </c>
      <c r="S1057" s="33">
        <f>IF(I1057="H",INDEX(Matches!$O:$O,AA1057),INDEX(Matches!$P:$P,AA1057))</f>
        <v/>
      </c>
      <c r="T1057" s="33">
        <f>IF(INDEX(Matches!$J:$J,AA1057)="","",IF(I1057="H",INDEX(Matches!$J:$J,AA1057),INDEX(Matches!$K:$K,AA1057)))</f>
        <v/>
      </c>
      <c r="U1057" s="33">
        <f>IF(INDEX(Matches!$K:$K,AA1057)="","",IF(I1057="H",INDEX(Matches!$K:$K,AA1057),INDEX(Matches!$J:$J,AA1057)))</f>
        <v/>
      </c>
      <c r="V1057" s="30">
        <f>IF(T1057="","",T1057-U1057)</f>
        <v/>
      </c>
      <c r="W1057" s="33">
        <f>IF(I1057="H",INDEX(Matches!$T:$T,AA1057),INDEX(Matches!$U:$U,AA1057))</f>
        <v/>
      </c>
      <c r="X1057" s="11">
        <f>INDEX(Matches!$X:$X,AA1057)</f>
        <v/>
      </c>
      <c r="Y1057" s="30">
        <f>IF(O1057="","",O1057-S1057)</f>
        <v/>
      </c>
      <c r="Z1057" s="30">
        <f>IF(W1057="","",W1057-S1057)</f>
        <v/>
      </c>
      <c r="AA1057" s="24">
        <f>MATCH(J1057,Matches!$A:$A,0)</f>
        <v/>
      </c>
      <c r="AB1057" s="33" t="n"/>
      <c r="AC1057" s="33" t="n">
        <v>0.866815272496593</v>
      </c>
      <c r="AD1057" s="24" t="n"/>
      <c r="AE1057" s="24" t="n">
        <v>5</v>
      </c>
      <c r="AF1057" s="33" t="n"/>
      <c r="AG1057" s="33" t="n"/>
    </row>
    <row r="1058">
      <c r="A1058" s="24" t="inlineStr">
        <is>
          <t>Charlton|21</t>
        </is>
      </c>
      <c r="B1058" s="24" t="inlineStr">
        <is>
          <t>E1</t>
        </is>
      </c>
      <c r="C1058" s="24" t="inlineStr">
        <is>
          <t>Championship</t>
        </is>
      </c>
      <c r="D1058" s="24" t="inlineStr">
        <is>
          <t>Charlton</t>
        </is>
      </c>
      <c r="E1058" s="24" t="n">
        <v>21</v>
      </c>
      <c r="F1058" s="24" t="n">
        <v>6</v>
      </c>
      <c r="G1058" s="29" t="n">
        <v>46368.625</v>
      </c>
      <c r="H1058" s="24" t="inlineStr">
        <is>
          <t>Swansea</t>
        </is>
      </c>
      <c r="I1058" s="24" t="inlineStr">
        <is>
          <t>H</t>
        </is>
      </c>
      <c r="J1058" s="24" t="inlineStr">
        <is>
          <t>E1-Charlton-Swansea</t>
        </is>
      </c>
      <c r="K1058" s="24" t="n">
        <v>15</v>
      </c>
      <c r="L1058" s="11">
        <f>IF(INDEX(Matches!$X:$X,AA1058)=0,"",IF(I1058="H",INDEX(Matches!$H:$H,AA1058),INDEX(Matches!$I:$I,AA1058)))</f>
        <v/>
      </c>
      <c r="M1058" s="11">
        <f>IF(INDEX(Matches!$X:$X,AA1058)=0,"",IF(I1058="H",INDEX(Matches!$I:$I,AA1058),INDEX(Matches!$H:$H,AA1058)))</f>
        <v/>
      </c>
      <c r="N1058" s="11">
        <f>IF(L1058="","",IF(L1058&gt;M1058,"W",IF(L1058=M1058,"D","L")))</f>
        <v/>
      </c>
      <c r="O1058" s="11">
        <f>IF(L1058="","",IF(L1058&gt;M1058,3,IF(L1058=M1058,1,0)))</f>
        <v/>
      </c>
      <c r="P1058" s="31">
        <f>IF(I1058="H",INDEX(Matches!$L:$L,AA1058),INDEX(Matches!$N:$N,AA1058))</f>
        <v/>
      </c>
      <c r="Q1058" s="31">
        <f>INDEX(Matches!$M:$M,AA1058)</f>
        <v/>
      </c>
      <c r="R1058" s="31">
        <f>IF(I1058="H",INDEX(Matches!$N:$N,AA1058),INDEX(Matches!$L:$L,AA1058))</f>
        <v/>
      </c>
      <c r="S1058" s="33">
        <f>IF(I1058="H",INDEX(Matches!$O:$O,AA1058),INDEX(Matches!$P:$P,AA1058))</f>
        <v/>
      </c>
      <c r="T1058" s="33">
        <f>IF(INDEX(Matches!$J:$J,AA1058)="","",IF(I1058="H",INDEX(Matches!$J:$J,AA1058),INDEX(Matches!$K:$K,AA1058)))</f>
        <v/>
      </c>
      <c r="U1058" s="33">
        <f>IF(INDEX(Matches!$K:$K,AA1058)="","",IF(I1058="H",INDEX(Matches!$K:$K,AA1058),INDEX(Matches!$J:$J,AA1058)))</f>
        <v/>
      </c>
      <c r="V1058" s="30">
        <f>IF(T1058="","",T1058-U1058)</f>
        <v/>
      </c>
      <c r="W1058" s="33">
        <f>IF(I1058="H",INDEX(Matches!$T:$T,AA1058),INDEX(Matches!$U:$U,AA1058))</f>
        <v/>
      </c>
      <c r="X1058" s="11">
        <f>INDEX(Matches!$X:$X,AA1058)</f>
        <v/>
      </c>
      <c r="Y1058" s="30">
        <f>IF(O1058="","",O1058-S1058)</f>
        <v/>
      </c>
      <c r="Z1058" s="30">
        <f>IF(W1058="","",W1058-S1058)</f>
        <v/>
      </c>
      <c r="AA1058" s="24">
        <f>MATCH(J1058,Matches!$A:$A,0)</f>
        <v/>
      </c>
      <c r="AB1058" s="33" t="n"/>
      <c r="AC1058" s="33" t="n">
        <v>1.285725360362623</v>
      </c>
      <c r="AD1058" s="24" t="n"/>
      <c r="AE1058" s="24" t="n">
        <v>6</v>
      </c>
      <c r="AF1058" s="33" t="n"/>
      <c r="AG1058" s="33" t="n"/>
    </row>
    <row r="1059">
      <c r="A1059" s="24" t="inlineStr">
        <is>
          <t>Charlton|22</t>
        </is>
      </c>
      <c r="B1059" s="24" t="inlineStr">
        <is>
          <t>E1</t>
        </is>
      </c>
      <c r="C1059" s="24" t="inlineStr">
        <is>
          <t>Championship</t>
        </is>
      </c>
      <c r="D1059" s="24" t="inlineStr">
        <is>
          <t>Charlton</t>
        </is>
      </c>
      <c r="E1059" s="24" t="n">
        <v>22</v>
      </c>
      <c r="F1059" s="24" t="n">
        <v>6</v>
      </c>
      <c r="G1059" s="29" t="n">
        <v>46375.52083333334</v>
      </c>
      <c r="H1059" s="24" t="inlineStr">
        <is>
          <t>Millwall</t>
        </is>
      </c>
      <c r="I1059" s="24" t="inlineStr">
        <is>
          <t>A</t>
        </is>
      </c>
      <c r="J1059" s="24" t="inlineStr">
        <is>
          <t>E1-Millwall-Charlton</t>
        </is>
      </c>
      <c r="K1059" s="24" t="n">
        <v>10</v>
      </c>
      <c r="L1059" s="11">
        <f>IF(INDEX(Matches!$X:$X,AA1059)=0,"",IF(I1059="H",INDEX(Matches!$H:$H,AA1059),INDEX(Matches!$I:$I,AA1059)))</f>
        <v/>
      </c>
      <c r="M1059" s="11">
        <f>IF(INDEX(Matches!$X:$X,AA1059)=0,"",IF(I1059="H",INDEX(Matches!$I:$I,AA1059),INDEX(Matches!$H:$H,AA1059)))</f>
        <v/>
      </c>
      <c r="N1059" s="11">
        <f>IF(L1059="","",IF(L1059&gt;M1059,"W",IF(L1059=M1059,"D","L")))</f>
        <v/>
      </c>
      <c r="O1059" s="11">
        <f>IF(L1059="","",IF(L1059&gt;M1059,3,IF(L1059=M1059,1,0)))</f>
        <v/>
      </c>
      <c r="P1059" s="31">
        <f>IF(I1059="H",INDEX(Matches!$L:$L,AA1059),INDEX(Matches!$N:$N,AA1059))</f>
        <v/>
      </c>
      <c r="Q1059" s="31">
        <f>INDEX(Matches!$M:$M,AA1059)</f>
        <v/>
      </c>
      <c r="R1059" s="31">
        <f>IF(I1059="H",INDEX(Matches!$N:$N,AA1059),INDEX(Matches!$L:$L,AA1059))</f>
        <v/>
      </c>
      <c r="S1059" s="33">
        <f>IF(I1059="H",INDEX(Matches!$O:$O,AA1059),INDEX(Matches!$P:$P,AA1059))</f>
        <v/>
      </c>
      <c r="T1059" s="33">
        <f>IF(INDEX(Matches!$J:$J,AA1059)="","",IF(I1059="H",INDEX(Matches!$J:$J,AA1059),INDEX(Matches!$K:$K,AA1059)))</f>
        <v/>
      </c>
      <c r="U1059" s="33">
        <f>IF(INDEX(Matches!$K:$K,AA1059)="","",IF(I1059="H",INDEX(Matches!$K:$K,AA1059),INDEX(Matches!$J:$J,AA1059)))</f>
        <v/>
      </c>
      <c r="V1059" s="30">
        <f>IF(T1059="","",T1059-U1059)</f>
        <v/>
      </c>
      <c r="W1059" s="33">
        <f>IF(I1059="H",INDEX(Matches!$T:$T,AA1059),INDEX(Matches!$U:$U,AA1059))</f>
        <v/>
      </c>
      <c r="X1059" s="11">
        <f>INDEX(Matches!$X:$X,AA1059)</f>
        <v/>
      </c>
      <c r="Y1059" s="30">
        <f>IF(O1059="","",O1059-S1059)</f>
        <v/>
      </c>
      <c r="Z1059" s="30">
        <f>IF(W1059="","",W1059-S1059)</f>
        <v/>
      </c>
      <c r="AA1059" s="24">
        <f>MATCH(J1059,Matches!$A:$A,0)</f>
        <v/>
      </c>
      <c r="AB1059" s="33" t="n"/>
      <c r="AC1059" s="33" t="n">
        <v>0.8380731685736271</v>
      </c>
      <c r="AD1059" s="24" t="n"/>
      <c r="AE1059" s="24" t="n">
        <v>6</v>
      </c>
      <c r="AF1059" s="33" t="n"/>
      <c r="AG1059" s="33" t="n"/>
    </row>
    <row r="1060">
      <c r="A1060" s="24" t="inlineStr">
        <is>
          <t>Charlton|23</t>
        </is>
      </c>
      <c r="B1060" s="24" t="inlineStr">
        <is>
          <t>E1</t>
        </is>
      </c>
      <c r="C1060" s="24" t="inlineStr">
        <is>
          <t>Championship</t>
        </is>
      </c>
      <c r="D1060" s="24" t="inlineStr">
        <is>
          <t>Charlton</t>
        </is>
      </c>
      <c r="E1060" s="24" t="n">
        <v>23</v>
      </c>
      <c r="F1060" s="24" t="n">
        <v>6</v>
      </c>
      <c r="G1060" s="29" t="n">
        <v>46382.625</v>
      </c>
      <c r="H1060" s="24" t="inlineStr">
        <is>
          <t>Southampton</t>
        </is>
      </c>
      <c r="I1060" s="24" t="inlineStr">
        <is>
          <t>H</t>
        </is>
      </c>
      <c r="J1060" s="24" t="inlineStr">
        <is>
          <t>E1-Charlton-Southamp</t>
        </is>
      </c>
      <c r="K1060" s="24" t="n">
        <v>5</v>
      </c>
      <c r="L1060" s="11">
        <f>IF(INDEX(Matches!$X:$X,AA1060)=0,"",IF(I1060="H",INDEX(Matches!$H:$H,AA1060),INDEX(Matches!$I:$I,AA1060)))</f>
        <v/>
      </c>
      <c r="M1060" s="11">
        <f>IF(INDEX(Matches!$X:$X,AA1060)=0,"",IF(I1060="H",INDEX(Matches!$I:$I,AA1060),INDEX(Matches!$H:$H,AA1060)))</f>
        <v/>
      </c>
      <c r="N1060" s="11">
        <f>IF(L1060="","",IF(L1060&gt;M1060,"W",IF(L1060=M1060,"D","L")))</f>
        <v/>
      </c>
      <c r="O1060" s="11">
        <f>IF(L1060="","",IF(L1060&gt;M1060,3,IF(L1060=M1060,1,0)))</f>
        <v/>
      </c>
      <c r="P1060" s="31">
        <f>IF(I1060="H",INDEX(Matches!$L:$L,AA1060),INDEX(Matches!$N:$N,AA1060))</f>
        <v/>
      </c>
      <c r="Q1060" s="31">
        <f>INDEX(Matches!$M:$M,AA1060)</f>
        <v/>
      </c>
      <c r="R1060" s="31">
        <f>IF(I1060="H",INDEX(Matches!$N:$N,AA1060),INDEX(Matches!$L:$L,AA1060))</f>
        <v/>
      </c>
      <c r="S1060" s="33">
        <f>IF(I1060="H",INDEX(Matches!$O:$O,AA1060),INDEX(Matches!$P:$P,AA1060))</f>
        <v/>
      </c>
      <c r="T1060" s="33">
        <f>IF(INDEX(Matches!$J:$J,AA1060)="","",IF(I1060="H",INDEX(Matches!$J:$J,AA1060),INDEX(Matches!$K:$K,AA1060)))</f>
        <v/>
      </c>
      <c r="U1060" s="33">
        <f>IF(INDEX(Matches!$K:$K,AA1060)="","",IF(I1060="H",INDEX(Matches!$K:$K,AA1060),INDEX(Matches!$J:$J,AA1060)))</f>
        <v/>
      </c>
      <c r="V1060" s="30">
        <f>IF(T1060="","",T1060-U1060)</f>
        <v/>
      </c>
      <c r="W1060" s="33">
        <f>IF(I1060="H",INDEX(Matches!$T:$T,AA1060),INDEX(Matches!$U:$U,AA1060))</f>
        <v/>
      </c>
      <c r="X1060" s="11">
        <f>INDEX(Matches!$X:$X,AA1060)</f>
        <v/>
      </c>
      <c r="Y1060" s="30">
        <f>IF(O1060="","",O1060-S1060)</f>
        <v/>
      </c>
      <c r="Z1060" s="30">
        <f>IF(W1060="","",W1060-S1060)</f>
        <v/>
      </c>
      <c r="AA1060" s="24">
        <f>MATCH(J1060,Matches!$A:$A,0)</f>
        <v/>
      </c>
      <c r="AB1060" s="33" t="n"/>
      <c r="AC1060" s="33" t="n">
        <v>1.133226041455295</v>
      </c>
      <c r="AD1060" s="24" t="n"/>
      <c r="AE1060" s="24" t="n">
        <v>6</v>
      </c>
      <c r="AF1060" s="33" t="n"/>
      <c r="AG1060" s="33" t="n"/>
    </row>
    <row r="1061">
      <c r="A1061" s="24" t="inlineStr">
        <is>
          <t>Charlton|24</t>
        </is>
      </c>
      <c r="B1061" s="24" t="inlineStr">
        <is>
          <t>E1</t>
        </is>
      </c>
      <c r="C1061" s="24" t="inlineStr">
        <is>
          <t>Championship</t>
        </is>
      </c>
      <c r="D1061" s="24" t="inlineStr">
        <is>
          <t>Charlton</t>
        </is>
      </c>
      <c r="E1061" s="24" t="n">
        <v>24</v>
      </c>
      <c r="F1061" s="24" t="n">
        <v>6</v>
      </c>
      <c r="G1061" s="29" t="n">
        <v>46385.82291666666</v>
      </c>
      <c r="H1061" s="24" t="inlineStr">
        <is>
          <t>Norwich</t>
        </is>
      </c>
      <c r="I1061" s="24" t="inlineStr">
        <is>
          <t>A</t>
        </is>
      </c>
      <c r="J1061" s="24" t="inlineStr">
        <is>
          <t>E1-Norwich-Charlton</t>
        </is>
      </c>
      <c r="K1061" s="24" t="n">
        <v>7</v>
      </c>
      <c r="L1061" s="11">
        <f>IF(INDEX(Matches!$X:$X,AA1061)=0,"",IF(I1061="H",INDEX(Matches!$H:$H,AA1061),INDEX(Matches!$I:$I,AA1061)))</f>
        <v/>
      </c>
      <c r="M1061" s="11">
        <f>IF(INDEX(Matches!$X:$X,AA1061)=0,"",IF(I1061="H",INDEX(Matches!$I:$I,AA1061),INDEX(Matches!$H:$H,AA1061)))</f>
        <v/>
      </c>
      <c r="N1061" s="11">
        <f>IF(L1061="","",IF(L1061&gt;M1061,"W",IF(L1061=M1061,"D","L")))</f>
        <v/>
      </c>
      <c r="O1061" s="11">
        <f>IF(L1061="","",IF(L1061&gt;M1061,3,IF(L1061=M1061,1,0)))</f>
        <v/>
      </c>
      <c r="P1061" s="31">
        <f>IF(I1061="H",INDEX(Matches!$L:$L,AA1061),INDEX(Matches!$N:$N,AA1061))</f>
        <v/>
      </c>
      <c r="Q1061" s="31">
        <f>INDEX(Matches!$M:$M,AA1061)</f>
        <v/>
      </c>
      <c r="R1061" s="31">
        <f>IF(I1061="H",INDEX(Matches!$N:$N,AA1061),INDEX(Matches!$L:$L,AA1061))</f>
        <v/>
      </c>
      <c r="S1061" s="33">
        <f>IF(I1061="H",INDEX(Matches!$O:$O,AA1061),INDEX(Matches!$P:$P,AA1061))</f>
        <v/>
      </c>
      <c r="T1061" s="33">
        <f>IF(INDEX(Matches!$J:$J,AA1061)="","",IF(I1061="H",INDEX(Matches!$J:$J,AA1061),INDEX(Matches!$K:$K,AA1061)))</f>
        <v/>
      </c>
      <c r="U1061" s="33">
        <f>IF(INDEX(Matches!$K:$K,AA1061)="","",IF(I1061="H",INDEX(Matches!$K:$K,AA1061),INDEX(Matches!$J:$J,AA1061)))</f>
        <v/>
      </c>
      <c r="V1061" s="30">
        <f>IF(T1061="","",T1061-U1061)</f>
        <v/>
      </c>
      <c r="W1061" s="33">
        <f>IF(I1061="H",INDEX(Matches!$T:$T,AA1061),INDEX(Matches!$U:$U,AA1061))</f>
        <v/>
      </c>
      <c r="X1061" s="11">
        <f>INDEX(Matches!$X:$X,AA1061)</f>
        <v/>
      </c>
      <c r="Y1061" s="30">
        <f>IF(O1061="","",O1061-S1061)</f>
        <v/>
      </c>
      <c r="Z1061" s="30">
        <f>IF(W1061="","",W1061-S1061)</f>
        <v/>
      </c>
      <c r="AA1061" s="24">
        <f>MATCH(J1061,Matches!$A:$A,0)</f>
        <v/>
      </c>
      <c r="AB1061" s="33" t="n"/>
      <c r="AC1061" s="33" t="n">
        <v>0.8834152213704243</v>
      </c>
      <c r="AD1061" s="24" t="n"/>
      <c r="AE1061" s="24" t="n">
        <v>6</v>
      </c>
      <c r="AF1061" s="33" t="n"/>
      <c r="AG1061" s="33" t="n"/>
    </row>
    <row r="1062">
      <c r="A1062" s="24" t="inlineStr">
        <is>
          <t>Charlton|25</t>
        </is>
      </c>
      <c r="B1062" s="24" t="inlineStr">
        <is>
          <t>E1</t>
        </is>
      </c>
      <c r="C1062" s="24" t="inlineStr">
        <is>
          <t>Championship</t>
        </is>
      </c>
      <c r="D1062" s="24" t="inlineStr">
        <is>
          <t>Charlton</t>
        </is>
      </c>
      <c r="E1062" s="24" t="n">
        <v>25</v>
      </c>
      <c r="F1062" s="24" t="n">
        <v>7</v>
      </c>
      <c r="G1062" s="29" t="n">
        <v>46388.625</v>
      </c>
      <c r="H1062" s="24" t="inlineStr">
        <is>
          <t>Swansea</t>
        </is>
      </c>
      <c r="I1062" s="24" t="inlineStr">
        <is>
          <t>A</t>
        </is>
      </c>
      <c r="J1062" s="24" t="inlineStr">
        <is>
          <t>E1-Swansea-Charlton</t>
        </is>
      </c>
      <c r="K1062" s="24" t="n">
        <v>15</v>
      </c>
      <c r="L1062" s="11">
        <f>IF(INDEX(Matches!$X:$X,AA1062)=0,"",IF(I1062="H",INDEX(Matches!$H:$H,AA1062),INDEX(Matches!$I:$I,AA1062)))</f>
        <v/>
      </c>
      <c r="M1062" s="11">
        <f>IF(INDEX(Matches!$X:$X,AA1062)=0,"",IF(I1062="H",INDEX(Matches!$I:$I,AA1062),INDEX(Matches!$H:$H,AA1062)))</f>
        <v/>
      </c>
      <c r="N1062" s="11">
        <f>IF(L1062="","",IF(L1062&gt;M1062,"W",IF(L1062=M1062,"D","L")))</f>
        <v/>
      </c>
      <c r="O1062" s="11">
        <f>IF(L1062="","",IF(L1062&gt;M1062,3,IF(L1062=M1062,1,0)))</f>
        <v/>
      </c>
      <c r="P1062" s="31">
        <f>IF(I1062="H",INDEX(Matches!$L:$L,AA1062),INDEX(Matches!$N:$N,AA1062))</f>
        <v/>
      </c>
      <c r="Q1062" s="31">
        <f>INDEX(Matches!$M:$M,AA1062)</f>
        <v/>
      </c>
      <c r="R1062" s="31">
        <f>IF(I1062="H",INDEX(Matches!$N:$N,AA1062),INDEX(Matches!$L:$L,AA1062))</f>
        <v/>
      </c>
      <c r="S1062" s="33">
        <f>IF(I1062="H",INDEX(Matches!$O:$O,AA1062),INDEX(Matches!$P:$P,AA1062))</f>
        <v/>
      </c>
      <c r="T1062" s="33">
        <f>IF(INDEX(Matches!$J:$J,AA1062)="","",IF(I1062="H",INDEX(Matches!$J:$J,AA1062),INDEX(Matches!$K:$K,AA1062)))</f>
        <v/>
      </c>
      <c r="U1062" s="33">
        <f>IF(INDEX(Matches!$K:$K,AA1062)="","",IF(I1062="H",INDEX(Matches!$K:$K,AA1062),INDEX(Matches!$J:$J,AA1062)))</f>
        <v/>
      </c>
      <c r="V1062" s="30">
        <f>IF(T1062="","",T1062-U1062)</f>
        <v/>
      </c>
      <c r="W1062" s="33">
        <f>IF(I1062="H",INDEX(Matches!$T:$T,AA1062),INDEX(Matches!$U:$U,AA1062))</f>
        <v/>
      </c>
      <c r="X1062" s="11">
        <f>INDEX(Matches!$X:$X,AA1062)</f>
        <v/>
      </c>
      <c r="Y1062" s="30">
        <f>IF(O1062="","",O1062-S1062)</f>
        <v/>
      </c>
      <c r="Z1062" s="30">
        <f>IF(W1062="","",W1062-S1062)</f>
        <v/>
      </c>
      <c r="AA1062" s="24">
        <f>MATCH(J1062,Matches!$A:$A,0)</f>
        <v/>
      </c>
      <c r="AB1062" s="33" t="n"/>
      <c r="AC1062" s="33" t="n">
        <v>0.9526819268824342</v>
      </c>
      <c r="AD1062" s="24" t="n"/>
      <c r="AE1062" s="24" t="n">
        <v>7</v>
      </c>
      <c r="AF1062" s="33" t="n"/>
      <c r="AG1062" s="33" t="n"/>
    </row>
    <row r="1063">
      <c r="A1063" s="24" t="inlineStr">
        <is>
          <t>Charlton|26</t>
        </is>
      </c>
      <c r="B1063" s="24" t="inlineStr">
        <is>
          <t>E1</t>
        </is>
      </c>
      <c r="C1063" s="24" t="inlineStr">
        <is>
          <t>Championship</t>
        </is>
      </c>
      <c r="D1063" s="24" t="inlineStr">
        <is>
          <t>Charlton</t>
        </is>
      </c>
      <c r="E1063" s="24" t="n">
        <v>26</v>
      </c>
      <c r="F1063" s="24" t="n">
        <v>7</v>
      </c>
      <c r="G1063" s="29" t="n">
        <v>46403.625</v>
      </c>
      <c r="H1063" s="24" t="inlineStr">
        <is>
          <t>Watford</t>
        </is>
      </c>
      <c r="I1063" s="24" t="inlineStr">
        <is>
          <t>H</t>
        </is>
      </c>
      <c r="J1063" s="24" t="inlineStr">
        <is>
          <t>E1-Charlton-Watford</t>
        </is>
      </c>
      <c r="K1063" s="24" t="n">
        <v>16</v>
      </c>
      <c r="L1063" s="11">
        <f>IF(INDEX(Matches!$X:$X,AA1063)=0,"",IF(I1063="H",INDEX(Matches!$H:$H,AA1063),INDEX(Matches!$I:$I,AA1063)))</f>
        <v/>
      </c>
      <c r="M1063" s="11">
        <f>IF(INDEX(Matches!$X:$X,AA1063)=0,"",IF(I1063="H",INDEX(Matches!$I:$I,AA1063),INDEX(Matches!$H:$H,AA1063)))</f>
        <v/>
      </c>
      <c r="N1063" s="11">
        <f>IF(L1063="","",IF(L1063&gt;M1063,"W",IF(L1063=M1063,"D","L")))</f>
        <v/>
      </c>
      <c r="O1063" s="11">
        <f>IF(L1063="","",IF(L1063&gt;M1063,3,IF(L1063=M1063,1,0)))</f>
        <v/>
      </c>
      <c r="P1063" s="31">
        <f>IF(I1063="H",INDEX(Matches!$L:$L,AA1063),INDEX(Matches!$N:$N,AA1063))</f>
        <v/>
      </c>
      <c r="Q1063" s="31">
        <f>INDEX(Matches!$M:$M,AA1063)</f>
        <v/>
      </c>
      <c r="R1063" s="31">
        <f>IF(I1063="H",INDEX(Matches!$N:$N,AA1063),INDEX(Matches!$L:$L,AA1063))</f>
        <v/>
      </c>
      <c r="S1063" s="33">
        <f>IF(I1063="H",INDEX(Matches!$O:$O,AA1063),INDEX(Matches!$P:$P,AA1063))</f>
        <v/>
      </c>
      <c r="T1063" s="33">
        <f>IF(INDEX(Matches!$J:$J,AA1063)="","",IF(I1063="H",INDEX(Matches!$J:$J,AA1063),INDEX(Matches!$K:$K,AA1063)))</f>
        <v/>
      </c>
      <c r="U1063" s="33">
        <f>IF(INDEX(Matches!$K:$K,AA1063)="","",IF(I1063="H",INDEX(Matches!$K:$K,AA1063),INDEX(Matches!$J:$J,AA1063)))</f>
        <v/>
      </c>
      <c r="V1063" s="30">
        <f>IF(T1063="","",T1063-U1063)</f>
        <v/>
      </c>
      <c r="W1063" s="33">
        <f>IF(I1063="H",INDEX(Matches!$T:$T,AA1063),INDEX(Matches!$U:$U,AA1063))</f>
        <v/>
      </c>
      <c r="X1063" s="11">
        <f>INDEX(Matches!$X:$X,AA1063)</f>
        <v/>
      </c>
      <c r="Y1063" s="30">
        <f>IF(O1063="","",O1063-S1063)</f>
        <v/>
      </c>
      <c r="Z1063" s="30">
        <f>IF(W1063="","",W1063-S1063)</f>
        <v/>
      </c>
      <c r="AA1063" s="24">
        <f>MATCH(J1063,Matches!$A:$A,0)</f>
        <v/>
      </c>
      <c r="AB1063" s="33" t="n"/>
      <c r="AC1063" s="33" t="n">
        <v>1.405479689522505</v>
      </c>
      <c r="AD1063" s="24" t="n"/>
      <c r="AE1063" s="24" t="n">
        <v>7</v>
      </c>
      <c r="AF1063" s="33" t="n"/>
      <c r="AG1063" s="33" t="n"/>
    </row>
    <row r="1064">
      <c r="A1064" s="24" t="inlineStr">
        <is>
          <t>Charlton|27</t>
        </is>
      </c>
      <c r="B1064" s="24" t="inlineStr">
        <is>
          <t>E1</t>
        </is>
      </c>
      <c r="C1064" s="24" t="inlineStr">
        <is>
          <t>Championship</t>
        </is>
      </c>
      <c r="D1064" s="24" t="inlineStr">
        <is>
          <t>Charlton</t>
        </is>
      </c>
      <c r="E1064" s="24" t="n">
        <v>27</v>
      </c>
      <c r="F1064" s="24" t="n">
        <v>7</v>
      </c>
      <c r="G1064" s="29" t="n">
        <v>46410.625</v>
      </c>
      <c r="H1064" s="24" t="inlineStr">
        <is>
          <t>Middlesbrough</t>
        </is>
      </c>
      <c r="I1064" s="24" t="inlineStr">
        <is>
          <t>H</t>
        </is>
      </c>
      <c r="J1064" s="24" t="inlineStr">
        <is>
          <t>E1-Charlton-Middlesb</t>
        </is>
      </c>
      <c r="K1064" s="24" t="n">
        <v>3</v>
      </c>
      <c r="L1064" s="11">
        <f>IF(INDEX(Matches!$X:$X,AA1064)=0,"",IF(I1064="H",INDEX(Matches!$H:$H,AA1064),INDEX(Matches!$I:$I,AA1064)))</f>
        <v/>
      </c>
      <c r="M1064" s="11">
        <f>IF(INDEX(Matches!$X:$X,AA1064)=0,"",IF(I1064="H",INDEX(Matches!$I:$I,AA1064),INDEX(Matches!$H:$H,AA1064)))</f>
        <v/>
      </c>
      <c r="N1064" s="11">
        <f>IF(L1064="","",IF(L1064&gt;M1064,"W",IF(L1064=M1064,"D","L")))</f>
        <v/>
      </c>
      <c r="O1064" s="11">
        <f>IF(L1064="","",IF(L1064&gt;M1064,3,IF(L1064=M1064,1,0)))</f>
        <v/>
      </c>
      <c r="P1064" s="31">
        <f>IF(I1064="H",INDEX(Matches!$L:$L,AA1064),INDEX(Matches!$N:$N,AA1064))</f>
        <v/>
      </c>
      <c r="Q1064" s="31">
        <f>INDEX(Matches!$M:$M,AA1064)</f>
        <v/>
      </c>
      <c r="R1064" s="31">
        <f>IF(I1064="H",INDEX(Matches!$N:$N,AA1064),INDEX(Matches!$L:$L,AA1064))</f>
        <v/>
      </c>
      <c r="S1064" s="33">
        <f>IF(I1064="H",INDEX(Matches!$O:$O,AA1064),INDEX(Matches!$P:$P,AA1064))</f>
        <v/>
      </c>
      <c r="T1064" s="33">
        <f>IF(INDEX(Matches!$J:$J,AA1064)="","",IF(I1064="H",INDEX(Matches!$J:$J,AA1064),INDEX(Matches!$K:$K,AA1064)))</f>
        <v/>
      </c>
      <c r="U1064" s="33">
        <f>IF(INDEX(Matches!$K:$K,AA1064)="","",IF(I1064="H",INDEX(Matches!$K:$K,AA1064),INDEX(Matches!$J:$J,AA1064)))</f>
        <v/>
      </c>
      <c r="V1064" s="30">
        <f>IF(T1064="","",T1064-U1064)</f>
        <v/>
      </c>
      <c r="W1064" s="33">
        <f>IF(I1064="H",INDEX(Matches!$T:$T,AA1064),INDEX(Matches!$U:$U,AA1064))</f>
        <v/>
      </c>
      <c r="X1064" s="11">
        <f>INDEX(Matches!$X:$X,AA1064)</f>
        <v/>
      </c>
      <c r="Y1064" s="30">
        <f>IF(O1064="","",O1064-S1064)</f>
        <v/>
      </c>
      <c r="Z1064" s="30">
        <f>IF(W1064="","",W1064-S1064)</f>
        <v/>
      </c>
      <c r="AA1064" s="24">
        <f>MATCH(J1064,Matches!$A:$A,0)</f>
        <v/>
      </c>
      <c r="AB1064" s="33" t="n"/>
      <c r="AC1064" s="33" t="n">
        <v>1.043039477669284</v>
      </c>
      <c r="AD1064" s="24" t="n"/>
      <c r="AE1064" s="24" t="n">
        <v>7</v>
      </c>
      <c r="AF1064" s="33" t="n"/>
      <c r="AG1064" s="33" t="n"/>
    </row>
    <row r="1065">
      <c r="A1065" s="24" t="inlineStr">
        <is>
          <t>Charlton|28</t>
        </is>
      </c>
      <c r="B1065" s="24" t="inlineStr">
        <is>
          <t>E1</t>
        </is>
      </c>
      <c r="C1065" s="24" t="inlineStr">
        <is>
          <t>Championship</t>
        </is>
      </c>
      <c r="D1065" s="24" t="inlineStr">
        <is>
          <t>Charlton</t>
        </is>
      </c>
      <c r="E1065" s="24" t="n">
        <v>28</v>
      </c>
      <c r="F1065" s="24" t="n">
        <v>7</v>
      </c>
      <c r="G1065" s="29" t="n">
        <v>46413.82291666666</v>
      </c>
      <c r="H1065" s="24" t="inlineStr">
        <is>
          <t>Bolton</t>
        </is>
      </c>
      <c r="I1065" s="24" t="inlineStr">
        <is>
          <t>A</t>
        </is>
      </c>
      <c r="J1065" s="24" t="inlineStr">
        <is>
          <t>E1-Bolton-Charlton</t>
        </is>
      </c>
      <c r="K1065" s="24" t="n">
        <v>22</v>
      </c>
      <c r="L1065" s="11">
        <f>IF(INDEX(Matches!$X:$X,AA1065)=0,"",IF(I1065="H",INDEX(Matches!$H:$H,AA1065),INDEX(Matches!$I:$I,AA1065)))</f>
        <v/>
      </c>
      <c r="M1065" s="11">
        <f>IF(INDEX(Matches!$X:$X,AA1065)=0,"",IF(I1065="H",INDEX(Matches!$I:$I,AA1065),INDEX(Matches!$H:$H,AA1065)))</f>
        <v/>
      </c>
      <c r="N1065" s="11">
        <f>IF(L1065="","",IF(L1065&gt;M1065,"W",IF(L1065=M1065,"D","L")))</f>
        <v/>
      </c>
      <c r="O1065" s="11">
        <f>IF(L1065="","",IF(L1065&gt;M1065,3,IF(L1065=M1065,1,0)))</f>
        <v/>
      </c>
      <c r="P1065" s="31">
        <f>IF(I1065="H",INDEX(Matches!$L:$L,AA1065),INDEX(Matches!$N:$N,AA1065))</f>
        <v/>
      </c>
      <c r="Q1065" s="31">
        <f>INDEX(Matches!$M:$M,AA1065)</f>
        <v/>
      </c>
      <c r="R1065" s="31">
        <f>IF(I1065="H",INDEX(Matches!$N:$N,AA1065),INDEX(Matches!$L:$L,AA1065))</f>
        <v/>
      </c>
      <c r="S1065" s="33">
        <f>IF(I1065="H",INDEX(Matches!$O:$O,AA1065),INDEX(Matches!$P:$P,AA1065))</f>
        <v/>
      </c>
      <c r="T1065" s="33">
        <f>IF(INDEX(Matches!$J:$J,AA1065)="","",IF(I1065="H",INDEX(Matches!$J:$J,AA1065),INDEX(Matches!$K:$K,AA1065)))</f>
        <v/>
      </c>
      <c r="U1065" s="33">
        <f>IF(INDEX(Matches!$K:$K,AA1065)="","",IF(I1065="H",INDEX(Matches!$K:$K,AA1065),INDEX(Matches!$J:$J,AA1065)))</f>
        <v/>
      </c>
      <c r="V1065" s="30">
        <f>IF(T1065="","",T1065-U1065)</f>
        <v/>
      </c>
      <c r="W1065" s="33">
        <f>IF(I1065="H",INDEX(Matches!$T:$T,AA1065),INDEX(Matches!$U:$U,AA1065))</f>
        <v/>
      </c>
      <c r="X1065" s="11">
        <f>INDEX(Matches!$X:$X,AA1065)</f>
        <v/>
      </c>
      <c r="Y1065" s="30">
        <f>IF(O1065="","",O1065-S1065)</f>
        <v/>
      </c>
      <c r="Z1065" s="30">
        <f>IF(W1065="","",W1065-S1065)</f>
        <v/>
      </c>
      <c r="AA1065" s="24">
        <f>MATCH(J1065,Matches!$A:$A,0)</f>
        <v/>
      </c>
      <c r="AB1065" s="33" t="n"/>
      <c r="AC1065" s="33" t="n">
        <v>1.146603426122431</v>
      </c>
      <c r="AD1065" s="24" t="n"/>
      <c r="AE1065" s="24" t="n">
        <v>7</v>
      </c>
      <c r="AF1065" s="33" t="n"/>
      <c r="AG1065" s="33" t="n"/>
    </row>
    <row r="1066">
      <c r="A1066" s="24" t="inlineStr">
        <is>
          <t>Charlton|29</t>
        </is>
      </c>
      <c r="B1066" s="24" t="inlineStr">
        <is>
          <t>E1</t>
        </is>
      </c>
      <c r="C1066" s="24" t="inlineStr">
        <is>
          <t>Championship</t>
        </is>
      </c>
      <c r="D1066" s="24" t="inlineStr">
        <is>
          <t>Charlton</t>
        </is>
      </c>
      <c r="E1066" s="24" t="n">
        <v>29</v>
      </c>
      <c r="F1066" s="24" t="n">
        <v>8</v>
      </c>
      <c r="G1066" s="29" t="n">
        <v>46417.625</v>
      </c>
      <c r="H1066" s="24" t="inlineStr">
        <is>
          <t>Sheffield United</t>
        </is>
      </c>
      <c r="I1066" s="24" t="inlineStr">
        <is>
          <t>A</t>
        </is>
      </c>
      <c r="J1066" s="24" t="inlineStr">
        <is>
          <t>E1-Sheffiel-Charlton</t>
        </is>
      </c>
      <c r="K1066" s="24" t="n">
        <v>8</v>
      </c>
      <c r="L1066" s="11">
        <f>IF(INDEX(Matches!$X:$X,AA1066)=0,"",IF(I1066="H",INDEX(Matches!$H:$H,AA1066),INDEX(Matches!$I:$I,AA1066)))</f>
        <v/>
      </c>
      <c r="M1066" s="11">
        <f>IF(INDEX(Matches!$X:$X,AA1066)=0,"",IF(I1066="H",INDEX(Matches!$I:$I,AA1066),INDEX(Matches!$H:$H,AA1066)))</f>
        <v/>
      </c>
      <c r="N1066" s="11">
        <f>IF(L1066="","",IF(L1066&gt;M1066,"W",IF(L1066=M1066,"D","L")))</f>
        <v/>
      </c>
      <c r="O1066" s="11">
        <f>IF(L1066="","",IF(L1066&gt;M1066,3,IF(L1066=M1066,1,0)))</f>
        <v/>
      </c>
      <c r="P1066" s="31">
        <f>IF(I1066="H",INDEX(Matches!$L:$L,AA1066),INDEX(Matches!$N:$N,AA1066))</f>
        <v/>
      </c>
      <c r="Q1066" s="31">
        <f>INDEX(Matches!$M:$M,AA1066)</f>
        <v/>
      </c>
      <c r="R1066" s="31">
        <f>IF(I1066="H",INDEX(Matches!$N:$N,AA1066),INDEX(Matches!$L:$L,AA1066))</f>
        <v/>
      </c>
      <c r="S1066" s="33">
        <f>IF(I1066="H",INDEX(Matches!$O:$O,AA1066),INDEX(Matches!$P:$P,AA1066))</f>
        <v/>
      </c>
      <c r="T1066" s="33">
        <f>IF(INDEX(Matches!$J:$J,AA1066)="","",IF(I1066="H",INDEX(Matches!$J:$J,AA1066),INDEX(Matches!$K:$K,AA1066)))</f>
        <v/>
      </c>
      <c r="U1066" s="33">
        <f>IF(INDEX(Matches!$K:$K,AA1066)="","",IF(I1066="H",INDEX(Matches!$K:$K,AA1066),INDEX(Matches!$J:$J,AA1066)))</f>
        <v/>
      </c>
      <c r="V1066" s="30">
        <f>IF(T1066="","",T1066-U1066)</f>
        <v/>
      </c>
      <c r="W1066" s="33">
        <f>IF(I1066="H",INDEX(Matches!$T:$T,AA1066),INDEX(Matches!$U:$U,AA1066))</f>
        <v/>
      </c>
      <c r="X1066" s="11">
        <f>INDEX(Matches!$X:$X,AA1066)</f>
        <v/>
      </c>
      <c r="Y1066" s="30">
        <f>IF(O1066="","",O1066-S1066)</f>
        <v/>
      </c>
      <c r="Z1066" s="30">
        <f>IF(W1066="","",W1066-S1066)</f>
        <v/>
      </c>
      <c r="AA1066" s="24">
        <f>MATCH(J1066,Matches!$A:$A,0)</f>
        <v/>
      </c>
      <c r="AB1066" s="33" t="n"/>
      <c r="AC1066" s="33" t="n">
        <v>0.9068691897875267</v>
      </c>
      <c r="AD1066" s="24" t="n"/>
      <c r="AE1066" s="24" t="n">
        <v>8</v>
      </c>
      <c r="AF1066" s="33" t="n"/>
      <c r="AG1066" s="33" t="n"/>
    </row>
    <row r="1067">
      <c r="A1067" s="24" t="inlineStr">
        <is>
          <t>Charlton|30</t>
        </is>
      </c>
      <c r="B1067" s="24" t="inlineStr">
        <is>
          <t>E1</t>
        </is>
      </c>
      <c r="C1067" s="24" t="inlineStr">
        <is>
          <t>Championship</t>
        </is>
      </c>
      <c r="D1067" s="24" t="inlineStr">
        <is>
          <t>Charlton</t>
        </is>
      </c>
      <c r="E1067" s="24" t="n">
        <v>30</v>
      </c>
      <c r="F1067" s="24" t="n">
        <v>8</v>
      </c>
      <c r="G1067" s="29" t="n">
        <v>46424.625</v>
      </c>
      <c r="H1067" s="24" t="inlineStr">
        <is>
          <t>Wolves</t>
        </is>
      </c>
      <c r="I1067" s="24" t="inlineStr">
        <is>
          <t>H</t>
        </is>
      </c>
      <c r="J1067" s="24" t="inlineStr">
        <is>
          <t>E1-Charlton-Wolves</t>
        </is>
      </c>
      <c r="K1067" s="24" t="n">
        <v>2</v>
      </c>
      <c r="L1067" s="11">
        <f>IF(INDEX(Matches!$X:$X,AA1067)=0,"",IF(I1067="H",INDEX(Matches!$H:$H,AA1067),INDEX(Matches!$I:$I,AA1067)))</f>
        <v/>
      </c>
      <c r="M1067" s="11">
        <f>IF(INDEX(Matches!$X:$X,AA1067)=0,"",IF(I1067="H",INDEX(Matches!$I:$I,AA1067),INDEX(Matches!$H:$H,AA1067)))</f>
        <v/>
      </c>
      <c r="N1067" s="11">
        <f>IF(L1067="","",IF(L1067&gt;M1067,"W",IF(L1067=M1067,"D","L")))</f>
        <v/>
      </c>
      <c r="O1067" s="11">
        <f>IF(L1067="","",IF(L1067&gt;M1067,3,IF(L1067=M1067,1,0)))</f>
        <v/>
      </c>
      <c r="P1067" s="31">
        <f>IF(I1067="H",INDEX(Matches!$L:$L,AA1067),INDEX(Matches!$N:$N,AA1067))</f>
        <v/>
      </c>
      <c r="Q1067" s="31">
        <f>INDEX(Matches!$M:$M,AA1067)</f>
        <v/>
      </c>
      <c r="R1067" s="31">
        <f>IF(I1067="H",INDEX(Matches!$N:$N,AA1067),INDEX(Matches!$L:$L,AA1067))</f>
        <v/>
      </c>
      <c r="S1067" s="33">
        <f>IF(I1067="H",INDEX(Matches!$O:$O,AA1067),INDEX(Matches!$P:$P,AA1067))</f>
        <v/>
      </c>
      <c r="T1067" s="33">
        <f>IF(INDEX(Matches!$J:$J,AA1067)="","",IF(I1067="H",INDEX(Matches!$J:$J,AA1067),INDEX(Matches!$K:$K,AA1067)))</f>
        <v/>
      </c>
      <c r="U1067" s="33">
        <f>IF(INDEX(Matches!$K:$K,AA1067)="","",IF(I1067="H",INDEX(Matches!$K:$K,AA1067),INDEX(Matches!$J:$J,AA1067)))</f>
        <v/>
      </c>
      <c r="V1067" s="30">
        <f>IF(T1067="","",T1067-U1067)</f>
        <v/>
      </c>
      <c r="W1067" s="33">
        <f>IF(I1067="H",INDEX(Matches!$T:$T,AA1067),INDEX(Matches!$U:$U,AA1067))</f>
        <v/>
      </c>
      <c r="X1067" s="11">
        <f>INDEX(Matches!$X:$X,AA1067)</f>
        <v/>
      </c>
      <c r="Y1067" s="30">
        <f>IF(O1067="","",O1067-S1067)</f>
        <v/>
      </c>
      <c r="Z1067" s="30">
        <f>IF(W1067="","",W1067-S1067)</f>
        <v/>
      </c>
      <c r="AA1067" s="24">
        <f>MATCH(J1067,Matches!$A:$A,0)</f>
        <v/>
      </c>
      <c r="AB1067" s="33" t="n"/>
      <c r="AC1067" s="33" t="n">
        <v>0.9651126860198624</v>
      </c>
      <c r="AD1067" s="24" t="n"/>
      <c r="AE1067" s="24" t="n">
        <v>8</v>
      </c>
      <c r="AF1067" s="33" t="n"/>
      <c r="AG1067" s="33" t="n"/>
    </row>
    <row r="1068">
      <c r="A1068" s="24" t="inlineStr">
        <is>
          <t>Charlton|31</t>
        </is>
      </c>
      <c r="B1068" s="24" t="inlineStr">
        <is>
          <t>E1</t>
        </is>
      </c>
      <c r="C1068" s="24" t="inlineStr">
        <is>
          <t>Championship</t>
        </is>
      </c>
      <c r="D1068" s="24" t="inlineStr">
        <is>
          <t>Charlton</t>
        </is>
      </c>
      <c r="E1068" s="24" t="n">
        <v>31</v>
      </c>
      <c r="F1068" s="24" t="n">
        <v>8</v>
      </c>
      <c r="G1068" s="29" t="n">
        <v>46431.625</v>
      </c>
      <c r="H1068" s="24" t="inlineStr">
        <is>
          <t>Portsmouth</t>
        </is>
      </c>
      <c r="I1068" s="24" t="inlineStr">
        <is>
          <t>A</t>
        </is>
      </c>
      <c r="J1068" s="24" t="inlineStr">
        <is>
          <t>E1-Portsmou-Charlton</t>
        </is>
      </c>
      <c r="K1068" s="24" t="n">
        <v>18</v>
      </c>
      <c r="L1068" s="11">
        <f>IF(INDEX(Matches!$X:$X,AA1068)=0,"",IF(I1068="H",INDEX(Matches!$H:$H,AA1068),INDEX(Matches!$I:$I,AA1068)))</f>
        <v/>
      </c>
      <c r="M1068" s="11">
        <f>IF(INDEX(Matches!$X:$X,AA1068)=0,"",IF(I1068="H",INDEX(Matches!$I:$I,AA1068),INDEX(Matches!$H:$H,AA1068)))</f>
        <v/>
      </c>
      <c r="N1068" s="11">
        <f>IF(L1068="","",IF(L1068&gt;M1068,"W",IF(L1068=M1068,"D","L")))</f>
        <v/>
      </c>
      <c r="O1068" s="11">
        <f>IF(L1068="","",IF(L1068&gt;M1068,3,IF(L1068=M1068,1,0)))</f>
        <v/>
      </c>
      <c r="P1068" s="31">
        <f>IF(I1068="H",INDEX(Matches!$L:$L,AA1068),INDEX(Matches!$N:$N,AA1068))</f>
        <v/>
      </c>
      <c r="Q1068" s="31">
        <f>INDEX(Matches!$M:$M,AA1068)</f>
        <v/>
      </c>
      <c r="R1068" s="31">
        <f>IF(I1068="H",INDEX(Matches!$N:$N,AA1068),INDEX(Matches!$L:$L,AA1068))</f>
        <v/>
      </c>
      <c r="S1068" s="33">
        <f>IF(I1068="H",INDEX(Matches!$O:$O,AA1068),INDEX(Matches!$P:$P,AA1068))</f>
        <v/>
      </c>
      <c r="T1068" s="33">
        <f>IF(INDEX(Matches!$J:$J,AA1068)="","",IF(I1068="H",INDEX(Matches!$J:$J,AA1068),INDEX(Matches!$K:$K,AA1068)))</f>
        <v/>
      </c>
      <c r="U1068" s="33">
        <f>IF(INDEX(Matches!$K:$K,AA1068)="","",IF(I1068="H",INDEX(Matches!$K:$K,AA1068),INDEX(Matches!$J:$J,AA1068)))</f>
        <v/>
      </c>
      <c r="V1068" s="30">
        <f>IF(T1068="","",T1068-U1068)</f>
        <v/>
      </c>
      <c r="W1068" s="33">
        <f>IF(I1068="H",INDEX(Matches!$T:$T,AA1068),INDEX(Matches!$U:$U,AA1068))</f>
        <v/>
      </c>
      <c r="X1068" s="11">
        <f>INDEX(Matches!$X:$X,AA1068)</f>
        <v/>
      </c>
      <c r="Y1068" s="30">
        <f>IF(O1068="","",O1068-S1068)</f>
        <v/>
      </c>
      <c r="Z1068" s="30">
        <f>IF(W1068="","",W1068-S1068)</f>
        <v/>
      </c>
      <c r="AA1068" s="24">
        <f>MATCH(J1068,Matches!$A:$A,0)</f>
        <v/>
      </c>
      <c r="AB1068" s="33" t="n"/>
      <c r="AC1068" s="33" t="n">
        <v>1.007714931919111</v>
      </c>
      <c r="AD1068" s="24" t="n"/>
      <c r="AE1068" s="24" t="n">
        <v>8</v>
      </c>
      <c r="AF1068" s="33" t="n"/>
      <c r="AG1068" s="33" t="n"/>
    </row>
    <row r="1069">
      <c r="A1069" s="24" t="inlineStr">
        <is>
          <t>Charlton|32</t>
        </is>
      </c>
      <c r="B1069" s="24" t="inlineStr">
        <is>
          <t>E1</t>
        </is>
      </c>
      <c r="C1069" s="24" t="inlineStr">
        <is>
          <t>Championship</t>
        </is>
      </c>
      <c r="D1069" s="24" t="inlineStr">
        <is>
          <t>Charlton</t>
        </is>
      </c>
      <c r="E1069" s="24" t="n">
        <v>32</v>
      </c>
      <c r="F1069" s="24" t="n">
        <v>8</v>
      </c>
      <c r="G1069" s="29" t="n">
        <v>46434.82291666666</v>
      </c>
      <c r="H1069" s="24" t="inlineStr">
        <is>
          <t>Burnley</t>
        </is>
      </c>
      <c r="I1069" s="24" t="inlineStr">
        <is>
          <t>H</t>
        </is>
      </c>
      <c r="J1069" s="24" t="inlineStr">
        <is>
          <t>E1-Charlton-Burnley</t>
        </is>
      </c>
      <c r="K1069" s="24" t="n">
        <v>4</v>
      </c>
      <c r="L1069" s="11">
        <f>IF(INDEX(Matches!$X:$X,AA1069)=0,"",IF(I1069="H",INDEX(Matches!$H:$H,AA1069),INDEX(Matches!$I:$I,AA1069)))</f>
        <v/>
      </c>
      <c r="M1069" s="11">
        <f>IF(INDEX(Matches!$X:$X,AA1069)=0,"",IF(I1069="H",INDEX(Matches!$I:$I,AA1069),INDEX(Matches!$H:$H,AA1069)))</f>
        <v/>
      </c>
      <c r="N1069" s="11">
        <f>IF(L1069="","",IF(L1069&gt;M1069,"W",IF(L1069=M1069,"D","L")))</f>
        <v/>
      </c>
      <c r="O1069" s="11">
        <f>IF(L1069="","",IF(L1069&gt;M1069,3,IF(L1069=M1069,1,0)))</f>
        <v/>
      </c>
      <c r="P1069" s="31">
        <f>IF(I1069="H",INDEX(Matches!$L:$L,AA1069),INDEX(Matches!$N:$N,AA1069))</f>
        <v/>
      </c>
      <c r="Q1069" s="31">
        <f>INDEX(Matches!$M:$M,AA1069)</f>
        <v/>
      </c>
      <c r="R1069" s="31">
        <f>IF(I1069="H",INDEX(Matches!$N:$N,AA1069),INDEX(Matches!$L:$L,AA1069))</f>
        <v/>
      </c>
      <c r="S1069" s="33">
        <f>IF(I1069="H",INDEX(Matches!$O:$O,AA1069),INDEX(Matches!$P:$P,AA1069))</f>
        <v/>
      </c>
      <c r="T1069" s="33">
        <f>IF(INDEX(Matches!$J:$J,AA1069)="","",IF(I1069="H",INDEX(Matches!$J:$J,AA1069),INDEX(Matches!$K:$K,AA1069)))</f>
        <v/>
      </c>
      <c r="U1069" s="33">
        <f>IF(INDEX(Matches!$K:$K,AA1069)="","",IF(I1069="H",INDEX(Matches!$K:$K,AA1069),INDEX(Matches!$J:$J,AA1069)))</f>
        <v/>
      </c>
      <c r="V1069" s="30">
        <f>IF(T1069="","",T1069-U1069)</f>
        <v/>
      </c>
      <c r="W1069" s="33">
        <f>IF(I1069="H",INDEX(Matches!$T:$T,AA1069),INDEX(Matches!$U:$U,AA1069))</f>
        <v/>
      </c>
      <c r="X1069" s="11">
        <f>INDEX(Matches!$X:$X,AA1069)</f>
        <v/>
      </c>
      <c r="Y1069" s="30">
        <f>IF(O1069="","",O1069-S1069)</f>
        <v/>
      </c>
      <c r="Z1069" s="30">
        <f>IF(W1069="","",W1069-S1069)</f>
        <v/>
      </c>
      <c r="AA1069" s="24">
        <f>MATCH(J1069,Matches!$A:$A,0)</f>
        <v/>
      </c>
      <c r="AB1069" s="33" t="n"/>
      <c r="AC1069" s="33" t="n">
        <v>1.142477688834768</v>
      </c>
      <c r="AD1069" s="24" t="n"/>
      <c r="AE1069" s="24" t="n">
        <v>8</v>
      </c>
      <c r="AF1069" s="33" t="n"/>
      <c r="AG1069" s="33" t="n"/>
    </row>
    <row r="1070">
      <c r="A1070" s="24" t="inlineStr">
        <is>
          <t>Charlton|33</t>
        </is>
      </c>
      <c r="B1070" s="24" t="inlineStr">
        <is>
          <t>E1</t>
        </is>
      </c>
      <c r="C1070" s="24" t="inlineStr">
        <is>
          <t>Championship</t>
        </is>
      </c>
      <c r="D1070" s="24" t="inlineStr">
        <is>
          <t>Charlton</t>
        </is>
      </c>
      <c r="E1070" s="24" t="n">
        <v>33</v>
      </c>
      <c r="F1070" s="24" t="n">
        <v>9</v>
      </c>
      <c r="G1070" s="29" t="n">
        <v>46438.625</v>
      </c>
      <c r="H1070" s="24" t="inlineStr">
        <is>
          <t>Cardiff</t>
        </is>
      </c>
      <c r="I1070" s="24" t="inlineStr">
        <is>
          <t>H</t>
        </is>
      </c>
      <c r="J1070" s="24" t="inlineStr">
        <is>
          <t>E1-Charlton-Cardiff</t>
        </is>
      </c>
      <c r="K1070" s="24" t="n">
        <v>21</v>
      </c>
      <c r="L1070" s="11">
        <f>IF(INDEX(Matches!$X:$X,AA1070)=0,"",IF(I1070="H",INDEX(Matches!$H:$H,AA1070),INDEX(Matches!$I:$I,AA1070)))</f>
        <v/>
      </c>
      <c r="M1070" s="11">
        <f>IF(INDEX(Matches!$X:$X,AA1070)=0,"",IF(I1070="H",INDEX(Matches!$I:$I,AA1070),INDEX(Matches!$H:$H,AA1070)))</f>
        <v/>
      </c>
      <c r="N1070" s="11">
        <f>IF(L1070="","",IF(L1070&gt;M1070,"W",IF(L1070=M1070,"D","L")))</f>
        <v/>
      </c>
      <c r="O1070" s="11">
        <f>IF(L1070="","",IF(L1070&gt;M1070,3,IF(L1070=M1070,1,0)))</f>
        <v/>
      </c>
      <c r="P1070" s="31">
        <f>IF(I1070="H",INDEX(Matches!$L:$L,AA1070),INDEX(Matches!$N:$N,AA1070))</f>
        <v/>
      </c>
      <c r="Q1070" s="31">
        <f>INDEX(Matches!$M:$M,AA1070)</f>
        <v/>
      </c>
      <c r="R1070" s="31">
        <f>IF(I1070="H",INDEX(Matches!$N:$N,AA1070),INDEX(Matches!$L:$L,AA1070))</f>
        <v/>
      </c>
      <c r="S1070" s="33">
        <f>IF(I1070="H",INDEX(Matches!$O:$O,AA1070),INDEX(Matches!$P:$P,AA1070))</f>
        <v/>
      </c>
      <c r="T1070" s="33">
        <f>IF(INDEX(Matches!$J:$J,AA1070)="","",IF(I1070="H",INDEX(Matches!$J:$J,AA1070),INDEX(Matches!$K:$K,AA1070)))</f>
        <v/>
      </c>
      <c r="U1070" s="33">
        <f>IF(INDEX(Matches!$K:$K,AA1070)="","",IF(I1070="H",INDEX(Matches!$K:$K,AA1070),INDEX(Matches!$J:$J,AA1070)))</f>
        <v/>
      </c>
      <c r="V1070" s="30">
        <f>IF(T1070="","",T1070-U1070)</f>
        <v/>
      </c>
      <c r="W1070" s="33">
        <f>IF(I1070="H",INDEX(Matches!$T:$T,AA1070),INDEX(Matches!$U:$U,AA1070))</f>
        <v/>
      </c>
      <c r="X1070" s="11">
        <f>INDEX(Matches!$X:$X,AA1070)</f>
        <v/>
      </c>
      <c r="Y1070" s="30">
        <f>IF(O1070="","",O1070-S1070)</f>
        <v/>
      </c>
      <c r="Z1070" s="30">
        <f>IF(W1070="","",W1070-S1070)</f>
        <v/>
      </c>
      <c r="AA1070" s="24">
        <f>MATCH(J1070,Matches!$A:$A,0)</f>
        <v/>
      </c>
      <c r="AB1070" s="33" t="n"/>
      <c r="AC1070" s="33" t="n">
        <v>1.42621444413393</v>
      </c>
      <c r="AD1070" s="24" t="n"/>
      <c r="AE1070" s="24" t="n">
        <v>9</v>
      </c>
      <c r="AF1070" s="33" t="n"/>
      <c r="AG1070" s="33" t="n"/>
    </row>
    <row r="1071">
      <c r="A1071" s="24" t="inlineStr">
        <is>
          <t>Charlton|34</t>
        </is>
      </c>
      <c r="B1071" s="24" t="inlineStr">
        <is>
          <t>E1</t>
        </is>
      </c>
      <c r="C1071" s="24" t="inlineStr">
        <is>
          <t>Championship</t>
        </is>
      </c>
      <c r="D1071" s="24" t="inlineStr">
        <is>
          <t>Charlton</t>
        </is>
      </c>
      <c r="E1071" s="24" t="n">
        <v>34</v>
      </c>
      <c r="F1071" s="24" t="n">
        <v>9</v>
      </c>
      <c r="G1071" s="29" t="n">
        <v>46445.625</v>
      </c>
      <c r="H1071" s="24" t="inlineStr">
        <is>
          <t>Bristol City</t>
        </is>
      </c>
      <c r="I1071" s="24" t="inlineStr">
        <is>
          <t>A</t>
        </is>
      </c>
      <c r="J1071" s="24" t="inlineStr">
        <is>
          <t>E1-BristolC-Charlton</t>
        </is>
      </c>
      <c r="K1071" s="24" t="n">
        <v>14</v>
      </c>
      <c r="L1071" s="11">
        <f>IF(INDEX(Matches!$X:$X,AA1071)=0,"",IF(I1071="H",INDEX(Matches!$H:$H,AA1071),INDEX(Matches!$I:$I,AA1071)))</f>
        <v/>
      </c>
      <c r="M1071" s="11">
        <f>IF(INDEX(Matches!$X:$X,AA1071)=0,"",IF(I1071="H",INDEX(Matches!$I:$I,AA1071),INDEX(Matches!$H:$H,AA1071)))</f>
        <v/>
      </c>
      <c r="N1071" s="11">
        <f>IF(L1071="","",IF(L1071&gt;M1071,"W",IF(L1071=M1071,"D","L")))</f>
        <v/>
      </c>
      <c r="O1071" s="11">
        <f>IF(L1071="","",IF(L1071&gt;M1071,3,IF(L1071=M1071,1,0)))</f>
        <v/>
      </c>
      <c r="P1071" s="31">
        <f>IF(I1071="H",INDEX(Matches!$L:$L,AA1071),INDEX(Matches!$N:$N,AA1071))</f>
        <v/>
      </c>
      <c r="Q1071" s="31">
        <f>INDEX(Matches!$M:$M,AA1071)</f>
        <v/>
      </c>
      <c r="R1071" s="31">
        <f>IF(I1071="H",INDEX(Matches!$N:$N,AA1071),INDEX(Matches!$L:$L,AA1071))</f>
        <v/>
      </c>
      <c r="S1071" s="33">
        <f>IF(I1071="H",INDEX(Matches!$O:$O,AA1071),INDEX(Matches!$P:$P,AA1071))</f>
        <v/>
      </c>
      <c r="T1071" s="33">
        <f>IF(INDEX(Matches!$J:$J,AA1071)="","",IF(I1071="H",INDEX(Matches!$J:$J,AA1071),INDEX(Matches!$K:$K,AA1071)))</f>
        <v/>
      </c>
      <c r="U1071" s="33">
        <f>IF(INDEX(Matches!$K:$K,AA1071)="","",IF(I1071="H",INDEX(Matches!$K:$K,AA1071),INDEX(Matches!$J:$J,AA1071)))</f>
        <v/>
      </c>
      <c r="V1071" s="30">
        <f>IF(T1071="","",T1071-U1071)</f>
        <v/>
      </c>
      <c r="W1071" s="33">
        <f>IF(I1071="H",INDEX(Matches!$T:$T,AA1071),INDEX(Matches!$U:$U,AA1071))</f>
        <v/>
      </c>
      <c r="X1071" s="11">
        <f>INDEX(Matches!$X:$X,AA1071)</f>
        <v/>
      </c>
      <c r="Y1071" s="30">
        <f>IF(O1071="","",O1071-S1071)</f>
        <v/>
      </c>
      <c r="Z1071" s="30">
        <f>IF(W1071="","",W1071-S1071)</f>
        <v/>
      </c>
      <c r="AA1071" s="24">
        <f>MATCH(J1071,Matches!$A:$A,0)</f>
        <v/>
      </c>
      <c r="AB1071" s="33" t="n"/>
      <c r="AC1071" s="33" t="n">
        <v>0.9588923042100235</v>
      </c>
      <c r="AD1071" s="24" t="n"/>
      <c r="AE1071" s="24" t="n">
        <v>9</v>
      </c>
      <c r="AF1071" s="33" t="n"/>
      <c r="AG1071" s="33" t="n"/>
    </row>
    <row r="1072">
      <c r="A1072" s="24" t="inlineStr">
        <is>
          <t>Charlton|35</t>
        </is>
      </c>
      <c r="B1072" s="24" t="inlineStr">
        <is>
          <t>E1</t>
        </is>
      </c>
      <c r="C1072" s="24" t="inlineStr">
        <is>
          <t>Championship</t>
        </is>
      </c>
      <c r="D1072" s="24" t="inlineStr">
        <is>
          <t>Charlton</t>
        </is>
      </c>
      <c r="E1072" s="24" t="n">
        <v>35</v>
      </c>
      <c r="F1072" s="24" t="n">
        <v>9</v>
      </c>
      <c r="G1072" s="29" t="n">
        <v>46448.82291666666</v>
      </c>
      <c r="H1072" s="24" t="inlineStr">
        <is>
          <t>West Ham</t>
        </is>
      </c>
      <c r="I1072" s="24" t="inlineStr">
        <is>
          <t>H</t>
        </is>
      </c>
      <c r="J1072" s="24" t="inlineStr">
        <is>
          <t>E1-Charlton-WestHam</t>
        </is>
      </c>
      <c r="K1072" s="24" t="n">
        <v>1</v>
      </c>
      <c r="L1072" s="11">
        <f>IF(INDEX(Matches!$X:$X,AA1072)=0,"",IF(I1072="H",INDEX(Matches!$H:$H,AA1072),INDEX(Matches!$I:$I,AA1072)))</f>
        <v/>
      </c>
      <c r="M1072" s="11">
        <f>IF(INDEX(Matches!$X:$X,AA1072)=0,"",IF(I1072="H",INDEX(Matches!$I:$I,AA1072),INDEX(Matches!$H:$H,AA1072)))</f>
        <v/>
      </c>
      <c r="N1072" s="11">
        <f>IF(L1072="","",IF(L1072&gt;M1072,"W",IF(L1072=M1072,"D","L")))</f>
        <v/>
      </c>
      <c r="O1072" s="11">
        <f>IF(L1072="","",IF(L1072&gt;M1072,3,IF(L1072=M1072,1,0)))</f>
        <v/>
      </c>
      <c r="P1072" s="31">
        <f>IF(I1072="H",INDEX(Matches!$L:$L,AA1072),INDEX(Matches!$N:$N,AA1072))</f>
        <v/>
      </c>
      <c r="Q1072" s="31">
        <f>INDEX(Matches!$M:$M,AA1072)</f>
        <v/>
      </c>
      <c r="R1072" s="31">
        <f>IF(I1072="H",INDEX(Matches!$N:$N,AA1072),INDEX(Matches!$L:$L,AA1072))</f>
        <v/>
      </c>
      <c r="S1072" s="33">
        <f>IF(I1072="H",INDEX(Matches!$O:$O,AA1072),INDEX(Matches!$P:$P,AA1072))</f>
        <v/>
      </c>
      <c r="T1072" s="33">
        <f>IF(INDEX(Matches!$J:$J,AA1072)="","",IF(I1072="H",INDEX(Matches!$J:$J,AA1072),INDEX(Matches!$K:$K,AA1072)))</f>
        <v/>
      </c>
      <c r="U1072" s="33">
        <f>IF(INDEX(Matches!$K:$K,AA1072)="","",IF(I1072="H",INDEX(Matches!$K:$K,AA1072),INDEX(Matches!$J:$J,AA1072)))</f>
        <v/>
      </c>
      <c r="V1072" s="30">
        <f>IF(T1072="","",T1072-U1072)</f>
        <v/>
      </c>
      <c r="W1072" s="33">
        <f>IF(I1072="H",INDEX(Matches!$T:$T,AA1072),INDEX(Matches!$U:$U,AA1072))</f>
        <v/>
      </c>
      <c r="X1072" s="11">
        <f>INDEX(Matches!$X:$X,AA1072)</f>
        <v/>
      </c>
      <c r="Y1072" s="30">
        <f>IF(O1072="","",O1072-S1072)</f>
        <v/>
      </c>
      <c r="Z1072" s="30">
        <f>IF(W1072="","",W1072-S1072)</f>
        <v/>
      </c>
      <c r="AA1072" s="24">
        <f>MATCH(J1072,Matches!$A:$A,0)</f>
        <v/>
      </c>
      <c r="AB1072" s="33" t="n"/>
      <c r="AC1072" s="33" t="n">
        <v>0.784173539514838</v>
      </c>
      <c r="AD1072" s="24" t="n"/>
      <c r="AE1072" s="24" t="n">
        <v>9</v>
      </c>
      <c r="AF1072" s="33" t="n"/>
      <c r="AG1072" s="33" t="n"/>
    </row>
    <row r="1073">
      <c r="A1073" s="24" t="inlineStr">
        <is>
          <t>Charlton|36</t>
        </is>
      </c>
      <c r="B1073" s="24" t="inlineStr">
        <is>
          <t>E1</t>
        </is>
      </c>
      <c r="C1073" s="24" t="inlineStr">
        <is>
          <t>Championship</t>
        </is>
      </c>
      <c r="D1073" s="24" t="inlineStr">
        <is>
          <t>Charlton</t>
        </is>
      </c>
      <c r="E1073" s="24" t="n">
        <v>36</v>
      </c>
      <c r="F1073" s="24" t="n">
        <v>9</v>
      </c>
      <c r="G1073" s="29" t="n">
        <v>46452.625</v>
      </c>
      <c r="H1073" s="24" t="inlineStr">
        <is>
          <t>Derby</t>
        </is>
      </c>
      <c r="I1073" s="24" t="inlineStr">
        <is>
          <t>A</t>
        </is>
      </c>
      <c r="J1073" s="24" t="inlineStr">
        <is>
          <t>E1-Derby-Charlton</t>
        </is>
      </c>
      <c r="K1073" s="24" t="n">
        <v>12</v>
      </c>
      <c r="L1073" s="11">
        <f>IF(INDEX(Matches!$X:$X,AA1073)=0,"",IF(I1073="H",INDEX(Matches!$H:$H,AA1073),INDEX(Matches!$I:$I,AA1073)))</f>
        <v/>
      </c>
      <c r="M1073" s="11">
        <f>IF(INDEX(Matches!$X:$X,AA1073)=0,"",IF(I1073="H",INDEX(Matches!$I:$I,AA1073),INDEX(Matches!$H:$H,AA1073)))</f>
        <v/>
      </c>
      <c r="N1073" s="11">
        <f>IF(L1073="","",IF(L1073&gt;M1073,"W",IF(L1073=M1073,"D","L")))</f>
        <v/>
      </c>
      <c r="O1073" s="11">
        <f>IF(L1073="","",IF(L1073&gt;M1073,3,IF(L1073=M1073,1,0)))</f>
        <v/>
      </c>
      <c r="P1073" s="31">
        <f>IF(I1073="H",INDEX(Matches!$L:$L,AA1073),INDEX(Matches!$N:$N,AA1073))</f>
        <v/>
      </c>
      <c r="Q1073" s="31">
        <f>INDEX(Matches!$M:$M,AA1073)</f>
        <v/>
      </c>
      <c r="R1073" s="31">
        <f>IF(I1073="H",INDEX(Matches!$N:$N,AA1073),INDEX(Matches!$L:$L,AA1073))</f>
        <v/>
      </c>
      <c r="S1073" s="33">
        <f>IF(I1073="H",INDEX(Matches!$O:$O,AA1073),INDEX(Matches!$P:$P,AA1073))</f>
        <v/>
      </c>
      <c r="T1073" s="33">
        <f>IF(INDEX(Matches!$J:$J,AA1073)="","",IF(I1073="H",INDEX(Matches!$J:$J,AA1073),INDEX(Matches!$K:$K,AA1073)))</f>
        <v/>
      </c>
      <c r="U1073" s="33">
        <f>IF(INDEX(Matches!$K:$K,AA1073)="","",IF(I1073="H",INDEX(Matches!$K:$K,AA1073),INDEX(Matches!$J:$J,AA1073)))</f>
        <v/>
      </c>
      <c r="V1073" s="30">
        <f>IF(T1073="","",T1073-U1073)</f>
        <v/>
      </c>
      <c r="W1073" s="33">
        <f>IF(I1073="H",INDEX(Matches!$T:$T,AA1073),INDEX(Matches!$U:$U,AA1073))</f>
        <v/>
      </c>
      <c r="X1073" s="11">
        <f>INDEX(Matches!$X:$X,AA1073)</f>
        <v/>
      </c>
      <c r="Y1073" s="30">
        <f>IF(O1073="","",O1073-S1073)</f>
        <v/>
      </c>
      <c r="Z1073" s="30">
        <f>IF(W1073="","",W1073-S1073)</f>
        <v/>
      </c>
      <c r="AA1073" s="24">
        <f>MATCH(J1073,Matches!$A:$A,0)</f>
        <v/>
      </c>
      <c r="AB1073" s="33" t="n"/>
      <c r="AC1073" s="33" t="n">
        <v>0.980577333671854</v>
      </c>
      <c r="AD1073" s="24" t="n"/>
      <c r="AE1073" s="24" t="n">
        <v>9</v>
      </c>
      <c r="AF1073" s="33" t="n"/>
      <c r="AG1073" s="33" t="n"/>
    </row>
    <row r="1074">
      <c r="A1074" s="24" t="inlineStr">
        <is>
          <t>Charlton|37</t>
        </is>
      </c>
      <c r="B1074" s="24" t="inlineStr">
        <is>
          <t>E1</t>
        </is>
      </c>
      <c r="C1074" s="24" t="inlineStr">
        <is>
          <t>Championship</t>
        </is>
      </c>
      <c r="D1074" s="24" t="inlineStr">
        <is>
          <t>Charlton</t>
        </is>
      </c>
      <c r="E1074" s="24" t="n">
        <v>37</v>
      </c>
      <c r="F1074" s="24" t="n">
        <v>10</v>
      </c>
      <c r="G1074" s="29" t="n">
        <v>46459.625</v>
      </c>
      <c r="H1074" s="24" t="inlineStr">
        <is>
          <t>Blackburn</t>
        </is>
      </c>
      <c r="I1074" s="24" t="inlineStr">
        <is>
          <t>H</t>
        </is>
      </c>
      <c r="J1074" s="24" t="inlineStr">
        <is>
          <t>E1-Charlton-Blackbur</t>
        </is>
      </c>
      <c r="K1074" s="24" t="n">
        <v>19</v>
      </c>
      <c r="L1074" s="11">
        <f>IF(INDEX(Matches!$X:$X,AA1074)=0,"",IF(I1074="H",INDEX(Matches!$H:$H,AA1074),INDEX(Matches!$I:$I,AA1074)))</f>
        <v/>
      </c>
      <c r="M1074" s="11">
        <f>IF(INDEX(Matches!$X:$X,AA1074)=0,"",IF(I1074="H",INDEX(Matches!$I:$I,AA1074),INDEX(Matches!$H:$H,AA1074)))</f>
        <v/>
      </c>
      <c r="N1074" s="11">
        <f>IF(L1074="","",IF(L1074&gt;M1074,"W",IF(L1074=M1074,"D","L")))</f>
        <v/>
      </c>
      <c r="O1074" s="11">
        <f>IF(L1074="","",IF(L1074&gt;M1074,3,IF(L1074=M1074,1,0)))</f>
        <v/>
      </c>
      <c r="P1074" s="31">
        <f>IF(I1074="H",INDEX(Matches!$L:$L,AA1074),INDEX(Matches!$N:$N,AA1074))</f>
        <v/>
      </c>
      <c r="Q1074" s="31">
        <f>INDEX(Matches!$M:$M,AA1074)</f>
        <v/>
      </c>
      <c r="R1074" s="31">
        <f>IF(I1074="H",INDEX(Matches!$N:$N,AA1074),INDEX(Matches!$L:$L,AA1074))</f>
        <v/>
      </c>
      <c r="S1074" s="33">
        <f>IF(I1074="H",INDEX(Matches!$O:$O,AA1074),INDEX(Matches!$P:$P,AA1074))</f>
        <v/>
      </c>
      <c r="T1074" s="33">
        <f>IF(INDEX(Matches!$J:$J,AA1074)="","",IF(I1074="H",INDEX(Matches!$J:$J,AA1074),INDEX(Matches!$K:$K,AA1074)))</f>
        <v/>
      </c>
      <c r="U1074" s="33">
        <f>IF(INDEX(Matches!$K:$K,AA1074)="","",IF(I1074="H",INDEX(Matches!$K:$K,AA1074),INDEX(Matches!$J:$J,AA1074)))</f>
        <v/>
      </c>
      <c r="V1074" s="30">
        <f>IF(T1074="","",T1074-U1074)</f>
        <v/>
      </c>
      <c r="W1074" s="33">
        <f>IF(I1074="H",INDEX(Matches!$T:$T,AA1074),INDEX(Matches!$U:$U,AA1074))</f>
        <v/>
      </c>
      <c r="X1074" s="11">
        <f>INDEX(Matches!$X:$X,AA1074)</f>
        <v/>
      </c>
      <c r="Y1074" s="30">
        <f>IF(O1074="","",O1074-S1074)</f>
        <v/>
      </c>
      <c r="Z1074" s="30">
        <f>IF(W1074="","",W1074-S1074)</f>
        <v/>
      </c>
      <c r="AA1074" s="24">
        <f>MATCH(J1074,Matches!$A:$A,0)</f>
        <v/>
      </c>
      <c r="AB1074" s="33" t="n"/>
      <c r="AC1074" s="33" t="n">
        <v>1.434763366466346</v>
      </c>
      <c r="AD1074" s="24" t="n"/>
      <c r="AE1074" s="24" t="n">
        <v>10</v>
      </c>
      <c r="AF1074" s="33" t="n"/>
      <c r="AG1074" s="33" t="n"/>
    </row>
    <row r="1075">
      <c r="A1075" s="24" t="inlineStr">
        <is>
          <t>Charlton|38</t>
        </is>
      </c>
      <c r="B1075" s="24" t="inlineStr">
        <is>
          <t>E1</t>
        </is>
      </c>
      <c r="C1075" s="24" t="inlineStr">
        <is>
          <t>Championship</t>
        </is>
      </c>
      <c r="D1075" s="24" t="inlineStr">
        <is>
          <t>Charlton</t>
        </is>
      </c>
      <c r="E1075" s="24" t="n">
        <v>38</v>
      </c>
      <c r="F1075" s="24" t="n">
        <v>10</v>
      </c>
      <c r="G1075" s="29" t="n">
        <v>46463.83333333334</v>
      </c>
      <c r="H1075" s="24" t="inlineStr">
        <is>
          <t>Birmingham</t>
        </is>
      </c>
      <c r="I1075" s="24" t="inlineStr">
        <is>
          <t>A</t>
        </is>
      </c>
      <c r="J1075" s="24" t="inlineStr">
        <is>
          <t>E1-Birmingh-Charlton</t>
        </is>
      </c>
      <c r="K1075" s="24" t="n">
        <v>6</v>
      </c>
      <c r="L1075" s="11">
        <f>IF(INDEX(Matches!$X:$X,AA1075)=0,"",IF(I1075="H",INDEX(Matches!$H:$H,AA1075),INDEX(Matches!$I:$I,AA1075)))</f>
        <v/>
      </c>
      <c r="M1075" s="11">
        <f>IF(INDEX(Matches!$X:$X,AA1075)=0,"",IF(I1075="H",INDEX(Matches!$I:$I,AA1075),INDEX(Matches!$H:$H,AA1075)))</f>
        <v/>
      </c>
      <c r="N1075" s="11">
        <f>IF(L1075="","",IF(L1075&gt;M1075,"W",IF(L1075=M1075,"D","L")))</f>
        <v/>
      </c>
      <c r="O1075" s="11">
        <f>IF(L1075="","",IF(L1075&gt;M1075,3,IF(L1075=M1075,1,0)))</f>
        <v/>
      </c>
      <c r="P1075" s="31">
        <f>IF(I1075="H",INDEX(Matches!$L:$L,AA1075),INDEX(Matches!$N:$N,AA1075))</f>
        <v/>
      </c>
      <c r="Q1075" s="31">
        <f>INDEX(Matches!$M:$M,AA1075)</f>
        <v/>
      </c>
      <c r="R1075" s="31">
        <f>IF(I1075="H",INDEX(Matches!$N:$N,AA1075),INDEX(Matches!$L:$L,AA1075))</f>
        <v/>
      </c>
      <c r="S1075" s="33">
        <f>IF(I1075="H",INDEX(Matches!$O:$O,AA1075),INDEX(Matches!$P:$P,AA1075))</f>
        <v/>
      </c>
      <c r="T1075" s="33">
        <f>IF(INDEX(Matches!$J:$J,AA1075)="","",IF(I1075="H",INDEX(Matches!$J:$J,AA1075),INDEX(Matches!$K:$K,AA1075)))</f>
        <v/>
      </c>
      <c r="U1075" s="33">
        <f>IF(INDEX(Matches!$K:$K,AA1075)="","",IF(I1075="H",INDEX(Matches!$K:$K,AA1075),INDEX(Matches!$J:$J,AA1075)))</f>
        <v/>
      </c>
      <c r="V1075" s="30">
        <f>IF(T1075="","",T1075-U1075)</f>
        <v/>
      </c>
      <c r="W1075" s="33">
        <f>IF(I1075="H",INDEX(Matches!$T:$T,AA1075),INDEX(Matches!$U:$U,AA1075))</f>
        <v/>
      </c>
      <c r="X1075" s="11">
        <f>INDEX(Matches!$X:$X,AA1075)</f>
        <v/>
      </c>
      <c r="Y1075" s="30">
        <f>IF(O1075="","",O1075-S1075)</f>
        <v/>
      </c>
      <c r="Z1075" s="30">
        <f>IF(W1075="","",W1075-S1075)</f>
        <v/>
      </c>
      <c r="AA1075" s="24">
        <f>MATCH(J1075,Matches!$A:$A,0)</f>
        <v/>
      </c>
      <c r="AB1075" s="33" t="n"/>
      <c r="AC1075" s="33" t="n">
        <v>0.7939208507391583</v>
      </c>
      <c r="AD1075" s="24" t="n"/>
      <c r="AE1075" s="24" t="n">
        <v>10</v>
      </c>
      <c r="AF1075" s="33" t="n"/>
      <c r="AG1075" s="33" t="n"/>
    </row>
    <row r="1076">
      <c r="A1076" s="24" t="inlineStr">
        <is>
          <t>Charlton|39</t>
        </is>
      </c>
      <c r="B1076" s="24" t="inlineStr">
        <is>
          <t>E1</t>
        </is>
      </c>
      <c r="C1076" s="24" t="inlineStr">
        <is>
          <t>Championship</t>
        </is>
      </c>
      <c r="D1076" s="24" t="inlineStr">
        <is>
          <t>Charlton</t>
        </is>
      </c>
      <c r="E1076" s="24" t="n">
        <v>39</v>
      </c>
      <c r="F1076" s="24" t="n">
        <v>10</v>
      </c>
      <c r="G1076" s="29" t="n">
        <v>46466.625</v>
      </c>
      <c r="H1076" s="24" t="inlineStr">
        <is>
          <t>Southampton</t>
        </is>
      </c>
      <c r="I1076" s="24" t="inlineStr">
        <is>
          <t>A</t>
        </is>
      </c>
      <c r="J1076" s="24" t="inlineStr">
        <is>
          <t>E1-Southamp-Charlton</t>
        </is>
      </c>
      <c r="K1076" s="24" t="n">
        <v>5</v>
      </c>
      <c r="L1076" s="11">
        <f>IF(INDEX(Matches!$X:$X,AA1076)=0,"",IF(I1076="H",INDEX(Matches!$H:$H,AA1076),INDEX(Matches!$I:$I,AA1076)))</f>
        <v/>
      </c>
      <c r="M1076" s="11">
        <f>IF(INDEX(Matches!$X:$X,AA1076)=0,"",IF(I1076="H",INDEX(Matches!$I:$I,AA1076),INDEX(Matches!$H:$H,AA1076)))</f>
        <v/>
      </c>
      <c r="N1076" s="11">
        <f>IF(L1076="","",IF(L1076&gt;M1076,"W",IF(L1076=M1076,"D","L")))</f>
        <v/>
      </c>
      <c r="O1076" s="11">
        <f>IF(L1076="","",IF(L1076&gt;M1076,3,IF(L1076=M1076,1,0)))</f>
        <v/>
      </c>
      <c r="P1076" s="31">
        <f>IF(I1076="H",INDEX(Matches!$L:$L,AA1076),INDEX(Matches!$N:$N,AA1076))</f>
        <v/>
      </c>
      <c r="Q1076" s="31">
        <f>INDEX(Matches!$M:$M,AA1076)</f>
        <v/>
      </c>
      <c r="R1076" s="31">
        <f>IF(I1076="H",INDEX(Matches!$N:$N,AA1076),INDEX(Matches!$L:$L,AA1076))</f>
        <v/>
      </c>
      <c r="S1076" s="33">
        <f>IF(I1076="H",INDEX(Matches!$O:$O,AA1076),INDEX(Matches!$P:$P,AA1076))</f>
        <v/>
      </c>
      <c r="T1076" s="33">
        <f>IF(INDEX(Matches!$J:$J,AA1076)="","",IF(I1076="H",INDEX(Matches!$J:$J,AA1076),INDEX(Matches!$K:$K,AA1076)))</f>
        <v/>
      </c>
      <c r="U1076" s="33">
        <f>IF(INDEX(Matches!$K:$K,AA1076)="","",IF(I1076="H",INDEX(Matches!$K:$K,AA1076),INDEX(Matches!$J:$J,AA1076)))</f>
        <v/>
      </c>
      <c r="V1076" s="30">
        <f>IF(T1076="","",T1076-U1076)</f>
        <v/>
      </c>
      <c r="W1076" s="33">
        <f>IF(I1076="H",INDEX(Matches!$T:$T,AA1076),INDEX(Matches!$U:$U,AA1076))</f>
        <v/>
      </c>
      <c r="X1076" s="11">
        <f>INDEX(Matches!$X:$X,AA1076)</f>
        <v/>
      </c>
      <c r="Y1076" s="30">
        <f>IF(O1076="","",O1076-S1076)</f>
        <v/>
      </c>
      <c r="Z1076" s="30">
        <f>IF(W1076="","",W1076-S1076)</f>
        <v/>
      </c>
      <c r="AA1076" s="24">
        <f>MATCH(J1076,Matches!$A:$A,0)</f>
        <v/>
      </c>
      <c r="AB1076" s="33" t="n"/>
      <c r="AC1076" s="33" t="n">
        <v>0.8126291043742636</v>
      </c>
      <c r="AD1076" s="24" t="n"/>
      <c r="AE1076" s="24" t="n">
        <v>10</v>
      </c>
      <c r="AF1076" s="33" t="n"/>
      <c r="AG1076" s="33" t="n"/>
    </row>
    <row r="1077">
      <c r="A1077" s="24" t="inlineStr">
        <is>
          <t>Charlton|40</t>
        </is>
      </c>
      <c r="B1077" s="24" t="inlineStr">
        <is>
          <t>E1</t>
        </is>
      </c>
      <c r="C1077" s="24" t="inlineStr">
        <is>
          <t>Championship</t>
        </is>
      </c>
      <c r="D1077" s="24" t="inlineStr">
        <is>
          <t>Charlton</t>
        </is>
      </c>
      <c r="E1077" s="24" t="n">
        <v>40</v>
      </c>
      <c r="F1077" s="24" t="n">
        <v>10</v>
      </c>
      <c r="G1077" s="29" t="n">
        <v>46480.52083333334</v>
      </c>
      <c r="H1077" s="24" t="inlineStr">
        <is>
          <t>Millwall</t>
        </is>
      </c>
      <c r="I1077" s="24" t="inlineStr">
        <is>
          <t>H</t>
        </is>
      </c>
      <c r="J1077" s="24" t="inlineStr">
        <is>
          <t>E1-Charlton-Millwall</t>
        </is>
      </c>
      <c r="K1077" s="24" t="n">
        <v>10</v>
      </c>
      <c r="L1077" s="11">
        <f>IF(INDEX(Matches!$X:$X,AA1077)=0,"",IF(I1077="H",INDEX(Matches!$H:$H,AA1077),INDEX(Matches!$I:$I,AA1077)))</f>
        <v/>
      </c>
      <c r="M1077" s="11">
        <f>IF(INDEX(Matches!$X:$X,AA1077)=0,"",IF(I1077="H",INDEX(Matches!$I:$I,AA1077),INDEX(Matches!$H:$H,AA1077)))</f>
        <v/>
      </c>
      <c r="N1077" s="11">
        <f>IF(L1077="","",IF(L1077&gt;M1077,"W",IF(L1077=M1077,"D","L")))</f>
        <v/>
      </c>
      <c r="O1077" s="11">
        <f>IF(L1077="","",IF(L1077&gt;M1077,3,IF(L1077=M1077,1,0)))</f>
        <v/>
      </c>
      <c r="P1077" s="31">
        <f>IF(I1077="H",INDEX(Matches!$L:$L,AA1077),INDEX(Matches!$N:$N,AA1077))</f>
        <v/>
      </c>
      <c r="Q1077" s="31">
        <f>INDEX(Matches!$M:$M,AA1077)</f>
        <v/>
      </c>
      <c r="R1077" s="31">
        <f>IF(I1077="H",INDEX(Matches!$N:$N,AA1077),INDEX(Matches!$L:$L,AA1077))</f>
        <v/>
      </c>
      <c r="S1077" s="33">
        <f>IF(I1077="H",INDEX(Matches!$O:$O,AA1077),INDEX(Matches!$P:$P,AA1077))</f>
        <v/>
      </c>
      <c r="T1077" s="33">
        <f>IF(INDEX(Matches!$J:$J,AA1077)="","",IF(I1077="H",INDEX(Matches!$J:$J,AA1077),INDEX(Matches!$K:$K,AA1077)))</f>
        <v/>
      </c>
      <c r="U1077" s="33">
        <f>IF(INDEX(Matches!$K:$K,AA1077)="","",IF(I1077="H",INDEX(Matches!$K:$K,AA1077),INDEX(Matches!$J:$J,AA1077)))</f>
        <v/>
      </c>
      <c r="V1077" s="30">
        <f>IF(T1077="","",T1077-U1077)</f>
        <v/>
      </c>
      <c r="W1077" s="33">
        <f>IF(I1077="H",INDEX(Matches!$T:$T,AA1077),INDEX(Matches!$U:$U,AA1077))</f>
        <v/>
      </c>
      <c r="X1077" s="11">
        <f>INDEX(Matches!$X:$X,AA1077)</f>
        <v/>
      </c>
      <c r="Y1077" s="30">
        <f>IF(O1077="","",O1077-S1077)</f>
        <v/>
      </c>
      <c r="Z1077" s="30">
        <f>IF(W1077="","",W1077-S1077)</f>
        <v/>
      </c>
      <c r="AA1077" s="24">
        <f>MATCH(J1077,Matches!$A:$A,0)</f>
        <v/>
      </c>
      <c r="AB1077" s="33" t="n"/>
      <c r="AC1077" s="33" t="n">
        <v>1.162833822634073</v>
      </c>
      <c r="AD1077" s="24" t="n"/>
      <c r="AE1077" s="24" t="n">
        <v>10</v>
      </c>
      <c r="AF1077" s="33" t="n"/>
      <c r="AG1077" s="33" t="n"/>
    </row>
    <row r="1078">
      <c r="A1078" s="24" t="inlineStr">
        <is>
          <t>Charlton|41</t>
        </is>
      </c>
      <c r="B1078" s="24" t="inlineStr">
        <is>
          <t>E1</t>
        </is>
      </c>
      <c r="C1078" s="24" t="inlineStr">
        <is>
          <t>Championship</t>
        </is>
      </c>
      <c r="D1078" s="24" t="inlineStr">
        <is>
          <t>Charlton</t>
        </is>
      </c>
      <c r="E1078" s="24" t="n">
        <v>41</v>
      </c>
      <c r="F1078" s="24" t="n">
        <v>11</v>
      </c>
      <c r="G1078" s="29" t="n">
        <v>46483.82291666666</v>
      </c>
      <c r="H1078" s="24" t="inlineStr">
        <is>
          <t>QPR</t>
        </is>
      </c>
      <c r="I1078" s="24" t="inlineStr">
        <is>
          <t>A</t>
        </is>
      </c>
      <c r="J1078" s="24" t="inlineStr">
        <is>
          <t>E1-QPR-Charlton</t>
        </is>
      </c>
      <c r="K1078" s="24" t="n">
        <v>17</v>
      </c>
      <c r="L1078" s="11">
        <f>IF(INDEX(Matches!$X:$X,AA1078)=0,"",IF(I1078="H",INDEX(Matches!$H:$H,AA1078),INDEX(Matches!$I:$I,AA1078)))</f>
        <v/>
      </c>
      <c r="M1078" s="11">
        <f>IF(INDEX(Matches!$X:$X,AA1078)=0,"",IF(I1078="H",INDEX(Matches!$I:$I,AA1078),INDEX(Matches!$H:$H,AA1078)))</f>
        <v/>
      </c>
      <c r="N1078" s="11">
        <f>IF(L1078="","",IF(L1078&gt;M1078,"W",IF(L1078=M1078,"D","L")))</f>
        <v/>
      </c>
      <c r="O1078" s="11">
        <f>IF(L1078="","",IF(L1078&gt;M1078,3,IF(L1078=M1078,1,0)))</f>
        <v/>
      </c>
      <c r="P1078" s="31">
        <f>IF(I1078="H",INDEX(Matches!$L:$L,AA1078),INDEX(Matches!$N:$N,AA1078))</f>
        <v/>
      </c>
      <c r="Q1078" s="31">
        <f>INDEX(Matches!$M:$M,AA1078)</f>
        <v/>
      </c>
      <c r="R1078" s="31">
        <f>IF(I1078="H",INDEX(Matches!$N:$N,AA1078),INDEX(Matches!$L:$L,AA1078))</f>
        <v/>
      </c>
      <c r="S1078" s="33">
        <f>IF(I1078="H",INDEX(Matches!$O:$O,AA1078),INDEX(Matches!$P:$P,AA1078))</f>
        <v/>
      </c>
      <c r="T1078" s="33">
        <f>IF(INDEX(Matches!$J:$J,AA1078)="","",IF(I1078="H",INDEX(Matches!$J:$J,AA1078),INDEX(Matches!$K:$K,AA1078)))</f>
        <v/>
      </c>
      <c r="U1078" s="33">
        <f>IF(INDEX(Matches!$K:$K,AA1078)="","",IF(I1078="H",INDEX(Matches!$K:$K,AA1078),INDEX(Matches!$J:$J,AA1078)))</f>
        <v/>
      </c>
      <c r="V1078" s="30">
        <f>IF(T1078="","",T1078-U1078)</f>
        <v/>
      </c>
      <c r="W1078" s="33">
        <f>IF(I1078="H",INDEX(Matches!$T:$T,AA1078),INDEX(Matches!$U:$U,AA1078))</f>
        <v/>
      </c>
      <c r="X1078" s="11">
        <f>INDEX(Matches!$X:$X,AA1078)</f>
        <v/>
      </c>
      <c r="Y1078" s="30">
        <f>IF(O1078="","",O1078-S1078)</f>
        <v/>
      </c>
      <c r="Z1078" s="30">
        <f>IF(W1078="","",W1078-S1078)</f>
        <v/>
      </c>
      <c r="AA1078" s="24">
        <f>MATCH(J1078,Matches!$A:$A,0)</f>
        <v/>
      </c>
      <c r="AB1078" s="33" t="n"/>
      <c r="AC1078" s="33" t="n">
        <v>0.9809261370090627</v>
      </c>
      <c r="AD1078" s="24" t="n"/>
      <c r="AE1078" s="24" t="n">
        <v>11</v>
      </c>
      <c r="AF1078" s="33" t="n"/>
      <c r="AG1078" s="33" t="n"/>
    </row>
    <row r="1079">
      <c r="A1079" s="24" t="inlineStr">
        <is>
          <t>Charlton|42</t>
        </is>
      </c>
      <c r="B1079" s="24" t="inlineStr">
        <is>
          <t>E1</t>
        </is>
      </c>
      <c r="C1079" s="24" t="inlineStr">
        <is>
          <t>Championship</t>
        </is>
      </c>
      <c r="D1079" s="24" t="inlineStr">
        <is>
          <t>Charlton</t>
        </is>
      </c>
      <c r="E1079" s="24" t="n">
        <v>42</v>
      </c>
      <c r="F1079" s="24" t="n">
        <v>11</v>
      </c>
      <c r="G1079" s="29" t="n">
        <v>46487.625</v>
      </c>
      <c r="H1079" s="24" t="inlineStr">
        <is>
          <t>Stoke</t>
        </is>
      </c>
      <c r="I1079" s="24" t="inlineStr">
        <is>
          <t>H</t>
        </is>
      </c>
      <c r="J1079" s="24" t="inlineStr">
        <is>
          <t>E1-Charlton-Stoke</t>
        </is>
      </c>
      <c r="K1079" s="24" t="n">
        <v>11</v>
      </c>
      <c r="L1079" s="11">
        <f>IF(INDEX(Matches!$X:$X,AA1079)=0,"",IF(I1079="H",INDEX(Matches!$H:$H,AA1079),INDEX(Matches!$I:$I,AA1079)))</f>
        <v/>
      </c>
      <c r="M1079" s="11">
        <f>IF(INDEX(Matches!$X:$X,AA1079)=0,"",IF(I1079="H",INDEX(Matches!$I:$I,AA1079),INDEX(Matches!$H:$H,AA1079)))</f>
        <v/>
      </c>
      <c r="N1079" s="11">
        <f>IF(L1079="","",IF(L1079&gt;M1079,"W",IF(L1079=M1079,"D","L")))</f>
        <v/>
      </c>
      <c r="O1079" s="11">
        <f>IF(L1079="","",IF(L1079&gt;M1079,3,IF(L1079=M1079,1,0)))</f>
        <v/>
      </c>
      <c r="P1079" s="31">
        <f>IF(I1079="H",INDEX(Matches!$L:$L,AA1079),INDEX(Matches!$N:$N,AA1079))</f>
        <v/>
      </c>
      <c r="Q1079" s="31">
        <f>INDEX(Matches!$M:$M,AA1079)</f>
        <v/>
      </c>
      <c r="R1079" s="31">
        <f>IF(I1079="H",INDEX(Matches!$N:$N,AA1079),INDEX(Matches!$L:$L,AA1079))</f>
        <v/>
      </c>
      <c r="S1079" s="33">
        <f>IF(I1079="H",INDEX(Matches!$O:$O,AA1079),INDEX(Matches!$P:$P,AA1079))</f>
        <v/>
      </c>
      <c r="T1079" s="33">
        <f>IF(INDEX(Matches!$J:$J,AA1079)="","",IF(I1079="H",INDEX(Matches!$J:$J,AA1079),INDEX(Matches!$K:$K,AA1079)))</f>
        <v/>
      </c>
      <c r="U1079" s="33">
        <f>IF(INDEX(Matches!$K:$K,AA1079)="","",IF(I1079="H",INDEX(Matches!$K:$K,AA1079),INDEX(Matches!$J:$J,AA1079)))</f>
        <v/>
      </c>
      <c r="V1079" s="30">
        <f>IF(T1079="","",T1079-U1079)</f>
        <v/>
      </c>
      <c r="W1079" s="33">
        <f>IF(I1079="H",INDEX(Matches!$T:$T,AA1079),INDEX(Matches!$U:$U,AA1079))</f>
        <v/>
      </c>
      <c r="X1079" s="11">
        <f>INDEX(Matches!$X:$X,AA1079)</f>
        <v/>
      </c>
      <c r="Y1079" s="30">
        <f>IF(O1079="","",O1079-S1079)</f>
        <v/>
      </c>
      <c r="Z1079" s="30">
        <f>IF(W1079="","",W1079-S1079)</f>
        <v/>
      </c>
      <c r="AA1079" s="24">
        <f>MATCH(J1079,Matches!$A:$A,0)</f>
        <v/>
      </c>
      <c r="AB1079" s="33" t="n"/>
      <c r="AC1079" s="33" t="n">
        <v>1.290287281066773</v>
      </c>
      <c r="AD1079" s="24" t="n"/>
      <c r="AE1079" s="24" t="n">
        <v>11</v>
      </c>
      <c r="AF1079" s="33" t="n"/>
      <c r="AG1079" s="33" t="n"/>
    </row>
    <row r="1080">
      <c r="A1080" s="24" t="inlineStr">
        <is>
          <t>Charlton|43</t>
        </is>
      </c>
      <c r="B1080" s="24" t="inlineStr">
        <is>
          <t>E1</t>
        </is>
      </c>
      <c r="C1080" s="24" t="inlineStr">
        <is>
          <t>Championship</t>
        </is>
      </c>
      <c r="D1080" s="24" t="inlineStr">
        <is>
          <t>Charlton</t>
        </is>
      </c>
      <c r="E1080" s="24" t="n">
        <v>43</v>
      </c>
      <c r="F1080" s="24" t="n">
        <v>11</v>
      </c>
      <c r="G1080" s="29" t="n">
        <v>46494.625</v>
      </c>
      <c r="H1080" s="24" t="inlineStr">
        <is>
          <t>Preston</t>
        </is>
      </c>
      <c r="I1080" s="24" t="inlineStr">
        <is>
          <t>A</t>
        </is>
      </c>
      <c r="J1080" s="24" t="inlineStr">
        <is>
          <t>E1-Preston-Charlton</t>
        </is>
      </c>
      <c r="K1080" s="24" t="n">
        <v>20</v>
      </c>
      <c r="L1080" s="11">
        <f>IF(INDEX(Matches!$X:$X,AA1080)=0,"",IF(I1080="H",INDEX(Matches!$H:$H,AA1080),INDEX(Matches!$I:$I,AA1080)))</f>
        <v/>
      </c>
      <c r="M1080" s="11">
        <f>IF(INDEX(Matches!$X:$X,AA1080)=0,"",IF(I1080="H",INDEX(Matches!$I:$I,AA1080),INDEX(Matches!$H:$H,AA1080)))</f>
        <v/>
      </c>
      <c r="N1080" s="11">
        <f>IF(L1080="","",IF(L1080&gt;M1080,"W",IF(L1080=M1080,"D","L")))</f>
        <v/>
      </c>
      <c r="O1080" s="11">
        <f>IF(L1080="","",IF(L1080&gt;M1080,3,IF(L1080=M1080,1,0)))</f>
        <v/>
      </c>
      <c r="P1080" s="31">
        <f>IF(I1080="H",INDEX(Matches!$L:$L,AA1080),INDEX(Matches!$N:$N,AA1080))</f>
        <v/>
      </c>
      <c r="Q1080" s="31">
        <f>INDEX(Matches!$M:$M,AA1080)</f>
        <v/>
      </c>
      <c r="R1080" s="31">
        <f>IF(I1080="H",INDEX(Matches!$N:$N,AA1080),INDEX(Matches!$L:$L,AA1080))</f>
        <v/>
      </c>
      <c r="S1080" s="33">
        <f>IF(I1080="H",INDEX(Matches!$O:$O,AA1080),INDEX(Matches!$P:$P,AA1080))</f>
        <v/>
      </c>
      <c r="T1080" s="33">
        <f>IF(INDEX(Matches!$J:$J,AA1080)="","",IF(I1080="H",INDEX(Matches!$J:$J,AA1080),INDEX(Matches!$K:$K,AA1080)))</f>
        <v/>
      </c>
      <c r="U1080" s="33">
        <f>IF(INDEX(Matches!$K:$K,AA1080)="","",IF(I1080="H",INDEX(Matches!$K:$K,AA1080),INDEX(Matches!$J:$J,AA1080)))</f>
        <v/>
      </c>
      <c r="V1080" s="30">
        <f>IF(T1080="","",T1080-U1080)</f>
        <v/>
      </c>
      <c r="W1080" s="33">
        <f>IF(I1080="H",INDEX(Matches!$T:$T,AA1080),INDEX(Matches!$U:$U,AA1080))</f>
        <v/>
      </c>
      <c r="X1080" s="11">
        <f>INDEX(Matches!$X:$X,AA1080)</f>
        <v/>
      </c>
      <c r="Y1080" s="30">
        <f>IF(O1080="","",O1080-S1080)</f>
        <v/>
      </c>
      <c r="Z1080" s="30">
        <f>IF(W1080="","",W1080-S1080)</f>
        <v/>
      </c>
      <c r="AA1080" s="24">
        <f>MATCH(J1080,Matches!$A:$A,0)</f>
        <v/>
      </c>
      <c r="AB1080" s="33" t="n"/>
      <c r="AC1080" s="33" t="n">
        <v>1.111039749531904</v>
      </c>
      <c r="AD1080" s="24" t="n"/>
      <c r="AE1080" s="24" t="n">
        <v>11</v>
      </c>
      <c r="AF1080" s="33" t="n"/>
      <c r="AG1080" s="33" t="n"/>
    </row>
    <row r="1081">
      <c r="A1081" s="24" t="inlineStr">
        <is>
          <t>Charlton|44</t>
        </is>
      </c>
      <c r="B1081" s="24" t="inlineStr">
        <is>
          <t>E1</t>
        </is>
      </c>
      <c r="C1081" s="24" t="inlineStr">
        <is>
          <t>Championship</t>
        </is>
      </c>
      <c r="D1081" s="24" t="inlineStr">
        <is>
          <t>Charlton</t>
        </is>
      </c>
      <c r="E1081" s="24" t="n">
        <v>44</v>
      </c>
      <c r="F1081" s="24" t="n">
        <v>11</v>
      </c>
      <c r="G1081" s="29" t="n">
        <v>46497.82291666666</v>
      </c>
      <c r="H1081" s="24" t="inlineStr">
        <is>
          <t>West Brom</t>
        </is>
      </c>
      <c r="I1081" s="24" t="inlineStr">
        <is>
          <t>H</t>
        </is>
      </c>
      <c r="J1081" s="24" t="inlineStr">
        <is>
          <t>E1-Charlton-WestBrom</t>
        </is>
      </c>
      <c r="K1081" s="24" t="n">
        <v>13</v>
      </c>
      <c r="L1081" s="11">
        <f>IF(INDEX(Matches!$X:$X,AA1081)=0,"",IF(I1081="H",INDEX(Matches!$H:$H,AA1081),INDEX(Matches!$I:$I,AA1081)))</f>
        <v/>
      </c>
      <c r="M1081" s="11">
        <f>IF(INDEX(Matches!$X:$X,AA1081)=0,"",IF(I1081="H",INDEX(Matches!$I:$I,AA1081),INDEX(Matches!$H:$H,AA1081)))</f>
        <v/>
      </c>
      <c r="N1081" s="11">
        <f>IF(L1081="","",IF(L1081&gt;M1081,"W",IF(L1081=M1081,"D","L")))</f>
        <v/>
      </c>
      <c r="O1081" s="11">
        <f>IF(L1081="","",IF(L1081&gt;M1081,3,IF(L1081=M1081,1,0)))</f>
        <v/>
      </c>
      <c r="P1081" s="31">
        <f>IF(I1081="H",INDEX(Matches!$L:$L,AA1081),INDEX(Matches!$N:$N,AA1081))</f>
        <v/>
      </c>
      <c r="Q1081" s="31">
        <f>INDEX(Matches!$M:$M,AA1081)</f>
        <v/>
      </c>
      <c r="R1081" s="31">
        <f>IF(I1081="H",INDEX(Matches!$N:$N,AA1081),INDEX(Matches!$L:$L,AA1081))</f>
        <v/>
      </c>
      <c r="S1081" s="33">
        <f>IF(I1081="H",INDEX(Matches!$O:$O,AA1081),INDEX(Matches!$P:$P,AA1081))</f>
        <v/>
      </c>
      <c r="T1081" s="33">
        <f>IF(INDEX(Matches!$J:$J,AA1081)="","",IF(I1081="H",INDEX(Matches!$J:$J,AA1081),INDEX(Matches!$K:$K,AA1081)))</f>
        <v/>
      </c>
      <c r="U1081" s="33">
        <f>IF(INDEX(Matches!$K:$K,AA1081)="","",IF(I1081="H",INDEX(Matches!$K:$K,AA1081),INDEX(Matches!$J:$J,AA1081)))</f>
        <v/>
      </c>
      <c r="V1081" s="30">
        <f>IF(T1081="","",T1081-U1081)</f>
        <v/>
      </c>
      <c r="W1081" s="33">
        <f>IF(I1081="H",INDEX(Matches!$T:$T,AA1081),INDEX(Matches!$U:$U,AA1081))</f>
        <v/>
      </c>
      <c r="X1081" s="11">
        <f>INDEX(Matches!$X:$X,AA1081)</f>
        <v/>
      </c>
      <c r="Y1081" s="30">
        <f>IF(O1081="","",O1081-S1081)</f>
        <v/>
      </c>
      <c r="Z1081" s="30">
        <f>IF(W1081="","",W1081-S1081)</f>
        <v/>
      </c>
      <c r="AA1081" s="24">
        <f>MATCH(J1081,Matches!$A:$A,0)</f>
        <v/>
      </c>
      <c r="AB1081" s="33" t="n"/>
      <c r="AC1081" s="33" t="n">
        <v>1.25817074381946</v>
      </c>
      <c r="AD1081" s="24" t="n"/>
      <c r="AE1081" s="24" t="n">
        <v>11</v>
      </c>
      <c r="AF1081" s="33" t="n"/>
      <c r="AG1081" s="33" t="n"/>
    </row>
    <row r="1082">
      <c r="A1082" s="24" t="inlineStr">
        <is>
          <t>Charlton|45</t>
        </is>
      </c>
      <c r="B1082" s="24" t="inlineStr">
        <is>
          <t>E1</t>
        </is>
      </c>
      <c r="C1082" s="24" t="inlineStr">
        <is>
          <t>Championship</t>
        </is>
      </c>
      <c r="D1082" s="24" t="inlineStr">
        <is>
          <t>Charlton</t>
        </is>
      </c>
      <c r="E1082" s="24" t="n">
        <v>45</v>
      </c>
      <c r="F1082" s="24" t="n">
        <v>12</v>
      </c>
      <c r="G1082" s="29" t="n">
        <v>46501.625</v>
      </c>
      <c r="H1082" s="24" t="inlineStr">
        <is>
          <t>Wrexham</t>
        </is>
      </c>
      <c r="I1082" s="24" t="inlineStr">
        <is>
          <t>H</t>
        </is>
      </c>
      <c r="J1082" s="24" t="inlineStr">
        <is>
          <t>E1-Charlton-Wrexham</t>
        </is>
      </c>
      <c r="K1082" s="24" t="n">
        <v>9</v>
      </c>
      <c r="L1082" s="11">
        <f>IF(INDEX(Matches!$X:$X,AA1082)=0,"",IF(I1082="H",INDEX(Matches!$H:$H,AA1082),INDEX(Matches!$I:$I,AA1082)))</f>
        <v/>
      </c>
      <c r="M1082" s="11">
        <f>IF(INDEX(Matches!$X:$X,AA1082)=0,"",IF(I1082="H",INDEX(Matches!$I:$I,AA1082),INDEX(Matches!$H:$H,AA1082)))</f>
        <v/>
      </c>
      <c r="N1082" s="11">
        <f>IF(L1082="","",IF(L1082&gt;M1082,"W",IF(L1082=M1082,"D","L")))</f>
        <v/>
      </c>
      <c r="O1082" s="11">
        <f>IF(L1082="","",IF(L1082&gt;M1082,3,IF(L1082=M1082,1,0)))</f>
        <v/>
      </c>
      <c r="P1082" s="31">
        <f>IF(I1082="H",INDEX(Matches!$L:$L,AA1082),INDEX(Matches!$N:$N,AA1082))</f>
        <v/>
      </c>
      <c r="Q1082" s="31">
        <f>INDEX(Matches!$M:$M,AA1082)</f>
        <v/>
      </c>
      <c r="R1082" s="31">
        <f>IF(I1082="H",INDEX(Matches!$N:$N,AA1082),INDEX(Matches!$L:$L,AA1082))</f>
        <v/>
      </c>
      <c r="S1082" s="33">
        <f>IF(I1082="H",INDEX(Matches!$O:$O,AA1082),INDEX(Matches!$P:$P,AA1082))</f>
        <v/>
      </c>
      <c r="T1082" s="33">
        <f>IF(INDEX(Matches!$J:$J,AA1082)="","",IF(I1082="H",INDEX(Matches!$J:$J,AA1082),INDEX(Matches!$K:$K,AA1082)))</f>
        <v/>
      </c>
      <c r="U1082" s="33">
        <f>IF(INDEX(Matches!$K:$K,AA1082)="","",IF(I1082="H",INDEX(Matches!$K:$K,AA1082),INDEX(Matches!$J:$J,AA1082)))</f>
        <v/>
      </c>
      <c r="V1082" s="30">
        <f>IF(T1082="","",T1082-U1082)</f>
        <v/>
      </c>
      <c r="W1082" s="33">
        <f>IF(I1082="H",INDEX(Matches!$T:$T,AA1082),INDEX(Matches!$U:$U,AA1082))</f>
        <v/>
      </c>
      <c r="X1082" s="11">
        <f>INDEX(Matches!$X:$X,AA1082)</f>
        <v/>
      </c>
      <c r="Y1082" s="30">
        <f>IF(O1082="","",O1082-S1082)</f>
        <v/>
      </c>
      <c r="Z1082" s="30">
        <f>IF(W1082="","",W1082-S1082)</f>
        <v/>
      </c>
      <c r="AA1082" s="24">
        <f>MATCH(J1082,Matches!$A:$A,0)</f>
        <v/>
      </c>
      <c r="AB1082" s="33" t="n"/>
      <c r="AC1082" s="33" t="n">
        <v>1.187624860519905</v>
      </c>
      <c r="AD1082" s="24" t="n"/>
      <c r="AE1082" s="24" t="n">
        <v>12</v>
      </c>
      <c r="AF1082" s="33" t="n"/>
      <c r="AG1082" s="33" t="n"/>
    </row>
    <row r="1083">
      <c r="A1083" s="24" t="inlineStr">
        <is>
          <t>Charlton|46</t>
        </is>
      </c>
      <c r="B1083" s="24" t="inlineStr">
        <is>
          <t>E1</t>
        </is>
      </c>
      <c r="C1083" s="24" t="inlineStr">
        <is>
          <t>Championship</t>
        </is>
      </c>
      <c r="D1083" s="24" t="inlineStr">
        <is>
          <t>Charlton</t>
        </is>
      </c>
      <c r="E1083" s="24" t="n">
        <v>46</v>
      </c>
      <c r="F1083" s="24" t="n">
        <v>12</v>
      </c>
      <c r="G1083" s="29" t="n">
        <v>46508.52083333334</v>
      </c>
      <c r="H1083" s="24" t="inlineStr">
        <is>
          <t>Lincoln</t>
        </is>
      </c>
      <c r="I1083" s="24" t="inlineStr">
        <is>
          <t>A</t>
        </is>
      </c>
      <c r="J1083" s="24" t="inlineStr">
        <is>
          <t>E1-Lincoln-Charlton</t>
        </is>
      </c>
      <c r="K1083" s="24" t="n">
        <v>24</v>
      </c>
      <c r="L1083" s="11">
        <f>IF(INDEX(Matches!$X:$X,AA1083)=0,"",IF(I1083="H",INDEX(Matches!$H:$H,AA1083),INDEX(Matches!$I:$I,AA1083)))</f>
        <v/>
      </c>
      <c r="M1083" s="11">
        <f>IF(INDEX(Matches!$X:$X,AA1083)=0,"",IF(I1083="H",INDEX(Matches!$I:$I,AA1083),INDEX(Matches!$H:$H,AA1083)))</f>
        <v/>
      </c>
      <c r="N1083" s="11">
        <f>IF(L1083="","",IF(L1083&gt;M1083,"W",IF(L1083=M1083,"D","L")))</f>
        <v/>
      </c>
      <c r="O1083" s="11">
        <f>IF(L1083="","",IF(L1083&gt;M1083,3,IF(L1083=M1083,1,0)))</f>
        <v/>
      </c>
      <c r="P1083" s="31">
        <f>IF(I1083="H",INDEX(Matches!$L:$L,AA1083),INDEX(Matches!$N:$N,AA1083))</f>
        <v/>
      </c>
      <c r="Q1083" s="31">
        <f>INDEX(Matches!$M:$M,AA1083)</f>
        <v/>
      </c>
      <c r="R1083" s="31">
        <f>IF(I1083="H",INDEX(Matches!$N:$N,AA1083),INDEX(Matches!$L:$L,AA1083))</f>
        <v/>
      </c>
      <c r="S1083" s="33">
        <f>IF(I1083="H",INDEX(Matches!$O:$O,AA1083),INDEX(Matches!$P:$P,AA1083))</f>
        <v/>
      </c>
      <c r="T1083" s="33">
        <f>IF(INDEX(Matches!$J:$J,AA1083)="","",IF(I1083="H",INDEX(Matches!$J:$J,AA1083),INDEX(Matches!$K:$K,AA1083)))</f>
        <v/>
      </c>
      <c r="U1083" s="33">
        <f>IF(INDEX(Matches!$K:$K,AA1083)="","",IF(I1083="H",INDEX(Matches!$K:$K,AA1083),INDEX(Matches!$J:$J,AA1083)))</f>
        <v/>
      </c>
      <c r="V1083" s="30">
        <f>IF(T1083="","",T1083-U1083)</f>
        <v/>
      </c>
      <c r="W1083" s="33">
        <f>IF(I1083="H",INDEX(Matches!$T:$T,AA1083),INDEX(Matches!$U:$U,AA1083))</f>
        <v/>
      </c>
      <c r="X1083" s="11">
        <f>INDEX(Matches!$X:$X,AA1083)</f>
        <v/>
      </c>
      <c r="Y1083" s="30">
        <f>IF(O1083="","",O1083-S1083)</f>
        <v/>
      </c>
      <c r="Z1083" s="30">
        <f>IF(W1083="","",W1083-S1083)</f>
        <v/>
      </c>
      <c r="AA1083" s="24">
        <f>MATCH(J1083,Matches!$A:$A,0)</f>
        <v/>
      </c>
      <c r="AB1083" s="33" t="n"/>
      <c r="AC1083" s="33" t="n">
        <v>1.214862893596714</v>
      </c>
      <c r="AD1083" s="24" t="n"/>
      <c r="AE1083" s="24" t="n">
        <v>12</v>
      </c>
      <c r="AF1083" s="33" t="n"/>
      <c r="AG1083" s="33" t="n"/>
    </row>
    <row r="1084">
      <c r="A1084" s="24" t="inlineStr">
        <is>
          <t>Derby|1</t>
        </is>
      </c>
      <c r="B1084" s="24" t="inlineStr">
        <is>
          <t>E1</t>
        </is>
      </c>
      <c r="C1084" s="24" t="inlineStr">
        <is>
          <t>Championship</t>
        </is>
      </c>
      <c r="D1084" s="24" t="inlineStr">
        <is>
          <t>Derby</t>
        </is>
      </c>
      <c r="E1084" s="24" t="n">
        <v>1</v>
      </c>
      <c r="F1084" s="24" t="n">
        <v>1</v>
      </c>
      <c r="G1084" s="29" t="n">
        <v>46249.625</v>
      </c>
      <c r="H1084" s="24" t="inlineStr">
        <is>
          <t>Charlton</t>
        </is>
      </c>
      <c r="I1084" s="24" t="inlineStr">
        <is>
          <t>A</t>
        </is>
      </c>
      <c r="J1084" s="24" t="inlineStr">
        <is>
          <t>E1-Charlton-Derby</t>
        </is>
      </c>
      <c r="K1084" s="24" t="n">
        <v>23</v>
      </c>
      <c r="L1084" s="11">
        <f>IF(INDEX(Matches!$X:$X,AA1084)=0,"",IF(I1084="H",INDEX(Matches!$H:$H,AA1084),INDEX(Matches!$I:$I,AA1084)))</f>
        <v/>
      </c>
      <c r="M1084" s="11">
        <f>IF(INDEX(Matches!$X:$X,AA1084)=0,"",IF(I1084="H",INDEX(Matches!$I:$I,AA1084),INDEX(Matches!$H:$H,AA1084)))</f>
        <v/>
      </c>
      <c r="N1084" s="11">
        <f>IF(L1084="","",IF(L1084&gt;M1084,"W",IF(L1084=M1084,"D","L")))</f>
        <v/>
      </c>
      <c r="O1084" s="11">
        <f>IF(L1084="","",IF(L1084&gt;M1084,3,IF(L1084=M1084,1,0)))</f>
        <v/>
      </c>
      <c r="P1084" s="31">
        <f>IF(I1084="H",INDEX(Matches!$L:$L,AA1084),INDEX(Matches!$N:$N,AA1084))</f>
        <v/>
      </c>
      <c r="Q1084" s="31">
        <f>INDEX(Matches!$M:$M,AA1084)</f>
        <v/>
      </c>
      <c r="R1084" s="31">
        <f>IF(I1084="H",INDEX(Matches!$N:$N,AA1084),INDEX(Matches!$L:$L,AA1084))</f>
        <v/>
      </c>
      <c r="S1084" s="33">
        <f>IF(I1084="H",INDEX(Matches!$O:$O,AA1084),INDEX(Matches!$P:$P,AA1084))</f>
        <v/>
      </c>
      <c r="T1084" s="33">
        <f>IF(INDEX(Matches!$J:$J,AA1084)="","",IF(I1084="H",INDEX(Matches!$J:$J,AA1084),INDEX(Matches!$K:$K,AA1084)))</f>
        <v/>
      </c>
      <c r="U1084" s="33">
        <f>IF(INDEX(Matches!$K:$K,AA1084)="","",IF(I1084="H",INDEX(Matches!$K:$K,AA1084),INDEX(Matches!$J:$J,AA1084)))</f>
        <v/>
      </c>
      <c r="V1084" s="30">
        <f>IF(T1084="","",T1084-U1084)</f>
        <v/>
      </c>
      <c r="W1084" s="33">
        <f>IF(I1084="H",INDEX(Matches!$T:$T,AA1084),INDEX(Matches!$U:$U,AA1084))</f>
        <v/>
      </c>
      <c r="X1084" s="11">
        <f>INDEX(Matches!$X:$X,AA1084)</f>
        <v/>
      </c>
      <c r="Y1084" s="30">
        <f>IF(O1084="","",O1084-S1084)</f>
        <v/>
      </c>
      <c r="Z1084" s="30">
        <f>IF(W1084="","",W1084-S1084)</f>
        <v/>
      </c>
      <c r="AA1084" s="24">
        <f>MATCH(J1084,Matches!$A:$A,0)</f>
        <v/>
      </c>
      <c r="AB1084" s="33" t="n">
        <v>1.332044572077392</v>
      </c>
      <c r="AC1084" s="33" t="n"/>
      <c r="AD1084" s="24" t="n"/>
      <c r="AE1084" s="24" t="n">
        <v>1</v>
      </c>
      <c r="AF1084" s="33" t="n"/>
      <c r="AG1084" s="33" t="n"/>
    </row>
    <row r="1085">
      <c r="A1085" s="24" t="inlineStr">
        <is>
          <t>Derby|2</t>
        </is>
      </c>
      <c r="B1085" s="24" t="inlineStr">
        <is>
          <t>E1</t>
        </is>
      </c>
      <c r="C1085" s="24" t="inlineStr">
        <is>
          <t>Championship</t>
        </is>
      </c>
      <c r="D1085" s="24" t="inlineStr">
        <is>
          <t>Derby</t>
        </is>
      </c>
      <c r="E1085" s="24" t="n">
        <v>2</v>
      </c>
      <c r="F1085" s="24" t="n">
        <v>1</v>
      </c>
      <c r="G1085" s="29" t="n">
        <v>46256.625</v>
      </c>
      <c r="H1085" s="24" t="inlineStr">
        <is>
          <t>Cardiff</t>
        </is>
      </c>
      <c r="I1085" s="24" t="inlineStr">
        <is>
          <t>H</t>
        </is>
      </c>
      <c r="J1085" s="24" t="inlineStr">
        <is>
          <t>E1-Derby-Cardiff</t>
        </is>
      </c>
      <c r="K1085" s="24" t="n">
        <v>21</v>
      </c>
      <c r="L1085" s="11">
        <f>IF(INDEX(Matches!$X:$X,AA1085)=0,"",IF(I1085="H",INDEX(Matches!$H:$H,AA1085),INDEX(Matches!$I:$I,AA1085)))</f>
        <v/>
      </c>
      <c r="M1085" s="11">
        <f>IF(INDEX(Matches!$X:$X,AA1085)=0,"",IF(I1085="H",INDEX(Matches!$I:$I,AA1085),INDEX(Matches!$H:$H,AA1085)))</f>
        <v/>
      </c>
      <c r="N1085" s="11">
        <f>IF(L1085="","",IF(L1085&gt;M1085,"W",IF(L1085=M1085,"D","L")))</f>
        <v/>
      </c>
      <c r="O1085" s="11">
        <f>IF(L1085="","",IF(L1085&gt;M1085,3,IF(L1085=M1085,1,0)))</f>
        <v/>
      </c>
      <c r="P1085" s="31">
        <f>IF(I1085="H",INDEX(Matches!$L:$L,AA1085),INDEX(Matches!$N:$N,AA1085))</f>
        <v/>
      </c>
      <c r="Q1085" s="31">
        <f>INDEX(Matches!$M:$M,AA1085)</f>
        <v/>
      </c>
      <c r="R1085" s="31">
        <f>IF(I1085="H",INDEX(Matches!$N:$N,AA1085),INDEX(Matches!$L:$L,AA1085))</f>
        <v/>
      </c>
      <c r="S1085" s="33">
        <f>IF(I1085="H",INDEX(Matches!$O:$O,AA1085),INDEX(Matches!$P:$P,AA1085))</f>
        <v/>
      </c>
      <c r="T1085" s="33">
        <f>IF(INDEX(Matches!$J:$J,AA1085)="","",IF(I1085="H",INDEX(Matches!$J:$J,AA1085),INDEX(Matches!$K:$K,AA1085)))</f>
        <v/>
      </c>
      <c r="U1085" s="33">
        <f>IF(INDEX(Matches!$K:$K,AA1085)="","",IF(I1085="H",INDEX(Matches!$K:$K,AA1085),INDEX(Matches!$J:$J,AA1085)))</f>
        <v/>
      </c>
      <c r="V1085" s="30">
        <f>IF(T1085="","",T1085-U1085)</f>
        <v/>
      </c>
      <c r="W1085" s="33">
        <f>IF(I1085="H",INDEX(Matches!$T:$T,AA1085),INDEX(Matches!$U:$U,AA1085))</f>
        <v/>
      </c>
      <c r="X1085" s="11">
        <f>INDEX(Matches!$X:$X,AA1085)</f>
        <v/>
      </c>
      <c r="Y1085" s="30">
        <f>IF(O1085="","",O1085-S1085)</f>
        <v/>
      </c>
      <c r="Z1085" s="30">
        <f>IF(W1085="","",W1085-S1085)</f>
        <v/>
      </c>
      <c r="AA1085" s="24">
        <f>MATCH(J1085,Matches!$A:$A,0)</f>
        <v/>
      </c>
      <c r="AB1085" s="33" t="n">
        <v>1.584899743232913</v>
      </c>
      <c r="AC1085" s="33" t="n"/>
      <c r="AD1085" s="24" t="n"/>
      <c r="AE1085" s="24" t="n">
        <v>1</v>
      </c>
      <c r="AF1085" s="33" t="n"/>
      <c r="AG1085" s="33" t="n"/>
    </row>
    <row r="1086">
      <c r="A1086" s="24" t="inlineStr">
        <is>
          <t>Derby|3</t>
        </is>
      </c>
      <c r="B1086" s="24" t="inlineStr">
        <is>
          <t>E1</t>
        </is>
      </c>
      <c r="C1086" s="24" t="inlineStr">
        <is>
          <t>Championship</t>
        </is>
      </c>
      <c r="D1086" s="24" t="inlineStr">
        <is>
          <t>Derby</t>
        </is>
      </c>
      <c r="E1086" s="24" t="n">
        <v>3</v>
      </c>
      <c r="F1086" s="24" t="n">
        <v>1</v>
      </c>
      <c r="G1086" s="29" t="n">
        <v>46263.52083333334</v>
      </c>
      <c r="H1086" s="24" t="inlineStr">
        <is>
          <t>Swansea</t>
        </is>
      </c>
      <c r="I1086" s="24" t="inlineStr">
        <is>
          <t>H</t>
        </is>
      </c>
      <c r="J1086" s="24" t="inlineStr">
        <is>
          <t>E1-Derby-Swansea</t>
        </is>
      </c>
      <c r="K1086" s="24" t="n">
        <v>15</v>
      </c>
      <c r="L1086" s="11">
        <f>IF(INDEX(Matches!$X:$X,AA1086)=0,"",IF(I1086="H",INDEX(Matches!$H:$H,AA1086),INDEX(Matches!$I:$I,AA1086)))</f>
        <v/>
      </c>
      <c r="M1086" s="11">
        <f>IF(INDEX(Matches!$X:$X,AA1086)=0,"",IF(I1086="H",INDEX(Matches!$I:$I,AA1086),INDEX(Matches!$H:$H,AA1086)))</f>
        <v/>
      </c>
      <c r="N1086" s="11">
        <f>IF(L1086="","",IF(L1086&gt;M1086,"W",IF(L1086=M1086,"D","L")))</f>
        <v/>
      </c>
      <c r="O1086" s="11">
        <f>IF(L1086="","",IF(L1086&gt;M1086,3,IF(L1086=M1086,1,0)))</f>
        <v/>
      </c>
      <c r="P1086" s="31">
        <f>IF(I1086="H",INDEX(Matches!$L:$L,AA1086),INDEX(Matches!$N:$N,AA1086))</f>
        <v/>
      </c>
      <c r="Q1086" s="31">
        <f>INDEX(Matches!$M:$M,AA1086)</f>
        <v/>
      </c>
      <c r="R1086" s="31">
        <f>IF(I1086="H",INDEX(Matches!$N:$N,AA1086),INDEX(Matches!$L:$L,AA1086))</f>
        <v/>
      </c>
      <c r="S1086" s="33">
        <f>IF(I1086="H",INDEX(Matches!$O:$O,AA1086),INDEX(Matches!$P:$P,AA1086))</f>
        <v/>
      </c>
      <c r="T1086" s="33">
        <f>IF(INDEX(Matches!$J:$J,AA1086)="","",IF(I1086="H",INDEX(Matches!$J:$J,AA1086),INDEX(Matches!$K:$K,AA1086)))</f>
        <v/>
      </c>
      <c r="U1086" s="33">
        <f>IF(INDEX(Matches!$K:$K,AA1086)="","",IF(I1086="H",INDEX(Matches!$K:$K,AA1086),INDEX(Matches!$J:$J,AA1086)))</f>
        <v/>
      </c>
      <c r="V1086" s="30">
        <f>IF(T1086="","",T1086-U1086)</f>
        <v/>
      </c>
      <c r="W1086" s="33">
        <f>IF(I1086="H",INDEX(Matches!$T:$T,AA1086),INDEX(Matches!$U:$U,AA1086))</f>
        <v/>
      </c>
      <c r="X1086" s="11">
        <f>INDEX(Matches!$X:$X,AA1086)</f>
        <v/>
      </c>
      <c r="Y1086" s="30">
        <f>IF(O1086="","",O1086-S1086)</f>
        <v/>
      </c>
      <c r="Z1086" s="30">
        <f>IF(W1086="","",W1086-S1086)</f>
        <v/>
      </c>
      <c r="AA1086" s="24">
        <f>MATCH(J1086,Matches!$A:$A,0)</f>
        <v/>
      </c>
      <c r="AB1086" s="33" t="n">
        <v>1.483163543043783</v>
      </c>
      <c r="AC1086" s="33" t="n"/>
      <c r="AD1086" s="24" t="n"/>
      <c r="AE1086" s="24" t="n">
        <v>1</v>
      </c>
      <c r="AF1086" s="33" t="n"/>
      <c r="AG1086" s="33" t="n"/>
    </row>
    <row r="1087">
      <c r="A1087" s="24" t="inlineStr">
        <is>
          <t>Derby|4</t>
        </is>
      </c>
      <c r="B1087" s="24" t="inlineStr">
        <is>
          <t>E1</t>
        </is>
      </c>
      <c r="C1087" s="24" t="inlineStr">
        <is>
          <t>Championship</t>
        </is>
      </c>
      <c r="D1087" s="24" t="inlineStr">
        <is>
          <t>Derby</t>
        </is>
      </c>
      <c r="E1087" s="24" t="n">
        <v>4</v>
      </c>
      <c r="F1087" s="24" t="n">
        <v>1</v>
      </c>
      <c r="G1087" s="29" t="n">
        <v>46266.82291666666</v>
      </c>
      <c r="H1087" s="24" t="inlineStr">
        <is>
          <t>Portsmouth</t>
        </is>
      </c>
      <c r="I1087" s="24" t="inlineStr">
        <is>
          <t>A</t>
        </is>
      </c>
      <c r="J1087" s="24" t="inlineStr">
        <is>
          <t>E1-Portsmou-Derby</t>
        </is>
      </c>
      <c r="K1087" s="24" t="n">
        <v>18</v>
      </c>
      <c r="L1087" s="11">
        <f>IF(INDEX(Matches!$X:$X,AA1087)=0,"",IF(I1087="H",INDEX(Matches!$H:$H,AA1087),INDEX(Matches!$I:$I,AA1087)))</f>
        <v/>
      </c>
      <c r="M1087" s="11">
        <f>IF(INDEX(Matches!$X:$X,AA1087)=0,"",IF(I1087="H",INDEX(Matches!$I:$I,AA1087),INDEX(Matches!$H:$H,AA1087)))</f>
        <v/>
      </c>
      <c r="N1087" s="11">
        <f>IF(L1087="","",IF(L1087&gt;M1087,"W",IF(L1087=M1087,"D","L")))</f>
        <v/>
      </c>
      <c r="O1087" s="11">
        <f>IF(L1087="","",IF(L1087&gt;M1087,3,IF(L1087=M1087,1,0)))</f>
        <v/>
      </c>
      <c r="P1087" s="31">
        <f>IF(I1087="H",INDEX(Matches!$L:$L,AA1087),INDEX(Matches!$N:$N,AA1087))</f>
        <v/>
      </c>
      <c r="Q1087" s="31">
        <f>INDEX(Matches!$M:$M,AA1087)</f>
        <v/>
      </c>
      <c r="R1087" s="31">
        <f>IF(I1087="H",INDEX(Matches!$N:$N,AA1087),INDEX(Matches!$L:$L,AA1087))</f>
        <v/>
      </c>
      <c r="S1087" s="33">
        <f>IF(I1087="H",INDEX(Matches!$O:$O,AA1087),INDEX(Matches!$P:$P,AA1087))</f>
        <v/>
      </c>
      <c r="T1087" s="33">
        <f>IF(INDEX(Matches!$J:$J,AA1087)="","",IF(I1087="H",INDEX(Matches!$J:$J,AA1087),INDEX(Matches!$K:$K,AA1087)))</f>
        <v/>
      </c>
      <c r="U1087" s="33">
        <f>IF(INDEX(Matches!$K:$K,AA1087)="","",IF(I1087="H",INDEX(Matches!$K:$K,AA1087),INDEX(Matches!$J:$J,AA1087)))</f>
        <v/>
      </c>
      <c r="V1087" s="30">
        <f>IF(T1087="","",T1087-U1087)</f>
        <v/>
      </c>
      <c r="W1087" s="33">
        <f>IF(I1087="H",INDEX(Matches!$T:$T,AA1087),INDEX(Matches!$U:$U,AA1087))</f>
        <v/>
      </c>
      <c r="X1087" s="11">
        <f>INDEX(Matches!$X:$X,AA1087)</f>
        <v/>
      </c>
      <c r="Y1087" s="30">
        <f>IF(O1087="","",O1087-S1087)</f>
        <v/>
      </c>
      <c r="Z1087" s="30">
        <f>IF(W1087="","",W1087-S1087)</f>
        <v/>
      </c>
      <c r="AA1087" s="24">
        <f>MATCH(J1087,Matches!$A:$A,0)</f>
        <v/>
      </c>
      <c r="AB1087" s="33" t="n">
        <v>1.063723258989531</v>
      </c>
      <c r="AC1087" s="33" t="n"/>
      <c r="AD1087" s="24" t="n"/>
      <c r="AE1087" s="24" t="n">
        <v>1</v>
      </c>
      <c r="AF1087" s="33" t="n"/>
      <c r="AG1087" s="33" t="n"/>
    </row>
    <row r="1088">
      <c r="A1088" s="24" t="inlineStr">
        <is>
          <t>Derby|5</t>
        </is>
      </c>
      <c r="B1088" s="24" t="inlineStr">
        <is>
          <t>E1</t>
        </is>
      </c>
      <c r="C1088" s="24" t="inlineStr">
        <is>
          <t>Championship</t>
        </is>
      </c>
      <c r="D1088" s="24" t="inlineStr">
        <is>
          <t>Derby</t>
        </is>
      </c>
      <c r="E1088" s="24" t="n">
        <v>5</v>
      </c>
      <c r="F1088" s="24" t="n">
        <v>2</v>
      </c>
      <c r="G1088" s="29" t="n">
        <v>46270.625</v>
      </c>
      <c r="H1088" s="24" t="inlineStr">
        <is>
          <t>West Ham</t>
        </is>
      </c>
      <c r="I1088" s="24" t="inlineStr">
        <is>
          <t>A</t>
        </is>
      </c>
      <c r="J1088" s="24" t="inlineStr">
        <is>
          <t>E1-WestHam-Derby</t>
        </is>
      </c>
      <c r="K1088" s="24" t="n">
        <v>1</v>
      </c>
      <c r="L1088" s="11">
        <f>IF(INDEX(Matches!$X:$X,AA1088)=0,"",IF(I1088="H",INDEX(Matches!$H:$H,AA1088),INDEX(Matches!$I:$I,AA1088)))</f>
        <v/>
      </c>
      <c r="M1088" s="11">
        <f>IF(INDEX(Matches!$X:$X,AA1088)=0,"",IF(I1088="H",INDEX(Matches!$I:$I,AA1088),INDEX(Matches!$H:$H,AA1088)))</f>
        <v/>
      </c>
      <c r="N1088" s="11">
        <f>IF(L1088="","",IF(L1088&gt;M1088,"W",IF(L1088=M1088,"D","L")))</f>
        <v/>
      </c>
      <c r="O1088" s="11">
        <f>IF(L1088="","",IF(L1088&gt;M1088,3,IF(L1088=M1088,1,0)))</f>
        <v/>
      </c>
      <c r="P1088" s="31">
        <f>IF(I1088="H",INDEX(Matches!$L:$L,AA1088),INDEX(Matches!$N:$N,AA1088))</f>
        <v/>
      </c>
      <c r="Q1088" s="31">
        <f>INDEX(Matches!$M:$M,AA1088)</f>
        <v/>
      </c>
      <c r="R1088" s="31">
        <f>IF(I1088="H",INDEX(Matches!$N:$N,AA1088),INDEX(Matches!$L:$L,AA1088))</f>
        <v/>
      </c>
      <c r="S1088" s="33">
        <f>IF(I1088="H",INDEX(Matches!$O:$O,AA1088),INDEX(Matches!$P:$P,AA1088))</f>
        <v/>
      </c>
      <c r="T1088" s="33">
        <f>IF(INDEX(Matches!$J:$J,AA1088)="","",IF(I1088="H",INDEX(Matches!$J:$J,AA1088),INDEX(Matches!$K:$K,AA1088)))</f>
        <v/>
      </c>
      <c r="U1088" s="33">
        <f>IF(INDEX(Matches!$K:$K,AA1088)="","",IF(I1088="H",INDEX(Matches!$K:$K,AA1088),INDEX(Matches!$J:$J,AA1088)))</f>
        <v/>
      </c>
      <c r="V1088" s="30">
        <f>IF(T1088="","",T1088-U1088)</f>
        <v/>
      </c>
      <c r="W1088" s="33">
        <f>IF(I1088="H",INDEX(Matches!$T:$T,AA1088),INDEX(Matches!$U:$U,AA1088))</f>
        <v/>
      </c>
      <c r="X1088" s="11">
        <f>INDEX(Matches!$X:$X,AA1088)</f>
        <v/>
      </c>
      <c r="Y1088" s="30">
        <f>IF(O1088="","",O1088-S1088)</f>
        <v/>
      </c>
      <c r="Z1088" s="30">
        <f>IF(W1088="","",W1088-S1088)</f>
        <v/>
      </c>
      <c r="AA1088" s="24">
        <f>MATCH(J1088,Matches!$A:$A,0)</f>
        <v/>
      </c>
      <c r="AB1088" s="33" t="n">
        <v>0.5341644454941125</v>
      </c>
      <c r="AC1088" s="33" t="n"/>
      <c r="AD1088" s="24" t="n"/>
      <c r="AE1088" s="24" t="n">
        <v>2</v>
      </c>
      <c r="AF1088" s="33" t="n"/>
      <c r="AG1088" s="33" t="n"/>
    </row>
    <row r="1089">
      <c r="A1089" s="24" t="inlineStr">
        <is>
          <t>Derby|6</t>
        </is>
      </c>
      <c r="B1089" s="24" t="inlineStr">
        <is>
          <t>E1</t>
        </is>
      </c>
      <c r="C1089" s="24" t="inlineStr">
        <is>
          <t>Championship</t>
        </is>
      </c>
      <c r="D1089" s="24" t="inlineStr">
        <is>
          <t>Derby</t>
        </is>
      </c>
      <c r="E1089" s="24" t="n">
        <v>6</v>
      </c>
      <c r="F1089" s="24" t="n">
        <v>2</v>
      </c>
      <c r="G1089" s="29" t="n">
        <v>46274.82291666666</v>
      </c>
      <c r="H1089" s="24" t="inlineStr">
        <is>
          <t>West Brom</t>
        </is>
      </c>
      <c r="I1089" s="24" t="inlineStr">
        <is>
          <t>H</t>
        </is>
      </c>
      <c r="J1089" s="24" t="inlineStr">
        <is>
          <t>E1-Derby-WestBrom</t>
        </is>
      </c>
      <c r="K1089" s="24" t="n">
        <v>13</v>
      </c>
      <c r="L1089" s="11">
        <f>IF(INDEX(Matches!$X:$X,AA1089)=0,"",IF(I1089="H",INDEX(Matches!$H:$H,AA1089),INDEX(Matches!$I:$I,AA1089)))</f>
        <v/>
      </c>
      <c r="M1089" s="11">
        <f>IF(INDEX(Matches!$X:$X,AA1089)=0,"",IF(I1089="H",INDEX(Matches!$I:$I,AA1089),INDEX(Matches!$H:$H,AA1089)))</f>
        <v/>
      </c>
      <c r="N1089" s="11">
        <f>IF(L1089="","",IF(L1089&gt;M1089,"W",IF(L1089=M1089,"D","L")))</f>
        <v/>
      </c>
      <c r="O1089" s="11">
        <f>IF(L1089="","",IF(L1089&gt;M1089,3,IF(L1089=M1089,1,0)))</f>
        <v/>
      </c>
      <c r="P1089" s="31">
        <f>IF(I1089="H",INDEX(Matches!$L:$L,AA1089),INDEX(Matches!$N:$N,AA1089))</f>
        <v/>
      </c>
      <c r="Q1089" s="31">
        <f>INDEX(Matches!$M:$M,AA1089)</f>
        <v/>
      </c>
      <c r="R1089" s="31">
        <f>IF(I1089="H",INDEX(Matches!$N:$N,AA1089),INDEX(Matches!$L:$L,AA1089))</f>
        <v/>
      </c>
      <c r="S1089" s="33">
        <f>IF(I1089="H",INDEX(Matches!$O:$O,AA1089),INDEX(Matches!$P:$P,AA1089))</f>
        <v/>
      </c>
      <c r="T1089" s="33">
        <f>IF(INDEX(Matches!$J:$J,AA1089)="","",IF(I1089="H",INDEX(Matches!$J:$J,AA1089),INDEX(Matches!$K:$K,AA1089)))</f>
        <v/>
      </c>
      <c r="U1089" s="33">
        <f>IF(INDEX(Matches!$K:$K,AA1089)="","",IF(I1089="H",INDEX(Matches!$K:$K,AA1089),INDEX(Matches!$J:$J,AA1089)))</f>
        <v/>
      </c>
      <c r="V1089" s="30">
        <f>IF(T1089="","",T1089-U1089)</f>
        <v/>
      </c>
      <c r="W1089" s="33">
        <f>IF(I1089="H",INDEX(Matches!$T:$T,AA1089),INDEX(Matches!$U:$U,AA1089))</f>
        <v/>
      </c>
      <c r="X1089" s="11">
        <f>INDEX(Matches!$X:$X,AA1089)</f>
        <v/>
      </c>
      <c r="Y1089" s="30">
        <f>IF(O1089="","",O1089-S1089)</f>
        <v/>
      </c>
      <c r="Z1089" s="30">
        <f>IF(W1089="","",W1089-S1089)</f>
        <v/>
      </c>
      <c r="AA1089" s="24">
        <f>MATCH(J1089,Matches!$A:$A,0)</f>
        <v/>
      </c>
      <c r="AB1089" s="33" t="n">
        <v>1.116254986643445</v>
      </c>
      <c r="AC1089" s="33" t="n"/>
      <c r="AD1089" s="24" t="n"/>
      <c r="AE1089" s="24" t="n">
        <v>2</v>
      </c>
      <c r="AF1089" s="33" t="n"/>
      <c r="AG1089" s="33" t="n"/>
    </row>
    <row r="1090">
      <c r="A1090" s="24" t="inlineStr">
        <is>
          <t>Derby|7</t>
        </is>
      </c>
      <c r="B1090" s="24" t="inlineStr">
        <is>
          <t>E1</t>
        </is>
      </c>
      <c r="C1090" s="24" t="inlineStr">
        <is>
          <t>Championship</t>
        </is>
      </c>
      <c r="D1090" s="24" t="inlineStr">
        <is>
          <t>Derby</t>
        </is>
      </c>
      <c r="E1090" s="24" t="n">
        <v>7</v>
      </c>
      <c r="F1090" s="24" t="n">
        <v>2</v>
      </c>
      <c r="G1090" s="29" t="n">
        <v>46277.52083333334</v>
      </c>
      <c r="H1090" s="24" t="inlineStr">
        <is>
          <t>Birmingham</t>
        </is>
      </c>
      <c r="I1090" s="24" t="inlineStr">
        <is>
          <t>H</t>
        </is>
      </c>
      <c r="J1090" s="24" t="inlineStr">
        <is>
          <t>E1-Derby-Birmingh</t>
        </is>
      </c>
      <c r="K1090" s="24" t="n">
        <v>6</v>
      </c>
      <c r="L1090" s="11">
        <f>IF(INDEX(Matches!$X:$X,AA1090)=0,"",IF(I1090="H",INDEX(Matches!$H:$H,AA1090),INDEX(Matches!$I:$I,AA1090)))</f>
        <v/>
      </c>
      <c r="M1090" s="11">
        <f>IF(INDEX(Matches!$X:$X,AA1090)=0,"",IF(I1090="H",INDEX(Matches!$I:$I,AA1090),INDEX(Matches!$H:$H,AA1090)))</f>
        <v/>
      </c>
      <c r="N1090" s="11">
        <f>IF(L1090="","",IF(L1090&gt;M1090,"W",IF(L1090=M1090,"D","L")))</f>
        <v/>
      </c>
      <c r="O1090" s="11">
        <f>IF(L1090="","",IF(L1090&gt;M1090,3,IF(L1090=M1090,1,0)))</f>
        <v/>
      </c>
      <c r="P1090" s="31">
        <f>IF(I1090="H",INDEX(Matches!$L:$L,AA1090),INDEX(Matches!$N:$N,AA1090))</f>
        <v/>
      </c>
      <c r="Q1090" s="31">
        <f>INDEX(Matches!$M:$M,AA1090)</f>
        <v/>
      </c>
      <c r="R1090" s="31">
        <f>IF(I1090="H",INDEX(Matches!$N:$N,AA1090),INDEX(Matches!$L:$L,AA1090))</f>
        <v/>
      </c>
      <c r="S1090" s="33">
        <f>IF(I1090="H",INDEX(Matches!$O:$O,AA1090),INDEX(Matches!$P:$P,AA1090))</f>
        <v/>
      </c>
      <c r="T1090" s="33">
        <f>IF(INDEX(Matches!$J:$J,AA1090)="","",IF(I1090="H",INDEX(Matches!$J:$J,AA1090),INDEX(Matches!$K:$K,AA1090)))</f>
        <v/>
      </c>
      <c r="U1090" s="33">
        <f>IF(INDEX(Matches!$K:$K,AA1090)="","",IF(I1090="H",INDEX(Matches!$K:$K,AA1090),INDEX(Matches!$J:$J,AA1090)))</f>
        <v/>
      </c>
      <c r="V1090" s="30">
        <f>IF(T1090="","",T1090-U1090)</f>
        <v/>
      </c>
      <c r="W1090" s="33">
        <f>IF(I1090="H",INDEX(Matches!$T:$T,AA1090),INDEX(Matches!$U:$U,AA1090))</f>
        <v/>
      </c>
      <c r="X1090" s="11">
        <f>INDEX(Matches!$X:$X,AA1090)</f>
        <v/>
      </c>
      <c r="Y1090" s="30">
        <f>IF(O1090="","",O1090-S1090)</f>
        <v/>
      </c>
      <c r="Z1090" s="30">
        <f>IF(W1090="","",W1090-S1090)</f>
        <v/>
      </c>
      <c r="AA1090" s="24">
        <f>MATCH(J1090,Matches!$A:$A,0)</f>
        <v/>
      </c>
      <c r="AB1090" s="33" t="n">
        <v>1.156420205759852</v>
      </c>
      <c r="AC1090" s="33" t="n"/>
      <c r="AD1090" s="24" t="n"/>
      <c r="AE1090" s="24" t="n">
        <v>2</v>
      </c>
      <c r="AF1090" s="33" t="n"/>
      <c r="AG1090" s="33" t="n"/>
    </row>
    <row r="1091">
      <c r="A1091" s="24" t="inlineStr">
        <is>
          <t>Derby|8</t>
        </is>
      </c>
      <c r="B1091" s="24" t="inlineStr">
        <is>
          <t>E1</t>
        </is>
      </c>
      <c r="C1091" s="24" t="inlineStr">
        <is>
          <t>Championship</t>
        </is>
      </c>
      <c r="D1091" s="24" t="inlineStr">
        <is>
          <t>Derby</t>
        </is>
      </c>
      <c r="E1091" s="24" t="n">
        <v>8</v>
      </c>
      <c r="F1091" s="24" t="n">
        <v>2</v>
      </c>
      <c r="G1091" s="29" t="n">
        <v>46284.625</v>
      </c>
      <c r="H1091" s="24" t="inlineStr">
        <is>
          <t>Burnley</t>
        </is>
      </c>
      <c r="I1091" s="24" t="inlineStr">
        <is>
          <t>A</t>
        </is>
      </c>
      <c r="J1091" s="24" t="inlineStr">
        <is>
          <t>E1-Burnley-Derby</t>
        </is>
      </c>
      <c r="K1091" s="24" t="n">
        <v>4</v>
      </c>
      <c r="L1091" s="11">
        <f>IF(INDEX(Matches!$X:$X,AA1091)=0,"",IF(I1091="H",INDEX(Matches!$H:$H,AA1091),INDEX(Matches!$I:$I,AA1091)))</f>
        <v/>
      </c>
      <c r="M1091" s="11">
        <f>IF(INDEX(Matches!$X:$X,AA1091)=0,"",IF(I1091="H",INDEX(Matches!$I:$I,AA1091),INDEX(Matches!$H:$H,AA1091)))</f>
        <v/>
      </c>
      <c r="N1091" s="11">
        <f>IF(L1091="","",IF(L1091&gt;M1091,"W",IF(L1091=M1091,"D","L")))</f>
        <v/>
      </c>
      <c r="O1091" s="11">
        <f>IF(L1091="","",IF(L1091&gt;M1091,3,IF(L1091=M1091,1,0)))</f>
        <v/>
      </c>
      <c r="P1091" s="31">
        <f>IF(I1091="H",INDEX(Matches!$L:$L,AA1091),INDEX(Matches!$N:$N,AA1091))</f>
        <v/>
      </c>
      <c r="Q1091" s="31">
        <f>INDEX(Matches!$M:$M,AA1091)</f>
        <v/>
      </c>
      <c r="R1091" s="31">
        <f>IF(I1091="H",INDEX(Matches!$N:$N,AA1091),INDEX(Matches!$L:$L,AA1091))</f>
        <v/>
      </c>
      <c r="S1091" s="33">
        <f>IF(I1091="H",INDEX(Matches!$O:$O,AA1091),INDEX(Matches!$P:$P,AA1091))</f>
        <v/>
      </c>
      <c r="T1091" s="33">
        <f>IF(INDEX(Matches!$J:$J,AA1091)="","",IF(I1091="H",INDEX(Matches!$J:$J,AA1091),INDEX(Matches!$K:$K,AA1091)))</f>
        <v/>
      </c>
      <c r="U1091" s="33">
        <f>IF(INDEX(Matches!$K:$K,AA1091)="","",IF(I1091="H",INDEX(Matches!$K:$K,AA1091),INDEX(Matches!$J:$J,AA1091)))</f>
        <v/>
      </c>
      <c r="V1091" s="30">
        <f>IF(T1091="","",T1091-U1091)</f>
        <v/>
      </c>
      <c r="W1091" s="33">
        <f>IF(I1091="H",INDEX(Matches!$T:$T,AA1091),INDEX(Matches!$U:$U,AA1091))</f>
        <v/>
      </c>
      <c r="X1091" s="11">
        <f>INDEX(Matches!$X:$X,AA1091)</f>
        <v/>
      </c>
      <c r="Y1091" s="30">
        <f>IF(O1091="","",O1091-S1091)</f>
        <v/>
      </c>
      <c r="Z1091" s="30">
        <f>IF(W1091="","",W1091-S1091)</f>
        <v/>
      </c>
      <c r="AA1091" s="24">
        <f>MATCH(J1091,Matches!$A:$A,0)</f>
        <v/>
      </c>
      <c r="AB1091" s="33" t="n"/>
      <c r="AC1091" s="33" t="n"/>
      <c r="AD1091" s="24" t="n"/>
      <c r="AE1091" s="24" t="n">
        <v>2</v>
      </c>
      <c r="AF1091" s="33" t="n"/>
      <c r="AG1091" s="33" t="n"/>
    </row>
    <row r="1092">
      <c r="A1092" s="24" t="inlineStr">
        <is>
          <t>Derby|9</t>
        </is>
      </c>
      <c r="B1092" s="24" t="inlineStr">
        <is>
          <t>E1</t>
        </is>
      </c>
      <c r="C1092" s="24" t="inlineStr">
        <is>
          <t>Championship</t>
        </is>
      </c>
      <c r="D1092" s="24" t="inlineStr">
        <is>
          <t>Derby</t>
        </is>
      </c>
      <c r="E1092" s="24" t="n">
        <v>9</v>
      </c>
      <c r="F1092" s="24" t="n">
        <v>3</v>
      </c>
      <c r="G1092" s="29" t="n">
        <v>46305.625</v>
      </c>
      <c r="H1092" s="24" t="inlineStr">
        <is>
          <t>Wrexham</t>
        </is>
      </c>
      <c r="I1092" s="24" t="inlineStr">
        <is>
          <t>H</t>
        </is>
      </c>
      <c r="J1092" s="24" t="inlineStr">
        <is>
          <t>E1-Derby-Wrexham</t>
        </is>
      </c>
      <c r="K1092" s="24" t="n">
        <v>9</v>
      </c>
      <c r="L1092" s="11">
        <f>IF(INDEX(Matches!$X:$X,AA1092)=0,"",IF(I1092="H",INDEX(Matches!$H:$H,AA1092),INDEX(Matches!$I:$I,AA1092)))</f>
        <v/>
      </c>
      <c r="M1092" s="11">
        <f>IF(INDEX(Matches!$X:$X,AA1092)=0,"",IF(I1092="H",INDEX(Matches!$I:$I,AA1092),INDEX(Matches!$H:$H,AA1092)))</f>
        <v/>
      </c>
      <c r="N1092" s="11">
        <f>IF(L1092="","",IF(L1092&gt;M1092,"W",IF(L1092=M1092,"D","L")))</f>
        <v/>
      </c>
      <c r="O1092" s="11">
        <f>IF(L1092="","",IF(L1092&gt;M1092,3,IF(L1092=M1092,1,0)))</f>
        <v/>
      </c>
      <c r="P1092" s="31">
        <f>IF(I1092="H",INDEX(Matches!$L:$L,AA1092),INDEX(Matches!$N:$N,AA1092))</f>
        <v/>
      </c>
      <c r="Q1092" s="31">
        <f>INDEX(Matches!$M:$M,AA1092)</f>
        <v/>
      </c>
      <c r="R1092" s="31">
        <f>IF(I1092="H",INDEX(Matches!$N:$N,AA1092),INDEX(Matches!$L:$L,AA1092))</f>
        <v/>
      </c>
      <c r="S1092" s="33">
        <f>IF(I1092="H",INDEX(Matches!$O:$O,AA1092),INDEX(Matches!$P:$P,AA1092))</f>
        <v/>
      </c>
      <c r="T1092" s="33">
        <f>IF(INDEX(Matches!$J:$J,AA1092)="","",IF(I1092="H",INDEX(Matches!$J:$J,AA1092),INDEX(Matches!$K:$K,AA1092)))</f>
        <v/>
      </c>
      <c r="U1092" s="33">
        <f>IF(INDEX(Matches!$K:$K,AA1092)="","",IF(I1092="H",INDEX(Matches!$K:$K,AA1092),INDEX(Matches!$J:$J,AA1092)))</f>
        <v/>
      </c>
      <c r="V1092" s="30">
        <f>IF(T1092="","",T1092-U1092)</f>
        <v/>
      </c>
      <c r="W1092" s="33">
        <f>IF(I1092="H",INDEX(Matches!$T:$T,AA1092),INDEX(Matches!$U:$U,AA1092))</f>
        <v/>
      </c>
      <c r="X1092" s="11">
        <f>INDEX(Matches!$X:$X,AA1092)</f>
        <v/>
      </c>
      <c r="Y1092" s="30">
        <f>IF(O1092="","",O1092-S1092)</f>
        <v/>
      </c>
      <c r="Z1092" s="30">
        <f>IF(W1092="","",W1092-S1092)</f>
        <v/>
      </c>
      <c r="AA1092" s="24">
        <f>MATCH(J1092,Matches!$A:$A,0)</f>
        <v/>
      </c>
      <c r="AB1092" s="33" t="n"/>
      <c r="AC1092" s="33" t="n"/>
      <c r="AD1092" s="24" t="n"/>
      <c r="AE1092" s="24" t="n">
        <v>3</v>
      </c>
      <c r="AF1092" s="33" t="n"/>
      <c r="AG1092" s="33" t="n"/>
    </row>
    <row r="1093">
      <c r="A1093" s="24" t="inlineStr">
        <is>
          <t>Derby|10</t>
        </is>
      </c>
      <c r="B1093" s="24" t="inlineStr">
        <is>
          <t>E1</t>
        </is>
      </c>
      <c r="C1093" s="24" t="inlineStr">
        <is>
          <t>Championship</t>
        </is>
      </c>
      <c r="D1093" s="24" t="inlineStr">
        <is>
          <t>Derby</t>
        </is>
      </c>
      <c r="E1093" s="24" t="n">
        <v>10</v>
      </c>
      <c r="F1093" s="24" t="n">
        <v>3</v>
      </c>
      <c r="G1093" s="29" t="n">
        <v>46309.82291666666</v>
      </c>
      <c r="H1093" s="24" t="inlineStr">
        <is>
          <t>QPR</t>
        </is>
      </c>
      <c r="I1093" s="24" t="inlineStr">
        <is>
          <t>A</t>
        </is>
      </c>
      <c r="J1093" s="24" t="inlineStr">
        <is>
          <t>E1-QPR-Derby</t>
        </is>
      </c>
      <c r="K1093" s="24" t="n">
        <v>17</v>
      </c>
      <c r="L1093" s="11">
        <f>IF(INDEX(Matches!$X:$X,AA1093)=0,"",IF(I1093="H",INDEX(Matches!$H:$H,AA1093),INDEX(Matches!$I:$I,AA1093)))</f>
        <v/>
      </c>
      <c r="M1093" s="11">
        <f>IF(INDEX(Matches!$X:$X,AA1093)=0,"",IF(I1093="H",INDEX(Matches!$I:$I,AA1093),INDEX(Matches!$H:$H,AA1093)))</f>
        <v/>
      </c>
      <c r="N1093" s="11">
        <f>IF(L1093="","",IF(L1093&gt;M1093,"W",IF(L1093=M1093,"D","L")))</f>
        <v/>
      </c>
      <c r="O1093" s="11">
        <f>IF(L1093="","",IF(L1093&gt;M1093,3,IF(L1093=M1093,1,0)))</f>
        <v/>
      </c>
      <c r="P1093" s="31">
        <f>IF(I1093="H",INDEX(Matches!$L:$L,AA1093),INDEX(Matches!$N:$N,AA1093))</f>
        <v/>
      </c>
      <c r="Q1093" s="31">
        <f>INDEX(Matches!$M:$M,AA1093)</f>
        <v/>
      </c>
      <c r="R1093" s="31">
        <f>IF(I1093="H",INDEX(Matches!$N:$N,AA1093),INDEX(Matches!$L:$L,AA1093))</f>
        <v/>
      </c>
      <c r="S1093" s="33">
        <f>IF(I1093="H",INDEX(Matches!$O:$O,AA1093),INDEX(Matches!$P:$P,AA1093))</f>
        <v/>
      </c>
      <c r="T1093" s="33">
        <f>IF(INDEX(Matches!$J:$J,AA1093)="","",IF(I1093="H",INDEX(Matches!$J:$J,AA1093),INDEX(Matches!$K:$K,AA1093)))</f>
        <v/>
      </c>
      <c r="U1093" s="33">
        <f>IF(INDEX(Matches!$K:$K,AA1093)="","",IF(I1093="H",INDEX(Matches!$K:$K,AA1093),INDEX(Matches!$J:$J,AA1093)))</f>
        <v/>
      </c>
      <c r="V1093" s="30">
        <f>IF(T1093="","",T1093-U1093)</f>
        <v/>
      </c>
      <c r="W1093" s="33">
        <f>IF(I1093="H",INDEX(Matches!$T:$T,AA1093),INDEX(Matches!$U:$U,AA1093))</f>
        <v/>
      </c>
      <c r="X1093" s="11">
        <f>INDEX(Matches!$X:$X,AA1093)</f>
        <v/>
      </c>
      <c r="Y1093" s="30">
        <f>IF(O1093="","",O1093-S1093)</f>
        <v/>
      </c>
      <c r="Z1093" s="30">
        <f>IF(W1093="","",W1093-S1093)</f>
        <v/>
      </c>
      <c r="AA1093" s="24">
        <f>MATCH(J1093,Matches!$A:$A,0)</f>
        <v/>
      </c>
      <c r="AB1093" s="33" t="n"/>
      <c r="AC1093" s="33" t="n"/>
      <c r="AD1093" s="24" t="n"/>
      <c r="AE1093" s="24" t="n">
        <v>3</v>
      </c>
      <c r="AF1093" s="33" t="n"/>
      <c r="AG1093" s="33" t="n"/>
    </row>
    <row r="1094">
      <c r="A1094" s="24" t="inlineStr">
        <is>
          <t>Derby|11</t>
        </is>
      </c>
      <c r="B1094" s="24" t="inlineStr">
        <is>
          <t>E1</t>
        </is>
      </c>
      <c r="C1094" s="24" t="inlineStr">
        <is>
          <t>Championship</t>
        </is>
      </c>
      <c r="D1094" s="24" t="inlineStr">
        <is>
          <t>Derby</t>
        </is>
      </c>
      <c r="E1094" s="24" t="n">
        <v>11</v>
      </c>
      <c r="F1094" s="24" t="n">
        <v>3</v>
      </c>
      <c r="G1094" s="29" t="n">
        <v>46312.625</v>
      </c>
      <c r="H1094" s="24" t="inlineStr">
        <is>
          <t>Stoke</t>
        </is>
      </c>
      <c r="I1094" s="24" t="inlineStr">
        <is>
          <t>H</t>
        </is>
      </c>
      <c r="J1094" s="24" t="inlineStr">
        <is>
          <t>E1-Derby-Stoke</t>
        </is>
      </c>
      <c r="K1094" s="24" t="n">
        <v>11</v>
      </c>
      <c r="L1094" s="11">
        <f>IF(INDEX(Matches!$X:$X,AA1094)=0,"",IF(I1094="H",INDEX(Matches!$H:$H,AA1094),INDEX(Matches!$I:$I,AA1094)))</f>
        <v/>
      </c>
      <c r="M1094" s="11">
        <f>IF(INDEX(Matches!$X:$X,AA1094)=0,"",IF(I1094="H",INDEX(Matches!$I:$I,AA1094),INDEX(Matches!$H:$H,AA1094)))</f>
        <v/>
      </c>
      <c r="N1094" s="11">
        <f>IF(L1094="","",IF(L1094&gt;M1094,"W",IF(L1094=M1094,"D","L")))</f>
        <v/>
      </c>
      <c r="O1094" s="11">
        <f>IF(L1094="","",IF(L1094&gt;M1094,3,IF(L1094=M1094,1,0)))</f>
        <v/>
      </c>
      <c r="P1094" s="31">
        <f>IF(I1094="H",INDEX(Matches!$L:$L,AA1094),INDEX(Matches!$N:$N,AA1094))</f>
        <v/>
      </c>
      <c r="Q1094" s="31">
        <f>INDEX(Matches!$M:$M,AA1094)</f>
        <v/>
      </c>
      <c r="R1094" s="31">
        <f>IF(I1094="H",INDEX(Matches!$N:$N,AA1094),INDEX(Matches!$L:$L,AA1094))</f>
        <v/>
      </c>
      <c r="S1094" s="33">
        <f>IF(I1094="H",INDEX(Matches!$O:$O,AA1094),INDEX(Matches!$P:$P,AA1094))</f>
        <v/>
      </c>
      <c r="T1094" s="33">
        <f>IF(INDEX(Matches!$J:$J,AA1094)="","",IF(I1094="H",INDEX(Matches!$J:$J,AA1094),INDEX(Matches!$K:$K,AA1094)))</f>
        <v/>
      </c>
      <c r="U1094" s="33">
        <f>IF(INDEX(Matches!$K:$K,AA1094)="","",IF(I1094="H",INDEX(Matches!$K:$K,AA1094),INDEX(Matches!$J:$J,AA1094)))</f>
        <v/>
      </c>
      <c r="V1094" s="30">
        <f>IF(T1094="","",T1094-U1094)</f>
        <v/>
      </c>
      <c r="W1094" s="33">
        <f>IF(I1094="H",INDEX(Matches!$T:$T,AA1094),INDEX(Matches!$U:$U,AA1094))</f>
        <v/>
      </c>
      <c r="X1094" s="11">
        <f>INDEX(Matches!$X:$X,AA1094)</f>
        <v/>
      </c>
      <c r="Y1094" s="30">
        <f>IF(O1094="","",O1094-S1094)</f>
        <v/>
      </c>
      <c r="Z1094" s="30">
        <f>IF(W1094="","",W1094-S1094)</f>
        <v/>
      </c>
      <c r="AA1094" s="24">
        <f>MATCH(J1094,Matches!$A:$A,0)</f>
        <v/>
      </c>
      <c r="AB1094" s="33" t="n"/>
      <c r="AC1094" s="33" t="n"/>
      <c r="AD1094" s="24" t="n"/>
      <c r="AE1094" s="24" t="n">
        <v>3</v>
      </c>
      <c r="AF1094" s="33" t="n"/>
      <c r="AG1094" s="33" t="n"/>
    </row>
    <row r="1095">
      <c r="A1095" s="24" t="inlineStr">
        <is>
          <t>Derby|12</t>
        </is>
      </c>
      <c r="B1095" s="24" t="inlineStr">
        <is>
          <t>E1</t>
        </is>
      </c>
      <c r="C1095" s="24" t="inlineStr">
        <is>
          <t>Championship</t>
        </is>
      </c>
      <c r="D1095" s="24" t="inlineStr">
        <is>
          <t>Derby</t>
        </is>
      </c>
      <c r="E1095" s="24" t="n">
        <v>12</v>
      </c>
      <c r="F1095" s="24" t="n">
        <v>3</v>
      </c>
      <c r="G1095" s="29" t="n">
        <v>46319.52083333334</v>
      </c>
      <c r="H1095" s="24" t="inlineStr">
        <is>
          <t>Sheffield United</t>
        </is>
      </c>
      <c r="I1095" s="24" t="inlineStr">
        <is>
          <t>A</t>
        </is>
      </c>
      <c r="J1095" s="24" t="inlineStr">
        <is>
          <t>E1-Sheffiel-Derby</t>
        </is>
      </c>
      <c r="K1095" s="24" t="n">
        <v>8</v>
      </c>
      <c r="L1095" s="11">
        <f>IF(INDEX(Matches!$X:$X,AA1095)=0,"",IF(I1095="H",INDEX(Matches!$H:$H,AA1095),INDEX(Matches!$I:$I,AA1095)))</f>
        <v/>
      </c>
      <c r="M1095" s="11">
        <f>IF(INDEX(Matches!$X:$X,AA1095)=0,"",IF(I1095="H",INDEX(Matches!$I:$I,AA1095),INDEX(Matches!$H:$H,AA1095)))</f>
        <v/>
      </c>
      <c r="N1095" s="11">
        <f>IF(L1095="","",IF(L1095&gt;M1095,"W",IF(L1095=M1095,"D","L")))</f>
        <v/>
      </c>
      <c r="O1095" s="11">
        <f>IF(L1095="","",IF(L1095&gt;M1095,3,IF(L1095=M1095,1,0)))</f>
        <v/>
      </c>
      <c r="P1095" s="31">
        <f>IF(I1095="H",INDEX(Matches!$L:$L,AA1095),INDEX(Matches!$N:$N,AA1095))</f>
        <v/>
      </c>
      <c r="Q1095" s="31">
        <f>INDEX(Matches!$M:$M,AA1095)</f>
        <v/>
      </c>
      <c r="R1095" s="31">
        <f>IF(I1095="H",INDEX(Matches!$N:$N,AA1095),INDEX(Matches!$L:$L,AA1095))</f>
        <v/>
      </c>
      <c r="S1095" s="33">
        <f>IF(I1095="H",INDEX(Matches!$O:$O,AA1095),INDEX(Matches!$P:$P,AA1095))</f>
        <v/>
      </c>
      <c r="T1095" s="33">
        <f>IF(INDEX(Matches!$J:$J,AA1095)="","",IF(I1095="H",INDEX(Matches!$J:$J,AA1095),INDEX(Matches!$K:$K,AA1095)))</f>
        <v/>
      </c>
      <c r="U1095" s="33">
        <f>IF(INDEX(Matches!$K:$K,AA1095)="","",IF(I1095="H",INDEX(Matches!$K:$K,AA1095),INDEX(Matches!$J:$J,AA1095)))</f>
        <v/>
      </c>
      <c r="V1095" s="30">
        <f>IF(T1095="","",T1095-U1095)</f>
        <v/>
      </c>
      <c r="W1095" s="33">
        <f>IF(I1095="H",INDEX(Matches!$T:$T,AA1095),INDEX(Matches!$U:$U,AA1095))</f>
        <v/>
      </c>
      <c r="X1095" s="11">
        <f>INDEX(Matches!$X:$X,AA1095)</f>
        <v/>
      </c>
      <c r="Y1095" s="30">
        <f>IF(O1095="","",O1095-S1095)</f>
        <v/>
      </c>
      <c r="Z1095" s="30">
        <f>IF(W1095="","",W1095-S1095)</f>
        <v/>
      </c>
      <c r="AA1095" s="24">
        <f>MATCH(J1095,Matches!$A:$A,0)</f>
        <v/>
      </c>
      <c r="AB1095" s="33" t="n"/>
      <c r="AC1095" s="33" t="n">
        <v>1.103413069448948</v>
      </c>
      <c r="AD1095" s="24" t="n"/>
      <c r="AE1095" s="24" t="n">
        <v>3</v>
      </c>
      <c r="AF1095" s="33" t="n"/>
      <c r="AG1095" s="33" t="n"/>
    </row>
    <row r="1096">
      <c r="A1096" s="24" t="inlineStr">
        <is>
          <t>Derby|13</t>
        </is>
      </c>
      <c r="B1096" s="24" t="inlineStr">
        <is>
          <t>E1</t>
        </is>
      </c>
      <c r="C1096" s="24" t="inlineStr">
        <is>
          <t>Championship</t>
        </is>
      </c>
      <c r="D1096" s="24" t="inlineStr">
        <is>
          <t>Derby</t>
        </is>
      </c>
      <c r="E1096" s="24" t="n">
        <v>13</v>
      </c>
      <c r="F1096" s="24" t="n">
        <v>4</v>
      </c>
      <c r="G1096" s="29" t="n">
        <v>46326.625</v>
      </c>
      <c r="H1096" s="24" t="inlineStr">
        <is>
          <t>Millwall</t>
        </is>
      </c>
      <c r="I1096" s="24" t="inlineStr">
        <is>
          <t>A</t>
        </is>
      </c>
      <c r="J1096" s="24" t="inlineStr">
        <is>
          <t>E1-Millwall-Derby</t>
        </is>
      </c>
      <c r="K1096" s="24" t="n">
        <v>10</v>
      </c>
      <c r="L1096" s="11">
        <f>IF(INDEX(Matches!$X:$X,AA1096)=0,"",IF(I1096="H",INDEX(Matches!$H:$H,AA1096),INDEX(Matches!$I:$I,AA1096)))</f>
        <v/>
      </c>
      <c r="M1096" s="11">
        <f>IF(INDEX(Matches!$X:$X,AA1096)=0,"",IF(I1096="H",INDEX(Matches!$I:$I,AA1096),INDEX(Matches!$H:$H,AA1096)))</f>
        <v/>
      </c>
      <c r="N1096" s="11">
        <f>IF(L1096="","",IF(L1096&gt;M1096,"W",IF(L1096=M1096,"D","L")))</f>
        <v/>
      </c>
      <c r="O1096" s="11">
        <f>IF(L1096="","",IF(L1096&gt;M1096,3,IF(L1096=M1096,1,0)))</f>
        <v/>
      </c>
      <c r="P1096" s="31">
        <f>IF(I1096="H",INDEX(Matches!$L:$L,AA1096),INDEX(Matches!$N:$N,AA1096))</f>
        <v/>
      </c>
      <c r="Q1096" s="31">
        <f>INDEX(Matches!$M:$M,AA1096)</f>
        <v/>
      </c>
      <c r="R1096" s="31">
        <f>IF(I1096="H",INDEX(Matches!$N:$N,AA1096),INDEX(Matches!$L:$L,AA1096))</f>
        <v/>
      </c>
      <c r="S1096" s="33">
        <f>IF(I1096="H",INDEX(Matches!$O:$O,AA1096),INDEX(Matches!$P:$P,AA1096))</f>
        <v/>
      </c>
      <c r="T1096" s="33">
        <f>IF(INDEX(Matches!$J:$J,AA1096)="","",IF(I1096="H",INDEX(Matches!$J:$J,AA1096),INDEX(Matches!$K:$K,AA1096)))</f>
        <v/>
      </c>
      <c r="U1096" s="33">
        <f>IF(INDEX(Matches!$K:$K,AA1096)="","",IF(I1096="H",INDEX(Matches!$K:$K,AA1096),INDEX(Matches!$J:$J,AA1096)))</f>
        <v/>
      </c>
      <c r="V1096" s="30">
        <f>IF(T1096="","",T1096-U1096)</f>
        <v/>
      </c>
      <c r="W1096" s="33">
        <f>IF(I1096="H",INDEX(Matches!$T:$T,AA1096),INDEX(Matches!$U:$U,AA1096))</f>
        <v/>
      </c>
      <c r="X1096" s="11">
        <f>INDEX(Matches!$X:$X,AA1096)</f>
        <v/>
      </c>
      <c r="Y1096" s="30">
        <f>IF(O1096="","",O1096-S1096)</f>
        <v/>
      </c>
      <c r="Z1096" s="30">
        <f>IF(W1096="","",W1096-S1096)</f>
        <v/>
      </c>
      <c r="AA1096" s="24">
        <f>MATCH(J1096,Matches!$A:$A,0)</f>
        <v/>
      </c>
      <c r="AB1096" s="33" t="n"/>
      <c r="AC1096" s="33" t="n">
        <v>1.032112454168724</v>
      </c>
      <c r="AD1096" s="24" t="n"/>
      <c r="AE1096" s="24" t="n">
        <v>4</v>
      </c>
      <c r="AF1096" s="33" t="n"/>
      <c r="AG1096" s="33" t="n"/>
    </row>
    <row r="1097">
      <c r="A1097" s="24" t="inlineStr">
        <is>
          <t>Derby|14</t>
        </is>
      </c>
      <c r="B1097" s="24" t="inlineStr">
        <is>
          <t>E1</t>
        </is>
      </c>
      <c r="C1097" s="24" t="inlineStr">
        <is>
          <t>Championship</t>
        </is>
      </c>
      <c r="D1097" s="24" t="inlineStr">
        <is>
          <t>Derby</t>
        </is>
      </c>
      <c r="E1097" s="24" t="n">
        <v>14</v>
      </c>
      <c r="F1097" s="24" t="n">
        <v>4</v>
      </c>
      <c r="G1097" s="29" t="n">
        <v>46329.82291666666</v>
      </c>
      <c r="H1097" s="24" t="inlineStr">
        <is>
          <t>Norwich</t>
        </is>
      </c>
      <c r="I1097" s="24" t="inlineStr">
        <is>
          <t>H</t>
        </is>
      </c>
      <c r="J1097" s="24" t="inlineStr">
        <is>
          <t>E1-Derby-Norwich</t>
        </is>
      </c>
      <c r="K1097" s="24" t="n">
        <v>7</v>
      </c>
      <c r="L1097" s="11">
        <f>IF(INDEX(Matches!$X:$X,AA1097)=0,"",IF(I1097="H",INDEX(Matches!$H:$H,AA1097),INDEX(Matches!$I:$I,AA1097)))</f>
        <v/>
      </c>
      <c r="M1097" s="11">
        <f>IF(INDEX(Matches!$X:$X,AA1097)=0,"",IF(I1097="H",INDEX(Matches!$I:$I,AA1097),INDEX(Matches!$H:$H,AA1097)))</f>
        <v/>
      </c>
      <c r="N1097" s="11">
        <f>IF(L1097="","",IF(L1097&gt;M1097,"W",IF(L1097=M1097,"D","L")))</f>
        <v/>
      </c>
      <c r="O1097" s="11">
        <f>IF(L1097="","",IF(L1097&gt;M1097,3,IF(L1097=M1097,1,0)))</f>
        <v/>
      </c>
      <c r="P1097" s="31">
        <f>IF(I1097="H",INDEX(Matches!$L:$L,AA1097),INDEX(Matches!$N:$N,AA1097))</f>
        <v/>
      </c>
      <c r="Q1097" s="31">
        <f>INDEX(Matches!$M:$M,AA1097)</f>
        <v/>
      </c>
      <c r="R1097" s="31">
        <f>IF(I1097="H",INDEX(Matches!$N:$N,AA1097),INDEX(Matches!$L:$L,AA1097))</f>
        <v/>
      </c>
      <c r="S1097" s="33">
        <f>IF(I1097="H",INDEX(Matches!$O:$O,AA1097),INDEX(Matches!$P:$P,AA1097))</f>
        <v/>
      </c>
      <c r="T1097" s="33">
        <f>IF(INDEX(Matches!$J:$J,AA1097)="","",IF(I1097="H",INDEX(Matches!$J:$J,AA1097),INDEX(Matches!$K:$K,AA1097)))</f>
        <v/>
      </c>
      <c r="U1097" s="33">
        <f>IF(INDEX(Matches!$K:$K,AA1097)="","",IF(I1097="H",INDEX(Matches!$K:$K,AA1097),INDEX(Matches!$J:$J,AA1097)))</f>
        <v/>
      </c>
      <c r="V1097" s="30">
        <f>IF(T1097="","",T1097-U1097)</f>
        <v/>
      </c>
      <c r="W1097" s="33">
        <f>IF(I1097="H",INDEX(Matches!$T:$T,AA1097),INDEX(Matches!$U:$U,AA1097))</f>
        <v/>
      </c>
      <c r="X1097" s="11">
        <f>INDEX(Matches!$X:$X,AA1097)</f>
        <v/>
      </c>
      <c r="Y1097" s="30">
        <f>IF(O1097="","",O1097-S1097)</f>
        <v/>
      </c>
      <c r="Z1097" s="30">
        <f>IF(W1097="","",W1097-S1097)</f>
        <v/>
      </c>
      <c r="AA1097" s="24">
        <f>MATCH(J1097,Matches!$A:$A,0)</f>
        <v/>
      </c>
      <c r="AB1097" s="33" t="n"/>
      <c r="AC1097" s="33" t="n">
        <v>1.427029587522117</v>
      </c>
      <c r="AD1097" s="24" t="n"/>
      <c r="AE1097" s="24" t="n">
        <v>4</v>
      </c>
      <c r="AF1097" s="33" t="n"/>
      <c r="AG1097" s="33" t="n"/>
    </row>
    <row r="1098">
      <c r="A1098" s="24" t="inlineStr">
        <is>
          <t>Derby|15</t>
        </is>
      </c>
      <c r="B1098" s="24" t="inlineStr">
        <is>
          <t>E1</t>
        </is>
      </c>
      <c r="C1098" s="24" t="inlineStr">
        <is>
          <t>Championship</t>
        </is>
      </c>
      <c r="D1098" s="24" t="inlineStr">
        <is>
          <t>Derby</t>
        </is>
      </c>
      <c r="E1098" s="24" t="n">
        <v>15</v>
      </c>
      <c r="F1098" s="24" t="n">
        <v>4</v>
      </c>
      <c r="G1098" s="29" t="n">
        <v>46332.83333333334</v>
      </c>
      <c r="H1098" s="24" t="inlineStr">
        <is>
          <t>Bolton</t>
        </is>
      </c>
      <c r="I1098" s="24" t="inlineStr">
        <is>
          <t>H</t>
        </is>
      </c>
      <c r="J1098" s="24" t="inlineStr">
        <is>
          <t>E1-Derby-Bolton</t>
        </is>
      </c>
      <c r="K1098" s="24" t="n">
        <v>22</v>
      </c>
      <c r="L1098" s="11">
        <f>IF(INDEX(Matches!$X:$X,AA1098)=0,"",IF(I1098="H",INDEX(Matches!$H:$H,AA1098),INDEX(Matches!$I:$I,AA1098)))</f>
        <v/>
      </c>
      <c r="M1098" s="11">
        <f>IF(INDEX(Matches!$X:$X,AA1098)=0,"",IF(I1098="H",INDEX(Matches!$I:$I,AA1098),INDEX(Matches!$H:$H,AA1098)))</f>
        <v/>
      </c>
      <c r="N1098" s="11">
        <f>IF(L1098="","",IF(L1098&gt;M1098,"W",IF(L1098=M1098,"D","L")))</f>
        <v/>
      </c>
      <c r="O1098" s="11">
        <f>IF(L1098="","",IF(L1098&gt;M1098,3,IF(L1098=M1098,1,0)))</f>
        <v/>
      </c>
      <c r="P1098" s="31">
        <f>IF(I1098="H",INDEX(Matches!$L:$L,AA1098),INDEX(Matches!$N:$N,AA1098))</f>
        <v/>
      </c>
      <c r="Q1098" s="31">
        <f>INDEX(Matches!$M:$M,AA1098)</f>
        <v/>
      </c>
      <c r="R1098" s="31">
        <f>IF(I1098="H",INDEX(Matches!$N:$N,AA1098),INDEX(Matches!$L:$L,AA1098))</f>
        <v/>
      </c>
      <c r="S1098" s="33">
        <f>IF(I1098="H",INDEX(Matches!$O:$O,AA1098),INDEX(Matches!$P:$P,AA1098))</f>
        <v/>
      </c>
      <c r="T1098" s="33">
        <f>IF(INDEX(Matches!$J:$J,AA1098)="","",IF(I1098="H",INDEX(Matches!$J:$J,AA1098),INDEX(Matches!$K:$K,AA1098)))</f>
        <v/>
      </c>
      <c r="U1098" s="33">
        <f>IF(INDEX(Matches!$K:$K,AA1098)="","",IF(I1098="H",INDEX(Matches!$K:$K,AA1098),INDEX(Matches!$J:$J,AA1098)))</f>
        <v/>
      </c>
      <c r="V1098" s="30">
        <f>IF(T1098="","",T1098-U1098)</f>
        <v/>
      </c>
      <c r="W1098" s="33">
        <f>IF(I1098="H",INDEX(Matches!$T:$T,AA1098),INDEX(Matches!$U:$U,AA1098))</f>
        <v/>
      </c>
      <c r="X1098" s="11">
        <f>INDEX(Matches!$X:$X,AA1098)</f>
        <v/>
      </c>
      <c r="Y1098" s="30">
        <f>IF(O1098="","",O1098-S1098)</f>
        <v/>
      </c>
      <c r="Z1098" s="30">
        <f>IF(W1098="","",W1098-S1098)</f>
        <v/>
      </c>
      <c r="AA1098" s="24">
        <f>MATCH(J1098,Matches!$A:$A,0)</f>
        <v/>
      </c>
      <c r="AB1098" s="33" t="n"/>
      <c r="AC1098" s="33" t="n">
        <v>1.718135496068502</v>
      </c>
      <c r="AD1098" s="24" t="n"/>
      <c r="AE1098" s="24" t="n">
        <v>4</v>
      </c>
      <c r="AF1098" s="33" t="n"/>
      <c r="AG1098" s="33" t="n"/>
    </row>
    <row r="1099">
      <c r="A1099" s="24" t="inlineStr">
        <is>
          <t>Derby|16</t>
        </is>
      </c>
      <c r="B1099" s="24" t="inlineStr">
        <is>
          <t>E1</t>
        </is>
      </c>
      <c r="C1099" s="24" t="inlineStr">
        <is>
          <t>Championship</t>
        </is>
      </c>
      <c r="D1099" s="24" t="inlineStr">
        <is>
          <t>Derby</t>
        </is>
      </c>
      <c r="E1099" s="24" t="n">
        <v>16</v>
      </c>
      <c r="F1099" s="24" t="n">
        <v>4</v>
      </c>
      <c r="G1099" s="29" t="n">
        <v>46347.52083333334</v>
      </c>
      <c r="H1099" s="24" t="inlineStr">
        <is>
          <t>Southampton</t>
        </is>
      </c>
      <c r="I1099" s="24" t="inlineStr">
        <is>
          <t>A</t>
        </is>
      </c>
      <c r="J1099" s="24" t="inlineStr">
        <is>
          <t>E1-Southamp-Derby</t>
        </is>
      </c>
      <c r="K1099" s="24" t="n">
        <v>5</v>
      </c>
      <c r="L1099" s="11">
        <f>IF(INDEX(Matches!$X:$X,AA1099)=0,"",IF(I1099="H",INDEX(Matches!$H:$H,AA1099),INDEX(Matches!$I:$I,AA1099)))</f>
        <v/>
      </c>
      <c r="M1099" s="11">
        <f>IF(INDEX(Matches!$X:$X,AA1099)=0,"",IF(I1099="H",INDEX(Matches!$I:$I,AA1099),INDEX(Matches!$H:$H,AA1099)))</f>
        <v/>
      </c>
      <c r="N1099" s="11">
        <f>IF(L1099="","",IF(L1099&gt;M1099,"W",IF(L1099=M1099,"D","L")))</f>
        <v/>
      </c>
      <c r="O1099" s="11">
        <f>IF(L1099="","",IF(L1099&gt;M1099,3,IF(L1099=M1099,1,0)))</f>
        <v/>
      </c>
      <c r="P1099" s="31">
        <f>IF(I1099="H",INDEX(Matches!$L:$L,AA1099),INDEX(Matches!$N:$N,AA1099))</f>
        <v/>
      </c>
      <c r="Q1099" s="31">
        <f>INDEX(Matches!$M:$M,AA1099)</f>
        <v/>
      </c>
      <c r="R1099" s="31">
        <f>IF(I1099="H",INDEX(Matches!$N:$N,AA1099),INDEX(Matches!$L:$L,AA1099))</f>
        <v/>
      </c>
      <c r="S1099" s="33">
        <f>IF(I1099="H",INDEX(Matches!$O:$O,AA1099),INDEX(Matches!$P:$P,AA1099))</f>
        <v/>
      </c>
      <c r="T1099" s="33">
        <f>IF(INDEX(Matches!$J:$J,AA1099)="","",IF(I1099="H",INDEX(Matches!$J:$J,AA1099),INDEX(Matches!$K:$K,AA1099)))</f>
        <v/>
      </c>
      <c r="U1099" s="33">
        <f>IF(INDEX(Matches!$K:$K,AA1099)="","",IF(I1099="H",INDEX(Matches!$K:$K,AA1099),INDEX(Matches!$J:$J,AA1099)))</f>
        <v/>
      </c>
      <c r="V1099" s="30">
        <f>IF(T1099="","",T1099-U1099)</f>
        <v/>
      </c>
      <c r="W1099" s="33">
        <f>IF(I1099="H",INDEX(Matches!$T:$T,AA1099),INDEX(Matches!$U:$U,AA1099))</f>
        <v/>
      </c>
      <c r="X1099" s="11">
        <f>INDEX(Matches!$X:$X,AA1099)</f>
        <v/>
      </c>
      <c r="Y1099" s="30">
        <f>IF(O1099="","",O1099-S1099)</f>
        <v/>
      </c>
      <c r="Z1099" s="30">
        <f>IF(W1099="","",W1099-S1099)</f>
        <v/>
      </c>
      <c r="AA1099" s="24">
        <f>MATCH(J1099,Matches!$A:$A,0)</f>
        <v/>
      </c>
      <c r="AB1099" s="33" t="n"/>
      <c r="AC1099" s="33" t="n">
        <v>1.003796953874096</v>
      </c>
      <c r="AD1099" s="24" t="n"/>
      <c r="AE1099" s="24" t="n">
        <v>4</v>
      </c>
      <c r="AF1099" s="33" t="n"/>
      <c r="AG1099" s="33" t="n"/>
    </row>
    <row r="1100">
      <c r="A1100" s="24" t="inlineStr">
        <is>
          <t>Derby|17</t>
        </is>
      </c>
      <c r="B1100" s="24" t="inlineStr">
        <is>
          <t>E1</t>
        </is>
      </c>
      <c r="C1100" s="24" t="inlineStr">
        <is>
          <t>Championship</t>
        </is>
      </c>
      <c r="D1100" s="24" t="inlineStr">
        <is>
          <t>Derby</t>
        </is>
      </c>
      <c r="E1100" s="24" t="n">
        <v>17</v>
      </c>
      <c r="F1100" s="24" t="n">
        <v>5</v>
      </c>
      <c r="G1100" s="29" t="n">
        <v>46350.83333333334</v>
      </c>
      <c r="H1100" s="24" t="inlineStr">
        <is>
          <t>Wolves</t>
        </is>
      </c>
      <c r="I1100" s="24" t="inlineStr">
        <is>
          <t>A</t>
        </is>
      </c>
      <c r="J1100" s="24" t="inlineStr">
        <is>
          <t>E1-Wolves-Derby</t>
        </is>
      </c>
      <c r="K1100" s="24" t="n">
        <v>2</v>
      </c>
      <c r="L1100" s="11">
        <f>IF(INDEX(Matches!$X:$X,AA1100)=0,"",IF(I1100="H",INDEX(Matches!$H:$H,AA1100),INDEX(Matches!$I:$I,AA1100)))</f>
        <v/>
      </c>
      <c r="M1100" s="11">
        <f>IF(INDEX(Matches!$X:$X,AA1100)=0,"",IF(I1100="H",INDEX(Matches!$I:$I,AA1100),INDEX(Matches!$H:$H,AA1100)))</f>
        <v/>
      </c>
      <c r="N1100" s="11">
        <f>IF(L1100="","",IF(L1100&gt;M1100,"W",IF(L1100=M1100,"D","L")))</f>
        <v/>
      </c>
      <c r="O1100" s="11">
        <f>IF(L1100="","",IF(L1100&gt;M1100,3,IF(L1100=M1100,1,0)))</f>
        <v/>
      </c>
      <c r="P1100" s="31">
        <f>IF(I1100="H",INDEX(Matches!$L:$L,AA1100),INDEX(Matches!$N:$N,AA1100))</f>
        <v/>
      </c>
      <c r="Q1100" s="31">
        <f>INDEX(Matches!$M:$M,AA1100)</f>
        <v/>
      </c>
      <c r="R1100" s="31">
        <f>IF(I1100="H",INDEX(Matches!$N:$N,AA1100),INDEX(Matches!$L:$L,AA1100))</f>
        <v/>
      </c>
      <c r="S1100" s="33">
        <f>IF(I1100="H",INDEX(Matches!$O:$O,AA1100),INDEX(Matches!$P:$P,AA1100))</f>
        <v/>
      </c>
      <c r="T1100" s="33">
        <f>IF(INDEX(Matches!$J:$J,AA1100)="","",IF(I1100="H",INDEX(Matches!$J:$J,AA1100),INDEX(Matches!$K:$K,AA1100)))</f>
        <v/>
      </c>
      <c r="U1100" s="33">
        <f>IF(INDEX(Matches!$K:$K,AA1100)="","",IF(I1100="H",INDEX(Matches!$K:$K,AA1100),INDEX(Matches!$J:$J,AA1100)))</f>
        <v/>
      </c>
      <c r="V1100" s="30">
        <f>IF(T1100="","",T1100-U1100)</f>
        <v/>
      </c>
      <c r="W1100" s="33">
        <f>IF(I1100="H",INDEX(Matches!$T:$T,AA1100),INDEX(Matches!$U:$U,AA1100))</f>
        <v/>
      </c>
      <c r="X1100" s="11">
        <f>INDEX(Matches!$X:$X,AA1100)</f>
        <v/>
      </c>
      <c r="Y1100" s="30">
        <f>IF(O1100="","",O1100-S1100)</f>
        <v/>
      </c>
      <c r="Z1100" s="30">
        <f>IF(W1100="","",W1100-S1100)</f>
        <v/>
      </c>
      <c r="AA1100" s="24">
        <f>MATCH(J1100,Matches!$A:$A,0)</f>
        <v/>
      </c>
      <c r="AB1100" s="33" t="n"/>
      <c r="AC1100" s="33" t="n">
        <v>0.8446137225771786</v>
      </c>
      <c r="AD1100" s="24" t="n"/>
      <c r="AE1100" s="24" t="n">
        <v>5</v>
      </c>
      <c r="AF1100" s="33" t="n"/>
      <c r="AG1100" s="33" t="n"/>
    </row>
    <row r="1101">
      <c r="A1101" s="24" t="inlineStr">
        <is>
          <t>Derby|18</t>
        </is>
      </c>
      <c r="B1101" s="24" t="inlineStr">
        <is>
          <t>E1</t>
        </is>
      </c>
      <c r="C1101" s="24" t="inlineStr">
        <is>
          <t>Championship</t>
        </is>
      </c>
      <c r="D1101" s="24" t="inlineStr">
        <is>
          <t>Derby</t>
        </is>
      </c>
      <c r="E1101" s="24" t="n">
        <v>18</v>
      </c>
      <c r="F1101" s="24" t="n">
        <v>5</v>
      </c>
      <c r="G1101" s="29" t="n">
        <v>46354.625</v>
      </c>
      <c r="H1101" s="24" t="inlineStr">
        <is>
          <t>Watford</t>
        </is>
      </c>
      <c r="I1101" s="24" t="inlineStr">
        <is>
          <t>H</t>
        </is>
      </c>
      <c r="J1101" s="24" t="inlineStr">
        <is>
          <t>E1-Derby-Watford</t>
        </is>
      </c>
      <c r="K1101" s="24" t="n">
        <v>16</v>
      </c>
      <c r="L1101" s="11">
        <f>IF(INDEX(Matches!$X:$X,AA1101)=0,"",IF(I1101="H",INDEX(Matches!$H:$H,AA1101),INDEX(Matches!$I:$I,AA1101)))</f>
        <v/>
      </c>
      <c r="M1101" s="11">
        <f>IF(INDEX(Matches!$X:$X,AA1101)=0,"",IF(I1101="H",INDEX(Matches!$I:$I,AA1101),INDEX(Matches!$H:$H,AA1101)))</f>
        <v/>
      </c>
      <c r="N1101" s="11">
        <f>IF(L1101="","",IF(L1101&gt;M1101,"W",IF(L1101=M1101,"D","L")))</f>
        <v/>
      </c>
      <c r="O1101" s="11">
        <f>IF(L1101="","",IF(L1101&gt;M1101,3,IF(L1101=M1101,1,0)))</f>
        <v/>
      </c>
      <c r="P1101" s="31">
        <f>IF(I1101="H",INDEX(Matches!$L:$L,AA1101),INDEX(Matches!$N:$N,AA1101))</f>
        <v/>
      </c>
      <c r="Q1101" s="31">
        <f>INDEX(Matches!$M:$M,AA1101)</f>
        <v/>
      </c>
      <c r="R1101" s="31">
        <f>IF(I1101="H",INDEX(Matches!$N:$N,AA1101),INDEX(Matches!$L:$L,AA1101))</f>
        <v/>
      </c>
      <c r="S1101" s="33">
        <f>IF(I1101="H",INDEX(Matches!$O:$O,AA1101),INDEX(Matches!$P:$P,AA1101))</f>
        <v/>
      </c>
      <c r="T1101" s="33">
        <f>IF(INDEX(Matches!$J:$J,AA1101)="","",IF(I1101="H",INDEX(Matches!$J:$J,AA1101),INDEX(Matches!$K:$K,AA1101)))</f>
        <v/>
      </c>
      <c r="U1101" s="33">
        <f>IF(INDEX(Matches!$K:$K,AA1101)="","",IF(I1101="H",INDEX(Matches!$K:$K,AA1101),INDEX(Matches!$J:$J,AA1101)))</f>
        <v/>
      </c>
      <c r="V1101" s="30">
        <f>IF(T1101="","",T1101-U1101)</f>
        <v/>
      </c>
      <c r="W1101" s="33">
        <f>IF(I1101="H",INDEX(Matches!$T:$T,AA1101),INDEX(Matches!$U:$U,AA1101))</f>
        <v/>
      </c>
      <c r="X1101" s="11">
        <f>INDEX(Matches!$X:$X,AA1101)</f>
        <v/>
      </c>
      <c r="Y1101" s="30">
        <f>IF(O1101="","",O1101-S1101)</f>
        <v/>
      </c>
      <c r="Z1101" s="30">
        <f>IF(W1101="","",W1101-S1101)</f>
        <v/>
      </c>
      <c r="AA1101" s="24">
        <f>MATCH(J1101,Matches!$A:$A,0)</f>
        <v/>
      </c>
      <c r="AB1101" s="33" t="n"/>
      <c r="AC1101" s="33" t="n">
        <v>1.625794741210163</v>
      </c>
      <c r="AD1101" s="24" t="n"/>
      <c r="AE1101" s="24" t="n">
        <v>5</v>
      </c>
      <c r="AF1101" s="33" t="n"/>
      <c r="AG1101" s="33" t="n"/>
    </row>
    <row r="1102">
      <c r="A1102" s="24" t="inlineStr">
        <is>
          <t>Derby|19</t>
        </is>
      </c>
      <c r="B1102" s="24" t="inlineStr">
        <is>
          <t>E1</t>
        </is>
      </c>
      <c r="C1102" s="24" t="inlineStr">
        <is>
          <t>Championship</t>
        </is>
      </c>
      <c r="D1102" s="24" t="inlineStr">
        <is>
          <t>Derby</t>
        </is>
      </c>
      <c r="E1102" s="24" t="n">
        <v>19</v>
      </c>
      <c r="F1102" s="24" t="n">
        <v>5</v>
      </c>
      <c r="G1102" s="29" t="n">
        <v>46361.52083333334</v>
      </c>
      <c r="H1102" s="24" t="inlineStr">
        <is>
          <t>Middlesbrough</t>
        </is>
      </c>
      <c r="I1102" s="24" t="inlineStr">
        <is>
          <t>A</t>
        </is>
      </c>
      <c r="J1102" s="24" t="inlineStr">
        <is>
          <t>E1-Middlesb-Derby</t>
        </is>
      </c>
      <c r="K1102" s="24" t="n">
        <v>3</v>
      </c>
      <c r="L1102" s="11">
        <f>IF(INDEX(Matches!$X:$X,AA1102)=0,"",IF(I1102="H",INDEX(Matches!$H:$H,AA1102),INDEX(Matches!$I:$I,AA1102)))</f>
        <v/>
      </c>
      <c r="M1102" s="11">
        <f>IF(INDEX(Matches!$X:$X,AA1102)=0,"",IF(I1102="H",INDEX(Matches!$I:$I,AA1102),INDEX(Matches!$H:$H,AA1102)))</f>
        <v/>
      </c>
      <c r="N1102" s="11">
        <f>IF(L1102="","",IF(L1102&gt;M1102,"W",IF(L1102=M1102,"D","L")))</f>
        <v/>
      </c>
      <c r="O1102" s="11">
        <f>IF(L1102="","",IF(L1102&gt;M1102,3,IF(L1102=M1102,1,0)))</f>
        <v/>
      </c>
      <c r="P1102" s="31">
        <f>IF(I1102="H",INDEX(Matches!$L:$L,AA1102),INDEX(Matches!$N:$N,AA1102))</f>
        <v/>
      </c>
      <c r="Q1102" s="31">
        <f>INDEX(Matches!$M:$M,AA1102)</f>
        <v/>
      </c>
      <c r="R1102" s="31">
        <f>IF(I1102="H",INDEX(Matches!$N:$N,AA1102),INDEX(Matches!$L:$L,AA1102))</f>
        <v/>
      </c>
      <c r="S1102" s="33">
        <f>IF(I1102="H",INDEX(Matches!$O:$O,AA1102),INDEX(Matches!$P:$P,AA1102))</f>
        <v/>
      </c>
      <c r="T1102" s="33">
        <f>IF(INDEX(Matches!$J:$J,AA1102)="","",IF(I1102="H",INDEX(Matches!$J:$J,AA1102),INDEX(Matches!$K:$K,AA1102)))</f>
        <v/>
      </c>
      <c r="U1102" s="33">
        <f>IF(INDEX(Matches!$K:$K,AA1102)="","",IF(I1102="H",INDEX(Matches!$K:$K,AA1102),INDEX(Matches!$J:$J,AA1102)))</f>
        <v/>
      </c>
      <c r="V1102" s="30">
        <f>IF(T1102="","",T1102-U1102)</f>
        <v/>
      </c>
      <c r="W1102" s="33">
        <f>IF(I1102="H",INDEX(Matches!$T:$T,AA1102),INDEX(Matches!$U:$U,AA1102))</f>
        <v/>
      </c>
      <c r="X1102" s="11">
        <f>INDEX(Matches!$X:$X,AA1102)</f>
        <v/>
      </c>
      <c r="Y1102" s="30">
        <f>IF(O1102="","",O1102-S1102)</f>
        <v/>
      </c>
      <c r="Z1102" s="30">
        <f>IF(W1102="","",W1102-S1102)</f>
        <v/>
      </c>
      <c r="AA1102" s="24">
        <f>MATCH(J1102,Matches!$A:$A,0)</f>
        <v/>
      </c>
      <c r="AB1102" s="33" t="n"/>
      <c r="AC1102" s="33" t="n">
        <v>0.917489034859699</v>
      </c>
      <c r="AD1102" s="24" t="n"/>
      <c r="AE1102" s="24" t="n">
        <v>5</v>
      </c>
      <c r="AF1102" s="33" t="n"/>
      <c r="AG1102" s="33" t="n"/>
    </row>
    <row r="1103">
      <c r="A1103" s="24" t="inlineStr">
        <is>
          <t>Derby|20</t>
        </is>
      </c>
      <c r="B1103" s="24" t="inlineStr">
        <is>
          <t>E1</t>
        </is>
      </c>
      <c r="C1103" s="24" t="inlineStr">
        <is>
          <t>Championship</t>
        </is>
      </c>
      <c r="D1103" s="24" t="inlineStr">
        <is>
          <t>Derby</t>
        </is>
      </c>
      <c r="E1103" s="24" t="n">
        <v>20</v>
      </c>
      <c r="F1103" s="24" t="n">
        <v>5</v>
      </c>
      <c r="G1103" s="29" t="n">
        <v>46365.82291666666</v>
      </c>
      <c r="H1103" s="24" t="inlineStr">
        <is>
          <t>Bristol City</t>
        </is>
      </c>
      <c r="I1103" s="24" t="inlineStr">
        <is>
          <t>H</t>
        </is>
      </c>
      <c r="J1103" s="24" t="inlineStr">
        <is>
          <t>E1-Derby-BristolC</t>
        </is>
      </c>
      <c r="K1103" s="24" t="n">
        <v>14</v>
      </c>
      <c r="L1103" s="11">
        <f>IF(INDEX(Matches!$X:$X,AA1103)=0,"",IF(I1103="H",INDEX(Matches!$H:$H,AA1103),INDEX(Matches!$I:$I,AA1103)))</f>
        <v/>
      </c>
      <c r="M1103" s="11">
        <f>IF(INDEX(Matches!$X:$X,AA1103)=0,"",IF(I1103="H",INDEX(Matches!$I:$I,AA1103),INDEX(Matches!$H:$H,AA1103)))</f>
        <v/>
      </c>
      <c r="N1103" s="11">
        <f>IF(L1103="","",IF(L1103&gt;M1103,"W",IF(L1103=M1103,"D","L")))</f>
        <v/>
      </c>
      <c r="O1103" s="11">
        <f>IF(L1103="","",IF(L1103&gt;M1103,3,IF(L1103=M1103,1,0)))</f>
        <v/>
      </c>
      <c r="P1103" s="31">
        <f>IF(I1103="H",INDEX(Matches!$L:$L,AA1103),INDEX(Matches!$N:$N,AA1103))</f>
        <v/>
      </c>
      <c r="Q1103" s="31">
        <f>INDEX(Matches!$M:$M,AA1103)</f>
        <v/>
      </c>
      <c r="R1103" s="31">
        <f>IF(I1103="H",INDEX(Matches!$N:$N,AA1103),INDEX(Matches!$L:$L,AA1103))</f>
        <v/>
      </c>
      <c r="S1103" s="33">
        <f>IF(I1103="H",INDEX(Matches!$O:$O,AA1103),INDEX(Matches!$P:$P,AA1103))</f>
        <v/>
      </c>
      <c r="T1103" s="33">
        <f>IF(INDEX(Matches!$J:$J,AA1103)="","",IF(I1103="H",INDEX(Matches!$J:$J,AA1103),INDEX(Matches!$K:$K,AA1103)))</f>
        <v/>
      </c>
      <c r="U1103" s="33">
        <f>IF(INDEX(Matches!$K:$K,AA1103)="","",IF(I1103="H",INDEX(Matches!$K:$K,AA1103),INDEX(Matches!$J:$J,AA1103)))</f>
        <v/>
      </c>
      <c r="V1103" s="30">
        <f>IF(T1103="","",T1103-U1103)</f>
        <v/>
      </c>
      <c r="W1103" s="33">
        <f>IF(I1103="H",INDEX(Matches!$T:$T,AA1103),INDEX(Matches!$U:$U,AA1103))</f>
        <v/>
      </c>
      <c r="X1103" s="11">
        <f>INDEX(Matches!$X:$X,AA1103)</f>
        <v/>
      </c>
      <c r="Y1103" s="30">
        <f>IF(O1103="","",O1103-S1103)</f>
        <v/>
      </c>
      <c r="Z1103" s="30">
        <f>IF(W1103="","",W1103-S1103)</f>
        <v/>
      </c>
      <c r="AA1103" s="24">
        <f>MATCH(J1103,Matches!$A:$A,0)</f>
        <v/>
      </c>
      <c r="AB1103" s="33" t="n"/>
      <c r="AC1103" s="33" t="n">
        <v>1.508545132109898</v>
      </c>
      <c r="AD1103" s="24" t="n"/>
      <c r="AE1103" s="24" t="n">
        <v>5</v>
      </c>
      <c r="AF1103" s="33" t="n"/>
      <c r="AG1103" s="33" t="n"/>
    </row>
    <row r="1104">
      <c r="A1104" s="24" t="inlineStr">
        <is>
          <t>Derby|21</t>
        </is>
      </c>
      <c r="B1104" s="24" t="inlineStr">
        <is>
          <t>E1</t>
        </is>
      </c>
      <c r="C1104" s="24" t="inlineStr">
        <is>
          <t>Championship</t>
        </is>
      </c>
      <c r="D1104" s="24" t="inlineStr">
        <is>
          <t>Derby</t>
        </is>
      </c>
      <c r="E1104" s="24" t="n">
        <v>21</v>
      </c>
      <c r="F1104" s="24" t="n">
        <v>6</v>
      </c>
      <c r="G1104" s="29" t="n">
        <v>46368.625</v>
      </c>
      <c r="H1104" s="24" t="inlineStr">
        <is>
          <t>Blackburn</t>
        </is>
      </c>
      <c r="I1104" s="24" t="inlineStr">
        <is>
          <t>A</t>
        </is>
      </c>
      <c r="J1104" s="24" t="inlineStr">
        <is>
          <t>E1-Blackbur-Derby</t>
        </is>
      </c>
      <c r="K1104" s="24" t="n">
        <v>19</v>
      </c>
      <c r="L1104" s="11">
        <f>IF(INDEX(Matches!$X:$X,AA1104)=0,"",IF(I1104="H",INDEX(Matches!$H:$H,AA1104),INDEX(Matches!$I:$I,AA1104)))</f>
        <v/>
      </c>
      <c r="M1104" s="11">
        <f>IF(INDEX(Matches!$X:$X,AA1104)=0,"",IF(I1104="H",INDEX(Matches!$I:$I,AA1104),INDEX(Matches!$H:$H,AA1104)))</f>
        <v/>
      </c>
      <c r="N1104" s="11">
        <f>IF(L1104="","",IF(L1104&gt;M1104,"W",IF(L1104=M1104,"D","L")))</f>
        <v/>
      </c>
      <c r="O1104" s="11">
        <f>IF(L1104="","",IF(L1104&gt;M1104,3,IF(L1104=M1104,1,0)))</f>
        <v/>
      </c>
      <c r="P1104" s="31">
        <f>IF(I1104="H",INDEX(Matches!$L:$L,AA1104),INDEX(Matches!$N:$N,AA1104))</f>
        <v/>
      </c>
      <c r="Q1104" s="31">
        <f>INDEX(Matches!$M:$M,AA1104)</f>
        <v/>
      </c>
      <c r="R1104" s="31">
        <f>IF(I1104="H",INDEX(Matches!$N:$N,AA1104),INDEX(Matches!$L:$L,AA1104))</f>
        <v/>
      </c>
      <c r="S1104" s="33">
        <f>IF(I1104="H",INDEX(Matches!$O:$O,AA1104),INDEX(Matches!$P:$P,AA1104))</f>
        <v/>
      </c>
      <c r="T1104" s="33">
        <f>IF(INDEX(Matches!$J:$J,AA1104)="","",IF(I1104="H",INDEX(Matches!$J:$J,AA1104),INDEX(Matches!$K:$K,AA1104)))</f>
        <v/>
      </c>
      <c r="U1104" s="33">
        <f>IF(INDEX(Matches!$K:$K,AA1104)="","",IF(I1104="H",INDEX(Matches!$K:$K,AA1104),INDEX(Matches!$J:$J,AA1104)))</f>
        <v/>
      </c>
      <c r="V1104" s="30">
        <f>IF(T1104="","",T1104-U1104)</f>
        <v/>
      </c>
      <c r="W1104" s="33">
        <f>IF(I1104="H",INDEX(Matches!$T:$T,AA1104),INDEX(Matches!$U:$U,AA1104))</f>
        <v/>
      </c>
      <c r="X1104" s="11">
        <f>INDEX(Matches!$X:$X,AA1104)</f>
        <v/>
      </c>
      <c r="Y1104" s="30">
        <f>IF(O1104="","",O1104-S1104)</f>
        <v/>
      </c>
      <c r="Z1104" s="30">
        <f>IF(W1104="","",W1104-S1104)</f>
        <v/>
      </c>
      <c r="AA1104" s="24">
        <f>MATCH(J1104,Matches!$A:$A,0)</f>
        <v/>
      </c>
      <c r="AB1104" s="33" t="n"/>
      <c r="AC1104" s="33" t="n">
        <v>1.300311552575559</v>
      </c>
      <c r="AD1104" s="24" t="n"/>
      <c r="AE1104" s="24" t="n">
        <v>6</v>
      </c>
      <c r="AF1104" s="33" t="n"/>
      <c r="AG1104" s="33" t="n"/>
    </row>
    <row r="1105">
      <c r="A1105" s="24" t="inlineStr">
        <is>
          <t>Derby|22</t>
        </is>
      </c>
      <c r="B1105" s="24" t="inlineStr">
        <is>
          <t>E1</t>
        </is>
      </c>
      <c r="C1105" s="24" t="inlineStr">
        <is>
          <t>Championship</t>
        </is>
      </c>
      <c r="D1105" s="24" t="inlineStr">
        <is>
          <t>Derby</t>
        </is>
      </c>
      <c r="E1105" s="24" t="n">
        <v>22</v>
      </c>
      <c r="F1105" s="24" t="n">
        <v>6</v>
      </c>
      <c r="G1105" s="29" t="n">
        <v>46375.625</v>
      </c>
      <c r="H1105" s="24" t="inlineStr">
        <is>
          <t>Lincoln</t>
        </is>
      </c>
      <c r="I1105" s="24" t="inlineStr">
        <is>
          <t>H</t>
        </is>
      </c>
      <c r="J1105" s="24" t="inlineStr">
        <is>
          <t>E1-Derby-Lincoln</t>
        </is>
      </c>
      <c r="K1105" s="24" t="n">
        <v>24</v>
      </c>
      <c r="L1105" s="11">
        <f>IF(INDEX(Matches!$X:$X,AA1105)=0,"",IF(I1105="H",INDEX(Matches!$H:$H,AA1105),INDEX(Matches!$I:$I,AA1105)))</f>
        <v/>
      </c>
      <c r="M1105" s="11">
        <f>IF(INDEX(Matches!$X:$X,AA1105)=0,"",IF(I1105="H",INDEX(Matches!$I:$I,AA1105),INDEX(Matches!$H:$H,AA1105)))</f>
        <v/>
      </c>
      <c r="N1105" s="11">
        <f>IF(L1105="","",IF(L1105&gt;M1105,"W",IF(L1105=M1105,"D","L")))</f>
        <v/>
      </c>
      <c r="O1105" s="11">
        <f>IF(L1105="","",IF(L1105&gt;M1105,3,IF(L1105=M1105,1,0)))</f>
        <v/>
      </c>
      <c r="P1105" s="31">
        <f>IF(I1105="H",INDEX(Matches!$L:$L,AA1105),INDEX(Matches!$N:$N,AA1105))</f>
        <v/>
      </c>
      <c r="Q1105" s="31">
        <f>INDEX(Matches!$M:$M,AA1105)</f>
        <v/>
      </c>
      <c r="R1105" s="31">
        <f>IF(I1105="H",INDEX(Matches!$N:$N,AA1105),INDEX(Matches!$L:$L,AA1105))</f>
        <v/>
      </c>
      <c r="S1105" s="33">
        <f>IF(I1105="H",INDEX(Matches!$O:$O,AA1105),INDEX(Matches!$P:$P,AA1105))</f>
        <v/>
      </c>
      <c r="T1105" s="33">
        <f>IF(INDEX(Matches!$J:$J,AA1105)="","",IF(I1105="H",INDEX(Matches!$J:$J,AA1105),INDEX(Matches!$K:$K,AA1105)))</f>
        <v/>
      </c>
      <c r="U1105" s="33">
        <f>IF(INDEX(Matches!$K:$K,AA1105)="","",IF(I1105="H",INDEX(Matches!$K:$K,AA1105),INDEX(Matches!$J:$J,AA1105)))</f>
        <v/>
      </c>
      <c r="V1105" s="30">
        <f>IF(T1105="","",T1105-U1105)</f>
        <v/>
      </c>
      <c r="W1105" s="33">
        <f>IF(I1105="H",INDEX(Matches!$T:$T,AA1105),INDEX(Matches!$U:$U,AA1105))</f>
        <v/>
      </c>
      <c r="X1105" s="11">
        <f>INDEX(Matches!$X:$X,AA1105)</f>
        <v/>
      </c>
      <c r="Y1105" s="30">
        <f>IF(O1105="","",O1105-S1105)</f>
        <v/>
      </c>
      <c r="Z1105" s="30">
        <f>IF(W1105="","",W1105-S1105)</f>
        <v/>
      </c>
      <c r="AA1105" s="24">
        <f>MATCH(J1105,Matches!$A:$A,0)</f>
        <v/>
      </c>
      <c r="AB1105" s="33" t="n"/>
      <c r="AC1105" s="33" t="n">
        <v>1.78446187727651</v>
      </c>
      <c r="AD1105" s="24" t="n"/>
      <c r="AE1105" s="24" t="n">
        <v>6</v>
      </c>
      <c r="AF1105" s="33" t="n"/>
      <c r="AG1105" s="33" t="n"/>
    </row>
    <row r="1106">
      <c r="A1106" s="24" t="inlineStr">
        <is>
          <t>Derby|23</t>
        </is>
      </c>
      <c r="B1106" s="24" t="inlineStr">
        <is>
          <t>E1</t>
        </is>
      </c>
      <c r="C1106" s="24" t="inlineStr">
        <is>
          <t>Championship</t>
        </is>
      </c>
      <c r="D1106" s="24" t="inlineStr">
        <is>
          <t>Derby</t>
        </is>
      </c>
      <c r="E1106" s="24" t="n">
        <v>23</v>
      </c>
      <c r="F1106" s="24" t="n">
        <v>6</v>
      </c>
      <c r="G1106" s="29" t="n">
        <v>46382.625</v>
      </c>
      <c r="H1106" s="24" t="inlineStr">
        <is>
          <t>Preston</t>
        </is>
      </c>
      <c r="I1106" s="24" t="inlineStr">
        <is>
          <t>A</t>
        </is>
      </c>
      <c r="J1106" s="24" t="inlineStr">
        <is>
          <t>E1-Preston-Derby</t>
        </is>
      </c>
      <c r="K1106" s="24" t="n">
        <v>20</v>
      </c>
      <c r="L1106" s="11">
        <f>IF(INDEX(Matches!$X:$X,AA1106)=0,"",IF(I1106="H",INDEX(Matches!$H:$H,AA1106),INDEX(Matches!$I:$I,AA1106)))</f>
        <v/>
      </c>
      <c r="M1106" s="11">
        <f>IF(INDEX(Matches!$X:$X,AA1106)=0,"",IF(I1106="H",INDEX(Matches!$I:$I,AA1106),INDEX(Matches!$H:$H,AA1106)))</f>
        <v/>
      </c>
      <c r="N1106" s="11">
        <f>IF(L1106="","",IF(L1106&gt;M1106,"W",IF(L1106=M1106,"D","L")))</f>
        <v/>
      </c>
      <c r="O1106" s="11">
        <f>IF(L1106="","",IF(L1106&gt;M1106,3,IF(L1106=M1106,1,0)))</f>
        <v/>
      </c>
      <c r="P1106" s="31">
        <f>IF(I1106="H",INDEX(Matches!$L:$L,AA1106),INDEX(Matches!$N:$N,AA1106))</f>
        <v/>
      </c>
      <c r="Q1106" s="31">
        <f>INDEX(Matches!$M:$M,AA1106)</f>
        <v/>
      </c>
      <c r="R1106" s="31">
        <f>IF(I1106="H",INDEX(Matches!$N:$N,AA1106),INDEX(Matches!$L:$L,AA1106))</f>
        <v/>
      </c>
      <c r="S1106" s="33">
        <f>IF(I1106="H",INDEX(Matches!$O:$O,AA1106),INDEX(Matches!$P:$P,AA1106))</f>
        <v/>
      </c>
      <c r="T1106" s="33">
        <f>IF(INDEX(Matches!$J:$J,AA1106)="","",IF(I1106="H",INDEX(Matches!$J:$J,AA1106),INDEX(Matches!$K:$K,AA1106)))</f>
        <v/>
      </c>
      <c r="U1106" s="33">
        <f>IF(INDEX(Matches!$K:$K,AA1106)="","",IF(I1106="H",INDEX(Matches!$K:$K,AA1106),INDEX(Matches!$J:$J,AA1106)))</f>
        <v/>
      </c>
      <c r="V1106" s="30">
        <f>IF(T1106="","",T1106-U1106)</f>
        <v/>
      </c>
      <c r="W1106" s="33">
        <f>IF(I1106="H",INDEX(Matches!$T:$T,AA1106),INDEX(Matches!$U:$U,AA1106))</f>
        <v/>
      </c>
      <c r="X1106" s="11">
        <f>INDEX(Matches!$X:$X,AA1106)</f>
        <v/>
      </c>
      <c r="Y1106" s="30">
        <f>IF(O1106="","",O1106-S1106)</f>
        <v/>
      </c>
      <c r="Z1106" s="30">
        <f>IF(W1106="","",W1106-S1106)</f>
        <v/>
      </c>
      <c r="AA1106" s="24">
        <f>MATCH(J1106,Matches!$A:$A,0)</f>
        <v/>
      </c>
      <c r="AB1106" s="33" t="n"/>
      <c r="AC1106" s="33" t="n">
        <v>1.321117702870779</v>
      </c>
      <c r="AD1106" s="24" t="n"/>
      <c r="AE1106" s="24" t="n">
        <v>6</v>
      </c>
      <c r="AF1106" s="33" t="n"/>
      <c r="AG1106" s="33" t="n"/>
    </row>
    <row r="1107">
      <c r="A1107" s="24" t="inlineStr">
        <is>
          <t>Derby|24</t>
        </is>
      </c>
      <c r="B1107" s="24" t="inlineStr">
        <is>
          <t>E1</t>
        </is>
      </c>
      <c r="C1107" s="24" t="inlineStr">
        <is>
          <t>Championship</t>
        </is>
      </c>
      <c r="D1107" s="24" t="inlineStr">
        <is>
          <t>Derby</t>
        </is>
      </c>
      <c r="E1107" s="24" t="n">
        <v>24</v>
      </c>
      <c r="F1107" s="24" t="n">
        <v>6</v>
      </c>
      <c r="G1107" s="29" t="n">
        <v>46385.82291666666</v>
      </c>
      <c r="H1107" s="24" t="inlineStr">
        <is>
          <t>Sheffield United</t>
        </is>
      </c>
      <c r="I1107" s="24" t="inlineStr">
        <is>
          <t>H</t>
        </is>
      </c>
      <c r="J1107" s="24" t="inlineStr">
        <is>
          <t>E1-Derby-Sheffiel</t>
        </is>
      </c>
      <c r="K1107" s="24" t="n">
        <v>8</v>
      </c>
      <c r="L1107" s="11">
        <f>IF(INDEX(Matches!$X:$X,AA1107)=0,"",IF(I1107="H",INDEX(Matches!$H:$H,AA1107),INDEX(Matches!$I:$I,AA1107)))</f>
        <v/>
      </c>
      <c r="M1107" s="11">
        <f>IF(INDEX(Matches!$X:$X,AA1107)=0,"",IF(I1107="H",INDEX(Matches!$I:$I,AA1107),INDEX(Matches!$H:$H,AA1107)))</f>
        <v/>
      </c>
      <c r="N1107" s="11">
        <f>IF(L1107="","",IF(L1107&gt;M1107,"W",IF(L1107=M1107,"D","L")))</f>
        <v/>
      </c>
      <c r="O1107" s="11">
        <f>IF(L1107="","",IF(L1107&gt;M1107,3,IF(L1107=M1107,1,0)))</f>
        <v/>
      </c>
      <c r="P1107" s="31">
        <f>IF(I1107="H",INDEX(Matches!$L:$L,AA1107),INDEX(Matches!$N:$N,AA1107))</f>
        <v/>
      </c>
      <c r="Q1107" s="31">
        <f>INDEX(Matches!$M:$M,AA1107)</f>
        <v/>
      </c>
      <c r="R1107" s="31">
        <f>IF(I1107="H",INDEX(Matches!$N:$N,AA1107),INDEX(Matches!$L:$L,AA1107))</f>
        <v/>
      </c>
      <c r="S1107" s="33">
        <f>IF(I1107="H",INDEX(Matches!$O:$O,AA1107),INDEX(Matches!$P:$P,AA1107))</f>
        <v/>
      </c>
      <c r="T1107" s="33">
        <f>IF(INDEX(Matches!$J:$J,AA1107)="","",IF(I1107="H",INDEX(Matches!$J:$J,AA1107),INDEX(Matches!$K:$K,AA1107)))</f>
        <v/>
      </c>
      <c r="U1107" s="33">
        <f>IF(INDEX(Matches!$K:$K,AA1107)="","",IF(I1107="H",INDEX(Matches!$K:$K,AA1107),INDEX(Matches!$J:$J,AA1107)))</f>
        <v/>
      </c>
      <c r="V1107" s="30">
        <f>IF(T1107="","",T1107-U1107)</f>
        <v/>
      </c>
      <c r="W1107" s="33">
        <f>IF(I1107="H",INDEX(Matches!$T:$T,AA1107),INDEX(Matches!$U:$U,AA1107))</f>
        <v/>
      </c>
      <c r="X1107" s="11">
        <f>INDEX(Matches!$X:$X,AA1107)</f>
        <v/>
      </c>
      <c r="Y1107" s="30">
        <f>IF(O1107="","",O1107-S1107)</f>
        <v/>
      </c>
      <c r="Z1107" s="30">
        <f>IF(W1107="","",W1107-S1107)</f>
        <v/>
      </c>
      <c r="AA1107" s="24">
        <f>MATCH(J1107,Matches!$A:$A,0)</f>
        <v/>
      </c>
      <c r="AB1107" s="33" t="n"/>
      <c r="AC1107" s="33" t="n">
        <v>1.44864680111098</v>
      </c>
      <c r="AD1107" s="24" t="n"/>
      <c r="AE1107" s="24" t="n">
        <v>6</v>
      </c>
      <c r="AF1107" s="33" t="n"/>
      <c r="AG1107" s="33" t="n"/>
    </row>
    <row r="1108">
      <c r="A1108" s="24" t="inlineStr">
        <is>
          <t>Derby|25</t>
        </is>
      </c>
      <c r="B1108" s="24" t="inlineStr">
        <is>
          <t>E1</t>
        </is>
      </c>
      <c r="C1108" s="24" t="inlineStr">
        <is>
          <t>Championship</t>
        </is>
      </c>
      <c r="D1108" s="24" t="inlineStr">
        <is>
          <t>Derby</t>
        </is>
      </c>
      <c r="E1108" s="24" t="n">
        <v>25</v>
      </c>
      <c r="F1108" s="24" t="n">
        <v>7</v>
      </c>
      <c r="G1108" s="29" t="n">
        <v>46388.625</v>
      </c>
      <c r="H1108" s="24" t="inlineStr">
        <is>
          <t>Blackburn</t>
        </is>
      </c>
      <c r="I1108" s="24" t="inlineStr">
        <is>
          <t>H</t>
        </is>
      </c>
      <c r="J1108" s="24" t="inlineStr">
        <is>
          <t>E1-Derby-Blackbur</t>
        </is>
      </c>
      <c r="K1108" s="24" t="n">
        <v>19</v>
      </c>
      <c r="L1108" s="11">
        <f>IF(INDEX(Matches!$X:$X,AA1108)=0,"",IF(I1108="H",INDEX(Matches!$H:$H,AA1108),INDEX(Matches!$I:$I,AA1108)))</f>
        <v/>
      </c>
      <c r="M1108" s="11">
        <f>IF(INDEX(Matches!$X:$X,AA1108)=0,"",IF(I1108="H",INDEX(Matches!$I:$I,AA1108),INDEX(Matches!$H:$H,AA1108)))</f>
        <v/>
      </c>
      <c r="N1108" s="11">
        <f>IF(L1108="","",IF(L1108&gt;M1108,"W",IF(L1108=M1108,"D","L")))</f>
        <v/>
      </c>
      <c r="O1108" s="11">
        <f>IF(L1108="","",IF(L1108&gt;M1108,3,IF(L1108=M1108,1,0)))</f>
        <v/>
      </c>
      <c r="P1108" s="31">
        <f>IF(I1108="H",INDEX(Matches!$L:$L,AA1108),INDEX(Matches!$N:$N,AA1108))</f>
        <v/>
      </c>
      <c r="Q1108" s="31">
        <f>INDEX(Matches!$M:$M,AA1108)</f>
        <v/>
      </c>
      <c r="R1108" s="31">
        <f>IF(I1108="H",INDEX(Matches!$N:$N,AA1108),INDEX(Matches!$L:$L,AA1108))</f>
        <v/>
      </c>
      <c r="S1108" s="33">
        <f>IF(I1108="H",INDEX(Matches!$O:$O,AA1108),INDEX(Matches!$P:$P,AA1108))</f>
        <v/>
      </c>
      <c r="T1108" s="33">
        <f>IF(INDEX(Matches!$J:$J,AA1108)="","",IF(I1108="H",INDEX(Matches!$J:$J,AA1108),INDEX(Matches!$K:$K,AA1108)))</f>
        <v/>
      </c>
      <c r="U1108" s="33">
        <f>IF(INDEX(Matches!$K:$K,AA1108)="","",IF(I1108="H",INDEX(Matches!$K:$K,AA1108),INDEX(Matches!$J:$J,AA1108)))</f>
        <v/>
      </c>
      <c r="V1108" s="30">
        <f>IF(T1108="","",T1108-U1108)</f>
        <v/>
      </c>
      <c r="W1108" s="33">
        <f>IF(I1108="H",INDEX(Matches!$T:$T,AA1108),INDEX(Matches!$U:$U,AA1108))</f>
        <v/>
      </c>
      <c r="X1108" s="11">
        <f>INDEX(Matches!$X:$X,AA1108)</f>
        <v/>
      </c>
      <c r="Y1108" s="30">
        <f>IF(O1108="","",O1108-S1108)</f>
        <v/>
      </c>
      <c r="Z1108" s="30">
        <f>IF(W1108="","",W1108-S1108)</f>
        <v/>
      </c>
      <c r="AA1108" s="24">
        <f>MATCH(J1108,Matches!$A:$A,0)</f>
        <v/>
      </c>
      <c r="AB1108" s="33" t="n"/>
      <c r="AC1108" s="33" t="n">
        <v>1.65330653639349</v>
      </c>
      <c r="AD1108" s="24" t="n"/>
      <c r="AE1108" s="24" t="n">
        <v>7</v>
      </c>
      <c r="AF1108" s="33" t="n"/>
      <c r="AG1108" s="33" t="n"/>
    </row>
    <row r="1109">
      <c r="A1109" s="24" t="inlineStr">
        <is>
          <t>Derby|26</t>
        </is>
      </c>
      <c r="B1109" s="24" t="inlineStr">
        <is>
          <t>E1</t>
        </is>
      </c>
      <c r="C1109" s="24" t="inlineStr">
        <is>
          <t>Championship</t>
        </is>
      </c>
      <c r="D1109" s="24" t="inlineStr">
        <is>
          <t>Derby</t>
        </is>
      </c>
      <c r="E1109" s="24" t="n">
        <v>26</v>
      </c>
      <c r="F1109" s="24" t="n">
        <v>7</v>
      </c>
      <c r="G1109" s="29" t="n">
        <v>46403.625</v>
      </c>
      <c r="H1109" s="24" t="inlineStr">
        <is>
          <t>Stoke</t>
        </is>
      </c>
      <c r="I1109" s="24" t="inlineStr">
        <is>
          <t>A</t>
        </is>
      </c>
      <c r="J1109" s="24" t="inlineStr">
        <is>
          <t>E1-Stoke-Derby</t>
        </is>
      </c>
      <c r="K1109" s="24" t="n">
        <v>11</v>
      </c>
      <c r="L1109" s="11">
        <f>IF(INDEX(Matches!$X:$X,AA1109)=0,"",IF(I1109="H",INDEX(Matches!$H:$H,AA1109),INDEX(Matches!$I:$I,AA1109)))</f>
        <v/>
      </c>
      <c r="M1109" s="11">
        <f>IF(INDEX(Matches!$X:$X,AA1109)=0,"",IF(I1109="H",INDEX(Matches!$I:$I,AA1109),INDEX(Matches!$H:$H,AA1109)))</f>
        <v/>
      </c>
      <c r="N1109" s="11">
        <f>IF(L1109="","",IF(L1109&gt;M1109,"W",IF(L1109=M1109,"D","L")))</f>
        <v/>
      </c>
      <c r="O1109" s="11">
        <f>IF(L1109="","",IF(L1109&gt;M1109,3,IF(L1109=M1109,1,0)))</f>
        <v/>
      </c>
      <c r="P1109" s="31">
        <f>IF(I1109="H",INDEX(Matches!$L:$L,AA1109),INDEX(Matches!$N:$N,AA1109))</f>
        <v/>
      </c>
      <c r="Q1109" s="31">
        <f>INDEX(Matches!$M:$M,AA1109)</f>
        <v/>
      </c>
      <c r="R1109" s="31">
        <f>IF(I1109="H",INDEX(Matches!$N:$N,AA1109),INDEX(Matches!$L:$L,AA1109))</f>
        <v/>
      </c>
      <c r="S1109" s="33">
        <f>IF(I1109="H",INDEX(Matches!$O:$O,AA1109),INDEX(Matches!$P:$P,AA1109))</f>
        <v/>
      </c>
      <c r="T1109" s="33">
        <f>IF(INDEX(Matches!$J:$J,AA1109)="","",IF(I1109="H",INDEX(Matches!$J:$J,AA1109),INDEX(Matches!$K:$K,AA1109)))</f>
        <v/>
      </c>
      <c r="U1109" s="33">
        <f>IF(INDEX(Matches!$K:$K,AA1109)="","",IF(I1109="H",INDEX(Matches!$K:$K,AA1109),INDEX(Matches!$J:$J,AA1109)))</f>
        <v/>
      </c>
      <c r="V1109" s="30">
        <f>IF(T1109="","",T1109-U1109)</f>
        <v/>
      </c>
      <c r="W1109" s="33">
        <f>IF(I1109="H",INDEX(Matches!$T:$T,AA1109),INDEX(Matches!$U:$U,AA1109))</f>
        <v/>
      </c>
      <c r="X1109" s="11">
        <f>INDEX(Matches!$X:$X,AA1109)</f>
        <v/>
      </c>
      <c r="Y1109" s="30">
        <f>IF(O1109="","",O1109-S1109)</f>
        <v/>
      </c>
      <c r="Z1109" s="30">
        <f>IF(W1109="","",W1109-S1109)</f>
        <v/>
      </c>
      <c r="AA1109" s="24">
        <f>MATCH(J1109,Matches!$A:$A,0)</f>
        <v/>
      </c>
      <c r="AB1109" s="33" t="n"/>
      <c r="AC1109" s="33" t="n">
        <v>1.158592187504444</v>
      </c>
      <c r="AD1109" s="24" t="n"/>
      <c r="AE1109" s="24" t="n">
        <v>7</v>
      </c>
      <c r="AF1109" s="33" t="n"/>
      <c r="AG1109" s="33" t="n"/>
    </row>
    <row r="1110">
      <c r="A1110" s="24" t="inlineStr">
        <is>
          <t>Derby|27</t>
        </is>
      </c>
      <c r="B1110" s="24" t="inlineStr">
        <is>
          <t>E1</t>
        </is>
      </c>
      <c r="C1110" s="24" t="inlineStr">
        <is>
          <t>Championship</t>
        </is>
      </c>
      <c r="D1110" s="24" t="inlineStr">
        <is>
          <t>Derby</t>
        </is>
      </c>
      <c r="E1110" s="24" t="n">
        <v>27</v>
      </c>
      <c r="F1110" s="24" t="n">
        <v>7</v>
      </c>
      <c r="G1110" s="29" t="n">
        <v>46410.625</v>
      </c>
      <c r="H1110" s="24" t="inlineStr">
        <is>
          <t>Millwall</t>
        </is>
      </c>
      <c r="I1110" s="24" t="inlineStr">
        <is>
          <t>H</t>
        </is>
      </c>
      <c r="J1110" s="24" t="inlineStr">
        <is>
          <t>E1-Derby-Millwall</t>
        </is>
      </c>
      <c r="K1110" s="24" t="n">
        <v>10</v>
      </c>
      <c r="L1110" s="11">
        <f>IF(INDEX(Matches!$X:$X,AA1110)=0,"",IF(I1110="H",INDEX(Matches!$H:$H,AA1110),INDEX(Matches!$I:$I,AA1110)))</f>
        <v/>
      </c>
      <c r="M1110" s="11">
        <f>IF(INDEX(Matches!$X:$X,AA1110)=0,"",IF(I1110="H",INDEX(Matches!$I:$I,AA1110),INDEX(Matches!$H:$H,AA1110)))</f>
        <v/>
      </c>
      <c r="N1110" s="11">
        <f>IF(L1110="","",IF(L1110&gt;M1110,"W",IF(L1110=M1110,"D","L")))</f>
        <v/>
      </c>
      <c r="O1110" s="11">
        <f>IF(L1110="","",IF(L1110&gt;M1110,3,IF(L1110=M1110,1,0)))</f>
        <v/>
      </c>
      <c r="P1110" s="31">
        <f>IF(I1110="H",INDEX(Matches!$L:$L,AA1110),INDEX(Matches!$N:$N,AA1110))</f>
        <v/>
      </c>
      <c r="Q1110" s="31">
        <f>INDEX(Matches!$M:$M,AA1110)</f>
        <v/>
      </c>
      <c r="R1110" s="31">
        <f>IF(I1110="H",INDEX(Matches!$N:$N,AA1110),INDEX(Matches!$L:$L,AA1110))</f>
        <v/>
      </c>
      <c r="S1110" s="33">
        <f>IF(I1110="H",INDEX(Matches!$O:$O,AA1110),INDEX(Matches!$P:$P,AA1110))</f>
        <v/>
      </c>
      <c r="T1110" s="33">
        <f>IF(INDEX(Matches!$J:$J,AA1110)="","",IF(I1110="H",INDEX(Matches!$J:$J,AA1110),INDEX(Matches!$K:$K,AA1110)))</f>
        <v/>
      </c>
      <c r="U1110" s="33">
        <f>IF(INDEX(Matches!$K:$K,AA1110)="","",IF(I1110="H",INDEX(Matches!$K:$K,AA1110),INDEX(Matches!$J:$J,AA1110)))</f>
        <v/>
      </c>
      <c r="V1110" s="30">
        <f>IF(T1110="","",T1110-U1110)</f>
        <v/>
      </c>
      <c r="W1110" s="33">
        <f>IF(I1110="H",INDEX(Matches!$T:$T,AA1110),INDEX(Matches!$U:$U,AA1110))</f>
        <v/>
      </c>
      <c r="X1110" s="11">
        <f>INDEX(Matches!$X:$X,AA1110)</f>
        <v/>
      </c>
      <c r="Y1110" s="30">
        <f>IF(O1110="","",O1110-S1110)</f>
        <v/>
      </c>
      <c r="Z1110" s="30">
        <f>IF(W1110="","",W1110-S1110)</f>
        <v/>
      </c>
      <c r="AA1110" s="24">
        <f>MATCH(J1110,Matches!$A:$A,0)</f>
        <v/>
      </c>
      <c r="AB1110" s="33" t="n"/>
      <c r="AC1110" s="33" t="n">
        <v>1.378563036285534</v>
      </c>
      <c r="AD1110" s="24" t="n"/>
      <c r="AE1110" s="24" t="n">
        <v>7</v>
      </c>
      <c r="AF1110" s="33" t="n"/>
      <c r="AG1110" s="33" t="n"/>
    </row>
    <row r="1111">
      <c r="A1111" s="24" t="inlineStr">
        <is>
          <t>Derby|28</t>
        </is>
      </c>
      <c r="B1111" s="24" t="inlineStr">
        <is>
          <t>E1</t>
        </is>
      </c>
      <c r="C1111" s="24" t="inlineStr">
        <is>
          <t>Championship</t>
        </is>
      </c>
      <c r="D1111" s="24" t="inlineStr">
        <is>
          <t>Derby</t>
        </is>
      </c>
      <c r="E1111" s="24" t="n">
        <v>28</v>
      </c>
      <c r="F1111" s="24" t="n">
        <v>7</v>
      </c>
      <c r="G1111" s="29" t="n">
        <v>46413.82291666666</v>
      </c>
      <c r="H1111" s="24" t="inlineStr">
        <is>
          <t>Norwich</t>
        </is>
      </c>
      <c r="I1111" s="24" t="inlineStr">
        <is>
          <t>A</t>
        </is>
      </c>
      <c r="J1111" s="24" t="inlineStr">
        <is>
          <t>E1-Norwich-Derby</t>
        </is>
      </c>
      <c r="K1111" s="24" t="n">
        <v>7</v>
      </c>
      <c r="L1111" s="11">
        <f>IF(INDEX(Matches!$X:$X,AA1111)=0,"",IF(I1111="H",INDEX(Matches!$H:$H,AA1111),INDEX(Matches!$I:$I,AA1111)))</f>
        <v/>
      </c>
      <c r="M1111" s="11">
        <f>IF(INDEX(Matches!$X:$X,AA1111)=0,"",IF(I1111="H",INDEX(Matches!$I:$I,AA1111),INDEX(Matches!$H:$H,AA1111)))</f>
        <v/>
      </c>
      <c r="N1111" s="11">
        <f>IF(L1111="","",IF(L1111&gt;M1111,"W",IF(L1111=M1111,"D","L")))</f>
        <v/>
      </c>
      <c r="O1111" s="11">
        <f>IF(L1111="","",IF(L1111&gt;M1111,3,IF(L1111=M1111,1,0)))</f>
        <v/>
      </c>
      <c r="P1111" s="31">
        <f>IF(I1111="H",INDEX(Matches!$L:$L,AA1111),INDEX(Matches!$N:$N,AA1111))</f>
        <v/>
      </c>
      <c r="Q1111" s="31">
        <f>INDEX(Matches!$M:$M,AA1111)</f>
        <v/>
      </c>
      <c r="R1111" s="31">
        <f>IF(I1111="H",INDEX(Matches!$N:$N,AA1111),INDEX(Matches!$L:$L,AA1111))</f>
        <v/>
      </c>
      <c r="S1111" s="33">
        <f>IF(I1111="H",INDEX(Matches!$O:$O,AA1111),INDEX(Matches!$P:$P,AA1111))</f>
        <v/>
      </c>
      <c r="T1111" s="33">
        <f>IF(INDEX(Matches!$J:$J,AA1111)="","",IF(I1111="H",INDEX(Matches!$J:$J,AA1111),INDEX(Matches!$K:$K,AA1111)))</f>
        <v/>
      </c>
      <c r="U1111" s="33">
        <f>IF(INDEX(Matches!$K:$K,AA1111)="","",IF(I1111="H",INDEX(Matches!$K:$K,AA1111),INDEX(Matches!$J:$J,AA1111)))</f>
        <v/>
      </c>
      <c r="V1111" s="30">
        <f>IF(T1111="","",T1111-U1111)</f>
        <v/>
      </c>
      <c r="W1111" s="33">
        <f>IF(I1111="H",INDEX(Matches!$T:$T,AA1111),INDEX(Matches!$U:$U,AA1111))</f>
        <v/>
      </c>
      <c r="X1111" s="11">
        <f>INDEX(Matches!$X:$X,AA1111)</f>
        <v/>
      </c>
      <c r="Y1111" s="30">
        <f>IF(O1111="","",O1111-S1111)</f>
        <v/>
      </c>
      <c r="Z1111" s="30">
        <f>IF(W1111="","",W1111-S1111)</f>
        <v/>
      </c>
      <c r="AA1111" s="24">
        <f>MATCH(J1111,Matches!$A:$A,0)</f>
        <v/>
      </c>
      <c r="AB1111" s="33" t="n"/>
      <c r="AC1111" s="33" t="n">
        <v>1.079932110590079</v>
      </c>
      <c r="AD1111" s="24" t="n"/>
      <c r="AE1111" s="24" t="n">
        <v>7</v>
      </c>
      <c r="AF1111" s="33" t="n"/>
      <c r="AG1111" s="33" t="n"/>
    </row>
    <row r="1112">
      <c r="A1112" s="24" t="inlineStr">
        <is>
          <t>Derby|29</t>
        </is>
      </c>
      <c r="B1112" s="24" t="inlineStr">
        <is>
          <t>E1</t>
        </is>
      </c>
      <c r="C1112" s="24" t="inlineStr">
        <is>
          <t>Championship</t>
        </is>
      </c>
      <c r="D1112" s="24" t="inlineStr">
        <is>
          <t>Derby</t>
        </is>
      </c>
      <c r="E1112" s="24" t="n">
        <v>29</v>
      </c>
      <c r="F1112" s="24" t="n">
        <v>8</v>
      </c>
      <c r="G1112" s="29" t="n">
        <v>46417.625</v>
      </c>
      <c r="H1112" s="24" t="inlineStr">
        <is>
          <t>Bolton</t>
        </is>
      </c>
      <c r="I1112" s="24" t="inlineStr">
        <is>
          <t>A</t>
        </is>
      </c>
      <c r="J1112" s="24" t="inlineStr">
        <is>
          <t>E1-Bolton-Derby</t>
        </is>
      </c>
      <c r="K1112" s="24" t="n">
        <v>22</v>
      </c>
      <c r="L1112" s="11">
        <f>IF(INDEX(Matches!$X:$X,AA1112)=0,"",IF(I1112="H",INDEX(Matches!$H:$H,AA1112),INDEX(Matches!$I:$I,AA1112)))</f>
        <v/>
      </c>
      <c r="M1112" s="11">
        <f>IF(INDEX(Matches!$X:$X,AA1112)=0,"",IF(I1112="H",INDEX(Matches!$I:$I,AA1112),INDEX(Matches!$H:$H,AA1112)))</f>
        <v/>
      </c>
      <c r="N1112" s="11">
        <f>IF(L1112="","",IF(L1112&gt;M1112,"W",IF(L1112=M1112,"D","L")))</f>
        <v/>
      </c>
      <c r="O1112" s="11">
        <f>IF(L1112="","",IF(L1112&gt;M1112,3,IF(L1112=M1112,1,0)))</f>
        <v/>
      </c>
      <c r="P1112" s="31">
        <f>IF(I1112="H",INDEX(Matches!$L:$L,AA1112),INDEX(Matches!$N:$N,AA1112))</f>
        <v/>
      </c>
      <c r="Q1112" s="31">
        <f>INDEX(Matches!$M:$M,AA1112)</f>
        <v/>
      </c>
      <c r="R1112" s="31">
        <f>IF(I1112="H",INDEX(Matches!$N:$N,AA1112),INDEX(Matches!$L:$L,AA1112))</f>
        <v/>
      </c>
      <c r="S1112" s="33">
        <f>IF(I1112="H",INDEX(Matches!$O:$O,AA1112),INDEX(Matches!$P:$P,AA1112))</f>
        <v/>
      </c>
      <c r="T1112" s="33">
        <f>IF(INDEX(Matches!$J:$J,AA1112)="","",IF(I1112="H",INDEX(Matches!$J:$J,AA1112),INDEX(Matches!$K:$K,AA1112)))</f>
        <v/>
      </c>
      <c r="U1112" s="33">
        <f>IF(INDEX(Matches!$K:$K,AA1112)="","",IF(I1112="H",INDEX(Matches!$K:$K,AA1112),INDEX(Matches!$J:$J,AA1112)))</f>
        <v/>
      </c>
      <c r="V1112" s="30">
        <f>IF(T1112="","",T1112-U1112)</f>
        <v/>
      </c>
      <c r="W1112" s="33">
        <f>IF(I1112="H",INDEX(Matches!$T:$T,AA1112),INDEX(Matches!$U:$U,AA1112))</f>
        <v/>
      </c>
      <c r="X1112" s="11">
        <f>INDEX(Matches!$X:$X,AA1112)</f>
        <v/>
      </c>
      <c r="Y1112" s="30">
        <f>IF(O1112="","",O1112-S1112)</f>
        <v/>
      </c>
      <c r="Z1112" s="30">
        <f>IF(W1112="","",W1112-S1112)</f>
        <v/>
      </c>
      <c r="AA1112" s="24">
        <f>MATCH(J1112,Matches!$A:$A,0)</f>
        <v/>
      </c>
      <c r="AB1112" s="33" t="n"/>
      <c r="AC1112" s="33" t="n">
        <v>1.360851872081123</v>
      </c>
      <c r="AD1112" s="24" t="n"/>
      <c r="AE1112" s="24" t="n">
        <v>8</v>
      </c>
      <c r="AF1112" s="33" t="n"/>
      <c r="AG1112" s="33" t="n"/>
    </row>
    <row r="1113">
      <c r="A1113" s="24" t="inlineStr">
        <is>
          <t>Derby|30</t>
        </is>
      </c>
      <c r="B1113" s="24" t="inlineStr">
        <is>
          <t>E1</t>
        </is>
      </c>
      <c r="C1113" s="24" t="inlineStr">
        <is>
          <t>Championship</t>
        </is>
      </c>
      <c r="D1113" s="24" t="inlineStr">
        <is>
          <t>Derby</t>
        </is>
      </c>
      <c r="E1113" s="24" t="n">
        <v>30</v>
      </c>
      <c r="F1113" s="24" t="n">
        <v>8</v>
      </c>
      <c r="G1113" s="29" t="n">
        <v>46424.625</v>
      </c>
      <c r="H1113" s="24" t="inlineStr">
        <is>
          <t>Southampton</t>
        </is>
      </c>
      <c r="I1113" s="24" t="inlineStr">
        <is>
          <t>H</t>
        </is>
      </c>
      <c r="J1113" s="24" t="inlineStr">
        <is>
          <t>E1-Derby-Southamp</t>
        </is>
      </c>
      <c r="K1113" s="24" t="n">
        <v>5</v>
      </c>
      <c r="L1113" s="11">
        <f>IF(INDEX(Matches!$X:$X,AA1113)=0,"",IF(I1113="H",INDEX(Matches!$H:$H,AA1113),INDEX(Matches!$I:$I,AA1113)))</f>
        <v/>
      </c>
      <c r="M1113" s="11">
        <f>IF(INDEX(Matches!$X:$X,AA1113)=0,"",IF(I1113="H",INDEX(Matches!$I:$I,AA1113),INDEX(Matches!$H:$H,AA1113)))</f>
        <v/>
      </c>
      <c r="N1113" s="11">
        <f>IF(L1113="","",IF(L1113&gt;M1113,"W",IF(L1113=M1113,"D","L")))</f>
        <v/>
      </c>
      <c r="O1113" s="11">
        <f>IF(L1113="","",IF(L1113&gt;M1113,3,IF(L1113=M1113,1,0)))</f>
        <v/>
      </c>
      <c r="P1113" s="31">
        <f>IF(I1113="H",INDEX(Matches!$L:$L,AA1113),INDEX(Matches!$N:$N,AA1113))</f>
        <v/>
      </c>
      <c r="Q1113" s="31">
        <f>INDEX(Matches!$M:$M,AA1113)</f>
        <v/>
      </c>
      <c r="R1113" s="31">
        <f>IF(I1113="H",INDEX(Matches!$N:$N,AA1113),INDEX(Matches!$L:$L,AA1113))</f>
        <v/>
      </c>
      <c r="S1113" s="33">
        <f>IF(I1113="H",INDEX(Matches!$O:$O,AA1113),INDEX(Matches!$P:$P,AA1113))</f>
        <v/>
      </c>
      <c r="T1113" s="33">
        <f>IF(INDEX(Matches!$J:$J,AA1113)="","",IF(I1113="H",INDEX(Matches!$J:$J,AA1113),INDEX(Matches!$K:$K,AA1113)))</f>
        <v/>
      </c>
      <c r="U1113" s="33">
        <f>IF(INDEX(Matches!$K:$K,AA1113)="","",IF(I1113="H",INDEX(Matches!$K:$K,AA1113),INDEX(Matches!$J:$J,AA1113)))</f>
        <v/>
      </c>
      <c r="V1113" s="30">
        <f>IF(T1113="","",T1113-U1113)</f>
        <v/>
      </c>
      <c r="W1113" s="33">
        <f>IF(I1113="H",INDEX(Matches!$T:$T,AA1113),INDEX(Matches!$U:$U,AA1113))</f>
        <v/>
      </c>
      <c r="X1113" s="11">
        <f>INDEX(Matches!$X:$X,AA1113)</f>
        <v/>
      </c>
      <c r="Y1113" s="30">
        <f>IF(O1113="","",O1113-S1113)</f>
        <v/>
      </c>
      <c r="Z1113" s="30">
        <f>IF(W1113="","",W1113-S1113)</f>
        <v/>
      </c>
      <c r="AA1113" s="24">
        <f>MATCH(J1113,Matches!$A:$A,0)</f>
        <v/>
      </c>
      <c r="AB1113" s="33" t="n"/>
      <c r="AC1113" s="33" t="n">
        <v>1.34718427767852</v>
      </c>
      <c r="AD1113" s="24" t="n"/>
      <c r="AE1113" s="24" t="n">
        <v>8</v>
      </c>
      <c r="AF1113" s="33" t="n"/>
      <c r="AG1113" s="33" t="n"/>
    </row>
    <row r="1114">
      <c r="A1114" s="24" t="inlineStr">
        <is>
          <t>Derby|31</t>
        </is>
      </c>
      <c r="B1114" s="24" t="inlineStr">
        <is>
          <t>E1</t>
        </is>
      </c>
      <c r="C1114" s="24" t="inlineStr">
        <is>
          <t>Championship</t>
        </is>
      </c>
      <c r="D1114" s="24" t="inlineStr">
        <is>
          <t>Derby</t>
        </is>
      </c>
      <c r="E1114" s="24" t="n">
        <v>31</v>
      </c>
      <c r="F1114" s="24" t="n">
        <v>8</v>
      </c>
      <c r="G1114" s="29" t="n">
        <v>46431.625</v>
      </c>
      <c r="H1114" s="24" t="inlineStr">
        <is>
          <t>Birmingham</t>
        </is>
      </c>
      <c r="I1114" s="24" t="inlineStr">
        <is>
          <t>A</t>
        </is>
      </c>
      <c r="J1114" s="24" t="inlineStr">
        <is>
          <t>E1-Birmingh-Derby</t>
        </is>
      </c>
      <c r="K1114" s="24" t="n">
        <v>6</v>
      </c>
      <c r="L1114" s="11">
        <f>IF(INDEX(Matches!$X:$X,AA1114)=0,"",IF(I1114="H",INDEX(Matches!$H:$H,AA1114),INDEX(Matches!$I:$I,AA1114)))</f>
        <v/>
      </c>
      <c r="M1114" s="11">
        <f>IF(INDEX(Matches!$X:$X,AA1114)=0,"",IF(I1114="H",INDEX(Matches!$I:$I,AA1114),INDEX(Matches!$H:$H,AA1114)))</f>
        <v/>
      </c>
      <c r="N1114" s="11">
        <f>IF(L1114="","",IF(L1114&gt;M1114,"W",IF(L1114=M1114,"D","L")))</f>
        <v/>
      </c>
      <c r="O1114" s="11">
        <f>IF(L1114="","",IF(L1114&gt;M1114,3,IF(L1114=M1114,1,0)))</f>
        <v/>
      </c>
      <c r="P1114" s="31">
        <f>IF(I1114="H",INDEX(Matches!$L:$L,AA1114),INDEX(Matches!$N:$N,AA1114))</f>
        <v/>
      </c>
      <c r="Q1114" s="31">
        <f>INDEX(Matches!$M:$M,AA1114)</f>
        <v/>
      </c>
      <c r="R1114" s="31">
        <f>IF(I1114="H",INDEX(Matches!$N:$N,AA1114),INDEX(Matches!$L:$L,AA1114))</f>
        <v/>
      </c>
      <c r="S1114" s="33">
        <f>IF(I1114="H",INDEX(Matches!$O:$O,AA1114),INDEX(Matches!$P:$P,AA1114))</f>
        <v/>
      </c>
      <c r="T1114" s="33">
        <f>IF(INDEX(Matches!$J:$J,AA1114)="","",IF(I1114="H",INDEX(Matches!$J:$J,AA1114),INDEX(Matches!$K:$K,AA1114)))</f>
        <v/>
      </c>
      <c r="U1114" s="33">
        <f>IF(INDEX(Matches!$K:$K,AA1114)="","",IF(I1114="H",INDEX(Matches!$K:$K,AA1114),INDEX(Matches!$J:$J,AA1114)))</f>
        <v/>
      </c>
      <c r="V1114" s="30">
        <f>IF(T1114="","",T1114-U1114)</f>
        <v/>
      </c>
      <c r="W1114" s="33">
        <f>IF(I1114="H",INDEX(Matches!$T:$T,AA1114),INDEX(Matches!$U:$U,AA1114))</f>
        <v/>
      </c>
      <c r="X1114" s="11">
        <f>INDEX(Matches!$X:$X,AA1114)</f>
        <v/>
      </c>
      <c r="Y1114" s="30">
        <f>IF(O1114="","",O1114-S1114)</f>
        <v/>
      </c>
      <c r="Z1114" s="30">
        <f>IF(W1114="","",W1114-S1114)</f>
        <v/>
      </c>
      <c r="AA1114" s="24">
        <f>MATCH(J1114,Matches!$A:$A,0)</f>
        <v/>
      </c>
      <c r="AB1114" s="33" t="n"/>
      <c r="AC1114" s="33" t="n">
        <v>0.982643690138272</v>
      </c>
      <c r="AD1114" s="24" t="n"/>
      <c r="AE1114" s="24" t="n">
        <v>8</v>
      </c>
      <c r="AF1114" s="33" t="n"/>
      <c r="AG1114" s="33" t="n"/>
    </row>
    <row r="1115">
      <c r="A1115" s="24" t="inlineStr">
        <is>
          <t>Derby|32</t>
        </is>
      </c>
      <c r="B1115" s="24" t="inlineStr">
        <is>
          <t>E1</t>
        </is>
      </c>
      <c r="C1115" s="24" t="inlineStr">
        <is>
          <t>Championship</t>
        </is>
      </c>
      <c r="D1115" s="24" t="inlineStr">
        <is>
          <t>Derby</t>
        </is>
      </c>
      <c r="E1115" s="24" t="n">
        <v>32</v>
      </c>
      <c r="F1115" s="24" t="n">
        <v>8</v>
      </c>
      <c r="G1115" s="29" t="n">
        <v>46434.82291666666</v>
      </c>
      <c r="H1115" s="24" t="inlineStr">
        <is>
          <t>QPR</t>
        </is>
      </c>
      <c r="I1115" s="24" t="inlineStr">
        <is>
          <t>H</t>
        </is>
      </c>
      <c r="J1115" s="24" t="inlineStr">
        <is>
          <t>E1-Derby-QPR</t>
        </is>
      </c>
      <c r="K1115" s="24" t="n">
        <v>17</v>
      </c>
      <c r="L1115" s="11">
        <f>IF(INDEX(Matches!$X:$X,AA1115)=0,"",IF(I1115="H",INDEX(Matches!$H:$H,AA1115),INDEX(Matches!$I:$I,AA1115)))</f>
        <v/>
      </c>
      <c r="M1115" s="11">
        <f>IF(INDEX(Matches!$X:$X,AA1115)=0,"",IF(I1115="H",INDEX(Matches!$I:$I,AA1115),INDEX(Matches!$H:$H,AA1115)))</f>
        <v/>
      </c>
      <c r="N1115" s="11">
        <f>IF(L1115="","",IF(L1115&gt;M1115,"W",IF(L1115=M1115,"D","L")))</f>
        <v/>
      </c>
      <c r="O1115" s="11">
        <f>IF(L1115="","",IF(L1115&gt;M1115,3,IF(L1115=M1115,1,0)))</f>
        <v/>
      </c>
      <c r="P1115" s="31">
        <f>IF(I1115="H",INDEX(Matches!$L:$L,AA1115),INDEX(Matches!$N:$N,AA1115))</f>
        <v/>
      </c>
      <c r="Q1115" s="31">
        <f>INDEX(Matches!$M:$M,AA1115)</f>
        <v/>
      </c>
      <c r="R1115" s="31">
        <f>IF(I1115="H",INDEX(Matches!$N:$N,AA1115),INDEX(Matches!$L:$L,AA1115))</f>
        <v/>
      </c>
      <c r="S1115" s="33">
        <f>IF(I1115="H",INDEX(Matches!$O:$O,AA1115),INDEX(Matches!$P:$P,AA1115))</f>
        <v/>
      </c>
      <c r="T1115" s="33">
        <f>IF(INDEX(Matches!$J:$J,AA1115)="","",IF(I1115="H",INDEX(Matches!$J:$J,AA1115),INDEX(Matches!$K:$K,AA1115)))</f>
        <v/>
      </c>
      <c r="U1115" s="33">
        <f>IF(INDEX(Matches!$K:$K,AA1115)="","",IF(I1115="H",INDEX(Matches!$K:$K,AA1115),INDEX(Matches!$J:$J,AA1115)))</f>
        <v/>
      </c>
      <c r="V1115" s="30">
        <f>IF(T1115="","",T1115-U1115)</f>
        <v/>
      </c>
      <c r="W1115" s="33">
        <f>IF(I1115="H",INDEX(Matches!$T:$T,AA1115),INDEX(Matches!$U:$U,AA1115))</f>
        <v/>
      </c>
      <c r="X1115" s="11">
        <f>INDEX(Matches!$X:$X,AA1115)</f>
        <v/>
      </c>
      <c r="Y1115" s="30">
        <f>IF(O1115="","",O1115-S1115)</f>
        <v/>
      </c>
      <c r="Z1115" s="30">
        <f>IF(W1115="","",W1115-S1115)</f>
        <v/>
      </c>
      <c r="AA1115" s="24">
        <f>MATCH(J1115,Matches!$A:$A,0)</f>
        <v/>
      </c>
      <c r="AB1115" s="33" t="n"/>
      <c r="AC1115" s="33" t="n">
        <v>1.536339431917687</v>
      </c>
      <c r="AD1115" s="24" t="n"/>
      <c r="AE1115" s="24" t="n">
        <v>8</v>
      </c>
      <c r="AF1115" s="33" t="n"/>
      <c r="AG1115" s="33" t="n"/>
    </row>
    <row r="1116">
      <c r="A1116" s="24" t="inlineStr">
        <is>
          <t>Derby|33</t>
        </is>
      </c>
      <c r="B1116" s="24" t="inlineStr">
        <is>
          <t>E1</t>
        </is>
      </c>
      <c r="C1116" s="24" t="inlineStr">
        <is>
          <t>Championship</t>
        </is>
      </c>
      <c r="D1116" s="24" t="inlineStr">
        <is>
          <t>Derby</t>
        </is>
      </c>
      <c r="E1116" s="24" t="n">
        <v>33</v>
      </c>
      <c r="F1116" s="24" t="n">
        <v>9</v>
      </c>
      <c r="G1116" s="29" t="n">
        <v>46438.625</v>
      </c>
      <c r="H1116" s="24" t="inlineStr">
        <is>
          <t>Burnley</t>
        </is>
      </c>
      <c r="I1116" s="24" t="inlineStr">
        <is>
          <t>H</t>
        </is>
      </c>
      <c r="J1116" s="24" t="inlineStr">
        <is>
          <t>E1-Derby-Burnley</t>
        </is>
      </c>
      <c r="K1116" s="24" t="n">
        <v>4</v>
      </c>
      <c r="L1116" s="11">
        <f>IF(INDEX(Matches!$X:$X,AA1116)=0,"",IF(I1116="H",INDEX(Matches!$H:$H,AA1116),INDEX(Matches!$I:$I,AA1116)))</f>
        <v/>
      </c>
      <c r="M1116" s="11">
        <f>IF(INDEX(Matches!$X:$X,AA1116)=0,"",IF(I1116="H",INDEX(Matches!$I:$I,AA1116),INDEX(Matches!$H:$H,AA1116)))</f>
        <v/>
      </c>
      <c r="N1116" s="11">
        <f>IF(L1116="","",IF(L1116&gt;M1116,"W",IF(L1116=M1116,"D","L")))</f>
        <v/>
      </c>
      <c r="O1116" s="11">
        <f>IF(L1116="","",IF(L1116&gt;M1116,3,IF(L1116=M1116,1,0)))</f>
        <v/>
      </c>
      <c r="P1116" s="31">
        <f>IF(I1116="H",INDEX(Matches!$L:$L,AA1116),INDEX(Matches!$N:$N,AA1116))</f>
        <v/>
      </c>
      <c r="Q1116" s="31">
        <f>INDEX(Matches!$M:$M,AA1116)</f>
        <v/>
      </c>
      <c r="R1116" s="31">
        <f>IF(I1116="H",INDEX(Matches!$N:$N,AA1116),INDEX(Matches!$L:$L,AA1116))</f>
        <v/>
      </c>
      <c r="S1116" s="33">
        <f>IF(I1116="H",INDEX(Matches!$O:$O,AA1116),INDEX(Matches!$P:$P,AA1116))</f>
        <v/>
      </c>
      <c r="T1116" s="33">
        <f>IF(INDEX(Matches!$J:$J,AA1116)="","",IF(I1116="H",INDEX(Matches!$J:$J,AA1116),INDEX(Matches!$K:$K,AA1116)))</f>
        <v/>
      </c>
      <c r="U1116" s="33">
        <f>IF(INDEX(Matches!$K:$K,AA1116)="","",IF(I1116="H",INDEX(Matches!$K:$K,AA1116),INDEX(Matches!$J:$J,AA1116)))</f>
        <v/>
      </c>
      <c r="V1116" s="30">
        <f>IF(T1116="","",T1116-U1116)</f>
        <v/>
      </c>
      <c r="W1116" s="33">
        <f>IF(I1116="H",INDEX(Matches!$T:$T,AA1116),INDEX(Matches!$U:$U,AA1116))</f>
        <v/>
      </c>
      <c r="X1116" s="11">
        <f>INDEX(Matches!$X:$X,AA1116)</f>
        <v/>
      </c>
      <c r="Y1116" s="30">
        <f>IF(O1116="","",O1116-S1116)</f>
        <v/>
      </c>
      <c r="Z1116" s="30">
        <f>IF(W1116="","",W1116-S1116)</f>
        <v/>
      </c>
      <c r="AA1116" s="24">
        <f>MATCH(J1116,Matches!$A:$A,0)</f>
        <v/>
      </c>
      <c r="AB1116" s="33" t="n"/>
      <c r="AC1116" s="33" t="n">
        <v>1.354770300864572</v>
      </c>
      <c r="AD1116" s="24" t="n"/>
      <c r="AE1116" s="24" t="n">
        <v>9</v>
      </c>
      <c r="AF1116" s="33" t="n"/>
      <c r="AG1116" s="33" t="n"/>
    </row>
    <row r="1117">
      <c r="A1117" s="24" t="inlineStr">
        <is>
          <t>Derby|34</t>
        </is>
      </c>
      <c r="B1117" s="24" t="inlineStr">
        <is>
          <t>E1</t>
        </is>
      </c>
      <c r="C1117" s="24" t="inlineStr">
        <is>
          <t>Championship</t>
        </is>
      </c>
      <c r="D1117" s="24" t="inlineStr">
        <is>
          <t>Derby</t>
        </is>
      </c>
      <c r="E1117" s="24" t="n">
        <v>34</v>
      </c>
      <c r="F1117" s="24" t="n">
        <v>9</v>
      </c>
      <c r="G1117" s="29" t="n">
        <v>46445.625</v>
      </c>
      <c r="H1117" s="24" t="inlineStr">
        <is>
          <t>Wrexham</t>
        </is>
      </c>
      <c r="I1117" s="24" t="inlineStr">
        <is>
          <t>A</t>
        </is>
      </c>
      <c r="J1117" s="24" t="inlineStr">
        <is>
          <t>E1-Wrexham-Derby</t>
        </is>
      </c>
      <c r="K1117" s="24" t="n">
        <v>9</v>
      </c>
      <c r="L1117" s="11">
        <f>IF(INDEX(Matches!$X:$X,AA1117)=0,"",IF(I1117="H",INDEX(Matches!$H:$H,AA1117),INDEX(Matches!$I:$I,AA1117)))</f>
        <v/>
      </c>
      <c r="M1117" s="11">
        <f>IF(INDEX(Matches!$X:$X,AA1117)=0,"",IF(I1117="H",INDEX(Matches!$I:$I,AA1117),INDEX(Matches!$H:$H,AA1117)))</f>
        <v/>
      </c>
      <c r="N1117" s="11">
        <f>IF(L1117="","",IF(L1117&gt;M1117,"W",IF(L1117=M1117,"D","L")))</f>
        <v/>
      </c>
      <c r="O1117" s="11">
        <f>IF(L1117="","",IF(L1117&gt;M1117,3,IF(L1117=M1117,1,0)))</f>
        <v/>
      </c>
      <c r="P1117" s="31">
        <f>IF(I1117="H",INDEX(Matches!$L:$L,AA1117),INDEX(Matches!$N:$N,AA1117))</f>
        <v/>
      </c>
      <c r="Q1117" s="31">
        <f>INDEX(Matches!$M:$M,AA1117)</f>
        <v/>
      </c>
      <c r="R1117" s="31">
        <f>IF(I1117="H",INDEX(Matches!$N:$N,AA1117),INDEX(Matches!$L:$L,AA1117))</f>
        <v/>
      </c>
      <c r="S1117" s="33">
        <f>IF(I1117="H",INDEX(Matches!$O:$O,AA1117),INDEX(Matches!$P:$P,AA1117))</f>
        <v/>
      </c>
      <c r="T1117" s="33">
        <f>IF(INDEX(Matches!$J:$J,AA1117)="","",IF(I1117="H",INDEX(Matches!$J:$J,AA1117),INDEX(Matches!$K:$K,AA1117)))</f>
        <v/>
      </c>
      <c r="U1117" s="33">
        <f>IF(INDEX(Matches!$K:$K,AA1117)="","",IF(I1117="H",INDEX(Matches!$K:$K,AA1117),INDEX(Matches!$J:$J,AA1117)))</f>
        <v/>
      </c>
      <c r="V1117" s="30">
        <f>IF(T1117="","",T1117-U1117)</f>
        <v/>
      </c>
      <c r="W1117" s="33">
        <f>IF(I1117="H",INDEX(Matches!$T:$T,AA1117),INDEX(Matches!$U:$U,AA1117))</f>
        <v/>
      </c>
      <c r="X1117" s="11">
        <f>INDEX(Matches!$X:$X,AA1117)</f>
        <v/>
      </c>
      <c r="Y1117" s="30">
        <f>IF(O1117="","",O1117-S1117)</f>
        <v/>
      </c>
      <c r="Z1117" s="30">
        <f>IF(W1117="","",W1117-S1117)</f>
        <v/>
      </c>
      <c r="AA1117" s="24">
        <f>MATCH(J1117,Matches!$A:$A,0)</f>
        <v/>
      </c>
      <c r="AB1117" s="33" t="n"/>
      <c r="AC1117" s="33" t="n">
        <v>1.058971231163484</v>
      </c>
      <c r="AD1117" s="24" t="n"/>
      <c r="AE1117" s="24" t="n">
        <v>9</v>
      </c>
      <c r="AF1117" s="33" t="n"/>
      <c r="AG1117" s="33" t="n"/>
    </row>
    <row r="1118">
      <c r="A1118" s="24" t="inlineStr">
        <is>
          <t>Derby|35</t>
        </is>
      </c>
      <c r="B1118" s="24" t="inlineStr">
        <is>
          <t>E1</t>
        </is>
      </c>
      <c r="C1118" s="24" t="inlineStr">
        <is>
          <t>Championship</t>
        </is>
      </c>
      <c r="D1118" s="24" t="inlineStr">
        <is>
          <t>Derby</t>
        </is>
      </c>
      <c r="E1118" s="24" t="n">
        <v>35</v>
      </c>
      <c r="F1118" s="24" t="n">
        <v>9</v>
      </c>
      <c r="G1118" s="29" t="n">
        <v>46448.82291666666</v>
      </c>
      <c r="H1118" s="24" t="inlineStr">
        <is>
          <t>Cardiff</t>
        </is>
      </c>
      <c r="I1118" s="24" t="inlineStr">
        <is>
          <t>A</t>
        </is>
      </c>
      <c r="J1118" s="24" t="inlineStr">
        <is>
          <t>E1-Cardiff-Derby</t>
        </is>
      </c>
      <c r="K1118" s="24" t="n">
        <v>21</v>
      </c>
      <c r="L1118" s="11">
        <f>IF(INDEX(Matches!$X:$X,AA1118)=0,"",IF(I1118="H",INDEX(Matches!$H:$H,AA1118),INDEX(Matches!$I:$I,AA1118)))</f>
        <v/>
      </c>
      <c r="M1118" s="11">
        <f>IF(INDEX(Matches!$X:$X,AA1118)=0,"",IF(I1118="H",INDEX(Matches!$I:$I,AA1118),INDEX(Matches!$H:$H,AA1118)))</f>
        <v/>
      </c>
      <c r="N1118" s="11">
        <f>IF(L1118="","",IF(L1118&gt;M1118,"W",IF(L1118=M1118,"D","L")))</f>
        <v/>
      </c>
      <c r="O1118" s="11">
        <f>IF(L1118="","",IF(L1118&gt;M1118,3,IF(L1118=M1118,1,0)))</f>
        <v/>
      </c>
      <c r="P1118" s="31">
        <f>IF(I1118="H",INDEX(Matches!$L:$L,AA1118),INDEX(Matches!$N:$N,AA1118))</f>
        <v/>
      </c>
      <c r="Q1118" s="31">
        <f>INDEX(Matches!$M:$M,AA1118)</f>
        <v/>
      </c>
      <c r="R1118" s="31">
        <f>IF(I1118="H",INDEX(Matches!$N:$N,AA1118),INDEX(Matches!$L:$L,AA1118))</f>
        <v/>
      </c>
      <c r="S1118" s="33">
        <f>IF(I1118="H",INDEX(Matches!$O:$O,AA1118),INDEX(Matches!$P:$P,AA1118))</f>
        <v/>
      </c>
      <c r="T1118" s="33">
        <f>IF(INDEX(Matches!$J:$J,AA1118)="","",IF(I1118="H",INDEX(Matches!$J:$J,AA1118),INDEX(Matches!$K:$K,AA1118)))</f>
        <v/>
      </c>
      <c r="U1118" s="33">
        <f>IF(INDEX(Matches!$K:$K,AA1118)="","",IF(I1118="H",INDEX(Matches!$K:$K,AA1118),INDEX(Matches!$J:$J,AA1118)))</f>
        <v/>
      </c>
      <c r="V1118" s="30">
        <f>IF(T1118="","",T1118-U1118)</f>
        <v/>
      </c>
      <c r="W1118" s="33">
        <f>IF(I1118="H",INDEX(Matches!$T:$T,AA1118),INDEX(Matches!$U:$U,AA1118))</f>
        <v/>
      </c>
      <c r="X1118" s="11">
        <f>INDEX(Matches!$X:$X,AA1118)</f>
        <v/>
      </c>
      <c r="Y1118" s="30">
        <f>IF(O1118="","",O1118-S1118)</f>
        <v/>
      </c>
      <c r="Z1118" s="30">
        <f>IF(W1118="","",W1118-S1118)</f>
        <v/>
      </c>
      <c r="AA1118" s="24">
        <f>MATCH(J1118,Matches!$A:$A,0)</f>
        <v/>
      </c>
      <c r="AB1118" s="33" t="n"/>
      <c r="AC1118" s="33" t="n">
        <v>1.288883204363847</v>
      </c>
      <c r="AD1118" s="24" t="n"/>
      <c r="AE1118" s="24" t="n">
        <v>9</v>
      </c>
      <c r="AF1118" s="33" t="n"/>
      <c r="AG1118" s="33" t="n"/>
    </row>
    <row r="1119">
      <c r="A1119" s="24" t="inlineStr">
        <is>
          <t>Derby|36</t>
        </is>
      </c>
      <c r="B1119" s="24" t="inlineStr">
        <is>
          <t>E1</t>
        </is>
      </c>
      <c r="C1119" s="24" t="inlineStr">
        <is>
          <t>Championship</t>
        </is>
      </c>
      <c r="D1119" s="24" t="inlineStr">
        <is>
          <t>Derby</t>
        </is>
      </c>
      <c r="E1119" s="24" t="n">
        <v>36</v>
      </c>
      <c r="F1119" s="24" t="n">
        <v>9</v>
      </c>
      <c r="G1119" s="29" t="n">
        <v>46452.625</v>
      </c>
      <c r="H1119" s="24" t="inlineStr">
        <is>
          <t>Charlton</t>
        </is>
      </c>
      <c r="I1119" s="24" t="inlineStr">
        <is>
          <t>H</t>
        </is>
      </c>
      <c r="J1119" s="24" t="inlineStr">
        <is>
          <t>E1-Derby-Charlton</t>
        </is>
      </c>
      <c r="K1119" s="24" t="n">
        <v>23</v>
      </c>
      <c r="L1119" s="11">
        <f>IF(INDEX(Matches!$X:$X,AA1119)=0,"",IF(I1119="H",INDEX(Matches!$H:$H,AA1119),INDEX(Matches!$I:$I,AA1119)))</f>
        <v/>
      </c>
      <c r="M1119" s="11">
        <f>IF(INDEX(Matches!$X:$X,AA1119)=0,"",IF(I1119="H",INDEX(Matches!$I:$I,AA1119),INDEX(Matches!$H:$H,AA1119)))</f>
        <v/>
      </c>
      <c r="N1119" s="11">
        <f>IF(L1119="","",IF(L1119&gt;M1119,"W",IF(L1119=M1119,"D","L")))</f>
        <v/>
      </c>
      <c r="O1119" s="11">
        <f>IF(L1119="","",IF(L1119&gt;M1119,3,IF(L1119=M1119,1,0)))</f>
        <v/>
      </c>
      <c r="P1119" s="31">
        <f>IF(I1119="H",INDEX(Matches!$L:$L,AA1119),INDEX(Matches!$N:$N,AA1119))</f>
        <v/>
      </c>
      <c r="Q1119" s="31">
        <f>INDEX(Matches!$M:$M,AA1119)</f>
        <v/>
      </c>
      <c r="R1119" s="31">
        <f>IF(I1119="H",INDEX(Matches!$N:$N,AA1119),INDEX(Matches!$L:$L,AA1119))</f>
        <v/>
      </c>
      <c r="S1119" s="33">
        <f>IF(I1119="H",INDEX(Matches!$O:$O,AA1119),INDEX(Matches!$P:$P,AA1119))</f>
        <v/>
      </c>
      <c r="T1119" s="33">
        <f>IF(INDEX(Matches!$J:$J,AA1119)="","",IF(I1119="H",INDEX(Matches!$J:$J,AA1119),INDEX(Matches!$K:$K,AA1119)))</f>
        <v/>
      </c>
      <c r="U1119" s="33">
        <f>IF(INDEX(Matches!$K:$K,AA1119)="","",IF(I1119="H",INDEX(Matches!$K:$K,AA1119),INDEX(Matches!$J:$J,AA1119)))</f>
        <v/>
      </c>
      <c r="V1119" s="30">
        <f>IF(T1119="","",T1119-U1119)</f>
        <v/>
      </c>
      <c r="W1119" s="33">
        <f>IF(I1119="H",INDEX(Matches!$T:$T,AA1119),INDEX(Matches!$U:$U,AA1119))</f>
        <v/>
      </c>
      <c r="X1119" s="11">
        <f>INDEX(Matches!$X:$X,AA1119)</f>
        <v/>
      </c>
      <c r="Y1119" s="30">
        <f>IF(O1119="","",O1119-S1119)</f>
        <v/>
      </c>
      <c r="Z1119" s="30">
        <f>IF(W1119="","",W1119-S1119)</f>
        <v/>
      </c>
      <c r="AA1119" s="24">
        <f>MATCH(J1119,Matches!$A:$A,0)</f>
        <v/>
      </c>
      <c r="AB1119" s="33" t="n"/>
      <c r="AC1119" s="33" t="n">
        <v>1.751778455440629</v>
      </c>
      <c r="AD1119" s="24" t="n"/>
      <c r="AE1119" s="24" t="n">
        <v>9</v>
      </c>
      <c r="AF1119" s="33" t="n"/>
      <c r="AG1119" s="33" t="n"/>
    </row>
    <row r="1120">
      <c r="A1120" s="24" t="inlineStr">
        <is>
          <t>Derby|37</t>
        </is>
      </c>
      <c r="B1120" s="24" t="inlineStr">
        <is>
          <t>E1</t>
        </is>
      </c>
      <c r="C1120" s="24" t="inlineStr">
        <is>
          <t>Championship</t>
        </is>
      </c>
      <c r="D1120" s="24" t="inlineStr">
        <is>
          <t>Derby</t>
        </is>
      </c>
      <c r="E1120" s="24" t="n">
        <v>37</v>
      </c>
      <c r="F1120" s="24" t="n">
        <v>10</v>
      </c>
      <c r="G1120" s="29" t="n">
        <v>46459.625</v>
      </c>
      <c r="H1120" s="24" t="inlineStr">
        <is>
          <t>Watford</t>
        </is>
      </c>
      <c r="I1120" s="24" t="inlineStr">
        <is>
          <t>A</t>
        </is>
      </c>
      <c r="J1120" s="24" t="inlineStr">
        <is>
          <t>E1-Watford-Derby</t>
        </is>
      </c>
      <c r="K1120" s="24" t="n">
        <v>16</v>
      </c>
      <c r="L1120" s="11">
        <f>IF(INDEX(Matches!$X:$X,AA1120)=0,"",IF(I1120="H",INDEX(Matches!$H:$H,AA1120),INDEX(Matches!$I:$I,AA1120)))</f>
        <v/>
      </c>
      <c r="M1120" s="11">
        <f>IF(INDEX(Matches!$X:$X,AA1120)=0,"",IF(I1120="H",INDEX(Matches!$I:$I,AA1120),INDEX(Matches!$H:$H,AA1120)))</f>
        <v/>
      </c>
      <c r="N1120" s="11">
        <f>IF(L1120="","",IF(L1120&gt;M1120,"W",IF(L1120=M1120,"D","L")))</f>
        <v/>
      </c>
      <c r="O1120" s="11">
        <f>IF(L1120="","",IF(L1120&gt;M1120,3,IF(L1120=M1120,1,0)))</f>
        <v/>
      </c>
      <c r="P1120" s="31">
        <f>IF(I1120="H",INDEX(Matches!$L:$L,AA1120),INDEX(Matches!$N:$N,AA1120))</f>
        <v/>
      </c>
      <c r="Q1120" s="31">
        <f>INDEX(Matches!$M:$M,AA1120)</f>
        <v/>
      </c>
      <c r="R1120" s="31">
        <f>IF(I1120="H",INDEX(Matches!$N:$N,AA1120),INDEX(Matches!$L:$L,AA1120))</f>
        <v/>
      </c>
      <c r="S1120" s="33">
        <f>IF(I1120="H",INDEX(Matches!$O:$O,AA1120),INDEX(Matches!$P:$P,AA1120))</f>
        <v/>
      </c>
      <c r="T1120" s="33">
        <f>IF(INDEX(Matches!$J:$J,AA1120)="","",IF(I1120="H",INDEX(Matches!$J:$J,AA1120),INDEX(Matches!$K:$K,AA1120)))</f>
        <v/>
      </c>
      <c r="U1120" s="33">
        <f>IF(INDEX(Matches!$K:$K,AA1120)="","",IF(I1120="H",INDEX(Matches!$K:$K,AA1120),INDEX(Matches!$J:$J,AA1120)))</f>
        <v/>
      </c>
      <c r="V1120" s="30">
        <f>IF(T1120="","",T1120-U1120)</f>
        <v/>
      </c>
      <c r="W1120" s="33">
        <f>IF(I1120="H",INDEX(Matches!$T:$T,AA1120),INDEX(Matches!$U:$U,AA1120))</f>
        <v/>
      </c>
      <c r="X1120" s="11">
        <f>INDEX(Matches!$X:$X,AA1120)</f>
        <v/>
      </c>
      <c r="Y1120" s="30">
        <f>IF(O1120="","",O1120-S1120)</f>
        <v/>
      </c>
      <c r="Z1120" s="30">
        <f>IF(W1120="","",W1120-S1120)</f>
        <v/>
      </c>
      <c r="AA1120" s="24">
        <f>MATCH(J1120,Matches!$A:$A,0)</f>
        <v/>
      </c>
      <c r="AB1120" s="33" t="n"/>
      <c r="AC1120" s="33" t="n">
        <v>1.270118767562155</v>
      </c>
      <c r="AD1120" s="24" t="n"/>
      <c r="AE1120" s="24" t="n">
        <v>10</v>
      </c>
      <c r="AF1120" s="33" t="n"/>
      <c r="AG1120" s="33" t="n"/>
    </row>
    <row r="1121">
      <c r="A1121" s="24" t="inlineStr">
        <is>
          <t>Derby|38</t>
        </is>
      </c>
      <c r="B1121" s="24" t="inlineStr">
        <is>
          <t>E1</t>
        </is>
      </c>
      <c r="C1121" s="24" t="inlineStr">
        <is>
          <t>Championship</t>
        </is>
      </c>
      <c r="D1121" s="24" t="inlineStr">
        <is>
          <t>Derby</t>
        </is>
      </c>
      <c r="E1121" s="24" t="n">
        <v>38</v>
      </c>
      <c r="F1121" s="24" t="n">
        <v>10</v>
      </c>
      <c r="G1121" s="29" t="n">
        <v>46462.82291666666</v>
      </c>
      <c r="H1121" s="24" t="inlineStr">
        <is>
          <t>Middlesbrough</t>
        </is>
      </c>
      <c r="I1121" s="24" t="inlineStr">
        <is>
          <t>H</t>
        </is>
      </c>
      <c r="J1121" s="24" t="inlineStr">
        <is>
          <t>E1-Derby-Middlesb</t>
        </is>
      </c>
      <c r="K1121" s="24" t="n">
        <v>3</v>
      </c>
      <c r="L1121" s="11">
        <f>IF(INDEX(Matches!$X:$X,AA1121)=0,"",IF(I1121="H",INDEX(Matches!$H:$H,AA1121),INDEX(Matches!$I:$I,AA1121)))</f>
        <v/>
      </c>
      <c r="M1121" s="11">
        <f>IF(INDEX(Matches!$X:$X,AA1121)=0,"",IF(I1121="H",INDEX(Matches!$I:$I,AA1121),INDEX(Matches!$H:$H,AA1121)))</f>
        <v/>
      </c>
      <c r="N1121" s="11">
        <f>IF(L1121="","",IF(L1121&gt;M1121,"W",IF(L1121=M1121,"D","L")))</f>
        <v/>
      </c>
      <c r="O1121" s="11">
        <f>IF(L1121="","",IF(L1121&gt;M1121,3,IF(L1121=M1121,1,0)))</f>
        <v/>
      </c>
      <c r="P1121" s="31">
        <f>IF(I1121="H",INDEX(Matches!$L:$L,AA1121),INDEX(Matches!$N:$N,AA1121))</f>
        <v/>
      </c>
      <c r="Q1121" s="31">
        <f>INDEX(Matches!$M:$M,AA1121)</f>
        <v/>
      </c>
      <c r="R1121" s="31">
        <f>IF(I1121="H",INDEX(Matches!$N:$N,AA1121),INDEX(Matches!$L:$L,AA1121))</f>
        <v/>
      </c>
      <c r="S1121" s="33">
        <f>IF(I1121="H",INDEX(Matches!$O:$O,AA1121),INDEX(Matches!$P:$P,AA1121))</f>
        <v/>
      </c>
      <c r="T1121" s="33">
        <f>IF(INDEX(Matches!$J:$J,AA1121)="","",IF(I1121="H",INDEX(Matches!$J:$J,AA1121),INDEX(Matches!$K:$K,AA1121)))</f>
        <v/>
      </c>
      <c r="U1121" s="33">
        <f>IF(INDEX(Matches!$K:$K,AA1121)="","",IF(I1121="H",INDEX(Matches!$K:$K,AA1121),INDEX(Matches!$J:$J,AA1121)))</f>
        <v/>
      </c>
      <c r="V1121" s="30">
        <f>IF(T1121="","",T1121-U1121)</f>
        <v/>
      </c>
      <c r="W1121" s="33">
        <f>IF(I1121="H",INDEX(Matches!$T:$T,AA1121),INDEX(Matches!$U:$U,AA1121))</f>
        <v/>
      </c>
      <c r="X1121" s="11">
        <f>INDEX(Matches!$X:$X,AA1121)</f>
        <v/>
      </c>
      <c r="Y1121" s="30">
        <f>IF(O1121="","",O1121-S1121)</f>
        <v/>
      </c>
      <c r="Z1121" s="30">
        <f>IF(W1121="","",W1121-S1121)</f>
        <v/>
      </c>
      <c r="AA1121" s="24">
        <f>MATCH(J1121,Matches!$A:$A,0)</f>
        <v/>
      </c>
      <c r="AB1121" s="33" t="n"/>
      <c r="AC1121" s="33" t="n">
        <v>1.251694517112233</v>
      </c>
      <c r="AD1121" s="24" t="n"/>
      <c r="AE1121" s="24" t="n">
        <v>10</v>
      </c>
      <c r="AF1121" s="33" t="n"/>
      <c r="AG1121" s="33" t="n"/>
    </row>
    <row r="1122">
      <c r="A1122" s="24" t="inlineStr">
        <is>
          <t>Derby|39</t>
        </is>
      </c>
      <c r="B1122" s="24" t="inlineStr">
        <is>
          <t>E1</t>
        </is>
      </c>
      <c r="C1122" s="24" t="inlineStr">
        <is>
          <t>Championship</t>
        </is>
      </c>
      <c r="D1122" s="24" t="inlineStr">
        <is>
          <t>Derby</t>
        </is>
      </c>
      <c r="E1122" s="24" t="n">
        <v>39</v>
      </c>
      <c r="F1122" s="24" t="n">
        <v>10</v>
      </c>
      <c r="G1122" s="29" t="n">
        <v>46466.625</v>
      </c>
      <c r="H1122" s="24" t="inlineStr">
        <is>
          <t>Preston</t>
        </is>
      </c>
      <c r="I1122" s="24" t="inlineStr">
        <is>
          <t>H</t>
        </is>
      </c>
      <c r="J1122" s="24" t="inlineStr">
        <is>
          <t>E1-Derby-Preston</t>
        </is>
      </c>
      <c r="K1122" s="24" t="n">
        <v>20</v>
      </c>
      <c r="L1122" s="11">
        <f>IF(INDEX(Matches!$X:$X,AA1122)=0,"",IF(I1122="H",INDEX(Matches!$H:$H,AA1122),INDEX(Matches!$I:$I,AA1122)))</f>
        <v/>
      </c>
      <c r="M1122" s="11">
        <f>IF(INDEX(Matches!$X:$X,AA1122)=0,"",IF(I1122="H",INDEX(Matches!$I:$I,AA1122),INDEX(Matches!$H:$H,AA1122)))</f>
        <v/>
      </c>
      <c r="N1122" s="11">
        <f>IF(L1122="","",IF(L1122&gt;M1122,"W",IF(L1122=M1122,"D","L")))</f>
        <v/>
      </c>
      <c r="O1122" s="11">
        <f>IF(L1122="","",IF(L1122&gt;M1122,3,IF(L1122=M1122,1,0)))</f>
        <v/>
      </c>
      <c r="P1122" s="31">
        <f>IF(I1122="H",INDEX(Matches!$L:$L,AA1122),INDEX(Matches!$N:$N,AA1122))</f>
        <v/>
      </c>
      <c r="Q1122" s="31">
        <f>INDEX(Matches!$M:$M,AA1122)</f>
        <v/>
      </c>
      <c r="R1122" s="31">
        <f>IF(I1122="H",INDEX(Matches!$N:$N,AA1122),INDEX(Matches!$L:$L,AA1122))</f>
        <v/>
      </c>
      <c r="S1122" s="33">
        <f>IF(I1122="H",INDEX(Matches!$O:$O,AA1122),INDEX(Matches!$P:$P,AA1122))</f>
        <v/>
      </c>
      <c r="T1122" s="33">
        <f>IF(INDEX(Matches!$J:$J,AA1122)="","",IF(I1122="H",INDEX(Matches!$J:$J,AA1122),INDEX(Matches!$K:$K,AA1122)))</f>
        <v/>
      </c>
      <c r="U1122" s="33">
        <f>IF(INDEX(Matches!$K:$K,AA1122)="","",IF(I1122="H",INDEX(Matches!$K:$K,AA1122),INDEX(Matches!$J:$J,AA1122)))</f>
        <v/>
      </c>
      <c r="V1122" s="30">
        <f>IF(T1122="","",T1122-U1122)</f>
        <v/>
      </c>
      <c r="W1122" s="33">
        <f>IF(I1122="H",INDEX(Matches!$T:$T,AA1122),INDEX(Matches!$U:$U,AA1122))</f>
        <v/>
      </c>
      <c r="X1122" s="11">
        <f>INDEX(Matches!$X:$X,AA1122)</f>
        <v/>
      </c>
      <c r="Y1122" s="30">
        <f>IF(O1122="","",O1122-S1122)</f>
        <v/>
      </c>
      <c r="Z1122" s="30">
        <f>IF(W1122="","",W1122-S1122)</f>
        <v/>
      </c>
      <c r="AA1122" s="24">
        <f>MATCH(J1122,Matches!$A:$A,0)</f>
        <v/>
      </c>
      <c r="AB1122" s="33" t="n"/>
      <c r="AC1122" s="33" t="n">
        <v>1.674198468331046</v>
      </c>
      <c r="AD1122" s="24" t="n"/>
      <c r="AE1122" s="24" t="n">
        <v>10</v>
      </c>
      <c r="AF1122" s="33" t="n"/>
      <c r="AG1122" s="33" t="n"/>
    </row>
    <row r="1123">
      <c r="A1123" s="24" t="inlineStr">
        <is>
          <t>Derby|40</t>
        </is>
      </c>
      <c r="B1123" s="24" t="inlineStr">
        <is>
          <t>E1</t>
        </is>
      </c>
      <c r="C1123" s="24" t="inlineStr">
        <is>
          <t>Championship</t>
        </is>
      </c>
      <c r="D1123" s="24" t="inlineStr">
        <is>
          <t>Derby</t>
        </is>
      </c>
      <c r="E1123" s="24" t="n">
        <v>40</v>
      </c>
      <c r="F1123" s="24" t="n">
        <v>10</v>
      </c>
      <c r="G1123" s="29" t="n">
        <v>46480.625</v>
      </c>
      <c r="H1123" s="24" t="inlineStr">
        <is>
          <t>Lincoln</t>
        </is>
      </c>
      <c r="I1123" s="24" t="inlineStr">
        <is>
          <t>A</t>
        </is>
      </c>
      <c r="J1123" s="24" t="inlineStr">
        <is>
          <t>E1-Lincoln-Derby</t>
        </is>
      </c>
      <c r="K1123" s="24" t="n">
        <v>24</v>
      </c>
      <c r="L1123" s="11">
        <f>IF(INDEX(Matches!$X:$X,AA1123)=0,"",IF(I1123="H",INDEX(Matches!$H:$H,AA1123),INDEX(Matches!$I:$I,AA1123)))</f>
        <v/>
      </c>
      <c r="M1123" s="11">
        <f>IF(INDEX(Matches!$X:$X,AA1123)=0,"",IF(I1123="H",INDEX(Matches!$I:$I,AA1123),INDEX(Matches!$H:$H,AA1123)))</f>
        <v/>
      </c>
      <c r="N1123" s="11">
        <f>IF(L1123="","",IF(L1123&gt;M1123,"W",IF(L1123=M1123,"D","L")))</f>
        <v/>
      </c>
      <c r="O1123" s="11">
        <f>IF(L1123="","",IF(L1123&gt;M1123,3,IF(L1123=M1123,1,0)))</f>
        <v/>
      </c>
      <c r="P1123" s="31">
        <f>IF(I1123="H",INDEX(Matches!$L:$L,AA1123),INDEX(Matches!$N:$N,AA1123))</f>
        <v/>
      </c>
      <c r="Q1123" s="31">
        <f>INDEX(Matches!$M:$M,AA1123)</f>
        <v/>
      </c>
      <c r="R1123" s="31">
        <f>IF(I1123="H",INDEX(Matches!$N:$N,AA1123),INDEX(Matches!$L:$L,AA1123))</f>
        <v/>
      </c>
      <c r="S1123" s="33">
        <f>IF(I1123="H",INDEX(Matches!$O:$O,AA1123),INDEX(Matches!$P:$P,AA1123))</f>
        <v/>
      </c>
      <c r="T1123" s="33">
        <f>IF(INDEX(Matches!$J:$J,AA1123)="","",IF(I1123="H",INDEX(Matches!$J:$J,AA1123),INDEX(Matches!$K:$K,AA1123)))</f>
        <v/>
      </c>
      <c r="U1123" s="33">
        <f>IF(INDEX(Matches!$K:$K,AA1123)="","",IF(I1123="H",INDEX(Matches!$K:$K,AA1123),INDEX(Matches!$J:$J,AA1123)))</f>
        <v/>
      </c>
      <c r="V1123" s="30">
        <f>IF(T1123="","",T1123-U1123)</f>
        <v/>
      </c>
      <c r="W1123" s="33">
        <f>IF(I1123="H",INDEX(Matches!$T:$T,AA1123),INDEX(Matches!$U:$U,AA1123))</f>
        <v/>
      </c>
      <c r="X1123" s="11">
        <f>INDEX(Matches!$X:$X,AA1123)</f>
        <v/>
      </c>
      <c r="Y1123" s="30">
        <f>IF(O1123="","",O1123-S1123)</f>
        <v/>
      </c>
      <c r="Z1123" s="30">
        <f>IF(W1123="","",W1123-S1123)</f>
        <v/>
      </c>
      <c r="AA1123" s="24">
        <f>MATCH(J1123,Matches!$A:$A,0)</f>
        <v/>
      </c>
      <c r="AB1123" s="33" t="n"/>
      <c r="AC1123" s="33" t="n">
        <v>1.430241028890901</v>
      </c>
      <c r="AD1123" s="24" t="n"/>
      <c r="AE1123" s="24" t="n">
        <v>10</v>
      </c>
      <c r="AF1123" s="33" t="n"/>
      <c r="AG1123" s="33" t="n"/>
    </row>
    <row r="1124">
      <c r="A1124" s="24" t="inlineStr">
        <is>
          <t>Derby|41</t>
        </is>
      </c>
      <c r="B1124" s="24" t="inlineStr">
        <is>
          <t>E1</t>
        </is>
      </c>
      <c r="C1124" s="24" t="inlineStr">
        <is>
          <t>Championship</t>
        </is>
      </c>
      <c r="D1124" s="24" t="inlineStr">
        <is>
          <t>Derby</t>
        </is>
      </c>
      <c r="E1124" s="24" t="n">
        <v>41</v>
      </c>
      <c r="F1124" s="24" t="n">
        <v>11</v>
      </c>
      <c r="G1124" s="29" t="n">
        <v>46484.82291666666</v>
      </c>
      <c r="H1124" s="24" t="inlineStr">
        <is>
          <t>West Brom</t>
        </is>
      </c>
      <c r="I1124" s="24" t="inlineStr">
        <is>
          <t>A</t>
        </is>
      </c>
      <c r="J1124" s="24" t="inlineStr">
        <is>
          <t>E1-WestBrom-Derby</t>
        </is>
      </c>
      <c r="K1124" s="24" t="n">
        <v>13</v>
      </c>
      <c r="L1124" s="11">
        <f>IF(INDEX(Matches!$X:$X,AA1124)=0,"",IF(I1124="H",INDEX(Matches!$H:$H,AA1124),INDEX(Matches!$I:$I,AA1124)))</f>
        <v/>
      </c>
      <c r="M1124" s="11">
        <f>IF(INDEX(Matches!$X:$X,AA1124)=0,"",IF(I1124="H",INDEX(Matches!$I:$I,AA1124),INDEX(Matches!$H:$H,AA1124)))</f>
        <v/>
      </c>
      <c r="N1124" s="11">
        <f>IF(L1124="","",IF(L1124&gt;M1124,"W",IF(L1124=M1124,"D","L")))</f>
        <v/>
      </c>
      <c r="O1124" s="11">
        <f>IF(L1124="","",IF(L1124&gt;M1124,3,IF(L1124=M1124,1,0)))</f>
        <v/>
      </c>
      <c r="P1124" s="31">
        <f>IF(I1124="H",INDEX(Matches!$L:$L,AA1124),INDEX(Matches!$N:$N,AA1124))</f>
        <v/>
      </c>
      <c r="Q1124" s="31">
        <f>INDEX(Matches!$M:$M,AA1124)</f>
        <v/>
      </c>
      <c r="R1124" s="31">
        <f>IF(I1124="H",INDEX(Matches!$N:$N,AA1124),INDEX(Matches!$L:$L,AA1124))</f>
        <v/>
      </c>
      <c r="S1124" s="33">
        <f>IF(I1124="H",INDEX(Matches!$O:$O,AA1124),INDEX(Matches!$P:$P,AA1124))</f>
        <v/>
      </c>
      <c r="T1124" s="33">
        <f>IF(INDEX(Matches!$J:$J,AA1124)="","",IF(I1124="H",INDEX(Matches!$J:$J,AA1124),INDEX(Matches!$K:$K,AA1124)))</f>
        <v/>
      </c>
      <c r="U1124" s="33">
        <f>IF(INDEX(Matches!$K:$K,AA1124)="","",IF(I1124="H",INDEX(Matches!$K:$K,AA1124),INDEX(Matches!$J:$J,AA1124)))</f>
        <v/>
      </c>
      <c r="V1124" s="30">
        <f>IF(T1124="","",T1124-U1124)</f>
        <v/>
      </c>
      <c r="W1124" s="33">
        <f>IF(I1124="H",INDEX(Matches!$T:$T,AA1124),INDEX(Matches!$U:$U,AA1124))</f>
        <v/>
      </c>
      <c r="X1124" s="11">
        <f>INDEX(Matches!$X:$X,AA1124)</f>
        <v/>
      </c>
      <c r="Y1124" s="30">
        <f>IF(O1124="","",O1124-S1124)</f>
        <v/>
      </c>
      <c r="Z1124" s="30">
        <f>IF(W1124="","",W1124-S1124)</f>
        <v/>
      </c>
      <c r="AA1124" s="24">
        <f>MATCH(J1124,Matches!$A:$A,0)</f>
        <v/>
      </c>
      <c r="AB1124" s="33" t="n"/>
      <c r="AC1124" s="33" t="n">
        <v>1.126362841081018</v>
      </c>
      <c r="AD1124" s="24" t="n"/>
      <c r="AE1124" s="24" t="n">
        <v>11</v>
      </c>
      <c r="AF1124" s="33" t="n"/>
      <c r="AG1124" s="33" t="n"/>
    </row>
    <row r="1125">
      <c r="A1125" s="24" t="inlineStr">
        <is>
          <t>Derby|42</t>
        </is>
      </c>
      <c r="B1125" s="24" t="inlineStr">
        <is>
          <t>E1</t>
        </is>
      </c>
      <c r="C1125" s="24" t="inlineStr">
        <is>
          <t>Championship</t>
        </is>
      </c>
      <c r="D1125" s="24" t="inlineStr">
        <is>
          <t>Derby</t>
        </is>
      </c>
      <c r="E1125" s="24" t="n">
        <v>42</v>
      </c>
      <c r="F1125" s="24" t="n">
        <v>11</v>
      </c>
      <c r="G1125" s="29" t="n">
        <v>46487.625</v>
      </c>
      <c r="H1125" s="24" t="inlineStr">
        <is>
          <t>West Ham</t>
        </is>
      </c>
      <c r="I1125" s="24" t="inlineStr">
        <is>
          <t>H</t>
        </is>
      </c>
      <c r="J1125" s="24" t="inlineStr">
        <is>
          <t>E1-Derby-WestHam</t>
        </is>
      </c>
      <c r="K1125" s="24" t="n">
        <v>1</v>
      </c>
      <c r="L1125" s="11">
        <f>IF(INDEX(Matches!$X:$X,AA1125)=0,"",IF(I1125="H",INDEX(Matches!$H:$H,AA1125),INDEX(Matches!$I:$I,AA1125)))</f>
        <v/>
      </c>
      <c r="M1125" s="11">
        <f>IF(INDEX(Matches!$X:$X,AA1125)=0,"",IF(I1125="H",INDEX(Matches!$I:$I,AA1125),INDEX(Matches!$H:$H,AA1125)))</f>
        <v/>
      </c>
      <c r="N1125" s="11">
        <f>IF(L1125="","",IF(L1125&gt;M1125,"W",IF(L1125=M1125,"D","L")))</f>
        <v/>
      </c>
      <c r="O1125" s="11">
        <f>IF(L1125="","",IF(L1125&gt;M1125,3,IF(L1125=M1125,1,0)))</f>
        <v/>
      </c>
      <c r="P1125" s="31">
        <f>IF(I1125="H",INDEX(Matches!$L:$L,AA1125),INDEX(Matches!$N:$N,AA1125))</f>
        <v/>
      </c>
      <c r="Q1125" s="31">
        <f>INDEX(Matches!$M:$M,AA1125)</f>
        <v/>
      </c>
      <c r="R1125" s="31">
        <f>IF(I1125="H",INDEX(Matches!$N:$N,AA1125),INDEX(Matches!$L:$L,AA1125))</f>
        <v/>
      </c>
      <c r="S1125" s="33">
        <f>IF(I1125="H",INDEX(Matches!$O:$O,AA1125),INDEX(Matches!$P:$P,AA1125))</f>
        <v/>
      </c>
      <c r="T1125" s="33">
        <f>IF(INDEX(Matches!$J:$J,AA1125)="","",IF(I1125="H",INDEX(Matches!$J:$J,AA1125),INDEX(Matches!$K:$K,AA1125)))</f>
        <v/>
      </c>
      <c r="U1125" s="33">
        <f>IF(INDEX(Matches!$K:$K,AA1125)="","",IF(I1125="H",INDEX(Matches!$K:$K,AA1125),INDEX(Matches!$J:$J,AA1125)))</f>
        <v/>
      </c>
      <c r="V1125" s="30">
        <f>IF(T1125="","",T1125-U1125)</f>
        <v/>
      </c>
      <c r="W1125" s="33">
        <f>IF(I1125="H",INDEX(Matches!$T:$T,AA1125),INDEX(Matches!$U:$U,AA1125))</f>
        <v/>
      </c>
      <c r="X1125" s="11">
        <f>INDEX(Matches!$X:$X,AA1125)</f>
        <v/>
      </c>
      <c r="Y1125" s="30">
        <f>IF(O1125="","",O1125-S1125)</f>
        <v/>
      </c>
      <c r="Z1125" s="30">
        <f>IF(W1125="","",W1125-S1125)</f>
        <v/>
      </c>
      <c r="AA1125" s="24">
        <f>MATCH(J1125,Matches!$A:$A,0)</f>
        <v/>
      </c>
      <c r="AB1125" s="33" t="n"/>
      <c r="AC1125" s="33" t="n">
        <v>0.9739711546130614</v>
      </c>
      <c r="AD1125" s="24" t="n"/>
      <c r="AE1125" s="24" t="n">
        <v>11</v>
      </c>
      <c r="AF1125" s="33" t="n"/>
      <c r="AG1125" s="33" t="n"/>
    </row>
    <row r="1126">
      <c r="A1126" s="24" t="inlineStr">
        <is>
          <t>Derby|43</t>
        </is>
      </c>
      <c r="B1126" s="24" t="inlineStr">
        <is>
          <t>E1</t>
        </is>
      </c>
      <c r="C1126" s="24" t="inlineStr">
        <is>
          <t>Championship</t>
        </is>
      </c>
      <c r="D1126" s="24" t="inlineStr">
        <is>
          <t>Derby</t>
        </is>
      </c>
      <c r="E1126" s="24" t="n">
        <v>43</v>
      </c>
      <c r="F1126" s="24" t="n">
        <v>11</v>
      </c>
      <c r="G1126" s="29" t="n">
        <v>46494.625</v>
      </c>
      <c r="H1126" s="24" t="inlineStr">
        <is>
          <t>Swansea</t>
        </is>
      </c>
      <c r="I1126" s="24" t="inlineStr">
        <is>
          <t>A</t>
        </is>
      </c>
      <c r="J1126" s="24" t="inlineStr">
        <is>
          <t>E1-Swansea-Derby</t>
        </is>
      </c>
      <c r="K1126" s="24" t="n">
        <v>15</v>
      </c>
      <c r="L1126" s="11">
        <f>IF(INDEX(Matches!$X:$X,AA1126)=0,"",IF(I1126="H",INDEX(Matches!$H:$H,AA1126),INDEX(Matches!$I:$I,AA1126)))</f>
        <v/>
      </c>
      <c r="M1126" s="11">
        <f>IF(INDEX(Matches!$X:$X,AA1126)=0,"",IF(I1126="H",INDEX(Matches!$I:$I,AA1126),INDEX(Matches!$H:$H,AA1126)))</f>
        <v/>
      </c>
      <c r="N1126" s="11">
        <f>IF(L1126="","",IF(L1126&gt;M1126,"W",IF(L1126=M1126,"D","L")))</f>
        <v/>
      </c>
      <c r="O1126" s="11">
        <f>IF(L1126="","",IF(L1126&gt;M1126,3,IF(L1126=M1126,1,0)))</f>
        <v/>
      </c>
      <c r="P1126" s="31">
        <f>IF(I1126="H",INDEX(Matches!$L:$L,AA1126),INDEX(Matches!$N:$N,AA1126))</f>
        <v/>
      </c>
      <c r="Q1126" s="31">
        <f>INDEX(Matches!$M:$M,AA1126)</f>
        <v/>
      </c>
      <c r="R1126" s="31">
        <f>IF(I1126="H",INDEX(Matches!$N:$N,AA1126),INDEX(Matches!$L:$L,AA1126))</f>
        <v/>
      </c>
      <c r="S1126" s="33">
        <f>IF(I1126="H",INDEX(Matches!$O:$O,AA1126),INDEX(Matches!$P:$P,AA1126))</f>
        <v/>
      </c>
      <c r="T1126" s="33">
        <f>IF(INDEX(Matches!$J:$J,AA1126)="","",IF(I1126="H",INDEX(Matches!$J:$J,AA1126),INDEX(Matches!$K:$K,AA1126)))</f>
        <v/>
      </c>
      <c r="U1126" s="33">
        <f>IF(INDEX(Matches!$K:$K,AA1126)="","",IF(I1126="H",INDEX(Matches!$K:$K,AA1126),INDEX(Matches!$J:$J,AA1126)))</f>
        <v/>
      </c>
      <c r="V1126" s="30">
        <f>IF(T1126="","",T1126-U1126)</f>
        <v/>
      </c>
      <c r="W1126" s="33">
        <f>IF(I1126="H",INDEX(Matches!$T:$T,AA1126),INDEX(Matches!$U:$U,AA1126))</f>
        <v/>
      </c>
      <c r="X1126" s="11">
        <f>INDEX(Matches!$X:$X,AA1126)</f>
        <v/>
      </c>
      <c r="Y1126" s="30">
        <f>IF(O1126="","",O1126-S1126)</f>
        <v/>
      </c>
      <c r="Z1126" s="30">
        <f>IF(W1126="","",W1126-S1126)</f>
        <v/>
      </c>
      <c r="AA1126" s="24">
        <f>MATCH(J1126,Matches!$A:$A,0)</f>
        <v/>
      </c>
      <c r="AB1126" s="33" t="n"/>
      <c r="AC1126" s="33" t="n">
        <v>1.153435937162022</v>
      </c>
      <c r="AD1126" s="24" t="n"/>
      <c r="AE1126" s="24" t="n">
        <v>11</v>
      </c>
      <c r="AF1126" s="33" t="n"/>
      <c r="AG1126" s="33" t="n"/>
    </row>
    <row r="1127">
      <c r="A1127" s="24" t="inlineStr">
        <is>
          <t>Derby|44</t>
        </is>
      </c>
      <c r="B1127" s="24" t="inlineStr">
        <is>
          <t>E1</t>
        </is>
      </c>
      <c r="C1127" s="24" t="inlineStr">
        <is>
          <t>Championship</t>
        </is>
      </c>
      <c r="D1127" s="24" t="inlineStr">
        <is>
          <t>Derby</t>
        </is>
      </c>
      <c r="E1127" s="24" t="n">
        <v>44</v>
      </c>
      <c r="F1127" s="24" t="n">
        <v>11</v>
      </c>
      <c r="G1127" s="29" t="n">
        <v>46497.82291666666</v>
      </c>
      <c r="H1127" s="24" t="inlineStr">
        <is>
          <t>Portsmouth</t>
        </is>
      </c>
      <c r="I1127" s="24" t="inlineStr">
        <is>
          <t>H</t>
        </is>
      </c>
      <c r="J1127" s="24" t="inlineStr">
        <is>
          <t>E1-Derby-Portsmou</t>
        </is>
      </c>
      <c r="K1127" s="24" t="n">
        <v>18</v>
      </c>
      <c r="L1127" s="11">
        <f>IF(INDEX(Matches!$X:$X,AA1127)=0,"",IF(I1127="H",INDEX(Matches!$H:$H,AA1127),INDEX(Matches!$I:$I,AA1127)))</f>
        <v/>
      </c>
      <c r="M1127" s="11">
        <f>IF(INDEX(Matches!$X:$X,AA1127)=0,"",IF(I1127="H",INDEX(Matches!$I:$I,AA1127),INDEX(Matches!$H:$H,AA1127)))</f>
        <v/>
      </c>
      <c r="N1127" s="11">
        <f>IF(L1127="","",IF(L1127&gt;M1127,"W",IF(L1127=M1127,"D","L")))</f>
        <v/>
      </c>
      <c r="O1127" s="11">
        <f>IF(L1127="","",IF(L1127&gt;M1127,3,IF(L1127=M1127,1,0)))</f>
        <v/>
      </c>
      <c r="P1127" s="31">
        <f>IF(I1127="H",INDEX(Matches!$L:$L,AA1127),INDEX(Matches!$N:$N,AA1127))</f>
        <v/>
      </c>
      <c r="Q1127" s="31">
        <f>INDEX(Matches!$M:$M,AA1127)</f>
        <v/>
      </c>
      <c r="R1127" s="31">
        <f>IF(I1127="H",INDEX(Matches!$N:$N,AA1127),INDEX(Matches!$L:$L,AA1127))</f>
        <v/>
      </c>
      <c r="S1127" s="33">
        <f>IF(I1127="H",INDEX(Matches!$O:$O,AA1127),INDEX(Matches!$P:$P,AA1127))</f>
        <v/>
      </c>
      <c r="T1127" s="33">
        <f>IF(INDEX(Matches!$J:$J,AA1127)="","",IF(I1127="H",INDEX(Matches!$J:$J,AA1127),INDEX(Matches!$K:$K,AA1127)))</f>
        <v/>
      </c>
      <c r="U1127" s="33">
        <f>IF(INDEX(Matches!$K:$K,AA1127)="","",IF(I1127="H",INDEX(Matches!$K:$K,AA1127),INDEX(Matches!$J:$J,AA1127)))</f>
        <v/>
      </c>
      <c r="V1127" s="30">
        <f>IF(T1127="","",T1127-U1127)</f>
        <v/>
      </c>
      <c r="W1127" s="33">
        <f>IF(I1127="H",INDEX(Matches!$T:$T,AA1127),INDEX(Matches!$U:$U,AA1127))</f>
        <v/>
      </c>
      <c r="X1127" s="11">
        <f>INDEX(Matches!$X:$X,AA1127)</f>
        <v/>
      </c>
      <c r="Y1127" s="30">
        <f>IF(O1127="","",O1127-S1127)</f>
        <v/>
      </c>
      <c r="Z1127" s="30">
        <f>IF(W1127="","",W1127-S1127)</f>
        <v/>
      </c>
      <c r="AA1127" s="24">
        <f>MATCH(J1127,Matches!$A:$A,0)</f>
        <v/>
      </c>
      <c r="AB1127" s="33" t="n"/>
      <c r="AC1127" s="33" t="n">
        <v>1.560372102560122</v>
      </c>
      <c r="AD1127" s="24" t="n"/>
      <c r="AE1127" s="24" t="n">
        <v>11</v>
      </c>
      <c r="AF1127" s="33" t="n"/>
      <c r="AG1127" s="33" t="n"/>
    </row>
    <row r="1128">
      <c r="A1128" s="24" t="inlineStr">
        <is>
          <t>Derby|45</t>
        </is>
      </c>
      <c r="B1128" s="24" t="inlineStr">
        <is>
          <t>E1</t>
        </is>
      </c>
      <c r="C1128" s="24" t="inlineStr">
        <is>
          <t>Championship</t>
        </is>
      </c>
      <c r="D1128" s="24" t="inlineStr">
        <is>
          <t>Derby</t>
        </is>
      </c>
      <c r="E1128" s="24" t="n">
        <v>45</v>
      </c>
      <c r="F1128" s="24" t="n">
        <v>12</v>
      </c>
      <c r="G1128" s="29" t="n">
        <v>46501.625</v>
      </c>
      <c r="H1128" s="24" t="inlineStr">
        <is>
          <t>Bristol City</t>
        </is>
      </c>
      <c r="I1128" s="24" t="inlineStr">
        <is>
          <t>A</t>
        </is>
      </c>
      <c r="J1128" s="24" t="inlineStr">
        <is>
          <t>E1-BristolC-Derby</t>
        </is>
      </c>
      <c r="K1128" s="24" t="n">
        <v>14</v>
      </c>
      <c r="L1128" s="11">
        <f>IF(INDEX(Matches!$X:$X,AA1128)=0,"",IF(I1128="H",INDEX(Matches!$H:$H,AA1128),INDEX(Matches!$I:$I,AA1128)))</f>
        <v/>
      </c>
      <c r="M1128" s="11">
        <f>IF(INDEX(Matches!$X:$X,AA1128)=0,"",IF(I1128="H",INDEX(Matches!$I:$I,AA1128),INDEX(Matches!$H:$H,AA1128)))</f>
        <v/>
      </c>
      <c r="N1128" s="11">
        <f>IF(L1128="","",IF(L1128&gt;M1128,"W",IF(L1128=M1128,"D","L")))</f>
        <v/>
      </c>
      <c r="O1128" s="11">
        <f>IF(L1128="","",IF(L1128&gt;M1128,3,IF(L1128=M1128,1,0)))</f>
        <v/>
      </c>
      <c r="P1128" s="31">
        <f>IF(I1128="H",INDEX(Matches!$L:$L,AA1128),INDEX(Matches!$N:$N,AA1128))</f>
        <v/>
      </c>
      <c r="Q1128" s="31">
        <f>INDEX(Matches!$M:$M,AA1128)</f>
        <v/>
      </c>
      <c r="R1128" s="31">
        <f>IF(I1128="H",INDEX(Matches!$N:$N,AA1128),INDEX(Matches!$L:$L,AA1128))</f>
        <v/>
      </c>
      <c r="S1128" s="33">
        <f>IF(I1128="H",INDEX(Matches!$O:$O,AA1128),INDEX(Matches!$P:$P,AA1128))</f>
        <v/>
      </c>
      <c r="T1128" s="33">
        <f>IF(INDEX(Matches!$J:$J,AA1128)="","",IF(I1128="H",INDEX(Matches!$J:$J,AA1128),INDEX(Matches!$K:$K,AA1128)))</f>
        <v/>
      </c>
      <c r="U1128" s="33">
        <f>IF(INDEX(Matches!$K:$K,AA1128)="","",IF(I1128="H",INDEX(Matches!$K:$K,AA1128),INDEX(Matches!$J:$J,AA1128)))</f>
        <v/>
      </c>
      <c r="V1128" s="30">
        <f>IF(T1128="","",T1128-U1128)</f>
        <v/>
      </c>
      <c r="W1128" s="33">
        <f>IF(I1128="H",INDEX(Matches!$T:$T,AA1128),INDEX(Matches!$U:$U,AA1128))</f>
        <v/>
      </c>
      <c r="X1128" s="11">
        <f>INDEX(Matches!$X:$X,AA1128)</f>
        <v/>
      </c>
      <c r="Y1128" s="30">
        <f>IF(O1128="","",O1128-S1128)</f>
        <v/>
      </c>
      <c r="Z1128" s="30">
        <f>IF(W1128="","",W1128-S1128)</f>
        <v/>
      </c>
      <c r="AA1128" s="24">
        <f>MATCH(J1128,Matches!$A:$A,0)</f>
        <v/>
      </c>
      <c r="AB1128" s="33" t="n"/>
      <c r="AC1128" s="33" t="n">
        <v>1.159764228727294</v>
      </c>
      <c r="AD1128" s="24" t="n"/>
      <c r="AE1128" s="24" t="n">
        <v>12</v>
      </c>
      <c r="AF1128" s="33" t="n"/>
      <c r="AG1128" s="33" t="n"/>
    </row>
    <row r="1129">
      <c r="A1129" s="24" t="inlineStr">
        <is>
          <t>Derby|46</t>
        </is>
      </c>
      <c r="B1129" s="24" t="inlineStr">
        <is>
          <t>E1</t>
        </is>
      </c>
      <c r="C1129" s="24" t="inlineStr">
        <is>
          <t>Championship</t>
        </is>
      </c>
      <c r="D1129" s="24" t="inlineStr">
        <is>
          <t>Derby</t>
        </is>
      </c>
      <c r="E1129" s="24" t="n">
        <v>46</v>
      </c>
      <c r="F1129" s="24" t="n">
        <v>12</v>
      </c>
      <c r="G1129" s="29" t="n">
        <v>46508.52083333334</v>
      </c>
      <c r="H1129" s="24" t="inlineStr">
        <is>
          <t>Wolves</t>
        </is>
      </c>
      <c r="I1129" s="24" t="inlineStr">
        <is>
          <t>H</t>
        </is>
      </c>
      <c r="J1129" s="24" t="inlineStr">
        <is>
          <t>E1-Derby-Wolves</t>
        </is>
      </c>
      <c r="K1129" s="24" t="n">
        <v>2</v>
      </c>
      <c r="L1129" s="11">
        <f>IF(INDEX(Matches!$X:$X,AA1129)=0,"",IF(I1129="H",INDEX(Matches!$H:$H,AA1129),INDEX(Matches!$I:$I,AA1129)))</f>
        <v/>
      </c>
      <c r="M1129" s="11">
        <f>IF(INDEX(Matches!$X:$X,AA1129)=0,"",IF(I1129="H",INDEX(Matches!$I:$I,AA1129),INDEX(Matches!$H:$H,AA1129)))</f>
        <v/>
      </c>
      <c r="N1129" s="11">
        <f>IF(L1129="","",IF(L1129&gt;M1129,"W",IF(L1129=M1129,"D","L")))</f>
        <v/>
      </c>
      <c r="O1129" s="11">
        <f>IF(L1129="","",IF(L1129&gt;M1129,3,IF(L1129=M1129,1,0)))</f>
        <v/>
      </c>
      <c r="P1129" s="31">
        <f>IF(I1129="H",INDEX(Matches!$L:$L,AA1129),INDEX(Matches!$N:$N,AA1129))</f>
        <v/>
      </c>
      <c r="Q1129" s="31">
        <f>INDEX(Matches!$M:$M,AA1129)</f>
        <v/>
      </c>
      <c r="R1129" s="31">
        <f>IF(I1129="H",INDEX(Matches!$N:$N,AA1129),INDEX(Matches!$L:$L,AA1129))</f>
        <v/>
      </c>
      <c r="S1129" s="33">
        <f>IF(I1129="H",INDEX(Matches!$O:$O,AA1129),INDEX(Matches!$P:$P,AA1129))</f>
        <v/>
      </c>
      <c r="T1129" s="33">
        <f>IF(INDEX(Matches!$J:$J,AA1129)="","",IF(I1129="H",INDEX(Matches!$J:$J,AA1129),INDEX(Matches!$K:$K,AA1129)))</f>
        <v/>
      </c>
      <c r="U1129" s="33">
        <f>IF(INDEX(Matches!$K:$K,AA1129)="","",IF(I1129="H",INDEX(Matches!$K:$K,AA1129),INDEX(Matches!$J:$J,AA1129)))</f>
        <v/>
      </c>
      <c r="V1129" s="30">
        <f>IF(T1129="","",T1129-U1129)</f>
        <v/>
      </c>
      <c r="W1129" s="33">
        <f>IF(I1129="H",INDEX(Matches!$T:$T,AA1129),INDEX(Matches!$U:$U,AA1129))</f>
        <v/>
      </c>
      <c r="X1129" s="11">
        <f>INDEX(Matches!$X:$X,AA1129)</f>
        <v/>
      </c>
      <c r="Y1129" s="30">
        <f>IF(O1129="","",O1129-S1129)</f>
        <v/>
      </c>
      <c r="Z1129" s="30">
        <f>IF(W1129="","",W1129-S1129)</f>
        <v/>
      </c>
      <c r="AA1129" s="24">
        <f>MATCH(J1129,Matches!$A:$A,0)</f>
        <v/>
      </c>
      <c r="AB1129" s="33" t="n"/>
      <c r="AC1129" s="33" t="n">
        <v>1.166190181320434</v>
      </c>
      <c r="AD1129" s="24" t="n"/>
      <c r="AE1129" s="24" t="n">
        <v>12</v>
      </c>
      <c r="AF1129" s="33" t="n"/>
      <c r="AG1129" s="33" t="n"/>
    </row>
    <row r="1130">
      <c r="A1130" s="24" t="inlineStr">
        <is>
          <t>Lincoln|1</t>
        </is>
      </c>
      <c r="B1130" s="24" t="inlineStr">
        <is>
          <t>E1</t>
        </is>
      </c>
      <c r="C1130" s="24" t="inlineStr">
        <is>
          <t>Championship</t>
        </is>
      </c>
      <c r="D1130" s="24" t="inlineStr">
        <is>
          <t>Lincoln</t>
        </is>
      </c>
      <c r="E1130" s="24" t="n">
        <v>1</v>
      </c>
      <c r="F1130" s="24" t="n">
        <v>1</v>
      </c>
      <c r="G1130" s="29" t="n">
        <v>46249.625</v>
      </c>
      <c r="H1130" s="24" t="inlineStr">
        <is>
          <t>Middlesbrough</t>
        </is>
      </c>
      <c r="I1130" s="24" t="inlineStr">
        <is>
          <t>A</t>
        </is>
      </c>
      <c r="J1130" s="24" t="inlineStr">
        <is>
          <t>E1-Middlesb-Lincoln</t>
        </is>
      </c>
      <c r="K1130" s="24" t="n">
        <v>3</v>
      </c>
      <c r="L1130" s="11">
        <f>IF(INDEX(Matches!$X:$X,AA1130)=0,"",IF(I1130="H",INDEX(Matches!$H:$H,AA1130),INDEX(Matches!$I:$I,AA1130)))</f>
        <v/>
      </c>
      <c r="M1130" s="11">
        <f>IF(INDEX(Matches!$X:$X,AA1130)=0,"",IF(I1130="H",INDEX(Matches!$I:$I,AA1130),INDEX(Matches!$H:$H,AA1130)))</f>
        <v/>
      </c>
      <c r="N1130" s="11">
        <f>IF(L1130="","",IF(L1130&gt;M1130,"W",IF(L1130=M1130,"D","L")))</f>
        <v/>
      </c>
      <c r="O1130" s="11">
        <f>IF(L1130="","",IF(L1130&gt;M1130,3,IF(L1130=M1130,1,0)))</f>
        <v/>
      </c>
      <c r="P1130" s="31">
        <f>IF(I1130="H",INDEX(Matches!$L:$L,AA1130),INDEX(Matches!$N:$N,AA1130))</f>
        <v/>
      </c>
      <c r="Q1130" s="31">
        <f>INDEX(Matches!$M:$M,AA1130)</f>
        <v/>
      </c>
      <c r="R1130" s="31">
        <f>IF(I1130="H",INDEX(Matches!$N:$N,AA1130),INDEX(Matches!$L:$L,AA1130))</f>
        <v/>
      </c>
      <c r="S1130" s="33">
        <f>IF(I1130="H",INDEX(Matches!$O:$O,AA1130),INDEX(Matches!$P:$P,AA1130))</f>
        <v/>
      </c>
      <c r="T1130" s="33">
        <f>IF(INDEX(Matches!$J:$J,AA1130)="","",IF(I1130="H",INDEX(Matches!$J:$J,AA1130),INDEX(Matches!$K:$K,AA1130)))</f>
        <v/>
      </c>
      <c r="U1130" s="33">
        <f>IF(INDEX(Matches!$K:$K,AA1130)="","",IF(I1130="H",INDEX(Matches!$K:$K,AA1130),INDEX(Matches!$J:$J,AA1130)))</f>
        <v/>
      </c>
      <c r="V1130" s="30">
        <f>IF(T1130="","",T1130-U1130)</f>
        <v/>
      </c>
      <c r="W1130" s="33">
        <f>IF(I1130="H",INDEX(Matches!$T:$T,AA1130),INDEX(Matches!$U:$U,AA1130))</f>
        <v/>
      </c>
      <c r="X1130" s="11">
        <f>INDEX(Matches!$X:$X,AA1130)</f>
        <v/>
      </c>
      <c r="Y1130" s="30">
        <f>IF(O1130="","",O1130-S1130)</f>
        <v/>
      </c>
      <c r="Z1130" s="30">
        <f>IF(W1130="","",W1130-S1130)</f>
        <v/>
      </c>
      <c r="AA1130" s="24">
        <f>MATCH(J1130,Matches!$A:$A,0)</f>
        <v/>
      </c>
      <c r="AB1130" s="33" t="n">
        <v>0.6675410292718029</v>
      </c>
      <c r="AC1130" s="33" t="n"/>
      <c r="AD1130" s="24" t="n"/>
      <c r="AE1130" s="24" t="n">
        <v>1</v>
      </c>
      <c r="AF1130" s="33" t="n"/>
      <c r="AG1130" s="33" t="n"/>
    </row>
    <row r="1131">
      <c r="A1131" s="24" t="inlineStr">
        <is>
          <t>Lincoln|2</t>
        </is>
      </c>
      <c r="B1131" s="24" t="inlineStr">
        <is>
          <t>E1</t>
        </is>
      </c>
      <c r="C1131" s="24" t="inlineStr">
        <is>
          <t>Championship</t>
        </is>
      </c>
      <c r="D1131" s="24" t="inlineStr">
        <is>
          <t>Lincoln</t>
        </is>
      </c>
      <c r="E1131" s="24" t="n">
        <v>2</v>
      </c>
      <c r="F1131" s="24" t="n">
        <v>1</v>
      </c>
      <c r="G1131" s="29" t="n">
        <v>46256.52083333334</v>
      </c>
      <c r="H1131" s="24" t="inlineStr">
        <is>
          <t>Portsmouth</t>
        </is>
      </c>
      <c r="I1131" s="24" t="inlineStr">
        <is>
          <t>H</t>
        </is>
      </c>
      <c r="J1131" s="24" t="inlineStr">
        <is>
          <t>E1-Lincoln-Portsmou</t>
        </is>
      </c>
      <c r="K1131" s="24" t="n">
        <v>18</v>
      </c>
      <c r="L1131" s="11">
        <f>IF(INDEX(Matches!$X:$X,AA1131)=0,"",IF(I1131="H",INDEX(Matches!$H:$H,AA1131),INDEX(Matches!$I:$I,AA1131)))</f>
        <v/>
      </c>
      <c r="M1131" s="11">
        <f>IF(INDEX(Matches!$X:$X,AA1131)=0,"",IF(I1131="H",INDEX(Matches!$I:$I,AA1131),INDEX(Matches!$H:$H,AA1131)))</f>
        <v/>
      </c>
      <c r="N1131" s="11">
        <f>IF(L1131="","",IF(L1131&gt;M1131,"W",IF(L1131=M1131,"D","L")))</f>
        <v/>
      </c>
      <c r="O1131" s="11">
        <f>IF(L1131="","",IF(L1131&gt;M1131,3,IF(L1131=M1131,1,0)))</f>
        <v/>
      </c>
      <c r="P1131" s="31">
        <f>IF(I1131="H",INDEX(Matches!$L:$L,AA1131),INDEX(Matches!$N:$N,AA1131))</f>
        <v/>
      </c>
      <c r="Q1131" s="31">
        <f>INDEX(Matches!$M:$M,AA1131)</f>
        <v/>
      </c>
      <c r="R1131" s="31">
        <f>IF(I1131="H",INDEX(Matches!$N:$N,AA1131),INDEX(Matches!$L:$L,AA1131))</f>
        <v/>
      </c>
      <c r="S1131" s="33">
        <f>IF(I1131="H",INDEX(Matches!$O:$O,AA1131),INDEX(Matches!$P:$P,AA1131))</f>
        <v/>
      </c>
      <c r="T1131" s="33">
        <f>IF(INDEX(Matches!$J:$J,AA1131)="","",IF(I1131="H",INDEX(Matches!$J:$J,AA1131),INDEX(Matches!$K:$K,AA1131)))</f>
        <v/>
      </c>
      <c r="U1131" s="33">
        <f>IF(INDEX(Matches!$K:$K,AA1131)="","",IF(I1131="H",INDEX(Matches!$K:$K,AA1131),INDEX(Matches!$J:$J,AA1131)))</f>
        <v/>
      </c>
      <c r="V1131" s="30">
        <f>IF(T1131="","",T1131-U1131)</f>
        <v/>
      </c>
      <c r="W1131" s="33">
        <f>IF(I1131="H",INDEX(Matches!$T:$T,AA1131),INDEX(Matches!$U:$U,AA1131))</f>
        <v/>
      </c>
      <c r="X1131" s="11">
        <f>INDEX(Matches!$X:$X,AA1131)</f>
        <v/>
      </c>
      <c r="Y1131" s="30">
        <f>IF(O1131="","",O1131-S1131)</f>
        <v/>
      </c>
      <c r="Z1131" s="30">
        <f>IF(W1131="","",W1131-S1131)</f>
        <v/>
      </c>
      <c r="AA1131" s="24">
        <f>MATCH(J1131,Matches!$A:$A,0)</f>
        <v/>
      </c>
      <c r="AB1131" s="33" t="n">
        <v>1.501952053689543</v>
      </c>
      <c r="AC1131" s="33" t="n"/>
      <c r="AD1131" s="24" t="n"/>
      <c r="AE1131" s="24" t="n">
        <v>1</v>
      </c>
      <c r="AF1131" s="33" t="n"/>
      <c r="AG1131" s="33" t="n"/>
    </row>
    <row r="1132">
      <c r="A1132" s="24" t="inlineStr">
        <is>
          <t>Lincoln|3</t>
        </is>
      </c>
      <c r="B1132" s="24" t="inlineStr">
        <is>
          <t>E1</t>
        </is>
      </c>
      <c r="C1132" s="24" t="inlineStr">
        <is>
          <t>Championship</t>
        </is>
      </c>
      <c r="D1132" s="24" t="inlineStr">
        <is>
          <t>Lincoln</t>
        </is>
      </c>
      <c r="E1132" s="24" t="n">
        <v>3</v>
      </c>
      <c r="F1132" s="24" t="n">
        <v>1</v>
      </c>
      <c r="G1132" s="29" t="n">
        <v>46263.625</v>
      </c>
      <c r="H1132" s="24" t="inlineStr">
        <is>
          <t>Bolton</t>
        </is>
      </c>
      <c r="I1132" s="24" t="inlineStr">
        <is>
          <t>A</t>
        </is>
      </c>
      <c r="J1132" s="24" t="inlineStr">
        <is>
          <t>E1-Bolton-Lincoln</t>
        </is>
      </c>
      <c r="K1132" s="24" t="n">
        <v>22</v>
      </c>
      <c r="L1132" s="11">
        <f>IF(INDEX(Matches!$X:$X,AA1132)=0,"",IF(I1132="H",INDEX(Matches!$H:$H,AA1132),INDEX(Matches!$I:$I,AA1132)))</f>
        <v/>
      </c>
      <c r="M1132" s="11">
        <f>IF(INDEX(Matches!$X:$X,AA1132)=0,"",IF(I1132="H",INDEX(Matches!$I:$I,AA1132),INDEX(Matches!$H:$H,AA1132)))</f>
        <v/>
      </c>
      <c r="N1132" s="11">
        <f>IF(L1132="","",IF(L1132&gt;M1132,"W",IF(L1132=M1132,"D","L")))</f>
        <v/>
      </c>
      <c r="O1132" s="11">
        <f>IF(L1132="","",IF(L1132&gt;M1132,3,IF(L1132=M1132,1,0)))</f>
        <v/>
      </c>
      <c r="P1132" s="31">
        <f>IF(I1132="H",INDEX(Matches!$L:$L,AA1132),INDEX(Matches!$N:$N,AA1132))</f>
        <v/>
      </c>
      <c r="Q1132" s="31">
        <f>INDEX(Matches!$M:$M,AA1132)</f>
        <v/>
      </c>
      <c r="R1132" s="31">
        <f>IF(I1132="H",INDEX(Matches!$N:$N,AA1132),INDEX(Matches!$L:$L,AA1132))</f>
        <v/>
      </c>
      <c r="S1132" s="33">
        <f>IF(I1132="H",INDEX(Matches!$O:$O,AA1132),INDEX(Matches!$P:$P,AA1132))</f>
        <v/>
      </c>
      <c r="T1132" s="33">
        <f>IF(INDEX(Matches!$J:$J,AA1132)="","",IF(I1132="H",INDEX(Matches!$J:$J,AA1132),INDEX(Matches!$K:$K,AA1132)))</f>
        <v/>
      </c>
      <c r="U1132" s="33">
        <f>IF(INDEX(Matches!$K:$K,AA1132)="","",IF(I1132="H",INDEX(Matches!$K:$K,AA1132),INDEX(Matches!$J:$J,AA1132)))</f>
        <v/>
      </c>
      <c r="V1132" s="30">
        <f>IF(T1132="","",T1132-U1132)</f>
        <v/>
      </c>
      <c r="W1132" s="33">
        <f>IF(I1132="H",INDEX(Matches!$T:$T,AA1132),INDEX(Matches!$U:$U,AA1132))</f>
        <v/>
      </c>
      <c r="X1132" s="11">
        <f>INDEX(Matches!$X:$X,AA1132)</f>
        <v/>
      </c>
      <c r="Y1132" s="30">
        <f>IF(O1132="","",O1132-S1132)</f>
        <v/>
      </c>
      <c r="Z1132" s="30">
        <f>IF(W1132="","",W1132-S1132)</f>
        <v/>
      </c>
      <c r="AA1132" s="24">
        <f>MATCH(J1132,Matches!$A:$A,0)</f>
        <v/>
      </c>
      <c r="AB1132" s="33" t="n">
        <v>1.280082537369039</v>
      </c>
      <c r="AC1132" s="33" t="n"/>
      <c r="AD1132" s="24" t="n"/>
      <c r="AE1132" s="24" t="n">
        <v>1</v>
      </c>
      <c r="AF1132" s="33" t="n"/>
      <c r="AG1132" s="33" t="n"/>
    </row>
    <row r="1133">
      <c r="A1133" s="24" t="inlineStr">
        <is>
          <t>Lincoln|4</t>
        </is>
      </c>
      <c r="B1133" s="24" t="inlineStr">
        <is>
          <t>E1</t>
        </is>
      </c>
      <c r="C1133" s="24" t="inlineStr">
        <is>
          <t>Championship</t>
        </is>
      </c>
      <c r="D1133" s="24" t="inlineStr">
        <is>
          <t>Lincoln</t>
        </is>
      </c>
      <c r="E1133" s="24" t="n">
        <v>4</v>
      </c>
      <c r="F1133" s="24" t="n">
        <v>1</v>
      </c>
      <c r="G1133" s="29" t="n">
        <v>46266.82291666666</v>
      </c>
      <c r="H1133" s="24" t="inlineStr">
        <is>
          <t>Blackburn</t>
        </is>
      </c>
      <c r="I1133" s="24" t="inlineStr">
        <is>
          <t>H</t>
        </is>
      </c>
      <c r="J1133" s="24" t="inlineStr">
        <is>
          <t>E1-Lincoln-Blackbur</t>
        </is>
      </c>
      <c r="K1133" s="24" t="n">
        <v>19</v>
      </c>
      <c r="L1133" s="11">
        <f>IF(INDEX(Matches!$X:$X,AA1133)=0,"",IF(I1133="H",INDEX(Matches!$H:$H,AA1133),INDEX(Matches!$I:$I,AA1133)))</f>
        <v/>
      </c>
      <c r="M1133" s="11">
        <f>IF(INDEX(Matches!$X:$X,AA1133)=0,"",IF(I1133="H",INDEX(Matches!$I:$I,AA1133),INDEX(Matches!$H:$H,AA1133)))</f>
        <v/>
      </c>
      <c r="N1133" s="11">
        <f>IF(L1133="","",IF(L1133&gt;M1133,"W",IF(L1133=M1133,"D","L")))</f>
        <v/>
      </c>
      <c r="O1133" s="11">
        <f>IF(L1133="","",IF(L1133&gt;M1133,3,IF(L1133=M1133,1,0)))</f>
        <v/>
      </c>
      <c r="P1133" s="31">
        <f>IF(I1133="H",INDEX(Matches!$L:$L,AA1133),INDEX(Matches!$N:$N,AA1133))</f>
        <v/>
      </c>
      <c r="Q1133" s="31">
        <f>INDEX(Matches!$M:$M,AA1133)</f>
        <v/>
      </c>
      <c r="R1133" s="31">
        <f>IF(I1133="H",INDEX(Matches!$N:$N,AA1133),INDEX(Matches!$L:$L,AA1133))</f>
        <v/>
      </c>
      <c r="S1133" s="33">
        <f>IF(I1133="H",INDEX(Matches!$O:$O,AA1133),INDEX(Matches!$P:$P,AA1133))</f>
        <v/>
      </c>
      <c r="T1133" s="33">
        <f>IF(INDEX(Matches!$J:$J,AA1133)="","",IF(I1133="H",INDEX(Matches!$J:$J,AA1133),INDEX(Matches!$K:$K,AA1133)))</f>
        <v/>
      </c>
      <c r="U1133" s="33">
        <f>IF(INDEX(Matches!$K:$K,AA1133)="","",IF(I1133="H",INDEX(Matches!$K:$K,AA1133),INDEX(Matches!$J:$J,AA1133)))</f>
        <v/>
      </c>
      <c r="V1133" s="30">
        <f>IF(T1133="","",T1133-U1133)</f>
        <v/>
      </c>
      <c r="W1133" s="33">
        <f>IF(I1133="H",INDEX(Matches!$T:$T,AA1133),INDEX(Matches!$U:$U,AA1133))</f>
        <v/>
      </c>
      <c r="X1133" s="11">
        <f>INDEX(Matches!$X:$X,AA1133)</f>
        <v/>
      </c>
      <c r="Y1133" s="30">
        <f>IF(O1133="","",O1133-S1133)</f>
        <v/>
      </c>
      <c r="Z1133" s="30">
        <f>IF(W1133="","",W1133-S1133)</f>
        <v/>
      </c>
      <c r="AA1133" s="24">
        <f>MATCH(J1133,Matches!$A:$A,0)</f>
        <v/>
      </c>
      <c r="AB1133" s="33" t="n">
        <v>1.479034307496823</v>
      </c>
      <c r="AC1133" s="33" t="n"/>
      <c r="AD1133" s="24" t="n"/>
      <c r="AE1133" s="24" t="n">
        <v>1</v>
      </c>
      <c r="AF1133" s="33" t="n"/>
      <c r="AG1133" s="33" t="n"/>
    </row>
    <row r="1134">
      <c r="A1134" s="24" t="inlineStr">
        <is>
          <t>Lincoln|5</t>
        </is>
      </c>
      <c r="B1134" s="24" t="inlineStr">
        <is>
          <t>E1</t>
        </is>
      </c>
      <c r="C1134" s="24" t="inlineStr">
        <is>
          <t>Championship</t>
        </is>
      </c>
      <c r="D1134" s="24" t="inlineStr">
        <is>
          <t>Lincoln</t>
        </is>
      </c>
      <c r="E1134" s="24" t="n">
        <v>5</v>
      </c>
      <c r="F1134" s="24" t="n">
        <v>2</v>
      </c>
      <c r="G1134" s="29" t="n">
        <v>46270.52083333334</v>
      </c>
      <c r="H1134" s="24" t="inlineStr">
        <is>
          <t>Southampton</t>
        </is>
      </c>
      <c r="I1134" s="24" t="inlineStr">
        <is>
          <t>H</t>
        </is>
      </c>
      <c r="J1134" s="24" t="inlineStr">
        <is>
          <t>E1-Lincoln-Southamp</t>
        </is>
      </c>
      <c r="K1134" s="24" t="n">
        <v>5</v>
      </c>
      <c r="L1134" s="11">
        <f>IF(INDEX(Matches!$X:$X,AA1134)=0,"",IF(I1134="H",INDEX(Matches!$H:$H,AA1134),INDEX(Matches!$I:$I,AA1134)))</f>
        <v/>
      </c>
      <c r="M1134" s="11">
        <f>IF(INDEX(Matches!$X:$X,AA1134)=0,"",IF(I1134="H",INDEX(Matches!$I:$I,AA1134),INDEX(Matches!$H:$H,AA1134)))</f>
        <v/>
      </c>
      <c r="N1134" s="11">
        <f>IF(L1134="","",IF(L1134&gt;M1134,"W",IF(L1134=M1134,"D","L")))</f>
        <v/>
      </c>
      <c r="O1134" s="11">
        <f>IF(L1134="","",IF(L1134&gt;M1134,3,IF(L1134=M1134,1,0)))</f>
        <v/>
      </c>
      <c r="P1134" s="31">
        <f>IF(I1134="H",INDEX(Matches!$L:$L,AA1134),INDEX(Matches!$N:$N,AA1134))</f>
        <v/>
      </c>
      <c r="Q1134" s="31">
        <f>INDEX(Matches!$M:$M,AA1134)</f>
        <v/>
      </c>
      <c r="R1134" s="31">
        <f>IF(I1134="H",INDEX(Matches!$N:$N,AA1134),INDEX(Matches!$L:$L,AA1134))</f>
        <v/>
      </c>
      <c r="S1134" s="33">
        <f>IF(I1134="H",INDEX(Matches!$O:$O,AA1134),INDEX(Matches!$P:$P,AA1134))</f>
        <v/>
      </c>
      <c r="T1134" s="33">
        <f>IF(INDEX(Matches!$J:$J,AA1134)="","",IF(I1134="H",INDEX(Matches!$J:$J,AA1134),INDEX(Matches!$K:$K,AA1134)))</f>
        <v/>
      </c>
      <c r="U1134" s="33">
        <f>IF(INDEX(Matches!$K:$K,AA1134)="","",IF(I1134="H",INDEX(Matches!$K:$K,AA1134),INDEX(Matches!$J:$J,AA1134)))</f>
        <v/>
      </c>
      <c r="V1134" s="30">
        <f>IF(T1134="","",T1134-U1134)</f>
        <v/>
      </c>
      <c r="W1134" s="33">
        <f>IF(I1134="H",INDEX(Matches!$T:$T,AA1134),INDEX(Matches!$U:$U,AA1134))</f>
        <v/>
      </c>
      <c r="X1134" s="11">
        <f>INDEX(Matches!$X:$X,AA1134)</f>
        <v/>
      </c>
      <c r="Y1134" s="30">
        <f>IF(O1134="","",O1134-S1134)</f>
        <v/>
      </c>
      <c r="Z1134" s="30">
        <f>IF(W1134="","",W1134-S1134)</f>
        <v/>
      </c>
      <c r="AA1134" s="24">
        <f>MATCH(J1134,Matches!$A:$A,0)</f>
        <v/>
      </c>
      <c r="AB1134" s="33" t="n">
        <v>0.9262715127817766</v>
      </c>
      <c r="AC1134" s="33" t="n"/>
      <c r="AD1134" s="24" t="n"/>
      <c r="AE1134" s="24" t="n">
        <v>2</v>
      </c>
      <c r="AF1134" s="33" t="n"/>
      <c r="AG1134" s="33" t="n"/>
    </row>
    <row r="1135">
      <c r="A1135" s="24" t="inlineStr">
        <is>
          <t>Lincoln|6</t>
        </is>
      </c>
      <c r="B1135" s="24" t="inlineStr">
        <is>
          <t>E1</t>
        </is>
      </c>
      <c r="C1135" s="24" t="inlineStr">
        <is>
          <t>Championship</t>
        </is>
      </c>
      <c r="D1135" s="24" t="inlineStr">
        <is>
          <t>Lincoln</t>
        </is>
      </c>
      <c r="E1135" s="24" t="n">
        <v>6</v>
      </c>
      <c r="F1135" s="24" t="n">
        <v>2</v>
      </c>
      <c r="G1135" s="29" t="n">
        <v>46277.625</v>
      </c>
      <c r="H1135" s="24" t="inlineStr">
        <is>
          <t>Preston</t>
        </is>
      </c>
      <c r="I1135" s="24" t="inlineStr">
        <is>
          <t>A</t>
        </is>
      </c>
      <c r="J1135" s="24" t="inlineStr">
        <is>
          <t>E1-Preston-Lincoln</t>
        </is>
      </c>
      <c r="K1135" s="24" t="n">
        <v>20</v>
      </c>
      <c r="L1135" s="11">
        <f>IF(INDEX(Matches!$X:$X,AA1135)=0,"",IF(I1135="H",INDEX(Matches!$H:$H,AA1135),INDEX(Matches!$I:$I,AA1135)))</f>
        <v/>
      </c>
      <c r="M1135" s="11">
        <f>IF(INDEX(Matches!$X:$X,AA1135)=0,"",IF(I1135="H",INDEX(Matches!$I:$I,AA1135),INDEX(Matches!$H:$H,AA1135)))</f>
        <v/>
      </c>
      <c r="N1135" s="11">
        <f>IF(L1135="","",IF(L1135&gt;M1135,"W",IF(L1135=M1135,"D","L")))</f>
        <v/>
      </c>
      <c r="O1135" s="11">
        <f>IF(L1135="","",IF(L1135&gt;M1135,3,IF(L1135=M1135,1,0)))</f>
        <v/>
      </c>
      <c r="P1135" s="31">
        <f>IF(I1135="H",INDEX(Matches!$L:$L,AA1135),INDEX(Matches!$N:$N,AA1135))</f>
        <v/>
      </c>
      <c r="Q1135" s="31">
        <f>INDEX(Matches!$M:$M,AA1135)</f>
        <v/>
      </c>
      <c r="R1135" s="31">
        <f>IF(I1135="H",INDEX(Matches!$N:$N,AA1135),INDEX(Matches!$L:$L,AA1135))</f>
        <v/>
      </c>
      <c r="S1135" s="33">
        <f>IF(I1135="H",INDEX(Matches!$O:$O,AA1135),INDEX(Matches!$P:$P,AA1135))</f>
        <v/>
      </c>
      <c r="T1135" s="33">
        <f>IF(INDEX(Matches!$J:$J,AA1135)="","",IF(I1135="H",INDEX(Matches!$J:$J,AA1135),INDEX(Matches!$K:$K,AA1135)))</f>
        <v/>
      </c>
      <c r="U1135" s="33">
        <f>IF(INDEX(Matches!$K:$K,AA1135)="","",IF(I1135="H",INDEX(Matches!$K:$K,AA1135),INDEX(Matches!$J:$J,AA1135)))</f>
        <v/>
      </c>
      <c r="V1135" s="30">
        <f>IF(T1135="","",T1135-U1135)</f>
        <v/>
      </c>
      <c r="W1135" s="33">
        <f>IF(I1135="H",INDEX(Matches!$T:$T,AA1135),INDEX(Matches!$U:$U,AA1135))</f>
        <v/>
      </c>
      <c r="X1135" s="11">
        <f>INDEX(Matches!$X:$X,AA1135)</f>
        <v/>
      </c>
      <c r="Y1135" s="30">
        <f>IF(O1135="","",O1135-S1135)</f>
        <v/>
      </c>
      <c r="Z1135" s="30">
        <f>IF(W1135="","",W1135-S1135)</f>
        <v/>
      </c>
      <c r="AA1135" s="24">
        <f>MATCH(J1135,Matches!$A:$A,0)</f>
        <v/>
      </c>
      <c r="AB1135" s="33" t="n">
        <v>1.232847539488329</v>
      </c>
      <c r="AC1135" s="33" t="n"/>
      <c r="AD1135" s="24" t="n"/>
      <c r="AE1135" s="24" t="n">
        <v>2</v>
      </c>
      <c r="AF1135" s="33" t="n"/>
      <c r="AG1135" s="33" t="n"/>
    </row>
    <row r="1136">
      <c r="A1136" s="24" t="inlineStr">
        <is>
          <t>Lincoln|7</t>
        </is>
      </c>
      <c r="B1136" s="24" t="inlineStr">
        <is>
          <t>E1</t>
        </is>
      </c>
      <c r="C1136" s="24" t="inlineStr">
        <is>
          <t>Championship</t>
        </is>
      </c>
      <c r="D1136" s="24" t="inlineStr">
        <is>
          <t>Lincoln</t>
        </is>
      </c>
      <c r="E1136" s="24" t="n">
        <v>7</v>
      </c>
      <c r="F1136" s="24" t="n">
        <v>2</v>
      </c>
      <c r="G1136" s="29" t="n">
        <v>46280.82291666666</v>
      </c>
      <c r="H1136" s="24" t="inlineStr">
        <is>
          <t>Bristol City</t>
        </is>
      </c>
      <c r="I1136" s="24" t="inlineStr">
        <is>
          <t>A</t>
        </is>
      </c>
      <c r="J1136" s="24" t="inlineStr">
        <is>
          <t>E1-BristolC-Lincoln</t>
        </is>
      </c>
      <c r="K1136" s="24" t="n">
        <v>14</v>
      </c>
      <c r="L1136" s="11">
        <f>IF(INDEX(Matches!$X:$X,AA1136)=0,"",IF(I1136="H",INDEX(Matches!$H:$H,AA1136),INDEX(Matches!$I:$I,AA1136)))</f>
        <v/>
      </c>
      <c r="M1136" s="11">
        <f>IF(INDEX(Matches!$X:$X,AA1136)=0,"",IF(I1136="H",INDEX(Matches!$I:$I,AA1136),INDEX(Matches!$H:$H,AA1136)))</f>
        <v/>
      </c>
      <c r="N1136" s="11">
        <f>IF(L1136="","",IF(L1136&gt;M1136,"W",IF(L1136=M1136,"D","L")))</f>
        <v/>
      </c>
      <c r="O1136" s="11">
        <f>IF(L1136="","",IF(L1136&gt;M1136,3,IF(L1136=M1136,1,0)))</f>
        <v/>
      </c>
      <c r="P1136" s="31">
        <f>IF(I1136="H",INDEX(Matches!$L:$L,AA1136),INDEX(Matches!$N:$N,AA1136))</f>
        <v/>
      </c>
      <c r="Q1136" s="31">
        <f>INDEX(Matches!$M:$M,AA1136)</f>
        <v/>
      </c>
      <c r="R1136" s="31">
        <f>IF(I1136="H",INDEX(Matches!$N:$N,AA1136),INDEX(Matches!$L:$L,AA1136))</f>
        <v/>
      </c>
      <c r="S1136" s="33">
        <f>IF(I1136="H",INDEX(Matches!$O:$O,AA1136),INDEX(Matches!$P:$P,AA1136))</f>
        <v/>
      </c>
      <c r="T1136" s="33">
        <f>IF(INDEX(Matches!$J:$J,AA1136)="","",IF(I1136="H",INDEX(Matches!$J:$J,AA1136),INDEX(Matches!$K:$K,AA1136)))</f>
        <v/>
      </c>
      <c r="U1136" s="33">
        <f>IF(INDEX(Matches!$K:$K,AA1136)="","",IF(I1136="H",INDEX(Matches!$K:$K,AA1136),INDEX(Matches!$J:$J,AA1136)))</f>
        <v/>
      </c>
      <c r="V1136" s="30">
        <f>IF(T1136="","",T1136-U1136)</f>
        <v/>
      </c>
      <c r="W1136" s="33">
        <f>IF(I1136="H",INDEX(Matches!$T:$T,AA1136),INDEX(Matches!$U:$U,AA1136))</f>
        <v/>
      </c>
      <c r="X1136" s="11">
        <f>INDEX(Matches!$X:$X,AA1136)</f>
        <v/>
      </c>
      <c r="Y1136" s="30">
        <f>IF(O1136="","",O1136-S1136)</f>
        <v/>
      </c>
      <c r="Z1136" s="30">
        <f>IF(W1136="","",W1136-S1136)</f>
        <v/>
      </c>
      <c r="AA1136" s="24">
        <f>MATCH(J1136,Matches!$A:$A,0)</f>
        <v/>
      </c>
      <c r="AB1136" s="33" t="n"/>
      <c r="AC1136" s="33" t="n"/>
      <c r="AD1136" s="24" t="n"/>
      <c r="AE1136" s="24" t="n">
        <v>2</v>
      </c>
      <c r="AF1136" s="33" t="n"/>
      <c r="AG1136" s="33" t="n"/>
    </row>
    <row r="1137">
      <c r="A1137" s="24" t="inlineStr">
        <is>
          <t>Lincoln|8</t>
        </is>
      </c>
      <c r="B1137" s="24" t="inlineStr">
        <is>
          <t>E1</t>
        </is>
      </c>
      <c r="C1137" s="24" t="inlineStr">
        <is>
          <t>Championship</t>
        </is>
      </c>
      <c r="D1137" s="24" t="inlineStr">
        <is>
          <t>Lincoln</t>
        </is>
      </c>
      <c r="E1137" s="24" t="n">
        <v>8</v>
      </c>
      <c r="F1137" s="24" t="n">
        <v>2</v>
      </c>
      <c r="G1137" s="29" t="n">
        <v>46284.625</v>
      </c>
      <c r="H1137" s="24" t="inlineStr">
        <is>
          <t>Swansea</t>
        </is>
      </c>
      <c r="I1137" s="24" t="inlineStr">
        <is>
          <t>H</t>
        </is>
      </c>
      <c r="J1137" s="24" t="inlineStr">
        <is>
          <t>E1-Lincoln-Swansea</t>
        </is>
      </c>
      <c r="K1137" s="24" t="n">
        <v>15</v>
      </c>
      <c r="L1137" s="11">
        <f>IF(INDEX(Matches!$X:$X,AA1137)=0,"",IF(I1137="H",INDEX(Matches!$H:$H,AA1137),INDEX(Matches!$I:$I,AA1137)))</f>
        <v/>
      </c>
      <c r="M1137" s="11">
        <f>IF(INDEX(Matches!$X:$X,AA1137)=0,"",IF(I1137="H",INDEX(Matches!$I:$I,AA1137),INDEX(Matches!$H:$H,AA1137)))</f>
        <v/>
      </c>
      <c r="N1137" s="11">
        <f>IF(L1137="","",IF(L1137&gt;M1137,"W",IF(L1137=M1137,"D","L")))</f>
        <v/>
      </c>
      <c r="O1137" s="11">
        <f>IF(L1137="","",IF(L1137&gt;M1137,3,IF(L1137=M1137,1,0)))</f>
        <v/>
      </c>
      <c r="P1137" s="31">
        <f>IF(I1137="H",INDEX(Matches!$L:$L,AA1137),INDEX(Matches!$N:$N,AA1137))</f>
        <v/>
      </c>
      <c r="Q1137" s="31">
        <f>INDEX(Matches!$M:$M,AA1137)</f>
        <v/>
      </c>
      <c r="R1137" s="31">
        <f>IF(I1137="H",INDEX(Matches!$N:$N,AA1137),INDEX(Matches!$L:$L,AA1137))</f>
        <v/>
      </c>
      <c r="S1137" s="33">
        <f>IF(I1137="H",INDEX(Matches!$O:$O,AA1137),INDEX(Matches!$P:$P,AA1137))</f>
        <v/>
      </c>
      <c r="T1137" s="33">
        <f>IF(INDEX(Matches!$J:$J,AA1137)="","",IF(I1137="H",INDEX(Matches!$J:$J,AA1137),INDEX(Matches!$K:$K,AA1137)))</f>
        <v/>
      </c>
      <c r="U1137" s="33">
        <f>IF(INDEX(Matches!$K:$K,AA1137)="","",IF(I1137="H",INDEX(Matches!$K:$K,AA1137),INDEX(Matches!$J:$J,AA1137)))</f>
        <v/>
      </c>
      <c r="V1137" s="30">
        <f>IF(T1137="","",T1137-U1137)</f>
        <v/>
      </c>
      <c r="W1137" s="33">
        <f>IF(I1137="H",INDEX(Matches!$T:$T,AA1137),INDEX(Matches!$U:$U,AA1137))</f>
        <v/>
      </c>
      <c r="X1137" s="11">
        <f>INDEX(Matches!$X:$X,AA1137)</f>
        <v/>
      </c>
      <c r="Y1137" s="30">
        <f>IF(O1137="","",O1137-S1137)</f>
        <v/>
      </c>
      <c r="Z1137" s="30">
        <f>IF(W1137="","",W1137-S1137)</f>
        <v/>
      </c>
      <c r="AA1137" s="24">
        <f>MATCH(J1137,Matches!$A:$A,0)</f>
        <v/>
      </c>
      <c r="AB1137" s="33" t="n"/>
      <c r="AC1137" s="33" t="n"/>
      <c r="AD1137" s="24" t="n"/>
      <c r="AE1137" s="24" t="n">
        <v>2</v>
      </c>
      <c r="AF1137" s="33" t="n"/>
      <c r="AG1137" s="33" t="n"/>
    </row>
    <row r="1138">
      <c r="A1138" s="24" t="inlineStr">
        <is>
          <t>Lincoln|9</t>
        </is>
      </c>
      <c r="B1138" s="24" t="inlineStr">
        <is>
          <t>E1</t>
        </is>
      </c>
      <c r="C1138" s="24" t="inlineStr">
        <is>
          <t>Championship</t>
        </is>
      </c>
      <c r="D1138" s="24" t="inlineStr">
        <is>
          <t>Lincoln</t>
        </is>
      </c>
      <c r="E1138" s="24" t="n">
        <v>9</v>
      </c>
      <c r="F1138" s="24" t="n">
        <v>3</v>
      </c>
      <c r="G1138" s="29" t="n">
        <v>46305.625</v>
      </c>
      <c r="H1138" s="24" t="inlineStr">
        <is>
          <t>Sheffield United</t>
        </is>
      </c>
      <c r="I1138" s="24" t="inlineStr">
        <is>
          <t>A</t>
        </is>
      </c>
      <c r="J1138" s="24" t="inlineStr">
        <is>
          <t>E1-Sheffiel-Lincoln</t>
        </is>
      </c>
      <c r="K1138" s="24" t="n">
        <v>8</v>
      </c>
      <c r="L1138" s="11">
        <f>IF(INDEX(Matches!$X:$X,AA1138)=0,"",IF(I1138="H",INDEX(Matches!$H:$H,AA1138),INDEX(Matches!$I:$I,AA1138)))</f>
        <v/>
      </c>
      <c r="M1138" s="11">
        <f>IF(INDEX(Matches!$X:$X,AA1138)=0,"",IF(I1138="H",INDEX(Matches!$I:$I,AA1138),INDEX(Matches!$H:$H,AA1138)))</f>
        <v/>
      </c>
      <c r="N1138" s="11">
        <f>IF(L1138="","",IF(L1138&gt;M1138,"W",IF(L1138=M1138,"D","L")))</f>
        <v/>
      </c>
      <c r="O1138" s="11">
        <f>IF(L1138="","",IF(L1138&gt;M1138,3,IF(L1138=M1138,1,0)))</f>
        <v/>
      </c>
      <c r="P1138" s="31">
        <f>IF(I1138="H",INDEX(Matches!$L:$L,AA1138),INDEX(Matches!$N:$N,AA1138))</f>
        <v/>
      </c>
      <c r="Q1138" s="31">
        <f>INDEX(Matches!$M:$M,AA1138)</f>
        <v/>
      </c>
      <c r="R1138" s="31">
        <f>IF(I1138="H",INDEX(Matches!$N:$N,AA1138),INDEX(Matches!$L:$L,AA1138))</f>
        <v/>
      </c>
      <c r="S1138" s="33">
        <f>IF(I1138="H",INDEX(Matches!$O:$O,AA1138),INDEX(Matches!$P:$P,AA1138))</f>
        <v/>
      </c>
      <c r="T1138" s="33">
        <f>IF(INDEX(Matches!$J:$J,AA1138)="","",IF(I1138="H",INDEX(Matches!$J:$J,AA1138),INDEX(Matches!$K:$K,AA1138)))</f>
        <v/>
      </c>
      <c r="U1138" s="33">
        <f>IF(INDEX(Matches!$K:$K,AA1138)="","",IF(I1138="H",INDEX(Matches!$K:$K,AA1138),INDEX(Matches!$J:$J,AA1138)))</f>
        <v/>
      </c>
      <c r="V1138" s="30">
        <f>IF(T1138="","",T1138-U1138)</f>
        <v/>
      </c>
      <c r="W1138" s="33">
        <f>IF(I1138="H",INDEX(Matches!$T:$T,AA1138),INDEX(Matches!$U:$U,AA1138))</f>
        <v/>
      </c>
      <c r="X1138" s="11">
        <f>INDEX(Matches!$X:$X,AA1138)</f>
        <v/>
      </c>
      <c r="Y1138" s="30">
        <f>IF(O1138="","",O1138-S1138)</f>
        <v/>
      </c>
      <c r="Z1138" s="30">
        <f>IF(W1138="","",W1138-S1138)</f>
        <v/>
      </c>
      <c r="AA1138" s="24">
        <f>MATCH(J1138,Matches!$A:$A,0)</f>
        <v/>
      </c>
      <c r="AB1138" s="33" t="n"/>
      <c r="AC1138" s="33" t="n"/>
      <c r="AD1138" s="24" t="n"/>
      <c r="AE1138" s="24" t="n">
        <v>3</v>
      </c>
      <c r="AF1138" s="33" t="n"/>
      <c r="AG1138" s="33" t="n"/>
    </row>
    <row r="1139">
      <c r="A1139" s="24" t="inlineStr">
        <is>
          <t>Lincoln|10</t>
        </is>
      </c>
      <c r="B1139" s="24" t="inlineStr">
        <is>
          <t>E1</t>
        </is>
      </c>
      <c r="C1139" s="24" t="inlineStr">
        <is>
          <t>Championship</t>
        </is>
      </c>
      <c r="D1139" s="24" t="inlineStr">
        <is>
          <t>Lincoln</t>
        </is>
      </c>
      <c r="E1139" s="24" t="n">
        <v>10</v>
      </c>
      <c r="F1139" s="24" t="n">
        <v>3</v>
      </c>
      <c r="G1139" s="29" t="n">
        <v>46309.83333333334</v>
      </c>
      <c r="H1139" s="24" t="inlineStr">
        <is>
          <t>West Ham</t>
        </is>
      </c>
      <c r="I1139" s="24" t="inlineStr">
        <is>
          <t>H</t>
        </is>
      </c>
      <c r="J1139" s="24" t="inlineStr">
        <is>
          <t>E1-Lincoln-WestHam</t>
        </is>
      </c>
      <c r="K1139" s="24" t="n">
        <v>1</v>
      </c>
      <c r="L1139" s="11">
        <f>IF(INDEX(Matches!$X:$X,AA1139)=0,"",IF(I1139="H",INDEX(Matches!$H:$H,AA1139),INDEX(Matches!$I:$I,AA1139)))</f>
        <v/>
      </c>
      <c r="M1139" s="11">
        <f>IF(INDEX(Matches!$X:$X,AA1139)=0,"",IF(I1139="H",INDEX(Matches!$I:$I,AA1139),INDEX(Matches!$H:$H,AA1139)))</f>
        <v/>
      </c>
      <c r="N1139" s="11">
        <f>IF(L1139="","",IF(L1139&gt;M1139,"W",IF(L1139=M1139,"D","L")))</f>
        <v/>
      </c>
      <c r="O1139" s="11">
        <f>IF(L1139="","",IF(L1139&gt;M1139,3,IF(L1139=M1139,1,0)))</f>
        <v/>
      </c>
      <c r="P1139" s="31">
        <f>IF(I1139="H",INDEX(Matches!$L:$L,AA1139),INDEX(Matches!$N:$N,AA1139))</f>
        <v/>
      </c>
      <c r="Q1139" s="31">
        <f>INDEX(Matches!$M:$M,AA1139)</f>
        <v/>
      </c>
      <c r="R1139" s="31">
        <f>IF(I1139="H",INDEX(Matches!$N:$N,AA1139),INDEX(Matches!$L:$L,AA1139))</f>
        <v/>
      </c>
      <c r="S1139" s="33">
        <f>IF(I1139="H",INDEX(Matches!$O:$O,AA1139),INDEX(Matches!$P:$P,AA1139))</f>
        <v/>
      </c>
      <c r="T1139" s="33">
        <f>IF(INDEX(Matches!$J:$J,AA1139)="","",IF(I1139="H",INDEX(Matches!$J:$J,AA1139),INDEX(Matches!$K:$K,AA1139)))</f>
        <v/>
      </c>
      <c r="U1139" s="33">
        <f>IF(INDEX(Matches!$K:$K,AA1139)="","",IF(I1139="H",INDEX(Matches!$K:$K,AA1139),INDEX(Matches!$J:$J,AA1139)))</f>
        <v/>
      </c>
      <c r="V1139" s="30">
        <f>IF(T1139="","",T1139-U1139)</f>
        <v/>
      </c>
      <c r="W1139" s="33">
        <f>IF(I1139="H",INDEX(Matches!$T:$T,AA1139),INDEX(Matches!$U:$U,AA1139))</f>
        <v/>
      </c>
      <c r="X1139" s="11">
        <f>INDEX(Matches!$X:$X,AA1139)</f>
        <v/>
      </c>
      <c r="Y1139" s="30">
        <f>IF(O1139="","",O1139-S1139)</f>
        <v/>
      </c>
      <c r="Z1139" s="30">
        <f>IF(W1139="","",W1139-S1139)</f>
        <v/>
      </c>
      <c r="AA1139" s="24">
        <f>MATCH(J1139,Matches!$A:$A,0)</f>
        <v/>
      </c>
      <c r="AB1139" s="33" t="n"/>
      <c r="AC1139" s="33" t="n"/>
      <c r="AD1139" s="24" t="n"/>
      <c r="AE1139" s="24" t="n">
        <v>3</v>
      </c>
      <c r="AF1139" s="33" t="n"/>
      <c r="AG1139" s="33" t="n"/>
    </row>
    <row r="1140">
      <c r="A1140" s="24" t="inlineStr">
        <is>
          <t>Lincoln|11</t>
        </is>
      </c>
      <c r="B1140" s="24" t="inlineStr">
        <is>
          <t>E1</t>
        </is>
      </c>
      <c r="C1140" s="24" t="inlineStr">
        <is>
          <t>Championship</t>
        </is>
      </c>
      <c r="D1140" s="24" t="inlineStr">
        <is>
          <t>Lincoln</t>
        </is>
      </c>
      <c r="E1140" s="24" t="n">
        <v>11</v>
      </c>
      <c r="F1140" s="24" t="n">
        <v>3</v>
      </c>
      <c r="G1140" s="29" t="n">
        <v>46312.52083333334</v>
      </c>
      <c r="H1140" s="24" t="inlineStr">
        <is>
          <t>Millwall</t>
        </is>
      </c>
      <c r="I1140" s="24" t="inlineStr">
        <is>
          <t>A</t>
        </is>
      </c>
      <c r="J1140" s="24" t="inlineStr">
        <is>
          <t>E1-Millwall-Lincoln</t>
        </is>
      </c>
      <c r="K1140" s="24" t="n">
        <v>10</v>
      </c>
      <c r="L1140" s="11">
        <f>IF(INDEX(Matches!$X:$X,AA1140)=0,"",IF(I1140="H",INDEX(Matches!$H:$H,AA1140),INDEX(Matches!$I:$I,AA1140)))</f>
        <v/>
      </c>
      <c r="M1140" s="11">
        <f>IF(INDEX(Matches!$X:$X,AA1140)=0,"",IF(I1140="H",INDEX(Matches!$I:$I,AA1140),INDEX(Matches!$H:$H,AA1140)))</f>
        <v/>
      </c>
      <c r="N1140" s="11">
        <f>IF(L1140="","",IF(L1140&gt;M1140,"W",IF(L1140=M1140,"D","L")))</f>
        <v/>
      </c>
      <c r="O1140" s="11">
        <f>IF(L1140="","",IF(L1140&gt;M1140,3,IF(L1140=M1140,1,0)))</f>
        <v/>
      </c>
      <c r="P1140" s="31">
        <f>IF(I1140="H",INDEX(Matches!$L:$L,AA1140),INDEX(Matches!$N:$N,AA1140))</f>
        <v/>
      </c>
      <c r="Q1140" s="31">
        <f>INDEX(Matches!$M:$M,AA1140)</f>
        <v/>
      </c>
      <c r="R1140" s="31">
        <f>IF(I1140="H",INDEX(Matches!$N:$N,AA1140),INDEX(Matches!$L:$L,AA1140))</f>
        <v/>
      </c>
      <c r="S1140" s="33">
        <f>IF(I1140="H",INDEX(Matches!$O:$O,AA1140),INDEX(Matches!$P:$P,AA1140))</f>
        <v/>
      </c>
      <c r="T1140" s="33">
        <f>IF(INDEX(Matches!$J:$J,AA1140)="","",IF(I1140="H",INDEX(Matches!$J:$J,AA1140),INDEX(Matches!$K:$K,AA1140)))</f>
        <v/>
      </c>
      <c r="U1140" s="33">
        <f>IF(INDEX(Matches!$K:$K,AA1140)="","",IF(I1140="H",INDEX(Matches!$K:$K,AA1140),INDEX(Matches!$J:$J,AA1140)))</f>
        <v/>
      </c>
      <c r="V1140" s="30">
        <f>IF(T1140="","",T1140-U1140)</f>
        <v/>
      </c>
      <c r="W1140" s="33">
        <f>IF(I1140="H",INDEX(Matches!$T:$T,AA1140),INDEX(Matches!$U:$U,AA1140))</f>
        <v/>
      </c>
      <c r="X1140" s="11">
        <f>INDEX(Matches!$X:$X,AA1140)</f>
        <v/>
      </c>
      <c r="Y1140" s="30">
        <f>IF(O1140="","",O1140-S1140)</f>
        <v/>
      </c>
      <c r="Z1140" s="30">
        <f>IF(W1140="","",W1140-S1140)</f>
        <v/>
      </c>
      <c r="AA1140" s="24">
        <f>MATCH(J1140,Matches!$A:$A,0)</f>
        <v/>
      </c>
      <c r="AB1140" s="33" t="n"/>
      <c r="AC1140" s="33" t="n"/>
      <c r="AD1140" s="24" t="n"/>
      <c r="AE1140" s="24" t="n">
        <v>3</v>
      </c>
      <c r="AF1140" s="33" t="n"/>
      <c r="AG1140" s="33" t="n"/>
    </row>
    <row r="1141">
      <c r="A1141" s="24" t="inlineStr">
        <is>
          <t>Lincoln|12</t>
        </is>
      </c>
      <c r="B1141" s="24" t="inlineStr">
        <is>
          <t>E1</t>
        </is>
      </c>
      <c r="C1141" s="24" t="inlineStr">
        <is>
          <t>Championship</t>
        </is>
      </c>
      <c r="D1141" s="24" t="inlineStr">
        <is>
          <t>Lincoln</t>
        </is>
      </c>
      <c r="E1141" s="24" t="n">
        <v>12</v>
      </c>
      <c r="F1141" s="24" t="n">
        <v>3</v>
      </c>
      <c r="G1141" s="29" t="n">
        <v>46319.625</v>
      </c>
      <c r="H1141" s="24" t="inlineStr">
        <is>
          <t>Burnley</t>
        </is>
      </c>
      <c r="I1141" s="24" t="inlineStr">
        <is>
          <t>H</t>
        </is>
      </c>
      <c r="J1141" s="24" t="inlineStr">
        <is>
          <t>E1-Lincoln-Burnley</t>
        </is>
      </c>
      <c r="K1141" s="24" t="n">
        <v>4</v>
      </c>
      <c r="L1141" s="11">
        <f>IF(INDEX(Matches!$X:$X,AA1141)=0,"",IF(I1141="H",INDEX(Matches!$H:$H,AA1141),INDEX(Matches!$I:$I,AA1141)))</f>
        <v/>
      </c>
      <c r="M1141" s="11">
        <f>IF(INDEX(Matches!$X:$X,AA1141)=0,"",IF(I1141="H",INDEX(Matches!$I:$I,AA1141),INDEX(Matches!$H:$H,AA1141)))</f>
        <v/>
      </c>
      <c r="N1141" s="11">
        <f>IF(L1141="","",IF(L1141&gt;M1141,"W",IF(L1141=M1141,"D","L")))</f>
        <v/>
      </c>
      <c r="O1141" s="11">
        <f>IF(L1141="","",IF(L1141&gt;M1141,3,IF(L1141=M1141,1,0)))</f>
        <v/>
      </c>
      <c r="P1141" s="31">
        <f>IF(I1141="H",INDEX(Matches!$L:$L,AA1141),INDEX(Matches!$N:$N,AA1141))</f>
        <v/>
      </c>
      <c r="Q1141" s="31">
        <f>INDEX(Matches!$M:$M,AA1141)</f>
        <v/>
      </c>
      <c r="R1141" s="31">
        <f>IF(I1141="H",INDEX(Matches!$N:$N,AA1141),INDEX(Matches!$L:$L,AA1141))</f>
        <v/>
      </c>
      <c r="S1141" s="33">
        <f>IF(I1141="H",INDEX(Matches!$O:$O,AA1141),INDEX(Matches!$P:$P,AA1141))</f>
        <v/>
      </c>
      <c r="T1141" s="33">
        <f>IF(INDEX(Matches!$J:$J,AA1141)="","",IF(I1141="H",INDEX(Matches!$J:$J,AA1141),INDEX(Matches!$K:$K,AA1141)))</f>
        <v/>
      </c>
      <c r="U1141" s="33">
        <f>IF(INDEX(Matches!$K:$K,AA1141)="","",IF(I1141="H",INDEX(Matches!$K:$K,AA1141),INDEX(Matches!$J:$J,AA1141)))</f>
        <v/>
      </c>
      <c r="V1141" s="30">
        <f>IF(T1141="","",T1141-U1141)</f>
        <v/>
      </c>
      <c r="W1141" s="33">
        <f>IF(I1141="H",INDEX(Matches!$T:$T,AA1141),INDEX(Matches!$U:$U,AA1141))</f>
        <v/>
      </c>
      <c r="X1141" s="11">
        <f>INDEX(Matches!$X:$X,AA1141)</f>
        <v/>
      </c>
      <c r="Y1141" s="30">
        <f>IF(O1141="","",O1141-S1141)</f>
        <v/>
      </c>
      <c r="Z1141" s="30">
        <f>IF(W1141="","",W1141-S1141)</f>
        <v/>
      </c>
      <c r="AA1141" s="24">
        <f>MATCH(J1141,Matches!$A:$A,0)</f>
        <v/>
      </c>
      <c r="AB1141" s="33" t="n"/>
      <c r="AC1141" s="33" t="n">
        <v>1.112356392382823</v>
      </c>
      <c r="AD1141" s="24" t="n"/>
      <c r="AE1141" s="24" t="n">
        <v>3</v>
      </c>
      <c r="AF1141" s="33" t="n"/>
      <c r="AG1141" s="33" t="n"/>
    </row>
    <row r="1142">
      <c r="A1142" s="24" t="inlineStr">
        <is>
          <t>Lincoln|13</t>
        </is>
      </c>
      <c r="B1142" s="24" t="inlineStr">
        <is>
          <t>E1</t>
        </is>
      </c>
      <c r="C1142" s="24" t="inlineStr">
        <is>
          <t>Championship</t>
        </is>
      </c>
      <c r="D1142" s="24" t="inlineStr">
        <is>
          <t>Lincoln</t>
        </is>
      </c>
      <c r="E1142" s="24" t="n">
        <v>13</v>
      </c>
      <c r="F1142" s="24" t="n">
        <v>4</v>
      </c>
      <c r="G1142" s="29" t="n">
        <v>46326.52083333334</v>
      </c>
      <c r="H1142" s="24" t="inlineStr">
        <is>
          <t>Birmingham</t>
        </is>
      </c>
      <c r="I1142" s="24" t="inlineStr">
        <is>
          <t>H</t>
        </is>
      </c>
      <c r="J1142" s="24" t="inlineStr">
        <is>
          <t>E1-Lincoln-Birmingh</t>
        </is>
      </c>
      <c r="K1142" s="24" t="n">
        <v>6</v>
      </c>
      <c r="L1142" s="11">
        <f>IF(INDEX(Matches!$X:$X,AA1142)=0,"",IF(I1142="H",INDEX(Matches!$H:$H,AA1142),INDEX(Matches!$I:$I,AA1142)))</f>
        <v/>
      </c>
      <c r="M1142" s="11">
        <f>IF(INDEX(Matches!$X:$X,AA1142)=0,"",IF(I1142="H",INDEX(Matches!$I:$I,AA1142),INDEX(Matches!$H:$H,AA1142)))</f>
        <v/>
      </c>
      <c r="N1142" s="11">
        <f>IF(L1142="","",IF(L1142&gt;M1142,"W",IF(L1142=M1142,"D","L")))</f>
        <v/>
      </c>
      <c r="O1142" s="11">
        <f>IF(L1142="","",IF(L1142&gt;M1142,3,IF(L1142=M1142,1,0)))</f>
        <v/>
      </c>
      <c r="P1142" s="31">
        <f>IF(I1142="H",INDEX(Matches!$L:$L,AA1142),INDEX(Matches!$N:$N,AA1142))</f>
        <v/>
      </c>
      <c r="Q1142" s="31">
        <f>INDEX(Matches!$M:$M,AA1142)</f>
        <v/>
      </c>
      <c r="R1142" s="31">
        <f>IF(I1142="H",INDEX(Matches!$N:$N,AA1142),INDEX(Matches!$L:$L,AA1142))</f>
        <v/>
      </c>
      <c r="S1142" s="33">
        <f>IF(I1142="H",INDEX(Matches!$O:$O,AA1142),INDEX(Matches!$P:$P,AA1142))</f>
        <v/>
      </c>
      <c r="T1142" s="33">
        <f>IF(INDEX(Matches!$J:$J,AA1142)="","",IF(I1142="H",INDEX(Matches!$J:$J,AA1142),INDEX(Matches!$K:$K,AA1142)))</f>
        <v/>
      </c>
      <c r="U1142" s="33">
        <f>IF(INDEX(Matches!$K:$K,AA1142)="","",IF(I1142="H",INDEX(Matches!$K:$K,AA1142),INDEX(Matches!$J:$J,AA1142)))</f>
        <v/>
      </c>
      <c r="V1142" s="30">
        <f>IF(T1142="","",T1142-U1142)</f>
        <v/>
      </c>
      <c r="W1142" s="33">
        <f>IF(I1142="H",INDEX(Matches!$T:$T,AA1142),INDEX(Matches!$U:$U,AA1142))</f>
        <v/>
      </c>
      <c r="X1142" s="11">
        <f>INDEX(Matches!$X:$X,AA1142)</f>
        <v/>
      </c>
      <c r="Y1142" s="30">
        <f>IF(O1142="","",O1142-S1142)</f>
        <v/>
      </c>
      <c r="Z1142" s="30">
        <f>IF(W1142="","",W1142-S1142)</f>
        <v/>
      </c>
      <c r="AA1142" s="24">
        <f>MATCH(J1142,Matches!$A:$A,0)</f>
        <v/>
      </c>
      <c r="AB1142" s="33" t="n"/>
      <c r="AC1142" s="33" t="n">
        <v>1.080733660793704</v>
      </c>
      <c r="AD1142" s="24" t="n"/>
      <c r="AE1142" s="24" t="n">
        <v>4</v>
      </c>
      <c r="AF1142" s="33" t="n"/>
      <c r="AG1142" s="33" t="n"/>
    </row>
    <row r="1143">
      <c r="A1143" s="24" t="inlineStr">
        <is>
          <t>Lincoln|14</t>
        </is>
      </c>
      <c r="B1143" s="24" t="inlineStr">
        <is>
          <t>E1</t>
        </is>
      </c>
      <c r="C1143" s="24" t="inlineStr">
        <is>
          <t>Championship</t>
        </is>
      </c>
      <c r="D1143" s="24" t="inlineStr">
        <is>
          <t>Lincoln</t>
        </is>
      </c>
      <c r="E1143" s="24" t="n">
        <v>14</v>
      </c>
      <c r="F1143" s="24" t="n">
        <v>4</v>
      </c>
      <c r="G1143" s="29" t="n">
        <v>46329.82291666666</v>
      </c>
      <c r="H1143" s="24" t="inlineStr">
        <is>
          <t>Watford</t>
        </is>
      </c>
      <c r="I1143" s="24" t="inlineStr">
        <is>
          <t>A</t>
        </is>
      </c>
      <c r="J1143" s="24" t="inlineStr">
        <is>
          <t>E1-Watford-Lincoln</t>
        </is>
      </c>
      <c r="K1143" s="24" t="n">
        <v>16</v>
      </c>
      <c r="L1143" s="11">
        <f>IF(INDEX(Matches!$X:$X,AA1143)=0,"",IF(I1143="H",INDEX(Matches!$H:$H,AA1143),INDEX(Matches!$I:$I,AA1143)))</f>
        <v/>
      </c>
      <c r="M1143" s="11">
        <f>IF(INDEX(Matches!$X:$X,AA1143)=0,"",IF(I1143="H",INDEX(Matches!$I:$I,AA1143),INDEX(Matches!$H:$H,AA1143)))</f>
        <v/>
      </c>
      <c r="N1143" s="11">
        <f>IF(L1143="","",IF(L1143&gt;M1143,"W",IF(L1143=M1143,"D","L")))</f>
        <v/>
      </c>
      <c r="O1143" s="11">
        <f>IF(L1143="","",IF(L1143&gt;M1143,3,IF(L1143=M1143,1,0)))</f>
        <v/>
      </c>
      <c r="P1143" s="31">
        <f>IF(I1143="H",INDEX(Matches!$L:$L,AA1143),INDEX(Matches!$N:$N,AA1143))</f>
        <v/>
      </c>
      <c r="Q1143" s="31">
        <f>INDEX(Matches!$M:$M,AA1143)</f>
        <v/>
      </c>
      <c r="R1143" s="31">
        <f>IF(I1143="H",INDEX(Matches!$N:$N,AA1143),INDEX(Matches!$L:$L,AA1143))</f>
        <v/>
      </c>
      <c r="S1143" s="33">
        <f>IF(I1143="H",INDEX(Matches!$O:$O,AA1143),INDEX(Matches!$P:$P,AA1143))</f>
        <v/>
      </c>
      <c r="T1143" s="33">
        <f>IF(INDEX(Matches!$J:$J,AA1143)="","",IF(I1143="H",INDEX(Matches!$J:$J,AA1143),INDEX(Matches!$K:$K,AA1143)))</f>
        <v/>
      </c>
      <c r="U1143" s="33">
        <f>IF(INDEX(Matches!$K:$K,AA1143)="","",IF(I1143="H",INDEX(Matches!$K:$K,AA1143),INDEX(Matches!$J:$J,AA1143)))</f>
        <v/>
      </c>
      <c r="V1143" s="30">
        <f>IF(T1143="","",T1143-U1143)</f>
        <v/>
      </c>
      <c r="W1143" s="33">
        <f>IF(I1143="H",INDEX(Matches!$T:$T,AA1143),INDEX(Matches!$U:$U,AA1143))</f>
        <v/>
      </c>
      <c r="X1143" s="11">
        <f>INDEX(Matches!$X:$X,AA1143)</f>
        <v/>
      </c>
      <c r="Y1143" s="30">
        <f>IF(O1143="","",O1143-S1143)</f>
        <v/>
      </c>
      <c r="Z1143" s="30">
        <f>IF(W1143="","",W1143-S1143)</f>
        <v/>
      </c>
      <c r="AA1143" s="24">
        <f>MATCH(J1143,Matches!$A:$A,0)</f>
        <v/>
      </c>
      <c r="AB1143" s="33" t="n"/>
      <c r="AC1143" s="33" t="n">
        <v>1.030882872990612</v>
      </c>
      <c r="AD1143" s="24" t="n"/>
      <c r="AE1143" s="24" t="n">
        <v>4</v>
      </c>
      <c r="AF1143" s="33" t="n"/>
      <c r="AG1143" s="33" t="n"/>
    </row>
    <row r="1144">
      <c r="A1144" s="24" t="inlineStr">
        <is>
          <t>Lincoln|15</t>
        </is>
      </c>
      <c r="B1144" s="24" t="inlineStr">
        <is>
          <t>E1</t>
        </is>
      </c>
      <c r="C1144" s="24" t="inlineStr">
        <is>
          <t>Championship</t>
        </is>
      </c>
      <c r="D1144" s="24" t="inlineStr">
        <is>
          <t>Lincoln</t>
        </is>
      </c>
      <c r="E1144" s="24" t="n">
        <v>15</v>
      </c>
      <c r="F1144" s="24" t="n">
        <v>4</v>
      </c>
      <c r="G1144" s="29" t="n">
        <v>46333.625</v>
      </c>
      <c r="H1144" s="24" t="inlineStr">
        <is>
          <t>QPR</t>
        </is>
      </c>
      <c r="I1144" s="24" t="inlineStr">
        <is>
          <t>A</t>
        </is>
      </c>
      <c r="J1144" s="24" t="inlineStr">
        <is>
          <t>E1-QPR-Lincoln</t>
        </is>
      </c>
      <c r="K1144" s="24" t="n">
        <v>17</v>
      </c>
      <c r="L1144" s="11">
        <f>IF(INDEX(Matches!$X:$X,AA1144)=0,"",IF(I1144="H",INDEX(Matches!$H:$H,AA1144),INDEX(Matches!$I:$I,AA1144)))</f>
        <v/>
      </c>
      <c r="M1144" s="11">
        <f>IF(INDEX(Matches!$X:$X,AA1144)=0,"",IF(I1144="H",INDEX(Matches!$I:$I,AA1144),INDEX(Matches!$H:$H,AA1144)))</f>
        <v/>
      </c>
      <c r="N1144" s="11">
        <f>IF(L1144="","",IF(L1144&gt;M1144,"W",IF(L1144=M1144,"D","L")))</f>
        <v/>
      </c>
      <c r="O1144" s="11">
        <f>IF(L1144="","",IF(L1144&gt;M1144,3,IF(L1144=M1144,1,0)))</f>
        <v/>
      </c>
      <c r="P1144" s="31">
        <f>IF(I1144="H",INDEX(Matches!$L:$L,AA1144),INDEX(Matches!$N:$N,AA1144))</f>
        <v/>
      </c>
      <c r="Q1144" s="31">
        <f>INDEX(Matches!$M:$M,AA1144)</f>
        <v/>
      </c>
      <c r="R1144" s="31">
        <f>IF(I1144="H",INDEX(Matches!$N:$N,AA1144),INDEX(Matches!$L:$L,AA1144))</f>
        <v/>
      </c>
      <c r="S1144" s="33">
        <f>IF(I1144="H",INDEX(Matches!$O:$O,AA1144),INDEX(Matches!$P:$P,AA1144))</f>
        <v/>
      </c>
      <c r="T1144" s="33">
        <f>IF(INDEX(Matches!$J:$J,AA1144)="","",IF(I1144="H",INDEX(Matches!$J:$J,AA1144),INDEX(Matches!$K:$K,AA1144)))</f>
        <v/>
      </c>
      <c r="U1144" s="33">
        <f>IF(INDEX(Matches!$K:$K,AA1144)="","",IF(I1144="H",INDEX(Matches!$K:$K,AA1144),INDEX(Matches!$J:$J,AA1144)))</f>
        <v/>
      </c>
      <c r="V1144" s="30">
        <f>IF(T1144="","",T1144-U1144)</f>
        <v/>
      </c>
      <c r="W1144" s="33">
        <f>IF(I1144="H",INDEX(Matches!$T:$T,AA1144),INDEX(Matches!$U:$U,AA1144))</f>
        <v/>
      </c>
      <c r="X1144" s="11">
        <f>INDEX(Matches!$X:$X,AA1144)</f>
        <v/>
      </c>
      <c r="Y1144" s="30">
        <f>IF(O1144="","",O1144-S1144)</f>
        <v/>
      </c>
      <c r="Z1144" s="30">
        <f>IF(W1144="","",W1144-S1144)</f>
        <v/>
      </c>
      <c r="AA1144" s="24">
        <f>MATCH(J1144,Matches!$A:$A,0)</f>
        <v/>
      </c>
      <c r="AB1144" s="33" t="n"/>
      <c r="AC1144" s="33" t="n">
        <v>0.9518520762688434</v>
      </c>
      <c r="AD1144" s="24" t="n"/>
      <c r="AE1144" s="24" t="n">
        <v>4</v>
      </c>
      <c r="AF1144" s="33" t="n"/>
      <c r="AG1144" s="33" t="n"/>
    </row>
    <row r="1145">
      <c r="A1145" s="24" t="inlineStr">
        <is>
          <t>Lincoln|16</t>
        </is>
      </c>
      <c r="B1145" s="24" t="inlineStr">
        <is>
          <t>E1</t>
        </is>
      </c>
      <c r="C1145" s="24" t="inlineStr">
        <is>
          <t>Championship</t>
        </is>
      </c>
      <c r="D1145" s="24" t="inlineStr">
        <is>
          <t>Lincoln</t>
        </is>
      </c>
      <c r="E1145" s="24" t="n">
        <v>16</v>
      </c>
      <c r="F1145" s="24" t="n">
        <v>4</v>
      </c>
      <c r="G1145" s="29" t="n">
        <v>46347.625</v>
      </c>
      <c r="H1145" s="24" t="inlineStr">
        <is>
          <t>Wrexham</t>
        </is>
      </c>
      <c r="I1145" s="24" t="inlineStr">
        <is>
          <t>H</t>
        </is>
      </c>
      <c r="J1145" s="24" t="inlineStr">
        <is>
          <t>E1-Lincoln-Wrexham</t>
        </is>
      </c>
      <c r="K1145" s="24" t="n">
        <v>9</v>
      </c>
      <c r="L1145" s="11">
        <f>IF(INDEX(Matches!$X:$X,AA1145)=0,"",IF(I1145="H",INDEX(Matches!$H:$H,AA1145),INDEX(Matches!$I:$I,AA1145)))</f>
        <v/>
      </c>
      <c r="M1145" s="11">
        <f>IF(INDEX(Matches!$X:$X,AA1145)=0,"",IF(I1145="H",INDEX(Matches!$I:$I,AA1145),INDEX(Matches!$H:$H,AA1145)))</f>
        <v/>
      </c>
      <c r="N1145" s="11">
        <f>IF(L1145="","",IF(L1145&gt;M1145,"W",IF(L1145=M1145,"D","L")))</f>
        <v/>
      </c>
      <c r="O1145" s="11">
        <f>IF(L1145="","",IF(L1145&gt;M1145,3,IF(L1145=M1145,1,0)))</f>
        <v/>
      </c>
      <c r="P1145" s="31">
        <f>IF(I1145="H",INDEX(Matches!$L:$L,AA1145),INDEX(Matches!$N:$N,AA1145))</f>
        <v/>
      </c>
      <c r="Q1145" s="31">
        <f>INDEX(Matches!$M:$M,AA1145)</f>
        <v/>
      </c>
      <c r="R1145" s="31">
        <f>IF(I1145="H",INDEX(Matches!$N:$N,AA1145),INDEX(Matches!$L:$L,AA1145))</f>
        <v/>
      </c>
      <c r="S1145" s="33">
        <f>IF(I1145="H",INDEX(Matches!$O:$O,AA1145),INDEX(Matches!$P:$P,AA1145))</f>
        <v/>
      </c>
      <c r="T1145" s="33">
        <f>IF(INDEX(Matches!$J:$J,AA1145)="","",IF(I1145="H",INDEX(Matches!$J:$J,AA1145),INDEX(Matches!$K:$K,AA1145)))</f>
        <v/>
      </c>
      <c r="U1145" s="33">
        <f>IF(INDEX(Matches!$K:$K,AA1145)="","",IF(I1145="H",INDEX(Matches!$K:$K,AA1145),INDEX(Matches!$J:$J,AA1145)))</f>
        <v/>
      </c>
      <c r="V1145" s="30">
        <f>IF(T1145="","",T1145-U1145)</f>
        <v/>
      </c>
      <c r="W1145" s="33">
        <f>IF(I1145="H",INDEX(Matches!$T:$T,AA1145),INDEX(Matches!$U:$U,AA1145))</f>
        <v/>
      </c>
      <c r="X1145" s="11">
        <f>INDEX(Matches!$X:$X,AA1145)</f>
        <v/>
      </c>
      <c r="Y1145" s="30">
        <f>IF(O1145="","",O1145-S1145)</f>
        <v/>
      </c>
      <c r="Z1145" s="30">
        <f>IF(W1145="","",W1145-S1145)</f>
        <v/>
      </c>
      <c r="AA1145" s="24">
        <f>MATCH(J1145,Matches!$A:$A,0)</f>
        <v/>
      </c>
      <c r="AB1145" s="33" t="n"/>
      <c r="AC1145" s="33" t="n">
        <v>1.157614444216176</v>
      </c>
      <c r="AD1145" s="24" t="n"/>
      <c r="AE1145" s="24" t="n">
        <v>4</v>
      </c>
      <c r="AF1145" s="33" t="n"/>
      <c r="AG1145" s="33" t="n"/>
    </row>
    <row r="1146">
      <c r="A1146" s="24" t="inlineStr">
        <is>
          <t>Lincoln|17</t>
        </is>
      </c>
      <c r="B1146" s="24" t="inlineStr">
        <is>
          <t>E1</t>
        </is>
      </c>
      <c r="C1146" s="24" t="inlineStr">
        <is>
          <t>Championship</t>
        </is>
      </c>
      <c r="D1146" s="24" t="inlineStr">
        <is>
          <t>Lincoln</t>
        </is>
      </c>
      <c r="E1146" s="24" t="n">
        <v>17</v>
      </c>
      <c r="F1146" s="24" t="n">
        <v>5</v>
      </c>
      <c r="G1146" s="29" t="n">
        <v>46350.82291666666</v>
      </c>
      <c r="H1146" s="24" t="inlineStr">
        <is>
          <t>Charlton</t>
        </is>
      </c>
      <c r="I1146" s="24" t="inlineStr">
        <is>
          <t>A</t>
        </is>
      </c>
      <c r="J1146" s="24" t="inlineStr">
        <is>
          <t>E1-Charlton-Lincoln</t>
        </is>
      </c>
      <c r="K1146" s="24" t="n">
        <v>23</v>
      </c>
      <c r="L1146" s="11">
        <f>IF(INDEX(Matches!$X:$X,AA1146)=0,"",IF(I1146="H",INDEX(Matches!$H:$H,AA1146),INDEX(Matches!$I:$I,AA1146)))</f>
        <v/>
      </c>
      <c r="M1146" s="11">
        <f>IF(INDEX(Matches!$X:$X,AA1146)=0,"",IF(I1146="H",INDEX(Matches!$I:$I,AA1146),INDEX(Matches!$H:$H,AA1146)))</f>
        <v/>
      </c>
      <c r="N1146" s="11">
        <f>IF(L1146="","",IF(L1146&gt;M1146,"W",IF(L1146=M1146,"D","L")))</f>
        <v/>
      </c>
      <c r="O1146" s="11">
        <f>IF(L1146="","",IF(L1146&gt;M1146,3,IF(L1146=M1146,1,0)))</f>
        <v/>
      </c>
      <c r="P1146" s="31">
        <f>IF(I1146="H",INDEX(Matches!$L:$L,AA1146),INDEX(Matches!$N:$N,AA1146))</f>
        <v/>
      </c>
      <c r="Q1146" s="31">
        <f>INDEX(Matches!$M:$M,AA1146)</f>
        <v/>
      </c>
      <c r="R1146" s="31">
        <f>IF(I1146="H",INDEX(Matches!$N:$N,AA1146),INDEX(Matches!$L:$L,AA1146))</f>
        <v/>
      </c>
      <c r="S1146" s="33">
        <f>IF(I1146="H",INDEX(Matches!$O:$O,AA1146),INDEX(Matches!$P:$P,AA1146))</f>
        <v/>
      </c>
      <c r="T1146" s="33">
        <f>IF(INDEX(Matches!$J:$J,AA1146)="","",IF(I1146="H",INDEX(Matches!$J:$J,AA1146),INDEX(Matches!$K:$K,AA1146)))</f>
        <v/>
      </c>
      <c r="U1146" s="33">
        <f>IF(INDEX(Matches!$K:$K,AA1146)="","",IF(I1146="H",INDEX(Matches!$K:$K,AA1146),INDEX(Matches!$J:$J,AA1146)))</f>
        <v/>
      </c>
      <c r="V1146" s="30">
        <f>IF(T1146="","",T1146-U1146)</f>
        <v/>
      </c>
      <c r="W1146" s="33">
        <f>IF(I1146="H",INDEX(Matches!$T:$T,AA1146),INDEX(Matches!$U:$U,AA1146))</f>
        <v/>
      </c>
      <c r="X1146" s="11">
        <f>INDEX(Matches!$X:$X,AA1146)</f>
        <v/>
      </c>
      <c r="Y1146" s="30">
        <f>IF(O1146="","",O1146-S1146)</f>
        <v/>
      </c>
      <c r="Z1146" s="30">
        <f>IF(W1146="","",W1146-S1146)</f>
        <v/>
      </c>
      <c r="AA1146" s="24">
        <f>MATCH(J1146,Matches!$A:$A,0)</f>
        <v/>
      </c>
      <c r="AB1146" s="33" t="n"/>
      <c r="AC1146" s="33" t="n">
        <v>1.154272616690704</v>
      </c>
      <c r="AD1146" s="24" t="n"/>
      <c r="AE1146" s="24" t="n">
        <v>5</v>
      </c>
      <c r="AF1146" s="33" t="n"/>
      <c r="AG1146" s="33" t="n"/>
    </row>
    <row r="1147">
      <c r="A1147" s="24" t="inlineStr">
        <is>
          <t>Lincoln|18</t>
        </is>
      </c>
      <c r="B1147" s="24" t="inlineStr">
        <is>
          <t>E1</t>
        </is>
      </c>
      <c r="C1147" s="24" t="inlineStr">
        <is>
          <t>Championship</t>
        </is>
      </c>
      <c r="D1147" s="24" t="inlineStr">
        <is>
          <t>Lincoln</t>
        </is>
      </c>
      <c r="E1147" s="24" t="n">
        <v>18</v>
      </c>
      <c r="F1147" s="24" t="n">
        <v>5</v>
      </c>
      <c r="G1147" s="29" t="n">
        <v>46354.52083333334</v>
      </c>
      <c r="H1147" s="24" t="inlineStr">
        <is>
          <t>Wolves</t>
        </is>
      </c>
      <c r="I1147" s="24" t="inlineStr">
        <is>
          <t>H</t>
        </is>
      </c>
      <c r="J1147" s="24" t="inlineStr">
        <is>
          <t>E1-Lincoln-Wolves</t>
        </is>
      </c>
      <c r="K1147" s="24" t="n">
        <v>2</v>
      </c>
      <c r="L1147" s="11">
        <f>IF(INDEX(Matches!$X:$X,AA1147)=0,"",IF(I1147="H",INDEX(Matches!$H:$H,AA1147),INDEX(Matches!$I:$I,AA1147)))</f>
        <v/>
      </c>
      <c r="M1147" s="11">
        <f>IF(INDEX(Matches!$X:$X,AA1147)=0,"",IF(I1147="H",INDEX(Matches!$I:$I,AA1147),INDEX(Matches!$H:$H,AA1147)))</f>
        <v/>
      </c>
      <c r="N1147" s="11">
        <f>IF(L1147="","",IF(L1147&gt;M1147,"W",IF(L1147=M1147,"D","L")))</f>
        <v/>
      </c>
      <c r="O1147" s="11">
        <f>IF(L1147="","",IF(L1147&gt;M1147,3,IF(L1147=M1147,1,0)))</f>
        <v/>
      </c>
      <c r="P1147" s="31">
        <f>IF(I1147="H",INDEX(Matches!$L:$L,AA1147),INDEX(Matches!$N:$N,AA1147))</f>
        <v/>
      </c>
      <c r="Q1147" s="31">
        <f>INDEX(Matches!$M:$M,AA1147)</f>
        <v/>
      </c>
      <c r="R1147" s="31">
        <f>IF(I1147="H",INDEX(Matches!$N:$N,AA1147),INDEX(Matches!$L:$L,AA1147))</f>
        <v/>
      </c>
      <c r="S1147" s="33">
        <f>IF(I1147="H",INDEX(Matches!$O:$O,AA1147),INDEX(Matches!$P:$P,AA1147))</f>
        <v/>
      </c>
      <c r="T1147" s="33">
        <f>IF(INDEX(Matches!$J:$J,AA1147)="","",IF(I1147="H",INDEX(Matches!$J:$J,AA1147),INDEX(Matches!$K:$K,AA1147)))</f>
        <v/>
      </c>
      <c r="U1147" s="33">
        <f>IF(INDEX(Matches!$K:$K,AA1147)="","",IF(I1147="H",INDEX(Matches!$K:$K,AA1147),INDEX(Matches!$J:$J,AA1147)))</f>
        <v/>
      </c>
      <c r="V1147" s="30">
        <f>IF(T1147="","",T1147-U1147)</f>
        <v/>
      </c>
      <c r="W1147" s="33">
        <f>IF(I1147="H",INDEX(Matches!$T:$T,AA1147),INDEX(Matches!$U:$U,AA1147))</f>
        <v/>
      </c>
      <c r="X1147" s="11">
        <f>INDEX(Matches!$X:$X,AA1147)</f>
        <v/>
      </c>
      <c r="Y1147" s="30">
        <f>IF(O1147="","",O1147-S1147)</f>
        <v/>
      </c>
      <c r="Z1147" s="30">
        <f>IF(W1147="","",W1147-S1147)</f>
        <v/>
      </c>
      <c r="AA1147" s="24">
        <f>MATCH(J1147,Matches!$A:$A,0)</f>
        <v/>
      </c>
      <c r="AB1147" s="33" t="n"/>
      <c r="AC1147" s="33" t="n">
        <v>0.9363709993732539</v>
      </c>
      <c r="AD1147" s="24" t="n"/>
      <c r="AE1147" s="24" t="n">
        <v>5</v>
      </c>
      <c r="AF1147" s="33" t="n"/>
      <c r="AG1147" s="33" t="n"/>
    </row>
    <row r="1148">
      <c r="A1148" s="24" t="inlineStr">
        <is>
          <t>Lincoln|19</t>
        </is>
      </c>
      <c r="B1148" s="24" t="inlineStr">
        <is>
          <t>E1</t>
        </is>
      </c>
      <c r="C1148" s="24" t="inlineStr">
        <is>
          <t>Championship</t>
        </is>
      </c>
      <c r="D1148" s="24" t="inlineStr">
        <is>
          <t>Lincoln</t>
        </is>
      </c>
      <c r="E1148" s="24" t="n">
        <v>19</v>
      </c>
      <c r="F1148" s="24" t="n">
        <v>5</v>
      </c>
      <c r="G1148" s="29" t="n">
        <v>46361.625</v>
      </c>
      <c r="H1148" s="24" t="inlineStr">
        <is>
          <t>Cardiff</t>
        </is>
      </c>
      <c r="I1148" s="24" t="inlineStr">
        <is>
          <t>A</t>
        </is>
      </c>
      <c r="J1148" s="24" t="inlineStr">
        <is>
          <t>E1-Cardiff-Lincoln</t>
        </is>
      </c>
      <c r="K1148" s="24" t="n">
        <v>21</v>
      </c>
      <c r="L1148" s="11">
        <f>IF(INDEX(Matches!$X:$X,AA1148)=0,"",IF(I1148="H",INDEX(Matches!$H:$H,AA1148),INDEX(Matches!$I:$I,AA1148)))</f>
        <v/>
      </c>
      <c r="M1148" s="11">
        <f>IF(INDEX(Matches!$X:$X,AA1148)=0,"",IF(I1148="H",INDEX(Matches!$I:$I,AA1148),INDEX(Matches!$H:$H,AA1148)))</f>
        <v/>
      </c>
      <c r="N1148" s="11">
        <f>IF(L1148="","",IF(L1148&gt;M1148,"W",IF(L1148=M1148,"D","L")))</f>
        <v/>
      </c>
      <c r="O1148" s="11">
        <f>IF(L1148="","",IF(L1148&gt;M1148,3,IF(L1148=M1148,1,0)))</f>
        <v/>
      </c>
      <c r="P1148" s="31">
        <f>IF(I1148="H",INDEX(Matches!$L:$L,AA1148),INDEX(Matches!$N:$N,AA1148))</f>
        <v/>
      </c>
      <c r="Q1148" s="31">
        <f>INDEX(Matches!$M:$M,AA1148)</f>
        <v/>
      </c>
      <c r="R1148" s="31">
        <f>IF(I1148="H",INDEX(Matches!$N:$N,AA1148),INDEX(Matches!$L:$L,AA1148))</f>
        <v/>
      </c>
      <c r="S1148" s="33">
        <f>IF(I1148="H",INDEX(Matches!$O:$O,AA1148),INDEX(Matches!$P:$P,AA1148))</f>
        <v/>
      </c>
      <c r="T1148" s="33">
        <f>IF(INDEX(Matches!$J:$J,AA1148)="","",IF(I1148="H",INDEX(Matches!$J:$J,AA1148),INDEX(Matches!$K:$K,AA1148)))</f>
        <v/>
      </c>
      <c r="U1148" s="33">
        <f>IF(INDEX(Matches!$K:$K,AA1148)="","",IF(I1148="H",INDEX(Matches!$K:$K,AA1148),INDEX(Matches!$J:$J,AA1148)))</f>
        <v/>
      </c>
      <c r="V1148" s="30">
        <f>IF(T1148="","",T1148-U1148)</f>
        <v/>
      </c>
      <c r="W1148" s="33">
        <f>IF(I1148="H",INDEX(Matches!$T:$T,AA1148),INDEX(Matches!$U:$U,AA1148))</f>
        <v/>
      </c>
      <c r="X1148" s="11">
        <f>INDEX(Matches!$X:$X,AA1148)</f>
        <v/>
      </c>
      <c r="Y1148" s="30">
        <f>IF(O1148="","",O1148-S1148)</f>
        <v/>
      </c>
      <c r="Z1148" s="30">
        <f>IF(W1148="","",W1148-S1148)</f>
        <v/>
      </c>
      <c r="AA1148" s="24">
        <f>MATCH(J1148,Matches!$A:$A,0)</f>
        <v/>
      </c>
      <c r="AB1148" s="33" t="n"/>
      <c r="AC1148" s="33" t="n">
        <v>1.045569646956728</v>
      </c>
      <c r="AD1148" s="24" t="n"/>
      <c r="AE1148" s="24" t="n">
        <v>5</v>
      </c>
      <c r="AF1148" s="33" t="n"/>
      <c r="AG1148" s="33" t="n"/>
    </row>
    <row r="1149">
      <c r="A1149" s="24" t="inlineStr">
        <is>
          <t>Lincoln|20</t>
        </is>
      </c>
      <c r="B1149" s="24" t="inlineStr">
        <is>
          <t>E1</t>
        </is>
      </c>
      <c r="C1149" s="24" t="inlineStr">
        <is>
          <t>Championship</t>
        </is>
      </c>
      <c r="D1149" s="24" t="inlineStr">
        <is>
          <t>Lincoln</t>
        </is>
      </c>
      <c r="E1149" s="24" t="n">
        <v>20</v>
      </c>
      <c r="F1149" s="24" t="n">
        <v>5</v>
      </c>
      <c r="G1149" s="29" t="n">
        <v>46365.82291666666</v>
      </c>
      <c r="H1149" s="24" t="inlineStr">
        <is>
          <t>Stoke</t>
        </is>
      </c>
      <c r="I1149" s="24" t="inlineStr">
        <is>
          <t>H</t>
        </is>
      </c>
      <c r="J1149" s="24" t="inlineStr">
        <is>
          <t>E1-Lincoln-Stoke</t>
        </is>
      </c>
      <c r="K1149" s="24" t="n">
        <v>11</v>
      </c>
      <c r="L1149" s="11">
        <f>IF(INDEX(Matches!$X:$X,AA1149)=0,"",IF(I1149="H",INDEX(Matches!$H:$H,AA1149),INDEX(Matches!$I:$I,AA1149)))</f>
        <v/>
      </c>
      <c r="M1149" s="11">
        <f>IF(INDEX(Matches!$X:$X,AA1149)=0,"",IF(I1149="H",INDEX(Matches!$I:$I,AA1149),INDEX(Matches!$H:$H,AA1149)))</f>
        <v/>
      </c>
      <c r="N1149" s="11">
        <f>IF(L1149="","",IF(L1149&gt;M1149,"W",IF(L1149=M1149,"D","L")))</f>
        <v/>
      </c>
      <c r="O1149" s="11">
        <f>IF(L1149="","",IF(L1149&gt;M1149,3,IF(L1149=M1149,1,0)))</f>
        <v/>
      </c>
      <c r="P1149" s="31">
        <f>IF(I1149="H",INDEX(Matches!$L:$L,AA1149),INDEX(Matches!$N:$N,AA1149))</f>
        <v/>
      </c>
      <c r="Q1149" s="31">
        <f>INDEX(Matches!$M:$M,AA1149)</f>
        <v/>
      </c>
      <c r="R1149" s="31">
        <f>IF(I1149="H",INDEX(Matches!$N:$N,AA1149),INDEX(Matches!$L:$L,AA1149))</f>
        <v/>
      </c>
      <c r="S1149" s="33">
        <f>IF(I1149="H",INDEX(Matches!$O:$O,AA1149),INDEX(Matches!$P:$P,AA1149))</f>
        <v/>
      </c>
      <c r="T1149" s="33">
        <f>IF(INDEX(Matches!$J:$J,AA1149)="","",IF(I1149="H",INDEX(Matches!$J:$J,AA1149),INDEX(Matches!$K:$K,AA1149)))</f>
        <v/>
      </c>
      <c r="U1149" s="33">
        <f>IF(INDEX(Matches!$K:$K,AA1149)="","",IF(I1149="H",INDEX(Matches!$K:$K,AA1149),INDEX(Matches!$J:$J,AA1149)))</f>
        <v/>
      </c>
      <c r="V1149" s="30">
        <f>IF(T1149="","",T1149-U1149)</f>
        <v/>
      </c>
      <c r="W1149" s="33">
        <f>IF(I1149="H",INDEX(Matches!$T:$T,AA1149),INDEX(Matches!$U:$U,AA1149))</f>
        <v/>
      </c>
      <c r="X1149" s="11">
        <f>INDEX(Matches!$X:$X,AA1149)</f>
        <v/>
      </c>
      <c r="Y1149" s="30">
        <f>IF(O1149="","",O1149-S1149)</f>
        <v/>
      </c>
      <c r="Z1149" s="30">
        <f>IF(W1149="","",W1149-S1149)</f>
        <v/>
      </c>
      <c r="AA1149" s="24">
        <f>MATCH(J1149,Matches!$A:$A,0)</f>
        <v/>
      </c>
      <c r="AB1149" s="33" t="n"/>
      <c r="AC1149" s="33" t="n">
        <v>1.25986683340254</v>
      </c>
      <c r="AD1149" s="24" t="n"/>
      <c r="AE1149" s="24" t="n">
        <v>5</v>
      </c>
      <c r="AF1149" s="33" t="n"/>
      <c r="AG1149" s="33" t="n"/>
    </row>
    <row r="1150">
      <c r="A1150" s="24" t="inlineStr">
        <is>
          <t>Lincoln|21</t>
        </is>
      </c>
      <c r="B1150" s="24" t="inlineStr">
        <is>
          <t>E1</t>
        </is>
      </c>
      <c r="C1150" s="24" t="inlineStr">
        <is>
          <t>Championship</t>
        </is>
      </c>
      <c r="D1150" s="24" t="inlineStr">
        <is>
          <t>Lincoln</t>
        </is>
      </c>
      <c r="E1150" s="24" t="n">
        <v>21</v>
      </c>
      <c r="F1150" s="24" t="n">
        <v>6</v>
      </c>
      <c r="G1150" s="29" t="n">
        <v>46369.58333333334</v>
      </c>
      <c r="H1150" s="24" t="inlineStr">
        <is>
          <t>Norwich</t>
        </is>
      </c>
      <c r="I1150" s="24" t="inlineStr">
        <is>
          <t>H</t>
        </is>
      </c>
      <c r="J1150" s="24" t="inlineStr">
        <is>
          <t>E1-Lincoln-Norwich</t>
        </is>
      </c>
      <c r="K1150" s="24" t="n">
        <v>7</v>
      </c>
      <c r="L1150" s="11">
        <f>IF(INDEX(Matches!$X:$X,AA1150)=0,"",IF(I1150="H",INDEX(Matches!$H:$H,AA1150),INDEX(Matches!$I:$I,AA1150)))</f>
        <v/>
      </c>
      <c r="M1150" s="11">
        <f>IF(INDEX(Matches!$X:$X,AA1150)=0,"",IF(I1150="H",INDEX(Matches!$I:$I,AA1150),INDEX(Matches!$H:$H,AA1150)))</f>
        <v/>
      </c>
      <c r="N1150" s="11">
        <f>IF(L1150="","",IF(L1150&gt;M1150,"W",IF(L1150=M1150,"D","L")))</f>
        <v/>
      </c>
      <c r="O1150" s="11">
        <f>IF(L1150="","",IF(L1150&gt;M1150,3,IF(L1150=M1150,1,0)))</f>
        <v/>
      </c>
      <c r="P1150" s="31">
        <f>IF(I1150="H",INDEX(Matches!$L:$L,AA1150),INDEX(Matches!$N:$N,AA1150))</f>
        <v/>
      </c>
      <c r="Q1150" s="31">
        <f>INDEX(Matches!$M:$M,AA1150)</f>
        <v/>
      </c>
      <c r="R1150" s="31">
        <f>IF(I1150="H",INDEX(Matches!$N:$N,AA1150),INDEX(Matches!$L:$L,AA1150))</f>
        <v/>
      </c>
      <c r="S1150" s="33">
        <f>IF(I1150="H",INDEX(Matches!$O:$O,AA1150),INDEX(Matches!$P:$P,AA1150))</f>
        <v/>
      </c>
      <c r="T1150" s="33">
        <f>IF(INDEX(Matches!$J:$J,AA1150)="","",IF(I1150="H",INDEX(Matches!$J:$J,AA1150),INDEX(Matches!$K:$K,AA1150)))</f>
        <v/>
      </c>
      <c r="U1150" s="33">
        <f>IF(INDEX(Matches!$K:$K,AA1150)="","",IF(I1150="H",INDEX(Matches!$K:$K,AA1150),INDEX(Matches!$J:$J,AA1150)))</f>
        <v/>
      </c>
      <c r="V1150" s="30">
        <f>IF(T1150="","",T1150-U1150)</f>
        <v/>
      </c>
      <c r="W1150" s="33">
        <f>IF(I1150="H",INDEX(Matches!$T:$T,AA1150),INDEX(Matches!$U:$U,AA1150))</f>
        <v/>
      </c>
      <c r="X1150" s="11">
        <f>INDEX(Matches!$X:$X,AA1150)</f>
        <v/>
      </c>
      <c r="Y1150" s="30">
        <f>IF(O1150="","",O1150-S1150)</f>
        <v/>
      </c>
      <c r="Z1150" s="30">
        <f>IF(W1150="","",W1150-S1150)</f>
        <v/>
      </c>
      <c r="AA1150" s="24">
        <f>MATCH(J1150,Matches!$A:$A,0)</f>
        <v/>
      </c>
      <c r="AB1150" s="33" t="n"/>
      <c r="AC1150" s="33" t="n">
        <v>1.180589589864282</v>
      </c>
      <c r="AD1150" s="24" t="n"/>
      <c r="AE1150" s="24" t="n">
        <v>6</v>
      </c>
      <c r="AF1150" s="33" t="n"/>
      <c r="AG1150" s="33" t="n"/>
    </row>
    <row r="1151">
      <c r="A1151" s="24" t="inlineStr">
        <is>
          <t>Lincoln|22</t>
        </is>
      </c>
      <c r="B1151" s="24" t="inlineStr">
        <is>
          <t>E1</t>
        </is>
      </c>
      <c r="C1151" s="24" t="inlineStr">
        <is>
          <t>Championship</t>
        </is>
      </c>
      <c r="D1151" s="24" t="inlineStr">
        <is>
          <t>Lincoln</t>
        </is>
      </c>
      <c r="E1151" s="24" t="n">
        <v>22</v>
      </c>
      <c r="F1151" s="24" t="n">
        <v>6</v>
      </c>
      <c r="G1151" s="29" t="n">
        <v>46375.625</v>
      </c>
      <c r="H1151" s="24" t="inlineStr">
        <is>
          <t>Derby</t>
        </is>
      </c>
      <c r="I1151" s="24" t="inlineStr">
        <is>
          <t>A</t>
        </is>
      </c>
      <c r="J1151" s="24" t="inlineStr">
        <is>
          <t>E1-Derby-Lincoln</t>
        </is>
      </c>
      <c r="K1151" s="24" t="n">
        <v>12</v>
      </c>
      <c r="L1151" s="11">
        <f>IF(INDEX(Matches!$X:$X,AA1151)=0,"",IF(I1151="H",INDEX(Matches!$H:$H,AA1151),INDEX(Matches!$I:$I,AA1151)))</f>
        <v/>
      </c>
      <c r="M1151" s="11">
        <f>IF(INDEX(Matches!$X:$X,AA1151)=0,"",IF(I1151="H",INDEX(Matches!$I:$I,AA1151),INDEX(Matches!$H:$H,AA1151)))</f>
        <v/>
      </c>
      <c r="N1151" s="11">
        <f>IF(L1151="","",IF(L1151&gt;M1151,"W",IF(L1151=M1151,"D","L")))</f>
        <v/>
      </c>
      <c r="O1151" s="11">
        <f>IF(L1151="","",IF(L1151&gt;M1151,3,IF(L1151=M1151,1,0)))</f>
        <v/>
      </c>
      <c r="P1151" s="31">
        <f>IF(I1151="H",INDEX(Matches!$L:$L,AA1151),INDEX(Matches!$N:$N,AA1151))</f>
        <v/>
      </c>
      <c r="Q1151" s="31">
        <f>INDEX(Matches!$M:$M,AA1151)</f>
        <v/>
      </c>
      <c r="R1151" s="31">
        <f>IF(I1151="H",INDEX(Matches!$N:$N,AA1151),INDEX(Matches!$L:$L,AA1151))</f>
        <v/>
      </c>
      <c r="S1151" s="33">
        <f>IF(I1151="H",INDEX(Matches!$O:$O,AA1151),INDEX(Matches!$P:$P,AA1151))</f>
        <v/>
      </c>
      <c r="T1151" s="33">
        <f>IF(INDEX(Matches!$J:$J,AA1151)="","",IF(I1151="H",INDEX(Matches!$J:$J,AA1151),INDEX(Matches!$K:$K,AA1151)))</f>
        <v/>
      </c>
      <c r="U1151" s="33">
        <f>IF(INDEX(Matches!$K:$K,AA1151)="","",IF(I1151="H",INDEX(Matches!$K:$K,AA1151),INDEX(Matches!$J:$J,AA1151)))</f>
        <v/>
      </c>
      <c r="V1151" s="30">
        <f>IF(T1151="","",T1151-U1151)</f>
        <v/>
      </c>
      <c r="W1151" s="33">
        <f>IF(I1151="H",INDEX(Matches!$T:$T,AA1151),INDEX(Matches!$U:$U,AA1151))</f>
        <v/>
      </c>
      <c r="X1151" s="11">
        <f>INDEX(Matches!$X:$X,AA1151)</f>
        <v/>
      </c>
      <c r="Y1151" s="30">
        <f>IF(O1151="","",O1151-S1151)</f>
        <v/>
      </c>
      <c r="Z1151" s="30">
        <f>IF(W1151="","",W1151-S1151)</f>
        <v/>
      </c>
      <c r="AA1151" s="24">
        <f>MATCH(J1151,Matches!$A:$A,0)</f>
        <v/>
      </c>
      <c r="AB1151" s="33" t="n"/>
      <c r="AC1151" s="33" t="n">
        <v>0.9514847596469813</v>
      </c>
      <c r="AD1151" s="24" t="n"/>
      <c r="AE1151" s="24" t="n">
        <v>6</v>
      </c>
      <c r="AF1151" s="33" t="n"/>
      <c r="AG1151" s="33" t="n"/>
    </row>
    <row r="1152">
      <c r="A1152" s="24" t="inlineStr">
        <is>
          <t>Lincoln|23</t>
        </is>
      </c>
      <c r="B1152" s="24" t="inlineStr">
        <is>
          <t>E1</t>
        </is>
      </c>
      <c r="C1152" s="24" t="inlineStr">
        <is>
          <t>Championship</t>
        </is>
      </c>
      <c r="D1152" s="24" t="inlineStr">
        <is>
          <t>Lincoln</t>
        </is>
      </c>
      <c r="E1152" s="24" t="n">
        <v>23</v>
      </c>
      <c r="F1152" s="24" t="n">
        <v>6</v>
      </c>
      <c r="G1152" s="29" t="n">
        <v>46382.625</v>
      </c>
      <c r="H1152" s="24" t="inlineStr">
        <is>
          <t>West Brom</t>
        </is>
      </c>
      <c r="I1152" s="24" t="inlineStr">
        <is>
          <t>H</t>
        </is>
      </c>
      <c r="J1152" s="24" t="inlineStr">
        <is>
          <t>E1-Lincoln-WestBrom</t>
        </is>
      </c>
      <c r="K1152" s="24" t="n">
        <v>13</v>
      </c>
      <c r="L1152" s="11">
        <f>IF(INDEX(Matches!$X:$X,AA1152)=0,"",IF(I1152="H",INDEX(Matches!$H:$H,AA1152),INDEX(Matches!$I:$I,AA1152)))</f>
        <v/>
      </c>
      <c r="M1152" s="11">
        <f>IF(INDEX(Matches!$X:$X,AA1152)=0,"",IF(I1152="H",INDEX(Matches!$I:$I,AA1152),INDEX(Matches!$H:$H,AA1152)))</f>
        <v/>
      </c>
      <c r="N1152" s="11">
        <f>IF(L1152="","",IF(L1152&gt;M1152,"W",IF(L1152=M1152,"D","L")))</f>
        <v/>
      </c>
      <c r="O1152" s="11">
        <f>IF(L1152="","",IF(L1152&gt;M1152,3,IF(L1152=M1152,1,0)))</f>
        <v/>
      </c>
      <c r="P1152" s="31">
        <f>IF(I1152="H",INDEX(Matches!$L:$L,AA1152),INDEX(Matches!$N:$N,AA1152))</f>
        <v/>
      </c>
      <c r="Q1152" s="31">
        <f>INDEX(Matches!$M:$M,AA1152)</f>
        <v/>
      </c>
      <c r="R1152" s="31">
        <f>IF(I1152="H",INDEX(Matches!$N:$N,AA1152),INDEX(Matches!$L:$L,AA1152))</f>
        <v/>
      </c>
      <c r="S1152" s="33">
        <f>IF(I1152="H",INDEX(Matches!$O:$O,AA1152),INDEX(Matches!$P:$P,AA1152))</f>
        <v/>
      </c>
      <c r="T1152" s="33">
        <f>IF(INDEX(Matches!$J:$J,AA1152)="","",IF(I1152="H",INDEX(Matches!$J:$J,AA1152),INDEX(Matches!$K:$K,AA1152)))</f>
        <v/>
      </c>
      <c r="U1152" s="33">
        <f>IF(INDEX(Matches!$K:$K,AA1152)="","",IF(I1152="H",INDEX(Matches!$K:$K,AA1152),INDEX(Matches!$J:$J,AA1152)))</f>
        <v/>
      </c>
      <c r="V1152" s="30">
        <f>IF(T1152="","",T1152-U1152)</f>
        <v/>
      </c>
      <c r="W1152" s="33">
        <f>IF(I1152="H",INDEX(Matches!$T:$T,AA1152),INDEX(Matches!$U:$U,AA1152))</f>
        <v/>
      </c>
      <c r="X1152" s="11">
        <f>INDEX(Matches!$X:$X,AA1152)</f>
        <v/>
      </c>
      <c r="Y1152" s="30">
        <f>IF(O1152="","",O1152-S1152)</f>
        <v/>
      </c>
      <c r="Z1152" s="30">
        <f>IF(W1152="","",W1152-S1152)</f>
        <v/>
      </c>
      <c r="AA1152" s="24">
        <f>MATCH(J1152,Matches!$A:$A,0)</f>
        <v/>
      </c>
      <c r="AB1152" s="33" t="n"/>
      <c r="AC1152" s="33" t="n">
        <v>1.22762466686649</v>
      </c>
      <c r="AD1152" s="24" t="n"/>
      <c r="AE1152" s="24" t="n">
        <v>6</v>
      </c>
      <c r="AF1152" s="33" t="n"/>
      <c r="AG1152" s="33" t="n"/>
    </row>
    <row r="1153">
      <c r="A1153" s="24" t="inlineStr">
        <is>
          <t>Lincoln|24</t>
        </is>
      </c>
      <c r="B1153" s="24" t="inlineStr">
        <is>
          <t>E1</t>
        </is>
      </c>
      <c r="C1153" s="24" t="inlineStr">
        <is>
          <t>Championship</t>
        </is>
      </c>
      <c r="D1153" s="24" t="inlineStr">
        <is>
          <t>Lincoln</t>
        </is>
      </c>
      <c r="E1153" s="24" t="n">
        <v>24</v>
      </c>
      <c r="F1153" s="24" t="n">
        <v>6</v>
      </c>
      <c r="G1153" s="29" t="n">
        <v>46385.82291666666</v>
      </c>
      <c r="H1153" s="24" t="inlineStr">
        <is>
          <t>Burnley</t>
        </is>
      </c>
      <c r="I1153" s="24" t="inlineStr">
        <is>
          <t>A</t>
        </is>
      </c>
      <c r="J1153" s="24" t="inlineStr">
        <is>
          <t>E1-Burnley-Lincoln</t>
        </is>
      </c>
      <c r="K1153" s="24" t="n">
        <v>4</v>
      </c>
      <c r="L1153" s="11">
        <f>IF(INDEX(Matches!$X:$X,AA1153)=0,"",IF(I1153="H",INDEX(Matches!$H:$H,AA1153),INDEX(Matches!$I:$I,AA1153)))</f>
        <v/>
      </c>
      <c r="M1153" s="11">
        <f>IF(INDEX(Matches!$X:$X,AA1153)=0,"",IF(I1153="H",INDEX(Matches!$I:$I,AA1153),INDEX(Matches!$H:$H,AA1153)))</f>
        <v/>
      </c>
      <c r="N1153" s="11">
        <f>IF(L1153="","",IF(L1153&gt;M1153,"W",IF(L1153=M1153,"D","L")))</f>
        <v/>
      </c>
      <c r="O1153" s="11">
        <f>IF(L1153="","",IF(L1153&gt;M1153,3,IF(L1153=M1153,1,0)))</f>
        <v/>
      </c>
      <c r="P1153" s="31">
        <f>IF(I1153="H",INDEX(Matches!$L:$L,AA1153),INDEX(Matches!$N:$N,AA1153))</f>
        <v/>
      </c>
      <c r="Q1153" s="31">
        <f>INDEX(Matches!$M:$M,AA1153)</f>
        <v/>
      </c>
      <c r="R1153" s="31">
        <f>IF(I1153="H",INDEX(Matches!$N:$N,AA1153),INDEX(Matches!$L:$L,AA1153))</f>
        <v/>
      </c>
      <c r="S1153" s="33">
        <f>IF(I1153="H",INDEX(Matches!$O:$O,AA1153),INDEX(Matches!$P:$P,AA1153))</f>
        <v/>
      </c>
      <c r="T1153" s="33">
        <f>IF(INDEX(Matches!$J:$J,AA1153)="","",IF(I1153="H",INDEX(Matches!$J:$J,AA1153),INDEX(Matches!$K:$K,AA1153)))</f>
        <v/>
      </c>
      <c r="U1153" s="33">
        <f>IF(INDEX(Matches!$K:$K,AA1153)="","",IF(I1153="H",INDEX(Matches!$K:$K,AA1153),INDEX(Matches!$J:$J,AA1153)))</f>
        <v/>
      </c>
      <c r="V1153" s="30">
        <f>IF(T1153="","",T1153-U1153)</f>
        <v/>
      </c>
      <c r="W1153" s="33">
        <f>IF(I1153="H",INDEX(Matches!$T:$T,AA1153),INDEX(Matches!$U:$U,AA1153))</f>
        <v/>
      </c>
      <c r="X1153" s="11">
        <f>INDEX(Matches!$X:$X,AA1153)</f>
        <v/>
      </c>
      <c r="Y1153" s="30">
        <f>IF(O1153="","",O1153-S1153)</f>
        <v/>
      </c>
      <c r="Z1153" s="30">
        <f>IF(W1153="","",W1153-S1153)</f>
        <v/>
      </c>
      <c r="AA1153" s="24">
        <f>MATCH(J1153,Matches!$A:$A,0)</f>
        <v/>
      </c>
      <c r="AB1153" s="33" t="n"/>
      <c r="AC1153" s="33" t="n">
        <v>0.7962948956957241</v>
      </c>
      <c r="AD1153" s="24" t="n"/>
      <c r="AE1153" s="24" t="n">
        <v>6</v>
      </c>
      <c r="AF1153" s="33" t="n"/>
      <c r="AG1153" s="33" t="n"/>
    </row>
    <row r="1154">
      <c r="A1154" s="24" t="inlineStr">
        <is>
          <t>Lincoln|25</t>
        </is>
      </c>
      <c r="B1154" s="24" t="inlineStr">
        <is>
          <t>E1</t>
        </is>
      </c>
      <c r="C1154" s="24" t="inlineStr">
        <is>
          <t>Championship</t>
        </is>
      </c>
      <c r="D1154" s="24" t="inlineStr">
        <is>
          <t>Lincoln</t>
        </is>
      </c>
      <c r="E1154" s="24" t="n">
        <v>25</v>
      </c>
      <c r="F1154" s="24" t="n">
        <v>7</v>
      </c>
      <c r="G1154" s="29" t="n">
        <v>46388.625</v>
      </c>
      <c r="H1154" s="24" t="inlineStr">
        <is>
          <t>Norwich</t>
        </is>
      </c>
      <c r="I1154" s="24" t="inlineStr">
        <is>
          <t>A</t>
        </is>
      </c>
      <c r="J1154" s="24" t="inlineStr">
        <is>
          <t>E1-Norwich-Lincoln</t>
        </is>
      </c>
      <c r="K1154" s="24" t="n">
        <v>7</v>
      </c>
      <c r="L1154" s="11">
        <f>IF(INDEX(Matches!$X:$X,AA1154)=0,"",IF(I1154="H",INDEX(Matches!$H:$H,AA1154),INDEX(Matches!$I:$I,AA1154)))</f>
        <v/>
      </c>
      <c r="M1154" s="11">
        <f>IF(INDEX(Matches!$X:$X,AA1154)=0,"",IF(I1154="H",INDEX(Matches!$I:$I,AA1154),INDEX(Matches!$H:$H,AA1154)))</f>
        <v/>
      </c>
      <c r="N1154" s="11">
        <f>IF(L1154="","",IF(L1154&gt;M1154,"W",IF(L1154=M1154,"D","L")))</f>
        <v/>
      </c>
      <c r="O1154" s="11">
        <f>IF(L1154="","",IF(L1154&gt;M1154,3,IF(L1154=M1154,1,0)))</f>
        <v/>
      </c>
      <c r="P1154" s="31">
        <f>IF(I1154="H",INDEX(Matches!$L:$L,AA1154),INDEX(Matches!$N:$N,AA1154))</f>
        <v/>
      </c>
      <c r="Q1154" s="31">
        <f>INDEX(Matches!$M:$M,AA1154)</f>
        <v/>
      </c>
      <c r="R1154" s="31">
        <f>IF(I1154="H",INDEX(Matches!$N:$N,AA1154),INDEX(Matches!$L:$L,AA1154))</f>
        <v/>
      </c>
      <c r="S1154" s="33">
        <f>IF(I1154="H",INDEX(Matches!$O:$O,AA1154),INDEX(Matches!$P:$P,AA1154))</f>
        <v/>
      </c>
      <c r="T1154" s="33">
        <f>IF(INDEX(Matches!$J:$J,AA1154)="","",IF(I1154="H",INDEX(Matches!$J:$J,AA1154),INDEX(Matches!$K:$K,AA1154)))</f>
        <v/>
      </c>
      <c r="U1154" s="33">
        <f>IF(INDEX(Matches!$K:$K,AA1154)="","",IF(I1154="H",INDEX(Matches!$K:$K,AA1154),INDEX(Matches!$J:$J,AA1154)))</f>
        <v/>
      </c>
      <c r="V1154" s="30">
        <f>IF(T1154="","",T1154-U1154)</f>
        <v/>
      </c>
      <c r="W1154" s="33">
        <f>IF(I1154="H",INDEX(Matches!$T:$T,AA1154),INDEX(Matches!$U:$U,AA1154))</f>
        <v/>
      </c>
      <c r="X1154" s="11">
        <f>INDEX(Matches!$X:$X,AA1154)</f>
        <v/>
      </c>
      <c r="Y1154" s="30">
        <f>IF(O1154="","",O1154-S1154)</f>
        <v/>
      </c>
      <c r="Z1154" s="30">
        <f>IF(W1154="","",W1154-S1154)</f>
        <v/>
      </c>
      <c r="AA1154" s="24">
        <f>MATCH(J1154,Matches!$A:$A,0)</f>
        <v/>
      </c>
      <c r="AB1154" s="33" t="n"/>
      <c r="AC1154" s="33" t="n">
        <v>0.8552501013526479</v>
      </c>
      <c r="AD1154" s="24" t="n"/>
      <c r="AE1154" s="24" t="n">
        <v>7</v>
      </c>
      <c r="AF1154" s="33" t="n"/>
      <c r="AG1154" s="33" t="n"/>
    </row>
    <row r="1155">
      <c r="A1155" s="24" t="inlineStr">
        <is>
          <t>Lincoln|26</t>
        </is>
      </c>
      <c r="B1155" s="24" t="inlineStr">
        <is>
          <t>E1</t>
        </is>
      </c>
      <c r="C1155" s="24" t="inlineStr">
        <is>
          <t>Championship</t>
        </is>
      </c>
      <c r="D1155" s="24" t="inlineStr">
        <is>
          <t>Lincoln</t>
        </is>
      </c>
      <c r="E1155" s="24" t="n">
        <v>26</v>
      </c>
      <c r="F1155" s="24" t="n">
        <v>7</v>
      </c>
      <c r="G1155" s="29" t="n">
        <v>46403.625</v>
      </c>
      <c r="H1155" s="24" t="inlineStr">
        <is>
          <t>Millwall</t>
        </is>
      </c>
      <c r="I1155" s="24" t="inlineStr">
        <is>
          <t>H</t>
        </is>
      </c>
      <c r="J1155" s="24" t="inlineStr">
        <is>
          <t>E1-Lincoln-Millwall</t>
        </is>
      </c>
      <c r="K1155" s="24" t="n">
        <v>10</v>
      </c>
      <c r="L1155" s="11">
        <f>IF(INDEX(Matches!$X:$X,AA1155)=0,"",IF(I1155="H",INDEX(Matches!$H:$H,AA1155),INDEX(Matches!$I:$I,AA1155)))</f>
        <v/>
      </c>
      <c r="M1155" s="11">
        <f>IF(INDEX(Matches!$X:$X,AA1155)=0,"",IF(I1155="H",INDEX(Matches!$I:$I,AA1155),INDEX(Matches!$H:$H,AA1155)))</f>
        <v/>
      </c>
      <c r="N1155" s="11">
        <f>IF(L1155="","",IF(L1155&gt;M1155,"W",IF(L1155=M1155,"D","L")))</f>
        <v/>
      </c>
      <c r="O1155" s="11">
        <f>IF(L1155="","",IF(L1155&gt;M1155,3,IF(L1155=M1155,1,0)))</f>
        <v/>
      </c>
      <c r="P1155" s="31">
        <f>IF(I1155="H",INDEX(Matches!$L:$L,AA1155),INDEX(Matches!$N:$N,AA1155))</f>
        <v/>
      </c>
      <c r="Q1155" s="31">
        <f>INDEX(Matches!$M:$M,AA1155)</f>
        <v/>
      </c>
      <c r="R1155" s="31">
        <f>IF(I1155="H",INDEX(Matches!$N:$N,AA1155),INDEX(Matches!$L:$L,AA1155))</f>
        <v/>
      </c>
      <c r="S1155" s="33">
        <f>IF(I1155="H",INDEX(Matches!$O:$O,AA1155),INDEX(Matches!$P:$P,AA1155))</f>
        <v/>
      </c>
      <c r="T1155" s="33">
        <f>IF(INDEX(Matches!$J:$J,AA1155)="","",IF(I1155="H",INDEX(Matches!$J:$J,AA1155),INDEX(Matches!$K:$K,AA1155)))</f>
        <v/>
      </c>
      <c r="U1155" s="33">
        <f>IF(INDEX(Matches!$K:$K,AA1155)="","",IF(I1155="H",INDEX(Matches!$K:$K,AA1155),INDEX(Matches!$J:$J,AA1155)))</f>
        <v/>
      </c>
      <c r="V1155" s="30">
        <f>IF(T1155="","",T1155-U1155)</f>
        <v/>
      </c>
      <c r="W1155" s="33">
        <f>IF(I1155="H",INDEX(Matches!$T:$T,AA1155),INDEX(Matches!$U:$U,AA1155))</f>
        <v/>
      </c>
      <c r="X1155" s="11">
        <f>INDEX(Matches!$X:$X,AA1155)</f>
        <v/>
      </c>
      <c r="Y1155" s="30">
        <f>IF(O1155="","",O1155-S1155)</f>
        <v/>
      </c>
      <c r="Z1155" s="30">
        <f>IF(W1155="","",W1155-S1155)</f>
        <v/>
      </c>
      <c r="AA1155" s="24">
        <f>MATCH(J1155,Matches!$A:$A,0)</f>
        <v/>
      </c>
      <c r="AB1155" s="33" t="n"/>
      <c r="AC1155" s="33" t="n">
        <v>1.132249878399157</v>
      </c>
      <c r="AD1155" s="24" t="n"/>
      <c r="AE1155" s="24" t="n">
        <v>7</v>
      </c>
      <c r="AF1155" s="33" t="n"/>
      <c r="AG1155" s="33" t="n"/>
    </row>
    <row r="1156">
      <c r="A1156" s="24" t="inlineStr">
        <is>
          <t>Lincoln|27</t>
        </is>
      </c>
      <c r="B1156" s="24" t="inlineStr">
        <is>
          <t>E1</t>
        </is>
      </c>
      <c r="C1156" s="24" t="inlineStr">
        <is>
          <t>Championship</t>
        </is>
      </c>
      <c r="D1156" s="24" t="inlineStr">
        <is>
          <t>Lincoln</t>
        </is>
      </c>
      <c r="E1156" s="24" t="n">
        <v>27</v>
      </c>
      <c r="F1156" s="24" t="n">
        <v>7</v>
      </c>
      <c r="G1156" s="29" t="n">
        <v>46410.625</v>
      </c>
      <c r="H1156" s="24" t="inlineStr">
        <is>
          <t>Birmingham</t>
        </is>
      </c>
      <c r="I1156" s="24" t="inlineStr">
        <is>
          <t>A</t>
        </is>
      </c>
      <c r="J1156" s="24" t="inlineStr">
        <is>
          <t>E1-Birmingh-Lincoln</t>
        </is>
      </c>
      <c r="K1156" s="24" t="n">
        <v>6</v>
      </c>
      <c r="L1156" s="11">
        <f>IF(INDEX(Matches!$X:$X,AA1156)=0,"",IF(I1156="H",INDEX(Matches!$H:$H,AA1156),INDEX(Matches!$I:$I,AA1156)))</f>
        <v/>
      </c>
      <c r="M1156" s="11">
        <f>IF(INDEX(Matches!$X:$X,AA1156)=0,"",IF(I1156="H",INDEX(Matches!$I:$I,AA1156),INDEX(Matches!$H:$H,AA1156)))</f>
        <v/>
      </c>
      <c r="N1156" s="11">
        <f>IF(L1156="","",IF(L1156&gt;M1156,"W",IF(L1156=M1156,"D","L")))</f>
        <v/>
      </c>
      <c r="O1156" s="11">
        <f>IF(L1156="","",IF(L1156&gt;M1156,3,IF(L1156=M1156,1,0)))</f>
        <v/>
      </c>
      <c r="P1156" s="31">
        <f>IF(I1156="H",INDEX(Matches!$L:$L,AA1156),INDEX(Matches!$N:$N,AA1156))</f>
        <v/>
      </c>
      <c r="Q1156" s="31">
        <f>INDEX(Matches!$M:$M,AA1156)</f>
        <v/>
      </c>
      <c r="R1156" s="31">
        <f>IF(I1156="H",INDEX(Matches!$N:$N,AA1156),INDEX(Matches!$L:$L,AA1156))</f>
        <v/>
      </c>
      <c r="S1156" s="33">
        <f>IF(I1156="H",INDEX(Matches!$O:$O,AA1156),INDEX(Matches!$P:$P,AA1156))</f>
        <v/>
      </c>
      <c r="T1156" s="33">
        <f>IF(INDEX(Matches!$J:$J,AA1156)="","",IF(I1156="H",INDEX(Matches!$J:$J,AA1156),INDEX(Matches!$K:$K,AA1156)))</f>
        <v/>
      </c>
      <c r="U1156" s="33">
        <f>IF(INDEX(Matches!$K:$K,AA1156)="","",IF(I1156="H",INDEX(Matches!$K:$K,AA1156),INDEX(Matches!$J:$J,AA1156)))</f>
        <v/>
      </c>
      <c r="V1156" s="30">
        <f>IF(T1156="","",T1156-U1156)</f>
        <v/>
      </c>
      <c r="W1156" s="33">
        <f>IF(I1156="H",INDEX(Matches!$T:$T,AA1156),INDEX(Matches!$U:$U,AA1156))</f>
        <v/>
      </c>
      <c r="X1156" s="11">
        <f>INDEX(Matches!$X:$X,AA1156)</f>
        <v/>
      </c>
      <c r="Y1156" s="30">
        <f>IF(O1156="","",O1156-S1156)</f>
        <v/>
      </c>
      <c r="Z1156" s="30">
        <f>IF(W1156="","",W1156-S1156)</f>
        <v/>
      </c>
      <c r="AA1156" s="24">
        <f>MATCH(J1156,Matches!$A:$A,0)</f>
        <v/>
      </c>
      <c r="AB1156" s="33" t="n"/>
      <c r="AC1156" s="33" t="n">
        <v>0.7667900281296517</v>
      </c>
      <c r="AD1156" s="24" t="n"/>
      <c r="AE1156" s="24" t="n">
        <v>7</v>
      </c>
      <c r="AF1156" s="33" t="n"/>
      <c r="AG1156" s="33" t="n"/>
    </row>
    <row r="1157">
      <c r="A1157" s="24" t="inlineStr">
        <is>
          <t>Lincoln|28</t>
        </is>
      </c>
      <c r="B1157" s="24" t="inlineStr">
        <is>
          <t>E1</t>
        </is>
      </c>
      <c r="C1157" s="24" t="inlineStr">
        <is>
          <t>Championship</t>
        </is>
      </c>
      <c r="D1157" s="24" t="inlineStr">
        <is>
          <t>Lincoln</t>
        </is>
      </c>
      <c r="E1157" s="24" t="n">
        <v>28</v>
      </c>
      <c r="F1157" s="24" t="n">
        <v>7</v>
      </c>
      <c r="G1157" s="29" t="n">
        <v>46413.82291666666</v>
      </c>
      <c r="H1157" s="24" t="inlineStr">
        <is>
          <t>Watford</t>
        </is>
      </c>
      <c r="I1157" s="24" t="inlineStr">
        <is>
          <t>H</t>
        </is>
      </c>
      <c r="J1157" s="24" t="inlineStr">
        <is>
          <t>E1-Lincoln-Watford</t>
        </is>
      </c>
      <c r="K1157" s="24" t="n">
        <v>16</v>
      </c>
      <c r="L1157" s="11">
        <f>IF(INDEX(Matches!$X:$X,AA1157)=0,"",IF(I1157="H",INDEX(Matches!$H:$H,AA1157),INDEX(Matches!$I:$I,AA1157)))</f>
        <v/>
      </c>
      <c r="M1157" s="11">
        <f>IF(INDEX(Matches!$X:$X,AA1157)=0,"",IF(I1157="H",INDEX(Matches!$I:$I,AA1157),INDEX(Matches!$H:$H,AA1157)))</f>
        <v/>
      </c>
      <c r="N1157" s="11">
        <f>IF(L1157="","",IF(L1157&gt;M1157,"W",IF(L1157=M1157,"D","L")))</f>
        <v/>
      </c>
      <c r="O1157" s="11">
        <f>IF(L1157="","",IF(L1157&gt;M1157,3,IF(L1157=M1157,1,0)))</f>
        <v/>
      </c>
      <c r="P1157" s="31">
        <f>IF(I1157="H",INDEX(Matches!$L:$L,AA1157),INDEX(Matches!$N:$N,AA1157))</f>
        <v/>
      </c>
      <c r="Q1157" s="31">
        <f>INDEX(Matches!$M:$M,AA1157)</f>
        <v/>
      </c>
      <c r="R1157" s="31">
        <f>IF(I1157="H",INDEX(Matches!$N:$N,AA1157),INDEX(Matches!$L:$L,AA1157))</f>
        <v/>
      </c>
      <c r="S1157" s="33">
        <f>IF(I1157="H",INDEX(Matches!$O:$O,AA1157),INDEX(Matches!$P:$P,AA1157))</f>
        <v/>
      </c>
      <c r="T1157" s="33">
        <f>IF(INDEX(Matches!$J:$J,AA1157)="","",IF(I1157="H",INDEX(Matches!$J:$J,AA1157),INDEX(Matches!$K:$K,AA1157)))</f>
        <v/>
      </c>
      <c r="U1157" s="33">
        <f>IF(INDEX(Matches!$K:$K,AA1157)="","",IF(I1157="H",INDEX(Matches!$K:$K,AA1157),INDEX(Matches!$J:$J,AA1157)))</f>
        <v/>
      </c>
      <c r="V1157" s="30">
        <f>IF(T1157="","",T1157-U1157)</f>
        <v/>
      </c>
      <c r="W1157" s="33">
        <f>IF(I1157="H",INDEX(Matches!$T:$T,AA1157),INDEX(Matches!$U:$U,AA1157))</f>
        <v/>
      </c>
      <c r="X1157" s="11">
        <f>INDEX(Matches!$X:$X,AA1157)</f>
        <v/>
      </c>
      <c r="Y1157" s="30">
        <f>IF(O1157="","",O1157-S1157)</f>
        <v/>
      </c>
      <c r="Z1157" s="30">
        <f>IF(W1157="","",W1157-S1157)</f>
        <v/>
      </c>
      <c r="AA1157" s="24">
        <f>MATCH(J1157,Matches!$A:$A,0)</f>
        <v/>
      </c>
      <c r="AB1157" s="33" t="n"/>
      <c r="AC1157" s="33" t="n">
        <v>1.374539422511651</v>
      </c>
      <c r="AD1157" s="24" t="n"/>
      <c r="AE1157" s="24" t="n">
        <v>7</v>
      </c>
      <c r="AF1157" s="33" t="n"/>
      <c r="AG1157" s="33" t="n"/>
    </row>
    <row r="1158">
      <c r="A1158" s="24" t="inlineStr">
        <is>
          <t>Lincoln|29</t>
        </is>
      </c>
      <c r="B1158" s="24" t="inlineStr">
        <is>
          <t>E1</t>
        </is>
      </c>
      <c r="C1158" s="24" t="inlineStr">
        <is>
          <t>Championship</t>
        </is>
      </c>
      <c r="D1158" s="24" t="inlineStr">
        <is>
          <t>Lincoln</t>
        </is>
      </c>
      <c r="E1158" s="24" t="n">
        <v>29</v>
      </c>
      <c r="F1158" s="24" t="n">
        <v>8</v>
      </c>
      <c r="G1158" s="29" t="n">
        <v>46417.625</v>
      </c>
      <c r="H1158" s="24" t="inlineStr">
        <is>
          <t>QPR</t>
        </is>
      </c>
      <c r="I1158" s="24" t="inlineStr">
        <is>
          <t>H</t>
        </is>
      </c>
      <c r="J1158" s="24" t="inlineStr">
        <is>
          <t>E1-Lincoln-QPR</t>
        </is>
      </c>
      <c r="K1158" s="24" t="n">
        <v>17</v>
      </c>
      <c r="L1158" s="11">
        <f>IF(INDEX(Matches!$X:$X,AA1158)=0,"",IF(I1158="H",INDEX(Matches!$H:$H,AA1158),INDEX(Matches!$I:$I,AA1158)))</f>
        <v/>
      </c>
      <c r="M1158" s="11">
        <f>IF(INDEX(Matches!$X:$X,AA1158)=0,"",IF(I1158="H",INDEX(Matches!$I:$I,AA1158),INDEX(Matches!$H:$H,AA1158)))</f>
        <v/>
      </c>
      <c r="N1158" s="11">
        <f>IF(L1158="","",IF(L1158&gt;M1158,"W",IF(L1158=M1158,"D","L")))</f>
        <v/>
      </c>
      <c r="O1158" s="11">
        <f>IF(L1158="","",IF(L1158&gt;M1158,3,IF(L1158=M1158,1,0)))</f>
        <v/>
      </c>
      <c r="P1158" s="31">
        <f>IF(I1158="H",INDEX(Matches!$L:$L,AA1158),INDEX(Matches!$N:$N,AA1158))</f>
        <v/>
      </c>
      <c r="Q1158" s="31">
        <f>INDEX(Matches!$M:$M,AA1158)</f>
        <v/>
      </c>
      <c r="R1158" s="31">
        <f>IF(I1158="H",INDEX(Matches!$N:$N,AA1158),INDEX(Matches!$L:$L,AA1158))</f>
        <v/>
      </c>
      <c r="S1158" s="33">
        <f>IF(I1158="H",INDEX(Matches!$O:$O,AA1158),INDEX(Matches!$P:$P,AA1158))</f>
        <v/>
      </c>
      <c r="T1158" s="33">
        <f>IF(INDEX(Matches!$J:$J,AA1158)="","",IF(I1158="H",INDEX(Matches!$J:$J,AA1158),INDEX(Matches!$K:$K,AA1158)))</f>
        <v/>
      </c>
      <c r="U1158" s="33">
        <f>IF(INDEX(Matches!$K:$K,AA1158)="","",IF(I1158="H",INDEX(Matches!$K:$K,AA1158),INDEX(Matches!$J:$J,AA1158)))</f>
        <v/>
      </c>
      <c r="V1158" s="30">
        <f>IF(T1158="","",T1158-U1158)</f>
        <v/>
      </c>
      <c r="W1158" s="33">
        <f>IF(I1158="H",INDEX(Matches!$T:$T,AA1158),INDEX(Matches!$U:$U,AA1158))</f>
        <v/>
      </c>
      <c r="X1158" s="11">
        <f>INDEX(Matches!$X:$X,AA1158)</f>
        <v/>
      </c>
      <c r="Y1158" s="30">
        <f>IF(O1158="","",O1158-S1158)</f>
        <v/>
      </c>
      <c r="Z1158" s="30">
        <f>IF(W1158="","",W1158-S1158)</f>
        <v/>
      </c>
      <c r="AA1158" s="24">
        <f>MATCH(J1158,Matches!$A:$A,0)</f>
        <v/>
      </c>
      <c r="AB1158" s="33" t="n"/>
      <c r="AC1158" s="33" t="n">
        <v>1.28724736377417</v>
      </c>
      <c r="AD1158" s="24" t="n"/>
      <c r="AE1158" s="24" t="n">
        <v>8</v>
      </c>
      <c r="AF1158" s="33" t="n"/>
      <c r="AG1158" s="33" t="n"/>
    </row>
    <row r="1159">
      <c r="A1159" s="24" t="inlineStr">
        <is>
          <t>Lincoln|30</t>
        </is>
      </c>
      <c r="B1159" s="24" t="inlineStr">
        <is>
          <t>E1</t>
        </is>
      </c>
      <c r="C1159" s="24" t="inlineStr">
        <is>
          <t>Championship</t>
        </is>
      </c>
      <c r="D1159" s="24" t="inlineStr">
        <is>
          <t>Lincoln</t>
        </is>
      </c>
      <c r="E1159" s="24" t="n">
        <v>30</v>
      </c>
      <c r="F1159" s="24" t="n">
        <v>8</v>
      </c>
      <c r="G1159" s="29" t="n">
        <v>46424.625</v>
      </c>
      <c r="H1159" s="24" t="inlineStr">
        <is>
          <t>Wrexham</t>
        </is>
      </c>
      <c r="I1159" s="24" t="inlineStr">
        <is>
          <t>A</t>
        </is>
      </c>
      <c r="J1159" s="24" t="inlineStr">
        <is>
          <t>E1-Wrexham-Lincoln</t>
        </is>
      </c>
      <c r="K1159" s="24" t="n">
        <v>9</v>
      </c>
      <c r="L1159" s="11">
        <f>IF(INDEX(Matches!$X:$X,AA1159)=0,"",IF(I1159="H",INDEX(Matches!$H:$H,AA1159),INDEX(Matches!$I:$I,AA1159)))</f>
        <v/>
      </c>
      <c r="M1159" s="11">
        <f>IF(INDEX(Matches!$X:$X,AA1159)=0,"",IF(I1159="H",INDEX(Matches!$I:$I,AA1159),INDEX(Matches!$H:$H,AA1159)))</f>
        <v/>
      </c>
      <c r="N1159" s="11">
        <f>IF(L1159="","",IF(L1159&gt;M1159,"W",IF(L1159=M1159,"D","L")))</f>
        <v/>
      </c>
      <c r="O1159" s="11">
        <f>IF(L1159="","",IF(L1159&gt;M1159,3,IF(L1159=M1159,1,0)))</f>
        <v/>
      </c>
      <c r="P1159" s="31">
        <f>IF(I1159="H",INDEX(Matches!$L:$L,AA1159),INDEX(Matches!$N:$N,AA1159))</f>
        <v/>
      </c>
      <c r="Q1159" s="31">
        <f>INDEX(Matches!$M:$M,AA1159)</f>
        <v/>
      </c>
      <c r="R1159" s="31">
        <f>IF(I1159="H",INDEX(Matches!$N:$N,AA1159),INDEX(Matches!$L:$L,AA1159))</f>
        <v/>
      </c>
      <c r="S1159" s="33">
        <f>IF(I1159="H",INDEX(Matches!$O:$O,AA1159),INDEX(Matches!$P:$P,AA1159))</f>
        <v/>
      </c>
      <c r="T1159" s="33">
        <f>IF(INDEX(Matches!$J:$J,AA1159)="","",IF(I1159="H",INDEX(Matches!$J:$J,AA1159),INDEX(Matches!$K:$K,AA1159)))</f>
        <v/>
      </c>
      <c r="U1159" s="33">
        <f>IF(INDEX(Matches!$K:$K,AA1159)="","",IF(I1159="H",INDEX(Matches!$K:$K,AA1159),INDEX(Matches!$J:$J,AA1159)))</f>
        <v/>
      </c>
      <c r="V1159" s="30">
        <f>IF(T1159="","",T1159-U1159)</f>
        <v/>
      </c>
      <c r="W1159" s="33">
        <f>IF(I1159="H",INDEX(Matches!$T:$T,AA1159),INDEX(Matches!$U:$U,AA1159))</f>
        <v/>
      </c>
      <c r="X1159" s="11">
        <f>INDEX(Matches!$X:$X,AA1159)</f>
        <v/>
      </c>
      <c r="Y1159" s="30">
        <f>IF(O1159="","",O1159-S1159)</f>
        <v/>
      </c>
      <c r="Z1159" s="30">
        <f>IF(W1159="","",W1159-S1159)</f>
        <v/>
      </c>
      <c r="AA1159" s="24">
        <f>MATCH(J1159,Matches!$A:$A,0)</f>
        <v/>
      </c>
      <c r="AB1159" s="33" t="n"/>
      <c r="AC1159" s="33" t="n">
        <v>0.8392268339449507</v>
      </c>
      <c r="AD1159" s="24" t="n"/>
      <c r="AE1159" s="24" t="n">
        <v>8</v>
      </c>
      <c r="AF1159" s="33" t="n"/>
      <c r="AG1159" s="33" t="n"/>
    </row>
    <row r="1160">
      <c r="A1160" s="24" t="inlineStr">
        <is>
          <t>Lincoln|31</t>
        </is>
      </c>
      <c r="B1160" s="24" t="inlineStr">
        <is>
          <t>E1</t>
        </is>
      </c>
      <c r="C1160" s="24" t="inlineStr">
        <is>
          <t>Championship</t>
        </is>
      </c>
      <c r="D1160" s="24" t="inlineStr">
        <is>
          <t>Lincoln</t>
        </is>
      </c>
      <c r="E1160" s="24" t="n">
        <v>31</v>
      </c>
      <c r="F1160" s="24" t="n">
        <v>8</v>
      </c>
      <c r="G1160" s="29" t="n">
        <v>46431.625</v>
      </c>
      <c r="H1160" s="24" t="inlineStr">
        <is>
          <t>Preston</t>
        </is>
      </c>
      <c r="I1160" s="24" t="inlineStr">
        <is>
          <t>H</t>
        </is>
      </c>
      <c r="J1160" s="24" t="inlineStr">
        <is>
          <t>E1-Lincoln-Preston</t>
        </is>
      </c>
      <c r="K1160" s="24" t="n">
        <v>20</v>
      </c>
      <c r="L1160" s="11">
        <f>IF(INDEX(Matches!$X:$X,AA1160)=0,"",IF(I1160="H",INDEX(Matches!$H:$H,AA1160),INDEX(Matches!$I:$I,AA1160)))</f>
        <v/>
      </c>
      <c r="M1160" s="11">
        <f>IF(INDEX(Matches!$X:$X,AA1160)=0,"",IF(I1160="H",INDEX(Matches!$I:$I,AA1160),INDEX(Matches!$H:$H,AA1160)))</f>
        <v/>
      </c>
      <c r="N1160" s="11">
        <f>IF(L1160="","",IF(L1160&gt;M1160,"W",IF(L1160=M1160,"D","L")))</f>
        <v/>
      </c>
      <c r="O1160" s="11">
        <f>IF(L1160="","",IF(L1160&gt;M1160,3,IF(L1160=M1160,1,0)))</f>
        <v/>
      </c>
      <c r="P1160" s="31">
        <f>IF(I1160="H",INDEX(Matches!$L:$L,AA1160),INDEX(Matches!$N:$N,AA1160))</f>
        <v/>
      </c>
      <c r="Q1160" s="31">
        <f>INDEX(Matches!$M:$M,AA1160)</f>
        <v/>
      </c>
      <c r="R1160" s="31">
        <f>IF(I1160="H",INDEX(Matches!$N:$N,AA1160),INDEX(Matches!$L:$L,AA1160))</f>
        <v/>
      </c>
      <c r="S1160" s="33">
        <f>IF(I1160="H",INDEX(Matches!$O:$O,AA1160),INDEX(Matches!$P:$P,AA1160))</f>
        <v/>
      </c>
      <c r="T1160" s="33">
        <f>IF(INDEX(Matches!$J:$J,AA1160)="","",IF(I1160="H",INDEX(Matches!$J:$J,AA1160),INDEX(Matches!$K:$K,AA1160)))</f>
        <v/>
      </c>
      <c r="U1160" s="33">
        <f>IF(INDEX(Matches!$K:$K,AA1160)="","",IF(I1160="H",INDEX(Matches!$K:$K,AA1160),INDEX(Matches!$J:$J,AA1160)))</f>
        <v/>
      </c>
      <c r="V1160" s="30">
        <f>IF(T1160="","",T1160-U1160)</f>
        <v/>
      </c>
      <c r="W1160" s="33">
        <f>IF(I1160="H",INDEX(Matches!$T:$T,AA1160),INDEX(Matches!$U:$U,AA1160))</f>
        <v/>
      </c>
      <c r="X1160" s="11">
        <f>INDEX(Matches!$X:$X,AA1160)</f>
        <v/>
      </c>
      <c r="Y1160" s="30">
        <f>IF(O1160="","",O1160-S1160)</f>
        <v/>
      </c>
      <c r="Z1160" s="30">
        <f>IF(W1160="","",W1160-S1160)</f>
        <v/>
      </c>
      <c r="AA1160" s="24">
        <f>MATCH(J1160,Matches!$A:$A,0)</f>
        <v/>
      </c>
      <c r="AB1160" s="33" t="n"/>
      <c r="AC1160" s="33" t="n">
        <v>1.425090218777247</v>
      </c>
      <c r="AD1160" s="24" t="n"/>
      <c r="AE1160" s="24" t="n">
        <v>8</v>
      </c>
      <c r="AF1160" s="33" t="n"/>
      <c r="AG1160" s="33" t="n"/>
    </row>
    <row r="1161">
      <c r="A1161" s="24" t="inlineStr">
        <is>
          <t>Lincoln|32</t>
        </is>
      </c>
      <c r="B1161" s="24" t="inlineStr">
        <is>
          <t>E1</t>
        </is>
      </c>
      <c r="C1161" s="24" t="inlineStr">
        <is>
          <t>Championship</t>
        </is>
      </c>
      <c r="D1161" s="24" t="inlineStr">
        <is>
          <t>Lincoln</t>
        </is>
      </c>
      <c r="E1161" s="24" t="n">
        <v>32</v>
      </c>
      <c r="F1161" s="24" t="n">
        <v>8</v>
      </c>
      <c r="G1161" s="29" t="n">
        <v>46434.82291666666</v>
      </c>
      <c r="H1161" s="24" t="inlineStr">
        <is>
          <t>West Ham</t>
        </is>
      </c>
      <c r="I1161" s="24" t="inlineStr">
        <is>
          <t>A</t>
        </is>
      </c>
      <c r="J1161" s="24" t="inlineStr">
        <is>
          <t>E1-WestHam-Lincoln</t>
        </is>
      </c>
      <c r="K1161" s="24" t="n">
        <v>1</v>
      </c>
      <c r="L1161" s="11">
        <f>IF(INDEX(Matches!$X:$X,AA1161)=0,"",IF(I1161="H",INDEX(Matches!$H:$H,AA1161),INDEX(Matches!$I:$I,AA1161)))</f>
        <v/>
      </c>
      <c r="M1161" s="11">
        <f>IF(INDEX(Matches!$X:$X,AA1161)=0,"",IF(I1161="H",INDEX(Matches!$I:$I,AA1161),INDEX(Matches!$H:$H,AA1161)))</f>
        <v/>
      </c>
      <c r="N1161" s="11">
        <f>IF(L1161="","",IF(L1161&gt;M1161,"W",IF(L1161=M1161,"D","L")))</f>
        <v/>
      </c>
      <c r="O1161" s="11">
        <f>IF(L1161="","",IF(L1161&gt;M1161,3,IF(L1161=M1161,1,0)))</f>
        <v/>
      </c>
      <c r="P1161" s="31">
        <f>IF(I1161="H",INDEX(Matches!$L:$L,AA1161),INDEX(Matches!$N:$N,AA1161))</f>
        <v/>
      </c>
      <c r="Q1161" s="31">
        <f>INDEX(Matches!$M:$M,AA1161)</f>
        <v/>
      </c>
      <c r="R1161" s="31">
        <f>IF(I1161="H",INDEX(Matches!$N:$N,AA1161),INDEX(Matches!$L:$L,AA1161))</f>
        <v/>
      </c>
      <c r="S1161" s="33">
        <f>IF(I1161="H",INDEX(Matches!$O:$O,AA1161),INDEX(Matches!$P:$P,AA1161))</f>
        <v/>
      </c>
      <c r="T1161" s="33">
        <f>IF(INDEX(Matches!$J:$J,AA1161)="","",IF(I1161="H",INDEX(Matches!$J:$J,AA1161),INDEX(Matches!$K:$K,AA1161)))</f>
        <v/>
      </c>
      <c r="U1161" s="33">
        <f>IF(INDEX(Matches!$K:$K,AA1161)="","",IF(I1161="H",INDEX(Matches!$K:$K,AA1161),INDEX(Matches!$J:$J,AA1161)))</f>
        <v/>
      </c>
      <c r="V1161" s="30">
        <f>IF(T1161="","",T1161-U1161)</f>
        <v/>
      </c>
      <c r="W1161" s="33">
        <f>IF(I1161="H",INDEX(Matches!$T:$T,AA1161),INDEX(Matches!$U:$U,AA1161))</f>
        <v/>
      </c>
      <c r="X1161" s="11">
        <f>INDEX(Matches!$X:$X,AA1161)</f>
        <v/>
      </c>
      <c r="Y1161" s="30">
        <f>IF(O1161="","",O1161-S1161)</f>
        <v/>
      </c>
      <c r="Z1161" s="30">
        <f>IF(W1161="","",W1161-S1161)</f>
        <v/>
      </c>
      <c r="AA1161" s="24">
        <f>MATCH(J1161,Matches!$A:$A,0)</f>
        <v/>
      </c>
      <c r="AB1161" s="33" t="n"/>
      <c r="AC1161" s="33" t="n">
        <v>0.4949081934263505</v>
      </c>
      <c r="AD1161" s="24" t="n"/>
      <c r="AE1161" s="24" t="n">
        <v>8</v>
      </c>
      <c r="AF1161" s="33" t="n"/>
      <c r="AG1161" s="33" t="n"/>
    </row>
    <row r="1162">
      <c r="A1162" s="24" t="inlineStr">
        <is>
          <t>Lincoln|33</t>
        </is>
      </c>
      <c r="B1162" s="24" t="inlineStr">
        <is>
          <t>E1</t>
        </is>
      </c>
      <c r="C1162" s="24" t="inlineStr">
        <is>
          <t>Championship</t>
        </is>
      </c>
      <c r="D1162" s="24" t="inlineStr">
        <is>
          <t>Lincoln</t>
        </is>
      </c>
      <c r="E1162" s="24" t="n">
        <v>33</v>
      </c>
      <c r="F1162" s="24" t="n">
        <v>9</v>
      </c>
      <c r="G1162" s="29" t="n">
        <v>46438.625</v>
      </c>
      <c r="H1162" s="24" t="inlineStr">
        <is>
          <t>Swansea</t>
        </is>
      </c>
      <c r="I1162" s="24" t="inlineStr">
        <is>
          <t>A</t>
        </is>
      </c>
      <c r="J1162" s="24" t="inlineStr">
        <is>
          <t>E1-Swansea-Lincoln</t>
        </is>
      </c>
      <c r="K1162" s="24" t="n">
        <v>15</v>
      </c>
      <c r="L1162" s="11">
        <f>IF(INDEX(Matches!$X:$X,AA1162)=0,"",IF(I1162="H",INDEX(Matches!$H:$H,AA1162),INDEX(Matches!$I:$I,AA1162)))</f>
        <v/>
      </c>
      <c r="M1162" s="11">
        <f>IF(INDEX(Matches!$X:$X,AA1162)=0,"",IF(I1162="H",INDEX(Matches!$I:$I,AA1162),INDEX(Matches!$H:$H,AA1162)))</f>
        <v/>
      </c>
      <c r="N1162" s="11">
        <f>IF(L1162="","",IF(L1162&gt;M1162,"W",IF(L1162=M1162,"D","L")))</f>
        <v/>
      </c>
      <c r="O1162" s="11">
        <f>IF(L1162="","",IF(L1162&gt;M1162,3,IF(L1162=M1162,1,0)))</f>
        <v/>
      </c>
      <c r="P1162" s="31">
        <f>IF(I1162="H",INDEX(Matches!$L:$L,AA1162),INDEX(Matches!$N:$N,AA1162))</f>
        <v/>
      </c>
      <c r="Q1162" s="31">
        <f>INDEX(Matches!$M:$M,AA1162)</f>
        <v/>
      </c>
      <c r="R1162" s="31">
        <f>IF(I1162="H",INDEX(Matches!$N:$N,AA1162),INDEX(Matches!$L:$L,AA1162))</f>
        <v/>
      </c>
      <c r="S1162" s="33">
        <f>IF(I1162="H",INDEX(Matches!$O:$O,AA1162),INDEX(Matches!$P:$P,AA1162))</f>
        <v/>
      </c>
      <c r="T1162" s="33">
        <f>IF(INDEX(Matches!$J:$J,AA1162)="","",IF(I1162="H",INDEX(Matches!$J:$J,AA1162),INDEX(Matches!$K:$K,AA1162)))</f>
        <v/>
      </c>
      <c r="U1162" s="33">
        <f>IF(INDEX(Matches!$K:$K,AA1162)="","",IF(I1162="H",INDEX(Matches!$K:$K,AA1162),INDEX(Matches!$J:$J,AA1162)))</f>
        <v/>
      </c>
      <c r="V1162" s="30">
        <f>IF(T1162="","",T1162-U1162)</f>
        <v/>
      </c>
      <c r="W1162" s="33">
        <f>IF(I1162="H",INDEX(Matches!$T:$T,AA1162),INDEX(Matches!$U:$U,AA1162))</f>
        <v/>
      </c>
      <c r="X1162" s="11">
        <f>INDEX(Matches!$X:$X,AA1162)</f>
        <v/>
      </c>
      <c r="Y1162" s="30">
        <f>IF(O1162="","",O1162-S1162)</f>
        <v/>
      </c>
      <c r="Z1162" s="30">
        <f>IF(W1162="","",W1162-S1162)</f>
        <v/>
      </c>
      <c r="AA1162" s="24">
        <f>MATCH(J1162,Matches!$A:$A,0)</f>
        <v/>
      </c>
      <c r="AB1162" s="33" t="n"/>
      <c r="AC1162" s="33" t="n">
        <v>0.9239761404681601</v>
      </c>
      <c r="AD1162" s="24" t="n"/>
      <c r="AE1162" s="24" t="n">
        <v>9</v>
      </c>
      <c r="AF1162" s="33" t="n"/>
      <c r="AG1162" s="33" t="n"/>
    </row>
    <row r="1163">
      <c r="A1163" s="24" t="inlineStr">
        <is>
          <t>Lincoln|34</t>
        </is>
      </c>
      <c r="B1163" s="24" t="inlineStr">
        <is>
          <t>E1</t>
        </is>
      </c>
      <c r="C1163" s="24" t="inlineStr">
        <is>
          <t>Championship</t>
        </is>
      </c>
      <c r="D1163" s="24" t="inlineStr">
        <is>
          <t>Lincoln</t>
        </is>
      </c>
      <c r="E1163" s="24" t="n">
        <v>34</v>
      </c>
      <c r="F1163" s="24" t="n">
        <v>9</v>
      </c>
      <c r="G1163" s="29" t="n">
        <v>46445.625</v>
      </c>
      <c r="H1163" s="24" t="inlineStr">
        <is>
          <t>Sheffield United</t>
        </is>
      </c>
      <c r="I1163" s="24" t="inlineStr">
        <is>
          <t>H</t>
        </is>
      </c>
      <c r="J1163" s="24" t="inlineStr">
        <is>
          <t>E1-Lincoln-Sheffiel</t>
        </is>
      </c>
      <c r="K1163" s="24" t="n">
        <v>8</v>
      </c>
      <c r="L1163" s="11">
        <f>IF(INDEX(Matches!$X:$X,AA1163)=0,"",IF(I1163="H",INDEX(Matches!$H:$H,AA1163),INDEX(Matches!$I:$I,AA1163)))</f>
        <v/>
      </c>
      <c r="M1163" s="11">
        <f>IF(INDEX(Matches!$X:$X,AA1163)=0,"",IF(I1163="H",INDEX(Matches!$I:$I,AA1163),INDEX(Matches!$H:$H,AA1163)))</f>
        <v/>
      </c>
      <c r="N1163" s="11">
        <f>IF(L1163="","",IF(L1163&gt;M1163,"W",IF(L1163=M1163,"D","L")))</f>
        <v/>
      </c>
      <c r="O1163" s="11">
        <f>IF(L1163="","",IF(L1163&gt;M1163,3,IF(L1163=M1163,1,0)))</f>
        <v/>
      </c>
      <c r="P1163" s="31">
        <f>IF(I1163="H",INDEX(Matches!$L:$L,AA1163),INDEX(Matches!$N:$N,AA1163))</f>
        <v/>
      </c>
      <c r="Q1163" s="31">
        <f>INDEX(Matches!$M:$M,AA1163)</f>
        <v/>
      </c>
      <c r="R1163" s="31">
        <f>IF(I1163="H",INDEX(Matches!$N:$N,AA1163),INDEX(Matches!$L:$L,AA1163))</f>
        <v/>
      </c>
      <c r="S1163" s="33">
        <f>IF(I1163="H",INDEX(Matches!$O:$O,AA1163),INDEX(Matches!$P:$P,AA1163))</f>
        <v/>
      </c>
      <c r="T1163" s="33">
        <f>IF(INDEX(Matches!$J:$J,AA1163)="","",IF(I1163="H",INDEX(Matches!$J:$J,AA1163),INDEX(Matches!$K:$K,AA1163)))</f>
        <v/>
      </c>
      <c r="U1163" s="33">
        <f>IF(INDEX(Matches!$K:$K,AA1163)="","",IF(I1163="H",INDEX(Matches!$K:$K,AA1163),INDEX(Matches!$J:$J,AA1163)))</f>
        <v/>
      </c>
      <c r="V1163" s="30">
        <f>IF(T1163="","",T1163-U1163)</f>
        <v/>
      </c>
      <c r="W1163" s="33">
        <f>IF(I1163="H",INDEX(Matches!$T:$T,AA1163),INDEX(Matches!$U:$U,AA1163))</f>
        <v/>
      </c>
      <c r="X1163" s="11">
        <f>INDEX(Matches!$X:$X,AA1163)</f>
        <v/>
      </c>
      <c r="Y1163" s="30">
        <f>IF(O1163="","",O1163-S1163)</f>
        <v/>
      </c>
      <c r="Z1163" s="30">
        <f>IF(W1163="","",W1163-S1163)</f>
        <v/>
      </c>
      <c r="AA1163" s="24">
        <f>MATCH(J1163,Matches!$A:$A,0)</f>
        <v/>
      </c>
      <c r="AB1163" s="33" t="n"/>
      <c r="AC1163" s="33" t="n">
        <v>1.203690489809308</v>
      </c>
      <c r="AD1163" s="24" t="n"/>
      <c r="AE1163" s="24" t="n">
        <v>9</v>
      </c>
      <c r="AF1163" s="33" t="n"/>
      <c r="AG1163" s="33" t="n"/>
    </row>
    <row r="1164">
      <c r="A1164" s="24" t="inlineStr">
        <is>
          <t>Lincoln|35</t>
        </is>
      </c>
      <c r="B1164" s="24" t="inlineStr">
        <is>
          <t>E1</t>
        </is>
      </c>
      <c r="C1164" s="24" t="inlineStr">
        <is>
          <t>Championship</t>
        </is>
      </c>
      <c r="D1164" s="24" t="inlineStr">
        <is>
          <t>Lincoln</t>
        </is>
      </c>
      <c r="E1164" s="24" t="n">
        <v>35</v>
      </c>
      <c r="F1164" s="24" t="n">
        <v>9</v>
      </c>
      <c r="G1164" s="29" t="n">
        <v>46449.82291666666</v>
      </c>
      <c r="H1164" s="24" t="inlineStr">
        <is>
          <t>Portsmouth</t>
        </is>
      </c>
      <c r="I1164" s="24" t="inlineStr">
        <is>
          <t>A</t>
        </is>
      </c>
      <c r="J1164" s="24" t="inlineStr">
        <is>
          <t>E1-Portsmou-Lincoln</t>
        </is>
      </c>
      <c r="K1164" s="24" t="n">
        <v>18</v>
      </c>
      <c r="L1164" s="11">
        <f>IF(INDEX(Matches!$X:$X,AA1164)=0,"",IF(I1164="H",INDEX(Matches!$H:$H,AA1164),INDEX(Matches!$I:$I,AA1164)))</f>
        <v/>
      </c>
      <c r="M1164" s="11">
        <f>IF(INDEX(Matches!$X:$X,AA1164)=0,"",IF(I1164="H",INDEX(Matches!$I:$I,AA1164),INDEX(Matches!$H:$H,AA1164)))</f>
        <v/>
      </c>
      <c r="N1164" s="11">
        <f>IF(L1164="","",IF(L1164&gt;M1164,"W",IF(L1164=M1164,"D","L")))</f>
        <v/>
      </c>
      <c r="O1164" s="11">
        <f>IF(L1164="","",IF(L1164&gt;M1164,3,IF(L1164=M1164,1,0)))</f>
        <v/>
      </c>
      <c r="P1164" s="31">
        <f>IF(I1164="H",INDEX(Matches!$L:$L,AA1164),INDEX(Matches!$N:$N,AA1164))</f>
        <v/>
      </c>
      <c r="Q1164" s="31">
        <f>INDEX(Matches!$M:$M,AA1164)</f>
        <v/>
      </c>
      <c r="R1164" s="31">
        <f>IF(I1164="H",INDEX(Matches!$N:$N,AA1164),INDEX(Matches!$L:$L,AA1164))</f>
        <v/>
      </c>
      <c r="S1164" s="33">
        <f>IF(I1164="H",INDEX(Matches!$O:$O,AA1164),INDEX(Matches!$P:$P,AA1164))</f>
        <v/>
      </c>
      <c r="T1164" s="33">
        <f>IF(INDEX(Matches!$J:$J,AA1164)="","",IF(I1164="H",INDEX(Matches!$J:$J,AA1164),INDEX(Matches!$K:$K,AA1164)))</f>
        <v/>
      </c>
      <c r="U1164" s="33">
        <f>IF(INDEX(Matches!$K:$K,AA1164)="","",IF(I1164="H",INDEX(Matches!$K:$K,AA1164),INDEX(Matches!$J:$J,AA1164)))</f>
        <v/>
      </c>
      <c r="V1164" s="30">
        <f>IF(T1164="","",T1164-U1164)</f>
        <v/>
      </c>
      <c r="W1164" s="33">
        <f>IF(I1164="H",INDEX(Matches!$T:$T,AA1164),INDEX(Matches!$U:$U,AA1164))</f>
        <v/>
      </c>
      <c r="X1164" s="11">
        <f>INDEX(Matches!$X:$X,AA1164)</f>
        <v/>
      </c>
      <c r="Y1164" s="30">
        <f>IF(O1164="","",O1164-S1164)</f>
        <v/>
      </c>
      <c r="Z1164" s="30">
        <f>IF(W1164="","",W1164-S1164)</f>
        <v/>
      </c>
      <c r="AA1164" s="24">
        <f>MATCH(J1164,Matches!$A:$A,0)</f>
        <v/>
      </c>
      <c r="AB1164" s="33" t="n"/>
      <c r="AC1164" s="33" t="n">
        <v>0.9786985518501614</v>
      </c>
      <c r="AD1164" s="24" t="n"/>
      <c r="AE1164" s="24" t="n">
        <v>9</v>
      </c>
      <c r="AF1164" s="33" t="n"/>
      <c r="AG1164" s="33" t="n"/>
    </row>
    <row r="1165">
      <c r="A1165" s="24" t="inlineStr">
        <is>
          <t>Lincoln|36</t>
        </is>
      </c>
      <c r="B1165" s="24" t="inlineStr">
        <is>
          <t>E1</t>
        </is>
      </c>
      <c r="C1165" s="24" t="inlineStr">
        <is>
          <t>Championship</t>
        </is>
      </c>
      <c r="D1165" s="24" t="inlineStr">
        <is>
          <t>Lincoln</t>
        </is>
      </c>
      <c r="E1165" s="24" t="n">
        <v>36</v>
      </c>
      <c r="F1165" s="24" t="n">
        <v>9</v>
      </c>
      <c r="G1165" s="29" t="n">
        <v>46452.625</v>
      </c>
      <c r="H1165" s="24" t="inlineStr">
        <is>
          <t>Middlesbrough</t>
        </is>
      </c>
      <c r="I1165" s="24" t="inlineStr">
        <is>
          <t>H</t>
        </is>
      </c>
      <c r="J1165" s="24" t="inlineStr">
        <is>
          <t>E1-Lincoln-Middlesb</t>
        </is>
      </c>
      <c r="K1165" s="24" t="n">
        <v>3</v>
      </c>
      <c r="L1165" s="11">
        <f>IF(INDEX(Matches!$X:$X,AA1165)=0,"",IF(I1165="H",INDEX(Matches!$H:$H,AA1165),INDEX(Matches!$I:$I,AA1165)))</f>
        <v/>
      </c>
      <c r="M1165" s="11">
        <f>IF(INDEX(Matches!$X:$X,AA1165)=0,"",IF(I1165="H",INDEX(Matches!$I:$I,AA1165),INDEX(Matches!$H:$H,AA1165)))</f>
        <v/>
      </c>
      <c r="N1165" s="11">
        <f>IF(L1165="","",IF(L1165&gt;M1165,"W",IF(L1165=M1165,"D","L")))</f>
        <v/>
      </c>
      <c r="O1165" s="11">
        <f>IF(L1165="","",IF(L1165&gt;M1165,3,IF(L1165=M1165,1,0)))</f>
        <v/>
      </c>
      <c r="P1165" s="31">
        <f>IF(I1165="H",INDEX(Matches!$L:$L,AA1165),INDEX(Matches!$N:$N,AA1165))</f>
        <v/>
      </c>
      <c r="Q1165" s="31">
        <f>INDEX(Matches!$M:$M,AA1165)</f>
        <v/>
      </c>
      <c r="R1165" s="31">
        <f>IF(I1165="H",INDEX(Matches!$N:$N,AA1165),INDEX(Matches!$L:$L,AA1165))</f>
        <v/>
      </c>
      <c r="S1165" s="33">
        <f>IF(I1165="H",INDEX(Matches!$O:$O,AA1165),INDEX(Matches!$P:$P,AA1165))</f>
        <v/>
      </c>
      <c r="T1165" s="33">
        <f>IF(INDEX(Matches!$J:$J,AA1165)="","",IF(I1165="H",INDEX(Matches!$J:$J,AA1165),INDEX(Matches!$K:$K,AA1165)))</f>
        <v/>
      </c>
      <c r="U1165" s="33">
        <f>IF(INDEX(Matches!$K:$K,AA1165)="","",IF(I1165="H",INDEX(Matches!$K:$K,AA1165),INDEX(Matches!$J:$J,AA1165)))</f>
        <v/>
      </c>
      <c r="V1165" s="30">
        <f>IF(T1165="","",T1165-U1165)</f>
        <v/>
      </c>
      <c r="W1165" s="33">
        <f>IF(I1165="H",INDEX(Matches!$T:$T,AA1165),INDEX(Matches!$U:$U,AA1165))</f>
        <v/>
      </c>
      <c r="X1165" s="11">
        <f>INDEX(Matches!$X:$X,AA1165)</f>
        <v/>
      </c>
      <c r="Y1165" s="30">
        <f>IF(O1165="","",O1165-S1165)</f>
        <v/>
      </c>
      <c r="Z1165" s="30">
        <f>IF(W1165="","",W1165-S1165)</f>
        <v/>
      </c>
      <c r="AA1165" s="24">
        <f>MATCH(J1165,Matches!$A:$A,0)</f>
        <v/>
      </c>
      <c r="AB1165" s="33" t="n"/>
      <c r="AC1165" s="33" t="n">
        <v>1.013321138408468</v>
      </c>
      <c r="AD1165" s="24" t="n"/>
      <c r="AE1165" s="24" t="n">
        <v>9</v>
      </c>
      <c r="AF1165" s="33" t="n"/>
      <c r="AG1165" s="33" t="n"/>
    </row>
    <row r="1166">
      <c r="A1166" s="24" t="inlineStr">
        <is>
          <t>Lincoln|37</t>
        </is>
      </c>
      <c r="B1166" s="24" t="inlineStr">
        <is>
          <t>E1</t>
        </is>
      </c>
      <c r="C1166" s="24" t="inlineStr">
        <is>
          <t>Championship</t>
        </is>
      </c>
      <c r="D1166" s="24" t="inlineStr">
        <is>
          <t>Lincoln</t>
        </is>
      </c>
      <c r="E1166" s="24" t="n">
        <v>37</v>
      </c>
      <c r="F1166" s="24" t="n">
        <v>10</v>
      </c>
      <c r="G1166" s="29" t="n">
        <v>46459.625</v>
      </c>
      <c r="H1166" s="24" t="inlineStr">
        <is>
          <t>Wolves</t>
        </is>
      </c>
      <c r="I1166" s="24" t="inlineStr">
        <is>
          <t>A</t>
        </is>
      </c>
      <c r="J1166" s="24" t="inlineStr">
        <is>
          <t>E1-Wolves-Lincoln</t>
        </is>
      </c>
      <c r="K1166" s="24" t="n">
        <v>2</v>
      </c>
      <c r="L1166" s="11">
        <f>IF(INDEX(Matches!$X:$X,AA1166)=0,"",IF(I1166="H",INDEX(Matches!$H:$H,AA1166),INDEX(Matches!$I:$I,AA1166)))</f>
        <v/>
      </c>
      <c r="M1166" s="11">
        <f>IF(INDEX(Matches!$X:$X,AA1166)=0,"",IF(I1166="H",INDEX(Matches!$I:$I,AA1166),INDEX(Matches!$H:$H,AA1166)))</f>
        <v/>
      </c>
      <c r="N1166" s="11">
        <f>IF(L1166="","",IF(L1166&gt;M1166,"W",IF(L1166=M1166,"D","L")))</f>
        <v/>
      </c>
      <c r="O1166" s="11">
        <f>IF(L1166="","",IF(L1166&gt;M1166,3,IF(L1166=M1166,1,0)))</f>
        <v/>
      </c>
      <c r="P1166" s="31">
        <f>IF(I1166="H",INDEX(Matches!$L:$L,AA1166),INDEX(Matches!$N:$N,AA1166))</f>
        <v/>
      </c>
      <c r="Q1166" s="31">
        <f>INDEX(Matches!$M:$M,AA1166)</f>
        <v/>
      </c>
      <c r="R1166" s="31">
        <f>IF(I1166="H",INDEX(Matches!$N:$N,AA1166),INDEX(Matches!$L:$L,AA1166))</f>
        <v/>
      </c>
      <c r="S1166" s="33">
        <f>IF(I1166="H",INDEX(Matches!$O:$O,AA1166),INDEX(Matches!$P:$P,AA1166))</f>
        <v/>
      </c>
      <c r="T1166" s="33">
        <f>IF(INDEX(Matches!$J:$J,AA1166)="","",IF(I1166="H",INDEX(Matches!$J:$J,AA1166),INDEX(Matches!$K:$K,AA1166)))</f>
        <v/>
      </c>
      <c r="U1166" s="33">
        <f>IF(INDEX(Matches!$K:$K,AA1166)="","",IF(I1166="H",INDEX(Matches!$K:$K,AA1166),INDEX(Matches!$J:$J,AA1166)))</f>
        <v/>
      </c>
      <c r="V1166" s="30">
        <f>IF(T1166="","",T1166-U1166)</f>
        <v/>
      </c>
      <c r="W1166" s="33">
        <f>IF(I1166="H",INDEX(Matches!$T:$T,AA1166),INDEX(Matches!$U:$U,AA1166))</f>
        <v/>
      </c>
      <c r="X1166" s="11">
        <f>INDEX(Matches!$X:$X,AA1166)</f>
        <v/>
      </c>
      <c r="Y1166" s="30">
        <f>IF(O1166="","",O1166-S1166)</f>
        <v/>
      </c>
      <c r="Z1166" s="30">
        <f>IF(W1166="","",W1166-S1166)</f>
        <v/>
      </c>
      <c r="AA1166" s="24">
        <f>MATCH(J1166,Matches!$A:$A,0)</f>
        <v/>
      </c>
      <c r="AB1166" s="33" t="n"/>
      <c r="AC1166" s="33" t="n">
        <v>0.6467258575326131</v>
      </c>
      <c r="AD1166" s="24" t="n"/>
      <c r="AE1166" s="24" t="n">
        <v>10</v>
      </c>
      <c r="AF1166" s="33" t="n"/>
      <c r="AG1166" s="33" t="n"/>
    </row>
    <row r="1167">
      <c r="A1167" s="24" t="inlineStr">
        <is>
          <t>Lincoln|38</t>
        </is>
      </c>
      <c r="B1167" s="24" t="inlineStr">
        <is>
          <t>E1</t>
        </is>
      </c>
      <c r="C1167" s="24" t="inlineStr">
        <is>
          <t>Championship</t>
        </is>
      </c>
      <c r="D1167" s="24" t="inlineStr">
        <is>
          <t>Lincoln</t>
        </is>
      </c>
      <c r="E1167" s="24" t="n">
        <v>38</v>
      </c>
      <c r="F1167" s="24" t="n">
        <v>10</v>
      </c>
      <c r="G1167" s="29" t="n">
        <v>46462.82291666666</v>
      </c>
      <c r="H1167" s="24" t="inlineStr">
        <is>
          <t>Cardiff</t>
        </is>
      </c>
      <c r="I1167" s="24" t="inlineStr">
        <is>
          <t>H</t>
        </is>
      </c>
      <c r="J1167" s="24" t="inlineStr">
        <is>
          <t>E1-Lincoln-Cardiff</t>
        </is>
      </c>
      <c r="K1167" s="24" t="n">
        <v>21</v>
      </c>
      <c r="L1167" s="11">
        <f>IF(INDEX(Matches!$X:$X,AA1167)=0,"",IF(I1167="H",INDEX(Matches!$H:$H,AA1167),INDEX(Matches!$I:$I,AA1167)))</f>
        <v/>
      </c>
      <c r="M1167" s="11">
        <f>IF(INDEX(Matches!$X:$X,AA1167)=0,"",IF(I1167="H",INDEX(Matches!$I:$I,AA1167),INDEX(Matches!$H:$H,AA1167)))</f>
        <v/>
      </c>
      <c r="N1167" s="11">
        <f>IF(L1167="","",IF(L1167&gt;M1167,"W",IF(L1167=M1167,"D","L")))</f>
        <v/>
      </c>
      <c r="O1167" s="11">
        <f>IF(L1167="","",IF(L1167&gt;M1167,3,IF(L1167=M1167,1,0)))</f>
        <v/>
      </c>
      <c r="P1167" s="31">
        <f>IF(I1167="H",INDEX(Matches!$L:$L,AA1167),INDEX(Matches!$N:$N,AA1167))</f>
        <v/>
      </c>
      <c r="Q1167" s="31">
        <f>INDEX(Matches!$M:$M,AA1167)</f>
        <v/>
      </c>
      <c r="R1167" s="31">
        <f>IF(I1167="H",INDEX(Matches!$N:$N,AA1167),INDEX(Matches!$L:$L,AA1167))</f>
        <v/>
      </c>
      <c r="S1167" s="33">
        <f>IF(I1167="H",INDEX(Matches!$O:$O,AA1167),INDEX(Matches!$P:$P,AA1167))</f>
        <v/>
      </c>
      <c r="T1167" s="33">
        <f>IF(INDEX(Matches!$J:$J,AA1167)="","",IF(I1167="H",INDEX(Matches!$J:$J,AA1167),INDEX(Matches!$K:$K,AA1167)))</f>
        <v/>
      </c>
      <c r="U1167" s="33">
        <f>IF(INDEX(Matches!$K:$K,AA1167)="","",IF(I1167="H",INDEX(Matches!$K:$K,AA1167),INDEX(Matches!$J:$J,AA1167)))</f>
        <v/>
      </c>
      <c r="V1167" s="30">
        <f>IF(T1167="","",T1167-U1167)</f>
        <v/>
      </c>
      <c r="W1167" s="33">
        <f>IF(I1167="H",INDEX(Matches!$T:$T,AA1167),INDEX(Matches!$U:$U,AA1167))</f>
        <v/>
      </c>
      <c r="X1167" s="11">
        <f>INDEX(Matches!$X:$X,AA1167)</f>
        <v/>
      </c>
      <c r="Y1167" s="30">
        <f>IF(O1167="","",O1167-S1167)</f>
        <v/>
      </c>
      <c r="Z1167" s="30">
        <f>IF(W1167="","",W1167-S1167)</f>
        <v/>
      </c>
      <c r="AA1167" s="24">
        <f>MATCH(J1167,Matches!$A:$A,0)</f>
        <v/>
      </c>
      <c r="AB1167" s="33" t="n"/>
      <c r="AC1167" s="33" t="n">
        <v>1.394871331561802</v>
      </c>
      <c r="AD1167" s="24" t="n"/>
      <c r="AE1167" s="24" t="n">
        <v>10</v>
      </c>
      <c r="AF1167" s="33" t="n"/>
      <c r="AG1167" s="33" t="n"/>
    </row>
    <row r="1168">
      <c r="A1168" s="24" t="inlineStr">
        <is>
          <t>Lincoln|39</t>
        </is>
      </c>
      <c r="B1168" s="24" t="inlineStr">
        <is>
          <t>E1</t>
        </is>
      </c>
      <c r="C1168" s="24" t="inlineStr">
        <is>
          <t>Championship</t>
        </is>
      </c>
      <c r="D1168" s="24" t="inlineStr">
        <is>
          <t>Lincoln</t>
        </is>
      </c>
      <c r="E1168" s="24" t="n">
        <v>39</v>
      </c>
      <c r="F1168" s="24" t="n">
        <v>10</v>
      </c>
      <c r="G1168" s="29" t="n">
        <v>46466.625</v>
      </c>
      <c r="H1168" s="24" t="inlineStr">
        <is>
          <t>West Brom</t>
        </is>
      </c>
      <c r="I1168" s="24" t="inlineStr">
        <is>
          <t>A</t>
        </is>
      </c>
      <c r="J1168" s="24" t="inlineStr">
        <is>
          <t>E1-WestBrom-Lincoln</t>
        </is>
      </c>
      <c r="K1168" s="24" t="n">
        <v>13</v>
      </c>
      <c r="L1168" s="11">
        <f>IF(INDEX(Matches!$X:$X,AA1168)=0,"",IF(I1168="H",INDEX(Matches!$H:$H,AA1168),INDEX(Matches!$I:$I,AA1168)))</f>
        <v/>
      </c>
      <c r="M1168" s="11">
        <f>IF(INDEX(Matches!$X:$X,AA1168)=0,"",IF(I1168="H",INDEX(Matches!$I:$I,AA1168),INDEX(Matches!$H:$H,AA1168)))</f>
        <v/>
      </c>
      <c r="N1168" s="11">
        <f>IF(L1168="","",IF(L1168&gt;M1168,"W",IF(L1168=M1168,"D","L")))</f>
        <v/>
      </c>
      <c r="O1168" s="11">
        <f>IF(L1168="","",IF(L1168&gt;M1168,3,IF(L1168=M1168,1,0)))</f>
        <v/>
      </c>
      <c r="P1168" s="31">
        <f>IF(I1168="H",INDEX(Matches!$L:$L,AA1168),INDEX(Matches!$N:$N,AA1168))</f>
        <v/>
      </c>
      <c r="Q1168" s="31">
        <f>INDEX(Matches!$M:$M,AA1168)</f>
        <v/>
      </c>
      <c r="R1168" s="31">
        <f>IF(I1168="H",INDEX(Matches!$N:$N,AA1168),INDEX(Matches!$L:$L,AA1168))</f>
        <v/>
      </c>
      <c r="S1168" s="33">
        <f>IF(I1168="H",INDEX(Matches!$O:$O,AA1168),INDEX(Matches!$P:$P,AA1168))</f>
        <v/>
      </c>
      <c r="T1168" s="33">
        <f>IF(INDEX(Matches!$J:$J,AA1168)="","",IF(I1168="H",INDEX(Matches!$J:$J,AA1168),INDEX(Matches!$K:$K,AA1168)))</f>
        <v/>
      </c>
      <c r="U1168" s="33">
        <f>IF(INDEX(Matches!$K:$K,AA1168)="","",IF(I1168="H",INDEX(Matches!$K:$K,AA1168),INDEX(Matches!$J:$J,AA1168)))</f>
        <v/>
      </c>
      <c r="V1168" s="30">
        <f>IF(T1168="","",T1168-U1168)</f>
        <v/>
      </c>
      <c r="W1168" s="33">
        <f>IF(I1168="H",INDEX(Matches!$T:$T,AA1168),INDEX(Matches!$U:$U,AA1168))</f>
        <v/>
      </c>
      <c r="X1168" s="11">
        <f>INDEX(Matches!$X:$X,AA1168)</f>
        <v/>
      </c>
      <c r="Y1168" s="30">
        <f>IF(O1168="","",O1168-S1168)</f>
        <v/>
      </c>
      <c r="Z1168" s="30">
        <f>IF(W1168="","",W1168-S1168)</f>
        <v/>
      </c>
      <c r="AA1168" s="24">
        <f>MATCH(J1168,Matches!$A:$A,0)</f>
        <v/>
      </c>
      <c r="AB1168" s="33" t="n"/>
      <c r="AC1168" s="33" t="n">
        <v>0.8987888274490616</v>
      </c>
      <c r="AD1168" s="24" t="n"/>
      <c r="AE1168" s="24" t="n">
        <v>10</v>
      </c>
      <c r="AF1168" s="33" t="n"/>
      <c r="AG1168" s="33" t="n"/>
    </row>
    <row r="1169">
      <c r="A1169" s="24" t="inlineStr">
        <is>
          <t>Lincoln|40</t>
        </is>
      </c>
      <c r="B1169" s="24" t="inlineStr">
        <is>
          <t>E1</t>
        </is>
      </c>
      <c r="C1169" s="24" t="inlineStr">
        <is>
          <t>Championship</t>
        </is>
      </c>
      <c r="D1169" s="24" t="inlineStr">
        <is>
          <t>Lincoln</t>
        </is>
      </c>
      <c r="E1169" s="24" t="n">
        <v>40</v>
      </c>
      <c r="F1169" s="24" t="n">
        <v>10</v>
      </c>
      <c r="G1169" s="29" t="n">
        <v>46480.625</v>
      </c>
      <c r="H1169" s="24" t="inlineStr">
        <is>
          <t>Derby</t>
        </is>
      </c>
      <c r="I1169" s="24" t="inlineStr">
        <is>
          <t>H</t>
        </is>
      </c>
      <c r="J1169" s="24" t="inlineStr">
        <is>
          <t>E1-Lincoln-Derby</t>
        </is>
      </c>
      <c r="K1169" s="24" t="n">
        <v>12</v>
      </c>
      <c r="L1169" s="11">
        <f>IF(INDEX(Matches!$X:$X,AA1169)=0,"",IF(I1169="H",INDEX(Matches!$H:$H,AA1169),INDEX(Matches!$I:$I,AA1169)))</f>
        <v/>
      </c>
      <c r="M1169" s="11">
        <f>IF(INDEX(Matches!$X:$X,AA1169)=0,"",IF(I1169="H",INDEX(Matches!$I:$I,AA1169),INDEX(Matches!$H:$H,AA1169)))</f>
        <v/>
      </c>
      <c r="N1169" s="11">
        <f>IF(L1169="","",IF(L1169&gt;M1169,"W",IF(L1169=M1169,"D","L")))</f>
        <v/>
      </c>
      <c r="O1169" s="11">
        <f>IF(L1169="","",IF(L1169&gt;M1169,3,IF(L1169=M1169,1,0)))</f>
        <v/>
      </c>
      <c r="P1169" s="31">
        <f>IF(I1169="H",INDEX(Matches!$L:$L,AA1169),INDEX(Matches!$N:$N,AA1169))</f>
        <v/>
      </c>
      <c r="Q1169" s="31">
        <f>INDEX(Matches!$M:$M,AA1169)</f>
        <v/>
      </c>
      <c r="R1169" s="31">
        <f>IF(I1169="H",INDEX(Matches!$N:$N,AA1169),INDEX(Matches!$L:$L,AA1169))</f>
        <v/>
      </c>
      <c r="S1169" s="33">
        <f>IF(I1169="H",INDEX(Matches!$O:$O,AA1169),INDEX(Matches!$P:$P,AA1169))</f>
        <v/>
      </c>
      <c r="T1169" s="33">
        <f>IF(INDEX(Matches!$J:$J,AA1169)="","",IF(I1169="H",INDEX(Matches!$J:$J,AA1169),INDEX(Matches!$K:$K,AA1169)))</f>
        <v/>
      </c>
      <c r="U1169" s="33">
        <f>IF(INDEX(Matches!$K:$K,AA1169)="","",IF(I1169="H",INDEX(Matches!$K:$K,AA1169),INDEX(Matches!$J:$J,AA1169)))</f>
        <v/>
      </c>
      <c r="V1169" s="30">
        <f>IF(T1169="","",T1169-U1169)</f>
        <v/>
      </c>
      <c r="W1169" s="33">
        <f>IF(I1169="H",INDEX(Matches!$T:$T,AA1169),INDEX(Matches!$U:$U,AA1169))</f>
        <v/>
      </c>
      <c r="X1169" s="11">
        <f>INDEX(Matches!$X:$X,AA1169)</f>
        <v/>
      </c>
      <c r="Y1169" s="30">
        <f>IF(O1169="","",O1169-S1169)</f>
        <v/>
      </c>
      <c r="Z1169" s="30">
        <f>IF(W1169="","",W1169-S1169)</f>
        <v/>
      </c>
      <c r="AA1169" s="24">
        <f>MATCH(J1169,Matches!$A:$A,0)</f>
        <v/>
      </c>
      <c r="AB1169" s="33" t="n"/>
      <c r="AC1169" s="33" t="n">
        <v>1.287106987200646</v>
      </c>
      <c r="AD1169" s="24" t="n"/>
      <c r="AE1169" s="24" t="n">
        <v>10</v>
      </c>
      <c r="AF1169" s="33" t="n"/>
      <c r="AG1169" s="33" t="n"/>
    </row>
    <row r="1170">
      <c r="A1170" s="24" t="inlineStr">
        <is>
          <t>Lincoln|41</t>
        </is>
      </c>
      <c r="B1170" s="24" t="inlineStr">
        <is>
          <t>E1</t>
        </is>
      </c>
      <c r="C1170" s="24" t="inlineStr">
        <is>
          <t>Championship</t>
        </is>
      </c>
      <c r="D1170" s="24" t="inlineStr">
        <is>
          <t>Lincoln</t>
        </is>
      </c>
      <c r="E1170" s="24" t="n">
        <v>41</v>
      </c>
      <c r="F1170" s="24" t="n">
        <v>11</v>
      </c>
      <c r="G1170" s="29" t="n">
        <v>46483.82291666666</v>
      </c>
      <c r="H1170" s="24" t="inlineStr">
        <is>
          <t>Bristol City</t>
        </is>
      </c>
      <c r="I1170" s="24" t="inlineStr">
        <is>
          <t>H</t>
        </is>
      </c>
      <c r="J1170" s="24" t="inlineStr">
        <is>
          <t>E1-Lincoln-BristolC</t>
        </is>
      </c>
      <c r="K1170" s="24" t="n">
        <v>14</v>
      </c>
      <c r="L1170" s="11">
        <f>IF(INDEX(Matches!$X:$X,AA1170)=0,"",IF(I1170="H",INDEX(Matches!$H:$H,AA1170),INDEX(Matches!$I:$I,AA1170)))</f>
        <v/>
      </c>
      <c r="M1170" s="11">
        <f>IF(INDEX(Matches!$X:$X,AA1170)=0,"",IF(I1170="H",INDEX(Matches!$I:$I,AA1170),INDEX(Matches!$H:$H,AA1170)))</f>
        <v/>
      </c>
      <c r="N1170" s="11">
        <f>IF(L1170="","",IF(L1170&gt;M1170,"W",IF(L1170=M1170,"D","L")))</f>
        <v/>
      </c>
      <c r="O1170" s="11">
        <f>IF(L1170="","",IF(L1170&gt;M1170,3,IF(L1170=M1170,1,0)))</f>
        <v/>
      </c>
      <c r="P1170" s="31">
        <f>IF(I1170="H",INDEX(Matches!$L:$L,AA1170),INDEX(Matches!$N:$N,AA1170))</f>
        <v/>
      </c>
      <c r="Q1170" s="31">
        <f>INDEX(Matches!$M:$M,AA1170)</f>
        <v/>
      </c>
      <c r="R1170" s="31">
        <f>IF(I1170="H",INDEX(Matches!$N:$N,AA1170),INDEX(Matches!$L:$L,AA1170))</f>
        <v/>
      </c>
      <c r="S1170" s="33">
        <f>IF(I1170="H",INDEX(Matches!$O:$O,AA1170),INDEX(Matches!$P:$P,AA1170))</f>
        <v/>
      </c>
      <c r="T1170" s="33">
        <f>IF(INDEX(Matches!$J:$J,AA1170)="","",IF(I1170="H",INDEX(Matches!$J:$J,AA1170),INDEX(Matches!$K:$K,AA1170)))</f>
        <v/>
      </c>
      <c r="U1170" s="33">
        <f>IF(INDEX(Matches!$K:$K,AA1170)="","",IF(I1170="H",INDEX(Matches!$K:$K,AA1170),INDEX(Matches!$J:$J,AA1170)))</f>
        <v/>
      </c>
      <c r="V1170" s="30">
        <f>IF(T1170="","",T1170-U1170)</f>
        <v/>
      </c>
      <c r="W1170" s="33">
        <f>IF(I1170="H",INDEX(Matches!$T:$T,AA1170),INDEX(Matches!$U:$U,AA1170))</f>
        <v/>
      </c>
      <c r="X1170" s="11">
        <f>INDEX(Matches!$X:$X,AA1170)</f>
        <v/>
      </c>
      <c r="Y1170" s="30">
        <f>IF(O1170="","",O1170-S1170)</f>
        <v/>
      </c>
      <c r="Z1170" s="30">
        <f>IF(W1170="","",W1170-S1170)</f>
        <v/>
      </c>
      <c r="AA1170" s="24">
        <f>MATCH(J1170,Matches!$A:$A,0)</f>
        <v/>
      </c>
      <c r="AB1170" s="33" t="n"/>
      <c r="AC1170" s="33" t="n">
        <v>1.261438011767118</v>
      </c>
      <c r="AD1170" s="24" t="n"/>
      <c r="AE1170" s="24" t="n">
        <v>11</v>
      </c>
      <c r="AF1170" s="33" t="n"/>
      <c r="AG1170" s="33" t="n"/>
    </row>
    <row r="1171">
      <c r="A1171" s="24" t="inlineStr">
        <is>
          <t>Lincoln|42</t>
        </is>
      </c>
      <c r="B1171" s="24" t="inlineStr">
        <is>
          <t>E1</t>
        </is>
      </c>
      <c r="C1171" s="24" t="inlineStr">
        <is>
          <t>Championship</t>
        </is>
      </c>
      <c r="D1171" s="24" t="inlineStr">
        <is>
          <t>Lincoln</t>
        </is>
      </c>
      <c r="E1171" s="24" t="n">
        <v>42</v>
      </c>
      <c r="F1171" s="24" t="n">
        <v>11</v>
      </c>
      <c r="G1171" s="29" t="n">
        <v>46487.625</v>
      </c>
      <c r="H1171" s="24" t="inlineStr">
        <is>
          <t>Southampton</t>
        </is>
      </c>
      <c r="I1171" s="24" t="inlineStr">
        <is>
          <t>A</t>
        </is>
      </c>
      <c r="J1171" s="24" t="inlineStr">
        <is>
          <t>E1-Southamp-Lincoln</t>
        </is>
      </c>
      <c r="K1171" s="24" t="n">
        <v>5</v>
      </c>
      <c r="L1171" s="11">
        <f>IF(INDEX(Matches!$X:$X,AA1171)=0,"",IF(I1171="H",INDEX(Matches!$H:$H,AA1171),INDEX(Matches!$I:$I,AA1171)))</f>
        <v/>
      </c>
      <c r="M1171" s="11">
        <f>IF(INDEX(Matches!$X:$X,AA1171)=0,"",IF(I1171="H",INDEX(Matches!$I:$I,AA1171),INDEX(Matches!$H:$H,AA1171)))</f>
        <v/>
      </c>
      <c r="N1171" s="11">
        <f>IF(L1171="","",IF(L1171&gt;M1171,"W",IF(L1171=M1171,"D","L")))</f>
        <v/>
      </c>
      <c r="O1171" s="11">
        <f>IF(L1171="","",IF(L1171&gt;M1171,3,IF(L1171=M1171,1,0)))</f>
        <v/>
      </c>
      <c r="P1171" s="31">
        <f>IF(I1171="H",INDEX(Matches!$L:$L,AA1171),INDEX(Matches!$N:$N,AA1171))</f>
        <v/>
      </c>
      <c r="Q1171" s="31">
        <f>INDEX(Matches!$M:$M,AA1171)</f>
        <v/>
      </c>
      <c r="R1171" s="31">
        <f>IF(I1171="H",INDEX(Matches!$N:$N,AA1171),INDEX(Matches!$L:$L,AA1171))</f>
        <v/>
      </c>
      <c r="S1171" s="33">
        <f>IF(I1171="H",INDEX(Matches!$O:$O,AA1171),INDEX(Matches!$P:$P,AA1171))</f>
        <v/>
      </c>
      <c r="T1171" s="33">
        <f>IF(INDEX(Matches!$J:$J,AA1171)="","",IF(I1171="H",INDEX(Matches!$J:$J,AA1171),INDEX(Matches!$K:$K,AA1171)))</f>
        <v/>
      </c>
      <c r="U1171" s="33">
        <f>IF(INDEX(Matches!$K:$K,AA1171)="","",IF(I1171="H",INDEX(Matches!$K:$K,AA1171),INDEX(Matches!$J:$J,AA1171)))</f>
        <v/>
      </c>
      <c r="V1171" s="30">
        <f>IF(T1171="","",T1171-U1171)</f>
        <v/>
      </c>
      <c r="W1171" s="33">
        <f>IF(I1171="H",INDEX(Matches!$T:$T,AA1171),INDEX(Matches!$U:$U,AA1171))</f>
        <v/>
      </c>
      <c r="X1171" s="11">
        <f>INDEX(Matches!$X:$X,AA1171)</f>
        <v/>
      </c>
      <c r="Y1171" s="30">
        <f>IF(O1171="","",O1171-S1171)</f>
        <v/>
      </c>
      <c r="Z1171" s="30">
        <f>IF(W1171="","",W1171-S1171)</f>
        <v/>
      </c>
      <c r="AA1171" s="24">
        <f>MATCH(J1171,Matches!$A:$A,0)</f>
        <v/>
      </c>
      <c r="AB1171" s="33" t="n"/>
      <c r="AC1171" s="33" t="n">
        <v>0.7851726040239101</v>
      </c>
      <c r="AD1171" s="24" t="n"/>
      <c r="AE1171" s="24" t="n">
        <v>11</v>
      </c>
      <c r="AF1171" s="33" t="n"/>
      <c r="AG1171" s="33" t="n"/>
    </row>
    <row r="1172">
      <c r="A1172" s="24" t="inlineStr">
        <is>
          <t>Lincoln|43</t>
        </is>
      </c>
      <c r="B1172" s="24" t="inlineStr">
        <is>
          <t>E1</t>
        </is>
      </c>
      <c r="C1172" s="24" t="inlineStr">
        <is>
          <t>Championship</t>
        </is>
      </c>
      <c r="D1172" s="24" t="inlineStr">
        <is>
          <t>Lincoln</t>
        </is>
      </c>
      <c r="E1172" s="24" t="n">
        <v>43</v>
      </c>
      <c r="F1172" s="24" t="n">
        <v>11</v>
      </c>
      <c r="G1172" s="29" t="n">
        <v>46494.625</v>
      </c>
      <c r="H1172" s="24" t="inlineStr">
        <is>
          <t>Bolton</t>
        </is>
      </c>
      <c r="I1172" s="24" t="inlineStr">
        <is>
          <t>H</t>
        </is>
      </c>
      <c r="J1172" s="24" t="inlineStr">
        <is>
          <t>E1-Lincoln-Bolton</t>
        </is>
      </c>
      <c r="K1172" s="24" t="n">
        <v>22</v>
      </c>
      <c r="L1172" s="11">
        <f>IF(INDEX(Matches!$X:$X,AA1172)=0,"",IF(I1172="H",INDEX(Matches!$H:$H,AA1172),INDEX(Matches!$I:$I,AA1172)))</f>
        <v/>
      </c>
      <c r="M1172" s="11">
        <f>IF(INDEX(Matches!$X:$X,AA1172)=0,"",IF(I1172="H",INDEX(Matches!$I:$I,AA1172),INDEX(Matches!$H:$H,AA1172)))</f>
        <v/>
      </c>
      <c r="N1172" s="11">
        <f>IF(L1172="","",IF(L1172&gt;M1172,"W",IF(L1172=M1172,"D","L")))</f>
        <v/>
      </c>
      <c r="O1172" s="11">
        <f>IF(L1172="","",IF(L1172&gt;M1172,3,IF(L1172=M1172,1,0)))</f>
        <v/>
      </c>
      <c r="P1172" s="31">
        <f>IF(I1172="H",INDEX(Matches!$L:$L,AA1172),INDEX(Matches!$N:$N,AA1172))</f>
        <v/>
      </c>
      <c r="Q1172" s="31">
        <f>INDEX(Matches!$M:$M,AA1172)</f>
        <v/>
      </c>
      <c r="R1172" s="31">
        <f>IF(I1172="H",INDEX(Matches!$N:$N,AA1172),INDEX(Matches!$L:$L,AA1172))</f>
        <v/>
      </c>
      <c r="S1172" s="33">
        <f>IF(I1172="H",INDEX(Matches!$O:$O,AA1172),INDEX(Matches!$P:$P,AA1172))</f>
        <v/>
      </c>
      <c r="T1172" s="33">
        <f>IF(INDEX(Matches!$J:$J,AA1172)="","",IF(I1172="H",INDEX(Matches!$J:$J,AA1172),INDEX(Matches!$K:$K,AA1172)))</f>
        <v/>
      </c>
      <c r="U1172" s="33">
        <f>IF(INDEX(Matches!$K:$K,AA1172)="","",IF(I1172="H",INDEX(Matches!$K:$K,AA1172),INDEX(Matches!$J:$J,AA1172)))</f>
        <v/>
      </c>
      <c r="V1172" s="30">
        <f>IF(T1172="","",T1172-U1172)</f>
        <v/>
      </c>
      <c r="W1172" s="33">
        <f>IF(I1172="H",INDEX(Matches!$T:$T,AA1172),INDEX(Matches!$U:$U,AA1172))</f>
        <v/>
      </c>
      <c r="X1172" s="11">
        <f>INDEX(Matches!$X:$X,AA1172)</f>
        <v/>
      </c>
      <c r="Y1172" s="30">
        <f>IF(O1172="","",O1172-S1172)</f>
        <v/>
      </c>
      <c r="Z1172" s="30">
        <f>IF(W1172="","",W1172-S1172)</f>
        <v/>
      </c>
      <c r="AA1172" s="24">
        <f>MATCH(J1172,Matches!$A:$A,0)</f>
        <v/>
      </c>
      <c r="AB1172" s="33" t="n"/>
      <c r="AC1172" s="33" t="n">
        <v>1.466353221044967</v>
      </c>
      <c r="AD1172" s="24" t="n"/>
      <c r="AE1172" s="24" t="n">
        <v>11</v>
      </c>
      <c r="AF1172" s="33" t="n"/>
      <c r="AG1172" s="33" t="n"/>
    </row>
    <row r="1173">
      <c r="A1173" s="24" t="inlineStr">
        <is>
          <t>Lincoln|44</t>
        </is>
      </c>
      <c r="B1173" s="24" t="inlineStr">
        <is>
          <t>E1</t>
        </is>
      </c>
      <c r="C1173" s="24" t="inlineStr">
        <is>
          <t>Championship</t>
        </is>
      </c>
      <c r="D1173" s="24" t="inlineStr">
        <is>
          <t>Lincoln</t>
        </is>
      </c>
      <c r="E1173" s="24" t="n">
        <v>44</v>
      </c>
      <c r="F1173" s="24" t="n">
        <v>11</v>
      </c>
      <c r="G1173" s="29" t="n">
        <v>46498.82291666666</v>
      </c>
      <c r="H1173" s="24" t="inlineStr">
        <is>
          <t>Blackburn</t>
        </is>
      </c>
      <c r="I1173" s="24" t="inlineStr">
        <is>
          <t>A</t>
        </is>
      </c>
      <c r="J1173" s="24" t="inlineStr">
        <is>
          <t>E1-Blackbur-Lincoln</t>
        </is>
      </c>
      <c r="K1173" s="24" t="n">
        <v>19</v>
      </c>
      <c r="L1173" s="11">
        <f>IF(INDEX(Matches!$X:$X,AA1173)=0,"",IF(I1173="H",INDEX(Matches!$H:$H,AA1173),INDEX(Matches!$I:$I,AA1173)))</f>
        <v/>
      </c>
      <c r="M1173" s="11">
        <f>IF(INDEX(Matches!$X:$X,AA1173)=0,"",IF(I1173="H",INDEX(Matches!$I:$I,AA1173),INDEX(Matches!$H:$H,AA1173)))</f>
        <v/>
      </c>
      <c r="N1173" s="11">
        <f>IF(L1173="","",IF(L1173&gt;M1173,"W",IF(L1173=M1173,"D","L")))</f>
        <v/>
      </c>
      <c r="O1173" s="11">
        <f>IF(L1173="","",IF(L1173&gt;M1173,3,IF(L1173=M1173,1,0)))</f>
        <v/>
      </c>
      <c r="P1173" s="31">
        <f>IF(I1173="H",INDEX(Matches!$L:$L,AA1173),INDEX(Matches!$N:$N,AA1173))</f>
        <v/>
      </c>
      <c r="Q1173" s="31">
        <f>INDEX(Matches!$M:$M,AA1173)</f>
        <v/>
      </c>
      <c r="R1173" s="31">
        <f>IF(I1173="H",INDEX(Matches!$N:$N,AA1173),INDEX(Matches!$L:$L,AA1173))</f>
        <v/>
      </c>
      <c r="S1173" s="33">
        <f>IF(I1173="H",INDEX(Matches!$O:$O,AA1173),INDEX(Matches!$P:$P,AA1173))</f>
        <v/>
      </c>
      <c r="T1173" s="33">
        <f>IF(INDEX(Matches!$J:$J,AA1173)="","",IF(I1173="H",INDEX(Matches!$J:$J,AA1173),INDEX(Matches!$K:$K,AA1173)))</f>
        <v/>
      </c>
      <c r="U1173" s="33">
        <f>IF(INDEX(Matches!$K:$K,AA1173)="","",IF(I1173="H",INDEX(Matches!$K:$K,AA1173),INDEX(Matches!$J:$J,AA1173)))</f>
        <v/>
      </c>
      <c r="V1173" s="30">
        <f>IF(T1173="","",T1173-U1173)</f>
        <v/>
      </c>
      <c r="W1173" s="33">
        <f>IF(I1173="H",INDEX(Matches!$T:$T,AA1173),INDEX(Matches!$U:$U,AA1173))</f>
        <v/>
      </c>
      <c r="X1173" s="11">
        <f>INDEX(Matches!$X:$X,AA1173)</f>
        <v/>
      </c>
      <c r="Y1173" s="30">
        <f>IF(O1173="","",O1173-S1173)</f>
        <v/>
      </c>
      <c r="Z1173" s="30">
        <f>IF(W1173="","",W1173-S1173)</f>
        <v/>
      </c>
      <c r="AA1173" s="24">
        <f>MATCH(J1173,Matches!$A:$A,0)</f>
        <v/>
      </c>
      <c r="AB1173" s="33" t="n"/>
      <c r="AC1173" s="33" t="n">
        <v>1.061416291564604</v>
      </c>
      <c r="AD1173" s="24" t="n"/>
      <c r="AE1173" s="24" t="n">
        <v>11</v>
      </c>
      <c r="AF1173" s="33" t="n"/>
      <c r="AG1173" s="33" t="n"/>
    </row>
    <row r="1174">
      <c r="A1174" s="24" t="inlineStr">
        <is>
          <t>Lincoln|45</t>
        </is>
      </c>
      <c r="B1174" s="24" t="inlineStr">
        <is>
          <t>E1</t>
        </is>
      </c>
      <c r="C1174" s="24" t="inlineStr">
        <is>
          <t>Championship</t>
        </is>
      </c>
      <c r="D1174" s="24" t="inlineStr">
        <is>
          <t>Lincoln</t>
        </is>
      </c>
      <c r="E1174" s="24" t="n">
        <v>45</v>
      </c>
      <c r="F1174" s="24" t="n">
        <v>12</v>
      </c>
      <c r="G1174" s="29" t="n">
        <v>46501.625</v>
      </c>
      <c r="H1174" s="24" t="inlineStr">
        <is>
          <t>Stoke</t>
        </is>
      </c>
      <c r="I1174" s="24" t="inlineStr">
        <is>
          <t>A</t>
        </is>
      </c>
      <c r="J1174" s="24" t="inlineStr">
        <is>
          <t>E1-Stoke-Lincoln</t>
        </is>
      </c>
      <c r="K1174" s="24" t="n">
        <v>11</v>
      </c>
      <c r="L1174" s="11">
        <f>IF(INDEX(Matches!$X:$X,AA1174)=0,"",IF(I1174="H",INDEX(Matches!$H:$H,AA1174),INDEX(Matches!$I:$I,AA1174)))</f>
        <v/>
      </c>
      <c r="M1174" s="11">
        <f>IF(INDEX(Matches!$X:$X,AA1174)=0,"",IF(I1174="H",INDEX(Matches!$I:$I,AA1174),INDEX(Matches!$H:$H,AA1174)))</f>
        <v/>
      </c>
      <c r="N1174" s="11">
        <f>IF(L1174="","",IF(L1174&gt;M1174,"W",IF(L1174=M1174,"D","L")))</f>
        <v/>
      </c>
      <c r="O1174" s="11">
        <f>IF(L1174="","",IF(L1174&gt;M1174,3,IF(L1174=M1174,1,0)))</f>
        <v/>
      </c>
      <c r="P1174" s="31">
        <f>IF(I1174="H",INDEX(Matches!$L:$L,AA1174),INDEX(Matches!$N:$N,AA1174))</f>
        <v/>
      </c>
      <c r="Q1174" s="31">
        <f>INDEX(Matches!$M:$M,AA1174)</f>
        <v/>
      </c>
      <c r="R1174" s="31">
        <f>IF(I1174="H",INDEX(Matches!$N:$N,AA1174),INDEX(Matches!$L:$L,AA1174))</f>
        <v/>
      </c>
      <c r="S1174" s="33">
        <f>IF(I1174="H",INDEX(Matches!$O:$O,AA1174),INDEX(Matches!$P:$P,AA1174))</f>
        <v/>
      </c>
      <c r="T1174" s="33">
        <f>IF(INDEX(Matches!$J:$J,AA1174)="","",IF(I1174="H",INDEX(Matches!$J:$J,AA1174),INDEX(Matches!$K:$K,AA1174)))</f>
        <v/>
      </c>
      <c r="U1174" s="33">
        <f>IF(INDEX(Matches!$K:$K,AA1174)="","",IF(I1174="H",INDEX(Matches!$K:$K,AA1174),INDEX(Matches!$J:$J,AA1174)))</f>
        <v/>
      </c>
      <c r="V1174" s="30">
        <f>IF(T1174="","",T1174-U1174)</f>
        <v/>
      </c>
      <c r="W1174" s="33">
        <f>IF(I1174="H",INDEX(Matches!$T:$T,AA1174),INDEX(Matches!$U:$U,AA1174))</f>
        <v/>
      </c>
      <c r="X1174" s="11">
        <f>INDEX(Matches!$X:$X,AA1174)</f>
        <v/>
      </c>
      <c r="Y1174" s="30">
        <f>IF(O1174="","",O1174-S1174)</f>
        <v/>
      </c>
      <c r="Z1174" s="30">
        <f>IF(W1174="","",W1174-S1174)</f>
        <v/>
      </c>
      <c r="AA1174" s="24">
        <f>MATCH(J1174,Matches!$A:$A,0)</f>
        <v/>
      </c>
      <c r="AB1174" s="33" t="n"/>
      <c r="AC1174" s="33" t="n">
        <v>0.9298943799443584</v>
      </c>
      <c r="AD1174" s="24" t="n"/>
      <c r="AE1174" s="24" t="n">
        <v>12</v>
      </c>
      <c r="AF1174" s="33" t="n"/>
      <c r="AG1174" s="33" t="n"/>
    </row>
    <row r="1175">
      <c r="A1175" s="24" t="inlineStr">
        <is>
          <t>Lincoln|46</t>
        </is>
      </c>
      <c r="B1175" s="24" t="inlineStr">
        <is>
          <t>E1</t>
        </is>
      </c>
      <c r="C1175" s="24" t="inlineStr">
        <is>
          <t>Championship</t>
        </is>
      </c>
      <c r="D1175" s="24" t="inlineStr">
        <is>
          <t>Lincoln</t>
        </is>
      </c>
      <c r="E1175" s="24" t="n">
        <v>46</v>
      </c>
      <c r="F1175" s="24" t="n">
        <v>12</v>
      </c>
      <c r="G1175" s="29" t="n">
        <v>46508.52083333334</v>
      </c>
      <c r="H1175" s="24" t="inlineStr">
        <is>
          <t>Charlton</t>
        </is>
      </c>
      <c r="I1175" s="24" t="inlineStr">
        <is>
          <t>H</t>
        </is>
      </c>
      <c r="J1175" s="24" t="inlineStr">
        <is>
          <t>E1-Lincoln-Charlton</t>
        </is>
      </c>
      <c r="K1175" s="24" t="n">
        <v>23</v>
      </c>
      <c r="L1175" s="11">
        <f>IF(INDEX(Matches!$X:$X,AA1175)=0,"",IF(I1175="H",INDEX(Matches!$H:$H,AA1175),INDEX(Matches!$I:$I,AA1175)))</f>
        <v/>
      </c>
      <c r="M1175" s="11">
        <f>IF(INDEX(Matches!$X:$X,AA1175)=0,"",IF(I1175="H",INDEX(Matches!$I:$I,AA1175),INDEX(Matches!$H:$H,AA1175)))</f>
        <v/>
      </c>
      <c r="N1175" s="11">
        <f>IF(L1175="","",IF(L1175&gt;M1175,"W",IF(L1175=M1175,"D","L")))</f>
        <v/>
      </c>
      <c r="O1175" s="11">
        <f>IF(L1175="","",IF(L1175&gt;M1175,3,IF(L1175=M1175,1,0)))</f>
        <v/>
      </c>
      <c r="P1175" s="31">
        <f>IF(I1175="H",INDEX(Matches!$L:$L,AA1175),INDEX(Matches!$N:$N,AA1175))</f>
        <v/>
      </c>
      <c r="Q1175" s="31">
        <f>INDEX(Matches!$M:$M,AA1175)</f>
        <v/>
      </c>
      <c r="R1175" s="31">
        <f>IF(I1175="H",INDEX(Matches!$N:$N,AA1175),INDEX(Matches!$L:$L,AA1175))</f>
        <v/>
      </c>
      <c r="S1175" s="33">
        <f>IF(I1175="H",INDEX(Matches!$O:$O,AA1175),INDEX(Matches!$P:$P,AA1175))</f>
        <v/>
      </c>
      <c r="T1175" s="33">
        <f>IF(INDEX(Matches!$J:$J,AA1175)="","",IF(I1175="H",INDEX(Matches!$J:$J,AA1175),INDEX(Matches!$K:$K,AA1175)))</f>
        <v/>
      </c>
      <c r="U1175" s="33">
        <f>IF(INDEX(Matches!$K:$K,AA1175)="","",IF(I1175="H",INDEX(Matches!$K:$K,AA1175),INDEX(Matches!$J:$J,AA1175)))</f>
        <v/>
      </c>
      <c r="V1175" s="30">
        <f>IF(T1175="","",T1175-U1175)</f>
        <v/>
      </c>
      <c r="W1175" s="33">
        <f>IF(I1175="H",INDEX(Matches!$T:$T,AA1175),INDEX(Matches!$U:$U,AA1175))</f>
        <v/>
      </c>
      <c r="X1175" s="11">
        <f>INDEX(Matches!$X:$X,AA1175)</f>
        <v/>
      </c>
      <c r="Y1175" s="30">
        <f>IF(O1175="","",O1175-S1175)</f>
        <v/>
      </c>
      <c r="Z1175" s="30">
        <f>IF(W1175="","",W1175-S1175)</f>
        <v/>
      </c>
      <c r="AA1175" s="24">
        <f>MATCH(J1175,Matches!$A:$A,0)</f>
        <v/>
      </c>
      <c r="AB1175" s="33" t="n"/>
      <c r="AC1175" s="33" t="n">
        <v>1.502800324136545</v>
      </c>
      <c r="AD1175" s="24" t="n"/>
      <c r="AE1175" s="24" t="n">
        <v>12</v>
      </c>
      <c r="AF1175" s="33" t="n"/>
      <c r="AG1175" s="33" t="n"/>
    </row>
    <row r="1176">
      <c r="A1176" s="24" t="inlineStr">
        <is>
          <t>Middlesbrough|1</t>
        </is>
      </c>
      <c r="B1176" s="24" t="inlineStr">
        <is>
          <t>E1</t>
        </is>
      </c>
      <c r="C1176" s="24" t="inlineStr">
        <is>
          <t>Championship</t>
        </is>
      </c>
      <c r="D1176" s="24" t="inlineStr">
        <is>
          <t>Middlesbrough</t>
        </is>
      </c>
      <c r="E1176" s="24" t="n">
        <v>1</v>
      </c>
      <c r="F1176" s="24" t="n">
        <v>1</v>
      </c>
      <c r="G1176" s="29" t="n">
        <v>46249.625</v>
      </c>
      <c r="H1176" s="24" t="inlineStr">
        <is>
          <t>Lincoln</t>
        </is>
      </c>
      <c r="I1176" s="24" t="inlineStr">
        <is>
          <t>H</t>
        </is>
      </c>
      <c r="J1176" s="24" t="inlineStr">
        <is>
          <t>E1-Middlesb-Lincoln</t>
        </is>
      </c>
      <c r="K1176" s="24" t="n">
        <v>24</v>
      </c>
      <c r="L1176" s="11">
        <f>IF(INDEX(Matches!$X:$X,AA1176)=0,"",IF(I1176="H",INDEX(Matches!$H:$H,AA1176),INDEX(Matches!$I:$I,AA1176)))</f>
        <v/>
      </c>
      <c r="M1176" s="11">
        <f>IF(INDEX(Matches!$X:$X,AA1176)=0,"",IF(I1176="H",INDEX(Matches!$I:$I,AA1176),INDEX(Matches!$H:$H,AA1176)))</f>
        <v/>
      </c>
      <c r="N1176" s="11">
        <f>IF(L1176="","",IF(L1176&gt;M1176,"W",IF(L1176=M1176,"D","L")))</f>
        <v/>
      </c>
      <c r="O1176" s="11">
        <f>IF(L1176="","",IF(L1176&gt;M1176,3,IF(L1176=M1176,1,0)))</f>
        <v/>
      </c>
      <c r="P1176" s="31">
        <f>IF(I1176="H",INDEX(Matches!$L:$L,AA1176),INDEX(Matches!$N:$N,AA1176))</f>
        <v/>
      </c>
      <c r="Q1176" s="31">
        <f>INDEX(Matches!$M:$M,AA1176)</f>
        <v/>
      </c>
      <c r="R1176" s="31">
        <f>IF(I1176="H",INDEX(Matches!$N:$N,AA1176),INDEX(Matches!$L:$L,AA1176))</f>
        <v/>
      </c>
      <c r="S1176" s="33">
        <f>IF(I1176="H",INDEX(Matches!$O:$O,AA1176),INDEX(Matches!$P:$P,AA1176))</f>
        <v/>
      </c>
      <c r="T1176" s="33">
        <f>IF(INDEX(Matches!$J:$J,AA1176)="","",IF(I1176="H",INDEX(Matches!$J:$J,AA1176),INDEX(Matches!$K:$K,AA1176)))</f>
        <v/>
      </c>
      <c r="U1176" s="33">
        <f>IF(INDEX(Matches!$K:$K,AA1176)="","",IF(I1176="H",INDEX(Matches!$K:$K,AA1176),INDEX(Matches!$J:$J,AA1176)))</f>
        <v/>
      </c>
      <c r="V1176" s="30">
        <f>IF(T1176="","",T1176-U1176)</f>
        <v/>
      </c>
      <c r="W1176" s="33">
        <f>IF(I1176="H",INDEX(Matches!$T:$T,AA1176),INDEX(Matches!$U:$U,AA1176))</f>
        <v/>
      </c>
      <c r="X1176" s="11">
        <f>INDEX(Matches!$X:$X,AA1176)</f>
        <v/>
      </c>
      <c r="Y1176" s="30">
        <f>IF(O1176="","",O1176-S1176)</f>
        <v/>
      </c>
      <c r="Z1176" s="30">
        <f>IF(W1176="","",W1176-S1176)</f>
        <v/>
      </c>
      <c r="AA1176" s="24">
        <f>MATCH(J1176,Matches!$A:$A,0)</f>
        <v/>
      </c>
      <c r="AB1176" s="33" t="n">
        <v>2.115248729079134</v>
      </c>
      <c r="AC1176" s="33" t="n"/>
      <c r="AD1176" s="24" t="n"/>
      <c r="AE1176" s="24" t="n">
        <v>1</v>
      </c>
      <c r="AF1176" s="33" t="n"/>
      <c r="AG1176" s="33" t="n"/>
    </row>
    <row r="1177">
      <c r="A1177" s="24" t="inlineStr">
        <is>
          <t>Middlesbrough|2</t>
        </is>
      </c>
      <c r="B1177" s="24" t="inlineStr">
        <is>
          <t>E1</t>
        </is>
      </c>
      <c r="C1177" s="24" t="inlineStr">
        <is>
          <t>Championship</t>
        </is>
      </c>
      <c r="D1177" s="24" t="inlineStr">
        <is>
          <t>Middlesbrough</t>
        </is>
      </c>
      <c r="E1177" s="24" t="n">
        <v>2</v>
      </c>
      <c r="F1177" s="24" t="n">
        <v>1</v>
      </c>
      <c r="G1177" s="29" t="n">
        <v>46256.625</v>
      </c>
      <c r="H1177" s="24" t="inlineStr">
        <is>
          <t>Blackburn</t>
        </is>
      </c>
      <c r="I1177" s="24" t="inlineStr">
        <is>
          <t>A</t>
        </is>
      </c>
      <c r="J1177" s="24" t="inlineStr">
        <is>
          <t>E1-Blackbur-Middlesb</t>
        </is>
      </c>
      <c r="K1177" s="24" t="n">
        <v>19</v>
      </c>
      <c r="L1177" s="11">
        <f>IF(INDEX(Matches!$X:$X,AA1177)=0,"",IF(I1177="H",INDEX(Matches!$H:$H,AA1177),INDEX(Matches!$I:$I,AA1177)))</f>
        <v/>
      </c>
      <c r="M1177" s="11">
        <f>IF(INDEX(Matches!$X:$X,AA1177)=0,"",IF(I1177="H",INDEX(Matches!$I:$I,AA1177),INDEX(Matches!$H:$H,AA1177)))</f>
        <v/>
      </c>
      <c r="N1177" s="11">
        <f>IF(L1177="","",IF(L1177&gt;M1177,"W",IF(L1177=M1177,"D","L")))</f>
        <v/>
      </c>
      <c r="O1177" s="11">
        <f>IF(L1177="","",IF(L1177&gt;M1177,3,IF(L1177=M1177,1,0)))</f>
        <v/>
      </c>
      <c r="P1177" s="31">
        <f>IF(I1177="H",INDEX(Matches!$L:$L,AA1177),INDEX(Matches!$N:$N,AA1177))</f>
        <v/>
      </c>
      <c r="Q1177" s="31">
        <f>INDEX(Matches!$M:$M,AA1177)</f>
        <v/>
      </c>
      <c r="R1177" s="31">
        <f>IF(I1177="H",INDEX(Matches!$N:$N,AA1177),INDEX(Matches!$L:$L,AA1177))</f>
        <v/>
      </c>
      <c r="S1177" s="33">
        <f>IF(I1177="H",INDEX(Matches!$O:$O,AA1177),INDEX(Matches!$P:$P,AA1177))</f>
        <v/>
      </c>
      <c r="T1177" s="33">
        <f>IF(INDEX(Matches!$J:$J,AA1177)="","",IF(I1177="H",INDEX(Matches!$J:$J,AA1177),INDEX(Matches!$K:$K,AA1177)))</f>
        <v/>
      </c>
      <c r="U1177" s="33">
        <f>IF(INDEX(Matches!$K:$K,AA1177)="","",IF(I1177="H",INDEX(Matches!$K:$K,AA1177),INDEX(Matches!$J:$J,AA1177)))</f>
        <v/>
      </c>
      <c r="V1177" s="30">
        <f>IF(T1177="","",T1177-U1177)</f>
        <v/>
      </c>
      <c r="W1177" s="33">
        <f>IF(I1177="H",INDEX(Matches!$T:$T,AA1177),INDEX(Matches!$U:$U,AA1177))</f>
        <v/>
      </c>
      <c r="X1177" s="11">
        <f>INDEX(Matches!$X:$X,AA1177)</f>
        <v/>
      </c>
      <c r="Y1177" s="30">
        <f>IF(O1177="","",O1177-S1177)</f>
        <v/>
      </c>
      <c r="Z1177" s="30">
        <f>IF(W1177="","",W1177-S1177)</f>
        <v/>
      </c>
      <c r="AA1177" s="24">
        <f>MATCH(J1177,Matches!$A:$A,0)</f>
        <v/>
      </c>
      <c r="AB1177" s="33" t="n">
        <v>1.708765523082507</v>
      </c>
      <c r="AC1177" s="33" t="n"/>
      <c r="AD1177" s="24" t="n"/>
      <c r="AE1177" s="24" t="n">
        <v>1</v>
      </c>
      <c r="AF1177" s="33" t="n"/>
      <c r="AG1177" s="33" t="n"/>
    </row>
    <row r="1178">
      <c r="A1178" s="24" t="inlineStr">
        <is>
          <t>Middlesbrough|3</t>
        </is>
      </c>
      <c r="B1178" s="24" t="inlineStr">
        <is>
          <t>E1</t>
        </is>
      </c>
      <c r="C1178" s="24" t="inlineStr">
        <is>
          <t>Championship</t>
        </is>
      </c>
      <c r="D1178" s="24" t="inlineStr">
        <is>
          <t>Middlesbrough</t>
        </is>
      </c>
      <c r="E1178" s="24" t="n">
        <v>3</v>
      </c>
      <c r="F1178" s="24" t="n">
        <v>1</v>
      </c>
      <c r="G1178" s="29" t="n">
        <v>46263.52083333334</v>
      </c>
      <c r="H1178" s="24" t="inlineStr">
        <is>
          <t>West Brom</t>
        </is>
      </c>
      <c r="I1178" s="24" t="inlineStr">
        <is>
          <t>H</t>
        </is>
      </c>
      <c r="J1178" s="24" t="inlineStr">
        <is>
          <t>E1-Middlesb-WestBrom</t>
        </is>
      </c>
      <c r="K1178" s="24" t="n">
        <v>13</v>
      </c>
      <c r="L1178" s="11">
        <f>IF(INDEX(Matches!$X:$X,AA1178)=0,"",IF(I1178="H",INDEX(Matches!$H:$H,AA1178),INDEX(Matches!$I:$I,AA1178)))</f>
        <v/>
      </c>
      <c r="M1178" s="11">
        <f>IF(INDEX(Matches!$X:$X,AA1178)=0,"",IF(I1178="H",INDEX(Matches!$I:$I,AA1178),INDEX(Matches!$H:$H,AA1178)))</f>
        <v/>
      </c>
      <c r="N1178" s="11">
        <f>IF(L1178="","",IF(L1178&gt;M1178,"W",IF(L1178=M1178,"D","L")))</f>
        <v/>
      </c>
      <c r="O1178" s="11">
        <f>IF(L1178="","",IF(L1178&gt;M1178,3,IF(L1178=M1178,1,0)))</f>
        <v/>
      </c>
      <c r="P1178" s="31">
        <f>IF(I1178="H",INDEX(Matches!$L:$L,AA1178),INDEX(Matches!$N:$N,AA1178))</f>
        <v/>
      </c>
      <c r="Q1178" s="31">
        <f>INDEX(Matches!$M:$M,AA1178)</f>
        <v/>
      </c>
      <c r="R1178" s="31">
        <f>IF(I1178="H",INDEX(Matches!$N:$N,AA1178),INDEX(Matches!$L:$L,AA1178))</f>
        <v/>
      </c>
      <c r="S1178" s="33">
        <f>IF(I1178="H",INDEX(Matches!$O:$O,AA1178),INDEX(Matches!$P:$P,AA1178))</f>
        <v/>
      </c>
      <c r="T1178" s="33">
        <f>IF(INDEX(Matches!$J:$J,AA1178)="","",IF(I1178="H",INDEX(Matches!$J:$J,AA1178),INDEX(Matches!$K:$K,AA1178)))</f>
        <v/>
      </c>
      <c r="U1178" s="33">
        <f>IF(INDEX(Matches!$K:$K,AA1178)="","",IF(I1178="H",INDEX(Matches!$K:$K,AA1178),INDEX(Matches!$J:$J,AA1178)))</f>
        <v/>
      </c>
      <c r="V1178" s="30">
        <f>IF(T1178="","",T1178-U1178)</f>
        <v/>
      </c>
      <c r="W1178" s="33">
        <f>IF(I1178="H",INDEX(Matches!$T:$T,AA1178),INDEX(Matches!$U:$U,AA1178))</f>
        <v/>
      </c>
      <c r="X1178" s="11">
        <f>INDEX(Matches!$X:$X,AA1178)</f>
        <v/>
      </c>
      <c r="Y1178" s="30">
        <f>IF(O1178="","",O1178-S1178)</f>
        <v/>
      </c>
      <c r="Z1178" s="30">
        <f>IF(W1178="","",W1178-S1178)</f>
        <v/>
      </c>
      <c r="AA1178" s="24">
        <f>MATCH(J1178,Matches!$A:$A,0)</f>
        <v/>
      </c>
      <c r="AB1178" s="33" t="n">
        <v>1.887630931579556</v>
      </c>
      <c r="AC1178" s="33" t="n"/>
      <c r="AD1178" s="24" t="n"/>
      <c r="AE1178" s="24" t="n">
        <v>1</v>
      </c>
      <c r="AF1178" s="33" t="n"/>
      <c r="AG1178" s="33" t="n"/>
    </row>
    <row r="1179">
      <c r="A1179" s="24" t="inlineStr">
        <is>
          <t>Middlesbrough|4</t>
        </is>
      </c>
      <c r="B1179" s="24" t="inlineStr">
        <is>
          <t>E1</t>
        </is>
      </c>
      <c r="C1179" s="24" t="inlineStr">
        <is>
          <t>Championship</t>
        </is>
      </c>
      <c r="D1179" s="24" t="inlineStr">
        <is>
          <t>Middlesbrough</t>
        </is>
      </c>
      <c r="E1179" s="24" t="n">
        <v>4</v>
      </c>
      <c r="F1179" s="24" t="n">
        <v>1</v>
      </c>
      <c r="G1179" s="29" t="n">
        <v>46267.83333333334</v>
      </c>
      <c r="H1179" s="24" t="inlineStr">
        <is>
          <t>Burnley</t>
        </is>
      </c>
      <c r="I1179" s="24" t="inlineStr">
        <is>
          <t>A</t>
        </is>
      </c>
      <c r="J1179" s="24" t="inlineStr">
        <is>
          <t>E1-Burnley-Middlesb</t>
        </is>
      </c>
      <c r="K1179" s="24" t="n">
        <v>4</v>
      </c>
      <c r="L1179" s="11">
        <f>IF(INDEX(Matches!$X:$X,AA1179)=0,"",IF(I1179="H",INDEX(Matches!$H:$H,AA1179),INDEX(Matches!$I:$I,AA1179)))</f>
        <v/>
      </c>
      <c r="M1179" s="11">
        <f>IF(INDEX(Matches!$X:$X,AA1179)=0,"",IF(I1179="H",INDEX(Matches!$I:$I,AA1179),INDEX(Matches!$H:$H,AA1179)))</f>
        <v/>
      </c>
      <c r="N1179" s="11">
        <f>IF(L1179="","",IF(L1179&gt;M1179,"W",IF(L1179=M1179,"D","L")))</f>
        <v/>
      </c>
      <c r="O1179" s="11">
        <f>IF(L1179="","",IF(L1179&gt;M1179,3,IF(L1179=M1179,1,0)))</f>
        <v/>
      </c>
      <c r="P1179" s="31">
        <f>IF(I1179="H",INDEX(Matches!$L:$L,AA1179),INDEX(Matches!$N:$N,AA1179))</f>
        <v/>
      </c>
      <c r="Q1179" s="31">
        <f>INDEX(Matches!$M:$M,AA1179)</f>
        <v/>
      </c>
      <c r="R1179" s="31">
        <f>IF(I1179="H",INDEX(Matches!$N:$N,AA1179),INDEX(Matches!$L:$L,AA1179))</f>
        <v/>
      </c>
      <c r="S1179" s="33">
        <f>IF(I1179="H",INDEX(Matches!$O:$O,AA1179),INDEX(Matches!$P:$P,AA1179))</f>
        <v/>
      </c>
      <c r="T1179" s="33">
        <f>IF(INDEX(Matches!$J:$J,AA1179)="","",IF(I1179="H",INDEX(Matches!$J:$J,AA1179),INDEX(Matches!$K:$K,AA1179)))</f>
        <v/>
      </c>
      <c r="U1179" s="33">
        <f>IF(INDEX(Matches!$K:$K,AA1179)="","",IF(I1179="H",INDEX(Matches!$K:$K,AA1179),INDEX(Matches!$J:$J,AA1179)))</f>
        <v/>
      </c>
      <c r="V1179" s="30">
        <f>IF(T1179="","",T1179-U1179)</f>
        <v/>
      </c>
      <c r="W1179" s="33">
        <f>IF(I1179="H",INDEX(Matches!$T:$T,AA1179),INDEX(Matches!$U:$U,AA1179))</f>
        <v/>
      </c>
      <c r="X1179" s="11">
        <f>INDEX(Matches!$X:$X,AA1179)</f>
        <v/>
      </c>
      <c r="Y1179" s="30">
        <f>IF(O1179="","",O1179-S1179)</f>
        <v/>
      </c>
      <c r="Z1179" s="30">
        <f>IF(W1179="","",W1179-S1179)</f>
        <v/>
      </c>
      <c r="AA1179" s="24">
        <f>MATCH(J1179,Matches!$A:$A,0)</f>
        <v/>
      </c>
      <c r="AB1179" s="33" t="n">
        <v>1.581763242773611</v>
      </c>
      <c r="AC1179" s="33" t="n"/>
      <c r="AD1179" s="24" t="n"/>
      <c r="AE1179" s="24" t="n">
        <v>1</v>
      </c>
      <c r="AF1179" s="33" t="n"/>
      <c r="AG1179" s="33" t="n"/>
    </row>
    <row r="1180">
      <c r="A1180" s="24" t="inlineStr">
        <is>
          <t>Middlesbrough|5</t>
        </is>
      </c>
      <c r="B1180" s="24" t="inlineStr">
        <is>
          <t>E1</t>
        </is>
      </c>
      <c r="C1180" s="24" t="inlineStr">
        <is>
          <t>Championship</t>
        </is>
      </c>
      <c r="D1180" s="24" t="inlineStr">
        <is>
          <t>Middlesbrough</t>
        </is>
      </c>
      <c r="E1180" s="24" t="n">
        <v>5</v>
      </c>
      <c r="F1180" s="24" t="n">
        <v>2</v>
      </c>
      <c r="G1180" s="29" t="n">
        <v>46270.625</v>
      </c>
      <c r="H1180" s="24" t="inlineStr">
        <is>
          <t>QPR</t>
        </is>
      </c>
      <c r="I1180" s="24" t="inlineStr">
        <is>
          <t>A</t>
        </is>
      </c>
      <c r="J1180" s="24" t="inlineStr">
        <is>
          <t>E1-QPR-Middlesb</t>
        </is>
      </c>
      <c r="K1180" s="24" t="n">
        <v>17</v>
      </c>
      <c r="L1180" s="11">
        <f>IF(INDEX(Matches!$X:$X,AA1180)=0,"",IF(I1180="H",INDEX(Matches!$H:$H,AA1180),INDEX(Matches!$I:$I,AA1180)))</f>
        <v/>
      </c>
      <c r="M1180" s="11">
        <f>IF(INDEX(Matches!$X:$X,AA1180)=0,"",IF(I1180="H",INDEX(Matches!$I:$I,AA1180),INDEX(Matches!$H:$H,AA1180)))</f>
        <v/>
      </c>
      <c r="N1180" s="11">
        <f>IF(L1180="","",IF(L1180&gt;M1180,"W",IF(L1180=M1180,"D","L")))</f>
        <v/>
      </c>
      <c r="O1180" s="11">
        <f>IF(L1180="","",IF(L1180&gt;M1180,3,IF(L1180=M1180,1,0)))</f>
        <v/>
      </c>
      <c r="P1180" s="31">
        <f>IF(I1180="H",INDEX(Matches!$L:$L,AA1180),INDEX(Matches!$N:$N,AA1180))</f>
        <v/>
      </c>
      <c r="Q1180" s="31">
        <f>INDEX(Matches!$M:$M,AA1180)</f>
        <v/>
      </c>
      <c r="R1180" s="31">
        <f>IF(I1180="H",INDEX(Matches!$N:$N,AA1180),INDEX(Matches!$L:$L,AA1180))</f>
        <v/>
      </c>
      <c r="S1180" s="33">
        <f>IF(I1180="H",INDEX(Matches!$O:$O,AA1180),INDEX(Matches!$P:$P,AA1180))</f>
        <v/>
      </c>
      <c r="T1180" s="33">
        <f>IF(INDEX(Matches!$J:$J,AA1180)="","",IF(I1180="H",INDEX(Matches!$J:$J,AA1180),INDEX(Matches!$K:$K,AA1180)))</f>
        <v/>
      </c>
      <c r="U1180" s="33">
        <f>IF(INDEX(Matches!$K:$K,AA1180)="","",IF(I1180="H",INDEX(Matches!$K:$K,AA1180),INDEX(Matches!$J:$J,AA1180)))</f>
        <v/>
      </c>
      <c r="V1180" s="30">
        <f>IF(T1180="","",T1180-U1180)</f>
        <v/>
      </c>
      <c r="W1180" s="33">
        <f>IF(I1180="H",INDEX(Matches!$T:$T,AA1180),INDEX(Matches!$U:$U,AA1180))</f>
        <v/>
      </c>
      <c r="X1180" s="11">
        <f>INDEX(Matches!$X:$X,AA1180)</f>
        <v/>
      </c>
      <c r="Y1180" s="30">
        <f>IF(O1180="","",O1180-S1180)</f>
        <v/>
      </c>
      <c r="Z1180" s="30">
        <f>IF(W1180="","",W1180-S1180)</f>
        <v/>
      </c>
      <c r="AA1180" s="24">
        <f>MATCH(J1180,Matches!$A:$A,0)</f>
        <v/>
      </c>
      <c r="AB1180" s="33" t="n">
        <v>1.498511666613322</v>
      </c>
      <c r="AC1180" s="33" t="n"/>
      <c r="AD1180" s="24" t="n"/>
      <c r="AE1180" s="24" t="n">
        <v>2</v>
      </c>
      <c r="AF1180" s="33" t="n"/>
      <c r="AG1180" s="33" t="n"/>
    </row>
    <row r="1181">
      <c r="A1181" s="24" t="inlineStr">
        <is>
          <t>Middlesbrough|6</t>
        </is>
      </c>
      <c r="B1181" s="24" t="inlineStr">
        <is>
          <t>E1</t>
        </is>
      </c>
      <c r="C1181" s="24" t="inlineStr">
        <is>
          <t>Championship</t>
        </is>
      </c>
      <c r="D1181" s="24" t="inlineStr">
        <is>
          <t>Middlesbrough</t>
        </is>
      </c>
      <c r="E1181" s="24" t="n">
        <v>6</v>
      </c>
      <c r="F1181" s="24" t="n">
        <v>2</v>
      </c>
      <c r="G1181" s="29" t="n">
        <v>46277.625</v>
      </c>
      <c r="H1181" s="24" t="inlineStr">
        <is>
          <t>Norwich</t>
        </is>
      </c>
      <c r="I1181" s="24" t="inlineStr">
        <is>
          <t>H</t>
        </is>
      </c>
      <c r="J1181" s="24" t="inlineStr">
        <is>
          <t>E1-Middlesb-Norwich</t>
        </is>
      </c>
      <c r="K1181" s="24" t="n">
        <v>7</v>
      </c>
      <c r="L1181" s="11">
        <f>IF(INDEX(Matches!$X:$X,AA1181)=0,"",IF(I1181="H",INDEX(Matches!$H:$H,AA1181),INDEX(Matches!$I:$I,AA1181)))</f>
        <v/>
      </c>
      <c r="M1181" s="11">
        <f>IF(INDEX(Matches!$X:$X,AA1181)=0,"",IF(I1181="H",INDEX(Matches!$I:$I,AA1181),INDEX(Matches!$H:$H,AA1181)))</f>
        <v/>
      </c>
      <c r="N1181" s="11">
        <f>IF(L1181="","",IF(L1181&gt;M1181,"W",IF(L1181=M1181,"D","L")))</f>
        <v/>
      </c>
      <c r="O1181" s="11">
        <f>IF(L1181="","",IF(L1181&gt;M1181,3,IF(L1181=M1181,1,0)))</f>
        <v/>
      </c>
      <c r="P1181" s="31">
        <f>IF(I1181="H",INDEX(Matches!$L:$L,AA1181),INDEX(Matches!$N:$N,AA1181))</f>
        <v/>
      </c>
      <c r="Q1181" s="31">
        <f>INDEX(Matches!$M:$M,AA1181)</f>
        <v/>
      </c>
      <c r="R1181" s="31">
        <f>IF(I1181="H",INDEX(Matches!$N:$N,AA1181),INDEX(Matches!$L:$L,AA1181))</f>
        <v/>
      </c>
      <c r="S1181" s="33">
        <f>IF(I1181="H",INDEX(Matches!$O:$O,AA1181),INDEX(Matches!$P:$P,AA1181))</f>
        <v/>
      </c>
      <c r="T1181" s="33">
        <f>IF(INDEX(Matches!$J:$J,AA1181)="","",IF(I1181="H",INDEX(Matches!$J:$J,AA1181),INDEX(Matches!$K:$K,AA1181)))</f>
        <v/>
      </c>
      <c r="U1181" s="33">
        <f>IF(INDEX(Matches!$K:$K,AA1181)="","",IF(I1181="H",INDEX(Matches!$K:$K,AA1181),INDEX(Matches!$J:$J,AA1181)))</f>
        <v/>
      </c>
      <c r="V1181" s="30">
        <f>IF(T1181="","",T1181-U1181)</f>
        <v/>
      </c>
      <c r="W1181" s="33">
        <f>IF(I1181="H",INDEX(Matches!$T:$T,AA1181),INDEX(Matches!$U:$U,AA1181))</f>
        <v/>
      </c>
      <c r="X1181" s="11">
        <f>INDEX(Matches!$X:$X,AA1181)</f>
        <v/>
      </c>
      <c r="Y1181" s="30">
        <f>IF(O1181="","",O1181-S1181)</f>
        <v/>
      </c>
      <c r="Z1181" s="30">
        <f>IF(W1181="","",W1181-S1181)</f>
        <v/>
      </c>
      <c r="AA1181" s="24">
        <f>MATCH(J1181,Matches!$A:$A,0)</f>
        <v/>
      </c>
      <c r="AB1181" s="33" t="n">
        <v>1.762608729026157</v>
      </c>
      <c r="AC1181" s="33" t="n"/>
      <c r="AD1181" s="24" t="n"/>
      <c r="AE1181" s="24" t="n">
        <v>2</v>
      </c>
      <c r="AF1181" s="33" t="n"/>
      <c r="AG1181" s="33" t="n"/>
    </row>
    <row r="1182">
      <c r="A1182" s="24" t="inlineStr">
        <is>
          <t>Middlesbrough|7</t>
        </is>
      </c>
      <c r="B1182" s="24" t="inlineStr">
        <is>
          <t>E1</t>
        </is>
      </c>
      <c r="C1182" s="24" t="inlineStr">
        <is>
          <t>Championship</t>
        </is>
      </c>
      <c r="D1182" s="24" t="inlineStr">
        <is>
          <t>Middlesbrough</t>
        </is>
      </c>
      <c r="E1182" s="24" t="n">
        <v>7</v>
      </c>
      <c r="F1182" s="24" t="n">
        <v>2</v>
      </c>
      <c r="G1182" s="29" t="n">
        <v>46280.82291666666</v>
      </c>
      <c r="H1182" s="24" t="inlineStr">
        <is>
          <t>Millwall</t>
        </is>
      </c>
      <c r="I1182" s="24" t="inlineStr">
        <is>
          <t>H</t>
        </is>
      </c>
      <c r="J1182" s="24" t="inlineStr">
        <is>
          <t>E1-Middlesb-Millwall</t>
        </is>
      </c>
      <c r="K1182" s="24" t="n">
        <v>10</v>
      </c>
      <c r="L1182" s="11">
        <f>IF(INDEX(Matches!$X:$X,AA1182)=0,"",IF(I1182="H",INDEX(Matches!$H:$H,AA1182),INDEX(Matches!$I:$I,AA1182)))</f>
        <v/>
      </c>
      <c r="M1182" s="11">
        <f>IF(INDEX(Matches!$X:$X,AA1182)=0,"",IF(I1182="H",INDEX(Matches!$I:$I,AA1182),INDEX(Matches!$H:$H,AA1182)))</f>
        <v/>
      </c>
      <c r="N1182" s="11">
        <f>IF(L1182="","",IF(L1182&gt;M1182,"W",IF(L1182=M1182,"D","L")))</f>
        <v/>
      </c>
      <c r="O1182" s="11">
        <f>IF(L1182="","",IF(L1182&gt;M1182,3,IF(L1182=M1182,1,0)))</f>
        <v/>
      </c>
      <c r="P1182" s="31">
        <f>IF(I1182="H",INDEX(Matches!$L:$L,AA1182),INDEX(Matches!$N:$N,AA1182))</f>
        <v/>
      </c>
      <c r="Q1182" s="31">
        <f>INDEX(Matches!$M:$M,AA1182)</f>
        <v/>
      </c>
      <c r="R1182" s="31">
        <f>IF(I1182="H",INDEX(Matches!$N:$N,AA1182),INDEX(Matches!$L:$L,AA1182))</f>
        <v/>
      </c>
      <c r="S1182" s="33">
        <f>IF(I1182="H",INDEX(Matches!$O:$O,AA1182),INDEX(Matches!$P:$P,AA1182))</f>
        <v/>
      </c>
      <c r="T1182" s="33">
        <f>IF(INDEX(Matches!$J:$J,AA1182)="","",IF(I1182="H",INDEX(Matches!$J:$J,AA1182),INDEX(Matches!$K:$K,AA1182)))</f>
        <v/>
      </c>
      <c r="U1182" s="33">
        <f>IF(INDEX(Matches!$K:$K,AA1182)="","",IF(I1182="H",INDEX(Matches!$K:$K,AA1182),INDEX(Matches!$J:$J,AA1182)))</f>
        <v/>
      </c>
      <c r="V1182" s="30">
        <f>IF(T1182="","",T1182-U1182)</f>
        <v/>
      </c>
      <c r="W1182" s="33">
        <f>IF(I1182="H",INDEX(Matches!$T:$T,AA1182),INDEX(Matches!$U:$U,AA1182))</f>
        <v/>
      </c>
      <c r="X1182" s="11">
        <f>INDEX(Matches!$X:$X,AA1182)</f>
        <v/>
      </c>
      <c r="Y1182" s="30">
        <f>IF(O1182="","",O1182-S1182)</f>
        <v/>
      </c>
      <c r="Z1182" s="30">
        <f>IF(W1182="","",W1182-S1182)</f>
        <v/>
      </c>
      <c r="AA1182" s="24">
        <f>MATCH(J1182,Matches!$A:$A,0)</f>
        <v/>
      </c>
      <c r="AB1182" s="33" t="n"/>
      <c r="AC1182" s="33" t="n"/>
      <c r="AD1182" s="24" t="n"/>
      <c r="AE1182" s="24" t="n">
        <v>2</v>
      </c>
      <c r="AF1182" s="33" t="n"/>
      <c r="AG1182" s="33" t="n"/>
    </row>
    <row r="1183">
      <c r="A1183" s="24" t="inlineStr">
        <is>
          <t>Middlesbrough|8</t>
        </is>
      </c>
      <c r="B1183" s="24" t="inlineStr">
        <is>
          <t>E1</t>
        </is>
      </c>
      <c r="C1183" s="24" t="inlineStr">
        <is>
          <t>Championship</t>
        </is>
      </c>
      <c r="D1183" s="24" t="inlineStr">
        <is>
          <t>Middlesbrough</t>
        </is>
      </c>
      <c r="E1183" s="24" t="n">
        <v>8</v>
      </c>
      <c r="F1183" s="24" t="n">
        <v>2</v>
      </c>
      <c r="G1183" s="29" t="n">
        <v>46284.625</v>
      </c>
      <c r="H1183" s="24" t="inlineStr">
        <is>
          <t>Birmingham</t>
        </is>
      </c>
      <c r="I1183" s="24" t="inlineStr">
        <is>
          <t>A</t>
        </is>
      </c>
      <c r="J1183" s="24" t="inlineStr">
        <is>
          <t>E1-Birmingh-Middlesb</t>
        </is>
      </c>
      <c r="K1183" s="24" t="n">
        <v>6</v>
      </c>
      <c r="L1183" s="11">
        <f>IF(INDEX(Matches!$X:$X,AA1183)=0,"",IF(I1183="H",INDEX(Matches!$H:$H,AA1183),INDEX(Matches!$I:$I,AA1183)))</f>
        <v/>
      </c>
      <c r="M1183" s="11">
        <f>IF(INDEX(Matches!$X:$X,AA1183)=0,"",IF(I1183="H",INDEX(Matches!$I:$I,AA1183),INDEX(Matches!$H:$H,AA1183)))</f>
        <v/>
      </c>
      <c r="N1183" s="11">
        <f>IF(L1183="","",IF(L1183&gt;M1183,"W",IF(L1183=M1183,"D","L")))</f>
        <v/>
      </c>
      <c r="O1183" s="11">
        <f>IF(L1183="","",IF(L1183&gt;M1183,3,IF(L1183=M1183,1,0)))</f>
        <v/>
      </c>
      <c r="P1183" s="31">
        <f>IF(I1183="H",INDEX(Matches!$L:$L,AA1183),INDEX(Matches!$N:$N,AA1183))</f>
        <v/>
      </c>
      <c r="Q1183" s="31">
        <f>INDEX(Matches!$M:$M,AA1183)</f>
        <v/>
      </c>
      <c r="R1183" s="31">
        <f>IF(I1183="H",INDEX(Matches!$N:$N,AA1183),INDEX(Matches!$L:$L,AA1183))</f>
        <v/>
      </c>
      <c r="S1183" s="33">
        <f>IF(I1183="H",INDEX(Matches!$O:$O,AA1183),INDEX(Matches!$P:$P,AA1183))</f>
        <v/>
      </c>
      <c r="T1183" s="33">
        <f>IF(INDEX(Matches!$J:$J,AA1183)="","",IF(I1183="H",INDEX(Matches!$J:$J,AA1183),INDEX(Matches!$K:$K,AA1183)))</f>
        <v/>
      </c>
      <c r="U1183" s="33">
        <f>IF(INDEX(Matches!$K:$K,AA1183)="","",IF(I1183="H",INDEX(Matches!$K:$K,AA1183),INDEX(Matches!$J:$J,AA1183)))</f>
        <v/>
      </c>
      <c r="V1183" s="30">
        <f>IF(T1183="","",T1183-U1183)</f>
        <v/>
      </c>
      <c r="W1183" s="33">
        <f>IF(I1183="H",INDEX(Matches!$T:$T,AA1183),INDEX(Matches!$U:$U,AA1183))</f>
        <v/>
      </c>
      <c r="X1183" s="11">
        <f>INDEX(Matches!$X:$X,AA1183)</f>
        <v/>
      </c>
      <c r="Y1183" s="30">
        <f>IF(O1183="","",O1183-S1183)</f>
        <v/>
      </c>
      <c r="Z1183" s="30">
        <f>IF(W1183="","",W1183-S1183)</f>
        <v/>
      </c>
      <c r="AA1183" s="24">
        <f>MATCH(J1183,Matches!$A:$A,0)</f>
        <v/>
      </c>
      <c r="AB1183" s="33" t="n"/>
      <c r="AC1183" s="33" t="n"/>
      <c r="AD1183" s="24" t="n"/>
      <c r="AE1183" s="24" t="n">
        <v>2</v>
      </c>
      <c r="AF1183" s="33" t="n"/>
      <c r="AG1183" s="33" t="n"/>
    </row>
    <row r="1184">
      <c r="A1184" s="24" t="inlineStr">
        <is>
          <t>Middlesbrough|9</t>
        </is>
      </c>
      <c r="B1184" s="24" t="inlineStr">
        <is>
          <t>E1</t>
        </is>
      </c>
      <c r="C1184" s="24" t="inlineStr">
        <is>
          <t>Championship</t>
        </is>
      </c>
      <c r="D1184" s="24" t="inlineStr">
        <is>
          <t>Middlesbrough</t>
        </is>
      </c>
      <c r="E1184" s="24" t="n">
        <v>9</v>
      </c>
      <c r="F1184" s="24" t="n">
        <v>3</v>
      </c>
      <c r="G1184" s="29" t="n">
        <v>46305.625</v>
      </c>
      <c r="H1184" s="24" t="inlineStr">
        <is>
          <t>Wolves</t>
        </is>
      </c>
      <c r="I1184" s="24" t="inlineStr">
        <is>
          <t>H</t>
        </is>
      </c>
      <c r="J1184" s="24" t="inlineStr">
        <is>
          <t>E1-Middlesb-Wolves</t>
        </is>
      </c>
      <c r="K1184" s="24" t="n">
        <v>2</v>
      </c>
      <c r="L1184" s="11">
        <f>IF(INDEX(Matches!$X:$X,AA1184)=0,"",IF(I1184="H",INDEX(Matches!$H:$H,AA1184),INDEX(Matches!$I:$I,AA1184)))</f>
        <v/>
      </c>
      <c r="M1184" s="11">
        <f>IF(INDEX(Matches!$X:$X,AA1184)=0,"",IF(I1184="H",INDEX(Matches!$I:$I,AA1184),INDEX(Matches!$H:$H,AA1184)))</f>
        <v/>
      </c>
      <c r="N1184" s="11">
        <f>IF(L1184="","",IF(L1184&gt;M1184,"W",IF(L1184=M1184,"D","L")))</f>
        <v/>
      </c>
      <c r="O1184" s="11">
        <f>IF(L1184="","",IF(L1184&gt;M1184,3,IF(L1184=M1184,1,0)))</f>
        <v/>
      </c>
      <c r="P1184" s="31">
        <f>IF(I1184="H",INDEX(Matches!$L:$L,AA1184),INDEX(Matches!$N:$N,AA1184))</f>
        <v/>
      </c>
      <c r="Q1184" s="31">
        <f>INDEX(Matches!$M:$M,AA1184)</f>
        <v/>
      </c>
      <c r="R1184" s="31">
        <f>IF(I1184="H",INDEX(Matches!$N:$N,AA1184),INDEX(Matches!$L:$L,AA1184))</f>
        <v/>
      </c>
      <c r="S1184" s="33">
        <f>IF(I1184="H",INDEX(Matches!$O:$O,AA1184),INDEX(Matches!$P:$P,AA1184))</f>
        <v/>
      </c>
      <c r="T1184" s="33">
        <f>IF(INDEX(Matches!$J:$J,AA1184)="","",IF(I1184="H",INDEX(Matches!$J:$J,AA1184),INDEX(Matches!$K:$K,AA1184)))</f>
        <v/>
      </c>
      <c r="U1184" s="33">
        <f>IF(INDEX(Matches!$K:$K,AA1184)="","",IF(I1184="H",INDEX(Matches!$K:$K,AA1184),INDEX(Matches!$J:$J,AA1184)))</f>
        <v/>
      </c>
      <c r="V1184" s="30">
        <f>IF(T1184="","",T1184-U1184)</f>
        <v/>
      </c>
      <c r="W1184" s="33">
        <f>IF(I1184="H",INDEX(Matches!$T:$T,AA1184),INDEX(Matches!$U:$U,AA1184))</f>
        <v/>
      </c>
      <c r="X1184" s="11">
        <f>INDEX(Matches!$X:$X,AA1184)</f>
        <v/>
      </c>
      <c r="Y1184" s="30">
        <f>IF(O1184="","",O1184-S1184)</f>
        <v/>
      </c>
      <c r="Z1184" s="30">
        <f>IF(W1184="","",W1184-S1184)</f>
        <v/>
      </c>
      <c r="AA1184" s="24">
        <f>MATCH(J1184,Matches!$A:$A,0)</f>
        <v/>
      </c>
      <c r="AB1184" s="33" t="n"/>
      <c r="AC1184" s="33" t="n"/>
      <c r="AD1184" s="24" t="n"/>
      <c r="AE1184" s="24" t="n">
        <v>3</v>
      </c>
      <c r="AF1184" s="33" t="n"/>
      <c r="AG1184" s="33" t="n"/>
    </row>
    <row r="1185">
      <c r="A1185" s="24" t="inlineStr">
        <is>
          <t>Middlesbrough|10</t>
        </is>
      </c>
      <c r="B1185" s="24" t="inlineStr">
        <is>
          <t>E1</t>
        </is>
      </c>
      <c r="C1185" s="24" t="inlineStr">
        <is>
          <t>Championship</t>
        </is>
      </c>
      <c r="D1185" s="24" t="inlineStr">
        <is>
          <t>Middlesbrough</t>
        </is>
      </c>
      <c r="E1185" s="24" t="n">
        <v>10</v>
      </c>
      <c r="F1185" s="24" t="n">
        <v>3</v>
      </c>
      <c r="G1185" s="29" t="n">
        <v>46308.83333333334</v>
      </c>
      <c r="H1185" s="24" t="inlineStr">
        <is>
          <t>Stoke</t>
        </is>
      </c>
      <c r="I1185" s="24" t="inlineStr">
        <is>
          <t>A</t>
        </is>
      </c>
      <c r="J1185" s="24" t="inlineStr">
        <is>
          <t>E1-Stoke-Middlesb</t>
        </is>
      </c>
      <c r="K1185" s="24" t="n">
        <v>11</v>
      </c>
      <c r="L1185" s="11">
        <f>IF(INDEX(Matches!$X:$X,AA1185)=0,"",IF(I1185="H",INDEX(Matches!$H:$H,AA1185),INDEX(Matches!$I:$I,AA1185)))</f>
        <v/>
      </c>
      <c r="M1185" s="11">
        <f>IF(INDEX(Matches!$X:$X,AA1185)=0,"",IF(I1185="H",INDEX(Matches!$I:$I,AA1185),INDEX(Matches!$H:$H,AA1185)))</f>
        <v/>
      </c>
      <c r="N1185" s="11">
        <f>IF(L1185="","",IF(L1185&gt;M1185,"W",IF(L1185=M1185,"D","L")))</f>
        <v/>
      </c>
      <c r="O1185" s="11">
        <f>IF(L1185="","",IF(L1185&gt;M1185,3,IF(L1185=M1185,1,0)))</f>
        <v/>
      </c>
      <c r="P1185" s="31">
        <f>IF(I1185="H",INDEX(Matches!$L:$L,AA1185),INDEX(Matches!$N:$N,AA1185))</f>
        <v/>
      </c>
      <c r="Q1185" s="31">
        <f>INDEX(Matches!$M:$M,AA1185)</f>
        <v/>
      </c>
      <c r="R1185" s="31">
        <f>IF(I1185="H",INDEX(Matches!$N:$N,AA1185),INDEX(Matches!$L:$L,AA1185))</f>
        <v/>
      </c>
      <c r="S1185" s="33">
        <f>IF(I1185="H",INDEX(Matches!$O:$O,AA1185),INDEX(Matches!$P:$P,AA1185))</f>
        <v/>
      </c>
      <c r="T1185" s="33">
        <f>IF(INDEX(Matches!$J:$J,AA1185)="","",IF(I1185="H",INDEX(Matches!$J:$J,AA1185),INDEX(Matches!$K:$K,AA1185)))</f>
        <v/>
      </c>
      <c r="U1185" s="33">
        <f>IF(INDEX(Matches!$K:$K,AA1185)="","",IF(I1185="H",INDEX(Matches!$K:$K,AA1185),INDEX(Matches!$J:$J,AA1185)))</f>
        <v/>
      </c>
      <c r="V1185" s="30">
        <f>IF(T1185="","",T1185-U1185)</f>
        <v/>
      </c>
      <c r="W1185" s="33">
        <f>IF(I1185="H",INDEX(Matches!$T:$T,AA1185),INDEX(Matches!$U:$U,AA1185))</f>
        <v/>
      </c>
      <c r="X1185" s="11">
        <f>INDEX(Matches!$X:$X,AA1185)</f>
        <v/>
      </c>
      <c r="Y1185" s="30">
        <f>IF(O1185="","",O1185-S1185)</f>
        <v/>
      </c>
      <c r="Z1185" s="30">
        <f>IF(W1185="","",W1185-S1185)</f>
        <v/>
      </c>
      <c r="AA1185" s="24">
        <f>MATCH(J1185,Matches!$A:$A,0)</f>
        <v/>
      </c>
      <c r="AB1185" s="33" t="n"/>
      <c r="AC1185" s="33" t="n"/>
      <c r="AD1185" s="24" t="n"/>
      <c r="AE1185" s="24" t="n">
        <v>3</v>
      </c>
      <c r="AF1185" s="33" t="n"/>
      <c r="AG1185" s="33" t="n"/>
    </row>
    <row r="1186">
      <c r="A1186" s="24" t="inlineStr">
        <is>
          <t>Middlesbrough|11</t>
        </is>
      </c>
      <c r="B1186" s="24" t="inlineStr">
        <is>
          <t>E1</t>
        </is>
      </c>
      <c r="C1186" s="24" t="inlineStr">
        <is>
          <t>Championship</t>
        </is>
      </c>
      <c r="D1186" s="24" t="inlineStr">
        <is>
          <t>Middlesbrough</t>
        </is>
      </c>
      <c r="E1186" s="24" t="n">
        <v>11</v>
      </c>
      <c r="F1186" s="24" t="n">
        <v>3</v>
      </c>
      <c r="G1186" s="29" t="n">
        <v>46312.52083333334</v>
      </c>
      <c r="H1186" s="24" t="inlineStr">
        <is>
          <t>Cardiff</t>
        </is>
      </c>
      <c r="I1186" s="24" t="inlineStr">
        <is>
          <t>H</t>
        </is>
      </c>
      <c r="J1186" s="24" t="inlineStr">
        <is>
          <t>E1-Middlesb-Cardiff</t>
        </is>
      </c>
      <c r="K1186" s="24" t="n">
        <v>21</v>
      </c>
      <c r="L1186" s="11">
        <f>IF(INDEX(Matches!$X:$X,AA1186)=0,"",IF(I1186="H",INDEX(Matches!$H:$H,AA1186),INDEX(Matches!$I:$I,AA1186)))</f>
        <v/>
      </c>
      <c r="M1186" s="11">
        <f>IF(INDEX(Matches!$X:$X,AA1186)=0,"",IF(I1186="H",INDEX(Matches!$I:$I,AA1186),INDEX(Matches!$H:$H,AA1186)))</f>
        <v/>
      </c>
      <c r="N1186" s="11">
        <f>IF(L1186="","",IF(L1186&gt;M1186,"W",IF(L1186=M1186,"D","L")))</f>
        <v/>
      </c>
      <c r="O1186" s="11">
        <f>IF(L1186="","",IF(L1186&gt;M1186,3,IF(L1186=M1186,1,0)))</f>
        <v/>
      </c>
      <c r="P1186" s="31">
        <f>IF(I1186="H",INDEX(Matches!$L:$L,AA1186),INDEX(Matches!$N:$N,AA1186))</f>
        <v/>
      </c>
      <c r="Q1186" s="31">
        <f>INDEX(Matches!$M:$M,AA1186)</f>
        <v/>
      </c>
      <c r="R1186" s="31">
        <f>IF(I1186="H",INDEX(Matches!$N:$N,AA1186),INDEX(Matches!$L:$L,AA1186))</f>
        <v/>
      </c>
      <c r="S1186" s="33">
        <f>IF(I1186="H",INDEX(Matches!$O:$O,AA1186),INDEX(Matches!$P:$P,AA1186))</f>
        <v/>
      </c>
      <c r="T1186" s="33">
        <f>IF(INDEX(Matches!$J:$J,AA1186)="","",IF(I1186="H",INDEX(Matches!$J:$J,AA1186),INDEX(Matches!$K:$K,AA1186)))</f>
        <v/>
      </c>
      <c r="U1186" s="33">
        <f>IF(INDEX(Matches!$K:$K,AA1186)="","",IF(I1186="H",INDEX(Matches!$K:$K,AA1186),INDEX(Matches!$J:$J,AA1186)))</f>
        <v/>
      </c>
      <c r="V1186" s="30">
        <f>IF(T1186="","",T1186-U1186)</f>
        <v/>
      </c>
      <c r="W1186" s="33">
        <f>IF(I1186="H",INDEX(Matches!$T:$T,AA1186),INDEX(Matches!$U:$U,AA1186))</f>
        <v/>
      </c>
      <c r="X1186" s="11">
        <f>INDEX(Matches!$X:$X,AA1186)</f>
        <v/>
      </c>
      <c r="Y1186" s="30">
        <f>IF(O1186="","",O1186-S1186)</f>
        <v/>
      </c>
      <c r="Z1186" s="30">
        <f>IF(W1186="","",W1186-S1186)</f>
        <v/>
      </c>
      <c r="AA1186" s="24">
        <f>MATCH(J1186,Matches!$A:$A,0)</f>
        <v/>
      </c>
      <c r="AB1186" s="33" t="n"/>
      <c r="AC1186" s="33" t="n"/>
      <c r="AD1186" s="24" t="n"/>
      <c r="AE1186" s="24" t="n">
        <v>3</v>
      </c>
      <c r="AF1186" s="33" t="n"/>
      <c r="AG1186" s="33" t="n"/>
    </row>
    <row r="1187">
      <c r="A1187" s="24" t="inlineStr">
        <is>
          <t>Middlesbrough|12</t>
        </is>
      </c>
      <c r="B1187" s="24" t="inlineStr">
        <is>
          <t>E1</t>
        </is>
      </c>
      <c r="C1187" s="24" t="inlineStr">
        <is>
          <t>Championship</t>
        </is>
      </c>
      <c r="D1187" s="24" t="inlineStr">
        <is>
          <t>Middlesbrough</t>
        </is>
      </c>
      <c r="E1187" s="24" t="n">
        <v>12</v>
      </c>
      <c r="F1187" s="24" t="n">
        <v>3</v>
      </c>
      <c r="G1187" s="29" t="n">
        <v>46318.83333333334</v>
      </c>
      <c r="H1187" s="24" t="inlineStr">
        <is>
          <t>Bolton</t>
        </is>
      </c>
      <c r="I1187" s="24" t="inlineStr">
        <is>
          <t>A</t>
        </is>
      </c>
      <c r="J1187" s="24" t="inlineStr">
        <is>
          <t>E1-Bolton-Middlesb</t>
        </is>
      </c>
      <c r="K1187" s="24" t="n">
        <v>22</v>
      </c>
      <c r="L1187" s="11">
        <f>IF(INDEX(Matches!$X:$X,AA1187)=0,"",IF(I1187="H",INDEX(Matches!$H:$H,AA1187),INDEX(Matches!$I:$I,AA1187)))</f>
        <v/>
      </c>
      <c r="M1187" s="11">
        <f>IF(INDEX(Matches!$X:$X,AA1187)=0,"",IF(I1187="H",INDEX(Matches!$I:$I,AA1187),INDEX(Matches!$H:$H,AA1187)))</f>
        <v/>
      </c>
      <c r="N1187" s="11">
        <f>IF(L1187="","",IF(L1187&gt;M1187,"W",IF(L1187=M1187,"D","L")))</f>
        <v/>
      </c>
      <c r="O1187" s="11">
        <f>IF(L1187="","",IF(L1187&gt;M1187,3,IF(L1187=M1187,1,0)))</f>
        <v/>
      </c>
      <c r="P1187" s="31">
        <f>IF(I1187="H",INDEX(Matches!$L:$L,AA1187),INDEX(Matches!$N:$N,AA1187))</f>
        <v/>
      </c>
      <c r="Q1187" s="31">
        <f>INDEX(Matches!$M:$M,AA1187)</f>
        <v/>
      </c>
      <c r="R1187" s="31">
        <f>IF(I1187="H",INDEX(Matches!$N:$N,AA1187),INDEX(Matches!$L:$L,AA1187))</f>
        <v/>
      </c>
      <c r="S1187" s="33">
        <f>IF(I1187="H",INDEX(Matches!$O:$O,AA1187),INDEX(Matches!$P:$P,AA1187))</f>
        <v/>
      </c>
      <c r="T1187" s="33">
        <f>IF(INDEX(Matches!$J:$J,AA1187)="","",IF(I1187="H",INDEX(Matches!$J:$J,AA1187),INDEX(Matches!$K:$K,AA1187)))</f>
        <v/>
      </c>
      <c r="U1187" s="33">
        <f>IF(INDEX(Matches!$K:$K,AA1187)="","",IF(I1187="H",INDEX(Matches!$K:$K,AA1187),INDEX(Matches!$J:$J,AA1187)))</f>
        <v/>
      </c>
      <c r="V1187" s="30">
        <f>IF(T1187="","",T1187-U1187)</f>
        <v/>
      </c>
      <c r="W1187" s="33">
        <f>IF(I1187="H",INDEX(Matches!$T:$T,AA1187),INDEX(Matches!$U:$U,AA1187))</f>
        <v/>
      </c>
      <c r="X1187" s="11">
        <f>INDEX(Matches!$X:$X,AA1187)</f>
        <v/>
      </c>
      <c r="Y1187" s="30">
        <f>IF(O1187="","",O1187-S1187)</f>
        <v/>
      </c>
      <c r="Z1187" s="30">
        <f>IF(W1187="","",W1187-S1187)</f>
        <v/>
      </c>
      <c r="AA1187" s="24">
        <f>MATCH(J1187,Matches!$A:$A,0)</f>
        <v/>
      </c>
      <c r="AB1187" s="33" t="n"/>
      <c r="AC1187" s="33" t="n">
        <v>1.650771321641737</v>
      </c>
      <c r="AD1187" s="24" t="n"/>
      <c r="AE1187" s="24" t="n">
        <v>3</v>
      </c>
      <c r="AF1187" s="33" t="n"/>
      <c r="AG1187" s="33" t="n"/>
    </row>
    <row r="1188">
      <c r="A1188" s="24" t="inlineStr">
        <is>
          <t>Middlesbrough|13</t>
        </is>
      </c>
      <c r="B1188" s="24" t="inlineStr">
        <is>
          <t>E1</t>
        </is>
      </c>
      <c r="C1188" s="24" t="inlineStr">
        <is>
          <t>Championship</t>
        </is>
      </c>
      <c r="D1188" s="24" t="inlineStr">
        <is>
          <t>Middlesbrough</t>
        </is>
      </c>
      <c r="E1188" s="24" t="n">
        <v>13</v>
      </c>
      <c r="F1188" s="24" t="n">
        <v>4</v>
      </c>
      <c r="G1188" s="29" t="n">
        <v>46326.625</v>
      </c>
      <c r="H1188" s="24" t="inlineStr">
        <is>
          <t>Charlton</t>
        </is>
      </c>
      <c r="I1188" s="24" t="inlineStr">
        <is>
          <t>H</t>
        </is>
      </c>
      <c r="J1188" s="24" t="inlineStr">
        <is>
          <t>E1-Middlesb-Charlton</t>
        </is>
      </c>
      <c r="K1188" s="24" t="n">
        <v>23</v>
      </c>
      <c r="L1188" s="11">
        <f>IF(INDEX(Matches!$X:$X,AA1188)=0,"",IF(I1188="H",INDEX(Matches!$H:$H,AA1188),INDEX(Matches!$I:$I,AA1188)))</f>
        <v/>
      </c>
      <c r="M1188" s="11">
        <f>IF(INDEX(Matches!$X:$X,AA1188)=0,"",IF(I1188="H",INDEX(Matches!$I:$I,AA1188),INDEX(Matches!$H:$H,AA1188)))</f>
        <v/>
      </c>
      <c r="N1188" s="11">
        <f>IF(L1188="","",IF(L1188&gt;M1188,"W",IF(L1188=M1188,"D","L")))</f>
        <v/>
      </c>
      <c r="O1188" s="11">
        <f>IF(L1188="","",IF(L1188&gt;M1188,3,IF(L1188=M1188,1,0)))</f>
        <v/>
      </c>
      <c r="P1188" s="31">
        <f>IF(I1188="H",INDEX(Matches!$L:$L,AA1188),INDEX(Matches!$N:$N,AA1188))</f>
        <v/>
      </c>
      <c r="Q1188" s="31">
        <f>INDEX(Matches!$M:$M,AA1188)</f>
        <v/>
      </c>
      <c r="R1188" s="31">
        <f>IF(I1188="H",INDEX(Matches!$N:$N,AA1188),INDEX(Matches!$L:$L,AA1188))</f>
        <v/>
      </c>
      <c r="S1188" s="33">
        <f>IF(I1188="H",INDEX(Matches!$O:$O,AA1188),INDEX(Matches!$P:$P,AA1188))</f>
        <v/>
      </c>
      <c r="T1188" s="33">
        <f>IF(INDEX(Matches!$J:$J,AA1188)="","",IF(I1188="H",INDEX(Matches!$J:$J,AA1188),INDEX(Matches!$K:$K,AA1188)))</f>
        <v/>
      </c>
      <c r="U1188" s="33">
        <f>IF(INDEX(Matches!$K:$K,AA1188)="","",IF(I1188="H",INDEX(Matches!$K:$K,AA1188),INDEX(Matches!$J:$J,AA1188)))</f>
        <v/>
      </c>
      <c r="V1188" s="30">
        <f>IF(T1188="","",T1188-U1188)</f>
        <v/>
      </c>
      <c r="W1188" s="33">
        <f>IF(I1188="H",INDEX(Matches!$T:$T,AA1188),INDEX(Matches!$U:$U,AA1188))</f>
        <v/>
      </c>
      <c r="X1188" s="11">
        <f>INDEX(Matches!$X:$X,AA1188)</f>
        <v/>
      </c>
      <c r="Y1188" s="30">
        <f>IF(O1188="","",O1188-S1188)</f>
        <v/>
      </c>
      <c r="Z1188" s="30">
        <f>IF(W1188="","",W1188-S1188)</f>
        <v/>
      </c>
      <c r="AA1188" s="24">
        <f>MATCH(J1188,Matches!$A:$A,0)</f>
        <v/>
      </c>
      <c r="AB1188" s="33" t="n"/>
      <c r="AC1188" s="33" t="n">
        <v>2.02879462995391</v>
      </c>
      <c r="AD1188" s="24" t="n"/>
      <c r="AE1188" s="24" t="n">
        <v>4</v>
      </c>
      <c r="AF1188" s="33" t="n"/>
      <c r="AG1188" s="33" t="n"/>
    </row>
    <row r="1189">
      <c r="A1189" s="24" t="inlineStr">
        <is>
          <t>Middlesbrough|14</t>
        </is>
      </c>
      <c r="B1189" s="24" t="inlineStr">
        <is>
          <t>E1</t>
        </is>
      </c>
      <c r="C1189" s="24" t="inlineStr">
        <is>
          <t>Championship</t>
        </is>
      </c>
      <c r="D1189" s="24" t="inlineStr">
        <is>
          <t>Middlesbrough</t>
        </is>
      </c>
      <c r="E1189" s="24" t="n">
        <v>14</v>
      </c>
      <c r="F1189" s="24" t="n">
        <v>4</v>
      </c>
      <c r="G1189" s="29" t="n">
        <v>46330.82291666666</v>
      </c>
      <c r="H1189" s="24" t="inlineStr">
        <is>
          <t>Wrexham</t>
        </is>
      </c>
      <c r="I1189" s="24" t="inlineStr">
        <is>
          <t>A</t>
        </is>
      </c>
      <c r="J1189" s="24" t="inlineStr">
        <is>
          <t>E1-Wrexham-Middlesb</t>
        </is>
      </c>
      <c r="K1189" s="24" t="n">
        <v>9</v>
      </c>
      <c r="L1189" s="11">
        <f>IF(INDEX(Matches!$X:$X,AA1189)=0,"",IF(I1189="H",INDEX(Matches!$H:$H,AA1189),INDEX(Matches!$I:$I,AA1189)))</f>
        <v/>
      </c>
      <c r="M1189" s="11">
        <f>IF(INDEX(Matches!$X:$X,AA1189)=0,"",IF(I1189="H",INDEX(Matches!$I:$I,AA1189),INDEX(Matches!$H:$H,AA1189)))</f>
        <v/>
      </c>
      <c r="N1189" s="11">
        <f>IF(L1189="","",IF(L1189&gt;M1189,"W",IF(L1189=M1189,"D","L")))</f>
        <v/>
      </c>
      <c r="O1189" s="11">
        <f>IF(L1189="","",IF(L1189&gt;M1189,3,IF(L1189=M1189,1,0)))</f>
        <v/>
      </c>
      <c r="P1189" s="31">
        <f>IF(I1189="H",INDEX(Matches!$L:$L,AA1189),INDEX(Matches!$N:$N,AA1189))</f>
        <v/>
      </c>
      <c r="Q1189" s="31">
        <f>INDEX(Matches!$M:$M,AA1189)</f>
        <v/>
      </c>
      <c r="R1189" s="31">
        <f>IF(I1189="H",INDEX(Matches!$N:$N,AA1189),INDEX(Matches!$L:$L,AA1189))</f>
        <v/>
      </c>
      <c r="S1189" s="33">
        <f>IF(I1189="H",INDEX(Matches!$O:$O,AA1189),INDEX(Matches!$P:$P,AA1189))</f>
        <v/>
      </c>
      <c r="T1189" s="33">
        <f>IF(INDEX(Matches!$J:$J,AA1189)="","",IF(I1189="H",INDEX(Matches!$J:$J,AA1189),INDEX(Matches!$K:$K,AA1189)))</f>
        <v/>
      </c>
      <c r="U1189" s="33">
        <f>IF(INDEX(Matches!$K:$K,AA1189)="","",IF(I1189="H",INDEX(Matches!$K:$K,AA1189),INDEX(Matches!$J:$J,AA1189)))</f>
        <v/>
      </c>
      <c r="V1189" s="30">
        <f>IF(T1189="","",T1189-U1189)</f>
        <v/>
      </c>
      <c r="W1189" s="33">
        <f>IF(I1189="H",INDEX(Matches!$T:$T,AA1189),INDEX(Matches!$U:$U,AA1189))</f>
        <v/>
      </c>
      <c r="X1189" s="11">
        <f>INDEX(Matches!$X:$X,AA1189)</f>
        <v/>
      </c>
      <c r="Y1189" s="30">
        <f>IF(O1189="","",O1189-S1189)</f>
        <v/>
      </c>
      <c r="Z1189" s="30">
        <f>IF(W1189="","",W1189-S1189)</f>
        <v/>
      </c>
      <c r="AA1189" s="24">
        <f>MATCH(J1189,Matches!$A:$A,0)</f>
        <v/>
      </c>
      <c r="AB1189" s="33" t="n"/>
      <c r="AC1189" s="33" t="n">
        <v>1.332238936529137</v>
      </c>
      <c r="AD1189" s="24" t="n"/>
      <c r="AE1189" s="24" t="n">
        <v>4</v>
      </c>
      <c r="AF1189" s="33" t="n"/>
      <c r="AG1189" s="33" t="n"/>
    </row>
    <row r="1190">
      <c r="A1190" s="24" t="inlineStr">
        <is>
          <t>Middlesbrough|15</t>
        </is>
      </c>
      <c r="B1190" s="24" t="inlineStr">
        <is>
          <t>E1</t>
        </is>
      </c>
      <c r="C1190" s="24" t="inlineStr">
        <is>
          <t>Championship</t>
        </is>
      </c>
      <c r="D1190" s="24" t="inlineStr">
        <is>
          <t>Middlesbrough</t>
        </is>
      </c>
      <c r="E1190" s="24" t="n">
        <v>15</v>
      </c>
      <c r="F1190" s="24" t="n">
        <v>4</v>
      </c>
      <c r="G1190" s="29" t="n">
        <v>46333.625</v>
      </c>
      <c r="H1190" s="24" t="inlineStr">
        <is>
          <t>Watford</t>
        </is>
      </c>
      <c r="I1190" s="24" t="inlineStr">
        <is>
          <t>A</t>
        </is>
      </c>
      <c r="J1190" s="24" t="inlineStr">
        <is>
          <t>E1-Watford-Middlesb</t>
        </is>
      </c>
      <c r="K1190" s="24" t="n">
        <v>16</v>
      </c>
      <c r="L1190" s="11">
        <f>IF(INDEX(Matches!$X:$X,AA1190)=0,"",IF(I1190="H",INDEX(Matches!$H:$H,AA1190),INDEX(Matches!$I:$I,AA1190)))</f>
        <v/>
      </c>
      <c r="M1190" s="11">
        <f>IF(INDEX(Matches!$X:$X,AA1190)=0,"",IF(I1190="H",INDEX(Matches!$I:$I,AA1190),INDEX(Matches!$H:$H,AA1190)))</f>
        <v/>
      </c>
      <c r="N1190" s="11">
        <f>IF(L1190="","",IF(L1190&gt;M1190,"W",IF(L1190=M1190,"D","L")))</f>
        <v/>
      </c>
      <c r="O1190" s="11">
        <f>IF(L1190="","",IF(L1190&gt;M1190,3,IF(L1190=M1190,1,0)))</f>
        <v/>
      </c>
      <c r="P1190" s="31">
        <f>IF(I1190="H",INDEX(Matches!$L:$L,AA1190),INDEX(Matches!$N:$N,AA1190))</f>
        <v/>
      </c>
      <c r="Q1190" s="31">
        <f>INDEX(Matches!$M:$M,AA1190)</f>
        <v/>
      </c>
      <c r="R1190" s="31">
        <f>IF(I1190="H",INDEX(Matches!$N:$N,AA1190),INDEX(Matches!$L:$L,AA1190))</f>
        <v/>
      </c>
      <c r="S1190" s="33">
        <f>IF(I1190="H",INDEX(Matches!$O:$O,AA1190),INDEX(Matches!$P:$P,AA1190))</f>
        <v/>
      </c>
      <c r="T1190" s="33">
        <f>IF(INDEX(Matches!$J:$J,AA1190)="","",IF(I1190="H",INDEX(Matches!$J:$J,AA1190),INDEX(Matches!$K:$K,AA1190)))</f>
        <v/>
      </c>
      <c r="U1190" s="33">
        <f>IF(INDEX(Matches!$K:$K,AA1190)="","",IF(I1190="H",INDEX(Matches!$K:$K,AA1190),INDEX(Matches!$J:$J,AA1190)))</f>
        <v/>
      </c>
      <c r="V1190" s="30">
        <f>IF(T1190="","",T1190-U1190)</f>
        <v/>
      </c>
      <c r="W1190" s="33">
        <f>IF(I1190="H",INDEX(Matches!$T:$T,AA1190),INDEX(Matches!$U:$U,AA1190))</f>
        <v/>
      </c>
      <c r="X1190" s="11">
        <f>INDEX(Matches!$X:$X,AA1190)</f>
        <v/>
      </c>
      <c r="Y1190" s="30">
        <f>IF(O1190="","",O1190-S1190)</f>
        <v/>
      </c>
      <c r="Z1190" s="30">
        <f>IF(W1190="","",W1190-S1190)</f>
        <v/>
      </c>
      <c r="AA1190" s="24">
        <f>MATCH(J1190,Matches!$A:$A,0)</f>
        <v/>
      </c>
      <c r="AB1190" s="33" t="n"/>
      <c r="AC1190" s="33" t="n">
        <v>1.557788658068853</v>
      </c>
      <c r="AD1190" s="24" t="n"/>
      <c r="AE1190" s="24" t="n">
        <v>4</v>
      </c>
      <c r="AF1190" s="33" t="n"/>
      <c r="AG1190" s="33" t="n"/>
    </row>
    <row r="1191">
      <c r="A1191" s="24" t="inlineStr">
        <is>
          <t>Middlesbrough|16</t>
        </is>
      </c>
      <c r="B1191" s="24" t="inlineStr">
        <is>
          <t>E1</t>
        </is>
      </c>
      <c r="C1191" s="24" t="inlineStr">
        <is>
          <t>Championship</t>
        </is>
      </c>
      <c r="D1191" s="24" t="inlineStr">
        <is>
          <t>Middlesbrough</t>
        </is>
      </c>
      <c r="E1191" s="24" t="n">
        <v>16</v>
      </c>
      <c r="F1191" s="24" t="n">
        <v>4</v>
      </c>
      <c r="G1191" s="29" t="n">
        <v>46347.625</v>
      </c>
      <c r="H1191" s="24" t="inlineStr">
        <is>
          <t>Bristol City</t>
        </is>
      </c>
      <c r="I1191" s="24" t="inlineStr">
        <is>
          <t>H</t>
        </is>
      </c>
      <c r="J1191" s="24" t="inlineStr">
        <is>
          <t>E1-Middlesb-BristolC</t>
        </is>
      </c>
      <c r="K1191" s="24" t="n">
        <v>14</v>
      </c>
      <c r="L1191" s="11">
        <f>IF(INDEX(Matches!$X:$X,AA1191)=0,"",IF(I1191="H",INDEX(Matches!$H:$H,AA1191),INDEX(Matches!$I:$I,AA1191)))</f>
        <v/>
      </c>
      <c r="M1191" s="11">
        <f>IF(INDEX(Matches!$X:$X,AA1191)=0,"",IF(I1191="H",INDEX(Matches!$I:$I,AA1191),INDEX(Matches!$H:$H,AA1191)))</f>
        <v/>
      </c>
      <c r="N1191" s="11">
        <f>IF(L1191="","",IF(L1191&gt;M1191,"W",IF(L1191=M1191,"D","L")))</f>
        <v/>
      </c>
      <c r="O1191" s="11">
        <f>IF(L1191="","",IF(L1191&gt;M1191,3,IF(L1191=M1191,1,0)))</f>
        <v/>
      </c>
      <c r="P1191" s="31">
        <f>IF(I1191="H",INDEX(Matches!$L:$L,AA1191),INDEX(Matches!$N:$N,AA1191))</f>
        <v/>
      </c>
      <c r="Q1191" s="31">
        <f>INDEX(Matches!$M:$M,AA1191)</f>
        <v/>
      </c>
      <c r="R1191" s="31">
        <f>IF(I1191="H",INDEX(Matches!$N:$N,AA1191),INDEX(Matches!$L:$L,AA1191))</f>
        <v/>
      </c>
      <c r="S1191" s="33">
        <f>IF(I1191="H",INDEX(Matches!$O:$O,AA1191),INDEX(Matches!$P:$P,AA1191))</f>
        <v/>
      </c>
      <c r="T1191" s="33">
        <f>IF(INDEX(Matches!$J:$J,AA1191)="","",IF(I1191="H",INDEX(Matches!$J:$J,AA1191),INDEX(Matches!$K:$K,AA1191)))</f>
        <v/>
      </c>
      <c r="U1191" s="33">
        <f>IF(INDEX(Matches!$K:$K,AA1191)="","",IF(I1191="H",INDEX(Matches!$K:$K,AA1191),INDEX(Matches!$J:$J,AA1191)))</f>
        <v/>
      </c>
      <c r="V1191" s="30">
        <f>IF(T1191="","",T1191-U1191)</f>
        <v/>
      </c>
      <c r="W1191" s="33">
        <f>IF(I1191="H",INDEX(Matches!$T:$T,AA1191),INDEX(Matches!$U:$U,AA1191))</f>
        <v/>
      </c>
      <c r="X1191" s="11">
        <f>INDEX(Matches!$X:$X,AA1191)</f>
        <v/>
      </c>
      <c r="Y1191" s="30">
        <f>IF(O1191="","",O1191-S1191)</f>
        <v/>
      </c>
      <c r="Z1191" s="30">
        <f>IF(W1191="","",W1191-S1191)</f>
        <v/>
      </c>
      <c r="AA1191" s="24">
        <f>MATCH(J1191,Matches!$A:$A,0)</f>
        <v/>
      </c>
      <c r="AB1191" s="33" t="n"/>
      <c r="AC1191" s="33" t="n">
        <v>1.794604916515438</v>
      </c>
      <c r="AD1191" s="24" t="n"/>
      <c r="AE1191" s="24" t="n">
        <v>4</v>
      </c>
      <c r="AF1191" s="33" t="n"/>
      <c r="AG1191" s="33" t="n"/>
    </row>
    <row r="1192">
      <c r="A1192" s="24" t="inlineStr">
        <is>
          <t>Middlesbrough|17</t>
        </is>
      </c>
      <c r="B1192" s="24" t="inlineStr">
        <is>
          <t>E1</t>
        </is>
      </c>
      <c r="C1192" s="24" t="inlineStr">
        <is>
          <t>Championship</t>
        </is>
      </c>
      <c r="D1192" s="24" t="inlineStr">
        <is>
          <t>Middlesbrough</t>
        </is>
      </c>
      <c r="E1192" s="24" t="n">
        <v>17</v>
      </c>
      <c r="F1192" s="24" t="n">
        <v>5</v>
      </c>
      <c r="G1192" s="29" t="n">
        <v>46350.82291666666</v>
      </c>
      <c r="H1192" s="24" t="inlineStr">
        <is>
          <t>Swansea</t>
        </is>
      </c>
      <c r="I1192" s="24" t="inlineStr">
        <is>
          <t>H</t>
        </is>
      </c>
      <c r="J1192" s="24" t="inlineStr">
        <is>
          <t>E1-Middlesb-Swansea</t>
        </is>
      </c>
      <c r="K1192" s="24" t="n">
        <v>15</v>
      </c>
      <c r="L1192" s="11">
        <f>IF(INDEX(Matches!$X:$X,AA1192)=0,"",IF(I1192="H",INDEX(Matches!$H:$H,AA1192),INDEX(Matches!$I:$I,AA1192)))</f>
        <v/>
      </c>
      <c r="M1192" s="11">
        <f>IF(INDEX(Matches!$X:$X,AA1192)=0,"",IF(I1192="H",INDEX(Matches!$I:$I,AA1192),INDEX(Matches!$H:$H,AA1192)))</f>
        <v/>
      </c>
      <c r="N1192" s="11">
        <f>IF(L1192="","",IF(L1192&gt;M1192,"W",IF(L1192=M1192,"D","L")))</f>
        <v/>
      </c>
      <c r="O1192" s="11">
        <f>IF(L1192="","",IF(L1192&gt;M1192,3,IF(L1192=M1192,1,0)))</f>
        <v/>
      </c>
      <c r="P1192" s="31">
        <f>IF(I1192="H",INDEX(Matches!$L:$L,AA1192),INDEX(Matches!$N:$N,AA1192))</f>
        <v/>
      </c>
      <c r="Q1192" s="31">
        <f>INDEX(Matches!$M:$M,AA1192)</f>
        <v/>
      </c>
      <c r="R1192" s="31">
        <f>IF(I1192="H",INDEX(Matches!$N:$N,AA1192),INDEX(Matches!$L:$L,AA1192))</f>
        <v/>
      </c>
      <c r="S1192" s="33">
        <f>IF(I1192="H",INDEX(Matches!$O:$O,AA1192),INDEX(Matches!$P:$P,AA1192))</f>
        <v/>
      </c>
      <c r="T1192" s="33">
        <f>IF(INDEX(Matches!$J:$J,AA1192)="","",IF(I1192="H",INDEX(Matches!$J:$J,AA1192),INDEX(Matches!$K:$K,AA1192)))</f>
        <v/>
      </c>
      <c r="U1192" s="33">
        <f>IF(INDEX(Matches!$K:$K,AA1192)="","",IF(I1192="H",INDEX(Matches!$K:$K,AA1192),INDEX(Matches!$J:$J,AA1192)))</f>
        <v/>
      </c>
      <c r="V1192" s="30">
        <f>IF(T1192="","",T1192-U1192)</f>
        <v/>
      </c>
      <c r="W1192" s="33">
        <f>IF(I1192="H",INDEX(Matches!$T:$T,AA1192),INDEX(Matches!$U:$U,AA1192))</f>
        <v/>
      </c>
      <c r="X1192" s="11">
        <f>INDEX(Matches!$X:$X,AA1192)</f>
        <v/>
      </c>
      <c r="Y1192" s="30">
        <f>IF(O1192="","",O1192-S1192)</f>
        <v/>
      </c>
      <c r="Z1192" s="30">
        <f>IF(W1192="","",W1192-S1192)</f>
        <v/>
      </c>
      <c r="AA1192" s="24">
        <f>MATCH(J1192,Matches!$A:$A,0)</f>
        <v/>
      </c>
      <c r="AB1192" s="33" t="n"/>
      <c r="AC1192" s="33" t="n">
        <v>1.789090979119454</v>
      </c>
      <c r="AD1192" s="24" t="n"/>
      <c r="AE1192" s="24" t="n">
        <v>5</v>
      </c>
      <c r="AF1192" s="33" t="n"/>
      <c r="AG1192" s="33" t="n"/>
    </row>
    <row r="1193">
      <c r="A1193" s="24" t="inlineStr">
        <is>
          <t>Middlesbrough|18</t>
        </is>
      </c>
      <c r="B1193" s="24" t="inlineStr">
        <is>
          <t>E1</t>
        </is>
      </c>
      <c r="C1193" s="24" t="inlineStr">
        <is>
          <t>Championship</t>
        </is>
      </c>
      <c r="D1193" s="24" t="inlineStr">
        <is>
          <t>Middlesbrough</t>
        </is>
      </c>
      <c r="E1193" s="24" t="n">
        <v>18</v>
      </c>
      <c r="F1193" s="24" t="n">
        <v>5</v>
      </c>
      <c r="G1193" s="29" t="n">
        <v>46353.83333333334</v>
      </c>
      <c r="H1193" s="24" t="inlineStr">
        <is>
          <t>Southampton</t>
        </is>
      </c>
      <c r="I1193" s="24" t="inlineStr">
        <is>
          <t>A</t>
        </is>
      </c>
      <c r="J1193" s="24" t="inlineStr">
        <is>
          <t>E1-Southamp-Middlesb</t>
        </is>
      </c>
      <c r="K1193" s="24" t="n">
        <v>5</v>
      </c>
      <c r="L1193" s="11">
        <f>IF(INDEX(Matches!$X:$X,AA1193)=0,"",IF(I1193="H",INDEX(Matches!$H:$H,AA1193),INDEX(Matches!$I:$I,AA1193)))</f>
        <v/>
      </c>
      <c r="M1193" s="11">
        <f>IF(INDEX(Matches!$X:$X,AA1193)=0,"",IF(I1193="H",INDEX(Matches!$I:$I,AA1193),INDEX(Matches!$H:$H,AA1193)))</f>
        <v/>
      </c>
      <c r="N1193" s="11">
        <f>IF(L1193="","",IF(L1193&gt;M1193,"W",IF(L1193=M1193,"D","L")))</f>
        <v/>
      </c>
      <c r="O1193" s="11">
        <f>IF(L1193="","",IF(L1193&gt;M1193,3,IF(L1193=M1193,1,0)))</f>
        <v/>
      </c>
      <c r="P1193" s="31">
        <f>IF(I1193="H",INDEX(Matches!$L:$L,AA1193),INDEX(Matches!$N:$N,AA1193))</f>
        <v/>
      </c>
      <c r="Q1193" s="31">
        <f>INDEX(Matches!$M:$M,AA1193)</f>
        <v/>
      </c>
      <c r="R1193" s="31">
        <f>IF(I1193="H",INDEX(Matches!$N:$N,AA1193),INDEX(Matches!$L:$L,AA1193))</f>
        <v/>
      </c>
      <c r="S1193" s="33">
        <f>IF(I1193="H",INDEX(Matches!$O:$O,AA1193),INDEX(Matches!$P:$P,AA1193))</f>
        <v/>
      </c>
      <c r="T1193" s="33">
        <f>IF(INDEX(Matches!$J:$J,AA1193)="","",IF(I1193="H",INDEX(Matches!$J:$J,AA1193),INDEX(Matches!$K:$K,AA1193)))</f>
        <v/>
      </c>
      <c r="U1193" s="33">
        <f>IF(INDEX(Matches!$K:$K,AA1193)="","",IF(I1193="H",INDEX(Matches!$K:$K,AA1193),INDEX(Matches!$J:$J,AA1193)))</f>
        <v/>
      </c>
      <c r="V1193" s="30">
        <f>IF(T1193="","",T1193-U1193)</f>
        <v/>
      </c>
      <c r="W1193" s="33">
        <f>IF(I1193="H",INDEX(Matches!$T:$T,AA1193),INDEX(Matches!$U:$U,AA1193))</f>
        <v/>
      </c>
      <c r="X1193" s="11">
        <f>INDEX(Matches!$X:$X,AA1193)</f>
        <v/>
      </c>
      <c r="Y1193" s="30">
        <f>IF(O1193="","",O1193-S1193)</f>
        <v/>
      </c>
      <c r="Z1193" s="30">
        <f>IF(W1193="","",W1193-S1193)</f>
        <v/>
      </c>
      <c r="AA1193" s="24">
        <f>MATCH(J1193,Matches!$A:$A,0)</f>
        <v/>
      </c>
      <c r="AB1193" s="33" t="n"/>
      <c r="AC1193" s="33" t="n">
        <v>1.278707045726005</v>
      </c>
      <c r="AD1193" s="24" t="n"/>
      <c r="AE1193" s="24" t="n">
        <v>5</v>
      </c>
      <c r="AF1193" s="33" t="n"/>
      <c r="AG1193" s="33" t="n"/>
    </row>
    <row r="1194">
      <c r="A1194" s="24" t="inlineStr">
        <is>
          <t>Middlesbrough|19</t>
        </is>
      </c>
      <c r="B1194" s="24" t="inlineStr">
        <is>
          <t>E1</t>
        </is>
      </c>
      <c r="C1194" s="24" t="inlineStr">
        <is>
          <t>Championship</t>
        </is>
      </c>
      <c r="D1194" s="24" t="inlineStr">
        <is>
          <t>Middlesbrough</t>
        </is>
      </c>
      <c r="E1194" s="24" t="n">
        <v>19</v>
      </c>
      <c r="F1194" s="24" t="n">
        <v>5</v>
      </c>
      <c r="G1194" s="29" t="n">
        <v>46361.52083333334</v>
      </c>
      <c r="H1194" s="24" t="inlineStr">
        <is>
          <t>Derby</t>
        </is>
      </c>
      <c r="I1194" s="24" t="inlineStr">
        <is>
          <t>H</t>
        </is>
      </c>
      <c r="J1194" s="24" t="inlineStr">
        <is>
          <t>E1-Middlesb-Derby</t>
        </is>
      </c>
      <c r="K1194" s="24" t="n">
        <v>12</v>
      </c>
      <c r="L1194" s="11">
        <f>IF(INDEX(Matches!$X:$X,AA1194)=0,"",IF(I1194="H",INDEX(Matches!$H:$H,AA1194),INDEX(Matches!$I:$I,AA1194)))</f>
        <v/>
      </c>
      <c r="M1194" s="11">
        <f>IF(INDEX(Matches!$X:$X,AA1194)=0,"",IF(I1194="H",INDEX(Matches!$I:$I,AA1194),INDEX(Matches!$H:$H,AA1194)))</f>
        <v/>
      </c>
      <c r="N1194" s="11">
        <f>IF(L1194="","",IF(L1194&gt;M1194,"W",IF(L1194=M1194,"D","L")))</f>
        <v/>
      </c>
      <c r="O1194" s="11">
        <f>IF(L1194="","",IF(L1194&gt;M1194,3,IF(L1194=M1194,1,0)))</f>
        <v/>
      </c>
      <c r="P1194" s="31">
        <f>IF(I1194="H",INDEX(Matches!$L:$L,AA1194),INDEX(Matches!$N:$N,AA1194))</f>
        <v/>
      </c>
      <c r="Q1194" s="31">
        <f>INDEX(Matches!$M:$M,AA1194)</f>
        <v/>
      </c>
      <c r="R1194" s="31">
        <f>IF(I1194="H",INDEX(Matches!$N:$N,AA1194),INDEX(Matches!$L:$L,AA1194))</f>
        <v/>
      </c>
      <c r="S1194" s="33">
        <f>IF(I1194="H",INDEX(Matches!$O:$O,AA1194),INDEX(Matches!$P:$P,AA1194))</f>
        <v/>
      </c>
      <c r="T1194" s="33">
        <f>IF(INDEX(Matches!$J:$J,AA1194)="","",IF(I1194="H",INDEX(Matches!$J:$J,AA1194),INDEX(Matches!$K:$K,AA1194)))</f>
        <v/>
      </c>
      <c r="U1194" s="33">
        <f>IF(INDEX(Matches!$K:$K,AA1194)="","",IF(I1194="H",INDEX(Matches!$K:$K,AA1194),INDEX(Matches!$J:$J,AA1194)))</f>
        <v/>
      </c>
      <c r="V1194" s="30">
        <f>IF(T1194="","",T1194-U1194)</f>
        <v/>
      </c>
      <c r="W1194" s="33">
        <f>IF(I1194="H",INDEX(Matches!$T:$T,AA1194),INDEX(Matches!$U:$U,AA1194))</f>
        <v/>
      </c>
      <c r="X1194" s="11">
        <f>INDEX(Matches!$X:$X,AA1194)</f>
        <v/>
      </c>
      <c r="Y1194" s="30">
        <f>IF(O1194="","",O1194-S1194)</f>
        <v/>
      </c>
      <c r="Z1194" s="30">
        <f>IF(W1194="","",W1194-S1194)</f>
        <v/>
      </c>
      <c r="AA1194" s="24">
        <f>MATCH(J1194,Matches!$A:$A,0)</f>
        <v/>
      </c>
      <c r="AB1194" s="33" t="n"/>
      <c r="AC1194" s="33" t="n">
        <v>1.823621830300073</v>
      </c>
      <c r="AD1194" s="24" t="n"/>
      <c r="AE1194" s="24" t="n">
        <v>5</v>
      </c>
      <c r="AF1194" s="33" t="n"/>
      <c r="AG1194" s="33" t="n"/>
    </row>
    <row r="1195">
      <c r="A1195" s="24" t="inlineStr">
        <is>
          <t>Middlesbrough|20</t>
        </is>
      </c>
      <c r="B1195" s="24" t="inlineStr">
        <is>
          <t>E1</t>
        </is>
      </c>
      <c r="C1195" s="24" t="inlineStr">
        <is>
          <t>Championship</t>
        </is>
      </c>
      <c r="D1195" s="24" t="inlineStr">
        <is>
          <t>Middlesbrough</t>
        </is>
      </c>
      <c r="E1195" s="24" t="n">
        <v>20</v>
      </c>
      <c r="F1195" s="24" t="n">
        <v>5</v>
      </c>
      <c r="G1195" s="29" t="n">
        <v>46364.83333333334</v>
      </c>
      <c r="H1195" s="24" t="inlineStr">
        <is>
          <t>West Ham</t>
        </is>
      </c>
      <c r="I1195" s="24" t="inlineStr">
        <is>
          <t>A</t>
        </is>
      </c>
      <c r="J1195" s="24" t="inlineStr">
        <is>
          <t>E1-WestHam-Middlesb</t>
        </is>
      </c>
      <c r="K1195" s="24" t="n">
        <v>1</v>
      </c>
      <c r="L1195" s="11">
        <f>IF(INDEX(Matches!$X:$X,AA1195)=0,"",IF(I1195="H",INDEX(Matches!$H:$H,AA1195),INDEX(Matches!$I:$I,AA1195)))</f>
        <v/>
      </c>
      <c r="M1195" s="11">
        <f>IF(INDEX(Matches!$X:$X,AA1195)=0,"",IF(I1195="H",INDEX(Matches!$I:$I,AA1195),INDEX(Matches!$H:$H,AA1195)))</f>
        <v/>
      </c>
      <c r="N1195" s="11">
        <f>IF(L1195="","",IF(L1195&gt;M1195,"W",IF(L1195=M1195,"D","L")))</f>
        <v/>
      </c>
      <c r="O1195" s="11">
        <f>IF(L1195="","",IF(L1195&gt;M1195,3,IF(L1195=M1195,1,0)))</f>
        <v/>
      </c>
      <c r="P1195" s="31">
        <f>IF(I1195="H",INDEX(Matches!$L:$L,AA1195),INDEX(Matches!$N:$N,AA1195))</f>
        <v/>
      </c>
      <c r="Q1195" s="31">
        <f>INDEX(Matches!$M:$M,AA1195)</f>
        <v/>
      </c>
      <c r="R1195" s="31">
        <f>IF(I1195="H",INDEX(Matches!$N:$N,AA1195),INDEX(Matches!$L:$L,AA1195))</f>
        <v/>
      </c>
      <c r="S1195" s="33">
        <f>IF(I1195="H",INDEX(Matches!$O:$O,AA1195),INDEX(Matches!$P:$P,AA1195))</f>
        <v/>
      </c>
      <c r="T1195" s="33">
        <f>IF(INDEX(Matches!$J:$J,AA1195)="","",IF(I1195="H",INDEX(Matches!$J:$J,AA1195),INDEX(Matches!$K:$K,AA1195)))</f>
        <v/>
      </c>
      <c r="U1195" s="33">
        <f>IF(INDEX(Matches!$K:$K,AA1195)="","",IF(I1195="H",INDEX(Matches!$K:$K,AA1195),INDEX(Matches!$J:$J,AA1195)))</f>
        <v/>
      </c>
      <c r="V1195" s="30">
        <f>IF(T1195="","",T1195-U1195)</f>
        <v/>
      </c>
      <c r="W1195" s="33">
        <f>IF(I1195="H",INDEX(Matches!$T:$T,AA1195),INDEX(Matches!$U:$U,AA1195))</f>
        <v/>
      </c>
      <c r="X1195" s="11">
        <f>INDEX(Matches!$X:$X,AA1195)</f>
        <v/>
      </c>
      <c r="Y1195" s="30">
        <f>IF(O1195="","",O1195-S1195)</f>
        <v/>
      </c>
      <c r="Z1195" s="30">
        <f>IF(W1195="","",W1195-S1195)</f>
        <v/>
      </c>
      <c r="AA1195" s="24">
        <f>MATCH(J1195,Matches!$A:$A,0)</f>
        <v/>
      </c>
      <c r="AB1195" s="33" t="n"/>
      <c r="AC1195" s="33" t="n">
        <v>0.9101341189736396</v>
      </c>
      <c r="AD1195" s="24" t="n"/>
      <c r="AE1195" s="24" t="n">
        <v>5</v>
      </c>
      <c r="AF1195" s="33" t="n"/>
      <c r="AG1195" s="33" t="n"/>
    </row>
    <row r="1196">
      <c r="A1196" s="24" t="inlineStr">
        <is>
          <t>Middlesbrough|21</t>
        </is>
      </c>
      <c r="B1196" s="24" t="inlineStr">
        <is>
          <t>E1</t>
        </is>
      </c>
      <c r="C1196" s="24" t="inlineStr">
        <is>
          <t>Championship</t>
        </is>
      </c>
      <c r="D1196" s="24" t="inlineStr">
        <is>
          <t>Middlesbrough</t>
        </is>
      </c>
      <c r="E1196" s="24" t="n">
        <v>21</v>
      </c>
      <c r="F1196" s="24" t="n">
        <v>6</v>
      </c>
      <c r="G1196" s="29" t="n">
        <v>46368.52083333334</v>
      </c>
      <c r="H1196" s="24" t="inlineStr">
        <is>
          <t>Preston</t>
        </is>
      </c>
      <c r="I1196" s="24" t="inlineStr">
        <is>
          <t>A</t>
        </is>
      </c>
      <c r="J1196" s="24" t="inlineStr">
        <is>
          <t>E1-Preston-Middlesb</t>
        </is>
      </c>
      <c r="K1196" s="24" t="n">
        <v>20</v>
      </c>
      <c r="L1196" s="11">
        <f>IF(INDEX(Matches!$X:$X,AA1196)=0,"",IF(I1196="H",INDEX(Matches!$H:$H,AA1196),INDEX(Matches!$I:$I,AA1196)))</f>
        <v/>
      </c>
      <c r="M1196" s="11">
        <f>IF(INDEX(Matches!$X:$X,AA1196)=0,"",IF(I1196="H",INDEX(Matches!$I:$I,AA1196),INDEX(Matches!$H:$H,AA1196)))</f>
        <v/>
      </c>
      <c r="N1196" s="11">
        <f>IF(L1196="","",IF(L1196&gt;M1196,"W",IF(L1196=M1196,"D","L")))</f>
        <v/>
      </c>
      <c r="O1196" s="11">
        <f>IF(L1196="","",IF(L1196&gt;M1196,3,IF(L1196=M1196,1,0)))</f>
        <v/>
      </c>
      <c r="P1196" s="31">
        <f>IF(I1196="H",INDEX(Matches!$L:$L,AA1196),INDEX(Matches!$N:$N,AA1196))</f>
        <v/>
      </c>
      <c r="Q1196" s="31">
        <f>INDEX(Matches!$M:$M,AA1196)</f>
        <v/>
      </c>
      <c r="R1196" s="31">
        <f>IF(I1196="H",INDEX(Matches!$N:$N,AA1196),INDEX(Matches!$L:$L,AA1196))</f>
        <v/>
      </c>
      <c r="S1196" s="33">
        <f>IF(I1196="H",INDEX(Matches!$O:$O,AA1196),INDEX(Matches!$P:$P,AA1196))</f>
        <v/>
      </c>
      <c r="T1196" s="33">
        <f>IF(INDEX(Matches!$J:$J,AA1196)="","",IF(I1196="H",INDEX(Matches!$J:$J,AA1196),INDEX(Matches!$K:$K,AA1196)))</f>
        <v/>
      </c>
      <c r="U1196" s="33">
        <f>IF(INDEX(Matches!$K:$K,AA1196)="","",IF(I1196="H",INDEX(Matches!$K:$K,AA1196),INDEX(Matches!$J:$J,AA1196)))</f>
        <v/>
      </c>
      <c r="V1196" s="30">
        <f>IF(T1196="","",T1196-U1196)</f>
        <v/>
      </c>
      <c r="W1196" s="33">
        <f>IF(I1196="H",INDEX(Matches!$T:$T,AA1196),INDEX(Matches!$U:$U,AA1196))</f>
        <v/>
      </c>
      <c r="X1196" s="11">
        <f>INDEX(Matches!$X:$X,AA1196)</f>
        <v/>
      </c>
      <c r="Y1196" s="30">
        <f>IF(O1196="","",O1196-S1196)</f>
        <v/>
      </c>
      <c r="Z1196" s="30">
        <f>IF(W1196="","",W1196-S1196)</f>
        <v/>
      </c>
      <c r="AA1196" s="24">
        <f>MATCH(J1196,Matches!$A:$A,0)</f>
        <v/>
      </c>
      <c r="AB1196" s="33" t="n"/>
      <c r="AC1196" s="33" t="n">
        <v>1.60721515514859</v>
      </c>
      <c r="AD1196" s="24" t="n"/>
      <c r="AE1196" s="24" t="n">
        <v>6</v>
      </c>
      <c r="AF1196" s="33" t="n"/>
      <c r="AG1196" s="33" t="n"/>
    </row>
    <row r="1197">
      <c r="A1197" s="24" t="inlineStr">
        <is>
          <t>Middlesbrough|22</t>
        </is>
      </c>
      <c r="B1197" s="24" t="inlineStr">
        <is>
          <t>E1</t>
        </is>
      </c>
      <c r="C1197" s="24" t="inlineStr">
        <is>
          <t>Championship</t>
        </is>
      </c>
      <c r="D1197" s="24" t="inlineStr">
        <is>
          <t>Middlesbrough</t>
        </is>
      </c>
      <c r="E1197" s="24" t="n">
        <v>22</v>
      </c>
      <c r="F1197" s="24" t="n">
        <v>6</v>
      </c>
      <c r="G1197" s="29" t="n">
        <v>46375.625</v>
      </c>
      <c r="H1197" s="24" t="inlineStr">
        <is>
          <t>Portsmouth</t>
        </is>
      </c>
      <c r="I1197" s="24" t="inlineStr">
        <is>
          <t>H</t>
        </is>
      </c>
      <c r="J1197" s="24" t="inlineStr">
        <is>
          <t>E1-Middlesb-Portsmou</t>
        </is>
      </c>
      <c r="K1197" s="24" t="n">
        <v>18</v>
      </c>
      <c r="L1197" s="11">
        <f>IF(INDEX(Matches!$X:$X,AA1197)=0,"",IF(I1197="H",INDEX(Matches!$H:$H,AA1197),INDEX(Matches!$I:$I,AA1197)))</f>
        <v/>
      </c>
      <c r="M1197" s="11">
        <f>IF(INDEX(Matches!$X:$X,AA1197)=0,"",IF(I1197="H",INDEX(Matches!$I:$I,AA1197),INDEX(Matches!$H:$H,AA1197)))</f>
        <v/>
      </c>
      <c r="N1197" s="11">
        <f>IF(L1197="","",IF(L1197&gt;M1197,"W",IF(L1197=M1197,"D","L")))</f>
        <v/>
      </c>
      <c r="O1197" s="11">
        <f>IF(L1197="","",IF(L1197&gt;M1197,3,IF(L1197=M1197,1,0)))</f>
        <v/>
      </c>
      <c r="P1197" s="31">
        <f>IF(I1197="H",INDEX(Matches!$L:$L,AA1197),INDEX(Matches!$N:$N,AA1197))</f>
        <v/>
      </c>
      <c r="Q1197" s="31">
        <f>INDEX(Matches!$M:$M,AA1197)</f>
        <v/>
      </c>
      <c r="R1197" s="31">
        <f>IF(I1197="H",INDEX(Matches!$N:$N,AA1197),INDEX(Matches!$L:$L,AA1197))</f>
        <v/>
      </c>
      <c r="S1197" s="33">
        <f>IF(I1197="H",INDEX(Matches!$O:$O,AA1197),INDEX(Matches!$P:$P,AA1197))</f>
        <v/>
      </c>
      <c r="T1197" s="33">
        <f>IF(INDEX(Matches!$J:$J,AA1197)="","",IF(I1197="H",INDEX(Matches!$J:$J,AA1197),INDEX(Matches!$K:$K,AA1197)))</f>
        <v/>
      </c>
      <c r="U1197" s="33">
        <f>IF(INDEX(Matches!$K:$K,AA1197)="","",IF(I1197="H",INDEX(Matches!$K:$K,AA1197),INDEX(Matches!$J:$J,AA1197)))</f>
        <v/>
      </c>
      <c r="V1197" s="30">
        <f>IF(T1197="","",T1197-U1197)</f>
        <v/>
      </c>
      <c r="W1197" s="33">
        <f>IF(I1197="H",INDEX(Matches!$T:$T,AA1197),INDEX(Matches!$U:$U,AA1197))</f>
        <v/>
      </c>
      <c r="X1197" s="11">
        <f>INDEX(Matches!$X:$X,AA1197)</f>
        <v/>
      </c>
      <c r="Y1197" s="30">
        <f>IF(O1197="","",O1197-S1197)</f>
        <v/>
      </c>
      <c r="Z1197" s="30">
        <f>IF(W1197="","",W1197-S1197)</f>
        <v/>
      </c>
      <c r="AA1197" s="24">
        <f>MATCH(J1197,Matches!$A:$A,0)</f>
        <v/>
      </c>
      <c r="AB1197" s="33" t="n"/>
      <c r="AC1197" s="33" t="n">
        <v>1.844189885336809</v>
      </c>
      <c r="AD1197" s="24" t="n"/>
      <c r="AE1197" s="24" t="n">
        <v>6</v>
      </c>
      <c r="AF1197" s="33" t="n"/>
      <c r="AG1197" s="33" t="n"/>
    </row>
    <row r="1198">
      <c r="A1198" s="24" t="inlineStr">
        <is>
          <t>Middlesbrough|23</t>
        </is>
      </c>
      <c r="B1198" s="24" t="inlineStr">
        <is>
          <t>E1</t>
        </is>
      </c>
      <c r="C1198" s="24" t="inlineStr">
        <is>
          <t>Championship</t>
        </is>
      </c>
      <c r="D1198" s="24" t="inlineStr">
        <is>
          <t>Middlesbrough</t>
        </is>
      </c>
      <c r="E1198" s="24" t="n">
        <v>23</v>
      </c>
      <c r="F1198" s="24" t="n">
        <v>6</v>
      </c>
      <c r="G1198" s="29" t="n">
        <v>46382.52083333334</v>
      </c>
      <c r="H1198" s="24" t="inlineStr">
        <is>
          <t>Sheffield United</t>
        </is>
      </c>
      <c r="I1198" s="24" t="inlineStr">
        <is>
          <t>A</t>
        </is>
      </c>
      <c r="J1198" s="24" t="inlineStr">
        <is>
          <t>E1-Sheffiel-Middlesb</t>
        </is>
      </c>
      <c r="K1198" s="24" t="n">
        <v>8</v>
      </c>
      <c r="L1198" s="11">
        <f>IF(INDEX(Matches!$X:$X,AA1198)=0,"",IF(I1198="H",INDEX(Matches!$H:$H,AA1198),INDEX(Matches!$I:$I,AA1198)))</f>
        <v/>
      </c>
      <c r="M1198" s="11">
        <f>IF(INDEX(Matches!$X:$X,AA1198)=0,"",IF(I1198="H",INDEX(Matches!$I:$I,AA1198),INDEX(Matches!$H:$H,AA1198)))</f>
        <v/>
      </c>
      <c r="N1198" s="11">
        <f>IF(L1198="","",IF(L1198&gt;M1198,"W",IF(L1198=M1198,"D","L")))</f>
        <v/>
      </c>
      <c r="O1198" s="11">
        <f>IF(L1198="","",IF(L1198&gt;M1198,3,IF(L1198=M1198,1,0)))</f>
        <v/>
      </c>
      <c r="P1198" s="31">
        <f>IF(I1198="H",INDEX(Matches!$L:$L,AA1198),INDEX(Matches!$N:$N,AA1198))</f>
        <v/>
      </c>
      <c r="Q1198" s="31">
        <f>INDEX(Matches!$M:$M,AA1198)</f>
        <v/>
      </c>
      <c r="R1198" s="31">
        <f>IF(I1198="H",INDEX(Matches!$N:$N,AA1198),INDEX(Matches!$L:$L,AA1198))</f>
        <v/>
      </c>
      <c r="S1198" s="33">
        <f>IF(I1198="H",INDEX(Matches!$O:$O,AA1198),INDEX(Matches!$P:$P,AA1198))</f>
        <v/>
      </c>
      <c r="T1198" s="33">
        <f>IF(INDEX(Matches!$J:$J,AA1198)="","",IF(I1198="H",INDEX(Matches!$J:$J,AA1198),INDEX(Matches!$K:$K,AA1198)))</f>
        <v/>
      </c>
      <c r="U1198" s="33">
        <f>IF(INDEX(Matches!$K:$K,AA1198)="","",IF(I1198="H",INDEX(Matches!$K:$K,AA1198),INDEX(Matches!$J:$J,AA1198)))</f>
        <v/>
      </c>
      <c r="V1198" s="30">
        <f>IF(T1198="","",T1198-U1198)</f>
        <v/>
      </c>
      <c r="W1198" s="33">
        <f>IF(I1198="H",INDEX(Matches!$T:$T,AA1198),INDEX(Matches!$U:$U,AA1198))</f>
        <v/>
      </c>
      <c r="X1198" s="11">
        <f>INDEX(Matches!$X:$X,AA1198)</f>
        <v/>
      </c>
      <c r="Y1198" s="30">
        <f>IF(O1198="","",O1198-S1198)</f>
        <v/>
      </c>
      <c r="Z1198" s="30">
        <f>IF(W1198="","",W1198-S1198)</f>
        <v/>
      </c>
      <c r="AA1198" s="24">
        <f>MATCH(J1198,Matches!$A:$A,0)</f>
        <v/>
      </c>
      <c r="AB1198" s="33" t="n"/>
      <c r="AC1198" s="33" t="n">
        <v>1.380899671293189</v>
      </c>
      <c r="AD1198" s="24" t="n"/>
      <c r="AE1198" s="24" t="n">
        <v>6</v>
      </c>
      <c r="AF1198" s="33" t="n"/>
      <c r="AG1198" s="33" t="n"/>
    </row>
    <row r="1199">
      <c r="A1199" s="24" t="inlineStr">
        <is>
          <t>Middlesbrough|24</t>
        </is>
      </c>
      <c r="B1199" s="24" t="inlineStr">
        <is>
          <t>E1</t>
        </is>
      </c>
      <c r="C1199" s="24" t="inlineStr">
        <is>
          <t>Championship</t>
        </is>
      </c>
      <c r="D1199" s="24" t="inlineStr">
        <is>
          <t>Middlesbrough</t>
        </is>
      </c>
      <c r="E1199" s="24" t="n">
        <v>24</v>
      </c>
      <c r="F1199" s="24" t="n">
        <v>6</v>
      </c>
      <c r="G1199" s="29" t="n">
        <v>46385.82291666666</v>
      </c>
      <c r="H1199" s="24" t="inlineStr">
        <is>
          <t>Bolton</t>
        </is>
      </c>
      <c r="I1199" s="24" t="inlineStr">
        <is>
          <t>H</t>
        </is>
      </c>
      <c r="J1199" s="24" t="inlineStr">
        <is>
          <t>E1-Middlesb-Bolton</t>
        </is>
      </c>
      <c r="K1199" s="24" t="n">
        <v>22</v>
      </c>
      <c r="L1199" s="11">
        <f>IF(INDEX(Matches!$X:$X,AA1199)=0,"",IF(I1199="H",INDEX(Matches!$H:$H,AA1199),INDEX(Matches!$I:$I,AA1199)))</f>
        <v/>
      </c>
      <c r="M1199" s="11">
        <f>IF(INDEX(Matches!$X:$X,AA1199)=0,"",IF(I1199="H",INDEX(Matches!$I:$I,AA1199),INDEX(Matches!$H:$H,AA1199)))</f>
        <v/>
      </c>
      <c r="N1199" s="11">
        <f>IF(L1199="","",IF(L1199&gt;M1199,"W",IF(L1199=M1199,"D","L")))</f>
        <v/>
      </c>
      <c r="O1199" s="11">
        <f>IF(L1199="","",IF(L1199&gt;M1199,3,IF(L1199=M1199,1,0)))</f>
        <v/>
      </c>
      <c r="P1199" s="31">
        <f>IF(I1199="H",INDEX(Matches!$L:$L,AA1199),INDEX(Matches!$N:$N,AA1199))</f>
        <v/>
      </c>
      <c r="Q1199" s="31">
        <f>INDEX(Matches!$M:$M,AA1199)</f>
        <v/>
      </c>
      <c r="R1199" s="31">
        <f>IF(I1199="H",INDEX(Matches!$N:$N,AA1199),INDEX(Matches!$L:$L,AA1199))</f>
        <v/>
      </c>
      <c r="S1199" s="33">
        <f>IF(I1199="H",INDEX(Matches!$O:$O,AA1199),INDEX(Matches!$P:$P,AA1199))</f>
        <v/>
      </c>
      <c r="T1199" s="33">
        <f>IF(INDEX(Matches!$J:$J,AA1199)="","",IF(I1199="H",INDEX(Matches!$J:$J,AA1199),INDEX(Matches!$K:$K,AA1199)))</f>
        <v/>
      </c>
      <c r="U1199" s="33">
        <f>IF(INDEX(Matches!$K:$K,AA1199)="","",IF(I1199="H",INDEX(Matches!$K:$K,AA1199),INDEX(Matches!$J:$J,AA1199)))</f>
        <v/>
      </c>
      <c r="V1199" s="30">
        <f>IF(T1199="","",T1199-U1199)</f>
        <v/>
      </c>
      <c r="W1199" s="33">
        <f>IF(I1199="H",INDEX(Matches!$T:$T,AA1199),INDEX(Matches!$U:$U,AA1199))</f>
        <v/>
      </c>
      <c r="X1199" s="11">
        <f>INDEX(Matches!$X:$X,AA1199)</f>
        <v/>
      </c>
      <c r="Y1199" s="30">
        <f>IF(O1199="","",O1199-S1199)</f>
        <v/>
      </c>
      <c r="Z1199" s="30">
        <f>IF(W1199="","",W1199-S1199)</f>
        <v/>
      </c>
      <c r="AA1199" s="24">
        <f>MATCH(J1199,Matches!$A:$A,0)</f>
        <v/>
      </c>
      <c r="AB1199" s="33" t="n"/>
      <c r="AC1199" s="33" t="n">
        <v>1.999656656336174</v>
      </c>
      <c r="AD1199" s="24" t="n"/>
      <c r="AE1199" s="24" t="n">
        <v>6</v>
      </c>
      <c r="AF1199" s="33" t="n"/>
      <c r="AG1199" s="33" t="n"/>
    </row>
    <row r="1200">
      <c r="A1200" s="24" t="inlineStr">
        <is>
          <t>Middlesbrough|25</t>
        </is>
      </c>
      <c r="B1200" s="24" t="inlineStr">
        <is>
          <t>E1</t>
        </is>
      </c>
      <c r="C1200" s="24" t="inlineStr">
        <is>
          <t>Championship</t>
        </is>
      </c>
      <c r="D1200" s="24" t="inlineStr">
        <is>
          <t>Middlesbrough</t>
        </is>
      </c>
      <c r="E1200" s="24" t="n">
        <v>25</v>
      </c>
      <c r="F1200" s="24" t="n">
        <v>7</v>
      </c>
      <c r="G1200" s="29" t="n">
        <v>46388.625</v>
      </c>
      <c r="H1200" s="24" t="inlineStr">
        <is>
          <t>Preston</t>
        </is>
      </c>
      <c r="I1200" s="24" t="inlineStr">
        <is>
          <t>H</t>
        </is>
      </c>
      <c r="J1200" s="24" t="inlineStr">
        <is>
          <t>E1-Middlesb-Preston</t>
        </is>
      </c>
      <c r="K1200" s="24" t="n">
        <v>20</v>
      </c>
      <c r="L1200" s="11">
        <f>IF(INDEX(Matches!$X:$X,AA1200)=0,"",IF(I1200="H",INDEX(Matches!$H:$H,AA1200),INDEX(Matches!$I:$I,AA1200)))</f>
        <v/>
      </c>
      <c r="M1200" s="11">
        <f>IF(INDEX(Matches!$X:$X,AA1200)=0,"",IF(I1200="H",INDEX(Matches!$I:$I,AA1200),INDEX(Matches!$H:$H,AA1200)))</f>
        <v/>
      </c>
      <c r="N1200" s="11">
        <f>IF(L1200="","",IF(L1200&gt;M1200,"W",IF(L1200=M1200,"D","L")))</f>
        <v/>
      </c>
      <c r="O1200" s="11">
        <f>IF(L1200="","",IF(L1200&gt;M1200,3,IF(L1200=M1200,1,0)))</f>
        <v/>
      </c>
      <c r="P1200" s="31">
        <f>IF(I1200="H",INDEX(Matches!$L:$L,AA1200),INDEX(Matches!$N:$N,AA1200))</f>
        <v/>
      </c>
      <c r="Q1200" s="31">
        <f>INDEX(Matches!$M:$M,AA1200)</f>
        <v/>
      </c>
      <c r="R1200" s="31">
        <f>IF(I1200="H",INDEX(Matches!$N:$N,AA1200),INDEX(Matches!$L:$L,AA1200))</f>
        <v/>
      </c>
      <c r="S1200" s="33">
        <f>IF(I1200="H",INDEX(Matches!$O:$O,AA1200),INDEX(Matches!$P:$P,AA1200))</f>
        <v/>
      </c>
      <c r="T1200" s="33">
        <f>IF(INDEX(Matches!$J:$J,AA1200)="","",IF(I1200="H",INDEX(Matches!$J:$J,AA1200),INDEX(Matches!$K:$K,AA1200)))</f>
        <v/>
      </c>
      <c r="U1200" s="33">
        <f>IF(INDEX(Matches!$K:$K,AA1200)="","",IF(I1200="H",INDEX(Matches!$K:$K,AA1200),INDEX(Matches!$J:$J,AA1200)))</f>
        <v/>
      </c>
      <c r="V1200" s="30">
        <f>IF(T1200="","",T1200-U1200)</f>
        <v/>
      </c>
      <c r="W1200" s="33">
        <f>IF(I1200="H",INDEX(Matches!$T:$T,AA1200),INDEX(Matches!$U:$U,AA1200))</f>
        <v/>
      </c>
      <c r="X1200" s="11">
        <f>INDEX(Matches!$X:$X,AA1200)</f>
        <v/>
      </c>
      <c r="Y1200" s="30">
        <f>IF(O1200="","",O1200-S1200)</f>
        <v/>
      </c>
      <c r="Z1200" s="30">
        <f>IF(W1200="","",W1200-S1200)</f>
        <v/>
      </c>
      <c r="AA1200" s="24">
        <f>MATCH(J1200,Matches!$A:$A,0)</f>
        <v/>
      </c>
      <c r="AB1200" s="33" t="n"/>
      <c r="AC1200" s="33" t="n">
        <v>1.954985435526537</v>
      </c>
      <c r="AD1200" s="24" t="n"/>
      <c r="AE1200" s="24" t="n">
        <v>7</v>
      </c>
      <c r="AF1200" s="33" t="n"/>
      <c r="AG1200" s="33" t="n"/>
    </row>
    <row r="1201">
      <c r="A1201" s="24" t="inlineStr">
        <is>
          <t>Middlesbrough|26</t>
        </is>
      </c>
      <c r="B1201" s="24" t="inlineStr">
        <is>
          <t>E1</t>
        </is>
      </c>
      <c r="C1201" s="24" t="inlineStr">
        <is>
          <t>Championship</t>
        </is>
      </c>
      <c r="D1201" s="24" t="inlineStr">
        <is>
          <t>Middlesbrough</t>
        </is>
      </c>
      <c r="E1201" s="24" t="n">
        <v>26</v>
      </c>
      <c r="F1201" s="24" t="n">
        <v>7</v>
      </c>
      <c r="G1201" s="29" t="n">
        <v>46403.625</v>
      </c>
      <c r="H1201" s="24" t="inlineStr">
        <is>
          <t>Cardiff</t>
        </is>
      </c>
      <c r="I1201" s="24" t="inlineStr">
        <is>
          <t>A</t>
        </is>
      </c>
      <c r="J1201" s="24" t="inlineStr">
        <is>
          <t>E1-Cardiff-Middlesb</t>
        </is>
      </c>
      <c r="K1201" s="24" t="n">
        <v>21</v>
      </c>
      <c r="L1201" s="11">
        <f>IF(INDEX(Matches!$X:$X,AA1201)=0,"",IF(I1201="H",INDEX(Matches!$H:$H,AA1201),INDEX(Matches!$I:$I,AA1201)))</f>
        <v/>
      </c>
      <c r="M1201" s="11">
        <f>IF(INDEX(Matches!$X:$X,AA1201)=0,"",IF(I1201="H",INDEX(Matches!$I:$I,AA1201),INDEX(Matches!$H:$H,AA1201)))</f>
        <v/>
      </c>
      <c r="N1201" s="11">
        <f>IF(L1201="","",IF(L1201&gt;M1201,"W",IF(L1201=M1201,"D","L")))</f>
        <v/>
      </c>
      <c r="O1201" s="11">
        <f>IF(L1201="","",IF(L1201&gt;M1201,3,IF(L1201=M1201,1,0)))</f>
        <v/>
      </c>
      <c r="P1201" s="31">
        <f>IF(I1201="H",INDEX(Matches!$L:$L,AA1201),INDEX(Matches!$N:$N,AA1201))</f>
        <v/>
      </c>
      <c r="Q1201" s="31">
        <f>INDEX(Matches!$M:$M,AA1201)</f>
        <v/>
      </c>
      <c r="R1201" s="31">
        <f>IF(I1201="H",INDEX(Matches!$N:$N,AA1201),INDEX(Matches!$L:$L,AA1201))</f>
        <v/>
      </c>
      <c r="S1201" s="33">
        <f>IF(I1201="H",INDEX(Matches!$O:$O,AA1201),INDEX(Matches!$P:$P,AA1201))</f>
        <v/>
      </c>
      <c r="T1201" s="33">
        <f>IF(INDEX(Matches!$J:$J,AA1201)="","",IF(I1201="H",INDEX(Matches!$J:$J,AA1201),INDEX(Matches!$K:$K,AA1201)))</f>
        <v/>
      </c>
      <c r="U1201" s="33">
        <f>IF(INDEX(Matches!$K:$K,AA1201)="","",IF(I1201="H",INDEX(Matches!$K:$K,AA1201),INDEX(Matches!$J:$J,AA1201)))</f>
        <v/>
      </c>
      <c r="V1201" s="30">
        <f>IF(T1201="","",T1201-U1201)</f>
        <v/>
      </c>
      <c r="W1201" s="33">
        <f>IF(I1201="H",INDEX(Matches!$T:$T,AA1201),INDEX(Matches!$U:$U,AA1201))</f>
        <v/>
      </c>
      <c r="X1201" s="11">
        <f>INDEX(Matches!$X:$X,AA1201)</f>
        <v/>
      </c>
      <c r="Y1201" s="30">
        <f>IF(O1201="","",O1201-S1201)</f>
        <v/>
      </c>
      <c r="Z1201" s="30">
        <f>IF(W1201="","",W1201-S1201)</f>
        <v/>
      </c>
      <c r="AA1201" s="24">
        <f>MATCH(J1201,Matches!$A:$A,0)</f>
        <v/>
      </c>
      <c r="AB1201" s="33" t="n"/>
      <c r="AC1201" s="33" t="n">
        <v>1.580661422456566</v>
      </c>
      <c r="AD1201" s="24" t="n"/>
      <c r="AE1201" s="24" t="n">
        <v>7</v>
      </c>
      <c r="AF1201" s="33" t="n"/>
      <c r="AG1201" s="33" t="n"/>
    </row>
    <row r="1202">
      <c r="A1202" s="24" t="inlineStr">
        <is>
          <t>Middlesbrough|27</t>
        </is>
      </c>
      <c r="B1202" s="24" t="inlineStr">
        <is>
          <t>E1</t>
        </is>
      </c>
      <c r="C1202" s="24" t="inlineStr">
        <is>
          <t>Championship</t>
        </is>
      </c>
      <c r="D1202" s="24" t="inlineStr">
        <is>
          <t>Middlesbrough</t>
        </is>
      </c>
      <c r="E1202" s="24" t="n">
        <v>27</v>
      </c>
      <c r="F1202" s="24" t="n">
        <v>7</v>
      </c>
      <c r="G1202" s="29" t="n">
        <v>46410.625</v>
      </c>
      <c r="H1202" s="24" t="inlineStr">
        <is>
          <t>Charlton</t>
        </is>
      </c>
      <c r="I1202" s="24" t="inlineStr">
        <is>
          <t>A</t>
        </is>
      </c>
      <c r="J1202" s="24" t="inlineStr">
        <is>
          <t>E1-Charlton-Middlesb</t>
        </is>
      </c>
      <c r="K1202" s="24" t="n">
        <v>23</v>
      </c>
      <c r="L1202" s="11">
        <f>IF(INDEX(Matches!$X:$X,AA1202)=0,"",IF(I1202="H",INDEX(Matches!$H:$H,AA1202),INDEX(Matches!$I:$I,AA1202)))</f>
        <v/>
      </c>
      <c r="M1202" s="11">
        <f>IF(INDEX(Matches!$X:$X,AA1202)=0,"",IF(I1202="H",INDEX(Matches!$I:$I,AA1202),INDEX(Matches!$H:$H,AA1202)))</f>
        <v/>
      </c>
      <c r="N1202" s="11">
        <f>IF(L1202="","",IF(L1202&gt;M1202,"W",IF(L1202=M1202,"D","L")))</f>
        <v/>
      </c>
      <c r="O1202" s="11">
        <f>IF(L1202="","",IF(L1202&gt;M1202,3,IF(L1202=M1202,1,0)))</f>
        <v/>
      </c>
      <c r="P1202" s="31">
        <f>IF(I1202="H",INDEX(Matches!$L:$L,AA1202),INDEX(Matches!$N:$N,AA1202))</f>
        <v/>
      </c>
      <c r="Q1202" s="31">
        <f>INDEX(Matches!$M:$M,AA1202)</f>
        <v/>
      </c>
      <c r="R1202" s="31">
        <f>IF(I1202="H",INDEX(Matches!$N:$N,AA1202),INDEX(Matches!$L:$L,AA1202))</f>
        <v/>
      </c>
      <c r="S1202" s="33">
        <f>IF(I1202="H",INDEX(Matches!$O:$O,AA1202),INDEX(Matches!$P:$P,AA1202))</f>
        <v/>
      </c>
      <c r="T1202" s="33">
        <f>IF(INDEX(Matches!$J:$J,AA1202)="","",IF(I1202="H",INDEX(Matches!$J:$J,AA1202),INDEX(Matches!$K:$K,AA1202)))</f>
        <v/>
      </c>
      <c r="U1202" s="33">
        <f>IF(INDEX(Matches!$K:$K,AA1202)="","",IF(I1202="H",INDEX(Matches!$K:$K,AA1202),INDEX(Matches!$J:$J,AA1202)))</f>
        <v/>
      </c>
      <c r="V1202" s="30">
        <f>IF(T1202="","",T1202-U1202)</f>
        <v/>
      </c>
      <c r="W1202" s="33">
        <f>IF(I1202="H",INDEX(Matches!$T:$T,AA1202),INDEX(Matches!$U:$U,AA1202))</f>
        <v/>
      </c>
      <c r="X1202" s="11">
        <f>INDEX(Matches!$X:$X,AA1202)</f>
        <v/>
      </c>
      <c r="Y1202" s="30">
        <f>IF(O1202="","",O1202-S1202)</f>
        <v/>
      </c>
      <c r="Z1202" s="30">
        <f>IF(W1202="","",W1202-S1202)</f>
        <v/>
      </c>
      <c r="AA1202" s="24">
        <f>MATCH(J1202,Matches!$A:$A,0)</f>
        <v/>
      </c>
      <c r="AB1202" s="33" t="n"/>
      <c r="AC1202" s="33" t="n">
        <v>1.685484361316069</v>
      </c>
      <c r="AD1202" s="24" t="n"/>
      <c r="AE1202" s="24" t="n">
        <v>7</v>
      </c>
      <c r="AF1202" s="33" t="n"/>
      <c r="AG1202" s="33" t="n"/>
    </row>
    <row r="1203">
      <c r="A1203" s="24" t="inlineStr">
        <is>
          <t>Middlesbrough|28</t>
        </is>
      </c>
      <c r="B1203" s="24" t="inlineStr">
        <is>
          <t>E1</t>
        </is>
      </c>
      <c r="C1203" s="24" t="inlineStr">
        <is>
          <t>Championship</t>
        </is>
      </c>
      <c r="D1203" s="24" t="inlineStr">
        <is>
          <t>Middlesbrough</t>
        </is>
      </c>
      <c r="E1203" s="24" t="n">
        <v>28</v>
      </c>
      <c r="F1203" s="24" t="n">
        <v>7</v>
      </c>
      <c r="G1203" s="29" t="n">
        <v>46414.82291666666</v>
      </c>
      <c r="H1203" s="24" t="inlineStr">
        <is>
          <t>Wrexham</t>
        </is>
      </c>
      <c r="I1203" s="24" t="inlineStr">
        <is>
          <t>H</t>
        </is>
      </c>
      <c r="J1203" s="24" t="inlineStr">
        <is>
          <t>E1-Middlesb-Wrexham</t>
        </is>
      </c>
      <c r="K1203" s="24" t="n">
        <v>9</v>
      </c>
      <c r="L1203" s="11">
        <f>IF(INDEX(Matches!$X:$X,AA1203)=0,"",IF(I1203="H",INDEX(Matches!$H:$H,AA1203),INDEX(Matches!$I:$I,AA1203)))</f>
        <v/>
      </c>
      <c r="M1203" s="11">
        <f>IF(INDEX(Matches!$X:$X,AA1203)=0,"",IF(I1203="H",INDEX(Matches!$I:$I,AA1203),INDEX(Matches!$H:$H,AA1203)))</f>
        <v/>
      </c>
      <c r="N1203" s="11">
        <f>IF(L1203="","",IF(L1203&gt;M1203,"W",IF(L1203=M1203,"D","L")))</f>
        <v/>
      </c>
      <c r="O1203" s="11">
        <f>IF(L1203="","",IF(L1203&gt;M1203,3,IF(L1203=M1203,1,0)))</f>
        <v/>
      </c>
      <c r="P1203" s="31">
        <f>IF(I1203="H",INDEX(Matches!$L:$L,AA1203),INDEX(Matches!$N:$N,AA1203))</f>
        <v/>
      </c>
      <c r="Q1203" s="31">
        <f>INDEX(Matches!$M:$M,AA1203)</f>
        <v/>
      </c>
      <c r="R1203" s="31">
        <f>IF(I1203="H",INDEX(Matches!$N:$N,AA1203),INDEX(Matches!$L:$L,AA1203))</f>
        <v/>
      </c>
      <c r="S1203" s="33">
        <f>IF(I1203="H",INDEX(Matches!$O:$O,AA1203),INDEX(Matches!$P:$P,AA1203))</f>
        <v/>
      </c>
      <c r="T1203" s="33">
        <f>IF(INDEX(Matches!$J:$J,AA1203)="","",IF(I1203="H",INDEX(Matches!$J:$J,AA1203),INDEX(Matches!$K:$K,AA1203)))</f>
        <v/>
      </c>
      <c r="U1203" s="33">
        <f>IF(INDEX(Matches!$K:$K,AA1203)="","",IF(I1203="H",INDEX(Matches!$K:$K,AA1203),INDEX(Matches!$J:$J,AA1203)))</f>
        <v/>
      </c>
      <c r="V1203" s="30">
        <f>IF(T1203="","",T1203-U1203)</f>
        <v/>
      </c>
      <c r="W1203" s="33">
        <f>IF(I1203="H",INDEX(Matches!$T:$T,AA1203),INDEX(Matches!$U:$U,AA1203))</f>
        <v/>
      </c>
      <c r="X1203" s="11">
        <f>INDEX(Matches!$X:$X,AA1203)</f>
        <v/>
      </c>
      <c r="Y1203" s="30">
        <f>IF(O1203="","",O1203-S1203)</f>
        <v/>
      </c>
      <c r="Z1203" s="30">
        <f>IF(W1203="","",W1203-S1203)</f>
        <v/>
      </c>
      <c r="AA1203" s="24">
        <f>MATCH(J1203,Matches!$A:$A,0)</f>
        <v/>
      </c>
      <c r="AB1203" s="33" t="n"/>
      <c r="AC1203" s="33" t="n">
        <v>1.68447987722055</v>
      </c>
      <c r="AD1203" s="24" t="n"/>
      <c r="AE1203" s="24" t="n">
        <v>7</v>
      </c>
      <c r="AF1203" s="33" t="n"/>
      <c r="AG1203" s="33" t="n"/>
    </row>
    <row r="1204">
      <c r="A1204" s="24" t="inlineStr">
        <is>
          <t>Middlesbrough|29</t>
        </is>
      </c>
      <c r="B1204" s="24" t="inlineStr">
        <is>
          <t>E1</t>
        </is>
      </c>
      <c r="C1204" s="24" t="inlineStr">
        <is>
          <t>Championship</t>
        </is>
      </c>
      <c r="D1204" s="24" t="inlineStr">
        <is>
          <t>Middlesbrough</t>
        </is>
      </c>
      <c r="E1204" s="24" t="n">
        <v>29</v>
      </c>
      <c r="F1204" s="24" t="n">
        <v>8</v>
      </c>
      <c r="G1204" s="29" t="n">
        <v>46417.625</v>
      </c>
      <c r="H1204" s="24" t="inlineStr">
        <is>
          <t>Watford</t>
        </is>
      </c>
      <c r="I1204" s="24" t="inlineStr">
        <is>
          <t>H</t>
        </is>
      </c>
      <c r="J1204" s="24" t="inlineStr">
        <is>
          <t>E1-Middlesb-Watford</t>
        </is>
      </c>
      <c r="K1204" s="24" t="n">
        <v>16</v>
      </c>
      <c r="L1204" s="11">
        <f>IF(INDEX(Matches!$X:$X,AA1204)=0,"",IF(I1204="H",INDEX(Matches!$H:$H,AA1204),INDEX(Matches!$I:$I,AA1204)))</f>
        <v/>
      </c>
      <c r="M1204" s="11">
        <f>IF(INDEX(Matches!$X:$X,AA1204)=0,"",IF(I1204="H",INDEX(Matches!$I:$I,AA1204),INDEX(Matches!$H:$H,AA1204)))</f>
        <v/>
      </c>
      <c r="N1204" s="11">
        <f>IF(L1204="","",IF(L1204&gt;M1204,"W",IF(L1204=M1204,"D","L")))</f>
        <v/>
      </c>
      <c r="O1204" s="11">
        <f>IF(L1204="","",IF(L1204&gt;M1204,3,IF(L1204=M1204,1,0)))</f>
        <v/>
      </c>
      <c r="P1204" s="31">
        <f>IF(I1204="H",INDEX(Matches!$L:$L,AA1204),INDEX(Matches!$N:$N,AA1204))</f>
        <v/>
      </c>
      <c r="Q1204" s="31">
        <f>INDEX(Matches!$M:$M,AA1204)</f>
        <v/>
      </c>
      <c r="R1204" s="31">
        <f>IF(I1204="H",INDEX(Matches!$N:$N,AA1204),INDEX(Matches!$L:$L,AA1204))</f>
        <v/>
      </c>
      <c r="S1204" s="33">
        <f>IF(I1204="H",INDEX(Matches!$O:$O,AA1204),INDEX(Matches!$P:$P,AA1204))</f>
        <v/>
      </c>
      <c r="T1204" s="33">
        <f>IF(INDEX(Matches!$J:$J,AA1204)="","",IF(I1204="H",INDEX(Matches!$J:$J,AA1204),INDEX(Matches!$K:$K,AA1204)))</f>
        <v/>
      </c>
      <c r="U1204" s="33">
        <f>IF(INDEX(Matches!$K:$K,AA1204)="","",IF(I1204="H",INDEX(Matches!$K:$K,AA1204),INDEX(Matches!$J:$J,AA1204)))</f>
        <v/>
      </c>
      <c r="V1204" s="30">
        <f>IF(T1204="","",T1204-U1204)</f>
        <v/>
      </c>
      <c r="W1204" s="33">
        <f>IF(I1204="H",INDEX(Matches!$T:$T,AA1204),INDEX(Matches!$U:$U,AA1204))</f>
        <v/>
      </c>
      <c r="X1204" s="11">
        <f>INDEX(Matches!$X:$X,AA1204)</f>
        <v/>
      </c>
      <c r="Y1204" s="30">
        <f>IF(O1204="","",O1204-S1204)</f>
        <v/>
      </c>
      <c r="Z1204" s="30">
        <f>IF(W1204="","",W1204-S1204)</f>
        <v/>
      </c>
      <c r="AA1204" s="24">
        <f>MATCH(J1204,Matches!$A:$A,0)</f>
        <v/>
      </c>
      <c r="AB1204" s="33" t="n"/>
      <c r="AC1204" s="33" t="n">
        <v>1.911109468034283</v>
      </c>
      <c r="AD1204" s="24" t="n"/>
      <c r="AE1204" s="24" t="n">
        <v>8</v>
      </c>
      <c r="AF1204" s="33" t="n"/>
      <c r="AG1204" s="33" t="n"/>
    </row>
    <row r="1205">
      <c r="A1205" s="24" t="inlineStr">
        <is>
          <t>Middlesbrough|30</t>
        </is>
      </c>
      <c r="B1205" s="24" t="inlineStr">
        <is>
          <t>E1</t>
        </is>
      </c>
      <c r="C1205" s="24" t="inlineStr">
        <is>
          <t>Championship</t>
        </is>
      </c>
      <c r="D1205" s="24" t="inlineStr">
        <is>
          <t>Middlesbrough</t>
        </is>
      </c>
      <c r="E1205" s="24" t="n">
        <v>30</v>
      </c>
      <c r="F1205" s="24" t="n">
        <v>8</v>
      </c>
      <c r="G1205" s="29" t="n">
        <v>46424.625</v>
      </c>
      <c r="H1205" s="24" t="inlineStr">
        <is>
          <t>Bristol City</t>
        </is>
      </c>
      <c r="I1205" s="24" t="inlineStr">
        <is>
          <t>A</t>
        </is>
      </c>
      <c r="J1205" s="24" t="inlineStr">
        <is>
          <t>E1-BristolC-Middlesb</t>
        </is>
      </c>
      <c r="K1205" s="24" t="n">
        <v>14</v>
      </c>
      <c r="L1205" s="11">
        <f>IF(INDEX(Matches!$X:$X,AA1205)=0,"",IF(I1205="H",INDEX(Matches!$H:$H,AA1205),INDEX(Matches!$I:$I,AA1205)))</f>
        <v/>
      </c>
      <c r="M1205" s="11">
        <f>IF(INDEX(Matches!$X:$X,AA1205)=0,"",IF(I1205="H",INDEX(Matches!$I:$I,AA1205),INDEX(Matches!$H:$H,AA1205)))</f>
        <v/>
      </c>
      <c r="N1205" s="11">
        <f>IF(L1205="","",IF(L1205&gt;M1205,"W",IF(L1205=M1205,"D","L")))</f>
        <v/>
      </c>
      <c r="O1205" s="11">
        <f>IF(L1205="","",IF(L1205&gt;M1205,3,IF(L1205=M1205,1,0)))</f>
        <v/>
      </c>
      <c r="P1205" s="31">
        <f>IF(I1205="H",INDEX(Matches!$L:$L,AA1205),INDEX(Matches!$N:$N,AA1205))</f>
        <v/>
      </c>
      <c r="Q1205" s="31">
        <f>INDEX(Matches!$M:$M,AA1205)</f>
        <v/>
      </c>
      <c r="R1205" s="31">
        <f>IF(I1205="H",INDEX(Matches!$N:$N,AA1205),INDEX(Matches!$L:$L,AA1205))</f>
        <v/>
      </c>
      <c r="S1205" s="33">
        <f>IF(I1205="H",INDEX(Matches!$O:$O,AA1205),INDEX(Matches!$P:$P,AA1205))</f>
        <v/>
      </c>
      <c r="T1205" s="33">
        <f>IF(INDEX(Matches!$J:$J,AA1205)="","",IF(I1205="H",INDEX(Matches!$J:$J,AA1205),INDEX(Matches!$K:$K,AA1205)))</f>
        <v/>
      </c>
      <c r="U1205" s="33">
        <f>IF(INDEX(Matches!$K:$K,AA1205)="","",IF(I1205="H",INDEX(Matches!$K:$K,AA1205),INDEX(Matches!$J:$J,AA1205)))</f>
        <v/>
      </c>
      <c r="V1205" s="30">
        <f>IF(T1205="","",T1205-U1205)</f>
        <v/>
      </c>
      <c r="W1205" s="33">
        <f>IF(I1205="H",INDEX(Matches!$T:$T,AA1205),INDEX(Matches!$U:$U,AA1205))</f>
        <v/>
      </c>
      <c r="X1205" s="11">
        <f>INDEX(Matches!$X:$X,AA1205)</f>
        <v/>
      </c>
      <c r="Y1205" s="30">
        <f>IF(O1205="","",O1205-S1205)</f>
        <v/>
      </c>
      <c r="Z1205" s="30">
        <f>IF(W1205="","",W1205-S1205)</f>
        <v/>
      </c>
      <c r="AA1205" s="24">
        <f>MATCH(J1205,Matches!$A:$A,0)</f>
        <v/>
      </c>
      <c r="AB1205" s="33" t="n"/>
      <c r="AC1205" s="33" t="n">
        <v>1.440705007433756</v>
      </c>
      <c r="AD1205" s="24" t="n"/>
      <c r="AE1205" s="24" t="n">
        <v>8</v>
      </c>
      <c r="AF1205" s="33" t="n"/>
      <c r="AG1205" s="33" t="n"/>
    </row>
    <row r="1206">
      <c r="A1206" s="24" t="inlineStr">
        <is>
          <t>Middlesbrough|31</t>
        </is>
      </c>
      <c r="B1206" s="24" t="inlineStr">
        <is>
          <t>E1</t>
        </is>
      </c>
      <c r="C1206" s="24" t="inlineStr">
        <is>
          <t>Championship</t>
        </is>
      </c>
      <c r="D1206" s="24" t="inlineStr">
        <is>
          <t>Middlesbrough</t>
        </is>
      </c>
      <c r="E1206" s="24" t="n">
        <v>31</v>
      </c>
      <c r="F1206" s="24" t="n">
        <v>8</v>
      </c>
      <c r="G1206" s="29" t="n">
        <v>46431.625</v>
      </c>
      <c r="H1206" s="24" t="inlineStr">
        <is>
          <t>Norwich</t>
        </is>
      </c>
      <c r="I1206" s="24" t="inlineStr">
        <is>
          <t>A</t>
        </is>
      </c>
      <c r="J1206" s="24" t="inlineStr">
        <is>
          <t>E1-Norwich-Middlesb</t>
        </is>
      </c>
      <c r="K1206" s="24" t="n">
        <v>7</v>
      </c>
      <c r="L1206" s="11">
        <f>IF(INDEX(Matches!$X:$X,AA1206)=0,"",IF(I1206="H",INDEX(Matches!$H:$H,AA1206),INDEX(Matches!$I:$I,AA1206)))</f>
        <v/>
      </c>
      <c r="M1206" s="11">
        <f>IF(INDEX(Matches!$X:$X,AA1206)=0,"",IF(I1206="H",INDEX(Matches!$I:$I,AA1206),INDEX(Matches!$H:$H,AA1206)))</f>
        <v/>
      </c>
      <c r="N1206" s="11">
        <f>IF(L1206="","",IF(L1206&gt;M1206,"W",IF(L1206=M1206,"D","L")))</f>
        <v/>
      </c>
      <c r="O1206" s="11">
        <f>IF(L1206="","",IF(L1206&gt;M1206,3,IF(L1206=M1206,1,0)))</f>
        <v/>
      </c>
      <c r="P1206" s="31">
        <f>IF(I1206="H",INDEX(Matches!$L:$L,AA1206),INDEX(Matches!$N:$N,AA1206))</f>
        <v/>
      </c>
      <c r="Q1206" s="31">
        <f>INDEX(Matches!$M:$M,AA1206)</f>
        <v/>
      </c>
      <c r="R1206" s="31">
        <f>IF(I1206="H",INDEX(Matches!$N:$N,AA1206),INDEX(Matches!$L:$L,AA1206))</f>
        <v/>
      </c>
      <c r="S1206" s="33">
        <f>IF(I1206="H",INDEX(Matches!$O:$O,AA1206),INDEX(Matches!$P:$P,AA1206))</f>
        <v/>
      </c>
      <c r="T1206" s="33">
        <f>IF(INDEX(Matches!$J:$J,AA1206)="","",IF(I1206="H",INDEX(Matches!$J:$J,AA1206),INDEX(Matches!$K:$K,AA1206)))</f>
        <v/>
      </c>
      <c r="U1206" s="33">
        <f>IF(INDEX(Matches!$K:$K,AA1206)="","",IF(I1206="H",INDEX(Matches!$K:$K,AA1206),INDEX(Matches!$J:$J,AA1206)))</f>
        <v/>
      </c>
      <c r="V1206" s="30">
        <f>IF(T1206="","",T1206-U1206)</f>
        <v/>
      </c>
      <c r="W1206" s="33">
        <f>IF(I1206="H",INDEX(Matches!$T:$T,AA1206),INDEX(Matches!$U:$U,AA1206))</f>
        <v/>
      </c>
      <c r="X1206" s="11">
        <f>INDEX(Matches!$X:$X,AA1206)</f>
        <v/>
      </c>
      <c r="Y1206" s="30">
        <f>IF(O1206="","",O1206-S1206)</f>
        <v/>
      </c>
      <c r="Z1206" s="30">
        <f>IF(W1206="","",W1206-S1206)</f>
        <v/>
      </c>
      <c r="AA1206" s="24">
        <f>MATCH(J1206,Matches!$A:$A,0)</f>
        <v/>
      </c>
      <c r="AB1206" s="33" t="n"/>
      <c r="AC1206" s="33" t="n">
        <v>1.358659016265062</v>
      </c>
      <c r="AD1206" s="24" t="n"/>
      <c r="AE1206" s="24" t="n">
        <v>8</v>
      </c>
      <c r="AF1206" s="33" t="n"/>
      <c r="AG1206" s="33" t="n"/>
    </row>
    <row r="1207">
      <c r="A1207" s="24" t="inlineStr">
        <is>
          <t>Middlesbrough|32</t>
        </is>
      </c>
      <c r="B1207" s="24" t="inlineStr">
        <is>
          <t>E1</t>
        </is>
      </c>
      <c r="C1207" s="24" t="inlineStr">
        <is>
          <t>Championship</t>
        </is>
      </c>
      <c r="D1207" s="24" t="inlineStr">
        <is>
          <t>Middlesbrough</t>
        </is>
      </c>
      <c r="E1207" s="24" t="n">
        <v>32</v>
      </c>
      <c r="F1207" s="24" t="n">
        <v>8</v>
      </c>
      <c r="G1207" s="29" t="n">
        <v>46435.82291666666</v>
      </c>
      <c r="H1207" s="24" t="inlineStr">
        <is>
          <t>Stoke</t>
        </is>
      </c>
      <c r="I1207" s="24" t="inlineStr">
        <is>
          <t>H</t>
        </is>
      </c>
      <c r="J1207" s="24" t="inlineStr">
        <is>
          <t>E1-Middlesb-Stoke</t>
        </is>
      </c>
      <c r="K1207" s="24" t="n">
        <v>11</v>
      </c>
      <c r="L1207" s="11">
        <f>IF(INDEX(Matches!$X:$X,AA1207)=0,"",IF(I1207="H",INDEX(Matches!$H:$H,AA1207),INDEX(Matches!$I:$I,AA1207)))</f>
        <v/>
      </c>
      <c r="M1207" s="11">
        <f>IF(INDEX(Matches!$X:$X,AA1207)=0,"",IF(I1207="H",INDEX(Matches!$I:$I,AA1207),INDEX(Matches!$H:$H,AA1207)))</f>
        <v/>
      </c>
      <c r="N1207" s="11">
        <f>IF(L1207="","",IF(L1207&gt;M1207,"W",IF(L1207=M1207,"D","L")))</f>
        <v/>
      </c>
      <c r="O1207" s="11">
        <f>IF(L1207="","",IF(L1207&gt;M1207,3,IF(L1207=M1207,1,0)))</f>
        <v/>
      </c>
      <c r="P1207" s="31">
        <f>IF(I1207="H",INDEX(Matches!$L:$L,AA1207),INDEX(Matches!$N:$N,AA1207))</f>
        <v/>
      </c>
      <c r="Q1207" s="31">
        <f>INDEX(Matches!$M:$M,AA1207)</f>
        <v/>
      </c>
      <c r="R1207" s="31">
        <f>IF(I1207="H",INDEX(Matches!$N:$N,AA1207),INDEX(Matches!$L:$L,AA1207))</f>
        <v/>
      </c>
      <c r="S1207" s="33">
        <f>IF(I1207="H",INDEX(Matches!$O:$O,AA1207),INDEX(Matches!$P:$P,AA1207))</f>
        <v/>
      </c>
      <c r="T1207" s="33">
        <f>IF(INDEX(Matches!$J:$J,AA1207)="","",IF(I1207="H",INDEX(Matches!$J:$J,AA1207),INDEX(Matches!$K:$K,AA1207)))</f>
        <v/>
      </c>
      <c r="U1207" s="33">
        <f>IF(INDEX(Matches!$K:$K,AA1207)="","",IF(I1207="H",INDEX(Matches!$K:$K,AA1207),INDEX(Matches!$J:$J,AA1207)))</f>
        <v/>
      </c>
      <c r="V1207" s="30">
        <f>IF(T1207="","",T1207-U1207)</f>
        <v/>
      </c>
      <c r="W1207" s="33">
        <f>IF(I1207="H",INDEX(Matches!$T:$T,AA1207),INDEX(Matches!$U:$U,AA1207))</f>
        <v/>
      </c>
      <c r="X1207" s="11">
        <f>INDEX(Matches!$X:$X,AA1207)</f>
        <v/>
      </c>
      <c r="Y1207" s="30">
        <f>IF(O1207="","",O1207-S1207)</f>
        <v/>
      </c>
      <c r="Z1207" s="30">
        <f>IF(W1207="","",W1207-S1207)</f>
        <v/>
      </c>
      <c r="AA1207" s="24">
        <f>MATCH(J1207,Matches!$A:$A,0)</f>
        <v/>
      </c>
      <c r="AB1207" s="33" t="n"/>
      <c r="AC1207" s="33" t="n">
        <v>1.791140409589256</v>
      </c>
      <c r="AD1207" s="24" t="n"/>
      <c r="AE1207" s="24" t="n">
        <v>8</v>
      </c>
      <c r="AF1207" s="33" t="n"/>
      <c r="AG1207" s="33" t="n"/>
    </row>
    <row r="1208">
      <c r="A1208" s="24" t="inlineStr">
        <is>
          <t>Middlesbrough|33</t>
        </is>
      </c>
      <c r="B1208" s="24" t="inlineStr">
        <is>
          <t>E1</t>
        </is>
      </c>
      <c r="C1208" s="24" t="inlineStr">
        <is>
          <t>Championship</t>
        </is>
      </c>
      <c r="D1208" s="24" t="inlineStr">
        <is>
          <t>Middlesbrough</t>
        </is>
      </c>
      <c r="E1208" s="24" t="n">
        <v>33</v>
      </c>
      <c r="F1208" s="24" t="n">
        <v>9</v>
      </c>
      <c r="G1208" s="29" t="n">
        <v>46438.625</v>
      </c>
      <c r="H1208" s="24" t="inlineStr">
        <is>
          <t>Birmingham</t>
        </is>
      </c>
      <c r="I1208" s="24" t="inlineStr">
        <is>
          <t>H</t>
        </is>
      </c>
      <c r="J1208" s="24" t="inlineStr">
        <is>
          <t>E1-Middlesb-Birmingh</t>
        </is>
      </c>
      <c r="K1208" s="24" t="n">
        <v>6</v>
      </c>
      <c r="L1208" s="11">
        <f>IF(INDEX(Matches!$X:$X,AA1208)=0,"",IF(I1208="H",INDEX(Matches!$H:$H,AA1208),INDEX(Matches!$I:$I,AA1208)))</f>
        <v/>
      </c>
      <c r="M1208" s="11">
        <f>IF(INDEX(Matches!$X:$X,AA1208)=0,"",IF(I1208="H",INDEX(Matches!$I:$I,AA1208),INDEX(Matches!$H:$H,AA1208)))</f>
        <v/>
      </c>
      <c r="N1208" s="11">
        <f>IF(L1208="","",IF(L1208&gt;M1208,"W",IF(L1208=M1208,"D","L")))</f>
        <v/>
      </c>
      <c r="O1208" s="11">
        <f>IF(L1208="","",IF(L1208&gt;M1208,3,IF(L1208=M1208,1,0)))</f>
        <v/>
      </c>
      <c r="P1208" s="31">
        <f>IF(I1208="H",INDEX(Matches!$L:$L,AA1208),INDEX(Matches!$N:$N,AA1208))</f>
        <v/>
      </c>
      <c r="Q1208" s="31">
        <f>INDEX(Matches!$M:$M,AA1208)</f>
        <v/>
      </c>
      <c r="R1208" s="31">
        <f>IF(I1208="H",INDEX(Matches!$N:$N,AA1208),INDEX(Matches!$L:$L,AA1208))</f>
        <v/>
      </c>
      <c r="S1208" s="33">
        <f>IF(I1208="H",INDEX(Matches!$O:$O,AA1208),INDEX(Matches!$P:$P,AA1208))</f>
        <v/>
      </c>
      <c r="T1208" s="33">
        <f>IF(INDEX(Matches!$J:$J,AA1208)="","",IF(I1208="H",INDEX(Matches!$J:$J,AA1208),INDEX(Matches!$K:$K,AA1208)))</f>
        <v/>
      </c>
      <c r="U1208" s="33">
        <f>IF(INDEX(Matches!$K:$K,AA1208)="","",IF(I1208="H",INDEX(Matches!$K:$K,AA1208),INDEX(Matches!$J:$J,AA1208)))</f>
        <v/>
      </c>
      <c r="V1208" s="30">
        <f>IF(T1208="","",T1208-U1208)</f>
        <v/>
      </c>
      <c r="W1208" s="33">
        <f>IF(I1208="H",INDEX(Matches!$T:$T,AA1208),INDEX(Matches!$U:$U,AA1208))</f>
        <v/>
      </c>
      <c r="X1208" s="11">
        <f>INDEX(Matches!$X:$X,AA1208)</f>
        <v/>
      </c>
      <c r="Y1208" s="30">
        <f>IF(O1208="","",O1208-S1208)</f>
        <v/>
      </c>
      <c r="Z1208" s="30">
        <f>IF(W1208="","",W1208-S1208)</f>
        <v/>
      </c>
      <c r="AA1208" s="24">
        <f>MATCH(J1208,Matches!$A:$A,0)</f>
        <v/>
      </c>
      <c r="AB1208" s="33" t="n"/>
      <c r="AC1208" s="33" t="n">
        <v>1.612153895519637</v>
      </c>
      <c r="AD1208" s="24" t="n"/>
      <c r="AE1208" s="24" t="n">
        <v>9</v>
      </c>
      <c r="AF1208" s="33" t="n"/>
      <c r="AG1208" s="33" t="n"/>
    </row>
    <row r="1209">
      <c r="A1209" s="24" t="inlineStr">
        <is>
          <t>Middlesbrough|34</t>
        </is>
      </c>
      <c r="B1209" s="24" t="inlineStr">
        <is>
          <t>E1</t>
        </is>
      </c>
      <c r="C1209" s="24" t="inlineStr">
        <is>
          <t>Championship</t>
        </is>
      </c>
      <c r="D1209" s="24" t="inlineStr">
        <is>
          <t>Middlesbrough</t>
        </is>
      </c>
      <c r="E1209" s="24" t="n">
        <v>34</v>
      </c>
      <c r="F1209" s="24" t="n">
        <v>9</v>
      </c>
      <c r="G1209" s="29" t="n">
        <v>46445.625</v>
      </c>
      <c r="H1209" s="24" t="inlineStr">
        <is>
          <t>Wolves</t>
        </is>
      </c>
      <c r="I1209" s="24" t="inlineStr">
        <is>
          <t>A</t>
        </is>
      </c>
      <c r="J1209" s="24" t="inlineStr">
        <is>
          <t>E1-Wolves-Middlesb</t>
        </is>
      </c>
      <c r="K1209" s="24" t="n">
        <v>2</v>
      </c>
      <c r="L1209" s="11">
        <f>IF(INDEX(Matches!$X:$X,AA1209)=0,"",IF(I1209="H",INDEX(Matches!$H:$H,AA1209),INDEX(Matches!$I:$I,AA1209)))</f>
        <v/>
      </c>
      <c r="M1209" s="11">
        <f>IF(INDEX(Matches!$X:$X,AA1209)=0,"",IF(I1209="H",INDEX(Matches!$I:$I,AA1209),INDEX(Matches!$H:$H,AA1209)))</f>
        <v/>
      </c>
      <c r="N1209" s="11">
        <f>IF(L1209="","",IF(L1209&gt;M1209,"W",IF(L1209=M1209,"D","L")))</f>
        <v/>
      </c>
      <c r="O1209" s="11">
        <f>IF(L1209="","",IF(L1209&gt;M1209,3,IF(L1209=M1209,1,0)))</f>
        <v/>
      </c>
      <c r="P1209" s="31">
        <f>IF(I1209="H",INDEX(Matches!$L:$L,AA1209),INDEX(Matches!$N:$N,AA1209))</f>
        <v/>
      </c>
      <c r="Q1209" s="31">
        <f>INDEX(Matches!$M:$M,AA1209)</f>
        <v/>
      </c>
      <c r="R1209" s="31">
        <f>IF(I1209="H",INDEX(Matches!$N:$N,AA1209),INDEX(Matches!$L:$L,AA1209))</f>
        <v/>
      </c>
      <c r="S1209" s="33">
        <f>IF(I1209="H",INDEX(Matches!$O:$O,AA1209),INDEX(Matches!$P:$P,AA1209))</f>
        <v/>
      </c>
      <c r="T1209" s="33">
        <f>IF(INDEX(Matches!$J:$J,AA1209)="","",IF(I1209="H",INDEX(Matches!$J:$J,AA1209),INDEX(Matches!$K:$K,AA1209)))</f>
        <v/>
      </c>
      <c r="U1209" s="33">
        <f>IF(INDEX(Matches!$K:$K,AA1209)="","",IF(I1209="H",INDEX(Matches!$K:$K,AA1209),INDEX(Matches!$J:$J,AA1209)))</f>
        <v/>
      </c>
      <c r="V1209" s="30">
        <f>IF(T1209="","",T1209-U1209)</f>
        <v/>
      </c>
      <c r="W1209" s="33">
        <f>IF(I1209="H",INDEX(Matches!$T:$T,AA1209),INDEX(Matches!$U:$U,AA1209))</f>
        <v/>
      </c>
      <c r="X1209" s="11">
        <f>INDEX(Matches!$X:$X,AA1209)</f>
        <v/>
      </c>
      <c r="Y1209" s="30">
        <f>IF(O1209="","",O1209-S1209)</f>
        <v/>
      </c>
      <c r="Z1209" s="30">
        <f>IF(W1209="","",W1209-S1209)</f>
        <v/>
      </c>
      <c r="AA1209" s="24">
        <f>MATCH(J1209,Matches!$A:$A,0)</f>
        <v/>
      </c>
      <c r="AB1209" s="33" t="n"/>
      <c r="AC1209" s="33" t="n">
        <v>1.100336335972406</v>
      </c>
      <c r="AD1209" s="24" t="n"/>
      <c r="AE1209" s="24" t="n">
        <v>9</v>
      </c>
      <c r="AF1209" s="33" t="n"/>
      <c r="AG1209" s="33" t="n"/>
    </row>
    <row r="1210">
      <c r="A1210" s="24" t="inlineStr">
        <is>
          <t>Middlesbrough|35</t>
        </is>
      </c>
      <c r="B1210" s="24" t="inlineStr">
        <is>
          <t>E1</t>
        </is>
      </c>
      <c r="C1210" s="24" t="inlineStr">
        <is>
          <t>Championship</t>
        </is>
      </c>
      <c r="D1210" s="24" t="inlineStr">
        <is>
          <t>Middlesbrough</t>
        </is>
      </c>
      <c r="E1210" s="24" t="n">
        <v>35</v>
      </c>
      <c r="F1210" s="24" t="n">
        <v>9</v>
      </c>
      <c r="G1210" s="29" t="n">
        <v>46448.82291666666</v>
      </c>
      <c r="H1210" s="24" t="inlineStr">
        <is>
          <t>Blackburn</t>
        </is>
      </c>
      <c r="I1210" s="24" t="inlineStr">
        <is>
          <t>H</t>
        </is>
      </c>
      <c r="J1210" s="24" t="inlineStr">
        <is>
          <t>E1-Middlesb-Blackbur</t>
        </is>
      </c>
      <c r="K1210" s="24" t="n">
        <v>19</v>
      </c>
      <c r="L1210" s="11">
        <f>IF(INDEX(Matches!$X:$X,AA1210)=0,"",IF(I1210="H",INDEX(Matches!$H:$H,AA1210),INDEX(Matches!$I:$I,AA1210)))</f>
        <v/>
      </c>
      <c r="M1210" s="11">
        <f>IF(INDEX(Matches!$X:$X,AA1210)=0,"",IF(I1210="H",INDEX(Matches!$I:$I,AA1210),INDEX(Matches!$H:$H,AA1210)))</f>
        <v/>
      </c>
      <c r="N1210" s="11">
        <f>IF(L1210="","",IF(L1210&gt;M1210,"W",IF(L1210=M1210,"D","L")))</f>
        <v/>
      </c>
      <c r="O1210" s="11">
        <f>IF(L1210="","",IF(L1210&gt;M1210,3,IF(L1210=M1210,1,0)))</f>
        <v/>
      </c>
      <c r="P1210" s="31">
        <f>IF(I1210="H",INDEX(Matches!$L:$L,AA1210),INDEX(Matches!$N:$N,AA1210))</f>
        <v/>
      </c>
      <c r="Q1210" s="31">
        <f>INDEX(Matches!$M:$M,AA1210)</f>
        <v/>
      </c>
      <c r="R1210" s="31">
        <f>IF(I1210="H",INDEX(Matches!$N:$N,AA1210),INDEX(Matches!$L:$L,AA1210))</f>
        <v/>
      </c>
      <c r="S1210" s="33">
        <f>IF(I1210="H",INDEX(Matches!$O:$O,AA1210),INDEX(Matches!$P:$P,AA1210))</f>
        <v/>
      </c>
      <c r="T1210" s="33">
        <f>IF(INDEX(Matches!$J:$J,AA1210)="","",IF(I1210="H",INDEX(Matches!$J:$J,AA1210),INDEX(Matches!$K:$K,AA1210)))</f>
        <v/>
      </c>
      <c r="U1210" s="33">
        <f>IF(INDEX(Matches!$K:$K,AA1210)="","",IF(I1210="H",INDEX(Matches!$K:$K,AA1210),INDEX(Matches!$J:$J,AA1210)))</f>
        <v/>
      </c>
      <c r="V1210" s="30">
        <f>IF(T1210="","",T1210-U1210)</f>
        <v/>
      </c>
      <c r="W1210" s="33">
        <f>IF(I1210="H",INDEX(Matches!$T:$T,AA1210),INDEX(Matches!$U:$U,AA1210))</f>
        <v/>
      </c>
      <c r="X1210" s="11">
        <f>INDEX(Matches!$X:$X,AA1210)</f>
        <v/>
      </c>
      <c r="Y1210" s="30">
        <f>IF(O1210="","",O1210-S1210)</f>
        <v/>
      </c>
      <c r="Z1210" s="30">
        <f>IF(W1210="","",W1210-S1210)</f>
        <v/>
      </c>
      <c r="AA1210" s="24">
        <f>MATCH(J1210,Matches!$A:$A,0)</f>
        <v/>
      </c>
      <c r="AB1210" s="33" t="n"/>
      <c r="AC1210" s="33" t="n">
        <v>1.935130547905613</v>
      </c>
      <c r="AD1210" s="24" t="n"/>
      <c r="AE1210" s="24" t="n">
        <v>9</v>
      </c>
      <c r="AF1210" s="33" t="n"/>
      <c r="AG1210" s="33" t="n"/>
    </row>
    <row r="1211">
      <c r="A1211" s="24" t="inlineStr">
        <is>
          <t>Middlesbrough|36</t>
        </is>
      </c>
      <c r="B1211" s="24" t="inlineStr">
        <is>
          <t>E1</t>
        </is>
      </c>
      <c r="C1211" s="24" t="inlineStr">
        <is>
          <t>Championship</t>
        </is>
      </c>
      <c r="D1211" s="24" t="inlineStr">
        <is>
          <t>Middlesbrough</t>
        </is>
      </c>
      <c r="E1211" s="24" t="n">
        <v>36</v>
      </c>
      <c r="F1211" s="24" t="n">
        <v>9</v>
      </c>
      <c r="G1211" s="29" t="n">
        <v>46452.625</v>
      </c>
      <c r="H1211" s="24" t="inlineStr">
        <is>
          <t>Lincoln</t>
        </is>
      </c>
      <c r="I1211" s="24" t="inlineStr">
        <is>
          <t>A</t>
        </is>
      </c>
      <c r="J1211" s="24" t="inlineStr">
        <is>
          <t>E1-Lincoln-Middlesb</t>
        </is>
      </c>
      <c r="K1211" s="24" t="n">
        <v>24</v>
      </c>
      <c r="L1211" s="11">
        <f>IF(INDEX(Matches!$X:$X,AA1211)=0,"",IF(I1211="H",INDEX(Matches!$H:$H,AA1211),INDEX(Matches!$I:$I,AA1211)))</f>
        <v/>
      </c>
      <c r="M1211" s="11">
        <f>IF(INDEX(Matches!$X:$X,AA1211)=0,"",IF(I1211="H",INDEX(Matches!$I:$I,AA1211),INDEX(Matches!$H:$H,AA1211)))</f>
        <v/>
      </c>
      <c r="N1211" s="11">
        <f>IF(L1211="","",IF(L1211&gt;M1211,"W",IF(L1211=M1211,"D","L")))</f>
        <v/>
      </c>
      <c r="O1211" s="11">
        <f>IF(L1211="","",IF(L1211&gt;M1211,3,IF(L1211=M1211,1,0)))</f>
        <v/>
      </c>
      <c r="P1211" s="31">
        <f>IF(I1211="H",INDEX(Matches!$L:$L,AA1211),INDEX(Matches!$N:$N,AA1211))</f>
        <v/>
      </c>
      <c r="Q1211" s="31">
        <f>INDEX(Matches!$M:$M,AA1211)</f>
        <v/>
      </c>
      <c r="R1211" s="31">
        <f>IF(I1211="H",INDEX(Matches!$N:$N,AA1211),INDEX(Matches!$L:$L,AA1211))</f>
        <v/>
      </c>
      <c r="S1211" s="33">
        <f>IF(I1211="H",INDEX(Matches!$O:$O,AA1211),INDEX(Matches!$P:$P,AA1211))</f>
        <v/>
      </c>
      <c r="T1211" s="33">
        <f>IF(INDEX(Matches!$J:$J,AA1211)="","",IF(I1211="H",INDEX(Matches!$J:$J,AA1211),INDEX(Matches!$K:$K,AA1211)))</f>
        <v/>
      </c>
      <c r="U1211" s="33">
        <f>IF(INDEX(Matches!$K:$K,AA1211)="","",IF(I1211="H",INDEX(Matches!$K:$K,AA1211),INDEX(Matches!$J:$J,AA1211)))</f>
        <v/>
      </c>
      <c r="V1211" s="30">
        <f>IF(T1211="","",T1211-U1211)</f>
        <v/>
      </c>
      <c r="W1211" s="33">
        <f>IF(I1211="H",INDEX(Matches!$T:$T,AA1211),INDEX(Matches!$U:$U,AA1211))</f>
        <v/>
      </c>
      <c r="X1211" s="11">
        <f>INDEX(Matches!$X:$X,AA1211)</f>
        <v/>
      </c>
      <c r="Y1211" s="30">
        <f>IF(O1211="","",O1211-S1211)</f>
        <v/>
      </c>
      <c r="Z1211" s="30">
        <f>IF(W1211="","",W1211-S1211)</f>
        <v/>
      </c>
      <c r="AA1211" s="24">
        <f>MATCH(J1211,Matches!$A:$A,0)</f>
        <v/>
      </c>
      <c r="AB1211" s="33" t="n"/>
      <c r="AC1211" s="33" t="n">
        <v>1.718380904990813</v>
      </c>
      <c r="AD1211" s="24" t="n"/>
      <c r="AE1211" s="24" t="n">
        <v>9</v>
      </c>
      <c r="AF1211" s="33" t="n"/>
      <c r="AG1211" s="33" t="n"/>
    </row>
    <row r="1212">
      <c r="A1212" s="24" t="inlineStr">
        <is>
          <t>Middlesbrough|37</t>
        </is>
      </c>
      <c r="B1212" s="24" t="inlineStr">
        <is>
          <t>E1</t>
        </is>
      </c>
      <c r="C1212" s="24" t="inlineStr">
        <is>
          <t>Championship</t>
        </is>
      </c>
      <c r="D1212" s="24" t="inlineStr">
        <is>
          <t>Middlesbrough</t>
        </is>
      </c>
      <c r="E1212" s="24" t="n">
        <v>37</v>
      </c>
      <c r="F1212" s="24" t="n">
        <v>10</v>
      </c>
      <c r="G1212" s="29" t="n">
        <v>46459.625</v>
      </c>
      <c r="H1212" s="24" t="inlineStr">
        <is>
          <t>Southampton</t>
        </is>
      </c>
      <c r="I1212" s="24" t="inlineStr">
        <is>
          <t>H</t>
        </is>
      </c>
      <c r="J1212" s="24" t="inlineStr">
        <is>
          <t>E1-Middlesb-Southamp</t>
        </is>
      </c>
      <c r="K1212" s="24" t="n">
        <v>5</v>
      </c>
      <c r="L1212" s="11">
        <f>IF(INDEX(Matches!$X:$X,AA1212)=0,"",IF(I1212="H",INDEX(Matches!$H:$H,AA1212),INDEX(Matches!$I:$I,AA1212)))</f>
        <v/>
      </c>
      <c r="M1212" s="11">
        <f>IF(INDEX(Matches!$X:$X,AA1212)=0,"",IF(I1212="H",INDEX(Matches!$I:$I,AA1212),INDEX(Matches!$H:$H,AA1212)))</f>
        <v/>
      </c>
      <c r="N1212" s="11">
        <f>IF(L1212="","",IF(L1212&gt;M1212,"W",IF(L1212=M1212,"D","L")))</f>
        <v/>
      </c>
      <c r="O1212" s="11">
        <f>IF(L1212="","",IF(L1212&gt;M1212,3,IF(L1212=M1212,1,0)))</f>
        <v/>
      </c>
      <c r="P1212" s="31">
        <f>IF(I1212="H",INDEX(Matches!$L:$L,AA1212),INDEX(Matches!$N:$N,AA1212))</f>
        <v/>
      </c>
      <c r="Q1212" s="31">
        <f>INDEX(Matches!$M:$M,AA1212)</f>
        <v/>
      </c>
      <c r="R1212" s="31">
        <f>IF(I1212="H",INDEX(Matches!$N:$N,AA1212),INDEX(Matches!$L:$L,AA1212))</f>
        <v/>
      </c>
      <c r="S1212" s="33">
        <f>IF(I1212="H",INDEX(Matches!$O:$O,AA1212),INDEX(Matches!$P:$P,AA1212))</f>
        <v/>
      </c>
      <c r="T1212" s="33">
        <f>IF(INDEX(Matches!$J:$J,AA1212)="","",IF(I1212="H",INDEX(Matches!$J:$J,AA1212),INDEX(Matches!$K:$K,AA1212)))</f>
        <v/>
      </c>
      <c r="U1212" s="33">
        <f>IF(INDEX(Matches!$K:$K,AA1212)="","",IF(I1212="H",INDEX(Matches!$K:$K,AA1212),INDEX(Matches!$J:$J,AA1212)))</f>
        <v/>
      </c>
      <c r="V1212" s="30">
        <f>IF(T1212="","",T1212-U1212)</f>
        <v/>
      </c>
      <c r="W1212" s="33">
        <f>IF(I1212="H",INDEX(Matches!$T:$T,AA1212),INDEX(Matches!$U:$U,AA1212))</f>
        <v/>
      </c>
      <c r="X1212" s="11">
        <f>INDEX(Matches!$X:$X,AA1212)</f>
        <v/>
      </c>
      <c r="Y1212" s="30">
        <f>IF(O1212="","",O1212-S1212)</f>
        <v/>
      </c>
      <c r="Z1212" s="30">
        <f>IF(W1212="","",W1212-S1212)</f>
        <v/>
      </c>
      <c r="AA1212" s="24">
        <f>MATCH(J1212,Matches!$A:$A,0)</f>
        <v/>
      </c>
      <c r="AB1212" s="33" t="n"/>
      <c r="AC1212" s="33" t="n">
        <v>1.637369904413388</v>
      </c>
      <c r="AD1212" s="24" t="n"/>
      <c r="AE1212" s="24" t="n">
        <v>10</v>
      </c>
      <c r="AF1212" s="33" t="n"/>
      <c r="AG1212" s="33" t="n"/>
    </row>
    <row r="1213">
      <c r="A1213" s="24" t="inlineStr">
        <is>
          <t>Middlesbrough|38</t>
        </is>
      </c>
      <c r="B1213" s="24" t="inlineStr">
        <is>
          <t>E1</t>
        </is>
      </c>
      <c r="C1213" s="24" t="inlineStr">
        <is>
          <t>Championship</t>
        </is>
      </c>
      <c r="D1213" s="24" t="inlineStr">
        <is>
          <t>Middlesbrough</t>
        </is>
      </c>
      <c r="E1213" s="24" t="n">
        <v>38</v>
      </c>
      <c r="F1213" s="24" t="n">
        <v>10</v>
      </c>
      <c r="G1213" s="29" t="n">
        <v>46462.82291666666</v>
      </c>
      <c r="H1213" s="24" t="inlineStr">
        <is>
          <t>Derby</t>
        </is>
      </c>
      <c r="I1213" s="24" t="inlineStr">
        <is>
          <t>A</t>
        </is>
      </c>
      <c r="J1213" s="24" t="inlineStr">
        <is>
          <t>E1-Derby-Middlesb</t>
        </is>
      </c>
      <c r="K1213" s="24" t="n">
        <v>12</v>
      </c>
      <c r="L1213" s="11">
        <f>IF(INDEX(Matches!$X:$X,AA1213)=0,"",IF(I1213="H",INDEX(Matches!$H:$H,AA1213),INDEX(Matches!$I:$I,AA1213)))</f>
        <v/>
      </c>
      <c r="M1213" s="11">
        <f>IF(INDEX(Matches!$X:$X,AA1213)=0,"",IF(I1213="H",INDEX(Matches!$I:$I,AA1213),INDEX(Matches!$H:$H,AA1213)))</f>
        <v/>
      </c>
      <c r="N1213" s="11">
        <f>IF(L1213="","",IF(L1213&gt;M1213,"W",IF(L1213=M1213,"D","L")))</f>
        <v/>
      </c>
      <c r="O1213" s="11">
        <f>IF(L1213="","",IF(L1213&gt;M1213,3,IF(L1213=M1213,1,0)))</f>
        <v/>
      </c>
      <c r="P1213" s="31">
        <f>IF(I1213="H",INDEX(Matches!$L:$L,AA1213),INDEX(Matches!$N:$N,AA1213))</f>
        <v/>
      </c>
      <c r="Q1213" s="31">
        <f>INDEX(Matches!$M:$M,AA1213)</f>
        <v/>
      </c>
      <c r="R1213" s="31">
        <f>IF(I1213="H",INDEX(Matches!$N:$N,AA1213),INDEX(Matches!$L:$L,AA1213))</f>
        <v/>
      </c>
      <c r="S1213" s="33">
        <f>IF(I1213="H",INDEX(Matches!$O:$O,AA1213),INDEX(Matches!$P:$P,AA1213))</f>
        <v/>
      </c>
      <c r="T1213" s="33">
        <f>IF(INDEX(Matches!$J:$J,AA1213)="","",IF(I1213="H",INDEX(Matches!$J:$J,AA1213),INDEX(Matches!$K:$K,AA1213)))</f>
        <v/>
      </c>
      <c r="U1213" s="33">
        <f>IF(INDEX(Matches!$K:$K,AA1213)="","",IF(I1213="H",INDEX(Matches!$K:$K,AA1213),INDEX(Matches!$J:$J,AA1213)))</f>
        <v/>
      </c>
      <c r="V1213" s="30">
        <f>IF(T1213="","",T1213-U1213)</f>
        <v/>
      </c>
      <c r="W1213" s="33">
        <f>IF(I1213="H",INDEX(Matches!$T:$T,AA1213),INDEX(Matches!$U:$U,AA1213))</f>
        <v/>
      </c>
      <c r="X1213" s="11">
        <f>INDEX(Matches!$X:$X,AA1213)</f>
        <v/>
      </c>
      <c r="Y1213" s="30">
        <f>IF(O1213="","",O1213-S1213)</f>
        <v/>
      </c>
      <c r="Z1213" s="30">
        <f>IF(W1213="","",W1213-S1213)</f>
        <v/>
      </c>
      <c r="AA1213" s="24">
        <f>MATCH(J1213,Matches!$A:$A,0)</f>
        <v/>
      </c>
      <c r="AB1213" s="33" t="n"/>
      <c r="AC1213" s="33" t="n">
        <v>1.468163728787638</v>
      </c>
      <c r="AD1213" s="24" t="n"/>
      <c r="AE1213" s="24" t="n">
        <v>10</v>
      </c>
      <c r="AF1213" s="33" t="n"/>
      <c r="AG1213" s="33" t="n"/>
    </row>
    <row r="1214">
      <c r="A1214" s="24" t="inlineStr">
        <is>
          <t>Middlesbrough|39</t>
        </is>
      </c>
      <c r="B1214" s="24" t="inlineStr">
        <is>
          <t>E1</t>
        </is>
      </c>
      <c r="C1214" s="24" t="inlineStr">
        <is>
          <t>Championship</t>
        </is>
      </c>
      <c r="D1214" s="24" t="inlineStr">
        <is>
          <t>Middlesbrough</t>
        </is>
      </c>
      <c r="E1214" s="24" t="n">
        <v>39</v>
      </c>
      <c r="F1214" s="24" t="n">
        <v>10</v>
      </c>
      <c r="G1214" s="29" t="n">
        <v>46466.625</v>
      </c>
      <c r="H1214" s="24" t="inlineStr">
        <is>
          <t>Sheffield United</t>
        </is>
      </c>
      <c r="I1214" s="24" t="inlineStr">
        <is>
          <t>H</t>
        </is>
      </c>
      <c r="J1214" s="24" t="inlineStr">
        <is>
          <t>E1-Middlesb-Sheffiel</t>
        </is>
      </c>
      <c r="K1214" s="24" t="n">
        <v>8</v>
      </c>
      <c r="L1214" s="11">
        <f>IF(INDEX(Matches!$X:$X,AA1214)=0,"",IF(I1214="H",INDEX(Matches!$H:$H,AA1214),INDEX(Matches!$I:$I,AA1214)))</f>
        <v/>
      </c>
      <c r="M1214" s="11">
        <f>IF(INDEX(Matches!$X:$X,AA1214)=0,"",IF(I1214="H",INDEX(Matches!$I:$I,AA1214),INDEX(Matches!$H:$H,AA1214)))</f>
        <v/>
      </c>
      <c r="N1214" s="11">
        <f>IF(L1214="","",IF(L1214&gt;M1214,"W",IF(L1214=M1214,"D","L")))</f>
        <v/>
      </c>
      <c r="O1214" s="11">
        <f>IF(L1214="","",IF(L1214&gt;M1214,3,IF(L1214=M1214,1,0)))</f>
        <v/>
      </c>
      <c r="P1214" s="31">
        <f>IF(I1214="H",INDEX(Matches!$L:$L,AA1214),INDEX(Matches!$N:$N,AA1214))</f>
        <v/>
      </c>
      <c r="Q1214" s="31">
        <f>INDEX(Matches!$M:$M,AA1214)</f>
        <v/>
      </c>
      <c r="R1214" s="31">
        <f>IF(I1214="H",INDEX(Matches!$N:$N,AA1214),INDEX(Matches!$L:$L,AA1214))</f>
        <v/>
      </c>
      <c r="S1214" s="33">
        <f>IF(I1214="H",INDEX(Matches!$O:$O,AA1214),INDEX(Matches!$P:$P,AA1214))</f>
        <v/>
      </c>
      <c r="T1214" s="33">
        <f>IF(INDEX(Matches!$J:$J,AA1214)="","",IF(I1214="H",INDEX(Matches!$J:$J,AA1214),INDEX(Matches!$K:$K,AA1214)))</f>
        <v/>
      </c>
      <c r="U1214" s="33">
        <f>IF(INDEX(Matches!$K:$K,AA1214)="","",IF(I1214="H",INDEX(Matches!$K:$K,AA1214),INDEX(Matches!$J:$J,AA1214)))</f>
        <v/>
      </c>
      <c r="V1214" s="30">
        <f>IF(T1214="","",T1214-U1214)</f>
        <v/>
      </c>
      <c r="W1214" s="33">
        <f>IF(I1214="H",INDEX(Matches!$T:$T,AA1214),INDEX(Matches!$U:$U,AA1214))</f>
        <v/>
      </c>
      <c r="X1214" s="11">
        <f>INDEX(Matches!$X:$X,AA1214)</f>
        <v/>
      </c>
      <c r="Y1214" s="30">
        <f>IF(O1214="","",O1214-S1214)</f>
        <v/>
      </c>
      <c r="Z1214" s="30">
        <f>IF(W1214="","",W1214-S1214)</f>
        <v/>
      </c>
      <c r="AA1214" s="24">
        <f>MATCH(J1214,Matches!$A:$A,0)</f>
        <v/>
      </c>
      <c r="AB1214" s="33" t="n"/>
      <c r="AC1214" s="33" t="n">
        <v>1.734925369011884</v>
      </c>
      <c r="AD1214" s="24" t="n"/>
      <c r="AE1214" s="24" t="n">
        <v>10</v>
      </c>
      <c r="AF1214" s="33" t="n"/>
      <c r="AG1214" s="33" t="n"/>
    </row>
    <row r="1215">
      <c r="A1215" s="24" t="inlineStr">
        <is>
          <t>Middlesbrough|40</t>
        </is>
      </c>
      <c r="B1215" s="24" t="inlineStr">
        <is>
          <t>E1</t>
        </is>
      </c>
      <c r="C1215" s="24" t="inlineStr">
        <is>
          <t>Championship</t>
        </is>
      </c>
      <c r="D1215" s="24" t="inlineStr">
        <is>
          <t>Middlesbrough</t>
        </is>
      </c>
      <c r="E1215" s="24" t="n">
        <v>40</v>
      </c>
      <c r="F1215" s="24" t="n">
        <v>10</v>
      </c>
      <c r="G1215" s="29" t="n">
        <v>46480.625</v>
      </c>
      <c r="H1215" s="24" t="inlineStr">
        <is>
          <t>Portsmouth</t>
        </is>
      </c>
      <c r="I1215" s="24" t="inlineStr">
        <is>
          <t>A</t>
        </is>
      </c>
      <c r="J1215" s="24" t="inlineStr">
        <is>
          <t>E1-Portsmou-Middlesb</t>
        </is>
      </c>
      <c r="K1215" s="24" t="n">
        <v>18</v>
      </c>
      <c r="L1215" s="11">
        <f>IF(INDEX(Matches!$X:$X,AA1215)=0,"",IF(I1215="H",INDEX(Matches!$H:$H,AA1215),INDEX(Matches!$I:$I,AA1215)))</f>
        <v/>
      </c>
      <c r="M1215" s="11">
        <f>IF(INDEX(Matches!$X:$X,AA1215)=0,"",IF(I1215="H",INDEX(Matches!$I:$I,AA1215),INDEX(Matches!$H:$H,AA1215)))</f>
        <v/>
      </c>
      <c r="N1215" s="11">
        <f>IF(L1215="","",IF(L1215&gt;M1215,"W",IF(L1215=M1215,"D","L")))</f>
        <v/>
      </c>
      <c r="O1215" s="11">
        <f>IF(L1215="","",IF(L1215&gt;M1215,3,IF(L1215=M1215,1,0)))</f>
        <v/>
      </c>
      <c r="P1215" s="31">
        <f>IF(I1215="H",INDEX(Matches!$L:$L,AA1215),INDEX(Matches!$N:$N,AA1215))</f>
        <v/>
      </c>
      <c r="Q1215" s="31">
        <f>INDEX(Matches!$M:$M,AA1215)</f>
        <v/>
      </c>
      <c r="R1215" s="31">
        <f>IF(I1215="H",INDEX(Matches!$N:$N,AA1215),INDEX(Matches!$L:$L,AA1215))</f>
        <v/>
      </c>
      <c r="S1215" s="33">
        <f>IF(I1215="H",INDEX(Matches!$O:$O,AA1215),INDEX(Matches!$P:$P,AA1215))</f>
        <v/>
      </c>
      <c r="T1215" s="33">
        <f>IF(INDEX(Matches!$J:$J,AA1215)="","",IF(I1215="H",INDEX(Matches!$J:$J,AA1215),INDEX(Matches!$K:$K,AA1215)))</f>
        <v/>
      </c>
      <c r="U1215" s="33">
        <f>IF(INDEX(Matches!$K:$K,AA1215)="","",IF(I1215="H",INDEX(Matches!$K:$K,AA1215),INDEX(Matches!$J:$J,AA1215)))</f>
        <v/>
      </c>
      <c r="V1215" s="30">
        <f>IF(T1215="","",T1215-U1215)</f>
        <v/>
      </c>
      <c r="W1215" s="33">
        <f>IF(I1215="H",INDEX(Matches!$T:$T,AA1215),INDEX(Matches!$U:$U,AA1215))</f>
        <v/>
      </c>
      <c r="X1215" s="11">
        <f>INDEX(Matches!$X:$X,AA1215)</f>
        <v/>
      </c>
      <c r="Y1215" s="30">
        <f>IF(O1215="","",O1215-S1215)</f>
        <v/>
      </c>
      <c r="Z1215" s="30">
        <f>IF(W1215="","",W1215-S1215)</f>
        <v/>
      </c>
      <c r="AA1215" s="24">
        <f>MATCH(J1215,Matches!$A:$A,0)</f>
        <v/>
      </c>
      <c r="AB1215" s="33" t="n"/>
      <c r="AC1215" s="33" t="n">
        <v>1.492966879612764</v>
      </c>
      <c r="AD1215" s="24" t="n"/>
      <c r="AE1215" s="24" t="n">
        <v>10</v>
      </c>
      <c r="AF1215" s="33" t="n"/>
      <c r="AG1215" s="33" t="n"/>
    </row>
    <row r="1216">
      <c r="A1216" s="24" t="inlineStr">
        <is>
          <t>Middlesbrough|41</t>
        </is>
      </c>
      <c r="B1216" s="24" t="inlineStr">
        <is>
          <t>E1</t>
        </is>
      </c>
      <c r="C1216" s="24" t="inlineStr">
        <is>
          <t>Championship</t>
        </is>
      </c>
      <c r="D1216" s="24" t="inlineStr">
        <is>
          <t>Middlesbrough</t>
        </is>
      </c>
      <c r="E1216" s="24" t="n">
        <v>41</v>
      </c>
      <c r="F1216" s="24" t="n">
        <v>11</v>
      </c>
      <c r="G1216" s="29" t="n">
        <v>46483.82291666666</v>
      </c>
      <c r="H1216" s="24" t="inlineStr">
        <is>
          <t>Millwall</t>
        </is>
      </c>
      <c r="I1216" s="24" t="inlineStr">
        <is>
          <t>A</t>
        </is>
      </c>
      <c r="J1216" s="24" t="inlineStr">
        <is>
          <t>E1-Millwall-Middlesb</t>
        </is>
      </c>
      <c r="K1216" s="24" t="n">
        <v>10</v>
      </c>
      <c r="L1216" s="11">
        <f>IF(INDEX(Matches!$X:$X,AA1216)=0,"",IF(I1216="H",INDEX(Matches!$H:$H,AA1216),INDEX(Matches!$I:$I,AA1216)))</f>
        <v/>
      </c>
      <c r="M1216" s="11">
        <f>IF(INDEX(Matches!$X:$X,AA1216)=0,"",IF(I1216="H",INDEX(Matches!$I:$I,AA1216),INDEX(Matches!$H:$H,AA1216)))</f>
        <v/>
      </c>
      <c r="N1216" s="11">
        <f>IF(L1216="","",IF(L1216&gt;M1216,"W",IF(L1216=M1216,"D","L")))</f>
        <v/>
      </c>
      <c r="O1216" s="11">
        <f>IF(L1216="","",IF(L1216&gt;M1216,3,IF(L1216=M1216,1,0)))</f>
        <v/>
      </c>
      <c r="P1216" s="31">
        <f>IF(I1216="H",INDEX(Matches!$L:$L,AA1216),INDEX(Matches!$N:$N,AA1216))</f>
        <v/>
      </c>
      <c r="Q1216" s="31">
        <f>INDEX(Matches!$M:$M,AA1216)</f>
        <v/>
      </c>
      <c r="R1216" s="31">
        <f>IF(I1216="H",INDEX(Matches!$N:$N,AA1216),INDEX(Matches!$L:$L,AA1216))</f>
        <v/>
      </c>
      <c r="S1216" s="33">
        <f>IF(I1216="H",INDEX(Matches!$O:$O,AA1216),INDEX(Matches!$P:$P,AA1216))</f>
        <v/>
      </c>
      <c r="T1216" s="33">
        <f>IF(INDEX(Matches!$J:$J,AA1216)="","",IF(I1216="H",INDEX(Matches!$J:$J,AA1216),INDEX(Matches!$K:$K,AA1216)))</f>
        <v/>
      </c>
      <c r="U1216" s="33">
        <f>IF(INDEX(Matches!$K:$K,AA1216)="","",IF(I1216="H",INDEX(Matches!$K:$K,AA1216),INDEX(Matches!$J:$J,AA1216)))</f>
        <v/>
      </c>
      <c r="V1216" s="30">
        <f>IF(T1216="","",T1216-U1216)</f>
        <v/>
      </c>
      <c r="W1216" s="33">
        <f>IF(I1216="H",INDEX(Matches!$T:$T,AA1216),INDEX(Matches!$U:$U,AA1216))</f>
        <v/>
      </c>
      <c r="X1216" s="11">
        <f>INDEX(Matches!$X:$X,AA1216)</f>
        <v/>
      </c>
      <c r="Y1216" s="30">
        <f>IF(O1216="","",O1216-S1216)</f>
        <v/>
      </c>
      <c r="Z1216" s="30">
        <f>IF(W1216="","",W1216-S1216)</f>
        <v/>
      </c>
      <c r="AA1216" s="24">
        <f>MATCH(J1216,Matches!$A:$A,0)</f>
        <v/>
      </c>
      <c r="AB1216" s="33" t="n"/>
      <c r="AC1216" s="33" t="n">
        <v>1.309790782218241</v>
      </c>
      <c r="AD1216" s="24" t="n"/>
      <c r="AE1216" s="24" t="n">
        <v>11</v>
      </c>
      <c r="AF1216" s="33" t="n"/>
      <c r="AG1216" s="33" t="n"/>
    </row>
    <row r="1217">
      <c r="A1217" s="24" t="inlineStr">
        <is>
          <t>Middlesbrough|42</t>
        </is>
      </c>
      <c r="B1217" s="24" t="inlineStr">
        <is>
          <t>E1</t>
        </is>
      </c>
      <c r="C1217" s="24" t="inlineStr">
        <is>
          <t>Championship</t>
        </is>
      </c>
      <c r="D1217" s="24" t="inlineStr">
        <is>
          <t>Middlesbrough</t>
        </is>
      </c>
      <c r="E1217" s="24" t="n">
        <v>42</v>
      </c>
      <c r="F1217" s="24" t="n">
        <v>11</v>
      </c>
      <c r="G1217" s="29" t="n">
        <v>46487.625</v>
      </c>
      <c r="H1217" s="24" t="inlineStr">
        <is>
          <t>QPR</t>
        </is>
      </c>
      <c r="I1217" s="24" t="inlineStr">
        <is>
          <t>H</t>
        </is>
      </c>
      <c r="J1217" s="24" t="inlineStr">
        <is>
          <t>E1-Middlesb-QPR</t>
        </is>
      </c>
      <c r="K1217" s="24" t="n">
        <v>17</v>
      </c>
      <c r="L1217" s="11">
        <f>IF(INDEX(Matches!$X:$X,AA1217)=0,"",IF(I1217="H",INDEX(Matches!$H:$H,AA1217),INDEX(Matches!$I:$I,AA1217)))</f>
        <v/>
      </c>
      <c r="M1217" s="11">
        <f>IF(INDEX(Matches!$X:$X,AA1217)=0,"",IF(I1217="H",INDEX(Matches!$I:$I,AA1217),INDEX(Matches!$H:$H,AA1217)))</f>
        <v/>
      </c>
      <c r="N1217" s="11">
        <f>IF(L1217="","",IF(L1217&gt;M1217,"W",IF(L1217=M1217,"D","L")))</f>
        <v/>
      </c>
      <c r="O1217" s="11">
        <f>IF(L1217="","",IF(L1217&gt;M1217,3,IF(L1217=M1217,1,0)))</f>
        <v/>
      </c>
      <c r="P1217" s="31">
        <f>IF(I1217="H",INDEX(Matches!$L:$L,AA1217),INDEX(Matches!$N:$N,AA1217))</f>
        <v/>
      </c>
      <c r="Q1217" s="31">
        <f>INDEX(Matches!$M:$M,AA1217)</f>
        <v/>
      </c>
      <c r="R1217" s="31">
        <f>IF(I1217="H",INDEX(Matches!$N:$N,AA1217),INDEX(Matches!$L:$L,AA1217))</f>
        <v/>
      </c>
      <c r="S1217" s="33">
        <f>IF(I1217="H",INDEX(Matches!$O:$O,AA1217),INDEX(Matches!$P:$P,AA1217))</f>
        <v/>
      </c>
      <c r="T1217" s="33">
        <f>IF(INDEX(Matches!$J:$J,AA1217)="","",IF(I1217="H",INDEX(Matches!$J:$J,AA1217),INDEX(Matches!$K:$K,AA1217)))</f>
        <v/>
      </c>
      <c r="U1217" s="33">
        <f>IF(INDEX(Matches!$K:$K,AA1217)="","",IF(I1217="H",INDEX(Matches!$K:$K,AA1217),INDEX(Matches!$J:$J,AA1217)))</f>
        <v/>
      </c>
      <c r="V1217" s="30">
        <f>IF(T1217="","",T1217-U1217)</f>
        <v/>
      </c>
      <c r="W1217" s="33">
        <f>IF(I1217="H",INDEX(Matches!$T:$T,AA1217),INDEX(Matches!$U:$U,AA1217))</f>
        <v/>
      </c>
      <c r="X1217" s="11">
        <f>INDEX(Matches!$X:$X,AA1217)</f>
        <v/>
      </c>
      <c r="Y1217" s="30">
        <f>IF(O1217="","",O1217-S1217)</f>
        <v/>
      </c>
      <c r="Z1217" s="30">
        <f>IF(W1217="","",W1217-S1217)</f>
        <v/>
      </c>
      <c r="AA1217" s="24">
        <f>MATCH(J1217,Matches!$A:$A,0)</f>
        <v/>
      </c>
      <c r="AB1217" s="33" t="n"/>
      <c r="AC1217" s="33" t="n">
        <v>1.823374910471082</v>
      </c>
      <c r="AD1217" s="24" t="n"/>
      <c r="AE1217" s="24" t="n">
        <v>11</v>
      </c>
      <c r="AF1217" s="33" t="n"/>
      <c r="AG1217" s="33" t="n"/>
    </row>
    <row r="1218">
      <c r="A1218" s="24" t="inlineStr">
        <is>
          <t>Middlesbrough|43</t>
        </is>
      </c>
      <c r="B1218" s="24" t="inlineStr">
        <is>
          <t>E1</t>
        </is>
      </c>
      <c r="C1218" s="24" t="inlineStr">
        <is>
          <t>Championship</t>
        </is>
      </c>
      <c r="D1218" s="24" t="inlineStr">
        <is>
          <t>Middlesbrough</t>
        </is>
      </c>
      <c r="E1218" s="24" t="n">
        <v>43</v>
      </c>
      <c r="F1218" s="24" t="n">
        <v>11</v>
      </c>
      <c r="G1218" s="29" t="n">
        <v>46494.625</v>
      </c>
      <c r="H1218" s="24" t="inlineStr">
        <is>
          <t>West Brom</t>
        </is>
      </c>
      <c r="I1218" s="24" t="inlineStr">
        <is>
          <t>A</t>
        </is>
      </c>
      <c r="J1218" s="24" t="inlineStr">
        <is>
          <t>E1-WestBrom-Middlesb</t>
        </is>
      </c>
      <c r="K1218" s="24" t="n">
        <v>13</v>
      </c>
      <c r="L1218" s="11">
        <f>IF(INDEX(Matches!$X:$X,AA1218)=0,"",IF(I1218="H",INDEX(Matches!$H:$H,AA1218),INDEX(Matches!$I:$I,AA1218)))</f>
        <v/>
      </c>
      <c r="M1218" s="11">
        <f>IF(INDEX(Matches!$X:$X,AA1218)=0,"",IF(I1218="H",INDEX(Matches!$I:$I,AA1218),INDEX(Matches!$H:$H,AA1218)))</f>
        <v/>
      </c>
      <c r="N1218" s="11">
        <f>IF(L1218="","",IF(L1218&gt;M1218,"W",IF(L1218=M1218,"D","L")))</f>
        <v/>
      </c>
      <c r="O1218" s="11">
        <f>IF(L1218="","",IF(L1218&gt;M1218,3,IF(L1218=M1218,1,0)))</f>
        <v/>
      </c>
      <c r="P1218" s="31">
        <f>IF(I1218="H",INDEX(Matches!$L:$L,AA1218),INDEX(Matches!$N:$N,AA1218))</f>
        <v/>
      </c>
      <c r="Q1218" s="31">
        <f>INDEX(Matches!$M:$M,AA1218)</f>
        <v/>
      </c>
      <c r="R1218" s="31">
        <f>IF(I1218="H",INDEX(Matches!$N:$N,AA1218),INDEX(Matches!$L:$L,AA1218))</f>
        <v/>
      </c>
      <c r="S1218" s="33">
        <f>IF(I1218="H",INDEX(Matches!$O:$O,AA1218),INDEX(Matches!$P:$P,AA1218))</f>
        <v/>
      </c>
      <c r="T1218" s="33">
        <f>IF(INDEX(Matches!$J:$J,AA1218)="","",IF(I1218="H",INDEX(Matches!$J:$J,AA1218),INDEX(Matches!$K:$K,AA1218)))</f>
        <v/>
      </c>
      <c r="U1218" s="33">
        <f>IF(INDEX(Matches!$K:$K,AA1218)="","",IF(I1218="H",INDEX(Matches!$K:$K,AA1218),INDEX(Matches!$J:$J,AA1218)))</f>
        <v/>
      </c>
      <c r="V1218" s="30">
        <f>IF(T1218="","",T1218-U1218)</f>
        <v/>
      </c>
      <c r="W1218" s="33">
        <f>IF(I1218="H",INDEX(Matches!$T:$T,AA1218),INDEX(Matches!$U:$U,AA1218))</f>
        <v/>
      </c>
      <c r="X1218" s="11">
        <f>INDEX(Matches!$X:$X,AA1218)</f>
        <v/>
      </c>
      <c r="Y1218" s="30">
        <f>IF(O1218="","",O1218-S1218)</f>
        <v/>
      </c>
      <c r="Z1218" s="30">
        <f>IF(W1218="","",W1218-S1218)</f>
        <v/>
      </c>
      <c r="AA1218" s="24">
        <f>MATCH(J1218,Matches!$A:$A,0)</f>
        <v/>
      </c>
      <c r="AB1218" s="33" t="n"/>
      <c r="AC1218" s="33" t="n">
        <v>1.406409076319032</v>
      </c>
      <c r="AD1218" s="24" t="n"/>
      <c r="AE1218" s="24" t="n">
        <v>11</v>
      </c>
      <c r="AF1218" s="33" t="n"/>
      <c r="AG1218" s="33" t="n"/>
    </row>
    <row r="1219">
      <c r="A1219" s="24" t="inlineStr">
        <is>
          <t>Middlesbrough|44</t>
        </is>
      </c>
      <c r="B1219" s="24" t="inlineStr">
        <is>
          <t>E1</t>
        </is>
      </c>
      <c r="C1219" s="24" t="inlineStr">
        <is>
          <t>Championship</t>
        </is>
      </c>
      <c r="D1219" s="24" t="inlineStr">
        <is>
          <t>Middlesbrough</t>
        </is>
      </c>
      <c r="E1219" s="24" t="n">
        <v>44</v>
      </c>
      <c r="F1219" s="24" t="n">
        <v>11</v>
      </c>
      <c r="G1219" s="29" t="n">
        <v>46497.82291666666</v>
      </c>
      <c r="H1219" s="24" t="inlineStr">
        <is>
          <t>Burnley</t>
        </is>
      </c>
      <c r="I1219" s="24" t="inlineStr">
        <is>
          <t>H</t>
        </is>
      </c>
      <c r="J1219" s="24" t="inlineStr">
        <is>
          <t>E1-Middlesb-Burnley</t>
        </is>
      </c>
      <c r="K1219" s="24" t="n">
        <v>4</v>
      </c>
      <c r="L1219" s="11">
        <f>IF(INDEX(Matches!$X:$X,AA1219)=0,"",IF(I1219="H",INDEX(Matches!$H:$H,AA1219),INDEX(Matches!$I:$I,AA1219)))</f>
        <v/>
      </c>
      <c r="M1219" s="11">
        <f>IF(INDEX(Matches!$X:$X,AA1219)=0,"",IF(I1219="H",INDEX(Matches!$I:$I,AA1219),INDEX(Matches!$H:$H,AA1219)))</f>
        <v/>
      </c>
      <c r="N1219" s="11">
        <f>IF(L1219="","",IF(L1219&gt;M1219,"W",IF(L1219=M1219,"D","L")))</f>
        <v/>
      </c>
      <c r="O1219" s="11">
        <f>IF(L1219="","",IF(L1219&gt;M1219,3,IF(L1219=M1219,1,0)))</f>
        <v/>
      </c>
      <c r="P1219" s="31">
        <f>IF(I1219="H",INDEX(Matches!$L:$L,AA1219),INDEX(Matches!$N:$N,AA1219))</f>
        <v/>
      </c>
      <c r="Q1219" s="31">
        <f>INDEX(Matches!$M:$M,AA1219)</f>
        <v/>
      </c>
      <c r="R1219" s="31">
        <f>IF(I1219="H",INDEX(Matches!$N:$N,AA1219),INDEX(Matches!$L:$L,AA1219))</f>
        <v/>
      </c>
      <c r="S1219" s="33">
        <f>IF(I1219="H",INDEX(Matches!$O:$O,AA1219),INDEX(Matches!$P:$P,AA1219))</f>
        <v/>
      </c>
      <c r="T1219" s="33">
        <f>IF(INDEX(Matches!$J:$J,AA1219)="","",IF(I1219="H",INDEX(Matches!$J:$J,AA1219),INDEX(Matches!$K:$K,AA1219)))</f>
        <v/>
      </c>
      <c r="U1219" s="33">
        <f>IF(INDEX(Matches!$K:$K,AA1219)="","",IF(I1219="H",INDEX(Matches!$K:$K,AA1219),INDEX(Matches!$J:$J,AA1219)))</f>
        <v/>
      </c>
      <c r="V1219" s="30">
        <f>IF(T1219="","",T1219-U1219)</f>
        <v/>
      </c>
      <c r="W1219" s="33">
        <f>IF(I1219="H",INDEX(Matches!$T:$T,AA1219),INDEX(Matches!$U:$U,AA1219))</f>
        <v/>
      </c>
      <c r="X1219" s="11">
        <f>INDEX(Matches!$X:$X,AA1219)</f>
        <v/>
      </c>
      <c r="Y1219" s="30">
        <f>IF(O1219="","",O1219-S1219)</f>
        <v/>
      </c>
      <c r="Z1219" s="30">
        <f>IF(W1219="","",W1219-S1219)</f>
        <v/>
      </c>
      <c r="AA1219" s="24">
        <f>MATCH(J1219,Matches!$A:$A,0)</f>
        <v/>
      </c>
      <c r="AB1219" s="33" t="n"/>
      <c r="AC1219" s="33" t="n">
        <v>1.642310320379367</v>
      </c>
      <c r="AD1219" s="24" t="n"/>
      <c r="AE1219" s="24" t="n">
        <v>11</v>
      </c>
      <c r="AF1219" s="33" t="n"/>
      <c r="AG1219" s="33" t="n"/>
    </row>
    <row r="1220">
      <c r="A1220" s="24" t="inlineStr">
        <is>
          <t>Middlesbrough|45</t>
        </is>
      </c>
      <c r="B1220" s="24" t="inlineStr">
        <is>
          <t>E1</t>
        </is>
      </c>
      <c r="C1220" s="24" t="inlineStr">
        <is>
          <t>Championship</t>
        </is>
      </c>
      <c r="D1220" s="24" t="inlineStr">
        <is>
          <t>Middlesbrough</t>
        </is>
      </c>
      <c r="E1220" s="24" t="n">
        <v>45</v>
      </c>
      <c r="F1220" s="24" t="n">
        <v>12</v>
      </c>
      <c r="G1220" s="29" t="n">
        <v>46501.625</v>
      </c>
      <c r="H1220" s="24" t="inlineStr">
        <is>
          <t>West Ham</t>
        </is>
      </c>
      <c r="I1220" s="24" t="inlineStr">
        <is>
          <t>H</t>
        </is>
      </c>
      <c r="J1220" s="24" t="inlineStr">
        <is>
          <t>E1-Middlesb-WestHam</t>
        </is>
      </c>
      <c r="K1220" s="24" t="n">
        <v>1</v>
      </c>
      <c r="L1220" s="11">
        <f>IF(INDEX(Matches!$X:$X,AA1220)=0,"",IF(I1220="H",INDEX(Matches!$H:$H,AA1220),INDEX(Matches!$I:$I,AA1220)))</f>
        <v/>
      </c>
      <c r="M1220" s="11">
        <f>IF(INDEX(Matches!$X:$X,AA1220)=0,"",IF(I1220="H",INDEX(Matches!$I:$I,AA1220),INDEX(Matches!$H:$H,AA1220)))</f>
        <v/>
      </c>
      <c r="N1220" s="11">
        <f>IF(L1220="","",IF(L1220&gt;M1220,"W",IF(L1220=M1220,"D","L")))</f>
        <v/>
      </c>
      <c r="O1220" s="11">
        <f>IF(L1220="","",IF(L1220&gt;M1220,3,IF(L1220=M1220,1,0)))</f>
        <v/>
      </c>
      <c r="P1220" s="31">
        <f>IF(I1220="H",INDEX(Matches!$L:$L,AA1220),INDEX(Matches!$N:$N,AA1220))</f>
        <v/>
      </c>
      <c r="Q1220" s="31">
        <f>INDEX(Matches!$M:$M,AA1220)</f>
        <v/>
      </c>
      <c r="R1220" s="31">
        <f>IF(I1220="H",INDEX(Matches!$N:$N,AA1220),INDEX(Matches!$L:$L,AA1220))</f>
        <v/>
      </c>
      <c r="S1220" s="33">
        <f>IF(I1220="H",INDEX(Matches!$O:$O,AA1220),INDEX(Matches!$P:$P,AA1220))</f>
        <v/>
      </c>
      <c r="T1220" s="33">
        <f>IF(INDEX(Matches!$J:$J,AA1220)="","",IF(I1220="H",INDEX(Matches!$J:$J,AA1220),INDEX(Matches!$K:$K,AA1220)))</f>
        <v/>
      </c>
      <c r="U1220" s="33">
        <f>IF(INDEX(Matches!$K:$K,AA1220)="","",IF(I1220="H",INDEX(Matches!$K:$K,AA1220),INDEX(Matches!$J:$J,AA1220)))</f>
        <v/>
      </c>
      <c r="V1220" s="30">
        <f>IF(T1220="","",T1220-U1220)</f>
        <v/>
      </c>
      <c r="W1220" s="33">
        <f>IF(I1220="H",INDEX(Matches!$T:$T,AA1220),INDEX(Matches!$U:$U,AA1220))</f>
        <v/>
      </c>
      <c r="X1220" s="11">
        <f>INDEX(Matches!$X:$X,AA1220)</f>
        <v/>
      </c>
      <c r="Y1220" s="30">
        <f>IF(O1220="","",O1220-S1220)</f>
        <v/>
      </c>
      <c r="Z1220" s="30">
        <f>IF(W1220="","",W1220-S1220)</f>
        <v/>
      </c>
      <c r="AA1220" s="24">
        <f>MATCH(J1220,Matches!$A:$A,0)</f>
        <v/>
      </c>
      <c r="AB1220" s="33" t="n"/>
      <c r="AC1220" s="33" t="n">
        <v>1.248564803802839</v>
      </c>
      <c r="AD1220" s="24" t="n"/>
      <c r="AE1220" s="24" t="n">
        <v>12</v>
      </c>
      <c r="AF1220" s="33" t="n"/>
      <c r="AG1220" s="33" t="n"/>
    </row>
    <row r="1221">
      <c r="A1221" s="24" t="inlineStr">
        <is>
          <t>Middlesbrough|46</t>
        </is>
      </c>
      <c r="B1221" s="24" t="inlineStr">
        <is>
          <t>E1</t>
        </is>
      </c>
      <c r="C1221" s="24" t="inlineStr">
        <is>
          <t>Championship</t>
        </is>
      </c>
      <c r="D1221" s="24" t="inlineStr">
        <is>
          <t>Middlesbrough</t>
        </is>
      </c>
      <c r="E1221" s="24" t="n">
        <v>46</v>
      </c>
      <c r="F1221" s="24" t="n">
        <v>12</v>
      </c>
      <c r="G1221" s="29" t="n">
        <v>46508.52083333334</v>
      </c>
      <c r="H1221" s="24" t="inlineStr">
        <is>
          <t>Swansea</t>
        </is>
      </c>
      <c r="I1221" s="24" t="inlineStr">
        <is>
          <t>A</t>
        </is>
      </c>
      <c r="J1221" s="24" t="inlineStr">
        <is>
          <t>E1-Swansea-Middlesb</t>
        </is>
      </c>
      <c r="K1221" s="24" t="n">
        <v>15</v>
      </c>
      <c r="L1221" s="11">
        <f>IF(INDEX(Matches!$X:$X,AA1221)=0,"",IF(I1221="H",INDEX(Matches!$H:$H,AA1221),INDEX(Matches!$I:$I,AA1221)))</f>
        <v/>
      </c>
      <c r="M1221" s="11">
        <f>IF(INDEX(Matches!$X:$X,AA1221)=0,"",IF(I1221="H",INDEX(Matches!$I:$I,AA1221),INDEX(Matches!$H:$H,AA1221)))</f>
        <v/>
      </c>
      <c r="N1221" s="11">
        <f>IF(L1221="","",IF(L1221&gt;M1221,"W",IF(L1221=M1221,"D","L")))</f>
        <v/>
      </c>
      <c r="O1221" s="11">
        <f>IF(L1221="","",IF(L1221&gt;M1221,3,IF(L1221=M1221,1,0)))</f>
        <v/>
      </c>
      <c r="P1221" s="31">
        <f>IF(I1221="H",INDEX(Matches!$L:$L,AA1221),INDEX(Matches!$N:$N,AA1221))</f>
        <v/>
      </c>
      <c r="Q1221" s="31">
        <f>INDEX(Matches!$M:$M,AA1221)</f>
        <v/>
      </c>
      <c r="R1221" s="31">
        <f>IF(I1221="H",INDEX(Matches!$N:$N,AA1221),INDEX(Matches!$L:$L,AA1221))</f>
        <v/>
      </c>
      <c r="S1221" s="33">
        <f>IF(I1221="H",INDEX(Matches!$O:$O,AA1221),INDEX(Matches!$P:$P,AA1221))</f>
        <v/>
      </c>
      <c r="T1221" s="33">
        <f>IF(INDEX(Matches!$J:$J,AA1221)="","",IF(I1221="H",INDEX(Matches!$J:$J,AA1221),INDEX(Matches!$K:$K,AA1221)))</f>
        <v/>
      </c>
      <c r="U1221" s="33">
        <f>IF(INDEX(Matches!$K:$K,AA1221)="","",IF(I1221="H",INDEX(Matches!$K:$K,AA1221),INDEX(Matches!$J:$J,AA1221)))</f>
        <v/>
      </c>
      <c r="V1221" s="30">
        <f>IF(T1221="","",T1221-U1221)</f>
        <v/>
      </c>
      <c r="W1221" s="33">
        <f>IF(I1221="H",INDEX(Matches!$T:$T,AA1221),INDEX(Matches!$U:$U,AA1221))</f>
        <v/>
      </c>
      <c r="X1221" s="11">
        <f>INDEX(Matches!$X:$X,AA1221)</f>
        <v/>
      </c>
      <c r="Y1221" s="30">
        <f>IF(O1221="","",O1221-S1221)</f>
        <v/>
      </c>
      <c r="Z1221" s="30">
        <f>IF(W1221="","",W1221-S1221)</f>
        <v/>
      </c>
      <c r="AA1221" s="24">
        <f>MATCH(J1221,Matches!$A:$A,0)</f>
        <v/>
      </c>
      <c r="AB1221" s="33" t="n"/>
      <c r="AC1221" s="33" t="n">
        <v>1.434531681000399</v>
      </c>
      <c r="AD1221" s="24" t="n"/>
      <c r="AE1221" s="24" t="n">
        <v>12</v>
      </c>
      <c r="AF1221" s="33" t="n"/>
      <c r="AG1221" s="33" t="n"/>
    </row>
    <row r="1222">
      <c r="A1222" s="24" t="inlineStr">
        <is>
          <t>Millwall|1</t>
        </is>
      </c>
      <c r="B1222" s="24" t="inlineStr">
        <is>
          <t>E1</t>
        </is>
      </c>
      <c r="C1222" s="24" t="inlineStr">
        <is>
          <t>Championship</t>
        </is>
      </c>
      <c r="D1222" s="24" t="inlineStr">
        <is>
          <t>Millwall</t>
        </is>
      </c>
      <c r="E1222" s="24" t="n">
        <v>1</v>
      </c>
      <c r="F1222" s="24" t="n">
        <v>1</v>
      </c>
      <c r="G1222" s="29" t="n">
        <v>46249.625</v>
      </c>
      <c r="H1222" s="24" t="inlineStr">
        <is>
          <t>Bristol City</t>
        </is>
      </c>
      <c r="I1222" s="24" t="inlineStr">
        <is>
          <t>A</t>
        </is>
      </c>
      <c r="J1222" s="24" t="inlineStr">
        <is>
          <t>E1-BristolC-Millwall</t>
        </is>
      </c>
      <c r="K1222" s="24" t="n">
        <v>14</v>
      </c>
      <c r="L1222" s="11">
        <f>IF(INDEX(Matches!$X:$X,AA1222)=0,"",IF(I1222="H",INDEX(Matches!$H:$H,AA1222),INDEX(Matches!$I:$I,AA1222)))</f>
        <v/>
      </c>
      <c r="M1222" s="11">
        <f>IF(INDEX(Matches!$X:$X,AA1222)=0,"",IF(I1222="H",INDEX(Matches!$I:$I,AA1222),INDEX(Matches!$H:$H,AA1222)))</f>
        <v/>
      </c>
      <c r="N1222" s="11">
        <f>IF(L1222="","",IF(L1222&gt;M1222,"W",IF(L1222=M1222,"D","L")))</f>
        <v/>
      </c>
      <c r="O1222" s="11">
        <f>IF(L1222="","",IF(L1222&gt;M1222,3,IF(L1222=M1222,1,0)))</f>
        <v/>
      </c>
      <c r="P1222" s="31">
        <f>IF(I1222="H",INDEX(Matches!$L:$L,AA1222),INDEX(Matches!$N:$N,AA1222))</f>
        <v/>
      </c>
      <c r="Q1222" s="31">
        <f>INDEX(Matches!$M:$M,AA1222)</f>
        <v/>
      </c>
      <c r="R1222" s="31">
        <f>IF(I1222="H",INDEX(Matches!$N:$N,AA1222),INDEX(Matches!$L:$L,AA1222))</f>
        <v/>
      </c>
      <c r="S1222" s="33">
        <f>IF(I1222="H",INDEX(Matches!$O:$O,AA1222),INDEX(Matches!$P:$P,AA1222))</f>
        <v/>
      </c>
      <c r="T1222" s="33">
        <f>IF(INDEX(Matches!$J:$J,AA1222)="","",IF(I1222="H",INDEX(Matches!$J:$J,AA1222),INDEX(Matches!$K:$K,AA1222)))</f>
        <v/>
      </c>
      <c r="U1222" s="33">
        <f>IF(INDEX(Matches!$K:$K,AA1222)="","",IF(I1222="H",INDEX(Matches!$K:$K,AA1222),INDEX(Matches!$J:$J,AA1222)))</f>
        <v/>
      </c>
      <c r="V1222" s="30">
        <f>IF(T1222="","",T1222-U1222)</f>
        <v/>
      </c>
      <c r="W1222" s="33">
        <f>IF(I1222="H",INDEX(Matches!$T:$T,AA1222),INDEX(Matches!$U:$U,AA1222))</f>
        <v/>
      </c>
      <c r="X1222" s="11">
        <f>INDEX(Matches!$X:$X,AA1222)</f>
        <v/>
      </c>
      <c r="Y1222" s="30">
        <f>IF(O1222="","",O1222-S1222)</f>
        <v/>
      </c>
      <c r="Z1222" s="30">
        <f>IF(W1222="","",W1222-S1222)</f>
        <v/>
      </c>
      <c r="AA1222" s="24">
        <f>MATCH(J1222,Matches!$A:$A,0)</f>
        <v/>
      </c>
      <c r="AB1222" s="33" t="n">
        <v>1.311153662039253</v>
      </c>
      <c r="AC1222" s="33" t="n"/>
      <c r="AD1222" s="24" t="n"/>
      <c r="AE1222" s="24" t="n">
        <v>1</v>
      </c>
      <c r="AF1222" s="33" t="n"/>
      <c r="AG1222" s="33" t="n"/>
    </row>
    <row r="1223">
      <c r="A1223" s="24" t="inlineStr">
        <is>
          <t>Millwall|2</t>
        </is>
      </c>
      <c r="B1223" s="24" t="inlineStr">
        <is>
          <t>E1</t>
        </is>
      </c>
      <c r="C1223" s="24" t="inlineStr">
        <is>
          <t>Championship</t>
        </is>
      </c>
      <c r="D1223" s="24" t="inlineStr">
        <is>
          <t>Millwall</t>
        </is>
      </c>
      <c r="E1223" s="24" t="n">
        <v>2</v>
      </c>
      <c r="F1223" s="24" t="n">
        <v>1</v>
      </c>
      <c r="G1223" s="29" t="n">
        <v>46256.52083333334</v>
      </c>
      <c r="H1223" s="24" t="inlineStr">
        <is>
          <t>Norwich</t>
        </is>
      </c>
      <c r="I1223" s="24" t="inlineStr">
        <is>
          <t>H</t>
        </is>
      </c>
      <c r="J1223" s="24" t="inlineStr">
        <is>
          <t>E1-Millwall-Norwich</t>
        </is>
      </c>
      <c r="K1223" s="24" t="n">
        <v>7</v>
      </c>
      <c r="L1223" s="11">
        <f>IF(INDEX(Matches!$X:$X,AA1223)=0,"",IF(I1223="H",INDEX(Matches!$H:$H,AA1223),INDEX(Matches!$I:$I,AA1223)))</f>
        <v/>
      </c>
      <c r="M1223" s="11">
        <f>IF(INDEX(Matches!$X:$X,AA1223)=0,"",IF(I1223="H",INDEX(Matches!$I:$I,AA1223),INDEX(Matches!$H:$H,AA1223)))</f>
        <v/>
      </c>
      <c r="N1223" s="11">
        <f>IF(L1223="","",IF(L1223&gt;M1223,"W",IF(L1223=M1223,"D","L")))</f>
        <v/>
      </c>
      <c r="O1223" s="11">
        <f>IF(L1223="","",IF(L1223&gt;M1223,3,IF(L1223=M1223,1,0)))</f>
        <v/>
      </c>
      <c r="P1223" s="31">
        <f>IF(I1223="H",INDEX(Matches!$L:$L,AA1223),INDEX(Matches!$N:$N,AA1223))</f>
        <v/>
      </c>
      <c r="Q1223" s="31">
        <f>INDEX(Matches!$M:$M,AA1223)</f>
        <v/>
      </c>
      <c r="R1223" s="31">
        <f>IF(I1223="H",INDEX(Matches!$N:$N,AA1223),INDEX(Matches!$L:$L,AA1223))</f>
        <v/>
      </c>
      <c r="S1223" s="33">
        <f>IF(I1223="H",INDEX(Matches!$O:$O,AA1223),INDEX(Matches!$P:$P,AA1223))</f>
        <v/>
      </c>
      <c r="T1223" s="33">
        <f>IF(INDEX(Matches!$J:$J,AA1223)="","",IF(I1223="H",INDEX(Matches!$J:$J,AA1223),INDEX(Matches!$K:$K,AA1223)))</f>
        <v/>
      </c>
      <c r="U1223" s="33">
        <f>IF(INDEX(Matches!$K:$K,AA1223)="","",IF(I1223="H",INDEX(Matches!$K:$K,AA1223),INDEX(Matches!$J:$J,AA1223)))</f>
        <v/>
      </c>
      <c r="V1223" s="30">
        <f>IF(T1223="","",T1223-U1223)</f>
        <v/>
      </c>
      <c r="W1223" s="33">
        <f>IF(I1223="H",INDEX(Matches!$T:$T,AA1223),INDEX(Matches!$U:$U,AA1223))</f>
        <v/>
      </c>
      <c r="X1223" s="11">
        <f>INDEX(Matches!$X:$X,AA1223)</f>
        <v/>
      </c>
      <c r="Y1223" s="30">
        <f>IF(O1223="","",O1223-S1223)</f>
        <v/>
      </c>
      <c r="Z1223" s="30">
        <f>IF(W1223="","",W1223-S1223)</f>
        <v/>
      </c>
      <c r="AA1223" s="24">
        <f>MATCH(J1223,Matches!$A:$A,0)</f>
        <v/>
      </c>
      <c r="AB1223" s="33" t="n">
        <v>1.286485545811058</v>
      </c>
      <c r="AC1223" s="33" t="n"/>
      <c r="AD1223" s="24" t="n"/>
      <c r="AE1223" s="24" t="n">
        <v>1</v>
      </c>
      <c r="AF1223" s="33" t="n"/>
      <c r="AG1223" s="33" t="n"/>
    </row>
    <row r="1224">
      <c r="A1224" s="24" t="inlineStr">
        <is>
          <t>Millwall|3</t>
        </is>
      </c>
      <c r="B1224" s="24" t="inlineStr">
        <is>
          <t>E1</t>
        </is>
      </c>
      <c r="C1224" s="24" t="inlineStr">
        <is>
          <t>Championship</t>
        </is>
      </c>
      <c r="D1224" s="24" t="inlineStr">
        <is>
          <t>Millwall</t>
        </is>
      </c>
      <c r="E1224" s="24" t="n">
        <v>3</v>
      </c>
      <c r="F1224" s="24" t="n">
        <v>1</v>
      </c>
      <c r="G1224" s="29" t="n">
        <v>46263.625</v>
      </c>
      <c r="H1224" s="24" t="inlineStr">
        <is>
          <t>Southampton</t>
        </is>
      </c>
      <c r="I1224" s="24" t="inlineStr">
        <is>
          <t>A</t>
        </is>
      </c>
      <c r="J1224" s="24" t="inlineStr">
        <is>
          <t>E1-Southamp-Millwall</t>
        </is>
      </c>
      <c r="K1224" s="24" t="n">
        <v>5</v>
      </c>
      <c r="L1224" s="11">
        <f>IF(INDEX(Matches!$X:$X,AA1224)=0,"",IF(I1224="H",INDEX(Matches!$H:$H,AA1224),INDEX(Matches!$I:$I,AA1224)))</f>
        <v/>
      </c>
      <c r="M1224" s="11">
        <f>IF(INDEX(Matches!$X:$X,AA1224)=0,"",IF(I1224="H",INDEX(Matches!$I:$I,AA1224),INDEX(Matches!$H:$H,AA1224)))</f>
        <v/>
      </c>
      <c r="N1224" s="11">
        <f>IF(L1224="","",IF(L1224&gt;M1224,"W",IF(L1224=M1224,"D","L")))</f>
        <v/>
      </c>
      <c r="O1224" s="11">
        <f>IF(L1224="","",IF(L1224&gt;M1224,3,IF(L1224=M1224,1,0)))</f>
        <v/>
      </c>
      <c r="P1224" s="31">
        <f>IF(I1224="H",INDEX(Matches!$L:$L,AA1224),INDEX(Matches!$N:$N,AA1224))</f>
        <v/>
      </c>
      <c r="Q1224" s="31">
        <f>INDEX(Matches!$M:$M,AA1224)</f>
        <v/>
      </c>
      <c r="R1224" s="31">
        <f>IF(I1224="H",INDEX(Matches!$N:$N,AA1224),INDEX(Matches!$L:$L,AA1224))</f>
        <v/>
      </c>
      <c r="S1224" s="33">
        <f>IF(I1224="H",INDEX(Matches!$O:$O,AA1224),INDEX(Matches!$P:$P,AA1224))</f>
        <v/>
      </c>
      <c r="T1224" s="33">
        <f>IF(INDEX(Matches!$J:$J,AA1224)="","",IF(I1224="H",INDEX(Matches!$J:$J,AA1224),INDEX(Matches!$K:$K,AA1224)))</f>
        <v/>
      </c>
      <c r="U1224" s="33">
        <f>IF(INDEX(Matches!$K:$K,AA1224)="","",IF(I1224="H",INDEX(Matches!$K:$K,AA1224),INDEX(Matches!$J:$J,AA1224)))</f>
        <v/>
      </c>
      <c r="V1224" s="30">
        <f>IF(T1224="","",T1224-U1224)</f>
        <v/>
      </c>
      <c r="W1224" s="33">
        <f>IF(I1224="H",INDEX(Matches!$T:$T,AA1224),INDEX(Matches!$U:$U,AA1224))</f>
        <v/>
      </c>
      <c r="X1224" s="11">
        <f>INDEX(Matches!$X:$X,AA1224)</f>
        <v/>
      </c>
      <c r="Y1224" s="30">
        <f>IF(O1224="","",O1224-S1224)</f>
        <v/>
      </c>
      <c r="Z1224" s="30">
        <f>IF(W1224="","",W1224-S1224)</f>
        <v/>
      </c>
      <c r="AA1224" s="24">
        <f>MATCH(J1224,Matches!$A:$A,0)</f>
        <v/>
      </c>
      <c r="AB1224" s="33" t="n">
        <v>1.056438606915233</v>
      </c>
      <c r="AC1224" s="33" t="n"/>
      <c r="AD1224" s="24" t="n"/>
      <c r="AE1224" s="24" t="n">
        <v>1</v>
      </c>
      <c r="AF1224" s="33" t="n"/>
      <c r="AG1224" s="33" t="n"/>
    </row>
    <row r="1225">
      <c r="A1225" s="24" t="inlineStr">
        <is>
          <t>Millwall|4</t>
        </is>
      </c>
      <c r="B1225" s="24" t="inlineStr">
        <is>
          <t>E1</t>
        </is>
      </c>
      <c r="C1225" s="24" t="inlineStr">
        <is>
          <t>Championship</t>
        </is>
      </c>
      <c r="D1225" s="24" t="inlineStr">
        <is>
          <t>Millwall</t>
        </is>
      </c>
      <c r="E1225" s="24" t="n">
        <v>4</v>
      </c>
      <c r="F1225" s="24" t="n">
        <v>1</v>
      </c>
      <c r="G1225" s="29" t="n">
        <v>46267.82291666666</v>
      </c>
      <c r="H1225" s="24" t="inlineStr">
        <is>
          <t>Wrexham</t>
        </is>
      </c>
      <c r="I1225" s="24" t="inlineStr">
        <is>
          <t>H</t>
        </is>
      </c>
      <c r="J1225" s="24" t="inlineStr">
        <is>
          <t>E1-Millwall-Wrexham</t>
        </is>
      </c>
      <c r="K1225" s="24" t="n">
        <v>9</v>
      </c>
      <c r="L1225" s="11">
        <f>IF(INDEX(Matches!$X:$X,AA1225)=0,"",IF(I1225="H",INDEX(Matches!$H:$H,AA1225),INDEX(Matches!$I:$I,AA1225)))</f>
        <v/>
      </c>
      <c r="M1225" s="11">
        <f>IF(INDEX(Matches!$X:$X,AA1225)=0,"",IF(I1225="H",INDEX(Matches!$I:$I,AA1225),INDEX(Matches!$H:$H,AA1225)))</f>
        <v/>
      </c>
      <c r="N1225" s="11">
        <f>IF(L1225="","",IF(L1225&gt;M1225,"W",IF(L1225=M1225,"D","L")))</f>
        <v/>
      </c>
      <c r="O1225" s="11">
        <f>IF(L1225="","",IF(L1225&gt;M1225,3,IF(L1225=M1225,1,0)))</f>
        <v/>
      </c>
      <c r="P1225" s="31">
        <f>IF(I1225="H",INDEX(Matches!$L:$L,AA1225),INDEX(Matches!$N:$N,AA1225))</f>
        <v/>
      </c>
      <c r="Q1225" s="31">
        <f>INDEX(Matches!$M:$M,AA1225)</f>
        <v/>
      </c>
      <c r="R1225" s="31">
        <f>IF(I1225="H",INDEX(Matches!$N:$N,AA1225),INDEX(Matches!$L:$L,AA1225))</f>
        <v/>
      </c>
      <c r="S1225" s="33">
        <f>IF(I1225="H",INDEX(Matches!$O:$O,AA1225),INDEX(Matches!$P:$P,AA1225))</f>
        <v/>
      </c>
      <c r="T1225" s="33">
        <f>IF(INDEX(Matches!$J:$J,AA1225)="","",IF(I1225="H",INDEX(Matches!$J:$J,AA1225),INDEX(Matches!$K:$K,AA1225)))</f>
        <v/>
      </c>
      <c r="U1225" s="33">
        <f>IF(INDEX(Matches!$K:$K,AA1225)="","",IF(I1225="H",INDEX(Matches!$K:$K,AA1225),INDEX(Matches!$J:$J,AA1225)))</f>
        <v/>
      </c>
      <c r="V1225" s="30">
        <f>IF(T1225="","",T1225-U1225)</f>
        <v/>
      </c>
      <c r="W1225" s="33">
        <f>IF(I1225="H",INDEX(Matches!$T:$T,AA1225),INDEX(Matches!$U:$U,AA1225))</f>
        <v/>
      </c>
      <c r="X1225" s="11">
        <f>INDEX(Matches!$X:$X,AA1225)</f>
        <v/>
      </c>
      <c r="Y1225" s="30">
        <f>IF(O1225="","",O1225-S1225)</f>
        <v/>
      </c>
      <c r="Z1225" s="30">
        <f>IF(W1225="","",W1225-S1225)</f>
        <v/>
      </c>
      <c r="AA1225" s="24">
        <f>MATCH(J1225,Matches!$A:$A,0)</f>
        <v/>
      </c>
      <c r="AB1225" s="33" t="n">
        <v>1.525719267654751</v>
      </c>
      <c r="AC1225" s="33" t="n"/>
      <c r="AD1225" s="24" t="n"/>
      <c r="AE1225" s="24" t="n">
        <v>1</v>
      </c>
      <c r="AF1225" s="33" t="n"/>
      <c r="AG1225" s="33" t="n"/>
    </row>
    <row r="1226">
      <c r="A1226" s="24" t="inlineStr">
        <is>
          <t>Millwall|5</t>
        </is>
      </c>
      <c r="B1226" s="24" t="inlineStr">
        <is>
          <t>E1</t>
        </is>
      </c>
      <c r="C1226" s="24" t="inlineStr">
        <is>
          <t>Championship</t>
        </is>
      </c>
      <c r="D1226" s="24" t="inlineStr">
        <is>
          <t>Millwall</t>
        </is>
      </c>
      <c r="E1226" s="24" t="n">
        <v>5</v>
      </c>
      <c r="F1226" s="24" t="n">
        <v>2</v>
      </c>
      <c r="G1226" s="29" t="n">
        <v>46270.625</v>
      </c>
      <c r="H1226" s="24" t="inlineStr">
        <is>
          <t>Bolton</t>
        </is>
      </c>
      <c r="I1226" s="24" t="inlineStr">
        <is>
          <t>H</t>
        </is>
      </c>
      <c r="J1226" s="24" t="inlineStr">
        <is>
          <t>E1-Millwall-Bolton</t>
        </is>
      </c>
      <c r="K1226" s="24" t="n">
        <v>22</v>
      </c>
      <c r="L1226" s="11">
        <f>IF(INDEX(Matches!$X:$X,AA1226)=0,"",IF(I1226="H",INDEX(Matches!$H:$H,AA1226),INDEX(Matches!$I:$I,AA1226)))</f>
        <v/>
      </c>
      <c r="M1226" s="11">
        <f>IF(INDEX(Matches!$X:$X,AA1226)=0,"",IF(I1226="H",INDEX(Matches!$I:$I,AA1226),INDEX(Matches!$H:$H,AA1226)))</f>
        <v/>
      </c>
      <c r="N1226" s="11">
        <f>IF(L1226="","",IF(L1226&gt;M1226,"W",IF(L1226=M1226,"D","L")))</f>
        <v/>
      </c>
      <c r="O1226" s="11">
        <f>IF(L1226="","",IF(L1226&gt;M1226,3,IF(L1226=M1226,1,0)))</f>
        <v/>
      </c>
      <c r="P1226" s="31">
        <f>IF(I1226="H",INDEX(Matches!$L:$L,AA1226),INDEX(Matches!$N:$N,AA1226))</f>
        <v/>
      </c>
      <c r="Q1226" s="31">
        <f>INDEX(Matches!$M:$M,AA1226)</f>
        <v/>
      </c>
      <c r="R1226" s="31">
        <f>IF(I1226="H",INDEX(Matches!$N:$N,AA1226),INDEX(Matches!$L:$L,AA1226))</f>
        <v/>
      </c>
      <c r="S1226" s="33">
        <f>IF(I1226="H",INDEX(Matches!$O:$O,AA1226),INDEX(Matches!$P:$P,AA1226))</f>
        <v/>
      </c>
      <c r="T1226" s="33">
        <f>IF(INDEX(Matches!$J:$J,AA1226)="","",IF(I1226="H",INDEX(Matches!$J:$J,AA1226),INDEX(Matches!$K:$K,AA1226)))</f>
        <v/>
      </c>
      <c r="U1226" s="33">
        <f>IF(INDEX(Matches!$K:$K,AA1226)="","",IF(I1226="H",INDEX(Matches!$K:$K,AA1226),INDEX(Matches!$J:$J,AA1226)))</f>
        <v/>
      </c>
      <c r="V1226" s="30">
        <f>IF(T1226="","",T1226-U1226)</f>
        <v/>
      </c>
      <c r="W1226" s="33">
        <f>IF(I1226="H",INDEX(Matches!$T:$T,AA1226),INDEX(Matches!$U:$U,AA1226))</f>
        <v/>
      </c>
      <c r="X1226" s="11">
        <f>INDEX(Matches!$X:$X,AA1226)</f>
        <v/>
      </c>
      <c r="Y1226" s="30">
        <f>IF(O1226="","",O1226-S1226)</f>
        <v/>
      </c>
      <c r="Z1226" s="30">
        <f>IF(W1226="","",W1226-S1226)</f>
        <v/>
      </c>
      <c r="AA1226" s="24">
        <f>MATCH(J1226,Matches!$A:$A,0)</f>
        <v/>
      </c>
      <c r="AB1226" s="33" t="n">
        <v>1.71054523051648</v>
      </c>
      <c r="AC1226" s="33" t="n"/>
      <c r="AD1226" s="24" t="n"/>
      <c r="AE1226" s="24" t="n">
        <v>2</v>
      </c>
      <c r="AF1226" s="33" t="n"/>
      <c r="AG1226" s="33" t="n"/>
    </row>
    <row r="1227">
      <c r="A1227" s="24" t="inlineStr">
        <is>
          <t>Millwall|6</t>
        </is>
      </c>
      <c r="B1227" s="24" t="inlineStr">
        <is>
          <t>E1</t>
        </is>
      </c>
      <c r="C1227" s="24" t="inlineStr">
        <is>
          <t>Championship</t>
        </is>
      </c>
      <c r="D1227" s="24" t="inlineStr">
        <is>
          <t>Millwall</t>
        </is>
      </c>
      <c r="E1227" s="24" t="n">
        <v>6</v>
      </c>
      <c r="F1227" s="24" t="n">
        <v>2</v>
      </c>
      <c r="G1227" s="29" t="n">
        <v>46277.625</v>
      </c>
      <c r="H1227" s="24" t="inlineStr">
        <is>
          <t>Blackburn</t>
        </is>
      </c>
      <c r="I1227" s="24" t="inlineStr">
        <is>
          <t>A</t>
        </is>
      </c>
      <c r="J1227" s="24" t="inlineStr">
        <is>
          <t>E1-Blackbur-Millwall</t>
        </is>
      </c>
      <c r="K1227" s="24" t="n">
        <v>19</v>
      </c>
      <c r="L1227" s="11">
        <f>IF(INDEX(Matches!$X:$X,AA1227)=0,"",IF(I1227="H",INDEX(Matches!$H:$H,AA1227),INDEX(Matches!$I:$I,AA1227)))</f>
        <v/>
      </c>
      <c r="M1227" s="11">
        <f>IF(INDEX(Matches!$X:$X,AA1227)=0,"",IF(I1227="H",INDEX(Matches!$I:$I,AA1227),INDEX(Matches!$H:$H,AA1227)))</f>
        <v/>
      </c>
      <c r="N1227" s="11">
        <f>IF(L1227="","",IF(L1227&gt;M1227,"W",IF(L1227=M1227,"D","L")))</f>
        <v/>
      </c>
      <c r="O1227" s="11">
        <f>IF(L1227="","",IF(L1227&gt;M1227,3,IF(L1227=M1227,1,0)))</f>
        <v/>
      </c>
      <c r="P1227" s="31">
        <f>IF(I1227="H",INDEX(Matches!$L:$L,AA1227),INDEX(Matches!$N:$N,AA1227))</f>
        <v/>
      </c>
      <c r="Q1227" s="31">
        <f>INDEX(Matches!$M:$M,AA1227)</f>
        <v/>
      </c>
      <c r="R1227" s="31">
        <f>IF(I1227="H",INDEX(Matches!$N:$N,AA1227),INDEX(Matches!$L:$L,AA1227))</f>
        <v/>
      </c>
      <c r="S1227" s="33">
        <f>IF(I1227="H",INDEX(Matches!$O:$O,AA1227),INDEX(Matches!$P:$P,AA1227))</f>
        <v/>
      </c>
      <c r="T1227" s="33">
        <f>IF(INDEX(Matches!$J:$J,AA1227)="","",IF(I1227="H",INDEX(Matches!$J:$J,AA1227),INDEX(Matches!$K:$K,AA1227)))</f>
        <v/>
      </c>
      <c r="U1227" s="33">
        <f>IF(INDEX(Matches!$K:$K,AA1227)="","",IF(I1227="H",INDEX(Matches!$K:$K,AA1227),INDEX(Matches!$J:$J,AA1227)))</f>
        <v/>
      </c>
      <c r="V1227" s="30">
        <f>IF(T1227="","",T1227-U1227)</f>
        <v/>
      </c>
      <c r="W1227" s="33">
        <f>IF(I1227="H",INDEX(Matches!$T:$T,AA1227),INDEX(Matches!$U:$U,AA1227))</f>
        <v/>
      </c>
      <c r="X1227" s="11">
        <f>INDEX(Matches!$X:$X,AA1227)</f>
        <v/>
      </c>
      <c r="Y1227" s="30">
        <f>IF(O1227="","",O1227-S1227)</f>
        <v/>
      </c>
      <c r="Z1227" s="30">
        <f>IF(W1227="","",W1227-S1227)</f>
        <v/>
      </c>
      <c r="AA1227" s="24">
        <f>MATCH(J1227,Matches!$A:$A,0)</f>
        <v/>
      </c>
      <c r="AB1227" s="33" t="n">
        <v>1.402021030192469</v>
      </c>
      <c r="AC1227" s="33" t="n"/>
      <c r="AD1227" s="24" t="n"/>
      <c r="AE1227" s="24" t="n">
        <v>2</v>
      </c>
      <c r="AF1227" s="33" t="n"/>
      <c r="AG1227" s="33" t="n"/>
    </row>
    <row r="1228">
      <c r="A1228" s="24" t="inlineStr">
        <is>
          <t>Millwall|7</t>
        </is>
      </c>
      <c r="B1228" s="24" t="inlineStr">
        <is>
          <t>E1</t>
        </is>
      </c>
      <c r="C1228" s="24" t="inlineStr">
        <is>
          <t>Championship</t>
        </is>
      </c>
      <c r="D1228" s="24" t="inlineStr">
        <is>
          <t>Millwall</t>
        </is>
      </c>
      <c r="E1228" s="24" t="n">
        <v>7</v>
      </c>
      <c r="F1228" s="24" t="n">
        <v>2</v>
      </c>
      <c r="G1228" s="29" t="n">
        <v>46280.82291666666</v>
      </c>
      <c r="H1228" s="24" t="inlineStr">
        <is>
          <t>Middlesbrough</t>
        </is>
      </c>
      <c r="I1228" s="24" t="inlineStr">
        <is>
          <t>A</t>
        </is>
      </c>
      <c r="J1228" s="24" t="inlineStr">
        <is>
          <t>E1-Middlesb-Millwall</t>
        </is>
      </c>
      <c r="K1228" s="24" t="n">
        <v>3</v>
      </c>
      <c r="L1228" s="11">
        <f>IF(INDEX(Matches!$X:$X,AA1228)=0,"",IF(I1228="H",INDEX(Matches!$H:$H,AA1228),INDEX(Matches!$I:$I,AA1228)))</f>
        <v/>
      </c>
      <c r="M1228" s="11">
        <f>IF(INDEX(Matches!$X:$X,AA1228)=0,"",IF(I1228="H",INDEX(Matches!$I:$I,AA1228),INDEX(Matches!$H:$H,AA1228)))</f>
        <v/>
      </c>
      <c r="N1228" s="11">
        <f>IF(L1228="","",IF(L1228&gt;M1228,"W",IF(L1228=M1228,"D","L")))</f>
        <v/>
      </c>
      <c r="O1228" s="11">
        <f>IF(L1228="","",IF(L1228&gt;M1228,3,IF(L1228=M1228,1,0)))</f>
        <v/>
      </c>
      <c r="P1228" s="31">
        <f>IF(I1228="H",INDEX(Matches!$L:$L,AA1228),INDEX(Matches!$N:$N,AA1228))</f>
        <v/>
      </c>
      <c r="Q1228" s="31">
        <f>INDEX(Matches!$M:$M,AA1228)</f>
        <v/>
      </c>
      <c r="R1228" s="31">
        <f>IF(I1228="H",INDEX(Matches!$N:$N,AA1228),INDEX(Matches!$L:$L,AA1228))</f>
        <v/>
      </c>
      <c r="S1228" s="33">
        <f>IF(I1228="H",INDEX(Matches!$O:$O,AA1228),INDEX(Matches!$P:$P,AA1228))</f>
        <v/>
      </c>
      <c r="T1228" s="33">
        <f>IF(INDEX(Matches!$J:$J,AA1228)="","",IF(I1228="H",INDEX(Matches!$J:$J,AA1228),INDEX(Matches!$K:$K,AA1228)))</f>
        <v/>
      </c>
      <c r="U1228" s="33">
        <f>IF(INDEX(Matches!$K:$K,AA1228)="","",IF(I1228="H",INDEX(Matches!$K:$K,AA1228),INDEX(Matches!$J:$J,AA1228)))</f>
        <v/>
      </c>
      <c r="V1228" s="30">
        <f>IF(T1228="","",T1228-U1228)</f>
        <v/>
      </c>
      <c r="W1228" s="33">
        <f>IF(I1228="H",INDEX(Matches!$T:$T,AA1228),INDEX(Matches!$U:$U,AA1228))</f>
        <v/>
      </c>
      <c r="X1228" s="11">
        <f>INDEX(Matches!$X:$X,AA1228)</f>
        <v/>
      </c>
      <c r="Y1228" s="30">
        <f>IF(O1228="","",O1228-S1228)</f>
        <v/>
      </c>
      <c r="Z1228" s="30">
        <f>IF(W1228="","",W1228-S1228)</f>
        <v/>
      </c>
      <c r="AA1228" s="24">
        <f>MATCH(J1228,Matches!$A:$A,0)</f>
        <v/>
      </c>
      <c r="AB1228" s="33" t="n"/>
      <c r="AC1228" s="33" t="n"/>
      <c r="AD1228" s="24" t="n"/>
      <c r="AE1228" s="24" t="n">
        <v>2</v>
      </c>
      <c r="AF1228" s="33" t="n"/>
      <c r="AG1228" s="33" t="n"/>
    </row>
    <row r="1229">
      <c r="A1229" s="24" t="inlineStr">
        <is>
          <t>Millwall|8</t>
        </is>
      </c>
      <c r="B1229" s="24" t="inlineStr">
        <is>
          <t>E1</t>
        </is>
      </c>
      <c r="C1229" s="24" t="inlineStr">
        <is>
          <t>Championship</t>
        </is>
      </c>
      <c r="D1229" s="24" t="inlineStr">
        <is>
          <t>Millwall</t>
        </is>
      </c>
      <c r="E1229" s="24" t="n">
        <v>8</v>
      </c>
      <c r="F1229" s="24" t="n">
        <v>2</v>
      </c>
      <c r="G1229" s="29" t="n">
        <v>46284.52083333334</v>
      </c>
      <c r="H1229" s="24" t="inlineStr">
        <is>
          <t>West Ham</t>
        </is>
      </c>
      <c r="I1229" s="24" t="inlineStr">
        <is>
          <t>H</t>
        </is>
      </c>
      <c r="J1229" s="24" t="inlineStr">
        <is>
          <t>E1-Millwall-WestHam</t>
        </is>
      </c>
      <c r="K1229" s="24" t="n">
        <v>1</v>
      </c>
      <c r="L1229" s="11">
        <f>IF(INDEX(Matches!$X:$X,AA1229)=0,"",IF(I1229="H",INDEX(Matches!$H:$H,AA1229),INDEX(Matches!$I:$I,AA1229)))</f>
        <v/>
      </c>
      <c r="M1229" s="11">
        <f>IF(INDEX(Matches!$X:$X,AA1229)=0,"",IF(I1229="H",INDEX(Matches!$I:$I,AA1229),INDEX(Matches!$H:$H,AA1229)))</f>
        <v/>
      </c>
      <c r="N1229" s="11">
        <f>IF(L1229="","",IF(L1229&gt;M1229,"W",IF(L1229=M1229,"D","L")))</f>
        <v/>
      </c>
      <c r="O1229" s="11">
        <f>IF(L1229="","",IF(L1229&gt;M1229,3,IF(L1229=M1229,1,0)))</f>
        <v/>
      </c>
      <c r="P1229" s="31">
        <f>IF(I1229="H",INDEX(Matches!$L:$L,AA1229),INDEX(Matches!$N:$N,AA1229))</f>
        <v/>
      </c>
      <c r="Q1229" s="31">
        <f>INDEX(Matches!$M:$M,AA1229)</f>
        <v/>
      </c>
      <c r="R1229" s="31">
        <f>IF(I1229="H",INDEX(Matches!$N:$N,AA1229),INDEX(Matches!$L:$L,AA1229))</f>
        <v/>
      </c>
      <c r="S1229" s="33">
        <f>IF(I1229="H",INDEX(Matches!$O:$O,AA1229),INDEX(Matches!$P:$P,AA1229))</f>
        <v/>
      </c>
      <c r="T1229" s="33">
        <f>IF(INDEX(Matches!$J:$J,AA1229)="","",IF(I1229="H",INDEX(Matches!$J:$J,AA1229),INDEX(Matches!$K:$K,AA1229)))</f>
        <v/>
      </c>
      <c r="U1229" s="33">
        <f>IF(INDEX(Matches!$K:$K,AA1229)="","",IF(I1229="H",INDEX(Matches!$K:$K,AA1229),INDEX(Matches!$J:$J,AA1229)))</f>
        <v/>
      </c>
      <c r="V1229" s="30">
        <f>IF(T1229="","",T1229-U1229)</f>
        <v/>
      </c>
      <c r="W1229" s="33">
        <f>IF(I1229="H",INDEX(Matches!$T:$T,AA1229),INDEX(Matches!$U:$U,AA1229))</f>
        <v/>
      </c>
      <c r="X1229" s="11">
        <f>INDEX(Matches!$X:$X,AA1229)</f>
        <v/>
      </c>
      <c r="Y1229" s="30">
        <f>IF(O1229="","",O1229-S1229)</f>
        <v/>
      </c>
      <c r="Z1229" s="30">
        <f>IF(W1229="","",W1229-S1229)</f>
        <v/>
      </c>
      <c r="AA1229" s="24">
        <f>MATCH(J1229,Matches!$A:$A,0)</f>
        <v/>
      </c>
      <c r="AB1229" s="33" t="n"/>
      <c r="AC1229" s="33" t="n"/>
      <c r="AD1229" s="24" t="n"/>
      <c r="AE1229" s="24" t="n">
        <v>2</v>
      </c>
      <c r="AF1229" s="33" t="n"/>
      <c r="AG1229" s="33" t="n"/>
    </row>
    <row r="1230">
      <c r="A1230" s="24" t="inlineStr">
        <is>
          <t>Millwall|9</t>
        </is>
      </c>
      <c r="B1230" s="24" t="inlineStr">
        <is>
          <t>E1</t>
        </is>
      </c>
      <c r="C1230" s="24" t="inlineStr">
        <is>
          <t>Championship</t>
        </is>
      </c>
      <c r="D1230" s="24" t="inlineStr">
        <is>
          <t>Millwall</t>
        </is>
      </c>
      <c r="E1230" s="24" t="n">
        <v>9</v>
      </c>
      <c r="F1230" s="24" t="n">
        <v>3</v>
      </c>
      <c r="G1230" s="29" t="n">
        <v>46305.625</v>
      </c>
      <c r="H1230" s="24" t="inlineStr">
        <is>
          <t>Preston</t>
        </is>
      </c>
      <c r="I1230" s="24" t="inlineStr">
        <is>
          <t>A</t>
        </is>
      </c>
      <c r="J1230" s="24" t="inlineStr">
        <is>
          <t>E1-Preston-Millwall</t>
        </is>
      </c>
      <c r="K1230" s="24" t="n">
        <v>20</v>
      </c>
      <c r="L1230" s="11">
        <f>IF(INDEX(Matches!$X:$X,AA1230)=0,"",IF(I1230="H",INDEX(Matches!$H:$H,AA1230),INDEX(Matches!$I:$I,AA1230)))</f>
        <v/>
      </c>
      <c r="M1230" s="11">
        <f>IF(INDEX(Matches!$X:$X,AA1230)=0,"",IF(I1230="H",INDEX(Matches!$I:$I,AA1230),INDEX(Matches!$H:$H,AA1230)))</f>
        <v/>
      </c>
      <c r="N1230" s="11">
        <f>IF(L1230="","",IF(L1230&gt;M1230,"W",IF(L1230=M1230,"D","L")))</f>
        <v/>
      </c>
      <c r="O1230" s="11">
        <f>IF(L1230="","",IF(L1230&gt;M1230,3,IF(L1230=M1230,1,0)))</f>
        <v/>
      </c>
      <c r="P1230" s="31">
        <f>IF(I1230="H",INDEX(Matches!$L:$L,AA1230),INDEX(Matches!$N:$N,AA1230))</f>
        <v/>
      </c>
      <c r="Q1230" s="31">
        <f>INDEX(Matches!$M:$M,AA1230)</f>
        <v/>
      </c>
      <c r="R1230" s="31">
        <f>IF(I1230="H",INDEX(Matches!$N:$N,AA1230),INDEX(Matches!$L:$L,AA1230))</f>
        <v/>
      </c>
      <c r="S1230" s="33">
        <f>IF(I1230="H",INDEX(Matches!$O:$O,AA1230),INDEX(Matches!$P:$P,AA1230))</f>
        <v/>
      </c>
      <c r="T1230" s="33">
        <f>IF(INDEX(Matches!$J:$J,AA1230)="","",IF(I1230="H",INDEX(Matches!$J:$J,AA1230),INDEX(Matches!$K:$K,AA1230)))</f>
        <v/>
      </c>
      <c r="U1230" s="33">
        <f>IF(INDEX(Matches!$K:$K,AA1230)="","",IF(I1230="H",INDEX(Matches!$K:$K,AA1230),INDEX(Matches!$J:$J,AA1230)))</f>
        <v/>
      </c>
      <c r="V1230" s="30">
        <f>IF(T1230="","",T1230-U1230)</f>
        <v/>
      </c>
      <c r="W1230" s="33">
        <f>IF(I1230="H",INDEX(Matches!$T:$T,AA1230),INDEX(Matches!$U:$U,AA1230))</f>
        <v/>
      </c>
      <c r="X1230" s="11">
        <f>INDEX(Matches!$X:$X,AA1230)</f>
        <v/>
      </c>
      <c r="Y1230" s="30">
        <f>IF(O1230="","",O1230-S1230)</f>
        <v/>
      </c>
      <c r="Z1230" s="30">
        <f>IF(W1230="","",W1230-S1230)</f>
        <v/>
      </c>
      <c r="AA1230" s="24">
        <f>MATCH(J1230,Matches!$A:$A,0)</f>
        <v/>
      </c>
      <c r="AB1230" s="33" t="n"/>
      <c r="AC1230" s="33" t="n"/>
      <c r="AD1230" s="24" t="n"/>
      <c r="AE1230" s="24" t="n">
        <v>3</v>
      </c>
      <c r="AF1230" s="33" t="n"/>
      <c r="AG1230" s="33" t="n"/>
    </row>
    <row r="1231">
      <c r="A1231" s="24" t="inlineStr">
        <is>
          <t>Millwall|10</t>
        </is>
      </c>
      <c r="B1231" s="24" t="inlineStr">
        <is>
          <t>E1</t>
        </is>
      </c>
      <c r="C1231" s="24" t="inlineStr">
        <is>
          <t>Championship</t>
        </is>
      </c>
      <c r="D1231" s="24" t="inlineStr">
        <is>
          <t>Millwall</t>
        </is>
      </c>
      <c r="E1231" s="24" t="n">
        <v>10</v>
      </c>
      <c r="F1231" s="24" t="n">
        <v>3</v>
      </c>
      <c r="G1231" s="29" t="n">
        <v>46308.82291666666</v>
      </c>
      <c r="H1231" s="24" t="inlineStr">
        <is>
          <t>Swansea</t>
        </is>
      </c>
      <c r="I1231" s="24" t="inlineStr">
        <is>
          <t>H</t>
        </is>
      </c>
      <c r="J1231" s="24" t="inlineStr">
        <is>
          <t>E1-Millwall-Swansea</t>
        </is>
      </c>
      <c r="K1231" s="24" t="n">
        <v>15</v>
      </c>
      <c r="L1231" s="11">
        <f>IF(INDEX(Matches!$X:$X,AA1231)=0,"",IF(I1231="H",INDEX(Matches!$H:$H,AA1231),INDEX(Matches!$I:$I,AA1231)))</f>
        <v/>
      </c>
      <c r="M1231" s="11">
        <f>IF(INDEX(Matches!$X:$X,AA1231)=0,"",IF(I1231="H",INDEX(Matches!$I:$I,AA1231),INDEX(Matches!$H:$H,AA1231)))</f>
        <v/>
      </c>
      <c r="N1231" s="11">
        <f>IF(L1231="","",IF(L1231&gt;M1231,"W",IF(L1231=M1231,"D","L")))</f>
        <v/>
      </c>
      <c r="O1231" s="11">
        <f>IF(L1231="","",IF(L1231&gt;M1231,3,IF(L1231=M1231,1,0)))</f>
        <v/>
      </c>
      <c r="P1231" s="31">
        <f>IF(I1231="H",INDEX(Matches!$L:$L,AA1231),INDEX(Matches!$N:$N,AA1231))</f>
        <v/>
      </c>
      <c r="Q1231" s="31">
        <f>INDEX(Matches!$M:$M,AA1231)</f>
        <v/>
      </c>
      <c r="R1231" s="31">
        <f>IF(I1231="H",INDEX(Matches!$N:$N,AA1231),INDEX(Matches!$L:$L,AA1231))</f>
        <v/>
      </c>
      <c r="S1231" s="33">
        <f>IF(I1231="H",INDEX(Matches!$O:$O,AA1231),INDEX(Matches!$P:$P,AA1231))</f>
        <v/>
      </c>
      <c r="T1231" s="33">
        <f>IF(INDEX(Matches!$J:$J,AA1231)="","",IF(I1231="H",INDEX(Matches!$J:$J,AA1231),INDEX(Matches!$K:$K,AA1231)))</f>
        <v/>
      </c>
      <c r="U1231" s="33">
        <f>IF(INDEX(Matches!$K:$K,AA1231)="","",IF(I1231="H",INDEX(Matches!$K:$K,AA1231),INDEX(Matches!$J:$J,AA1231)))</f>
        <v/>
      </c>
      <c r="V1231" s="30">
        <f>IF(T1231="","",T1231-U1231)</f>
        <v/>
      </c>
      <c r="W1231" s="33">
        <f>IF(I1231="H",INDEX(Matches!$T:$T,AA1231),INDEX(Matches!$U:$U,AA1231))</f>
        <v/>
      </c>
      <c r="X1231" s="11">
        <f>INDEX(Matches!$X:$X,AA1231)</f>
        <v/>
      </c>
      <c r="Y1231" s="30">
        <f>IF(O1231="","",O1231-S1231)</f>
        <v/>
      </c>
      <c r="Z1231" s="30">
        <f>IF(W1231="","",W1231-S1231)</f>
        <v/>
      </c>
      <c r="AA1231" s="24">
        <f>MATCH(J1231,Matches!$A:$A,0)</f>
        <v/>
      </c>
      <c r="AB1231" s="33" t="n"/>
      <c r="AC1231" s="33" t="n"/>
      <c r="AD1231" s="24" t="n"/>
      <c r="AE1231" s="24" t="n">
        <v>3</v>
      </c>
      <c r="AF1231" s="33" t="n"/>
      <c r="AG1231" s="33" t="n"/>
    </row>
    <row r="1232">
      <c r="A1232" s="24" t="inlineStr">
        <is>
          <t>Millwall|11</t>
        </is>
      </c>
      <c r="B1232" s="24" t="inlineStr">
        <is>
          <t>E1</t>
        </is>
      </c>
      <c r="C1232" s="24" t="inlineStr">
        <is>
          <t>Championship</t>
        </is>
      </c>
      <c r="D1232" s="24" t="inlineStr">
        <is>
          <t>Millwall</t>
        </is>
      </c>
      <c r="E1232" s="24" t="n">
        <v>11</v>
      </c>
      <c r="F1232" s="24" t="n">
        <v>3</v>
      </c>
      <c r="G1232" s="29" t="n">
        <v>46312.52083333334</v>
      </c>
      <c r="H1232" s="24" t="inlineStr">
        <is>
          <t>Lincoln</t>
        </is>
      </c>
      <c r="I1232" s="24" t="inlineStr">
        <is>
          <t>H</t>
        </is>
      </c>
      <c r="J1232" s="24" t="inlineStr">
        <is>
          <t>E1-Millwall-Lincoln</t>
        </is>
      </c>
      <c r="K1232" s="24" t="n">
        <v>24</v>
      </c>
      <c r="L1232" s="11">
        <f>IF(INDEX(Matches!$X:$X,AA1232)=0,"",IF(I1232="H",INDEX(Matches!$H:$H,AA1232),INDEX(Matches!$I:$I,AA1232)))</f>
        <v/>
      </c>
      <c r="M1232" s="11">
        <f>IF(INDEX(Matches!$X:$X,AA1232)=0,"",IF(I1232="H",INDEX(Matches!$I:$I,AA1232),INDEX(Matches!$H:$H,AA1232)))</f>
        <v/>
      </c>
      <c r="N1232" s="11">
        <f>IF(L1232="","",IF(L1232&gt;M1232,"W",IF(L1232=M1232,"D","L")))</f>
        <v/>
      </c>
      <c r="O1232" s="11">
        <f>IF(L1232="","",IF(L1232&gt;M1232,3,IF(L1232=M1232,1,0)))</f>
        <v/>
      </c>
      <c r="P1232" s="31">
        <f>IF(I1232="H",INDEX(Matches!$L:$L,AA1232),INDEX(Matches!$N:$N,AA1232))</f>
        <v/>
      </c>
      <c r="Q1232" s="31">
        <f>INDEX(Matches!$M:$M,AA1232)</f>
        <v/>
      </c>
      <c r="R1232" s="31">
        <f>IF(I1232="H",INDEX(Matches!$N:$N,AA1232),INDEX(Matches!$L:$L,AA1232))</f>
        <v/>
      </c>
      <c r="S1232" s="33">
        <f>IF(I1232="H",INDEX(Matches!$O:$O,AA1232),INDEX(Matches!$P:$P,AA1232))</f>
        <v/>
      </c>
      <c r="T1232" s="33">
        <f>IF(INDEX(Matches!$J:$J,AA1232)="","",IF(I1232="H",INDEX(Matches!$J:$J,AA1232),INDEX(Matches!$K:$K,AA1232)))</f>
        <v/>
      </c>
      <c r="U1232" s="33">
        <f>IF(INDEX(Matches!$K:$K,AA1232)="","",IF(I1232="H",INDEX(Matches!$K:$K,AA1232),INDEX(Matches!$J:$J,AA1232)))</f>
        <v/>
      </c>
      <c r="V1232" s="30">
        <f>IF(T1232="","",T1232-U1232)</f>
        <v/>
      </c>
      <c r="W1232" s="33">
        <f>IF(I1232="H",INDEX(Matches!$T:$T,AA1232),INDEX(Matches!$U:$U,AA1232))</f>
        <v/>
      </c>
      <c r="X1232" s="11">
        <f>INDEX(Matches!$X:$X,AA1232)</f>
        <v/>
      </c>
      <c r="Y1232" s="30">
        <f>IF(O1232="","",O1232-S1232)</f>
        <v/>
      </c>
      <c r="Z1232" s="30">
        <f>IF(W1232="","",W1232-S1232)</f>
        <v/>
      </c>
      <c r="AA1232" s="24">
        <f>MATCH(J1232,Matches!$A:$A,0)</f>
        <v/>
      </c>
      <c r="AB1232" s="33" t="n"/>
      <c r="AC1232" s="33" t="n"/>
      <c r="AD1232" s="24" t="n"/>
      <c r="AE1232" s="24" t="n">
        <v>3</v>
      </c>
      <c r="AF1232" s="33" t="n"/>
      <c r="AG1232" s="33" t="n"/>
    </row>
    <row r="1233">
      <c r="A1233" s="24" t="inlineStr">
        <is>
          <t>Millwall|12</t>
        </is>
      </c>
      <c r="B1233" s="24" t="inlineStr">
        <is>
          <t>E1</t>
        </is>
      </c>
      <c r="C1233" s="24" t="inlineStr">
        <is>
          <t>Championship</t>
        </is>
      </c>
      <c r="D1233" s="24" t="inlineStr">
        <is>
          <t>Millwall</t>
        </is>
      </c>
      <c r="E1233" s="24" t="n">
        <v>12</v>
      </c>
      <c r="F1233" s="24" t="n">
        <v>3</v>
      </c>
      <c r="G1233" s="29" t="n">
        <v>46319.52083333334</v>
      </c>
      <c r="H1233" s="24" t="inlineStr">
        <is>
          <t>Portsmouth</t>
        </is>
      </c>
      <c r="I1233" s="24" t="inlineStr">
        <is>
          <t>A</t>
        </is>
      </c>
      <c r="J1233" s="24" t="inlineStr">
        <is>
          <t>E1-Portsmou-Millwall</t>
        </is>
      </c>
      <c r="K1233" s="24" t="n">
        <v>18</v>
      </c>
      <c r="L1233" s="11">
        <f>IF(INDEX(Matches!$X:$X,AA1233)=0,"",IF(I1233="H",INDEX(Matches!$H:$H,AA1233),INDEX(Matches!$I:$I,AA1233)))</f>
        <v/>
      </c>
      <c r="M1233" s="11">
        <f>IF(INDEX(Matches!$X:$X,AA1233)=0,"",IF(I1233="H",INDEX(Matches!$I:$I,AA1233),INDEX(Matches!$H:$H,AA1233)))</f>
        <v/>
      </c>
      <c r="N1233" s="11">
        <f>IF(L1233="","",IF(L1233&gt;M1233,"W",IF(L1233=M1233,"D","L")))</f>
        <v/>
      </c>
      <c r="O1233" s="11">
        <f>IF(L1233="","",IF(L1233&gt;M1233,3,IF(L1233=M1233,1,0)))</f>
        <v/>
      </c>
      <c r="P1233" s="31">
        <f>IF(I1233="H",INDEX(Matches!$L:$L,AA1233),INDEX(Matches!$N:$N,AA1233))</f>
        <v/>
      </c>
      <c r="Q1233" s="31">
        <f>INDEX(Matches!$M:$M,AA1233)</f>
        <v/>
      </c>
      <c r="R1233" s="31">
        <f>IF(I1233="H",INDEX(Matches!$N:$N,AA1233),INDEX(Matches!$L:$L,AA1233))</f>
        <v/>
      </c>
      <c r="S1233" s="33">
        <f>IF(I1233="H",INDEX(Matches!$O:$O,AA1233),INDEX(Matches!$P:$P,AA1233))</f>
        <v/>
      </c>
      <c r="T1233" s="33">
        <f>IF(INDEX(Matches!$J:$J,AA1233)="","",IF(I1233="H",INDEX(Matches!$J:$J,AA1233),INDEX(Matches!$K:$K,AA1233)))</f>
        <v/>
      </c>
      <c r="U1233" s="33">
        <f>IF(INDEX(Matches!$K:$K,AA1233)="","",IF(I1233="H",INDEX(Matches!$K:$K,AA1233),INDEX(Matches!$J:$J,AA1233)))</f>
        <v/>
      </c>
      <c r="V1233" s="30">
        <f>IF(T1233="","",T1233-U1233)</f>
        <v/>
      </c>
      <c r="W1233" s="33">
        <f>IF(I1233="H",INDEX(Matches!$T:$T,AA1233),INDEX(Matches!$U:$U,AA1233))</f>
        <v/>
      </c>
      <c r="X1233" s="11">
        <f>INDEX(Matches!$X:$X,AA1233)</f>
        <v/>
      </c>
      <c r="Y1233" s="30">
        <f>IF(O1233="","",O1233-S1233)</f>
        <v/>
      </c>
      <c r="Z1233" s="30">
        <f>IF(W1233="","",W1233-S1233)</f>
        <v/>
      </c>
      <c r="AA1233" s="24">
        <f>MATCH(J1233,Matches!$A:$A,0)</f>
        <v/>
      </c>
      <c r="AB1233" s="33" t="n"/>
      <c r="AC1233" s="33" t="n">
        <v>1.367504616686573</v>
      </c>
      <c r="AD1233" s="24" t="n"/>
      <c r="AE1233" s="24" t="n">
        <v>3</v>
      </c>
      <c r="AF1233" s="33" t="n"/>
      <c r="AG1233" s="33" t="n"/>
    </row>
    <row r="1234">
      <c r="A1234" s="24" t="inlineStr">
        <is>
          <t>Millwall|13</t>
        </is>
      </c>
      <c r="B1234" s="24" t="inlineStr">
        <is>
          <t>E1</t>
        </is>
      </c>
      <c r="C1234" s="24" t="inlineStr">
        <is>
          <t>Championship</t>
        </is>
      </c>
      <c r="D1234" s="24" t="inlineStr">
        <is>
          <t>Millwall</t>
        </is>
      </c>
      <c r="E1234" s="24" t="n">
        <v>13</v>
      </c>
      <c r="F1234" s="24" t="n">
        <v>4</v>
      </c>
      <c r="G1234" s="29" t="n">
        <v>46326.625</v>
      </c>
      <c r="H1234" s="24" t="inlineStr">
        <is>
          <t>Derby</t>
        </is>
      </c>
      <c r="I1234" s="24" t="inlineStr">
        <is>
          <t>H</t>
        </is>
      </c>
      <c r="J1234" s="24" t="inlineStr">
        <is>
          <t>E1-Millwall-Derby</t>
        </is>
      </c>
      <c r="K1234" s="24" t="n">
        <v>12</v>
      </c>
      <c r="L1234" s="11">
        <f>IF(INDEX(Matches!$X:$X,AA1234)=0,"",IF(I1234="H",INDEX(Matches!$H:$H,AA1234),INDEX(Matches!$I:$I,AA1234)))</f>
        <v/>
      </c>
      <c r="M1234" s="11">
        <f>IF(INDEX(Matches!$X:$X,AA1234)=0,"",IF(I1234="H",INDEX(Matches!$I:$I,AA1234),INDEX(Matches!$H:$H,AA1234)))</f>
        <v/>
      </c>
      <c r="N1234" s="11">
        <f>IF(L1234="","",IF(L1234&gt;M1234,"W",IF(L1234=M1234,"D","L")))</f>
        <v/>
      </c>
      <c r="O1234" s="11">
        <f>IF(L1234="","",IF(L1234&gt;M1234,3,IF(L1234=M1234,1,0)))</f>
        <v/>
      </c>
      <c r="P1234" s="31">
        <f>IF(I1234="H",INDEX(Matches!$L:$L,AA1234),INDEX(Matches!$N:$N,AA1234))</f>
        <v/>
      </c>
      <c r="Q1234" s="31">
        <f>INDEX(Matches!$M:$M,AA1234)</f>
        <v/>
      </c>
      <c r="R1234" s="31">
        <f>IF(I1234="H",INDEX(Matches!$N:$N,AA1234),INDEX(Matches!$L:$L,AA1234))</f>
        <v/>
      </c>
      <c r="S1234" s="33">
        <f>IF(I1234="H",INDEX(Matches!$O:$O,AA1234),INDEX(Matches!$P:$P,AA1234))</f>
        <v/>
      </c>
      <c r="T1234" s="33">
        <f>IF(INDEX(Matches!$J:$J,AA1234)="","",IF(I1234="H",INDEX(Matches!$J:$J,AA1234),INDEX(Matches!$K:$K,AA1234)))</f>
        <v/>
      </c>
      <c r="U1234" s="33">
        <f>IF(INDEX(Matches!$K:$K,AA1234)="","",IF(I1234="H",INDEX(Matches!$K:$K,AA1234),INDEX(Matches!$J:$J,AA1234)))</f>
        <v/>
      </c>
      <c r="V1234" s="30">
        <f>IF(T1234="","",T1234-U1234)</f>
        <v/>
      </c>
      <c r="W1234" s="33">
        <f>IF(I1234="H",INDEX(Matches!$T:$T,AA1234),INDEX(Matches!$U:$U,AA1234))</f>
        <v/>
      </c>
      <c r="X1234" s="11">
        <f>INDEX(Matches!$X:$X,AA1234)</f>
        <v/>
      </c>
      <c r="Y1234" s="30">
        <f>IF(O1234="","",O1234-S1234)</f>
        <v/>
      </c>
      <c r="Z1234" s="30">
        <f>IF(W1234="","",W1234-S1234)</f>
        <v/>
      </c>
      <c r="AA1234" s="24">
        <f>MATCH(J1234,Matches!$A:$A,0)</f>
        <v/>
      </c>
      <c r="AB1234" s="33" t="n"/>
      <c r="AC1234" s="33" t="n">
        <v>1.700012128060571</v>
      </c>
      <c r="AD1234" s="24" t="n"/>
      <c r="AE1234" s="24" t="n">
        <v>4</v>
      </c>
      <c r="AF1234" s="33" t="n"/>
      <c r="AG1234" s="33" t="n"/>
    </row>
    <row r="1235">
      <c r="A1235" s="24" t="inlineStr">
        <is>
          <t>Millwall|14</t>
        </is>
      </c>
      <c r="B1235" s="24" t="inlineStr">
        <is>
          <t>E1</t>
        </is>
      </c>
      <c r="C1235" s="24" t="inlineStr">
        <is>
          <t>Championship</t>
        </is>
      </c>
      <c r="D1235" s="24" t="inlineStr">
        <is>
          <t>Millwall</t>
        </is>
      </c>
      <c r="E1235" s="24" t="n">
        <v>14</v>
      </c>
      <c r="F1235" s="24" t="n">
        <v>4</v>
      </c>
      <c r="G1235" s="29" t="n">
        <v>46329.83333333334</v>
      </c>
      <c r="H1235" s="24" t="inlineStr">
        <is>
          <t>Birmingham</t>
        </is>
      </c>
      <c r="I1235" s="24" t="inlineStr">
        <is>
          <t>A</t>
        </is>
      </c>
      <c r="J1235" s="24" t="inlineStr">
        <is>
          <t>E1-Birmingh-Millwall</t>
        </is>
      </c>
      <c r="K1235" s="24" t="n">
        <v>6</v>
      </c>
      <c r="L1235" s="11">
        <f>IF(INDEX(Matches!$X:$X,AA1235)=0,"",IF(I1235="H",INDEX(Matches!$H:$H,AA1235),INDEX(Matches!$I:$I,AA1235)))</f>
        <v/>
      </c>
      <c r="M1235" s="11">
        <f>IF(INDEX(Matches!$X:$X,AA1235)=0,"",IF(I1235="H",INDEX(Matches!$I:$I,AA1235),INDEX(Matches!$H:$H,AA1235)))</f>
        <v/>
      </c>
      <c r="N1235" s="11">
        <f>IF(L1235="","",IF(L1235&gt;M1235,"W",IF(L1235=M1235,"D","L")))</f>
        <v/>
      </c>
      <c r="O1235" s="11">
        <f>IF(L1235="","",IF(L1235&gt;M1235,3,IF(L1235=M1235,1,0)))</f>
        <v/>
      </c>
      <c r="P1235" s="31">
        <f>IF(I1235="H",INDEX(Matches!$L:$L,AA1235),INDEX(Matches!$N:$N,AA1235))</f>
        <v/>
      </c>
      <c r="Q1235" s="31">
        <f>INDEX(Matches!$M:$M,AA1235)</f>
        <v/>
      </c>
      <c r="R1235" s="31">
        <f>IF(I1235="H",INDEX(Matches!$N:$N,AA1235),INDEX(Matches!$L:$L,AA1235))</f>
        <v/>
      </c>
      <c r="S1235" s="33">
        <f>IF(I1235="H",INDEX(Matches!$O:$O,AA1235),INDEX(Matches!$P:$P,AA1235))</f>
        <v/>
      </c>
      <c r="T1235" s="33">
        <f>IF(INDEX(Matches!$J:$J,AA1235)="","",IF(I1235="H",INDEX(Matches!$J:$J,AA1235),INDEX(Matches!$K:$K,AA1235)))</f>
        <v/>
      </c>
      <c r="U1235" s="33">
        <f>IF(INDEX(Matches!$K:$K,AA1235)="","",IF(I1235="H",INDEX(Matches!$K:$K,AA1235),INDEX(Matches!$J:$J,AA1235)))</f>
        <v/>
      </c>
      <c r="V1235" s="30">
        <f>IF(T1235="","",T1235-U1235)</f>
        <v/>
      </c>
      <c r="W1235" s="33">
        <f>IF(I1235="H",INDEX(Matches!$T:$T,AA1235),INDEX(Matches!$U:$U,AA1235))</f>
        <v/>
      </c>
      <c r="X1235" s="11">
        <f>INDEX(Matches!$X:$X,AA1235)</f>
        <v/>
      </c>
      <c r="Y1235" s="30">
        <f>IF(O1235="","",O1235-S1235)</f>
        <v/>
      </c>
      <c r="Z1235" s="30">
        <f>IF(W1235="","",W1235-S1235)</f>
        <v/>
      </c>
      <c r="AA1235" s="24">
        <f>MATCH(J1235,Matches!$A:$A,0)</f>
        <v/>
      </c>
      <c r="AB1235" s="33" t="n"/>
      <c r="AC1235" s="33" t="n">
        <v>1.130795914885522</v>
      </c>
      <c r="AD1235" s="24" t="n"/>
      <c r="AE1235" s="24" t="n">
        <v>4</v>
      </c>
      <c r="AF1235" s="33" t="n"/>
      <c r="AG1235" s="33" t="n"/>
    </row>
    <row r="1236">
      <c r="A1236" s="24" t="inlineStr">
        <is>
          <t>Millwall|15</t>
        </is>
      </c>
      <c r="B1236" s="24" t="inlineStr">
        <is>
          <t>E1</t>
        </is>
      </c>
      <c r="C1236" s="24" t="inlineStr">
        <is>
          <t>Championship</t>
        </is>
      </c>
      <c r="D1236" s="24" t="inlineStr">
        <is>
          <t>Millwall</t>
        </is>
      </c>
      <c r="E1236" s="24" t="n">
        <v>15</v>
      </c>
      <c r="F1236" s="24" t="n">
        <v>4</v>
      </c>
      <c r="G1236" s="29" t="n">
        <v>46333.625</v>
      </c>
      <c r="H1236" s="24" t="inlineStr">
        <is>
          <t>West Brom</t>
        </is>
      </c>
      <c r="I1236" s="24" t="inlineStr">
        <is>
          <t>A</t>
        </is>
      </c>
      <c r="J1236" s="24" t="inlineStr">
        <is>
          <t>E1-WestBrom-Millwall</t>
        </is>
      </c>
      <c r="K1236" s="24" t="n">
        <v>13</v>
      </c>
      <c r="L1236" s="11">
        <f>IF(INDEX(Matches!$X:$X,AA1236)=0,"",IF(I1236="H",INDEX(Matches!$H:$H,AA1236),INDEX(Matches!$I:$I,AA1236)))</f>
        <v/>
      </c>
      <c r="M1236" s="11">
        <f>IF(INDEX(Matches!$X:$X,AA1236)=0,"",IF(I1236="H",INDEX(Matches!$I:$I,AA1236),INDEX(Matches!$H:$H,AA1236)))</f>
        <v/>
      </c>
      <c r="N1236" s="11">
        <f>IF(L1236="","",IF(L1236&gt;M1236,"W",IF(L1236=M1236,"D","L")))</f>
        <v/>
      </c>
      <c r="O1236" s="11">
        <f>IF(L1236="","",IF(L1236&gt;M1236,3,IF(L1236=M1236,1,0)))</f>
        <v/>
      </c>
      <c r="P1236" s="31">
        <f>IF(I1236="H",INDEX(Matches!$L:$L,AA1236),INDEX(Matches!$N:$N,AA1236))</f>
        <v/>
      </c>
      <c r="Q1236" s="31">
        <f>INDEX(Matches!$M:$M,AA1236)</f>
        <v/>
      </c>
      <c r="R1236" s="31">
        <f>IF(I1236="H",INDEX(Matches!$N:$N,AA1236),INDEX(Matches!$L:$L,AA1236))</f>
        <v/>
      </c>
      <c r="S1236" s="33">
        <f>IF(I1236="H",INDEX(Matches!$O:$O,AA1236),INDEX(Matches!$P:$P,AA1236))</f>
        <v/>
      </c>
      <c r="T1236" s="33">
        <f>IF(INDEX(Matches!$J:$J,AA1236)="","",IF(I1236="H",INDEX(Matches!$J:$J,AA1236),INDEX(Matches!$K:$K,AA1236)))</f>
        <v/>
      </c>
      <c r="U1236" s="33">
        <f>IF(INDEX(Matches!$K:$K,AA1236)="","",IF(I1236="H",INDEX(Matches!$K:$K,AA1236),INDEX(Matches!$J:$J,AA1236)))</f>
        <v/>
      </c>
      <c r="V1236" s="30">
        <f>IF(T1236="","",T1236-U1236)</f>
        <v/>
      </c>
      <c r="W1236" s="33">
        <f>IF(I1236="H",INDEX(Matches!$T:$T,AA1236),INDEX(Matches!$U:$U,AA1236))</f>
        <v/>
      </c>
      <c r="X1236" s="11">
        <f>INDEX(Matches!$X:$X,AA1236)</f>
        <v/>
      </c>
      <c r="Y1236" s="30">
        <f>IF(O1236="","",O1236-S1236)</f>
        <v/>
      </c>
      <c r="Z1236" s="30">
        <f>IF(W1236="","",W1236-S1236)</f>
        <v/>
      </c>
      <c r="AA1236" s="24">
        <f>MATCH(J1236,Matches!$A:$A,0)</f>
        <v/>
      </c>
      <c r="AB1236" s="33" t="n"/>
      <c r="AC1236" s="33" t="n">
        <v>1.280659722092786</v>
      </c>
      <c r="AD1236" s="24" t="n"/>
      <c r="AE1236" s="24" t="n">
        <v>4</v>
      </c>
      <c r="AF1236" s="33" t="n"/>
      <c r="AG1236" s="33" t="n"/>
    </row>
    <row r="1237">
      <c r="A1237" s="24" t="inlineStr">
        <is>
          <t>Millwall|16</t>
        </is>
      </c>
      <c r="B1237" s="24" t="inlineStr">
        <is>
          <t>E1</t>
        </is>
      </c>
      <c r="C1237" s="24" t="inlineStr">
        <is>
          <t>Championship</t>
        </is>
      </c>
      <c r="D1237" s="24" t="inlineStr">
        <is>
          <t>Millwall</t>
        </is>
      </c>
      <c r="E1237" s="24" t="n">
        <v>16</v>
      </c>
      <c r="F1237" s="24" t="n">
        <v>4</v>
      </c>
      <c r="G1237" s="29" t="n">
        <v>46347.52083333334</v>
      </c>
      <c r="H1237" s="24" t="inlineStr">
        <is>
          <t>QPR</t>
        </is>
      </c>
      <c r="I1237" s="24" t="inlineStr">
        <is>
          <t>H</t>
        </is>
      </c>
      <c r="J1237" s="24" t="inlineStr">
        <is>
          <t>E1-Millwall-QPR</t>
        </is>
      </c>
      <c r="K1237" s="24" t="n">
        <v>17</v>
      </c>
      <c r="L1237" s="11">
        <f>IF(INDEX(Matches!$X:$X,AA1237)=0,"",IF(I1237="H",INDEX(Matches!$H:$H,AA1237),INDEX(Matches!$I:$I,AA1237)))</f>
        <v/>
      </c>
      <c r="M1237" s="11">
        <f>IF(INDEX(Matches!$X:$X,AA1237)=0,"",IF(I1237="H",INDEX(Matches!$I:$I,AA1237),INDEX(Matches!$H:$H,AA1237)))</f>
        <v/>
      </c>
      <c r="N1237" s="11">
        <f>IF(L1237="","",IF(L1237&gt;M1237,"W",IF(L1237=M1237,"D","L")))</f>
        <v/>
      </c>
      <c r="O1237" s="11">
        <f>IF(L1237="","",IF(L1237&gt;M1237,3,IF(L1237=M1237,1,0)))</f>
        <v/>
      </c>
      <c r="P1237" s="31">
        <f>IF(I1237="H",INDEX(Matches!$L:$L,AA1237),INDEX(Matches!$N:$N,AA1237))</f>
        <v/>
      </c>
      <c r="Q1237" s="31">
        <f>INDEX(Matches!$M:$M,AA1237)</f>
        <v/>
      </c>
      <c r="R1237" s="31">
        <f>IF(I1237="H",INDEX(Matches!$N:$N,AA1237),INDEX(Matches!$L:$L,AA1237))</f>
        <v/>
      </c>
      <c r="S1237" s="33">
        <f>IF(I1237="H",INDEX(Matches!$O:$O,AA1237),INDEX(Matches!$P:$P,AA1237))</f>
        <v/>
      </c>
      <c r="T1237" s="33">
        <f>IF(INDEX(Matches!$J:$J,AA1237)="","",IF(I1237="H",INDEX(Matches!$J:$J,AA1237),INDEX(Matches!$K:$K,AA1237)))</f>
        <v/>
      </c>
      <c r="U1237" s="33">
        <f>IF(INDEX(Matches!$K:$K,AA1237)="","",IF(I1237="H",INDEX(Matches!$K:$K,AA1237),INDEX(Matches!$J:$J,AA1237)))</f>
        <v/>
      </c>
      <c r="V1237" s="30">
        <f>IF(T1237="","",T1237-U1237)</f>
        <v/>
      </c>
      <c r="W1237" s="33">
        <f>IF(I1237="H",INDEX(Matches!$T:$T,AA1237),INDEX(Matches!$U:$U,AA1237))</f>
        <v/>
      </c>
      <c r="X1237" s="11">
        <f>INDEX(Matches!$X:$X,AA1237)</f>
        <v/>
      </c>
      <c r="Y1237" s="30">
        <f>IF(O1237="","",O1237-S1237)</f>
        <v/>
      </c>
      <c r="Z1237" s="30">
        <f>IF(W1237="","",W1237-S1237)</f>
        <v/>
      </c>
      <c r="AA1237" s="24">
        <f>MATCH(J1237,Matches!$A:$A,0)</f>
        <v/>
      </c>
      <c r="AB1237" s="33" t="n"/>
      <c r="AC1237" s="33" t="n">
        <v>1.69985304664878</v>
      </c>
      <c r="AD1237" s="24" t="n"/>
      <c r="AE1237" s="24" t="n">
        <v>4</v>
      </c>
      <c r="AF1237" s="33" t="n"/>
      <c r="AG1237" s="33" t="n"/>
    </row>
    <row r="1238">
      <c r="A1238" s="24" t="inlineStr">
        <is>
          <t>Millwall|17</t>
        </is>
      </c>
      <c r="B1238" s="24" t="inlineStr">
        <is>
          <t>E1</t>
        </is>
      </c>
      <c r="C1238" s="24" t="inlineStr">
        <is>
          <t>Championship</t>
        </is>
      </c>
      <c r="D1238" s="24" t="inlineStr">
        <is>
          <t>Millwall</t>
        </is>
      </c>
      <c r="E1238" s="24" t="n">
        <v>17</v>
      </c>
      <c r="F1238" s="24" t="n">
        <v>5</v>
      </c>
      <c r="G1238" s="29" t="n">
        <v>46351.83333333334</v>
      </c>
      <c r="H1238" s="24" t="inlineStr">
        <is>
          <t>Stoke</t>
        </is>
      </c>
      <c r="I1238" s="24" t="inlineStr">
        <is>
          <t>A</t>
        </is>
      </c>
      <c r="J1238" s="24" t="inlineStr">
        <is>
          <t>E1-Stoke-Millwall</t>
        </is>
      </c>
      <c r="K1238" s="24" t="n">
        <v>11</v>
      </c>
      <c r="L1238" s="11">
        <f>IF(INDEX(Matches!$X:$X,AA1238)=0,"",IF(I1238="H",INDEX(Matches!$H:$H,AA1238),INDEX(Matches!$I:$I,AA1238)))</f>
        <v/>
      </c>
      <c r="M1238" s="11">
        <f>IF(INDEX(Matches!$X:$X,AA1238)=0,"",IF(I1238="H",INDEX(Matches!$I:$I,AA1238),INDEX(Matches!$H:$H,AA1238)))</f>
        <v/>
      </c>
      <c r="N1238" s="11">
        <f>IF(L1238="","",IF(L1238&gt;M1238,"W",IF(L1238=M1238,"D","L")))</f>
        <v/>
      </c>
      <c r="O1238" s="11">
        <f>IF(L1238="","",IF(L1238&gt;M1238,3,IF(L1238=M1238,1,0)))</f>
        <v/>
      </c>
      <c r="P1238" s="31">
        <f>IF(I1238="H",INDEX(Matches!$L:$L,AA1238),INDEX(Matches!$N:$N,AA1238))</f>
        <v/>
      </c>
      <c r="Q1238" s="31">
        <f>INDEX(Matches!$M:$M,AA1238)</f>
        <v/>
      </c>
      <c r="R1238" s="31">
        <f>IF(I1238="H",INDEX(Matches!$N:$N,AA1238),INDEX(Matches!$L:$L,AA1238))</f>
        <v/>
      </c>
      <c r="S1238" s="33">
        <f>IF(I1238="H",INDEX(Matches!$O:$O,AA1238),INDEX(Matches!$P:$P,AA1238))</f>
        <v/>
      </c>
      <c r="T1238" s="33">
        <f>IF(INDEX(Matches!$J:$J,AA1238)="","",IF(I1238="H",INDEX(Matches!$J:$J,AA1238),INDEX(Matches!$K:$K,AA1238)))</f>
        <v/>
      </c>
      <c r="U1238" s="33">
        <f>IF(INDEX(Matches!$K:$K,AA1238)="","",IF(I1238="H",INDEX(Matches!$K:$K,AA1238),INDEX(Matches!$J:$J,AA1238)))</f>
        <v/>
      </c>
      <c r="V1238" s="30">
        <f>IF(T1238="","",T1238-U1238)</f>
        <v/>
      </c>
      <c r="W1238" s="33">
        <f>IF(I1238="H",INDEX(Matches!$T:$T,AA1238),INDEX(Matches!$U:$U,AA1238))</f>
        <v/>
      </c>
      <c r="X1238" s="11">
        <f>INDEX(Matches!$X:$X,AA1238)</f>
        <v/>
      </c>
      <c r="Y1238" s="30">
        <f>IF(O1238="","",O1238-S1238)</f>
        <v/>
      </c>
      <c r="Z1238" s="30">
        <f>IF(W1238="","",W1238-S1238)</f>
        <v/>
      </c>
      <c r="AA1238" s="24">
        <f>MATCH(J1238,Matches!$A:$A,0)</f>
        <v/>
      </c>
      <c r="AB1238" s="33" t="n"/>
      <c r="AC1238" s="33" t="n">
        <v>1.313214423480203</v>
      </c>
      <c r="AD1238" s="24" t="n"/>
      <c r="AE1238" s="24" t="n">
        <v>5</v>
      </c>
      <c r="AF1238" s="33" t="n"/>
      <c r="AG1238" s="33" t="n"/>
    </row>
    <row r="1239">
      <c r="A1239" s="24" t="inlineStr">
        <is>
          <t>Millwall|18</t>
        </is>
      </c>
      <c r="B1239" s="24" t="inlineStr">
        <is>
          <t>E1</t>
        </is>
      </c>
      <c r="C1239" s="24" t="inlineStr">
        <is>
          <t>Championship</t>
        </is>
      </c>
      <c r="D1239" s="24" t="inlineStr">
        <is>
          <t>Millwall</t>
        </is>
      </c>
      <c r="E1239" s="24" t="n">
        <v>18</v>
      </c>
      <c r="F1239" s="24" t="n">
        <v>5</v>
      </c>
      <c r="G1239" s="29" t="n">
        <v>46354.625</v>
      </c>
      <c r="H1239" s="24" t="inlineStr">
        <is>
          <t>Burnley</t>
        </is>
      </c>
      <c r="I1239" s="24" t="inlineStr">
        <is>
          <t>H</t>
        </is>
      </c>
      <c r="J1239" s="24" t="inlineStr">
        <is>
          <t>E1-Millwall-Burnley</t>
        </is>
      </c>
      <c r="K1239" s="24" t="n">
        <v>4</v>
      </c>
      <c r="L1239" s="11">
        <f>IF(INDEX(Matches!$X:$X,AA1239)=0,"",IF(I1239="H",INDEX(Matches!$H:$H,AA1239),INDEX(Matches!$I:$I,AA1239)))</f>
        <v/>
      </c>
      <c r="M1239" s="11">
        <f>IF(INDEX(Matches!$X:$X,AA1239)=0,"",IF(I1239="H",INDEX(Matches!$I:$I,AA1239),INDEX(Matches!$H:$H,AA1239)))</f>
        <v/>
      </c>
      <c r="N1239" s="11">
        <f>IF(L1239="","",IF(L1239&gt;M1239,"W",IF(L1239=M1239,"D","L")))</f>
        <v/>
      </c>
      <c r="O1239" s="11">
        <f>IF(L1239="","",IF(L1239&gt;M1239,3,IF(L1239=M1239,1,0)))</f>
        <v/>
      </c>
      <c r="P1239" s="31">
        <f>IF(I1239="H",INDEX(Matches!$L:$L,AA1239),INDEX(Matches!$N:$N,AA1239))</f>
        <v/>
      </c>
      <c r="Q1239" s="31">
        <f>INDEX(Matches!$M:$M,AA1239)</f>
        <v/>
      </c>
      <c r="R1239" s="31">
        <f>IF(I1239="H",INDEX(Matches!$N:$N,AA1239),INDEX(Matches!$L:$L,AA1239))</f>
        <v/>
      </c>
      <c r="S1239" s="33">
        <f>IF(I1239="H",INDEX(Matches!$O:$O,AA1239),INDEX(Matches!$P:$P,AA1239))</f>
        <v/>
      </c>
      <c r="T1239" s="33">
        <f>IF(INDEX(Matches!$J:$J,AA1239)="","",IF(I1239="H",INDEX(Matches!$J:$J,AA1239),INDEX(Matches!$K:$K,AA1239)))</f>
        <v/>
      </c>
      <c r="U1239" s="33">
        <f>IF(INDEX(Matches!$K:$K,AA1239)="","",IF(I1239="H",INDEX(Matches!$K:$K,AA1239),INDEX(Matches!$J:$J,AA1239)))</f>
        <v/>
      </c>
      <c r="V1239" s="30">
        <f>IF(T1239="","",T1239-U1239)</f>
        <v/>
      </c>
      <c r="W1239" s="33">
        <f>IF(I1239="H",INDEX(Matches!$T:$T,AA1239),INDEX(Matches!$U:$U,AA1239))</f>
        <v/>
      </c>
      <c r="X1239" s="11">
        <f>INDEX(Matches!$X:$X,AA1239)</f>
        <v/>
      </c>
      <c r="Y1239" s="30">
        <f>IF(O1239="","",O1239-S1239)</f>
        <v/>
      </c>
      <c r="Z1239" s="30">
        <f>IF(W1239="","",W1239-S1239)</f>
        <v/>
      </c>
      <c r="AA1239" s="24">
        <f>MATCH(J1239,Matches!$A:$A,0)</f>
        <v/>
      </c>
      <c r="AB1239" s="33" t="n"/>
      <c r="AC1239" s="33" t="n">
        <v>1.51622733602214</v>
      </c>
      <c r="AD1239" s="24" t="n"/>
      <c r="AE1239" s="24" t="n">
        <v>5</v>
      </c>
      <c r="AF1239" s="33" t="n"/>
      <c r="AG1239" s="33" t="n"/>
    </row>
    <row r="1240">
      <c r="A1240" s="24" t="inlineStr">
        <is>
          <t>Millwall|19</t>
        </is>
      </c>
      <c r="B1240" s="24" t="inlineStr">
        <is>
          <t>E1</t>
        </is>
      </c>
      <c r="C1240" s="24" t="inlineStr">
        <is>
          <t>Championship</t>
        </is>
      </c>
      <c r="D1240" s="24" t="inlineStr">
        <is>
          <t>Millwall</t>
        </is>
      </c>
      <c r="E1240" s="24" t="n">
        <v>19</v>
      </c>
      <c r="F1240" s="24" t="n">
        <v>5</v>
      </c>
      <c r="G1240" s="29" t="n">
        <v>46361.52083333334</v>
      </c>
      <c r="H1240" s="24" t="inlineStr">
        <is>
          <t>Watford</t>
        </is>
      </c>
      <c r="I1240" s="24" t="inlineStr">
        <is>
          <t>A</t>
        </is>
      </c>
      <c r="J1240" s="24" t="inlineStr">
        <is>
          <t>E1-Watford-Millwall</t>
        </is>
      </c>
      <c r="K1240" s="24" t="n">
        <v>16</v>
      </c>
      <c r="L1240" s="11">
        <f>IF(INDEX(Matches!$X:$X,AA1240)=0,"",IF(I1240="H",INDEX(Matches!$H:$H,AA1240),INDEX(Matches!$I:$I,AA1240)))</f>
        <v/>
      </c>
      <c r="M1240" s="11">
        <f>IF(INDEX(Matches!$X:$X,AA1240)=0,"",IF(I1240="H",INDEX(Matches!$I:$I,AA1240),INDEX(Matches!$H:$H,AA1240)))</f>
        <v/>
      </c>
      <c r="N1240" s="11">
        <f>IF(L1240="","",IF(L1240&gt;M1240,"W",IF(L1240=M1240,"D","L")))</f>
        <v/>
      </c>
      <c r="O1240" s="11">
        <f>IF(L1240="","",IF(L1240&gt;M1240,3,IF(L1240=M1240,1,0)))</f>
        <v/>
      </c>
      <c r="P1240" s="31">
        <f>IF(I1240="H",INDEX(Matches!$L:$L,AA1240),INDEX(Matches!$N:$N,AA1240))</f>
        <v/>
      </c>
      <c r="Q1240" s="31">
        <f>INDEX(Matches!$M:$M,AA1240)</f>
        <v/>
      </c>
      <c r="R1240" s="31">
        <f>IF(I1240="H",INDEX(Matches!$N:$N,AA1240),INDEX(Matches!$L:$L,AA1240))</f>
        <v/>
      </c>
      <c r="S1240" s="33">
        <f>IF(I1240="H",INDEX(Matches!$O:$O,AA1240),INDEX(Matches!$P:$P,AA1240))</f>
        <v/>
      </c>
      <c r="T1240" s="33">
        <f>IF(INDEX(Matches!$J:$J,AA1240)="","",IF(I1240="H",INDEX(Matches!$J:$J,AA1240),INDEX(Matches!$K:$K,AA1240)))</f>
        <v/>
      </c>
      <c r="U1240" s="33">
        <f>IF(INDEX(Matches!$K:$K,AA1240)="","",IF(I1240="H",INDEX(Matches!$K:$K,AA1240),INDEX(Matches!$J:$J,AA1240)))</f>
        <v/>
      </c>
      <c r="V1240" s="30">
        <f>IF(T1240="","",T1240-U1240)</f>
        <v/>
      </c>
      <c r="W1240" s="33">
        <f>IF(I1240="H",INDEX(Matches!$T:$T,AA1240),INDEX(Matches!$U:$U,AA1240))</f>
        <v/>
      </c>
      <c r="X1240" s="11">
        <f>INDEX(Matches!$X:$X,AA1240)</f>
        <v/>
      </c>
      <c r="Y1240" s="30">
        <f>IF(O1240="","",O1240-S1240)</f>
        <v/>
      </c>
      <c r="Z1240" s="30">
        <f>IF(W1240="","",W1240-S1240)</f>
        <v/>
      </c>
      <c r="AA1240" s="24">
        <f>MATCH(J1240,Matches!$A:$A,0)</f>
        <v/>
      </c>
      <c r="AB1240" s="33" t="n"/>
      <c r="AC1240" s="33" t="n">
        <v>1.43053253031117</v>
      </c>
      <c r="AD1240" s="24" t="n"/>
      <c r="AE1240" s="24" t="n">
        <v>5</v>
      </c>
      <c r="AF1240" s="33" t="n"/>
      <c r="AG1240" s="33" t="n"/>
    </row>
    <row r="1241">
      <c r="A1241" s="24" t="inlineStr">
        <is>
          <t>Millwall|20</t>
        </is>
      </c>
      <c r="B1241" s="24" t="inlineStr">
        <is>
          <t>E1</t>
        </is>
      </c>
      <c r="C1241" s="24" t="inlineStr">
        <is>
          <t>Championship</t>
        </is>
      </c>
      <c r="D1241" s="24" t="inlineStr">
        <is>
          <t>Millwall</t>
        </is>
      </c>
      <c r="E1241" s="24" t="n">
        <v>20</v>
      </c>
      <c r="F1241" s="24" t="n">
        <v>5</v>
      </c>
      <c r="G1241" s="29" t="n">
        <v>46364.82291666666</v>
      </c>
      <c r="H1241" s="24" t="inlineStr">
        <is>
          <t>Sheffield United</t>
        </is>
      </c>
      <c r="I1241" s="24" t="inlineStr">
        <is>
          <t>H</t>
        </is>
      </c>
      <c r="J1241" s="24" t="inlineStr">
        <is>
          <t>E1-Millwall-Sheffiel</t>
        </is>
      </c>
      <c r="K1241" s="24" t="n">
        <v>8</v>
      </c>
      <c r="L1241" s="11">
        <f>IF(INDEX(Matches!$X:$X,AA1241)=0,"",IF(I1241="H",INDEX(Matches!$H:$H,AA1241),INDEX(Matches!$I:$I,AA1241)))</f>
        <v/>
      </c>
      <c r="M1241" s="11">
        <f>IF(INDEX(Matches!$X:$X,AA1241)=0,"",IF(I1241="H",INDEX(Matches!$I:$I,AA1241),INDEX(Matches!$H:$H,AA1241)))</f>
        <v/>
      </c>
      <c r="N1241" s="11">
        <f>IF(L1241="","",IF(L1241&gt;M1241,"W",IF(L1241=M1241,"D","L")))</f>
        <v/>
      </c>
      <c r="O1241" s="11">
        <f>IF(L1241="","",IF(L1241&gt;M1241,3,IF(L1241=M1241,1,0)))</f>
        <v/>
      </c>
      <c r="P1241" s="31">
        <f>IF(I1241="H",INDEX(Matches!$L:$L,AA1241),INDEX(Matches!$N:$N,AA1241))</f>
        <v/>
      </c>
      <c r="Q1241" s="31">
        <f>INDEX(Matches!$M:$M,AA1241)</f>
        <v/>
      </c>
      <c r="R1241" s="31">
        <f>IF(I1241="H",INDEX(Matches!$N:$N,AA1241),INDEX(Matches!$L:$L,AA1241))</f>
        <v/>
      </c>
      <c r="S1241" s="33">
        <f>IF(I1241="H",INDEX(Matches!$O:$O,AA1241),INDEX(Matches!$P:$P,AA1241))</f>
        <v/>
      </c>
      <c r="T1241" s="33">
        <f>IF(INDEX(Matches!$J:$J,AA1241)="","",IF(I1241="H",INDEX(Matches!$J:$J,AA1241),INDEX(Matches!$K:$K,AA1241)))</f>
        <v/>
      </c>
      <c r="U1241" s="33">
        <f>IF(INDEX(Matches!$K:$K,AA1241)="","",IF(I1241="H",INDEX(Matches!$K:$K,AA1241),INDEX(Matches!$J:$J,AA1241)))</f>
        <v/>
      </c>
      <c r="V1241" s="30">
        <f>IF(T1241="","",T1241-U1241)</f>
        <v/>
      </c>
      <c r="W1241" s="33">
        <f>IF(I1241="H",INDEX(Matches!$T:$T,AA1241),INDEX(Matches!$U:$U,AA1241))</f>
        <v/>
      </c>
      <c r="X1241" s="11">
        <f>INDEX(Matches!$X:$X,AA1241)</f>
        <v/>
      </c>
      <c r="Y1241" s="30">
        <f>IF(O1241="","",O1241-S1241)</f>
        <v/>
      </c>
      <c r="Z1241" s="30">
        <f>IF(W1241="","",W1241-S1241)</f>
        <v/>
      </c>
      <c r="AA1241" s="24">
        <f>MATCH(J1241,Matches!$A:$A,0)</f>
        <v/>
      </c>
      <c r="AB1241" s="33" t="n"/>
      <c r="AC1241" s="33" t="n">
        <v>1.61061306960437</v>
      </c>
      <c r="AD1241" s="24" t="n"/>
      <c r="AE1241" s="24" t="n">
        <v>5</v>
      </c>
      <c r="AF1241" s="33" t="n"/>
      <c r="AG1241" s="33" t="n"/>
    </row>
    <row r="1242">
      <c r="A1242" s="24" t="inlineStr">
        <is>
          <t>Millwall|21</t>
        </is>
      </c>
      <c r="B1242" s="24" t="inlineStr">
        <is>
          <t>E1</t>
        </is>
      </c>
      <c r="C1242" s="24" t="inlineStr">
        <is>
          <t>Championship</t>
        </is>
      </c>
      <c r="D1242" s="24" t="inlineStr">
        <is>
          <t>Millwall</t>
        </is>
      </c>
      <c r="E1242" s="24" t="n">
        <v>21</v>
      </c>
      <c r="F1242" s="24" t="n">
        <v>6</v>
      </c>
      <c r="G1242" s="29" t="n">
        <v>46368.625</v>
      </c>
      <c r="H1242" s="24" t="inlineStr">
        <is>
          <t>Wolves</t>
        </is>
      </c>
      <c r="I1242" s="24" t="inlineStr">
        <is>
          <t>A</t>
        </is>
      </c>
      <c r="J1242" s="24" t="inlineStr">
        <is>
          <t>E1-Wolves-Millwall</t>
        </is>
      </c>
      <c r="K1242" s="24" t="n">
        <v>2</v>
      </c>
      <c r="L1242" s="11">
        <f>IF(INDEX(Matches!$X:$X,AA1242)=0,"",IF(I1242="H",INDEX(Matches!$H:$H,AA1242),INDEX(Matches!$I:$I,AA1242)))</f>
        <v/>
      </c>
      <c r="M1242" s="11">
        <f>IF(INDEX(Matches!$X:$X,AA1242)=0,"",IF(I1242="H",INDEX(Matches!$I:$I,AA1242),INDEX(Matches!$H:$H,AA1242)))</f>
        <v/>
      </c>
      <c r="N1242" s="11">
        <f>IF(L1242="","",IF(L1242&gt;M1242,"W",IF(L1242=M1242,"D","L")))</f>
        <v/>
      </c>
      <c r="O1242" s="11">
        <f>IF(L1242="","",IF(L1242&gt;M1242,3,IF(L1242=M1242,1,0)))</f>
        <v/>
      </c>
      <c r="P1242" s="31">
        <f>IF(I1242="H",INDEX(Matches!$L:$L,AA1242),INDEX(Matches!$N:$N,AA1242))</f>
        <v/>
      </c>
      <c r="Q1242" s="31">
        <f>INDEX(Matches!$M:$M,AA1242)</f>
        <v/>
      </c>
      <c r="R1242" s="31">
        <f>IF(I1242="H",INDEX(Matches!$N:$N,AA1242),INDEX(Matches!$L:$L,AA1242))</f>
        <v/>
      </c>
      <c r="S1242" s="33">
        <f>IF(I1242="H",INDEX(Matches!$O:$O,AA1242),INDEX(Matches!$P:$P,AA1242))</f>
        <v/>
      </c>
      <c r="T1242" s="33">
        <f>IF(INDEX(Matches!$J:$J,AA1242)="","",IF(I1242="H",INDEX(Matches!$J:$J,AA1242),INDEX(Matches!$K:$K,AA1242)))</f>
        <v/>
      </c>
      <c r="U1242" s="33">
        <f>IF(INDEX(Matches!$K:$K,AA1242)="","",IF(I1242="H",INDEX(Matches!$K:$K,AA1242),INDEX(Matches!$J:$J,AA1242)))</f>
        <v/>
      </c>
      <c r="V1242" s="30">
        <f>IF(T1242="","",T1242-U1242)</f>
        <v/>
      </c>
      <c r="W1242" s="33">
        <f>IF(I1242="H",INDEX(Matches!$T:$T,AA1242),INDEX(Matches!$U:$U,AA1242))</f>
        <v/>
      </c>
      <c r="X1242" s="11">
        <f>INDEX(Matches!$X:$X,AA1242)</f>
        <v/>
      </c>
      <c r="Y1242" s="30">
        <f>IF(O1242="","",O1242-S1242)</f>
        <v/>
      </c>
      <c r="Z1242" s="30">
        <f>IF(W1242="","",W1242-S1242)</f>
        <v/>
      </c>
      <c r="AA1242" s="24">
        <f>MATCH(J1242,Matches!$A:$A,0)</f>
        <v/>
      </c>
      <c r="AB1242" s="33" t="n"/>
      <c r="AC1242" s="33" t="n">
        <v>0.9819040866011246</v>
      </c>
      <c r="AD1242" s="24" t="n"/>
      <c r="AE1242" s="24" t="n">
        <v>6</v>
      </c>
      <c r="AF1242" s="33" t="n"/>
      <c r="AG1242" s="33" t="n"/>
    </row>
    <row r="1243">
      <c r="A1243" s="24" t="inlineStr">
        <is>
          <t>Millwall|22</t>
        </is>
      </c>
      <c r="B1243" s="24" t="inlineStr">
        <is>
          <t>E1</t>
        </is>
      </c>
      <c r="C1243" s="24" t="inlineStr">
        <is>
          <t>Championship</t>
        </is>
      </c>
      <c r="D1243" s="24" t="inlineStr">
        <is>
          <t>Millwall</t>
        </is>
      </c>
      <c r="E1243" s="24" t="n">
        <v>22</v>
      </c>
      <c r="F1243" s="24" t="n">
        <v>6</v>
      </c>
      <c r="G1243" s="29" t="n">
        <v>46375.52083333334</v>
      </c>
      <c r="H1243" s="24" t="inlineStr">
        <is>
          <t>Charlton</t>
        </is>
      </c>
      <c r="I1243" s="24" t="inlineStr">
        <is>
          <t>H</t>
        </is>
      </c>
      <c r="J1243" s="24" t="inlineStr">
        <is>
          <t>E1-Millwall-Charlton</t>
        </is>
      </c>
      <c r="K1243" s="24" t="n">
        <v>23</v>
      </c>
      <c r="L1243" s="11">
        <f>IF(INDEX(Matches!$X:$X,AA1243)=0,"",IF(I1243="H",INDEX(Matches!$H:$H,AA1243),INDEX(Matches!$I:$I,AA1243)))</f>
        <v/>
      </c>
      <c r="M1243" s="11">
        <f>IF(INDEX(Matches!$X:$X,AA1243)=0,"",IF(I1243="H",INDEX(Matches!$I:$I,AA1243),INDEX(Matches!$H:$H,AA1243)))</f>
        <v/>
      </c>
      <c r="N1243" s="11">
        <f>IF(L1243="","",IF(L1243&gt;M1243,"W",IF(L1243=M1243,"D","L")))</f>
        <v/>
      </c>
      <c r="O1243" s="11">
        <f>IF(L1243="","",IF(L1243&gt;M1243,3,IF(L1243=M1243,1,0)))</f>
        <v/>
      </c>
      <c r="P1243" s="31">
        <f>IF(I1243="H",INDEX(Matches!$L:$L,AA1243),INDEX(Matches!$N:$N,AA1243))</f>
        <v/>
      </c>
      <c r="Q1243" s="31">
        <f>INDEX(Matches!$M:$M,AA1243)</f>
        <v/>
      </c>
      <c r="R1243" s="31">
        <f>IF(I1243="H",INDEX(Matches!$N:$N,AA1243),INDEX(Matches!$L:$L,AA1243))</f>
        <v/>
      </c>
      <c r="S1243" s="33">
        <f>IF(I1243="H",INDEX(Matches!$O:$O,AA1243),INDEX(Matches!$P:$P,AA1243))</f>
        <v/>
      </c>
      <c r="T1243" s="33">
        <f>IF(INDEX(Matches!$J:$J,AA1243)="","",IF(I1243="H",INDEX(Matches!$J:$J,AA1243),INDEX(Matches!$K:$K,AA1243)))</f>
        <v/>
      </c>
      <c r="U1243" s="33">
        <f>IF(INDEX(Matches!$K:$K,AA1243)="","",IF(I1243="H",INDEX(Matches!$K:$K,AA1243),INDEX(Matches!$J:$J,AA1243)))</f>
        <v/>
      </c>
      <c r="V1243" s="30">
        <f>IF(T1243="","",T1243-U1243)</f>
        <v/>
      </c>
      <c r="W1243" s="33">
        <f>IF(I1243="H",INDEX(Matches!$T:$T,AA1243),INDEX(Matches!$U:$U,AA1243))</f>
        <v/>
      </c>
      <c r="X1243" s="11">
        <f>INDEX(Matches!$X:$X,AA1243)</f>
        <v/>
      </c>
      <c r="Y1243" s="30">
        <f>IF(O1243="","",O1243-S1243)</f>
        <v/>
      </c>
      <c r="Z1243" s="30">
        <f>IF(W1243="","",W1243-S1243)</f>
        <v/>
      </c>
      <c r="AA1243" s="24">
        <f>MATCH(J1243,Matches!$A:$A,0)</f>
        <v/>
      </c>
      <c r="AB1243" s="33" t="n"/>
      <c r="AC1243" s="33" t="n">
        <v>1.912282431777216</v>
      </c>
      <c r="AD1243" s="24" t="n"/>
      <c r="AE1243" s="24" t="n">
        <v>6</v>
      </c>
      <c r="AF1243" s="33" t="n"/>
      <c r="AG1243" s="33" t="n"/>
    </row>
    <row r="1244">
      <c r="A1244" s="24" t="inlineStr">
        <is>
          <t>Millwall|23</t>
        </is>
      </c>
      <c r="B1244" s="24" t="inlineStr">
        <is>
          <t>E1</t>
        </is>
      </c>
      <c r="C1244" s="24" t="inlineStr">
        <is>
          <t>Championship</t>
        </is>
      </c>
      <c r="D1244" s="24" t="inlineStr">
        <is>
          <t>Millwall</t>
        </is>
      </c>
      <c r="E1244" s="24" t="n">
        <v>23</v>
      </c>
      <c r="F1244" s="24" t="n">
        <v>6</v>
      </c>
      <c r="G1244" s="29" t="n">
        <v>46382.625</v>
      </c>
      <c r="H1244" s="24" t="inlineStr">
        <is>
          <t>Cardiff</t>
        </is>
      </c>
      <c r="I1244" s="24" t="inlineStr">
        <is>
          <t>A</t>
        </is>
      </c>
      <c r="J1244" s="24" t="inlineStr">
        <is>
          <t>E1-Cardiff-Millwall</t>
        </is>
      </c>
      <c r="K1244" s="24" t="n">
        <v>21</v>
      </c>
      <c r="L1244" s="11">
        <f>IF(INDEX(Matches!$X:$X,AA1244)=0,"",IF(I1244="H",INDEX(Matches!$H:$H,AA1244),INDEX(Matches!$I:$I,AA1244)))</f>
        <v/>
      </c>
      <c r="M1244" s="11">
        <f>IF(INDEX(Matches!$X:$X,AA1244)=0,"",IF(I1244="H",INDEX(Matches!$I:$I,AA1244),INDEX(Matches!$H:$H,AA1244)))</f>
        <v/>
      </c>
      <c r="N1244" s="11">
        <f>IF(L1244="","",IF(L1244&gt;M1244,"W",IF(L1244=M1244,"D","L")))</f>
        <v/>
      </c>
      <c r="O1244" s="11">
        <f>IF(L1244="","",IF(L1244&gt;M1244,3,IF(L1244=M1244,1,0)))</f>
        <v/>
      </c>
      <c r="P1244" s="31">
        <f>IF(I1244="H",INDEX(Matches!$L:$L,AA1244),INDEX(Matches!$N:$N,AA1244))</f>
        <v/>
      </c>
      <c r="Q1244" s="31">
        <f>INDEX(Matches!$M:$M,AA1244)</f>
        <v/>
      </c>
      <c r="R1244" s="31">
        <f>IF(I1244="H",INDEX(Matches!$N:$N,AA1244),INDEX(Matches!$L:$L,AA1244))</f>
        <v/>
      </c>
      <c r="S1244" s="33">
        <f>IF(I1244="H",INDEX(Matches!$O:$O,AA1244),INDEX(Matches!$P:$P,AA1244))</f>
        <v/>
      </c>
      <c r="T1244" s="33">
        <f>IF(INDEX(Matches!$J:$J,AA1244)="","",IF(I1244="H",INDEX(Matches!$J:$J,AA1244),INDEX(Matches!$K:$K,AA1244)))</f>
        <v/>
      </c>
      <c r="U1244" s="33">
        <f>IF(INDEX(Matches!$K:$K,AA1244)="","",IF(I1244="H",INDEX(Matches!$K:$K,AA1244),INDEX(Matches!$J:$J,AA1244)))</f>
        <v/>
      </c>
      <c r="V1244" s="30">
        <f>IF(T1244="","",T1244-U1244)</f>
        <v/>
      </c>
      <c r="W1244" s="33">
        <f>IF(I1244="H",INDEX(Matches!$T:$T,AA1244),INDEX(Matches!$U:$U,AA1244))</f>
        <v/>
      </c>
      <c r="X1244" s="11">
        <f>INDEX(Matches!$X:$X,AA1244)</f>
        <v/>
      </c>
      <c r="Y1244" s="30">
        <f>IF(O1244="","",O1244-S1244)</f>
        <v/>
      </c>
      <c r="Z1244" s="30">
        <f>IF(W1244="","",W1244-S1244)</f>
        <v/>
      </c>
      <c r="AA1244" s="24">
        <f>MATCH(J1244,Matches!$A:$A,0)</f>
        <v/>
      </c>
      <c r="AB1244" s="33" t="n"/>
      <c r="AC1244" s="33" t="n">
        <v>1.451822339771067</v>
      </c>
      <c r="AD1244" s="24" t="n"/>
      <c r="AE1244" s="24" t="n">
        <v>6</v>
      </c>
      <c r="AF1244" s="33" t="n"/>
      <c r="AG1244" s="33" t="n"/>
    </row>
    <row r="1245">
      <c r="A1245" s="24" t="inlineStr">
        <is>
          <t>Millwall|24</t>
        </is>
      </c>
      <c r="B1245" s="24" t="inlineStr">
        <is>
          <t>E1</t>
        </is>
      </c>
      <c r="C1245" s="24" t="inlineStr">
        <is>
          <t>Championship</t>
        </is>
      </c>
      <c r="D1245" s="24" t="inlineStr">
        <is>
          <t>Millwall</t>
        </is>
      </c>
      <c r="E1245" s="24" t="n">
        <v>24</v>
      </c>
      <c r="F1245" s="24" t="n">
        <v>6</v>
      </c>
      <c r="G1245" s="29" t="n">
        <v>46385.82291666666</v>
      </c>
      <c r="H1245" s="24" t="inlineStr">
        <is>
          <t>Portsmouth</t>
        </is>
      </c>
      <c r="I1245" s="24" t="inlineStr">
        <is>
          <t>H</t>
        </is>
      </c>
      <c r="J1245" s="24" t="inlineStr">
        <is>
          <t>E1-Millwall-Portsmou</t>
        </is>
      </c>
      <c r="K1245" s="24" t="n">
        <v>18</v>
      </c>
      <c r="L1245" s="11">
        <f>IF(INDEX(Matches!$X:$X,AA1245)=0,"",IF(I1245="H",INDEX(Matches!$H:$H,AA1245),INDEX(Matches!$I:$I,AA1245)))</f>
        <v/>
      </c>
      <c r="M1245" s="11">
        <f>IF(INDEX(Matches!$X:$X,AA1245)=0,"",IF(I1245="H",INDEX(Matches!$I:$I,AA1245),INDEX(Matches!$H:$H,AA1245)))</f>
        <v/>
      </c>
      <c r="N1245" s="11">
        <f>IF(L1245="","",IF(L1245&gt;M1245,"W",IF(L1245=M1245,"D","L")))</f>
        <v/>
      </c>
      <c r="O1245" s="11">
        <f>IF(L1245="","",IF(L1245&gt;M1245,3,IF(L1245=M1245,1,0)))</f>
        <v/>
      </c>
      <c r="P1245" s="31">
        <f>IF(I1245="H",INDEX(Matches!$L:$L,AA1245),INDEX(Matches!$N:$N,AA1245))</f>
        <v/>
      </c>
      <c r="Q1245" s="31">
        <f>INDEX(Matches!$M:$M,AA1245)</f>
        <v/>
      </c>
      <c r="R1245" s="31">
        <f>IF(I1245="H",INDEX(Matches!$N:$N,AA1245),INDEX(Matches!$L:$L,AA1245))</f>
        <v/>
      </c>
      <c r="S1245" s="33">
        <f>IF(I1245="H",INDEX(Matches!$O:$O,AA1245),INDEX(Matches!$P:$P,AA1245))</f>
        <v/>
      </c>
      <c r="T1245" s="33">
        <f>IF(INDEX(Matches!$J:$J,AA1245)="","",IF(I1245="H",INDEX(Matches!$J:$J,AA1245),INDEX(Matches!$K:$K,AA1245)))</f>
        <v/>
      </c>
      <c r="U1245" s="33">
        <f>IF(INDEX(Matches!$K:$K,AA1245)="","",IF(I1245="H",INDEX(Matches!$K:$K,AA1245),INDEX(Matches!$J:$J,AA1245)))</f>
        <v/>
      </c>
      <c r="V1245" s="30">
        <f>IF(T1245="","",T1245-U1245)</f>
        <v/>
      </c>
      <c r="W1245" s="33">
        <f>IF(I1245="H",INDEX(Matches!$T:$T,AA1245),INDEX(Matches!$U:$U,AA1245))</f>
        <v/>
      </c>
      <c r="X1245" s="11">
        <f>INDEX(Matches!$X:$X,AA1245)</f>
        <v/>
      </c>
      <c r="Y1245" s="30">
        <f>IF(O1245="","",O1245-S1245)</f>
        <v/>
      </c>
      <c r="Z1245" s="30">
        <f>IF(W1245="","",W1245-S1245)</f>
        <v/>
      </c>
      <c r="AA1245" s="24">
        <f>MATCH(J1245,Matches!$A:$A,0)</f>
        <v/>
      </c>
      <c r="AB1245" s="33" t="n"/>
      <c r="AC1245" s="33" t="n">
        <v>1.722370743408688</v>
      </c>
      <c r="AD1245" s="24" t="n"/>
      <c r="AE1245" s="24" t="n">
        <v>6</v>
      </c>
      <c r="AF1245" s="33" t="n"/>
      <c r="AG1245" s="33" t="n"/>
    </row>
    <row r="1246">
      <c r="A1246" s="24" t="inlineStr">
        <is>
          <t>Millwall|25</t>
        </is>
      </c>
      <c r="B1246" s="24" t="inlineStr">
        <is>
          <t>E1</t>
        </is>
      </c>
      <c r="C1246" s="24" t="inlineStr">
        <is>
          <t>Championship</t>
        </is>
      </c>
      <c r="D1246" s="24" t="inlineStr">
        <is>
          <t>Millwall</t>
        </is>
      </c>
      <c r="E1246" s="24" t="n">
        <v>25</v>
      </c>
      <c r="F1246" s="24" t="n">
        <v>7</v>
      </c>
      <c r="G1246" s="29" t="n">
        <v>46388.52083333334</v>
      </c>
      <c r="H1246" s="24" t="inlineStr">
        <is>
          <t>Wolves</t>
        </is>
      </c>
      <c r="I1246" s="24" t="inlineStr">
        <is>
          <t>H</t>
        </is>
      </c>
      <c r="J1246" s="24" t="inlineStr">
        <is>
          <t>E1-Millwall-Wolves</t>
        </is>
      </c>
      <c r="K1246" s="24" t="n">
        <v>2</v>
      </c>
      <c r="L1246" s="11">
        <f>IF(INDEX(Matches!$X:$X,AA1246)=0,"",IF(I1246="H",INDEX(Matches!$H:$H,AA1246),INDEX(Matches!$I:$I,AA1246)))</f>
        <v/>
      </c>
      <c r="M1246" s="11">
        <f>IF(INDEX(Matches!$X:$X,AA1246)=0,"",IF(I1246="H",INDEX(Matches!$I:$I,AA1246),INDEX(Matches!$H:$H,AA1246)))</f>
        <v/>
      </c>
      <c r="N1246" s="11">
        <f>IF(L1246="","",IF(L1246&gt;M1246,"W",IF(L1246=M1246,"D","L")))</f>
        <v/>
      </c>
      <c r="O1246" s="11">
        <f>IF(L1246="","",IF(L1246&gt;M1246,3,IF(L1246=M1246,1,0)))</f>
        <v/>
      </c>
      <c r="P1246" s="31">
        <f>IF(I1246="H",INDEX(Matches!$L:$L,AA1246),INDEX(Matches!$N:$N,AA1246))</f>
        <v/>
      </c>
      <c r="Q1246" s="31">
        <f>INDEX(Matches!$M:$M,AA1246)</f>
        <v/>
      </c>
      <c r="R1246" s="31">
        <f>IF(I1246="H",INDEX(Matches!$N:$N,AA1246),INDEX(Matches!$L:$L,AA1246))</f>
        <v/>
      </c>
      <c r="S1246" s="33">
        <f>IF(I1246="H",INDEX(Matches!$O:$O,AA1246),INDEX(Matches!$P:$P,AA1246))</f>
        <v/>
      </c>
      <c r="T1246" s="33">
        <f>IF(INDEX(Matches!$J:$J,AA1246)="","",IF(I1246="H",INDEX(Matches!$J:$J,AA1246),INDEX(Matches!$K:$K,AA1246)))</f>
        <v/>
      </c>
      <c r="U1246" s="33">
        <f>IF(INDEX(Matches!$K:$K,AA1246)="","",IF(I1246="H",INDEX(Matches!$K:$K,AA1246),INDEX(Matches!$J:$J,AA1246)))</f>
        <v/>
      </c>
      <c r="V1246" s="30">
        <f>IF(T1246="","",T1246-U1246)</f>
        <v/>
      </c>
      <c r="W1246" s="33">
        <f>IF(I1246="H",INDEX(Matches!$T:$T,AA1246),INDEX(Matches!$U:$U,AA1246))</f>
        <v/>
      </c>
      <c r="X1246" s="11">
        <f>INDEX(Matches!$X:$X,AA1246)</f>
        <v/>
      </c>
      <c r="Y1246" s="30">
        <f>IF(O1246="","",O1246-S1246)</f>
        <v/>
      </c>
      <c r="Z1246" s="30">
        <f>IF(W1246="","",W1246-S1246)</f>
        <v/>
      </c>
      <c r="AA1246" s="24">
        <f>MATCH(J1246,Matches!$A:$A,0)</f>
        <v/>
      </c>
      <c r="AB1246" s="33" t="n"/>
      <c r="AC1246" s="33" t="n">
        <v>1.321496286322175</v>
      </c>
      <c r="AD1246" s="24" t="n"/>
      <c r="AE1246" s="24" t="n">
        <v>7</v>
      </c>
      <c r="AF1246" s="33" t="n"/>
      <c r="AG1246" s="33" t="n"/>
    </row>
    <row r="1247">
      <c r="A1247" s="24" t="inlineStr">
        <is>
          <t>Millwall|26</t>
        </is>
      </c>
      <c r="B1247" s="24" t="inlineStr">
        <is>
          <t>E1</t>
        </is>
      </c>
      <c r="C1247" s="24" t="inlineStr">
        <is>
          <t>Championship</t>
        </is>
      </c>
      <c r="D1247" s="24" t="inlineStr">
        <is>
          <t>Millwall</t>
        </is>
      </c>
      <c r="E1247" s="24" t="n">
        <v>26</v>
      </c>
      <c r="F1247" s="24" t="n">
        <v>7</v>
      </c>
      <c r="G1247" s="29" t="n">
        <v>46403.625</v>
      </c>
      <c r="H1247" s="24" t="inlineStr">
        <is>
          <t>Lincoln</t>
        </is>
      </c>
      <c r="I1247" s="24" t="inlineStr">
        <is>
          <t>A</t>
        </is>
      </c>
      <c r="J1247" s="24" t="inlineStr">
        <is>
          <t>E1-Lincoln-Millwall</t>
        </is>
      </c>
      <c r="K1247" s="24" t="n">
        <v>24</v>
      </c>
      <c r="L1247" s="11">
        <f>IF(INDEX(Matches!$X:$X,AA1247)=0,"",IF(I1247="H",INDEX(Matches!$H:$H,AA1247),INDEX(Matches!$I:$I,AA1247)))</f>
        <v/>
      </c>
      <c r="M1247" s="11">
        <f>IF(INDEX(Matches!$X:$X,AA1247)=0,"",IF(I1247="H",INDEX(Matches!$I:$I,AA1247),INDEX(Matches!$H:$H,AA1247)))</f>
        <v/>
      </c>
      <c r="N1247" s="11">
        <f>IF(L1247="","",IF(L1247&gt;M1247,"W",IF(L1247=M1247,"D","L")))</f>
        <v/>
      </c>
      <c r="O1247" s="11">
        <f>IF(L1247="","",IF(L1247&gt;M1247,3,IF(L1247=M1247,1,0)))</f>
        <v/>
      </c>
      <c r="P1247" s="31">
        <f>IF(I1247="H",INDEX(Matches!$L:$L,AA1247),INDEX(Matches!$N:$N,AA1247))</f>
        <v/>
      </c>
      <c r="Q1247" s="31">
        <f>INDEX(Matches!$M:$M,AA1247)</f>
        <v/>
      </c>
      <c r="R1247" s="31">
        <f>IF(I1247="H",INDEX(Matches!$N:$N,AA1247),INDEX(Matches!$L:$L,AA1247))</f>
        <v/>
      </c>
      <c r="S1247" s="33">
        <f>IF(I1247="H",INDEX(Matches!$O:$O,AA1247),INDEX(Matches!$P:$P,AA1247))</f>
        <v/>
      </c>
      <c r="T1247" s="33">
        <f>IF(INDEX(Matches!$J:$J,AA1247)="","",IF(I1247="H",INDEX(Matches!$J:$J,AA1247),INDEX(Matches!$K:$K,AA1247)))</f>
        <v/>
      </c>
      <c r="U1247" s="33">
        <f>IF(INDEX(Matches!$K:$K,AA1247)="","",IF(I1247="H",INDEX(Matches!$K:$K,AA1247),INDEX(Matches!$J:$J,AA1247)))</f>
        <v/>
      </c>
      <c r="V1247" s="30">
        <f>IF(T1247="","",T1247-U1247)</f>
        <v/>
      </c>
      <c r="W1247" s="33">
        <f>IF(I1247="H",INDEX(Matches!$T:$T,AA1247),INDEX(Matches!$U:$U,AA1247))</f>
        <v/>
      </c>
      <c r="X1247" s="11">
        <f>INDEX(Matches!$X:$X,AA1247)</f>
        <v/>
      </c>
      <c r="Y1247" s="30">
        <f>IF(O1247="","",O1247-S1247)</f>
        <v/>
      </c>
      <c r="Z1247" s="30">
        <f>IF(W1247="","",W1247-S1247)</f>
        <v/>
      </c>
      <c r="AA1247" s="24">
        <f>MATCH(J1247,Matches!$A:$A,0)</f>
        <v/>
      </c>
      <c r="AB1247" s="33" t="n"/>
      <c r="AC1247" s="33" t="n">
        <v>1.593013734487255</v>
      </c>
      <c r="AD1247" s="24" t="n"/>
      <c r="AE1247" s="24" t="n">
        <v>7</v>
      </c>
      <c r="AF1247" s="33" t="n"/>
      <c r="AG1247" s="33" t="n"/>
    </row>
    <row r="1248">
      <c r="A1248" s="24" t="inlineStr">
        <is>
          <t>Millwall|27</t>
        </is>
      </c>
      <c r="B1248" s="24" t="inlineStr">
        <is>
          <t>E1</t>
        </is>
      </c>
      <c r="C1248" s="24" t="inlineStr">
        <is>
          <t>Championship</t>
        </is>
      </c>
      <c r="D1248" s="24" t="inlineStr">
        <is>
          <t>Millwall</t>
        </is>
      </c>
      <c r="E1248" s="24" t="n">
        <v>27</v>
      </c>
      <c r="F1248" s="24" t="n">
        <v>7</v>
      </c>
      <c r="G1248" s="29" t="n">
        <v>46410.625</v>
      </c>
      <c r="H1248" s="24" t="inlineStr">
        <is>
          <t>Derby</t>
        </is>
      </c>
      <c r="I1248" s="24" t="inlineStr">
        <is>
          <t>A</t>
        </is>
      </c>
      <c r="J1248" s="24" t="inlineStr">
        <is>
          <t>E1-Derby-Millwall</t>
        </is>
      </c>
      <c r="K1248" s="24" t="n">
        <v>12</v>
      </c>
      <c r="L1248" s="11">
        <f>IF(INDEX(Matches!$X:$X,AA1248)=0,"",IF(I1248="H",INDEX(Matches!$H:$H,AA1248),INDEX(Matches!$I:$I,AA1248)))</f>
        <v/>
      </c>
      <c r="M1248" s="11">
        <f>IF(INDEX(Matches!$X:$X,AA1248)=0,"",IF(I1248="H",INDEX(Matches!$I:$I,AA1248),INDEX(Matches!$H:$H,AA1248)))</f>
        <v/>
      </c>
      <c r="N1248" s="11">
        <f>IF(L1248="","",IF(L1248&gt;M1248,"W",IF(L1248=M1248,"D","L")))</f>
        <v/>
      </c>
      <c r="O1248" s="11">
        <f>IF(L1248="","",IF(L1248&gt;M1248,3,IF(L1248=M1248,1,0)))</f>
        <v/>
      </c>
      <c r="P1248" s="31">
        <f>IF(I1248="H",INDEX(Matches!$L:$L,AA1248),INDEX(Matches!$N:$N,AA1248))</f>
        <v/>
      </c>
      <c r="Q1248" s="31">
        <f>INDEX(Matches!$M:$M,AA1248)</f>
        <v/>
      </c>
      <c r="R1248" s="31">
        <f>IF(I1248="H",INDEX(Matches!$N:$N,AA1248),INDEX(Matches!$L:$L,AA1248))</f>
        <v/>
      </c>
      <c r="S1248" s="33">
        <f>IF(I1248="H",INDEX(Matches!$O:$O,AA1248),INDEX(Matches!$P:$P,AA1248))</f>
        <v/>
      </c>
      <c r="T1248" s="33">
        <f>IF(INDEX(Matches!$J:$J,AA1248)="","",IF(I1248="H",INDEX(Matches!$J:$J,AA1248),INDEX(Matches!$K:$K,AA1248)))</f>
        <v/>
      </c>
      <c r="U1248" s="33">
        <f>IF(INDEX(Matches!$K:$K,AA1248)="","",IF(I1248="H",INDEX(Matches!$K:$K,AA1248),INDEX(Matches!$J:$J,AA1248)))</f>
        <v/>
      </c>
      <c r="V1248" s="30">
        <f>IF(T1248="","",T1248-U1248)</f>
        <v/>
      </c>
      <c r="W1248" s="33">
        <f>IF(I1248="H",INDEX(Matches!$T:$T,AA1248),INDEX(Matches!$U:$U,AA1248))</f>
        <v/>
      </c>
      <c r="X1248" s="11">
        <f>INDEX(Matches!$X:$X,AA1248)</f>
        <v/>
      </c>
      <c r="Y1248" s="30">
        <f>IF(O1248="","",O1248-S1248)</f>
        <v/>
      </c>
      <c r="Z1248" s="30">
        <f>IF(W1248="","",W1248-S1248)</f>
        <v/>
      </c>
      <c r="AA1248" s="24">
        <f>MATCH(J1248,Matches!$A:$A,0)</f>
        <v/>
      </c>
      <c r="AB1248" s="33" t="n"/>
      <c r="AC1248" s="33" t="n">
        <v>1.341473965704445</v>
      </c>
      <c r="AD1248" s="24" t="n"/>
      <c r="AE1248" s="24" t="n">
        <v>7</v>
      </c>
      <c r="AF1248" s="33" t="n"/>
      <c r="AG1248" s="33" t="n"/>
    </row>
    <row r="1249">
      <c r="A1249" s="24" t="inlineStr">
        <is>
          <t>Millwall|28</t>
        </is>
      </c>
      <c r="B1249" s="24" t="inlineStr">
        <is>
          <t>E1</t>
        </is>
      </c>
      <c r="C1249" s="24" t="inlineStr">
        <is>
          <t>Championship</t>
        </is>
      </c>
      <c r="D1249" s="24" t="inlineStr">
        <is>
          <t>Millwall</t>
        </is>
      </c>
      <c r="E1249" s="24" t="n">
        <v>28</v>
      </c>
      <c r="F1249" s="24" t="n">
        <v>7</v>
      </c>
      <c r="G1249" s="29" t="n">
        <v>46413.82291666666</v>
      </c>
      <c r="H1249" s="24" t="inlineStr">
        <is>
          <t>Birmingham</t>
        </is>
      </c>
      <c r="I1249" s="24" t="inlineStr">
        <is>
          <t>H</t>
        </is>
      </c>
      <c r="J1249" s="24" t="inlineStr">
        <is>
          <t>E1-Millwall-Birmingh</t>
        </is>
      </c>
      <c r="K1249" s="24" t="n">
        <v>6</v>
      </c>
      <c r="L1249" s="11">
        <f>IF(INDEX(Matches!$X:$X,AA1249)=0,"",IF(I1249="H",INDEX(Matches!$H:$H,AA1249),INDEX(Matches!$I:$I,AA1249)))</f>
        <v/>
      </c>
      <c r="M1249" s="11">
        <f>IF(INDEX(Matches!$X:$X,AA1249)=0,"",IF(I1249="H",INDEX(Matches!$I:$I,AA1249),INDEX(Matches!$H:$H,AA1249)))</f>
        <v/>
      </c>
      <c r="N1249" s="11">
        <f>IF(L1249="","",IF(L1249&gt;M1249,"W",IF(L1249=M1249,"D","L")))</f>
        <v/>
      </c>
      <c r="O1249" s="11">
        <f>IF(L1249="","",IF(L1249&gt;M1249,3,IF(L1249=M1249,1,0)))</f>
        <v/>
      </c>
      <c r="P1249" s="31">
        <f>IF(I1249="H",INDEX(Matches!$L:$L,AA1249),INDEX(Matches!$N:$N,AA1249))</f>
        <v/>
      </c>
      <c r="Q1249" s="31">
        <f>INDEX(Matches!$M:$M,AA1249)</f>
        <v/>
      </c>
      <c r="R1249" s="31">
        <f>IF(I1249="H",INDEX(Matches!$N:$N,AA1249),INDEX(Matches!$L:$L,AA1249))</f>
        <v/>
      </c>
      <c r="S1249" s="33">
        <f>IF(I1249="H",INDEX(Matches!$O:$O,AA1249),INDEX(Matches!$P:$P,AA1249))</f>
        <v/>
      </c>
      <c r="T1249" s="33">
        <f>IF(INDEX(Matches!$J:$J,AA1249)="","",IF(I1249="H",INDEX(Matches!$J:$J,AA1249),INDEX(Matches!$K:$K,AA1249)))</f>
        <v/>
      </c>
      <c r="U1249" s="33">
        <f>IF(INDEX(Matches!$K:$K,AA1249)="","",IF(I1249="H",INDEX(Matches!$K:$K,AA1249),INDEX(Matches!$J:$J,AA1249)))</f>
        <v/>
      </c>
      <c r="V1249" s="30">
        <f>IF(T1249="","",T1249-U1249)</f>
        <v/>
      </c>
      <c r="W1249" s="33">
        <f>IF(I1249="H",INDEX(Matches!$T:$T,AA1249),INDEX(Matches!$U:$U,AA1249))</f>
        <v/>
      </c>
      <c r="X1249" s="11">
        <f>INDEX(Matches!$X:$X,AA1249)</f>
        <v/>
      </c>
      <c r="Y1249" s="30">
        <f>IF(O1249="","",O1249-S1249)</f>
        <v/>
      </c>
      <c r="Z1249" s="30">
        <f>IF(W1249="","",W1249-S1249)</f>
        <v/>
      </c>
      <c r="AA1249" s="24">
        <f>MATCH(J1249,Matches!$A:$A,0)</f>
        <v/>
      </c>
      <c r="AB1249" s="33" t="n"/>
      <c r="AC1249" s="33" t="n">
        <v>1.485002158674282</v>
      </c>
      <c r="AD1249" s="24" t="n"/>
      <c r="AE1249" s="24" t="n">
        <v>7</v>
      </c>
      <c r="AF1249" s="33" t="n"/>
      <c r="AG1249" s="33" t="n"/>
    </row>
    <row r="1250">
      <c r="A1250" s="24" t="inlineStr">
        <is>
          <t>Millwall|29</t>
        </is>
      </c>
      <c r="B1250" s="24" t="inlineStr">
        <is>
          <t>E1</t>
        </is>
      </c>
      <c r="C1250" s="24" t="inlineStr">
        <is>
          <t>Championship</t>
        </is>
      </c>
      <c r="D1250" s="24" t="inlineStr">
        <is>
          <t>Millwall</t>
        </is>
      </c>
      <c r="E1250" s="24" t="n">
        <v>29</v>
      </c>
      <c r="F1250" s="24" t="n">
        <v>8</v>
      </c>
      <c r="G1250" s="29" t="n">
        <v>46417.625</v>
      </c>
      <c r="H1250" s="24" t="inlineStr">
        <is>
          <t>West Brom</t>
        </is>
      </c>
      <c r="I1250" s="24" t="inlineStr">
        <is>
          <t>H</t>
        </is>
      </c>
      <c r="J1250" s="24" t="inlineStr">
        <is>
          <t>E1-Millwall-WestBrom</t>
        </is>
      </c>
      <c r="K1250" s="24" t="n">
        <v>13</v>
      </c>
      <c r="L1250" s="11">
        <f>IF(INDEX(Matches!$X:$X,AA1250)=0,"",IF(I1250="H",INDEX(Matches!$H:$H,AA1250),INDEX(Matches!$I:$I,AA1250)))</f>
        <v/>
      </c>
      <c r="M1250" s="11">
        <f>IF(INDEX(Matches!$X:$X,AA1250)=0,"",IF(I1250="H",INDEX(Matches!$I:$I,AA1250),INDEX(Matches!$H:$H,AA1250)))</f>
        <v/>
      </c>
      <c r="N1250" s="11">
        <f>IF(L1250="","",IF(L1250&gt;M1250,"W",IF(L1250=M1250,"D","L")))</f>
        <v/>
      </c>
      <c r="O1250" s="11">
        <f>IF(L1250="","",IF(L1250&gt;M1250,3,IF(L1250=M1250,1,0)))</f>
        <v/>
      </c>
      <c r="P1250" s="31">
        <f>IF(I1250="H",INDEX(Matches!$L:$L,AA1250),INDEX(Matches!$N:$N,AA1250))</f>
        <v/>
      </c>
      <c r="Q1250" s="31">
        <f>INDEX(Matches!$M:$M,AA1250)</f>
        <v/>
      </c>
      <c r="R1250" s="31">
        <f>IF(I1250="H",INDEX(Matches!$N:$N,AA1250),INDEX(Matches!$L:$L,AA1250))</f>
        <v/>
      </c>
      <c r="S1250" s="33">
        <f>IF(I1250="H",INDEX(Matches!$O:$O,AA1250),INDEX(Matches!$P:$P,AA1250))</f>
        <v/>
      </c>
      <c r="T1250" s="33">
        <f>IF(INDEX(Matches!$J:$J,AA1250)="","",IF(I1250="H",INDEX(Matches!$J:$J,AA1250),INDEX(Matches!$K:$K,AA1250)))</f>
        <v/>
      </c>
      <c r="U1250" s="33">
        <f>IF(INDEX(Matches!$K:$K,AA1250)="","",IF(I1250="H",INDEX(Matches!$K:$K,AA1250),INDEX(Matches!$J:$J,AA1250)))</f>
        <v/>
      </c>
      <c r="V1250" s="30">
        <f>IF(T1250="","",T1250-U1250)</f>
        <v/>
      </c>
      <c r="W1250" s="33">
        <f>IF(I1250="H",INDEX(Matches!$T:$T,AA1250),INDEX(Matches!$U:$U,AA1250))</f>
        <v/>
      </c>
      <c r="X1250" s="11">
        <f>INDEX(Matches!$X:$X,AA1250)</f>
        <v/>
      </c>
      <c r="Y1250" s="30">
        <f>IF(O1250="","",O1250-S1250)</f>
        <v/>
      </c>
      <c r="Z1250" s="30">
        <f>IF(W1250="","",W1250-S1250)</f>
        <v/>
      </c>
      <c r="AA1250" s="24">
        <f>MATCH(J1250,Matches!$A:$A,0)</f>
        <v/>
      </c>
      <c r="AB1250" s="33" t="n"/>
      <c r="AC1250" s="33" t="n">
        <v>1.637344899676644</v>
      </c>
      <c r="AD1250" s="24" t="n"/>
      <c r="AE1250" s="24" t="n">
        <v>8</v>
      </c>
      <c r="AF1250" s="33" t="n"/>
      <c r="AG1250" s="33" t="n"/>
    </row>
    <row r="1251">
      <c r="A1251" s="24" t="inlineStr">
        <is>
          <t>Millwall|30</t>
        </is>
      </c>
      <c r="B1251" s="24" t="inlineStr">
        <is>
          <t>E1</t>
        </is>
      </c>
      <c r="C1251" s="24" t="inlineStr">
        <is>
          <t>Championship</t>
        </is>
      </c>
      <c r="D1251" s="24" t="inlineStr">
        <is>
          <t>Millwall</t>
        </is>
      </c>
      <c r="E1251" s="24" t="n">
        <v>30</v>
      </c>
      <c r="F1251" s="24" t="n">
        <v>8</v>
      </c>
      <c r="G1251" s="29" t="n">
        <v>46424.625</v>
      </c>
      <c r="H1251" s="24" t="inlineStr">
        <is>
          <t>QPR</t>
        </is>
      </c>
      <c r="I1251" s="24" t="inlineStr">
        <is>
          <t>A</t>
        </is>
      </c>
      <c r="J1251" s="24" t="inlineStr">
        <is>
          <t>E1-QPR-Millwall</t>
        </is>
      </c>
      <c r="K1251" s="24" t="n">
        <v>17</v>
      </c>
      <c r="L1251" s="11">
        <f>IF(INDEX(Matches!$X:$X,AA1251)=0,"",IF(I1251="H",INDEX(Matches!$H:$H,AA1251),INDEX(Matches!$I:$I,AA1251)))</f>
        <v/>
      </c>
      <c r="M1251" s="11">
        <f>IF(INDEX(Matches!$X:$X,AA1251)=0,"",IF(I1251="H",INDEX(Matches!$I:$I,AA1251),INDEX(Matches!$H:$H,AA1251)))</f>
        <v/>
      </c>
      <c r="N1251" s="11">
        <f>IF(L1251="","",IF(L1251&gt;M1251,"W",IF(L1251=M1251,"D","L")))</f>
        <v/>
      </c>
      <c r="O1251" s="11">
        <f>IF(L1251="","",IF(L1251&gt;M1251,3,IF(L1251=M1251,1,0)))</f>
        <v/>
      </c>
      <c r="P1251" s="31">
        <f>IF(I1251="H",INDEX(Matches!$L:$L,AA1251),INDEX(Matches!$N:$N,AA1251))</f>
        <v/>
      </c>
      <c r="Q1251" s="31">
        <f>INDEX(Matches!$M:$M,AA1251)</f>
        <v/>
      </c>
      <c r="R1251" s="31">
        <f>IF(I1251="H",INDEX(Matches!$N:$N,AA1251),INDEX(Matches!$L:$L,AA1251))</f>
        <v/>
      </c>
      <c r="S1251" s="33">
        <f>IF(I1251="H",INDEX(Matches!$O:$O,AA1251),INDEX(Matches!$P:$P,AA1251))</f>
        <v/>
      </c>
      <c r="T1251" s="33">
        <f>IF(INDEX(Matches!$J:$J,AA1251)="","",IF(I1251="H",INDEX(Matches!$J:$J,AA1251),INDEX(Matches!$K:$K,AA1251)))</f>
        <v/>
      </c>
      <c r="U1251" s="33">
        <f>IF(INDEX(Matches!$K:$K,AA1251)="","",IF(I1251="H",INDEX(Matches!$K:$K,AA1251),INDEX(Matches!$J:$J,AA1251)))</f>
        <v/>
      </c>
      <c r="V1251" s="30">
        <f>IF(T1251="","",T1251-U1251)</f>
        <v/>
      </c>
      <c r="W1251" s="33">
        <f>IF(I1251="H",INDEX(Matches!$T:$T,AA1251),INDEX(Matches!$U:$U,AA1251))</f>
        <v/>
      </c>
      <c r="X1251" s="11">
        <f>INDEX(Matches!$X:$X,AA1251)</f>
        <v/>
      </c>
      <c r="Y1251" s="30">
        <f>IF(O1251="","",O1251-S1251)</f>
        <v/>
      </c>
      <c r="Z1251" s="30">
        <f>IF(W1251="","",W1251-S1251)</f>
        <v/>
      </c>
      <c r="AA1251" s="24">
        <f>MATCH(J1251,Matches!$A:$A,0)</f>
        <v/>
      </c>
      <c r="AB1251" s="33" t="n"/>
      <c r="AC1251" s="33" t="n">
        <v>1.341578530574029</v>
      </c>
      <c r="AD1251" s="24" t="n"/>
      <c r="AE1251" s="24" t="n">
        <v>8</v>
      </c>
      <c r="AF1251" s="33" t="n"/>
      <c r="AG1251" s="33" t="n"/>
    </row>
    <row r="1252">
      <c r="A1252" s="24" t="inlineStr">
        <is>
          <t>Millwall|31</t>
        </is>
      </c>
      <c r="B1252" s="24" t="inlineStr">
        <is>
          <t>E1</t>
        </is>
      </c>
      <c r="C1252" s="24" t="inlineStr">
        <is>
          <t>Championship</t>
        </is>
      </c>
      <c r="D1252" s="24" t="inlineStr">
        <is>
          <t>Millwall</t>
        </is>
      </c>
      <c r="E1252" s="24" t="n">
        <v>31</v>
      </c>
      <c r="F1252" s="24" t="n">
        <v>8</v>
      </c>
      <c r="G1252" s="29" t="n">
        <v>46431.625</v>
      </c>
      <c r="H1252" s="24" t="inlineStr">
        <is>
          <t>Blackburn</t>
        </is>
      </c>
      <c r="I1252" s="24" t="inlineStr">
        <is>
          <t>H</t>
        </is>
      </c>
      <c r="J1252" s="24" t="inlineStr">
        <is>
          <t>E1-Millwall-Blackbur</t>
        </is>
      </c>
      <c r="K1252" s="24" t="n">
        <v>19</v>
      </c>
      <c r="L1252" s="11">
        <f>IF(INDEX(Matches!$X:$X,AA1252)=0,"",IF(I1252="H",INDEX(Matches!$H:$H,AA1252),INDEX(Matches!$I:$I,AA1252)))</f>
        <v/>
      </c>
      <c r="M1252" s="11">
        <f>IF(INDEX(Matches!$X:$X,AA1252)=0,"",IF(I1252="H",INDEX(Matches!$I:$I,AA1252),INDEX(Matches!$H:$H,AA1252)))</f>
        <v/>
      </c>
      <c r="N1252" s="11">
        <f>IF(L1252="","",IF(L1252&gt;M1252,"W",IF(L1252=M1252,"D","L")))</f>
        <v/>
      </c>
      <c r="O1252" s="11">
        <f>IF(L1252="","",IF(L1252&gt;M1252,3,IF(L1252=M1252,1,0)))</f>
        <v/>
      </c>
      <c r="P1252" s="31">
        <f>IF(I1252="H",INDEX(Matches!$L:$L,AA1252),INDEX(Matches!$N:$N,AA1252))</f>
        <v/>
      </c>
      <c r="Q1252" s="31">
        <f>INDEX(Matches!$M:$M,AA1252)</f>
        <v/>
      </c>
      <c r="R1252" s="31">
        <f>IF(I1252="H",INDEX(Matches!$N:$N,AA1252),INDEX(Matches!$L:$L,AA1252))</f>
        <v/>
      </c>
      <c r="S1252" s="33">
        <f>IF(I1252="H",INDEX(Matches!$O:$O,AA1252),INDEX(Matches!$P:$P,AA1252))</f>
        <v/>
      </c>
      <c r="T1252" s="33">
        <f>IF(INDEX(Matches!$J:$J,AA1252)="","",IF(I1252="H",INDEX(Matches!$J:$J,AA1252),INDEX(Matches!$K:$K,AA1252)))</f>
        <v/>
      </c>
      <c r="U1252" s="33">
        <f>IF(INDEX(Matches!$K:$K,AA1252)="","",IF(I1252="H",INDEX(Matches!$K:$K,AA1252),INDEX(Matches!$J:$J,AA1252)))</f>
        <v/>
      </c>
      <c r="V1252" s="30">
        <f>IF(T1252="","",T1252-U1252)</f>
        <v/>
      </c>
      <c r="W1252" s="33">
        <f>IF(I1252="H",INDEX(Matches!$T:$T,AA1252),INDEX(Matches!$U:$U,AA1252))</f>
        <v/>
      </c>
      <c r="X1252" s="11">
        <f>INDEX(Matches!$X:$X,AA1252)</f>
        <v/>
      </c>
      <c r="Y1252" s="30">
        <f>IF(O1252="","",O1252-S1252)</f>
        <v/>
      </c>
      <c r="Z1252" s="30">
        <f>IF(W1252="","",W1252-S1252)</f>
        <v/>
      </c>
      <c r="AA1252" s="24">
        <f>MATCH(J1252,Matches!$A:$A,0)</f>
        <v/>
      </c>
      <c r="AB1252" s="33" t="n"/>
      <c r="AC1252" s="33" t="n">
        <v>1.815338448707374</v>
      </c>
      <c r="AD1252" s="24" t="n"/>
      <c r="AE1252" s="24" t="n">
        <v>8</v>
      </c>
      <c r="AF1252" s="33" t="n"/>
      <c r="AG1252" s="33" t="n"/>
    </row>
    <row r="1253">
      <c r="A1253" s="24" t="inlineStr">
        <is>
          <t>Millwall|32</t>
        </is>
      </c>
      <c r="B1253" s="24" t="inlineStr">
        <is>
          <t>E1</t>
        </is>
      </c>
      <c r="C1253" s="24" t="inlineStr">
        <is>
          <t>Championship</t>
        </is>
      </c>
      <c r="D1253" s="24" t="inlineStr">
        <is>
          <t>Millwall</t>
        </is>
      </c>
      <c r="E1253" s="24" t="n">
        <v>32</v>
      </c>
      <c r="F1253" s="24" t="n">
        <v>8</v>
      </c>
      <c r="G1253" s="29" t="n">
        <v>46435.82291666666</v>
      </c>
      <c r="H1253" s="24" t="inlineStr">
        <is>
          <t>Swansea</t>
        </is>
      </c>
      <c r="I1253" s="24" t="inlineStr">
        <is>
          <t>A</t>
        </is>
      </c>
      <c r="J1253" s="24" t="inlineStr">
        <is>
          <t>E1-Swansea-Millwall</t>
        </is>
      </c>
      <c r="K1253" s="24" t="n">
        <v>15</v>
      </c>
      <c r="L1253" s="11">
        <f>IF(INDEX(Matches!$X:$X,AA1253)=0,"",IF(I1253="H",INDEX(Matches!$H:$H,AA1253),INDEX(Matches!$I:$I,AA1253)))</f>
        <v/>
      </c>
      <c r="M1253" s="11">
        <f>IF(INDEX(Matches!$X:$X,AA1253)=0,"",IF(I1253="H",INDEX(Matches!$I:$I,AA1253),INDEX(Matches!$H:$H,AA1253)))</f>
        <v/>
      </c>
      <c r="N1253" s="11">
        <f>IF(L1253="","",IF(L1253&gt;M1253,"W",IF(L1253=M1253,"D","L")))</f>
        <v/>
      </c>
      <c r="O1253" s="11">
        <f>IF(L1253="","",IF(L1253&gt;M1253,3,IF(L1253=M1253,1,0)))</f>
        <v/>
      </c>
      <c r="P1253" s="31">
        <f>IF(I1253="H",INDEX(Matches!$L:$L,AA1253),INDEX(Matches!$N:$N,AA1253))</f>
        <v/>
      </c>
      <c r="Q1253" s="31">
        <f>INDEX(Matches!$M:$M,AA1253)</f>
        <v/>
      </c>
      <c r="R1253" s="31">
        <f>IF(I1253="H",INDEX(Matches!$N:$N,AA1253),INDEX(Matches!$L:$L,AA1253))</f>
        <v/>
      </c>
      <c r="S1253" s="33">
        <f>IF(I1253="H",INDEX(Matches!$O:$O,AA1253),INDEX(Matches!$P:$P,AA1253))</f>
        <v/>
      </c>
      <c r="T1253" s="33">
        <f>IF(INDEX(Matches!$J:$J,AA1253)="","",IF(I1253="H",INDEX(Matches!$J:$J,AA1253),INDEX(Matches!$K:$K,AA1253)))</f>
        <v/>
      </c>
      <c r="U1253" s="33">
        <f>IF(INDEX(Matches!$K:$K,AA1253)="","",IF(I1253="H",INDEX(Matches!$K:$K,AA1253),INDEX(Matches!$J:$J,AA1253)))</f>
        <v/>
      </c>
      <c r="V1253" s="30">
        <f>IF(T1253="","",T1253-U1253)</f>
        <v/>
      </c>
      <c r="W1253" s="33">
        <f>IF(I1253="H",INDEX(Matches!$T:$T,AA1253),INDEX(Matches!$U:$U,AA1253))</f>
        <v/>
      </c>
      <c r="X1253" s="11">
        <f>INDEX(Matches!$X:$X,AA1253)</f>
        <v/>
      </c>
      <c r="Y1253" s="30">
        <f>IF(O1253="","",O1253-S1253)</f>
        <v/>
      </c>
      <c r="Z1253" s="30">
        <f>IF(W1253="","",W1253-S1253)</f>
        <v/>
      </c>
      <c r="AA1253" s="24">
        <f>MATCH(J1253,Matches!$A:$A,0)</f>
        <v/>
      </c>
      <c r="AB1253" s="33" t="n"/>
      <c r="AC1253" s="33" t="n">
        <v>1.30867205918142</v>
      </c>
      <c r="AD1253" s="24" t="n"/>
      <c r="AE1253" s="24" t="n">
        <v>8</v>
      </c>
      <c r="AF1253" s="33" t="n"/>
      <c r="AG1253" s="33" t="n"/>
    </row>
    <row r="1254">
      <c r="A1254" s="24" t="inlineStr">
        <is>
          <t>Millwall|33</t>
        </is>
      </c>
      <c r="B1254" s="24" t="inlineStr">
        <is>
          <t>E1</t>
        </is>
      </c>
      <c r="C1254" s="24" t="inlineStr">
        <is>
          <t>Championship</t>
        </is>
      </c>
      <c r="D1254" s="24" t="inlineStr">
        <is>
          <t>Millwall</t>
        </is>
      </c>
      <c r="E1254" s="24" t="n">
        <v>33</v>
      </c>
      <c r="F1254" s="24" t="n">
        <v>9</v>
      </c>
      <c r="G1254" s="29" t="n">
        <v>46439.5</v>
      </c>
      <c r="H1254" s="24" t="inlineStr">
        <is>
          <t>West Ham</t>
        </is>
      </c>
      <c r="I1254" s="24" t="inlineStr">
        <is>
          <t>A</t>
        </is>
      </c>
      <c r="J1254" s="24" t="inlineStr">
        <is>
          <t>E1-WestHam-Millwall</t>
        </is>
      </c>
      <c r="K1254" s="24" t="n">
        <v>1</v>
      </c>
      <c r="L1254" s="11">
        <f>IF(INDEX(Matches!$X:$X,AA1254)=0,"",IF(I1254="H",INDEX(Matches!$H:$H,AA1254),INDEX(Matches!$I:$I,AA1254)))</f>
        <v/>
      </c>
      <c r="M1254" s="11">
        <f>IF(INDEX(Matches!$X:$X,AA1254)=0,"",IF(I1254="H",INDEX(Matches!$I:$I,AA1254),INDEX(Matches!$H:$H,AA1254)))</f>
        <v/>
      </c>
      <c r="N1254" s="11">
        <f>IF(L1254="","",IF(L1254&gt;M1254,"W",IF(L1254=M1254,"D","L")))</f>
        <v/>
      </c>
      <c r="O1254" s="11">
        <f>IF(L1254="","",IF(L1254&gt;M1254,3,IF(L1254=M1254,1,0)))</f>
        <v/>
      </c>
      <c r="P1254" s="31">
        <f>IF(I1254="H",INDEX(Matches!$L:$L,AA1254),INDEX(Matches!$N:$N,AA1254))</f>
        <v/>
      </c>
      <c r="Q1254" s="31">
        <f>INDEX(Matches!$M:$M,AA1254)</f>
        <v/>
      </c>
      <c r="R1254" s="31">
        <f>IF(I1254="H",INDEX(Matches!$N:$N,AA1254),INDEX(Matches!$L:$L,AA1254))</f>
        <v/>
      </c>
      <c r="S1254" s="33">
        <f>IF(I1254="H",INDEX(Matches!$O:$O,AA1254),INDEX(Matches!$P:$P,AA1254))</f>
        <v/>
      </c>
      <c r="T1254" s="33">
        <f>IF(INDEX(Matches!$J:$J,AA1254)="","",IF(I1254="H",INDEX(Matches!$J:$J,AA1254),INDEX(Matches!$K:$K,AA1254)))</f>
        <v/>
      </c>
      <c r="U1254" s="33">
        <f>IF(INDEX(Matches!$K:$K,AA1254)="","",IF(I1254="H",INDEX(Matches!$K:$K,AA1254),INDEX(Matches!$J:$J,AA1254)))</f>
        <v/>
      </c>
      <c r="V1254" s="30">
        <f>IF(T1254="","",T1254-U1254)</f>
        <v/>
      </c>
      <c r="W1254" s="33">
        <f>IF(I1254="H",INDEX(Matches!$T:$T,AA1254),INDEX(Matches!$U:$U,AA1254))</f>
        <v/>
      </c>
      <c r="X1254" s="11">
        <f>INDEX(Matches!$X:$X,AA1254)</f>
        <v/>
      </c>
      <c r="Y1254" s="30">
        <f>IF(O1254="","",O1254-S1254)</f>
        <v/>
      </c>
      <c r="Z1254" s="30">
        <f>IF(W1254="","",W1254-S1254)</f>
        <v/>
      </c>
      <c r="AA1254" s="24">
        <f>MATCH(J1254,Matches!$A:$A,0)</f>
        <v/>
      </c>
      <c r="AB1254" s="33" t="n"/>
      <c r="AC1254" s="33" t="n">
        <v>0.7975281238501225</v>
      </c>
      <c r="AD1254" s="24" t="n"/>
      <c r="AE1254" s="24" t="n">
        <v>9</v>
      </c>
      <c r="AF1254" s="33" t="n"/>
      <c r="AG1254" s="33" t="n"/>
    </row>
    <row r="1255">
      <c r="A1255" s="24" t="inlineStr">
        <is>
          <t>Millwall|34</t>
        </is>
      </c>
      <c r="B1255" s="24" t="inlineStr">
        <is>
          <t>E1</t>
        </is>
      </c>
      <c r="C1255" s="24" t="inlineStr">
        <is>
          <t>Championship</t>
        </is>
      </c>
      <c r="D1255" s="24" t="inlineStr">
        <is>
          <t>Millwall</t>
        </is>
      </c>
      <c r="E1255" s="24" t="n">
        <v>34</v>
      </c>
      <c r="F1255" s="24" t="n">
        <v>9</v>
      </c>
      <c r="G1255" s="29" t="n">
        <v>46445.625</v>
      </c>
      <c r="H1255" s="24" t="inlineStr">
        <is>
          <t>Preston</t>
        </is>
      </c>
      <c r="I1255" s="24" t="inlineStr">
        <is>
          <t>H</t>
        </is>
      </c>
      <c r="J1255" s="24" t="inlineStr">
        <is>
          <t>E1-Millwall-Preston</t>
        </is>
      </c>
      <c r="K1255" s="24" t="n">
        <v>20</v>
      </c>
      <c r="L1255" s="11">
        <f>IF(INDEX(Matches!$X:$X,AA1255)=0,"",IF(I1255="H",INDEX(Matches!$H:$H,AA1255),INDEX(Matches!$I:$I,AA1255)))</f>
        <v/>
      </c>
      <c r="M1255" s="11">
        <f>IF(INDEX(Matches!$X:$X,AA1255)=0,"",IF(I1255="H",INDEX(Matches!$I:$I,AA1255),INDEX(Matches!$H:$H,AA1255)))</f>
        <v/>
      </c>
      <c r="N1255" s="11">
        <f>IF(L1255="","",IF(L1255&gt;M1255,"W",IF(L1255=M1255,"D","L")))</f>
        <v/>
      </c>
      <c r="O1255" s="11">
        <f>IF(L1255="","",IF(L1255&gt;M1255,3,IF(L1255=M1255,1,0)))</f>
        <v/>
      </c>
      <c r="P1255" s="31">
        <f>IF(I1255="H",INDEX(Matches!$L:$L,AA1255),INDEX(Matches!$N:$N,AA1255))</f>
        <v/>
      </c>
      <c r="Q1255" s="31">
        <f>INDEX(Matches!$M:$M,AA1255)</f>
        <v/>
      </c>
      <c r="R1255" s="31">
        <f>IF(I1255="H",INDEX(Matches!$N:$N,AA1255),INDEX(Matches!$L:$L,AA1255))</f>
        <v/>
      </c>
      <c r="S1255" s="33">
        <f>IF(I1255="H",INDEX(Matches!$O:$O,AA1255),INDEX(Matches!$P:$P,AA1255))</f>
        <v/>
      </c>
      <c r="T1255" s="33">
        <f>IF(INDEX(Matches!$J:$J,AA1255)="","",IF(I1255="H",INDEX(Matches!$J:$J,AA1255),INDEX(Matches!$K:$K,AA1255)))</f>
        <v/>
      </c>
      <c r="U1255" s="33">
        <f>IF(INDEX(Matches!$K:$K,AA1255)="","",IF(I1255="H",INDEX(Matches!$K:$K,AA1255),INDEX(Matches!$J:$J,AA1255)))</f>
        <v/>
      </c>
      <c r="V1255" s="30">
        <f>IF(T1255="","",T1255-U1255)</f>
        <v/>
      </c>
      <c r="W1255" s="33">
        <f>IF(I1255="H",INDEX(Matches!$T:$T,AA1255),INDEX(Matches!$U:$U,AA1255))</f>
        <v/>
      </c>
      <c r="X1255" s="11">
        <f>INDEX(Matches!$X:$X,AA1255)</f>
        <v/>
      </c>
      <c r="Y1255" s="30">
        <f>IF(O1255="","",O1255-S1255)</f>
        <v/>
      </c>
      <c r="Z1255" s="30">
        <f>IF(W1255="","",W1255-S1255)</f>
        <v/>
      </c>
      <c r="AA1255" s="24">
        <f>MATCH(J1255,Matches!$A:$A,0)</f>
        <v/>
      </c>
      <c r="AB1255" s="33" t="n"/>
      <c r="AC1255" s="33" t="n">
        <v>1.835899423808604</v>
      </c>
      <c r="AD1255" s="24" t="n"/>
      <c r="AE1255" s="24" t="n">
        <v>9</v>
      </c>
      <c r="AF1255" s="33" t="n"/>
      <c r="AG1255" s="33" t="n"/>
    </row>
    <row r="1256">
      <c r="A1256" s="24" t="inlineStr">
        <is>
          <t>Millwall|35</t>
        </is>
      </c>
      <c r="B1256" s="24" t="inlineStr">
        <is>
          <t>E1</t>
        </is>
      </c>
      <c r="C1256" s="24" t="inlineStr">
        <is>
          <t>Championship</t>
        </is>
      </c>
      <c r="D1256" s="24" t="inlineStr">
        <is>
          <t>Millwall</t>
        </is>
      </c>
      <c r="E1256" s="24" t="n">
        <v>35</v>
      </c>
      <c r="F1256" s="24" t="n">
        <v>9</v>
      </c>
      <c r="G1256" s="29" t="n">
        <v>46448.82291666666</v>
      </c>
      <c r="H1256" s="24" t="inlineStr">
        <is>
          <t>Norwich</t>
        </is>
      </c>
      <c r="I1256" s="24" t="inlineStr">
        <is>
          <t>A</t>
        </is>
      </c>
      <c r="J1256" s="24" t="inlineStr">
        <is>
          <t>E1-Norwich-Millwall</t>
        </is>
      </c>
      <c r="K1256" s="24" t="n">
        <v>7</v>
      </c>
      <c r="L1256" s="11">
        <f>IF(INDEX(Matches!$X:$X,AA1256)=0,"",IF(I1256="H",INDEX(Matches!$H:$H,AA1256),INDEX(Matches!$I:$I,AA1256)))</f>
        <v/>
      </c>
      <c r="M1256" s="11">
        <f>IF(INDEX(Matches!$X:$X,AA1256)=0,"",IF(I1256="H",INDEX(Matches!$I:$I,AA1256),INDEX(Matches!$H:$H,AA1256)))</f>
        <v/>
      </c>
      <c r="N1256" s="11">
        <f>IF(L1256="","",IF(L1256&gt;M1256,"W",IF(L1256=M1256,"D","L")))</f>
        <v/>
      </c>
      <c r="O1256" s="11">
        <f>IF(L1256="","",IF(L1256&gt;M1256,3,IF(L1256=M1256,1,0)))</f>
        <v/>
      </c>
      <c r="P1256" s="31">
        <f>IF(I1256="H",INDEX(Matches!$L:$L,AA1256),INDEX(Matches!$N:$N,AA1256))</f>
        <v/>
      </c>
      <c r="Q1256" s="31">
        <f>INDEX(Matches!$M:$M,AA1256)</f>
        <v/>
      </c>
      <c r="R1256" s="31">
        <f>IF(I1256="H",INDEX(Matches!$N:$N,AA1256),INDEX(Matches!$L:$L,AA1256))</f>
        <v/>
      </c>
      <c r="S1256" s="33">
        <f>IF(I1256="H",INDEX(Matches!$O:$O,AA1256),INDEX(Matches!$P:$P,AA1256))</f>
        <v/>
      </c>
      <c r="T1256" s="33">
        <f>IF(INDEX(Matches!$J:$J,AA1256)="","",IF(I1256="H",INDEX(Matches!$J:$J,AA1256),INDEX(Matches!$K:$K,AA1256)))</f>
        <v/>
      </c>
      <c r="U1256" s="33">
        <f>IF(INDEX(Matches!$K:$K,AA1256)="","",IF(I1256="H",INDEX(Matches!$K:$K,AA1256),INDEX(Matches!$J:$J,AA1256)))</f>
        <v/>
      </c>
      <c r="V1256" s="30">
        <f>IF(T1256="","",T1256-U1256)</f>
        <v/>
      </c>
      <c r="W1256" s="33">
        <f>IF(I1256="H",INDEX(Matches!$T:$T,AA1256),INDEX(Matches!$U:$U,AA1256))</f>
        <v/>
      </c>
      <c r="X1256" s="11">
        <f>INDEX(Matches!$X:$X,AA1256)</f>
        <v/>
      </c>
      <c r="Y1256" s="30">
        <f>IF(O1256="","",O1256-S1256)</f>
        <v/>
      </c>
      <c r="Z1256" s="30">
        <f>IF(W1256="","",W1256-S1256)</f>
        <v/>
      </c>
      <c r="AA1256" s="24">
        <f>MATCH(J1256,Matches!$A:$A,0)</f>
        <v/>
      </c>
      <c r="AB1256" s="33" t="n"/>
      <c r="AC1256" s="33" t="n">
        <v>1.232877702999841</v>
      </c>
      <c r="AD1256" s="24" t="n"/>
      <c r="AE1256" s="24" t="n">
        <v>9</v>
      </c>
      <c r="AF1256" s="33" t="n"/>
      <c r="AG1256" s="33" t="n"/>
    </row>
    <row r="1257">
      <c r="A1257" s="24" t="inlineStr">
        <is>
          <t>Millwall|36</t>
        </is>
      </c>
      <c r="B1257" s="24" t="inlineStr">
        <is>
          <t>E1</t>
        </is>
      </c>
      <c r="C1257" s="24" t="inlineStr">
        <is>
          <t>Championship</t>
        </is>
      </c>
      <c r="D1257" s="24" t="inlineStr">
        <is>
          <t>Millwall</t>
        </is>
      </c>
      <c r="E1257" s="24" t="n">
        <v>36</v>
      </c>
      <c r="F1257" s="24" t="n">
        <v>9</v>
      </c>
      <c r="G1257" s="29" t="n">
        <v>46452.625</v>
      </c>
      <c r="H1257" s="24" t="inlineStr">
        <is>
          <t>Bristol City</t>
        </is>
      </c>
      <c r="I1257" s="24" t="inlineStr">
        <is>
          <t>H</t>
        </is>
      </c>
      <c r="J1257" s="24" t="inlineStr">
        <is>
          <t>E1-Millwall-BristolC</t>
        </is>
      </c>
      <c r="K1257" s="24" t="n">
        <v>14</v>
      </c>
      <c r="L1257" s="11">
        <f>IF(INDEX(Matches!$X:$X,AA1257)=0,"",IF(I1257="H",INDEX(Matches!$H:$H,AA1257),INDEX(Matches!$I:$I,AA1257)))</f>
        <v/>
      </c>
      <c r="M1257" s="11">
        <f>IF(INDEX(Matches!$X:$X,AA1257)=0,"",IF(I1257="H",INDEX(Matches!$I:$I,AA1257),INDEX(Matches!$H:$H,AA1257)))</f>
        <v/>
      </c>
      <c r="N1257" s="11">
        <f>IF(L1257="","",IF(L1257&gt;M1257,"W",IF(L1257=M1257,"D","L")))</f>
        <v/>
      </c>
      <c r="O1257" s="11">
        <f>IF(L1257="","",IF(L1257&gt;M1257,3,IF(L1257=M1257,1,0)))</f>
        <v/>
      </c>
      <c r="P1257" s="31">
        <f>IF(I1257="H",INDEX(Matches!$L:$L,AA1257),INDEX(Matches!$N:$N,AA1257))</f>
        <v/>
      </c>
      <c r="Q1257" s="31">
        <f>INDEX(Matches!$M:$M,AA1257)</f>
        <v/>
      </c>
      <c r="R1257" s="31">
        <f>IF(I1257="H",INDEX(Matches!$N:$N,AA1257),INDEX(Matches!$L:$L,AA1257))</f>
        <v/>
      </c>
      <c r="S1257" s="33">
        <f>IF(I1257="H",INDEX(Matches!$O:$O,AA1257),INDEX(Matches!$P:$P,AA1257))</f>
        <v/>
      </c>
      <c r="T1257" s="33">
        <f>IF(INDEX(Matches!$J:$J,AA1257)="","",IF(I1257="H",INDEX(Matches!$J:$J,AA1257),INDEX(Matches!$K:$K,AA1257)))</f>
        <v/>
      </c>
      <c r="U1257" s="33">
        <f>IF(INDEX(Matches!$K:$K,AA1257)="","",IF(I1257="H",INDEX(Matches!$K:$K,AA1257),INDEX(Matches!$J:$J,AA1257)))</f>
        <v/>
      </c>
      <c r="V1257" s="30">
        <f>IF(T1257="","",T1257-U1257)</f>
        <v/>
      </c>
      <c r="W1257" s="33">
        <f>IF(I1257="H",INDEX(Matches!$T:$T,AA1257),INDEX(Matches!$U:$U,AA1257))</f>
        <v/>
      </c>
      <c r="X1257" s="11">
        <f>INDEX(Matches!$X:$X,AA1257)</f>
        <v/>
      </c>
      <c r="Y1257" s="30">
        <f>IF(O1257="","",O1257-S1257)</f>
        <v/>
      </c>
      <c r="Z1257" s="30">
        <f>IF(W1257="","",W1257-S1257)</f>
        <v/>
      </c>
      <c r="AA1257" s="24">
        <f>MATCH(J1257,Matches!$A:$A,0)</f>
        <v/>
      </c>
      <c r="AB1257" s="33" t="n"/>
      <c r="AC1257" s="33" t="n">
        <v>1.671153652540525</v>
      </c>
      <c r="AD1257" s="24" t="n"/>
      <c r="AE1257" s="24" t="n">
        <v>9</v>
      </c>
      <c r="AF1257" s="33" t="n"/>
      <c r="AG1257" s="33" t="n"/>
    </row>
    <row r="1258">
      <c r="A1258" s="24" t="inlineStr">
        <is>
          <t>Millwall|37</t>
        </is>
      </c>
      <c r="B1258" s="24" t="inlineStr">
        <is>
          <t>E1</t>
        </is>
      </c>
      <c r="C1258" s="24" t="inlineStr">
        <is>
          <t>Championship</t>
        </is>
      </c>
      <c r="D1258" s="24" t="inlineStr">
        <is>
          <t>Millwall</t>
        </is>
      </c>
      <c r="E1258" s="24" t="n">
        <v>37</v>
      </c>
      <c r="F1258" s="24" t="n">
        <v>10</v>
      </c>
      <c r="G1258" s="29" t="n">
        <v>46459.625</v>
      </c>
      <c r="H1258" s="24" t="inlineStr">
        <is>
          <t>Burnley</t>
        </is>
      </c>
      <c r="I1258" s="24" t="inlineStr">
        <is>
          <t>A</t>
        </is>
      </c>
      <c r="J1258" s="24" t="inlineStr">
        <is>
          <t>E1-Burnley-Millwall</t>
        </is>
      </c>
      <c r="K1258" s="24" t="n">
        <v>4</v>
      </c>
      <c r="L1258" s="11">
        <f>IF(INDEX(Matches!$X:$X,AA1258)=0,"",IF(I1258="H",INDEX(Matches!$H:$H,AA1258),INDEX(Matches!$I:$I,AA1258)))</f>
        <v/>
      </c>
      <c r="M1258" s="11">
        <f>IF(INDEX(Matches!$X:$X,AA1258)=0,"",IF(I1258="H",INDEX(Matches!$I:$I,AA1258),INDEX(Matches!$H:$H,AA1258)))</f>
        <v/>
      </c>
      <c r="N1258" s="11">
        <f>IF(L1258="","",IF(L1258&gt;M1258,"W",IF(L1258=M1258,"D","L")))</f>
        <v/>
      </c>
      <c r="O1258" s="11">
        <f>IF(L1258="","",IF(L1258&gt;M1258,3,IF(L1258=M1258,1,0)))</f>
        <v/>
      </c>
      <c r="P1258" s="31">
        <f>IF(I1258="H",INDEX(Matches!$L:$L,AA1258),INDEX(Matches!$N:$N,AA1258))</f>
        <v/>
      </c>
      <c r="Q1258" s="31">
        <f>INDEX(Matches!$M:$M,AA1258)</f>
        <v/>
      </c>
      <c r="R1258" s="31">
        <f>IF(I1258="H",INDEX(Matches!$N:$N,AA1258),INDEX(Matches!$L:$L,AA1258))</f>
        <v/>
      </c>
      <c r="S1258" s="33">
        <f>IF(I1258="H",INDEX(Matches!$O:$O,AA1258),INDEX(Matches!$P:$P,AA1258))</f>
        <v/>
      </c>
      <c r="T1258" s="33">
        <f>IF(INDEX(Matches!$J:$J,AA1258)="","",IF(I1258="H",INDEX(Matches!$J:$J,AA1258),INDEX(Matches!$K:$K,AA1258)))</f>
        <v/>
      </c>
      <c r="U1258" s="33">
        <f>IF(INDEX(Matches!$K:$K,AA1258)="","",IF(I1258="H",INDEX(Matches!$K:$K,AA1258),INDEX(Matches!$J:$J,AA1258)))</f>
        <v/>
      </c>
      <c r="V1258" s="30">
        <f>IF(T1258="","",T1258-U1258)</f>
        <v/>
      </c>
      <c r="W1258" s="33">
        <f>IF(I1258="H",INDEX(Matches!$T:$T,AA1258),INDEX(Matches!$U:$U,AA1258))</f>
        <v/>
      </c>
      <c r="X1258" s="11">
        <f>INDEX(Matches!$X:$X,AA1258)</f>
        <v/>
      </c>
      <c r="Y1258" s="30">
        <f>IF(O1258="","",O1258-S1258)</f>
        <v/>
      </c>
      <c r="Z1258" s="30">
        <f>IF(W1258="","",W1258-S1258)</f>
        <v/>
      </c>
      <c r="AA1258" s="24">
        <f>MATCH(J1258,Matches!$A:$A,0)</f>
        <v/>
      </c>
      <c r="AB1258" s="33" t="n"/>
      <c r="AC1258" s="33" t="n">
        <v>1.162865786589424</v>
      </c>
      <c r="AD1258" s="24" t="n"/>
      <c r="AE1258" s="24" t="n">
        <v>10</v>
      </c>
      <c r="AF1258" s="33" t="n"/>
      <c r="AG1258" s="33" t="n"/>
    </row>
    <row r="1259">
      <c r="A1259" s="24" t="inlineStr">
        <is>
          <t>Millwall|38</t>
        </is>
      </c>
      <c r="B1259" s="24" t="inlineStr">
        <is>
          <t>E1</t>
        </is>
      </c>
      <c r="C1259" s="24" t="inlineStr">
        <is>
          <t>Championship</t>
        </is>
      </c>
      <c r="D1259" s="24" t="inlineStr">
        <is>
          <t>Millwall</t>
        </is>
      </c>
      <c r="E1259" s="24" t="n">
        <v>38</v>
      </c>
      <c r="F1259" s="24" t="n">
        <v>10</v>
      </c>
      <c r="G1259" s="29" t="n">
        <v>46463.82291666666</v>
      </c>
      <c r="H1259" s="24" t="inlineStr">
        <is>
          <t>Watford</t>
        </is>
      </c>
      <c r="I1259" s="24" t="inlineStr">
        <is>
          <t>H</t>
        </is>
      </c>
      <c r="J1259" s="24" t="inlineStr">
        <is>
          <t>E1-Millwall-Watford</t>
        </is>
      </c>
      <c r="K1259" s="24" t="n">
        <v>16</v>
      </c>
      <c r="L1259" s="11">
        <f>IF(INDEX(Matches!$X:$X,AA1259)=0,"",IF(I1259="H",INDEX(Matches!$H:$H,AA1259),INDEX(Matches!$I:$I,AA1259)))</f>
        <v/>
      </c>
      <c r="M1259" s="11">
        <f>IF(INDEX(Matches!$X:$X,AA1259)=0,"",IF(I1259="H",INDEX(Matches!$I:$I,AA1259),INDEX(Matches!$H:$H,AA1259)))</f>
        <v/>
      </c>
      <c r="N1259" s="11">
        <f>IF(L1259="","",IF(L1259&gt;M1259,"W",IF(L1259=M1259,"D","L")))</f>
        <v/>
      </c>
      <c r="O1259" s="11">
        <f>IF(L1259="","",IF(L1259&gt;M1259,3,IF(L1259=M1259,1,0)))</f>
        <v/>
      </c>
      <c r="P1259" s="31">
        <f>IF(I1259="H",INDEX(Matches!$L:$L,AA1259),INDEX(Matches!$N:$N,AA1259))</f>
        <v/>
      </c>
      <c r="Q1259" s="31">
        <f>INDEX(Matches!$M:$M,AA1259)</f>
        <v/>
      </c>
      <c r="R1259" s="31">
        <f>IF(I1259="H",INDEX(Matches!$N:$N,AA1259),INDEX(Matches!$L:$L,AA1259))</f>
        <v/>
      </c>
      <c r="S1259" s="33">
        <f>IF(I1259="H",INDEX(Matches!$O:$O,AA1259),INDEX(Matches!$P:$P,AA1259))</f>
        <v/>
      </c>
      <c r="T1259" s="33">
        <f>IF(INDEX(Matches!$J:$J,AA1259)="","",IF(I1259="H",INDEX(Matches!$J:$J,AA1259),INDEX(Matches!$K:$K,AA1259)))</f>
        <v/>
      </c>
      <c r="U1259" s="33">
        <f>IF(INDEX(Matches!$K:$K,AA1259)="","",IF(I1259="H",INDEX(Matches!$K:$K,AA1259),INDEX(Matches!$J:$J,AA1259)))</f>
        <v/>
      </c>
      <c r="V1259" s="30">
        <f>IF(T1259="","",T1259-U1259)</f>
        <v/>
      </c>
      <c r="W1259" s="33">
        <f>IF(I1259="H",INDEX(Matches!$T:$T,AA1259),INDEX(Matches!$U:$U,AA1259))</f>
        <v/>
      </c>
      <c r="X1259" s="11">
        <f>INDEX(Matches!$X:$X,AA1259)</f>
        <v/>
      </c>
      <c r="Y1259" s="30">
        <f>IF(O1259="","",O1259-S1259)</f>
        <v/>
      </c>
      <c r="Z1259" s="30">
        <f>IF(W1259="","",W1259-S1259)</f>
        <v/>
      </c>
      <c r="AA1259" s="24">
        <f>MATCH(J1259,Matches!$A:$A,0)</f>
        <v/>
      </c>
      <c r="AB1259" s="33" t="n"/>
      <c r="AC1259" s="33" t="n">
        <v>1.789469574243636</v>
      </c>
      <c r="AD1259" s="24" t="n"/>
      <c r="AE1259" s="24" t="n">
        <v>10</v>
      </c>
      <c r="AF1259" s="33" t="n"/>
      <c r="AG1259" s="33" t="n"/>
    </row>
    <row r="1260">
      <c r="A1260" s="24" t="inlineStr">
        <is>
          <t>Millwall|39</t>
        </is>
      </c>
      <c r="B1260" s="24" t="inlineStr">
        <is>
          <t>E1</t>
        </is>
      </c>
      <c r="C1260" s="24" t="inlineStr">
        <is>
          <t>Championship</t>
        </is>
      </c>
      <c r="D1260" s="24" t="inlineStr">
        <is>
          <t>Millwall</t>
        </is>
      </c>
      <c r="E1260" s="24" t="n">
        <v>39</v>
      </c>
      <c r="F1260" s="24" t="n">
        <v>10</v>
      </c>
      <c r="G1260" s="29" t="n">
        <v>46466.625</v>
      </c>
      <c r="H1260" s="24" t="inlineStr">
        <is>
          <t>Cardiff</t>
        </is>
      </c>
      <c r="I1260" s="24" t="inlineStr">
        <is>
          <t>H</t>
        </is>
      </c>
      <c r="J1260" s="24" t="inlineStr">
        <is>
          <t>E1-Millwall-Cardiff</t>
        </is>
      </c>
      <c r="K1260" s="24" t="n">
        <v>21</v>
      </c>
      <c r="L1260" s="11">
        <f>IF(INDEX(Matches!$X:$X,AA1260)=0,"",IF(I1260="H",INDEX(Matches!$H:$H,AA1260),INDEX(Matches!$I:$I,AA1260)))</f>
        <v/>
      </c>
      <c r="M1260" s="11">
        <f>IF(INDEX(Matches!$X:$X,AA1260)=0,"",IF(I1260="H",INDEX(Matches!$I:$I,AA1260),INDEX(Matches!$H:$H,AA1260)))</f>
        <v/>
      </c>
      <c r="N1260" s="11">
        <f>IF(L1260="","",IF(L1260&gt;M1260,"W",IF(L1260=M1260,"D","L")))</f>
        <v/>
      </c>
      <c r="O1260" s="11">
        <f>IF(L1260="","",IF(L1260&gt;M1260,3,IF(L1260=M1260,1,0)))</f>
        <v/>
      </c>
      <c r="P1260" s="31">
        <f>IF(I1260="H",INDEX(Matches!$L:$L,AA1260),INDEX(Matches!$N:$N,AA1260))</f>
        <v/>
      </c>
      <c r="Q1260" s="31">
        <f>INDEX(Matches!$M:$M,AA1260)</f>
        <v/>
      </c>
      <c r="R1260" s="31">
        <f>IF(I1260="H",INDEX(Matches!$N:$N,AA1260),INDEX(Matches!$L:$L,AA1260))</f>
        <v/>
      </c>
      <c r="S1260" s="33">
        <f>IF(I1260="H",INDEX(Matches!$O:$O,AA1260),INDEX(Matches!$P:$P,AA1260))</f>
        <v/>
      </c>
      <c r="T1260" s="33">
        <f>IF(INDEX(Matches!$J:$J,AA1260)="","",IF(I1260="H",INDEX(Matches!$J:$J,AA1260),INDEX(Matches!$K:$K,AA1260)))</f>
        <v/>
      </c>
      <c r="U1260" s="33">
        <f>IF(INDEX(Matches!$K:$K,AA1260)="","",IF(I1260="H",INDEX(Matches!$K:$K,AA1260),INDEX(Matches!$J:$J,AA1260)))</f>
        <v/>
      </c>
      <c r="V1260" s="30">
        <f>IF(T1260="","",T1260-U1260)</f>
        <v/>
      </c>
      <c r="W1260" s="33">
        <f>IF(I1260="H",INDEX(Matches!$T:$T,AA1260),INDEX(Matches!$U:$U,AA1260))</f>
        <v/>
      </c>
      <c r="X1260" s="11">
        <f>INDEX(Matches!$X:$X,AA1260)</f>
        <v/>
      </c>
      <c r="Y1260" s="30">
        <f>IF(O1260="","",O1260-S1260)</f>
        <v/>
      </c>
      <c r="Z1260" s="30">
        <f>IF(W1260="","",W1260-S1260)</f>
        <v/>
      </c>
      <c r="AA1260" s="24">
        <f>MATCH(J1260,Matches!$A:$A,0)</f>
        <v/>
      </c>
      <c r="AB1260" s="33" t="n"/>
      <c r="AC1260" s="33" t="n">
        <v>1.814723101322509</v>
      </c>
      <c r="AD1260" s="24" t="n"/>
      <c r="AE1260" s="24" t="n">
        <v>10</v>
      </c>
      <c r="AF1260" s="33" t="n"/>
      <c r="AG1260" s="33" t="n"/>
    </row>
    <row r="1261">
      <c r="A1261" s="24" t="inlineStr">
        <is>
          <t>Millwall|40</t>
        </is>
      </c>
      <c r="B1261" s="24" t="inlineStr">
        <is>
          <t>E1</t>
        </is>
      </c>
      <c r="C1261" s="24" t="inlineStr">
        <is>
          <t>Championship</t>
        </is>
      </c>
      <c r="D1261" s="24" t="inlineStr">
        <is>
          <t>Millwall</t>
        </is>
      </c>
      <c r="E1261" s="24" t="n">
        <v>40</v>
      </c>
      <c r="F1261" s="24" t="n">
        <v>10</v>
      </c>
      <c r="G1261" s="29" t="n">
        <v>46480.52083333334</v>
      </c>
      <c r="H1261" s="24" t="inlineStr">
        <is>
          <t>Charlton</t>
        </is>
      </c>
      <c r="I1261" s="24" t="inlineStr">
        <is>
          <t>A</t>
        </is>
      </c>
      <c r="J1261" s="24" t="inlineStr">
        <is>
          <t>E1-Charlton-Millwall</t>
        </is>
      </c>
      <c r="K1261" s="24" t="n">
        <v>23</v>
      </c>
      <c r="L1261" s="11">
        <f>IF(INDEX(Matches!$X:$X,AA1261)=0,"",IF(I1261="H",INDEX(Matches!$H:$H,AA1261),INDEX(Matches!$I:$I,AA1261)))</f>
        <v/>
      </c>
      <c r="M1261" s="11">
        <f>IF(INDEX(Matches!$X:$X,AA1261)=0,"",IF(I1261="H",INDEX(Matches!$I:$I,AA1261),INDEX(Matches!$H:$H,AA1261)))</f>
        <v/>
      </c>
      <c r="N1261" s="11">
        <f>IF(L1261="","",IF(L1261&gt;M1261,"W",IF(L1261=M1261,"D","L")))</f>
        <v/>
      </c>
      <c r="O1261" s="11">
        <f>IF(L1261="","",IF(L1261&gt;M1261,3,IF(L1261=M1261,1,0)))</f>
        <v/>
      </c>
      <c r="P1261" s="31">
        <f>IF(I1261="H",INDEX(Matches!$L:$L,AA1261),INDEX(Matches!$N:$N,AA1261))</f>
        <v/>
      </c>
      <c r="Q1261" s="31">
        <f>INDEX(Matches!$M:$M,AA1261)</f>
        <v/>
      </c>
      <c r="R1261" s="31">
        <f>IF(I1261="H",INDEX(Matches!$N:$N,AA1261),INDEX(Matches!$L:$L,AA1261))</f>
        <v/>
      </c>
      <c r="S1261" s="33">
        <f>IF(I1261="H",INDEX(Matches!$O:$O,AA1261),INDEX(Matches!$P:$P,AA1261))</f>
        <v/>
      </c>
      <c r="T1261" s="33">
        <f>IF(INDEX(Matches!$J:$J,AA1261)="","",IF(I1261="H",INDEX(Matches!$J:$J,AA1261),INDEX(Matches!$K:$K,AA1261)))</f>
        <v/>
      </c>
      <c r="U1261" s="33">
        <f>IF(INDEX(Matches!$K:$K,AA1261)="","",IF(I1261="H",INDEX(Matches!$K:$K,AA1261),INDEX(Matches!$J:$J,AA1261)))</f>
        <v/>
      </c>
      <c r="V1261" s="30">
        <f>IF(T1261="","",T1261-U1261)</f>
        <v/>
      </c>
      <c r="W1261" s="33">
        <f>IF(I1261="H",INDEX(Matches!$T:$T,AA1261),INDEX(Matches!$U:$U,AA1261))</f>
        <v/>
      </c>
      <c r="X1261" s="11">
        <f>INDEX(Matches!$X:$X,AA1261)</f>
        <v/>
      </c>
      <c r="Y1261" s="30">
        <f>IF(O1261="","",O1261-S1261)</f>
        <v/>
      </c>
      <c r="Z1261" s="30">
        <f>IF(W1261="","",W1261-S1261)</f>
        <v/>
      </c>
      <c r="AA1261" s="24">
        <f>MATCH(J1261,Matches!$A:$A,0)</f>
        <v/>
      </c>
      <c r="AB1261" s="33" t="n"/>
      <c r="AC1261" s="33" t="n">
        <v>1.560065530708179</v>
      </c>
      <c r="AD1261" s="24" t="n"/>
      <c r="AE1261" s="24" t="n">
        <v>10</v>
      </c>
      <c r="AF1261" s="33" t="n"/>
      <c r="AG1261" s="33" t="n"/>
    </row>
    <row r="1262">
      <c r="A1262" s="24" t="inlineStr">
        <is>
          <t>Millwall|41</t>
        </is>
      </c>
      <c r="B1262" s="24" t="inlineStr">
        <is>
          <t>E1</t>
        </is>
      </c>
      <c r="C1262" s="24" t="inlineStr">
        <is>
          <t>Championship</t>
        </is>
      </c>
      <c r="D1262" s="24" t="inlineStr">
        <is>
          <t>Millwall</t>
        </is>
      </c>
      <c r="E1262" s="24" t="n">
        <v>41</v>
      </c>
      <c r="F1262" s="24" t="n">
        <v>11</v>
      </c>
      <c r="G1262" s="29" t="n">
        <v>46483.82291666666</v>
      </c>
      <c r="H1262" s="24" t="inlineStr">
        <is>
          <t>Middlesbrough</t>
        </is>
      </c>
      <c r="I1262" s="24" t="inlineStr">
        <is>
          <t>H</t>
        </is>
      </c>
      <c r="J1262" s="24" t="inlineStr">
        <is>
          <t>E1-Millwall-Middlesb</t>
        </is>
      </c>
      <c r="K1262" s="24" t="n">
        <v>3</v>
      </c>
      <c r="L1262" s="11">
        <f>IF(INDEX(Matches!$X:$X,AA1262)=0,"",IF(I1262="H",INDEX(Matches!$H:$H,AA1262),INDEX(Matches!$I:$I,AA1262)))</f>
        <v/>
      </c>
      <c r="M1262" s="11">
        <f>IF(INDEX(Matches!$X:$X,AA1262)=0,"",IF(I1262="H",INDEX(Matches!$I:$I,AA1262),INDEX(Matches!$H:$H,AA1262)))</f>
        <v/>
      </c>
      <c r="N1262" s="11">
        <f>IF(L1262="","",IF(L1262&gt;M1262,"W",IF(L1262=M1262,"D","L")))</f>
        <v/>
      </c>
      <c r="O1262" s="11">
        <f>IF(L1262="","",IF(L1262&gt;M1262,3,IF(L1262=M1262,1,0)))</f>
        <v/>
      </c>
      <c r="P1262" s="31">
        <f>IF(I1262="H",INDEX(Matches!$L:$L,AA1262),INDEX(Matches!$N:$N,AA1262))</f>
        <v/>
      </c>
      <c r="Q1262" s="31">
        <f>INDEX(Matches!$M:$M,AA1262)</f>
        <v/>
      </c>
      <c r="R1262" s="31">
        <f>IF(I1262="H",INDEX(Matches!$N:$N,AA1262),INDEX(Matches!$L:$L,AA1262))</f>
        <v/>
      </c>
      <c r="S1262" s="33">
        <f>IF(I1262="H",INDEX(Matches!$O:$O,AA1262),INDEX(Matches!$P:$P,AA1262))</f>
        <v/>
      </c>
      <c r="T1262" s="33">
        <f>IF(INDEX(Matches!$J:$J,AA1262)="","",IF(I1262="H",INDEX(Matches!$J:$J,AA1262),INDEX(Matches!$K:$K,AA1262)))</f>
        <v/>
      </c>
      <c r="U1262" s="33">
        <f>IF(INDEX(Matches!$K:$K,AA1262)="","",IF(I1262="H",INDEX(Matches!$K:$K,AA1262),INDEX(Matches!$J:$J,AA1262)))</f>
        <v/>
      </c>
      <c r="V1262" s="30">
        <f>IF(T1262="","",T1262-U1262)</f>
        <v/>
      </c>
      <c r="W1262" s="33">
        <f>IF(I1262="H",INDEX(Matches!$T:$T,AA1262),INDEX(Matches!$U:$U,AA1262))</f>
        <v/>
      </c>
      <c r="X1262" s="11">
        <f>INDEX(Matches!$X:$X,AA1262)</f>
        <v/>
      </c>
      <c r="Y1262" s="30">
        <f>IF(O1262="","",O1262-S1262)</f>
        <v/>
      </c>
      <c r="Z1262" s="30">
        <f>IF(W1262="","",W1262-S1262)</f>
        <v/>
      </c>
      <c r="AA1262" s="24">
        <f>MATCH(J1262,Matches!$A:$A,0)</f>
        <v/>
      </c>
      <c r="AB1262" s="33" t="n"/>
      <c r="AC1262" s="33" t="n">
        <v>1.411767891085732</v>
      </c>
      <c r="AD1262" s="24" t="n"/>
      <c r="AE1262" s="24" t="n">
        <v>11</v>
      </c>
      <c r="AF1262" s="33" t="n"/>
      <c r="AG1262" s="33" t="n"/>
    </row>
    <row r="1263">
      <c r="A1263" s="24" t="inlineStr">
        <is>
          <t>Millwall|42</t>
        </is>
      </c>
      <c r="B1263" s="24" t="inlineStr">
        <is>
          <t>E1</t>
        </is>
      </c>
      <c r="C1263" s="24" t="inlineStr">
        <is>
          <t>Championship</t>
        </is>
      </c>
      <c r="D1263" s="24" t="inlineStr">
        <is>
          <t>Millwall</t>
        </is>
      </c>
      <c r="E1263" s="24" t="n">
        <v>42</v>
      </c>
      <c r="F1263" s="24" t="n">
        <v>11</v>
      </c>
      <c r="G1263" s="29" t="n">
        <v>46487.625</v>
      </c>
      <c r="H1263" s="24" t="inlineStr">
        <is>
          <t>Bolton</t>
        </is>
      </c>
      <c r="I1263" s="24" t="inlineStr">
        <is>
          <t>A</t>
        </is>
      </c>
      <c r="J1263" s="24" t="inlineStr">
        <is>
          <t>E1-Bolton-Millwall</t>
        </is>
      </c>
      <c r="K1263" s="24" t="n">
        <v>22</v>
      </c>
      <c r="L1263" s="11">
        <f>IF(INDEX(Matches!$X:$X,AA1263)=0,"",IF(I1263="H",INDEX(Matches!$H:$H,AA1263),INDEX(Matches!$I:$I,AA1263)))</f>
        <v/>
      </c>
      <c r="M1263" s="11">
        <f>IF(INDEX(Matches!$X:$X,AA1263)=0,"",IF(I1263="H",INDEX(Matches!$I:$I,AA1263),INDEX(Matches!$H:$H,AA1263)))</f>
        <v/>
      </c>
      <c r="N1263" s="11">
        <f>IF(L1263="","",IF(L1263&gt;M1263,"W",IF(L1263=M1263,"D","L")))</f>
        <v/>
      </c>
      <c r="O1263" s="11">
        <f>IF(L1263="","",IF(L1263&gt;M1263,3,IF(L1263=M1263,1,0)))</f>
        <v/>
      </c>
      <c r="P1263" s="31">
        <f>IF(I1263="H",INDEX(Matches!$L:$L,AA1263),INDEX(Matches!$N:$N,AA1263))</f>
        <v/>
      </c>
      <c r="Q1263" s="31">
        <f>INDEX(Matches!$M:$M,AA1263)</f>
        <v/>
      </c>
      <c r="R1263" s="31">
        <f>IF(I1263="H",INDEX(Matches!$N:$N,AA1263),INDEX(Matches!$L:$L,AA1263))</f>
        <v/>
      </c>
      <c r="S1263" s="33">
        <f>IF(I1263="H",INDEX(Matches!$O:$O,AA1263),INDEX(Matches!$P:$P,AA1263))</f>
        <v/>
      </c>
      <c r="T1263" s="33">
        <f>IF(INDEX(Matches!$J:$J,AA1263)="","",IF(I1263="H",INDEX(Matches!$J:$J,AA1263),INDEX(Matches!$K:$K,AA1263)))</f>
        <v/>
      </c>
      <c r="U1263" s="33">
        <f>IF(INDEX(Matches!$K:$K,AA1263)="","",IF(I1263="H",INDEX(Matches!$K:$K,AA1263),INDEX(Matches!$J:$J,AA1263)))</f>
        <v/>
      </c>
      <c r="V1263" s="30">
        <f>IF(T1263="","",T1263-U1263)</f>
        <v/>
      </c>
      <c r="W1263" s="33">
        <f>IF(I1263="H",INDEX(Matches!$T:$T,AA1263),INDEX(Matches!$U:$U,AA1263))</f>
        <v/>
      </c>
      <c r="X1263" s="11">
        <f>INDEX(Matches!$X:$X,AA1263)</f>
        <v/>
      </c>
      <c r="Y1263" s="30">
        <f>IF(O1263="","",O1263-S1263)</f>
        <v/>
      </c>
      <c r="Z1263" s="30">
        <f>IF(W1263="","",W1263-S1263)</f>
        <v/>
      </c>
      <c r="AA1263" s="24">
        <f>MATCH(J1263,Matches!$A:$A,0)</f>
        <v/>
      </c>
      <c r="AB1263" s="33" t="n"/>
      <c r="AC1263" s="33" t="n">
        <v>1.523714131719537</v>
      </c>
      <c r="AD1263" s="24" t="n"/>
      <c r="AE1263" s="24" t="n">
        <v>11</v>
      </c>
      <c r="AF1263" s="33" t="n"/>
      <c r="AG1263" s="33" t="n"/>
    </row>
    <row r="1264">
      <c r="A1264" s="24" t="inlineStr">
        <is>
          <t>Millwall|43</t>
        </is>
      </c>
      <c r="B1264" s="24" t="inlineStr">
        <is>
          <t>E1</t>
        </is>
      </c>
      <c r="C1264" s="24" t="inlineStr">
        <is>
          <t>Championship</t>
        </is>
      </c>
      <c r="D1264" s="24" t="inlineStr">
        <is>
          <t>Millwall</t>
        </is>
      </c>
      <c r="E1264" s="24" t="n">
        <v>43</v>
      </c>
      <c r="F1264" s="24" t="n">
        <v>11</v>
      </c>
      <c r="G1264" s="29" t="n">
        <v>46494.625</v>
      </c>
      <c r="H1264" s="24" t="inlineStr">
        <is>
          <t>Southampton</t>
        </is>
      </c>
      <c r="I1264" s="24" t="inlineStr">
        <is>
          <t>H</t>
        </is>
      </c>
      <c r="J1264" s="24" t="inlineStr">
        <is>
          <t>E1-Millwall-Southamp</t>
        </is>
      </c>
      <c r="K1264" s="24" t="n">
        <v>5</v>
      </c>
      <c r="L1264" s="11">
        <f>IF(INDEX(Matches!$X:$X,AA1264)=0,"",IF(I1264="H",INDEX(Matches!$H:$H,AA1264),INDEX(Matches!$I:$I,AA1264)))</f>
        <v/>
      </c>
      <c r="M1264" s="11">
        <f>IF(INDEX(Matches!$X:$X,AA1264)=0,"",IF(I1264="H",INDEX(Matches!$I:$I,AA1264),INDEX(Matches!$H:$H,AA1264)))</f>
        <v/>
      </c>
      <c r="N1264" s="11">
        <f>IF(L1264="","",IF(L1264&gt;M1264,"W",IF(L1264=M1264,"D","L")))</f>
        <v/>
      </c>
      <c r="O1264" s="11">
        <f>IF(L1264="","",IF(L1264&gt;M1264,3,IF(L1264=M1264,1,0)))</f>
        <v/>
      </c>
      <c r="P1264" s="31">
        <f>IF(I1264="H",INDEX(Matches!$L:$L,AA1264),INDEX(Matches!$N:$N,AA1264))</f>
        <v/>
      </c>
      <c r="Q1264" s="31">
        <f>INDEX(Matches!$M:$M,AA1264)</f>
        <v/>
      </c>
      <c r="R1264" s="31">
        <f>IF(I1264="H",INDEX(Matches!$N:$N,AA1264),INDEX(Matches!$L:$L,AA1264))</f>
        <v/>
      </c>
      <c r="S1264" s="33">
        <f>IF(I1264="H",INDEX(Matches!$O:$O,AA1264),INDEX(Matches!$P:$P,AA1264))</f>
        <v/>
      </c>
      <c r="T1264" s="33">
        <f>IF(INDEX(Matches!$J:$J,AA1264)="","",IF(I1264="H",INDEX(Matches!$J:$J,AA1264),INDEX(Matches!$K:$K,AA1264)))</f>
        <v/>
      </c>
      <c r="U1264" s="33">
        <f>IF(INDEX(Matches!$K:$K,AA1264)="","",IF(I1264="H",INDEX(Matches!$K:$K,AA1264),INDEX(Matches!$J:$J,AA1264)))</f>
        <v/>
      </c>
      <c r="V1264" s="30">
        <f>IF(T1264="","",T1264-U1264)</f>
        <v/>
      </c>
      <c r="W1264" s="33">
        <f>IF(I1264="H",INDEX(Matches!$T:$T,AA1264),INDEX(Matches!$U:$U,AA1264))</f>
        <v/>
      </c>
      <c r="X1264" s="11">
        <f>INDEX(Matches!$X:$X,AA1264)</f>
        <v/>
      </c>
      <c r="Y1264" s="30">
        <f>IF(O1264="","",O1264-S1264)</f>
        <v/>
      </c>
      <c r="Z1264" s="30">
        <f>IF(W1264="","",W1264-S1264)</f>
        <v/>
      </c>
      <c r="AA1264" s="24">
        <f>MATCH(J1264,Matches!$A:$A,0)</f>
        <v/>
      </c>
      <c r="AB1264" s="33" t="n"/>
      <c r="AC1264" s="33" t="n">
        <v>1.510014731784712</v>
      </c>
      <c r="AD1264" s="24" t="n"/>
      <c r="AE1264" s="24" t="n">
        <v>11</v>
      </c>
      <c r="AF1264" s="33" t="n"/>
      <c r="AG1264" s="33" t="n"/>
    </row>
    <row r="1265">
      <c r="A1265" s="24" t="inlineStr">
        <is>
          <t>Millwall|44</t>
        </is>
      </c>
      <c r="B1265" s="24" t="inlineStr">
        <is>
          <t>E1</t>
        </is>
      </c>
      <c r="C1265" s="24" t="inlineStr">
        <is>
          <t>Championship</t>
        </is>
      </c>
      <c r="D1265" s="24" t="inlineStr">
        <is>
          <t>Millwall</t>
        </is>
      </c>
      <c r="E1265" s="24" t="n">
        <v>44</v>
      </c>
      <c r="F1265" s="24" t="n">
        <v>11</v>
      </c>
      <c r="G1265" s="29" t="n">
        <v>46497.82291666666</v>
      </c>
      <c r="H1265" s="24" t="inlineStr">
        <is>
          <t>Wrexham</t>
        </is>
      </c>
      <c r="I1265" s="24" t="inlineStr">
        <is>
          <t>A</t>
        </is>
      </c>
      <c r="J1265" s="24" t="inlineStr">
        <is>
          <t>E1-Wrexham-Millwall</t>
        </is>
      </c>
      <c r="K1265" s="24" t="n">
        <v>9</v>
      </c>
      <c r="L1265" s="11">
        <f>IF(INDEX(Matches!$X:$X,AA1265)=0,"",IF(I1265="H",INDEX(Matches!$H:$H,AA1265),INDEX(Matches!$I:$I,AA1265)))</f>
        <v/>
      </c>
      <c r="M1265" s="11">
        <f>IF(INDEX(Matches!$X:$X,AA1265)=0,"",IF(I1265="H",INDEX(Matches!$I:$I,AA1265),INDEX(Matches!$H:$H,AA1265)))</f>
        <v/>
      </c>
      <c r="N1265" s="11">
        <f>IF(L1265="","",IF(L1265&gt;M1265,"W",IF(L1265=M1265,"D","L")))</f>
        <v/>
      </c>
      <c r="O1265" s="11">
        <f>IF(L1265="","",IF(L1265&gt;M1265,3,IF(L1265=M1265,1,0)))</f>
        <v/>
      </c>
      <c r="P1265" s="31">
        <f>IF(I1265="H",INDEX(Matches!$L:$L,AA1265),INDEX(Matches!$N:$N,AA1265))</f>
        <v/>
      </c>
      <c r="Q1265" s="31">
        <f>INDEX(Matches!$M:$M,AA1265)</f>
        <v/>
      </c>
      <c r="R1265" s="31">
        <f>IF(I1265="H",INDEX(Matches!$N:$N,AA1265),INDEX(Matches!$L:$L,AA1265))</f>
        <v/>
      </c>
      <c r="S1265" s="33">
        <f>IF(I1265="H",INDEX(Matches!$O:$O,AA1265),INDEX(Matches!$P:$P,AA1265))</f>
        <v/>
      </c>
      <c r="T1265" s="33">
        <f>IF(INDEX(Matches!$J:$J,AA1265)="","",IF(I1265="H",INDEX(Matches!$J:$J,AA1265),INDEX(Matches!$K:$K,AA1265)))</f>
        <v/>
      </c>
      <c r="U1265" s="33">
        <f>IF(INDEX(Matches!$K:$K,AA1265)="","",IF(I1265="H",INDEX(Matches!$K:$K,AA1265),INDEX(Matches!$J:$J,AA1265)))</f>
        <v/>
      </c>
      <c r="V1265" s="30">
        <f>IF(T1265="","",T1265-U1265)</f>
        <v/>
      </c>
      <c r="W1265" s="33">
        <f>IF(I1265="H",INDEX(Matches!$T:$T,AA1265),INDEX(Matches!$U:$U,AA1265))</f>
        <v/>
      </c>
      <c r="X1265" s="11">
        <f>INDEX(Matches!$X:$X,AA1265)</f>
        <v/>
      </c>
      <c r="Y1265" s="30">
        <f>IF(O1265="","",O1265-S1265)</f>
        <v/>
      </c>
      <c r="Z1265" s="30">
        <f>IF(W1265="","",W1265-S1265)</f>
        <v/>
      </c>
      <c r="AA1265" s="24">
        <f>MATCH(J1265,Matches!$A:$A,0)</f>
        <v/>
      </c>
      <c r="AB1265" s="33" t="n"/>
      <c r="AC1265" s="33" t="n">
        <v>1.2086629162304</v>
      </c>
      <c r="AD1265" s="24" t="n"/>
      <c r="AE1265" s="24" t="n">
        <v>11</v>
      </c>
      <c r="AF1265" s="33" t="n"/>
      <c r="AG1265" s="33" t="n"/>
    </row>
    <row r="1266">
      <c r="A1266" s="24" t="inlineStr">
        <is>
          <t>Millwall|45</t>
        </is>
      </c>
      <c r="B1266" s="24" t="inlineStr">
        <is>
          <t>E1</t>
        </is>
      </c>
      <c r="C1266" s="24" t="inlineStr">
        <is>
          <t>Championship</t>
        </is>
      </c>
      <c r="D1266" s="24" t="inlineStr">
        <is>
          <t>Millwall</t>
        </is>
      </c>
      <c r="E1266" s="24" t="n">
        <v>45</v>
      </c>
      <c r="F1266" s="24" t="n">
        <v>12</v>
      </c>
      <c r="G1266" s="29" t="n">
        <v>46501.625</v>
      </c>
      <c r="H1266" s="24" t="inlineStr">
        <is>
          <t>Sheffield United</t>
        </is>
      </c>
      <c r="I1266" s="24" t="inlineStr">
        <is>
          <t>A</t>
        </is>
      </c>
      <c r="J1266" s="24" t="inlineStr">
        <is>
          <t>E1-Sheffiel-Millwall</t>
        </is>
      </c>
      <c r="K1266" s="24" t="n">
        <v>8</v>
      </c>
      <c r="L1266" s="11">
        <f>IF(INDEX(Matches!$X:$X,AA1266)=0,"",IF(I1266="H",INDEX(Matches!$H:$H,AA1266),INDEX(Matches!$I:$I,AA1266)))</f>
        <v/>
      </c>
      <c r="M1266" s="11">
        <f>IF(INDEX(Matches!$X:$X,AA1266)=0,"",IF(I1266="H",INDEX(Matches!$I:$I,AA1266),INDEX(Matches!$H:$H,AA1266)))</f>
        <v/>
      </c>
      <c r="N1266" s="11">
        <f>IF(L1266="","",IF(L1266&gt;M1266,"W",IF(L1266=M1266,"D","L")))</f>
        <v/>
      </c>
      <c r="O1266" s="11">
        <f>IF(L1266="","",IF(L1266&gt;M1266,3,IF(L1266=M1266,1,0)))</f>
        <v/>
      </c>
      <c r="P1266" s="31">
        <f>IF(I1266="H",INDEX(Matches!$L:$L,AA1266),INDEX(Matches!$N:$N,AA1266))</f>
        <v/>
      </c>
      <c r="Q1266" s="31">
        <f>INDEX(Matches!$M:$M,AA1266)</f>
        <v/>
      </c>
      <c r="R1266" s="31">
        <f>IF(I1266="H",INDEX(Matches!$N:$N,AA1266),INDEX(Matches!$L:$L,AA1266))</f>
        <v/>
      </c>
      <c r="S1266" s="33">
        <f>IF(I1266="H",INDEX(Matches!$O:$O,AA1266),INDEX(Matches!$P:$P,AA1266))</f>
        <v/>
      </c>
      <c r="T1266" s="33">
        <f>IF(INDEX(Matches!$J:$J,AA1266)="","",IF(I1266="H",INDEX(Matches!$J:$J,AA1266),INDEX(Matches!$K:$K,AA1266)))</f>
        <v/>
      </c>
      <c r="U1266" s="33">
        <f>IF(INDEX(Matches!$K:$K,AA1266)="","",IF(I1266="H",INDEX(Matches!$K:$K,AA1266),INDEX(Matches!$J:$J,AA1266)))</f>
        <v/>
      </c>
      <c r="V1266" s="30">
        <f>IF(T1266="","",T1266-U1266)</f>
        <v/>
      </c>
      <c r="W1266" s="33">
        <f>IF(I1266="H",INDEX(Matches!$T:$T,AA1266),INDEX(Matches!$U:$U,AA1266))</f>
        <v/>
      </c>
      <c r="X1266" s="11">
        <f>INDEX(Matches!$X:$X,AA1266)</f>
        <v/>
      </c>
      <c r="Y1266" s="30">
        <f>IF(O1266="","",O1266-S1266)</f>
        <v/>
      </c>
      <c r="Z1266" s="30">
        <f>IF(W1266="","",W1266-S1266)</f>
        <v/>
      </c>
      <c r="AA1266" s="24">
        <f>MATCH(J1266,Matches!$A:$A,0)</f>
        <v/>
      </c>
      <c r="AB1266" s="33" t="n"/>
      <c r="AC1266" s="33" t="n">
        <v>1.256002448033655</v>
      </c>
      <c r="AD1266" s="24" t="n"/>
      <c r="AE1266" s="24" t="n">
        <v>12</v>
      </c>
      <c r="AF1266" s="33" t="n"/>
      <c r="AG1266" s="33" t="n"/>
    </row>
    <row r="1267">
      <c r="A1267" s="24" t="inlineStr">
        <is>
          <t>Millwall|46</t>
        </is>
      </c>
      <c r="B1267" s="24" t="inlineStr">
        <is>
          <t>E1</t>
        </is>
      </c>
      <c r="C1267" s="24" t="inlineStr">
        <is>
          <t>Championship</t>
        </is>
      </c>
      <c r="D1267" s="24" t="inlineStr">
        <is>
          <t>Millwall</t>
        </is>
      </c>
      <c r="E1267" s="24" t="n">
        <v>46</v>
      </c>
      <c r="F1267" s="24" t="n">
        <v>12</v>
      </c>
      <c r="G1267" s="29" t="n">
        <v>46508.52083333334</v>
      </c>
      <c r="H1267" s="24" t="inlineStr">
        <is>
          <t>Stoke</t>
        </is>
      </c>
      <c r="I1267" s="24" t="inlineStr">
        <is>
          <t>H</t>
        </is>
      </c>
      <c r="J1267" s="24" t="inlineStr">
        <is>
          <t>E1-Millwall-Stoke</t>
        </is>
      </c>
      <c r="K1267" s="24" t="n">
        <v>11</v>
      </c>
      <c r="L1267" s="11">
        <f>IF(INDEX(Matches!$X:$X,AA1267)=0,"",IF(I1267="H",INDEX(Matches!$H:$H,AA1267),INDEX(Matches!$I:$I,AA1267)))</f>
        <v/>
      </c>
      <c r="M1267" s="11">
        <f>IF(INDEX(Matches!$X:$X,AA1267)=0,"",IF(I1267="H",INDEX(Matches!$I:$I,AA1267),INDEX(Matches!$H:$H,AA1267)))</f>
        <v/>
      </c>
      <c r="N1267" s="11">
        <f>IF(L1267="","",IF(L1267&gt;M1267,"W",IF(L1267=M1267,"D","L")))</f>
        <v/>
      </c>
      <c r="O1267" s="11">
        <f>IF(L1267="","",IF(L1267&gt;M1267,3,IF(L1267=M1267,1,0)))</f>
        <v/>
      </c>
      <c r="P1267" s="31">
        <f>IF(I1267="H",INDEX(Matches!$L:$L,AA1267),INDEX(Matches!$N:$N,AA1267))</f>
        <v/>
      </c>
      <c r="Q1267" s="31">
        <f>INDEX(Matches!$M:$M,AA1267)</f>
        <v/>
      </c>
      <c r="R1267" s="31">
        <f>IF(I1267="H",INDEX(Matches!$N:$N,AA1267),INDEX(Matches!$L:$L,AA1267))</f>
        <v/>
      </c>
      <c r="S1267" s="33">
        <f>IF(I1267="H",INDEX(Matches!$O:$O,AA1267),INDEX(Matches!$P:$P,AA1267))</f>
        <v/>
      </c>
      <c r="T1267" s="33">
        <f>IF(INDEX(Matches!$J:$J,AA1267)="","",IF(I1267="H",INDEX(Matches!$J:$J,AA1267),INDEX(Matches!$K:$K,AA1267)))</f>
        <v/>
      </c>
      <c r="U1267" s="33">
        <f>IF(INDEX(Matches!$K:$K,AA1267)="","",IF(I1267="H",INDEX(Matches!$K:$K,AA1267),INDEX(Matches!$J:$J,AA1267)))</f>
        <v/>
      </c>
      <c r="V1267" s="30">
        <f>IF(T1267="","",T1267-U1267)</f>
        <v/>
      </c>
      <c r="W1267" s="33">
        <f>IF(I1267="H",INDEX(Matches!$T:$T,AA1267),INDEX(Matches!$U:$U,AA1267))</f>
        <v/>
      </c>
      <c r="X1267" s="11">
        <f>INDEX(Matches!$X:$X,AA1267)</f>
        <v/>
      </c>
      <c r="Y1267" s="30">
        <f>IF(O1267="","",O1267-S1267)</f>
        <v/>
      </c>
      <c r="Z1267" s="30">
        <f>IF(W1267="","",W1267-S1267)</f>
        <v/>
      </c>
      <c r="AA1267" s="24">
        <f>MATCH(J1267,Matches!$A:$A,0)</f>
        <v/>
      </c>
      <c r="AB1267" s="33" t="n"/>
      <c r="AC1267" s="33" t="n">
        <v>1.668072279772518</v>
      </c>
      <c r="AD1267" s="24" t="n"/>
      <c r="AE1267" s="24" t="n">
        <v>12</v>
      </c>
      <c r="AF1267" s="33" t="n"/>
      <c r="AG1267" s="33" t="n"/>
    </row>
    <row r="1268">
      <c r="A1268" s="24" t="inlineStr">
        <is>
          <t>Norwich|1</t>
        </is>
      </c>
      <c r="B1268" s="24" t="inlineStr">
        <is>
          <t>E1</t>
        </is>
      </c>
      <c r="C1268" s="24" t="inlineStr">
        <is>
          <t>Championship</t>
        </is>
      </c>
      <c r="D1268" s="24" t="inlineStr">
        <is>
          <t>Norwich</t>
        </is>
      </c>
      <c r="E1268" s="24" t="n">
        <v>1</v>
      </c>
      <c r="F1268" s="24" t="n">
        <v>1</v>
      </c>
      <c r="G1268" s="29" t="n">
        <v>46249.625</v>
      </c>
      <c r="H1268" s="24" t="inlineStr">
        <is>
          <t>West Brom</t>
        </is>
      </c>
      <c r="I1268" s="24" t="inlineStr">
        <is>
          <t>H</t>
        </is>
      </c>
      <c r="J1268" s="24" t="inlineStr">
        <is>
          <t>E1-Norwich-WestBrom</t>
        </is>
      </c>
      <c r="K1268" s="24" t="n">
        <v>13</v>
      </c>
      <c r="L1268" s="11">
        <f>IF(INDEX(Matches!$X:$X,AA1268)=0,"",IF(I1268="H",INDEX(Matches!$H:$H,AA1268),INDEX(Matches!$I:$I,AA1268)))</f>
        <v/>
      </c>
      <c r="M1268" s="11">
        <f>IF(INDEX(Matches!$X:$X,AA1268)=0,"",IF(I1268="H",INDEX(Matches!$I:$I,AA1268),INDEX(Matches!$H:$H,AA1268)))</f>
        <v/>
      </c>
      <c r="N1268" s="11">
        <f>IF(L1268="","",IF(L1268&gt;M1268,"W",IF(L1268=M1268,"D","L")))</f>
        <v/>
      </c>
      <c r="O1268" s="11">
        <f>IF(L1268="","",IF(L1268&gt;M1268,3,IF(L1268=M1268,1,0)))</f>
        <v/>
      </c>
      <c r="P1268" s="31">
        <f>IF(I1268="H",INDEX(Matches!$L:$L,AA1268),INDEX(Matches!$N:$N,AA1268))</f>
        <v/>
      </c>
      <c r="Q1268" s="31">
        <f>INDEX(Matches!$M:$M,AA1268)</f>
        <v/>
      </c>
      <c r="R1268" s="31">
        <f>IF(I1268="H",INDEX(Matches!$N:$N,AA1268),INDEX(Matches!$L:$L,AA1268))</f>
        <v/>
      </c>
      <c r="S1268" s="33">
        <f>IF(I1268="H",INDEX(Matches!$O:$O,AA1268),INDEX(Matches!$P:$P,AA1268))</f>
        <v/>
      </c>
      <c r="T1268" s="33">
        <f>IF(INDEX(Matches!$J:$J,AA1268)="","",IF(I1268="H",INDEX(Matches!$J:$J,AA1268),INDEX(Matches!$K:$K,AA1268)))</f>
        <v/>
      </c>
      <c r="U1268" s="33">
        <f>IF(INDEX(Matches!$K:$K,AA1268)="","",IF(I1268="H",INDEX(Matches!$K:$K,AA1268),INDEX(Matches!$J:$J,AA1268)))</f>
        <v/>
      </c>
      <c r="V1268" s="30">
        <f>IF(T1268="","",T1268-U1268)</f>
        <v/>
      </c>
      <c r="W1268" s="33">
        <f>IF(I1268="H",INDEX(Matches!$T:$T,AA1268),INDEX(Matches!$U:$U,AA1268))</f>
        <v/>
      </c>
      <c r="X1268" s="11">
        <f>INDEX(Matches!$X:$X,AA1268)</f>
        <v/>
      </c>
      <c r="Y1268" s="30">
        <f>IF(O1268="","",O1268-S1268)</f>
        <v/>
      </c>
      <c r="Z1268" s="30">
        <f>IF(W1268="","",W1268-S1268)</f>
        <v/>
      </c>
      <c r="AA1268" s="24">
        <f>MATCH(J1268,Matches!$A:$A,0)</f>
        <v/>
      </c>
      <c r="AB1268" s="33" t="n">
        <v>1.708041345480028</v>
      </c>
      <c r="AC1268" s="33" t="n"/>
      <c r="AD1268" s="24" t="n"/>
      <c r="AE1268" s="24" t="n">
        <v>1</v>
      </c>
      <c r="AF1268" s="33" t="n"/>
      <c r="AG1268" s="33" t="n"/>
    </row>
    <row r="1269">
      <c r="A1269" s="24" t="inlineStr">
        <is>
          <t>Norwich|2</t>
        </is>
      </c>
      <c r="B1269" s="24" t="inlineStr">
        <is>
          <t>E1</t>
        </is>
      </c>
      <c r="C1269" s="24" t="inlineStr">
        <is>
          <t>Championship</t>
        </is>
      </c>
      <c r="D1269" s="24" t="inlineStr">
        <is>
          <t>Norwich</t>
        </is>
      </c>
      <c r="E1269" s="24" t="n">
        <v>2</v>
      </c>
      <c r="F1269" s="24" t="n">
        <v>1</v>
      </c>
      <c r="G1269" s="29" t="n">
        <v>46256.52083333334</v>
      </c>
      <c r="H1269" s="24" t="inlineStr">
        <is>
          <t>Millwall</t>
        </is>
      </c>
      <c r="I1269" s="24" t="inlineStr">
        <is>
          <t>A</t>
        </is>
      </c>
      <c r="J1269" s="24" t="inlineStr">
        <is>
          <t>E1-Millwall-Norwich</t>
        </is>
      </c>
      <c r="K1269" s="24" t="n">
        <v>10</v>
      </c>
      <c r="L1269" s="11">
        <f>IF(INDEX(Matches!$X:$X,AA1269)=0,"",IF(I1269="H",INDEX(Matches!$H:$H,AA1269),INDEX(Matches!$I:$I,AA1269)))</f>
        <v/>
      </c>
      <c r="M1269" s="11">
        <f>IF(INDEX(Matches!$X:$X,AA1269)=0,"",IF(I1269="H",INDEX(Matches!$I:$I,AA1269),INDEX(Matches!$H:$H,AA1269)))</f>
        <v/>
      </c>
      <c r="N1269" s="11">
        <f>IF(L1269="","",IF(L1269&gt;M1269,"W",IF(L1269=M1269,"D","L")))</f>
        <v/>
      </c>
      <c r="O1269" s="11">
        <f>IF(L1269="","",IF(L1269&gt;M1269,3,IF(L1269=M1269,1,0)))</f>
        <v/>
      </c>
      <c r="P1269" s="31">
        <f>IF(I1269="H",INDEX(Matches!$L:$L,AA1269),INDEX(Matches!$N:$N,AA1269))</f>
        <v/>
      </c>
      <c r="Q1269" s="31">
        <f>INDEX(Matches!$M:$M,AA1269)</f>
        <v/>
      </c>
      <c r="R1269" s="31">
        <f>IF(I1269="H",INDEX(Matches!$N:$N,AA1269),INDEX(Matches!$L:$L,AA1269))</f>
        <v/>
      </c>
      <c r="S1269" s="33">
        <f>IF(I1269="H",INDEX(Matches!$O:$O,AA1269),INDEX(Matches!$P:$P,AA1269))</f>
        <v/>
      </c>
      <c r="T1269" s="33">
        <f>IF(INDEX(Matches!$J:$J,AA1269)="","",IF(I1269="H",INDEX(Matches!$J:$J,AA1269),INDEX(Matches!$K:$K,AA1269)))</f>
        <v/>
      </c>
      <c r="U1269" s="33">
        <f>IF(INDEX(Matches!$K:$K,AA1269)="","",IF(I1269="H",INDEX(Matches!$K:$K,AA1269),INDEX(Matches!$J:$J,AA1269)))</f>
        <v/>
      </c>
      <c r="V1269" s="30">
        <f>IF(T1269="","",T1269-U1269)</f>
        <v/>
      </c>
      <c r="W1269" s="33">
        <f>IF(I1269="H",INDEX(Matches!$T:$T,AA1269),INDEX(Matches!$U:$U,AA1269))</f>
        <v/>
      </c>
      <c r="X1269" s="11">
        <f>INDEX(Matches!$X:$X,AA1269)</f>
        <v/>
      </c>
      <c r="Y1269" s="30">
        <f>IF(O1269="","",O1269-S1269)</f>
        <v/>
      </c>
      <c r="Z1269" s="30">
        <f>IF(W1269="","",W1269-S1269)</f>
        <v/>
      </c>
      <c r="AA1269" s="24">
        <f>MATCH(J1269,Matches!$A:$A,0)</f>
        <v/>
      </c>
      <c r="AB1269" s="33" t="n">
        <v>1.442367386914133</v>
      </c>
      <c r="AC1269" s="33" t="n"/>
      <c r="AD1269" s="24" t="n"/>
      <c r="AE1269" s="24" t="n">
        <v>1</v>
      </c>
      <c r="AF1269" s="33" t="n"/>
      <c r="AG1269" s="33" t="n"/>
    </row>
    <row r="1270">
      <c r="A1270" s="24" t="inlineStr">
        <is>
          <t>Norwich|3</t>
        </is>
      </c>
      <c r="B1270" s="24" t="inlineStr">
        <is>
          <t>E1</t>
        </is>
      </c>
      <c r="C1270" s="24" t="inlineStr">
        <is>
          <t>Championship</t>
        </is>
      </c>
      <c r="D1270" s="24" t="inlineStr">
        <is>
          <t>Norwich</t>
        </is>
      </c>
      <c r="E1270" s="24" t="n">
        <v>3</v>
      </c>
      <c r="F1270" s="24" t="n">
        <v>1</v>
      </c>
      <c r="G1270" s="29" t="n">
        <v>46263.625</v>
      </c>
      <c r="H1270" s="24" t="inlineStr">
        <is>
          <t>Burnley</t>
        </is>
      </c>
      <c r="I1270" s="24" t="inlineStr">
        <is>
          <t>H</t>
        </is>
      </c>
      <c r="J1270" s="24" t="inlineStr">
        <is>
          <t>E1-Norwich-Burnley</t>
        </is>
      </c>
      <c r="K1270" s="24" t="n">
        <v>4</v>
      </c>
      <c r="L1270" s="11">
        <f>IF(INDEX(Matches!$X:$X,AA1270)=0,"",IF(I1270="H",INDEX(Matches!$H:$H,AA1270),INDEX(Matches!$I:$I,AA1270)))</f>
        <v/>
      </c>
      <c r="M1270" s="11">
        <f>IF(INDEX(Matches!$X:$X,AA1270)=0,"",IF(I1270="H",INDEX(Matches!$I:$I,AA1270),INDEX(Matches!$H:$H,AA1270)))</f>
        <v/>
      </c>
      <c r="N1270" s="11">
        <f>IF(L1270="","",IF(L1270&gt;M1270,"W",IF(L1270=M1270,"D","L")))</f>
        <v/>
      </c>
      <c r="O1270" s="11">
        <f>IF(L1270="","",IF(L1270&gt;M1270,3,IF(L1270=M1270,1,0)))</f>
        <v/>
      </c>
      <c r="P1270" s="31">
        <f>IF(I1270="H",INDEX(Matches!$L:$L,AA1270),INDEX(Matches!$N:$N,AA1270))</f>
        <v/>
      </c>
      <c r="Q1270" s="31">
        <f>INDEX(Matches!$M:$M,AA1270)</f>
        <v/>
      </c>
      <c r="R1270" s="31">
        <f>IF(I1270="H",INDEX(Matches!$N:$N,AA1270),INDEX(Matches!$L:$L,AA1270))</f>
        <v/>
      </c>
      <c r="S1270" s="33">
        <f>IF(I1270="H",INDEX(Matches!$O:$O,AA1270),INDEX(Matches!$P:$P,AA1270))</f>
        <v/>
      </c>
      <c r="T1270" s="33">
        <f>IF(INDEX(Matches!$J:$J,AA1270)="","",IF(I1270="H",INDEX(Matches!$J:$J,AA1270),INDEX(Matches!$K:$K,AA1270)))</f>
        <v/>
      </c>
      <c r="U1270" s="33">
        <f>IF(INDEX(Matches!$K:$K,AA1270)="","",IF(I1270="H",INDEX(Matches!$K:$K,AA1270),INDEX(Matches!$J:$J,AA1270)))</f>
        <v/>
      </c>
      <c r="V1270" s="30">
        <f>IF(T1270="","",T1270-U1270)</f>
        <v/>
      </c>
      <c r="W1270" s="33">
        <f>IF(I1270="H",INDEX(Matches!$T:$T,AA1270),INDEX(Matches!$U:$U,AA1270))</f>
        <v/>
      </c>
      <c r="X1270" s="11">
        <f>INDEX(Matches!$X:$X,AA1270)</f>
        <v/>
      </c>
      <c r="Y1270" s="30">
        <f>IF(O1270="","",O1270-S1270)</f>
        <v/>
      </c>
      <c r="Z1270" s="30">
        <f>IF(W1270="","",W1270-S1270)</f>
        <v/>
      </c>
      <c r="AA1270" s="24">
        <f>MATCH(J1270,Matches!$A:$A,0)</f>
        <v/>
      </c>
      <c r="AB1270" s="33" t="n">
        <v>1.668501925897033</v>
      </c>
      <c r="AC1270" s="33" t="n"/>
      <c r="AD1270" s="24" t="n"/>
      <c r="AE1270" s="24" t="n">
        <v>1</v>
      </c>
      <c r="AF1270" s="33" t="n"/>
      <c r="AG1270" s="33" t="n"/>
    </row>
    <row r="1271">
      <c r="A1271" s="24" t="inlineStr">
        <is>
          <t>Norwich|4</t>
        </is>
      </c>
      <c r="B1271" s="24" t="inlineStr">
        <is>
          <t>E1</t>
        </is>
      </c>
      <c r="C1271" s="24" t="inlineStr">
        <is>
          <t>Championship</t>
        </is>
      </c>
      <c r="D1271" s="24" t="inlineStr">
        <is>
          <t>Norwich</t>
        </is>
      </c>
      <c r="E1271" s="24" t="n">
        <v>4</v>
      </c>
      <c r="F1271" s="24" t="n">
        <v>1</v>
      </c>
      <c r="G1271" s="29" t="n">
        <v>46266.83333333334</v>
      </c>
      <c r="H1271" s="24" t="inlineStr">
        <is>
          <t>Stoke</t>
        </is>
      </c>
      <c r="I1271" s="24" t="inlineStr">
        <is>
          <t>A</t>
        </is>
      </c>
      <c r="J1271" s="24" t="inlineStr">
        <is>
          <t>E1-Stoke-Norwich</t>
        </is>
      </c>
      <c r="K1271" s="24" t="n">
        <v>11</v>
      </c>
      <c r="L1271" s="11">
        <f>IF(INDEX(Matches!$X:$X,AA1271)=0,"",IF(I1271="H",INDEX(Matches!$H:$H,AA1271),INDEX(Matches!$I:$I,AA1271)))</f>
        <v/>
      </c>
      <c r="M1271" s="11">
        <f>IF(INDEX(Matches!$X:$X,AA1271)=0,"",IF(I1271="H",INDEX(Matches!$I:$I,AA1271),INDEX(Matches!$H:$H,AA1271)))</f>
        <v/>
      </c>
      <c r="N1271" s="11">
        <f>IF(L1271="","",IF(L1271&gt;M1271,"W",IF(L1271=M1271,"D","L")))</f>
        <v/>
      </c>
      <c r="O1271" s="11">
        <f>IF(L1271="","",IF(L1271&gt;M1271,3,IF(L1271=M1271,1,0)))</f>
        <v/>
      </c>
      <c r="P1271" s="31">
        <f>IF(I1271="H",INDEX(Matches!$L:$L,AA1271),INDEX(Matches!$N:$N,AA1271))</f>
        <v/>
      </c>
      <c r="Q1271" s="31">
        <f>INDEX(Matches!$M:$M,AA1271)</f>
        <v/>
      </c>
      <c r="R1271" s="31">
        <f>IF(I1271="H",INDEX(Matches!$N:$N,AA1271),INDEX(Matches!$L:$L,AA1271))</f>
        <v/>
      </c>
      <c r="S1271" s="33">
        <f>IF(I1271="H",INDEX(Matches!$O:$O,AA1271),INDEX(Matches!$P:$P,AA1271))</f>
        <v/>
      </c>
      <c r="T1271" s="33">
        <f>IF(INDEX(Matches!$J:$J,AA1271)="","",IF(I1271="H",INDEX(Matches!$J:$J,AA1271),INDEX(Matches!$K:$K,AA1271)))</f>
        <v/>
      </c>
      <c r="U1271" s="33">
        <f>IF(INDEX(Matches!$K:$K,AA1271)="","",IF(I1271="H",INDEX(Matches!$K:$K,AA1271),INDEX(Matches!$J:$J,AA1271)))</f>
        <v/>
      </c>
      <c r="V1271" s="30">
        <f>IF(T1271="","",T1271-U1271)</f>
        <v/>
      </c>
      <c r="W1271" s="33">
        <f>IF(I1271="H",INDEX(Matches!$T:$T,AA1271),INDEX(Matches!$U:$U,AA1271))</f>
        <v/>
      </c>
      <c r="X1271" s="11">
        <f>INDEX(Matches!$X:$X,AA1271)</f>
        <v/>
      </c>
      <c r="Y1271" s="30">
        <f>IF(O1271="","",O1271-S1271)</f>
        <v/>
      </c>
      <c r="Z1271" s="30">
        <f>IF(W1271="","",W1271-S1271)</f>
        <v/>
      </c>
      <c r="AA1271" s="24">
        <f>MATCH(J1271,Matches!$A:$A,0)</f>
        <v/>
      </c>
      <c r="AB1271" s="33" t="n">
        <v>1.586306438805725</v>
      </c>
      <c r="AC1271" s="33" t="n"/>
      <c r="AD1271" s="24" t="n"/>
      <c r="AE1271" s="24" t="n">
        <v>1</v>
      </c>
      <c r="AF1271" s="33" t="n"/>
      <c r="AG1271" s="33" t="n"/>
    </row>
    <row r="1272">
      <c r="A1272" s="24" t="inlineStr">
        <is>
          <t>Norwich|5</t>
        </is>
      </c>
      <c r="B1272" s="24" t="inlineStr">
        <is>
          <t>E1</t>
        </is>
      </c>
      <c r="C1272" s="24" t="inlineStr">
        <is>
          <t>Championship</t>
        </is>
      </c>
      <c r="D1272" s="24" t="inlineStr">
        <is>
          <t>Norwich</t>
        </is>
      </c>
      <c r="E1272" s="24" t="n">
        <v>5</v>
      </c>
      <c r="F1272" s="24" t="n">
        <v>2</v>
      </c>
      <c r="G1272" s="29" t="n">
        <v>46270.625</v>
      </c>
      <c r="H1272" s="24" t="inlineStr">
        <is>
          <t>Sheffield United</t>
        </is>
      </c>
      <c r="I1272" s="24" t="inlineStr">
        <is>
          <t>A</t>
        </is>
      </c>
      <c r="J1272" s="24" t="inlineStr">
        <is>
          <t>E1-Sheffiel-Norwich</t>
        </is>
      </c>
      <c r="K1272" s="24" t="n">
        <v>8</v>
      </c>
      <c r="L1272" s="11">
        <f>IF(INDEX(Matches!$X:$X,AA1272)=0,"",IF(I1272="H",INDEX(Matches!$H:$H,AA1272),INDEX(Matches!$I:$I,AA1272)))</f>
        <v/>
      </c>
      <c r="M1272" s="11">
        <f>IF(INDEX(Matches!$X:$X,AA1272)=0,"",IF(I1272="H",INDEX(Matches!$I:$I,AA1272),INDEX(Matches!$H:$H,AA1272)))</f>
        <v/>
      </c>
      <c r="N1272" s="11">
        <f>IF(L1272="","",IF(L1272&gt;M1272,"W",IF(L1272=M1272,"D","L")))</f>
        <v/>
      </c>
      <c r="O1272" s="11">
        <f>IF(L1272="","",IF(L1272&gt;M1272,3,IF(L1272=M1272,1,0)))</f>
        <v/>
      </c>
      <c r="P1272" s="31">
        <f>IF(I1272="H",INDEX(Matches!$L:$L,AA1272),INDEX(Matches!$N:$N,AA1272))</f>
        <v/>
      </c>
      <c r="Q1272" s="31">
        <f>INDEX(Matches!$M:$M,AA1272)</f>
        <v/>
      </c>
      <c r="R1272" s="31">
        <f>IF(I1272="H",INDEX(Matches!$N:$N,AA1272),INDEX(Matches!$L:$L,AA1272))</f>
        <v/>
      </c>
      <c r="S1272" s="33">
        <f>IF(I1272="H",INDEX(Matches!$O:$O,AA1272),INDEX(Matches!$P:$P,AA1272))</f>
        <v/>
      </c>
      <c r="T1272" s="33">
        <f>IF(INDEX(Matches!$J:$J,AA1272)="","",IF(I1272="H",INDEX(Matches!$J:$J,AA1272),INDEX(Matches!$K:$K,AA1272)))</f>
        <v/>
      </c>
      <c r="U1272" s="33">
        <f>IF(INDEX(Matches!$K:$K,AA1272)="","",IF(I1272="H",INDEX(Matches!$K:$K,AA1272),INDEX(Matches!$J:$J,AA1272)))</f>
        <v/>
      </c>
      <c r="V1272" s="30">
        <f>IF(T1272="","",T1272-U1272)</f>
        <v/>
      </c>
      <c r="W1272" s="33">
        <f>IF(I1272="H",INDEX(Matches!$T:$T,AA1272),INDEX(Matches!$U:$U,AA1272))</f>
        <v/>
      </c>
      <c r="X1272" s="11">
        <f>INDEX(Matches!$X:$X,AA1272)</f>
        <v/>
      </c>
      <c r="Y1272" s="30">
        <f>IF(O1272="","",O1272-S1272)</f>
        <v/>
      </c>
      <c r="Z1272" s="30">
        <f>IF(W1272="","",W1272-S1272)</f>
        <v/>
      </c>
      <c r="AA1272" s="24">
        <f>MATCH(J1272,Matches!$A:$A,0)</f>
        <v/>
      </c>
      <c r="AB1272" s="33" t="n">
        <v>1.361180602524507</v>
      </c>
      <c r="AC1272" s="33" t="n"/>
      <c r="AD1272" s="24" t="n"/>
      <c r="AE1272" s="24" t="n">
        <v>2</v>
      </c>
      <c r="AF1272" s="33" t="n"/>
      <c r="AG1272" s="33" t="n"/>
    </row>
    <row r="1273">
      <c r="A1273" s="24" t="inlineStr">
        <is>
          <t>Norwich|6</t>
        </is>
      </c>
      <c r="B1273" s="24" t="inlineStr">
        <is>
          <t>E1</t>
        </is>
      </c>
      <c r="C1273" s="24" t="inlineStr">
        <is>
          <t>Championship</t>
        </is>
      </c>
      <c r="D1273" s="24" t="inlineStr">
        <is>
          <t>Norwich</t>
        </is>
      </c>
      <c r="E1273" s="24" t="n">
        <v>6</v>
      </c>
      <c r="F1273" s="24" t="n">
        <v>2</v>
      </c>
      <c r="G1273" s="29" t="n">
        <v>46274.82291666666</v>
      </c>
      <c r="H1273" s="24" t="inlineStr">
        <is>
          <t>Birmingham</t>
        </is>
      </c>
      <c r="I1273" s="24" t="inlineStr">
        <is>
          <t>H</t>
        </is>
      </c>
      <c r="J1273" s="24" t="inlineStr">
        <is>
          <t>E1-Norwich-Birmingh</t>
        </is>
      </c>
      <c r="K1273" s="24" t="n">
        <v>6</v>
      </c>
      <c r="L1273" s="11">
        <f>IF(INDEX(Matches!$X:$X,AA1273)=0,"",IF(I1273="H",INDEX(Matches!$H:$H,AA1273),INDEX(Matches!$I:$I,AA1273)))</f>
        <v/>
      </c>
      <c r="M1273" s="11">
        <f>IF(INDEX(Matches!$X:$X,AA1273)=0,"",IF(I1273="H",INDEX(Matches!$I:$I,AA1273),INDEX(Matches!$H:$H,AA1273)))</f>
        <v/>
      </c>
      <c r="N1273" s="11">
        <f>IF(L1273="","",IF(L1273&gt;M1273,"W",IF(L1273=M1273,"D","L")))</f>
        <v/>
      </c>
      <c r="O1273" s="11">
        <f>IF(L1273="","",IF(L1273&gt;M1273,3,IF(L1273=M1273,1,0)))</f>
        <v/>
      </c>
      <c r="P1273" s="31">
        <f>IF(I1273="H",INDEX(Matches!$L:$L,AA1273),INDEX(Matches!$N:$N,AA1273))</f>
        <v/>
      </c>
      <c r="Q1273" s="31">
        <f>INDEX(Matches!$M:$M,AA1273)</f>
        <v/>
      </c>
      <c r="R1273" s="31">
        <f>IF(I1273="H",INDEX(Matches!$N:$N,AA1273),INDEX(Matches!$L:$L,AA1273))</f>
        <v/>
      </c>
      <c r="S1273" s="33">
        <f>IF(I1273="H",INDEX(Matches!$O:$O,AA1273),INDEX(Matches!$P:$P,AA1273))</f>
        <v/>
      </c>
      <c r="T1273" s="33">
        <f>IF(INDEX(Matches!$J:$J,AA1273)="","",IF(I1273="H",INDEX(Matches!$J:$J,AA1273),INDEX(Matches!$K:$K,AA1273)))</f>
        <v/>
      </c>
      <c r="U1273" s="33">
        <f>IF(INDEX(Matches!$K:$K,AA1273)="","",IF(I1273="H",INDEX(Matches!$K:$K,AA1273),INDEX(Matches!$J:$J,AA1273)))</f>
        <v/>
      </c>
      <c r="V1273" s="30">
        <f>IF(T1273="","",T1273-U1273)</f>
        <v/>
      </c>
      <c r="W1273" s="33">
        <f>IF(I1273="H",INDEX(Matches!$T:$T,AA1273),INDEX(Matches!$U:$U,AA1273))</f>
        <v/>
      </c>
      <c r="X1273" s="11">
        <f>INDEX(Matches!$X:$X,AA1273)</f>
        <v/>
      </c>
      <c r="Y1273" s="30">
        <f>IF(O1273="","",O1273-S1273)</f>
        <v/>
      </c>
      <c r="Z1273" s="30">
        <f>IF(W1273="","",W1273-S1273)</f>
        <v/>
      </c>
      <c r="AA1273" s="24">
        <f>MATCH(J1273,Matches!$A:$A,0)</f>
        <v/>
      </c>
      <c r="AB1273" s="33" t="n">
        <v>1.732734873772563</v>
      </c>
      <c r="AC1273" s="33" t="n"/>
      <c r="AD1273" s="24" t="n"/>
      <c r="AE1273" s="24" t="n">
        <v>2</v>
      </c>
      <c r="AF1273" s="33" t="n"/>
      <c r="AG1273" s="33" t="n"/>
    </row>
    <row r="1274">
      <c r="A1274" s="24" t="inlineStr">
        <is>
          <t>Norwich|7</t>
        </is>
      </c>
      <c r="B1274" s="24" t="inlineStr">
        <is>
          <t>E1</t>
        </is>
      </c>
      <c r="C1274" s="24" t="inlineStr">
        <is>
          <t>Championship</t>
        </is>
      </c>
      <c r="D1274" s="24" t="inlineStr">
        <is>
          <t>Norwich</t>
        </is>
      </c>
      <c r="E1274" s="24" t="n">
        <v>7</v>
      </c>
      <c r="F1274" s="24" t="n">
        <v>2</v>
      </c>
      <c r="G1274" s="29" t="n">
        <v>46277.625</v>
      </c>
      <c r="H1274" s="24" t="inlineStr">
        <is>
          <t>Middlesbrough</t>
        </is>
      </c>
      <c r="I1274" s="24" t="inlineStr">
        <is>
          <t>A</t>
        </is>
      </c>
      <c r="J1274" s="24" t="inlineStr">
        <is>
          <t>E1-Middlesb-Norwich</t>
        </is>
      </c>
      <c r="K1274" s="24" t="n">
        <v>3</v>
      </c>
      <c r="L1274" s="11">
        <f>IF(INDEX(Matches!$X:$X,AA1274)=0,"",IF(I1274="H",INDEX(Matches!$H:$H,AA1274),INDEX(Matches!$I:$I,AA1274)))</f>
        <v/>
      </c>
      <c r="M1274" s="11">
        <f>IF(INDEX(Matches!$X:$X,AA1274)=0,"",IF(I1274="H",INDEX(Matches!$I:$I,AA1274),INDEX(Matches!$H:$H,AA1274)))</f>
        <v/>
      </c>
      <c r="N1274" s="11">
        <f>IF(L1274="","",IF(L1274&gt;M1274,"W",IF(L1274=M1274,"D","L")))</f>
        <v/>
      </c>
      <c r="O1274" s="11">
        <f>IF(L1274="","",IF(L1274&gt;M1274,3,IF(L1274=M1274,1,0)))</f>
        <v/>
      </c>
      <c r="P1274" s="31">
        <f>IF(I1274="H",INDEX(Matches!$L:$L,AA1274),INDEX(Matches!$N:$N,AA1274))</f>
        <v/>
      </c>
      <c r="Q1274" s="31">
        <f>INDEX(Matches!$M:$M,AA1274)</f>
        <v/>
      </c>
      <c r="R1274" s="31">
        <f>IF(I1274="H",INDEX(Matches!$N:$N,AA1274),INDEX(Matches!$L:$L,AA1274))</f>
        <v/>
      </c>
      <c r="S1274" s="33">
        <f>IF(I1274="H",INDEX(Matches!$O:$O,AA1274),INDEX(Matches!$P:$P,AA1274))</f>
        <v/>
      </c>
      <c r="T1274" s="33">
        <f>IF(INDEX(Matches!$J:$J,AA1274)="","",IF(I1274="H",INDEX(Matches!$J:$J,AA1274),INDEX(Matches!$K:$K,AA1274)))</f>
        <v/>
      </c>
      <c r="U1274" s="33">
        <f>IF(INDEX(Matches!$K:$K,AA1274)="","",IF(I1274="H",INDEX(Matches!$K:$K,AA1274),INDEX(Matches!$J:$J,AA1274)))</f>
        <v/>
      </c>
      <c r="V1274" s="30">
        <f>IF(T1274="","",T1274-U1274)</f>
        <v/>
      </c>
      <c r="W1274" s="33">
        <f>IF(I1274="H",INDEX(Matches!$T:$T,AA1274),INDEX(Matches!$U:$U,AA1274))</f>
        <v/>
      </c>
      <c r="X1274" s="11">
        <f>INDEX(Matches!$X:$X,AA1274)</f>
        <v/>
      </c>
      <c r="Y1274" s="30">
        <f>IF(O1274="","",O1274-S1274)</f>
        <v/>
      </c>
      <c r="Z1274" s="30">
        <f>IF(W1274="","",W1274-S1274)</f>
        <v/>
      </c>
      <c r="AA1274" s="24">
        <f>MATCH(J1274,Matches!$A:$A,0)</f>
        <v/>
      </c>
      <c r="AB1274" s="33" t="n">
        <v>0.9972715251197632</v>
      </c>
      <c r="AC1274" s="33" t="n"/>
      <c r="AD1274" s="24" t="n"/>
      <c r="AE1274" s="24" t="n">
        <v>2</v>
      </c>
      <c r="AF1274" s="33" t="n"/>
      <c r="AG1274" s="33" t="n"/>
    </row>
    <row r="1275">
      <c r="A1275" s="24" t="inlineStr">
        <is>
          <t>Norwich|8</t>
        </is>
      </c>
      <c r="B1275" s="24" t="inlineStr">
        <is>
          <t>E1</t>
        </is>
      </c>
      <c r="C1275" s="24" t="inlineStr">
        <is>
          <t>Championship</t>
        </is>
      </c>
      <c r="D1275" s="24" t="inlineStr">
        <is>
          <t>Norwich</t>
        </is>
      </c>
      <c r="E1275" s="24" t="n">
        <v>8</v>
      </c>
      <c r="F1275" s="24" t="n">
        <v>2</v>
      </c>
      <c r="G1275" s="29" t="n">
        <v>46285.5625</v>
      </c>
      <c r="H1275" s="24" t="inlineStr">
        <is>
          <t>Bolton</t>
        </is>
      </c>
      <c r="I1275" s="24" t="inlineStr">
        <is>
          <t>H</t>
        </is>
      </c>
      <c r="J1275" s="24" t="inlineStr">
        <is>
          <t>E1-Norwich-Bolton</t>
        </is>
      </c>
      <c r="K1275" s="24" t="n">
        <v>22</v>
      </c>
      <c r="L1275" s="11">
        <f>IF(INDEX(Matches!$X:$X,AA1275)=0,"",IF(I1275="H",INDEX(Matches!$H:$H,AA1275),INDEX(Matches!$I:$I,AA1275)))</f>
        <v/>
      </c>
      <c r="M1275" s="11">
        <f>IF(INDEX(Matches!$X:$X,AA1275)=0,"",IF(I1275="H",INDEX(Matches!$I:$I,AA1275),INDEX(Matches!$H:$H,AA1275)))</f>
        <v/>
      </c>
      <c r="N1275" s="11">
        <f>IF(L1275="","",IF(L1275&gt;M1275,"W",IF(L1275=M1275,"D","L")))</f>
        <v/>
      </c>
      <c r="O1275" s="11">
        <f>IF(L1275="","",IF(L1275&gt;M1275,3,IF(L1275=M1275,1,0)))</f>
        <v/>
      </c>
      <c r="P1275" s="31">
        <f>IF(I1275="H",INDEX(Matches!$L:$L,AA1275),INDEX(Matches!$N:$N,AA1275))</f>
        <v/>
      </c>
      <c r="Q1275" s="31">
        <f>INDEX(Matches!$M:$M,AA1275)</f>
        <v/>
      </c>
      <c r="R1275" s="31">
        <f>IF(I1275="H",INDEX(Matches!$N:$N,AA1275),INDEX(Matches!$L:$L,AA1275))</f>
        <v/>
      </c>
      <c r="S1275" s="33">
        <f>IF(I1275="H",INDEX(Matches!$O:$O,AA1275),INDEX(Matches!$P:$P,AA1275))</f>
        <v/>
      </c>
      <c r="T1275" s="33">
        <f>IF(INDEX(Matches!$J:$J,AA1275)="","",IF(I1275="H",INDEX(Matches!$J:$J,AA1275),INDEX(Matches!$K:$K,AA1275)))</f>
        <v/>
      </c>
      <c r="U1275" s="33">
        <f>IF(INDEX(Matches!$K:$K,AA1275)="","",IF(I1275="H",INDEX(Matches!$K:$K,AA1275),INDEX(Matches!$J:$J,AA1275)))</f>
        <v/>
      </c>
      <c r="V1275" s="30">
        <f>IF(T1275="","",T1275-U1275)</f>
        <v/>
      </c>
      <c r="W1275" s="33">
        <f>IF(I1275="H",INDEX(Matches!$T:$T,AA1275),INDEX(Matches!$U:$U,AA1275))</f>
        <v/>
      </c>
      <c r="X1275" s="11">
        <f>INDEX(Matches!$X:$X,AA1275)</f>
        <v/>
      </c>
      <c r="Y1275" s="30">
        <f>IF(O1275="","",O1275-S1275)</f>
        <v/>
      </c>
      <c r="Z1275" s="30">
        <f>IF(W1275="","",W1275-S1275)</f>
        <v/>
      </c>
      <c r="AA1275" s="24">
        <f>MATCH(J1275,Matches!$A:$A,0)</f>
        <v/>
      </c>
      <c r="AB1275" s="33" t="n"/>
      <c r="AC1275" s="33" t="n"/>
      <c r="AD1275" s="24" t="n"/>
      <c r="AE1275" s="24" t="n">
        <v>2</v>
      </c>
      <c r="AF1275" s="33" t="n"/>
      <c r="AG1275" s="33" t="n"/>
    </row>
    <row r="1276">
      <c r="A1276" s="24" t="inlineStr">
        <is>
          <t>Norwich|9</t>
        </is>
      </c>
      <c r="B1276" s="24" t="inlineStr">
        <is>
          <t>E1</t>
        </is>
      </c>
      <c r="C1276" s="24" t="inlineStr">
        <is>
          <t>Championship</t>
        </is>
      </c>
      <c r="D1276" s="24" t="inlineStr">
        <is>
          <t>Norwich</t>
        </is>
      </c>
      <c r="E1276" s="24" t="n">
        <v>9</v>
      </c>
      <c r="F1276" s="24" t="n">
        <v>3</v>
      </c>
      <c r="G1276" s="29" t="n">
        <v>46305.52083333334</v>
      </c>
      <c r="H1276" s="24" t="inlineStr">
        <is>
          <t>Swansea</t>
        </is>
      </c>
      <c r="I1276" s="24" t="inlineStr">
        <is>
          <t>A</t>
        </is>
      </c>
      <c r="J1276" s="24" t="inlineStr">
        <is>
          <t>E1-Swansea-Norwich</t>
        </is>
      </c>
      <c r="K1276" s="24" t="n">
        <v>15</v>
      </c>
      <c r="L1276" s="11">
        <f>IF(INDEX(Matches!$X:$X,AA1276)=0,"",IF(I1276="H",INDEX(Matches!$H:$H,AA1276),INDEX(Matches!$I:$I,AA1276)))</f>
        <v/>
      </c>
      <c r="M1276" s="11">
        <f>IF(INDEX(Matches!$X:$X,AA1276)=0,"",IF(I1276="H",INDEX(Matches!$I:$I,AA1276),INDEX(Matches!$H:$H,AA1276)))</f>
        <v/>
      </c>
      <c r="N1276" s="11">
        <f>IF(L1276="","",IF(L1276&gt;M1276,"W",IF(L1276=M1276,"D","L")))</f>
        <v/>
      </c>
      <c r="O1276" s="11">
        <f>IF(L1276="","",IF(L1276&gt;M1276,3,IF(L1276=M1276,1,0)))</f>
        <v/>
      </c>
      <c r="P1276" s="31">
        <f>IF(I1276="H",INDEX(Matches!$L:$L,AA1276),INDEX(Matches!$N:$N,AA1276))</f>
        <v/>
      </c>
      <c r="Q1276" s="31">
        <f>INDEX(Matches!$M:$M,AA1276)</f>
        <v/>
      </c>
      <c r="R1276" s="31">
        <f>IF(I1276="H",INDEX(Matches!$N:$N,AA1276),INDEX(Matches!$L:$L,AA1276))</f>
        <v/>
      </c>
      <c r="S1276" s="33">
        <f>IF(I1276="H",INDEX(Matches!$O:$O,AA1276),INDEX(Matches!$P:$P,AA1276))</f>
        <v/>
      </c>
      <c r="T1276" s="33">
        <f>IF(INDEX(Matches!$J:$J,AA1276)="","",IF(I1276="H",INDEX(Matches!$J:$J,AA1276),INDEX(Matches!$K:$K,AA1276)))</f>
        <v/>
      </c>
      <c r="U1276" s="33">
        <f>IF(INDEX(Matches!$K:$K,AA1276)="","",IF(I1276="H",INDEX(Matches!$K:$K,AA1276),INDEX(Matches!$J:$J,AA1276)))</f>
        <v/>
      </c>
      <c r="V1276" s="30">
        <f>IF(T1276="","",T1276-U1276)</f>
        <v/>
      </c>
      <c r="W1276" s="33">
        <f>IF(I1276="H",INDEX(Matches!$T:$T,AA1276),INDEX(Matches!$U:$U,AA1276))</f>
        <v/>
      </c>
      <c r="X1276" s="11">
        <f>INDEX(Matches!$X:$X,AA1276)</f>
        <v/>
      </c>
      <c r="Y1276" s="30">
        <f>IF(O1276="","",O1276-S1276)</f>
        <v/>
      </c>
      <c r="Z1276" s="30">
        <f>IF(W1276="","",W1276-S1276)</f>
        <v/>
      </c>
      <c r="AA1276" s="24">
        <f>MATCH(J1276,Matches!$A:$A,0)</f>
        <v/>
      </c>
      <c r="AB1276" s="33" t="n"/>
      <c r="AC1276" s="33" t="n"/>
      <c r="AD1276" s="24" t="n"/>
      <c r="AE1276" s="24" t="n">
        <v>3</v>
      </c>
      <c r="AF1276" s="33" t="n"/>
      <c r="AG1276" s="33" t="n"/>
    </row>
    <row r="1277">
      <c r="A1277" s="24" t="inlineStr">
        <is>
          <t>Norwich|10</t>
        </is>
      </c>
      <c r="B1277" s="24" t="inlineStr">
        <is>
          <t>E1</t>
        </is>
      </c>
      <c r="C1277" s="24" t="inlineStr">
        <is>
          <t>Championship</t>
        </is>
      </c>
      <c r="D1277" s="24" t="inlineStr">
        <is>
          <t>Norwich</t>
        </is>
      </c>
      <c r="E1277" s="24" t="n">
        <v>10</v>
      </c>
      <c r="F1277" s="24" t="n">
        <v>3</v>
      </c>
      <c r="G1277" s="29" t="n">
        <v>46309.82291666666</v>
      </c>
      <c r="H1277" s="24" t="inlineStr">
        <is>
          <t>Southampton</t>
        </is>
      </c>
      <c r="I1277" s="24" t="inlineStr">
        <is>
          <t>H</t>
        </is>
      </c>
      <c r="J1277" s="24" t="inlineStr">
        <is>
          <t>E1-Norwich-Southamp</t>
        </is>
      </c>
      <c r="K1277" s="24" t="n">
        <v>5</v>
      </c>
      <c r="L1277" s="11">
        <f>IF(INDEX(Matches!$X:$X,AA1277)=0,"",IF(I1277="H",INDEX(Matches!$H:$H,AA1277),INDEX(Matches!$I:$I,AA1277)))</f>
        <v/>
      </c>
      <c r="M1277" s="11">
        <f>IF(INDEX(Matches!$X:$X,AA1277)=0,"",IF(I1277="H",INDEX(Matches!$I:$I,AA1277),INDEX(Matches!$H:$H,AA1277)))</f>
        <v/>
      </c>
      <c r="N1277" s="11">
        <f>IF(L1277="","",IF(L1277&gt;M1277,"W",IF(L1277=M1277,"D","L")))</f>
        <v/>
      </c>
      <c r="O1277" s="11">
        <f>IF(L1277="","",IF(L1277&gt;M1277,3,IF(L1277=M1277,1,0)))</f>
        <v/>
      </c>
      <c r="P1277" s="31">
        <f>IF(I1277="H",INDEX(Matches!$L:$L,AA1277),INDEX(Matches!$N:$N,AA1277))</f>
        <v/>
      </c>
      <c r="Q1277" s="31">
        <f>INDEX(Matches!$M:$M,AA1277)</f>
        <v/>
      </c>
      <c r="R1277" s="31">
        <f>IF(I1277="H",INDEX(Matches!$N:$N,AA1277),INDEX(Matches!$L:$L,AA1277))</f>
        <v/>
      </c>
      <c r="S1277" s="33">
        <f>IF(I1277="H",INDEX(Matches!$O:$O,AA1277),INDEX(Matches!$P:$P,AA1277))</f>
        <v/>
      </c>
      <c r="T1277" s="33">
        <f>IF(INDEX(Matches!$J:$J,AA1277)="","",IF(I1277="H",INDEX(Matches!$J:$J,AA1277),INDEX(Matches!$K:$K,AA1277)))</f>
        <v/>
      </c>
      <c r="U1277" s="33">
        <f>IF(INDEX(Matches!$K:$K,AA1277)="","",IF(I1277="H",INDEX(Matches!$K:$K,AA1277),INDEX(Matches!$J:$J,AA1277)))</f>
        <v/>
      </c>
      <c r="V1277" s="30">
        <f>IF(T1277="","",T1277-U1277)</f>
        <v/>
      </c>
      <c r="W1277" s="33">
        <f>IF(I1277="H",INDEX(Matches!$T:$T,AA1277),INDEX(Matches!$U:$U,AA1277))</f>
        <v/>
      </c>
      <c r="X1277" s="11">
        <f>INDEX(Matches!$X:$X,AA1277)</f>
        <v/>
      </c>
      <c r="Y1277" s="30">
        <f>IF(O1277="","",O1277-S1277)</f>
        <v/>
      </c>
      <c r="Z1277" s="30">
        <f>IF(W1277="","",W1277-S1277)</f>
        <v/>
      </c>
      <c r="AA1277" s="24">
        <f>MATCH(J1277,Matches!$A:$A,0)</f>
        <v/>
      </c>
      <c r="AB1277" s="33" t="n"/>
      <c r="AC1277" s="33" t="n"/>
      <c r="AD1277" s="24" t="n"/>
      <c r="AE1277" s="24" t="n">
        <v>3</v>
      </c>
      <c r="AF1277" s="33" t="n"/>
      <c r="AG1277" s="33" t="n"/>
    </row>
    <row r="1278">
      <c r="A1278" s="24" t="inlineStr">
        <is>
          <t>Norwich|11</t>
        </is>
      </c>
      <c r="B1278" s="24" t="inlineStr">
        <is>
          <t>E1</t>
        </is>
      </c>
      <c r="C1278" s="24" t="inlineStr">
        <is>
          <t>Championship</t>
        </is>
      </c>
      <c r="D1278" s="24" t="inlineStr">
        <is>
          <t>Norwich</t>
        </is>
      </c>
      <c r="E1278" s="24" t="n">
        <v>11</v>
      </c>
      <c r="F1278" s="24" t="n">
        <v>3</v>
      </c>
      <c r="G1278" s="29" t="n">
        <v>46312.625</v>
      </c>
      <c r="H1278" s="24" t="inlineStr">
        <is>
          <t>Portsmouth</t>
        </is>
      </c>
      <c r="I1278" s="24" t="inlineStr">
        <is>
          <t>H</t>
        </is>
      </c>
      <c r="J1278" s="24" t="inlineStr">
        <is>
          <t>E1-Norwich-Portsmou</t>
        </is>
      </c>
      <c r="K1278" s="24" t="n">
        <v>18</v>
      </c>
      <c r="L1278" s="11">
        <f>IF(INDEX(Matches!$X:$X,AA1278)=0,"",IF(I1278="H",INDEX(Matches!$H:$H,AA1278),INDEX(Matches!$I:$I,AA1278)))</f>
        <v/>
      </c>
      <c r="M1278" s="11">
        <f>IF(INDEX(Matches!$X:$X,AA1278)=0,"",IF(I1278="H",INDEX(Matches!$I:$I,AA1278),INDEX(Matches!$H:$H,AA1278)))</f>
        <v/>
      </c>
      <c r="N1278" s="11">
        <f>IF(L1278="","",IF(L1278&gt;M1278,"W",IF(L1278=M1278,"D","L")))</f>
        <v/>
      </c>
      <c r="O1278" s="11">
        <f>IF(L1278="","",IF(L1278&gt;M1278,3,IF(L1278=M1278,1,0)))</f>
        <v/>
      </c>
      <c r="P1278" s="31">
        <f>IF(I1278="H",INDEX(Matches!$L:$L,AA1278),INDEX(Matches!$N:$N,AA1278))</f>
        <v/>
      </c>
      <c r="Q1278" s="31">
        <f>INDEX(Matches!$M:$M,AA1278)</f>
        <v/>
      </c>
      <c r="R1278" s="31">
        <f>IF(I1278="H",INDEX(Matches!$N:$N,AA1278),INDEX(Matches!$L:$L,AA1278))</f>
        <v/>
      </c>
      <c r="S1278" s="33">
        <f>IF(I1278="H",INDEX(Matches!$O:$O,AA1278),INDEX(Matches!$P:$P,AA1278))</f>
        <v/>
      </c>
      <c r="T1278" s="33">
        <f>IF(INDEX(Matches!$J:$J,AA1278)="","",IF(I1278="H",INDEX(Matches!$J:$J,AA1278),INDEX(Matches!$K:$K,AA1278)))</f>
        <v/>
      </c>
      <c r="U1278" s="33">
        <f>IF(INDEX(Matches!$K:$K,AA1278)="","",IF(I1278="H",INDEX(Matches!$K:$K,AA1278),INDEX(Matches!$J:$J,AA1278)))</f>
        <v/>
      </c>
      <c r="V1278" s="30">
        <f>IF(T1278="","",T1278-U1278)</f>
        <v/>
      </c>
      <c r="W1278" s="33">
        <f>IF(I1278="H",INDEX(Matches!$T:$T,AA1278),INDEX(Matches!$U:$U,AA1278))</f>
        <v/>
      </c>
      <c r="X1278" s="11">
        <f>INDEX(Matches!$X:$X,AA1278)</f>
        <v/>
      </c>
      <c r="Y1278" s="30">
        <f>IF(O1278="","",O1278-S1278)</f>
        <v/>
      </c>
      <c r="Z1278" s="30">
        <f>IF(W1278="","",W1278-S1278)</f>
        <v/>
      </c>
      <c r="AA1278" s="24">
        <f>MATCH(J1278,Matches!$A:$A,0)</f>
        <v/>
      </c>
      <c r="AB1278" s="33" t="n"/>
      <c r="AC1278" s="33" t="n"/>
      <c r="AD1278" s="24" t="n"/>
      <c r="AE1278" s="24" t="n">
        <v>3</v>
      </c>
      <c r="AF1278" s="33" t="n"/>
      <c r="AG1278" s="33" t="n"/>
    </row>
    <row r="1279">
      <c r="A1279" s="24" t="inlineStr">
        <is>
          <t>Norwich|12</t>
        </is>
      </c>
      <c r="B1279" s="24" t="inlineStr">
        <is>
          <t>E1</t>
        </is>
      </c>
      <c r="C1279" s="24" t="inlineStr">
        <is>
          <t>Championship</t>
        </is>
      </c>
      <c r="D1279" s="24" t="inlineStr">
        <is>
          <t>Norwich</t>
        </is>
      </c>
      <c r="E1279" s="24" t="n">
        <v>12</v>
      </c>
      <c r="F1279" s="24" t="n">
        <v>3</v>
      </c>
      <c r="G1279" s="29" t="n">
        <v>46319.52083333334</v>
      </c>
      <c r="H1279" s="24" t="inlineStr">
        <is>
          <t>Charlton</t>
        </is>
      </c>
      <c r="I1279" s="24" t="inlineStr">
        <is>
          <t>A</t>
        </is>
      </c>
      <c r="J1279" s="24" t="inlineStr">
        <is>
          <t>E1-Charlton-Norwich</t>
        </is>
      </c>
      <c r="K1279" s="24" t="n">
        <v>23</v>
      </c>
      <c r="L1279" s="11">
        <f>IF(INDEX(Matches!$X:$X,AA1279)=0,"",IF(I1279="H",INDEX(Matches!$H:$H,AA1279),INDEX(Matches!$I:$I,AA1279)))</f>
        <v/>
      </c>
      <c r="M1279" s="11">
        <f>IF(INDEX(Matches!$X:$X,AA1279)=0,"",IF(I1279="H",INDEX(Matches!$I:$I,AA1279),INDEX(Matches!$H:$H,AA1279)))</f>
        <v/>
      </c>
      <c r="N1279" s="11">
        <f>IF(L1279="","",IF(L1279&gt;M1279,"W",IF(L1279=M1279,"D","L")))</f>
        <v/>
      </c>
      <c r="O1279" s="11">
        <f>IF(L1279="","",IF(L1279&gt;M1279,3,IF(L1279=M1279,1,0)))</f>
        <v/>
      </c>
      <c r="P1279" s="31">
        <f>IF(I1279="H",INDEX(Matches!$L:$L,AA1279),INDEX(Matches!$N:$N,AA1279))</f>
        <v/>
      </c>
      <c r="Q1279" s="31">
        <f>INDEX(Matches!$M:$M,AA1279)</f>
        <v/>
      </c>
      <c r="R1279" s="31">
        <f>IF(I1279="H",INDEX(Matches!$N:$N,AA1279),INDEX(Matches!$L:$L,AA1279))</f>
        <v/>
      </c>
      <c r="S1279" s="33">
        <f>IF(I1279="H",INDEX(Matches!$O:$O,AA1279),INDEX(Matches!$P:$P,AA1279))</f>
        <v/>
      </c>
      <c r="T1279" s="33">
        <f>IF(INDEX(Matches!$J:$J,AA1279)="","",IF(I1279="H",INDEX(Matches!$J:$J,AA1279),INDEX(Matches!$K:$K,AA1279)))</f>
        <v/>
      </c>
      <c r="U1279" s="33">
        <f>IF(INDEX(Matches!$K:$K,AA1279)="","",IF(I1279="H",INDEX(Matches!$K:$K,AA1279),INDEX(Matches!$J:$J,AA1279)))</f>
        <v/>
      </c>
      <c r="V1279" s="30">
        <f>IF(T1279="","",T1279-U1279)</f>
        <v/>
      </c>
      <c r="W1279" s="33">
        <f>IF(I1279="H",INDEX(Matches!$T:$T,AA1279),INDEX(Matches!$U:$U,AA1279))</f>
        <v/>
      </c>
      <c r="X1279" s="11">
        <f>INDEX(Matches!$X:$X,AA1279)</f>
        <v/>
      </c>
      <c r="Y1279" s="30">
        <f>IF(O1279="","",O1279-S1279)</f>
        <v/>
      </c>
      <c r="Z1279" s="30">
        <f>IF(W1279="","",W1279-S1279)</f>
        <v/>
      </c>
      <c r="AA1279" s="24">
        <f>MATCH(J1279,Matches!$A:$A,0)</f>
        <v/>
      </c>
      <c r="AB1279" s="33" t="n"/>
      <c r="AC1279" s="33" t="n">
        <v>1.507549018555107</v>
      </c>
      <c r="AD1279" s="24" t="n"/>
      <c r="AE1279" s="24" t="n">
        <v>3</v>
      </c>
      <c r="AF1279" s="33" t="n"/>
      <c r="AG1279" s="33" t="n"/>
    </row>
    <row r="1280">
      <c r="A1280" s="24" t="inlineStr">
        <is>
          <t>Norwich|13</t>
        </is>
      </c>
      <c r="B1280" s="24" t="inlineStr">
        <is>
          <t>E1</t>
        </is>
      </c>
      <c r="C1280" s="24" t="inlineStr">
        <is>
          <t>Championship</t>
        </is>
      </c>
      <c r="D1280" s="24" t="inlineStr">
        <is>
          <t>Norwich</t>
        </is>
      </c>
      <c r="E1280" s="24" t="n">
        <v>13</v>
      </c>
      <c r="F1280" s="24" t="n">
        <v>4</v>
      </c>
      <c r="G1280" s="29" t="n">
        <v>46326.52083333334</v>
      </c>
      <c r="H1280" s="24" t="inlineStr">
        <is>
          <t>Watford</t>
        </is>
      </c>
      <c r="I1280" s="24" t="inlineStr">
        <is>
          <t>H</t>
        </is>
      </c>
      <c r="J1280" s="24" t="inlineStr">
        <is>
          <t>E1-Norwich-Watford</t>
        </is>
      </c>
      <c r="K1280" s="24" t="n">
        <v>16</v>
      </c>
      <c r="L1280" s="11">
        <f>IF(INDEX(Matches!$X:$X,AA1280)=0,"",IF(I1280="H",INDEX(Matches!$H:$H,AA1280),INDEX(Matches!$I:$I,AA1280)))</f>
        <v/>
      </c>
      <c r="M1280" s="11">
        <f>IF(INDEX(Matches!$X:$X,AA1280)=0,"",IF(I1280="H",INDEX(Matches!$I:$I,AA1280),INDEX(Matches!$H:$H,AA1280)))</f>
        <v/>
      </c>
      <c r="N1280" s="11">
        <f>IF(L1280="","",IF(L1280&gt;M1280,"W",IF(L1280=M1280,"D","L")))</f>
        <v/>
      </c>
      <c r="O1280" s="11">
        <f>IF(L1280="","",IF(L1280&gt;M1280,3,IF(L1280=M1280,1,0)))</f>
        <v/>
      </c>
      <c r="P1280" s="31">
        <f>IF(I1280="H",INDEX(Matches!$L:$L,AA1280),INDEX(Matches!$N:$N,AA1280))</f>
        <v/>
      </c>
      <c r="Q1280" s="31">
        <f>INDEX(Matches!$M:$M,AA1280)</f>
        <v/>
      </c>
      <c r="R1280" s="31">
        <f>IF(I1280="H",INDEX(Matches!$N:$N,AA1280),INDEX(Matches!$L:$L,AA1280))</f>
        <v/>
      </c>
      <c r="S1280" s="33">
        <f>IF(I1280="H",INDEX(Matches!$O:$O,AA1280),INDEX(Matches!$P:$P,AA1280))</f>
        <v/>
      </c>
      <c r="T1280" s="33">
        <f>IF(INDEX(Matches!$J:$J,AA1280)="","",IF(I1280="H",INDEX(Matches!$J:$J,AA1280),INDEX(Matches!$K:$K,AA1280)))</f>
        <v/>
      </c>
      <c r="U1280" s="33">
        <f>IF(INDEX(Matches!$K:$K,AA1280)="","",IF(I1280="H",INDEX(Matches!$K:$K,AA1280),INDEX(Matches!$J:$J,AA1280)))</f>
        <v/>
      </c>
      <c r="V1280" s="30">
        <f>IF(T1280="","",T1280-U1280)</f>
        <v/>
      </c>
      <c r="W1280" s="33">
        <f>IF(I1280="H",INDEX(Matches!$T:$T,AA1280),INDEX(Matches!$U:$U,AA1280))</f>
        <v/>
      </c>
      <c r="X1280" s="11">
        <f>INDEX(Matches!$X:$X,AA1280)</f>
        <v/>
      </c>
      <c r="Y1280" s="30">
        <f>IF(O1280="","",O1280-S1280)</f>
        <v/>
      </c>
      <c r="Z1280" s="30">
        <f>IF(W1280="","",W1280-S1280)</f>
        <v/>
      </c>
      <c r="AA1280" s="24">
        <f>MATCH(J1280,Matches!$A:$A,0)</f>
        <v/>
      </c>
      <c r="AB1280" s="33" t="n"/>
      <c r="AC1280" s="33" t="n">
        <v>1.735765418225365</v>
      </c>
      <c r="AD1280" s="24" t="n"/>
      <c r="AE1280" s="24" t="n">
        <v>4</v>
      </c>
      <c r="AF1280" s="33" t="n"/>
      <c r="AG1280" s="33" t="n"/>
    </row>
    <row r="1281">
      <c r="A1281" s="24" t="inlineStr">
        <is>
          <t>Norwich|14</t>
        </is>
      </c>
      <c r="B1281" s="24" t="inlineStr">
        <is>
          <t>E1</t>
        </is>
      </c>
      <c r="C1281" s="24" t="inlineStr">
        <is>
          <t>Championship</t>
        </is>
      </c>
      <c r="D1281" s="24" t="inlineStr">
        <is>
          <t>Norwich</t>
        </is>
      </c>
      <c r="E1281" s="24" t="n">
        <v>14</v>
      </c>
      <c r="F1281" s="24" t="n">
        <v>4</v>
      </c>
      <c r="G1281" s="29" t="n">
        <v>46329.82291666666</v>
      </c>
      <c r="H1281" s="24" t="inlineStr">
        <is>
          <t>Derby</t>
        </is>
      </c>
      <c r="I1281" s="24" t="inlineStr">
        <is>
          <t>A</t>
        </is>
      </c>
      <c r="J1281" s="24" t="inlineStr">
        <is>
          <t>E1-Derby-Norwich</t>
        </is>
      </c>
      <c r="K1281" s="24" t="n">
        <v>12</v>
      </c>
      <c r="L1281" s="11">
        <f>IF(INDEX(Matches!$X:$X,AA1281)=0,"",IF(I1281="H",INDEX(Matches!$H:$H,AA1281),INDEX(Matches!$I:$I,AA1281)))</f>
        <v/>
      </c>
      <c r="M1281" s="11">
        <f>IF(INDEX(Matches!$X:$X,AA1281)=0,"",IF(I1281="H",INDEX(Matches!$I:$I,AA1281),INDEX(Matches!$H:$H,AA1281)))</f>
        <v/>
      </c>
      <c r="N1281" s="11">
        <f>IF(L1281="","",IF(L1281&gt;M1281,"W",IF(L1281=M1281,"D","L")))</f>
        <v/>
      </c>
      <c r="O1281" s="11">
        <f>IF(L1281="","",IF(L1281&gt;M1281,3,IF(L1281=M1281,1,0)))</f>
        <v/>
      </c>
      <c r="P1281" s="31">
        <f>IF(I1281="H",INDEX(Matches!$L:$L,AA1281),INDEX(Matches!$N:$N,AA1281))</f>
        <v/>
      </c>
      <c r="Q1281" s="31">
        <f>INDEX(Matches!$M:$M,AA1281)</f>
        <v/>
      </c>
      <c r="R1281" s="31">
        <f>IF(I1281="H",INDEX(Matches!$N:$N,AA1281),INDEX(Matches!$L:$L,AA1281))</f>
        <v/>
      </c>
      <c r="S1281" s="33">
        <f>IF(I1281="H",INDEX(Matches!$O:$O,AA1281),INDEX(Matches!$P:$P,AA1281))</f>
        <v/>
      </c>
      <c r="T1281" s="33">
        <f>IF(INDEX(Matches!$J:$J,AA1281)="","",IF(I1281="H",INDEX(Matches!$J:$J,AA1281),INDEX(Matches!$K:$K,AA1281)))</f>
        <v/>
      </c>
      <c r="U1281" s="33">
        <f>IF(INDEX(Matches!$K:$K,AA1281)="","",IF(I1281="H",INDEX(Matches!$K:$K,AA1281),INDEX(Matches!$J:$J,AA1281)))</f>
        <v/>
      </c>
      <c r="V1281" s="30">
        <f>IF(T1281="","",T1281-U1281)</f>
        <v/>
      </c>
      <c r="W1281" s="33">
        <f>IF(I1281="H",INDEX(Matches!$T:$T,AA1281),INDEX(Matches!$U:$U,AA1281))</f>
        <v/>
      </c>
      <c r="X1281" s="11">
        <f>INDEX(Matches!$X:$X,AA1281)</f>
        <v/>
      </c>
      <c r="Y1281" s="30">
        <f>IF(O1281="","",O1281-S1281)</f>
        <v/>
      </c>
      <c r="Z1281" s="30">
        <f>IF(W1281="","",W1281-S1281)</f>
        <v/>
      </c>
      <c r="AA1281" s="24">
        <f>MATCH(J1281,Matches!$A:$A,0)</f>
        <v/>
      </c>
      <c r="AB1281" s="33" t="n"/>
      <c r="AC1281" s="33" t="n">
        <v>1.291154265743324</v>
      </c>
      <c r="AD1281" s="24" t="n"/>
      <c r="AE1281" s="24" t="n">
        <v>4</v>
      </c>
      <c r="AF1281" s="33" t="n"/>
      <c r="AG1281" s="33" t="n"/>
    </row>
    <row r="1282">
      <c r="A1282" s="24" t="inlineStr">
        <is>
          <t>Norwich|15</t>
        </is>
      </c>
      <c r="B1282" s="24" t="inlineStr">
        <is>
          <t>E1</t>
        </is>
      </c>
      <c r="C1282" s="24" t="inlineStr">
        <is>
          <t>Championship</t>
        </is>
      </c>
      <c r="D1282" s="24" t="inlineStr">
        <is>
          <t>Norwich</t>
        </is>
      </c>
      <c r="E1282" s="24" t="n">
        <v>15</v>
      </c>
      <c r="F1282" s="24" t="n">
        <v>4</v>
      </c>
      <c r="G1282" s="29" t="n">
        <v>46333.52083333334</v>
      </c>
      <c r="H1282" s="24" t="inlineStr">
        <is>
          <t>Bristol City</t>
        </is>
      </c>
      <c r="I1282" s="24" t="inlineStr">
        <is>
          <t>A</t>
        </is>
      </c>
      <c r="J1282" s="24" t="inlineStr">
        <is>
          <t>E1-BristolC-Norwich</t>
        </is>
      </c>
      <c r="K1282" s="24" t="n">
        <v>14</v>
      </c>
      <c r="L1282" s="11">
        <f>IF(INDEX(Matches!$X:$X,AA1282)=0,"",IF(I1282="H",INDEX(Matches!$H:$H,AA1282),INDEX(Matches!$I:$I,AA1282)))</f>
        <v/>
      </c>
      <c r="M1282" s="11">
        <f>IF(INDEX(Matches!$X:$X,AA1282)=0,"",IF(I1282="H",INDEX(Matches!$I:$I,AA1282),INDEX(Matches!$H:$H,AA1282)))</f>
        <v/>
      </c>
      <c r="N1282" s="11">
        <f>IF(L1282="","",IF(L1282&gt;M1282,"W",IF(L1282=M1282,"D","L")))</f>
        <v/>
      </c>
      <c r="O1282" s="11">
        <f>IF(L1282="","",IF(L1282&gt;M1282,3,IF(L1282=M1282,1,0)))</f>
        <v/>
      </c>
      <c r="P1282" s="31">
        <f>IF(I1282="H",INDEX(Matches!$L:$L,AA1282),INDEX(Matches!$N:$N,AA1282))</f>
        <v/>
      </c>
      <c r="Q1282" s="31">
        <f>INDEX(Matches!$M:$M,AA1282)</f>
        <v/>
      </c>
      <c r="R1282" s="31">
        <f>IF(I1282="H",INDEX(Matches!$N:$N,AA1282),INDEX(Matches!$L:$L,AA1282))</f>
        <v/>
      </c>
      <c r="S1282" s="33">
        <f>IF(I1282="H",INDEX(Matches!$O:$O,AA1282),INDEX(Matches!$P:$P,AA1282))</f>
        <v/>
      </c>
      <c r="T1282" s="33">
        <f>IF(INDEX(Matches!$J:$J,AA1282)="","",IF(I1282="H",INDEX(Matches!$J:$J,AA1282),INDEX(Matches!$K:$K,AA1282)))</f>
        <v/>
      </c>
      <c r="U1282" s="33">
        <f>IF(INDEX(Matches!$K:$K,AA1282)="","",IF(I1282="H",INDEX(Matches!$K:$K,AA1282),INDEX(Matches!$J:$J,AA1282)))</f>
        <v/>
      </c>
      <c r="V1282" s="30">
        <f>IF(T1282="","",T1282-U1282)</f>
        <v/>
      </c>
      <c r="W1282" s="33">
        <f>IF(I1282="H",INDEX(Matches!$T:$T,AA1282),INDEX(Matches!$U:$U,AA1282))</f>
        <v/>
      </c>
      <c r="X1282" s="11">
        <f>INDEX(Matches!$X:$X,AA1282)</f>
        <v/>
      </c>
      <c r="Y1282" s="30">
        <f>IF(O1282="","",O1282-S1282)</f>
        <v/>
      </c>
      <c r="Z1282" s="30">
        <f>IF(W1282="","",W1282-S1282)</f>
        <v/>
      </c>
      <c r="AA1282" s="24">
        <f>MATCH(J1282,Matches!$A:$A,0)</f>
        <v/>
      </c>
      <c r="AB1282" s="33" t="n"/>
      <c r="AC1282" s="33" t="n">
        <v>1.265372563807954</v>
      </c>
      <c r="AD1282" s="24" t="n"/>
      <c r="AE1282" s="24" t="n">
        <v>4</v>
      </c>
      <c r="AF1282" s="33" t="n"/>
      <c r="AG1282" s="33" t="n"/>
    </row>
    <row r="1283">
      <c r="A1283" s="24" t="inlineStr">
        <is>
          <t>Norwich|16</t>
        </is>
      </c>
      <c r="B1283" s="24" t="inlineStr">
        <is>
          <t>E1</t>
        </is>
      </c>
      <c r="C1283" s="24" t="inlineStr">
        <is>
          <t>Championship</t>
        </is>
      </c>
      <c r="D1283" s="24" t="inlineStr">
        <is>
          <t>Norwich</t>
        </is>
      </c>
      <c r="E1283" s="24" t="n">
        <v>16</v>
      </c>
      <c r="F1283" s="24" t="n">
        <v>4</v>
      </c>
      <c r="G1283" s="29" t="n">
        <v>46347.52083333334</v>
      </c>
      <c r="H1283" s="24" t="inlineStr">
        <is>
          <t>Cardiff</t>
        </is>
      </c>
      <c r="I1283" s="24" t="inlineStr">
        <is>
          <t>H</t>
        </is>
      </c>
      <c r="J1283" s="24" t="inlineStr">
        <is>
          <t>E1-Norwich-Cardiff</t>
        </is>
      </c>
      <c r="K1283" s="24" t="n">
        <v>21</v>
      </c>
      <c r="L1283" s="11">
        <f>IF(INDEX(Matches!$X:$X,AA1283)=0,"",IF(I1283="H",INDEX(Matches!$H:$H,AA1283),INDEX(Matches!$I:$I,AA1283)))</f>
        <v/>
      </c>
      <c r="M1283" s="11">
        <f>IF(INDEX(Matches!$X:$X,AA1283)=0,"",IF(I1283="H",INDEX(Matches!$I:$I,AA1283),INDEX(Matches!$H:$H,AA1283)))</f>
        <v/>
      </c>
      <c r="N1283" s="11">
        <f>IF(L1283="","",IF(L1283&gt;M1283,"W",IF(L1283=M1283,"D","L")))</f>
        <v/>
      </c>
      <c r="O1283" s="11">
        <f>IF(L1283="","",IF(L1283&gt;M1283,3,IF(L1283=M1283,1,0)))</f>
        <v/>
      </c>
      <c r="P1283" s="31">
        <f>IF(I1283="H",INDEX(Matches!$L:$L,AA1283),INDEX(Matches!$N:$N,AA1283))</f>
        <v/>
      </c>
      <c r="Q1283" s="31">
        <f>INDEX(Matches!$M:$M,AA1283)</f>
        <v/>
      </c>
      <c r="R1283" s="31">
        <f>IF(I1283="H",INDEX(Matches!$N:$N,AA1283),INDEX(Matches!$L:$L,AA1283))</f>
        <v/>
      </c>
      <c r="S1283" s="33">
        <f>IF(I1283="H",INDEX(Matches!$O:$O,AA1283),INDEX(Matches!$P:$P,AA1283))</f>
        <v/>
      </c>
      <c r="T1283" s="33">
        <f>IF(INDEX(Matches!$J:$J,AA1283)="","",IF(I1283="H",INDEX(Matches!$J:$J,AA1283),INDEX(Matches!$K:$K,AA1283)))</f>
        <v/>
      </c>
      <c r="U1283" s="33">
        <f>IF(INDEX(Matches!$K:$K,AA1283)="","",IF(I1283="H",INDEX(Matches!$K:$K,AA1283),INDEX(Matches!$J:$J,AA1283)))</f>
        <v/>
      </c>
      <c r="V1283" s="30">
        <f>IF(T1283="","",T1283-U1283)</f>
        <v/>
      </c>
      <c r="W1283" s="33">
        <f>IF(I1283="H",INDEX(Matches!$T:$T,AA1283),INDEX(Matches!$U:$U,AA1283))</f>
        <v/>
      </c>
      <c r="X1283" s="11">
        <f>INDEX(Matches!$X:$X,AA1283)</f>
        <v/>
      </c>
      <c r="Y1283" s="30">
        <f>IF(O1283="","",O1283-S1283)</f>
        <v/>
      </c>
      <c r="Z1283" s="30">
        <f>IF(W1283="","",W1283-S1283)</f>
        <v/>
      </c>
      <c r="AA1283" s="24">
        <f>MATCH(J1283,Matches!$A:$A,0)</f>
        <v/>
      </c>
      <c r="AB1283" s="33" t="n"/>
      <c r="AC1283" s="33" t="n">
        <v>1.760469035521447</v>
      </c>
      <c r="AD1283" s="24" t="n"/>
      <c r="AE1283" s="24" t="n">
        <v>4</v>
      </c>
      <c r="AF1283" s="33" t="n"/>
      <c r="AG1283" s="33" t="n"/>
    </row>
    <row r="1284">
      <c r="A1284" s="24" t="inlineStr">
        <is>
          <t>Norwich|17</t>
        </is>
      </c>
      <c r="B1284" s="24" t="inlineStr">
        <is>
          <t>E1</t>
        </is>
      </c>
      <c r="C1284" s="24" t="inlineStr">
        <is>
          <t>Championship</t>
        </is>
      </c>
      <c r="D1284" s="24" t="inlineStr">
        <is>
          <t>Norwich</t>
        </is>
      </c>
      <c r="E1284" s="24" t="n">
        <v>17</v>
      </c>
      <c r="F1284" s="24" t="n">
        <v>5</v>
      </c>
      <c r="G1284" s="29" t="n">
        <v>46350.82291666666</v>
      </c>
      <c r="H1284" s="24" t="inlineStr">
        <is>
          <t>QPR</t>
        </is>
      </c>
      <c r="I1284" s="24" t="inlineStr">
        <is>
          <t>H</t>
        </is>
      </c>
      <c r="J1284" s="24" t="inlineStr">
        <is>
          <t>E1-Norwich-QPR</t>
        </is>
      </c>
      <c r="K1284" s="24" t="n">
        <v>17</v>
      </c>
      <c r="L1284" s="11">
        <f>IF(INDEX(Matches!$X:$X,AA1284)=0,"",IF(I1284="H",INDEX(Matches!$H:$H,AA1284),INDEX(Matches!$I:$I,AA1284)))</f>
        <v/>
      </c>
      <c r="M1284" s="11">
        <f>IF(INDEX(Matches!$X:$X,AA1284)=0,"",IF(I1284="H",INDEX(Matches!$I:$I,AA1284),INDEX(Matches!$H:$H,AA1284)))</f>
        <v/>
      </c>
      <c r="N1284" s="11">
        <f>IF(L1284="","",IF(L1284&gt;M1284,"W",IF(L1284=M1284,"D","L")))</f>
        <v/>
      </c>
      <c r="O1284" s="11">
        <f>IF(L1284="","",IF(L1284&gt;M1284,3,IF(L1284=M1284,1,0)))</f>
        <v/>
      </c>
      <c r="P1284" s="31">
        <f>IF(I1284="H",INDEX(Matches!$L:$L,AA1284),INDEX(Matches!$N:$N,AA1284))</f>
        <v/>
      </c>
      <c r="Q1284" s="31">
        <f>INDEX(Matches!$M:$M,AA1284)</f>
        <v/>
      </c>
      <c r="R1284" s="31">
        <f>IF(I1284="H",INDEX(Matches!$N:$N,AA1284),INDEX(Matches!$L:$L,AA1284))</f>
        <v/>
      </c>
      <c r="S1284" s="33">
        <f>IF(I1284="H",INDEX(Matches!$O:$O,AA1284),INDEX(Matches!$P:$P,AA1284))</f>
        <v/>
      </c>
      <c r="T1284" s="33">
        <f>IF(INDEX(Matches!$J:$J,AA1284)="","",IF(I1284="H",INDEX(Matches!$J:$J,AA1284),INDEX(Matches!$K:$K,AA1284)))</f>
        <v/>
      </c>
      <c r="U1284" s="33">
        <f>IF(INDEX(Matches!$K:$K,AA1284)="","",IF(I1284="H",INDEX(Matches!$K:$K,AA1284),INDEX(Matches!$J:$J,AA1284)))</f>
        <v/>
      </c>
      <c r="V1284" s="30">
        <f>IF(T1284="","",T1284-U1284)</f>
        <v/>
      </c>
      <c r="W1284" s="33">
        <f>IF(I1284="H",INDEX(Matches!$T:$T,AA1284),INDEX(Matches!$U:$U,AA1284))</f>
        <v/>
      </c>
      <c r="X1284" s="11">
        <f>INDEX(Matches!$X:$X,AA1284)</f>
        <v/>
      </c>
      <c r="Y1284" s="30">
        <f>IF(O1284="","",O1284-S1284)</f>
        <v/>
      </c>
      <c r="Z1284" s="30">
        <f>IF(W1284="","",W1284-S1284)</f>
        <v/>
      </c>
      <c r="AA1284" s="24">
        <f>MATCH(J1284,Matches!$A:$A,0)</f>
        <v/>
      </c>
      <c r="AB1284" s="33" t="n"/>
      <c r="AC1284" s="33" t="n">
        <v>1.646425893253967</v>
      </c>
      <c r="AD1284" s="24" t="n"/>
      <c r="AE1284" s="24" t="n">
        <v>5</v>
      </c>
      <c r="AF1284" s="33" t="n"/>
      <c r="AG1284" s="33" t="n"/>
    </row>
    <row r="1285">
      <c r="A1285" s="24" t="inlineStr">
        <is>
          <t>Norwich|18</t>
        </is>
      </c>
      <c r="B1285" s="24" t="inlineStr">
        <is>
          <t>E1</t>
        </is>
      </c>
      <c r="C1285" s="24" t="inlineStr">
        <is>
          <t>Championship</t>
        </is>
      </c>
      <c r="D1285" s="24" t="inlineStr">
        <is>
          <t>Norwich</t>
        </is>
      </c>
      <c r="E1285" s="24" t="n">
        <v>18</v>
      </c>
      <c r="F1285" s="24" t="n">
        <v>5</v>
      </c>
      <c r="G1285" s="29" t="n">
        <v>46354.52083333334</v>
      </c>
      <c r="H1285" s="24" t="inlineStr">
        <is>
          <t>Preston</t>
        </is>
      </c>
      <c r="I1285" s="24" t="inlineStr">
        <is>
          <t>A</t>
        </is>
      </c>
      <c r="J1285" s="24" t="inlineStr">
        <is>
          <t>E1-Preston-Norwich</t>
        </is>
      </c>
      <c r="K1285" s="24" t="n">
        <v>20</v>
      </c>
      <c r="L1285" s="11">
        <f>IF(INDEX(Matches!$X:$X,AA1285)=0,"",IF(I1285="H",INDEX(Matches!$H:$H,AA1285),INDEX(Matches!$I:$I,AA1285)))</f>
        <v/>
      </c>
      <c r="M1285" s="11">
        <f>IF(INDEX(Matches!$X:$X,AA1285)=0,"",IF(I1285="H",INDEX(Matches!$I:$I,AA1285),INDEX(Matches!$H:$H,AA1285)))</f>
        <v/>
      </c>
      <c r="N1285" s="11">
        <f>IF(L1285="","",IF(L1285&gt;M1285,"W",IF(L1285=M1285,"D","L")))</f>
        <v/>
      </c>
      <c r="O1285" s="11">
        <f>IF(L1285="","",IF(L1285&gt;M1285,3,IF(L1285=M1285,1,0)))</f>
        <v/>
      </c>
      <c r="P1285" s="31">
        <f>IF(I1285="H",INDEX(Matches!$L:$L,AA1285),INDEX(Matches!$N:$N,AA1285))</f>
        <v/>
      </c>
      <c r="Q1285" s="31">
        <f>INDEX(Matches!$M:$M,AA1285)</f>
        <v/>
      </c>
      <c r="R1285" s="31">
        <f>IF(I1285="H",INDEX(Matches!$N:$N,AA1285),INDEX(Matches!$L:$L,AA1285))</f>
        <v/>
      </c>
      <c r="S1285" s="33">
        <f>IF(I1285="H",INDEX(Matches!$O:$O,AA1285),INDEX(Matches!$P:$P,AA1285))</f>
        <v/>
      </c>
      <c r="T1285" s="33">
        <f>IF(INDEX(Matches!$J:$J,AA1285)="","",IF(I1285="H",INDEX(Matches!$J:$J,AA1285),INDEX(Matches!$K:$K,AA1285)))</f>
        <v/>
      </c>
      <c r="U1285" s="33">
        <f>IF(INDEX(Matches!$K:$K,AA1285)="","",IF(I1285="H",INDEX(Matches!$K:$K,AA1285),INDEX(Matches!$J:$J,AA1285)))</f>
        <v/>
      </c>
      <c r="V1285" s="30">
        <f>IF(T1285="","",T1285-U1285)</f>
        <v/>
      </c>
      <c r="W1285" s="33">
        <f>IF(I1285="H",INDEX(Matches!$T:$T,AA1285),INDEX(Matches!$U:$U,AA1285))</f>
        <v/>
      </c>
      <c r="X1285" s="11">
        <f>INDEX(Matches!$X:$X,AA1285)</f>
        <v/>
      </c>
      <c r="Y1285" s="30">
        <f>IF(O1285="","",O1285-S1285)</f>
        <v/>
      </c>
      <c r="Z1285" s="30">
        <f>IF(W1285="","",W1285-S1285)</f>
        <v/>
      </c>
      <c r="AA1285" s="24">
        <f>MATCH(J1285,Matches!$A:$A,0)</f>
        <v/>
      </c>
      <c r="AB1285" s="33" t="n"/>
      <c r="AC1285" s="33" t="n">
        <v>1.429590423088779</v>
      </c>
      <c r="AD1285" s="24" t="n"/>
      <c r="AE1285" s="24" t="n">
        <v>5</v>
      </c>
      <c r="AF1285" s="33" t="n"/>
      <c r="AG1285" s="33" t="n"/>
    </row>
    <row r="1286">
      <c r="A1286" s="24" t="inlineStr">
        <is>
          <t>Norwich|19</t>
        </is>
      </c>
      <c r="B1286" s="24" t="inlineStr">
        <is>
          <t>E1</t>
        </is>
      </c>
      <c r="C1286" s="24" t="inlineStr">
        <is>
          <t>Championship</t>
        </is>
      </c>
      <c r="D1286" s="24" t="inlineStr">
        <is>
          <t>Norwich</t>
        </is>
      </c>
      <c r="E1286" s="24" t="n">
        <v>19</v>
      </c>
      <c r="F1286" s="24" t="n">
        <v>5</v>
      </c>
      <c r="G1286" s="29" t="n">
        <v>46361.625</v>
      </c>
      <c r="H1286" s="24" t="inlineStr">
        <is>
          <t>Wrexham</t>
        </is>
      </c>
      <c r="I1286" s="24" t="inlineStr">
        <is>
          <t>H</t>
        </is>
      </c>
      <c r="J1286" s="24" t="inlineStr">
        <is>
          <t>E1-Norwich-Wrexham</t>
        </is>
      </c>
      <c r="K1286" s="24" t="n">
        <v>9</v>
      </c>
      <c r="L1286" s="11">
        <f>IF(INDEX(Matches!$X:$X,AA1286)=0,"",IF(I1286="H",INDEX(Matches!$H:$H,AA1286),INDEX(Matches!$I:$I,AA1286)))</f>
        <v/>
      </c>
      <c r="M1286" s="11">
        <f>IF(INDEX(Matches!$X:$X,AA1286)=0,"",IF(I1286="H",INDEX(Matches!$I:$I,AA1286),INDEX(Matches!$H:$H,AA1286)))</f>
        <v/>
      </c>
      <c r="N1286" s="11">
        <f>IF(L1286="","",IF(L1286&gt;M1286,"W",IF(L1286=M1286,"D","L")))</f>
        <v/>
      </c>
      <c r="O1286" s="11">
        <f>IF(L1286="","",IF(L1286&gt;M1286,3,IF(L1286=M1286,1,0)))</f>
        <v/>
      </c>
      <c r="P1286" s="31">
        <f>IF(I1286="H",INDEX(Matches!$L:$L,AA1286),INDEX(Matches!$N:$N,AA1286))</f>
        <v/>
      </c>
      <c r="Q1286" s="31">
        <f>INDEX(Matches!$M:$M,AA1286)</f>
        <v/>
      </c>
      <c r="R1286" s="31">
        <f>IF(I1286="H",INDEX(Matches!$N:$N,AA1286),INDEX(Matches!$L:$L,AA1286))</f>
        <v/>
      </c>
      <c r="S1286" s="33">
        <f>IF(I1286="H",INDEX(Matches!$O:$O,AA1286),INDEX(Matches!$P:$P,AA1286))</f>
        <v/>
      </c>
      <c r="T1286" s="33">
        <f>IF(INDEX(Matches!$J:$J,AA1286)="","",IF(I1286="H",INDEX(Matches!$J:$J,AA1286),INDEX(Matches!$K:$K,AA1286)))</f>
        <v/>
      </c>
      <c r="U1286" s="33">
        <f>IF(INDEX(Matches!$K:$K,AA1286)="","",IF(I1286="H",INDEX(Matches!$K:$K,AA1286),INDEX(Matches!$J:$J,AA1286)))</f>
        <v/>
      </c>
      <c r="V1286" s="30">
        <f>IF(T1286="","",T1286-U1286)</f>
        <v/>
      </c>
      <c r="W1286" s="33">
        <f>IF(I1286="H",INDEX(Matches!$T:$T,AA1286),INDEX(Matches!$U:$U,AA1286))</f>
        <v/>
      </c>
      <c r="X1286" s="11">
        <f>INDEX(Matches!$X:$X,AA1286)</f>
        <v/>
      </c>
      <c r="Y1286" s="30">
        <f>IF(O1286="","",O1286-S1286)</f>
        <v/>
      </c>
      <c r="Z1286" s="30">
        <f>IF(W1286="","",W1286-S1286)</f>
        <v/>
      </c>
      <c r="AA1286" s="24">
        <f>MATCH(J1286,Matches!$A:$A,0)</f>
        <v/>
      </c>
      <c r="AB1286" s="33" t="n"/>
      <c r="AC1286" s="33" t="n">
        <v>1.508010036184274</v>
      </c>
      <c r="AD1286" s="24" t="n"/>
      <c r="AE1286" s="24" t="n">
        <v>5</v>
      </c>
      <c r="AF1286" s="33" t="n"/>
      <c r="AG1286" s="33" t="n"/>
    </row>
    <row r="1287">
      <c r="A1287" s="24" t="inlineStr">
        <is>
          <t>Norwich|20</t>
        </is>
      </c>
      <c r="B1287" s="24" t="inlineStr">
        <is>
          <t>E1</t>
        </is>
      </c>
      <c r="C1287" s="24" t="inlineStr">
        <is>
          <t>Championship</t>
        </is>
      </c>
      <c r="D1287" s="24" t="inlineStr">
        <is>
          <t>Norwich</t>
        </is>
      </c>
      <c r="E1287" s="24" t="n">
        <v>20</v>
      </c>
      <c r="F1287" s="24" t="n">
        <v>5</v>
      </c>
      <c r="G1287" s="29" t="n">
        <v>46364.82291666666</v>
      </c>
      <c r="H1287" s="24" t="inlineStr">
        <is>
          <t>Blackburn</t>
        </is>
      </c>
      <c r="I1287" s="24" t="inlineStr">
        <is>
          <t>A</t>
        </is>
      </c>
      <c r="J1287" s="24" t="inlineStr">
        <is>
          <t>E1-Blackbur-Norwich</t>
        </is>
      </c>
      <c r="K1287" s="24" t="n">
        <v>19</v>
      </c>
      <c r="L1287" s="11">
        <f>IF(INDEX(Matches!$X:$X,AA1287)=0,"",IF(I1287="H",INDEX(Matches!$H:$H,AA1287),INDEX(Matches!$I:$I,AA1287)))</f>
        <v/>
      </c>
      <c r="M1287" s="11">
        <f>IF(INDEX(Matches!$X:$X,AA1287)=0,"",IF(I1287="H",INDEX(Matches!$I:$I,AA1287),INDEX(Matches!$H:$H,AA1287)))</f>
        <v/>
      </c>
      <c r="N1287" s="11">
        <f>IF(L1287="","",IF(L1287&gt;M1287,"W",IF(L1287=M1287,"D","L")))</f>
        <v/>
      </c>
      <c r="O1287" s="11">
        <f>IF(L1287="","",IF(L1287&gt;M1287,3,IF(L1287=M1287,1,0)))</f>
        <v/>
      </c>
      <c r="P1287" s="31">
        <f>IF(I1287="H",INDEX(Matches!$L:$L,AA1287),INDEX(Matches!$N:$N,AA1287))</f>
        <v/>
      </c>
      <c r="Q1287" s="31">
        <f>INDEX(Matches!$M:$M,AA1287)</f>
        <v/>
      </c>
      <c r="R1287" s="31">
        <f>IF(I1287="H",INDEX(Matches!$N:$N,AA1287),INDEX(Matches!$L:$L,AA1287))</f>
        <v/>
      </c>
      <c r="S1287" s="33">
        <f>IF(I1287="H",INDEX(Matches!$O:$O,AA1287),INDEX(Matches!$P:$P,AA1287))</f>
        <v/>
      </c>
      <c r="T1287" s="33">
        <f>IF(INDEX(Matches!$J:$J,AA1287)="","",IF(I1287="H",INDEX(Matches!$J:$J,AA1287),INDEX(Matches!$K:$K,AA1287)))</f>
        <v/>
      </c>
      <c r="U1287" s="33">
        <f>IF(INDEX(Matches!$K:$K,AA1287)="","",IF(I1287="H",INDEX(Matches!$K:$K,AA1287),INDEX(Matches!$J:$J,AA1287)))</f>
        <v/>
      </c>
      <c r="V1287" s="30">
        <f>IF(T1287="","",T1287-U1287)</f>
        <v/>
      </c>
      <c r="W1287" s="33">
        <f>IF(I1287="H",INDEX(Matches!$T:$T,AA1287),INDEX(Matches!$U:$U,AA1287))</f>
        <v/>
      </c>
      <c r="X1287" s="11">
        <f>INDEX(Matches!$X:$X,AA1287)</f>
        <v/>
      </c>
      <c r="Y1287" s="30">
        <f>IF(O1287="","",O1287-S1287)</f>
        <v/>
      </c>
      <c r="Z1287" s="30">
        <f>IF(W1287="","",W1287-S1287)</f>
        <v/>
      </c>
      <c r="AA1287" s="24">
        <f>MATCH(J1287,Matches!$A:$A,0)</f>
        <v/>
      </c>
      <c r="AB1287" s="33" t="n"/>
      <c r="AC1287" s="33" t="n">
        <v>1.408558248660223</v>
      </c>
      <c r="AD1287" s="24" t="n"/>
      <c r="AE1287" s="24" t="n">
        <v>5</v>
      </c>
      <c r="AF1287" s="33" t="n"/>
      <c r="AG1287" s="33" t="n"/>
    </row>
    <row r="1288">
      <c r="A1288" s="24" t="inlineStr">
        <is>
          <t>Norwich|21</t>
        </is>
      </c>
      <c r="B1288" s="24" t="inlineStr">
        <is>
          <t>E1</t>
        </is>
      </c>
      <c r="C1288" s="24" t="inlineStr">
        <is>
          <t>Championship</t>
        </is>
      </c>
      <c r="D1288" s="24" t="inlineStr">
        <is>
          <t>Norwich</t>
        </is>
      </c>
      <c r="E1288" s="24" t="n">
        <v>21</v>
      </c>
      <c r="F1288" s="24" t="n">
        <v>6</v>
      </c>
      <c r="G1288" s="29" t="n">
        <v>46369.58333333334</v>
      </c>
      <c r="H1288" s="24" t="inlineStr">
        <is>
          <t>Lincoln</t>
        </is>
      </c>
      <c r="I1288" s="24" t="inlineStr">
        <is>
          <t>A</t>
        </is>
      </c>
      <c r="J1288" s="24" t="inlineStr">
        <is>
          <t>E1-Lincoln-Norwich</t>
        </is>
      </c>
      <c r="K1288" s="24" t="n">
        <v>24</v>
      </c>
      <c r="L1288" s="11">
        <f>IF(INDEX(Matches!$X:$X,AA1288)=0,"",IF(I1288="H",INDEX(Matches!$H:$H,AA1288),INDEX(Matches!$I:$I,AA1288)))</f>
        <v/>
      </c>
      <c r="M1288" s="11">
        <f>IF(INDEX(Matches!$X:$X,AA1288)=0,"",IF(I1288="H",INDEX(Matches!$I:$I,AA1288),INDEX(Matches!$H:$H,AA1288)))</f>
        <v/>
      </c>
      <c r="N1288" s="11">
        <f>IF(L1288="","",IF(L1288&gt;M1288,"W",IF(L1288=M1288,"D","L")))</f>
        <v/>
      </c>
      <c r="O1288" s="11">
        <f>IF(L1288="","",IF(L1288&gt;M1288,3,IF(L1288=M1288,1,0)))</f>
        <v/>
      </c>
      <c r="P1288" s="31">
        <f>IF(I1288="H",INDEX(Matches!$L:$L,AA1288),INDEX(Matches!$N:$N,AA1288))</f>
        <v/>
      </c>
      <c r="Q1288" s="31">
        <f>INDEX(Matches!$M:$M,AA1288)</f>
        <v/>
      </c>
      <c r="R1288" s="31">
        <f>IF(I1288="H",INDEX(Matches!$N:$N,AA1288),INDEX(Matches!$L:$L,AA1288))</f>
        <v/>
      </c>
      <c r="S1288" s="33">
        <f>IF(I1288="H",INDEX(Matches!$O:$O,AA1288),INDEX(Matches!$P:$P,AA1288))</f>
        <v/>
      </c>
      <c r="T1288" s="33">
        <f>IF(INDEX(Matches!$J:$J,AA1288)="","",IF(I1288="H",INDEX(Matches!$J:$J,AA1288),INDEX(Matches!$K:$K,AA1288)))</f>
        <v/>
      </c>
      <c r="U1288" s="33">
        <f>IF(INDEX(Matches!$K:$K,AA1288)="","",IF(I1288="H",INDEX(Matches!$K:$K,AA1288),INDEX(Matches!$J:$J,AA1288)))</f>
        <v/>
      </c>
      <c r="V1288" s="30">
        <f>IF(T1288="","",T1288-U1288)</f>
        <v/>
      </c>
      <c r="W1288" s="33">
        <f>IF(I1288="H",INDEX(Matches!$T:$T,AA1288),INDEX(Matches!$U:$U,AA1288))</f>
        <v/>
      </c>
      <c r="X1288" s="11">
        <f>INDEX(Matches!$X:$X,AA1288)</f>
        <v/>
      </c>
      <c r="Y1288" s="30">
        <f>IF(O1288="","",O1288-S1288)</f>
        <v/>
      </c>
      <c r="Z1288" s="30">
        <f>IF(W1288="","",W1288-S1288)</f>
        <v/>
      </c>
      <c r="AA1288" s="24">
        <f>MATCH(J1288,Matches!$A:$A,0)</f>
        <v/>
      </c>
      <c r="AB1288" s="33" t="n"/>
      <c r="AC1288" s="33" t="n">
        <v>1.54012606657918</v>
      </c>
      <c r="AD1288" s="24" t="n"/>
      <c r="AE1288" s="24" t="n">
        <v>6</v>
      </c>
      <c r="AF1288" s="33" t="n"/>
      <c r="AG1288" s="33" t="n"/>
    </row>
    <row r="1289">
      <c r="A1289" s="24" t="inlineStr">
        <is>
          <t>Norwich|22</t>
        </is>
      </c>
      <c r="B1289" s="24" t="inlineStr">
        <is>
          <t>E1</t>
        </is>
      </c>
      <c r="C1289" s="24" t="inlineStr">
        <is>
          <t>Championship</t>
        </is>
      </c>
      <c r="D1289" s="24" t="inlineStr">
        <is>
          <t>Norwich</t>
        </is>
      </c>
      <c r="E1289" s="24" t="n">
        <v>22</v>
      </c>
      <c r="F1289" s="24" t="n">
        <v>6</v>
      </c>
      <c r="G1289" s="29" t="n">
        <v>46375.625</v>
      </c>
      <c r="H1289" s="24" t="inlineStr">
        <is>
          <t>Wolves</t>
        </is>
      </c>
      <c r="I1289" s="24" t="inlineStr">
        <is>
          <t>H</t>
        </is>
      </c>
      <c r="J1289" s="24" t="inlineStr">
        <is>
          <t>E1-Norwich-Wolves</t>
        </is>
      </c>
      <c r="K1289" s="24" t="n">
        <v>2</v>
      </c>
      <c r="L1289" s="11">
        <f>IF(INDEX(Matches!$X:$X,AA1289)=0,"",IF(I1289="H",INDEX(Matches!$H:$H,AA1289),INDEX(Matches!$I:$I,AA1289)))</f>
        <v/>
      </c>
      <c r="M1289" s="11">
        <f>IF(INDEX(Matches!$X:$X,AA1289)=0,"",IF(I1289="H",INDEX(Matches!$I:$I,AA1289),INDEX(Matches!$H:$H,AA1289)))</f>
        <v/>
      </c>
      <c r="N1289" s="11">
        <f>IF(L1289="","",IF(L1289&gt;M1289,"W",IF(L1289=M1289,"D","L")))</f>
        <v/>
      </c>
      <c r="O1289" s="11">
        <f>IF(L1289="","",IF(L1289&gt;M1289,3,IF(L1289=M1289,1,0)))</f>
        <v/>
      </c>
      <c r="P1289" s="31">
        <f>IF(I1289="H",INDEX(Matches!$L:$L,AA1289),INDEX(Matches!$N:$N,AA1289))</f>
        <v/>
      </c>
      <c r="Q1289" s="31">
        <f>INDEX(Matches!$M:$M,AA1289)</f>
        <v/>
      </c>
      <c r="R1289" s="31">
        <f>IF(I1289="H",INDEX(Matches!$N:$N,AA1289),INDEX(Matches!$L:$L,AA1289))</f>
        <v/>
      </c>
      <c r="S1289" s="33">
        <f>IF(I1289="H",INDEX(Matches!$O:$O,AA1289),INDEX(Matches!$P:$P,AA1289))</f>
        <v/>
      </c>
      <c r="T1289" s="33">
        <f>IF(INDEX(Matches!$J:$J,AA1289)="","",IF(I1289="H",INDEX(Matches!$J:$J,AA1289),INDEX(Matches!$K:$K,AA1289)))</f>
        <v/>
      </c>
      <c r="U1289" s="33">
        <f>IF(INDEX(Matches!$K:$K,AA1289)="","",IF(I1289="H",INDEX(Matches!$K:$K,AA1289),INDEX(Matches!$J:$J,AA1289)))</f>
        <v/>
      </c>
      <c r="V1289" s="30">
        <f>IF(T1289="","",T1289-U1289)</f>
        <v/>
      </c>
      <c r="W1289" s="33">
        <f>IF(I1289="H",INDEX(Matches!$T:$T,AA1289),INDEX(Matches!$U:$U,AA1289))</f>
        <v/>
      </c>
      <c r="X1289" s="11">
        <f>INDEX(Matches!$X:$X,AA1289)</f>
        <v/>
      </c>
      <c r="Y1289" s="30">
        <f>IF(O1289="","",O1289-S1289)</f>
        <v/>
      </c>
      <c r="Z1289" s="30">
        <f>IF(W1289="","",W1289-S1289)</f>
        <v/>
      </c>
      <c r="AA1289" s="24">
        <f>MATCH(J1289,Matches!$A:$A,0)</f>
        <v/>
      </c>
      <c r="AB1289" s="33" t="n"/>
      <c r="AC1289" s="33" t="n">
        <v>1.271824124267978</v>
      </c>
      <c r="AD1289" s="24" t="n"/>
      <c r="AE1289" s="24" t="n">
        <v>6</v>
      </c>
      <c r="AF1289" s="33" t="n"/>
      <c r="AG1289" s="33" t="n"/>
    </row>
    <row r="1290">
      <c r="A1290" s="24" t="inlineStr">
        <is>
          <t>Norwich|23</t>
        </is>
      </c>
      <c r="B1290" s="24" t="inlineStr">
        <is>
          <t>E1</t>
        </is>
      </c>
      <c r="C1290" s="24" t="inlineStr">
        <is>
          <t>Championship</t>
        </is>
      </c>
      <c r="D1290" s="24" t="inlineStr">
        <is>
          <t>Norwich</t>
        </is>
      </c>
      <c r="E1290" s="24" t="n">
        <v>23</v>
      </c>
      <c r="F1290" s="24" t="n">
        <v>6</v>
      </c>
      <c r="G1290" s="29" t="n">
        <v>46382.625</v>
      </c>
      <c r="H1290" s="24" t="inlineStr">
        <is>
          <t>West Ham</t>
        </is>
      </c>
      <c r="I1290" s="24" t="inlineStr">
        <is>
          <t>A</t>
        </is>
      </c>
      <c r="J1290" s="24" t="inlineStr">
        <is>
          <t>E1-WestHam-Norwich</t>
        </is>
      </c>
      <c r="K1290" s="24" t="n">
        <v>1</v>
      </c>
      <c r="L1290" s="11">
        <f>IF(INDEX(Matches!$X:$X,AA1290)=0,"",IF(I1290="H",INDEX(Matches!$H:$H,AA1290),INDEX(Matches!$I:$I,AA1290)))</f>
        <v/>
      </c>
      <c r="M1290" s="11">
        <f>IF(INDEX(Matches!$X:$X,AA1290)=0,"",IF(I1290="H",INDEX(Matches!$I:$I,AA1290),INDEX(Matches!$H:$H,AA1290)))</f>
        <v/>
      </c>
      <c r="N1290" s="11">
        <f>IF(L1290="","",IF(L1290&gt;M1290,"W",IF(L1290=M1290,"D","L")))</f>
        <v/>
      </c>
      <c r="O1290" s="11">
        <f>IF(L1290="","",IF(L1290&gt;M1290,3,IF(L1290=M1290,1,0)))</f>
        <v/>
      </c>
      <c r="P1290" s="31">
        <f>IF(I1290="H",INDEX(Matches!$L:$L,AA1290),INDEX(Matches!$N:$N,AA1290))</f>
        <v/>
      </c>
      <c r="Q1290" s="31">
        <f>INDEX(Matches!$M:$M,AA1290)</f>
        <v/>
      </c>
      <c r="R1290" s="31">
        <f>IF(I1290="H",INDEX(Matches!$N:$N,AA1290),INDEX(Matches!$L:$L,AA1290))</f>
        <v/>
      </c>
      <c r="S1290" s="33">
        <f>IF(I1290="H",INDEX(Matches!$O:$O,AA1290),INDEX(Matches!$P:$P,AA1290))</f>
        <v/>
      </c>
      <c r="T1290" s="33">
        <f>IF(INDEX(Matches!$J:$J,AA1290)="","",IF(I1290="H",INDEX(Matches!$J:$J,AA1290),INDEX(Matches!$K:$K,AA1290)))</f>
        <v/>
      </c>
      <c r="U1290" s="33">
        <f>IF(INDEX(Matches!$K:$K,AA1290)="","",IF(I1290="H",INDEX(Matches!$K:$K,AA1290),INDEX(Matches!$J:$J,AA1290)))</f>
        <v/>
      </c>
      <c r="V1290" s="30">
        <f>IF(T1290="","",T1290-U1290)</f>
        <v/>
      </c>
      <c r="W1290" s="33">
        <f>IF(I1290="H",INDEX(Matches!$T:$T,AA1290),INDEX(Matches!$U:$U,AA1290))</f>
        <v/>
      </c>
      <c r="X1290" s="11">
        <f>INDEX(Matches!$X:$X,AA1290)</f>
        <v/>
      </c>
      <c r="Y1290" s="30">
        <f>IF(O1290="","",O1290-S1290)</f>
        <v/>
      </c>
      <c r="Z1290" s="30">
        <f>IF(W1290="","",W1290-S1290)</f>
        <v/>
      </c>
      <c r="AA1290" s="24">
        <f>MATCH(J1290,Matches!$A:$A,0)</f>
        <v/>
      </c>
      <c r="AB1290" s="33" t="n"/>
      <c r="AC1290" s="33" t="n">
        <v>0.7588840734089799</v>
      </c>
      <c r="AD1290" s="24" t="n"/>
      <c r="AE1290" s="24" t="n">
        <v>6</v>
      </c>
      <c r="AF1290" s="33" t="n"/>
      <c r="AG1290" s="33" t="n"/>
    </row>
    <row r="1291">
      <c r="A1291" s="24" t="inlineStr">
        <is>
          <t>Norwich|24</t>
        </is>
      </c>
      <c r="B1291" s="24" t="inlineStr">
        <is>
          <t>E1</t>
        </is>
      </c>
      <c r="C1291" s="24" t="inlineStr">
        <is>
          <t>Championship</t>
        </is>
      </c>
      <c r="D1291" s="24" t="inlineStr">
        <is>
          <t>Norwich</t>
        </is>
      </c>
      <c r="E1291" s="24" t="n">
        <v>24</v>
      </c>
      <c r="F1291" s="24" t="n">
        <v>6</v>
      </c>
      <c r="G1291" s="29" t="n">
        <v>46385.82291666666</v>
      </c>
      <c r="H1291" s="24" t="inlineStr">
        <is>
          <t>Charlton</t>
        </is>
      </c>
      <c r="I1291" s="24" t="inlineStr">
        <is>
          <t>H</t>
        </is>
      </c>
      <c r="J1291" s="24" t="inlineStr">
        <is>
          <t>E1-Norwich-Charlton</t>
        </is>
      </c>
      <c r="K1291" s="24" t="n">
        <v>23</v>
      </c>
      <c r="L1291" s="11">
        <f>IF(INDEX(Matches!$X:$X,AA1291)=0,"",IF(I1291="H",INDEX(Matches!$H:$H,AA1291),INDEX(Matches!$I:$I,AA1291)))</f>
        <v/>
      </c>
      <c r="M1291" s="11">
        <f>IF(INDEX(Matches!$X:$X,AA1291)=0,"",IF(I1291="H",INDEX(Matches!$I:$I,AA1291),INDEX(Matches!$H:$H,AA1291)))</f>
        <v/>
      </c>
      <c r="N1291" s="11">
        <f>IF(L1291="","",IF(L1291&gt;M1291,"W",IF(L1291=M1291,"D","L")))</f>
        <v/>
      </c>
      <c r="O1291" s="11">
        <f>IF(L1291="","",IF(L1291&gt;M1291,3,IF(L1291=M1291,1,0)))</f>
        <v/>
      </c>
      <c r="P1291" s="31">
        <f>IF(I1291="H",INDEX(Matches!$L:$L,AA1291),INDEX(Matches!$N:$N,AA1291))</f>
        <v/>
      </c>
      <c r="Q1291" s="31">
        <f>INDEX(Matches!$M:$M,AA1291)</f>
        <v/>
      </c>
      <c r="R1291" s="31">
        <f>IF(I1291="H",INDEX(Matches!$N:$N,AA1291),INDEX(Matches!$L:$L,AA1291))</f>
        <v/>
      </c>
      <c r="S1291" s="33">
        <f>IF(I1291="H",INDEX(Matches!$O:$O,AA1291),INDEX(Matches!$P:$P,AA1291))</f>
        <v/>
      </c>
      <c r="T1291" s="33">
        <f>IF(INDEX(Matches!$J:$J,AA1291)="","",IF(I1291="H",INDEX(Matches!$J:$J,AA1291),INDEX(Matches!$K:$K,AA1291)))</f>
        <v/>
      </c>
      <c r="U1291" s="33">
        <f>IF(INDEX(Matches!$K:$K,AA1291)="","",IF(I1291="H",INDEX(Matches!$K:$K,AA1291),INDEX(Matches!$J:$J,AA1291)))</f>
        <v/>
      </c>
      <c r="V1291" s="30">
        <f>IF(T1291="","",T1291-U1291)</f>
        <v/>
      </c>
      <c r="W1291" s="33">
        <f>IF(I1291="H",INDEX(Matches!$T:$T,AA1291),INDEX(Matches!$U:$U,AA1291))</f>
        <v/>
      </c>
      <c r="X1291" s="11">
        <f>INDEX(Matches!$X:$X,AA1291)</f>
        <v/>
      </c>
      <c r="Y1291" s="30">
        <f>IF(O1291="","",O1291-S1291)</f>
        <v/>
      </c>
      <c r="Z1291" s="30">
        <f>IF(W1291="","",W1291-S1291)</f>
        <v/>
      </c>
      <c r="AA1291" s="24">
        <f>MATCH(J1291,Matches!$A:$A,0)</f>
        <v/>
      </c>
      <c r="AB1291" s="33" t="n"/>
      <c r="AC1291" s="33" t="n">
        <v>1.859271192050148</v>
      </c>
      <c r="AD1291" s="24" t="n"/>
      <c r="AE1291" s="24" t="n">
        <v>6</v>
      </c>
      <c r="AF1291" s="33" t="n"/>
      <c r="AG1291" s="33" t="n"/>
    </row>
    <row r="1292">
      <c r="A1292" s="24" t="inlineStr">
        <is>
          <t>Norwich|25</t>
        </is>
      </c>
      <c r="B1292" s="24" t="inlineStr">
        <is>
          <t>E1</t>
        </is>
      </c>
      <c r="C1292" s="24" t="inlineStr">
        <is>
          <t>Championship</t>
        </is>
      </c>
      <c r="D1292" s="24" t="inlineStr">
        <is>
          <t>Norwich</t>
        </is>
      </c>
      <c r="E1292" s="24" t="n">
        <v>25</v>
      </c>
      <c r="F1292" s="24" t="n">
        <v>7</v>
      </c>
      <c r="G1292" s="29" t="n">
        <v>46388.625</v>
      </c>
      <c r="H1292" s="24" t="inlineStr">
        <is>
          <t>Lincoln</t>
        </is>
      </c>
      <c r="I1292" s="24" t="inlineStr">
        <is>
          <t>H</t>
        </is>
      </c>
      <c r="J1292" s="24" t="inlineStr">
        <is>
          <t>E1-Norwich-Lincoln</t>
        </is>
      </c>
      <c r="K1292" s="24" t="n">
        <v>24</v>
      </c>
      <c r="L1292" s="11">
        <f>IF(INDEX(Matches!$X:$X,AA1292)=0,"",IF(I1292="H",INDEX(Matches!$H:$H,AA1292),INDEX(Matches!$I:$I,AA1292)))</f>
        <v/>
      </c>
      <c r="M1292" s="11">
        <f>IF(INDEX(Matches!$X:$X,AA1292)=0,"",IF(I1292="H",INDEX(Matches!$I:$I,AA1292),INDEX(Matches!$H:$H,AA1292)))</f>
        <v/>
      </c>
      <c r="N1292" s="11">
        <f>IF(L1292="","",IF(L1292&gt;M1292,"W",IF(L1292=M1292,"D","L")))</f>
        <v/>
      </c>
      <c r="O1292" s="11">
        <f>IF(L1292="","",IF(L1292&gt;M1292,3,IF(L1292=M1292,1,0)))</f>
        <v/>
      </c>
      <c r="P1292" s="31">
        <f>IF(I1292="H",INDEX(Matches!$L:$L,AA1292),INDEX(Matches!$N:$N,AA1292))</f>
        <v/>
      </c>
      <c r="Q1292" s="31">
        <f>INDEX(Matches!$M:$M,AA1292)</f>
        <v/>
      </c>
      <c r="R1292" s="31">
        <f>IF(I1292="H",INDEX(Matches!$N:$N,AA1292),INDEX(Matches!$L:$L,AA1292))</f>
        <v/>
      </c>
      <c r="S1292" s="33">
        <f>IF(I1292="H",INDEX(Matches!$O:$O,AA1292),INDEX(Matches!$P:$P,AA1292))</f>
        <v/>
      </c>
      <c r="T1292" s="33">
        <f>IF(INDEX(Matches!$J:$J,AA1292)="","",IF(I1292="H",INDEX(Matches!$J:$J,AA1292),INDEX(Matches!$K:$K,AA1292)))</f>
        <v/>
      </c>
      <c r="U1292" s="33">
        <f>IF(INDEX(Matches!$K:$K,AA1292)="","",IF(I1292="H",INDEX(Matches!$K:$K,AA1292),INDEX(Matches!$J:$J,AA1292)))</f>
        <v/>
      </c>
      <c r="V1292" s="30">
        <f>IF(T1292="","",T1292-U1292)</f>
        <v/>
      </c>
      <c r="W1292" s="33">
        <f>IF(I1292="H",INDEX(Matches!$T:$T,AA1292),INDEX(Matches!$U:$U,AA1292))</f>
        <v/>
      </c>
      <c r="X1292" s="11">
        <f>INDEX(Matches!$X:$X,AA1292)</f>
        <v/>
      </c>
      <c r="Y1292" s="30">
        <f>IF(O1292="","",O1292-S1292)</f>
        <v/>
      </c>
      <c r="Z1292" s="30">
        <f>IF(W1292="","",W1292-S1292)</f>
        <v/>
      </c>
      <c r="AA1292" s="24">
        <f>MATCH(J1292,Matches!$A:$A,0)</f>
        <v/>
      </c>
      <c r="AB1292" s="33" t="n"/>
      <c r="AC1292" s="33" t="n">
        <v>1.891637665665584</v>
      </c>
      <c r="AD1292" s="24" t="n"/>
      <c r="AE1292" s="24" t="n">
        <v>7</v>
      </c>
      <c r="AF1292" s="33" t="n"/>
      <c r="AG1292" s="33" t="n"/>
    </row>
    <row r="1293">
      <c r="A1293" s="24" t="inlineStr">
        <is>
          <t>Norwich|26</t>
        </is>
      </c>
      <c r="B1293" s="24" t="inlineStr">
        <is>
          <t>E1</t>
        </is>
      </c>
      <c r="C1293" s="24" t="inlineStr">
        <is>
          <t>Championship</t>
        </is>
      </c>
      <c r="D1293" s="24" t="inlineStr">
        <is>
          <t>Norwich</t>
        </is>
      </c>
      <c r="E1293" s="24" t="n">
        <v>26</v>
      </c>
      <c r="F1293" s="24" t="n">
        <v>7</v>
      </c>
      <c r="G1293" s="29" t="n">
        <v>46403.625</v>
      </c>
      <c r="H1293" s="24" t="inlineStr">
        <is>
          <t>Portsmouth</t>
        </is>
      </c>
      <c r="I1293" s="24" t="inlineStr">
        <is>
          <t>A</t>
        </is>
      </c>
      <c r="J1293" s="24" t="inlineStr">
        <is>
          <t>E1-Portsmou-Norwich</t>
        </is>
      </c>
      <c r="K1293" s="24" t="n">
        <v>18</v>
      </c>
      <c r="L1293" s="11">
        <f>IF(INDEX(Matches!$X:$X,AA1293)=0,"",IF(I1293="H",INDEX(Matches!$H:$H,AA1293),INDEX(Matches!$I:$I,AA1293)))</f>
        <v/>
      </c>
      <c r="M1293" s="11">
        <f>IF(INDEX(Matches!$X:$X,AA1293)=0,"",IF(I1293="H",INDEX(Matches!$I:$I,AA1293),INDEX(Matches!$H:$H,AA1293)))</f>
        <v/>
      </c>
      <c r="N1293" s="11">
        <f>IF(L1293="","",IF(L1293&gt;M1293,"W",IF(L1293=M1293,"D","L")))</f>
        <v/>
      </c>
      <c r="O1293" s="11">
        <f>IF(L1293="","",IF(L1293&gt;M1293,3,IF(L1293=M1293,1,0)))</f>
        <v/>
      </c>
      <c r="P1293" s="31">
        <f>IF(I1293="H",INDEX(Matches!$L:$L,AA1293),INDEX(Matches!$N:$N,AA1293))</f>
        <v/>
      </c>
      <c r="Q1293" s="31">
        <f>INDEX(Matches!$M:$M,AA1293)</f>
        <v/>
      </c>
      <c r="R1293" s="31">
        <f>IF(I1293="H",INDEX(Matches!$N:$N,AA1293),INDEX(Matches!$L:$L,AA1293))</f>
        <v/>
      </c>
      <c r="S1293" s="33">
        <f>IF(I1293="H",INDEX(Matches!$O:$O,AA1293),INDEX(Matches!$P:$P,AA1293))</f>
        <v/>
      </c>
      <c r="T1293" s="33">
        <f>IF(INDEX(Matches!$J:$J,AA1293)="","",IF(I1293="H",INDEX(Matches!$J:$J,AA1293),INDEX(Matches!$K:$K,AA1293)))</f>
        <v/>
      </c>
      <c r="U1293" s="33">
        <f>IF(INDEX(Matches!$K:$K,AA1293)="","",IF(I1293="H",INDEX(Matches!$K:$K,AA1293),INDEX(Matches!$J:$J,AA1293)))</f>
        <v/>
      </c>
      <c r="V1293" s="30">
        <f>IF(T1293="","",T1293-U1293)</f>
        <v/>
      </c>
      <c r="W1293" s="33">
        <f>IF(I1293="H",INDEX(Matches!$T:$T,AA1293),INDEX(Matches!$U:$U,AA1293))</f>
        <v/>
      </c>
      <c r="X1293" s="11">
        <f>INDEX(Matches!$X:$X,AA1293)</f>
        <v/>
      </c>
      <c r="Y1293" s="30">
        <f>IF(O1293="","",O1293-S1293)</f>
        <v/>
      </c>
      <c r="Z1293" s="30">
        <f>IF(W1293="","",W1293-S1293)</f>
        <v/>
      </c>
      <c r="AA1293" s="24">
        <f>MATCH(J1293,Matches!$A:$A,0)</f>
        <v/>
      </c>
      <c r="AB1293" s="33" t="n"/>
      <c r="AC1293" s="33" t="n">
        <v>1.317314270493959</v>
      </c>
      <c r="AD1293" s="24" t="n"/>
      <c r="AE1293" s="24" t="n">
        <v>7</v>
      </c>
      <c r="AF1293" s="33" t="n"/>
      <c r="AG1293" s="33" t="n"/>
    </row>
    <row r="1294">
      <c r="A1294" s="24" t="inlineStr">
        <is>
          <t>Norwich|27</t>
        </is>
      </c>
      <c r="B1294" s="24" t="inlineStr">
        <is>
          <t>E1</t>
        </is>
      </c>
      <c r="C1294" s="24" t="inlineStr">
        <is>
          <t>Championship</t>
        </is>
      </c>
      <c r="D1294" s="24" t="inlineStr">
        <is>
          <t>Norwich</t>
        </is>
      </c>
      <c r="E1294" s="24" t="n">
        <v>27</v>
      </c>
      <c r="F1294" s="24" t="n">
        <v>7</v>
      </c>
      <c r="G1294" s="29" t="n">
        <v>46410.625</v>
      </c>
      <c r="H1294" s="24" t="inlineStr">
        <is>
          <t>Watford</t>
        </is>
      </c>
      <c r="I1294" s="24" t="inlineStr">
        <is>
          <t>A</t>
        </is>
      </c>
      <c r="J1294" s="24" t="inlineStr">
        <is>
          <t>E1-Watford-Norwich</t>
        </is>
      </c>
      <c r="K1294" s="24" t="n">
        <v>16</v>
      </c>
      <c r="L1294" s="11">
        <f>IF(INDEX(Matches!$X:$X,AA1294)=0,"",IF(I1294="H",INDEX(Matches!$H:$H,AA1294),INDEX(Matches!$I:$I,AA1294)))</f>
        <v/>
      </c>
      <c r="M1294" s="11">
        <f>IF(INDEX(Matches!$X:$X,AA1294)=0,"",IF(I1294="H",INDEX(Matches!$I:$I,AA1294),INDEX(Matches!$H:$H,AA1294)))</f>
        <v/>
      </c>
      <c r="N1294" s="11">
        <f>IF(L1294="","",IF(L1294&gt;M1294,"W",IF(L1294=M1294,"D","L")))</f>
        <v/>
      </c>
      <c r="O1294" s="11">
        <f>IF(L1294="","",IF(L1294&gt;M1294,3,IF(L1294=M1294,1,0)))</f>
        <v/>
      </c>
      <c r="P1294" s="31">
        <f>IF(I1294="H",INDEX(Matches!$L:$L,AA1294),INDEX(Matches!$N:$N,AA1294))</f>
        <v/>
      </c>
      <c r="Q1294" s="31">
        <f>INDEX(Matches!$M:$M,AA1294)</f>
        <v/>
      </c>
      <c r="R1294" s="31">
        <f>IF(I1294="H",INDEX(Matches!$N:$N,AA1294),INDEX(Matches!$L:$L,AA1294))</f>
        <v/>
      </c>
      <c r="S1294" s="33">
        <f>IF(I1294="H",INDEX(Matches!$O:$O,AA1294),INDEX(Matches!$P:$P,AA1294))</f>
        <v/>
      </c>
      <c r="T1294" s="33">
        <f>IF(INDEX(Matches!$J:$J,AA1294)="","",IF(I1294="H",INDEX(Matches!$J:$J,AA1294),INDEX(Matches!$K:$K,AA1294)))</f>
        <v/>
      </c>
      <c r="U1294" s="33">
        <f>IF(INDEX(Matches!$K:$K,AA1294)="","",IF(I1294="H",INDEX(Matches!$K:$K,AA1294),INDEX(Matches!$J:$J,AA1294)))</f>
        <v/>
      </c>
      <c r="V1294" s="30">
        <f>IF(T1294="","",T1294-U1294)</f>
        <v/>
      </c>
      <c r="W1294" s="33">
        <f>IF(I1294="H",INDEX(Matches!$T:$T,AA1294),INDEX(Matches!$U:$U,AA1294))</f>
        <v/>
      </c>
      <c r="X1294" s="11">
        <f>INDEX(Matches!$X:$X,AA1294)</f>
        <v/>
      </c>
      <c r="Y1294" s="30">
        <f>IF(O1294="","",O1294-S1294)</f>
        <v/>
      </c>
      <c r="Z1294" s="30">
        <f>IF(W1294="","",W1294-S1294)</f>
        <v/>
      </c>
      <c r="AA1294" s="24">
        <f>MATCH(J1294,Matches!$A:$A,0)</f>
        <v/>
      </c>
      <c r="AB1294" s="33" t="n"/>
      <c r="AC1294" s="33" t="n">
        <v>1.378901021357303</v>
      </c>
      <c r="AD1294" s="24" t="n"/>
      <c r="AE1294" s="24" t="n">
        <v>7</v>
      </c>
      <c r="AF1294" s="33" t="n"/>
      <c r="AG1294" s="33" t="n"/>
    </row>
    <row r="1295">
      <c r="A1295" s="24" t="inlineStr">
        <is>
          <t>Norwich|28</t>
        </is>
      </c>
      <c r="B1295" s="24" t="inlineStr">
        <is>
          <t>E1</t>
        </is>
      </c>
      <c r="C1295" s="24" t="inlineStr">
        <is>
          <t>Championship</t>
        </is>
      </c>
      <c r="D1295" s="24" t="inlineStr">
        <is>
          <t>Norwich</t>
        </is>
      </c>
      <c r="E1295" s="24" t="n">
        <v>28</v>
      </c>
      <c r="F1295" s="24" t="n">
        <v>7</v>
      </c>
      <c r="G1295" s="29" t="n">
        <v>46413.82291666666</v>
      </c>
      <c r="H1295" s="24" t="inlineStr">
        <is>
          <t>Derby</t>
        </is>
      </c>
      <c r="I1295" s="24" t="inlineStr">
        <is>
          <t>H</t>
        </is>
      </c>
      <c r="J1295" s="24" t="inlineStr">
        <is>
          <t>E1-Norwich-Derby</t>
        </is>
      </c>
      <c r="K1295" s="24" t="n">
        <v>12</v>
      </c>
      <c r="L1295" s="11">
        <f>IF(INDEX(Matches!$X:$X,AA1295)=0,"",IF(I1295="H",INDEX(Matches!$H:$H,AA1295),INDEX(Matches!$I:$I,AA1295)))</f>
        <v/>
      </c>
      <c r="M1295" s="11">
        <f>IF(INDEX(Matches!$X:$X,AA1295)=0,"",IF(I1295="H",INDEX(Matches!$I:$I,AA1295),INDEX(Matches!$H:$H,AA1295)))</f>
        <v/>
      </c>
      <c r="N1295" s="11">
        <f>IF(L1295="","",IF(L1295&gt;M1295,"W",IF(L1295=M1295,"D","L")))</f>
        <v/>
      </c>
      <c r="O1295" s="11">
        <f>IF(L1295="","",IF(L1295&gt;M1295,3,IF(L1295=M1295,1,0)))</f>
        <v/>
      </c>
      <c r="P1295" s="31">
        <f>IF(I1295="H",INDEX(Matches!$L:$L,AA1295),INDEX(Matches!$N:$N,AA1295))</f>
        <v/>
      </c>
      <c r="Q1295" s="31">
        <f>INDEX(Matches!$M:$M,AA1295)</f>
        <v/>
      </c>
      <c r="R1295" s="31">
        <f>IF(I1295="H",INDEX(Matches!$N:$N,AA1295),INDEX(Matches!$L:$L,AA1295))</f>
        <v/>
      </c>
      <c r="S1295" s="33">
        <f>IF(I1295="H",INDEX(Matches!$O:$O,AA1295),INDEX(Matches!$P:$P,AA1295))</f>
        <v/>
      </c>
      <c r="T1295" s="33">
        <f>IF(INDEX(Matches!$J:$J,AA1295)="","",IF(I1295="H",INDEX(Matches!$J:$J,AA1295),INDEX(Matches!$K:$K,AA1295)))</f>
        <v/>
      </c>
      <c r="U1295" s="33">
        <f>IF(INDEX(Matches!$K:$K,AA1295)="","",IF(I1295="H",INDEX(Matches!$K:$K,AA1295),INDEX(Matches!$J:$J,AA1295)))</f>
        <v/>
      </c>
      <c r="V1295" s="30">
        <f>IF(T1295="","",T1295-U1295)</f>
        <v/>
      </c>
      <c r="W1295" s="33">
        <f>IF(I1295="H",INDEX(Matches!$T:$T,AA1295),INDEX(Matches!$U:$U,AA1295))</f>
        <v/>
      </c>
      <c r="X1295" s="11">
        <f>INDEX(Matches!$X:$X,AA1295)</f>
        <v/>
      </c>
      <c r="Y1295" s="30">
        <f>IF(O1295="","",O1295-S1295)</f>
        <v/>
      </c>
      <c r="Z1295" s="30">
        <f>IF(W1295="","",W1295-S1295)</f>
        <v/>
      </c>
      <c r="AA1295" s="24">
        <f>MATCH(J1295,Matches!$A:$A,0)</f>
        <v/>
      </c>
      <c r="AB1295" s="33" t="n"/>
      <c r="AC1295" s="33" t="n">
        <v>1.646549867841386</v>
      </c>
      <c r="AD1295" s="24" t="n"/>
      <c r="AE1295" s="24" t="n">
        <v>7</v>
      </c>
      <c r="AF1295" s="33" t="n"/>
      <c r="AG1295" s="33" t="n"/>
    </row>
    <row r="1296">
      <c r="A1296" s="24" t="inlineStr">
        <is>
          <t>Norwich|29</t>
        </is>
      </c>
      <c r="B1296" s="24" t="inlineStr">
        <is>
          <t>E1</t>
        </is>
      </c>
      <c r="C1296" s="24" t="inlineStr">
        <is>
          <t>Championship</t>
        </is>
      </c>
      <c r="D1296" s="24" t="inlineStr">
        <is>
          <t>Norwich</t>
        </is>
      </c>
      <c r="E1296" s="24" t="n">
        <v>29</v>
      </c>
      <c r="F1296" s="24" t="n">
        <v>8</v>
      </c>
      <c r="G1296" s="29" t="n">
        <v>46417.625</v>
      </c>
      <c r="H1296" s="24" t="inlineStr">
        <is>
          <t>Bristol City</t>
        </is>
      </c>
      <c r="I1296" s="24" t="inlineStr">
        <is>
          <t>H</t>
        </is>
      </c>
      <c r="J1296" s="24" t="inlineStr">
        <is>
          <t>E1-Norwich-BristolC</t>
        </is>
      </c>
      <c r="K1296" s="24" t="n">
        <v>14</v>
      </c>
      <c r="L1296" s="11">
        <f>IF(INDEX(Matches!$X:$X,AA1296)=0,"",IF(I1296="H",INDEX(Matches!$H:$H,AA1296),INDEX(Matches!$I:$I,AA1296)))</f>
        <v/>
      </c>
      <c r="M1296" s="11">
        <f>IF(INDEX(Matches!$X:$X,AA1296)=0,"",IF(I1296="H",INDEX(Matches!$I:$I,AA1296),INDEX(Matches!$H:$H,AA1296)))</f>
        <v/>
      </c>
      <c r="N1296" s="11">
        <f>IF(L1296="","",IF(L1296&gt;M1296,"W",IF(L1296=M1296,"D","L")))</f>
        <v/>
      </c>
      <c r="O1296" s="11">
        <f>IF(L1296="","",IF(L1296&gt;M1296,3,IF(L1296=M1296,1,0)))</f>
        <v/>
      </c>
      <c r="P1296" s="31">
        <f>IF(I1296="H",INDEX(Matches!$L:$L,AA1296),INDEX(Matches!$N:$N,AA1296))</f>
        <v/>
      </c>
      <c r="Q1296" s="31">
        <f>INDEX(Matches!$M:$M,AA1296)</f>
        <v/>
      </c>
      <c r="R1296" s="31">
        <f>IF(I1296="H",INDEX(Matches!$N:$N,AA1296),INDEX(Matches!$L:$L,AA1296))</f>
        <v/>
      </c>
      <c r="S1296" s="33">
        <f>IF(I1296="H",INDEX(Matches!$O:$O,AA1296),INDEX(Matches!$P:$P,AA1296))</f>
        <v/>
      </c>
      <c r="T1296" s="33">
        <f>IF(INDEX(Matches!$J:$J,AA1296)="","",IF(I1296="H",INDEX(Matches!$J:$J,AA1296),INDEX(Matches!$K:$K,AA1296)))</f>
        <v/>
      </c>
      <c r="U1296" s="33">
        <f>IF(INDEX(Matches!$K:$K,AA1296)="","",IF(I1296="H",INDEX(Matches!$K:$K,AA1296),INDEX(Matches!$J:$J,AA1296)))</f>
        <v/>
      </c>
      <c r="V1296" s="30">
        <f>IF(T1296="","",T1296-U1296)</f>
        <v/>
      </c>
      <c r="W1296" s="33">
        <f>IF(I1296="H",INDEX(Matches!$T:$T,AA1296),INDEX(Matches!$U:$U,AA1296))</f>
        <v/>
      </c>
      <c r="X1296" s="11">
        <f>INDEX(Matches!$X:$X,AA1296)</f>
        <v/>
      </c>
      <c r="Y1296" s="30">
        <f>IF(O1296="","",O1296-S1296)</f>
        <v/>
      </c>
      <c r="Z1296" s="30">
        <f>IF(W1296="","",W1296-S1296)</f>
        <v/>
      </c>
      <c r="AA1296" s="24">
        <f>MATCH(J1296,Matches!$A:$A,0)</f>
        <v/>
      </c>
      <c r="AB1296" s="33" t="n"/>
      <c r="AC1296" s="33" t="n">
        <v>1.618079785458919</v>
      </c>
      <c r="AD1296" s="24" t="n"/>
      <c r="AE1296" s="24" t="n">
        <v>8</v>
      </c>
      <c r="AF1296" s="33" t="n"/>
      <c r="AG1296" s="33" t="n"/>
    </row>
    <row r="1297">
      <c r="A1297" s="24" t="inlineStr">
        <is>
          <t>Norwich|30</t>
        </is>
      </c>
      <c r="B1297" s="24" t="inlineStr">
        <is>
          <t>E1</t>
        </is>
      </c>
      <c r="C1297" s="24" t="inlineStr">
        <is>
          <t>Championship</t>
        </is>
      </c>
      <c r="D1297" s="24" t="inlineStr">
        <is>
          <t>Norwich</t>
        </is>
      </c>
      <c r="E1297" s="24" t="n">
        <v>30</v>
      </c>
      <c r="F1297" s="24" t="n">
        <v>8</v>
      </c>
      <c r="G1297" s="29" t="n">
        <v>46424.625</v>
      </c>
      <c r="H1297" s="24" t="inlineStr">
        <is>
          <t>Cardiff</t>
        </is>
      </c>
      <c r="I1297" s="24" t="inlineStr">
        <is>
          <t>A</t>
        </is>
      </c>
      <c r="J1297" s="24" t="inlineStr">
        <is>
          <t>E1-Cardiff-Norwich</t>
        </is>
      </c>
      <c r="K1297" s="24" t="n">
        <v>21</v>
      </c>
      <c r="L1297" s="11">
        <f>IF(INDEX(Matches!$X:$X,AA1297)=0,"",IF(I1297="H",INDEX(Matches!$H:$H,AA1297),INDEX(Matches!$I:$I,AA1297)))</f>
        <v/>
      </c>
      <c r="M1297" s="11">
        <f>IF(INDEX(Matches!$X:$X,AA1297)=0,"",IF(I1297="H",INDEX(Matches!$I:$I,AA1297),INDEX(Matches!$H:$H,AA1297)))</f>
        <v/>
      </c>
      <c r="N1297" s="11">
        <f>IF(L1297="","",IF(L1297&gt;M1297,"W",IF(L1297=M1297,"D","L")))</f>
        <v/>
      </c>
      <c r="O1297" s="11">
        <f>IF(L1297="","",IF(L1297&gt;M1297,3,IF(L1297=M1297,1,0)))</f>
        <v/>
      </c>
      <c r="P1297" s="31">
        <f>IF(I1297="H",INDEX(Matches!$L:$L,AA1297),INDEX(Matches!$N:$N,AA1297))</f>
        <v/>
      </c>
      <c r="Q1297" s="31">
        <f>INDEX(Matches!$M:$M,AA1297)</f>
        <v/>
      </c>
      <c r="R1297" s="31">
        <f>IF(I1297="H",INDEX(Matches!$N:$N,AA1297),INDEX(Matches!$L:$L,AA1297))</f>
        <v/>
      </c>
      <c r="S1297" s="33">
        <f>IF(I1297="H",INDEX(Matches!$O:$O,AA1297),INDEX(Matches!$P:$P,AA1297))</f>
        <v/>
      </c>
      <c r="T1297" s="33">
        <f>IF(INDEX(Matches!$J:$J,AA1297)="","",IF(I1297="H",INDEX(Matches!$J:$J,AA1297),INDEX(Matches!$K:$K,AA1297)))</f>
        <v/>
      </c>
      <c r="U1297" s="33">
        <f>IF(INDEX(Matches!$K:$K,AA1297)="","",IF(I1297="H",INDEX(Matches!$K:$K,AA1297),INDEX(Matches!$J:$J,AA1297)))</f>
        <v/>
      </c>
      <c r="V1297" s="30">
        <f>IF(T1297="","",T1297-U1297)</f>
        <v/>
      </c>
      <c r="W1297" s="33">
        <f>IF(I1297="H",INDEX(Matches!$T:$T,AA1297),INDEX(Matches!$U:$U,AA1297))</f>
        <v/>
      </c>
      <c r="X1297" s="11">
        <f>INDEX(Matches!$X:$X,AA1297)</f>
        <v/>
      </c>
      <c r="Y1297" s="30">
        <f>IF(O1297="","",O1297-S1297)</f>
        <v/>
      </c>
      <c r="Z1297" s="30">
        <f>IF(W1297="","",W1297-S1297)</f>
        <v/>
      </c>
      <c r="AA1297" s="24">
        <f>MATCH(J1297,Matches!$A:$A,0)</f>
        <v/>
      </c>
      <c r="AB1297" s="33" t="n"/>
      <c r="AC1297" s="33" t="n">
        <v>1.399340743450902</v>
      </c>
      <c r="AD1297" s="24" t="n"/>
      <c r="AE1297" s="24" t="n">
        <v>8</v>
      </c>
      <c r="AF1297" s="33" t="n"/>
      <c r="AG1297" s="33" t="n"/>
    </row>
    <row r="1298">
      <c r="A1298" s="24" t="inlineStr">
        <is>
          <t>Norwich|31</t>
        </is>
      </c>
      <c r="B1298" s="24" t="inlineStr">
        <is>
          <t>E1</t>
        </is>
      </c>
      <c r="C1298" s="24" t="inlineStr">
        <is>
          <t>Championship</t>
        </is>
      </c>
      <c r="D1298" s="24" t="inlineStr">
        <is>
          <t>Norwich</t>
        </is>
      </c>
      <c r="E1298" s="24" t="n">
        <v>31</v>
      </c>
      <c r="F1298" s="24" t="n">
        <v>8</v>
      </c>
      <c r="G1298" s="29" t="n">
        <v>46431.625</v>
      </c>
      <c r="H1298" s="24" t="inlineStr">
        <is>
          <t>Middlesbrough</t>
        </is>
      </c>
      <c r="I1298" s="24" t="inlineStr">
        <is>
          <t>H</t>
        </is>
      </c>
      <c r="J1298" s="24" t="inlineStr">
        <is>
          <t>E1-Norwich-Middlesb</t>
        </is>
      </c>
      <c r="K1298" s="24" t="n">
        <v>3</v>
      </c>
      <c r="L1298" s="11">
        <f>IF(INDEX(Matches!$X:$X,AA1298)=0,"",IF(I1298="H",INDEX(Matches!$H:$H,AA1298),INDEX(Matches!$I:$I,AA1298)))</f>
        <v/>
      </c>
      <c r="M1298" s="11">
        <f>IF(INDEX(Matches!$X:$X,AA1298)=0,"",IF(I1298="H",INDEX(Matches!$I:$I,AA1298),INDEX(Matches!$H:$H,AA1298)))</f>
        <v/>
      </c>
      <c r="N1298" s="11">
        <f>IF(L1298="","",IF(L1298&gt;M1298,"W",IF(L1298=M1298,"D","L")))</f>
        <v/>
      </c>
      <c r="O1298" s="11">
        <f>IF(L1298="","",IF(L1298&gt;M1298,3,IF(L1298=M1298,1,0)))</f>
        <v/>
      </c>
      <c r="P1298" s="31">
        <f>IF(I1298="H",INDEX(Matches!$L:$L,AA1298),INDEX(Matches!$N:$N,AA1298))</f>
        <v/>
      </c>
      <c r="Q1298" s="31">
        <f>INDEX(Matches!$M:$M,AA1298)</f>
        <v/>
      </c>
      <c r="R1298" s="31">
        <f>IF(I1298="H",INDEX(Matches!$N:$N,AA1298),INDEX(Matches!$L:$L,AA1298))</f>
        <v/>
      </c>
      <c r="S1298" s="33">
        <f>IF(I1298="H",INDEX(Matches!$O:$O,AA1298),INDEX(Matches!$P:$P,AA1298))</f>
        <v/>
      </c>
      <c r="T1298" s="33">
        <f>IF(INDEX(Matches!$J:$J,AA1298)="","",IF(I1298="H",INDEX(Matches!$J:$J,AA1298),INDEX(Matches!$K:$K,AA1298)))</f>
        <v/>
      </c>
      <c r="U1298" s="33">
        <f>IF(INDEX(Matches!$K:$K,AA1298)="","",IF(I1298="H",INDEX(Matches!$K:$K,AA1298),INDEX(Matches!$J:$J,AA1298)))</f>
        <v/>
      </c>
      <c r="V1298" s="30">
        <f>IF(T1298="","",T1298-U1298)</f>
        <v/>
      </c>
      <c r="W1298" s="33">
        <f>IF(I1298="H",INDEX(Matches!$T:$T,AA1298),INDEX(Matches!$U:$U,AA1298))</f>
        <v/>
      </c>
      <c r="X1298" s="11">
        <f>INDEX(Matches!$X:$X,AA1298)</f>
        <v/>
      </c>
      <c r="Y1298" s="30">
        <f>IF(O1298="","",O1298-S1298)</f>
        <v/>
      </c>
      <c r="Z1298" s="30">
        <f>IF(W1298="","",W1298-S1298)</f>
        <v/>
      </c>
      <c r="AA1298" s="24">
        <f>MATCH(J1298,Matches!$A:$A,0)</f>
        <v/>
      </c>
      <c r="AB1298" s="33" t="n"/>
      <c r="AC1298" s="33" t="n">
        <v>1.360305130269897</v>
      </c>
      <c r="AD1298" s="24" t="n"/>
      <c r="AE1298" s="24" t="n">
        <v>8</v>
      </c>
      <c r="AF1298" s="33" t="n"/>
      <c r="AG1298" s="33" t="n"/>
    </row>
    <row r="1299">
      <c r="A1299" s="24" t="inlineStr">
        <is>
          <t>Norwich|32</t>
        </is>
      </c>
      <c r="B1299" s="24" t="inlineStr">
        <is>
          <t>E1</t>
        </is>
      </c>
      <c r="C1299" s="24" t="inlineStr">
        <is>
          <t>Championship</t>
        </is>
      </c>
      <c r="D1299" s="24" t="inlineStr">
        <is>
          <t>Norwich</t>
        </is>
      </c>
      <c r="E1299" s="24" t="n">
        <v>32</v>
      </c>
      <c r="F1299" s="24" t="n">
        <v>8</v>
      </c>
      <c r="G1299" s="29" t="n">
        <v>46435.82291666666</v>
      </c>
      <c r="H1299" s="24" t="inlineStr">
        <is>
          <t>Southampton</t>
        </is>
      </c>
      <c r="I1299" s="24" t="inlineStr">
        <is>
          <t>A</t>
        </is>
      </c>
      <c r="J1299" s="24" t="inlineStr">
        <is>
          <t>E1-Southamp-Norwich</t>
        </is>
      </c>
      <c r="K1299" s="24" t="n">
        <v>5</v>
      </c>
      <c r="L1299" s="11">
        <f>IF(INDEX(Matches!$X:$X,AA1299)=0,"",IF(I1299="H",INDEX(Matches!$H:$H,AA1299),INDEX(Matches!$I:$I,AA1299)))</f>
        <v/>
      </c>
      <c r="M1299" s="11">
        <f>IF(INDEX(Matches!$X:$X,AA1299)=0,"",IF(I1299="H",INDEX(Matches!$I:$I,AA1299),INDEX(Matches!$H:$H,AA1299)))</f>
        <v/>
      </c>
      <c r="N1299" s="11">
        <f>IF(L1299="","",IF(L1299&gt;M1299,"W",IF(L1299=M1299,"D","L")))</f>
        <v/>
      </c>
      <c r="O1299" s="11">
        <f>IF(L1299="","",IF(L1299&gt;M1299,3,IF(L1299=M1299,1,0)))</f>
        <v/>
      </c>
      <c r="P1299" s="31">
        <f>IF(I1299="H",INDEX(Matches!$L:$L,AA1299),INDEX(Matches!$N:$N,AA1299))</f>
        <v/>
      </c>
      <c r="Q1299" s="31">
        <f>INDEX(Matches!$M:$M,AA1299)</f>
        <v/>
      </c>
      <c r="R1299" s="31">
        <f>IF(I1299="H",INDEX(Matches!$N:$N,AA1299),INDEX(Matches!$L:$L,AA1299))</f>
        <v/>
      </c>
      <c r="S1299" s="33">
        <f>IF(I1299="H",INDEX(Matches!$O:$O,AA1299),INDEX(Matches!$P:$P,AA1299))</f>
        <v/>
      </c>
      <c r="T1299" s="33">
        <f>IF(INDEX(Matches!$J:$J,AA1299)="","",IF(I1299="H",INDEX(Matches!$J:$J,AA1299),INDEX(Matches!$K:$K,AA1299)))</f>
        <v/>
      </c>
      <c r="U1299" s="33">
        <f>IF(INDEX(Matches!$K:$K,AA1299)="","",IF(I1299="H",INDEX(Matches!$K:$K,AA1299),INDEX(Matches!$J:$J,AA1299)))</f>
        <v/>
      </c>
      <c r="V1299" s="30">
        <f>IF(T1299="","",T1299-U1299)</f>
        <v/>
      </c>
      <c r="W1299" s="33">
        <f>IF(I1299="H",INDEX(Matches!$T:$T,AA1299),INDEX(Matches!$U:$U,AA1299))</f>
        <v/>
      </c>
      <c r="X1299" s="11">
        <f>INDEX(Matches!$X:$X,AA1299)</f>
        <v/>
      </c>
      <c r="Y1299" s="30">
        <f>IF(O1299="","",O1299-S1299)</f>
        <v/>
      </c>
      <c r="Z1299" s="30">
        <f>IF(W1299="","",W1299-S1299)</f>
        <v/>
      </c>
      <c r="AA1299" s="24">
        <f>MATCH(J1299,Matches!$A:$A,0)</f>
        <v/>
      </c>
      <c r="AB1299" s="33" t="n"/>
      <c r="AC1299" s="33" t="n">
        <v>1.106232901897963</v>
      </c>
      <c r="AD1299" s="24" t="n"/>
      <c r="AE1299" s="24" t="n">
        <v>8</v>
      </c>
      <c r="AF1299" s="33" t="n"/>
      <c r="AG1299" s="33" t="n"/>
    </row>
    <row r="1300">
      <c r="A1300" s="24" t="inlineStr">
        <is>
          <t>Norwich|33</t>
        </is>
      </c>
      <c r="B1300" s="24" t="inlineStr">
        <is>
          <t>E1</t>
        </is>
      </c>
      <c r="C1300" s="24" t="inlineStr">
        <is>
          <t>Championship</t>
        </is>
      </c>
      <c r="D1300" s="24" t="inlineStr">
        <is>
          <t>Norwich</t>
        </is>
      </c>
      <c r="E1300" s="24" t="n">
        <v>33</v>
      </c>
      <c r="F1300" s="24" t="n">
        <v>9</v>
      </c>
      <c r="G1300" s="29" t="n">
        <v>46438.625</v>
      </c>
      <c r="H1300" s="24" t="inlineStr">
        <is>
          <t>Bolton</t>
        </is>
      </c>
      <c r="I1300" s="24" t="inlineStr">
        <is>
          <t>A</t>
        </is>
      </c>
      <c r="J1300" s="24" t="inlineStr">
        <is>
          <t>E1-Bolton-Norwich</t>
        </is>
      </c>
      <c r="K1300" s="24" t="n">
        <v>22</v>
      </c>
      <c r="L1300" s="11">
        <f>IF(INDEX(Matches!$X:$X,AA1300)=0,"",IF(I1300="H",INDEX(Matches!$H:$H,AA1300),INDEX(Matches!$I:$I,AA1300)))</f>
        <v/>
      </c>
      <c r="M1300" s="11">
        <f>IF(INDEX(Matches!$X:$X,AA1300)=0,"",IF(I1300="H",INDEX(Matches!$I:$I,AA1300),INDEX(Matches!$H:$H,AA1300)))</f>
        <v/>
      </c>
      <c r="N1300" s="11">
        <f>IF(L1300="","",IF(L1300&gt;M1300,"W",IF(L1300=M1300,"D","L")))</f>
        <v/>
      </c>
      <c r="O1300" s="11">
        <f>IF(L1300="","",IF(L1300&gt;M1300,3,IF(L1300=M1300,1,0)))</f>
        <v/>
      </c>
      <c r="P1300" s="31">
        <f>IF(I1300="H",INDEX(Matches!$L:$L,AA1300),INDEX(Matches!$N:$N,AA1300))</f>
        <v/>
      </c>
      <c r="Q1300" s="31">
        <f>INDEX(Matches!$M:$M,AA1300)</f>
        <v/>
      </c>
      <c r="R1300" s="31">
        <f>IF(I1300="H",INDEX(Matches!$N:$N,AA1300),INDEX(Matches!$L:$L,AA1300))</f>
        <v/>
      </c>
      <c r="S1300" s="33">
        <f>IF(I1300="H",INDEX(Matches!$O:$O,AA1300),INDEX(Matches!$P:$P,AA1300))</f>
        <v/>
      </c>
      <c r="T1300" s="33">
        <f>IF(INDEX(Matches!$J:$J,AA1300)="","",IF(I1300="H",INDEX(Matches!$J:$J,AA1300),INDEX(Matches!$K:$K,AA1300)))</f>
        <v/>
      </c>
      <c r="U1300" s="33">
        <f>IF(INDEX(Matches!$K:$K,AA1300)="","",IF(I1300="H",INDEX(Matches!$K:$K,AA1300),INDEX(Matches!$J:$J,AA1300)))</f>
        <v/>
      </c>
      <c r="V1300" s="30">
        <f>IF(T1300="","",T1300-U1300)</f>
        <v/>
      </c>
      <c r="W1300" s="33">
        <f>IF(I1300="H",INDEX(Matches!$T:$T,AA1300),INDEX(Matches!$U:$U,AA1300))</f>
        <v/>
      </c>
      <c r="X1300" s="11">
        <f>INDEX(Matches!$X:$X,AA1300)</f>
        <v/>
      </c>
      <c r="Y1300" s="30">
        <f>IF(O1300="","",O1300-S1300)</f>
        <v/>
      </c>
      <c r="Z1300" s="30">
        <f>IF(W1300="","",W1300-S1300)</f>
        <v/>
      </c>
      <c r="AA1300" s="24">
        <f>MATCH(J1300,Matches!$A:$A,0)</f>
        <v/>
      </c>
      <c r="AB1300" s="33" t="n"/>
      <c r="AC1300" s="33" t="n">
        <v>1.471020390861478</v>
      </c>
      <c r="AD1300" s="24" t="n"/>
      <c r="AE1300" s="24" t="n">
        <v>9</v>
      </c>
      <c r="AF1300" s="33" t="n"/>
      <c r="AG1300" s="33" t="n"/>
    </row>
    <row r="1301">
      <c r="A1301" s="24" t="inlineStr">
        <is>
          <t>Norwich|34</t>
        </is>
      </c>
      <c r="B1301" s="24" t="inlineStr">
        <is>
          <t>E1</t>
        </is>
      </c>
      <c r="C1301" s="24" t="inlineStr">
        <is>
          <t>Championship</t>
        </is>
      </c>
      <c r="D1301" s="24" t="inlineStr">
        <is>
          <t>Norwich</t>
        </is>
      </c>
      <c r="E1301" s="24" t="n">
        <v>34</v>
      </c>
      <c r="F1301" s="24" t="n">
        <v>9</v>
      </c>
      <c r="G1301" s="29" t="n">
        <v>46445.625</v>
      </c>
      <c r="H1301" s="24" t="inlineStr">
        <is>
          <t>Swansea</t>
        </is>
      </c>
      <c r="I1301" s="24" t="inlineStr">
        <is>
          <t>H</t>
        </is>
      </c>
      <c r="J1301" s="24" t="inlineStr">
        <is>
          <t>E1-Norwich-Swansea</t>
        </is>
      </c>
      <c r="K1301" s="24" t="n">
        <v>15</v>
      </c>
      <c r="L1301" s="11">
        <f>IF(INDEX(Matches!$X:$X,AA1301)=0,"",IF(I1301="H",INDEX(Matches!$H:$H,AA1301),INDEX(Matches!$I:$I,AA1301)))</f>
        <v/>
      </c>
      <c r="M1301" s="11">
        <f>IF(INDEX(Matches!$X:$X,AA1301)=0,"",IF(I1301="H",INDEX(Matches!$I:$I,AA1301),INDEX(Matches!$H:$H,AA1301)))</f>
        <v/>
      </c>
      <c r="N1301" s="11">
        <f>IF(L1301="","",IF(L1301&gt;M1301,"W",IF(L1301=M1301,"D","L")))</f>
        <v/>
      </c>
      <c r="O1301" s="11">
        <f>IF(L1301="","",IF(L1301&gt;M1301,3,IF(L1301=M1301,1,0)))</f>
        <v/>
      </c>
      <c r="P1301" s="31">
        <f>IF(I1301="H",INDEX(Matches!$L:$L,AA1301),INDEX(Matches!$N:$N,AA1301))</f>
        <v/>
      </c>
      <c r="Q1301" s="31">
        <f>INDEX(Matches!$M:$M,AA1301)</f>
        <v/>
      </c>
      <c r="R1301" s="31">
        <f>IF(I1301="H",INDEX(Matches!$N:$N,AA1301),INDEX(Matches!$L:$L,AA1301))</f>
        <v/>
      </c>
      <c r="S1301" s="33">
        <f>IF(I1301="H",INDEX(Matches!$O:$O,AA1301),INDEX(Matches!$P:$P,AA1301))</f>
        <v/>
      </c>
      <c r="T1301" s="33">
        <f>IF(INDEX(Matches!$J:$J,AA1301)="","",IF(I1301="H",INDEX(Matches!$J:$J,AA1301),INDEX(Matches!$K:$K,AA1301)))</f>
        <v/>
      </c>
      <c r="U1301" s="33">
        <f>IF(INDEX(Matches!$K:$K,AA1301)="","",IF(I1301="H",INDEX(Matches!$K:$K,AA1301),INDEX(Matches!$J:$J,AA1301)))</f>
        <v/>
      </c>
      <c r="V1301" s="30">
        <f>IF(T1301="","",T1301-U1301)</f>
        <v/>
      </c>
      <c r="W1301" s="33">
        <f>IF(I1301="H",INDEX(Matches!$T:$T,AA1301),INDEX(Matches!$U:$U,AA1301))</f>
        <v/>
      </c>
      <c r="X1301" s="11">
        <f>INDEX(Matches!$X:$X,AA1301)</f>
        <v/>
      </c>
      <c r="Y1301" s="30">
        <f>IF(O1301="","",O1301-S1301)</f>
        <v/>
      </c>
      <c r="Z1301" s="30">
        <f>IF(W1301="","",W1301-S1301)</f>
        <v/>
      </c>
      <c r="AA1301" s="24">
        <f>MATCH(J1301,Matches!$A:$A,0)</f>
        <v/>
      </c>
      <c r="AB1301" s="33" t="n"/>
      <c r="AC1301" s="33" t="n">
        <v>1.612202688511721</v>
      </c>
      <c r="AD1301" s="24" t="n"/>
      <c r="AE1301" s="24" t="n">
        <v>9</v>
      </c>
      <c r="AF1301" s="33" t="n"/>
      <c r="AG1301" s="33" t="n"/>
    </row>
    <row r="1302">
      <c r="A1302" s="24" t="inlineStr">
        <is>
          <t>Norwich|35</t>
        </is>
      </c>
      <c r="B1302" s="24" t="inlineStr">
        <is>
          <t>E1</t>
        </is>
      </c>
      <c r="C1302" s="24" t="inlineStr">
        <is>
          <t>Championship</t>
        </is>
      </c>
      <c r="D1302" s="24" t="inlineStr">
        <is>
          <t>Norwich</t>
        </is>
      </c>
      <c r="E1302" s="24" t="n">
        <v>35</v>
      </c>
      <c r="F1302" s="24" t="n">
        <v>9</v>
      </c>
      <c r="G1302" s="29" t="n">
        <v>46448.82291666666</v>
      </c>
      <c r="H1302" s="24" t="inlineStr">
        <is>
          <t>Millwall</t>
        </is>
      </c>
      <c r="I1302" s="24" t="inlineStr">
        <is>
          <t>H</t>
        </is>
      </c>
      <c r="J1302" s="24" t="inlineStr">
        <is>
          <t>E1-Norwich-Millwall</t>
        </is>
      </c>
      <c r="K1302" s="24" t="n">
        <v>10</v>
      </c>
      <c r="L1302" s="11">
        <f>IF(INDEX(Matches!$X:$X,AA1302)=0,"",IF(I1302="H",INDEX(Matches!$H:$H,AA1302),INDEX(Matches!$I:$I,AA1302)))</f>
        <v/>
      </c>
      <c r="M1302" s="11">
        <f>IF(INDEX(Matches!$X:$X,AA1302)=0,"",IF(I1302="H",INDEX(Matches!$I:$I,AA1302),INDEX(Matches!$H:$H,AA1302)))</f>
        <v/>
      </c>
      <c r="N1302" s="11">
        <f>IF(L1302="","",IF(L1302&gt;M1302,"W",IF(L1302=M1302,"D","L")))</f>
        <v/>
      </c>
      <c r="O1302" s="11">
        <f>IF(L1302="","",IF(L1302&gt;M1302,3,IF(L1302=M1302,1,0)))</f>
        <v/>
      </c>
      <c r="P1302" s="31">
        <f>IF(I1302="H",INDEX(Matches!$L:$L,AA1302),INDEX(Matches!$N:$N,AA1302))</f>
        <v/>
      </c>
      <c r="Q1302" s="31">
        <f>INDEX(Matches!$M:$M,AA1302)</f>
        <v/>
      </c>
      <c r="R1302" s="31">
        <f>IF(I1302="H",INDEX(Matches!$N:$N,AA1302),INDEX(Matches!$L:$L,AA1302))</f>
        <v/>
      </c>
      <c r="S1302" s="33">
        <f>IF(I1302="H",INDEX(Matches!$O:$O,AA1302),INDEX(Matches!$P:$P,AA1302))</f>
        <v/>
      </c>
      <c r="T1302" s="33">
        <f>IF(INDEX(Matches!$J:$J,AA1302)="","",IF(I1302="H",INDEX(Matches!$J:$J,AA1302),INDEX(Matches!$K:$K,AA1302)))</f>
        <v/>
      </c>
      <c r="U1302" s="33">
        <f>IF(INDEX(Matches!$K:$K,AA1302)="","",IF(I1302="H",INDEX(Matches!$K:$K,AA1302),INDEX(Matches!$J:$J,AA1302)))</f>
        <v/>
      </c>
      <c r="V1302" s="30">
        <f>IF(T1302="","",T1302-U1302)</f>
        <v/>
      </c>
      <c r="W1302" s="33">
        <f>IF(I1302="H",INDEX(Matches!$T:$T,AA1302),INDEX(Matches!$U:$U,AA1302))</f>
        <v/>
      </c>
      <c r="X1302" s="11">
        <f>INDEX(Matches!$X:$X,AA1302)</f>
        <v/>
      </c>
      <c r="Y1302" s="30">
        <f>IF(O1302="","",O1302-S1302)</f>
        <v/>
      </c>
      <c r="Z1302" s="30">
        <f>IF(W1302="","",W1302-S1302)</f>
        <v/>
      </c>
      <c r="AA1302" s="24">
        <f>MATCH(J1302,Matches!$A:$A,0)</f>
        <v/>
      </c>
      <c r="AB1302" s="33" t="n"/>
      <c r="AC1302" s="33" t="n">
        <v>1.489281432953148</v>
      </c>
      <c r="AD1302" s="24" t="n"/>
      <c r="AE1302" s="24" t="n">
        <v>9</v>
      </c>
      <c r="AF1302" s="33" t="n"/>
      <c r="AG1302" s="33" t="n"/>
    </row>
    <row r="1303">
      <c r="A1303" s="24" t="inlineStr">
        <is>
          <t>Norwich|36</t>
        </is>
      </c>
      <c r="B1303" s="24" t="inlineStr">
        <is>
          <t>E1</t>
        </is>
      </c>
      <c r="C1303" s="24" t="inlineStr">
        <is>
          <t>Championship</t>
        </is>
      </c>
      <c r="D1303" s="24" t="inlineStr">
        <is>
          <t>Norwich</t>
        </is>
      </c>
      <c r="E1303" s="24" t="n">
        <v>36</v>
      </c>
      <c r="F1303" s="24" t="n">
        <v>9</v>
      </c>
      <c r="G1303" s="29" t="n">
        <v>46452.625</v>
      </c>
      <c r="H1303" s="24" t="inlineStr">
        <is>
          <t>West Brom</t>
        </is>
      </c>
      <c r="I1303" s="24" t="inlineStr">
        <is>
          <t>A</t>
        </is>
      </c>
      <c r="J1303" s="24" t="inlineStr">
        <is>
          <t>E1-WestBrom-Norwich</t>
        </is>
      </c>
      <c r="K1303" s="24" t="n">
        <v>13</v>
      </c>
      <c r="L1303" s="11">
        <f>IF(INDEX(Matches!$X:$X,AA1303)=0,"",IF(I1303="H",INDEX(Matches!$H:$H,AA1303),INDEX(Matches!$I:$I,AA1303)))</f>
        <v/>
      </c>
      <c r="M1303" s="11">
        <f>IF(INDEX(Matches!$X:$X,AA1303)=0,"",IF(I1303="H",INDEX(Matches!$I:$I,AA1303),INDEX(Matches!$H:$H,AA1303)))</f>
        <v/>
      </c>
      <c r="N1303" s="11">
        <f>IF(L1303="","",IF(L1303&gt;M1303,"W",IF(L1303=M1303,"D","L")))</f>
        <v/>
      </c>
      <c r="O1303" s="11">
        <f>IF(L1303="","",IF(L1303&gt;M1303,3,IF(L1303=M1303,1,0)))</f>
        <v/>
      </c>
      <c r="P1303" s="31">
        <f>IF(I1303="H",INDEX(Matches!$L:$L,AA1303),INDEX(Matches!$N:$N,AA1303))</f>
        <v/>
      </c>
      <c r="Q1303" s="31">
        <f>INDEX(Matches!$M:$M,AA1303)</f>
        <v/>
      </c>
      <c r="R1303" s="31">
        <f>IF(I1303="H",INDEX(Matches!$N:$N,AA1303),INDEX(Matches!$L:$L,AA1303))</f>
        <v/>
      </c>
      <c r="S1303" s="33">
        <f>IF(I1303="H",INDEX(Matches!$O:$O,AA1303),INDEX(Matches!$P:$P,AA1303))</f>
        <v/>
      </c>
      <c r="T1303" s="33">
        <f>IF(INDEX(Matches!$J:$J,AA1303)="","",IF(I1303="H",INDEX(Matches!$J:$J,AA1303),INDEX(Matches!$K:$K,AA1303)))</f>
        <v/>
      </c>
      <c r="U1303" s="33">
        <f>IF(INDEX(Matches!$K:$K,AA1303)="","",IF(I1303="H",INDEX(Matches!$K:$K,AA1303),INDEX(Matches!$J:$J,AA1303)))</f>
        <v/>
      </c>
      <c r="V1303" s="30">
        <f>IF(T1303="","",T1303-U1303)</f>
        <v/>
      </c>
      <c r="W1303" s="33">
        <f>IF(I1303="H",INDEX(Matches!$T:$T,AA1303),INDEX(Matches!$U:$U,AA1303))</f>
        <v/>
      </c>
      <c r="X1303" s="11">
        <f>INDEX(Matches!$X:$X,AA1303)</f>
        <v/>
      </c>
      <c r="Y1303" s="30">
        <f>IF(O1303="","",O1303-S1303)</f>
        <v/>
      </c>
      <c r="Z1303" s="30">
        <f>IF(W1303="","",W1303-S1303)</f>
        <v/>
      </c>
      <c r="AA1303" s="24">
        <f>MATCH(J1303,Matches!$A:$A,0)</f>
        <v/>
      </c>
      <c r="AB1303" s="33" t="n"/>
      <c r="AC1303" s="33" t="n">
        <v>1.23144341115703</v>
      </c>
      <c r="AD1303" s="24" t="n"/>
      <c r="AE1303" s="24" t="n">
        <v>9</v>
      </c>
      <c r="AF1303" s="33" t="n"/>
      <c r="AG1303" s="33" t="n"/>
    </row>
    <row r="1304">
      <c r="A1304" s="24" t="inlineStr">
        <is>
          <t>Norwich|37</t>
        </is>
      </c>
      <c r="B1304" s="24" t="inlineStr">
        <is>
          <t>E1</t>
        </is>
      </c>
      <c r="C1304" s="24" t="inlineStr">
        <is>
          <t>Championship</t>
        </is>
      </c>
      <c r="D1304" s="24" t="inlineStr">
        <is>
          <t>Norwich</t>
        </is>
      </c>
      <c r="E1304" s="24" t="n">
        <v>37</v>
      </c>
      <c r="F1304" s="24" t="n">
        <v>10</v>
      </c>
      <c r="G1304" s="29" t="n">
        <v>46459.625</v>
      </c>
      <c r="H1304" s="24" t="inlineStr">
        <is>
          <t>Preston</t>
        </is>
      </c>
      <c r="I1304" s="24" t="inlineStr">
        <is>
          <t>H</t>
        </is>
      </c>
      <c r="J1304" s="24" t="inlineStr">
        <is>
          <t>E1-Norwich-Preston</t>
        </is>
      </c>
      <c r="K1304" s="24" t="n">
        <v>20</v>
      </c>
      <c r="L1304" s="11">
        <f>IF(INDEX(Matches!$X:$X,AA1304)=0,"",IF(I1304="H",INDEX(Matches!$H:$H,AA1304),INDEX(Matches!$I:$I,AA1304)))</f>
        <v/>
      </c>
      <c r="M1304" s="11">
        <f>IF(INDEX(Matches!$X:$X,AA1304)=0,"",IF(I1304="H",INDEX(Matches!$I:$I,AA1304),INDEX(Matches!$H:$H,AA1304)))</f>
        <v/>
      </c>
      <c r="N1304" s="11">
        <f>IF(L1304="","",IF(L1304&gt;M1304,"W",IF(L1304=M1304,"D","L")))</f>
        <v/>
      </c>
      <c r="O1304" s="11">
        <f>IF(L1304="","",IF(L1304&gt;M1304,3,IF(L1304=M1304,1,0)))</f>
        <v/>
      </c>
      <c r="P1304" s="31">
        <f>IF(I1304="H",INDEX(Matches!$L:$L,AA1304),INDEX(Matches!$N:$N,AA1304))</f>
        <v/>
      </c>
      <c r="Q1304" s="31">
        <f>INDEX(Matches!$M:$M,AA1304)</f>
        <v/>
      </c>
      <c r="R1304" s="31">
        <f>IF(I1304="H",INDEX(Matches!$N:$N,AA1304),INDEX(Matches!$L:$L,AA1304))</f>
        <v/>
      </c>
      <c r="S1304" s="33">
        <f>IF(I1304="H",INDEX(Matches!$O:$O,AA1304),INDEX(Matches!$P:$P,AA1304))</f>
        <v/>
      </c>
      <c r="T1304" s="33">
        <f>IF(INDEX(Matches!$J:$J,AA1304)="","",IF(I1304="H",INDEX(Matches!$J:$J,AA1304),INDEX(Matches!$K:$K,AA1304)))</f>
        <v/>
      </c>
      <c r="U1304" s="33">
        <f>IF(INDEX(Matches!$K:$K,AA1304)="","",IF(I1304="H",INDEX(Matches!$K:$K,AA1304),INDEX(Matches!$J:$J,AA1304)))</f>
        <v/>
      </c>
      <c r="V1304" s="30">
        <f>IF(T1304="","",T1304-U1304)</f>
        <v/>
      </c>
      <c r="W1304" s="33">
        <f>IF(I1304="H",INDEX(Matches!$T:$T,AA1304),INDEX(Matches!$U:$U,AA1304))</f>
        <v/>
      </c>
      <c r="X1304" s="11">
        <f>INDEX(Matches!$X:$X,AA1304)</f>
        <v/>
      </c>
      <c r="Y1304" s="30">
        <f>IF(O1304="","",O1304-S1304)</f>
        <v/>
      </c>
      <c r="Z1304" s="30">
        <f>IF(W1304="","",W1304-S1304)</f>
        <v/>
      </c>
      <c r="AA1304" s="24">
        <f>MATCH(J1304,Matches!$A:$A,0)</f>
        <v/>
      </c>
      <c r="AB1304" s="33" t="n"/>
      <c r="AC1304" s="33" t="n">
        <v>1.782677952380896</v>
      </c>
      <c r="AD1304" s="24" t="n"/>
      <c r="AE1304" s="24" t="n">
        <v>10</v>
      </c>
      <c r="AF1304" s="33" t="n"/>
      <c r="AG1304" s="33" t="n"/>
    </row>
    <row r="1305">
      <c r="A1305" s="24" t="inlineStr">
        <is>
          <t>Norwich|38</t>
        </is>
      </c>
      <c r="B1305" s="24" t="inlineStr">
        <is>
          <t>E1</t>
        </is>
      </c>
      <c r="C1305" s="24" t="inlineStr">
        <is>
          <t>Championship</t>
        </is>
      </c>
      <c r="D1305" s="24" t="inlineStr">
        <is>
          <t>Norwich</t>
        </is>
      </c>
      <c r="E1305" s="24" t="n">
        <v>38</v>
      </c>
      <c r="F1305" s="24" t="n">
        <v>10</v>
      </c>
      <c r="G1305" s="29" t="n">
        <v>46462.82291666666</v>
      </c>
      <c r="H1305" s="24" t="inlineStr">
        <is>
          <t>Wrexham</t>
        </is>
      </c>
      <c r="I1305" s="24" t="inlineStr">
        <is>
          <t>A</t>
        </is>
      </c>
      <c r="J1305" s="24" t="inlineStr">
        <is>
          <t>E1-Wrexham-Norwich</t>
        </is>
      </c>
      <c r="K1305" s="24" t="n">
        <v>9</v>
      </c>
      <c r="L1305" s="11">
        <f>IF(INDEX(Matches!$X:$X,AA1305)=0,"",IF(I1305="H",INDEX(Matches!$H:$H,AA1305),INDEX(Matches!$I:$I,AA1305)))</f>
        <v/>
      </c>
      <c r="M1305" s="11">
        <f>IF(INDEX(Matches!$X:$X,AA1305)=0,"",IF(I1305="H",INDEX(Matches!$I:$I,AA1305),INDEX(Matches!$H:$H,AA1305)))</f>
        <v/>
      </c>
      <c r="N1305" s="11">
        <f>IF(L1305="","",IF(L1305&gt;M1305,"W",IF(L1305=M1305,"D","L")))</f>
        <v/>
      </c>
      <c r="O1305" s="11">
        <f>IF(L1305="","",IF(L1305&gt;M1305,3,IF(L1305=M1305,1,0)))</f>
        <v/>
      </c>
      <c r="P1305" s="31">
        <f>IF(I1305="H",INDEX(Matches!$L:$L,AA1305),INDEX(Matches!$N:$N,AA1305))</f>
        <v/>
      </c>
      <c r="Q1305" s="31">
        <f>INDEX(Matches!$M:$M,AA1305)</f>
        <v/>
      </c>
      <c r="R1305" s="31">
        <f>IF(I1305="H",INDEX(Matches!$N:$N,AA1305),INDEX(Matches!$L:$L,AA1305))</f>
        <v/>
      </c>
      <c r="S1305" s="33">
        <f>IF(I1305="H",INDEX(Matches!$O:$O,AA1305),INDEX(Matches!$P:$P,AA1305))</f>
        <v/>
      </c>
      <c r="T1305" s="33">
        <f>IF(INDEX(Matches!$J:$J,AA1305)="","",IF(I1305="H",INDEX(Matches!$J:$J,AA1305),INDEX(Matches!$K:$K,AA1305)))</f>
        <v/>
      </c>
      <c r="U1305" s="33">
        <f>IF(INDEX(Matches!$K:$K,AA1305)="","",IF(I1305="H",INDEX(Matches!$K:$K,AA1305),INDEX(Matches!$J:$J,AA1305)))</f>
        <v/>
      </c>
      <c r="V1305" s="30">
        <f>IF(T1305="","",T1305-U1305)</f>
        <v/>
      </c>
      <c r="W1305" s="33">
        <f>IF(I1305="H",INDEX(Matches!$T:$T,AA1305),INDEX(Matches!$U:$U,AA1305))</f>
        <v/>
      </c>
      <c r="X1305" s="11">
        <f>INDEX(Matches!$X:$X,AA1305)</f>
        <v/>
      </c>
      <c r="Y1305" s="30">
        <f>IF(O1305="","",O1305-S1305)</f>
        <v/>
      </c>
      <c r="Z1305" s="30">
        <f>IF(W1305="","",W1305-S1305)</f>
        <v/>
      </c>
      <c r="AA1305" s="24">
        <f>MATCH(J1305,Matches!$A:$A,0)</f>
        <v/>
      </c>
      <c r="AB1305" s="33" t="n"/>
      <c r="AC1305" s="33" t="n">
        <v>1.161138411556037</v>
      </c>
      <c r="AD1305" s="24" t="n"/>
      <c r="AE1305" s="24" t="n">
        <v>10</v>
      </c>
      <c r="AF1305" s="33" t="n"/>
      <c r="AG1305" s="33" t="n"/>
    </row>
    <row r="1306">
      <c r="A1306" s="24" t="inlineStr">
        <is>
          <t>Norwich|39</t>
        </is>
      </c>
      <c r="B1306" s="24" t="inlineStr">
        <is>
          <t>E1</t>
        </is>
      </c>
      <c r="C1306" s="24" t="inlineStr">
        <is>
          <t>Championship</t>
        </is>
      </c>
      <c r="D1306" s="24" t="inlineStr">
        <is>
          <t>Norwich</t>
        </is>
      </c>
      <c r="E1306" s="24" t="n">
        <v>39</v>
      </c>
      <c r="F1306" s="24" t="n">
        <v>10</v>
      </c>
      <c r="G1306" s="29" t="n">
        <v>46466.625</v>
      </c>
      <c r="H1306" s="24" t="inlineStr">
        <is>
          <t>West Ham</t>
        </is>
      </c>
      <c r="I1306" s="24" t="inlineStr">
        <is>
          <t>H</t>
        </is>
      </c>
      <c r="J1306" s="24" t="inlineStr">
        <is>
          <t>E1-Norwich-WestHam</t>
        </is>
      </c>
      <c r="K1306" s="24" t="n">
        <v>1</v>
      </c>
      <c r="L1306" s="11">
        <f>IF(INDEX(Matches!$X:$X,AA1306)=0,"",IF(I1306="H",INDEX(Matches!$H:$H,AA1306),INDEX(Matches!$I:$I,AA1306)))</f>
        <v/>
      </c>
      <c r="M1306" s="11">
        <f>IF(INDEX(Matches!$X:$X,AA1306)=0,"",IF(I1306="H",INDEX(Matches!$I:$I,AA1306),INDEX(Matches!$H:$H,AA1306)))</f>
        <v/>
      </c>
      <c r="N1306" s="11">
        <f>IF(L1306="","",IF(L1306&gt;M1306,"W",IF(L1306=M1306,"D","L")))</f>
        <v/>
      </c>
      <c r="O1306" s="11">
        <f>IF(L1306="","",IF(L1306&gt;M1306,3,IF(L1306=M1306,1,0)))</f>
        <v/>
      </c>
      <c r="P1306" s="31">
        <f>IF(I1306="H",INDEX(Matches!$L:$L,AA1306),INDEX(Matches!$N:$N,AA1306))</f>
        <v/>
      </c>
      <c r="Q1306" s="31">
        <f>INDEX(Matches!$M:$M,AA1306)</f>
        <v/>
      </c>
      <c r="R1306" s="31">
        <f>IF(I1306="H",INDEX(Matches!$N:$N,AA1306),INDEX(Matches!$L:$L,AA1306))</f>
        <v/>
      </c>
      <c r="S1306" s="33">
        <f>IF(I1306="H",INDEX(Matches!$O:$O,AA1306),INDEX(Matches!$P:$P,AA1306))</f>
        <v/>
      </c>
      <c r="T1306" s="33">
        <f>IF(INDEX(Matches!$J:$J,AA1306)="","",IF(I1306="H",INDEX(Matches!$J:$J,AA1306),INDEX(Matches!$K:$K,AA1306)))</f>
        <v/>
      </c>
      <c r="U1306" s="33">
        <f>IF(INDEX(Matches!$K:$K,AA1306)="","",IF(I1306="H",INDEX(Matches!$K:$K,AA1306),INDEX(Matches!$J:$J,AA1306)))</f>
        <v/>
      </c>
      <c r="V1306" s="30">
        <f>IF(T1306="","",T1306-U1306)</f>
        <v/>
      </c>
      <c r="W1306" s="33">
        <f>IF(I1306="H",INDEX(Matches!$T:$T,AA1306),INDEX(Matches!$U:$U,AA1306))</f>
        <v/>
      </c>
      <c r="X1306" s="11">
        <f>INDEX(Matches!$X:$X,AA1306)</f>
        <v/>
      </c>
      <c r="Y1306" s="30">
        <f>IF(O1306="","",O1306-S1306)</f>
        <v/>
      </c>
      <c r="Z1306" s="30">
        <f>IF(W1306="","",W1306-S1306)</f>
        <v/>
      </c>
      <c r="AA1306" s="24">
        <f>MATCH(J1306,Matches!$A:$A,0)</f>
        <v/>
      </c>
      <c r="AB1306" s="33" t="n"/>
      <c r="AC1306" s="33" t="n">
        <v>1.076098089012247</v>
      </c>
      <c r="AD1306" s="24" t="n"/>
      <c r="AE1306" s="24" t="n">
        <v>10</v>
      </c>
      <c r="AF1306" s="33" t="n"/>
      <c r="AG1306" s="33" t="n"/>
    </row>
    <row r="1307">
      <c r="A1307" s="24" t="inlineStr">
        <is>
          <t>Norwich|40</t>
        </is>
      </c>
      <c r="B1307" s="24" t="inlineStr">
        <is>
          <t>E1</t>
        </is>
      </c>
      <c r="C1307" s="24" t="inlineStr">
        <is>
          <t>Championship</t>
        </is>
      </c>
      <c r="D1307" s="24" t="inlineStr">
        <is>
          <t>Norwich</t>
        </is>
      </c>
      <c r="E1307" s="24" t="n">
        <v>40</v>
      </c>
      <c r="F1307" s="24" t="n">
        <v>10</v>
      </c>
      <c r="G1307" s="29" t="n">
        <v>46480.625</v>
      </c>
      <c r="H1307" s="24" t="inlineStr">
        <is>
          <t>Wolves</t>
        </is>
      </c>
      <c r="I1307" s="24" t="inlineStr">
        <is>
          <t>A</t>
        </is>
      </c>
      <c r="J1307" s="24" t="inlineStr">
        <is>
          <t>E1-Wolves-Norwich</t>
        </is>
      </c>
      <c r="K1307" s="24" t="n">
        <v>2</v>
      </c>
      <c r="L1307" s="11">
        <f>IF(INDEX(Matches!$X:$X,AA1307)=0,"",IF(I1307="H",INDEX(Matches!$H:$H,AA1307),INDEX(Matches!$I:$I,AA1307)))</f>
        <v/>
      </c>
      <c r="M1307" s="11">
        <f>IF(INDEX(Matches!$X:$X,AA1307)=0,"",IF(I1307="H",INDEX(Matches!$I:$I,AA1307),INDEX(Matches!$H:$H,AA1307)))</f>
        <v/>
      </c>
      <c r="N1307" s="11">
        <f>IF(L1307="","",IF(L1307&gt;M1307,"W",IF(L1307=M1307,"D","L")))</f>
        <v/>
      </c>
      <c r="O1307" s="11">
        <f>IF(L1307="","",IF(L1307&gt;M1307,3,IF(L1307=M1307,1,0)))</f>
        <v/>
      </c>
      <c r="P1307" s="31">
        <f>IF(I1307="H",INDEX(Matches!$L:$L,AA1307),INDEX(Matches!$N:$N,AA1307))</f>
        <v/>
      </c>
      <c r="Q1307" s="31">
        <f>INDEX(Matches!$M:$M,AA1307)</f>
        <v/>
      </c>
      <c r="R1307" s="31">
        <f>IF(I1307="H",INDEX(Matches!$N:$N,AA1307),INDEX(Matches!$L:$L,AA1307))</f>
        <v/>
      </c>
      <c r="S1307" s="33">
        <f>IF(I1307="H",INDEX(Matches!$O:$O,AA1307),INDEX(Matches!$P:$P,AA1307))</f>
        <v/>
      </c>
      <c r="T1307" s="33">
        <f>IF(INDEX(Matches!$J:$J,AA1307)="","",IF(I1307="H",INDEX(Matches!$J:$J,AA1307),INDEX(Matches!$K:$K,AA1307)))</f>
        <v/>
      </c>
      <c r="U1307" s="33">
        <f>IF(INDEX(Matches!$K:$K,AA1307)="","",IF(I1307="H",INDEX(Matches!$K:$K,AA1307),INDEX(Matches!$J:$J,AA1307)))</f>
        <v/>
      </c>
      <c r="V1307" s="30">
        <f>IF(T1307="","",T1307-U1307)</f>
        <v/>
      </c>
      <c r="W1307" s="33">
        <f>IF(I1307="H",INDEX(Matches!$T:$T,AA1307),INDEX(Matches!$U:$U,AA1307))</f>
        <v/>
      </c>
      <c r="X1307" s="11">
        <f>INDEX(Matches!$X:$X,AA1307)</f>
        <v/>
      </c>
      <c r="Y1307" s="30">
        <f>IF(O1307="","",O1307-S1307)</f>
        <v/>
      </c>
      <c r="Z1307" s="30">
        <f>IF(W1307="","",W1307-S1307)</f>
        <v/>
      </c>
      <c r="AA1307" s="24">
        <f>MATCH(J1307,Matches!$A:$A,0)</f>
        <v/>
      </c>
      <c r="AB1307" s="33" t="n"/>
      <c r="AC1307" s="33" t="n">
        <v>0.9390288211831315</v>
      </c>
      <c r="AD1307" s="24" t="n"/>
      <c r="AE1307" s="24" t="n">
        <v>10</v>
      </c>
      <c r="AF1307" s="33" t="n"/>
      <c r="AG1307" s="33" t="n"/>
    </row>
    <row r="1308">
      <c r="A1308" s="24" t="inlineStr">
        <is>
          <t>Norwich|41</t>
        </is>
      </c>
      <c r="B1308" s="24" t="inlineStr">
        <is>
          <t>E1</t>
        </is>
      </c>
      <c r="C1308" s="24" t="inlineStr">
        <is>
          <t>Championship</t>
        </is>
      </c>
      <c r="D1308" s="24" t="inlineStr">
        <is>
          <t>Norwich</t>
        </is>
      </c>
      <c r="E1308" s="24" t="n">
        <v>41</v>
      </c>
      <c r="F1308" s="24" t="n">
        <v>11</v>
      </c>
      <c r="G1308" s="29" t="n">
        <v>46484.83333333334</v>
      </c>
      <c r="H1308" s="24" t="inlineStr">
        <is>
          <t>Birmingham</t>
        </is>
      </c>
      <c r="I1308" s="24" t="inlineStr">
        <is>
          <t>A</t>
        </is>
      </c>
      <c r="J1308" s="24" t="inlineStr">
        <is>
          <t>E1-Birmingh-Norwich</t>
        </is>
      </c>
      <c r="K1308" s="24" t="n">
        <v>6</v>
      </c>
      <c r="L1308" s="11">
        <f>IF(INDEX(Matches!$X:$X,AA1308)=0,"",IF(I1308="H",INDEX(Matches!$H:$H,AA1308),INDEX(Matches!$I:$I,AA1308)))</f>
        <v/>
      </c>
      <c r="M1308" s="11">
        <f>IF(INDEX(Matches!$X:$X,AA1308)=0,"",IF(I1308="H",INDEX(Matches!$I:$I,AA1308),INDEX(Matches!$H:$H,AA1308)))</f>
        <v/>
      </c>
      <c r="N1308" s="11">
        <f>IF(L1308="","",IF(L1308&gt;M1308,"W",IF(L1308=M1308,"D","L")))</f>
        <v/>
      </c>
      <c r="O1308" s="11">
        <f>IF(L1308="","",IF(L1308&gt;M1308,3,IF(L1308=M1308,1,0)))</f>
        <v/>
      </c>
      <c r="P1308" s="31">
        <f>IF(I1308="H",INDEX(Matches!$L:$L,AA1308),INDEX(Matches!$N:$N,AA1308))</f>
        <v/>
      </c>
      <c r="Q1308" s="31">
        <f>INDEX(Matches!$M:$M,AA1308)</f>
        <v/>
      </c>
      <c r="R1308" s="31">
        <f>IF(I1308="H",INDEX(Matches!$N:$N,AA1308),INDEX(Matches!$L:$L,AA1308))</f>
        <v/>
      </c>
      <c r="S1308" s="33">
        <f>IF(I1308="H",INDEX(Matches!$O:$O,AA1308),INDEX(Matches!$P:$P,AA1308))</f>
        <v/>
      </c>
      <c r="T1308" s="33">
        <f>IF(INDEX(Matches!$J:$J,AA1308)="","",IF(I1308="H",INDEX(Matches!$J:$J,AA1308),INDEX(Matches!$K:$K,AA1308)))</f>
        <v/>
      </c>
      <c r="U1308" s="33">
        <f>IF(INDEX(Matches!$K:$K,AA1308)="","",IF(I1308="H",INDEX(Matches!$K:$K,AA1308),INDEX(Matches!$J:$J,AA1308)))</f>
        <v/>
      </c>
      <c r="V1308" s="30">
        <f>IF(T1308="","",T1308-U1308)</f>
        <v/>
      </c>
      <c r="W1308" s="33">
        <f>IF(I1308="H",INDEX(Matches!$T:$T,AA1308),INDEX(Matches!$U:$U,AA1308))</f>
        <v/>
      </c>
      <c r="X1308" s="11">
        <f>INDEX(Matches!$X:$X,AA1308)</f>
        <v/>
      </c>
      <c r="Y1308" s="30">
        <f>IF(O1308="","",O1308-S1308)</f>
        <v/>
      </c>
      <c r="Z1308" s="30">
        <f>IF(W1308="","",W1308-S1308)</f>
        <v/>
      </c>
      <c r="AA1308" s="24">
        <f>MATCH(J1308,Matches!$A:$A,0)</f>
        <v/>
      </c>
      <c r="AB1308" s="33" t="n"/>
      <c r="AC1308" s="33" t="n">
        <v>1.084010956979783</v>
      </c>
      <c r="AD1308" s="24" t="n"/>
      <c r="AE1308" s="24" t="n">
        <v>11</v>
      </c>
      <c r="AF1308" s="33" t="n"/>
      <c r="AG1308" s="33" t="n"/>
    </row>
    <row r="1309">
      <c r="A1309" s="24" t="inlineStr">
        <is>
          <t>Norwich|42</t>
        </is>
      </c>
      <c r="B1309" s="24" t="inlineStr">
        <is>
          <t>E1</t>
        </is>
      </c>
      <c r="C1309" s="24" t="inlineStr">
        <is>
          <t>Championship</t>
        </is>
      </c>
      <c r="D1309" s="24" t="inlineStr">
        <is>
          <t>Norwich</t>
        </is>
      </c>
      <c r="E1309" s="24" t="n">
        <v>42</v>
      </c>
      <c r="F1309" s="24" t="n">
        <v>11</v>
      </c>
      <c r="G1309" s="29" t="n">
        <v>46487.625</v>
      </c>
      <c r="H1309" s="24" t="inlineStr">
        <is>
          <t>Sheffield United</t>
        </is>
      </c>
      <c r="I1309" s="24" t="inlineStr">
        <is>
          <t>H</t>
        </is>
      </c>
      <c r="J1309" s="24" t="inlineStr">
        <is>
          <t>E1-Norwich-Sheffiel</t>
        </is>
      </c>
      <c r="K1309" s="24" t="n">
        <v>8</v>
      </c>
      <c r="L1309" s="11">
        <f>IF(INDEX(Matches!$X:$X,AA1309)=0,"",IF(I1309="H",INDEX(Matches!$H:$H,AA1309),INDEX(Matches!$I:$I,AA1309)))</f>
        <v/>
      </c>
      <c r="M1309" s="11">
        <f>IF(INDEX(Matches!$X:$X,AA1309)=0,"",IF(I1309="H",INDEX(Matches!$I:$I,AA1309),INDEX(Matches!$H:$H,AA1309)))</f>
        <v/>
      </c>
      <c r="N1309" s="11">
        <f>IF(L1309="","",IF(L1309&gt;M1309,"W",IF(L1309=M1309,"D","L")))</f>
        <v/>
      </c>
      <c r="O1309" s="11">
        <f>IF(L1309="","",IF(L1309&gt;M1309,3,IF(L1309=M1309,1,0)))</f>
        <v/>
      </c>
      <c r="P1309" s="31">
        <f>IF(I1309="H",INDEX(Matches!$L:$L,AA1309),INDEX(Matches!$N:$N,AA1309))</f>
        <v/>
      </c>
      <c r="Q1309" s="31">
        <f>INDEX(Matches!$M:$M,AA1309)</f>
        <v/>
      </c>
      <c r="R1309" s="31">
        <f>IF(I1309="H",INDEX(Matches!$N:$N,AA1309),INDEX(Matches!$L:$L,AA1309))</f>
        <v/>
      </c>
      <c r="S1309" s="33">
        <f>IF(I1309="H",INDEX(Matches!$O:$O,AA1309),INDEX(Matches!$P:$P,AA1309))</f>
        <v/>
      </c>
      <c r="T1309" s="33">
        <f>IF(INDEX(Matches!$J:$J,AA1309)="","",IF(I1309="H",INDEX(Matches!$J:$J,AA1309),INDEX(Matches!$K:$K,AA1309)))</f>
        <v/>
      </c>
      <c r="U1309" s="33">
        <f>IF(INDEX(Matches!$K:$K,AA1309)="","",IF(I1309="H",INDEX(Matches!$K:$K,AA1309),INDEX(Matches!$J:$J,AA1309)))</f>
        <v/>
      </c>
      <c r="V1309" s="30">
        <f>IF(T1309="","",T1309-U1309)</f>
        <v/>
      </c>
      <c r="W1309" s="33">
        <f>IF(I1309="H",INDEX(Matches!$T:$T,AA1309),INDEX(Matches!$U:$U,AA1309))</f>
        <v/>
      </c>
      <c r="X1309" s="11">
        <f>INDEX(Matches!$X:$X,AA1309)</f>
        <v/>
      </c>
      <c r="Y1309" s="30">
        <f>IF(O1309="","",O1309-S1309)</f>
        <v/>
      </c>
      <c r="Z1309" s="30">
        <f>IF(W1309="","",W1309-S1309)</f>
        <v/>
      </c>
      <c r="AA1309" s="24">
        <f>MATCH(J1309,Matches!$A:$A,0)</f>
        <v/>
      </c>
      <c r="AB1309" s="33" t="n"/>
      <c r="AC1309" s="33" t="n">
        <v>1.557915072170406</v>
      </c>
      <c r="AD1309" s="24" t="n"/>
      <c r="AE1309" s="24" t="n">
        <v>11</v>
      </c>
      <c r="AF1309" s="33" t="n"/>
      <c r="AG1309" s="33" t="n"/>
    </row>
    <row r="1310">
      <c r="A1310" s="24" t="inlineStr">
        <is>
          <t>Norwich|43</t>
        </is>
      </c>
      <c r="B1310" s="24" t="inlineStr">
        <is>
          <t>E1</t>
        </is>
      </c>
      <c r="C1310" s="24" t="inlineStr">
        <is>
          <t>Championship</t>
        </is>
      </c>
      <c r="D1310" s="24" t="inlineStr">
        <is>
          <t>Norwich</t>
        </is>
      </c>
      <c r="E1310" s="24" t="n">
        <v>43</v>
      </c>
      <c r="F1310" s="24" t="n">
        <v>11</v>
      </c>
      <c r="G1310" s="29" t="n">
        <v>46494.625</v>
      </c>
      <c r="H1310" s="24" t="inlineStr">
        <is>
          <t>Burnley</t>
        </is>
      </c>
      <c r="I1310" s="24" t="inlineStr">
        <is>
          <t>A</t>
        </is>
      </c>
      <c r="J1310" s="24" t="inlineStr">
        <is>
          <t>E1-Burnley-Norwich</t>
        </is>
      </c>
      <c r="K1310" s="24" t="n">
        <v>4</v>
      </c>
      <c r="L1310" s="11">
        <f>IF(INDEX(Matches!$X:$X,AA1310)=0,"",IF(I1310="H",INDEX(Matches!$H:$H,AA1310),INDEX(Matches!$I:$I,AA1310)))</f>
        <v/>
      </c>
      <c r="M1310" s="11">
        <f>IF(INDEX(Matches!$X:$X,AA1310)=0,"",IF(I1310="H",INDEX(Matches!$I:$I,AA1310),INDEX(Matches!$H:$H,AA1310)))</f>
        <v/>
      </c>
      <c r="N1310" s="11">
        <f>IF(L1310="","",IF(L1310&gt;M1310,"W",IF(L1310=M1310,"D","L")))</f>
        <v/>
      </c>
      <c r="O1310" s="11">
        <f>IF(L1310="","",IF(L1310&gt;M1310,3,IF(L1310=M1310,1,0)))</f>
        <v/>
      </c>
      <c r="P1310" s="31">
        <f>IF(I1310="H",INDEX(Matches!$L:$L,AA1310),INDEX(Matches!$N:$N,AA1310))</f>
        <v/>
      </c>
      <c r="Q1310" s="31">
        <f>INDEX(Matches!$M:$M,AA1310)</f>
        <v/>
      </c>
      <c r="R1310" s="31">
        <f>IF(I1310="H",INDEX(Matches!$N:$N,AA1310),INDEX(Matches!$L:$L,AA1310))</f>
        <v/>
      </c>
      <c r="S1310" s="33">
        <f>IF(I1310="H",INDEX(Matches!$O:$O,AA1310),INDEX(Matches!$P:$P,AA1310))</f>
        <v/>
      </c>
      <c r="T1310" s="33">
        <f>IF(INDEX(Matches!$J:$J,AA1310)="","",IF(I1310="H",INDEX(Matches!$J:$J,AA1310),INDEX(Matches!$K:$K,AA1310)))</f>
        <v/>
      </c>
      <c r="U1310" s="33">
        <f>IF(INDEX(Matches!$K:$K,AA1310)="","",IF(I1310="H",INDEX(Matches!$K:$K,AA1310),INDEX(Matches!$J:$J,AA1310)))</f>
        <v/>
      </c>
      <c r="V1310" s="30">
        <f>IF(T1310="","",T1310-U1310)</f>
        <v/>
      </c>
      <c r="W1310" s="33">
        <f>IF(I1310="H",INDEX(Matches!$T:$T,AA1310),INDEX(Matches!$U:$U,AA1310))</f>
        <v/>
      </c>
      <c r="X1310" s="11">
        <f>INDEX(Matches!$X:$X,AA1310)</f>
        <v/>
      </c>
      <c r="Y1310" s="30">
        <f>IF(O1310="","",O1310-S1310)</f>
        <v/>
      </c>
      <c r="Z1310" s="30">
        <f>IF(W1310="","",W1310-S1310)</f>
        <v/>
      </c>
      <c r="AA1310" s="24">
        <f>MATCH(J1310,Matches!$A:$A,0)</f>
        <v/>
      </c>
      <c r="AB1310" s="33" t="n"/>
      <c r="AC1310" s="33" t="n">
        <v>1.115737210965299</v>
      </c>
      <c r="AD1310" s="24" t="n"/>
      <c r="AE1310" s="24" t="n">
        <v>11</v>
      </c>
      <c r="AF1310" s="33" t="n"/>
      <c r="AG1310" s="33" t="n"/>
    </row>
    <row r="1311">
      <c r="A1311" s="24" t="inlineStr">
        <is>
          <t>Norwich|44</t>
        </is>
      </c>
      <c r="B1311" s="24" t="inlineStr">
        <is>
          <t>E1</t>
        </is>
      </c>
      <c r="C1311" s="24" t="inlineStr">
        <is>
          <t>Championship</t>
        </is>
      </c>
      <c r="D1311" s="24" t="inlineStr">
        <is>
          <t>Norwich</t>
        </is>
      </c>
      <c r="E1311" s="24" t="n">
        <v>44</v>
      </c>
      <c r="F1311" s="24" t="n">
        <v>11</v>
      </c>
      <c r="G1311" s="29" t="n">
        <v>46497.82291666666</v>
      </c>
      <c r="H1311" s="24" t="inlineStr">
        <is>
          <t>Stoke</t>
        </is>
      </c>
      <c r="I1311" s="24" t="inlineStr">
        <is>
          <t>H</t>
        </is>
      </c>
      <c r="J1311" s="24" t="inlineStr">
        <is>
          <t>E1-Norwich-Stoke</t>
        </is>
      </c>
      <c r="K1311" s="24" t="n">
        <v>11</v>
      </c>
      <c r="L1311" s="11">
        <f>IF(INDEX(Matches!$X:$X,AA1311)=0,"",IF(I1311="H",INDEX(Matches!$H:$H,AA1311),INDEX(Matches!$I:$I,AA1311)))</f>
        <v/>
      </c>
      <c r="M1311" s="11">
        <f>IF(INDEX(Matches!$X:$X,AA1311)=0,"",IF(I1311="H",INDEX(Matches!$I:$I,AA1311),INDEX(Matches!$H:$H,AA1311)))</f>
        <v/>
      </c>
      <c r="N1311" s="11">
        <f>IF(L1311="","",IF(L1311&gt;M1311,"W",IF(L1311=M1311,"D","L")))</f>
        <v/>
      </c>
      <c r="O1311" s="11">
        <f>IF(L1311="","",IF(L1311&gt;M1311,3,IF(L1311=M1311,1,0)))</f>
        <v/>
      </c>
      <c r="P1311" s="31">
        <f>IF(I1311="H",INDEX(Matches!$L:$L,AA1311),INDEX(Matches!$N:$N,AA1311))</f>
        <v/>
      </c>
      <c r="Q1311" s="31">
        <f>INDEX(Matches!$M:$M,AA1311)</f>
        <v/>
      </c>
      <c r="R1311" s="31">
        <f>IF(I1311="H",INDEX(Matches!$N:$N,AA1311),INDEX(Matches!$L:$L,AA1311))</f>
        <v/>
      </c>
      <c r="S1311" s="33">
        <f>IF(I1311="H",INDEX(Matches!$O:$O,AA1311),INDEX(Matches!$P:$P,AA1311))</f>
        <v/>
      </c>
      <c r="T1311" s="33">
        <f>IF(INDEX(Matches!$J:$J,AA1311)="","",IF(I1311="H",INDEX(Matches!$J:$J,AA1311),INDEX(Matches!$K:$K,AA1311)))</f>
        <v/>
      </c>
      <c r="U1311" s="33">
        <f>IF(INDEX(Matches!$K:$K,AA1311)="","",IF(I1311="H",INDEX(Matches!$K:$K,AA1311),INDEX(Matches!$J:$J,AA1311)))</f>
        <v/>
      </c>
      <c r="V1311" s="30">
        <f>IF(T1311="","",T1311-U1311)</f>
        <v/>
      </c>
      <c r="W1311" s="33">
        <f>IF(I1311="H",INDEX(Matches!$T:$T,AA1311),INDEX(Matches!$U:$U,AA1311))</f>
        <v/>
      </c>
      <c r="X1311" s="11">
        <f>INDEX(Matches!$X:$X,AA1311)</f>
        <v/>
      </c>
      <c r="Y1311" s="30">
        <f>IF(O1311="","",O1311-S1311)</f>
        <v/>
      </c>
      <c r="Z1311" s="30">
        <f>IF(W1311="","",W1311-S1311)</f>
        <v/>
      </c>
      <c r="AA1311" s="24">
        <f>MATCH(J1311,Matches!$A:$A,0)</f>
        <v/>
      </c>
      <c r="AB1311" s="33" t="n"/>
      <c r="AC1311" s="33" t="n">
        <v>1.615178361270688</v>
      </c>
      <c r="AD1311" s="24" t="n"/>
      <c r="AE1311" s="24" t="n">
        <v>11</v>
      </c>
      <c r="AF1311" s="33" t="n"/>
      <c r="AG1311" s="33" t="n"/>
    </row>
    <row r="1312">
      <c r="A1312" s="24" t="inlineStr">
        <is>
          <t>Norwich|45</t>
        </is>
      </c>
      <c r="B1312" s="24" t="inlineStr">
        <is>
          <t>E1</t>
        </is>
      </c>
      <c r="C1312" s="24" t="inlineStr">
        <is>
          <t>Championship</t>
        </is>
      </c>
      <c r="D1312" s="24" t="inlineStr">
        <is>
          <t>Norwich</t>
        </is>
      </c>
      <c r="E1312" s="24" t="n">
        <v>45</v>
      </c>
      <c r="F1312" s="24" t="n">
        <v>12</v>
      </c>
      <c r="G1312" s="29" t="n">
        <v>46501.625</v>
      </c>
      <c r="H1312" s="24" t="inlineStr">
        <is>
          <t>Blackburn</t>
        </is>
      </c>
      <c r="I1312" s="24" t="inlineStr">
        <is>
          <t>H</t>
        </is>
      </c>
      <c r="J1312" s="24" t="inlineStr">
        <is>
          <t>E1-Norwich-Blackbur</t>
        </is>
      </c>
      <c r="K1312" s="24" t="n">
        <v>19</v>
      </c>
      <c r="L1312" s="11">
        <f>IF(INDEX(Matches!$X:$X,AA1312)=0,"",IF(I1312="H",INDEX(Matches!$H:$H,AA1312),INDEX(Matches!$I:$I,AA1312)))</f>
        <v/>
      </c>
      <c r="M1312" s="11">
        <f>IF(INDEX(Matches!$X:$X,AA1312)=0,"",IF(I1312="H",INDEX(Matches!$I:$I,AA1312),INDEX(Matches!$H:$H,AA1312)))</f>
        <v/>
      </c>
      <c r="N1312" s="11">
        <f>IF(L1312="","",IF(L1312&gt;M1312,"W",IF(L1312=M1312,"D","L")))</f>
        <v/>
      </c>
      <c r="O1312" s="11">
        <f>IF(L1312="","",IF(L1312&gt;M1312,3,IF(L1312=M1312,1,0)))</f>
        <v/>
      </c>
      <c r="P1312" s="31">
        <f>IF(I1312="H",INDEX(Matches!$L:$L,AA1312),INDEX(Matches!$N:$N,AA1312))</f>
        <v/>
      </c>
      <c r="Q1312" s="31">
        <f>INDEX(Matches!$M:$M,AA1312)</f>
        <v/>
      </c>
      <c r="R1312" s="31">
        <f>IF(I1312="H",INDEX(Matches!$N:$N,AA1312),INDEX(Matches!$L:$L,AA1312))</f>
        <v/>
      </c>
      <c r="S1312" s="33">
        <f>IF(I1312="H",INDEX(Matches!$O:$O,AA1312),INDEX(Matches!$P:$P,AA1312))</f>
        <v/>
      </c>
      <c r="T1312" s="33">
        <f>IF(INDEX(Matches!$J:$J,AA1312)="","",IF(I1312="H",INDEX(Matches!$J:$J,AA1312),INDEX(Matches!$K:$K,AA1312)))</f>
        <v/>
      </c>
      <c r="U1312" s="33">
        <f>IF(INDEX(Matches!$K:$K,AA1312)="","",IF(I1312="H",INDEX(Matches!$K:$K,AA1312),INDEX(Matches!$J:$J,AA1312)))</f>
        <v/>
      </c>
      <c r="V1312" s="30">
        <f>IF(T1312="","",T1312-U1312)</f>
        <v/>
      </c>
      <c r="W1312" s="33">
        <f>IF(I1312="H",INDEX(Matches!$T:$T,AA1312),INDEX(Matches!$U:$U,AA1312))</f>
        <v/>
      </c>
      <c r="X1312" s="11">
        <f>INDEX(Matches!$X:$X,AA1312)</f>
        <v/>
      </c>
      <c r="Y1312" s="30">
        <f>IF(O1312="","",O1312-S1312)</f>
        <v/>
      </c>
      <c r="Z1312" s="30">
        <f>IF(W1312="","",W1312-S1312)</f>
        <v/>
      </c>
      <c r="AA1312" s="24">
        <f>MATCH(J1312,Matches!$A:$A,0)</f>
        <v/>
      </c>
      <c r="AB1312" s="33" t="n"/>
      <c r="AC1312" s="33" t="n">
        <v>1.762063500498697</v>
      </c>
      <c r="AD1312" s="24" t="n"/>
      <c r="AE1312" s="24" t="n">
        <v>12</v>
      </c>
      <c r="AF1312" s="33" t="n"/>
      <c r="AG1312" s="33" t="n"/>
    </row>
    <row r="1313">
      <c r="A1313" s="24" t="inlineStr">
        <is>
          <t>Norwich|46</t>
        </is>
      </c>
      <c r="B1313" s="24" t="inlineStr">
        <is>
          <t>E1</t>
        </is>
      </c>
      <c r="C1313" s="24" t="inlineStr">
        <is>
          <t>Championship</t>
        </is>
      </c>
      <c r="D1313" s="24" t="inlineStr">
        <is>
          <t>Norwich</t>
        </is>
      </c>
      <c r="E1313" s="24" t="n">
        <v>46</v>
      </c>
      <c r="F1313" s="24" t="n">
        <v>12</v>
      </c>
      <c r="G1313" s="29" t="n">
        <v>46508.52083333334</v>
      </c>
      <c r="H1313" s="24" t="inlineStr">
        <is>
          <t>QPR</t>
        </is>
      </c>
      <c r="I1313" s="24" t="inlineStr">
        <is>
          <t>A</t>
        </is>
      </c>
      <c r="J1313" s="24" t="inlineStr">
        <is>
          <t>E1-QPR-Norwich</t>
        </is>
      </c>
      <c r="K1313" s="24" t="n">
        <v>17</v>
      </c>
      <c r="L1313" s="11">
        <f>IF(INDEX(Matches!$X:$X,AA1313)=0,"",IF(I1313="H",INDEX(Matches!$H:$H,AA1313),INDEX(Matches!$I:$I,AA1313)))</f>
        <v/>
      </c>
      <c r="M1313" s="11">
        <f>IF(INDEX(Matches!$X:$X,AA1313)=0,"",IF(I1313="H",INDEX(Matches!$I:$I,AA1313),INDEX(Matches!$H:$H,AA1313)))</f>
        <v/>
      </c>
      <c r="N1313" s="11">
        <f>IF(L1313="","",IF(L1313&gt;M1313,"W",IF(L1313=M1313,"D","L")))</f>
        <v/>
      </c>
      <c r="O1313" s="11">
        <f>IF(L1313="","",IF(L1313&gt;M1313,3,IF(L1313=M1313,1,0)))</f>
        <v/>
      </c>
      <c r="P1313" s="31">
        <f>IF(I1313="H",INDEX(Matches!$L:$L,AA1313),INDEX(Matches!$N:$N,AA1313))</f>
        <v/>
      </c>
      <c r="Q1313" s="31">
        <f>INDEX(Matches!$M:$M,AA1313)</f>
        <v/>
      </c>
      <c r="R1313" s="31">
        <f>IF(I1313="H",INDEX(Matches!$N:$N,AA1313),INDEX(Matches!$L:$L,AA1313))</f>
        <v/>
      </c>
      <c r="S1313" s="33">
        <f>IF(I1313="H",INDEX(Matches!$O:$O,AA1313),INDEX(Matches!$P:$P,AA1313))</f>
        <v/>
      </c>
      <c r="T1313" s="33">
        <f>IF(INDEX(Matches!$J:$J,AA1313)="","",IF(I1313="H",INDEX(Matches!$J:$J,AA1313),INDEX(Matches!$K:$K,AA1313)))</f>
        <v/>
      </c>
      <c r="U1313" s="33">
        <f>IF(INDEX(Matches!$K:$K,AA1313)="","",IF(I1313="H",INDEX(Matches!$K:$K,AA1313),INDEX(Matches!$J:$J,AA1313)))</f>
        <v/>
      </c>
      <c r="V1313" s="30">
        <f>IF(T1313="","",T1313-U1313)</f>
        <v/>
      </c>
      <c r="W1313" s="33">
        <f>IF(I1313="H",INDEX(Matches!$T:$T,AA1313),INDEX(Matches!$U:$U,AA1313))</f>
        <v/>
      </c>
      <c r="X1313" s="11">
        <f>INDEX(Matches!$X:$X,AA1313)</f>
        <v/>
      </c>
      <c r="Y1313" s="30">
        <f>IF(O1313="","",O1313-S1313)</f>
        <v/>
      </c>
      <c r="Z1313" s="30">
        <f>IF(W1313="","",W1313-S1313)</f>
        <v/>
      </c>
      <c r="AA1313" s="24">
        <f>MATCH(J1313,Matches!$A:$A,0)</f>
        <v/>
      </c>
      <c r="AB1313" s="33" t="n"/>
      <c r="AC1313" s="33" t="n">
        <v>1.291292790787397</v>
      </c>
      <c r="AD1313" s="24" t="n"/>
      <c r="AE1313" s="24" t="n">
        <v>12</v>
      </c>
      <c r="AF1313" s="33" t="n"/>
      <c r="AG1313" s="33" t="n"/>
    </row>
    <row r="1314">
      <c r="A1314" s="24" t="inlineStr">
        <is>
          <t>Portsmouth|1</t>
        </is>
      </c>
      <c r="B1314" s="24" t="inlineStr">
        <is>
          <t>E1</t>
        </is>
      </c>
      <c r="C1314" s="24" t="inlineStr">
        <is>
          <t>Championship</t>
        </is>
      </c>
      <c r="D1314" s="24" t="inlineStr">
        <is>
          <t>Portsmouth</t>
        </is>
      </c>
      <c r="E1314" s="24" t="n">
        <v>1</v>
      </c>
      <c r="F1314" s="24" t="n">
        <v>1</v>
      </c>
      <c r="G1314" s="29" t="n">
        <v>46249.625</v>
      </c>
      <c r="H1314" s="24" t="inlineStr">
        <is>
          <t>QPR</t>
        </is>
      </c>
      <c r="I1314" s="24" t="inlineStr">
        <is>
          <t>H</t>
        </is>
      </c>
      <c r="J1314" s="24" t="inlineStr">
        <is>
          <t>E1-Portsmou-QPR</t>
        </is>
      </c>
      <c r="K1314" s="24" t="n">
        <v>17</v>
      </c>
      <c r="L1314" s="11">
        <f>IF(INDEX(Matches!$X:$X,AA1314)=0,"",IF(I1314="H",INDEX(Matches!$H:$H,AA1314),INDEX(Matches!$I:$I,AA1314)))</f>
        <v/>
      </c>
      <c r="M1314" s="11">
        <f>IF(INDEX(Matches!$X:$X,AA1314)=0,"",IF(I1314="H",INDEX(Matches!$I:$I,AA1314),INDEX(Matches!$H:$H,AA1314)))</f>
        <v/>
      </c>
      <c r="N1314" s="11">
        <f>IF(L1314="","",IF(L1314&gt;M1314,"W",IF(L1314=M1314,"D","L")))</f>
        <v/>
      </c>
      <c r="O1314" s="11">
        <f>IF(L1314="","",IF(L1314&gt;M1314,3,IF(L1314=M1314,1,0)))</f>
        <v/>
      </c>
      <c r="P1314" s="31">
        <f>IF(I1314="H",INDEX(Matches!$L:$L,AA1314),INDEX(Matches!$N:$N,AA1314))</f>
        <v/>
      </c>
      <c r="Q1314" s="31">
        <f>INDEX(Matches!$M:$M,AA1314)</f>
        <v/>
      </c>
      <c r="R1314" s="31">
        <f>IF(I1314="H",INDEX(Matches!$N:$N,AA1314),INDEX(Matches!$L:$L,AA1314))</f>
        <v/>
      </c>
      <c r="S1314" s="33">
        <f>IF(I1314="H",INDEX(Matches!$O:$O,AA1314),INDEX(Matches!$P:$P,AA1314))</f>
        <v/>
      </c>
      <c r="T1314" s="33">
        <f>IF(INDEX(Matches!$J:$J,AA1314)="","",IF(I1314="H",INDEX(Matches!$J:$J,AA1314),INDEX(Matches!$K:$K,AA1314)))</f>
        <v/>
      </c>
      <c r="U1314" s="33">
        <f>IF(INDEX(Matches!$K:$K,AA1314)="","",IF(I1314="H",INDEX(Matches!$K:$K,AA1314),INDEX(Matches!$J:$J,AA1314)))</f>
        <v/>
      </c>
      <c r="V1314" s="30">
        <f>IF(T1314="","",T1314-U1314)</f>
        <v/>
      </c>
      <c r="W1314" s="33">
        <f>IF(I1314="H",INDEX(Matches!$T:$T,AA1314),INDEX(Matches!$U:$U,AA1314))</f>
        <v/>
      </c>
      <c r="X1314" s="11">
        <f>INDEX(Matches!$X:$X,AA1314)</f>
        <v/>
      </c>
      <c r="Y1314" s="30">
        <f>IF(O1314="","",O1314-S1314)</f>
        <v/>
      </c>
      <c r="Z1314" s="30">
        <f>IF(W1314="","",W1314-S1314)</f>
        <v/>
      </c>
      <c r="AA1314" s="24">
        <f>MATCH(J1314,Matches!$A:$A,0)</f>
        <v/>
      </c>
      <c r="AB1314" s="33" t="n">
        <v>1.500851512448301</v>
      </c>
      <c r="AC1314" s="33" t="n"/>
      <c r="AD1314" s="24" t="n"/>
      <c r="AE1314" s="24" t="n">
        <v>1</v>
      </c>
      <c r="AF1314" s="33" t="n"/>
      <c r="AG1314" s="33" t="n"/>
    </row>
    <row r="1315">
      <c r="A1315" s="24" t="inlineStr">
        <is>
          <t>Portsmouth|2</t>
        </is>
      </c>
      <c r="B1315" s="24" t="inlineStr">
        <is>
          <t>E1</t>
        </is>
      </c>
      <c r="C1315" s="24" t="inlineStr">
        <is>
          <t>Championship</t>
        </is>
      </c>
      <c r="D1315" s="24" t="inlineStr">
        <is>
          <t>Portsmouth</t>
        </is>
      </c>
      <c r="E1315" s="24" t="n">
        <v>2</v>
      </c>
      <c r="F1315" s="24" t="n">
        <v>1</v>
      </c>
      <c r="G1315" s="29" t="n">
        <v>46256.52083333334</v>
      </c>
      <c r="H1315" s="24" t="inlineStr">
        <is>
          <t>Lincoln</t>
        </is>
      </c>
      <c r="I1315" s="24" t="inlineStr">
        <is>
          <t>A</t>
        </is>
      </c>
      <c r="J1315" s="24" t="inlineStr">
        <is>
          <t>E1-Lincoln-Portsmou</t>
        </is>
      </c>
      <c r="K1315" s="24" t="n">
        <v>24</v>
      </c>
      <c r="L1315" s="11">
        <f>IF(INDEX(Matches!$X:$X,AA1315)=0,"",IF(I1315="H",INDEX(Matches!$H:$H,AA1315),INDEX(Matches!$I:$I,AA1315)))</f>
        <v/>
      </c>
      <c r="M1315" s="11">
        <f>IF(INDEX(Matches!$X:$X,AA1315)=0,"",IF(I1315="H",INDEX(Matches!$I:$I,AA1315),INDEX(Matches!$H:$H,AA1315)))</f>
        <v/>
      </c>
      <c r="N1315" s="11">
        <f>IF(L1315="","",IF(L1315&gt;M1315,"W",IF(L1315=M1315,"D","L")))</f>
        <v/>
      </c>
      <c r="O1315" s="11">
        <f>IF(L1315="","",IF(L1315&gt;M1315,3,IF(L1315=M1315,1,0)))</f>
        <v/>
      </c>
      <c r="P1315" s="31">
        <f>IF(I1315="H",INDEX(Matches!$L:$L,AA1315),INDEX(Matches!$N:$N,AA1315))</f>
        <v/>
      </c>
      <c r="Q1315" s="31">
        <f>INDEX(Matches!$M:$M,AA1315)</f>
        <v/>
      </c>
      <c r="R1315" s="31">
        <f>IF(I1315="H",INDEX(Matches!$N:$N,AA1315),INDEX(Matches!$L:$L,AA1315))</f>
        <v/>
      </c>
      <c r="S1315" s="33">
        <f>IF(I1315="H",INDEX(Matches!$O:$O,AA1315),INDEX(Matches!$P:$P,AA1315))</f>
        <v/>
      </c>
      <c r="T1315" s="33">
        <f>IF(INDEX(Matches!$J:$J,AA1315)="","",IF(I1315="H",INDEX(Matches!$J:$J,AA1315),INDEX(Matches!$K:$K,AA1315)))</f>
        <v/>
      </c>
      <c r="U1315" s="33">
        <f>IF(INDEX(Matches!$K:$K,AA1315)="","",IF(I1315="H",INDEX(Matches!$K:$K,AA1315),INDEX(Matches!$J:$J,AA1315)))</f>
        <v/>
      </c>
      <c r="V1315" s="30">
        <f>IF(T1315="","",T1315-U1315)</f>
        <v/>
      </c>
      <c r="W1315" s="33">
        <f>IF(I1315="H",INDEX(Matches!$T:$T,AA1315),INDEX(Matches!$U:$U,AA1315))</f>
        <v/>
      </c>
      <c r="X1315" s="11">
        <f>INDEX(Matches!$X:$X,AA1315)</f>
        <v/>
      </c>
      <c r="Y1315" s="30">
        <f>IF(O1315="","",O1315-S1315)</f>
        <v/>
      </c>
      <c r="Z1315" s="30">
        <f>IF(W1315="","",W1315-S1315)</f>
        <v/>
      </c>
      <c r="AA1315" s="24">
        <f>MATCH(J1315,Matches!$A:$A,0)</f>
        <v/>
      </c>
      <c r="AB1315" s="33" t="n">
        <v>1.213596618591295</v>
      </c>
      <c r="AC1315" s="33" t="n"/>
      <c r="AD1315" s="24" t="n"/>
      <c r="AE1315" s="24" t="n">
        <v>1</v>
      </c>
      <c r="AF1315" s="33" t="n"/>
      <c r="AG1315" s="33" t="n"/>
    </row>
    <row r="1316">
      <c r="A1316" s="24" t="inlineStr">
        <is>
          <t>Portsmouth|3</t>
        </is>
      </c>
      <c r="B1316" s="24" t="inlineStr">
        <is>
          <t>E1</t>
        </is>
      </c>
      <c r="C1316" s="24" t="inlineStr">
        <is>
          <t>Championship</t>
        </is>
      </c>
      <c r="D1316" s="24" t="inlineStr">
        <is>
          <t>Portsmouth</t>
        </is>
      </c>
      <c r="E1316" s="24" t="n">
        <v>3</v>
      </c>
      <c r="F1316" s="24" t="n">
        <v>1</v>
      </c>
      <c r="G1316" s="29" t="n">
        <v>46263.625</v>
      </c>
      <c r="H1316" s="24" t="inlineStr">
        <is>
          <t>Bristol City</t>
        </is>
      </c>
      <c r="I1316" s="24" t="inlineStr">
        <is>
          <t>A</t>
        </is>
      </c>
      <c r="J1316" s="24" t="inlineStr">
        <is>
          <t>E1-BristolC-Portsmou</t>
        </is>
      </c>
      <c r="K1316" s="24" t="n">
        <v>14</v>
      </c>
      <c r="L1316" s="11">
        <f>IF(INDEX(Matches!$X:$X,AA1316)=0,"",IF(I1316="H",INDEX(Matches!$H:$H,AA1316),INDEX(Matches!$I:$I,AA1316)))</f>
        <v/>
      </c>
      <c r="M1316" s="11">
        <f>IF(INDEX(Matches!$X:$X,AA1316)=0,"",IF(I1316="H",INDEX(Matches!$I:$I,AA1316),INDEX(Matches!$H:$H,AA1316)))</f>
        <v/>
      </c>
      <c r="N1316" s="11">
        <f>IF(L1316="","",IF(L1316&gt;M1316,"W",IF(L1316=M1316,"D","L")))</f>
        <v/>
      </c>
      <c r="O1316" s="11">
        <f>IF(L1316="","",IF(L1316&gt;M1316,3,IF(L1316=M1316,1,0)))</f>
        <v/>
      </c>
      <c r="P1316" s="31">
        <f>IF(I1316="H",INDEX(Matches!$L:$L,AA1316),INDEX(Matches!$N:$N,AA1316))</f>
        <v/>
      </c>
      <c r="Q1316" s="31">
        <f>INDEX(Matches!$M:$M,AA1316)</f>
        <v/>
      </c>
      <c r="R1316" s="31">
        <f>IF(I1316="H",INDEX(Matches!$N:$N,AA1316),INDEX(Matches!$L:$L,AA1316))</f>
        <v/>
      </c>
      <c r="S1316" s="33">
        <f>IF(I1316="H",INDEX(Matches!$O:$O,AA1316),INDEX(Matches!$P:$P,AA1316))</f>
        <v/>
      </c>
      <c r="T1316" s="33">
        <f>IF(INDEX(Matches!$J:$J,AA1316)="","",IF(I1316="H",INDEX(Matches!$J:$J,AA1316),INDEX(Matches!$K:$K,AA1316)))</f>
        <v/>
      </c>
      <c r="U1316" s="33">
        <f>IF(INDEX(Matches!$K:$K,AA1316)="","",IF(I1316="H",INDEX(Matches!$K:$K,AA1316),INDEX(Matches!$J:$J,AA1316)))</f>
        <v/>
      </c>
      <c r="V1316" s="30">
        <f>IF(T1316="","",T1316-U1316)</f>
        <v/>
      </c>
      <c r="W1316" s="33">
        <f>IF(I1316="H",INDEX(Matches!$T:$T,AA1316),INDEX(Matches!$U:$U,AA1316))</f>
        <v/>
      </c>
      <c r="X1316" s="11">
        <f>INDEX(Matches!$X:$X,AA1316)</f>
        <v/>
      </c>
      <c r="Y1316" s="30">
        <f>IF(O1316="","",O1316-S1316)</f>
        <v/>
      </c>
      <c r="Z1316" s="30">
        <f>IF(W1316="","",W1316-S1316)</f>
        <v/>
      </c>
      <c r="AA1316" s="24">
        <f>MATCH(J1316,Matches!$A:$A,0)</f>
        <v/>
      </c>
      <c r="AB1316" s="33" t="n">
        <v>1.139187014731843</v>
      </c>
      <c r="AC1316" s="33" t="n"/>
      <c r="AD1316" s="24" t="n"/>
      <c r="AE1316" s="24" t="n">
        <v>1</v>
      </c>
      <c r="AF1316" s="33" t="n"/>
      <c r="AG1316" s="33" t="n"/>
    </row>
    <row r="1317">
      <c r="A1317" s="24" t="inlineStr">
        <is>
          <t>Portsmouth|4</t>
        </is>
      </c>
      <c r="B1317" s="24" t="inlineStr">
        <is>
          <t>E1</t>
        </is>
      </c>
      <c r="C1317" s="24" t="inlineStr">
        <is>
          <t>Championship</t>
        </is>
      </c>
      <c r="D1317" s="24" t="inlineStr">
        <is>
          <t>Portsmouth</t>
        </is>
      </c>
      <c r="E1317" s="24" t="n">
        <v>4</v>
      </c>
      <c r="F1317" s="24" t="n">
        <v>1</v>
      </c>
      <c r="G1317" s="29" t="n">
        <v>46266.82291666666</v>
      </c>
      <c r="H1317" s="24" t="inlineStr">
        <is>
          <t>Derby</t>
        </is>
      </c>
      <c r="I1317" s="24" t="inlineStr">
        <is>
          <t>H</t>
        </is>
      </c>
      <c r="J1317" s="24" t="inlineStr">
        <is>
          <t>E1-Portsmou-Derby</t>
        </is>
      </c>
      <c r="K1317" s="24" t="n">
        <v>12</v>
      </c>
      <c r="L1317" s="11">
        <f>IF(INDEX(Matches!$X:$X,AA1317)=0,"",IF(I1317="H",INDEX(Matches!$H:$H,AA1317),INDEX(Matches!$I:$I,AA1317)))</f>
        <v/>
      </c>
      <c r="M1317" s="11">
        <f>IF(INDEX(Matches!$X:$X,AA1317)=0,"",IF(I1317="H",INDEX(Matches!$I:$I,AA1317),INDEX(Matches!$H:$H,AA1317)))</f>
        <v/>
      </c>
      <c r="N1317" s="11">
        <f>IF(L1317="","",IF(L1317&gt;M1317,"W",IF(L1317=M1317,"D","L")))</f>
        <v/>
      </c>
      <c r="O1317" s="11">
        <f>IF(L1317="","",IF(L1317&gt;M1317,3,IF(L1317=M1317,1,0)))</f>
        <v/>
      </c>
      <c r="P1317" s="31">
        <f>IF(I1317="H",INDEX(Matches!$L:$L,AA1317),INDEX(Matches!$N:$N,AA1317))</f>
        <v/>
      </c>
      <c r="Q1317" s="31">
        <f>INDEX(Matches!$M:$M,AA1317)</f>
        <v/>
      </c>
      <c r="R1317" s="31">
        <f>IF(I1317="H",INDEX(Matches!$N:$N,AA1317),INDEX(Matches!$L:$L,AA1317))</f>
        <v/>
      </c>
      <c r="S1317" s="33">
        <f>IF(I1317="H",INDEX(Matches!$O:$O,AA1317),INDEX(Matches!$P:$P,AA1317))</f>
        <v/>
      </c>
      <c r="T1317" s="33">
        <f>IF(INDEX(Matches!$J:$J,AA1317)="","",IF(I1317="H",INDEX(Matches!$J:$J,AA1317),INDEX(Matches!$K:$K,AA1317)))</f>
        <v/>
      </c>
      <c r="U1317" s="33">
        <f>IF(INDEX(Matches!$K:$K,AA1317)="","",IF(I1317="H",INDEX(Matches!$K:$K,AA1317),INDEX(Matches!$J:$J,AA1317)))</f>
        <v/>
      </c>
      <c r="V1317" s="30">
        <f>IF(T1317="","",T1317-U1317)</f>
        <v/>
      </c>
      <c r="W1317" s="33">
        <f>IF(I1317="H",INDEX(Matches!$T:$T,AA1317),INDEX(Matches!$U:$U,AA1317))</f>
        <v/>
      </c>
      <c r="X1317" s="11">
        <f>INDEX(Matches!$X:$X,AA1317)</f>
        <v/>
      </c>
      <c r="Y1317" s="30">
        <f>IF(O1317="","",O1317-S1317)</f>
        <v/>
      </c>
      <c r="Z1317" s="30">
        <f>IF(W1317="","",W1317-S1317)</f>
        <v/>
      </c>
      <c r="AA1317" s="24">
        <f>MATCH(J1317,Matches!$A:$A,0)</f>
        <v/>
      </c>
      <c r="AB1317" s="33" t="n">
        <v>1.656349567592171</v>
      </c>
      <c r="AC1317" s="33" t="n"/>
      <c r="AD1317" s="24" t="n"/>
      <c r="AE1317" s="24" t="n">
        <v>1</v>
      </c>
      <c r="AF1317" s="33" t="n"/>
      <c r="AG1317" s="33" t="n"/>
    </row>
    <row r="1318">
      <c r="A1318" s="24" t="inlineStr">
        <is>
          <t>Portsmouth|5</t>
        </is>
      </c>
      <c r="B1318" s="24" t="inlineStr">
        <is>
          <t>E1</t>
        </is>
      </c>
      <c r="C1318" s="24" t="inlineStr">
        <is>
          <t>Championship</t>
        </is>
      </c>
      <c r="D1318" s="24" t="inlineStr">
        <is>
          <t>Portsmouth</t>
        </is>
      </c>
      <c r="E1318" s="24" t="n">
        <v>5</v>
      </c>
      <c r="F1318" s="24" t="n">
        <v>2</v>
      </c>
      <c r="G1318" s="29" t="n">
        <v>46270.625</v>
      </c>
      <c r="H1318" s="24" t="inlineStr">
        <is>
          <t>Cardiff</t>
        </is>
      </c>
      <c r="I1318" s="24" t="inlineStr">
        <is>
          <t>H</t>
        </is>
      </c>
      <c r="J1318" s="24" t="inlineStr">
        <is>
          <t>E1-Portsmou-Cardiff</t>
        </is>
      </c>
      <c r="K1318" s="24" t="n">
        <v>21</v>
      </c>
      <c r="L1318" s="11">
        <f>IF(INDEX(Matches!$X:$X,AA1318)=0,"",IF(I1318="H",INDEX(Matches!$H:$H,AA1318),INDEX(Matches!$I:$I,AA1318)))</f>
        <v/>
      </c>
      <c r="M1318" s="11">
        <f>IF(INDEX(Matches!$X:$X,AA1318)=0,"",IF(I1318="H",INDEX(Matches!$I:$I,AA1318),INDEX(Matches!$H:$H,AA1318)))</f>
        <v/>
      </c>
      <c r="N1318" s="11">
        <f>IF(L1318="","",IF(L1318&gt;M1318,"W",IF(L1318=M1318,"D","L")))</f>
        <v/>
      </c>
      <c r="O1318" s="11">
        <f>IF(L1318="","",IF(L1318&gt;M1318,3,IF(L1318=M1318,1,0)))</f>
        <v/>
      </c>
      <c r="P1318" s="31">
        <f>IF(I1318="H",INDEX(Matches!$L:$L,AA1318),INDEX(Matches!$N:$N,AA1318))</f>
        <v/>
      </c>
      <c r="Q1318" s="31">
        <f>INDEX(Matches!$M:$M,AA1318)</f>
        <v/>
      </c>
      <c r="R1318" s="31">
        <f>IF(I1318="H",INDEX(Matches!$N:$N,AA1318),INDEX(Matches!$L:$L,AA1318))</f>
        <v/>
      </c>
      <c r="S1318" s="33">
        <f>IF(I1318="H",INDEX(Matches!$O:$O,AA1318),INDEX(Matches!$P:$P,AA1318))</f>
        <v/>
      </c>
      <c r="T1318" s="33">
        <f>IF(INDEX(Matches!$J:$J,AA1318)="","",IF(I1318="H",INDEX(Matches!$J:$J,AA1318),INDEX(Matches!$K:$K,AA1318)))</f>
        <v/>
      </c>
      <c r="U1318" s="33">
        <f>IF(INDEX(Matches!$K:$K,AA1318)="","",IF(I1318="H",INDEX(Matches!$K:$K,AA1318),INDEX(Matches!$J:$J,AA1318)))</f>
        <v/>
      </c>
      <c r="V1318" s="30">
        <f>IF(T1318="","",T1318-U1318)</f>
        <v/>
      </c>
      <c r="W1318" s="33">
        <f>IF(I1318="H",INDEX(Matches!$T:$T,AA1318),INDEX(Matches!$U:$U,AA1318))</f>
        <v/>
      </c>
      <c r="X1318" s="11">
        <f>INDEX(Matches!$X:$X,AA1318)</f>
        <v/>
      </c>
      <c r="Y1318" s="30">
        <f>IF(O1318="","",O1318-S1318)</f>
        <v/>
      </c>
      <c r="Z1318" s="30">
        <f>IF(W1318="","",W1318-S1318)</f>
        <v/>
      </c>
      <c r="AA1318" s="24">
        <f>MATCH(J1318,Matches!$A:$A,0)</f>
        <v/>
      </c>
      <c r="AB1318" s="33" t="n">
        <v>1.439077702145131</v>
      </c>
      <c r="AC1318" s="33" t="n"/>
      <c r="AD1318" s="24" t="n"/>
      <c r="AE1318" s="24" t="n">
        <v>2</v>
      </c>
      <c r="AF1318" s="33" t="n"/>
      <c r="AG1318" s="33" t="n"/>
    </row>
    <row r="1319">
      <c r="A1319" s="24" t="inlineStr">
        <is>
          <t>Portsmouth|6</t>
        </is>
      </c>
      <c r="B1319" s="24" t="inlineStr">
        <is>
          <t>E1</t>
        </is>
      </c>
      <c r="C1319" s="24" t="inlineStr">
        <is>
          <t>Championship</t>
        </is>
      </c>
      <c r="D1319" s="24" t="inlineStr">
        <is>
          <t>Portsmouth</t>
        </is>
      </c>
      <c r="E1319" s="24" t="n">
        <v>6</v>
      </c>
      <c r="F1319" s="24" t="n">
        <v>2</v>
      </c>
      <c r="G1319" s="29" t="n">
        <v>46277.625</v>
      </c>
      <c r="H1319" s="24" t="inlineStr">
        <is>
          <t>Charlton</t>
        </is>
      </c>
      <c r="I1319" s="24" t="inlineStr">
        <is>
          <t>A</t>
        </is>
      </c>
      <c r="J1319" s="24" t="inlineStr">
        <is>
          <t>E1-Charlton-Portsmou</t>
        </is>
      </c>
      <c r="K1319" s="24" t="n">
        <v>23</v>
      </c>
      <c r="L1319" s="11">
        <f>IF(INDEX(Matches!$X:$X,AA1319)=0,"",IF(I1319="H",INDEX(Matches!$H:$H,AA1319),INDEX(Matches!$I:$I,AA1319)))</f>
        <v/>
      </c>
      <c r="M1319" s="11">
        <f>IF(INDEX(Matches!$X:$X,AA1319)=0,"",IF(I1319="H",INDEX(Matches!$I:$I,AA1319),INDEX(Matches!$H:$H,AA1319)))</f>
        <v/>
      </c>
      <c r="N1319" s="11">
        <f>IF(L1319="","",IF(L1319&gt;M1319,"W",IF(L1319=M1319,"D","L")))</f>
        <v/>
      </c>
      <c r="O1319" s="11">
        <f>IF(L1319="","",IF(L1319&gt;M1319,3,IF(L1319=M1319,1,0)))</f>
        <v/>
      </c>
      <c r="P1319" s="31">
        <f>IF(I1319="H",INDEX(Matches!$L:$L,AA1319),INDEX(Matches!$N:$N,AA1319))</f>
        <v/>
      </c>
      <c r="Q1319" s="31">
        <f>INDEX(Matches!$M:$M,AA1319)</f>
        <v/>
      </c>
      <c r="R1319" s="31">
        <f>IF(I1319="H",INDEX(Matches!$N:$N,AA1319),INDEX(Matches!$L:$L,AA1319))</f>
        <v/>
      </c>
      <c r="S1319" s="33">
        <f>IF(I1319="H",INDEX(Matches!$O:$O,AA1319),INDEX(Matches!$P:$P,AA1319))</f>
        <v/>
      </c>
      <c r="T1319" s="33">
        <f>IF(INDEX(Matches!$J:$J,AA1319)="","",IF(I1319="H",INDEX(Matches!$J:$J,AA1319),INDEX(Matches!$K:$K,AA1319)))</f>
        <v/>
      </c>
      <c r="U1319" s="33">
        <f>IF(INDEX(Matches!$K:$K,AA1319)="","",IF(I1319="H",INDEX(Matches!$K:$K,AA1319),INDEX(Matches!$J:$J,AA1319)))</f>
        <v/>
      </c>
      <c r="V1319" s="30">
        <f>IF(T1319="","",T1319-U1319)</f>
        <v/>
      </c>
      <c r="W1319" s="33">
        <f>IF(I1319="H",INDEX(Matches!$T:$T,AA1319),INDEX(Matches!$U:$U,AA1319))</f>
        <v/>
      </c>
      <c r="X1319" s="11">
        <f>INDEX(Matches!$X:$X,AA1319)</f>
        <v/>
      </c>
      <c r="Y1319" s="30">
        <f>IF(O1319="","",O1319-S1319)</f>
        <v/>
      </c>
      <c r="Z1319" s="30">
        <f>IF(W1319="","",W1319-S1319)</f>
        <v/>
      </c>
      <c r="AA1319" s="24">
        <f>MATCH(J1319,Matches!$A:$A,0)</f>
        <v/>
      </c>
      <c r="AB1319" s="33" t="n">
        <v>1.376811353086995</v>
      </c>
      <c r="AC1319" s="33" t="n"/>
      <c r="AD1319" s="24" t="n"/>
      <c r="AE1319" s="24" t="n">
        <v>2</v>
      </c>
      <c r="AF1319" s="33" t="n"/>
      <c r="AG1319" s="33" t="n"/>
    </row>
    <row r="1320">
      <c r="A1320" s="24" t="inlineStr">
        <is>
          <t>Portsmouth|7</t>
        </is>
      </c>
      <c r="B1320" s="24" t="inlineStr">
        <is>
          <t>E1</t>
        </is>
      </c>
      <c r="C1320" s="24" t="inlineStr">
        <is>
          <t>Championship</t>
        </is>
      </c>
      <c r="D1320" s="24" t="inlineStr">
        <is>
          <t>Portsmouth</t>
        </is>
      </c>
      <c r="E1320" s="24" t="n">
        <v>7</v>
      </c>
      <c r="F1320" s="24" t="n">
        <v>2</v>
      </c>
      <c r="G1320" s="29" t="n">
        <v>46284.625</v>
      </c>
      <c r="H1320" s="24" t="inlineStr">
        <is>
          <t>Blackburn</t>
        </is>
      </c>
      <c r="I1320" s="24" t="inlineStr">
        <is>
          <t>H</t>
        </is>
      </c>
      <c r="J1320" s="24" t="inlineStr">
        <is>
          <t>E1-Portsmou-Blackbur</t>
        </is>
      </c>
      <c r="K1320" s="24" t="n">
        <v>19</v>
      </c>
      <c r="L1320" s="11">
        <f>IF(INDEX(Matches!$X:$X,AA1320)=0,"",IF(I1320="H",INDEX(Matches!$H:$H,AA1320),INDEX(Matches!$I:$I,AA1320)))</f>
        <v/>
      </c>
      <c r="M1320" s="11">
        <f>IF(INDEX(Matches!$X:$X,AA1320)=0,"",IF(I1320="H",INDEX(Matches!$I:$I,AA1320),INDEX(Matches!$H:$H,AA1320)))</f>
        <v/>
      </c>
      <c r="N1320" s="11">
        <f>IF(L1320="","",IF(L1320&gt;M1320,"W",IF(L1320=M1320,"D","L")))</f>
        <v/>
      </c>
      <c r="O1320" s="11">
        <f>IF(L1320="","",IF(L1320&gt;M1320,3,IF(L1320=M1320,1,0)))</f>
        <v/>
      </c>
      <c r="P1320" s="31">
        <f>IF(I1320="H",INDEX(Matches!$L:$L,AA1320),INDEX(Matches!$N:$N,AA1320))</f>
        <v/>
      </c>
      <c r="Q1320" s="31">
        <f>INDEX(Matches!$M:$M,AA1320)</f>
        <v/>
      </c>
      <c r="R1320" s="31">
        <f>IF(I1320="H",INDEX(Matches!$N:$N,AA1320),INDEX(Matches!$L:$L,AA1320))</f>
        <v/>
      </c>
      <c r="S1320" s="33">
        <f>IF(I1320="H",INDEX(Matches!$O:$O,AA1320),INDEX(Matches!$P:$P,AA1320))</f>
        <v/>
      </c>
      <c r="T1320" s="33">
        <f>IF(INDEX(Matches!$J:$J,AA1320)="","",IF(I1320="H",INDEX(Matches!$J:$J,AA1320),INDEX(Matches!$K:$K,AA1320)))</f>
        <v/>
      </c>
      <c r="U1320" s="33">
        <f>IF(INDEX(Matches!$K:$K,AA1320)="","",IF(I1320="H",INDEX(Matches!$K:$K,AA1320),INDEX(Matches!$J:$J,AA1320)))</f>
        <v/>
      </c>
      <c r="V1320" s="30">
        <f>IF(T1320="","",T1320-U1320)</f>
        <v/>
      </c>
      <c r="W1320" s="33">
        <f>IF(I1320="H",INDEX(Matches!$T:$T,AA1320),INDEX(Matches!$U:$U,AA1320))</f>
        <v/>
      </c>
      <c r="X1320" s="11">
        <f>INDEX(Matches!$X:$X,AA1320)</f>
        <v/>
      </c>
      <c r="Y1320" s="30">
        <f>IF(O1320="","",O1320-S1320)</f>
        <v/>
      </c>
      <c r="Z1320" s="30">
        <f>IF(W1320="","",W1320-S1320)</f>
        <v/>
      </c>
      <c r="AA1320" s="24">
        <f>MATCH(J1320,Matches!$A:$A,0)</f>
        <v/>
      </c>
      <c r="AB1320" s="33" t="n"/>
      <c r="AC1320" s="33" t="n"/>
      <c r="AD1320" s="24" t="n"/>
      <c r="AE1320" s="24" t="n">
        <v>2</v>
      </c>
      <c r="AF1320" s="33" t="n"/>
      <c r="AG1320" s="33" t="n"/>
    </row>
    <row r="1321">
      <c r="A1321" s="24" t="inlineStr">
        <is>
          <t>Portsmouth|8</t>
        </is>
      </c>
      <c r="B1321" s="24" t="inlineStr">
        <is>
          <t>E1</t>
        </is>
      </c>
      <c r="C1321" s="24" t="inlineStr">
        <is>
          <t>Championship</t>
        </is>
      </c>
      <c r="D1321" s="24" t="inlineStr">
        <is>
          <t>Portsmouth</t>
        </is>
      </c>
      <c r="E1321" s="24" t="n">
        <v>8</v>
      </c>
      <c r="F1321" s="24" t="n">
        <v>2</v>
      </c>
      <c r="G1321" s="29" t="n">
        <v>46306.5</v>
      </c>
      <c r="H1321" s="24" t="inlineStr">
        <is>
          <t>Southampton</t>
        </is>
      </c>
      <c r="I1321" s="24" t="inlineStr">
        <is>
          <t>A</t>
        </is>
      </c>
      <c r="J1321" s="24" t="inlineStr">
        <is>
          <t>E1-Southamp-Portsmou</t>
        </is>
      </c>
      <c r="K1321" s="24" t="n">
        <v>5</v>
      </c>
      <c r="L1321" s="11">
        <f>IF(INDEX(Matches!$X:$X,AA1321)=0,"",IF(I1321="H",INDEX(Matches!$H:$H,AA1321),INDEX(Matches!$I:$I,AA1321)))</f>
        <v/>
      </c>
      <c r="M1321" s="11">
        <f>IF(INDEX(Matches!$X:$X,AA1321)=0,"",IF(I1321="H",INDEX(Matches!$I:$I,AA1321),INDEX(Matches!$H:$H,AA1321)))</f>
        <v/>
      </c>
      <c r="N1321" s="11">
        <f>IF(L1321="","",IF(L1321&gt;M1321,"W",IF(L1321=M1321,"D","L")))</f>
        <v/>
      </c>
      <c r="O1321" s="11">
        <f>IF(L1321="","",IF(L1321&gt;M1321,3,IF(L1321=M1321,1,0)))</f>
        <v/>
      </c>
      <c r="P1321" s="31">
        <f>IF(I1321="H",INDEX(Matches!$L:$L,AA1321),INDEX(Matches!$N:$N,AA1321))</f>
        <v/>
      </c>
      <c r="Q1321" s="31">
        <f>INDEX(Matches!$M:$M,AA1321)</f>
        <v/>
      </c>
      <c r="R1321" s="31">
        <f>IF(I1321="H",INDEX(Matches!$N:$N,AA1321),INDEX(Matches!$L:$L,AA1321))</f>
        <v/>
      </c>
      <c r="S1321" s="33">
        <f>IF(I1321="H",INDEX(Matches!$O:$O,AA1321),INDEX(Matches!$P:$P,AA1321))</f>
        <v/>
      </c>
      <c r="T1321" s="33">
        <f>IF(INDEX(Matches!$J:$J,AA1321)="","",IF(I1321="H",INDEX(Matches!$J:$J,AA1321),INDEX(Matches!$K:$K,AA1321)))</f>
        <v/>
      </c>
      <c r="U1321" s="33">
        <f>IF(INDEX(Matches!$K:$K,AA1321)="","",IF(I1321="H",INDEX(Matches!$K:$K,AA1321),INDEX(Matches!$J:$J,AA1321)))</f>
        <v/>
      </c>
      <c r="V1321" s="30">
        <f>IF(T1321="","",T1321-U1321)</f>
        <v/>
      </c>
      <c r="W1321" s="33">
        <f>IF(I1321="H",INDEX(Matches!$T:$T,AA1321),INDEX(Matches!$U:$U,AA1321))</f>
        <v/>
      </c>
      <c r="X1321" s="11">
        <f>INDEX(Matches!$X:$X,AA1321)</f>
        <v/>
      </c>
      <c r="Y1321" s="30">
        <f>IF(O1321="","",O1321-S1321)</f>
        <v/>
      </c>
      <c r="Z1321" s="30">
        <f>IF(W1321="","",W1321-S1321)</f>
        <v/>
      </c>
      <c r="AA1321" s="24">
        <f>MATCH(J1321,Matches!$A:$A,0)</f>
        <v/>
      </c>
      <c r="AB1321" s="33" t="n"/>
      <c r="AC1321" s="33" t="n"/>
      <c r="AD1321" s="24" t="n"/>
      <c r="AE1321" s="24" t="n">
        <v>2</v>
      </c>
      <c r="AF1321" s="33" t="n"/>
      <c r="AG1321" s="33" t="n"/>
    </row>
    <row r="1322">
      <c r="A1322" s="24" t="inlineStr">
        <is>
          <t>Portsmouth|9</t>
        </is>
      </c>
      <c r="B1322" s="24" t="inlineStr">
        <is>
          <t>E1</t>
        </is>
      </c>
      <c r="C1322" s="24" t="inlineStr">
        <is>
          <t>Championship</t>
        </is>
      </c>
      <c r="D1322" s="24" t="inlineStr">
        <is>
          <t>Portsmouth</t>
        </is>
      </c>
      <c r="E1322" s="24" t="n">
        <v>9</v>
      </c>
      <c r="F1322" s="24" t="n">
        <v>3</v>
      </c>
      <c r="G1322" s="29" t="n">
        <v>46309.82291666666</v>
      </c>
      <c r="H1322" s="24" t="inlineStr">
        <is>
          <t>Sheffield United</t>
        </is>
      </c>
      <c r="I1322" s="24" t="inlineStr">
        <is>
          <t>H</t>
        </is>
      </c>
      <c r="J1322" s="24" t="inlineStr">
        <is>
          <t>E1-Portsmou-Sheffiel</t>
        </is>
      </c>
      <c r="K1322" s="24" t="n">
        <v>8</v>
      </c>
      <c r="L1322" s="11">
        <f>IF(INDEX(Matches!$X:$X,AA1322)=0,"",IF(I1322="H",INDEX(Matches!$H:$H,AA1322),INDEX(Matches!$I:$I,AA1322)))</f>
        <v/>
      </c>
      <c r="M1322" s="11">
        <f>IF(INDEX(Matches!$X:$X,AA1322)=0,"",IF(I1322="H",INDEX(Matches!$I:$I,AA1322),INDEX(Matches!$H:$H,AA1322)))</f>
        <v/>
      </c>
      <c r="N1322" s="11">
        <f>IF(L1322="","",IF(L1322&gt;M1322,"W",IF(L1322=M1322,"D","L")))</f>
        <v/>
      </c>
      <c r="O1322" s="11">
        <f>IF(L1322="","",IF(L1322&gt;M1322,3,IF(L1322=M1322,1,0)))</f>
        <v/>
      </c>
      <c r="P1322" s="31">
        <f>IF(I1322="H",INDEX(Matches!$L:$L,AA1322),INDEX(Matches!$N:$N,AA1322))</f>
        <v/>
      </c>
      <c r="Q1322" s="31">
        <f>INDEX(Matches!$M:$M,AA1322)</f>
        <v/>
      </c>
      <c r="R1322" s="31">
        <f>IF(I1322="H",INDEX(Matches!$N:$N,AA1322),INDEX(Matches!$L:$L,AA1322))</f>
        <v/>
      </c>
      <c r="S1322" s="33">
        <f>IF(I1322="H",INDEX(Matches!$O:$O,AA1322),INDEX(Matches!$P:$P,AA1322))</f>
        <v/>
      </c>
      <c r="T1322" s="33">
        <f>IF(INDEX(Matches!$J:$J,AA1322)="","",IF(I1322="H",INDEX(Matches!$J:$J,AA1322),INDEX(Matches!$K:$K,AA1322)))</f>
        <v/>
      </c>
      <c r="U1322" s="33">
        <f>IF(INDEX(Matches!$K:$K,AA1322)="","",IF(I1322="H",INDEX(Matches!$K:$K,AA1322),INDEX(Matches!$J:$J,AA1322)))</f>
        <v/>
      </c>
      <c r="V1322" s="30">
        <f>IF(T1322="","",T1322-U1322)</f>
        <v/>
      </c>
      <c r="W1322" s="33">
        <f>IF(I1322="H",INDEX(Matches!$T:$T,AA1322),INDEX(Matches!$U:$U,AA1322))</f>
        <v/>
      </c>
      <c r="X1322" s="11">
        <f>INDEX(Matches!$X:$X,AA1322)</f>
        <v/>
      </c>
      <c r="Y1322" s="30">
        <f>IF(O1322="","",O1322-S1322)</f>
        <v/>
      </c>
      <c r="Z1322" s="30">
        <f>IF(W1322="","",W1322-S1322)</f>
        <v/>
      </c>
      <c r="AA1322" s="24">
        <f>MATCH(J1322,Matches!$A:$A,0)</f>
        <v/>
      </c>
      <c r="AB1322" s="33" t="n"/>
      <c r="AC1322" s="33" t="n"/>
      <c r="AD1322" s="24" t="n"/>
      <c r="AE1322" s="24" t="n">
        <v>3</v>
      </c>
      <c r="AF1322" s="33" t="n"/>
      <c r="AG1322" s="33" t="n"/>
    </row>
    <row r="1323">
      <c r="A1323" s="24" t="inlineStr">
        <is>
          <t>Portsmouth|10</t>
        </is>
      </c>
      <c r="B1323" s="24" t="inlineStr">
        <is>
          <t>E1</t>
        </is>
      </c>
      <c r="C1323" s="24" t="inlineStr">
        <is>
          <t>Championship</t>
        </is>
      </c>
      <c r="D1323" s="24" t="inlineStr">
        <is>
          <t>Portsmouth</t>
        </is>
      </c>
      <c r="E1323" s="24" t="n">
        <v>10</v>
      </c>
      <c r="F1323" s="24" t="n">
        <v>3</v>
      </c>
      <c r="G1323" s="29" t="n">
        <v>46312.625</v>
      </c>
      <c r="H1323" s="24" t="inlineStr">
        <is>
          <t>Norwich</t>
        </is>
      </c>
      <c r="I1323" s="24" t="inlineStr">
        <is>
          <t>A</t>
        </is>
      </c>
      <c r="J1323" s="24" t="inlineStr">
        <is>
          <t>E1-Norwich-Portsmou</t>
        </is>
      </c>
      <c r="K1323" s="24" t="n">
        <v>7</v>
      </c>
      <c r="L1323" s="11">
        <f>IF(INDEX(Matches!$X:$X,AA1323)=0,"",IF(I1323="H",INDEX(Matches!$H:$H,AA1323),INDEX(Matches!$I:$I,AA1323)))</f>
        <v/>
      </c>
      <c r="M1323" s="11">
        <f>IF(INDEX(Matches!$X:$X,AA1323)=0,"",IF(I1323="H",INDEX(Matches!$I:$I,AA1323),INDEX(Matches!$H:$H,AA1323)))</f>
        <v/>
      </c>
      <c r="N1323" s="11">
        <f>IF(L1323="","",IF(L1323&gt;M1323,"W",IF(L1323=M1323,"D","L")))</f>
        <v/>
      </c>
      <c r="O1323" s="11">
        <f>IF(L1323="","",IF(L1323&gt;M1323,3,IF(L1323=M1323,1,0)))</f>
        <v/>
      </c>
      <c r="P1323" s="31">
        <f>IF(I1323="H",INDEX(Matches!$L:$L,AA1323),INDEX(Matches!$N:$N,AA1323))</f>
        <v/>
      </c>
      <c r="Q1323" s="31">
        <f>INDEX(Matches!$M:$M,AA1323)</f>
        <v/>
      </c>
      <c r="R1323" s="31">
        <f>IF(I1323="H",INDEX(Matches!$N:$N,AA1323),INDEX(Matches!$L:$L,AA1323))</f>
        <v/>
      </c>
      <c r="S1323" s="33">
        <f>IF(I1323="H",INDEX(Matches!$O:$O,AA1323),INDEX(Matches!$P:$P,AA1323))</f>
        <v/>
      </c>
      <c r="T1323" s="33">
        <f>IF(INDEX(Matches!$J:$J,AA1323)="","",IF(I1323="H",INDEX(Matches!$J:$J,AA1323),INDEX(Matches!$K:$K,AA1323)))</f>
        <v/>
      </c>
      <c r="U1323" s="33">
        <f>IF(INDEX(Matches!$K:$K,AA1323)="","",IF(I1323="H",INDEX(Matches!$K:$K,AA1323),INDEX(Matches!$J:$J,AA1323)))</f>
        <v/>
      </c>
      <c r="V1323" s="30">
        <f>IF(T1323="","",T1323-U1323)</f>
        <v/>
      </c>
      <c r="W1323" s="33">
        <f>IF(I1323="H",INDEX(Matches!$T:$T,AA1323),INDEX(Matches!$U:$U,AA1323))</f>
        <v/>
      </c>
      <c r="X1323" s="11">
        <f>INDEX(Matches!$X:$X,AA1323)</f>
        <v/>
      </c>
      <c r="Y1323" s="30">
        <f>IF(O1323="","",O1323-S1323)</f>
        <v/>
      </c>
      <c r="Z1323" s="30">
        <f>IF(W1323="","",W1323-S1323)</f>
        <v/>
      </c>
      <c r="AA1323" s="24">
        <f>MATCH(J1323,Matches!$A:$A,0)</f>
        <v/>
      </c>
      <c r="AB1323" s="33" t="n"/>
      <c r="AC1323" s="33" t="n"/>
      <c r="AD1323" s="24" t="n"/>
      <c r="AE1323" s="24" t="n">
        <v>3</v>
      </c>
      <c r="AF1323" s="33" t="n"/>
      <c r="AG1323" s="33" t="n"/>
    </row>
    <row r="1324">
      <c r="A1324" s="24" t="inlineStr">
        <is>
          <t>Portsmouth|11</t>
        </is>
      </c>
      <c r="B1324" s="24" t="inlineStr">
        <is>
          <t>E1</t>
        </is>
      </c>
      <c r="C1324" s="24" t="inlineStr">
        <is>
          <t>Championship</t>
        </is>
      </c>
      <c r="D1324" s="24" t="inlineStr">
        <is>
          <t>Portsmouth</t>
        </is>
      </c>
      <c r="E1324" s="24" t="n">
        <v>11</v>
      </c>
      <c r="F1324" s="24" t="n">
        <v>3</v>
      </c>
      <c r="G1324" s="29" t="n">
        <v>46315.82291666666</v>
      </c>
      <c r="H1324" s="24" t="inlineStr">
        <is>
          <t>Wolves</t>
        </is>
      </c>
      <c r="I1324" s="24" t="inlineStr">
        <is>
          <t>A</t>
        </is>
      </c>
      <c r="J1324" s="24" t="inlineStr">
        <is>
          <t>E1-Wolves-Portsmou</t>
        </is>
      </c>
      <c r="K1324" s="24" t="n">
        <v>2</v>
      </c>
      <c r="L1324" s="11">
        <f>IF(INDEX(Matches!$X:$X,AA1324)=0,"",IF(I1324="H",INDEX(Matches!$H:$H,AA1324),INDEX(Matches!$I:$I,AA1324)))</f>
        <v/>
      </c>
      <c r="M1324" s="11">
        <f>IF(INDEX(Matches!$X:$X,AA1324)=0,"",IF(I1324="H",INDEX(Matches!$I:$I,AA1324),INDEX(Matches!$H:$H,AA1324)))</f>
        <v/>
      </c>
      <c r="N1324" s="11">
        <f>IF(L1324="","",IF(L1324&gt;M1324,"W",IF(L1324=M1324,"D","L")))</f>
        <v/>
      </c>
      <c r="O1324" s="11">
        <f>IF(L1324="","",IF(L1324&gt;M1324,3,IF(L1324=M1324,1,0)))</f>
        <v/>
      </c>
      <c r="P1324" s="31">
        <f>IF(I1324="H",INDEX(Matches!$L:$L,AA1324),INDEX(Matches!$N:$N,AA1324))</f>
        <v/>
      </c>
      <c r="Q1324" s="31">
        <f>INDEX(Matches!$M:$M,AA1324)</f>
        <v/>
      </c>
      <c r="R1324" s="31">
        <f>IF(I1324="H",INDEX(Matches!$N:$N,AA1324),INDEX(Matches!$L:$L,AA1324))</f>
        <v/>
      </c>
      <c r="S1324" s="33">
        <f>IF(I1324="H",INDEX(Matches!$O:$O,AA1324),INDEX(Matches!$P:$P,AA1324))</f>
        <v/>
      </c>
      <c r="T1324" s="33">
        <f>IF(INDEX(Matches!$J:$J,AA1324)="","",IF(I1324="H",INDEX(Matches!$J:$J,AA1324),INDEX(Matches!$K:$K,AA1324)))</f>
        <v/>
      </c>
      <c r="U1324" s="33">
        <f>IF(INDEX(Matches!$K:$K,AA1324)="","",IF(I1324="H",INDEX(Matches!$K:$K,AA1324),INDEX(Matches!$J:$J,AA1324)))</f>
        <v/>
      </c>
      <c r="V1324" s="30">
        <f>IF(T1324="","",T1324-U1324)</f>
        <v/>
      </c>
      <c r="W1324" s="33">
        <f>IF(I1324="H",INDEX(Matches!$T:$T,AA1324),INDEX(Matches!$U:$U,AA1324))</f>
        <v/>
      </c>
      <c r="X1324" s="11">
        <f>INDEX(Matches!$X:$X,AA1324)</f>
        <v/>
      </c>
      <c r="Y1324" s="30">
        <f>IF(O1324="","",O1324-S1324)</f>
        <v/>
      </c>
      <c r="Z1324" s="30">
        <f>IF(W1324="","",W1324-S1324)</f>
        <v/>
      </c>
      <c r="AA1324" s="24">
        <f>MATCH(J1324,Matches!$A:$A,0)</f>
        <v/>
      </c>
      <c r="AB1324" s="33" t="n"/>
      <c r="AC1324" s="33" t="n"/>
      <c r="AD1324" s="24" t="n"/>
      <c r="AE1324" s="24" t="n">
        <v>3</v>
      </c>
      <c r="AF1324" s="33" t="n"/>
      <c r="AG1324" s="33" t="n"/>
    </row>
    <row r="1325">
      <c r="A1325" s="24" t="inlineStr">
        <is>
          <t>Portsmouth|12</t>
        </is>
      </c>
      <c r="B1325" s="24" t="inlineStr">
        <is>
          <t>E1</t>
        </is>
      </c>
      <c r="C1325" s="24" t="inlineStr">
        <is>
          <t>Championship</t>
        </is>
      </c>
      <c r="D1325" s="24" t="inlineStr">
        <is>
          <t>Portsmouth</t>
        </is>
      </c>
      <c r="E1325" s="24" t="n">
        <v>12</v>
      </c>
      <c r="F1325" s="24" t="n">
        <v>3</v>
      </c>
      <c r="G1325" s="29" t="n">
        <v>46319.52083333334</v>
      </c>
      <c r="H1325" s="24" t="inlineStr">
        <is>
          <t>Millwall</t>
        </is>
      </c>
      <c r="I1325" s="24" t="inlineStr">
        <is>
          <t>H</t>
        </is>
      </c>
      <c r="J1325" s="24" t="inlineStr">
        <is>
          <t>E1-Portsmou-Millwall</t>
        </is>
      </c>
      <c r="K1325" s="24" t="n">
        <v>10</v>
      </c>
      <c r="L1325" s="11">
        <f>IF(INDEX(Matches!$X:$X,AA1325)=0,"",IF(I1325="H",INDEX(Matches!$H:$H,AA1325),INDEX(Matches!$I:$I,AA1325)))</f>
        <v/>
      </c>
      <c r="M1325" s="11">
        <f>IF(INDEX(Matches!$X:$X,AA1325)=0,"",IF(I1325="H",INDEX(Matches!$I:$I,AA1325),INDEX(Matches!$H:$H,AA1325)))</f>
        <v/>
      </c>
      <c r="N1325" s="11">
        <f>IF(L1325="","",IF(L1325&gt;M1325,"W",IF(L1325=M1325,"D","L")))</f>
        <v/>
      </c>
      <c r="O1325" s="11">
        <f>IF(L1325="","",IF(L1325&gt;M1325,3,IF(L1325=M1325,1,0)))</f>
        <v/>
      </c>
      <c r="P1325" s="31">
        <f>IF(I1325="H",INDEX(Matches!$L:$L,AA1325),INDEX(Matches!$N:$N,AA1325))</f>
        <v/>
      </c>
      <c r="Q1325" s="31">
        <f>INDEX(Matches!$M:$M,AA1325)</f>
        <v/>
      </c>
      <c r="R1325" s="31">
        <f>IF(I1325="H",INDEX(Matches!$N:$N,AA1325),INDEX(Matches!$L:$L,AA1325))</f>
        <v/>
      </c>
      <c r="S1325" s="33">
        <f>IF(I1325="H",INDEX(Matches!$O:$O,AA1325),INDEX(Matches!$P:$P,AA1325))</f>
        <v/>
      </c>
      <c r="T1325" s="33">
        <f>IF(INDEX(Matches!$J:$J,AA1325)="","",IF(I1325="H",INDEX(Matches!$J:$J,AA1325),INDEX(Matches!$K:$K,AA1325)))</f>
        <v/>
      </c>
      <c r="U1325" s="33">
        <f>IF(INDEX(Matches!$K:$K,AA1325)="","",IF(I1325="H",INDEX(Matches!$K:$K,AA1325),INDEX(Matches!$J:$J,AA1325)))</f>
        <v/>
      </c>
      <c r="V1325" s="30">
        <f>IF(T1325="","",T1325-U1325)</f>
        <v/>
      </c>
      <c r="W1325" s="33">
        <f>IF(I1325="H",INDEX(Matches!$T:$T,AA1325),INDEX(Matches!$U:$U,AA1325))</f>
        <v/>
      </c>
      <c r="X1325" s="11">
        <f>INDEX(Matches!$X:$X,AA1325)</f>
        <v/>
      </c>
      <c r="Y1325" s="30">
        <f>IF(O1325="","",O1325-S1325)</f>
        <v/>
      </c>
      <c r="Z1325" s="30">
        <f>IF(W1325="","",W1325-S1325)</f>
        <v/>
      </c>
      <c r="AA1325" s="24">
        <f>MATCH(J1325,Matches!$A:$A,0)</f>
        <v/>
      </c>
      <c r="AB1325" s="33" t="n"/>
      <c r="AC1325" s="33" t="n">
        <v>1.349333085569558</v>
      </c>
      <c r="AD1325" s="24" t="n"/>
      <c r="AE1325" s="24" t="n">
        <v>3</v>
      </c>
      <c r="AF1325" s="33" t="n"/>
      <c r="AG1325" s="33" t="n"/>
    </row>
    <row r="1326">
      <c r="A1326" s="24" t="inlineStr">
        <is>
          <t>Portsmouth|13</t>
        </is>
      </c>
      <c r="B1326" s="24" t="inlineStr">
        <is>
          <t>E1</t>
        </is>
      </c>
      <c r="C1326" s="24" t="inlineStr">
        <is>
          <t>Championship</t>
        </is>
      </c>
      <c r="D1326" s="24" t="inlineStr">
        <is>
          <t>Portsmouth</t>
        </is>
      </c>
      <c r="E1326" s="24" t="n">
        <v>13</v>
      </c>
      <c r="F1326" s="24" t="n">
        <v>4</v>
      </c>
      <c r="G1326" s="29" t="n">
        <v>46326.625</v>
      </c>
      <c r="H1326" s="24" t="inlineStr">
        <is>
          <t>Burnley</t>
        </is>
      </c>
      <c r="I1326" s="24" t="inlineStr">
        <is>
          <t>A</t>
        </is>
      </c>
      <c r="J1326" s="24" t="inlineStr">
        <is>
          <t>E1-Burnley-Portsmou</t>
        </is>
      </c>
      <c r="K1326" s="24" t="n">
        <v>4</v>
      </c>
      <c r="L1326" s="11">
        <f>IF(INDEX(Matches!$X:$X,AA1326)=0,"",IF(I1326="H",INDEX(Matches!$H:$H,AA1326),INDEX(Matches!$I:$I,AA1326)))</f>
        <v/>
      </c>
      <c r="M1326" s="11">
        <f>IF(INDEX(Matches!$X:$X,AA1326)=0,"",IF(I1326="H",INDEX(Matches!$I:$I,AA1326),INDEX(Matches!$H:$H,AA1326)))</f>
        <v/>
      </c>
      <c r="N1326" s="11">
        <f>IF(L1326="","",IF(L1326&gt;M1326,"W",IF(L1326=M1326,"D","L")))</f>
        <v/>
      </c>
      <c r="O1326" s="11">
        <f>IF(L1326="","",IF(L1326&gt;M1326,3,IF(L1326=M1326,1,0)))</f>
        <v/>
      </c>
      <c r="P1326" s="31">
        <f>IF(I1326="H",INDEX(Matches!$L:$L,AA1326),INDEX(Matches!$N:$N,AA1326))</f>
        <v/>
      </c>
      <c r="Q1326" s="31">
        <f>INDEX(Matches!$M:$M,AA1326)</f>
        <v/>
      </c>
      <c r="R1326" s="31">
        <f>IF(I1326="H",INDEX(Matches!$N:$N,AA1326),INDEX(Matches!$L:$L,AA1326))</f>
        <v/>
      </c>
      <c r="S1326" s="33">
        <f>IF(I1326="H",INDEX(Matches!$O:$O,AA1326),INDEX(Matches!$P:$P,AA1326))</f>
        <v/>
      </c>
      <c r="T1326" s="33">
        <f>IF(INDEX(Matches!$J:$J,AA1326)="","",IF(I1326="H",INDEX(Matches!$J:$J,AA1326),INDEX(Matches!$K:$K,AA1326)))</f>
        <v/>
      </c>
      <c r="U1326" s="33">
        <f>IF(INDEX(Matches!$K:$K,AA1326)="","",IF(I1326="H",INDEX(Matches!$K:$K,AA1326),INDEX(Matches!$J:$J,AA1326)))</f>
        <v/>
      </c>
      <c r="V1326" s="30">
        <f>IF(T1326="","",T1326-U1326)</f>
        <v/>
      </c>
      <c r="W1326" s="33">
        <f>IF(I1326="H",INDEX(Matches!$T:$T,AA1326),INDEX(Matches!$U:$U,AA1326))</f>
        <v/>
      </c>
      <c r="X1326" s="11">
        <f>INDEX(Matches!$X:$X,AA1326)</f>
        <v/>
      </c>
      <c r="Y1326" s="30">
        <f>IF(O1326="","",O1326-S1326)</f>
        <v/>
      </c>
      <c r="Z1326" s="30">
        <f>IF(W1326="","",W1326-S1326)</f>
        <v/>
      </c>
      <c r="AA1326" s="24">
        <f>MATCH(J1326,Matches!$A:$A,0)</f>
        <v/>
      </c>
      <c r="AB1326" s="33" t="n"/>
      <c r="AC1326" s="33" t="n">
        <v>0.9909620322642604</v>
      </c>
      <c r="AD1326" s="24" t="n"/>
      <c r="AE1326" s="24" t="n">
        <v>4</v>
      </c>
      <c r="AF1326" s="33" t="n"/>
      <c r="AG1326" s="33" t="n"/>
    </row>
    <row r="1327">
      <c r="A1327" s="24" t="inlineStr">
        <is>
          <t>Portsmouth|14</t>
        </is>
      </c>
      <c r="B1327" s="24" t="inlineStr">
        <is>
          <t>E1</t>
        </is>
      </c>
      <c r="C1327" s="24" t="inlineStr">
        <is>
          <t>Championship</t>
        </is>
      </c>
      <c r="D1327" s="24" t="inlineStr">
        <is>
          <t>Portsmouth</t>
        </is>
      </c>
      <c r="E1327" s="24" t="n">
        <v>14</v>
      </c>
      <c r="F1327" s="24" t="n">
        <v>4</v>
      </c>
      <c r="G1327" s="29" t="n">
        <v>46329.82291666666</v>
      </c>
      <c r="H1327" s="24" t="inlineStr">
        <is>
          <t>Swansea</t>
        </is>
      </c>
      <c r="I1327" s="24" t="inlineStr">
        <is>
          <t>H</t>
        </is>
      </c>
      <c r="J1327" s="24" t="inlineStr">
        <is>
          <t>E1-Portsmou-Swansea</t>
        </is>
      </c>
      <c r="K1327" s="24" t="n">
        <v>15</v>
      </c>
      <c r="L1327" s="11">
        <f>IF(INDEX(Matches!$X:$X,AA1327)=0,"",IF(I1327="H",INDEX(Matches!$H:$H,AA1327),INDEX(Matches!$I:$I,AA1327)))</f>
        <v/>
      </c>
      <c r="M1327" s="11">
        <f>IF(INDEX(Matches!$X:$X,AA1327)=0,"",IF(I1327="H",INDEX(Matches!$I:$I,AA1327),INDEX(Matches!$H:$H,AA1327)))</f>
        <v/>
      </c>
      <c r="N1327" s="11">
        <f>IF(L1327="","",IF(L1327&gt;M1327,"W",IF(L1327=M1327,"D","L")))</f>
        <v/>
      </c>
      <c r="O1327" s="11">
        <f>IF(L1327="","",IF(L1327&gt;M1327,3,IF(L1327=M1327,1,0)))</f>
        <v/>
      </c>
      <c r="P1327" s="31">
        <f>IF(I1327="H",INDEX(Matches!$L:$L,AA1327),INDEX(Matches!$N:$N,AA1327))</f>
        <v/>
      </c>
      <c r="Q1327" s="31">
        <f>INDEX(Matches!$M:$M,AA1327)</f>
        <v/>
      </c>
      <c r="R1327" s="31">
        <f>IF(I1327="H",INDEX(Matches!$N:$N,AA1327),INDEX(Matches!$L:$L,AA1327))</f>
        <v/>
      </c>
      <c r="S1327" s="33">
        <f>IF(I1327="H",INDEX(Matches!$O:$O,AA1327),INDEX(Matches!$P:$P,AA1327))</f>
        <v/>
      </c>
      <c r="T1327" s="33">
        <f>IF(INDEX(Matches!$J:$J,AA1327)="","",IF(I1327="H",INDEX(Matches!$J:$J,AA1327),INDEX(Matches!$K:$K,AA1327)))</f>
        <v/>
      </c>
      <c r="U1327" s="33">
        <f>IF(INDEX(Matches!$K:$K,AA1327)="","",IF(I1327="H",INDEX(Matches!$K:$K,AA1327),INDEX(Matches!$J:$J,AA1327)))</f>
        <v/>
      </c>
      <c r="V1327" s="30">
        <f>IF(T1327="","",T1327-U1327)</f>
        <v/>
      </c>
      <c r="W1327" s="33">
        <f>IF(I1327="H",INDEX(Matches!$T:$T,AA1327),INDEX(Matches!$U:$U,AA1327))</f>
        <v/>
      </c>
      <c r="X1327" s="11">
        <f>INDEX(Matches!$X:$X,AA1327)</f>
        <v/>
      </c>
      <c r="Y1327" s="30">
        <f>IF(O1327="","",O1327-S1327)</f>
        <v/>
      </c>
      <c r="Z1327" s="30">
        <f>IF(W1327="","",W1327-S1327)</f>
        <v/>
      </c>
      <c r="AA1327" s="24">
        <f>MATCH(J1327,Matches!$A:$A,0)</f>
        <v/>
      </c>
      <c r="AB1327" s="33" t="n"/>
      <c r="AC1327" s="33" t="n">
        <v>1.472062792616458</v>
      </c>
      <c r="AD1327" s="24" t="n"/>
      <c r="AE1327" s="24" t="n">
        <v>4</v>
      </c>
      <c r="AF1327" s="33" t="n"/>
      <c r="AG1327" s="33" t="n"/>
    </row>
    <row r="1328">
      <c r="A1328" s="24" t="inlineStr">
        <is>
          <t>Portsmouth|15</t>
        </is>
      </c>
      <c r="B1328" s="24" t="inlineStr">
        <is>
          <t>E1</t>
        </is>
      </c>
      <c r="C1328" s="24" t="inlineStr">
        <is>
          <t>Championship</t>
        </is>
      </c>
      <c r="D1328" s="24" t="inlineStr">
        <is>
          <t>Portsmouth</t>
        </is>
      </c>
      <c r="E1328" s="24" t="n">
        <v>15</v>
      </c>
      <c r="F1328" s="24" t="n">
        <v>4</v>
      </c>
      <c r="G1328" s="29" t="n">
        <v>46333.52083333334</v>
      </c>
      <c r="H1328" s="24" t="inlineStr">
        <is>
          <t>Stoke</t>
        </is>
      </c>
      <c r="I1328" s="24" t="inlineStr">
        <is>
          <t>H</t>
        </is>
      </c>
      <c r="J1328" s="24" t="inlineStr">
        <is>
          <t>E1-Portsmou-Stoke</t>
        </is>
      </c>
      <c r="K1328" s="24" t="n">
        <v>11</v>
      </c>
      <c r="L1328" s="11">
        <f>IF(INDEX(Matches!$X:$X,AA1328)=0,"",IF(I1328="H",INDEX(Matches!$H:$H,AA1328),INDEX(Matches!$I:$I,AA1328)))</f>
        <v/>
      </c>
      <c r="M1328" s="11">
        <f>IF(INDEX(Matches!$X:$X,AA1328)=0,"",IF(I1328="H",INDEX(Matches!$I:$I,AA1328),INDEX(Matches!$H:$H,AA1328)))</f>
        <v/>
      </c>
      <c r="N1328" s="11">
        <f>IF(L1328="","",IF(L1328&gt;M1328,"W",IF(L1328=M1328,"D","L")))</f>
        <v/>
      </c>
      <c r="O1328" s="11">
        <f>IF(L1328="","",IF(L1328&gt;M1328,3,IF(L1328=M1328,1,0)))</f>
        <v/>
      </c>
      <c r="P1328" s="31">
        <f>IF(I1328="H",INDEX(Matches!$L:$L,AA1328),INDEX(Matches!$N:$N,AA1328))</f>
        <v/>
      </c>
      <c r="Q1328" s="31">
        <f>INDEX(Matches!$M:$M,AA1328)</f>
        <v/>
      </c>
      <c r="R1328" s="31">
        <f>IF(I1328="H",INDEX(Matches!$N:$N,AA1328),INDEX(Matches!$L:$L,AA1328))</f>
        <v/>
      </c>
      <c r="S1328" s="33">
        <f>IF(I1328="H",INDEX(Matches!$O:$O,AA1328),INDEX(Matches!$P:$P,AA1328))</f>
        <v/>
      </c>
      <c r="T1328" s="33">
        <f>IF(INDEX(Matches!$J:$J,AA1328)="","",IF(I1328="H",INDEX(Matches!$J:$J,AA1328),INDEX(Matches!$K:$K,AA1328)))</f>
        <v/>
      </c>
      <c r="U1328" s="33">
        <f>IF(INDEX(Matches!$K:$K,AA1328)="","",IF(I1328="H",INDEX(Matches!$K:$K,AA1328),INDEX(Matches!$J:$J,AA1328)))</f>
        <v/>
      </c>
      <c r="V1328" s="30">
        <f>IF(T1328="","",T1328-U1328)</f>
        <v/>
      </c>
      <c r="W1328" s="33">
        <f>IF(I1328="H",INDEX(Matches!$T:$T,AA1328),INDEX(Matches!$U:$U,AA1328))</f>
        <v/>
      </c>
      <c r="X1328" s="11">
        <f>INDEX(Matches!$X:$X,AA1328)</f>
        <v/>
      </c>
      <c r="Y1328" s="30">
        <f>IF(O1328="","",O1328-S1328)</f>
        <v/>
      </c>
      <c r="Z1328" s="30">
        <f>IF(W1328="","",W1328-S1328)</f>
        <v/>
      </c>
      <c r="AA1328" s="24">
        <f>MATCH(J1328,Matches!$A:$A,0)</f>
        <v/>
      </c>
      <c r="AB1328" s="33" t="n"/>
      <c r="AC1328" s="33" t="n">
        <v>1.475687867305676</v>
      </c>
      <c r="AD1328" s="24" t="n"/>
      <c r="AE1328" s="24" t="n">
        <v>4</v>
      </c>
      <c r="AF1328" s="33" t="n"/>
      <c r="AG1328" s="33" t="n"/>
    </row>
    <row r="1329">
      <c r="A1329" s="24" t="inlineStr">
        <is>
          <t>Portsmouth|16</t>
        </is>
      </c>
      <c r="B1329" s="24" t="inlineStr">
        <is>
          <t>E1</t>
        </is>
      </c>
      <c r="C1329" s="24" t="inlineStr">
        <is>
          <t>Championship</t>
        </is>
      </c>
      <c r="D1329" s="24" t="inlineStr">
        <is>
          <t>Portsmouth</t>
        </is>
      </c>
      <c r="E1329" s="24" t="n">
        <v>16</v>
      </c>
      <c r="F1329" s="24" t="n">
        <v>4</v>
      </c>
      <c r="G1329" s="29" t="n">
        <v>46347.625</v>
      </c>
      <c r="H1329" s="24" t="inlineStr">
        <is>
          <t>Bolton</t>
        </is>
      </c>
      <c r="I1329" s="24" t="inlineStr">
        <is>
          <t>A</t>
        </is>
      </c>
      <c r="J1329" s="24" t="inlineStr">
        <is>
          <t>E1-Bolton-Portsmou</t>
        </is>
      </c>
      <c r="K1329" s="24" t="n">
        <v>22</v>
      </c>
      <c r="L1329" s="11">
        <f>IF(INDEX(Matches!$X:$X,AA1329)=0,"",IF(I1329="H",INDEX(Matches!$H:$H,AA1329),INDEX(Matches!$I:$I,AA1329)))</f>
        <v/>
      </c>
      <c r="M1329" s="11">
        <f>IF(INDEX(Matches!$X:$X,AA1329)=0,"",IF(I1329="H",INDEX(Matches!$I:$I,AA1329),INDEX(Matches!$H:$H,AA1329)))</f>
        <v/>
      </c>
      <c r="N1329" s="11">
        <f>IF(L1329="","",IF(L1329&gt;M1329,"W",IF(L1329=M1329,"D","L")))</f>
        <v/>
      </c>
      <c r="O1329" s="11">
        <f>IF(L1329="","",IF(L1329&gt;M1329,3,IF(L1329=M1329,1,0)))</f>
        <v/>
      </c>
      <c r="P1329" s="31">
        <f>IF(I1329="H",INDEX(Matches!$L:$L,AA1329),INDEX(Matches!$N:$N,AA1329))</f>
        <v/>
      </c>
      <c r="Q1329" s="31">
        <f>INDEX(Matches!$M:$M,AA1329)</f>
        <v/>
      </c>
      <c r="R1329" s="31">
        <f>IF(I1329="H",INDEX(Matches!$N:$N,AA1329),INDEX(Matches!$L:$L,AA1329))</f>
        <v/>
      </c>
      <c r="S1329" s="33">
        <f>IF(I1329="H",INDEX(Matches!$O:$O,AA1329),INDEX(Matches!$P:$P,AA1329))</f>
        <v/>
      </c>
      <c r="T1329" s="33">
        <f>IF(INDEX(Matches!$J:$J,AA1329)="","",IF(I1329="H",INDEX(Matches!$J:$J,AA1329),INDEX(Matches!$K:$K,AA1329)))</f>
        <v/>
      </c>
      <c r="U1329" s="33">
        <f>IF(INDEX(Matches!$K:$K,AA1329)="","",IF(I1329="H",INDEX(Matches!$K:$K,AA1329),INDEX(Matches!$J:$J,AA1329)))</f>
        <v/>
      </c>
      <c r="V1329" s="30">
        <f>IF(T1329="","",T1329-U1329)</f>
        <v/>
      </c>
      <c r="W1329" s="33">
        <f>IF(I1329="H",INDEX(Matches!$T:$T,AA1329),INDEX(Matches!$U:$U,AA1329))</f>
        <v/>
      </c>
      <c r="X1329" s="11">
        <f>INDEX(Matches!$X:$X,AA1329)</f>
        <v/>
      </c>
      <c r="Y1329" s="30">
        <f>IF(O1329="","",O1329-S1329)</f>
        <v/>
      </c>
      <c r="Z1329" s="30">
        <f>IF(W1329="","",W1329-S1329)</f>
        <v/>
      </c>
      <c r="AA1329" s="24">
        <f>MATCH(J1329,Matches!$A:$A,0)</f>
        <v/>
      </c>
      <c r="AB1329" s="33" t="n"/>
      <c r="AC1329" s="33" t="n">
        <v>1.331952625409978</v>
      </c>
      <c r="AD1329" s="24" t="n"/>
      <c r="AE1329" s="24" t="n">
        <v>4</v>
      </c>
      <c r="AF1329" s="33" t="n"/>
      <c r="AG1329" s="33" t="n"/>
    </row>
    <row r="1330">
      <c r="A1330" s="24" t="inlineStr">
        <is>
          <t>Portsmouth|17</t>
        </is>
      </c>
      <c r="B1330" s="24" t="inlineStr">
        <is>
          <t>E1</t>
        </is>
      </c>
      <c r="C1330" s="24" t="inlineStr">
        <is>
          <t>Championship</t>
        </is>
      </c>
      <c r="D1330" s="24" t="inlineStr">
        <is>
          <t>Portsmouth</t>
        </is>
      </c>
      <c r="E1330" s="24" t="n">
        <v>17</v>
      </c>
      <c r="F1330" s="24" t="n">
        <v>5</v>
      </c>
      <c r="G1330" s="29" t="n">
        <v>46350.82291666666</v>
      </c>
      <c r="H1330" s="24" t="inlineStr">
        <is>
          <t>West Ham</t>
        </is>
      </c>
      <c r="I1330" s="24" t="inlineStr">
        <is>
          <t>H</t>
        </is>
      </c>
      <c r="J1330" s="24" t="inlineStr">
        <is>
          <t>E1-Portsmou-WestHam</t>
        </is>
      </c>
      <c r="K1330" s="24" t="n">
        <v>1</v>
      </c>
      <c r="L1330" s="11">
        <f>IF(INDEX(Matches!$X:$X,AA1330)=0,"",IF(I1330="H",INDEX(Matches!$H:$H,AA1330),INDEX(Matches!$I:$I,AA1330)))</f>
        <v/>
      </c>
      <c r="M1330" s="11">
        <f>IF(INDEX(Matches!$X:$X,AA1330)=0,"",IF(I1330="H",INDEX(Matches!$I:$I,AA1330),INDEX(Matches!$H:$H,AA1330)))</f>
        <v/>
      </c>
      <c r="N1330" s="11">
        <f>IF(L1330="","",IF(L1330&gt;M1330,"W",IF(L1330=M1330,"D","L")))</f>
        <v/>
      </c>
      <c r="O1330" s="11">
        <f>IF(L1330="","",IF(L1330&gt;M1330,3,IF(L1330=M1330,1,0)))</f>
        <v/>
      </c>
      <c r="P1330" s="31">
        <f>IF(I1330="H",INDEX(Matches!$L:$L,AA1330),INDEX(Matches!$N:$N,AA1330))</f>
        <v/>
      </c>
      <c r="Q1330" s="31">
        <f>INDEX(Matches!$M:$M,AA1330)</f>
        <v/>
      </c>
      <c r="R1330" s="31">
        <f>IF(I1330="H",INDEX(Matches!$N:$N,AA1330),INDEX(Matches!$L:$L,AA1330))</f>
        <v/>
      </c>
      <c r="S1330" s="33">
        <f>IF(I1330="H",INDEX(Matches!$O:$O,AA1330),INDEX(Matches!$P:$P,AA1330))</f>
        <v/>
      </c>
      <c r="T1330" s="33">
        <f>IF(INDEX(Matches!$J:$J,AA1330)="","",IF(I1330="H",INDEX(Matches!$J:$J,AA1330),INDEX(Matches!$K:$K,AA1330)))</f>
        <v/>
      </c>
      <c r="U1330" s="33">
        <f>IF(INDEX(Matches!$K:$K,AA1330)="","",IF(I1330="H",INDEX(Matches!$K:$K,AA1330),INDEX(Matches!$J:$J,AA1330)))</f>
        <v/>
      </c>
      <c r="V1330" s="30">
        <f>IF(T1330="","",T1330-U1330)</f>
        <v/>
      </c>
      <c r="W1330" s="33">
        <f>IF(I1330="H",INDEX(Matches!$T:$T,AA1330),INDEX(Matches!$U:$U,AA1330))</f>
        <v/>
      </c>
      <c r="X1330" s="11">
        <f>INDEX(Matches!$X:$X,AA1330)</f>
        <v/>
      </c>
      <c r="Y1330" s="30">
        <f>IF(O1330="","",O1330-S1330)</f>
        <v/>
      </c>
      <c r="Z1330" s="30">
        <f>IF(W1330="","",W1330-S1330)</f>
        <v/>
      </c>
      <c r="AA1330" s="24">
        <f>MATCH(J1330,Matches!$A:$A,0)</f>
        <v/>
      </c>
      <c r="AB1330" s="33" t="n"/>
      <c r="AC1330" s="33" t="n">
        <v>0.9513494252117081</v>
      </c>
      <c r="AD1330" s="24" t="n"/>
      <c r="AE1330" s="24" t="n">
        <v>5</v>
      </c>
      <c r="AF1330" s="33" t="n"/>
      <c r="AG1330" s="33" t="n"/>
    </row>
    <row r="1331">
      <c r="A1331" s="24" t="inlineStr">
        <is>
          <t>Portsmouth|18</t>
        </is>
      </c>
      <c r="B1331" s="24" t="inlineStr">
        <is>
          <t>E1</t>
        </is>
      </c>
      <c r="C1331" s="24" t="inlineStr">
        <is>
          <t>Championship</t>
        </is>
      </c>
      <c r="D1331" s="24" t="inlineStr">
        <is>
          <t>Portsmouth</t>
        </is>
      </c>
      <c r="E1331" s="24" t="n">
        <v>18</v>
      </c>
      <c r="F1331" s="24" t="n">
        <v>5</v>
      </c>
      <c r="G1331" s="29" t="n">
        <v>46354.625</v>
      </c>
      <c r="H1331" s="24" t="inlineStr">
        <is>
          <t>Wrexham</t>
        </is>
      </c>
      <c r="I1331" s="24" t="inlineStr">
        <is>
          <t>A</t>
        </is>
      </c>
      <c r="J1331" s="24" t="inlineStr">
        <is>
          <t>E1-Wrexham-Portsmou</t>
        </is>
      </c>
      <c r="K1331" s="24" t="n">
        <v>9</v>
      </c>
      <c r="L1331" s="11">
        <f>IF(INDEX(Matches!$X:$X,AA1331)=0,"",IF(I1331="H",INDEX(Matches!$H:$H,AA1331),INDEX(Matches!$I:$I,AA1331)))</f>
        <v/>
      </c>
      <c r="M1331" s="11">
        <f>IF(INDEX(Matches!$X:$X,AA1331)=0,"",IF(I1331="H",INDEX(Matches!$I:$I,AA1331),INDEX(Matches!$H:$H,AA1331)))</f>
        <v/>
      </c>
      <c r="N1331" s="11">
        <f>IF(L1331="","",IF(L1331&gt;M1331,"W",IF(L1331=M1331,"D","L")))</f>
        <v/>
      </c>
      <c r="O1331" s="11">
        <f>IF(L1331="","",IF(L1331&gt;M1331,3,IF(L1331=M1331,1,0)))</f>
        <v/>
      </c>
      <c r="P1331" s="31">
        <f>IF(I1331="H",INDEX(Matches!$L:$L,AA1331),INDEX(Matches!$N:$N,AA1331))</f>
        <v/>
      </c>
      <c r="Q1331" s="31">
        <f>INDEX(Matches!$M:$M,AA1331)</f>
        <v/>
      </c>
      <c r="R1331" s="31">
        <f>IF(I1331="H",INDEX(Matches!$N:$N,AA1331),INDEX(Matches!$L:$L,AA1331))</f>
        <v/>
      </c>
      <c r="S1331" s="33">
        <f>IF(I1331="H",INDEX(Matches!$O:$O,AA1331),INDEX(Matches!$P:$P,AA1331))</f>
        <v/>
      </c>
      <c r="T1331" s="33">
        <f>IF(INDEX(Matches!$J:$J,AA1331)="","",IF(I1331="H",INDEX(Matches!$J:$J,AA1331),INDEX(Matches!$K:$K,AA1331)))</f>
        <v/>
      </c>
      <c r="U1331" s="33">
        <f>IF(INDEX(Matches!$K:$K,AA1331)="","",IF(I1331="H",INDEX(Matches!$K:$K,AA1331),INDEX(Matches!$J:$J,AA1331)))</f>
        <v/>
      </c>
      <c r="V1331" s="30">
        <f>IF(T1331="","",T1331-U1331)</f>
        <v/>
      </c>
      <c r="W1331" s="33">
        <f>IF(I1331="H",INDEX(Matches!$T:$T,AA1331),INDEX(Matches!$U:$U,AA1331))</f>
        <v/>
      </c>
      <c r="X1331" s="11">
        <f>INDEX(Matches!$X:$X,AA1331)</f>
        <v/>
      </c>
      <c r="Y1331" s="30">
        <f>IF(O1331="","",O1331-S1331)</f>
        <v/>
      </c>
      <c r="Z1331" s="30">
        <f>IF(W1331="","",W1331-S1331)</f>
        <v/>
      </c>
      <c r="AA1331" s="24">
        <f>MATCH(J1331,Matches!$A:$A,0)</f>
        <v/>
      </c>
      <c r="AB1331" s="33" t="n"/>
      <c r="AC1331" s="33" t="n">
        <v>1.035390887396414</v>
      </c>
      <c r="AD1331" s="24" t="n"/>
      <c r="AE1331" s="24" t="n">
        <v>5</v>
      </c>
      <c r="AF1331" s="33" t="n"/>
      <c r="AG1331" s="33" t="n"/>
    </row>
    <row r="1332">
      <c r="A1332" s="24" t="inlineStr">
        <is>
          <t>Portsmouth|19</t>
        </is>
      </c>
      <c r="B1332" s="24" t="inlineStr">
        <is>
          <t>E1</t>
        </is>
      </c>
      <c r="C1332" s="24" t="inlineStr">
        <is>
          <t>Championship</t>
        </is>
      </c>
      <c r="D1332" s="24" t="inlineStr">
        <is>
          <t>Portsmouth</t>
        </is>
      </c>
      <c r="E1332" s="24" t="n">
        <v>19</v>
      </c>
      <c r="F1332" s="24" t="n">
        <v>5</v>
      </c>
      <c r="G1332" s="29" t="n">
        <v>46361.625</v>
      </c>
      <c r="H1332" s="24" t="inlineStr">
        <is>
          <t>West Brom</t>
        </is>
      </c>
      <c r="I1332" s="24" t="inlineStr">
        <is>
          <t>H</t>
        </is>
      </c>
      <c r="J1332" s="24" t="inlineStr">
        <is>
          <t>E1-Portsmou-WestBrom</t>
        </is>
      </c>
      <c r="K1332" s="24" t="n">
        <v>13</v>
      </c>
      <c r="L1332" s="11">
        <f>IF(INDEX(Matches!$X:$X,AA1332)=0,"",IF(I1332="H",INDEX(Matches!$H:$H,AA1332),INDEX(Matches!$I:$I,AA1332)))</f>
        <v/>
      </c>
      <c r="M1332" s="11">
        <f>IF(INDEX(Matches!$X:$X,AA1332)=0,"",IF(I1332="H",INDEX(Matches!$I:$I,AA1332),INDEX(Matches!$H:$H,AA1332)))</f>
        <v/>
      </c>
      <c r="N1332" s="11">
        <f>IF(L1332="","",IF(L1332&gt;M1332,"W",IF(L1332=M1332,"D","L")))</f>
        <v/>
      </c>
      <c r="O1332" s="11">
        <f>IF(L1332="","",IF(L1332&gt;M1332,3,IF(L1332=M1332,1,0)))</f>
        <v/>
      </c>
      <c r="P1332" s="31">
        <f>IF(I1332="H",INDEX(Matches!$L:$L,AA1332),INDEX(Matches!$N:$N,AA1332))</f>
        <v/>
      </c>
      <c r="Q1332" s="31">
        <f>INDEX(Matches!$M:$M,AA1332)</f>
        <v/>
      </c>
      <c r="R1332" s="31">
        <f>IF(I1332="H",INDEX(Matches!$N:$N,AA1332),INDEX(Matches!$L:$L,AA1332))</f>
        <v/>
      </c>
      <c r="S1332" s="33">
        <f>IF(I1332="H",INDEX(Matches!$O:$O,AA1332),INDEX(Matches!$P:$P,AA1332))</f>
        <v/>
      </c>
      <c r="T1332" s="33">
        <f>IF(INDEX(Matches!$J:$J,AA1332)="","",IF(I1332="H",INDEX(Matches!$J:$J,AA1332),INDEX(Matches!$K:$K,AA1332)))</f>
        <v/>
      </c>
      <c r="U1332" s="33">
        <f>IF(INDEX(Matches!$K:$K,AA1332)="","",IF(I1332="H",INDEX(Matches!$K:$K,AA1332),INDEX(Matches!$J:$J,AA1332)))</f>
        <v/>
      </c>
      <c r="V1332" s="30">
        <f>IF(T1332="","",T1332-U1332)</f>
        <v/>
      </c>
      <c r="W1332" s="33">
        <f>IF(I1332="H",INDEX(Matches!$T:$T,AA1332),INDEX(Matches!$U:$U,AA1332))</f>
        <v/>
      </c>
      <c r="X1332" s="11">
        <f>INDEX(Matches!$X:$X,AA1332)</f>
        <v/>
      </c>
      <c r="Y1332" s="30">
        <f>IF(O1332="","",O1332-S1332)</f>
        <v/>
      </c>
      <c r="Z1332" s="30">
        <f>IF(W1332="","",W1332-S1332)</f>
        <v/>
      </c>
      <c r="AA1332" s="24">
        <f>MATCH(J1332,Matches!$A:$A,0)</f>
        <v/>
      </c>
      <c r="AB1332" s="33" t="n"/>
      <c r="AC1332" s="33" t="n">
        <v>1.444340448511915</v>
      </c>
      <c r="AD1332" s="24" t="n"/>
      <c r="AE1332" s="24" t="n">
        <v>5</v>
      </c>
      <c r="AF1332" s="33" t="n"/>
      <c r="AG1332" s="33" t="n"/>
    </row>
    <row r="1333">
      <c r="A1333" s="24" t="inlineStr">
        <is>
          <t>Portsmouth|20</t>
        </is>
      </c>
      <c r="B1333" s="24" t="inlineStr">
        <is>
          <t>E1</t>
        </is>
      </c>
      <c r="C1333" s="24" t="inlineStr">
        <is>
          <t>Championship</t>
        </is>
      </c>
      <c r="D1333" s="24" t="inlineStr">
        <is>
          <t>Portsmouth</t>
        </is>
      </c>
      <c r="E1333" s="24" t="n">
        <v>20</v>
      </c>
      <c r="F1333" s="24" t="n">
        <v>5</v>
      </c>
      <c r="G1333" s="29" t="n">
        <v>46365.82291666666</v>
      </c>
      <c r="H1333" s="24" t="inlineStr">
        <is>
          <t>Preston</t>
        </is>
      </c>
      <c r="I1333" s="24" t="inlineStr">
        <is>
          <t>A</t>
        </is>
      </c>
      <c r="J1333" s="24" t="inlineStr">
        <is>
          <t>E1-Preston-Portsmou</t>
        </is>
      </c>
      <c r="K1333" s="24" t="n">
        <v>20</v>
      </c>
      <c r="L1333" s="11">
        <f>IF(INDEX(Matches!$X:$X,AA1333)=0,"",IF(I1333="H",INDEX(Matches!$H:$H,AA1333),INDEX(Matches!$I:$I,AA1333)))</f>
        <v/>
      </c>
      <c r="M1333" s="11">
        <f>IF(INDEX(Matches!$X:$X,AA1333)=0,"",IF(I1333="H",INDEX(Matches!$I:$I,AA1333),INDEX(Matches!$H:$H,AA1333)))</f>
        <v/>
      </c>
      <c r="N1333" s="11">
        <f>IF(L1333="","",IF(L1333&gt;M1333,"W",IF(L1333=M1333,"D","L")))</f>
        <v/>
      </c>
      <c r="O1333" s="11">
        <f>IF(L1333="","",IF(L1333&gt;M1333,3,IF(L1333=M1333,1,0)))</f>
        <v/>
      </c>
      <c r="P1333" s="31">
        <f>IF(I1333="H",INDEX(Matches!$L:$L,AA1333),INDEX(Matches!$N:$N,AA1333))</f>
        <v/>
      </c>
      <c r="Q1333" s="31">
        <f>INDEX(Matches!$M:$M,AA1333)</f>
        <v/>
      </c>
      <c r="R1333" s="31">
        <f>IF(I1333="H",INDEX(Matches!$N:$N,AA1333),INDEX(Matches!$L:$L,AA1333))</f>
        <v/>
      </c>
      <c r="S1333" s="33">
        <f>IF(I1333="H",INDEX(Matches!$O:$O,AA1333),INDEX(Matches!$P:$P,AA1333))</f>
        <v/>
      </c>
      <c r="T1333" s="33">
        <f>IF(INDEX(Matches!$J:$J,AA1333)="","",IF(I1333="H",INDEX(Matches!$J:$J,AA1333),INDEX(Matches!$K:$K,AA1333)))</f>
        <v/>
      </c>
      <c r="U1333" s="33">
        <f>IF(INDEX(Matches!$K:$K,AA1333)="","",IF(I1333="H",INDEX(Matches!$K:$K,AA1333),INDEX(Matches!$J:$J,AA1333)))</f>
        <v/>
      </c>
      <c r="V1333" s="30">
        <f>IF(T1333="","",T1333-U1333)</f>
        <v/>
      </c>
      <c r="W1333" s="33">
        <f>IF(I1333="H",INDEX(Matches!$T:$T,AA1333),INDEX(Matches!$U:$U,AA1333))</f>
        <v/>
      </c>
      <c r="X1333" s="11">
        <f>INDEX(Matches!$X:$X,AA1333)</f>
        <v/>
      </c>
      <c r="Y1333" s="30">
        <f>IF(O1333="","",O1333-S1333)</f>
        <v/>
      </c>
      <c r="Z1333" s="30">
        <f>IF(W1333="","",W1333-S1333)</f>
        <v/>
      </c>
      <c r="AA1333" s="24">
        <f>MATCH(J1333,Matches!$A:$A,0)</f>
        <v/>
      </c>
      <c r="AB1333" s="33" t="n"/>
      <c r="AC1333" s="33" t="n">
        <v>1.293065634515079</v>
      </c>
      <c r="AD1333" s="24" t="n"/>
      <c r="AE1333" s="24" t="n">
        <v>5</v>
      </c>
      <c r="AF1333" s="33" t="n"/>
      <c r="AG1333" s="33" t="n"/>
    </row>
    <row r="1334">
      <c r="A1334" s="24" t="inlineStr">
        <is>
          <t>Portsmouth|21</t>
        </is>
      </c>
      <c r="B1334" s="24" t="inlineStr">
        <is>
          <t>E1</t>
        </is>
      </c>
      <c r="C1334" s="24" t="inlineStr">
        <is>
          <t>Championship</t>
        </is>
      </c>
      <c r="D1334" s="24" t="inlineStr">
        <is>
          <t>Portsmouth</t>
        </is>
      </c>
      <c r="E1334" s="24" t="n">
        <v>21</v>
      </c>
      <c r="F1334" s="24" t="n">
        <v>6</v>
      </c>
      <c r="G1334" s="29" t="n">
        <v>46368.625</v>
      </c>
      <c r="H1334" s="24" t="inlineStr">
        <is>
          <t>Birmingham</t>
        </is>
      </c>
      <c r="I1334" s="24" t="inlineStr">
        <is>
          <t>H</t>
        </is>
      </c>
      <c r="J1334" s="24" t="inlineStr">
        <is>
          <t>E1-Portsmou-Birmingh</t>
        </is>
      </c>
      <c r="K1334" s="24" t="n">
        <v>6</v>
      </c>
      <c r="L1334" s="11">
        <f>IF(INDEX(Matches!$X:$X,AA1334)=0,"",IF(I1334="H",INDEX(Matches!$H:$H,AA1334),INDEX(Matches!$I:$I,AA1334)))</f>
        <v/>
      </c>
      <c r="M1334" s="11">
        <f>IF(INDEX(Matches!$X:$X,AA1334)=0,"",IF(I1334="H",INDEX(Matches!$I:$I,AA1334),INDEX(Matches!$H:$H,AA1334)))</f>
        <v/>
      </c>
      <c r="N1334" s="11">
        <f>IF(L1334="","",IF(L1334&gt;M1334,"W",IF(L1334=M1334,"D","L")))</f>
        <v/>
      </c>
      <c r="O1334" s="11">
        <f>IF(L1334="","",IF(L1334&gt;M1334,3,IF(L1334=M1334,1,0)))</f>
        <v/>
      </c>
      <c r="P1334" s="31">
        <f>IF(I1334="H",INDEX(Matches!$L:$L,AA1334),INDEX(Matches!$N:$N,AA1334))</f>
        <v/>
      </c>
      <c r="Q1334" s="31">
        <f>INDEX(Matches!$M:$M,AA1334)</f>
        <v/>
      </c>
      <c r="R1334" s="31">
        <f>IF(I1334="H",INDEX(Matches!$N:$N,AA1334),INDEX(Matches!$L:$L,AA1334))</f>
        <v/>
      </c>
      <c r="S1334" s="33">
        <f>IF(I1334="H",INDEX(Matches!$O:$O,AA1334),INDEX(Matches!$P:$P,AA1334))</f>
        <v/>
      </c>
      <c r="T1334" s="33">
        <f>IF(INDEX(Matches!$J:$J,AA1334)="","",IF(I1334="H",INDEX(Matches!$J:$J,AA1334),INDEX(Matches!$K:$K,AA1334)))</f>
        <v/>
      </c>
      <c r="U1334" s="33">
        <f>IF(INDEX(Matches!$K:$K,AA1334)="","",IF(I1334="H",INDEX(Matches!$K:$K,AA1334),INDEX(Matches!$J:$J,AA1334)))</f>
        <v/>
      </c>
      <c r="V1334" s="30">
        <f>IF(T1334="","",T1334-U1334)</f>
        <v/>
      </c>
      <c r="W1334" s="33">
        <f>IF(I1334="H",INDEX(Matches!$T:$T,AA1334),INDEX(Matches!$U:$U,AA1334))</f>
        <v/>
      </c>
      <c r="X1334" s="11">
        <f>INDEX(Matches!$X:$X,AA1334)</f>
        <v/>
      </c>
      <c r="Y1334" s="30">
        <f>IF(O1334="","",O1334-S1334)</f>
        <v/>
      </c>
      <c r="Z1334" s="30">
        <f>IF(W1334="","",W1334-S1334)</f>
        <v/>
      </c>
      <c r="AA1334" s="24">
        <f>MATCH(J1334,Matches!$A:$A,0)</f>
        <v/>
      </c>
      <c r="AB1334" s="33" t="n"/>
      <c r="AC1334" s="33" t="n">
        <v>1.294811721315417</v>
      </c>
      <c r="AD1334" s="24" t="n"/>
      <c r="AE1334" s="24" t="n">
        <v>6</v>
      </c>
      <c r="AF1334" s="33" t="n"/>
      <c r="AG1334" s="33" t="n"/>
    </row>
    <row r="1335">
      <c r="A1335" s="24" t="inlineStr">
        <is>
          <t>Portsmouth|22</t>
        </is>
      </c>
      <c r="B1335" s="24" t="inlineStr">
        <is>
          <t>E1</t>
        </is>
      </c>
      <c r="C1335" s="24" t="inlineStr">
        <is>
          <t>Championship</t>
        </is>
      </c>
      <c r="D1335" s="24" t="inlineStr">
        <is>
          <t>Portsmouth</t>
        </is>
      </c>
      <c r="E1335" s="24" t="n">
        <v>22</v>
      </c>
      <c r="F1335" s="24" t="n">
        <v>6</v>
      </c>
      <c r="G1335" s="29" t="n">
        <v>46375.625</v>
      </c>
      <c r="H1335" s="24" t="inlineStr">
        <is>
          <t>Middlesbrough</t>
        </is>
      </c>
      <c r="I1335" s="24" t="inlineStr">
        <is>
          <t>A</t>
        </is>
      </c>
      <c r="J1335" s="24" t="inlineStr">
        <is>
          <t>E1-Middlesb-Portsmou</t>
        </is>
      </c>
      <c r="K1335" s="24" t="n">
        <v>3</v>
      </c>
      <c r="L1335" s="11">
        <f>IF(INDEX(Matches!$X:$X,AA1335)=0,"",IF(I1335="H",INDEX(Matches!$H:$H,AA1335),INDEX(Matches!$I:$I,AA1335)))</f>
        <v/>
      </c>
      <c r="M1335" s="11">
        <f>IF(INDEX(Matches!$X:$X,AA1335)=0,"",IF(I1335="H",INDEX(Matches!$I:$I,AA1335),INDEX(Matches!$H:$H,AA1335)))</f>
        <v/>
      </c>
      <c r="N1335" s="11">
        <f>IF(L1335="","",IF(L1335&gt;M1335,"W",IF(L1335=M1335,"D","L")))</f>
        <v/>
      </c>
      <c r="O1335" s="11">
        <f>IF(L1335="","",IF(L1335&gt;M1335,3,IF(L1335=M1335,1,0)))</f>
        <v/>
      </c>
      <c r="P1335" s="31">
        <f>IF(I1335="H",INDEX(Matches!$L:$L,AA1335),INDEX(Matches!$N:$N,AA1335))</f>
        <v/>
      </c>
      <c r="Q1335" s="31">
        <f>INDEX(Matches!$M:$M,AA1335)</f>
        <v/>
      </c>
      <c r="R1335" s="31">
        <f>IF(I1335="H",INDEX(Matches!$N:$N,AA1335),INDEX(Matches!$L:$L,AA1335))</f>
        <v/>
      </c>
      <c r="S1335" s="33">
        <f>IF(I1335="H",INDEX(Matches!$O:$O,AA1335),INDEX(Matches!$P:$P,AA1335))</f>
        <v/>
      </c>
      <c r="T1335" s="33">
        <f>IF(INDEX(Matches!$J:$J,AA1335)="","",IF(I1335="H",INDEX(Matches!$J:$J,AA1335),INDEX(Matches!$K:$K,AA1335)))</f>
        <v/>
      </c>
      <c r="U1335" s="33">
        <f>IF(INDEX(Matches!$K:$K,AA1335)="","",IF(I1335="H",INDEX(Matches!$K:$K,AA1335),INDEX(Matches!$J:$J,AA1335)))</f>
        <v/>
      </c>
      <c r="V1335" s="30">
        <f>IF(T1335="","",T1335-U1335)</f>
        <v/>
      </c>
      <c r="W1335" s="33">
        <f>IF(I1335="H",INDEX(Matches!$T:$T,AA1335),INDEX(Matches!$U:$U,AA1335))</f>
        <v/>
      </c>
      <c r="X1335" s="11">
        <f>INDEX(Matches!$X:$X,AA1335)</f>
        <v/>
      </c>
      <c r="Y1335" s="30">
        <f>IF(O1335="","",O1335-S1335)</f>
        <v/>
      </c>
      <c r="Z1335" s="30">
        <f>IF(W1335="","",W1335-S1335)</f>
        <v/>
      </c>
      <c r="AA1335" s="24">
        <f>MATCH(J1335,Matches!$A:$A,0)</f>
        <v/>
      </c>
      <c r="AB1335" s="33" t="n"/>
      <c r="AC1335" s="33" t="n">
        <v>0.8962194729468134</v>
      </c>
      <c r="AD1335" s="24" t="n"/>
      <c r="AE1335" s="24" t="n">
        <v>6</v>
      </c>
      <c r="AF1335" s="33" t="n"/>
      <c r="AG1335" s="33" t="n"/>
    </row>
    <row r="1336">
      <c r="A1336" s="24" t="inlineStr">
        <is>
          <t>Portsmouth|23</t>
        </is>
      </c>
      <c r="B1336" s="24" t="inlineStr">
        <is>
          <t>E1</t>
        </is>
      </c>
      <c r="C1336" s="24" t="inlineStr">
        <is>
          <t>Championship</t>
        </is>
      </c>
      <c r="D1336" s="24" t="inlineStr">
        <is>
          <t>Portsmouth</t>
        </is>
      </c>
      <c r="E1336" s="24" t="n">
        <v>23</v>
      </c>
      <c r="F1336" s="24" t="n">
        <v>6</v>
      </c>
      <c r="G1336" s="29" t="n">
        <v>46382.625</v>
      </c>
      <c r="H1336" s="24" t="inlineStr">
        <is>
          <t>Watford</t>
        </is>
      </c>
      <c r="I1336" s="24" t="inlineStr">
        <is>
          <t>H</t>
        </is>
      </c>
      <c r="J1336" s="24" t="inlineStr">
        <is>
          <t>E1-Portsmou-Watford</t>
        </is>
      </c>
      <c r="K1336" s="24" t="n">
        <v>16</v>
      </c>
      <c r="L1336" s="11">
        <f>IF(INDEX(Matches!$X:$X,AA1336)=0,"",IF(I1336="H",INDEX(Matches!$H:$H,AA1336),INDEX(Matches!$I:$I,AA1336)))</f>
        <v/>
      </c>
      <c r="M1336" s="11">
        <f>IF(INDEX(Matches!$X:$X,AA1336)=0,"",IF(I1336="H",INDEX(Matches!$I:$I,AA1336),INDEX(Matches!$H:$H,AA1336)))</f>
        <v/>
      </c>
      <c r="N1336" s="11">
        <f>IF(L1336="","",IF(L1336&gt;M1336,"W",IF(L1336=M1336,"D","L")))</f>
        <v/>
      </c>
      <c r="O1336" s="11">
        <f>IF(L1336="","",IF(L1336&gt;M1336,3,IF(L1336=M1336,1,0)))</f>
        <v/>
      </c>
      <c r="P1336" s="31">
        <f>IF(I1336="H",INDEX(Matches!$L:$L,AA1336),INDEX(Matches!$N:$N,AA1336))</f>
        <v/>
      </c>
      <c r="Q1336" s="31">
        <f>INDEX(Matches!$M:$M,AA1336)</f>
        <v/>
      </c>
      <c r="R1336" s="31">
        <f>IF(I1336="H",INDEX(Matches!$N:$N,AA1336),INDEX(Matches!$L:$L,AA1336))</f>
        <v/>
      </c>
      <c r="S1336" s="33">
        <f>IF(I1336="H",INDEX(Matches!$O:$O,AA1336),INDEX(Matches!$P:$P,AA1336))</f>
        <v/>
      </c>
      <c r="T1336" s="33">
        <f>IF(INDEX(Matches!$J:$J,AA1336)="","",IF(I1336="H",INDEX(Matches!$J:$J,AA1336),INDEX(Matches!$K:$K,AA1336)))</f>
        <v/>
      </c>
      <c r="U1336" s="33">
        <f>IF(INDEX(Matches!$K:$K,AA1336)="","",IF(I1336="H",INDEX(Matches!$K:$K,AA1336),INDEX(Matches!$J:$J,AA1336)))</f>
        <v/>
      </c>
      <c r="V1336" s="30">
        <f>IF(T1336="","",T1336-U1336)</f>
        <v/>
      </c>
      <c r="W1336" s="33">
        <f>IF(I1336="H",INDEX(Matches!$T:$T,AA1336),INDEX(Matches!$U:$U,AA1336))</f>
        <v/>
      </c>
      <c r="X1336" s="11">
        <f>INDEX(Matches!$X:$X,AA1336)</f>
        <v/>
      </c>
      <c r="Y1336" s="30">
        <f>IF(O1336="","",O1336-S1336)</f>
        <v/>
      </c>
      <c r="Z1336" s="30">
        <f>IF(W1336="","",W1336-S1336)</f>
        <v/>
      </c>
      <c r="AA1336" s="24">
        <f>MATCH(J1336,Matches!$A:$A,0)</f>
        <v/>
      </c>
      <c r="AB1336" s="33" t="n"/>
      <c r="AC1336" s="33" t="n">
        <v>1.593937965114516</v>
      </c>
      <c r="AD1336" s="24" t="n"/>
      <c r="AE1336" s="24" t="n">
        <v>6</v>
      </c>
      <c r="AF1336" s="33" t="n"/>
      <c r="AG1336" s="33" t="n"/>
    </row>
    <row r="1337">
      <c r="A1337" s="24" t="inlineStr">
        <is>
          <t>Portsmouth|24</t>
        </is>
      </c>
      <c r="B1337" s="24" t="inlineStr">
        <is>
          <t>E1</t>
        </is>
      </c>
      <c r="C1337" s="24" t="inlineStr">
        <is>
          <t>Championship</t>
        </is>
      </c>
      <c r="D1337" s="24" t="inlineStr">
        <is>
          <t>Portsmouth</t>
        </is>
      </c>
      <c r="E1337" s="24" t="n">
        <v>24</v>
      </c>
      <c r="F1337" s="24" t="n">
        <v>6</v>
      </c>
      <c r="G1337" s="29" t="n">
        <v>46385.82291666666</v>
      </c>
      <c r="H1337" s="24" t="inlineStr">
        <is>
          <t>Millwall</t>
        </is>
      </c>
      <c r="I1337" s="24" t="inlineStr">
        <is>
          <t>A</t>
        </is>
      </c>
      <c r="J1337" s="24" t="inlineStr">
        <is>
          <t>E1-Millwall-Portsmou</t>
        </is>
      </c>
      <c r="K1337" s="24" t="n">
        <v>10</v>
      </c>
      <c r="L1337" s="11">
        <f>IF(INDEX(Matches!$X:$X,AA1337)=0,"",IF(I1337="H",INDEX(Matches!$H:$H,AA1337),INDEX(Matches!$I:$I,AA1337)))</f>
        <v/>
      </c>
      <c r="M1337" s="11">
        <f>IF(INDEX(Matches!$X:$X,AA1337)=0,"",IF(I1337="H",INDEX(Matches!$I:$I,AA1337),INDEX(Matches!$H:$H,AA1337)))</f>
        <v/>
      </c>
      <c r="N1337" s="11">
        <f>IF(L1337="","",IF(L1337&gt;M1337,"W",IF(L1337=M1337,"D","L")))</f>
        <v/>
      </c>
      <c r="O1337" s="11">
        <f>IF(L1337="","",IF(L1337&gt;M1337,3,IF(L1337=M1337,1,0)))</f>
        <v/>
      </c>
      <c r="P1337" s="31">
        <f>IF(I1337="H",INDEX(Matches!$L:$L,AA1337),INDEX(Matches!$N:$N,AA1337))</f>
        <v/>
      </c>
      <c r="Q1337" s="31">
        <f>INDEX(Matches!$M:$M,AA1337)</f>
        <v/>
      </c>
      <c r="R1337" s="31">
        <f>IF(I1337="H",INDEX(Matches!$N:$N,AA1337),INDEX(Matches!$L:$L,AA1337))</f>
        <v/>
      </c>
      <c r="S1337" s="33">
        <f>IF(I1337="H",INDEX(Matches!$O:$O,AA1337),INDEX(Matches!$P:$P,AA1337))</f>
        <v/>
      </c>
      <c r="T1337" s="33">
        <f>IF(INDEX(Matches!$J:$J,AA1337)="","",IF(I1337="H",INDEX(Matches!$J:$J,AA1337),INDEX(Matches!$K:$K,AA1337)))</f>
        <v/>
      </c>
      <c r="U1337" s="33">
        <f>IF(INDEX(Matches!$K:$K,AA1337)="","",IF(I1337="H",INDEX(Matches!$K:$K,AA1337),INDEX(Matches!$J:$J,AA1337)))</f>
        <v/>
      </c>
      <c r="V1337" s="30">
        <f>IF(T1337="","",T1337-U1337)</f>
        <v/>
      </c>
      <c r="W1337" s="33">
        <f>IF(I1337="H",INDEX(Matches!$T:$T,AA1337),INDEX(Matches!$U:$U,AA1337))</f>
        <v/>
      </c>
      <c r="X1337" s="11">
        <f>INDEX(Matches!$X:$X,AA1337)</f>
        <v/>
      </c>
      <c r="Y1337" s="30">
        <f>IF(O1337="","",O1337-S1337)</f>
        <v/>
      </c>
      <c r="Z1337" s="30">
        <f>IF(W1337="","",W1337-S1337)</f>
        <v/>
      </c>
      <c r="AA1337" s="24">
        <f>MATCH(J1337,Matches!$A:$A,0)</f>
        <v/>
      </c>
      <c r="AB1337" s="33" t="n"/>
      <c r="AC1337" s="33" t="n">
        <v>1.008504841848872</v>
      </c>
      <c r="AD1337" s="24" t="n"/>
      <c r="AE1337" s="24" t="n">
        <v>6</v>
      </c>
      <c r="AF1337" s="33" t="n"/>
      <c r="AG1337" s="33" t="n"/>
    </row>
    <row r="1338">
      <c r="A1338" s="24" t="inlineStr">
        <is>
          <t>Portsmouth|25</t>
        </is>
      </c>
      <c r="B1338" s="24" t="inlineStr">
        <is>
          <t>E1</t>
        </is>
      </c>
      <c r="C1338" s="24" t="inlineStr">
        <is>
          <t>Championship</t>
        </is>
      </c>
      <c r="D1338" s="24" t="inlineStr">
        <is>
          <t>Portsmouth</t>
        </is>
      </c>
      <c r="E1338" s="24" t="n">
        <v>25</v>
      </c>
      <c r="F1338" s="24" t="n">
        <v>7</v>
      </c>
      <c r="G1338" s="29" t="n">
        <v>46388.625</v>
      </c>
      <c r="H1338" s="24" t="inlineStr">
        <is>
          <t>Birmingham</t>
        </is>
      </c>
      <c r="I1338" s="24" t="inlineStr">
        <is>
          <t>A</t>
        </is>
      </c>
      <c r="J1338" s="24" t="inlineStr">
        <is>
          <t>E1-Birmingh-Portsmou</t>
        </is>
      </c>
      <c r="K1338" s="24" t="n">
        <v>6</v>
      </c>
      <c r="L1338" s="11">
        <f>IF(INDEX(Matches!$X:$X,AA1338)=0,"",IF(I1338="H",INDEX(Matches!$H:$H,AA1338),INDEX(Matches!$I:$I,AA1338)))</f>
        <v/>
      </c>
      <c r="M1338" s="11">
        <f>IF(INDEX(Matches!$X:$X,AA1338)=0,"",IF(I1338="H",INDEX(Matches!$I:$I,AA1338),INDEX(Matches!$H:$H,AA1338)))</f>
        <v/>
      </c>
      <c r="N1338" s="11">
        <f>IF(L1338="","",IF(L1338&gt;M1338,"W",IF(L1338=M1338,"D","L")))</f>
        <v/>
      </c>
      <c r="O1338" s="11">
        <f>IF(L1338="","",IF(L1338&gt;M1338,3,IF(L1338=M1338,1,0)))</f>
        <v/>
      </c>
      <c r="P1338" s="31">
        <f>IF(I1338="H",INDEX(Matches!$L:$L,AA1338),INDEX(Matches!$N:$N,AA1338))</f>
        <v/>
      </c>
      <c r="Q1338" s="31">
        <f>INDEX(Matches!$M:$M,AA1338)</f>
        <v/>
      </c>
      <c r="R1338" s="31">
        <f>IF(I1338="H",INDEX(Matches!$N:$N,AA1338),INDEX(Matches!$L:$L,AA1338))</f>
        <v/>
      </c>
      <c r="S1338" s="33">
        <f>IF(I1338="H",INDEX(Matches!$O:$O,AA1338),INDEX(Matches!$P:$P,AA1338))</f>
        <v/>
      </c>
      <c r="T1338" s="33">
        <f>IF(INDEX(Matches!$J:$J,AA1338)="","",IF(I1338="H",INDEX(Matches!$J:$J,AA1338),INDEX(Matches!$K:$K,AA1338)))</f>
        <v/>
      </c>
      <c r="U1338" s="33">
        <f>IF(INDEX(Matches!$K:$K,AA1338)="","",IF(I1338="H",INDEX(Matches!$K:$K,AA1338),INDEX(Matches!$J:$J,AA1338)))</f>
        <v/>
      </c>
      <c r="V1338" s="30">
        <f>IF(T1338="","",T1338-U1338)</f>
        <v/>
      </c>
      <c r="W1338" s="33">
        <f>IF(I1338="H",INDEX(Matches!$T:$T,AA1338),INDEX(Matches!$U:$U,AA1338))</f>
        <v/>
      </c>
      <c r="X1338" s="11">
        <f>INDEX(Matches!$X:$X,AA1338)</f>
        <v/>
      </c>
      <c r="Y1338" s="30">
        <f>IF(O1338="","",O1338-S1338)</f>
        <v/>
      </c>
      <c r="Z1338" s="30">
        <f>IF(W1338="","",W1338-S1338)</f>
        <v/>
      </c>
      <c r="AA1338" s="24">
        <f>MATCH(J1338,Matches!$A:$A,0)</f>
        <v/>
      </c>
      <c r="AB1338" s="33" t="n"/>
      <c r="AC1338" s="33" t="n">
        <v>0.960098185810228</v>
      </c>
      <c r="AD1338" s="24" t="n"/>
      <c r="AE1338" s="24" t="n">
        <v>7</v>
      </c>
      <c r="AF1338" s="33" t="n"/>
      <c r="AG1338" s="33" t="n"/>
    </row>
    <row r="1339">
      <c r="A1339" s="24" t="inlineStr">
        <is>
          <t>Portsmouth|26</t>
        </is>
      </c>
      <c r="B1339" s="24" t="inlineStr">
        <is>
          <t>E1</t>
        </is>
      </c>
      <c r="C1339" s="24" t="inlineStr">
        <is>
          <t>Championship</t>
        </is>
      </c>
      <c r="D1339" s="24" t="inlineStr">
        <is>
          <t>Portsmouth</t>
        </is>
      </c>
      <c r="E1339" s="24" t="n">
        <v>26</v>
      </c>
      <c r="F1339" s="24" t="n">
        <v>7</v>
      </c>
      <c r="G1339" s="29" t="n">
        <v>46403.625</v>
      </c>
      <c r="H1339" s="24" t="inlineStr">
        <is>
          <t>Norwich</t>
        </is>
      </c>
      <c r="I1339" s="24" t="inlineStr">
        <is>
          <t>H</t>
        </is>
      </c>
      <c r="J1339" s="24" t="inlineStr">
        <is>
          <t>E1-Portsmou-Norwich</t>
        </is>
      </c>
      <c r="K1339" s="24" t="n">
        <v>7</v>
      </c>
      <c r="L1339" s="11">
        <f>IF(INDEX(Matches!$X:$X,AA1339)=0,"",IF(I1339="H",INDEX(Matches!$H:$H,AA1339),INDEX(Matches!$I:$I,AA1339)))</f>
        <v/>
      </c>
      <c r="M1339" s="11">
        <f>IF(INDEX(Matches!$X:$X,AA1339)=0,"",IF(I1339="H",INDEX(Matches!$I:$I,AA1339),INDEX(Matches!$H:$H,AA1339)))</f>
        <v/>
      </c>
      <c r="N1339" s="11">
        <f>IF(L1339="","",IF(L1339&gt;M1339,"W",IF(L1339=M1339,"D","L")))</f>
        <v/>
      </c>
      <c r="O1339" s="11">
        <f>IF(L1339="","",IF(L1339&gt;M1339,3,IF(L1339=M1339,1,0)))</f>
        <v/>
      </c>
      <c r="P1339" s="31">
        <f>IF(I1339="H",INDEX(Matches!$L:$L,AA1339),INDEX(Matches!$N:$N,AA1339))</f>
        <v/>
      </c>
      <c r="Q1339" s="31">
        <f>INDEX(Matches!$M:$M,AA1339)</f>
        <v/>
      </c>
      <c r="R1339" s="31">
        <f>IF(I1339="H",INDEX(Matches!$N:$N,AA1339),INDEX(Matches!$L:$L,AA1339))</f>
        <v/>
      </c>
      <c r="S1339" s="33">
        <f>IF(I1339="H",INDEX(Matches!$O:$O,AA1339),INDEX(Matches!$P:$P,AA1339))</f>
        <v/>
      </c>
      <c r="T1339" s="33">
        <f>IF(INDEX(Matches!$J:$J,AA1339)="","",IF(I1339="H",INDEX(Matches!$J:$J,AA1339),INDEX(Matches!$K:$K,AA1339)))</f>
        <v/>
      </c>
      <c r="U1339" s="33">
        <f>IF(INDEX(Matches!$K:$K,AA1339)="","",IF(I1339="H",INDEX(Matches!$K:$K,AA1339),INDEX(Matches!$J:$J,AA1339)))</f>
        <v/>
      </c>
      <c r="V1339" s="30">
        <f>IF(T1339="","",T1339-U1339)</f>
        <v/>
      </c>
      <c r="W1339" s="33">
        <f>IF(I1339="H",INDEX(Matches!$T:$T,AA1339),INDEX(Matches!$U:$U,AA1339))</f>
        <v/>
      </c>
      <c r="X1339" s="11">
        <f>INDEX(Matches!$X:$X,AA1339)</f>
        <v/>
      </c>
      <c r="Y1339" s="30">
        <f>IF(O1339="","",O1339-S1339)</f>
        <v/>
      </c>
      <c r="Z1339" s="30">
        <f>IF(W1339="","",W1339-S1339)</f>
        <v/>
      </c>
      <c r="AA1339" s="24">
        <f>MATCH(J1339,Matches!$A:$A,0)</f>
        <v/>
      </c>
      <c r="AB1339" s="33" t="n"/>
      <c r="AC1339" s="33" t="n">
        <v>1.397355844025219</v>
      </c>
      <c r="AD1339" s="24" t="n"/>
      <c r="AE1339" s="24" t="n">
        <v>7</v>
      </c>
      <c r="AF1339" s="33" t="n"/>
      <c r="AG1339" s="33" t="n"/>
    </row>
    <row r="1340">
      <c r="A1340" s="24" t="inlineStr">
        <is>
          <t>Portsmouth|27</t>
        </is>
      </c>
      <c r="B1340" s="24" t="inlineStr">
        <is>
          <t>E1</t>
        </is>
      </c>
      <c r="C1340" s="24" t="inlineStr">
        <is>
          <t>Championship</t>
        </is>
      </c>
      <c r="D1340" s="24" t="inlineStr">
        <is>
          <t>Portsmouth</t>
        </is>
      </c>
      <c r="E1340" s="24" t="n">
        <v>27</v>
      </c>
      <c r="F1340" s="24" t="n">
        <v>7</v>
      </c>
      <c r="G1340" s="29" t="n">
        <v>46410.625</v>
      </c>
      <c r="H1340" s="24" t="inlineStr">
        <is>
          <t>Burnley</t>
        </is>
      </c>
      <c r="I1340" s="24" t="inlineStr">
        <is>
          <t>H</t>
        </is>
      </c>
      <c r="J1340" s="24" t="inlineStr">
        <is>
          <t>E1-Portsmou-Burnley</t>
        </is>
      </c>
      <c r="K1340" s="24" t="n">
        <v>4</v>
      </c>
      <c r="L1340" s="11">
        <f>IF(INDEX(Matches!$X:$X,AA1340)=0,"",IF(I1340="H",INDEX(Matches!$H:$H,AA1340),INDEX(Matches!$I:$I,AA1340)))</f>
        <v/>
      </c>
      <c r="M1340" s="11">
        <f>IF(INDEX(Matches!$X:$X,AA1340)=0,"",IF(I1340="H",INDEX(Matches!$I:$I,AA1340),INDEX(Matches!$H:$H,AA1340)))</f>
        <v/>
      </c>
      <c r="N1340" s="11">
        <f>IF(L1340="","",IF(L1340&gt;M1340,"W",IF(L1340=M1340,"D","L")))</f>
        <v/>
      </c>
      <c r="O1340" s="11">
        <f>IF(L1340="","",IF(L1340&gt;M1340,3,IF(L1340=M1340,1,0)))</f>
        <v/>
      </c>
      <c r="P1340" s="31">
        <f>IF(I1340="H",INDEX(Matches!$L:$L,AA1340),INDEX(Matches!$N:$N,AA1340))</f>
        <v/>
      </c>
      <c r="Q1340" s="31">
        <f>INDEX(Matches!$M:$M,AA1340)</f>
        <v/>
      </c>
      <c r="R1340" s="31">
        <f>IF(I1340="H",INDEX(Matches!$N:$N,AA1340),INDEX(Matches!$L:$L,AA1340))</f>
        <v/>
      </c>
      <c r="S1340" s="33">
        <f>IF(I1340="H",INDEX(Matches!$O:$O,AA1340),INDEX(Matches!$P:$P,AA1340))</f>
        <v/>
      </c>
      <c r="T1340" s="33">
        <f>IF(INDEX(Matches!$J:$J,AA1340)="","",IF(I1340="H",INDEX(Matches!$J:$J,AA1340),INDEX(Matches!$K:$K,AA1340)))</f>
        <v/>
      </c>
      <c r="U1340" s="33">
        <f>IF(INDEX(Matches!$K:$K,AA1340)="","",IF(I1340="H",INDEX(Matches!$K:$K,AA1340),INDEX(Matches!$J:$J,AA1340)))</f>
        <v/>
      </c>
      <c r="V1340" s="30">
        <f>IF(T1340="","",T1340-U1340)</f>
        <v/>
      </c>
      <c r="W1340" s="33">
        <f>IF(I1340="H",INDEX(Matches!$T:$T,AA1340),INDEX(Matches!$U:$U,AA1340))</f>
        <v/>
      </c>
      <c r="X1340" s="11">
        <f>INDEX(Matches!$X:$X,AA1340)</f>
        <v/>
      </c>
      <c r="Y1340" s="30">
        <f>IF(O1340="","",O1340-S1340)</f>
        <v/>
      </c>
      <c r="Z1340" s="30">
        <f>IF(W1340="","",W1340-S1340)</f>
        <v/>
      </c>
      <c r="AA1340" s="24">
        <f>MATCH(J1340,Matches!$A:$A,0)</f>
        <v/>
      </c>
      <c r="AB1340" s="33" t="n"/>
      <c r="AC1340" s="33" t="n">
        <v>1.326156409320452</v>
      </c>
      <c r="AD1340" s="24" t="n"/>
      <c r="AE1340" s="24" t="n">
        <v>7</v>
      </c>
      <c r="AF1340" s="33" t="n"/>
      <c r="AG1340" s="33" t="n"/>
    </row>
    <row r="1341">
      <c r="A1341" s="24" t="inlineStr">
        <is>
          <t>Portsmouth|28</t>
        </is>
      </c>
      <c r="B1341" s="24" t="inlineStr">
        <is>
          <t>E1</t>
        </is>
      </c>
      <c r="C1341" s="24" t="inlineStr">
        <is>
          <t>Championship</t>
        </is>
      </c>
      <c r="D1341" s="24" t="inlineStr">
        <is>
          <t>Portsmouth</t>
        </is>
      </c>
      <c r="E1341" s="24" t="n">
        <v>28</v>
      </c>
      <c r="F1341" s="24" t="n">
        <v>7</v>
      </c>
      <c r="G1341" s="29" t="n">
        <v>46414.82291666666</v>
      </c>
      <c r="H1341" s="24" t="inlineStr">
        <is>
          <t>Swansea</t>
        </is>
      </c>
      <c r="I1341" s="24" t="inlineStr">
        <is>
          <t>A</t>
        </is>
      </c>
      <c r="J1341" s="24" t="inlineStr">
        <is>
          <t>E1-Swansea-Portsmou</t>
        </is>
      </c>
      <c r="K1341" s="24" t="n">
        <v>15</v>
      </c>
      <c r="L1341" s="11">
        <f>IF(INDEX(Matches!$X:$X,AA1341)=0,"",IF(I1341="H",INDEX(Matches!$H:$H,AA1341),INDEX(Matches!$I:$I,AA1341)))</f>
        <v/>
      </c>
      <c r="M1341" s="11">
        <f>IF(INDEX(Matches!$X:$X,AA1341)=0,"",IF(I1341="H",INDEX(Matches!$I:$I,AA1341),INDEX(Matches!$H:$H,AA1341)))</f>
        <v/>
      </c>
      <c r="N1341" s="11">
        <f>IF(L1341="","",IF(L1341&gt;M1341,"W",IF(L1341=M1341,"D","L")))</f>
        <v/>
      </c>
      <c r="O1341" s="11">
        <f>IF(L1341="","",IF(L1341&gt;M1341,3,IF(L1341=M1341,1,0)))</f>
        <v/>
      </c>
      <c r="P1341" s="31">
        <f>IF(I1341="H",INDEX(Matches!$L:$L,AA1341),INDEX(Matches!$N:$N,AA1341))</f>
        <v/>
      </c>
      <c r="Q1341" s="31">
        <f>INDEX(Matches!$M:$M,AA1341)</f>
        <v/>
      </c>
      <c r="R1341" s="31">
        <f>IF(I1341="H",INDEX(Matches!$N:$N,AA1341),INDEX(Matches!$L:$L,AA1341))</f>
        <v/>
      </c>
      <c r="S1341" s="33">
        <f>IF(I1341="H",INDEX(Matches!$O:$O,AA1341),INDEX(Matches!$P:$P,AA1341))</f>
        <v/>
      </c>
      <c r="T1341" s="33">
        <f>IF(INDEX(Matches!$J:$J,AA1341)="","",IF(I1341="H",INDEX(Matches!$J:$J,AA1341),INDEX(Matches!$K:$K,AA1341)))</f>
        <v/>
      </c>
      <c r="U1341" s="33">
        <f>IF(INDEX(Matches!$K:$K,AA1341)="","",IF(I1341="H",INDEX(Matches!$K:$K,AA1341),INDEX(Matches!$J:$J,AA1341)))</f>
        <v/>
      </c>
      <c r="V1341" s="30">
        <f>IF(T1341="","",T1341-U1341)</f>
        <v/>
      </c>
      <c r="W1341" s="33">
        <f>IF(I1341="H",INDEX(Matches!$T:$T,AA1341),INDEX(Matches!$U:$U,AA1341))</f>
        <v/>
      </c>
      <c r="X1341" s="11">
        <f>INDEX(Matches!$X:$X,AA1341)</f>
        <v/>
      </c>
      <c r="Y1341" s="30">
        <f>IF(O1341="","",O1341-S1341)</f>
        <v/>
      </c>
      <c r="Z1341" s="30">
        <f>IF(W1341="","",W1341-S1341)</f>
        <v/>
      </c>
      <c r="AA1341" s="24">
        <f>MATCH(J1341,Matches!$A:$A,0)</f>
        <v/>
      </c>
      <c r="AB1341" s="33" t="n"/>
      <c r="AC1341" s="33" t="n">
        <v>1.127988262003284</v>
      </c>
      <c r="AD1341" s="24" t="n"/>
      <c r="AE1341" s="24" t="n">
        <v>7</v>
      </c>
      <c r="AF1341" s="33" t="n"/>
      <c r="AG1341" s="33" t="n"/>
    </row>
    <row r="1342">
      <c r="A1342" s="24" t="inlineStr">
        <is>
          <t>Portsmouth|29</t>
        </is>
      </c>
      <c r="B1342" s="24" t="inlineStr">
        <is>
          <t>E1</t>
        </is>
      </c>
      <c r="C1342" s="24" t="inlineStr">
        <is>
          <t>Championship</t>
        </is>
      </c>
      <c r="D1342" s="24" t="inlineStr">
        <is>
          <t>Portsmouth</t>
        </is>
      </c>
      <c r="E1342" s="24" t="n">
        <v>29</v>
      </c>
      <c r="F1342" s="24" t="n">
        <v>8</v>
      </c>
      <c r="G1342" s="29" t="n">
        <v>46417.625</v>
      </c>
      <c r="H1342" s="24" t="inlineStr">
        <is>
          <t>Stoke</t>
        </is>
      </c>
      <c r="I1342" s="24" t="inlineStr">
        <is>
          <t>A</t>
        </is>
      </c>
      <c r="J1342" s="24" t="inlineStr">
        <is>
          <t>E1-Stoke-Portsmou</t>
        </is>
      </c>
      <c r="K1342" s="24" t="n">
        <v>11</v>
      </c>
      <c r="L1342" s="11">
        <f>IF(INDEX(Matches!$X:$X,AA1342)=0,"",IF(I1342="H",INDEX(Matches!$H:$H,AA1342),INDEX(Matches!$I:$I,AA1342)))</f>
        <v/>
      </c>
      <c r="M1342" s="11">
        <f>IF(INDEX(Matches!$X:$X,AA1342)=0,"",IF(I1342="H",INDEX(Matches!$I:$I,AA1342),INDEX(Matches!$H:$H,AA1342)))</f>
        <v/>
      </c>
      <c r="N1342" s="11">
        <f>IF(L1342="","",IF(L1342&gt;M1342,"W",IF(L1342=M1342,"D","L")))</f>
        <v/>
      </c>
      <c r="O1342" s="11">
        <f>IF(L1342="","",IF(L1342&gt;M1342,3,IF(L1342=M1342,1,0)))</f>
        <v/>
      </c>
      <c r="P1342" s="31">
        <f>IF(I1342="H",INDEX(Matches!$L:$L,AA1342),INDEX(Matches!$N:$N,AA1342))</f>
        <v/>
      </c>
      <c r="Q1342" s="31">
        <f>INDEX(Matches!$M:$M,AA1342)</f>
        <v/>
      </c>
      <c r="R1342" s="31">
        <f>IF(I1342="H",INDEX(Matches!$N:$N,AA1342),INDEX(Matches!$L:$L,AA1342))</f>
        <v/>
      </c>
      <c r="S1342" s="33">
        <f>IF(I1342="H",INDEX(Matches!$O:$O,AA1342),INDEX(Matches!$P:$P,AA1342))</f>
        <v/>
      </c>
      <c r="T1342" s="33">
        <f>IF(INDEX(Matches!$J:$J,AA1342)="","",IF(I1342="H",INDEX(Matches!$J:$J,AA1342),INDEX(Matches!$K:$K,AA1342)))</f>
        <v/>
      </c>
      <c r="U1342" s="33">
        <f>IF(INDEX(Matches!$K:$K,AA1342)="","",IF(I1342="H",INDEX(Matches!$K:$K,AA1342),INDEX(Matches!$J:$J,AA1342)))</f>
        <v/>
      </c>
      <c r="V1342" s="30">
        <f>IF(T1342="","",T1342-U1342)</f>
        <v/>
      </c>
      <c r="W1342" s="33">
        <f>IF(I1342="H",INDEX(Matches!$T:$T,AA1342),INDEX(Matches!$U:$U,AA1342))</f>
        <v/>
      </c>
      <c r="X1342" s="11">
        <f>INDEX(Matches!$X:$X,AA1342)</f>
        <v/>
      </c>
      <c r="Y1342" s="30">
        <f>IF(O1342="","",O1342-S1342)</f>
        <v/>
      </c>
      <c r="Z1342" s="30">
        <f>IF(W1342="","",W1342-S1342)</f>
        <v/>
      </c>
      <c r="AA1342" s="24">
        <f>MATCH(J1342,Matches!$A:$A,0)</f>
        <v/>
      </c>
      <c r="AB1342" s="33" t="n"/>
      <c r="AC1342" s="33" t="n">
        <v>1.13318323301186</v>
      </c>
      <c r="AD1342" s="24" t="n"/>
      <c r="AE1342" s="24" t="n">
        <v>8</v>
      </c>
      <c r="AF1342" s="33" t="n"/>
      <c r="AG1342" s="33" t="n"/>
    </row>
    <row r="1343">
      <c r="A1343" s="24" t="inlineStr">
        <is>
          <t>Portsmouth|30</t>
        </is>
      </c>
      <c r="B1343" s="24" t="inlineStr">
        <is>
          <t>E1</t>
        </is>
      </c>
      <c r="C1343" s="24" t="inlineStr">
        <is>
          <t>Championship</t>
        </is>
      </c>
      <c r="D1343" s="24" t="inlineStr">
        <is>
          <t>Portsmouth</t>
        </is>
      </c>
      <c r="E1343" s="24" t="n">
        <v>30</v>
      </c>
      <c r="F1343" s="24" t="n">
        <v>8</v>
      </c>
      <c r="G1343" s="29" t="n">
        <v>46424.625</v>
      </c>
      <c r="H1343" s="24" t="inlineStr">
        <is>
          <t>Bolton</t>
        </is>
      </c>
      <c r="I1343" s="24" t="inlineStr">
        <is>
          <t>H</t>
        </is>
      </c>
      <c r="J1343" s="24" t="inlineStr">
        <is>
          <t>E1-Portsmou-Bolton</t>
        </is>
      </c>
      <c r="K1343" s="24" t="n">
        <v>22</v>
      </c>
      <c r="L1343" s="11">
        <f>IF(INDEX(Matches!$X:$X,AA1343)=0,"",IF(I1343="H",INDEX(Matches!$H:$H,AA1343),INDEX(Matches!$I:$I,AA1343)))</f>
        <v/>
      </c>
      <c r="M1343" s="11">
        <f>IF(INDEX(Matches!$X:$X,AA1343)=0,"",IF(I1343="H",INDEX(Matches!$I:$I,AA1343),INDEX(Matches!$H:$H,AA1343)))</f>
        <v/>
      </c>
      <c r="N1343" s="11">
        <f>IF(L1343="","",IF(L1343&gt;M1343,"W",IF(L1343=M1343,"D","L")))</f>
        <v/>
      </c>
      <c r="O1343" s="11">
        <f>IF(L1343="","",IF(L1343&gt;M1343,3,IF(L1343=M1343,1,0)))</f>
        <v/>
      </c>
      <c r="P1343" s="31">
        <f>IF(I1343="H",INDEX(Matches!$L:$L,AA1343),INDEX(Matches!$N:$N,AA1343))</f>
        <v/>
      </c>
      <c r="Q1343" s="31">
        <f>INDEX(Matches!$M:$M,AA1343)</f>
        <v/>
      </c>
      <c r="R1343" s="31">
        <f>IF(I1343="H",INDEX(Matches!$N:$N,AA1343),INDEX(Matches!$L:$L,AA1343))</f>
        <v/>
      </c>
      <c r="S1343" s="33">
        <f>IF(I1343="H",INDEX(Matches!$O:$O,AA1343),INDEX(Matches!$P:$P,AA1343))</f>
        <v/>
      </c>
      <c r="T1343" s="33">
        <f>IF(INDEX(Matches!$J:$J,AA1343)="","",IF(I1343="H",INDEX(Matches!$J:$J,AA1343),INDEX(Matches!$K:$K,AA1343)))</f>
        <v/>
      </c>
      <c r="U1343" s="33">
        <f>IF(INDEX(Matches!$K:$K,AA1343)="","",IF(I1343="H",INDEX(Matches!$K:$K,AA1343),INDEX(Matches!$J:$J,AA1343)))</f>
        <v/>
      </c>
      <c r="V1343" s="30">
        <f>IF(T1343="","",T1343-U1343)</f>
        <v/>
      </c>
      <c r="W1343" s="33">
        <f>IF(I1343="H",INDEX(Matches!$T:$T,AA1343),INDEX(Matches!$U:$U,AA1343))</f>
        <v/>
      </c>
      <c r="X1343" s="11">
        <f>INDEX(Matches!$X:$X,AA1343)</f>
        <v/>
      </c>
      <c r="Y1343" s="30">
        <f>IF(O1343="","",O1343-S1343)</f>
        <v/>
      </c>
      <c r="Z1343" s="30">
        <f>IF(W1343="","",W1343-S1343)</f>
        <v/>
      </c>
      <c r="AA1343" s="24">
        <f>MATCH(J1343,Matches!$A:$A,0)</f>
        <v/>
      </c>
      <c r="AB1343" s="33" t="n"/>
      <c r="AC1343" s="33" t="n">
        <v>1.685507945616262</v>
      </c>
      <c r="AD1343" s="24" t="n"/>
      <c r="AE1343" s="24" t="n">
        <v>8</v>
      </c>
      <c r="AF1343" s="33" t="n"/>
      <c r="AG1343" s="33" t="n"/>
    </row>
    <row r="1344">
      <c r="A1344" s="24" t="inlineStr">
        <is>
          <t>Portsmouth|31</t>
        </is>
      </c>
      <c r="B1344" s="24" t="inlineStr">
        <is>
          <t>E1</t>
        </is>
      </c>
      <c r="C1344" s="24" t="inlineStr">
        <is>
          <t>Championship</t>
        </is>
      </c>
      <c r="D1344" s="24" t="inlineStr">
        <is>
          <t>Portsmouth</t>
        </is>
      </c>
      <c r="E1344" s="24" t="n">
        <v>31</v>
      </c>
      <c r="F1344" s="24" t="n">
        <v>8</v>
      </c>
      <c r="G1344" s="29" t="n">
        <v>46431.625</v>
      </c>
      <c r="H1344" s="24" t="inlineStr">
        <is>
          <t>Charlton</t>
        </is>
      </c>
      <c r="I1344" s="24" t="inlineStr">
        <is>
          <t>H</t>
        </is>
      </c>
      <c r="J1344" s="24" t="inlineStr">
        <is>
          <t>E1-Portsmou-Charlton</t>
        </is>
      </c>
      <c r="K1344" s="24" t="n">
        <v>23</v>
      </c>
      <c r="L1344" s="11">
        <f>IF(INDEX(Matches!$X:$X,AA1344)=0,"",IF(I1344="H",INDEX(Matches!$H:$H,AA1344),INDEX(Matches!$I:$I,AA1344)))</f>
        <v/>
      </c>
      <c r="M1344" s="11">
        <f>IF(INDEX(Matches!$X:$X,AA1344)=0,"",IF(I1344="H",INDEX(Matches!$I:$I,AA1344),INDEX(Matches!$H:$H,AA1344)))</f>
        <v/>
      </c>
      <c r="N1344" s="11">
        <f>IF(L1344="","",IF(L1344&gt;M1344,"W",IF(L1344=M1344,"D","L")))</f>
        <v/>
      </c>
      <c r="O1344" s="11">
        <f>IF(L1344="","",IF(L1344&gt;M1344,3,IF(L1344=M1344,1,0)))</f>
        <v/>
      </c>
      <c r="P1344" s="31">
        <f>IF(I1344="H",INDEX(Matches!$L:$L,AA1344),INDEX(Matches!$N:$N,AA1344))</f>
        <v/>
      </c>
      <c r="Q1344" s="31">
        <f>INDEX(Matches!$M:$M,AA1344)</f>
        <v/>
      </c>
      <c r="R1344" s="31">
        <f>IF(I1344="H",INDEX(Matches!$N:$N,AA1344),INDEX(Matches!$L:$L,AA1344))</f>
        <v/>
      </c>
      <c r="S1344" s="33">
        <f>IF(I1344="H",INDEX(Matches!$O:$O,AA1344),INDEX(Matches!$P:$P,AA1344))</f>
        <v/>
      </c>
      <c r="T1344" s="33">
        <f>IF(INDEX(Matches!$J:$J,AA1344)="","",IF(I1344="H",INDEX(Matches!$J:$J,AA1344),INDEX(Matches!$K:$K,AA1344)))</f>
        <v/>
      </c>
      <c r="U1344" s="33">
        <f>IF(INDEX(Matches!$K:$K,AA1344)="","",IF(I1344="H",INDEX(Matches!$K:$K,AA1344),INDEX(Matches!$J:$J,AA1344)))</f>
        <v/>
      </c>
      <c r="V1344" s="30">
        <f>IF(T1344="","",T1344-U1344)</f>
        <v/>
      </c>
      <c r="W1344" s="33">
        <f>IF(I1344="H",INDEX(Matches!$T:$T,AA1344),INDEX(Matches!$U:$U,AA1344))</f>
        <v/>
      </c>
      <c r="X1344" s="11">
        <f>INDEX(Matches!$X:$X,AA1344)</f>
        <v/>
      </c>
      <c r="Y1344" s="30">
        <f>IF(O1344="","",O1344-S1344)</f>
        <v/>
      </c>
      <c r="Z1344" s="30">
        <f>IF(W1344="","",W1344-S1344)</f>
        <v/>
      </c>
      <c r="AA1344" s="24">
        <f>MATCH(J1344,Matches!$A:$A,0)</f>
        <v/>
      </c>
      <c r="AB1344" s="33" t="n"/>
      <c r="AC1344" s="33" t="n">
        <v>1.719167738576371</v>
      </c>
      <c r="AD1344" s="24" t="n"/>
      <c r="AE1344" s="24" t="n">
        <v>8</v>
      </c>
      <c r="AF1344" s="33" t="n"/>
      <c r="AG1344" s="33" t="n"/>
    </row>
    <row r="1345">
      <c r="A1345" s="24" t="inlineStr">
        <is>
          <t>Portsmouth|32</t>
        </is>
      </c>
      <c r="B1345" s="24" t="inlineStr">
        <is>
          <t>E1</t>
        </is>
      </c>
      <c r="C1345" s="24" t="inlineStr">
        <is>
          <t>Championship</t>
        </is>
      </c>
      <c r="D1345" s="24" t="inlineStr">
        <is>
          <t>Portsmouth</t>
        </is>
      </c>
      <c r="E1345" s="24" t="n">
        <v>32</v>
      </c>
      <c r="F1345" s="24" t="n">
        <v>8</v>
      </c>
      <c r="G1345" s="29" t="n">
        <v>46434.82291666666</v>
      </c>
      <c r="H1345" s="24" t="inlineStr">
        <is>
          <t>Sheffield United</t>
        </is>
      </c>
      <c r="I1345" s="24" t="inlineStr">
        <is>
          <t>A</t>
        </is>
      </c>
      <c r="J1345" s="24" t="inlineStr">
        <is>
          <t>E1-Sheffiel-Portsmou</t>
        </is>
      </c>
      <c r="K1345" s="24" t="n">
        <v>8</v>
      </c>
      <c r="L1345" s="11">
        <f>IF(INDEX(Matches!$X:$X,AA1345)=0,"",IF(I1345="H",INDEX(Matches!$H:$H,AA1345),INDEX(Matches!$I:$I,AA1345)))</f>
        <v/>
      </c>
      <c r="M1345" s="11">
        <f>IF(INDEX(Matches!$X:$X,AA1345)=0,"",IF(I1345="H",INDEX(Matches!$I:$I,AA1345),INDEX(Matches!$H:$H,AA1345)))</f>
        <v/>
      </c>
      <c r="N1345" s="11">
        <f>IF(L1345="","",IF(L1345&gt;M1345,"W",IF(L1345=M1345,"D","L")))</f>
        <v/>
      </c>
      <c r="O1345" s="11">
        <f>IF(L1345="","",IF(L1345&gt;M1345,3,IF(L1345=M1345,1,0)))</f>
        <v/>
      </c>
      <c r="P1345" s="31">
        <f>IF(I1345="H",INDEX(Matches!$L:$L,AA1345),INDEX(Matches!$N:$N,AA1345))</f>
        <v/>
      </c>
      <c r="Q1345" s="31">
        <f>INDEX(Matches!$M:$M,AA1345)</f>
        <v/>
      </c>
      <c r="R1345" s="31">
        <f>IF(I1345="H",INDEX(Matches!$N:$N,AA1345),INDEX(Matches!$L:$L,AA1345))</f>
        <v/>
      </c>
      <c r="S1345" s="33">
        <f>IF(I1345="H",INDEX(Matches!$O:$O,AA1345),INDEX(Matches!$P:$P,AA1345))</f>
        <v/>
      </c>
      <c r="T1345" s="33">
        <f>IF(INDEX(Matches!$J:$J,AA1345)="","",IF(I1345="H",INDEX(Matches!$J:$J,AA1345),INDEX(Matches!$K:$K,AA1345)))</f>
        <v/>
      </c>
      <c r="U1345" s="33">
        <f>IF(INDEX(Matches!$K:$K,AA1345)="","",IF(I1345="H",INDEX(Matches!$K:$K,AA1345),INDEX(Matches!$J:$J,AA1345)))</f>
        <v/>
      </c>
      <c r="V1345" s="30">
        <f>IF(T1345="","",T1345-U1345)</f>
        <v/>
      </c>
      <c r="W1345" s="33">
        <f>IF(I1345="H",INDEX(Matches!$T:$T,AA1345),INDEX(Matches!$U:$U,AA1345))</f>
        <v/>
      </c>
      <c r="X1345" s="11">
        <f>INDEX(Matches!$X:$X,AA1345)</f>
        <v/>
      </c>
      <c r="Y1345" s="30">
        <f>IF(O1345="","",O1345-S1345)</f>
        <v/>
      </c>
      <c r="Z1345" s="30">
        <f>IF(W1345="","",W1345-S1345)</f>
        <v/>
      </c>
      <c r="AA1345" s="24">
        <f>MATCH(J1345,Matches!$A:$A,0)</f>
        <v/>
      </c>
      <c r="AB1345" s="33" t="n"/>
      <c r="AC1345" s="33" t="n">
        <v>1.078913049461395</v>
      </c>
      <c r="AD1345" s="24" t="n"/>
      <c r="AE1345" s="24" t="n">
        <v>8</v>
      </c>
      <c r="AF1345" s="33" t="n"/>
      <c r="AG1345" s="33" t="n"/>
    </row>
    <row r="1346">
      <c r="A1346" s="24" t="inlineStr">
        <is>
          <t>Portsmouth|33</t>
        </is>
      </c>
      <c r="B1346" s="24" t="inlineStr">
        <is>
          <t>E1</t>
        </is>
      </c>
      <c r="C1346" s="24" t="inlineStr">
        <is>
          <t>Championship</t>
        </is>
      </c>
      <c r="D1346" s="24" t="inlineStr">
        <is>
          <t>Portsmouth</t>
        </is>
      </c>
      <c r="E1346" s="24" t="n">
        <v>33</v>
      </c>
      <c r="F1346" s="24" t="n">
        <v>9</v>
      </c>
      <c r="G1346" s="29" t="n">
        <v>46438.625</v>
      </c>
      <c r="H1346" s="24" t="inlineStr">
        <is>
          <t>Blackburn</t>
        </is>
      </c>
      <c r="I1346" s="24" t="inlineStr">
        <is>
          <t>A</t>
        </is>
      </c>
      <c r="J1346" s="24" t="inlineStr">
        <is>
          <t>E1-Blackbur-Portsmou</t>
        </is>
      </c>
      <c r="K1346" s="24" t="n">
        <v>19</v>
      </c>
      <c r="L1346" s="11">
        <f>IF(INDEX(Matches!$X:$X,AA1346)=0,"",IF(I1346="H",INDEX(Matches!$H:$H,AA1346),INDEX(Matches!$I:$I,AA1346)))</f>
        <v/>
      </c>
      <c r="M1346" s="11">
        <f>IF(INDEX(Matches!$X:$X,AA1346)=0,"",IF(I1346="H",INDEX(Matches!$I:$I,AA1346),INDEX(Matches!$H:$H,AA1346)))</f>
        <v/>
      </c>
      <c r="N1346" s="11">
        <f>IF(L1346="","",IF(L1346&gt;M1346,"W",IF(L1346=M1346,"D","L")))</f>
        <v/>
      </c>
      <c r="O1346" s="11">
        <f>IF(L1346="","",IF(L1346&gt;M1346,3,IF(L1346=M1346,1,0)))</f>
        <v/>
      </c>
      <c r="P1346" s="31">
        <f>IF(I1346="H",INDEX(Matches!$L:$L,AA1346),INDEX(Matches!$N:$N,AA1346))</f>
        <v/>
      </c>
      <c r="Q1346" s="31">
        <f>INDEX(Matches!$M:$M,AA1346)</f>
        <v/>
      </c>
      <c r="R1346" s="31">
        <f>IF(I1346="H",INDEX(Matches!$N:$N,AA1346),INDEX(Matches!$L:$L,AA1346))</f>
        <v/>
      </c>
      <c r="S1346" s="33">
        <f>IF(I1346="H",INDEX(Matches!$O:$O,AA1346),INDEX(Matches!$P:$P,AA1346))</f>
        <v/>
      </c>
      <c r="T1346" s="33">
        <f>IF(INDEX(Matches!$J:$J,AA1346)="","",IF(I1346="H",INDEX(Matches!$J:$J,AA1346),INDEX(Matches!$K:$K,AA1346)))</f>
        <v/>
      </c>
      <c r="U1346" s="33">
        <f>IF(INDEX(Matches!$K:$K,AA1346)="","",IF(I1346="H",INDEX(Matches!$K:$K,AA1346),INDEX(Matches!$J:$J,AA1346)))</f>
        <v/>
      </c>
      <c r="V1346" s="30">
        <f>IF(T1346="","",T1346-U1346)</f>
        <v/>
      </c>
      <c r="W1346" s="33">
        <f>IF(I1346="H",INDEX(Matches!$T:$T,AA1346),INDEX(Matches!$U:$U,AA1346))</f>
        <v/>
      </c>
      <c r="X1346" s="11">
        <f>INDEX(Matches!$X:$X,AA1346)</f>
        <v/>
      </c>
      <c r="Y1346" s="30">
        <f>IF(O1346="","",O1346-S1346)</f>
        <v/>
      </c>
      <c r="Z1346" s="30">
        <f>IF(W1346="","",W1346-S1346)</f>
        <v/>
      </c>
      <c r="AA1346" s="24">
        <f>MATCH(J1346,Matches!$A:$A,0)</f>
        <v/>
      </c>
      <c r="AB1346" s="33" t="n"/>
      <c r="AC1346" s="33" t="n">
        <v>1.272554504195339</v>
      </c>
      <c r="AD1346" s="24" t="n"/>
      <c r="AE1346" s="24" t="n">
        <v>9</v>
      </c>
      <c r="AF1346" s="33" t="n"/>
      <c r="AG1346" s="33" t="n"/>
    </row>
    <row r="1347">
      <c r="A1347" s="24" t="inlineStr">
        <is>
          <t>Portsmouth|34</t>
        </is>
      </c>
      <c r="B1347" s="24" t="inlineStr">
        <is>
          <t>E1</t>
        </is>
      </c>
      <c r="C1347" s="24" t="inlineStr">
        <is>
          <t>Championship</t>
        </is>
      </c>
      <c r="D1347" s="24" t="inlineStr">
        <is>
          <t>Portsmouth</t>
        </is>
      </c>
      <c r="E1347" s="24" t="n">
        <v>34</v>
      </c>
      <c r="F1347" s="24" t="n">
        <v>9</v>
      </c>
      <c r="G1347" s="29" t="n">
        <v>46446.5</v>
      </c>
      <c r="H1347" s="24" t="inlineStr">
        <is>
          <t>Southampton</t>
        </is>
      </c>
      <c r="I1347" s="24" t="inlineStr">
        <is>
          <t>H</t>
        </is>
      </c>
      <c r="J1347" s="24" t="inlineStr">
        <is>
          <t>E1-Portsmou-Southamp</t>
        </is>
      </c>
      <c r="K1347" s="24" t="n">
        <v>5</v>
      </c>
      <c r="L1347" s="11">
        <f>IF(INDEX(Matches!$X:$X,AA1347)=0,"",IF(I1347="H",INDEX(Matches!$H:$H,AA1347),INDEX(Matches!$I:$I,AA1347)))</f>
        <v/>
      </c>
      <c r="M1347" s="11">
        <f>IF(INDEX(Matches!$X:$X,AA1347)=0,"",IF(I1347="H",INDEX(Matches!$I:$I,AA1347),INDEX(Matches!$H:$H,AA1347)))</f>
        <v/>
      </c>
      <c r="N1347" s="11">
        <f>IF(L1347="","",IF(L1347&gt;M1347,"W",IF(L1347=M1347,"D","L")))</f>
        <v/>
      </c>
      <c r="O1347" s="11">
        <f>IF(L1347="","",IF(L1347&gt;M1347,3,IF(L1347=M1347,1,0)))</f>
        <v/>
      </c>
      <c r="P1347" s="31">
        <f>IF(I1347="H",INDEX(Matches!$L:$L,AA1347),INDEX(Matches!$N:$N,AA1347))</f>
        <v/>
      </c>
      <c r="Q1347" s="31">
        <f>INDEX(Matches!$M:$M,AA1347)</f>
        <v/>
      </c>
      <c r="R1347" s="31">
        <f>IF(I1347="H",INDEX(Matches!$N:$N,AA1347),INDEX(Matches!$L:$L,AA1347))</f>
        <v/>
      </c>
      <c r="S1347" s="33">
        <f>IF(I1347="H",INDEX(Matches!$O:$O,AA1347),INDEX(Matches!$P:$P,AA1347))</f>
        <v/>
      </c>
      <c r="T1347" s="33">
        <f>IF(INDEX(Matches!$J:$J,AA1347)="","",IF(I1347="H",INDEX(Matches!$J:$J,AA1347),INDEX(Matches!$K:$K,AA1347)))</f>
        <v/>
      </c>
      <c r="U1347" s="33">
        <f>IF(INDEX(Matches!$K:$K,AA1347)="","",IF(I1347="H",INDEX(Matches!$K:$K,AA1347),INDEX(Matches!$J:$J,AA1347)))</f>
        <v/>
      </c>
      <c r="V1347" s="30">
        <f>IF(T1347="","",T1347-U1347)</f>
        <v/>
      </c>
      <c r="W1347" s="33">
        <f>IF(I1347="H",INDEX(Matches!$T:$T,AA1347),INDEX(Matches!$U:$U,AA1347))</f>
        <v/>
      </c>
      <c r="X1347" s="11">
        <f>INDEX(Matches!$X:$X,AA1347)</f>
        <v/>
      </c>
      <c r="Y1347" s="30">
        <f>IF(O1347="","",O1347-S1347)</f>
        <v/>
      </c>
      <c r="Z1347" s="30">
        <f>IF(W1347="","",W1347-S1347)</f>
        <v/>
      </c>
      <c r="AA1347" s="24">
        <f>MATCH(J1347,Matches!$A:$A,0)</f>
        <v/>
      </c>
      <c r="AB1347" s="33" t="n"/>
      <c r="AC1347" s="33" t="n">
        <v>1.318439726128767</v>
      </c>
      <c r="AD1347" s="24" t="n"/>
      <c r="AE1347" s="24" t="n">
        <v>9</v>
      </c>
      <c r="AF1347" s="33" t="n"/>
      <c r="AG1347" s="33" t="n"/>
    </row>
    <row r="1348">
      <c r="A1348" s="24" t="inlineStr">
        <is>
          <t>Portsmouth|35</t>
        </is>
      </c>
      <c r="B1348" s="24" t="inlineStr">
        <is>
          <t>E1</t>
        </is>
      </c>
      <c r="C1348" s="24" t="inlineStr">
        <is>
          <t>Championship</t>
        </is>
      </c>
      <c r="D1348" s="24" t="inlineStr">
        <is>
          <t>Portsmouth</t>
        </is>
      </c>
      <c r="E1348" s="24" t="n">
        <v>35</v>
      </c>
      <c r="F1348" s="24" t="n">
        <v>9</v>
      </c>
      <c r="G1348" s="29" t="n">
        <v>46449.82291666666</v>
      </c>
      <c r="H1348" s="24" t="inlineStr">
        <is>
          <t>Lincoln</t>
        </is>
      </c>
      <c r="I1348" s="24" t="inlineStr">
        <is>
          <t>H</t>
        </is>
      </c>
      <c r="J1348" s="24" t="inlineStr">
        <is>
          <t>E1-Portsmou-Lincoln</t>
        </is>
      </c>
      <c r="K1348" s="24" t="n">
        <v>24</v>
      </c>
      <c r="L1348" s="11">
        <f>IF(INDEX(Matches!$X:$X,AA1348)=0,"",IF(I1348="H",INDEX(Matches!$H:$H,AA1348),INDEX(Matches!$I:$I,AA1348)))</f>
        <v/>
      </c>
      <c r="M1348" s="11">
        <f>IF(INDEX(Matches!$X:$X,AA1348)=0,"",IF(I1348="H",INDEX(Matches!$I:$I,AA1348),INDEX(Matches!$H:$H,AA1348)))</f>
        <v/>
      </c>
      <c r="N1348" s="11">
        <f>IF(L1348="","",IF(L1348&gt;M1348,"W",IF(L1348=M1348,"D","L")))</f>
        <v/>
      </c>
      <c r="O1348" s="11">
        <f>IF(L1348="","",IF(L1348&gt;M1348,3,IF(L1348=M1348,1,0)))</f>
        <v/>
      </c>
      <c r="P1348" s="31">
        <f>IF(I1348="H",INDEX(Matches!$L:$L,AA1348),INDEX(Matches!$N:$N,AA1348))</f>
        <v/>
      </c>
      <c r="Q1348" s="31">
        <f>INDEX(Matches!$M:$M,AA1348)</f>
        <v/>
      </c>
      <c r="R1348" s="31">
        <f>IF(I1348="H",INDEX(Matches!$N:$N,AA1348),INDEX(Matches!$L:$L,AA1348))</f>
        <v/>
      </c>
      <c r="S1348" s="33">
        <f>IF(I1348="H",INDEX(Matches!$O:$O,AA1348),INDEX(Matches!$P:$P,AA1348))</f>
        <v/>
      </c>
      <c r="T1348" s="33">
        <f>IF(INDEX(Matches!$J:$J,AA1348)="","",IF(I1348="H",INDEX(Matches!$J:$J,AA1348),INDEX(Matches!$K:$K,AA1348)))</f>
        <v/>
      </c>
      <c r="U1348" s="33">
        <f>IF(INDEX(Matches!$K:$K,AA1348)="","",IF(I1348="H",INDEX(Matches!$K:$K,AA1348),INDEX(Matches!$J:$J,AA1348)))</f>
        <v/>
      </c>
      <c r="V1348" s="30">
        <f>IF(T1348="","",T1348-U1348)</f>
        <v/>
      </c>
      <c r="W1348" s="33">
        <f>IF(I1348="H",INDEX(Matches!$T:$T,AA1348),INDEX(Matches!$U:$U,AA1348))</f>
        <v/>
      </c>
      <c r="X1348" s="11">
        <f>INDEX(Matches!$X:$X,AA1348)</f>
        <v/>
      </c>
      <c r="Y1348" s="30">
        <f>IF(O1348="","",O1348-S1348)</f>
        <v/>
      </c>
      <c r="Z1348" s="30">
        <f>IF(W1348="","",W1348-S1348)</f>
        <v/>
      </c>
      <c r="AA1348" s="24">
        <f>MATCH(J1348,Matches!$A:$A,0)</f>
        <v/>
      </c>
      <c r="AB1348" s="33" t="n"/>
      <c r="AC1348" s="33" t="n">
        <v>1.751600186705573</v>
      </c>
      <c r="AD1348" s="24" t="n"/>
      <c r="AE1348" s="24" t="n">
        <v>9</v>
      </c>
      <c r="AF1348" s="33" t="n"/>
      <c r="AG1348" s="33" t="n"/>
    </row>
    <row r="1349">
      <c r="A1349" s="24" t="inlineStr">
        <is>
          <t>Portsmouth|36</t>
        </is>
      </c>
      <c r="B1349" s="24" t="inlineStr">
        <is>
          <t>E1</t>
        </is>
      </c>
      <c r="C1349" s="24" t="inlineStr">
        <is>
          <t>Championship</t>
        </is>
      </c>
      <c r="D1349" s="24" t="inlineStr">
        <is>
          <t>Portsmouth</t>
        </is>
      </c>
      <c r="E1349" s="24" t="n">
        <v>36</v>
      </c>
      <c r="F1349" s="24" t="n">
        <v>9</v>
      </c>
      <c r="G1349" s="29" t="n">
        <v>46452.625</v>
      </c>
      <c r="H1349" s="24" t="inlineStr">
        <is>
          <t>QPR</t>
        </is>
      </c>
      <c r="I1349" s="24" t="inlineStr">
        <is>
          <t>A</t>
        </is>
      </c>
      <c r="J1349" s="24" t="inlineStr">
        <is>
          <t>E1-QPR-Portsmou</t>
        </is>
      </c>
      <c r="K1349" s="24" t="n">
        <v>17</v>
      </c>
      <c r="L1349" s="11">
        <f>IF(INDEX(Matches!$X:$X,AA1349)=0,"",IF(I1349="H",INDEX(Matches!$H:$H,AA1349),INDEX(Matches!$I:$I,AA1349)))</f>
        <v/>
      </c>
      <c r="M1349" s="11">
        <f>IF(INDEX(Matches!$X:$X,AA1349)=0,"",IF(I1349="H",INDEX(Matches!$I:$I,AA1349),INDEX(Matches!$H:$H,AA1349)))</f>
        <v/>
      </c>
      <c r="N1349" s="11">
        <f>IF(L1349="","",IF(L1349&gt;M1349,"W",IF(L1349=M1349,"D","L")))</f>
        <v/>
      </c>
      <c r="O1349" s="11">
        <f>IF(L1349="","",IF(L1349&gt;M1349,3,IF(L1349=M1349,1,0)))</f>
        <v/>
      </c>
      <c r="P1349" s="31">
        <f>IF(I1349="H",INDEX(Matches!$L:$L,AA1349),INDEX(Matches!$N:$N,AA1349))</f>
        <v/>
      </c>
      <c r="Q1349" s="31">
        <f>INDEX(Matches!$M:$M,AA1349)</f>
        <v/>
      </c>
      <c r="R1349" s="31">
        <f>IF(I1349="H",INDEX(Matches!$N:$N,AA1349),INDEX(Matches!$L:$L,AA1349))</f>
        <v/>
      </c>
      <c r="S1349" s="33">
        <f>IF(I1349="H",INDEX(Matches!$O:$O,AA1349),INDEX(Matches!$P:$P,AA1349))</f>
        <v/>
      </c>
      <c r="T1349" s="33">
        <f>IF(INDEX(Matches!$J:$J,AA1349)="","",IF(I1349="H",INDEX(Matches!$J:$J,AA1349),INDEX(Matches!$K:$K,AA1349)))</f>
        <v/>
      </c>
      <c r="U1349" s="33">
        <f>IF(INDEX(Matches!$K:$K,AA1349)="","",IF(I1349="H",INDEX(Matches!$K:$K,AA1349),INDEX(Matches!$J:$J,AA1349)))</f>
        <v/>
      </c>
      <c r="V1349" s="30">
        <f>IF(T1349="","",T1349-U1349)</f>
        <v/>
      </c>
      <c r="W1349" s="33">
        <f>IF(I1349="H",INDEX(Matches!$T:$T,AA1349),INDEX(Matches!$U:$U,AA1349))</f>
        <v/>
      </c>
      <c r="X1349" s="11">
        <f>INDEX(Matches!$X:$X,AA1349)</f>
        <v/>
      </c>
      <c r="Y1349" s="30">
        <f>IF(O1349="","",O1349-S1349)</f>
        <v/>
      </c>
      <c r="Z1349" s="30">
        <f>IF(W1349="","",W1349-S1349)</f>
        <v/>
      </c>
      <c r="AA1349" s="24">
        <f>MATCH(J1349,Matches!$A:$A,0)</f>
        <v/>
      </c>
      <c r="AB1349" s="33" t="n"/>
      <c r="AC1349" s="33" t="n">
        <v>1.1584591940716</v>
      </c>
      <c r="AD1349" s="24" t="n"/>
      <c r="AE1349" s="24" t="n">
        <v>9</v>
      </c>
      <c r="AF1349" s="33" t="n"/>
      <c r="AG1349" s="33" t="n"/>
    </row>
    <row r="1350">
      <c r="A1350" s="24" t="inlineStr">
        <is>
          <t>Portsmouth|37</t>
        </is>
      </c>
      <c r="B1350" s="24" t="inlineStr">
        <is>
          <t>E1</t>
        </is>
      </c>
      <c r="C1350" s="24" t="inlineStr">
        <is>
          <t>Championship</t>
        </is>
      </c>
      <c r="D1350" s="24" t="inlineStr">
        <is>
          <t>Portsmouth</t>
        </is>
      </c>
      <c r="E1350" s="24" t="n">
        <v>37</v>
      </c>
      <c r="F1350" s="24" t="n">
        <v>10</v>
      </c>
      <c r="G1350" s="29" t="n">
        <v>46459.625</v>
      </c>
      <c r="H1350" s="24" t="inlineStr">
        <is>
          <t>Wrexham</t>
        </is>
      </c>
      <c r="I1350" s="24" t="inlineStr">
        <is>
          <t>H</t>
        </is>
      </c>
      <c r="J1350" s="24" t="inlineStr">
        <is>
          <t>E1-Portsmou-Wrexham</t>
        </is>
      </c>
      <c r="K1350" s="24" t="n">
        <v>9</v>
      </c>
      <c r="L1350" s="11">
        <f>IF(INDEX(Matches!$X:$X,AA1350)=0,"",IF(I1350="H",INDEX(Matches!$H:$H,AA1350),INDEX(Matches!$I:$I,AA1350)))</f>
        <v/>
      </c>
      <c r="M1350" s="11">
        <f>IF(INDEX(Matches!$X:$X,AA1350)=0,"",IF(I1350="H",INDEX(Matches!$I:$I,AA1350),INDEX(Matches!$H:$H,AA1350)))</f>
        <v/>
      </c>
      <c r="N1350" s="11">
        <f>IF(L1350="","",IF(L1350&gt;M1350,"W",IF(L1350=M1350,"D","L")))</f>
        <v/>
      </c>
      <c r="O1350" s="11">
        <f>IF(L1350="","",IF(L1350&gt;M1350,3,IF(L1350=M1350,1,0)))</f>
        <v/>
      </c>
      <c r="P1350" s="31">
        <f>IF(I1350="H",INDEX(Matches!$L:$L,AA1350),INDEX(Matches!$N:$N,AA1350))</f>
        <v/>
      </c>
      <c r="Q1350" s="31">
        <f>INDEX(Matches!$M:$M,AA1350)</f>
        <v/>
      </c>
      <c r="R1350" s="31">
        <f>IF(I1350="H",INDEX(Matches!$N:$N,AA1350),INDEX(Matches!$L:$L,AA1350))</f>
        <v/>
      </c>
      <c r="S1350" s="33">
        <f>IF(I1350="H",INDEX(Matches!$O:$O,AA1350),INDEX(Matches!$P:$P,AA1350))</f>
        <v/>
      </c>
      <c r="T1350" s="33">
        <f>IF(INDEX(Matches!$J:$J,AA1350)="","",IF(I1350="H",INDEX(Matches!$J:$J,AA1350),INDEX(Matches!$K:$K,AA1350)))</f>
        <v/>
      </c>
      <c r="U1350" s="33">
        <f>IF(INDEX(Matches!$K:$K,AA1350)="","",IF(I1350="H",INDEX(Matches!$K:$K,AA1350),INDEX(Matches!$J:$J,AA1350)))</f>
        <v/>
      </c>
      <c r="V1350" s="30">
        <f>IF(T1350="","",T1350-U1350)</f>
        <v/>
      </c>
      <c r="W1350" s="33">
        <f>IF(I1350="H",INDEX(Matches!$T:$T,AA1350),INDEX(Matches!$U:$U,AA1350))</f>
        <v/>
      </c>
      <c r="X1350" s="11">
        <f>INDEX(Matches!$X:$X,AA1350)</f>
        <v/>
      </c>
      <c r="Y1350" s="30">
        <f>IF(O1350="","",O1350-S1350)</f>
        <v/>
      </c>
      <c r="Z1350" s="30">
        <f>IF(W1350="","",W1350-S1350)</f>
        <v/>
      </c>
      <c r="AA1350" s="24">
        <f>MATCH(J1350,Matches!$A:$A,0)</f>
        <v/>
      </c>
      <c r="AB1350" s="33" t="n"/>
      <c r="AC1350" s="33" t="n">
        <v>1.370575109758144</v>
      </c>
      <c r="AD1350" s="24" t="n"/>
      <c r="AE1350" s="24" t="n">
        <v>10</v>
      </c>
      <c r="AF1350" s="33" t="n"/>
      <c r="AG1350" s="33" t="n"/>
    </row>
    <row r="1351">
      <c r="A1351" s="24" t="inlineStr">
        <is>
          <t>Portsmouth|38</t>
        </is>
      </c>
      <c r="B1351" s="24" t="inlineStr">
        <is>
          <t>E1</t>
        </is>
      </c>
      <c r="C1351" s="24" t="inlineStr">
        <is>
          <t>Championship</t>
        </is>
      </c>
      <c r="D1351" s="24" t="inlineStr">
        <is>
          <t>Portsmouth</t>
        </is>
      </c>
      <c r="E1351" s="24" t="n">
        <v>38</v>
      </c>
      <c r="F1351" s="24" t="n">
        <v>10</v>
      </c>
      <c r="G1351" s="29" t="n">
        <v>46462.82291666666</v>
      </c>
      <c r="H1351" s="24" t="inlineStr">
        <is>
          <t>West Brom</t>
        </is>
      </c>
      <c r="I1351" s="24" t="inlineStr">
        <is>
          <t>A</t>
        </is>
      </c>
      <c r="J1351" s="24" t="inlineStr">
        <is>
          <t>E1-WestBrom-Portsmou</t>
        </is>
      </c>
      <c r="K1351" s="24" t="n">
        <v>13</v>
      </c>
      <c r="L1351" s="11">
        <f>IF(INDEX(Matches!$X:$X,AA1351)=0,"",IF(I1351="H",INDEX(Matches!$H:$H,AA1351),INDEX(Matches!$I:$I,AA1351)))</f>
        <v/>
      </c>
      <c r="M1351" s="11">
        <f>IF(INDEX(Matches!$X:$X,AA1351)=0,"",IF(I1351="H",INDEX(Matches!$I:$I,AA1351),INDEX(Matches!$H:$H,AA1351)))</f>
        <v/>
      </c>
      <c r="N1351" s="11">
        <f>IF(L1351="","",IF(L1351&gt;M1351,"W",IF(L1351=M1351,"D","L")))</f>
        <v/>
      </c>
      <c r="O1351" s="11">
        <f>IF(L1351="","",IF(L1351&gt;M1351,3,IF(L1351=M1351,1,0)))</f>
        <v/>
      </c>
      <c r="P1351" s="31">
        <f>IF(I1351="H",INDEX(Matches!$L:$L,AA1351),INDEX(Matches!$N:$N,AA1351))</f>
        <v/>
      </c>
      <c r="Q1351" s="31">
        <f>INDEX(Matches!$M:$M,AA1351)</f>
        <v/>
      </c>
      <c r="R1351" s="31">
        <f>IF(I1351="H",INDEX(Matches!$N:$N,AA1351),INDEX(Matches!$L:$L,AA1351))</f>
        <v/>
      </c>
      <c r="S1351" s="33">
        <f>IF(I1351="H",INDEX(Matches!$O:$O,AA1351),INDEX(Matches!$P:$P,AA1351))</f>
        <v/>
      </c>
      <c r="T1351" s="33">
        <f>IF(INDEX(Matches!$J:$J,AA1351)="","",IF(I1351="H",INDEX(Matches!$J:$J,AA1351),INDEX(Matches!$K:$K,AA1351)))</f>
        <v/>
      </c>
      <c r="U1351" s="33">
        <f>IF(INDEX(Matches!$K:$K,AA1351)="","",IF(I1351="H",INDEX(Matches!$K:$K,AA1351),INDEX(Matches!$J:$J,AA1351)))</f>
        <v/>
      </c>
      <c r="V1351" s="30">
        <f>IF(T1351="","",T1351-U1351)</f>
        <v/>
      </c>
      <c r="W1351" s="33">
        <f>IF(I1351="H",INDEX(Matches!$T:$T,AA1351),INDEX(Matches!$U:$U,AA1351))</f>
        <v/>
      </c>
      <c r="X1351" s="11">
        <f>INDEX(Matches!$X:$X,AA1351)</f>
        <v/>
      </c>
      <c r="Y1351" s="30">
        <f>IF(O1351="","",O1351-S1351)</f>
        <v/>
      </c>
      <c r="Z1351" s="30">
        <f>IF(W1351="","",W1351-S1351)</f>
        <v/>
      </c>
      <c r="AA1351" s="24">
        <f>MATCH(J1351,Matches!$A:$A,0)</f>
        <v/>
      </c>
      <c r="AB1351" s="33" t="n"/>
      <c r="AC1351" s="33" t="n">
        <v>1.101352883296763</v>
      </c>
      <c r="AD1351" s="24" t="n"/>
      <c r="AE1351" s="24" t="n">
        <v>10</v>
      </c>
      <c r="AF1351" s="33" t="n"/>
      <c r="AG1351" s="33" t="n"/>
    </row>
    <row r="1352">
      <c r="A1352" s="24" t="inlineStr">
        <is>
          <t>Portsmouth|39</t>
        </is>
      </c>
      <c r="B1352" s="24" t="inlineStr">
        <is>
          <t>E1</t>
        </is>
      </c>
      <c r="C1352" s="24" t="inlineStr">
        <is>
          <t>Championship</t>
        </is>
      </c>
      <c r="D1352" s="24" t="inlineStr">
        <is>
          <t>Portsmouth</t>
        </is>
      </c>
      <c r="E1352" s="24" t="n">
        <v>39</v>
      </c>
      <c r="F1352" s="24" t="n">
        <v>10</v>
      </c>
      <c r="G1352" s="29" t="n">
        <v>46466.625</v>
      </c>
      <c r="H1352" s="24" t="inlineStr">
        <is>
          <t>Watford</t>
        </is>
      </c>
      <c r="I1352" s="24" t="inlineStr">
        <is>
          <t>A</t>
        </is>
      </c>
      <c r="J1352" s="24" t="inlineStr">
        <is>
          <t>E1-Watford-Portsmou</t>
        </is>
      </c>
      <c r="K1352" s="24" t="n">
        <v>16</v>
      </c>
      <c r="L1352" s="11">
        <f>IF(INDEX(Matches!$X:$X,AA1352)=0,"",IF(I1352="H",INDEX(Matches!$H:$H,AA1352),INDEX(Matches!$I:$I,AA1352)))</f>
        <v/>
      </c>
      <c r="M1352" s="11">
        <f>IF(INDEX(Matches!$X:$X,AA1352)=0,"",IF(I1352="H",INDEX(Matches!$I:$I,AA1352),INDEX(Matches!$H:$H,AA1352)))</f>
        <v/>
      </c>
      <c r="N1352" s="11">
        <f>IF(L1352="","",IF(L1352&gt;M1352,"W",IF(L1352=M1352,"D","L")))</f>
        <v/>
      </c>
      <c r="O1352" s="11">
        <f>IF(L1352="","",IF(L1352&gt;M1352,3,IF(L1352=M1352,1,0)))</f>
        <v/>
      </c>
      <c r="P1352" s="31">
        <f>IF(I1352="H",INDEX(Matches!$L:$L,AA1352),INDEX(Matches!$N:$N,AA1352))</f>
        <v/>
      </c>
      <c r="Q1352" s="31">
        <f>INDEX(Matches!$M:$M,AA1352)</f>
        <v/>
      </c>
      <c r="R1352" s="31">
        <f>IF(I1352="H",INDEX(Matches!$N:$N,AA1352),INDEX(Matches!$L:$L,AA1352))</f>
        <v/>
      </c>
      <c r="S1352" s="33">
        <f>IF(I1352="H",INDEX(Matches!$O:$O,AA1352),INDEX(Matches!$P:$P,AA1352))</f>
        <v/>
      </c>
      <c r="T1352" s="33">
        <f>IF(INDEX(Matches!$J:$J,AA1352)="","",IF(I1352="H",INDEX(Matches!$J:$J,AA1352),INDEX(Matches!$K:$K,AA1352)))</f>
        <v/>
      </c>
      <c r="U1352" s="33">
        <f>IF(INDEX(Matches!$K:$K,AA1352)="","",IF(I1352="H",INDEX(Matches!$K:$K,AA1352),INDEX(Matches!$J:$J,AA1352)))</f>
        <v/>
      </c>
      <c r="V1352" s="30">
        <f>IF(T1352="","",T1352-U1352)</f>
        <v/>
      </c>
      <c r="W1352" s="33">
        <f>IF(I1352="H",INDEX(Matches!$T:$T,AA1352),INDEX(Matches!$U:$U,AA1352))</f>
        <v/>
      </c>
      <c r="X1352" s="11">
        <f>INDEX(Matches!$X:$X,AA1352)</f>
        <v/>
      </c>
      <c r="Y1352" s="30">
        <f>IF(O1352="","",O1352-S1352)</f>
        <v/>
      </c>
      <c r="Z1352" s="30">
        <f>IF(W1352="","",W1352-S1352)</f>
        <v/>
      </c>
      <c r="AA1352" s="24">
        <f>MATCH(J1352,Matches!$A:$A,0)</f>
        <v/>
      </c>
      <c r="AB1352" s="33" t="n"/>
      <c r="AC1352" s="33" t="n">
        <v>1.24259553602822</v>
      </c>
      <c r="AD1352" s="24" t="n"/>
      <c r="AE1352" s="24" t="n">
        <v>10</v>
      </c>
      <c r="AF1352" s="33" t="n"/>
      <c r="AG1352" s="33" t="n"/>
    </row>
    <row r="1353">
      <c r="A1353" s="24" t="inlineStr">
        <is>
          <t>Portsmouth|40</t>
        </is>
      </c>
      <c r="B1353" s="24" t="inlineStr">
        <is>
          <t>E1</t>
        </is>
      </c>
      <c r="C1353" s="24" t="inlineStr">
        <is>
          <t>Championship</t>
        </is>
      </c>
      <c r="D1353" s="24" t="inlineStr">
        <is>
          <t>Portsmouth</t>
        </is>
      </c>
      <c r="E1353" s="24" t="n">
        <v>40</v>
      </c>
      <c r="F1353" s="24" t="n">
        <v>10</v>
      </c>
      <c r="G1353" s="29" t="n">
        <v>46480.625</v>
      </c>
      <c r="H1353" s="24" t="inlineStr">
        <is>
          <t>Middlesbrough</t>
        </is>
      </c>
      <c r="I1353" s="24" t="inlineStr">
        <is>
          <t>H</t>
        </is>
      </c>
      <c r="J1353" s="24" t="inlineStr">
        <is>
          <t>E1-Portsmou-Middlesb</t>
        </is>
      </c>
      <c r="K1353" s="24" t="n">
        <v>3</v>
      </c>
      <c r="L1353" s="11">
        <f>IF(INDEX(Matches!$X:$X,AA1353)=0,"",IF(I1353="H",INDEX(Matches!$H:$H,AA1353),INDEX(Matches!$I:$I,AA1353)))</f>
        <v/>
      </c>
      <c r="M1353" s="11">
        <f>IF(INDEX(Matches!$X:$X,AA1353)=0,"",IF(I1353="H",INDEX(Matches!$I:$I,AA1353),INDEX(Matches!$H:$H,AA1353)))</f>
        <v/>
      </c>
      <c r="N1353" s="11">
        <f>IF(L1353="","",IF(L1353&gt;M1353,"W",IF(L1353=M1353,"D","L")))</f>
        <v/>
      </c>
      <c r="O1353" s="11">
        <f>IF(L1353="","",IF(L1353&gt;M1353,3,IF(L1353=M1353,1,0)))</f>
        <v/>
      </c>
      <c r="P1353" s="31">
        <f>IF(I1353="H",INDEX(Matches!$L:$L,AA1353),INDEX(Matches!$N:$N,AA1353))</f>
        <v/>
      </c>
      <c r="Q1353" s="31">
        <f>INDEX(Matches!$M:$M,AA1353)</f>
        <v/>
      </c>
      <c r="R1353" s="31">
        <f>IF(I1353="H",INDEX(Matches!$N:$N,AA1353),INDEX(Matches!$L:$L,AA1353))</f>
        <v/>
      </c>
      <c r="S1353" s="33">
        <f>IF(I1353="H",INDEX(Matches!$O:$O,AA1353),INDEX(Matches!$P:$P,AA1353))</f>
        <v/>
      </c>
      <c r="T1353" s="33">
        <f>IF(INDEX(Matches!$J:$J,AA1353)="","",IF(I1353="H",INDEX(Matches!$J:$J,AA1353),INDEX(Matches!$K:$K,AA1353)))</f>
        <v/>
      </c>
      <c r="U1353" s="33">
        <f>IF(INDEX(Matches!$K:$K,AA1353)="","",IF(I1353="H",INDEX(Matches!$K:$K,AA1353),INDEX(Matches!$J:$J,AA1353)))</f>
        <v/>
      </c>
      <c r="V1353" s="30">
        <f>IF(T1353="","",T1353-U1353)</f>
        <v/>
      </c>
      <c r="W1353" s="33">
        <f>IF(I1353="H",INDEX(Matches!$T:$T,AA1353),INDEX(Matches!$U:$U,AA1353))</f>
        <v/>
      </c>
      <c r="X1353" s="11">
        <f>INDEX(Matches!$X:$X,AA1353)</f>
        <v/>
      </c>
      <c r="Y1353" s="30">
        <f>IF(O1353="","",O1353-S1353)</f>
        <v/>
      </c>
      <c r="Z1353" s="30">
        <f>IF(W1353="","",W1353-S1353)</f>
        <v/>
      </c>
      <c r="AA1353" s="24">
        <f>MATCH(J1353,Matches!$A:$A,0)</f>
        <v/>
      </c>
      <c r="AB1353" s="33" t="n"/>
      <c r="AC1353" s="33" t="n">
        <v>1.224426221363687</v>
      </c>
      <c r="AD1353" s="24" t="n"/>
      <c r="AE1353" s="24" t="n">
        <v>10</v>
      </c>
      <c r="AF1353" s="33" t="n"/>
      <c r="AG1353" s="33" t="n"/>
    </row>
    <row r="1354">
      <c r="A1354" s="24" t="inlineStr">
        <is>
          <t>Portsmouth|41</t>
        </is>
      </c>
      <c r="B1354" s="24" t="inlineStr">
        <is>
          <t>E1</t>
        </is>
      </c>
      <c r="C1354" s="24" t="inlineStr">
        <is>
          <t>Championship</t>
        </is>
      </c>
      <c r="D1354" s="24" t="inlineStr">
        <is>
          <t>Portsmouth</t>
        </is>
      </c>
      <c r="E1354" s="24" t="n">
        <v>41</v>
      </c>
      <c r="F1354" s="24" t="n">
        <v>11</v>
      </c>
      <c r="G1354" s="29" t="n">
        <v>46483.82291666666</v>
      </c>
      <c r="H1354" s="24" t="inlineStr">
        <is>
          <t>Wolves</t>
        </is>
      </c>
      <c r="I1354" s="24" t="inlineStr">
        <is>
          <t>H</t>
        </is>
      </c>
      <c r="J1354" s="24" t="inlineStr">
        <is>
          <t>E1-Portsmou-Wolves</t>
        </is>
      </c>
      <c r="K1354" s="24" t="n">
        <v>2</v>
      </c>
      <c r="L1354" s="11">
        <f>IF(INDEX(Matches!$X:$X,AA1354)=0,"",IF(I1354="H",INDEX(Matches!$H:$H,AA1354),INDEX(Matches!$I:$I,AA1354)))</f>
        <v/>
      </c>
      <c r="M1354" s="11">
        <f>IF(INDEX(Matches!$X:$X,AA1354)=0,"",IF(I1354="H",INDEX(Matches!$I:$I,AA1354),INDEX(Matches!$H:$H,AA1354)))</f>
        <v/>
      </c>
      <c r="N1354" s="11">
        <f>IF(L1354="","",IF(L1354&gt;M1354,"W",IF(L1354=M1354,"D","L")))</f>
        <v/>
      </c>
      <c r="O1354" s="11">
        <f>IF(L1354="","",IF(L1354&gt;M1354,3,IF(L1354=M1354,1,0)))</f>
        <v/>
      </c>
      <c r="P1354" s="31">
        <f>IF(I1354="H",INDEX(Matches!$L:$L,AA1354),INDEX(Matches!$N:$N,AA1354))</f>
        <v/>
      </c>
      <c r="Q1354" s="31">
        <f>INDEX(Matches!$M:$M,AA1354)</f>
        <v/>
      </c>
      <c r="R1354" s="31">
        <f>IF(I1354="H",INDEX(Matches!$N:$N,AA1354),INDEX(Matches!$L:$L,AA1354))</f>
        <v/>
      </c>
      <c r="S1354" s="33">
        <f>IF(I1354="H",INDEX(Matches!$O:$O,AA1354),INDEX(Matches!$P:$P,AA1354))</f>
        <v/>
      </c>
      <c r="T1354" s="33">
        <f>IF(INDEX(Matches!$J:$J,AA1354)="","",IF(I1354="H",INDEX(Matches!$J:$J,AA1354),INDEX(Matches!$K:$K,AA1354)))</f>
        <v/>
      </c>
      <c r="U1354" s="33">
        <f>IF(INDEX(Matches!$K:$K,AA1354)="","",IF(I1354="H",INDEX(Matches!$K:$K,AA1354),INDEX(Matches!$J:$J,AA1354)))</f>
        <v/>
      </c>
      <c r="V1354" s="30">
        <f>IF(T1354="","",T1354-U1354)</f>
        <v/>
      </c>
      <c r="W1354" s="33">
        <f>IF(I1354="H",INDEX(Matches!$T:$T,AA1354),INDEX(Matches!$U:$U,AA1354))</f>
        <v/>
      </c>
      <c r="X1354" s="11">
        <f>INDEX(Matches!$X:$X,AA1354)</f>
        <v/>
      </c>
      <c r="Y1354" s="30">
        <f>IF(O1354="","",O1354-S1354)</f>
        <v/>
      </c>
      <c r="Z1354" s="30">
        <f>IF(W1354="","",W1354-S1354)</f>
        <v/>
      </c>
      <c r="AA1354" s="24">
        <f>MATCH(J1354,Matches!$A:$A,0)</f>
        <v/>
      </c>
      <c r="AB1354" s="33" t="n"/>
      <c r="AC1354" s="33" t="n">
        <v>1.140593227619107</v>
      </c>
      <c r="AD1354" s="24" t="n"/>
      <c r="AE1354" s="24" t="n">
        <v>11</v>
      </c>
      <c r="AF1354" s="33" t="n"/>
      <c r="AG1354" s="33" t="n"/>
    </row>
    <row r="1355">
      <c r="A1355" s="24" t="inlineStr">
        <is>
          <t>Portsmouth|42</t>
        </is>
      </c>
      <c r="B1355" s="24" t="inlineStr">
        <is>
          <t>E1</t>
        </is>
      </c>
      <c r="C1355" s="24" t="inlineStr">
        <is>
          <t>Championship</t>
        </is>
      </c>
      <c r="D1355" s="24" t="inlineStr">
        <is>
          <t>Portsmouth</t>
        </is>
      </c>
      <c r="E1355" s="24" t="n">
        <v>42</v>
      </c>
      <c r="F1355" s="24" t="n">
        <v>11</v>
      </c>
      <c r="G1355" s="29" t="n">
        <v>46487.625</v>
      </c>
      <c r="H1355" s="24" t="inlineStr">
        <is>
          <t>Cardiff</t>
        </is>
      </c>
      <c r="I1355" s="24" t="inlineStr">
        <is>
          <t>A</t>
        </is>
      </c>
      <c r="J1355" s="24" t="inlineStr">
        <is>
          <t>E1-Cardiff-Portsmou</t>
        </is>
      </c>
      <c r="K1355" s="24" t="n">
        <v>21</v>
      </c>
      <c r="L1355" s="11">
        <f>IF(INDEX(Matches!$X:$X,AA1355)=0,"",IF(I1355="H",INDEX(Matches!$H:$H,AA1355),INDEX(Matches!$I:$I,AA1355)))</f>
        <v/>
      </c>
      <c r="M1355" s="11">
        <f>IF(INDEX(Matches!$X:$X,AA1355)=0,"",IF(I1355="H",INDEX(Matches!$I:$I,AA1355),INDEX(Matches!$H:$H,AA1355)))</f>
        <v/>
      </c>
      <c r="N1355" s="11">
        <f>IF(L1355="","",IF(L1355&gt;M1355,"W",IF(L1355=M1355,"D","L")))</f>
        <v/>
      </c>
      <c r="O1355" s="11">
        <f>IF(L1355="","",IF(L1355&gt;M1355,3,IF(L1355=M1355,1,0)))</f>
        <v/>
      </c>
      <c r="P1355" s="31">
        <f>IF(I1355="H",INDEX(Matches!$L:$L,AA1355),INDEX(Matches!$N:$N,AA1355))</f>
        <v/>
      </c>
      <c r="Q1355" s="31">
        <f>INDEX(Matches!$M:$M,AA1355)</f>
        <v/>
      </c>
      <c r="R1355" s="31">
        <f>IF(I1355="H",INDEX(Matches!$N:$N,AA1355),INDEX(Matches!$L:$L,AA1355))</f>
        <v/>
      </c>
      <c r="S1355" s="33">
        <f>IF(I1355="H",INDEX(Matches!$O:$O,AA1355),INDEX(Matches!$P:$P,AA1355))</f>
        <v/>
      </c>
      <c r="T1355" s="33">
        <f>IF(INDEX(Matches!$J:$J,AA1355)="","",IF(I1355="H",INDEX(Matches!$J:$J,AA1355),INDEX(Matches!$K:$K,AA1355)))</f>
        <v/>
      </c>
      <c r="U1355" s="33">
        <f>IF(INDEX(Matches!$K:$K,AA1355)="","",IF(I1355="H",INDEX(Matches!$K:$K,AA1355),INDEX(Matches!$J:$J,AA1355)))</f>
        <v/>
      </c>
      <c r="V1355" s="30">
        <f>IF(T1355="","",T1355-U1355)</f>
        <v/>
      </c>
      <c r="W1355" s="33">
        <f>IF(I1355="H",INDEX(Matches!$T:$T,AA1355),INDEX(Matches!$U:$U,AA1355))</f>
        <v/>
      </c>
      <c r="X1355" s="11">
        <f>INDEX(Matches!$X:$X,AA1355)</f>
        <v/>
      </c>
      <c r="Y1355" s="30">
        <f>IF(O1355="","",O1355-S1355)</f>
        <v/>
      </c>
      <c r="Z1355" s="30">
        <f>IF(W1355="","",W1355-S1355)</f>
        <v/>
      </c>
      <c r="AA1355" s="24">
        <f>MATCH(J1355,Matches!$A:$A,0)</f>
        <v/>
      </c>
      <c r="AB1355" s="33" t="n"/>
      <c r="AC1355" s="33" t="n">
        <v>1.260761786122652</v>
      </c>
      <c r="AD1355" s="24" t="n"/>
      <c r="AE1355" s="24" t="n">
        <v>11</v>
      </c>
      <c r="AF1355" s="33" t="n"/>
      <c r="AG1355" s="33" t="n"/>
    </row>
    <row r="1356">
      <c r="A1356" s="24" t="inlineStr">
        <is>
          <t>Portsmouth|43</t>
        </is>
      </c>
      <c r="B1356" s="24" t="inlineStr">
        <is>
          <t>E1</t>
        </is>
      </c>
      <c r="C1356" s="24" t="inlineStr">
        <is>
          <t>Championship</t>
        </is>
      </c>
      <c r="D1356" s="24" t="inlineStr">
        <is>
          <t>Portsmouth</t>
        </is>
      </c>
      <c r="E1356" s="24" t="n">
        <v>43</v>
      </c>
      <c r="F1356" s="24" t="n">
        <v>11</v>
      </c>
      <c r="G1356" s="29" t="n">
        <v>46494.625</v>
      </c>
      <c r="H1356" s="24" t="inlineStr">
        <is>
          <t>Bristol City</t>
        </is>
      </c>
      <c r="I1356" s="24" t="inlineStr">
        <is>
          <t>H</t>
        </is>
      </c>
      <c r="J1356" s="24" t="inlineStr">
        <is>
          <t>E1-Portsmou-BristolC</t>
        </is>
      </c>
      <c r="K1356" s="24" t="n">
        <v>14</v>
      </c>
      <c r="L1356" s="11">
        <f>IF(INDEX(Matches!$X:$X,AA1356)=0,"",IF(I1356="H",INDEX(Matches!$H:$H,AA1356),INDEX(Matches!$I:$I,AA1356)))</f>
        <v/>
      </c>
      <c r="M1356" s="11">
        <f>IF(INDEX(Matches!$X:$X,AA1356)=0,"",IF(I1356="H",INDEX(Matches!$I:$I,AA1356),INDEX(Matches!$H:$H,AA1356)))</f>
        <v/>
      </c>
      <c r="N1356" s="11">
        <f>IF(L1356="","",IF(L1356&gt;M1356,"W",IF(L1356=M1356,"D","L")))</f>
        <v/>
      </c>
      <c r="O1356" s="11">
        <f>IF(L1356="","",IF(L1356&gt;M1356,3,IF(L1356=M1356,1,0)))</f>
        <v/>
      </c>
      <c r="P1356" s="31">
        <f>IF(I1356="H",INDEX(Matches!$L:$L,AA1356),INDEX(Matches!$N:$N,AA1356))</f>
        <v/>
      </c>
      <c r="Q1356" s="31">
        <f>INDEX(Matches!$M:$M,AA1356)</f>
        <v/>
      </c>
      <c r="R1356" s="31">
        <f>IF(I1356="H",INDEX(Matches!$N:$N,AA1356),INDEX(Matches!$L:$L,AA1356))</f>
        <v/>
      </c>
      <c r="S1356" s="33">
        <f>IF(I1356="H",INDEX(Matches!$O:$O,AA1356),INDEX(Matches!$P:$P,AA1356))</f>
        <v/>
      </c>
      <c r="T1356" s="33">
        <f>IF(INDEX(Matches!$J:$J,AA1356)="","",IF(I1356="H",INDEX(Matches!$J:$J,AA1356),INDEX(Matches!$K:$K,AA1356)))</f>
        <v/>
      </c>
      <c r="U1356" s="33">
        <f>IF(INDEX(Matches!$K:$K,AA1356)="","",IF(I1356="H",INDEX(Matches!$K:$K,AA1356),INDEX(Matches!$J:$J,AA1356)))</f>
        <v/>
      </c>
      <c r="V1356" s="30">
        <f>IF(T1356="","",T1356-U1356)</f>
        <v/>
      </c>
      <c r="W1356" s="33">
        <f>IF(I1356="H",INDEX(Matches!$T:$T,AA1356),INDEX(Matches!$U:$U,AA1356))</f>
        <v/>
      </c>
      <c r="X1356" s="11">
        <f>INDEX(Matches!$X:$X,AA1356)</f>
        <v/>
      </c>
      <c r="Y1356" s="30">
        <f>IF(O1356="","",O1356-S1356)</f>
        <v/>
      </c>
      <c r="Z1356" s="30">
        <f>IF(W1356="","",W1356-S1356)</f>
        <v/>
      </c>
      <c r="AA1356" s="24">
        <f>MATCH(J1356,Matches!$A:$A,0)</f>
        <v/>
      </c>
      <c r="AB1356" s="33" t="n"/>
      <c r="AC1356" s="33" t="n">
        <v>1.478085539545606</v>
      </c>
      <c r="AD1356" s="24" t="n"/>
      <c r="AE1356" s="24" t="n">
        <v>11</v>
      </c>
      <c r="AF1356" s="33" t="n"/>
      <c r="AG1356" s="33" t="n"/>
    </row>
    <row r="1357">
      <c r="A1357" s="24" t="inlineStr">
        <is>
          <t>Portsmouth|44</t>
        </is>
      </c>
      <c r="B1357" s="24" t="inlineStr">
        <is>
          <t>E1</t>
        </is>
      </c>
      <c r="C1357" s="24" t="inlineStr">
        <is>
          <t>Championship</t>
        </is>
      </c>
      <c r="D1357" s="24" t="inlineStr">
        <is>
          <t>Portsmouth</t>
        </is>
      </c>
      <c r="E1357" s="24" t="n">
        <v>44</v>
      </c>
      <c r="F1357" s="24" t="n">
        <v>11</v>
      </c>
      <c r="G1357" s="29" t="n">
        <v>46497.82291666666</v>
      </c>
      <c r="H1357" s="24" t="inlineStr">
        <is>
          <t>Derby</t>
        </is>
      </c>
      <c r="I1357" s="24" t="inlineStr">
        <is>
          <t>A</t>
        </is>
      </c>
      <c r="J1357" s="24" t="inlineStr">
        <is>
          <t>E1-Derby-Portsmou</t>
        </is>
      </c>
      <c r="K1357" s="24" t="n">
        <v>12</v>
      </c>
      <c r="L1357" s="11">
        <f>IF(INDEX(Matches!$X:$X,AA1357)=0,"",IF(I1357="H",INDEX(Matches!$H:$H,AA1357),INDEX(Matches!$I:$I,AA1357)))</f>
        <v/>
      </c>
      <c r="M1357" s="11">
        <f>IF(INDEX(Matches!$X:$X,AA1357)=0,"",IF(I1357="H",INDEX(Matches!$I:$I,AA1357),INDEX(Matches!$H:$H,AA1357)))</f>
        <v/>
      </c>
      <c r="N1357" s="11">
        <f>IF(L1357="","",IF(L1357&gt;M1357,"W",IF(L1357=M1357,"D","L")))</f>
        <v/>
      </c>
      <c r="O1357" s="11">
        <f>IF(L1357="","",IF(L1357&gt;M1357,3,IF(L1357=M1357,1,0)))</f>
        <v/>
      </c>
      <c r="P1357" s="31">
        <f>IF(I1357="H",INDEX(Matches!$L:$L,AA1357),INDEX(Matches!$N:$N,AA1357))</f>
        <v/>
      </c>
      <c r="Q1357" s="31">
        <f>INDEX(Matches!$M:$M,AA1357)</f>
        <v/>
      </c>
      <c r="R1357" s="31">
        <f>IF(I1357="H",INDEX(Matches!$N:$N,AA1357),INDEX(Matches!$L:$L,AA1357))</f>
        <v/>
      </c>
      <c r="S1357" s="33">
        <f>IF(I1357="H",INDEX(Matches!$O:$O,AA1357),INDEX(Matches!$P:$P,AA1357))</f>
        <v/>
      </c>
      <c r="T1357" s="33">
        <f>IF(INDEX(Matches!$J:$J,AA1357)="","",IF(I1357="H",INDEX(Matches!$J:$J,AA1357),INDEX(Matches!$K:$K,AA1357)))</f>
        <v/>
      </c>
      <c r="U1357" s="33">
        <f>IF(INDEX(Matches!$K:$K,AA1357)="","",IF(I1357="H",INDEX(Matches!$K:$K,AA1357),INDEX(Matches!$J:$J,AA1357)))</f>
        <v/>
      </c>
      <c r="V1357" s="30">
        <f>IF(T1357="","",T1357-U1357)</f>
        <v/>
      </c>
      <c r="W1357" s="33">
        <f>IF(I1357="H",INDEX(Matches!$T:$T,AA1357),INDEX(Matches!$U:$U,AA1357))</f>
        <v/>
      </c>
      <c r="X1357" s="11">
        <f>INDEX(Matches!$X:$X,AA1357)</f>
        <v/>
      </c>
      <c r="Y1357" s="30">
        <f>IF(O1357="","",O1357-S1357)</f>
        <v/>
      </c>
      <c r="Z1357" s="30">
        <f>IF(W1357="","",W1357-S1357)</f>
        <v/>
      </c>
      <c r="AA1357" s="24">
        <f>MATCH(J1357,Matches!$A:$A,0)</f>
        <v/>
      </c>
      <c r="AB1357" s="33" t="n"/>
      <c r="AC1357" s="33" t="n">
        <v>1.158229720475509</v>
      </c>
      <c r="AD1357" s="24" t="n"/>
      <c r="AE1357" s="24" t="n">
        <v>11</v>
      </c>
      <c r="AF1357" s="33" t="n"/>
      <c r="AG1357" s="33" t="n"/>
    </row>
    <row r="1358">
      <c r="A1358" s="24" t="inlineStr">
        <is>
          <t>Portsmouth|45</t>
        </is>
      </c>
      <c r="B1358" s="24" t="inlineStr">
        <is>
          <t>E1</t>
        </is>
      </c>
      <c r="C1358" s="24" t="inlineStr">
        <is>
          <t>Championship</t>
        </is>
      </c>
      <c r="D1358" s="24" t="inlineStr">
        <is>
          <t>Portsmouth</t>
        </is>
      </c>
      <c r="E1358" s="24" t="n">
        <v>45</v>
      </c>
      <c r="F1358" s="24" t="n">
        <v>12</v>
      </c>
      <c r="G1358" s="29" t="n">
        <v>46501.625</v>
      </c>
      <c r="H1358" s="24" t="inlineStr">
        <is>
          <t>Preston</t>
        </is>
      </c>
      <c r="I1358" s="24" t="inlineStr">
        <is>
          <t>H</t>
        </is>
      </c>
      <c r="J1358" s="24" t="inlineStr">
        <is>
          <t>E1-Portsmou-Preston</t>
        </is>
      </c>
      <c r="K1358" s="24" t="n">
        <v>20</v>
      </c>
      <c r="L1358" s="11">
        <f>IF(INDEX(Matches!$X:$X,AA1358)=0,"",IF(I1358="H",INDEX(Matches!$H:$H,AA1358),INDEX(Matches!$I:$I,AA1358)))</f>
        <v/>
      </c>
      <c r="M1358" s="11">
        <f>IF(INDEX(Matches!$X:$X,AA1358)=0,"",IF(I1358="H",INDEX(Matches!$I:$I,AA1358),INDEX(Matches!$H:$H,AA1358)))</f>
        <v/>
      </c>
      <c r="N1358" s="11">
        <f>IF(L1358="","",IF(L1358&gt;M1358,"W",IF(L1358=M1358,"D","L")))</f>
        <v/>
      </c>
      <c r="O1358" s="11">
        <f>IF(L1358="","",IF(L1358&gt;M1358,3,IF(L1358=M1358,1,0)))</f>
        <v/>
      </c>
      <c r="P1358" s="31">
        <f>IF(I1358="H",INDEX(Matches!$L:$L,AA1358),INDEX(Matches!$N:$N,AA1358))</f>
        <v/>
      </c>
      <c r="Q1358" s="31">
        <f>INDEX(Matches!$M:$M,AA1358)</f>
        <v/>
      </c>
      <c r="R1358" s="31">
        <f>IF(I1358="H",INDEX(Matches!$N:$N,AA1358),INDEX(Matches!$L:$L,AA1358))</f>
        <v/>
      </c>
      <c r="S1358" s="33">
        <f>IF(I1358="H",INDEX(Matches!$O:$O,AA1358),INDEX(Matches!$P:$P,AA1358))</f>
        <v/>
      </c>
      <c r="T1358" s="33">
        <f>IF(INDEX(Matches!$J:$J,AA1358)="","",IF(I1358="H",INDEX(Matches!$J:$J,AA1358),INDEX(Matches!$K:$K,AA1358)))</f>
        <v/>
      </c>
      <c r="U1358" s="33">
        <f>IF(INDEX(Matches!$K:$K,AA1358)="","",IF(I1358="H",INDEX(Matches!$K:$K,AA1358),INDEX(Matches!$J:$J,AA1358)))</f>
        <v/>
      </c>
      <c r="V1358" s="30">
        <f>IF(T1358="","",T1358-U1358)</f>
        <v/>
      </c>
      <c r="W1358" s="33">
        <f>IF(I1358="H",INDEX(Matches!$T:$T,AA1358),INDEX(Matches!$U:$U,AA1358))</f>
        <v/>
      </c>
      <c r="X1358" s="11">
        <f>INDEX(Matches!$X:$X,AA1358)</f>
        <v/>
      </c>
      <c r="Y1358" s="30">
        <f>IF(O1358="","",O1358-S1358)</f>
        <v/>
      </c>
      <c r="Z1358" s="30">
        <f>IF(W1358="","",W1358-S1358)</f>
        <v/>
      </c>
      <c r="AA1358" s="24">
        <f>MATCH(J1358,Matches!$A:$A,0)</f>
        <v/>
      </c>
      <c r="AB1358" s="33" t="n"/>
      <c r="AC1358" s="33" t="n">
        <v>1.642161543815248</v>
      </c>
      <c r="AD1358" s="24" t="n"/>
      <c r="AE1358" s="24" t="n">
        <v>12</v>
      </c>
      <c r="AF1358" s="33" t="n"/>
      <c r="AG1358" s="33" t="n"/>
    </row>
    <row r="1359">
      <c r="A1359" s="24" t="inlineStr">
        <is>
          <t>Portsmouth|46</t>
        </is>
      </c>
      <c r="B1359" s="24" t="inlineStr">
        <is>
          <t>E1</t>
        </is>
      </c>
      <c r="C1359" s="24" t="inlineStr">
        <is>
          <t>Championship</t>
        </is>
      </c>
      <c r="D1359" s="24" t="inlineStr">
        <is>
          <t>Portsmouth</t>
        </is>
      </c>
      <c r="E1359" s="24" t="n">
        <v>46</v>
      </c>
      <c r="F1359" s="24" t="n">
        <v>12</v>
      </c>
      <c r="G1359" s="29" t="n">
        <v>46508.52083333334</v>
      </c>
      <c r="H1359" s="24" t="inlineStr">
        <is>
          <t>West Ham</t>
        </is>
      </c>
      <c r="I1359" s="24" t="inlineStr">
        <is>
          <t>A</t>
        </is>
      </c>
      <c r="J1359" s="24" t="inlineStr">
        <is>
          <t>E1-WestHam-Portsmou</t>
        </is>
      </c>
      <c r="K1359" s="24" t="n">
        <v>1</v>
      </c>
      <c r="L1359" s="11">
        <f>IF(INDEX(Matches!$X:$X,AA1359)=0,"",IF(I1359="H",INDEX(Matches!$H:$H,AA1359),INDEX(Matches!$I:$I,AA1359)))</f>
        <v/>
      </c>
      <c r="M1359" s="11">
        <f>IF(INDEX(Matches!$X:$X,AA1359)=0,"",IF(I1359="H",INDEX(Matches!$I:$I,AA1359),INDEX(Matches!$H:$H,AA1359)))</f>
        <v/>
      </c>
      <c r="N1359" s="11">
        <f>IF(L1359="","",IF(L1359&gt;M1359,"W",IF(L1359=M1359,"D","L")))</f>
        <v/>
      </c>
      <c r="O1359" s="11">
        <f>IF(L1359="","",IF(L1359&gt;M1359,3,IF(L1359=M1359,1,0)))</f>
        <v/>
      </c>
      <c r="P1359" s="31">
        <f>IF(I1359="H",INDEX(Matches!$L:$L,AA1359),INDEX(Matches!$N:$N,AA1359))</f>
        <v/>
      </c>
      <c r="Q1359" s="31">
        <f>INDEX(Matches!$M:$M,AA1359)</f>
        <v/>
      </c>
      <c r="R1359" s="31">
        <f>IF(I1359="H",INDEX(Matches!$N:$N,AA1359),INDEX(Matches!$L:$L,AA1359))</f>
        <v/>
      </c>
      <c r="S1359" s="33">
        <f>IF(I1359="H",INDEX(Matches!$O:$O,AA1359),INDEX(Matches!$P:$P,AA1359))</f>
        <v/>
      </c>
      <c r="T1359" s="33">
        <f>IF(INDEX(Matches!$J:$J,AA1359)="","",IF(I1359="H",INDEX(Matches!$J:$J,AA1359),INDEX(Matches!$K:$K,AA1359)))</f>
        <v/>
      </c>
      <c r="U1359" s="33">
        <f>IF(INDEX(Matches!$K:$K,AA1359)="","",IF(I1359="H",INDEX(Matches!$K:$K,AA1359),INDEX(Matches!$J:$J,AA1359)))</f>
        <v/>
      </c>
      <c r="V1359" s="30">
        <f>IF(T1359="","",T1359-U1359)</f>
        <v/>
      </c>
      <c r="W1359" s="33">
        <f>IF(I1359="H",INDEX(Matches!$T:$T,AA1359),INDEX(Matches!$U:$U,AA1359))</f>
        <v/>
      </c>
      <c r="X1359" s="11">
        <f>INDEX(Matches!$X:$X,AA1359)</f>
        <v/>
      </c>
      <c r="Y1359" s="30">
        <f>IF(O1359="","",O1359-S1359)</f>
        <v/>
      </c>
      <c r="Z1359" s="30">
        <f>IF(W1359="","",W1359-S1359)</f>
        <v/>
      </c>
      <c r="AA1359" s="24">
        <f>MATCH(J1359,Matches!$A:$A,0)</f>
        <v/>
      </c>
      <c r="AB1359" s="33" t="n"/>
      <c r="AC1359" s="33" t="n">
        <v>0.6558802252153777</v>
      </c>
      <c r="AD1359" s="24" t="n"/>
      <c r="AE1359" s="24" t="n">
        <v>12</v>
      </c>
      <c r="AF1359" s="33" t="n"/>
      <c r="AG1359" s="33" t="n"/>
    </row>
    <row r="1360">
      <c r="A1360" s="24" t="inlineStr">
        <is>
          <t>Preston|1</t>
        </is>
      </c>
      <c r="B1360" s="24" t="inlineStr">
        <is>
          <t>E1</t>
        </is>
      </c>
      <c r="C1360" s="24" t="inlineStr">
        <is>
          <t>Championship</t>
        </is>
      </c>
      <c r="D1360" s="24" t="inlineStr">
        <is>
          <t>Preston</t>
        </is>
      </c>
      <c r="E1360" s="24" t="n">
        <v>1</v>
      </c>
      <c r="F1360" s="24" t="n">
        <v>1</v>
      </c>
      <c r="G1360" s="29" t="n">
        <v>46249.52083333334</v>
      </c>
      <c r="H1360" s="24" t="inlineStr">
        <is>
          <t>Bolton</t>
        </is>
      </c>
      <c r="I1360" s="24" t="inlineStr">
        <is>
          <t>A</t>
        </is>
      </c>
      <c r="J1360" s="24" t="inlineStr">
        <is>
          <t>E1-Bolton-Preston</t>
        </is>
      </c>
      <c r="K1360" s="24" t="n">
        <v>22</v>
      </c>
      <c r="L1360" s="11">
        <f>IF(INDEX(Matches!$X:$X,AA1360)=0,"",IF(I1360="H",INDEX(Matches!$H:$H,AA1360),INDEX(Matches!$I:$I,AA1360)))</f>
        <v/>
      </c>
      <c r="M1360" s="11">
        <f>IF(INDEX(Matches!$X:$X,AA1360)=0,"",IF(I1360="H",INDEX(Matches!$I:$I,AA1360),INDEX(Matches!$H:$H,AA1360)))</f>
        <v/>
      </c>
      <c r="N1360" s="11">
        <f>IF(L1360="","",IF(L1360&gt;M1360,"W",IF(L1360=M1360,"D","L")))</f>
        <v/>
      </c>
      <c r="O1360" s="11">
        <f>IF(L1360="","",IF(L1360&gt;M1360,3,IF(L1360=M1360,1,0)))</f>
        <v/>
      </c>
      <c r="P1360" s="31">
        <f>IF(I1360="H",INDEX(Matches!$L:$L,AA1360),INDEX(Matches!$N:$N,AA1360))</f>
        <v/>
      </c>
      <c r="Q1360" s="31">
        <f>INDEX(Matches!$M:$M,AA1360)</f>
        <v/>
      </c>
      <c r="R1360" s="31">
        <f>IF(I1360="H",INDEX(Matches!$N:$N,AA1360),INDEX(Matches!$L:$L,AA1360))</f>
        <v/>
      </c>
      <c r="S1360" s="33">
        <f>IF(I1360="H",INDEX(Matches!$O:$O,AA1360),INDEX(Matches!$P:$P,AA1360))</f>
        <v/>
      </c>
      <c r="T1360" s="33">
        <f>IF(INDEX(Matches!$J:$J,AA1360)="","",IF(I1360="H",INDEX(Matches!$J:$J,AA1360),INDEX(Matches!$K:$K,AA1360)))</f>
        <v/>
      </c>
      <c r="U1360" s="33">
        <f>IF(INDEX(Matches!$K:$K,AA1360)="","",IF(I1360="H",INDEX(Matches!$K:$K,AA1360),INDEX(Matches!$J:$J,AA1360)))</f>
        <v/>
      </c>
      <c r="V1360" s="30">
        <f>IF(T1360="","",T1360-U1360)</f>
        <v/>
      </c>
      <c r="W1360" s="33">
        <f>IF(I1360="H",INDEX(Matches!$T:$T,AA1360),INDEX(Matches!$U:$U,AA1360))</f>
        <v/>
      </c>
      <c r="X1360" s="11">
        <f>INDEX(Matches!$X:$X,AA1360)</f>
        <v/>
      </c>
      <c r="Y1360" s="30">
        <f>IF(O1360="","",O1360-S1360)</f>
        <v/>
      </c>
      <c r="Z1360" s="30">
        <f>IF(W1360="","",W1360-S1360)</f>
        <v/>
      </c>
      <c r="AA1360" s="24">
        <f>MATCH(J1360,Matches!$A:$A,0)</f>
        <v/>
      </c>
      <c r="AB1360" s="33" t="n">
        <v>1.221098570109954</v>
      </c>
      <c r="AC1360" s="33" t="n"/>
      <c r="AD1360" s="24" t="n"/>
      <c r="AE1360" s="24" t="n">
        <v>1</v>
      </c>
      <c r="AF1360" s="33" t="n"/>
      <c r="AG1360" s="33" t="n"/>
    </row>
    <row r="1361">
      <c r="A1361" s="24" t="inlineStr">
        <is>
          <t>Preston|2</t>
        </is>
      </c>
      <c r="B1361" s="24" t="inlineStr">
        <is>
          <t>E1</t>
        </is>
      </c>
      <c r="C1361" s="24" t="inlineStr">
        <is>
          <t>Championship</t>
        </is>
      </c>
      <c r="D1361" s="24" t="inlineStr">
        <is>
          <t>Preston</t>
        </is>
      </c>
      <c r="E1361" s="24" t="n">
        <v>2</v>
      </c>
      <c r="F1361" s="24" t="n">
        <v>1</v>
      </c>
      <c r="G1361" s="29" t="n">
        <v>46256.625</v>
      </c>
      <c r="H1361" s="24" t="inlineStr">
        <is>
          <t>Wolves</t>
        </is>
      </c>
      <c r="I1361" s="24" t="inlineStr">
        <is>
          <t>H</t>
        </is>
      </c>
      <c r="J1361" s="24" t="inlineStr">
        <is>
          <t>E1-Preston-Wolves</t>
        </is>
      </c>
      <c r="K1361" s="24" t="n">
        <v>2</v>
      </c>
      <c r="L1361" s="11">
        <f>IF(INDEX(Matches!$X:$X,AA1361)=0,"",IF(I1361="H",INDEX(Matches!$H:$H,AA1361),INDEX(Matches!$I:$I,AA1361)))</f>
        <v/>
      </c>
      <c r="M1361" s="11">
        <f>IF(INDEX(Matches!$X:$X,AA1361)=0,"",IF(I1361="H",INDEX(Matches!$I:$I,AA1361),INDEX(Matches!$H:$H,AA1361)))</f>
        <v/>
      </c>
      <c r="N1361" s="11">
        <f>IF(L1361="","",IF(L1361&gt;M1361,"W",IF(L1361=M1361,"D","L")))</f>
        <v/>
      </c>
      <c r="O1361" s="11">
        <f>IF(L1361="","",IF(L1361&gt;M1361,3,IF(L1361=M1361,1,0)))</f>
        <v/>
      </c>
      <c r="P1361" s="31">
        <f>IF(I1361="H",INDEX(Matches!$L:$L,AA1361),INDEX(Matches!$N:$N,AA1361))</f>
        <v/>
      </c>
      <c r="Q1361" s="31">
        <f>INDEX(Matches!$M:$M,AA1361)</f>
        <v/>
      </c>
      <c r="R1361" s="31">
        <f>IF(I1361="H",INDEX(Matches!$N:$N,AA1361),INDEX(Matches!$L:$L,AA1361))</f>
        <v/>
      </c>
      <c r="S1361" s="33">
        <f>IF(I1361="H",INDEX(Matches!$O:$O,AA1361),INDEX(Matches!$P:$P,AA1361))</f>
        <v/>
      </c>
      <c r="T1361" s="33">
        <f>IF(INDEX(Matches!$J:$J,AA1361)="","",IF(I1361="H",INDEX(Matches!$J:$J,AA1361),INDEX(Matches!$K:$K,AA1361)))</f>
        <v/>
      </c>
      <c r="U1361" s="33">
        <f>IF(INDEX(Matches!$K:$K,AA1361)="","",IF(I1361="H",INDEX(Matches!$K:$K,AA1361),INDEX(Matches!$J:$J,AA1361)))</f>
        <v/>
      </c>
      <c r="V1361" s="30">
        <f>IF(T1361="","",T1361-U1361)</f>
        <v/>
      </c>
      <c r="W1361" s="33">
        <f>IF(I1361="H",INDEX(Matches!$T:$T,AA1361),INDEX(Matches!$U:$U,AA1361))</f>
        <v/>
      </c>
      <c r="X1361" s="11">
        <f>INDEX(Matches!$X:$X,AA1361)</f>
        <v/>
      </c>
      <c r="Y1361" s="30">
        <f>IF(O1361="","",O1361-S1361)</f>
        <v/>
      </c>
      <c r="Z1361" s="30">
        <f>IF(W1361="","",W1361-S1361)</f>
        <v/>
      </c>
      <c r="AA1361" s="24">
        <f>MATCH(J1361,Matches!$A:$A,0)</f>
        <v/>
      </c>
      <c r="AB1361" s="33" t="n">
        <v>1.056891989415444</v>
      </c>
      <c r="AC1361" s="33" t="n"/>
      <c r="AD1361" s="24" t="n"/>
      <c r="AE1361" s="24" t="n">
        <v>1</v>
      </c>
      <c r="AF1361" s="33" t="n"/>
      <c r="AG1361" s="33" t="n"/>
    </row>
    <row r="1362">
      <c r="A1362" s="24" t="inlineStr">
        <is>
          <t>Preston|3</t>
        </is>
      </c>
      <c r="B1362" s="24" t="inlineStr">
        <is>
          <t>E1</t>
        </is>
      </c>
      <c r="C1362" s="24" t="inlineStr">
        <is>
          <t>Championship</t>
        </is>
      </c>
      <c r="D1362" s="24" t="inlineStr">
        <is>
          <t>Preston</t>
        </is>
      </c>
      <c r="E1362" s="24" t="n">
        <v>3</v>
      </c>
      <c r="F1362" s="24" t="n">
        <v>1</v>
      </c>
      <c r="G1362" s="29" t="n">
        <v>46263.625</v>
      </c>
      <c r="H1362" s="24" t="inlineStr">
        <is>
          <t>Charlton</t>
        </is>
      </c>
      <c r="I1362" s="24" t="inlineStr">
        <is>
          <t>A</t>
        </is>
      </c>
      <c r="J1362" s="24" t="inlineStr">
        <is>
          <t>E1-Charlton-Preston</t>
        </is>
      </c>
      <c r="K1362" s="24" t="n">
        <v>23</v>
      </c>
      <c r="L1362" s="11">
        <f>IF(INDEX(Matches!$X:$X,AA1362)=0,"",IF(I1362="H",INDEX(Matches!$H:$H,AA1362),INDEX(Matches!$I:$I,AA1362)))</f>
        <v/>
      </c>
      <c r="M1362" s="11">
        <f>IF(INDEX(Matches!$X:$X,AA1362)=0,"",IF(I1362="H",INDEX(Matches!$I:$I,AA1362),INDEX(Matches!$H:$H,AA1362)))</f>
        <v/>
      </c>
      <c r="N1362" s="11">
        <f>IF(L1362="","",IF(L1362&gt;M1362,"W",IF(L1362=M1362,"D","L")))</f>
        <v/>
      </c>
      <c r="O1362" s="11">
        <f>IF(L1362="","",IF(L1362&gt;M1362,3,IF(L1362=M1362,1,0)))</f>
        <v/>
      </c>
      <c r="P1362" s="31">
        <f>IF(I1362="H",INDEX(Matches!$L:$L,AA1362),INDEX(Matches!$N:$N,AA1362))</f>
        <v/>
      </c>
      <c r="Q1362" s="31">
        <f>INDEX(Matches!$M:$M,AA1362)</f>
        <v/>
      </c>
      <c r="R1362" s="31">
        <f>IF(I1362="H",INDEX(Matches!$N:$N,AA1362),INDEX(Matches!$L:$L,AA1362))</f>
        <v/>
      </c>
      <c r="S1362" s="33">
        <f>IF(I1362="H",INDEX(Matches!$O:$O,AA1362),INDEX(Matches!$P:$P,AA1362))</f>
        <v/>
      </c>
      <c r="T1362" s="33">
        <f>IF(INDEX(Matches!$J:$J,AA1362)="","",IF(I1362="H",INDEX(Matches!$J:$J,AA1362),INDEX(Matches!$K:$K,AA1362)))</f>
        <v/>
      </c>
      <c r="U1362" s="33">
        <f>IF(INDEX(Matches!$K:$K,AA1362)="","",IF(I1362="H",INDEX(Matches!$K:$K,AA1362),INDEX(Matches!$J:$J,AA1362)))</f>
        <v/>
      </c>
      <c r="V1362" s="30">
        <f>IF(T1362="","",T1362-U1362)</f>
        <v/>
      </c>
      <c r="W1362" s="33">
        <f>IF(I1362="H",INDEX(Matches!$T:$T,AA1362),INDEX(Matches!$U:$U,AA1362))</f>
        <v/>
      </c>
      <c r="X1362" s="11">
        <f>INDEX(Matches!$X:$X,AA1362)</f>
        <v/>
      </c>
      <c r="Y1362" s="30">
        <f>IF(O1362="","",O1362-S1362)</f>
        <v/>
      </c>
      <c r="Z1362" s="30">
        <f>IF(W1362="","",W1362-S1362)</f>
        <v/>
      </c>
      <c r="AA1362" s="24">
        <f>MATCH(J1362,Matches!$A:$A,0)</f>
        <v/>
      </c>
      <c r="AB1362" s="33" t="n">
        <v>1.085126862511069</v>
      </c>
      <c r="AC1362" s="33" t="n"/>
      <c r="AD1362" s="24" t="n"/>
      <c r="AE1362" s="24" t="n">
        <v>1</v>
      </c>
      <c r="AF1362" s="33" t="n"/>
      <c r="AG1362" s="33" t="n"/>
    </row>
    <row r="1363">
      <c r="A1363" s="24" t="inlineStr">
        <is>
          <t>Preston|4</t>
        </is>
      </c>
      <c r="B1363" s="24" t="inlineStr">
        <is>
          <t>E1</t>
        </is>
      </c>
      <c r="C1363" s="24" t="inlineStr">
        <is>
          <t>Championship</t>
        </is>
      </c>
      <c r="D1363" s="24" t="inlineStr">
        <is>
          <t>Preston</t>
        </is>
      </c>
      <c r="E1363" s="24" t="n">
        <v>4</v>
      </c>
      <c r="F1363" s="24" t="n">
        <v>1</v>
      </c>
      <c r="G1363" s="29" t="n">
        <v>46266.82291666666</v>
      </c>
      <c r="H1363" s="24" t="inlineStr">
        <is>
          <t>Bristol City</t>
        </is>
      </c>
      <c r="I1363" s="24" t="inlineStr">
        <is>
          <t>H</t>
        </is>
      </c>
      <c r="J1363" s="24" t="inlineStr">
        <is>
          <t>E1-Preston-BristolC</t>
        </is>
      </c>
      <c r="K1363" s="24" t="n">
        <v>14</v>
      </c>
      <c r="L1363" s="11">
        <f>IF(INDEX(Matches!$X:$X,AA1363)=0,"",IF(I1363="H",INDEX(Matches!$H:$H,AA1363),INDEX(Matches!$I:$I,AA1363)))</f>
        <v/>
      </c>
      <c r="M1363" s="11">
        <f>IF(INDEX(Matches!$X:$X,AA1363)=0,"",IF(I1363="H",INDEX(Matches!$I:$I,AA1363),INDEX(Matches!$H:$H,AA1363)))</f>
        <v/>
      </c>
      <c r="N1363" s="11">
        <f>IF(L1363="","",IF(L1363&gt;M1363,"W",IF(L1363=M1363,"D","L")))</f>
        <v/>
      </c>
      <c r="O1363" s="11">
        <f>IF(L1363="","",IF(L1363&gt;M1363,3,IF(L1363=M1363,1,0)))</f>
        <v/>
      </c>
      <c r="P1363" s="31">
        <f>IF(I1363="H",INDEX(Matches!$L:$L,AA1363),INDEX(Matches!$N:$N,AA1363))</f>
        <v/>
      </c>
      <c r="Q1363" s="31">
        <f>INDEX(Matches!$M:$M,AA1363)</f>
        <v/>
      </c>
      <c r="R1363" s="31">
        <f>IF(I1363="H",INDEX(Matches!$N:$N,AA1363),INDEX(Matches!$L:$L,AA1363))</f>
        <v/>
      </c>
      <c r="S1363" s="33">
        <f>IF(I1363="H",INDEX(Matches!$O:$O,AA1363),INDEX(Matches!$P:$P,AA1363))</f>
        <v/>
      </c>
      <c r="T1363" s="33">
        <f>IF(INDEX(Matches!$J:$J,AA1363)="","",IF(I1363="H",INDEX(Matches!$J:$J,AA1363),INDEX(Matches!$K:$K,AA1363)))</f>
        <v/>
      </c>
      <c r="U1363" s="33">
        <f>IF(INDEX(Matches!$K:$K,AA1363)="","",IF(I1363="H",INDEX(Matches!$K:$K,AA1363),INDEX(Matches!$J:$J,AA1363)))</f>
        <v/>
      </c>
      <c r="V1363" s="30">
        <f>IF(T1363="","",T1363-U1363)</f>
        <v/>
      </c>
      <c r="W1363" s="33">
        <f>IF(I1363="H",INDEX(Matches!$T:$T,AA1363),INDEX(Matches!$U:$U,AA1363))</f>
        <v/>
      </c>
      <c r="X1363" s="11">
        <f>INDEX(Matches!$X:$X,AA1363)</f>
        <v/>
      </c>
      <c r="Y1363" s="30">
        <f>IF(O1363="","",O1363-S1363)</f>
        <v/>
      </c>
      <c r="Z1363" s="30">
        <f>IF(W1363="","",W1363-S1363)</f>
        <v/>
      </c>
      <c r="AA1363" s="24">
        <f>MATCH(J1363,Matches!$A:$A,0)</f>
        <v/>
      </c>
      <c r="AB1363" s="33" t="n">
        <v>1.328400235740947</v>
      </c>
      <c r="AC1363" s="33" t="n"/>
      <c r="AD1363" s="24" t="n"/>
      <c r="AE1363" s="24" t="n">
        <v>1</v>
      </c>
      <c r="AF1363" s="33" t="n"/>
      <c r="AG1363" s="33" t="n"/>
    </row>
    <row r="1364">
      <c r="A1364" s="24" t="inlineStr">
        <is>
          <t>Preston|5</t>
        </is>
      </c>
      <c r="B1364" s="24" t="inlineStr">
        <is>
          <t>E1</t>
        </is>
      </c>
      <c r="C1364" s="24" t="inlineStr">
        <is>
          <t>Championship</t>
        </is>
      </c>
      <c r="D1364" s="24" t="inlineStr">
        <is>
          <t>Preston</t>
        </is>
      </c>
      <c r="E1364" s="24" t="n">
        <v>5</v>
      </c>
      <c r="F1364" s="24" t="n">
        <v>2</v>
      </c>
      <c r="G1364" s="29" t="n">
        <v>46270.52083333334</v>
      </c>
      <c r="H1364" s="24" t="inlineStr">
        <is>
          <t>Blackburn</t>
        </is>
      </c>
      <c r="I1364" s="24" t="inlineStr">
        <is>
          <t>H</t>
        </is>
      </c>
      <c r="J1364" s="24" t="inlineStr">
        <is>
          <t>E1-Preston-Blackbur</t>
        </is>
      </c>
      <c r="K1364" s="24" t="n">
        <v>19</v>
      </c>
      <c r="L1364" s="11">
        <f>IF(INDEX(Matches!$X:$X,AA1364)=0,"",IF(I1364="H",INDEX(Matches!$H:$H,AA1364),INDEX(Matches!$I:$I,AA1364)))</f>
        <v/>
      </c>
      <c r="M1364" s="11">
        <f>IF(INDEX(Matches!$X:$X,AA1364)=0,"",IF(I1364="H",INDEX(Matches!$I:$I,AA1364),INDEX(Matches!$H:$H,AA1364)))</f>
        <v/>
      </c>
      <c r="N1364" s="11">
        <f>IF(L1364="","",IF(L1364&gt;M1364,"W",IF(L1364=M1364,"D","L")))</f>
        <v/>
      </c>
      <c r="O1364" s="11">
        <f>IF(L1364="","",IF(L1364&gt;M1364,3,IF(L1364=M1364,1,0)))</f>
        <v/>
      </c>
      <c r="P1364" s="31">
        <f>IF(I1364="H",INDEX(Matches!$L:$L,AA1364),INDEX(Matches!$N:$N,AA1364))</f>
        <v/>
      </c>
      <c r="Q1364" s="31">
        <f>INDEX(Matches!$M:$M,AA1364)</f>
        <v/>
      </c>
      <c r="R1364" s="31">
        <f>IF(I1364="H",INDEX(Matches!$N:$N,AA1364),INDEX(Matches!$L:$L,AA1364))</f>
        <v/>
      </c>
      <c r="S1364" s="33">
        <f>IF(I1364="H",INDEX(Matches!$O:$O,AA1364),INDEX(Matches!$P:$P,AA1364))</f>
        <v/>
      </c>
      <c r="T1364" s="33">
        <f>IF(INDEX(Matches!$J:$J,AA1364)="","",IF(I1364="H",INDEX(Matches!$J:$J,AA1364),INDEX(Matches!$K:$K,AA1364)))</f>
        <v/>
      </c>
      <c r="U1364" s="33">
        <f>IF(INDEX(Matches!$K:$K,AA1364)="","",IF(I1364="H",INDEX(Matches!$K:$K,AA1364),INDEX(Matches!$J:$J,AA1364)))</f>
        <v/>
      </c>
      <c r="V1364" s="30">
        <f>IF(T1364="","",T1364-U1364)</f>
        <v/>
      </c>
      <c r="W1364" s="33">
        <f>IF(I1364="H",INDEX(Matches!$T:$T,AA1364),INDEX(Matches!$U:$U,AA1364))</f>
        <v/>
      </c>
      <c r="X1364" s="11">
        <f>INDEX(Matches!$X:$X,AA1364)</f>
        <v/>
      </c>
      <c r="Y1364" s="30">
        <f>IF(O1364="","",O1364-S1364)</f>
        <v/>
      </c>
      <c r="Z1364" s="30">
        <f>IF(W1364="","",W1364-S1364)</f>
        <v/>
      </c>
      <c r="AA1364" s="24">
        <f>MATCH(J1364,Matches!$A:$A,0)</f>
        <v/>
      </c>
      <c r="AB1364" s="33" t="n">
        <v>1.500091024940834</v>
      </c>
      <c r="AC1364" s="33" t="n"/>
      <c r="AD1364" s="24" t="n"/>
      <c r="AE1364" s="24" t="n">
        <v>2</v>
      </c>
      <c r="AF1364" s="33" t="n"/>
      <c r="AG1364" s="33" t="n"/>
    </row>
    <row r="1365">
      <c r="A1365" s="24" t="inlineStr">
        <is>
          <t>Preston|6</t>
        </is>
      </c>
      <c r="B1365" s="24" t="inlineStr">
        <is>
          <t>E1</t>
        </is>
      </c>
      <c r="C1365" s="24" t="inlineStr">
        <is>
          <t>Championship</t>
        </is>
      </c>
      <c r="D1365" s="24" t="inlineStr">
        <is>
          <t>Preston</t>
        </is>
      </c>
      <c r="E1365" s="24" t="n">
        <v>6</v>
      </c>
      <c r="F1365" s="24" t="n">
        <v>2</v>
      </c>
      <c r="G1365" s="29" t="n">
        <v>46273.82291666666</v>
      </c>
      <c r="H1365" s="24" t="inlineStr">
        <is>
          <t>Watford</t>
        </is>
      </c>
      <c r="I1365" s="24" t="inlineStr">
        <is>
          <t>A</t>
        </is>
      </c>
      <c r="J1365" s="24" t="inlineStr">
        <is>
          <t>E1-Watford-Preston</t>
        </is>
      </c>
      <c r="K1365" s="24" t="n">
        <v>16</v>
      </c>
      <c r="L1365" s="11">
        <f>IF(INDEX(Matches!$X:$X,AA1365)=0,"",IF(I1365="H",INDEX(Matches!$H:$H,AA1365),INDEX(Matches!$I:$I,AA1365)))</f>
        <v/>
      </c>
      <c r="M1365" s="11">
        <f>IF(INDEX(Matches!$X:$X,AA1365)=0,"",IF(I1365="H",INDEX(Matches!$I:$I,AA1365),INDEX(Matches!$H:$H,AA1365)))</f>
        <v/>
      </c>
      <c r="N1365" s="11">
        <f>IF(L1365="","",IF(L1365&gt;M1365,"W",IF(L1365=M1365,"D","L")))</f>
        <v/>
      </c>
      <c r="O1365" s="11">
        <f>IF(L1365="","",IF(L1365&gt;M1365,3,IF(L1365=M1365,1,0)))</f>
        <v/>
      </c>
      <c r="P1365" s="31">
        <f>IF(I1365="H",INDEX(Matches!$L:$L,AA1365),INDEX(Matches!$N:$N,AA1365))</f>
        <v/>
      </c>
      <c r="Q1365" s="31">
        <f>INDEX(Matches!$M:$M,AA1365)</f>
        <v/>
      </c>
      <c r="R1365" s="31">
        <f>IF(I1365="H",INDEX(Matches!$N:$N,AA1365),INDEX(Matches!$L:$L,AA1365))</f>
        <v/>
      </c>
      <c r="S1365" s="33">
        <f>IF(I1365="H",INDEX(Matches!$O:$O,AA1365),INDEX(Matches!$P:$P,AA1365))</f>
        <v/>
      </c>
      <c r="T1365" s="33">
        <f>IF(INDEX(Matches!$J:$J,AA1365)="","",IF(I1365="H",INDEX(Matches!$J:$J,AA1365),INDEX(Matches!$K:$K,AA1365)))</f>
        <v/>
      </c>
      <c r="U1365" s="33">
        <f>IF(INDEX(Matches!$K:$K,AA1365)="","",IF(I1365="H",INDEX(Matches!$K:$K,AA1365),INDEX(Matches!$J:$J,AA1365)))</f>
        <v/>
      </c>
      <c r="V1365" s="30">
        <f>IF(T1365="","",T1365-U1365)</f>
        <v/>
      </c>
      <c r="W1365" s="33">
        <f>IF(I1365="H",INDEX(Matches!$T:$T,AA1365),INDEX(Matches!$U:$U,AA1365))</f>
        <v/>
      </c>
      <c r="X1365" s="11">
        <f>INDEX(Matches!$X:$X,AA1365)</f>
        <v/>
      </c>
      <c r="Y1365" s="30">
        <f>IF(O1365="","",O1365-S1365)</f>
        <v/>
      </c>
      <c r="Z1365" s="30">
        <f>IF(W1365="","",W1365-S1365)</f>
        <v/>
      </c>
      <c r="AA1365" s="24">
        <f>MATCH(J1365,Matches!$A:$A,0)</f>
        <v/>
      </c>
      <c r="AB1365" s="33" t="n">
        <v>1.152562905884456</v>
      </c>
      <c r="AC1365" s="33" t="n"/>
      <c r="AD1365" s="24" t="n"/>
      <c r="AE1365" s="24" t="n">
        <v>2</v>
      </c>
      <c r="AF1365" s="33" t="n"/>
      <c r="AG1365" s="33" t="n"/>
    </row>
    <row r="1366">
      <c r="A1366" s="24" t="inlineStr">
        <is>
          <t>Preston|7</t>
        </is>
      </c>
      <c r="B1366" s="24" t="inlineStr">
        <is>
          <t>E1</t>
        </is>
      </c>
      <c r="C1366" s="24" t="inlineStr">
        <is>
          <t>Championship</t>
        </is>
      </c>
      <c r="D1366" s="24" t="inlineStr">
        <is>
          <t>Preston</t>
        </is>
      </c>
      <c r="E1366" s="24" t="n">
        <v>7</v>
      </c>
      <c r="F1366" s="24" t="n">
        <v>2</v>
      </c>
      <c r="G1366" s="29" t="n">
        <v>46277.625</v>
      </c>
      <c r="H1366" s="24" t="inlineStr">
        <is>
          <t>Lincoln</t>
        </is>
      </c>
      <c r="I1366" s="24" t="inlineStr">
        <is>
          <t>H</t>
        </is>
      </c>
      <c r="J1366" s="24" t="inlineStr">
        <is>
          <t>E1-Preston-Lincoln</t>
        </is>
      </c>
      <c r="K1366" s="24" t="n">
        <v>24</v>
      </c>
      <c r="L1366" s="11">
        <f>IF(INDEX(Matches!$X:$X,AA1366)=0,"",IF(I1366="H",INDEX(Matches!$H:$H,AA1366),INDEX(Matches!$I:$I,AA1366)))</f>
        <v/>
      </c>
      <c r="M1366" s="11">
        <f>IF(INDEX(Matches!$X:$X,AA1366)=0,"",IF(I1366="H",INDEX(Matches!$I:$I,AA1366),INDEX(Matches!$H:$H,AA1366)))</f>
        <v/>
      </c>
      <c r="N1366" s="11">
        <f>IF(L1366="","",IF(L1366&gt;M1366,"W",IF(L1366=M1366,"D","L")))</f>
        <v/>
      </c>
      <c r="O1366" s="11">
        <f>IF(L1366="","",IF(L1366&gt;M1366,3,IF(L1366=M1366,1,0)))</f>
        <v/>
      </c>
      <c r="P1366" s="31">
        <f>IF(I1366="H",INDEX(Matches!$L:$L,AA1366),INDEX(Matches!$N:$N,AA1366))</f>
        <v/>
      </c>
      <c r="Q1366" s="31">
        <f>INDEX(Matches!$M:$M,AA1366)</f>
        <v/>
      </c>
      <c r="R1366" s="31">
        <f>IF(I1366="H",INDEX(Matches!$N:$N,AA1366),INDEX(Matches!$L:$L,AA1366))</f>
        <v/>
      </c>
      <c r="S1366" s="33">
        <f>IF(I1366="H",INDEX(Matches!$O:$O,AA1366),INDEX(Matches!$P:$P,AA1366))</f>
        <v/>
      </c>
      <c r="T1366" s="33">
        <f>IF(INDEX(Matches!$J:$J,AA1366)="","",IF(I1366="H",INDEX(Matches!$J:$J,AA1366),INDEX(Matches!$K:$K,AA1366)))</f>
        <v/>
      </c>
      <c r="U1366" s="33">
        <f>IF(INDEX(Matches!$K:$K,AA1366)="","",IF(I1366="H",INDEX(Matches!$K:$K,AA1366),INDEX(Matches!$J:$J,AA1366)))</f>
        <v/>
      </c>
      <c r="V1366" s="30">
        <f>IF(T1366="","",T1366-U1366)</f>
        <v/>
      </c>
      <c r="W1366" s="33">
        <f>IF(I1366="H",INDEX(Matches!$T:$T,AA1366),INDEX(Matches!$U:$U,AA1366))</f>
        <v/>
      </c>
      <c r="X1366" s="11">
        <f>INDEX(Matches!$X:$X,AA1366)</f>
        <v/>
      </c>
      <c r="Y1366" s="30">
        <f>IF(O1366="","",O1366-S1366)</f>
        <v/>
      </c>
      <c r="Z1366" s="30">
        <f>IF(W1366="","",W1366-S1366)</f>
        <v/>
      </c>
      <c r="AA1366" s="24">
        <f>MATCH(J1366,Matches!$A:$A,0)</f>
        <v/>
      </c>
      <c r="AB1366" s="33" t="n">
        <v>1.496369605136798</v>
      </c>
      <c r="AC1366" s="33" t="n"/>
      <c r="AD1366" s="24" t="n"/>
      <c r="AE1366" s="24" t="n">
        <v>2</v>
      </c>
      <c r="AF1366" s="33" t="n"/>
      <c r="AG1366" s="33" t="n"/>
    </row>
    <row r="1367">
      <c r="A1367" s="24" t="inlineStr">
        <is>
          <t>Preston|8</t>
        </is>
      </c>
      <c r="B1367" s="24" t="inlineStr">
        <is>
          <t>E1</t>
        </is>
      </c>
      <c r="C1367" s="24" t="inlineStr">
        <is>
          <t>Championship</t>
        </is>
      </c>
      <c r="D1367" s="24" t="inlineStr">
        <is>
          <t>Preston</t>
        </is>
      </c>
      <c r="E1367" s="24" t="n">
        <v>8</v>
      </c>
      <c r="F1367" s="24" t="n">
        <v>2</v>
      </c>
      <c r="G1367" s="29" t="n">
        <v>46284.625</v>
      </c>
      <c r="H1367" s="24" t="inlineStr">
        <is>
          <t>QPR</t>
        </is>
      </c>
      <c r="I1367" s="24" t="inlineStr">
        <is>
          <t>A</t>
        </is>
      </c>
      <c r="J1367" s="24" t="inlineStr">
        <is>
          <t>E1-QPR-Preston</t>
        </is>
      </c>
      <c r="K1367" s="24" t="n">
        <v>17</v>
      </c>
      <c r="L1367" s="11">
        <f>IF(INDEX(Matches!$X:$X,AA1367)=0,"",IF(I1367="H",INDEX(Matches!$H:$H,AA1367),INDEX(Matches!$I:$I,AA1367)))</f>
        <v/>
      </c>
      <c r="M1367" s="11">
        <f>IF(INDEX(Matches!$X:$X,AA1367)=0,"",IF(I1367="H",INDEX(Matches!$I:$I,AA1367),INDEX(Matches!$H:$H,AA1367)))</f>
        <v/>
      </c>
      <c r="N1367" s="11">
        <f>IF(L1367="","",IF(L1367&gt;M1367,"W",IF(L1367=M1367,"D","L")))</f>
        <v/>
      </c>
      <c r="O1367" s="11">
        <f>IF(L1367="","",IF(L1367&gt;M1367,3,IF(L1367=M1367,1,0)))</f>
        <v/>
      </c>
      <c r="P1367" s="31">
        <f>IF(I1367="H",INDEX(Matches!$L:$L,AA1367),INDEX(Matches!$N:$N,AA1367))</f>
        <v/>
      </c>
      <c r="Q1367" s="31">
        <f>INDEX(Matches!$M:$M,AA1367)</f>
        <v/>
      </c>
      <c r="R1367" s="31">
        <f>IF(I1367="H",INDEX(Matches!$N:$N,AA1367),INDEX(Matches!$L:$L,AA1367))</f>
        <v/>
      </c>
      <c r="S1367" s="33">
        <f>IF(I1367="H",INDEX(Matches!$O:$O,AA1367),INDEX(Matches!$P:$P,AA1367))</f>
        <v/>
      </c>
      <c r="T1367" s="33">
        <f>IF(INDEX(Matches!$J:$J,AA1367)="","",IF(I1367="H",INDEX(Matches!$J:$J,AA1367),INDEX(Matches!$K:$K,AA1367)))</f>
        <v/>
      </c>
      <c r="U1367" s="33">
        <f>IF(INDEX(Matches!$K:$K,AA1367)="","",IF(I1367="H",INDEX(Matches!$K:$K,AA1367),INDEX(Matches!$J:$J,AA1367)))</f>
        <v/>
      </c>
      <c r="V1367" s="30">
        <f>IF(T1367="","",T1367-U1367)</f>
        <v/>
      </c>
      <c r="W1367" s="33">
        <f>IF(I1367="H",INDEX(Matches!$T:$T,AA1367),INDEX(Matches!$U:$U,AA1367))</f>
        <v/>
      </c>
      <c r="X1367" s="11">
        <f>INDEX(Matches!$X:$X,AA1367)</f>
        <v/>
      </c>
      <c r="Y1367" s="30">
        <f>IF(O1367="","",O1367-S1367)</f>
        <v/>
      </c>
      <c r="Z1367" s="30">
        <f>IF(W1367="","",W1367-S1367)</f>
        <v/>
      </c>
      <c r="AA1367" s="24">
        <f>MATCH(J1367,Matches!$A:$A,0)</f>
        <v/>
      </c>
      <c r="AB1367" s="33" t="n"/>
      <c r="AC1367" s="33" t="n"/>
      <c r="AD1367" s="24" t="n"/>
      <c r="AE1367" s="24" t="n">
        <v>2</v>
      </c>
      <c r="AF1367" s="33" t="n"/>
      <c r="AG1367" s="33" t="n"/>
    </row>
    <row r="1368">
      <c r="A1368" s="24" t="inlineStr">
        <is>
          <t>Preston|9</t>
        </is>
      </c>
      <c r="B1368" s="24" t="inlineStr">
        <is>
          <t>E1</t>
        </is>
      </c>
      <c r="C1368" s="24" t="inlineStr">
        <is>
          <t>Championship</t>
        </is>
      </c>
      <c r="D1368" s="24" t="inlineStr">
        <is>
          <t>Preston</t>
        </is>
      </c>
      <c r="E1368" s="24" t="n">
        <v>9</v>
      </c>
      <c r="F1368" s="24" t="n">
        <v>3</v>
      </c>
      <c r="G1368" s="29" t="n">
        <v>46305.625</v>
      </c>
      <c r="H1368" s="24" t="inlineStr">
        <is>
          <t>Millwall</t>
        </is>
      </c>
      <c r="I1368" s="24" t="inlineStr">
        <is>
          <t>H</t>
        </is>
      </c>
      <c r="J1368" s="24" t="inlineStr">
        <is>
          <t>E1-Preston-Millwall</t>
        </is>
      </c>
      <c r="K1368" s="24" t="n">
        <v>10</v>
      </c>
      <c r="L1368" s="11">
        <f>IF(INDEX(Matches!$X:$X,AA1368)=0,"",IF(I1368="H",INDEX(Matches!$H:$H,AA1368),INDEX(Matches!$I:$I,AA1368)))</f>
        <v/>
      </c>
      <c r="M1368" s="11">
        <f>IF(INDEX(Matches!$X:$X,AA1368)=0,"",IF(I1368="H",INDEX(Matches!$I:$I,AA1368),INDEX(Matches!$H:$H,AA1368)))</f>
        <v/>
      </c>
      <c r="N1368" s="11">
        <f>IF(L1368="","",IF(L1368&gt;M1368,"W",IF(L1368=M1368,"D","L")))</f>
        <v/>
      </c>
      <c r="O1368" s="11">
        <f>IF(L1368="","",IF(L1368&gt;M1368,3,IF(L1368=M1368,1,0)))</f>
        <v/>
      </c>
      <c r="P1368" s="31">
        <f>IF(I1368="H",INDEX(Matches!$L:$L,AA1368),INDEX(Matches!$N:$N,AA1368))</f>
        <v/>
      </c>
      <c r="Q1368" s="31">
        <f>INDEX(Matches!$M:$M,AA1368)</f>
        <v/>
      </c>
      <c r="R1368" s="31">
        <f>IF(I1368="H",INDEX(Matches!$N:$N,AA1368),INDEX(Matches!$L:$L,AA1368))</f>
        <v/>
      </c>
      <c r="S1368" s="33">
        <f>IF(I1368="H",INDEX(Matches!$O:$O,AA1368),INDEX(Matches!$P:$P,AA1368))</f>
        <v/>
      </c>
      <c r="T1368" s="33">
        <f>IF(INDEX(Matches!$J:$J,AA1368)="","",IF(I1368="H",INDEX(Matches!$J:$J,AA1368),INDEX(Matches!$K:$K,AA1368)))</f>
        <v/>
      </c>
      <c r="U1368" s="33">
        <f>IF(INDEX(Matches!$K:$K,AA1368)="","",IF(I1368="H",INDEX(Matches!$K:$K,AA1368),INDEX(Matches!$J:$J,AA1368)))</f>
        <v/>
      </c>
      <c r="V1368" s="30">
        <f>IF(T1368="","",T1368-U1368)</f>
        <v/>
      </c>
      <c r="W1368" s="33">
        <f>IF(I1368="H",INDEX(Matches!$T:$T,AA1368),INDEX(Matches!$U:$U,AA1368))</f>
        <v/>
      </c>
      <c r="X1368" s="11">
        <f>INDEX(Matches!$X:$X,AA1368)</f>
        <v/>
      </c>
      <c r="Y1368" s="30">
        <f>IF(O1368="","",O1368-S1368)</f>
        <v/>
      </c>
      <c r="Z1368" s="30">
        <f>IF(W1368="","",W1368-S1368)</f>
        <v/>
      </c>
      <c r="AA1368" s="24">
        <f>MATCH(J1368,Matches!$A:$A,0)</f>
        <v/>
      </c>
      <c r="AB1368" s="33" t="n"/>
      <c r="AC1368" s="33" t="n"/>
      <c r="AD1368" s="24" t="n"/>
      <c r="AE1368" s="24" t="n">
        <v>3</v>
      </c>
      <c r="AF1368" s="33" t="n"/>
      <c r="AG1368" s="33" t="n"/>
    </row>
    <row r="1369">
      <c r="A1369" s="24" t="inlineStr">
        <is>
          <t>Preston|10</t>
        </is>
      </c>
      <c r="B1369" s="24" t="inlineStr">
        <is>
          <t>E1</t>
        </is>
      </c>
      <c r="C1369" s="24" t="inlineStr">
        <is>
          <t>Championship</t>
        </is>
      </c>
      <c r="D1369" s="24" t="inlineStr">
        <is>
          <t>Preston</t>
        </is>
      </c>
      <c r="E1369" s="24" t="n">
        <v>10</v>
      </c>
      <c r="F1369" s="24" t="n">
        <v>3</v>
      </c>
      <c r="G1369" s="29" t="n">
        <v>46308.83333333334</v>
      </c>
      <c r="H1369" s="24" t="inlineStr">
        <is>
          <t>Birmingham</t>
        </is>
      </c>
      <c r="I1369" s="24" t="inlineStr">
        <is>
          <t>A</t>
        </is>
      </c>
      <c r="J1369" s="24" t="inlineStr">
        <is>
          <t>E1-Birmingh-Preston</t>
        </is>
      </c>
      <c r="K1369" s="24" t="n">
        <v>6</v>
      </c>
      <c r="L1369" s="11">
        <f>IF(INDEX(Matches!$X:$X,AA1369)=0,"",IF(I1369="H",INDEX(Matches!$H:$H,AA1369),INDEX(Matches!$I:$I,AA1369)))</f>
        <v/>
      </c>
      <c r="M1369" s="11">
        <f>IF(INDEX(Matches!$X:$X,AA1369)=0,"",IF(I1369="H",INDEX(Matches!$I:$I,AA1369),INDEX(Matches!$H:$H,AA1369)))</f>
        <v/>
      </c>
      <c r="N1369" s="11">
        <f>IF(L1369="","",IF(L1369&gt;M1369,"W",IF(L1369=M1369,"D","L")))</f>
        <v/>
      </c>
      <c r="O1369" s="11">
        <f>IF(L1369="","",IF(L1369&gt;M1369,3,IF(L1369=M1369,1,0)))</f>
        <v/>
      </c>
      <c r="P1369" s="31">
        <f>IF(I1369="H",INDEX(Matches!$L:$L,AA1369),INDEX(Matches!$N:$N,AA1369))</f>
        <v/>
      </c>
      <c r="Q1369" s="31">
        <f>INDEX(Matches!$M:$M,AA1369)</f>
        <v/>
      </c>
      <c r="R1369" s="31">
        <f>IF(I1369="H",INDEX(Matches!$N:$N,AA1369),INDEX(Matches!$L:$L,AA1369))</f>
        <v/>
      </c>
      <c r="S1369" s="33">
        <f>IF(I1369="H",INDEX(Matches!$O:$O,AA1369),INDEX(Matches!$P:$P,AA1369))</f>
        <v/>
      </c>
      <c r="T1369" s="33">
        <f>IF(INDEX(Matches!$J:$J,AA1369)="","",IF(I1369="H",INDEX(Matches!$J:$J,AA1369),INDEX(Matches!$K:$K,AA1369)))</f>
        <v/>
      </c>
      <c r="U1369" s="33">
        <f>IF(INDEX(Matches!$K:$K,AA1369)="","",IF(I1369="H",INDEX(Matches!$K:$K,AA1369),INDEX(Matches!$J:$J,AA1369)))</f>
        <v/>
      </c>
      <c r="V1369" s="30">
        <f>IF(T1369="","",T1369-U1369)</f>
        <v/>
      </c>
      <c r="W1369" s="33">
        <f>IF(I1369="H",INDEX(Matches!$T:$T,AA1369),INDEX(Matches!$U:$U,AA1369))</f>
        <v/>
      </c>
      <c r="X1369" s="11">
        <f>INDEX(Matches!$X:$X,AA1369)</f>
        <v/>
      </c>
      <c r="Y1369" s="30">
        <f>IF(O1369="","",O1369-S1369)</f>
        <v/>
      </c>
      <c r="Z1369" s="30">
        <f>IF(W1369="","",W1369-S1369)</f>
        <v/>
      </c>
      <c r="AA1369" s="24">
        <f>MATCH(J1369,Matches!$A:$A,0)</f>
        <v/>
      </c>
      <c r="AB1369" s="33" t="n"/>
      <c r="AC1369" s="33" t="n"/>
      <c r="AD1369" s="24" t="n"/>
      <c r="AE1369" s="24" t="n">
        <v>3</v>
      </c>
      <c r="AF1369" s="33" t="n"/>
      <c r="AG1369" s="33" t="n"/>
    </row>
    <row r="1370">
      <c r="A1370" s="24" t="inlineStr">
        <is>
          <t>Preston|11</t>
        </is>
      </c>
      <c r="B1370" s="24" t="inlineStr">
        <is>
          <t>E1</t>
        </is>
      </c>
      <c r="C1370" s="24" t="inlineStr">
        <is>
          <t>Championship</t>
        </is>
      </c>
      <c r="D1370" s="24" t="inlineStr">
        <is>
          <t>Preston</t>
        </is>
      </c>
      <c r="E1370" s="24" t="n">
        <v>11</v>
      </c>
      <c r="F1370" s="24" t="n">
        <v>3</v>
      </c>
      <c r="G1370" s="29" t="n">
        <v>46312.625</v>
      </c>
      <c r="H1370" s="24" t="inlineStr">
        <is>
          <t>Wrexham</t>
        </is>
      </c>
      <c r="I1370" s="24" t="inlineStr">
        <is>
          <t>A</t>
        </is>
      </c>
      <c r="J1370" s="24" t="inlineStr">
        <is>
          <t>E1-Wrexham-Preston</t>
        </is>
      </c>
      <c r="K1370" s="24" t="n">
        <v>9</v>
      </c>
      <c r="L1370" s="11">
        <f>IF(INDEX(Matches!$X:$X,AA1370)=0,"",IF(I1370="H",INDEX(Matches!$H:$H,AA1370),INDEX(Matches!$I:$I,AA1370)))</f>
        <v/>
      </c>
      <c r="M1370" s="11">
        <f>IF(INDEX(Matches!$X:$X,AA1370)=0,"",IF(I1370="H",INDEX(Matches!$I:$I,AA1370),INDEX(Matches!$H:$H,AA1370)))</f>
        <v/>
      </c>
      <c r="N1370" s="11">
        <f>IF(L1370="","",IF(L1370&gt;M1370,"W",IF(L1370=M1370,"D","L")))</f>
        <v/>
      </c>
      <c r="O1370" s="11">
        <f>IF(L1370="","",IF(L1370&gt;M1370,3,IF(L1370=M1370,1,0)))</f>
        <v/>
      </c>
      <c r="P1370" s="31">
        <f>IF(I1370="H",INDEX(Matches!$L:$L,AA1370),INDEX(Matches!$N:$N,AA1370))</f>
        <v/>
      </c>
      <c r="Q1370" s="31">
        <f>INDEX(Matches!$M:$M,AA1370)</f>
        <v/>
      </c>
      <c r="R1370" s="31">
        <f>IF(I1370="H",INDEX(Matches!$N:$N,AA1370),INDEX(Matches!$L:$L,AA1370))</f>
        <v/>
      </c>
      <c r="S1370" s="33">
        <f>IF(I1370="H",INDEX(Matches!$O:$O,AA1370),INDEX(Matches!$P:$P,AA1370))</f>
        <v/>
      </c>
      <c r="T1370" s="33">
        <f>IF(INDEX(Matches!$J:$J,AA1370)="","",IF(I1370="H",INDEX(Matches!$J:$J,AA1370),INDEX(Matches!$K:$K,AA1370)))</f>
        <v/>
      </c>
      <c r="U1370" s="33">
        <f>IF(INDEX(Matches!$K:$K,AA1370)="","",IF(I1370="H",INDEX(Matches!$K:$K,AA1370),INDEX(Matches!$J:$J,AA1370)))</f>
        <v/>
      </c>
      <c r="V1370" s="30">
        <f>IF(T1370="","",T1370-U1370)</f>
        <v/>
      </c>
      <c r="W1370" s="33">
        <f>IF(I1370="H",INDEX(Matches!$T:$T,AA1370),INDEX(Matches!$U:$U,AA1370))</f>
        <v/>
      </c>
      <c r="X1370" s="11">
        <f>INDEX(Matches!$X:$X,AA1370)</f>
        <v/>
      </c>
      <c r="Y1370" s="30">
        <f>IF(O1370="","",O1370-S1370)</f>
        <v/>
      </c>
      <c r="Z1370" s="30">
        <f>IF(W1370="","",W1370-S1370)</f>
        <v/>
      </c>
      <c r="AA1370" s="24">
        <f>MATCH(J1370,Matches!$A:$A,0)</f>
        <v/>
      </c>
      <c r="AB1370" s="33" t="n"/>
      <c r="AC1370" s="33" t="n"/>
      <c r="AD1370" s="24" t="n"/>
      <c r="AE1370" s="24" t="n">
        <v>3</v>
      </c>
      <c r="AF1370" s="33" t="n"/>
      <c r="AG1370" s="33" t="n"/>
    </row>
    <row r="1371">
      <c r="A1371" s="24" t="inlineStr">
        <is>
          <t>Preston|12</t>
        </is>
      </c>
      <c r="B1371" s="24" t="inlineStr">
        <is>
          <t>E1</t>
        </is>
      </c>
      <c r="C1371" s="24" t="inlineStr">
        <is>
          <t>Championship</t>
        </is>
      </c>
      <c r="D1371" s="24" t="inlineStr">
        <is>
          <t>Preston</t>
        </is>
      </c>
      <c r="E1371" s="24" t="n">
        <v>12</v>
      </c>
      <c r="F1371" s="24" t="n">
        <v>3</v>
      </c>
      <c r="G1371" s="29" t="n">
        <v>46319.625</v>
      </c>
      <c r="H1371" s="24" t="inlineStr">
        <is>
          <t>West Brom</t>
        </is>
      </c>
      <c r="I1371" s="24" t="inlineStr">
        <is>
          <t>H</t>
        </is>
      </c>
      <c r="J1371" s="24" t="inlineStr">
        <is>
          <t>E1-Preston-WestBrom</t>
        </is>
      </c>
      <c r="K1371" s="24" t="n">
        <v>13</v>
      </c>
      <c r="L1371" s="11">
        <f>IF(INDEX(Matches!$X:$X,AA1371)=0,"",IF(I1371="H",INDEX(Matches!$H:$H,AA1371),INDEX(Matches!$I:$I,AA1371)))</f>
        <v/>
      </c>
      <c r="M1371" s="11">
        <f>IF(INDEX(Matches!$X:$X,AA1371)=0,"",IF(I1371="H",INDEX(Matches!$I:$I,AA1371),INDEX(Matches!$H:$H,AA1371)))</f>
        <v/>
      </c>
      <c r="N1371" s="11">
        <f>IF(L1371="","",IF(L1371&gt;M1371,"W",IF(L1371=M1371,"D","L")))</f>
        <v/>
      </c>
      <c r="O1371" s="11">
        <f>IF(L1371="","",IF(L1371&gt;M1371,3,IF(L1371=M1371,1,0)))</f>
        <v/>
      </c>
      <c r="P1371" s="31">
        <f>IF(I1371="H",INDEX(Matches!$L:$L,AA1371),INDEX(Matches!$N:$N,AA1371))</f>
        <v/>
      </c>
      <c r="Q1371" s="31">
        <f>INDEX(Matches!$M:$M,AA1371)</f>
        <v/>
      </c>
      <c r="R1371" s="31">
        <f>IF(I1371="H",INDEX(Matches!$N:$N,AA1371),INDEX(Matches!$L:$L,AA1371))</f>
        <v/>
      </c>
      <c r="S1371" s="33">
        <f>IF(I1371="H",INDEX(Matches!$O:$O,AA1371),INDEX(Matches!$P:$P,AA1371))</f>
        <v/>
      </c>
      <c r="T1371" s="33">
        <f>IF(INDEX(Matches!$J:$J,AA1371)="","",IF(I1371="H",INDEX(Matches!$J:$J,AA1371),INDEX(Matches!$K:$K,AA1371)))</f>
        <v/>
      </c>
      <c r="U1371" s="33">
        <f>IF(INDEX(Matches!$K:$K,AA1371)="","",IF(I1371="H",INDEX(Matches!$K:$K,AA1371),INDEX(Matches!$J:$J,AA1371)))</f>
        <v/>
      </c>
      <c r="V1371" s="30">
        <f>IF(T1371="","",T1371-U1371)</f>
        <v/>
      </c>
      <c r="W1371" s="33">
        <f>IF(I1371="H",INDEX(Matches!$T:$T,AA1371),INDEX(Matches!$U:$U,AA1371))</f>
        <v/>
      </c>
      <c r="X1371" s="11">
        <f>INDEX(Matches!$X:$X,AA1371)</f>
        <v/>
      </c>
      <c r="Y1371" s="30">
        <f>IF(O1371="","",O1371-S1371)</f>
        <v/>
      </c>
      <c r="Z1371" s="30">
        <f>IF(W1371="","",W1371-S1371)</f>
        <v/>
      </c>
      <c r="AA1371" s="24">
        <f>MATCH(J1371,Matches!$A:$A,0)</f>
        <v/>
      </c>
      <c r="AB1371" s="33" t="n"/>
      <c r="AC1371" s="33" t="n">
        <v>1.333921090388163</v>
      </c>
      <c r="AD1371" s="24" t="n"/>
      <c r="AE1371" s="24" t="n">
        <v>3</v>
      </c>
      <c r="AF1371" s="33" t="n"/>
      <c r="AG1371" s="33" t="n"/>
    </row>
    <row r="1372">
      <c r="A1372" s="24" t="inlineStr">
        <is>
          <t>Preston|13</t>
        </is>
      </c>
      <c r="B1372" s="24" t="inlineStr">
        <is>
          <t>E1</t>
        </is>
      </c>
      <c r="C1372" s="24" t="inlineStr">
        <is>
          <t>Championship</t>
        </is>
      </c>
      <c r="D1372" s="24" t="inlineStr">
        <is>
          <t>Preston</t>
        </is>
      </c>
      <c r="E1372" s="24" t="n">
        <v>13</v>
      </c>
      <c r="F1372" s="24" t="n">
        <v>4</v>
      </c>
      <c r="G1372" s="29" t="n">
        <v>46326.52083333334</v>
      </c>
      <c r="H1372" s="24" t="inlineStr">
        <is>
          <t>Stoke</t>
        </is>
      </c>
      <c r="I1372" s="24" t="inlineStr">
        <is>
          <t>A</t>
        </is>
      </c>
      <c r="J1372" s="24" t="inlineStr">
        <is>
          <t>E1-Stoke-Preston</t>
        </is>
      </c>
      <c r="K1372" s="24" t="n">
        <v>11</v>
      </c>
      <c r="L1372" s="11">
        <f>IF(INDEX(Matches!$X:$X,AA1372)=0,"",IF(I1372="H",INDEX(Matches!$H:$H,AA1372),INDEX(Matches!$I:$I,AA1372)))</f>
        <v/>
      </c>
      <c r="M1372" s="11">
        <f>IF(INDEX(Matches!$X:$X,AA1372)=0,"",IF(I1372="H",INDEX(Matches!$I:$I,AA1372),INDEX(Matches!$H:$H,AA1372)))</f>
        <v/>
      </c>
      <c r="N1372" s="11">
        <f>IF(L1372="","",IF(L1372&gt;M1372,"W",IF(L1372=M1372,"D","L")))</f>
        <v/>
      </c>
      <c r="O1372" s="11">
        <f>IF(L1372="","",IF(L1372&gt;M1372,3,IF(L1372=M1372,1,0)))</f>
        <v/>
      </c>
      <c r="P1372" s="31">
        <f>IF(I1372="H",INDEX(Matches!$L:$L,AA1372),INDEX(Matches!$N:$N,AA1372))</f>
        <v/>
      </c>
      <c r="Q1372" s="31">
        <f>INDEX(Matches!$M:$M,AA1372)</f>
        <v/>
      </c>
      <c r="R1372" s="31">
        <f>IF(I1372="H",INDEX(Matches!$N:$N,AA1372),INDEX(Matches!$L:$L,AA1372))</f>
        <v/>
      </c>
      <c r="S1372" s="33">
        <f>IF(I1372="H",INDEX(Matches!$O:$O,AA1372),INDEX(Matches!$P:$P,AA1372))</f>
        <v/>
      </c>
      <c r="T1372" s="33">
        <f>IF(INDEX(Matches!$J:$J,AA1372)="","",IF(I1372="H",INDEX(Matches!$J:$J,AA1372),INDEX(Matches!$K:$K,AA1372)))</f>
        <v/>
      </c>
      <c r="U1372" s="33">
        <f>IF(INDEX(Matches!$K:$K,AA1372)="","",IF(I1372="H",INDEX(Matches!$K:$K,AA1372),INDEX(Matches!$J:$J,AA1372)))</f>
        <v/>
      </c>
      <c r="V1372" s="30">
        <f>IF(T1372="","",T1372-U1372)</f>
        <v/>
      </c>
      <c r="W1372" s="33">
        <f>IF(I1372="H",INDEX(Matches!$T:$T,AA1372),INDEX(Matches!$U:$U,AA1372))</f>
        <v/>
      </c>
      <c r="X1372" s="11">
        <f>INDEX(Matches!$X:$X,AA1372)</f>
        <v/>
      </c>
      <c r="Y1372" s="30">
        <f>IF(O1372="","",O1372-S1372)</f>
        <v/>
      </c>
      <c r="Z1372" s="30">
        <f>IF(W1372="","",W1372-S1372)</f>
        <v/>
      </c>
      <c r="AA1372" s="24">
        <f>MATCH(J1372,Matches!$A:$A,0)</f>
        <v/>
      </c>
      <c r="AB1372" s="33" t="n"/>
      <c r="AC1372" s="33" t="n">
        <v>1.028582085594594</v>
      </c>
      <c r="AD1372" s="24" t="n"/>
      <c r="AE1372" s="24" t="n">
        <v>4</v>
      </c>
      <c r="AF1372" s="33" t="n"/>
      <c r="AG1372" s="33" t="n"/>
    </row>
    <row r="1373">
      <c r="A1373" s="24" t="inlineStr">
        <is>
          <t>Preston|14</t>
        </is>
      </c>
      <c r="B1373" s="24" t="inlineStr">
        <is>
          <t>E1</t>
        </is>
      </c>
      <c r="C1373" s="24" t="inlineStr">
        <is>
          <t>Championship</t>
        </is>
      </c>
      <c r="D1373" s="24" t="inlineStr">
        <is>
          <t>Preston</t>
        </is>
      </c>
      <c r="E1373" s="24" t="n">
        <v>14</v>
      </c>
      <c r="F1373" s="24" t="n">
        <v>4</v>
      </c>
      <c r="G1373" s="29" t="n">
        <v>46329.82291666666</v>
      </c>
      <c r="H1373" s="24" t="inlineStr">
        <is>
          <t>Sheffield United</t>
        </is>
      </c>
      <c r="I1373" s="24" t="inlineStr">
        <is>
          <t>H</t>
        </is>
      </c>
      <c r="J1373" s="24" t="inlineStr">
        <is>
          <t>E1-Preston-Sheffiel</t>
        </is>
      </c>
      <c r="K1373" s="24" t="n">
        <v>8</v>
      </c>
      <c r="L1373" s="11">
        <f>IF(INDEX(Matches!$X:$X,AA1373)=0,"",IF(I1373="H",INDEX(Matches!$H:$H,AA1373),INDEX(Matches!$I:$I,AA1373)))</f>
        <v/>
      </c>
      <c r="M1373" s="11">
        <f>IF(INDEX(Matches!$X:$X,AA1373)=0,"",IF(I1373="H",INDEX(Matches!$I:$I,AA1373),INDEX(Matches!$H:$H,AA1373)))</f>
        <v/>
      </c>
      <c r="N1373" s="11">
        <f>IF(L1373="","",IF(L1373&gt;M1373,"W",IF(L1373=M1373,"D","L")))</f>
        <v/>
      </c>
      <c r="O1373" s="11">
        <f>IF(L1373="","",IF(L1373&gt;M1373,3,IF(L1373=M1373,1,0)))</f>
        <v/>
      </c>
      <c r="P1373" s="31">
        <f>IF(I1373="H",INDEX(Matches!$L:$L,AA1373),INDEX(Matches!$N:$N,AA1373))</f>
        <v/>
      </c>
      <c r="Q1373" s="31">
        <f>INDEX(Matches!$M:$M,AA1373)</f>
        <v/>
      </c>
      <c r="R1373" s="31">
        <f>IF(I1373="H",INDEX(Matches!$N:$N,AA1373),INDEX(Matches!$L:$L,AA1373))</f>
        <v/>
      </c>
      <c r="S1373" s="33">
        <f>IF(I1373="H",INDEX(Matches!$O:$O,AA1373),INDEX(Matches!$P:$P,AA1373))</f>
        <v/>
      </c>
      <c r="T1373" s="33">
        <f>IF(INDEX(Matches!$J:$J,AA1373)="","",IF(I1373="H",INDEX(Matches!$J:$J,AA1373),INDEX(Matches!$K:$K,AA1373)))</f>
        <v/>
      </c>
      <c r="U1373" s="33">
        <f>IF(INDEX(Matches!$K:$K,AA1373)="","",IF(I1373="H",INDEX(Matches!$K:$K,AA1373),INDEX(Matches!$J:$J,AA1373)))</f>
        <v/>
      </c>
      <c r="V1373" s="30">
        <f>IF(T1373="","",T1373-U1373)</f>
        <v/>
      </c>
      <c r="W1373" s="33">
        <f>IF(I1373="H",INDEX(Matches!$T:$T,AA1373),INDEX(Matches!$U:$U,AA1373))</f>
        <v/>
      </c>
      <c r="X1373" s="11">
        <f>INDEX(Matches!$X:$X,AA1373)</f>
        <v/>
      </c>
      <c r="Y1373" s="30">
        <f>IF(O1373="","",O1373-S1373)</f>
        <v/>
      </c>
      <c r="Z1373" s="30">
        <f>IF(W1373="","",W1373-S1373)</f>
        <v/>
      </c>
      <c r="AA1373" s="24">
        <f>MATCH(J1373,Matches!$A:$A,0)</f>
        <v/>
      </c>
      <c r="AB1373" s="33" t="n"/>
      <c r="AC1373" s="33" t="n">
        <v>1.30918166915951</v>
      </c>
      <c r="AD1373" s="24" t="n"/>
      <c r="AE1373" s="24" t="n">
        <v>4</v>
      </c>
      <c r="AF1373" s="33" t="n"/>
      <c r="AG1373" s="33" t="n"/>
    </row>
    <row r="1374">
      <c r="A1374" s="24" t="inlineStr">
        <is>
          <t>Preston|15</t>
        </is>
      </c>
      <c r="B1374" s="24" t="inlineStr">
        <is>
          <t>E1</t>
        </is>
      </c>
      <c r="C1374" s="24" t="inlineStr">
        <is>
          <t>Championship</t>
        </is>
      </c>
      <c r="D1374" s="24" t="inlineStr">
        <is>
          <t>Preston</t>
        </is>
      </c>
      <c r="E1374" s="24" t="n">
        <v>15</v>
      </c>
      <c r="F1374" s="24" t="n">
        <v>4</v>
      </c>
      <c r="G1374" s="29" t="n">
        <v>46333.625</v>
      </c>
      <c r="H1374" s="24" t="inlineStr">
        <is>
          <t>Southampton</t>
        </is>
      </c>
      <c r="I1374" s="24" t="inlineStr">
        <is>
          <t>H</t>
        </is>
      </c>
      <c r="J1374" s="24" t="inlineStr">
        <is>
          <t>E1-Preston-Southamp</t>
        </is>
      </c>
      <c r="K1374" s="24" t="n">
        <v>5</v>
      </c>
      <c r="L1374" s="11">
        <f>IF(INDEX(Matches!$X:$X,AA1374)=0,"",IF(I1374="H",INDEX(Matches!$H:$H,AA1374),INDEX(Matches!$I:$I,AA1374)))</f>
        <v/>
      </c>
      <c r="M1374" s="11">
        <f>IF(INDEX(Matches!$X:$X,AA1374)=0,"",IF(I1374="H",INDEX(Matches!$I:$I,AA1374),INDEX(Matches!$H:$H,AA1374)))</f>
        <v/>
      </c>
      <c r="N1374" s="11">
        <f>IF(L1374="","",IF(L1374&gt;M1374,"W",IF(L1374=M1374,"D","L")))</f>
        <v/>
      </c>
      <c r="O1374" s="11">
        <f>IF(L1374="","",IF(L1374&gt;M1374,3,IF(L1374=M1374,1,0)))</f>
        <v/>
      </c>
      <c r="P1374" s="31">
        <f>IF(I1374="H",INDEX(Matches!$L:$L,AA1374),INDEX(Matches!$N:$N,AA1374))</f>
        <v/>
      </c>
      <c r="Q1374" s="31">
        <f>INDEX(Matches!$M:$M,AA1374)</f>
        <v/>
      </c>
      <c r="R1374" s="31">
        <f>IF(I1374="H",INDEX(Matches!$N:$N,AA1374),INDEX(Matches!$L:$L,AA1374))</f>
        <v/>
      </c>
      <c r="S1374" s="33">
        <f>IF(I1374="H",INDEX(Matches!$O:$O,AA1374),INDEX(Matches!$P:$P,AA1374))</f>
        <v/>
      </c>
      <c r="T1374" s="33">
        <f>IF(INDEX(Matches!$J:$J,AA1374)="","",IF(I1374="H",INDEX(Matches!$J:$J,AA1374),INDEX(Matches!$K:$K,AA1374)))</f>
        <v/>
      </c>
      <c r="U1374" s="33">
        <f>IF(INDEX(Matches!$K:$K,AA1374)="","",IF(I1374="H",INDEX(Matches!$K:$K,AA1374),INDEX(Matches!$J:$J,AA1374)))</f>
        <v/>
      </c>
      <c r="V1374" s="30">
        <f>IF(T1374="","",T1374-U1374)</f>
        <v/>
      </c>
      <c r="W1374" s="33">
        <f>IF(I1374="H",INDEX(Matches!$T:$T,AA1374),INDEX(Matches!$U:$U,AA1374))</f>
        <v/>
      </c>
      <c r="X1374" s="11">
        <f>INDEX(Matches!$X:$X,AA1374)</f>
        <v/>
      </c>
      <c r="Y1374" s="30">
        <f>IF(O1374="","",O1374-S1374)</f>
        <v/>
      </c>
      <c r="Z1374" s="30">
        <f>IF(W1374="","",W1374-S1374)</f>
        <v/>
      </c>
      <c r="AA1374" s="24">
        <f>MATCH(J1374,Matches!$A:$A,0)</f>
        <v/>
      </c>
      <c r="AB1374" s="33" t="n"/>
      <c r="AC1374" s="33" t="n">
        <v>1.208149467050187</v>
      </c>
      <c r="AD1374" s="24" t="n"/>
      <c r="AE1374" s="24" t="n">
        <v>4</v>
      </c>
      <c r="AF1374" s="33" t="n"/>
      <c r="AG1374" s="33" t="n"/>
    </row>
    <row r="1375">
      <c r="A1375" s="24" t="inlineStr">
        <is>
          <t>Preston|16</t>
        </is>
      </c>
      <c r="B1375" s="24" t="inlineStr">
        <is>
          <t>E1</t>
        </is>
      </c>
      <c r="C1375" s="24" t="inlineStr">
        <is>
          <t>Championship</t>
        </is>
      </c>
      <c r="D1375" s="24" t="inlineStr">
        <is>
          <t>Preston</t>
        </is>
      </c>
      <c r="E1375" s="24" t="n">
        <v>16</v>
      </c>
      <c r="F1375" s="24" t="n">
        <v>4</v>
      </c>
      <c r="G1375" s="29" t="n">
        <v>46347.625</v>
      </c>
      <c r="H1375" s="24" t="inlineStr">
        <is>
          <t>West Ham</t>
        </is>
      </c>
      <c r="I1375" s="24" t="inlineStr">
        <is>
          <t>A</t>
        </is>
      </c>
      <c r="J1375" s="24" t="inlineStr">
        <is>
          <t>E1-WestHam-Preston</t>
        </is>
      </c>
      <c r="K1375" s="24" t="n">
        <v>1</v>
      </c>
      <c r="L1375" s="11">
        <f>IF(INDEX(Matches!$X:$X,AA1375)=0,"",IF(I1375="H",INDEX(Matches!$H:$H,AA1375),INDEX(Matches!$I:$I,AA1375)))</f>
        <v/>
      </c>
      <c r="M1375" s="11">
        <f>IF(INDEX(Matches!$X:$X,AA1375)=0,"",IF(I1375="H",INDEX(Matches!$I:$I,AA1375),INDEX(Matches!$H:$H,AA1375)))</f>
        <v/>
      </c>
      <c r="N1375" s="11">
        <f>IF(L1375="","",IF(L1375&gt;M1375,"W",IF(L1375=M1375,"D","L")))</f>
        <v/>
      </c>
      <c r="O1375" s="11">
        <f>IF(L1375="","",IF(L1375&gt;M1375,3,IF(L1375=M1375,1,0)))</f>
        <v/>
      </c>
      <c r="P1375" s="31">
        <f>IF(I1375="H",INDEX(Matches!$L:$L,AA1375),INDEX(Matches!$N:$N,AA1375))</f>
        <v/>
      </c>
      <c r="Q1375" s="31">
        <f>INDEX(Matches!$M:$M,AA1375)</f>
        <v/>
      </c>
      <c r="R1375" s="31">
        <f>IF(I1375="H",INDEX(Matches!$N:$N,AA1375),INDEX(Matches!$L:$L,AA1375))</f>
        <v/>
      </c>
      <c r="S1375" s="33">
        <f>IF(I1375="H",INDEX(Matches!$O:$O,AA1375),INDEX(Matches!$P:$P,AA1375))</f>
        <v/>
      </c>
      <c r="T1375" s="33">
        <f>IF(INDEX(Matches!$J:$J,AA1375)="","",IF(I1375="H",INDEX(Matches!$J:$J,AA1375),INDEX(Matches!$K:$K,AA1375)))</f>
        <v/>
      </c>
      <c r="U1375" s="33">
        <f>IF(INDEX(Matches!$K:$K,AA1375)="","",IF(I1375="H",INDEX(Matches!$K:$K,AA1375),INDEX(Matches!$J:$J,AA1375)))</f>
        <v/>
      </c>
      <c r="V1375" s="30">
        <f>IF(T1375="","",T1375-U1375)</f>
        <v/>
      </c>
      <c r="W1375" s="33">
        <f>IF(I1375="H",INDEX(Matches!$T:$T,AA1375),INDEX(Matches!$U:$U,AA1375))</f>
        <v/>
      </c>
      <c r="X1375" s="11">
        <f>INDEX(Matches!$X:$X,AA1375)</f>
        <v/>
      </c>
      <c r="Y1375" s="30">
        <f>IF(O1375="","",O1375-S1375)</f>
        <v/>
      </c>
      <c r="Z1375" s="30">
        <f>IF(W1375="","",W1375-S1375)</f>
        <v/>
      </c>
      <c r="AA1375" s="24">
        <f>MATCH(J1375,Matches!$A:$A,0)</f>
        <v/>
      </c>
      <c r="AB1375" s="33" t="n"/>
      <c r="AC1375" s="33" t="n">
        <v>0.5713658564997887</v>
      </c>
      <c r="AD1375" s="24" t="n"/>
      <c r="AE1375" s="24" t="n">
        <v>4</v>
      </c>
      <c r="AF1375" s="33" t="n"/>
      <c r="AG1375" s="33" t="n"/>
    </row>
    <row r="1376">
      <c r="A1376" s="24" t="inlineStr">
        <is>
          <t>Preston|17</t>
        </is>
      </c>
      <c r="B1376" s="24" t="inlineStr">
        <is>
          <t>E1</t>
        </is>
      </c>
      <c r="C1376" s="24" t="inlineStr">
        <is>
          <t>Championship</t>
        </is>
      </c>
      <c r="D1376" s="24" t="inlineStr">
        <is>
          <t>Preston</t>
        </is>
      </c>
      <c r="E1376" s="24" t="n">
        <v>17</v>
      </c>
      <c r="F1376" s="24" t="n">
        <v>5</v>
      </c>
      <c r="G1376" s="29" t="n">
        <v>46350.82291666666</v>
      </c>
      <c r="H1376" s="24" t="inlineStr">
        <is>
          <t>Cardiff</t>
        </is>
      </c>
      <c r="I1376" s="24" t="inlineStr">
        <is>
          <t>A</t>
        </is>
      </c>
      <c r="J1376" s="24" t="inlineStr">
        <is>
          <t>E1-Cardiff-Preston</t>
        </is>
      </c>
      <c r="K1376" s="24" t="n">
        <v>21</v>
      </c>
      <c r="L1376" s="11">
        <f>IF(INDEX(Matches!$X:$X,AA1376)=0,"",IF(I1376="H",INDEX(Matches!$H:$H,AA1376),INDEX(Matches!$I:$I,AA1376)))</f>
        <v/>
      </c>
      <c r="M1376" s="11">
        <f>IF(INDEX(Matches!$X:$X,AA1376)=0,"",IF(I1376="H",INDEX(Matches!$I:$I,AA1376),INDEX(Matches!$H:$H,AA1376)))</f>
        <v/>
      </c>
      <c r="N1376" s="11">
        <f>IF(L1376="","",IF(L1376&gt;M1376,"W",IF(L1376=M1376,"D","L")))</f>
        <v/>
      </c>
      <c r="O1376" s="11">
        <f>IF(L1376="","",IF(L1376&gt;M1376,3,IF(L1376=M1376,1,0)))</f>
        <v/>
      </c>
      <c r="P1376" s="31">
        <f>IF(I1376="H",INDEX(Matches!$L:$L,AA1376),INDEX(Matches!$N:$N,AA1376))</f>
        <v/>
      </c>
      <c r="Q1376" s="31">
        <f>INDEX(Matches!$M:$M,AA1376)</f>
        <v/>
      </c>
      <c r="R1376" s="31">
        <f>IF(I1376="H",INDEX(Matches!$N:$N,AA1376),INDEX(Matches!$L:$L,AA1376))</f>
        <v/>
      </c>
      <c r="S1376" s="33">
        <f>IF(I1376="H",INDEX(Matches!$O:$O,AA1376),INDEX(Matches!$P:$P,AA1376))</f>
        <v/>
      </c>
      <c r="T1376" s="33">
        <f>IF(INDEX(Matches!$J:$J,AA1376)="","",IF(I1376="H",INDEX(Matches!$J:$J,AA1376),INDEX(Matches!$K:$K,AA1376)))</f>
        <v/>
      </c>
      <c r="U1376" s="33">
        <f>IF(INDEX(Matches!$K:$K,AA1376)="","",IF(I1376="H",INDEX(Matches!$K:$K,AA1376),INDEX(Matches!$J:$J,AA1376)))</f>
        <v/>
      </c>
      <c r="V1376" s="30">
        <f>IF(T1376="","",T1376-U1376)</f>
        <v/>
      </c>
      <c r="W1376" s="33">
        <f>IF(I1376="H",INDEX(Matches!$T:$T,AA1376),INDEX(Matches!$U:$U,AA1376))</f>
        <v/>
      </c>
      <c r="X1376" s="11">
        <f>INDEX(Matches!$X:$X,AA1376)</f>
        <v/>
      </c>
      <c r="Y1376" s="30">
        <f>IF(O1376="","",O1376-S1376)</f>
        <v/>
      </c>
      <c r="Z1376" s="30">
        <f>IF(W1376="","",W1376-S1376)</f>
        <v/>
      </c>
      <c r="AA1376" s="24">
        <f>MATCH(J1376,Matches!$A:$A,0)</f>
        <v/>
      </c>
      <c r="AB1376" s="33" t="n"/>
      <c r="AC1376" s="33" t="n">
        <v>1.150447315695334</v>
      </c>
      <c r="AD1376" s="24" t="n"/>
      <c r="AE1376" s="24" t="n">
        <v>5</v>
      </c>
      <c r="AF1376" s="33" t="n"/>
      <c r="AG1376" s="33" t="n"/>
    </row>
    <row r="1377">
      <c r="A1377" s="24" t="inlineStr">
        <is>
          <t>Preston|18</t>
        </is>
      </c>
      <c r="B1377" s="24" t="inlineStr">
        <is>
          <t>E1</t>
        </is>
      </c>
      <c r="C1377" s="24" t="inlineStr">
        <is>
          <t>Championship</t>
        </is>
      </c>
      <c r="D1377" s="24" t="inlineStr">
        <is>
          <t>Preston</t>
        </is>
      </c>
      <c r="E1377" s="24" t="n">
        <v>18</v>
      </c>
      <c r="F1377" s="24" t="n">
        <v>5</v>
      </c>
      <c r="G1377" s="29" t="n">
        <v>46354.52083333334</v>
      </c>
      <c r="H1377" s="24" t="inlineStr">
        <is>
          <t>Norwich</t>
        </is>
      </c>
      <c r="I1377" s="24" t="inlineStr">
        <is>
          <t>H</t>
        </is>
      </c>
      <c r="J1377" s="24" t="inlineStr">
        <is>
          <t>E1-Preston-Norwich</t>
        </is>
      </c>
      <c r="K1377" s="24" t="n">
        <v>7</v>
      </c>
      <c r="L1377" s="11">
        <f>IF(INDEX(Matches!$X:$X,AA1377)=0,"",IF(I1377="H",INDEX(Matches!$H:$H,AA1377),INDEX(Matches!$I:$I,AA1377)))</f>
        <v/>
      </c>
      <c r="M1377" s="11">
        <f>IF(INDEX(Matches!$X:$X,AA1377)=0,"",IF(I1377="H",INDEX(Matches!$I:$I,AA1377),INDEX(Matches!$H:$H,AA1377)))</f>
        <v/>
      </c>
      <c r="N1377" s="11">
        <f>IF(L1377="","",IF(L1377&gt;M1377,"W",IF(L1377=M1377,"D","L")))</f>
        <v/>
      </c>
      <c r="O1377" s="11">
        <f>IF(L1377="","",IF(L1377&gt;M1377,3,IF(L1377=M1377,1,0)))</f>
        <v/>
      </c>
      <c r="P1377" s="31">
        <f>IF(I1377="H",INDEX(Matches!$L:$L,AA1377),INDEX(Matches!$N:$N,AA1377))</f>
        <v/>
      </c>
      <c r="Q1377" s="31">
        <f>INDEX(Matches!$M:$M,AA1377)</f>
        <v/>
      </c>
      <c r="R1377" s="31">
        <f>IF(I1377="H",INDEX(Matches!$N:$N,AA1377),INDEX(Matches!$L:$L,AA1377))</f>
        <v/>
      </c>
      <c r="S1377" s="33">
        <f>IF(I1377="H",INDEX(Matches!$O:$O,AA1377),INDEX(Matches!$P:$P,AA1377))</f>
        <v/>
      </c>
      <c r="T1377" s="33">
        <f>IF(INDEX(Matches!$J:$J,AA1377)="","",IF(I1377="H",INDEX(Matches!$J:$J,AA1377),INDEX(Matches!$K:$K,AA1377)))</f>
        <v/>
      </c>
      <c r="U1377" s="33">
        <f>IF(INDEX(Matches!$K:$K,AA1377)="","",IF(I1377="H",INDEX(Matches!$K:$K,AA1377),INDEX(Matches!$J:$J,AA1377)))</f>
        <v/>
      </c>
      <c r="V1377" s="30">
        <f>IF(T1377="","",T1377-U1377)</f>
        <v/>
      </c>
      <c r="W1377" s="33">
        <f>IF(I1377="H",INDEX(Matches!$T:$T,AA1377),INDEX(Matches!$U:$U,AA1377))</f>
        <v/>
      </c>
      <c r="X1377" s="11">
        <f>INDEX(Matches!$X:$X,AA1377)</f>
        <v/>
      </c>
      <c r="Y1377" s="30">
        <f>IF(O1377="","",O1377-S1377)</f>
        <v/>
      </c>
      <c r="Z1377" s="30">
        <f>IF(W1377="","",W1377-S1377)</f>
        <v/>
      </c>
      <c r="AA1377" s="24">
        <f>MATCH(J1377,Matches!$A:$A,0)</f>
        <v/>
      </c>
      <c r="AB1377" s="33" t="n"/>
      <c r="AC1377" s="33" t="n">
        <v>1.286744093047586</v>
      </c>
      <c r="AD1377" s="24" t="n"/>
      <c r="AE1377" s="24" t="n">
        <v>5</v>
      </c>
      <c r="AF1377" s="33" t="n"/>
      <c r="AG1377" s="33" t="n"/>
    </row>
    <row r="1378">
      <c r="A1378" s="24" t="inlineStr">
        <is>
          <t>Preston|19</t>
        </is>
      </c>
      <c r="B1378" s="24" t="inlineStr">
        <is>
          <t>E1</t>
        </is>
      </c>
      <c r="C1378" s="24" t="inlineStr">
        <is>
          <t>Championship</t>
        </is>
      </c>
      <c r="D1378" s="24" t="inlineStr">
        <is>
          <t>Preston</t>
        </is>
      </c>
      <c r="E1378" s="24" t="n">
        <v>19</v>
      </c>
      <c r="F1378" s="24" t="n">
        <v>5</v>
      </c>
      <c r="G1378" s="29" t="n">
        <v>46362.5</v>
      </c>
      <c r="H1378" s="24" t="inlineStr">
        <is>
          <t>Burnley</t>
        </is>
      </c>
      <c r="I1378" s="24" t="inlineStr">
        <is>
          <t>A</t>
        </is>
      </c>
      <c r="J1378" s="24" t="inlineStr">
        <is>
          <t>E1-Burnley-Preston</t>
        </is>
      </c>
      <c r="K1378" s="24" t="n">
        <v>4</v>
      </c>
      <c r="L1378" s="11">
        <f>IF(INDEX(Matches!$X:$X,AA1378)=0,"",IF(I1378="H",INDEX(Matches!$H:$H,AA1378),INDEX(Matches!$I:$I,AA1378)))</f>
        <v/>
      </c>
      <c r="M1378" s="11">
        <f>IF(INDEX(Matches!$X:$X,AA1378)=0,"",IF(I1378="H",INDEX(Matches!$I:$I,AA1378),INDEX(Matches!$H:$H,AA1378)))</f>
        <v/>
      </c>
      <c r="N1378" s="11">
        <f>IF(L1378="","",IF(L1378&gt;M1378,"W",IF(L1378=M1378,"D","L")))</f>
        <v/>
      </c>
      <c r="O1378" s="11">
        <f>IF(L1378="","",IF(L1378&gt;M1378,3,IF(L1378=M1378,1,0)))</f>
        <v/>
      </c>
      <c r="P1378" s="31">
        <f>IF(I1378="H",INDEX(Matches!$L:$L,AA1378),INDEX(Matches!$N:$N,AA1378))</f>
        <v/>
      </c>
      <c r="Q1378" s="31">
        <f>INDEX(Matches!$M:$M,AA1378)</f>
        <v/>
      </c>
      <c r="R1378" s="31">
        <f>IF(I1378="H",INDEX(Matches!$N:$N,AA1378),INDEX(Matches!$L:$L,AA1378))</f>
        <v/>
      </c>
      <c r="S1378" s="33">
        <f>IF(I1378="H",INDEX(Matches!$O:$O,AA1378),INDEX(Matches!$P:$P,AA1378))</f>
        <v/>
      </c>
      <c r="T1378" s="33">
        <f>IF(INDEX(Matches!$J:$J,AA1378)="","",IF(I1378="H",INDEX(Matches!$J:$J,AA1378),INDEX(Matches!$K:$K,AA1378)))</f>
        <v/>
      </c>
      <c r="U1378" s="33">
        <f>IF(INDEX(Matches!$K:$K,AA1378)="","",IF(I1378="H",INDEX(Matches!$K:$K,AA1378),INDEX(Matches!$J:$J,AA1378)))</f>
        <v/>
      </c>
      <c r="V1378" s="30">
        <f>IF(T1378="","",T1378-U1378)</f>
        <v/>
      </c>
      <c r="W1378" s="33">
        <f>IF(I1378="H",INDEX(Matches!$T:$T,AA1378),INDEX(Matches!$U:$U,AA1378))</f>
        <v/>
      </c>
      <c r="X1378" s="11">
        <f>INDEX(Matches!$X:$X,AA1378)</f>
        <v/>
      </c>
      <c r="Y1378" s="30">
        <f>IF(O1378="","",O1378-S1378)</f>
        <v/>
      </c>
      <c r="Z1378" s="30">
        <f>IF(W1378="","",W1378-S1378)</f>
        <v/>
      </c>
      <c r="AA1378" s="24">
        <f>MATCH(J1378,Matches!$A:$A,0)</f>
        <v/>
      </c>
      <c r="AB1378" s="33" t="n"/>
      <c r="AC1378" s="33" t="n">
        <v>0.8902784951990474</v>
      </c>
      <c r="AD1378" s="24" t="n"/>
      <c r="AE1378" s="24" t="n">
        <v>5</v>
      </c>
      <c r="AF1378" s="33" t="n"/>
      <c r="AG1378" s="33" t="n"/>
    </row>
    <row r="1379">
      <c r="A1379" s="24" t="inlineStr">
        <is>
          <t>Preston|20</t>
        </is>
      </c>
      <c r="B1379" s="24" t="inlineStr">
        <is>
          <t>E1</t>
        </is>
      </c>
      <c r="C1379" s="24" t="inlineStr">
        <is>
          <t>Championship</t>
        </is>
      </c>
      <c r="D1379" s="24" t="inlineStr">
        <is>
          <t>Preston</t>
        </is>
      </c>
      <c r="E1379" s="24" t="n">
        <v>20</v>
      </c>
      <c r="F1379" s="24" t="n">
        <v>5</v>
      </c>
      <c r="G1379" s="29" t="n">
        <v>46365.82291666666</v>
      </c>
      <c r="H1379" s="24" t="inlineStr">
        <is>
          <t>Portsmouth</t>
        </is>
      </c>
      <c r="I1379" s="24" t="inlineStr">
        <is>
          <t>H</t>
        </is>
      </c>
      <c r="J1379" s="24" t="inlineStr">
        <is>
          <t>E1-Preston-Portsmou</t>
        </is>
      </c>
      <c r="K1379" s="24" t="n">
        <v>18</v>
      </c>
      <c r="L1379" s="11">
        <f>IF(INDEX(Matches!$X:$X,AA1379)=0,"",IF(I1379="H",INDEX(Matches!$H:$H,AA1379),INDEX(Matches!$I:$I,AA1379)))</f>
        <v/>
      </c>
      <c r="M1379" s="11">
        <f>IF(INDEX(Matches!$X:$X,AA1379)=0,"",IF(I1379="H",INDEX(Matches!$I:$I,AA1379),INDEX(Matches!$H:$H,AA1379)))</f>
        <v/>
      </c>
      <c r="N1379" s="11">
        <f>IF(L1379="","",IF(L1379&gt;M1379,"W",IF(L1379=M1379,"D","L")))</f>
        <v/>
      </c>
      <c r="O1379" s="11">
        <f>IF(L1379="","",IF(L1379&gt;M1379,3,IF(L1379=M1379,1,0)))</f>
        <v/>
      </c>
      <c r="P1379" s="31">
        <f>IF(I1379="H",INDEX(Matches!$L:$L,AA1379),INDEX(Matches!$N:$N,AA1379))</f>
        <v/>
      </c>
      <c r="Q1379" s="31">
        <f>INDEX(Matches!$M:$M,AA1379)</f>
        <v/>
      </c>
      <c r="R1379" s="31">
        <f>IF(I1379="H",INDEX(Matches!$N:$N,AA1379),INDEX(Matches!$L:$L,AA1379))</f>
        <v/>
      </c>
      <c r="S1379" s="33">
        <f>IF(I1379="H",INDEX(Matches!$O:$O,AA1379),INDEX(Matches!$P:$P,AA1379))</f>
        <v/>
      </c>
      <c r="T1379" s="33">
        <f>IF(INDEX(Matches!$J:$J,AA1379)="","",IF(I1379="H",INDEX(Matches!$J:$J,AA1379),INDEX(Matches!$K:$K,AA1379)))</f>
        <v/>
      </c>
      <c r="U1379" s="33">
        <f>IF(INDEX(Matches!$K:$K,AA1379)="","",IF(I1379="H",INDEX(Matches!$K:$K,AA1379),INDEX(Matches!$J:$J,AA1379)))</f>
        <v/>
      </c>
      <c r="V1379" s="30">
        <f>IF(T1379="","",T1379-U1379)</f>
        <v/>
      </c>
      <c r="W1379" s="33">
        <f>IF(I1379="H",INDEX(Matches!$T:$T,AA1379),INDEX(Matches!$U:$U,AA1379))</f>
        <v/>
      </c>
      <c r="X1379" s="11">
        <f>INDEX(Matches!$X:$X,AA1379)</f>
        <v/>
      </c>
      <c r="Y1379" s="30">
        <f>IF(O1379="","",O1379-S1379)</f>
        <v/>
      </c>
      <c r="Z1379" s="30">
        <f>IF(W1379="","",W1379-S1379)</f>
        <v/>
      </c>
      <c r="AA1379" s="24">
        <f>MATCH(J1379,Matches!$A:$A,0)</f>
        <v/>
      </c>
      <c r="AB1379" s="33" t="n"/>
      <c r="AC1379" s="33" t="n">
        <v>1.419567496506445</v>
      </c>
      <c r="AD1379" s="24" t="n"/>
      <c r="AE1379" s="24" t="n">
        <v>5</v>
      </c>
      <c r="AF1379" s="33" t="n"/>
      <c r="AG1379" s="33" t="n"/>
    </row>
    <row r="1380">
      <c r="A1380" s="24" t="inlineStr">
        <is>
          <t>Preston|21</t>
        </is>
      </c>
      <c r="B1380" s="24" t="inlineStr">
        <is>
          <t>E1</t>
        </is>
      </c>
      <c r="C1380" s="24" t="inlineStr">
        <is>
          <t>Championship</t>
        </is>
      </c>
      <c r="D1380" s="24" t="inlineStr">
        <is>
          <t>Preston</t>
        </is>
      </c>
      <c r="E1380" s="24" t="n">
        <v>21</v>
      </c>
      <c r="F1380" s="24" t="n">
        <v>6</v>
      </c>
      <c r="G1380" s="29" t="n">
        <v>46368.52083333334</v>
      </c>
      <c r="H1380" s="24" t="inlineStr">
        <is>
          <t>Middlesbrough</t>
        </is>
      </c>
      <c r="I1380" s="24" t="inlineStr">
        <is>
          <t>H</t>
        </is>
      </c>
      <c r="J1380" s="24" t="inlineStr">
        <is>
          <t>E1-Preston-Middlesb</t>
        </is>
      </c>
      <c r="K1380" s="24" t="n">
        <v>3</v>
      </c>
      <c r="L1380" s="11">
        <f>IF(INDEX(Matches!$X:$X,AA1380)=0,"",IF(I1380="H",INDEX(Matches!$H:$H,AA1380),INDEX(Matches!$I:$I,AA1380)))</f>
        <v/>
      </c>
      <c r="M1380" s="11">
        <f>IF(INDEX(Matches!$X:$X,AA1380)=0,"",IF(I1380="H",INDEX(Matches!$I:$I,AA1380),INDEX(Matches!$H:$H,AA1380)))</f>
        <v/>
      </c>
      <c r="N1380" s="11">
        <f>IF(L1380="","",IF(L1380&gt;M1380,"W",IF(L1380=M1380,"D","L")))</f>
        <v/>
      </c>
      <c r="O1380" s="11">
        <f>IF(L1380="","",IF(L1380&gt;M1380,3,IF(L1380=M1380,1,0)))</f>
        <v/>
      </c>
      <c r="P1380" s="31">
        <f>IF(I1380="H",INDEX(Matches!$L:$L,AA1380),INDEX(Matches!$N:$N,AA1380))</f>
        <v/>
      </c>
      <c r="Q1380" s="31">
        <f>INDEX(Matches!$M:$M,AA1380)</f>
        <v/>
      </c>
      <c r="R1380" s="31">
        <f>IF(I1380="H",INDEX(Matches!$N:$N,AA1380),INDEX(Matches!$L:$L,AA1380))</f>
        <v/>
      </c>
      <c r="S1380" s="33">
        <f>IF(I1380="H",INDEX(Matches!$O:$O,AA1380),INDEX(Matches!$P:$P,AA1380))</f>
        <v/>
      </c>
      <c r="T1380" s="33">
        <f>IF(INDEX(Matches!$J:$J,AA1380)="","",IF(I1380="H",INDEX(Matches!$J:$J,AA1380),INDEX(Matches!$K:$K,AA1380)))</f>
        <v/>
      </c>
      <c r="U1380" s="33">
        <f>IF(INDEX(Matches!$K:$K,AA1380)="","",IF(I1380="H",INDEX(Matches!$K:$K,AA1380),INDEX(Matches!$J:$J,AA1380)))</f>
        <v/>
      </c>
      <c r="V1380" s="30">
        <f>IF(T1380="","",T1380-U1380)</f>
        <v/>
      </c>
      <c r="W1380" s="33">
        <f>IF(I1380="H",INDEX(Matches!$T:$T,AA1380),INDEX(Matches!$U:$U,AA1380))</f>
        <v/>
      </c>
      <c r="X1380" s="11">
        <f>INDEX(Matches!$X:$X,AA1380)</f>
        <v/>
      </c>
      <c r="Y1380" s="30">
        <f>IF(O1380="","",O1380-S1380)</f>
        <v/>
      </c>
      <c r="Z1380" s="30">
        <f>IF(W1380="","",W1380-S1380)</f>
        <v/>
      </c>
      <c r="AA1380" s="24">
        <f>MATCH(J1380,Matches!$A:$A,0)</f>
        <v/>
      </c>
      <c r="AB1380" s="33" t="n"/>
      <c r="AC1380" s="33" t="n">
        <v>1.116099576754829</v>
      </c>
      <c r="AD1380" s="24" t="n"/>
      <c r="AE1380" s="24" t="n">
        <v>6</v>
      </c>
      <c r="AF1380" s="33" t="n"/>
      <c r="AG1380" s="33" t="n"/>
    </row>
    <row r="1381">
      <c r="A1381" s="24" t="inlineStr">
        <is>
          <t>Preston|22</t>
        </is>
      </c>
      <c r="B1381" s="24" t="inlineStr">
        <is>
          <t>E1</t>
        </is>
      </c>
      <c r="C1381" s="24" t="inlineStr">
        <is>
          <t>Championship</t>
        </is>
      </c>
      <c r="D1381" s="24" t="inlineStr">
        <is>
          <t>Preston</t>
        </is>
      </c>
      <c r="E1381" s="24" t="n">
        <v>22</v>
      </c>
      <c r="F1381" s="24" t="n">
        <v>6</v>
      </c>
      <c r="G1381" s="29" t="n">
        <v>46375.52083333334</v>
      </c>
      <c r="H1381" s="24" t="inlineStr">
        <is>
          <t>Swansea</t>
        </is>
      </c>
      <c r="I1381" s="24" t="inlineStr">
        <is>
          <t>A</t>
        </is>
      </c>
      <c r="J1381" s="24" t="inlineStr">
        <is>
          <t>E1-Swansea-Preston</t>
        </is>
      </c>
      <c r="K1381" s="24" t="n">
        <v>15</v>
      </c>
      <c r="L1381" s="11">
        <f>IF(INDEX(Matches!$X:$X,AA1381)=0,"",IF(I1381="H",INDEX(Matches!$H:$H,AA1381),INDEX(Matches!$I:$I,AA1381)))</f>
        <v/>
      </c>
      <c r="M1381" s="11">
        <f>IF(INDEX(Matches!$X:$X,AA1381)=0,"",IF(I1381="H",INDEX(Matches!$I:$I,AA1381),INDEX(Matches!$H:$H,AA1381)))</f>
        <v/>
      </c>
      <c r="N1381" s="11">
        <f>IF(L1381="","",IF(L1381&gt;M1381,"W",IF(L1381=M1381,"D","L")))</f>
        <v/>
      </c>
      <c r="O1381" s="11">
        <f>IF(L1381="","",IF(L1381&gt;M1381,3,IF(L1381=M1381,1,0)))</f>
        <v/>
      </c>
      <c r="P1381" s="31">
        <f>IF(I1381="H",INDEX(Matches!$L:$L,AA1381),INDEX(Matches!$N:$N,AA1381))</f>
        <v/>
      </c>
      <c r="Q1381" s="31">
        <f>INDEX(Matches!$M:$M,AA1381)</f>
        <v/>
      </c>
      <c r="R1381" s="31">
        <f>IF(I1381="H",INDEX(Matches!$N:$N,AA1381),INDEX(Matches!$L:$L,AA1381))</f>
        <v/>
      </c>
      <c r="S1381" s="33">
        <f>IF(I1381="H",INDEX(Matches!$O:$O,AA1381),INDEX(Matches!$P:$P,AA1381))</f>
        <v/>
      </c>
      <c r="T1381" s="33">
        <f>IF(INDEX(Matches!$J:$J,AA1381)="","",IF(I1381="H",INDEX(Matches!$J:$J,AA1381),INDEX(Matches!$K:$K,AA1381)))</f>
        <v/>
      </c>
      <c r="U1381" s="33">
        <f>IF(INDEX(Matches!$K:$K,AA1381)="","",IF(I1381="H",INDEX(Matches!$K:$K,AA1381),INDEX(Matches!$J:$J,AA1381)))</f>
        <v/>
      </c>
      <c r="V1381" s="30">
        <f>IF(T1381="","",T1381-U1381)</f>
        <v/>
      </c>
      <c r="W1381" s="33">
        <f>IF(I1381="H",INDEX(Matches!$T:$T,AA1381),INDEX(Matches!$U:$U,AA1381))</f>
        <v/>
      </c>
      <c r="X1381" s="11">
        <f>INDEX(Matches!$X:$X,AA1381)</f>
        <v/>
      </c>
      <c r="Y1381" s="30">
        <f>IF(O1381="","",O1381-S1381)</f>
        <v/>
      </c>
      <c r="Z1381" s="30">
        <f>IF(W1381="","",W1381-S1381)</f>
        <v/>
      </c>
      <c r="AA1381" s="24">
        <f>MATCH(J1381,Matches!$A:$A,0)</f>
        <v/>
      </c>
      <c r="AB1381" s="33" t="n"/>
      <c r="AC1381" s="33" t="n">
        <v>1.022983861712417</v>
      </c>
      <c r="AD1381" s="24" t="n"/>
      <c r="AE1381" s="24" t="n">
        <v>6</v>
      </c>
      <c r="AF1381" s="33" t="n"/>
      <c r="AG1381" s="33" t="n"/>
    </row>
    <row r="1382">
      <c r="A1382" s="24" t="inlineStr">
        <is>
          <t>Preston|23</t>
        </is>
      </c>
      <c r="B1382" s="24" t="inlineStr">
        <is>
          <t>E1</t>
        </is>
      </c>
      <c r="C1382" s="24" t="inlineStr">
        <is>
          <t>Championship</t>
        </is>
      </c>
      <c r="D1382" s="24" t="inlineStr">
        <is>
          <t>Preston</t>
        </is>
      </c>
      <c r="E1382" s="24" t="n">
        <v>23</v>
      </c>
      <c r="F1382" s="24" t="n">
        <v>6</v>
      </c>
      <c r="G1382" s="29" t="n">
        <v>46382.625</v>
      </c>
      <c r="H1382" s="24" t="inlineStr">
        <is>
          <t>Derby</t>
        </is>
      </c>
      <c r="I1382" s="24" t="inlineStr">
        <is>
          <t>H</t>
        </is>
      </c>
      <c r="J1382" s="24" t="inlineStr">
        <is>
          <t>E1-Preston-Derby</t>
        </is>
      </c>
      <c r="K1382" s="24" t="n">
        <v>12</v>
      </c>
      <c r="L1382" s="11">
        <f>IF(INDEX(Matches!$X:$X,AA1382)=0,"",IF(I1382="H",INDEX(Matches!$H:$H,AA1382),INDEX(Matches!$I:$I,AA1382)))</f>
        <v/>
      </c>
      <c r="M1382" s="11">
        <f>IF(INDEX(Matches!$X:$X,AA1382)=0,"",IF(I1382="H",INDEX(Matches!$I:$I,AA1382),INDEX(Matches!$H:$H,AA1382)))</f>
        <v/>
      </c>
      <c r="N1382" s="11">
        <f>IF(L1382="","",IF(L1382&gt;M1382,"W",IF(L1382=M1382,"D","L")))</f>
        <v/>
      </c>
      <c r="O1382" s="11">
        <f>IF(L1382="","",IF(L1382&gt;M1382,3,IF(L1382=M1382,1,0)))</f>
        <v/>
      </c>
      <c r="P1382" s="31">
        <f>IF(I1382="H",INDEX(Matches!$L:$L,AA1382),INDEX(Matches!$N:$N,AA1382))</f>
        <v/>
      </c>
      <c r="Q1382" s="31">
        <f>INDEX(Matches!$M:$M,AA1382)</f>
        <v/>
      </c>
      <c r="R1382" s="31">
        <f>IF(I1382="H",INDEX(Matches!$N:$N,AA1382),INDEX(Matches!$L:$L,AA1382))</f>
        <v/>
      </c>
      <c r="S1382" s="33">
        <f>IF(I1382="H",INDEX(Matches!$O:$O,AA1382),INDEX(Matches!$P:$P,AA1382))</f>
        <v/>
      </c>
      <c r="T1382" s="33">
        <f>IF(INDEX(Matches!$J:$J,AA1382)="","",IF(I1382="H",INDEX(Matches!$J:$J,AA1382),INDEX(Matches!$K:$K,AA1382)))</f>
        <v/>
      </c>
      <c r="U1382" s="33">
        <f>IF(INDEX(Matches!$K:$K,AA1382)="","",IF(I1382="H",INDEX(Matches!$K:$K,AA1382),INDEX(Matches!$J:$J,AA1382)))</f>
        <v/>
      </c>
      <c r="V1382" s="30">
        <f>IF(T1382="","",T1382-U1382)</f>
        <v/>
      </c>
      <c r="W1382" s="33">
        <f>IF(I1382="H",INDEX(Matches!$T:$T,AA1382),INDEX(Matches!$U:$U,AA1382))</f>
        <v/>
      </c>
      <c r="X1382" s="11">
        <f>INDEX(Matches!$X:$X,AA1382)</f>
        <v/>
      </c>
      <c r="Y1382" s="30">
        <f>IF(O1382="","",O1382-S1382)</f>
        <v/>
      </c>
      <c r="Z1382" s="30">
        <f>IF(W1382="","",W1382-S1382)</f>
        <v/>
      </c>
      <c r="AA1382" s="24">
        <f>MATCH(J1382,Matches!$A:$A,0)</f>
        <v/>
      </c>
      <c r="AB1382" s="33" t="n"/>
      <c r="AC1382" s="33" t="n">
        <v>1.394417468752484</v>
      </c>
      <c r="AD1382" s="24" t="n"/>
      <c r="AE1382" s="24" t="n">
        <v>6</v>
      </c>
      <c r="AF1382" s="33" t="n"/>
      <c r="AG1382" s="33" t="n"/>
    </row>
    <row r="1383">
      <c r="A1383" s="24" t="inlineStr">
        <is>
          <t>Preston|24</t>
        </is>
      </c>
      <c r="B1383" s="24" t="inlineStr">
        <is>
          <t>E1</t>
        </is>
      </c>
      <c r="C1383" s="24" t="inlineStr">
        <is>
          <t>Championship</t>
        </is>
      </c>
      <c r="D1383" s="24" t="inlineStr">
        <is>
          <t>Preston</t>
        </is>
      </c>
      <c r="E1383" s="24" t="n">
        <v>24</v>
      </c>
      <c r="F1383" s="24" t="n">
        <v>6</v>
      </c>
      <c r="G1383" s="29" t="n">
        <v>46385.82291666666</v>
      </c>
      <c r="H1383" s="24" t="inlineStr">
        <is>
          <t>West Brom</t>
        </is>
      </c>
      <c r="I1383" s="24" t="inlineStr">
        <is>
          <t>A</t>
        </is>
      </c>
      <c r="J1383" s="24" t="inlineStr">
        <is>
          <t>E1-WestBrom-Preston</t>
        </is>
      </c>
      <c r="K1383" s="24" t="n">
        <v>13</v>
      </c>
      <c r="L1383" s="11">
        <f>IF(INDEX(Matches!$X:$X,AA1383)=0,"",IF(I1383="H",INDEX(Matches!$H:$H,AA1383),INDEX(Matches!$I:$I,AA1383)))</f>
        <v/>
      </c>
      <c r="M1383" s="11">
        <f>IF(INDEX(Matches!$X:$X,AA1383)=0,"",IF(I1383="H",INDEX(Matches!$I:$I,AA1383),INDEX(Matches!$H:$H,AA1383)))</f>
        <v/>
      </c>
      <c r="N1383" s="11">
        <f>IF(L1383="","",IF(L1383&gt;M1383,"W",IF(L1383=M1383,"D","L")))</f>
        <v/>
      </c>
      <c r="O1383" s="11">
        <f>IF(L1383="","",IF(L1383&gt;M1383,3,IF(L1383=M1383,1,0)))</f>
        <v/>
      </c>
      <c r="P1383" s="31">
        <f>IF(I1383="H",INDEX(Matches!$L:$L,AA1383),INDEX(Matches!$N:$N,AA1383))</f>
        <v/>
      </c>
      <c r="Q1383" s="31">
        <f>INDEX(Matches!$M:$M,AA1383)</f>
        <v/>
      </c>
      <c r="R1383" s="31">
        <f>IF(I1383="H",INDEX(Matches!$N:$N,AA1383),INDEX(Matches!$L:$L,AA1383))</f>
        <v/>
      </c>
      <c r="S1383" s="33">
        <f>IF(I1383="H",INDEX(Matches!$O:$O,AA1383),INDEX(Matches!$P:$P,AA1383))</f>
        <v/>
      </c>
      <c r="T1383" s="33">
        <f>IF(INDEX(Matches!$J:$J,AA1383)="","",IF(I1383="H",INDEX(Matches!$J:$J,AA1383),INDEX(Matches!$K:$K,AA1383)))</f>
        <v/>
      </c>
      <c r="U1383" s="33">
        <f>IF(INDEX(Matches!$K:$K,AA1383)="","",IF(I1383="H",INDEX(Matches!$K:$K,AA1383),INDEX(Matches!$J:$J,AA1383)))</f>
        <v/>
      </c>
      <c r="V1383" s="30">
        <f>IF(T1383="","",T1383-U1383)</f>
        <v/>
      </c>
      <c r="W1383" s="33">
        <f>IF(I1383="H",INDEX(Matches!$T:$T,AA1383),INDEX(Matches!$U:$U,AA1383))</f>
        <v/>
      </c>
      <c r="X1383" s="11">
        <f>INDEX(Matches!$X:$X,AA1383)</f>
        <v/>
      </c>
      <c r="Y1383" s="30">
        <f>IF(O1383="","",O1383-S1383)</f>
        <v/>
      </c>
      <c r="Z1383" s="30">
        <f>IF(W1383="","",W1383-S1383)</f>
        <v/>
      </c>
      <c r="AA1383" s="24">
        <f>MATCH(J1383,Matches!$A:$A,0)</f>
        <v/>
      </c>
      <c r="AB1383" s="33" t="n"/>
      <c r="AC1383" s="33" t="n">
        <v>0.9969961823378821</v>
      </c>
      <c r="AD1383" s="24" t="n"/>
      <c r="AE1383" s="24" t="n">
        <v>6</v>
      </c>
      <c r="AF1383" s="33" t="n"/>
      <c r="AG1383" s="33" t="n"/>
    </row>
    <row r="1384">
      <c r="A1384" s="24" t="inlineStr">
        <is>
          <t>Preston|25</t>
        </is>
      </c>
      <c r="B1384" s="24" t="inlineStr">
        <is>
          <t>E1</t>
        </is>
      </c>
      <c r="C1384" s="24" t="inlineStr">
        <is>
          <t>Championship</t>
        </is>
      </c>
      <c r="D1384" s="24" t="inlineStr">
        <is>
          <t>Preston</t>
        </is>
      </c>
      <c r="E1384" s="24" t="n">
        <v>25</v>
      </c>
      <c r="F1384" s="24" t="n">
        <v>7</v>
      </c>
      <c r="G1384" s="29" t="n">
        <v>46388.625</v>
      </c>
      <c r="H1384" s="24" t="inlineStr">
        <is>
          <t>Middlesbrough</t>
        </is>
      </c>
      <c r="I1384" s="24" t="inlineStr">
        <is>
          <t>A</t>
        </is>
      </c>
      <c r="J1384" s="24" t="inlineStr">
        <is>
          <t>E1-Middlesb-Preston</t>
        </is>
      </c>
      <c r="K1384" s="24" t="n">
        <v>3</v>
      </c>
      <c r="L1384" s="11">
        <f>IF(INDEX(Matches!$X:$X,AA1384)=0,"",IF(I1384="H",INDEX(Matches!$H:$H,AA1384),INDEX(Matches!$I:$I,AA1384)))</f>
        <v/>
      </c>
      <c r="M1384" s="11">
        <f>IF(INDEX(Matches!$X:$X,AA1384)=0,"",IF(I1384="H",INDEX(Matches!$I:$I,AA1384),INDEX(Matches!$H:$H,AA1384)))</f>
        <v/>
      </c>
      <c r="N1384" s="11">
        <f>IF(L1384="","",IF(L1384&gt;M1384,"W",IF(L1384=M1384,"D","L")))</f>
        <v/>
      </c>
      <c r="O1384" s="11">
        <f>IF(L1384="","",IF(L1384&gt;M1384,3,IF(L1384=M1384,1,0)))</f>
        <v/>
      </c>
      <c r="P1384" s="31">
        <f>IF(I1384="H",INDEX(Matches!$L:$L,AA1384),INDEX(Matches!$N:$N,AA1384))</f>
        <v/>
      </c>
      <c r="Q1384" s="31">
        <f>INDEX(Matches!$M:$M,AA1384)</f>
        <v/>
      </c>
      <c r="R1384" s="31">
        <f>IF(I1384="H",INDEX(Matches!$N:$N,AA1384),INDEX(Matches!$L:$L,AA1384))</f>
        <v/>
      </c>
      <c r="S1384" s="33">
        <f>IF(I1384="H",INDEX(Matches!$O:$O,AA1384),INDEX(Matches!$P:$P,AA1384))</f>
        <v/>
      </c>
      <c r="T1384" s="33">
        <f>IF(INDEX(Matches!$J:$J,AA1384)="","",IF(I1384="H",INDEX(Matches!$J:$J,AA1384),INDEX(Matches!$K:$K,AA1384)))</f>
        <v/>
      </c>
      <c r="U1384" s="33">
        <f>IF(INDEX(Matches!$K:$K,AA1384)="","",IF(I1384="H",INDEX(Matches!$K:$K,AA1384),INDEX(Matches!$J:$J,AA1384)))</f>
        <v/>
      </c>
      <c r="V1384" s="30">
        <f>IF(T1384="","",T1384-U1384)</f>
        <v/>
      </c>
      <c r="W1384" s="33">
        <f>IF(I1384="H",INDEX(Matches!$T:$T,AA1384),INDEX(Matches!$U:$U,AA1384))</f>
        <v/>
      </c>
      <c r="X1384" s="11">
        <f>INDEX(Matches!$X:$X,AA1384)</f>
        <v/>
      </c>
      <c r="Y1384" s="30">
        <f>IF(O1384="","",O1384-S1384)</f>
        <v/>
      </c>
      <c r="Z1384" s="30">
        <f>IF(W1384="","",W1384-S1384)</f>
        <v/>
      </c>
      <c r="AA1384" s="24">
        <f>MATCH(J1384,Matches!$A:$A,0)</f>
        <v/>
      </c>
      <c r="AB1384" s="33" t="n"/>
      <c r="AC1384" s="33" t="n">
        <v>0.798843776654299</v>
      </c>
      <c r="AD1384" s="24" t="n"/>
      <c r="AE1384" s="24" t="n">
        <v>7</v>
      </c>
      <c r="AF1384" s="33" t="n"/>
      <c r="AG1384" s="33" t="n"/>
    </row>
    <row r="1385">
      <c r="A1385" s="24" t="inlineStr">
        <is>
          <t>Preston|26</t>
        </is>
      </c>
      <c r="B1385" s="24" t="inlineStr">
        <is>
          <t>E1</t>
        </is>
      </c>
      <c r="C1385" s="24" t="inlineStr">
        <is>
          <t>Championship</t>
        </is>
      </c>
      <c r="D1385" s="24" t="inlineStr">
        <is>
          <t>Preston</t>
        </is>
      </c>
      <c r="E1385" s="24" t="n">
        <v>26</v>
      </c>
      <c r="F1385" s="24" t="n">
        <v>7</v>
      </c>
      <c r="G1385" s="29" t="n">
        <v>46403.625</v>
      </c>
      <c r="H1385" s="24" t="inlineStr">
        <is>
          <t>Wrexham</t>
        </is>
      </c>
      <c r="I1385" s="24" t="inlineStr">
        <is>
          <t>H</t>
        </is>
      </c>
      <c r="J1385" s="24" t="inlineStr">
        <is>
          <t>E1-Preston-Wrexham</t>
        </is>
      </c>
      <c r="K1385" s="24" t="n">
        <v>9</v>
      </c>
      <c r="L1385" s="11">
        <f>IF(INDEX(Matches!$X:$X,AA1385)=0,"",IF(I1385="H",INDEX(Matches!$H:$H,AA1385),INDEX(Matches!$I:$I,AA1385)))</f>
        <v/>
      </c>
      <c r="M1385" s="11">
        <f>IF(INDEX(Matches!$X:$X,AA1385)=0,"",IF(I1385="H",INDEX(Matches!$I:$I,AA1385),INDEX(Matches!$H:$H,AA1385)))</f>
        <v/>
      </c>
      <c r="N1385" s="11">
        <f>IF(L1385="","",IF(L1385&gt;M1385,"W",IF(L1385=M1385,"D","L")))</f>
        <v/>
      </c>
      <c r="O1385" s="11">
        <f>IF(L1385="","",IF(L1385&gt;M1385,3,IF(L1385=M1385,1,0)))</f>
        <v/>
      </c>
      <c r="P1385" s="31">
        <f>IF(I1385="H",INDEX(Matches!$L:$L,AA1385),INDEX(Matches!$N:$N,AA1385))</f>
        <v/>
      </c>
      <c r="Q1385" s="31">
        <f>INDEX(Matches!$M:$M,AA1385)</f>
        <v/>
      </c>
      <c r="R1385" s="31">
        <f>IF(I1385="H",INDEX(Matches!$N:$N,AA1385),INDEX(Matches!$L:$L,AA1385))</f>
        <v/>
      </c>
      <c r="S1385" s="33">
        <f>IF(I1385="H",INDEX(Matches!$O:$O,AA1385),INDEX(Matches!$P:$P,AA1385))</f>
        <v/>
      </c>
      <c r="T1385" s="33">
        <f>IF(INDEX(Matches!$J:$J,AA1385)="","",IF(I1385="H",INDEX(Matches!$J:$J,AA1385),INDEX(Matches!$K:$K,AA1385)))</f>
        <v/>
      </c>
      <c r="U1385" s="33">
        <f>IF(INDEX(Matches!$K:$K,AA1385)="","",IF(I1385="H",INDEX(Matches!$K:$K,AA1385),INDEX(Matches!$J:$J,AA1385)))</f>
        <v/>
      </c>
      <c r="V1385" s="30">
        <f>IF(T1385="","",T1385-U1385)</f>
        <v/>
      </c>
      <c r="W1385" s="33">
        <f>IF(I1385="H",INDEX(Matches!$T:$T,AA1385),INDEX(Matches!$U:$U,AA1385))</f>
        <v/>
      </c>
      <c r="X1385" s="11">
        <f>INDEX(Matches!$X:$X,AA1385)</f>
        <v/>
      </c>
      <c r="Y1385" s="30">
        <f>IF(O1385="","",O1385-S1385)</f>
        <v/>
      </c>
      <c r="Z1385" s="30">
        <f>IF(W1385="","",W1385-S1385)</f>
        <v/>
      </c>
      <c r="AA1385" s="24">
        <f>MATCH(J1385,Matches!$A:$A,0)</f>
        <v/>
      </c>
      <c r="AB1385" s="33" t="n"/>
      <c r="AC1385" s="33" t="n">
        <v>1.261831979123962</v>
      </c>
      <c r="AD1385" s="24" t="n"/>
      <c r="AE1385" s="24" t="n">
        <v>7</v>
      </c>
      <c r="AF1385" s="33" t="n"/>
      <c r="AG1385" s="33" t="n"/>
    </row>
    <row r="1386">
      <c r="A1386" s="24" t="inlineStr">
        <is>
          <t>Preston|27</t>
        </is>
      </c>
      <c r="B1386" s="24" t="inlineStr">
        <is>
          <t>E1</t>
        </is>
      </c>
      <c r="C1386" s="24" t="inlineStr">
        <is>
          <t>Championship</t>
        </is>
      </c>
      <c r="D1386" s="24" t="inlineStr">
        <is>
          <t>Preston</t>
        </is>
      </c>
      <c r="E1386" s="24" t="n">
        <v>27</v>
      </c>
      <c r="F1386" s="24" t="n">
        <v>7</v>
      </c>
      <c r="G1386" s="29" t="n">
        <v>46410.625</v>
      </c>
      <c r="H1386" s="24" t="inlineStr">
        <is>
          <t>Stoke</t>
        </is>
      </c>
      <c r="I1386" s="24" t="inlineStr">
        <is>
          <t>H</t>
        </is>
      </c>
      <c r="J1386" s="24" t="inlineStr">
        <is>
          <t>E1-Preston-Stoke</t>
        </is>
      </c>
      <c r="K1386" s="24" t="n">
        <v>11</v>
      </c>
      <c r="L1386" s="11">
        <f>IF(INDEX(Matches!$X:$X,AA1386)=0,"",IF(I1386="H",INDEX(Matches!$H:$H,AA1386),INDEX(Matches!$I:$I,AA1386)))</f>
        <v/>
      </c>
      <c r="M1386" s="11">
        <f>IF(INDEX(Matches!$X:$X,AA1386)=0,"",IF(I1386="H",INDEX(Matches!$I:$I,AA1386),INDEX(Matches!$H:$H,AA1386)))</f>
        <v/>
      </c>
      <c r="N1386" s="11">
        <f>IF(L1386="","",IF(L1386&gt;M1386,"W",IF(L1386=M1386,"D","L")))</f>
        <v/>
      </c>
      <c r="O1386" s="11">
        <f>IF(L1386="","",IF(L1386&gt;M1386,3,IF(L1386=M1386,1,0)))</f>
        <v/>
      </c>
      <c r="P1386" s="31">
        <f>IF(I1386="H",INDEX(Matches!$L:$L,AA1386),INDEX(Matches!$N:$N,AA1386))</f>
        <v/>
      </c>
      <c r="Q1386" s="31">
        <f>INDEX(Matches!$M:$M,AA1386)</f>
        <v/>
      </c>
      <c r="R1386" s="31">
        <f>IF(I1386="H",INDEX(Matches!$N:$N,AA1386),INDEX(Matches!$L:$L,AA1386))</f>
        <v/>
      </c>
      <c r="S1386" s="33">
        <f>IF(I1386="H",INDEX(Matches!$O:$O,AA1386),INDEX(Matches!$P:$P,AA1386))</f>
        <v/>
      </c>
      <c r="T1386" s="33">
        <f>IF(INDEX(Matches!$J:$J,AA1386)="","",IF(I1386="H",INDEX(Matches!$J:$J,AA1386),INDEX(Matches!$K:$K,AA1386)))</f>
        <v/>
      </c>
      <c r="U1386" s="33">
        <f>IF(INDEX(Matches!$K:$K,AA1386)="","",IF(I1386="H",INDEX(Matches!$K:$K,AA1386),INDEX(Matches!$J:$J,AA1386)))</f>
        <v/>
      </c>
      <c r="V1386" s="30">
        <f>IF(T1386="","",T1386-U1386)</f>
        <v/>
      </c>
      <c r="W1386" s="33">
        <f>IF(I1386="H",INDEX(Matches!$T:$T,AA1386),INDEX(Matches!$U:$U,AA1386))</f>
        <v/>
      </c>
      <c r="X1386" s="11">
        <f>INDEX(Matches!$X:$X,AA1386)</f>
        <v/>
      </c>
      <c r="Y1386" s="30">
        <f>IF(O1386="","",O1386-S1386)</f>
        <v/>
      </c>
      <c r="Z1386" s="30">
        <f>IF(W1386="","",W1386-S1386)</f>
        <v/>
      </c>
      <c r="AA1386" s="24">
        <f>MATCH(J1386,Matches!$A:$A,0)</f>
        <v/>
      </c>
      <c r="AB1386" s="33" t="n"/>
      <c r="AC1386" s="33" t="n">
        <v>1.365835370739851</v>
      </c>
      <c r="AD1386" s="24" t="n"/>
      <c r="AE1386" s="24" t="n">
        <v>7</v>
      </c>
      <c r="AF1386" s="33" t="n"/>
      <c r="AG1386" s="33" t="n"/>
    </row>
    <row r="1387">
      <c r="A1387" s="24" t="inlineStr">
        <is>
          <t>Preston|28</t>
        </is>
      </c>
      <c r="B1387" s="24" t="inlineStr">
        <is>
          <t>E1</t>
        </is>
      </c>
      <c r="C1387" s="24" t="inlineStr">
        <is>
          <t>Championship</t>
        </is>
      </c>
      <c r="D1387" s="24" t="inlineStr">
        <is>
          <t>Preston</t>
        </is>
      </c>
      <c r="E1387" s="24" t="n">
        <v>28</v>
      </c>
      <c r="F1387" s="24" t="n">
        <v>7</v>
      </c>
      <c r="G1387" s="29" t="n">
        <v>46413.82291666666</v>
      </c>
      <c r="H1387" s="24" t="inlineStr">
        <is>
          <t>Sheffield United</t>
        </is>
      </c>
      <c r="I1387" s="24" t="inlineStr">
        <is>
          <t>A</t>
        </is>
      </c>
      <c r="J1387" s="24" t="inlineStr">
        <is>
          <t>E1-Sheffiel-Preston</t>
        </is>
      </c>
      <c r="K1387" s="24" t="n">
        <v>8</v>
      </c>
      <c r="L1387" s="11">
        <f>IF(INDEX(Matches!$X:$X,AA1387)=0,"",IF(I1387="H",INDEX(Matches!$H:$H,AA1387),INDEX(Matches!$I:$I,AA1387)))</f>
        <v/>
      </c>
      <c r="M1387" s="11">
        <f>IF(INDEX(Matches!$X:$X,AA1387)=0,"",IF(I1387="H",INDEX(Matches!$I:$I,AA1387),INDEX(Matches!$H:$H,AA1387)))</f>
        <v/>
      </c>
      <c r="N1387" s="11">
        <f>IF(L1387="","",IF(L1387&gt;M1387,"W",IF(L1387=M1387,"D","L")))</f>
        <v/>
      </c>
      <c r="O1387" s="11">
        <f>IF(L1387="","",IF(L1387&gt;M1387,3,IF(L1387=M1387,1,0)))</f>
        <v/>
      </c>
      <c r="P1387" s="31">
        <f>IF(I1387="H",INDEX(Matches!$L:$L,AA1387),INDEX(Matches!$N:$N,AA1387))</f>
        <v/>
      </c>
      <c r="Q1387" s="31">
        <f>INDEX(Matches!$M:$M,AA1387)</f>
        <v/>
      </c>
      <c r="R1387" s="31">
        <f>IF(I1387="H",INDEX(Matches!$N:$N,AA1387),INDEX(Matches!$L:$L,AA1387))</f>
        <v/>
      </c>
      <c r="S1387" s="33">
        <f>IF(I1387="H",INDEX(Matches!$O:$O,AA1387),INDEX(Matches!$P:$P,AA1387))</f>
        <v/>
      </c>
      <c r="T1387" s="33">
        <f>IF(INDEX(Matches!$J:$J,AA1387)="","",IF(I1387="H",INDEX(Matches!$J:$J,AA1387),INDEX(Matches!$K:$K,AA1387)))</f>
        <v/>
      </c>
      <c r="U1387" s="33">
        <f>IF(INDEX(Matches!$K:$K,AA1387)="","",IF(I1387="H",INDEX(Matches!$K:$K,AA1387),INDEX(Matches!$J:$J,AA1387)))</f>
        <v/>
      </c>
      <c r="V1387" s="30">
        <f>IF(T1387="","",T1387-U1387)</f>
        <v/>
      </c>
      <c r="W1387" s="33">
        <f>IF(I1387="H",INDEX(Matches!$T:$T,AA1387),INDEX(Matches!$U:$U,AA1387))</f>
        <v/>
      </c>
      <c r="X1387" s="11">
        <f>INDEX(Matches!$X:$X,AA1387)</f>
        <v/>
      </c>
      <c r="Y1387" s="30">
        <f>IF(O1387="","",O1387-S1387)</f>
        <v/>
      </c>
      <c r="Z1387" s="30">
        <f>IF(W1387="","",W1387-S1387)</f>
        <v/>
      </c>
      <c r="AA1387" s="24">
        <f>MATCH(J1387,Matches!$A:$A,0)</f>
        <v/>
      </c>
      <c r="AB1387" s="33" t="n"/>
      <c r="AC1387" s="33" t="n">
        <v>0.9757033863713789</v>
      </c>
      <c r="AD1387" s="24" t="n"/>
      <c r="AE1387" s="24" t="n">
        <v>7</v>
      </c>
      <c r="AF1387" s="33" t="n"/>
      <c r="AG1387" s="33" t="n"/>
    </row>
    <row r="1388">
      <c r="A1388" s="24" t="inlineStr">
        <is>
          <t>Preston|29</t>
        </is>
      </c>
      <c r="B1388" s="24" t="inlineStr">
        <is>
          <t>E1</t>
        </is>
      </c>
      <c r="C1388" s="24" t="inlineStr">
        <is>
          <t>Championship</t>
        </is>
      </c>
      <c r="D1388" s="24" t="inlineStr">
        <is>
          <t>Preston</t>
        </is>
      </c>
      <c r="E1388" s="24" t="n">
        <v>29</v>
      </c>
      <c r="F1388" s="24" t="n">
        <v>8</v>
      </c>
      <c r="G1388" s="29" t="n">
        <v>46417.625</v>
      </c>
      <c r="H1388" s="24" t="inlineStr">
        <is>
          <t>Southampton</t>
        </is>
      </c>
      <c r="I1388" s="24" t="inlineStr">
        <is>
          <t>A</t>
        </is>
      </c>
      <c r="J1388" s="24" t="inlineStr">
        <is>
          <t>E1-Southamp-Preston</t>
        </is>
      </c>
      <c r="K1388" s="24" t="n">
        <v>5</v>
      </c>
      <c r="L1388" s="11">
        <f>IF(INDEX(Matches!$X:$X,AA1388)=0,"",IF(I1388="H",INDEX(Matches!$H:$H,AA1388),INDEX(Matches!$I:$I,AA1388)))</f>
        <v/>
      </c>
      <c r="M1388" s="11">
        <f>IF(INDEX(Matches!$X:$X,AA1388)=0,"",IF(I1388="H",INDEX(Matches!$I:$I,AA1388),INDEX(Matches!$H:$H,AA1388)))</f>
        <v/>
      </c>
      <c r="N1388" s="11">
        <f>IF(L1388="","",IF(L1388&gt;M1388,"W",IF(L1388=M1388,"D","L")))</f>
        <v/>
      </c>
      <c r="O1388" s="11">
        <f>IF(L1388="","",IF(L1388&gt;M1388,3,IF(L1388=M1388,1,0)))</f>
        <v/>
      </c>
      <c r="P1388" s="31">
        <f>IF(I1388="H",INDEX(Matches!$L:$L,AA1388),INDEX(Matches!$N:$N,AA1388))</f>
        <v/>
      </c>
      <c r="Q1388" s="31">
        <f>INDEX(Matches!$M:$M,AA1388)</f>
        <v/>
      </c>
      <c r="R1388" s="31">
        <f>IF(I1388="H",INDEX(Matches!$N:$N,AA1388),INDEX(Matches!$L:$L,AA1388))</f>
        <v/>
      </c>
      <c r="S1388" s="33">
        <f>IF(I1388="H",INDEX(Matches!$O:$O,AA1388),INDEX(Matches!$P:$P,AA1388))</f>
        <v/>
      </c>
      <c r="T1388" s="33">
        <f>IF(INDEX(Matches!$J:$J,AA1388)="","",IF(I1388="H",INDEX(Matches!$J:$J,AA1388),INDEX(Matches!$K:$K,AA1388)))</f>
        <v/>
      </c>
      <c r="U1388" s="33">
        <f>IF(INDEX(Matches!$K:$K,AA1388)="","",IF(I1388="H",INDEX(Matches!$K:$K,AA1388),INDEX(Matches!$J:$J,AA1388)))</f>
        <v/>
      </c>
      <c r="V1388" s="30">
        <f>IF(T1388="","",T1388-U1388)</f>
        <v/>
      </c>
      <c r="W1388" s="33">
        <f>IF(I1388="H",INDEX(Matches!$T:$T,AA1388),INDEX(Matches!$U:$U,AA1388))</f>
        <v/>
      </c>
      <c r="X1388" s="11">
        <f>INDEX(Matches!$X:$X,AA1388)</f>
        <v/>
      </c>
      <c r="Y1388" s="30">
        <f>IF(O1388="","",O1388-S1388)</f>
        <v/>
      </c>
      <c r="Z1388" s="30">
        <f>IF(W1388="","",W1388-S1388)</f>
        <v/>
      </c>
      <c r="AA1388" s="24">
        <f>MATCH(J1388,Matches!$A:$A,0)</f>
        <v/>
      </c>
      <c r="AB1388" s="33" t="n"/>
      <c r="AC1388" s="33" t="n">
        <v>0.879540430883748</v>
      </c>
      <c r="AD1388" s="24" t="n"/>
      <c r="AE1388" s="24" t="n">
        <v>8</v>
      </c>
      <c r="AF1388" s="33" t="n"/>
      <c r="AG1388" s="33" t="n"/>
    </row>
    <row r="1389">
      <c r="A1389" s="24" t="inlineStr">
        <is>
          <t>Preston|30</t>
        </is>
      </c>
      <c r="B1389" s="24" t="inlineStr">
        <is>
          <t>E1</t>
        </is>
      </c>
      <c r="C1389" s="24" t="inlineStr">
        <is>
          <t>Championship</t>
        </is>
      </c>
      <c r="D1389" s="24" t="inlineStr">
        <is>
          <t>Preston</t>
        </is>
      </c>
      <c r="E1389" s="24" t="n">
        <v>30</v>
      </c>
      <c r="F1389" s="24" t="n">
        <v>8</v>
      </c>
      <c r="G1389" s="29" t="n">
        <v>46424.625</v>
      </c>
      <c r="H1389" s="24" t="inlineStr">
        <is>
          <t>West Ham</t>
        </is>
      </c>
      <c r="I1389" s="24" t="inlineStr">
        <is>
          <t>H</t>
        </is>
      </c>
      <c r="J1389" s="24" t="inlineStr">
        <is>
          <t>E1-Preston-WestHam</t>
        </is>
      </c>
      <c r="K1389" s="24" t="n">
        <v>1</v>
      </c>
      <c r="L1389" s="11">
        <f>IF(INDEX(Matches!$X:$X,AA1389)=0,"",IF(I1389="H",INDEX(Matches!$H:$H,AA1389),INDEX(Matches!$I:$I,AA1389)))</f>
        <v/>
      </c>
      <c r="M1389" s="11">
        <f>IF(INDEX(Matches!$X:$X,AA1389)=0,"",IF(I1389="H",INDEX(Matches!$I:$I,AA1389),INDEX(Matches!$H:$H,AA1389)))</f>
        <v/>
      </c>
      <c r="N1389" s="11">
        <f>IF(L1389="","",IF(L1389&gt;M1389,"W",IF(L1389=M1389,"D","L")))</f>
        <v/>
      </c>
      <c r="O1389" s="11">
        <f>IF(L1389="","",IF(L1389&gt;M1389,3,IF(L1389=M1389,1,0)))</f>
        <v/>
      </c>
      <c r="P1389" s="31">
        <f>IF(I1389="H",INDEX(Matches!$L:$L,AA1389),INDEX(Matches!$N:$N,AA1389))</f>
        <v/>
      </c>
      <c r="Q1389" s="31">
        <f>INDEX(Matches!$M:$M,AA1389)</f>
        <v/>
      </c>
      <c r="R1389" s="31">
        <f>IF(I1389="H",INDEX(Matches!$N:$N,AA1389),INDEX(Matches!$L:$L,AA1389))</f>
        <v/>
      </c>
      <c r="S1389" s="33">
        <f>IF(I1389="H",INDEX(Matches!$O:$O,AA1389),INDEX(Matches!$P:$P,AA1389))</f>
        <v/>
      </c>
      <c r="T1389" s="33">
        <f>IF(INDEX(Matches!$J:$J,AA1389)="","",IF(I1389="H",INDEX(Matches!$J:$J,AA1389),INDEX(Matches!$K:$K,AA1389)))</f>
        <v/>
      </c>
      <c r="U1389" s="33">
        <f>IF(INDEX(Matches!$K:$K,AA1389)="","",IF(I1389="H",INDEX(Matches!$K:$K,AA1389),INDEX(Matches!$J:$J,AA1389)))</f>
        <v/>
      </c>
      <c r="V1389" s="30">
        <f>IF(T1389="","",T1389-U1389)</f>
        <v/>
      </c>
      <c r="W1389" s="33">
        <f>IF(I1389="H",INDEX(Matches!$T:$T,AA1389),INDEX(Matches!$U:$U,AA1389))</f>
        <v/>
      </c>
      <c r="X1389" s="11">
        <f>INDEX(Matches!$X:$X,AA1389)</f>
        <v/>
      </c>
      <c r="Y1389" s="30">
        <f>IF(O1389="","",O1389-S1389)</f>
        <v/>
      </c>
      <c r="Z1389" s="30">
        <f>IF(W1389="","",W1389-S1389)</f>
        <v/>
      </c>
      <c r="AA1389" s="24">
        <f>MATCH(J1389,Matches!$A:$A,0)</f>
        <v/>
      </c>
      <c r="AB1389" s="33" t="n"/>
      <c r="AC1389" s="33" t="n">
        <v>0.8505785576904425</v>
      </c>
      <c r="AD1389" s="24" t="n"/>
      <c r="AE1389" s="24" t="n">
        <v>8</v>
      </c>
      <c r="AF1389" s="33" t="n"/>
      <c r="AG1389" s="33" t="n"/>
    </row>
    <row r="1390">
      <c r="A1390" s="24" t="inlineStr">
        <is>
          <t>Preston|31</t>
        </is>
      </c>
      <c r="B1390" s="24" t="inlineStr">
        <is>
          <t>E1</t>
        </is>
      </c>
      <c r="C1390" s="24" t="inlineStr">
        <is>
          <t>Championship</t>
        </is>
      </c>
      <c r="D1390" s="24" t="inlineStr">
        <is>
          <t>Preston</t>
        </is>
      </c>
      <c r="E1390" s="24" t="n">
        <v>31</v>
      </c>
      <c r="F1390" s="24" t="n">
        <v>8</v>
      </c>
      <c r="G1390" s="29" t="n">
        <v>46431.625</v>
      </c>
      <c r="H1390" s="24" t="inlineStr">
        <is>
          <t>Lincoln</t>
        </is>
      </c>
      <c r="I1390" s="24" t="inlineStr">
        <is>
          <t>A</t>
        </is>
      </c>
      <c r="J1390" s="24" t="inlineStr">
        <is>
          <t>E1-Lincoln-Preston</t>
        </is>
      </c>
      <c r="K1390" s="24" t="n">
        <v>24</v>
      </c>
      <c r="L1390" s="11">
        <f>IF(INDEX(Matches!$X:$X,AA1390)=0,"",IF(I1390="H",INDEX(Matches!$H:$H,AA1390),INDEX(Matches!$I:$I,AA1390)))</f>
        <v/>
      </c>
      <c r="M1390" s="11">
        <f>IF(INDEX(Matches!$X:$X,AA1390)=0,"",IF(I1390="H",INDEX(Matches!$I:$I,AA1390),INDEX(Matches!$H:$H,AA1390)))</f>
        <v/>
      </c>
      <c r="N1390" s="11">
        <f>IF(L1390="","",IF(L1390&gt;M1390,"W",IF(L1390=M1390,"D","L")))</f>
        <v/>
      </c>
      <c r="O1390" s="11">
        <f>IF(L1390="","",IF(L1390&gt;M1390,3,IF(L1390=M1390,1,0)))</f>
        <v/>
      </c>
      <c r="P1390" s="31">
        <f>IF(I1390="H",INDEX(Matches!$L:$L,AA1390),INDEX(Matches!$N:$N,AA1390))</f>
        <v/>
      </c>
      <c r="Q1390" s="31">
        <f>INDEX(Matches!$M:$M,AA1390)</f>
        <v/>
      </c>
      <c r="R1390" s="31">
        <f>IF(I1390="H",INDEX(Matches!$N:$N,AA1390),INDEX(Matches!$L:$L,AA1390))</f>
        <v/>
      </c>
      <c r="S1390" s="33">
        <f>IF(I1390="H",INDEX(Matches!$O:$O,AA1390),INDEX(Matches!$P:$P,AA1390))</f>
        <v/>
      </c>
      <c r="T1390" s="33">
        <f>IF(INDEX(Matches!$J:$J,AA1390)="","",IF(I1390="H",INDEX(Matches!$J:$J,AA1390),INDEX(Matches!$K:$K,AA1390)))</f>
        <v/>
      </c>
      <c r="U1390" s="33">
        <f>IF(INDEX(Matches!$K:$K,AA1390)="","",IF(I1390="H",INDEX(Matches!$K:$K,AA1390),INDEX(Matches!$J:$J,AA1390)))</f>
        <v/>
      </c>
      <c r="V1390" s="30">
        <f>IF(T1390="","",T1390-U1390)</f>
        <v/>
      </c>
      <c r="W1390" s="33">
        <f>IF(I1390="H",INDEX(Matches!$T:$T,AA1390),INDEX(Matches!$U:$U,AA1390))</f>
        <v/>
      </c>
      <c r="X1390" s="11">
        <f>INDEX(Matches!$X:$X,AA1390)</f>
        <v/>
      </c>
      <c r="Y1390" s="30">
        <f>IF(O1390="","",O1390-S1390)</f>
        <v/>
      </c>
      <c r="Z1390" s="30">
        <f>IF(W1390="","",W1390-S1390)</f>
        <v/>
      </c>
      <c r="AA1390" s="24">
        <f>MATCH(J1390,Matches!$A:$A,0)</f>
        <v/>
      </c>
      <c r="AB1390" s="33" t="n"/>
      <c r="AC1390" s="33" t="n">
        <v>1.290287730855217</v>
      </c>
      <c r="AD1390" s="24" t="n"/>
      <c r="AE1390" s="24" t="n">
        <v>8</v>
      </c>
      <c r="AF1390" s="33" t="n"/>
      <c r="AG1390" s="33" t="n"/>
    </row>
    <row r="1391">
      <c r="A1391" s="24" t="inlineStr">
        <is>
          <t>Preston|32</t>
        </is>
      </c>
      <c r="B1391" s="24" t="inlineStr">
        <is>
          <t>E1</t>
        </is>
      </c>
      <c r="C1391" s="24" t="inlineStr">
        <is>
          <t>Championship</t>
        </is>
      </c>
      <c r="D1391" s="24" t="inlineStr">
        <is>
          <t>Preston</t>
        </is>
      </c>
      <c r="E1391" s="24" t="n">
        <v>32</v>
      </c>
      <c r="F1391" s="24" t="n">
        <v>8</v>
      </c>
      <c r="G1391" s="29" t="n">
        <v>46434.82291666666</v>
      </c>
      <c r="H1391" s="24" t="inlineStr">
        <is>
          <t>Birmingham</t>
        </is>
      </c>
      <c r="I1391" s="24" t="inlineStr">
        <is>
          <t>H</t>
        </is>
      </c>
      <c r="J1391" s="24" t="inlineStr">
        <is>
          <t>E1-Preston-Birmingh</t>
        </is>
      </c>
      <c r="K1391" s="24" t="n">
        <v>6</v>
      </c>
      <c r="L1391" s="11">
        <f>IF(INDEX(Matches!$X:$X,AA1391)=0,"",IF(I1391="H",INDEX(Matches!$H:$H,AA1391),INDEX(Matches!$I:$I,AA1391)))</f>
        <v/>
      </c>
      <c r="M1391" s="11">
        <f>IF(INDEX(Matches!$X:$X,AA1391)=0,"",IF(I1391="H",INDEX(Matches!$I:$I,AA1391),INDEX(Matches!$H:$H,AA1391)))</f>
        <v/>
      </c>
      <c r="N1391" s="11">
        <f>IF(L1391="","",IF(L1391&gt;M1391,"W",IF(L1391=M1391,"D","L")))</f>
        <v/>
      </c>
      <c r="O1391" s="11">
        <f>IF(L1391="","",IF(L1391&gt;M1391,3,IF(L1391=M1391,1,0)))</f>
        <v/>
      </c>
      <c r="P1391" s="31">
        <f>IF(I1391="H",INDEX(Matches!$L:$L,AA1391),INDEX(Matches!$N:$N,AA1391))</f>
        <v/>
      </c>
      <c r="Q1391" s="31">
        <f>INDEX(Matches!$M:$M,AA1391)</f>
        <v/>
      </c>
      <c r="R1391" s="31">
        <f>IF(I1391="H",INDEX(Matches!$N:$N,AA1391),INDEX(Matches!$L:$L,AA1391))</f>
        <v/>
      </c>
      <c r="S1391" s="33">
        <f>IF(I1391="H",INDEX(Matches!$O:$O,AA1391),INDEX(Matches!$P:$P,AA1391))</f>
        <v/>
      </c>
      <c r="T1391" s="33">
        <f>IF(INDEX(Matches!$J:$J,AA1391)="","",IF(I1391="H",INDEX(Matches!$J:$J,AA1391),INDEX(Matches!$K:$K,AA1391)))</f>
        <v/>
      </c>
      <c r="U1391" s="33">
        <f>IF(INDEX(Matches!$K:$K,AA1391)="","",IF(I1391="H",INDEX(Matches!$K:$K,AA1391),INDEX(Matches!$J:$J,AA1391)))</f>
        <v/>
      </c>
      <c r="V1391" s="30">
        <f>IF(T1391="","",T1391-U1391)</f>
        <v/>
      </c>
      <c r="W1391" s="33">
        <f>IF(I1391="H",INDEX(Matches!$T:$T,AA1391),INDEX(Matches!$U:$U,AA1391))</f>
        <v/>
      </c>
      <c r="X1391" s="11">
        <f>INDEX(Matches!$X:$X,AA1391)</f>
        <v/>
      </c>
      <c r="Y1391" s="30">
        <f>IF(O1391="","",O1391-S1391)</f>
        <v/>
      </c>
      <c r="Z1391" s="30">
        <f>IF(W1391="","",W1391-S1391)</f>
        <v/>
      </c>
      <c r="AA1391" s="24">
        <f>MATCH(J1391,Matches!$A:$A,0)</f>
        <v/>
      </c>
      <c r="AB1391" s="33" t="n"/>
      <c r="AC1391" s="33" t="n">
        <v>1.185211776269198</v>
      </c>
      <c r="AD1391" s="24" t="n"/>
      <c r="AE1391" s="24" t="n">
        <v>8</v>
      </c>
      <c r="AF1391" s="33" t="n"/>
      <c r="AG1391" s="33" t="n"/>
    </row>
    <row r="1392">
      <c r="A1392" s="24" t="inlineStr">
        <is>
          <t>Preston|33</t>
        </is>
      </c>
      <c r="B1392" s="24" t="inlineStr">
        <is>
          <t>E1</t>
        </is>
      </c>
      <c r="C1392" s="24" t="inlineStr">
        <is>
          <t>Championship</t>
        </is>
      </c>
      <c r="D1392" s="24" t="inlineStr">
        <is>
          <t>Preston</t>
        </is>
      </c>
      <c r="E1392" s="24" t="n">
        <v>33</v>
      </c>
      <c r="F1392" s="24" t="n">
        <v>9</v>
      </c>
      <c r="G1392" s="29" t="n">
        <v>46438.625</v>
      </c>
      <c r="H1392" s="24" t="inlineStr">
        <is>
          <t>QPR</t>
        </is>
      </c>
      <c r="I1392" s="24" t="inlineStr">
        <is>
          <t>H</t>
        </is>
      </c>
      <c r="J1392" s="24" t="inlineStr">
        <is>
          <t>E1-Preston-QPR</t>
        </is>
      </c>
      <c r="K1392" s="24" t="n">
        <v>17</v>
      </c>
      <c r="L1392" s="11">
        <f>IF(INDEX(Matches!$X:$X,AA1392)=0,"",IF(I1392="H",INDEX(Matches!$H:$H,AA1392),INDEX(Matches!$I:$I,AA1392)))</f>
        <v/>
      </c>
      <c r="M1392" s="11">
        <f>IF(INDEX(Matches!$X:$X,AA1392)=0,"",IF(I1392="H",INDEX(Matches!$I:$I,AA1392),INDEX(Matches!$H:$H,AA1392)))</f>
        <v/>
      </c>
      <c r="N1392" s="11">
        <f>IF(L1392="","",IF(L1392&gt;M1392,"W",IF(L1392=M1392,"D","L")))</f>
        <v/>
      </c>
      <c r="O1392" s="11">
        <f>IF(L1392="","",IF(L1392&gt;M1392,3,IF(L1392=M1392,1,0)))</f>
        <v/>
      </c>
      <c r="P1392" s="31">
        <f>IF(I1392="H",INDEX(Matches!$L:$L,AA1392),INDEX(Matches!$N:$N,AA1392))</f>
        <v/>
      </c>
      <c r="Q1392" s="31">
        <f>INDEX(Matches!$M:$M,AA1392)</f>
        <v/>
      </c>
      <c r="R1392" s="31">
        <f>IF(I1392="H",INDEX(Matches!$N:$N,AA1392),INDEX(Matches!$L:$L,AA1392))</f>
        <v/>
      </c>
      <c r="S1392" s="33">
        <f>IF(I1392="H",INDEX(Matches!$O:$O,AA1392),INDEX(Matches!$P:$P,AA1392))</f>
        <v/>
      </c>
      <c r="T1392" s="33">
        <f>IF(INDEX(Matches!$J:$J,AA1392)="","",IF(I1392="H",INDEX(Matches!$J:$J,AA1392),INDEX(Matches!$K:$K,AA1392)))</f>
        <v/>
      </c>
      <c r="U1392" s="33">
        <f>IF(INDEX(Matches!$K:$K,AA1392)="","",IF(I1392="H",INDEX(Matches!$K:$K,AA1392),INDEX(Matches!$J:$J,AA1392)))</f>
        <v/>
      </c>
      <c r="V1392" s="30">
        <f>IF(T1392="","",T1392-U1392)</f>
        <v/>
      </c>
      <c r="W1392" s="33">
        <f>IF(I1392="H",INDEX(Matches!$T:$T,AA1392),INDEX(Matches!$U:$U,AA1392))</f>
        <v/>
      </c>
      <c r="X1392" s="11">
        <f>INDEX(Matches!$X:$X,AA1392)</f>
        <v/>
      </c>
      <c r="Y1392" s="30">
        <f>IF(O1392="","",O1392-S1392)</f>
        <v/>
      </c>
      <c r="Z1392" s="30">
        <f>IF(W1392="","",W1392-S1392)</f>
        <v/>
      </c>
      <c r="AA1392" s="24">
        <f>MATCH(J1392,Matches!$A:$A,0)</f>
        <v/>
      </c>
      <c r="AB1392" s="33" t="n"/>
      <c r="AC1392" s="33" t="n">
        <v>1.394476908030099</v>
      </c>
      <c r="AD1392" s="24" t="n"/>
      <c r="AE1392" s="24" t="n">
        <v>9</v>
      </c>
      <c r="AF1392" s="33" t="n"/>
      <c r="AG1392" s="33" t="n"/>
    </row>
    <row r="1393">
      <c r="A1393" s="24" t="inlineStr">
        <is>
          <t>Preston|34</t>
        </is>
      </c>
      <c r="B1393" s="24" t="inlineStr">
        <is>
          <t>E1</t>
        </is>
      </c>
      <c r="C1393" s="24" t="inlineStr">
        <is>
          <t>Championship</t>
        </is>
      </c>
      <c r="D1393" s="24" t="inlineStr">
        <is>
          <t>Preston</t>
        </is>
      </c>
      <c r="E1393" s="24" t="n">
        <v>34</v>
      </c>
      <c r="F1393" s="24" t="n">
        <v>9</v>
      </c>
      <c r="G1393" s="29" t="n">
        <v>46445.625</v>
      </c>
      <c r="H1393" s="24" t="inlineStr">
        <is>
          <t>Millwall</t>
        </is>
      </c>
      <c r="I1393" s="24" t="inlineStr">
        <is>
          <t>A</t>
        </is>
      </c>
      <c r="J1393" s="24" t="inlineStr">
        <is>
          <t>E1-Millwall-Preston</t>
        </is>
      </c>
      <c r="K1393" s="24" t="n">
        <v>10</v>
      </c>
      <c r="L1393" s="11">
        <f>IF(INDEX(Matches!$X:$X,AA1393)=0,"",IF(I1393="H",INDEX(Matches!$H:$H,AA1393),INDEX(Matches!$I:$I,AA1393)))</f>
        <v/>
      </c>
      <c r="M1393" s="11">
        <f>IF(INDEX(Matches!$X:$X,AA1393)=0,"",IF(I1393="H",INDEX(Matches!$I:$I,AA1393),INDEX(Matches!$H:$H,AA1393)))</f>
        <v/>
      </c>
      <c r="N1393" s="11">
        <f>IF(L1393="","",IF(L1393&gt;M1393,"W",IF(L1393=M1393,"D","L")))</f>
        <v/>
      </c>
      <c r="O1393" s="11">
        <f>IF(L1393="","",IF(L1393&gt;M1393,3,IF(L1393=M1393,1,0)))</f>
        <v/>
      </c>
      <c r="P1393" s="31">
        <f>IF(I1393="H",INDEX(Matches!$L:$L,AA1393),INDEX(Matches!$N:$N,AA1393))</f>
        <v/>
      </c>
      <c r="Q1393" s="31">
        <f>INDEX(Matches!$M:$M,AA1393)</f>
        <v/>
      </c>
      <c r="R1393" s="31">
        <f>IF(I1393="H",INDEX(Matches!$N:$N,AA1393),INDEX(Matches!$L:$L,AA1393))</f>
        <v/>
      </c>
      <c r="S1393" s="33">
        <f>IF(I1393="H",INDEX(Matches!$O:$O,AA1393),INDEX(Matches!$P:$P,AA1393))</f>
        <v/>
      </c>
      <c r="T1393" s="33">
        <f>IF(INDEX(Matches!$J:$J,AA1393)="","",IF(I1393="H",INDEX(Matches!$J:$J,AA1393),INDEX(Matches!$K:$K,AA1393)))</f>
        <v/>
      </c>
      <c r="U1393" s="33">
        <f>IF(INDEX(Matches!$K:$K,AA1393)="","",IF(I1393="H",INDEX(Matches!$K:$K,AA1393),INDEX(Matches!$J:$J,AA1393)))</f>
        <v/>
      </c>
      <c r="V1393" s="30">
        <f>IF(T1393="","",T1393-U1393)</f>
        <v/>
      </c>
      <c r="W1393" s="33">
        <f>IF(I1393="H",INDEX(Matches!$T:$T,AA1393),INDEX(Matches!$U:$U,AA1393))</f>
        <v/>
      </c>
      <c r="X1393" s="11">
        <f>INDEX(Matches!$X:$X,AA1393)</f>
        <v/>
      </c>
      <c r="Y1393" s="30">
        <f>IF(O1393="","",O1393-S1393)</f>
        <v/>
      </c>
      <c r="Z1393" s="30">
        <f>IF(W1393="","",W1393-S1393)</f>
        <v/>
      </c>
      <c r="AA1393" s="24">
        <f>MATCH(J1393,Matches!$A:$A,0)</f>
        <v/>
      </c>
      <c r="AB1393" s="33" t="n"/>
      <c r="AC1393" s="33" t="n">
        <v>0.9059876214424052</v>
      </c>
      <c r="AD1393" s="24" t="n"/>
      <c r="AE1393" s="24" t="n">
        <v>9</v>
      </c>
      <c r="AF1393" s="33" t="n"/>
      <c r="AG1393" s="33" t="n"/>
    </row>
    <row r="1394">
      <c r="A1394" s="24" t="inlineStr">
        <is>
          <t>Preston|35</t>
        </is>
      </c>
      <c r="B1394" s="24" t="inlineStr">
        <is>
          <t>E1</t>
        </is>
      </c>
      <c r="C1394" s="24" t="inlineStr">
        <is>
          <t>Championship</t>
        </is>
      </c>
      <c r="D1394" s="24" t="inlineStr">
        <is>
          <t>Preston</t>
        </is>
      </c>
      <c r="E1394" s="24" t="n">
        <v>35</v>
      </c>
      <c r="F1394" s="24" t="n">
        <v>9</v>
      </c>
      <c r="G1394" s="29" t="n">
        <v>46449.82291666666</v>
      </c>
      <c r="H1394" s="24" t="inlineStr">
        <is>
          <t>Wolves</t>
        </is>
      </c>
      <c r="I1394" s="24" t="inlineStr">
        <is>
          <t>A</t>
        </is>
      </c>
      <c r="J1394" s="24" t="inlineStr">
        <is>
          <t>E1-Wolves-Preston</t>
        </is>
      </c>
      <c r="K1394" s="24" t="n">
        <v>2</v>
      </c>
      <c r="L1394" s="11">
        <f>IF(INDEX(Matches!$X:$X,AA1394)=0,"",IF(I1394="H",INDEX(Matches!$H:$H,AA1394),INDEX(Matches!$I:$I,AA1394)))</f>
        <v/>
      </c>
      <c r="M1394" s="11">
        <f>IF(INDEX(Matches!$X:$X,AA1394)=0,"",IF(I1394="H",INDEX(Matches!$I:$I,AA1394),INDEX(Matches!$H:$H,AA1394)))</f>
        <v/>
      </c>
      <c r="N1394" s="11">
        <f>IF(L1394="","",IF(L1394&gt;M1394,"W",IF(L1394=M1394,"D","L")))</f>
        <v/>
      </c>
      <c r="O1394" s="11">
        <f>IF(L1394="","",IF(L1394&gt;M1394,3,IF(L1394=M1394,1,0)))</f>
        <v/>
      </c>
      <c r="P1394" s="31">
        <f>IF(I1394="H",INDEX(Matches!$L:$L,AA1394),INDEX(Matches!$N:$N,AA1394))</f>
        <v/>
      </c>
      <c r="Q1394" s="31">
        <f>INDEX(Matches!$M:$M,AA1394)</f>
        <v/>
      </c>
      <c r="R1394" s="31">
        <f>IF(I1394="H",INDEX(Matches!$N:$N,AA1394),INDEX(Matches!$L:$L,AA1394))</f>
        <v/>
      </c>
      <c r="S1394" s="33">
        <f>IF(I1394="H",INDEX(Matches!$O:$O,AA1394),INDEX(Matches!$P:$P,AA1394))</f>
        <v/>
      </c>
      <c r="T1394" s="33">
        <f>IF(INDEX(Matches!$J:$J,AA1394)="","",IF(I1394="H",INDEX(Matches!$J:$J,AA1394),INDEX(Matches!$K:$K,AA1394)))</f>
        <v/>
      </c>
      <c r="U1394" s="33">
        <f>IF(INDEX(Matches!$K:$K,AA1394)="","",IF(I1394="H",INDEX(Matches!$K:$K,AA1394),INDEX(Matches!$J:$J,AA1394)))</f>
        <v/>
      </c>
      <c r="V1394" s="30">
        <f>IF(T1394="","",T1394-U1394)</f>
        <v/>
      </c>
      <c r="W1394" s="33">
        <f>IF(I1394="H",INDEX(Matches!$T:$T,AA1394),INDEX(Matches!$U:$U,AA1394))</f>
        <v/>
      </c>
      <c r="X1394" s="11">
        <f>INDEX(Matches!$X:$X,AA1394)</f>
        <v/>
      </c>
      <c r="Y1394" s="30">
        <f>IF(O1394="","",O1394-S1394)</f>
        <v/>
      </c>
      <c r="Z1394" s="30">
        <f>IF(W1394="","",W1394-S1394)</f>
        <v/>
      </c>
      <c r="AA1394" s="24">
        <f>MATCH(J1394,Matches!$A:$A,0)</f>
        <v/>
      </c>
      <c r="AB1394" s="33" t="n"/>
      <c r="AC1394" s="33" t="n">
        <v>0.7322612806816625</v>
      </c>
      <c r="AD1394" s="24" t="n"/>
      <c r="AE1394" s="24" t="n">
        <v>9</v>
      </c>
      <c r="AF1394" s="33" t="n"/>
      <c r="AG1394" s="33" t="n"/>
    </row>
    <row r="1395">
      <c r="A1395" s="24" t="inlineStr">
        <is>
          <t>Preston|36</t>
        </is>
      </c>
      <c r="B1395" s="24" t="inlineStr">
        <is>
          <t>E1</t>
        </is>
      </c>
      <c r="C1395" s="24" t="inlineStr">
        <is>
          <t>Championship</t>
        </is>
      </c>
      <c r="D1395" s="24" t="inlineStr">
        <is>
          <t>Preston</t>
        </is>
      </c>
      <c r="E1395" s="24" t="n">
        <v>36</v>
      </c>
      <c r="F1395" s="24" t="n">
        <v>9</v>
      </c>
      <c r="G1395" s="29" t="n">
        <v>46452.625</v>
      </c>
      <c r="H1395" s="24" t="inlineStr">
        <is>
          <t>Bolton</t>
        </is>
      </c>
      <c r="I1395" s="24" t="inlineStr">
        <is>
          <t>H</t>
        </is>
      </c>
      <c r="J1395" s="24" t="inlineStr">
        <is>
          <t>E1-Preston-Bolton</t>
        </is>
      </c>
      <c r="K1395" s="24" t="n">
        <v>22</v>
      </c>
      <c r="L1395" s="11">
        <f>IF(INDEX(Matches!$X:$X,AA1395)=0,"",IF(I1395="H",INDEX(Matches!$H:$H,AA1395),INDEX(Matches!$I:$I,AA1395)))</f>
        <v/>
      </c>
      <c r="M1395" s="11">
        <f>IF(INDEX(Matches!$X:$X,AA1395)=0,"",IF(I1395="H",INDEX(Matches!$I:$I,AA1395),INDEX(Matches!$H:$H,AA1395)))</f>
        <v/>
      </c>
      <c r="N1395" s="11">
        <f>IF(L1395="","",IF(L1395&gt;M1395,"W",IF(L1395=M1395,"D","L")))</f>
        <v/>
      </c>
      <c r="O1395" s="11">
        <f>IF(L1395="","",IF(L1395&gt;M1395,3,IF(L1395=M1395,1,0)))</f>
        <v/>
      </c>
      <c r="P1395" s="31">
        <f>IF(I1395="H",INDEX(Matches!$L:$L,AA1395),INDEX(Matches!$N:$N,AA1395))</f>
        <v/>
      </c>
      <c r="Q1395" s="31">
        <f>INDEX(Matches!$M:$M,AA1395)</f>
        <v/>
      </c>
      <c r="R1395" s="31">
        <f>IF(I1395="H",INDEX(Matches!$N:$N,AA1395),INDEX(Matches!$L:$L,AA1395))</f>
        <v/>
      </c>
      <c r="S1395" s="33">
        <f>IF(I1395="H",INDEX(Matches!$O:$O,AA1395),INDEX(Matches!$P:$P,AA1395))</f>
        <v/>
      </c>
      <c r="T1395" s="33">
        <f>IF(INDEX(Matches!$J:$J,AA1395)="","",IF(I1395="H",INDEX(Matches!$J:$J,AA1395),INDEX(Matches!$K:$K,AA1395)))</f>
        <v/>
      </c>
      <c r="U1395" s="33">
        <f>IF(INDEX(Matches!$K:$K,AA1395)="","",IF(I1395="H",INDEX(Matches!$K:$K,AA1395),INDEX(Matches!$J:$J,AA1395)))</f>
        <v/>
      </c>
      <c r="V1395" s="30">
        <f>IF(T1395="","",T1395-U1395)</f>
        <v/>
      </c>
      <c r="W1395" s="33">
        <f>IF(I1395="H",INDEX(Matches!$T:$T,AA1395),INDEX(Matches!$U:$U,AA1395))</f>
        <v/>
      </c>
      <c r="X1395" s="11">
        <f>INDEX(Matches!$X:$X,AA1395)</f>
        <v/>
      </c>
      <c r="Y1395" s="30">
        <f>IF(O1395="","",O1395-S1395)</f>
        <v/>
      </c>
      <c r="Z1395" s="30">
        <f>IF(W1395="","",W1395-S1395)</f>
        <v/>
      </c>
      <c r="AA1395" s="24">
        <f>MATCH(J1395,Matches!$A:$A,0)</f>
        <v/>
      </c>
      <c r="AB1395" s="33" t="n"/>
      <c r="AC1395" s="33" t="n">
        <v>1.574675539491688</v>
      </c>
      <c r="AD1395" s="24" t="n"/>
      <c r="AE1395" s="24" t="n">
        <v>9</v>
      </c>
      <c r="AF1395" s="33" t="n"/>
      <c r="AG1395" s="33" t="n"/>
    </row>
    <row r="1396">
      <c r="A1396" s="24" t="inlineStr">
        <is>
          <t>Preston|37</t>
        </is>
      </c>
      <c r="B1396" s="24" t="inlineStr">
        <is>
          <t>E1</t>
        </is>
      </c>
      <c r="C1396" s="24" t="inlineStr">
        <is>
          <t>Championship</t>
        </is>
      </c>
      <c r="D1396" s="24" t="inlineStr">
        <is>
          <t>Preston</t>
        </is>
      </c>
      <c r="E1396" s="24" t="n">
        <v>37</v>
      </c>
      <c r="F1396" s="24" t="n">
        <v>10</v>
      </c>
      <c r="G1396" s="29" t="n">
        <v>46459.625</v>
      </c>
      <c r="H1396" s="24" t="inlineStr">
        <is>
          <t>Norwich</t>
        </is>
      </c>
      <c r="I1396" s="24" t="inlineStr">
        <is>
          <t>A</t>
        </is>
      </c>
      <c r="J1396" s="24" t="inlineStr">
        <is>
          <t>E1-Norwich-Preston</t>
        </is>
      </c>
      <c r="K1396" s="24" t="n">
        <v>7</v>
      </c>
      <c r="L1396" s="11">
        <f>IF(INDEX(Matches!$X:$X,AA1396)=0,"",IF(I1396="H",INDEX(Matches!$H:$H,AA1396),INDEX(Matches!$I:$I,AA1396)))</f>
        <v/>
      </c>
      <c r="M1396" s="11">
        <f>IF(INDEX(Matches!$X:$X,AA1396)=0,"",IF(I1396="H",INDEX(Matches!$I:$I,AA1396),INDEX(Matches!$H:$H,AA1396)))</f>
        <v/>
      </c>
      <c r="N1396" s="11">
        <f>IF(L1396="","",IF(L1396&gt;M1396,"W",IF(L1396=M1396,"D","L")))</f>
        <v/>
      </c>
      <c r="O1396" s="11">
        <f>IF(L1396="","",IF(L1396&gt;M1396,3,IF(L1396=M1396,1,0)))</f>
        <v/>
      </c>
      <c r="P1396" s="31">
        <f>IF(I1396="H",INDEX(Matches!$L:$L,AA1396),INDEX(Matches!$N:$N,AA1396))</f>
        <v/>
      </c>
      <c r="Q1396" s="31">
        <f>INDEX(Matches!$M:$M,AA1396)</f>
        <v/>
      </c>
      <c r="R1396" s="31">
        <f>IF(I1396="H",INDEX(Matches!$N:$N,AA1396),INDEX(Matches!$L:$L,AA1396))</f>
        <v/>
      </c>
      <c r="S1396" s="33">
        <f>IF(I1396="H",INDEX(Matches!$O:$O,AA1396),INDEX(Matches!$P:$P,AA1396))</f>
        <v/>
      </c>
      <c r="T1396" s="33">
        <f>IF(INDEX(Matches!$J:$J,AA1396)="","",IF(I1396="H",INDEX(Matches!$J:$J,AA1396),INDEX(Matches!$K:$K,AA1396)))</f>
        <v/>
      </c>
      <c r="U1396" s="33">
        <f>IF(INDEX(Matches!$K:$K,AA1396)="","",IF(I1396="H",INDEX(Matches!$K:$K,AA1396),INDEX(Matches!$J:$J,AA1396)))</f>
        <v/>
      </c>
      <c r="V1396" s="30">
        <f>IF(T1396="","",T1396-U1396)</f>
        <v/>
      </c>
      <c r="W1396" s="33">
        <f>IF(I1396="H",INDEX(Matches!$T:$T,AA1396),INDEX(Matches!$U:$U,AA1396))</f>
        <v/>
      </c>
      <c r="X1396" s="11">
        <f>INDEX(Matches!$X:$X,AA1396)</f>
        <v/>
      </c>
      <c r="Y1396" s="30">
        <f>IF(O1396="","",O1396-S1396)</f>
        <v/>
      </c>
      <c r="Z1396" s="30">
        <f>IF(W1396="","",W1396-S1396)</f>
        <v/>
      </c>
      <c r="AA1396" s="24">
        <f>MATCH(J1396,Matches!$A:$A,0)</f>
        <v/>
      </c>
      <c r="AB1396" s="33" t="n"/>
      <c r="AC1396" s="33" t="n">
        <v>0.9522201232919086</v>
      </c>
      <c r="AD1396" s="24" t="n"/>
      <c r="AE1396" s="24" t="n">
        <v>10</v>
      </c>
      <c r="AF1396" s="33" t="n"/>
      <c r="AG1396" s="33" t="n"/>
    </row>
    <row r="1397">
      <c r="A1397" s="24" t="inlineStr">
        <is>
          <t>Preston|38</t>
        </is>
      </c>
      <c r="B1397" s="24" t="inlineStr">
        <is>
          <t>E1</t>
        </is>
      </c>
      <c r="C1397" s="24" t="inlineStr">
        <is>
          <t>Championship</t>
        </is>
      </c>
      <c r="D1397" s="24" t="inlineStr">
        <is>
          <t>Preston</t>
        </is>
      </c>
      <c r="E1397" s="24" t="n">
        <v>38</v>
      </c>
      <c r="F1397" s="24" t="n">
        <v>10</v>
      </c>
      <c r="G1397" s="29" t="n">
        <v>46462.82291666666</v>
      </c>
      <c r="H1397" s="24" t="inlineStr">
        <is>
          <t>Burnley</t>
        </is>
      </c>
      <c r="I1397" s="24" t="inlineStr">
        <is>
          <t>H</t>
        </is>
      </c>
      <c r="J1397" s="24" t="inlineStr">
        <is>
          <t>E1-Preston-Burnley</t>
        </is>
      </c>
      <c r="K1397" s="24" t="n">
        <v>4</v>
      </c>
      <c r="L1397" s="11">
        <f>IF(INDEX(Matches!$X:$X,AA1397)=0,"",IF(I1397="H",INDEX(Matches!$H:$H,AA1397),INDEX(Matches!$I:$I,AA1397)))</f>
        <v/>
      </c>
      <c r="M1397" s="11">
        <f>IF(INDEX(Matches!$X:$X,AA1397)=0,"",IF(I1397="H",INDEX(Matches!$I:$I,AA1397),INDEX(Matches!$H:$H,AA1397)))</f>
        <v/>
      </c>
      <c r="N1397" s="11">
        <f>IF(L1397="","",IF(L1397&gt;M1397,"W",IF(L1397=M1397,"D","L")))</f>
        <v/>
      </c>
      <c r="O1397" s="11">
        <f>IF(L1397="","",IF(L1397&gt;M1397,3,IF(L1397=M1397,1,0)))</f>
        <v/>
      </c>
      <c r="P1397" s="31">
        <f>IF(I1397="H",INDEX(Matches!$L:$L,AA1397),INDEX(Matches!$N:$N,AA1397))</f>
        <v/>
      </c>
      <c r="Q1397" s="31">
        <f>INDEX(Matches!$M:$M,AA1397)</f>
        <v/>
      </c>
      <c r="R1397" s="31">
        <f>IF(I1397="H",INDEX(Matches!$N:$N,AA1397),INDEX(Matches!$L:$L,AA1397))</f>
        <v/>
      </c>
      <c r="S1397" s="33">
        <f>IF(I1397="H",INDEX(Matches!$O:$O,AA1397),INDEX(Matches!$P:$P,AA1397))</f>
        <v/>
      </c>
      <c r="T1397" s="33">
        <f>IF(INDEX(Matches!$J:$J,AA1397)="","",IF(I1397="H",INDEX(Matches!$J:$J,AA1397),INDEX(Matches!$K:$K,AA1397)))</f>
        <v/>
      </c>
      <c r="U1397" s="33">
        <f>IF(INDEX(Matches!$K:$K,AA1397)="","",IF(I1397="H",INDEX(Matches!$K:$K,AA1397),INDEX(Matches!$J:$J,AA1397)))</f>
        <v/>
      </c>
      <c r="V1397" s="30">
        <f>IF(T1397="","",T1397-U1397)</f>
        <v/>
      </c>
      <c r="W1397" s="33">
        <f>IF(I1397="H",INDEX(Matches!$T:$T,AA1397),INDEX(Matches!$U:$U,AA1397))</f>
        <v/>
      </c>
      <c r="X1397" s="11">
        <f>INDEX(Matches!$X:$X,AA1397)</f>
        <v/>
      </c>
      <c r="Y1397" s="30">
        <f>IF(O1397="","",O1397-S1397)</f>
        <v/>
      </c>
      <c r="Z1397" s="30">
        <f>IF(W1397="","",W1397-S1397)</f>
        <v/>
      </c>
      <c r="AA1397" s="24">
        <f>MATCH(J1397,Matches!$A:$A,0)</f>
        <v/>
      </c>
      <c r="AB1397" s="33" t="n"/>
      <c r="AC1397" s="33" t="n">
        <v>1.216818920255734</v>
      </c>
      <c r="AD1397" s="24" t="n"/>
      <c r="AE1397" s="24" t="n">
        <v>10</v>
      </c>
      <c r="AF1397" s="33" t="n"/>
      <c r="AG1397" s="33" t="n"/>
    </row>
    <row r="1398">
      <c r="A1398" s="24" t="inlineStr">
        <is>
          <t>Preston|39</t>
        </is>
      </c>
      <c r="B1398" s="24" t="inlineStr">
        <is>
          <t>E1</t>
        </is>
      </c>
      <c r="C1398" s="24" t="inlineStr">
        <is>
          <t>Championship</t>
        </is>
      </c>
      <c r="D1398" s="24" t="inlineStr">
        <is>
          <t>Preston</t>
        </is>
      </c>
      <c r="E1398" s="24" t="n">
        <v>39</v>
      </c>
      <c r="F1398" s="24" t="n">
        <v>10</v>
      </c>
      <c r="G1398" s="29" t="n">
        <v>46466.625</v>
      </c>
      <c r="H1398" s="24" t="inlineStr">
        <is>
          <t>Derby</t>
        </is>
      </c>
      <c r="I1398" s="24" t="inlineStr">
        <is>
          <t>A</t>
        </is>
      </c>
      <c r="J1398" s="24" t="inlineStr">
        <is>
          <t>E1-Derby-Preston</t>
        </is>
      </c>
      <c r="K1398" s="24" t="n">
        <v>12</v>
      </c>
      <c r="L1398" s="11">
        <f>IF(INDEX(Matches!$X:$X,AA1398)=0,"",IF(I1398="H",INDEX(Matches!$H:$H,AA1398),INDEX(Matches!$I:$I,AA1398)))</f>
        <v/>
      </c>
      <c r="M1398" s="11">
        <f>IF(INDEX(Matches!$X:$X,AA1398)=0,"",IF(I1398="H",INDEX(Matches!$I:$I,AA1398),INDEX(Matches!$H:$H,AA1398)))</f>
        <v/>
      </c>
      <c r="N1398" s="11">
        <f>IF(L1398="","",IF(L1398&gt;M1398,"W",IF(L1398=M1398,"D","L")))</f>
        <v/>
      </c>
      <c r="O1398" s="11">
        <f>IF(L1398="","",IF(L1398&gt;M1398,3,IF(L1398=M1398,1,0)))</f>
        <v/>
      </c>
      <c r="P1398" s="31">
        <f>IF(I1398="H",INDEX(Matches!$L:$L,AA1398),INDEX(Matches!$N:$N,AA1398))</f>
        <v/>
      </c>
      <c r="Q1398" s="31">
        <f>INDEX(Matches!$M:$M,AA1398)</f>
        <v/>
      </c>
      <c r="R1398" s="31">
        <f>IF(I1398="H",INDEX(Matches!$N:$N,AA1398),INDEX(Matches!$L:$L,AA1398))</f>
        <v/>
      </c>
      <c r="S1398" s="33">
        <f>IF(I1398="H",INDEX(Matches!$O:$O,AA1398),INDEX(Matches!$P:$P,AA1398))</f>
        <v/>
      </c>
      <c r="T1398" s="33">
        <f>IF(INDEX(Matches!$J:$J,AA1398)="","",IF(I1398="H",INDEX(Matches!$J:$J,AA1398),INDEX(Matches!$K:$K,AA1398)))</f>
        <v/>
      </c>
      <c r="U1398" s="33">
        <f>IF(INDEX(Matches!$K:$K,AA1398)="","",IF(I1398="H",INDEX(Matches!$K:$K,AA1398),INDEX(Matches!$J:$J,AA1398)))</f>
        <v/>
      </c>
      <c r="V1398" s="30">
        <f>IF(T1398="","",T1398-U1398)</f>
        <v/>
      </c>
      <c r="W1398" s="33">
        <f>IF(I1398="H",INDEX(Matches!$T:$T,AA1398),INDEX(Matches!$U:$U,AA1398))</f>
        <v/>
      </c>
      <c r="X1398" s="11">
        <f>INDEX(Matches!$X:$X,AA1398)</f>
        <v/>
      </c>
      <c r="Y1398" s="30">
        <f>IF(O1398="","",O1398-S1398)</f>
        <v/>
      </c>
      <c r="Z1398" s="30">
        <f>IF(W1398="","",W1398-S1398)</f>
        <v/>
      </c>
      <c r="AA1398" s="24">
        <f>MATCH(J1398,Matches!$A:$A,0)</f>
        <v/>
      </c>
      <c r="AB1398" s="33" t="n"/>
      <c r="AC1398" s="33" t="n">
        <v>1.051915796478863</v>
      </c>
      <c r="AD1398" s="24" t="n"/>
      <c r="AE1398" s="24" t="n">
        <v>10</v>
      </c>
      <c r="AF1398" s="33" t="n"/>
      <c r="AG1398" s="33" t="n"/>
    </row>
    <row r="1399">
      <c r="A1399" s="24" t="inlineStr">
        <is>
          <t>Preston|40</t>
        </is>
      </c>
      <c r="B1399" s="24" t="inlineStr">
        <is>
          <t>E1</t>
        </is>
      </c>
      <c r="C1399" s="24" t="inlineStr">
        <is>
          <t>Championship</t>
        </is>
      </c>
      <c r="D1399" s="24" t="inlineStr">
        <is>
          <t>Preston</t>
        </is>
      </c>
      <c r="E1399" s="24" t="n">
        <v>40</v>
      </c>
      <c r="F1399" s="24" t="n">
        <v>10</v>
      </c>
      <c r="G1399" s="29" t="n">
        <v>46480.625</v>
      </c>
      <c r="H1399" s="24" t="inlineStr">
        <is>
          <t>Swansea</t>
        </is>
      </c>
      <c r="I1399" s="24" t="inlineStr">
        <is>
          <t>H</t>
        </is>
      </c>
      <c r="J1399" s="24" t="inlineStr">
        <is>
          <t>E1-Preston-Swansea</t>
        </is>
      </c>
      <c r="K1399" s="24" t="n">
        <v>15</v>
      </c>
      <c r="L1399" s="11">
        <f>IF(INDEX(Matches!$X:$X,AA1399)=0,"",IF(I1399="H",INDEX(Matches!$H:$H,AA1399),INDEX(Matches!$I:$I,AA1399)))</f>
        <v/>
      </c>
      <c r="M1399" s="11">
        <f>IF(INDEX(Matches!$X:$X,AA1399)=0,"",IF(I1399="H",INDEX(Matches!$I:$I,AA1399),INDEX(Matches!$H:$H,AA1399)))</f>
        <v/>
      </c>
      <c r="N1399" s="11">
        <f>IF(L1399="","",IF(L1399&gt;M1399,"W",IF(L1399=M1399,"D","L")))</f>
        <v/>
      </c>
      <c r="O1399" s="11">
        <f>IF(L1399="","",IF(L1399&gt;M1399,3,IF(L1399=M1399,1,0)))</f>
        <v/>
      </c>
      <c r="P1399" s="31">
        <f>IF(I1399="H",INDEX(Matches!$L:$L,AA1399),INDEX(Matches!$N:$N,AA1399))</f>
        <v/>
      </c>
      <c r="Q1399" s="31">
        <f>INDEX(Matches!$M:$M,AA1399)</f>
        <v/>
      </c>
      <c r="R1399" s="31">
        <f>IF(I1399="H",INDEX(Matches!$N:$N,AA1399),INDEX(Matches!$L:$L,AA1399))</f>
        <v/>
      </c>
      <c r="S1399" s="33">
        <f>IF(I1399="H",INDEX(Matches!$O:$O,AA1399),INDEX(Matches!$P:$P,AA1399))</f>
        <v/>
      </c>
      <c r="T1399" s="33">
        <f>IF(INDEX(Matches!$J:$J,AA1399)="","",IF(I1399="H",INDEX(Matches!$J:$J,AA1399),INDEX(Matches!$K:$K,AA1399)))</f>
        <v/>
      </c>
      <c r="U1399" s="33">
        <f>IF(INDEX(Matches!$K:$K,AA1399)="","",IF(I1399="H",INDEX(Matches!$K:$K,AA1399),INDEX(Matches!$J:$J,AA1399)))</f>
        <v/>
      </c>
      <c r="V1399" s="30">
        <f>IF(T1399="","",T1399-U1399)</f>
        <v/>
      </c>
      <c r="W1399" s="33">
        <f>IF(I1399="H",INDEX(Matches!$T:$T,AA1399),INDEX(Matches!$U:$U,AA1399))</f>
        <v/>
      </c>
      <c r="X1399" s="11">
        <f>INDEX(Matches!$X:$X,AA1399)</f>
        <v/>
      </c>
      <c r="Y1399" s="30">
        <f>IF(O1399="","",O1399-S1399)</f>
        <v/>
      </c>
      <c r="Z1399" s="30">
        <f>IF(W1399="","",W1399-S1399)</f>
        <v/>
      </c>
      <c r="AA1399" s="24">
        <f>MATCH(J1399,Matches!$A:$A,0)</f>
        <v/>
      </c>
      <c r="AB1399" s="33" t="n"/>
      <c r="AC1399" s="33" t="n">
        <v>1.361638179559973</v>
      </c>
      <c r="AD1399" s="24" t="n"/>
      <c r="AE1399" s="24" t="n">
        <v>10</v>
      </c>
      <c r="AF1399" s="33" t="n"/>
      <c r="AG1399" s="33" t="n"/>
    </row>
    <row r="1400">
      <c r="A1400" s="24" t="inlineStr">
        <is>
          <t>Preston|41</t>
        </is>
      </c>
      <c r="B1400" s="24" t="inlineStr">
        <is>
          <t>E1</t>
        </is>
      </c>
      <c r="C1400" s="24" t="inlineStr">
        <is>
          <t>Championship</t>
        </is>
      </c>
      <c r="D1400" s="24" t="inlineStr">
        <is>
          <t>Preston</t>
        </is>
      </c>
      <c r="E1400" s="24" t="n">
        <v>41</v>
      </c>
      <c r="F1400" s="24" t="n">
        <v>11</v>
      </c>
      <c r="G1400" s="29" t="n">
        <v>46484.82291666666</v>
      </c>
      <c r="H1400" s="24" t="inlineStr">
        <is>
          <t>Watford</t>
        </is>
      </c>
      <c r="I1400" s="24" t="inlineStr">
        <is>
          <t>H</t>
        </is>
      </c>
      <c r="J1400" s="24" t="inlineStr">
        <is>
          <t>E1-Preston-Watford</t>
        </is>
      </c>
      <c r="K1400" s="24" t="n">
        <v>16</v>
      </c>
      <c r="L1400" s="11">
        <f>IF(INDEX(Matches!$X:$X,AA1400)=0,"",IF(I1400="H",INDEX(Matches!$H:$H,AA1400),INDEX(Matches!$I:$I,AA1400)))</f>
        <v/>
      </c>
      <c r="M1400" s="11">
        <f>IF(INDEX(Matches!$X:$X,AA1400)=0,"",IF(I1400="H",INDEX(Matches!$I:$I,AA1400),INDEX(Matches!$H:$H,AA1400)))</f>
        <v/>
      </c>
      <c r="N1400" s="11">
        <f>IF(L1400="","",IF(L1400&gt;M1400,"W",IF(L1400=M1400,"D","L")))</f>
        <v/>
      </c>
      <c r="O1400" s="11">
        <f>IF(L1400="","",IF(L1400&gt;M1400,3,IF(L1400=M1400,1,0)))</f>
        <v/>
      </c>
      <c r="P1400" s="31">
        <f>IF(I1400="H",INDEX(Matches!$L:$L,AA1400),INDEX(Matches!$N:$N,AA1400))</f>
        <v/>
      </c>
      <c r="Q1400" s="31">
        <f>INDEX(Matches!$M:$M,AA1400)</f>
        <v/>
      </c>
      <c r="R1400" s="31">
        <f>IF(I1400="H",INDEX(Matches!$N:$N,AA1400),INDEX(Matches!$L:$L,AA1400))</f>
        <v/>
      </c>
      <c r="S1400" s="33">
        <f>IF(I1400="H",INDEX(Matches!$O:$O,AA1400),INDEX(Matches!$P:$P,AA1400))</f>
        <v/>
      </c>
      <c r="T1400" s="33">
        <f>IF(INDEX(Matches!$J:$J,AA1400)="","",IF(I1400="H",INDEX(Matches!$J:$J,AA1400),INDEX(Matches!$K:$K,AA1400)))</f>
        <v/>
      </c>
      <c r="U1400" s="33">
        <f>IF(INDEX(Matches!$K:$K,AA1400)="","",IF(I1400="H",INDEX(Matches!$K:$K,AA1400),INDEX(Matches!$J:$J,AA1400)))</f>
        <v/>
      </c>
      <c r="V1400" s="30">
        <f>IF(T1400="","",T1400-U1400)</f>
        <v/>
      </c>
      <c r="W1400" s="33">
        <f>IF(I1400="H",INDEX(Matches!$T:$T,AA1400),INDEX(Matches!$U:$U,AA1400))</f>
        <v/>
      </c>
      <c r="X1400" s="11">
        <f>INDEX(Matches!$X:$X,AA1400)</f>
        <v/>
      </c>
      <c r="Y1400" s="30">
        <f>IF(O1400="","",O1400-S1400)</f>
        <v/>
      </c>
      <c r="Z1400" s="30">
        <f>IF(W1400="","",W1400-S1400)</f>
        <v/>
      </c>
      <c r="AA1400" s="24">
        <f>MATCH(J1400,Matches!$A:$A,0)</f>
        <v/>
      </c>
      <c r="AB1400" s="33" t="n"/>
      <c r="AC1400" s="33" t="n">
        <v>1.482664330353144</v>
      </c>
      <c r="AD1400" s="24" t="n"/>
      <c r="AE1400" s="24" t="n">
        <v>11</v>
      </c>
      <c r="AF1400" s="33" t="n"/>
      <c r="AG1400" s="33" t="n"/>
    </row>
    <row r="1401">
      <c r="A1401" s="24" t="inlineStr">
        <is>
          <t>Preston|42</t>
        </is>
      </c>
      <c r="B1401" s="24" t="inlineStr">
        <is>
          <t>E1</t>
        </is>
      </c>
      <c r="C1401" s="24" t="inlineStr">
        <is>
          <t>Championship</t>
        </is>
      </c>
      <c r="D1401" s="24" t="inlineStr">
        <is>
          <t>Preston</t>
        </is>
      </c>
      <c r="E1401" s="24" t="n">
        <v>42</v>
      </c>
      <c r="F1401" s="24" t="n">
        <v>11</v>
      </c>
      <c r="G1401" s="29" t="n">
        <v>46487.625</v>
      </c>
      <c r="H1401" s="24" t="inlineStr">
        <is>
          <t>Blackburn</t>
        </is>
      </c>
      <c r="I1401" s="24" t="inlineStr">
        <is>
          <t>A</t>
        </is>
      </c>
      <c r="J1401" s="24" t="inlineStr">
        <is>
          <t>E1-Blackbur-Preston</t>
        </is>
      </c>
      <c r="K1401" s="24" t="n">
        <v>19</v>
      </c>
      <c r="L1401" s="11">
        <f>IF(INDEX(Matches!$X:$X,AA1401)=0,"",IF(I1401="H",INDEX(Matches!$H:$H,AA1401),INDEX(Matches!$I:$I,AA1401)))</f>
        <v/>
      </c>
      <c r="M1401" s="11">
        <f>IF(INDEX(Matches!$X:$X,AA1401)=0,"",IF(I1401="H",INDEX(Matches!$I:$I,AA1401),INDEX(Matches!$H:$H,AA1401)))</f>
        <v/>
      </c>
      <c r="N1401" s="11">
        <f>IF(L1401="","",IF(L1401&gt;M1401,"W",IF(L1401=M1401,"D","L")))</f>
        <v/>
      </c>
      <c r="O1401" s="11">
        <f>IF(L1401="","",IF(L1401&gt;M1401,3,IF(L1401=M1401,1,0)))</f>
        <v/>
      </c>
      <c r="P1401" s="31">
        <f>IF(I1401="H",INDEX(Matches!$L:$L,AA1401),INDEX(Matches!$N:$N,AA1401))</f>
        <v/>
      </c>
      <c r="Q1401" s="31">
        <f>INDEX(Matches!$M:$M,AA1401)</f>
        <v/>
      </c>
      <c r="R1401" s="31">
        <f>IF(I1401="H",INDEX(Matches!$N:$N,AA1401),INDEX(Matches!$L:$L,AA1401))</f>
        <v/>
      </c>
      <c r="S1401" s="33">
        <f>IF(I1401="H",INDEX(Matches!$O:$O,AA1401),INDEX(Matches!$P:$P,AA1401))</f>
        <v/>
      </c>
      <c r="T1401" s="33">
        <f>IF(INDEX(Matches!$J:$J,AA1401)="","",IF(I1401="H",INDEX(Matches!$J:$J,AA1401),INDEX(Matches!$K:$K,AA1401)))</f>
        <v/>
      </c>
      <c r="U1401" s="33">
        <f>IF(INDEX(Matches!$K:$K,AA1401)="","",IF(I1401="H",INDEX(Matches!$K:$K,AA1401),INDEX(Matches!$J:$J,AA1401)))</f>
        <v/>
      </c>
      <c r="V1401" s="30">
        <f>IF(T1401="","",T1401-U1401)</f>
        <v/>
      </c>
      <c r="W1401" s="33">
        <f>IF(I1401="H",INDEX(Matches!$T:$T,AA1401),INDEX(Matches!$U:$U,AA1401))</f>
        <v/>
      </c>
      <c r="X1401" s="11">
        <f>INDEX(Matches!$X:$X,AA1401)</f>
        <v/>
      </c>
      <c r="Y1401" s="30">
        <f>IF(O1401="","",O1401-S1401)</f>
        <v/>
      </c>
      <c r="Z1401" s="30">
        <f>IF(W1401="","",W1401-S1401)</f>
        <v/>
      </c>
      <c r="AA1401" s="24">
        <f>MATCH(J1401,Matches!$A:$A,0)</f>
        <v/>
      </c>
      <c r="AB1401" s="33" t="n"/>
      <c r="AC1401" s="33" t="n">
        <v>1.164399221441642</v>
      </c>
      <c r="AD1401" s="24" t="n"/>
      <c r="AE1401" s="24" t="n">
        <v>11</v>
      </c>
      <c r="AF1401" s="33" t="n"/>
      <c r="AG1401" s="33" t="n"/>
    </row>
    <row r="1402">
      <c r="A1402" s="24" t="inlineStr">
        <is>
          <t>Preston|43</t>
        </is>
      </c>
      <c r="B1402" s="24" t="inlineStr">
        <is>
          <t>E1</t>
        </is>
      </c>
      <c r="C1402" s="24" t="inlineStr">
        <is>
          <t>Championship</t>
        </is>
      </c>
      <c r="D1402" s="24" t="inlineStr">
        <is>
          <t>Preston</t>
        </is>
      </c>
      <c r="E1402" s="24" t="n">
        <v>43</v>
      </c>
      <c r="F1402" s="24" t="n">
        <v>11</v>
      </c>
      <c r="G1402" s="29" t="n">
        <v>46494.625</v>
      </c>
      <c r="H1402" s="24" t="inlineStr">
        <is>
          <t>Charlton</t>
        </is>
      </c>
      <c r="I1402" s="24" t="inlineStr">
        <is>
          <t>H</t>
        </is>
      </c>
      <c r="J1402" s="24" t="inlineStr">
        <is>
          <t>E1-Preston-Charlton</t>
        </is>
      </c>
      <c r="K1402" s="24" t="n">
        <v>23</v>
      </c>
      <c r="L1402" s="11">
        <f>IF(INDEX(Matches!$X:$X,AA1402)=0,"",IF(I1402="H",INDEX(Matches!$H:$H,AA1402),INDEX(Matches!$I:$I,AA1402)))</f>
        <v/>
      </c>
      <c r="M1402" s="11">
        <f>IF(INDEX(Matches!$X:$X,AA1402)=0,"",IF(I1402="H",INDEX(Matches!$I:$I,AA1402),INDEX(Matches!$H:$H,AA1402)))</f>
        <v/>
      </c>
      <c r="N1402" s="11">
        <f>IF(L1402="","",IF(L1402&gt;M1402,"W",IF(L1402=M1402,"D","L")))</f>
        <v/>
      </c>
      <c r="O1402" s="11">
        <f>IF(L1402="","",IF(L1402&gt;M1402,3,IF(L1402=M1402,1,0)))</f>
        <v/>
      </c>
      <c r="P1402" s="31">
        <f>IF(I1402="H",INDEX(Matches!$L:$L,AA1402),INDEX(Matches!$N:$N,AA1402))</f>
        <v/>
      </c>
      <c r="Q1402" s="31">
        <f>INDEX(Matches!$M:$M,AA1402)</f>
        <v/>
      </c>
      <c r="R1402" s="31">
        <f>IF(I1402="H",INDEX(Matches!$N:$N,AA1402),INDEX(Matches!$L:$L,AA1402))</f>
        <v/>
      </c>
      <c r="S1402" s="33">
        <f>IF(I1402="H",INDEX(Matches!$O:$O,AA1402),INDEX(Matches!$P:$P,AA1402))</f>
        <v/>
      </c>
      <c r="T1402" s="33">
        <f>IF(INDEX(Matches!$J:$J,AA1402)="","",IF(I1402="H",INDEX(Matches!$J:$J,AA1402),INDEX(Matches!$K:$K,AA1402)))</f>
        <v/>
      </c>
      <c r="U1402" s="33">
        <f>IF(INDEX(Matches!$K:$K,AA1402)="","",IF(I1402="H",INDEX(Matches!$K:$K,AA1402),INDEX(Matches!$J:$J,AA1402)))</f>
        <v/>
      </c>
      <c r="V1402" s="30">
        <f>IF(T1402="","",T1402-U1402)</f>
        <v/>
      </c>
      <c r="W1402" s="33">
        <f>IF(I1402="H",INDEX(Matches!$T:$T,AA1402),INDEX(Matches!$U:$U,AA1402))</f>
        <v/>
      </c>
      <c r="X1402" s="11">
        <f>INDEX(Matches!$X:$X,AA1402)</f>
        <v/>
      </c>
      <c r="Y1402" s="30">
        <f>IF(O1402="","",O1402-S1402)</f>
        <v/>
      </c>
      <c r="Z1402" s="30">
        <f>IF(W1402="","",W1402-S1402)</f>
        <v/>
      </c>
      <c r="AA1402" s="24">
        <f>MATCH(J1402,Matches!$A:$A,0)</f>
        <v/>
      </c>
      <c r="AB1402" s="33" t="n"/>
      <c r="AC1402" s="33" t="n">
        <v>1.609855610256319</v>
      </c>
      <c r="AD1402" s="24" t="n"/>
      <c r="AE1402" s="24" t="n">
        <v>11</v>
      </c>
      <c r="AF1402" s="33" t="n"/>
      <c r="AG1402" s="33" t="n"/>
    </row>
    <row r="1403">
      <c r="A1403" s="24" t="inlineStr">
        <is>
          <t>Preston|44</t>
        </is>
      </c>
      <c r="B1403" s="24" t="inlineStr">
        <is>
          <t>E1</t>
        </is>
      </c>
      <c r="C1403" s="24" t="inlineStr">
        <is>
          <t>Championship</t>
        </is>
      </c>
      <c r="D1403" s="24" t="inlineStr">
        <is>
          <t>Preston</t>
        </is>
      </c>
      <c r="E1403" s="24" t="n">
        <v>44</v>
      </c>
      <c r="F1403" s="24" t="n">
        <v>11</v>
      </c>
      <c r="G1403" s="29" t="n">
        <v>46498.82291666666</v>
      </c>
      <c r="H1403" s="24" t="inlineStr">
        <is>
          <t>Bristol City</t>
        </is>
      </c>
      <c r="I1403" s="24" t="inlineStr">
        <is>
          <t>A</t>
        </is>
      </c>
      <c r="J1403" s="24" t="inlineStr">
        <is>
          <t>E1-BristolC-Preston</t>
        </is>
      </c>
      <c r="K1403" s="24" t="n">
        <v>14</v>
      </c>
      <c r="L1403" s="11">
        <f>IF(INDEX(Matches!$X:$X,AA1403)=0,"",IF(I1403="H",INDEX(Matches!$H:$H,AA1403),INDEX(Matches!$I:$I,AA1403)))</f>
        <v/>
      </c>
      <c r="M1403" s="11">
        <f>IF(INDEX(Matches!$X:$X,AA1403)=0,"",IF(I1403="H",INDEX(Matches!$I:$I,AA1403),INDEX(Matches!$H:$H,AA1403)))</f>
        <v/>
      </c>
      <c r="N1403" s="11">
        <f>IF(L1403="","",IF(L1403&gt;M1403,"W",IF(L1403=M1403,"D","L")))</f>
        <v/>
      </c>
      <c r="O1403" s="11">
        <f>IF(L1403="","",IF(L1403&gt;M1403,3,IF(L1403=M1403,1,0)))</f>
        <v/>
      </c>
      <c r="P1403" s="31">
        <f>IF(I1403="H",INDEX(Matches!$L:$L,AA1403),INDEX(Matches!$N:$N,AA1403))</f>
        <v/>
      </c>
      <c r="Q1403" s="31">
        <f>INDEX(Matches!$M:$M,AA1403)</f>
        <v/>
      </c>
      <c r="R1403" s="31">
        <f>IF(I1403="H",INDEX(Matches!$N:$N,AA1403),INDEX(Matches!$L:$L,AA1403))</f>
        <v/>
      </c>
      <c r="S1403" s="33">
        <f>IF(I1403="H",INDEX(Matches!$O:$O,AA1403),INDEX(Matches!$P:$P,AA1403))</f>
        <v/>
      </c>
      <c r="T1403" s="33">
        <f>IF(INDEX(Matches!$J:$J,AA1403)="","",IF(I1403="H",INDEX(Matches!$J:$J,AA1403),INDEX(Matches!$K:$K,AA1403)))</f>
        <v/>
      </c>
      <c r="U1403" s="33">
        <f>IF(INDEX(Matches!$K:$K,AA1403)="","",IF(I1403="H",INDEX(Matches!$K:$K,AA1403),INDEX(Matches!$J:$J,AA1403)))</f>
        <v/>
      </c>
      <c r="V1403" s="30">
        <f>IF(T1403="","",T1403-U1403)</f>
        <v/>
      </c>
      <c r="W1403" s="33">
        <f>IF(I1403="H",INDEX(Matches!$T:$T,AA1403),INDEX(Matches!$U:$U,AA1403))</f>
        <v/>
      </c>
      <c r="X1403" s="11">
        <f>INDEX(Matches!$X:$X,AA1403)</f>
        <v/>
      </c>
      <c r="Y1403" s="30">
        <f>IF(O1403="","",O1403-S1403)</f>
        <v/>
      </c>
      <c r="Z1403" s="30">
        <f>IF(W1403="","",W1403-S1403)</f>
        <v/>
      </c>
      <c r="AA1403" s="24">
        <f>MATCH(J1403,Matches!$A:$A,0)</f>
        <v/>
      </c>
      <c r="AB1403" s="33" t="n"/>
      <c r="AC1403" s="33" t="n">
        <v>1.029237979251643</v>
      </c>
      <c r="AD1403" s="24" t="n"/>
      <c r="AE1403" s="24" t="n">
        <v>11</v>
      </c>
      <c r="AF1403" s="33" t="n"/>
      <c r="AG1403" s="33" t="n"/>
    </row>
    <row r="1404">
      <c r="A1404" s="24" t="inlineStr">
        <is>
          <t>Preston|45</t>
        </is>
      </c>
      <c r="B1404" s="24" t="inlineStr">
        <is>
          <t>E1</t>
        </is>
      </c>
      <c r="C1404" s="24" t="inlineStr">
        <is>
          <t>Championship</t>
        </is>
      </c>
      <c r="D1404" s="24" t="inlineStr">
        <is>
          <t>Preston</t>
        </is>
      </c>
      <c r="E1404" s="24" t="n">
        <v>45</v>
      </c>
      <c r="F1404" s="24" t="n">
        <v>12</v>
      </c>
      <c r="G1404" s="29" t="n">
        <v>46501.625</v>
      </c>
      <c r="H1404" s="24" t="inlineStr">
        <is>
          <t>Portsmouth</t>
        </is>
      </c>
      <c r="I1404" s="24" t="inlineStr">
        <is>
          <t>A</t>
        </is>
      </c>
      <c r="J1404" s="24" t="inlineStr">
        <is>
          <t>E1-Portsmou-Preston</t>
        </is>
      </c>
      <c r="K1404" s="24" t="n">
        <v>18</v>
      </c>
      <c r="L1404" s="11">
        <f>IF(INDEX(Matches!$X:$X,AA1404)=0,"",IF(I1404="H",INDEX(Matches!$H:$H,AA1404),INDEX(Matches!$I:$I,AA1404)))</f>
        <v/>
      </c>
      <c r="M1404" s="11">
        <f>IF(INDEX(Matches!$X:$X,AA1404)=0,"",IF(I1404="H",INDEX(Matches!$I:$I,AA1404),INDEX(Matches!$H:$H,AA1404)))</f>
        <v/>
      </c>
      <c r="N1404" s="11">
        <f>IF(L1404="","",IF(L1404&gt;M1404,"W",IF(L1404=M1404,"D","L")))</f>
        <v/>
      </c>
      <c r="O1404" s="11">
        <f>IF(L1404="","",IF(L1404&gt;M1404,3,IF(L1404=M1404,1,0)))</f>
        <v/>
      </c>
      <c r="P1404" s="31">
        <f>IF(I1404="H",INDEX(Matches!$L:$L,AA1404),INDEX(Matches!$N:$N,AA1404))</f>
        <v/>
      </c>
      <c r="Q1404" s="31">
        <f>INDEX(Matches!$M:$M,AA1404)</f>
        <v/>
      </c>
      <c r="R1404" s="31">
        <f>IF(I1404="H",INDEX(Matches!$N:$N,AA1404),INDEX(Matches!$L:$L,AA1404))</f>
        <v/>
      </c>
      <c r="S1404" s="33">
        <f>IF(I1404="H",INDEX(Matches!$O:$O,AA1404),INDEX(Matches!$P:$P,AA1404))</f>
        <v/>
      </c>
      <c r="T1404" s="33">
        <f>IF(INDEX(Matches!$J:$J,AA1404)="","",IF(I1404="H",INDEX(Matches!$J:$J,AA1404),INDEX(Matches!$K:$K,AA1404)))</f>
        <v/>
      </c>
      <c r="U1404" s="33">
        <f>IF(INDEX(Matches!$K:$K,AA1404)="","",IF(I1404="H",INDEX(Matches!$K:$K,AA1404),INDEX(Matches!$J:$J,AA1404)))</f>
        <v/>
      </c>
      <c r="V1404" s="30">
        <f>IF(T1404="","",T1404-U1404)</f>
        <v/>
      </c>
      <c r="W1404" s="33">
        <f>IF(I1404="H",INDEX(Matches!$T:$T,AA1404),INDEX(Matches!$U:$U,AA1404))</f>
        <v/>
      </c>
      <c r="X1404" s="11">
        <f>INDEX(Matches!$X:$X,AA1404)</f>
        <v/>
      </c>
      <c r="Y1404" s="30">
        <f>IF(O1404="","",O1404-S1404)</f>
        <v/>
      </c>
      <c r="Z1404" s="30">
        <f>IF(W1404="","",W1404-S1404)</f>
        <v/>
      </c>
      <c r="AA1404" s="24">
        <f>MATCH(J1404,Matches!$A:$A,0)</f>
        <v/>
      </c>
      <c r="AB1404" s="33" t="n"/>
      <c r="AC1404" s="33" t="n">
        <v>1.078925768468791</v>
      </c>
      <c r="AD1404" s="24" t="n"/>
      <c r="AE1404" s="24" t="n">
        <v>12</v>
      </c>
      <c r="AF1404" s="33" t="n"/>
      <c r="AG1404" s="33" t="n"/>
    </row>
    <row r="1405">
      <c r="A1405" s="24" t="inlineStr">
        <is>
          <t>Preston|46</t>
        </is>
      </c>
      <c r="B1405" s="24" t="inlineStr">
        <is>
          <t>E1</t>
        </is>
      </c>
      <c r="C1405" s="24" t="inlineStr">
        <is>
          <t>Championship</t>
        </is>
      </c>
      <c r="D1405" s="24" t="inlineStr">
        <is>
          <t>Preston</t>
        </is>
      </c>
      <c r="E1405" s="24" t="n">
        <v>46</v>
      </c>
      <c r="F1405" s="24" t="n">
        <v>12</v>
      </c>
      <c r="G1405" s="29" t="n">
        <v>46508.52083333334</v>
      </c>
      <c r="H1405" s="24" t="inlineStr">
        <is>
          <t>Cardiff</t>
        </is>
      </c>
      <c r="I1405" s="24" t="inlineStr">
        <is>
          <t>H</t>
        </is>
      </c>
      <c r="J1405" s="24" t="inlineStr">
        <is>
          <t>E1-Preston-Cardiff</t>
        </is>
      </c>
      <c r="K1405" s="24" t="n">
        <v>21</v>
      </c>
      <c r="L1405" s="11">
        <f>IF(INDEX(Matches!$X:$X,AA1405)=0,"",IF(I1405="H",INDEX(Matches!$H:$H,AA1405),INDEX(Matches!$I:$I,AA1405)))</f>
        <v/>
      </c>
      <c r="M1405" s="11">
        <f>IF(INDEX(Matches!$X:$X,AA1405)=0,"",IF(I1405="H",INDEX(Matches!$I:$I,AA1405),INDEX(Matches!$H:$H,AA1405)))</f>
        <v/>
      </c>
      <c r="N1405" s="11">
        <f>IF(L1405="","",IF(L1405&gt;M1405,"W",IF(L1405=M1405,"D","L")))</f>
        <v/>
      </c>
      <c r="O1405" s="11">
        <f>IF(L1405="","",IF(L1405&gt;M1405,3,IF(L1405=M1405,1,0)))</f>
        <v/>
      </c>
      <c r="P1405" s="31">
        <f>IF(I1405="H",INDEX(Matches!$L:$L,AA1405),INDEX(Matches!$N:$N,AA1405))</f>
        <v/>
      </c>
      <c r="Q1405" s="31">
        <f>INDEX(Matches!$M:$M,AA1405)</f>
        <v/>
      </c>
      <c r="R1405" s="31">
        <f>IF(I1405="H",INDEX(Matches!$N:$N,AA1405),INDEX(Matches!$L:$L,AA1405))</f>
        <v/>
      </c>
      <c r="S1405" s="33">
        <f>IF(I1405="H",INDEX(Matches!$O:$O,AA1405),INDEX(Matches!$P:$P,AA1405))</f>
        <v/>
      </c>
      <c r="T1405" s="33">
        <f>IF(INDEX(Matches!$J:$J,AA1405)="","",IF(I1405="H",INDEX(Matches!$J:$J,AA1405),INDEX(Matches!$K:$K,AA1405)))</f>
        <v/>
      </c>
      <c r="U1405" s="33">
        <f>IF(INDEX(Matches!$K:$K,AA1405)="","",IF(I1405="H",INDEX(Matches!$K:$K,AA1405),INDEX(Matches!$J:$J,AA1405)))</f>
        <v/>
      </c>
      <c r="V1405" s="30">
        <f>IF(T1405="","",T1405-U1405)</f>
        <v/>
      </c>
      <c r="W1405" s="33">
        <f>IF(I1405="H",INDEX(Matches!$T:$T,AA1405),INDEX(Matches!$U:$U,AA1405))</f>
        <v/>
      </c>
      <c r="X1405" s="11">
        <f>INDEX(Matches!$X:$X,AA1405)</f>
        <v/>
      </c>
      <c r="Y1405" s="30">
        <f>IF(O1405="","",O1405-S1405)</f>
        <v/>
      </c>
      <c r="Z1405" s="30">
        <f>IF(W1405="","",W1405-S1405)</f>
        <v/>
      </c>
      <c r="AA1405" s="24">
        <f>MATCH(J1405,Matches!$A:$A,0)</f>
        <v/>
      </c>
      <c r="AB1405" s="33" t="n"/>
      <c r="AC1405" s="33" t="n">
        <v>1.504435691449601</v>
      </c>
      <c r="AD1405" s="24" t="n"/>
      <c r="AE1405" s="24" t="n">
        <v>12</v>
      </c>
      <c r="AF1405" s="33" t="n"/>
      <c r="AG1405" s="33" t="n"/>
    </row>
    <row r="1406">
      <c r="A1406" s="24" t="inlineStr">
        <is>
          <t>QPR|1</t>
        </is>
      </c>
      <c r="B1406" s="24" t="inlineStr">
        <is>
          <t>E1</t>
        </is>
      </c>
      <c r="C1406" s="24" t="inlineStr">
        <is>
          <t>Championship</t>
        </is>
      </c>
      <c r="D1406" s="24" t="inlineStr">
        <is>
          <t>QPR</t>
        </is>
      </c>
      <c r="E1406" s="24" t="n">
        <v>1</v>
      </c>
      <c r="F1406" s="24" t="n">
        <v>1</v>
      </c>
      <c r="G1406" s="29" t="n">
        <v>46249.625</v>
      </c>
      <c r="H1406" s="24" t="inlineStr">
        <is>
          <t>Portsmouth</t>
        </is>
      </c>
      <c r="I1406" s="24" t="inlineStr">
        <is>
          <t>A</t>
        </is>
      </c>
      <c r="J1406" s="24" t="inlineStr">
        <is>
          <t>E1-Portsmou-QPR</t>
        </is>
      </c>
      <c r="K1406" s="24" t="n">
        <v>18</v>
      </c>
      <c r="L1406" s="11">
        <f>IF(INDEX(Matches!$X:$X,AA1406)=0,"",IF(I1406="H",INDEX(Matches!$H:$H,AA1406),INDEX(Matches!$I:$I,AA1406)))</f>
        <v/>
      </c>
      <c r="M1406" s="11">
        <f>IF(INDEX(Matches!$X:$X,AA1406)=0,"",IF(I1406="H",INDEX(Matches!$I:$I,AA1406),INDEX(Matches!$H:$H,AA1406)))</f>
        <v/>
      </c>
      <c r="N1406" s="11">
        <f>IF(L1406="","",IF(L1406&gt;M1406,"W",IF(L1406=M1406,"D","L")))</f>
        <v/>
      </c>
      <c r="O1406" s="11">
        <f>IF(L1406="","",IF(L1406&gt;M1406,3,IF(L1406=M1406,1,0)))</f>
        <v/>
      </c>
      <c r="P1406" s="31">
        <f>IF(I1406="H",INDEX(Matches!$L:$L,AA1406),INDEX(Matches!$N:$N,AA1406))</f>
        <v/>
      </c>
      <c r="Q1406" s="31">
        <f>INDEX(Matches!$M:$M,AA1406)</f>
        <v/>
      </c>
      <c r="R1406" s="31">
        <f>IF(I1406="H",INDEX(Matches!$N:$N,AA1406),INDEX(Matches!$L:$L,AA1406))</f>
        <v/>
      </c>
      <c r="S1406" s="33">
        <f>IF(I1406="H",INDEX(Matches!$O:$O,AA1406),INDEX(Matches!$P:$P,AA1406))</f>
        <v/>
      </c>
      <c r="T1406" s="33">
        <f>IF(INDEX(Matches!$J:$J,AA1406)="","",IF(I1406="H",INDEX(Matches!$J:$J,AA1406),INDEX(Matches!$K:$K,AA1406)))</f>
        <v/>
      </c>
      <c r="U1406" s="33">
        <f>IF(INDEX(Matches!$K:$K,AA1406)="","",IF(I1406="H",INDEX(Matches!$K:$K,AA1406),INDEX(Matches!$J:$J,AA1406)))</f>
        <v/>
      </c>
      <c r="V1406" s="30">
        <f>IF(T1406="","",T1406-U1406)</f>
        <v/>
      </c>
      <c r="W1406" s="33">
        <f>IF(I1406="H",INDEX(Matches!$T:$T,AA1406),INDEX(Matches!$U:$U,AA1406))</f>
        <v/>
      </c>
      <c r="X1406" s="11">
        <f>INDEX(Matches!$X:$X,AA1406)</f>
        <v/>
      </c>
      <c r="Y1406" s="30">
        <f>IF(O1406="","",O1406-S1406)</f>
        <v/>
      </c>
      <c r="Z1406" s="30">
        <f>IF(W1406="","",W1406-S1406)</f>
        <v/>
      </c>
      <c r="AA1406" s="24">
        <f>MATCH(J1406,Matches!$A:$A,0)</f>
        <v/>
      </c>
      <c r="AB1406" s="33" t="n">
        <v>1.205011758981429</v>
      </c>
      <c r="AC1406" s="33" t="n"/>
      <c r="AD1406" s="24" t="n"/>
      <c r="AE1406" s="24" t="n">
        <v>1</v>
      </c>
      <c r="AF1406" s="33" t="n"/>
      <c r="AG1406" s="33" t="n"/>
    </row>
    <row r="1407">
      <c r="A1407" s="24" t="inlineStr">
        <is>
          <t>QPR|2</t>
        </is>
      </c>
      <c r="B1407" s="24" t="inlineStr">
        <is>
          <t>E1</t>
        </is>
      </c>
      <c r="C1407" s="24" t="inlineStr">
        <is>
          <t>Championship</t>
        </is>
      </c>
      <c r="D1407" s="24" t="inlineStr">
        <is>
          <t>QPR</t>
        </is>
      </c>
      <c r="E1407" s="24" t="n">
        <v>2</v>
      </c>
      <c r="F1407" s="24" t="n">
        <v>1</v>
      </c>
      <c r="G1407" s="29" t="n">
        <v>46256.625</v>
      </c>
      <c r="H1407" s="24" t="inlineStr">
        <is>
          <t>Bolton</t>
        </is>
      </c>
      <c r="I1407" s="24" t="inlineStr">
        <is>
          <t>H</t>
        </is>
      </c>
      <c r="J1407" s="24" t="inlineStr">
        <is>
          <t>E1-QPR-Bolton</t>
        </is>
      </c>
      <c r="K1407" s="24" t="n">
        <v>22</v>
      </c>
      <c r="L1407" s="11">
        <f>IF(INDEX(Matches!$X:$X,AA1407)=0,"",IF(I1407="H",INDEX(Matches!$H:$H,AA1407),INDEX(Matches!$I:$I,AA1407)))</f>
        <v/>
      </c>
      <c r="M1407" s="11">
        <f>IF(INDEX(Matches!$X:$X,AA1407)=0,"",IF(I1407="H",INDEX(Matches!$I:$I,AA1407),INDEX(Matches!$H:$H,AA1407)))</f>
        <v/>
      </c>
      <c r="N1407" s="11">
        <f>IF(L1407="","",IF(L1407&gt;M1407,"W",IF(L1407=M1407,"D","L")))</f>
        <v/>
      </c>
      <c r="O1407" s="11">
        <f>IF(L1407="","",IF(L1407&gt;M1407,3,IF(L1407=M1407,1,0)))</f>
        <v/>
      </c>
      <c r="P1407" s="31">
        <f>IF(I1407="H",INDEX(Matches!$L:$L,AA1407),INDEX(Matches!$N:$N,AA1407))</f>
        <v/>
      </c>
      <c r="Q1407" s="31">
        <f>INDEX(Matches!$M:$M,AA1407)</f>
        <v/>
      </c>
      <c r="R1407" s="31">
        <f>IF(I1407="H",INDEX(Matches!$N:$N,AA1407),INDEX(Matches!$L:$L,AA1407))</f>
        <v/>
      </c>
      <c r="S1407" s="33">
        <f>IF(I1407="H",INDEX(Matches!$O:$O,AA1407),INDEX(Matches!$P:$P,AA1407))</f>
        <v/>
      </c>
      <c r="T1407" s="33">
        <f>IF(INDEX(Matches!$J:$J,AA1407)="","",IF(I1407="H",INDEX(Matches!$J:$J,AA1407),INDEX(Matches!$K:$K,AA1407)))</f>
        <v/>
      </c>
      <c r="U1407" s="33">
        <f>IF(INDEX(Matches!$K:$K,AA1407)="","",IF(I1407="H",INDEX(Matches!$K:$K,AA1407),INDEX(Matches!$J:$J,AA1407)))</f>
        <v/>
      </c>
      <c r="V1407" s="30">
        <f>IF(T1407="","",T1407-U1407)</f>
        <v/>
      </c>
      <c r="W1407" s="33">
        <f>IF(I1407="H",INDEX(Matches!$T:$T,AA1407),INDEX(Matches!$U:$U,AA1407))</f>
        <v/>
      </c>
      <c r="X1407" s="11">
        <f>INDEX(Matches!$X:$X,AA1407)</f>
        <v/>
      </c>
      <c r="Y1407" s="30">
        <f>IF(O1407="","",O1407-S1407)</f>
        <v/>
      </c>
      <c r="Z1407" s="30">
        <f>IF(W1407="","",W1407-S1407)</f>
        <v/>
      </c>
      <c r="AA1407" s="24">
        <f>MATCH(J1407,Matches!$A:$A,0)</f>
        <v/>
      </c>
      <c r="AB1407" s="33" t="n">
        <v>1.758990442687915</v>
      </c>
      <c r="AC1407" s="33" t="n"/>
      <c r="AD1407" s="24" t="n"/>
      <c r="AE1407" s="24" t="n">
        <v>1</v>
      </c>
      <c r="AF1407" s="33" t="n"/>
      <c r="AG1407" s="33" t="n"/>
    </row>
    <row r="1408">
      <c r="A1408" s="24" t="inlineStr">
        <is>
          <t>QPR|3</t>
        </is>
      </c>
      <c r="B1408" s="24" t="inlineStr">
        <is>
          <t>E1</t>
        </is>
      </c>
      <c r="C1408" s="24" t="inlineStr">
        <is>
          <t>Championship</t>
        </is>
      </c>
      <c r="D1408" s="24" t="inlineStr">
        <is>
          <t>QPR</t>
        </is>
      </c>
      <c r="E1408" s="24" t="n">
        <v>3</v>
      </c>
      <c r="F1408" s="24" t="n">
        <v>1</v>
      </c>
      <c r="G1408" s="29" t="n">
        <v>46263.625</v>
      </c>
      <c r="H1408" s="24" t="inlineStr">
        <is>
          <t>Blackburn</t>
        </is>
      </c>
      <c r="I1408" s="24" t="inlineStr">
        <is>
          <t>A</t>
        </is>
      </c>
      <c r="J1408" s="24" t="inlineStr">
        <is>
          <t>E1-Blackbur-QPR</t>
        </is>
      </c>
      <c r="K1408" s="24" t="n">
        <v>19</v>
      </c>
      <c r="L1408" s="11">
        <f>IF(INDEX(Matches!$X:$X,AA1408)=0,"",IF(I1408="H",INDEX(Matches!$H:$H,AA1408),INDEX(Matches!$I:$I,AA1408)))</f>
        <v/>
      </c>
      <c r="M1408" s="11">
        <f>IF(INDEX(Matches!$X:$X,AA1408)=0,"",IF(I1408="H",INDEX(Matches!$I:$I,AA1408),INDEX(Matches!$H:$H,AA1408)))</f>
        <v/>
      </c>
      <c r="N1408" s="11">
        <f>IF(L1408="","",IF(L1408&gt;M1408,"W",IF(L1408=M1408,"D","L")))</f>
        <v/>
      </c>
      <c r="O1408" s="11">
        <f>IF(L1408="","",IF(L1408&gt;M1408,3,IF(L1408=M1408,1,0)))</f>
        <v/>
      </c>
      <c r="P1408" s="31">
        <f>IF(I1408="H",INDEX(Matches!$L:$L,AA1408),INDEX(Matches!$N:$N,AA1408))</f>
        <v/>
      </c>
      <c r="Q1408" s="31">
        <f>INDEX(Matches!$M:$M,AA1408)</f>
        <v/>
      </c>
      <c r="R1408" s="31">
        <f>IF(I1408="H",INDEX(Matches!$N:$N,AA1408),INDEX(Matches!$L:$L,AA1408))</f>
        <v/>
      </c>
      <c r="S1408" s="33">
        <f>IF(I1408="H",INDEX(Matches!$O:$O,AA1408),INDEX(Matches!$P:$P,AA1408))</f>
        <v/>
      </c>
      <c r="T1408" s="33">
        <f>IF(INDEX(Matches!$J:$J,AA1408)="","",IF(I1408="H",INDEX(Matches!$J:$J,AA1408),INDEX(Matches!$K:$K,AA1408)))</f>
        <v/>
      </c>
      <c r="U1408" s="33">
        <f>IF(INDEX(Matches!$K:$K,AA1408)="","",IF(I1408="H",INDEX(Matches!$K:$K,AA1408),INDEX(Matches!$J:$J,AA1408)))</f>
        <v/>
      </c>
      <c r="V1408" s="30">
        <f>IF(T1408="","",T1408-U1408)</f>
        <v/>
      </c>
      <c r="W1408" s="33">
        <f>IF(I1408="H",INDEX(Matches!$T:$T,AA1408),INDEX(Matches!$U:$U,AA1408))</f>
        <v/>
      </c>
      <c r="X1408" s="11">
        <f>INDEX(Matches!$X:$X,AA1408)</f>
        <v/>
      </c>
      <c r="Y1408" s="30">
        <f>IF(O1408="","",O1408-S1408)</f>
        <v/>
      </c>
      <c r="Z1408" s="30">
        <f>IF(W1408="","",W1408-S1408)</f>
        <v/>
      </c>
      <c r="AA1408" s="24">
        <f>MATCH(J1408,Matches!$A:$A,0)</f>
        <v/>
      </c>
      <c r="AB1408" s="33" t="n">
        <v>1.437302233811315</v>
      </c>
      <c r="AC1408" s="33" t="n"/>
      <c r="AD1408" s="24" t="n"/>
      <c r="AE1408" s="24" t="n">
        <v>1</v>
      </c>
      <c r="AF1408" s="33" t="n"/>
      <c r="AG1408" s="33" t="n"/>
    </row>
    <row r="1409">
      <c r="A1409" s="24" t="inlineStr">
        <is>
          <t>QPR|4</t>
        </is>
      </c>
      <c r="B1409" s="24" t="inlineStr">
        <is>
          <t>E1</t>
        </is>
      </c>
      <c r="C1409" s="24" t="inlineStr">
        <is>
          <t>Championship</t>
        </is>
      </c>
      <c r="D1409" s="24" t="inlineStr">
        <is>
          <t>QPR</t>
        </is>
      </c>
      <c r="E1409" s="24" t="n">
        <v>4</v>
      </c>
      <c r="F1409" s="24" t="n">
        <v>1</v>
      </c>
      <c r="G1409" s="29" t="n">
        <v>46267.82291666666</v>
      </c>
      <c r="H1409" s="24" t="inlineStr">
        <is>
          <t>Cardiff</t>
        </is>
      </c>
      <c r="I1409" s="24" t="inlineStr">
        <is>
          <t>H</t>
        </is>
      </c>
      <c r="J1409" s="24" t="inlineStr">
        <is>
          <t>E1-QPR-Cardiff</t>
        </is>
      </c>
      <c r="K1409" s="24" t="n">
        <v>21</v>
      </c>
      <c r="L1409" s="11">
        <f>IF(INDEX(Matches!$X:$X,AA1409)=0,"",IF(I1409="H",INDEX(Matches!$H:$H,AA1409),INDEX(Matches!$I:$I,AA1409)))</f>
        <v/>
      </c>
      <c r="M1409" s="11">
        <f>IF(INDEX(Matches!$X:$X,AA1409)=0,"",IF(I1409="H",INDEX(Matches!$I:$I,AA1409),INDEX(Matches!$H:$H,AA1409)))</f>
        <v/>
      </c>
      <c r="N1409" s="11">
        <f>IF(L1409="","",IF(L1409&gt;M1409,"W",IF(L1409=M1409,"D","L")))</f>
        <v/>
      </c>
      <c r="O1409" s="11">
        <f>IF(L1409="","",IF(L1409&gt;M1409,3,IF(L1409=M1409,1,0)))</f>
        <v/>
      </c>
      <c r="P1409" s="31">
        <f>IF(I1409="H",INDEX(Matches!$L:$L,AA1409),INDEX(Matches!$N:$N,AA1409))</f>
        <v/>
      </c>
      <c r="Q1409" s="31">
        <f>INDEX(Matches!$M:$M,AA1409)</f>
        <v/>
      </c>
      <c r="R1409" s="31">
        <f>IF(I1409="H",INDEX(Matches!$N:$N,AA1409),INDEX(Matches!$L:$L,AA1409))</f>
        <v/>
      </c>
      <c r="S1409" s="33">
        <f>IF(I1409="H",INDEX(Matches!$O:$O,AA1409),INDEX(Matches!$P:$P,AA1409))</f>
        <v/>
      </c>
      <c r="T1409" s="33">
        <f>IF(INDEX(Matches!$J:$J,AA1409)="","",IF(I1409="H",INDEX(Matches!$J:$J,AA1409),INDEX(Matches!$K:$K,AA1409)))</f>
        <v/>
      </c>
      <c r="U1409" s="33">
        <f>IF(INDEX(Matches!$K:$K,AA1409)="","",IF(I1409="H",INDEX(Matches!$K:$K,AA1409),INDEX(Matches!$J:$J,AA1409)))</f>
        <v/>
      </c>
      <c r="V1409" s="30">
        <f>IF(T1409="","",T1409-U1409)</f>
        <v/>
      </c>
      <c r="W1409" s="33">
        <f>IF(I1409="H",INDEX(Matches!$T:$T,AA1409),INDEX(Matches!$U:$U,AA1409))</f>
        <v/>
      </c>
      <c r="X1409" s="11">
        <f>INDEX(Matches!$X:$X,AA1409)</f>
        <v/>
      </c>
      <c r="Y1409" s="30">
        <f>IF(O1409="","",O1409-S1409)</f>
        <v/>
      </c>
      <c r="Z1409" s="30">
        <f>IF(W1409="","",W1409-S1409)</f>
        <v/>
      </c>
      <c r="AA1409" s="24">
        <f>MATCH(J1409,Matches!$A:$A,0)</f>
        <v/>
      </c>
      <c r="AB1409" s="33" t="n">
        <v>1.671160508189419</v>
      </c>
      <c r="AC1409" s="33" t="n"/>
      <c r="AD1409" s="24" t="n"/>
      <c r="AE1409" s="24" t="n">
        <v>1</v>
      </c>
      <c r="AF1409" s="33" t="n"/>
      <c r="AG1409" s="33" t="n"/>
    </row>
    <row r="1410">
      <c r="A1410" s="24" t="inlineStr">
        <is>
          <t>QPR|5</t>
        </is>
      </c>
      <c r="B1410" s="24" t="inlineStr">
        <is>
          <t>E1</t>
        </is>
      </c>
      <c r="C1410" s="24" t="inlineStr">
        <is>
          <t>Championship</t>
        </is>
      </c>
      <c r="D1410" s="24" t="inlineStr">
        <is>
          <t>QPR</t>
        </is>
      </c>
      <c r="E1410" s="24" t="n">
        <v>5</v>
      </c>
      <c r="F1410" s="24" t="n">
        <v>2</v>
      </c>
      <c r="G1410" s="29" t="n">
        <v>46270.625</v>
      </c>
      <c r="H1410" s="24" t="inlineStr">
        <is>
          <t>Middlesbrough</t>
        </is>
      </c>
      <c r="I1410" s="24" t="inlineStr">
        <is>
          <t>H</t>
        </is>
      </c>
      <c r="J1410" s="24" t="inlineStr">
        <is>
          <t>E1-QPR-Middlesb</t>
        </is>
      </c>
      <c r="K1410" s="24" t="n">
        <v>3</v>
      </c>
      <c r="L1410" s="11">
        <f>IF(INDEX(Matches!$X:$X,AA1410)=0,"",IF(I1410="H",INDEX(Matches!$H:$H,AA1410),INDEX(Matches!$I:$I,AA1410)))</f>
        <v/>
      </c>
      <c r="M1410" s="11">
        <f>IF(INDEX(Matches!$X:$X,AA1410)=0,"",IF(I1410="H",INDEX(Matches!$I:$I,AA1410),INDEX(Matches!$H:$H,AA1410)))</f>
        <v/>
      </c>
      <c r="N1410" s="11">
        <f>IF(L1410="","",IF(L1410&gt;M1410,"W",IF(L1410=M1410,"D","L")))</f>
        <v/>
      </c>
      <c r="O1410" s="11">
        <f>IF(L1410="","",IF(L1410&gt;M1410,3,IF(L1410=M1410,1,0)))</f>
        <v/>
      </c>
      <c r="P1410" s="31">
        <f>IF(I1410="H",INDEX(Matches!$L:$L,AA1410),INDEX(Matches!$N:$N,AA1410))</f>
        <v/>
      </c>
      <c r="Q1410" s="31">
        <f>INDEX(Matches!$M:$M,AA1410)</f>
        <v/>
      </c>
      <c r="R1410" s="31">
        <f>IF(I1410="H",INDEX(Matches!$N:$N,AA1410),INDEX(Matches!$L:$L,AA1410))</f>
        <v/>
      </c>
      <c r="S1410" s="33">
        <f>IF(I1410="H",INDEX(Matches!$O:$O,AA1410),INDEX(Matches!$P:$P,AA1410))</f>
        <v/>
      </c>
      <c r="T1410" s="33">
        <f>IF(INDEX(Matches!$J:$J,AA1410)="","",IF(I1410="H",INDEX(Matches!$J:$J,AA1410),INDEX(Matches!$K:$K,AA1410)))</f>
        <v/>
      </c>
      <c r="U1410" s="33">
        <f>IF(INDEX(Matches!$K:$K,AA1410)="","",IF(I1410="H",INDEX(Matches!$K:$K,AA1410),INDEX(Matches!$J:$J,AA1410)))</f>
        <v/>
      </c>
      <c r="V1410" s="30">
        <f>IF(T1410="","",T1410-U1410)</f>
        <v/>
      </c>
      <c r="W1410" s="33">
        <f>IF(I1410="H",INDEX(Matches!$T:$T,AA1410),INDEX(Matches!$U:$U,AA1410))</f>
        <v/>
      </c>
      <c r="X1410" s="11">
        <f>INDEX(Matches!$X:$X,AA1410)</f>
        <v/>
      </c>
      <c r="Y1410" s="30">
        <f>IF(O1410="","",O1410-S1410)</f>
        <v/>
      </c>
      <c r="Z1410" s="30">
        <f>IF(W1410="","",W1410-S1410)</f>
        <v/>
      </c>
      <c r="AA1410" s="24">
        <f>MATCH(J1410,Matches!$A:$A,0)</f>
        <v/>
      </c>
      <c r="AB1410" s="33" t="n">
        <v>1.237861280926928</v>
      </c>
      <c r="AC1410" s="33" t="n"/>
      <c r="AD1410" s="24" t="n"/>
      <c r="AE1410" s="24" t="n">
        <v>2</v>
      </c>
      <c r="AF1410" s="33" t="n"/>
      <c r="AG1410" s="33" t="n"/>
    </row>
    <row r="1411">
      <c r="A1411" s="24" t="inlineStr">
        <is>
          <t>QPR|6</t>
        </is>
      </c>
      <c r="B1411" s="24" t="inlineStr">
        <is>
          <t>E1</t>
        </is>
      </c>
      <c r="C1411" s="24" t="inlineStr">
        <is>
          <t>Championship</t>
        </is>
      </c>
      <c r="D1411" s="24" t="inlineStr">
        <is>
          <t>QPR</t>
        </is>
      </c>
      <c r="E1411" s="24" t="n">
        <v>6</v>
      </c>
      <c r="F1411" s="24" t="n">
        <v>2</v>
      </c>
      <c r="G1411" s="29" t="n">
        <v>46274.83333333334</v>
      </c>
      <c r="H1411" s="24" t="inlineStr">
        <is>
          <t>Charlton</t>
        </is>
      </c>
      <c r="I1411" s="24" t="inlineStr">
        <is>
          <t>A</t>
        </is>
      </c>
      <c r="J1411" s="24" t="inlineStr">
        <is>
          <t>E1-Charlton-QPR</t>
        </is>
      </c>
      <c r="K1411" s="24" t="n">
        <v>23</v>
      </c>
      <c r="L1411" s="11">
        <f>IF(INDEX(Matches!$X:$X,AA1411)=0,"",IF(I1411="H",INDEX(Matches!$H:$H,AA1411),INDEX(Matches!$I:$I,AA1411)))</f>
        <v/>
      </c>
      <c r="M1411" s="11">
        <f>IF(INDEX(Matches!$X:$X,AA1411)=0,"",IF(I1411="H",INDEX(Matches!$I:$I,AA1411),INDEX(Matches!$H:$H,AA1411)))</f>
        <v/>
      </c>
      <c r="N1411" s="11">
        <f>IF(L1411="","",IF(L1411&gt;M1411,"W",IF(L1411=M1411,"D","L")))</f>
        <v/>
      </c>
      <c r="O1411" s="11">
        <f>IF(L1411="","",IF(L1411&gt;M1411,3,IF(L1411=M1411,1,0)))</f>
        <v/>
      </c>
      <c r="P1411" s="31">
        <f>IF(I1411="H",INDEX(Matches!$L:$L,AA1411),INDEX(Matches!$N:$N,AA1411))</f>
        <v/>
      </c>
      <c r="Q1411" s="31">
        <f>INDEX(Matches!$M:$M,AA1411)</f>
        <v/>
      </c>
      <c r="R1411" s="31">
        <f>IF(I1411="H",INDEX(Matches!$N:$N,AA1411),INDEX(Matches!$L:$L,AA1411))</f>
        <v/>
      </c>
      <c r="S1411" s="33">
        <f>IF(I1411="H",INDEX(Matches!$O:$O,AA1411),INDEX(Matches!$P:$P,AA1411))</f>
        <v/>
      </c>
      <c r="T1411" s="33">
        <f>IF(INDEX(Matches!$J:$J,AA1411)="","",IF(I1411="H",INDEX(Matches!$J:$J,AA1411),INDEX(Matches!$K:$K,AA1411)))</f>
        <v/>
      </c>
      <c r="U1411" s="33">
        <f>IF(INDEX(Matches!$K:$K,AA1411)="","",IF(I1411="H",INDEX(Matches!$K:$K,AA1411),INDEX(Matches!$J:$J,AA1411)))</f>
        <v/>
      </c>
      <c r="V1411" s="30">
        <f>IF(T1411="","",T1411-U1411)</f>
        <v/>
      </c>
      <c r="W1411" s="33">
        <f>IF(I1411="H",INDEX(Matches!$T:$T,AA1411),INDEX(Matches!$U:$U,AA1411))</f>
        <v/>
      </c>
      <c r="X1411" s="11">
        <f>INDEX(Matches!$X:$X,AA1411)</f>
        <v/>
      </c>
      <c r="Y1411" s="30">
        <f>IF(O1411="","",O1411-S1411)</f>
        <v/>
      </c>
      <c r="Z1411" s="30">
        <f>IF(W1411="","",W1411-S1411)</f>
        <v/>
      </c>
      <c r="AA1411" s="24">
        <f>MATCH(J1411,Matches!$A:$A,0)</f>
        <v/>
      </c>
      <c r="AB1411" s="33" t="n">
        <v>1.548241709325618</v>
      </c>
      <c r="AC1411" s="33" t="n"/>
      <c r="AD1411" s="24" t="n"/>
      <c r="AE1411" s="24" t="n">
        <v>2</v>
      </c>
      <c r="AF1411" s="33" t="n"/>
      <c r="AG1411" s="33" t="n"/>
    </row>
    <row r="1412">
      <c r="A1412" s="24" t="inlineStr">
        <is>
          <t>QPR|7</t>
        </is>
      </c>
      <c r="B1412" s="24" t="inlineStr">
        <is>
          <t>E1</t>
        </is>
      </c>
      <c r="C1412" s="24" t="inlineStr">
        <is>
          <t>Championship</t>
        </is>
      </c>
      <c r="D1412" s="24" t="inlineStr">
        <is>
          <t>QPR</t>
        </is>
      </c>
      <c r="E1412" s="24" t="n">
        <v>7</v>
      </c>
      <c r="F1412" s="24" t="n">
        <v>2</v>
      </c>
      <c r="G1412" s="29" t="n">
        <v>46277.52083333334</v>
      </c>
      <c r="H1412" s="24" t="inlineStr">
        <is>
          <t>West Brom</t>
        </is>
      </c>
      <c r="I1412" s="24" t="inlineStr">
        <is>
          <t>A</t>
        </is>
      </c>
      <c r="J1412" s="24" t="inlineStr">
        <is>
          <t>E1-WestBrom-QPR</t>
        </is>
      </c>
      <c r="K1412" s="24" t="n">
        <v>13</v>
      </c>
      <c r="L1412" s="11">
        <f>IF(INDEX(Matches!$X:$X,AA1412)=0,"",IF(I1412="H",INDEX(Matches!$H:$H,AA1412),INDEX(Matches!$I:$I,AA1412)))</f>
        <v/>
      </c>
      <c r="M1412" s="11">
        <f>IF(INDEX(Matches!$X:$X,AA1412)=0,"",IF(I1412="H",INDEX(Matches!$I:$I,AA1412),INDEX(Matches!$H:$H,AA1412)))</f>
        <v/>
      </c>
      <c r="N1412" s="11">
        <f>IF(L1412="","",IF(L1412&gt;M1412,"W",IF(L1412=M1412,"D","L")))</f>
        <v/>
      </c>
      <c r="O1412" s="11">
        <f>IF(L1412="","",IF(L1412&gt;M1412,3,IF(L1412=M1412,1,0)))</f>
        <v/>
      </c>
      <c r="P1412" s="31">
        <f>IF(I1412="H",INDEX(Matches!$L:$L,AA1412),INDEX(Matches!$N:$N,AA1412))</f>
        <v/>
      </c>
      <c r="Q1412" s="31">
        <f>INDEX(Matches!$M:$M,AA1412)</f>
        <v/>
      </c>
      <c r="R1412" s="31">
        <f>IF(I1412="H",INDEX(Matches!$N:$N,AA1412),INDEX(Matches!$L:$L,AA1412))</f>
        <v/>
      </c>
      <c r="S1412" s="33">
        <f>IF(I1412="H",INDEX(Matches!$O:$O,AA1412),INDEX(Matches!$P:$P,AA1412))</f>
        <v/>
      </c>
      <c r="T1412" s="33">
        <f>IF(INDEX(Matches!$J:$J,AA1412)="","",IF(I1412="H",INDEX(Matches!$J:$J,AA1412),INDEX(Matches!$K:$K,AA1412)))</f>
        <v/>
      </c>
      <c r="U1412" s="33">
        <f>IF(INDEX(Matches!$K:$K,AA1412)="","",IF(I1412="H",INDEX(Matches!$K:$K,AA1412),INDEX(Matches!$J:$J,AA1412)))</f>
        <v/>
      </c>
      <c r="V1412" s="30">
        <f>IF(T1412="","",T1412-U1412)</f>
        <v/>
      </c>
      <c r="W1412" s="33">
        <f>IF(I1412="H",INDEX(Matches!$T:$T,AA1412),INDEX(Matches!$U:$U,AA1412))</f>
        <v/>
      </c>
      <c r="X1412" s="11">
        <f>INDEX(Matches!$X:$X,AA1412)</f>
        <v/>
      </c>
      <c r="Y1412" s="30">
        <f>IF(O1412="","",O1412-S1412)</f>
        <v/>
      </c>
      <c r="Z1412" s="30">
        <f>IF(W1412="","",W1412-S1412)</f>
        <v/>
      </c>
      <c r="AA1412" s="24">
        <f>MATCH(J1412,Matches!$A:$A,0)</f>
        <v/>
      </c>
      <c r="AB1412" s="33" t="n">
        <v>1.090088986230874</v>
      </c>
      <c r="AC1412" s="33" t="n"/>
      <c r="AD1412" s="24" t="n"/>
      <c r="AE1412" s="24" t="n">
        <v>2</v>
      </c>
      <c r="AF1412" s="33" t="n"/>
      <c r="AG1412" s="33" t="n"/>
    </row>
    <row r="1413">
      <c r="A1413" s="24" t="inlineStr">
        <is>
          <t>QPR|8</t>
        </is>
      </c>
      <c r="B1413" s="24" t="inlineStr">
        <is>
          <t>E1</t>
        </is>
      </c>
      <c r="C1413" s="24" t="inlineStr">
        <is>
          <t>Championship</t>
        </is>
      </c>
      <c r="D1413" s="24" t="inlineStr">
        <is>
          <t>QPR</t>
        </is>
      </c>
      <c r="E1413" s="24" t="n">
        <v>8</v>
      </c>
      <c r="F1413" s="24" t="n">
        <v>2</v>
      </c>
      <c r="G1413" s="29" t="n">
        <v>46284.625</v>
      </c>
      <c r="H1413" s="24" t="inlineStr">
        <is>
          <t>Preston</t>
        </is>
      </c>
      <c r="I1413" s="24" t="inlineStr">
        <is>
          <t>H</t>
        </is>
      </c>
      <c r="J1413" s="24" t="inlineStr">
        <is>
          <t>E1-QPR-Preston</t>
        </is>
      </c>
      <c r="K1413" s="24" t="n">
        <v>20</v>
      </c>
      <c r="L1413" s="11">
        <f>IF(INDEX(Matches!$X:$X,AA1413)=0,"",IF(I1413="H",INDEX(Matches!$H:$H,AA1413),INDEX(Matches!$I:$I,AA1413)))</f>
        <v/>
      </c>
      <c r="M1413" s="11">
        <f>IF(INDEX(Matches!$X:$X,AA1413)=0,"",IF(I1413="H",INDEX(Matches!$I:$I,AA1413),INDEX(Matches!$H:$H,AA1413)))</f>
        <v/>
      </c>
      <c r="N1413" s="11">
        <f>IF(L1413="","",IF(L1413&gt;M1413,"W",IF(L1413=M1413,"D","L")))</f>
        <v/>
      </c>
      <c r="O1413" s="11">
        <f>IF(L1413="","",IF(L1413&gt;M1413,3,IF(L1413=M1413,1,0)))</f>
        <v/>
      </c>
      <c r="P1413" s="31">
        <f>IF(I1413="H",INDEX(Matches!$L:$L,AA1413),INDEX(Matches!$N:$N,AA1413))</f>
        <v/>
      </c>
      <c r="Q1413" s="31">
        <f>INDEX(Matches!$M:$M,AA1413)</f>
        <v/>
      </c>
      <c r="R1413" s="31">
        <f>IF(I1413="H",INDEX(Matches!$N:$N,AA1413),INDEX(Matches!$L:$L,AA1413))</f>
        <v/>
      </c>
      <c r="S1413" s="33">
        <f>IF(I1413="H",INDEX(Matches!$O:$O,AA1413),INDEX(Matches!$P:$P,AA1413))</f>
        <v/>
      </c>
      <c r="T1413" s="33">
        <f>IF(INDEX(Matches!$J:$J,AA1413)="","",IF(I1413="H",INDEX(Matches!$J:$J,AA1413),INDEX(Matches!$K:$K,AA1413)))</f>
        <v/>
      </c>
      <c r="U1413" s="33">
        <f>IF(INDEX(Matches!$K:$K,AA1413)="","",IF(I1413="H",INDEX(Matches!$K:$K,AA1413),INDEX(Matches!$J:$J,AA1413)))</f>
        <v/>
      </c>
      <c r="V1413" s="30">
        <f>IF(T1413="","",T1413-U1413)</f>
        <v/>
      </c>
      <c r="W1413" s="33">
        <f>IF(I1413="H",INDEX(Matches!$T:$T,AA1413),INDEX(Matches!$U:$U,AA1413))</f>
        <v/>
      </c>
      <c r="X1413" s="11">
        <f>INDEX(Matches!$X:$X,AA1413)</f>
        <v/>
      </c>
      <c r="Y1413" s="30">
        <f>IF(O1413="","",O1413-S1413)</f>
        <v/>
      </c>
      <c r="Z1413" s="30">
        <f>IF(W1413="","",W1413-S1413)</f>
        <v/>
      </c>
      <c r="AA1413" s="24">
        <f>MATCH(J1413,Matches!$A:$A,0)</f>
        <v/>
      </c>
      <c r="AB1413" s="33" t="n"/>
      <c r="AC1413" s="33" t="n"/>
      <c r="AD1413" s="24" t="n"/>
      <c r="AE1413" s="24" t="n">
        <v>2</v>
      </c>
      <c r="AF1413" s="33" t="n"/>
      <c r="AG1413" s="33" t="n"/>
    </row>
    <row r="1414">
      <c r="A1414" s="24" t="inlineStr">
        <is>
          <t>QPR|9</t>
        </is>
      </c>
      <c r="B1414" s="24" t="inlineStr">
        <is>
          <t>E1</t>
        </is>
      </c>
      <c r="C1414" s="24" t="inlineStr">
        <is>
          <t>Championship</t>
        </is>
      </c>
      <c r="D1414" s="24" t="inlineStr">
        <is>
          <t>QPR</t>
        </is>
      </c>
      <c r="E1414" s="24" t="n">
        <v>9</v>
      </c>
      <c r="F1414" s="24" t="n">
        <v>3</v>
      </c>
      <c r="G1414" s="29" t="n">
        <v>46304.83333333334</v>
      </c>
      <c r="H1414" s="24" t="inlineStr">
        <is>
          <t>West Ham</t>
        </is>
      </c>
      <c r="I1414" s="24" t="inlineStr">
        <is>
          <t>A</t>
        </is>
      </c>
      <c r="J1414" s="24" t="inlineStr">
        <is>
          <t>E1-WestHam-QPR</t>
        </is>
      </c>
      <c r="K1414" s="24" t="n">
        <v>1</v>
      </c>
      <c r="L1414" s="11">
        <f>IF(INDEX(Matches!$X:$X,AA1414)=0,"",IF(I1414="H",INDEX(Matches!$H:$H,AA1414),INDEX(Matches!$I:$I,AA1414)))</f>
        <v/>
      </c>
      <c r="M1414" s="11">
        <f>IF(INDEX(Matches!$X:$X,AA1414)=0,"",IF(I1414="H",INDEX(Matches!$I:$I,AA1414),INDEX(Matches!$H:$H,AA1414)))</f>
        <v/>
      </c>
      <c r="N1414" s="11">
        <f>IF(L1414="","",IF(L1414&gt;M1414,"W",IF(L1414=M1414,"D","L")))</f>
        <v/>
      </c>
      <c r="O1414" s="11">
        <f>IF(L1414="","",IF(L1414&gt;M1414,3,IF(L1414=M1414,1,0)))</f>
        <v/>
      </c>
      <c r="P1414" s="31">
        <f>IF(I1414="H",INDEX(Matches!$L:$L,AA1414),INDEX(Matches!$N:$N,AA1414))</f>
        <v/>
      </c>
      <c r="Q1414" s="31">
        <f>INDEX(Matches!$M:$M,AA1414)</f>
        <v/>
      </c>
      <c r="R1414" s="31">
        <f>IF(I1414="H",INDEX(Matches!$N:$N,AA1414),INDEX(Matches!$L:$L,AA1414))</f>
        <v/>
      </c>
      <c r="S1414" s="33">
        <f>IF(I1414="H",INDEX(Matches!$O:$O,AA1414),INDEX(Matches!$P:$P,AA1414))</f>
        <v/>
      </c>
      <c r="T1414" s="33">
        <f>IF(INDEX(Matches!$J:$J,AA1414)="","",IF(I1414="H",INDEX(Matches!$J:$J,AA1414),INDEX(Matches!$K:$K,AA1414)))</f>
        <v/>
      </c>
      <c r="U1414" s="33">
        <f>IF(INDEX(Matches!$K:$K,AA1414)="","",IF(I1414="H",INDEX(Matches!$K:$K,AA1414),INDEX(Matches!$J:$J,AA1414)))</f>
        <v/>
      </c>
      <c r="V1414" s="30">
        <f>IF(T1414="","",T1414-U1414)</f>
        <v/>
      </c>
      <c r="W1414" s="33">
        <f>IF(I1414="H",INDEX(Matches!$T:$T,AA1414),INDEX(Matches!$U:$U,AA1414))</f>
        <v/>
      </c>
      <c r="X1414" s="11">
        <f>INDEX(Matches!$X:$X,AA1414)</f>
        <v/>
      </c>
      <c r="Y1414" s="30">
        <f>IF(O1414="","",O1414-S1414)</f>
        <v/>
      </c>
      <c r="Z1414" s="30">
        <f>IF(W1414="","",W1414-S1414)</f>
        <v/>
      </c>
      <c r="AA1414" s="24">
        <f>MATCH(J1414,Matches!$A:$A,0)</f>
        <v/>
      </c>
      <c r="AB1414" s="33" t="n"/>
      <c r="AC1414" s="33" t="n"/>
      <c r="AD1414" s="24" t="n"/>
      <c r="AE1414" s="24" t="n">
        <v>3</v>
      </c>
      <c r="AF1414" s="33" t="n"/>
      <c r="AG1414" s="33" t="n"/>
    </row>
    <row r="1415">
      <c r="A1415" s="24" t="inlineStr">
        <is>
          <t>QPR|10</t>
        </is>
      </c>
      <c r="B1415" s="24" t="inlineStr">
        <is>
          <t>E1</t>
        </is>
      </c>
      <c r="C1415" s="24" t="inlineStr">
        <is>
          <t>Championship</t>
        </is>
      </c>
      <c r="D1415" s="24" t="inlineStr">
        <is>
          <t>QPR</t>
        </is>
      </c>
      <c r="E1415" s="24" t="n">
        <v>10</v>
      </c>
      <c r="F1415" s="24" t="n">
        <v>3</v>
      </c>
      <c r="G1415" s="29" t="n">
        <v>46309.82291666666</v>
      </c>
      <c r="H1415" s="24" t="inlineStr">
        <is>
          <t>Derby</t>
        </is>
      </c>
      <c r="I1415" s="24" t="inlineStr">
        <is>
          <t>H</t>
        </is>
      </c>
      <c r="J1415" s="24" t="inlineStr">
        <is>
          <t>E1-QPR-Derby</t>
        </is>
      </c>
      <c r="K1415" s="24" t="n">
        <v>12</v>
      </c>
      <c r="L1415" s="11">
        <f>IF(INDEX(Matches!$X:$X,AA1415)=0,"",IF(I1415="H",INDEX(Matches!$H:$H,AA1415),INDEX(Matches!$I:$I,AA1415)))</f>
        <v/>
      </c>
      <c r="M1415" s="11">
        <f>IF(INDEX(Matches!$X:$X,AA1415)=0,"",IF(I1415="H",INDEX(Matches!$I:$I,AA1415),INDEX(Matches!$H:$H,AA1415)))</f>
        <v/>
      </c>
      <c r="N1415" s="11">
        <f>IF(L1415="","",IF(L1415&gt;M1415,"W",IF(L1415=M1415,"D","L")))</f>
        <v/>
      </c>
      <c r="O1415" s="11">
        <f>IF(L1415="","",IF(L1415&gt;M1415,3,IF(L1415=M1415,1,0)))</f>
        <v/>
      </c>
      <c r="P1415" s="31">
        <f>IF(I1415="H",INDEX(Matches!$L:$L,AA1415),INDEX(Matches!$N:$N,AA1415))</f>
        <v/>
      </c>
      <c r="Q1415" s="31">
        <f>INDEX(Matches!$M:$M,AA1415)</f>
        <v/>
      </c>
      <c r="R1415" s="31">
        <f>IF(I1415="H",INDEX(Matches!$N:$N,AA1415),INDEX(Matches!$L:$L,AA1415))</f>
        <v/>
      </c>
      <c r="S1415" s="33">
        <f>IF(I1415="H",INDEX(Matches!$O:$O,AA1415),INDEX(Matches!$P:$P,AA1415))</f>
        <v/>
      </c>
      <c r="T1415" s="33">
        <f>IF(INDEX(Matches!$J:$J,AA1415)="","",IF(I1415="H",INDEX(Matches!$J:$J,AA1415),INDEX(Matches!$K:$K,AA1415)))</f>
        <v/>
      </c>
      <c r="U1415" s="33">
        <f>IF(INDEX(Matches!$K:$K,AA1415)="","",IF(I1415="H",INDEX(Matches!$K:$K,AA1415),INDEX(Matches!$J:$J,AA1415)))</f>
        <v/>
      </c>
      <c r="V1415" s="30">
        <f>IF(T1415="","",T1415-U1415)</f>
        <v/>
      </c>
      <c r="W1415" s="33">
        <f>IF(I1415="H",INDEX(Matches!$T:$T,AA1415),INDEX(Matches!$U:$U,AA1415))</f>
        <v/>
      </c>
      <c r="X1415" s="11">
        <f>INDEX(Matches!$X:$X,AA1415)</f>
        <v/>
      </c>
      <c r="Y1415" s="30">
        <f>IF(O1415="","",O1415-S1415)</f>
        <v/>
      </c>
      <c r="Z1415" s="30">
        <f>IF(W1415="","",W1415-S1415)</f>
        <v/>
      </c>
      <c r="AA1415" s="24">
        <f>MATCH(J1415,Matches!$A:$A,0)</f>
        <v/>
      </c>
      <c r="AB1415" s="33" t="n"/>
      <c r="AC1415" s="33" t="n"/>
      <c r="AD1415" s="24" t="n"/>
      <c r="AE1415" s="24" t="n">
        <v>3</v>
      </c>
      <c r="AF1415" s="33" t="n"/>
      <c r="AG1415" s="33" t="n"/>
    </row>
    <row r="1416">
      <c r="A1416" s="24" t="inlineStr">
        <is>
          <t>QPR|11</t>
        </is>
      </c>
      <c r="B1416" s="24" t="inlineStr">
        <is>
          <t>E1</t>
        </is>
      </c>
      <c r="C1416" s="24" t="inlineStr">
        <is>
          <t>Championship</t>
        </is>
      </c>
      <c r="D1416" s="24" t="inlineStr">
        <is>
          <t>QPR</t>
        </is>
      </c>
      <c r="E1416" s="24" t="n">
        <v>11</v>
      </c>
      <c r="F1416" s="24" t="n">
        <v>3</v>
      </c>
      <c r="G1416" s="29" t="n">
        <v>46312.625</v>
      </c>
      <c r="H1416" s="24" t="inlineStr">
        <is>
          <t>Birmingham</t>
        </is>
      </c>
      <c r="I1416" s="24" t="inlineStr">
        <is>
          <t>A</t>
        </is>
      </c>
      <c r="J1416" s="24" t="inlineStr">
        <is>
          <t>E1-Birmingh-QPR</t>
        </is>
      </c>
      <c r="K1416" s="24" t="n">
        <v>6</v>
      </c>
      <c r="L1416" s="11">
        <f>IF(INDEX(Matches!$X:$X,AA1416)=0,"",IF(I1416="H",INDEX(Matches!$H:$H,AA1416),INDEX(Matches!$I:$I,AA1416)))</f>
        <v/>
      </c>
      <c r="M1416" s="11">
        <f>IF(INDEX(Matches!$X:$X,AA1416)=0,"",IF(I1416="H",INDEX(Matches!$I:$I,AA1416),INDEX(Matches!$H:$H,AA1416)))</f>
        <v/>
      </c>
      <c r="N1416" s="11">
        <f>IF(L1416="","",IF(L1416&gt;M1416,"W",IF(L1416=M1416,"D","L")))</f>
        <v/>
      </c>
      <c r="O1416" s="11">
        <f>IF(L1416="","",IF(L1416&gt;M1416,3,IF(L1416=M1416,1,0)))</f>
        <v/>
      </c>
      <c r="P1416" s="31">
        <f>IF(I1416="H",INDEX(Matches!$L:$L,AA1416),INDEX(Matches!$N:$N,AA1416))</f>
        <v/>
      </c>
      <c r="Q1416" s="31">
        <f>INDEX(Matches!$M:$M,AA1416)</f>
        <v/>
      </c>
      <c r="R1416" s="31">
        <f>IF(I1416="H",INDEX(Matches!$N:$N,AA1416),INDEX(Matches!$L:$L,AA1416))</f>
        <v/>
      </c>
      <c r="S1416" s="33">
        <f>IF(I1416="H",INDEX(Matches!$O:$O,AA1416),INDEX(Matches!$P:$P,AA1416))</f>
        <v/>
      </c>
      <c r="T1416" s="33">
        <f>IF(INDEX(Matches!$J:$J,AA1416)="","",IF(I1416="H",INDEX(Matches!$J:$J,AA1416),INDEX(Matches!$K:$K,AA1416)))</f>
        <v/>
      </c>
      <c r="U1416" s="33">
        <f>IF(INDEX(Matches!$K:$K,AA1416)="","",IF(I1416="H",INDEX(Matches!$K:$K,AA1416),INDEX(Matches!$J:$J,AA1416)))</f>
        <v/>
      </c>
      <c r="V1416" s="30">
        <f>IF(T1416="","",T1416-U1416)</f>
        <v/>
      </c>
      <c r="W1416" s="33">
        <f>IF(I1416="H",INDEX(Matches!$T:$T,AA1416),INDEX(Matches!$U:$U,AA1416))</f>
        <v/>
      </c>
      <c r="X1416" s="11">
        <f>INDEX(Matches!$X:$X,AA1416)</f>
        <v/>
      </c>
      <c r="Y1416" s="30">
        <f>IF(O1416="","",O1416-S1416)</f>
        <v/>
      </c>
      <c r="Z1416" s="30">
        <f>IF(W1416="","",W1416-S1416)</f>
        <v/>
      </c>
      <c r="AA1416" s="24">
        <f>MATCH(J1416,Matches!$A:$A,0)</f>
        <v/>
      </c>
      <c r="AB1416" s="33" t="n"/>
      <c r="AC1416" s="33" t="n"/>
      <c r="AD1416" s="24" t="n"/>
      <c r="AE1416" s="24" t="n">
        <v>3</v>
      </c>
      <c r="AF1416" s="33" t="n"/>
      <c r="AG1416" s="33" t="n"/>
    </row>
    <row r="1417">
      <c r="A1417" s="24" t="inlineStr">
        <is>
          <t>QPR|12</t>
        </is>
      </c>
      <c r="B1417" s="24" t="inlineStr">
        <is>
          <t>E1</t>
        </is>
      </c>
      <c r="C1417" s="24" t="inlineStr">
        <is>
          <t>Championship</t>
        </is>
      </c>
      <c r="D1417" s="24" t="inlineStr">
        <is>
          <t>QPR</t>
        </is>
      </c>
      <c r="E1417" s="24" t="n">
        <v>12</v>
      </c>
      <c r="F1417" s="24" t="n">
        <v>3</v>
      </c>
      <c r="G1417" s="29" t="n">
        <v>46319.625</v>
      </c>
      <c r="H1417" s="24" t="inlineStr">
        <is>
          <t>Swansea</t>
        </is>
      </c>
      <c r="I1417" s="24" t="inlineStr">
        <is>
          <t>H</t>
        </is>
      </c>
      <c r="J1417" s="24" t="inlineStr">
        <is>
          <t>E1-QPR-Swansea</t>
        </is>
      </c>
      <c r="K1417" s="24" t="n">
        <v>15</v>
      </c>
      <c r="L1417" s="11">
        <f>IF(INDEX(Matches!$X:$X,AA1417)=0,"",IF(I1417="H",INDEX(Matches!$H:$H,AA1417),INDEX(Matches!$I:$I,AA1417)))</f>
        <v/>
      </c>
      <c r="M1417" s="11">
        <f>IF(INDEX(Matches!$X:$X,AA1417)=0,"",IF(I1417="H",INDEX(Matches!$I:$I,AA1417),INDEX(Matches!$H:$H,AA1417)))</f>
        <v/>
      </c>
      <c r="N1417" s="11">
        <f>IF(L1417="","",IF(L1417&gt;M1417,"W",IF(L1417=M1417,"D","L")))</f>
        <v/>
      </c>
      <c r="O1417" s="11">
        <f>IF(L1417="","",IF(L1417&gt;M1417,3,IF(L1417=M1417,1,0)))</f>
        <v/>
      </c>
      <c r="P1417" s="31">
        <f>IF(I1417="H",INDEX(Matches!$L:$L,AA1417),INDEX(Matches!$N:$N,AA1417))</f>
        <v/>
      </c>
      <c r="Q1417" s="31">
        <f>INDEX(Matches!$M:$M,AA1417)</f>
        <v/>
      </c>
      <c r="R1417" s="31">
        <f>IF(I1417="H",INDEX(Matches!$N:$N,AA1417),INDEX(Matches!$L:$L,AA1417))</f>
        <v/>
      </c>
      <c r="S1417" s="33">
        <f>IF(I1417="H",INDEX(Matches!$O:$O,AA1417),INDEX(Matches!$P:$P,AA1417))</f>
        <v/>
      </c>
      <c r="T1417" s="33">
        <f>IF(INDEX(Matches!$J:$J,AA1417)="","",IF(I1417="H",INDEX(Matches!$J:$J,AA1417),INDEX(Matches!$K:$K,AA1417)))</f>
        <v/>
      </c>
      <c r="U1417" s="33">
        <f>IF(INDEX(Matches!$K:$K,AA1417)="","",IF(I1417="H",INDEX(Matches!$K:$K,AA1417),INDEX(Matches!$J:$J,AA1417)))</f>
        <v/>
      </c>
      <c r="V1417" s="30">
        <f>IF(T1417="","",T1417-U1417)</f>
        <v/>
      </c>
      <c r="W1417" s="33">
        <f>IF(I1417="H",INDEX(Matches!$T:$T,AA1417),INDEX(Matches!$U:$U,AA1417))</f>
        <v/>
      </c>
      <c r="X1417" s="11">
        <f>INDEX(Matches!$X:$X,AA1417)</f>
        <v/>
      </c>
      <c r="Y1417" s="30">
        <f>IF(O1417="","",O1417-S1417)</f>
        <v/>
      </c>
      <c r="Z1417" s="30">
        <f>IF(W1417="","",W1417-S1417)</f>
        <v/>
      </c>
      <c r="AA1417" s="24">
        <f>MATCH(J1417,Matches!$A:$A,0)</f>
        <v/>
      </c>
      <c r="AB1417" s="33" t="n"/>
      <c r="AC1417" s="33" t="n">
        <v>1.502066895445108</v>
      </c>
      <c r="AD1417" s="24" t="n"/>
      <c r="AE1417" s="24" t="n">
        <v>3</v>
      </c>
      <c r="AF1417" s="33" t="n"/>
      <c r="AG1417" s="33" t="n"/>
    </row>
    <row r="1418">
      <c r="A1418" s="24" t="inlineStr">
        <is>
          <t>QPR|13</t>
        </is>
      </c>
      <c r="B1418" s="24" t="inlineStr">
        <is>
          <t>E1</t>
        </is>
      </c>
      <c r="C1418" s="24" t="inlineStr">
        <is>
          <t>Championship</t>
        </is>
      </c>
      <c r="D1418" s="24" t="inlineStr">
        <is>
          <t>QPR</t>
        </is>
      </c>
      <c r="E1418" s="24" t="n">
        <v>13</v>
      </c>
      <c r="F1418" s="24" t="n">
        <v>4</v>
      </c>
      <c r="G1418" s="29" t="n">
        <v>46326.625</v>
      </c>
      <c r="H1418" s="24" t="inlineStr">
        <is>
          <t>Southampton</t>
        </is>
      </c>
      <c r="I1418" s="24" t="inlineStr">
        <is>
          <t>A</t>
        </is>
      </c>
      <c r="J1418" s="24" t="inlineStr">
        <is>
          <t>E1-Southamp-QPR</t>
        </is>
      </c>
      <c r="K1418" s="24" t="n">
        <v>5</v>
      </c>
      <c r="L1418" s="11">
        <f>IF(INDEX(Matches!$X:$X,AA1418)=0,"",IF(I1418="H",INDEX(Matches!$H:$H,AA1418),INDEX(Matches!$I:$I,AA1418)))</f>
        <v/>
      </c>
      <c r="M1418" s="11">
        <f>IF(INDEX(Matches!$X:$X,AA1418)=0,"",IF(I1418="H",INDEX(Matches!$I:$I,AA1418),INDEX(Matches!$H:$H,AA1418)))</f>
        <v/>
      </c>
      <c r="N1418" s="11">
        <f>IF(L1418="","",IF(L1418&gt;M1418,"W",IF(L1418=M1418,"D","L")))</f>
        <v/>
      </c>
      <c r="O1418" s="11">
        <f>IF(L1418="","",IF(L1418&gt;M1418,3,IF(L1418=M1418,1,0)))</f>
        <v/>
      </c>
      <c r="P1418" s="31">
        <f>IF(I1418="H",INDEX(Matches!$L:$L,AA1418),INDEX(Matches!$N:$N,AA1418))</f>
        <v/>
      </c>
      <c r="Q1418" s="31">
        <f>INDEX(Matches!$M:$M,AA1418)</f>
        <v/>
      </c>
      <c r="R1418" s="31">
        <f>IF(I1418="H",INDEX(Matches!$N:$N,AA1418),INDEX(Matches!$L:$L,AA1418))</f>
        <v/>
      </c>
      <c r="S1418" s="33">
        <f>IF(I1418="H",INDEX(Matches!$O:$O,AA1418),INDEX(Matches!$P:$P,AA1418))</f>
        <v/>
      </c>
      <c r="T1418" s="33">
        <f>IF(INDEX(Matches!$J:$J,AA1418)="","",IF(I1418="H",INDEX(Matches!$J:$J,AA1418),INDEX(Matches!$K:$K,AA1418)))</f>
        <v/>
      </c>
      <c r="U1418" s="33">
        <f>IF(INDEX(Matches!$K:$K,AA1418)="","",IF(I1418="H",INDEX(Matches!$K:$K,AA1418),INDEX(Matches!$J:$J,AA1418)))</f>
        <v/>
      </c>
      <c r="V1418" s="30">
        <f>IF(T1418="","",T1418-U1418)</f>
        <v/>
      </c>
      <c r="W1418" s="33">
        <f>IF(I1418="H",INDEX(Matches!$T:$T,AA1418),INDEX(Matches!$U:$U,AA1418))</f>
        <v/>
      </c>
      <c r="X1418" s="11">
        <f>INDEX(Matches!$X:$X,AA1418)</f>
        <v/>
      </c>
      <c r="Y1418" s="30">
        <f>IF(O1418="","",O1418-S1418)</f>
        <v/>
      </c>
      <c r="Z1418" s="30">
        <f>IF(W1418="","",W1418-S1418)</f>
        <v/>
      </c>
      <c r="AA1418" s="24">
        <f>MATCH(J1418,Matches!$A:$A,0)</f>
        <v/>
      </c>
      <c r="AB1418" s="33" t="n"/>
      <c r="AC1418" s="33" t="n">
        <v>1.003760124441826</v>
      </c>
      <c r="AD1418" s="24" t="n"/>
      <c r="AE1418" s="24" t="n">
        <v>4</v>
      </c>
      <c r="AF1418" s="33" t="n"/>
      <c r="AG1418" s="33" t="n"/>
    </row>
    <row r="1419">
      <c r="A1419" s="24" t="inlineStr">
        <is>
          <t>QPR|14</t>
        </is>
      </c>
      <c r="B1419" s="24" t="inlineStr">
        <is>
          <t>E1</t>
        </is>
      </c>
      <c r="C1419" s="24" t="inlineStr">
        <is>
          <t>Championship</t>
        </is>
      </c>
      <c r="D1419" s="24" t="inlineStr">
        <is>
          <t>QPR</t>
        </is>
      </c>
      <c r="E1419" s="24" t="n">
        <v>14</v>
      </c>
      <c r="F1419" s="24" t="n">
        <v>4</v>
      </c>
      <c r="G1419" s="29" t="n">
        <v>46329.82291666666</v>
      </c>
      <c r="H1419" s="24" t="inlineStr">
        <is>
          <t>Burnley</t>
        </is>
      </c>
      <c r="I1419" s="24" t="inlineStr">
        <is>
          <t>H</t>
        </is>
      </c>
      <c r="J1419" s="24" t="inlineStr">
        <is>
          <t>E1-QPR-Burnley</t>
        </is>
      </c>
      <c r="K1419" s="24" t="n">
        <v>4</v>
      </c>
      <c r="L1419" s="11">
        <f>IF(INDEX(Matches!$X:$X,AA1419)=0,"",IF(I1419="H",INDEX(Matches!$H:$H,AA1419),INDEX(Matches!$I:$I,AA1419)))</f>
        <v/>
      </c>
      <c r="M1419" s="11">
        <f>IF(INDEX(Matches!$X:$X,AA1419)=0,"",IF(I1419="H",INDEX(Matches!$I:$I,AA1419),INDEX(Matches!$H:$H,AA1419)))</f>
        <v/>
      </c>
      <c r="N1419" s="11">
        <f>IF(L1419="","",IF(L1419&gt;M1419,"W",IF(L1419=M1419,"D","L")))</f>
        <v/>
      </c>
      <c r="O1419" s="11">
        <f>IF(L1419="","",IF(L1419&gt;M1419,3,IF(L1419=M1419,1,0)))</f>
        <v/>
      </c>
      <c r="P1419" s="31">
        <f>IF(I1419="H",INDEX(Matches!$L:$L,AA1419),INDEX(Matches!$N:$N,AA1419))</f>
        <v/>
      </c>
      <c r="Q1419" s="31">
        <f>INDEX(Matches!$M:$M,AA1419)</f>
        <v/>
      </c>
      <c r="R1419" s="31">
        <f>IF(I1419="H",INDEX(Matches!$N:$N,AA1419),INDEX(Matches!$L:$L,AA1419))</f>
        <v/>
      </c>
      <c r="S1419" s="33">
        <f>IF(I1419="H",INDEX(Matches!$O:$O,AA1419),INDEX(Matches!$P:$P,AA1419))</f>
        <v/>
      </c>
      <c r="T1419" s="33">
        <f>IF(INDEX(Matches!$J:$J,AA1419)="","",IF(I1419="H",INDEX(Matches!$J:$J,AA1419),INDEX(Matches!$K:$K,AA1419)))</f>
        <v/>
      </c>
      <c r="U1419" s="33">
        <f>IF(INDEX(Matches!$K:$K,AA1419)="","",IF(I1419="H",INDEX(Matches!$K:$K,AA1419),INDEX(Matches!$J:$J,AA1419)))</f>
        <v/>
      </c>
      <c r="V1419" s="30">
        <f>IF(T1419="","",T1419-U1419)</f>
        <v/>
      </c>
      <c r="W1419" s="33">
        <f>IF(I1419="H",INDEX(Matches!$T:$T,AA1419),INDEX(Matches!$U:$U,AA1419))</f>
        <v/>
      </c>
      <c r="X1419" s="11">
        <f>INDEX(Matches!$X:$X,AA1419)</f>
        <v/>
      </c>
      <c r="Y1419" s="30">
        <f>IF(O1419="","",O1419-S1419)</f>
        <v/>
      </c>
      <c r="Z1419" s="30">
        <f>IF(W1419="","",W1419-S1419)</f>
        <v/>
      </c>
      <c r="AA1419" s="24">
        <f>MATCH(J1419,Matches!$A:$A,0)</f>
        <v/>
      </c>
      <c r="AB1419" s="33" t="n"/>
      <c r="AC1419" s="33" t="n">
        <v>1.354457859406625</v>
      </c>
      <c r="AD1419" s="24" t="n"/>
      <c r="AE1419" s="24" t="n">
        <v>4</v>
      </c>
      <c r="AF1419" s="33" t="n"/>
      <c r="AG1419" s="33" t="n"/>
    </row>
    <row r="1420">
      <c r="A1420" s="24" t="inlineStr">
        <is>
          <t>QPR|15</t>
        </is>
      </c>
      <c r="B1420" s="24" t="inlineStr">
        <is>
          <t>E1</t>
        </is>
      </c>
      <c r="C1420" s="24" t="inlineStr">
        <is>
          <t>Championship</t>
        </is>
      </c>
      <c r="D1420" s="24" t="inlineStr">
        <is>
          <t>QPR</t>
        </is>
      </c>
      <c r="E1420" s="24" t="n">
        <v>15</v>
      </c>
      <c r="F1420" s="24" t="n">
        <v>4</v>
      </c>
      <c r="G1420" s="29" t="n">
        <v>46333.625</v>
      </c>
      <c r="H1420" s="24" t="inlineStr">
        <is>
          <t>Lincoln</t>
        </is>
      </c>
      <c r="I1420" s="24" t="inlineStr">
        <is>
          <t>H</t>
        </is>
      </c>
      <c r="J1420" s="24" t="inlineStr">
        <is>
          <t>E1-QPR-Lincoln</t>
        </is>
      </c>
      <c r="K1420" s="24" t="n">
        <v>24</v>
      </c>
      <c r="L1420" s="11">
        <f>IF(INDEX(Matches!$X:$X,AA1420)=0,"",IF(I1420="H",INDEX(Matches!$H:$H,AA1420),INDEX(Matches!$I:$I,AA1420)))</f>
        <v/>
      </c>
      <c r="M1420" s="11">
        <f>IF(INDEX(Matches!$X:$X,AA1420)=0,"",IF(I1420="H",INDEX(Matches!$I:$I,AA1420),INDEX(Matches!$H:$H,AA1420)))</f>
        <v/>
      </c>
      <c r="N1420" s="11">
        <f>IF(L1420="","",IF(L1420&gt;M1420,"W",IF(L1420=M1420,"D","L")))</f>
        <v/>
      </c>
      <c r="O1420" s="11">
        <f>IF(L1420="","",IF(L1420&gt;M1420,3,IF(L1420=M1420,1,0)))</f>
        <v/>
      </c>
      <c r="P1420" s="31">
        <f>IF(I1420="H",INDEX(Matches!$L:$L,AA1420),INDEX(Matches!$N:$N,AA1420))</f>
        <v/>
      </c>
      <c r="Q1420" s="31">
        <f>INDEX(Matches!$M:$M,AA1420)</f>
        <v/>
      </c>
      <c r="R1420" s="31">
        <f>IF(I1420="H",INDEX(Matches!$N:$N,AA1420),INDEX(Matches!$L:$L,AA1420))</f>
        <v/>
      </c>
      <c r="S1420" s="33">
        <f>IF(I1420="H",INDEX(Matches!$O:$O,AA1420),INDEX(Matches!$P:$P,AA1420))</f>
        <v/>
      </c>
      <c r="T1420" s="33">
        <f>IF(INDEX(Matches!$J:$J,AA1420)="","",IF(I1420="H",INDEX(Matches!$J:$J,AA1420),INDEX(Matches!$K:$K,AA1420)))</f>
        <v/>
      </c>
      <c r="U1420" s="33">
        <f>IF(INDEX(Matches!$K:$K,AA1420)="","",IF(I1420="H",INDEX(Matches!$K:$K,AA1420),INDEX(Matches!$J:$J,AA1420)))</f>
        <v/>
      </c>
      <c r="V1420" s="30">
        <f>IF(T1420="","",T1420-U1420)</f>
        <v/>
      </c>
      <c r="W1420" s="33">
        <f>IF(I1420="H",INDEX(Matches!$T:$T,AA1420),INDEX(Matches!$U:$U,AA1420))</f>
        <v/>
      </c>
      <c r="X1420" s="11">
        <f>INDEX(Matches!$X:$X,AA1420)</f>
        <v/>
      </c>
      <c r="Y1420" s="30">
        <f>IF(O1420="","",O1420-S1420)</f>
        <v/>
      </c>
      <c r="Z1420" s="30">
        <f>IF(W1420="","",W1420-S1420)</f>
        <v/>
      </c>
      <c r="AA1420" s="24">
        <f>MATCH(J1420,Matches!$A:$A,0)</f>
        <v/>
      </c>
      <c r="AB1420" s="33" t="n"/>
      <c r="AC1420" s="33" t="n">
        <v>1.783839789738131</v>
      </c>
      <c r="AD1420" s="24" t="n"/>
      <c r="AE1420" s="24" t="n">
        <v>4</v>
      </c>
      <c r="AF1420" s="33" t="n"/>
      <c r="AG1420" s="33" t="n"/>
    </row>
    <row r="1421">
      <c r="A1421" s="24" t="inlineStr">
        <is>
          <t>QPR|16</t>
        </is>
      </c>
      <c r="B1421" s="24" t="inlineStr">
        <is>
          <t>E1</t>
        </is>
      </c>
      <c r="C1421" s="24" t="inlineStr">
        <is>
          <t>Championship</t>
        </is>
      </c>
      <c r="D1421" s="24" t="inlineStr">
        <is>
          <t>QPR</t>
        </is>
      </c>
      <c r="E1421" s="24" t="n">
        <v>16</v>
      </c>
      <c r="F1421" s="24" t="n">
        <v>4</v>
      </c>
      <c r="G1421" s="29" t="n">
        <v>46347.52083333334</v>
      </c>
      <c r="H1421" s="24" t="inlineStr">
        <is>
          <t>Millwall</t>
        </is>
      </c>
      <c r="I1421" s="24" t="inlineStr">
        <is>
          <t>A</t>
        </is>
      </c>
      <c r="J1421" s="24" t="inlineStr">
        <is>
          <t>E1-Millwall-QPR</t>
        </is>
      </c>
      <c r="K1421" s="24" t="n">
        <v>10</v>
      </c>
      <c r="L1421" s="11">
        <f>IF(INDEX(Matches!$X:$X,AA1421)=0,"",IF(I1421="H",INDEX(Matches!$H:$H,AA1421),INDEX(Matches!$I:$I,AA1421)))</f>
        <v/>
      </c>
      <c r="M1421" s="11">
        <f>IF(INDEX(Matches!$X:$X,AA1421)=0,"",IF(I1421="H",INDEX(Matches!$I:$I,AA1421),INDEX(Matches!$H:$H,AA1421)))</f>
        <v/>
      </c>
      <c r="N1421" s="11">
        <f>IF(L1421="","",IF(L1421&gt;M1421,"W",IF(L1421=M1421,"D","L")))</f>
        <v/>
      </c>
      <c r="O1421" s="11">
        <f>IF(L1421="","",IF(L1421&gt;M1421,3,IF(L1421=M1421,1,0)))</f>
        <v/>
      </c>
      <c r="P1421" s="31">
        <f>IF(I1421="H",INDEX(Matches!$L:$L,AA1421),INDEX(Matches!$N:$N,AA1421))</f>
        <v/>
      </c>
      <c r="Q1421" s="31">
        <f>INDEX(Matches!$M:$M,AA1421)</f>
        <v/>
      </c>
      <c r="R1421" s="31">
        <f>IF(I1421="H",INDEX(Matches!$N:$N,AA1421),INDEX(Matches!$L:$L,AA1421))</f>
        <v/>
      </c>
      <c r="S1421" s="33">
        <f>IF(I1421="H",INDEX(Matches!$O:$O,AA1421),INDEX(Matches!$P:$P,AA1421))</f>
        <v/>
      </c>
      <c r="T1421" s="33">
        <f>IF(INDEX(Matches!$J:$J,AA1421)="","",IF(I1421="H",INDEX(Matches!$J:$J,AA1421),INDEX(Matches!$K:$K,AA1421)))</f>
        <v/>
      </c>
      <c r="U1421" s="33">
        <f>IF(INDEX(Matches!$K:$K,AA1421)="","",IF(I1421="H",INDEX(Matches!$K:$K,AA1421),INDEX(Matches!$J:$J,AA1421)))</f>
        <v/>
      </c>
      <c r="V1421" s="30">
        <f>IF(T1421="","",T1421-U1421)</f>
        <v/>
      </c>
      <c r="W1421" s="33">
        <f>IF(I1421="H",INDEX(Matches!$T:$T,AA1421),INDEX(Matches!$U:$U,AA1421))</f>
        <v/>
      </c>
      <c r="X1421" s="11">
        <f>INDEX(Matches!$X:$X,AA1421)</f>
        <v/>
      </c>
      <c r="Y1421" s="30">
        <f>IF(O1421="","",O1421-S1421)</f>
        <v/>
      </c>
      <c r="Z1421" s="30">
        <f>IF(W1421="","",W1421-S1421)</f>
        <v/>
      </c>
      <c r="AA1421" s="24">
        <f>MATCH(J1421,Matches!$A:$A,0)</f>
        <v/>
      </c>
      <c r="AB1421" s="33" t="n"/>
      <c r="AC1421" s="33" t="n">
        <v>1.032053718848703</v>
      </c>
      <c r="AD1421" s="24" t="n"/>
      <c r="AE1421" s="24" t="n">
        <v>4</v>
      </c>
      <c r="AF1421" s="33" t="n"/>
      <c r="AG1421" s="33" t="n"/>
    </row>
    <row r="1422">
      <c r="A1422" s="24" t="inlineStr">
        <is>
          <t>QPR|17</t>
        </is>
      </c>
      <c r="B1422" s="24" t="inlineStr">
        <is>
          <t>E1</t>
        </is>
      </c>
      <c r="C1422" s="24" t="inlineStr">
        <is>
          <t>Championship</t>
        </is>
      </c>
      <c r="D1422" s="24" t="inlineStr">
        <is>
          <t>QPR</t>
        </is>
      </c>
      <c r="E1422" s="24" t="n">
        <v>17</v>
      </c>
      <c r="F1422" s="24" t="n">
        <v>5</v>
      </c>
      <c r="G1422" s="29" t="n">
        <v>46350.82291666666</v>
      </c>
      <c r="H1422" s="24" t="inlineStr">
        <is>
          <t>Norwich</t>
        </is>
      </c>
      <c r="I1422" s="24" t="inlineStr">
        <is>
          <t>A</t>
        </is>
      </c>
      <c r="J1422" s="24" t="inlineStr">
        <is>
          <t>E1-Norwich-QPR</t>
        </is>
      </c>
      <c r="K1422" s="24" t="n">
        <v>7</v>
      </c>
      <c r="L1422" s="11">
        <f>IF(INDEX(Matches!$X:$X,AA1422)=0,"",IF(I1422="H",INDEX(Matches!$H:$H,AA1422),INDEX(Matches!$I:$I,AA1422)))</f>
        <v/>
      </c>
      <c r="M1422" s="11">
        <f>IF(INDEX(Matches!$X:$X,AA1422)=0,"",IF(I1422="H",INDEX(Matches!$I:$I,AA1422),INDEX(Matches!$H:$H,AA1422)))</f>
        <v/>
      </c>
      <c r="N1422" s="11">
        <f>IF(L1422="","",IF(L1422&gt;M1422,"W",IF(L1422=M1422,"D","L")))</f>
        <v/>
      </c>
      <c r="O1422" s="11">
        <f>IF(L1422="","",IF(L1422&gt;M1422,3,IF(L1422=M1422,1,0)))</f>
        <v/>
      </c>
      <c r="P1422" s="31">
        <f>IF(I1422="H",INDEX(Matches!$L:$L,AA1422),INDEX(Matches!$N:$N,AA1422))</f>
        <v/>
      </c>
      <c r="Q1422" s="31">
        <f>INDEX(Matches!$M:$M,AA1422)</f>
        <v/>
      </c>
      <c r="R1422" s="31">
        <f>IF(I1422="H",INDEX(Matches!$N:$N,AA1422),INDEX(Matches!$L:$L,AA1422))</f>
        <v/>
      </c>
      <c r="S1422" s="33">
        <f>IF(I1422="H",INDEX(Matches!$O:$O,AA1422),INDEX(Matches!$P:$P,AA1422))</f>
        <v/>
      </c>
      <c r="T1422" s="33">
        <f>IF(INDEX(Matches!$J:$J,AA1422)="","",IF(I1422="H",INDEX(Matches!$J:$J,AA1422),INDEX(Matches!$K:$K,AA1422)))</f>
        <v/>
      </c>
      <c r="U1422" s="33">
        <f>IF(INDEX(Matches!$K:$K,AA1422)="","",IF(I1422="H",INDEX(Matches!$K:$K,AA1422),INDEX(Matches!$J:$J,AA1422)))</f>
        <v/>
      </c>
      <c r="V1422" s="30">
        <f>IF(T1422="","",T1422-U1422)</f>
        <v/>
      </c>
      <c r="W1422" s="33">
        <f>IF(I1422="H",INDEX(Matches!$T:$T,AA1422),INDEX(Matches!$U:$U,AA1422))</f>
        <v/>
      </c>
      <c r="X1422" s="11">
        <f>INDEX(Matches!$X:$X,AA1422)</f>
        <v/>
      </c>
      <c r="Y1422" s="30">
        <f>IF(O1422="","",O1422-S1422)</f>
        <v/>
      </c>
      <c r="Z1422" s="30">
        <f>IF(W1422="","",W1422-S1422)</f>
        <v/>
      </c>
      <c r="AA1422" s="24">
        <f>MATCH(J1422,Matches!$A:$A,0)</f>
        <v/>
      </c>
      <c r="AB1422" s="33" t="n"/>
      <c r="AC1422" s="33" t="n">
        <v>1.079836762581218</v>
      </c>
      <c r="AD1422" s="24" t="n"/>
      <c r="AE1422" s="24" t="n">
        <v>5</v>
      </c>
      <c r="AF1422" s="33" t="n"/>
      <c r="AG1422" s="33" t="n"/>
    </row>
    <row r="1423">
      <c r="A1423" s="24" t="inlineStr">
        <is>
          <t>QPR|18</t>
        </is>
      </c>
      <c r="B1423" s="24" t="inlineStr">
        <is>
          <t>E1</t>
        </is>
      </c>
      <c r="C1423" s="24" t="inlineStr">
        <is>
          <t>Championship</t>
        </is>
      </c>
      <c r="D1423" s="24" t="inlineStr">
        <is>
          <t>QPR</t>
        </is>
      </c>
      <c r="E1423" s="24" t="n">
        <v>18</v>
      </c>
      <c r="F1423" s="24" t="n">
        <v>5</v>
      </c>
      <c r="G1423" s="29" t="n">
        <v>46354.625</v>
      </c>
      <c r="H1423" s="24" t="inlineStr">
        <is>
          <t>Sheffield United</t>
        </is>
      </c>
      <c r="I1423" s="24" t="inlineStr">
        <is>
          <t>H</t>
        </is>
      </c>
      <c r="J1423" s="24" t="inlineStr">
        <is>
          <t>E1-QPR-Sheffiel</t>
        </is>
      </c>
      <c r="K1423" s="24" t="n">
        <v>8</v>
      </c>
      <c r="L1423" s="11">
        <f>IF(INDEX(Matches!$X:$X,AA1423)=0,"",IF(I1423="H",INDEX(Matches!$H:$H,AA1423),INDEX(Matches!$I:$I,AA1423)))</f>
        <v/>
      </c>
      <c r="M1423" s="11">
        <f>IF(INDEX(Matches!$X:$X,AA1423)=0,"",IF(I1423="H",INDEX(Matches!$I:$I,AA1423),INDEX(Matches!$H:$H,AA1423)))</f>
        <v/>
      </c>
      <c r="N1423" s="11">
        <f>IF(L1423="","",IF(L1423&gt;M1423,"W",IF(L1423=M1423,"D","L")))</f>
        <v/>
      </c>
      <c r="O1423" s="11">
        <f>IF(L1423="","",IF(L1423&gt;M1423,3,IF(L1423=M1423,1,0)))</f>
        <v/>
      </c>
      <c r="P1423" s="31">
        <f>IF(I1423="H",INDEX(Matches!$L:$L,AA1423),INDEX(Matches!$N:$N,AA1423))</f>
        <v/>
      </c>
      <c r="Q1423" s="31">
        <f>INDEX(Matches!$M:$M,AA1423)</f>
        <v/>
      </c>
      <c r="R1423" s="31">
        <f>IF(I1423="H",INDEX(Matches!$N:$N,AA1423),INDEX(Matches!$L:$L,AA1423))</f>
        <v/>
      </c>
      <c r="S1423" s="33">
        <f>IF(I1423="H",INDEX(Matches!$O:$O,AA1423),INDEX(Matches!$P:$P,AA1423))</f>
        <v/>
      </c>
      <c r="T1423" s="33">
        <f>IF(INDEX(Matches!$J:$J,AA1423)="","",IF(I1423="H",INDEX(Matches!$J:$J,AA1423),INDEX(Matches!$K:$K,AA1423)))</f>
        <v/>
      </c>
      <c r="U1423" s="33">
        <f>IF(INDEX(Matches!$K:$K,AA1423)="","",IF(I1423="H",INDEX(Matches!$K:$K,AA1423),INDEX(Matches!$J:$J,AA1423)))</f>
        <v/>
      </c>
      <c r="V1423" s="30">
        <f>IF(T1423="","",T1423-U1423)</f>
        <v/>
      </c>
      <c r="W1423" s="33">
        <f>IF(I1423="H",INDEX(Matches!$T:$T,AA1423),INDEX(Matches!$U:$U,AA1423))</f>
        <v/>
      </c>
      <c r="X1423" s="11">
        <f>INDEX(Matches!$X:$X,AA1423)</f>
        <v/>
      </c>
      <c r="Y1423" s="30">
        <f>IF(O1423="","",O1423-S1423)</f>
        <v/>
      </c>
      <c r="Z1423" s="30">
        <f>IF(W1423="","",W1423-S1423)</f>
        <v/>
      </c>
      <c r="AA1423" s="24">
        <f>MATCH(J1423,Matches!$A:$A,0)</f>
        <v/>
      </c>
      <c r="AB1423" s="33" t="n"/>
      <c r="AC1423" s="33" t="n">
        <v>1.448261457032223</v>
      </c>
      <c r="AD1423" s="24" t="n"/>
      <c r="AE1423" s="24" t="n">
        <v>5</v>
      </c>
      <c r="AF1423" s="33" t="n"/>
      <c r="AG1423" s="33" t="n"/>
    </row>
    <row r="1424">
      <c r="A1424" s="24" t="inlineStr">
        <is>
          <t>QPR|19</t>
        </is>
      </c>
      <c r="B1424" s="24" t="inlineStr">
        <is>
          <t>E1</t>
        </is>
      </c>
      <c r="C1424" s="24" t="inlineStr">
        <is>
          <t>Championship</t>
        </is>
      </c>
      <c r="D1424" s="24" t="inlineStr">
        <is>
          <t>QPR</t>
        </is>
      </c>
      <c r="E1424" s="24" t="n">
        <v>19</v>
      </c>
      <c r="F1424" s="24" t="n">
        <v>5</v>
      </c>
      <c r="G1424" s="29" t="n">
        <v>46361.625</v>
      </c>
      <c r="H1424" s="24" t="inlineStr">
        <is>
          <t>Stoke</t>
        </is>
      </c>
      <c r="I1424" s="24" t="inlineStr">
        <is>
          <t>A</t>
        </is>
      </c>
      <c r="J1424" s="24" t="inlineStr">
        <is>
          <t>E1-Stoke-QPR</t>
        </is>
      </c>
      <c r="K1424" s="24" t="n">
        <v>11</v>
      </c>
      <c r="L1424" s="11">
        <f>IF(INDEX(Matches!$X:$X,AA1424)=0,"",IF(I1424="H",INDEX(Matches!$H:$H,AA1424),INDEX(Matches!$I:$I,AA1424)))</f>
        <v/>
      </c>
      <c r="M1424" s="11">
        <f>IF(INDEX(Matches!$X:$X,AA1424)=0,"",IF(I1424="H",INDEX(Matches!$I:$I,AA1424),INDEX(Matches!$H:$H,AA1424)))</f>
        <v/>
      </c>
      <c r="N1424" s="11">
        <f>IF(L1424="","",IF(L1424&gt;M1424,"W",IF(L1424=M1424,"D","L")))</f>
        <v/>
      </c>
      <c r="O1424" s="11">
        <f>IF(L1424="","",IF(L1424&gt;M1424,3,IF(L1424=M1424,1,0)))</f>
        <v/>
      </c>
      <c r="P1424" s="31">
        <f>IF(I1424="H",INDEX(Matches!$L:$L,AA1424),INDEX(Matches!$N:$N,AA1424))</f>
        <v/>
      </c>
      <c r="Q1424" s="31">
        <f>INDEX(Matches!$M:$M,AA1424)</f>
        <v/>
      </c>
      <c r="R1424" s="31">
        <f>IF(I1424="H",INDEX(Matches!$N:$N,AA1424),INDEX(Matches!$L:$L,AA1424))</f>
        <v/>
      </c>
      <c r="S1424" s="33">
        <f>IF(I1424="H",INDEX(Matches!$O:$O,AA1424),INDEX(Matches!$P:$P,AA1424))</f>
        <v/>
      </c>
      <c r="T1424" s="33">
        <f>IF(INDEX(Matches!$J:$J,AA1424)="","",IF(I1424="H",INDEX(Matches!$J:$J,AA1424),INDEX(Matches!$K:$K,AA1424)))</f>
        <v/>
      </c>
      <c r="U1424" s="33">
        <f>IF(INDEX(Matches!$K:$K,AA1424)="","",IF(I1424="H",INDEX(Matches!$K:$K,AA1424),INDEX(Matches!$J:$J,AA1424)))</f>
        <v/>
      </c>
      <c r="V1424" s="30">
        <f>IF(T1424="","",T1424-U1424)</f>
        <v/>
      </c>
      <c r="W1424" s="33">
        <f>IF(I1424="H",INDEX(Matches!$T:$T,AA1424),INDEX(Matches!$U:$U,AA1424))</f>
        <v/>
      </c>
      <c r="X1424" s="11">
        <f>INDEX(Matches!$X:$X,AA1424)</f>
        <v/>
      </c>
      <c r="Y1424" s="30">
        <f>IF(O1424="","",O1424-S1424)</f>
        <v/>
      </c>
      <c r="Z1424" s="30">
        <f>IF(W1424="","",W1424-S1424)</f>
        <v/>
      </c>
      <c r="AA1424" s="24">
        <f>MATCH(J1424,Matches!$A:$A,0)</f>
        <v/>
      </c>
      <c r="AB1424" s="33" t="n"/>
      <c r="AC1424" s="33" t="n">
        <v>1.158435471475238</v>
      </c>
      <c r="AD1424" s="24" t="n"/>
      <c r="AE1424" s="24" t="n">
        <v>5</v>
      </c>
      <c r="AF1424" s="33" t="n"/>
      <c r="AG1424" s="33" t="n"/>
    </row>
    <row r="1425">
      <c r="A1425" s="24" t="inlineStr">
        <is>
          <t>QPR|20</t>
        </is>
      </c>
      <c r="B1425" s="24" t="inlineStr">
        <is>
          <t>E1</t>
        </is>
      </c>
      <c r="C1425" s="24" t="inlineStr">
        <is>
          <t>Championship</t>
        </is>
      </c>
      <c r="D1425" s="24" t="inlineStr">
        <is>
          <t>QPR</t>
        </is>
      </c>
      <c r="E1425" s="24" t="n">
        <v>20</v>
      </c>
      <c r="F1425" s="24" t="n">
        <v>5</v>
      </c>
      <c r="G1425" s="29" t="n">
        <v>46364.82291666666</v>
      </c>
      <c r="H1425" s="24" t="inlineStr">
        <is>
          <t>Wolves</t>
        </is>
      </c>
      <c r="I1425" s="24" t="inlineStr">
        <is>
          <t>H</t>
        </is>
      </c>
      <c r="J1425" s="24" t="inlineStr">
        <is>
          <t>E1-QPR-Wolves</t>
        </is>
      </c>
      <c r="K1425" s="24" t="n">
        <v>2</v>
      </c>
      <c r="L1425" s="11">
        <f>IF(INDEX(Matches!$X:$X,AA1425)=0,"",IF(I1425="H",INDEX(Matches!$H:$H,AA1425),INDEX(Matches!$I:$I,AA1425)))</f>
        <v/>
      </c>
      <c r="M1425" s="11">
        <f>IF(INDEX(Matches!$X:$X,AA1425)=0,"",IF(I1425="H",INDEX(Matches!$I:$I,AA1425),INDEX(Matches!$H:$H,AA1425)))</f>
        <v/>
      </c>
      <c r="N1425" s="11">
        <f>IF(L1425="","",IF(L1425&gt;M1425,"W",IF(L1425=M1425,"D","L")))</f>
        <v/>
      </c>
      <c r="O1425" s="11">
        <f>IF(L1425="","",IF(L1425&gt;M1425,3,IF(L1425=M1425,1,0)))</f>
        <v/>
      </c>
      <c r="P1425" s="31">
        <f>IF(I1425="H",INDEX(Matches!$L:$L,AA1425),INDEX(Matches!$N:$N,AA1425))</f>
        <v/>
      </c>
      <c r="Q1425" s="31">
        <f>INDEX(Matches!$M:$M,AA1425)</f>
        <v/>
      </c>
      <c r="R1425" s="31">
        <f>IF(I1425="H",INDEX(Matches!$N:$N,AA1425),INDEX(Matches!$L:$L,AA1425))</f>
        <v/>
      </c>
      <c r="S1425" s="33">
        <f>IF(I1425="H",INDEX(Matches!$O:$O,AA1425),INDEX(Matches!$P:$P,AA1425))</f>
        <v/>
      </c>
      <c r="T1425" s="33">
        <f>IF(INDEX(Matches!$J:$J,AA1425)="","",IF(I1425="H",INDEX(Matches!$J:$J,AA1425),INDEX(Matches!$K:$K,AA1425)))</f>
        <v/>
      </c>
      <c r="U1425" s="33">
        <f>IF(INDEX(Matches!$K:$K,AA1425)="","",IF(I1425="H",INDEX(Matches!$K:$K,AA1425),INDEX(Matches!$J:$J,AA1425)))</f>
        <v/>
      </c>
      <c r="V1425" s="30">
        <f>IF(T1425="","",T1425-U1425)</f>
        <v/>
      </c>
      <c r="W1425" s="33">
        <f>IF(I1425="H",INDEX(Matches!$T:$T,AA1425),INDEX(Matches!$U:$U,AA1425))</f>
        <v/>
      </c>
      <c r="X1425" s="11">
        <f>INDEX(Matches!$X:$X,AA1425)</f>
        <v/>
      </c>
      <c r="Y1425" s="30">
        <f>IF(O1425="","",O1425-S1425)</f>
        <v/>
      </c>
      <c r="Z1425" s="30">
        <f>IF(W1425="","",W1425-S1425)</f>
        <v/>
      </c>
      <c r="AA1425" s="24">
        <f>MATCH(J1425,Matches!$A:$A,0)</f>
        <v/>
      </c>
      <c r="AB1425" s="33" t="n"/>
      <c r="AC1425" s="33" t="n">
        <v>1.166027317629617</v>
      </c>
      <c r="AD1425" s="24" t="n"/>
      <c r="AE1425" s="24" t="n">
        <v>5</v>
      </c>
      <c r="AF1425" s="33" t="n"/>
      <c r="AG1425" s="33" t="n"/>
    </row>
    <row r="1426">
      <c r="A1426" s="24" t="inlineStr">
        <is>
          <t>QPR|21</t>
        </is>
      </c>
      <c r="B1426" s="24" t="inlineStr">
        <is>
          <t>E1</t>
        </is>
      </c>
      <c r="C1426" s="24" t="inlineStr">
        <is>
          <t>Championship</t>
        </is>
      </c>
      <c r="D1426" s="24" t="inlineStr">
        <is>
          <t>QPR</t>
        </is>
      </c>
      <c r="E1426" s="24" t="n">
        <v>21</v>
      </c>
      <c r="F1426" s="24" t="n">
        <v>6</v>
      </c>
      <c r="G1426" s="29" t="n">
        <v>46368.52083333334</v>
      </c>
      <c r="H1426" s="24" t="inlineStr">
        <is>
          <t>Watford</t>
        </is>
      </c>
      <c r="I1426" s="24" t="inlineStr">
        <is>
          <t>H</t>
        </is>
      </c>
      <c r="J1426" s="24" t="inlineStr">
        <is>
          <t>E1-QPR-Watford</t>
        </is>
      </c>
      <c r="K1426" s="24" t="n">
        <v>16</v>
      </c>
      <c r="L1426" s="11">
        <f>IF(INDEX(Matches!$X:$X,AA1426)=0,"",IF(I1426="H",INDEX(Matches!$H:$H,AA1426),INDEX(Matches!$I:$I,AA1426)))</f>
        <v/>
      </c>
      <c r="M1426" s="11">
        <f>IF(INDEX(Matches!$X:$X,AA1426)=0,"",IF(I1426="H",INDEX(Matches!$I:$I,AA1426),INDEX(Matches!$H:$H,AA1426)))</f>
        <v/>
      </c>
      <c r="N1426" s="11">
        <f>IF(L1426="","",IF(L1426&gt;M1426,"W",IF(L1426=M1426,"D","L")))</f>
        <v/>
      </c>
      <c r="O1426" s="11">
        <f>IF(L1426="","",IF(L1426&gt;M1426,3,IF(L1426=M1426,1,0)))</f>
        <v/>
      </c>
      <c r="P1426" s="31">
        <f>IF(I1426="H",INDEX(Matches!$L:$L,AA1426),INDEX(Matches!$N:$N,AA1426))</f>
        <v/>
      </c>
      <c r="Q1426" s="31">
        <f>INDEX(Matches!$M:$M,AA1426)</f>
        <v/>
      </c>
      <c r="R1426" s="31">
        <f>IF(I1426="H",INDEX(Matches!$N:$N,AA1426),INDEX(Matches!$L:$L,AA1426))</f>
        <v/>
      </c>
      <c r="S1426" s="33">
        <f>IF(I1426="H",INDEX(Matches!$O:$O,AA1426),INDEX(Matches!$P:$P,AA1426))</f>
        <v/>
      </c>
      <c r="T1426" s="33">
        <f>IF(INDEX(Matches!$J:$J,AA1426)="","",IF(I1426="H",INDEX(Matches!$J:$J,AA1426),INDEX(Matches!$K:$K,AA1426)))</f>
        <v/>
      </c>
      <c r="U1426" s="33">
        <f>IF(INDEX(Matches!$K:$K,AA1426)="","",IF(I1426="H",INDEX(Matches!$K:$K,AA1426),INDEX(Matches!$J:$J,AA1426)))</f>
        <v/>
      </c>
      <c r="V1426" s="30">
        <f>IF(T1426="","",T1426-U1426)</f>
        <v/>
      </c>
      <c r="W1426" s="33">
        <f>IF(I1426="H",INDEX(Matches!$T:$T,AA1426),INDEX(Matches!$U:$U,AA1426))</f>
        <v/>
      </c>
      <c r="X1426" s="11">
        <f>INDEX(Matches!$X:$X,AA1426)</f>
        <v/>
      </c>
      <c r="Y1426" s="30">
        <f>IF(O1426="","",O1426-S1426)</f>
        <v/>
      </c>
      <c r="Z1426" s="30">
        <f>IF(W1426="","",W1426-S1426)</f>
        <v/>
      </c>
      <c r="AA1426" s="24">
        <f>MATCH(J1426,Matches!$A:$A,0)</f>
        <v/>
      </c>
      <c r="AB1426" s="33" t="n"/>
      <c r="AC1426" s="33" t="n">
        <v>1.625278624163528</v>
      </c>
      <c r="AD1426" s="24" t="n"/>
      <c r="AE1426" s="24" t="n">
        <v>6</v>
      </c>
      <c r="AF1426" s="33" t="n"/>
      <c r="AG1426" s="33" t="n"/>
    </row>
    <row r="1427">
      <c r="A1427" s="24" t="inlineStr">
        <is>
          <t>QPR|22</t>
        </is>
      </c>
      <c r="B1427" s="24" t="inlineStr">
        <is>
          <t>E1</t>
        </is>
      </c>
      <c r="C1427" s="24" t="inlineStr">
        <is>
          <t>Championship</t>
        </is>
      </c>
      <c r="D1427" s="24" t="inlineStr">
        <is>
          <t>QPR</t>
        </is>
      </c>
      <c r="E1427" s="24" t="n">
        <v>22</v>
      </c>
      <c r="F1427" s="24" t="n">
        <v>6</v>
      </c>
      <c r="G1427" s="29" t="n">
        <v>46375.625</v>
      </c>
      <c r="H1427" s="24" t="inlineStr">
        <is>
          <t>Wrexham</t>
        </is>
      </c>
      <c r="I1427" s="24" t="inlineStr">
        <is>
          <t>A</t>
        </is>
      </c>
      <c r="J1427" s="24" t="inlineStr">
        <is>
          <t>E1-Wrexham-QPR</t>
        </is>
      </c>
      <c r="K1427" s="24" t="n">
        <v>9</v>
      </c>
      <c r="L1427" s="11">
        <f>IF(INDEX(Matches!$X:$X,AA1427)=0,"",IF(I1427="H",INDEX(Matches!$H:$H,AA1427),INDEX(Matches!$I:$I,AA1427)))</f>
        <v/>
      </c>
      <c r="M1427" s="11">
        <f>IF(INDEX(Matches!$X:$X,AA1427)=0,"",IF(I1427="H",INDEX(Matches!$I:$I,AA1427),INDEX(Matches!$H:$H,AA1427)))</f>
        <v/>
      </c>
      <c r="N1427" s="11">
        <f>IF(L1427="","",IF(L1427&gt;M1427,"W",IF(L1427=M1427,"D","L")))</f>
        <v/>
      </c>
      <c r="O1427" s="11">
        <f>IF(L1427="","",IF(L1427&gt;M1427,3,IF(L1427=M1427,1,0)))</f>
        <v/>
      </c>
      <c r="P1427" s="31">
        <f>IF(I1427="H",INDEX(Matches!$L:$L,AA1427),INDEX(Matches!$N:$N,AA1427))</f>
        <v/>
      </c>
      <c r="Q1427" s="31">
        <f>INDEX(Matches!$M:$M,AA1427)</f>
        <v/>
      </c>
      <c r="R1427" s="31">
        <f>IF(I1427="H",INDEX(Matches!$N:$N,AA1427),INDEX(Matches!$L:$L,AA1427))</f>
        <v/>
      </c>
      <c r="S1427" s="33">
        <f>IF(I1427="H",INDEX(Matches!$O:$O,AA1427),INDEX(Matches!$P:$P,AA1427))</f>
        <v/>
      </c>
      <c r="T1427" s="33">
        <f>IF(INDEX(Matches!$J:$J,AA1427)="","",IF(I1427="H",INDEX(Matches!$J:$J,AA1427),INDEX(Matches!$K:$K,AA1427)))</f>
        <v/>
      </c>
      <c r="U1427" s="33">
        <f>IF(INDEX(Matches!$K:$K,AA1427)="","",IF(I1427="H",INDEX(Matches!$K:$K,AA1427),INDEX(Matches!$J:$J,AA1427)))</f>
        <v/>
      </c>
      <c r="V1427" s="30">
        <f>IF(T1427="","",T1427-U1427)</f>
        <v/>
      </c>
      <c r="W1427" s="33">
        <f>IF(I1427="H",INDEX(Matches!$T:$T,AA1427),INDEX(Matches!$U:$U,AA1427))</f>
        <v/>
      </c>
      <c r="X1427" s="11">
        <f>INDEX(Matches!$X:$X,AA1427)</f>
        <v/>
      </c>
      <c r="Y1427" s="30">
        <f>IF(O1427="","",O1427-S1427)</f>
        <v/>
      </c>
      <c r="Z1427" s="30">
        <f>IF(W1427="","",W1427-S1427)</f>
        <v/>
      </c>
      <c r="AA1427" s="24">
        <f>MATCH(J1427,Matches!$A:$A,0)</f>
        <v/>
      </c>
      <c r="AB1427" s="33" t="n"/>
      <c r="AC1427" s="33" t="n">
        <v>1.058893194547054</v>
      </c>
      <c r="AD1427" s="24" t="n"/>
      <c r="AE1427" s="24" t="n">
        <v>6</v>
      </c>
      <c r="AF1427" s="33" t="n"/>
      <c r="AG1427" s="33" t="n"/>
    </row>
    <row r="1428">
      <c r="A1428" s="24" t="inlineStr">
        <is>
          <t>QPR|23</t>
        </is>
      </c>
      <c r="B1428" s="24" t="inlineStr">
        <is>
          <t>E1</t>
        </is>
      </c>
      <c r="C1428" s="24" t="inlineStr">
        <is>
          <t>Championship</t>
        </is>
      </c>
      <c r="D1428" s="24" t="inlineStr">
        <is>
          <t>QPR</t>
        </is>
      </c>
      <c r="E1428" s="24" t="n">
        <v>23</v>
      </c>
      <c r="F1428" s="24" t="n">
        <v>6</v>
      </c>
      <c r="G1428" s="29" t="n">
        <v>46382.625</v>
      </c>
      <c r="H1428" s="24" t="inlineStr">
        <is>
          <t>Bristol City</t>
        </is>
      </c>
      <c r="I1428" s="24" t="inlineStr">
        <is>
          <t>H</t>
        </is>
      </c>
      <c r="J1428" s="24" t="inlineStr">
        <is>
          <t>E1-QPR-BristolC</t>
        </is>
      </c>
      <c r="K1428" s="24" t="n">
        <v>14</v>
      </c>
      <c r="L1428" s="11">
        <f>IF(INDEX(Matches!$X:$X,AA1428)=0,"",IF(I1428="H",INDEX(Matches!$H:$H,AA1428),INDEX(Matches!$I:$I,AA1428)))</f>
        <v/>
      </c>
      <c r="M1428" s="11">
        <f>IF(INDEX(Matches!$X:$X,AA1428)=0,"",IF(I1428="H",INDEX(Matches!$I:$I,AA1428),INDEX(Matches!$H:$H,AA1428)))</f>
        <v/>
      </c>
      <c r="N1428" s="11">
        <f>IF(L1428="","",IF(L1428&gt;M1428,"W",IF(L1428=M1428,"D","L")))</f>
        <v/>
      </c>
      <c r="O1428" s="11">
        <f>IF(L1428="","",IF(L1428&gt;M1428,3,IF(L1428=M1428,1,0)))</f>
        <v/>
      </c>
      <c r="P1428" s="31">
        <f>IF(I1428="H",INDEX(Matches!$L:$L,AA1428),INDEX(Matches!$N:$N,AA1428))</f>
        <v/>
      </c>
      <c r="Q1428" s="31">
        <f>INDEX(Matches!$M:$M,AA1428)</f>
        <v/>
      </c>
      <c r="R1428" s="31">
        <f>IF(I1428="H",INDEX(Matches!$N:$N,AA1428),INDEX(Matches!$L:$L,AA1428))</f>
        <v/>
      </c>
      <c r="S1428" s="33">
        <f>IF(I1428="H",INDEX(Matches!$O:$O,AA1428),INDEX(Matches!$P:$P,AA1428))</f>
        <v/>
      </c>
      <c r="T1428" s="33">
        <f>IF(INDEX(Matches!$J:$J,AA1428)="","",IF(I1428="H",INDEX(Matches!$J:$J,AA1428),INDEX(Matches!$K:$K,AA1428)))</f>
        <v/>
      </c>
      <c r="U1428" s="33">
        <f>IF(INDEX(Matches!$K:$K,AA1428)="","",IF(I1428="H",INDEX(Matches!$K:$K,AA1428),INDEX(Matches!$J:$J,AA1428)))</f>
        <v/>
      </c>
      <c r="V1428" s="30">
        <f>IF(T1428="","",T1428-U1428)</f>
        <v/>
      </c>
      <c r="W1428" s="33">
        <f>IF(I1428="H",INDEX(Matches!$T:$T,AA1428),INDEX(Matches!$U:$U,AA1428))</f>
        <v/>
      </c>
      <c r="X1428" s="11">
        <f>INDEX(Matches!$X:$X,AA1428)</f>
        <v/>
      </c>
      <c r="Y1428" s="30">
        <f>IF(O1428="","",O1428-S1428)</f>
        <v/>
      </c>
      <c r="Z1428" s="30">
        <f>IF(W1428="","",W1428-S1428)</f>
        <v/>
      </c>
      <c r="AA1428" s="24">
        <f>MATCH(J1428,Matches!$A:$A,0)</f>
        <v/>
      </c>
      <c r="AB1428" s="33" t="n"/>
      <c r="AC1428" s="33" t="n">
        <v>1.508114319320374</v>
      </c>
      <c r="AD1428" s="24" t="n"/>
      <c r="AE1428" s="24" t="n">
        <v>6</v>
      </c>
      <c r="AF1428" s="33" t="n"/>
      <c r="AG1428" s="33" t="n"/>
    </row>
    <row r="1429">
      <c r="A1429" s="24" t="inlineStr">
        <is>
          <t>QPR|24</t>
        </is>
      </c>
      <c r="B1429" s="24" t="inlineStr">
        <is>
          <t>E1</t>
        </is>
      </c>
      <c r="C1429" s="24" t="inlineStr">
        <is>
          <t>Championship</t>
        </is>
      </c>
      <c r="D1429" s="24" t="inlineStr">
        <is>
          <t>QPR</t>
        </is>
      </c>
      <c r="E1429" s="24" t="n">
        <v>24</v>
      </c>
      <c r="F1429" s="24" t="n">
        <v>6</v>
      </c>
      <c r="G1429" s="29" t="n">
        <v>46385.82291666666</v>
      </c>
      <c r="H1429" s="24" t="inlineStr">
        <is>
          <t>Swansea</t>
        </is>
      </c>
      <c r="I1429" s="24" t="inlineStr">
        <is>
          <t>A</t>
        </is>
      </c>
      <c r="J1429" s="24" t="inlineStr">
        <is>
          <t>E1-Swansea-QPR</t>
        </is>
      </c>
      <c r="K1429" s="24" t="n">
        <v>15</v>
      </c>
      <c r="L1429" s="11">
        <f>IF(INDEX(Matches!$X:$X,AA1429)=0,"",IF(I1429="H",INDEX(Matches!$H:$H,AA1429),INDEX(Matches!$I:$I,AA1429)))</f>
        <v/>
      </c>
      <c r="M1429" s="11">
        <f>IF(INDEX(Matches!$X:$X,AA1429)=0,"",IF(I1429="H",INDEX(Matches!$I:$I,AA1429),INDEX(Matches!$H:$H,AA1429)))</f>
        <v/>
      </c>
      <c r="N1429" s="11">
        <f>IF(L1429="","",IF(L1429&gt;M1429,"W",IF(L1429=M1429,"D","L")))</f>
        <v/>
      </c>
      <c r="O1429" s="11">
        <f>IF(L1429="","",IF(L1429&gt;M1429,3,IF(L1429=M1429,1,0)))</f>
        <v/>
      </c>
      <c r="P1429" s="31">
        <f>IF(I1429="H",INDEX(Matches!$L:$L,AA1429),INDEX(Matches!$N:$N,AA1429))</f>
        <v/>
      </c>
      <c r="Q1429" s="31">
        <f>INDEX(Matches!$M:$M,AA1429)</f>
        <v/>
      </c>
      <c r="R1429" s="31">
        <f>IF(I1429="H",INDEX(Matches!$N:$N,AA1429),INDEX(Matches!$L:$L,AA1429))</f>
        <v/>
      </c>
      <c r="S1429" s="33">
        <f>IF(I1429="H",INDEX(Matches!$O:$O,AA1429),INDEX(Matches!$P:$P,AA1429))</f>
        <v/>
      </c>
      <c r="T1429" s="33">
        <f>IF(INDEX(Matches!$J:$J,AA1429)="","",IF(I1429="H",INDEX(Matches!$J:$J,AA1429),INDEX(Matches!$K:$K,AA1429)))</f>
        <v/>
      </c>
      <c r="U1429" s="33">
        <f>IF(INDEX(Matches!$K:$K,AA1429)="","",IF(I1429="H",INDEX(Matches!$K:$K,AA1429),INDEX(Matches!$J:$J,AA1429)))</f>
        <v/>
      </c>
      <c r="V1429" s="30">
        <f>IF(T1429="","",T1429-U1429)</f>
        <v/>
      </c>
      <c r="W1429" s="33">
        <f>IF(I1429="H",INDEX(Matches!$T:$T,AA1429),INDEX(Matches!$U:$U,AA1429))</f>
        <v/>
      </c>
      <c r="X1429" s="11">
        <f>INDEX(Matches!$X:$X,AA1429)</f>
        <v/>
      </c>
      <c r="Y1429" s="30">
        <f>IF(O1429="","",O1429-S1429)</f>
        <v/>
      </c>
      <c r="Z1429" s="30">
        <f>IF(W1429="","",W1429-S1429)</f>
        <v/>
      </c>
      <c r="AA1429" s="24">
        <f>MATCH(J1429,Matches!$A:$A,0)</f>
        <v/>
      </c>
      <c r="AB1429" s="33" t="n"/>
      <c r="AC1429" s="33" t="n">
        <v>1.15328304948136</v>
      </c>
      <c r="AD1429" s="24" t="n"/>
      <c r="AE1429" s="24" t="n">
        <v>6</v>
      </c>
      <c r="AF1429" s="33" t="n"/>
      <c r="AG1429" s="33" t="n"/>
    </row>
    <row r="1430">
      <c r="A1430" s="24" t="inlineStr">
        <is>
          <t>QPR|25</t>
        </is>
      </c>
      <c r="B1430" s="24" t="inlineStr">
        <is>
          <t>E1</t>
        </is>
      </c>
      <c r="C1430" s="24" t="inlineStr">
        <is>
          <t>Championship</t>
        </is>
      </c>
      <c r="D1430" s="24" t="inlineStr">
        <is>
          <t>QPR</t>
        </is>
      </c>
      <c r="E1430" s="24" t="n">
        <v>25</v>
      </c>
      <c r="F1430" s="24" t="n">
        <v>7</v>
      </c>
      <c r="G1430" s="29" t="n">
        <v>46388.625</v>
      </c>
      <c r="H1430" s="24" t="inlineStr">
        <is>
          <t>Watford</t>
        </is>
      </c>
      <c r="I1430" s="24" t="inlineStr">
        <is>
          <t>A</t>
        </is>
      </c>
      <c r="J1430" s="24" t="inlineStr">
        <is>
          <t>E1-Watford-QPR</t>
        </is>
      </c>
      <c r="K1430" s="24" t="n">
        <v>16</v>
      </c>
      <c r="L1430" s="11">
        <f>IF(INDEX(Matches!$X:$X,AA1430)=0,"",IF(I1430="H",INDEX(Matches!$H:$H,AA1430),INDEX(Matches!$I:$I,AA1430)))</f>
        <v/>
      </c>
      <c r="M1430" s="11">
        <f>IF(INDEX(Matches!$X:$X,AA1430)=0,"",IF(I1430="H",INDEX(Matches!$I:$I,AA1430),INDEX(Matches!$H:$H,AA1430)))</f>
        <v/>
      </c>
      <c r="N1430" s="11">
        <f>IF(L1430="","",IF(L1430&gt;M1430,"W",IF(L1430=M1430,"D","L")))</f>
        <v/>
      </c>
      <c r="O1430" s="11">
        <f>IF(L1430="","",IF(L1430&gt;M1430,3,IF(L1430=M1430,1,0)))</f>
        <v/>
      </c>
      <c r="P1430" s="31">
        <f>IF(I1430="H",INDEX(Matches!$L:$L,AA1430),INDEX(Matches!$N:$N,AA1430))</f>
        <v/>
      </c>
      <c r="Q1430" s="31">
        <f>INDEX(Matches!$M:$M,AA1430)</f>
        <v/>
      </c>
      <c r="R1430" s="31">
        <f>IF(I1430="H",INDEX(Matches!$N:$N,AA1430),INDEX(Matches!$L:$L,AA1430))</f>
        <v/>
      </c>
      <c r="S1430" s="33">
        <f>IF(I1430="H",INDEX(Matches!$O:$O,AA1430),INDEX(Matches!$P:$P,AA1430))</f>
        <v/>
      </c>
      <c r="T1430" s="33">
        <f>IF(INDEX(Matches!$J:$J,AA1430)="","",IF(I1430="H",INDEX(Matches!$J:$J,AA1430),INDEX(Matches!$K:$K,AA1430)))</f>
        <v/>
      </c>
      <c r="U1430" s="33">
        <f>IF(INDEX(Matches!$K:$K,AA1430)="","",IF(I1430="H",INDEX(Matches!$K:$K,AA1430),INDEX(Matches!$J:$J,AA1430)))</f>
        <v/>
      </c>
      <c r="V1430" s="30">
        <f>IF(T1430="","",T1430-U1430)</f>
        <v/>
      </c>
      <c r="W1430" s="33">
        <f>IF(I1430="H",INDEX(Matches!$T:$T,AA1430),INDEX(Matches!$U:$U,AA1430))</f>
        <v/>
      </c>
      <c r="X1430" s="11">
        <f>INDEX(Matches!$X:$X,AA1430)</f>
        <v/>
      </c>
      <c r="Y1430" s="30">
        <f>IF(O1430="","",O1430-S1430)</f>
        <v/>
      </c>
      <c r="Z1430" s="30">
        <f>IF(W1430="","",W1430-S1430)</f>
        <v/>
      </c>
      <c r="AA1430" s="24">
        <f>MATCH(J1430,Matches!$A:$A,0)</f>
        <v/>
      </c>
      <c r="AB1430" s="33" t="n"/>
      <c r="AC1430" s="33" t="n">
        <v>1.269872984740049</v>
      </c>
      <c r="AD1430" s="24" t="n"/>
      <c r="AE1430" s="24" t="n">
        <v>7</v>
      </c>
      <c r="AF1430" s="33" t="n"/>
      <c r="AG1430" s="33" t="n"/>
    </row>
    <row r="1431">
      <c r="A1431" s="24" t="inlineStr">
        <is>
          <t>QPR|26</t>
        </is>
      </c>
      <c r="B1431" s="24" t="inlineStr">
        <is>
          <t>E1</t>
        </is>
      </c>
      <c r="C1431" s="24" t="inlineStr">
        <is>
          <t>Championship</t>
        </is>
      </c>
      <c r="D1431" s="24" t="inlineStr">
        <is>
          <t>QPR</t>
        </is>
      </c>
      <c r="E1431" s="24" t="n">
        <v>26</v>
      </c>
      <c r="F1431" s="24" t="n">
        <v>7</v>
      </c>
      <c r="G1431" s="29" t="n">
        <v>46403.625</v>
      </c>
      <c r="H1431" s="24" t="inlineStr">
        <is>
          <t>Birmingham</t>
        </is>
      </c>
      <c r="I1431" s="24" t="inlineStr">
        <is>
          <t>H</t>
        </is>
      </c>
      <c r="J1431" s="24" t="inlineStr">
        <is>
          <t>E1-QPR-Birmingh</t>
        </is>
      </c>
      <c r="K1431" s="24" t="n">
        <v>6</v>
      </c>
      <c r="L1431" s="11">
        <f>IF(INDEX(Matches!$X:$X,AA1431)=0,"",IF(I1431="H",INDEX(Matches!$H:$H,AA1431),INDEX(Matches!$I:$I,AA1431)))</f>
        <v/>
      </c>
      <c r="M1431" s="11">
        <f>IF(INDEX(Matches!$X:$X,AA1431)=0,"",IF(I1431="H",INDEX(Matches!$I:$I,AA1431),INDEX(Matches!$H:$H,AA1431)))</f>
        <v/>
      </c>
      <c r="N1431" s="11">
        <f>IF(L1431="","",IF(L1431&gt;M1431,"W",IF(L1431=M1431,"D","L")))</f>
        <v/>
      </c>
      <c r="O1431" s="11">
        <f>IF(L1431="","",IF(L1431&gt;M1431,3,IF(L1431=M1431,1,0)))</f>
        <v/>
      </c>
      <c r="P1431" s="31">
        <f>IF(I1431="H",INDEX(Matches!$L:$L,AA1431),INDEX(Matches!$N:$N,AA1431))</f>
        <v/>
      </c>
      <c r="Q1431" s="31">
        <f>INDEX(Matches!$M:$M,AA1431)</f>
        <v/>
      </c>
      <c r="R1431" s="31">
        <f>IF(I1431="H",INDEX(Matches!$N:$N,AA1431),INDEX(Matches!$L:$L,AA1431))</f>
        <v/>
      </c>
      <c r="S1431" s="33">
        <f>IF(I1431="H",INDEX(Matches!$O:$O,AA1431),INDEX(Matches!$P:$P,AA1431))</f>
        <v/>
      </c>
      <c r="T1431" s="33">
        <f>IF(INDEX(Matches!$J:$J,AA1431)="","",IF(I1431="H",INDEX(Matches!$J:$J,AA1431),INDEX(Matches!$K:$K,AA1431)))</f>
        <v/>
      </c>
      <c r="U1431" s="33">
        <f>IF(INDEX(Matches!$K:$K,AA1431)="","",IF(I1431="H",INDEX(Matches!$K:$K,AA1431),INDEX(Matches!$J:$J,AA1431)))</f>
        <v/>
      </c>
      <c r="V1431" s="30">
        <f>IF(T1431="","",T1431-U1431)</f>
        <v/>
      </c>
      <c r="W1431" s="33">
        <f>IF(I1431="H",INDEX(Matches!$T:$T,AA1431),INDEX(Matches!$U:$U,AA1431))</f>
        <v/>
      </c>
      <c r="X1431" s="11">
        <f>INDEX(Matches!$X:$X,AA1431)</f>
        <v/>
      </c>
      <c r="Y1431" s="30">
        <f>IF(O1431="","",O1431-S1431)</f>
        <v/>
      </c>
      <c r="Z1431" s="30">
        <f>IF(W1431="","",W1431-S1431)</f>
        <v/>
      </c>
      <c r="AA1431" s="24">
        <f>MATCH(J1431,Matches!$A:$A,0)</f>
        <v/>
      </c>
      <c r="AB1431" s="33" t="n"/>
      <c r="AC1431" s="33" t="n">
        <v>1.322853950224903</v>
      </c>
      <c r="AD1431" s="24" t="n"/>
      <c r="AE1431" s="24" t="n">
        <v>7</v>
      </c>
      <c r="AF1431" s="33" t="n"/>
      <c r="AG1431" s="33" t="n"/>
    </row>
    <row r="1432">
      <c r="A1432" s="24" t="inlineStr">
        <is>
          <t>QPR|27</t>
        </is>
      </c>
      <c r="B1432" s="24" t="inlineStr">
        <is>
          <t>E1</t>
        </is>
      </c>
      <c r="C1432" s="24" t="inlineStr">
        <is>
          <t>Championship</t>
        </is>
      </c>
      <c r="D1432" s="24" t="inlineStr">
        <is>
          <t>QPR</t>
        </is>
      </c>
      <c r="E1432" s="24" t="n">
        <v>27</v>
      </c>
      <c r="F1432" s="24" t="n">
        <v>7</v>
      </c>
      <c r="G1432" s="29" t="n">
        <v>46410.625</v>
      </c>
      <c r="H1432" s="24" t="inlineStr">
        <is>
          <t>Southampton</t>
        </is>
      </c>
      <c r="I1432" s="24" t="inlineStr">
        <is>
          <t>H</t>
        </is>
      </c>
      <c r="J1432" s="24" t="inlineStr">
        <is>
          <t>E1-QPR-Southamp</t>
        </is>
      </c>
      <c r="K1432" s="24" t="n">
        <v>5</v>
      </c>
      <c r="L1432" s="11">
        <f>IF(INDEX(Matches!$X:$X,AA1432)=0,"",IF(I1432="H",INDEX(Matches!$H:$H,AA1432),INDEX(Matches!$I:$I,AA1432)))</f>
        <v/>
      </c>
      <c r="M1432" s="11">
        <f>IF(INDEX(Matches!$X:$X,AA1432)=0,"",IF(I1432="H",INDEX(Matches!$I:$I,AA1432),INDEX(Matches!$H:$H,AA1432)))</f>
        <v/>
      </c>
      <c r="N1432" s="11">
        <f>IF(L1432="","",IF(L1432&gt;M1432,"W",IF(L1432=M1432,"D","L")))</f>
        <v/>
      </c>
      <c r="O1432" s="11">
        <f>IF(L1432="","",IF(L1432&gt;M1432,3,IF(L1432=M1432,1,0)))</f>
        <v/>
      </c>
      <c r="P1432" s="31">
        <f>IF(I1432="H",INDEX(Matches!$L:$L,AA1432),INDEX(Matches!$N:$N,AA1432))</f>
        <v/>
      </c>
      <c r="Q1432" s="31">
        <f>INDEX(Matches!$M:$M,AA1432)</f>
        <v/>
      </c>
      <c r="R1432" s="31">
        <f>IF(I1432="H",INDEX(Matches!$N:$N,AA1432),INDEX(Matches!$L:$L,AA1432))</f>
        <v/>
      </c>
      <c r="S1432" s="33">
        <f>IF(I1432="H",INDEX(Matches!$O:$O,AA1432),INDEX(Matches!$P:$P,AA1432))</f>
        <v/>
      </c>
      <c r="T1432" s="33">
        <f>IF(INDEX(Matches!$J:$J,AA1432)="","",IF(I1432="H",INDEX(Matches!$J:$J,AA1432),INDEX(Matches!$K:$K,AA1432)))</f>
        <v/>
      </c>
      <c r="U1432" s="33">
        <f>IF(INDEX(Matches!$K:$K,AA1432)="","",IF(I1432="H",INDEX(Matches!$K:$K,AA1432),INDEX(Matches!$J:$J,AA1432)))</f>
        <v/>
      </c>
      <c r="V1432" s="30">
        <f>IF(T1432="","",T1432-U1432)</f>
        <v/>
      </c>
      <c r="W1432" s="33">
        <f>IF(I1432="H",INDEX(Matches!$T:$T,AA1432),INDEX(Matches!$U:$U,AA1432))</f>
        <v/>
      </c>
      <c r="X1432" s="11">
        <f>INDEX(Matches!$X:$X,AA1432)</f>
        <v/>
      </c>
      <c r="Y1432" s="30">
        <f>IF(O1432="","",O1432-S1432)</f>
        <v/>
      </c>
      <c r="Z1432" s="30">
        <f>IF(W1432="","",W1432-S1432)</f>
        <v/>
      </c>
      <c r="AA1432" s="24">
        <f>MATCH(J1432,Matches!$A:$A,0)</f>
        <v/>
      </c>
      <c r="AB1432" s="33" t="n"/>
      <c r="AC1432" s="33" t="n">
        <v>1.346877619638997</v>
      </c>
      <c r="AD1432" s="24" t="n"/>
      <c r="AE1432" s="24" t="n">
        <v>7</v>
      </c>
      <c r="AF1432" s="33" t="n"/>
      <c r="AG1432" s="33" t="n"/>
    </row>
    <row r="1433">
      <c r="A1433" s="24" t="inlineStr">
        <is>
          <t>QPR|28</t>
        </is>
      </c>
      <c r="B1433" s="24" t="inlineStr">
        <is>
          <t>E1</t>
        </is>
      </c>
      <c r="C1433" s="24" t="inlineStr">
        <is>
          <t>Championship</t>
        </is>
      </c>
      <c r="D1433" s="24" t="inlineStr">
        <is>
          <t>QPR</t>
        </is>
      </c>
      <c r="E1433" s="24" t="n">
        <v>28</v>
      </c>
      <c r="F1433" s="24" t="n">
        <v>7</v>
      </c>
      <c r="G1433" s="29" t="n">
        <v>46413.82291666666</v>
      </c>
      <c r="H1433" s="24" t="inlineStr">
        <is>
          <t>Burnley</t>
        </is>
      </c>
      <c r="I1433" s="24" t="inlineStr">
        <is>
          <t>A</t>
        </is>
      </c>
      <c r="J1433" s="24" t="inlineStr">
        <is>
          <t>E1-Burnley-QPR</t>
        </is>
      </c>
      <c r="K1433" s="24" t="n">
        <v>4</v>
      </c>
      <c r="L1433" s="11">
        <f>IF(INDEX(Matches!$X:$X,AA1433)=0,"",IF(I1433="H",INDEX(Matches!$H:$H,AA1433),INDEX(Matches!$I:$I,AA1433)))</f>
        <v/>
      </c>
      <c r="M1433" s="11">
        <f>IF(INDEX(Matches!$X:$X,AA1433)=0,"",IF(I1433="H",INDEX(Matches!$I:$I,AA1433),INDEX(Matches!$H:$H,AA1433)))</f>
        <v/>
      </c>
      <c r="N1433" s="11">
        <f>IF(L1433="","",IF(L1433&gt;M1433,"W",IF(L1433=M1433,"D","L")))</f>
        <v/>
      </c>
      <c r="O1433" s="11">
        <f>IF(L1433="","",IF(L1433&gt;M1433,3,IF(L1433=M1433,1,0)))</f>
        <v/>
      </c>
      <c r="P1433" s="31">
        <f>IF(I1433="H",INDEX(Matches!$L:$L,AA1433),INDEX(Matches!$N:$N,AA1433))</f>
        <v/>
      </c>
      <c r="Q1433" s="31">
        <f>INDEX(Matches!$M:$M,AA1433)</f>
        <v/>
      </c>
      <c r="R1433" s="31">
        <f>IF(I1433="H",INDEX(Matches!$N:$N,AA1433),INDEX(Matches!$L:$L,AA1433))</f>
        <v/>
      </c>
      <c r="S1433" s="33">
        <f>IF(I1433="H",INDEX(Matches!$O:$O,AA1433),INDEX(Matches!$P:$P,AA1433))</f>
        <v/>
      </c>
      <c r="T1433" s="33">
        <f>IF(INDEX(Matches!$J:$J,AA1433)="","",IF(I1433="H",INDEX(Matches!$J:$J,AA1433),INDEX(Matches!$K:$K,AA1433)))</f>
        <v/>
      </c>
      <c r="U1433" s="33">
        <f>IF(INDEX(Matches!$K:$K,AA1433)="","",IF(I1433="H",INDEX(Matches!$K:$K,AA1433),INDEX(Matches!$J:$J,AA1433)))</f>
        <v/>
      </c>
      <c r="V1433" s="30">
        <f>IF(T1433="","",T1433-U1433)</f>
        <v/>
      </c>
      <c r="W1433" s="33">
        <f>IF(I1433="H",INDEX(Matches!$T:$T,AA1433),INDEX(Matches!$U:$U,AA1433))</f>
        <v/>
      </c>
      <c r="X1433" s="11">
        <f>INDEX(Matches!$X:$X,AA1433)</f>
        <v/>
      </c>
      <c r="Y1433" s="30">
        <f>IF(O1433="","",O1433-S1433)</f>
        <v/>
      </c>
      <c r="Z1433" s="30">
        <f>IF(W1433="","",W1433-S1433)</f>
        <v/>
      </c>
      <c r="AA1433" s="24">
        <f>MATCH(J1433,Matches!$A:$A,0)</f>
        <v/>
      </c>
      <c r="AB1433" s="33" t="n"/>
      <c r="AC1433" s="33" t="n">
        <v>1.013905708913343</v>
      </c>
      <c r="AD1433" s="24" t="n"/>
      <c r="AE1433" s="24" t="n">
        <v>7</v>
      </c>
      <c r="AF1433" s="33" t="n"/>
      <c r="AG1433" s="33" t="n"/>
    </row>
    <row r="1434">
      <c r="A1434" s="24" t="inlineStr">
        <is>
          <t>QPR|29</t>
        </is>
      </c>
      <c r="B1434" s="24" t="inlineStr">
        <is>
          <t>E1</t>
        </is>
      </c>
      <c r="C1434" s="24" t="inlineStr">
        <is>
          <t>Championship</t>
        </is>
      </c>
      <c r="D1434" s="24" t="inlineStr">
        <is>
          <t>QPR</t>
        </is>
      </c>
      <c r="E1434" s="24" t="n">
        <v>29</v>
      </c>
      <c r="F1434" s="24" t="n">
        <v>8</v>
      </c>
      <c r="G1434" s="29" t="n">
        <v>46417.625</v>
      </c>
      <c r="H1434" s="24" t="inlineStr">
        <is>
          <t>Lincoln</t>
        </is>
      </c>
      <c r="I1434" s="24" t="inlineStr">
        <is>
          <t>A</t>
        </is>
      </c>
      <c r="J1434" s="24" t="inlineStr">
        <is>
          <t>E1-Lincoln-QPR</t>
        </is>
      </c>
      <c r="K1434" s="24" t="n">
        <v>24</v>
      </c>
      <c r="L1434" s="11">
        <f>IF(INDEX(Matches!$X:$X,AA1434)=0,"",IF(I1434="H",INDEX(Matches!$H:$H,AA1434),INDEX(Matches!$I:$I,AA1434)))</f>
        <v/>
      </c>
      <c r="M1434" s="11">
        <f>IF(INDEX(Matches!$X:$X,AA1434)=0,"",IF(I1434="H",INDEX(Matches!$I:$I,AA1434),INDEX(Matches!$H:$H,AA1434)))</f>
        <v/>
      </c>
      <c r="N1434" s="11">
        <f>IF(L1434="","",IF(L1434&gt;M1434,"W",IF(L1434=M1434,"D","L")))</f>
        <v/>
      </c>
      <c r="O1434" s="11">
        <f>IF(L1434="","",IF(L1434&gt;M1434,3,IF(L1434=M1434,1,0)))</f>
        <v/>
      </c>
      <c r="P1434" s="31">
        <f>IF(I1434="H",INDEX(Matches!$L:$L,AA1434),INDEX(Matches!$N:$N,AA1434))</f>
        <v/>
      </c>
      <c r="Q1434" s="31">
        <f>INDEX(Matches!$M:$M,AA1434)</f>
        <v/>
      </c>
      <c r="R1434" s="31">
        <f>IF(I1434="H",INDEX(Matches!$N:$N,AA1434),INDEX(Matches!$L:$L,AA1434))</f>
        <v/>
      </c>
      <c r="S1434" s="33">
        <f>IF(I1434="H",INDEX(Matches!$O:$O,AA1434),INDEX(Matches!$P:$P,AA1434))</f>
        <v/>
      </c>
      <c r="T1434" s="33">
        <f>IF(INDEX(Matches!$J:$J,AA1434)="","",IF(I1434="H",INDEX(Matches!$J:$J,AA1434),INDEX(Matches!$K:$K,AA1434)))</f>
        <v/>
      </c>
      <c r="U1434" s="33">
        <f>IF(INDEX(Matches!$K:$K,AA1434)="","",IF(I1434="H",INDEX(Matches!$K:$K,AA1434),INDEX(Matches!$J:$J,AA1434)))</f>
        <v/>
      </c>
      <c r="V1434" s="30">
        <f>IF(T1434="","",T1434-U1434)</f>
        <v/>
      </c>
      <c r="W1434" s="33">
        <f>IF(I1434="H",INDEX(Matches!$T:$T,AA1434),INDEX(Matches!$U:$U,AA1434))</f>
        <v/>
      </c>
      <c r="X1434" s="11">
        <f>INDEX(Matches!$X:$X,AA1434)</f>
        <v/>
      </c>
      <c r="Y1434" s="30">
        <f>IF(O1434="","",O1434-S1434)</f>
        <v/>
      </c>
      <c r="Z1434" s="30">
        <f>IF(W1434="","",W1434-S1434)</f>
        <v/>
      </c>
      <c r="AA1434" s="24">
        <f>MATCH(J1434,Matches!$A:$A,0)</f>
        <v/>
      </c>
      <c r="AB1434" s="33" t="n"/>
      <c r="AC1434" s="33" t="n">
        <v>1.429869845260882</v>
      </c>
      <c r="AD1434" s="24" t="n"/>
      <c r="AE1434" s="24" t="n">
        <v>8</v>
      </c>
      <c r="AF1434" s="33" t="n"/>
      <c r="AG1434" s="33" t="n"/>
    </row>
    <row r="1435">
      <c r="A1435" s="24" t="inlineStr">
        <is>
          <t>QPR|30</t>
        </is>
      </c>
      <c r="B1435" s="24" t="inlineStr">
        <is>
          <t>E1</t>
        </is>
      </c>
      <c r="C1435" s="24" t="inlineStr">
        <is>
          <t>Championship</t>
        </is>
      </c>
      <c r="D1435" s="24" t="inlineStr">
        <is>
          <t>QPR</t>
        </is>
      </c>
      <c r="E1435" s="24" t="n">
        <v>30</v>
      </c>
      <c r="F1435" s="24" t="n">
        <v>8</v>
      </c>
      <c r="G1435" s="29" t="n">
        <v>46424.625</v>
      </c>
      <c r="H1435" s="24" t="inlineStr">
        <is>
          <t>Millwall</t>
        </is>
      </c>
      <c r="I1435" s="24" t="inlineStr">
        <is>
          <t>H</t>
        </is>
      </c>
      <c r="J1435" s="24" t="inlineStr">
        <is>
          <t>E1-QPR-Millwall</t>
        </is>
      </c>
      <c r="K1435" s="24" t="n">
        <v>10</v>
      </c>
      <c r="L1435" s="11">
        <f>IF(INDEX(Matches!$X:$X,AA1435)=0,"",IF(I1435="H",INDEX(Matches!$H:$H,AA1435),INDEX(Matches!$I:$I,AA1435)))</f>
        <v/>
      </c>
      <c r="M1435" s="11">
        <f>IF(INDEX(Matches!$X:$X,AA1435)=0,"",IF(I1435="H",INDEX(Matches!$I:$I,AA1435),INDEX(Matches!$H:$H,AA1435)))</f>
        <v/>
      </c>
      <c r="N1435" s="11">
        <f>IF(L1435="","",IF(L1435&gt;M1435,"W",IF(L1435=M1435,"D","L")))</f>
        <v/>
      </c>
      <c r="O1435" s="11">
        <f>IF(L1435="","",IF(L1435&gt;M1435,3,IF(L1435=M1435,1,0)))</f>
        <v/>
      </c>
      <c r="P1435" s="31">
        <f>IF(I1435="H",INDEX(Matches!$L:$L,AA1435),INDEX(Matches!$N:$N,AA1435))</f>
        <v/>
      </c>
      <c r="Q1435" s="31">
        <f>INDEX(Matches!$M:$M,AA1435)</f>
        <v/>
      </c>
      <c r="R1435" s="31">
        <f>IF(I1435="H",INDEX(Matches!$N:$N,AA1435),INDEX(Matches!$L:$L,AA1435))</f>
        <v/>
      </c>
      <c r="S1435" s="33">
        <f>IF(I1435="H",INDEX(Matches!$O:$O,AA1435),INDEX(Matches!$P:$P,AA1435))</f>
        <v/>
      </c>
      <c r="T1435" s="33">
        <f>IF(INDEX(Matches!$J:$J,AA1435)="","",IF(I1435="H",INDEX(Matches!$J:$J,AA1435),INDEX(Matches!$K:$K,AA1435)))</f>
        <v/>
      </c>
      <c r="U1435" s="33">
        <f>IF(INDEX(Matches!$K:$K,AA1435)="","",IF(I1435="H",INDEX(Matches!$K:$K,AA1435),INDEX(Matches!$J:$J,AA1435)))</f>
        <v/>
      </c>
      <c r="V1435" s="30">
        <f>IF(T1435="","",T1435-U1435)</f>
        <v/>
      </c>
      <c r="W1435" s="33">
        <f>IF(I1435="H",INDEX(Matches!$T:$T,AA1435),INDEX(Matches!$U:$U,AA1435))</f>
        <v/>
      </c>
      <c r="X1435" s="11">
        <f>INDEX(Matches!$X:$X,AA1435)</f>
        <v/>
      </c>
      <c r="Y1435" s="30">
        <f>IF(O1435="","",O1435-S1435)</f>
        <v/>
      </c>
      <c r="Z1435" s="30">
        <f>IF(W1435="","",W1435-S1435)</f>
        <v/>
      </c>
      <c r="AA1435" s="24">
        <f>MATCH(J1435,Matches!$A:$A,0)</f>
        <v/>
      </c>
      <c r="AB1435" s="33" t="n"/>
      <c r="AC1435" s="33" t="n">
        <v>1.37823181373735</v>
      </c>
      <c r="AD1435" s="24" t="n"/>
      <c r="AE1435" s="24" t="n">
        <v>8</v>
      </c>
      <c r="AF1435" s="33" t="n"/>
      <c r="AG1435" s="33" t="n"/>
    </row>
    <row r="1436">
      <c r="A1436" s="24" t="inlineStr">
        <is>
          <t>QPR|31</t>
        </is>
      </c>
      <c r="B1436" s="24" t="inlineStr">
        <is>
          <t>E1</t>
        </is>
      </c>
      <c r="C1436" s="24" t="inlineStr">
        <is>
          <t>Championship</t>
        </is>
      </c>
      <c r="D1436" s="24" t="inlineStr">
        <is>
          <t>QPR</t>
        </is>
      </c>
      <c r="E1436" s="24" t="n">
        <v>31</v>
      </c>
      <c r="F1436" s="24" t="n">
        <v>8</v>
      </c>
      <c r="G1436" s="29" t="n">
        <v>46431.625</v>
      </c>
      <c r="H1436" s="24" t="inlineStr">
        <is>
          <t>West Brom</t>
        </is>
      </c>
      <c r="I1436" s="24" t="inlineStr">
        <is>
          <t>H</t>
        </is>
      </c>
      <c r="J1436" s="24" t="inlineStr">
        <is>
          <t>E1-QPR-WestBrom</t>
        </is>
      </c>
      <c r="K1436" s="24" t="n">
        <v>13</v>
      </c>
      <c r="L1436" s="11">
        <f>IF(INDEX(Matches!$X:$X,AA1436)=0,"",IF(I1436="H",INDEX(Matches!$H:$H,AA1436),INDEX(Matches!$I:$I,AA1436)))</f>
        <v/>
      </c>
      <c r="M1436" s="11">
        <f>IF(INDEX(Matches!$X:$X,AA1436)=0,"",IF(I1436="H",INDEX(Matches!$I:$I,AA1436),INDEX(Matches!$H:$H,AA1436)))</f>
        <v/>
      </c>
      <c r="N1436" s="11">
        <f>IF(L1436="","",IF(L1436&gt;M1436,"W",IF(L1436=M1436,"D","L")))</f>
        <v/>
      </c>
      <c r="O1436" s="11">
        <f>IF(L1436="","",IF(L1436&gt;M1436,3,IF(L1436=M1436,1,0)))</f>
        <v/>
      </c>
      <c r="P1436" s="31">
        <f>IF(I1436="H",INDEX(Matches!$L:$L,AA1436),INDEX(Matches!$N:$N,AA1436))</f>
        <v/>
      </c>
      <c r="Q1436" s="31">
        <f>INDEX(Matches!$M:$M,AA1436)</f>
        <v/>
      </c>
      <c r="R1436" s="31">
        <f>IF(I1436="H",INDEX(Matches!$N:$N,AA1436),INDEX(Matches!$L:$L,AA1436))</f>
        <v/>
      </c>
      <c r="S1436" s="33">
        <f>IF(I1436="H",INDEX(Matches!$O:$O,AA1436),INDEX(Matches!$P:$P,AA1436))</f>
        <v/>
      </c>
      <c r="T1436" s="33">
        <f>IF(INDEX(Matches!$J:$J,AA1436)="","",IF(I1436="H",INDEX(Matches!$J:$J,AA1436),INDEX(Matches!$K:$K,AA1436)))</f>
        <v/>
      </c>
      <c r="U1436" s="33">
        <f>IF(INDEX(Matches!$K:$K,AA1436)="","",IF(I1436="H",INDEX(Matches!$K:$K,AA1436),INDEX(Matches!$J:$J,AA1436)))</f>
        <v/>
      </c>
      <c r="V1436" s="30">
        <f>IF(T1436="","",T1436-U1436)</f>
        <v/>
      </c>
      <c r="W1436" s="33">
        <f>IF(I1436="H",INDEX(Matches!$T:$T,AA1436),INDEX(Matches!$U:$U,AA1436))</f>
        <v/>
      </c>
      <c r="X1436" s="11">
        <f>INDEX(Matches!$X:$X,AA1436)</f>
        <v/>
      </c>
      <c r="Y1436" s="30">
        <f>IF(O1436="","",O1436-S1436)</f>
        <v/>
      </c>
      <c r="Z1436" s="30">
        <f>IF(W1436="","",W1436-S1436)</f>
        <v/>
      </c>
      <c r="AA1436" s="24">
        <f>MATCH(J1436,Matches!$A:$A,0)</f>
        <v/>
      </c>
      <c r="AB1436" s="33" t="n"/>
      <c r="AC1436" s="33" t="n">
        <v>1.474070650361062</v>
      </c>
      <c r="AD1436" s="24" t="n"/>
      <c r="AE1436" s="24" t="n">
        <v>8</v>
      </c>
      <c r="AF1436" s="33" t="n"/>
      <c r="AG1436" s="33" t="n"/>
    </row>
    <row r="1437">
      <c r="A1437" s="24" t="inlineStr">
        <is>
          <t>QPR|32</t>
        </is>
      </c>
      <c r="B1437" s="24" t="inlineStr">
        <is>
          <t>E1</t>
        </is>
      </c>
      <c r="C1437" s="24" t="inlineStr">
        <is>
          <t>Championship</t>
        </is>
      </c>
      <c r="D1437" s="24" t="inlineStr">
        <is>
          <t>QPR</t>
        </is>
      </c>
      <c r="E1437" s="24" t="n">
        <v>32</v>
      </c>
      <c r="F1437" s="24" t="n">
        <v>8</v>
      </c>
      <c r="G1437" s="29" t="n">
        <v>46434.82291666666</v>
      </c>
      <c r="H1437" s="24" t="inlineStr">
        <is>
          <t>Derby</t>
        </is>
      </c>
      <c r="I1437" s="24" t="inlineStr">
        <is>
          <t>A</t>
        </is>
      </c>
      <c r="J1437" s="24" t="inlineStr">
        <is>
          <t>E1-Derby-QPR</t>
        </is>
      </c>
      <c r="K1437" s="24" t="n">
        <v>12</v>
      </c>
      <c r="L1437" s="11">
        <f>IF(INDEX(Matches!$X:$X,AA1437)=0,"",IF(I1437="H",INDEX(Matches!$H:$H,AA1437),INDEX(Matches!$I:$I,AA1437)))</f>
        <v/>
      </c>
      <c r="M1437" s="11">
        <f>IF(INDEX(Matches!$X:$X,AA1437)=0,"",IF(I1437="H",INDEX(Matches!$I:$I,AA1437),INDEX(Matches!$H:$H,AA1437)))</f>
        <v/>
      </c>
      <c r="N1437" s="11">
        <f>IF(L1437="","",IF(L1437&gt;M1437,"W",IF(L1437=M1437,"D","L")))</f>
        <v/>
      </c>
      <c r="O1437" s="11">
        <f>IF(L1437="","",IF(L1437&gt;M1437,3,IF(L1437=M1437,1,0)))</f>
        <v/>
      </c>
      <c r="P1437" s="31">
        <f>IF(I1437="H",INDEX(Matches!$L:$L,AA1437),INDEX(Matches!$N:$N,AA1437))</f>
        <v/>
      </c>
      <c r="Q1437" s="31">
        <f>INDEX(Matches!$M:$M,AA1437)</f>
        <v/>
      </c>
      <c r="R1437" s="31">
        <f>IF(I1437="H",INDEX(Matches!$N:$N,AA1437),INDEX(Matches!$L:$L,AA1437))</f>
        <v/>
      </c>
      <c r="S1437" s="33">
        <f>IF(I1437="H",INDEX(Matches!$O:$O,AA1437),INDEX(Matches!$P:$P,AA1437))</f>
        <v/>
      </c>
      <c r="T1437" s="33">
        <f>IF(INDEX(Matches!$J:$J,AA1437)="","",IF(I1437="H",INDEX(Matches!$J:$J,AA1437),INDEX(Matches!$K:$K,AA1437)))</f>
        <v/>
      </c>
      <c r="U1437" s="33">
        <f>IF(INDEX(Matches!$K:$K,AA1437)="","",IF(I1437="H",INDEX(Matches!$K:$K,AA1437),INDEX(Matches!$J:$J,AA1437)))</f>
        <v/>
      </c>
      <c r="V1437" s="30">
        <f>IF(T1437="","",T1437-U1437)</f>
        <v/>
      </c>
      <c r="W1437" s="33">
        <f>IF(I1437="H",INDEX(Matches!$T:$T,AA1437),INDEX(Matches!$U:$U,AA1437))</f>
        <v/>
      </c>
      <c r="X1437" s="11">
        <f>INDEX(Matches!$X:$X,AA1437)</f>
        <v/>
      </c>
      <c r="Y1437" s="30">
        <f>IF(O1437="","",O1437-S1437)</f>
        <v/>
      </c>
      <c r="Z1437" s="30">
        <f>IF(W1437="","",W1437-S1437)</f>
        <v/>
      </c>
      <c r="AA1437" s="24">
        <f>MATCH(J1437,Matches!$A:$A,0)</f>
        <v/>
      </c>
      <c r="AB1437" s="33" t="n"/>
      <c r="AC1437" s="33" t="n">
        <v>1.184133023932882</v>
      </c>
      <c r="AD1437" s="24" t="n"/>
      <c r="AE1437" s="24" t="n">
        <v>8</v>
      </c>
      <c r="AF1437" s="33" t="n"/>
      <c r="AG1437" s="33" t="n"/>
    </row>
    <row r="1438">
      <c r="A1438" s="24" t="inlineStr">
        <is>
          <t>QPR|33</t>
        </is>
      </c>
      <c r="B1438" s="24" t="inlineStr">
        <is>
          <t>E1</t>
        </is>
      </c>
      <c r="C1438" s="24" t="inlineStr">
        <is>
          <t>Championship</t>
        </is>
      </c>
      <c r="D1438" s="24" t="inlineStr">
        <is>
          <t>QPR</t>
        </is>
      </c>
      <c r="E1438" s="24" t="n">
        <v>33</v>
      </c>
      <c r="F1438" s="24" t="n">
        <v>9</v>
      </c>
      <c r="G1438" s="29" t="n">
        <v>46438.625</v>
      </c>
      <c r="H1438" s="24" t="inlineStr">
        <is>
          <t>Preston</t>
        </is>
      </c>
      <c r="I1438" s="24" t="inlineStr">
        <is>
          <t>A</t>
        </is>
      </c>
      <c r="J1438" s="24" t="inlineStr">
        <is>
          <t>E1-Preston-QPR</t>
        </is>
      </c>
      <c r="K1438" s="24" t="n">
        <v>20</v>
      </c>
      <c r="L1438" s="11">
        <f>IF(INDEX(Matches!$X:$X,AA1438)=0,"",IF(I1438="H",INDEX(Matches!$H:$H,AA1438),INDEX(Matches!$I:$I,AA1438)))</f>
        <v/>
      </c>
      <c r="M1438" s="11">
        <f>IF(INDEX(Matches!$X:$X,AA1438)=0,"",IF(I1438="H",INDEX(Matches!$I:$I,AA1438),INDEX(Matches!$H:$H,AA1438)))</f>
        <v/>
      </c>
      <c r="N1438" s="11">
        <f>IF(L1438="","",IF(L1438&gt;M1438,"W",IF(L1438=M1438,"D","L")))</f>
        <v/>
      </c>
      <c r="O1438" s="11">
        <f>IF(L1438="","",IF(L1438&gt;M1438,3,IF(L1438=M1438,1,0)))</f>
        <v/>
      </c>
      <c r="P1438" s="31">
        <f>IF(I1438="H",INDEX(Matches!$L:$L,AA1438),INDEX(Matches!$N:$N,AA1438))</f>
        <v/>
      </c>
      <c r="Q1438" s="31">
        <f>INDEX(Matches!$M:$M,AA1438)</f>
        <v/>
      </c>
      <c r="R1438" s="31">
        <f>IF(I1438="H",INDEX(Matches!$N:$N,AA1438),INDEX(Matches!$L:$L,AA1438))</f>
        <v/>
      </c>
      <c r="S1438" s="33">
        <f>IF(I1438="H",INDEX(Matches!$O:$O,AA1438),INDEX(Matches!$P:$P,AA1438))</f>
        <v/>
      </c>
      <c r="T1438" s="33">
        <f>IF(INDEX(Matches!$J:$J,AA1438)="","",IF(I1438="H",INDEX(Matches!$J:$J,AA1438),INDEX(Matches!$K:$K,AA1438)))</f>
        <v/>
      </c>
      <c r="U1438" s="33">
        <f>IF(INDEX(Matches!$K:$K,AA1438)="","",IF(I1438="H",INDEX(Matches!$K:$K,AA1438),INDEX(Matches!$J:$J,AA1438)))</f>
        <v/>
      </c>
      <c r="V1438" s="30">
        <f>IF(T1438="","",T1438-U1438)</f>
        <v/>
      </c>
      <c r="W1438" s="33">
        <f>IF(I1438="H",INDEX(Matches!$T:$T,AA1438),INDEX(Matches!$U:$U,AA1438))</f>
        <v/>
      </c>
      <c r="X1438" s="11">
        <f>INDEX(Matches!$X:$X,AA1438)</f>
        <v/>
      </c>
      <c r="Y1438" s="30">
        <f>IF(O1438="","",O1438-S1438)</f>
        <v/>
      </c>
      <c r="Z1438" s="30">
        <f>IF(W1438="","",W1438-S1438)</f>
        <v/>
      </c>
      <c r="AA1438" s="24">
        <f>MATCH(J1438,Matches!$A:$A,0)</f>
        <v/>
      </c>
      <c r="AB1438" s="33" t="n"/>
      <c r="AC1438" s="33" t="n">
        <v>1.320831817871733</v>
      </c>
      <c r="AD1438" s="24" t="n"/>
      <c r="AE1438" s="24" t="n">
        <v>9</v>
      </c>
      <c r="AF1438" s="33" t="n"/>
      <c r="AG1438" s="33" t="n"/>
    </row>
    <row r="1439">
      <c r="A1439" s="24" t="inlineStr">
        <is>
          <t>QPR|34</t>
        </is>
      </c>
      <c r="B1439" s="24" t="inlineStr">
        <is>
          <t>E1</t>
        </is>
      </c>
      <c r="C1439" s="24" t="inlineStr">
        <is>
          <t>Championship</t>
        </is>
      </c>
      <c r="D1439" s="24" t="inlineStr">
        <is>
          <t>QPR</t>
        </is>
      </c>
      <c r="E1439" s="24" t="n">
        <v>34</v>
      </c>
      <c r="F1439" s="24" t="n">
        <v>9</v>
      </c>
      <c r="G1439" s="29" t="n">
        <v>46445.625</v>
      </c>
      <c r="H1439" s="24" t="inlineStr">
        <is>
          <t>West Ham</t>
        </is>
      </c>
      <c r="I1439" s="24" t="inlineStr">
        <is>
          <t>H</t>
        </is>
      </c>
      <c r="J1439" s="24" t="inlineStr">
        <is>
          <t>E1-QPR-WestHam</t>
        </is>
      </c>
      <c r="K1439" s="24" t="n">
        <v>1</v>
      </c>
      <c r="L1439" s="11">
        <f>IF(INDEX(Matches!$X:$X,AA1439)=0,"",IF(I1439="H",INDEX(Matches!$H:$H,AA1439),INDEX(Matches!$I:$I,AA1439)))</f>
        <v/>
      </c>
      <c r="M1439" s="11">
        <f>IF(INDEX(Matches!$X:$X,AA1439)=0,"",IF(I1439="H",INDEX(Matches!$I:$I,AA1439),INDEX(Matches!$H:$H,AA1439)))</f>
        <v/>
      </c>
      <c r="N1439" s="11">
        <f>IF(L1439="","",IF(L1439&gt;M1439,"W",IF(L1439=M1439,"D","L")))</f>
        <v/>
      </c>
      <c r="O1439" s="11">
        <f>IF(L1439="","",IF(L1439&gt;M1439,3,IF(L1439=M1439,1,0)))</f>
        <v/>
      </c>
      <c r="P1439" s="31">
        <f>IF(I1439="H",INDEX(Matches!$L:$L,AA1439),INDEX(Matches!$N:$N,AA1439))</f>
        <v/>
      </c>
      <c r="Q1439" s="31">
        <f>INDEX(Matches!$M:$M,AA1439)</f>
        <v/>
      </c>
      <c r="R1439" s="31">
        <f>IF(I1439="H",INDEX(Matches!$N:$N,AA1439),INDEX(Matches!$L:$L,AA1439))</f>
        <v/>
      </c>
      <c r="S1439" s="33">
        <f>IF(I1439="H",INDEX(Matches!$O:$O,AA1439),INDEX(Matches!$P:$P,AA1439))</f>
        <v/>
      </c>
      <c r="T1439" s="33">
        <f>IF(INDEX(Matches!$J:$J,AA1439)="","",IF(I1439="H",INDEX(Matches!$J:$J,AA1439),INDEX(Matches!$K:$K,AA1439)))</f>
        <v/>
      </c>
      <c r="U1439" s="33">
        <f>IF(INDEX(Matches!$K:$K,AA1439)="","",IF(I1439="H",INDEX(Matches!$K:$K,AA1439),INDEX(Matches!$J:$J,AA1439)))</f>
        <v/>
      </c>
      <c r="V1439" s="30">
        <f>IF(T1439="","",T1439-U1439)</f>
        <v/>
      </c>
      <c r="W1439" s="33">
        <f>IF(I1439="H",INDEX(Matches!$T:$T,AA1439),INDEX(Matches!$U:$U,AA1439))</f>
        <v/>
      </c>
      <c r="X1439" s="11">
        <f>INDEX(Matches!$X:$X,AA1439)</f>
        <v/>
      </c>
      <c r="Y1439" s="30">
        <f>IF(O1439="","",O1439-S1439)</f>
        <v/>
      </c>
      <c r="Z1439" s="30">
        <f>IF(W1439="","",W1439-S1439)</f>
        <v/>
      </c>
      <c r="AA1439" s="24">
        <f>MATCH(J1439,Matches!$A:$A,0)</f>
        <v/>
      </c>
      <c r="AB1439" s="33" t="n"/>
      <c r="AC1439" s="33" t="n">
        <v>0.9739563769966989</v>
      </c>
      <c r="AD1439" s="24" t="n"/>
      <c r="AE1439" s="24" t="n">
        <v>9</v>
      </c>
      <c r="AF1439" s="33" t="n"/>
      <c r="AG1439" s="33" t="n"/>
    </row>
    <row r="1440">
      <c r="A1440" s="24" t="inlineStr">
        <is>
          <t>QPR|35</t>
        </is>
      </c>
      <c r="B1440" s="24" t="inlineStr">
        <is>
          <t>E1</t>
        </is>
      </c>
      <c r="C1440" s="24" t="inlineStr">
        <is>
          <t>Championship</t>
        </is>
      </c>
      <c r="D1440" s="24" t="inlineStr">
        <is>
          <t>QPR</t>
        </is>
      </c>
      <c r="E1440" s="24" t="n">
        <v>35</v>
      </c>
      <c r="F1440" s="24" t="n">
        <v>9</v>
      </c>
      <c r="G1440" s="29" t="n">
        <v>46448.82291666666</v>
      </c>
      <c r="H1440" s="24" t="inlineStr">
        <is>
          <t>Bolton</t>
        </is>
      </c>
      <c r="I1440" s="24" t="inlineStr">
        <is>
          <t>A</t>
        </is>
      </c>
      <c r="J1440" s="24" t="inlineStr">
        <is>
          <t>E1-Bolton-QPR</t>
        </is>
      </c>
      <c r="K1440" s="24" t="n">
        <v>22</v>
      </c>
      <c r="L1440" s="11">
        <f>IF(INDEX(Matches!$X:$X,AA1440)=0,"",IF(I1440="H",INDEX(Matches!$H:$H,AA1440),INDEX(Matches!$I:$I,AA1440)))</f>
        <v/>
      </c>
      <c r="M1440" s="11">
        <f>IF(INDEX(Matches!$X:$X,AA1440)=0,"",IF(I1440="H",INDEX(Matches!$I:$I,AA1440),INDEX(Matches!$H:$H,AA1440)))</f>
        <v/>
      </c>
      <c r="N1440" s="11">
        <f>IF(L1440="","",IF(L1440&gt;M1440,"W",IF(L1440=M1440,"D","L")))</f>
        <v/>
      </c>
      <c r="O1440" s="11">
        <f>IF(L1440="","",IF(L1440&gt;M1440,3,IF(L1440=M1440,1,0)))</f>
        <v/>
      </c>
      <c r="P1440" s="31">
        <f>IF(I1440="H",INDEX(Matches!$L:$L,AA1440),INDEX(Matches!$N:$N,AA1440))</f>
        <v/>
      </c>
      <c r="Q1440" s="31">
        <f>INDEX(Matches!$M:$M,AA1440)</f>
        <v/>
      </c>
      <c r="R1440" s="31">
        <f>IF(I1440="H",INDEX(Matches!$N:$N,AA1440),INDEX(Matches!$L:$L,AA1440))</f>
        <v/>
      </c>
      <c r="S1440" s="33">
        <f>IF(I1440="H",INDEX(Matches!$O:$O,AA1440),INDEX(Matches!$P:$P,AA1440))</f>
        <v/>
      </c>
      <c r="T1440" s="33">
        <f>IF(INDEX(Matches!$J:$J,AA1440)="","",IF(I1440="H",INDEX(Matches!$J:$J,AA1440),INDEX(Matches!$K:$K,AA1440)))</f>
        <v/>
      </c>
      <c r="U1440" s="33">
        <f>IF(INDEX(Matches!$K:$K,AA1440)="","",IF(I1440="H",INDEX(Matches!$K:$K,AA1440),INDEX(Matches!$J:$J,AA1440)))</f>
        <v/>
      </c>
      <c r="V1440" s="30">
        <f>IF(T1440="","",T1440-U1440)</f>
        <v/>
      </c>
      <c r="W1440" s="33">
        <f>IF(I1440="H",INDEX(Matches!$T:$T,AA1440),INDEX(Matches!$U:$U,AA1440))</f>
        <v/>
      </c>
      <c r="X1440" s="11">
        <f>INDEX(Matches!$X:$X,AA1440)</f>
        <v/>
      </c>
      <c r="Y1440" s="30">
        <f>IF(O1440="","",O1440-S1440)</f>
        <v/>
      </c>
      <c r="Z1440" s="30">
        <f>IF(W1440="","",W1440-S1440)</f>
        <v/>
      </c>
      <c r="AA1440" s="24">
        <f>MATCH(J1440,Matches!$A:$A,0)</f>
        <v/>
      </c>
      <c r="AB1440" s="33" t="n"/>
      <c r="AC1440" s="33" t="n">
        <v>1.360534534295171</v>
      </c>
      <c r="AD1440" s="24" t="n"/>
      <c r="AE1440" s="24" t="n">
        <v>9</v>
      </c>
      <c r="AF1440" s="33" t="n"/>
      <c r="AG1440" s="33" t="n"/>
    </row>
    <row r="1441">
      <c r="A1441" s="24" t="inlineStr">
        <is>
          <t>QPR|36</t>
        </is>
      </c>
      <c r="B1441" s="24" t="inlineStr">
        <is>
          <t>E1</t>
        </is>
      </c>
      <c r="C1441" s="24" t="inlineStr">
        <is>
          <t>Championship</t>
        </is>
      </c>
      <c r="D1441" s="24" t="inlineStr">
        <is>
          <t>QPR</t>
        </is>
      </c>
      <c r="E1441" s="24" t="n">
        <v>36</v>
      </c>
      <c r="F1441" s="24" t="n">
        <v>9</v>
      </c>
      <c r="G1441" s="29" t="n">
        <v>46452.625</v>
      </c>
      <c r="H1441" s="24" t="inlineStr">
        <is>
          <t>Portsmouth</t>
        </is>
      </c>
      <c r="I1441" s="24" t="inlineStr">
        <is>
          <t>H</t>
        </is>
      </c>
      <c r="J1441" s="24" t="inlineStr">
        <is>
          <t>E1-QPR-Portsmou</t>
        </is>
      </c>
      <c r="K1441" s="24" t="n">
        <v>18</v>
      </c>
      <c r="L1441" s="11">
        <f>IF(INDEX(Matches!$X:$X,AA1441)=0,"",IF(I1441="H",INDEX(Matches!$H:$H,AA1441),INDEX(Matches!$I:$I,AA1441)))</f>
        <v/>
      </c>
      <c r="M1441" s="11">
        <f>IF(INDEX(Matches!$X:$X,AA1441)=0,"",IF(I1441="H",INDEX(Matches!$I:$I,AA1441),INDEX(Matches!$H:$H,AA1441)))</f>
        <v/>
      </c>
      <c r="N1441" s="11">
        <f>IF(L1441="","",IF(L1441&gt;M1441,"W",IF(L1441=M1441,"D","L")))</f>
        <v/>
      </c>
      <c r="O1441" s="11">
        <f>IF(L1441="","",IF(L1441&gt;M1441,3,IF(L1441=M1441,1,0)))</f>
        <v/>
      </c>
      <c r="P1441" s="31">
        <f>IF(I1441="H",INDEX(Matches!$L:$L,AA1441),INDEX(Matches!$N:$N,AA1441))</f>
        <v/>
      </c>
      <c r="Q1441" s="31">
        <f>INDEX(Matches!$M:$M,AA1441)</f>
        <v/>
      </c>
      <c r="R1441" s="31">
        <f>IF(I1441="H",INDEX(Matches!$N:$N,AA1441),INDEX(Matches!$L:$L,AA1441))</f>
        <v/>
      </c>
      <c r="S1441" s="33">
        <f>IF(I1441="H",INDEX(Matches!$O:$O,AA1441),INDEX(Matches!$P:$P,AA1441))</f>
        <v/>
      </c>
      <c r="T1441" s="33">
        <f>IF(INDEX(Matches!$J:$J,AA1441)="","",IF(I1441="H",INDEX(Matches!$J:$J,AA1441),INDEX(Matches!$K:$K,AA1441)))</f>
        <v/>
      </c>
      <c r="U1441" s="33">
        <f>IF(INDEX(Matches!$K:$K,AA1441)="","",IF(I1441="H",INDEX(Matches!$K:$K,AA1441),INDEX(Matches!$J:$J,AA1441)))</f>
        <v/>
      </c>
      <c r="V1441" s="30">
        <f>IF(T1441="","",T1441-U1441)</f>
        <v/>
      </c>
      <c r="W1441" s="33">
        <f>IF(I1441="H",INDEX(Matches!$T:$T,AA1441),INDEX(Matches!$U:$U,AA1441))</f>
        <v/>
      </c>
      <c r="X1441" s="11">
        <f>INDEX(Matches!$X:$X,AA1441)</f>
        <v/>
      </c>
      <c r="Y1441" s="30">
        <f>IF(O1441="","",O1441-S1441)</f>
        <v/>
      </c>
      <c r="Z1441" s="30">
        <f>IF(W1441="","",W1441-S1441)</f>
        <v/>
      </c>
      <c r="AA1441" s="24">
        <f>MATCH(J1441,Matches!$A:$A,0)</f>
        <v/>
      </c>
      <c r="AB1441" s="33" t="n"/>
      <c r="AC1441" s="33" t="n">
        <v>1.559902728905129</v>
      </c>
      <c r="AD1441" s="24" t="n"/>
      <c r="AE1441" s="24" t="n">
        <v>9</v>
      </c>
      <c r="AF1441" s="33" t="n"/>
      <c r="AG1441" s="33" t="n"/>
    </row>
    <row r="1442">
      <c r="A1442" s="24" t="inlineStr">
        <is>
          <t>QPR|37</t>
        </is>
      </c>
      <c r="B1442" s="24" t="inlineStr">
        <is>
          <t>E1</t>
        </is>
      </c>
      <c r="C1442" s="24" t="inlineStr">
        <is>
          <t>Championship</t>
        </is>
      </c>
      <c r="D1442" s="24" t="inlineStr">
        <is>
          <t>QPR</t>
        </is>
      </c>
      <c r="E1442" s="24" t="n">
        <v>37</v>
      </c>
      <c r="F1442" s="24" t="n">
        <v>10</v>
      </c>
      <c r="G1442" s="29" t="n">
        <v>46459.625</v>
      </c>
      <c r="H1442" s="24" t="inlineStr">
        <is>
          <t>Sheffield United</t>
        </is>
      </c>
      <c r="I1442" s="24" t="inlineStr">
        <is>
          <t>A</t>
        </is>
      </c>
      <c r="J1442" s="24" t="inlineStr">
        <is>
          <t>E1-Sheffiel-QPR</t>
        </is>
      </c>
      <c r="K1442" s="24" t="n">
        <v>8</v>
      </c>
      <c r="L1442" s="11">
        <f>IF(INDEX(Matches!$X:$X,AA1442)=0,"",IF(I1442="H",INDEX(Matches!$H:$H,AA1442),INDEX(Matches!$I:$I,AA1442)))</f>
        <v/>
      </c>
      <c r="M1442" s="11">
        <f>IF(INDEX(Matches!$X:$X,AA1442)=0,"",IF(I1442="H",INDEX(Matches!$I:$I,AA1442),INDEX(Matches!$H:$H,AA1442)))</f>
        <v/>
      </c>
      <c r="N1442" s="11">
        <f>IF(L1442="","",IF(L1442&gt;M1442,"W",IF(L1442=M1442,"D","L")))</f>
        <v/>
      </c>
      <c r="O1442" s="11">
        <f>IF(L1442="","",IF(L1442&gt;M1442,3,IF(L1442=M1442,1,0)))</f>
        <v/>
      </c>
      <c r="P1442" s="31">
        <f>IF(I1442="H",INDEX(Matches!$L:$L,AA1442),INDEX(Matches!$N:$N,AA1442))</f>
        <v/>
      </c>
      <c r="Q1442" s="31">
        <f>INDEX(Matches!$M:$M,AA1442)</f>
        <v/>
      </c>
      <c r="R1442" s="31">
        <f>IF(I1442="H",INDEX(Matches!$N:$N,AA1442),INDEX(Matches!$L:$L,AA1442))</f>
        <v/>
      </c>
      <c r="S1442" s="33">
        <f>IF(I1442="H",INDEX(Matches!$O:$O,AA1442),INDEX(Matches!$P:$P,AA1442))</f>
        <v/>
      </c>
      <c r="T1442" s="33">
        <f>IF(INDEX(Matches!$J:$J,AA1442)="","",IF(I1442="H",INDEX(Matches!$J:$J,AA1442),INDEX(Matches!$K:$K,AA1442)))</f>
        <v/>
      </c>
      <c r="U1442" s="33">
        <f>IF(INDEX(Matches!$K:$K,AA1442)="","",IF(I1442="H",INDEX(Matches!$K:$K,AA1442),INDEX(Matches!$J:$J,AA1442)))</f>
        <v/>
      </c>
      <c r="V1442" s="30">
        <f>IF(T1442="","",T1442-U1442)</f>
        <v/>
      </c>
      <c r="W1442" s="33">
        <f>IF(I1442="H",INDEX(Matches!$T:$T,AA1442),INDEX(Matches!$U:$U,AA1442))</f>
        <v/>
      </c>
      <c r="X1442" s="11">
        <f>INDEX(Matches!$X:$X,AA1442)</f>
        <v/>
      </c>
      <c r="Y1442" s="30">
        <f>IF(O1442="","",O1442-S1442)</f>
        <v/>
      </c>
      <c r="Z1442" s="30">
        <f>IF(W1442="","",W1442-S1442)</f>
        <v/>
      </c>
      <c r="AA1442" s="24">
        <f>MATCH(J1442,Matches!$A:$A,0)</f>
        <v/>
      </c>
      <c r="AB1442" s="33" t="n"/>
      <c r="AC1442" s="33" t="n">
        <v>1.103299873206308</v>
      </c>
      <c r="AD1442" s="24" t="n"/>
      <c r="AE1442" s="24" t="n">
        <v>10</v>
      </c>
      <c r="AF1442" s="33" t="n"/>
      <c r="AG1442" s="33" t="n"/>
    </row>
    <row r="1443">
      <c r="A1443" s="24" t="inlineStr">
        <is>
          <t>QPR|38</t>
        </is>
      </c>
      <c r="B1443" s="24" t="inlineStr">
        <is>
          <t>E1</t>
        </is>
      </c>
      <c r="C1443" s="24" t="inlineStr">
        <is>
          <t>Championship</t>
        </is>
      </c>
      <c r="D1443" s="24" t="inlineStr">
        <is>
          <t>QPR</t>
        </is>
      </c>
      <c r="E1443" s="24" t="n">
        <v>38</v>
      </c>
      <c r="F1443" s="24" t="n">
        <v>10</v>
      </c>
      <c r="G1443" s="29" t="n">
        <v>46462.82291666666</v>
      </c>
      <c r="H1443" s="24" t="inlineStr">
        <is>
          <t>Stoke</t>
        </is>
      </c>
      <c r="I1443" s="24" t="inlineStr">
        <is>
          <t>H</t>
        </is>
      </c>
      <c r="J1443" s="24" t="inlineStr">
        <is>
          <t>E1-QPR-Stoke</t>
        </is>
      </c>
      <c r="K1443" s="24" t="n">
        <v>11</v>
      </c>
      <c r="L1443" s="11">
        <f>IF(INDEX(Matches!$X:$X,AA1443)=0,"",IF(I1443="H",INDEX(Matches!$H:$H,AA1443),INDEX(Matches!$I:$I,AA1443)))</f>
        <v/>
      </c>
      <c r="M1443" s="11">
        <f>IF(INDEX(Matches!$X:$X,AA1443)=0,"",IF(I1443="H",INDEX(Matches!$I:$I,AA1443),INDEX(Matches!$H:$H,AA1443)))</f>
        <v/>
      </c>
      <c r="N1443" s="11">
        <f>IF(L1443="","",IF(L1443&gt;M1443,"W",IF(L1443=M1443,"D","L")))</f>
        <v/>
      </c>
      <c r="O1443" s="11">
        <f>IF(L1443="","",IF(L1443&gt;M1443,3,IF(L1443=M1443,1,0)))</f>
        <v/>
      </c>
      <c r="P1443" s="31">
        <f>IF(I1443="H",INDEX(Matches!$L:$L,AA1443),INDEX(Matches!$N:$N,AA1443))</f>
        <v/>
      </c>
      <c r="Q1443" s="31">
        <f>INDEX(Matches!$M:$M,AA1443)</f>
        <v/>
      </c>
      <c r="R1443" s="31">
        <f>IF(I1443="H",INDEX(Matches!$N:$N,AA1443),INDEX(Matches!$L:$L,AA1443))</f>
        <v/>
      </c>
      <c r="S1443" s="33">
        <f>IF(I1443="H",INDEX(Matches!$O:$O,AA1443),INDEX(Matches!$P:$P,AA1443))</f>
        <v/>
      </c>
      <c r="T1443" s="33">
        <f>IF(INDEX(Matches!$J:$J,AA1443)="","",IF(I1443="H",INDEX(Matches!$J:$J,AA1443),INDEX(Matches!$K:$K,AA1443)))</f>
        <v/>
      </c>
      <c r="U1443" s="33">
        <f>IF(INDEX(Matches!$K:$K,AA1443)="","",IF(I1443="H",INDEX(Matches!$K:$K,AA1443),INDEX(Matches!$J:$J,AA1443)))</f>
        <v/>
      </c>
      <c r="V1443" s="30">
        <f>IF(T1443="","",T1443-U1443)</f>
        <v/>
      </c>
      <c r="W1443" s="33">
        <f>IF(I1443="H",INDEX(Matches!$T:$T,AA1443),INDEX(Matches!$U:$U,AA1443))</f>
        <v/>
      </c>
      <c r="X1443" s="11">
        <f>INDEX(Matches!$X:$X,AA1443)</f>
        <v/>
      </c>
      <c r="Y1443" s="30">
        <f>IF(O1443="","",O1443-S1443)</f>
        <v/>
      </c>
      <c r="Z1443" s="30">
        <f>IF(W1443="","",W1443-S1443)</f>
        <v/>
      </c>
      <c r="AA1443" s="24">
        <f>MATCH(J1443,Matches!$A:$A,0)</f>
        <v/>
      </c>
      <c r="AB1443" s="33" t="n"/>
      <c r="AC1443" s="33" t="n">
        <v>1.50560277116241</v>
      </c>
      <c r="AD1443" s="24" t="n"/>
      <c r="AE1443" s="24" t="n">
        <v>10</v>
      </c>
      <c r="AF1443" s="33" t="n"/>
      <c r="AG1443" s="33" t="n"/>
    </row>
    <row r="1444">
      <c r="A1444" s="24" t="inlineStr">
        <is>
          <t>QPR|39</t>
        </is>
      </c>
      <c r="B1444" s="24" t="inlineStr">
        <is>
          <t>E1</t>
        </is>
      </c>
      <c r="C1444" s="24" t="inlineStr">
        <is>
          <t>Championship</t>
        </is>
      </c>
      <c r="D1444" s="24" t="inlineStr">
        <is>
          <t>QPR</t>
        </is>
      </c>
      <c r="E1444" s="24" t="n">
        <v>39</v>
      </c>
      <c r="F1444" s="24" t="n">
        <v>10</v>
      </c>
      <c r="G1444" s="29" t="n">
        <v>46466.625</v>
      </c>
      <c r="H1444" s="24" t="inlineStr">
        <is>
          <t>Bristol City</t>
        </is>
      </c>
      <c r="I1444" s="24" t="inlineStr">
        <is>
          <t>A</t>
        </is>
      </c>
      <c r="J1444" s="24" t="inlineStr">
        <is>
          <t>E1-BristolC-QPR</t>
        </is>
      </c>
      <c r="K1444" s="24" t="n">
        <v>14</v>
      </c>
      <c r="L1444" s="11">
        <f>IF(INDEX(Matches!$X:$X,AA1444)=0,"",IF(I1444="H",INDEX(Matches!$H:$H,AA1444),INDEX(Matches!$I:$I,AA1444)))</f>
        <v/>
      </c>
      <c r="M1444" s="11">
        <f>IF(INDEX(Matches!$X:$X,AA1444)=0,"",IF(I1444="H",INDEX(Matches!$I:$I,AA1444),INDEX(Matches!$H:$H,AA1444)))</f>
        <v/>
      </c>
      <c r="N1444" s="11">
        <f>IF(L1444="","",IF(L1444&gt;M1444,"W",IF(L1444=M1444,"D","L")))</f>
        <v/>
      </c>
      <c r="O1444" s="11">
        <f>IF(L1444="","",IF(L1444&gt;M1444,3,IF(L1444=M1444,1,0)))</f>
        <v/>
      </c>
      <c r="P1444" s="31">
        <f>IF(I1444="H",INDEX(Matches!$L:$L,AA1444),INDEX(Matches!$N:$N,AA1444))</f>
        <v/>
      </c>
      <c r="Q1444" s="31">
        <f>INDEX(Matches!$M:$M,AA1444)</f>
        <v/>
      </c>
      <c r="R1444" s="31">
        <f>IF(I1444="H",INDEX(Matches!$N:$N,AA1444),INDEX(Matches!$L:$L,AA1444))</f>
        <v/>
      </c>
      <c r="S1444" s="33">
        <f>IF(I1444="H",INDEX(Matches!$O:$O,AA1444),INDEX(Matches!$P:$P,AA1444))</f>
        <v/>
      </c>
      <c r="T1444" s="33">
        <f>IF(INDEX(Matches!$J:$J,AA1444)="","",IF(I1444="H",INDEX(Matches!$J:$J,AA1444),INDEX(Matches!$K:$K,AA1444)))</f>
        <v/>
      </c>
      <c r="U1444" s="33">
        <f>IF(INDEX(Matches!$K:$K,AA1444)="","",IF(I1444="H",INDEX(Matches!$K:$K,AA1444),INDEX(Matches!$J:$J,AA1444)))</f>
        <v/>
      </c>
      <c r="V1444" s="30">
        <f>IF(T1444="","",T1444-U1444)</f>
        <v/>
      </c>
      <c r="W1444" s="33">
        <f>IF(I1444="H",INDEX(Matches!$T:$T,AA1444),INDEX(Matches!$U:$U,AA1444))</f>
        <v/>
      </c>
      <c r="X1444" s="11">
        <f>INDEX(Matches!$X:$X,AA1444)</f>
        <v/>
      </c>
      <c r="Y1444" s="30">
        <f>IF(O1444="","",O1444-S1444)</f>
        <v/>
      </c>
      <c r="Z1444" s="30">
        <f>IF(W1444="","",W1444-S1444)</f>
        <v/>
      </c>
      <c r="AA1444" s="24">
        <f>MATCH(J1444,Matches!$A:$A,0)</f>
        <v/>
      </c>
      <c r="AB1444" s="33" t="n"/>
      <c r="AC1444" s="33" t="n">
        <v>1.15960640602643</v>
      </c>
      <c r="AD1444" s="24" t="n"/>
      <c r="AE1444" s="24" t="n">
        <v>10</v>
      </c>
      <c r="AF1444" s="33" t="n"/>
      <c r="AG1444" s="33" t="n"/>
    </row>
    <row r="1445">
      <c r="A1445" s="24" t="inlineStr">
        <is>
          <t>QPR|40</t>
        </is>
      </c>
      <c r="B1445" s="24" t="inlineStr">
        <is>
          <t>E1</t>
        </is>
      </c>
      <c r="C1445" s="24" t="inlineStr">
        <is>
          <t>Championship</t>
        </is>
      </c>
      <c r="D1445" s="24" t="inlineStr">
        <is>
          <t>QPR</t>
        </is>
      </c>
      <c r="E1445" s="24" t="n">
        <v>40</v>
      </c>
      <c r="F1445" s="24" t="n">
        <v>10</v>
      </c>
      <c r="G1445" s="29" t="n">
        <v>46480.625</v>
      </c>
      <c r="H1445" s="24" t="inlineStr">
        <is>
          <t>Wrexham</t>
        </is>
      </c>
      <c r="I1445" s="24" t="inlineStr">
        <is>
          <t>H</t>
        </is>
      </c>
      <c r="J1445" s="24" t="inlineStr">
        <is>
          <t>E1-QPR-Wrexham</t>
        </is>
      </c>
      <c r="K1445" s="24" t="n">
        <v>9</v>
      </c>
      <c r="L1445" s="11">
        <f>IF(INDEX(Matches!$X:$X,AA1445)=0,"",IF(I1445="H",INDEX(Matches!$H:$H,AA1445),INDEX(Matches!$I:$I,AA1445)))</f>
        <v/>
      </c>
      <c r="M1445" s="11">
        <f>IF(INDEX(Matches!$X:$X,AA1445)=0,"",IF(I1445="H",INDEX(Matches!$I:$I,AA1445),INDEX(Matches!$H:$H,AA1445)))</f>
        <v/>
      </c>
      <c r="N1445" s="11">
        <f>IF(L1445="","",IF(L1445&gt;M1445,"W",IF(L1445=M1445,"D","L")))</f>
        <v/>
      </c>
      <c r="O1445" s="11">
        <f>IF(L1445="","",IF(L1445&gt;M1445,3,IF(L1445=M1445,1,0)))</f>
        <v/>
      </c>
      <c r="P1445" s="31">
        <f>IF(I1445="H",INDEX(Matches!$L:$L,AA1445),INDEX(Matches!$N:$N,AA1445))</f>
        <v/>
      </c>
      <c r="Q1445" s="31">
        <f>INDEX(Matches!$M:$M,AA1445)</f>
        <v/>
      </c>
      <c r="R1445" s="31">
        <f>IF(I1445="H",INDEX(Matches!$N:$N,AA1445),INDEX(Matches!$L:$L,AA1445))</f>
        <v/>
      </c>
      <c r="S1445" s="33">
        <f>IF(I1445="H",INDEX(Matches!$O:$O,AA1445),INDEX(Matches!$P:$P,AA1445))</f>
        <v/>
      </c>
      <c r="T1445" s="33">
        <f>IF(INDEX(Matches!$J:$J,AA1445)="","",IF(I1445="H",INDEX(Matches!$J:$J,AA1445),INDEX(Matches!$K:$K,AA1445)))</f>
        <v/>
      </c>
      <c r="U1445" s="33">
        <f>IF(INDEX(Matches!$K:$K,AA1445)="","",IF(I1445="H",INDEX(Matches!$K:$K,AA1445),INDEX(Matches!$J:$J,AA1445)))</f>
        <v/>
      </c>
      <c r="V1445" s="30">
        <f>IF(T1445="","",T1445-U1445)</f>
        <v/>
      </c>
      <c r="W1445" s="33">
        <f>IF(I1445="H",INDEX(Matches!$T:$T,AA1445),INDEX(Matches!$U:$U,AA1445))</f>
        <v/>
      </c>
      <c r="X1445" s="11">
        <f>INDEX(Matches!$X:$X,AA1445)</f>
        <v/>
      </c>
      <c r="Y1445" s="30">
        <f>IF(O1445="","",O1445-S1445)</f>
        <v/>
      </c>
      <c r="Z1445" s="30">
        <f>IF(W1445="","",W1445-S1445)</f>
        <v/>
      </c>
      <c r="AA1445" s="24">
        <f>MATCH(J1445,Matches!$A:$A,0)</f>
        <v/>
      </c>
      <c r="AB1445" s="33" t="n"/>
      <c r="AC1445" s="33" t="n">
        <v>1.399195100393053</v>
      </c>
      <c r="AD1445" s="24" t="n"/>
      <c r="AE1445" s="24" t="n">
        <v>10</v>
      </c>
      <c r="AF1445" s="33" t="n"/>
      <c r="AG1445" s="33" t="n"/>
    </row>
    <row r="1446">
      <c r="A1446" s="24" t="inlineStr">
        <is>
          <t>QPR|41</t>
        </is>
      </c>
      <c r="B1446" s="24" t="inlineStr">
        <is>
          <t>E1</t>
        </is>
      </c>
      <c r="C1446" s="24" t="inlineStr">
        <is>
          <t>Championship</t>
        </is>
      </c>
      <c r="D1446" s="24" t="inlineStr">
        <is>
          <t>QPR</t>
        </is>
      </c>
      <c r="E1446" s="24" t="n">
        <v>41</v>
      </c>
      <c r="F1446" s="24" t="n">
        <v>11</v>
      </c>
      <c r="G1446" s="29" t="n">
        <v>46483.82291666666</v>
      </c>
      <c r="H1446" s="24" t="inlineStr">
        <is>
          <t>Charlton</t>
        </is>
      </c>
      <c r="I1446" s="24" t="inlineStr">
        <is>
          <t>H</t>
        </is>
      </c>
      <c r="J1446" s="24" t="inlineStr">
        <is>
          <t>E1-QPR-Charlton</t>
        </is>
      </c>
      <c r="K1446" s="24" t="n">
        <v>23</v>
      </c>
      <c r="L1446" s="11">
        <f>IF(INDEX(Matches!$X:$X,AA1446)=0,"",IF(I1446="H",INDEX(Matches!$H:$H,AA1446),INDEX(Matches!$I:$I,AA1446)))</f>
        <v/>
      </c>
      <c r="M1446" s="11">
        <f>IF(INDEX(Matches!$X:$X,AA1446)=0,"",IF(I1446="H",INDEX(Matches!$I:$I,AA1446),INDEX(Matches!$H:$H,AA1446)))</f>
        <v/>
      </c>
      <c r="N1446" s="11">
        <f>IF(L1446="","",IF(L1446&gt;M1446,"W",IF(L1446=M1446,"D","L")))</f>
        <v/>
      </c>
      <c r="O1446" s="11">
        <f>IF(L1446="","",IF(L1446&gt;M1446,3,IF(L1446=M1446,1,0)))</f>
        <v/>
      </c>
      <c r="P1446" s="31">
        <f>IF(I1446="H",INDEX(Matches!$L:$L,AA1446),INDEX(Matches!$N:$N,AA1446))</f>
        <v/>
      </c>
      <c r="Q1446" s="31">
        <f>INDEX(Matches!$M:$M,AA1446)</f>
        <v/>
      </c>
      <c r="R1446" s="31">
        <f>IF(I1446="H",INDEX(Matches!$N:$N,AA1446),INDEX(Matches!$L:$L,AA1446))</f>
        <v/>
      </c>
      <c r="S1446" s="33">
        <f>IF(I1446="H",INDEX(Matches!$O:$O,AA1446),INDEX(Matches!$P:$P,AA1446))</f>
        <v/>
      </c>
      <c r="T1446" s="33">
        <f>IF(INDEX(Matches!$J:$J,AA1446)="","",IF(I1446="H",INDEX(Matches!$J:$J,AA1446),INDEX(Matches!$K:$K,AA1446)))</f>
        <v/>
      </c>
      <c r="U1446" s="33">
        <f>IF(INDEX(Matches!$K:$K,AA1446)="","",IF(I1446="H",INDEX(Matches!$K:$K,AA1446),INDEX(Matches!$J:$J,AA1446)))</f>
        <v/>
      </c>
      <c r="V1446" s="30">
        <f>IF(T1446="","",T1446-U1446)</f>
        <v/>
      </c>
      <c r="W1446" s="33">
        <f>IF(I1446="H",INDEX(Matches!$T:$T,AA1446),INDEX(Matches!$U:$U,AA1446))</f>
        <v/>
      </c>
      <c r="X1446" s="11">
        <f>INDEX(Matches!$X:$X,AA1446)</f>
        <v/>
      </c>
      <c r="Y1446" s="30">
        <f>IF(O1446="","",O1446-S1446)</f>
        <v/>
      </c>
      <c r="Z1446" s="30">
        <f>IF(W1446="","",W1446-S1446)</f>
        <v/>
      </c>
      <c r="AA1446" s="24">
        <f>MATCH(J1446,Matches!$A:$A,0)</f>
        <v/>
      </c>
      <c r="AB1446" s="33" t="n"/>
      <c r="AC1446" s="33" t="n">
        <v>1.751176890197719</v>
      </c>
      <c r="AD1446" s="24" t="n"/>
      <c r="AE1446" s="24" t="n">
        <v>11</v>
      </c>
      <c r="AF1446" s="33" t="n"/>
      <c r="AG1446" s="33" t="n"/>
    </row>
    <row r="1447">
      <c r="A1447" s="24" t="inlineStr">
        <is>
          <t>QPR|42</t>
        </is>
      </c>
      <c r="B1447" s="24" t="inlineStr">
        <is>
          <t>E1</t>
        </is>
      </c>
      <c r="C1447" s="24" t="inlineStr">
        <is>
          <t>Championship</t>
        </is>
      </c>
      <c r="D1447" s="24" t="inlineStr">
        <is>
          <t>QPR</t>
        </is>
      </c>
      <c r="E1447" s="24" t="n">
        <v>42</v>
      </c>
      <c r="F1447" s="24" t="n">
        <v>11</v>
      </c>
      <c r="G1447" s="29" t="n">
        <v>46487.625</v>
      </c>
      <c r="H1447" s="24" t="inlineStr">
        <is>
          <t>Middlesbrough</t>
        </is>
      </c>
      <c r="I1447" s="24" t="inlineStr">
        <is>
          <t>A</t>
        </is>
      </c>
      <c r="J1447" s="24" t="inlineStr">
        <is>
          <t>E1-Middlesb-QPR</t>
        </is>
      </c>
      <c r="K1447" s="24" t="n">
        <v>3</v>
      </c>
      <c r="L1447" s="11">
        <f>IF(INDEX(Matches!$X:$X,AA1447)=0,"",IF(I1447="H",INDEX(Matches!$H:$H,AA1447),INDEX(Matches!$I:$I,AA1447)))</f>
        <v/>
      </c>
      <c r="M1447" s="11">
        <f>IF(INDEX(Matches!$X:$X,AA1447)=0,"",IF(I1447="H",INDEX(Matches!$I:$I,AA1447),INDEX(Matches!$H:$H,AA1447)))</f>
        <v/>
      </c>
      <c r="N1447" s="11">
        <f>IF(L1447="","",IF(L1447&gt;M1447,"W",IF(L1447=M1447,"D","L")))</f>
        <v/>
      </c>
      <c r="O1447" s="11">
        <f>IF(L1447="","",IF(L1447&gt;M1447,3,IF(L1447=M1447,1,0)))</f>
        <v/>
      </c>
      <c r="P1447" s="31">
        <f>IF(I1447="H",INDEX(Matches!$L:$L,AA1447),INDEX(Matches!$N:$N,AA1447))</f>
        <v/>
      </c>
      <c r="Q1447" s="31">
        <f>INDEX(Matches!$M:$M,AA1447)</f>
        <v/>
      </c>
      <c r="R1447" s="31">
        <f>IF(I1447="H",INDEX(Matches!$N:$N,AA1447),INDEX(Matches!$L:$L,AA1447))</f>
        <v/>
      </c>
      <c r="S1447" s="33">
        <f>IF(I1447="H",INDEX(Matches!$O:$O,AA1447),INDEX(Matches!$P:$P,AA1447))</f>
        <v/>
      </c>
      <c r="T1447" s="33">
        <f>IF(INDEX(Matches!$J:$J,AA1447)="","",IF(I1447="H",INDEX(Matches!$J:$J,AA1447),INDEX(Matches!$K:$K,AA1447)))</f>
        <v/>
      </c>
      <c r="U1447" s="33">
        <f>IF(INDEX(Matches!$K:$K,AA1447)="","",IF(I1447="H",INDEX(Matches!$K:$K,AA1447),INDEX(Matches!$J:$J,AA1447)))</f>
        <v/>
      </c>
      <c r="V1447" s="30">
        <f>IF(T1447="","",T1447-U1447)</f>
        <v/>
      </c>
      <c r="W1447" s="33">
        <f>IF(I1447="H",INDEX(Matches!$T:$T,AA1447),INDEX(Matches!$U:$U,AA1447))</f>
        <v/>
      </c>
      <c r="X1447" s="11">
        <f>INDEX(Matches!$X:$X,AA1447)</f>
        <v/>
      </c>
      <c r="Y1447" s="30">
        <f>IF(O1447="","",O1447-S1447)</f>
        <v/>
      </c>
      <c r="Z1447" s="30">
        <f>IF(W1447="","",W1447-S1447)</f>
        <v/>
      </c>
      <c r="AA1447" s="24">
        <f>MATCH(J1447,Matches!$A:$A,0)</f>
        <v/>
      </c>
      <c r="AB1447" s="33" t="n"/>
      <c r="AC1447" s="33" t="n">
        <v>0.9175172516760512</v>
      </c>
      <c r="AD1447" s="24" t="n"/>
      <c r="AE1447" s="24" t="n">
        <v>11</v>
      </c>
      <c r="AF1447" s="33" t="n"/>
      <c r="AG1447" s="33" t="n"/>
    </row>
    <row r="1448">
      <c r="A1448" s="24" t="inlineStr">
        <is>
          <t>QPR|43</t>
        </is>
      </c>
      <c r="B1448" s="24" t="inlineStr">
        <is>
          <t>E1</t>
        </is>
      </c>
      <c r="C1448" s="24" t="inlineStr">
        <is>
          <t>Championship</t>
        </is>
      </c>
      <c r="D1448" s="24" t="inlineStr">
        <is>
          <t>QPR</t>
        </is>
      </c>
      <c r="E1448" s="24" t="n">
        <v>43</v>
      </c>
      <c r="F1448" s="24" t="n">
        <v>11</v>
      </c>
      <c r="G1448" s="29" t="n">
        <v>46494.625</v>
      </c>
      <c r="H1448" s="24" t="inlineStr">
        <is>
          <t>Blackburn</t>
        </is>
      </c>
      <c r="I1448" s="24" t="inlineStr">
        <is>
          <t>H</t>
        </is>
      </c>
      <c r="J1448" s="24" t="inlineStr">
        <is>
          <t>E1-QPR-Blackbur</t>
        </is>
      </c>
      <c r="K1448" s="24" t="n">
        <v>19</v>
      </c>
      <c r="L1448" s="11">
        <f>IF(INDEX(Matches!$X:$X,AA1448)=0,"",IF(I1448="H",INDEX(Matches!$H:$H,AA1448),INDEX(Matches!$I:$I,AA1448)))</f>
        <v/>
      </c>
      <c r="M1448" s="11">
        <f>IF(INDEX(Matches!$X:$X,AA1448)=0,"",IF(I1448="H",INDEX(Matches!$I:$I,AA1448),INDEX(Matches!$H:$H,AA1448)))</f>
        <v/>
      </c>
      <c r="N1448" s="11">
        <f>IF(L1448="","",IF(L1448&gt;M1448,"W",IF(L1448=M1448,"D","L")))</f>
        <v/>
      </c>
      <c r="O1448" s="11">
        <f>IF(L1448="","",IF(L1448&gt;M1448,3,IF(L1448=M1448,1,0)))</f>
        <v/>
      </c>
      <c r="P1448" s="31">
        <f>IF(I1448="H",INDEX(Matches!$L:$L,AA1448),INDEX(Matches!$N:$N,AA1448))</f>
        <v/>
      </c>
      <c r="Q1448" s="31">
        <f>INDEX(Matches!$M:$M,AA1448)</f>
        <v/>
      </c>
      <c r="R1448" s="31">
        <f>IF(I1448="H",INDEX(Matches!$N:$N,AA1448),INDEX(Matches!$L:$L,AA1448))</f>
        <v/>
      </c>
      <c r="S1448" s="33">
        <f>IF(I1448="H",INDEX(Matches!$O:$O,AA1448),INDEX(Matches!$P:$P,AA1448))</f>
        <v/>
      </c>
      <c r="T1448" s="33">
        <f>IF(INDEX(Matches!$J:$J,AA1448)="","",IF(I1448="H",INDEX(Matches!$J:$J,AA1448),INDEX(Matches!$K:$K,AA1448)))</f>
        <v/>
      </c>
      <c r="U1448" s="33">
        <f>IF(INDEX(Matches!$K:$K,AA1448)="","",IF(I1448="H",INDEX(Matches!$K:$K,AA1448),INDEX(Matches!$J:$J,AA1448)))</f>
        <v/>
      </c>
      <c r="V1448" s="30">
        <f>IF(T1448="","",T1448-U1448)</f>
        <v/>
      </c>
      <c r="W1448" s="33">
        <f>IF(I1448="H",INDEX(Matches!$T:$T,AA1448),INDEX(Matches!$U:$U,AA1448))</f>
        <v/>
      </c>
      <c r="X1448" s="11">
        <f>INDEX(Matches!$X:$X,AA1448)</f>
        <v/>
      </c>
      <c r="Y1448" s="30">
        <f>IF(O1448="","",O1448-S1448)</f>
        <v/>
      </c>
      <c r="Z1448" s="30">
        <f>IF(W1448="","",W1448-S1448)</f>
        <v/>
      </c>
      <c r="AA1448" s="24">
        <f>MATCH(J1448,Matches!$A:$A,0)</f>
        <v/>
      </c>
      <c r="AB1448" s="33" t="n"/>
      <c r="AC1448" s="33" t="n">
        <v>1.652770855183217</v>
      </c>
      <c r="AD1448" s="24" t="n"/>
      <c r="AE1448" s="24" t="n">
        <v>11</v>
      </c>
      <c r="AF1448" s="33" t="n"/>
      <c r="AG1448" s="33" t="n"/>
    </row>
    <row r="1449">
      <c r="A1449" s="24" t="inlineStr">
        <is>
          <t>QPR|44</t>
        </is>
      </c>
      <c r="B1449" s="24" t="inlineStr">
        <is>
          <t>E1</t>
        </is>
      </c>
      <c r="C1449" s="24" t="inlineStr">
        <is>
          <t>Championship</t>
        </is>
      </c>
      <c r="D1449" s="24" t="inlineStr">
        <is>
          <t>QPR</t>
        </is>
      </c>
      <c r="E1449" s="24" t="n">
        <v>44</v>
      </c>
      <c r="F1449" s="24" t="n">
        <v>11</v>
      </c>
      <c r="G1449" s="29" t="n">
        <v>46498.82291666666</v>
      </c>
      <c r="H1449" s="24" t="inlineStr">
        <is>
          <t>Cardiff</t>
        </is>
      </c>
      <c r="I1449" s="24" t="inlineStr">
        <is>
          <t>A</t>
        </is>
      </c>
      <c r="J1449" s="24" t="inlineStr">
        <is>
          <t>E1-Cardiff-QPR</t>
        </is>
      </c>
      <c r="K1449" s="24" t="n">
        <v>21</v>
      </c>
      <c r="L1449" s="11">
        <f>IF(INDEX(Matches!$X:$X,AA1449)=0,"",IF(I1449="H",INDEX(Matches!$H:$H,AA1449),INDEX(Matches!$I:$I,AA1449)))</f>
        <v/>
      </c>
      <c r="M1449" s="11">
        <f>IF(INDEX(Matches!$X:$X,AA1449)=0,"",IF(I1449="H",INDEX(Matches!$I:$I,AA1449),INDEX(Matches!$H:$H,AA1449)))</f>
        <v/>
      </c>
      <c r="N1449" s="11">
        <f>IF(L1449="","",IF(L1449&gt;M1449,"W",IF(L1449=M1449,"D","L")))</f>
        <v/>
      </c>
      <c r="O1449" s="11">
        <f>IF(L1449="","",IF(L1449&gt;M1449,3,IF(L1449=M1449,1,0)))</f>
        <v/>
      </c>
      <c r="P1449" s="31">
        <f>IF(I1449="H",INDEX(Matches!$L:$L,AA1449),INDEX(Matches!$N:$N,AA1449))</f>
        <v/>
      </c>
      <c r="Q1449" s="31">
        <f>INDEX(Matches!$M:$M,AA1449)</f>
        <v/>
      </c>
      <c r="R1449" s="31">
        <f>IF(I1449="H",INDEX(Matches!$N:$N,AA1449),INDEX(Matches!$L:$L,AA1449))</f>
        <v/>
      </c>
      <c r="S1449" s="33">
        <f>IF(I1449="H",INDEX(Matches!$O:$O,AA1449),INDEX(Matches!$P:$P,AA1449))</f>
        <v/>
      </c>
      <c r="T1449" s="33">
        <f>IF(INDEX(Matches!$J:$J,AA1449)="","",IF(I1449="H",INDEX(Matches!$J:$J,AA1449),INDEX(Matches!$K:$K,AA1449)))</f>
        <v/>
      </c>
      <c r="U1449" s="33">
        <f>IF(INDEX(Matches!$K:$K,AA1449)="","",IF(I1449="H",INDEX(Matches!$K:$K,AA1449),INDEX(Matches!$J:$J,AA1449)))</f>
        <v/>
      </c>
      <c r="V1449" s="30">
        <f>IF(T1449="","",T1449-U1449)</f>
        <v/>
      </c>
      <c r="W1449" s="33">
        <f>IF(I1449="H",INDEX(Matches!$T:$T,AA1449),INDEX(Matches!$U:$U,AA1449))</f>
        <v/>
      </c>
      <c r="X1449" s="11">
        <f>INDEX(Matches!$X:$X,AA1449)</f>
        <v/>
      </c>
      <c r="Y1449" s="30">
        <f>IF(O1449="","",O1449-S1449)</f>
        <v/>
      </c>
      <c r="Z1449" s="30">
        <f>IF(W1449="","",W1449-S1449)</f>
        <v/>
      </c>
      <c r="AA1449" s="24">
        <f>MATCH(J1449,Matches!$A:$A,0)</f>
        <v/>
      </c>
      <c r="AB1449" s="33" t="n"/>
      <c r="AC1449" s="33" t="n">
        <v>1.288622179462085</v>
      </c>
      <c r="AD1449" s="24" t="n"/>
      <c r="AE1449" s="24" t="n">
        <v>11</v>
      </c>
      <c r="AF1449" s="33" t="n"/>
      <c r="AG1449" s="33" t="n"/>
    </row>
    <row r="1450">
      <c r="A1450" s="24" t="inlineStr">
        <is>
          <t>QPR|45</t>
        </is>
      </c>
      <c r="B1450" s="24" t="inlineStr">
        <is>
          <t>E1</t>
        </is>
      </c>
      <c r="C1450" s="24" t="inlineStr">
        <is>
          <t>Championship</t>
        </is>
      </c>
      <c r="D1450" s="24" t="inlineStr">
        <is>
          <t>QPR</t>
        </is>
      </c>
      <c r="E1450" s="24" t="n">
        <v>45</v>
      </c>
      <c r="F1450" s="24" t="n">
        <v>12</v>
      </c>
      <c r="G1450" s="29" t="n">
        <v>46501.625</v>
      </c>
      <c r="H1450" s="24" t="inlineStr">
        <is>
          <t>Wolves</t>
        </is>
      </c>
      <c r="I1450" s="24" t="inlineStr">
        <is>
          <t>A</t>
        </is>
      </c>
      <c r="J1450" s="24" t="inlineStr">
        <is>
          <t>E1-Wolves-QPR</t>
        </is>
      </c>
      <c r="K1450" s="24" t="n">
        <v>2</v>
      </c>
      <c r="L1450" s="11">
        <f>IF(INDEX(Matches!$X:$X,AA1450)=0,"",IF(I1450="H",INDEX(Matches!$H:$H,AA1450),INDEX(Matches!$I:$I,AA1450)))</f>
        <v/>
      </c>
      <c r="M1450" s="11">
        <f>IF(INDEX(Matches!$X:$X,AA1450)=0,"",IF(I1450="H",INDEX(Matches!$I:$I,AA1450),INDEX(Matches!$H:$H,AA1450)))</f>
        <v/>
      </c>
      <c r="N1450" s="11">
        <f>IF(L1450="","",IF(L1450&gt;M1450,"W",IF(L1450=M1450,"D","L")))</f>
        <v/>
      </c>
      <c r="O1450" s="11">
        <f>IF(L1450="","",IF(L1450&gt;M1450,3,IF(L1450=M1450,1,0)))</f>
        <v/>
      </c>
      <c r="P1450" s="31">
        <f>IF(I1450="H",INDEX(Matches!$L:$L,AA1450),INDEX(Matches!$N:$N,AA1450))</f>
        <v/>
      </c>
      <c r="Q1450" s="31">
        <f>INDEX(Matches!$M:$M,AA1450)</f>
        <v/>
      </c>
      <c r="R1450" s="31">
        <f>IF(I1450="H",INDEX(Matches!$N:$N,AA1450),INDEX(Matches!$L:$L,AA1450))</f>
        <v/>
      </c>
      <c r="S1450" s="33">
        <f>IF(I1450="H",INDEX(Matches!$O:$O,AA1450),INDEX(Matches!$P:$P,AA1450))</f>
        <v/>
      </c>
      <c r="T1450" s="33">
        <f>IF(INDEX(Matches!$J:$J,AA1450)="","",IF(I1450="H",INDEX(Matches!$J:$J,AA1450),INDEX(Matches!$K:$K,AA1450)))</f>
        <v/>
      </c>
      <c r="U1450" s="33">
        <f>IF(INDEX(Matches!$K:$K,AA1450)="","",IF(I1450="H",INDEX(Matches!$K:$K,AA1450),INDEX(Matches!$J:$J,AA1450)))</f>
        <v/>
      </c>
      <c r="V1450" s="30">
        <f>IF(T1450="","",T1450-U1450)</f>
        <v/>
      </c>
      <c r="W1450" s="33">
        <f>IF(I1450="H",INDEX(Matches!$T:$T,AA1450),INDEX(Matches!$U:$U,AA1450))</f>
        <v/>
      </c>
      <c r="X1450" s="11">
        <f>INDEX(Matches!$X:$X,AA1450)</f>
        <v/>
      </c>
      <c r="Y1450" s="30">
        <f>IF(O1450="","",O1450-S1450)</f>
        <v/>
      </c>
      <c r="Z1450" s="30">
        <f>IF(W1450="","",W1450-S1450)</f>
        <v/>
      </c>
      <c r="AA1450" s="24">
        <f>MATCH(J1450,Matches!$A:$A,0)</f>
        <v/>
      </c>
      <c r="AB1450" s="33" t="n"/>
      <c r="AC1450" s="33" t="n">
        <v>0.8446956044165258</v>
      </c>
      <c r="AD1450" s="24" t="n"/>
      <c r="AE1450" s="24" t="n">
        <v>12</v>
      </c>
      <c r="AF1450" s="33" t="n"/>
      <c r="AG1450" s="33" t="n"/>
    </row>
    <row r="1451">
      <c r="A1451" s="24" t="inlineStr">
        <is>
          <t>QPR|46</t>
        </is>
      </c>
      <c r="B1451" s="24" t="inlineStr">
        <is>
          <t>E1</t>
        </is>
      </c>
      <c r="C1451" s="24" t="inlineStr">
        <is>
          <t>Championship</t>
        </is>
      </c>
      <c r="D1451" s="24" t="inlineStr">
        <is>
          <t>QPR</t>
        </is>
      </c>
      <c r="E1451" s="24" t="n">
        <v>46</v>
      </c>
      <c r="F1451" s="24" t="n">
        <v>12</v>
      </c>
      <c r="G1451" s="29" t="n">
        <v>46508.52083333334</v>
      </c>
      <c r="H1451" s="24" t="inlineStr">
        <is>
          <t>Norwich</t>
        </is>
      </c>
      <c r="I1451" s="24" t="inlineStr">
        <is>
          <t>H</t>
        </is>
      </c>
      <c r="J1451" s="24" t="inlineStr">
        <is>
          <t>E1-QPR-Norwich</t>
        </is>
      </c>
      <c r="K1451" s="24" t="n">
        <v>7</v>
      </c>
      <c r="L1451" s="11">
        <f>IF(INDEX(Matches!$X:$X,AA1451)=0,"",IF(I1451="H",INDEX(Matches!$H:$H,AA1451),INDEX(Matches!$I:$I,AA1451)))</f>
        <v/>
      </c>
      <c r="M1451" s="11">
        <f>IF(INDEX(Matches!$X:$X,AA1451)=0,"",IF(I1451="H",INDEX(Matches!$I:$I,AA1451),INDEX(Matches!$H:$H,AA1451)))</f>
        <v/>
      </c>
      <c r="N1451" s="11">
        <f>IF(L1451="","",IF(L1451&gt;M1451,"W",IF(L1451=M1451,"D","L")))</f>
        <v/>
      </c>
      <c r="O1451" s="11">
        <f>IF(L1451="","",IF(L1451&gt;M1451,3,IF(L1451=M1451,1,0)))</f>
        <v/>
      </c>
      <c r="P1451" s="31">
        <f>IF(I1451="H",INDEX(Matches!$L:$L,AA1451),INDEX(Matches!$N:$N,AA1451))</f>
        <v/>
      </c>
      <c r="Q1451" s="31">
        <f>INDEX(Matches!$M:$M,AA1451)</f>
        <v/>
      </c>
      <c r="R1451" s="31">
        <f>IF(I1451="H",INDEX(Matches!$N:$N,AA1451),INDEX(Matches!$L:$L,AA1451))</f>
        <v/>
      </c>
      <c r="S1451" s="33">
        <f>IF(I1451="H",INDEX(Matches!$O:$O,AA1451),INDEX(Matches!$P:$P,AA1451))</f>
        <v/>
      </c>
      <c r="T1451" s="33">
        <f>IF(INDEX(Matches!$J:$J,AA1451)="","",IF(I1451="H",INDEX(Matches!$J:$J,AA1451),INDEX(Matches!$K:$K,AA1451)))</f>
        <v/>
      </c>
      <c r="U1451" s="33">
        <f>IF(INDEX(Matches!$K:$K,AA1451)="","",IF(I1451="H",INDEX(Matches!$K:$K,AA1451),INDEX(Matches!$J:$J,AA1451)))</f>
        <v/>
      </c>
      <c r="V1451" s="30">
        <f>IF(T1451="","",T1451-U1451)</f>
        <v/>
      </c>
      <c r="W1451" s="33">
        <f>IF(I1451="H",INDEX(Matches!$T:$T,AA1451),INDEX(Matches!$U:$U,AA1451))</f>
        <v/>
      </c>
      <c r="X1451" s="11">
        <f>INDEX(Matches!$X:$X,AA1451)</f>
        <v/>
      </c>
      <c r="Y1451" s="30">
        <f>IF(O1451="","",O1451-S1451)</f>
        <v/>
      </c>
      <c r="Z1451" s="30">
        <f>IF(W1451="","",W1451-S1451)</f>
        <v/>
      </c>
      <c r="AA1451" s="24">
        <f>MATCH(J1451,Matches!$A:$A,0)</f>
        <v/>
      </c>
      <c r="AB1451" s="33" t="n"/>
      <c r="AC1451" s="33" t="n">
        <v>1.426660870470764</v>
      </c>
      <c r="AD1451" s="24" t="n"/>
      <c r="AE1451" s="24" t="n">
        <v>12</v>
      </c>
      <c r="AF1451" s="33" t="n"/>
      <c r="AG1451" s="33" t="n"/>
    </row>
    <row r="1452">
      <c r="A1452" s="24" t="inlineStr">
        <is>
          <t>Sheffield United|1</t>
        </is>
      </c>
      <c r="B1452" s="24" t="inlineStr">
        <is>
          <t>E1</t>
        </is>
      </c>
      <c r="C1452" s="24" t="inlineStr">
        <is>
          <t>Championship</t>
        </is>
      </c>
      <c r="D1452" s="24" t="inlineStr">
        <is>
          <t>Sheffield United</t>
        </is>
      </c>
      <c r="E1452" s="24" t="n">
        <v>1</v>
      </c>
      <c r="F1452" s="24" t="n">
        <v>1</v>
      </c>
      <c r="G1452" s="29" t="n">
        <v>46249.72916666666</v>
      </c>
      <c r="H1452" s="24" t="inlineStr">
        <is>
          <t>Birmingham</t>
        </is>
      </c>
      <c r="I1452" s="24" t="inlineStr">
        <is>
          <t>H</t>
        </is>
      </c>
      <c r="J1452" s="24" t="inlineStr">
        <is>
          <t>E1-Sheffiel-Birmingh</t>
        </is>
      </c>
      <c r="K1452" s="24" t="n">
        <v>6</v>
      </c>
      <c r="L1452" s="11">
        <f>IF(INDEX(Matches!$X:$X,AA1452)=0,"",IF(I1452="H",INDEX(Matches!$H:$H,AA1452),INDEX(Matches!$I:$I,AA1452)))</f>
        <v/>
      </c>
      <c r="M1452" s="11">
        <f>IF(INDEX(Matches!$X:$X,AA1452)=0,"",IF(I1452="H",INDEX(Matches!$I:$I,AA1452),INDEX(Matches!$H:$H,AA1452)))</f>
        <v/>
      </c>
      <c r="N1452" s="11">
        <f>IF(L1452="","",IF(L1452&gt;M1452,"W",IF(L1452=M1452,"D","L")))</f>
        <v/>
      </c>
      <c r="O1452" s="11">
        <f>IF(L1452="","",IF(L1452&gt;M1452,3,IF(L1452=M1452,1,0)))</f>
        <v/>
      </c>
      <c r="P1452" s="31">
        <f>IF(I1452="H",INDEX(Matches!$L:$L,AA1452),INDEX(Matches!$N:$N,AA1452))</f>
        <v/>
      </c>
      <c r="Q1452" s="31">
        <f>INDEX(Matches!$M:$M,AA1452)</f>
        <v/>
      </c>
      <c r="R1452" s="31">
        <f>IF(I1452="H",INDEX(Matches!$N:$N,AA1452),INDEX(Matches!$L:$L,AA1452))</f>
        <v/>
      </c>
      <c r="S1452" s="33">
        <f>IF(I1452="H",INDEX(Matches!$O:$O,AA1452),INDEX(Matches!$P:$P,AA1452))</f>
        <v/>
      </c>
      <c r="T1452" s="33">
        <f>IF(INDEX(Matches!$J:$J,AA1452)="","",IF(I1452="H",INDEX(Matches!$J:$J,AA1452),INDEX(Matches!$K:$K,AA1452)))</f>
        <v/>
      </c>
      <c r="U1452" s="33">
        <f>IF(INDEX(Matches!$K:$K,AA1452)="","",IF(I1452="H",INDEX(Matches!$K:$K,AA1452),INDEX(Matches!$J:$J,AA1452)))</f>
        <v/>
      </c>
      <c r="V1452" s="30">
        <f>IF(T1452="","",T1452-U1452)</f>
        <v/>
      </c>
      <c r="W1452" s="33">
        <f>IF(I1452="H",INDEX(Matches!$T:$T,AA1452),INDEX(Matches!$U:$U,AA1452))</f>
        <v/>
      </c>
      <c r="X1452" s="11">
        <f>INDEX(Matches!$X:$X,AA1452)</f>
        <v/>
      </c>
      <c r="Y1452" s="30">
        <f>IF(O1452="","",O1452-S1452)</f>
        <v/>
      </c>
      <c r="Z1452" s="30">
        <f>IF(W1452="","",W1452-S1452)</f>
        <v/>
      </c>
      <c r="AA1452" s="24">
        <f>MATCH(J1452,Matches!$A:$A,0)</f>
        <v/>
      </c>
      <c r="AB1452" s="33" t="n">
        <v>1.571123659039686</v>
      </c>
      <c r="AC1452" s="33" t="n"/>
      <c r="AD1452" s="24" t="n"/>
      <c r="AE1452" s="24" t="n">
        <v>1</v>
      </c>
      <c r="AF1452" s="33" t="n"/>
      <c r="AG1452" s="33" t="n"/>
    </row>
    <row r="1453">
      <c r="A1453" s="24" t="inlineStr">
        <is>
          <t>Sheffield United|2</t>
        </is>
      </c>
      <c r="B1453" s="24" t="inlineStr">
        <is>
          <t>E1</t>
        </is>
      </c>
      <c r="C1453" s="24" t="inlineStr">
        <is>
          <t>Championship</t>
        </is>
      </c>
      <c r="D1453" s="24" t="inlineStr">
        <is>
          <t>Sheffield United</t>
        </is>
      </c>
      <c r="E1453" s="24" t="n">
        <v>2</v>
      </c>
      <c r="F1453" s="24" t="n">
        <v>1</v>
      </c>
      <c r="G1453" s="29" t="n">
        <v>46256.625</v>
      </c>
      <c r="H1453" s="24" t="inlineStr">
        <is>
          <t>Swansea</t>
        </is>
      </c>
      <c r="I1453" s="24" t="inlineStr">
        <is>
          <t>A</t>
        </is>
      </c>
      <c r="J1453" s="24" t="inlineStr">
        <is>
          <t>E1-Swansea-Sheffiel</t>
        </is>
      </c>
      <c r="K1453" s="24" t="n">
        <v>15</v>
      </c>
      <c r="L1453" s="11">
        <f>IF(INDEX(Matches!$X:$X,AA1453)=0,"",IF(I1453="H",INDEX(Matches!$H:$H,AA1453),INDEX(Matches!$I:$I,AA1453)))</f>
        <v/>
      </c>
      <c r="M1453" s="11">
        <f>IF(INDEX(Matches!$X:$X,AA1453)=0,"",IF(I1453="H",INDEX(Matches!$I:$I,AA1453),INDEX(Matches!$H:$H,AA1453)))</f>
        <v/>
      </c>
      <c r="N1453" s="11">
        <f>IF(L1453="","",IF(L1453&gt;M1453,"W",IF(L1453=M1453,"D","L")))</f>
        <v/>
      </c>
      <c r="O1453" s="11">
        <f>IF(L1453="","",IF(L1453&gt;M1453,3,IF(L1453=M1453,1,0)))</f>
        <v/>
      </c>
      <c r="P1453" s="31">
        <f>IF(I1453="H",INDEX(Matches!$L:$L,AA1453),INDEX(Matches!$N:$N,AA1453))</f>
        <v/>
      </c>
      <c r="Q1453" s="31">
        <f>INDEX(Matches!$M:$M,AA1453)</f>
        <v/>
      </c>
      <c r="R1453" s="31">
        <f>IF(I1453="H",INDEX(Matches!$N:$N,AA1453),INDEX(Matches!$L:$L,AA1453))</f>
        <v/>
      </c>
      <c r="S1453" s="33">
        <f>IF(I1453="H",INDEX(Matches!$O:$O,AA1453),INDEX(Matches!$P:$P,AA1453))</f>
        <v/>
      </c>
      <c r="T1453" s="33">
        <f>IF(INDEX(Matches!$J:$J,AA1453)="","",IF(I1453="H",INDEX(Matches!$J:$J,AA1453),INDEX(Matches!$K:$K,AA1453)))</f>
        <v/>
      </c>
      <c r="U1453" s="33">
        <f>IF(INDEX(Matches!$K:$K,AA1453)="","",IF(I1453="H",INDEX(Matches!$K:$K,AA1453),INDEX(Matches!$J:$J,AA1453)))</f>
        <v/>
      </c>
      <c r="V1453" s="30">
        <f>IF(T1453="","",T1453-U1453)</f>
        <v/>
      </c>
      <c r="W1453" s="33">
        <f>IF(I1453="H",INDEX(Matches!$T:$T,AA1453),INDEX(Matches!$U:$U,AA1453))</f>
        <v/>
      </c>
      <c r="X1453" s="11">
        <f>INDEX(Matches!$X:$X,AA1453)</f>
        <v/>
      </c>
      <c r="Y1453" s="30">
        <f>IF(O1453="","",O1453-S1453)</f>
        <v/>
      </c>
      <c r="Z1453" s="30">
        <f>IF(W1453="","",W1453-S1453)</f>
        <v/>
      </c>
      <c r="AA1453" s="24">
        <f>MATCH(J1453,Matches!$A:$A,0)</f>
        <v/>
      </c>
      <c r="AB1453" s="33" t="n">
        <v>1.373867582899729</v>
      </c>
      <c r="AC1453" s="33" t="n"/>
      <c r="AD1453" s="24" t="n"/>
      <c r="AE1453" s="24" t="n">
        <v>1</v>
      </c>
      <c r="AF1453" s="33" t="n"/>
      <c r="AG1453" s="33" t="n"/>
    </row>
    <row r="1454">
      <c r="A1454" s="24" t="inlineStr">
        <is>
          <t>Sheffield United|3</t>
        </is>
      </c>
      <c r="B1454" s="24" t="inlineStr">
        <is>
          <t>E1</t>
        </is>
      </c>
      <c r="C1454" s="24" t="inlineStr">
        <is>
          <t>Championship</t>
        </is>
      </c>
      <c r="D1454" s="24" t="inlineStr">
        <is>
          <t>Sheffield United</t>
        </is>
      </c>
      <c r="E1454" s="24" t="n">
        <v>3</v>
      </c>
      <c r="F1454" s="24" t="n">
        <v>1</v>
      </c>
      <c r="G1454" s="29" t="n">
        <v>46263.625</v>
      </c>
      <c r="H1454" s="24" t="inlineStr">
        <is>
          <t>Cardiff</t>
        </is>
      </c>
      <c r="I1454" s="24" t="inlineStr">
        <is>
          <t>A</t>
        </is>
      </c>
      <c r="J1454" s="24" t="inlineStr">
        <is>
          <t>E1-Cardiff-Sheffiel</t>
        </is>
      </c>
      <c r="K1454" s="24" t="n">
        <v>21</v>
      </c>
      <c r="L1454" s="11">
        <f>IF(INDEX(Matches!$X:$X,AA1454)=0,"",IF(I1454="H",INDEX(Matches!$H:$H,AA1454),INDEX(Matches!$I:$I,AA1454)))</f>
        <v/>
      </c>
      <c r="M1454" s="11">
        <f>IF(INDEX(Matches!$X:$X,AA1454)=0,"",IF(I1454="H",INDEX(Matches!$I:$I,AA1454),INDEX(Matches!$H:$H,AA1454)))</f>
        <v/>
      </c>
      <c r="N1454" s="11">
        <f>IF(L1454="","",IF(L1454&gt;M1454,"W",IF(L1454=M1454,"D","L")))</f>
        <v/>
      </c>
      <c r="O1454" s="11">
        <f>IF(L1454="","",IF(L1454&gt;M1454,3,IF(L1454=M1454,1,0)))</f>
        <v/>
      </c>
      <c r="P1454" s="31">
        <f>IF(I1454="H",INDEX(Matches!$L:$L,AA1454),INDEX(Matches!$N:$N,AA1454))</f>
        <v/>
      </c>
      <c r="Q1454" s="31">
        <f>INDEX(Matches!$M:$M,AA1454)</f>
        <v/>
      </c>
      <c r="R1454" s="31">
        <f>IF(I1454="H",INDEX(Matches!$N:$N,AA1454),INDEX(Matches!$L:$L,AA1454))</f>
        <v/>
      </c>
      <c r="S1454" s="33">
        <f>IF(I1454="H",INDEX(Matches!$O:$O,AA1454),INDEX(Matches!$P:$P,AA1454))</f>
        <v/>
      </c>
      <c r="T1454" s="33">
        <f>IF(INDEX(Matches!$J:$J,AA1454)="","",IF(I1454="H",INDEX(Matches!$J:$J,AA1454),INDEX(Matches!$K:$K,AA1454)))</f>
        <v/>
      </c>
      <c r="U1454" s="33">
        <f>IF(INDEX(Matches!$K:$K,AA1454)="","",IF(I1454="H",INDEX(Matches!$K:$K,AA1454),INDEX(Matches!$J:$J,AA1454)))</f>
        <v/>
      </c>
      <c r="V1454" s="30">
        <f>IF(T1454="","",T1454-U1454)</f>
        <v/>
      </c>
      <c r="W1454" s="33">
        <f>IF(I1454="H",INDEX(Matches!$T:$T,AA1454),INDEX(Matches!$U:$U,AA1454))</f>
        <v/>
      </c>
      <c r="X1454" s="11">
        <f>INDEX(Matches!$X:$X,AA1454)</f>
        <v/>
      </c>
      <c r="Y1454" s="30">
        <f>IF(O1454="","",O1454-S1454)</f>
        <v/>
      </c>
      <c r="Z1454" s="30">
        <f>IF(W1454="","",W1454-S1454)</f>
        <v/>
      </c>
      <c r="AA1454" s="24">
        <f>MATCH(J1454,Matches!$A:$A,0)</f>
        <v/>
      </c>
      <c r="AB1454" s="33" t="n">
        <v>1.459936460295667</v>
      </c>
      <c r="AC1454" s="33" t="n"/>
      <c r="AD1454" s="24" t="n"/>
      <c r="AE1454" s="24" t="n">
        <v>1</v>
      </c>
      <c r="AF1454" s="33" t="n"/>
      <c r="AG1454" s="33" t="n"/>
    </row>
    <row r="1455">
      <c r="A1455" s="24" t="inlineStr">
        <is>
          <t>Sheffield United|4</t>
        </is>
      </c>
      <c r="B1455" s="24" t="inlineStr">
        <is>
          <t>E1</t>
        </is>
      </c>
      <c r="C1455" s="24" t="inlineStr">
        <is>
          <t>Championship</t>
        </is>
      </c>
      <c r="D1455" s="24" t="inlineStr">
        <is>
          <t>Sheffield United</t>
        </is>
      </c>
      <c r="E1455" s="24" t="n">
        <v>4</v>
      </c>
      <c r="F1455" s="24" t="n">
        <v>1</v>
      </c>
      <c r="G1455" s="29" t="n">
        <v>46266.82291666666</v>
      </c>
      <c r="H1455" s="24" t="inlineStr">
        <is>
          <t>Bolton</t>
        </is>
      </c>
      <c r="I1455" s="24" t="inlineStr">
        <is>
          <t>H</t>
        </is>
      </c>
      <c r="J1455" s="24" t="inlineStr">
        <is>
          <t>E1-Sheffiel-Bolton</t>
        </is>
      </c>
      <c r="K1455" s="24" t="n">
        <v>22</v>
      </c>
      <c r="L1455" s="11">
        <f>IF(INDEX(Matches!$X:$X,AA1455)=0,"",IF(I1455="H",INDEX(Matches!$H:$H,AA1455),INDEX(Matches!$I:$I,AA1455)))</f>
        <v/>
      </c>
      <c r="M1455" s="11">
        <f>IF(INDEX(Matches!$X:$X,AA1455)=0,"",IF(I1455="H",INDEX(Matches!$I:$I,AA1455),INDEX(Matches!$H:$H,AA1455)))</f>
        <v/>
      </c>
      <c r="N1455" s="11">
        <f>IF(L1455="","",IF(L1455&gt;M1455,"W",IF(L1455=M1455,"D","L")))</f>
        <v/>
      </c>
      <c r="O1455" s="11">
        <f>IF(L1455="","",IF(L1455&gt;M1455,3,IF(L1455=M1455,1,0)))</f>
        <v/>
      </c>
      <c r="P1455" s="31">
        <f>IF(I1455="H",INDEX(Matches!$L:$L,AA1455),INDEX(Matches!$N:$N,AA1455))</f>
        <v/>
      </c>
      <c r="Q1455" s="31">
        <f>INDEX(Matches!$M:$M,AA1455)</f>
        <v/>
      </c>
      <c r="R1455" s="31">
        <f>IF(I1455="H",INDEX(Matches!$N:$N,AA1455),INDEX(Matches!$L:$L,AA1455))</f>
        <v/>
      </c>
      <c r="S1455" s="33">
        <f>IF(I1455="H",INDEX(Matches!$O:$O,AA1455),INDEX(Matches!$P:$P,AA1455))</f>
        <v/>
      </c>
      <c r="T1455" s="33">
        <f>IF(INDEX(Matches!$J:$J,AA1455)="","",IF(I1455="H",INDEX(Matches!$J:$J,AA1455),INDEX(Matches!$K:$K,AA1455)))</f>
        <v/>
      </c>
      <c r="U1455" s="33">
        <f>IF(INDEX(Matches!$K:$K,AA1455)="","",IF(I1455="H",INDEX(Matches!$K:$K,AA1455),INDEX(Matches!$J:$J,AA1455)))</f>
        <v/>
      </c>
      <c r="V1455" s="30">
        <f>IF(T1455="","",T1455-U1455)</f>
        <v/>
      </c>
      <c r="W1455" s="33">
        <f>IF(I1455="H",INDEX(Matches!$T:$T,AA1455),INDEX(Matches!$U:$U,AA1455))</f>
        <v/>
      </c>
      <c r="X1455" s="11">
        <f>INDEX(Matches!$X:$X,AA1455)</f>
        <v/>
      </c>
      <c r="Y1455" s="30">
        <f>IF(O1455="","",O1455-S1455)</f>
        <v/>
      </c>
      <c r="Z1455" s="30">
        <f>IF(W1455="","",W1455-S1455)</f>
        <v/>
      </c>
      <c r="AA1455" s="24">
        <f>MATCH(J1455,Matches!$A:$A,0)</f>
        <v/>
      </c>
      <c r="AB1455" s="33" t="n">
        <v>1.936703629726565</v>
      </c>
      <c r="AC1455" s="33" t="n"/>
      <c r="AD1455" s="24" t="n"/>
      <c r="AE1455" s="24" t="n">
        <v>1</v>
      </c>
      <c r="AF1455" s="33" t="n"/>
      <c r="AG1455" s="33" t="n"/>
    </row>
    <row r="1456">
      <c r="A1456" s="24" t="inlineStr">
        <is>
          <t>Sheffield United|5</t>
        </is>
      </c>
      <c r="B1456" s="24" t="inlineStr">
        <is>
          <t>E1</t>
        </is>
      </c>
      <c r="C1456" s="24" t="inlineStr">
        <is>
          <t>Championship</t>
        </is>
      </c>
      <c r="D1456" s="24" t="inlineStr">
        <is>
          <t>Sheffield United</t>
        </is>
      </c>
      <c r="E1456" s="24" t="n">
        <v>5</v>
      </c>
      <c r="F1456" s="24" t="n">
        <v>2</v>
      </c>
      <c r="G1456" s="29" t="n">
        <v>46270.625</v>
      </c>
      <c r="H1456" s="24" t="inlineStr">
        <is>
          <t>Norwich</t>
        </is>
      </c>
      <c r="I1456" s="24" t="inlineStr">
        <is>
          <t>H</t>
        </is>
      </c>
      <c r="J1456" s="24" t="inlineStr">
        <is>
          <t>E1-Sheffiel-Norwich</t>
        </is>
      </c>
      <c r="K1456" s="24" t="n">
        <v>7</v>
      </c>
      <c r="L1456" s="11">
        <f>IF(INDEX(Matches!$X:$X,AA1456)=0,"",IF(I1456="H",INDEX(Matches!$H:$H,AA1456),INDEX(Matches!$I:$I,AA1456)))</f>
        <v/>
      </c>
      <c r="M1456" s="11">
        <f>IF(INDEX(Matches!$X:$X,AA1456)=0,"",IF(I1456="H",INDEX(Matches!$I:$I,AA1456),INDEX(Matches!$H:$H,AA1456)))</f>
        <v/>
      </c>
      <c r="N1456" s="11">
        <f>IF(L1456="","",IF(L1456&gt;M1456,"W",IF(L1456=M1456,"D","L")))</f>
        <v/>
      </c>
      <c r="O1456" s="11">
        <f>IF(L1456="","",IF(L1456&gt;M1456,3,IF(L1456=M1456,1,0)))</f>
        <v/>
      </c>
      <c r="P1456" s="31">
        <f>IF(I1456="H",INDEX(Matches!$L:$L,AA1456),INDEX(Matches!$N:$N,AA1456))</f>
        <v/>
      </c>
      <c r="Q1456" s="31">
        <f>INDEX(Matches!$M:$M,AA1456)</f>
        <v/>
      </c>
      <c r="R1456" s="31">
        <f>IF(I1456="H",INDEX(Matches!$N:$N,AA1456),INDEX(Matches!$L:$L,AA1456))</f>
        <v/>
      </c>
      <c r="S1456" s="33">
        <f>IF(I1456="H",INDEX(Matches!$O:$O,AA1456),INDEX(Matches!$P:$P,AA1456))</f>
        <v/>
      </c>
      <c r="T1456" s="33">
        <f>IF(INDEX(Matches!$J:$J,AA1456)="","",IF(I1456="H",INDEX(Matches!$J:$J,AA1456),INDEX(Matches!$K:$K,AA1456)))</f>
        <v/>
      </c>
      <c r="U1456" s="33">
        <f>IF(INDEX(Matches!$K:$K,AA1456)="","",IF(I1456="H",INDEX(Matches!$K:$K,AA1456),INDEX(Matches!$J:$J,AA1456)))</f>
        <v/>
      </c>
      <c r="V1456" s="30">
        <f>IF(T1456="","",T1456-U1456)</f>
        <v/>
      </c>
      <c r="W1456" s="33">
        <f>IF(I1456="H",INDEX(Matches!$T:$T,AA1456),INDEX(Matches!$U:$U,AA1456))</f>
        <v/>
      </c>
      <c r="X1456" s="11">
        <f>INDEX(Matches!$X:$X,AA1456)</f>
        <v/>
      </c>
      <c r="Y1456" s="30">
        <f>IF(O1456="","",O1456-S1456)</f>
        <v/>
      </c>
      <c r="Z1456" s="30">
        <f>IF(W1456="","",W1456-S1456)</f>
        <v/>
      </c>
      <c r="AA1456" s="24">
        <f>MATCH(J1456,Matches!$A:$A,0)</f>
        <v/>
      </c>
      <c r="AB1456" s="33" t="n">
        <v>1.369712427780992</v>
      </c>
      <c r="AC1456" s="33" t="n"/>
      <c r="AD1456" s="24" t="n"/>
      <c r="AE1456" s="24" t="n">
        <v>2</v>
      </c>
      <c r="AF1456" s="33" t="n"/>
      <c r="AG1456" s="33" t="n"/>
    </row>
    <row r="1457">
      <c r="A1457" s="24" t="inlineStr">
        <is>
          <t>Sheffield United|6</t>
        </is>
      </c>
      <c r="B1457" s="24" t="inlineStr">
        <is>
          <t>E1</t>
        </is>
      </c>
      <c r="C1457" s="24" t="inlineStr">
        <is>
          <t>Championship</t>
        </is>
      </c>
      <c r="D1457" s="24" t="inlineStr">
        <is>
          <t>Sheffield United</t>
        </is>
      </c>
      <c r="E1457" s="24" t="n">
        <v>6</v>
      </c>
      <c r="F1457" s="24" t="n">
        <v>2</v>
      </c>
      <c r="G1457" s="29" t="n">
        <v>46273.82291666666</v>
      </c>
      <c r="H1457" s="24" t="inlineStr">
        <is>
          <t>Blackburn</t>
        </is>
      </c>
      <c r="I1457" s="24" t="inlineStr">
        <is>
          <t>A</t>
        </is>
      </c>
      <c r="J1457" s="24" t="inlineStr">
        <is>
          <t>E1-Blackbur-Sheffiel</t>
        </is>
      </c>
      <c r="K1457" s="24" t="n">
        <v>19</v>
      </c>
      <c r="L1457" s="11">
        <f>IF(INDEX(Matches!$X:$X,AA1457)=0,"",IF(I1457="H",INDEX(Matches!$H:$H,AA1457),INDEX(Matches!$I:$I,AA1457)))</f>
        <v/>
      </c>
      <c r="M1457" s="11">
        <f>IF(INDEX(Matches!$X:$X,AA1457)=0,"",IF(I1457="H",INDEX(Matches!$I:$I,AA1457),INDEX(Matches!$H:$H,AA1457)))</f>
        <v/>
      </c>
      <c r="N1457" s="11">
        <f>IF(L1457="","",IF(L1457&gt;M1457,"W",IF(L1457=M1457,"D","L")))</f>
        <v/>
      </c>
      <c r="O1457" s="11">
        <f>IF(L1457="","",IF(L1457&gt;M1457,3,IF(L1457=M1457,1,0)))</f>
        <v/>
      </c>
      <c r="P1457" s="31">
        <f>IF(I1457="H",INDEX(Matches!$L:$L,AA1457),INDEX(Matches!$N:$N,AA1457))</f>
        <v/>
      </c>
      <c r="Q1457" s="31">
        <f>INDEX(Matches!$M:$M,AA1457)</f>
        <v/>
      </c>
      <c r="R1457" s="31">
        <f>IF(I1457="H",INDEX(Matches!$N:$N,AA1457),INDEX(Matches!$L:$L,AA1457))</f>
        <v/>
      </c>
      <c r="S1457" s="33">
        <f>IF(I1457="H",INDEX(Matches!$O:$O,AA1457),INDEX(Matches!$P:$P,AA1457))</f>
        <v/>
      </c>
      <c r="T1457" s="33">
        <f>IF(INDEX(Matches!$J:$J,AA1457)="","",IF(I1457="H",INDEX(Matches!$J:$J,AA1457),INDEX(Matches!$K:$K,AA1457)))</f>
        <v/>
      </c>
      <c r="U1457" s="33">
        <f>IF(INDEX(Matches!$K:$K,AA1457)="","",IF(I1457="H",INDEX(Matches!$K:$K,AA1457),INDEX(Matches!$J:$J,AA1457)))</f>
        <v/>
      </c>
      <c r="V1457" s="30">
        <f>IF(T1457="","",T1457-U1457)</f>
        <v/>
      </c>
      <c r="W1457" s="33">
        <f>IF(I1457="H",INDEX(Matches!$T:$T,AA1457),INDEX(Matches!$U:$U,AA1457))</f>
        <v/>
      </c>
      <c r="X1457" s="11">
        <f>INDEX(Matches!$X:$X,AA1457)</f>
        <v/>
      </c>
      <c r="Y1457" s="30">
        <f>IF(O1457="","",O1457-S1457)</f>
        <v/>
      </c>
      <c r="Z1457" s="30">
        <f>IF(W1457="","",W1457-S1457)</f>
        <v/>
      </c>
      <c r="AA1457" s="24">
        <f>MATCH(J1457,Matches!$A:$A,0)</f>
        <v/>
      </c>
      <c r="AB1457" s="33" t="n">
        <v>1.456596310900057</v>
      </c>
      <c r="AC1457" s="33" t="n"/>
      <c r="AD1457" s="24" t="n"/>
      <c r="AE1457" s="24" t="n">
        <v>2</v>
      </c>
      <c r="AF1457" s="33" t="n"/>
      <c r="AG1457" s="33" t="n"/>
    </row>
    <row r="1458">
      <c r="A1458" s="24" t="inlineStr">
        <is>
          <t>Sheffield United|7</t>
        </is>
      </c>
      <c r="B1458" s="24" t="inlineStr">
        <is>
          <t>E1</t>
        </is>
      </c>
      <c r="C1458" s="24" t="inlineStr">
        <is>
          <t>Championship</t>
        </is>
      </c>
      <c r="D1458" s="24" t="inlineStr">
        <is>
          <t>Sheffield United</t>
        </is>
      </c>
      <c r="E1458" s="24" t="n">
        <v>7</v>
      </c>
      <c r="F1458" s="24" t="n">
        <v>2</v>
      </c>
      <c r="G1458" s="29" t="n">
        <v>46278.5</v>
      </c>
      <c r="H1458" s="24" t="inlineStr">
        <is>
          <t>Wolves</t>
        </is>
      </c>
      <c r="I1458" s="24" t="inlineStr">
        <is>
          <t>H</t>
        </is>
      </c>
      <c r="J1458" s="24" t="inlineStr">
        <is>
          <t>E1-Sheffiel-Wolves</t>
        </is>
      </c>
      <c r="K1458" s="24" t="n">
        <v>2</v>
      </c>
      <c r="L1458" s="11">
        <f>IF(INDEX(Matches!$X:$X,AA1458)=0,"",IF(I1458="H",INDEX(Matches!$H:$H,AA1458),INDEX(Matches!$I:$I,AA1458)))</f>
        <v/>
      </c>
      <c r="M1458" s="11">
        <f>IF(INDEX(Matches!$X:$X,AA1458)=0,"",IF(I1458="H",INDEX(Matches!$I:$I,AA1458),INDEX(Matches!$H:$H,AA1458)))</f>
        <v/>
      </c>
      <c r="N1458" s="11">
        <f>IF(L1458="","",IF(L1458&gt;M1458,"W",IF(L1458=M1458,"D","L")))</f>
        <v/>
      </c>
      <c r="O1458" s="11">
        <f>IF(L1458="","",IF(L1458&gt;M1458,3,IF(L1458=M1458,1,0)))</f>
        <v/>
      </c>
      <c r="P1458" s="31">
        <f>IF(I1458="H",INDEX(Matches!$L:$L,AA1458),INDEX(Matches!$N:$N,AA1458))</f>
        <v/>
      </c>
      <c r="Q1458" s="31">
        <f>INDEX(Matches!$M:$M,AA1458)</f>
        <v/>
      </c>
      <c r="R1458" s="31">
        <f>IF(I1458="H",INDEX(Matches!$N:$N,AA1458),INDEX(Matches!$L:$L,AA1458))</f>
        <v/>
      </c>
      <c r="S1458" s="33">
        <f>IF(I1458="H",INDEX(Matches!$O:$O,AA1458),INDEX(Matches!$P:$P,AA1458))</f>
        <v/>
      </c>
      <c r="T1458" s="33">
        <f>IF(INDEX(Matches!$J:$J,AA1458)="","",IF(I1458="H",INDEX(Matches!$J:$J,AA1458),INDEX(Matches!$K:$K,AA1458)))</f>
        <v/>
      </c>
      <c r="U1458" s="33">
        <f>IF(INDEX(Matches!$K:$K,AA1458)="","",IF(I1458="H",INDEX(Matches!$K:$K,AA1458),INDEX(Matches!$J:$J,AA1458)))</f>
        <v/>
      </c>
      <c r="V1458" s="30">
        <f>IF(T1458="","",T1458-U1458)</f>
        <v/>
      </c>
      <c r="W1458" s="33">
        <f>IF(I1458="H",INDEX(Matches!$T:$T,AA1458),INDEX(Matches!$U:$U,AA1458))</f>
        <v/>
      </c>
      <c r="X1458" s="11">
        <f>INDEX(Matches!$X:$X,AA1458)</f>
        <v/>
      </c>
      <c r="Y1458" s="30">
        <f>IF(O1458="","",O1458-S1458)</f>
        <v/>
      </c>
      <c r="Z1458" s="30">
        <f>IF(W1458="","",W1458-S1458)</f>
        <v/>
      </c>
      <c r="AA1458" s="24">
        <f>MATCH(J1458,Matches!$A:$A,0)</f>
        <v/>
      </c>
      <c r="AB1458" s="33" t="n">
        <v>1.150351199139404</v>
      </c>
      <c r="AC1458" s="33" t="n"/>
      <c r="AD1458" s="24" t="n"/>
      <c r="AE1458" s="24" t="n">
        <v>2</v>
      </c>
      <c r="AF1458" s="33" t="n"/>
      <c r="AG1458" s="33" t="n"/>
    </row>
    <row r="1459">
      <c r="A1459" s="24" t="inlineStr">
        <is>
          <t>Sheffield United|8</t>
        </is>
      </c>
      <c r="B1459" s="24" t="inlineStr">
        <is>
          <t>E1</t>
        </is>
      </c>
      <c r="C1459" s="24" t="inlineStr">
        <is>
          <t>Championship</t>
        </is>
      </c>
      <c r="D1459" s="24" t="inlineStr">
        <is>
          <t>Sheffield United</t>
        </is>
      </c>
      <c r="E1459" s="24" t="n">
        <v>8</v>
      </c>
      <c r="F1459" s="24" t="n">
        <v>2</v>
      </c>
      <c r="G1459" s="29" t="n">
        <v>46284.52083333334</v>
      </c>
      <c r="H1459" s="24" t="inlineStr">
        <is>
          <t>Stoke</t>
        </is>
      </c>
      <c r="I1459" s="24" t="inlineStr">
        <is>
          <t>A</t>
        </is>
      </c>
      <c r="J1459" s="24" t="inlineStr">
        <is>
          <t>E1-Stoke-Sheffiel</t>
        </is>
      </c>
      <c r="K1459" s="24" t="n">
        <v>11</v>
      </c>
      <c r="L1459" s="11">
        <f>IF(INDEX(Matches!$X:$X,AA1459)=0,"",IF(I1459="H",INDEX(Matches!$H:$H,AA1459),INDEX(Matches!$I:$I,AA1459)))</f>
        <v/>
      </c>
      <c r="M1459" s="11">
        <f>IF(INDEX(Matches!$X:$X,AA1459)=0,"",IF(I1459="H",INDEX(Matches!$I:$I,AA1459),INDEX(Matches!$H:$H,AA1459)))</f>
        <v/>
      </c>
      <c r="N1459" s="11">
        <f>IF(L1459="","",IF(L1459&gt;M1459,"W",IF(L1459=M1459,"D","L")))</f>
        <v/>
      </c>
      <c r="O1459" s="11">
        <f>IF(L1459="","",IF(L1459&gt;M1459,3,IF(L1459=M1459,1,0)))</f>
        <v/>
      </c>
      <c r="P1459" s="31">
        <f>IF(I1459="H",INDEX(Matches!$L:$L,AA1459),INDEX(Matches!$N:$N,AA1459))</f>
        <v/>
      </c>
      <c r="Q1459" s="31">
        <f>INDEX(Matches!$M:$M,AA1459)</f>
        <v/>
      </c>
      <c r="R1459" s="31">
        <f>IF(I1459="H",INDEX(Matches!$N:$N,AA1459),INDEX(Matches!$L:$L,AA1459))</f>
        <v/>
      </c>
      <c r="S1459" s="33">
        <f>IF(I1459="H",INDEX(Matches!$O:$O,AA1459),INDEX(Matches!$P:$P,AA1459))</f>
        <v/>
      </c>
      <c r="T1459" s="33">
        <f>IF(INDEX(Matches!$J:$J,AA1459)="","",IF(I1459="H",INDEX(Matches!$J:$J,AA1459),INDEX(Matches!$K:$K,AA1459)))</f>
        <v/>
      </c>
      <c r="U1459" s="33">
        <f>IF(INDEX(Matches!$K:$K,AA1459)="","",IF(I1459="H",INDEX(Matches!$K:$K,AA1459),INDEX(Matches!$J:$J,AA1459)))</f>
        <v/>
      </c>
      <c r="V1459" s="30">
        <f>IF(T1459="","",T1459-U1459)</f>
        <v/>
      </c>
      <c r="W1459" s="33">
        <f>IF(I1459="H",INDEX(Matches!$T:$T,AA1459),INDEX(Matches!$U:$U,AA1459))</f>
        <v/>
      </c>
      <c r="X1459" s="11">
        <f>INDEX(Matches!$X:$X,AA1459)</f>
        <v/>
      </c>
      <c r="Y1459" s="30">
        <f>IF(O1459="","",O1459-S1459)</f>
        <v/>
      </c>
      <c r="Z1459" s="30">
        <f>IF(W1459="","",W1459-S1459)</f>
        <v/>
      </c>
      <c r="AA1459" s="24">
        <f>MATCH(J1459,Matches!$A:$A,0)</f>
        <v/>
      </c>
      <c r="AB1459" s="33" t="n"/>
      <c r="AC1459" s="33" t="n"/>
      <c r="AD1459" s="24" t="n"/>
      <c r="AE1459" s="24" t="n">
        <v>2</v>
      </c>
      <c r="AF1459" s="33" t="n"/>
      <c r="AG1459" s="33" t="n"/>
    </row>
    <row r="1460">
      <c r="A1460" s="24" t="inlineStr">
        <is>
          <t>Sheffield United|9</t>
        </is>
      </c>
      <c r="B1460" s="24" t="inlineStr">
        <is>
          <t>E1</t>
        </is>
      </c>
      <c r="C1460" s="24" t="inlineStr">
        <is>
          <t>Championship</t>
        </is>
      </c>
      <c r="D1460" s="24" t="inlineStr">
        <is>
          <t>Sheffield United</t>
        </is>
      </c>
      <c r="E1460" s="24" t="n">
        <v>9</v>
      </c>
      <c r="F1460" s="24" t="n">
        <v>3</v>
      </c>
      <c r="G1460" s="29" t="n">
        <v>46305.625</v>
      </c>
      <c r="H1460" s="24" t="inlineStr">
        <is>
          <t>Lincoln</t>
        </is>
      </c>
      <c r="I1460" s="24" t="inlineStr">
        <is>
          <t>H</t>
        </is>
      </c>
      <c r="J1460" s="24" t="inlineStr">
        <is>
          <t>E1-Sheffiel-Lincoln</t>
        </is>
      </c>
      <c r="K1460" s="24" t="n">
        <v>24</v>
      </c>
      <c r="L1460" s="11">
        <f>IF(INDEX(Matches!$X:$X,AA1460)=0,"",IF(I1460="H",INDEX(Matches!$H:$H,AA1460),INDEX(Matches!$I:$I,AA1460)))</f>
        <v/>
      </c>
      <c r="M1460" s="11">
        <f>IF(INDEX(Matches!$X:$X,AA1460)=0,"",IF(I1460="H",INDEX(Matches!$I:$I,AA1460),INDEX(Matches!$H:$H,AA1460)))</f>
        <v/>
      </c>
      <c r="N1460" s="11">
        <f>IF(L1460="","",IF(L1460&gt;M1460,"W",IF(L1460=M1460,"D","L")))</f>
        <v/>
      </c>
      <c r="O1460" s="11">
        <f>IF(L1460="","",IF(L1460&gt;M1460,3,IF(L1460=M1460,1,0)))</f>
        <v/>
      </c>
      <c r="P1460" s="31">
        <f>IF(I1460="H",INDEX(Matches!$L:$L,AA1460),INDEX(Matches!$N:$N,AA1460))</f>
        <v/>
      </c>
      <c r="Q1460" s="31">
        <f>INDEX(Matches!$M:$M,AA1460)</f>
        <v/>
      </c>
      <c r="R1460" s="31">
        <f>IF(I1460="H",INDEX(Matches!$N:$N,AA1460),INDEX(Matches!$L:$L,AA1460))</f>
        <v/>
      </c>
      <c r="S1460" s="33">
        <f>IF(I1460="H",INDEX(Matches!$O:$O,AA1460),INDEX(Matches!$P:$P,AA1460))</f>
        <v/>
      </c>
      <c r="T1460" s="33">
        <f>IF(INDEX(Matches!$J:$J,AA1460)="","",IF(I1460="H",INDEX(Matches!$J:$J,AA1460),INDEX(Matches!$K:$K,AA1460)))</f>
        <v/>
      </c>
      <c r="U1460" s="33">
        <f>IF(INDEX(Matches!$K:$K,AA1460)="","",IF(I1460="H",INDEX(Matches!$K:$K,AA1460),INDEX(Matches!$J:$J,AA1460)))</f>
        <v/>
      </c>
      <c r="V1460" s="30">
        <f>IF(T1460="","",T1460-U1460)</f>
        <v/>
      </c>
      <c r="W1460" s="33">
        <f>IF(I1460="H",INDEX(Matches!$T:$T,AA1460),INDEX(Matches!$U:$U,AA1460))</f>
        <v/>
      </c>
      <c r="X1460" s="11">
        <f>INDEX(Matches!$X:$X,AA1460)</f>
        <v/>
      </c>
      <c r="Y1460" s="30">
        <f>IF(O1460="","",O1460-S1460)</f>
        <v/>
      </c>
      <c r="Z1460" s="30">
        <f>IF(W1460="","",W1460-S1460)</f>
        <v/>
      </c>
      <c r="AA1460" s="24">
        <f>MATCH(J1460,Matches!$A:$A,0)</f>
        <v/>
      </c>
      <c r="AB1460" s="33" t="n"/>
      <c r="AC1460" s="33" t="n"/>
      <c r="AD1460" s="24" t="n"/>
      <c r="AE1460" s="24" t="n">
        <v>3</v>
      </c>
      <c r="AF1460" s="33" t="n"/>
      <c r="AG1460" s="33" t="n"/>
    </row>
    <row r="1461">
      <c r="A1461" s="24" t="inlineStr">
        <is>
          <t>Sheffield United|10</t>
        </is>
      </c>
      <c r="B1461" s="24" t="inlineStr">
        <is>
          <t>E1</t>
        </is>
      </c>
      <c r="C1461" s="24" t="inlineStr">
        <is>
          <t>Championship</t>
        </is>
      </c>
      <c r="D1461" s="24" t="inlineStr">
        <is>
          <t>Sheffield United</t>
        </is>
      </c>
      <c r="E1461" s="24" t="n">
        <v>10</v>
      </c>
      <c r="F1461" s="24" t="n">
        <v>3</v>
      </c>
      <c r="G1461" s="29" t="n">
        <v>46309.82291666666</v>
      </c>
      <c r="H1461" s="24" t="inlineStr">
        <is>
          <t>Portsmouth</t>
        </is>
      </c>
      <c r="I1461" s="24" t="inlineStr">
        <is>
          <t>A</t>
        </is>
      </c>
      <c r="J1461" s="24" t="inlineStr">
        <is>
          <t>E1-Portsmou-Sheffiel</t>
        </is>
      </c>
      <c r="K1461" s="24" t="n">
        <v>18</v>
      </c>
      <c r="L1461" s="11">
        <f>IF(INDEX(Matches!$X:$X,AA1461)=0,"",IF(I1461="H",INDEX(Matches!$H:$H,AA1461),INDEX(Matches!$I:$I,AA1461)))</f>
        <v/>
      </c>
      <c r="M1461" s="11">
        <f>IF(INDEX(Matches!$X:$X,AA1461)=0,"",IF(I1461="H",INDEX(Matches!$I:$I,AA1461),INDEX(Matches!$H:$H,AA1461)))</f>
        <v/>
      </c>
      <c r="N1461" s="11">
        <f>IF(L1461="","",IF(L1461&gt;M1461,"W",IF(L1461=M1461,"D","L")))</f>
        <v/>
      </c>
      <c r="O1461" s="11">
        <f>IF(L1461="","",IF(L1461&gt;M1461,3,IF(L1461=M1461,1,0)))</f>
        <v/>
      </c>
      <c r="P1461" s="31">
        <f>IF(I1461="H",INDEX(Matches!$L:$L,AA1461),INDEX(Matches!$N:$N,AA1461))</f>
        <v/>
      </c>
      <c r="Q1461" s="31">
        <f>INDEX(Matches!$M:$M,AA1461)</f>
        <v/>
      </c>
      <c r="R1461" s="31">
        <f>IF(I1461="H",INDEX(Matches!$N:$N,AA1461),INDEX(Matches!$L:$L,AA1461))</f>
        <v/>
      </c>
      <c r="S1461" s="33">
        <f>IF(I1461="H",INDEX(Matches!$O:$O,AA1461),INDEX(Matches!$P:$P,AA1461))</f>
        <v/>
      </c>
      <c r="T1461" s="33">
        <f>IF(INDEX(Matches!$J:$J,AA1461)="","",IF(I1461="H",INDEX(Matches!$J:$J,AA1461),INDEX(Matches!$K:$K,AA1461)))</f>
        <v/>
      </c>
      <c r="U1461" s="33">
        <f>IF(INDEX(Matches!$K:$K,AA1461)="","",IF(I1461="H",INDEX(Matches!$K:$K,AA1461),INDEX(Matches!$J:$J,AA1461)))</f>
        <v/>
      </c>
      <c r="V1461" s="30">
        <f>IF(T1461="","",T1461-U1461)</f>
        <v/>
      </c>
      <c r="W1461" s="33">
        <f>IF(I1461="H",INDEX(Matches!$T:$T,AA1461),INDEX(Matches!$U:$U,AA1461))</f>
        <v/>
      </c>
      <c r="X1461" s="11">
        <f>INDEX(Matches!$X:$X,AA1461)</f>
        <v/>
      </c>
      <c r="Y1461" s="30">
        <f>IF(O1461="","",O1461-S1461)</f>
        <v/>
      </c>
      <c r="Z1461" s="30">
        <f>IF(W1461="","",W1461-S1461)</f>
        <v/>
      </c>
      <c r="AA1461" s="24">
        <f>MATCH(J1461,Matches!$A:$A,0)</f>
        <v/>
      </c>
      <c r="AB1461" s="33" t="n"/>
      <c r="AC1461" s="33" t="n"/>
      <c r="AD1461" s="24" t="n"/>
      <c r="AE1461" s="24" t="n">
        <v>3</v>
      </c>
      <c r="AF1461" s="33" t="n"/>
      <c r="AG1461" s="33" t="n"/>
    </row>
    <row r="1462">
      <c r="A1462" s="24" t="inlineStr">
        <is>
          <t>Sheffield United|11</t>
        </is>
      </c>
      <c r="B1462" s="24" t="inlineStr">
        <is>
          <t>E1</t>
        </is>
      </c>
      <c r="C1462" s="24" t="inlineStr">
        <is>
          <t>Championship</t>
        </is>
      </c>
      <c r="D1462" s="24" t="inlineStr">
        <is>
          <t>Sheffield United</t>
        </is>
      </c>
      <c r="E1462" s="24" t="n">
        <v>11</v>
      </c>
      <c r="F1462" s="24" t="n">
        <v>3</v>
      </c>
      <c r="G1462" s="29" t="n">
        <v>46312.625</v>
      </c>
      <c r="H1462" s="24" t="inlineStr">
        <is>
          <t>Bristol City</t>
        </is>
      </c>
      <c r="I1462" s="24" t="inlineStr">
        <is>
          <t>A</t>
        </is>
      </c>
      <c r="J1462" s="24" t="inlineStr">
        <is>
          <t>E1-BristolC-Sheffiel</t>
        </is>
      </c>
      <c r="K1462" s="24" t="n">
        <v>14</v>
      </c>
      <c r="L1462" s="11">
        <f>IF(INDEX(Matches!$X:$X,AA1462)=0,"",IF(I1462="H",INDEX(Matches!$H:$H,AA1462),INDEX(Matches!$I:$I,AA1462)))</f>
        <v/>
      </c>
      <c r="M1462" s="11">
        <f>IF(INDEX(Matches!$X:$X,AA1462)=0,"",IF(I1462="H",INDEX(Matches!$I:$I,AA1462),INDEX(Matches!$H:$H,AA1462)))</f>
        <v/>
      </c>
      <c r="N1462" s="11">
        <f>IF(L1462="","",IF(L1462&gt;M1462,"W",IF(L1462=M1462,"D","L")))</f>
        <v/>
      </c>
      <c r="O1462" s="11">
        <f>IF(L1462="","",IF(L1462&gt;M1462,3,IF(L1462=M1462,1,0)))</f>
        <v/>
      </c>
      <c r="P1462" s="31">
        <f>IF(I1462="H",INDEX(Matches!$L:$L,AA1462),INDEX(Matches!$N:$N,AA1462))</f>
        <v/>
      </c>
      <c r="Q1462" s="31">
        <f>INDEX(Matches!$M:$M,AA1462)</f>
        <v/>
      </c>
      <c r="R1462" s="31">
        <f>IF(I1462="H",INDEX(Matches!$N:$N,AA1462),INDEX(Matches!$L:$L,AA1462))</f>
        <v/>
      </c>
      <c r="S1462" s="33">
        <f>IF(I1462="H",INDEX(Matches!$O:$O,AA1462),INDEX(Matches!$P:$P,AA1462))</f>
        <v/>
      </c>
      <c r="T1462" s="33">
        <f>IF(INDEX(Matches!$J:$J,AA1462)="","",IF(I1462="H",INDEX(Matches!$J:$J,AA1462),INDEX(Matches!$K:$K,AA1462)))</f>
        <v/>
      </c>
      <c r="U1462" s="33">
        <f>IF(INDEX(Matches!$K:$K,AA1462)="","",IF(I1462="H",INDEX(Matches!$K:$K,AA1462),INDEX(Matches!$J:$J,AA1462)))</f>
        <v/>
      </c>
      <c r="V1462" s="30">
        <f>IF(T1462="","",T1462-U1462)</f>
        <v/>
      </c>
      <c r="W1462" s="33">
        <f>IF(I1462="H",INDEX(Matches!$T:$T,AA1462),INDEX(Matches!$U:$U,AA1462))</f>
        <v/>
      </c>
      <c r="X1462" s="11">
        <f>INDEX(Matches!$X:$X,AA1462)</f>
        <v/>
      </c>
      <c r="Y1462" s="30">
        <f>IF(O1462="","",O1462-S1462)</f>
        <v/>
      </c>
      <c r="Z1462" s="30">
        <f>IF(W1462="","",W1462-S1462)</f>
        <v/>
      </c>
      <c r="AA1462" s="24">
        <f>MATCH(J1462,Matches!$A:$A,0)</f>
        <v/>
      </c>
      <c r="AB1462" s="33" t="n"/>
      <c r="AC1462" s="33" t="n"/>
      <c r="AD1462" s="24" t="n"/>
      <c r="AE1462" s="24" t="n">
        <v>3</v>
      </c>
      <c r="AF1462" s="33" t="n"/>
      <c r="AG1462" s="33" t="n"/>
    </row>
    <row r="1463">
      <c r="A1463" s="24" t="inlineStr">
        <is>
          <t>Sheffield United|12</t>
        </is>
      </c>
      <c r="B1463" s="24" t="inlineStr">
        <is>
          <t>E1</t>
        </is>
      </c>
      <c r="C1463" s="24" t="inlineStr">
        <is>
          <t>Championship</t>
        </is>
      </c>
      <c r="D1463" s="24" t="inlineStr">
        <is>
          <t>Sheffield United</t>
        </is>
      </c>
      <c r="E1463" s="24" t="n">
        <v>12</v>
      </c>
      <c r="F1463" s="24" t="n">
        <v>3</v>
      </c>
      <c r="G1463" s="29" t="n">
        <v>46319.52083333334</v>
      </c>
      <c r="H1463" s="24" t="inlineStr">
        <is>
          <t>Derby</t>
        </is>
      </c>
      <c r="I1463" s="24" t="inlineStr">
        <is>
          <t>H</t>
        </is>
      </c>
      <c r="J1463" s="24" t="inlineStr">
        <is>
          <t>E1-Sheffiel-Derby</t>
        </is>
      </c>
      <c r="K1463" s="24" t="n">
        <v>12</v>
      </c>
      <c r="L1463" s="11">
        <f>IF(INDEX(Matches!$X:$X,AA1463)=0,"",IF(I1463="H",INDEX(Matches!$H:$H,AA1463),INDEX(Matches!$I:$I,AA1463)))</f>
        <v/>
      </c>
      <c r="M1463" s="11">
        <f>IF(INDEX(Matches!$X:$X,AA1463)=0,"",IF(I1463="H",INDEX(Matches!$I:$I,AA1463),INDEX(Matches!$H:$H,AA1463)))</f>
        <v/>
      </c>
      <c r="N1463" s="11">
        <f>IF(L1463="","",IF(L1463&gt;M1463,"W",IF(L1463=M1463,"D","L")))</f>
        <v/>
      </c>
      <c r="O1463" s="11">
        <f>IF(L1463="","",IF(L1463&gt;M1463,3,IF(L1463=M1463,1,0)))</f>
        <v/>
      </c>
      <c r="P1463" s="31">
        <f>IF(I1463="H",INDEX(Matches!$L:$L,AA1463),INDEX(Matches!$N:$N,AA1463))</f>
        <v/>
      </c>
      <c r="Q1463" s="31">
        <f>INDEX(Matches!$M:$M,AA1463)</f>
        <v/>
      </c>
      <c r="R1463" s="31">
        <f>IF(I1463="H",INDEX(Matches!$N:$N,AA1463),INDEX(Matches!$L:$L,AA1463))</f>
        <v/>
      </c>
      <c r="S1463" s="33">
        <f>IF(I1463="H",INDEX(Matches!$O:$O,AA1463),INDEX(Matches!$P:$P,AA1463))</f>
        <v/>
      </c>
      <c r="T1463" s="33">
        <f>IF(INDEX(Matches!$J:$J,AA1463)="","",IF(I1463="H",INDEX(Matches!$J:$J,AA1463),INDEX(Matches!$K:$K,AA1463)))</f>
        <v/>
      </c>
      <c r="U1463" s="33">
        <f>IF(INDEX(Matches!$K:$K,AA1463)="","",IF(I1463="H",INDEX(Matches!$K:$K,AA1463),INDEX(Matches!$J:$J,AA1463)))</f>
        <v/>
      </c>
      <c r="V1463" s="30">
        <f>IF(T1463="","",T1463-U1463)</f>
        <v/>
      </c>
      <c r="W1463" s="33">
        <f>IF(I1463="H",INDEX(Matches!$T:$T,AA1463),INDEX(Matches!$U:$U,AA1463))</f>
        <v/>
      </c>
      <c r="X1463" s="11">
        <f>INDEX(Matches!$X:$X,AA1463)</f>
        <v/>
      </c>
      <c r="Y1463" s="30">
        <f>IF(O1463="","",O1463-S1463)</f>
        <v/>
      </c>
      <c r="Z1463" s="30">
        <f>IF(W1463="","",W1463-S1463)</f>
        <v/>
      </c>
      <c r="AA1463" s="24">
        <f>MATCH(J1463,Matches!$A:$A,0)</f>
        <v/>
      </c>
      <c r="AB1463" s="33" t="n"/>
      <c r="AC1463" s="33" t="n">
        <v>1.618801892685524</v>
      </c>
      <c r="AD1463" s="24" t="n"/>
      <c r="AE1463" s="24" t="n">
        <v>3</v>
      </c>
      <c r="AF1463" s="33" t="n"/>
      <c r="AG1463" s="33" t="n"/>
    </row>
    <row r="1464">
      <c r="A1464" s="24" t="inlineStr">
        <is>
          <t>Sheffield United|13</t>
        </is>
      </c>
      <c r="B1464" s="24" t="inlineStr">
        <is>
          <t>E1</t>
        </is>
      </c>
      <c r="C1464" s="24" t="inlineStr">
        <is>
          <t>Championship</t>
        </is>
      </c>
      <c r="D1464" s="24" t="inlineStr">
        <is>
          <t>Sheffield United</t>
        </is>
      </c>
      <c r="E1464" s="24" t="n">
        <v>13</v>
      </c>
      <c r="F1464" s="24" t="n">
        <v>4</v>
      </c>
      <c r="G1464" s="29" t="n">
        <v>46325.83333333334</v>
      </c>
      <c r="H1464" s="24" t="inlineStr">
        <is>
          <t>Wrexham</t>
        </is>
      </c>
      <c r="I1464" s="24" t="inlineStr">
        <is>
          <t>H</t>
        </is>
      </c>
      <c r="J1464" s="24" t="inlineStr">
        <is>
          <t>E1-Sheffiel-Wrexham</t>
        </is>
      </c>
      <c r="K1464" s="24" t="n">
        <v>9</v>
      </c>
      <c r="L1464" s="11">
        <f>IF(INDEX(Matches!$X:$X,AA1464)=0,"",IF(I1464="H",INDEX(Matches!$H:$H,AA1464),INDEX(Matches!$I:$I,AA1464)))</f>
        <v/>
      </c>
      <c r="M1464" s="11">
        <f>IF(INDEX(Matches!$X:$X,AA1464)=0,"",IF(I1464="H",INDEX(Matches!$I:$I,AA1464),INDEX(Matches!$H:$H,AA1464)))</f>
        <v/>
      </c>
      <c r="N1464" s="11">
        <f>IF(L1464="","",IF(L1464&gt;M1464,"W",IF(L1464=M1464,"D","L")))</f>
        <v/>
      </c>
      <c r="O1464" s="11">
        <f>IF(L1464="","",IF(L1464&gt;M1464,3,IF(L1464=M1464,1,0)))</f>
        <v/>
      </c>
      <c r="P1464" s="31">
        <f>IF(I1464="H",INDEX(Matches!$L:$L,AA1464),INDEX(Matches!$N:$N,AA1464))</f>
        <v/>
      </c>
      <c r="Q1464" s="31">
        <f>INDEX(Matches!$M:$M,AA1464)</f>
        <v/>
      </c>
      <c r="R1464" s="31">
        <f>IF(I1464="H",INDEX(Matches!$N:$N,AA1464),INDEX(Matches!$L:$L,AA1464))</f>
        <v/>
      </c>
      <c r="S1464" s="33">
        <f>IF(I1464="H",INDEX(Matches!$O:$O,AA1464),INDEX(Matches!$P:$P,AA1464))</f>
        <v/>
      </c>
      <c r="T1464" s="33">
        <f>IF(INDEX(Matches!$J:$J,AA1464)="","",IF(I1464="H",INDEX(Matches!$J:$J,AA1464),INDEX(Matches!$K:$K,AA1464)))</f>
        <v/>
      </c>
      <c r="U1464" s="33">
        <f>IF(INDEX(Matches!$K:$K,AA1464)="","",IF(I1464="H",INDEX(Matches!$K:$K,AA1464),INDEX(Matches!$J:$J,AA1464)))</f>
        <v/>
      </c>
      <c r="V1464" s="30">
        <f>IF(T1464="","",T1464-U1464)</f>
        <v/>
      </c>
      <c r="W1464" s="33">
        <f>IF(I1464="H",INDEX(Matches!$T:$T,AA1464),INDEX(Matches!$U:$U,AA1464))</f>
        <v/>
      </c>
      <c r="X1464" s="11">
        <f>INDEX(Matches!$X:$X,AA1464)</f>
        <v/>
      </c>
      <c r="Y1464" s="30">
        <f>IF(O1464="","",O1464-S1464)</f>
        <v/>
      </c>
      <c r="Z1464" s="30">
        <f>IF(W1464="","",W1464-S1464)</f>
        <v/>
      </c>
      <c r="AA1464" s="24">
        <f>MATCH(J1464,Matches!$A:$A,0)</f>
        <v/>
      </c>
      <c r="AB1464" s="33" t="n"/>
      <c r="AC1464" s="33" t="n">
        <v>1.481736211959298</v>
      </c>
      <c r="AD1464" s="24" t="n"/>
      <c r="AE1464" s="24" t="n">
        <v>4</v>
      </c>
      <c r="AF1464" s="33" t="n"/>
      <c r="AG1464" s="33" t="n"/>
    </row>
    <row r="1465">
      <c r="A1465" s="24" t="inlineStr">
        <is>
          <t>Sheffield United|14</t>
        </is>
      </c>
      <c r="B1465" s="24" t="inlineStr">
        <is>
          <t>E1</t>
        </is>
      </c>
      <c r="C1465" s="24" t="inlineStr">
        <is>
          <t>Championship</t>
        </is>
      </c>
      <c r="D1465" s="24" t="inlineStr">
        <is>
          <t>Sheffield United</t>
        </is>
      </c>
      <c r="E1465" s="24" t="n">
        <v>14</v>
      </c>
      <c r="F1465" s="24" t="n">
        <v>4</v>
      </c>
      <c r="G1465" s="29" t="n">
        <v>46329.82291666666</v>
      </c>
      <c r="H1465" s="24" t="inlineStr">
        <is>
          <t>Preston</t>
        </is>
      </c>
      <c r="I1465" s="24" t="inlineStr">
        <is>
          <t>A</t>
        </is>
      </c>
      <c r="J1465" s="24" t="inlineStr">
        <is>
          <t>E1-Preston-Sheffiel</t>
        </is>
      </c>
      <c r="K1465" s="24" t="n">
        <v>20</v>
      </c>
      <c r="L1465" s="11">
        <f>IF(INDEX(Matches!$X:$X,AA1465)=0,"",IF(I1465="H",INDEX(Matches!$H:$H,AA1465),INDEX(Matches!$I:$I,AA1465)))</f>
        <v/>
      </c>
      <c r="M1465" s="11">
        <f>IF(INDEX(Matches!$X:$X,AA1465)=0,"",IF(I1465="H",INDEX(Matches!$I:$I,AA1465),INDEX(Matches!$H:$H,AA1465)))</f>
        <v/>
      </c>
      <c r="N1465" s="11">
        <f>IF(L1465="","",IF(L1465&gt;M1465,"W",IF(L1465=M1465,"D","L")))</f>
        <v/>
      </c>
      <c r="O1465" s="11">
        <f>IF(L1465="","",IF(L1465&gt;M1465,3,IF(L1465=M1465,1,0)))</f>
        <v/>
      </c>
      <c r="P1465" s="31">
        <f>IF(I1465="H",INDEX(Matches!$L:$L,AA1465),INDEX(Matches!$N:$N,AA1465))</f>
        <v/>
      </c>
      <c r="Q1465" s="31">
        <f>INDEX(Matches!$M:$M,AA1465)</f>
        <v/>
      </c>
      <c r="R1465" s="31">
        <f>IF(I1465="H",INDEX(Matches!$N:$N,AA1465),INDEX(Matches!$L:$L,AA1465))</f>
        <v/>
      </c>
      <c r="S1465" s="33">
        <f>IF(I1465="H",INDEX(Matches!$O:$O,AA1465),INDEX(Matches!$P:$P,AA1465))</f>
        <v/>
      </c>
      <c r="T1465" s="33">
        <f>IF(INDEX(Matches!$J:$J,AA1465)="","",IF(I1465="H",INDEX(Matches!$J:$J,AA1465),INDEX(Matches!$K:$K,AA1465)))</f>
        <v/>
      </c>
      <c r="U1465" s="33">
        <f>IF(INDEX(Matches!$K:$K,AA1465)="","",IF(I1465="H",INDEX(Matches!$K:$K,AA1465),INDEX(Matches!$J:$J,AA1465)))</f>
        <v/>
      </c>
      <c r="V1465" s="30">
        <f>IF(T1465="","",T1465-U1465)</f>
        <v/>
      </c>
      <c r="W1465" s="33">
        <f>IF(I1465="H",INDEX(Matches!$T:$T,AA1465),INDEX(Matches!$U:$U,AA1465))</f>
        <v/>
      </c>
      <c r="X1465" s="11">
        <f>INDEX(Matches!$X:$X,AA1465)</f>
        <v/>
      </c>
      <c r="Y1465" s="30">
        <f>IF(O1465="","",O1465-S1465)</f>
        <v/>
      </c>
      <c r="Z1465" s="30">
        <f>IF(W1465="","",W1465-S1465)</f>
        <v/>
      </c>
      <c r="AA1465" s="24">
        <f>MATCH(J1465,Matches!$A:$A,0)</f>
        <v/>
      </c>
      <c r="AB1465" s="33" t="n"/>
      <c r="AC1465" s="33" t="n">
        <v>1.403998481744993</v>
      </c>
      <c r="AD1465" s="24" t="n"/>
      <c r="AE1465" s="24" t="n">
        <v>4</v>
      </c>
      <c r="AF1465" s="33" t="n"/>
      <c r="AG1465" s="33" t="n"/>
    </row>
    <row r="1466">
      <c r="A1466" s="24" t="inlineStr">
        <is>
          <t>Sheffield United|15</t>
        </is>
      </c>
      <c r="B1466" s="24" t="inlineStr">
        <is>
          <t>E1</t>
        </is>
      </c>
      <c r="C1466" s="24" t="inlineStr">
        <is>
          <t>Championship</t>
        </is>
      </c>
      <c r="D1466" s="24" t="inlineStr">
        <is>
          <t>Sheffield United</t>
        </is>
      </c>
      <c r="E1466" s="24" t="n">
        <v>15</v>
      </c>
      <c r="F1466" s="24" t="n">
        <v>4</v>
      </c>
      <c r="G1466" s="29" t="n">
        <v>46333.625</v>
      </c>
      <c r="H1466" s="24" t="inlineStr">
        <is>
          <t>Charlton</t>
        </is>
      </c>
      <c r="I1466" s="24" t="inlineStr">
        <is>
          <t>A</t>
        </is>
      </c>
      <c r="J1466" s="24" t="inlineStr">
        <is>
          <t>E1-Charlton-Sheffiel</t>
        </is>
      </c>
      <c r="K1466" s="24" t="n">
        <v>23</v>
      </c>
      <c r="L1466" s="11">
        <f>IF(INDEX(Matches!$X:$X,AA1466)=0,"",IF(I1466="H",INDEX(Matches!$H:$H,AA1466),INDEX(Matches!$I:$I,AA1466)))</f>
        <v/>
      </c>
      <c r="M1466" s="11">
        <f>IF(INDEX(Matches!$X:$X,AA1466)=0,"",IF(I1466="H",INDEX(Matches!$I:$I,AA1466),INDEX(Matches!$H:$H,AA1466)))</f>
        <v/>
      </c>
      <c r="N1466" s="11">
        <f>IF(L1466="","",IF(L1466&gt;M1466,"W",IF(L1466=M1466,"D","L")))</f>
        <v/>
      </c>
      <c r="O1466" s="11">
        <f>IF(L1466="","",IF(L1466&gt;M1466,3,IF(L1466=M1466,1,0)))</f>
        <v/>
      </c>
      <c r="P1466" s="31">
        <f>IF(I1466="H",INDEX(Matches!$L:$L,AA1466),INDEX(Matches!$N:$N,AA1466))</f>
        <v/>
      </c>
      <c r="Q1466" s="31">
        <f>INDEX(Matches!$M:$M,AA1466)</f>
        <v/>
      </c>
      <c r="R1466" s="31">
        <f>IF(I1466="H",INDEX(Matches!$N:$N,AA1466),INDEX(Matches!$L:$L,AA1466))</f>
        <v/>
      </c>
      <c r="S1466" s="33">
        <f>IF(I1466="H",INDEX(Matches!$O:$O,AA1466),INDEX(Matches!$P:$P,AA1466))</f>
        <v/>
      </c>
      <c r="T1466" s="33">
        <f>IF(INDEX(Matches!$J:$J,AA1466)="","",IF(I1466="H",INDEX(Matches!$J:$J,AA1466),INDEX(Matches!$K:$K,AA1466)))</f>
        <v/>
      </c>
      <c r="U1466" s="33">
        <f>IF(INDEX(Matches!$K:$K,AA1466)="","",IF(I1466="H",INDEX(Matches!$K:$K,AA1466),INDEX(Matches!$J:$J,AA1466)))</f>
        <v/>
      </c>
      <c r="V1466" s="30">
        <f>IF(T1466="","",T1466-U1466)</f>
        <v/>
      </c>
      <c r="W1466" s="33">
        <f>IF(I1466="H",INDEX(Matches!$T:$T,AA1466),INDEX(Matches!$U:$U,AA1466))</f>
        <v/>
      </c>
      <c r="X1466" s="11">
        <f>INDEX(Matches!$X:$X,AA1466)</f>
        <v/>
      </c>
      <c r="Y1466" s="30">
        <f>IF(O1466="","",O1466-S1466)</f>
        <v/>
      </c>
      <c r="Z1466" s="30">
        <f>IF(W1466="","",W1466-S1466)</f>
        <v/>
      </c>
      <c r="AA1466" s="24">
        <f>MATCH(J1466,Matches!$A:$A,0)</f>
        <v/>
      </c>
      <c r="AB1466" s="33" t="n"/>
      <c r="AC1466" s="33" t="n">
        <v>1.481103159914519</v>
      </c>
      <c r="AD1466" s="24" t="n"/>
      <c r="AE1466" s="24" t="n">
        <v>4</v>
      </c>
      <c r="AF1466" s="33" t="n"/>
      <c r="AG1466" s="33" t="n"/>
    </row>
    <row r="1467">
      <c r="A1467" s="24" t="inlineStr">
        <is>
          <t>Sheffield United|16</t>
        </is>
      </c>
      <c r="B1467" s="24" t="inlineStr">
        <is>
          <t>E1</t>
        </is>
      </c>
      <c r="C1467" s="24" t="inlineStr">
        <is>
          <t>Championship</t>
        </is>
      </c>
      <c r="D1467" s="24" t="inlineStr">
        <is>
          <t>Sheffield United</t>
        </is>
      </c>
      <c r="E1467" s="24" t="n">
        <v>16</v>
      </c>
      <c r="F1467" s="24" t="n">
        <v>4</v>
      </c>
      <c r="G1467" s="29" t="n">
        <v>46347.625</v>
      </c>
      <c r="H1467" s="24" t="inlineStr">
        <is>
          <t>Watford</t>
        </is>
      </c>
      <c r="I1467" s="24" t="inlineStr">
        <is>
          <t>H</t>
        </is>
      </c>
      <c r="J1467" s="24" t="inlineStr">
        <is>
          <t>E1-Sheffiel-Watford</t>
        </is>
      </c>
      <c r="K1467" s="24" t="n">
        <v>16</v>
      </c>
      <c r="L1467" s="11">
        <f>IF(INDEX(Matches!$X:$X,AA1467)=0,"",IF(I1467="H",INDEX(Matches!$H:$H,AA1467),INDEX(Matches!$I:$I,AA1467)))</f>
        <v/>
      </c>
      <c r="M1467" s="11">
        <f>IF(INDEX(Matches!$X:$X,AA1467)=0,"",IF(I1467="H",INDEX(Matches!$I:$I,AA1467),INDEX(Matches!$H:$H,AA1467)))</f>
        <v/>
      </c>
      <c r="N1467" s="11">
        <f>IF(L1467="","",IF(L1467&gt;M1467,"W",IF(L1467=M1467,"D","L")))</f>
        <v/>
      </c>
      <c r="O1467" s="11">
        <f>IF(L1467="","",IF(L1467&gt;M1467,3,IF(L1467=M1467,1,0)))</f>
        <v/>
      </c>
      <c r="P1467" s="31">
        <f>IF(I1467="H",INDEX(Matches!$L:$L,AA1467),INDEX(Matches!$N:$N,AA1467))</f>
        <v/>
      </c>
      <c r="Q1467" s="31">
        <f>INDEX(Matches!$M:$M,AA1467)</f>
        <v/>
      </c>
      <c r="R1467" s="31">
        <f>IF(I1467="H",INDEX(Matches!$N:$N,AA1467),INDEX(Matches!$L:$L,AA1467))</f>
        <v/>
      </c>
      <c r="S1467" s="33">
        <f>IF(I1467="H",INDEX(Matches!$O:$O,AA1467),INDEX(Matches!$P:$P,AA1467))</f>
        <v/>
      </c>
      <c r="T1467" s="33">
        <f>IF(INDEX(Matches!$J:$J,AA1467)="","",IF(I1467="H",INDEX(Matches!$J:$J,AA1467),INDEX(Matches!$K:$K,AA1467)))</f>
        <v/>
      </c>
      <c r="U1467" s="33">
        <f>IF(INDEX(Matches!$K:$K,AA1467)="","",IF(I1467="H",INDEX(Matches!$K:$K,AA1467),INDEX(Matches!$J:$J,AA1467)))</f>
        <v/>
      </c>
      <c r="V1467" s="30">
        <f>IF(T1467="","",T1467-U1467)</f>
        <v/>
      </c>
      <c r="W1467" s="33">
        <f>IF(I1467="H",INDEX(Matches!$T:$T,AA1467),INDEX(Matches!$U:$U,AA1467))</f>
        <v/>
      </c>
      <c r="X1467" s="11">
        <f>INDEX(Matches!$X:$X,AA1467)</f>
        <v/>
      </c>
      <c r="Y1467" s="30">
        <f>IF(O1467="","",O1467-S1467)</f>
        <v/>
      </c>
      <c r="Z1467" s="30">
        <f>IF(W1467="","",W1467-S1467)</f>
        <v/>
      </c>
      <c r="AA1467" s="24">
        <f>MATCH(J1467,Matches!$A:$A,0)</f>
        <v/>
      </c>
      <c r="AB1467" s="33" t="n"/>
      <c r="AC1467" s="33" t="n">
        <v>1.707371321632897</v>
      </c>
      <c r="AD1467" s="24" t="n"/>
      <c r="AE1467" s="24" t="n">
        <v>4</v>
      </c>
      <c r="AF1467" s="33" t="n"/>
      <c r="AG1467" s="33" t="n"/>
    </row>
    <row r="1468">
      <c r="A1468" s="24" t="inlineStr">
        <is>
          <t>Sheffield United|17</t>
        </is>
      </c>
      <c r="B1468" s="24" t="inlineStr">
        <is>
          <t>E1</t>
        </is>
      </c>
      <c r="C1468" s="24" t="inlineStr">
        <is>
          <t>Championship</t>
        </is>
      </c>
      <c r="D1468" s="24" t="inlineStr">
        <is>
          <t>Sheffield United</t>
        </is>
      </c>
      <c r="E1468" s="24" t="n">
        <v>17</v>
      </c>
      <c r="F1468" s="24" t="n">
        <v>5</v>
      </c>
      <c r="G1468" s="29" t="n">
        <v>46350.82291666666</v>
      </c>
      <c r="H1468" s="24" t="inlineStr">
        <is>
          <t>Southampton</t>
        </is>
      </c>
      <c r="I1468" s="24" t="inlineStr">
        <is>
          <t>H</t>
        </is>
      </c>
      <c r="J1468" s="24" t="inlineStr">
        <is>
          <t>E1-Sheffiel-Southamp</t>
        </is>
      </c>
      <c r="K1468" s="24" t="n">
        <v>5</v>
      </c>
      <c r="L1468" s="11">
        <f>IF(INDEX(Matches!$X:$X,AA1468)=0,"",IF(I1468="H",INDEX(Matches!$H:$H,AA1468),INDEX(Matches!$I:$I,AA1468)))</f>
        <v/>
      </c>
      <c r="M1468" s="11">
        <f>IF(INDEX(Matches!$X:$X,AA1468)=0,"",IF(I1468="H",INDEX(Matches!$I:$I,AA1468),INDEX(Matches!$H:$H,AA1468)))</f>
        <v/>
      </c>
      <c r="N1468" s="11">
        <f>IF(L1468="","",IF(L1468&gt;M1468,"W",IF(L1468=M1468,"D","L")))</f>
        <v/>
      </c>
      <c r="O1468" s="11">
        <f>IF(L1468="","",IF(L1468&gt;M1468,3,IF(L1468=M1468,1,0)))</f>
        <v/>
      </c>
      <c r="P1468" s="31">
        <f>IF(I1468="H",INDEX(Matches!$L:$L,AA1468),INDEX(Matches!$N:$N,AA1468))</f>
        <v/>
      </c>
      <c r="Q1468" s="31">
        <f>INDEX(Matches!$M:$M,AA1468)</f>
        <v/>
      </c>
      <c r="R1468" s="31">
        <f>IF(I1468="H",INDEX(Matches!$N:$N,AA1468),INDEX(Matches!$L:$L,AA1468))</f>
        <v/>
      </c>
      <c r="S1468" s="33">
        <f>IF(I1468="H",INDEX(Matches!$O:$O,AA1468),INDEX(Matches!$P:$P,AA1468))</f>
        <v/>
      </c>
      <c r="T1468" s="33">
        <f>IF(INDEX(Matches!$J:$J,AA1468)="","",IF(I1468="H",INDEX(Matches!$J:$J,AA1468),INDEX(Matches!$K:$K,AA1468)))</f>
        <v/>
      </c>
      <c r="U1468" s="33">
        <f>IF(INDEX(Matches!$K:$K,AA1468)="","",IF(I1468="H",INDEX(Matches!$K:$K,AA1468),INDEX(Matches!$J:$J,AA1468)))</f>
        <v/>
      </c>
      <c r="V1468" s="30">
        <f>IF(T1468="","",T1468-U1468)</f>
        <v/>
      </c>
      <c r="W1468" s="33">
        <f>IF(I1468="H",INDEX(Matches!$T:$T,AA1468),INDEX(Matches!$U:$U,AA1468))</f>
        <v/>
      </c>
      <c r="X1468" s="11">
        <f>INDEX(Matches!$X:$X,AA1468)</f>
        <v/>
      </c>
      <c r="Y1468" s="30">
        <f>IF(O1468="","",O1468-S1468)</f>
        <v/>
      </c>
      <c r="Z1468" s="30">
        <f>IF(W1468="","",W1468-S1468)</f>
        <v/>
      </c>
      <c r="AA1468" s="24">
        <f>MATCH(J1468,Matches!$A:$A,0)</f>
        <v/>
      </c>
      <c r="AB1468" s="33" t="n"/>
      <c r="AC1468" s="33" t="n">
        <v>1.431204771382244</v>
      </c>
      <c r="AD1468" s="24" t="n"/>
      <c r="AE1468" s="24" t="n">
        <v>5</v>
      </c>
      <c r="AF1468" s="33" t="n"/>
      <c r="AG1468" s="33" t="n"/>
    </row>
    <row r="1469">
      <c r="A1469" s="24" t="inlineStr">
        <is>
          <t>Sheffield United|18</t>
        </is>
      </c>
      <c r="B1469" s="24" t="inlineStr">
        <is>
          <t>E1</t>
        </is>
      </c>
      <c r="C1469" s="24" t="inlineStr">
        <is>
          <t>Championship</t>
        </is>
      </c>
      <c r="D1469" s="24" t="inlineStr">
        <is>
          <t>Sheffield United</t>
        </is>
      </c>
      <c r="E1469" s="24" t="n">
        <v>18</v>
      </c>
      <c r="F1469" s="24" t="n">
        <v>5</v>
      </c>
      <c r="G1469" s="29" t="n">
        <v>46354.625</v>
      </c>
      <c r="H1469" s="24" t="inlineStr">
        <is>
          <t>QPR</t>
        </is>
      </c>
      <c r="I1469" s="24" t="inlineStr">
        <is>
          <t>A</t>
        </is>
      </c>
      <c r="J1469" s="24" t="inlineStr">
        <is>
          <t>E1-QPR-Sheffiel</t>
        </is>
      </c>
      <c r="K1469" s="24" t="n">
        <v>17</v>
      </c>
      <c r="L1469" s="11">
        <f>IF(INDEX(Matches!$X:$X,AA1469)=0,"",IF(I1469="H",INDEX(Matches!$H:$H,AA1469),INDEX(Matches!$I:$I,AA1469)))</f>
        <v/>
      </c>
      <c r="M1469" s="11">
        <f>IF(INDEX(Matches!$X:$X,AA1469)=0,"",IF(I1469="H",INDEX(Matches!$I:$I,AA1469),INDEX(Matches!$H:$H,AA1469)))</f>
        <v/>
      </c>
      <c r="N1469" s="11">
        <f>IF(L1469="","",IF(L1469&gt;M1469,"W",IF(L1469=M1469,"D","L")))</f>
        <v/>
      </c>
      <c r="O1469" s="11">
        <f>IF(L1469="","",IF(L1469&gt;M1469,3,IF(L1469=M1469,1,0)))</f>
        <v/>
      </c>
      <c r="P1469" s="31">
        <f>IF(I1469="H",INDEX(Matches!$L:$L,AA1469),INDEX(Matches!$N:$N,AA1469))</f>
        <v/>
      </c>
      <c r="Q1469" s="31">
        <f>INDEX(Matches!$M:$M,AA1469)</f>
        <v/>
      </c>
      <c r="R1469" s="31">
        <f>IF(I1469="H",INDEX(Matches!$N:$N,AA1469),INDEX(Matches!$L:$L,AA1469))</f>
        <v/>
      </c>
      <c r="S1469" s="33">
        <f>IF(I1469="H",INDEX(Matches!$O:$O,AA1469),INDEX(Matches!$P:$P,AA1469))</f>
        <v/>
      </c>
      <c r="T1469" s="33">
        <f>IF(INDEX(Matches!$J:$J,AA1469)="","",IF(I1469="H",INDEX(Matches!$J:$J,AA1469),INDEX(Matches!$K:$K,AA1469)))</f>
        <v/>
      </c>
      <c r="U1469" s="33">
        <f>IF(INDEX(Matches!$K:$K,AA1469)="","",IF(I1469="H",INDEX(Matches!$K:$K,AA1469),INDEX(Matches!$J:$J,AA1469)))</f>
        <v/>
      </c>
      <c r="V1469" s="30">
        <f>IF(T1469="","",T1469-U1469)</f>
        <v/>
      </c>
      <c r="W1469" s="33">
        <f>IF(I1469="H",INDEX(Matches!$T:$T,AA1469),INDEX(Matches!$U:$U,AA1469))</f>
        <v/>
      </c>
      <c r="X1469" s="11">
        <f>INDEX(Matches!$X:$X,AA1469)</f>
        <v/>
      </c>
      <c r="Y1469" s="30">
        <f>IF(O1469="","",O1469-S1469)</f>
        <v/>
      </c>
      <c r="Z1469" s="30">
        <f>IF(W1469="","",W1469-S1469)</f>
        <v/>
      </c>
      <c r="AA1469" s="24">
        <f>MATCH(J1469,Matches!$A:$A,0)</f>
        <v/>
      </c>
      <c r="AB1469" s="33" t="n"/>
      <c r="AC1469" s="33" t="n">
        <v>1.26726550738704</v>
      </c>
      <c r="AD1469" s="24" t="n"/>
      <c r="AE1469" s="24" t="n">
        <v>5</v>
      </c>
      <c r="AF1469" s="33" t="n"/>
      <c r="AG1469" s="33" t="n"/>
    </row>
    <row r="1470">
      <c r="A1470" s="24" t="inlineStr">
        <is>
          <t>Sheffield United|19</t>
        </is>
      </c>
      <c r="B1470" s="24" t="inlineStr">
        <is>
          <t>E1</t>
        </is>
      </c>
      <c r="C1470" s="24" t="inlineStr">
        <is>
          <t>Championship</t>
        </is>
      </c>
      <c r="D1470" s="24" t="inlineStr">
        <is>
          <t>Sheffield United</t>
        </is>
      </c>
      <c r="E1470" s="24" t="n">
        <v>19</v>
      </c>
      <c r="F1470" s="24" t="n">
        <v>5</v>
      </c>
      <c r="G1470" s="29" t="n">
        <v>46360.83333333334</v>
      </c>
      <c r="H1470" s="24" t="inlineStr">
        <is>
          <t>West Ham</t>
        </is>
      </c>
      <c r="I1470" s="24" t="inlineStr">
        <is>
          <t>H</t>
        </is>
      </c>
      <c r="J1470" s="24" t="inlineStr">
        <is>
          <t>E1-Sheffiel-WestHam</t>
        </is>
      </c>
      <c r="K1470" s="24" t="n">
        <v>1</v>
      </c>
      <c r="L1470" s="11">
        <f>IF(INDEX(Matches!$X:$X,AA1470)=0,"",IF(I1470="H",INDEX(Matches!$H:$H,AA1470),INDEX(Matches!$I:$I,AA1470)))</f>
        <v/>
      </c>
      <c r="M1470" s="11">
        <f>IF(INDEX(Matches!$X:$X,AA1470)=0,"",IF(I1470="H",INDEX(Matches!$I:$I,AA1470),INDEX(Matches!$H:$H,AA1470)))</f>
        <v/>
      </c>
      <c r="N1470" s="11">
        <f>IF(L1470="","",IF(L1470&gt;M1470,"W",IF(L1470=M1470,"D","L")))</f>
        <v/>
      </c>
      <c r="O1470" s="11">
        <f>IF(L1470="","",IF(L1470&gt;M1470,3,IF(L1470=M1470,1,0)))</f>
        <v/>
      </c>
      <c r="P1470" s="31">
        <f>IF(I1470="H",INDEX(Matches!$L:$L,AA1470),INDEX(Matches!$N:$N,AA1470))</f>
        <v/>
      </c>
      <c r="Q1470" s="31">
        <f>INDEX(Matches!$M:$M,AA1470)</f>
        <v/>
      </c>
      <c r="R1470" s="31">
        <f>IF(I1470="H",INDEX(Matches!$N:$N,AA1470),INDEX(Matches!$L:$L,AA1470))</f>
        <v/>
      </c>
      <c r="S1470" s="33">
        <f>IF(I1470="H",INDEX(Matches!$O:$O,AA1470),INDEX(Matches!$P:$P,AA1470))</f>
        <v/>
      </c>
      <c r="T1470" s="33">
        <f>IF(INDEX(Matches!$J:$J,AA1470)="","",IF(I1470="H",INDEX(Matches!$J:$J,AA1470),INDEX(Matches!$K:$K,AA1470)))</f>
        <v/>
      </c>
      <c r="U1470" s="33">
        <f>IF(INDEX(Matches!$K:$K,AA1470)="","",IF(I1470="H",INDEX(Matches!$K:$K,AA1470),INDEX(Matches!$J:$J,AA1470)))</f>
        <v/>
      </c>
      <c r="V1470" s="30">
        <f>IF(T1470="","",T1470-U1470)</f>
        <v/>
      </c>
      <c r="W1470" s="33">
        <f>IF(I1470="H",INDEX(Matches!$T:$T,AA1470),INDEX(Matches!$U:$U,AA1470))</f>
        <v/>
      </c>
      <c r="X1470" s="11">
        <f>INDEX(Matches!$X:$X,AA1470)</f>
        <v/>
      </c>
      <c r="Y1470" s="30">
        <f>IF(O1470="","",O1470-S1470)</f>
        <v/>
      </c>
      <c r="Z1470" s="30">
        <f>IF(W1470="","",W1470-S1470)</f>
        <v/>
      </c>
      <c r="AA1470" s="24">
        <f>MATCH(J1470,Matches!$A:$A,0)</f>
        <v/>
      </c>
      <c r="AB1470" s="33" t="n"/>
      <c r="AC1470" s="33" t="n">
        <v>1.054890876600722</v>
      </c>
      <c r="AD1470" s="24" t="n"/>
      <c r="AE1470" s="24" t="n">
        <v>5</v>
      </c>
      <c r="AF1470" s="33" t="n"/>
      <c r="AG1470" s="33" t="n"/>
    </row>
    <row r="1471">
      <c r="A1471" s="24" t="inlineStr">
        <is>
          <t>Sheffield United|20</t>
        </is>
      </c>
      <c r="B1471" s="24" t="inlineStr">
        <is>
          <t>E1</t>
        </is>
      </c>
      <c r="C1471" s="24" t="inlineStr">
        <is>
          <t>Championship</t>
        </is>
      </c>
      <c r="D1471" s="24" t="inlineStr">
        <is>
          <t>Sheffield United</t>
        </is>
      </c>
      <c r="E1471" s="24" t="n">
        <v>20</v>
      </c>
      <c r="F1471" s="24" t="n">
        <v>5</v>
      </c>
      <c r="G1471" s="29" t="n">
        <v>46364.82291666666</v>
      </c>
      <c r="H1471" s="24" t="inlineStr">
        <is>
          <t>Millwall</t>
        </is>
      </c>
      <c r="I1471" s="24" t="inlineStr">
        <is>
          <t>A</t>
        </is>
      </c>
      <c r="J1471" s="24" t="inlineStr">
        <is>
          <t>E1-Millwall-Sheffiel</t>
        </is>
      </c>
      <c r="K1471" s="24" t="n">
        <v>10</v>
      </c>
      <c r="L1471" s="11">
        <f>IF(INDEX(Matches!$X:$X,AA1471)=0,"",IF(I1471="H",INDEX(Matches!$H:$H,AA1471),INDEX(Matches!$I:$I,AA1471)))</f>
        <v/>
      </c>
      <c r="M1471" s="11">
        <f>IF(INDEX(Matches!$X:$X,AA1471)=0,"",IF(I1471="H",INDEX(Matches!$I:$I,AA1471),INDEX(Matches!$H:$H,AA1471)))</f>
        <v/>
      </c>
      <c r="N1471" s="11">
        <f>IF(L1471="","",IF(L1471&gt;M1471,"W",IF(L1471=M1471,"D","L")))</f>
        <v/>
      </c>
      <c r="O1471" s="11">
        <f>IF(L1471="","",IF(L1471&gt;M1471,3,IF(L1471=M1471,1,0)))</f>
        <v/>
      </c>
      <c r="P1471" s="31">
        <f>IF(I1471="H",INDEX(Matches!$L:$L,AA1471),INDEX(Matches!$N:$N,AA1471))</f>
        <v/>
      </c>
      <c r="Q1471" s="31">
        <f>INDEX(Matches!$M:$M,AA1471)</f>
        <v/>
      </c>
      <c r="R1471" s="31">
        <f>IF(I1471="H",INDEX(Matches!$N:$N,AA1471),INDEX(Matches!$L:$L,AA1471))</f>
        <v/>
      </c>
      <c r="S1471" s="33">
        <f>IF(I1471="H",INDEX(Matches!$O:$O,AA1471),INDEX(Matches!$P:$P,AA1471))</f>
        <v/>
      </c>
      <c r="T1471" s="33">
        <f>IF(INDEX(Matches!$J:$J,AA1471)="","",IF(I1471="H",INDEX(Matches!$J:$J,AA1471),INDEX(Matches!$K:$K,AA1471)))</f>
        <v/>
      </c>
      <c r="U1471" s="33">
        <f>IF(INDEX(Matches!$K:$K,AA1471)="","",IF(I1471="H",INDEX(Matches!$K:$K,AA1471),INDEX(Matches!$J:$J,AA1471)))</f>
        <v/>
      </c>
      <c r="V1471" s="30">
        <f>IF(T1471="","",T1471-U1471)</f>
        <v/>
      </c>
      <c r="W1471" s="33">
        <f>IF(I1471="H",INDEX(Matches!$T:$T,AA1471),INDEX(Matches!$U:$U,AA1471))</f>
        <v/>
      </c>
      <c r="X1471" s="11">
        <f>INDEX(Matches!$X:$X,AA1471)</f>
        <v/>
      </c>
      <c r="Y1471" s="30">
        <f>IF(O1471="","",O1471-S1471)</f>
        <v/>
      </c>
      <c r="Z1471" s="30">
        <f>IF(W1471="","",W1471-S1471)</f>
        <v/>
      </c>
      <c r="AA1471" s="24">
        <f>MATCH(J1471,Matches!$A:$A,0)</f>
        <v/>
      </c>
      <c r="AB1471" s="33" t="n"/>
      <c r="AC1471" s="33" t="n">
        <v>1.113721132460967</v>
      </c>
      <c r="AD1471" s="24" t="n"/>
      <c r="AE1471" s="24" t="n">
        <v>5</v>
      </c>
      <c r="AF1471" s="33" t="n"/>
      <c r="AG1471" s="33" t="n"/>
    </row>
    <row r="1472">
      <c r="A1472" s="24" t="inlineStr">
        <is>
          <t>Sheffield United|21</t>
        </is>
      </c>
      <c r="B1472" s="24" t="inlineStr">
        <is>
          <t>E1</t>
        </is>
      </c>
      <c r="C1472" s="24" t="inlineStr">
        <is>
          <t>Championship</t>
        </is>
      </c>
      <c r="D1472" s="24" t="inlineStr">
        <is>
          <t>Sheffield United</t>
        </is>
      </c>
      <c r="E1472" s="24" t="n">
        <v>21</v>
      </c>
      <c r="F1472" s="24" t="n">
        <v>6</v>
      </c>
      <c r="G1472" s="29" t="n">
        <v>46368.625</v>
      </c>
      <c r="H1472" s="24" t="inlineStr">
        <is>
          <t>Burnley</t>
        </is>
      </c>
      <c r="I1472" s="24" t="inlineStr">
        <is>
          <t>H</t>
        </is>
      </c>
      <c r="J1472" s="24" t="inlineStr">
        <is>
          <t>E1-Sheffiel-Burnley</t>
        </is>
      </c>
      <c r="K1472" s="24" t="n">
        <v>4</v>
      </c>
      <c r="L1472" s="11">
        <f>IF(INDEX(Matches!$X:$X,AA1472)=0,"",IF(I1472="H",INDEX(Matches!$H:$H,AA1472),INDEX(Matches!$I:$I,AA1472)))</f>
        <v/>
      </c>
      <c r="M1472" s="11">
        <f>IF(INDEX(Matches!$X:$X,AA1472)=0,"",IF(I1472="H",INDEX(Matches!$I:$I,AA1472),INDEX(Matches!$H:$H,AA1472)))</f>
        <v/>
      </c>
      <c r="N1472" s="11">
        <f>IF(L1472="","",IF(L1472&gt;M1472,"W",IF(L1472=M1472,"D","L")))</f>
        <v/>
      </c>
      <c r="O1472" s="11">
        <f>IF(L1472="","",IF(L1472&gt;M1472,3,IF(L1472=M1472,1,0)))</f>
        <v/>
      </c>
      <c r="P1472" s="31">
        <f>IF(I1472="H",INDEX(Matches!$L:$L,AA1472),INDEX(Matches!$N:$N,AA1472))</f>
        <v/>
      </c>
      <c r="Q1472" s="31">
        <f>INDEX(Matches!$M:$M,AA1472)</f>
        <v/>
      </c>
      <c r="R1472" s="31">
        <f>IF(I1472="H",INDEX(Matches!$N:$N,AA1472),INDEX(Matches!$L:$L,AA1472))</f>
        <v/>
      </c>
      <c r="S1472" s="33">
        <f>IF(I1472="H",INDEX(Matches!$O:$O,AA1472),INDEX(Matches!$P:$P,AA1472))</f>
        <v/>
      </c>
      <c r="T1472" s="33">
        <f>IF(INDEX(Matches!$J:$J,AA1472)="","",IF(I1472="H",INDEX(Matches!$J:$J,AA1472),INDEX(Matches!$K:$K,AA1472)))</f>
        <v/>
      </c>
      <c r="U1472" s="33">
        <f>IF(INDEX(Matches!$K:$K,AA1472)="","",IF(I1472="H",INDEX(Matches!$K:$K,AA1472),INDEX(Matches!$J:$J,AA1472)))</f>
        <v/>
      </c>
      <c r="V1472" s="30">
        <f>IF(T1472="","",T1472-U1472)</f>
        <v/>
      </c>
      <c r="W1472" s="33">
        <f>IF(I1472="H",INDEX(Matches!$T:$T,AA1472),INDEX(Matches!$U:$U,AA1472))</f>
        <v/>
      </c>
      <c r="X1472" s="11">
        <f>INDEX(Matches!$X:$X,AA1472)</f>
        <v/>
      </c>
      <c r="Y1472" s="30">
        <f>IF(O1472="","",O1472-S1472)</f>
        <v/>
      </c>
      <c r="Z1472" s="30">
        <f>IF(W1472="","",W1472-S1472)</f>
        <v/>
      </c>
      <c r="AA1472" s="24">
        <f>MATCH(J1472,Matches!$A:$A,0)</f>
        <v/>
      </c>
      <c r="AB1472" s="33" t="n"/>
      <c r="AC1472" s="33" t="n">
        <v>1.437949727261284</v>
      </c>
      <c r="AD1472" s="24" t="n"/>
      <c r="AE1472" s="24" t="n">
        <v>6</v>
      </c>
      <c r="AF1472" s="33" t="n"/>
      <c r="AG1472" s="33" t="n"/>
    </row>
    <row r="1473">
      <c r="A1473" s="24" t="inlineStr">
        <is>
          <t>Sheffield United|22</t>
        </is>
      </c>
      <c r="B1473" s="24" t="inlineStr">
        <is>
          <t>E1</t>
        </is>
      </c>
      <c r="C1473" s="24" t="inlineStr">
        <is>
          <t>Championship</t>
        </is>
      </c>
      <c r="D1473" s="24" t="inlineStr">
        <is>
          <t>Sheffield United</t>
        </is>
      </c>
      <c r="E1473" s="24" t="n">
        <v>22</v>
      </c>
      <c r="F1473" s="24" t="n">
        <v>6</v>
      </c>
      <c r="G1473" s="29" t="n">
        <v>46374.83333333334</v>
      </c>
      <c r="H1473" s="24" t="inlineStr">
        <is>
          <t>West Brom</t>
        </is>
      </c>
      <c r="I1473" s="24" t="inlineStr">
        <is>
          <t>A</t>
        </is>
      </c>
      <c r="J1473" s="24" t="inlineStr">
        <is>
          <t>E1-WestBrom-Sheffiel</t>
        </is>
      </c>
      <c r="K1473" s="24" t="n">
        <v>13</v>
      </c>
      <c r="L1473" s="11">
        <f>IF(INDEX(Matches!$X:$X,AA1473)=0,"",IF(I1473="H",INDEX(Matches!$H:$H,AA1473),INDEX(Matches!$I:$I,AA1473)))</f>
        <v/>
      </c>
      <c r="M1473" s="11">
        <f>IF(INDEX(Matches!$X:$X,AA1473)=0,"",IF(I1473="H",INDEX(Matches!$I:$I,AA1473),INDEX(Matches!$H:$H,AA1473)))</f>
        <v/>
      </c>
      <c r="N1473" s="11">
        <f>IF(L1473="","",IF(L1473&gt;M1473,"W",IF(L1473=M1473,"D","L")))</f>
        <v/>
      </c>
      <c r="O1473" s="11">
        <f>IF(L1473="","",IF(L1473&gt;M1473,3,IF(L1473=M1473,1,0)))</f>
        <v/>
      </c>
      <c r="P1473" s="31">
        <f>IF(I1473="H",INDEX(Matches!$L:$L,AA1473),INDEX(Matches!$N:$N,AA1473))</f>
        <v/>
      </c>
      <c r="Q1473" s="31">
        <f>INDEX(Matches!$M:$M,AA1473)</f>
        <v/>
      </c>
      <c r="R1473" s="31">
        <f>IF(I1473="H",INDEX(Matches!$N:$N,AA1473),INDEX(Matches!$L:$L,AA1473))</f>
        <v/>
      </c>
      <c r="S1473" s="33">
        <f>IF(I1473="H",INDEX(Matches!$O:$O,AA1473),INDEX(Matches!$P:$P,AA1473))</f>
        <v/>
      </c>
      <c r="T1473" s="33">
        <f>IF(INDEX(Matches!$J:$J,AA1473)="","",IF(I1473="H",INDEX(Matches!$J:$J,AA1473),INDEX(Matches!$K:$K,AA1473)))</f>
        <v/>
      </c>
      <c r="U1473" s="33">
        <f>IF(INDEX(Matches!$K:$K,AA1473)="","",IF(I1473="H",INDEX(Matches!$K:$K,AA1473),INDEX(Matches!$J:$J,AA1473)))</f>
        <v/>
      </c>
      <c r="V1473" s="30">
        <f>IF(T1473="","",T1473-U1473)</f>
        <v/>
      </c>
      <c r="W1473" s="33">
        <f>IF(I1473="H",INDEX(Matches!$T:$T,AA1473),INDEX(Matches!$U:$U,AA1473))</f>
        <v/>
      </c>
      <c r="X1473" s="11">
        <f>INDEX(Matches!$X:$X,AA1473)</f>
        <v/>
      </c>
      <c r="Y1473" s="30">
        <f>IF(O1473="","",O1473-S1473)</f>
        <v/>
      </c>
      <c r="Z1473" s="30">
        <f>IF(W1473="","",W1473-S1473)</f>
        <v/>
      </c>
      <c r="AA1473" s="24">
        <f>MATCH(J1473,Matches!$A:$A,0)</f>
        <v/>
      </c>
      <c r="AB1473" s="33" t="n"/>
      <c r="AC1473" s="33" t="n">
        <v>1.208287168986057</v>
      </c>
      <c r="AD1473" s="24" t="n"/>
      <c r="AE1473" s="24" t="n">
        <v>6</v>
      </c>
      <c r="AF1473" s="33" t="n"/>
      <c r="AG1473" s="33" t="n"/>
    </row>
    <row r="1474">
      <c r="A1474" s="24" t="inlineStr">
        <is>
          <t>Sheffield United|23</t>
        </is>
      </c>
      <c r="B1474" s="24" t="inlineStr">
        <is>
          <t>E1</t>
        </is>
      </c>
      <c r="C1474" s="24" t="inlineStr">
        <is>
          <t>Championship</t>
        </is>
      </c>
      <c r="D1474" s="24" t="inlineStr">
        <is>
          <t>Sheffield United</t>
        </is>
      </c>
      <c r="E1474" s="24" t="n">
        <v>23</v>
      </c>
      <c r="F1474" s="24" t="n">
        <v>6</v>
      </c>
      <c r="G1474" s="29" t="n">
        <v>46382.52083333334</v>
      </c>
      <c r="H1474" s="24" t="inlineStr">
        <is>
          <t>Middlesbrough</t>
        </is>
      </c>
      <c r="I1474" s="24" t="inlineStr">
        <is>
          <t>H</t>
        </is>
      </c>
      <c r="J1474" s="24" t="inlineStr">
        <is>
          <t>E1-Sheffiel-Middlesb</t>
        </is>
      </c>
      <c r="K1474" s="24" t="n">
        <v>3</v>
      </c>
      <c r="L1474" s="11">
        <f>IF(INDEX(Matches!$X:$X,AA1474)=0,"",IF(I1474="H",INDEX(Matches!$H:$H,AA1474),INDEX(Matches!$I:$I,AA1474)))</f>
        <v/>
      </c>
      <c r="M1474" s="11">
        <f>IF(INDEX(Matches!$X:$X,AA1474)=0,"",IF(I1474="H",INDEX(Matches!$I:$I,AA1474),INDEX(Matches!$H:$H,AA1474)))</f>
        <v/>
      </c>
      <c r="N1474" s="11">
        <f>IF(L1474="","",IF(L1474&gt;M1474,"W",IF(L1474=M1474,"D","L")))</f>
        <v/>
      </c>
      <c r="O1474" s="11">
        <f>IF(L1474="","",IF(L1474&gt;M1474,3,IF(L1474=M1474,1,0)))</f>
        <v/>
      </c>
      <c r="P1474" s="31">
        <f>IF(I1474="H",INDEX(Matches!$L:$L,AA1474),INDEX(Matches!$N:$N,AA1474))</f>
        <v/>
      </c>
      <c r="Q1474" s="31">
        <f>INDEX(Matches!$M:$M,AA1474)</f>
        <v/>
      </c>
      <c r="R1474" s="31">
        <f>IF(I1474="H",INDEX(Matches!$N:$N,AA1474),INDEX(Matches!$L:$L,AA1474))</f>
        <v/>
      </c>
      <c r="S1474" s="33">
        <f>IF(I1474="H",INDEX(Matches!$O:$O,AA1474),INDEX(Matches!$P:$P,AA1474))</f>
        <v/>
      </c>
      <c r="T1474" s="33">
        <f>IF(INDEX(Matches!$J:$J,AA1474)="","",IF(I1474="H",INDEX(Matches!$J:$J,AA1474),INDEX(Matches!$K:$K,AA1474)))</f>
        <v/>
      </c>
      <c r="U1474" s="33">
        <f>IF(INDEX(Matches!$K:$K,AA1474)="","",IF(I1474="H",INDEX(Matches!$K:$K,AA1474),INDEX(Matches!$J:$J,AA1474)))</f>
        <v/>
      </c>
      <c r="V1474" s="30">
        <f>IF(T1474="","",T1474-U1474)</f>
        <v/>
      </c>
      <c r="W1474" s="33">
        <f>IF(I1474="H",INDEX(Matches!$T:$T,AA1474),INDEX(Matches!$U:$U,AA1474))</f>
        <v/>
      </c>
      <c r="X1474" s="11">
        <f>INDEX(Matches!$X:$X,AA1474)</f>
        <v/>
      </c>
      <c r="Y1474" s="30">
        <f>IF(O1474="","",O1474-S1474)</f>
        <v/>
      </c>
      <c r="Z1474" s="30">
        <f>IF(W1474="","",W1474-S1474)</f>
        <v/>
      </c>
      <c r="AA1474" s="24">
        <f>MATCH(J1474,Matches!$A:$A,0)</f>
        <v/>
      </c>
      <c r="AB1474" s="33" t="n"/>
      <c r="AC1474" s="33" t="n">
        <v>1.335297725535193</v>
      </c>
      <c r="AD1474" s="24" t="n"/>
      <c r="AE1474" s="24" t="n">
        <v>6</v>
      </c>
      <c r="AF1474" s="33" t="n"/>
      <c r="AG1474" s="33" t="n"/>
    </row>
    <row r="1475">
      <c r="A1475" s="24" t="inlineStr">
        <is>
          <t>Sheffield United|24</t>
        </is>
      </c>
      <c r="B1475" s="24" t="inlineStr">
        <is>
          <t>E1</t>
        </is>
      </c>
      <c r="C1475" s="24" t="inlineStr">
        <is>
          <t>Championship</t>
        </is>
      </c>
      <c r="D1475" s="24" t="inlineStr">
        <is>
          <t>Sheffield United</t>
        </is>
      </c>
      <c r="E1475" s="24" t="n">
        <v>24</v>
      </c>
      <c r="F1475" s="24" t="n">
        <v>6</v>
      </c>
      <c r="G1475" s="29" t="n">
        <v>46385.82291666666</v>
      </c>
      <c r="H1475" s="24" t="inlineStr">
        <is>
          <t>Derby</t>
        </is>
      </c>
      <c r="I1475" s="24" t="inlineStr">
        <is>
          <t>A</t>
        </is>
      </c>
      <c r="J1475" s="24" t="inlineStr">
        <is>
          <t>E1-Derby-Sheffiel</t>
        </is>
      </c>
      <c r="K1475" s="24" t="n">
        <v>12</v>
      </c>
      <c r="L1475" s="11">
        <f>IF(INDEX(Matches!$X:$X,AA1475)=0,"",IF(I1475="H",INDEX(Matches!$H:$H,AA1475),INDEX(Matches!$I:$I,AA1475)))</f>
        <v/>
      </c>
      <c r="M1475" s="11">
        <f>IF(INDEX(Matches!$X:$X,AA1475)=0,"",IF(I1475="H",INDEX(Matches!$I:$I,AA1475),INDEX(Matches!$H:$H,AA1475)))</f>
        <v/>
      </c>
      <c r="N1475" s="11">
        <f>IF(L1475="","",IF(L1475&gt;M1475,"W",IF(L1475=M1475,"D","L")))</f>
        <v/>
      </c>
      <c r="O1475" s="11">
        <f>IF(L1475="","",IF(L1475&gt;M1475,3,IF(L1475=M1475,1,0)))</f>
        <v/>
      </c>
      <c r="P1475" s="31">
        <f>IF(I1475="H",INDEX(Matches!$L:$L,AA1475),INDEX(Matches!$N:$N,AA1475))</f>
        <v/>
      </c>
      <c r="Q1475" s="31">
        <f>INDEX(Matches!$M:$M,AA1475)</f>
        <v/>
      </c>
      <c r="R1475" s="31">
        <f>IF(I1475="H",INDEX(Matches!$N:$N,AA1475),INDEX(Matches!$L:$L,AA1475))</f>
        <v/>
      </c>
      <c r="S1475" s="33">
        <f>IF(I1475="H",INDEX(Matches!$O:$O,AA1475),INDEX(Matches!$P:$P,AA1475))</f>
        <v/>
      </c>
      <c r="T1475" s="33">
        <f>IF(INDEX(Matches!$J:$J,AA1475)="","",IF(I1475="H",INDEX(Matches!$J:$J,AA1475),INDEX(Matches!$K:$K,AA1475)))</f>
        <v/>
      </c>
      <c r="U1475" s="33">
        <f>IF(INDEX(Matches!$K:$K,AA1475)="","",IF(I1475="H",INDEX(Matches!$K:$K,AA1475),INDEX(Matches!$J:$J,AA1475)))</f>
        <v/>
      </c>
      <c r="V1475" s="30">
        <f>IF(T1475="","",T1475-U1475)</f>
        <v/>
      </c>
      <c r="W1475" s="33">
        <f>IF(I1475="H",INDEX(Matches!$T:$T,AA1475),INDEX(Matches!$U:$U,AA1475))</f>
        <v/>
      </c>
      <c r="X1475" s="11">
        <f>INDEX(Matches!$X:$X,AA1475)</f>
        <v/>
      </c>
      <c r="Y1475" s="30">
        <f>IF(O1475="","",O1475-S1475)</f>
        <v/>
      </c>
      <c r="Z1475" s="30">
        <f>IF(W1475="","",W1475-S1475)</f>
        <v/>
      </c>
      <c r="AA1475" s="24">
        <f>MATCH(J1475,Matches!$A:$A,0)</f>
        <v/>
      </c>
      <c r="AB1475" s="33" t="n"/>
      <c r="AC1475" s="33" t="n">
        <v>1.267112931206146</v>
      </c>
      <c r="AD1475" s="24" t="n"/>
      <c r="AE1475" s="24" t="n">
        <v>6</v>
      </c>
      <c r="AF1475" s="33" t="n"/>
      <c r="AG1475" s="33" t="n"/>
    </row>
    <row r="1476">
      <c r="A1476" s="24" t="inlineStr">
        <is>
          <t>Sheffield United|25</t>
        </is>
      </c>
      <c r="B1476" s="24" t="inlineStr">
        <is>
          <t>E1</t>
        </is>
      </c>
      <c r="C1476" s="24" t="inlineStr">
        <is>
          <t>Championship</t>
        </is>
      </c>
      <c r="D1476" s="24" t="inlineStr">
        <is>
          <t>Sheffield United</t>
        </is>
      </c>
      <c r="E1476" s="24" t="n">
        <v>25</v>
      </c>
      <c r="F1476" s="24" t="n">
        <v>7</v>
      </c>
      <c r="G1476" s="29" t="n">
        <v>46388.72916666666</v>
      </c>
      <c r="H1476" s="24" t="inlineStr">
        <is>
          <t>Burnley</t>
        </is>
      </c>
      <c r="I1476" s="24" t="inlineStr">
        <is>
          <t>A</t>
        </is>
      </c>
      <c r="J1476" s="24" t="inlineStr">
        <is>
          <t>E1-Burnley-Sheffiel</t>
        </is>
      </c>
      <c r="K1476" s="24" t="n">
        <v>4</v>
      </c>
      <c r="L1476" s="11">
        <f>IF(INDEX(Matches!$X:$X,AA1476)=0,"",IF(I1476="H",INDEX(Matches!$H:$H,AA1476),INDEX(Matches!$I:$I,AA1476)))</f>
        <v/>
      </c>
      <c r="M1476" s="11">
        <f>IF(INDEX(Matches!$X:$X,AA1476)=0,"",IF(I1476="H",INDEX(Matches!$I:$I,AA1476),INDEX(Matches!$H:$H,AA1476)))</f>
        <v/>
      </c>
      <c r="N1476" s="11">
        <f>IF(L1476="","",IF(L1476&gt;M1476,"W",IF(L1476=M1476,"D","L")))</f>
        <v/>
      </c>
      <c r="O1476" s="11">
        <f>IF(L1476="","",IF(L1476&gt;M1476,3,IF(L1476=M1476,1,0)))</f>
        <v/>
      </c>
      <c r="P1476" s="31">
        <f>IF(I1476="H",INDEX(Matches!$L:$L,AA1476),INDEX(Matches!$N:$N,AA1476))</f>
        <v/>
      </c>
      <c r="Q1476" s="31">
        <f>INDEX(Matches!$M:$M,AA1476)</f>
        <v/>
      </c>
      <c r="R1476" s="31">
        <f>IF(I1476="H",INDEX(Matches!$N:$N,AA1476),INDEX(Matches!$L:$L,AA1476))</f>
        <v/>
      </c>
      <c r="S1476" s="33">
        <f>IF(I1476="H",INDEX(Matches!$O:$O,AA1476),INDEX(Matches!$P:$P,AA1476))</f>
        <v/>
      </c>
      <c r="T1476" s="33">
        <f>IF(INDEX(Matches!$J:$J,AA1476)="","",IF(I1476="H",INDEX(Matches!$J:$J,AA1476),INDEX(Matches!$K:$K,AA1476)))</f>
        <v/>
      </c>
      <c r="U1476" s="33">
        <f>IF(INDEX(Matches!$K:$K,AA1476)="","",IF(I1476="H",INDEX(Matches!$K:$K,AA1476),INDEX(Matches!$J:$J,AA1476)))</f>
        <v/>
      </c>
      <c r="V1476" s="30">
        <f>IF(T1476="","",T1476-U1476)</f>
        <v/>
      </c>
      <c r="W1476" s="33">
        <f>IF(I1476="H",INDEX(Matches!$T:$T,AA1476),INDEX(Matches!$U:$U,AA1476))</f>
        <v/>
      </c>
      <c r="X1476" s="11">
        <f>INDEX(Matches!$X:$X,AA1476)</f>
        <v/>
      </c>
      <c r="Y1476" s="30">
        <f>IF(O1476="","",O1476-S1476)</f>
        <v/>
      </c>
      <c r="Z1476" s="30">
        <f>IF(W1476="","",W1476-S1476)</f>
        <v/>
      </c>
      <c r="AA1476" s="24">
        <f>MATCH(J1476,Matches!$A:$A,0)</f>
        <v/>
      </c>
      <c r="AB1476" s="33" t="n"/>
      <c r="AC1476" s="33" t="n">
        <v>1.094264971158518</v>
      </c>
      <c r="AD1476" s="24" t="n"/>
      <c r="AE1476" s="24" t="n">
        <v>7</v>
      </c>
      <c r="AF1476" s="33" t="n"/>
      <c r="AG1476" s="33" t="n"/>
    </row>
    <row r="1477">
      <c r="A1477" s="24" t="inlineStr">
        <is>
          <t>Sheffield United|26</t>
        </is>
      </c>
      <c r="B1477" s="24" t="inlineStr">
        <is>
          <t>E1</t>
        </is>
      </c>
      <c r="C1477" s="24" t="inlineStr">
        <is>
          <t>Championship</t>
        </is>
      </c>
      <c r="D1477" s="24" t="inlineStr">
        <is>
          <t>Sheffield United</t>
        </is>
      </c>
      <c r="E1477" s="24" t="n">
        <v>26</v>
      </c>
      <c r="F1477" s="24" t="n">
        <v>7</v>
      </c>
      <c r="G1477" s="29" t="n">
        <v>46403.625</v>
      </c>
      <c r="H1477" s="24" t="inlineStr">
        <is>
          <t>Bristol City</t>
        </is>
      </c>
      <c r="I1477" s="24" t="inlineStr">
        <is>
          <t>H</t>
        </is>
      </c>
      <c r="J1477" s="24" t="inlineStr">
        <is>
          <t>E1-Sheffiel-BristolC</t>
        </is>
      </c>
      <c r="K1477" s="24" t="n">
        <v>14</v>
      </c>
      <c r="L1477" s="11">
        <f>IF(INDEX(Matches!$X:$X,AA1477)=0,"",IF(I1477="H",INDEX(Matches!$H:$H,AA1477),INDEX(Matches!$I:$I,AA1477)))</f>
        <v/>
      </c>
      <c r="M1477" s="11">
        <f>IF(INDEX(Matches!$X:$X,AA1477)=0,"",IF(I1477="H",INDEX(Matches!$I:$I,AA1477),INDEX(Matches!$H:$H,AA1477)))</f>
        <v/>
      </c>
      <c r="N1477" s="11">
        <f>IF(L1477="","",IF(L1477&gt;M1477,"W",IF(L1477=M1477,"D","L")))</f>
        <v/>
      </c>
      <c r="O1477" s="11">
        <f>IF(L1477="","",IF(L1477&gt;M1477,3,IF(L1477=M1477,1,0)))</f>
        <v/>
      </c>
      <c r="P1477" s="31">
        <f>IF(I1477="H",INDEX(Matches!$L:$L,AA1477),INDEX(Matches!$N:$N,AA1477))</f>
        <v/>
      </c>
      <c r="Q1477" s="31">
        <f>INDEX(Matches!$M:$M,AA1477)</f>
        <v/>
      </c>
      <c r="R1477" s="31">
        <f>IF(I1477="H",INDEX(Matches!$N:$N,AA1477),INDEX(Matches!$L:$L,AA1477))</f>
        <v/>
      </c>
      <c r="S1477" s="33">
        <f>IF(I1477="H",INDEX(Matches!$O:$O,AA1477),INDEX(Matches!$P:$P,AA1477))</f>
        <v/>
      </c>
      <c r="T1477" s="33">
        <f>IF(INDEX(Matches!$J:$J,AA1477)="","",IF(I1477="H",INDEX(Matches!$J:$J,AA1477),INDEX(Matches!$K:$K,AA1477)))</f>
        <v/>
      </c>
      <c r="U1477" s="33">
        <f>IF(INDEX(Matches!$K:$K,AA1477)="","",IF(I1477="H",INDEX(Matches!$K:$K,AA1477),INDEX(Matches!$J:$J,AA1477)))</f>
        <v/>
      </c>
      <c r="V1477" s="30">
        <f>IF(T1477="","",T1477-U1477)</f>
        <v/>
      </c>
      <c r="W1477" s="33">
        <f>IF(I1477="H",INDEX(Matches!$T:$T,AA1477),INDEX(Matches!$U:$U,AA1477))</f>
        <v/>
      </c>
      <c r="X1477" s="11">
        <f>INDEX(Matches!$X:$X,AA1477)</f>
        <v/>
      </c>
      <c r="Y1477" s="30">
        <f>IF(O1477="","",O1477-S1477)</f>
        <v/>
      </c>
      <c r="Z1477" s="30">
        <f>IF(W1477="","",W1477-S1477)</f>
        <v/>
      </c>
      <c r="AA1477" s="24">
        <f>MATCH(J1477,Matches!$A:$A,0)</f>
        <v/>
      </c>
      <c r="AB1477" s="33" t="n"/>
      <c r="AC1477" s="33" t="n">
        <v>1.590680010092015</v>
      </c>
      <c r="AD1477" s="24" t="n"/>
      <c r="AE1477" s="24" t="n">
        <v>7</v>
      </c>
      <c r="AF1477" s="33" t="n"/>
      <c r="AG1477" s="33" t="n"/>
    </row>
    <row r="1478">
      <c r="A1478" s="24" t="inlineStr">
        <is>
          <t>Sheffield United|27</t>
        </is>
      </c>
      <c r="B1478" s="24" t="inlineStr">
        <is>
          <t>E1</t>
        </is>
      </c>
      <c r="C1478" s="24" t="inlineStr">
        <is>
          <t>Championship</t>
        </is>
      </c>
      <c r="D1478" s="24" t="inlineStr">
        <is>
          <t>Sheffield United</t>
        </is>
      </c>
      <c r="E1478" s="24" t="n">
        <v>27</v>
      </c>
      <c r="F1478" s="24" t="n">
        <v>7</v>
      </c>
      <c r="G1478" s="29" t="n">
        <v>46410.625</v>
      </c>
      <c r="H1478" s="24" t="inlineStr">
        <is>
          <t>Wrexham</t>
        </is>
      </c>
      <c r="I1478" s="24" t="inlineStr">
        <is>
          <t>A</t>
        </is>
      </c>
      <c r="J1478" s="24" t="inlineStr">
        <is>
          <t>E1-Wrexham-Sheffiel</t>
        </is>
      </c>
      <c r="K1478" s="24" t="n">
        <v>9</v>
      </c>
      <c r="L1478" s="11">
        <f>IF(INDEX(Matches!$X:$X,AA1478)=0,"",IF(I1478="H",INDEX(Matches!$H:$H,AA1478),INDEX(Matches!$I:$I,AA1478)))</f>
        <v/>
      </c>
      <c r="M1478" s="11">
        <f>IF(INDEX(Matches!$X:$X,AA1478)=0,"",IF(I1478="H",INDEX(Matches!$I:$I,AA1478),INDEX(Matches!$H:$H,AA1478)))</f>
        <v/>
      </c>
      <c r="N1478" s="11">
        <f>IF(L1478="","",IF(L1478&gt;M1478,"W",IF(L1478=M1478,"D","L")))</f>
        <v/>
      </c>
      <c r="O1478" s="11">
        <f>IF(L1478="","",IF(L1478&gt;M1478,3,IF(L1478=M1478,1,0)))</f>
        <v/>
      </c>
      <c r="P1478" s="31">
        <f>IF(I1478="H",INDEX(Matches!$L:$L,AA1478),INDEX(Matches!$N:$N,AA1478))</f>
        <v/>
      </c>
      <c r="Q1478" s="31">
        <f>INDEX(Matches!$M:$M,AA1478)</f>
        <v/>
      </c>
      <c r="R1478" s="31">
        <f>IF(I1478="H",INDEX(Matches!$N:$N,AA1478),INDEX(Matches!$L:$L,AA1478))</f>
        <v/>
      </c>
      <c r="S1478" s="33">
        <f>IF(I1478="H",INDEX(Matches!$O:$O,AA1478),INDEX(Matches!$P:$P,AA1478))</f>
        <v/>
      </c>
      <c r="T1478" s="33">
        <f>IF(INDEX(Matches!$J:$J,AA1478)="","",IF(I1478="H",INDEX(Matches!$J:$J,AA1478),INDEX(Matches!$K:$K,AA1478)))</f>
        <v/>
      </c>
      <c r="U1478" s="33">
        <f>IF(INDEX(Matches!$K:$K,AA1478)="","",IF(I1478="H",INDEX(Matches!$K:$K,AA1478),INDEX(Matches!$J:$J,AA1478)))</f>
        <v/>
      </c>
      <c r="V1478" s="30">
        <f>IF(T1478="","",T1478-U1478)</f>
        <v/>
      </c>
      <c r="W1478" s="33">
        <f>IF(I1478="H",INDEX(Matches!$T:$T,AA1478),INDEX(Matches!$U:$U,AA1478))</f>
        <v/>
      </c>
      <c r="X1478" s="11">
        <f>INDEX(Matches!$X:$X,AA1478)</f>
        <v/>
      </c>
      <c r="Y1478" s="30">
        <f>IF(O1478="","",O1478-S1478)</f>
        <v/>
      </c>
      <c r="Z1478" s="30">
        <f>IF(W1478="","",W1478-S1478)</f>
        <v/>
      </c>
      <c r="AA1478" s="24">
        <f>MATCH(J1478,Matches!$A:$A,0)</f>
        <v/>
      </c>
      <c r="AB1478" s="33" t="n"/>
      <c r="AC1478" s="33" t="n">
        <v>1.139194497667714</v>
      </c>
      <c r="AD1478" s="24" t="n"/>
      <c r="AE1478" s="24" t="n">
        <v>7</v>
      </c>
      <c r="AF1478" s="33" t="n"/>
      <c r="AG1478" s="33" t="n"/>
    </row>
    <row r="1479">
      <c r="A1479" s="24" t="inlineStr">
        <is>
          <t>Sheffield United|28</t>
        </is>
      </c>
      <c r="B1479" s="24" t="inlineStr">
        <is>
          <t>E1</t>
        </is>
      </c>
      <c r="C1479" s="24" t="inlineStr">
        <is>
          <t>Championship</t>
        </is>
      </c>
      <c r="D1479" s="24" t="inlineStr">
        <is>
          <t>Sheffield United</t>
        </is>
      </c>
      <c r="E1479" s="24" t="n">
        <v>28</v>
      </c>
      <c r="F1479" s="24" t="n">
        <v>7</v>
      </c>
      <c r="G1479" s="29" t="n">
        <v>46413.82291666666</v>
      </c>
      <c r="H1479" s="24" t="inlineStr">
        <is>
          <t>Preston</t>
        </is>
      </c>
      <c r="I1479" s="24" t="inlineStr">
        <is>
          <t>H</t>
        </is>
      </c>
      <c r="J1479" s="24" t="inlineStr">
        <is>
          <t>E1-Sheffiel-Preston</t>
        </is>
      </c>
      <c r="K1479" s="24" t="n">
        <v>20</v>
      </c>
      <c r="L1479" s="11">
        <f>IF(INDEX(Matches!$X:$X,AA1479)=0,"",IF(I1479="H",INDEX(Matches!$H:$H,AA1479),INDEX(Matches!$I:$I,AA1479)))</f>
        <v/>
      </c>
      <c r="M1479" s="11">
        <f>IF(INDEX(Matches!$X:$X,AA1479)=0,"",IF(I1479="H",INDEX(Matches!$I:$I,AA1479),INDEX(Matches!$H:$H,AA1479)))</f>
        <v/>
      </c>
      <c r="N1479" s="11">
        <f>IF(L1479="","",IF(L1479&gt;M1479,"W",IF(L1479=M1479,"D","L")))</f>
        <v/>
      </c>
      <c r="O1479" s="11">
        <f>IF(L1479="","",IF(L1479&gt;M1479,3,IF(L1479=M1479,1,0)))</f>
        <v/>
      </c>
      <c r="P1479" s="31">
        <f>IF(I1479="H",INDEX(Matches!$L:$L,AA1479),INDEX(Matches!$N:$N,AA1479))</f>
        <v/>
      </c>
      <c r="Q1479" s="31">
        <f>INDEX(Matches!$M:$M,AA1479)</f>
        <v/>
      </c>
      <c r="R1479" s="31">
        <f>IF(I1479="H",INDEX(Matches!$N:$N,AA1479),INDEX(Matches!$L:$L,AA1479))</f>
        <v/>
      </c>
      <c r="S1479" s="33">
        <f>IF(I1479="H",INDEX(Matches!$O:$O,AA1479),INDEX(Matches!$P:$P,AA1479))</f>
        <v/>
      </c>
      <c r="T1479" s="33">
        <f>IF(INDEX(Matches!$J:$J,AA1479)="","",IF(I1479="H",INDEX(Matches!$J:$J,AA1479),INDEX(Matches!$K:$K,AA1479)))</f>
        <v/>
      </c>
      <c r="U1479" s="33">
        <f>IF(INDEX(Matches!$K:$K,AA1479)="","",IF(I1479="H",INDEX(Matches!$K:$K,AA1479),INDEX(Matches!$J:$J,AA1479)))</f>
        <v/>
      </c>
      <c r="V1479" s="30">
        <f>IF(T1479="","",T1479-U1479)</f>
        <v/>
      </c>
      <c r="W1479" s="33">
        <f>IF(I1479="H",INDEX(Matches!$T:$T,AA1479),INDEX(Matches!$U:$U,AA1479))</f>
        <v/>
      </c>
      <c r="X1479" s="11">
        <f>INDEX(Matches!$X:$X,AA1479)</f>
        <v/>
      </c>
      <c r="Y1479" s="30">
        <f>IF(O1479="","",O1479-S1479)</f>
        <v/>
      </c>
      <c r="Z1479" s="30">
        <f>IF(W1479="","",W1479-S1479)</f>
        <v/>
      </c>
      <c r="AA1479" s="24">
        <f>MATCH(J1479,Matches!$A:$A,0)</f>
        <v/>
      </c>
      <c r="AB1479" s="33" t="n"/>
      <c r="AC1479" s="33" t="n">
        <v>1.754223746833653</v>
      </c>
      <c r="AD1479" s="24" t="n"/>
      <c r="AE1479" s="24" t="n">
        <v>7</v>
      </c>
      <c r="AF1479" s="33" t="n"/>
      <c r="AG1479" s="33" t="n"/>
    </row>
    <row r="1480">
      <c r="A1480" s="24" t="inlineStr">
        <is>
          <t>Sheffield United|29</t>
        </is>
      </c>
      <c r="B1480" s="24" t="inlineStr">
        <is>
          <t>E1</t>
        </is>
      </c>
      <c r="C1480" s="24" t="inlineStr">
        <is>
          <t>Championship</t>
        </is>
      </c>
      <c r="D1480" s="24" t="inlineStr">
        <is>
          <t>Sheffield United</t>
        </is>
      </c>
      <c r="E1480" s="24" t="n">
        <v>29</v>
      </c>
      <c r="F1480" s="24" t="n">
        <v>8</v>
      </c>
      <c r="G1480" s="29" t="n">
        <v>46417.625</v>
      </c>
      <c r="H1480" s="24" t="inlineStr">
        <is>
          <t>Charlton</t>
        </is>
      </c>
      <c r="I1480" s="24" t="inlineStr">
        <is>
          <t>H</t>
        </is>
      </c>
      <c r="J1480" s="24" t="inlineStr">
        <is>
          <t>E1-Sheffiel-Charlton</t>
        </is>
      </c>
      <c r="K1480" s="24" t="n">
        <v>23</v>
      </c>
      <c r="L1480" s="11">
        <f>IF(INDEX(Matches!$X:$X,AA1480)=0,"",IF(I1480="H",INDEX(Matches!$H:$H,AA1480),INDEX(Matches!$I:$I,AA1480)))</f>
        <v/>
      </c>
      <c r="M1480" s="11">
        <f>IF(INDEX(Matches!$X:$X,AA1480)=0,"",IF(I1480="H",INDEX(Matches!$I:$I,AA1480),INDEX(Matches!$H:$H,AA1480)))</f>
        <v/>
      </c>
      <c r="N1480" s="11">
        <f>IF(L1480="","",IF(L1480&gt;M1480,"W",IF(L1480=M1480,"D","L")))</f>
        <v/>
      </c>
      <c r="O1480" s="11">
        <f>IF(L1480="","",IF(L1480&gt;M1480,3,IF(L1480=M1480,1,0)))</f>
        <v/>
      </c>
      <c r="P1480" s="31">
        <f>IF(I1480="H",INDEX(Matches!$L:$L,AA1480),INDEX(Matches!$N:$N,AA1480))</f>
        <v/>
      </c>
      <c r="Q1480" s="31">
        <f>INDEX(Matches!$M:$M,AA1480)</f>
        <v/>
      </c>
      <c r="R1480" s="31">
        <f>IF(I1480="H",INDEX(Matches!$N:$N,AA1480),INDEX(Matches!$L:$L,AA1480))</f>
        <v/>
      </c>
      <c r="S1480" s="33">
        <f>IF(I1480="H",INDEX(Matches!$O:$O,AA1480),INDEX(Matches!$P:$P,AA1480))</f>
        <v/>
      </c>
      <c r="T1480" s="33">
        <f>IF(INDEX(Matches!$J:$J,AA1480)="","",IF(I1480="H",INDEX(Matches!$J:$J,AA1480),INDEX(Matches!$K:$K,AA1480)))</f>
        <v/>
      </c>
      <c r="U1480" s="33">
        <f>IF(INDEX(Matches!$K:$K,AA1480)="","",IF(I1480="H",INDEX(Matches!$K:$K,AA1480),INDEX(Matches!$J:$J,AA1480)))</f>
        <v/>
      </c>
      <c r="V1480" s="30">
        <f>IF(T1480="","",T1480-U1480)</f>
        <v/>
      </c>
      <c r="W1480" s="33">
        <f>IF(I1480="H",INDEX(Matches!$T:$T,AA1480),INDEX(Matches!$U:$U,AA1480))</f>
        <v/>
      </c>
      <c r="X1480" s="11">
        <f>INDEX(Matches!$X:$X,AA1480)</f>
        <v/>
      </c>
      <c r="Y1480" s="30">
        <f>IF(O1480="","",O1480-S1480)</f>
        <v/>
      </c>
      <c r="Z1480" s="30">
        <f>IF(W1480="","",W1480-S1480)</f>
        <v/>
      </c>
      <c r="AA1480" s="24">
        <f>MATCH(J1480,Matches!$A:$A,0)</f>
        <v/>
      </c>
      <c r="AB1480" s="33" t="n"/>
      <c r="AC1480" s="33" t="n">
        <v>1.830486510149496</v>
      </c>
      <c r="AD1480" s="24" t="n"/>
      <c r="AE1480" s="24" t="n">
        <v>8</v>
      </c>
      <c r="AF1480" s="33" t="n"/>
      <c r="AG1480" s="33" t="n"/>
    </row>
    <row r="1481">
      <c r="A1481" s="24" t="inlineStr">
        <is>
          <t>Sheffield United|30</t>
        </is>
      </c>
      <c r="B1481" s="24" t="inlineStr">
        <is>
          <t>E1</t>
        </is>
      </c>
      <c r="C1481" s="24" t="inlineStr">
        <is>
          <t>Championship</t>
        </is>
      </c>
      <c r="D1481" s="24" t="inlineStr">
        <is>
          <t>Sheffield United</t>
        </is>
      </c>
      <c r="E1481" s="24" t="n">
        <v>30</v>
      </c>
      <c r="F1481" s="24" t="n">
        <v>8</v>
      </c>
      <c r="G1481" s="29" t="n">
        <v>46424.625</v>
      </c>
      <c r="H1481" s="24" t="inlineStr">
        <is>
          <t>Watford</t>
        </is>
      </c>
      <c r="I1481" s="24" t="inlineStr">
        <is>
          <t>A</t>
        </is>
      </c>
      <c r="J1481" s="24" t="inlineStr">
        <is>
          <t>E1-Watford-Sheffiel</t>
        </is>
      </c>
      <c r="K1481" s="24" t="n">
        <v>16</v>
      </c>
      <c r="L1481" s="11">
        <f>IF(INDEX(Matches!$X:$X,AA1481)=0,"",IF(I1481="H",INDEX(Matches!$H:$H,AA1481),INDEX(Matches!$I:$I,AA1481)))</f>
        <v/>
      </c>
      <c r="M1481" s="11">
        <f>IF(INDEX(Matches!$X:$X,AA1481)=0,"",IF(I1481="H",INDEX(Matches!$I:$I,AA1481),INDEX(Matches!$H:$H,AA1481)))</f>
        <v/>
      </c>
      <c r="N1481" s="11">
        <f>IF(L1481="","",IF(L1481&gt;M1481,"W",IF(L1481=M1481,"D","L")))</f>
        <v/>
      </c>
      <c r="O1481" s="11">
        <f>IF(L1481="","",IF(L1481&gt;M1481,3,IF(L1481=M1481,1,0)))</f>
        <v/>
      </c>
      <c r="P1481" s="31">
        <f>IF(I1481="H",INDEX(Matches!$L:$L,AA1481),INDEX(Matches!$N:$N,AA1481))</f>
        <v/>
      </c>
      <c r="Q1481" s="31">
        <f>INDEX(Matches!$M:$M,AA1481)</f>
        <v/>
      </c>
      <c r="R1481" s="31">
        <f>IF(I1481="H",INDEX(Matches!$N:$N,AA1481),INDEX(Matches!$L:$L,AA1481))</f>
        <v/>
      </c>
      <c r="S1481" s="33">
        <f>IF(I1481="H",INDEX(Matches!$O:$O,AA1481),INDEX(Matches!$P:$P,AA1481))</f>
        <v/>
      </c>
      <c r="T1481" s="33">
        <f>IF(INDEX(Matches!$J:$J,AA1481)="","",IF(I1481="H",INDEX(Matches!$J:$J,AA1481),INDEX(Matches!$K:$K,AA1481)))</f>
        <v/>
      </c>
      <c r="U1481" s="33">
        <f>IF(INDEX(Matches!$K:$K,AA1481)="","",IF(I1481="H",INDEX(Matches!$K:$K,AA1481),INDEX(Matches!$J:$J,AA1481)))</f>
        <v/>
      </c>
      <c r="V1481" s="30">
        <f>IF(T1481="","",T1481-U1481)</f>
        <v/>
      </c>
      <c r="W1481" s="33">
        <f>IF(I1481="H",INDEX(Matches!$T:$T,AA1481),INDEX(Matches!$U:$U,AA1481))</f>
        <v/>
      </c>
      <c r="X1481" s="11">
        <f>INDEX(Matches!$X:$X,AA1481)</f>
        <v/>
      </c>
      <c r="Y1481" s="30">
        <f>IF(O1481="","",O1481-S1481)</f>
        <v/>
      </c>
      <c r="Z1481" s="30">
        <f>IF(W1481="","",W1481-S1481)</f>
        <v/>
      </c>
      <c r="AA1481" s="24">
        <f>MATCH(J1481,Matches!$A:$A,0)</f>
        <v/>
      </c>
      <c r="AB1481" s="33" t="n"/>
      <c r="AC1481" s="33" t="n">
        <v>1.353695181951891</v>
      </c>
      <c r="AD1481" s="24" t="n"/>
      <c r="AE1481" s="24" t="n">
        <v>8</v>
      </c>
      <c r="AF1481" s="33" t="n"/>
      <c r="AG1481" s="33" t="n"/>
    </row>
    <row r="1482">
      <c r="A1482" s="24" t="inlineStr">
        <is>
          <t>Sheffield United|31</t>
        </is>
      </c>
      <c r="B1482" s="24" t="inlineStr">
        <is>
          <t>E1</t>
        </is>
      </c>
      <c r="C1482" s="24" t="inlineStr">
        <is>
          <t>Championship</t>
        </is>
      </c>
      <c r="D1482" s="24" t="inlineStr">
        <is>
          <t>Sheffield United</t>
        </is>
      </c>
      <c r="E1482" s="24" t="n">
        <v>31</v>
      </c>
      <c r="F1482" s="24" t="n">
        <v>8</v>
      </c>
      <c r="G1482" s="29" t="n">
        <v>46431.625</v>
      </c>
      <c r="H1482" s="24" t="inlineStr">
        <is>
          <t>Wolves</t>
        </is>
      </c>
      <c r="I1482" s="24" t="inlineStr">
        <is>
          <t>A</t>
        </is>
      </c>
      <c r="J1482" s="24" t="inlineStr">
        <is>
          <t>E1-Wolves-Sheffiel</t>
        </is>
      </c>
      <c r="K1482" s="24" t="n">
        <v>2</v>
      </c>
      <c r="L1482" s="11">
        <f>IF(INDEX(Matches!$X:$X,AA1482)=0,"",IF(I1482="H",INDEX(Matches!$H:$H,AA1482),INDEX(Matches!$I:$I,AA1482)))</f>
        <v/>
      </c>
      <c r="M1482" s="11">
        <f>IF(INDEX(Matches!$X:$X,AA1482)=0,"",IF(I1482="H",INDEX(Matches!$I:$I,AA1482),INDEX(Matches!$H:$H,AA1482)))</f>
        <v/>
      </c>
      <c r="N1482" s="11">
        <f>IF(L1482="","",IF(L1482&gt;M1482,"W",IF(L1482=M1482,"D","L")))</f>
        <v/>
      </c>
      <c r="O1482" s="11">
        <f>IF(L1482="","",IF(L1482&gt;M1482,3,IF(L1482=M1482,1,0)))</f>
        <v/>
      </c>
      <c r="P1482" s="31">
        <f>IF(I1482="H",INDEX(Matches!$L:$L,AA1482),INDEX(Matches!$N:$N,AA1482))</f>
        <v/>
      </c>
      <c r="Q1482" s="31">
        <f>INDEX(Matches!$M:$M,AA1482)</f>
        <v/>
      </c>
      <c r="R1482" s="31">
        <f>IF(I1482="H",INDEX(Matches!$N:$N,AA1482),INDEX(Matches!$L:$L,AA1482))</f>
        <v/>
      </c>
      <c r="S1482" s="33">
        <f>IF(I1482="H",INDEX(Matches!$O:$O,AA1482),INDEX(Matches!$P:$P,AA1482))</f>
        <v/>
      </c>
      <c r="T1482" s="33">
        <f>IF(INDEX(Matches!$J:$J,AA1482)="","",IF(I1482="H",INDEX(Matches!$J:$J,AA1482),INDEX(Matches!$K:$K,AA1482)))</f>
        <v/>
      </c>
      <c r="U1482" s="33">
        <f>IF(INDEX(Matches!$K:$K,AA1482)="","",IF(I1482="H",INDEX(Matches!$K:$K,AA1482),INDEX(Matches!$J:$J,AA1482)))</f>
        <v/>
      </c>
      <c r="V1482" s="30">
        <f>IF(T1482="","",T1482-U1482)</f>
        <v/>
      </c>
      <c r="W1482" s="33">
        <f>IF(I1482="H",INDEX(Matches!$T:$T,AA1482),INDEX(Matches!$U:$U,AA1482))</f>
        <v/>
      </c>
      <c r="X1482" s="11">
        <f>INDEX(Matches!$X:$X,AA1482)</f>
        <v/>
      </c>
      <c r="Y1482" s="30">
        <f>IF(O1482="","",O1482-S1482)</f>
        <v/>
      </c>
      <c r="Z1482" s="30">
        <f>IF(W1482="","",W1482-S1482)</f>
        <v/>
      </c>
      <c r="AA1482" s="24">
        <f>MATCH(J1482,Matches!$A:$A,0)</f>
        <v/>
      </c>
      <c r="AB1482" s="33" t="n"/>
      <c r="AC1482" s="33" t="n">
        <v>0.9205468841894981</v>
      </c>
      <c r="AD1482" s="24" t="n"/>
      <c r="AE1482" s="24" t="n">
        <v>8</v>
      </c>
      <c r="AF1482" s="33" t="n"/>
      <c r="AG1482" s="33" t="n"/>
    </row>
    <row r="1483">
      <c r="A1483" s="24" t="inlineStr">
        <is>
          <t>Sheffield United|32</t>
        </is>
      </c>
      <c r="B1483" s="24" t="inlineStr">
        <is>
          <t>E1</t>
        </is>
      </c>
      <c r="C1483" s="24" t="inlineStr">
        <is>
          <t>Championship</t>
        </is>
      </c>
      <c r="D1483" s="24" t="inlineStr">
        <is>
          <t>Sheffield United</t>
        </is>
      </c>
      <c r="E1483" s="24" t="n">
        <v>32</v>
      </c>
      <c r="F1483" s="24" t="n">
        <v>8</v>
      </c>
      <c r="G1483" s="29" t="n">
        <v>46434.82291666666</v>
      </c>
      <c r="H1483" s="24" t="inlineStr">
        <is>
          <t>Portsmouth</t>
        </is>
      </c>
      <c r="I1483" s="24" t="inlineStr">
        <is>
          <t>H</t>
        </is>
      </c>
      <c r="J1483" s="24" t="inlineStr">
        <is>
          <t>E1-Sheffiel-Portsmou</t>
        </is>
      </c>
      <c r="K1483" s="24" t="n">
        <v>18</v>
      </c>
      <c r="L1483" s="11">
        <f>IF(INDEX(Matches!$X:$X,AA1483)=0,"",IF(I1483="H",INDEX(Matches!$H:$H,AA1483),INDEX(Matches!$I:$I,AA1483)))</f>
        <v/>
      </c>
      <c r="M1483" s="11">
        <f>IF(INDEX(Matches!$X:$X,AA1483)=0,"",IF(I1483="H",INDEX(Matches!$I:$I,AA1483),INDEX(Matches!$H:$H,AA1483)))</f>
        <v/>
      </c>
      <c r="N1483" s="11">
        <f>IF(L1483="","",IF(L1483&gt;M1483,"W",IF(L1483=M1483,"D","L")))</f>
        <v/>
      </c>
      <c r="O1483" s="11">
        <f>IF(L1483="","",IF(L1483&gt;M1483,3,IF(L1483=M1483,1,0)))</f>
        <v/>
      </c>
      <c r="P1483" s="31">
        <f>IF(I1483="H",INDEX(Matches!$L:$L,AA1483),INDEX(Matches!$N:$N,AA1483))</f>
        <v/>
      </c>
      <c r="Q1483" s="31">
        <f>INDEX(Matches!$M:$M,AA1483)</f>
        <v/>
      </c>
      <c r="R1483" s="31">
        <f>IF(I1483="H",INDEX(Matches!$N:$N,AA1483),INDEX(Matches!$L:$L,AA1483))</f>
        <v/>
      </c>
      <c r="S1483" s="33">
        <f>IF(I1483="H",INDEX(Matches!$O:$O,AA1483),INDEX(Matches!$P:$P,AA1483))</f>
        <v/>
      </c>
      <c r="T1483" s="33">
        <f>IF(INDEX(Matches!$J:$J,AA1483)="","",IF(I1483="H",INDEX(Matches!$J:$J,AA1483),INDEX(Matches!$K:$K,AA1483)))</f>
        <v/>
      </c>
      <c r="U1483" s="33">
        <f>IF(INDEX(Matches!$K:$K,AA1483)="","",IF(I1483="H",INDEX(Matches!$K:$K,AA1483),INDEX(Matches!$J:$J,AA1483)))</f>
        <v/>
      </c>
      <c r="V1483" s="30">
        <f>IF(T1483="","",T1483-U1483)</f>
        <v/>
      </c>
      <c r="W1483" s="33">
        <f>IF(I1483="H",INDEX(Matches!$T:$T,AA1483),INDEX(Matches!$U:$U,AA1483))</f>
        <v/>
      </c>
      <c r="X1483" s="11">
        <f>INDEX(Matches!$X:$X,AA1483)</f>
        <v/>
      </c>
      <c r="Y1483" s="30">
        <f>IF(O1483="","",O1483-S1483)</f>
        <v/>
      </c>
      <c r="Z1483" s="30">
        <f>IF(W1483="","",W1483-S1483)</f>
        <v/>
      </c>
      <c r="AA1483" s="24">
        <f>MATCH(J1483,Matches!$A:$A,0)</f>
        <v/>
      </c>
      <c r="AB1483" s="33" t="n"/>
      <c r="AC1483" s="33" t="n">
        <v>1.641635425476806</v>
      </c>
      <c r="AD1483" s="24" t="n"/>
      <c r="AE1483" s="24" t="n">
        <v>8</v>
      </c>
      <c r="AF1483" s="33" t="n"/>
      <c r="AG1483" s="33" t="n"/>
    </row>
    <row r="1484">
      <c r="A1484" s="24" t="inlineStr">
        <is>
          <t>Sheffield United|33</t>
        </is>
      </c>
      <c r="B1484" s="24" t="inlineStr">
        <is>
          <t>E1</t>
        </is>
      </c>
      <c r="C1484" s="24" t="inlineStr">
        <is>
          <t>Championship</t>
        </is>
      </c>
      <c r="D1484" s="24" t="inlineStr">
        <is>
          <t>Sheffield United</t>
        </is>
      </c>
      <c r="E1484" s="24" t="n">
        <v>33</v>
      </c>
      <c r="F1484" s="24" t="n">
        <v>9</v>
      </c>
      <c r="G1484" s="29" t="n">
        <v>46438.625</v>
      </c>
      <c r="H1484" s="24" t="inlineStr">
        <is>
          <t>Stoke</t>
        </is>
      </c>
      <c r="I1484" s="24" t="inlineStr">
        <is>
          <t>H</t>
        </is>
      </c>
      <c r="J1484" s="24" t="inlineStr">
        <is>
          <t>E1-Sheffiel-Stoke</t>
        </is>
      </c>
      <c r="K1484" s="24" t="n">
        <v>11</v>
      </c>
      <c r="L1484" s="11">
        <f>IF(INDEX(Matches!$X:$X,AA1484)=0,"",IF(I1484="H",INDEX(Matches!$H:$H,AA1484),INDEX(Matches!$I:$I,AA1484)))</f>
        <v/>
      </c>
      <c r="M1484" s="11">
        <f>IF(INDEX(Matches!$X:$X,AA1484)=0,"",IF(I1484="H",INDEX(Matches!$I:$I,AA1484),INDEX(Matches!$H:$H,AA1484)))</f>
        <v/>
      </c>
      <c r="N1484" s="11">
        <f>IF(L1484="","",IF(L1484&gt;M1484,"W",IF(L1484=M1484,"D","L")))</f>
        <v/>
      </c>
      <c r="O1484" s="11">
        <f>IF(L1484="","",IF(L1484&gt;M1484,3,IF(L1484=M1484,1,0)))</f>
        <v/>
      </c>
      <c r="P1484" s="31">
        <f>IF(I1484="H",INDEX(Matches!$L:$L,AA1484),INDEX(Matches!$N:$N,AA1484))</f>
        <v/>
      </c>
      <c r="Q1484" s="31">
        <f>INDEX(Matches!$M:$M,AA1484)</f>
        <v/>
      </c>
      <c r="R1484" s="31">
        <f>IF(I1484="H",INDEX(Matches!$N:$N,AA1484),INDEX(Matches!$L:$L,AA1484))</f>
        <v/>
      </c>
      <c r="S1484" s="33">
        <f>IF(I1484="H",INDEX(Matches!$O:$O,AA1484),INDEX(Matches!$P:$P,AA1484))</f>
        <v/>
      </c>
      <c r="T1484" s="33">
        <f>IF(INDEX(Matches!$J:$J,AA1484)="","",IF(I1484="H",INDEX(Matches!$J:$J,AA1484),INDEX(Matches!$K:$K,AA1484)))</f>
        <v/>
      </c>
      <c r="U1484" s="33">
        <f>IF(INDEX(Matches!$K:$K,AA1484)="","",IF(I1484="H",INDEX(Matches!$K:$K,AA1484),INDEX(Matches!$J:$J,AA1484)))</f>
        <v/>
      </c>
      <c r="V1484" s="30">
        <f>IF(T1484="","",T1484-U1484)</f>
        <v/>
      </c>
      <c r="W1484" s="33">
        <f>IF(I1484="H",INDEX(Matches!$T:$T,AA1484),INDEX(Matches!$U:$U,AA1484))</f>
        <v/>
      </c>
      <c r="X1484" s="11">
        <f>INDEX(Matches!$X:$X,AA1484)</f>
        <v/>
      </c>
      <c r="Y1484" s="30">
        <f>IF(O1484="","",O1484-S1484)</f>
        <v/>
      </c>
      <c r="Z1484" s="30">
        <f>IF(W1484="","",W1484-S1484)</f>
        <v/>
      </c>
      <c r="AA1484" s="24">
        <f>MATCH(J1484,Matches!$A:$A,0)</f>
        <v/>
      </c>
      <c r="AB1484" s="33" t="n"/>
      <c r="AC1484" s="33" t="n">
        <v>1.587875762401854</v>
      </c>
      <c r="AD1484" s="24" t="n"/>
      <c r="AE1484" s="24" t="n">
        <v>9</v>
      </c>
      <c r="AF1484" s="33" t="n"/>
      <c r="AG1484" s="33" t="n"/>
    </row>
    <row r="1485">
      <c r="A1485" s="24" t="inlineStr">
        <is>
          <t>Sheffield United|34</t>
        </is>
      </c>
      <c r="B1485" s="24" t="inlineStr">
        <is>
          <t>E1</t>
        </is>
      </c>
      <c r="C1485" s="24" t="inlineStr">
        <is>
          <t>Championship</t>
        </is>
      </c>
      <c r="D1485" s="24" t="inlineStr">
        <is>
          <t>Sheffield United</t>
        </is>
      </c>
      <c r="E1485" s="24" t="n">
        <v>34</v>
      </c>
      <c r="F1485" s="24" t="n">
        <v>9</v>
      </c>
      <c r="G1485" s="29" t="n">
        <v>46445.625</v>
      </c>
      <c r="H1485" s="24" t="inlineStr">
        <is>
          <t>Lincoln</t>
        </is>
      </c>
      <c r="I1485" s="24" t="inlineStr">
        <is>
          <t>A</t>
        </is>
      </c>
      <c r="J1485" s="24" t="inlineStr">
        <is>
          <t>E1-Lincoln-Sheffiel</t>
        </is>
      </c>
      <c r="K1485" s="24" t="n">
        <v>24</v>
      </c>
      <c r="L1485" s="11">
        <f>IF(INDEX(Matches!$X:$X,AA1485)=0,"",IF(I1485="H",INDEX(Matches!$H:$H,AA1485),INDEX(Matches!$I:$I,AA1485)))</f>
        <v/>
      </c>
      <c r="M1485" s="11">
        <f>IF(INDEX(Matches!$X:$X,AA1485)=0,"",IF(I1485="H",INDEX(Matches!$I:$I,AA1485),INDEX(Matches!$H:$H,AA1485)))</f>
        <v/>
      </c>
      <c r="N1485" s="11">
        <f>IF(L1485="","",IF(L1485&gt;M1485,"W",IF(L1485=M1485,"D","L")))</f>
        <v/>
      </c>
      <c r="O1485" s="11">
        <f>IF(L1485="","",IF(L1485&gt;M1485,3,IF(L1485=M1485,1,0)))</f>
        <v/>
      </c>
      <c r="P1485" s="31">
        <f>IF(I1485="H",INDEX(Matches!$L:$L,AA1485),INDEX(Matches!$N:$N,AA1485))</f>
        <v/>
      </c>
      <c r="Q1485" s="31">
        <f>INDEX(Matches!$M:$M,AA1485)</f>
        <v/>
      </c>
      <c r="R1485" s="31">
        <f>IF(I1485="H",INDEX(Matches!$N:$N,AA1485),INDEX(Matches!$L:$L,AA1485))</f>
        <v/>
      </c>
      <c r="S1485" s="33">
        <f>IF(I1485="H",INDEX(Matches!$O:$O,AA1485),INDEX(Matches!$P:$P,AA1485))</f>
        <v/>
      </c>
      <c r="T1485" s="33">
        <f>IF(INDEX(Matches!$J:$J,AA1485)="","",IF(I1485="H",INDEX(Matches!$J:$J,AA1485),INDEX(Matches!$K:$K,AA1485)))</f>
        <v/>
      </c>
      <c r="U1485" s="33">
        <f>IF(INDEX(Matches!$K:$K,AA1485)="","",IF(I1485="H",INDEX(Matches!$K:$K,AA1485),INDEX(Matches!$J:$J,AA1485)))</f>
        <v/>
      </c>
      <c r="V1485" s="30">
        <f>IF(T1485="","",T1485-U1485)</f>
        <v/>
      </c>
      <c r="W1485" s="33">
        <f>IF(I1485="H",INDEX(Matches!$T:$T,AA1485),INDEX(Matches!$U:$U,AA1485))</f>
        <v/>
      </c>
      <c r="X1485" s="11">
        <f>INDEX(Matches!$X:$X,AA1485)</f>
        <v/>
      </c>
      <c r="Y1485" s="30">
        <f>IF(O1485="","",O1485-S1485)</f>
        <v/>
      </c>
      <c r="Z1485" s="30">
        <f>IF(W1485="","",W1485-S1485)</f>
        <v/>
      </c>
      <c r="AA1485" s="24">
        <f>MATCH(J1485,Matches!$A:$A,0)</f>
        <v/>
      </c>
      <c r="AB1485" s="33" t="n"/>
      <c r="AC1485" s="33" t="n">
        <v>1.513305396087297</v>
      </c>
      <c r="AD1485" s="24" t="n"/>
      <c r="AE1485" s="24" t="n">
        <v>9</v>
      </c>
      <c r="AF1485" s="33" t="n"/>
      <c r="AG1485" s="33" t="n"/>
    </row>
    <row r="1486">
      <c r="A1486" s="24" t="inlineStr">
        <is>
          <t>Sheffield United|35</t>
        </is>
      </c>
      <c r="B1486" s="24" t="inlineStr">
        <is>
          <t>E1</t>
        </is>
      </c>
      <c r="C1486" s="24" t="inlineStr">
        <is>
          <t>Championship</t>
        </is>
      </c>
      <c r="D1486" s="24" t="inlineStr">
        <is>
          <t>Sheffield United</t>
        </is>
      </c>
      <c r="E1486" s="24" t="n">
        <v>35</v>
      </c>
      <c r="F1486" s="24" t="n">
        <v>9</v>
      </c>
      <c r="G1486" s="29" t="n">
        <v>46449.82291666666</v>
      </c>
      <c r="H1486" s="24" t="inlineStr">
        <is>
          <t>Swansea</t>
        </is>
      </c>
      <c r="I1486" s="24" t="inlineStr">
        <is>
          <t>H</t>
        </is>
      </c>
      <c r="J1486" s="24" t="inlineStr">
        <is>
          <t>E1-Sheffiel-Swansea</t>
        </is>
      </c>
      <c r="K1486" s="24" t="n">
        <v>15</v>
      </c>
      <c r="L1486" s="11">
        <f>IF(INDEX(Matches!$X:$X,AA1486)=0,"",IF(I1486="H",INDEX(Matches!$H:$H,AA1486),INDEX(Matches!$I:$I,AA1486)))</f>
        <v/>
      </c>
      <c r="M1486" s="11">
        <f>IF(INDEX(Matches!$X:$X,AA1486)=0,"",IF(I1486="H",INDEX(Matches!$I:$I,AA1486),INDEX(Matches!$H:$H,AA1486)))</f>
        <v/>
      </c>
      <c r="N1486" s="11">
        <f>IF(L1486="","",IF(L1486&gt;M1486,"W",IF(L1486=M1486,"D","L")))</f>
        <v/>
      </c>
      <c r="O1486" s="11">
        <f>IF(L1486="","",IF(L1486&gt;M1486,3,IF(L1486=M1486,1,0)))</f>
        <v/>
      </c>
      <c r="P1486" s="31">
        <f>IF(I1486="H",INDEX(Matches!$L:$L,AA1486),INDEX(Matches!$N:$N,AA1486))</f>
        <v/>
      </c>
      <c r="Q1486" s="31">
        <f>INDEX(Matches!$M:$M,AA1486)</f>
        <v/>
      </c>
      <c r="R1486" s="31">
        <f>IF(I1486="H",INDEX(Matches!$N:$N,AA1486),INDEX(Matches!$L:$L,AA1486))</f>
        <v/>
      </c>
      <c r="S1486" s="33">
        <f>IF(I1486="H",INDEX(Matches!$O:$O,AA1486),INDEX(Matches!$P:$P,AA1486))</f>
        <v/>
      </c>
      <c r="T1486" s="33">
        <f>IF(INDEX(Matches!$J:$J,AA1486)="","",IF(I1486="H",INDEX(Matches!$J:$J,AA1486),INDEX(Matches!$K:$K,AA1486)))</f>
        <v/>
      </c>
      <c r="U1486" s="33">
        <f>IF(INDEX(Matches!$K:$K,AA1486)="","",IF(I1486="H",INDEX(Matches!$K:$K,AA1486),INDEX(Matches!$J:$J,AA1486)))</f>
        <v/>
      </c>
      <c r="V1486" s="30">
        <f>IF(T1486="","",T1486-U1486)</f>
        <v/>
      </c>
      <c r="W1486" s="33">
        <f>IF(I1486="H",INDEX(Matches!$T:$T,AA1486),INDEX(Matches!$U:$U,AA1486))</f>
        <v/>
      </c>
      <c r="X1486" s="11">
        <f>INDEX(Matches!$X:$X,AA1486)</f>
        <v/>
      </c>
      <c r="Y1486" s="30">
        <f>IF(O1486="","",O1486-S1486)</f>
        <v/>
      </c>
      <c r="Z1486" s="30">
        <f>IF(W1486="","",W1486-S1486)</f>
        <v/>
      </c>
      <c r="AA1486" s="24">
        <f>MATCH(J1486,Matches!$A:$A,0)</f>
        <v/>
      </c>
      <c r="AB1486" s="33" t="n"/>
      <c r="AC1486" s="33" t="n">
        <v>1.584817433894908</v>
      </c>
      <c r="AD1486" s="24" t="n"/>
      <c r="AE1486" s="24" t="n">
        <v>9</v>
      </c>
      <c r="AF1486" s="33" t="n"/>
      <c r="AG1486" s="33" t="n"/>
    </row>
    <row r="1487">
      <c r="A1487" s="24" t="inlineStr">
        <is>
          <t>Sheffield United|36</t>
        </is>
      </c>
      <c r="B1487" s="24" t="inlineStr">
        <is>
          <t>E1</t>
        </is>
      </c>
      <c r="C1487" s="24" t="inlineStr">
        <is>
          <t>Championship</t>
        </is>
      </c>
      <c r="D1487" s="24" t="inlineStr">
        <is>
          <t>Sheffield United</t>
        </is>
      </c>
      <c r="E1487" s="24" t="n">
        <v>36</v>
      </c>
      <c r="F1487" s="24" t="n">
        <v>9</v>
      </c>
      <c r="G1487" s="29" t="n">
        <v>46452.625</v>
      </c>
      <c r="H1487" s="24" t="inlineStr">
        <is>
          <t>Birmingham</t>
        </is>
      </c>
      <c r="I1487" s="24" t="inlineStr">
        <is>
          <t>A</t>
        </is>
      </c>
      <c r="J1487" s="24" t="inlineStr">
        <is>
          <t>E1-Birmingh-Sheffiel</t>
        </is>
      </c>
      <c r="K1487" s="24" t="n">
        <v>6</v>
      </c>
      <c r="L1487" s="11">
        <f>IF(INDEX(Matches!$X:$X,AA1487)=0,"",IF(I1487="H",INDEX(Matches!$H:$H,AA1487),INDEX(Matches!$I:$I,AA1487)))</f>
        <v/>
      </c>
      <c r="M1487" s="11">
        <f>IF(INDEX(Matches!$X:$X,AA1487)=0,"",IF(I1487="H",INDEX(Matches!$I:$I,AA1487),INDEX(Matches!$H:$H,AA1487)))</f>
        <v/>
      </c>
      <c r="N1487" s="11">
        <f>IF(L1487="","",IF(L1487&gt;M1487,"W",IF(L1487=M1487,"D","L")))</f>
        <v/>
      </c>
      <c r="O1487" s="11">
        <f>IF(L1487="","",IF(L1487&gt;M1487,3,IF(L1487=M1487,1,0)))</f>
        <v/>
      </c>
      <c r="P1487" s="31">
        <f>IF(I1487="H",INDEX(Matches!$L:$L,AA1487),INDEX(Matches!$N:$N,AA1487))</f>
        <v/>
      </c>
      <c r="Q1487" s="31">
        <f>INDEX(Matches!$M:$M,AA1487)</f>
        <v/>
      </c>
      <c r="R1487" s="31">
        <f>IF(I1487="H",INDEX(Matches!$N:$N,AA1487),INDEX(Matches!$L:$L,AA1487))</f>
        <v/>
      </c>
      <c r="S1487" s="33">
        <f>IF(I1487="H",INDEX(Matches!$O:$O,AA1487),INDEX(Matches!$P:$P,AA1487))</f>
        <v/>
      </c>
      <c r="T1487" s="33">
        <f>IF(INDEX(Matches!$J:$J,AA1487)="","",IF(I1487="H",INDEX(Matches!$J:$J,AA1487),INDEX(Matches!$K:$K,AA1487)))</f>
        <v/>
      </c>
      <c r="U1487" s="33">
        <f>IF(INDEX(Matches!$K:$K,AA1487)="","",IF(I1487="H",INDEX(Matches!$K:$K,AA1487),INDEX(Matches!$J:$J,AA1487)))</f>
        <v/>
      </c>
      <c r="V1487" s="30">
        <f>IF(T1487="","",T1487-U1487)</f>
        <v/>
      </c>
      <c r="W1487" s="33">
        <f>IF(I1487="H",INDEX(Matches!$T:$T,AA1487),INDEX(Matches!$U:$U,AA1487))</f>
        <v/>
      </c>
      <c r="X1487" s="11">
        <f>INDEX(Matches!$X:$X,AA1487)</f>
        <v/>
      </c>
      <c r="Y1487" s="30">
        <f>IF(O1487="","",O1487-S1487)</f>
        <v/>
      </c>
      <c r="Z1487" s="30">
        <f>IF(W1487="","",W1487-S1487)</f>
        <v/>
      </c>
      <c r="AA1487" s="24">
        <f>MATCH(J1487,Matches!$A:$A,0)</f>
        <v/>
      </c>
      <c r="AB1487" s="33" t="n"/>
      <c r="AC1487" s="33" t="n">
        <v>1.062895448568951</v>
      </c>
      <c r="AD1487" s="24" t="n"/>
      <c r="AE1487" s="24" t="n">
        <v>9</v>
      </c>
      <c r="AF1487" s="33" t="n"/>
      <c r="AG1487" s="33" t="n"/>
    </row>
    <row r="1488">
      <c r="A1488" s="24" t="inlineStr">
        <is>
          <t>Sheffield United|37</t>
        </is>
      </c>
      <c r="B1488" s="24" t="inlineStr">
        <is>
          <t>E1</t>
        </is>
      </c>
      <c r="C1488" s="24" t="inlineStr">
        <is>
          <t>Championship</t>
        </is>
      </c>
      <c r="D1488" s="24" t="inlineStr">
        <is>
          <t>Sheffield United</t>
        </is>
      </c>
      <c r="E1488" s="24" t="n">
        <v>37</v>
      </c>
      <c r="F1488" s="24" t="n">
        <v>10</v>
      </c>
      <c r="G1488" s="29" t="n">
        <v>46459.625</v>
      </c>
      <c r="H1488" s="24" t="inlineStr">
        <is>
          <t>QPR</t>
        </is>
      </c>
      <c r="I1488" s="24" t="inlineStr">
        <is>
          <t>H</t>
        </is>
      </c>
      <c r="J1488" s="24" t="inlineStr">
        <is>
          <t>E1-Sheffiel-QPR</t>
        </is>
      </c>
      <c r="K1488" s="24" t="n">
        <v>17</v>
      </c>
      <c r="L1488" s="11">
        <f>IF(INDEX(Matches!$X:$X,AA1488)=0,"",IF(I1488="H",INDEX(Matches!$H:$H,AA1488),INDEX(Matches!$I:$I,AA1488)))</f>
        <v/>
      </c>
      <c r="M1488" s="11">
        <f>IF(INDEX(Matches!$X:$X,AA1488)=0,"",IF(I1488="H",INDEX(Matches!$I:$I,AA1488),INDEX(Matches!$H:$H,AA1488)))</f>
        <v/>
      </c>
      <c r="N1488" s="11">
        <f>IF(L1488="","",IF(L1488&gt;M1488,"W",IF(L1488=M1488,"D","L")))</f>
        <v/>
      </c>
      <c r="O1488" s="11">
        <f>IF(L1488="","",IF(L1488&gt;M1488,3,IF(L1488=M1488,1,0)))</f>
        <v/>
      </c>
      <c r="P1488" s="31">
        <f>IF(I1488="H",INDEX(Matches!$L:$L,AA1488),INDEX(Matches!$N:$N,AA1488))</f>
        <v/>
      </c>
      <c r="Q1488" s="31">
        <f>INDEX(Matches!$M:$M,AA1488)</f>
        <v/>
      </c>
      <c r="R1488" s="31">
        <f>IF(I1488="H",INDEX(Matches!$N:$N,AA1488),INDEX(Matches!$L:$L,AA1488))</f>
        <v/>
      </c>
      <c r="S1488" s="33">
        <f>IF(I1488="H",INDEX(Matches!$O:$O,AA1488),INDEX(Matches!$P:$P,AA1488))</f>
        <v/>
      </c>
      <c r="T1488" s="33">
        <f>IF(INDEX(Matches!$J:$J,AA1488)="","",IF(I1488="H",INDEX(Matches!$J:$J,AA1488),INDEX(Matches!$K:$K,AA1488)))</f>
        <v/>
      </c>
      <c r="U1488" s="33">
        <f>IF(INDEX(Matches!$K:$K,AA1488)="","",IF(I1488="H",INDEX(Matches!$K:$K,AA1488),INDEX(Matches!$J:$J,AA1488)))</f>
        <v/>
      </c>
      <c r="V1488" s="30">
        <f>IF(T1488="","",T1488-U1488)</f>
        <v/>
      </c>
      <c r="W1488" s="33">
        <f>IF(I1488="H",INDEX(Matches!$T:$T,AA1488),INDEX(Matches!$U:$U,AA1488))</f>
        <v/>
      </c>
      <c r="X1488" s="11">
        <f>INDEX(Matches!$X:$X,AA1488)</f>
        <v/>
      </c>
      <c r="Y1488" s="30">
        <f>IF(O1488="","",O1488-S1488)</f>
        <v/>
      </c>
      <c r="Z1488" s="30">
        <f>IF(W1488="","",W1488-S1488)</f>
        <v/>
      </c>
      <c r="AA1488" s="24">
        <f>MATCH(J1488,Matches!$A:$A,0)</f>
        <v/>
      </c>
      <c r="AB1488" s="33" t="n"/>
      <c r="AC1488" s="33" t="n">
        <v>1.618694105339666</v>
      </c>
      <c r="AD1488" s="24" t="n"/>
      <c r="AE1488" s="24" t="n">
        <v>10</v>
      </c>
      <c r="AF1488" s="33" t="n"/>
      <c r="AG1488" s="33" t="n"/>
    </row>
    <row r="1489">
      <c r="A1489" s="24" t="inlineStr">
        <is>
          <t>Sheffield United|38</t>
        </is>
      </c>
      <c r="B1489" s="24" t="inlineStr">
        <is>
          <t>E1</t>
        </is>
      </c>
      <c r="C1489" s="24" t="inlineStr">
        <is>
          <t>Championship</t>
        </is>
      </c>
      <c r="D1489" s="24" t="inlineStr">
        <is>
          <t>Sheffield United</t>
        </is>
      </c>
      <c r="E1489" s="24" t="n">
        <v>38</v>
      </c>
      <c r="F1489" s="24" t="n">
        <v>10</v>
      </c>
      <c r="G1489" s="29" t="n">
        <v>46463.82291666666</v>
      </c>
      <c r="H1489" s="24" t="inlineStr">
        <is>
          <t>West Ham</t>
        </is>
      </c>
      <c r="I1489" s="24" t="inlineStr">
        <is>
          <t>A</t>
        </is>
      </c>
      <c r="J1489" s="24" t="inlineStr">
        <is>
          <t>E1-WestHam-Sheffiel</t>
        </is>
      </c>
      <c r="K1489" s="24" t="n">
        <v>1</v>
      </c>
      <c r="L1489" s="11">
        <f>IF(INDEX(Matches!$X:$X,AA1489)=0,"",IF(I1489="H",INDEX(Matches!$H:$H,AA1489),INDEX(Matches!$I:$I,AA1489)))</f>
        <v/>
      </c>
      <c r="M1489" s="11">
        <f>IF(INDEX(Matches!$X:$X,AA1489)=0,"",IF(I1489="H",INDEX(Matches!$I:$I,AA1489),INDEX(Matches!$H:$H,AA1489)))</f>
        <v/>
      </c>
      <c r="N1489" s="11">
        <f>IF(L1489="","",IF(L1489&gt;M1489,"W",IF(L1489=M1489,"D","L")))</f>
        <v/>
      </c>
      <c r="O1489" s="11">
        <f>IF(L1489="","",IF(L1489&gt;M1489,3,IF(L1489=M1489,1,0)))</f>
        <v/>
      </c>
      <c r="P1489" s="31">
        <f>IF(I1489="H",INDEX(Matches!$L:$L,AA1489),INDEX(Matches!$N:$N,AA1489))</f>
        <v/>
      </c>
      <c r="Q1489" s="31">
        <f>INDEX(Matches!$M:$M,AA1489)</f>
        <v/>
      </c>
      <c r="R1489" s="31">
        <f>IF(I1489="H",INDEX(Matches!$N:$N,AA1489),INDEX(Matches!$L:$L,AA1489))</f>
        <v/>
      </c>
      <c r="S1489" s="33">
        <f>IF(I1489="H",INDEX(Matches!$O:$O,AA1489),INDEX(Matches!$P:$P,AA1489))</f>
        <v/>
      </c>
      <c r="T1489" s="33">
        <f>IF(INDEX(Matches!$J:$J,AA1489)="","",IF(I1489="H",INDEX(Matches!$J:$J,AA1489),INDEX(Matches!$K:$K,AA1489)))</f>
        <v/>
      </c>
      <c r="U1489" s="33">
        <f>IF(INDEX(Matches!$K:$K,AA1489)="","",IF(I1489="H",INDEX(Matches!$K:$K,AA1489),INDEX(Matches!$J:$J,AA1489)))</f>
        <v/>
      </c>
      <c r="V1489" s="30">
        <f>IF(T1489="","",T1489-U1489)</f>
        <v/>
      </c>
      <c r="W1489" s="33">
        <f>IF(I1489="H",INDEX(Matches!$T:$T,AA1489),INDEX(Matches!$U:$U,AA1489))</f>
        <v/>
      </c>
      <c r="X1489" s="11">
        <f>INDEX(Matches!$X:$X,AA1489)</f>
        <v/>
      </c>
      <c r="Y1489" s="30">
        <f>IF(O1489="","",O1489-S1489)</f>
        <v/>
      </c>
      <c r="Z1489" s="30">
        <f>IF(W1489="","",W1489-S1489)</f>
        <v/>
      </c>
      <c r="AA1489" s="24">
        <f>MATCH(J1489,Matches!$A:$A,0)</f>
        <v/>
      </c>
      <c r="AB1489" s="33" t="n"/>
      <c r="AC1489" s="33" t="n">
        <v>0.7432779120261789</v>
      </c>
      <c r="AD1489" s="24" t="n"/>
      <c r="AE1489" s="24" t="n">
        <v>10</v>
      </c>
      <c r="AF1489" s="33" t="n"/>
      <c r="AG1489" s="33" t="n"/>
    </row>
    <row r="1490">
      <c r="A1490" s="24" t="inlineStr">
        <is>
          <t>Sheffield United|39</t>
        </is>
      </c>
      <c r="B1490" s="24" t="inlineStr">
        <is>
          <t>E1</t>
        </is>
      </c>
      <c r="C1490" s="24" t="inlineStr">
        <is>
          <t>Championship</t>
        </is>
      </c>
      <c r="D1490" s="24" t="inlineStr">
        <is>
          <t>Sheffield United</t>
        </is>
      </c>
      <c r="E1490" s="24" t="n">
        <v>39</v>
      </c>
      <c r="F1490" s="24" t="n">
        <v>10</v>
      </c>
      <c r="G1490" s="29" t="n">
        <v>46466.625</v>
      </c>
      <c r="H1490" s="24" t="inlineStr">
        <is>
          <t>Middlesbrough</t>
        </is>
      </c>
      <c r="I1490" s="24" t="inlineStr">
        <is>
          <t>A</t>
        </is>
      </c>
      <c r="J1490" s="24" t="inlineStr">
        <is>
          <t>E1-Middlesb-Sheffiel</t>
        </is>
      </c>
      <c r="K1490" s="24" t="n">
        <v>3</v>
      </c>
      <c r="L1490" s="11">
        <f>IF(INDEX(Matches!$X:$X,AA1490)=0,"",IF(I1490="H",INDEX(Matches!$H:$H,AA1490),INDEX(Matches!$I:$I,AA1490)))</f>
        <v/>
      </c>
      <c r="M1490" s="11">
        <f>IF(INDEX(Matches!$X:$X,AA1490)=0,"",IF(I1490="H",INDEX(Matches!$I:$I,AA1490),INDEX(Matches!$H:$H,AA1490)))</f>
        <v/>
      </c>
      <c r="N1490" s="11">
        <f>IF(L1490="","",IF(L1490&gt;M1490,"W",IF(L1490=M1490,"D","L")))</f>
        <v/>
      </c>
      <c r="O1490" s="11">
        <f>IF(L1490="","",IF(L1490&gt;M1490,3,IF(L1490=M1490,1,0)))</f>
        <v/>
      </c>
      <c r="P1490" s="31">
        <f>IF(I1490="H",INDEX(Matches!$L:$L,AA1490),INDEX(Matches!$N:$N,AA1490))</f>
        <v/>
      </c>
      <c r="Q1490" s="31">
        <f>INDEX(Matches!$M:$M,AA1490)</f>
        <v/>
      </c>
      <c r="R1490" s="31">
        <f>IF(I1490="H",INDEX(Matches!$N:$N,AA1490),INDEX(Matches!$L:$L,AA1490))</f>
        <v/>
      </c>
      <c r="S1490" s="33">
        <f>IF(I1490="H",INDEX(Matches!$O:$O,AA1490),INDEX(Matches!$P:$P,AA1490))</f>
        <v/>
      </c>
      <c r="T1490" s="33">
        <f>IF(INDEX(Matches!$J:$J,AA1490)="","",IF(I1490="H",INDEX(Matches!$J:$J,AA1490),INDEX(Matches!$K:$K,AA1490)))</f>
        <v/>
      </c>
      <c r="U1490" s="33">
        <f>IF(INDEX(Matches!$K:$K,AA1490)="","",IF(I1490="H",INDEX(Matches!$K:$K,AA1490),INDEX(Matches!$J:$J,AA1490)))</f>
        <v/>
      </c>
      <c r="V1490" s="30">
        <f>IF(T1490="","",T1490-U1490)</f>
        <v/>
      </c>
      <c r="W1490" s="33">
        <f>IF(I1490="H",INDEX(Matches!$T:$T,AA1490),INDEX(Matches!$U:$U,AA1490))</f>
        <v/>
      </c>
      <c r="X1490" s="11">
        <f>INDEX(Matches!$X:$X,AA1490)</f>
        <v/>
      </c>
      <c r="Y1490" s="30">
        <f>IF(O1490="","",O1490-S1490)</f>
        <v/>
      </c>
      <c r="Z1490" s="30">
        <f>IF(W1490="","",W1490-S1490)</f>
        <v/>
      </c>
      <c r="AA1490" s="24">
        <f>MATCH(J1490,Matches!$A:$A,0)</f>
        <v/>
      </c>
      <c r="AB1490" s="33" t="n"/>
      <c r="AC1490" s="33" t="n">
        <v>0.9963016596469687</v>
      </c>
      <c r="AD1490" s="24" t="n"/>
      <c r="AE1490" s="24" t="n">
        <v>10</v>
      </c>
      <c r="AF1490" s="33" t="n"/>
      <c r="AG1490" s="33" t="n"/>
    </row>
    <row r="1491">
      <c r="A1491" s="24" t="inlineStr">
        <is>
          <t>Sheffield United|40</t>
        </is>
      </c>
      <c r="B1491" s="24" t="inlineStr">
        <is>
          <t>E1</t>
        </is>
      </c>
      <c r="C1491" s="24" t="inlineStr">
        <is>
          <t>Championship</t>
        </is>
      </c>
      <c r="D1491" s="24" t="inlineStr">
        <is>
          <t>Sheffield United</t>
        </is>
      </c>
      <c r="E1491" s="24" t="n">
        <v>40</v>
      </c>
      <c r="F1491" s="24" t="n">
        <v>10</v>
      </c>
      <c r="G1491" s="29" t="n">
        <v>46480.625</v>
      </c>
      <c r="H1491" s="24" t="inlineStr">
        <is>
          <t>West Brom</t>
        </is>
      </c>
      <c r="I1491" s="24" t="inlineStr">
        <is>
          <t>H</t>
        </is>
      </c>
      <c r="J1491" s="24" t="inlineStr">
        <is>
          <t>E1-Sheffiel-WestBrom</t>
        </is>
      </c>
      <c r="K1491" s="24" t="n">
        <v>13</v>
      </c>
      <c r="L1491" s="11">
        <f>IF(INDEX(Matches!$X:$X,AA1491)=0,"",IF(I1491="H",INDEX(Matches!$H:$H,AA1491),INDEX(Matches!$I:$I,AA1491)))</f>
        <v/>
      </c>
      <c r="M1491" s="11">
        <f>IF(INDEX(Matches!$X:$X,AA1491)=0,"",IF(I1491="H",INDEX(Matches!$I:$I,AA1491),INDEX(Matches!$H:$H,AA1491)))</f>
        <v/>
      </c>
      <c r="N1491" s="11">
        <f>IF(L1491="","",IF(L1491&gt;M1491,"W",IF(L1491=M1491,"D","L")))</f>
        <v/>
      </c>
      <c r="O1491" s="11">
        <f>IF(L1491="","",IF(L1491&gt;M1491,3,IF(L1491=M1491,1,0)))</f>
        <v/>
      </c>
      <c r="P1491" s="31">
        <f>IF(I1491="H",INDEX(Matches!$L:$L,AA1491),INDEX(Matches!$N:$N,AA1491))</f>
        <v/>
      </c>
      <c r="Q1491" s="31">
        <f>INDEX(Matches!$M:$M,AA1491)</f>
        <v/>
      </c>
      <c r="R1491" s="31">
        <f>IF(I1491="H",INDEX(Matches!$N:$N,AA1491),INDEX(Matches!$L:$L,AA1491))</f>
        <v/>
      </c>
      <c r="S1491" s="33">
        <f>IF(I1491="H",INDEX(Matches!$O:$O,AA1491),INDEX(Matches!$P:$P,AA1491))</f>
        <v/>
      </c>
      <c r="T1491" s="33">
        <f>IF(INDEX(Matches!$J:$J,AA1491)="","",IF(I1491="H",INDEX(Matches!$J:$J,AA1491),INDEX(Matches!$K:$K,AA1491)))</f>
        <v/>
      </c>
      <c r="U1491" s="33">
        <f>IF(INDEX(Matches!$K:$K,AA1491)="","",IF(I1491="H",INDEX(Matches!$K:$K,AA1491),INDEX(Matches!$J:$J,AA1491)))</f>
        <v/>
      </c>
      <c r="V1491" s="30">
        <f>IF(T1491="","",T1491-U1491)</f>
        <v/>
      </c>
      <c r="W1491" s="33">
        <f>IF(I1491="H",INDEX(Matches!$T:$T,AA1491),INDEX(Matches!$U:$U,AA1491))</f>
        <v/>
      </c>
      <c r="X1491" s="11">
        <f>INDEX(Matches!$X:$X,AA1491)</f>
        <v/>
      </c>
      <c r="Y1491" s="30">
        <f>IF(O1491="","",O1491-S1491)</f>
        <v/>
      </c>
      <c r="Z1491" s="30">
        <f>IF(W1491="","",W1491-S1491)</f>
        <v/>
      </c>
      <c r="AA1491" s="24">
        <f>MATCH(J1491,Matches!$A:$A,0)</f>
        <v/>
      </c>
      <c r="AB1491" s="33" t="n"/>
      <c r="AC1491" s="33" t="n">
        <v>1.557115428502602</v>
      </c>
      <c r="AD1491" s="24" t="n"/>
      <c r="AE1491" s="24" t="n">
        <v>10</v>
      </c>
      <c r="AF1491" s="33" t="n"/>
      <c r="AG1491" s="33" t="n"/>
    </row>
    <row r="1492">
      <c r="A1492" s="24" t="inlineStr">
        <is>
          <t>Sheffield United|41</t>
        </is>
      </c>
      <c r="B1492" s="24" t="inlineStr">
        <is>
          <t>E1</t>
        </is>
      </c>
      <c r="C1492" s="24" t="inlineStr">
        <is>
          <t>Championship</t>
        </is>
      </c>
      <c r="D1492" s="24" t="inlineStr">
        <is>
          <t>Sheffield United</t>
        </is>
      </c>
      <c r="E1492" s="24" t="n">
        <v>41</v>
      </c>
      <c r="F1492" s="24" t="n">
        <v>11</v>
      </c>
      <c r="G1492" s="29" t="n">
        <v>46484.82291666666</v>
      </c>
      <c r="H1492" s="24" t="inlineStr">
        <is>
          <t>Blackburn</t>
        </is>
      </c>
      <c r="I1492" s="24" t="inlineStr">
        <is>
          <t>H</t>
        </is>
      </c>
      <c r="J1492" s="24" t="inlineStr">
        <is>
          <t>E1-Sheffiel-Blackbur</t>
        </is>
      </c>
      <c r="K1492" s="24" t="n">
        <v>19</v>
      </c>
      <c r="L1492" s="11">
        <f>IF(INDEX(Matches!$X:$X,AA1492)=0,"",IF(I1492="H",INDEX(Matches!$H:$H,AA1492),INDEX(Matches!$I:$I,AA1492)))</f>
        <v/>
      </c>
      <c r="M1492" s="11">
        <f>IF(INDEX(Matches!$X:$X,AA1492)=0,"",IF(I1492="H",INDEX(Matches!$I:$I,AA1492),INDEX(Matches!$H:$H,AA1492)))</f>
        <v/>
      </c>
      <c r="N1492" s="11">
        <f>IF(L1492="","",IF(L1492&gt;M1492,"W",IF(L1492=M1492,"D","L")))</f>
        <v/>
      </c>
      <c r="O1492" s="11">
        <f>IF(L1492="","",IF(L1492&gt;M1492,3,IF(L1492=M1492,1,0)))</f>
        <v/>
      </c>
      <c r="P1492" s="31">
        <f>IF(I1492="H",INDEX(Matches!$L:$L,AA1492),INDEX(Matches!$N:$N,AA1492))</f>
        <v/>
      </c>
      <c r="Q1492" s="31">
        <f>INDEX(Matches!$M:$M,AA1492)</f>
        <v/>
      </c>
      <c r="R1492" s="31">
        <f>IF(I1492="H",INDEX(Matches!$N:$N,AA1492),INDEX(Matches!$L:$L,AA1492))</f>
        <v/>
      </c>
      <c r="S1492" s="33">
        <f>IF(I1492="H",INDEX(Matches!$O:$O,AA1492),INDEX(Matches!$P:$P,AA1492))</f>
        <v/>
      </c>
      <c r="T1492" s="33">
        <f>IF(INDEX(Matches!$J:$J,AA1492)="","",IF(I1492="H",INDEX(Matches!$J:$J,AA1492),INDEX(Matches!$K:$K,AA1492)))</f>
        <v/>
      </c>
      <c r="U1492" s="33">
        <f>IF(INDEX(Matches!$K:$K,AA1492)="","",IF(I1492="H",INDEX(Matches!$K:$K,AA1492),INDEX(Matches!$J:$J,AA1492)))</f>
        <v/>
      </c>
      <c r="V1492" s="30">
        <f>IF(T1492="","",T1492-U1492)</f>
        <v/>
      </c>
      <c r="W1492" s="33">
        <f>IF(I1492="H",INDEX(Matches!$T:$T,AA1492),INDEX(Matches!$U:$U,AA1492))</f>
        <v/>
      </c>
      <c r="X1492" s="11">
        <f>INDEX(Matches!$X:$X,AA1492)</f>
        <v/>
      </c>
      <c r="Y1492" s="30">
        <f>IF(O1492="","",O1492-S1492)</f>
        <v/>
      </c>
      <c r="Z1492" s="30">
        <f>IF(W1492="","",W1492-S1492)</f>
        <v/>
      </c>
      <c r="AA1492" s="24">
        <f>MATCH(J1492,Matches!$A:$A,0)</f>
        <v/>
      </c>
      <c r="AB1492" s="33" t="n"/>
      <c r="AC1492" s="33" t="n">
        <v>1.733704208953206</v>
      </c>
      <c r="AD1492" s="24" t="n"/>
      <c r="AE1492" s="24" t="n">
        <v>11</v>
      </c>
      <c r="AF1492" s="33" t="n"/>
      <c r="AG1492" s="33" t="n"/>
    </row>
    <row r="1493">
      <c r="A1493" s="24" t="inlineStr">
        <is>
          <t>Sheffield United|42</t>
        </is>
      </c>
      <c r="B1493" s="24" t="inlineStr">
        <is>
          <t>E1</t>
        </is>
      </c>
      <c r="C1493" s="24" t="inlineStr">
        <is>
          <t>Championship</t>
        </is>
      </c>
      <c r="D1493" s="24" t="inlineStr">
        <is>
          <t>Sheffield United</t>
        </is>
      </c>
      <c r="E1493" s="24" t="n">
        <v>42</v>
      </c>
      <c r="F1493" s="24" t="n">
        <v>11</v>
      </c>
      <c r="G1493" s="29" t="n">
        <v>46487.625</v>
      </c>
      <c r="H1493" s="24" t="inlineStr">
        <is>
          <t>Norwich</t>
        </is>
      </c>
      <c r="I1493" s="24" t="inlineStr">
        <is>
          <t>A</t>
        </is>
      </c>
      <c r="J1493" s="24" t="inlineStr">
        <is>
          <t>E1-Norwich-Sheffiel</t>
        </is>
      </c>
      <c r="K1493" s="24" t="n">
        <v>7</v>
      </c>
      <c r="L1493" s="11">
        <f>IF(INDEX(Matches!$X:$X,AA1493)=0,"",IF(I1493="H",INDEX(Matches!$H:$H,AA1493),INDEX(Matches!$I:$I,AA1493)))</f>
        <v/>
      </c>
      <c r="M1493" s="11">
        <f>IF(INDEX(Matches!$X:$X,AA1493)=0,"",IF(I1493="H",INDEX(Matches!$I:$I,AA1493),INDEX(Matches!$H:$H,AA1493)))</f>
        <v/>
      </c>
      <c r="N1493" s="11">
        <f>IF(L1493="","",IF(L1493&gt;M1493,"W",IF(L1493=M1493,"D","L")))</f>
        <v/>
      </c>
      <c r="O1493" s="11">
        <f>IF(L1493="","",IF(L1493&gt;M1493,3,IF(L1493=M1493,1,0)))</f>
        <v/>
      </c>
      <c r="P1493" s="31">
        <f>IF(I1493="H",INDEX(Matches!$L:$L,AA1493),INDEX(Matches!$N:$N,AA1493))</f>
        <v/>
      </c>
      <c r="Q1493" s="31">
        <f>INDEX(Matches!$M:$M,AA1493)</f>
        <v/>
      </c>
      <c r="R1493" s="31">
        <f>IF(I1493="H",INDEX(Matches!$N:$N,AA1493),INDEX(Matches!$L:$L,AA1493))</f>
        <v/>
      </c>
      <c r="S1493" s="33">
        <f>IF(I1493="H",INDEX(Matches!$O:$O,AA1493),INDEX(Matches!$P:$P,AA1493))</f>
        <v/>
      </c>
      <c r="T1493" s="33">
        <f>IF(INDEX(Matches!$J:$J,AA1493)="","",IF(I1493="H",INDEX(Matches!$J:$J,AA1493),INDEX(Matches!$K:$K,AA1493)))</f>
        <v/>
      </c>
      <c r="U1493" s="33">
        <f>IF(INDEX(Matches!$K:$K,AA1493)="","",IF(I1493="H",INDEX(Matches!$K:$K,AA1493),INDEX(Matches!$J:$J,AA1493)))</f>
        <v/>
      </c>
      <c r="V1493" s="30">
        <f>IF(T1493="","",T1493-U1493)</f>
        <v/>
      </c>
      <c r="W1493" s="33">
        <f>IF(I1493="H",INDEX(Matches!$T:$T,AA1493),INDEX(Matches!$U:$U,AA1493))</f>
        <v/>
      </c>
      <c r="X1493" s="11">
        <f>INDEX(Matches!$X:$X,AA1493)</f>
        <v/>
      </c>
      <c r="Y1493" s="30">
        <f>IF(O1493="","",O1493-S1493)</f>
        <v/>
      </c>
      <c r="Z1493" s="30">
        <f>IF(W1493="","",W1493-S1493)</f>
        <v/>
      </c>
      <c r="AA1493" s="24">
        <f>MATCH(J1493,Matches!$A:$A,0)</f>
        <v/>
      </c>
      <c r="AB1493" s="33" t="n"/>
      <c r="AC1493" s="33" t="n">
        <v>1.161661859767421</v>
      </c>
      <c r="AD1493" s="24" t="n"/>
      <c r="AE1493" s="24" t="n">
        <v>11</v>
      </c>
      <c r="AF1493" s="33" t="n"/>
      <c r="AG1493" s="33" t="n"/>
    </row>
    <row r="1494">
      <c r="A1494" s="24" t="inlineStr">
        <is>
          <t>Sheffield United|43</t>
        </is>
      </c>
      <c r="B1494" s="24" t="inlineStr">
        <is>
          <t>E1</t>
        </is>
      </c>
      <c r="C1494" s="24" t="inlineStr">
        <is>
          <t>Championship</t>
        </is>
      </c>
      <c r="D1494" s="24" t="inlineStr">
        <is>
          <t>Sheffield United</t>
        </is>
      </c>
      <c r="E1494" s="24" t="n">
        <v>43</v>
      </c>
      <c r="F1494" s="24" t="n">
        <v>11</v>
      </c>
      <c r="G1494" s="29" t="n">
        <v>46494.625</v>
      </c>
      <c r="H1494" s="24" t="inlineStr">
        <is>
          <t>Cardiff</t>
        </is>
      </c>
      <c r="I1494" s="24" t="inlineStr">
        <is>
          <t>H</t>
        </is>
      </c>
      <c r="J1494" s="24" t="inlineStr">
        <is>
          <t>E1-Sheffiel-Cardiff</t>
        </is>
      </c>
      <c r="K1494" s="24" t="n">
        <v>21</v>
      </c>
      <c r="L1494" s="11">
        <f>IF(INDEX(Matches!$X:$X,AA1494)=0,"",IF(I1494="H",INDEX(Matches!$H:$H,AA1494),INDEX(Matches!$I:$I,AA1494)))</f>
        <v/>
      </c>
      <c r="M1494" s="11">
        <f>IF(INDEX(Matches!$X:$X,AA1494)=0,"",IF(I1494="H",INDEX(Matches!$I:$I,AA1494),INDEX(Matches!$H:$H,AA1494)))</f>
        <v/>
      </c>
      <c r="N1494" s="11">
        <f>IF(L1494="","",IF(L1494&gt;M1494,"W",IF(L1494=M1494,"D","L")))</f>
        <v/>
      </c>
      <c r="O1494" s="11">
        <f>IF(L1494="","",IF(L1494&gt;M1494,3,IF(L1494=M1494,1,0)))</f>
        <v/>
      </c>
      <c r="P1494" s="31">
        <f>IF(I1494="H",INDEX(Matches!$L:$L,AA1494),INDEX(Matches!$N:$N,AA1494))</f>
        <v/>
      </c>
      <c r="Q1494" s="31">
        <f>INDEX(Matches!$M:$M,AA1494)</f>
        <v/>
      </c>
      <c r="R1494" s="31">
        <f>IF(I1494="H",INDEX(Matches!$N:$N,AA1494),INDEX(Matches!$L:$L,AA1494))</f>
        <v/>
      </c>
      <c r="S1494" s="33">
        <f>IF(I1494="H",INDEX(Matches!$O:$O,AA1494),INDEX(Matches!$P:$P,AA1494))</f>
        <v/>
      </c>
      <c r="T1494" s="33">
        <f>IF(INDEX(Matches!$J:$J,AA1494)="","",IF(I1494="H",INDEX(Matches!$J:$J,AA1494),INDEX(Matches!$K:$K,AA1494)))</f>
        <v/>
      </c>
      <c r="U1494" s="33">
        <f>IF(INDEX(Matches!$K:$K,AA1494)="","",IF(I1494="H",INDEX(Matches!$K:$K,AA1494),INDEX(Matches!$J:$J,AA1494)))</f>
        <v/>
      </c>
      <c r="V1494" s="30">
        <f>IF(T1494="","",T1494-U1494)</f>
        <v/>
      </c>
      <c r="W1494" s="33">
        <f>IF(I1494="H",INDEX(Matches!$T:$T,AA1494),INDEX(Matches!$U:$U,AA1494))</f>
        <v/>
      </c>
      <c r="X1494" s="11">
        <f>INDEX(Matches!$X:$X,AA1494)</f>
        <v/>
      </c>
      <c r="Y1494" s="30">
        <f>IF(O1494="","",O1494-S1494)</f>
        <v/>
      </c>
      <c r="Z1494" s="30">
        <f>IF(W1494="","",W1494-S1494)</f>
        <v/>
      </c>
      <c r="AA1494" s="24">
        <f>MATCH(J1494,Matches!$A:$A,0)</f>
        <v/>
      </c>
      <c r="AB1494" s="33" t="n"/>
      <c r="AC1494" s="33" t="n">
        <v>1.731688679116972</v>
      </c>
      <c r="AD1494" s="24" t="n"/>
      <c r="AE1494" s="24" t="n">
        <v>11</v>
      </c>
      <c r="AF1494" s="33" t="n"/>
      <c r="AG1494" s="33" t="n"/>
    </row>
    <row r="1495">
      <c r="A1495" s="24" t="inlineStr">
        <is>
          <t>Sheffield United|44</t>
        </is>
      </c>
      <c r="B1495" s="24" t="inlineStr">
        <is>
          <t>E1</t>
        </is>
      </c>
      <c r="C1495" s="24" t="inlineStr">
        <is>
          <t>Championship</t>
        </is>
      </c>
      <c r="D1495" s="24" t="inlineStr">
        <is>
          <t>Sheffield United</t>
        </is>
      </c>
      <c r="E1495" s="24" t="n">
        <v>44</v>
      </c>
      <c r="F1495" s="24" t="n">
        <v>11</v>
      </c>
      <c r="G1495" s="29" t="n">
        <v>46497.82291666666</v>
      </c>
      <c r="H1495" s="24" t="inlineStr">
        <is>
          <t>Bolton</t>
        </is>
      </c>
      <c r="I1495" s="24" t="inlineStr">
        <is>
          <t>A</t>
        </is>
      </c>
      <c r="J1495" s="24" t="inlineStr">
        <is>
          <t>E1-Bolton-Sheffiel</t>
        </is>
      </c>
      <c r="K1495" s="24" t="n">
        <v>22</v>
      </c>
      <c r="L1495" s="11">
        <f>IF(INDEX(Matches!$X:$X,AA1495)=0,"",IF(I1495="H",INDEX(Matches!$H:$H,AA1495),INDEX(Matches!$I:$I,AA1495)))</f>
        <v/>
      </c>
      <c r="M1495" s="11">
        <f>IF(INDEX(Matches!$X:$X,AA1495)=0,"",IF(I1495="H",INDEX(Matches!$I:$I,AA1495),INDEX(Matches!$H:$H,AA1495)))</f>
        <v/>
      </c>
      <c r="N1495" s="11">
        <f>IF(L1495="","",IF(L1495&gt;M1495,"W",IF(L1495=M1495,"D","L")))</f>
        <v/>
      </c>
      <c r="O1495" s="11">
        <f>IF(L1495="","",IF(L1495&gt;M1495,3,IF(L1495=M1495,1,0)))</f>
        <v/>
      </c>
      <c r="P1495" s="31">
        <f>IF(I1495="H",INDEX(Matches!$L:$L,AA1495),INDEX(Matches!$N:$N,AA1495))</f>
        <v/>
      </c>
      <c r="Q1495" s="31">
        <f>INDEX(Matches!$M:$M,AA1495)</f>
        <v/>
      </c>
      <c r="R1495" s="31">
        <f>IF(I1495="H",INDEX(Matches!$N:$N,AA1495),INDEX(Matches!$L:$L,AA1495))</f>
        <v/>
      </c>
      <c r="S1495" s="33">
        <f>IF(I1495="H",INDEX(Matches!$O:$O,AA1495),INDEX(Matches!$P:$P,AA1495))</f>
        <v/>
      </c>
      <c r="T1495" s="33">
        <f>IF(INDEX(Matches!$J:$J,AA1495)="","",IF(I1495="H",INDEX(Matches!$J:$J,AA1495),INDEX(Matches!$K:$K,AA1495)))</f>
        <v/>
      </c>
      <c r="U1495" s="33">
        <f>IF(INDEX(Matches!$K:$K,AA1495)="","",IF(I1495="H",INDEX(Matches!$K:$K,AA1495),INDEX(Matches!$J:$J,AA1495)))</f>
        <v/>
      </c>
      <c r="V1495" s="30">
        <f>IF(T1495="","",T1495-U1495)</f>
        <v/>
      </c>
      <c r="W1495" s="33">
        <f>IF(I1495="H",INDEX(Matches!$T:$T,AA1495),INDEX(Matches!$U:$U,AA1495))</f>
        <v/>
      </c>
      <c r="X1495" s="11">
        <f>INDEX(Matches!$X:$X,AA1495)</f>
        <v/>
      </c>
      <c r="Y1495" s="30">
        <f>IF(O1495="","",O1495-S1495)</f>
        <v/>
      </c>
      <c r="Z1495" s="30">
        <f>IF(W1495="","",W1495-S1495)</f>
        <v/>
      </c>
      <c r="AA1495" s="24">
        <f>MATCH(J1495,Matches!$A:$A,0)</f>
        <v/>
      </c>
      <c r="AB1495" s="33" t="n"/>
      <c r="AC1495" s="33" t="n">
        <v>1.444736017878287</v>
      </c>
      <c r="AD1495" s="24" t="n"/>
      <c r="AE1495" s="24" t="n">
        <v>11</v>
      </c>
      <c r="AF1495" s="33" t="n"/>
      <c r="AG1495" s="33" t="n"/>
    </row>
    <row r="1496">
      <c r="A1496" s="24" t="inlineStr">
        <is>
          <t>Sheffield United|45</t>
        </is>
      </c>
      <c r="B1496" s="24" t="inlineStr">
        <is>
          <t>E1</t>
        </is>
      </c>
      <c r="C1496" s="24" t="inlineStr">
        <is>
          <t>Championship</t>
        </is>
      </c>
      <c r="D1496" s="24" t="inlineStr">
        <is>
          <t>Sheffield United</t>
        </is>
      </c>
      <c r="E1496" s="24" t="n">
        <v>45</v>
      </c>
      <c r="F1496" s="24" t="n">
        <v>12</v>
      </c>
      <c r="G1496" s="29" t="n">
        <v>46501.625</v>
      </c>
      <c r="H1496" s="24" t="inlineStr">
        <is>
          <t>Millwall</t>
        </is>
      </c>
      <c r="I1496" s="24" t="inlineStr">
        <is>
          <t>H</t>
        </is>
      </c>
      <c r="J1496" s="24" t="inlineStr">
        <is>
          <t>E1-Sheffiel-Millwall</t>
        </is>
      </c>
      <c r="K1496" s="24" t="n">
        <v>10</v>
      </c>
      <c r="L1496" s="11">
        <f>IF(INDEX(Matches!$X:$X,AA1496)=0,"",IF(I1496="H",INDEX(Matches!$H:$H,AA1496),INDEX(Matches!$I:$I,AA1496)))</f>
        <v/>
      </c>
      <c r="M1496" s="11">
        <f>IF(INDEX(Matches!$X:$X,AA1496)=0,"",IF(I1496="H",INDEX(Matches!$I:$I,AA1496),INDEX(Matches!$H:$H,AA1496)))</f>
        <v/>
      </c>
      <c r="N1496" s="11">
        <f>IF(L1496="","",IF(L1496&gt;M1496,"W",IF(L1496=M1496,"D","L")))</f>
        <v/>
      </c>
      <c r="O1496" s="11">
        <f>IF(L1496="","",IF(L1496&gt;M1496,3,IF(L1496=M1496,1,0)))</f>
        <v/>
      </c>
      <c r="P1496" s="31">
        <f>IF(I1496="H",INDEX(Matches!$L:$L,AA1496),INDEX(Matches!$N:$N,AA1496))</f>
        <v/>
      </c>
      <c r="Q1496" s="31">
        <f>INDEX(Matches!$M:$M,AA1496)</f>
        <v/>
      </c>
      <c r="R1496" s="31">
        <f>IF(I1496="H",INDEX(Matches!$N:$N,AA1496),INDEX(Matches!$L:$L,AA1496))</f>
        <v/>
      </c>
      <c r="S1496" s="33">
        <f>IF(I1496="H",INDEX(Matches!$O:$O,AA1496),INDEX(Matches!$P:$P,AA1496))</f>
        <v/>
      </c>
      <c r="T1496" s="33">
        <f>IF(INDEX(Matches!$J:$J,AA1496)="","",IF(I1496="H",INDEX(Matches!$J:$J,AA1496),INDEX(Matches!$K:$K,AA1496)))</f>
        <v/>
      </c>
      <c r="U1496" s="33">
        <f>IF(INDEX(Matches!$K:$K,AA1496)="","",IF(I1496="H",INDEX(Matches!$K:$K,AA1496),INDEX(Matches!$J:$J,AA1496)))</f>
        <v/>
      </c>
      <c r="V1496" s="30">
        <f>IF(T1496="","",T1496-U1496)</f>
        <v/>
      </c>
      <c r="W1496" s="33">
        <f>IF(I1496="H",INDEX(Matches!$T:$T,AA1496),INDEX(Matches!$U:$U,AA1496))</f>
        <v/>
      </c>
      <c r="X1496" s="11">
        <f>INDEX(Matches!$X:$X,AA1496)</f>
        <v/>
      </c>
      <c r="Y1496" s="30">
        <f>IF(O1496="","",O1496-S1496)</f>
        <v/>
      </c>
      <c r="Z1496" s="30">
        <f>IF(W1496="","",W1496-S1496)</f>
        <v/>
      </c>
      <c r="AA1496" s="24">
        <f>MATCH(J1496,Matches!$A:$A,0)</f>
        <v/>
      </c>
      <c r="AB1496" s="33" t="n"/>
      <c r="AC1496" s="33" t="n">
        <v>1.462732696281478</v>
      </c>
      <c r="AD1496" s="24" t="n"/>
      <c r="AE1496" s="24" t="n">
        <v>12</v>
      </c>
      <c r="AF1496" s="33" t="n"/>
      <c r="AG1496" s="33" t="n"/>
    </row>
    <row r="1497">
      <c r="A1497" s="24" t="inlineStr">
        <is>
          <t>Sheffield United|46</t>
        </is>
      </c>
      <c r="B1497" s="24" t="inlineStr">
        <is>
          <t>E1</t>
        </is>
      </c>
      <c r="C1497" s="24" t="inlineStr">
        <is>
          <t>Championship</t>
        </is>
      </c>
      <c r="D1497" s="24" t="inlineStr">
        <is>
          <t>Sheffield United</t>
        </is>
      </c>
      <c r="E1497" s="24" t="n">
        <v>46</v>
      </c>
      <c r="F1497" s="24" t="n">
        <v>12</v>
      </c>
      <c r="G1497" s="29" t="n">
        <v>46508.52083333334</v>
      </c>
      <c r="H1497" s="24" t="inlineStr">
        <is>
          <t>Southampton</t>
        </is>
      </c>
      <c r="I1497" s="24" t="inlineStr">
        <is>
          <t>A</t>
        </is>
      </c>
      <c r="J1497" s="24" t="inlineStr">
        <is>
          <t>E1-Southamp-Sheffiel</t>
        </is>
      </c>
      <c r="K1497" s="24" t="n">
        <v>5</v>
      </c>
      <c r="L1497" s="11">
        <f>IF(INDEX(Matches!$X:$X,AA1497)=0,"",IF(I1497="H",INDEX(Matches!$H:$H,AA1497),INDEX(Matches!$I:$I,AA1497)))</f>
        <v/>
      </c>
      <c r="M1497" s="11">
        <f>IF(INDEX(Matches!$X:$X,AA1497)=0,"",IF(I1497="H",INDEX(Matches!$I:$I,AA1497),INDEX(Matches!$H:$H,AA1497)))</f>
        <v/>
      </c>
      <c r="N1497" s="11">
        <f>IF(L1497="","",IF(L1497&gt;M1497,"W",IF(L1497=M1497,"D","L")))</f>
        <v/>
      </c>
      <c r="O1497" s="11">
        <f>IF(L1497="","",IF(L1497&gt;M1497,3,IF(L1497=M1497,1,0)))</f>
        <v/>
      </c>
      <c r="P1497" s="31">
        <f>IF(I1497="H",INDEX(Matches!$L:$L,AA1497),INDEX(Matches!$N:$N,AA1497))</f>
        <v/>
      </c>
      <c r="Q1497" s="31">
        <f>INDEX(Matches!$M:$M,AA1497)</f>
        <v/>
      </c>
      <c r="R1497" s="31">
        <f>IF(I1497="H",INDEX(Matches!$N:$N,AA1497),INDEX(Matches!$L:$L,AA1497))</f>
        <v/>
      </c>
      <c r="S1497" s="33">
        <f>IF(I1497="H",INDEX(Matches!$O:$O,AA1497),INDEX(Matches!$P:$P,AA1497))</f>
        <v/>
      </c>
      <c r="T1497" s="33">
        <f>IF(INDEX(Matches!$J:$J,AA1497)="","",IF(I1497="H",INDEX(Matches!$J:$J,AA1497),INDEX(Matches!$K:$K,AA1497)))</f>
        <v/>
      </c>
      <c r="U1497" s="33">
        <f>IF(INDEX(Matches!$K:$K,AA1497)="","",IF(I1497="H",INDEX(Matches!$K:$K,AA1497),INDEX(Matches!$J:$J,AA1497)))</f>
        <v/>
      </c>
      <c r="V1497" s="30">
        <f>IF(T1497="","",T1497-U1497)</f>
        <v/>
      </c>
      <c r="W1497" s="33">
        <f>IF(I1497="H",INDEX(Matches!$T:$T,AA1497),INDEX(Matches!$U:$U,AA1497))</f>
        <v/>
      </c>
      <c r="X1497" s="11">
        <f>INDEX(Matches!$X:$X,AA1497)</f>
        <v/>
      </c>
      <c r="Y1497" s="30">
        <f>IF(O1497="","",O1497-S1497)</f>
        <v/>
      </c>
      <c r="Z1497" s="30">
        <f>IF(W1497="","",W1497-S1497)</f>
        <v/>
      </c>
      <c r="AA1497" s="24">
        <f>MATCH(J1497,Matches!$A:$A,0)</f>
        <v/>
      </c>
      <c r="AB1497" s="33" t="n"/>
      <c r="AC1497" s="33" t="n">
        <v>1.084707762093258</v>
      </c>
      <c r="AD1497" s="24" t="n"/>
      <c r="AE1497" s="24" t="n">
        <v>12</v>
      </c>
      <c r="AF1497" s="33" t="n"/>
      <c r="AG1497" s="33" t="n"/>
    </row>
    <row r="1498">
      <c r="A1498" s="24" t="inlineStr">
        <is>
          <t>Southampton|1</t>
        </is>
      </c>
      <c r="B1498" s="24" t="inlineStr">
        <is>
          <t>E1</t>
        </is>
      </c>
      <c r="C1498" s="24" t="inlineStr">
        <is>
          <t>Championship</t>
        </is>
      </c>
      <c r="D1498" s="24" t="inlineStr">
        <is>
          <t>Southampton</t>
        </is>
      </c>
      <c r="E1498" s="24" t="n">
        <v>1</v>
      </c>
      <c r="F1498" s="24" t="n">
        <v>1</v>
      </c>
      <c r="G1498" s="29" t="n">
        <v>46250.5625</v>
      </c>
      <c r="H1498" s="24" t="inlineStr">
        <is>
          <t>Watford</t>
        </is>
      </c>
      <c r="I1498" s="24" t="inlineStr">
        <is>
          <t>A</t>
        </is>
      </c>
      <c r="J1498" s="24" t="inlineStr">
        <is>
          <t>E1-Watford-Southamp</t>
        </is>
      </c>
      <c r="K1498" s="24" t="n">
        <v>16</v>
      </c>
      <c r="L1498" s="11">
        <f>IF(INDEX(Matches!$X:$X,AA1498)=0,"",IF(I1498="H",INDEX(Matches!$H:$H,AA1498),INDEX(Matches!$I:$I,AA1498)))</f>
        <v/>
      </c>
      <c r="M1498" s="11">
        <f>IF(INDEX(Matches!$X:$X,AA1498)=0,"",IF(I1498="H",INDEX(Matches!$I:$I,AA1498),INDEX(Matches!$H:$H,AA1498)))</f>
        <v/>
      </c>
      <c r="N1498" s="11">
        <f>IF(L1498="","",IF(L1498&gt;M1498,"W",IF(L1498=M1498,"D","L")))</f>
        <v/>
      </c>
      <c r="O1498" s="11">
        <f>IF(L1498="","",IF(L1498&gt;M1498,3,IF(L1498=M1498,1,0)))</f>
        <v/>
      </c>
      <c r="P1498" s="31">
        <f>IF(I1498="H",INDEX(Matches!$L:$L,AA1498),INDEX(Matches!$N:$N,AA1498))</f>
        <v/>
      </c>
      <c r="Q1498" s="31">
        <f>INDEX(Matches!$M:$M,AA1498)</f>
        <v/>
      </c>
      <c r="R1498" s="31">
        <f>IF(I1498="H",INDEX(Matches!$N:$N,AA1498),INDEX(Matches!$L:$L,AA1498))</f>
        <v/>
      </c>
      <c r="S1498" s="33">
        <f>IF(I1498="H",INDEX(Matches!$O:$O,AA1498),INDEX(Matches!$P:$P,AA1498))</f>
        <v/>
      </c>
      <c r="T1498" s="33">
        <f>IF(INDEX(Matches!$J:$J,AA1498)="","",IF(I1498="H",INDEX(Matches!$J:$J,AA1498),INDEX(Matches!$K:$K,AA1498)))</f>
        <v/>
      </c>
      <c r="U1498" s="33">
        <f>IF(INDEX(Matches!$K:$K,AA1498)="","",IF(I1498="H",INDEX(Matches!$K:$K,AA1498),INDEX(Matches!$J:$J,AA1498)))</f>
        <v/>
      </c>
      <c r="V1498" s="30">
        <f>IF(T1498="","",T1498-U1498)</f>
        <v/>
      </c>
      <c r="W1498" s="33">
        <f>IF(I1498="H",INDEX(Matches!$T:$T,AA1498),INDEX(Matches!$U:$U,AA1498))</f>
        <v/>
      </c>
      <c r="X1498" s="11">
        <f>INDEX(Matches!$X:$X,AA1498)</f>
        <v/>
      </c>
      <c r="Y1498" s="30">
        <f>IF(O1498="","",O1498-S1498)</f>
        <v/>
      </c>
      <c r="Z1498" s="30">
        <f>IF(W1498="","",W1498-S1498)</f>
        <v/>
      </c>
      <c r="AA1498" s="24">
        <f>MATCH(J1498,Matches!$A:$A,0)</f>
        <v/>
      </c>
      <c r="AB1498" s="33" t="n">
        <v>1.699798581311849</v>
      </c>
      <c r="AC1498" s="33" t="n"/>
      <c r="AD1498" s="24" t="n"/>
      <c r="AE1498" s="24" t="n">
        <v>1</v>
      </c>
      <c r="AF1498" s="33" t="n"/>
      <c r="AG1498" s="33" t="n"/>
    </row>
    <row r="1499">
      <c r="A1499" s="24" t="inlineStr">
        <is>
          <t>Southampton|2</t>
        </is>
      </c>
      <c r="B1499" s="24" t="inlineStr">
        <is>
          <t>E1</t>
        </is>
      </c>
      <c r="C1499" s="24" t="inlineStr">
        <is>
          <t>Championship</t>
        </is>
      </c>
      <c r="D1499" s="24" t="inlineStr">
        <is>
          <t>Southampton</t>
        </is>
      </c>
      <c r="E1499" s="24" t="n">
        <v>2</v>
      </c>
      <c r="F1499" s="24" t="n">
        <v>1</v>
      </c>
      <c r="G1499" s="29" t="n">
        <v>46256.625</v>
      </c>
      <c r="H1499" s="24" t="inlineStr">
        <is>
          <t>Stoke</t>
        </is>
      </c>
      <c r="I1499" s="24" t="inlineStr">
        <is>
          <t>H</t>
        </is>
      </c>
      <c r="J1499" s="24" t="inlineStr">
        <is>
          <t>E1-Southamp-Stoke</t>
        </is>
      </c>
      <c r="K1499" s="24" t="n">
        <v>11</v>
      </c>
      <c r="L1499" s="11">
        <f>IF(INDEX(Matches!$X:$X,AA1499)=0,"",IF(I1499="H",INDEX(Matches!$H:$H,AA1499),INDEX(Matches!$I:$I,AA1499)))</f>
        <v/>
      </c>
      <c r="M1499" s="11">
        <f>IF(INDEX(Matches!$X:$X,AA1499)=0,"",IF(I1499="H",INDEX(Matches!$I:$I,AA1499),INDEX(Matches!$H:$H,AA1499)))</f>
        <v/>
      </c>
      <c r="N1499" s="11">
        <f>IF(L1499="","",IF(L1499&gt;M1499,"W",IF(L1499=M1499,"D","L")))</f>
        <v/>
      </c>
      <c r="O1499" s="11">
        <f>IF(L1499="","",IF(L1499&gt;M1499,3,IF(L1499=M1499,1,0)))</f>
        <v/>
      </c>
      <c r="P1499" s="31">
        <f>IF(I1499="H",INDEX(Matches!$L:$L,AA1499),INDEX(Matches!$N:$N,AA1499))</f>
        <v/>
      </c>
      <c r="Q1499" s="31">
        <f>INDEX(Matches!$M:$M,AA1499)</f>
        <v/>
      </c>
      <c r="R1499" s="31">
        <f>IF(I1499="H",INDEX(Matches!$N:$N,AA1499),INDEX(Matches!$L:$L,AA1499))</f>
        <v/>
      </c>
      <c r="S1499" s="33">
        <f>IF(I1499="H",INDEX(Matches!$O:$O,AA1499),INDEX(Matches!$P:$P,AA1499))</f>
        <v/>
      </c>
      <c r="T1499" s="33">
        <f>IF(INDEX(Matches!$J:$J,AA1499)="","",IF(I1499="H",INDEX(Matches!$J:$J,AA1499),INDEX(Matches!$K:$K,AA1499)))</f>
        <v/>
      </c>
      <c r="U1499" s="33">
        <f>IF(INDEX(Matches!$K:$K,AA1499)="","",IF(I1499="H",INDEX(Matches!$K:$K,AA1499),INDEX(Matches!$J:$J,AA1499)))</f>
        <v/>
      </c>
      <c r="V1499" s="30">
        <f>IF(T1499="","",T1499-U1499)</f>
        <v/>
      </c>
      <c r="W1499" s="33">
        <f>IF(I1499="H",INDEX(Matches!$T:$T,AA1499),INDEX(Matches!$U:$U,AA1499))</f>
        <v/>
      </c>
      <c r="X1499" s="11">
        <f>INDEX(Matches!$X:$X,AA1499)</f>
        <v/>
      </c>
      <c r="Y1499" s="30">
        <f>IF(O1499="","",O1499-S1499)</f>
        <v/>
      </c>
      <c r="Z1499" s="30">
        <f>IF(W1499="","",W1499-S1499)</f>
        <v/>
      </c>
      <c r="AA1499" s="24">
        <f>MATCH(J1499,Matches!$A:$A,0)</f>
        <v/>
      </c>
      <c r="AB1499" s="33" t="n">
        <v>1.968188438897843</v>
      </c>
      <c r="AC1499" s="33" t="n"/>
      <c r="AD1499" s="24" t="n"/>
      <c r="AE1499" s="24" t="n">
        <v>1</v>
      </c>
      <c r="AF1499" s="33" t="n"/>
      <c r="AG1499" s="33" t="n"/>
    </row>
    <row r="1500">
      <c r="A1500" s="24" t="inlineStr">
        <is>
          <t>Southampton|3</t>
        </is>
      </c>
      <c r="B1500" s="24" t="inlineStr">
        <is>
          <t>E1</t>
        </is>
      </c>
      <c r="C1500" s="24" t="inlineStr">
        <is>
          <t>Championship</t>
        </is>
      </c>
      <c r="D1500" s="24" t="inlineStr">
        <is>
          <t>Southampton</t>
        </is>
      </c>
      <c r="E1500" s="24" t="n">
        <v>3</v>
      </c>
      <c r="F1500" s="24" t="n">
        <v>1</v>
      </c>
      <c r="G1500" s="29" t="n">
        <v>46263.625</v>
      </c>
      <c r="H1500" s="24" t="inlineStr">
        <is>
          <t>Millwall</t>
        </is>
      </c>
      <c r="I1500" s="24" t="inlineStr">
        <is>
          <t>H</t>
        </is>
      </c>
      <c r="J1500" s="24" t="inlineStr">
        <is>
          <t>E1-Southamp-Millwall</t>
        </is>
      </c>
      <c r="K1500" s="24" t="n">
        <v>10</v>
      </c>
      <c r="L1500" s="11">
        <f>IF(INDEX(Matches!$X:$X,AA1500)=0,"",IF(I1500="H",INDEX(Matches!$H:$H,AA1500),INDEX(Matches!$I:$I,AA1500)))</f>
        <v/>
      </c>
      <c r="M1500" s="11">
        <f>IF(INDEX(Matches!$X:$X,AA1500)=0,"",IF(I1500="H",INDEX(Matches!$I:$I,AA1500),INDEX(Matches!$H:$H,AA1500)))</f>
        <v/>
      </c>
      <c r="N1500" s="11">
        <f>IF(L1500="","",IF(L1500&gt;M1500,"W",IF(L1500=M1500,"D","L")))</f>
        <v/>
      </c>
      <c r="O1500" s="11">
        <f>IF(L1500="","",IF(L1500&gt;M1500,3,IF(L1500=M1500,1,0)))</f>
        <v/>
      </c>
      <c r="P1500" s="31">
        <f>IF(I1500="H",INDEX(Matches!$L:$L,AA1500),INDEX(Matches!$N:$N,AA1500))</f>
        <v/>
      </c>
      <c r="Q1500" s="31">
        <f>INDEX(Matches!$M:$M,AA1500)</f>
        <v/>
      </c>
      <c r="R1500" s="31">
        <f>IF(I1500="H",INDEX(Matches!$N:$N,AA1500),INDEX(Matches!$L:$L,AA1500))</f>
        <v/>
      </c>
      <c r="S1500" s="33">
        <f>IF(I1500="H",INDEX(Matches!$O:$O,AA1500),INDEX(Matches!$P:$P,AA1500))</f>
        <v/>
      </c>
      <c r="T1500" s="33">
        <f>IF(INDEX(Matches!$J:$J,AA1500)="","",IF(I1500="H",INDEX(Matches!$J:$J,AA1500),INDEX(Matches!$K:$K,AA1500)))</f>
        <v/>
      </c>
      <c r="U1500" s="33">
        <f>IF(INDEX(Matches!$K:$K,AA1500)="","",IF(I1500="H",INDEX(Matches!$K:$K,AA1500),INDEX(Matches!$J:$J,AA1500)))</f>
        <v/>
      </c>
      <c r="V1500" s="30">
        <f>IF(T1500="","",T1500-U1500)</f>
        <v/>
      </c>
      <c r="W1500" s="33">
        <f>IF(I1500="H",INDEX(Matches!$T:$T,AA1500),INDEX(Matches!$U:$U,AA1500))</f>
        <v/>
      </c>
      <c r="X1500" s="11">
        <f>INDEX(Matches!$X:$X,AA1500)</f>
        <v/>
      </c>
      <c r="Y1500" s="30">
        <f>IF(O1500="","",O1500-S1500)</f>
        <v/>
      </c>
      <c r="Z1500" s="30">
        <f>IF(W1500="","",W1500-S1500)</f>
        <v/>
      </c>
      <c r="AA1500" s="24">
        <f>MATCH(J1500,Matches!$A:$A,0)</f>
        <v/>
      </c>
      <c r="AB1500" s="33" t="n">
        <v>1.692405348252739</v>
      </c>
      <c r="AC1500" s="33" t="n"/>
      <c r="AD1500" s="24" t="n"/>
      <c r="AE1500" s="24" t="n">
        <v>1</v>
      </c>
      <c r="AF1500" s="33" t="n"/>
      <c r="AG1500" s="33" t="n"/>
    </row>
    <row r="1501">
      <c r="A1501" s="24" t="inlineStr">
        <is>
          <t>Southampton|4</t>
        </is>
      </c>
      <c r="B1501" s="24" t="inlineStr">
        <is>
          <t>E1</t>
        </is>
      </c>
      <c r="C1501" s="24" t="inlineStr">
        <is>
          <t>Championship</t>
        </is>
      </c>
      <c r="D1501" s="24" t="inlineStr">
        <is>
          <t>Southampton</t>
        </is>
      </c>
      <c r="E1501" s="24" t="n">
        <v>4</v>
      </c>
      <c r="F1501" s="24" t="n">
        <v>1</v>
      </c>
      <c r="G1501" s="29" t="n">
        <v>46266.83333333334</v>
      </c>
      <c r="H1501" s="24" t="inlineStr">
        <is>
          <t>Birmingham</t>
        </is>
      </c>
      <c r="I1501" s="24" t="inlineStr">
        <is>
          <t>A</t>
        </is>
      </c>
      <c r="J1501" s="24" t="inlineStr">
        <is>
          <t>E1-Birmingh-Southamp</t>
        </is>
      </c>
      <c r="K1501" s="24" t="n">
        <v>6</v>
      </c>
      <c r="L1501" s="11">
        <f>IF(INDEX(Matches!$X:$X,AA1501)=0,"",IF(I1501="H",INDEX(Matches!$H:$H,AA1501),INDEX(Matches!$I:$I,AA1501)))</f>
        <v/>
      </c>
      <c r="M1501" s="11">
        <f>IF(INDEX(Matches!$X:$X,AA1501)=0,"",IF(I1501="H",INDEX(Matches!$I:$I,AA1501),INDEX(Matches!$H:$H,AA1501)))</f>
        <v/>
      </c>
      <c r="N1501" s="11">
        <f>IF(L1501="","",IF(L1501&gt;M1501,"W",IF(L1501=M1501,"D","L")))</f>
        <v/>
      </c>
      <c r="O1501" s="11">
        <f>IF(L1501="","",IF(L1501&gt;M1501,3,IF(L1501=M1501,1,0)))</f>
        <v/>
      </c>
      <c r="P1501" s="31">
        <f>IF(I1501="H",INDEX(Matches!$L:$L,AA1501),INDEX(Matches!$N:$N,AA1501))</f>
        <v/>
      </c>
      <c r="Q1501" s="31">
        <f>INDEX(Matches!$M:$M,AA1501)</f>
        <v/>
      </c>
      <c r="R1501" s="31">
        <f>IF(I1501="H",INDEX(Matches!$N:$N,AA1501),INDEX(Matches!$L:$L,AA1501))</f>
        <v/>
      </c>
      <c r="S1501" s="33">
        <f>IF(I1501="H",INDEX(Matches!$O:$O,AA1501),INDEX(Matches!$P:$P,AA1501))</f>
        <v/>
      </c>
      <c r="T1501" s="33">
        <f>IF(INDEX(Matches!$J:$J,AA1501)="","",IF(I1501="H",INDEX(Matches!$J:$J,AA1501),INDEX(Matches!$K:$K,AA1501)))</f>
        <v/>
      </c>
      <c r="U1501" s="33">
        <f>IF(INDEX(Matches!$K:$K,AA1501)="","",IF(I1501="H",INDEX(Matches!$K:$K,AA1501),INDEX(Matches!$J:$J,AA1501)))</f>
        <v/>
      </c>
      <c r="V1501" s="30">
        <f>IF(T1501="","",T1501-U1501)</f>
        <v/>
      </c>
      <c r="W1501" s="33">
        <f>IF(I1501="H",INDEX(Matches!$T:$T,AA1501),INDEX(Matches!$U:$U,AA1501))</f>
        <v/>
      </c>
      <c r="X1501" s="11">
        <f>INDEX(Matches!$X:$X,AA1501)</f>
        <v/>
      </c>
      <c r="Y1501" s="30">
        <f>IF(O1501="","",O1501-S1501)</f>
        <v/>
      </c>
      <c r="Z1501" s="30">
        <f>IF(W1501="","",W1501-S1501)</f>
        <v/>
      </c>
      <c r="AA1501" s="24">
        <f>MATCH(J1501,Matches!$A:$A,0)</f>
        <v/>
      </c>
      <c r="AB1501" s="33" t="n">
        <v>1.398038279874266</v>
      </c>
      <c r="AC1501" s="33" t="n"/>
      <c r="AD1501" s="24" t="n"/>
      <c r="AE1501" s="24" t="n">
        <v>1</v>
      </c>
      <c r="AF1501" s="33" t="n"/>
      <c r="AG1501" s="33" t="n"/>
    </row>
    <row r="1502">
      <c r="A1502" s="24" t="inlineStr">
        <is>
          <t>Southampton|5</t>
        </is>
      </c>
      <c r="B1502" s="24" t="inlineStr">
        <is>
          <t>E1</t>
        </is>
      </c>
      <c r="C1502" s="24" t="inlineStr">
        <is>
          <t>Championship</t>
        </is>
      </c>
      <c r="D1502" s="24" t="inlineStr">
        <is>
          <t>Southampton</t>
        </is>
      </c>
      <c r="E1502" s="24" t="n">
        <v>5</v>
      </c>
      <c r="F1502" s="24" t="n">
        <v>2</v>
      </c>
      <c r="G1502" s="29" t="n">
        <v>46270.52083333334</v>
      </c>
      <c r="H1502" s="24" t="inlineStr">
        <is>
          <t>Lincoln</t>
        </is>
      </c>
      <c r="I1502" s="24" t="inlineStr">
        <is>
          <t>A</t>
        </is>
      </c>
      <c r="J1502" s="24" t="inlineStr">
        <is>
          <t>E1-Lincoln-Southamp</t>
        </is>
      </c>
      <c r="K1502" s="24" t="n">
        <v>24</v>
      </c>
      <c r="L1502" s="11">
        <f>IF(INDEX(Matches!$X:$X,AA1502)=0,"",IF(I1502="H",INDEX(Matches!$H:$H,AA1502),INDEX(Matches!$I:$I,AA1502)))</f>
        <v/>
      </c>
      <c r="M1502" s="11">
        <f>IF(INDEX(Matches!$X:$X,AA1502)=0,"",IF(I1502="H",INDEX(Matches!$I:$I,AA1502),INDEX(Matches!$H:$H,AA1502)))</f>
        <v/>
      </c>
      <c r="N1502" s="11">
        <f>IF(L1502="","",IF(L1502&gt;M1502,"W",IF(L1502=M1502,"D","L")))</f>
        <v/>
      </c>
      <c r="O1502" s="11">
        <f>IF(L1502="","",IF(L1502&gt;M1502,3,IF(L1502=M1502,1,0)))</f>
        <v/>
      </c>
      <c r="P1502" s="31">
        <f>IF(I1502="H",INDEX(Matches!$L:$L,AA1502),INDEX(Matches!$N:$N,AA1502))</f>
        <v/>
      </c>
      <c r="Q1502" s="31">
        <f>INDEX(Matches!$M:$M,AA1502)</f>
        <v/>
      </c>
      <c r="R1502" s="31">
        <f>IF(I1502="H",INDEX(Matches!$N:$N,AA1502),INDEX(Matches!$L:$L,AA1502))</f>
        <v/>
      </c>
      <c r="S1502" s="33">
        <f>IF(I1502="H",INDEX(Matches!$O:$O,AA1502),INDEX(Matches!$P:$P,AA1502))</f>
        <v/>
      </c>
      <c r="T1502" s="33">
        <f>IF(INDEX(Matches!$J:$J,AA1502)="","",IF(I1502="H",INDEX(Matches!$J:$J,AA1502),INDEX(Matches!$K:$K,AA1502)))</f>
        <v/>
      </c>
      <c r="U1502" s="33">
        <f>IF(INDEX(Matches!$K:$K,AA1502)="","",IF(I1502="H",INDEX(Matches!$K:$K,AA1502),INDEX(Matches!$J:$J,AA1502)))</f>
        <v/>
      </c>
      <c r="V1502" s="30">
        <f>IF(T1502="","",T1502-U1502)</f>
        <v/>
      </c>
      <c r="W1502" s="33">
        <f>IF(I1502="H",INDEX(Matches!$T:$T,AA1502),INDEX(Matches!$U:$U,AA1502))</f>
        <v/>
      </c>
      <c r="X1502" s="11">
        <f>INDEX(Matches!$X:$X,AA1502)</f>
        <v/>
      </c>
      <c r="Y1502" s="30">
        <f>IF(O1502="","",O1502-S1502)</f>
        <v/>
      </c>
      <c r="Z1502" s="30">
        <f>IF(W1502="","",W1502-S1502)</f>
        <v/>
      </c>
      <c r="AA1502" s="24">
        <f>MATCH(J1502,Matches!$A:$A,0)</f>
        <v/>
      </c>
      <c r="AB1502" s="33" t="n">
        <v>1.834296039574632</v>
      </c>
      <c r="AC1502" s="33" t="n"/>
      <c r="AD1502" s="24" t="n"/>
      <c r="AE1502" s="24" t="n">
        <v>2</v>
      </c>
      <c r="AF1502" s="33" t="n"/>
      <c r="AG1502" s="33" t="n"/>
    </row>
    <row r="1503">
      <c r="A1503" s="24" t="inlineStr">
        <is>
          <t>Southampton|6</t>
        </is>
      </c>
      <c r="B1503" s="24" t="inlineStr">
        <is>
          <t>E1</t>
        </is>
      </c>
      <c r="C1503" s="24" t="inlineStr">
        <is>
          <t>Championship</t>
        </is>
      </c>
      <c r="D1503" s="24" t="inlineStr">
        <is>
          <t>Southampton</t>
        </is>
      </c>
      <c r="E1503" s="24" t="n">
        <v>6</v>
      </c>
      <c r="F1503" s="24" t="n">
        <v>2</v>
      </c>
      <c r="G1503" s="29" t="n">
        <v>46273.82291666666</v>
      </c>
      <c r="H1503" s="24" t="inlineStr">
        <is>
          <t>Swansea</t>
        </is>
      </c>
      <c r="I1503" s="24" t="inlineStr">
        <is>
          <t>H</t>
        </is>
      </c>
      <c r="J1503" s="24" t="inlineStr">
        <is>
          <t>E1-Southamp-Swansea</t>
        </is>
      </c>
      <c r="K1503" s="24" t="n">
        <v>15</v>
      </c>
      <c r="L1503" s="11">
        <f>IF(INDEX(Matches!$X:$X,AA1503)=0,"",IF(I1503="H",INDEX(Matches!$H:$H,AA1503),INDEX(Matches!$I:$I,AA1503)))</f>
        <v/>
      </c>
      <c r="M1503" s="11">
        <f>IF(INDEX(Matches!$X:$X,AA1503)=0,"",IF(I1503="H",INDEX(Matches!$I:$I,AA1503),INDEX(Matches!$H:$H,AA1503)))</f>
        <v/>
      </c>
      <c r="N1503" s="11">
        <f>IF(L1503="","",IF(L1503&gt;M1503,"W",IF(L1503=M1503,"D","L")))</f>
        <v/>
      </c>
      <c r="O1503" s="11">
        <f>IF(L1503="","",IF(L1503&gt;M1503,3,IF(L1503=M1503,1,0)))</f>
        <v/>
      </c>
      <c r="P1503" s="31">
        <f>IF(I1503="H",INDEX(Matches!$L:$L,AA1503),INDEX(Matches!$N:$N,AA1503))</f>
        <v/>
      </c>
      <c r="Q1503" s="31">
        <f>INDEX(Matches!$M:$M,AA1503)</f>
        <v/>
      </c>
      <c r="R1503" s="31">
        <f>IF(I1503="H",INDEX(Matches!$N:$N,AA1503),INDEX(Matches!$L:$L,AA1503))</f>
        <v/>
      </c>
      <c r="S1503" s="33">
        <f>IF(I1503="H",INDEX(Matches!$O:$O,AA1503),INDEX(Matches!$P:$P,AA1503))</f>
        <v/>
      </c>
      <c r="T1503" s="33">
        <f>IF(INDEX(Matches!$J:$J,AA1503)="","",IF(I1503="H",INDEX(Matches!$J:$J,AA1503),INDEX(Matches!$K:$K,AA1503)))</f>
        <v/>
      </c>
      <c r="U1503" s="33">
        <f>IF(INDEX(Matches!$K:$K,AA1503)="","",IF(I1503="H",INDEX(Matches!$K:$K,AA1503),INDEX(Matches!$J:$J,AA1503)))</f>
        <v/>
      </c>
      <c r="V1503" s="30">
        <f>IF(T1503="","",T1503-U1503)</f>
        <v/>
      </c>
      <c r="W1503" s="33">
        <f>IF(I1503="H",INDEX(Matches!$T:$T,AA1503),INDEX(Matches!$U:$U,AA1503))</f>
        <v/>
      </c>
      <c r="X1503" s="11">
        <f>INDEX(Matches!$X:$X,AA1503)</f>
        <v/>
      </c>
      <c r="Y1503" s="30">
        <f>IF(O1503="","",O1503-S1503)</f>
        <v/>
      </c>
      <c r="Z1503" s="30">
        <f>IF(W1503="","",W1503-S1503)</f>
        <v/>
      </c>
      <c r="AA1503" s="24">
        <f>MATCH(J1503,Matches!$A:$A,0)</f>
        <v/>
      </c>
      <c r="AB1503" s="33" t="n">
        <v>1.790176088971269</v>
      </c>
      <c r="AC1503" s="33" t="n"/>
      <c r="AD1503" s="24" t="n"/>
      <c r="AE1503" s="24" t="n">
        <v>2</v>
      </c>
      <c r="AF1503" s="33" t="n"/>
      <c r="AG1503" s="33" t="n"/>
    </row>
    <row r="1504">
      <c r="A1504" s="24" t="inlineStr">
        <is>
          <t>Southampton|7</t>
        </is>
      </c>
      <c r="B1504" s="24" t="inlineStr">
        <is>
          <t>E1</t>
        </is>
      </c>
      <c r="C1504" s="24" t="inlineStr">
        <is>
          <t>Championship</t>
        </is>
      </c>
      <c r="D1504" s="24" t="inlineStr">
        <is>
          <t>Southampton</t>
        </is>
      </c>
      <c r="E1504" s="24" t="n">
        <v>7</v>
      </c>
      <c r="F1504" s="24" t="n">
        <v>2</v>
      </c>
      <c r="G1504" s="29" t="n">
        <v>46277.625</v>
      </c>
      <c r="H1504" s="24" t="inlineStr">
        <is>
          <t>Bristol City</t>
        </is>
      </c>
      <c r="I1504" s="24" t="inlineStr">
        <is>
          <t>H</t>
        </is>
      </c>
      <c r="J1504" s="24" t="inlineStr">
        <is>
          <t>E1-Southamp-BristolC</t>
        </is>
      </c>
      <c r="K1504" s="24" t="n">
        <v>14</v>
      </c>
      <c r="L1504" s="11">
        <f>IF(INDEX(Matches!$X:$X,AA1504)=0,"",IF(I1504="H",INDEX(Matches!$H:$H,AA1504),INDEX(Matches!$I:$I,AA1504)))</f>
        <v/>
      </c>
      <c r="M1504" s="11">
        <f>IF(INDEX(Matches!$X:$X,AA1504)=0,"",IF(I1504="H",INDEX(Matches!$I:$I,AA1504),INDEX(Matches!$H:$H,AA1504)))</f>
        <v/>
      </c>
      <c r="N1504" s="11">
        <f>IF(L1504="","",IF(L1504&gt;M1504,"W",IF(L1504=M1504,"D","L")))</f>
        <v/>
      </c>
      <c r="O1504" s="11">
        <f>IF(L1504="","",IF(L1504&gt;M1504,3,IF(L1504=M1504,1,0)))</f>
        <v/>
      </c>
      <c r="P1504" s="31">
        <f>IF(I1504="H",INDEX(Matches!$L:$L,AA1504),INDEX(Matches!$N:$N,AA1504))</f>
        <v/>
      </c>
      <c r="Q1504" s="31">
        <f>INDEX(Matches!$M:$M,AA1504)</f>
        <v/>
      </c>
      <c r="R1504" s="31">
        <f>IF(I1504="H",INDEX(Matches!$N:$N,AA1504),INDEX(Matches!$L:$L,AA1504))</f>
        <v/>
      </c>
      <c r="S1504" s="33">
        <f>IF(I1504="H",INDEX(Matches!$O:$O,AA1504),INDEX(Matches!$P:$P,AA1504))</f>
        <v/>
      </c>
      <c r="T1504" s="33">
        <f>IF(INDEX(Matches!$J:$J,AA1504)="","",IF(I1504="H",INDEX(Matches!$J:$J,AA1504),INDEX(Matches!$K:$K,AA1504)))</f>
        <v/>
      </c>
      <c r="U1504" s="33">
        <f>IF(INDEX(Matches!$K:$K,AA1504)="","",IF(I1504="H",INDEX(Matches!$K:$K,AA1504),INDEX(Matches!$J:$J,AA1504)))</f>
        <v/>
      </c>
      <c r="V1504" s="30">
        <f>IF(T1504="","",T1504-U1504)</f>
        <v/>
      </c>
      <c r="W1504" s="33">
        <f>IF(I1504="H",INDEX(Matches!$T:$T,AA1504),INDEX(Matches!$U:$U,AA1504))</f>
        <v/>
      </c>
      <c r="X1504" s="11">
        <f>INDEX(Matches!$X:$X,AA1504)</f>
        <v/>
      </c>
      <c r="Y1504" s="30">
        <f>IF(O1504="","",O1504-S1504)</f>
        <v/>
      </c>
      <c r="Z1504" s="30">
        <f>IF(W1504="","",W1504-S1504)</f>
        <v/>
      </c>
      <c r="AA1504" s="24">
        <f>MATCH(J1504,Matches!$A:$A,0)</f>
        <v/>
      </c>
      <c r="AB1504" s="33" t="n">
        <v>1.927456370880818</v>
      </c>
      <c r="AC1504" s="33" t="n"/>
      <c r="AD1504" s="24" t="n"/>
      <c r="AE1504" s="24" t="n">
        <v>2</v>
      </c>
      <c r="AF1504" s="33" t="n"/>
      <c r="AG1504" s="33" t="n"/>
    </row>
    <row r="1505">
      <c r="A1505" s="24" t="inlineStr">
        <is>
          <t>Southampton|8</t>
        </is>
      </c>
      <c r="B1505" s="24" t="inlineStr">
        <is>
          <t>E1</t>
        </is>
      </c>
      <c r="C1505" s="24" t="inlineStr">
        <is>
          <t>Championship</t>
        </is>
      </c>
      <c r="D1505" s="24" t="inlineStr">
        <is>
          <t>Southampton</t>
        </is>
      </c>
      <c r="E1505" s="24" t="n">
        <v>8</v>
      </c>
      <c r="F1505" s="24" t="n">
        <v>2</v>
      </c>
      <c r="G1505" s="29" t="n">
        <v>46284.625</v>
      </c>
      <c r="H1505" s="24" t="inlineStr">
        <is>
          <t>Wrexham</t>
        </is>
      </c>
      <c r="I1505" s="24" t="inlineStr">
        <is>
          <t>A</t>
        </is>
      </c>
      <c r="J1505" s="24" t="inlineStr">
        <is>
          <t>E1-Wrexham-Southamp</t>
        </is>
      </c>
      <c r="K1505" s="24" t="n">
        <v>9</v>
      </c>
      <c r="L1505" s="11">
        <f>IF(INDEX(Matches!$X:$X,AA1505)=0,"",IF(I1505="H",INDEX(Matches!$H:$H,AA1505),INDEX(Matches!$I:$I,AA1505)))</f>
        <v/>
      </c>
      <c r="M1505" s="11">
        <f>IF(INDEX(Matches!$X:$X,AA1505)=0,"",IF(I1505="H",INDEX(Matches!$I:$I,AA1505),INDEX(Matches!$H:$H,AA1505)))</f>
        <v/>
      </c>
      <c r="N1505" s="11">
        <f>IF(L1505="","",IF(L1505&gt;M1505,"W",IF(L1505=M1505,"D","L")))</f>
        <v/>
      </c>
      <c r="O1505" s="11">
        <f>IF(L1505="","",IF(L1505&gt;M1505,3,IF(L1505=M1505,1,0)))</f>
        <v/>
      </c>
      <c r="P1505" s="31">
        <f>IF(I1505="H",INDEX(Matches!$L:$L,AA1505),INDEX(Matches!$N:$N,AA1505))</f>
        <v/>
      </c>
      <c r="Q1505" s="31">
        <f>INDEX(Matches!$M:$M,AA1505)</f>
        <v/>
      </c>
      <c r="R1505" s="31">
        <f>IF(I1505="H",INDEX(Matches!$N:$N,AA1505),INDEX(Matches!$L:$L,AA1505))</f>
        <v/>
      </c>
      <c r="S1505" s="33">
        <f>IF(I1505="H",INDEX(Matches!$O:$O,AA1505),INDEX(Matches!$P:$P,AA1505))</f>
        <v/>
      </c>
      <c r="T1505" s="33">
        <f>IF(INDEX(Matches!$J:$J,AA1505)="","",IF(I1505="H",INDEX(Matches!$J:$J,AA1505),INDEX(Matches!$K:$K,AA1505)))</f>
        <v/>
      </c>
      <c r="U1505" s="33">
        <f>IF(INDEX(Matches!$K:$K,AA1505)="","",IF(I1505="H",INDEX(Matches!$K:$K,AA1505),INDEX(Matches!$J:$J,AA1505)))</f>
        <v/>
      </c>
      <c r="V1505" s="30">
        <f>IF(T1505="","",T1505-U1505)</f>
        <v/>
      </c>
      <c r="W1505" s="33">
        <f>IF(I1505="H",INDEX(Matches!$T:$T,AA1505),INDEX(Matches!$U:$U,AA1505))</f>
        <v/>
      </c>
      <c r="X1505" s="11">
        <f>INDEX(Matches!$X:$X,AA1505)</f>
        <v/>
      </c>
      <c r="Y1505" s="30">
        <f>IF(O1505="","",O1505-S1505)</f>
        <v/>
      </c>
      <c r="Z1505" s="30">
        <f>IF(W1505="","",W1505-S1505)</f>
        <v/>
      </c>
      <c r="AA1505" s="24">
        <f>MATCH(J1505,Matches!$A:$A,0)</f>
        <v/>
      </c>
      <c r="AB1505" s="33" t="n"/>
      <c r="AC1505" s="33" t="n"/>
      <c r="AD1505" s="24" t="n"/>
      <c r="AE1505" s="24" t="n">
        <v>2</v>
      </c>
      <c r="AF1505" s="33" t="n"/>
      <c r="AG1505" s="33" t="n"/>
    </row>
    <row r="1506">
      <c r="A1506" s="24" t="inlineStr">
        <is>
          <t>Southampton|9</t>
        </is>
      </c>
      <c r="B1506" s="24" t="inlineStr">
        <is>
          <t>E1</t>
        </is>
      </c>
      <c r="C1506" s="24" t="inlineStr">
        <is>
          <t>Championship</t>
        </is>
      </c>
      <c r="D1506" s="24" t="inlineStr">
        <is>
          <t>Southampton</t>
        </is>
      </c>
      <c r="E1506" s="24" t="n">
        <v>9</v>
      </c>
      <c r="F1506" s="24" t="n">
        <v>3</v>
      </c>
      <c r="G1506" s="29" t="n">
        <v>46306.5</v>
      </c>
      <c r="H1506" s="24" t="inlineStr">
        <is>
          <t>Portsmouth</t>
        </is>
      </c>
      <c r="I1506" s="24" t="inlineStr">
        <is>
          <t>H</t>
        </is>
      </c>
      <c r="J1506" s="24" t="inlineStr">
        <is>
          <t>E1-Southamp-Portsmou</t>
        </is>
      </c>
      <c r="K1506" s="24" t="n">
        <v>18</v>
      </c>
      <c r="L1506" s="11">
        <f>IF(INDEX(Matches!$X:$X,AA1506)=0,"",IF(I1506="H",INDEX(Matches!$H:$H,AA1506),INDEX(Matches!$I:$I,AA1506)))</f>
        <v/>
      </c>
      <c r="M1506" s="11">
        <f>IF(INDEX(Matches!$X:$X,AA1506)=0,"",IF(I1506="H",INDEX(Matches!$I:$I,AA1506),INDEX(Matches!$H:$H,AA1506)))</f>
        <v/>
      </c>
      <c r="N1506" s="11">
        <f>IF(L1506="","",IF(L1506&gt;M1506,"W",IF(L1506=M1506,"D","L")))</f>
        <v/>
      </c>
      <c r="O1506" s="11">
        <f>IF(L1506="","",IF(L1506&gt;M1506,3,IF(L1506=M1506,1,0)))</f>
        <v/>
      </c>
      <c r="P1506" s="31">
        <f>IF(I1506="H",INDEX(Matches!$L:$L,AA1506),INDEX(Matches!$N:$N,AA1506))</f>
        <v/>
      </c>
      <c r="Q1506" s="31">
        <f>INDEX(Matches!$M:$M,AA1506)</f>
        <v/>
      </c>
      <c r="R1506" s="31">
        <f>IF(I1506="H",INDEX(Matches!$N:$N,AA1506),INDEX(Matches!$L:$L,AA1506))</f>
        <v/>
      </c>
      <c r="S1506" s="33">
        <f>IF(I1506="H",INDEX(Matches!$O:$O,AA1506),INDEX(Matches!$P:$P,AA1506))</f>
        <v/>
      </c>
      <c r="T1506" s="33">
        <f>IF(INDEX(Matches!$J:$J,AA1506)="","",IF(I1506="H",INDEX(Matches!$J:$J,AA1506),INDEX(Matches!$K:$K,AA1506)))</f>
        <v/>
      </c>
      <c r="U1506" s="33">
        <f>IF(INDEX(Matches!$K:$K,AA1506)="","",IF(I1506="H",INDEX(Matches!$K:$K,AA1506),INDEX(Matches!$J:$J,AA1506)))</f>
        <v/>
      </c>
      <c r="V1506" s="30">
        <f>IF(T1506="","",T1506-U1506)</f>
        <v/>
      </c>
      <c r="W1506" s="33">
        <f>IF(I1506="H",INDEX(Matches!$T:$T,AA1506),INDEX(Matches!$U:$U,AA1506))</f>
        <v/>
      </c>
      <c r="X1506" s="11">
        <f>INDEX(Matches!$X:$X,AA1506)</f>
        <v/>
      </c>
      <c r="Y1506" s="30">
        <f>IF(O1506="","",O1506-S1506)</f>
        <v/>
      </c>
      <c r="Z1506" s="30">
        <f>IF(W1506="","",W1506-S1506)</f>
        <v/>
      </c>
      <c r="AA1506" s="24">
        <f>MATCH(J1506,Matches!$A:$A,0)</f>
        <v/>
      </c>
      <c r="AB1506" s="33" t="n"/>
      <c r="AC1506" s="33" t="n"/>
      <c r="AD1506" s="24" t="n"/>
      <c r="AE1506" s="24" t="n">
        <v>3</v>
      </c>
      <c r="AF1506" s="33" t="n"/>
      <c r="AG1506" s="33" t="n"/>
    </row>
    <row r="1507">
      <c r="A1507" s="24" t="inlineStr">
        <is>
          <t>Southampton|10</t>
        </is>
      </c>
      <c r="B1507" s="24" t="inlineStr">
        <is>
          <t>E1</t>
        </is>
      </c>
      <c r="C1507" s="24" t="inlineStr">
        <is>
          <t>Championship</t>
        </is>
      </c>
      <c r="D1507" s="24" t="inlineStr">
        <is>
          <t>Southampton</t>
        </is>
      </c>
      <c r="E1507" s="24" t="n">
        <v>10</v>
      </c>
      <c r="F1507" s="24" t="n">
        <v>3</v>
      </c>
      <c r="G1507" s="29" t="n">
        <v>46309.82291666666</v>
      </c>
      <c r="H1507" s="24" t="inlineStr">
        <is>
          <t>Norwich</t>
        </is>
      </c>
      <c r="I1507" s="24" t="inlineStr">
        <is>
          <t>A</t>
        </is>
      </c>
      <c r="J1507" s="24" t="inlineStr">
        <is>
          <t>E1-Norwich-Southamp</t>
        </is>
      </c>
      <c r="K1507" s="24" t="n">
        <v>7</v>
      </c>
      <c r="L1507" s="11">
        <f>IF(INDEX(Matches!$X:$X,AA1507)=0,"",IF(I1507="H",INDEX(Matches!$H:$H,AA1507),INDEX(Matches!$I:$I,AA1507)))</f>
        <v/>
      </c>
      <c r="M1507" s="11">
        <f>IF(INDEX(Matches!$X:$X,AA1507)=0,"",IF(I1507="H",INDEX(Matches!$I:$I,AA1507),INDEX(Matches!$H:$H,AA1507)))</f>
        <v/>
      </c>
      <c r="N1507" s="11">
        <f>IF(L1507="","",IF(L1507&gt;M1507,"W",IF(L1507=M1507,"D","L")))</f>
        <v/>
      </c>
      <c r="O1507" s="11">
        <f>IF(L1507="","",IF(L1507&gt;M1507,3,IF(L1507=M1507,1,0)))</f>
        <v/>
      </c>
      <c r="P1507" s="31">
        <f>IF(I1507="H",INDEX(Matches!$L:$L,AA1507),INDEX(Matches!$N:$N,AA1507))</f>
        <v/>
      </c>
      <c r="Q1507" s="31">
        <f>INDEX(Matches!$M:$M,AA1507)</f>
        <v/>
      </c>
      <c r="R1507" s="31">
        <f>IF(I1507="H",INDEX(Matches!$N:$N,AA1507),INDEX(Matches!$L:$L,AA1507))</f>
        <v/>
      </c>
      <c r="S1507" s="33">
        <f>IF(I1507="H",INDEX(Matches!$O:$O,AA1507),INDEX(Matches!$P:$P,AA1507))</f>
        <v/>
      </c>
      <c r="T1507" s="33">
        <f>IF(INDEX(Matches!$J:$J,AA1507)="","",IF(I1507="H",INDEX(Matches!$J:$J,AA1507),INDEX(Matches!$K:$K,AA1507)))</f>
        <v/>
      </c>
      <c r="U1507" s="33">
        <f>IF(INDEX(Matches!$K:$K,AA1507)="","",IF(I1507="H",INDEX(Matches!$K:$K,AA1507),INDEX(Matches!$J:$J,AA1507)))</f>
        <v/>
      </c>
      <c r="V1507" s="30">
        <f>IF(T1507="","",T1507-U1507)</f>
        <v/>
      </c>
      <c r="W1507" s="33">
        <f>IF(I1507="H",INDEX(Matches!$T:$T,AA1507),INDEX(Matches!$U:$U,AA1507))</f>
        <v/>
      </c>
      <c r="X1507" s="11">
        <f>INDEX(Matches!$X:$X,AA1507)</f>
        <v/>
      </c>
      <c r="Y1507" s="30">
        <f>IF(O1507="","",O1507-S1507)</f>
        <v/>
      </c>
      <c r="Z1507" s="30">
        <f>IF(W1507="","",W1507-S1507)</f>
        <v/>
      </c>
      <c r="AA1507" s="24">
        <f>MATCH(J1507,Matches!$A:$A,0)</f>
        <v/>
      </c>
      <c r="AB1507" s="33" t="n"/>
      <c r="AC1507" s="33" t="n"/>
      <c r="AD1507" s="24" t="n"/>
      <c r="AE1507" s="24" t="n">
        <v>3</v>
      </c>
      <c r="AF1507" s="33" t="n"/>
      <c r="AG1507" s="33" t="n"/>
    </row>
    <row r="1508">
      <c r="A1508" s="24" t="inlineStr">
        <is>
          <t>Southampton|11</t>
        </is>
      </c>
      <c r="B1508" s="24" t="inlineStr">
        <is>
          <t>E1</t>
        </is>
      </c>
      <c r="C1508" s="24" t="inlineStr">
        <is>
          <t>Championship</t>
        </is>
      </c>
      <c r="D1508" s="24" t="inlineStr">
        <is>
          <t>Southampton</t>
        </is>
      </c>
      <c r="E1508" s="24" t="n">
        <v>11</v>
      </c>
      <c r="F1508" s="24" t="n">
        <v>3</v>
      </c>
      <c r="G1508" s="29" t="n">
        <v>46312.625</v>
      </c>
      <c r="H1508" s="24" t="inlineStr">
        <is>
          <t>Bolton</t>
        </is>
      </c>
      <c r="I1508" s="24" t="inlineStr">
        <is>
          <t>H</t>
        </is>
      </c>
      <c r="J1508" s="24" t="inlineStr">
        <is>
          <t>E1-Southamp-Bolton</t>
        </is>
      </c>
      <c r="K1508" s="24" t="n">
        <v>22</v>
      </c>
      <c r="L1508" s="11">
        <f>IF(INDEX(Matches!$X:$X,AA1508)=0,"",IF(I1508="H",INDEX(Matches!$H:$H,AA1508),INDEX(Matches!$I:$I,AA1508)))</f>
        <v/>
      </c>
      <c r="M1508" s="11">
        <f>IF(INDEX(Matches!$X:$X,AA1508)=0,"",IF(I1508="H",INDEX(Matches!$I:$I,AA1508),INDEX(Matches!$H:$H,AA1508)))</f>
        <v/>
      </c>
      <c r="N1508" s="11">
        <f>IF(L1508="","",IF(L1508&gt;M1508,"W",IF(L1508=M1508,"D","L")))</f>
        <v/>
      </c>
      <c r="O1508" s="11">
        <f>IF(L1508="","",IF(L1508&gt;M1508,3,IF(L1508=M1508,1,0)))</f>
        <v/>
      </c>
      <c r="P1508" s="31">
        <f>IF(I1508="H",INDEX(Matches!$L:$L,AA1508),INDEX(Matches!$N:$N,AA1508))</f>
        <v/>
      </c>
      <c r="Q1508" s="31">
        <f>INDEX(Matches!$M:$M,AA1508)</f>
        <v/>
      </c>
      <c r="R1508" s="31">
        <f>IF(I1508="H",INDEX(Matches!$N:$N,AA1508),INDEX(Matches!$L:$L,AA1508))</f>
        <v/>
      </c>
      <c r="S1508" s="33">
        <f>IF(I1508="H",INDEX(Matches!$O:$O,AA1508),INDEX(Matches!$P:$P,AA1508))</f>
        <v/>
      </c>
      <c r="T1508" s="33">
        <f>IF(INDEX(Matches!$J:$J,AA1508)="","",IF(I1508="H",INDEX(Matches!$J:$J,AA1508),INDEX(Matches!$K:$K,AA1508)))</f>
        <v/>
      </c>
      <c r="U1508" s="33">
        <f>IF(INDEX(Matches!$K:$K,AA1508)="","",IF(I1508="H",INDEX(Matches!$K:$K,AA1508),INDEX(Matches!$J:$J,AA1508)))</f>
        <v/>
      </c>
      <c r="V1508" s="30">
        <f>IF(T1508="","",T1508-U1508)</f>
        <v/>
      </c>
      <c r="W1508" s="33">
        <f>IF(I1508="H",INDEX(Matches!$T:$T,AA1508),INDEX(Matches!$U:$U,AA1508))</f>
        <v/>
      </c>
      <c r="X1508" s="11">
        <f>INDEX(Matches!$X:$X,AA1508)</f>
        <v/>
      </c>
      <c r="Y1508" s="30">
        <f>IF(O1508="","",O1508-S1508)</f>
        <v/>
      </c>
      <c r="Z1508" s="30">
        <f>IF(W1508="","",W1508-S1508)</f>
        <v/>
      </c>
      <c r="AA1508" s="24">
        <f>MATCH(J1508,Matches!$A:$A,0)</f>
        <v/>
      </c>
      <c r="AB1508" s="33" t="n"/>
      <c r="AC1508" s="33" t="n"/>
      <c r="AD1508" s="24" t="n"/>
      <c r="AE1508" s="24" t="n">
        <v>3</v>
      </c>
      <c r="AF1508" s="33" t="n"/>
      <c r="AG1508" s="33" t="n"/>
    </row>
    <row r="1509">
      <c r="A1509" s="24" t="inlineStr">
        <is>
          <t>Southampton|12</t>
        </is>
      </c>
      <c r="B1509" s="24" t="inlineStr">
        <is>
          <t>E1</t>
        </is>
      </c>
      <c r="C1509" s="24" t="inlineStr">
        <is>
          <t>Championship</t>
        </is>
      </c>
      <c r="D1509" s="24" t="inlineStr">
        <is>
          <t>Southampton</t>
        </is>
      </c>
      <c r="E1509" s="24" t="n">
        <v>12</v>
      </c>
      <c r="F1509" s="24" t="n">
        <v>3</v>
      </c>
      <c r="G1509" s="29" t="n">
        <v>46319.625</v>
      </c>
      <c r="H1509" s="24" t="inlineStr">
        <is>
          <t>West Ham</t>
        </is>
      </c>
      <c r="I1509" s="24" t="inlineStr">
        <is>
          <t>A</t>
        </is>
      </c>
      <c r="J1509" s="24" t="inlineStr">
        <is>
          <t>E1-WestHam-Southamp</t>
        </is>
      </c>
      <c r="K1509" s="24" t="n">
        <v>1</v>
      </c>
      <c r="L1509" s="11">
        <f>IF(INDEX(Matches!$X:$X,AA1509)=0,"",IF(I1509="H",INDEX(Matches!$H:$H,AA1509),INDEX(Matches!$I:$I,AA1509)))</f>
        <v/>
      </c>
      <c r="M1509" s="11">
        <f>IF(INDEX(Matches!$X:$X,AA1509)=0,"",IF(I1509="H",INDEX(Matches!$I:$I,AA1509),INDEX(Matches!$H:$H,AA1509)))</f>
        <v/>
      </c>
      <c r="N1509" s="11">
        <f>IF(L1509="","",IF(L1509&gt;M1509,"W",IF(L1509=M1509,"D","L")))</f>
        <v/>
      </c>
      <c r="O1509" s="11">
        <f>IF(L1509="","",IF(L1509&gt;M1509,3,IF(L1509=M1509,1,0)))</f>
        <v/>
      </c>
      <c r="P1509" s="31">
        <f>IF(I1509="H",INDEX(Matches!$L:$L,AA1509),INDEX(Matches!$N:$N,AA1509))</f>
        <v/>
      </c>
      <c r="Q1509" s="31">
        <f>INDEX(Matches!$M:$M,AA1509)</f>
        <v/>
      </c>
      <c r="R1509" s="31">
        <f>IF(I1509="H",INDEX(Matches!$N:$N,AA1509),INDEX(Matches!$L:$L,AA1509))</f>
        <v/>
      </c>
      <c r="S1509" s="33">
        <f>IF(I1509="H",INDEX(Matches!$O:$O,AA1509),INDEX(Matches!$P:$P,AA1509))</f>
        <v/>
      </c>
      <c r="T1509" s="33">
        <f>IF(INDEX(Matches!$J:$J,AA1509)="","",IF(I1509="H",INDEX(Matches!$J:$J,AA1509),INDEX(Matches!$K:$K,AA1509)))</f>
        <v/>
      </c>
      <c r="U1509" s="33">
        <f>IF(INDEX(Matches!$K:$K,AA1509)="","",IF(I1509="H",INDEX(Matches!$K:$K,AA1509),INDEX(Matches!$J:$J,AA1509)))</f>
        <v/>
      </c>
      <c r="V1509" s="30">
        <f>IF(T1509="","",T1509-U1509)</f>
        <v/>
      </c>
      <c r="W1509" s="33">
        <f>IF(I1509="H",INDEX(Matches!$T:$T,AA1509),INDEX(Matches!$U:$U,AA1509))</f>
        <v/>
      </c>
      <c r="X1509" s="11">
        <f>INDEX(Matches!$X:$X,AA1509)</f>
        <v/>
      </c>
      <c r="Y1509" s="30">
        <f>IF(O1509="","",O1509-S1509)</f>
        <v/>
      </c>
      <c r="Z1509" s="30">
        <f>IF(W1509="","",W1509-S1509)</f>
        <v/>
      </c>
      <c r="AA1509" s="24">
        <f>MATCH(J1509,Matches!$A:$A,0)</f>
        <v/>
      </c>
      <c r="AB1509" s="33" t="n"/>
      <c r="AC1509" s="33" t="n">
        <v>0.8248277954913359</v>
      </c>
      <c r="AD1509" s="24" t="n"/>
      <c r="AE1509" s="24" t="n">
        <v>3</v>
      </c>
      <c r="AF1509" s="33" t="n"/>
      <c r="AG1509" s="33" t="n"/>
    </row>
    <row r="1510">
      <c r="A1510" s="24" t="inlineStr">
        <is>
          <t>Southampton|13</t>
        </is>
      </c>
      <c r="B1510" s="24" t="inlineStr">
        <is>
          <t>E1</t>
        </is>
      </c>
      <c r="C1510" s="24" t="inlineStr">
        <is>
          <t>Championship</t>
        </is>
      </c>
      <c r="D1510" s="24" t="inlineStr">
        <is>
          <t>Southampton</t>
        </is>
      </c>
      <c r="E1510" s="24" t="n">
        <v>13</v>
      </c>
      <c r="F1510" s="24" t="n">
        <v>4</v>
      </c>
      <c r="G1510" s="29" t="n">
        <v>46326.625</v>
      </c>
      <c r="H1510" s="24" t="inlineStr">
        <is>
          <t>QPR</t>
        </is>
      </c>
      <c r="I1510" s="24" t="inlineStr">
        <is>
          <t>H</t>
        </is>
      </c>
      <c r="J1510" s="24" t="inlineStr">
        <is>
          <t>E1-Southamp-QPR</t>
        </is>
      </c>
      <c r="K1510" s="24" t="n">
        <v>17</v>
      </c>
      <c r="L1510" s="11">
        <f>IF(INDEX(Matches!$X:$X,AA1510)=0,"",IF(I1510="H",INDEX(Matches!$H:$H,AA1510),INDEX(Matches!$I:$I,AA1510)))</f>
        <v/>
      </c>
      <c r="M1510" s="11">
        <f>IF(INDEX(Matches!$X:$X,AA1510)=0,"",IF(I1510="H",INDEX(Matches!$I:$I,AA1510),INDEX(Matches!$H:$H,AA1510)))</f>
        <v/>
      </c>
      <c r="N1510" s="11">
        <f>IF(L1510="","",IF(L1510&gt;M1510,"W",IF(L1510=M1510,"D","L")))</f>
        <v/>
      </c>
      <c r="O1510" s="11">
        <f>IF(L1510="","",IF(L1510&gt;M1510,3,IF(L1510=M1510,1,0)))</f>
        <v/>
      </c>
      <c r="P1510" s="31">
        <f>IF(I1510="H",INDEX(Matches!$L:$L,AA1510),INDEX(Matches!$N:$N,AA1510))</f>
        <v/>
      </c>
      <c r="Q1510" s="31">
        <f>INDEX(Matches!$M:$M,AA1510)</f>
        <v/>
      </c>
      <c r="R1510" s="31">
        <f>IF(I1510="H",INDEX(Matches!$N:$N,AA1510),INDEX(Matches!$L:$L,AA1510))</f>
        <v/>
      </c>
      <c r="S1510" s="33">
        <f>IF(I1510="H",INDEX(Matches!$O:$O,AA1510),INDEX(Matches!$P:$P,AA1510))</f>
        <v/>
      </c>
      <c r="T1510" s="33">
        <f>IF(INDEX(Matches!$J:$J,AA1510)="","",IF(I1510="H",INDEX(Matches!$J:$J,AA1510),INDEX(Matches!$K:$K,AA1510)))</f>
        <v/>
      </c>
      <c r="U1510" s="33">
        <f>IF(INDEX(Matches!$K:$K,AA1510)="","",IF(I1510="H",INDEX(Matches!$K:$K,AA1510),INDEX(Matches!$J:$J,AA1510)))</f>
        <v/>
      </c>
      <c r="V1510" s="30">
        <f>IF(T1510="","",T1510-U1510)</f>
        <v/>
      </c>
      <c r="W1510" s="33">
        <f>IF(I1510="H",INDEX(Matches!$T:$T,AA1510),INDEX(Matches!$U:$U,AA1510))</f>
        <v/>
      </c>
      <c r="X1510" s="11">
        <f>INDEX(Matches!$X:$X,AA1510)</f>
        <v/>
      </c>
      <c r="Y1510" s="30">
        <f>IF(O1510="","",O1510-S1510)</f>
        <v/>
      </c>
      <c r="Z1510" s="30">
        <f>IF(W1510="","",W1510-S1510)</f>
        <v/>
      </c>
      <c r="AA1510" s="24">
        <f>MATCH(J1510,Matches!$A:$A,0)</f>
        <v/>
      </c>
      <c r="AB1510" s="33" t="n"/>
      <c r="AC1510" s="33" t="n">
        <v>1.729748999523967</v>
      </c>
      <c r="AD1510" s="24" t="n"/>
      <c r="AE1510" s="24" t="n">
        <v>4</v>
      </c>
      <c r="AF1510" s="33" t="n"/>
      <c r="AG1510" s="33" t="n"/>
    </row>
    <row r="1511">
      <c r="A1511" s="24" t="inlineStr">
        <is>
          <t>Southampton|14</t>
        </is>
      </c>
      <c r="B1511" s="24" t="inlineStr">
        <is>
          <t>E1</t>
        </is>
      </c>
      <c r="C1511" s="24" t="inlineStr">
        <is>
          <t>Championship</t>
        </is>
      </c>
      <c r="D1511" s="24" t="inlineStr">
        <is>
          <t>Southampton</t>
        </is>
      </c>
      <c r="E1511" s="24" t="n">
        <v>14</v>
      </c>
      <c r="F1511" s="24" t="n">
        <v>4</v>
      </c>
      <c r="G1511" s="29" t="n">
        <v>46329.83333333334</v>
      </c>
      <c r="H1511" s="24" t="inlineStr">
        <is>
          <t>West Brom</t>
        </is>
      </c>
      <c r="I1511" s="24" t="inlineStr">
        <is>
          <t>A</t>
        </is>
      </c>
      <c r="J1511" s="24" t="inlineStr">
        <is>
          <t>E1-WestBrom-Southamp</t>
        </is>
      </c>
      <c r="K1511" s="24" t="n">
        <v>13</v>
      </c>
      <c r="L1511" s="11">
        <f>IF(INDEX(Matches!$X:$X,AA1511)=0,"",IF(I1511="H",INDEX(Matches!$H:$H,AA1511),INDEX(Matches!$I:$I,AA1511)))</f>
        <v/>
      </c>
      <c r="M1511" s="11">
        <f>IF(INDEX(Matches!$X:$X,AA1511)=0,"",IF(I1511="H",INDEX(Matches!$I:$I,AA1511),INDEX(Matches!$H:$H,AA1511)))</f>
        <v/>
      </c>
      <c r="N1511" s="11">
        <f>IF(L1511="","",IF(L1511&gt;M1511,"W",IF(L1511=M1511,"D","L")))</f>
        <v/>
      </c>
      <c r="O1511" s="11">
        <f>IF(L1511="","",IF(L1511&gt;M1511,3,IF(L1511=M1511,1,0)))</f>
        <v/>
      </c>
      <c r="P1511" s="31">
        <f>IF(I1511="H",INDEX(Matches!$L:$L,AA1511),INDEX(Matches!$N:$N,AA1511))</f>
        <v/>
      </c>
      <c r="Q1511" s="31">
        <f>INDEX(Matches!$M:$M,AA1511)</f>
        <v/>
      </c>
      <c r="R1511" s="31">
        <f>IF(I1511="H",INDEX(Matches!$N:$N,AA1511),INDEX(Matches!$L:$L,AA1511))</f>
        <v/>
      </c>
      <c r="S1511" s="33">
        <f>IF(I1511="H",INDEX(Matches!$O:$O,AA1511),INDEX(Matches!$P:$P,AA1511))</f>
        <v/>
      </c>
      <c r="T1511" s="33">
        <f>IF(INDEX(Matches!$J:$J,AA1511)="","",IF(I1511="H",INDEX(Matches!$J:$J,AA1511),INDEX(Matches!$K:$K,AA1511)))</f>
        <v/>
      </c>
      <c r="U1511" s="33">
        <f>IF(INDEX(Matches!$K:$K,AA1511)="","",IF(I1511="H",INDEX(Matches!$K:$K,AA1511),INDEX(Matches!$J:$J,AA1511)))</f>
        <v/>
      </c>
      <c r="V1511" s="30">
        <f>IF(T1511="","",T1511-U1511)</f>
        <v/>
      </c>
      <c r="W1511" s="33">
        <f>IF(I1511="H",INDEX(Matches!$T:$T,AA1511),INDEX(Matches!$U:$U,AA1511))</f>
        <v/>
      </c>
      <c r="X1511" s="11">
        <f>INDEX(Matches!$X:$X,AA1511)</f>
        <v/>
      </c>
      <c r="Y1511" s="30">
        <f>IF(O1511="","",O1511-S1511)</f>
        <v/>
      </c>
      <c r="Z1511" s="30">
        <f>IF(W1511="","",W1511-S1511)</f>
        <v/>
      </c>
      <c r="AA1511" s="24">
        <f>MATCH(J1511,Matches!$A:$A,0)</f>
        <v/>
      </c>
      <c r="AB1511" s="33" t="n"/>
      <c r="AC1511" s="33" t="n">
        <v>1.311141223556933</v>
      </c>
      <c r="AD1511" s="24" t="n"/>
      <c r="AE1511" s="24" t="n">
        <v>4</v>
      </c>
      <c r="AF1511" s="33" t="n"/>
      <c r="AG1511" s="33" t="n"/>
    </row>
    <row r="1512">
      <c r="A1512" s="24" t="inlineStr">
        <is>
          <t>Southampton|15</t>
        </is>
      </c>
      <c r="B1512" s="24" t="inlineStr">
        <is>
          <t>E1</t>
        </is>
      </c>
      <c r="C1512" s="24" t="inlineStr">
        <is>
          <t>Championship</t>
        </is>
      </c>
      <c r="D1512" s="24" t="inlineStr">
        <is>
          <t>Southampton</t>
        </is>
      </c>
      <c r="E1512" s="24" t="n">
        <v>15</v>
      </c>
      <c r="F1512" s="24" t="n">
        <v>4</v>
      </c>
      <c r="G1512" s="29" t="n">
        <v>46333.625</v>
      </c>
      <c r="H1512" s="24" t="inlineStr">
        <is>
          <t>Preston</t>
        </is>
      </c>
      <c r="I1512" s="24" t="inlineStr">
        <is>
          <t>A</t>
        </is>
      </c>
      <c r="J1512" s="24" t="inlineStr">
        <is>
          <t>E1-Preston-Southamp</t>
        </is>
      </c>
      <c r="K1512" s="24" t="n">
        <v>20</v>
      </c>
      <c r="L1512" s="11">
        <f>IF(INDEX(Matches!$X:$X,AA1512)=0,"",IF(I1512="H",INDEX(Matches!$H:$H,AA1512),INDEX(Matches!$I:$I,AA1512)))</f>
        <v/>
      </c>
      <c r="M1512" s="11">
        <f>IF(INDEX(Matches!$X:$X,AA1512)=0,"",IF(I1512="H",INDEX(Matches!$I:$I,AA1512),INDEX(Matches!$H:$H,AA1512)))</f>
        <v/>
      </c>
      <c r="N1512" s="11">
        <f>IF(L1512="","",IF(L1512&gt;M1512,"W",IF(L1512=M1512,"D","L")))</f>
        <v/>
      </c>
      <c r="O1512" s="11">
        <f>IF(L1512="","",IF(L1512&gt;M1512,3,IF(L1512=M1512,1,0)))</f>
        <v/>
      </c>
      <c r="P1512" s="31">
        <f>IF(I1512="H",INDEX(Matches!$L:$L,AA1512),INDEX(Matches!$N:$N,AA1512))</f>
        <v/>
      </c>
      <c r="Q1512" s="31">
        <f>INDEX(Matches!$M:$M,AA1512)</f>
        <v/>
      </c>
      <c r="R1512" s="31">
        <f>IF(I1512="H",INDEX(Matches!$N:$N,AA1512),INDEX(Matches!$L:$L,AA1512))</f>
        <v/>
      </c>
      <c r="S1512" s="33">
        <f>IF(I1512="H",INDEX(Matches!$O:$O,AA1512),INDEX(Matches!$P:$P,AA1512))</f>
        <v/>
      </c>
      <c r="T1512" s="33">
        <f>IF(INDEX(Matches!$J:$J,AA1512)="","",IF(I1512="H",INDEX(Matches!$J:$J,AA1512),INDEX(Matches!$K:$K,AA1512)))</f>
        <v/>
      </c>
      <c r="U1512" s="33">
        <f>IF(INDEX(Matches!$K:$K,AA1512)="","",IF(I1512="H",INDEX(Matches!$K:$K,AA1512),INDEX(Matches!$J:$J,AA1512)))</f>
        <v/>
      </c>
      <c r="V1512" s="30">
        <f>IF(T1512="","",T1512-U1512)</f>
        <v/>
      </c>
      <c r="W1512" s="33">
        <f>IF(I1512="H",INDEX(Matches!$T:$T,AA1512),INDEX(Matches!$U:$U,AA1512))</f>
        <v/>
      </c>
      <c r="X1512" s="11">
        <f>INDEX(Matches!$X:$X,AA1512)</f>
        <v/>
      </c>
      <c r="Y1512" s="30">
        <f>IF(O1512="","",O1512-S1512)</f>
        <v/>
      </c>
      <c r="Z1512" s="30">
        <f>IF(W1512="","",W1512-S1512)</f>
        <v/>
      </c>
      <c r="AA1512" s="24">
        <f>MATCH(J1512,Matches!$A:$A,0)</f>
        <v/>
      </c>
      <c r="AB1512" s="33" t="n"/>
      <c r="AC1512" s="33" t="n">
        <v>1.511821220087195</v>
      </c>
      <c r="AD1512" s="24" t="n"/>
      <c r="AE1512" s="24" t="n">
        <v>4</v>
      </c>
      <c r="AF1512" s="33" t="n"/>
      <c r="AG1512" s="33" t="n"/>
    </row>
    <row r="1513">
      <c r="A1513" s="24" t="inlineStr">
        <is>
          <t>Southampton|16</t>
        </is>
      </c>
      <c r="B1513" s="24" t="inlineStr">
        <is>
          <t>E1</t>
        </is>
      </c>
      <c r="C1513" s="24" t="inlineStr">
        <is>
          <t>Championship</t>
        </is>
      </c>
      <c r="D1513" s="24" t="inlineStr">
        <is>
          <t>Southampton</t>
        </is>
      </c>
      <c r="E1513" s="24" t="n">
        <v>16</v>
      </c>
      <c r="F1513" s="24" t="n">
        <v>4</v>
      </c>
      <c r="G1513" s="29" t="n">
        <v>46347.52083333334</v>
      </c>
      <c r="H1513" s="24" t="inlineStr">
        <is>
          <t>Derby</t>
        </is>
      </c>
      <c r="I1513" s="24" t="inlineStr">
        <is>
          <t>H</t>
        </is>
      </c>
      <c r="J1513" s="24" t="inlineStr">
        <is>
          <t>E1-Southamp-Derby</t>
        </is>
      </c>
      <c r="K1513" s="24" t="n">
        <v>12</v>
      </c>
      <c r="L1513" s="11">
        <f>IF(INDEX(Matches!$X:$X,AA1513)=0,"",IF(I1513="H",INDEX(Matches!$H:$H,AA1513),INDEX(Matches!$I:$I,AA1513)))</f>
        <v/>
      </c>
      <c r="M1513" s="11">
        <f>IF(INDEX(Matches!$X:$X,AA1513)=0,"",IF(I1513="H",INDEX(Matches!$I:$I,AA1513),INDEX(Matches!$H:$H,AA1513)))</f>
        <v/>
      </c>
      <c r="N1513" s="11">
        <f>IF(L1513="","",IF(L1513&gt;M1513,"W",IF(L1513=M1513,"D","L")))</f>
        <v/>
      </c>
      <c r="O1513" s="11">
        <f>IF(L1513="","",IF(L1513&gt;M1513,3,IF(L1513=M1513,1,0)))</f>
        <v/>
      </c>
      <c r="P1513" s="31">
        <f>IF(I1513="H",INDEX(Matches!$L:$L,AA1513),INDEX(Matches!$N:$N,AA1513))</f>
        <v/>
      </c>
      <c r="Q1513" s="31">
        <f>INDEX(Matches!$M:$M,AA1513)</f>
        <v/>
      </c>
      <c r="R1513" s="31">
        <f>IF(I1513="H",INDEX(Matches!$N:$N,AA1513),INDEX(Matches!$L:$L,AA1513))</f>
        <v/>
      </c>
      <c r="S1513" s="33">
        <f>IF(I1513="H",INDEX(Matches!$O:$O,AA1513),INDEX(Matches!$P:$P,AA1513))</f>
        <v/>
      </c>
      <c r="T1513" s="33">
        <f>IF(INDEX(Matches!$J:$J,AA1513)="","",IF(I1513="H",INDEX(Matches!$J:$J,AA1513),INDEX(Matches!$K:$K,AA1513)))</f>
        <v/>
      </c>
      <c r="U1513" s="33">
        <f>IF(INDEX(Matches!$K:$K,AA1513)="","",IF(I1513="H",INDEX(Matches!$K:$K,AA1513),INDEX(Matches!$J:$J,AA1513)))</f>
        <v/>
      </c>
      <c r="V1513" s="30">
        <f>IF(T1513="","",T1513-U1513)</f>
        <v/>
      </c>
      <c r="W1513" s="33">
        <f>IF(I1513="H",INDEX(Matches!$T:$T,AA1513),INDEX(Matches!$U:$U,AA1513))</f>
        <v/>
      </c>
      <c r="X1513" s="11">
        <f>INDEX(Matches!$X:$X,AA1513)</f>
        <v/>
      </c>
      <c r="Y1513" s="30">
        <f>IF(O1513="","",O1513-S1513)</f>
        <v/>
      </c>
      <c r="Z1513" s="30">
        <f>IF(W1513="","",W1513-S1513)</f>
        <v/>
      </c>
      <c r="AA1513" s="24">
        <f>MATCH(J1513,Matches!$A:$A,0)</f>
        <v/>
      </c>
      <c r="AB1513" s="33" t="n"/>
      <c r="AC1513" s="33" t="n">
        <v>1.729930226628654</v>
      </c>
      <c r="AD1513" s="24" t="n"/>
      <c r="AE1513" s="24" t="n">
        <v>4</v>
      </c>
      <c r="AF1513" s="33" t="n"/>
      <c r="AG1513" s="33" t="n"/>
    </row>
    <row r="1514">
      <c r="A1514" s="24" t="inlineStr">
        <is>
          <t>Southampton|17</t>
        </is>
      </c>
      <c r="B1514" s="24" t="inlineStr">
        <is>
          <t>E1</t>
        </is>
      </c>
      <c r="C1514" s="24" t="inlineStr">
        <is>
          <t>Championship</t>
        </is>
      </c>
      <c r="D1514" s="24" t="inlineStr">
        <is>
          <t>Southampton</t>
        </is>
      </c>
      <c r="E1514" s="24" t="n">
        <v>17</v>
      </c>
      <c r="F1514" s="24" t="n">
        <v>5</v>
      </c>
      <c r="G1514" s="29" t="n">
        <v>46350.82291666666</v>
      </c>
      <c r="H1514" s="24" t="inlineStr">
        <is>
          <t>Sheffield United</t>
        </is>
      </c>
      <c r="I1514" s="24" t="inlineStr">
        <is>
          <t>A</t>
        </is>
      </c>
      <c r="J1514" s="24" t="inlineStr">
        <is>
          <t>E1-Sheffiel-Southamp</t>
        </is>
      </c>
      <c r="K1514" s="24" t="n">
        <v>8</v>
      </c>
      <c r="L1514" s="11">
        <f>IF(INDEX(Matches!$X:$X,AA1514)=0,"",IF(I1514="H",INDEX(Matches!$H:$H,AA1514),INDEX(Matches!$I:$I,AA1514)))</f>
        <v/>
      </c>
      <c r="M1514" s="11">
        <f>IF(INDEX(Matches!$X:$X,AA1514)=0,"",IF(I1514="H",INDEX(Matches!$I:$I,AA1514),INDEX(Matches!$H:$H,AA1514)))</f>
        <v/>
      </c>
      <c r="N1514" s="11">
        <f>IF(L1514="","",IF(L1514&gt;M1514,"W",IF(L1514=M1514,"D","L")))</f>
        <v/>
      </c>
      <c r="O1514" s="11">
        <f>IF(L1514="","",IF(L1514&gt;M1514,3,IF(L1514=M1514,1,0)))</f>
        <v/>
      </c>
      <c r="P1514" s="31">
        <f>IF(I1514="H",INDEX(Matches!$L:$L,AA1514),INDEX(Matches!$N:$N,AA1514))</f>
        <v/>
      </c>
      <c r="Q1514" s="31">
        <f>INDEX(Matches!$M:$M,AA1514)</f>
        <v/>
      </c>
      <c r="R1514" s="31">
        <f>IF(I1514="H",INDEX(Matches!$N:$N,AA1514),INDEX(Matches!$L:$L,AA1514))</f>
        <v/>
      </c>
      <c r="S1514" s="33">
        <f>IF(I1514="H",INDEX(Matches!$O:$O,AA1514),INDEX(Matches!$P:$P,AA1514))</f>
        <v/>
      </c>
      <c r="T1514" s="33">
        <f>IF(INDEX(Matches!$J:$J,AA1514)="","",IF(I1514="H",INDEX(Matches!$J:$J,AA1514),INDEX(Matches!$K:$K,AA1514)))</f>
        <v/>
      </c>
      <c r="U1514" s="33">
        <f>IF(INDEX(Matches!$K:$K,AA1514)="","",IF(I1514="H",INDEX(Matches!$K:$K,AA1514),INDEX(Matches!$J:$J,AA1514)))</f>
        <v/>
      </c>
      <c r="V1514" s="30">
        <f>IF(T1514="","",T1514-U1514)</f>
        <v/>
      </c>
      <c r="W1514" s="33">
        <f>IF(I1514="H",INDEX(Matches!$T:$T,AA1514),INDEX(Matches!$U:$U,AA1514))</f>
        <v/>
      </c>
      <c r="X1514" s="11">
        <f>INDEX(Matches!$X:$X,AA1514)</f>
        <v/>
      </c>
      <c r="Y1514" s="30">
        <f>IF(O1514="","",O1514-S1514)</f>
        <v/>
      </c>
      <c r="Z1514" s="30">
        <f>IF(W1514="","",W1514-S1514)</f>
        <v/>
      </c>
      <c r="AA1514" s="24">
        <f>MATCH(J1514,Matches!$A:$A,0)</f>
        <v/>
      </c>
      <c r="AB1514" s="33" t="n"/>
      <c r="AC1514" s="33" t="n">
        <v>1.28627931271456</v>
      </c>
      <c r="AD1514" s="24" t="n"/>
      <c r="AE1514" s="24" t="n">
        <v>5</v>
      </c>
      <c r="AF1514" s="33" t="n"/>
      <c r="AG1514" s="33" t="n"/>
    </row>
    <row r="1515">
      <c r="A1515" s="24" t="inlineStr">
        <is>
          <t>Southampton|18</t>
        </is>
      </c>
      <c r="B1515" s="24" t="inlineStr">
        <is>
          <t>E1</t>
        </is>
      </c>
      <c r="C1515" s="24" t="inlineStr">
        <is>
          <t>Championship</t>
        </is>
      </c>
      <c r="D1515" s="24" t="inlineStr">
        <is>
          <t>Southampton</t>
        </is>
      </c>
      <c r="E1515" s="24" t="n">
        <v>18</v>
      </c>
      <c r="F1515" s="24" t="n">
        <v>5</v>
      </c>
      <c r="G1515" s="29" t="n">
        <v>46353.83333333334</v>
      </c>
      <c r="H1515" s="24" t="inlineStr">
        <is>
          <t>Middlesbrough</t>
        </is>
      </c>
      <c r="I1515" s="24" t="inlineStr">
        <is>
          <t>H</t>
        </is>
      </c>
      <c r="J1515" s="24" t="inlineStr">
        <is>
          <t>E1-Southamp-Middlesb</t>
        </is>
      </c>
      <c r="K1515" s="24" t="n">
        <v>3</v>
      </c>
      <c r="L1515" s="11">
        <f>IF(INDEX(Matches!$X:$X,AA1515)=0,"",IF(I1515="H",INDEX(Matches!$H:$H,AA1515),INDEX(Matches!$I:$I,AA1515)))</f>
        <v/>
      </c>
      <c r="M1515" s="11">
        <f>IF(INDEX(Matches!$X:$X,AA1515)=0,"",IF(I1515="H",INDEX(Matches!$I:$I,AA1515),INDEX(Matches!$H:$H,AA1515)))</f>
        <v/>
      </c>
      <c r="N1515" s="11">
        <f>IF(L1515="","",IF(L1515&gt;M1515,"W",IF(L1515=M1515,"D","L")))</f>
        <v/>
      </c>
      <c r="O1515" s="11">
        <f>IF(L1515="","",IF(L1515&gt;M1515,3,IF(L1515=M1515,1,0)))</f>
        <v/>
      </c>
      <c r="P1515" s="31">
        <f>IF(I1515="H",INDEX(Matches!$L:$L,AA1515),INDEX(Matches!$N:$N,AA1515))</f>
        <v/>
      </c>
      <c r="Q1515" s="31">
        <f>INDEX(Matches!$M:$M,AA1515)</f>
        <v/>
      </c>
      <c r="R1515" s="31">
        <f>IF(I1515="H",INDEX(Matches!$N:$N,AA1515),INDEX(Matches!$L:$L,AA1515))</f>
        <v/>
      </c>
      <c r="S1515" s="33">
        <f>IF(I1515="H",INDEX(Matches!$O:$O,AA1515),INDEX(Matches!$P:$P,AA1515))</f>
        <v/>
      </c>
      <c r="T1515" s="33">
        <f>IF(INDEX(Matches!$J:$J,AA1515)="","",IF(I1515="H",INDEX(Matches!$J:$J,AA1515),INDEX(Matches!$K:$K,AA1515)))</f>
        <v/>
      </c>
      <c r="U1515" s="33">
        <f>IF(INDEX(Matches!$K:$K,AA1515)="","",IF(I1515="H",INDEX(Matches!$K:$K,AA1515),INDEX(Matches!$J:$J,AA1515)))</f>
        <v/>
      </c>
      <c r="V1515" s="30">
        <f>IF(T1515="","",T1515-U1515)</f>
        <v/>
      </c>
      <c r="W1515" s="33">
        <f>IF(I1515="H",INDEX(Matches!$T:$T,AA1515),INDEX(Matches!$U:$U,AA1515))</f>
        <v/>
      </c>
      <c r="X1515" s="11">
        <f>INDEX(Matches!$X:$X,AA1515)</f>
        <v/>
      </c>
      <c r="Y1515" s="30">
        <f>IF(O1515="","",O1515-S1515)</f>
        <v/>
      </c>
      <c r="Z1515" s="30">
        <f>IF(W1515="","",W1515-S1515)</f>
        <v/>
      </c>
      <c r="AA1515" s="24">
        <f>MATCH(J1515,Matches!$A:$A,0)</f>
        <v/>
      </c>
      <c r="AB1515" s="33" t="n"/>
      <c r="AC1515" s="33" t="n">
        <v>1.442644640045671</v>
      </c>
      <c r="AD1515" s="24" t="n"/>
      <c r="AE1515" s="24" t="n">
        <v>5</v>
      </c>
      <c r="AF1515" s="33" t="n"/>
      <c r="AG1515" s="33" t="n"/>
    </row>
    <row r="1516">
      <c r="A1516" s="24" t="inlineStr">
        <is>
          <t>Southampton|19</t>
        </is>
      </c>
      <c r="B1516" s="24" t="inlineStr">
        <is>
          <t>E1</t>
        </is>
      </c>
      <c r="C1516" s="24" t="inlineStr">
        <is>
          <t>Championship</t>
        </is>
      </c>
      <c r="D1516" s="24" t="inlineStr">
        <is>
          <t>Southampton</t>
        </is>
      </c>
      <c r="E1516" s="24" t="n">
        <v>19</v>
      </c>
      <c r="F1516" s="24" t="n">
        <v>5</v>
      </c>
      <c r="G1516" s="29" t="n">
        <v>46361.625</v>
      </c>
      <c r="H1516" s="24" t="inlineStr">
        <is>
          <t>Wolves</t>
        </is>
      </c>
      <c r="I1516" s="24" t="inlineStr">
        <is>
          <t>A</t>
        </is>
      </c>
      <c r="J1516" s="24" t="inlineStr">
        <is>
          <t>E1-Wolves-Southamp</t>
        </is>
      </c>
      <c r="K1516" s="24" t="n">
        <v>2</v>
      </c>
      <c r="L1516" s="11">
        <f>IF(INDEX(Matches!$X:$X,AA1516)=0,"",IF(I1516="H",INDEX(Matches!$H:$H,AA1516),INDEX(Matches!$I:$I,AA1516)))</f>
        <v/>
      </c>
      <c r="M1516" s="11">
        <f>IF(INDEX(Matches!$X:$X,AA1516)=0,"",IF(I1516="H",INDEX(Matches!$I:$I,AA1516),INDEX(Matches!$H:$H,AA1516)))</f>
        <v/>
      </c>
      <c r="N1516" s="11">
        <f>IF(L1516="","",IF(L1516&gt;M1516,"W",IF(L1516=M1516,"D","L")))</f>
        <v/>
      </c>
      <c r="O1516" s="11">
        <f>IF(L1516="","",IF(L1516&gt;M1516,3,IF(L1516=M1516,1,0)))</f>
        <v/>
      </c>
      <c r="P1516" s="31">
        <f>IF(I1516="H",INDEX(Matches!$L:$L,AA1516),INDEX(Matches!$N:$N,AA1516))</f>
        <v/>
      </c>
      <c r="Q1516" s="31">
        <f>INDEX(Matches!$M:$M,AA1516)</f>
        <v/>
      </c>
      <c r="R1516" s="31">
        <f>IF(I1516="H",INDEX(Matches!$N:$N,AA1516),INDEX(Matches!$L:$L,AA1516))</f>
        <v/>
      </c>
      <c r="S1516" s="33">
        <f>IF(I1516="H",INDEX(Matches!$O:$O,AA1516),INDEX(Matches!$P:$P,AA1516))</f>
        <v/>
      </c>
      <c r="T1516" s="33">
        <f>IF(INDEX(Matches!$J:$J,AA1516)="","",IF(I1516="H",INDEX(Matches!$J:$J,AA1516),INDEX(Matches!$K:$K,AA1516)))</f>
        <v/>
      </c>
      <c r="U1516" s="33">
        <f>IF(INDEX(Matches!$K:$K,AA1516)="","",IF(I1516="H",INDEX(Matches!$K:$K,AA1516),INDEX(Matches!$J:$J,AA1516)))</f>
        <v/>
      </c>
      <c r="V1516" s="30">
        <f>IF(T1516="","",T1516-U1516)</f>
        <v/>
      </c>
      <c r="W1516" s="33">
        <f>IF(I1516="H",INDEX(Matches!$T:$T,AA1516),INDEX(Matches!$U:$U,AA1516))</f>
        <v/>
      </c>
      <c r="X1516" s="11">
        <f>INDEX(Matches!$X:$X,AA1516)</f>
        <v/>
      </c>
      <c r="Y1516" s="30">
        <f>IF(O1516="","",O1516-S1516)</f>
        <v/>
      </c>
      <c r="Z1516" s="30">
        <f>IF(W1516="","",W1516-S1516)</f>
        <v/>
      </c>
      <c r="AA1516" s="24">
        <f>MATCH(J1516,Matches!$A:$A,0)</f>
        <v/>
      </c>
      <c r="AB1516" s="33" t="n"/>
      <c r="AC1516" s="33" t="n">
        <v>1.010636214980851</v>
      </c>
      <c r="AD1516" s="24" t="n"/>
      <c r="AE1516" s="24" t="n">
        <v>5</v>
      </c>
      <c r="AF1516" s="33" t="n"/>
      <c r="AG1516" s="33" t="n"/>
    </row>
    <row r="1517">
      <c r="A1517" s="24" t="inlineStr">
        <is>
          <t>Southampton|20</t>
        </is>
      </c>
      <c r="B1517" s="24" t="inlineStr">
        <is>
          <t>E1</t>
        </is>
      </c>
      <c r="C1517" s="24" t="inlineStr">
        <is>
          <t>Championship</t>
        </is>
      </c>
      <c r="D1517" s="24" t="inlineStr">
        <is>
          <t>Southampton</t>
        </is>
      </c>
      <c r="E1517" s="24" t="n">
        <v>20</v>
      </c>
      <c r="F1517" s="24" t="n">
        <v>5</v>
      </c>
      <c r="G1517" s="29" t="n">
        <v>46365.83333333334</v>
      </c>
      <c r="H1517" s="24" t="inlineStr">
        <is>
          <t>Burnley</t>
        </is>
      </c>
      <c r="I1517" s="24" t="inlineStr">
        <is>
          <t>H</t>
        </is>
      </c>
      <c r="J1517" s="24" t="inlineStr">
        <is>
          <t>E1-Southamp-Burnley</t>
        </is>
      </c>
      <c r="K1517" s="24" t="n">
        <v>4</v>
      </c>
      <c r="L1517" s="11">
        <f>IF(INDEX(Matches!$X:$X,AA1517)=0,"",IF(I1517="H",INDEX(Matches!$H:$H,AA1517),INDEX(Matches!$I:$I,AA1517)))</f>
        <v/>
      </c>
      <c r="M1517" s="11">
        <f>IF(INDEX(Matches!$X:$X,AA1517)=0,"",IF(I1517="H",INDEX(Matches!$I:$I,AA1517),INDEX(Matches!$H:$H,AA1517)))</f>
        <v/>
      </c>
      <c r="N1517" s="11">
        <f>IF(L1517="","",IF(L1517&gt;M1517,"W",IF(L1517=M1517,"D","L")))</f>
        <v/>
      </c>
      <c r="O1517" s="11">
        <f>IF(L1517="","",IF(L1517&gt;M1517,3,IF(L1517=M1517,1,0)))</f>
        <v/>
      </c>
      <c r="P1517" s="31">
        <f>IF(I1517="H",INDEX(Matches!$L:$L,AA1517),INDEX(Matches!$N:$N,AA1517))</f>
        <v/>
      </c>
      <c r="Q1517" s="31">
        <f>INDEX(Matches!$M:$M,AA1517)</f>
        <v/>
      </c>
      <c r="R1517" s="31">
        <f>IF(I1517="H",INDEX(Matches!$N:$N,AA1517),INDEX(Matches!$L:$L,AA1517))</f>
        <v/>
      </c>
      <c r="S1517" s="33">
        <f>IF(I1517="H",INDEX(Matches!$O:$O,AA1517),INDEX(Matches!$P:$P,AA1517))</f>
        <v/>
      </c>
      <c r="T1517" s="33">
        <f>IF(INDEX(Matches!$J:$J,AA1517)="","",IF(I1517="H",INDEX(Matches!$J:$J,AA1517),INDEX(Matches!$K:$K,AA1517)))</f>
        <v/>
      </c>
      <c r="U1517" s="33">
        <f>IF(INDEX(Matches!$K:$K,AA1517)="","",IF(I1517="H",INDEX(Matches!$K:$K,AA1517),INDEX(Matches!$J:$J,AA1517)))</f>
        <v/>
      </c>
      <c r="V1517" s="30">
        <f>IF(T1517="","",T1517-U1517)</f>
        <v/>
      </c>
      <c r="W1517" s="33">
        <f>IF(I1517="H",INDEX(Matches!$T:$T,AA1517),INDEX(Matches!$U:$U,AA1517))</f>
        <v/>
      </c>
      <c r="X1517" s="11">
        <f>INDEX(Matches!$X:$X,AA1517)</f>
        <v/>
      </c>
      <c r="Y1517" s="30">
        <f>IF(O1517="","",O1517-S1517)</f>
        <v/>
      </c>
      <c r="Z1517" s="30">
        <f>IF(W1517="","",W1517-S1517)</f>
        <v/>
      </c>
      <c r="AA1517" s="24">
        <f>MATCH(J1517,Matches!$A:$A,0)</f>
        <v/>
      </c>
      <c r="AB1517" s="33" t="n"/>
      <c r="AC1517" s="33" t="n">
        <v>1.546762619351455</v>
      </c>
      <c r="AD1517" s="24" t="n"/>
      <c r="AE1517" s="24" t="n">
        <v>5</v>
      </c>
      <c r="AF1517" s="33" t="n"/>
      <c r="AG1517" s="33" t="n"/>
    </row>
    <row r="1518">
      <c r="A1518" s="24" t="inlineStr">
        <is>
          <t>Southampton|21</t>
        </is>
      </c>
      <c r="B1518" s="24" t="inlineStr">
        <is>
          <t>E1</t>
        </is>
      </c>
      <c r="C1518" s="24" t="inlineStr">
        <is>
          <t>Championship</t>
        </is>
      </c>
      <c r="D1518" s="24" t="inlineStr">
        <is>
          <t>Southampton</t>
        </is>
      </c>
      <c r="E1518" s="24" t="n">
        <v>21</v>
      </c>
      <c r="F1518" s="24" t="n">
        <v>6</v>
      </c>
      <c r="G1518" s="29" t="n">
        <v>46368.625</v>
      </c>
      <c r="H1518" s="24" t="inlineStr">
        <is>
          <t>Cardiff</t>
        </is>
      </c>
      <c r="I1518" s="24" t="inlineStr">
        <is>
          <t>A</t>
        </is>
      </c>
      <c r="J1518" s="24" t="inlineStr">
        <is>
          <t>E1-Cardiff-Southamp</t>
        </is>
      </c>
      <c r="K1518" s="24" t="n">
        <v>21</v>
      </c>
      <c r="L1518" s="11">
        <f>IF(INDEX(Matches!$X:$X,AA1518)=0,"",IF(I1518="H",INDEX(Matches!$H:$H,AA1518),INDEX(Matches!$I:$I,AA1518)))</f>
        <v/>
      </c>
      <c r="M1518" s="11">
        <f>IF(INDEX(Matches!$X:$X,AA1518)=0,"",IF(I1518="H",INDEX(Matches!$I:$I,AA1518),INDEX(Matches!$H:$H,AA1518)))</f>
        <v/>
      </c>
      <c r="N1518" s="11">
        <f>IF(L1518="","",IF(L1518&gt;M1518,"W",IF(L1518=M1518,"D","L")))</f>
        <v/>
      </c>
      <c r="O1518" s="11">
        <f>IF(L1518="","",IF(L1518&gt;M1518,3,IF(L1518=M1518,1,0)))</f>
        <v/>
      </c>
      <c r="P1518" s="31">
        <f>IF(I1518="H",INDEX(Matches!$L:$L,AA1518),INDEX(Matches!$N:$N,AA1518))</f>
        <v/>
      </c>
      <c r="Q1518" s="31">
        <f>INDEX(Matches!$M:$M,AA1518)</f>
        <v/>
      </c>
      <c r="R1518" s="31">
        <f>IF(I1518="H",INDEX(Matches!$N:$N,AA1518),INDEX(Matches!$L:$L,AA1518))</f>
        <v/>
      </c>
      <c r="S1518" s="33">
        <f>IF(I1518="H",INDEX(Matches!$O:$O,AA1518),INDEX(Matches!$P:$P,AA1518))</f>
        <v/>
      </c>
      <c r="T1518" s="33">
        <f>IF(INDEX(Matches!$J:$J,AA1518)="","",IF(I1518="H",INDEX(Matches!$J:$J,AA1518),INDEX(Matches!$K:$K,AA1518)))</f>
        <v/>
      </c>
      <c r="U1518" s="33">
        <f>IF(INDEX(Matches!$K:$K,AA1518)="","",IF(I1518="H",INDEX(Matches!$K:$K,AA1518),INDEX(Matches!$J:$J,AA1518)))</f>
        <v/>
      </c>
      <c r="V1518" s="30">
        <f>IF(T1518="","",T1518-U1518)</f>
        <v/>
      </c>
      <c r="W1518" s="33">
        <f>IF(I1518="H",INDEX(Matches!$T:$T,AA1518),INDEX(Matches!$U:$U,AA1518))</f>
        <v/>
      </c>
      <c r="X1518" s="11">
        <f>INDEX(Matches!$X:$X,AA1518)</f>
        <v/>
      </c>
      <c r="Y1518" s="30">
        <f>IF(O1518="","",O1518-S1518)</f>
        <v/>
      </c>
      <c r="Z1518" s="30">
        <f>IF(W1518="","",W1518-S1518)</f>
        <v/>
      </c>
      <c r="AA1518" s="24">
        <f>MATCH(J1518,Matches!$A:$A,0)</f>
        <v/>
      </c>
      <c r="AB1518" s="33" t="n"/>
      <c r="AC1518" s="33" t="n">
        <v>1.483044904164001</v>
      </c>
      <c r="AD1518" s="24" t="n"/>
      <c r="AE1518" s="24" t="n">
        <v>6</v>
      </c>
      <c r="AF1518" s="33" t="n"/>
      <c r="AG1518" s="33" t="n"/>
    </row>
    <row r="1519">
      <c r="A1519" s="24" t="inlineStr">
        <is>
          <t>Southampton|22</t>
        </is>
      </c>
      <c r="B1519" s="24" t="inlineStr">
        <is>
          <t>E1</t>
        </is>
      </c>
      <c r="C1519" s="24" t="inlineStr">
        <is>
          <t>Championship</t>
        </is>
      </c>
      <c r="D1519" s="24" t="inlineStr">
        <is>
          <t>Southampton</t>
        </is>
      </c>
      <c r="E1519" s="24" t="n">
        <v>22</v>
      </c>
      <c r="F1519" s="24" t="n">
        <v>6</v>
      </c>
      <c r="G1519" s="29" t="n">
        <v>46375.625</v>
      </c>
      <c r="H1519" s="24" t="inlineStr">
        <is>
          <t>Blackburn</t>
        </is>
      </c>
      <c r="I1519" s="24" t="inlineStr">
        <is>
          <t>H</t>
        </is>
      </c>
      <c r="J1519" s="24" t="inlineStr">
        <is>
          <t>E1-Southamp-Blackbur</t>
        </is>
      </c>
      <c r="K1519" s="24" t="n">
        <v>19</v>
      </c>
      <c r="L1519" s="11">
        <f>IF(INDEX(Matches!$X:$X,AA1519)=0,"",IF(I1519="H",INDEX(Matches!$H:$H,AA1519),INDEX(Matches!$I:$I,AA1519)))</f>
        <v/>
      </c>
      <c r="M1519" s="11">
        <f>IF(INDEX(Matches!$X:$X,AA1519)=0,"",IF(I1519="H",INDEX(Matches!$I:$I,AA1519),INDEX(Matches!$H:$H,AA1519)))</f>
        <v/>
      </c>
      <c r="N1519" s="11">
        <f>IF(L1519="","",IF(L1519&gt;M1519,"W",IF(L1519=M1519,"D","L")))</f>
        <v/>
      </c>
      <c r="O1519" s="11">
        <f>IF(L1519="","",IF(L1519&gt;M1519,3,IF(L1519=M1519,1,0)))</f>
        <v/>
      </c>
      <c r="P1519" s="31">
        <f>IF(I1519="H",INDEX(Matches!$L:$L,AA1519),INDEX(Matches!$N:$N,AA1519))</f>
        <v/>
      </c>
      <c r="Q1519" s="31">
        <f>INDEX(Matches!$M:$M,AA1519)</f>
        <v/>
      </c>
      <c r="R1519" s="31">
        <f>IF(I1519="H",INDEX(Matches!$N:$N,AA1519),INDEX(Matches!$L:$L,AA1519))</f>
        <v/>
      </c>
      <c r="S1519" s="33">
        <f>IF(I1519="H",INDEX(Matches!$O:$O,AA1519),INDEX(Matches!$P:$P,AA1519))</f>
        <v/>
      </c>
      <c r="T1519" s="33">
        <f>IF(INDEX(Matches!$J:$J,AA1519)="","",IF(I1519="H",INDEX(Matches!$J:$J,AA1519),INDEX(Matches!$K:$K,AA1519)))</f>
        <v/>
      </c>
      <c r="U1519" s="33">
        <f>IF(INDEX(Matches!$K:$K,AA1519)="","",IF(I1519="H",INDEX(Matches!$K:$K,AA1519),INDEX(Matches!$J:$J,AA1519)))</f>
        <v/>
      </c>
      <c r="V1519" s="30">
        <f>IF(T1519="","",T1519-U1519)</f>
        <v/>
      </c>
      <c r="W1519" s="33">
        <f>IF(I1519="H",INDEX(Matches!$T:$T,AA1519),INDEX(Matches!$U:$U,AA1519))</f>
        <v/>
      </c>
      <c r="X1519" s="11">
        <f>INDEX(Matches!$X:$X,AA1519)</f>
        <v/>
      </c>
      <c r="Y1519" s="30">
        <f>IF(O1519="","",O1519-S1519)</f>
        <v/>
      </c>
      <c r="Z1519" s="30">
        <f>IF(W1519="","",W1519-S1519)</f>
        <v/>
      </c>
      <c r="AA1519" s="24">
        <f>MATCH(J1519,Matches!$A:$A,0)</f>
        <v/>
      </c>
      <c r="AB1519" s="33" t="n"/>
      <c r="AC1519" s="33" t="n">
        <v>1.844312679983517</v>
      </c>
      <c r="AD1519" s="24" t="n"/>
      <c r="AE1519" s="24" t="n">
        <v>6</v>
      </c>
      <c r="AF1519" s="33" t="n"/>
      <c r="AG1519" s="33" t="n"/>
    </row>
    <row r="1520">
      <c r="A1520" s="24" t="inlineStr">
        <is>
          <t>Southampton|23</t>
        </is>
      </c>
      <c r="B1520" s="24" t="inlineStr">
        <is>
          <t>E1</t>
        </is>
      </c>
      <c r="C1520" s="24" t="inlineStr">
        <is>
          <t>Championship</t>
        </is>
      </c>
      <c r="D1520" s="24" t="inlineStr">
        <is>
          <t>Southampton</t>
        </is>
      </c>
      <c r="E1520" s="24" t="n">
        <v>23</v>
      </c>
      <c r="F1520" s="24" t="n">
        <v>6</v>
      </c>
      <c r="G1520" s="29" t="n">
        <v>46382.625</v>
      </c>
      <c r="H1520" s="24" t="inlineStr">
        <is>
          <t>Charlton</t>
        </is>
      </c>
      <c r="I1520" s="24" t="inlineStr">
        <is>
          <t>A</t>
        </is>
      </c>
      <c r="J1520" s="24" t="inlineStr">
        <is>
          <t>E1-Charlton-Southamp</t>
        </is>
      </c>
      <c r="K1520" s="24" t="n">
        <v>23</v>
      </c>
      <c r="L1520" s="11">
        <f>IF(INDEX(Matches!$X:$X,AA1520)=0,"",IF(I1520="H",INDEX(Matches!$H:$H,AA1520),INDEX(Matches!$I:$I,AA1520)))</f>
        <v/>
      </c>
      <c r="M1520" s="11">
        <f>IF(INDEX(Matches!$X:$X,AA1520)=0,"",IF(I1520="H",INDEX(Matches!$I:$I,AA1520),INDEX(Matches!$H:$H,AA1520)))</f>
        <v/>
      </c>
      <c r="N1520" s="11">
        <f>IF(L1520="","",IF(L1520&gt;M1520,"W",IF(L1520=M1520,"D","L")))</f>
        <v/>
      </c>
      <c r="O1520" s="11">
        <f>IF(L1520="","",IF(L1520&gt;M1520,3,IF(L1520=M1520,1,0)))</f>
        <v/>
      </c>
      <c r="P1520" s="31">
        <f>IF(I1520="H",INDEX(Matches!$L:$L,AA1520),INDEX(Matches!$N:$N,AA1520))</f>
        <v/>
      </c>
      <c r="Q1520" s="31">
        <f>INDEX(Matches!$M:$M,AA1520)</f>
        <v/>
      </c>
      <c r="R1520" s="31">
        <f>IF(I1520="H",INDEX(Matches!$N:$N,AA1520),INDEX(Matches!$L:$L,AA1520))</f>
        <v/>
      </c>
      <c r="S1520" s="33">
        <f>IF(I1520="H",INDEX(Matches!$O:$O,AA1520),INDEX(Matches!$P:$P,AA1520))</f>
        <v/>
      </c>
      <c r="T1520" s="33">
        <f>IF(INDEX(Matches!$J:$J,AA1520)="","",IF(I1520="H",INDEX(Matches!$J:$J,AA1520),INDEX(Matches!$K:$K,AA1520)))</f>
        <v/>
      </c>
      <c r="U1520" s="33">
        <f>IF(INDEX(Matches!$K:$K,AA1520)="","",IF(I1520="H",INDEX(Matches!$K:$K,AA1520),INDEX(Matches!$J:$J,AA1520)))</f>
        <v/>
      </c>
      <c r="V1520" s="30">
        <f>IF(T1520="","",T1520-U1520)</f>
        <v/>
      </c>
      <c r="W1520" s="33">
        <f>IF(I1520="H",INDEX(Matches!$T:$T,AA1520),INDEX(Matches!$U:$U,AA1520))</f>
        <v/>
      </c>
      <c r="X1520" s="11">
        <f>INDEX(Matches!$X:$X,AA1520)</f>
        <v/>
      </c>
      <c r="Y1520" s="30">
        <f>IF(O1520="","",O1520-S1520)</f>
        <v/>
      </c>
      <c r="Z1520" s="30">
        <f>IF(W1520="","",W1520-S1520)</f>
        <v/>
      </c>
      <c r="AA1520" s="24">
        <f>MATCH(J1520,Matches!$A:$A,0)</f>
        <v/>
      </c>
      <c r="AB1520" s="33" t="n"/>
      <c r="AC1520" s="33" t="n">
        <v>1.590433036650061</v>
      </c>
      <c r="AD1520" s="24" t="n"/>
      <c r="AE1520" s="24" t="n">
        <v>6</v>
      </c>
      <c r="AF1520" s="33" t="n"/>
      <c r="AG1520" s="33" t="n"/>
    </row>
    <row r="1521">
      <c r="A1521" s="24" t="inlineStr">
        <is>
          <t>Southampton|24</t>
        </is>
      </c>
      <c r="B1521" s="24" t="inlineStr">
        <is>
          <t>E1</t>
        </is>
      </c>
      <c r="C1521" s="24" t="inlineStr">
        <is>
          <t>Championship</t>
        </is>
      </c>
      <c r="D1521" s="24" t="inlineStr">
        <is>
          <t>Southampton</t>
        </is>
      </c>
      <c r="E1521" s="24" t="n">
        <v>24</v>
      </c>
      <c r="F1521" s="24" t="n">
        <v>6</v>
      </c>
      <c r="G1521" s="29" t="n">
        <v>46385.84375</v>
      </c>
      <c r="H1521" s="24" t="inlineStr">
        <is>
          <t>West Ham</t>
        </is>
      </c>
      <c r="I1521" s="24" t="inlineStr">
        <is>
          <t>H</t>
        </is>
      </c>
      <c r="J1521" s="24" t="inlineStr">
        <is>
          <t>E1-Southamp-WestHam</t>
        </is>
      </c>
      <c r="K1521" s="24" t="n">
        <v>1</v>
      </c>
      <c r="L1521" s="11">
        <f>IF(INDEX(Matches!$X:$X,AA1521)=0,"",IF(I1521="H",INDEX(Matches!$H:$H,AA1521),INDEX(Matches!$I:$I,AA1521)))</f>
        <v/>
      </c>
      <c r="M1521" s="11">
        <f>IF(INDEX(Matches!$X:$X,AA1521)=0,"",IF(I1521="H",INDEX(Matches!$I:$I,AA1521),INDEX(Matches!$H:$H,AA1521)))</f>
        <v/>
      </c>
      <c r="N1521" s="11">
        <f>IF(L1521="","",IF(L1521&gt;M1521,"W",IF(L1521=M1521,"D","L")))</f>
        <v/>
      </c>
      <c r="O1521" s="11">
        <f>IF(L1521="","",IF(L1521&gt;M1521,3,IF(L1521=M1521,1,0)))</f>
        <v/>
      </c>
      <c r="P1521" s="31">
        <f>IF(I1521="H",INDEX(Matches!$L:$L,AA1521),INDEX(Matches!$N:$N,AA1521))</f>
        <v/>
      </c>
      <c r="Q1521" s="31">
        <f>INDEX(Matches!$M:$M,AA1521)</f>
        <v/>
      </c>
      <c r="R1521" s="31">
        <f>IF(I1521="H",INDEX(Matches!$N:$N,AA1521),INDEX(Matches!$L:$L,AA1521))</f>
        <v/>
      </c>
      <c r="S1521" s="33">
        <f>IF(I1521="H",INDEX(Matches!$O:$O,AA1521),INDEX(Matches!$P:$P,AA1521))</f>
        <v/>
      </c>
      <c r="T1521" s="33">
        <f>IF(INDEX(Matches!$J:$J,AA1521)="","",IF(I1521="H",INDEX(Matches!$J:$J,AA1521),INDEX(Matches!$K:$K,AA1521)))</f>
        <v/>
      </c>
      <c r="U1521" s="33">
        <f>IF(INDEX(Matches!$K:$K,AA1521)="","",IF(I1521="H",INDEX(Matches!$K:$K,AA1521),INDEX(Matches!$J:$J,AA1521)))</f>
        <v/>
      </c>
      <c r="V1521" s="30">
        <f>IF(T1521="","",T1521-U1521)</f>
        <v/>
      </c>
      <c r="W1521" s="33">
        <f>IF(I1521="H",INDEX(Matches!$T:$T,AA1521),INDEX(Matches!$U:$U,AA1521))</f>
        <v/>
      </c>
      <c r="X1521" s="11">
        <f>INDEX(Matches!$X:$X,AA1521)</f>
        <v/>
      </c>
      <c r="Y1521" s="30">
        <f>IF(O1521="","",O1521-S1521)</f>
        <v/>
      </c>
      <c r="Z1521" s="30">
        <f>IF(W1521="","",W1521-S1521)</f>
        <v/>
      </c>
      <c r="AA1521" s="24">
        <f>MATCH(J1521,Matches!$A:$A,0)</f>
        <v/>
      </c>
      <c r="AB1521" s="33" t="n"/>
      <c r="AC1521" s="33" t="n">
        <v>1.153603054781475</v>
      </c>
      <c r="AD1521" s="24" t="n"/>
      <c r="AE1521" s="24" t="n">
        <v>6</v>
      </c>
      <c r="AF1521" s="33" t="n"/>
      <c r="AG1521" s="33" t="n"/>
    </row>
    <row r="1522">
      <c r="A1522" s="24" t="inlineStr">
        <is>
          <t>Southampton|25</t>
        </is>
      </c>
      <c r="B1522" s="24" t="inlineStr">
        <is>
          <t>E1</t>
        </is>
      </c>
      <c r="C1522" s="24" t="inlineStr">
        <is>
          <t>Championship</t>
        </is>
      </c>
      <c r="D1522" s="24" t="inlineStr">
        <is>
          <t>Southampton</t>
        </is>
      </c>
      <c r="E1522" s="24" t="n">
        <v>25</v>
      </c>
      <c r="F1522" s="24" t="n">
        <v>7</v>
      </c>
      <c r="G1522" s="29" t="n">
        <v>46388.625</v>
      </c>
      <c r="H1522" s="24" t="inlineStr">
        <is>
          <t>Cardiff</t>
        </is>
      </c>
      <c r="I1522" s="24" t="inlineStr">
        <is>
          <t>H</t>
        </is>
      </c>
      <c r="J1522" s="24" t="inlineStr">
        <is>
          <t>E1-Southamp-Cardiff</t>
        </is>
      </c>
      <c r="K1522" s="24" t="n">
        <v>21</v>
      </c>
      <c r="L1522" s="11">
        <f>IF(INDEX(Matches!$X:$X,AA1522)=0,"",IF(I1522="H",INDEX(Matches!$H:$H,AA1522),INDEX(Matches!$I:$I,AA1522)))</f>
        <v/>
      </c>
      <c r="M1522" s="11">
        <f>IF(INDEX(Matches!$X:$X,AA1522)=0,"",IF(I1522="H",INDEX(Matches!$I:$I,AA1522),INDEX(Matches!$H:$H,AA1522)))</f>
        <v/>
      </c>
      <c r="N1522" s="11">
        <f>IF(L1522="","",IF(L1522&gt;M1522,"W",IF(L1522=M1522,"D","L")))</f>
        <v/>
      </c>
      <c r="O1522" s="11">
        <f>IF(L1522="","",IF(L1522&gt;M1522,3,IF(L1522=M1522,1,0)))</f>
        <v/>
      </c>
      <c r="P1522" s="31">
        <f>IF(I1522="H",INDEX(Matches!$L:$L,AA1522),INDEX(Matches!$N:$N,AA1522))</f>
        <v/>
      </c>
      <c r="Q1522" s="31">
        <f>INDEX(Matches!$M:$M,AA1522)</f>
        <v/>
      </c>
      <c r="R1522" s="31">
        <f>IF(I1522="H",INDEX(Matches!$N:$N,AA1522),INDEX(Matches!$L:$L,AA1522))</f>
        <v/>
      </c>
      <c r="S1522" s="33">
        <f>IF(I1522="H",INDEX(Matches!$O:$O,AA1522),INDEX(Matches!$P:$P,AA1522))</f>
        <v/>
      </c>
      <c r="T1522" s="33">
        <f>IF(INDEX(Matches!$J:$J,AA1522)="","",IF(I1522="H",INDEX(Matches!$J:$J,AA1522),INDEX(Matches!$K:$K,AA1522)))</f>
        <v/>
      </c>
      <c r="U1522" s="33">
        <f>IF(INDEX(Matches!$K:$K,AA1522)="","",IF(I1522="H",INDEX(Matches!$K:$K,AA1522),INDEX(Matches!$J:$J,AA1522)))</f>
        <v/>
      </c>
      <c r="V1522" s="30">
        <f>IF(T1522="","",T1522-U1522)</f>
        <v/>
      </c>
      <c r="W1522" s="33">
        <f>IF(I1522="H",INDEX(Matches!$T:$T,AA1522),INDEX(Matches!$U:$U,AA1522))</f>
        <v/>
      </c>
      <c r="X1522" s="11">
        <f>INDEX(Matches!$X:$X,AA1522)</f>
        <v/>
      </c>
      <c r="Y1522" s="30">
        <f>IF(O1522="","",O1522-S1522)</f>
        <v/>
      </c>
      <c r="Z1522" s="30">
        <f>IF(W1522="","",W1522-S1522)</f>
        <v/>
      </c>
      <c r="AA1522" s="24">
        <f>MATCH(J1522,Matches!$A:$A,0)</f>
        <v/>
      </c>
      <c r="AB1522" s="33" t="n"/>
      <c r="AC1522" s="33" t="n">
        <v>1.844350566940874</v>
      </c>
      <c r="AD1522" s="24" t="n"/>
      <c r="AE1522" s="24" t="n">
        <v>7</v>
      </c>
      <c r="AF1522" s="33" t="n"/>
      <c r="AG1522" s="33" t="n"/>
    </row>
    <row r="1523">
      <c r="A1523" s="24" t="inlineStr">
        <is>
          <t>Southampton|26</t>
        </is>
      </c>
      <c r="B1523" s="24" t="inlineStr">
        <is>
          <t>E1</t>
        </is>
      </c>
      <c r="C1523" s="24" t="inlineStr">
        <is>
          <t>Championship</t>
        </is>
      </c>
      <c r="D1523" s="24" t="inlineStr">
        <is>
          <t>Southampton</t>
        </is>
      </c>
      <c r="E1523" s="24" t="n">
        <v>26</v>
      </c>
      <c r="F1523" s="24" t="n">
        <v>7</v>
      </c>
      <c r="G1523" s="29" t="n">
        <v>46403.625</v>
      </c>
      <c r="H1523" s="24" t="inlineStr">
        <is>
          <t>Bolton</t>
        </is>
      </c>
      <c r="I1523" s="24" t="inlineStr">
        <is>
          <t>A</t>
        </is>
      </c>
      <c r="J1523" s="24" t="inlineStr">
        <is>
          <t>E1-Bolton-Southamp</t>
        </is>
      </c>
      <c r="K1523" s="24" t="n">
        <v>22</v>
      </c>
      <c r="L1523" s="11">
        <f>IF(INDEX(Matches!$X:$X,AA1523)=0,"",IF(I1523="H",INDEX(Matches!$H:$H,AA1523),INDEX(Matches!$I:$I,AA1523)))</f>
        <v/>
      </c>
      <c r="M1523" s="11">
        <f>IF(INDEX(Matches!$X:$X,AA1523)=0,"",IF(I1523="H",INDEX(Matches!$I:$I,AA1523),INDEX(Matches!$H:$H,AA1523)))</f>
        <v/>
      </c>
      <c r="N1523" s="11">
        <f>IF(L1523="","",IF(L1523&gt;M1523,"W",IF(L1523=M1523,"D","L")))</f>
        <v/>
      </c>
      <c r="O1523" s="11">
        <f>IF(L1523="","",IF(L1523&gt;M1523,3,IF(L1523=M1523,1,0)))</f>
        <v/>
      </c>
      <c r="P1523" s="31">
        <f>IF(I1523="H",INDEX(Matches!$L:$L,AA1523),INDEX(Matches!$N:$N,AA1523))</f>
        <v/>
      </c>
      <c r="Q1523" s="31">
        <f>INDEX(Matches!$M:$M,AA1523)</f>
        <v/>
      </c>
      <c r="R1523" s="31">
        <f>IF(I1523="H",INDEX(Matches!$N:$N,AA1523),INDEX(Matches!$L:$L,AA1523))</f>
        <v/>
      </c>
      <c r="S1523" s="33">
        <f>IF(I1523="H",INDEX(Matches!$O:$O,AA1523),INDEX(Matches!$P:$P,AA1523))</f>
        <v/>
      </c>
      <c r="T1523" s="33">
        <f>IF(INDEX(Matches!$J:$J,AA1523)="","",IF(I1523="H",INDEX(Matches!$J:$J,AA1523),INDEX(Matches!$K:$K,AA1523)))</f>
        <v/>
      </c>
      <c r="U1523" s="33">
        <f>IF(INDEX(Matches!$K:$K,AA1523)="","",IF(I1523="H",INDEX(Matches!$K:$K,AA1523),INDEX(Matches!$J:$J,AA1523)))</f>
        <v/>
      </c>
      <c r="V1523" s="30">
        <f>IF(T1523="","",T1523-U1523)</f>
        <v/>
      </c>
      <c r="W1523" s="33">
        <f>IF(I1523="H",INDEX(Matches!$T:$T,AA1523),INDEX(Matches!$U:$U,AA1523))</f>
        <v/>
      </c>
      <c r="X1523" s="11">
        <f>INDEX(Matches!$X:$X,AA1523)</f>
        <v/>
      </c>
      <c r="Y1523" s="30">
        <f>IF(O1523="","",O1523-S1523)</f>
        <v/>
      </c>
      <c r="Z1523" s="30">
        <f>IF(W1523="","",W1523-S1523)</f>
        <v/>
      </c>
      <c r="AA1523" s="24">
        <f>MATCH(J1523,Matches!$A:$A,0)</f>
        <v/>
      </c>
      <c r="AB1523" s="33" t="n"/>
      <c r="AC1523" s="33" t="n">
        <v>1.55449106918361</v>
      </c>
      <c r="AD1523" s="24" t="n"/>
      <c r="AE1523" s="24" t="n">
        <v>7</v>
      </c>
      <c r="AF1523" s="33" t="n"/>
      <c r="AG1523" s="33" t="n"/>
    </row>
    <row r="1524">
      <c r="A1524" s="24" t="inlineStr">
        <is>
          <t>Southampton|27</t>
        </is>
      </c>
      <c r="B1524" s="24" t="inlineStr">
        <is>
          <t>E1</t>
        </is>
      </c>
      <c r="C1524" s="24" t="inlineStr">
        <is>
          <t>Championship</t>
        </is>
      </c>
      <c r="D1524" s="24" t="inlineStr">
        <is>
          <t>Southampton</t>
        </is>
      </c>
      <c r="E1524" s="24" t="n">
        <v>27</v>
      </c>
      <c r="F1524" s="24" t="n">
        <v>7</v>
      </c>
      <c r="G1524" s="29" t="n">
        <v>46410.625</v>
      </c>
      <c r="H1524" s="24" t="inlineStr">
        <is>
          <t>QPR</t>
        </is>
      </c>
      <c r="I1524" s="24" t="inlineStr">
        <is>
          <t>A</t>
        </is>
      </c>
      <c r="J1524" s="24" t="inlineStr">
        <is>
          <t>E1-QPR-Southamp</t>
        </is>
      </c>
      <c r="K1524" s="24" t="n">
        <v>17</v>
      </c>
      <c r="L1524" s="11">
        <f>IF(INDEX(Matches!$X:$X,AA1524)=0,"",IF(I1524="H",INDEX(Matches!$H:$H,AA1524),INDEX(Matches!$I:$I,AA1524)))</f>
        <v/>
      </c>
      <c r="M1524" s="11">
        <f>IF(INDEX(Matches!$X:$X,AA1524)=0,"",IF(I1524="H",INDEX(Matches!$I:$I,AA1524),INDEX(Matches!$H:$H,AA1524)))</f>
        <v/>
      </c>
      <c r="N1524" s="11">
        <f>IF(L1524="","",IF(L1524&gt;M1524,"W",IF(L1524=M1524,"D","L")))</f>
        <v/>
      </c>
      <c r="O1524" s="11">
        <f>IF(L1524="","",IF(L1524&gt;M1524,3,IF(L1524=M1524,1,0)))</f>
        <v/>
      </c>
      <c r="P1524" s="31">
        <f>IF(I1524="H",INDEX(Matches!$L:$L,AA1524),INDEX(Matches!$N:$N,AA1524))</f>
        <v/>
      </c>
      <c r="Q1524" s="31">
        <f>INDEX(Matches!$M:$M,AA1524)</f>
        <v/>
      </c>
      <c r="R1524" s="31">
        <f>IF(I1524="H",INDEX(Matches!$N:$N,AA1524),INDEX(Matches!$L:$L,AA1524))</f>
        <v/>
      </c>
      <c r="S1524" s="33">
        <f>IF(I1524="H",INDEX(Matches!$O:$O,AA1524),INDEX(Matches!$P:$P,AA1524))</f>
        <v/>
      </c>
      <c r="T1524" s="33">
        <f>IF(INDEX(Matches!$J:$J,AA1524)="","",IF(I1524="H",INDEX(Matches!$J:$J,AA1524),INDEX(Matches!$K:$K,AA1524)))</f>
        <v/>
      </c>
      <c r="U1524" s="33">
        <f>IF(INDEX(Matches!$K:$K,AA1524)="","",IF(I1524="H",INDEX(Matches!$K:$K,AA1524),INDEX(Matches!$J:$J,AA1524)))</f>
        <v/>
      </c>
      <c r="V1524" s="30">
        <f>IF(T1524="","",T1524-U1524)</f>
        <v/>
      </c>
      <c r="W1524" s="33">
        <f>IF(I1524="H",INDEX(Matches!$T:$T,AA1524),INDEX(Matches!$U:$U,AA1524))</f>
        <v/>
      </c>
      <c r="X1524" s="11">
        <f>INDEX(Matches!$X:$X,AA1524)</f>
        <v/>
      </c>
      <c r="Y1524" s="30">
        <f>IF(O1524="","",O1524-S1524)</f>
        <v/>
      </c>
      <c r="Z1524" s="30">
        <f>IF(W1524="","",W1524-S1524)</f>
        <v/>
      </c>
      <c r="AA1524" s="24">
        <f>MATCH(J1524,Matches!$A:$A,0)</f>
        <v/>
      </c>
      <c r="AB1524" s="33" t="n"/>
      <c r="AC1524" s="33" t="n">
        <v>1.37225901467718</v>
      </c>
      <c r="AD1524" s="24" t="n"/>
      <c r="AE1524" s="24" t="n">
        <v>7</v>
      </c>
      <c r="AF1524" s="33" t="n"/>
      <c r="AG1524" s="33" t="n"/>
    </row>
    <row r="1525">
      <c r="A1525" s="24" t="inlineStr">
        <is>
          <t>Southampton|28</t>
        </is>
      </c>
      <c r="B1525" s="24" t="inlineStr">
        <is>
          <t>E1</t>
        </is>
      </c>
      <c r="C1525" s="24" t="inlineStr">
        <is>
          <t>Championship</t>
        </is>
      </c>
      <c r="D1525" s="24" t="inlineStr">
        <is>
          <t>Southampton</t>
        </is>
      </c>
      <c r="E1525" s="24" t="n">
        <v>28</v>
      </c>
      <c r="F1525" s="24" t="n">
        <v>7</v>
      </c>
      <c r="G1525" s="29" t="n">
        <v>46413.82291666666</v>
      </c>
      <c r="H1525" s="24" t="inlineStr">
        <is>
          <t>West Brom</t>
        </is>
      </c>
      <c r="I1525" s="24" t="inlineStr">
        <is>
          <t>H</t>
        </is>
      </c>
      <c r="J1525" s="24" t="inlineStr">
        <is>
          <t>E1-Southamp-WestBrom</t>
        </is>
      </c>
      <c r="K1525" s="24" t="n">
        <v>13</v>
      </c>
      <c r="L1525" s="11">
        <f>IF(INDEX(Matches!$X:$X,AA1525)=0,"",IF(I1525="H",INDEX(Matches!$H:$H,AA1525),INDEX(Matches!$I:$I,AA1525)))</f>
        <v/>
      </c>
      <c r="M1525" s="11">
        <f>IF(INDEX(Matches!$X:$X,AA1525)=0,"",IF(I1525="H",INDEX(Matches!$I:$I,AA1525),INDEX(Matches!$H:$H,AA1525)))</f>
        <v/>
      </c>
      <c r="N1525" s="11">
        <f>IF(L1525="","",IF(L1525&gt;M1525,"W",IF(L1525=M1525,"D","L")))</f>
        <v/>
      </c>
      <c r="O1525" s="11">
        <f>IF(L1525="","",IF(L1525&gt;M1525,3,IF(L1525=M1525,1,0)))</f>
        <v/>
      </c>
      <c r="P1525" s="31">
        <f>IF(I1525="H",INDEX(Matches!$L:$L,AA1525),INDEX(Matches!$N:$N,AA1525))</f>
        <v/>
      </c>
      <c r="Q1525" s="31">
        <f>INDEX(Matches!$M:$M,AA1525)</f>
        <v/>
      </c>
      <c r="R1525" s="31">
        <f>IF(I1525="H",INDEX(Matches!$N:$N,AA1525),INDEX(Matches!$L:$L,AA1525))</f>
        <v/>
      </c>
      <c r="S1525" s="33">
        <f>IF(I1525="H",INDEX(Matches!$O:$O,AA1525),INDEX(Matches!$P:$P,AA1525))</f>
        <v/>
      </c>
      <c r="T1525" s="33">
        <f>IF(INDEX(Matches!$J:$J,AA1525)="","",IF(I1525="H",INDEX(Matches!$J:$J,AA1525),INDEX(Matches!$K:$K,AA1525)))</f>
        <v/>
      </c>
      <c r="U1525" s="33">
        <f>IF(INDEX(Matches!$K:$K,AA1525)="","",IF(I1525="H",INDEX(Matches!$K:$K,AA1525),INDEX(Matches!$J:$J,AA1525)))</f>
        <v/>
      </c>
      <c r="V1525" s="30">
        <f>IF(T1525="","",T1525-U1525)</f>
        <v/>
      </c>
      <c r="W1525" s="33">
        <f>IF(I1525="H",INDEX(Matches!$T:$T,AA1525),INDEX(Matches!$U:$U,AA1525))</f>
        <v/>
      </c>
      <c r="X1525" s="11">
        <f>INDEX(Matches!$X:$X,AA1525)</f>
        <v/>
      </c>
      <c r="Y1525" s="30">
        <f>IF(O1525="","",O1525-S1525)</f>
        <v/>
      </c>
      <c r="Z1525" s="30">
        <f>IF(W1525="","",W1525-S1525)</f>
        <v/>
      </c>
      <c r="AA1525" s="24">
        <f>MATCH(J1525,Matches!$A:$A,0)</f>
        <v/>
      </c>
      <c r="AB1525" s="33" t="n"/>
      <c r="AC1525" s="33" t="n">
        <v>1.667463943206668</v>
      </c>
      <c r="AD1525" s="24" t="n"/>
      <c r="AE1525" s="24" t="n">
        <v>7</v>
      </c>
      <c r="AF1525" s="33" t="n"/>
      <c r="AG1525" s="33" t="n"/>
    </row>
    <row r="1526">
      <c r="A1526" s="24" t="inlineStr">
        <is>
          <t>Southampton|29</t>
        </is>
      </c>
      <c r="B1526" s="24" t="inlineStr">
        <is>
          <t>E1</t>
        </is>
      </c>
      <c r="C1526" s="24" t="inlineStr">
        <is>
          <t>Championship</t>
        </is>
      </c>
      <c r="D1526" s="24" t="inlineStr">
        <is>
          <t>Southampton</t>
        </is>
      </c>
      <c r="E1526" s="24" t="n">
        <v>29</v>
      </c>
      <c r="F1526" s="24" t="n">
        <v>8</v>
      </c>
      <c r="G1526" s="29" t="n">
        <v>46417.625</v>
      </c>
      <c r="H1526" s="24" t="inlineStr">
        <is>
          <t>Preston</t>
        </is>
      </c>
      <c r="I1526" s="24" t="inlineStr">
        <is>
          <t>H</t>
        </is>
      </c>
      <c r="J1526" s="24" t="inlineStr">
        <is>
          <t>E1-Southamp-Preston</t>
        </is>
      </c>
      <c r="K1526" s="24" t="n">
        <v>20</v>
      </c>
      <c r="L1526" s="11">
        <f>IF(INDEX(Matches!$X:$X,AA1526)=0,"",IF(I1526="H",INDEX(Matches!$H:$H,AA1526),INDEX(Matches!$I:$I,AA1526)))</f>
        <v/>
      </c>
      <c r="M1526" s="11">
        <f>IF(INDEX(Matches!$X:$X,AA1526)=0,"",IF(I1526="H",INDEX(Matches!$I:$I,AA1526),INDEX(Matches!$H:$H,AA1526)))</f>
        <v/>
      </c>
      <c r="N1526" s="11">
        <f>IF(L1526="","",IF(L1526&gt;M1526,"W",IF(L1526=M1526,"D","L")))</f>
        <v/>
      </c>
      <c r="O1526" s="11">
        <f>IF(L1526="","",IF(L1526&gt;M1526,3,IF(L1526=M1526,1,0)))</f>
        <v/>
      </c>
      <c r="P1526" s="31">
        <f>IF(I1526="H",INDEX(Matches!$L:$L,AA1526),INDEX(Matches!$N:$N,AA1526))</f>
        <v/>
      </c>
      <c r="Q1526" s="31">
        <f>INDEX(Matches!$M:$M,AA1526)</f>
        <v/>
      </c>
      <c r="R1526" s="31">
        <f>IF(I1526="H",INDEX(Matches!$N:$N,AA1526),INDEX(Matches!$L:$L,AA1526))</f>
        <v/>
      </c>
      <c r="S1526" s="33">
        <f>IF(I1526="H",INDEX(Matches!$O:$O,AA1526),INDEX(Matches!$P:$P,AA1526))</f>
        <v/>
      </c>
      <c r="T1526" s="33">
        <f>IF(INDEX(Matches!$J:$J,AA1526)="","",IF(I1526="H",INDEX(Matches!$J:$J,AA1526),INDEX(Matches!$K:$K,AA1526)))</f>
        <v/>
      </c>
      <c r="U1526" s="33">
        <f>IF(INDEX(Matches!$K:$K,AA1526)="","",IF(I1526="H",INDEX(Matches!$K:$K,AA1526),INDEX(Matches!$J:$J,AA1526)))</f>
        <v/>
      </c>
      <c r="V1526" s="30">
        <f>IF(T1526="","",T1526-U1526)</f>
        <v/>
      </c>
      <c r="W1526" s="33">
        <f>IF(I1526="H",INDEX(Matches!$T:$T,AA1526),INDEX(Matches!$U:$U,AA1526))</f>
        <v/>
      </c>
      <c r="X1526" s="11">
        <f>INDEX(Matches!$X:$X,AA1526)</f>
        <v/>
      </c>
      <c r="Y1526" s="30">
        <f>IF(O1526="","",O1526-S1526)</f>
        <v/>
      </c>
      <c r="Z1526" s="30">
        <f>IF(W1526="","",W1526-S1526)</f>
        <v/>
      </c>
      <c r="AA1526" s="24">
        <f>MATCH(J1526,Matches!$A:$A,0)</f>
        <v/>
      </c>
      <c r="AB1526" s="33" t="n"/>
      <c r="AC1526" s="33" t="n">
        <v>1.864700175090817</v>
      </c>
      <c r="AD1526" s="24" t="n"/>
      <c r="AE1526" s="24" t="n">
        <v>8</v>
      </c>
      <c r="AF1526" s="33" t="n"/>
      <c r="AG1526" s="33" t="n"/>
    </row>
    <row r="1527">
      <c r="A1527" s="24" t="inlineStr">
        <is>
          <t>Southampton|30</t>
        </is>
      </c>
      <c r="B1527" s="24" t="inlineStr">
        <is>
          <t>E1</t>
        </is>
      </c>
      <c r="C1527" s="24" t="inlineStr">
        <is>
          <t>Championship</t>
        </is>
      </c>
      <c r="D1527" s="24" t="inlineStr">
        <is>
          <t>Southampton</t>
        </is>
      </c>
      <c r="E1527" s="24" t="n">
        <v>30</v>
      </c>
      <c r="F1527" s="24" t="n">
        <v>8</v>
      </c>
      <c r="G1527" s="29" t="n">
        <v>46424.625</v>
      </c>
      <c r="H1527" s="24" t="inlineStr">
        <is>
          <t>Derby</t>
        </is>
      </c>
      <c r="I1527" s="24" t="inlineStr">
        <is>
          <t>A</t>
        </is>
      </c>
      <c r="J1527" s="24" t="inlineStr">
        <is>
          <t>E1-Derby-Southamp</t>
        </is>
      </c>
      <c r="K1527" s="24" t="n">
        <v>12</v>
      </c>
      <c r="L1527" s="11">
        <f>IF(INDEX(Matches!$X:$X,AA1527)=0,"",IF(I1527="H",INDEX(Matches!$H:$H,AA1527),INDEX(Matches!$I:$I,AA1527)))</f>
        <v/>
      </c>
      <c r="M1527" s="11">
        <f>IF(INDEX(Matches!$X:$X,AA1527)=0,"",IF(I1527="H",INDEX(Matches!$I:$I,AA1527),INDEX(Matches!$H:$H,AA1527)))</f>
        <v/>
      </c>
      <c r="N1527" s="11">
        <f>IF(L1527="","",IF(L1527&gt;M1527,"W",IF(L1527=M1527,"D","L")))</f>
        <v/>
      </c>
      <c r="O1527" s="11">
        <f>IF(L1527="","",IF(L1527&gt;M1527,3,IF(L1527=M1527,1,0)))</f>
        <v/>
      </c>
      <c r="P1527" s="31">
        <f>IF(I1527="H",INDEX(Matches!$L:$L,AA1527),INDEX(Matches!$N:$N,AA1527))</f>
        <v/>
      </c>
      <c r="Q1527" s="31">
        <f>INDEX(Matches!$M:$M,AA1527)</f>
        <v/>
      </c>
      <c r="R1527" s="31">
        <f>IF(I1527="H",INDEX(Matches!$N:$N,AA1527),INDEX(Matches!$L:$L,AA1527))</f>
        <v/>
      </c>
      <c r="S1527" s="33">
        <f>IF(I1527="H",INDEX(Matches!$O:$O,AA1527),INDEX(Matches!$P:$P,AA1527))</f>
        <v/>
      </c>
      <c r="T1527" s="33">
        <f>IF(INDEX(Matches!$J:$J,AA1527)="","",IF(I1527="H",INDEX(Matches!$J:$J,AA1527),INDEX(Matches!$K:$K,AA1527)))</f>
        <v/>
      </c>
      <c r="U1527" s="33">
        <f>IF(INDEX(Matches!$K:$K,AA1527)="","",IF(I1527="H",INDEX(Matches!$K:$K,AA1527),INDEX(Matches!$J:$J,AA1527)))</f>
        <v/>
      </c>
      <c r="V1527" s="30">
        <f>IF(T1527="","",T1527-U1527)</f>
        <v/>
      </c>
      <c r="W1527" s="33">
        <f>IF(I1527="H",INDEX(Matches!$T:$T,AA1527),INDEX(Matches!$U:$U,AA1527))</f>
        <v/>
      </c>
      <c r="X1527" s="11">
        <f>INDEX(Matches!$X:$X,AA1527)</f>
        <v/>
      </c>
      <c r="Y1527" s="30">
        <f>IF(O1527="","",O1527-S1527)</f>
        <v/>
      </c>
      <c r="Z1527" s="30">
        <f>IF(W1527="","",W1527-S1527)</f>
        <v/>
      </c>
      <c r="AA1527" s="24">
        <f>MATCH(J1527,Matches!$A:$A,0)</f>
        <v/>
      </c>
      <c r="AB1527" s="33" t="n"/>
      <c r="AC1527" s="33" t="n">
        <v>1.372177939967864</v>
      </c>
      <c r="AD1527" s="24" t="n"/>
      <c r="AE1527" s="24" t="n">
        <v>8</v>
      </c>
      <c r="AF1527" s="33" t="n"/>
      <c r="AG1527" s="33" t="n"/>
    </row>
    <row r="1528">
      <c r="A1528" s="24" t="inlineStr">
        <is>
          <t>Southampton|31</t>
        </is>
      </c>
      <c r="B1528" s="24" t="inlineStr">
        <is>
          <t>E1</t>
        </is>
      </c>
      <c r="C1528" s="24" t="inlineStr">
        <is>
          <t>Championship</t>
        </is>
      </c>
      <c r="D1528" s="24" t="inlineStr">
        <is>
          <t>Southampton</t>
        </is>
      </c>
      <c r="E1528" s="24" t="n">
        <v>31</v>
      </c>
      <c r="F1528" s="24" t="n">
        <v>8</v>
      </c>
      <c r="G1528" s="29" t="n">
        <v>46431.625</v>
      </c>
      <c r="H1528" s="24" t="inlineStr">
        <is>
          <t>Bristol City</t>
        </is>
      </c>
      <c r="I1528" s="24" t="inlineStr">
        <is>
          <t>A</t>
        </is>
      </c>
      <c r="J1528" s="24" t="inlineStr">
        <is>
          <t>E1-BristolC-Southamp</t>
        </is>
      </c>
      <c r="K1528" s="24" t="n">
        <v>14</v>
      </c>
      <c r="L1528" s="11">
        <f>IF(INDEX(Matches!$X:$X,AA1528)=0,"",IF(I1528="H",INDEX(Matches!$H:$H,AA1528),INDEX(Matches!$I:$I,AA1528)))</f>
        <v/>
      </c>
      <c r="M1528" s="11">
        <f>IF(INDEX(Matches!$X:$X,AA1528)=0,"",IF(I1528="H",INDEX(Matches!$I:$I,AA1528),INDEX(Matches!$H:$H,AA1528)))</f>
        <v/>
      </c>
      <c r="N1528" s="11">
        <f>IF(L1528="","",IF(L1528&gt;M1528,"W",IF(L1528=M1528,"D","L")))</f>
        <v/>
      </c>
      <c r="O1528" s="11">
        <f>IF(L1528="","",IF(L1528&gt;M1528,3,IF(L1528=M1528,1,0)))</f>
        <v/>
      </c>
      <c r="P1528" s="31">
        <f>IF(I1528="H",INDEX(Matches!$L:$L,AA1528),INDEX(Matches!$N:$N,AA1528))</f>
        <v/>
      </c>
      <c r="Q1528" s="31">
        <f>INDEX(Matches!$M:$M,AA1528)</f>
        <v/>
      </c>
      <c r="R1528" s="31">
        <f>IF(I1528="H",INDEX(Matches!$N:$N,AA1528),INDEX(Matches!$L:$L,AA1528))</f>
        <v/>
      </c>
      <c r="S1528" s="33">
        <f>IF(I1528="H",INDEX(Matches!$O:$O,AA1528),INDEX(Matches!$P:$P,AA1528))</f>
        <v/>
      </c>
      <c r="T1528" s="33">
        <f>IF(INDEX(Matches!$J:$J,AA1528)="","",IF(I1528="H",INDEX(Matches!$J:$J,AA1528),INDEX(Matches!$K:$K,AA1528)))</f>
        <v/>
      </c>
      <c r="U1528" s="33">
        <f>IF(INDEX(Matches!$K:$K,AA1528)="","",IF(I1528="H",INDEX(Matches!$K:$K,AA1528),INDEX(Matches!$J:$J,AA1528)))</f>
        <v/>
      </c>
      <c r="V1528" s="30">
        <f>IF(T1528="","",T1528-U1528)</f>
        <v/>
      </c>
      <c r="W1528" s="33">
        <f>IF(I1528="H",INDEX(Matches!$T:$T,AA1528),INDEX(Matches!$U:$U,AA1528))</f>
        <v/>
      </c>
      <c r="X1528" s="11">
        <f>INDEX(Matches!$X:$X,AA1528)</f>
        <v/>
      </c>
      <c r="Y1528" s="30">
        <f>IF(O1528="","",O1528-S1528)</f>
        <v/>
      </c>
      <c r="Z1528" s="30">
        <f>IF(W1528="","",W1528-S1528)</f>
        <v/>
      </c>
      <c r="AA1528" s="24">
        <f>MATCH(J1528,Matches!$A:$A,0)</f>
        <v/>
      </c>
      <c r="AB1528" s="33" t="n"/>
      <c r="AC1528" s="33" t="n">
        <v>1.345466541180887</v>
      </c>
      <c r="AD1528" s="24" t="n"/>
      <c r="AE1528" s="24" t="n">
        <v>8</v>
      </c>
      <c r="AF1528" s="33" t="n"/>
      <c r="AG1528" s="33" t="n"/>
    </row>
    <row r="1529">
      <c r="A1529" s="24" t="inlineStr">
        <is>
          <t>Southampton|32</t>
        </is>
      </c>
      <c r="B1529" s="24" t="inlineStr">
        <is>
          <t>E1</t>
        </is>
      </c>
      <c r="C1529" s="24" t="inlineStr">
        <is>
          <t>Championship</t>
        </is>
      </c>
      <c r="D1529" s="24" t="inlineStr">
        <is>
          <t>Southampton</t>
        </is>
      </c>
      <c r="E1529" s="24" t="n">
        <v>32</v>
      </c>
      <c r="F1529" s="24" t="n">
        <v>8</v>
      </c>
      <c r="G1529" s="29" t="n">
        <v>46435.82291666666</v>
      </c>
      <c r="H1529" s="24" t="inlineStr">
        <is>
          <t>Norwich</t>
        </is>
      </c>
      <c r="I1529" s="24" t="inlineStr">
        <is>
          <t>H</t>
        </is>
      </c>
      <c r="J1529" s="24" t="inlineStr">
        <is>
          <t>E1-Southamp-Norwich</t>
        </is>
      </c>
      <c r="K1529" s="24" t="n">
        <v>7</v>
      </c>
      <c r="L1529" s="11">
        <f>IF(INDEX(Matches!$X:$X,AA1529)=0,"",IF(I1529="H",INDEX(Matches!$H:$H,AA1529),INDEX(Matches!$I:$I,AA1529)))</f>
        <v/>
      </c>
      <c r="M1529" s="11">
        <f>IF(INDEX(Matches!$X:$X,AA1529)=0,"",IF(I1529="H",INDEX(Matches!$I:$I,AA1529),INDEX(Matches!$H:$H,AA1529)))</f>
        <v/>
      </c>
      <c r="N1529" s="11">
        <f>IF(L1529="","",IF(L1529&gt;M1529,"W",IF(L1529=M1529,"D","L")))</f>
        <v/>
      </c>
      <c r="O1529" s="11">
        <f>IF(L1529="","",IF(L1529&gt;M1529,3,IF(L1529=M1529,1,0)))</f>
        <v/>
      </c>
      <c r="P1529" s="31">
        <f>IF(I1529="H",INDEX(Matches!$L:$L,AA1529),INDEX(Matches!$N:$N,AA1529))</f>
        <v/>
      </c>
      <c r="Q1529" s="31">
        <f>INDEX(Matches!$M:$M,AA1529)</f>
        <v/>
      </c>
      <c r="R1529" s="31">
        <f>IF(I1529="H",INDEX(Matches!$N:$N,AA1529),INDEX(Matches!$L:$L,AA1529))</f>
        <v/>
      </c>
      <c r="S1529" s="33">
        <f>IF(I1529="H",INDEX(Matches!$O:$O,AA1529),INDEX(Matches!$P:$P,AA1529))</f>
        <v/>
      </c>
      <c r="T1529" s="33">
        <f>IF(INDEX(Matches!$J:$J,AA1529)="","",IF(I1529="H",INDEX(Matches!$J:$J,AA1529),INDEX(Matches!$K:$K,AA1529)))</f>
        <v/>
      </c>
      <c r="U1529" s="33">
        <f>IF(INDEX(Matches!$K:$K,AA1529)="","",IF(I1529="H",INDEX(Matches!$K:$K,AA1529),INDEX(Matches!$J:$J,AA1529)))</f>
        <v/>
      </c>
      <c r="V1529" s="30">
        <f>IF(T1529="","",T1529-U1529)</f>
        <v/>
      </c>
      <c r="W1529" s="33">
        <f>IF(I1529="H",INDEX(Matches!$T:$T,AA1529),INDEX(Matches!$U:$U,AA1529))</f>
        <v/>
      </c>
      <c r="X1529" s="11">
        <f>INDEX(Matches!$X:$X,AA1529)</f>
        <v/>
      </c>
      <c r="Y1529" s="30">
        <f>IF(O1529="","",O1529-S1529)</f>
        <v/>
      </c>
      <c r="Z1529" s="30">
        <f>IF(W1529="","",W1529-S1529)</f>
        <v/>
      </c>
      <c r="AA1529" s="24">
        <f>MATCH(J1529,Matches!$A:$A,0)</f>
        <v/>
      </c>
      <c r="AB1529" s="33" t="n"/>
      <c r="AC1529" s="33" t="n">
        <v>1.620684422243009</v>
      </c>
      <c r="AD1529" s="24" t="n"/>
      <c r="AE1529" s="24" t="n">
        <v>8</v>
      </c>
      <c r="AF1529" s="33" t="n"/>
      <c r="AG1529" s="33" t="n"/>
    </row>
    <row r="1530">
      <c r="A1530" s="24" t="inlineStr">
        <is>
          <t>Southampton|33</t>
        </is>
      </c>
      <c r="B1530" s="24" t="inlineStr">
        <is>
          <t>E1</t>
        </is>
      </c>
      <c r="C1530" s="24" t="inlineStr">
        <is>
          <t>Championship</t>
        </is>
      </c>
      <c r="D1530" s="24" t="inlineStr">
        <is>
          <t>Southampton</t>
        </is>
      </c>
      <c r="E1530" s="24" t="n">
        <v>33</v>
      </c>
      <c r="F1530" s="24" t="n">
        <v>9</v>
      </c>
      <c r="G1530" s="29" t="n">
        <v>46438.625</v>
      </c>
      <c r="H1530" s="24" t="inlineStr">
        <is>
          <t>Wrexham</t>
        </is>
      </c>
      <c r="I1530" s="24" t="inlineStr">
        <is>
          <t>H</t>
        </is>
      </c>
      <c r="J1530" s="24" t="inlineStr">
        <is>
          <t>E1-Southamp-Wrexham</t>
        </is>
      </c>
      <c r="K1530" s="24" t="n">
        <v>9</v>
      </c>
      <c r="L1530" s="11">
        <f>IF(INDEX(Matches!$X:$X,AA1530)=0,"",IF(I1530="H",INDEX(Matches!$H:$H,AA1530),INDEX(Matches!$I:$I,AA1530)))</f>
        <v/>
      </c>
      <c r="M1530" s="11">
        <f>IF(INDEX(Matches!$X:$X,AA1530)=0,"",IF(I1530="H",INDEX(Matches!$I:$I,AA1530),INDEX(Matches!$H:$H,AA1530)))</f>
        <v/>
      </c>
      <c r="N1530" s="11">
        <f>IF(L1530="","",IF(L1530&gt;M1530,"W",IF(L1530=M1530,"D","L")))</f>
        <v/>
      </c>
      <c r="O1530" s="11">
        <f>IF(L1530="","",IF(L1530&gt;M1530,3,IF(L1530=M1530,1,0)))</f>
        <v/>
      </c>
      <c r="P1530" s="31">
        <f>IF(I1530="H",INDEX(Matches!$L:$L,AA1530),INDEX(Matches!$N:$N,AA1530))</f>
        <v/>
      </c>
      <c r="Q1530" s="31">
        <f>INDEX(Matches!$M:$M,AA1530)</f>
        <v/>
      </c>
      <c r="R1530" s="31">
        <f>IF(I1530="H",INDEX(Matches!$N:$N,AA1530),INDEX(Matches!$L:$L,AA1530))</f>
        <v/>
      </c>
      <c r="S1530" s="33">
        <f>IF(I1530="H",INDEX(Matches!$O:$O,AA1530),INDEX(Matches!$P:$P,AA1530))</f>
        <v/>
      </c>
      <c r="T1530" s="33">
        <f>IF(INDEX(Matches!$J:$J,AA1530)="","",IF(I1530="H",INDEX(Matches!$J:$J,AA1530),INDEX(Matches!$K:$K,AA1530)))</f>
        <v/>
      </c>
      <c r="U1530" s="33">
        <f>IF(INDEX(Matches!$K:$K,AA1530)="","",IF(I1530="H",INDEX(Matches!$K:$K,AA1530),INDEX(Matches!$J:$J,AA1530)))</f>
        <v/>
      </c>
      <c r="V1530" s="30">
        <f>IF(T1530="","",T1530-U1530)</f>
        <v/>
      </c>
      <c r="W1530" s="33">
        <f>IF(I1530="H",INDEX(Matches!$T:$T,AA1530),INDEX(Matches!$U:$U,AA1530))</f>
        <v/>
      </c>
      <c r="X1530" s="11">
        <f>INDEX(Matches!$X:$X,AA1530)</f>
        <v/>
      </c>
      <c r="Y1530" s="30">
        <f>IF(O1530="","",O1530-S1530)</f>
        <v/>
      </c>
      <c r="Z1530" s="30">
        <f>IF(W1530="","",W1530-S1530)</f>
        <v/>
      </c>
      <c r="AA1530" s="24">
        <f>MATCH(J1530,Matches!$A:$A,0)</f>
        <v/>
      </c>
      <c r="AB1530" s="33" t="n"/>
      <c r="AC1530" s="33" t="n">
        <v>1.590229486897349</v>
      </c>
      <c r="AD1530" s="24" t="n"/>
      <c r="AE1530" s="24" t="n">
        <v>9</v>
      </c>
      <c r="AF1530" s="33" t="n"/>
      <c r="AG1530" s="33" t="n"/>
    </row>
    <row r="1531">
      <c r="A1531" s="24" t="inlineStr">
        <is>
          <t>Southampton|34</t>
        </is>
      </c>
      <c r="B1531" s="24" t="inlineStr">
        <is>
          <t>E1</t>
        </is>
      </c>
      <c r="C1531" s="24" t="inlineStr">
        <is>
          <t>Championship</t>
        </is>
      </c>
      <c r="D1531" s="24" t="inlineStr">
        <is>
          <t>Southampton</t>
        </is>
      </c>
      <c r="E1531" s="24" t="n">
        <v>34</v>
      </c>
      <c r="F1531" s="24" t="n">
        <v>9</v>
      </c>
      <c r="G1531" s="29" t="n">
        <v>46446.5</v>
      </c>
      <c r="H1531" s="24" t="inlineStr">
        <is>
          <t>Portsmouth</t>
        </is>
      </c>
      <c r="I1531" s="24" t="inlineStr">
        <is>
          <t>A</t>
        </is>
      </c>
      <c r="J1531" s="24" t="inlineStr">
        <is>
          <t>E1-Portsmou-Southamp</t>
        </is>
      </c>
      <c r="K1531" s="24" t="n">
        <v>18</v>
      </c>
      <c r="L1531" s="11">
        <f>IF(INDEX(Matches!$X:$X,AA1531)=0,"",IF(I1531="H",INDEX(Matches!$H:$H,AA1531),INDEX(Matches!$I:$I,AA1531)))</f>
        <v/>
      </c>
      <c r="M1531" s="11">
        <f>IF(INDEX(Matches!$X:$X,AA1531)=0,"",IF(I1531="H",INDEX(Matches!$I:$I,AA1531),INDEX(Matches!$H:$H,AA1531)))</f>
        <v/>
      </c>
      <c r="N1531" s="11">
        <f>IF(L1531="","",IF(L1531&gt;M1531,"W",IF(L1531=M1531,"D","L")))</f>
        <v/>
      </c>
      <c r="O1531" s="11">
        <f>IF(L1531="","",IF(L1531&gt;M1531,3,IF(L1531=M1531,1,0)))</f>
        <v/>
      </c>
      <c r="P1531" s="31">
        <f>IF(I1531="H",INDEX(Matches!$L:$L,AA1531),INDEX(Matches!$N:$N,AA1531))</f>
        <v/>
      </c>
      <c r="Q1531" s="31">
        <f>INDEX(Matches!$M:$M,AA1531)</f>
        <v/>
      </c>
      <c r="R1531" s="31">
        <f>IF(I1531="H",INDEX(Matches!$N:$N,AA1531),INDEX(Matches!$L:$L,AA1531))</f>
        <v/>
      </c>
      <c r="S1531" s="33">
        <f>IF(I1531="H",INDEX(Matches!$O:$O,AA1531),INDEX(Matches!$P:$P,AA1531))</f>
        <v/>
      </c>
      <c r="T1531" s="33">
        <f>IF(INDEX(Matches!$J:$J,AA1531)="","",IF(I1531="H",INDEX(Matches!$J:$J,AA1531),INDEX(Matches!$K:$K,AA1531)))</f>
        <v/>
      </c>
      <c r="U1531" s="33">
        <f>IF(INDEX(Matches!$K:$K,AA1531)="","",IF(I1531="H",INDEX(Matches!$K:$K,AA1531),INDEX(Matches!$J:$J,AA1531)))</f>
        <v/>
      </c>
      <c r="V1531" s="30">
        <f>IF(T1531="","",T1531-U1531)</f>
        <v/>
      </c>
      <c r="W1531" s="33">
        <f>IF(I1531="H",INDEX(Matches!$T:$T,AA1531),INDEX(Matches!$U:$U,AA1531))</f>
        <v/>
      </c>
      <c r="X1531" s="11">
        <f>INDEX(Matches!$X:$X,AA1531)</f>
        <v/>
      </c>
      <c r="Y1531" s="30">
        <f>IF(O1531="","",O1531-S1531)</f>
        <v/>
      </c>
      <c r="Z1531" s="30">
        <f>IF(W1531="","",W1531-S1531)</f>
        <v/>
      </c>
      <c r="AA1531" s="24">
        <f>MATCH(J1531,Matches!$A:$A,0)</f>
        <v/>
      </c>
      <c r="AB1531" s="33" t="n"/>
      <c r="AC1531" s="33" t="n">
        <v>1.397903861148039</v>
      </c>
      <c r="AD1531" s="24" t="n"/>
      <c r="AE1531" s="24" t="n">
        <v>9</v>
      </c>
      <c r="AF1531" s="33" t="n"/>
      <c r="AG1531" s="33" t="n"/>
    </row>
    <row r="1532">
      <c r="A1532" s="24" t="inlineStr">
        <is>
          <t>Southampton|35</t>
        </is>
      </c>
      <c r="B1532" s="24" t="inlineStr">
        <is>
          <t>E1</t>
        </is>
      </c>
      <c r="C1532" s="24" t="inlineStr">
        <is>
          <t>Championship</t>
        </is>
      </c>
      <c r="D1532" s="24" t="inlineStr">
        <is>
          <t>Southampton</t>
        </is>
      </c>
      <c r="E1532" s="24" t="n">
        <v>35</v>
      </c>
      <c r="F1532" s="24" t="n">
        <v>9</v>
      </c>
      <c r="G1532" s="29" t="n">
        <v>46449.82291666666</v>
      </c>
      <c r="H1532" s="24" t="inlineStr">
        <is>
          <t>Stoke</t>
        </is>
      </c>
      <c r="I1532" s="24" t="inlineStr">
        <is>
          <t>A</t>
        </is>
      </c>
      <c r="J1532" s="24" t="inlineStr">
        <is>
          <t>E1-Stoke-Southamp</t>
        </is>
      </c>
      <c r="K1532" s="24" t="n">
        <v>11</v>
      </c>
      <c r="L1532" s="11">
        <f>IF(INDEX(Matches!$X:$X,AA1532)=0,"",IF(I1532="H",INDEX(Matches!$H:$H,AA1532),INDEX(Matches!$I:$I,AA1532)))</f>
        <v/>
      </c>
      <c r="M1532" s="11">
        <f>IF(INDEX(Matches!$X:$X,AA1532)=0,"",IF(I1532="H",INDEX(Matches!$I:$I,AA1532),INDEX(Matches!$H:$H,AA1532)))</f>
        <v/>
      </c>
      <c r="N1532" s="11">
        <f>IF(L1532="","",IF(L1532&gt;M1532,"W",IF(L1532=M1532,"D","L")))</f>
        <v/>
      </c>
      <c r="O1532" s="11">
        <f>IF(L1532="","",IF(L1532&gt;M1532,3,IF(L1532=M1532,1,0)))</f>
        <v/>
      </c>
      <c r="P1532" s="31">
        <f>IF(I1532="H",INDEX(Matches!$L:$L,AA1532),INDEX(Matches!$N:$N,AA1532))</f>
        <v/>
      </c>
      <c r="Q1532" s="31">
        <f>INDEX(Matches!$M:$M,AA1532)</f>
        <v/>
      </c>
      <c r="R1532" s="31">
        <f>IF(I1532="H",INDEX(Matches!$N:$N,AA1532),INDEX(Matches!$L:$L,AA1532))</f>
        <v/>
      </c>
      <c r="S1532" s="33">
        <f>IF(I1532="H",INDEX(Matches!$O:$O,AA1532),INDEX(Matches!$P:$P,AA1532))</f>
        <v/>
      </c>
      <c r="T1532" s="33">
        <f>IF(INDEX(Matches!$J:$J,AA1532)="","",IF(I1532="H",INDEX(Matches!$J:$J,AA1532),INDEX(Matches!$K:$K,AA1532)))</f>
        <v/>
      </c>
      <c r="U1532" s="33">
        <f>IF(INDEX(Matches!$K:$K,AA1532)="","",IF(I1532="H",INDEX(Matches!$K:$K,AA1532),INDEX(Matches!$J:$J,AA1532)))</f>
        <v/>
      </c>
      <c r="V1532" s="30">
        <f>IF(T1532="","",T1532-U1532)</f>
        <v/>
      </c>
      <c r="W1532" s="33">
        <f>IF(I1532="H",INDEX(Matches!$T:$T,AA1532),INDEX(Matches!$U:$U,AA1532))</f>
        <v/>
      </c>
      <c r="X1532" s="11">
        <f>INDEX(Matches!$X:$X,AA1532)</f>
        <v/>
      </c>
      <c r="Y1532" s="30">
        <f>IF(O1532="","",O1532-S1532)</f>
        <v/>
      </c>
      <c r="Z1532" s="30">
        <f>IF(W1532="","",W1532-S1532)</f>
        <v/>
      </c>
      <c r="AA1532" s="24">
        <f>MATCH(J1532,Matches!$A:$A,0)</f>
        <v/>
      </c>
      <c r="AB1532" s="33" t="n"/>
      <c r="AC1532" s="33" t="n">
        <v>1.343563770746655</v>
      </c>
      <c r="AD1532" s="24" t="n"/>
      <c r="AE1532" s="24" t="n">
        <v>9</v>
      </c>
      <c r="AF1532" s="33" t="n"/>
      <c r="AG1532" s="33" t="n"/>
    </row>
    <row r="1533">
      <c r="A1533" s="24" t="inlineStr">
        <is>
          <t>Southampton|36</t>
        </is>
      </c>
      <c r="B1533" s="24" t="inlineStr">
        <is>
          <t>E1</t>
        </is>
      </c>
      <c r="C1533" s="24" t="inlineStr">
        <is>
          <t>Championship</t>
        </is>
      </c>
      <c r="D1533" s="24" t="inlineStr">
        <is>
          <t>Southampton</t>
        </is>
      </c>
      <c r="E1533" s="24" t="n">
        <v>36</v>
      </c>
      <c r="F1533" s="24" t="n">
        <v>9</v>
      </c>
      <c r="G1533" s="29" t="n">
        <v>46452.625</v>
      </c>
      <c r="H1533" s="24" t="inlineStr">
        <is>
          <t>Watford</t>
        </is>
      </c>
      <c r="I1533" s="24" t="inlineStr">
        <is>
          <t>H</t>
        </is>
      </c>
      <c r="J1533" s="24" t="inlineStr">
        <is>
          <t>E1-Southamp-Watford</t>
        </is>
      </c>
      <c r="K1533" s="24" t="n">
        <v>16</v>
      </c>
      <c r="L1533" s="11">
        <f>IF(INDEX(Matches!$X:$X,AA1533)=0,"",IF(I1533="H",INDEX(Matches!$H:$H,AA1533),INDEX(Matches!$I:$I,AA1533)))</f>
        <v/>
      </c>
      <c r="M1533" s="11">
        <f>IF(INDEX(Matches!$X:$X,AA1533)=0,"",IF(I1533="H",INDEX(Matches!$I:$I,AA1533),INDEX(Matches!$H:$H,AA1533)))</f>
        <v/>
      </c>
      <c r="N1533" s="11">
        <f>IF(L1533="","",IF(L1533&gt;M1533,"W",IF(L1533=M1533,"D","L")))</f>
        <v/>
      </c>
      <c r="O1533" s="11">
        <f>IF(L1533="","",IF(L1533&gt;M1533,3,IF(L1533=M1533,1,0)))</f>
        <v/>
      </c>
      <c r="P1533" s="31">
        <f>IF(I1533="H",INDEX(Matches!$L:$L,AA1533),INDEX(Matches!$N:$N,AA1533))</f>
        <v/>
      </c>
      <c r="Q1533" s="31">
        <f>INDEX(Matches!$M:$M,AA1533)</f>
        <v/>
      </c>
      <c r="R1533" s="31">
        <f>IF(I1533="H",INDEX(Matches!$N:$N,AA1533),INDEX(Matches!$L:$L,AA1533))</f>
        <v/>
      </c>
      <c r="S1533" s="33">
        <f>IF(I1533="H",INDEX(Matches!$O:$O,AA1533),INDEX(Matches!$P:$P,AA1533))</f>
        <v/>
      </c>
      <c r="T1533" s="33">
        <f>IF(INDEX(Matches!$J:$J,AA1533)="","",IF(I1533="H",INDEX(Matches!$J:$J,AA1533),INDEX(Matches!$K:$K,AA1533)))</f>
        <v/>
      </c>
      <c r="U1533" s="33">
        <f>IF(INDEX(Matches!$K:$K,AA1533)="","",IF(I1533="H",INDEX(Matches!$K:$K,AA1533),INDEX(Matches!$J:$J,AA1533)))</f>
        <v/>
      </c>
      <c r="V1533" s="30">
        <f>IF(T1533="","",T1533-U1533)</f>
        <v/>
      </c>
      <c r="W1533" s="33">
        <f>IF(I1533="H",INDEX(Matches!$T:$T,AA1533),INDEX(Matches!$U:$U,AA1533))</f>
        <v/>
      </c>
      <c r="X1533" s="11">
        <f>INDEX(Matches!$X:$X,AA1533)</f>
        <v/>
      </c>
      <c r="Y1533" s="30">
        <f>IF(O1533="","",O1533-S1533)</f>
        <v/>
      </c>
      <c r="Z1533" s="30">
        <f>IF(W1533="","",W1533-S1533)</f>
        <v/>
      </c>
      <c r="AA1533" s="24">
        <f>MATCH(J1533,Matches!$A:$A,0)</f>
        <v/>
      </c>
      <c r="AB1533" s="33" t="n"/>
      <c r="AC1533" s="33" t="n">
        <v>1.818906055351134</v>
      </c>
      <c r="AD1533" s="24" t="n"/>
      <c r="AE1533" s="24" t="n">
        <v>9</v>
      </c>
      <c r="AF1533" s="33" t="n"/>
      <c r="AG1533" s="33" t="n"/>
    </row>
    <row r="1534">
      <c r="A1534" s="24" t="inlineStr">
        <is>
          <t>Southampton|37</t>
        </is>
      </c>
      <c r="B1534" s="24" t="inlineStr">
        <is>
          <t>E1</t>
        </is>
      </c>
      <c r="C1534" s="24" t="inlineStr">
        <is>
          <t>Championship</t>
        </is>
      </c>
      <c r="D1534" s="24" t="inlineStr">
        <is>
          <t>Southampton</t>
        </is>
      </c>
      <c r="E1534" s="24" t="n">
        <v>37</v>
      </c>
      <c r="F1534" s="24" t="n">
        <v>10</v>
      </c>
      <c r="G1534" s="29" t="n">
        <v>46459.625</v>
      </c>
      <c r="H1534" s="24" t="inlineStr">
        <is>
          <t>Middlesbrough</t>
        </is>
      </c>
      <c r="I1534" s="24" t="inlineStr">
        <is>
          <t>A</t>
        </is>
      </c>
      <c r="J1534" s="24" t="inlineStr">
        <is>
          <t>E1-Middlesb-Southamp</t>
        </is>
      </c>
      <c r="K1534" s="24" t="n">
        <v>3</v>
      </c>
      <c r="L1534" s="11">
        <f>IF(INDEX(Matches!$X:$X,AA1534)=0,"",IF(I1534="H",INDEX(Matches!$H:$H,AA1534),INDEX(Matches!$I:$I,AA1534)))</f>
        <v/>
      </c>
      <c r="M1534" s="11">
        <f>IF(INDEX(Matches!$X:$X,AA1534)=0,"",IF(I1534="H",INDEX(Matches!$I:$I,AA1534),INDEX(Matches!$H:$H,AA1534)))</f>
        <v/>
      </c>
      <c r="N1534" s="11">
        <f>IF(L1534="","",IF(L1534&gt;M1534,"W",IF(L1534=M1534,"D","L")))</f>
        <v/>
      </c>
      <c r="O1534" s="11">
        <f>IF(L1534="","",IF(L1534&gt;M1534,3,IF(L1534=M1534,1,0)))</f>
        <v/>
      </c>
      <c r="P1534" s="31">
        <f>IF(I1534="H",INDEX(Matches!$L:$L,AA1534),INDEX(Matches!$N:$N,AA1534))</f>
        <v/>
      </c>
      <c r="Q1534" s="31">
        <f>INDEX(Matches!$M:$M,AA1534)</f>
        <v/>
      </c>
      <c r="R1534" s="31">
        <f>IF(I1534="H",INDEX(Matches!$N:$N,AA1534),INDEX(Matches!$L:$L,AA1534))</f>
        <v/>
      </c>
      <c r="S1534" s="33">
        <f>IF(I1534="H",INDEX(Matches!$O:$O,AA1534),INDEX(Matches!$P:$P,AA1534))</f>
        <v/>
      </c>
      <c r="T1534" s="33">
        <f>IF(INDEX(Matches!$J:$J,AA1534)="","",IF(I1534="H",INDEX(Matches!$J:$J,AA1534),INDEX(Matches!$K:$K,AA1534)))</f>
        <v/>
      </c>
      <c r="U1534" s="33">
        <f>IF(INDEX(Matches!$K:$K,AA1534)="","",IF(I1534="H",INDEX(Matches!$K:$K,AA1534),INDEX(Matches!$J:$J,AA1534)))</f>
        <v/>
      </c>
      <c r="V1534" s="30">
        <f>IF(T1534="","",T1534-U1534)</f>
        <v/>
      </c>
      <c r="W1534" s="33">
        <f>IF(I1534="H",INDEX(Matches!$T:$T,AA1534),INDEX(Matches!$U:$U,AA1534))</f>
        <v/>
      </c>
      <c r="X1534" s="11">
        <f>INDEX(Matches!$X:$X,AA1534)</f>
        <v/>
      </c>
      <c r="Y1534" s="30">
        <f>IF(O1534="","",O1534-S1534)</f>
        <v/>
      </c>
      <c r="Z1534" s="30">
        <f>IF(W1534="","",W1534-S1534)</f>
        <v/>
      </c>
      <c r="AA1534" s="24">
        <f>MATCH(J1534,Matches!$A:$A,0)</f>
        <v/>
      </c>
      <c r="AB1534" s="33" t="n"/>
      <c r="AC1534" s="33" t="n">
        <v>1.091327625714984</v>
      </c>
      <c r="AD1534" s="24" t="n"/>
      <c r="AE1534" s="24" t="n">
        <v>10</v>
      </c>
      <c r="AF1534" s="33" t="n"/>
      <c r="AG1534" s="33" t="n"/>
    </row>
    <row r="1535">
      <c r="A1535" s="24" t="inlineStr">
        <is>
          <t>Southampton|38</t>
        </is>
      </c>
      <c r="B1535" s="24" t="inlineStr">
        <is>
          <t>E1</t>
        </is>
      </c>
      <c r="C1535" s="24" t="inlineStr">
        <is>
          <t>Championship</t>
        </is>
      </c>
      <c r="D1535" s="24" t="inlineStr">
        <is>
          <t>Southampton</t>
        </is>
      </c>
      <c r="E1535" s="24" t="n">
        <v>38</v>
      </c>
      <c r="F1535" s="24" t="n">
        <v>10</v>
      </c>
      <c r="G1535" s="29" t="n">
        <v>46462.82291666666</v>
      </c>
      <c r="H1535" s="24" t="inlineStr">
        <is>
          <t>Wolves</t>
        </is>
      </c>
      <c r="I1535" s="24" t="inlineStr">
        <is>
          <t>H</t>
        </is>
      </c>
      <c r="J1535" s="24" t="inlineStr">
        <is>
          <t>E1-Southamp-Wolves</t>
        </is>
      </c>
      <c r="K1535" s="24" t="n">
        <v>2</v>
      </c>
      <c r="L1535" s="11">
        <f>IF(INDEX(Matches!$X:$X,AA1535)=0,"",IF(I1535="H",INDEX(Matches!$H:$H,AA1535),INDEX(Matches!$I:$I,AA1535)))</f>
        <v/>
      </c>
      <c r="M1535" s="11">
        <f>IF(INDEX(Matches!$X:$X,AA1535)=0,"",IF(I1535="H",INDEX(Matches!$I:$I,AA1535),INDEX(Matches!$H:$H,AA1535)))</f>
        <v/>
      </c>
      <c r="N1535" s="11">
        <f>IF(L1535="","",IF(L1535&gt;M1535,"W",IF(L1535=M1535,"D","L")))</f>
        <v/>
      </c>
      <c r="O1535" s="11">
        <f>IF(L1535="","",IF(L1535&gt;M1535,3,IF(L1535=M1535,1,0)))</f>
        <v/>
      </c>
      <c r="P1535" s="31">
        <f>IF(I1535="H",INDEX(Matches!$L:$L,AA1535),INDEX(Matches!$N:$N,AA1535))</f>
        <v/>
      </c>
      <c r="Q1535" s="31">
        <f>INDEX(Matches!$M:$M,AA1535)</f>
        <v/>
      </c>
      <c r="R1535" s="31">
        <f>IF(I1535="H",INDEX(Matches!$N:$N,AA1535),INDEX(Matches!$L:$L,AA1535))</f>
        <v/>
      </c>
      <c r="S1535" s="33">
        <f>IF(I1535="H",INDEX(Matches!$O:$O,AA1535),INDEX(Matches!$P:$P,AA1535))</f>
        <v/>
      </c>
      <c r="T1535" s="33">
        <f>IF(INDEX(Matches!$J:$J,AA1535)="","",IF(I1535="H",INDEX(Matches!$J:$J,AA1535),INDEX(Matches!$K:$K,AA1535)))</f>
        <v/>
      </c>
      <c r="U1535" s="33">
        <f>IF(INDEX(Matches!$K:$K,AA1535)="","",IF(I1535="H",INDEX(Matches!$K:$K,AA1535),INDEX(Matches!$J:$J,AA1535)))</f>
        <v/>
      </c>
      <c r="V1535" s="30">
        <f>IF(T1535="","",T1535-U1535)</f>
        <v/>
      </c>
      <c r="W1535" s="33">
        <f>IF(I1535="H",INDEX(Matches!$T:$T,AA1535),INDEX(Matches!$U:$U,AA1535))</f>
        <v/>
      </c>
      <c r="X1535" s="11">
        <f>INDEX(Matches!$X:$X,AA1535)</f>
        <v/>
      </c>
      <c r="Y1535" s="30">
        <f>IF(O1535="","",O1535-S1535)</f>
        <v/>
      </c>
      <c r="Z1535" s="30">
        <f>IF(W1535="","",W1535-S1535)</f>
        <v/>
      </c>
      <c r="AA1535" s="24">
        <f>MATCH(J1535,Matches!$A:$A,0)</f>
        <v/>
      </c>
      <c r="AB1535" s="33" t="n"/>
      <c r="AC1535" s="33" t="n">
        <v>1.351937103143332</v>
      </c>
      <c r="AD1535" s="24" t="n"/>
      <c r="AE1535" s="24" t="n">
        <v>10</v>
      </c>
      <c r="AF1535" s="33" t="n"/>
      <c r="AG1535" s="33" t="n"/>
    </row>
    <row r="1536">
      <c r="A1536" s="24" t="inlineStr">
        <is>
          <t>Southampton|39</t>
        </is>
      </c>
      <c r="B1536" s="24" t="inlineStr">
        <is>
          <t>E1</t>
        </is>
      </c>
      <c r="C1536" s="24" t="inlineStr">
        <is>
          <t>Championship</t>
        </is>
      </c>
      <c r="D1536" s="24" t="inlineStr">
        <is>
          <t>Southampton</t>
        </is>
      </c>
      <c r="E1536" s="24" t="n">
        <v>39</v>
      </c>
      <c r="F1536" s="24" t="n">
        <v>10</v>
      </c>
      <c r="G1536" s="29" t="n">
        <v>46466.625</v>
      </c>
      <c r="H1536" s="24" t="inlineStr">
        <is>
          <t>Charlton</t>
        </is>
      </c>
      <c r="I1536" s="24" t="inlineStr">
        <is>
          <t>H</t>
        </is>
      </c>
      <c r="J1536" s="24" t="inlineStr">
        <is>
          <t>E1-Southamp-Charlton</t>
        </is>
      </c>
      <c r="K1536" s="24" t="n">
        <v>23</v>
      </c>
      <c r="L1536" s="11">
        <f>IF(INDEX(Matches!$X:$X,AA1536)=0,"",IF(I1536="H",INDEX(Matches!$H:$H,AA1536),INDEX(Matches!$I:$I,AA1536)))</f>
        <v/>
      </c>
      <c r="M1536" s="11">
        <f>IF(INDEX(Matches!$X:$X,AA1536)=0,"",IF(I1536="H",INDEX(Matches!$I:$I,AA1536),INDEX(Matches!$H:$H,AA1536)))</f>
        <v/>
      </c>
      <c r="N1536" s="11">
        <f>IF(L1536="","",IF(L1536&gt;M1536,"W",IF(L1536=M1536,"D","L")))</f>
        <v/>
      </c>
      <c r="O1536" s="11">
        <f>IF(L1536="","",IF(L1536&gt;M1536,3,IF(L1536=M1536,1,0)))</f>
        <v/>
      </c>
      <c r="P1536" s="31">
        <f>IF(I1536="H",INDEX(Matches!$L:$L,AA1536),INDEX(Matches!$N:$N,AA1536))</f>
        <v/>
      </c>
      <c r="Q1536" s="31">
        <f>INDEX(Matches!$M:$M,AA1536)</f>
        <v/>
      </c>
      <c r="R1536" s="31">
        <f>IF(I1536="H",INDEX(Matches!$N:$N,AA1536),INDEX(Matches!$L:$L,AA1536))</f>
        <v/>
      </c>
      <c r="S1536" s="33">
        <f>IF(I1536="H",INDEX(Matches!$O:$O,AA1536),INDEX(Matches!$P:$P,AA1536))</f>
        <v/>
      </c>
      <c r="T1536" s="33">
        <f>IF(INDEX(Matches!$J:$J,AA1536)="","",IF(I1536="H",INDEX(Matches!$J:$J,AA1536),INDEX(Matches!$K:$K,AA1536)))</f>
        <v/>
      </c>
      <c r="U1536" s="33">
        <f>IF(INDEX(Matches!$K:$K,AA1536)="","",IF(I1536="H",INDEX(Matches!$K:$K,AA1536),INDEX(Matches!$J:$J,AA1536)))</f>
        <v/>
      </c>
      <c r="V1536" s="30">
        <f>IF(T1536="","",T1536-U1536)</f>
        <v/>
      </c>
      <c r="W1536" s="33">
        <f>IF(I1536="H",INDEX(Matches!$T:$T,AA1536),INDEX(Matches!$U:$U,AA1536))</f>
        <v/>
      </c>
      <c r="X1536" s="11">
        <f>INDEX(Matches!$X:$X,AA1536)</f>
        <v/>
      </c>
      <c r="Y1536" s="30">
        <f>IF(O1536="","",O1536-S1536)</f>
        <v/>
      </c>
      <c r="Z1536" s="30">
        <f>IF(W1536="","",W1536-S1536)</f>
        <v/>
      </c>
      <c r="AA1536" s="24">
        <f>MATCH(J1536,Matches!$A:$A,0)</f>
        <v/>
      </c>
      <c r="AB1536" s="33" t="n"/>
      <c r="AC1536" s="33" t="n">
        <v>1.940456008384602</v>
      </c>
      <c r="AD1536" s="24" t="n"/>
      <c r="AE1536" s="24" t="n">
        <v>10</v>
      </c>
      <c r="AF1536" s="33" t="n"/>
      <c r="AG1536" s="33" t="n"/>
    </row>
    <row r="1537">
      <c r="A1537" s="24" t="inlineStr">
        <is>
          <t>Southampton|40</t>
        </is>
      </c>
      <c r="B1537" s="24" t="inlineStr">
        <is>
          <t>E1</t>
        </is>
      </c>
      <c r="C1537" s="24" t="inlineStr">
        <is>
          <t>Championship</t>
        </is>
      </c>
      <c r="D1537" s="24" t="inlineStr">
        <is>
          <t>Southampton</t>
        </is>
      </c>
      <c r="E1537" s="24" t="n">
        <v>40</v>
      </c>
      <c r="F1537" s="24" t="n">
        <v>10</v>
      </c>
      <c r="G1537" s="29" t="n">
        <v>46480.625</v>
      </c>
      <c r="H1537" s="24" t="inlineStr">
        <is>
          <t>Blackburn</t>
        </is>
      </c>
      <c r="I1537" s="24" t="inlineStr">
        <is>
          <t>A</t>
        </is>
      </c>
      <c r="J1537" s="24" t="inlineStr">
        <is>
          <t>E1-Blackbur-Southamp</t>
        </is>
      </c>
      <c r="K1537" s="24" t="n">
        <v>19</v>
      </c>
      <c r="L1537" s="11">
        <f>IF(INDEX(Matches!$X:$X,AA1537)=0,"",IF(I1537="H",INDEX(Matches!$H:$H,AA1537),INDEX(Matches!$I:$I,AA1537)))</f>
        <v/>
      </c>
      <c r="M1537" s="11">
        <f>IF(INDEX(Matches!$X:$X,AA1537)=0,"",IF(I1537="H",INDEX(Matches!$I:$I,AA1537),INDEX(Matches!$H:$H,AA1537)))</f>
        <v/>
      </c>
      <c r="N1537" s="11">
        <f>IF(L1537="","",IF(L1537&gt;M1537,"W",IF(L1537=M1537,"D","L")))</f>
        <v/>
      </c>
      <c r="O1537" s="11">
        <f>IF(L1537="","",IF(L1537&gt;M1537,3,IF(L1537=M1537,1,0)))</f>
        <v/>
      </c>
      <c r="P1537" s="31">
        <f>IF(I1537="H",INDEX(Matches!$L:$L,AA1537),INDEX(Matches!$N:$N,AA1537))</f>
        <v/>
      </c>
      <c r="Q1537" s="31">
        <f>INDEX(Matches!$M:$M,AA1537)</f>
        <v/>
      </c>
      <c r="R1537" s="31">
        <f>IF(I1537="H",INDEX(Matches!$N:$N,AA1537),INDEX(Matches!$L:$L,AA1537))</f>
        <v/>
      </c>
      <c r="S1537" s="33">
        <f>IF(I1537="H",INDEX(Matches!$O:$O,AA1537),INDEX(Matches!$P:$P,AA1537))</f>
        <v/>
      </c>
      <c r="T1537" s="33">
        <f>IF(INDEX(Matches!$J:$J,AA1537)="","",IF(I1537="H",INDEX(Matches!$J:$J,AA1537),INDEX(Matches!$K:$K,AA1537)))</f>
        <v/>
      </c>
      <c r="U1537" s="33">
        <f>IF(INDEX(Matches!$K:$K,AA1537)="","",IF(I1537="H",INDEX(Matches!$K:$K,AA1537),INDEX(Matches!$J:$J,AA1537)))</f>
        <v/>
      </c>
      <c r="V1537" s="30">
        <f>IF(T1537="","",T1537-U1537)</f>
        <v/>
      </c>
      <c r="W1537" s="33">
        <f>IF(I1537="H",INDEX(Matches!$T:$T,AA1537),INDEX(Matches!$U:$U,AA1537))</f>
        <v/>
      </c>
      <c r="X1537" s="11">
        <f>INDEX(Matches!$X:$X,AA1537)</f>
        <v/>
      </c>
      <c r="Y1537" s="30">
        <f>IF(O1537="","",O1537-S1537)</f>
        <v/>
      </c>
      <c r="Z1537" s="30">
        <f>IF(W1537="","",W1537-S1537)</f>
        <v/>
      </c>
      <c r="AA1537" s="24">
        <f>MATCH(J1537,Matches!$A:$A,0)</f>
        <v/>
      </c>
      <c r="AB1537" s="33" t="n"/>
      <c r="AC1537" s="33" t="n">
        <v>1.490623267853307</v>
      </c>
      <c r="AD1537" s="24" t="n"/>
      <c r="AE1537" s="24" t="n">
        <v>10</v>
      </c>
      <c r="AF1537" s="33" t="n"/>
      <c r="AG1537" s="33" t="n"/>
    </row>
    <row r="1538">
      <c r="A1538" s="24" t="inlineStr">
        <is>
          <t>Southampton|41</t>
        </is>
      </c>
      <c r="B1538" s="24" t="inlineStr">
        <is>
          <t>E1</t>
        </is>
      </c>
      <c r="C1538" s="24" t="inlineStr">
        <is>
          <t>Championship</t>
        </is>
      </c>
      <c r="D1538" s="24" t="inlineStr">
        <is>
          <t>Southampton</t>
        </is>
      </c>
      <c r="E1538" s="24" t="n">
        <v>41</v>
      </c>
      <c r="F1538" s="24" t="n">
        <v>11</v>
      </c>
      <c r="G1538" s="29" t="n">
        <v>46483.82291666666</v>
      </c>
      <c r="H1538" s="24" t="inlineStr">
        <is>
          <t>Swansea</t>
        </is>
      </c>
      <c r="I1538" s="24" t="inlineStr">
        <is>
          <t>A</t>
        </is>
      </c>
      <c r="J1538" s="24" t="inlineStr">
        <is>
          <t>E1-Swansea-Southamp</t>
        </is>
      </c>
      <c r="K1538" s="24" t="n">
        <v>15</v>
      </c>
      <c r="L1538" s="11">
        <f>IF(INDEX(Matches!$X:$X,AA1538)=0,"",IF(I1538="H",INDEX(Matches!$H:$H,AA1538),INDEX(Matches!$I:$I,AA1538)))</f>
        <v/>
      </c>
      <c r="M1538" s="11">
        <f>IF(INDEX(Matches!$X:$X,AA1538)=0,"",IF(I1538="H",INDEX(Matches!$I:$I,AA1538),INDEX(Matches!$H:$H,AA1538)))</f>
        <v/>
      </c>
      <c r="N1538" s="11">
        <f>IF(L1538="","",IF(L1538&gt;M1538,"W",IF(L1538=M1538,"D","L")))</f>
        <v/>
      </c>
      <c r="O1538" s="11">
        <f>IF(L1538="","",IF(L1538&gt;M1538,3,IF(L1538=M1538,1,0)))</f>
        <v/>
      </c>
      <c r="P1538" s="31">
        <f>IF(I1538="H",INDEX(Matches!$L:$L,AA1538),INDEX(Matches!$N:$N,AA1538))</f>
        <v/>
      </c>
      <c r="Q1538" s="31">
        <f>INDEX(Matches!$M:$M,AA1538)</f>
        <v/>
      </c>
      <c r="R1538" s="31">
        <f>IF(I1538="H",INDEX(Matches!$N:$N,AA1538),INDEX(Matches!$L:$L,AA1538))</f>
        <v/>
      </c>
      <c r="S1538" s="33">
        <f>IF(I1538="H",INDEX(Matches!$O:$O,AA1538),INDEX(Matches!$P:$P,AA1538))</f>
        <v/>
      </c>
      <c r="T1538" s="33">
        <f>IF(INDEX(Matches!$J:$J,AA1538)="","",IF(I1538="H",INDEX(Matches!$J:$J,AA1538),INDEX(Matches!$K:$K,AA1538)))</f>
        <v/>
      </c>
      <c r="U1538" s="33">
        <f>IF(INDEX(Matches!$K:$K,AA1538)="","",IF(I1538="H",INDEX(Matches!$K:$K,AA1538),INDEX(Matches!$J:$J,AA1538)))</f>
        <v/>
      </c>
      <c r="V1538" s="30">
        <f>IF(T1538="","",T1538-U1538)</f>
        <v/>
      </c>
      <c r="W1538" s="33">
        <f>IF(I1538="H",INDEX(Matches!$T:$T,AA1538),INDEX(Matches!$U:$U,AA1538))</f>
        <v/>
      </c>
      <c r="X1538" s="11">
        <f>INDEX(Matches!$X:$X,AA1538)</f>
        <v/>
      </c>
      <c r="Y1538" s="30">
        <f>IF(O1538="","",O1538-S1538)</f>
        <v/>
      </c>
      <c r="Z1538" s="30">
        <f>IF(W1538="","",W1538-S1538)</f>
        <v/>
      </c>
      <c r="AA1538" s="24">
        <f>MATCH(J1538,Matches!$A:$A,0)</f>
        <v/>
      </c>
      <c r="AB1538" s="33" t="n"/>
      <c r="AC1538" s="33" t="n">
        <v>1.339176912145135</v>
      </c>
      <c r="AD1538" s="24" t="n"/>
      <c r="AE1538" s="24" t="n">
        <v>11</v>
      </c>
      <c r="AF1538" s="33" t="n"/>
      <c r="AG1538" s="33" t="n"/>
    </row>
    <row r="1539">
      <c r="A1539" s="24" t="inlineStr">
        <is>
          <t>Southampton|42</t>
        </is>
      </c>
      <c r="B1539" s="24" t="inlineStr">
        <is>
          <t>E1</t>
        </is>
      </c>
      <c r="C1539" s="24" t="inlineStr">
        <is>
          <t>Championship</t>
        </is>
      </c>
      <c r="D1539" s="24" t="inlineStr">
        <is>
          <t>Southampton</t>
        </is>
      </c>
      <c r="E1539" s="24" t="n">
        <v>42</v>
      </c>
      <c r="F1539" s="24" t="n">
        <v>11</v>
      </c>
      <c r="G1539" s="29" t="n">
        <v>46487.625</v>
      </c>
      <c r="H1539" s="24" t="inlineStr">
        <is>
          <t>Lincoln</t>
        </is>
      </c>
      <c r="I1539" s="24" t="inlineStr">
        <is>
          <t>H</t>
        </is>
      </c>
      <c r="J1539" s="24" t="inlineStr">
        <is>
          <t>E1-Southamp-Lincoln</t>
        </is>
      </c>
      <c r="K1539" s="24" t="n">
        <v>24</v>
      </c>
      <c r="L1539" s="11">
        <f>IF(INDEX(Matches!$X:$X,AA1539)=0,"",IF(I1539="H",INDEX(Matches!$H:$H,AA1539),INDEX(Matches!$I:$I,AA1539)))</f>
        <v/>
      </c>
      <c r="M1539" s="11">
        <f>IF(INDEX(Matches!$X:$X,AA1539)=0,"",IF(I1539="H",INDEX(Matches!$I:$I,AA1539),INDEX(Matches!$H:$H,AA1539)))</f>
        <v/>
      </c>
      <c r="N1539" s="11">
        <f>IF(L1539="","",IF(L1539&gt;M1539,"W",IF(L1539=M1539,"D","L")))</f>
        <v/>
      </c>
      <c r="O1539" s="11">
        <f>IF(L1539="","",IF(L1539&gt;M1539,3,IF(L1539=M1539,1,0)))</f>
        <v/>
      </c>
      <c r="P1539" s="31">
        <f>IF(I1539="H",INDEX(Matches!$L:$L,AA1539),INDEX(Matches!$N:$N,AA1539))</f>
        <v/>
      </c>
      <c r="Q1539" s="31">
        <f>INDEX(Matches!$M:$M,AA1539)</f>
        <v/>
      </c>
      <c r="R1539" s="31">
        <f>IF(I1539="H",INDEX(Matches!$N:$N,AA1539),INDEX(Matches!$L:$L,AA1539))</f>
        <v/>
      </c>
      <c r="S1539" s="33">
        <f>IF(I1539="H",INDEX(Matches!$O:$O,AA1539),INDEX(Matches!$P:$P,AA1539))</f>
        <v/>
      </c>
      <c r="T1539" s="33">
        <f>IF(INDEX(Matches!$J:$J,AA1539)="","",IF(I1539="H",INDEX(Matches!$J:$J,AA1539),INDEX(Matches!$K:$K,AA1539)))</f>
        <v/>
      </c>
      <c r="U1539" s="33">
        <f>IF(INDEX(Matches!$K:$K,AA1539)="","",IF(I1539="H",INDEX(Matches!$K:$K,AA1539),INDEX(Matches!$J:$J,AA1539)))</f>
        <v/>
      </c>
      <c r="V1539" s="30">
        <f>IF(T1539="","",T1539-U1539)</f>
        <v/>
      </c>
      <c r="W1539" s="33">
        <f>IF(I1539="H",INDEX(Matches!$T:$T,AA1539),INDEX(Matches!$U:$U,AA1539))</f>
        <v/>
      </c>
      <c r="X1539" s="11">
        <f>INDEX(Matches!$X:$X,AA1539)</f>
        <v/>
      </c>
      <c r="Y1539" s="30">
        <f>IF(O1539="","",O1539-S1539)</f>
        <v/>
      </c>
      <c r="Z1539" s="30">
        <f>IF(W1539="","",W1539-S1539)</f>
        <v/>
      </c>
      <c r="AA1539" s="24">
        <f>MATCH(J1539,Matches!$A:$A,0)</f>
        <v/>
      </c>
      <c r="AB1539" s="33" t="n"/>
      <c r="AC1539" s="33" t="n">
        <v>1.972523210544403</v>
      </c>
      <c r="AD1539" s="24" t="n"/>
      <c r="AE1539" s="24" t="n">
        <v>11</v>
      </c>
      <c r="AF1539" s="33" t="n"/>
      <c r="AG1539" s="33" t="n"/>
    </row>
    <row r="1540">
      <c r="A1540" s="24" t="inlineStr">
        <is>
          <t>Southampton|43</t>
        </is>
      </c>
      <c r="B1540" s="24" t="inlineStr">
        <is>
          <t>E1</t>
        </is>
      </c>
      <c r="C1540" s="24" t="inlineStr">
        <is>
          <t>Championship</t>
        </is>
      </c>
      <c r="D1540" s="24" t="inlineStr">
        <is>
          <t>Southampton</t>
        </is>
      </c>
      <c r="E1540" s="24" t="n">
        <v>43</v>
      </c>
      <c r="F1540" s="24" t="n">
        <v>11</v>
      </c>
      <c r="G1540" s="29" t="n">
        <v>46494.625</v>
      </c>
      <c r="H1540" s="24" t="inlineStr">
        <is>
          <t>Millwall</t>
        </is>
      </c>
      <c r="I1540" s="24" t="inlineStr">
        <is>
          <t>A</t>
        </is>
      </c>
      <c r="J1540" s="24" t="inlineStr">
        <is>
          <t>E1-Millwall-Southamp</t>
        </is>
      </c>
      <c r="K1540" s="24" t="n">
        <v>10</v>
      </c>
      <c r="L1540" s="11">
        <f>IF(INDEX(Matches!$X:$X,AA1540)=0,"",IF(I1540="H",INDEX(Matches!$H:$H,AA1540),INDEX(Matches!$I:$I,AA1540)))</f>
        <v/>
      </c>
      <c r="M1540" s="11">
        <f>IF(INDEX(Matches!$X:$X,AA1540)=0,"",IF(I1540="H",INDEX(Matches!$I:$I,AA1540),INDEX(Matches!$H:$H,AA1540)))</f>
        <v/>
      </c>
      <c r="N1540" s="11">
        <f>IF(L1540="","",IF(L1540&gt;M1540,"W",IF(L1540=M1540,"D","L")))</f>
        <v/>
      </c>
      <c r="O1540" s="11">
        <f>IF(L1540="","",IF(L1540&gt;M1540,3,IF(L1540=M1540,1,0)))</f>
        <v/>
      </c>
      <c r="P1540" s="31">
        <f>IF(I1540="H",INDEX(Matches!$L:$L,AA1540),INDEX(Matches!$N:$N,AA1540))</f>
        <v/>
      </c>
      <c r="Q1540" s="31">
        <f>INDEX(Matches!$M:$M,AA1540)</f>
        <v/>
      </c>
      <c r="R1540" s="31">
        <f>IF(I1540="H",INDEX(Matches!$N:$N,AA1540),INDEX(Matches!$L:$L,AA1540))</f>
        <v/>
      </c>
      <c r="S1540" s="33">
        <f>IF(I1540="H",INDEX(Matches!$O:$O,AA1540),INDEX(Matches!$P:$P,AA1540))</f>
        <v/>
      </c>
      <c r="T1540" s="33">
        <f>IF(INDEX(Matches!$J:$J,AA1540)="","",IF(I1540="H",INDEX(Matches!$J:$J,AA1540),INDEX(Matches!$K:$K,AA1540)))</f>
        <v/>
      </c>
      <c r="U1540" s="33">
        <f>IF(INDEX(Matches!$K:$K,AA1540)="","",IF(I1540="H",INDEX(Matches!$K:$K,AA1540),INDEX(Matches!$J:$J,AA1540)))</f>
        <v/>
      </c>
      <c r="V1540" s="30">
        <f>IF(T1540="","",T1540-U1540)</f>
        <v/>
      </c>
      <c r="W1540" s="33">
        <f>IF(I1540="H",INDEX(Matches!$T:$T,AA1540),INDEX(Matches!$U:$U,AA1540))</f>
        <v/>
      </c>
      <c r="X1540" s="11">
        <f>INDEX(Matches!$X:$X,AA1540)</f>
        <v/>
      </c>
      <c r="Y1540" s="30">
        <f>IF(O1540="","",O1540-S1540)</f>
        <v/>
      </c>
      <c r="Z1540" s="30">
        <f>IF(W1540="","",W1540-S1540)</f>
        <v/>
      </c>
      <c r="AA1540" s="24">
        <f>MATCH(J1540,Matches!$A:$A,0)</f>
        <v/>
      </c>
      <c r="AB1540" s="33" t="n"/>
      <c r="AC1540" s="33" t="n">
        <v>1.21437087576368</v>
      </c>
      <c r="AD1540" s="24" t="n"/>
      <c r="AE1540" s="24" t="n">
        <v>11</v>
      </c>
      <c r="AF1540" s="33" t="n"/>
      <c r="AG1540" s="33" t="n"/>
    </row>
    <row r="1541">
      <c r="A1541" s="24" t="inlineStr">
        <is>
          <t>Southampton|44</t>
        </is>
      </c>
      <c r="B1541" s="24" t="inlineStr">
        <is>
          <t>E1</t>
        </is>
      </c>
      <c r="C1541" s="24" t="inlineStr">
        <is>
          <t>Championship</t>
        </is>
      </c>
      <c r="D1541" s="24" t="inlineStr">
        <is>
          <t>Southampton</t>
        </is>
      </c>
      <c r="E1541" s="24" t="n">
        <v>44</v>
      </c>
      <c r="F1541" s="24" t="n">
        <v>11</v>
      </c>
      <c r="G1541" s="29" t="n">
        <v>46497.82291666666</v>
      </c>
      <c r="H1541" s="24" t="inlineStr">
        <is>
          <t>Birmingham</t>
        </is>
      </c>
      <c r="I1541" s="24" t="inlineStr">
        <is>
          <t>H</t>
        </is>
      </c>
      <c r="J1541" s="24" t="inlineStr">
        <is>
          <t>E1-Southamp-Birmingh</t>
        </is>
      </c>
      <c r="K1541" s="24" t="n">
        <v>6</v>
      </c>
      <c r="L1541" s="11">
        <f>IF(INDEX(Matches!$X:$X,AA1541)=0,"",IF(I1541="H",INDEX(Matches!$H:$H,AA1541),INDEX(Matches!$I:$I,AA1541)))</f>
        <v/>
      </c>
      <c r="M1541" s="11">
        <f>IF(INDEX(Matches!$X:$X,AA1541)=0,"",IF(I1541="H",INDEX(Matches!$I:$I,AA1541),INDEX(Matches!$H:$H,AA1541)))</f>
        <v/>
      </c>
      <c r="N1541" s="11">
        <f>IF(L1541="","",IF(L1541&gt;M1541,"W",IF(L1541=M1541,"D","L")))</f>
        <v/>
      </c>
      <c r="O1541" s="11">
        <f>IF(L1541="","",IF(L1541&gt;M1541,3,IF(L1541=M1541,1,0)))</f>
        <v/>
      </c>
      <c r="P1541" s="31">
        <f>IF(I1541="H",INDEX(Matches!$L:$L,AA1541),INDEX(Matches!$N:$N,AA1541))</f>
        <v/>
      </c>
      <c r="Q1541" s="31">
        <f>INDEX(Matches!$M:$M,AA1541)</f>
        <v/>
      </c>
      <c r="R1541" s="31">
        <f>IF(I1541="H",INDEX(Matches!$N:$N,AA1541),INDEX(Matches!$L:$L,AA1541))</f>
        <v/>
      </c>
      <c r="S1541" s="33">
        <f>IF(I1541="H",INDEX(Matches!$O:$O,AA1541),INDEX(Matches!$P:$P,AA1541))</f>
        <v/>
      </c>
      <c r="T1541" s="33">
        <f>IF(INDEX(Matches!$J:$J,AA1541)="","",IF(I1541="H",INDEX(Matches!$J:$J,AA1541),INDEX(Matches!$K:$K,AA1541)))</f>
        <v/>
      </c>
      <c r="U1541" s="33">
        <f>IF(INDEX(Matches!$K:$K,AA1541)="","",IF(I1541="H",INDEX(Matches!$K:$K,AA1541),INDEX(Matches!$J:$J,AA1541)))</f>
        <v/>
      </c>
      <c r="V1541" s="30">
        <f>IF(T1541="","",T1541-U1541)</f>
        <v/>
      </c>
      <c r="W1541" s="33">
        <f>IF(I1541="H",INDEX(Matches!$T:$T,AA1541),INDEX(Matches!$U:$U,AA1541))</f>
        <v/>
      </c>
      <c r="X1541" s="11">
        <f>INDEX(Matches!$X:$X,AA1541)</f>
        <v/>
      </c>
      <c r="Y1541" s="30">
        <f>IF(O1541="","",O1541-S1541)</f>
        <v/>
      </c>
      <c r="Z1541" s="30">
        <f>IF(W1541="","",W1541-S1541)</f>
        <v/>
      </c>
      <c r="AA1541" s="24">
        <f>MATCH(J1541,Matches!$A:$A,0)</f>
        <v/>
      </c>
      <c r="AB1541" s="33" t="n"/>
      <c r="AC1541" s="33" t="n">
        <v>1.515804875915607</v>
      </c>
      <c r="AD1541" s="24" t="n"/>
      <c r="AE1541" s="24" t="n">
        <v>11</v>
      </c>
      <c r="AF1541" s="33" t="n"/>
      <c r="AG1541" s="33" t="n"/>
    </row>
    <row r="1542">
      <c r="A1542" s="24" t="inlineStr">
        <is>
          <t>Southampton|45</t>
        </is>
      </c>
      <c r="B1542" s="24" t="inlineStr">
        <is>
          <t>E1</t>
        </is>
      </c>
      <c r="C1542" s="24" t="inlineStr">
        <is>
          <t>Championship</t>
        </is>
      </c>
      <c r="D1542" s="24" t="inlineStr">
        <is>
          <t>Southampton</t>
        </is>
      </c>
      <c r="E1542" s="24" t="n">
        <v>45</v>
      </c>
      <c r="F1542" s="24" t="n">
        <v>12</v>
      </c>
      <c r="G1542" s="29" t="n">
        <v>46501.625</v>
      </c>
      <c r="H1542" s="24" t="inlineStr">
        <is>
          <t>Burnley</t>
        </is>
      </c>
      <c r="I1542" s="24" t="inlineStr">
        <is>
          <t>A</t>
        </is>
      </c>
      <c r="J1542" s="24" t="inlineStr">
        <is>
          <t>E1-Burnley-Southamp</t>
        </is>
      </c>
      <c r="K1542" s="24" t="n">
        <v>4</v>
      </c>
      <c r="L1542" s="11">
        <f>IF(INDEX(Matches!$X:$X,AA1542)=0,"",IF(I1542="H",INDEX(Matches!$H:$H,AA1542),INDEX(Matches!$I:$I,AA1542)))</f>
        <v/>
      </c>
      <c r="M1542" s="11">
        <f>IF(INDEX(Matches!$X:$X,AA1542)=0,"",IF(I1542="H",INDEX(Matches!$I:$I,AA1542),INDEX(Matches!$H:$H,AA1542)))</f>
        <v/>
      </c>
      <c r="N1542" s="11">
        <f>IF(L1542="","",IF(L1542&gt;M1542,"W",IF(L1542=M1542,"D","L")))</f>
        <v/>
      </c>
      <c r="O1542" s="11">
        <f>IF(L1542="","",IF(L1542&gt;M1542,3,IF(L1542=M1542,1,0)))</f>
        <v/>
      </c>
      <c r="P1542" s="31">
        <f>IF(I1542="H",INDEX(Matches!$L:$L,AA1542),INDEX(Matches!$N:$N,AA1542))</f>
        <v/>
      </c>
      <c r="Q1542" s="31">
        <f>INDEX(Matches!$M:$M,AA1542)</f>
        <v/>
      </c>
      <c r="R1542" s="31">
        <f>IF(I1542="H",INDEX(Matches!$N:$N,AA1542),INDEX(Matches!$L:$L,AA1542))</f>
        <v/>
      </c>
      <c r="S1542" s="33">
        <f>IF(I1542="H",INDEX(Matches!$O:$O,AA1542),INDEX(Matches!$P:$P,AA1542))</f>
        <v/>
      </c>
      <c r="T1542" s="33">
        <f>IF(INDEX(Matches!$J:$J,AA1542)="","",IF(I1542="H",INDEX(Matches!$J:$J,AA1542),INDEX(Matches!$K:$K,AA1542)))</f>
        <v/>
      </c>
      <c r="U1542" s="33">
        <f>IF(INDEX(Matches!$K:$K,AA1542)="","",IF(I1542="H",INDEX(Matches!$K:$K,AA1542),INDEX(Matches!$J:$J,AA1542)))</f>
        <v/>
      </c>
      <c r="V1542" s="30">
        <f>IF(T1542="","",T1542-U1542)</f>
        <v/>
      </c>
      <c r="W1542" s="33">
        <f>IF(I1542="H",INDEX(Matches!$T:$T,AA1542),INDEX(Matches!$U:$U,AA1542))</f>
        <v/>
      </c>
      <c r="X1542" s="11">
        <f>INDEX(Matches!$X:$X,AA1542)</f>
        <v/>
      </c>
      <c r="Y1542" s="30">
        <f>IF(O1542="","",O1542-S1542)</f>
        <v/>
      </c>
      <c r="Z1542" s="30">
        <f>IF(W1542="","",W1542-S1542)</f>
        <v/>
      </c>
      <c r="AA1542" s="24">
        <f>MATCH(J1542,Matches!$A:$A,0)</f>
        <v/>
      </c>
      <c r="AB1542" s="33" t="n"/>
      <c r="AC1542" s="33" t="n">
        <v>1.19294835091201</v>
      </c>
      <c r="AD1542" s="24" t="n"/>
      <c r="AE1542" s="24" t="n">
        <v>12</v>
      </c>
      <c r="AF1542" s="33" t="n"/>
      <c r="AG1542" s="33" t="n"/>
    </row>
    <row r="1543">
      <c r="A1543" s="24" t="inlineStr">
        <is>
          <t>Southampton|46</t>
        </is>
      </c>
      <c r="B1543" s="24" t="inlineStr">
        <is>
          <t>E1</t>
        </is>
      </c>
      <c r="C1543" s="24" t="inlineStr">
        <is>
          <t>Championship</t>
        </is>
      </c>
      <c r="D1543" s="24" t="inlineStr">
        <is>
          <t>Southampton</t>
        </is>
      </c>
      <c r="E1543" s="24" t="n">
        <v>46</v>
      </c>
      <c r="F1543" s="24" t="n">
        <v>12</v>
      </c>
      <c r="G1543" s="29" t="n">
        <v>46508.52083333334</v>
      </c>
      <c r="H1543" s="24" t="inlineStr">
        <is>
          <t>Sheffield United</t>
        </is>
      </c>
      <c r="I1543" s="24" t="inlineStr">
        <is>
          <t>H</t>
        </is>
      </c>
      <c r="J1543" s="24" t="inlineStr">
        <is>
          <t>E1-Southamp-Sheffiel</t>
        </is>
      </c>
      <c r="K1543" s="24" t="n">
        <v>8</v>
      </c>
      <c r="L1543" s="11">
        <f>IF(INDEX(Matches!$X:$X,AA1543)=0,"",IF(I1543="H",INDEX(Matches!$H:$H,AA1543),INDEX(Matches!$I:$I,AA1543)))</f>
        <v/>
      </c>
      <c r="M1543" s="11">
        <f>IF(INDEX(Matches!$X:$X,AA1543)=0,"",IF(I1543="H",INDEX(Matches!$I:$I,AA1543),INDEX(Matches!$H:$H,AA1543)))</f>
        <v/>
      </c>
      <c r="N1543" s="11">
        <f>IF(L1543="","",IF(L1543&gt;M1543,"W",IF(L1543=M1543,"D","L")))</f>
        <v/>
      </c>
      <c r="O1543" s="11">
        <f>IF(L1543="","",IF(L1543&gt;M1543,3,IF(L1543=M1543,1,0)))</f>
        <v/>
      </c>
      <c r="P1543" s="31">
        <f>IF(I1543="H",INDEX(Matches!$L:$L,AA1543),INDEX(Matches!$N:$N,AA1543))</f>
        <v/>
      </c>
      <c r="Q1543" s="31">
        <f>INDEX(Matches!$M:$M,AA1543)</f>
        <v/>
      </c>
      <c r="R1543" s="31">
        <f>IF(I1543="H",INDEX(Matches!$N:$N,AA1543),INDEX(Matches!$L:$L,AA1543))</f>
        <v/>
      </c>
      <c r="S1543" s="33">
        <f>IF(I1543="H",INDEX(Matches!$O:$O,AA1543),INDEX(Matches!$P:$P,AA1543))</f>
        <v/>
      </c>
      <c r="T1543" s="33">
        <f>IF(INDEX(Matches!$J:$J,AA1543)="","",IF(I1543="H",INDEX(Matches!$J:$J,AA1543),INDEX(Matches!$K:$K,AA1543)))</f>
        <v/>
      </c>
      <c r="U1543" s="33">
        <f>IF(INDEX(Matches!$K:$K,AA1543)="","",IF(I1543="H",INDEX(Matches!$K:$K,AA1543),INDEX(Matches!$J:$J,AA1543)))</f>
        <v/>
      </c>
      <c r="V1543" s="30">
        <f>IF(T1543="","",T1543-U1543)</f>
        <v/>
      </c>
      <c r="W1543" s="33">
        <f>IF(I1543="H",INDEX(Matches!$T:$T,AA1543),INDEX(Matches!$U:$U,AA1543))</f>
        <v/>
      </c>
      <c r="X1543" s="11">
        <f>INDEX(Matches!$X:$X,AA1543)</f>
        <v/>
      </c>
      <c r="Y1543" s="30">
        <f>IF(O1543="","",O1543-S1543)</f>
        <v/>
      </c>
      <c r="Z1543" s="30">
        <f>IF(W1543="","",W1543-S1543)</f>
        <v/>
      </c>
      <c r="AA1543" s="24">
        <f>MATCH(J1543,Matches!$A:$A,0)</f>
        <v/>
      </c>
      <c r="AB1543" s="33" t="n"/>
      <c r="AC1543" s="33" t="n">
        <v>1.640702959175197</v>
      </c>
      <c r="AD1543" s="24" t="n"/>
      <c r="AE1543" s="24" t="n">
        <v>12</v>
      </c>
      <c r="AF1543" s="33" t="n"/>
      <c r="AG1543" s="33" t="n"/>
    </row>
    <row r="1544">
      <c r="A1544" s="24" t="inlineStr">
        <is>
          <t>Stoke|1</t>
        </is>
      </c>
      <c r="B1544" s="24" t="inlineStr">
        <is>
          <t>E1</t>
        </is>
      </c>
      <c r="C1544" s="24" t="inlineStr">
        <is>
          <t>Championship</t>
        </is>
      </c>
      <c r="D1544" s="24" t="inlineStr">
        <is>
          <t>Stoke</t>
        </is>
      </c>
      <c r="E1544" s="24" t="n">
        <v>1</v>
      </c>
      <c r="F1544" s="24" t="n">
        <v>1</v>
      </c>
      <c r="G1544" s="29" t="n">
        <v>46249.625</v>
      </c>
      <c r="H1544" s="24" t="inlineStr">
        <is>
          <t>Swansea</t>
        </is>
      </c>
      <c r="I1544" s="24" t="inlineStr">
        <is>
          <t>H</t>
        </is>
      </c>
      <c r="J1544" s="24" t="inlineStr">
        <is>
          <t>E1-Stoke-Swansea</t>
        </is>
      </c>
      <c r="K1544" s="24" t="n">
        <v>15</v>
      </c>
      <c r="L1544" s="11">
        <f>IF(INDEX(Matches!$X:$X,AA1544)=0,"",IF(I1544="H",INDEX(Matches!$H:$H,AA1544),INDEX(Matches!$I:$I,AA1544)))</f>
        <v/>
      </c>
      <c r="M1544" s="11">
        <f>IF(INDEX(Matches!$X:$X,AA1544)=0,"",IF(I1544="H",INDEX(Matches!$I:$I,AA1544),INDEX(Matches!$H:$H,AA1544)))</f>
        <v/>
      </c>
      <c r="N1544" s="11">
        <f>IF(L1544="","",IF(L1544&gt;M1544,"W",IF(L1544=M1544,"D","L")))</f>
        <v/>
      </c>
      <c r="O1544" s="11">
        <f>IF(L1544="","",IF(L1544&gt;M1544,3,IF(L1544=M1544,1,0)))</f>
        <v/>
      </c>
      <c r="P1544" s="31">
        <f>IF(I1544="H",INDEX(Matches!$L:$L,AA1544),INDEX(Matches!$N:$N,AA1544))</f>
        <v/>
      </c>
      <c r="Q1544" s="31">
        <f>INDEX(Matches!$M:$M,AA1544)</f>
        <v/>
      </c>
      <c r="R1544" s="31">
        <f>IF(I1544="H",INDEX(Matches!$N:$N,AA1544),INDEX(Matches!$L:$L,AA1544))</f>
        <v/>
      </c>
      <c r="S1544" s="33">
        <f>IF(I1544="H",INDEX(Matches!$O:$O,AA1544),INDEX(Matches!$P:$P,AA1544))</f>
        <v/>
      </c>
      <c r="T1544" s="33">
        <f>IF(INDEX(Matches!$J:$J,AA1544)="","",IF(I1544="H",INDEX(Matches!$J:$J,AA1544),INDEX(Matches!$K:$K,AA1544)))</f>
        <v/>
      </c>
      <c r="U1544" s="33">
        <f>IF(INDEX(Matches!$K:$K,AA1544)="","",IF(I1544="H",INDEX(Matches!$K:$K,AA1544),INDEX(Matches!$J:$J,AA1544)))</f>
        <v/>
      </c>
      <c r="V1544" s="30">
        <f>IF(T1544="","",T1544-U1544)</f>
        <v/>
      </c>
      <c r="W1544" s="33">
        <f>IF(I1544="H",INDEX(Matches!$T:$T,AA1544),INDEX(Matches!$U:$U,AA1544))</f>
        <v/>
      </c>
      <c r="X1544" s="11">
        <f>INDEX(Matches!$X:$X,AA1544)</f>
        <v/>
      </c>
      <c r="Y1544" s="30">
        <f>IF(O1544="","",O1544-S1544)</f>
        <v/>
      </c>
      <c r="Z1544" s="30">
        <f>IF(W1544="","",W1544-S1544)</f>
        <v/>
      </c>
      <c r="AA1544" s="24">
        <f>MATCH(J1544,Matches!$A:$A,0)</f>
        <v/>
      </c>
      <c r="AB1544" s="33" t="n">
        <v>1.516669944333182</v>
      </c>
      <c r="AC1544" s="33" t="n"/>
      <c r="AD1544" s="24" t="n"/>
      <c r="AE1544" s="24" t="n">
        <v>1</v>
      </c>
      <c r="AF1544" s="33" t="n"/>
      <c r="AG1544" s="33" t="n"/>
    </row>
    <row r="1545">
      <c r="A1545" s="24" t="inlineStr">
        <is>
          <t>Stoke|2</t>
        </is>
      </c>
      <c r="B1545" s="24" t="inlineStr">
        <is>
          <t>E1</t>
        </is>
      </c>
      <c r="C1545" s="24" t="inlineStr">
        <is>
          <t>Championship</t>
        </is>
      </c>
      <c r="D1545" s="24" t="inlineStr">
        <is>
          <t>Stoke</t>
        </is>
      </c>
      <c r="E1545" s="24" t="n">
        <v>2</v>
      </c>
      <c r="F1545" s="24" t="n">
        <v>1</v>
      </c>
      <c r="G1545" s="29" t="n">
        <v>46256.625</v>
      </c>
      <c r="H1545" s="24" t="inlineStr">
        <is>
          <t>Southampton</t>
        </is>
      </c>
      <c r="I1545" s="24" t="inlineStr">
        <is>
          <t>A</t>
        </is>
      </c>
      <c r="J1545" s="24" t="inlineStr">
        <is>
          <t>E1-Southamp-Stoke</t>
        </is>
      </c>
      <c r="K1545" s="24" t="n">
        <v>5</v>
      </c>
      <c r="L1545" s="11">
        <f>IF(INDEX(Matches!$X:$X,AA1545)=0,"",IF(I1545="H",INDEX(Matches!$H:$H,AA1545),INDEX(Matches!$I:$I,AA1545)))</f>
        <v/>
      </c>
      <c r="M1545" s="11">
        <f>IF(INDEX(Matches!$X:$X,AA1545)=0,"",IF(I1545="H",INDEX(Matches!$I:$I,AA1545),INDEX(Matches!$H:$H,AA1545)))</f>
        <v/>
      </c>
      <c r="N1545" s="11">
        <f>IF(L1545="","",IF(L1545&gt;M1545,"W",IF(L1545=M1545,"D","L")))</f>
        <v/>
      </c>
      <c r="O1545" s="11">
        <f>IF(L1545="","",IF(L1545&gt;M1545,3,IF(L1545=M1545,1,0)))</f>
        <v/>
      </c>
      <c r="P1545" s="31">
        <f>IF(I1545="H",INDEX(Matches!$L:$L,AA1545),INDEX(Matches!$N:$N,AA1545))</f>
        <v/>
      </c>
      <c r="Q1545" s="31">
        <f>INDEX(Matches!$M:$M,AA1545)</f>
        <v/>
      </c>
      <c r="R1545" s="31">
        <f>IF(I1545="H",INDEX(Matches!$N:$N,AA1545),INDEX(Matches!$L:$L,AA1545))</f>
        <v/>
      </c>
      <c r="S1545" s="33">
        <f>IF(I1545="H",INDEX(Matches!$O:$O,AA1545),INDEX(Matches!$P:$P,AA1545))</f>
        <v/>
      </c>
      <c r="T1545" s="33">
        <f>IF(INDEX(Matches!$J:$J,AA1545)="","",IF(I1545="H",INDEX(Matches!$J:$J,AA1545),INDEX(Matches!$K:$K,AA1545)))</f>
        <v/>
      </c>
      <c r="U1545" s="33">
        <f>IF(INDEX(Matches!$K:$K,AA1545)="","",IF(I1545="H",INDEX(Matches!$K:$K,AA1545),INDEX(Matches!$J:$J,AA1545)))</f>
        <v/>
      </c>
      <c r="V1545" s="30">
        <f>IF(T1545="","",T1545-U1545)</f>
        <v/>
      </c>
      <c r="W1545" s="33">
        <f>IF(I1545="H",INDEX(Matches!$T:$T,AA1545),INDEX(Matches!$U:$U,AA1545))</f>
        <v/>
      </c>
      <c r="X1545" s="11">
        <f>INDEX(Matches!$X:$X,AA1545)</f>
        <v/>
      </c>
      <c r="Y1545" s="30">
        <f>IF(O1545="","",O1545-S1545)</f>
        <v/>
      </c>
      <c r="Z1545" s="30">
        <f>IF(W1545="","",W1545-S1545)</f>
        <v/>
      </c>
      <c r="AA1545" s="24">
        <f>MATCH(J1545,Matches!$A:$A,0)</f>
        <v/>
      </c>
      <c r="AB1545" s="33" t="n">
        <v>0.8042266024287451</v>
      </c>
      <c r="AC1545" s="33" t="n"/>
      <c r="AD1545" s="24" t="n"/>
      <c r="AE1545" s="24" t="n">
        <v>1</v>
      </c>
      <c r="AF1545" s="33" t="n"/>
      <c r="AG1545" s="33" t="n"/>
    </row>
    <row r="1546">
      <c r="A1546" s="24" t="inlineStr">
        <is>
          <t>Stoke|3</t>
        </is>
      </c>
      <c r="B1546" s="24" t="inlineStr">
        <is>
          <t>E1</t>
        </is>
      </c>
      <c r="C1546" s="24" t="inlineStr">
        <is>
          <t>Championship</t>
        </is>
      </c>
      <c r="D1546" s="24" t="inlineStr">
        <is>
          <t>Stoke</t>
        </is>
      </c>
      <c r="E1546" s="24" t="n">
        <v>3</v>
      </c>
      <c r="F1546" s="24" t="n">
        <v>1</v>
      </c>
      <c r="G1546" s="29" t="n">
        <v>46263.52083333334</v>
      </c>
      <c r="H1546" s="24" t="inlineStr">
        <is>
          <t>Wolves</t>
        </is>
      </c>
      <c r="I1546" s="24" t="inlineStr">
        <is>
          <t>A</t>
        </is>
      </c>
      <c r="J1546" s="24" t="inlineStr">
        <is>
          <t>E1-Wolves-Stoke</t>
        </is>
      </c>
      <c r="K1546" s="24" t="n">
        <v>2</v>
      </c>
      <c r="L1546" s="11">
        <f>IF(INDEX(Matches!$X:$X,AA1546)=0,"",IF(I1546="H",INDEX(Matches!$H:$H,AA1546),INDEX(Matches!$I:$I,AA1546)))</f>
        <v/>
      </c>
      <c r="M1546" s="11">
        <f>IF(INDEX(Matches!$X:$X,AA1546)=0,"",IF(I1546="H",INDEX(Matches!$I:$I,AA1546),INDEX(Matches!$H:$H,AA1546)))</f>
        <v/>
      </c>
      <c r="N1546" s="11">
        <f>IF(L1546="","",IF(L1546&gt;M1546,"W",IF(L1546=M1546,"D","L")))</f>
        <v/>
      </c>
      <c r="O1546" s="11">
        <f>IF(L1546="","",IF(L1546&gt;M1546,3,IF(L1546=M1546,1,0)))</f>
        <v/>
      </c>
      <c r="P1546" s="31">
        <f>IF(I1546="H",INDEX(Matches!$L:$L,AA1546),INDEX(Matches!$N:$N,AA1546))</f>
        <v/>
      </c>
      <c r="Q1546" s="31">
        <f>INDEX(Matches!$M:$M,AA1546)</f>
        <v/>
      </c>
      <c r="R1546" s="31">
        <f>IF(I1546="H",INDEX(Matches!$N:$N,AA1546),INDEX(Matches!$L:$L,AA1546))</f>
        <v/>
      </c>
      <c r="S1546" s="33">
        <f>IF(I1546="H",INDEX(Matches!$O:$O,AA1546),INDEX(Matches!$P:$P,AA1546))</f>
        <v/>
      </c>
      <c r="T1546" s="33">
        <f>IF(INDEX(Matches!$J:$J,AA1546)="","",IF(I1546="H",INDEX(Matches!$J:$J,AA1546),INDEX(Matches!$K:$K,AA1546)))</f>
        <v/>
      </c>
      <c r="U1546" s="33">
        <f>IF(INDEX(Matches!$K:$K,AA1546)="","",IF(I1546="H",INDEX(Matches!$K:$K,AA1546),INDEX(Matches!$J:$J,AA1546)))</f>
        <v/>
      </c>
      <c r="V1546" s="30">
        <f>IF(T1546="","",T1546-U1546)</f>
        <v/>
      </c>
      <c r="W1546" s="33">
        <f>IF(I1546="H",INDEX(Matches!$T:$T,AA1546),INDEX(Matches!$U:$U,AA1546))</f>
        <v/>
      </c>
      <c r="X1546" s="11">
        <f>INDEX(Matches!$X:$X,AA1546)</f>
        <v/>
      </c>
      <c r="Y1546" s="30">
        <f>IF(O1546="","",O1546-S1546)</f>
        <v/>
      </c>
      <c r="Z1546" s="30">
        <f>IF(W1546="","",W1546-S1546)</f>
        <v/>
      </c>
      <c r="AA1546" s="24">
        <f>MATCH(J1546,Matches!$A:$A,0)</f>
        <v/>
      </c>
      <c r="AB1546" s="33" t="n">
        <v>0.8157732301410188</v>
      </c>
      <c r="AC1546" s="33" t="n"/>
      <c r="AD1546" s="24" t="n"/>
      <c r="AE1546" s="24" t="n">
        <v>1</v>
      </c>
      <c r="AF1546" s="33" t="n"/>
      <c r="AG1546" s="33" t="n"/>
    </row>
    <row r="1547">
      <c r="A1547" s="24" t="inlineStr">
        <is>
          <t>Stoke|4</t>
        </is>
      </c>
      <c r="B1547" s="24" t="inlineStr">
        <is>
          <t>E1</t>
        </is>
      </c>
      <c r="C1547" s="24" t="inlineStr">
        <is>
          <t>Championship</t>
        </is>
      </c>
      <c r="D1547" s="24" t="inlineStr">
        <is>
          <t>Stoke</t>
        </is>
      </c>
      <c r="E1547" s="24" t="n">
        <v>4</v>
      </c>
      <c r="F1547" s="24" t="n">
        <v>1</v>
      </c>
      <c r="G1547" s="29" t="n">
        <v>46266.83333333334</v>
      </c>
      <c r="H1547" s="24" t="inlineStr">
        <is>
          <t>Norwich</t>
        </is>
      </c>
      <c r="I1547" s="24" t="inlineStr">
        <is>
          <t>H</t>
        </is>
      </c>
      <c r="J1547" s="24" t="inlineStr">
        <is>
          <t>E1-Stoke-Norwich</t>
        </is>
      </c>
      <c r="K1547" s="24" t="n">
        <v>7</v>
      </c>
      <c r="L1547" s="11">
        <f>IF(INDEX(Matches!$X:$X,AA1547)=0,"",IF(I1547="H",INDEX(Matches!$H:$H,AA1547),INDEX(Matches!$I:$I,AA1547)))</f>
        <v/>
      </c>
      <c r="M1547" s="11">
        <f>IF(INDEX(Matches!$X:$X,AA1547)=0,"",IF(I1547="H",INDEX(Matches!$I:$I,AA1547),INDEX(Matches!$H:$H,AA1547)))</f>
        <v/>
      </c>
      <c r="N1547" s="11">
        <f>IF(L1547="","",IF(L1547&gt;M1547,"W",IF(L1547=M1547,"D","L")))</f>
        <v/>
      </c>
      <c r="O1547" s="11">
        <f>IF(L1547="","",IF(L1547&gt;M1547,3,IF(L1547=M1547,1,0)))</f>
        <v/>
      </c>
      <c r="P1547" s="31">
        <f>IF(I1547="H",INDEX(Matches!$L:$L,AA1547),INDEX(Matches!$N:$N,AA1547))</f>
        <v/>
      </c>
      <c r="Q1547" s="31">
        <f>INDEX(Matches!$M:$M,AA1547)</f>
        <v/>
      </c>
      <c r="R1547" s="31">
        <f>IF(I1547="H",INDEX(Matches!$N:$N,AA1547),INDEX(Matches!$L:$L,AA1547))</f>
        <v/>
      </c>
      <c r="S1547" s="33">
        <f>IF(I1547="H",INDEX(Matches!$O:$O,AA1547),INDEX(Matches!$P:$P,AA1547))</f>
        <v/>
      </c>
      <c r="T1547" s="33">
        <f>IF(INDEX(Matches!$J:$J,AA1547)="","",IF(I1547="H",INDEX(Matches!$J:$J,AA1547),INDEX(Matches!$K:$K,AA1547)))</f>
        <v/>
      </c>
      <c r="U1547" s="33">
        <f>IF(INDEX(Matches!$K:$K,AA1547)="","",IF(I1547="H",INDEX(Matches!$K:$K,AA1547),INDEX(Matches!$J:$J,AA1547)))</f>
        <v/>
      </c>
      <c r="V1547" s="30">
        <f>IF(T1547="","",T1547-U1547)</f>
        <v/>
      </c>
      <c r="W1547" s="33">
        <f>IF(I1547="H",INDEX(Matches!$T:$T,AA1547),INDEX(Matches!$U:$U,AA1547))</f>
        <v/>
      </c>
      <c r="X1547" s="11">
        <f>INDEX(Matches!$X:$X,AA1547)</f>
        <v/>
      </c>
      <c r="Y1547" s="30">
        <f>IF(O1547="","",O1547-S1547)</f>
        <v/>
      </c>
      <c r="Z1547" s="30">
        <f>IF(W1547="","",W1547-S1547)</f>
        <v/>
      </c>
      <c r="AA1547" s="24">
        <f>MATCH(J1547,Matches!$A:$A,0)</f>
        <v/>
      </c>
      <c r="AB1547" s="33" t="n">
        <v>1.139532882461774</v>
      </c>
      <c r="AC1547" s="33" t="n"/>
      <c r="AD1547" s="24" t="n"/>
      <c r="AE1547" s="24" t="n">
        <v>1</v>
      </c>
      <c r="AF1547" s="33" t="n"/>
      <c r="AG1547" s="33" t="n"/>
    </row>
    <row r="1548">
      <c r="A1548" s="24" t="inlineStr">
        <is>
          <t>Stoke|5</t>
        </is>
      </c>
      <c r="B1548" s="24" t="inlineStr">
        <is>
          <t>E1</t>
        </is>
      </c>
      <c r="C1548" s="24" t="inlineStr">
        <is>
          <t>Championship</t>
        </is>
      </c>
      <c r="D1548" s="24" t="inlineStr">
        <is>
          <t>Stoke</t>
        </is>
      </c>
      <c r="E1548" s="24" t="n">
        <v>5</v>
      </c>
      <c r="F1548" s="24" t="n">
        <v>2</v>
      </c>
      <c r="G1548" s="29" t="n">
        <v>46270.52083333334</v>
      </c>
      <c r="H1548" s="24" t="inlineStr">
        <is>
          <t>Charlton</t>
        </is>
      </c>
      <c r="I1548" s="24" t="inlineStr">
        <is>
          <t>H</t>
        </is>
      </c>
      <c r="J1548" s="24" t="inlineStr">
        <is>
          <t>E1-Stoke-Charlton</t>
        </is>
      </c>
      <c r="K1548" s="24" t="n">
        <v>23</v>
      </c>
      <c r="L1548" s="11">
        <f>IF(INDEX(Matches!$X:$X,AA1548)=0,"",IF(I1548="H",INDEX(Matches!$H:$H,AA1548),INDEX(Matches!$I:$I,AA1548)))</f>
        <v/>
      </c>
      <c r="M1548" s="11">
        <f>IF(INDEX(Matches!$X:$X,AA1548)=0,"",IF(I1548="H",INDEX(Matches!$I:$I,AA1548),INDEX(Matches!$H:$H,AA1548)))</f>
        <v/>
      </c>
      <c r="N1548" s="11">
        <f>IF(L1548="","",IF(L1548&gt;M1548,"W",IF(L1548=M1548,"D","L")))</f>
        <v/>
      </c>
      <c r="O1548" s="11">
        <f>IF(L1548="","",IF(L1548&gt;M1548,3,IF(L1548=M1548,1,0)))</f>
        <v/>
      </c>
      <c r="P1548" s="31">
        <f>IF(I1548="H",INDEX(Matches!$L:$L,AA1548),INDEX(Matches!$N:$N,AA1548))</f>
        <v/>
      </c>
      <c r="Q1548" s="31">
        <f>INDEX(Matches!$M:$M,AA1548)</f>
        <v/>
      </c>
      <c r="R1548" s="31">
        <f>IF(I1548="H",INDEX(Matches!$N:$N,AA1548),INDEX(Matches!$L:$L,AA1548))</f>
        <v/>
      </c>
      <c r="S1548" s="33">
        <f>IF(I1548="H",INDEX(Matches!$O:$O,AA1548),INDEX(Matches!$P:$P,AA1548))</f>
        <v/>
      </c>
      <c r="T1548" s="33">
        <f>IF(INDEX(Matches!$J:$J,AA1548)="","",IF(I1548="H",INDEX(Matches!$J:$J,AA1548),INDEX(Matches!$K:$K,AA1548)))</f>
        <v/>
      </c>
      <c r="U1548" s="33">
        <f>IF(INDEX(Matches!$K:$K,AA1548)="","",IF(I1548="H",INDEX(Matches!$K:$K,AA1548),INDEX(Matches!$J:$J,AA1548)))</f>
        <v/>
      </c>
      <c r="V1548" s="30">
        <f>IF(T1548="","",T1548-U1548)</f>
        <v/>
      </c>
      <c r="W1548" s="33">
        <f>IF(I1548="H",INDEX(Matches!$T:$T,AA1548),INDEX(Matches!$U:$U,AA1548))</f>
        <v/>
      </c>
      <c r="X1548" s="11">
        <f>INDEX(Matches!$X:$X,AA1548)</f>
        <v/>
      </c>
      <c r="Y1548" s="30">
        <f>IF(O1548="","",O1548-S1548)</f>
        <v/>
      </c>
      <c r="Z1548" s="30">
        <f>IF(W1548="","",W1548-S1548)</f>
        <v/>
      </c>
      <c r="AA1548" s="24">
        <f>MATCH(J1548,Matches!$A:$A,0)</f>
        <v/>
      </c>
      <c r="AB1548" s="33" t="n">
        <v>1.695791267083795</v>
      </c>
      <c r="AC1548" s="33" t="n"/>
      <c r="AD1548" s="24" t="n"/>
      <c r="AE1548" s="24" t="n">
        <v>2</v>
      </c>
      <c r="AF1548" s="33" t="n"/>
      <c r="AG1548" s="33" t="n"/>
    </row>
    <row r="1549">
      <c r="A1549" s="24" t="inlineStr">
        <is>
          <t>Stoke|6</t>
        </is>
      </c>
      <c r="B1549" s="24" t="inlineStr">
        <is>
          <t>E1</t>
        </is>
      </c>
      <c r="C1549" s="24" t="inlineStr">
        <is>
          <t>Championship</t>
        </is>
      </c>
      <c r="D1549" s="24" t="inlineStr">
        <is>
          <t>Stoke</t>
        </is>
      </c>
      <c r="E1549" s="24" t="n">
        <v>6</v>
      </c>
      <c r="F1549" s="24" t="n">
        <v>2</v>
      </c>
      <c r="G1549" s="29" t="n">
        <v>46273.82291666666</v>
      </c>
      <c r="H1549" s="24" t="inlineStr">
        <is>
          <t>Cardiff</t>
        </is>
      </c>
      <c r="I1549" s="24" t="inlineStr">
        <is>
          <t>A</t>
        </is>
      </c>
      <c r="J1549" s="24" t="inlineStr">
        <is>
          <t>E1-Cardiff-Stoke</t>
        </is>
      </c>
      <c r="K1549" s="24" t="n">
        <v>21</v>
      </c>
      <c r="L1549" s="11">
        <f>IF(INDEX(Matches!$X:$X,AA1549)=0,"",IF(I1549="H",INDEX(Matches!$H:$H,AA1549),INDEX(Matches!$I:$I,AA1549)))</f>
        <v/>
      </c>
      <c r="M1549" s="11">
        <f>IF(INDEX(Matches!$X:$X,AA1549)=0,"",IF(I1549="H",INDEX(Matches!$I:$I,AA1549),INDEX(Matches!$H:$H,AA1549)))</f>
        <v/>
      </c>
      <c r="N1549" s="11">
        <f>IF(L1549="","",IF(L1549&gt;M1549,"W",IF(L1549=M1549,"D","L")))</f>
        <v/>
      </c>
      <c r="O1549" s="11">
        <f>IF(L1549="","",IF(L1549&gt;M1549,3,IF(L1549=M1549,1,0)))</f>
        <v/>
      </c>
      <c r="P1549" s="31">
        <f>IF(I1549="H",INDEX(Matches!$L:$L,AA1549),INDEX(Matches!$N:$N,AA1549))</f>
        <v/>
      </c>
      <c r="Q1549" s="31">
        <f>INDEX(Matches!$M:$M,AA1549)</f>
        <v/>
      </c>
      <c r="R1549" s="31">
        <f>IF(I1549="H",INDEX(Matches!$N:$N,AA1549),INDEX(Matches!$L:$L,AA1549))</f>
        <v/>
      </c>
      <c r="S1549" s="33">
        <f>IF(I1549="H",INDEX(Matches!$O:$O,AA1549),INDEX(Matches!$P:$P,AA1549))</f>
        <v/>
      </c>
      <c r="T1549" s="33">
        <f>IF(INDEX(Matches!$J:$J,AA1549)="","",IF(I1549="H",INDEX(Matches!$J:$J,AA1549),INDEX(Matches!$K:$K,AA1549)))</f>
        <v/>
      </c>
      <c r="U1549" s="33">
        <f>IF(INDEX(Matches!$K:$K,AA1549)="","",IF(I1549="H",INDEX(Matches!$K:$K,AA1549),INDEX(Matches!$J:$J,AA1549)))</f>
        <v/>
      </c>
      <c r="V1549" s="30">
        <f>IF(T1549="","",T1549-U1549)</f>
        <v/>
      </c>
      <c r="W1549" s="33">
        <f>IF(I1549="H",INDEX(Matches!$T:$T,AA1549),INDEX(Matches!$U:$U,AA1549))</f>
        <v/>
      </c>
      <c r="X1549" s="11">
        <f>INDEX(Matches!$X:$X,AA1549)</f>
        <v/>
      </c>
      <c r="Y1549" s="30">
        <f>IF(O1549="","",O1549-S1549)</f>
        <v/>
      </c>
      <c r="Z1549" s="30">
        <f>IF(W1549="","",W1549-S1549)</f>
        <v/>
      </c>
      <c r="AA1549" s="24">
        <f>MATCH(J1549,Matches!$A:$A,0)</f>
        <v/>
      </c>
      <c r="AB1549" s="33" t="n">
        <v>1.115087195349581</v>
      </c>
      <c r="AC1549" s="33" t="n"/>
      <c r="AD1549" s="24" t="n"/>
      <c r="AE1549" s="24" t="n">
        <v>2</v>
      </c>
      <c r="AF1549" s="33" t="n"/>
      <c r="AG1549" s="33" t="n"/>
    </row>
    <row r="1550">
      <c r="A1550" s="24" t="inlineStr">
        <is>
          <t>Stoke|7</t>
        </is>
      </c>
      <c r="B1550" s="24" t="inlineStr">
        <is>
          <t>E1</t>
        </is>
      </c>
      <c r="C1550" s="24" t="inlineStr">
        <is>
          <t>Championship</t>
        </is>
      </c>
      <c r="D1550" s="24" t="inlineStr">
        <is>
          <t>Stoke</t>
        </is>
      </c>
      <c r="E1550" s="24" t="n">
        <v>7</v>
      </c>
      <c r="F1550" s="24" t="n">
        <v>2</v>
      </c>
      <c r="G1550" s="29" t="n">
        <v>46277.625</v>
      </c>
      <c r="H1550" s="24" t="inlineStr">
        <is>
          <t>Watford</t>
        </is>
      </c>
      <c r="I1550" s="24" t="inlineStr">
        <is>
          <t>A</t>
        </is>
      </c>
      <c r="J1550" s="24" t="inlineStr">
        <is>
          <t>E1-Watford-Stoke</t>
        </is>
      </c>
      <c r="K1550" s="24" t="n">
        <v>16</v>
      </c>
      <c r="L1550" s="11">
        <f>IF(INDEX(Matches!$X:$X,AA1550)=0,"",IF(I1550="H",INDEX(Matches!$H:$H,AA1550),INDEX(Matches!$I:$I,AA1550)))</f>
        <v/>
      </c>
      <c r="M1550" s="11">
        <f>IF(INDEX(Matches!$X:$X,AA1550)=0,"",IF(I1550="H",INDEX(Matches!$I:$I,AA1550),INDEX(Matches!$H:$H,AA1550)))</f>
        <v/>
      </c>
      <c r="N1550" s="11">
        <f>IF(L1550="","",IF(L1550&gt;M1550,"W",IF(L1550=M1550,"D","L")))</f>
        <v/>
      </c>
      <c r="O1550" s="11">
        <f>IF(L1550="","",IF(L1550&gt;M1550,3,IF(L1550=M1550,1,0)))</f>
        <v/>
      </c>
      <c r="P1550" s="31">
        <f>IF(I1550="H",INDEX(Matches!$L:$L,AA1550),INDEX(Matches!$N:$N,AA1550))</f>
        <v/>
      </c>
      <c r="Q1550" s="31">
        <f>INDEX(Matches!$M:$M,AA1550)</f>
        <v/>
      </c>
      <c r="R1550" s="31">
        <f>IF(I1550="H",INDEX(Matches!$N:$N,AA1550),INDEX(Matches!$L:$L,AA1550))</f>
        <v/>
      </c>
      <c r="S1550" s="33">
        <f>IF(I1550="H",INDEX(Matches!$O:$O,AA1550),INDEX(Matches!$P:$P,AA1550))</f>
        <v/>
      </c>
      <c r="T1550" s="33">
        <f>IF(INDEX(Matches!$J:$J,AA1550)="","",IF(I1550="H",INDEX(Matches!$J:$J,AA1550),INDEX(Matches!$K:$K,AA1550)))</f>
        <v/>
      </c>
      <c r="U1550" s="33">
        <f>IF(INDEX(Matches!$K:$K,AA1550)="","",IF(I1550="H",INDEX(Matches!$K:$K,AA1550),INDEX(Matches!$J:$J,AA1550)))</f>
        <v/>
      </c>
      <c r="V1550" s="30">
        <f>IF(T1550="","",T1550-U1550)</f>
        <v/>
      </c>
      <c r="W1550" s="33">
        <f>IF(I1550="H",INDEX(Matches!$T:$T,AA1550),INDEX(Matches!$U:$U,AA1550))</f>
        <v/>
      </c>
      <c r="X1550" s="11">
        <f>INDEX(Matches!$X:$X,AA1550)</f>
        <v/>
      </c>
      <c r="Y1550" s="30">
        <f>IF(O1550="","",O1550-S1550)</f>
        <v/>
      </c>
      <c r="Z1550" s="30">
        <f>IF(W1550="","",W1550-S1550)</f>
        <v/>
      </c>
      <c r="AA1550" s="24">
        <f>MATCH(J1550,Matches!$A:$A,0)</f>
        <v/>
      </c>
      <c r="AB1550" s="33" t="n">
        <v>1.237854889589905</v>
      </c>
      <c r="AC1550" s="33" t="n"/>
      <c r="AD1550" s="24" t="n"/>
      <c r="AE1550" s="24" t="n">
        <v>2</v>
      </c>
      <c r="AF1550" s="33" t="n"/>
      <c r="AG1550" s="33" t="n"/>
    </row>
    <row r="1551">
      <c r="A1551" s="24" t="inlineStr">
        <is>
          <t>Stoke|8</t>
        </is>
      </c>
      <c r="B1551" s="24" t="inlineStr">
        <is>
          <t>E1</t>
        </is>
      </c>
      <c r="C1551" s="24" t="inlineStr">
        <is>
          <t>Championship</t>
        </is>
      </c>
      <c r="D1551" s="24" t="inlineStr">
        <is>
          <t>Stoke</t>
        </is>
      </c>
      <c r="E1551" s="24" t="n">
        <v>8</v>
      </c>
      <c r="F1551" s="24" t="n">
        <v>2</v>
      </c>
      <c r="G1551" s="29" t="n">
        <v>46284.52083333334</v>
      </c>
      <c r="H1551" s="24" t="inlineStr">
        <is>
          <t>Sheffield United</t>
        </is>
      </c>
      <c r="I1551" s="24" t="inlineStr">
        <is>
          <t>H</t>
        </is>
      </c>
      <c r="J1551" s="24" t="inlineStr">
        <is>
          <t>E1-Stoke-Sheffiel</t>
        </is>
      </c>
      <c r="K1551" s="24" t="n">
        <v>8</v>
      </c>
      <c r="L1551" s="11">
        <f>IF(INDEX(Matches!$X:$X,AA1551)=0,"",IF(I1551="H",INDEX(Matches!$H:$H,AA1551),INDEX(Matches!$I:$I,AA1551)))</f>
        <v/>
      </c>
      <c r="M1551" s="11">
        <f>IF(INDEX(Matches!$X:$X,AA1551)=0,"",IF(I1551="H",INDEX(Matches!$I:$I,AA1551),INDEX(Matches!$H:$H,AA1551)))</f>
        <v/>
      </c>
      <c r="N1551" s="11">
        <f>IF(L1551="","",IF(L1551&gt;M1551,"W",IF(L1551=M1551,"D","L")))</f>
        <v/>
      </c>
      <c r="O1551" s="11">
        <f>IF(L1551="","",IF(L1551&gt;M1551,3,IF(L1551=M1551,1,0)))</f>
        <v/>
      </c>
      <c r="P1551" s="31">
        <f>IF(I1551="H",INDEX(Matches!$L:$L,AA1551),INDEX(Matches!$N:$N,AA1551))</f>
        <v/>
      </c>
      <c r="Q1551" s="31">
        <f>INDEX(Matches!$M:$M,AA1551)</f>
        <v/>
      </c>
      <c r="R1551" s="31">
        <f>IF(I1551="H",INDEX(Matches!$N:$N,AA1551),INDEX(Matches!$L:$L,AA1551))</f>
        <v/>
      </c>
      <c r="S1551" s="33">
        <f>IF(I1551="H",INDEX(Matches!$O:$O,AA1551),INDEX(Matches!$P:$P,AA1551))</f>
        <v/>
      </c>
      <c r="T1551" s="33">
        <f>IF(INDEX(Matches!$J:$J,AA1551)="","",IF(I1551="H",INDEX(Matches!$J:$J,AA1551),INDEX(Matches!$K:$K,AA1551)))</f>
        <v/>
      </c>
      <c r="U1551" s="33">
        <f>IF(INDEX(Matches!$K:$K,AA1551)="","",IF(I1551="H",INDEX(Matches!$K:$K,AA1551),INDEX(Matches!$J:$J,AA1551)))</f>
        <v/>
      </c>
      <c r="V1551" s="30">
        <f>IF(T1551="","",T1551-U1551)</f>
        <v/>
      </c>
      <c r="W1551" s="33">
        <f>IF(I1551="H",INDEX(Matches!$T:$T,AA1551),INDEX(Matches!$U:$U,AA1551))</f>
        <v/>
      </c>
      <c r="X1551" s="11">
        <f>INDEX(Matches!$X:$X,AA1551)</f>
        <v/>
      </c>
      <c r="Y1551" s="30">
        <f>IF(O1551="","",O1551-S1551)</f>
        <v/>
      </c>
      <c r="Z1551" s="30">
        <f>IF(W1551="","",W1551-S1551)</f>
        <v/>
      </c>
      <c r="AA1551" s="24">
        <f>MATCH(J1551,Matches!$A:$A,0)</f>
        <v/>
      </c>
      <c r="AB1551" s="33" t="n"/>
      <c r="AC1551" s="33" t="n"/>
      <c r="AD1551" s="24" t="n"/>
      <c r="AE1551" s="24" t="n">
        <v>2</v>
      </c>
      <c r="AF1551" s="33" t="n"/>
      <c r="AG1551" s="33" t="n"/>
    </row>
    <row r="1552">
      <c r="A1552" s="24" t="inlineStr">
        <is>
          <t>Stoke|9</t>
        </is>
      </c>
      <c r="B1552" s="24" t="inlineStr">
        <is>
          <t>E1</t>
        </is>
      </c>
      <c r="C1552" s="24" t="inlineStr">
        <is>
          <t>Championship</t>
        </is>
      </c>
      <c r="D1552" s="24" t="inlineStr">
        <is>
          <t>Stoke</t>
        </is>
      </c>
      <c r="E1552" s="24" t="n">
        <v>9</v>
      </c>
      <c r="F1552" s="24" t="n">
        <v>3</v>
      </c>
      <c r="G1552" s="29" t="n">
        <v>46305.625</v>
      </c>
      <c r="H1552" s="24" t="inlineStr">
        <is>
          <t>Bolton</t>
        </is>
      </c>
      <c r="I1552" s="24" t="inlineStr">
        <is>
          <t>A</t>
        </is>
      </c>
      <c r="J1552" s="24" t="inlineStr">
        <is>
          <t>E1-Bolton-Stoke</t>
        </is>
      </c>
      <c r="K1552" s="24" t="n">
        <v>22</v>
      </c>
      <c r="L1552" s="11">
        <f>IF(INDEX(Matches!$X:$X,AA1552)=0,"",IF(I1552="H",INDEX(Matches!$H:$H,AA1552),INDEX(Matches!$I:$I,AA1552)))</f>
        <v/>
      </c>
      <c r="M1552" s="11">
        <f>IF(INDEX(Matches!$X:$X,AA1552)=0,"",IF(I1552="H",INDEX(Matches!$I:$I,AA1552),INDEX(Matches!$H:$H,AA1552)))</f>
        <v/>
      </c>
      <c r="N1552" s="11">
        <f>IF(L1552="","",IF(L1552&gt;M1552,"W",IF(L1552=M1552,"D","L")))</f>
        <v/>
      </c>
      <c r="O1552" s="11">
        <f>IF(L1552="","",IF(L1552&gt;M1552,3,IF(L1552=M1552,1,0)))</f>
        <v/>
      </c>
      <c r="P1552" s="31">
        <f>IF(I1552="H",INDEX(Matches!$L:$L,AA1552),INDEX(Matches!$N:$N,AA1552))</f>
        <v/>
      </c>
      <c r="Q1552" s="31">
        <f>INDEX(Matches!$M:$M,AA1552)</f>
        <v/>
      </c>
      <c r="R1552" s="31">
        <f>IF(I1552="H",INDEX(Matches!$N:$N,AA1552),INDEX(Matches!$L:$L,AA1552))</f>
        <v/>
      </c>
      <c r="S1552" s="33">
        <f>IF(I1552="H",INDEX(Matches!$O:$O,AA1552),INDEX(Matches!$P:$P,AA1552))</f>
        <v/>
      </c>
      <c r="T1552" s="33">
        <f>IF(INDEX(Matches!$J:$J,AA1552)="","",IF(I1552="H",INDEX(Matches!$J:$J,AA1552),INDEX(Matches!$K:$K,AA1552)))</f>
        <v/>
      </c>
      <c r="U1552" s="33">
        <f>IF(INDEX(Matches!$K:$K,AA1552)="","",IF(I1552="H",INDEX(Matches!$K:$K,AA1552),INDEX(Matches!$J:$J,AA1552)))</f>
        <v/>
      </c>
      <c r="V1552" s="30">
        <f>IF(T1552="","",T1552-U1552)</f>
        <v/>
      </c>
      <c r="W1552" s="33">
        <f>IF(I1552="H",INDEX(Matches!$T:$T,AA1552),INDEX(Matches!$U:$U,AA1552))</f>
        <v/>
      </c>
      <c r="X1552" s="11">
        <f>INDEX(Matches!$X:$X,AA1552)</f>
        <v/>
      </c>
      <c r="Y1552" s="30">
        <f>IF(O1552="","",O1552-S1552)</f>
        <v/>
      </c>
      <c r="Z1552" s="30">
        <f>IF(W1552="","",W1552-S1552)</f>
        <v/>
      </c>
      <c r="AA1552" s="24">
        <f>MATCH(J1552,Matches!$A:$A,0)</f>
        <v/>
      </c>
      <c r="AB1552" s="33" t="n"/>
      <c r="AC1552" s="33" t="n"/>
      <c r="AD1552" s="24" t="n"/>
      <c r="AE1552" s="24" t="n">
        <v>3</v>
      </c>
      <c r="AF1552" s="33" t="n"/>
      <c r="AG1552" s="33" t="n"/>
    </row>
    <row r="1553">
      <c r="A1553" s="24" t="inlineStr">
        <is>
          <t>Stoke|10</t>
        </is>
      </c>
      <c r="B1553" s="24" t="inlineStr">
        <is>
          <t>E1</t>
        </is>
      </c>
      <c r="C1553" s="24" t="inlineStr">
        <is>
          <t>Championship</t>
        </is>
      </c>
      <c r="D1553" s="24" t="inlineStr">
        <is>
          <t>Stoke</t>
        </is>
      </c>
      <c r="E1553" s="24" t="n">
        <v>10</v>
      </c>
      <c r="F1553" s="24" t="n">
        <v>3</v>
      </c>
      <c r="G1553" s="29" t="n">
        <v>46308.83333333334</v>
      </c>
      <c r="H1553" s="24" t="inlineStr">
        <is>
          <t>Middlesbrough</t>
        </is>
      </c>
      <c r="I1553" s="24" t="inlineStr">
        <is>
          <t>H</t>
        </is>
      </c>
      <c r="J1553" s="24" t="inlineStr">
        <is>
          <t>E1-Stoke-Middlesb</t>
        </is>
      </c>
      <c r="K1553" s="24" t="n">
        <v>3</v>
      </c>
      <c r="L1553" s="11">
        <f>IF(INDEX(Matches!$X:$X,AA1553)=0,"",IF(I1553="H",INDEX(Matches!$H:$H,AA1553),INDEX(Matches!$I:$I,AA1553)))</f>
        <v/>
      </c>
      <c r="M1553" s="11">
        <f>IF(INDEX(Matches!$X:$X,AA1553)=0,"",IF(I1553="H",INDEX(Matches!$I:$I,AA1553),INDEX(Matches!$H:$H,AA1553)))</f>
        <v/>
      </c>
      <c r="N1553" s="11">
        <f>IF(L1553="","",IF(L1553&gt;M1553,"W",IF(L1553=M1553,"D","L")))</f>
        <v/>
      </c>
      <c r="O1553" s="11">
        <f>IF(L1553="","",IF(L1553&gt;M1553,3,IF(L1553=M1553,1,0)))</f>
        <v/>
      </c>
      <c r="P1553" s="31">
        <f>IF(I1553="H",INDEX(Matches!$L:$L,AA1553),INDEX(Matches!$N:$N,AA1553))</f>
        <v/>
      </c>
      <c r="Q1553" s="31">
        <f>INDEX(Matches!$M:$M,AA1553)</f>
        <v/>
      </c>
      <c r="R1553" s="31">
        <f>IF(I1553="H",INDEX(Matches!$N:$N,AA1553),INDEX(Matches!$L:$L,AA1553))</f>
        <v/>
      </c>
      <c r="S1553" s="33">
        <f>IF(I1553="H",INDEX(Matches!$O:$O,AA1553),INDEX(Matches!$P:$P,AA1553))</f>
        <v/>
      </c>
      <c r="T1553" s="33">
        <f>IF(INDEX(Matches!$J:$J,AA1553)="","",IF(I1553="H",INDEX(Matches!$J:$J,AA1553),INDEX(Matches!$K:$K,AA1553)))</f>
        <v/>
      </c>
      <c r="U1553" s="33">
        <f>IF(INDEX(Matches!$K:$K,AA1553)="","",IF(I1553="H",INDEX(Matches!$K:$K,AA1553),INDEX(Matches!$J:$J,AA1553)))</f>
        <v/>
      </c>
      <c r="V1553" s="30">
        <f>IF(T1553="","",T1553-U1553)</f>
        <v/>
      </c>
      <c r="W1553" s="33">
        <f>IF(I1553="H",INDEX(Matches!$T:$T,AA1553),INDEX(Matches!$U:$U,AA1553))</f>
        <v/>
      </c>
      <c r="X1553" s="11">
        <f>INDEX(Matches!$X:$X,AA1553)</f>
        <v/>
      </c>
      <c r="Y1553" s="30">
        <f>IF(O1553="","",O1553-S1553)</f>
        <v/>
      </c>
      <c r="Z1553" s="30">
        <f>IF(W1553="","",W1553-S1553)</f>
        <v/>
      </c>
      <c r="AA1553" s="24">
        <f>MATCH(J1553,Matches!$A:$A,0)</f>
        <v/>
      </c>
      <c r="AB1553" s="33" t="n"/>
      <c r="AC1553" s="33" t="n"/>
      <c r="AD1553" s="24" t="n"/>
      <c r="AE1553" s="24" t="n">
        <v>3</v>
      </c>
      <c r="AF1553" s="33" t="n"/>
      <c r="AG1553" s="33" t="n"/>
    </row>
    <row r="1554">
      <c r="A1554" s="24" t="inlineStr">
        <is>
          <t>Stoke|11</t>
        </is>
      </c>
      <c r="B1554" s="24" t="inlineStr">
        <is>
          <t>E1</t>
        </is>
      </c>
      <c r="C1554" s="24" t="inlineStr">
        <is>
          <t>Championship</t>
        </is>
      </c>
      <c r="D1554" s="24" t="inlineStr">
        <is>
          <t>Stoke</t>
        </is>
      </c>
      <c r="E1554" s="24" t="n">
        <v>11</v>
      </c>
      <c r="F1554" s="24" t="n">
        <v>3</v>
      </c>
      <c r="G1554" s="29" t="n">
        <v>46312.625</v>
      </c>
      <c r="H1554" s="24" t="inlineStr">
        <is>
          <t>Derby</t>
        </is>
      </c>
      <c r="I1554" s="24" t="inlineStr">
        <is>
          <t>A</t>
        </is>
      </c>
      <c r="J1554" s="24" t="inlineStr">
        <is>
          <t>E1-Derby-Stoke</t>
        </is>
      </c>
      <c r="K1554" s="24" t="n">
        <v>12</v>
      </c>
      <c r="L1554" s="11">
        <f>IF(INDEX(Matches!$X:$X,AA1554)=0,"",IF(I1554="H",INDEX(Matches!$H:$H,AA1554),INDEX(Matches!$I:$I,AA1554)))</f>
        <v/>
      </c>
      <c r="M1554" s="11">
        <f>IF(INDEX(Matches!$X:$X,AA1554)=0,"",IF(I1554="H",INDEX(Matches!$I:$I,AA1554),INDEX(Matches!$H:$H,AA1554)))</f>
        <v/>
      </c>
      <c r="N1554" s="11">
        <f>IF(L1554="","",IF(L1554&gt;M1554,"W",IF(L1554=M1554,"D","L")))</f>
        <v/>
      </c>
      <c r="O1554" s="11">
        <f>IF(L1554="","",IF(L1554&gt;M1554,3,IF(L1554=M1554,1,0)))</f>
        <v/>
      </c>
      <c r="P1554" s="31">
        <f>IF(I1554="H",INDEX(Matches!$L:$L,AA1554),INDEX(Matches!$N:$N,AA1554))</f>
        <v/>
      </c>
      <c r="Q1554" s="31">
        <f>INDEX(Matches!$M:$M,AA1554)</f>
        <v/>
      </c>
      <c r="R1554" s="31">
        <f>IF(I1554="H",INDEX(Matches!$N:$N,AA1554),INDEX(Matches!$L:$L,AA1554))</f>
        <v/>
      </c>
      <c r="S1554" s="33">
        <f>IF(I1554="H",INDEX(Matches!$O:$O,AA1554),INDEX(Matches!$P:$P,AA1554))</f>
        <v/>
      </c>
      <c r="T1554" s="33">
        <f>IF(INDEX(Matches!$J:$J,AA1554)="","",IF(I1554="H",INDEX(Matches!$J:$J,AA1554),INDEX(Matches!$K:$K,AA1554)))</f>
        <v/>
      </c>
      <c r="U1554" s="33">
        <f>IF(INDEX(Matches!$K:$K,AA1554)="","",IF(I1554="H",INDEX(Matches!$K:$K,AA1554),INDEX(Matches!$J:$J,AA1554)))</f>
        <v/>
      </c>
      <c r="V1554" s="30">
        <f>IF(T1554="","",T1554-U1554)</f>
        <v/>
      </c>
      <c r="W1554" s="33">
        <f>IF(I1554="H",INDEX(Matches!$T:$T,AA1554),INDEX(Matches!$U:$U,AA1554))</f>
        <v/>
      </c>
      <c r="X1554" s="11">
        <f>INDEX(Matches!$X:$X,AA1554)</f>
        <v/>
      </c>
      <c r="Y1554" s="30">
        <f>IF(O1554="","",O1554-S1554)</f>
        <v/>
      </c>
      <c r="Z1554" s="30">
        <f>IF(W1554="","",W1554-S1554)</f>
        <v/>
      </c>
      <c r="AA1554" s="24">
        <f>MATCH(J1554,Matches!$A:$A,0)</f>
        <v/>
      </c>
      <c r="AB1554" s="33" t="n"/>
      <c r="AC1554" s="33" t="n"/>
      <c r="AD1554" s="24" t="n"/>
      <c r="AE1554" s="24" t="n">
        <v>3</v>
      </c>
      <c r="AF1554" s="33" t="n"/>
      <c r="AG1554" s="33" t="n"/>
    </row>
    <row r="1555">
      <c r="A1555" s="24" t="inlineStr">
        <is>
          <t>Stoke|12</t>
        </is>
      </c>
      <c r="B1555" s="24" t="inlineStr">
        <is>
          <t>E1</t>
        </is>
      </c>
      <c r="C1555" s="24" t="inlineStr">
        <is>
          <t>Championship</t>
        </is>
      </c>
      <c r="D1555" s="24" t="inlineStr">
        <is>
          <t>Stoke</t>
        </is>
      </c>
      <c r="E1555" s="24" t="n">
        <v>12</v>
      </c>
      <c r="F1555" s="24" t="n">
        <v>3</v>
      </c>
      <c r="G1555" s="29" t="n">
        <v>46319.625</v>
      </c>
      <c r="H1555" s="24" t="inlineStr">
        <is>
          <t>Bristol City</t>
        </is>
      </c>
      <c r="I1555" s="24" t="inlineStr">
        <is>
          <t>H</t>
        </is>
      </c>
      <c r="J1555" s="24" t="inlineStr">
        <is>
          <t>E1-Stoke-BristolC</t>
        </is>
      </c>
      <c r="K1555" s="24" t="n">
        <v>14</v>
      </c>
      <c r="L1555" s="11">
        <f>IF(INDEX(Matches!$X:$X,AA1555)=0,"",IF(I1555="H",INDEX(Matches!$H:$H,AA1555),INDEX(Matches!$I:$I,AA1555)))</f>
        <v/>
      </c>
      <c r="M1555" s="11">
        <f>IF(INDEX(Matches!$X:$X,AA1555)=0,"",IF(I1555="H",INDEX(Matches!$I:$I,AA1555),INDEX(Matches!$H:$H,AA1555)))</f>
        <v/>
      </c>
      <c r="N1555" s="11">
        <f>IF(L1555="","",IF(L1555&gt;M1555,"W",IF(L1555=M1555,"D","L")))</f>
        <v/>
      </c>
      <c r="O1555" s="11">
        <f>IF(L1555="","",IF(L1555&gt;M1555,3,IF(L1555=M1555,1,0)))</f>
        <v/>
      </c>
      <c r="P1555" s="31">
        <f>IF(I1555="H",INDEX(Matches!$L:$L,AA1555),INDEX(Matches!$N:$N,AA1555))</f>
        <v/>
      </c>
      <c r="Q1555" s="31">
        <f>INDEX(Matches!$M:$M,AA1555)</f>
        <v/>
      </c>
      <c r="R1555" s="31">
        <f>IF(I1555="H",INDEX(Matches!$N:$N,AA1555),INDEX(Matches!$L:$L,AA1555))</f>
        <v/>
      </c>
      <c r="S1555" s="33">
        <f>IF(I1555="H",INDEX(Matches!$O:$O,AA1555),INDEX(Matches!$P:$P,AA1555))</f>
        <v/>
      </c>
      <c r="T1555" s="33">
        <f>IF(INDEX(Matches!$J:$J,AA1555)="","",IF(I1555="H",INDEX(Matches!$J:$J,AA1555),INDEX(Matches!$K:$K,AA1555)))</f>
        <v/>
      </c>
      <c r="U1555" s="33">
        <f>IF(INDEX(Matches!$K:$K,AA1555)="","",IF(I1555="H",INDEX(Matches!$K:$K,AA1555),INDEX(Matches!$J:$J,AA1555)))</f>
        <v/>
      </c>
      <c r="V1555" s="30">
        <f>IF(T1555="","",T1555-U1555)</f>
        <v/>
      </c>
      <c r="W1555" s="33">
        <f>IF(I1555="H",INDEX(Matches!$T:$T,AA1555),INDEX(Matches!$U:$U,AA1555))</f>
        <v/>
      </c>
      <c r="X1555" s="11">
        <f>INDEX(Matches!$X:$X,AA1555)</f>
        <v/>
      </c>
      <c r="Y1555" s="30">
        <f>IF(O1555="","",O1555-S1555)</f>
        <v/>
      </c>
      <c r="Z1555" s="30">
        <f>IF(W1555="","",W1555-S1555)</f>
        <v/>
      </c>
      <c r="AA1555" s="24">
        <f>MATCH(J1555,Matches!$A:$A,0)</f>
        <v/>
      </c>
      <c r="AB1555" s="33" t="n"/>
      <c r="AC1555" s="33" t="n">
        <v>1.532401127811093</v>
      </c>
      <c r="AD1555" s="24" t="n"/>
      <c r="AE1555" s="24" t="n">
        <v>3</v>
      </c>
      <c r="AF1555" s="33" t="n"/>
      <c r="AG1555" s="33" t="n"/>
    </row>
    <row r="1556">
      <c r="A1556" s="24" t="inlineStr">
        <is>
          <t>Stoke|13</t>
        </is>
      </c>
      <c r="B1556" s="24" t="inlineStr">
        <is>
          <t>E1</t>
        </is>
      </c>
      <c r="C1556" s="24" t="inlineStr">
        <is>
          <t>Championship</t>
        </is>
      </c>
      <c r="D1556" s="24" t="inlineStr">
        <is>
          <t>Stoke</t>
        </is>
      </c>
      <c r="E1556" s="24" t="n">
        <v>13</v>
      </c>
      <c r="F1556" s="24" t="n">
        <v>4</v>
      </c>
      <c r="G1556" s="29" t="n">
        <v>46326.52083333334</v>
      </c>
      <c r="H1556" s="24" t="inlineStr">
        <is>
          <t>Preston</t>
        </is>
      </c>
      <c r="I1556" s="24" t="inlineStr">
        <is>
          <t>H</t>
        </is>
      </c>
      <c r="J1556" s="24" t="inlineStr">
        <is>
          <t>E1-Stoke-Preston</t>
        </is>
      </c>
      <c r="K1556" s="24" t="n">
        <v>20</v>
      </c>
      <c r="L1556" s="11">
        <f>IF(INDEX(Matches!$X:$X,AA1556)=0,"",IF(I1556="H",INDEX(Matches!$H:$H,AA1556),INDEX(Matches!$I:$I,AA1556)))</f>
        <v/>
      </c>
      <c r="M1556" s="11">
        <f>IF(INDEX(Matches!$X:$X,AA1556)=0,"",IF(I1556="H",INDEX(Matches!$I:$I,AA1556),INDEX(Matches!$H:$H,AA1556)))</f>
        <v/>
      </c>
      <c r="N1556" s="11">
        <f>IF(L1556="","",IF(L1556&gt;M1556,"W",IF(L1556=M1556,"D","L")))</f>
        <v/>
      </c>
      <c r="O1556" s="11">
        <f>IF(L1556="","",IF(L1556&gt;M1556,3,IF(L1556=M1556,1,0)))</f>
        <v/>
      </c>
      <c r="P1556" s="31">
        <f>IF(I1556="H",INDEX(Matches!$L:$L,AA1556),INDEX(Matches!$N:$N,AA1556))</f>
        <v/>
      </c>
      <c r="Q1556" s="31">
        <f>INDEX(Matches!$M:$M,AA1556)</f>
        <v/>
      </c>
      <c r="R1556" s="31">
        <f>IF(I1556="H",INDEX(Matches!$N:$N,AA1556),INDEX(Matches!$L:$L,AA1556))</f>
        <v/>
      </c>
      <c r="S1556" s="33">
        <f>IF(I1556="H",INDEX(Matches!$O:$O,AA1556),INDEX(Matches!$P:$P,AA1556))</f>
        <v/>
      </c>
      <c r="T1556" s="33">
        <f>IF(INDEX(Matches!$J:$J,AA1556)="","",IF(I1556="H",INDEX(Matches!$J:$J,AA1556),INDEX(Matches!$K:$K,AA1556)))</f>
        <v/>
      </c>
      <c r="U1556" s="33">
        <f>IF(INDEX(Matches!$K:$K,AA1556)="","",IF(I1556="H",INDEX(Matches!$K:$K,AA1556),INDEX(Matches!$J:$J,AA1556)))</f>
        <v/>
      </c>
      <c r="V1556" s="30">
        <f>IF(T1556="","",T1556-U1556)</f>
        <v/>
      </c>
      <c r="W1556" s="33">
        <f>IF(I1556="H",INDEX(Matches!$T:$T,AA1556),INDEX(Matches!$U:$U,AA1556))</f>
        <v/>
      </c>
      <c r="X1556" s="11">
        <f>INDEX(Matches!$X:$X,AA1556)</f>
        <v/>
      </c>
      <c r="Y1556" s="30">
        <f>IF(O1556="","",O1556-S1556)</f>
        <v/>
      </c>
      <c r="Z1556" s="30">
        <f>IF(W1556="","",W1556-S1556)</f>
        <v/>
      </c>
      <c r="AA1556" s="24">
        <f>MATCH(J1556,Matches!$A:$A,0)</f>
        <v/>
      </c>
      <c r="AB1556" s="33" t="n"/>
      <c r="AC1556" s="33" t="n">
        <v>1.696279437049096</v>
      </c>
      <c r="AD1556" s="24" t="n"/>
      <c r="AE1556" s="24" t="n">
        <v>4</v>
      </c>
      <c r="AF1556" s="33" t="n"/>
      <c r="AG1556" s="33" t="n"/>
    </row>
    <row r="1557">
      <c r="A1557" s="24" t="inlineStr">
        <is>
          <t>Stoke|14</t>
        </is>
      </c>
      <c r="B1557" s="24" t="inlineStr">
        <is>
          <t>E1</t>
        </is>
      </c>
      <c r="C1557" s="24" t="inlineStr">
        <is>
          <t>Championship</t>
        </is>
      </c>
      <c r="D1557" s="24" t="inlineStr">
        <is>
          <t>Stoke</t>
        </is>
      </c>
      <c r="E1557" s="24" t="n">
        <v>14</v>
      </c>
      <c r="F1557" s="24" t="n">
        <v>4</v>
      </c>
      <c r="G1557" s="29" t="n">
        <v>46329.82291666666</v>
      </c>
      <c r="H1557" s="24" t="inlineStr">
        <is>
          <t>Blackburn</t>
        </is>
      </c>
      <c r="I1557" s="24" t="inlineStr">
        <is>
          <t>A</t>
        </is>
      </c>
      <c r="J1557" s="24" t="inlineStr">
        <is>
          <t>E1-Blackbur-Stoke</t>
        </is>
      </c>
      <c r="K1557" s="24" t="n">
        <v>19</v>
      </c>
      <c r="L1557" s="11">
        <f>IF(INDEX(Matches!$X:$X,AA1557)=0,"",IF(I1557="H",INDEX(Matches!$H:$H,AA1557),INDEX(Matches!$I:$I,AA1557)))</f>
        <v/>
      </c>
      <c r="M1557" s="11">
        <f>IF(INDEX(Matches!$X:$X,AA1557)=0,"",IF(I1557="H",INDEX(Matches!$I:$I,AA1557),INDEX(Matches!$H:$H,AA1557)))</f>
        <v/>
      </c>
      <c r="N1557" s="11">
        <f>IF(L1557="","",IF(L1557&gt;M1557,"W",IF(L1557=M1557,"D","L")))</f>
        <v/>
      </c>
      <c r="O1557" s="11">
        <f>IF(L1557="","",IF(L1557&gt;M1557,3,IF(L1557=M1557,1,0)))</f>
        <v/>
      </c>
      <c r="P1557" s="31">
        <f>IF(I1557="H",INDEX(Matches!$L:$L,AA1557),INDEX(Matches!$N:$N,AA1557))</f>
        <v/>
      </c>
      <c r="Q1557" s="31">
        <f>INDEX(Matches!$M:$M,AA1557)</f>
        <v/>
      </c>
      <c r="R1557" s="31">
        <f>IF(I1557="H",INDEX(Matches!$N:$N,AA1557),INDEX(Matches!$L:$L,AA1557))</f>
        <v/>
      </c>
      <c r="S1557" s="33">
        <f>IF(I1557="H",INDEX(Matches!$O:$O,AA1557),INDEX(Matches!$P:$P,AA1557))</f>
        <v/>
      </c>
      <c r="T1557" s="33">
        <f>IF(INDEX(Matches!$J:$J,AA1557)="","",IF(I1557="H",INDEX(Matches!$J:$J,AA1557),INDEX(Matches!$K:$K,AA1557)))</f>
        <v/>
      </c>
      <c r="U1557" s="33">
        <f>IF(INDEX(Matches!$K:$K,AA1557)="","",IF(I1557="H",INDEX(Matches!$K:$K,AA1557),INDEX(Matches!$J:$J,AA1557)))</f>
        <v/>
      </c>
      <c r="V1557" s="30">
        <f>IF(T1557="","",T1557-U1557)</f>
        <v/>
      </c>
      <c r="W1557" s="33">
        <f>IF(I1557="H",INDEX(Matches!$T:$T,AA1557),INDEX(Matches!$U:$U,AA1557))</f>
        <v/>
      </c>
      <c r="X1557" s="11">
        <f>INDEX(Matches!$X:$X,AA1557)</f>
        <v/>
      </c>
      <c r="Y1557" s="30">
        <f>IF(O1557="","",O1557-S1557)</f>
        <v/>
      </c>
      <c r="Z1557" s="30">
        <f>IF(W1557="","",W1557-S1557)</f>
        <v/>
      </c>
      <c r="AA1557" s="24">
        <f>MATCH(J1557,Matches!$A:$A,0)</f>
        <v/>
      </c>
      <c r="AB1557" s="33" t="n"/>
      <c r="AC1557" s="33" t="n">
        <v>1.325862886559815</v>
      </c>
      <c r="AD1557" s="24" t="n"/>
      <c r="AE1557" s="24" t="n">
        <v>4</v>
      </c>
      <c r="AF1557" s="33" t="n"/>
      <c r="AG1557" s="33" t="n"/>
    </row>
    <row r="1558">
      <c r="A1558" s="24" t="inlineStr">
        <is>
          <t>Stoke|15</t>
        </is>
      </c>
      <c r="B1558" s="24" t="inlineStr">
        <is>
          <t>E1</t>
        </is>
      </c>
      <c r="C1558" s="24" t="inlineStr">
        <is>
          <t>Championship</t>
        </is>
      </c>
      <c r="D1558" s="24" t="inlineStr">
        <is>
          <t>Stoke</t>
        </is>
      </c>
      <c r="E1558" s="24" t="n">
        <v>15</v>
      </c>
      <c r="F1558" s="24" t="n">
        <v>4</v>
      </c>
      <c r="G1558" s="29" t="n">
        <v>46333.52083333334</v>
      </c>
      <c r="H1558" s="24" t="inlineStr">
        <is>
          <t>Portsmouth</t>
        </is>
      </c>
      <c r="I1558" s="24" t="inlineStr">
        <is>
          <t>A</t>
        </is>
      </c>
      <c r="J1558" s="24" t="inlineStr">
        <is>
          <t>E1-Portsmou-Stoke</t>
        </is>
      </c>
      <c r="K1558" s="24" t="n">
        <v>18</v>
      </c>
      <c r="L1558" s="11">
        <f>IF(INDEX(Matches!$X:$X,AA1558)=0,"",IF(I1558="H",INDEX(Matches!$H:$H,AA1558),INDEX(Matches!$I:$I,AA1558)))</f>
        <v/>
      </c>
      <c r="M1558" s="11">
        <f>IF(INDEX(Matches!$X:$X,AA1558)=0,"",IF(I1558="H",INDEX(Matches!$I:$I,AA1558),INDEX(Matches!$H:$H,AA1558)))</f>
        <v/>
      </c>
      <c r="N1558" s="11">
        <f>IF(L1558="","",IF(L1558&gt;M1558,"W",IF(L1558=M1558,"D","L")))</f>
        <v/>
      </c>
      <c r="O1558" s="11">
        <f>IF(L1558="","",IF(L1558&gt;M1558,3,IF(L1558=M1558,1,0)))</f>
        <v/>
      </c>
      <c r="P1558" s="31">
        <f>IF(I1558="H",INDEX(Matches!$L:$L,AA1558),INDEX(Matches!$N:$N,AA1558))</f>
        <v/>
      </c>
      <c r="Q1558" s="31">
        <f>INDEX(Matches!$M:$M,AA1558)</f>
        <v/>
      </c>
      <c r="R1558" s="31">
        <f>IF(I1558="H",INDEX(Matches!$N:$N,AA1558),INDEX(Matches!$L:$L,AA1558))</f>
        <v/>
      </c>
      <c r="S1558" s="33">
        <f>IF(I1558="H",INDEX(Matches!$O:$O,AA1558),INDEX(Matches!$P:$P,AA1558))</f>
        <v/>
      </c>
      <c r="T1558" s="33">
        <f>IF(INDEX(Matches!$J:$J,AA1558)="","",IF(I1558="H",INDEX(Matches!$J:$J,AA1558),INDEX(Matches!$K:$K,AA1558)))</f>
        <v/>
      </c>
      <c r="U1558" s="33">
        <f>IF(INDEX(Matches!$K:$K,AA1558)="","",IF(I1558="H",INDEX(Matches!$K:$K,AA1558),INDEX(Matches!$J:$J,AA1558)))</f>
        <v/>
      </c>
      <c r="V1558" s="30">
        <f>IF(T1558="","",T1558-U1558)</f>
        <v/>
      </c>
      <c r="W1558" s="33">
        <f>IF(I1558="H",INDEX(Matches!$T:$T,AA1558),INDEX(Matches!$U:$U,AA1558))</f>
        <v/>
      </c>
      <c r="X1558" s="11">
        <f>INDEX(Matches!$X:$X,AA1558)</f>
        <v/>
      </c>
      <c r="Y1558" s="30">
        <f>IF(O1558="","",O1558-S1558)</f>
        <v/>
      </c>
      <c r="Z1558" s="30">
        <f>IF(W1558="","",W1558-S1558)</f>
        <v/>
      </c>
      <c r="AA1558" s="24">
        <f>MATCH(J1558,Matches!$A:$A,0)</f>
        <v/>
      </c>
      <c r="AB1558" s="33" t="n"/>
      <c r="AC1558" s="33" t="n">
        <v>1.23697234590692</v>
      </c>
      <c r="AD1558" s="24" t="n"/>
      <c r="AE1558" s="24" t="n">
        <v>4</v>
      </c>
      <c r="AF1558" s="33" t="n"/>
      <c r="AG1558" s="33" t="n"/>
    </row>
    <row r="1559">
      <c r="A1559" s="24" t="inlineStr">
        <is>
          <t>Stoke|16</t>
        </is>
      </c>
      <c r="B1559" s="24" t="inlineStr">
        <is>
          <t>E1</t>
        </is>
      </c>
      <c r="C1559" s="24" t="inlineStr">
        <is>
          <t>Championship</t>
        </is>
      </c>
      <c r="D1559" s="24" t="inlineStr">
        <is>
          <t>Stoke</t>
        </is>
      </c>
      <c r="E1559" s="24" t="n">
        <v>16</v>
      </c>
      <c r="F1559" s="24" t="n">
        <v>4</v>
      </c>
      <c r="G1559" s="29" t="n">
        <v>46347.625</v>
      </c>
      <c r="H1559" s="24" t="inlineStr">
        <is>
          <t>Birmingham</t>
        </is>
      </c>
      <c r="I1559" s="24" t="inlineStr">
        <is>
          <t>H</t>
        </is>
      </c>
      <c r="J1559" s="24" t="inlineStr">
        <is>
          <t>E1-Stoke-Birmingh</t>
        </is>
      </c>
      <c r="K1559" s="24" t="n">
        <v>6</v>
      </c>
      <c r="L1559" s="11">
        <f>IF(INDEX(Matches!$X:$X,AA1559)=0,"",IF(I1559="H",INDEX(Matches!$H:$H,AA1559),INDEX(Matches!$I:$I,AA1559)))</f>
        <v/>
      </c>
      <c r="M1559" s="11">
        <f>IF(INDEX(Matches!$X:$X,AA1559)=0,"",IF(I1559="H",INDEX(Matches!$I:$I,AA1559),INDEX(Matches!$H:$H,AA1559)))</f>
        <v/>
      </c>
      <c r="N1559" s="11">
        <f>IF(L1559="","",IF(L1559&gt;M1559,"W",IF(L1559=M1559,"D","L")))</f>
        <v/>
      </c>
      <c r="O1559" s="11">
        <f>IF(L1559="","",IF(L1559&gt;M1559,3,IF(L1559=M1559,1,0)))</f>
        <v/>
      </c>
      <c r="P1559" s="31">
        <f>IF(I1559="H",INDEX(Matches!$L:$L,AA1559),INDEX(Matches!$N:$N,AA1559))</f>
        <v/>
      </c>
      <c r="Q1559" s="31">
        <f>INDEX(Matches!$M:$M,AA1559)</f>
        <v/>
      </c>
      <c r="R1559" s="31">
        <f>IF(I1559="H",INDEX(Matches!$N:$N,AA1559),INDEX(Matches!$L:$L,AA1559))</f>
        <v/>
      </c>
      <c r="S1559" s="33">
        <f>IF(I1559="H",INDEX(Matches!$O:$O,AA1559),INDEX(Matches!$P:$P,AA1559))</f>
        <v/>
      </c>
      <c r="T1559" s="33">
        <f>IF(INDEX(Matches!$J:$J,AA1559)="","",IF(I1559="H",INDEX(Matches!$J:$J,AA1559),INDEX(Matches!$K:$K,AA1559)))</f>
        <v/>
      </c>
      <c r="U1559" s="33">
        <f>IF(INDEX(Matches!$K:$K,AA1559)="","",IF(I1559="H",INDEX(Matches!$K:$K,AA1559),INDEX(Matches!$J:$J,AA1559)))</f>
        <v/>
      </c>
      <c r="V1559" s="30">
        <f>IF(T1559="","",T1559-U1559)</f>
        <v/>
      </c>
      <c r="W1559" s="33">
        <f>IF(I1559="H",INDEX(Matches!$T:$T,AA1559),INDEX(Matches!$U:$U,AA1559))</f>
        <v/>
      </c>
      <c r="X1559" s="11">
        <f>INDEX(Matches!$X:$X,AA1559)</f>
        <v/>
      </c>
      <c r="Y1559" s="30">
        <f>IF(O1559="","",O1559-S1559)</f>
        <v/>
      </c>
      <c r="Z1559" s="30">
        <f>IF(W1559="","",W1559-S1559)</f>
        <v/>
      </c>
      <c r="AA1559" s="24">
        <f>MATCH(J1559,Matches!$A:$A,0)</f>
        <v/>
      </c>
      <c r="AB1559" s="33" t="n"/>
      <c r="AC1559" s="33" t="n">
        <v>1.348826872716197</v>
      </c>
      <c r="AD1559" s="24" t="n"/>
      <c r="AE1559" s="24" t="n">
        <v>4</v>
      </c>
      <c r="AF1559" s="33" t="n"/>
      <c r="AG1559" s="33" t="n"/>
    </row>
    <row r="1560">
      <c r="A1560" s="24" t="inlineStr">
        <is>
          <t>Stoke|17</t>
        </is>
      </c>
      <c r="B1560" s="24" t="inlineStr">
        <is>
          <t>E1</t>
        </is>
      </c>
      <c r="C1560" s="24" t="inlineStr">
        <is>
          <t>Championship</t>
        </is>
      </c>
      <c r="D1560" s="24" t="inlineStr">
        <is>
          <t>Stoke</t>
        </is>
      </c>
      <c r="E1560" s="24" t="n">
        <v>17</v>
      </c>
      <c r="F1560" s="24" t="n">
        <v>5</v>
      </c>
      <c r="G1560" s="29" t="n">
        <v>46351.83333333334</v>
      </c>
      <c r="H1560" s="24" t="inlineStr">
        <is>
          <t>Millwall</t>
        </is>
      </c>
      <c r="I1560" s="24" t="inlineStr">
        <is>
          <t>H</t>
        </is>
      </c>
      <c r="J1560" s="24" t="inlineStr">
        <is>
          <t>E1-Stoke-Millwall</t>
        </is>
      </c>
      <c r="K1560" s="24" t="n">
        <v>10</v>
      </c>
      <c r="L1560" s="11">
        <f>IF(INDEX(Matches!$X:$X,AA1560)=0,"",IF(I1560="H",INDEX(Matches!$H:$H,AA1560),INDEX(Matches!$I:$I,AA1560)))</f>
        <v/>
      </c>
      <c r="M1560" s="11">
        <f>IF(INDEX(Matches!$X:$X,AA1560)=0,"",IF(I1560="H",INDEX(Matches!$I:$I,AA1560),INDEX(Matches!$H:$H,AA1560)))</f>
        <v/>
      </c>
      <c r="N1560" s="11">
        <f>IF(L1560="","",IF(L1560&gt;M1560,"W",IF(L1560=M1560,"D","L")))</f>
        <v/>
      </c>
      <c r="O1560" s="11">
        <f>IF(L1560="","",IF(L1560&gt;M1560,3,IF(L1560=M1560,1,0)))</f>
        <v/>
      </c>
      <c r="P1560" s="31">
        <f>IF(I1560="H",INDEX(Matches!$L:$L,AA1560),INDEX(Matches!$N:$N,AA1560))</f>
        <v/>
      </c>
      <c r="Q1560" s="31">
        <f>INDEX(Matches!$M:$M,AA1560)</f>
        <v/>
      </c>
      <c r="R1560" s="31">
        <f>IF(I1560="H",INDEX(Matches!$N:$N,AA1560),INDEX(Matches!$L:$L,AA1560))</f>
        <v/>
      </c>
      <c r="S1560" s="33">
        <f>IF(I1560="H",INDEX(Matches!$O:$O,AA1560),INDEX(Matches!$P:$P,AA1560))</f>
        <v/>
      </c>
      <c r="T1560" s="33">
        <f>IF(INDEX(Matches!$J:$J,AA1560)="","",IF(I1560="H",INDEX(Matches!$J:$J,AA1560),INDEX(Matches!$K:$K,AA1560)))</f>
        <v/>
      </c>
      <c r="U1560" s="33">
        <f>IF(INDEX(Matches!$K:$K,AA1560)="","",IF(I1560="H",INDEX(Matches!$K:$K,AA1560),INDEX(Matches!$J:$J,AA1560)))</f>
        <v/>
      </c>
      <c r="V1560" s="30">
        <f>IF(T1560="","",T1560-U1560)</f>
        <v/>
      </c>
      <c r="W1560" s="33">
        <f>IF(I1560="H",INDEX(Matches!$T:$T,AA1560),INDEX(Matches!$U:$U,AA1560))</f>
        <v/>
      </c>
      <c r="X1560" s="11">
        <f>INDEX(Matches!$X:$X,AA1560)</f>
        <v/>
      </c>
      <c r="Y1560" s="30">
        <f>IF(O1560="","",O1560-S1560)</f>
        <v/>
      </c>
      <c r="Z1560" s="30">
        <f>IF(W1560="","",W1560-S1560)</f>
        <v/>
      </c>
      <c r="AA1560" s="24">
        <f>MATCH(J1560,Matches!$A:$A,0)</f>
        <v/>
      </c>
      <c r="AB1560" s="33" t="n"/>
      <c r="AC1560" s="33" t="n">
        <v>1.403999071960959</v>
      </c>
      <c r="AD1560" s="24" t="n"/>
      <c r="AE1560" s="24" t="n">
        <v>5</v>
      </c>
      <c r="AF1560" s="33" t="n"/>
      <c r="AG1560" s="33" t="n"/>
    </row>
    <row r="1561">
      <c r="A1561" s="24" t="inlineStr">
        <is>
          <t>Stoke|18</t>
        </is>
      </c>
      <c r="B1561" s="24" t="inlineStr">
        <is>
          <t>E1</t>
        </is>
      </c>
      <c r="C1561" s="24" t="inlineStr">
        <is>
          <t>Championship</t>
        </is>
      </c>
      <c r="D1561" s="24" t="inlineStr">
        <is>
          <t>Stoke</t>
        </is>
      </c>
      <c r="E1561" s="24" t="n">
        <v>18</v>
      </c>
      <c r="F1561" s="24" t="n">
        <v>5</v>
      </c>
      <c r="G1561" s="29" t="n">
        <v>46354.625</v>
      </c>
      <c r="H1561" s="24" t="inlineStr">
        <is>
          <t>West Ham</t>
        </is>
      </c>
      <c r="I1561" s="24" t="inlineStr">
        <is>
          <t>A</t>
        </is>
      </c>
      <c r="J1561" s="24" t="inlineStr">
        <is>
          <t>E1-WestHam-Stoke</t>
        </is>
      </c>
      <c r="K1561" s="24" t="n">
        <v>1</v>
      </c>
      <c r="L1561" s="11">
        <f>IF(INDEX(Matches!$X:$X,AA1561)=0,"",IF(I1561="H",INDEX(Matches!$H:$H,AA1561),INDEX(Matches!$I:$I,AA1561)))</f>
        <v/>
      </c>
      <c r="M1561" s="11">
        <f>IF(INDEX(Matches!$X:$X,AA1561)=0,"",IF(I1561="H",INDEX(Matches!$I:$I,AA1561),INDEX(Matches!$H:$H,AA1561)))</f>
        <v/>
      </c>
      <c r="N1561" s="11">
        <f>IF(L1561="","",IF(L1561&gt;M1561,"W",IF(L1561=M1561,"D","L")))</f>
        <v/>
      </c>
      <c r="O1561" s="11">
        <f>IF(L1561="","",IF(L1561&gt;M1561,3,IF(L1561=M1561,1,0)))</f>
        <v/>
      </c>
      <c r="P1561" s="31">
        <f>IF(I1561="H",INDEX(Matches!$L:$L,AA1561),INDEX(Matches!$N:$N,AA1561))</f>
        <v/>
      </c>
      <c r="Q1561" s="31">
        <f>INDEX(Matches!$M:$M,AA1561)</f>
        <v/>
      </c>
      <c r="R1561" s="31">
        <f>IF(I1561="H",INDEX(Matches!$N:$N,AA1561),INDEX(Matches!$L:$L,AA1561))</f>
        <v/>
      </c>
      <c r="S1561" s="33">
        <f>IF(I1561="H",INDEX(Matches!$O:$O,AA1561),INDEX(Matches!$P:$P,AA1561))</f>
        <v/>
      </c>
      <c r="T1561" s="33">
        <f>IF(INDEX(Matches!$J:$J,AA1561)="","",IF(I1561="H",INDEX(Matches!$J:$J,AA1561),INDEX(Matches!$K:$K,AA1561)))</f>
        <v/>
      </c>
      <c r="U1561" s="33">
        <f>IF(INDEX(Matches!$K:$K,AA1561)="","",IF(I1561="H",INDEX(Matches!$K:$K,AA1561),INDEX(Matches!$J:$J,AA1561)))</f>
        <v/>
      </c>
      <c r="V1561" s="30">
        <f>IF(T1561="","",T1561-U1561)</f>
        <v/>
      </c>
      <c r="W1561" s="33">
        <f>IF(I1561="H",INDEX(Matches!$T:$T,AA1561),INDEX(Matches!$U:$U,AA1561))</f>
        <v/>
      </c>
      <c r="X1561" s="11">
        <f>INDEX(Matches!$X:$X,AA1561)</f>
        <v/>
      </c>
      <c r="Y1561" s="30">
        <f>IF(O1561="","",O1561-S1561)</f>
        <v/>
      </c>
      <c r="Z1561" s="30">
        <f>IF(W1561="","",W1561-S1561)</f>
        <v/>
      </c>
      <c r="AA1561" s="24">
        <f>MATCH(J1561,Matches!$A:$A,0)</f>
        <v/>
      </c>
      <c r="AB1561" s="33" t="n"/>
      <c r="AC1561" s="33" t="n">
        <v>0.6978056672743594</v>
      </c>
      <c r="AD1561" s="24" t="n"/>
      <c r="AE1561" s="24" t="n">
        <v>5</v>
      </c>
      <c r="AF1561" s="33" t="n"/>
      <c r="AG1561" s="33" t="n"/>
    </row>
    <row r="1562">
      <c r="A1562" s="24" t="inlineStr">
        <is>
          <t>Stoke|19</t>
        </is>
      </c>
      <c r="B1562" s="24" t="inlineStr">
        <is>
          <t>E1</t>
        </is>
      </c>
      <c r="C1562" s="24" t="inlineStr">
        <is>
          <t>Championship</t>
        </is>
      </c>
      <c r="D1562" s="24" t="inlineStr">
        <is>
          <t>Stoke</t>
        </is>
      </c>
      <c r="E1562" s="24" t="n">
        <v>19</v>
      </c>
      <c r="F1562" s="24" t="n">
        <v>5</v>
      </c>
      <c r="G1562" s="29" t="n">
        <v>46361.625</v>
      </c>
      <c r="H1562" s="24" t="inlineStr">
        <is>
          <t>QPR</t>
        </is>
      </c>
      <c r="I1562" s="24" t="inlineStr">
        <is>
          <t>H</t>
        </is>
      </c>
      <c r="J1562" s="24" t="inlineStr">
        <is>
          <t>E1-Stoke-QPR</t>
        </is>
      </c>
      <c r="K1562" s="24" t="n">
        <v>17</v>
      </c>
      <c r="L1562" s="11">
        <f>IF(INDEX(Matches!$X:$X,AA1562)=0,"",IF(I1562="H",INDEX(Matches!$H:$H,AA1562),INDEX(Matches!$I:$I,AA1562)))</f>
        <v/>
      </c>
      <c r="M1562" s="11">
        <f>IF(INDEX(Matches!$X:$X,AA1562)=0,"",IF(I1562="H",INDEX(Matches!$I:$I,AA1562),INDEX(Matches!$H:$H,AA1562)))</f>
        <v/>
      </c>
      <c r="N1562" s="11">
        <f>IF(L1562="","",IF(L1562&gt;M1562,"W",IF(L1562=M1562,"D","L")))</f>
        <v/>
      </c>
      <c r="O1562" s="11">
        <f>IF(L1562="","",IF(L1562&gt;M1562,3,IF(L1562=M1562,1,0)))</f>
        <v/>
      </c>
      <c r="P1562" s="31">
        <f>IF(I1562="H",INDEX(Matches!$L:$L,AA1562),INDEX(Matches!$N:$N,AA1562))</f>
        <v/>
      </c>
      <c r="Q1562" s="31">
        <f>INDEX(Matches!$M:$M,AA1562)</f>
        <v/>
      </c>
      <c r="R1562" s="31">
        <f>IF(I1562="H",INDEX(Matches!$N:$N,AA1562),INDEX(Matches!$L:$L,AA1562))</f>
        <v/>
      </c>
      <c r="S1562" s="33">
        <f>IF(I1562="H",INDEX(Matches!$O:$O,AA1562),INDEX(Matches!$P:$P,AA1562))</f>
        <v/>
      </c>
      <c r="T1562" s="33">
        <f>IF(INDEX(Matches!$J:$J,AA1562)="","",IF(I1562="H",INDEX(Matches!$J:$J,AA1562),INDEX(Matches!$K:$K,AA1562)))</f>
        <v/>
      </c>
      <c r="U1562" s="33">
        <f>IF(INDEX(Matches!$K:$K,AA1562)="","",IF(I1562="H",INDEX(Matches!$K:$K,AA1562),INDEX(Matches!$J:$J,AA1562)))</f>
        <v/>
      </c>
      <c r="V1562" s="30">
        <f>IF(T1562="","",T1562-U1562)</f>
        <v/>
      </c>
      <c r="W1562" s="33">
        <f>IF(I1562="H",INDEX(Matches!$T:$T,AA1562),INDEX(Matches!$U:$U,AA1562))</f>
        <v/>
      </c>
      <c r="X1562" s="11">
        <f>INDEX(Matches!$X:$X,AA1562)</f>
        <v/>
      </c>
      <c r="Y1562" s="30">
        <f>IF(O1562="","",O1562-S1562)</f>
        <v/>
      </c>
      <c r="Z1562" s="30">
        <f>IF(W1562="","",W1562-S1562)</f>
        <v/>
      </c>
      <c r="AA1562" s="24">
        <f>MATCH(J1562,Matches!$A:$A,0)</f>
        <v/>
      </c>
      <c r="AB1562" s="33" t="n"/>
      <c r="AC1562" s="33" t="n">
        <v>1.560087898868176</v>
      </c>
      <c r="AD1562" s="24" t="n"/>
      <c r="AE1562" s="24" t="n">
        <v>5</v>
      </c>
      <c r="AF1562" s="33" t="n"/>
      <c r="AG1562" s="33" t="n"/>
    </row>
    <row r="1563">
      <c r="A1563" s="24" t="inlineStr">
        <is>
          <t>Stoke|20</t>
        </is>
      </c>
      <c r="B1563" s="24" t="inlineStr">
        <is>
          <t>E1</t>
        </is>
      </c>
      <c r="C1563" s="24" t="inlineStr">
        <is>
          <t>Championship</t>
        </is>
      </c>
      <c r="D1563" s="24" t="inlineStr">
        <is>
          <t>Stoke</t>
        </is>
      </c>
      <c r="E1563" s="24" t="n">
        <v>20</v>
      </c>
      <c r="F1563" s="24" t="n">
        <v>5</v>
      </c>
      <c r="G1563" s="29" t="n">
        <v>46365.82291666666</v>
      </c>
      <c r="H1563" s="24" t="inlineStr">
        <is>
          <t>Lincoln</t>
        </is>
      </c>
      <c r="I1563" s="24" t="inlineStr">
        <is>
          <t>A</t>
        </is>
      </c>
      <c r="J1563" s="24" t="inlineStr">
        <is>
          <t>E1-Lincoln-Stoke</t>
        </is>
      </c>
      <c r="K1563" s="24" t="n">
        <v>24</v>
      </c>
      <c r="L1563" s="11">
        <f>IF(INDEX(Matches!$X:$X,AA1563)=0,"",IF(I1563="H",INDEX(Matches!$H:$H,AA1563),INDEX(Matches!$I:$I,AA1563)))</f>
        <v/>
      </c>
      <c r="M1563" s="11">
        <f>IF(INDEX(Matches!$X:$X,AA1563)=0,"",IF(I1563="H",INDEX(Matches!$I:$I,AA1563),INDEX(Matches!$H:$H,AA1563)))</f>
        <v/>
      </c>
      <c r="N1563" s="11">
        <f>IF(L1563="","",IF(L1563&gt;M1563,"W",IF(L1563=M1563,"D","L")))</f>
        <v/>
      </c>
      <c r="O1563" s="11">
        <f>IF(L1563="","",IF(L1563&gt;M1563,3,IF(L1563=M1563,1,0)))</f>
        <v/>
      </c>
      <c r="P1563" s="31">
        <f>IF(I1563="H",INDEX(Matches!$L:$L,AA1563),INDEX(Matches!$N:$N,AA1563))</f>
        <v/>
      </c>
      <c r="Q1563" s="31">
        <f>INDEX(Matches!$M:$M,AA1563)</f>
        <v/>
      </c>
      <c r="R1563" s="31">
        <f>IF(I1563="H",INDEX(Matches!$N:$N,AA1563),INDEX(Matches!$L:$L,AA1563))</f>
        <v/>
      </c>
      <c r="S1563" s="33">
        <f>IF(I1563="H",INDEX(Matches!$O:$O,AA1563),INDEX(Matches!$P:$P,AA1563))</f>
        <v/>
      </c>
      <c r="T1563" s="33">
        <f>IF(INDEX(Matches!$J:$J,AA1563)="","",IF(I1563="H",INDEX(Matches!$J:$J,AA1563),INDEX(Matches!$K:$K,AA1563)))</f>
        <v/>
      </c>
      <c r="U1563" s="33">
        <f>IF(INDEX(Matches!$K:$K,AA1563)="","",IF(I1563="H",INDEX(Matches!$K:$K,AA1563),INDEX(Matches!$J:$J,AA1563)))</f>
        <v/>
      </c>
      <c r="V1563" s="30">
        <f>IF(T1563="","",T1563-U1563)</f>
        <v/>
      </c>
      <c r="W1563" s="33">
        <f>IF(I1563="H",INDEX(Matches!$T:$T,AA1563),INDEX(Matches!$U:$U,AA1563))</f>
        <v/>
      </c>
      <c r="X1563" s="11">
        <f>INDEX(Matches!$X:$X,AA1563)</f>
        <v/>
      </c>
      <c r="Y1563" s="30">
        <f>IF(O1563="","",O1563-S1563)</f>
        <v/>
      </c>
      <c r="Z1563" s="30">
        <f>IF(W1563="","",W1563-S1563)</f>
        <v/>
      </c>
      <c r="AA1563" s="24">
        <f>MATCH(J1563,Matches!$A:$A,0)</f>
        <v/>
      </c>
      <c r="AB1563" s="33" t="n"/>
      <c r="AC1563" s="33" t="n">
        <v>1.454944658608761</v>
      </c>
      <c r="AD1563" s="24" t="n"/>
      <c r="AE1563" s="24" t="n">
        <v>5</v>
      </c>
      <c r="AF1563" s="33" t="n"/>
      <c r="AG1563" s="33" t="n"/>
    </row>
    <row r="1564">
      <c r="A1564" s="24" t="inlineStr">
        <is>
          <t>Stoke|21</t>
        </is>
      </c>
      <c r="B1564" s="24" t="inlineStr">
        <is>
          <t>E1</t>
        </is>
      </c>
      <c r="C1564" s="24" t="inlineStr">
        <is>
          <t>Championship</t>
        </is>
      </c>
      <c r="D1564" s="24" t="inlineStr">
        <is>
          <t>Stoke</t>
        </is>
      </c>
      <c r="E1564" s="24" t="n">
        <v>21</v>
      </c>
      <c r="F1564" s="24" t="n">
        <v>6</v>
      </c>
      <c r="G1564" s="29" t="n">
        <v>46368.52083333334</v>
      </c>
      <c r="H1564" s="24" t="inlineStr">
        <is>
          <t>West Brom</t>
        </is>
      </c>
      <c r="I1564" s="24" t="inlineStr">
        <is>
          <t>H</t>
        </is>
      </c>
      <c r="J1564" s="24" t="inlineStr">
        <is>
          <t>E1-Stoke-WestBrom</t>
        </is>
      </c>
      <c r="K1564" s="24" t="n">
        <v>13</v>
      </c>
      <c r="L1564" s="11">
        <f>IF(INDEX(Matches!$X:$X,AA1564)=0,"",IF(I1564="H",INDEX(Matches!$H:$H,AA1564),INDEX(Matches!$I:$I,AA1564)))</f>
        <v/>
      </c>
      <c r="M1564" s="11">
        <f>IF(INDEX(Matches!$X:$X,AA1564)=0,"",IF(I1564="H",INDEX(Matches!$I:$I,AA1564),INDEX(Matches!$H:$H,AA1564)))</f>
        <v/>
      </c>
      <c r="N1564" s="11">
        <f>IF(L1564="","",IF(L1564&gt;M1564,"W",IF(L1564=M1564,"D","L")))</f>
        <v/>
      </c>
      <c r="O1564" s="11">
        <f>IF(L1564="","",IF(L1564&gt;M1564,3,IF(L1564=M1564,1,0)))</f>
        <v/>
      </c>
      <c r="P1564" s="31">
        <f>IF(I1564="H",INDEX(Matches!$L:$L,AA1564),INDEX(Matches!$N:$N,AA1564))</f>
        <v/>
      </c>
      <c r="Q1564" s="31">
        <f>INDEX(Matches!$M:$M,AA1564)</f>
        <v/>
      </c>
      <c r="R1564" s="31">
        <f>IF(I1564="H",INDEX(Matches!$N:$N,AA1564),INDEX(Matches!$L:$L,AA1564))</f>
        <v/>
      </c>
      <c r="S1564" s="33">
        <f>IF(I1564="H",INDEX(Matches!$O:$O,AA1564),INDEX(Matches!$P:$P,AA1564))</f>
        <v/>
      </c>
      <c r="T1564" s="33">
        <f>IF(INDEX(Matches!$J:$J,AA1564)="","",IF(I1564="H",INDEX(Matches!$J:$J,AA1564),INDEX(Matches!$K:$K,AA1564)))</f>
        <v/>
      </c>
      <c r="U1564" s="33">
        <f>IF(INDEX(Matches!$K:$K,AA1564)="","",IF(I1564="H",INDEX(Matches!$K:$K,AA1564),INDEX(Matches!$J:$J,AA1564)))</f>
        <v/>
      </c>
      <c r="V1564" s="30">
        <f>IF(T1564="","",T1564-U1564)</f>
        <v/>
      </c>
      <c r="W1564" s="33">
        <f>IF(I1564="H",INDEX(Matches!$T:$T,AA1564),INDEX(Matches!$U:$U,AA1564))</f>
        <v/>
      </c>
      <c r="X1564" s="11">
        <f>INDEX(Matches!$X:$X,AA1564)</f>
        <v/>
      </c>
      <c r="Y1564" s="30">
        <f>IF(O1564="","",O1564-S1564)</f>
        <v/>
      </c>
      <c r="Z1564" s="30">
        <f>IF(W1564="","",W1564-S1564)</f>
        <v/>
      </c>
      <c r="AA1564" s="24">
        <f>MATCH(J1564,Matches!$A:$A,0)</f>
        <v/>
      </c>
      <c r="AB1564" s="33" t="n"/>
      <c r="AC1564" s="33" t="n">
        <v>1.498733090473575</v>
      </c>
      <c r="AD1564" s="24" t="n"/>
      <c r="AE1564" s="24" t="n">
        <v>6</v>
      </c>
      <c r="AF1564" s="33" t="n"/>
      <c r="AG1564" s="33" t="n"/>
    </row>
    <row r="1565">
      <c r="A1565" s="24" t="inlineStr">
        <is>
          <t>Stoke|22</t>
        </is>
      </c>
      <c r="B1565" s="24" t="inlineStr">
        <is>
          <t>E1</t>
        </is>
      </c>
      <c r="C1565" s="24" t="inlineStr">
        <is>
          <t>Championship</t>
        </is>
      </c>
      <c r="D1565" s="24" t="inlineStr">
        <is>
          <t>Stoke</t>
        </is>
      </c>
      <c r="E1565" s="24" t="n">
        <v>22</v>
      </c>
      <c r="F1565" s="24" t="n">
        <v>6</v>
      </c>
      <c r="G1565" s="29" t="n">
        <v>46375.625</v>
      </c>
      <c r="H1565" s="24" t="inlineStr">
        <is>
          <t>Burnley</t>
        </is>
      </c>
      <c r="I1565" s="24" t="inlineStr">
        <is>
          <t>A</t>
        </is>
      </c>
      <c r="J1565" s="24" t="inlineStr">
        <is>
          <t>E1-Burnley-Stoke</t>
        </is>
      </c>
      <c r="K1565" s="24" t="n">
        <v>4</v>
      </c>
      <c r="L1565" s="11">
        <f>IF(INDEX(Matches!$X:$X,AA1565)=0,"",IF(I1565="H",INDEX(Matches!$H:$H,AA1565),INDEX(Matches!$I:$I,AA1565)))</f>
        <v/>
      </c>
      <c r="M1565" s="11">
        <f>IF(INDEX(Matches!$X:$X,AA1565)=0,"",IF(I1565="H",INDEX(Matches!$I:$I,AA1565),INDEX(Matches!$H:$H,AA1565)))</f>
        <v/>
      </c>
      <c r="N1565" s="11">
        <f>IF(L1565="","",IF(L1565&gt;M1565,"W",IF(L1565=M1565,"D","L")))</f>
        <v/>
      </c>
      <c r="O1565" s="11">
        <f>IF(L1565="","",IF(L1565&gt;M1565,3,IF(L1565=M1565,1,0)))</f>
        <v/>
      </c>
      <c r="P1565" s="31">
        <f>IF(I1565="H",INDEX(Matches!$L:$L,AA1565),INDEX(Matches!$N:$N,AA1565))</f>
        <v/>
      </c>
      <c r="Q1565" s="31">
        <f>INDEX(Matches!$M:$M,AA1565)</f>
        <v/>
      </c>
      <c r="R1565" s="31">
        <f>IF(I1565="H",INDEX(Matches!$N:$N,AA1565),INDEX(Matches!$L:$L,AA1565))</f>
        <v/>
      </c>
      <c r="S1565" s="33">
        <f>IF(I1565="H",INDEX(Matches!$O:$O,AA1565),INDEX(Matches!$P:$P,AA1565))</f>
        <v/>
      </c>
      <c r="T1565" s="33">
        <f>IF(INDEX(Matches!$J:$J,AA1565)="","",IF(I1565="H",INDEX(Matches!$J:$J,AA1565),INDEX(Matches!$K:$K,AA1565)))</f>
        <v/>
      </c>
      <c r="U1565" s="33">
        <f>IF(INDEX(Matches!$K:$K,AA1565)="","",IF(I1565="H",INDEX(Matches!$K:$K,AA1565),INDEX(Matches!$J:$J,AA1565)))</f>
        <v/>
      </c>
      <c r="V1565" s="30">
        <f>IF(T1565="","",T1565-U1565)</f>
        <v/>
      </c>
      <c r="W1565" s="33">
        <f>IF(I1565="H",INDEX(Matches!$T:$T,AA1565),INDEX(Matches!$U:$U,AA1565))</f>
        <v/>
      </c>
      <c r="X1565" s="11">
        <f>INDEX(Matches!$X:$X,AA1565)</f>
        <v/>
      </c>
      <c r="Y1565" s="30">
        <f>IF(O1565="","",O1565-S1565)</f>
        <v/>
      </c>
      <c r="Z1565" s="30">
        <f>IF(W1565="","",W1565-S1565)</f>
        <v/>
      </c>
      <c r="AA1565" s="24">
        <f>MATCH(J1565,Matches!$A:$A,0)</f>
        <v/>
      </c>
      <c r="AB1565" s="33" t="n"/>
      <c r="AC1565" s="33" t="n">
        <v>1.040653683800911</v>
      </c>
      <c r="AD1565" s="24" t="n"/>
      <c r="AE1565" s="24" t="n">
        <v>6</v>
      </c>
      <c r="AF1565" s="33" t="n"/>
      <c r="AG1565" s="33" t="n"/>
    </row>
    <row r="1566">
      <c r="A1566" s="24" t="inlineStr">
        <is>
          <t>Stoke|23</t>
        </is>
      </c>
      <c r="B1566" s="24" t="inlineStr">
        <is>
          <t>E1</t>
        </is>
      </c>
      <c r="C1566" s="24" t="inlineStr">
        <is>
          <t>Championship</t>
        </is>
      </c>
      <c r="D1566" s="24" t="inlineStr">
        <is>
          <t>Stoke</t>
        </is>
      </c>
      <c r="E1566" s="24" t="n">
        <v>23</v>
      </c>
      <c r="F1566" s="24" t="n">
        <v>6</v>
      </c>
      <c r="G1566" s="29" t="n">
        <v>46382.625</v>
      </c>
      <c r="H1566" s="24" t="inlineStr">
        <is>
          <t>Wrexham</t>
        </is>
      </c>
      <c r="I1566" s="24" t="inlineStr">
        <is>
          <t>H</t>
        </is>
      </c>
      <c r="J1566" s="24" t="inlineStr">
        <is>
          <t>E1-Stoke-Wrexham</t>
        </is>
      </c>
      <c r="K1566" s="24" t="n">
        <v>9</v>
      </c>
      <c r="L1566" s="11">
        <f>IF(INDEX(Matches!$X:$X,AA1566)=0,"",IF(I1566="H",INDEX(Matches!$H:$H,AA1566),INDEX(Matches!$I:$I,AA1566)))</f>
        <v/>
      </c>
      <c r="M1566" s="11">
        <f>IF(INDEX(Matches!$X:$X,AA1566)=0,"",IF(I1566="H",INDEX(Matches!$I:$I,AA1566),INDEX(Matches!$H:$H,AA1566)))</f>
        <v/>
      </c>
      <c r="N1566" s="11">
        <f>IF(L1566="","",IF(L1566&gt;M1566,"W",IF(L1566=M1566,"D","L")))</f>
        <v/>
      </c>
      <c r="O1566" s="11">
        <f>IF(L1566="","",IF(L1566&gt;M1566,3,IF(L1566=M1566,1,0)))</f>
        <v/>
      </c>
      <c r="P1566" s="31">
        <f>IF(I1566="H",INDEX(Matches!$L:$L,AA1566),INDEX(Matches!$N:$N,AA1566))</f>
        <v/>
      </c>
      <c r="Q1566" s="31">
        <f>INDEX(Matches!$M:$M,AA1566)</f>
        <v/>
      </c>
      <c r="R1566" s="31">
        <f>IF(I1566="H",INDEX(Matches!$N:$N,AA1566),INDEX(Matches!$L:$L,AA1566))</f>
        <v/>
      </c>
      <c r="S1566" s="33">
        <f>IF(I1566="H",INDEX(Matches!$O:$O,AA1566),INDEX(Matches!$P:$P,AA1566))</f>
        <v/>
      </c>
      <c r="T1566" s="33">
        <f>IF(INDEX(Matches!$J:$J,AA1566)="","",IF(I1566="H",INDEX(Matches!$J:$J,AA1566),INDEX(Matches!$K:$K,AA1566)))</f>
        <v/>
      </c>
      <c r="U1566" s="33">
        <f>IF(INDEX(Matches!$K:$K,AA1566)="","",IF(I1566="H",INDEX(Matches!$K:$K,AA1566),INDEX(Matches!$J:$J,AA1566)))</f>
        <v/>
      </c>
      <c r="V1566" s="30">
        <f>IF(T1566="","",T1566-U1566)</f>
        <v/>
      </c>
      <c r="W1566" s="33">
        <f>IF(I1566="H",INDEX(Matches!$T:$T,AA1566),INDEX(Matches!$U:$U,AA1566))</f>
        <v/>
      </c>
      <c r="X1566" s="11">
        <f>INDEX(Matches!$X:$X,AA1566)</f>
        <v/>
      </c>
      <c r="Y1566" s="30">
        <f>IF(O1566="","",O1566-S1566)</f>
        <v/>
      </c>
      <c r="Z1566" s="30">
        <f>IF(W1566="","",W1566-S1566)</f>
        <v/>
      </c>
      <c r="AA1566" s="24">
        <f>MATCH(J1566,Matches!$A:$A,0)</f>
        <v/>
      </c>
      <c r="AB1566" s="33" t="n"/>
      <c r="AC1566" s="33" t="n">
        <v>1.424161904031487</v>
      </c>
      <c r="AD1566" s="24" t="n"/>
      <c r="AE1566" s="24" t="n">
        <v>6</v>
      </c>
      <c r="AF1566" s="33" t="n"/>
      <c r="AG1566" s="33" t="n"/>
    </row>
    <row r="1567">
      <c r="A1567" s="24" t="inlineStr">
        <is>
          <t>Stoke|24</t>
        </is>
      </c>
      <c r="B1567" s="24" t="inlineStr">
        <is>
          <t>E1</t>
        </is>
      </c>
      <c r="C1567" s="24" t="inlineStr">
        <is>
          <t>Championship</t>
        </is>
      </c>
      <c r="D1567" s="24" t="inlineStr">
        <is>
          <t>Stoke</t>
        </is>
      </c>
      <c r="E1567" s="24" t="n">
        <v>24</v>
      </c>
      <c r="F1567" s="24" t="n">
        <v>6</v>
      </c>
      <c r="G1567" s="29" t="n">
        <v>46385.82291666666</v>
      </c>
      <c r="H1567" s="24" t="inlineStr">
        <is>
          <t>Bristol City</t>
        </is>
      </c>
      <c r="I1567" s="24" t="inlineStr">
        <is>
          <t>A</t>
        </is>
      </c>
      <c r="J1567" s="24" t="inlineStr">
        <is>
          <t>E1-BristolC-Stoke</t>
        </is>
      </c>
      <c r="K1567" s="24" t="n">
        <v>14</v>
      </c>
      <c r="L1567" s="11">
        <f>IF(INDEX(Matches!$X:$X,AA1567)=0,"",IF(I1567="H",INDEX(Matches!$H:$H,AA1567),INDEX(Matches!$I:$I,AA1567)))</f>
        <v/>
      </c>
      <c r="M1567" s="11">
        <f>IF(INDEX(Matches!$X:$X,AA1567)=0,"",IF(I1567="H",INDEX(Matches!$I:$I,AA1567),INDEX(Matches!$H:$H,AA1567)))</f>
        <v/>
      </c>
      <c r="N1567" s="11">
        <f>IF(L1567="","",IF(L1567&gt;M1567,"W",IF(L1567=M1567,"D","L")))</f>
        <v/>
      </c>
      <c r="O1567" s="11">
        <f>IF(L1567="","",IF(L1567&gt;M1567,3,IF(L1567=M1567,1,0)))</f>
        <v/>
      </c>
      <c r="P1567" s="31">
        <f>IF(I1567="H",INDEX(Matches!$L:$L,AA1567),INDEX(Matches!$N:$N,AA1567))</f>
        <v/>
      </c>
      <c r="Q1567" s="31">
        <f>INDEX(Matches!$M:$M,AA1567)</f>
        <v/>
      </c>
      <c r="R1567" s="31">
        <f>IF(I1567="H",INDEX(Matches!$N:$N,AA1567),INDEX(Matches!$L:$L,AA1567))</f>
        <v/>
      </c>
      <c r="S1567" s="33">
        <f>IF(I1567="H",INDEX(Matches!$O:$O,AA1567),INDEX(Matches!$P:$P,AA1567))</f>
        <v/>
      </c>
      <c r="T1567" s="33">
        <f>IF(INDEX(Matches!$J:$J,AA1567)="","",IF(I1567="H",INDEX(Matches!$J:$J,AA1567),INDEX(Matches!$K:$K,AA1567)))</f>
        <v/>
      </c>
      <c r="U1567" s="33">
        <f>IF(INDEX(Matches!$K:$K,AA1567)="","",IF(I1567="H",INDEX(Matches!$K:$K,AA1567),INDEX(Matches!$J:$J,AA1567)))</f>
        <v/>
      </c>
      <c r="V1567" s="30">
        <f>IF(T1567="","",T1567-U1567)</f>
        <v/>
      </c>
      <c r="W1567" s="33">
        <f>IF(I1567="H",INDEX(Matches!$T:$T,AA1567),INDEX(Matches!$U:$U,AA1567))</f>
        <v/>
      </c>
      <c r="X1567" s="11">
        <f>INDEX(Matches!$X:$X,AA1567)</f>
        <v/>
      </c>
      <c r="Y1567" s="30">
        <f>IF(O1567="","",O1567-S1567)</f>
        <v/>
      </c>
      <c r="Z1567" s="30">
        <f>IF(W1567="","",W1567-S1567)</f>
        <v/>
      </c>
      <c r="AA1567" s="24">
        <f>MATCH(J1567,Matches!$A:$A,0)</f>
        <v/>
      </c>
      <c r="AB1567" s="33" t="n"/>
      <c r="AC1567" s="33" t="n">
        <v>1.18603147930835</v>
      </c>
      <c r="AD1567" s="24" t="n"/>
      <c r="AE1567" s="24" t="n">
        <v>6</v>
      </c>
      <c r="AF1567" s="33" t="n"/>
      <c r="AG1567" s="33" t="n"/>
    </row>
    <row r="1568">
      <c r="A1568" s="24" t="inlineStr">
        <is>
          <t>Stoke|25</t>
        </is>
      </c>
      <c r="B1568" s="24" t="inlineStr">
        <is>
          <t>E1</t>
        </is>
      </c>
      <c r="C1568" s="24" t="inlineStr">
        <is>
          <t>Championship</t>
        </is>
      </c>
      <c r="D1568" s="24" t="inlineStr">
        <is>
          <t>Stoke</t>
        </is>
      </c>
      <c r="E1568" s="24" t="n">
        <v>25</v>
      </c>
      <c r="F1568" s="24" t="n">
        <v>7</v>
      </c>
      <c r="G1568" s="29" t="n">
        <v>46388.625</v>
      </c>
      <c r="H1568" s="24" t="inlineStr">
        <is>
          <t>West Brom</t>
        </is>
      </c>
      <c r="I1568" s="24" t="inlineStr">
        <is>
          <t>A</t>
        </is>
      </c>
      <c r="J1568" s="24" t="inlineStr">
        <is>
          <t>E1-WestBrom-Stoke</t>
        </is>
      </c>
      <c r="K1568" s="24" t="n">
        <v>13</v>
      </c>
      <c r="L1568" s="11">
        <f>IF(INDEX(Matches!$X:$X,AA1568)=0,"",IF(I1568="H",INDEX(Matches!$H:$H,AA1568),INDEX(Matches!$I:$I,AA1568)))</f>
        <v/>
      </c>
      <c r="M1568" s="11">
        <f>IF(INDEX(Matches!$X:$X,AA1568)=0,"",IF(I1568="H",INDEX(Matches!$I:$I,AA1568),INDEX(Matches!$H:$H,AA1568)))</f>
        <v/>
      </c>
      <c r="N1568" s="11">
        <f>IF(L1568="","",IF(L1568&gt;M1568,"W",IF(L1568=M1568,"D","L")))</f>
        <v/>
      </c>
      <c r="O1568" s="11">
        <f>IF(L1568="","",IF(L1568&gt;M1568,3,IF(L1568=M1568,1,0)))</f>
        <v/>
      </c>
      <c r="P1568" s="31">
        <f>IF(I1568="H",INDEX(Matches!$L:$L,AA1568),INDEX(Matches!$N:$N,AA1568))</f>
        <v/>
      </c>
      <c r="Q1568" s="31">
        <f>INDEX(Matches!$M:$M,AA1568)</f>
        <v/>
      </c>
      <c r="R1568" s="31">
        <f>IF(I1568="H",INDEX(Matches!$N:$N,AA1568),INDEX(Matches!$L:$L,AA1568))</f>
        <v/>
      </c>
      <c r="S1568" s="33">
        <f>IF(I1568="H",INDEX(Matches!$O:$O,AA1568),INDEX(Matches!$P:$P,AA1568))</f>
        <v/>
      </c>
      <c r="T1568" s="33">
        <f>IF(INDEX(Matches!$J:$J,AA1568)="","",IF(I1568="H",INDEX(Matches!$J:$J,AA1568),INDEX(Matches!$K:$K,AA1568)))</f>
        <v/>
      </c>
      <c r="U1568" s="33">
        <f>IF(INDEX(Matches!$K:$K,AA1568)="","",IF(I1568="H",INDEX(Matches!$K:$K,AA1568),INDEX(Matches!$J:$J,AA1568)))</f>
        <v/>
      </c>
      <c r="V1568" s="30">
        <f>IF(T1568="","",T1568-U1568)</f>
        <v/>
      </c>
      <c r="W1568" s="33">
        <f>IF(I1568="H",INDEX(Matches!$T:$T,AA1568),INDEX(Matches!$U:$U,AA1568))</f>
        <v/>
      </c>
      <c r="X1568" s="11">
        <f>INDEX(Matches!$X:$X,AA1568)</f>
        <v/>
      </c>
      <c r="Y1568" s="30">
        <f>IF(O1568="","",O1568-S1568)</f>
        <v/>
      </c>
      <c r="Z1568" s="30">
        <f>IF(W1568="","",W1568-S1568)</f>
        <v/>
      </c>
      <c r="AA1568" s="24">
        <f>MATCH(J1568,Matches!$A:$A,0)</f>
        <v/>
      </c>
      <c r="AB1568" s="33" t="n"/>
      <c r="AC1568" s="33" t="n">
        <v>1.152824793885401</v>
      </c>
      <c r="AD1568" s="24" t="n"/>
      <c r="AE1568" s="24" t="n">
        <v>7</v>
      </c>
      <c r="AF1568" s="33" t="n"/>
      <c r="AG1568" s="33" t="n"/>
    </row>
    <row r="1569">
      <c r="A1569" s="24" t="inlineStr">
        <is>
          <t>Stoke|26</t>
        </is>
      </c>
      <c r="B1569" s="24" t="inlineStr">
        <is>
          <t>E1</t>
        </is>
      </c>
      <c r="C1569" s="24" t="inlineStr">
        <is>
          <t>Championship</t>
        </is>
      </c>
      <c r="D1569" s="24" t="inlineStr">
        <is>
          <t>Stoke</t>
        </is>
      </c>
      <c r="E1569" s="24" t="n">
        <v>26</v>
      </c>
      <c r="F1569" s="24" t="n">
        <v>7</v>
      </c>
      <c r="G1569" s="29" t="n">
        <v>46403.625</v>
      </c>
      <c r="H1569" s="24" t="inlineStr">
        <is>
          <t>Derby</t>
        </is>
      </c>
      <c r="I1569" s="24" t="inlineStr">
        <is>
          <t>H</t>
        </is>
      </c>
      <c r="J1569" s="24" t="inlineStr">
        <is>
          <t>E1-Stoke-Derby</t>
        </is>
      </c>
      <c r="K1569" s="24" t="n">
        <v>12</v>
      </c>
      <c r="L1569" s="11">
        <f>IF(INDEX(Matches!$X:$X,AA1569)=0,"",IF(I1569="H",INDEX(Matches!$H:$H,AA1569),INDEX(Matches!$I:$I,AA1569)))</f>
        <v/>
      </c>
      <c r="M1569" s="11">
        <f>IF(INDEX(Matches!$X:$X,AA1569)=0,"",IF(I1569="H",INDEX(Matches!$I:$I,AA1569),INDEX(Matches!$H:$H,AA1569)))</f>
        <v/>
      </c>
      <c r="N1569" s="11">
        <f>IF(L1569="","",IF(L1569&gt;M1569,"W",IF(L1569=M1569,"D","L")))</f>
        <v/>
      </c>
      <c r="O1569" s="11">
        <f>IF(L1569="","",IF(L1569&gt;M1569,3,IF(L1569=M1569,1,0)))</f>
        <v/>
      </c>
      <c r="P1569" s="31">
        <f>IF(I1569="H",INDEX(Matches!$L:$L,AA1569),INDEX(Matches!$N:$N,AA1569))</f>
        <v/>
      </c>
      <c r="Q1569" s="31">
        <f>INDEX(Matches!$M:$M,AA1569)</f>
        <v/>
      </c>
      <c r="R1569" s="31">
        <f>IF(I1569="H",INDEX(Matches!$N:$N,AA1569),INDEX(Matches!$L:$L,AA1569))</f>
        <v/>
      </c>
      <c r="S1569" s="33">
        <f>IF(I1569="H",INDEX(Matches!$O:$O,AA1569),INDEX(Matches!$P:$P,AA1569))</f>
        <v/>
      </c>
      <c r="T1569" s="33">
        <f>IF(INDEX(Matches!$J:$J,AA1569)="","",IF(I1569="H",INDEX(Matches!$J:$J,AA1569),INDEX(Matches!$K:$K,AA1569)))</f>
        <v/>
      </c>
      <c r="U1569" s="33">
        <f>IF(INDEX(Matches!$K:$K,AA1569)="","",IF(I1569="H",INDEX(Matches!$K:$K,AA1569),INDEX(Matches!$J:$J,AA1569)))</f>
        <v/>
      </c>
      <c r="V1569" s="30">
        <f>IF(T1569="","",T1569-U1569)</f>
        <v/>
      </c>
      <c r="W1569" s="33">
        <f>IF(I1569="H",INDEX(Matches!$T:$T,AA1569),INDEX(Matches!$U:$U,AA1569))</f>
        <v/>
      </c>
      <c r="X1569" s="11">
        <f>INDEX(Matches!$X:$X,AA1569)</f>
        <v/>
      </c>
      <c r="Y1569" s="30">
        <f>IF(O1569="","",O1569-S1569)</f>
        <v/>
      </c>
      <c r="Z1569" s="30">
        <f>IF(W1569="","",W1569-S1569)</f>
        <v/>
      </c>
      <c r="AA1569" s="24">
        <f>MATCH(J1569,Matches!$A:$A,0)</f>
        <v/>
      </c>
      <c r="AB1569" s="33" t="n"/>
      <c r="AC1569" s="33" t="n">
        <v>1.560153333977392</v>
      </c>
      <c r="AD1569" s="24" t="n"/>
      <c r="AE1569" s="24" t="n">
        <v>7</v>
      </c>
      <c r="AF1569" s="33" t="n"/>
      <c r="AG1569" s="33" t="n"/>
    </row>
    <row r="1570">
      <c r="A1570" s="24" t="inlineStr">
        <is>
          <t>Stoke|27</t>
        </is>
      </c>
      <c r="B1570" s="24" t="inlineStr">
        <is>
          <t>E1</t>
        </is>
      </c>
      <c r="C1570" s="24" t="inlineStr">
        <is>
          <t>Championship</t>
        </is>
      </c>
      <c r="D1570" s="24" t="inlineStr">
        <is>
          <t>Stoke</t>
        </is>
      </c>
      <c r="E1570" s="24" t="n">
        <v>27</v>
      </c>
      <c r="F1570" s="24" t="n">
        <v>7</v>
      </c>
      <c r="G1570" s="29" t="n">
        <v>46410.625</v>
      </c>
      <c r="H1570" s="24" t="inlineStr">
        <is>
          <t>Preston</t>
        </is>
      </c>
      <c r="I1570" s="24" t="inlineStr">
        <is>
          <t>A</t>
        </is>
      </c>
      <c r="J1570" s="24" t="inlineStr">
        <is>
          <t>E1-Preston-Stoke</t>
        </is>
      </c>
      <c r="K1570" s="24" t="n">
        <v>20</v>
      </c>
      <c r="L1570" s="11">
        <f>IF(INDEX(Matches!$X:$X,AA1570)=0,"",IF(I1570="H",INDEX(Matches!$H:$H,AA1570),INDEX(Matches!$I:$I,AA1570)))</f>
        <v/>
      </c>
      <c r="M1570" s="11">
        <f>IF(INDEX(Matches!$X:$X,AA1570)=0,"",IF(I1570="H",INDEX(Matches!$I:$I,AA1570),INDEX(Matches!$H:$H,AA1570)))</f>
        <v/>
      </c>
      <c r="N1570" s="11">
        <f>IF(L1570="","",IF(L1570&gt;M1570,"W",IF(L1570=M1570,"D","L")))</f>
        <v/>
      </c>
      <c r="O1570" s="11">
        <f>IF(L1570="","",IF(L1570&gt;M1570,3,IF(L1570=M1570,1,0)))</f>
        <v/>
      </c>
      <c r="P1570" s="31">
        <f>IF(I1570="H",INDEX(Matches!$L:$L,AA1570),INDEX(Matches!$N:$N,AA1570))</f>
        <v/>
      </c>
      <c r="Q1570" s="31">
        <f>INDEX(Matches!$M:$M,AA1570)</f>
        <v/>
      </c>
      <c r="R1570" s="31">
        <f>IF(I1570="H",INDEX(Matches!$N:$N,AA1570),INDEX(Matches!$L:$L,AA1570))</f>
        <v/>
      </c>
      <c r="S1570" s="33">
        <f>IF(I1570="H",INDEX(Matches!$O:$O,AA1570),INDEX(Matches!$P:$P,AA1570))</f>
        <v/>
      </c>
      <c r="T1570" s="33">
        <f>IF(INDEX(Matches!$J:$J,AA1570)="","",IF(I1570="H",INDEX(Matches!$J:$J,AA1570),INDEX(Matches!$K:$K,AA1570)))</f>
        <v/>
      </c>
      <c r="U1570" s="33">
        <f>IF(INDEX(Matches!$K:$K,AA1570)="","",IF(I1570="H",INDEX(Matches!$K:$K,AA1570),INDEX(Matches!$J:$J,AA1570)))</f>
        <v/>
      </c>
      <c r="V1570" s="30">
        <f>IF(T1570="","",T1570-U1570)</f>
        <v/>
      </c>
      <c r="W1570" s="33">
        <f>IF(I1570="H",INDEX(Matches!$T:$T,AA1570),INDEX(Matches!$U:$U,AA1570))</f>
        <v/>
      </c>
      <c r="X1570" s="11">
        <f>INDEX(Matches!$X:$X,AA1570)</f>
        <v/>
      </c>
      <c r="Y1570" s="30">
        <f>IF(O1570="","",O1570-S1570)</f>
        <v/>
      </c>
      <c r="Z1570" s="30">
        <f>IF(W1570="","",W1570-S1570)</f>
        <v/>
      </c>
      <c r="AA1570" s="24">
        <f>MATCH(J1570,Matches!$A:$A,0)</f>
        <v/>
      </c>
      <c r="AB1570" s="33" t="n"/>
      <c r="AC1570" s="33" t="n">
        <v>1.346520648049778</v>
      </c>
      <c r="AD1570" s="24" t="n"/>
      <c r="AE1570" s="24" t="n">
        <v>7</v>
      </c>
      <c r="AF1570" s="33" t="n"/>
      <c r="AG1570" s="33" t="n"/>
    </row>
    <row r="1571">
      <c r="A1571" s="24" t="inlineStr">
        <is>
          <t>Stoke|28</t>
        </is>
      </c>
      <c r="B1571" s="24" t="inlineStr">
        <is>
          <t>E1</t>
        </is>
      </c>
      <c r="C1571" s="24" t="inlineStr">
        <is>
          <t>Championship</t>
        </is>
      </c>
      <c r="D1571" s="24" t="inlineStr">
        <is>
          <t>Stoke</t>
        </is>
      </c>
      <c r="E1571" s="24" t="n">
        <v>28</v>
      </c>
      <c r="F1571" s="24" t="n">
        <v>7</v>
      </c>
      <c r="G1571" s="29" t="n">
        <v>46413.82291666666</v>
      </c>
      <c r="H1571" s="24" t="inlineStr">
        <is>
          <t>Blackburn</t>
        </is>
      </c>
      <c r="I1571" s="24" t="inlineStr">
        <is>
          <t>H</t>
        </is>
      </c>
      <c r="J1571" s="24" t="inlineStr">
        <is>
          <t>E1-Stoke-Blackbur</t>
        </is>
      </c>
      <c r="K1571" s="24" t="n">
        <v>19</v>
      </c>
      <c r="L1571" s="11">
        <f>IF(INDEX(Matches!$X:$X,AA1571)=0,"",IF(I1571="H",INDEX(Matches!$H:$H,AA1571),INDEX(Matches!$I:$I,AA1571)))</f>
        <v/>
      </c>
      <c r="M1571" s="11">
        <f>IF(INDEX(Matches!$X:$X,AA1571)=0,"",IF(I1571="H",INDEX(Matches!$I:$I,AA1571),INDEX(Matches!$H:$H,AA1571)))</f>
        <v/>
      </c>
      <c r="N1571" s="11">
        <f>IF(L1571="","",IF(L1571&gt;M1571,"W",IF(L1571=M1571,"D","L")))</f>
        <v/>
      </c>
      <c r="O1571" s="11">
        <f>IF(L1571="","",IF(L1571&gt;M1571,3,IF(L1571=M1571,1,0)))</f>
        <v/>
      </c>
      <c r="P1571" s="31">
        <f>IF(I1571="H",INDEX(Matches!$L:$L,AA1571),INDEX(Matches!$N:$N,AA1571))</f>
        <v/>
      </c>
      <c r="Q1571" s="31">
        <f>INDEX(Matches!$M:$M,AA1571)</f>
        <v/>
      </c>
      <c r="R1571" s="31">
        <f>IF(I1571="H",INDEX(Matches!$N:$N,AA1571),INDEX(Matches!$L:$L,AA1571))</f>
        <v/>
      </c>
      <c r="S1571" s="33">
        <f>IF(I1571="H",INDEX(Matches!$O:$O,AA1571),INDEX(Matches!$P:$P,AA1571))</f>
        <v/>
      </c>
      <c r="T1571" s="33">
        <f>IF(INDEX(Matches!$J:$J,AA1571)="","",IF(I1571="H",INDEX(Matches!$J:$J,AA1571),INDEX(Matches!$K:$K,AA1571)))</f>
        <v/>
      </c>
      <c r="U1571" s="33">
        <f>IF(INDEX(Matches!$K:$K,AA1571)="","",IF(I1571="H",INDEX(Matches!$K:$K,AA1571),INDEX(Matches!$J:$J,AA1571)))</f>
        <v/>
      </c>
      <c r="V1571" s="30">
        <f>IF(T1571="","",T1571-U1571)</f>
        <v/>
      </c>
      <c r="W1571" s="33">
        <f>IF(I1571="H",INDEX(Matches!$T:$T,AA1571),INDEX(Matches!$U:$U,AA1571))</f>
        <v/>
      </c>
      <c r="X1571" s="11">
        <f>INDEX(Matches!$X:$X,AA1571)</f>
        <v/>
      </c>
      <c r="Y1571" s="30">
        <f>IF(O1571="","",O1571-S1571)</f>
        <v/>
      </c>
      <c r="Z1571" s="30">
        <f>IF(W1571="","",W1571-S1571)</f>
        <v/>
      </c>
      <c r="AA1571" s="24">
        <f>MATCH(J1571,Matches!$A:$A,0)</f>
        <v/>
      </c>
      <c r="AB1571" s="33" t="n"/>
      <c r="AC1571" s="33" t="n">
        <v>1.675641745340908</v>
      </c>
      <c r="AD1571" s="24" t="n"/>
      <c r="AE1571" s="24" t="n">
        <v>7</v>
      </c>
      <c r="AF1571" s="33" t="n"/>
      <c r="AG1571" s="33" t="n"/>
    </row>
    <row r="1572">
      <c r="A1572" s="24" t="inlineStr">
        <is>
          <t>Stoke|29</t>
        </is>
      </c>
      <c r="B1572" s="24" t="inlineStr">
        <is>
          <t>E1</t>
        </is>
      </c>
      <c r="C1572" s="24" t="inlineStr">
        <is>
          <t>Championship</t>
        </is>
      </c>
      <c r="D1572" s="24" t="inlineStr">
        <is>
          <t>Stoke</t>
        </is>
      </c>
      <c r="E1572" s="24" t="n">
        <v>29</v>
      </c>
      <c r="F1572" s="24" t="n">
        <v>8</v>
      </c>
      <c r="G1572" s="29" t="n">
        <v>46417.625</v>
      </c>
      <c r="H1572" s="24" t="inlineStr">
        <is>
          <t>Portsmouth</t>
        </is>
      </c>
      <c r="I1572" s="24" t="inlineStr">
        <is>
          <t>H</t>
        </is>
      </c>
      <c r="J1572" s="24" t="inlineStr">
        <is>
          <t>E1-Stoke-Portsmou</t>
        </is>
      </c>
      <c r="K1572" s="24" t="n">
        <v>18</v>
      </c>
      <c r="L1572" s="11">
        <f>IF(INDEX(Matches!$X:$X,AA1572)=0,"",IF(I1572="H",INDEX(Matches!$H:$H,AA1572),INDEX(Matches!$I:$I,AA1572)))</f>
        <v/>
      </c>
      <c r="M1572" s="11">
        <f>IF(INDEX(Matches!$X:$X,AA1572)=0,"",IF(I1572="H",INDEX(Matches!$I:$I,AA1572),INDEX(Matches!$H:$H,AA1572)))</f>
        <v/>
      </c>
      <c r="N1572" s="11">
        <f>IF(L1572="","",IF(L1572&gt;M1572,"W",IF(L1572=M1572,"D","L")))</f>
        <v/>
      </c>
      <c r="O1572" s="11">
        <f>IF(L1572="","",IF(L1572&gt;M1572,3,IF(L1572=M1572,1,0)))</f>
        <v/>
      </c>
      <c r="P1572" s="31">
        <f>IF(I1572="H",INDEX(Matches!$L:$L,AA1572),INDEX(Matches!$N:$N,AA1572))</f>
        <v/>
      </c>
      <c r="Q1572" s="31">
        <f>INDEX(Matches!$M:$M,AA1572)</f>
        <v/>
      </c>
      <c r="R1572" s="31">
        <f>IF(I1572="H",INDEX(Matches!$N:$N,AA1572),INDEX(Matches!$L:$L,AA1572))</f>
        <v/>
      </c>
      <c r="S1572" s="33">
        <f>IF(I1572="H",INDEX(Matches!$O:$O,AA1572),INDEX(Matches!$P:$P,AA1572))</f>
        <v/>
      </c>
      <c r="T1572" s="33">
        <f>IF(INDEX(Matches!$J:$J,AA1572)="","",IF(I1572="H",INDEX(Matches!$J:$J,AA1572),INDEX(Matches!$K:$K,AA1572)))</f>
        <v/>
      </c>
      <c r="U1572" s="33">
        <f>IF(INDEX(Matches!$K:$K,AA1572)="","",IF(I1572="H",INDEX(Matches!$K:$K,AA1572),INDEX(Matches!$J:$J,AA1572)))</f>
        <v/>
      </c>
      <c r="V1572" s="30">
        <f>IF(T1572="","",T1572-U1572)</f>
        <v/>
      </c>
      <c r="W1572" s="33">
        <f>IF(I1572="H",INDEX(Matches!$T:$T,AA1572),INDEX(Matches!$U:$U,AA1572))</f>
        <v/>
      </c>
      <c r="X1572" s="11">
        <f>INDEX(Matches!$X:$X,AA1572)</f>
        <v/>
      </c>
      <c r="Y1572" s="30">
        <f>IF(O1572="","",O1572-S1572)</f>
        <v/>
      </c>
      <c r="Z1572" s="30">
        <f>IF(W1572="","",W1572-S1572)</f>
        <v/>
      </c>
      <c r="AA1572" s="24">
        <f>MATCH(J1572,Matches!$A:$A,0)</f>
        <v/>
      </c>
      <c r="AB1572" s="33" t="n"/>
      <c r="AC1572" s="33" t="n">
        <v>1.583587965263791</v>
      </c>
      <c r="AD1572" s="24" t="n"/>
      <c r="AE1572" s="24" t="n">
        <v>8</v>
      </c>
      <c r="AF1572" s="33" t="n"/>
      <c r="AG1572" s="33" t="n"/>
    </row>
    <row r="1573">
      <c r="A1573" s="24" t="inlineStr">
        <is>
          <t>Stoke|30</t>
        </is>
      </c>
      <c r="B1573" s="24" t="inlineStr">
        <is>
          <t>E1</t>
        </is>
      </c>
      <c r="C1573" s="24" t="inlineStr">
        <is>
          <t>Championship</t>
        </is>
      </c>
      <c r="D1573" s="24" t="inlineStr">
        <is>
          <t>Stoke</t>
        </is>
      </c>
      <c r="E1573" s="24" t="n">
        <v>30</v>
      </c>
      <c r="F1573" s="24" t="n">
        <v>8</v>
      </c>
      <c r="G1573" s="29" t="n">
        <v>46424.625</v>
      </c>
      <c r="H1573" s="24" t="inlineStr">
        <is>
          <t>Birmingham</t>
        </is>
      </c>
      <c r="I1573" s="24" t="inlineStr">
        <is>
          <t>A</t>
        </is>
      </c>
      <c r="J1573" s="24" t="inlineStr">
        <is>
          <t>E1-Birmingh-Stoke</t>
        </is>
      </c>
      <c r="K1573" s="24" t="n">
        <v>6</v>
      </c>
      <c r="L1573" s="11">
        <f>IF(INDEX(Matches!$X:$X,AA1573)=0,"",IF(I1573="H",INDEX(Matches!$H:$H,AA1573),INDEX(Matches!$I:$I,AA1573)))</f>
        <v/>
      </c>
      <c r="M1573" s="11">
        <f>IF(INDEX(Matches!$X:$X,AA1573)=0,"",IF(I1573="H",INDEX(Matches!$I:$I,AA1573),INDEX(Matches!$H:$H,AA1573)))</f>
        <v/>
      </c>
      <c r="N1573" s="11">
        <f>IF(L1573="","",IF(L1573&gt;M1573,"W",IF(L1573=M1573,"D","L")))</f>
        <v/>
      </c>
      <c r="O1573" s="11">
        <f>IF(L1573="","",IF(L1573&gt;M1573,3,IF(L1573=M1573,1,0)))</f>
        <v/>
      </c>
      <c r="P1573" s="31">
        <f>IF(I1573="H",INDEX(Matches!$L:$L,AA1573),INDEX(Matches!$N:$N,AA1573))</f>
        <v/>
      </c>
      <c r="Q1573" s="31">
        <f>INDEX(Matches!$M:$M,AA1573)</f>
        <v/>
      </c>
      <c r="R1573" s="31">
        <f>IF(I1573="H",INDEX(Matches!$N:$N,AA1573),INDEX(Matches!$L:$L,AA1573))</f>
        <v/>
      </c>
      <c r="S1573" s="33">
        <f>IF(I1573="H",INDEX(Matches!$O:$O,AA1573),INDEX(Matches!$P:$P,AA1573))</f>
        <v/>
      </c>
      <c r="T1573" s="33">
        <f>IF(INDEX(Matches!$J:$J,AA1573)="","",IF(I1573="H",INDEX(Matches!$J:$J,AA1573),INDEX(Matches!$K:$K,AA1573)))</f>
        <v/>
      </c>
      <c r="U1573" s="33">
        <f>IF(INDEX(Matches!$K:$K,AA1573)="","",IF(I1573="H",INDEX(Matches!$K:$K,AA1573),INDEX(Matches!$J:$J,AA1573)))</f>
        <v/>
      </c>
      <c r="V1573" s="30">
        <f>IF(T1573="","",T1573-U1573)</f>
        <v/>
      </c>
      <c r="W1573" s="33">
        <f>IF(I1573="H",INDEX(Matches!$T:$T,AA1573),INDEX(Matches!$U:$U,AA1573))</f>
        <v/>
      </c>
      <c r="X1573" s="11">
        <f>INDEX(Matches!$X:$X,AA1573)</f>
        <v/>
      </c>
      <c r="Y1573" s="30">
        <f>IF(O1573="","",O1573-S1573)</f>
        <v/>
      </c>
      <c r="Z1573" s="30">
        <f>IF(W1573="","",W1573-S1573)</f>
        <v/>
      </c>
      <c r="AA1573" s="24">
        <f>MATCH(J1573,Matches!$A:$A,0)</f>
        <v/>
      </c>
      <c r="AB1573" s="33" t="n"/>
      <c r="AC1573" s="33" t="n">
        <v>1.009533979168097</v>
      </c>
      <c r="AD1573" s="24" t="n"/>
      <c r="AE1573" s="24" t="n">
        <v>8</v>
      </c>
      <c r="AF1573" s="33" t="n"/>
      <c r="AG1573" s="33" t="n"/>
    </row>
    <row r="1574">
      <c r="A1574" s="24" t="inlineStr">
        <is>
          <t>Stoke|31</t>
        </is>
      </c>
      <c r="B1574" s="24" t="inlineStr">
        <is>
          <t>E1</t>
        </is>
      </c>
      <c r="C1574" s="24" t="inlineStr">
        <is>
          <t>Championship</t>
        </is>
      </c>
      <c r="D1574" s="24" t="inlineStr">
        <is>
          <t>Stoke</t>
        </is>
      </c>
      <c r="E1574" s="24" t="n">
        <v>31</v>
      </c>
      <c r="F1574" s="24" t="n">
        <v>8</v>
      </c>
      <c r="G1574" s="29" t="n">
        <v>46431.625</v>
      </c>
      <c r="H1574" s="24" t="inlineStr">
        <is>
          <t>Watford</t>
        </is>
      </c>
      <c r="I1574" s="24" t="inlineStr">
        <is>
          <t>H</t>
        </is>
      </c>
      <c r="J1574" s="24" t="inlineStr">
        <is>
          <t>E1-Stoke-Watford</t>
        </is>
      </c>
      <c r="K1574" s="24" t="n">
        <v>16</v>
      </c>
      <c r="L1574" s="11">
        <f>IF(INDEX(Matches!$X:$X,AA1574)=0,"",IF(I1574="H",INDEX(Matches!$H:$H,AA1574),INDEX(Matches!$I:$I,AA1574)))</f>
        <v/>
      </c>
      <c r="M1574" s="11">
        <f>IF(INDEX(Matches!$X:$X,AA1574)=0,"",IF(I1574="H",INDEX(Matches!$I:$I,AA1574),INDEX(Matches!$H:$H,AA1574)))</f>
        <v/>
      </c>
      <c r="N1574" s="11">
        <f>IF(L1574="","",IF(L1574&gt;M1574,"W",IF(L1574=M1574,"D","L")))</f>
        <v/>
      </c>
      <c r="O1574" s="11">
        <f>IF(L1574="","",IF(L1574&gt;M1574,3,IF(L1574=M1574,1,0)))</f>
        <v/>
      </c>
      <c r="P1574" s="31">
        <f>IF(I1574="H",INDEX(Matches!$L:$L,AA1574),INDEX(Matches!$N:$N,AA1574))</f>
        <v/>
      </c>
      <c r="Q1574" s="31">
        <f>INDEX(Matches!$M:$M,AA1574)</f>
        <v/>
      </c>
      <c r="R1574" s="31">
        <f>IF(I1574="H",INDEX(Matches!$N:$N,AA1574),INDEX(Matches!$L:$L,AA1574))</f>
        <v/>
      </c>
      <c r="S1574" s="33">
        <f>IF(I1574="H",INDEX(Matches!$O:$O,AA1574),INDEX(Matches!$P:$P,AA1574))</f>
        <v/>
      </c>
      <c r="T1574" s="33">
        <f>IF(INDEX(Matches!$J:$J,AA1574)="","",IF(I1574="H",INDEX(Matches!$J:$J,AA1574),INDEX(Matches!$K:$K,AA1574)))</f>
        <v/>
      </c>
      <c r="U1574" s="33">
        <f>IF(INDEX(Matches!$K:$K,AA1574)="","",IF(I1574="H",INDEX(Matches!$K:$K,AA1574),INDEX(Matches!$J:$J,AA1574)))</f>
        <v/>
      </c>
      <c r="V1574" s="30">
        <f>IF(T1574="","",T1574-U1574)</f>
        <v/>
      </c>
      <c r="W1574" s="33">
        <f>IF(I1574="H",INDEX(Matches!$T:$T,AA1574),INDEX(Matches!$U:$U,AA1574))</f>
        <v/>
      </c>
      <c r="X1574" s="11">
        <f>INDEX(Matches!$X:$X,AA1574)</f>
        <v/>
      </c>
      <c r="Y1574" s="30">
        <f>IF(O1574="","",O1574-S1574)</f>
        <v/>
      </c>
      <c r="Z1574" s="30">
        <f>IF(W1574="","",W1574-S1574)</f>
        <v/>
      </c>
      <c r="AA1574" s="24">
        <f>MATCH(J1574,Matches!$A:$A,0)</f>
        <v/>
      </c>
      <c r="AB1574" s="33" t="n"/>
      <c r="AC1574" s="33" t="n">
        <v>1.648707018208241</v>
      </c>
      <c r="AD1574" s="24" t="n"/>
      <c r="AE1574" s="24" t="n">
        <v>8</v>
      </c>
      <c r="AF1574" s="33" t="n"/>
      <c r="AG1574" s="33" t="n"/>
    </row>
    <row r="1575">
      <c r="A1575" s="24" t="inlineStr">
        <is>
          <t>Stoke|32</t>
        </is>
      </c>
      <c r="B1575" s="24" t="inlineStr">
        <is>
          <t>E1</t>
        </is>
      </c>
      <c r="C1575" s="24" t="inlineStr">
        <is>
          <t>Championship</t>
        </is>
      </c>
      <c r="D1575" s="24" t="inlineStr">
        <is>
          <t>Stoke</t>
        </is>
      </c>
      <c r="E1575" s="24" t="n">
        <v>32</v>
      </c>
      <c r="F1575" s="24" t="n">
        <v>8</v>
      </c>
      <c r="G1575" s="29" t="n">
        <v>46435.82291666666</v>
      </c>
      <c r="H1575" s="24" t="inlineStr">
        <is>
          <t>Middlesbrough</t>
        </is>
      </c>
      <c r="I1575" s="24" t="inlineStr">
        <is>
          <t>A</t>
        </is>
      </c>
      <c r="J1575" s="24" t="inlineStr">
        <is>
          <t>E1-Middlesb-Stoke</t>
        </is>
      </c>
      <c r="K1575" s="24" t="n">
        <v>3</v>
      </c>
      <c r="L1575" s="11">
        <f>IF(INDEX(Matches!$X:$X,AA1575)=0,"",IF(I1575="H",INDEX(Matches!$H:$H,AA1575),INDEX(Matches!$I:$I,AA1575)))</f>
        <v/>
      </c>
      <c r="M1575" s="11">
        <f>IF(INDEX(Matches!$X:$X,AA1575)=0,"",IF(I1575="H",INDEX(Matches!$I:$I,AA1575),INDEX(Matches!$H:$H,AA1575)))</f>
        <v/>
      </c>
      <c r="N1575" s="11">
        <f>IF(L1575="","",IF(L1575&gt;M1575,"W",IF(L1575=M1575,"D","L")))</f>
        <v/>
      </c>
      <c r="O1575" s="11">
        <f>IF(L1575="","",IF(L1575&gt;M1575,3,IF(L1575=M1575,1,0)))</f>
        <v/>
      </c>
      <c r="P1575" s="31">
        <f>IF(I1575="H",INDEX(Matches!$L:$L,AA1575),INDEX(Matches!$N:$N,AA1575))</f>
        <v/>
      </c>
      <c r="Q1575" s="31">
        <f>INDEX(Matches!$M:$M,AA1575)</f>
        <v/>
      </c>
      <c r="R1575" s="31">
        <f>IF(I1575="H",INDEX(Matches!$N:$N,AA1575),INDEX(Matches!$L:$L,AA1575))</f>
        <v/>
      </c>
      <c r="S1575" s="33">
        <f>IF(I1575="H",INDEX(Matches!$O:$O,AA1575),INDEX(Matches!$P:$P,AA1575))</f>
        <v/>
      </c>
      <c r="T1575" s="33">
        <f>IF(INDEX(Matches!$J:$J,AA1575)="","",IF(I1575="H",INDEX(Matches!$J:$J,AA1575),INDEX(Matches!$K:$K,AA1575)))</f>
        <v/>
      </c>
      <c r="U1575" s="33">
        <f>IF(INDEX(Matches!$K:$K,AA1575)="","",IF(I1575="H",INDEX(Matches!$K:$K,AA1575),INDEX(Matches!$J:$J,AA1575)))</f>
        <v/>
      </c>
      <c r="V1575" s="30">
        <f>IF(T1575="","",T1575-U1575)</f>
        <v/>
      </c>
      <c r="W1575" s="33">
        <f>IF(I1575="H",INDEX(Matches!$T:$T,AA1575),INDEX(Matches!$U:$U,AA1575))</f>
        <v/>
      </c>
      <c r="X1575" s="11">
        <f>INDEX(Matches!$X:$X,AA1575)</f>
        <v/>
      </c>
      <c r="Y1575" s="30">
        <f>IF(O1575="","",O1575-S1575)</f>
        <v/>
      </c>
      <c r="Z1575" s="30">
        <f>IF(W1575="","",W1575-S1575)</f>
        <v/>
      </c>
      <c r="AA1575" s="24">
        <f>MATCH(J1575,Matches!$A:$A,0)</f>
        <v/>
      </c>
      <c r="AB1575" s="33" t="n"/>
      <c r="AC1575" s="33" t="n">
        <v>0.9443293231471206</v>
      </c>
      <c r="AD1575" s="24" t="n"/>
      <c r="AE1575" s="24" t="n">
        <v>8</v>
      </c>
      <c r="AF1575" s="33" t="n"/>
      <c r="AG1575" s="33" t="n"/>
    </row>
    <row r="1576">
      <c r="A1576" s="24" t="inlineStr">
        <is>
          <t>Stoke|33</t>
        </is>
      </c>
      <c r="B1576" s="24" t="inlineStr">
        <is>
          <t>E1</t>
        </is>
      </c>
      <c r="C1576" s="24" t="inlineStr">
        <is>
          <t>Championship</t>
        </is>
      </c>
      <c r="D1576" s="24" t="inlineStr">
        <is>
          <t>Stoke</t>
        </is>
      </c>
      <c r="E1576" s="24" t="n">
        <v>33</v>
      </c>
      <c r="F1576" s="24" t="n">
        <v>9</v>
      </c>
      <c r="G1576" s="29" t="n">
        <v>46438.625</v>
      </c>
      <c r="H1576" s="24" t="inlineStr">
        <is>
          <t>Sheffield United</t>
        </is>
      </c>
      <c r="I1576" s="24" t="inlineStr">
        <is>
          <t>A</t>
        </is>
      </c>
      <c r="J1576" s="24" t="inlineStr">
        <is>
          <t>E1-Sheffiel-Stoke</t>
        </is>
      </c>
      <c r="K1576" s="24" t="n">
        <v>8</v>
      </c>
      <c r="L1576" s="11">
        <f>IF(INDEX(Matches!$X:$X,AA1576)=0,"",IF(I1576="H",INDEX(Matches!$H:$H,AA1576),INDEX(Matches!$I:$I,AA1576)))</f>
        <v/>
      </c>
      <c r="M1576" s="11">
        <f>IF(INDEX(Matches!$X:$X,AA1576)=0,"",IF(I1576="H",INDEX(Matches!$I:$I,AA1576),INDEX(Matches!$H:$H,AA1576)))</f>
        <v/>
      </c>
      <c r="N1576" s="11">
        <f>IF(L1576="","",IF(L1576&gt;M1576,"W",IF(L1576=M1576,"D","L")))</f>
        <v/>
      </c>
      <c r="O1576" s="11">
        <f>IF(L1576="","",IF(L1576&gt;M1576,3,IF(L1576=M1576,1,0)))</f>
        <v/>
      </c>
      <c r="P1576" s="31">
        <f>IF(I1576="H",INDEX(Matches!$L:$L,AA1576),INDEX(Matches!$N:$N,AA1576))</f>
        <v/>
      </c>
      <c r="Q1576" s="31">
        <f>INDEX(Matches!$M:$M,AA1576)</f>
        <v/>
      </c>
      <c r="R1576" s="31">
        <f>IF(I1576="H",INDEX(Matches!$N:$N,AA1576),INDEX(Matches!$L:$L,AA1576))</f>
        <v/>
      </c>
      <c r="S1576" s="33">
        <f>IF(I1576="H",INDEX(Matches!$O:$O,AA1576),INDEX(Matches!$P:$P,AA1576))</f>
        <v/>
      </c>
      <c r="T1576" s="33">
        <f>IF(INDEX(Matches!$J:$J,AA1576)="","",IF(I1576="H",INDEX(Matches!$J:$J,AA1576),INDEX(Matches!$K:$K,AA1576)))</f>
        <v/>
      </c>
      <c r="U1576" s="33">
        <f>IF(INDEX(Matches!$K:$K,AA1576)="","",IF(I1576="H",INDEX(Matches!$K:$K,AA1576),INDEX(Matches!$J:$J,AA1576)))</f>
        <v/>
      </c>
      <c r="V1576" s="30">
        <f>IF(T1576="","",T1576-U1576)</f>
        <v/>
      </c>
      <c r="W1576" s="33">
        <f>IF(I1576="H",INDEX(Matches!$T:$T,AA1576),INDEX(Matches!$U:$U,AA1576))</f>
        <v/>
      </c>
      <c r="X1576" s="11">
        <f>INDEX(Matches!$X:$X,AA1576)</f>
        <v/>
      </c>
      <c r="Y1576" s="30">
        <f>IF(O1576="","",O1576-S1576)</f>
        <v/>
      </c>
      <c r="Z1576" s="30">
        <f>IF(W1576="","",W1576-S1576)</f>
        <v/>
      </c>
      <c r="AA1576" s="24">
        <f>MATCH(J1576,Matches!$A:$A,0)</f>
        <v/>
      </c>
      <c r="AB1576" s="33" t="n"/>
      <c r="AC1576" s="33" t="n">
        <v>1.129818932147911</v>
      </c>
      <c r="AD1576" s="24" t="n"/>
      <c r="AE1576" s="24" t="n">
        <v>9</v>
      </c>
      <c r="AF1576" s="33" t="n"/>
      <c r="AG1576" s="33" t="n"/>
    </row>
    <row r="1577">
      <c r="A1577" s="24" t="inlineStr">
        <is>
          <t>Stoke|34</t>
        </is>
      </c>
      <c r="B1577" s="24" t="inlineStr">
        <is>
          <t>E1</t>
        </is>
      </c>
      <c r="C1577" s="24" t="inlineStr">
        <is>
          <t>Championship</t>
        </is>
      </c>
      <c r="D1577" s="24" t="inlineStr">
        <is>
          <t>Stoke</t>
        </is>
      </c>
      <c r="E1577" s="24" t="n">
        <v>34</v>
      </c>
      <c r="F1577" s="24" t="n">
        <v>9</v>
      </c>
      <c r="G1577" s="29" t="n">
        <v>46445.625</v>
      </c>
      <c r="H1577" s="24" t="inlineStr">
        <is>
          <t>Bolton</t>
        </is>
      </c>
      <c r="I1577" s="24" t="inlineStr">
        <is>
          <t>H</t>
        </is>
      </c>
      <c r="J1577" s="24" t="inlineStr">
        <is>
          <t>E1-Stoke-Bolton</t>
        </is>
      </c>
      <c r="K1577" s="24" t="n">
        <v>22</v>
      </c>
      <c r="L1577" s="11">
        <f>IF(INDEX(Matches!$X:$X,AA1577)=0,"",IF(I1577="H",INDEX(Matches!$H:$H,AA1577),INDEX(Matches!$I:$I,AA1577)))</f>
        <v/>
      </c>
      <c r="M1577" s="11">
        <f>IF(INDEX(Matches!$X:$X,AA1577)=0,"",IF(I1577="H",INDEX(Matches!$I:$I,AA1577),INDEX(Matches!$H:$H,AA1577)))</f>
        <v/>
      </c>
      <c r="N1577" s="11">
        <f>IF(L1577="","",IF(L1577&gt;M1577,"W",IF(L1577=M1577,"D","L")))</f>
        <v/>
      </c>
      <c r="O1577" s="11">
        <f>IF(L1577="","",IF(L1577&gt;M1577,3,IF(L1577=M1577,1,0)))</f>
        <v/>
      </c>
      <c r="P1577" s="31">
        <f>IF(I1577="H",INDEX(Matches!$L:$L,AA1577),INDEX(Matches!$N:$N,AA1577))</f>
        <v/>
      </c>
      <c r="Q1577" s="31">
        <f>INDEX(Matches!$M:$M,AA1577)</f>
        <v/>
      </c>
      <c r="R1577" s="31">
        <f>IF(I1577="H",INDEX(Matches!$N:$N,AA1577),INDEX(Matches!$L:$L,AA1577))</f>
        <v/>
      </c>
      <c r="S1577" s="33">
        <f>IF(I1577="H",INDEX(Matches!$O:$O,AA1577),INDEX(Matches!$P:$P,AA1577))</f>
        <v/>
      </c>
      <c r="T1577" s="33">
        <f>IF(INDEX(Matches!$J:$J,AA1577)="","",IF(I1577="H",INDEX(Matches!$J:$J,AA1577),INDEX(Matches!$K:$K,AA1577)))</f>
        <v/>
      </c>
      <c r="U1577" s="33">
        <f>IF(INDEX(Matches!$K:$K,AA1577)="","",IF(I1577="H",INDEX(Matches!$K:$K,AA1577),INDEX(Matches!$J:$J,AA1577)))</f>
        <v/>
      </c>
      <c r="V1577" s="30">
        <f>IF(T1577="","",T1577-U1577)</f>
        <v/>
      </c>
      <c r="W1577" s="33">
        <f>IF(I1577="H",INDEX(Matches!$T:$T,AA1577),INDEX(Matches!$U:$U,AA1577))</f>
        <v/>
      </c>
      <c r="X1577" s="11">
        <f>INDEX(Matches!$X:$X,AA1577)</f>
        <v/>
      </c>
      <c r="Y1577" s="30">
        <f>IF(O1577="","",O1577-S1577)</f>
        <v/>
      </c>
      <c r="Z1577" s="30">
        <f>IF(W1577="","",W1577-S1577)</f>
        <v/>
      </c>
      <c r="AA1577" s="24">
        <f>MATCH(J1577,Matches!$A:$A,0)</f>
        <v/>
      </c>
      <c r="AB1577" s="33" t="n"/>
      <c r="AC1577" s="33" t="n">
        <v>1.740027814824368</v>
      </c>
      <c r="AD1577" s="24" t="n"/>
      <c r="AE1577" s="24" t="n">
        <v>9</v>
      </c>
      <c r="AF1577" s="33" t="n"/>
      <c r="AG1577" s="33" t="n"/>
    </row>
    <row r="1578">
      <c r="A1578" s="24" t="inlineStr">
        <is>
          <t>Stoke|35</t>
        </is>
      </c>
      <c r="B1578" s="24" t="inlineStr">
        <is>
          <t>E1</t>
        </is>
      </c>
      <c r="C1578" s="24" t="inlineStr">
        <is>
          <t>Championship</t>
        </is>
      </c>
      <c r="D1578" s="24" t="inlineStr">
        <is>
          <t>Stoke</t>
        </is>
      </c>
      <c r="E1578" s="24" t="n">
        <v>35</v>
      </c>
      <c r="F1578" s="24" t="n">
        <v>9</v>
      </c>
      <c r="G1578" s="29" t="n">
        <v>46449.82291666666</v>
      </c>
      <c r="H1578" s="24" t="inlineStr">
        <is>
          <t>Southampton</t>
        </is>
      </c>
      <c r="I1578" s="24" t="inlineStr">
        <is>
          <t>H</t>
        </is>
      </c>
      <c r="J1578" s="24" t="inlineStr">
        <is>
          <t>E1-Stoke-Southamp</t>
        </is>
      </c>
      <c r="K1578" s="24" t="n">
        <v>5</v>
      </c>
      <c r="L1578" s="11">
        <f>IF(INDEX(Matches!$X:$X,AA1578)=0,"",IF(I1578="H",INDEX(Matches!$H:$H,AA1578),INDEX(Matches!$I:$I,AA1578)))</f>
        <v/>
      </c>
      <c r="M1578" s="11">
        <f>IF(INDEX(Matches!$X:$X,AA1578)=0,"",IF(I1578="H",INDEX(Matches!$I:$I,AA1578),INDEX(Matches!$H:$H,AA1578)))</f>
        <v/>
      </c>
      <c r="N1578" s="11">
        <f>IF(L1578="","",IF(L1578&gt;M1578,"W",IF(L1578=M1578,"D","L")))</f>
        <v/>
      </c>
      <c r="O1578" s="11">
        <f>IF(L1578="","",IF(L1578&gt;M1578,3,IF(L1578=M1578,1,0)))</f>
        <v/>
      </c>
      <c r="P1578" s="31">
        <f>IF(I1578="H",INDEX(Matches!$L:$L,AA1578),INDEX(Matches!$N:$N,AA1578))</f>
        <v/>
      </c>
      <c r="Q1578" s="31">
        <f>INDEX(Matches!$M:$M,AA1578)</f>
        <v/>
      </c>
      <c r="R1578" s="31">
        <f>IF(I1578="H",INDEX(Matches!$N:$N,AA1578),INDEX(Matches!$L:$L,AA1578))</f>
        <v/>
      </c>
      <c r="S1578" s="33">
        <f>IF(I1578="H",INDEX(Matches!$O:$O,AA1578),INDEX(Matches!$P:$P,AA1578))</f>
        <v/>
      </c>
      <c r="T1578" s="33">
        <f>IF(INDEX(Matches!$J:$J,AA1578)="","",IF(I1578="H",INDEX(Matches!$J:$J,AA1578),INDEX(Matches!$K:$K,AA1578)))</f>
        <v/>
      </c>
      <c r="U1578" s="33">
        <f>IF(INDEX(Matches!$K:$K,AA1578)="","",IF(I1578="H",INDEX(Matches!$K:$K,AA1578),INDEX(Matches!$J:$J,AA1578)))</f>
        <v/>
      </c>
      <c r="V1578" s="30">
        <f>IF(T1578="","",T1578-U1578)</f>
        <v/>
      </c>
      <c r="W1578" s="33">
        <f>IF(I1578="H",INDEX(Matches!$T:$T,AA1578),INDEX(Matches!$U:$U,AA1578))</f>
        <v/>
      </c>
      <c r="X1578" s="11">
        <f>INDEX(Matches!$X:$X,AA1578)</f>
        <v/>
      </c>
      <c r="Y1578" s="30">
        <f>IF(O1578="","",O1578-S1578)</f>
        <v/>
      </c>
      <c r="Z1578" s="30">
        <f>IF(W1578="","",W1578-S1578)</f>
        <v/>
      </c>
      <c r="AA1578" s="24">
        <f>MATCH(J1578,Matches!$A:$A,0)</f>
        <v/>
      </c>
      <c r="AB1578" s="33" t="n"/>
      <c r="AC1578" s="33" t="n">
        <v>1.372788581276176</v>
      </c>
      <c r="AD1578" s="24" t="n"/>
      <c r="AE1578" s="24" t="n">
        <v>9</v>
      </c>
      <c r="AF1578" s="33" t="n"/>
      <c r="AG1578" s="33" t="n"/>
    </row>
    <row r="1579">
      <c r="A1579" s="24" t="inlineStr">
        <is>
          <t>Stoke|36</t>
        </is>
      </c>
      <c r="B1579" s="24" t="inlineStr">
        <is>
          <t>E1</t>
        </is>
      </c>
      <c r="C1579" s="24" t="inlineStr">
        <is>
          <t>Championship</t>
        </is>
      </c>
      <c r="D1579" s="24" t="inlineStr">
        <is>
          <t>Stoke</t>
        </is>
      </c>
      <c r="E1579" s="24" t="n">
        <v>36</v>
      </c>
      <c r="F1579" s="24" t="n">
        <v>9</v>
      </c>
      <c r="G1579" s="29" t="n">
        <v>46452.625</v>
      </c>
      <c r="H1579" s="24" t="inlineStr">
        <is>
          <t>Swansea</t>
        </is>
      </c>
      <c r="I1579" s="24" t="inlineStr">
        <is>
          <t>A</t>
        </is>
      </c>
      <c r="J1579" s="24" t="inlineStr">
        <is>
          <t>E1-Swansea-Stoke</t>
        </is>
      </c>
      <c r="K1579" s="24" t="n">
        <v>15</v>
      </c>
      <c r="L1579" s="11">
        <f>IF(INDEX(Matches!$X:$X,AA1579)=0,"",IF(I1579="H",INDEX(Matches!$H:$H,AA1579),INDEX(Matches!$I:$I,AA1579)))</f>
        <v/>
      </c>
      <c r="M1579" s="11">
        <f>IF(INDEX(Matches!$X:$X,AA1579)=0,"",IF(I1579="H",INDEX(Matches!$I:$I,AA1579),INDEX(Matches!$H:$H,AA1579)))</f>
        <v/>
      </c>
      <c r="N1579" s="11">
        <f>IF(L1579="","",IF(L1579&gt;M1579,"W",IF(L1579=M1579,"D","L")))</f>
        <v/>
      </c>
      <c r="O1579" s="11">
        <f>IF(L1579="","",IF(L1579&gt;M1579,3,IF(L1579=M1579,1,0)))</f>
        <v/>
      </c>
      <c r="P1579" s="31">
        <f>IF(I1579="H",INDEX(Matches!$L:$L,AA1579),INDEX(Matches!$N:$N,AA1579))</f>
        <v/>
      </c>
      <c r="Q1579" s="31">
        <f>INDEX(Matches!$M:$M,AA1579)</f>
        <v/>
      </c>
      <c r="R1579" s="31">
        <f>IF(I1579="H",INDEX(Matches!$N:$N,AA1579),INDEX(Matches!$L:$L,AA1579))</f>
        <v/>
      </c>
      <c r="S1579" s="33">
        <f>IF(I1579="H",INDEX(Matches!$O:$O,AA1579),INDEX(Matches!$P:$P,AA1579))</f>
        <v/>
      </c>
      <c r="T1579" s="33">
        <f>IF(INDEX(Matches!$J:$J,AA1579)="","",IF(I1579="H",INDEX(Matches!$J:$J,AA1579),INDEX(Matches!$K:$K,AA1579)))</f>
        <v/>
      </c>
      <c r="U1579" s="33">
        <f>IF(INDEX(Matches!$K:$K,AA1579)="","",IF(I1579="H",INDEX(Matches!$K:$K,AA1579),INDEX(Matches!$J:$J,AA1579)))</f>
        <v/>
      </c>
      <c r="V1579" s="30">
        <f>IF(T1579="","",T1579-U1579)</f>
        <v/>
      </c>
      <c r="W1579" s="33">
        <f>IF(I1579="H",INDEX(Matches!$T:$T,AA1579),INDEX(Matches!$U:$U,AA1579))</f>
        <v/>
      </c>
      <c r="X1579" s="11">
        <f>INDEX(Matches!$X:$X,AA1579)</f>
        <v/>
      </c>
      <c r="Y1579" s="30">
        <f>IF(O1579="","",O1579-S1579)</f>
        <v/>
      </c>
      <c r="Z1579" s="30">
        <f>IF(W1579="","",W1579-S1579)</f>
        <v/>
      </c>
      <c r="AA1579" s="24">
        <f>MATCH(J1579,Matches!$A:$A,0)</f>
        <v/>
      </c>
      <c r="AB1579" s="33" t="n"/>
      <c r="AC1579" s="33" t="n">
        <v>1.179772093626111</v>
      </c>
      <c r="AD1579" s="24" t="n"/>
      <c r="AE1579" s="24" t="n">
        <v>9</v>
      </c>
      <c r="AF1579" s="33" t="n"/>
      <c r="AG1579" s="33" t="n"/>
    </row>
    <row r="1580">
      <c r="A1580" s="24" t="inlineStr">
        <is>
          <t>Stoke|37</t>
        </is>
      </c>
      <c r="B1580" s="24" t="inlineStr">
        <is>
          <t>E1</t>
        </is>
      </c>
      <c r="C1580" s="24" t="inlineStr">
        <is>
          <t>Championship</t>
        </is>
      </c>
      <c r="D1580" s="24" t="inlineStr">
        <is>
          <t>Stoke</t>
        </is>
      </c>
      <c r="E1580" s="24" t="n">
        <v>37</v>
      </c>
      <c r="F1580" s="24" t="n">
        <v>10</v>
      </c>
      <c r="G1580" s="29" t="n">
        <v>46459.625</v>
      </c>
      <c r="H1580" s="24" t="inlineStr">
        <is>
          <t>West Ham</t>
        </is>
      </c>
      <c r="I1580" s="24" t="inlineStr">
        <is>
          <t>H</t>
        </is>
      </c>
      <c r="J1580" s="24" t="inlineStr">
        <is>
          <t>E1-Stoke-WestHam</t>
        </is>
      </c>
      <c r="K1580" s="24" t="n">
        <v>1</v>
      </c>
      <c r="L1580" s="11">
        <f>IF(INDEX(Matches!$X:$X,AA1580)=0,"",IF(I1580="H",INDEX(Matches!$H:$H,AA1580),INDEX(Matches!$I:$I,AA1580)))</f>
        <v/>
      </c>
      <c r="M1580" s="11">
        <f>IF(INDEX(Matches!$X:$X,AA1580)=0,"",IF(I1580="H",INDEX(Matches!$I:$I,AA1580),INDEX(Matches!$H:$H,AA1580)))</f>
        <v/>
      </c>
      <c r="N1580" s="11">
        <f>IF(L1580="","",IF(L1580&gt;M1580,"W",IF(L1580=M1580,"D","L")))</f>
        <v/>
      </c>
      <c r="O1580" s="11">
        <f>IF(L1580="","",IF(L1580&gt;M1580,3,IF(L1580=M1580,1,0)))</f>
        <v/>
      </c>
      <c r="P1580" s="31">
        <f>IF(I1580="H",INDEX(Matches!$L:$L,AA1580),INDEX(Matches!$N:$N,AA1580))</f>
        <v/>
      </c>
      <c r="Q1580" s="31">
        <f>INDEX(Matches!$M:$M,AA1580)</f>
        <v/>
      </c>
      <c r="R1580" s="31">
        <f>IF(I1580="H",INDEX(Matches!$N:$N,AA1580),INDEX(Matches!$L:$L,AA1580))</f>
        <v/>
      </c>
      <c r="S1580" s="33">
        <f>IF(I1580="H",INDEX(Matches!$O:$O,AA1580),INDEX(Matches!$P:$P,AA1580))</f>
        <v/>
      </c>
      <c r="T1580" s="33">
        <f>IF(INDEX(Matches!$J:$J,AA1580)="","",IF(I1580="H",INDEX(Matches!$J:$J,AA1580),INDEX(Matches!$K:$K,AA1580)))</f>
        <v/>
      </c>
      <c r="U1580" s="33">
        <f>IF(INDEX(Matches!$K:$K,AA1580)="","",IF(I1580="H",INDEX(Matches!$K:$K,AA1580),INDEX(Matches!$J:$J,AA1580)))</f>
        <v/>
      </c>
      <c r="V1580" s="30">
        <f>IF(T1580="","",T1580-U1580)</f>
        <v/>
      </c>
      <c r="W1580" s="33">
        <f>IF(I1580="H",INDEX(Matches!$T:$T,AA1580),INDEX(Matches!$U:$U,AA1580))</f>
        <v/>
      </c>
      <c r="X1580" s="11">
        <f>INDEX(Matches!$X:$X,AA1580)</f>
        <v/>
      </c>
      <c r="Y1580" s="30">
        <f>IF(O1580="","",O1580-S1580)</f>
        <v/>
      </c>
      <c r="Z1580" s="30">
        <f>IF(W1580="","",W1580-S1580)</f>
        <v/>
      </c>
      <c r="AA1580" s="24">
        <f>MATCH(J1580,Matches!$A:$A,0)</f>
        <v/>
      </c>
      <c r="AB1580" s="33" t="n"/>
      <c r="AC1580" s="33" t="n">
        <v>1.001134716232302</v>
      </c>
      <c r="AD1580" s="24" t="n"/>
      <c r="AE1580" s="24" t="n">
        <v>10</v>
      </c>
      <c r="AF1580" s="33" t="n"/>
      <c r="AG1580" s="33" t="n"/>
    </row>
    <row r="1581">
      <c r="A1581" s="24" t="inlineStr">
        <is>
          <t>Stoke|38</t>
        </is>
      </c>
      <c r="B1581" s="24" t="inlineStr">
        <is>
          <t>E1</t>
        </is>
      </c>
      <c r="C1581" s="24" t="inlineStr">
        <is>
          <t>Championship</t>
        </is>
      </c>
      <c r="D1581" s="24" t="inlineStr">
        <is>
          <t>Stoke</t>
        </is>
      </c>
      <c r="E1581" s="24" t="n">
        <v>38</v>
      </c>
      <c r="F1581" s="24" t="n">
        <v>10</v>
      </c>
      <c r="G1581" s="29" t="n">
        <v>46462.82291666666</v>
      </c>
      <c r="H1581" s="24" t="inlineStr">
        <is>
          <t>QPR</t>
        </is>
      </c>
      <c r="I1581" s="24" t="inlineStr">
        <is>
          <t>A</t>
        </is>
      </c>
      <c r="J1581" s="24" t="inlineStr">
        <is>
          <t>E1-QPR-Stoke</t>
        </is>
      </c>
      <c r="K1581" s="24" t="n">
        <v>17</v>
      </c>
      <c r="L1581" s="11">
        <f>IF(INDEX(Matches!$X:$X,AA1581)=0,"",IF(I1581="H",INDEX(Matches!$H:$H,AA1581),INDEX(Matches!$I:$I,AA1581)))</f>
        <v/>
      </c>
      <c r="M1581" s="11">
        <f>IF(INDEX(Matches!$X:$X,AA1581)=0,"",IF(I1581="H",INDEX(Matches!$I:$I,AA1581),INDEX(Matches!$H:$H,AA1581)))</f>
        <v/>
      </c>
      <c r="N1581" s="11">
        <f>IF(L1581="","",IF(L1581&gt;M1581,"W",IF(L1581=M1581,"D","L")))</f>
        <v/>
      </c>
      <c r="O1581" s="11">
        <f>IF(L1581="","",IF(L1581&gt;M1581,3,IF(L1581=M1581,1,0)))</f>
        <v/>
      </c>
      <c r="P1581" s="31">
        <f>IF(I1581="H",INDEX(Matches!$L:$L,AA1581),INDEX(Matches!$N:$N,AA1581))</f>
        <v/>
      </c>
      <c r="Q1581" s="31">
        <f>INDEX(Matches!$M:$M,AA1581)</f>
        <v/>
      </c>
      <c r="R1581" s="31">
        <f>IF(I1581="H",INDEX(Matches!$N:$N,AA1581),INDEX(Matches!$L:$L,AA1581))</f>
        <v/>
      </c>
      <c r="S1581" s="33">
        <f>IF(I1581="H",INDEX(Matches!$O:$O,AA1581),INDEX(Matches!$P:$P,AA1581))</f>
        <v/>
      </c>
      <c r="T1581" s="33">
        <f>IF(INDEX(Matches!$J:$J,AA1581)="","",IF(I1581="H",INDEX(Matches!$J:$J,AA1581),INDEX(Matches!$K:$K,AA1581)))</f>
        <v/>
      </c>
      <c r="U1581" s="33">
        <f>IF(INDEX(Matches!$K:$K,AA1581)="","",IF(I1581="H",INDEX(Matches!$K:$K,AA1581),INDEX(Matches!$J:$J,AA1581)))</f>
        <v/>
      </c>
      <c r="V1581" s="30">
        <f>IF(T1581="","",T1581-U1581)</f>
        <v/>
      </c>
      <c r="W1581" s="33">
        <f>IF(I1581="H",INDEX(Matches!$T:$T,AA1581),INDEX(Matches!$U:$U,AA1581))</f>
        <v/>
      </c>
      <c r="X1581" s="11">
        <f>INDEX(Matches!$X:$X,AA1581)</f>
        <v/>
      </c>
      <c r="Y1581" s="30">
        <f>IF(O1581="","",O1581-S1581)</f>
        <v/>
      </c>
      <c r="Z1581" s="30">
        <f>IF(W1581="","",W1581-S1581)</f>
        <v/>
      </c>
      <c r="AA1581" s="24">
        <f>MATCH(J1581,Matches!$A:$A,0)</f>
        <v/>
      </c>
      <c r="AB1581" s="33" t="n"/>
      <c r="AC1581" s="33" t="n">
        <v>1.210849039908129</v>
      </c>
      <c r="AD1581" s="24" t="n"/>
      <c r="AE1581" s="24" t="n">
        <v>10</v>
      </c>
      <c r="AF1581" s="33" t="n"/>
      <c r="AG1581" s="33" t="n"/>
    </row>
    <row r="1582">
      <c r="A1582" s="24" t="inlineStr">
        <is>
          <t>Stoke|39</t>
        </is>
      </c>
      <c r="B1582" s="24" t="inlineStr">
        <is>
          <t>E1</t>
        </is>
      </c>
      <c r="C1582" s="24" t="inlineStr">
        <is>
          <t>Championship</t>
        </is>
      </c>
      <c r="D1582" s="24" t="inlineStr">
        <is>
          <t>Stoke</t>
        </is>
      </c>
      <c r="E1582" s="24" t="n">
        <v>39</v>
      </c>
      <c r="F1582" s="24" t="n">
        <v>10</v>
      </c>
      <c r="G1582" s="29" t="n">
        <v>46466.625</v>
      </c>
      <c r="H1582" s="24" t="inlineStr">
        <is>
          <t>Wrexham</t>
        </is>
      </c>
      <c r="I1582" s="24" t="inlineStr">
        <is>
          <t>A</t>
        </is>
      </c>
      <c r="J1582" s="24" t="inlineStr">
        <is>
          <t>E1-Wrexham-Stoke</t>
        </is>
      </c>
      <c r="K1582" s="24" t="n">
        <v>9</v>
      </c>
      <c r="L1582" s="11">
        <f>IF(INDEX(Matches!$X:$X,AA1582)=0,"",IF(I1582="H",INDEX(Matches!$H:$H,AA1582),INDEX(Matches!$I:$I,AA1582)))</f>
        <v/>
      </c>
      <c r="M1582" s="11">
        <f>IF(INDEX(Matches!$X:$X,AA1582)=0,"",IF(I1582="H",INDEX(Matches!$I:$I,AA1582),INDEX(Matches!$H:$H,AA1582)))</f>
        <v/>
      </c>
      <c r="N1582" s="11">
        <f>IF(L1582="","",IF(L1582&gt;M1582,"W",IF(L1582=M1582,"D","L")))</f>
        <v/>
      </c>
      <c r="O1582" s="11">
        <f>IF(L1582="","",IF(L1582&gt;M1582,3,IF(L1582=M1582,1,0)))</f>
        <v/>
      </c>
      <c r="P1582" s="31">
        <f>IF(I1582="H",INDEX(Matches!$L:$L,AA1582),INDEX(Matches!$N:$N,AA1582))</f>
        <v/>
      </c>
      <c r="Q1582" s="31">
        <f>INDEX(Matches!$M:$M,AA1582)</f>
        <v/>
      </c>
      <c r="R1582" s="31">
        <f>IF(I1582="H",INDEX(Matches!$N:$N,AA1582),INDEX(Matches!$L:$L,AA1582))</f>
        <v/>
      </c>
      <c r="S1582" s="33">
        <f>IF(I1582="H",INDEX(Matches!$O:$O,AA1582),INDEX(Matches!$P:$P,AA1582))</f>
        <v/>
      </c>
      <c r="T1582" s="33">
        <f>IF(INDEX(Matches!$J:$J,AA1582)="","",IF(I1582="H",INDEX(Matches!$J:$J,AA1582),INDEX(Matches!$K:$K,AA1582)))</f>
        <v/>
      </c>
      <c r="U1582" s="33">
        <f>IF(INDEX(Matches!$K:$K,AA1582)="","",IF(I1582="H",INDEX(Matches!$K:$K,AA1582),INDEX(Matches!$J:$J,AA1582)))</f>
        <v/>
      </c>
      <c r="V1582" s="30">
        <f>IF(T1582="","",T1582-U1582)</f>
        <v/>
      </c>
      <c r="W1582" s="33">
        <f>IF(I1582="H",INDEX(Matches!$T:$T,AA1582),INDEX(Matches!$U:$U,AA1582))</f>
        <v/>
      </c>
      <c r="X1582" s="11">
        <f>INDEX(Matches!$X:$X,AA1582)</f>
        <v/>
      </c>
      <c r="Y1582" s="30">
        <f>IF(O1582="","",O1582-S1582)</f>
        <v/>
      </c>
      <c r="Z1582" s="30">
        <f>IF(W1582="","",W1582-S1582)</f>
        <v/>
      </c>
      <c r="AA1582" s="24">
        <f>MATCH(J1582,Matches!$A:$A,0)</f>
        <v/>
      </c>
      <c r="AB1582" s="33" t="n"/>
      <c r="AC1582" s="33" t="n">
        <v>1.085340165967229</v>
      </c>
      <c r="AD1582" s="24" t="n"/>
      <c r="AE1582" s="24" t="n">
        <v>10</v>
      </c>
      <c r="AF1582" s="33" t="n"/>
      <c r="AG1582" s="33" t="n"/>
    </row>
    <row r="1583">
      <c r="A1583" s="24" t="inlineStr">
        <is>
          <t>Stoke|40</t>
        </is>
      </c>
      <c r="B1583" s="24" t="inlineStr">
        <is>
          <t>E1</t>
        </is>
      </c>
      <c r="C1583" s="24" t="inlineStr">
        <is>
          <t>Championship</t>
        </is>
      </c>
      <c r="D1583" s="24" t="inlineStr">
        <is>
          <t>Stoke</t>
        </is>
      </c>
      <c r="E1583" s="24" t="n">
        <v>40</v>
      </c>
      <c r="F1583" s="24" t="n">
        <v>10</v>
      </c>
      <c r="G1583" s="29" t="n">
        <v>46480.625</v>
      </c>
      <c r="H1583" s="24" t="inlineStr">
        <is>
          <t>Burnley</t>
        </is>
      </c>
      <c r="I1583" s="24" t="inlineStr">
        <is>
          <t>H</t>
        </is>
      </c>
      <c r="J1583" s="24" t="inlineStr">
        <is>
          <t>E1-Stoke-Burnley</t>
        </is>
      </c>
      <c r="K1583" s="24" t="n">
        <v>4</v>
      </c>
      <c r="L1583" s="11">
        <f>IF(INDEX(Matches!$X:$X,AA1583)=0,"",IF(I1583="H",INDEX(Matches!$H:$H,AA1583),INDEX(Matches!$I:$I,AA1583)))</f>
        <v/>
      </c>
      <c r="M1583" s="11">
        <f>IF(INDEX(Matches!$X:$X,AA1583)=0,"",IF(I1583="H",INDEX(Matches!$I:$I,AA1583),INDEX(Matches!$H:$H,AA1583)))</f>
        <v/>
      </c>
      <c r="N1583" s="11">
        <f>IF(L1583="","",IF(L1583&gt;M1583,"W",IF(L1583=M1583,"D","L")))</f>
        <v/>
      </c>
      <c r="O1583" s="11">
        <f>IF(L1583="","",IF(L1583&gt;M1583,3,IF(L1583=M1583,1,0)))</f>
        <v/>
      </c>
      <c r="P1583" s="31">
        <f>IF(I1583="H",INDEX(Matches!$L:$L,AA1583),INDEX(Matches!$N:$N,AA1583))</f>
        <v/>
      </c>
      <c r="Q1583" s="31">
        <f>INDEX(Matches!$M:$M,AA1583)</f>
        <v/>
      </c>
      <c r="R1583" s="31">
        <f>IF(I1583="H",INDEX(Matches!$N:$N,AA1583),INDEX(Matches!$L:$L,AA1583))</f>
        <v/>
      </c>
      <c r="S1583" s="33">
        <f>IF(I1583="H",INDEX(Matches!$O:$O,AA1583),INDEX(Matches!$P:$P,AA1583))</f>
        <v/>
      </c>
      <c r="T1583" s="33">
        <f>IF(INDEX(Matches!$J:$J,AA1583)="","",IF(I1583="H",INDEX(Matches!$J:$J,AA1583),INDEX(Matches!$K:$K,AA1583)))</f>
        <v/>
      </c>
      <c r="U1583" s="33">
        <f>IF(INDEX(Matches!$K:$K,AA1583)="","",IF(I1583="H",INDEX(Matches!$K:$K,AA1583),INDEX(Matches!$J:$J,AA1583)))</f>
        <v/>
      </c>
      <c r="V1583" s="30">
        <f>IF(T1583="","",T1583-U1583)</f>
        <v/>
      </c>
      <c r="W1583" s="33">
        <f>IF(I1583="H",INDEX(Matches!$T:$T,AA1583),INDEX(Matches!$U:$U,AA1583))</f>
        <v/>
      </c>
      <c r="X1583" s="11">
        <f>INDEX(Matches!$X:$X,AA1583)</f>
        <v/>
      </c>
      <c r="Y1583" s="30">
        <f>IF(O1583="","",O1583-S1583)</f>
        <v/>
      </c>
      <c r="Z1583" s="30">
        <f>IF(W1583="","",W1583-S1583)</f>
        <v/>
      </c>
      <c r="AA1583" s="24">
        <f>MATCH(J1583,Matches!$A:$A,0)</f>
        <v/>
      </c>
      <c r="AB1583" s="33" t="n"/>
      <c r="AC1583" s="33" t="n">
        <v>1.380037194348276</v>
      </c>
      <c r="AD1583" s="24" t="n"/>
      <c r="AE1583" s="24" t="n">
        <v>10</v>
      </c>
      <c r="AF1583" s="33" t="n"/>
      <c r="AG1583" s="33" t="n"/>
    </row>
    <row r="1584">
      <c r="A1584" s="24" t="inlineStr">
        <is>
          <t>Stoke|41</t>
        </is>
      </c>
      <c r="B1584" s="24" t="inlineStr">
        <is>
          <t>E1</t>
        </is>
      </c>
      <c r="C1584" s="24" t="inlineStr">
        <is>
          <t>Championship</t>
        </is>
      </c>
      <c r="D1584" s="24" t="inlineStr">
        <is>
          <t>Stoke</t>
        </is>
      </c>
      <c r="E1584" s="24" t="n">
        <v>41</v>
      </c>
      <c r="F1584" s="24" t="n">
        <v>11</v>
      </c>
      <c r="G1584" s="29" t="n">
        <v>46483.82291666666</v>
      </c>
      <c r="H1584" s="24" t="inlineStr">
        <is>
          <t>Cardiff</t>
        </is>
      </c>
      <c r="I1584" s="24" t="inlineStr">
        <is>
          <t>H</t>
        </is>
      </c>
      <c r="J1584" s="24" t="inlineStr">
        <is>
          <t>E1-Stoke-Cardiff</t>
        </is>
      </c>
      <c r="K1584" s="24" t="n">
        <v>21</v>
      </c>
      <c r="L1584" s="11">
        <f>IF(INDEX(Matches!$X:$X,AA1584)=0,"",IF(I1584="H",INDEX(Matches!$H:$H,AA1584),INDEX(Matches!$I:$I,AA1584)))</f>
        <v/>
      </c>
      <c r="M1584" s="11">
        <f>IF(INDEX(Matches!$X:$X,AA1584)=0,"",IF(I1584="H",INDEX(Matches!$I:$I,AA1584),INDEX(Matches!$H:$H,AA1584)))</f>
        <v/>
      </c>
      <c r="N1584" s="11">
        <f>IF(L1584="","",IF(L1584&gt;M1584,"W",IF(L1584=M1584,"D","L")))</f>
        <v/>
      </c>
      <c r="O1584" s="11">
        <f>IF(L1584="","",IF(L1584&gt;M1584,3,IF(L1584=M1584,1,0)))</f>
        <v/>
      </c>
      <c r="P1584" s="31">
        <f>IF(I1584="H",INDEX(Matches!$L:$L,AA1584),INDEX(Matches!$N:$N,AA1584))</f>
        <v/>
      </c>
      <c r="Q1584" s="31">
        <f>INDEX(Matches!$M:$M,AA1584)</f>
        <v/>
      </c>
      <c r="R1584" s="31">
        <f>IF(I1584="H",INDEX(Matches!$N:$N,AA1584),INDEX(Matches!$L:$L,AA1584))</f>
        <v/>
      </c>
      <c r="S1584" s="33">
        <f>IF(I1584="H",INDEX(Matches!$O:$O,AA1584),INDEX(Matches!$P:$P,AA1584))</f>
        <v/>
      </c>
      <c r="T1584" s="33">
        <f>IF(INDEX(Matches!$J:$J,AA1584)="","",IF(I1584="H",INDEX(Matches!$J:$J,AA1584),INDEX(Matches!$K:$K,AA1584)))</f>
        <v/>
      </c>
      <c r="U1584" s="33">
        <f>IF(INDEX(Matches!$K:$K,AA1584)="","",IF(I1584="H",INDEX(Matches!$K:$K,AA1584),INDEX(Matches!$J:$J,AA1584)))</f>
        <v/>
      </c>
      <c r="V1584" s="30">
        <f>IF(T1584="","",T1584-U1584)</f>
        <v/>
      </c>
      <c r="W1584" s="33">
        <f>IF(I1584="H",INDEX(Matches!$T:$T,AA1584),INDEX(Matches!$U:$U,AA1584))</f>
        <v/>
      </c>
      <c r="X1584" s="11">
        <f>INDEX(Matches!$X:$X,AA1584)</f>
        <v/>
      </c>
      <c r="Y1584" s="30">
        <f>IF(O1584="","",O1584-S1584)</f>
        <v/>
      </c>
      <c r="Z1584" s="30">
        <f>IF(W1584="","",W1584-S1584)</f>
        <v/>
      </c>
      <c r="AA1584" s="24">
        <f>MATCH(J1584,Matches!$A:$A,0)</f>
        <v/>
      </c>
      <c r="AB1584" s="33" t="n"/>
      <c r="AC1584" s="33" t="n">
        <v>1.67240900395507</v>
      </c>
      <c r="AD1584" s="24" t="n"/>
      <c r="AE1584" s="24" t="n">
        <v>11</v>
      </c>
      <c r="AF1584" s="33" t="n"/>
      <c r="AG1584" s="33" t="n"/>
    </row>
    <row r="1585">
      <c r="A1585" s="24" t="inlineStr">
        <is>
          <t>Stoke|42</t>
        </is>
      </c>
      <c r="B1585" s="24" t="inlineStr">
        <is>
          <t>E1</t>
        </is>
      </c>
      <c r="C1585" s="24" t="inlineStr">
        <is>
          <t>Championship</t>
        </is>
      </c>
      <c r="D1585" s="24" t="inlineStr">
        <is>
          <t>Stoke</t>
        </is>
      </c>
      <c r="E1585" s="24" t="n">
        <v>42</v>
      </c>
      <c r="F1585" s="24" t="n">
        <v>11</v>
      </c>
      <c r="G1585" s="29" t="n">
        <v>46487.625</v>
      </c>
      <c r="H1585" s="24" t="inlineStr">
        <is>
          <t>Charlton</t>
        </is>
      </c>
      <c r="I1585" s="24" t="inlineStr">
        <is>
          <t>A</t>
        </is>
      </c>
      <c r="J1585" s="24" t="inlineStr">
        <is>
          <t>E1-Charlton-Stoke</t>
        </is>
      </c>
      <c r="K1585" s="24" t="n">
        <v>23</v>
      </c>
      <c r="L1585" s="11">
        <f>IF(INDEX(Matches!$X:$X,AA1585)=0,"",IF(I1585="H",INDEX(Matches!$H:$H,AA1585),INDEX(Matches!$I:$I,AA1585)))</f>
        <v/>
      </c>
      <c r="M1585" s="11">
        <f>IF(INDEX(Matches!$X:$X,AA1585)=0,"",IF(I1585="H",INDEX(Matches!$I:$I,AA1585),INDEX(Matches!$H:$H,AA1585)))</f>
        <v/>
      </c>
      <c r="N1585" s="11">
        <f>IF(L1585="","",IF(L1585&gt;M1585,"W",IF(L1585=M1585,"D","L")))</f>
        <v/>
      </c>
      <c r="O1585" s="11">
        <f>IF(L1585="","",IF(L1585&gt;M1585,3,IF(L1585=M1585,1,0)))</f>
        <v/>
      </c>
      <c r="P1585" s="31">
        <f>IF(I1585="H",INDEX(Matches!$L:$L,AA1585),INDEX(Matches!$N:$N,AA1585))</f>
        <v/>
      </c>
      <c r="Q1585" s="31">
        <f>INDEX(Matches!$M:$M,AA1585)</f>
        <v/>
      </c>
      <c r="R1585" s="31">
        <f>IF(I1585="H",INDEX(Matches!$N:$N,AA1585),INDEX(Matches!$L:$L,AA1585))</f>
        <v/>
      </c>
      <c r="S1585" s="33">
        <f>IF(I1585="H",INDEX(Matches!$O:$O,AA1585),INDEX(Matches!$P:$P,AA1585))</f>
        <v/>
      </c>
      <c r="T1585" s="33">
        <f>IF(INDEX(Matches!$J:$J,AA1585)="","",IF(I1585="H",INDEX(Matches!$J:$J,AA1585),INDEX(Matches!$K:$K,AA1585)))</f>
        <v/>
      </c>
      <c r="U1585" s="33">
        <f>IF(INDEX(Matches!$K:$K,AA1585)="","",IF(I1585="H",INDEX(Matches!$K:$K,AA1585),INDEX(Matches!$J:$J,AA1585)))</f>
        <v/>
      </c>
      <c r="V1585" s="30">
        <f>IF(T1585="","",T1585-U1585)</f>
        <v/>
      </c>
      <c r="W1585" s="33">
        <f>IF(I1585="H",INDEX(Matches!$T:$T,AA1585),INDEX(Matches!$U:$U,AA1585))</f>
        <v/>
      </c>
      <c r="X1585" s="11">
        <f>INDEX(Matches!$X:$X,AA1585)</f>
        <v/>
      </c>
      <c r="Y1585" s="30">
        <f>IF(O1585="","",O1585-S1585)</f>
        <v/>
      </c>
      <c r="Z1585" s="30">
        <f>IF(W1585="","",W1585-S1585)</f>
        <v/>
      </c>
      <c r="AA1585" s="24">
        <f>MATCH(J1585,Matches!$A:$A,0)</f>
        <v/>
      </c>
      <c r="AB1585" s="33" t="n"/>
      <c r="AC1585" s="33" t="n">
        <v>1.423050225362301</v>
      </c>
      <c r="AD1585" s="24" t="n"/>
      <c r="AE1585" s="24" t="n">
        <v>11</v>
      </c>
      <c r="AF1585" s="33" t="n"/>
      <c r="AG1585" s="33" t="n"/>
    </row>
    <row r="1586">
      <c r="A1586" s="24" t="inlineStr">
        <is>
          <t>Stoke|43</t>
        </is>
      </c>
      <c r="B1586" s="24" t="inlineStr">
        <is>
          <t>E1</t>
        </is>
      </c>
      <c r="C1586" s="24" t="inlineStr">
        <is>
          <t>Championship</t>
        </is>
      </c>
      <c r="D1586" s="24" t="inlineStr">
        <is>
          <t>Stoke</t>
        </is>
      </c>
      <c r="E1586" s="24" t="n">
        <v>43</v>
      </c>
      <c r="F1586" s="24" t="n">
        <v>11</v>
      </c>
      <c r="G1586" s="29" t="n">
        <v>46494.625</v>
      </c>
      <c r="H1586" s="24" t="inlineStr">
        <is>
          <t>Wolves</t>
        </is>
      </c>
      <c r="I1586" s="24" t="inlineStr">
        <is>
          <t>H</t>
        </is>
      </c>
      <c r="J1586" s="24" t="inlineStr">
        <is>
          <t>E1-Stoke-Wolves</t>
        </is>
      </c>
      <c r="K1586" s="24" t="n">
        <v>2</v>
      </c>
      <c r="L1586" s="11">
        <f>IF(INDEX(Matches!$X:$X,AA1586)=0,"",IF(I1586="H",INDEX(Matches!$H:$H,AA1586),INDEX(Matches!$I:$I,AA1586)))</f>
        <v/>
      </c>
      <c r="M1586" s="11">
        <f>IF(INDEX(Matches!$X:$X,AA1586)=0,"",IF(I1586="H",INDEX(Matches!$I:$I,AA1586),INDEX(Matches!$H:$H,AA1586)))</f>
        <v/>
      </c>
      <c r="N1586" s="11">
        <f>IF(L1586="","",IF(L1586&gt;M1586,"W",IF(L1586=M1586,"D","L")))</f>
        <v/>
      </c>
      <c r="O1586" s="11">
        <f>IF(L1586="","",IF(L1586&gt;M1586,3,IF(L1586=M1586,1,0)))</f>
        <v/>
      </c>
      <c r="P1586" s="31">
        <f>IF(I1586="H",INDEX(Matches!$L:$L,AA1586),INDEX(Matches!$N:$N,AA1586))</f>
        <v/>
      </c>
      <c r="Q1586" s="31">
        <f>INDEX(Matches!$M:$M,AA1586)</f>
        <v/>
      </c>
      <c r="R1586" s="31">
        <f>IF(I1586="H",INDEX(Matches!$N:$N,AA1586),INDEX(Matches!$L:$L,AA1586))</f>
        <v/>
      </c>
      <c r="S1586" s="33">
        <f>IF(I1586="H",INDEX(Matches!$O:$O,AA1586),INDEX(Matches!$P:$P,AA1586))</f>
        <v/>
      </c>
      <c r="T1586" s="33">
        <f>IF(INDEX(Matches!$J:$J,AA1586)="","",IF(I1586="H",INDEX(Matches!$J:$J,AA1586),INDEX(Matches!$K:$K,AA1586)))</f>
        <v/>
      </c>
      <c r="U1586" s="33">
        <f>IF(INDEX(Matches!$K:$K,AA1586)="","",IF(I1586="H",INDEX(Matches!$K:$K,AA1586),INDEX(Matches!$J:$J,AA1586)))</f>
        <v/>
      </c>
      <c r="V1586" s="30">
        <f>IF(T1586="","",T1586-U1586)</f>
        <v/>
      </c>
      <c r="W1586" s="33">
        <f>IF(I1586="H",INDEX(Matches!$T:$T,AA1586),INDEX(Matches!$U:$U,AA1586))</f>
        <v/>
      </c>
      <c r="X1586" s="11">
        <f>INDEX(Matches!$X:$X,AA1586)</f>
        <v/>
      </c>
      <c r="Y1586" s="30">
        <f>IF(O1586="","",O1586-S1586)</f>
        <v/>
      </c>
      <c r="Z1586" s="30">
        <f>IF(W1586="","",W1586-S1586)</f>
        <v/>
      </c>
      <c r="AA1586" s="24">
        <f>MATCH(J1586,Matches!$A:$A,0)</f>
        <v/>
      </c>
      <c r="AB1586" s="33" t="n"/>
      <c r="AC1586" s="33" t="n">
        <v>1.192399834309127</v>
      </c>
      <c r="AD1586" s="24" t="n"/>
      <c r="AE1586" s="24" t="n">
        <v>11</v>
      </c>
      <c r="AF1586" s="33" t="n"/>
      <c r="AG1586" s="33" t="n"/>
    </row>
    <row r="1587">
      <c r="A1587" s="24" t="inlineStr">
        <is>
          <t>Stoke|44</t>
        </is>
      </c>
      <c r="B1587" s="24" t="inlineStr">
        <is>
          <t>E1</t>
        </is>
      </c>
      <c r="C1587" s="24" t="inlineStr">
        <is>
          <t>Championship</t>
        </is>
      </c>
      <c r="D1587" s="24" t="inlineStr">
        <is>
          <t>Stoke</t>
        </is>
      </c>
      <c r="E1587" s="24" t="n">
        <v>44</v>
      </c>
      <c r="F1587" s="24" t="n">
        <v>11</v>
      </c>
      <c r="G1587" s="29" t="n">
        <v>46497.82291666666</v>
      </c>
      <c r="H1587" s="24" t="inlineStr">
        <is>
          <t>Norwich</t>
        </is>
      </c>
      <c r="I1587" s="24" t="inlineStr">
        <is>
          <t>A</t>
        </is>
      </c>
      <c r="J1587" s="24" t="inlineStr">
        <is>
          <t>E1-Norwich-Stoke</t>
        </is>
      </c>
      <c r="K1587" s="24" t="n">
        <v>7</v>
      </c>
      <c r="L1587" s="11">
        <f>IF(INDEX(Matches!$X:$X,AA1587)=0,"",IF(I1587="H",INDEX(Matches!$H:$H,AA1587),INDEX(Matches!$I:$I,AA1587)))</f>
        <v/>
      </c>
      <c r="M1587" s="11">
        <f>IF(INDEX(Matches!$X:$X,AA1587)=0,"",IF(I1587="H",INDEX(Matches!$I:$I,AA1587),INDEX(Matches!$H:$H,AA1587)))</f>
        <v/>
      </c>
      <c r="N1587" s="11">
        <f>IF(L1587="","",IF(L1587&gt;M1587,"W",IF(L1587=M1587,"D","L")))</f>
        <v/>
      </c>
      <c r="O1587" s="11">
        <f>IF(L1587="","",IF(L1587&gt;M1587,3,IF(L1587=M1587,1,0)))</f>
        <v/>
      </c>
      <c r="P1587" s="31">
        <f>IF(I1587="H",INDEX(Matches!$L:$L,AA1587),INDEX(Matches!$N:$N,AA1587))</f>
        <v/>
      </c>
      <c r="Q1587" s="31">
        <f>INDEX(Matches!$M:$M,AA1587)</f>
        <v/>
      </c>
      <c r="R1587" s="31">
        <f>IF(I1587="H",INDEX(Matches!$N:$N,AA1587),INDEX(Matches!$L:$L,AA1587))</f>
        <v/>
      </c>
      <c r="S1587" s="33">
        <f>IF(I1587="H",INDEX(Matches!$O:$O,AA1587),INDEX(Matches!$P:$P,AA1587))</f>
        <v/>
      </c>
      <c r="T1587" s="33">
        <f>IF(INDEX(Matches!$J:$J,AA1587)="","",IF(I1587="H",INDEX(Matches!$J:$J,AA1587),INDEX(Matches!$K:$K,AA1587)))</f>
        <v/>
      </c>
      <c r="U1587" s="33">
        <f>IF(INDEX(Matches!$K:$K,AA1587)="","",IF(I1587="H",INDEX(Matches!$K:$K,AA1587),INDEX(Matches!$J:$J,AA1587)))</f>
        <v/>
      </c>
      <c r="V1587" s="30">
        <f>IF(T1587="","",T1587-U1587)</f>
        <v/>
      </c>
      <c r="W1587" s="33">
        <f>IF(I1587="H",INDEX(Matches!$T:$T,AA1587),INDEX(Matches!$U:$U,AA1587))</f>
        <v/>
      </c>
      <c r="X1587" s="11">
        <f>INDEX(Matches!$X:$X,AA1587)</f>
        <v/>
      </c>
      <c r="Y1587" s="30">
        <f>IF(O1587="","",O1587-S1587)</f>
        <v/>
      </c>
      <c r="Z1587" s="30">
        <f>IF(W1587="","",W1587-S1587)</f>
        <v/>
      </c>
      <c r="AA1587" s="24">
        <f>MATCH(J1587,Matches!$A:$A,0)</f>
        <v/>
      </c>
      <c r="AB1587" s="33" t="n"/>
      <c r="AC1587" s="33" t="n">
        <v>1.106651801676775</v>
      </c>
      <c r="AD1587" s="24" t="n"/>
      <c r="AE1587" s="24" t="n">
        <v>11</v>
      </c>
      <c r="AF1587" s="33" t="n"/>
      <c r="AG1587" s="33" t="n"/>
    </row>
    <row r="1588">
      <c r="A1588" s="24" t="inlineStr">
        <is>
          <t>Stoke|45</t>
        </is>
      </c>
      <c r="B1588" s="24" t="inlineStr">
        <is>
          <t>E1</t>
        </is>
      </c>
      <c r="C1588" s="24" t="inlineStr">
        <is>
          <t>Championship</t>
        </is>
      </c>
      <c r="D1588" s="24" t="inlineStr">
        <is>
          <t>Stoke</t>
        </is>
      </c>
      <c r="E1588" s="24" t="n">
        <v>45</v>
      </c>
      <c r="F1588" s="24" t="n">
        <v>12</v>
      </c>
      <c r="G1588" s="29" t="n">
        <v>46501.625</v>
      </c>
      <c r="H1588" s="24" t="inlineStr">
        <is>
          <t>Lincoln</t>
        </is>
      </c>
      <c r="I1588" s="24" t="inlineStr">
        <is>
          <t>H</t>
        </is>
      </c>
      <c r="J1588" s="24" t="inlineStr">
        <is>
          <t>E1-Stoke-Lincoln</t>
        </is>
      </c>
      <c r="K1588" s="24" t="n">
        <v>24</v>
      </c>
      <c r="L1588" s="11">
        <f>IF(INDEX(Matches!$X:$X,AA1588)=0,"",IF(I1588="H",INDEX(Matches!$H:$H,AA1588),INDEX(Matches!$I:$I,AA1588)))</f>
        <v/>
      </c>
      <c r="M1588" s="11">
        <f>IF(INDEX(Matches!$X:$X,AA1588)=0,"",IF(I1588="H",INDEX(Matches!$I:$I,AA1588),INDEX(Matches!$H:$H,AA1588)))</f>
        <v/>
      </c>
      <c r="N1588" s="11">
        <f>IF(L1588="","",IF(L1588&gt;M1588,"W",IF(L1588=M1588,"D","L")))</f>
        <v/>
      </c>
      <c r="O1588" s="11">
        <f>IF(L1588="","",IF(L1588&gt;M1588,3,IF(L1588=M1588,1,0)))</f>
        <v/>
      </c>
      <c r="P1588" s="31">
        <f>IF(I1588="H",INDEX(Matches!$L:$L,AA1588),INDEX(Matches!$N:$N,AA1588))</f>
        <v/>
      </c>
      <c r="Q1588" s="31">
        <f>INDEX(Matches!$M:$M,AA1588)</f>
        <v/>
      </c>
      <c r="R1588" s="31">
        <f>IF(I1588="H",INDEX(Matches!$N:$N,AA1588),INDEX(Matches!$L:$L,AA1588))</f>
        <v/>
      </c>
      <c r="S1588" s="33">
        <f>IF(I1588="H",INDEX(Matches!$O:$O,AA1588),INDEX(Matches!$P:$P,AA1588))</f>
        <v/>
      </c>
      <c r="T1588" s="33">
        <f>IF(INDEX(Matches!$J:$J,AA1588)="","",IF(I1588="H",INDEX(Matches!$J:$J,AA1588),INDEX(Matches!$K:$K,AA1588)))</f>
        <v/>
      </c>
      <c r="U1588" s="33">
        <f>IF(INDEX(Matches!$K:$K,AA1588)="","",IF(I1588="H",INDEX(Matches!$K:$K,AA1588),INDEX(Matches!$J:$J,AA1588)))</f>
        <v/>
      </c>
      <c r="V1588" s="30">
        <f>IF(T1588="","",T1588-U1588)</f>
        <v/>
      </c>
      <c r="W1588" s="33">
        <f>IF(I1588="H",INDEX(Matches!$T:$T,AA1588),INDEX(Matches!$U:$U,AA1588))</f>
        <v/>
      </c>
      <c r="X1588" s="11">
        <f>INDEX(Matches!$X:$X,AA1588)</f>
        <v/>
      </c>
      <c r="Y1588" s="30">
        <f>IF(O1588="","",O1588-S1588)</f>
        <v/>
      </c>
      <c r="Z1588" s="30">
        <f>IF(W1588="","",W1588-S1588)</f>
        <v/>
      </c>
      <c r="AA1588" s="24">
        <f>MATCH(J1588,Matches!$A:$A,0)</f>
        <v/>
      </c>
      <c r="AB1588" s="33" t="n"/>
      <c r="AC1588" s="33" t="n">
        <v>1.805307501613706</v>
      </c>
      <c r="AD1588" s="24" t="n"/>
      <c r="AE1588" s="24" t="n">
        <v>12</v>
      </c>
      <c r="AF1588" s="33" t="n"/>
      <c r="AG1588" s="33" t="n"/>
    </row>
    <row r="1589">
      <c r="A1589" s="24" t="inlineStr">
        <is>
          <t>Stoke|46</t>
        </is>
      </c>
      <c r="B1589" s="24" t="inlineStr">
        <is>
          <t>E1</t>
        </is>
      </c>
      <c r="C1589" s="24" t="inlineStr">
        <is>
          <t>Championship</t>
        </is>
      </c>
      <c r="D1589" s="24" t="inlineStr">
        <is>
          <t>Stoke</t>
        </is>
      </c>
      <c r="E1589" s="24" t="n">
        <v>46</v>
      </c>
      <c r="F1589" s="24" t="n">
        <v>12</v>
      </c>
      <c r="G1589" s="29" t="n">
        <v>46508.52083333334</v>
      </c>
      <c r="H1589" s="24" t="inlineStr">
        <is>
          <t>Millwall</t>
        </is>
      </c>
      <c r="I1589" s="24" t="inlineStr">
        <is>
          <t>A</t>
        </is>
      </c>
      <c r="J1589" s="24" t="inlineStr">
        <is>
          <t>E1-Millwall-Stoke</t>
        </is>
      </c>
      <c r="K1589" s="24" t="n">
        <v>10</v>
      </c>
      <c r="L1589" s="11">
        <f>IF(INDEX(Matches!$X:$X,AA1589)=0,"",IF(I1589="H",INDEX(Matches!$H:$H,AA1589),INDEX(Matches!$I:$I,AA1589)))</f>
        <v/>
      </c>
      <c r="M1589" s="11">
        <f>IF(INDEX(Matches!$X:$X,AA1589)=0,"",IF(I1589="H",INDEX(Matches!$I:$I,AA1589),INDEX(Matches!$H:$H,AA1589)))</f>
        <v/>
      </c>
      <c r="N1589" s="11">
        <f>IF(L1589="","",IF(L1589&gt;M1589,"W",IF(L1589=M1589,"D","L")))</f>
        <v/>
      </c>
      <c r="O1589" s="11">
        <f>IF(L1589="","",IF(L1589&gt;M1589,3,IF(L1589=M1589,1,0)))</f>
        <v/>
      </c>
      <c r="P1589" s="31">
        <f>IF(I1589="H",INDEX(Matches!$L:$L,AA1589),INDEX(Matches!$N:$N,AA1589))</f>
        <v/>
      </c>
      <c r="Q1589" s="31">
        <f>INDEX(Matches!$M:$M,AA1589)</f>
        <v/>
      </c>
      <c r="R1589" s="31">
        <f>IF(I1589="H",INDEX(Matches!$N:$N,AA1589),INDEX(Matches!$L:$L,AA1589))</f>
        <v/>
      </c>
      <c r="S1589" s="33">
        <f>IF(I1589="H",INDEX(Matches!$O:$O,AA1589),INDEX(Matches!$P:$P,AA1589))</f>
        <v/>
      </c>
      <c r="T1589" s="33">
        <f>IF(INDEX(Matches!$J:$J,AA1589)="","",IF(I1589="H",INDEX(Matches!$J:$J,AA1589),INDEX(Matches!$K:$K,AA1589)))</f>
        <v/>
      </c>
      <c r="U1589" s="33">
        <f>IF(INDEX(Matches!$K:$K,AA1589)="","",IF(I1589="H",INDEX(Matches!$K:$K,AA1589),INDEX(Matches!$J:$J,AA1589)))</f>
        <v/>
      </c>
      <c r="V1589" s="30">
        <f>IF(T1589="","",T1589-U1589)</f>
        <v/>
      </c>
      <c r="W1589" s="33">
        <f>IF(I1589="H",INDEX(Matches!$T:$T,AA1589),INDEX(Matches!$U:$U,AA1589))</f>
        <v/>
      </c>
      <c r="X1589" s="11">
        <f>INDEX(Matches!$X:$X,AA1589)</f>
        <v/>
      </c>
      <c r="Y1589" s="30">
        <f>IF(O1589="","",O1589-S1589)</f>
        <v/>
      </c>
      <c r="Z1589" s="30">
        <f>IF(W1589="","",W1589-S1589)</f>
        <v/>
      </c>
      <c r="AA1589" s="24">
        <f>MATCH(J1589,Matches!$A:$A,0)</f>
        <v/>
      </c>
      <c r="AB1589" s="33" t="n"/>
      <c r="AC1589" s="33" t="n">
        <v>1.059117229224589</v>
      </c>
      <c r="AD1589" s="24" t="n"/>
      <c r="AE1589" s="24" t="n">
        <v>12</v>
      </c>
      <c r="AF1589" s="33" t="n"/>
      <c r="AG1589" s="33" t="n"/>
    </row>
    <row r="1590">
      <c r="A1590" s="24" t="inlineStr">
        <is>
          <t>Swansea|1</t>
        </is>
      </c>
      <c r="B1590" s="24" t="inlineStr">
        <is>
          <t>E1</t>
        </is>
      </c>
      <c r="C1590" s="24" t="inlineStr">
        <is>
          <t>Championship</t>
        </is>
      </c>
      <c r="D1590" s="24" t="inlineStr">
        <is>
          <t>Swansea</t>
        </is>
      </c>
      <c r="E1590" s="24" t="n">
        <v>1</v>
      </c>
      <c r="F1590" s="24" t="n">
        <v>1</v>
      </c>
      <c r="G1590" s="29" t="n">
        <v>46249.625</v>
      </c>
      <c r="H1590" s="24" t="inlineStr">
        <is>
          <t>Stoke</t>
        </is>
      </c>
      <c r="I1590" s="24" t="inlineStr">
        <is>
          <t>A</t>
        </is>
      </c>
      <c r="J1590" s="24" t="inlineStr">
        <is>
          <t>E1-Stoke-Swansea</t>
        </is>
      </c>
      <c r="K1590" s="24" t="n">
        <v>11</v>
      </c>
      <c r="L1590" s="11">
        <f>IF(INDEX(Matches!$X:$X,AA1590)=0,"",IF(I1590="H",INDEX(Matches!$H:$H,AA1590),INDEX(Matches!$I:$I,AA1590)))</f>
        <v/>
      </c>
      <c r="M1590" s="11">
        <f>IF(INDEX(Matches!$X:$X,AA1590)=0,"",IF(I1590="H",INDEX(Matches!$I:$I,AA1590),INDEX(Matches!$H:$H,AA1590)))</f>
        <v/>
      </c>
      <c r="N1590" s="11">
        <f>IF(L1590="","",IF(L1590&gt;M1590,"W",IF(L1590=M1590,"D","L")))</f>
        <v/>
      </c>
      <c r="O1590" s="11">
        <f>IF(L1590="","",IF(L1590&gt;M1590,3,IF(L1590=M1590,1,0)))</f>
        <v/>
      </c>
      <c r="P1590" s="31">
        <f>IF(I1590="H",INDEX(Matches!$L:$L,AA1590),INDEX(Matches!$N:$N,AA1590))</f>
        <v/>
      </c>
      <c r="Q1590" s="31">
        <f>INDEX(Matches!$M:$M,AA1590)</f>
        <v/>
      </c>
      <c r="R1590" s="31">
        <f>IF(I1590="H",INDEX(Matches!$N:$N,AA1590),INDEX(Matches!$L:$L,AA1590))</f>
        <v/>
      </c>
      <c r="S1590" s="33">
        <f>IF(I1590="H",INDEX(Matches!$O:$O,AA1590),INDEX(Matches!$P:$P,AA1590))</f>
        <v/>
      </c>
      <c r="T1590" s="33">
        <f>IF(INDEX(Matches!$J:$J,AA1590)="","",IF(I1590="H",INDEX(Matches!$J:$J,AA1590),INDEX(Matches!$K:$K,AA1590)))</f>
        <v/>
      </c>
      <c r="U1590" s="33">
        <f>IF(INDEX(Matches!$K:$K,AA1590)="","",IF(I1590="H",INDEX(Matches!$K:$K,AA1590),INDEX(Matches!$J:$J,AA1590)))</f>
        <v/>
      </c>
      <c r="V1590" s="30">
        <f>IF(T1590="","",T1590-U1590)</f>
        <v/>
      </c>
      <c r="W1590" s="33">
        <f>IF(I1590="H",INDEX(Matches!$T:$T,AA1590),INDEX(Matches!$U:$U,AA1590))</f>
        <v/>
      </c>
      <c r="X1590" s="11">
        <f>INDEX(Matches!$X:$X,AA1590)</f>
        <v/>
      </c>
      <c r="Y1590" s="30">
        <f>IF(O1590="","",O1590-S1590)</f>
        <v/>
      </c>
      <c r="Z1590" s="30">
        <f>IF(W1590="","",W1590-S1590)</f>
        <v/>
      </c>
      <c r="AA1590" s="24">
        <f>MATCH(J1590,Matches!$A:$A,0)</f>
        <v/>
      </c>
      <c r="AB1590" s="33" t="n">
        <v>1.204233407314949</v>
      </c>
      <c r="AC1590" s="33" t="n"/>
      <c r="AD1590" s="24" t="n"/>
      <c r="AE1590" s="24" t="n">
        <v>1</v>
      </c>
      <c r="AF1590" s="33" t="n"/>
      <c r="AG1590" s="33" t="n"/>
    </row>
    <row r="1591">
      <c r="A1591" s="24" t="inlineStr">
        <is>
          <t>Swansea|2</t>
        </is>
      </c>
      <c r="B1591" s="24" t="inlineStr">
        <is>
          <t>E1</t>
        </is>
      </c>
      <c r="C1591" s="24" t="inlineStr">
        <is>
          <t>Championship</t>
        </is>
      </c>
      <c r="D1591" s="24" t="inlineStr">
        <is>
          <t>Swansea</t>
        </is>
      </c>
      <c r="E1591" s="24" t="n">
        <v>2</v>
      </c>
      <c r="F1591" s="24" t="n">
        <v>1</v>
      </c>
      <c r="G1591" s="29" t="n">
        <v>46256.625</v>
      </c>
      <c r="H1591" s="24" t="inlineStr">
        <is>
          <t>Sheffield United</t>
        </is>
      </c>
      <c r="I1591" s="24" t="inlineStr">
        <is>
          <t>H</t>
        </is>
      </c>
      <c r="J1591" s="24" t="inlineStr">
        <is>
          <t>E1-Swansea-Sheffiel</t>
        </is>
      </c>
      <c r="K1591" s="24" t="n">
        <v>8</v>
      </c>
      <c r="L1591" s="11">
        <f>IF(INDEX(Matches!$X:$X,AA1591)=0,"",IF(I1591="H",INDEX(Matches!$H:$H,AA1591),INDEX(Matches!$I:$I,AA1591)))</f>
        <v/>
      </c>
      <c r="M1591" s="11">
        <f>IF(INDEX(Matches!$X:$X,AA1591)=0,"",IF(I1591="H",INDEX(Matches!$I:$I,AA1591),INDEX(Matches!$H:$H,AA1591)))</f>
        <v/>
      </c>
      <c r="N1591" s="11">
        <f>IF(L1591="","",IF(L1591&gt;M1591,"W",IF(L1591=M1591,"D","L")))</f>
        <v/>
      </c>
      <c r="O1591" s="11">
        <f>IF(L1591="","",IF(L1591&gt;M1591,3,IF(L1591=M1591,1,0)))</f>
        <v/>
      </c>
      <c r="P1591" s="31">
        <f>IF(I1591="H",INDEX(Matches!$L:$L,AA1591),INDEX(Matches!$N:$N,AA1591))</f>
        <v/>
      </c>
      <c r="Q1591" s="31">
        <f>INDEX(Matches!$M:$M,AA1591)</f>
        <v/>
      </c>
      <c r="R1591" s="31">
        <f>IF(I1591="H",INDEX(Matches!$N:$N,AA1591),INDEX(Matches!$L:$L,AA1591))</f>
        <v/>
      </c>
      <c r="S1591" s="33">
        <f>IF(I1591="H",INDEX(Matches!$O:$O,AA1591),INDEX(Matches!$P:$P,AA1591))</f>
        <v/>
      </c>
      <c r="T1591" s="33">
        <f>IF(INDEX(Matches!$J:$J,AA1591)="","",IF(I1591="H",INDEX(Matches!$J:$J,AA1591),INDEX(Matches!$K:$K,AA1591)))</f>
        <v/>
      </c>
      <c r="U1591" s="33">
        <f>IF(INDEX(Matches!$K:$K,AA1591)="","",IF(I1591="H",INDEX(Matches!$K:$K,AA1591),INDEX(Matches!$J:$J,AA1591)))</f>
        <v/>
      </c>
      <c r="V1591" s="30">
        <f>IF(T1591="","",T1591-U1591)</f>
        <v/>
      </c>
      <c r="W1591" s="33">
        <f>IF(I1591="H",INDEX(Matches!$T:$T,AA1591),INDEX(Matches!$U:$U,AA1591))</f>
        <v/>
      </c>
      <c r="X1591" s="11">
        <f>INDEX(Matches!$X:$X,AA1591)</f>
        <v/>
      </c>
      <c r="Y1591" s="30">
        <f>IF(O1591="","",O1591-S1591)</f>
        <v/>
      </c>
      <c r="Z1591" s="30">
        <f>IF(W1591="","",W1591-S1591)</f>
        <v/>
      </c>
      <c r="AA1591" s="24">
        <f>MATCH(J1591,Matches!$A:$A,0)</f>
        <v/>
      </c>
      <c r="AB1591" s="33" t="n">
        <v>1.341239139301208</v>
      </c>
      <c r="AC1591" s="33" t="n"/>
      <c r="AD1591" s="24" t="n"/>
      <c r="AE1591" s="24" t="n">
        <v>1</v>
      </c>
      <c r="AF1591" s="33" t="n"/>
      <c r="AG1591" s="33" t="n"/>
    </row>
    <row r="1592">
      <c r="A1592" s="24" t="inlineStr">
        <is>
          <t>Swansea|3</t>
        </is>
      </c>
      <c r="B1592" s="24" t="inlineStr">
        <is>
          <t>E1</t>
        </is>
      </c>
      <c r="C1592" s="24" t="inlineStr">
        <is>
          <t>Championship</t>
        </is>
      </c>
      <c r="D1592" s="24" t="inlineStr">
        <is>
          <t>Swansea</t>
        </is>
      </c>
      <c r="E1592" s="24" t="n">
        <v>3</v>
      </c>
      <c r="F1592" s="24" t="n">
        <v>1</v>
      </c>
      <c r="G1592" s="29" t="n">
        <v>46263.52083333334</v>
      </c>
      <c r="H1592" s="24" t="inlineStr">
        <is>
          <t>Derby</t>
        </is>
      </c>
      <c r="I1592" s="24" t="inlineStr">
        <is>
          <t>A</t>
        </is>
      </c>
      <c r="J1592" s="24" t="inlineStr">
        <is>
          <t>E1-Derby-Swansea</t>
        </is>
      </c>
      <c r="K1592" s="24" t="n">
        <v>12</v>
      </c>
      <c r="L1592" s="11">
        <f>IF(INDEX(Matches!$X:$X,AA1592)=0,"",IF(I1592="H",INDEX(Matches!$H:$H,AA1592),INDEX(Matches!$I:$I,AA1592)))</f>
        <v/>
      </c>
      <c r="M1592" s="11">
        <f>IF(INDEX(Matches!$X:$X,AA1592)=0,"",IF(I1592="H",INDEX(Matches!$I:$I,AA1592),INDEX(Matches!$H:$H,AA1592)))</f>
        <v/>
      </c>
      <c r="N1592" s="11">
        <f>IF(L1592="","",IF(L1592&gt;M1592,"W",IF(L1592=M1592,"D","L")))</f>
        <v/>
      </c>
      <c r="O1592" s="11">
        <f>IF(L1592="","",IF(L1592&gt;M1592,3,IF(L1592=M1592,1,0)))</f>
        <v/>
      </c>
      <c r="P1592" s="31">
        <f>IF(I1592="H",INDEX(Matches!$L:$L,AA1592),INDEX(Matches!$N:$N,AA1592))</f>
        <v/>
      </c>
      <c r="Q1592" s="31">
        <f>INDEX(Matches!$M:$M,AA1592)</f>
        <v/>
      </c>
      <c r="R1592" s="31">
        <f>IF(I1592="H",INDEX(Matches!$N:$N,AA1592),INDEX(Matches!$L:$L,AA1592))</f>
        <v/>
      </c>
      <c r="S1592" s="33">
        <f>IF(I1592="H",INDEX(Matches!$O:$O,AA1592),INDEX(Matches!$P:$P,AA1592))</f>
        <v/>
      </c>
      <c r="T1592" s="33">
        <f>IF(INDEX(Matches!$J:$J,AA1592)="","",IF(I1592="H",INDEX(Matches!$J:$J,AA1592),INDEX(Matches!$K:$K,AA1592)))</f>
        <v/>
      </c>
      <c r="U1592" s="33">
        <f>IF(INDEX(Matches!$K:$K,AA1592)="","",IF(I1592="H",INDEX(Matches!$K:$K,AA1592),INDEX(Matches!$J:$J,AA1592)))</f>
        <v/>
      </c>
      <c r="V1592" s="30">
        <f>IF(T1592="","",T1592-U1592)</f>
        <v/>
      </c>
      <c r="W1592" s="33">
        <f>IF(I1592="H",INDEX(Matches!$T:$T,AA1592),INDEX(Matches!$U:$U,AA1592))</f>
        <v/>
      </c>
      <c r="X1592" s="11">
        <f>INDEX(Matches!$X:$X,AA1592)</f>
        <v/>
      </c>
      <c r="Y1592" s="30">
        <f>IF(O1592="","",O1592-S1592)</f>
        <v/>
      </c>
      <c r="Z1592" s="30">
        <f>IF(W1592="","",W1592-S1592)</f>
        <v/>
      </c>
      <c r="AA1592" s="24">
        <f>MATCH(J1592,Matches!$A:$A,0)</f>
        <v/>
      </c>
      <c r="AB1592" s="33" t="n">
        <v>1.230205344608118</v>
      </c>
      <c r="AC1592" s="33" t="n"/>
      <c r="AD1592" s="24" t="n"/>
      <c r="AE1592" s="24" t="n">
        <v>1</v>
      </c>
      <c r="AF1592" s="33" t="n"/>
      <c r="AG1592" s="33" t="n"/>
    </row>
    <row r="1593">
      <c r="A1593" s="24" t="inlineStr">
        <is>
          <t>Swansea|4</t>
        </is>
      </c>
      <c r="B1593" s="24" t="inlineStr">
        <is>
          <t>E1</t>
        </is>
      </c>
      <c r="C1593" s="24" t="inlineStr">
        <is>
          <t>Championship</t>
        </is>
      </c>
      <c r="D1593" s="24" t="inlineStr">
        <is>
          <t>Swansea</t>
        </is>
      </c>
      <c r="E1593" s="24" t="n">
        <v>4</v>
      </c>
      <c r="F1593" s="24" t="n">
        <v>1</v>
      </c>
      <c r="G1593" s="29" t="n">
        <v>46266.82291666666</v>
      </c>
      <c r="H1593" s="24" t="inlineStr">
        <is>
          <t>Watford</t>
        </is>
      </c>
      <c r="I1593" s="24" t="inlineStr">
        <is>
          <t>H</t>
        </is>
      </c>
      <c r="J1593" s="24" t="inlineStr">
        <is>
          <t>E1-Swansea-Watford</t>
        </is>
      </c>
      <c r="K1593" s="24" t="n">
        <v>16</v>
      </c>
      <c r="L1593" s="11">
        <f>IF(INDEX(Matches!$X:$X,AA1593)=0,"",IF(I1593="H",INDEX(Matches!$H:$H,AA1593),INDEX(Matches!$I:$I,AA1593)))</f>
        <v/>
      </c>
      <c r="M1593" s="11">
        <f>IF(INDEX(Matches!$X:$X,AA1593)=0,"",IF(I1593="H",INDEX(Matches!$I:$I,AA1593),INDEX(Matches!$H:$H,AA1593)))</f>
        <v/>
      </c>
      <c r="N1593" s="11">
        <f>IF(L1593="","",IF(L1593&gt;M1593,"W",IF(L1593=M1593,"D","L")))</f>
        <v/>
      </c>
      <c r="O1593" s="11">
        <f>IF(L1593="","",IF(L1593&gt;M1593,3,IF(L1593=M1593,1,0)))</f>
        <v/>
      </c>
      <c r="P1593" s="31">
        <f>IF(I1593="H",INDEX(Matches!$L:$L,AA1593),INDEX(Matches!$N:$N,AA1593))</f>
        <v/>
      </c>
      <c r="Q1593" s="31">
        <f>INDEX(Matches!$M:$M,AA1593)</f>
        <v/>
      </c>
      <c r="R1593" s="31">
        <f>IF(I1593="H",INDEX(Matches!$N:$N,AA1593),INDEX(Matches!$L:$L,AA1593))</f>
        <v/>
      </c>
      <c r="S1593" s="33">
        <f>IF(I1593="H",INDEX(Matches!$O:$O,AA1593),INDEX(Matches!$P:$P,AA1593))</f>
        <v/>
      </c>
      <c r="T1593" s="33">
        <f>IF(INDEX(Matches!$J:$J,AA1593)="","",IF(I1593="H",INDEX(Matches!$J:$J,AA1593),INDEX(Matches!$K:$K,AA1593)))</f>
        <v/>
      </c>
      <c r="U1593" s="33">
        <f>IF(INDEX(Matches!$K:$K,AA1593)="","",IF(I1593="H",INDEX(Matches!$K:$K,AA1593),INDEX(Matches!$J:$J,AA1593)))</f>
        <v/>
      </c>
      <c r="V1593" s="30">
        <f>IF(T1593="","",T1593-U1593)</f>
        <v/>
      </c>
      <c r="W1593" s="33">
        <f>IF(I1593="H",INDEX(Matches!$T:$T,AA1593),INDEX(Matches!$U:$U,AA1593))</f>
        <v/>
      </c>
      <c r="X1593" s="11">
        <f>INDEX(Matches!$X:$X,AA1593)</f>
        <v/>
      </c>
      <c r="Y1593" s="30">
        <f>IF(O1593="","",O1593-S1593)</f>
        <v/>
      </c>
      <c r="Z1593" s="30">
        <f>IF(W1593="","",W1593-S1593)</f>
        <v/>
      </c>
      <c r="AA1593" s="24">
        <f>MATCH(J1593,Matches!$A:$A,0)</f>
        <v/>
      </c>
      <c r="AB1593" s="33" t="n">
        <v>1.78365142489971</v>
      </c>
      <c r="AC1593" s="33" t="n"/>
      <c r="AD1593" s="24" t="n"/>
      <c r="AE1593" s="24" t="n">
        <v>1</v>
      </c>
      <c r="AF1593" s="33" t="n"/>
      <c r="AG1593" s="33" t="n"/>
    </row>
    <row r="1594">
      <c r="A1594" s="24" t="inlineStr">
        <is>
          <t>Swansea|5</t>
        </is>
      </c>
      <c r="B1594" s="24" t="inlineStr">
        <is>
          <t>E1</t>
        </is>
      </c>
      <c r="C1594" s="24" t="inlineStr">
        <is>
          <t>Championship</t>
        </is>
      </c>
      <c r="D1594" s="24" t="inlineStr">
        <is>
          <t>Swansea</t>
        </is>
      </c>
      <c r="E1594" s="24" t="n">
        <v>5</v>
      </c>
      <c r="F1594" s="24" t="n">
        <v>2</v>
      </c>
      <c r="G1594" s="29" t="n">
        <v>46270.83333333334</v>
      </c>
      <c r="H1594" s="24" t="inlineStr">
        <is>
          <t>Wrexham</t>
        </is>
      </c>
      <c r="I1594" s="24" t="inlineStr">
        <is>
          <t>H</t>
        </is>
      </c>
      <c r="J1594" s="24" t="inlineStr">
        <is>
          <t>E1-Swansea-Wrexham</t>
        </is>
      </c>
      <c r="K1594" s="24" t="n">
        <v>9</v>
      </c>
      <c r="L1594" s="11">
        <f>IF(INDEX(Matches!$X:$X,AA1594)=0,"",IF(I1594="H",INDEX(Matches!$H:$H,AA1594),INDEX(Matches!$I:$I,AA1594)))</f>
        <v/>
      </c>
      <c r="M1594" s="11">
        <f>IF(INDEX(Matches!$X:$X,AA1594)=0,"",IF(I1594="H",INDEX(Matches!$I:$I,AA1594),INDEX(Matches!$H:$H,AA1594)))</f>
        <v/>
      </c>
      <c r="N1594" s="11">
        <f>IF(L1594="","",IF(L1594&gt;M1594,"W",IF(L1594=M1594,"D","L")))</f>
        <v/>
      </c>
      <c r="O1594" s="11">
        <f>IF(L1594="","",IF(L1594&gt;M1594,3,IF(L1594=M1594,1,0)))</f>
        <v/>
      </c>
      <c r="P1594" s="31">
        <f>IF(I1594="H",INDEX(Matches!$L:$L,AA1594),INDEX(Matches!$N:$N,AA1594))</f>
        <v/>
      </c>
      <c r="Q1594" s="31">
        <f>INDEX(Matches!$M:$M,AA1594)</f>
        <v/>
      </c>
      <c r="R1594" s="31">
        <f>IF(I1594="H",INDEX(Matches!$N:$N,AA1594),INDEX(Matches!$L:$L,AA1594))</f>
        <v/>
      </c>
      <c r="S1594" s="33">
        <f>IF(I1594="H",INDEX(Matches!$O:$O,AA1594),INDEX(Matches!$P:$P,AA1594))</f>
        <v/>
      </c>
      <c r="T1594" s="33">
        <f>IF(INDEX(Matches!$J:$J,AA1594)="","",IF(I1594="H",INDEX(Matches!$J:$J,AA1594),INDEX(Matches!$K:$K,AA1594)))</f>
        <v/>
      </c>
      <c r="U1594" s="33">
        <f>IF(INDEX(Matches!$K:$K,AA1594)="","",IF(I1594="H",INDEX(Matches!$K:$K,AA1594),INDEX(Matches!$J:$J,AA1594)))</f>
        <v/>
      </c>
      <c r="V1594" s="30">
        <f>IF(T1594="","",T1594-U1594)</f>
        <v/>
      </c>
      <c r="W1594" s="33">
        <f>IF(I1594="H",INDEX(Matches!$T:$T,AA1594),INDEX(Matches!$U:$U,AA1594))</f>
        <v/>
      </c>
      <c r="X1594" s="11">
        <f>INDEX(Matches!$X:$X,AA1594)</f>
        <v/>
      </c>
      <c r="Y1594" s="30">
        <f>IF(O1594="","",O1594-S1594)</f>
        <v/>
      </c>
      <c r="Z1594" s="30">
        <f>IF(W1594="","",W1594-S1594)</f>
        <v/>
      </c>
      <c r="AA1594" s="24">
        <f>MATCH(J1594,Matches!$A:$A,0)</f>
        <v/>
      </c>
      <c r="AB1594" s="33" t="n">
        <v>1.543639940501895</v>
      </c>
      <c r="AC1594" s="33" t="n"/>
      <c r="AD1594" s="24" t="n"/>
      <c r="AE1594" s="24" t="n">
        <v>2</v>
      </c>
      <c r="AF1594" s="33" t="n"/>
      <c r="AG1594" s="33" t="n"/>
    </row>
    <row r="1595">
      <c r="A1595" s="24" t="inlineStr">
        <is>
          <t>Swansea|6</t>
        </is>
      </c>
      <c r="B1595" s="24" t="inlineStr">
        <is>
          <t>E1</t>
        </is>
      </c>
      <c r="C1595" s="24" t="inlineStr">
        <is>
          <t>Championship</t>
        </is>
      </c>
      <c r="D1595" s="24" t="inlineStr">
        <is>
          <t>Swansea</t>
        </is>
      </c>
      <c r="E1595" s="24" t="n">
        <v>6</v>
      </c>
      <c r="F1595" s="24" t="n">
        <v>2</v>
      </c>
      <c r="G1595" s="29" t="n">
        <v>46273.82291666666</v>
      </c>
      <c r="H1595" s="24" t="inlineStr">
        <is>
          <t>Southampton</t>
        </is>
      </c>
      <c r="I1595" s="24" t="inlineStr">
        <is>
          <t>A</t>
        </is>
      </c>
      <c r="J1595" s="24" t="inlineStr">
        <is>
          <t>E1-Southamp-Swansea</t>
        </is>
      </c>
      <c r="K1595" s="24" t="n">
        <v>5</v>
      </c>
      <c r="L1595" s="11">
        <f>IF(INDEX(Matches!$X:$X,AA1595)=0,"",IF(I1595="H",INDEX(Matches!$H:$H,AA1595),INDEX(Matches!$I:$I,AA1595)))</f>
        <v/>
      </c>
      <c r="M1595" s="11">
        <f>IF(INDEX(Matches!$X:$X,AA1595)=0,"",IF(I1595="H",INDEX(Matches!$I:$I,AA1595),INDEX(Matches!$H:$H,AA1595)))</f>
        <v/>
      </c>
      <c r="N1595" s="11">
        <f>IF(L1595="","",IF(L1595&gt;M1595,"W",IF(L1595=M1595,"D","L")))</f>
        <v/>
      </c>
      <c r="O1595" s="11">
        <f>IF(L1595="","",IF(L1595&gt;M1595,3,IF(L1595=M1595,1,0)))</f>
        <v/>
      </c>
      <c r="P1595" s="31">
        <f>IF(I1595="H",INDEX(Matches!$L:$L,AA1595),INDEX(Matches!$N:$N,AA1595))</f>
        <v/>
      </c>
      <c r="Q1595" s="31">
        <f>INDEX(Matches!$M:$M,AA1595)</f>
        <v/>
      </c>
      <c r="R1595" s="31">
        <f>IF(I1595="H",INDEX(Matches!$N:$N,AA1595),INDEX(Matches!$L:$L,AA1595))</f>
        <v/>
      </c>
      <c r="S1595" s="33">
        <f>IF(I1595="H",INDEX(Matches!$O:$O,AA1595),INDEX(Matches!$P:$P,AA1595))</f>
        <v/>
      </c>
      <c r="T1595" s="33">
        <f>IF(INDEX(Matches!$J:$J,AA1595)="","",IF(I1595="H",INDEX(Matches!$J:$J,AA1595),INDEX(Matches!$K:$K,AA1595)))</f>
        <v/>
      </c>
      <c r="U1595" s="33">
        <f>IF(INDEX(Matches!$K:$K,AA1595)="","",IF(I1595="H",INDEX(Matches!$K:$K,AA1595),INDEX(Matches!$J:$J,AA1595)))</f>
        <v/>
      </c>
      <c r="V1595" s="30">
        <f>IF(T1595="","",T1595-U1595)</f>
        <v/>
      </c>
      <c r="W1595" s="33">
        <f>IF(I1595="H",INDEX(Matches!$T:$T,AA1595),INDEX(Matches!$U:$U,AA1595))</f>
        <v/>
      </c>
      <c r="X1595" s="11">
        <f>INDEX(Matches!$X:$X,AA1595)</f>
        <v/>
      </c>
      <c r="Y1595" s="30">
        <f>IF(O1595="","",O1595-S1595)</f>
        <v/>
      </c>
      <c r="Z1595" s="30">
        <f>IF(W1595="","",W1595-S1595)</f>
        <v/>
      </c>
      <c r="AA1595" s="24">
        <f>MATCH(J1595,Matches!$A:$A,0)</f>
        <v/>
      </c>
      <c r="AB1595" s="33" t="n">
        <v>0.9610750695088044</v>
      </c>
      <c r="AC1595" s="33" t="n"/>
      <c r="AD1595" s="24" t="n"/>
      <c r="AE1595" s="24" t="n">
        <v>2</v>
      </c>
      <c r="AF1595" s="33" t="n"/>
      <c r="AG1595" s="33" t="n"/>
    </row>
    <row r="1596">
      <c r="A1596" s="24" t="inlineStr">
        <is>
          <t>Swansea|7</t>
        </is>
      </c>
      <c r="B1596" s="24" t="inlineStr">
        <is>
          <t>E1</t>
        </is>
      </c>
      <c r="C1596" s="24" t="inlineStr">
        <is>
          <t>Championship</t>
        </is>
      </c>
      <c r="D1596" s="24" t="inlineStr">
        <is>
          <t>Swansea</t>
        </is>
      </c>
      <c r="E1596" s="24" t="n">
        <v>7</v>
      </c>
      <c r="F1596" s="24" t="n">
        <v>2</v>
      </c>
      <c r="G1596" s="29" t="n">
        <v>46277.625</v>
      </c>
      <c r="H1596" s="24" t="inlineStr">
        <is>
          <t>Burnley</t>
        </is>
      </c>
      <c r="I1596" s="24" t="inlineStr">
        <is>
          <t>H</t>
        </is>
      </c>
      <c r="J1596" s="24" t="inlineStr">
        <is>
          <t>E1-Swansea-Burnley</t>
        </is>
      </c>
      <c r="K1596" s="24" t="n">
        <v>4</v>
      </c>
      <c r="L1596" s="11">
        <f>IF(INDEX(Matches!$X:$X,AA1596)=0,"",IF(I1596="H",INDEX(Matches!$H:$H,AA1596),INDEX(Matches!$I:$I,AA1596)))</f>
        <v/>
      </c>
      <c r="M1596" s="11">
        <f>IF(INDEX(Matches!$X:$X,AA1596)=0,"",IF(I1596="H",INDEX(Matches!$I:$I,AA1596),INDEX(Matches!$H:$H,AA1596)))</f>
        <v/>
      </c>
      <c r="N1596" s="11">
        <f>IF(L1596="","",IF(L1596&gt;M1596,"W",IF(L1596=M1596,"D","L")))</f>
        <v/>
      </c>
      <c r="O1596" s="11">
        <f>IF(L1596="","",IF(L1596&gt;M1596,3,IF(L1596=M1596,1,0)))</f>
        <v/>
      </c>
      <c r="P1596" s="31">
        <f>IF(I1596="H",INDEX(Matches!$L:$L,AA1596),INDEX(Matches!$N:$N,AA1596))</f>
        <v/>
      </c>
      <c r="Q1596" s="31">
        <f>INDEX(Matches!$M:$M,AA1596)</f>
        <v/>
      </c>
      <c r="R1596" s="31">
        <f>IF(I1596="H",INDEX(Matches!$N:$N,AA1596),INDEX(Matches!$L:$L,AA1596))</f>
        <v/>
      </c>
      <c r="S1596" s="33">
        <f>IF(I1596="H",INDEX(Matches!$O:$O,AA1596),INDEX(Matches!$P:$P,AA1596))</f>
        <v/>
      </c>
      <c r="T1596" s="33">
        <f>IF(INDEX(Matches!$J:$J,AA1596)="","",IF(I1596="H",INDEX(Matches!$J:$J,AA1596),INDEX(Matches!$K:$K,AA1596)))</f>
        <v/>
      </c>
      <c r="U1596" s="33">
        <f>IF(INDEX(Matches!$K:$K,AA1596)="","",IF(I1596="H",INDEX(Matches!$K:$K,AA1596),INDEX(Matches!$J:$J,AA1596)))</f>
        <v/>
      </c>
      <c r="V1596" s="30">
        <f>IF(T1596="","",T1596-U1596)</f>
        <v/>
      </c>
      <c r="W1596" s="33">
        <f>IF(I1596="H",INDEX(Matches!$T:$T,AA1596),INDEX(Matches!$U:$U,AA1596))</f>
        <v/>
      </c>
      <c r="X1596" s="11">
        <f>INDEX(Matches!$X:$X,AA1596)</f>
        <v/>
      </c>
      <c r="Y1596" s="30">
        <f>IF(O1596="","",O1596-S1596)</f>
        <v/>
      </c>
      <c r="Z1596" s="30">
        <f>IF(W1596="","",W1596-S1596)</f>
        <v/>
      </c>
      <c r="AA1596" s="24">
        <f>MATCH(J1596,Matches!$A:$A,0)</f>
        <v/>
      </c>
      <c r="AB1596" s="33" t="n">
        <v>1.586797984819601</v>
      </c>
      <c r="AC1596" s="33" t="n"/>
      <c r="AD1596" s="24" t="n"/>
      <c r="AE1596" s="24" t="n">
        <v>2</v>
      </c>
      <c r="AF1596" s="33" t="n"/>
      <c r="AG1596" s="33" t="n"/>
    </row>
    <row r="1597">
      <c r="A1597" s="24" t="inlineStr">
        <is>
          <t>Swansea|8</t>
        </is>
      </c>
      <c r="B1597" s="24" t="inlineStr">
        <is>
          <t>E1</t>
        </is>
      </c>
      <c r="C1597" s="24" t="inlineStr">
        <is>
          <t>Championship</t>
        </is>
      </c>
      <c r="D1597" s="24" t="inlineStr">
        <is>
          <t>Swansea</t>
        </is>
      </c>
      <c r="E1597" s="24" t="n">
        <v>8</v>
      </c>
      <c r="F1597" s="24" t="n">
        <v>2</v>
      </c>
      <c r="G1597" s="29" t="n">
        <v>46284.625</v>
      </c>
      <c r="H1597" s="24" t="inlineStr">
        <is>
          <t>Lincoln</t>
        </is>
      </c>
      <c r="I1597" s="24" t="inlineStr">
        <is>
          <t>A</t>
        </is>
      </c>
      <c r="J1597" s="24" t="inlineStr">
        <is>
          <t>E1-Lincoln-Swansea</t>
        </is>
      </c>
      <c r="K1597" s="24" t="n">
        <v>24</v>
      </c>
      <c r="L1597" s="11">
        <f>IF(INDEX(Matches!$X:$X,AA1597)=0,"",IF(I1597="H",INDEX(Matches!$H:$H,AA1597),INDEX(Matches!$I:$I,AA1597)))</f>
        <v/>
      </c>
      <c r="M1597" s="11">
        <f>IF(INDEX(Matches!$X:$X,AA1597)=0,"",IF(I1597="H",INDEX(Matches!$I:$I,AA1597),INDEX(Matches!$H:$H,AA1597)))</f>
        <v/>
      </c>
      <c r="N1597" s="11">
        <f>IF(L1597="","",IF(L1597&gt;M1597,"W",IF(L1597=M1597,"D","L")))</f>
        <v/>
      </c>
      <c r="O1597" s="11">
        <f>IF(L1597="","",IF(L1597&gt;M1597,3,IF(L1597=M1597,1,0)))</f>
        <v/>
      </c>
      <c r="P1597" s="31">
        <f>IF(I1597="H",INDEX(Matches!$L:$L,AA1597),INDEX(Matches!$N:$N,AA1597))</f>
        <v/>
      </c>
      <c r="Q1597" s="31">
        <f>INDEX(Matches!$M:$M,AA1597)</f>
        <v/>
      </c>
      <c r="R1597" s="31">
        <f>IF(I1597="H",INDEX(Matches!$N:$N,AA1597),INDEX(Matches!$L:$L,AA1597))</f>
        <v/>
      </c>
      <c r="S1597" s="33">
        <f>IF(I1597="H",INDEX(Matches!$O:$O,AA1597),INDEX(Matches!$P:$P,AA1597))</f>
        <v/>
      </c>
      <c r="T1597" s="33">
        <f>IF(INDEX(Matches!$J:$J,AA1597)="","",IF(I1597="H",INDEX(Matches!$J:$J,AA1597),INDEX(Matches!$K:$K,AA1597)))</f>
        <v/>
      </c>
      <c r="U1597" s="33">
        <f>IF(INDEX(Matches!$K:$K,AA1597)="","",IF(I1597="H",INDEX(Matches!$K:$K,AA1597),INDEX(Matches!$J:$J,AA1597)))</f>
        <v/>
      </c>
      <c r="V1597" s="30">
        <f>IF(T1597="","",T1597-U1597)</f>
        <v/>
      </c>
      <c r="W1597" s="33">
        <f>IF(I1597="H",INDEX(Matches!$T:$T,AA1597),INDEX(Matches!$U:$U,AA1597))</f>
        <v/>
      </c>
      <c r="X1597" s="11">
        <f>INDEX(Matches!$X:$X,AA1597)</f>
        <v/>
      </c>
      <c r="Y1597" s="30">
        <f>IF(O1597="","",O1597-S1597)</f>
        <v/>
      </c>
      <c r="Z1597" s="30">
        <f>IF(W1597="","",W1597-S1597)</f>
        <v/>
      </c>
      <c r="AA1597" s="24">
        <f>MATCH(J1597,Matches!$A:$A,0)</f>
        <v/>
      </c>
      <c r="AB1597" s="33" t="n"/>
      <c r="AC1597" s="33" t="n"/>
      <c r="AD1597" s="24" t="n"/>
      <c r="AE1597" s="24" t="n">
        <v>2</v>
      </c>
      <c r="AF1597" s="33" t="n"/>
      <c r="AG1597" s="33" t="n"/>
    </row>
    <row r="1598">
      <c r="A1598" s="24" t="inlineStr">
        <is>
          <t>Swansea|9</t>
        </is>
      </c>
      <c r="B1598" s="24" t="inlineStr">
        <is>
          <t>E1</t>
        </is>
      </c>
      <c r="C1598" s="24" t="inlineStr">
        <is>
          <t>Championship</t>
        </is>
      </c>
      <c r="D1598" s="24" t="inlineStr">
        <is>
          <t>Swansea</t>
        </is>
      </c>
      <c r="E1598" s="24" t="n">
        <v>9</v>
      </c>
      <c r="F1598" s="24" t="n">
        <v>3</v>
      </c>
      <c r="G1598" s="29" t="n">
        <v>46305.52083333334</v>
      </c>
      <c r="H1598" s="24" t="inlineStr">
        <is>
          <t>Norwich</t>
        </is>
      </c>
      <c r="I1598" s="24" t="inlineStr">
        <is>
          <t>H</t>
        </is>
      </c>
      <c r="J1598" s="24" t="inlineStr">
        <is>
          <t>E1-Swansea-Norwich</t>
        </is>
      </c>
      <c r="K1598" s="24" t="n">
        <v>7</v>
      </c>
      <c r="L1598" s="11">
        <f>IF(INDEX(Matches!$X:$X,AA1598)=0,"",IF(I1598="H",INDEX(Matches!$H:$H,AA1598),INDEX(Matches!$I:$I,AA1598)))</f>
        <v/>
      </c>
      <c r="M1598" s="11">
        <f>IF(INDEX(Matches!$X:$X,AA1598)=0,"",IF(I1598="H",INDEX(Matches!$I:$I,AA1598),INDEX(Matches!$H:$H,AA1598)))</f>
        <v/>
      </c>
      <c r="N1598" s="11">
        <f>IF(L1598="","",IF(L1598&gt;M1598,"W",IF(L1598=M1598,"D","L")))</f>
        <v/>
      </c>
      <c r="O1598" s="11">
        <f>IF(L1598="","",IF(L1598&gt;M1598,3,IF(L1598=M1598,1,0)))</f>
        <v/>
      </c>
      <c r="P1598" s="31">
        <f>IF(I1598="H",INDEX(Matches!$L:$L,AA1598),INDEX(Matches!$N:$N,AA1598))</f>
        <v/>
      </c>
      <c r="Q1598" s="31">
        <f>INDEX(Matches!$M:$M,AA1598)</f>
        <v/>
      </c>
      <c r="R1598" s="31">
        <f>IF(I1598="H",INDEX(Matches!$N:$N,AA1598),INDEX(Matches!$L:$L,AA1598))</f>
        <v/>
      </c>
      <c r="S1598" s="33">
        <f>IF(I1598="H",INDEX(Matches!$O:$O,AA1598),INDEX(Matches!$P:$P,AA1598))</f>
        <v/>
      </c>
      <c r="T1598" s="33">
        <f>IF(INDEX(Matches!$J:$J,AA1598)="","",IF(I1598="H",INDEX(Matches!$J:$J,AA1598),INDEX(Matches!$K:$K,AA1598)))</f>
        <v/>
      </c>
      <c r="U1598" s="33">
        <f>IF(INDEX(Matches!$K:$K,AA1598)="","",IF(I1598="H",INDEX(Matches!$K:$K,AA1598),INDEX(Matches!$J:$J,AA1598)))</f>
        <v/>
      </c>
      <c r="V1598" s="30">
        <f>IF(T1598="","",T1598-U1598)</f>
        <v/>
      </c>
      <c r="W1598" s="33">
        <f>IF(I1598="H",INDEX(Matches!$T:$T,AA1598),INDEX(Matches!$U:$U,AA1598))</f>
        <v/>
      </c>
      <c r="X1598" s="11">
        <f>INDEX(Matches!$X:$X,AA1598)</f>
        <v/>
      </c>
      <c r="Y1598" s="30">
        <f>IF(O1598="","",O1598-S1598)</f>
        <v/>
      </c>
      <c r="Z1598" s="30">
        <f>IF(W1598="","",W1598-S1598)</f>
        <v/>
      </c>
      <c r="AA1598" s="24">
        <f>MATCH(J1598,Matches!$A:$A,0)</f>
        <v/>
      </c>
      <c r="AB1598" s="33" t="n"/>
      <c r="AC1598" s="33" t="n"/>
      <c r="AD1598" s="24" t="n"/>
      <c r="AE1598" s="24" t="n">
        <v>3</v>
      </c>
      <c r="AF1598" s="33" t="n"/>
      <c r="AG1598" s="33" t="n"/>
    </row>
    <row r="1599">
      <c r="A1599" s="24" t="inlineStr">
        <is>
          <t>Swansea|10</t>
        </is>
      </c>
      <c r="B1599" s="24" t="inlineStr">
        <is>
          <t>E1</t>
        </is>
      </c>
      <c r="C1599" s="24" t="inlineStr">
        <is>
          <t>Championship</t>
        </is>
      </c>
      <c r="D1599" s="24" t="inlineStr">
        <is>
          <t>Swansea</t>
        </is>
      </c>
      <c r="E1599" s="24" t="n">
        <v>10</v>
      </c>
      <c r="F1599" s="24" t="n">
        <v>3</v>
      </c>
      <c r="G1599" s="29" t="n">
        <v>46308.82291666666</v>
      </c>
      <c r="H1599" s="24" t="inlineStr">
        <is>
          <t>Millwall</t>
        </is>
      </c>
      <c r="I1599" s="24" t="inlineStr">
        <is>
          <t>A</t>
        </is>
      </c>
      <c r="J1599" s="24" t="inlineStr">
        <is>
          <t>E1-Millwall-Swansea</t>
        </is>
      </c>
      <c r="K1599" s="24" t="n">
        <v>10</v>
      </c>
      <c r="L1599" s="11">
        <f>IF(INDEX(Matches!$X:$X,AA1599)=0,"",IF(I1599="H",INDEX(Matches!$H:$H,AA1599),INDEX(Matches!$I:$I,AA1599)))</f>
        <v/>
      </c>
      <c r="M1599" s="11">
        <f>IF(INDEX(Matches!$X:$X,AA1599)=0,"",IF(I1599="H",INDEX(Matches!$I:$I,AA1599),INDEX(Matches!$H:$H,AA1599)))</f>
        <v/>
      </c>
      <c r="N1599" s="11">
        <f>IF(L1599="","",IF(L1599&gt;M1599,"W",IF(L1599=M1599,"D","L")))</f>
        <v/>
      </c>
      <c r="O1599" s="11">
        <f>IF(L1599="","",IF(L1599&gt;M1599,3,IF(L1599=M1599,1,0)))</f>
        <v/>
      </c>
      <c r="P1599" s="31">
        <f>IF(I1599="H",INDEX(Matches!$L:$L,AA1599),INDEX(Matches!$N:$N,AA1599))</f>
        <v/>
      </c>
      <c r="Q1599" s="31">
        <f>INDEX(Matches!$M:$M,AA1599)</f>
        <v/>
      </c>
      <c r="R1599" s="31">
        <f>IF(I1599="H",INDEX(Matches!$N:$N,AA1599),INDEX(Matches!$L:$L,AA1599))</f>
        <v/>
      </c>
      <c r="S1599" s="33">
        <f>IF(I1599="H",INDEX(Matches!$O:$O,AA1599),INDEX(Matches!$P:$P,AA1599))</f>
        <v/>
      </c>
      <c r="T1599" s="33">
        <f>IF(INDEX(Matches!$J:$J,AA1599)="","",IF(I1599="H",INDEX(Matches!$J:$J,AA1599),INDEX(Matches!$K:$K,AA1599)))</f>
        <v/>
      </c>
      <c r="U1599" s="33">
        <f>IF(INDEX(Matches!$K:$K,AA1599)="","",IF(I1599="H",INDEX(Matches!$K:$K,AA1599),INDEX(Matches!$J:$J,AA1599)))</f>
        <v/>
      </c>
      <c r="V1599" s="30">
        <f>IF(T1599="","",T1599-U1599)</f>
        <v/>
      </c>
      <c r="W1599" s="33">
        <f>IF(I1599="H",INDEX(Matches!$T:$T,AA1599),INDEX(Matches!$U:$U,AA1599))</f>
        <v/>
      </c>
      <c r="X1599" s="11">
        <f>INDEX(Matches!$X:$X,AA1599)</f>
        <v/>
      </c>
      <c r="Y1599" s="30">
        <f>IF(O1599="","",O1599-S1599)</f>
        <v/>
      </c>
      <c r="Z1599" s="30">
        <f>IF(W1599="","",W1599-S1599)</f>
        <v/>
      </c>
      <c r="AA1599" s="24">
        <f>MATCH(J1599,Matches!$A:$A,0)</f>
        <v/>
      </c>
      <c r="AB1599" s="33" t="n"/>
      <c r="AC1599" s="33" t="n"/>
      <c r="AD1599" s="24" t="n"/>
      <c r="AE1599" s="24" t="n">
        <v>3</v>
      </c>
      <c r="AF1599" s="33" t="n"/>
      <c r="AG1599" s="33" t="n"/>
    </row>
    <row r="1600">
      <c r="A1600" s="24" t="inlineStr">
        <is>
          <t>Swansea|11</t>
        </is>
      </c>
      <c r="B1600" s="24" t="inlineStr">
        <is>
          <t>E1</t>
        </is>
      </c>
      <c r="C1600" s="24" t="inlineStr">
        <is>
          <t>Championship</t>
        </is>
      </c>
      <c r="D1600" s="24" t="inlineStr">
        <is>
          <t>Swansea</t>
        </is>
      </c>
      <c r="E1600" s="24" t="n">
        <v>11</v>
      </c>
      <c r="F1600" s="24" t="n">
        <v>3</v>
      </c>
      <c r="G1600" s="29" t="n">
        <v>46312.625</v>
      </c>
      <c r="H1600" s="24" t="inlineStr">
        <is>
          <t>West Ham</t>
        </is>
      </c>
      <c r="I1600" s="24" t="inlineStr">
        <is>
          <t>H</t>
        </is>
      </c>
      <c r="J1600" s="24" t="inlineStr">
        <is>
          <t>E1-Swansea-WestHam</t>
        </is>
      </c>
      <c r="K1600" s="24" t="n">
        <v>1</v>
      </c>
      <c r="L1600" s="11">
        <f>IF(INDEX(Matches!$X:$X,AA1600)=0,"",IF(I1600="H",INDEX(Matches!$H:$H,AA1600),INDEX(Matches!$I:$I,AA1600)))</f>
        <v/>
      </c>
      <c r="M1600" s="11">
        <f>IF(INDEX(Matches!$X:$X,AA1600)=0,"",IF(I1600="H",INDEX(Matches!$I:$I,AA1600),INDEX(Matches!$H:$H,AA1600)))</f>
        <v/>
      </c>
      <c r="N1600" s="11">
        <f>IF(L1600="","",IF(L1600&gt;M1600,"W",IF(L1600=M1600,"D","L")))</f>
        <v/>
      </c>
      <c r="O1600" s="11">
        <f>IF(L1600="","",IF(L1600&gt;M1600,3,IF(L1600=M1600,1,0)))</f>
        <v/>
      </c>
      <c r="P1600" s="31">
        <f>IF(I1600="H",INDEX(Matches!$L:$L,AA1600),INDEX(Matches!$N:$N,AA1600))</f>
        <v/>
      </c>
      <c r="Q1600" s="31">
        <f>INDEX(Matches!$M:$M,AA1600)</f>
        <v/>
      </c>
      <c r="R1600" s="31">
        <f>IF(I1600="H",INDEX(Matches!$N:$N,AA1600),INDEX(Matches!$L:$L,AA1600))</f>
        <v/>
      </c>
      <c r="S1600" s="33">
        <f>IF(I1600="H",INDEX(Matches!$O:$O,AA1600),INDEX(Matches!$P:$P,AA1600))</f>
        <v/>
      </c>
      <c r="T1600" s="33">
        <f>IF(INDEX(Matches!$J:$J,AA1600)="","",IF(I1600="H",INDEX(Matches!$J:$J,AA1600),INDEX(Matches!$K:$K,AA1600)))</f>
        <v/>
      </c>
      <c r="U1600" s="33">
        <f>IF(INDEX(Matches!$K:$K,AA1600)="","",IF(I1600="H",INDEX(Matches!$K:$K,AA1600),INDEX(Matches!$J:$J,AA1600)))</f>
        <v/>
      </c>
      <c r="V1600" s="30">
        <f>IF(T1600="","",T1600-U1600)</f>
        <v/>
      </c>
      <c r="W1600" s="33">
        <f>IF(I1600="H",INDEX(Matches!$T:$T,AA1600),INDEX(Matches!$U:$U,AA1600))</f>
        <v/>
      </c>
      <c r="X1600" s="11">
        <f>INDEX(Matches!$X:$X,AA1600)</f>
        <v/>
      </c>
      <c r="Y1600" s="30">
        <f>IF(O1600="","",O1600-S1600)</f>
        <v/>
      </c>
      <c r="Z1600" s="30">
        <f>IF(W1600="","",W1600-S1600)</f>
        <v/>
      </c>
      <c r="AA1600" s="24">
        <f>MATCH(J1600,Matches!$A:$A,0)</f>
        <v/>
      </c>
      <c r="AB1600" s="33" t="n"/>
      <c r="AC1600" s="33" t="n"/>
      <c r="AD1600" s="24" t="n"/>
      <c r="AE1600" s="24" t="n">
        <v>3</v>
      </c>
      <c r="AF1600" s="33" t="n"/>
      <c r="AG1600" s="33" t="n"/>
    </row>
    <row r="1601">
      <c r="A1601" s="24" t="inlineStr">
        <is>
          <t>Swansea|12</t>
        </is>
      </c>
      <c r="B1601" s="24" t="inlineStr">
        <is>
          <t>E1</t>
        </is>
      </c>
      <c r="C1601" s="24" t="inlineStr">
        <is>
          <t>Championship</t>
        </is>
      </c>
      <c r="D1601" s="24" t="inlineStr">
        <is>
          <t>Swansea</t>
        </is>
      </c>
      <c r="E1601" s="24" t="n">
        <v>12</v>
      </c>
      <c r="F1601" s="24" t="n">
        <v>3</v>
      </c>
      <c r="G1601" s="29" t="n">
        <v>46319.625</v>
      </c>
      <c r="H1601" s="24" t="inlineStr">
        <is>
          <t>QPR</t>
        </is>
      </c>
      <c r="I1601" s="24" t="inlineStr">
        <is>
          <t>A</t>
        </is>
      </c>
      <c r="J1601" s="24" t="inlineStr">
        <is>
          <t>E1-QPR-Swansea</t>
        </is>
      </c>
      <c r="K1601" s="24" t="n">
        <v>17</v>
      </c>
      <c r="L1601" s="11">
        <f>IF(INDEX(Matches!$X:$X,AA1601)=0,"",IF(I1601="H",INDEX(Matches!$H:$H,AA1601),INDEX(Matches!$I:$I,AA1601)))</f>
        <v/>
      </c>
      <c r="M1601" s="11">
        <f>IF(INDEX(Matches!$X:$X,AA1601)=0,"",IF(I1601="H",INDEX(Matches!$I:$I,AA1601),INDEX(Matches!$H:$H,AA1601)))</f>
        <v/>
      </c>
      <c r="N1601" s="11">
        <f>IF(L1601="","",IF(L1601&gt;M1601,"W",IF(L1601=M1601,"D","L")))</f>
        <v/>
      </c>
      <c r="O1601" s="11">
        <f>IF(L1601="","",IF(L1601&gt;M1601,3,IF(L1601=M1601,1,0)))</f>
        <v/>
      </c>
      <c r="P1601" s="31">
        <f>IF(I1601="H",INDEX(Matches!$L:$L,AA1601),INDEX(Matches!$N:$N,AA1601))</f>
        <v/>
      </c>
      <c r="Q1601" s="31">
        <f>INDEX(Matches!$M:$M,AA1601)</f>
        <v/>
      </c>
      <c r="R1601" s="31">
        <f>IF(I1601="H",INDEX(Matches!$N:$N,AA1601),INDEX(Matches!$L:$L,AA1601))</f>
        <v/>
      </c>
      <c r="S1601" s="33">
        <f>IF(I1601="H",INDEX(Matches!$O:$O,AA1601),INDEX(Matches!$P:$P,AA1601))</f>
        <v/>
      </c>
      <c r="T1601" s="33">
        <f>IF(INDEX(Matches!$J:$J,AA1601)="","",IF(I1601="H",INDEX(Matches!$J:$J,AA1601),INDEX(Matches!$K:$K,AA1601)))</f>
        <v/>
      </c>
      <c r="U1601" s="33">
        <f>IF(INDEX(Matches!$K:$K,AA1601)="","",IF(I1601="H",INDEX(Matches!$K:$K,AA1601),INDEX(Matches!$J:$J,AA1601)))</f>
        <v/>
      </c>
      <c r="V1601" s="30">
        <f>IF(T1601="","",T1601-U1601)</f>
        <v/>
      </c>
      <c r="W1601" s="33">
        <f>IF(I1601="H",INDEX(Matches!$T:$T,AA1601),INDEX(Matches!$U:$U,AA1601))</f>
        <v/>
      </c>
      <c r="X1601" s="11">
        <f>INDEX(Matches!$X:$X,AA1601)</f>
        <v/>
      </c>
      <c r="Y1601" s="30">
        <f>IF(O1601="","",O1601-S1601)</f>
        <v/>
      </c>
      <c r="Z1601" s="30">
        <f>IF(W1601="","",W1601-S1601)</f>
        <v/>
      </c>
      <c r="AA1601" s="24">
        <f>MATCH(J1601,Matches!$A:$A,0)</f>
        <v/>
      </c>
      <c r="AB1601" s="33" t="n"/>
      <c r="AC1601" s="33" t="n">
        <v>1.215825938913258</v>
      </c>
      <c r="AD1601" s="24" t="n"/>
      <c r="AE1601" s="24" t="n">
        <v>3</v>
      </c>
      <c r="AF1601" s="33" t="n"/>
      <c r="AG1601" s="33" t="n"/>
    </row>
    <row r="1602">
      <c r="A1602" s="24" t="inlineStr">
        <is>
          <t>Swansea|13</t>
        </is>
      </c>
      <c r="B1602" s="24" t="inlineStr">
        <is>
          <t>E1</t>
        </is>
      </c>
      <c r="C1602" s="24" t="inlineStr">
        <is>
          <t>Championship</t>
        </is>
      </c>
      <c r="D1602" s="24" t="inlineStr">
        <is>
          <t>Swansea</t>
        </is>
      </c>
      <c r="E1602" s="24" t="n">
        <v>13</v>
      </c>
      <c r="F1602" s="24" t="n">
        <v>4</v>
      </c>
      <c r="G1602" s="29" t="n">
        <v>46326.625</v>
      </c>
      <c r="H1602" s="24" t="inlineStr">
        <is>
          <t>Blackburn</t>
        </is>
      </c>
      <c r="I1602" s="24" t="inlineStr">
        <is>
          <t>H</t>
        </is>
      </c>
      <c r="J1602" s="24" t="inlineStr">
        <is>
          <t>E1-Swansea-Blackbur</t>
        </is>
      </c>
      <c r="K1602" s="24" t="n">
        <v>19</v>
      </c>
      <c r="L1602" s="11">
        <f>IF(INDEX(Matches!$X:$X,AA1602)=0,"",IF(I1602="H",INDEX(Matches!$H:$H,AA1602),INDEX(Matches!$I:$I,AA1602)))</f>
        <v/>
      </c>
      <c r="M1602" s="11">
        <f>IF(INDEX(Matches!$X:$X,AA1602)=0,"",IF(I1602="H",INDEX(Matches!$I:$I,AA1602),INDEX(Matches!$H:$H,AA1602)))</f>
        <v/>
      </c>
      <c r="N1602" s="11">
        <f>IF(L1602="","",IF(L1602&gt;M1602,"W",IF(L1602=M1602,"D","L")))</f>
        <v/>
      </c>
      <c r="O1602" s="11">
        <f>IF(L1602="","",IF(L1602&gt;M1602,3,IF(L1602=M1602,1,0)))</f>
        <v/>
      </c>
      <c r="P1602" s="31">
        <f>IF(I1602="H",INDEX(Matches!$L:$L,AA1602),INDEX(Matches!$N:$N,AA1602))</f>
        <v/>
      </c>
      <c r="Q1602" s="31">
        <f>INDEX(Matches!$M:$M,AA1602)</f>
        <v/>
      </c>
      <c r="R1602" s="31">
        <f>IF(I1602="H",INDEX(Matches!$N:$N,AA1602),INDEX(Matches!$L:$L,AA1602))</f>
        <v/>
      </c>
      <c r="S1602" s="33">
        <f>IF(I1602="H",INDEX(Matches!$O:$O,AA1602),INDEX(Matches!$P:$P,AA1602))</f>
        <v/>
      </c>
      <c r="T1602" s="33">
        <f>IF(INDEX(Matches!$J:$J,AA1602)="","",IF(I1602="H",INDEX(Matches!$J:$J,AA1602),INDEX(Matches!$K:$K,AA1602)))</f>
        <v/>
      </c>
      <c r="U1602" s="33">
        <f>IF(INDEX(Matches!$K:$K,AA1602)="","",IF(I1602="H",INDEX(Matches!$K:$K,AA1602),INDEX(Matches!$J:$J,AA1602)))</f>
        <v/>
      </c>
      <c r="V1602" s="30">
        <f>IF(T1602="","",T1602-U1602)</f>
        <v/>
      </c>
      <c r="W1602" s="33">
        <f>IF(I1602="H",INDEX(Matches!$T:$T,AA1602),INDEX(Matches!$U:$U,AA1602))</f>
        <v/>
      </c>
      <c r="X1602" s="11">
        <f>INDEX(Matches!$X:$X,AA1602)</f>
        <v/>
      </c>
      <c r="Y1602" s="30">
        <f>IF(O1602="","",O1602-S1602)</f>
        <v/>
      </c>
      <c r="Z1602" s="30">
        <f>IF(W1602="","",W1602-S1602)</f>
        <v/>
      </c>
      <c r="AA1602" s="24">
        <f>MATCH(J1602,Matches!$A:$A,0)</f>
        <v/>
      </c>
      <c r="AB1602" s="33" t="n"/>
      <c r="AC1602" s="33" t="n">
        <v>1.683165033313323</v>
      </c>
      <c r="AD1602" s="24" t="n"/>
      <c r="AE1602" s="24" t="n">
        <v>4</v>
      </c>
      <c r="AF1602" s="33" t="n"/>
      <c r="AG1602" s="33" t="n"/>
    </row>
    <row r="1603">
      <c r="A1603" s="24" t="inlineStr">
        <is>
          <t>Swansea|14</t>
        </is>
      </c>
      <c r="B1603" s="24" t="inlineStr">
        <is>
          <t>E1</t>
        </is>
      </c>
      <c r="C1603" s="24" t="inlineStr">
        <is>
          <t>Championship</t>
        </is>
      </c>
      <c r="D1603" s="24" t="inlineStr">
        <is>
          <t>Swansea</t>
        </is>
      </c>
      <c r="E1603" s="24" t="n">
        <v>14</v>
      </c>
      <c r="F1603" s="24" t="n">
        <v>4</v>
      </c>
      <c r="G1603" s="29" t="n">
        <v>46329.82291666666</v>
      </c>
      <c r="H1603" s="24" t="inlineStr">
        <is>
          <t>Portsmouth</t>
        </is>
      </c>
      <c r="I1603" s="24" t="inlineStr">
        <is>
          <t>A</t>
        </is>
      </c>
      <c r="J1603" s="24" t="inlineStr">
        <is>
          <t>E1-Portsmou-Swansea</t>
        </is>
      </c>
      <c r="K1603" s="24" t="n">
        <v>18</v>
      </c>
      <c r="L1603" s="11">
        <f>IF(INDEX(Matches!$X:$X,AA1603)=0,"",IF(I1603="H",INDEX(Matches!$H:$H,AA1603),INDEX(Matches!$I:$I,AA1603)))</f>
        <v/>
      </c>
      <c r="M1603" s="11">
        <f>IF(INDEX(Matches!$X:$X,AA1603)=0,"",IF(I1603="H",INDEX(Matches!$I:$I,AA1603),INDEX(Matches!$H:$H,AA1603)))</f>
        <v/>
      </c>
      <c r="N1603" s="11">
        <f>IF(L1603="","",IF(L1603&gt;M1603,"W",IF(L1603=M1603,"D","L")))</f>
        <v/>
      </c>
      <c r="O1603" s="11">
        <f>IF(L1603="","",IF(L1603&gt;M1603,3,IF(L1603=M1603,1,0)))</f>
        <v/>
      </c>
      <c r="P1603" s="31">
        <f>IF(I1603="H",INDEX(Matches!$L:$L,AA1603),INDEX(Matches!$N:$N,AA1603))</f>
        <v/>
      </c>
      <c r="Q1603" s="31">
        <f>INDEX(Matches!$M:$M,AA1603)</f>
        <v/>
      </c>
      <c r="R1603" s="31">
        <f>IF(I1603="H",INDEX(Matches!$N:$N,AA1603),INDEX(Matches!$L:$L,AA1603))</f>
        <v/>
      </c>
      <c r="S1603" s="33">
        <f>IF(I1603="H",INDEX(Matches!$O:$O,AA1603),INDEX(Matches!$P:$P,AA1603))</f>
        <v/>
      </c>
      <c r="T1603" s="33">
        <f>IF(INDEX(Matches!$J:$J,AA1603)="","",IF(I1603="H",INDEX(Matches!$J:$J,AA1603),INDEX(Matches!$K:$K,AA1603)))</f>
        <v/>
      </c>
      <c r="U1603" s="33">
        <f>IF(INDEX(Matches!$K:$K,AA1603)="","",IF(I1603="H",INDEX(Matches!$K:$K,AA1603),INDEX(Matches!$J:$J,AA1603)))</f>
        <v/>
      </c>
      <c r="V1603" s="30">
        <f>IF(T1603="","",T1603-U1603)</f>
        <v/>
      </c>
      <c r="W1603" s="33">
        <f>IF(I1603="H",INDEX(Matches!$T:$T,AA1603),INDEX(Matches!$U:$U,AA1603))</f>
        <v/>
      </c>
      <c r="X1603" s="11">
        <f>INDEX(Matches!$X:$X,AA1603)</f>
        <v/>
      </c>
      <c r="Y1603" s="30">
        <f>IF(O1603="","",O1603-S1603)</f>
        <v/>
      </c>
      <c r="Z1603" s="30">
        <f>IF(W1603="","",W1603-S1603)</f>
        <v/>
      </c>
      <c r="AA1603" s="24">
        <f>MATCH(J1603,Matches!$A:$A,0)</f>
        <v/>
      </c>
      <c r="AB1603" s="33" t="n"/>
      <c r="AC1603" s="33" t="n">
        <v>1.242075926960881</v>
      </c>
      <c r="AD1603" s="24" t="n"/>
      <c r="AE1603" s="24" t="n">
        <v>4</v>
      </c>
      <c r="AF1603" s="33" t="n"/>
      <c r="AG1603" s="33" t="n"/>
    </row>
    <row r="1604">
      <c r="A1604" s="24" t="inlineStr">
        <is>
          <t>Swansea|15</t>
        </is>
      </c>
      <c r="B1604" s="24" t="inlineStr">
        <is>
          <t>E1</t>
        </is>
      </c>
      <c r="C1604" s="24" t="inlineStr">
        <is>
          <t>Championship</t>
        </is>
      </c>
      <c r="D1604" s="24" t="inlineStr">
        <is>
          <t>Swansea</t>
        </is>
      </c>
      <c r="E1604" s="24" t="n">
        <v>15</v>
      </c>
      <c r="F1604" s="24" t="n">
        <v>4</v>
      </c>
      <c r="G1604" s="29" t="n">
        <v>46333.625</v>
      </c>
      <c r="H1604" s="24" t="inlineStr">
        <is>
          <t>Birmingham</t>
        </is>
      </c>
      <c r="I1604" s="24" t="inlineStr">
        <is>
          <t>A</t>
        </is>
      </c>
      <c r="J1604" s="24" t="inlineStr">
        <is>
          <t>E1-Birmingh-Swansea</t>
        </is>
      </c>
      <c r="K1604" s="24" t="n">
        <v>6</v>
      </c>
      <c r="L1604" s="11">
        <f>IF(INDEX(Matches!$X:$X,AA1604)=0,"",IF(I1604="H",INDEX(Matches!$H:$H,AA1604),INDEX(Matches!$I:$I,AA1604)))</f>
        <v/>
      </c>
      <c r="M1604" s="11">
        <f>IF(INDEX(Matches!$X:$X,AA1604)=0,"",IF(I1604="H",INDEX(Matches!$I:$I,AA1604),INDEX(Matches!$H:$H,AA1604)))</f>
        <v/>
      </c>
      <c r="N1604" s="11">
        <f>IF(L1604="","",IF(L1604&gt;M1604,"W",IF(L1604=M1604,"D","L")))</f>
        <v/>
      </c>
      <c r="O1604" s="11">
        <f>IF(L1604="","",IF(L1604&gt;M1604,3,IF(L1604=M1604,1,0)))</f>
        <v/>
      </c>
      <c r="P1604" s="31">
        <f>IF(I1604="H",INDEX(Matches!$L:$L,AA1604),INDEX(Matches!$N:$N,AA1604))</f>
        <v/>
      </c>
      <c r="Q1604" s="31">
        <f>INDEX(Matches!$M:$M,AA1604)</f>
        <v/>
      </c>
      <c r="R1604" s="31">
        <f>IF(I1604="H",INDEX(Matches!$N:$N,AA1604),INDEX(Matches!$L:$L,AA1604))</f>
        <v/>
      </c>
      <c r="S1604" s="33">
        <f>IF(I1604="H",INDEX(Matches!$O:$O,AA1604),INDEX(Matches!$P:$P,AA1604))</f>
        <v/>
      </c>
      <c r="T1604" s="33">
        <f>IF(INDEX(Matches!$J:$J,AA1604)="","",IF(I1604="H",INDEX(Matches!$J:$J,AA1604),INDEX(Matches!$K:$K,AA1604)))</f>
        <v/>
      </c>
      <c r="U1604" s="33">
        <f>IF(INDEX(Matches!$K:$K,AA1604)="","",IF(I1604="H",INDEX(Matches!$K:$K,AA1604),INDEX(Matches!$J:$J,AA1604)))</f>
        <v/>
      </c>
      <c r="V1604" s="30">
        <f>IF(T1604="","",T1604-U1604)</f>
        <v/>
      </c>
      <c r="W1604" s="33">
        <f>IF(I1604="H",INDEX(Matches!$T:$T,AA1604),INDEX(Matches!$U:$U,AA1604))</f>
        <v/>
      </c>
      <c r="X1604" s="11">
        <f>INDEX(Matches!$X:$X,AA1604)</f>
        <v/>
      </c>
      <c r="Y1604" s="30">
        <f>IF(O1604="","",O1604-S1604)</f>
        <v/>
      </c>
      <c r="Z1604" s="30">
        <f>IF(W1604="","",W1604-S1604)</f>
        <v/>
      </c>
      <c r="AA1604" s="24">
        <f>MATCH(J1604,Matches!$A:$A,0)</f>
        <v/>
      </c>
      <c r="AB1604" s="33" t="n"/>
      <c r="AC1604" s="33" t="n">
        <v>1.01322184661381</v>
      </c>
      <c r="AD1604" s="24" t="n"/>
      <c r="AE1604" s="24" t="n">
        <v>4</v>
      </c>
      <c r="AF1604" s="33" t="n"/>
      <c r="AG1604" s="33" t="n"/>
    </row>
    <row r="1605">
      <c r="A1605" s="24" t="inlineStr">
        <is>
          <t>Swansea|16</t>
        </is>
      </c>
      <c r="B1605" s="24" t="inlineStr">
        <is>
          <t>E1</t>
        </is>
      </c>
      <c r="C1605" s="24" t="inlineStr">
        <is>
          <t>Championship</t>
        </is>
      </c>
      <c r="D1605" s="24" t="inlineStr">
        <is>
          <t>Swansea</t>
        </is>
      </c>
      <c r="E1605" s="24" t="n">
        <v>16</v>
      </c>
      <c r="F1605" s="24" t="n">
        <v>4</v>
      </c>
      <c r="G1605" s="29" t="n">
        <v>46347.625</v>
      </c>
      <c r="H1605" s="24" t="inlineStr">
        <is>
          <t>West Brom</t>
        </is>
      </c>
      <c r="I1605" s="24" t="inlineStr">
        <is>
          <t>H</t>
        </is>
      </c>
      <c r="J1605" s="24" t="inlineStr">
        <is>
          <t>E1-Swansea-WestBrom</t>
        </is>
      </c>
      <c r="K1605" s="24" t="n">
        <v>13</v>
      </c>
      <c r="L1605" s="11">
        <f>IF(INDEX(Matches!$X:$X,AA1605)=0,"",IF(I1605="H",INDEX(Matches!$H:$H,AA1605),INDEX(Matches!$I:$I,AA1605)))</f>
        <v/>
      </c>
      <c r="M1605" s="11">
        <f>IF(INDEX(Matches!$X:$X,AA1605)=0,"",IF(I1605="H",INDEX(Matches!$I:$I,AA1605),INDEX(Matches!$H:$H,AA1605)))</f>
        <v/>
      </c>
      <c r="N1605" s="11">
        <f>IF(L1605="","",IF(L1605&gt;M1605,"W",IF(L1605=M1605,"D","L")))</f>
        <v/>
      </c>
      <c r="O1605" s="11">
        <f>IF(L1605="","",IF(L1605&gt;M1605,3,IF(L1605=M1605,1,0)))</f>
        <v/>
      </c>
      <c r="P1605" s="31">
        <f>IF(I1605="H",INDEX(Matches!$L:$L,AA1605),INDEX(Matches!$N:$N,AA1605))</f>
        <v/>
      </c>
      <c r="Q1605" s="31">
        <f>INDEX(Matches!$M:$M,AA1605)</f>
        <v/>
      </c>
      <c r="R1605" s="31">
        <f>IF(I1605="H",INDEX(Matches!$N:$N,AA1605),INDEX(Matches!$L:$L,AA1605))</f>
        <v/>
      </c>
      <c r="S1605" s="33">
        <f>IF(I1605="H",INDEX(Matches!$O:$O,AA1605),INDEX(Matches!$P:$P,AA1605))</f>
        <v/>
      </c>
      <c r="T1605" s="33">
        <f>IF(INDEX(Matches!$J:$J,AA1605)="","",IF(I1605="H",INDEX(Matches!$J:$J,AA1605),INDEX(Matches!$K:$K,AA1605)))</f>
        <v/>
      </c>
      <c r="U1605" s="33">
        <f>IF(INDEX(Matches!$K:$K,AA1605)="","",IF(I1605="H",INDEX(Matches!$K:$K,AA1605),INDEX(Matches!$J:$J,AA1605)))</f>
        <v/>
      </c>
      <c r="V1605" s="30">
        <f>IF(T1605="","",T1605-U1605)</f>
        <v/>
      </c>
      <c r="W1605" s="33">
        <f>IF(I1605="H",INDEX(Matches!$T:$T,AA1605),INDEX(Matches!$U:$U,AA1605))</f>
        <v/>
      </c>
      <c r="X1605" s="11">
        <f>INDEX(Matches!$X:$X,AA1605)</f>
        <v/>
      </c>
      <c r="Y1605" s="30">
        <f>IF(O1605="","",O1605-S1605)</f>
        <v/>
      </c>
      <c r="Z1605" s="30">
        <f>IF(W1605="","",W1605-S1605)</f>
        <v/>
      </c>
      <c r="AA1605" s="24">
        <f>MATCH(J1605,Matches!$A:$A,0)</f>
        <v/>
      </c>
      <c r="AB1605" s="33" t="n"/>
      <c r="AC1605" s="33" t="n">
        <v>1.505393442016543</v>
      </c>
      <c r="AD1605" s="24" t="n"/>
      <c r="AE1605" s="24" t="n">
        <v>4</v>
      </c>
      <c r="AF1605" s="33" t="n"/>
      <c r="AG1605" s="33" t="n"/>
    </row>
    <row r="1606">
      <c r="A1606" s="24" t="inlineStr">
        <is>
          <t>Swansea|17</t>
        </is>
      </c>
      <c r="B1606" s="24" t="inlineStr">
        <is>
          <t>E1</t>
        </is>
      </c>
      <c r="C1606" s="24" t="inlineStr">
        <is>
          <t>Championship</t>
        </is>
      </c>
      <c r="D1606" s="24" t="inlineStr">
        <is>
          <t>Swansea</t>
        </is>
      </c>
      <c r="E1606" s="24" t="n">
        <v>17</v>
      </c>
      <c r="F1606" s="24" t="n">
        <v>5</v>
      </c>
      <c r="G1606" s="29" t="n">
        <v>46350.82291666666</v>
      </c>
      <c r="H1606" s="24" t="inlineStr">
        <is>
          <t>Middlesbrough</t>
        </is>
      </c>
      <c r="I1606" s="24" t="inlineStr">
        <is>
          <t>A</t>
        </is>
      </c>
      <c r="J1606" s="24" t="inlineStr">
        <is>
          <t>E1-Middlesb-Swansea</t>
        </is>
      </c>
      <c r="K1606" s="24" t="n">
        <v>3</v>
      </c>
      <c r="L1606" s="11">
        <f>IF(INDEX(Matches!$X:$X,AA1606)=0,"",IF(I1606="H",INDEX(Matches!$H:$H,AA1606),INDEX(Matches!$I:$I,AA1606)))</f>
        <v/>
      </c>
      <c r="M1606" s="11">
        <f>IF(INDEX(Matches!$X:$X,AA1606)=0,"",IF(I1606="H",INDEX(Matches!$I:$I,AA1606),INDEX(Matches!$H:$H,AA1606)))</f>
        <v/>
      </c>
      <c r="N1606" s="11">
        <f>IF(L1606="","",IF(L1606&gt;M1606,"W",IF(L1606=M1606,"D","L")))</f>
        <v/>
      </c>
      <c r="O1606" s="11">
        <f>IF(L1606="","",IF(L1606&gt;M1606,3,IF(L1606=M1606,1,0)))</f>
        <v/>
      </c>
      <c r="P1606" s="31">
        <f>IF(I1606="H",INDEX(Matches!$L:$L,AA1606),INDEX(Matches!$N:$N,AA1606))</f>
        <v/>
      </c>
      <c r="Q1606" s="31">
        <f>INDEX(Matches!$M:$M,AA1606)</f>
        <v/>
      </c>
      <c r="R1606" s="31">
        <f>IF(I1606="H",INDEX(Matches!$N:$N,AA1606),INDEX(Matches!$L:$L,AA1606))</f>
        <v/>
      </c>
      <c r="S1606" s="33">
        <f>IF(I1606="H",INDEX(Matches!$O:$O,AA1606),INDEX(Matches!$P:$P,AA1606))</f>
        <v/>
      </c>
      <c r="T1606" s="33">
        <f>IF(INDEX(Matches!$J:$J,AA1606)="","",IF(I1606="H",INDEX(Matches!$J:$J,AA1606),INDEX(Matches!$K:$K,AA1606)))</f>
        <v/>
      </c>
      <c r="U1606" s="33">
        <f>IF(INDEX(Matches!$K:$K,AA1606)="","",IF(I1606="H",INDEX(Matches!$K:$K,AA1606),INDEX(Matches!$J:$J,AA1606)))</f>
        <v/>
      </c>
      <c r="V1606" s="30">
        <f>IF(T1606="","",T1606-U1606)</f>
        <v/>
      </c>
      <c r="W1606" s="33">
        <f>IF(I1606="H",INDEX(Matches!$T:$T,AA1606),INDEX(Matches!$U:$U,AA1606))</f>
        <v/>
      </c>
      <c r="X1606" s="11">
        <f>INDEX(Matches!$X:$X,AA1606)</f>
        <v/>
      </c>
      <c r="Y1606" s="30">
        <f>IF(O1606="","",O1606-S1606)</f>
        <v/>
      </c>
      <c r="Z1606" s="30">
        <f>IF(W1606="","",W1606-S1606)</f>
        <v/>
      </c>
      <c r="AA1606" s="24">
        <f>MATCH(J1606,Matches!$A:$A,0)</f>
        <v/>
      </c>
      <c r="AB1606" s="33" t="n"/>
      <c r="AC1606" s="33" t="n">
        <v>0.9475860816564726</v>
      </c>
      <c r="AD1606" s="24" t="n"/>
      <c r="AE1606" s="24" t="n">
        <v>5</v>
      </c>
      <c r="AF1606" s="33" t="n"/>
      <c r="AG1606" s="33" t="n"/>
    </row>
    <row r="1607">
      <c r="A1607" s="24" t="inlineStr">
        <is>
          <t>Swansea|18</t>
        </is>
      </c>
      <c r="B1607" s="24" t="inlineStr">
        <is>
          <t>E1</t>
        </is>
      </c>
      <c r="C1607" s="24" t="inlineStr">
        <is>
          <t>Championship</t>
        </is>
      </c>
      <c r="D1607" s="24" t="inlineStr">
        <is>
          <t>Swansea</t>
        </is>
      </c>
      <c r="E1607" s="24" t="n">
        <v>18</v>
      </c>
      <c r="F1607" s="24" t="n">
        <v>5</v>
      </c>
      <c r="G1607" s="29" t="n">
        <v>46355.5</v>
      </c>
      <c r="H1607" s="24" t="inlineStr">
        <is>
          <t>Cardiff</t>
        </is>
      </c>
      <c r="I1607" s="24" t="inlineStr">
        <is>
          <t>H</t>
        </is>
      </c>
      <c r="J1607" s="24" t="inlineStr">
        <is>
          <t>E1-Swansea-Cardiff</t>
        </is>
      </c>
      <c r="K1607" s="24" t="n">
        <v>21</v>
      </c>
      <c r="L1607" s="11">
        <f>IF(INDEX(Matches!$X:$X,AA1607)=0,"",IF(I1607="H",INDEX(Matches!$H:$H,AA1607),INDEX(Matches!$I:$I,AA1607)))</f>
        <v/>
      </c>
      <c r="M1607" s="11">
        <f>IF(INDEX(Matches!$X:$X,AA1607)=0,"",IF(I1607="H",INDEX(Matches!$I:$I,AA1607),INDEX(Matches!$H:$H,AA1607)))</f>
        <v/>
      </c>
      <c r="N1607" s="11">
        <f>IF(L1607="","",IF(L1607&gt;M1607,"W",IF(L1607=M1607,"D","L")))</f>
        <v/>
      </c>
      <c r="O1607" s="11">
        <f>IF(L1607="","",IF(L1607&gt;M1607,3,IF(L1607=M1607,1,0)))</f>
        <v/>
      </c>
      <c r="P1607" s="31">
        <f>IF(I1607="H",INDEX(Matches!$L:$L,AA1607),INDEX(Matches!$N:$N,AA1607))</f>
        <v/>
      </c>
      <c r="Q1607" s="31">
        <f>INDEX(Matches!$M:$M,AA1607)</f>
        <v/>
      </c>
      <c r="R1607" s="31">
        <f>IF(I1607="H",INDEX(Matches!$N:$N,AA1607),INDEX(Matches!$L:$L,AA1607))</f>
        <v/>
      </c>
      <c r="S1607" s="33">
        <f>IF(I1607="H",INDEX(Matches!$O:$O,AA1607),INDEX(Matches!$P:$P,AA1607))</f>
        <v/>
      </c>
      <c r="T1607" s="33">
        <f>IF(INDEX(Matches!$J:$J,AA1607)="","",IF(I1607="H",INDEX(Matches!$J:$J,AA1607),INDEX(Matches!$K:$K,AA1607)))</f>
        <v/>
      </c>
      <c r="U1607" s="33">
        <f>IF(INDEX(Matches!$K:$K,AA1607)="","",IF(I1607="H",INDEX(Matches!$K:$K,AA1607),INDEX(Matches!$J:$J,AA1607)))</f>
        <v/>
      </c>
      <c r="V1607" s="30">
        <f>IF(T1607="","",T1607-U1607)</f>
        <v/>
      </c>
      <c r="W1607" s="33">
        <f>IF(I1607="H",INDEX(Matches!$T:$T,AA1607),INDEX(Matches!$U:$U,AA1607))</f>
        <v/>
      </c>
      <c r="X1607" s="11">
        <f>INDEX(Matches!$X:$X,AA1607)</f>
        <v/>
      </c>
      <c r="Y1607" s="30">
        <f>IF(O1607="","",O1607-S1607)</f>
        <v/>
      </c>
      <c r="Z1607" s="30">
        <f>IF(W1607="","",W1607-S1607)</f>
        <v/>
      </c>
      <c r="AA1607" s="24">
        <f>MATCH(J1607,Matches!$A:$A,0)</f>
        <v/>
      </c>
      <c r="AB1607" s="33" t="n"/>
      <c r="AC1607" s="33" t="n">
        <v>1.679990162126487</v>
      </c>
      <c r="AD1607" s="24" t="n"/>
      <c r="AE1607" s="24" t="n">
        <v>5</v>
      </c>
      <c r="AF1607" s="33" t="n"/>
      <c r="AG1607" s="33" t="n"/>
    </row>
    <row r="1608">
      <c r="A1608" s="24" t="inlineStr">
        <is>
          <t>Swansea|19</t>
        </is>
      </c>
      <c r="B1608" s="24" t="inlineStr">
        <is>
          <t>E1</t>
        </is>
      </c>
      <c r="C1608" s="24" t="inlineStr">
        <is>
          <t>Championship</t>
        </is>
      </c>
      <c r="D1608" s="24" t="inlineStr">
        <is>
          <t>Swansea</t>
        </is>
      </c>
      <c r="E1608" s="24" t="n">
        <v>19</v>
      </c>
      <c r="F1608" s="24" t="n">
        <v>5</v>
      </c>
      <c r="G1608" s="29" t="n">
        <v>46361.52083333334</v>
      </c>
      <c r="H1608" s="24" t="inlineStr">
        <is>
          <t>Bristol City</t>
        </is>
      </c>
      <c r="I1608" s="24" t="inlineStr">
        <is>
          <t>A</t>
        </is>
      </c>
      <c r="J1608" s="24" t="inlineStr">
        <is>
          <t>E1-BristolC-Swansea</t>
        </is>
      </c>
      <c r="K1608" s="24" t="n">
        <v>14</v>
      </c>
      <c r="L1608" s="11">
        <f>IF(INDEX(Matches!$X:$X,AA1608)=0,"",IF(I1608="H",INDEX(Matches!$H:$H,AA1608),INDEX(Matches!$I:$I,AA1608)))</f>
        <v/>
      </c>
      <c r="M1608" s="11">
        <f>IF(INDEX(Matches!$X:$X,AA1608)=0,"",IF(I1608="H",INDEX(Matches!$I:$I,AA1608),INDEX(Matches!$H:$H,AA1608)))</f>
        <v/>
      </c>
      <c r="N1608" s="11">
        <f>IF(L1608="","",IF(L1608&gt;M1608,"W",IF(L1608=M1608,"D","L")))</f>
        <v/>
      </c>
      <c r="O1608" s="11">
        <f>IF(L1608="","",IF(L1608&gt;M1608,3,IF(L1608=M1608,1,0)))</f>
        <v/>
      </c>
      <c r="P1608" s="31">
        <f>IF(I1608="H",INDEX(Matches!$L:$L,AA1608),INDEX(Matches!$N:$N,AA1608))</f>
        <v/>
      </c>
      <c r="Q1608" s="31">
        <f>INDEX(Matches!$M:$M,AA1608)</f>
        <v/>
      </c>
      <c r="R1608" s="31">
        <f>IF(I1608="H",INDEX(Matches!$N:$N,AA1608),INDEX(Matches!$L:$L,AA1608))</f>
        <v/>
      </c>
      <c r="S1608" s="33">
        <f>IF(I1608="H",INDEX(Matches!$O:$O,AA1608),INDEX(Matches!$P:$P,AA1608))</f>
        <v/>
      </c>
      <c r="T1608" s="33">
        <f>IF(INDEX(Matches!$J:$J,AA1608)="","",IF(I1608="H",INDEX(Matches!$J:$J,AA1608),INDEX(Matches!$K:$K,AA1608)))</f>
        <v/>
      </c>
      <c r="U1608" s="33">
        <f>IF(INDEX(Matches!$K:$K,AA1608)="","",IF(I1608="H",INDEX(Matches!$K:$K,AA1608),INDEX(Matches!$J:$J,AA1608)))</f>
        <v/>
      </c>
      <c r="V1608" s="30">
        <f>IF(T1608="","",T1608-U1608)</f>
        <v/>
      </c>
      <c r="W1608" s="33">
        <f>IF(I1608="H",INDEX(Matches!$T:$T,AA1608),INDEX(Matches!$U:$U,AA1608))</f>
        <v/>
      </c>
      <c r="X1608" s="11">
        <f>INDEX(Matches!$X:$X,AA1608)</f>
        <v/>
      </c>
      <c r="Y1608" s="30">
        <f>IF(O1608="","",O1608-S1608)</f>
        <v/>
      </c>
      <c r="Z1608" s="30">
        <f>IF(W1608="","",W1608-S1608)</f>
        <v/>
      </c>
      <c r="AA1608" s="24">
        <f>MATCH(J1608,Matches!$A:$A,0)</f>
        <v/>
      </c>
      <c r="AB1608" s="33" t="n"/>
      <c r="AC1608" s="33" t="n">
        <v>1.190829286164746</v>
      </c>
      <c r="AD1608" s="24" t="n"/>
      <c r="AE1608" s="24" t="n">
        <v>5</v>
      </c>
      <c r="AF1608" s="33" t="n"/>
      <c r="AG1608" s="33" t="n"/>
    </row>
    <row r="1609">
      <c r="A1609" s="24" t="inlineStr">
        <is>
          <t>Swansea|20</t>
        </is>
      </c>
      <c r="B1609" s="24" t="inlineStr">
        <is>
          <t>E1</t>
        </is>
      </c>
      <c r="C1609" s="24" t="inlineStr">
        <is>
          <t>Championship</t>
        </is>
      </c>
      <c r="D1609" s="24" t="inlineStr">
        <is>
          <t>Swansea</t>
        </is>
      </c>
      <c r="E1609" s="24" t="n">
        <v>20</v>
      </c>
      <c r="F1609" s="24" t="n">
        <v>5</v>
      </c>
      <c r="G1609" s="29" t="n">
        <v>46364.82291666666</v>
      </c>
      <c r="H1609" s="24" t="inlineStr">
        <is>
          <t>Bolton</t>
        </is>
      </c>
      <c r="I1609" s="24" t="inlineStr">
        <is>
          <t>H</t>
        </is>
      </c>
      <c r="J1609" s="24" t="inlineStr">
        <is>
          <t>E1-Swansea-Bolton</t>
        </is>
      </c>
      <c r="K1609" s="24" t="n">
        <v>22</v>
      </c>
      <c r="L1609" s="11">
        <f>IF(INDEX(Matches!$X:$X,AA1609)=0,"",IF(I1609="H",INDEX(Matches!$H:$H,AA1609),INDEX(Matches!$I:$I,AA1609)))</f>
        <v/>
      </c>
      <c r="M1609" s="11">
        <f>IF(INDEX(Matches!$X:$X,AA1609)=0,"",IF(I1609="H",INDEX(Matches!$I:$I,AA1609),INDEX(Matches!$H:$H,AA1609)))</f>
        <v/>
      </c>
      <c r="N1609" s="11">
        <f>IF(L1609="","",IF(L1609&gt;M1609,"W",IF(L1609=M1609,"D","L")))</f>
        <v/>
      </c>
      <c r="O1609" s="11">
        <f>IF(L1609="","",IF(L1609&gt;M1609,3,IF(L1609=M1609,1,0)))</f>
        <v/>
      </c>
      <c r="P1609" s="31">
        <f>IF(I1609="H",INDEX(Matches!$L:$L,AA1609),INDEX(Matches!$N:$N,AA1609))</f>
        <v/>
      </c>
      <c r="Q1609" s="31">
        <f>INDEX(Matches!$M:$M,AA1609)</f>
        <v/>
      </c>
      <c r="R1609" s="31">
        <f>IF(I1609="H",INDEX(Matches!$N:$N,AA1609),INDEX(Matches!$L:$L,AA1609))</f>
        <v/>
      </c>
      <c r="S1609" s="33">
        <f>IF(I1609="H",INDEX(Matches!$O:$O,AA1609),INDEX(Matches!$P:$P,AA1609))</f>
        <v/>
      </c>
      <c r="T1609" s="33">
        <f>IF(INDEX(Matches!$J:$J,AA1609)="","",IF(I1609="H",INDEX(Matches!$J:$J,AA1609),INDEX(Matches!$K:$K,AA1609)))</f>
        <v/>
      </c>
      <c r="U1609" s="33">
        <f>IF(INDEX(Matches!$K:$K,AA1609)="","",IF(I1609="H",INDEX(Matches!$K:$K,AA1609),INDEX(Matches!$J:$J,AA1609)))</f>
        <v/>
      </c>
      <c r="V1609" s="30">
        <f>IF(T1609="","",T1609-U1609)</f>
        <v/>
      </c>
      <c r="W1609" s="33">
        <f>IF(I1609="H",INDEX(Matches!$T:$T,AA1609),INDEX(Matches!$U:$U,AA1609))</f>
        <v/>
      </c>
      <c r="X1609" s="11">
        <f>INDEX(Matches!$X:$X,AA1609)</f>
        <v/>
      </c>
      <c r="Y1609" s="30">
        <f>IF(O1609="","",O1609-S1609)</f>
        <v/>
      </c>
      <c r="Z1609" s="30">
        <f>IF(W1609="","",W1609-S1609)</f>
        <v/>
      </c>
      <c r="AA1609" s="24">
        <f>MATCH(J1609,Matches!$A:$A,0)</f>
        <v/>
      </c>
      <c r="AB1609" s="33" t="n"/>
      <c r="AC1609" s="33" t="n">
        <v>1.747860920861914</v>
      </c>
      <c r="AD1609" s="24" t="n"/>
      <c r="AE1609" s="24" t="n">
        <v>5</v>
      </c>
      <c r="AF1609" s="33" t="n"/>
      <c r="AG1609" s="33" t="n"/>
    </row>
    <row r="1610">
      <c r="A1610" s="24" t="inlineStr">
        <is>
          <t>Swansea|21</t>
        </is>
      </c>
      <c r="B1610" s="24" t="inlineStr">
        <is>
          <t>E1</t>
        </is>
      </c>
      <c r="C1610" s="24" t="inlineStr">
        <is>
          <t>Championship</t>
        </is>
      </c>
      <c r="D1610" s="24" t="inlineStr">
        <is>
          <t>Swansea</t>
        </is>
      </c>
      <c r="E1610" s="24" t="n">
        <v>21</v>
      </c>
      <c r="F1610" s="24" t="n">
        <v>6</v>
      </c>
      <c r="G1610" s="29" t="n">
        <v>46368.625</v>
      </c>
      <c r="H1610" s="24" t="inlineStr">
        <is>
          <t>Charlton</t>
        </is>
      </c>
      <c r="I1610" s="24" t="inlineStr">
        <is>
          <t>A</t>
        </is>
      </c>
      <c r="J1610" s="24" t="inlineStr">
        <is>
          <t>E1-Charlton-Swansea</t>
        </is>
      </c>
      <c r="K1610" s="24" t="n">
        <v>23</v>
      </c>
      <c r="L1610" s="11">
        <f>IF(INDEX(Matches!$X:$X,AA1610)=0,"",IF(I1610="H",INDEX(Matches!$H:$H,AA1610),INDEX(Matches!$I:$I,AA1610)))</f>
        <v/>
      </c>
      <c r="M1610" s="11">
        <f>IF(INDEX(Matches!$X:$X,AA1610)=0,"",IF(I1610="H",INDEX(Matches!$I:$I,AA1610),INDEX(Matches!$H:$H,AA1610)))</f>
        <v/>
      </c>
      <c r="N1610" s="11">
        <f>IF(L1610="","",IF(L1610&gt;M1610,"W",IF(L1610=M1610,"D","L")))</f>
        <v/>
      </c>
      <c r="O1610" s="11">
        <f>IF(L1610="","",IF(L1610&gt;M1610,3,IF(L1610=M1610,1,0)))</f>
        <v/>
      </c>
      <c r="P1610" s="31">
        <f>IF(I1610="H",INDEX(Matches!$L:$L,AA1610),INDEX(Matches!$N:$N,AA1610))</f>
        <v/>
      </c>
      <c r="Q1610" s="31">
        <f>INDEX(Matches!$M:$M,AA1610)</f>
        <v/>
      </c>
      <c r="R1610" s="31">
        <f>IF(I1610="H",INDEX(Matches!$N:$N,AA1610),INDEX(Matches!$L:$L,AA1610))</f>
        <v/>
      </c>
      <c r="S1610" s="33">
        <f>IF(I1610="H",INDEX(Matches!$O:$O,AA1610),INDEX(Matches!$P:$P,AA1610))</f>
        <v/>
      </c>
      <c r="T1610" s="33">
        <f>IF(INDEX(Matches!$J:$J,AA1610)="","",IF(I1610="H",INDEX(Matches!$J:$J,AA1610),INDEX(Matches!$K:$K,AA1610)))</f>
        <v/>
      </c>
      <c r="U1610" s="33">
        <f>IF(INDEX(Matches!$K:$K,AA1610)="","",IF(I1610="H",INDEX(Matches!$K:$K,AA1610),INDEX(Matches!$J:$J,AA1610)))</f>
        <v/>
      </c>
      <c r="V1610" s="30">
        <f>IF(T1610="","",T1610-U1610)</f>
        <v/>
      </c>
      <c r="W1610" s="33">
        <f>IF(I1610="H",INDEX(Matches!$T:$T,AA1610),INDEX(Matches!$U:$U,AA1610))</f>
        <v/>
      </c>
      <c r="X1610" s="11">
        <f>INDEX(Matches!$X:$X,AA1610)</f>
        <v/>
      </c>
      <c r="Y1610" s="30">
        <f>IF(O1610="","",O1610-S1610)</f>
        <v/>
      </c>
      <c r="Z1610" s="30">
        <f>IF(W1610="","",W1610-S1610)</f>
        <v/>
      </c>
      <c r="AA1610" s="24">
        <f>MATCH(J1610,Matches!$A:$A,0)</f>
        <v/>
      </c>
      <c r="AB1610" s="33" t="n"/>
      <c r="AC1610" s="33" t="n">
        <v>1.429289378999541</v>
      </c>
      <c r="AD1610" s="24" t="n"/>
      <c r="AE1610" s="24" t="n">
        <v>6</v>
      </c>
      <c r="AF1610" s="33" t="n"/>
      <c r="AG1610" s="33" t="n"/>
    </row>
    <row r="1611">
      <c r="A1611" s="24" t="inlineStr">
        <is>
          <t>Swansea|22</t>
        </is>
      </c>
      <c r="B1611" s="24" t="inlineStr">
        <is>
          <t>E1</t>
        </is>
      </c>
      <c r="C1611" s="24" t="inlineStr">
        <is>
          <t>Championship</t>
        </is>
      </c>
      <c r="D1611" s="24" t="inlineStr">
        <is>
          <t>Swansea</t>
        </is>
      </c>
      <c r="E1611" s="24" t="n">
        <v>22</v>
      </c>
      <c r="F1611" s="24" t="n">
        <v>6</v>
      </c>
      <c r="G1611" s="29" t="n">
        <v>46375.52083333334</v>
      </c>
      <c r="H1611" s="24" t="inlineStr">
        <is>
          <t>Preston</t>
        </is>
      </c>
      <c r="I1611" s="24" t="inlineStr">
        <is>
          <t>H</t>
        </is>
      </c>
      <c r="J1611" s="24" t="inlineStr">
        <is>
          <t>E1-Swansea-Preston</t>
        </is>
      </c>
      <c r="K1611" s="24" t="n">
        <v>20</v>
      </c>
      <c r="L1611" s="11">
        <f>IF(INDEX(Matches!$X:$X,AA1611)=0,"",IF(I1611="H",INDEX(Matches!$H:$H,AA1611),INDEX(Matches!$I:$I,AA1611)))</f>
        <v/>
      </c>
      <c r="M1611" s="11">
        <f>IF(INDEX(Matches!$X:$X,AA1611)=0,"",IF(I1611="H",INDEX(Matches!$I:$I,AA1611),INDEX(Matches!$H:$H,AA1611)))</f>
        <v/>
      </c>
      <c r="N1611" s="11">
        <f>IF(L1611="","",IF(L1611&gt;M1611,"W",IF(L1611=M1611,"D","L")))</f>
        <v/>
      </c>
      <c r="O1611" s="11">
        <f>IF(L1611="","",IF(L1611&gt;M1611,3,IF(L1611=M1611,1,0)))</f>
        <v/>
      </c>
      <c r="P1611" s="31">
        <f>IF(I1611="H",INDEX(Matches!$L:$L,AA1611),INDEX(Matches!$N:$N,AA1611))</f>
        <v/>
      </c>
      <c r="Q1611" s="31">
        <f>INDEX(Matches!$M:$M,AA1611)</f>
        <v/>
      </c>
      <c r="R1611" s="31">
        <f>IF(I1611="H",INDEX(Matches!$N:$N,AA1611),INDEX(Matches!$L:$L,AA1611))</f>
        <v/>
      </c>
      <c r="S1611" s="33">
        <f>IF(I1611="H",INDEX(Matches!$O:$O,AA1611),INDEX(Matches!$P:$P,AA1611))</f>
        <v/>
      </c>
      <c r="T1611" s="33">
        <f>IF(INDEX(Matches!$J:$J,AA1611)="","",IF(I1611="H",INDEX(Matches!$J:$J,AA1611),INDEX(Matches!$K:$K,AA1611)))</f>
        <v/>
      </c>
      <c r="U1611" s="33">
        <f>IF(INDEX(Matches!$K:$K,AA1611)="","",IF(I1611="H",INDEX(Matches!$K:$K,AA1611),INDEX(Matches!$J:$J,AA1611)))</f>
        <v/>
      </c>
      <c r="V1611" s="30">
        <f>IF(T1611="","",T1611-U1611)</f>
        <v/>
      </c>
      <c r="W1611" s="33">
        <f>IF(I1611="H",INDEX(Matches!$T:$T,AA1611),INDEX(Matches!$U:$U,AA1611))</f>
        <v/>
      </c>
      <c r="X1611" s="11">
        <f>INDEX(Matches!$X:$X,AA1611)</f>
        <v/>
      </c>
      <c r="Y1611" s="30">
        <f>IF(O1611="","",O1611-S1611)</f>
        <v/>
      </c>
      <c r="Z1611" s="30">
        <f>IF(W1611="","",W1611-S1611)</f>
        <v/>
      </c>
      <c r="AA1611" s="24">
        <f>MATCH(J1611,Matches!$A:$A,0)</f>
        <v/>
      </c>
      <c r="AB1611" s="33" t="n"/>
      <c r="AC1611" s="33" t="n">
        <v>1.703892110838458</v>
      </c>
      <c r="AD1611" s="24" t="n"/>
      <c r="AE1611" s="24" t="n">
        <v>6</v>
      </c>
      <c r="AF1611" s="33" t="n"/>
      <c r="AG1611" s="33" t="n"/>
    </row>
    <row r="1612">
      <c r="A1612" s="24" t="inlineStr">
        <is>
          <t>Swansea|23</t>
        </is>
      </c>
      <c r="B1612" s="24" t="inlineStr">
        <is>
          <t>E1</t>
        </is>
      </c>
      <c r="C1612" s="24" t="inlineStr">
        <is>
          <t>Championship</t>
        </is>
      </c>
      <c r="D1612" s="24" t="inlineStr">
        <is>
          <t>Swansea</t>
        </is>
      </c>
      <c r="E1612" s="24" t="n">
        <v>23</v>
      </c>
      <c r="F1612" s="24" t="n">
        <v>6</v>
      </c>
      <c r="G1612" s="29" t="n">
        <v>46382.625</v>
      </c>
      <c r="H1612" s="24" t="inlineStr">
        <is>
          <t>Wolves</t>
        </is>
      </c>
      <c r="I1612" s="24" t="inlineStr">
        <is>
          <t>A</t>
        </is>
      </c>
      <c r="J1612" s="24" t="inlineStr">
        <is>
          <t>E1-Wolves-Swansea</t>
        </is>
      </c>
      <c r="K1612" s="24" t="n">
        <v>2</v>
      </c>
      <c r="L1612" s="11">
        <f>IF(INDEX(Matches!$X:$X,AA1612)=0,"",IF(I1612="H",INDEX(Matches!$H:$H,AA1612),INDEX(Matches!$I:$I,AA1612)))</f>
        <v/>
      </c>
      <c r="M1612" s="11">
        <f>IF(INDEX(Matches!$X:$X,AA1612)=0,"",IF(I1612="H",INDEX(Matches!$I:$I,AA1612),INDEX(Matches!$H:$H,AA1612)))</f>
        <v/>
      </c>
      <c r="N1612" s="11">
        <f>IF(L1612="","",IF(L1612&gt;M1612,"W",IF(L1612=M1612,"D","L")))</f>
        <v/>
      </c>
      <c r="O1612" s="11">
        <f>IF(L1612="","",IF(L1612&gt;M1612,3,IF(L1612=M1612,1,0)))</f>
        <v/>
      </c>
      <c r="P1612" s="31">
        <f>IF(I1612="H",INDEX(Matches!$L:$L,AA1612),INDEX(Matches!$N:$N,AA1612))</f>
        <v/>
      </c>
      <c r="Q1612" s="31">
        <f>INDEX(Matches!$M:$M,AA1612)</f>
        <v/>
      </c>
      <c r="R1612" s="31">
        <f>IF(I1612="H",INDEX(Matches!$N:$N,AA1612),INDEX(Matches!$L:$L,AA1612))</f>
        <v/>
      </c>
      <c r="S1612" s="33">
        <f>IF(I1612="H",INDEX(Matches!$O:$O,AA1612),INDEX(Matches!$P:$P,AA1612))</f>
        <v/>
      </c>
      <c r="T1612" s="33">
        <f>IF(INDEX(Matches!$J:$J,AA1612)="","",IF(I1612="H",INDEX(Matches!$J:$J,AA1612),INDEX(Matches!$K:$K,AA1612)))</f>
        <v/>
      </c>
      <c r="U1612" s="33">
        <f>IF(INDEX(Matches!$K:$K,AA1612)="","",IF(I1612="H",INDEX(Matches!$K:$K,AA1612),INDEX(Matches!$J:$J,AA1612)))</f>
        <v/>
      </c>
      <c r="V1612" s="30">
        <f>IF(T1612="","",T1612-U1612)</f>
        <v/>
      </c>
      <c r="W1612" s="33">
        <f>IF(I1612="H",INDEX(Matches!$T:$T,AA1612),INDEX(Matches!$U:$U,AA1612))</f>
        <v/>
      </c>
      <c r="X1612" s="11">
        <f>INDEX(Matches!$X:$X,AA1612)</f>
        <v/>
      </c>
      <c r="Y1612" s="30">
        <f>IF(O1612="","",O1612-S1612)</f>
        <v/>
      </c>
      <c r="Z1612" s="30">
        <f>IF(W1612="","",W1612-S1612)</f>
        <v/>
      </c>
      <c r="AA1612" s="24">
        <f>MATCH(J1612,Matches!$A:$A,0)</f>
        <v/>
      </c>
      <c r="AB1612" s="33" t="n"/>
      <c r="AC1612" s="33" t="n">
        <v>0.8736917657804557</v>
      </c>
      <c r="AD1612" s="24" t="n"/>
      <c r="AE1612" s="24" t="n">
        <v>6</v>
      </c>
      <c r="AF1612" s="33" t="n"/>
      <c r="AG1612" s="33" t="n"/>
    </row>
    <row r="1613">
      <c r="A1613" s="24" t="inlineStr">
        <is>
          <t>Swansea|24</t>
        </is>
      </c>
      <c r="B1613" s="24" t="inlineStr">
        <is>
          <t>E1</t>
        </is>
      </c>
      <c r="C1613" s="24" t="inlineStr">
        <is>
          <t>Championship</t>
        </is>
      </c>
      <c r="D1613" s="24" t="inlineStr">
        <is>
          <t>Swansea</t>
        </is>
      </c>
      <c r="E1613" s="24" t="n">
        <v>24</v>
      </c>
      <c r="F1613" s="24" t="n">
        <v>6</v>
      </c>
      <c r="G1613" s="29" t="n">
        <v>46385.82291666666</v>
      </c>
      <c r="H1613" s="24" t="inlineStr">
        <is>
          <t>QPR</t>
        </is>
      </c>
      <c r="I1613" s="24" t="inlineStr">
        <is>
          <t>H</t>
        </is>
      </c>
      <c r="J1613" s="24" t="inlineStr">
        <is>
          <t>E1-Swansea-QPR</t>
        </is>
      </c>
      <c r="K1613" s="24" t="n">
        <v>17</v>
      </c>
      <c r="L1613" s="11">
        <f>IF(INDEX(Matches!$X:$X,AA1613)=0,"",IF(I1613="H",INDEX(Matches!$H:$H,AA1613),INDEX(Matches!$I:$I,AA1613)))</f>
        <v/>
      </c>
      <c r="M1613" s="11">
        <f>IF(INDEX(Matches!$X:$X,AA1613)=0,"",IF(I1613="H",INDEX(Matches!$I:$I,AA1613),INDEX(Matches!$H:$H,AA1613)))</f>
        <v/>
      </c>
      <c r="N1613" s="11">
        <f>IF(L1613="","",IF(L1613&gt;M1613,"W",IF(L1613=M1613,"D","L")))</f>
        <v/>
      </c>
      <c r="O1613" s="11">
        <f>IF(L1613="","",IF(L1613&gt;M1613,3,IF(L1613=M1613,1,0)))</f>
        <v/>
      </c>
      <c r="P1613" s="31">
        <f>IF(I1613="H",INDEX(Matches!$L:$L,AA1613),INDEX(Matches!$N:$N,AA1613))</f>
        <v/>
      </c>
      <c r="Q1613" s="31">
        <f>INDEX(Matches!$M:$M,AA1613)</f>
        <v/>
      </c>
      <c r="R1613" s="31">
        <f>IF(I1613="H",INDEX(Matches!$N:$N,AA1613),INDEX(Matches!$L:$L,AA1613))</f>
        <v/>
      </c>
      <c r="S1613" s="33">
        <f>IF(I1613="H",INDEX(Matches!$O:$O,AA1613),INDEX(Matches!$P:$P,AA1613))</f>
        <v/>
      </c>
      <c r="T1613" s="33">
        <f>IF(INDEX(Matches!$J:$J,AA1613)="","",IF(I1613="H",INDEX(Matches!$J:$J,AA1613),INDEX(Matches!$K:$K,AA1613)))</f>
        <v/>
      </c>
      <c r="U1613" s="33">
        <f>IF(INDEX(Matches!$K:$K,AA1613)="","",IF(I1613="H",INDEX(Matches!$K:$K,AA1613),INDEX(Matches!$J:$J,AA1613)))</f>
        <v/>
      </c>
      <c r="V1613" s="30">
        <f>IF(T1613="","",T1613-U1613)</f>
        <v/>
      </c>
      <c r="W1613" s="33">
        <f>IF(I1613="H",INDEX(Matches!$T:$T,AA1613),INDEX(Matches!$U:$U,AA1613))</f>
        <v/>
      </c>
      <c r="X1613" s="11">
        <f>INDEX(Matches!$X:$X,AA1613)</f>
        <v/>
      </c>
      <c r="Y1613" s="30">
        <f>IF(O1613="","",O1613-S1613)</f>
        <v/>
      </c>
      <c r="Z1613" s="30">
        <f>IF(W1613="","",W1613-S1613)</f>
        <v/>
      </c>
      <c r="AA1613" s="24">
        <f>MATCH(J1613,Matches!$A:$A,0)</f>
        <v/>
      </c>
      <c r="AB1613" s="33" t="n"/>
      <c r="AC1613" s="33" t="n">
        <v>1.567077926362589</v>
      </c>
      <c r="AD1613" s="24" t="n"/>
      <c r="AE1613" s="24" t="n">
        <v>6</v>
      </c>
      <c r="AF1613" s="33" t="n"/>
      <c r="AG1613" s="33" t="n"/>
    </row>
    <row r="1614">
      <c r="A1614" s="24" t="inlineStr">
        <is>
          <t>Swansea|25</t>
        </is>
      </c>
      <c r="B1614" s="24" t="inlineStr">
        <is>
          <t>E1</t>
        </is>
      </c>
      <c r="C1614" s="24" t="inlineStr">
        <is>
          <t>Championship</t>
        </is>
      </c>
      <c r="D1614" s="24" t="inlineStr">
        <is>
          <t>Swansea</t>
        </is>
      </c>
      <c r="E1614" s="24" t="n">
        <v>25</v>
      </c>
      <c r="F1614" s="24" t="n">
        <v>7</v>
      </c>
      <c r="G1614" s="29" t="n">
        <v>46388.625</v>
      </c>
      <c r="H1614" s="24" t="inlineStr">
        <is>
          <t>Charlton</t>
        </is>
      </c>
      <c r="I1614" s="24" t="inlineStr">
        <is>
          <t>H</t>
        </is>
      </c>
      <c r="J1614" s="24" t="inlineStr">
        <is>
          <t>E1-Swansea-Charlton</t>
        </is>
      </c>
      <c r="K1614" s="24" t="n">
        <v>23</v>
      </c>
      <c r="L1614" s="11">
        <f>IF(INDEX(Matches!$X:$X,AA1614)=0,"",IF(I1614="H",INDEX(Matches!$H:$H,AA1614),INDEX(Matches!$I:$I,AA1614)))</f>
        <v/>
      </c>
      <c r="M1614" s="11">
        <f>IF(INDEX(Matches!$X:$X,AA1614)=0,"",IF(I1614="H",INDEX(Matches!$I:$I,AA1614),INDEX(Matches!$H:$H,AA1614)))</f>
        <v/>
      </c>
      <c r="N1614" s="11">
        <f>IF(L1614="","",IF(L1614&gt;M1614,"W",IF(L1614=M1614,"D","L")))</f>
        <v/>
      </c>
      <c r="O1614" s="11">
        <f>IF(L1614="","",IF(L1614&gt;M1614,3,IF(L1614=M1614,1,0)))</f>
        <v/>
      </c>
      <c r="P1614" s="31">
        <f>IF(I1614="H",INDEX(Matches!$L:$L,AA1614),INDEX(Matches!$N:$N,AA1614))</f>
        <v/>
      </c>
      <c r="Q1614" s="31">
        <f>INDEX(Matches!$M:$M,AA1614)</f>
        <v/>
      </c>
      <c r="R1614" s="31">
        <f>IF(I1614="H",INDEX(Matches!$N:$N,AA1614),INDEX(Matches!$L:$L,AA1614))</f>
        <v/>
      </c>
      <c r="S1614" s="33">
        <f>IF(I1614="H",INDEX(Matches!$O:$O,AA1614),INDEX(Matches!$P:$P,AA1614))</f>
        <v/>
      </c>
      <c r="T1614" s="33">
        <f>IF(INDEX(Matches!$J:$J,AA1614)="","",IF(I1614="H",INDEX(Matches!$J:$J,AA1614),INDEX(Matches!$K:$K,AA1614)))</f>
        <v/>
      </c>
      <c r="U1614" s="33">
        <f>IF(INDEX(Matches!$K:$K,AA1614)="","",IF(I1614="H",INDEX(Matches!$K:$K,AA1614),INDEX(Matches!$J:$J,AA1614)))</f>
        <v/>
      </c>
      <c r="V1614" s="30">
        <f>IF(T1614="","",T1614-U1614)</f>
        <v/>
      </c>
      <c r="W1614" s="33">
        <f>IF(I1614="H",INDEX(Matches!$T:$T,AA1614),INDEX(Matches!$U:$U,AA1614))</f>
        <v/>
      </c>
      <c r="X1614" s="11">
        <f>INDEX(Matches!$X:$X,AA1614)</f>
        <v/>
      </c>
      <c r="Y1614" s="30">
        <f>IF(O1614="","",O1614-S1614)</f>
        <v/>
      </c>
      <c r="Z1614" s="30">
        <f>IF(W1614="","",W1614-S1614)</f>
        <v/>
      </c>
      <c r="AA1614" s="24">
        <f>MATCH(J1614,Matches!$A:$A,0)</f>
        <v/>
      </c>
      <c r="AB1614" s="33" t="n"/>
      <c r="AC1614" s="33" t="n">
        <v>1.780889952796282</v>
      </c>
      <c r="AD1614" s="24" t="n"/>
      <c r="AE1614" s="24" t="n">
        <v>7</v>
      </c>
      <c r="AF1614" s="33" t="n"/>
      <c r="AG1614" s="33" t="n"/>
    </row>
    <row r="1615">
      <c r="A1615" s="24" t="inlineStr">
        <is>
          <t>Swansea|26</t>
        </is>
      </c>
      <c r="B1615" s="24" t="inlineStr">
        <is>
          <t>E1</t>
        </is>
      </c>
      <c r="C1615" s="24" t="inlineStr">
        <is>
          <t>Championship</t>
        </is>
      </c>
      <c r="D1615" s="24" t="inlineStr">
        <is>
          <t>Swansea</t>
        </is>
      </c>
      <c r="E1615" s="24" t="n">
        <v>26</v>
      </c>
      <c r="F1615" s="24" t="n">
        <v>7</v>
      </c>
      <c r="G1615" s="29" t="n">
        <v>46403.625</v>
      </c>
      <c r="H1615" s="24" t="inlineStr">
        <is>
          <t>West Ham</t>
        </is>
      </c>
      <c r="I1615" s="24" t="inlineStr">
        <is>
          <t>A</t>
        </is>
      </c>
      <c r="J1615" s="24" t="inlineStr">
        <is>
          <t>E1-WestHam-Swansea</t>
        </is>
      </c>
      <c r="K1615" s="24" t="n">
        <v>1</v>
      </c>
      <c r="L1615" s="11">
        <f>IF(INDEX(Matches!$X:$X,AA1615)=0,"",IF(I1615="H",INDEX(Matches!$H:$H,AA1615),INDEX(Matches!$I:$I,AA1615)))</f>
        <v/>
      </c>
      <c r="M1615" s="11">
        <f>IF(INDEX(Matches!$X:$X,AA1615)=0,"",IF(I1615="H",INDEX(Matches!$I:$I,AA1615),INDEX(Matches!$H:$H,AA1615)))</f>
        <v/>
      </c>
      <c r="N1615" s="11">
        <f>IF(L1615="","",IF(L1615&gt;M1615,"W",IF(L1615=M1615,"D","L")))</f>
        <v/>
      </c>
      <c r="O1615" s="11">
        <f>IF(L1615="","",IF(L1615&gt;M1615,3,IF(L1615=M1615,1,0)))</f>
        <v/>
      </c>
      <c r="P1615" s="31">
        <f>IF(I1615="H",INDEX(Matches!$L:$L,AA1615),INDEX(Matches!$N:$N,AA1615))</f>
        <v/>
      </c>
      <c r="Q1615" s="31">
        <f>INDEX(Matches!$M:$M,AA1615)</f>
        <v/>
      </c>
      <c r="R1615" s="31">
        <f>IF(I1615="H",INDEX(Matches!$N:$N,AA1615),INDEX(Matches!$L:$L,AA1615))</f>
        <v/>
      </c>
      <c r="S1615" s="33">
        <f>IF(I1615="H",INDEX(Matches!$O:$O,AA1615),INDEX(Matches!$P:$P,AA1615))</f>
        <v/>
      </c>
      <c r="T1615" s="33">
        <f>IF(INDEX(Matches!$J:$J,AA1615)="","",IF(I1615="H",INDEX(Matches!$J:$J,AA1615),INDEX(Matches!$K:$K,AA1615)))</f>
        <v/>
      </c>
      <c r="U1615" s="33">
        <f>IF(INDEX(Matches!$K:$K,AA1615)="","",IF(I1615="H",INDEX(Matches!$K:$K,AA1615),INDEX(Matches!$J:$J,AA1615)))</f>
        <v/>
      </c>
      <c r="V1615" s="30">
        <f>IF(T1615="","",T1615-U1615)</f>
        <v/>
      </c>
      <c r="W1615" s="33">
        <f>IF(I1615="H",INDEX(Matches!$T:$T,AA1615),INDEX(Matches!$U:$U,AA1615))</f>
        <v/>
      </c>
      <c r="X1615" s="11">
        <f>INDEX(Matches!$X:$X,AA1615)</f>
        <v/>
      </c>
      <c r="Y1615" s="30">
        <f>IF(O1615="","",O1615-S1615)</f>
        <v/>
      </c>
      <c r="Z1615" s="30">
        <f>IF(W1615="","",W1615-S1615)</f>
        <v/>
      </c>
      <c r="AA1615" s="24">
        <f>MATCH(J1615,Matches!$A:$A,0)</f>
        <v/>
      </c>
      <c r="AB1615" s="33" t="n"/>
      <c r="AC1615" s="33" t="n">
        <v>0.6994808873141302</v>
      </c>
      <c r="AD1615" s="24" t="n"/>
      <c r="AE1615" s="24" t="n">
        <v>7</v>
      </c>
      <c r="AF1615" s="33" t="n"/>
      <c r="AG1615" s="33" t="n"/>
    </row>
    <row r="1616">
      <c r="A1616" s="24" t="inlineStr">
        <is>
          <t>Swansea|27</t>
        </is>
      </c>
      <c r="B1616" s="24" t="inlineStr">
        <is>
          <t>E1</t>
        </is>
      </c>
      <c r="C1616" s="24" t="inlineStr">
        <is>
          <t>Championship</t>
        </is>
      </c>
      <c r="D1616" s="24" t="inlineStr">
        <is>
          <t>Swansea</t>
        </is>
      </c>
      <c r="E1616" s="24" t="n">
        <v>27</v>
      </c>
      <c r="F1616" s="24" t="n">
        <v>7</v>
      </c>
      <c r="G1616" s="29" t="n">
        <v>46410.625</v>
      </c>
      <c r="H1616" s="24" t="inlineStr">
        <is>
          <t>Blackburn</t>
        </is>
      </c>
      <c r="I1616" s="24" t="inlineStr">
        <is>
          <t>A</t>
        </is>
      </c>
      <c r="J1616" s="24" t="inlineStr">
        <is>
          <t>E1-Blackbur-Swansea</t>
        </is>
      </c>
      <c r="K1616" s="24" t="n">
        <v>19</v>
      </c>
      <c r="L1616" s="11">
        <f>IF(INDEX(Matches!$X:$X,AA1616)=0,"",IF(I1616="H",INDEX(Matches!$H:$H,AA1616),INDEX(Matches!$I:$I,AA1616)))</f>
        <v/>
      </c>
      <c r="M1616" s="11">
        <f>IF(INDEX(Matches!$X:$X,AA1616)=0,"",IF(I1616="H",INDEX(Matches!$I:$I,AA1616),INDEX(Matches!$H:$H,AA1616)))</f>
        <v/>
      </c>
      <c r="N1616" s="11">
        <f>IF(L1616="","",IF(L1616&gt;M1616,"W",IF(L1616=M1616,"D","L")))</f>
        <v/>
      </c>
      <c r="O1616" s="11">
        <f>IF(L1616="","",IF(L1616&gt;M1616,3,IF(L1616=M1616,1,0)))</f>
        <v/>
      </c>
      <c r="P1616" s="31">
        <f>IF(I1616="H",INDEX(Matches!$L:$L,AA1616),INDEX(Matches!$N:$N,AA1616))</f>
        <v/>
      </c>
      <c r="Q1616" s="31">
        <f>INDEX(Matches!$M:$M,AA1616)</f>
        <v/>
      </c>
      <c r="R1616" s="31">
        <f>IF(I1616="H",INDEX(Matches!$N:$N,AA1616),INDEX(Matches!$L:$L,AA1616))</f>
        <v/>
      </c>
      <c r="S1616" s="33">
        <f>IF(I1616="H",INDEX(Matches!$O:$O,AA1616),INDEX(Matches!$P:$P,AA1616))</f>
        <v/>
      </c>
      <c r="T1616" s="33">
        <f>IF(INDEX(Matches!$J:$J,AA1616)="","",IF(I1616="H",INDEX(Matches!$J:$J,AA1616),INDEX(Matches!$K:$K,AA1616)))</f>
        <v/>
      </c>
      <c r="U1616" s="33">
        <f>IF(INDEX(Matches!$K:$K,AA1616)="","",IF(I1616="H",INDEX(Matches!$K:$K,AA1616),INDEX(Matches!$J:$J,AA1616)))</f>
        <v/>
      </c>
      <c r="V1616" s="30">
        <f>IF(T1616="","",T1616-U1616)</f>
        <v/>
      </c>
      <c r="W1616" s="33">
        <f>IF(I1616="H",INDEX(Matches!$T:$T,AA1616),INDEX(Matches!$U:$U,AA1616))</f>
        <v/>
      </c>
      <c r="X1616" s="11">
        <f>INDEX(Matches!$X:$X,AA1616)</f>
        <v/>
      </c>
      <c r="Y1616" s="30">
        <f>IF(O1616="","",O1616-S1616)</f>
        <v/>
      </c>
      <c r="Z1616" s="30">
        <f>IF(W1616="","",W1616-S1616)</f>
        <v/>
      </c>
      <c r="AA1616" s="24">
        <f>MATCH(J1616,Matches!$A:$A,0)</f>
        <v/>
      </c>
      <c r="AB1616" s="33" t="n"/>
      <c r="AC1616" s="33" t="n">
        <v>1.331529483833253</v>
      </c>
      <c r="AD1616" s="24" t="n"/>
      <c r="AE1616" s="24" t="n">
        <v>7</v>
      </c>
      <c r="AF1616" s="33" t="n"/>
      <c r="AG1616" s="33" t="n"/>
    </row>
    <row r="1617">
      <c r="A1617" s="24" t="inlineStr">
        <is>
          <t>Swansea|28</t>
        </is>
      </c>
      <c r="B1617" s="24" t="inlineStr">
        <is>
          <t>E1</t>
        </is>
      </c>
      <c r="C1617" s="24" t="inlineStr">
        <is>
          <t>Championship</t>
        </is>
      </c>
      <c r="D1617" s="24" t="inlineStr">
        <is>
          <t>Swansea</t>
        </is>
      </c>
      <c r="E1617" s="24" t="n">
        <v>28</v>
      </c>
      <c r="F1617" s="24" t="n">
        <v>7</v>
      </c>
      <c r="G1617" s="29" t="n">
        <v>46414.82291666666</v>
      </c>
      <c r="H1617" s="24" t="inlineStr">
        <is>
          <t>Portsmouth</t>
        </is>
      </c>
      <c r="I1617" s="24" t="inlineStr">
        <is>
          <t>H</t>
        </is>
      </c>
      <c r="J1617" s="24" t="inlineStr">
        <is>
          <t>E1-Swansea-Portsmou</t>
        </is>
      </c>
      <c r="K1617" s="24" t="n">
        <v>18</v>
      </c>
      <c r="L1617" s="11">
        <f>IF(INDEX(Matches!$X:$X,AA1617)=0,"",IF(I1617="H",INDEX(Matches!$H:$H,AA1617),INDEX(Matches!$I:$I,AA1617)))</f>
        <v/>
      </c>
      <c r="M1617" s="11">
        <f>IF(INDEX(Matches!$X:$X,AA1617)=0,"",IF(I1617="H",INDEX(Matches!$I:$I,AA1617),INDEX(Matches!$H:$H,AA1617)))</f>
        <v/>
      </c>
      <c r="N1617" s="11">
        <f>IF(L1617="","",IF(L1617&gt;M1617,"W",IF(L1617=M1617,"D","L")))</f>
        <v/>
      </c>
      <c r="O1617" s="11">
        <f>IF(L1617="","",IF(L1617&gt;M1617,3,IF(L1617=M1617,1,0)))</f>
        <v/>
      </c>
      <c r="P1617" s="31">
        <f>IF(I1617="H",INDEX(Matches!$L:$L,AA1617),INDEX(Matches!$N:$N,AA1617))</f>
        <v/>
      </c>
      <c r="Q1617" s="31">
        <f>INDEX(Matches!$M:$M,AA1617)</f>
        <v/>
      </c>
      <c r="R1617" s="31">
        <f>IF(I1617="H",INDEX(Matches!$N:$N,AA1617),INDEX(Matches!$L:$L,AA1617))</f>
        <v/>
      </c>
      <c r="S1617" s="33">
        <f>IF(I1617="H",INDEX(Matches!$O:$O,AA1617),INDEX(Matches!$P:$P,AA1617))</f>
        <v/>
      </c>
      <c r="T1617" s="33">
        <f>IF(INDEX(Matches!$J:$J,AA1617)="","",IF(I1617="H",INDEX(Matches!$J:$J,AA1617),INDEX(Matches!$K:$K,AA1617)))</f>
        <v/>
      </c>
      <c r="U1617" s="33">
        <f>IF(INDEX(Matches!$K:$K,AA1617)="","",IF(I1617="H",INDEX(Matches!$K:$K,AA1617),INDEX(Matches!$J:$J,AA1617)))</f>
        <v/>
      </c>
      <c r="V1617" s="30">
        <f>IF(T1617="","",T1617-U1617)</f>
        <v/>
      </c>
      <c r="W1617" s="33">
        <f>IF(I1617="H",INDEX(Matches!$T:$T,AA1617),INDEX(Matches!$U:$U,AA1617))</f>
        <v/>
      </c>
      <c r="X1617" s="11">
        <f>INDEX(Matches!$X:$X,AA1617)</f>
        <v/>
      </c>
      <c r="Y1617" s="30">
        <f>IF(O1617="","",O1617-S1617)</f>
        <v/>
      </c>
      <c r="Z1617" s="30">
        <f>IF(W1617="","",W1617-S1617)</f>
        <v/>
      </c>
      <c r="AA1617" s="24">
        <f>MATCH(J1617,Matches!$A:$A,0)</f>
        <v/>
      </c>
      <c r="AB1617" s="33" t="n"/>
      <c r="AC1617" s="33" t="n">
        <v>1.590662214348318</v>
      </c>
      <c r="AD1617" s="24" t="n"/>
      <c r="AE1617" s="24" t="n">
        <v>7</v>
      </c>
      <c r="AF1617" s="33" t="n"/>
      <c r="AG1617" s="33" t="n"/>
    </row>
    <row r="1618">
      <c r="A1618" s="24" t="inlineStr">
        <is>
          <t>Swansea|29</t>
        </is>
      </c>
      <c r="B1618" s="24" t="inlineStr">
        <is>
          <t>E1</t>
        </is>
      </c>
      <c r="C1618" s="24" t="inlineStr">
        <is>
          <t>Championship</t>
        </is>
      </c>
      <c r="D1618" s="24" t="inlineStr">
        <is>
          <t>Swansea</t>
        </is>
      </c>
      <c r="E1618" s="24" t="n">
        <v>29</v>
      </c>
      <c r="F1618" s="24" t="n">
        <v>8</v>
      </c>
      <c r="G1618" s="29" t="n">
        <v>46417.625</v>
      </c>
      <c r="H1618" s="24" t="inlineStr">
        <is>
          <t>Birmingham</t>
        </is>
      </c>
      <c r="I1618" s="24" t="inlineStr">
        <is>
          <t>H</t>
        </is>
      </c>
      <c r="J1618" s="24" t="inlineStr">
        <is>
          <t>E1-Swansea-Birmingh</t>
        </is>
      </c>
      <c r="K1618" s="24" t="n">
        <v>6</v>
      </c>
      <c r="L1618" s="11">
        <f>IF(INDEX(Matches!$X:$X,AA1618)=0,"",IF(I1618="H",INDEX(Matches!$H:$H,AA1618),INDEX(Matches!$I:$I,AA1618)))</f>
        <v/>
      </c>
      <c r="M1618" s="11">
        <f>IF(INDEX(Matches!$X:$X,AA1618)=0,"",IF(I1618="H",INDEX(Matches!$I:$I,AA1618),INDEX(Matches!$H:$H,AA1618)))</f>
        <v/>
      </c>
      <c r="N1618" s="11">
        <f>IF(L1618="","",IF(L1618&gt;M1618,"W",IF(L1618=M1618,"D","L")))</f>
        <v/>
      </c>
      <c r="O1618" s="11">
        <f>IF(L1618="","",IF(L1618&gt;M1618,3,IF(L1618=M1618,1,0)))</f>
        <v/>
      </c>
      <c r="P1618" s="31">
        <f>IF(I1618="H",INDEX(Matches!$L:$L,AA1618),INDEX(Matches!$N:$N,AA1618))</f>
        <v/>
      </c>
      <c r="Q1618" s="31">
        <f>INDEX(Matches!$M:$M,AA1618)</f>
        <v/>
      </c>
      <c r="R1618" s="31">
        <f>IF(I1618="H",INDEX(Matches!$N:$N,AA1618),INDEX(Matches!$L:$L,AA1618))</f>
        <v/>
      </c>
      <c r="S1618" s="33">
        <f>IF(I1618="H",INDEX(Matches!$O:$O,AA1618),INDEX(Matches!$P:$P,AA1618))</f>
        <v/>
      </c>
      <c r="T1618" s="33">
        <f>IF(INDEX(Matches!$J:$J,AA1618)="","",IF(I1618="H",INDEX(Matches!$J:$J,AA1618),INDEX(Matches!$K:$K,AA1618)))</f>
        <v/>
      </c>
      <c r="U1618" s="33">
        <f>IF(INDEX(Matches!$K:$K,AA1618)="","",IF(I1618="H",INDEX(Matches!$K:$K,AA1618),INDEX(Matches!$J:$J,AA1618)))</f>
        <v/>
      </c>
      <c r="V1618" s="30">
        <f>IF(T1618="","",T1618-U1618)</f>
        <v/>
      </c>
      <c r="W1618" s="33">
        <f>IF(I1618="H",INDEX(Matches!$T:$T,AA1618),INDEX(Matches!$U:$U,AA1618))</f>
        <v/>
      </c>
      <c r="X1618" s="11">
        <f>INDEX(Matches!$X:$X,AA1618)</f>
        <v/>
      </c>
      <c r="Y1618" s="30">
        <f>IF(O1618="","",O1618-S1618)</f>
        <v/>
      </c>
      <c r="Z1618" s="30">
        <f>IF(W1618="","",W1618-S1618)</f>
        <v/>
      </c>
      <c r="AA1618" s="24">
        <f>MATCH(J1618,Matches!$A:$A,0)</f>
        <v/>
      </c>
      <c r="AB1618" s="33" t="n"/>
      <c r="AC1618" s="33" t="n">
        <v>1.354667359267673</v>
      </c>
      <c r="AD1618" s="24" t="n"/>
      <c r="AE1618" s="24" t="n">
        <v>8</v>
      </c>
      <c r="AF1618" s="33" t="n"/>
      <c r="AG1618" s="33" t="n"/>
    </row>
    <row r="1619">
      <c r="A1619" s="24" t="inlineStr">
        <is>
          <t>Swansea|30</t>
        </is>
      </c>
      <c r="B1619" s="24" t="inlineStr">
        <is>
          <t>E1</t>
        </is>
      </c>
      <c r="C1619" s="24" t="inlineStr">
        <is>
          <t>Championship</t>
        </is>
      </c>
      <c r="D1619" s="24" t="inlineStr">
        <is>
          <t>Swansea</t>
        </is>
      </c>
      <c r="E1619" s="24" t="n">
        <v>30</v>
      </c>
      <c r="F1619" s="24" t="n">
        <v>8</v>
      </c>
      <c r="G1619" s="29" t="n">
        <v>46424.625</v>
      </c>
      <c r="H1619" s="24" t="inlineStr">
        <is>
          <t>West Brom</t>
        </is>
      </c>
      <c r="I1619" s="24" t="inlineStr">
        <is>
          <t>A</t>
        </is>
      </c>
      <c r="J1619" s="24" t="inlineStr">
        <is>
          <t>E1-WestBrom-Swansea</t>
        </is>
      </c>
      <c r="K1619" s="24" t="n">
        <v>13</v>
      </c>
      <c r="L1619" s="11">
        <f>IF(INDEX(Matches!$X:$X,AA1619)=0,"",IF(I1619="H",INDEX(Matches!$H:$H,AA1619),INDEX(Matches!$I:$I,AA1619)))</f>
        <v/>
      </c>
      <c r="M1619" s="11">
        <f>IF(INDEX(Matches!$X:$X,AA1619)=0,"",IF(I1619="H",INDEX(Matches!$I:$I,AA1619),INDEX(Matches!$H:$H,AA1619)))</f>
        <v/>
      </c>
      <c r="N1619" s="11">
        <f>IF(L1619="","",IF(L1619&gt;M1619,"W",IF(L1619=M1619,"D","L")))</f>
        <v/>
      </c>
      <c r="O1619" s="11">
        <f>IF(L1619="","",IF(L1619&gt;M1619,3,IF(L1619=M1619,1,0)))</f>
        <v/>
      </c>
      <c r="P1619" s="31">
        <f>IF(I1619="H",INDEX(Matches!$L:$L,AA1619),INDEX(Matches!$N:$N,AA1619))</f>
        <v/>
      </c>
      <c r="Q1619" s="31">
        <f>INDEX(Matches!$M:$M,AA1619)</f>
        <v/>
      </c>
      <c r="R1619" s="31">
        <f>IF(I1619="H",INDEX(Matches!$N:$N,AA1619),INDEX(Matches!$L:$L,AA1619))</f>
        <v/>
      </c>
      <c r="S1619" s="33">
        <f>IF(I1619="H",INDEX(Matches!$O:$O,AA1619),INDEX(Matches!$P:$P,AA1619))</f>
        <v/>
      </c>
      <c r="T1619" s="33">
        <f>IF(INDEX(Matches!$J:$J,AA1619)="","",IF(I1619="H",INDEX(Matches!$J:$J,AA1619),INDEX(Matches!$K:$K,AA1619)))</f>
        <v/>
      </c>
      <c r="U1619" s="33">
        <f>IF(INDEX(Matches!$K:$K,AA1619)="","",IF(I1619="H",INDEX(Matches!$K:$K,AA1619),INDEX(Matches!$J:$J,AA1619)))</f>
        <v/>
      </c>
      <c r="V1619" s="30">
        <f>IF(T1619="","",T1619-U1619)</f>
        <v/>
      </c>
      <c r="W1619" s="33">
        <f>IF(I1619="H",INDEX(Matches!$T:$T,AA1619),INDEX(Matches!$U:$U,AA1619))</f>
        <v/>
      </c>
      <c r="X1619" s="11">
        <f>INDEX(Matches!$X:$X,AA1619)</f>
        <v/>
      </c>
      <c r="Y1619" s="30">
        <f>IF(O1619="","",O1619-S1619)</f>
        <v/>
      </c>
      <c r="Z1619" s="30">
        <f>IF(W1619="","",W1619-S1619)</f>
        <v/>
      </c>
      <c r="AA1619" s="24">
        <f>MATCH(J1619,Matches!$A:$A,0)</f>
        <v/>
      </c>
      <c r="AB1619" s="33" t="n"/>
      <c r="AC1619" s="33" t="n">
        <v>1.157420652679755</v>
      </c>
      <c r="AD1619" s="24" t="n"/>
      <c r="AE1619" s="24" t="n">
        <v>8</v>
      </c>
      <c r="AF1619" s="33" t="n"/>
      <c r="AG1619" s="33" t="n"/>
    </row>
    <row r="1620">
      <c r="A1620" s="24" t="inlineStr">
        <is>
          <t>Swansea|31</t>
        </is>
      </c>
      <c r="B1620" s="24" t="inlineStr">
        <is>
          <t>E1</t>
        </is>
      </c>
      <c r="C1620" s="24" t="inlineStr">
        <is>
          <t>Championship</t>
        </is>
      </c>
      <c r="D1620" s="24" t="inlineStr">
        <is>
          <t>Swansea</t>
        </is>
      </c>
      <c r="E1620" s="24" t="n">
        <v>31</v>
      </c>
      <c r="F1620" s="24" t="n">
        <v>8</v>
      </c>
      <c r="G1620" s="29" t="n">
        <v>46431.625</v>
      </c>
      <c r="H1620" s="24" t="inlineStr">
        <is>
          <t>Burnley</t>
        </is>
      </c>
      <c r="I1620" s="24" t="inlineStr">
        <is>
          <t>A</t>
        </is>
      </c>
      <c r="J1620" s="24" t="inlineStr">
        <is>
          <t>E1-Burnley-Swansea</t>
        </is>
      </c>
      <c r="K1620" s="24" t="n">
        <v>4</v>
      </c>
      <c r="L1620" s="11">
        <f>IF(INDEX(Matches!$X:$X,AA1620)=0,"",IF(I1620="H",INDEX(Matches!$H:$H,AA1620),INDEX(Matches!$I:$I,AA1620)))</f>
        <v/>
      </c>
      <c r="M1620" s="11">
        <f>IF(INDEX(Matches!$X:$X,AA1620)=0,"",IF(I1620="H",INDEX(Matches!$I:$I,AA1620),INDEX(Matches!$H:$H,AA1620)))</f>
        <v/>
      </c>
      <c r="N1620" s="11">
        <f>IF(L1620="","",IF(L1620&gt;M1620,"W",IF(L1620=M1620,"D","L")))</f>
        <v/>
      </c>
      <c r="O1620" s="11">
        <f>IF(L1620="","",IF(L1620&gt;M1620,3,IF(L1620=M1620,1,0)))</f>
        <v/>
      </c>
      <c r="P1620" s="31">
        <f>IF(I1620="H",INDEX(Matches!$L:$L,AA1620),INDEX(Matches!$N:$N,AA1620))</f>
        <v/>
      </c>
      <c r="Q1620" s="31">
        <f>INDEX(Matches!$M:$M,AA1620)</f>
        <v/>
      </c>
      <c r="R1620" s="31">
        <f>IF(I1620="H",INDEX(Matches!$N:$N,AA1620),INDEX(Matches!$L:$L,AA1620))</f>
        <v/>
      </c>
      <c r="S1620" s="33">
        <f>IF(I1620="H",INDEX(Matches!$O:$O,AA1620),INDEX(Matches!$P:$P,AA1620))</f>
        <v/>
      </c>
      <c r="T1620" s="33">
        <f>IF(INDEX(Matches!$J:$J,AA1620)="","",IF(I1620="H",INDEX(Matches!$J:$J,AA1620),INDEX(Matches!$K:$K,AA1620)))</f>
        <v/>
      </c>
      <c r="U1620" s="33">
        <f>IF(INDEX(Matches!$K:$K,AA1620)="","",IF(I1620="H",INDEX(Matches!$K:$K,AA1620),INDEX(Matches!$J:$J,AA1620)))</f>
        <v/>
      </c>
      <c r="V1620" s="30">
        <f>IF(T1620="","",T1620-U1620)</f>
        <v/>
      </c>
      <c r="W1620" s="33">
        <f>IF(I1620="H",INDEX(Matches!$T:$T,AA1620),INDEX(Matches!$U:$U,AA1620))</f>
        <v/>
      </c>
      <c r="X1620" s="11">
        <f>INDEX(Matches!$X:$X,AA1620)</f>
        <v/>
      </c>
      <c r="Y1620" s="30">
        <f>IF(O1620="","",O1620-S1620)</f>
        <v/>
      </c>
      <c r="Z1620" s="30">
        <f>IF(W1620="","",W1620-S1620)</f>
        <v/>
      </c>
      <c r="AA1620" s="24">
        <f>MATCH(J1620,Matches!$A:$A,0)</f>
        <v/>
      </c>
      <c r="AB1620" s="33" t="n"/>
      <c r="AC1620" s="33" t="n">
        <v>1.044520883227178</v>
      </c>
      <c r="AD1620" s="24" t="n"/>
      <c r="AE1620" s="24" t="n">
        <v>8</v>
      </c>
      <c r="AF1620" s="33" t="n"/>
      <c r="AG1620" s="33" t="n"/>
    </row>
    <row r="1621">
      <c r="A1621" s="24" t="inlineStr">
        <is>
          <t>Swansea|32</t>
        </is>
      </c>
      <c r="B1621" s="24" t="inlineStr">
        <is>
          <t>E1</t>
        </is>
      </c>
      <c r="C1621" s="24" t="inlineStr">
        <is>
          <t>Championship</t>
        </is>
      </c>
      <c r="D1621" s="24" t="inlineStr">
        <is>
          <t>Swansea</t>
        </is>
      </c>
      <c r="E1621" s="24" t="n">
        <v>32</v>
      </c>
      <c r="F1621" s="24" t="n">
        <v>8</v>
      </c>
      <c r="G1621" s="29" t="n">
        <v>46435.82291666666</v>
      </c>
      <c r="H1621" s="24" t="inlineStr">
        <is>
          <t>Millwall</t>
        </is>
      </c>
      <c r="I1621" s="24" t="inlineStr">
        <is>
          <t>H</t>
        </is>
      </c>
      <c r="J1621" s="24" t="inlineStr">
        <is>
          <t>E1-Swansea-Millwall</t>
        </is>
      </c>
      <c r="K1621" s="24" t="n">
        <v>10</v>
      </c>
      <c r="L1621" s="11">
        <f>IF(INDEX(Matches!$X:$X,AA1621)=0,"",IF(I1621="H",INDEX(Matches!$H:$H,AA1621),INDEX(Matches!$I:$I,AA1621)))</f>
        <v/>
      </c>
      <c r="M1621" s="11">
        <f>IF(INDEX(Matches!$X:$X,AA1621)=0,"",IF(I1621="H",INDEX(Matches!$I:$I,AA1621),INDEX(Matches!$H:$H,AA1621)))</f>
        <v/>
      </c>
      <c r="N1621" s="11">
        <f>IF(L1621="","",IF(L1621&gt;M1621,"W",IF(L1621=M1621,"D","L")))</f>
        <v/>
      </c>
      <c r="O1621" s="11">
        <f>IF(L1621="","",IF(L1621&gt;M1621,3,IF(L1621=M1621,1,0)))</f>
        <v/>
      </c>
      <c r="P1621" s="31">
        <f>IF(I1621="H",INDEX(Matches!$L:$L,AA1621),INDEX(Matches!$N:$N,AA1621))</f>
        <v/>
      </c>
      <c r="Q1621" s="31">
        <f>INDEX(Matches!$M:$M,AA1621)</f>
        <v/>
      </c>
      <c r="R1621" s="31">
        <f>IF(I1621="H",INDEX(Matches!$N:$N,AA1621),INDEX(Matches!$L:$L,AA1621))</f>
        <v/>
      </c>
      <c r="S1621" s="33">
        <f>IF(I1621="H",INDEX(Matches!$O:$O,AA1621),INDEX(Matches!$P:$P,AA1621))</f>
        <v/>
      </c>
      <c r="T1621" s="33">
        <f>IF(INDEX(Matches!$J:$J,AA1621)="","",IF(I1621="H",INDEX(Matches!$J:$J,AA1621),INDEX(Matches!$K:$K,AA1621)))</f>
        <v/>
      </c>
      <c r="U1621" s="33">
        <f>IF(INDEX(Matches!$K:$K,AA1621)="","",IF(I1621="H",INDEX(Matches!$K:$K,AA1621),INDEX(Matches!$J:$J,AA1621)))</f>
        <v/>
      </c>
      <c r="V1621" s="30">
        <f>IF(T1621="","",T1621-U1621)</f>
        <v/>
      </c>
      <c r="W1621" s="33">
        <f>IF(I1621="H",INDEX(Matches!$T:$T,AA1621),INDEX(Matches!$U:$U,AA1621))</f>
        <v/>
      </c>
      <c r="X1621" s="11">
        <f>INDEX(Matches!$X:$X,AA1621)</f>
        <v/>
      </c>
      <c r="Y1621" s="30">
        <f>IF(O1621="","",O1621-S1621)</f>
        <v/>
      </c>
      <c r="Z1621" s="30">
        <f>IF(W1621="","",W1621-S1621)</f>
        <v/>
      </c>
      <c r="AA1621" s="24">
        <f>MATCH(J1621,Matches!$A:$A,0)</f>
        <v/>
      </c>
      <c r="AB1621" s="33" t="n"/>
      <c r="AC1621" s="33" t="n">
        <v>1.410180286593751</v>
      </c>
      <c r="AD1621" s="24" t="n"/>
      <c r="AE1621" s="24" t="n">
        <v>8</v>
      </c>
      <c r="AF1621" s="33" t="n"/>
      <c r="AG1621" s="33" t="n"/>
    </row>
    <row r="1622">
      <c r="A1622" s="24" t="inlineStr">
        <is>
          <t>Swansea|33</t>
        </is>
      </c>
      <c r="B1622" s="24" t="inlineStr">
        <is>
          <t>E1</t>
        </is>
      </c>
      <c r="C1622" s="24" t="inlineStr">
        <is>
          <t>Championship</t>
        </is>
      </c>
      <c r="D1622" s="24" t="inlineStr">
        <is>
          <t>Swansea</t>
        </is>
      </c>
      <c r="E1622" s="24" t="n">
        <v>33</v>
      </c>
      <c r="F1622" s="24" t="n">
        <v>9</v>
      </c>
      <c r="G1622" s="29" t="n">
        <v>46438.625</v>
      </c>
      <c r="H1622" s="24" t="inlineStr">
        <is>
          <t>Lincoln</t>
        </is>
      </c>
      <c r="I1622" s="24" t="inlineStr">
        <is>
          <t>H</t>
        </is>
      </c>
      <c r="J1622" s="24" t="inlineStr">
        <is>
          <t>E1-Swansea-Lincoln</t>
        </is>
      </c>
      <c r="K1622" s="24" t="n">
        <v>24</v>
      </c>
      <c r="L1622" s="11">
        <f>IF(INDEX(Matches!$X:$X,AA1622)=0,"",IF(I1622="H",INDEX(Matches!$H:$H,AA1622),INDEX(Matches!$I:$I,AA1622)))</f>
        <v/>
      </c>
      <c r="M1622" s="11">
        <f>IF(INDEX(Matches!$X:$X,AA1622)=0,"",IF(I1622="H",INDEX(Matches!$I:$I,AA1622),INDEX(Matches!$H:$H,AA1622)))</f>
        <v/>
      </c>
      <c r="N1622" s="11">
        <f>IF(L1622="","",IF(L1622&gt;M1622,"W",IF(L1622=M1622,"D","L")))</f>
        <v/>
      </c>
      <c r="O1622" s="11">
        <f>IF(L1622="","",IF(L1622&gt;M1622,3,IF(L1622=M1622,1,0)))</f>
        <v/>
      </c>
      <c r="P1622" s="31">
        <f>IF(I1622="H",INDEX(Matches!$L:$L,AA1622),INDEX(Matches!$N:$N,AA1622))</f>
        <v/>
      </c>
      <c r="Q1622" s="31">
        <f>INDEX(Matches!$M:$M,AA1622)</f>
        <v/>
      </c>
      <c r="R1622" s="31">
        <f>IF(I1622="H",INDEX(Matches!$N:$N,AA1622),INDEX(Matches!$L:$L,AA1622))</f>
        <v/>
      </c>
      <c r="S1622" s="33">
        <f>IF(I1622="H",INDEX(Matches!$O:$O,AA1622),INDEX(Matches!$P:$P,AA1622))</f>
        <v/>
      </c>
      <c r="T1622" s="33">
        <f>IF(INDEX(Matches!$J:$J,AA1622)="","",IF(I1622="H",INDEX(Matches!$J:$J,AA1622),INDEX(Matches!$K:$K,AA1622)))</f>
        <v/>
      </c>
      <c r="U1622" s="33">
        <f>IF(INDEX(Matches!$K:$K,AA1622)="","",IF(I1622="H",INDEX(Matches!$K:$K,AA1622),INDEX(Matches!$J:$J,AA1622)))</f>
        <v/>
      </c>
      <c r="V1622" s="30">
        <f>IF(T1622="","",T1622-U1622)</f>
        <v/>
      </c>
      <c r="W1622" s="33">
        <f>IF(I1622="H",INDEX(Matches!$T:$T,AA1622),INDEX(Matches!$U:$U,AA1622))</f>
        <v/>
      </c>
      <c r="X1622" s="11">
        <f>INDEX(Matches!$X:$X,AA1622)</f>
        <v/>
      </c>
      <c r="Y1622" s="30">
        <f>IF(O1622="","",O1622-S1622)</f>
        <v/>
      </c>
      <c r="Z1622" s="30">
        <f>IF(W1622="","",W1622-S1622)</f>
        <v/>
      </c>
      <c r="AA1622" s="24">
        <f>MATCH(J1622,Matches!$A:$A,0)</f>
        <v/>
      </c>
      <c r="AB1622" s="33" t="n"/>
      <c r="AC1622" s="33" t="n">
        <v>1.813368270060198</v>
      </c>
      <c r="AD1622" s="24" t="n"/>
      <c r="AE1622" s="24" t="n">
        <v>9</v>
      </c>
      <c r="AF1622" s="33" t="n"/>
      <c r="AG1622" s="33" t="n"/>
    </row>
    <row r="1623">
      <c r="A1623" s="24" t="inlineStr">
        <is>
          <t>Swansea|34</t>
        </is>
      </c>
      <c r="B1623" s="24" t="inlineStr">
        <is>
          <t>E1</t>
        </is>
      </c>
      <c r="C1623" s="24" t="inlineStr">
        <is>
          <t>Championship</t>
        </is>
      </c>
      <c r="D1623" s="24" t="inlineStr">
        <is>
          <t>Swansea</t>
        </is>
      </c>
      <c r="E1623" s="24" t="n">
        <v>34</v>
      </c>
      <c r="F1623" s="24" t="n">
        <v>9</v>
      </c>
      <c r="G1623" s="29" t="n">
        <v>46445.625</v>
      </c>
      <c r="H1623" s="24" t="inlineStr">
        <is>
          <t>Norwich</t>
        </is>
      </c>
      <c r="I1623" s="24" t="inlineStr">
        <is>
          <t>A</t>
        </is>
      </c>
      <c r="J1623" s="24" t="inlineStr">
        <is>
          <t>E1-Norwich-Swansea</t>
        </is>
      </c>
      <c r="K1623" s="24" t="n">
        <v>7</v>
      </c>
      <c r="L1623" s="11">
        <f>IF(INDEX(Matches!$X:$X,AA1623)=0,"",IF(I1623="H",INDEX(Matches!$H:$H,AA1623),INDEX(Matches!$I:$I,AA1623)))</f>
        <v/>
      </c>
      <c r="M1623" s="11">
        <f>IF(INDEX(Matches!$X:$X,AA1623)=0,"",IF(I1623="H",INDEX(Matches!$I:$I,AA1623),INDEX(Matches!$H:$H,AA1623)))</f>
        <v/>
      </c>
      <c r="N1623" s="11">
        <f>IF(L1623="","",IF(L1623&gt;M1623,"W",IF(L1623=M1623,"D","L")))</f>
        <v/>
      </c>
      <c r="O1623" s="11">
        <f>IF(L1623="","",IF(L1623&gt;M1623,3,IF(L1623=M1623,1,0)))</f>
        <v/>
      </c>
      <c r="P1623" s="31">
        <f>IF(I1623="H",INDEX(Matches!$L:$L,AA1623),INDEX(Matches!$N:$N,AA1623))</f>
        <v/>
      </c>
      <c r="Q1623" s="31">
        <f>INDEX(Matches!$M:$M,AA1623)</f>
        <v/>
      </c>
      <c r="R1623" s="31">
        <f>IF(I1623="H",INDEX(Matches!$N:$N,AA1623),INDEX(Matches!$L:$L,AA1623))</f>
        <v/>
      </c>
      <c r="S1623" s="33">
        <f>IF(I1623="H",INDEX(Matches!$O:$O,AA1623),INDEX(Matches!$P:$P,AA1623))</f>
        <v/>
      </c>
      <c r="T1623" s="33">
        <f>IF(INDEX(Matches!$J:$J,AA1623)="","",IF(I1623="H",INDEX(Matches!$J:$J,AA1623),INDEX(Matches!$K:$K,AA1623)))</f>
        <v/>
      </c>
      <c r="U1623" s="33">
        <f>IF(INDEX(Matches!$K:$K,AA1623)="","",IF(I1623="H",INDEX(Matches!$K:$K,AA1623),INDEX(Matches!$J:$J,AA1623)))</f>
        <v/>
      </c>
      <c r="V1623" s="30">
        <f>IF(T1623="","",T1623-U1623)</f>
        <v/>
      </c>
      <c r="W1623" s="33">
        <f>IF(I1623="H",INDEX(Matches!$T:$T,AA1623),INDEX(Matches!$U:$U,AA1623))</f>
        <v/>
      </c>
      <c r="X1623" s="11">
        <f>INDEX(Matches!$X:$X,AA1623)</f>
        <v/>
      </c>
      <c r="Y1623" s="30">
        <f>IF(O1623="","",O1623-S1623)</f>
        <v/>
      </c>
      <c r="Z1623" s="30">
        <f>IF(W1623="","",W1623-S1623)</f>
        <v/>
      </c>
      <c r="AA1623" s="24">
        <f>MATCH(J1623,Matches!$A:$A,0)</f>
        <v/>
      </c>
      <c r="AB1623" s="33" t="n"/>
      <c r="AC1623" s="33" t="n">
        <v>1.110967703134464</v>
      </c>
      <c r="AD1623" s="24" t="n"/>
      <c r="AE1623" s="24" t="n">
        <v>9</v>
      </c>
      <c r="AF1623" s="33" t="n"/>
      <c r="AG1623" s="33" t="n"/>
    </row>
    <row r="1624">
      <c r="A1624" s="24" t="inlineStr">
        <is>
          <t>Swansea|35</t>
        </is>
      </c>
      <c r="B1624" s="24" t="inlineStr">
        <is>
          <t>E1</t>
        </is>
      </c>
      <c r="C1624" s="24" t="inlineStr">
        <is>
          <t>Championship</t>
        </is>
      </c>
      <c r="D1624" s="24" t="inlineStr">
        <is>
          <t>Swansea</t>
        </is>
      </c>
      <c r="E1624" s="24" t="n">
        <v>35</v>
      </c>
      <c r="F1624" s="24" t="n">
        <v>9</v>
      </c>
      <c r="G1624" s="29" t="n">
        <v>46449.82291666666</v>
      </c>
      <c r="H1624" s="24" t="inlineStr">
        <is>
          <t>Sheffield United</t>
        </is>
      </c>
      <c r="I1624" s="24" t="inlineStr">
        <is>
          <t>A</t>
        </is>
      </c>
      <c r="J1624" s="24" t="inlineStr">
        <is>
          <t>E1-Sheffiel-Swansea</t>
        </is>
      </c>
      <c r="K1624" s="24" t="n">
        <v>8</v>
      </c>
      <c r="L1624" s="11">
        <f>IF(INDEX(Matches!$X:$X,AA1624)=0,"",IF(I1624="H",INDEX(Matches!$H:$H,AA1624),INDEX(Matches!$I:$I,AA1624)))</f>
        <v/>
      </c>
      <c r="M1624" s="11">
        <f>IF(INDEX(Matches!$X:$X,AA1624)=0,"",IF(I1624="H",INDEX(Matches!$I:$I,AA1624),INDEX(Matches!$H:$H,AA1624)))</f>
        <v/>
      </c>
      <c r="N1624" s="11">
        <f>IF(L1624="","",IF(L1624&gt;M1624,"W",IF(L1624=M1624,"D","L")))</f>
        <v/>
      </c>
      <c r="O1624" s="11">
        <f>IF(L1624="","",IF(L1624&gt;M1624,3,IF(L1624=M1624,1,0)))</f>
        <v/>
      </c>
      <c r="P1624" s="31">
        <f>IF(I1624="H",INDEX(Matches!$L:$L,AA1624),INDEX(Matches!$N:$N,AA1624))</f>
        <v/>
      </c>
      <c r="Q1624" s="31">
        <f>INDEX(Matches!$M:$M,AA1624)</f>
        <v/>
      </c>
      <c r="R1624" s="31">
        <f>IF(I1624="H",INDEX(Matches!$N:$N,AA1624),INDEX(Matches!$L:$L,AA1624))</f>
        <v/>
      </c>
      <c r="S1624" s="33">
        <f>IF(I1624="H",INDEX(Matches!$O:$O,AA1624),INDEX(Matches!$P:$P,AA1624))</f>
        <v/>
      </c>
      <c r="T1624" s="33">
        <f>IF(INDEX(Matches!$J:$J,AA1624)="","",IF(I1624="H",INDEX(Matches!$J:$J,AA1624),INDEX(Matches!$K:$K,AA1624)))</f>
        <v/>
      </c>
      <c r="U1624" s="33">
        <f>IF(INDEX(Matches!$K:$K,AA1624)="","",IF(I1624="H",INDEX(Matches!$K:$K,AA1624),INDEX(Matches!$J:$J,AA1624)))</f>
        <v/>
      </c>
      <c r="V1624" s="30">
        <f>IF(T1624="","",T1624-U1624)</f>
        <v/>
      </c>
      <c r="W1624" s="33">
        <f>IF(I1624="H",INDEX(Matches!$T:$T,AA1624),INDEX(Matches!$U:$U,AA1624))</f>
        <v/>
      </c>
      <c r="X1624" s="11">
        <f>INDEX(Matches!$X:$X,AA1624)</f>
        <v/>
      </c>
      <c r="Y1624" s="30">
        <f>IF(O1624="","",O1624-S1624)</f>
        <v/>
      </c>
      <c r="Z1624" s="30">
        <f>IF(W1624="","",W1624-S1624)</f>
        <v/>
      </c>
      <c r="AA1624" s="24">
        <f>MATCH(J1624,Matches!$A:$A,0)</f>
        <v/>
      </c>
      <c r="AB1624" s="33" t="n"/>
      <c r="AC1624" s="33" t="n">
        <v>1.134248782523305</v>
      </c>
      <c r="AD1624" s="24" t="n"/>
      <c r="AE1624" s="24" t="n">
        <v>9</v>
      </c>
      <c r="AF1624" s="33" t="n"/>
      <c r="AG1624" s="33" t="n"/>
    </row>
    <row r="1625">
      <c r="A1625" s="24" t="inlineStr">
        <is>
          <t>Swansea|36</t>
        </is>
      </c>
      <c r="B1625" s="24" t="inlineStr">
        <is>
          <t>E1</t>
        </is>
      </c>
      <c r="C1625" s="24" t="inlineStr">
        <is>
          <t>Championship</t>
        </is>
      </c>
      <c r="D1625" s="24" t="inlineStr">
        <is>
          <t>Swansea</t>
        </is>
      </c>
      <c r="E1625" s="24" t="n">
        <v>36</v>
      </c>
      <c r="F1625" s="24" t="n">
        <v>9</v>
      </c>
      <c r="G1625" s="29" t="n">
        <v>46452.625</v>
      </c>
      <c r="H1625" s="24" t="inlineStr">
        <is>
          <t>Stoke</t>
        </is>
      </c>
      <c r="I1625" s="24" t="inlineStr">
        <is>
          <t>H</t>
        </is>
      </c>
      <c r="J1625" s="24" t="inlineStr">
        <is>
          <t>E1-Swansea-Stoke</t>
        </is>
      </c>
      <c r="K1625" s="24" t="n">
        <v>11</v>
      </c>
      <c r="L1625" s="11">
        <f>IF(INDEX(Matches!$X:$X,AA1625)=0,"",IF(I1625="H",INDEX(Matches!$H:$H,AA1625),INDEX(Matches!$I:$I,AA1625)))</f>
        <v/>
      </c>
      <c r="M1625" s="11">
        <f>IF(INDEX(Matches!$X:$X,AA1625)=0,"",IF(I1625="H",INDEX(Matches!$I:$I,AA1625),INDEX(Matches!$H:$H,AA1625)))</f>
        <v/>
      </c>
      <c r="N1625" s="11">
        <f>IF(L1625="","",IF(L1625&gt;M1625,"W",IF(L1625=M1625,"D","L")))</f>
        <v/>
      </c>
      <c r="O1625" s="11">
        <f>IF(L1625="","",IF(L1625&gt;M1625,3,IF(L1625=M1625,1,0)))</f>
        <v/>
      </c>
      <c r="P1625" s="31">
        <f>IF(I1625="H",INDEX(Matches!$L:$L,AA1625),INDEX(Matches!$N:$N,AA1625))</f>
        <v/>
      </c>
      <c r="Q1625" s="31">
        <f>INDEX(Matches!$M:$M,AA1625)</f>
        <v/>
      </c>
      <c r="R1625" s="31">
        <f>IF(I1625="H",INDEX(Matches!$N:$N,AA1625),INDEX(Matches!$L:$L,AA1625))</f>
        <v/>
      </c>
      <c r="S1625" s="33">
        <f>IF(I1625="H",INDEX(Matches!$O:$O,AA1625),INDEX(Matches!$P:$P,AA1625))</f>
        <v/>
      </c>
      <c r="T1625" s="33">
        <f>IF(INDEX(Matches!$J:$J,AA1625)="","",IF(I1625="H",INDEX(Matches!$J:$J,AA1625),INDEX(Matches!$K:$K,AA1625)))</f>
        <v/>
      </c>
      <c r="U1625" s="33">
        <f>IF(INDEX(Matches!$K:$K,AA1625)="","",IF(I1625="H",INDEX(Matches!$K:$K,AA1625),INDEX(Matches!$J:$J,AA1625)))</f>
        <v/>
      </c>
      <c r="V1625" s="30">
        <f>IF(T1625="","",T1625-U1625)</f>
        <v/>
      </c>
      <c r="W1625" s="33">
        <f>IF(I1625="H",INDEX(Matches!$T:$T,AA1625),INDEX(Matches!$U:$U,AA1625))</f>
        <v/>
      </c>
      <c r="X1625" s="11">
        <f>INDEX(Matches!$X:$X,AA1625)</f>
        <v/>
      </c>
      <c r="Y1625" s="30">
        <f>IF(O1625="","",O1625-S1625)</f>
        <v/>
      </c>
      <c r="Z1625" s="30">
        <f>IF(W1625="","",W1625-S1625)</f>
        <v/>
      </c>
      <c r="AA1625" s="24">
        <f>MATCH(J1625,Matches!$A:$A,0)</f>
        <v/>
      </c>
      <c r="AB1625" s="33" t="n"/>
      <c r="AC1625" s="33" t="n">
        <v>1.536606599834089</v>
      </c>
      <c r="AD1625" s="24" t="n"/>
      <c r="AE1625" s="24" t="n">
        <v>9</v>
      </c>
      <c r="AF1625" s="33" t="n"/>
      <c r="AG1625" s="33" t="n"/>
    </row>
    <row r="1626">
      <c r="A1626" s="24" t="inlineStr">
        <is>
          <t>Swansea|37</t>
        </is>
      </c>
      <c r="B1626" s="24" t="inlineStr">
        <is>
          <t>E1</t>
        </is>
      </c>
      <c r="C1626" s="24" t="inlineStr">
        <is>
          <t>Championship</t>
        </is>
      </c>
      <c r="D1626" s="24" t="inlineStr">
        <is>
          <t>Swansea</t>
        </is>
      </c>
      <c r="E1626" s="24" t="n">
        <v>37</v>
      </c>
      <c r="F1626" s="24" t="n">
        <v>10</v>
      </c>
      <c r="G1626" s="29" t="n">
        <v>46459.625</v>
      </c>
      <c r="H1626" s="24" t="inlineStr">
        <is>
          <t>Cardiff</t>
        </is>
      </c>
      <c r="I1626" s="24" t="inlineStr">
        <is>
          <t>A</t>
        </is>
      </c>
      <c r="J1626" s="24" t="inlineStr">
        <is>
          <t>E1-Cardiff-Swansea</t>
        </is>
      </c>
      <c r="K1626" s="24" t="n">
        <v>21</v>
      </c>
      <c r="L1626" s="11">
        <f>IF(INDEX(Matches!$X:$X,AA1626)=0,"",IF(I1626="H",INDEX(Matches!$H:$H,AA1626),INDEX(Matches!$I:$I,AA1626)))</f>
        <v/>
      </c>
      <c r="M1626" s="11">
        <f>IF(INDEX(Matches!$X:$X,AA1626)=0,"",IF(I1626="H",INDEX(Matches!$I:$I,AA1626),INDEX(Matches!$H:$H,AA1626)))</f>
        <v/>
      </c>
      <c r="N1626" s="11">
        <f>IF(L1626="","",IF(L1626&gt;M1626,"W",IF(L1626=M1626,"D","L")))</f>
        <v/>
      </c>
      <c r="O1626" s="11">
        <f>IF(L1626="","",IF(L1626&gt;M1626,3,IF(L1626=M1626,1,0)))</f>
        <v/>
      </c>
      <c r="P1626" s="31">
        <f>IF(I1626="H",INDEX(Matches!$L:$L,AA1626),INDEX(Matches!$N:$N,AA1626))</f>
        <v/>
      </c>
      <c r="Q1626" s="31">
        <f>INDEX(Matches!$M:$M,AA1626)</f>
        <v/>
      </c>
      <c r="R1626" s="31">
        <f>IF(I1626="H",INDEX(Matches!$N:$N,AA1626),INDEX(Matches!$L:$L,AA1626))</f>
        <v/>
      </c>
      <c r="S1626" s="33">
        <f>IF(I1626="H",INDEX(Matches!$O:$O,AA1626),INDEX(Matches!$P:$P,AA1626))</f>
        <v/>
      </c>
      <c r="T1626" s="33">
        <f>IF(INDEX(Matches!$J:$J,AA1626)="","",IF(I1626="H",INDEX(Matches!$J:$J,AA1626),INDEX(Matches!$K:$K,AA1626)))</f>
        <v/>
      </c>
      <c r="U1626" s="33">
        <f>IF(INDEX(Matches!$K:$K,AA1626)="","",IF(I1626="H",INDEX(Matches!$K:$K,AA1626),INDEX(Matches!$J:$J,AA1626)))</f>
        <v/>
      </c>
      <c r="V1626" s="30">
        <f>IF(T1626="","",T1626-U1626)</f>
        <v/>
      </c>
      <c r="W1626" s="33">
        <f>IF(I1626="H",INDEX(Matches!$T:$T,AA1626),INDEX(Matches!$U:$U,AA1626))</f>
        <v/>
      </c>
      <c r="X1626" s="11">
        <f>INDEX(Matches!$X:$X,AA1626)</f>
        <v/>
      </c>
      <c r="Y1626" s="30">
        <f>IF(O1626="","",O1626-S1626)</f>
        <v/>
      </c>
      <c r="Z1626" s="30">
        <f>IF(W1626="","",W1626-S1626)</f>
        <v/>
      </c>
      <c r="AA1626" s="24">
        <f>MATCH(J1626,Matches!$A:$A,0)</f>
        <v/>
      </c>
      <c r="AB1626" s="33" t="n"/>
      <c r="AC1626" s="33" t="n">
        <v>1.320823959455202</v>
      </c>
      <c r="AD1626" s="24" t="n"/>
      <c r="AE1626" s="24" t="n">
        <v>10</v>
      </c>
      <c r="AF1626" s="33" t="n"/>
      <c r="AG1626" s="33" t="n"/>
    </row>
    <row r="1627">
      <c r="A1627" s="24" t="inlineStr">
        <is>
          <t>Swansea|38</t>
        </is>
      </c>
      <c r="B1627" s="24" t="inlineStr">
        <is>
          <t>E1</t>
        </is>
      </c>
      <c r="C1627" s="24" t="inlineStr">
        <is>
          <t>Championship</t>
        </is>
      </c>
      <c r="D1627" s="24" t="inlineStr">
        <is>
          <t>Swansea</t>
        </is>
      </c>
      <c r="E1627" s="24" t="n">
        <v>38</v>
      </c>
      <c r="F1627" s="24" t="n">
        <v>10</v>
      </c>
      <c r="G1627" s="29" t="n">
        <v>46462.82291666666</v>
      </c>
      <c r="H1627" s="24" t="inlineStr">
        <is>
          <t>Bristol City</t>
        </is>
      </c>
      <c r="I1627" s="24" t="inlineStr">
        <is>
          <t>H</t>
        </is>
      </c>
      <c r="J1627" s="24" t="inlineStr">
        <is>
          <t>E1-Swansea-BristolC</t>
        </is>
      </c>
      <c r="K1627" s="24" t="n">
        <v>14</v>
      </c>
      <c r="L1627" s="11">
        <f>IF(INDEX(Matches!$X:$X,AA1627)=0,"",IF(I1627="H",INDEX(Matches!$H:$H,AA1627),INDEX(Matches!$I:$I,AA1627)))</f>
        <v/>
      </c>
      <c r="M1627" s="11">
        <f>IF(INDEX(Matches!$X:$X,AA1627)=0,"",IF(I1627="H",INDEX(Matches!$I:$I,AA1627),INDEX(Matches!$H:$H,AA1627)))</f>
        <v/>
      </c>
      <c r="N1627" s="11">
        <f>IF(L1627="","",IF(L1627&gt;M1627,"W",IF(L1627=M1627,"D","L")))</f>
        <v/>
      </c>
      <c r="O1627" s="11">
        <f>IF(L1627="","",IF(L1627&gt;M1627,3,IF(L1627=M1627,1,0)))</f>
        <v/>
      </c>
      <c r="P1627" s="31">
        <f>IF(I1627="H",INDEX(Matches!$L:$L,AA1627),INDEX(Matches!$N:$N,AA1627))</f>
        <v/>
      </c>
      <c r="Q1627" s="31">
        <f>INDEX(Matches!$M:$M,AA1627)</f>
        <v/>
      </c>
      <c r="R1627" s="31">
        <f>IF(I1627="H",INDEX(Matches!$N:$N,AA1627),INDEX(Matches!$L:$L,AA1627))</f>
        <v/>
      </c>
      <c r="S1627" s="33">
        <f>IF(I1627="H",INDEX(Matches!$O:$O,AA1627),INDEX(Matches!$P:$P,AA1627))</f>
        <v/>
      </c>
      <c r="T1627" s="33">
        <f>IF(INDEX(Matches!$J:$J,AA1627)="","",IF(I1627="H",INDEX(Matches!$J:$J,AA1627),INDEX(Matches!$K:$K,AA1627)))</f>
        <v/>
      </c>
      <c r="U1627" s="33">
        <f>IF(INDEX(Matches!$K:$K,AA1627)="","",IF(I1627="H",INDEX(Matches!$K:$K,AA1627),INDEX(Matches!$J:$J,AA1627)))</f>
        <v/>
      </c>
      <c r="V1627" s="30">
        <f>IF(T1627="","",T1627-U1627)</f>
        <v/>
      </c>
      <c r="W1627" s="33">
        <f>IF(I1627="H",INDEX(Matches!$T:$T,AA1627),INDEX(Matches!$U:$U,AA1627))</f>
        <v/>
      </c>
      <c r="X1627" s="11">
        <f>INDEX(Matches!$X:$X,AA1627)</f>
        <v/>
      </c>
      <c r="Y1627" s="30">
        <f>IF(O1627="","",O1627-S1627)</f>
        <v/>
      </c>
      <c r="Z1627" s="30">
        <f>IF(W1627="","",W1627-S1627)</f>
        <v/>
      </c>
      <c r="AA1627" s="24">
        <f>MATCH(J1627,Matches!$A:$A,0)</f>
        <v/>
      </c>
      <c r="AB1627" s="33" t="n"/>
      <c r="AC1627" s="33" t="n">
        <v>1.539229474107729</v>
      </c>
      <c r="AD1627" s="24" t="n"/>
      <c r="AE1627" s="24" t="n">
        <v>10</v>
      </c>
      <c r="AF1627" s="33" t="n"/>
      <c r="AG1627" s="33" t="n"/>
    </row>
    <row r="1628">
      <c r="A1628" s="24" t="inlineStr">
        <is>
          <t>Swansea|39</t>
        </is>
      </c>
      <c r="B1628" s="24" t="inlineStr">
        <is>
          <t>E1</t>
        </is>
      </c>
      <c r="C1628" s="24" t="inlineStr">
        <is>
          <t>Championship</t>
        </is>
      </c>
      <c r="D1628" s="24" t="inlineStr">
        <is>
          <t>Swansea</t>
        </is>
      </c>
      <c r="E1628" s="24" t="n">
        <v>39</v>
      </c>
      <c r="F1628" s="24" t="n">
        <v>10</v>
      </c>
      <c r="G1628" s="29" t="n">
        <v>46466.625</v>
      </c>
      <c r="H1628" s="24" t="inlineStr">
        <is>
          <t>Wolves</t>
        </is>
      </c>
      <c r="I1628" s="24" t="inlineStr">
        <is>
          <t>H</t>
        </is>
      </c>
      <c r="J1628" s="24" t="inlineStr">
        <is>
          <t>E1-Swansea-Wolves</t>
        </is>
      </c>
      <c r="K1628" s="24" t="n">
        <v>2</v>
      </c>
      <c r="L1628" s="11">
        <f>IF(INDEX(Matches!$X:$X,AA1628)=0,"",IF(I1628="H",INDEX(Matches!$H:$H,AA1628),INDEX(Matches!$I:$I,AA1628)))</f>
        <v/>
      </c>
      <c r="M1628" s="11">
        <f>IF(INDEX(Matches!$X:$X,AA1628)=0,"",IF(I1628="H",INDEX(Matches!$I:$I,AA1628),INDEX(Matches!$H:$H,AA1628)))</f>
        <v/>
      </c>
      <c r="N1628" s="11">
        <f>IF(L1628="","",IF(L1628&gt;M1628,"W",IF(L1628=M1628,"D","L")))</f>
        <v/>
      </c>
      <c r="O1628" s="11">
        <f>IF(L1628="","",IF(L1628&gt;M1628,3,IF(L1628=M1628,1,0)))</f>
        <v/>
      </c>
      <c r="P1628" s="31">
        <f>IF(I1628="H",INDEX(Matches!$L:$L,AA1628),INDEX(Matches!$N:$N,AA1628))</f>
        <v/>
      </c>
      <c r="Q1628" s="31">
        <f>INDEX(Matches!$M:$M,AA1628)</f>
        <v/>
      </c>
      <c r="R1628" s="31">
        <f>IF(I1628="H",INDEX(Matches!$N:$N,AA1628),INDEX(Matches!$L:$L,AA1628))</f>
        <v/>
      </c>
      <c r="S1628" s="33">
        <f>IF(I1628="H",INDEX(Matches!$O:$O,AA1628),INDEX(Matches!$P:$P,AA1628))</f>
        <v/>
      </c>
      <c r="T1628" s="33">
        <f>IF(INDEX(Matches!$J:$J,AA1628)="","",IF(I1628="H",INDEX(Matches!$J:$J,AA1628),INDEX(Matches!$K:$K,AA1628)))</f>
        <v/>
      </c>
      <c r="U1628" s="33">
        <f>IF(INDEX(Matches!$K:$K,AA1628)="","",IF(I1628="H",INDEX(Matches!$K:$K,AA1628),INDEX(Matches!$J:$J,AA1628)))</f>
        <v/>
      </c>
      <c r="V1628" s="30">
        <f>IF(T1628="","",T1628-U1628)</f>
        <v/>
      </c>
      <c r="W1628" s="33">
        <f>IF(I1628="H",INDEX(Matches!$T:$T,AA1628),INDEX(Matches!$U:$U,AA1628))</f>
        <v/>
      </c>
      <c r="X1628" s="11">
        <f>INDEX(Matches!$X:$X,AA1628)</f>
        <v/>
      </c>
      <c r="Y1628" s="30">
        <f>IF(O1628="","",O1628-S1628)</f>
        <v/>
      </c>
      <c r="Z1628" s="30">
        <f>IF(W1628="","",W1628-S1628)</f>
        <v/>
      </c>
      <c r="AA1628" s="24">
        <f>MATCH(J1628,Matches!$A:$A,0)</f>
        <v/>
      </c>
      <c r="AB1628" s="33" t="n"/>
      <c r="AC1628" s="33" t="n">
        <v>1.197233726162022</v>
      </c>
      <c r="AD1628" s="24" t="n"/>
      <c r="AE1628" s="24" t="n">
        <v>10</v>
      </c>
      <c r="AF1628" s="33" t="n"/>
      <c r="AG1628" s="33" t="n"/>
    </row>
    <row r="1629">
      <c r="A1629" s="24" t="inlineStr">
        <is>
          <t>Swansea|40</t>
        </is>
      </c>
      <c r="B1629" s="24" t="inlineStr">
        <is>
          <t>E1</t>
        </is>
      </c>
      <c r="C1629" s="24" t="inlineStr">
        <is>
          <t>Championship</t>
        </is>
      </c>
      <c r="D1629" s="24" t="inlineStr">
        <is>
          <t>Swansea</t>
        </is>
      </c>
      <c r="E1629" s="24" t="n">
        <v>40</v>
      </c>
      <c r="F1629" s="24" t="n">
        <v>10</v>
      </c>
      <c r="G1629" s="29" t="n">
        <v>46480.625</v>
      </c>
      <c r="H1629" s="24" t="inlineStr">
        <is>
          <t>Preston</t>
        </is>
      </c>
      <c r="I1629" s="24" t="inlineStr">
        <is>
          <t>A</t>
        </is>
      </c>
      <c r="J1629" s="24" t="inlineStr">
        <is>
          <t>E1-Preston-Swansea</t>
        </is>
      </c>
      <c r="K1629" s="24" t="n">
        <v>20</v>
      </c>
      <c r="L1629" s="11">
        <f>IF(INDEX(Matches!$X:$X,AA1629)=0,"",IF(I1629="H",INDEX(Matches!$H:$H,AA1629),INDEX(Matches!$I:$I,AA1629)))</f>
        <v/>
      </c>
      <c r="M1629" s="11">
        <f>IF(INDEX(Matches!$X:$X,AA1629)=0,"",IF(I1629="H",INDEX(Matches!$I:$I,AA1629),INDEX(Matches!$H:$H,AA1629)))</f>
        <v/>
      </c>
      <c r="N1629" s="11">
        <f>IF(L1629="","",IF(L1629&gt;M1629,"W",IF(L1629=M1629,"D","L")))</f>
        <v/>
      </c>
      <c r="O1629" s="11">
        <f>IF(L1629="","",IF(L1629&gt;M1629,3,IF(L1629=M1629,1,0)))</f>
        <v/>
      </c>
      <c r="P1629" s="31">
        <f>IF(I1629="H",INDEX(Matches!$L:$L,AA1629),INDEX(Matches!$N:$N,AA1629))</f>
        <v/>
      </c>
      <c r="Q1629" s="31">
        <f>INDEX(Matches!$M:$M,AA1629)</f>
        <v/>
      </c>
      <c r="R1629" s="31">
        <f>IF(I1629="H",INDEX(Matches!$N:$N,AA1629),INDEX(Matches!$L:$L,AA1629))</f>
        <v/>
      </c>
      <c r="S1629" s="33">
        <f>IF(I1629="H",INDEX(Matches!$O:$O,AA1629),INDEX(Matches!$P:$P,AA1629))</f>
        <v/>
      </c>
      <c r="T1629" s="33">
        <f>IF(INDEX(Matches!$J:$J,AA1629)="","",IF(I1629="H",INDEX(Matches!$J:$J,AA1629),INDEX(Matches!$K:$K,AA1629)))</f>
        <v/>
      </c>
      <c r="U1629" s="33">
        <f>IF(INDEX(Matches!$K:$K,AA1629)="","",IF(I1629="H",INDEX(Matches!$K:$K,AA1629),INDEX(Matches!$J:$J,AA1629)))</f>
        <v/>
      </c>
      <c r="V1629" s="30">
        <f>IF(T1629="","",T1629-U1629)</f>
        <v/>
      </c>
      <c r="W1629" s="33">
        <f>IF(I1629="H",INDEX(Matches!$T:$T,AA1629),INDEX(Matches!$U:$U,AA1629))</f>
        <v/>
      </c>
      <c r="X1629" s="11">
        <f>INDEX(Matches!$X:$X,AA1629)</f>
        <v/>
      </c>
      <c r="Y1629" s="30">
        <f>IF(O1629="","",O1629-S1629)</f>
        <v/>
      </c>
      <c r="Z1629" s="30">
        <f>IF(W1629="","",W1629-S1629)</f>
        <v/>
      </c>
      <c r="AA1629" s="24">
        <f>MATCH(J1629,Matches!$A:$A,0)</f>
        <v/>
      </c>
      <c r="AB1629" s="33" t="n"/>
      <c r="AC1629" s="33" t="n">
        <v>1.352309252026263</v>
      </c>
      <c r="AD1629" s="24" t="n"/>
      <c r="AE1629" s="24" t="n">
        <v>10</v>
      </c>
      <c r="AF1629" s="33" t="n"/>
      <c r="AG1629" s="33" t="n"/>
    </row>
    <row r="1630">
      <c r="A1630" s="24" t="inlineStr">
        <is>
          <t>Swansea|41</t>
        </is>
      </c>
      <c r="B1630" s="24" t="inlineStr">
        <is>
          <t>E1</t>
        </is>
      </c>
      <c r="C1630" s="24" t="inlineStr">
        <is>
          <t>Championship</t>
        </is>
      </c>
      <c r="D1630" s="24" t="inlineStr">
        <is>
          <t>Swansea</t>
        </is>
      </c>
      <c r="E1630" s="24" t="n">
        <v>41</v>
      </c>
      <c r="F1630" s="24" t="n">
        <v>11</v>
      </c>
      <c r="G1630" s="29" t="n">
        <v>46483.82291666666</v>
      </c>
      <c r="H1630" s="24" t="inlineStr">
        <is>
          <t>Southampton</t>
        </is>
      </c>
      <c r="I1630" s="24" t="inlineStr">
        <is>
          <t>H</t>
        </is>
      </c>
      <c r="J1630" s="24" t="inlineStr">
        <is>
          <t>E1-Swansea-Southamp</t>
        </is>
      </c>
      <c r="K1630" s="24" t="n">
        <v>5</v>
      </c>
      <c r="L1630" s="11">
        <f>IF(INDEX(Matches!$X:$X,AA1630)=0,"",IF(I1630="H",INDEX(Matches!$H:$H,AA1630),INDEX(Matches!$I:$I,AA1630)))</f>
        <v/>
      </c>
      <c r="M1630" s="11">
        <f>IF(INDEX(Matches!$X:$X,AA1630)=0,"",IF(I1630="H",INDEX(Matches!$I:$I,AA1630),INDEX(Matches!$H:$H,AA1630)))</f>
        <v/>
      </c>
      <c r="N1630" s="11">
        <f>IF(L1630="","",IF(L1630&gt;M1630,"W",IF(L1630=M1630,"D","L")))</f>
        <v/>
      </c>
      <c r="O1630" s="11">
        <f>IF(L1630="","",IF(L1630&gt;M1630,3,IF(L1630=M1630,1,0)))</f>
        <v/>
      </c>
      <c r="P1630" s="31">
        <f>IF(I1630="H",INDEX(Matches!$L:$L,AA1630),INDEX(Matches!$N:$N,AA1630))</f>
        <v/>
      </c>
      <c r="Q1630" s="31">
        <f>INDEX(Matches!$M:$M,AA1630)</f>
        <v/>
      </c>
      <c r="R1630" s="31">
        <f>IF(I1630="H",INDEX(Matches!$N:$N,AA1630),INDEX(Matches!$L:$L,AA1630))</f>
        <v/>
      </c>
      <c r="S1630" s="33">
        <f>IF(I1630="H",INDEX(Matches!$O:$O,AA1630),INDEX(Matches!$P:$P,AA1630))</f>
        <v/>
      </c>
      <c r="T1630" s="33">
        <f>IF(INDEX(Matches!$J:$J,AA1630)="","",IF(I1630="H",INDEX(Matches!$J:$J,AA1630),INDEX(Matches!$K:$K,AA1630)))</f>
        <v/>
      </c>
      <c r="U1630" s="33">
        <f>IF(INDEX(Matches!$K:$K,AA1630)="","",IF(I1630="H",INDEX(Matches!$K:$K,AA1630),INDEX(Matches!$J:$J,AA1630)))</f>
        <v/>
      </c>
      <c r="V1630" s="30">
        <f>IF(T1630="","",T1630-U1630)</f>
        <v/>
      </c>
      <c r="W1630" s="33">
        <f>IF(I1630="H",INDEX(Matches!$T:$T,AA1630),INDEX(Matches!$U:$U,AA1630))</f>
        <v/>
      </c>
      <c r="X1630" s="11">
        <f>INDEX(Matches!$X:$X,AA1630)</f>
        <v/>
      </c>
      <c r="Y1630" s="30">
        <f>IF(O1630="","",O1630-S1630)</f>
        <v/>
      </c>
      <c r="Z1630" s="30">
        <f>IF(W1630="","",W1630-S1630)</f>
        <v/>
      </c>
      <c r="AA1630" s="24">
        <f>MATCH(J1630,Matches!$A:$A,0)</f>
        <v/>
      </c>
      <c r="AB1630" s="33" t="n"/>
      <c r="AC1630" s="33" t="n">
        <v>1.378781150937591</v>
      </c>
      <c r="AD1630" s="24" t="n"/>
      <c r="AE1630" s="24" t="n">
        <v>11</v>
      </c>
      <c r="AF1630" s="33" t="n"/>
      <c r="AG1630" s="33" t="n"/>
    </row>
    <row r="1631">
      <c r="A1631" s="24" t="inlineStr">
        <is>
          <t>Swansea|42</t>
        </is>
      </c>
      <c r="B1631" s="24" t="inlineStr">
        <is>
          <t>E1</t>
        </is>
      </c>
      <c r="C1631" s="24" t="inlineStr">
        <is>
          <t>Championship</t>
        </is>
      </c>
      <c r="D1631" s="24" t="inlineStr">
        <is>
          <t>Swansea</t>
        </is>
      </c>
      <c r="E1631" s="24" t="n">
        <v>42</v>
      </c>
      <c r="F1631" s="24" t="n">
        <v>11</v>
      </c>
      <c r="G1631" s="29" t="n">
        <v>46487.625</v>
      </c>
      <c r="H1631" s="24" t="inlineStr">
        <is>
          <t>Wrexham</t>
        </is>
      </c>
      <c r="I1631" s="24" t="inlineStr">
        <is>
          <t>A</t>
        </is>
      </c>
      <c r="J1631" s="24" t="inlineStr">
        <is>
          <t>E1-Wrexham-Swansea</t>
        </is>
      </c>
      <c r="K1631" s="24" t="n">
        <v>9</v>
      </c>
      <c r="L1631" s="11">
        <f>IF(INDEX(Matches!$X:$X,AA1631)=0,"",IF(I1631="H",INDEX(Matches!$H:$H,AA1631),INDEX(Matches!$I:$I,AA1631)))</f>
        <v/>
      </c>
      <c r="M1631" s="11">
        <f>IF(INDEX(Matches!$X:$X,AA1631)=0,"",IF(I1631="H",INDEX(Matches!$I:$I,AA1631),INDEX(Matches!$H:$H,AA1631)))</f>
        <v/>
      </c>
      <c r="N1631" s="11">
        <f>IF(L1631="","",IF(L1631&gt;M1631,"W",IF(L1631=M1631,"D","L")))</f>
        <v/>
      </c>
      <c r="O1631" s="11">
        <f>IF(L1631="","",IF(L1631&gt;M1631,3,IF(L1631=M1631,1,0)))</f>
        <v/>
      </c>
      <c r="P1631" s="31">
        <f>IF(I1631="H",INDEX(Matches!$L:$L,AA1631),INDEX(Matches!$N:$N,AA1631))</f>
        <v/>
      </c>
      <c r="Q1631" s="31">
        <f>INDEX(Matches!$M:$M,AA1631)</f>
        <v/>
      </c>
      <c r="R1631" s="31">
        <f>IF(I1631="H",INDEX(Matches!$N:$N,AA1631),INDEX(Matches!$L:$L,AA1631))</f>
        <v/>
      </c>
      <c r="S1631" s="33">
        <f>IF(I1631="H",INDEX(Matches!$O:$O,AA1631),INDEX(Matches!$P:$P,AA1631))</f>
        <v/>
      </c>
      <c r="T1631" s="33">
        <f>IF(INDEX(Matches!$J:$J,AA1631)="","",IF(I1631="H",INDEX(Matches!$J:$J,AA1631),INDEX(Matches!$K:$K,AA1631)))</f>
        <v/>
      </c>
      <c r="U1631" s="33">
        <f>IF(INDEX(Matches!$K:$K,AA1631)="","",IF(I1631="H",INDEX(Matches!$K:$K,AA1631),INDEX(Matches!$J:$J,AA1631)))</f>
        <v/>
      </c>
      <c r="V1631" s="30">
        <f>IF(T1631="","",T1631-U1631)</f>
        <v/>
      </c>
      <c r="W1631" s="33">
        <f>IF(I1631="H",INDEX(Matches!$T:$T,AA1631),INDEX(Matches!$U:$U,AA1631))</f>
        <v/>
      </c>
      <c r="X1631" s="11">
        <f>INDEX(Matches!$X:$X,AA1631)</f>
        <v/>
      </c>
      <c r="Y1631" s="30">
        <f>IF(O1631="","",O1631-S1631)</f>
        <v/>
      </c>
      <c r="Z1631" s="30">
        <f>IF(W1631="","",W1631-S1631)</f>
        <v/>
      </c>
      <c r="AA1631" s="24">
        <f>MATCH(J1631,Matches!$A:$A,0)</f>
        <v/>
      </c>
      <c r="AB1631" s="33" t="n"/>
      <c r="AC1631" s="33" t="n">
        <v>1.08946052778583</v>
      </c>
      <c r="AD1631" s="24" t="n"/>
      <c r="AE1631" s="24" t="n">
        <v>11</v>
      </c>
      <c r="AF1631" s="33" t="n"/>
      <c r="AG1631" s="33" t="n"/>
    </row>
    <row r="1632">
      <c r="A1632" s="24" t="inlineStr">
        <is>
          <t>Swansea|43</t>
        </is>
      </c>
      <c r="B1632" s="24" t="inlineStr">
        <is>
          <t>E1</t>
        </is>
      </c>
      <c r="C1632" s="24" t="inlineStr">
        <is>
          <t>Championship</t>
        </is>
      </c>
      <c r="D1632" s="24" t="inlineStr">
        <is>
          <t>Swansea</t>
        </is>
      </c>
      <c r="E1632" s="24" t="n">
        <v>43</v>
      </c>
      <c r="F1632" s="24" t="n">
        <v>11</v>
      </c>
      <c r="G1632" s="29" t="n">
        <v>46494.625</v>
      </c>
      <c r="H1632" s="24" t="inlineStr">
        <is>
          <t>Derby</t>
        </is>
      </c>
      <c r="I1632" s="24" t="inlineStr">
        <is>
          <t>H</t>
        </is>
      </c>
      <c r="J1632" s="24" t="inlineStr">
        <is>
          <t>E1-Swansea-Derby</t>
        </is>
      </c>
      <c r="K1632" s="24" t="n">
        <v>12</v>
      </c>
      <c r="L1632" s="11">
        <f>IF(INDEX(Matches!$X:$X,AA1632)=0,"",IF(I1632="H",INDEX(Matches!$H:$H,AA1632),INDEX(Matches!$I:$I,AA1632)))</f>
        <v/>
      </c>
      <c r="M1632" s="11">
        <f>IF(INDEX(Matches!$X:$X,AA1632)=0,"",IF(I1632="H",INDEX(Matches!$I:$I,AA1632),INDEX(Matches!$H:$H,AA1632)))</f>
        <v/>
      </c>
      <c r="N1632" s="11">
        <f>IF(L1632="","",IF(L1632&gt;M1632,"W",IF(L1632=M1632,"D","L")))</f>
        <v/>
      </c>
      <c r="O1632" s="11">
        <f>IF(L1632="","",IF(L1632&gt;M1632,3,IF(L1632=M1632,1,0)))</f>
        <v/>
      </c>
      <c r="P1632" s="31">
        <f>IF(I1632="H",INDEX(Matches!$L:$L,AA1632),INDEX(Matches!$N:$N,AA1632))</f>
        <v/>
      </c>
      <c r="Q1632" s="31">
        <f>INDEX(Matches!$M:$M,AA1632)</f>
        <v/>
      </c>
      <c r="R1632" s="31">
        <f>IF(I1632="H",INDEX(Matches!$N:$N,AA1632),INDEX(Matches!$L:$L,AA1632))</f>
        <v/>
      </c>
      <c r="S1632" s="33">
        <f>IF(I1632="H",INDEX(Matches!$O:$O,AA1632),INDEX(Matches!$P:$P,AA1632))</f>
        <v/>
      </c>
      <c r="T1632" s="33">
        <f>IF(INDEX(Matches!$J:$J,AA1632)="","",IF(I1632="H",INDEX(Matches!$J:$J,AA1632),INDEX(Matches!$K:$K,AA1632)))</f>
        <v/>
      </c>
      <c r="U1632" s="33">
        <f>IF(INDEX(Matches!$K:$K,AA1632)="","",IF(I1632="H",INDEX(Matches!$K:$K,AA1632),INDEX(Matches!$J:$J,AA1632)))</f>
        <v/>
      </c>
      <c r="V1632" s="30">
        <f>IF(T1632="","",T1632-U1632)</f>
        <v/>
      </c>
      <c r="W1632" s="33">
        <f>IF(I1632="H",INDEX(Matches!$T:$T,AA1632),INDEX(Matches!$U:$U,AA1632))</f>
        <v/>
      </c>
      <c r="X1632" s="11">
        <f>INDEX(Matches!$X:$X,AA1632)</f>
        <v/>
      </c>
      <c r="Y1632" s="30">
        <f>IF(O1632="","",O1632-S1632)</f>
        <v/>
      </c>
      <c r="Z1632" s="30">
        <f>IF(W1632="","",W1632-S1632)</f>
        <v/>
      </c>
      <c r="AA1632" s="24">
        <f>MATCH(J1632,Matches!$A:$A,0)</f>
        <v/>
      </c>
      <c r="AB1632" s="33" t="n"/>
      <c r="AC1632" s="33" t="n">
        <v>1.567146313162098</v>
      </c>
      <c r="AD1632" s="24" t="n"/>
      <c r="AE1632" s="24" t="n">
        <v>11</v>
      </c>
      <c r="AF1632" s="33" t="n"/>
      <c r="AG1632" s="33" t="n"/>
    </row>
    <row r="1633">
      <c r="A1633" s="24" t="inlineStr">
        <is>
          <t>Swansea|44</t>
        </is>
      </c>
      <c r="B1633" s="24" t="inlineStr">
        <is>
          <t>E1</t>
        </is>
      </c>
      <c r="C1633" s="24" t="inlineStr">
        <is>
          <t>Championship</t>
        </is>
      </c>
      <c r="D1633" s="24" t="inlineStr">
        <is>
          <t>Swansea</t>
        </is>
      </c>
      <c r="E1633" s="24" t="n">
        <v>44</v>
      </c>
      <c r="F1633" s="24" t="n">
        <v>11</v>
      </c>
      <c r="G1633" s="29" t="n">
        <v>46498.82291666666</v>
      </c>
      <c r="H1633" s="24" t="inlineStr">
        <is>
          <t>Watford</t>
        </is>
      </c>
      <c r="I1633" s="24" t="inlineStr">
        <is>
          <t>A</t>
        </is>
      </c>
      <c r="J1633" s="24" t="inlineStr">
        <is>
          <t>E1-Watford-Swansea</t>
        </is>
      </c>
      <c r="K1633" s="24" t="n">
        <v>16</v>
      </c>
      <c r="L1633" s="11">
        <f>IF(INDEX(Matches!$X:$X,AA1633)=0,"",IF(I1633="H",INDEX(Matches!$H:$H,AA1633),INDEX(Matches!$I:$I,AA1633)))</f>
        <v/>
      </c>
      <c r="M1633" s="11">
        <f>IF(INDEX(Matches!$X:$X,AA1633)=0,"",IF(I1633="H",INDEX(Matches!$I:$I,AA1633),INDEX(Matches!$H:$H,AA1633)))</f>
        <v/>
      </c>
      <c r="N1633" s="11">
        <f>IF(L1633="","",IF(L1633&gt;M1633,"W",IF(L1633=M1633,"D","L")))</f>
        <v/>
      </c>
      <c r="O1633" s="11">
        <f>IF(L1633="","",IF(L1633&gt;M1633,3,IF(L1633=M1633,1,0)))</f>
        <v/>
      </c>
      <c r="P1633" s="31">
        <f>IF(I1633="H",INDEX(Matches!$L:$L,AA1633),INDEX(Matches!$N:$N,AA1633))</f>
        <v/>
      </c>
      <c r="Q1633" s="31">
        <f>INDEX(Matches!$M:$M,AA1633)</f>
        <v/>
      </c>
      <c r="R1633" s="31">
        <f>IF(I1633="H",INDEX(Matches!$N:$N,AA1633),INDEX(Matches!$L:$L,AA1633))</f>
        <v/>
      </c>
      <c r="S1633" s="33">
        <f>IF(I1633="H",INDEX(Matches!$O:$O,AA1633),INDEX(Matches!$P:$P,AA1633))</f>
        <v/>
      </c>
      <c r="T1633" s="33">
        <f>IF(INDEX(Matches!$J:$J,AA1633)="","",IF(I1633="H",INDEX(Matches!$J:$J,AA1633),INDEX(Matches!$K:$K,AA1633)))</f>
        <v/>
      </c>
      <c r="U1633" s="33">
        <f>IF(INDEX(Matches!$K:$K,AA1633)="","",IF(I1633="H",INDEX(Matches!$K:$K,AA1633),INDEX(Matches!$J:$J,AA1633)))</f>
        <v/>
      </c>
      <c r="V1633" s="30">
        <f>IF(T1633="","",T1633-U1633)</f>
        <v/>
      </c>
      <c r="W1633" s="33">
        <f>IF(I1633="H",INDEX(Matches!$T:$T,AA1633),INDEX(Matches!$U:$U,AA1633))</f>
        <v/>
      </c>
      <c r="X1633" s="11">
        <f>INDEX(Matches!$X:$X,AA1633)</f>
        <v/>
      </c>
      <c r="Y1633" s="30">
        <f>IF(O1633="","",O1633-S1633)</f>
        <v/>
      </c>
      <c r="Z1633" s="30">
        <f>IF(W1633="","",W1633-S1633)</f>
        <v/>
      </c>
      <c r="AA1633" s="24">
        <f>MATCH(J1633,Matches!$A:$A,0)</f>
        <v/>
      </c>
      <c r="AB1633" s="33" t="n"/>
      <c r="AC1633" s="33" t="n">
        <v>1.301637050938366</v>
      </c>
      <c r="AD1633" s="24" t="n"/>
      <c r="AE1633" s="24" t="n">
        <v>11</v>
      </c>
      <c r="AF1633" s="33" t="n"/>
      <c r="AG1633" s="33" t="n"/>
    </row>
    <row r="1634">
      <c r="A1634" s="24" t="inlineStr">
        <is>
          <t>Swansea|45</t>
        </is>
      </c>
      <c r="B1634" s="24" t="inlineStr">
        <is>
          <t>E1</t>
        </is>
      </c>
      <c r="C1634" s="24" t="inlineStr">
        <is>
          <t>Championship</t>
        </is>
      </c>
      <c r="D1634" s="24" t="inlineStr">
        <is>
          <t>Swansea</t>
        </is>
      </c>
      <c r="E1634" s="24" t="n">
        <v>45</v>
      </c>
      <c r="F1634" s="24" t="n">
        <v>12</v>
      </c>
      <c r="G1634" s="29" t="n">
        <v>46501.625</v>
      </c>
      <c r="H1634" s="24" t="inlineStr">
        <is>
          <t>Bolton</t>
        </is>
      </c>
      <c r="I1634" s="24" t="inlineStr">
        <is>
          <t>A</t>
        </is>
      </c>
      <c r="J1634" s="24" t="inlineStr">
        <is>
          <t>E1-Bolton-Swansea</t>
        </is>
      </c>
      <c r="K1634" s="24" t="n">
        <v>22</v>
      </c>
      <c r="L1634" s="11">
        <f>IF(INDEX(Matches!$X:$X,AA1634)=0,"",IF(I1634="H",INDEX(Matches!$H:$H,AA1634),INDEX(Matches!$I:$I,AA1634)))</f>
        <v/>
      </c>
      <c r="M1634" s="11">
        <f>IF(INDEX(Matches!$X:$X,AA1634)=0,"",IF(I1634="H",INDEX(Matches!$I:$I,AA1634),INDEX(Matches!$H:$H,AA1634)))</f>
        <v/>
      </c>
      <c r="N1634" s="11">
        <f>IF(L1634="","",IF(L1634&gt;M1634,"W",IF(L1634=M1634,"D","L")))</f>
        <v/>
      </c>
      <c r="O1634" s="11">
        <f>IF(L1634="","",IF(L1634&gt;M1634,3,IF(L1634=M1634,1,0)))</f>
        <v/>
      </c>
      <c r="P1634" s="31">
        <f>IF(I1634="H",INDEX(Matches!$L:$L,AA1634),INDEX(Matches!$N:$N,AA1634))</f>
        <v/>
      </c>
      <c r="Q1634" s="31">
        <f>INDEX(Matches!$M:$M,AA1634)</f>
        <v/>
      </c>
      <c r="R1634" s="31">
        <f>IF(I1634="H",INDEX(Matches!$N:$N,AA1634),INDEX(Matches!$L:$L,AA1634))</f>
        <v/>
      </c>
      <c r="S1634" s="33">
        <f>IF(I1634="H",INDEX(Matches!$O:$O,AA1634),INDEX(Matches!$P:$P,AA1634))</f>
        <v/>
      </c>
      <c r="T1634" s="33">
        <f>IF(INDEX(Matches!$J:$J,AA1634)="","",IF(I1634="H",INDEX(Matches!$J:$J,AA1634),INDEX(Matches!$K:$K,AA1634)))</f>
        <v/>
      </c>
      <c r="U1634" s="33">
        <f>IF(INDEX(Matches!$K:$K,AA1634)="","",IF(I1634="H",INDEX(Matches!$K:$K,AA1634),INDEX(Matches!$J:$J,AA1634)))</f>
        <v/>
      </c>
      <c r="V1634" s="30">
        <f>IF(T1634="","",T1634-U1634)</f>
        <v/>
      </c>
      <c r="W1634" s="33">
        <f>IF(I1634="H",INDEX(Matches!$T:$T,AA1634),INDEX(Matches!$U:$U,AA1634))</f>
        <v/>
      </c>
      <c r="X1634" s="11">
        <f>INDEX(Matches!$X:$X,AA1634)</f>
        <v/>
      </c>
      <c r="Y1634" s="30">
        <f>IF(O1634="","",O1634-S1634)</f>
        <v/>
      </c>
      <c r="Z1634" s="30">
        <f>IF(W1634="","",W1634-S1634)</f>
        <v/>
      </c>
      <c r="AA1634" s="24">
        <f>MATCH(J1634,Matches!$A:$A,0)</f>
        <v/>
      </c>
      <c r="AB1634" s="33" t="n"/>
      <c r="AC1634" s="33" t="n">
        <v>1.392380404302057</v>
      </c>
      <c r="AD1634" s="24" t="n"/>
      <c r="AE1634" s="24" t="n">
        <v>12</v>
      </c>
      <c r="AF1634" s="33" t="n"/>
      <c r="AG1634" s="33" t="n"/>
    </row>
    <row r="1635">
      <c r="A1635" s="24" t="inlineStr">
        <is>
          <t>Swansea|46</t>
        </is>
      </c>
      <c r="B1635" s="24" t="inlineStr">
        <is>
          <t>E1</t>
        </is>
      </c>
      <c r="C1635" s="24" t="inlineStr">
        <is>
          <t>Championship</t>
        </is>
      </c>
      <c r="D1635" s="24" t="inlineStr">
        <is>
          <t>Swansea</t>
        </is>
      </c>
      <c r="E1635" s="24" t="n">
        <v>46</v>
      </c>
      <c r="F1635" s="24" t="n">
        <v>12</v>
      </c>
      <c r="G1635" s="29" t="n">
        <v>46508.52083333334</v>
      </c>
      <c r="H1635" s="24" t="inlineStr">
        <is>
          <t>Middlesbrough</t>
        </is>
      </c>
      <c r="I1635" s="24" t="inlineStr">
        <is>
          <t>H</t>
        </is>
      </c>
      <c r="J1635" s="24" t="inlineStr">
        <is>
          <t>E1-Swansea-Middlesb</t>
        </is>
      </c>
      <c r="K1635" s="24" t="n">
        <v>3</v>
      </c>
      <c r="L1635" s="11">
        <f>IF(INDEX(Matches!$X:$X,AA1635)=0,"",IF(I1635="H",INDEX(Matches!$H:$H,AA1635),INDEX(Matches!$I:$I,AA1635)))</f>
        <v/>
      </c>
      <c r="M1635" s="11">
        <f>IF(INDEX(Matches!$X:$X,AA1635)=0,"",IF(I1635="H",INDEX(Matches!$I:$I,AA1635),INDEX(Matches!$H:$H,AA1635)))</f>
        <v/>
      </c>
      <c r="N1635" s="11">
        <f>IF(L1635="","",IF(L1635&gt;M1635,"W",IF(L1635=M1635,"D","L")))</f>
        <v/>
      </c>
      <c r="O1635" s="11">
        <f>IF(L1635="","",IF(L1635&gt;M1635,3,IF(L1635=M1635,1,0)))</f>
        <v/>
      </c>
      <c r="P1635" s="31">
        <f>IF(I1635="H",INDEX(Matches!$L:$L,AA1635),INDEX(Matches!$N:$N,AA1635))</f>
        <v/>
      </c>
      <c r="Q1635" s="31">
        <f>INDEX(Matches!$M:$M,AA1635)</f>
        <v/>
      </c>
      <c r="R1635" s="31">
        <f>IF(I1635="H",INDEX(Matches!$N:$N,AA1635),INDEX(Matches!$L:$L,AA1635))</f>
        <v/>
      </c>
      <c r="S1635" s="33">
        <f>IF(I1635="H",INDEX(Matches!$O:$O,AA1635),INDEX(Matches!$P:$P,AA1635))</f>
        <v/>
      </c>
      <c r="T1635" s="33">
        <f>IF(INDEX(Matches!$J:$J,AA1635)="","",IF(I1635="H",INDEX(Matches!$J:$J,AA1635),INDEX(Matches!$K:$K,AA1635)))</f>
        <v/>
      </c>
      <c r="U1635" s="33">
        <f>IF(INDEX(Matches!$K:$K,AA1635)="","",IF(I1635="H",INDEX(Matches!$K:$K,AA1635),INDEX(Matches!$J:$J,AA1635)))</f>
        <v/>
      </c>
      <c r="V1635" s="30">
        <f>IF(T1635="","",T1635-U1635)</f>
        <v/>
      </c>
      <c r="W1635" s="33">
        <f>IF(I1635="H",INDEX(Matches!$T:$T,AA1635),INDEX(Matches!$U:$U,AA1635))</f>
        <v/>
      </c>
      <c r="X1635" s="11">
        <f>INDEX(Matches!$X:$X,AA1635)</f>
        <v/>
      </c>
      <c r="Y1635" s="30">
        <f>IF(O1635="","",O1635-S1635)</f>
        <v/>
      </c>
      <c r="Z1635" s="30">
        <f>IF(W1635="","",W1635-S1635)</f>
        <v/>
      </c>
      <c r="AA1635" s="24">
        <f>MATCH(J1635,Matches!$A:$A,0)</f>
        <v/>
      </c>
      <c r="AB1635" s="33" t="n"/>
      <c r="AC1635" s="33" t="n">
        <v>1.283244790867103</v>
      </c>
      <c r="AD1635" s="24" t="n"/>
      <c r="AE1635" s="24" t="n">
        <v>12</v>
      </c>
      <c r="AF1635" s="33" t="n"/>
      <c r="AG1635" s="33" t="n"/>
    </row>
    <row r="1636">
      <c r="A1636" s="24" t="inlineStr">
        <is>
          <t>Watford|1</t>
        </is>
      </c>
      <c r="B1636" s="24" t="inlineStr">
        <is>
          <t>E1</t>
        </is>
      </c>
      <c r="C1636" s="24" t="inlineStr">
        <is>
          <t>Championship</t>
        </is>
      </c>
      <c r="D1636" s="24" t="inlineStr">
        <is>
          <t>Watford</t>
        </is>
      </c>
      <c r="E1636" s="24" t="n">
        <v>1</v>
      </c>
      <c r="F1636" s="24" t="n">
        <v>1</v>
      </c>
      <c r="G1636" s="29" t="n">
        <v>46250.5625</v>
      </c>
      <c r="H1636" s="24" t="inlineStr">
        <is>
          <t>Southampton</t>
        </is>
      </c>
      <c r="I1636" s="24" t="inlineStr">
        <is>
          <t>H</t>
        </is>
      </c>
      <c r="J1636" s="24" t="inlineStr">
        <is>
          <t>E1-Watford-Southamp</t>
        </is>
      </c>
      <c r="K1636" s="24" t="n">
        <v>5</v>
      </c>
      <c r="L1636" s="11">
        <f>IF(INDEX(Matches!$X:$X,AA1636)=0,"",IF(I1636="H",INDEX(Matches!$H:$H,AA1636),INDEX(Matches!$I:$I,AA1636)))</f>
        <v/>
      </c>
      <c r="M1636" s="11">
        <f>IF(INDEX(Matches!$X:$X,AA1636)=0,"",IF(I1636="H",INDEX(Matches!$I:$I,AA1636),INDEX(Matches!$H:$H,AA1636)))</f>
        <v/>
      </c>
      <c r="N1636" s="11">
        <f>IF(L1636="","",IF(L1636&gt;M1636,"W",IF(L1636=M1636,"D","L")))</f>
        <v/>
      </c>
      <c r="O1636" s="11">
        <f>IF(L1636="","",IF(L1636&gt;M1636,3,IF(L1636=M1636,1,0)))</f>
        <v/>
      </c>
      <c r="P1636" s="31">
        <f>IF(I1636="H",INDEX(Matches!$L:$L,AA1636),INDEX(Matches!$N:$N,AA1636))</f>
        <v/>
      </c>
      <c r="Q1636" s="31">
        <f>INDEX(Matches!$M:$M,AA1636)</f>
        <v/>
      </c>
      <c r="R1636" s="31">
        <f>IF(I1636="H",INDEX(Matches!$N:$N,AA1636),INDEX(Matches!$L:$L,AA1636))</f>
        <v/>
      </c>
      <c r="S1636" s="33">
        <f>IF(I1636="H",INDEX(Matches!$O:$O,AA1636),INDEX(Matches!$P:$P,AA1636))</f>
        <v/>
      </c>
      <c r="T1636" s="33">
        <f>IF(INDEX(Matches!$J:$J,AA1636)="","",IF(I1636="H",INDEX(Matches!$J:$J,AA1636),INDEX(Matches!$K:$K,AA1636)))</f>
        <v/>
      </c>
      <c r="U1636" s="33">
        <f>IF(INDEX(Matches!$K:$K,AA1636)="","",IF(I1636="H",INDEX(Matches!$K:$K,AA1636),INDEX(Matches!$J:$J,AA1636)))</f>
        <v/>
      </c>
      <c r="V1636" s="30">
        <f>IF(T1636="","",T1636-U1636)</f>
        <v/>
      </c>
      <c r="W1636" s="33">
        <f>IF(I1636="H",INDEX(Matches!$T:$T,AA1636),INDEX(Matches!$U:$U,AA1636))</f>
        <v/>
      </c>
      <c r="X1636" s="11">
        <f>INDEX(Matches!$X:$X,AA1636)</f>
        <v/>
      </c>
      <c r="Y1636" s="30">
        <f>IF(O1636="","",O1636-S1636)</f>
        <v/>
      </c>
      <c r="Z1636" s="30">
        <f>IF(W1636="","",W1636-S1636)</f>
        <v/>
      </c>
      <c r="AA1636" s="24">
        <f>MATCH(J1636,Matches!$A:$A,0)</f>
        <v/>
      </c>
      <c r="AB1636" s="33" t="n">
        <v>1.042735791225151</v>
      </c>
      <c r="AC1636" s="33" t="n"/>
      <c r="AD1636" s="24" t="n"/>
      <c r="AE1636" s="24" t="n">
        <v>1</v>
      </c>
      <c r="AF1636" s="33" t="n"/>
      <c r="AG1636" s="33" t="n"/>
    </row>
    <row r="1637">
      <c r="A1637" s="24" t="inlineStr">
        <is>
          <t>Watford|2</t>
        </is>
      </c>
      <c r="B1637" s="24" t="inlineStr">
        <is>
          <t>E1</t>
        </is>
      </c>
      <c r="C1637" s="24" t="inlineStr">
        <is>
          <t>Championship</t>
        </is>
      </c>
      <c r="D1637" s="24" t="inlineStr">
        <is>
          <t>Watford</t>
        </is>
      </c>
      <c r="E1637" s="24" t="n">
        <v>2</v>
      </c>
      <c r="F1637" s="24" t="n">
        <v>1</v>
      </c>
      <c r="G1637" s="29" t="n">
        <v>46256.625</v>
      </c>
      <c r="H1637" s="24" t="inlineStr">
        <is>
          <t>Wrexham</t>
        </is>
      </c>
      <c r="I1637" s="24" t="inlineStr">
        <is>
          <t>A</t>
        </is>
      </c>
      <c r="J1637" s="24" t="inlineStr">
        <is>
          <t>E1-Wrexham-Watford</t>
        </is>
      </c>
      <c r="K1637" s="24" t="n">
        <v>9</v>
      </c>
      <c r="L1637" s="11">
        <f>IF(INDEX(Matches!$X:$X,AA1637)=0,"",IF(I1637="H",INDEX(Matches!$H:$H,AA1637),INDEX(Matches!$I:$I,AA1637)))</f>
        <v/>
      </c>
      <c r="M1637" s="11">
        <f>IF(INDEX(Matches!$X:$X,AA1637)=0,"",IF(I1637="H",INDEX(Matches!$I:$I,AA1637),INDEX(Matches!$H:$H,AA1637)))</f>
        <v/>
      </c>
      <c r="N1637" s="11">
        <f>IF(L1637="","",IF(L1637&gt;M1637,"W",IF(L1637=M1637,"D","L")))</f>
        <v/>
      </c>
      <c r="O1637" s="11">
        <f>IF(L1637="","",IF(L1637&gt;M1637,3,IF(L1637=M1637,1,0)))</f>
        <v/>
      </c>
      <c r="P1637" s="31">
        <f>IF(I1637="H",INDEX(Matches!$L:$L,AA1637),INDEX(Matches!$N:$N,AA1637))</f>
        <v/>
      </c>
      <c r="Q1637" s="31">
        <f>INDEX(Matches!$M:$M,AA1637)</f>
        <v/>
      </c>
      <c r="R1637" s="31">
        <f>IF(I1637="H",INDEX(Matches!$N:$N,AA1637),INDEX(Matches!$L:$L,AA1637))</f>
        <v/>
      </c>
      <c r="S1637" s="33">
        <f>IF(I1637="H",INDEX(Matches!$O:$O,AA1637),INDEX(Matches!$P:$P,AA1637))</f>
        <v/>
      </c>
      <c r="T1637" s="33">
        <f>IF(INDEX(Matches!$J:$J,AA1637)="","",IF(I1637="H",INDEX(Matches!$J:$J,AA1637),INDEX(Matches!$K:$K,AA1637)))</f>
        <v/>
      </c>
      <c r="U1637" s="33">
        <f>IF(INDEX(Matches!$K:$K,AA1637)="","",IF(I1637="H",INDEX(Matches!$K:$K,AA1637),INDEX(Matches!$J:$J,AA1637)))</f>
        <v/>
      </c>
      <c r="V1637" s="30">
        <f>IF(T1637="","",T1637-U1637)</f>
        <v/>
      </c>
      <c r="W1637" s="33">
        <f>IF(I1637="H",INDEX(Matches!$T:$T,AA1637),INDEX(Matches!$U:$U,AA1637))</f>
        <v/>
      </c>
      <c r="X1637" s="11">
        <f>INDEX(Matches!$X:$X,AA1637)</f>
        <v/>
      </c>
      <c r="Y1637" s="30">
        <f>IF(O1637="","",O1637-S1637)</f>
        <v/>
      </c>
      <c r="Z1637" s="30">
        <f>IF(W1637="","",W1637-S1637)</f>
        <v/>
      </c>
      <c r="AA1637" s="24">
        <f>MATCH(J1637,Matches!$A:$A,0)</f>
        <v/>
      </c>
      <c r="AB1637" s="33" t="n">
        <v>0.9151432942172393</v>
      </c>
      <c r="AC1637" s="33" t="n"/>
      <c r="AD1637" s="24" t="n"/>
      <c r="AE1637" s="24" t="n">
        <v>1</v>
      </c>
      <c r="AF1637" s="33" t="n"/>
      <c r="AG1637" s="33" t="n"/>
    </row>
    <row r="1638">
      <c r="A1638" s="24" t="inlineStr">
        <is>
          <t>Watford|3</t>
        </is>
      </c>
      <c r="B1638" s="24" t="inlineStr">
        <is>
          <t>E1</t>
        </is>
      </c>
      <c r="C1638" s="24" t="inlineStr">
        <is>
          <t>Championship</t>
        </is>
      </c>
      <c r="D1638" s="24" t="inlineStr">
        <is>
          <t>Watford</t>
        </is>
      </c>
      <c r="E1638" s="24" t="n">
        <v>3</v>
      </c>
      <c r="F1638" s="24" t="n">
        <v>1</v>
      </c>
      <c r="G1638" s="29" t="n">
        <v>46263.625</v>
      </c>
      <c r="H1638" s="24" t="inlineStr">
        <is>
          <t>West Ham</t>
        </is>
      </c>
      <c r="I1638" s="24" t="inlineStr">
        <is>
          <t>H</t>
        </is>
      </c>
      <c r="J1638" s="24" t="inlineStr">
        <is>
          <t>E1-Watford-WestHam</t>
        </is>
      </c>
      <c r="K1638" s="24" t="n">
        <v>1</v>
      </c>
      <c r="L1638" s="11">
        <f>IF(INDEX(Matches!$X:$X,AA1638)=0,"",IF(I1638="H",INDEX(Matches!$H:$H,AA1638),INDEX(Matches!$I:$I,AA1638)))</f>
        <v/>
      </c>
      <c r="M1638" s="11">
        <f>IF(INDEX(Matches!$X:$X,AA1638)=0,"",IF(I1638="H",INDEX(Matches!$I:$I,AA1638),INDEX(Matches!$H:$H,AA1638)))</f>
        <v/>
      </c>
      <c r="N1638" s="11">
        <f>IF(L1638="","",IF(L1638&gt;M1638,"W",IF(L1638=M1638,"D","L")))</f>
        <v/>
      </c>
      <c r="O1638" s="11">
        <f>IF(L1638="","",IF(L1638&gt;M1638,3,IF(L1638=M1638,1,0)))</f>
        <v/>
      </c>
      <c r="P1638" s="31">
        <f>IF(I1638="H",INDEX(Matches!$L:$L,AA1638),INDEX(Matches!$N:$N,AA1638))</f>
        <v/>
      </c>
      <c r="Q1638" s="31">
        <f>INDEX(Matches!$M:$M,AA1638)</f>
        <v/>
      </c>
      <c r="R1638" s="31">
        <f>IF(I1638="H",INDEX(Matches!$N:$N,AA1638),INDEX(Matches!$L:$L,AA1638))</f>
        <v/>
      </c>
      <c r="S1638" s="33">
        <f>IF(I1638="H",INDEX(Matches!$O:$O,AA1638),INDEX(Matches!$P:$P,AA1638))</f>
        <v/>
      </c>
      <c r="T1638" s="33">
        <f>IF(INDEX(Matches!$J:$J,AA1638)="","",IF(I1638="H",INDEX(Matches!$J:$J,AA1638),INDEX(Matches!$K:$K,AA1638)))</f>
        <v/>
      </c>
      <c r="U1638" s="33">
        <f>IF(INDEX(Matches!$K:$K,AA1638)="","",IF(I1638="H",INDEX(Matches!$K:$K,AA1638),INDEX(Matches!$J:$J,AA1638)))</f>
        <v/>
      </c>
      <c r="V1638" s="30">
        <f>IF(T1638="","",T1638-U1638)</f>
        <v/>
      </c>
      <c r="W1638" s="33">
        <f>IF(I1638="H",INDEX(Matches!$T:$T,AA1638),INDEX(Matches!$U:$U,AA1638))</f>
        <v/>
      </c>
      <c r="X1638" s="11">
        <f>INDEX(Matches!$X:$X,AA1638)</f>
        <v/>
      </c>
      <c r="Y1638" s="30">
        <f>IF(O1638="","",O1638-S1638)</f>
        <v/>
      </c>
      <c r="Z1638" s="30">
        <f>IF(W1638="","",W1638-S1638)</f>
        <v/>
      </c>
      <c r="AA1638" s="24">
        <f>MATCH(J1638,Matches!$A:$A,0)</f>
        <v/>
      </c>
      <c r="AB1638" s="33" t="n">
        <v>0.9084723420340989</v>
      </c>
      <c r="AC1638" s="33" t="n"/>
      <c r="AD1638" s="24" t="n"/>
      <c r="AE1638" s="24" t="n">
        <v>1</v>
      </c>
      <c r="AF1638" s="33" t="n"/>
      <c r="AG1638" s="33" t="n"/>
    </row>
    <row r="1639">
      <c r="A1639" s="24" t="inlineStr">
        <is>
          <t>Watford|4</t>
        </is>
      </c>
      <c r="B1639" s="24" t="inlineStr">
        <is>
          <t>E1</t>
        </is>
      </c>
      <c r="C1639" s="24" t="inlineStr">
        <is>
          <t>Championship</t>
        </is>
      </c>
      <c r="D1639" s="24" t="inlineStr">
        <is>
          <t>Watford</t>
        </is>
      </c>
      <c r="E1639" s="24" t="n">
        <v>4</v>
      </c>
      <c r="F1639" s="24" t="n">
        <v>1</v>
      </c>
      <c r="G1639" s="29" t="n">
        <v>46266.82291666666</v>
      </c>
      <c r="H1639" s="24" t="inlineStr">
        <is>
          <t>Swansea</t>
        </is>
      </c>
      <c r="I1639" s="24" t="inlineStr">
        <is>
          <t>A</t>
        </is>
      </c>
      <c r="J1639" s="24" t="inlineStr">
        <is>
          <t>E1-Swansea-Watford</t>
        </is>
      </c>
      <c r="K1639" s="24" t="n">
        <v>15</v>
      </c>
      <c r="L1639" s="11">
        <f>IF(INDEX(Matches!$X:$X,AA1639)=0,"",IF(I1639="H",INDEX(Matches!$H:$H,AA1639),INDEX(Matches!$I:$I,AA1639)))</f>
        <v/>
      </c>
      <c r="M1639" s="11">
        <f>IF(INDEX(Matches!$X:$X,AA1639)=0,"",IF(I1639="H",INDEX(Matches!$I:$I,AA1639),INDEX(Matches!$H:$H,AA1639)))</f>
        <v/>
      </c>
      <c r="N1639" s="11">
        <f>IF(L1639="","",IF(L1639&gt;M1639,"W",IF(L1639=M1639,"D","L")))</f>
        <v/>
      </c>
      <c r="O1639" s="11">
        <f>IF(L1639="","",IF(L1639&gt;M1639,3,IF(L1639=M1639,1,0)))</f>
        <v/>
      </c>
      <c r="P1639" s="31">
        <f>IF(I1639="H",INDEX(Matches!$L:$L,AA1639),INDEX(Matches!$N:$N,AA1639))</f>
        <v/>
      </c>
      <c r="Q1639" s="31">
        <f>INDEX(Matches!$M:$M,AA1639)</f>
        <v/>
      </c>
      <c r="R1639" s="31">
        <f>IF(I1639="H",INDEX(Matches!$N:$N,AA1639),INDEX(Matches!$L:$L,AA1639))</f>
        <v/>
      </c>
      <c r="S1639" s="33">
        <f>IF(I1639="H",INDEX(Matches!$O:$O,AA1639),INDEX(Matches!$P:$P,AA1639))</f>
        <v/>
      </c>
      <c r="T1639" s="33">
        <f>IF(INDEX(Matches!$J:$J,AA1639)="","",IF(I1639="H",INDEX(Matches!$J:$J,AA1639),INDEX(Matches!$K:$K,AA1639)))</f>
        <v/>
      </c>
      <c r="U1639" s="33">
        <f>IF(INDEX(Matches!$K:$K,AA1639)="","",IF(I1639="H",INDEX(Matches!$K:$K,AA1639),INDEX(Matches!$J:$J,AA1639)))</f>
        <v/>
      </c>
      <c r="V1639" s="30">
        <f>IF(T1639="","",T1639-U1639)</f>
        <v/>
      </c>
      <c r="W1639" s="33">
        <f>IF(I1639="H",INDEX(Matches!$T:$T,AA1639),INDEX(Matches!$U:$U,AA1639))</f>
        <v/>
      </c>
      <c r="X1639" s="11">
        <f>INDEX(Matches!$X:$X,AA1639)</f>
        <v/>
      </c>
      <c r="Y1639" s="30">
        <f>IF(O1639="","",O1639-S1639)</f>
        <v/>
      </c>
      <c r="Z1639" s="30">
        <f>IF(W1639="","",W1639-S1639)</f>
        <v/>
      </c>
      <c r="AA1639" s="24">
        <f>MATCH(J1639,Matches!$A:$A,0)</f>
        <v/>
      </c>
      <c r="AB1639" s="33" t="n">
        <v>0.9561155202056162</v>
      </c>
      <c r="AC1639" s="33" t="n"/>
      <c r="AD1639" s="24" t="n"/>
      <c r="AE1639" s="24" t="n">
        <v>1</v>
      </c>
      <c r="AF1639" s="33" t="n"/>
      <c r="AG1639" s="33" t="n"/>
    </row>
    <row r="1640">
      <c r="A1640" s="24" t="inlineStr">
        <is>
          <t>Watford|5</t>
        </is>
      </c>
      <c r="B1640" s="24" t="inlineStr">
        <is>
          <t>E1</t>
        </is>
      </c>
      <c r="C1640" s="24" t="inlineStr">
        <is>
          <t>Championship</t>
        </is>
      </c>
      <c r="D1640" s="24" t="inlineStr">
        <is>
          <t>Watford</t>
        </is>
      </c>
      <c r="E1640" s="24" t="n">
        <v>5</v>
      </c>
      <c r="F1640" s="24" t="n">
        <v>2</v>
      </c>
      <c r="G1640" s="29" t="n">
        <v>46270.625</v>
      </c>
      <c r="H1640" s="24" t="inlineStr">
        <is>
          <t>West Brom</t>
        </is>
      </c>
      <c r="I1640" s="24" t="inlineStr">
        <is>
          <t>A</t>
        </is>
      </c>
      <c r="J1640" s="24" t="inlineStr">
        <is>
          <t>E1-WestBrom-Watford</t>
        </is>
      </c>
      <c r="K1640" s="24" t="n">
        <v>13</v>
      </c>
      <c r="L1640" s="11">
        <f>IF(INDEX(Matches!$X:$X,AA1640)=0,"",IF(I1640="H",INDEX(Matches!$H:$H,AA1640),INDEX(Matches!$I:$I,AA1640)))</f>
        <v/>
      </c>
      <c r="M1640" s="11">
        <f>IF(INDEX(Matches!$X:$X,AA1640)=0,"",IF(I1640="H",INDEX(Matches!$I:$I,AA1640),INDEX(Matches!$H:$H,AA1640)))</f>
        <v/>
      </c>
      <c r="N1640" s="11">
        <f>IF(L1640="","",IF(L1640&gt;M1640,"W",IF(L1640=M1640,"D","L")))</f>
        <v/>
      </c>
      <c r="O1640" s="11">
        <f>IF(L1640="","",IF(L1640&gt;M1640,3,IF(L1640=M1640,1,0)))</f>
        <v/>
      </c>
      <c r="P1640" s="31">
        <f>IF(I1640="H",INDEX(Matches!$L:$L,AA1640),INDEX(Matches!$N:$N,AA1640))</f>
        <v/>
      </c>
      <c r="Q1640" s="31">
        <f>INDEX(Matches!$M:$M,AA1640)</f>
        <v/>
      </c>
      <c r="R1640" s="31">
        <f>IF(I1640="H",INDEX(Matches!$N:$N,AA1640),INDEX(Matches!$L:$L,AA1640))</f>
        <v/>
      </c>
      <c r="S1640" s="33">
        <f>IF(I1640="H",INDEX(Matches!$O:$O,AA1640),INDEX(Matches!$P:$P,AA1640))</f>
        <v/>
      </c>
      <c r="T1640" s="33">
        <f>IF(INDEX(Matches!$J:$J,AA1640)="","",IF(I1640="H",INDEX(Matches!$J:$J,AA1640),INDEX(Matches!$K:$K,AA1640)))</f>
        <v/>
      </c>
      <c r="U1640" s="33">
        <f>IF(INDEX(Matches!$K:$K,AA1640)="","",IF(I1640="H",INDEX(Matches!$K:$K,AA1640),INDEX(Matches!$J:$J,AA1640)))</f>
        <v/>
      </c>
      <c r="V1640" s="30">
        <f>IF(T1640="","",T1640-U1640)</f>
        <v/>
      </c>
      <c r="W1640" s="33">
        <f>IF(I1640="H",INDEX(Matches!$T:$T,AA1640),INDEX(Matches!$U:$U,AA1640))</f>
        <v/>
      </c>
      <c r="X1640" s="11">
        <f>INDEX(Matches!$X:$X,AA1640)</f>
        <v/>
      </c>
      <c r="Y1640" s="30">
        <f>IF(O1640="","",O1640-S1640)</f>
        <v/>
      </c>
      <c r="Z1640" s="30">
        <f>IF(W1640="","",W1640-S1640)</f>
        <v/>
      </c>
      <c r="AA1640" s="24">
        <f>MATCH(J1640,Matches!$A:$A,0)</f>
        <v/>
      </c>
      <c r="AB1640" s="33" t="n">
        <v>0.8531056980887289</v>
      </c>
      <c r="AC1640" s="33" t="n"/>
      <c r="AD1640" s="24" t="n"/>
      <c r="AE1640" s="24" t="n">
        <v>2</v>
      </c>
      <c r="AF1640" s="33" t="n"/>
      <c r="AG1640" s="33" t="n"/>
    </row>
    <row r="1641">
      <c r="A1641" s="24" t="inlineStr">
        <is>
          <t>Watford|6</t>
        </is>
      </c>
      <c r="B1641" s="24" t="inlineStr">
        <is>
          <t>E1</t>
        </is>
      </c>
      <c r="C1641" s="24" t="inlineStr">
        <is>
          <t>Championship</t>
        </is>
      </c>
      <c r="D1641" s="24" t="inlineStr">
        <is>
          <t>Watford</t>
        </is>
      </c>
      <c r="E1641" s="24" t="n">
        <v>6</v>
      </c>
      <c r="F1641" s="24" t="n">
        <v>2</v>
      </c>
      <c r="G1641" s="29" t="n">
        <v>46273.82291666666</v>
      </c>
      <c r="H1641" s="24" t="inlineStr">
        <is>
          <t>Preston</t>
        </is>
      </c>
      <c r="I1641" s="24" t="inlineStr">
        <is>
          <t>H</t>
        </is>
      </c>
      <c r="J1641" s="24" t="inlineStr">
        <is>
          <t>E1-Watford-Preston</t>
        </is>
      </c>
      <c r="K1641" s="24" t="n">
        <v>20</v>
      </c>
      <c r="L1641" s="11">
        <f>IF(INDEX(Matches!$X:$X,AA1641)=0,"",IF(I1641="H",INDEX(Matches!$H:$H,AA1641),INDEX(Matches!$I:$I,AA1641)))</f>
        <v/>
      </c>
      <c r="M1641" s="11">
        <f>IF(INDEX(Matches!$X:$X,AA1641)=0,"",IF(I1641="H",INDEX(Matches!$I:$I,AA1641),INDEX(Matches!$H:$H,AA1641)))</f>
        <v/>
      </c>
      <c r="N1641" s="11">
        <f>IF(L1641="","",IF(L1641&gt;M1641,"W",IF(L1641=M1641,"D","L")))</f>
        <v/>
      </c>
      <c r="O1641" s="11">
        <f>IF(L1641="","",IF(L1641&gt;M1641,3,IF(L1641=M1641,1,0)))</f>
        <v/>
      </c>
      <c r="P1641" s="31">
        <f>IF(I1641="H",INDEX(Matches!$L:$L,AA1641),INDEX(Matches!$N:$N,AA1641))</f>
        <v/>
      </c>
      <c r="Q1641" s="31">
        <f>INDEX(Matches!$M:$M,AA1641)</f>
        <v/>
      </c>
      <c r="R1641" s="31">
        <f>IF(I1641="H",INDEX(Matches!$N:$N,AA1641),INDEX(Matches!$L:$L,AA1641))</f>
        <v/>
      </c>
      <c r="S1641" s="33">
        <f>IF(I1641="H",INDEX(Matches!$O:$O,AA1641),INDEX(Matches!$P:$P,AA1641))</f>
        <v/>
      </c>
      <c r="T1641" s="33">
        <f>IF(INDEX(Matches!$J:$J,AA1641)="","",IF(I1641="H",INDEX(Matches!$J:$J,AA1641),INDEX(Matches!$K:$K,AA1641)))</f>
        <v/>
      </c>
      <c r="U1641" s="33">
        <f>IF(INDEX(Matches!$K:$K,AA1641)="","",IF(I1641="H",INDEX(Matches!$K:$K,AA1641),INDEX(Matches!$J:$J,AA1641)))</f>
        <v/>
      </c>
      <c r="V1641" s="30">
        <f>IF(T1641="","",T1641-U1641)</f>
        <v/>
      </c>
      <c r="W1641" s="33">
        <f>IF(I1641="H",INDEX(Matches!$T:$T,AA1641),INDEX(Matches!$U:$U,AA1641))</f>
        <v/>
      </c>
      <c r="X1641" s="11">
        <f>INDEX(Matches!$X:$X,AA1641)</f>
        <v/>
      </c>
      <c r="Y1641" s="30">
        <f>IF(O1641="","",O1641-S1641)</f>
        <v/>
      </c>
      <c r="Z1641" s="30">
        <f>IF(W1641="","",W1641-S1641)</f>
        <v/>
      </c>
      <c r="AA1641" s="24">
        <f>MATCH(J1641,Matches!$A:$A,0)</f>
        <v/>
      </c>
      <c r="AB1641" s="33" t="n">
        <v>1.566472702718805</v>
      </c>
      <c r="AC1641" s="33" t="n"/>
      <c r="AD1641" s="24" t="n"/>
      <c r="AE1641" s="24" t="n">
        <v>2</v>
      </c>
      <c r="AF1641" s="33" t="n"/>
      <c r="AG1641" s="33" t="n"/>
    </row>
    <row r="1642">
      <c r="A1642" s="24" t="inlineStr">
        <is>
          <t>Watford|7</t>
        </is>
      </c>
      <c r="B1642" s="24" t="inlineStr">
        <is>
          <t>E1</t>
        </is>
      </c>
      <c r="C1642" s="24" t="inlineStr">
        <is>
          <t>Championship</t>
        </is>
      </c>
      <c r="D1642" s="24" t="inlineStr">
        <is>
          <t>Watford</t>
        </is>
      </c>
      <c r="E1642" s="24" t="n">
        <v>7</v>
      </c>
      <c r="F1642" s="24" t="n">
        <v>2</v>
      </c>
      <c r="G1642" s="29" t="n">
        <v>46277.625</v>
      </c>
      <c r="H1642" s="24" t="inlineStr">
        <is>
          <t>Stoke</t>
        </is>
      </c>
      <c r="I1642" s="24" t="inlineStr">
        <is>
          <t>H</t>
        </is>
      </c>
      <c r="J1642" s="24" t="inlineStr">
        <is>
          <t>E1-Watford-Stoke</t>
        </is>
      </c>
      <c r="K1642" s="24" t="n">
        <v>11</v>
      </c>
      <c r="L1642" s="11">
        <f>IF(INDEX(Matches!$X:$X,AA1642)=0,"",IF(I1642="H",INDEX(Matches!$H:$H,AA1642),INDEX(Matches!$I:$I,AA1642)))</f>
        <v/>
      </c>
      <c r="M1642" s="11">
        <f>IF(INDEX(Matches!$X:$X,AA1642)=0,"",IF(I1642="H",INDEX(Matches!$I:$I,AA1642),INDEX(Matches!$H:$H,AA1642)))</f>
        <v/>
      </c>
      <c r="N1642" s="11">
        <f>IF(L1642="","",IF(L1642&gt;M1642,"W",IF(L1642=M1642,"D","L")))</f>
        <v/>
      </c>
      <c r="O1642" s="11">
        <f>IF(L1642="","",IF(L1642&gt;M1642,3,IF(L1642=M1642,1,0)))</f>
        <v/>
      </c>
      <c r="P1642" s="31">
        <f>IF(I1642="H",INDEX(Matches!$L:$L,AA1642),INDEX(Matches!$N:$N,AA1642))</f>
        <v/>
      </c>
      <c r="Q1642" s="31">
        <f>INDEX(Matches!$M:$M,AA1642)</f>
        <v/>
      </c>
      <c r="R1642" s="31">
        <f>IF(I1642="H",INDEX(Matches!$N:$N,AA1642),INDEX(Matches!$L:$L,AA1642))</f>
        <v/>
      </c>
      <c r="S1642" s="33">
        <f>IF(I1642="H",INDEX(Matches!$O:$O,AA1642),INDEX(Matches!$P:$P,AA1642))</f>
        <v/>
      </c>
      <c r="T1642" s="33">
        <f>IF(INDEX(Matches!$J:$J,AA1642)="","",IF(I1642="H",INDEX(Matches!$J:$J,AA1642),INDEX(Matches!$K:$K,AA1642)))</f>
        <v/>
      </c>
      <c r="U1642" s="33">
        <f>IF(INDEX(Matches!$K:$K,AA1642)="","",IF(I1642="H",INDEX(Matches!$K:$K,AA1642),INDEX(Matches!$J:$J,AA1642)))</f>
        <v/>
      </c>
      <c r="V1642" s="30">
        <f>IF(T1642="","",T1642-U1642)</f>
        <v/>
      </c>
      <c r="W1642" s="33">
        <f>IF(I1642="H",INDEX(Matches!$T:$T,AA1642),INDEX(Matches!$U:$U,AA1642))</f>
        <v/>
      </c>
      <c r="X1642" s="11">
        <f>INDEX(Matches!$X:$X,AA1642)</f>
        <v/>
      </c>
      <c r="Y1642" s="30">
        <f>IF(O1642="","",O1642-S1642)</f>
        <v/>
      </c>
      <c r="Z1642" s="30">
        <f>IF(W1642="","",W1642-S1642)</f>
        <v/>
      </c>
      <c r="AA1642" s="24">
        <f>MATCH(J1642,Matches!$A:$A,0)</f>
        <v/>
      </c>
      <c r="AB1642" s="33" t="n">
        <v>1.483911671924291</v>
      </c>
      <c r="AC1642" s="33" t="n"/>
      <c r="AD1642" s="24" t="n"/>
      <c r="AE1642" s="24" t="n">
        <v>2</v>
      </c>
      <c r="AF1642" s="33" t="n"/>
      <c r="AG1642" s="33" t="n"/>
    </row>
    <row r="1643">
      <c r="A1643" s="24" t="inlineStr">
        <is>
          <t>Watford|8</t>
        </is>
      </c>
      <c r="B1643" s="24" t="inlineStr">
        <is>
          <t>E1</t>
        </is>
      </c>
      <c r="C1643" s="24" t="inlineStr">
        <is>
          <t>Championship</t>
        </is>
      </c>
      <c r="D1643" s="24" t="inlineStr">
        <is>
          <t>Watford</t>
        </is>
      </c>
      <c r="E1643" s="24" t="n">
        <v>8</v>
      </c>
      <c r="F1643" s="24" t="n">
        <v>2</v>
      </c>
      <c r="G1643" s="29" t="n">
        <v>46283.83333333334</v>
      </c>
      <c r="H1643" s="24" t="inlineStr">
        <is>
          <t>Bristol City</t>
        </is>
      </c>
      <c r="I1643" s="24" t="inlineStr">
        <is>
          <t>A</t>
        </is>
      </c>
      <c r="J1643" s="24" t="inlineStr">
        <is>
          <t>E1-BristolC-Watford</t>
        </is>
      </c>
      <c r="K1643" s="24" t="n">
        <v>14</v>
      </c>
      <c r="L1643" s="11">
        <f>IF(INDEX(Matches!$X:$X,AA1643)=0,"",IF(I1643="H",INDEX(Matches!$H:$H,AA1643),INDEX(Matches!$I:$I,AA1643)))</f>
        <v/>
      </c>
      <c r="M1643" s="11">
        <f>IF(INDEX(Matches!$X:$X,AA1643)=0,"",IF(I1643="H",INDEX(Matches!$I:$I,AA1643),INDEX(Matches!$H:$H,AA1643)))</f>
        <v/>
      </c>
      <c r="N1643" s="11">
        <f>IF(L1643="","",IF(L1643&gt;M1643,"W",IF(L1643=M1643,"D","L")))</f>
        <v/>
      </c>
      <c r="O1643" s="11">
        <f>IF(L1643="","",IF(L1643&gt;M1643,3,IF(L1643=M1643,1,0)))</f>
        <v/>
      </c>
      <c r="P1643" s="31">
        <f>IF(I1643="H",INDEX(Matches!$L:$L,AA1643),INDEX(Matches!$N:$N,AA1643))</f>
        <v/>
      </c>
      <c r="Q1643" s="31">
        <f>INDEX(Matches!$M:$M,AA1643)</f>
        <v/>
      </c>
      <c r="R1643" s="31">
        <f>IF(I1643="H",INDEX(Matches!$N:$N,AA1643),INDEX(Matches!$L:$L,AA1643))</f>
        <v/>
      </c>
      <c r="S1643" s="33">
        <f>IF(I1643="H",INDEX(Matches!$O:$O,AA1643),INDEX(Matches!$P:$P,AA1643))</f>
        <v/>
      </c>
      <c r="T1643" s="33">
        <f>IF(INDEX(Matches!$J:$J,AA1643)="","",IF(I1643="H",INDEX(Matches!$J:$J,AA1643),INDEX(Matches!$K:$K,AA1643)))</f>
        <v/>
      </c>
      <c r="U1643" s="33">
        <f>IF(INDEX(Matches!$K:$K,AA1643)="","",IF(I1643="H",INDEX(Matches!$K:$K,AA1643),INDEX(Matches!$J:$J,AA1643)))</f>
        <v/>
      </c>
      <c r="V1643" s="30">
        <f>IF(T1643="","",T1643-U1643)</f>
        <v/>
      </c>
      <c r="W1643" s="33">
        <f>IF(I1643="H",INDEX(Matches!$T:$T,AA1643),INDEX(Matches!$U:$U,AA1643))</f>
        <v/>
      </c>
      <c r="X1643" s="11">
        <f>INDEX(Matches!$X:$X,AA1643)</f>
        <v/>
      </c>
      <c r="Y1643" s="30">
        <f>IF(O1643="","",O1643-S1643)</f>
        <v/>
      </c>
      <c r="Z1643" s="30">
        <f>IF(W1643="","",W1643-S1643)</f>
        <v/>
      </c>
      <c r="AA1643" s="24">
        <f>MATCH(J1643,Matches!$A:$A,0)</f>
        <v/>
      </c>
      <c r="AB1643" s="33" t="n"/>
      <c r="AC1643" s="33" t="n"/>
      <c r="AD1643" s="24" t="n"/>
      <c r="AE1643" s="24" t="n">
        <v>2</v>
      </c>
      <c r="AF1643" s="33" t="n"/>
      <c r="AG1643" s="33" t="n"/>
    </row>
    <row r="1644">
      <c r="A1644" s="24" t="inlineStr">
        <is>
          <t>Watford|9</t>
        </is>
      </c>
      <c r="B1644" s="24" t="inlineStr">
        <is>
          <t>E1</t>
        </is>
      </c>
      <c r="C1644" s="24" t="inlineStr">
        <is>
          <t>Championship</t>
        </is>
      </c>
      <c r="D1644" s="24" t="inlineStr">
        <is>
          <t>Watford</t>
        </is>
      </c>
      <c r="E1644" s="24" t="n">
        <v>9</v>
      </c>
      <c r="F1644" s="24" t="n">
        <v>3</v>
      </c>
      <c r="G1644" s="29" t="n">
        <v>46305.625</v>
      </c>
      <c r="H1644" s="24" t="inlineStr">
        <is>
          <t>Burnley</t>
        </is>
      </c>
      <c r="I1644" s="24" t="inlineStr">
        <is>
          <t>H</t>
        </is>
      </c>
      <c r="J1644" s="24" t="inlineStr">
        <is>
          <t>E1-Watford-Burnley</t>
        </is>
      </c>
      <c r="K1644" s="24" t="n">
        <v>4</v>
      </c>
      <c r="L1644" s="11">
        <f>IF(INDEX(Matches!$X:$X,AA1644)=0,"",IF(I1644="H",INDEX(Matches!$H:$H,AA1644),INDEX(Matches!$I:$I,AA1644)))</f>
        <v/>
      </c>
      <c r="M1644" s="11">
        <f>IF(INDEX(Matches!$X:$X,AA1644)=0,"",IF(I1644="H",INDEX(Matches!$I:$I,AA1644),INDEX(Matches!$H:$H,AA1644)))</f>
        <v/>
      </c>
      <c r="N1644" s="11">
        <f>IF(L1644="","",IF(L1644&gt;M1644,"W",IF(L1644=M1644,"D","L")))</f>
        <v/>
      </c>
      <c r="O1644" s="11">
        <f>IF(L1644="","",IF(L1644&gt;M1644,3,IF(L1644=M1644,1,0)))</f>
        <v/>
      </c>
      <c r="P1644" s="31">
        <f>IF(I1644="H",INDEX(Matches!$L:$L,AA1644),INDEX(Matches!$N:$N,AA1644))</f>
        <v/>
      </c>
      <c r="Q1644" s="31">
        <f>INDEX(Matches!$M:$M,AA1644)</f>
        <v/>
      </c>
      <c r="R1644" s="31">
        <f>IF(I1644="H",INDEX(Matches!$N:$N,AA1644),INDEX(Matches!$L:$L,AA1644))</f>
        <v/>
      </c>
      <c r="S1644" s="33">
        <f>IF(I1644="H",INDEX(Matches!$O:$O,AA1644),INDEX(Matches!$P:$P,AA1644))</f>
        <v/>
      </c>
      <c r="T1644" s="33">
        <f>IF(INDEX(Matches!$J:$J,AA1644)="","",IF(I1644="H",INDEX(Matches!$J:$J,AA1644),INDEX(Matches!$K:$K,AA1644)))</f>
        <v/>
      </c>
      <c r="U1644" s="33">
        <f>IF(INDEX(Matches!$K:$K,AA1644)="","",IF(I1644="H",INDEX(Matches!$K:$K,AA1644),INDEX(Matches!$J:$J,AA1644)))</f>
        <v/>
      </c>
      <c r="V1644" s="30">
        <f>IF(T1644="","",T1644-U1644)</f>
        <v/>
      </c>
      <c r="W1644" s="33">
        <f>IF(I1644="H",INDEX(Matches!$T:$T,AA1644),INDEX(Matches!$U:$U,AA1644))</f>
        <v/>
      </c>
      <c r="X1644" s="11">
        <f>INDEX(Matches!$X:$X,AA1644)</f>
        <v/>
      </c>
      <c r="Y1644" s="30">
        <f>IF(O1644="","",O1644-S1644)</f>
        <v/>
      </c>
      <c r="Z1644" s="30">
        <f>IF(W1644="","",W1644-S1644)</f>
        <v/>
      </c>
      <c r="AA1644" s="24">
        <f>MATCH(J1644,Matches!$A:$A,0)</f>
        <v/>
      </c>
      <c r="AB1644" s="33" t="n"/>
      <c r="AC1644" s="33" t="n"/>
      <c r="AD1644" s="24" t="n"/>
      <c r="AE1644" s="24" t="n">
        <v>3</v>
      </c>
      <c r="AF1644" s="33" t="n"/>
      <c r="AG1644" s="33" t="n"/>
    </row>
    <row r="1645">
      <c r="A1645" s="24" t="inlineStr">
        <is>
          <t>Watford|10</t>
        </is>
      </c>
      <c r="B1645" s="24" t="inlineStr">
        <is>
          <t>E1</t>
        </is>
      </c>
      <c r="C1645" s="24" t="inlineStr">
        <is>
          <t>Championship</t>
        </is>
      </c>
      <c r="D1645" s="24" t="inlineStr">
        <is>
          <t>Watford</t>
        </is>
      </c>
      <c r="E1645" s="24" t="n">
        <v>10</v>
      </c>
      <c r="F1645" s="24" t="n">
        <v>3</v>
      </c>
      <c r="G1645" s="29" t="n">
        <v>46308.82291666666</v>
      </c>
      <c r="H1645" s="24" t="inlineStr">
        <is>
          <t>Cardiff</t>
        </is>
      </c>
      <c r="I1645" s="24" t="inlineStr">
        <is>
          <t>A</t>
        </is>
      </c>
      <c r="J1645" s="24" t="inlineStr">
        <is>
          <t>E1-Cardiff-Watford</t>
        </is>
      </c>
      <c r="K1645" s="24" t="n">
        <v>21</v>
      </c>
      <c r="L1645" s="11">
        <f>IF(INDEX(Matches!$X:$X,AA1645)=0,"",IF(I1645="H",INDEX(Matches!$H:$H,AA1645),INDEX(Matches!$I:$I,AA1645)))</f>
        <v/>
      </c>
      <c r="M1645" s="11">
        <f>IF(INDEX(Matches!$X:$X,AA1645)=0,"",IF(I1645="H",INDEX(Matches!$I:$I,AA1645),INDEX(Matches!$H:$H,AA1645)))</f>
        <v/>
      </c>
      <c r="N1645" s="11">
        <f>IF(L1645="","",IF(L1645&gt;M1645,"W",IF(L1645=M1645,"D","L")))</f>
        <v/>
      </c>
      <c r="O1645" s="11">
        <f>IF(L1645="","",IF(L1645&gt;M1645,3,IF(L1645=M1645,1,0)))</f>
        <v/>
      </c>
      <c r="P1645" s="31">
        <f>IF(I1645="H",INDEX(Matches!$L:$L,AA1645),INDEX(Matches!$N:$N,AA1645))</f>
        <v/>
      </c>
      <c r="Q1645" s="31">
        <f>INDEX(Matches!$M:$M,AA1645)</f>
        <v/>
      </c>
      <c r="R1645" s="31">
        <f>IF(I1645="H",INDEX(Matches!$N:$N,AA1645),INDEX(Matches!$L:$L,AA1645))</f>
        <v/>
      </c>
      <c r="S1645" s="33">
        <f>IF(I1645="H",INDEX(Matches!$O:$O,AA1645),INDEX(Matches!$P:$P,AA1645))</f>
        <v/>
      </c>
      <c r="T1645" s="33">
        <f>IF(INDEX(Matches!$J:$J,AA1645)="","",IF(I1645="H",INDEX(Matches!$J:$J,AA1645),INDEX(Matches!$K:$K,AA1645)))</f>
        <v/>
      </c>
      <c r="U1645" s="33">
        <f>IF(INDEX(Matches!$K:$K,AA1645)="","",IF(I1645="H",INDEX(Matches!$K:$K,AA1645),INDEX(Matches!$J:$J,AA1645)))</f>
        <v/>
      </c>
      <c r="V1645" s="30">
        <f>IF(T1645="","",T1645-U1645)</f>
        <v/>
      </c>
      <c r="W1645" s="33">
        <f>IF(I1645="H",INDEX(Matches!$T:$T,AA1645),INDEX(Matches!$U:$U,AA1645))</f>
        <v/>
      </c>
      <c r="X1645" s="11">
        <f>INDEX(Matches!$X:$X,AA1645)</f>
        <v/>
      </c>
      <c r="Y1645" s="30">
        <f>IF(O1645="","",O1645-S1645)</f>
        <v/>
      </c>
      <c r="Z1645" s="30">
        <f>IF(W1645="","",W1645-S1645)</f>
        <v/>
      </c>
      <c r="AA1645" s="24">
        <f>MATCH(J1645,Matches!$A:$A,0)</f>
        <v/>
      </c>
      <c r="AB1645" s="33" t="n"/>
      <c r="AC1645" s="33" t="n"/>
      <c r="AD1645" s="24" t="n"/>
      <c r="AE1645" s="24" t="n">
        <v>3</v>
      </c>
      <c r="AF1645" s="33" t="n"/>
      <c r="AG1645" s="33" t="n"/>
    </row>
    <row r="1646">
      <c r="A1646" s="24" t="inlineStr">
        <is>
          <t>Watford|11</t>
        </is>
      </c>
      <c r="B1646" s="24" t="inlineStr">
        <is>
          <t>E1</t>
        </is>
      </c>
      <c r="C1646" s="24" t="inlineStr">
        <is>
          <t>Championship</t>
        </is>
      </c>
      <c r="D1646" s="24" t="inlineStr">
        <is>
          <t>Watford</t>
        </is>
      </c>
      <c r="E1646" s="24" t="n">
        <v>11</v>
      </c>
      <c r="F1646" s="24" t="n">
        <v>3</v>
      </c>
      <c r="G1646" s="29" t="n">
        <v>46312.52083333334</v>
      </c>
      <c r="H1646" s="24" t="inlineStr">
        <is>
          <t>Charlton</t>
        </is>
      </c>
      <c r="I1646" s="24" t="inlineStr">
        <is>
          <t>H</t>
        </is>
      </c>
      <c r="J1646" s="24" t="inlineStr">
        <is>
          <t>E1-Watford-Charlton</t>
        </is>
      </c>
      <c r="K1646" s="24" t="n">
        <v>23</v>
      </c>
      <c r="L1646" s="11">
        <f>IF(INDEX(Matches!$X:$X,AA1646)=0,"",IF(I1646="H",INDEX(Matches!$H:$H,AA1646),INDEX(Matches!$I:$I,AA1646)))</f>
        <v/>
      </c>
      <c r="M1646" s="11">
        <f>IF(INDEX(Matches!$X:$X,AA1646)=0,"",IF(I1646="H",INDEX(Matches!$I:$I,AA1646),INDEX(Matches!$H:$H,AA1646)))</f>
        <v/>
      </c>
      <c r="N1646" s="11">
        <f>IF(L1646="","",IF(L1646&gt;M1646,"W",IF(L1646=M1646,"D","L")))</f>
        <v/>
      </c>
      <c r="O1646" s="11">
        <f>IF(L1646="","",IF(L1646&gt;M1646,3,IF(L1646=M1646,1,0)))</f>
        <v/>
      </c>
      <c r="P1646" s="31">
        <f>IF(I1646="H",INDEX(Matches!$L:$L,AA1646),INDEX(Matches!$N:$N,AA1646))</f>
        <v/>
      </c>
      <c r="Q1646" s="31">
        <f>INDEX(Matches!$M:$M,AA1646)</f>
        <v/>
      </c>
      <c r="R1646" s="31">
        <f>IF(I1646="H",INDEX(Matches!$N:$N,AA1646),INDEX(Matches!$L:$L,AA1646))</f>
        <v/>
      </c>
      <c r="S1646" s="33">
        <f>IF(I1646="H",INDEX(Matches!$O:$O,AA1646),INDEX(Matches!$P:$P,AA1646))</f>
        <v/>
      </c>
      <c r="T1646" s="33">
        <f>IF(INDEX(Matches!$J:$J,AA1646)="","",IF(I1646="H",INDEX(Matches!$J:$J,AA1646),INDEX(Matches!$K:$K,AA1646)))</f>
        <v/>
      </c>
      <c r="U1646" s="33">
        <f>IF(INDEX(Matches!$K:$K,AA1646)="","",IF(I1646="H",INDEX(Matches!$K:$K,AA1646),INDEX(Matches!$J:$J,AA1646)))</f>
        <v/>
      </c>
      <c r="V1646" s="30">
        <f>IF(T1646="","",T1646-U1646)</f>
        <v/>
      </c>
      <c r="W1646" s="33">
        <f>IF(I1646="H",INDEX(Matches!$T:$T,AA1646),INDEX(Matches!$U:$U,AA1646))</f>
        <v/>
      </c>
      <c r="X1646" s="11">
        <f>INDEX(Matches!$X:$X,AA1646)</f>
        <v/>
      </c>
      <c r="Y1646" s="30">
        <f>IF(O1646="","",O1646-S1646)</f>
        <v/>
      </c>
      <c r="Z1646" s="30">
        <f>IF(W1646="","",W1646-S1646)</f>
        <v/>
      </c>
      <c r="AA1646" s="24">
        <f>MATCH(J1646,Matches!$A:$A,0)</f>
        <v/>
      </c>
      <c r="AB1646" s="33" t="n"/>
      <c r="AC1646" s="33" t="n"/>
      <c r="AD1646" s="24" t="n"/>
      <c r="AE1646" s="24" t="n">
        <v>3</v>
      </c>
      <c r="AF1646" s="33" t="n"/>
      <c r="AG1646" s="33" t="n"/>
    </row>
    <row r="1647">
      <c r="A1647" s="24" t="inlineStr">
        <is>
          <t>Watford|12</t>
        </is>
      </c>
      <c r="B1647" s="24" t="inlineStr">
        <is>
          <t>E1</t>
        </is>
      </c>
      <c r="C1647" s="24" t="inlineStr">
        <is>
          <t>Championship</t>
        </is>
      </c>
      <c r="D1647" s="24" t="inlineStr">
        <is>
          <t>Watford</t>
        </is>
      </c>
      <c r="E1647" s="24" t="n">
        <v>12</v>
      </c>
      <c r="F1647" s="24" t="n">
        <v>3</v>
      </c>
      <c r="G1647" s="29" t="n">
        <v>46319.625</v>
      </c>
      <c r="H1647" s="24" t="inlineStr">
        <is>
          <t>Wolves</t>
        </is>
      </c>
      <c r="I1647" s="24" t="inlineStr">
        <is>
          <t>A</t>
        </is>
      </c>
      <c r="J1647" s="24" t="inlineStr">
        <is>
          <t>E1-Wolves-Watford</t>
        </is>
      </c>
      <c r="K1647" s="24" t="n">
        <v>2</v>
      </c>
      <c r="L1647" s="11">
        <f>IF(INDEX(Matches!$X:$X,AA1647)=0,"",IF(I1647="H",INDEX(Matches!$H:$H,AA1647),INDEX(Matches!$I:$I,AA1647)))</f>
        <v/>
      </c>
      <c r="M1647" s="11">
        <f>IF(INDEX(Matches!$X:$X,AA1647)=0,"",IF(I1647="H",INDEX(Matches!$I:$I,AA1647),INDEX(Matches!$H:$H,AA1647)))</f>
        <v/>
      </c>
      <c r="N1647" s="11">
        <f>IF(L1647="","",IF(L1647&gt;M1647,"W",IF(L1647=M1647,"D","L")))</f>
        <v/>
      </c>
      <c r="O1647" s="11">
        <f>IF(L1647="","",IF(L1647&gt;M1647,3,IF(L1647=M1647,1,0)))</f>
        <v/>
      </c>
      <c r="P1647" s="31">
        <f>IF(I1647="H",INDEX(Matches!$L:$L,AA1647),INDEX(Matches!$N:$N,AA1647))</f>
        <v/>
      </c>
      <c r="Q1647" s="31">
        <f>INDEX(Matches!$M:$M,AA1647)</f>
        <v/>
      </c>
      <c r="R1647" s="31">
        <f>IF(I1647="H",INDEX(Matches!$N:$N,AA1647),INDEX(Matches!$L:$L,AA1647))</f>
        <v/>
      </c>
      <c r="S1647" s="33">
        <f>IF(I1647="H",INDEX(Matches!$O:$O,AA1647),INDEX(Matches!$P:$P,AA1647))</f>
        <v/>
      </c>
      <c r="T1647" s="33">
        <f>IF(INDEX(Matches!$J:$J,AA1647)="","",IF(I1647="H",INDEX(Matches!$J:$J,AA1647),INDEX(Matches!$K:$K,AA1647)))</f>
        <v/>
      </c>
      <c r="U1647" s="33">
        <f>IF(INDEX(Matches!$K:$K,AA1647)="","",IF(I1647="H",INDEX(Matches!$K:$K,AA1647),INDEX(Matches!$J:$J,AA1647)))</f>
        <v/>
      </c>
      <c r="V1647" s="30">
        <f>IF(T1647="","",T1647-U1647)</f>
        <v/>
      </c>
      <c r="W1647" s="33">
        <f>IF(I1647="H",INDEX(Matches!$T:$T,AA1647),INDEX(Matches!$U:$U,AA1647))</f>
        <v/>
      </c>
      <c r="X1647" s="11">
        <f>INDEX(Matches!$X:$X,AA1647)</f>
        <v/>
      </c>
      <c r="Y1647" s="30">
        <f>IF(O1647="","",O1647-S1647)</f>
        <v/>
      </c>
      <c r="Z1647" s="30">
        <f>IF(W1647="","",W1647-S1647)</f>
        <v/>
      </c>
      <c r="AA1647" s="24">
        <f>MATCH(J1647,Matches!$A:$A,0)</f>
        <v/>
      </c>
      <c r="AB1647" s="33" t="n"/>
      <c r="AC1647" s="33" t="n">
        <v>0.7705216577932927</v>
      </c>
      <c r="AD1647" s="24" t="n"/>
      <c r="AE1647" s="24" t="n">
        <v>3</v>
      </c>
      <c r="AF1647" s="33" t="n"/>
      <c r="AG1647" s="33" t="n"/>
    </row>
    <row r="1648">
      <c r="A1648" s="24" t="inlineStr">
        <is>
          <t>Watford|13</t>
        </is>
      </c>
      <c r="B1648" s="24" t="inlineStr">
        <is>
          <t>E1</t>
        </is>
      </c>
      <c r="C1648" s="24" t="inlineStr">
        <is>
          <t>Championship</t>
        </is>
      </c>
      <c r="D1648" s="24" t="inlineStr">
        <is>
          <t>Watford</t>
        </is>
      </c>
      <c r="E1648" s="24" t="n">
        <v>13</v>
      </c>
      <c r="F1648" s="24" t="n">
        <v>4</v>
      </c>
      <c r="G1648" s="29" t="n">
        <v>46326.52083333334</v>
      </c>
      <c r="H1648" s="24" t="inlineStr">
        <is>
          <t>Norwich</t>
        </is>
      </c>
      <c r="I1648" s="24" t="inlineStr">
        <is>
          <t>A</t>
        </is>
      </c>
      <c r="J1648" s="24" t="inlineStr">
        <is>
          <t>E1-Norwich-Watford</t>
        </is>
      </c>
      <c r="K1648" s="24" t="n">
        <v>7</v>
      </c>
      <c r="L1648" s="11">
        <f>IF(INDEX(Matches!$X:$X,AA1648)=0,"",IF(I1648="H",INDEX(Matches!$H:$H,AA1648),INDEX(Matches!$I:$I,AA1648)))</f>
        <v/>
      </c>
      <c r="M1648" s="11">
        <f>IF(INDEX(Matches!$X:$X,AA1648)=0,"",IF(I1648="H",INDEX(Matches!$I:$I,AA1648),INDEX(Matches!$H:$H,AA1648)))</f>
        <v/>
      </c>
      <c r="N1648" s="11">
        <f>IF(L1648="","",IF(L1648&gt;M1648,"W",IF(L1648=M1648,"D","L")))</f>
        <v/>
      </c>
      <c r="O1648" s="11">
        <f>IF(L1648="","",IF(L1648&gt;M1648,3,IF(L1648=M1648,1,0)))</f>
        <v/>
      </c>
      <c r="P1648" s="31">
        <f>IF(I1648="H",INDEX(Matches!$L:$L,AA1648),INDEX(Matches!$N:$N,AA1648))</f>
        <v/>
      </c>
      <c r="Q1648" s="31">
        <f>INDEX(Matches!$M:$M,AA1648)</f>
        <v/>
      </c>
      <c r="R1648" s="31">
        <f>IF(I1648="H",INDEX(Matches!$N:$N,AA1648),INDEX(Matches!$L:$L,AA1648))</f>
        <v/>
      </c>
      <c r="S1648" s="33">
        <f>IF(I1648="H",INDEX(Matches!$O:$O,AA1648),INDEX(Matches!$P:$P,AA1648))</f>
        <v/>
      </c>
      <c r="T1648" s="33">
        <f>IF(INDEX(Matches!$J:$J,AA1648)="","",IF(I1648="H",INDEX(Matches!$J:$J,AA1648),INDEX(Matches!$K:$K,AA1648)))</f>
        <v/>
      </c>
      <c r="U1648" s="33">
        <f>IF(INDEX(Matches!$K:$K,AA1648)="","",IF(I1648="H",INDEX(Matches!$K:$K,AA1648),INDEX(Matches!$J:$J,AA1648)))</f>
        <v/>
      </c>
      <c r="V1648" s="30">
        <f>IF(T1648="","",T1648-U1648)</f>
        <v/>
      </c>
      <c r="W1648" s="33">
        <f>IF(I1648="H",INDEX(Matches!$T:$T,AA1648),INDEX(Matches!$U:$U,AA1648))</f>
        <v/>
      </c>
      <c r="X1648" s="11">
        <f>INDEX(Matches!$X:$X,AA1648)</f>
        <v/>
      </c>
      <c r="Y1648" s="30">
        <f>IF(O1648="","",O1648-S1648)</f>
        <v/>
      </c>
      <c r="Z1648" s="30">
        <f>IF(W1648="","",W1648-S1648)</f>
        <v/>
      </c>
      <c r="AA1648" s="24">
        <f>MATCH(J1648,Matches!$A:$A,0)</f>
        <v/>
      </c>
      <c r="AB1648" s="33" t="n"/>
      <c r="AC1648" s="33" t="n">
        <v>0.9977458589071733</v>
      </c>
      <c r="AD1648" s="24" t="n"/>
      <c r="AE1648" s="24" t="n">
        <v>4</v>
      </c>
      <c r="AF1648" s="33" t="n"/>
      <c r="AG1648" s="33" t="n"/>
    </row>
    <row r="1649">
      <c r="A1649" s="24" t="inlineStr">
        <is>
          <t>Watford|14</t>
        </is>
      </c>
      <c r="B1649" s="24" t="inlineStr">
        <is>
          <t>E1</t>
        </is>
      </c>
      <c r="C1649" s="24" t="inlineStr">
        <is>
          <t>Championship</t>
        </is>
      </c>
      <c r="D1649" s="24" t="inlineStr">
        <is>
          <t>Watford</t>
        </is>
      </c>
      <c r="E1649" s="24" t="n">
        <v>14</v>
      </c>
      <c r="F1649" s="24" t="n">
        <v>4</v>
      </c>
      <c r="G1649" s="29" t="n">
        <v>46329.82291666666</v>
      </c>
      <c r="H1649" s="24" t="inlineStr">
        <is>
          <t>Lincoln</t>
        </is>
      </c>
      <c r="I1649" s="24" t="inlineStr">
        <is>
          <t>H</t>
        </is>
      </c>
      <c r="J1649" s="24" t="inlineStr">
        <is>
          <t>E1-Watford-Lincoln</t>
        </is>
      </c>
      <c r="K1649" s="24" t="n">
        <v>24</v>
      </c>
      <c r="L1649" s="11">
        <f>IF(INDEX(Matches!$X:$X,AA1649)=0,"",IF(I1649="H",INDEX(Matches!$H:$H,AA1649),INDEX(Matches!$I:$I,AA1649)))</f>
        <v/>
      </c>
      <c r="M1649" s="11">
        <f>IF(INDEX(Matches!$X:$X,AA1649)=0,"",IF(I1649="H",INDEX(Matches!$I:$I,AA1649),INDEX(Matches!$H:$H,AA1649)))</f>
        <v/>
      </c>
      <c r="N1649" s="11">
        <f>IF(L1649="","",IF(L1649&gt;M1649,"W",IF(L1649=M1649,"D","L")))</f>
        <v/>
      </c>
      <c r="O1649" s="11">
        <f>IF(L1649="","",IF(L1649&gt;M1649,3,IF(L1649=M1649,1,0)))</f>
        <v/>
      </c>
      <c r="P1649" s="31">
        <f>IF(I1649="H",INDEX(Matches!$L:$L,AA1649),INDEX(Matches!$N:$N,AA1649))</f>
        <v/>
      </c>
      <c r="Q1649" s="31">
        <f>INDEX(Matches!$M:$M,AA1649)</f>
        <v/>
      </c>
      <c r="R1649" s="31">
        <f>IF(I1649="H",INDEX(Matches!$N:$N,AA1649),INDEX(Matches!$L:$L,AA1649))</f>
        <v/>
      </c>
      <c r="S1649" s="33">
        <f>IF(I1649="H",INDEX(Matches!$O:$O,AA1649),INDEX(Matches!$P:$P,AA1649))</f>
        <v/>
      </c>
      <c r="T1649" s="33">
        <f>IF(INDEX(Matches!$J:$J,AA1649)="","",IF(I1649="H",INDEX(Matches!$J:$J,AA1649),INDEX(Matches!$K:$K,AA1649)))</f>
        <v/>
      </c>
      <c r="U1649" s="33">
        <f>IF(INDEX(Matches!$K:$K,AA1649)="","",IF(I1649="H",INDEX(Matches!$K:$K,AA1649),INDEX(Matches!$J:$J,AA1649)))</f>
        <v/>
      </c>
      <c r="V1649" s="30">
        <f>IF(T1649="","",T1649-U1649)</f>
        <v/>
      </c>
      <c r="W1649" s="33">
        <f>IF(I1649="H",INDEX(Matches!$T:$T,AA1649),INDEX(Matches!$U:$U,AA1649))</f>
        <v/>
      </c>
      <c r="X1649" s="11">
        <f>INDEX(Matches!$X:$X,AA1649)</f>
        <v/>
      </c>
      <c r="Y1649" s="30">
        <f>IF(O1649="","",O1649-S1649)</f>
        <v/>
      </c>
      <c r="Z1649" s="30">
        <f>IF(W1649="","",W1649-S1649)</f>
        <v/>
      </c>
      <c r="AA1649" s="24">
        <f>MATCH(J1649,Matches!$A:$A,0)</f>
        <v/>
      </c>
      <c r="AB1649" s="33" t="n"/>
      <c r="AC1649" s="33" t="n">
        <v>1.699085365563042</v>
      </c>
      <c r="AD1649" s="24" t="n"/>
      <c r="AE1649" s="24" t="n">
        <v>4</v>
      </c>
      <c r="AF1649" s="33" t="n"/>
      <c r="AG1649" s="33" t="n"/>
    </row>
    <row r="1650">
      <c r="A1650" s="24" t="inlineStr">
        <is>
          <t>Watford|15</t>
        </is>
      </c>
      <c r="B1650" s="24" t="inlineStr">
        <is>
          <t>E1</t>
        </is>
      </c>
      <c r="C1650" s="24" t="inlineStr">
        <is>
          <t>Championship</t>
        </is>
      </c>
      <c r="D1650" s="24" t="inlineStr">
        <is>
          <t>Watford</t>
        </is>
      </c>
      <c r="E1650" s="24" t="n">
        <v>15</v>
      </c>
      <c r="F1650" s="24" t="n">
        <v>4</v>
      </c>
      <c r="G1650" s="29" t="n">
        <v>46333.625</v>
      </c>
      <c r="H1650" s="24" t="inlineStr">
        <is>
          <t>Middlesbrough</t>
        </is>
      </c>
      <c r="I1650" s="24" t="inlineStr">
        <is>
          <t>H</t>
        </is>
      </c>
      <c r="J1650" s="24" t="inlineStr">
        <is>
          <t>E1-Watford-Middlesb</t>
        </is>
      </c>
      <c r="K1650" s="24" t="n">
        <v>3</v>
      </c>
      <c r="L1650" s="11">
        <f>IF(INDEX(Matches!$X:$X,AA1650)=0,"",IF(I1650="H",INDEX(Matches!$H:$H,AA1650),INDEX(Matches!$I:$I,AA1650)))</f>
        <v/>
      </c>
      <c r="M1650" s="11">
        <f>IF(INDEX(Matches!$X:$X,AA1650)=0,"",IF(I1650="H",INDEX(Matches!$I:$I,AA1650),INDEX(Matches!$H:$H,AA1650)))</f>
        <v/>
      </c>
      <c r="N1650" s="11">
        <f>IF(L1650="","",IF(L1650&gt;M1650,"W",IF(L1650=M1650,"D","L")))</f>
        <v/>
      </c>
      <c r="O1650" s="11">
        <f>IF(L1650="","",IF(L1650&gt;M1650,3,IF(L1650=M1650,1,0)))</f>
        <v/>
      </c>
      <c r="P1650" s="31">
        <f>IF(I1650="H",INDEX(Matches!$L:$L,AA1650),INDEX(Matches!$N:$N,AA1650))</f>
        <v/>
      </c>
      <c r="Q1650" s="31">
        <f>INDEX(Matches!$M:$M,AA1650)</f>
        <v/>
      </c>
      <c r="R1650" s="31">
        <f>IF(I1650="H",INDEX(Matches!$N:$N,AA1650),INDEX(Matches!$L:$L,AA1650))</f>
        <v/>
      </c>
      <c r="S1650" s="33">
        <f>IF(I1650="H",INDEX(Matches!$O:$O,AA1650),INDEX(Matches!$P:$P,AA1650))</f>
        <v/>
      </c>
      <c r="T1650" s="33">
        <f>IF(INDEX(Matches!$J:$J,AA1650)="","",IF(I1650="H",INDEX(Matches!$J:$J,AA1650),INDEX(Matches!$K:$K,AA1650)))</f>
        <v/>
      </c>
      <c r="U1650" s="33">
        <f>IF(INDEX(Matches!$K:$K,AA1650)="","",IF(I1650="H",INDEX(Matches!$K:$K,AA1650),INDEX(Matches!$J:$J,AA1650)))</f>
        <v/>
      </c>
      <c r="V1650" s="30">
        <f>IF(T1650="","",T1650-U1650)</f>
        <v/>
      </c>
      <c r="W1650" s="33">
        <f>IF(I1650="H",INDEX(Matches!$T:$T,AA1650),INDEX(Matches!$U:$U,AA1650))</f>
        <v/>
      </c>
      <c r="X1650" s="11">
        <f>INDEX(Matches!$X:$X,AA1650)</f>
        <v/>
      </c>
      <c r="Y1650" s="30">
        <f>IF(O1650="","",O1650-S1650)</f>
        <v/>
      </c>
      <c r="Z1650" s="30">
        <f>IF(W1650="","",W1650-S1650)</f>
        <v/>
      </c>
      <c r="AA1650" s="24">
        <f>MATCH(J1650,Matches!$A:$A,0)</f>
        <v/>
      </c>
      <c r="AB1650" s="33" t="n"/>
      <c r="AC1650" s="33" t="n">
        <v>1.165889864208098</v>
      </c>
      <c r="AD1650" s="24" t="n"/>
      <c r="AE1650" s="24" t="n">
        <v>4</v>
      </c>
      <c r="AF1650" s="33" t="n"/>
      <c r="AG1650" s="33" t="n"/>
    </row>
    <row r="1651">
      <c r="A1651" s="24" t="inlineStr">
        <is>
          <t>Watford|16</t>
        </is>
      </c>
      <c r="B1651" s="24" t="inlineStr">
        <is>
          <t>E1</t>
        </is>
      </c>
      <c r="C1651" s="24" t="inlineStr">
        <is>
          <t>Championship</t>
        </is>
      </c>
      <c r="D1651" s="24" t="inlineStr">
        <is>
          <t>Watford</t>
        </is>
      </c>
      <c r="E1651" s="24" t="n">
        <v>16</v>
      </c>
      <c r="F1651" s="24" t="n">
        <v>4</v>
      </c>
      <c r="G1651" s="29" t="n">
        <v>46347.625</v>
      </c>
      <c r="H1651" s="24" t="inlineStr">
        <is>
          <t>Sheffield United</t>
        </is>
      </c>
      <c r="I1651" s="24" t="inlineStr">
        <is>
          <t>A</t>
        </is>
      </c>
      <c r="J1651" s="24" t="inlineStr">
        <is>
          <t>E1-Sheffiel-Watford</t>
        </is>
      </c>
      <c r="K1651" s="24" t="n">
        <v>8</v>
      </c>
      <c r="L1651" s="11">
        <f>IF(INDEX(Matches!$X:$X,AA1651)=0,"",IF(I1651="H",INDEX(Matches!$H:$H,AA1651),INDEX(Matches!$I:$I,AA1651)))</f>
        <v/>
      </c>
      <c r="M1651" s="11">
        <f>IF(INDEX(Matches!$X:$X,AA1651)=0,"",IF(I1651="H",INDEX(Matches!$I:$I,AA1651),INDEX(Matches!$H:$H,AA1651)))</f>
        <v/>
      </c>
      <c r="N1651" s="11">
        <f>IF(L1651="","",IF(L1651&gt;M1651,"W",IF(L1651=M1651,"D","L")))</f>
        <v/>
      </c>
      <c r="O1651" s="11">
        <f>IF(L1651="","",IF(L1651&gt;M1651,3,IF(L1651=M1651,1,0)))</f>
        <v/>
      </c>
      <c r="P1651" s="31">
        <f>IF(I1651="H",INDEX(Matches!$L:$L,AA1651),INDEX(Matches!$N:$N,AA1651))</f>
        <v/>
      </c>
      <c r="Q1651" s="31">
        <f>INDEX(Matches!$M:$M,AA1651)</f>
        <v/>
      </c>
      <c r="R1651" s="31">
        <f>IF(I1651="H",INDEX(Matches!$N:$N,AA1651),INDEX(Matches!$L:$L,AA1651))</f>
        <v/>
      </c>
      <c r="S1651" s="33">
        <f>IF(I1651="H",INDEX(Matches!$O:$O,AA1651),INDEX(Matches!$P:$P,AA1651))</f>
        <v/>
      </c>
      <c r="T1651" s="33">
        <f>IF(INDEX(Matches!$J:$J,AA1651)="","",IF(I1651="H",INDEX(Matches!$J:$J,AA1651),INDEX(Matches!$K:$K,AA1651)))</f>
        <v/>
      </c>
      <c r="U1651" s="33">
        <f>IF(INDEX(Matches!$K:$K,AA1651)="","",IF(I1651="H",INDEX(Matches!$K:$K,AA1651),INDEX(Matches!$J:$J,AA1651)))</f>
        <v/>
      </c>
      <c r="V1651" s="30">
        <f>IF(T1651="","",T1651-U1651)</f>
        <v/>
      </c>
      <c r="W1651" s="33">
        <f>IF(I1651="H",INDEX(Matches!$T:$T,AA1651),INDEX(Matches!$U:$U,AA1651))</f>
        <v/>
      </c>
      <c r="X1651" s="11">
        <f>INDEX(Matches!$X:$X,AA1651)</f>
        <v/>
      </c>
      <c r="Y1651" s="30">
        <f>IF(O1651="","",O1651-S1651)</f>
        <v/>
      </c>
      <c r="Z1651" s="30">
        <f>IF(W1651="","",W1651-S1651)</f>
        <v/>
      </c>
      <c r="AA1651" s="24">
        <f>MATCH(J1651,Matches!$A:$A,0)</f>
        <v/>
      </c>
      <c r="AB1651" s="33" t="n"/>
      <c r="AC1651" s="33" t="n">
        <v>1.02143073105326</v>
      </c>
      <c r="AD1651" s="24" t="n"/>
      <c r="AE1651" s="24" t="n">
        <v>4</v>
      </c>
      <c r="AF1651" s="33" t="n"/>
      <c r="AG1651" s="33" t="n"/>
    </row>
    <row r="1652">
      <c r="A1652" s="24" t="inlineStr">
        <is>
          <t>Watford|17</t>
        </is>
      </c>
      <c r="B1652" s="24" t="inlineStr">
        <is>
          <t>E1</t>
        </is>
      </c>
      <c r="C1652" s="24" t="inlineStr">
        <is>
          <t>Championship</t>
        </is>
      </c>
      <c r="D1652" s="24" t="inlineStr">
        <is>
          <t>Watford</t>
        </is>
      </c>
      <c r="E1652" s="24" t="n">
        <v>17</v>
      </c>
      <c r="F1652" s="24" t="n">
        <v>5</v>
      </c>
      <c r="G1652" s="29" t="n">
        <v>46351.82291666666</v>
      </c>
      <c r="H1652" s="24" t="inlineStr">
        <is>
          <t>Blackburn</t>
        </is>
      </c>
      <c r="I1652" s="24" t="inlineStr">
        <is>
          <t>H</t>
        </is>
      </c>
      <c r="J1652" s="24" t="inlineStr">
        <is>
          <t>E1-Watford-Blackbur</t>
        </is>
      </c>
      <c r="K1652" s="24" t="n">
        <v>19</v>
      </c>
      <c r="L1652" s="11">
        <f>IF(INDEX(Matches!$X:$X,AA1652)=0,"",IF(I1652="H",INDEX(Matches!$H:$H,AA1652),INDEX(Matches!$I:$I,AA1652)))</f>
        <v/>
      </c>
      <c r="M1652" s="11">
        <f>IF(INDEX(Matches!$X:$X,AA1652)=0,"",IF(I1652="H",INDEX(Matches!$I:$I,AA1652),INDEX(Matches!$H:$H,AA1652)))</f>
        <v/>
      </c>
      <c r="N1652" s="11">
        <f>IF(L1652="","",IF(L1652&gt;M1652,"W",IF(L1652=M1652,"D","L")))</f>
        <v/>
      </c>
      <c r="O1652" s="11">
        <f>IF(L1652="","",IF(L1652&gt;M1652,3,IF(L1652=M1652,1,0)))</f>
        <v/>
      </c>
      <c r="P1652" s="31">
        <f>IF(I1652="H",INDEX(Matches!$L:$L,AA1652),INDEX(Matches!$N:$N,AA1652))</f>
        <v/>
      </c>
      <c r="Q1652" s="31">
        <f>INDEX(Matches!$M:$M,AA1652)</f>
        <v/>
      </c>
      <c r="R1652" s="31">
        <f>IF(I1652="H",INDEX(Matches!$N:$N,AA1652),INDEX(Matches!$L:$L,AA1652))</f>
        <v/>
      </c>
      <c r="S1652" s="33">
        <f>IF(I1652="H",INDEX(Matches!$O:$O,AA1652),INDEX(Matches!$P:$P,AA1652))</f>
        <v/>
      </c>
      <c r="T1652" s="33">
        <f>IF(INDEX(Matches!$J:$J,AA1652)="","",IF(I1652="H",INDEX(Matches!$J:$J,AA1652),INDEX(Matches!$K:$K,AA1652)))</f>
        <v/>
      </c>
      <c r="U1652" s="33">
        <f>IF(INDEX(Matches!$K:$K,AA1652)="","",IF(I1652="H",INDEX(Matches!$K:$K,AA1652),INDEX(Matches!$J:$J,AA1652)))</f>
        <v/>
      </c>
      <c r="V1652" s="30">
        <f>IF(T1652="","",T1652-U1652)</f>
        <v/>
      </c>
      <c r="W1652" s="33">
        <f>IF(I1652="H",INDEX(Matches!$T:$T,AA1652),INDEX(Matches!$U:$U,AA1652))</f>
        <v/>
      </c>
      <c r="X1652" s="11">
        <f>INDEX(Matches!$X:$X,AA1652)</f>
        <v/>
      </c>
      <c r="Y1652" s="30">
        <f>IF(O1652="","",O1652-S1652)</f>
        <v/>
      </c>
      <c r="Z1652" s="30">
        <f>IF(W1652="","",W1652-S1652)</f>
        <v/>
      </c>
      <c r="AA1652" s="24">
        <f>MATCH(J1652,Matches!$A:$A,0)</f>
        <v/>
      </c>
      <c r="AB1652" s="33" t="n"/>
      <c r="AC1652" s="33" t="n">
        <v>1.566884958055013</v>
      </c>
      <c r="AD1652" s="24" t="n"/>
      <c r="AE1652" s="24" t="n">
        <v>5</v>
      </c>
      <c r="AF1652" s="33" t="n"/>
      <c r="AG1652" s="33" t="n"/>
    </row>
    <row r="1653">
      <c r="A1653" s="24" t="inlineStr">
        <is>
          <t>Watford|18</t>
        </is>
      </c>
      <c r="B1653" s="24" t="inlineStr">
        <is>
          <t>E1</t>
        </is>
      </c>
      <c r="C1653" s="24" t="inlineStr">
        <is>
          <t>Championship</t>
        </is>
      </c>
      <c r="D1653" s="24" t="inlineStr">
        <is>
          <t>Watford</t>
        </is>
      </c>
      <c r="E1653" s="24" t="n">
        <v>18</v>
      </c>
      <c r="F1653" s="24" t="n">
        <v>5</v>
      </c>
      <c r="G1653" s="29" t="n">
        <v>46354.625</v>
      </c>
      <c r="H1653" s="24" t="inlineStr">
        <is>
          <t>Derby</t>
        </is>
      </c>
      <c r="I1653" s="24" t="inlineStr">
        <is>
          <t>A</t>
        </is>
      </c>
      <c r="J1653" s="24" t="inlineStr">
        <is>
          <t>E1-Derby-Watford</t>
        </is>
      </c>
      <c r="K1653" s="24" t="n">
        <v>12</v>
      </c>
      <c r="L1653" s="11">
        <f>IF(INDEX(Matches!$X:$X,AA1653)=0,"",IF(I1653="H",INDEX(Matches!$H:$H,AA1653),INDEX(Matches!$I:$I,AA1653)))</f>
        <v/>
      </c>
      <c r="M1653" s="11">
        <f>IF(INDEX(Matches!$X:$X,AA1653)=0,"",IF(I1653="H",INDEX(Matches!$I:$I,AA1653),INDEX(Matches!$H:$H,AA1653)))</f>
        <v/>
      </c>
      <c r="N1653" s="11">
        <f>IF(L1653="","",IF(L1653&gt;M1653,"W",IF(L1653=M1653,"D","L")))</f>
        <v/>
      </c>
      <c r="O1653" s="11">
        <f>IF(L1653="","",IF(L1653&gt;M1653,3,IF(L1653=M1653,1,0)))</f>
        <v/>
      </c>
      <c r="P1653" s="31">
        <f>IF(I1653="H",INDEX(Matches!$L:$L,AA1653),INDEX(Matches!$N:$N,AA1653))</f>
        <v/>
      </c>
      <c r="Q1653" s="31">
        <f>INDEX(Matches!$M:$M,AA1653)</f>
        <v/>
      </c>
      <c r="R1653" s="31">
        <f>IF(I1653="H",INDEX(Matches!$N:$N,AA1653),INDEX(Matches!$L:$L,AA1653))</f>
        <v/>
      </c>
      <c r="S1653" s="33">
        <f>IF(I1653="H",INDEX(Matches!$O:$O,AA1653),INDEX(Matches!$P:$P,AA1653))</f>
        <v/>
      </c>
      <c r="T1653" s="33">
        <f>IF(INDEX(Matches!$J:$J,AA1653)="","",IF(I1653="H",INDEX(Matches!$J:$J,AA1653),INDEX(Matches!$K:$K,AA1653)))</f>
        <v/>
      </c>
      <c r="U1653" s="33">
        <f>IF(INDEX(Matches!$K:$K,AA1653)="","",IF(I1653="H",INDEX(Matches!$K:$K,AA1653),INDEX(Matches!$J:$J,AA1653)))</f>
        <v/>
      </c>
      <c r="V1653" s="30">
        <f>IF(T1653="","",T1653-U1653)</f>
        <v/>
      </c>
      <c r="W1653" s="33">
        <f>IF(I1653="H",INDEX(Matches!$T:$T,AA1653),INDEX(Matches!$U:$U,AA1653))</f>
        <v/>
      </c>
      <c r="X1653" s="11">
        <f>INDEX(Matches!$X:$X,AA1653)</f>
        <v/>
      </c>
      <c r="Y1653" s="30">
        <f>IF(O1653="","",O1653-S1653)</f>
        <v/>
      </c>
      <c r="Z1653" s="30">
        <f>IF(W1653="","",W1653-S1653)</f>
        <v/>
      </c>
      <c r="AA1653" s="24">
        <f>MATCH(J1653,Matches!$A:$A,0)</f>
        <v/>
      </c>
      <c r="AB1653" s="33" t="n"/>
      <c r="AC1653" s="33" t="n">
        <v>1.099987978764438</v>
      </c>
      <c r="AD1653" s="24" t="n"/>
      <c r="AE1653" s="24" t="n">
        <v>5</v>
      </c>
      <c r="AF1653" s="33" t="n"/>
      <c r="AG1653" s="33" t="n"/>
    </row>
    <row r="1654">
      <c r="A1654" s="24" t="inlineStr">
        <is>
          <t>Watford|19</t>
        </is>
      </c>
      <c r="B1654" s="24" t="inlineStr">
        <is>
          <t>E1</t>
        </is>
      </c>
      <c r="C1654" s="24" t="inlineStr">
        <is>
          <t>Championship</t>
        </is>
      </c>
      <c r="D1654" s="24" t="inlineStr">
        <is>
          <t>Watford</t>
        </is>
      </c>
      <c r="E1654" s="24" t="n">
        <v>19</v>
      </c>
      <c r="F1654" s="24" t="n">
        <v>5</v>
      </c>
      <c r="G1654" s="29" t="n">
        <v>46361.52083333334</v>
      </c>
      <c r="H1654" s="24" t="inlineStr">
        <is>
          <t>Millwall</t>
        </is>
      </c>
      <c r="I1654" s="24" t="inlineStr">
        <is>
          <t>H</t>
        </is>
      </c>
      <c r="J1654" s="24" t="inlineStr">
        <is>
          <t>E1-Watford-Millwall</t>
        </is>
      </c>
      <c r="K1654" s="24" t="n">
        <v>10</v>
      </c>
      <c r="L1654" s="11">
        <f>IF(INDEX(Matches!$X:$X,AA1654)=0,"",IF(I1654="H",INDEX(Matches!$H:$H,AA1654),INDEX(Matches!$I:$I,AA1654)))</f>
        <v/>
      </c>
      <c r="M1654" s="11">
        <f>IF(INDEX(Matches!$X:$X,AA1654)=0,"",IF(I1654="H",INDEX(Matches!$I:$I,AA1654),INDEX(Matches!$H:$H,AA1654)))</f>
        <v/>
      </c>
      <c r="N1654" s="11">
        <f>IF(L1654="","",IF(L1654&gt;M1654,"W",IF(L1654=M1654,"D","L")))</f>
        <v/>
      </c>
      <c r="O1654" s="11">
        <f>IF(L1654="","",IF(L1654&gt;M1654,3,IF(L1654=M1654,1,0)))</f>
        <v/>
      </c>
      <c r="P1654" s="31">
        <f>IF(I1654="H",INDEX(Matches!$L:$L,AA1654),INDEX(Matches!$N:$N,AA1654))</f>
        <v/>
      </c>
      <c r="Q1654" s="31">
        <f>INDEX(Matches!$M:$M,AA1654)</f>
        <v/>
      </c>
      <c r="R1654" s="31">
        <f>IF(I1654="H",INDEX(Matches!$N:$N,AA1654),INDEX(Matches!$L:$L,AA1654))</f>
        <v/>
      </c>
      <c r="S1654" s="33">
        <f>IF(I1654="H",INDEX(Matches!$O:$O,AA1654),INDEX(Matches!$P:$P,AA1654))</f>
        <v/>
      </c>
      <c r="T1654" s="33">
        <f>IF(INDEX(Matches!$J:$J,AA1654)="","",IF(I1654="H",INDEX(Matches!$J:$J,AA1654),INDEX(Matches!$K:$K,AA1654)))</f>
        <v/>
      </c>
      <c r="U1654" s="33">
        <f>IF(INDEX(Matches!$K:$K,AA1654)="","",IF(I1654="H",INDEX(Matches!$K:$K,AA1654),INDEX(Matches!$J:$J,AA1654)))</f>
        <v/>
      </c>
      <c r="V1654" s="30">
        <f>IF(T1654="","",T1654-U1654)</f>
        <v/>
      </c>
      <c r="W1654" s="33">
        <f>IF(I1654="H",INDEX(Matches!$T:$T,AA1654),INDEX(Matches!$U:$U,AA1654))</f>
        <v/>
      </c>
      <c r="X1654" s="11">
        <f>INDEX(Matches!$X:$X,AA1654)</f>
        <v/>
      </c>
      <c r="Y1654" s="30">
        <f>IF(O1654="","",O1654-S1654)</f>
        <v/>
      </c>
      <c r="Z1654" s="30">
        <f>IF(W1654="","",W1654-S1654)</f>
        <v/>
      </c>
      <c r="AA1654" s="24">
        <f>MATCH(J1654,Matches!$A:$A,0)</f>
        <v/>
      </c>
      <c r="AB1654" s="33" t="n"/>
      <c r="AC1654" s="33" t="n">
        <v>1.290915046311432</v>
      </c>
      <c r="AD1654" s="24" t="n"/>
      <c r="AE1654" s="24" t="n">
        <v>5</v>
      </c>
      <c r="AF1654" s="33" t="n"/>
      <c r="AG1654" s="33" t="n"/>
    </row>
    <row r="1655">
      <c r="A1655" s="24" t="inlineStr">
        <is>
          <t>Watford|20</t>
        </is>
      </c>
      <c r="B1655" s="24" t="inlineStr">
        <is>
          <t>E1</t>
        </is>
      </c>
      <c r="C1655" s="24" t="inlineStr">
        <is>
          <t>Championship</t>
        </is>
      </c>
      <c r="D1655" s="24" t="inlineStr">
        <is>
          <t>Watford</t>
        </is>
      </c>
      <c r="E1655" s="24" t="n">
        <v>20</v>
      </c>
      <c r="F1655" s="24" t="n">
        <v>5</v>
      </c>
      <c r="G1655" s="29" t="n">
        <v>46364.83333333334</v>
      </c>
      <c r="H1655" s="24" t="inlineStr">
        <is>
          <t>Birmingham</t>
        </is>
      </c>
      <c r="I1655" s="24" t="inlineStr">
        <is>
          <t>A</t>
        </is>
      </c>
      <c r="J1655" s="24" t="inlineStr">
        <is>
          <t>E1-Birmingh-Watford</t>
        </is>
      </c>
      <c r="K1655" s="24" t="n">
        <v>6</v>
      </c>
      <c r="L1655" s="11">
        <f>IF(INDEX(Matches!$X:$X,AA1655)=0,"",IF(I1655="H",INDEX(Matches!$H:$H,AA1655),INDEX(Matches!$I:$I,AA1655)))</f>
        <v/>
      </c>
      <c r="M1655" s="11">
        <f>IF(INDEX(Matches!$X:$X,AA1655)=0,"",IF(I1655="H",INDEX(Matches!$I:$I,AA1655),INDEX(Matches!$H:$H,AA1655)))</f>
        <v/>
      </c>
      <c r="N1655" s="11">
        <f>IF(L1655="","",IF(L1655&gt;M1655,"W",IF(L1655=M1655,"D","L")))</f>
        <v/>
      </c>
      <c r="O1655" s="11">
        <f>IF(L1655="","",IF(L1655&gt;M1655,3,IF(L1655=M1655,1,0)))</f>
        <v/>
      </c>
      <c r="P1655" s="31">
        <f>IF(I1655="H",INDEX(Matches!$L:$L,AA1655),INDEX(Matches!$N:$N,AA1655))</f>
        <v/>
      </c>
      <c r="Q1655" s="31">
        <f>INDEX(Matches!$M:$M,AA1655)</f>
        <v/>
      </c>
      <c r="R1655" s="31">
        <f>IF(I1655="H",INDEX(Matches!$N:$N,AA1655),INDEX(Matches!$L:$L,AA1655))</f>
        <v/>
      </c>
      <c r="S1655" s="33">
        <f>IF(I1655="H",INDEX(Matches!$O:$O,AA1655),INDEX(Matches!$P:$P,AA1655))</f>
        <v/>
      </c>
      <c r="T1655" s="33">
        <f>IF(INDEX(Matches!$J:$J,AA1655)="","",IF(I1655="H",INDEX(Matches!$J:$J,AA1655),INDEX(Matches!$K:$K,AA1655)))</f>
        <v/>
      </c>
      <c r="U1655" s="33">
        <f>IF(INDEX(Matches!$K:$K,AA1655)="","",IF(I1655="H",INDEX(Matches!$K:$K,AA1655),INDEX(Matches!$J:$J,AA1655)))</f>
        <v/>
      </c>
      <c r="V1655" s="30">
        <f>IF(T1655="","",T1655-U1655)</f>
        <v/>
      </c>
      <c r="W1655" s="33">
        <f>IF(I1655="H",INDEX(Matches!$T:$T,AA1655),INDEX(Matches!$U:$U,AA1655))</f>
        <v/>
      </c>
      <c r="X1655" s="11">
        <f>INDEX(Matches!$X:$X,AA1655)</f>
        <v/>
      </c>
      <c r="Y1655" s="30">
        <f>IF(O1655="","",O1655-S1655)</f>
        <v/>
      </c>
      <c r="Z1655" s="30">
        <f>IF(W1655="","",W1655-S1655)</f>
        <v/>
      </c>
      <c r="AA1655" s="24">
        <f>MATCH(J1655,Matches!$A:$A,0)</f>
        <v/>
      </c>
      <c r="AB1655" s="33" t="n"/>
      <c r="AC1655" s="33" t="n">
        <v>0.9029251191429006</v>
      </c>
      <c r="AD1655" s="24" t="n"/>
      <c r="AE1655" s="24" t="n">
        <v>5</v>
      </c>
      <c r="AF1655" s="33" t="n"/>
      <c r="AG1655" s="33" t="n"/>
    </row>
    <row r="1656">
      <c r="A1656" s="24" t="inlineStr">
        <is>
          <t>Watford|21</t>
        </is>
      </c>
      <c r="B1656" s="24" t="inlineStr">
        <is>
          <t>E1</t>
        </is>
      </c>
      <c r="C1656" s="24" t="inlineStr">
        <is>
          <t>Championship</t>
        </is>
      </c>
      <c r="D1656" s="24" t="inlineStr">
        <is>
          <t>Watford</t>
        </is>
      </c>
      <c r="E1656" s="24" t="n">
        <v>21</v>
      </c>
      <c r="F1656" s="24" t="n">
        <v>6</v>
      </c>
      <c r="G1656" s="29" t="n">
        <v>46368.52083333334</v>
      </c>
      <c r="H1656" s="24" t="inlineStr">
        <is>
          <t>QPR</t>
        </is>
      </c>
      <c r="I1656" s="24" t="inlineStr">
        <is>
          <t>A</t>
        </is>
      </c>
      <c r="J1656" s="24" t="inlineStr">
        <is>
          <t>E1-QPR-Watford</t>
        </is>
      </c>
      <c r="K1656" s="24" t="n">
        <v>17</v>
      </c>
      <c r="L1656" s="11">
        <f>IF(INDEX(Matches!$X:$X,AA1656)=0,"",IF(I1656="H",INDEX(Matches!$H:$H,AA1656),INDEX(Matches!$I:$I,AA1656)))</f>
        <v/>
      </c>
      <c r="M1656" s="11">
        <f>IF(INDEX(Matches!$X:$X,AA1656)=0,"",IF(I1656="H",INDEX(Matches!$I:$I,AA1656),INDEX(Matches!$H:$H,AA1656)))</f>
        <v/>
      </c>
      <c r="N1656" s="11">
        <f>IF(L1656="","",IF(L1656&gt;M1656,"W",IF(L1656=M1656,"D","L")))</f>
        <v/>
      </c>
      <c r="O1656" s="11">
        <f>IF(L1656="","",IF(L1656&gt;M1656,3,IF(L1656=M1656,1,0)))</f>
        <v/>
      </c>
      <c r="P1656" s="31">
        <f>IF(I1656="H",INDEX(Matches!$L:$L,AA1656),INDEX(Matches!$N:$N,AA1656))</f>
        <v/>
      </c>
      <c r="Q1656" s="31">
        <f>INDEX(Matches!$M:$M,AA1656)</f>
        <v/>
      </c>
      <c r="R1656" s="31">
        <f>IF(I1656="H",INDEX(Matches!$N:$N,AA1656),INDEX(Matches!$L:$L,AA1656))</f>
        <v/>
      </c>
      <c r="S1656" s="33">
        <f>IF(I1656="H",INDEX(Matches!$O:$O,AA1656),INDEX(Matches!$P:$P,AA1656))</f>
        <v/>
      </c>
      <c r="T1656" s="33">
        <f>IF(INDEX(Matches!$J:$J,AA1656)="","",IF(I1656="H",INDEX(Matches!$J:$J,AA1656),INDEX(Matches!$K:$K,AA1656)))</f>
        <v/>
      </c>
      <c r="U1656" s="33">
        <f>IF(INDEX(Matches!$K:$K,AA1656)="","",IF(I1656="H",INDEX(Matches!$K:$K,AA1656),INDEX(Matches!$J:$J,AA1656)))</f>
        <v/>
      </c>
      <c r="V1656" s="30">
        <f>IF(T1656="","",T1656-U1656)</f>
        <v/>
      </c>
      <c r="W1656" s="33">
        <f>IF(I1656="H",INDEX(Matches!$T:$T,AA1656),INDEX(Matches!$U:$U,AA1656))</f>
        <v/>
      </c>
      <c r="X1656" s="11">
        <f>INDEX(Matches!$X:$X,AA1656)</f>
        <v/>
      </c>
      <c r="Y1656" s="30">
        <f>IF(O1656="","",O1656-S1656)</f>
        <v/>
      </c>
      <c r="Z1656" s="30">
        <f>IF(W1656="","",W1656-S1656)</f>
        <v/>
      </c>
      <c r="AA1656" s="24">
        <f>MATCH(J1656,Matches!$A:$A,0)</f>
        <v/>
      </c>
      <c r="AB1656" s="33" t="n"/>
      <c r="AC1656" s="33" t="n">
        <v>1.100261946935953</v>
      </c>
      <c r="AD1656" s="24" t="n"/>
      <c r="AE1656" s="24" t="n">
        <v>6</v>
      </c>
      <c r="AF1656" s="33" t="n"/>
      <c r="AG1656" s="33" t="n"/>
    </row>
    <row r="1657">
      <c r="A1657" s="24" t="inlineStr">
        <is>
          <t>Watford|22</t>
        </is>
      </c>
      <c r="B1657" s="24" t="inlineStr">
        <is>
          <t>E1</t>
        </is>
      </c>
      <c r="C1657" s="24" t="inlineStr">
        <is>
          <t>Championship</t>
        </is>
      </c>
      <c r="D1657" s="24" t="inlineStr">
        <is>
          <t>Watford</t>
        </is>
      </c>
      <c r="E1657" s="24" t="n">
        <v>22</v>
      </c>
      <c r="F1657" s="24" t="n">
        <v>6</v>
      </c>
      <c r="G1657" s="29" t="n">
        <v>46375.52083333334</v>
      </c>
      <c r="H1657" s="24" t="inlineStr">
        <is>
          <t>Bolton</t>
        </is>
      </c>
      <c r="I1657" s="24" t="inlineStr">
        <is>
          <t>H</t>
        </is>
      </c>
      <c r="J1657" s="24" t="inlineStr">
        <is>
          <t>E1-Watford-Bolton</t>
        </is>
      </c>
      <c r="K1657" s="24" t="n">
        <v>22</v>
      </c>
      <c r="L1657" s="11">
        <f>IF(INDEX(Matches!$X:$X,AA1657)=0,"",IF(I1657="H",INDEX(Matches!$H:$H,AA1657),INDEX(Matches!$I:$I,AA1657)))</f>
        <v/>
      </c>
      <c r="M1657" s="11">
        <f>IF(INDEX(Matches!$X:$X,AA1657)=0,"",IF(I1657="H",INDEX(Matches!$I:$I,AA1657),INDEX(Matches!$H:$H,AA1657)))</f>
        <v/>
      </c>
      <c r="N1657" s="11">
        <f>IF(L1657="","",IF(L1657&gt;M1657,"W",IF(L1657=M1657,"D","L")))</f>
        <v/>
      </c>
      <c r="O1657" s="11">
        <f>IF(L1657="","",IF(L1657&gt;M1657,3,IF(L1657=M1657,1,0)))</f>
        <v/>
      </c>
      <c r="P1657" s="31">
        <f>IF(I1657="H",INDEX(Matches!$L:$L,AA1657),INDEX(Matches!$N:$N,AA1657))</f>
        <v/>
      </c>
      <c r="Q1657" s="31">
        <f>INDEX(Matches!$M:$M,AA1657)</f>
        <v/>
      </c>
      <c r="R1657" s="31">
        <f>IF(I1657="H",INDEX(Matches!$N:$N,AA1657),INDEX(Matches!$L:$L,AA1657))</f>
        <v/>
      </c>
      <c r="S1657" s="33">
        <f>IF(I1657="H",INDEX(Matches!$O:$O,AA1657),INDEX(Matches!$P:$P,AA1657))</f>
        <v/>
      </c>
      <c r="T1657" s="33">
        <f>IF(INDEX(Matches!$J:$J,AA1657)="","",IF(I1657="H",INDEX(Matches!$J:$J,AA1657),INDEX(Matches!$K:$K,AA1657)))</f>
        <v/>
      </c>
      <c r="U1657" s="33">
        <f>IF(INDEX(Matches!$K:$K,AA1657)="","",IF(I1657="H",INDEX(Matches!$K:$K,AA1657),INDEX(Matches!$J:$J,AA1657)))</f>
        <v/>
      </c>
      <c r="V1657" s="30">
        <f>IF(T1657="","",T1657-U1657)</f>
        <v/>
      </c>
      <c r="W1657" s="33">
        <f>IF(I1657="H",INDEX(Matches!$T:$T,AA1657),INDEX(Matches!$U:$U,AA1657))</f>
        <v/>
      </c>
      <c r="X1657" s="11">
        <f>INDEX(Matches!$X:$X,AA1657)</f>
        <v/>
      </c>
      <c r="Y1657" s="30">
        <f>IF(O1657="","",O1657-S1657)</f>
        <v/>
      </c>
      <c r="Z1657" s="30">
        <f>IF(W1657="","",W1657-S1657)</f>
        <v/>
      </c>
      <c r="AA1657" s="24">
        <f>MATCH(J1657,Matches!$A:$A,0)</f>
        <v/>
      </c>
      <c r="AB1657" s="33" t="n"/>
      <c r="AC1657" s="33" t="n">
        <v>1.631310012420689</v>
      </c>
      <c r="AD1657" s="24" t="n"/>
      <c r="AE1657" s="24" t="n">
        <v>6</v>
      </c>
      <c r="AF1657" s="33" t="n"/>
      <c r="AG1657" s="33" t="n"/>
    </row>
    <row r="1658">
      <c r="A1658" s="24" t="inlineStr">
        <is>
          <t>Watford|23</t>
        </is>
      </c>
      <c r="B1658" s="24" t="inlineStr">
        <is>
          <t>E1</t>
        </is>
      </c>
      <c r="C1658" s="24" t="inlineStr">
        <is>
          <t>Championship</t>
        </is>
      </c>
      <c r="D1658" s="24" t="inlineStr">
        <is>
          <t>Watford</t>
        </is>
      </c>
      <c r="E1658" s="24" t="n">
        <v>23</v>
      </c>
      <c r="F1658" s="24" t="n">
        <v>6</v>
      </c>
      <c r="G1658" s="29" t="n">
        <v>46382.625</v>
      </c>
      <c r="H1658" s="24" t="inlineStr">
        <is>
          <t>Portsmouth</t>
        </is>
      </c>
      <c r="I1658" s="24" t="inlineStr">
        <is>
          <t>A</t>
        </is>
      </c>
      <c r="J1658" s="24" t="inlineStr">
        <is>
          <t>E1-Portsmou-Watford</t>
        </is>
      </c>
      <c r="K1658" s="24" t="n">
        <v>18</v>
      </c>
      <c r="L1658" s="11">
        <f>IF(INDEX(Matches!$X:$X,AA1658)=0,"",IF(I1658="H",INDEX(Matches!$H:$H,AA1658),INDEX(Matches!$I:$I,AA1658)))</f>
        <v/>
      </c>
      <c r="M1658" s="11">
        <f>IF(INDEX(Matches!$X:$X,AA1658)=0,"",IF(I1658="H",INDEX(Matches!$I:$I,AA1658),INDEX(Matches!$H:$H,AA1658)))</f>
        <v/>
      </c>
      <c r="N1658" s="11">
        <f>IF(L1658="","",IF(L1658&gt;M1658,"W",IF(L1658=M1658,"D","L")))</f>
        <v/>
      </c>
      <c r="O1658" s="11">
        <f>IF(L1658="","",IF(L1658&gt;M1658,3,IF(L1658=M1658,1,0)))</f>
        <v/>
      </c>
      <c r="P1658" s="31">
        <f>IF(I1658="H",INDEX(Matches!$L:$L,AA1658),INDEX(Matches!$N:$N,AA1658))</f>
        <v/>
      </c>
      <c r="Q1658" s="31">
        <f>INDEX(Matches!$M:$M,AA1658)</f>
        <v/>
      </c>
      <c r="R1658" s="31">
        <f>IF(I1658="H",INDEX(Matches!$N:$N,AA1658),INDEX(Matches!$L:$L,AA1658))</f>
        <v/>
      </c>
      <c r="S1658" s="33">
        <f>IF(I1658="H",INDEX(Matches!$O:$O,AA1658),INDEX(Matches!$P:$P,AA1658))</f>
        <v/>
      </c>
      <c r="T1658" s="33">
        <f>IF(INDEX(Matches!$J:$J,AA1658)="","",IF(I1658="H",INDEX(Matches!$J:$J,AA1658),INDEX(Matches!$K:$K,AA1658)))</f>
        <v/>
      </c>
      <c r="U1658" s="33">
        <f>IF(INDEX(Matches!$K:$K,AA1658)="","",IF(I1658="H",INDEX(Matches!$K:$K,AA1658),INDEX(Matches!$J:$J,AA1658)))</f>
        <v/>
      </c>
      <c r="V1658" s="30">
        <f>IF(T1658="","",T1658-U1658)</f>
        <v/>
      </c>
      <c r="W1658" s="33">
        <f>IF(I1658="H",INDEX(Matches!$T:$T,AA1658),INDEX(Matches!$U:$U,AA1658))</f>
        <v/>
      </c>
      <c r="X1658" s="11">
        <f>INDEX(Matches!$X:$X,AA1658)</f>
        <v/>
      </c>
      <c r="Y1658" s="30">
        <f>IF(O1658="","",O1658-S1658)</f>
        <v/>
      </c>
      <c r="Z1658" s="30">
        <f>IF(W1658="","",W1658-S1658)</f>
        <v/>
      </c>
      <c r="AA1658" s="24">
        <f>MATCH(J1658,Matches!$A:$A,0)</f>
        <v/>
      </c>
      <c r="AB1658" s="33" t="n"/>
      <c r="AC1658" s="33" t="n">
        <v>1.127138156181109</v>
      </c>
      <c r="AD1658" s="24" t="n"/>
      <c r="AE1658" s="24" t="n">
        <v>6</v>
      </c>
      <c r="AF1658" s="33" t="n"/>
      <c r="AG1658" s="33" t="n"/>
    </row>
    <row r="1659">
      <c r="A1659" s="24" t="inlineStr">
        <is>
          <t>Watford|24</t>
        </is>
      </c>
      <c r="B1659" s="24" t="inlineStr">
        <is>
          <t>E1</t>
        </is>
      </c>
      <c r="C1659" s="24" t="inlineStr">
        <is>
          <t>Championship</t>
        </is>
      </c>
      <c r="D1659" s="24" t="inlineStr">
        <is>
          <t>Watford</t>
        </is>
      </c>
      <c r="E1659" s="24" t="n">
        <v>24</v>
      </c>
      <c r="F1659" s="24" t="n">
        <v>6</v>
      </c>
      <c r="G1659" s="29" t="n">
        <v>46385.82291666666</v>
      </c>
      <c r="H1659" s="24" t="inlineStr">
        <is>
          <t>Wolves</t>
        </is>
      </c>
      <c r="I1659" s="24" t="inlineStr">
        <is>
          <t>H</t>
        </is>
      </c>
      <c r="J1659" s="24" t="inlineStr">
        <is>
          <t>E1-Watford-Wolves</t>
        </is>
      </c>
      <c r="K1659" s="24" t="n">
        <v>2</v>
      </c>
      <c r="L1659" s="11">
        <f>IF(INDEX(Matches!$X:$X,AA1659)=0,"",IF(I1659="H",INDEX(Matches!$H:$H,AA1659),INDEX(Matches!$I:$I,AA1659)))</f>
        <v/>
      </c>
      <c r="M1659" s="11">
        <f>IF(INDEX(Matches!$X:$X,AA1659)=0,"",IF(I1659="H",INDEX(Matches!$I:$I,AA1659),INDEX(Matches!$H:$H,AA1659)))</f>
        <v/>
      </c>
      <c r="N1659" s="11">
        <f>IF(L1659="","",IF(L1659&gt;M1659,"W",IF(L1659=M1659,"D","L")))</f>
        <v/>
      </c>
      <c r="O1659" s="11">
        <f>IF(L1659="","",IF(L1659&gt;M1659,3,IF(L1659=M1659,1,0)))</f>
        <v/>
      </c>
      <c r="P1659" s="31">
        <f>IF(I1659="H",INDEX(Matches!$L:$L,AA1659),INDEX(Matches!$N:$N,AA1659))</f>
        <v/>
      </c>
      <c r="Q1659" s="31">
        <f>INDEX(Matches!$M:$M,AA1659)</f>
        <v/>
      </c>
      <c r="R1659" s="31">
        <f>IF(I1659="H",INDEX(Matches!$N:$N,AA1659),INDEX(Matches!$L:$L,AA1659))</f>
        <v/>
      </c>
      <c r="S1659" s="33">
        <f>IF(I1659="H",INDEX(Matches!$O:$O,AA1659),INDEX(Matches!$P:$P,AA1659))</f>
        <v/>
      </c>
      <c r="T1659" s="33">
        <f>IF(INDEX(Matches!$J:$J,AA1659)="","",IF(I1659="H",INDEX(Matches!$J:$J,AA1659),INDEX(Matches!$K:$K,AA1659)))</f>
        <v/>
      </c>
      <c r="U1659" s="33">
        <f>IF(INDEX(Matches!$K:$K,AA1659)="","",IF(I1659="H",INDEX(Matches!$K:$K,AA1659),INDEX(Matches!$J:$J,AA1659)))</f>
        <v/>
      </c>
      <c r="V1659" s="30">
        <f>IF(T1659="","",T1659-U1659)</f>
        <v/>
      </c>
      <c r="W1659" s="33">
        <f>IF(I1659="H",INDEX(Matches!$T:$T,AA1659),INDEX(Matches!$U:$U,AA1659))</f>
        <v/>
      </c>
      <c r="X1659" s="11">
        <f>INDEX(Matches!$X:$X,AA1659)</f>
        <v/>
      </c>
      <c r="Y1659" s="30">
        <f>IF(O1659="","",O1659-S1659)</f>
        <v/>
      </c>
      <c r="Z1659" s="30">
        <f>IF(W1659="","",W1659-S1659)</f>
        <v/>
      </c>
      <c r="AA1659" s="24">
        <f>MATCH(J1659,Matches!$A:$A,0)</f>
        <v/>
      </c>
      <c r="AB1659" s="33" t="n"/>
      <c r="AC1659" s="33" t="n">
        <v>1.082837062502144</v>
      </c>
      <c r="AD1659" s="24" t="n"/>
      <c r="AE1659" s="24" t="n">
        <v>6</v>
      </c>
      <c r="AF1659" s="33" t="n"/>
      <c r="AG1659" s="33" t="n"/>
    </row>
    <row r="1660">
      <c r="A1660" s="24" t="inlineStr">
        <is>
          <t>Watford|25</t>
        </is>
      </c>
      <c r="B1660" s="24" t="inlineStr">
        <is>
          <t>E1</t>
        </is>
      </c>
      <c r="C1660" s="24" t="inlineStr">
        <is>
          <t>Championship</t>
        </is>
      </c>
      <c r="D1660" s="24" t="inlineStr">
        <is>
          <t>Watford</t>
        </is>
      </c>
      <c r="E1660" s="24" t="n">
        <v>25</v>
      </c>
      <c r="F1660" s="24" t="n">
        <v>7</v>
      </c>
      <c r="G1660" s="29" t="n">
        <v>46388.625</v>
      </c>
      <c r="H1660" s="24" t="inlineStr">
        <is>
          <t>QPR</t>
        </is>
      </c>
      <c r="I1660" s="24" t="inlineStr">
        <is>
          <t>H</t>
        </is>
      </c>
      <c r="J1660" s="24" t="inlineStr">
        <is>
          <t>E1-Watford-QPR</t>
        </is>
      </c>
      <c r="K1660" s="24" t="n">
        <v>17</v>
      </c>
      <c r="L1660" s="11">
        <f>IF(INDEX(Matches!$X:$X,AA1660)=0,"",IF(I1660="H",INDEX(Matches!$H:$H,AA1660),INDEX(Matches!$I:$I,AA1660)))</f>
        <v/>
      </c>
      <c r="M1660" s="11">
        <f>IF(INDEX(Matches!$X:$X,AA1660)=0,"",IF(I1660="H",INDEX(Matches!$I:$I,AA1660),INDEX(Matches!$H:$H,AA1660)))</f>
        <v/>
      </c>
      <c r="N1660" s="11">
        <f>IF(L1660="","",IF(L1660&gt;M1660,"W",IF(L1660=M1660,"D","L")))</f>
        <v/>
      </c>
      <c r="O1660" s="11">
        <f>IF(L1660="","",IF(L1660&gt;M1660,3,IF(L1660=M1660,1,0)))</f>
        <v/>
      </c>
      <c r="P1660" s="31">
        <f>IF(I1660="H",INDEX(Matches!$L:$L,AA1660),INDEX(Matches!$N:$N,AA1660))</f>
        <v/>
      </c>
      <c r="Q1660" s="31">
        <f>INDEX(Matches!$M:$M,AA1660)</f>
        <v/>
      </c>
      <c r="R1660" s="31">
        <f>IF(I1660="H",INDEX(Matches!$N:$N,AA1660),INDEX(Matches!$L:$L,AA1660))</f>
        <v/>
      </c>
      <c r="S1660" s="33">
        <f>IF(I1660="H",INDEX(Matches!$O:$O,AA1660),INDEX(Matches!$P:$P,AA1660))</f>
        <v/>
      </c>
      <c r="T1660" s="33">
        <f>IF(INDEX(Matches!$J:$J,AA1660)="","",IF(I1660="H",INDEX(Matches!$J:$J,AA1660),INDEX(Matches!$K:$K,AA1660)))</f>
        <v/>
      </c>
      <c r="U1660" s="33">
        <f>IF(INDEX(Matches!$K:$K,AA1660)="","",IF(I1660="H",INDEX(Matches!$K:$K,AA1660),INDEX(Matches!$J:$J,AA1660)))</f>
        <v/>
      </c>
      <c r="V1660" s="30">
        <f>IF(T1660="","",T1660-U1660)</f>
        <v/>
      </c>
      <c r="W1660" s="33">
        <f>IF(I1660="H",INDEX(Matches!$T:$T,AA1660),INDEX(Matches!$U:$U,AA1660))</f>
        <v/>
      </c>
      <c r="X1660" s="11">
        <f>INDEX(Matches!$X:$X,AA1660)</f>
        <v/>
      </c>
      <c r="Y1660" s="30">
        <f>IF(O1660="","",O1660-S1660)</f>
        <v/>
      </c>
      <c r="Z1660" s="30">
        <f>IF(W1660="","",W1660-S1660)</f>
        <v/>
      </c>
      <c r="AA1660" s="24">
        <f>MATCH(J1660,Matches!$A:$A,0)</f>
        <v/>
      </c>
      <c r="AB1660" s="33" t="n"/>
      <c r="AC1660" s="33" t="n">
        <v>1.448999349805979</v>
      </c>
      <c r="AD1660" s="24" t="n"/>
      <c r="AE1660" s="24" t="n">
        <v>7</v>
      </c>
      <c r="AF1660" s="33" t="n"/>
      <c r="AG1660" s="33" t="n"/>
    </row>
    <row r="1661">
      <c r="A1661" s="24" t="inlineStr">
        <is>
          <t>Watford|26</t>
        </is>
      </c>
      <c r="B1661" s="24" t="inlineStr">
        <is>
          <t>E1</t>
        </is>
      </c>
      <c r="C1661" s="24" t="inlineStr">
        <is>
          <t>Championship</t>
        </is>
      </c>
      <c r="D1661" s="24" t="inlineStr">
        <is>
          <t>Watford</t>
        </is>
      </c>
      <c r="E1661" s="24" t="n">
        <v>26</v>
      </c>
      <c r="F1661" s="24" t="n">
        <v>7</v>
      </c>
      <c r="G1661" s="29" t="n">
        <v>46403.625</v>
      </c>
      <c r="H1661" s="24" t="inlineStr">
        <is>
          <t>Charlton</t>
        </is>
      </c>
      <c r="I1661" s="24" t="inlineStr">
        <is>
          <t>A</t>
        </is>
      </c>
      <c r="J1661" s="24" t="inlineStr">
        <is>
          <t>E1-Charlton-Watford</t>
        </is>
      </c>
      <c r="K1661" s="24" t="n">
        <v>23</v>
      </c>
      <c r="L1661" s="11">
        <f>IF(INDEX(Matches!$X:$X,AA1661)=0,"",IF(I1661="H",INDEX(Matches!$H:$H,AA1661),INDEX(Matches!$I:$I,AA1661)))</f>
        <v/>
      </c>
      <c r="M1661" s="11">
        <f>IF(INDEX(Matches!$X:$X,AA1661)=0,"",IF(I1661="H",INDEX(Matches!$I:$I,AA1661),INDEX(Matches!$H:$H,AA1661)))</f>
        <v/>
      </c>
      <c r="N1661" s="11">
        <f>IF(L1661="","",IF(L1661&gt;M1661,"W",IF(L1661=M1661,"D","L")))</f>
        <v/>
      </c>
      <c r="O1661" s="11">
        <f>IF(L1661="","",IF(L1661&gt;M1661,3,IF(L1661=M1661,1,0)))</f>
        <v/>
      </c>
      <c r="P1661" s="31">
        <f>IF(I1661="H",INDEX(Matches!$L:$L,AA1661),INDEX(Matches!$N:$N,AA1661))</f>
        <v/>
      </c>
      <c r="Q1661" s="31">
        <f>INDEX(Matches!$M:$M,AA1661)</f>
        <v/>
      </c>
      <c r="R1661" s="31">
        <f>IF(I1661="H",INDEX(Matches!$N:$N,AA1661),INDEX(Matches!$L:$L,AA1661))</f>
        <v/>
      </c>
      <c r="S1661" s="33">
        <f>IF(I1661="H",INDEX(Matches!$O:$O,AA1661),INDEX(Matches!$P:$P,AA1661))</f>
        <v/>
      </c>
      <c r="T1661" s="33">
        <f>IF(INDEX(Matches!$J:$J,AA1661)="","",IF(I1661="H",INDEX(Matches!$J:$J,AA1661),INDEX(Matches!$K:$K,AA1661)))</f>
        <v/>
      </c>
      <c r="U1661" s="33">
        <f>IF(INDEX(Matches!$K:$K,AA1661)="","",IF(I1661="H",INDEX(Matches!$K:$K,AA1661),INDEX(Matches!$J:$J,AA1661)))</f>
        <v/>
      </c>
      <c r="V1661" s="30">
        <f>IF(T1661="","",T1661-U1661)</f>
        <v/>
      </c>
      <c r="W1661" s="33">
        <f>IF(I1661="H",INDEX(Matches!$T:$T,AA1661),INDEX(Matches!$U:$U,AA1661))</f>
        <v/>
      </c>
      <c r="X1661" s="11">
        <f>INDEX(Matches!$X:$X,AA1661)</f>
        <v/>
      </c>
      <c r="Y1661" s="30">
        <f>IF(O1661="","",O1661-S1661)</f>
        <v/>
      </c>
      <c r="Z1661" s="30">
        <f>IF(W1661="","",W1661-S1661)</f>
        <v/>
      </c>
      <c r="AA1661" s="24">
        <f>MATCH(J1661,Matches!$A:$A,0)</f>
        <v/>
      </c>
      <c r="AB1661" s="33" t="n"/>
      <c r="AC1661" s="33" t="n">
        <v>1.311575962073803</v>
      </c>
      <c r="AD1661" s="24" t="n"/>
      <c r="AE1661" s="24" t="n">
        <v>7</v>
      </c>
      <c r="AF1661" s="33" t="n"/>
      <c r="AG1661" s="33" t="n"/>
    </row>
    <row r="1662">
      <c r="A1662" s="24" t="inlineStr">
        <is>
          <t>Watford|27</t>
        </is>
      </c>
      <c r="B1662" s="24" t="inlineStr">
        <is>
          <t>E1</t>
        </is>
      </c>
      <c r="C1662" s="24" t="inlineStr">
        <is>
          <t>Championship</t>
        </is>
      </c>
      <c r="D1662" s="24" t="inlineStr">
        <is>
          <t>Watford</t>
        </is>
      </c>
      <c r="E1662" s="24" t="n">
        <v>27</v>
      </c>
      <c r="F1662" s="24" t="n">
        <v>7</v>
      </c>
      <c r="G1662" s="29" t="n">
        <v>46410.625</v>
      </c>
      <c r="H1662" s="24" t="inlineStr">
        <is>
          <t>Norwich</t>
        </is>
      </c>
      <c r="I1662" s="24" t="inlineStr">
        <is>
          <t>H</t>
        </is>
      </c>
      <c r="J1662" s="24" t="inlineStr">
        <is>
          <t>E1-Watford-Norwich</t>
        </is>
      </c>
      <c r="K1662" s="24" t="n">
        <v>7</v>
      </c>
      <c r="L1662" s="11">
        <f>IF(INDEX(Matches!$X:$X,AA1662)=0,"",IF(I1662="H",INDEX(Matches!$H:$H,AA1662),INDEX(Matches!$I:$I,AA1662)))</f>
        <v/>
      </c>
      <c r="M1662" s="11">
        <f>IF(INDEX(Matches!$X:$X,AA1662)=0,"",IF(I1662="H",INDEX(Matches!$I:$I,AA1662),INDEX(Matches!$H:$H,AA1662)))</f>
        <v/>
      </c>
      <c r="N1662" s="11">
        <f>IF(L1662="","",IF(L1662&gt;M1662,"W",IF(L1662=M1662,"D","L")))</f>
        <v/>
      </c>
      <c r="O1662" s="11">
        <f>IF(L1662="","",IF(L1662&gt;M1662,3,IF(L1662=M1662,1,0)))</f>
        <v/>
      </c>
      <c r="P1662" s="31">
        <f>IF(I1662="H",INDEX(Matches!$L:$L,AA1662),INDEX(Matches!$N:$N,AA1662))</f>
        <v/>
      </c>
      <c r="Q1662" s="31">
        <f>INDEX(Matches!$M:$M,AA1662)</f>
        <v/>
      </c>
      <c r="R1662" s="31">
        <f>IF(I1662="H",INDEX(Matches!$N:$N,AA1662),INDEX(Matches!$L:$L,AA1662))</f>
        <v/>
      </c>
      <c r="S1662" s="33">
        <f>IF(I1662="H",INDEX(Matches!$O:$O,AA1662),INDEX(Matches!$P:$P,AA1662))</f>
        <v/>
      </c>
      <c r="T1662" s="33">
        <f>IF(INDEX(Matches!$J:$J,AA1662)="","",IF(I1662="H",INDEX(Matches!$J:$J,AA1662),INDEX(Matches!$K:$K,AA1662)))</f>
        <v/>
      </c>
      <c r="U1662" s="33">
        <f>IF(INDEX(Matches!$K:$K,AA1662)="","",IF(I1662="H",INDEX(Matches!$K:$K,AA1662),INDEX(Matches!$J:$J,AA1662)))</f>
        <v/>
      </c>
      <c r="V1662" s="30">
        <f>IF(T1662="","",T1662-U1662)</f>
        <v/>
      </c>
      <c r="W1662" s="33">
        <f>IF(I1662="H",INDEX(Matches!$T:$T,AA1662),INDEX(Matches!$U:$U,AA1662))</f>
        <v/>
      </c>
      <c r="X1662" s="11">
        <f>INDEX(Matches!$X:$X,AA1662)</f>
        <v/>
      </c>
      <c r="Y1662" s="30">
        <f>IF(O1662="","",O1662-S1662)</f>
        <v/>
      </c>
      <c r="Z1662" s="30">
        <f>IF(W1662="","",W1662-S1662)</f>
        <v/>
      </c>
      <c r="AA1662" s="24">
        <f>MATCH(J1662,Matches!$A:$A,0)</f>
        <v/>
      </c>
      <c r="AB1662" s="33" t="n"/>
      <c r="AC1662" s="33" t="n">
        <v>1.339746279397579</v>
      </c>
      <c r="AD1662" s="24" t="n"/>
      <c r="AE1662" s="24" t="n">
        <v>7</v>
      </c>
      <c r="AF1662" s="33" t="n"/>
      <c r="AG1662" s="33" t="n"/>
    </row>
    <row r="1663">
      <c r="A1663" s="24" t="inlineStr">
        <is>
          <t>Watford|28</t>
        </is>
      </c>
      <c r="B1663" s="24" t="inlineStr">
        <is>
          <t>E1</t>
        </is>
      </c>
      <c r="C1663" s="24" t="inlineStr">
        <is>
          <t>Championship</t>
        </is>
      </c>
      <c r="D1663" s="24" t="inlineStr">
        <is>
          <t>Watford</t>
        </is>
      </c>
      <c r="E1663" s="24" t="n">
        <v>28</v>
      </c>
      <c r="F1663" s="24" t="n">
        <v>7</v>
      </c>
      <c r="G1663" s="29" t="n">
        <v>46413.82291666666</v>
      </c>
      <c r="H1663" s="24" t="inlineStr">
        <is>
          <t>Lincoln</t>
        </is>
      </c>
      <c r="I1663" s="24" t="inlineStr">
        <is>
          <t>A</t>
        </is>
      </c>
      <c r="J1663" s="24" t="inlineStr">
        <is>
          <t>E1-Lincoln-Watford</t>
        </is>
      </c>
      <c r="K1663" s="24" t="n">
        <v>24</v>
      </c>
      <c r="L1663" s="11">
        <f>IF(INDEX(Matches!$X:$X,AA1663)=0,"",IF(I1663="H",INDEX(Matches!$H:$H,AA1663),INDEX(Matches!$I:$I,AA1663)))</f>
        <v/>
      </c>
      <c r="M1663" s="11">
        <f>IF(INDEX(Matches!$X:$X,AA1663)=0,"",IF(I1663="H",INDEX(Matches!$I:$I,AA1663),INDEX(Matches!$H:$H,AA1663)))</f>
        <v/>
      </c>
      <c r="N1663" s="11">
        <f>IF(L1663="","",IF(L1663&gt;M1663,"W",IF(L1663=M1663,"D","L")))</f>
        <v/>
      </c>
      <c r="O1663" s="11">
        <f>IF(L1663="","",IF(L1663&gt;M1663,3,IF(L1663=M1663,1,0)))</f>
        <v/>
      </c>
      <c r="P1663" s="31">
        <f>IF(I1663="H",INDEX(Matches!$L:$L,AA1663),INDEX(Matches!$N:$N,AA1663))</f>
        <v/>
      </c>
      <c r="Q1663" s="31">
        <f>INDEX(Matches!$M:$M,AA1663)</f>
        <v/>
      </c>
      <c r="R1663" s="31">
        <f>IF(I1663="H",INDEX(Matches!$N:$N,AA1663),INDEX(Matches!$L:$L,AA1663))</f>
        <v/>
      </c>
      <c r="S1663" s="33">
        <f>IF(I1663="H",INDEX(Matches!$O:$O,AA1663),INDEX(Matches!$P:$P,AA1663))</f>
        <v/>
      </c>
      <c r="T1663" s="33">
        <f>IF(INDEX(Matches!$J:$J,AA1663)="","",IF(I1663="H",INDEX(Matches!$J:$J,AA1663),INDEX(Matches!$K:$K,AA1663)))</f>
        <v/>
      </c>
      <c r="U1663" s="33">
        <f>IF(INDEX(Matches!$K:$K,AA1663)="","",IF(I1663="H",INDEX(Matches!$K:$K,AA1663),INDEX(Matches!$J:$J,AA1663)))</f>
        <v/>
      </c>
      <c r="V1663" s="30">
        <f>IF(T1663="","",T1663-U1663)</f>
        <v/>
      </c>
      <c r="W1663" s="33">
        <f>IF(I1663="H",INDEX(Matches!$T:$T,AA1663),INDEX(Matches!$U:$U,AA1663))</f>
        <v/>
      </c>
      <c r="X1663" s="11">
        <f>INDEX(Matches!$X:$X,AA1663)</f>
        <v/>
      </c>
      <c r="Y1663" s="30">
        <f>IF(O1663="","",O1663-S1663)</f>
        <v/>
      </c>
      <c r="Z1663" s="30">
        <f>IF(W1663="","",W1663-S1663)</f>
        <v/>
      </c>
      <c r="AA1663" s="24">
        <f>MATCH(J1663,Matches!$A:$A,0)</f>
        <v/>
      </c>
      <c r="AB1663" s="33" t="n"/>
      <c r="AC1663" s="33" t="n">
        <v>1.343201324810665</v>
      </c>
      <c r="AD1663" s="24" t="n"/>
      <c r="AE1663" s="24" t="n">
        <v>7</v>
      </c>
      <c r="AF1663" s="33" t="n"/>
      <c r="AG1663" s="33" t="n"/>
    </row>
    <row r="1664">
      <c r="A1664" s="24" t="inlineStr">
        <is>
          <t>Watford|29</t>
        </is>
      </c>
      <c r="B1664" s="24" t="inlineStr">
        <is>
          <t>E1</t>
        </is>
      </c>
      <c r="C1664" s="24" t="inlineStr">
        <is>
          <t>Championship</t>
        </is>
      </c>
      <c r="D1664" s="24" t="inlineStr">
        <is>
          <t>Watford</t>
        </is>
      </c>
      <c r="E1664" s="24" t="n">
        <v>29</v>
      </c>
      <c r="F1664" s="24" t="n">
        <v>8</v>
      </c>
      <c r="G1664" s="29" t="n">
        <v>46417.625</v>
      </c>
      <c r="H1664" s="24" t="inlineStr">
        <is>
          <t>Middlesbrough</t>
        </is>
      </c>
      <c r="I1664" s="24" t="inlineStr">
        <is>
          <t>A</t>
        </is>
      </c>
      <c r="J1664" s="24" t="inlineStr">
        <is>
          <t>E1-Middlesb-Watford</t>
        </is>
      </c>
      <c r="K1664" s="24" t="n">
        <v>3</v>
      </c>
      <c r="L1664" s="11">
        <f>IF(INDEX(Matches!$X:$X,AA1664)=0,"",IF(I1664="H",INDEX(Matches!$H:$H,AA1664),INDEX(Matches!$I:$I,AA1664)))</f>
        <v/>
      </c>
      <c r="M1664" s="11">
        <f>IF(INDEX(Matches!$X:$X,AA1664)=0,"",IF(I1664="H",INDEX(Matches!$I:$I,AA1664),INDEX(Matches!$H:$H,AA1664)))</f>
        <v/>
      </c>
      <c r="N1664" s="11">
        <f>IF(L1664="","",IF(L1664&gt;M1664,"W",IF(L1664=M1664,"D","L")))</f>
        <v/>
      </c>
      <c r="O1664" s="11">
        <f>IF(L1664="","",IF(L1664&gt;M1664,3,IF(L1664=M1664,1,0)))</f>
        <v/>
      </c>
      <c r="P1664" s="31">
        <f>IF(I1664="H",INDEX(Matches!$L:$L,AA1664),INDEX(Matches!$N:$N,AA1664))</f>
        <v/>
      </c>
      <c r="Q1664" s="31">
        <f>INDEX(Matches!$M:$M,AA1664)</f>
        <v/>
      </c>
      <c r="R1664" s="31">
        <f>IF(I1664="H",INDEX(Matches!$N:$N,AA1664),INDEX(Matches!$L:$L,AA1664))</f>
        <v/>
      </c>
      <c r="S1664" s="33">
        <f>IF(I1664="H",INDEX(Matches!$O:$O,AA1664),INDEX(Matches!$P:$P,AA1664))</f>
        <v/>
      </c>
      <c r="T1664" s="33">
        <f>IF(INDEX(Matches!$J:$J,AA1664)="","",IF(I1664="H",INDEX(Matches!$J:$J,AA1664),INDEX(Matches!$K:$K,AA1664)))</f>
        <v/>
      </c>
      <c r="U1664" s="33">
        <f>IF(INDEX(Matches!$K:$K,AA1664)="","",IF(I1664="H",INDEX(Matches!$K:$K,AA1664),INDEX(Matches!$J:$J,AA1664)))</f>
        <v/>
      </c>
      <c r="V1664" s="30">
        <f>IF(T1664="","",T1664-U1664)</f>
        <v/>
      </c>
      <c r="W1664" s="33">
        <f>IF(I1664="H",INDEX(Matches!$T:$T,AA1664),INDEX(Matches!$U:$U,AA1664))</f>
        <v/>
      </c>
      <c r="X1664" s="11">
        <f>INDEX(Matches!$X:$X,AA1664)</f>
        <v/>
      </c>
      <c r="Y1664" s="30">
        <f>IF(O1664="","",O1664-S1664)</f>
        <v/>
      </c>
      <c r="Z1664" s="30">
        <f>IF(W1664="","",W1664-S1664)</f>
        <v/>
      </c>
      <c r="AA1664" s="24">
        <f>MATCH(J1664,Matches!$A:$A,0)</f>
        <v/>
      </c>
      <c r="AB1664" s="33" t="n"/>
      <c r="AC1664" s="33" t="n">
        <v>0.8398588626489538</v>
      </c>
      <c r="AD1664" s="24" t="n"/>
      <c r="AE1664" s="24" t="n">
        <v>8</v>
      </c>
      <c r="AF1664" s="33" t="n"/>
      <c r="AG1664" s="33" t="n"/>
    </row>
    <row r="1665">
      <c r="A1665" s="24" t="inlineStr">
        <is>
          <t>Watford|30</t>
        </is>
      </c>
      <c r="B1665" s="24" t="inlineStr">
        <is>
          <t>E1</t>
        </is>
      </c>
      <c r="C1665" s="24" t="inlineStr">
        <is>
          <t>Championship</t>
        </is>
      </c>
      <c r="D1665" s="24" t="inlineStr">
        <is>
          <t>Watford</t>
        </is>
      </c>
      <c r="E1665" s="24" t="n">
        <v>30</v>
      </c>
      <c r="F1665" s="24" t="n">
        <v>8</v>
      </c>
      <c r="G1665" s="29" t="n">
        <v>46424.625</v>
      </c>
      <c r="H1665" s="24" t="inlineStr">
        <is>
          <t>Sheffield United</t>
        </is>
      </c>
      <c r="I1665" s="24" t="inlineStr">
        <is>
          <t>H</t>
        </is>
      </c>
      <c r="J1665" s="24" t="inlineStr">
        <is>
          <t>E1-Watford-Sheffiel</t>
        </is>
      </c>
      <c r="K1665" s="24" t="n">
        <v>8</v>
      </c>
      <c r="L1665" s="11">
        <f>IF(INDEX(Matches!$X:$X,AA1665)=0,"",IF(I1665="H",INDEX(Matches!$H:$H,AA1665),INDEX(Matches!$I:$I,AA1665)))</f>
        <v/>
      </c>
      <c r="M1665" s="11">
        <f>IF(INDEX(Matches!$X:$X,AA1665)=0,"",IF(I1665="H",INDEX(Matches!$I:$I,AA1665),INDEX(Matches!$H:$H,AA1665)))</f>
        <v/>
      </c>
      <c r="N1665" s="11">
        <f>IF(L1665="","",IF(L1665&gt;M1665,"W",IF(L1665=M1665,"D","L")))</f>
        <v/>
      </c>
      <c r="O1665" s="11">
        <f>IF(L1665="","",IF(L1665&gt;M1665,3,IF(L1665=M1665,1,0)))</f>
        <v/>
      </c>
      <c r="P1665" s="31">
        <f>IF(I1665="H",INDEX(Matches!$L:$L,AA1665),INDEX(Matches!$N:$N,AA1665))</f>
        <v/>
      </c>
      <c r="Q1665" s="31">
        <f>INDEX(Matches!$M:$M,AA1665)</f>
        <v/>
      </c>
      <c r="R1665" s="31">
        <f>IF(I1665="H",INDEX(Matches!$N:$N,AA1665),INDEX(Matches!$L:$L,AA1665))</f>
        <v/>
      </c>
      <c r="S1665" s="33">
        <f>IF(I1665="H",INDEX(Matches!$O:$O,AA1665),INDEX(Matches!$P:$P,AA1665))</f>
        <v/>
      </c>
      <c r="T1665" s="33">
        <f>IF(INDEX(Matches!$J:$J,AA1665)="","",IF(I1665="H",INDEX(Matches!$J:$J,AA1665),INDEX(Matches!$K:$K,AA1665)))</f>
        <v/>
      </c>
      <c r="U1665" s="33">
        <f>IF(INDEX(Matches!$K:$K,AA1665)="","",IF(I1665="H",INDEX(Matches!$K:$K,AA1665),INDEX(Matches!$J:$J,AA1665)))</f>
        <v/>
      </c>
      <c r="V1665" s="30">
        <f>IF(T1665="","",T1665-U1665)</f>
        <v/>
      </c>
      <c r="W1665" s="33">
        <f>IF(I1665="H",INDEX(Matches!$T:$T,AA1665),INDEX(Matches!$U:$U,AA1665))</f>
        <v/>
      </c>
      <c r="X1665" s="11">
        <f>INDEX(Matches!$X:$X,AA1665)</f>
        <v/>
      </c>
      <c r="Y1665" s="30">
        <f>IF(O1665="","",O1665-S1665)</f>
        <v/>
      </c>
      <c r="Z1665" s="30">
        <f>IF(W1665="","",W1665-S1665)</f>
        <v/>
      </c>
      <c r="AA1665" s="24">
        <f>MATCH(J1665,Matches!$A:$A,0)</f>
        <v/>
      </c>
      <c r="AB1665" s="33" t="n"/>
      <c r="AC1665" s="33" t="n">
        <v>1.362086296726157</v>
      </c>
      <c r="AD1665" s="24" t="n"/>
      <c r="AE1665" s="24" t="n">
        <v>8</v>
      </c>
      <c r="AF1665" s="33" t="n"/>
      <c r="AG1665" s="33" t="n"/>
    </row>
    <row r="1666">
      <c r="A1666" s="24" t="inlineStr">
        <is>
          <t>Watford|31</t>
        </is>
      </c>
      <c r="B1666" s="24" t="inlineStr">
        <is>
          <t>E1</t>
        </is>
      </c>
      <c r="C1666" s="24" t="inlineStr">
        <is>
          <t>Championship</t>
        </is>
      </c>
      <c r="D1666" s="24" t="inlineStr">
        <is>
          <t>Watford</t>
        </is>
      </c>
      <c r="E1666" s="24" t="n">
        <v>31</v>
      </c>
      <c r="F1666" s="24" t="n">
        <v>8</v>
      </c>
      <c r="G1666" s="29" t="n">
        <v>46431.625</v>
      </c>
      <c r="H1666" s="24" t="inlineStr">
        <is>
          <t>Stoke</t>
        </is>
      </c>
      <c r="I1666" s="24" t="inlineStr">
        <is>
          <t>A</t>
        </is>
      </c>
      <c r="J1666" s="24" t="inlineStr">
        <is>
          <t>E1-Stoke-Watford</t>
        </is>
      </c>
      <c r="K1666" s="24" t="n">
        <v>11</v>
      </c>
      <c r="L1666" s="11">
        <f>IF(INDEX(Matches!$X:$X,AA1666)=0,"",IF(I1666="H",INDEX(Matches!$H:$H,AA1666),INDEX(Matches!$I:$I,AA1666)))</f>
        <v/>
      </c>
      <c r="M1666" s="11">
        <f>IF(INDEX(Matches!$X:$X,AA1666)=0,"",IF(I1666="H",INDEX(Matches!$I:$I,AA1666),INDEX(Matches!$H:$H,AA1666)))</f>
        <v/>
      </c>
      <c r="N1666" s="11">
        <f>IF(L1666="","",IF(L1666&gt;M1666,"W",IF(L1666=M1666,"D","L")))</f>
        <v/>
      </c>
      <c r="O1666" s="11">
        <f>IF(L1666="","",IF(L1666&gt;M1666,3,IF(L1666=M1666,1,0)))</f>
        <v/>
      </c>
      <c r="P1666" s="31">
        <f>IF(I1666="H",INDEX(Matches!$L:$L,AA1666),INDEX(Matches!$N:$N,AA1666))</f>
        <v/>
      </c>
      <c r="Q1666" s="31">
        <f>INDEX(Matches!$M:$M,AA1666)</f>
        <v/>
      </c>
      <c r="R1666" s="31">
        <f>IF(I1666="H",INDEX(Matches!$N:$N,AA1666),INDEX(Matches!$L:$L,AA1666))</f>
        <v/>
      </c>
      <c r="S1666" s="33">
        <f>IF(I1666="H",INDEX(Matches!$O:$O,AA1666),INDEX(Matches!$P:$P,AA1666))</f>
        <v/>
      </c>
      <c r="T1666" s="33">
        <f>IF(INDEX(Matches!$J:$J,AA1666)="","",IF(I1666="H",INDEX(Matches!$J:$J,AA1666),INDEX(Matches!$K:$K,AA1666)))</f>
        <v/>
      </c>
      <c r="U1666" s="33">
        <f>IF(INDEX(Matches!$K:$K,AA1666)="","",IF(I1666="H",INDEX(Matches!$K:$K,AA1666),INDEX(Matches!$J:$J,AA1666)))</f>
        <v/>
      </c>
      <c r="V1666" s="30">
        <f>IF(T1666="","",T1666-U1666)</f>
        <v/>
      </c>
      <c r="W1666" s="33">
        <f>IF(I1666="H",INDEX(Matches!$T:$T,AA1666),INDEX(Matches!$U:$U,AA1666))</f>
        <v/>
      </c>
      <c r="X1666" s="11">
        <f>INDEX(Matches!$X:$X,AA1666)</f>
        <v/>
      </c>
      <c r="Y1666" s="30">
        <f>IF(O1666="","",O1666-S1666)</f>
        <v/>
      </c>
      <c r="Z1666" s="30">
        <f>IF(W1666="","",W1666-S1666)</f>
        <v/>
      </c>
      <c r="AA1666" s="24">
        <f>MATCH(J1666,Matches!$A:$A,0)</f>
        <v/>
      </c>
      <c r="AB1666" s="33" t="n"/>
      <c r="AC1666" s="33" t="n">
        <v>1.075593852922079</v>
      </c>
      <c r="AD1666" s="24" t="n"/>
      <c r="AE1666" s="24" t="n">
        <v>8</v>
      </c>
      <c r="AF1666" s="33" t="n"/>
      <c r="AG1666" s="33" t="n"/>
    </row>
    <row r="1667">
      <c r="A1667" s="24" t="inlineStr">
        <is>
          <t>Watford|32</t>
        </is>
      </c>
      <c r="B1667" s="24" t="inlineStr">
        <is>
          <t>E1</t>
        </is>
      </c>
      <c r="C1667" s="24" t="inlineStr">
        <is>
          <t>Championship</t>
        </is>
      </c>
      <c r="D1667" s="24" t="inlineStr">
        <is>
          <t>Watford</t>
        </is>
      </c>
      <c r="E1667" s="24" t="n">
        <v>32</v>
      </c>
      <c r="F1667" s="24" t="n">
        <v>8</v>
      </c>
      <c r="G1667" s="29" t="n">
        <v>46434.82291666666</v>
      </c>
      <c r="H1667" s="24" t="inlineStr">
        <is>
          <t>Cardiff</t>
        </is>
      </c>
      <c r="I1667" s="24" t="inlineStr">
        <is>
          <t>H</t>
        </is>
      </c>
      <c r="J1667" s="24" t="inlineStr">
        <is>
          <t>E1-Watford-Cardiff</t>
        </is>
      </c>
      <c r="K1667" s="24" t="n">
        <v>21</v>
      </c>
      <c r="L1667" s="11">
        <f>IF(INDEX(Matches!$X:$X,AA1667)=0,"",IF(I1667="H",INDEX(Matches!$H:$H,AA1667),INDEX(Matches!$I:$I,AA1667)))</f>
        <v/>
      </c>
      <c r="M1667" s="11">
        <f>IF(INDEX(Matches!$X:$X,AA1667)=0,"",IF(I1667="H",INDEX(Matches!$I:$I,AA1667),INDEX(Matches!$H:$H,AA1667)))</f>
        <v/>
      </c>
      <c r="N1667" s="11">
        <f>IF(L1667="","",IF(L1667&gt;M1667,"W",IF(L1667=M1667,"D","L")))</f>
        <v/>
      </c>
      <c r="O1667" s="11">
        <f>IF(L1667="","",IF(L1667&gt;M1667,3,IF(L1667=M1667,1,0)))</f>
        <v/>
      </c>
      <c r="P1667" s="31">
        <f>IF(I1667="H",INDEX(Matches!$L:$L,AA1667),INDEX(Matches!$N:$N,AA1667))</f>
        <v/>
      </c>
      <c r="Q1667" s="31">
        <f>INDEX(Matches!$M:$M,AA1667)</f>
        <v/>
      </c>
      <c r="R1667" s="31">
        <f>IF(I1667="H",INDEX(Matches!$N:$N,AA1667),INDEX(Matches!$L:$L,AA1667))</f>
        <v/>
      </c>
      <c r="S1667" s="33">
        <f>IF(I1667="H",INDEX(Matches!$O:$O,AA1667),INDEX(Matches!$P:$P,AA1667))</f>
        <v/>
      </c>
      <c r="T1667" s="33">
        <f>IF(INDEX(Matches!$J:$J,AA1667)="","",IF(I1667="H",INDEX(Matches!$J:$J,AA1667),INDEX(Matches!$K:$K,AA1667)))</f>
        <v/>
      </c>
      <c r="U1667" s="33">
        <f>IF(INDEX(Matches!$K:$K,AA1667)="","",IF(I1667="H",INDEX(Matches!$K:$K,AA1667),INDEX(Matches!$J:$J,AA1667)))</f>
        <v/>
      </c>
      <c r="V1667" s="30">
        <f>IF(T1667="","",T1667-U1667)</f>
        <v/>
      </c>
      <c r="W1667" s="33">
        <f>IF(I1667="H",INDEX(Matches!$T:$T,AA1667),INDEX(Matches!$U:$U,AA1667))</f>
        <v/>
      </c>
      <c r="X1667" s="11">
        <f>INDEX(Matches!$X:$X,AA1667)</f>
        <v/>
      </c>
      <c r="Y1667" s="30">
        <f>IF(O1667="","",O1667-S1667)</f>
        <v/>
      </c>
      <c r="Z1667" s="30">
        <f>IF(W1667="","",W1667-S1667)</f>
        <v/>
      </c>
      <c r="AA1667" s="24">
        <f>MATCH(J1667,Matches!$A:$A,0)</f>
        <v/>
      </c>
      <c r="AB1667" s="33" t="n"/>
      <c r="AC1667" s="33" t="n">
        <v>1.561027321793874</v>
      </c>
      <c r="AD1667" s="24" t="n"/>
      <c r="AE1667" s="24" t="n">
        <v>8</v>
      </c>
      <c r="AF1667" s="33" t="n"/>
      <c r="AG1667" s="33" t="n"/>
    </row>
    <row r="1668">
      <c r="A1668" s="24" t="inlineStr">
        <is>
          <t>Watford|33</t>
        </is>
      </c>
      <c r="B1668" s="24" t="inlineStr">
        <is>
          <t>E1</t>
        </is>
      </c>
      <c r="C1668" s="24" t="inlineStr">
        <is>
          <t>Championship</t>
        </is>
      </c>
      <c r="D1668" s="24" t="inlineStr">
        <is>
          <t>Watford</t>
        </is>
      </c>
      <c r="E1668" s="24" t="n">
        <v>33</v>
      </c>
      <c r="F1668" s="24" t="n">
        <v>9</v>
      </c>
      <c r="G1668" s="29" t="n">
        <v>46438.625</v>
      </c>
      <c r="H1668" s="24" t="inlineStr">
        <is>
          <t>Bristol City</t>
        </is>
      </c>
      <c r="I1668" s="24" t="inlineStr">
        <is>
          <t>H</t>
        </is>
      </c>
      <c r="J1668" s="24" t="inlineStr">
        <is>
          <t>E1-Watford-BristolC</t>
        </is>
      </c>
      <c r="K1668" s="24" t="n">
        <v>14</v>
      </c>
      <c r="L1668" s="11">
        <f>IF(INDEX(Matches!$X:$X,AA1668)=0,"",IF(I1668="H",INDEX(Matches!$H:$H,AA1668),INDEX(Matches!$I:$I,AA1668)))</f>
        <v/>
      </c>
      <c r="M1668" s="11">
        <f>IF(INDEX(Matches!$X:$X,AA1668)=0,"",IF(I1668="H",INDEX(Matches!$I:$I,AA1668),INDEX(Matches!$H:$H,AA1668)))</f>
        <v/>
      </c>
      <c r="N1668" s="11">
        <f>IF(L1668="","",IF(L1668&gt;M1668,"W",IF(L1668=M1668,"D","L")))</f>
        <v/>
      </c>
      <c r="O1668" s="11">
        <f>IF(L1668="","",IF(L1668&gt;M1668,3,IF(L1668=M1668,1,0)))</f>
        <v/>
      </c>
      <c r="P1668" s="31">
        <f>IF(I1668="H",INDEX(Matches!$L:$L,AA1668),INDEX(Matches!$N:$N,AA1668))</f>
        <v/>
      </c>
      <c r="Q1668" s="31">
        <f>INDEX(Matches!$M:$M,AA1668)</f>
        <v/>
      </c>
      <c r="R1668" s="31">
        <f>IF(I1668="H",INDEX(Matches!$N:$N,AA1668),INDEX(Matches!$L:$L,AA1668))</f>
        <v/>
      </c>
      <c r="S1668" s="33">
        <f>IF(I1668="H",INDEX(Matches!$O:$O,AA1668),INDEX(Matches!$P:$P,AA1668))</f>
        <v/>
      </c>
      <c r="T1668" s="33">
        <f>IF(INDEX(Matches!$J:$J,AA1668)="","",IF(I1668="H",INDEX(Matches!$J:$J,AA1668),INDEX(Matches!$K:$K,AA1668)))</f>
        <v/>
      </c>
      <c r="U1668" s="33">
        <f>IF(INDEX(Matches!$K:$K,AA1668)="","",IF(I1668="H",INDEX(Matches!$K:$K,AA1668),INDEX(Matches!$J:$J,AA1668)))</f>
        <v/>
      </c>
      <c r="V1668" s="30">
        <f>IF(T1668="","",T1668-U1668)</f>
        <v/>
      </c>
      <c r="W1668" s="33">
        <f>IF(I1668="H",INDEX(Matches!$T:$T,AA1668),INDEX(Matches!$U:$U,AA1668))</f>
        <v/>
      </c>
      <c r="X1668" s="11">
        <f>INDEX(Matches!$X:$X,AA1668)</f>
        <v/>
      </c>
      <c r="Y1668" s="30">
        <f>IF(O1668="","",O1668-S1668)</f>
        <v/>
      </c>
      <c r="Z1668" s="30">
        <f>IF(W1668="","",W1668-S1668)</f>
        <v/>
      </c>
      <c r="AA1668" s="24">
        <f>MATCH(J1668,Matches!$A:$A,0)</f>
        <v/>
      </c>
      <c r="AB1668" s="33" t="n"/>
      <c r="AC1668" s="33" t="n">
        <v>1.421695799342118</v>
      </c>
      <c r="AD1668" s="24" t="n"/>
      <c r="AE1668" s="24" t="n">
        <v>9</v>
      </c>
      <c r="AF1668" s="33" t="n"/>
      <c r="AG1668" s="33" t="n"/>
    </row>
    <row r="1669">
      <c r="A1669" s="24" t="inlineStr">
        <is>
          <t>Watford|34</t>
        </is>
      </c>
      <c r="B1669" s="24" t="inlineStr">
        <is>
          <t>E1</t>
        </is>
      </c>
      <c r="C1669" s="24" t="inlineStr">
        <is>
          <t>Championship</t>
        </is>
      </c>
      <c r="D1669" s="24" t="inlineStr">
        <is>
          <t>Watford</t>
        </is>
      </c>
      <c r="E1669" s="24" t="n">
        <v>34</v>
      </c>
      <c r="F1669" s="24" t="n">
        <v>9</v>
      </c>
      <c r="G1669" s="29" t="n">
        <v>46445.625</v>
      </c>
      <c r="H1669" s="24" t="inlineStr">
        <is>
          <t>Burnley</t>
        </is>
      </c>
      <c r="I1669" s="24" t="inlineStr">
        <is>
          <t>A</t>
        </is>
      </c>
      <c r="J1669" s="24" t="inlineStr">
        <is>
          <t>E1-Burnley-Watford</t>
        </is>
      </c>
      <c r="K1669" s="24" t="n">
        <v>4</v>
      </c>
      <c r="L1669" s="11">
        <f>IF(INDEX(Matches!$X:$X,AA1669)=0,"",IF(I1669="H",INDEX(Matches!$H:$H,AA1669),INDEX(Matches!$I:$I,AA1669)))</f>
        <v/>
      </c>
      <c r="M1669" s="11">
        <f>IF(INDEX(Matches!$X:$X,AA1669)=0,"",IF(I1669="H",INDEX(Matches!$I:$I,AA1669),INDEX(Matches!$H:$H,AA1669)))</f>
        <v/>
      </c>
      <c r="N1669" s="11">
        <f>IF(L1669="","",IF(L1669&gt;M1669,"W",IF(L1669=M1669,"D","L")))</f>
        <v/>
      </c>
      <c r="O1669" s="11">
        <f>IF(L1669="","",IF(L1669&gt;M1669,3,IF(L1669=M1669,1,0)))</f>
        <v/>
      </c>
      <c r="P1669" s="31">
        <f>IF(I1669="H",INDEX(Matches!$L:$L,AA1669),INDEX(Matches!$N:$N,AA1669))</f>
        <v/>
      </c>
      <c r="Q1669" s="31">
        <f>INDEX(Matches!$M:$M,AA1669)</f>
        <v/>
      </c>
      <c r="R1669" s="31">
        <f>IF(I1669="H",INDEX(Matches!$N:$N,AA1669),INDEX(Matches!$L:$L,AA1669))</f>
        <v/>
      </c>
      <c r="S1669" s="33">
        <f>IF(I1669="H",INDEX(Matches!$O:$O,AA1669),INDEX(Matches!$P:$P,AA1669))</f>
        <v/>
      </c>
      <c r="T1669" s="33">
        <f>IF(INDEX(Matches!$J:$J,AA1669)="","",IF(I1669="H",INDEX(Matches!$J:$J,AA1669),INDEX(Matches!$K:$K,AA1669)))</f>
        <v/>
      </c>
      <c r="U1669" s="33">
        <f>IF(INDEX(Matches!$K:$K,AA1669)="","",IF(I1669="H",INDEX(Matches!$K:$K,AA1669),INDEX(Matches!$J:$J,AA1669)))</f>
        <v/>
      </c>
      <c r="V1669" s="30">
        <f>IF(T1669="","",T1669-U1669)</f>
        <v/>
      </c>
      <c r="W1669" s="33">
        <f>IF(I1669="H",INDEX(Matches!$T:$T,AA1669),INDEX(Matches!$U:$U,AA1669))</f>
        <v/>
      </c>
      <c r="X1669" s="11">
        <f>INDEX(Matches!$X:$X,AA1669)</f>
        <v/>
      </c>
      <c r="Y1669" s="30">
        <f>IF(O1669="","",O1669-S1669)</f>
        <v/>
      </c>
      <c r="Z1669" s="30">
        <f>IF(W1669="","",W1669-S1669)</f>
        <v/>
      </c>
      <c r="AA1669" s="24">
        <f>MATCH(J1669,Matches!$A:$A,0)</f>
        <v/>
      </c>
      <c r="AB1669" s="33" t="n"/>
      <c r="AC1669" s="33" t="n">
        <v>0.9338341964256973</v>
      </c>
      <c r="AD1669" s="24" t="n"/>
      <c r="AE1669" s="24" t="n">
        <v>9</v>
      </c>
      <c r="AF1669" s="33" t="n"/>
      <c r="AG1669" s="33" t="n"/>
    </row>
    <row r="1670">
      <c r="A1670" s="24" t="inlineStr">
        <is>
          <t>Watford|35</t>
        </is>
      </c>
      <c r="B1670" s="24" t="inlineStr">
        <is>
          <t>E1</t>
        </is>
      </c>
      <c r="C1670" s="24" t="inlineStr">
        <is>
          <t>Championship</t>
        </is>
      </c>
      <c r="D1670" s="24" t="inlineStr">
        <is>
          <t>Watford</t>
        </is>
      </c>
      <c r="E1670" s="24" t="n">
        <v>35</v>
      </c>
      <c r="F1670" s="24" t="n">
        <v>9</v>
      </c>
      <c r="G1670" s="29" t="n">
        <v>46448.82291666666</v>
      </c>
      <c r="H1670" s="24" t="inlineStr">
        <is>
          <t>Wrexham</t>
        </is>
      </c>
      <c r="I1670" s="24" t="inlineStr">
        <is>
          <t>H</t>
        </is>
      </c>
      <c r="J1670" s="24" t="inlineStr">
        <is>
          <t>E1-Watford-Wrexham</t>
        </is>
      </c>
      <c r="K1670" s="24" t="n">
        <v>9</v>
      </c>
      <c r="L1670" s="11">
        <f>IF(INDEX(Matches!$X:$X,AA1670)=0,"",IF(I1670="H",INDEX(Matches!$H:$H,AA1670),INDEX(Matches!$I:$I,AA1670)))</f>
        <v/>
      </c>
      <c r="M1670" s="11">
        <f>IF(INDEX(Matches!$X:$X,AA1670)=0,"",IF(I1670="H",INDEX(Matches!$I:$I,AA1670),INDEX(Matches!$H:$H,AA1670)))</f>
        <v/>
      </c>
      <c r="N1670" s="11">
        <f>IF(L1670="","",IF(L1670&gt;M1670,"W",IF(L1670=M1670,"D","L")))</f>
        <v/>
      </c>
      <c r="O1670" s="11">
        <f>IF(L1670="","",IF(L1670&gt;M1670,3,IF(L1670=M1670,1,0)))</f>
        <v/>
      </c>
      <c r="P1670" s="31">
        <f>IF(I1670="H",INDEX(Matches!$L:$L,AA1670),INDEX(Matches!$N:$N,AA1670))</f>
        <v/>
      </c>
      <c r="Q1670" s="31">
        <f>INDEX(Matches!$M:$M,AA1670)</f>
        <v/>
      </c>
      <c r="R1670" s="31">
        <f>IF(I1670="H",INDEX(Matches!$N:$N,AA1670),INDEX(Matches!$L:$L,AA1670))</f>
        <v/>
      </c>
      <c r="S1670" s="33">
        <f>IF(I1670="H",INDEX(Matches!$O:$O,AA1670),INDEX(Matches!$P:$P,AA1670))</f>
        <v/>
      </c>
      <c r="T1670" s="33">
        <f>IF(INDEX(Matches!$J:$J,AA1670)="","",IF(I1670="H",INDEX(Matches!$J:$J,AA1670),INDEX(Matches!$K:$K,AA1670)))</f>
        <v/>
      </c>
      <c r="U1670" s="33">
        <f>IF(INDEX(Matches!$K:$K,AA1670)="","",IF(I1670="H",INDEX(Matches!$K:$K,AA1670),INDEX(Matches!$J:$J,AA1670)))</f>
        <v/>
      </c>
      <c r="V1670" s="30">
        <f>IF(T1670="","",T1670-U1670)</f>
        <v/>
      </c>
      <c r="W1670" s="33">
        <f>IF(I1670="H",INDEX(Matches!$T:$T,AA1670),INDEX(Matches!$U:$U,AA1670))</f>
        <v/>
      </c>
      <c r="X1670" s="11">
        <f>INDEX(Matches!$X:$X,AA1670)</f>
        <v/>
      </c>
      <c r="Y1670" s="30">
        <f>IF(O1670="","",O1670-S1670)</f>
        <v/>
      </c>
      <c r="Z1670" s="30">
        <f>IF(W1670="","",W1670-S1670)</f>
        <v/>
      </c>
      <c r="AA1670" s="24">
        <f>MATCH(J1670,Matches!$A:$A,0)</f>
        <v/>
      </c>
      <c r="AB1670" s="33" t="n"/>
      <c r="AC1670" s="33" t="n">
        <v>1.313682798526203</v>
      </c>
      <c r="AD1670" s="24" t="n"/>
      <c r="AE1670" s="24" t="n">
        <v>9</v>
      </c>
      <c r="AF1670" s="33" t="n"/>
      <c r="AG1670" s="33" t="n"/>
    </row>
    <row r="1671">
      <c r="A1671" s="24" t="inlineStr">
        <is>
          <t>Watford|36</t>
        </is>
      </c>
      <c r="B1671" s="24" t="inlineStr">
        <is>
          <t>E1</t>
        </is>
      </c>
      <c r="C1671" s="24" t="inlineStr">
        <is>
          <t>Championship</t>
        </is>
      </c>
      <c r="D1671" s="24" t="inlineStr">
        <is>
          <t>Watford</t>
        </is>
      </c>
      <c r="E1671" s="24" t="n">
        <v>36</v>
      </c>
      <c r="F1671" s="24" t="n">
        <v>9</v>
      </c>
      <c r="G1671" s="29" t="n">
        <v>46452.625</v>
      </c>
      <c r="H1671" s="24" t="inlineStr">
        <is>
          <t>Southampton</t>
        </is>
      </c>
      <c r="I1671" s="24" t="inlineStr">
        <is>
          <t>A</t>
        </is>
      </c>
      <c r="J1671" s="24" t="inlineStr">
        <is>
          <t>E1-Southamp-Watford</t>
        </is>
      </c>
      <c r="K1671" s="24" t="n">
        <v>5</v>
      </c>
      <c r="L1671" s="11">
        <f>IF(INDEX(Matches!$X:$X,AA1671)=0,"",IF(I1671="H",INDEX(Matches!$H:$H,AA1671),INDEX(Matches!$I:$I,AA1671)))</f>
        <v/>
      </c>
      <c r="M1671" s="11">
        <f>IF(INDEX(Matches!$X:$X,AA1671)=0,"",IF(I1671="H",INDEX(Matches!$I:$I,AA1671),INDEX(Matches!$H:$H,AA1671)))</f>
        <v/>
      </c>
      <c r="N1671" s="11">
        <f>IF(L1671="","",IF(L1671&gt;M1671,"W",IF(L1671=M1671,"D","L")))</f>
        <v/>
      </c>
      <c r="O1671" s="11">
        <f>IF(L1671="","",IF(L1671&gt;M1671,3,IF(L1671=M1671,1,0)))</f>
        <v/>
      </c>
      <c r="P1671" s="31">
        <f>IF(I1671="H",INDEX(Matches!$L:$L,AA1671),INDEX(Matches!$N:$N,AA1671))</f>
        <v/>
      </c>
      <c r="Q1671" s="31">
        <f>INDEX(Matches!$M:$M,AA1671)</f>
        <v/>
      </c>
      <c r="R1671" s="31">
        <f>IF(I1671="H",INDEX(Matches!$N:$N,AA1671),INDEX(Matches!$L:$L,AA1671))</f>
        <v/>
      </c>
      <c r="S1671" s="33">
        <f>IF(I1671="H",INDEX(Matches!$O:$O,AA1671),INDEX(Matches!$P:$P,AA1671))</f>
        <v/>
      </c>
      <c r="T1671" s="33">
        <f>IF(INDEX(Matches!$J:$J,AA1671)="","",IF(I1671="H",INDEX(Matches!$J:$J,AA1671),INDEX(Matches!$K:$K,AA1671)))</f>
        <v/>
      </c>
      <c r="U1671" s="33">
        <f>IF(INDEX(Matches!$K:$K,AA1671)="","",IF(I1671="H",INDEX(Matches!$K:$K,AA1671),INDEX(Matches!$J:$J,AA1671)))</f>
        <v/>
      </c>
      <c r="V1671" s="30">
        <f>IF(T1671="","",T1671-U1671)</f>
        <v/>
      </c>
      <c r="W1671" s="33">
        <f>IF(I1671="H",INDEX(Matches!$T:$T,AA1671),INDEX(Matches!$U:$U,AA1671))</f>
        <v/>
      </c>
      <c r="X1671" s="11">
        <f>INDEX(Matches!$X:$X,AA1671)</f>
        <v/>
      </c>
      <c r="Y1671" s="30">
        <f>IF(O1671="","",O1671-S1671)</f>
        <v/>
      </c>
      <c r="Z1671" s="30">
        <f>IF(W1671="","",W1671-S1671)</f>
        <v/>
      </c>
      <c r="AA1671" s="24">
        <f>MATCH(J1671,Matches!$A:$A,0)</f>
        <v/>
      </c>
      <c r="AB1671" s="33" t="n"/>
      <c r="AC1671" s="33" t="n">
        <v>0.923215092781843</v>
      </c>
      <c r="AD1671" s="24" t="n"/>
      <c r="AE1671" s="24" t="n">
        <v>9</v>
      </c>
      <c r="AF1671" s="33" t="n"/>
      <c r="AG1671" s="33" t="n"/>
    </row>
    <row r="1672">
      <c r="A1672" s="24" t="inlineStr">
        <is>
          <t>Watford|37</t>
        </is>
      </c>
      <c r="B1672" s="24" t="inlineStr">
        <is>
          <t>E1</t>
        </is>
      </c>
      <c r="C1672" s="24" t="inlineStr">
        <is>
          <t>Championship</t>
        </is>
      </c>
      <c r="D1672" s="24" t="inlineStr">
        <is>
          <t>Watford</t>
        </is>
      </c>
      <c r="E1672" s="24" t="n">
        <v>37</v>
      </c>
      <c r="F1672" s="24" t="n">
        <v>10</v>
      </c>
      <c r="G1672" s="29" t="n">
        <v>46459.625</v>
      </c>
      <c r="H1672" s="24" t="inlineStr">
        <is>
          <t>Derby</t>
        </is>
      </c>
      <c r="I1672" s="24" t="inlineStr">
        <is>
          <t>H</t>
        </is>
      </c>
      <c r="J1672" s="24" t="inlineStr">
        <is>
          <t>E1-Watford-Derby</t>
        </is>
      </c>
      <c r="K1672" s="24" t="n">
        <v>12</v>
      </c>
      <c r="L1672" s="11">
        <f>IF(INDEX(Matches!$X:$X,AA1672)=0,"",IF(I1672="H",INDEX(Matches!$H:$H,AA1672),INDEX(Matches!$I:$I,AA1672)))</f>
        <v/>
      </c>
      <c r="M1672" s="11">
        <f>IF(INDEX(Matches!$X:$X,AA1672)=0,"",IF(I1672="H",INDEX(Matches!$I:$I,AA1672),INDEX(Matches!$H:$H,AA1672)))</f>
        <v/>
      </c>
      <c r="N1672" s="11">
        <f>IF(L1672="","",IF(L1672&gt;M1672,"W",IF(L1672=M1672,"D","L")))</f>
        <v/>
      </c>
      <c r="O1672" s="11">
        <f>IF(L1672="","",IF(L1672&gt;M1672,3,IF(L1672=M1672,1,0)))</f>
        <v/>
      </c>
      <c r="P1672" s="31">
        <f>IF(I1672="H",INDEX(Matches!$L:$L,AA1672),INDEX(Matches!$N:$N,AA1672))</f>
        <v/>
      </c>
      <c r="Q1672" s="31">
        <f>INDEX(Matches!$M:$M,AA1672)</f>
        <v/>
      </c>
      <c r="R1672" s="31">
        <f>IF(I1672="H",INDEX(Matches!$N:$N,AA1672),INDEX(Matches!$L:$L,AA1672))</f>
        <v/>
      </c>
      <c r="S1672" s="33">
        <f>IF(I1672="H",INDEX(Matches!$O:$O,AA1672),INDEX(Matches!$P:$P,AA1672))</f>
        <v/>
      </c>
      <c r="T1672" s="33">
        <f>IF(INDEX(Matches!$J:$J,AA1672)="","",IF(I1672="H",INDEX(Matches!$J:$J,AA1672),INDEX(Matches!$K:$K,AA1672)))</f>
        <v/>
      </c>
      <c r="U1672" s="33">
        <f>IF(INDEX(Matches!$K:$K,AA1672)="","",IF(I1672="H",INDEX(Matches!$K:$K,AA1672),INDEX(Matches!$J:$J,AA1672)))</f>
        <v/>
      </c>
      <c r="V1672" s="30">
        <f>IF(T1672="","",T1672-U1672)</f>
        <v/>
      </c>
      <c r="W1672" s="33">
        <f>IF(I1672="H",INDEX(Matches!$T:$T,AA1672),INDEX(Matches!$U:$U,AA1672))</f>
        <v/>
      </c>
      <c r="X1672" s="11">
        <f>INDEX(Matches!$X:$X,AA1672)</f>
        <v/>
      </c>
      <c r="Y1672" s="30">
        <f>IF(O1672="","",O1672-S1672)</f>
        <v/>
      </c>
      <c r="Z1672" s="30">
        <f>IF(W1672="","",W1672-S1672)</f>
        <v/>
      </c>
      <c r="AA1672" s="24">
        <f>MATCH(J1672,Matches!$A:$A,0)</f>
        <v/>
      </c>
      <c r="AB1672" s="33" t="n"/>
      <c r="AC1672" s="33" t="n">
        <v>1.448976756346369</v>
      </c>
      <c r="AD1672" s="24" t="n"/>
      <c r="AE1672" s="24" t="n">
        <v>10</v>
      </c>
      <c r="AF1672" s="33" t="n"/>
      <c r="AG1672" s="33" t="n"/>
    </row>
    <row r="1673">
      <c r="A1673" s="24" t="inlineStr">
        <is>
          <t>Watford|38</t>
        </is>
      </c>
      <c r="B1673" s="24" t="inlineStr">
        <is>
          <t>E1</t>
        </is>
      </c>
      <c r="C1673" s="24" t="inlineStr">
        <is>
          <t>Championship</t>
        </is>
      </c>
      <c r="D1673" s="24" t="inlineStr">
        <is>
          <t>Watford</t>
        </is>
      </c>
      <c r="E1673" s="24" t="n">
        <v>38</v>
      </c>
      <c r="F1673" s="24" t="n">
        <v>10</v>
      </c>
      <c r="G1673" s="29" t="n">
        <v>46463.82291666666</v>
      </c>
      <c r="H1673" s="24" t="inlineStr">
        <is>
          <t>Millwall</t>
        </is>
      </c>
      <c r="I1673" s="24" t="inlineStr">
        <is>
          <t>A</t>
        </is>
      </c>
      <c r="J1673" s="24" t="inlineStr">
        <is>
          <t>E1-Millwall-Watford</t>
        </is>
      </c>
      <c r="K1673" s="24" t="n">
        <v>10</v>
      </c>
      <c r="L1673" s="11">
        <f>IF(INDEX(Matches!$X:$X,AA1673)=0,"",IF(I1673="H",INDEX(Matches!$H:$H,AA1673),INDEX(Matches!$I:$I,AA1673)))</f>
        <v/>
      </c>
      <c r="M1673" s="11">
        <f>IF(INDEX(Matches!$X:$X,AA1673)=0,"",IF(I1673="H",INDEX(Matches!$I:$I,AA1673),INDEX(Matches!$H:$H,AA1673)))</f>
        <v/>
      </c>
      <c r="N1673" s="11">
        <f>IF(L1673="","",IF(L1673&gt;M1673,"W",IF(L1673=M1673,"D","L")))</f>
        <v/>
      </c>
      <c r="O1673" s="11">
        <f>IF(L1673="","",IF(L1673&gt;M1673,3,IF(L1673=M1673,1,0)))</f>
        <v/>
      </c>
      <c r="P1673" s="31">
        <f>IF(I1673="H",INDEX(Matches!$L:$L,AA1673),INDEX(Matches!$N:$N,AA1673))</f>
        <v/>
      </c>
      <c r="Q1673" s="31">
        <f>INDEX(Matches!$M:$M,AA1673)</f>
        <v/>
      </c>
      <c r="R1673" s="31">
        <f>IF(I1673="H",INDEX(Matches!$N:$N,AA1673),INDEX(Matches!$L:$L,AA1673))</f>
        <v/>
      </c>
      <c r="S1673" s="33">
        <f>IF(I1673="H",INDEX(Matches!$O:$O,AA1673),INDEX(Matches!$P:$P,AA1673))</f>
        <v/>
      </c>
      <c r="T1673" s="33">
        <f>IF(INDEX(Matches!$J:$J,AA1673)="","",IF(I1673="H",INDEX(Matches!$J:$J,AA1673),INDEX(Matches!$K:$K,AA1673)))</f>
        <v/>
      </c>
      <c r="U1673" s="33">
        <f>IF(INDEX(Matches!$K:$K,AA1673)="","",IF(I1673="H",INDEX(Matches!$K:$K,AA1673),INDEX(Matches!$J:$J,AA1673)))</f>
        <v/>
      </c>
      <c r="V1673" s="30">
        <f>IF(T1673="","",T1673-U1673)</f>
        <v/>
      </c>
      <c r="W1673" s="33">
        <f>IF(I1673="H",INDEX(Matches!$T:$T,AA1673),INDEX(Matches!$U:$U,AA1673))</f>
        <v/>
      </c>
      <c r="X1673" s="11">
        <f>INDEX(Matches!$X:$X,AA1673)</f>
        <v/>
      </c>
      <c r="Y1673" s="30">
        <f>IF(O1673="","",O1673-S1673)</f>
        <v/>
      </c>
      <c r="Z1673" s="30">
        <f>IF(W1673="","",W1673-S1673)</f>
        <v/>
      </c>
      <c r="AA1673" s="24">
        <f>MATCH(J1673,Matches!$A:$A,0)</f>
        <v/>
      </c>
      <c r="AB1673" s="33" t="n"/>
      <c r="AC1673" s="33" t="n">
        <v>0.9505516513822414</v>
      </c>
      <c r="AD1673" s="24" t="n"/>
      <c r="AE1673" s="24" t="n">
        <v>10</v>
      </c>
      <c r="AF1673" s="33" t="n"/>
      <c r="AG1673" s="33" t="n"/>
    </row>
    <row r="1674">
      <c r="A1674" s="24" t="inlineStr">
        <is>
          <t>Watford|39</t>
        </is>
      </c>
      <c r="B1674" s="24" t="inlineStr">
        <is>
          <t>E1</t>
        </is>
      </c>
      <c r="C1674" s="24" t="inlineStr">
        <is>
          <t>Championship</t>
        </is>
      </c>
      <c r="D1674" s="24" t="inlineStr">
        <is>
          <t>Watford</t>
        </is>
      </c>
      <c r="E1674" s="24" t="n">
        <v>39</v>
      </c>
      <c r="F1674" s="24" t="n">
        <v>10</v>
      </c>
      <c r="G1674" s="29" t="n">
        <v>46466.625</v>
      </c>
      <c r="H1674" s="24" t="inlineStr">
        <is>
          <t>Portsmouth</t>
        </is>
      </c>
      <c r="I1674" s="24" t="inlineStr">
        <is>
          <t>H</t>
        </is>
      </c>
      <c r="J1674" s="24" t="inlineStr">
        <is>
          <t>E1-Watford-Portsmou</t>
        </is>
      </c>
      <c r="K1674" s="24" t="n">
        <v>18</v>
      </c>
      <c r="L1674" s="11">
        <f>IF(INDEX(Matches!$X:$X,AA1674)=0,"",IF(I1674="H",INDEX(Matches!$H:$H,AA1674),INDEX(Matches!$I:$I,AA1674)))</f>
        <v/>
      </c>
      <c r="M1674" s="11">
        <f>IF(INDEX(Matches!$X:$X,AA1674)=0,"",IF(I1674="H",INDEX(Matches!$I:$I,AA1674),INDEX(Matches!$H:$H,AA1674)))</f>
        <v/>
      </c>
      <c r="N1674" s="11">
        <f>IF(L1674="","",IF(L1674&gt;M1674,"W",IF(L1674=M1674,"D","L")))</f>
        <v/>
      </c>
      <c r="O1674" s="11">
        <f>IF(L1674="","",IF(L1674&gt;M1674,3,IF(L1674=M1674,1,0)))</f>
        <v/>
      </c>
      <c r="P1674" s="31">
        <f>IF(I1674="H",INDEX(Matches!$L:$L,AA1674),INDEX(Matches!$N:$N,AA1674))</f>
        <v/>
      </c>
      <c r="Q1674" s="31">
        <f>INDEX(Matches!$M:$M,AA1674)</f>
        <v/>
      </c>
      <c r="R1674" s="31">
        <f>IF(I1674="H",INDEX(Matches!$N:$N,AA1674),INDEX(Matches!$L:$L,AA1674))</f>
        <v/>
      </c>
      <c r="S1674" s="33">
        <f>IF(I1674="H",INDEX(Matches!$O:$O,AA1674),INDEX(Matches!$P:$P,AA1674))</f>
        <v/>
      </c>
      <c r="T1674" s="33">
        <f>IF(INDEX(Matches!$J:$J,AA1674)="","",IF(I1674="H",INDEX(Matches!$J:$J,AA1674),INDEX(Matches!$K:$K,AA1674)))</f>
        <v/>
      </c>
      <c r="U1674" s="33">
        <f>IF(INDEX(Matches!$K:$K,AA1674)="","",IF(I1674="H",INDEX(Matches!$K:$K,AA1674),INDEX(Matches!$J:$J,AA1674)))</f>
        <v/>
      </c>
      <c r="V1674" s="30">
        <f>IF(T1674="","",T1674-U1674)</f>
        <v/>
      </c>
      <c r="W1674" s="33">
        <f>IF(I1674="H",INDEX(Matches!$T:$T,AA1674),INDEX(Matches!$U:$U,AA1674))</f>
        <v/>
      </c>
      <c r="X1674" s="11">
        <f>INDEX(Matches!$X:$X,AA1674)</f>
        <v/>
      </c>
      <c r="Y1674" s="30">
        <f>IF(O1674="","",O1674-S1674)</f>
        <v/>
      </c>
      <c r="Z1674" s="30">
        <f>IF(W1674="","",W1674-S1674)</f>
        <v/>
      </c>
      <c r="AA1674" s="24">
        <f>MATCH(J1674,Matches!$A:$A,0)</f>
        <v/>
      </c>
      <c r="AB1674" s="33" t="n"/>
      <c r="AC1674" s="33" t="n">
        <v>1.473924569219619</v>
      </c>
      <c r="AD1674" s="24" t="n"/>
      <c r="AE1674" s="24" t="n">
        <v>10</v>
      </c>
      <c r="AF1674" s="33" t="n"/>
      <c r="AG1674" s="33" t="n"/>
    </row>
    <row r="1675">
      <c r="A1675" s="24" t="inlineStr">
        <is>
          <t>Watford|40</t>
        </is>
      </c>
      <c r="B1675" s="24" t="inlineStr">
        <is>
          <t>E1</t>
        </is>
      </c>
      <c r="C1675" s="24" t="inlineStr">
        <is>
          <t>Championship</t>
        </is>
      </c>
      <c r="D1675" s="24" t="inlineStr">
        <is>
          <t>Watford</t>
        </is>
      </c>
      <c r="E1675" s="24" t="n">
        <v>40</v>
      </c>
      <c r="F1675" s="24" t="n">
        <v>10</v>
      </c>
      <c r="G1675" s="29" t="n">
        <v>46480.625</v>
      </c>
      <c r="H1675" s="24" t="inlineStr">
        <is>
          <t>Bolton</t>
        </is>
      </c>
      <c r="I1675" s="24" t="inlineStr">
        <is>
          <t>A</t>
        </is>
      </c>
      <c r="J1675" s="24" t="inlineStr">
        <is>
          <t>E1-Bolton-Watford</t>
        </is>
      </c>
      <c r="K1675" s="24" t="n">
        <v>22</v>
      </c>
      <c r="L1675" s="11">
        <f>IF(INDEX(Matches!$X:$X,AA1675)=0,"",IF(I1675="H",INDEX(Matches!$H:$H,AA1675),INDEX(Matches!$I:$I,AA1675)))</f>
        <v/>
      </c>
      <c r="M1675" s="11">
        <f>IF(INDEX(Matches!$X:$X,AA1675)=0,"",IF(I1675="H",INDEX(Matches!$I:$I,AA1675),INDEX(Matches!$H:$H,AA1675)))</f>
        <v/>
      </c>
      <c r="N1675" s="11">
        <f>IF(L1675="","",IF(L1675&gt;M1675,"W",IF(L1675=M1675,"D","L")))</f>
        <v/>
      </c>
      <c r="O1675" s="11">
        <f>IF(L1675="","",IF(L1675&gt;M1675,3,IF(L1675=M1675,1,0)))</f>
        <v/>
      </c>
      <c r="P1675" s="31">
        <f>IF(I1675="H",INDEX(Matches!$L:$L,AA1675),INDEX(Matches!$N:$N,AA1675))</f>
        <v/>
      </c>
      <c r="Q1675" s="31">
        <f>INDEX(Matches!$M:$M,AA1675)</f>
        <v/>
      </c>
      <c r="R1675" s="31">
        <f>IF(I1675="H",INDEX(Matches!$N:$N,AA1675),INDEX(Matches!$L:$L,AA1675))</f>
        <v/>
      </c>
      <c r="S1675" s="33">
        <f>IF(I1675="H",INDEX(Matches!$O:$O,AA1675),INDEX(Matches!$P:$P,AA1675))</f>
        <v/>
      </c>
      <c r="T1675" s="33">
        <f>IF(INDEX(Matches!$J:$J,AA1675)="","",IF(I1675="H",INDEX(Matches!$J:$J,AA1675),INDEX(Matches!$K:$K,AA1675)))</f>
        <v/>
      </c>
      <c r="U1675" s="33">
        <f>IF(INDEX(Matches!$K:$K,AA1675)="","",IF(I1675="H",INDEX(Matches!$K:$K,AA1675),INDEX(Matches!$J:$J,AA1675)))</f>
        <v/>
      </c>
      <c r="V1675" s="30">
        <f>IF(T1675="","",T1675-U1675)</f>
        <v/>
      </c>
      <c r="W1675" s="33">
        <f>IF(I1675="H",INDEX(Matches!$T:$T,AA1675),INDEX(Matches!$U:$U,AA1675))</f>
        <v/>
      </c>
      <c r="X1675" s="11">
        <f>INDEX(Matches!$X:$X,AA1675)</f>
        <v/>
      </c>
      <c r="Y1675" s="30">
        <f>IF(O1675="","",O1675-S1675)</f>
        <v/>
      </c>
      <c r="Z1675" s="30">
        <f>IF(W1675="","",W1675-S1675)</f>
        <v/>
      </c>
      <c r="AA1675" s="24">
        <f>MATCH(J1675,Matches!$A:$A,0)</f>
        <v/>
      </c>
      <c r="AB1675" s="33" t="n"/>
      <c r="AC1675" s="33" t="n">
        <v>1.273667957794509</v>
      </c>
      <c r="AD1675" s="24" t="n"/>
      <c r="AE1675" s="24" t="n">
        <v>10</v>
      </c>
      <c r="AF1675" s="33" t="n"/>
      <c r="AG1675" s="33" t="n"/>
    </row>
    <row r="1676">
      <c r="A1676" s="24" t="inlineStr">
        <is>
          <t>Watford|41</t>
        </is>
      </c>
      <c r="B1676" s="24" t="inlineStr">
        <is>
          <t>E1</t>
        </is>
      </c>
      <c r="C1676" s="24" t="inlineStr">
        <is>
          <t>Championship</t>
        </is>
      </c>
      <c r="D1676" s="24" t="inlineStr">
        <is>
          <t>Watford</t>
        </is>
      </c>
      <c r="E1676" s="24" t="n">
        <v>41</v>
      </c>
      <c r="F1676" s="24" t="n">
        <v>11</v>
      </c>
      <c r="G1676" s="29" t="n">
        <v>46484.82291666666</v>
      </c>
      <c r="H1676" s="24" t="inlineStr">
        <is>
          <t>Preston</t>
        </is>
      </c>
      <c r="I1676" s="24" t="inlineStr">
        <is>
          <t>A</t>
        </is>
      </c>
      <c r="J1676" s="24" t="inlineStr">
        <is>
          <t>E1-Preston-Watford</t>
        </is>
      </c>
      <c r="K1676" s="24" t="n">
        <v>20</v>
      </c>
      <c r="L1676" s="11">
        <f>IF(INDEX(Matches!$X:$X,AA1676)=0,"",IF(I1676="H",INDEX(Matches!$H:$H,AA1676),INDEX(Matches!$I:$I,AA1676)))</f>
        <v/>
      </c>
      <c r="M1676" s="11">
        <f>IF(INDEX(Matches!$X:$X,AA1676)=0,"",IF(I1676="H",INDEX(Matches!$I:$I,AA1676),INDEX(Matches!$H:$H,AA1676)))</f>
        <v/>
      </c>
      <c r="N1676" s="11">
        <f>IF(L1676="","",IF(L1676&gt;M1676,"W",IF(L1676=M1676,"D","L")))</f>
        <v/>
      </c>
      <c r="O1676" s="11">
        <f>IF(L1676="","",IF(L1676&gt;M1676,3,IF(L1676=M1676,1,0)))</f>
        <v/>
      </c>
      <c r="P1676" s="31">
        <f>IF(I1676="H",INDEX(Matches!$L:$L,AA1676),INDEX(Matches!$N:$N,AA1676))</f>
        <v/>
      </c>
      <c r="Q1676" s="31">
        <f>INDEX(Matches!$M:$M,AA1676)</f>
        <v/>
      </c>
      <c r="R1676" s="31">
        <f>IF(I1676="H",INDEX(Matches!$N:$N,AA1676),INDEX(Matches!$L:$L,AA1676))</f>
        <v/>
      </c>
      <c r="S1676" s="33">
        <f>IF(I1676="H",INDEX(Matches!$O:$O,AA1676),INDEX(Matches!$P:$P,AA1676))</f>
        <v/>
      </c>
      <c r="T1676" s="33">
        <f>IF(INDEX(Matches!$J:$J,AA1676)="","",IF(I1676="H",INDEX(Matches!$J:$J,AA1676),INDEX(Matches!$K:$K,AA1676)))</f>
        <v/>
      </c>
      <c r="U1676" s="33">
        <f>IF(INDEX(Matches!$K:$K,AA1676)="","",IF(I1676="H",INDEX(Matches!$K:$K,AA1676),INDEX(Matches!$J:$J,AA1676)))</f>
        <v/>
      </c>
      <c r="V1676" s="30">
        <f>IF(T1676="","",T1676-U1676)</f>
        <v/>
      </c>
      <c r="W1676" s="33">
        <f>IF(I1676="H",INDEX(Matches!$T:$T,AA1676),INDEX(Matches!$U:$U,AA1676))</f>
        <v/>
      </c>
      <c r="X1676" s="11">
        <f>INDEX(Matches!$X:$X,AA1676)</f>
        <v/>
      </c>
      <c r="Y1676" s="30">
        <f>IF(O1676="","",O1676-S1676)</f>
        <v/>
      </c>
      <c r="Z1676" s="30">
        <f>IF(W1676="","",W1676-S1676)</f>
        <v/>
      </c>
      <c r="AA1676" s="24">
        <f>MATCH(J1676,Matches!$A:$A,0)</f>
        <v/>
      </c>
      <c r="AB1676" s="33" t="n"/>
      <c r="AC1676" s="33" t="n">
        <v>1.235336552284095</v>
      </c>
      <c r="AD1676" s="24" t="n"/>
      <c r="AE1676" s="24" t="n">
        <v>11</v>
      </c>
      <c r="AF1676" s="33" t="n"/>
      <c r="AG1676" s="33" t="n"/>
    </row>
    <row r="1677">
      <c r="A1677" s="24" t="inlineStr">
        <is>
          <t>Watford|42</t>
        </is>
      </c>
      <c r="B1677" s="24" t="inlineStr">
        <is>
          <t>E1</t>
        </is>
      </c>
      <c r="C1677" s="24" t="inlineStr">
        <is>
          <t>Championship</t>
        </is>
      </c>
      <c r="D1677" s="24" t="inlineStr">
        <is>
          <t>Watford</t>
        </is>
      </c>
      <c r="E1677" s="24" t="n">
        <v>42</v>
      </c>
      <c r="F1677" s="24" t="n">
        <v>11</v>
      </c>
      <c r="G1677" s="29" t="n">
        <v>46487.625</v>
      </c>
      <c r="H1677" s="24" t="inlineStr">
        <is>
          <t>West Brom</t>
        </is>
      </c>
      <c r="I1677" s="24" t="inlineStr">
        <is>
          <t>H</t>
        </is>
      </c>
      <c r="J1677" s="24" t="inlineStr">
        <is>
          <t>E1-Watford-WestBrom</t>
        </is>
      </c>
      <c r="K1677" s="24" t="n">
        <v>13</v>
      </c>
      <c r="L1677" s="11">
        <f>IF(INDEX(Matches!$X:$X,AA1677)=0,"",IF(I1677="H",INDEX(Matches!$H:$H,AA1677),INDEX(Matches!$I:$I,AA1677)))</f>
        <v/>
      </c>
      <c r="M1677" s="11">
        <f>IF(INDEX(Matches!$X:$X,AA1677)=0,"",IF(I1677="H",INDEX(Matches!$I:$I,AA1677),INDEX(Matches!$H:$H,AA1677)))</f>
        <v/>
      </c>
      <c r="N1677" s="11">
        <f>IF(L1677="","",IF(L1677&gt;M1677,"W",IF(L1677=M1677,"D","L")))</f>
        <v/>
      </c>
      <c r="O1677" s="11">
        <f>IF(L1677="","",IF(L1677&gt;M1677,3,IF(L1677=M1677,1,0)))</f>
        <v/>
      </c>
      <c r="P1677" s="31">
        <f>IF(I1677="H",INDEX(Matches!$L:$L,AA1677),INDEX(Matches!$N:$N,AA1677))</f>
        <v/>
      </c>
      <c r="Q1677" s="31">
        <f>INDEX(Matches!$M:$M,AA1677)</f>
        <v/>
      </c>
      <c r="R1677" s="31">
        <f>IF(I1677="H",INDEX(Matches!$N:$N,AA1677),INDEX(Matches!$L:$L,AA1677))</f>
        <v/>
      </c>
      <c r="S1677" s="33">
        <f>IF(I1677="H",INDEX(Matches!$O:$O,AA1677),INDEX(Matches!$P:$P,AA1677))</f>
        <v/>
      </c>
      <c r="T1677" s="33">
        <f>IF(INDEX(Matches!$J:$J,AA1677)="","",IF(I1677="H",INDEX(Matches!$J:$J,AA1677),INDEX(Matches!$K:$K,AA1677)))</f>
        <v/>
      </c>
      <c r="U1677" s="33">
        <f>IF(INDEX(Matches!$K:$K,AA1677)="","",IF(I1677="H",INDEX(Matches!$K:$K,AA1677),INDEX(Matches!$J:$J,AA1677)))</f>
        <v/>
      </c>
      <c r="V1677" s="30">
        <f>IF(T1677="","",T1677-U1677)</f>
        <v/>
      </c>
      <c r="W1677" s="33">
        <f>IF(I1677="H",INDEX(Matches!$T:$T,AA1677),INDEX(Matches!$U:$U,AA1677))</f>
        <v/>
      </c>
      <c r="X1677" s="11">
        <f>INDEX(Matches!$X:$X,AA1677)</f>
        <v/>
      </c>
      <c r="Y1677" s="30">
        <f>IF(O1677="","",O1677-S1677)</f>
        <v/>
      </c>
      <c r="Z1677" s="30">
        <f>IF(W1677="","",W1677-S1677)</f>
        <v/>
      </c>
      <c r="AA1677" s="24">
        <f>MATCH(J1677,Matches!$A:$A,0)</f>
        <v/>
      </c>
      <c r="AB1677" s="33" t="n"/>
      <c r="AC1677" s="33" t="n">
        <v>1.387438354660858</v>
      </c>
      <c r="AD1677" s="24" t="n"/>
      <c r="AE1677" s="24" t="n">
        <v>11</v>
      </c>
      <c r="AF1677" s="33" t="n"/>
      <c r="AG1677" s="33" t="n"/>
    </row>
    <row r="1678">
      <c r="A1678" s="24" t="inlineStr">
        <is>
          <t>Watford|43</t>
        </is>
      </c>
      <c r="B1678" s="24" t="inlineStr">
        <is>
          <t>E1</t>
        </is>
      </c>
      <c r="C1678" s="24" t="inlineStr">
        <is>
          <t>Championship</t>
        </is>
      </c>
      <c r="D1678" s="24" t="inlineStr">
        <is>
          <t>Watford</t>
        </is>
      </c>
      <c r="E1678" s="24" t="n">
        <v>43</v>
      </c>
      <c r="F1678" s="24" t="n">
        <v>11</v>
      </c>
      <c r="G1678" s="29" t="n">
        <v>46494.625</v>
      </c>
      <c r="H1678" s="24" t="inlineStr">
        <is>
          <t>West Ham</t>
        </is>
      </c>
      <c r="I1678" s="24" t="inlineStr">
        <is>
          <t>A</t>
        </is>
      </c>
      <c r="J1678" s="24" t="inlineStr">
        <is>
          <t>E1-WestHam-Watford</t>
        </is>
      </c>
      <c r="K1678" s="24" t="n">
        <v>1</v>
      </c>
      <c r="L1678" s="11">
        <f>IF(INDEX(Matches!$X:$X,AA1678)=0,"",IF(I1678="H",INDEX(Matches!$H:$H,AA1678),INDEX(Matches!$I:$I,AA1678)))</f>
        <v/>
      </c>
      <c r="M1678" s="11">
        <f>IF(INDEX(Matches!$X:$X,AA1678)=0,"",IF(I1678="H",INDEX(Matches!$I:$I,AA1678),INDEX(Matches!$H:$H,AA1678)))</f>
        <v/>
      </c>
      <c r="N1678" s="11">
        <f>IF(L1678="","",IF(L1678&gt;M1678,"W",IF(L1678=M1678,"D","L")))</f>
        <v/>
      </c>
      <c r="O1678" s="11">
        <f>IF(L1678="","",IF(L1678&gt;M1678,3,IF(L1678=M1678,1,0)))</f>
        <v/>
      </c>
      <c r="P1678" s="31">
        <f>IF(I1678="H",INDEX(Matches!$L:$L,AA1678),INDEX(Matches!$N:$N,AA1678))</f>
        <v/>
      </c>
      <c r="Q1678" s="31">
        <f>INDEX(Matches!$M:$M,AA1678)</f>
        <v/>
      </c>
      <c r="R1678" s="31">
        <f>IF(I1678="H",INDEX(Matches!$N:$N,AA1678),INDEX(Matches!$L:$L,AA1678))</f>
        <v/>
      </c>
      <c r="S1678" s="33">
        <f>IF(I1678="H",INDEX(Matches!$O:$O,AA1678),INDEX(Matches!$P:$P,AA1678))</f>
        <v/>
      </c>
      <c r="T1678" s="33">
        <f>IF(INDEX(Matches!$J:$J,AA1678)="","",IF(I1678="H",INDEX(Matches!$J:$J,AA1678),INDEX(Matches!$K:$K,AA1678)))</f>
        <v/>
      </c>
      <c r="U1678" s="33">
        <f>IF(INDEX(Matches!$K:$K,AA1678)="","",IF(I1678="H",INDEX(Matches!$K:$K,AA1678),INDEX(Matches!$J:$J,AA1678)))</f>
        <v/>
      </c>
      <c r="V1678" s="30">
        <f>IF(T1678="","",T1678-U1678)</f>
        <v/>
      </c>
      <c r="W1678" s="33">
        <f>IF(I1678="H",INDEX(Matches!$T:$T,AA1678),INDEX(Matches!$U:$U,AA1678))</f>
        <v/>
      </c>
      <c r="X1678" s="11">
        <f>INDEX(Matches!$X:$X,AA1678)</f>
        <v/>
      </c>
      <c r="Y1678" s="30">
        <f>IF(O1678="","",O1678-S1678)</f>
        <v/>
      </c>
      <c r="Z1678" s="30">
        <f>IF(W1678="","",W1678-S1678)</f>
        <v/>
      </c>
      <c r="AA1678" s="24">
        <f>MATCH(J1678,Matches!$A:$A,0)</f>
        <v/>
      </c>
      <c r="AB1678" s="33" t="n"/>
      <c r="AC1678" s="33" t="n">
        <v>0.6043885985081033</v>
      </c>
      <c r="AD1678" s="24" t="n"/>
      <c r="AE1678" s="24" t="n">
        <v>11</v>
      </c>
      <c r="AF1678" s="33" t="n"/>
      <c r="AG1678" s="33" t="n"/>
    </row>
    <row r="1679">
      <c r="A1679" s="24" t="inlineStr">
        <is>
          <t>Watford|44</t>
        </is>
      </c>
      <c r="B1679" s="24" t="inlineStr">
        <is>
          <t>E1</t>
        </is>
      </c>
      <c r="C1679" s="24" t="inlineStr">
        <is>
          <t>Championship</t>
        </is>
      </c>
      <c r="D1679" s="24" t="inlineStr">
        <is>
          <t>Watford</t>
        </is>
      </c>
      <c r="E1679" s="24" t="n">
        <v>44</v>
      </c>
      <c r="F1679" s="24" t="n">
        <v>11</v>
      </c>
      <c r="G1679" s="29" t="n">
        <v>46498.82291666666</v>
      </c>
      <c r="H1679" s="24" t="inlineStr">
        <is>
          <t>Swansea</t>
        </is>
      </c>
      <c r="I1679" s="24" t="inlineStr">
        <is>
          <t>H</t>
        </is>
      </c>
      <c r="J1679" s="24" t="inlineStr">
        <is>
          <t>E1-Watford-Swansea</t>
        </is>
      </c>
      <c r="K1679" s="24" t="n">
        <v>15</v>
      </c>
      <c r="L1679" s="11">
        <f>IF(INDEX(Matches!$X:$X,AA1679)=0,"",IF(I1679="H",INDEX(Matches!$H:$H,AA1679),INDEX(Matches!$I:$I,AA1679)))</f>
        <v/>
      </c>
      <c r="M1679" s="11">
        <f>IF(INDEX(Matches!$X:$X,AA1679)=0,"",IF(I1679="H",INDEX(Matches!$I:$I,AA1679),INDEX(Matches!$H:$H,AA1679)))</f>
        <v/>
      </c>
      <c r="N1679" s="11">
        <f>IF(L1679="","",IF(L1679&gt;M1679,"W",IF(L1679=M1679,"D","L")))</f>
        <v/>
      </c>
      <c r="O1679" s="11">
        <f>IF(L1679="","",IF(L1679&gt;M1679,3,IF(L1679=M1679,1,0)))</f>
        <v/>
      </c>
      <c r="P1679" s="31">
        <f>IF(I1679="H",INDEX(Matches!$L:$L,AA1679),INDEX(Matches!$N:$N,AA1679))</f>
        <v/>
      </c>
      <c r="Q1679" s="31">
        <f>INDEX(Matches!$M:$M,AA1679)</f>
        <v/>
      </c>
      <c r="R1679" s="31">
        <f>IF(I1679="H",INDEX(Matches!$N:$N,AA1679),INDEX(Matches!$L:$L,AA1679))</f>
        <v/>
      </c>
      <c r="S1679" s="33">
        <f>IF(I1679="H",INDEX(Matches!$O:$O,AA1679),INDEX(Matches!$P:$P,AA1679))</f>
        <v/>
      </c>
      <c r="T1679" s="33">
        <f>IF(INDEX(Matches!$J:$J,AA1679)="","",IF(I1679="H",INDEX(Matches!$J:$J,AA1679),INDEX(Matches!$K:$K,AA1679)))</f>
        <v/>
      </c>
      <c r="U1679" s="33">
        <f>IF(INDEX(Matches!$K:$K,AA1679)="","",IF(I1679="H",INDEX(Matches!$K:$K,AA1679),INDEX(Matches!$J:$J,AA1679)))</f>
        <v/>
      </c>
      <c r="V1679" s="30">
        <f>IF(T1679="","",T1679-U1679)</f>
        <v/>
      </c>
      <c r="W1679" s="33">
        <f>IF(I1679="H",INDEX(Matches!$T:$T,AA1679),INDEX(Matches!$U:$U,AA1679))</f>
        <v/>
      </c>
      <c r="X1679" s="11">
        <f>INDEX(Matches!$X:$X,AA1679)</f>
        <v/>
      </c>
      <c r="Y1679" s="30">
        <f>IF(O1679="","",O1679-S1679)</f>
        <v/>
      </c>
      <c r="Z1679" s="30">
        <f>IF(W1679="","",W1679-S1679)</f>
        <v/>
      </c>
      <c r="AA1679" s="24">
        <f>MATCH(J1679,Matches!$A:$A,0)</f>
        <v/>
      </c>
      <c r="AB1679" s="33" t="n"/>
      <c r="AC1679" s="33" t="n">
        <v>1.415508137272348</v>
      </c>
      <c r="AD1679" s="24" t="n"/>
      <c r="AE1679" s="24" t="n">
        <v>11</v>
      </c>
      <c r="AF1679" s="33" t="n"/>
      <c r="AG1679" s="33" t="n"/>
    </row>
    <row r="1680">
      <c r="A1680" s="24" t="inlineStr">
        <is>
          <t>Watford|45</t>
        </is>
      </c>
      <c r="B1680" s="24" t="inlineStr">
        <is>
          <t>E1</t>
        </is>
      </c>
      <c r="C1680" s="24" t="inlineStr">
        <is>
          <t>Championship</t>
        </is>
      </c>
      <c r="D1680" s="24" t="inlineStr">
        <is>
          <t>Watford</t>
        </is>
      </c>
      <c r="E1680" s="24" t="n">
        <v>45</v>
      </c>
      <c r="F1680" s="24" t="n">
        <v>12</v>
      </c>
      <c r="G1680" s="29" t="n">
        <v>46501.625</v>
      </c>
      <c r="H1680" s="24" t="inlineStr">
        <is>
          <t>Birmingham</t>
        </is>
      </c>
      <c r="I1680" s="24" t="inlineStr">
        <is>
          <t>H</t>
        </is>
      </c>
      <c r="J1680" s="24" t="inlineStr">
        <is>
          <t>E1-Watford-Birmingh</t>
        </is>
      </c>
      <c r="K1680" s="24" t="n">
        <v>6</v>
      </c>
      <c r="L1680" s="11">
        <f>IF(INDEX(Matches!$X:$X,AA1680)=0,"",IF(I1680="H",INDEX(Matches!$H:$H,AA1680),INDEX(Matches!$I:$I,AA1680)))</f>
        <v/>
      </c>
      <c r="M1680" s="11">
        <f>IF(INDEX(Matches!$X:$X,AA1680)=0,"",IF(I1680="H",INDEX(Matches!$I:$I,AA1680),INDEX(Matches!$H:$H,AA1680)))</f>
        <v/>
      </c>
      <c r="N1680" s="11">
        <f>IF(L1680="","",IF(L1680&gt;M1680,"W",IF(L1680=M1680,"D","L")))</f>
        <v/>
      </c>
      <c r="O1680" s="11">
        <f>IF(L1680="","",IF(L1680&gt;M1680,3,IF(L1680=M1680,1,0)))</f>
        <v/>
      </c>
      <c r="P1680" s="31">
        <f>IF(I1680="H",INDEX(Matches!$L:$L,AA1680),INDEX(Matches!$N:$N,AA1680))</f>
        <v/>
      </c>
      <c r="Q1680" s="31">
        <f>INDEX(Matches!$M:$M,AA1680)</f>
        <v/>
      </c>
      <c r="R1680" s="31">
        <f>IF(I1680="H",INDEX(Matches!$N:$N,AA1680),INDEX(Matches!$L:$L,AA1680))</f>
        <v/>
      </c>
      <c r="S1680" s="33">
        <f>IF(I1680="H",INDEX(Matches!$O:$O,AA1680),INDEX(Matches!$P:$P,AA1680))</f>
        <v/>
      </c>
      <c r="T1680" s="33">
        <f>IF(INDEX(Matches!$J:$J,AA1680)="","",IF(I1680="H",INDEX(Matches!$J:$J,AA1680),INDEX(Matches!$K:$K,AA1680)))</f>
        <v/>
      </c>
      <c r="U1680" s="33">
        <f>IF(INDEX(Matches!$K:$K,AA1680)="","",IF(I1680="H",INDEX(Matches!$K:$K,AA1680),INDEX(Matches!$J:$J,AA1680)))</f>
        <v/>
      </c>
      <c r="V1680" s="30">
        <f>IF(T1680="","",T1680-U1680)</f>
        <v/>
      </c>
      <c r="W1680" s="33">
        <f>IF(I1680="H",INDEX(Matches!$T:$T,AA1680),INDEX(Matches!$U:$U,AA1680))</f>
        <v/>
      </c>
      <c r="X1680" s="11">
        <f>INDEX(Matches!$X:$X,AA1680)</f>
        <v/>
      </c>
      <c r="Y1680" s="30">
        <f>IF(O1680="","",O1680-S1680)</f>
        <v/>
      </c>
      <c r="Z1680" s="30">
        <f>IF(W1680="","",W1680-S1680)</f>
        <v/>
      </c>
      <c r="AA1680" s="24">
        <f>MATCH(J1680,Matches!$A:$A,0)</f>
        <v/>
      </c>
      <c r="AB1680" s="33" t="n"/>
      <c r="AC1680" s="33" t="n">
        <v>1.236458807834859</v>
      </c>
      <c r="AD1680" s="24" t="n"/>
      <c r="AE1680" s="24" t="n">
        <v>12</v>
      </c>
      <c r="AF1680" s="33" t="n"/>
      <c r="AG1680" s="33" t="n"/>
    </row>
    <row r="1681">
      <c r="A1681" s="24" t="inlineStr">
        <is>
          <t>Watford|46</t>
        </is>
      </c>
      <c r="B1681" s="24" t="inlineStr">
        <is>
          <t>E1</t>
        </is>
      </c>
      <c r="C1681" s="24" t="inlineStr">
        <is>
          <t>Championship</t>
        </is>
      </c>
      <c r="D1681" s="24" t="inlineStr">
        <is>
          <t>Watford</t>
        </is>
      </c>
      <c r="E1681" s="24" t="n">
        <v>46</v>
      </c>
      <c r="F1681" s="24" t="n">
        <v>12</v>
      </c>
      <c r="G1681" s="29" t="n">
        <v>46508.52083333334</v>
      </c>
      <c r="H1681" s="24" t="inlineStr">
        <is>
          <t>Blackburn</t>
        </is>
      </c>
      <c r="I1681" s="24" t="inlineStr">
        <is>
          <t>A</t>
        </is>
      </c>
      <c r="J1681" s="24" t="inlineStr">
        <is>
          <t>E1-Blackbur-Watford</t>
        </is>
      </c>
      <c r="K1681" s="24" t="n">
        <v>19</v>
      </c>
      <c r="L1681" s="11">
        <f>IF(INDEX(Matches!$X:$X,AA1681)=0,"",IF(I1681="H",INDEX(Matches!$H:$H,AA1681),INDEX(Matches!$I:$I,AA1681)))</f>
        <v/>
      </c>
      <c r="M1681" s="11">
        <f>IF(INDEX(Matches!$X:$X,AA1681)=0,"",IF(I1681="H",INDEX(Matches!$I:$I,AA1681),INDEX(Matches!$H:$H,AA1681)))</f>
        <v/>
      </c>
      <c r="N1681" s="11">
        <f>IF(L1681="","",IF(L1681&gt;M1681,"W",IF(L1681=M1681,"D","L")))</f>
        <v/>
      </c>
      <c r="O1681" s="11">
        <f>IF(L1681="","",IF(L1681&gt;M1681,3,IF(L1681=M1681,1,0)))</f>
        <v/>
      </c>
      <c r="P1681" s="31">
        <f>IF(I1681="H",INDEX(Matches!$L:$L,AA1681),INDEX(Matches!$N:$N,AA1681))</f>
        <v/>
      </c>
      <c r="Q1681" s="31">
        <f>INDEX(Matches!$M:$M,AA1681)</f>
        <v/>
      </c>
      <c r="R1681" s="31">
        <f>IF(I1681="H",INDEX(Matches!$N:$N,AA1681),INDEX(Matches!$L:$L,AA1681))</f>
        <v/>
      </c>
      <c r="S1681" s="33">
        <f>IF(I1681="H",INDEX(Matches!$O:$O,AA1681),INDEX(Matches!$P:$P,AA1681))</f>
        <v/>
      </c>
      <c r="T1681" s="33">
        <f>IF(INDEX(Matches!$J:$J,AA1681)="","",IF(I1681="H",INDEX(Matches!$J:$J,AA1681),INDEX(Matches!$K:$K,AA1681)))</f>
        <v/>
      </c>
      <c r="U1681" s="33">
        <f>IF(INDEX(Matches!$K:$K,AA1681)="","",IF(I1681="H",INDEX(Matches!$K:$K,AA1681),INDEX(Matches!$J:$J,AA1681)))</f>
        <v/>
      </c>
      <c r="V1681" s="30">
        <f>IF(T1681="","",T1681-U1681)</f>
        <v/>
      </c>
      <c r="W1681" s="33">
        <f>IF(I1681="H",INDEX(Matches!$T:$T,AA1681),INDEX(Matches!$U:$U,AA1681))</f>
        <v/>
      </c>
      <c r="X1681" s="11">
        <f>INDEX(Matches!$X:$X,AA1681)</f>
        <v/>
      </c>
      <c r="Y1681" s="30">
        <f>IF(O1681="","",O1681-S1681)</f>
        <v/>
      </c>
      <c r="Z1681" s="30">
        <f>IF(W1681="","",W1681-S1681)</f>
        <v/>
      </c>
      <c r="AA1681" s="24">
        <f>MATCH(J1681,Matches!$A:$A,0)</f>
        <v/>
      </c>
      <c r="AB1681" s="33" t="n"/>
      <c r="AC1681" s="33" t="n">
        <v>1.214733884988772</v>
      </c>
      <c r="AD1681" s="24" t="n"/>
      <c r="AE1681" s="24" t="n">
        <v>12</v>
      </c>
      <c r="AF1681" s="33" t="n"/>
      <c r="AG1681" s="33" t="n"/>
    </row>
    <row r="1682">
      <c r="A1682" s="24" t="inlineStr">
        <is>
          <t>West Brom|1</t>
        </is>
      </c>
      <c r="B1682" s="24" t="inlineStr">
        <is>
          <t>E1</t>
        </is>
      </c>
      <c r="C1682" s="24" t="inlineStr">
        <is>
          <t>Championship</t>
        </is>
      </c>
      <c r="D1682" s="24" t="inlineStr">
        <is>
          <t>West Brom</t>
        </is>
      </c>
      <c r="E1682" s="24" t="n">
        <v>1</v>
      </c>
      <c r="F1682" s="24" t="n">
        <v>1</v>
      </c>
      <c r="G1682" s="29" t="n">
        <v>46249.625</v>
      </c>
      <c r="H1682" s="24" t="inlineStr">
        <is>
          <t>Norwich</t>
        </is>
      </c>
      <c r="I1682" s="24" t="inlineStr">
        <is>
          <t>A</t>
        </is>
      </c>
      <c r="J1682" s="24" t="inlineStr">
        <is>
          <t>E1-Norwich-WestBrom</t>
        </is>
      </c>
      <c r="K1682" s="24" t="n">
        <v>7</v>
      </c>
      <c r="L1682" s="11">
        <f>IF(INDEX(Matches!$X:$X,AA1682)=0,"",IF(I1682="H",INDEX(Matches!$H:$H,AA1682),INDEX(Matches!$I:$I,AA1682)))</f>
        <v/>
      </c>
      <c r="M1682" s="11">
        <f>IF(INDEX(Matches!$X:$X,AA1682)=0,"",IF(I1682="H",INDEX(Matches!$I:$I,AA1682),INDEX(Matches!$H:$H,AA1682)))</f>
        <v/>
      </c>
      <c r="N1682" s="11">
        <f>IF(L1682="","",IF(L1682&gt;M1682,"W",IF(L1682=M1682,"D","L")))</f>
        <v/>
      </c>
      <c r="O1682" s="11">
        <f>IF(L1682="","",IF(L1682&gt;M1682,3,IF(L1682=M1682,1,0)))</f>
        <v/>
      </c>
      <c r="P1682" s="31">
        <f>IF(I1682="H",INDEX(Matches!$L:$L,AA1682),INDEX(Matches!$N:$N,AA1682))</f>
        <v/>
      </c>
      <c r="Q1682" s="31">
        <f>INDEX(Matches!$M:$M,AA1682)</f>
        <v/>
      </c>
      <c r="R1682" s="31">
        <f>IF(I1682="H",INDEX(Matches!$N:$N,AA1682),INDEX(Matches!$L:$L,AA1682))</f>
        <v/>
      </c>
      <c r="S1682" s="33">
        <f>IF(I1682="H",INDEX(Matches!$O:$O,AA1682),INDEX(Matches!$P:$P,AA1682))</f>
        <v/>
      </c>
      <c r="T1682" s="33">
        <f>IF(INDEX(Matches!$J:$J,AA1682)="","",IF(I1682="H",INDEX(Matches!$J:$J,AA1682),INDEX(Matches!$K:$K,AA1682)))</f>
        <v/>
      </c>
      <c r="U1682" s="33">
        <f>IF(INDEX(Matches!$K:$K,AA1682)="","",IF(I1682="H",INDEX(Matches!$K:$K,AA1682),INDEX(Matches!$J:$J,AA1682)))</f>
        <v/>
      </c>
      <c r="V1682" s="30">
        <f>IF(T1682="","",T1682-U1682)</f>
        <v/>
      </c>
      <c r="W1682" s="33">
        <f>IF(I1682="H",INDEX(Matches!$T:$T,AA1682),INDEX(Matches!$U:$U,AA1682))</f>
        <v/>
      </c>
      <c r="X1682" s="11">
        <f>INDEX(Matches!$X:$X,AA1682)</f>
        <v/>
      </c>
      <c r="Y1682" s="30">
        <f>IF(O1682="","",O1682-S1682)</f>
        <v/>
      </c>
      <c r="Z1682" s="30">
        <f>IF(W1682="","",W1682-S1682)</f>
        <v/>
      </c>
      <c r="AA1682" s="24">
        <f>MATCH(J1682,Matches!$A:$A,0)</f>
        <v/>
      </c>
      <c r="AB1682" s="33" t="n">
        <v>1.025840925017519</v>
      </c>
      <c r="AC1682" s="33" t="n"/>
      <c r="AD1682" s="24" t="n"/>
      <c r="AE1682" s="24" t="n">
        <v>1</v>
      </c>
      <c r="AF1682" s="33" t="n"/>
      <c r="AG1682" s="33" t="n"/>
    </row>
    <row r="1683">
      <c r="A1683" s="24" t="inlineStr">
        <is>
          <t>West Brom|2</t>
        </is>
      </c>
      <c r="B1683" s="24" t="inlineStr">
        <is>
          <t>E1</t>
        </is>
      </c>
      <c r="C1683" s="24" t="inlineStr">
        <is>
          <t>Championship</t>
        </is>
      </c>
      <c r="D1683" s="24" t="inlineStr">
        <is>
          <t>West Brom</t>
        </is>
      </c>
      <c r="E1683" s="24" t="n">
        <v>2</v>
      </c>
      <c r="F1683" s="24" t="n">
        <v>1</v>
      </c>
      <c r="G1683" s="29" t="n">
        <v>46257.5</v>
      </c>
      <c r="H1683" s="24" t="inlineStr">
        <is>
          <t>Burnley</t>
        </is>
      </c>
      <c r="I1683" s="24" t="inlineStr">
        <is>
          <t>H</t>
        </is>
      </c>
      <c r="J1683" s="24" t="inlineStr">
        <is>
          <t>E1-WestBrom-Burnley</t>
        </is>
      </c>
      <c r="K1683" s="24" t="n">
        <v>4</v>
      </c>
      <c r="L1683" s="11">
        <f>IF(INDEX(Matches!$X:$X,AA1683)=0,"",IF(I1683="H",INDEX(Matches!$H:$H,AA1683),INDEX(Matches!$I:$I,AA1683)))</f>
        <v/>
      </c>
      <c r="M1683" s="11">
        <f>IF(INDEX(Matches!$X:$X,AA1683)=0,"",IF(I1683="H",INDEX(Matches!$I:$I,AA1683),INDEX(Matches!$H:$H,AA1683)))</f>
        <v/>
      </c>
      <c r="N1683" s="11">
        <f>IF(L1683="","",IF(L1683&gt;M1683,"W",IF(L1683=M1683,"D","L")))</f>
        <v/>
      </c>
      <c r="O1683" s="11">
        <f>IF(L1683="","",IF(L1683&gt;M1683,3,IF(L1683=M1683,1,0)))</f>
        <v/>
      </c>
      <c r="P1683" s="31">
        <f>IF(I1683="H",INDEX(Matches!$L:$L,AA1683),INDEX(Matches!$N:$N,AA1683))</f>
        <v/>
      </c>
      <c r="Q1683" s="31">
        <f>INDEX(Matches!$M:$M,AA1683)</f>
        <v/>
      </c>
      <c r="R1683" s="31">
        <f>IF(I1683="H",INDEX(Matches!$N:$N,AA1683),INDEX(Matches!$L:$L,AA1683))</f>
        <v/>
      </c>
      <c r="S1683" s="33">
        <f>IF(I1683="H",INDEX(Matches!$O:$O,AA1683),INDEX(Matches!$P:$P,AA1683))</f>
        <v/>
      </c>
      <c r="T1683" s="33">
        <f>IF(INDEX(Matches!$J:$J,AA1683)="","",IF(I1683="H",INDEX(Matches!$J:$J,AA1683),INDEX(Matches!$K:$K,AA1683)))</f>
        <v/>
      </c>
      <c r="U1683" s="33">
        <f>IF(INDEX(Matches!$K:$K,AA1683)="","",IF(I1683="H",INDEX(Matches!$K:$K,AA1683),INDEX(Matches!$J:$J,AA1683)))</f>
        <v/>
      </c>
      <c r="V1683" s="30">
        <f>IF(T1683="","",T1683-U1683)</f>
        <v/>
      </c>
      <c r="W1683" s="33">
        <f>IF(I1683="H",INDEX(Matches!$T:$T,AA1683),INDEX(Matches!$U:$U,AA1683))</f>
        <v/>
      </c>
      <c r="X1683" s="11">
        <f>INDEX(Matches!$X:$X,AA1683)</f>
        <v/>
      </c>
      <c r="Y1683" s="30">
        <f>IF(O1683="","",O1683-S1683)</f>
        <v/>
      </c>
      <c r="Z1683" s="30">
        <f>IF(W1683="","",W1683-S1683)</f>
        <v/>
      </c>
      <c r="AA1683" s="24">
        <f>MATCH(J1683,Matches!$A:$A,0)</f>
        <v/>
      </c>
      <c r="AB1683" s="33" t="n">
        <v>1.429441253392346</v>
      </c>
      <c r="AC1683" s="33" t="n"/>
      <c r="AD1683" s="24" t="n"/>
      <c r="AE1683" s="24" t="n">
        <v>1</v>
      </c>
      <c r="AF1683" s="33" t="n"/>
      <c r="AG1683" s="33" t="n"/>
    </row>
    <row r="1684">
      <c r="A1684" s="24" t="inlineStr">
        <is>
          <t>West Brom|3</t>
        </is>
      </c>
      <c r="B1684" s="24" t="inlineStr">
        <is>
          <t>E1</t>
        </is>
      </c>
      <c r="C1684" s="24" t="inlineStr">
        <is>
          <t>Championship</t>
        </is>
      </c>
      <c r="D1684" s="24" t="inlineStr">
        <is>
          <t>West Brom</t>
        </is>
      </c>
      <c r="E1684" s="24" t="n">
        <v>3</v>
      </c>
      <c r="F1684" s="24" t="n">
        <v>1</v>
      </c>
      <c r="G1684" s="29" t="n">
        <v>46263.52083333334</v>
      </c>
      <c r="H1684" s="24" t="inlineStr">
        <is>
          <t>Middlesbrough</t>
        </is>
      </c>
      <c r="I1684" s="24" t="inlineStr">
        <is>
          <t>A</t>
        </is>
      </c>
      <c r="J1684" s="24" t="inlineStr">
        <is>
          <t>E1-Middlesb-WestBrom</t>
        </is>
      </c>
      <c r="K1684" s="24" t="n">
        <v>3</v>
      </c>
      <c r="L1684" s="11">
        <f>IF(INDEX(Matches!$X:$X,AA1684)=0,"",IF(I1684="H",INDEX(Matches!$H:$H,AA1684),INDEX(Matches!$I:$I,AA1684)))</f>
        <v/>
      </c>
      <c r="M1684" s="11">
        <f>IF(INDEX(Matches!$X:$X,AA1684)=0,"",IF(I1684="H",INDEX(Matches!$I:$I,AA1684),INDEX(Matches!$H:$H,AA1684)))</f>
        <v/>
      </c>
      <c r="N1684" s="11">
        <f>IF(L1684="","",IF(L1684&gt;M1684,"W",IF(L1684=M1684,"D","L")))</f>
        <v/>
      </c>
      <c r="O1684" s="11">
        <f>IF(L1684="","",IF(L1684&gt;M1684,3,IF(L1684=M1684,1,0)))</f>
        <v/>
      </c>
      <c r="P1684" s="31">
        <f>IF(I1684="H",INDEX(Matches!$L:$L,AA1684),INDEX(Matches!$N:$N,AA1684))</f>
        <v/>
      </c>
      <c r="Q1684" s="31">
        <f>INDEX(Matches!$M:$M,AA1684)</f>
        <v/>
      </c>
      <c r="R1684" s="31">
        <f>IF(I1684="H",INDEX(Matches!$N:$N,AA1684),INDEX(Matches!$L:$L,AA1684))</f>
        <v/>
      </c>
      <c r="S1684" s="33">
        <f>IF(I1684="H",INDEX(Matches!$O:$O,AA1684),INDEX(Matches!$P:$P,AA1684))</f>
        <v/>
      </c>
      <c r="T1684" s="33">
        <f>IF(INDEX(Matches!$J:$J,AA1684)="","",IF(I1684="H",INDEX(Matches!$J:$J,AA1684),INDEX(Matches!$K:$K,AA1684)))</f>
        <v/>
      </c>
      <c r="U1684" s="33">
        <f>IF(INDEX(Matches!$K:$K,AA1684)="","",IF(I1684="H",INDEX(Matches!$K:$K,AA1684),INDEX(Matches!$J:$J,AA1684)))</f>
        <v/>
      </c>
      <c r="V1684" s="30">
        <f>IF(T1684="","",T1684-U1684)</f>
        <v/>
      </c>
      <c r="W1684" s="33">
        <f>IF(I1684="H",INDEX(Matches!$T:$T,AA1684),INDEX(Matches!$U:$U,AA1684))</f>
        <v/>
      </c>
      <c r="X1684" s="11">
        <f>INDEX(Matches!$X:$X,AA1684)</f>
        <v/>
      </c>
      <c r="Y1684" s="30">
        <f>IF(O1684="","",O1684-S1684)</f>
        <v/>
      </c>
      <c r="Z1684" s="30">
        <f>IF(W1684="","",W1684-S1684)</f>
        <v/>
      </c>
      <c r="AA1684" s="24">
        <f>MATCH(J1684,Matches!$A:$A,0)</f>
        <v/>
      </c>
      <c r="AB1684" s="33" t="n">
        <v>0.8698951922205309</v>
      </c>
      <c r="AC1684" s="33" t="n"/>
      <c r="AD1684" s="24" t="n"/>
      <c r="AE1684" s="24" t="n">
        <v>1</v>
      </c>
      <c r="AF1684" s="33" t="n"/>
      <c r="AG1684" s="33" t="n"/>
    </row>
    <row r="1685">
      <c r="A1685" s="24" t="inlineStr">
        <is>
          <t>West Brom|4</t>
        </is>
      </c>
      <c r="B1685" s="24" t="inlineStr">
        <is>
          <t>E1</t>
        </is>
      </c>
      <c r="C1685" s="24" t="inlineStr">
        <is>
          <t>Championship</t>
        </is>
      </c>
      <c r="D1685" s="24" t="inlineStr">
        <is>
          <t>West Brom</t>
        </is>
      </c>
      <c r="E1685" s="24" t="n">
        <v>4</v>
      </c>
      <c r="F1685" s="24" t="n">
        <v>1</v>
      </c>
      <c r="G1685" s="29" t="n">
        <v>46267.82291666666</v>
      </c>
      <c r="H1685" s="24" t="inlineStr">
        <is>
          <t>Charlton</t>
        </is>
      </c>
      <c r="I1685" s="24" t="inlineStr">
        <is>
          <t>H</t>
        </is>
      </c>
      <c r="J1685" s="24" t="inlineStr">
        <is>
          <t>E1-WestBrom-Charlton</t>
        </is>
      </c>
      <c r="K1685" s="24" t="n">
        <v>23</v>
      </c>
      <c r="L1685" s="11">
        <f>IF(INDEX(Matches!$X:$X,AA1685)=0,"",IF(I1685="H",INDEX(Matches!$H:$H,AA1685),INDEX(Matches!$I:$I,AA1685)))</f>
        <v/>
      </c>
      <c r="M1685" s="11">
        <f>IF(INDEX(Matches!$X:$X,AA1685)=0,"",IF(I1685="H",INDEX(Matches!$I:$I,AA1685),INDEX(Matches!$H:$H,AA1685)))</f>
        <v/>
      </c>
      <c r="N1685" s="11">
        <f>IF(L1685="","",IF(L1685&gt;M1685,"W",IF(L1685=M1685,"D","L")))</f>
        <v/>
      </c>
      <c r="O1685" s="11">
        <f>IF(L1685="","",IF(L1685&gt;M1685,3,IF(L1685=M1685,1,0)))</f>
        <v/>
      </c>
      <c r="P1685" s="31">
        <f>IF(I1685="H",INDEX(Matches!$L:$L,AA1685),INDEX(Matches!$N:$N,AA1685))</f>
        <v/>
      </c>
      <c r="Q1685" s="31">
        <f>INDEX(Matches!$M:$M,AA1685)</f>
        <v/>
      </c>
      <c r="R1685" s="31">
        <f>IF(I1685="H",INDEX(Matches!$N:$N,AA1685),INDEX(Matches!$L:$L,AA1685))</f>
        <v/>
      </c>
      <c r="S1685" s="33">
        <f>IF(I1685="H",INDEX(Matches!$O:$O,AA1685),INDEX(Matches!$P:$P,AA1685))</f>
        <v/>
      </c>
      <c r="T1685" s="33">
        <f>IF(INDEX(Matches!$J:$J,AA1685)="","",IF(I1685="H",INDEX(Matches!$J:$J,AA1685),INDEX(Matches!$K:$K,AA1685)))</f>
        <v/>
      </c>
      <c r="U1685" s="33">
        <f>IF(INDEX(Matches!$K:$K,AA1685)="","",IF(I1685="H",INDEX(Matches!$K:$K,AA1685),INDEX(Matches!$J:$J,AA1685)))</f>
        <v/>
      </c>
      <c r="V1685" s="30">
        <f>IF(T1685="","",T1685-U1685)</f>
        <v/>
      </c>
      <c r="W1685" s="33">
        <f>IF(I1685="H",INDEX(Matches!$T:$T,AA1685),INDEX(Matches!$U:$U,AA1685))</f>
        <v/>
      </c>
      <c r="X1685" s="11">
        <f>INDEX(Matches!$X:$X,AA1685)</f>
        <v/>
      </c>
      <c r="Y1685" s="30">
        <f>IF(O1685="","",O1685-S1685)</f>
        <v/>
      </c>
      <c r="Z1685" s="30">
        <f>IF(W1685="","",W1685-S1685)</f>
        <v/>
      </c>
      <c r="AA1685" s="24">
        <f>MATCH(J1685,Matches!$A:$A,0)</f>
        <v/>
      </c>
      <c r="AB1685" s="33" t="n">
        <v>1.958425123037263</v>
      </c>
      <c r="AC1685" s="33" t="n"/>
      <c r="AD1685" s="24" t="n"/>
      <c r="AE1685" s="24" t="n">
        <v>1</v>
      </c>
      <c r="AF1685" s="33" t="n"/>
      <c r="AG1685" s="33" t="n"/>
    </row>
    <row r="1686">
      <c r="A1686" s="24" t="inlineStr">
        <is>
          <t>West Brom|5</t>
        </is>
      </c>
      <c r="B1686" s="24" t="inlineStr">
        <is>
          <t>E1</t>
        </is>
      </c>
      <c r="C1686" s="24" t="inlineStr">
        <is>
          <t>Championship</t>
        </is>
      </c>
      <c r="D1686" s="24" t="inlineStr">
        <is>
          <t>West Brom</t>
        </is>
      </c>
      <c r="E1686" s="24" t="n">
        <v>5</v>
      </c>
      <c r="F1686" s="24" t="n">
        <v>2</v>
      </c>
      <c r="G1686" s="29" t="n">
        <v>46270.625</v>
      </c>
      <c r="H1686" s="24" t="inlineStr">
        <is>
          <t>Watford</t>
        </is>
      </c>
      <c r="I1686" s="24" t="inlineStr">
        <is>
          <t>H</t>
        </is>
      </c>
      <c r="J1686" s="24" t="inlineStr">
        <is>
          <t>E1-WestBrom-Watford</t>
        </is>
      </c>
      <c r="K1686" s="24" t="n">
        <v>16</v>
      </c>
      <c r="L1686" s="11">
        <f>IF(INDEX(Matches!$X:$X,AA1686)=0,"",IF(I1686="H",INDEX(Matches!$H:$H,AA1686),INDEX(Matches!$I:$I,AA1686)))</f>
        <v/>
      </c>
      <c r="M1686" s="11">
        <f>IF(INDEX(Matches!$X:$X,AA1686)=0,"",IF(I1686="H",INDEX(Matches!$I:$I,AA1686),INDEX(Matches!$H:$H,AA1686)))</f>
        <v/>
      </c>
      <c r="N1686" s="11">
        <f>IF(L1686="","",IF(L1686&gt;M1686,"W",IF(L1686=M1686,"D","L")))</f>
        <v/>
      </c>
      <c r="O1686" s="11">
        <f>IF(L1686="","",IF(L1686&gt;M1686,3,IF(L1686=M1686,1,0)))</f>
        <v/>
      </c>
      <c r="P1686" s="31">
        <f>IF(I1686="H",INDEX(Matches!$L:$L,AA1686),INDEX(Matches!$N:$N,AA1686))</f>
        <v/>
      </c>
      <c r="Q1686" s="31">
        <f>INDEX(Matches!$M:$M,AA1686)</f>
        <v/>
      </c>
      <c r="R1686" s="31">
        <f>IF(I1686="H",INDEX(Matches!$N:$N,AA1686),INDEX(Matches!$L:$L,AA1686))</f>
        <v/>
      </c>
      <c r="S1686" s="33">
        <f>IF(I1686="H",INDEX(Matches!$O:$O,AA1686),INDEX(Matches!$P:$P,AA1686))</f>
        <v/>
      </c>
      <c r="T1686" s="33">
        <f>IF(INDEX(Matches!$J:$J,AA1686)="","",IF(I1686="H",INDEX(Matches!$J:$J,AA1686),INDEX(Matches!$K:$K,AA1686)))</f>
        <v/>
      </c>
      <c r="U1686" s="33">
        <f>IF(INDEX(Matches!$K:$K,AA1686)="","",IF(I1686="H",INDEX(Matches!$K:$K,AA1686),INDEX(Matches!$J:$J,AA1686)))</f>
        <v/>
      </c>
      <c r="V1686" s="30">
        <f>IF(T1686="","",T1686-U1686)</f>
        <v/>
      </c>
      <c r="W1686" s="33">
        <f>IF(I1686="H",INDEX(Matches!$T:$T,AA1686),INDEX(Matches!$U:$U,AA1686))</f>
        <v/>
      </c>
      <c r="X1686" s="11">
        <f>INDEX(Matches!$X:$X,AA1686)</f>
        <v/>
      </c>
      <c r="Y1686" s="30">
        <f>IF(O1686="","",O1686-S1686)</f>
        <v/>
      </c>
      <c r="Z1686" s="30">
        <f>IF(W1686="","",W1686-S1686)</f>
        <v/>
      </c>
      <c r="AA1686" s="24">
        <f>MATCH(J1686,Matches!$A:$A,0)</f>
        <v/>
      </c>
      <c r="AB1686" s="33" t="n">
        <v>1.896642818866399</v>
      </c>
      <c r="AC1686" s="33" t="n"/>
      <c r="AD1686" s="24" t="n"/>
      <c r="AE1686" s="24" t="n">
        <v>2</v>
      </c>
      <c r="AF1686" s="33" t="n"/>
      <c r="AG1686" s="33" t="n"/>
    </row>
    <row r="1687">
      <c r="A1687" s="24" t="inlineStr">
        <is>
          <t>West Brom|6</t>
        </is>
      </c>
      <c r="B1687" s="24" t="inlineStr">
        <is>
          <t>E1</t>
        </is>
      </c>
      <c r="C1687" s="24" t="inlineStr">
        <is>
          <t>Championship</t>
        </is>
      </c>
      <c r="D1687" s="24" t="inlineStr">
        <is>
          <t>West Brom</t>
        </is>
      </c>
      <c r="E1687" s="24" t="n">
        <v>6</v>
      </c>
      <c r="F1687" s="24" t="n">
        <v>2</v>
      </c>
      <c r="G1687" s="29" t="n">
        <v>46274.82291666666</v>
      </c>
      <c r="H1687" s="24" t="inlineStr">
        <is>
          <t>Derby</t>
        </is>
      </c>
      <c r="I1687" s="24" t="inlineStr">
        <is>
          <t>A</t>
        </is>
      </c>
      <c r="J1687" s="24" t="inlineStr">
        <is>
          <t>E1-Derby-WestBrom</t>
        </is>
      </c>
      <c r="K1687" s="24" t="n">
        <v>12</v>
      </c>
      <c r="L1687" s="11">
        <f>IF(INDEX(Matches!$X:$X,AA1687)=0,"",IF(I1687="H",INDEX(Matches!$H:$H,AA1687),INDEX(Matches!$I:$I,AA1687)))</f>
        <v/>
      </c>
      <c r="M1687" s="11">
        <f>IF(INDEX(Matches!$X:$X,AA1687)=0,"",IF(I1687="H",INDEX(Matches!$I:$I,AA1687),INDEX(Matches!$H:$H,AA1687)))</f>
        <v/>
      </c>
      <c r="N1687" s="11">
        <f>IF(L1687="","",IF(L1687&gt;M1687,"W",IF(L1687=M1687,"D","L")))</f>
        <v/>
      </c>
      <c r="O1687" s="11">
        <f>IF(L1687="","",IF(L1687&gt;M1687,3,IF(L1687=M1687,1,0)))</f>
        <v/>
      </c>
      <c r="P1687" s="31">
        <f>IF(I1687="H",INDEX(Matches!$L:$L,AA1687),INDEX(Matches!$N:$N,AA1687))</f>
        <v/>
      </c>
      <c r="Q1687" s="31">
        <f>INDEX(Matches!$M:$M,AA1687)</f>
        <v/>
      </c>
      <c r="R1687" s="31">
        <f>IF(I1687="H",INDEX(Matches!$N:$N,AA1687),INDEX(Matches!$L:$L,AA1687))</f>
        <v/>
      </c>
      <c r="S1687" s="33">
        <f>IF(I1687="H",INDEX(Matches!$O:$O,AA1687),INDEX(Matches!$P:$P,AA1687))</f>
        <v/>
      </c>
      <c r="T1687" s="33">
        <f>IF(INDEX(Matches!$J:$J,AA1687)="","",IF(I1687="H",INDEX(Matches!$J:$J,AA1687),INDEX(Matches!$K:$K,AA1687)))</f>
        <v/>
      </c>
      <c r="U1687" s="33">
        <f>IF(INDEX(Matches!$K:$K,AA1687)="","",IF(I1687="H",INDEX(Matches!$K:$K,AA1687),INDEX(Matches!$J:$J,AA1687)))</f>
        <v/>
      </c>
      <c r="V1687" s="30">
        <f>IF(T1687="","",T1687-U1687)</f>
        <v/>
      </c>
      <c r="W1687" s="33">
        <f>IF(I1687="H",INDEX(Matches!$T:$T,AA1687),INDEX(Matches!$U:$U,AA1687))</f>
        <v/>
      </c>
      <c r="X1687" s="11">
        <f>INDEX(Matches!$X:$X,AA1687)</f>
        <v/>
      </c>
      <c r="Y1687" s="30">
        <f>IF(O1687="","",O1687-S1687)</f>
        <v/>
      </c>
      <c r="Z1687" s="30">
        <f>IF(W1687="","",W1687-S1687)</f>
        <v/>
      </c>
      <c r="AA1687" s="24">
        <f>MATCH(J1687,Matches!$A:$A,0)</f>
        <v/>
      </c>
      <c r="AB1687" s="33" t="n">
        <v>1.602174706096944</v>
      </c>
      <c r="AC1687" s="33" t="n"/>
      <c r="AD1687" s="24" t="n"/>
      <c r="AE1687" s="24" t="n">
        <v>2</v>
      </c>
      <c r="AF1687" s="33" t="n"/>
      <c r="AG1687" s="33" t="n"/>
    </row>
    <row r="1688">
      <c r="A1688" s="24" t="inlineStr">
        <is>
          <t>West Brom|7</t>
        </is>
      </c>
      <c r="B1688" s="24" t="inlineStr">
        <is>
          <t>E1</t>
        </is>
      </c>
      <c r="C1688" s="24" t="inlineStr">
        <is>
          <t>Championship</t>
        </is>
      </c>
      <c r="D1688" s="24" t="inlineStr">
        <is>
          <t>West Brom</t>
        </is>
      </c>
      <c r="E1688" s="24" t="n">
        <v>7</v>
      </c>
      <c r="F1688" s="24" t="n">
        <v>2</v>
      </c>
      <c r="G1688" s="29" t="n">
        <v>46277.52083333334</v>
      </c>
      <c r="H1688" s="24" t="inlineStr">
        <is>
          <t>QPR</t>
        </is>
      </c>
      <c r="I1688" s="24" t="inlineStr">
        <is>
          <t>H</t>
        </is>
      </c>
      <c r="J1688" s="24" t="inlineStr">
        <is>
          <t>E1-WestBrom-QPR</t>
        </is>
      </c>
      <c r="K1688" s="24" t="n">
        <v>17</v>
      </c>
      <c r="L1688" s="11">
        <f>IF(INDEX(Matches!$X:$X,AA1688)=0,"",IF(I1688="H",INDEX(Matches!$H:$H,AA1688),INDEX(Matches!$I:$I,AA1688)))</f>
        <v/>
      </c>
      <c r="M1688" s="11">
        <f>IF(INDEX(Matches!$X:$X,AA1688)=0,"",IF(I1688="H",INDEX(Matches!$I:$I,AA1688),INDEX(Matches!$H:$H,AA1688)))</f>
        <v/>
      </c>
      <c r="N1688" s="11">
        <f>IF(L1688="","",IF(L1688&gt;M1688,"W",IF(L1688=M1688,"D","L")))</f>
        <v/>
      </c>
      <c r="O1688" s="11">
        <f>IF(L1688="","",IF(L1688&gt;M1688,3,IF(L1688=M1688,1,0)))</f>
        <v/>
      </c>
      <c r="P1688" s="31">
        <f>IF(I1688="H",INDEX(Matches!$L:$L,AA1688),INDEX(Matches!$N:$N,AA1688))</f>
        <v/>
      </c>
      <c r="Q1688" s="31">
        <f>INDEX(Matches!$M:$M,AA1688)</f>
        <v/>
      </c>
      <c r="R1688" s="31">
        <f>IF(I1688="H",INDEX(Matches!$N:$N,AA1688),INDEX(Matches!$L:$L,AA1688))</f>
        <v/>
      </c>
      <c r="S1688" s="33">
        <f>IF(I1688="H",INDEX(Matches!$O:$O,AA1688),INDEX(Matches!$P:$P,AA1688))</f>
        <v/>
      </c>
      <c r="T1688" s="33">
        <f>IF(INDEX(Matches!$J:$J,AA1688)="","",IF(I1688="H",INDEX(Matches!$J:$J,AA1688),INDEX(Matches!$K:$K,AA1688)))</f>
        <v/>
      </c>
      <c r="U1688" s="33">
        <f>IF(INDEX(Matches!$K:$K,AA1688)="","",IF(I1688="H",INDEX(Matches!$K:$K,AA1688),INDEX(Matches!$J:$J,AA1688)))</f>
        <v/>
      </c>
      <c r="V1688" s="30">
        <f>IF(T1688="","",T1688-U1688)</f>
        <v/>
      </c>
      <c r="W1688" s="33">
        <f>IF(I1688="H",INDEX(Matches!$T:$T,AA1688),INDEX(Matches!$U:$U,AA1688))</f>
        <v/>
      </c>
      <c r="X1688" s="11">
        <f>INDEX(Matches!$X:$X,AA1688)</f>
        <v/>
      </c>
      <c r="Y1688" s="30">
        <f>IF(O1688="","",O1688-S1688)</f>
        <v/>
      </c>
      <c r="Z1688" s="30">
        <f>IF(W1688="","",W1688-S1688)</f>
        <v/>
      </c>
      <c r="AA1688" s="24">
        <f>MATCH(J1688,Matches!$A:$A,0)</f>
        <v/>
      </c>
      <c r="AB1688" s="33" t="n">
        <v>1.63857193181296</v>
      </c>
      <c r="AC1688" s="33" t="n"/>
      <c r="AD1688" s="24" t="n"/>
      <c r="AE1688" s="24" t="n">
        <v>2</v>
      </c>
      <c r="AF1688" s="33" t="n"/>
      <c r="AG1688" s="33" t="n"/>
    </row>
    <row r="1689">
      <c r="A1689" s="24" t="inlineStr">
        <is>
          <t>West Brom|8</t>
        </is>
      </c>
      <c r="B1689" s="24" t="inlineStr">
        <is>
          <t>E1</t>
        </is>
      </c>
      <c r="C1689" s="24" t="inlineStr">
        <is>
          <t>Championship</t>
        </is>
      </c>
      <c r="D1689" s="24" t="inlineStr">
        <is>
          <t>West Brom</t>
        </is>
      </c>
      <c r="E1689" s="24" t="n">
        <v>8</v>
      </c>
      <c r="F1689" s="24" t="n">
        <v>2</v>
      </c>
      <c r="G1689" s="29" t="n">
        <v>46285.5</v>
      </c>
      <c r="H1689" s="24" t="inlineStr">
        <is>
          <t>Wolves</t>
        </is>
      </c>
      <c r="I1689" s="24" t="inlineStr">
        <is>
          <t>A</t>
        </is>
      </c>
      <c r="J1689" s="24" t="inlineStr">
        <is>
          <t>E1-Wolves-WestBrom</t>
        </is>
      </c>
      <c r="K1689" s="24" t="n">
        <v>2</v>
      </c>
      <c r="L1689" s="11">
        <f>IF(INDEX(Matches!$X:$X,AA1689)=0,"",IF(I1689="H",INDEX(Matches!$H:$H,AA1689),INDEX(Matches!$I:$I,AA1689)))</f>
        <v/>
      </c>
      <c r="M1689" s="11">
        <f>IF(INDEX(Matches!$X:$X,AA1689)=0,"",IF(I1689="H",INDEX(Matches!$I:$I,AA1689),INDEX(Matches!$H:$H,AA1689)))</f>
        <v/>
      </c>
      <c r="N1689" s="11">
        <f>IF(L1689="","",IF(L1689&gt;M1689,"W",IF(L1689=M1689,"D","L")))</f>
        <v/>
      </c>
      <c r="O1689" s="11">
        <f>IF(L1689="","",IF(L1689&gt;M1689,3,IF(L1689=M1689,1,0)))</f>
        <v/>
      </c>
      <c r="P1689" s="31">
        <f>IF(I1689="H",INDEX(Matches!$L:$L,AA1689),INDEX(Matches!$N:$N,AA1689))</f>
        <v/>
      </c>
      <c r="Q1689" s="31">
        <f>INDEX(Matches!$M:$M,AA1689)</f>
        <v/>
      </c>
      <c r="R1689" s="31">
        <f>IF(I1689="H",INDEX(Matches!$N:$N,AA1689),INDEX(Matches!$L:$L,AA1689))</f>
        <v/>
      </c>
      <c r="S1689" s="33">
        <f>IF(I1689="H",INDEX(Matches!$O:$O,AA1689),INDEX(Matches!$P:$P,AA1689))</f>
        <v/>
      </c>
      <c r="T1689" s="33">
        <f>IF(INDEX(Matches!$J:$J,AA1689)="","",IF(I1689="H",INDEX(Matches!$J:$J,AA1689),INDEX(Matches!$K:$K,AA1689)))</f>
        <v/>
      </c>
      <c r="U1689" s="33">
        <f>IF(INDEX(Matches!$K:$K,AA1689)="","",IF(I1689="H",INDEX(Matches!$K:$K,AA1689),INDEX(Matches!$J:$J,AA1689)))</f>
        <v/>
      </c>
      <c r="V1689" s="30">
        <f>IF(T1689="","",T1689-U1689)</f>
        <v/>
      </c>
      <c r="W1689" s="33">
        <f>IF(I1689="H",INDEX(Matches!$T:$T,AA1689),INDEX(Matches!$U:$U,AA1689))</f>
        <v/>
      </c>
      <c r="X1689" s="11">
        <f>INDEX(Matches!$X:$X,AA1689)</f>
        <v/>
      </c>
      <c r="Y1689" s="30">
        <f>IF(O1689="","",O1689-S1689)</f>
        <v/>
      </c>
      <c r="Z1689" s="30">
        <f>IF(W1689="","",W1689-S1689)</f>
        <v/>
      </c>
      <c r="AA1689" s="24">
        <f>MATCH(J1689,Matches!$A:$A,0)</f>
        <v/>
      </c>
      <c r="AB1689" s="33" t="n"/>
      <c r="AC1689" s="33" t="n"/>
      <c r="AD1689" s="24" t="n"/>
      <c r="AE1689" s="24" t="n">
        <v>2</v>
      </c>
      <c r="AF1689" s="33" t="n"/>
      <c r="AG1689" s="33" t="n"/>
    </row>
    <row r="1690">
      <c r="A1690" s="24" t="inlineStr">
        <is>
          <t>West Brom|9</t>
        </is>
      </c>
      <c r="B1690" s="24" t="inlineStr">
        <is>
          <t>E1</t>
        </is>
      </c>
      <c r="C1690" s="24" t="inlineStr">
        <is>
          <t>Championship</t>
        </is>
      </c>
      <c r="D1690" s="24" t="inlineStr">
        <is>
          <t>West Brom</t>
        </is>
      </c>
      <c r="E1690" s="24" t="n">
        <v>9</v>
      </c>
      <c r="F1690" s="24" t="n">
        <v>3</v>
      </c>
      <c r="G1690" s="29" t="n">
        <v>46305.52083333334</v>
      </c>
      <c r="H1690" s="24" t="inlineStr">
        <is>
          <t>Birmingham</t>
        </is>
      </c>
      <c r="I1690" s="24" t="inlineStr">
        <is>
          <t>H</t>
        </is>
      </c>
      <c r="J1690" s="24" t="inlineStr">
        <is>
          <t>E1-WestBrom-Birmingh</t>
        </is>
      </c>
      <c r="K1690" s="24" t="n">
        <v>6</v>
      </c>
      <c r="L1690" s="11">
        <f>IF(INDEX(Matches!$X:$X,AA1690)=0,"",IF(I1690="H",INDEX(Matches!$H:$H,AA1690),INDEX(Matches!$I:$I,AA1690)))</f>
        <v/>
      </c>
      <c r="M1690" s="11">
        <f>IF(INDEX(Matches!$X:$X,AA1690)=0,"",IF(I1690="H",INDEX(Matches!$I:$I,AA1690),INDEX(Matches!$H:$H,AA1690)))</f>
        <v/>
      </c>
      <c r="N1690" s="11">
        <f>IF(L1690="","",IF(L1690&gt;M1690,"W",IF(L1690=M1690,"D","L")))</f>
        <v/>
      </c>
      <c r="O1690" s="11">
        <f>IF(L1690="","",IF(L1690&gt;M1690,3,IF(L1690=M1690,1,0)))</f>
        <v/>
      </c>
      <c r="P1690" s="31">
        <f>IF(I1690="H",INDEX(Matches!$L:$L,AA1690),INDEX(Matches!$N:$N,AA1690))</f>
        <v/>
      </c>
      <c r="Q1690" s="31">
        <f>INDEX(Matches!$M:$M,AA1690)</f>
        <v/>
      </c>
      <c r="R1690" s="31">
        <f>IF(I1690="H",INDEX(Matches!$N:$N,AA1690),INDEX(Matches!$L:$L,AA1690))</f>
        <v/>
      </c>
      <c r="S1690" s="33">
        <f>IF(I1690="H",INDEX(Matches!$O:$O,AA1690),INDEX(Matches!$P:$P,AA1690))</f>
        <v/>
      </c>
      <c r="T1690" s="33">
        <f>IF(INDEX(Matches!$J:$J,AA1690)="","",IF(I1690="H",INDEX(Matches!$J:$J,AA1690),INDEX(Matches!$K:$K,AA1690)))</f>
        <v/>
      </c>
      <c r="U1690" s="33">
        <f>IF(INDEX(Matches!$K:$K,AA1690)="","",IF(I1690="H",INDEX(Matches!$K:$K,AA1690),INDEX(Matches!$J:$J,AA1690)))</f>
        <v/>
      </c>
      <c r="V1690" s="30">
        <f>IF(T1690="","",T1690-U1690)</f>
        <v/>
      </c>
      <c r="W1690" s="33">
        <f>IF(I1690="H",INDEX(Matches!$T:$T,AA1690),INDEX(Matches!$U:$U,AA1690))</f>
        <v/>
      </c>
      <c r="X1690" s="11">
        <f>INDEX(Matches!$X:$X,AA1690)</f>
        <v/>
      </c>
      <c r="Y1690" s="30">
        <f>IF(O1690="","",O1690-S1690)</f>
        <v/>
      </c>
      <c r="Z1690" s="30">
        <f>IF(W1690="","",W1690-S1690)</f>
        <v/>
      </c>
      <c r="AA1690" s="24">
        <f>MATCH(J1690,Matches!$A:$A,0)</f>
        <v/>
      </c>
      <c r="AB1690" s="33" t="n"/>
      <c r="AC1690" s="33" t="n"/>
      <c r="AD1690" s="24" t="n"/>
      <c r="AE1690" s="24" t="n">
        <v>3</v>
      </c>
      <c r="AF1690" s="33" t="n"/>
      <c r="AG1690" s="33" t="n"/>
    </row>
    <row r="1691">
      <c r="A1691" s="24" t="inlineStr">
        <is>
          <t>West Brom|10</t>
        </is>
      </c>
      <c r="B1691" s="24" t="inlineStr">
        <is>
          <t>E1</t>
        </is>
      </c>
      <c r="C1691" s="24" t="inlineStr">
        <is>
          <t>Championship</t>
        </is>
      </c>
      <c r="D1691" s="24" t="inlineStr">
        <is>
          <t>West Brom</t>
        </is>
      </c>
      <c r="E1691" s="24" t="n">
        <v>10</v>
      </c>
      <c r="F1691" s="24" t="n">
        <v>3</v>
      </c>
      <c r="G1691" s="29" t="n">
        <v>46308.82291666666</v>
      </c>
      <c r="H1691" s="24" t="inlineStr">
        <is>
          <t>Wrexham</t>
        </is>
      </c>
      <c r="I1691" s="24" t="inlineStr">
        <is>
          <t>A</t>
        </is>
      </c>
      <c r="J1691" s="24" t="inlineStr">
        <is>
          <t>E1-Wrexham-WestBrom</t>
        </is>
      </c>
      <c r="K1691" s="24" t="n">
        <v>9</v>
      </c>
      <c r="L1691" s="11">
        <f>IF(INDEX(Matches!$X:$X,AA1691)=0,"",IF(I1691="H",INDEX(Matches!$H:$H,AA1691),INDEX(Matches!$I:$I,AA1691)))</f>
        <v/>
      </c>
      <c r="M1691" s="11">
        <f>IF(INDEX(Matches!$X:$X,AA1691)=0,"",IF(I1691="H",INDEX(Matches!$I:$I,AA1691),INDEX(Matches!$H:$H,AA1691)))</f>
        <v/>
      </c>
      <c r="N1691" s="11">
        <f>IF(L1691="","",IF(L1691&gt;M1691,"W",IF(L1691=M1691,"D","L")))</f>
        <v/>
      </c>
      <c r="O1691" s="11">
        <f>IF(L1691="","",IF(L1691&gt;M1691,3,IF(L1691=M1691,1,0)))</f>
        <v/>
      </c>
      <c r="P1691" s="31">
        <f>IF(I1691="H",INDEX(Matches!$L:$L,AA1691),INDEX(Matches!$N:$N,AA1691))</f>
        <v/>
      </c>
      <c r="Q1691" s="31">
        <f>INDEX(Matches!$M:$M,AA1691)</f>
        <v/>
      </c>
      <c r="R1691" s="31">
        <f>IF(I1691="H",INDEX(Matches!$N:$N,AA1691),INDEX(Matches!$L:$L,AA1691))</f>
        <v/>
      </c>
      <c r="S1691" s="33">
        <f>IF(I1691="H",INDEX(Matches!$O:$O,AA1691),INDEX(Matches!$P:$P,AA1691))</f>
        <v/>
      </c>
      <c r="T1691" s="33">
        <f>IF(INDEX(Matches!$J:$J,AA1691)="","",IF(I1691="H",INDEX(Matches!$J:$J,AA1691),INDEX(Matches!$K:$K,AA1691)))</f>
        <v/>
      </c>
      <c r="U1691" s="33">
        <f>IF(INDEX(Matches!$K:$K,AA1691)="","",IF(I1691="H",INDEX(Matches!$K:$K,AA1691),INDEX(Matches!$J:$J,AA1691)))</f>
        <v/>
      </c>
      <c r="V1691" s="30">
        <f>IF(T1691="","",T1691-U1691)</f>
        <v/>
      </c>
      <c r="W1691" s="33">
        <f>IF(I1691="H",INDEX(Matches!$T:$T,AA1691),INDEX(Matches!$U:$U,AA1691))</f>
        <v/>
      </c>
      <c r="X1691" s="11">
        <f>INDEX(Matches!$X:$X,AA1691)</f>
        <v/>
      </c>
      <c r="Y1691" s="30">
        <f>IF(O1691="","",O1691-S1691)</f>
        <v/>
      </c>
      <c r="Z1691" s="30">
        <f>IF(W1691="","",W1691-S1691)</f>
        <v/>
      </c>
      <c r="AA1691" s="24">
        <f>MATCH(J1691,Matches!$A:$A,0)</f>
        <v/>
      </c>
      <c r="AB1691" s="33" t="n"/>
      <c r="AC1691" s="33" t="n"/>
      <c r="AD1691" s="24" t="n"/>
      <c r="AE1691" s="24" t="n">
        <v>3</v>
      </c>
      <c r="AF1691" s="33" t="n"/>
      <c r="AG1691" s="33" t="n"/>
    </row>
    <row r="1692">
      <c r="A1692" s="24" t="inlineStr">
        <is>
          <t>West Brom|11</t>
        </is>
      </c>
      <c r="B1692" s="24" t="inlineStr">
        <is>
          <t>E1</t>
        </is>
      </c>
      <c r="C1692" s="24" t="inlineStr">
        <is>
          <t>Championship</t>
        </is>
      </c>
      <c r="D1692" s="24" t="inlineStr">
        <is>
          <t>West Brom</t>
        </is>
      </c>
      <c r="E1692" s="24" t="n">
        <v>11</v>
      </c>
      <c r="F1692" s="24" t="n">
        <v>3</v>
      </c>
      <c r="G1692" s="29" t="n">
        <v>46312.625</v>
      </c>
      <c r="H1692" s="24" t="inlineStr">
        <is>
          <t>Blackburn</t>
        </is>
      </c>
      <c r="I1692" s="24" t="inlineStr">
        <is>
          <t>H</t>
        </is>
      </c>
      <c r="J1692" s="24" t="inlineStr">
        <is>
          <t>E1-WestBrom-Blackbur</t>
        </is>
      </c>
      <c r="K1692" s="24" t="n">
        <v>19</v>
      </c>
      <c r="L1692" s="11">
        <f>IF(INDEX(Matches!$X:$X,AA1692)=0,"",IF(I1692="H",INDEX(Matches!$H:$H,AA1692),INDEX(Matches!$I:$I,AA1692)))</f>
        <v/>
      </c>
      <c r="M1692" s="11">
        <f>IF(INDEX(Matches!$X:$X,AA1692)=0,"",IF(I1692="H",INDEX(Matches!$I:$I,AA1692),INDEX(Matches!$H:$H,AA1692)))</f>
        <v/>
      </c>
      <c r="N1692" s="11">
        <f>IF(L1692="","",IF(L1692&gt;M1692,"W",IF(L1692=M1692,"D","L")))</f>
        <v/>
      </c>
      <c r="O1692" s="11">
        <f>IF(L1692="","",IF(L1692&gt;M1692,3,IF(L1692=M1692,1,0)))</f>
        <v/>
      </c>
      <c r="P1692" s="31">
        <f>IF(I1692="H",INDEX(Matches!$L:$L,AA1692),INDEX(Matches!$N:$N,AA1692))</f>
        <v/>
      </c>
      <c r="Q1692" s="31">
        <f>INDEX(Matches!$M:$M,AA1692)</f>
        <v/>
      </c>
      <c r="R1692" s="31">
        <f>IF(I1692="H",INDEX(Matches!$N:$N,AA1692),INDEX(Matches!$L:$L,AA1692))</f>
        <v/>
      </c>
      <c r="S1692" s="33">
        <f>IF(I1692="H",INDEX(Matches!$O:$O,AA1692),INDEX(Matches!$P:$P,AA1692))</f>
        <v/>
      </c>
      <c r="T1692" s="33">
        <f>IF(INDEX(Matches!$J:$J,AA1692)="","",IF(I1692="H",INDEX(Matches!$J:$J,AA1692),INDEX(Matches!$K:$K,AA1692)))</f>
        <v/>
      </c>
      <c r="U1692" s="33">
        <f>IF(INDEX(Matches!$K:$K,AA1692)="","",IF(I1692="H",INDEX(Matches!$K:$K,AA1692),INDEX(Matches!$J:$J,AA1692)))</f>
        <v/>
      </c>
      <c r="V1692" s="30">
        <f>IF(T1692="","",T1692-U1692)</f>
        <v/>
      </c>
      <c r="W1692" s="33">
        <f>IF(I1692="H",INDEX(Matches!$T:$T,AA1692),INDEX(Matches!$U:$U,AA1692))</f>
        <v/>
      </c>
      <c r="X1692" s="11">
        <f>INDEX(Matches!$X:$X,AA1692)</f>
        <v/>
      </c>
      <c r="Y1692" s="30">
        <f>IF(O1692="","",O1692-S1692)</f>
        <v/>
      </c>
      <c r="Z1692" s="30">
        <f>IF(W1692="","",W1692-S1692)</f>
        <v/>
      </c>
      <c r="AA1692" s="24">
        <f>MATCH(J1692,Matches!$A:$A,0)</f>
        <v/>
      </c>
      <c r="AB1692" s="33" t="n"/>
      <c r="AC1692" s="33" t="n"/>
      <c r="AD1692" s="24" t="n"/>
      <c r="AE1692" s="24" t="n">
        <v>3</v>
      </c>
      <c r="AF1692" s="33" t="n"/>
      <c r="AG1692" s="33" t="n"/>
    </row>
    <row r="1693">
      <c r="A1693" s="24" t="inlineStr">
        <is>
          <t>West Brom|12</t>
        </is>
      </c>
      <c r="B1693" s="24" t="inlineStr">
        <is>
          <t>E1</t>
        </is>
      </c>
      <c r="C1693" s="24" t="inlineStr">
        <is>
          <t>Championship</t>
        </is>
      </c>
      <c r="D1693" s="24" t="inlineStr">
        <is>
          <t>West Brom</t>
        </is>
      </c>
      <c r="E1693" s="24" t="n">
        <v>12</v>
      </c>
      <c r="F1693" s="24" t="n">
        <v>3</v>
      </c>
      <c r="G1693" s="29" t="n">
        <v>46319.625</v>
      </c>
      <c r="H1693" s="24" t="inlineStr">
        <is>
          <t>Preston</t>
        </is>
      </c>
      <c r="I1693" s="24" t="inlineStr">
        <is>
          <t>A</t>
        </is>
      </c>
      <c r="J1693" s="24" t="inlineStr">
        <is>
          <t>E1-Preston-WestBrom</t>
        </is>
      </c>
      <c r="K1693" s="24" t="n">
        <v>20</v>
      </c>
      <c r="L1693" s="11">
        <f>IF(INDEX(Matches!$X:$X,AA1693)=0,"",IF(I1693="H",INDEX(Matches!$H:$H,AA1693),INDEX(Matches!$I:$I,AA1693)))</f>
        <v/>
      </c>
      <c r="M1693" s="11">
        <f>IF(INDEX(Matches!$X:$X,AA1693)=0,"",IF(I1693="H",INDEX(Matches!$I:$I,AA1693),INDEX(Matches!$H:$H,AA1693)))</f>
        <v/>
      </c>
      <c r="N1693" s="11">
        <f>IF(L1693="","",IF(L1693&gt;M1693,"W",IF(L1693=M1693,"D","L")))</f>
        <v/>
      </c>
      <c r="O1693" s="11">
        <f>IF(L1693="","",IF(L1693&gt;M1693,3,IF(L1693=M1693,1,0)))</f>
        <v/>
      </c>
      <c r="P1693" s="31">
        <f>IF(I1693="H",INDEX(Matches!$L:$L,AA1693),INDEX(Matches!$N:$N,AA1693))</f>
        <v/>
      </c>
      <c r="Q1693" s="31">
        <f>INDEX(Matches!$M:$M,AA1693)</f>
        <v/>
      </c>
      <c r="R1693" s="31">
        <f>IF(I1693="H",INDEX(Matches!$N:$N,AA1693),INDEX(Matches!$L:$L,AA1693))</f>
        <v/>
      </c>
      <c r="S1693" s="33">
        <f>IF(I1693="H",INDEX(Matches!$O:$O,AA1693),INDEX(Matches!$P:$P,AA1693))</f>
        <v/>
      </c>
      <c r="T1693" s="33">
        <f>IF(INDEX(Matches!$J:$J,AA1693)="","",IF(I1693="H",INDEX(Matches!$J:$J,AA1693),INDEX(Matches!$K:$K,AA1693)))</f>
        <v/>
      </c>
      <c r="U1693" s="33">
        <f>IF(INDEX(Matches!$K:$K,AA1693)="","",IF(I1693="H",INDEX(Matches!$K:$K,AA1693),INDEX(Matches!$J:$J,AA1693)))</f>
        <v/>
      </c>
      <c r="V1693" s="30">
        <f>IF(T1693="","",T1693-U1693)</f>
        <v/>
      </c>
      <c r="W1693" s="33">
        <f>IF(I1693="H",INDEX(Matches!$T:$T,AA1693),INDEX(Matches!$U:$U,AA1693))</f>
        <v/>
      </c>
      <c r="X1693" s="11">
        <f>INDEX(Matches!$X:$X,AA1693)</f>
        <v/>
      </c>
      <c r="Y1693" s="30">
        <f>IF(O1693="","",O1693-S1693)</f>
        <v/>
      </c>
      <c r="Z1693" s="30">
        <f>IF(W1693="","",W1693-S1693)</f>
        <v/>
      </c>
      <c r="AA1693" s="24">
        <f>MATCH(J1693,Matches!$A:$A,0)</f>
        <v/>
      </c>
      <c r="AB1693" s="33" t="n"/>
      <c r="AC1693" s="33" t="n">
        <v>1.38043657302566</v>
      </c>
      <c r="AD1693" s="24" t="n"/>
      <c r="AE1693" s="24" t="n">
        <v>3</v>
      </c>
      <c r="AF1693" s="33" t="n"/>
      <c r="AG1693" s="33" t="n"/>
    </row>
    <row r="1694">
      <c r="A1694" s="24" t="inlineStr">
        <is>
          <t>West Brom|13</t>
        </is>
      </c>
      <c r="B1694" s="24" t="inlineStr">
        <is>
          <t>E1</t>
        </is>
      </c>
      <c r="C1694" s="24" t="inlineStr">
        <is>
          <t>Championship</t>
        </is>
      </c>
      <c r="D1694" s="24" t="inlineStr">
        <is>
          <t>West Brom</t>
        </is>
      </c>
      <c r="E1694" s="24" t="n">
        <v>13</v>
      </c>
      <c r="F1694" s="24" t="n">
        <v>4</v>
      </c>
      <c r="G1694" s="29" t="n">
        <v>46326.625</v>
      </c>
      <c r="H1694" s="24" t="inlineStr">
        <is>
          <t>West Ham</t>
        </is>
      </c>
      <c r="I1694" s="24" t="inlineStr">
        <is>
          <t>A</t>
        </is>
      </c>
      <c r="J1694" s="24" t="inlineStr">
        <is>
          <t>E1-WestHam-WestBrom</t>
        </is>
      </c>
      <c r="K1694" s="24" t="n">
        <v>1</v>
      </c>
      <c r="L1694" s="11">
        <f>IF(INDEX(Matches!$X:$X,AA1694)=0,"",IF(I1694="H",INDEX(Matches!$H:$H,AA1694),INDEX(Matches!$I:$I,AA1694)))</f>
        <v/>
      </c>
      <c r="M1694" s="11">
        <f>IF(INDEX(Matches!$X:$X,AA1694)=0,"",IF(I1694="H",INDEX(Matches!$I:$I,AA1694),INDEX(Matches!$H:$H,AA1694)))</f>
        <v/>
      </c>
      <c r="N1694" s="11">
        <f>IF(L1694="","",IF(L1694&gt;M1694,"W",IF(L1694=M1694,"D","L")))</f>
        <v/>
      </c>
      <c r="O1694" s="11">
        <f>IF(L1694="","",IF(L1694&gt;M1694,3,IF(L1694=M1694,1,0)))</f>
        <v/>
      </c>
      <c r="P1694" s="31">
        <f>IF(I1694="H",INDEX(Matches!$L:$L,AA1694),INDEX(Matches!$N:$N,AA1694))</f>
        <v/>
      </c>
      <c r="Q1694" s="31">
        <f>INDEX(Matches!$M:$M,AA1694)</f>
        <v/>
      </c>
      <c r="R1694" s="31">
        <f>IF(I1694="H",INDEX(Matches!$N:$N,AA1694),INDEX(Matches!$L:$L,AA1694))</f>
        <v/>
      </c>
      <c r="S1694" s="33">
        <f>IF(I1694="H",INDEX(Matches!$O:$O,AA1694),INDEX(Matches!$P:$P,AA1694))</f>
        <v/>
      </c>
      <c r="T1694" s="33">
        <f>IF(INDEX(Matches!$J:$J,AA1694)="","",IF(I1694="H",INDEX(Matches!$J:$J,AA1694),INDEX(Matches!$K:$K,AA1694)))</f>
        <v/>
      </c>
      <c r="U1694" s="33">
        <f>IF(INDEX(Matches!$K:$K,AA1694)="","",IF(I1694="H",INDEX(Matches!$K:$K,AA1694),INDEX(Matches!$J:$J,AA1694)))</f>
        <v/>
      </c>
      <c r="V1694" s="30">
        <f>IF(T1694="","",T1694-U1694)</f>
        <v/>
      </c>
      <c r="W1694" s="33">
        <f>IF(I1694="H",INDEX(Matches!$T:$T,AA1694),INDEX(Matches!$U:$U,AA1694))</f>
        <v/>
      </c>
      <c r="X1694" s="11">
        <f>INDEX(Matches!$X:$X,AA1694)</f>
        <v/>
      </c>
      <c r="Y1694" s="30">
        <f>IF(O1694="","",O1694-S1694)</f>
        <v/>
      </c>
      <c r="Z1694" s="30">
        <f>IF(W1694="","",W1694-S1694)</f>
        <v/>
      </c>
      <c r="AA1694" s="24">
        <f>MATCH(J1694,Matches!$A:$A,0)</f>
        <v/>
      </c>
      <c r="AB1694" s="33" t="n"/>
      <c r="AC1694" s="33" t="n">
        <v>0.7214666470279719</v>
      </c>
      <c r="AD1694" s="24" t="n"/>
      <c r="AE1694" s="24" t="n">
        <v>4</v>
      </c>
      <c r="AF1694" s="33" t="n"/>
      <c r="AG1694" s="33" t="n"/>
    </row>
    <row r="1695">
      <c r="A1695" s="24" t="inlineStr">
        <is>
          <t>West Brom|14</t>
        </is>
      </c>
      <c r="B1695" s="24" t="inlineStr">
        <is>
          <t>E1</t>
        </is>
      </c>
      <c r="C1695" s="24" t="inlineStr">
        <is>
          <t>Championship</t>
        </is>
      </c>
      <c r="D1695" s="24" t="inlineStr">
        <is>
          <t>West Brom</t>
        </is>
      </c>
      <c r="E1695" s="24" t="n">
        <v>14</v>
      </c>
      <c r="F1695" s="24" t="n">
        <v>4</v>
      </c>
      <c r="G1695" s="29" t="n">
        <v>46329.83333333334</v>
      </c>
      <c r="H1695" s="24" t="inlineStr">
        <is>
          <t>Southampton</t>
        </is>
      </c>
      <c r="I1695" s="24" t="inlineStr">
        <is>
          <t>H</t>
        </is>
      </c>
      <c r="J1695" s="24" t="inlineStr">
        <is>
          <t>E1-WestBrom-Southamp</t>
        </is>
      </c>
      <c r="K1695" s="24" t="n">
        <v>5</v>
      </c>
      <c r="L1695" s="11">
        <f>IF(INDEX(Matches!$X:$X,AA1695)=0,"",IF(I1695="H",INDEX(Matches!$H:$H,AA1695),INDEX(Matches!$I:$I,AA1695)))</f>
        <v/>
      </c>
      <c r="M1695" s="11">
        <f>IF(INDEX(Matches!$X:$X,AA1695)=0,"",IF(I1695="H",INDEX(Matches!$I:$I,AA1695),INDEX(Matches!$H:$H,AA1695)))</f>
        <v/>
      </c>
      <c r="N1695" s="11">
        <f>IF(L1695="","",IF(L1695&gt;M1695,"W",IF(L1695=M1695,"D","L")))</f>
        <v/>
      </c>
      <c r="O1695" s="11">
        <f>IF(L1695="","",IF(L1695&gt;M1695,3,IF(L1695=M1695,1,0)))</f>
        <v/>
      </c>
      <c r="P1695" s="31">
        <f>IF(I1695="H",INDEX(Matches!$L:$L,AA1695),INDEX(Matches!$N:$N,AA1695))</f>
        <v/>
      </c>
      <c r="Q1695" s="31">
        <f>INDEX(Matches!$M:$M,AA1695)</f>
        <v/>
      </c>
      <c r="R1695" s="31">
        <f>IF(I1695="H",INDEX(Matches!$N:$N,AA1695),INDEX(Matches!$L:$L,AA1695))</f>
        <v/>
      </c>
      <c r="S1695" s="33">
        <f>IF(I1695="H",INDEX(Matches!$O:$O,AA1695),INDEX(Matches!$P:$P,AA1695))</f>
        <v/>
      </c>
      <c r="T1695" s="33">
        <f>IF(INDEX(Matches!$J:$J,AA1695)="","",IF(I1695="H",INDEX(Matches!$J:$J,AA1695),INDEX(Matches!$K:$K,AA1695)))</f>
        <v/>
      </c>
      <c r="U1695" s="33">
        <f>IF(INDEX(Matches!$K:$K,AA1695)="","",IF(I1695="H",INDEX(Matches!$K:$K,AA1695),INDEX(Matches!$J:$J,AA1695)))</f>
        <v/>
      </c>
      <c r="V1695" s="30">
        <f>IF(T1695="","",T1695-U1695)</f>
        <v/>
      </c>
      <c r="W1695" s="33">
        <f>IF(I1695="H",INDEX(Matches!$T:$T,AA1695),INDEX(Matches!$U:$U,AA1695))</f>
        <v/>
      </c>
      <c r="X1695" s="11">
        <f>INDEX(Matches!$X:$X,AA1695)</f>
        <v/>
      </c>
      <c r="Y1695" s="30">
        <f>IF(O1695="","",O1695-S1695)</f>
        <v/>
      </c>
      <c r="Z1695" s="30">
        <f>IF(W1695="","",W1695-S1695)</f>
        <v/>
      </c>
      <c r="AA1695" s="24">
        <f>MATCH(J1695,Matches!$A:$A,0)</f>
        <v/>
      </c>
      <c r="AB1695" s="33" t="n"/>
      <c r="AC1695" s="33" t="n">
        <v>1.407376352646108</v>
      </c>
      <c r="AD1695" s="24" t="n"/>
      <c r="AE1695" s="24" t="n">
        <v>4</v>
      </c>
      <c r="AF1695" s="33" t="n"/>
      <c r="AG1695" s="33" t="n"/>
    </row>
    <row r="1696">
      <c r="A1696" s="24" t="inlineStr">
        <is>
          <t>West Brom|15</t>
        </is>
      </c>
      <c r="B1696" s="24" t="inlineStr">
        <is>
          <t>E1</t>
        </is>
      </c>
      <c r="C1696" s="24" t="inlineStr">
        <is>
          <t>Championship</t>
        </is>
      </c>
      <c r="D1696" s="24" t="inlineStr">
        <is>
          <t>West Brom</t>
        </is>
      </c>
      <c r="E1696" s="24" t="n">
        <v>15</v>
      </c>
      <c r="F1696" s="24" t="n">
        <v>4</v>
      </c>
      <c r="G1696" s="29" t="n">
        <v>46333.625</v>
      </c>
      <c r="H1696" s="24" t="inlineStr">
        <is>
          <t>Millwall</t>
        </is>
      </c>
      <c r="I1696" s="24" t="inlineStr">
        <is>
          <t>H</t>
        </is>
      </c>
      <c r="J1696" s="24" t="inlineStr">
        <is>
          <t>E1-WestBrom-Millwall</t>
        </is>
      </c>
      <c r="K1696" s="24" t="n">
        <v>10</v>
      </c>
      <c r="L1696" s="11">
        <f>IF(INDEX(Matches!$X:$X,AA1696)=0,"",IF(I1696="H",INDEX(Matches!$H:$H,AA1696),INDEX(Matches!$I:$I,AA1696)))</f>
        <v/>
      </c>
      <c r="M1696" s="11">
        <f>IF(INDEX(Matches!$X:$X,AA1696)=0,"",IF(I1696="H",INDEX(Matches!$I:$I,AA1696),INDEX(Matches!$H:$H,AA1696)))</f>
        <v/>
      </c>
      <c r="N1696" s="11">
        <f>IF(L1696="","",IF(L1696&gt;M1696,"W",IF(L1696=M1696,"D","L")))</f>
        <v/>
      </c>
      <c r="O1696" s="11">
        <f>IF(L1696="","",IF(L1696&gt;M1696,3,IF(L1696=M1696,1,0)))</f>
        <v/>
      </c>
      <c r="P1696" s="31">
        <f>IF(I1696="H",INDEX(Matches!$L:$L,AA1696),INDEX(Matches!$N:$N,AA1696))</f>
        <v/>
      </c>
      <c r="Q1696" s="31">
        <f>INDEX(Matches!$M:$M,AA1696)</f>
        <v/>
      </c>
      <c r="R1696" s="31">
        <f>IF(I1696="H",INDEX(Matches!$N:$N,AA1696),INDEX(Matches!$L:$L,AA1696))</f>
        <v/>
      </c>
      <c r="S1696" s="33">
        <f>IF(I1696="H",INDEX(Matches!$O:$O,AA1696),INDEX(Matches!$P:$P,AA1696))</f>
        <v/>
      </c>
      <c r="T1696" s="33">
        <f>IF(INDEX(Matches!$J:$J,AA1696)="","",IF(I1696="H",INDEX(Matches!$J:$J,AA1696),INDEX(Matches!$K:$K,AA1696)))</f>
        <v/>
      </c>
      <c r="U1696" s="33">
        <f>IF(INDEX(Matches!$K:$K,AA1696)="","",IF(I1696="H",INDEX(Matches!$K:$K,AA1696),INDEX(Matches!$J:$J,AA1696)))</f>
        <v/>
      </c>
      <c r="V1696" s="30">
        <f>IF(T1696="","",T1696-U1696)</f>
        <v/>
      </c>
      <c r="W1696" s="33">
        <f>IF(I1696="H",INDEX(Matches!$T:$T,AA1696),INDEX(Matches!$U:$U,AA1696))</f>
        <v/>
      </c>
      <c r="X1696" s="11">
        <f>INDEX(Matches!$X:$X,AA1696)</f>
        <v/>
      </c>
      <c r="Y1696" s="30">
        <f>IF(O1696="","",O1696-S1696)</f>
        <v/>
      </c>
      <c r="Z1696" s="30">
        <f>IF(W1696="","",W1696-S1696)</f>
        <v/>
      </c>
      <c r="AA1696" s="24">
        <f>MATCH(J1696,Matches!$A:$A,0)</f>
        <v/>
      </c>
      <c r="AB1696" s="33" t="n"/>
      <c r="AC1696" s="33" t="n">
        <v>1.43894274884208</v>
      </c>
      <c r="AD1696" s="24" t="n"/>
      <c r="AE1696" s="24" t="n">
        <v>4</v>
      </c>
      <c r="AF1696" s="33" t="n"/>
      <c r="AG1696" s="33" t="n"/>
    </row>
    <row r="1697">
      <c r="A1697" s="24" t="inlineStr">
        <is>
          <t>West Brom|16</t>
        </is>
      </c>
      <c r="B1697" s="24" t="inlineStr">
        <is>
          <t>E1</t>
        </is>
      </c>
      <c r="C1697" s="24" t="inlineStr">
        <is>
          <t>Championship</t>
        </is>
      </c>
      <c r="D1697" s="24" t="inlineStr">
        <is>
          <t>West Brom</t>
        </is>
      </c>
      <c r="E1697" s="24" t="n">
        <v>16</v>
      </c>
      <c r="F1697" s="24" t="n">
        <v>4</v>
      </c>
      <c r="G1697" s="29" t="n">
        <v>46347.625</v>
      </c>
      <c r="H1697" s="24" t="inlineStr">
        <is>
          <t>Swansea</t>
        </is>
      </c>
      <c r="I1697" s="24" t="inlineStr">
        <is>
          <t>A</t>
        </is>
      </c>
      <c r="J1697" s="24" t="inlineStr">
        <is>
          <t>E1-Swansea-WestBrom</t>
        </is>
      </c>
      <c r="K1697" s="24" t="n">
        <v>15</v>
      </c>
      <c r="L1697" s="11">
        <f>IF(INDEX(Matches!$X:$X,AA1697)=0,"",IF(I1697="H",INDEX(Matches!$H:$H,AA1697),INDEX(Matches!$I:$I,AA1697)))</f>
        <v/>
      </c>
      <c r="M1697" s="11">
        <f>IF(INDEX(Matches!$X:$X,AA1697)=0,"",IF(I1697="H",INDEX(Matches!$I:$I,AA1697),INDEX(Matches!$H:$H,AA1697)))</f>
        <v/>
      </c>
      <c r="N1697" s="11">
        <f>IF(L1697="","",IF(L1697&gt;M1697,"W",IF(L1697=M1697,"D","L")))</f>
        <v/>
      </c>
      <c r="O1697" s="11">
        <f>IF(L1697="","",IF(L1697&gt;M1697,3,IF(L1697=M1697,1,0)))</f>
        <v/>
      </c>
      <c r="P1697" s="31">
        <f>IF(I1697="H",INDEX(Matches!$L:$L,AA1697),INDEX(Matches!$N:$N,AA1697))</f>
        <v/>
      </c>
      <c r="Q1697" s="31">
        <f>INDEX(Matches!$M:$M,AA1697)</f>
        <v/>
      </c>
      <c r="R1697" s="31">
        <f>IF(I1697="H",INDEX(Matches!$N:$N,AA1697),INDEX(Matches!$L:$L,AA1697))</f>
        <v/>
      </c>
      <c r="S1697" s="33">
        <f>IF(I1697="H",INDEX(Matches!$O:$O,AA1697),INDEX(Matches!$P:$P,AA1697))</f>
        <v/>
      </c>
      <c r="T1697" s="33">
        <f>IF(INDEX(Matches!$J:$J,AA1697)="","",IF(I1697="H",INDEX(Matches!$J:$J,AA1697),INDEX(Matches!$K:$K,AA1697)))</f>
        <v/>
      </c>
      <c r="U1697" s="33">
        <f>IF(INDEX(Matches!$K:$K,AA1697)="","",IF(I1697="H",INDEX(Matches!$K:$K,AA1697),INDEX(Matches!$J:$J,AA1697)))</f>
        <v/>
      </c>
      <c r="V1697" s="30">
        <f>IF(T1697="","",T1697-U1697)</f>
        <v/>
      </c>
      <c r="W1697" s="33">
        <f>IF(I1697="H",INDEX(Matches!$T:$T,AA1697),INDEX(Matches!$U:$U,AA1697))</f>
        <v/>
      </c>
      <c r="X1697" s="11">
        <f>INDEX(Matches!$X:$X,AA1697)</f>
        <v/>
      </c>
      <c r="Y1697" s="30">
        <f>IF(O1697="","",O1697-S1697)</f>
        <v/>
      </c>
      <c r="Z1697" s="30">
        <f>IF(W1697="","",W1697-S1697)</f>
        <v/>
      </c>
      <c r="AA1697" s="24">
        <f>MATCH(J1697,Matches!$A:$A,0)</f>
        <v/>
      </c>
      <c r="AB1697" s="33" t="n"/>
      <c r="AC1697" s="33" t="n">
        <v>1.211766041718512</v>
      </c>
      <c r="AD1697" s="24" t="n"/>
      <c r="AE1697" s="24" t="n">
        <v>4</v>
      </c>
      <c r="AF1697" s="33" t="n"/>
      <c r="AG1697" s="33" t="n"/>
    </row>
    <row r="1698">
      <c r="A1698" s="24" t="inlineStr">
        <is>
          <t>West Brom|17</t>
        </is>
      </c>
      <c r="B1698" s="24" t="inlineStr">
        <is>
          <t>E1</t>
        </is>
      </c>
      <c r="C1698" s="24" t="inlineStr">
        <is>
          <t>Championship</t>
        </is>
      </c>
      <c r="D1698" s="24" t="inlineStr">
        <is>
          <t>West Brom</t>
        </is>
      </c>
      <c r="E1698" s="24" t="n">
        <v>17</v>
      </c>
      <c r="F1698" s="24" t="n">
        <v>5</v>
      </c>
      <c r="G1698" s="29" t="n">
        <v>46351.82291666666</v>
      </c>
      <c r="H1698" s="24" t="inlineStr">
        <is>
          <t>Bolton</t>
        </is>
      </c>
      <c r="I1698" s="24" t="inlineStr">
        <is>
          <t>A</t>
        </is>
      </c>
      <c r="J1698" s="24" t="inlineStr">
        <is>
          <t>E1-Bolton-WestBrom</t>
        </is>
      </c>
      <c r="K1698" s="24" t="n">
        <v>22</v>
      </c>
      <c r="L1698" s="11">
        <f>IF(INDEX(Matches!$X:$X,AA1698)=0,"",IF(I1698="H",INDEX(Matches!$H:$H,AA1698),INDEX(Matches!$I:$I,AA1698)))</f>
        <v/>
      </c>
      <c r="M1698" s="11">
        <f>IF(INDEX(Matches!$X:$X,AA1698)=0,"",IF(I1698="H",INDEX(Matches!$I:$I,AA1698),INDEX(Matches!$H:$H,AA1698)))</f>
        <v/>
      </c>
      <c r="N1698" s="11">
        <f>IF(L1698="","",IF(L1698&gt;M1698,"W",IF(L1698=M1698,"D","L")))</f>
        <v/>
      </c>
      <c r="O1698" s="11">
        <f>IF(L1698="","",IF(L1698&gt;M1698,3,IF(L1698=M1698,1,0)))</f>
        <v/>
      </c>
      <c r="P1698" s="31">
        <f>IF(I1698="H",INDEX(Matches!$L:$L,AA1698),INDEX(Matches!$N:$N,AA1698))</f>
        <v/>
      </c>
      <c r="Q1698" s="31">
        <f>INDEX(Matches!$M:$M,AA1698)</f>
        <v/>
      </c>
      <c r="R1698" s="31">
        <f>IF(I1698="H",INDEX(Matches!$N:$N,AA1698),INDEX(Matches!$L:$L,AA1698))</f>
        <v/>
      </c>
      <c r="S1698" s="33">
        <f>IF(I1698="H",INDEX(Matches!$O:$O,AA1698),INDEX(Matches!$P:$P,AA1698))</f>
        <v/>
      </c>
      <c r="T1698" s="33">
        <f>IF(INDEX(Matches!$J:$J,AA1698)="","",IF(I1698="H",INDEX(Matches!$J:$J,AA1698),INDEX(Matches!$K:$K,AA1698)))</f>
        <v/>
      </c>
      <c r="U1698" s="33">
        <f>IF(INDEX(Matches!$K:$K,AA1698)="","",IF(I1698="H",INDEX(Matches!$K:$K,AA1698),INDEX(Matches!$J:$J,AA1698)))</f>
        <v/>
      </c>
      <c r="V1698" s="30">
        <f>IF(T1698="","",T1698-U1698)</f>
        <v/>
      </c>
      <c r="W1698" s="33">
        <f>IF(I1698="H",INDEX(Matches!$T:$T,AA1698),INDEX(Matches!$U:$U,AA1698))</f>
        <v/>
      </c>
      <c r="X1698" s="11">
        <f>INDEX(Matches!$X:$X,AA1698)</f>
        <v/>
      </c>
      <c r="Y1698" s="30">
        <f>IF(O1698="","",O1698-S1698)</f>
        <v/>
      </c>
      <c r="Z1698" s="30">
        <f>IF(W1698="","",W1698-S1698)</f>
        <v/>
      </c>
      <c r="AA1698" s="24">
        <f>MATCH(J1698,Matches!$A:$A,0)</f>
        <v/>
      </c>
      <c r="AB1698" s="33" t="n"/>
      <c r="AC1698" s="33" t="n">
        <v>1.420983624615698</v>
      </c>
      <c r="AD1698" s="24" t="n"/>
      <c r="AE1698" s="24" t="n">
        <v>5</v>
      </c>
      <c r="AF1698" s="33" t="n"/>
      <c r="AG1698" s="33" t="n"/>
    </row>
    <row r="1699">
      <c r="A1699" s="24" t="inlineStr">
        <is>
          <t>West Brom|18</t>
        </is>
      </c>
      <c r="B1699" s="24" t="inlineStr">
        <is>
          <t>E1</t>
        </is>
      </c>
      <c r="C1699" s="24" t="inlineStr">
        <is>
          <t>Championship</t>
        </is>
      </c>
      <c r="D1699" s="24" t="inlineStr">
        <is>
          <t>West Brom</t>
        </is>
      </c>
      <c r="E1699" s="24" t="n">
        <v>18</v>
      </c>
      <c r="F1699" s="24" t="n">
        <v>5</v>
      </c>
      <c r="G1699" s="29" t="n">
        <v>46354.625</v>
      </c>
      <c r="H1699" s="24" t="inlineStr">
        <is>
          <t>Bristol City</t>
        </is>
      </c>
      <c r="I1699" s="24" t="inlineStr">
        <is>
          <t>H</t>
        </is>
      </c>
      <c r="J1699" s="24" t="inlineStr">
        <is>
          <t>E1-WestBrom-BristolC</t>
        </is>
      </c>
      <c r="K1699" s="24" t="n">
        <v>14</v>
      </c>
      <c r="L1699" s="11">
        <f>IF(INDEX(Matches!$X:$X,AA1699)=0,"",IF(I1699="H",INDEX(Matches!$H:$H,AA1699),INDEX(Matches!$I:$I,AA1699)))</f>
        <v/>
      </c>
      <c r="M1699" s="11">
        <f>IF(INDEX(Matches!$X:$X,AA1699)=0,"",IF(I1699="H",INDEX(Matches!$I:$I,AA1699),INDEX(Matches!$H:$H,AA1699)))</f>
        <v/>
      </c>
      <c r="N1699" s="11">
        <f>IF(L1699="","",IF(L1699&gt;M1699,"W",IF(L1699=M1699,"D","L")))</f>
        <v/>
      </c>
      <c r="O1699" s="11">
        <f>IF(L1699="","",IF(L1699&gt;M1699,3,IF(L1699=M1699,1,0)))</f>
        <v/>
      </c>
      <c r="P1699" s="31">
        <f>IF(I1699="H",INDEX(Matches!$L:$L,AA1699),INDEX(Matches!$N:$N,AA1699))</f>
        <v/>
      </c>
      <c r="Q1699" s="31">
        <f>INDEX(Matches!$M:$M,AA1699)</f>
        <v/>
      </c>
      <c r="R1699" s="31">
        <f>IF(I1699="H",INDEX(Matches!$N:$N,AA1699),INDEX(Matches!$L:$L,AA1699))</f>
        <v/>
      </c>
      <c r="S1699" s="33">
        <f>IF(I1699="H",INDEX(Matches!$O:$O,AA1699),INDEX(Matches!$P:$P,AA1699))</f>
        <v/>
      </c>
      <c r="T1699" s="33">
        <f>IF(INDEX(Matches!$J:$J,AA1699)="","",IF(I1699="H",INDEX(Matches!$J:$J,AA1699),INDEX(Matches!$K:$K,AA1699)))</f>
        <v/>
      </c>
      <c r="U1699" s="33">
        <f>IF(INDEX(Matches!$K:$K,AA1699)="","",IF(I1699="H",INDEX(Matches!$K:$K,AA1699),INDEX(Matches!$J:$J,AA1699)))</f>
        <v/>
      </c>
      <c r="V1699" s="30">
        <f>IF(T1699="","",T1699-U1699)</f>
        <v/>
      </c>
      <c r="W1699" s="33">
        <f>IF(I1699="H",INDEX(Matches!$T:$T,AA1699),INDEX(Matches!$U:$U,AA1699))</f>
        <v/>
      </c>
      <c r="X1699" s="11">
        <f>INDEX(Matches!$X:$X,AA1699)</f>
        <v/>
      </c>
      <c r="Y1699" s="30">
        <f>IF(O1699="","",O1699-S1699)</f>
        <v/>
      </c>
      <c r="Z1699" s="30">
        <f>IF(W1699="","",W1699-S1699)</f>
        <v/>
      </c>
      <c r="AA1699" s="24">
        <f>MATCH(J1699,Matches!$A:$A,0)</f>
        <v/>
      </c>
      <c r="AB1699" s="33" t="n"/>
      <c r="AC1699" s="33" t="n">
        <v>1.567818415620277</v>
      </c>
      <c r="AD1699" s="24" t="n"/>
      <c r="AE1699" s="24" t="n">
        <v>5</v>
      </c>
      <c r="AF1699" s="33" t="n"/>
      <c r="AG1699" s="33" t="n"/>
    </row>
    <row r="1700">
      <c r="A1700" s="24" t="inlineStr">
        <is>
          <t>West Brom|19</t>
        </is>
      </c>
      <c r="B1700" s="24" t="inlineStr">
        <is>
          <t>E1</t>
        </is>
      </c>
      <c r="C1700" s="24" t="inlineStr">
        <is>
          <t>Championship</t>
        </is>
      </c>
      <c r="D1700" s="24" t="inlineStr">
        <is>
          <t>West Brom</t>
        </is>
      </c>
      <c r="E1700" s="24" t="n">
        <v>19</v>
      </c>
      <c r="F1700" s="24" t="n">
        <v>5</v>
      </c>
      <c r="G1700" s="29" t="n">
        <v>46361.625</v>
      </c>
      <c r="H1700" s="24" t="inlineStr">
        <is>
          <t>Portsmouth</t>
        </is>
      </c>
      <c r="I1700" s="24" t="inlineStr">
        <is>
          <t>A</t>
        </is>
      </c>
      <c r="J1700" s="24" t="inlineStr">
        <is>
          <t>E1-Portsmou-WestBrom</t>
        </is>
      </c>
      <c r="K1700" s="24" t="n">
        <v>18</v>
      </c>
      <c r="L1700" s="11">
        <f>IF(INDEX(Matches!$X:$X,AA1700)=0,"",IF(I1700="H",INDEX(Matches!$H:$H,AA1700),INDEX(Matches!$I:$I,AA1700)))</f>
        <v/>
      </c>
      <c r="M1700" s="11">
        <f>IF(INDEX(Matches!$X:$X,AA1700)=0,"",IF(I1700="H",INDEX(Matches!$I:$I,AA1700),INDEX(Matches!$H:$H,AA1700)))</f>
        <v/>
      </c>
      <c r="N1700" s="11">
        <f>IF(L1700="","",IF(L1700&gt;M1700,"W",IF(L1700=M1700,"D","L")))</f>
        <v/>
      </c>
      <c r="O1700" s="11">
        <f>IF(L1700="","",IF(L1700&gt;M1700,3,IF(L1700=M1700,1,0)))</f>
        <v/>
      </c>
      <c r="P1700" s="31">
        <f>IF(I1700="H",INDEX(Matches!$L:$L,AA1700),INDEX(Matches!$N:$N,AA1700))</f>
        <v/>
      </c>
      <c r="Q1700" s="31">
        <f>INDEX(Matches!$M:$M,AA1700)</f>
        <v/>
      </c>
      <c r="R1700" s="31">
        <f>IF(I1700="H",INDEX(Matches!$N:$N,AA1700),INDEX(Matches!$L:$L,AA1700))</f>
        <v/>
      </c>
      <c r="S1700" s="33">
        <f>IF(I1700="H",INDEX(Matches!$O:$O,AA1700),INDEX(Matches!$P:$P,AA1700))</f>
        <v/>
      </c>
      <c r="T1700" s="33">
        <f>IF(INDEX(Matches!$J:$J,AA1700)="","",IF(I1700="H",INDEX(Matches!$J:$J,AA1700),INDEX(Matches!$K:$K,AA1700)))</f>
        <v/>
      </c>
      <c r="U1700" s="33">
        <f>IF(INDEX(Matches!$K:$K,AA1700)="","",IF(I1700="H",INDEX(Matches!$K:$K,AA1700),INDEX(Matches!$J:$J,AA1700)))</f>
        <v/>
      </c>
      <c r="V1700" s="30">
        <f>IF(T1700="","",T1700-U1700)</f>
        <v/>
      </c>
      <c r="W1700" s="33">
        <f>IF(I1700="H",INDEX(Matches!$T:$T,AA1700),INDEX(Matches!$U:$U,AA1700))</f>
        <v/>
      </c>
      <c r="X1700" s="11">
        <f>INDEX(Matches!$X:$X,AA1700)</f>
        <v/>
      </c>
      <c r="Y1700" s="30">
        <f>IF(O1700="","",O1700-S1700)</f>
        <v/>
      </c>
      <c r="Z1700" s="30">
        <f>IF(W1700="","",W1700-S1700)</f>
        <v/>
      </c>
      <c r="AA1700" s="24">
        <f>MATCH(J1700,Matches!$A:$A,0)</f>
        <v/>
      </c>
      <c r="AB1700" s="33" t="n"/>
      <c r="AC1700" s="33" t="n">
        <v>1.269526348357283</v>
      </c>
      <c r="AD1700" s="24" t="n"/>
      <c r="AE1700" s="24" t="n">
        <v>5</v>
      </c>
      <c r="AF1700" s="33" t="n"/>
      <c r="AG1700" s="33" t="n"/>
    </row>
    <row r="1701">
      <c r="A1701" s="24" t="inlineStr">
        <is>
          <t>West Brom|20</t>
        </is>
      </c>
      <c r="B1701" s="24" t="inlineStr">
        <is>
          <t>E1</t>
        </is>
      </c>
      <c r="C1701" s="24" t="inlineStr">
        <is>
          <t>Championship</t>
        </is>
      </c>
      <c r="D1701" s="24" t="inlineStr">
        <is>
          <t>West Brom</t>
        </is>
      </c>
      <c r="E1701" s="24" t="n">
        <v>20</v>
      </c>
      <c r="F1701" s="24" t="n">
        <v>5</v>
      </c>
      <c r="G1701" s="29" t="n">
        <v>46364.82291666666</v>
      </c>
      <c r="H1701" s="24" t="inlineStr">
        <is>
          <t>Cardiff</t>
        </is>
      </c>
      <c r="I1701" s="24" t="inlineStr">
        <is>
          <t>H</t>
        </is>
      </c>
      <c r="J1701" s="24" t="inlineStr">
        <is>
          <t>E1-WestBrom-Cardiff</t>
        </is>
      </c>
      <c r="K1701" s="24" t="n">
        <v>21</v>
      </c>
      <c r="L1701" s="11">
        <f>IF(INDEX(Matches!$X:$X,AA1701)=0,"",IF(I1701="H",INDEX(Matches!$H:$H,AA1701),INDEX(Matches!$I:$I,AA1701)))</f>
        <v/>
      </c>
      <c r="M1701" s="11">
        <f>IF(INDEX(Matches!$X:$X,AA1701)=0,"",IF(I1701="H",INDEX(Matches!$I:$I,AA1701),INDEX(Matches!$H:$H,AA1701)))</f>
        <v/>
      </c>
      <c r="N1701" s="11">
        <f>IF(L1701="","",IF(L1701&gt;M1701,"W",IF(L1701=M1701,"D","L")))</f>
        <v/>
      </c>
      <c r="O1701" s="11">
        <f>IF(L1701="","",IF(L1701&gt;M1701,3,IF(L1701=M1701,1,0)))</f>
        <v/>
      </c>
      <c r="P1701" s="31">
        <f>IF(I1701="H",INDEX(Matches!$L:$L,AA1701),INDEX(Matches!$N:$N,AA1701))</f>
        <v/>
      </c>
      <c r="Q1701" s="31">
        <f>INDEX(Matches!$M:$M,AA1701)</f>
        <v/>
      </c>
      <c r="R1701" s="31">
        <f>IF(I1701="H",INDEX(Matches!$N:$N,AA1701),INDEX(Matches!$L:$L,AA1701))</f>
        <v/>
      </c>
      <c r="S1701" s="33">
        <f>IF(I1701="H",INDEX(Matches!$O:$O,AA1701),INDEX(Matches!$P:$P,AA1701))</f>
        <v/>
      </c>
      <c r="T1701" s="33">
        <f>IF(INDEX(Matches!$J:$J,AA1701)="","",IF(I1701="H",INDEX(Matches!$J:$J,AA1701),INDEX(Matches!$K:$K,AA1701)))</f>
        <v/>
      </c>
      <c r="U1701" s="33">
        <f>IF(INDEX(Matches!$K:$K,AA1701)="","",IF(I1701="H",INDEX(Matches!$K:$K,AA1701),INDEX(Matches!$J:$J,AA1701)))</f>
        <v/>
      </c>
      <c r="V1701" s="30">
        <f>IF(T1701="","",T1701-U1701)</f>
        <v/>
      </c>
      <c r="W1701" s="33">
        <f>IF(I1701="H",INDEX(Matches!$T:$T,AA1701),INDEX(Matches!$U:$U,AA1701))</f>
        <v/>
      </c>
      <c r="X1701" s="11">
        <f>INDEX(Matches!$X:$X,AA1701)</f>
        <v/>
      </c>
      <c r="Y1701" s="30">
        <f>IF(O1701="","",O1701-S1701)</f>
        <v/>
      </c>
      <c r="Z1701" s="30">
        <f>IF(W1701="","",W1701-S1701)</f>
        <v/>
      </c>
      <c r="AA1701" s="24">
        <f>MATCH(J1701,Matches!$A:$A,0)</f>
        <v/>
      </c>
      <c r="AB1701" s="33" t="n"/>
      <c r="AC1701" s="33" t="n">
        <v>1.709115571105338</v>
      </c>
      <c r="AD1701" s="24" t="n"/>
      <c r="AE1701" s="24" t="n">
        <v>5</v>
      </c>
      <c r="AF1701" s="33" t="n"/>
      <c r="AG1701" s="33" t="n"/>
    </row>
    <row r="1702">
      <c r="A1702" s="24" t="inlineStr">
        <is>
          <t>West Brom|21</t>
        </is>
      </c>
      <c r="B1702" s="24" t="inlineStr">
        <is>
          <t>E1</t>
        </is>
      </c>
      <c r="C1702" s="24" t="inlineStr">
        <is>
          <t>Championship</t>
        </is>
      </c>
      <c r="D1702" s="24" t="inlineStr">
        <is>
          <t>West Brom</t>
        </is>
      </c>
      <c r="E1702" s="24" t="n">
        <v>21</v>
      </c>
      <c r="F1702" s="24" t="n">
        <v>6</v>
      </c>
      <c r="G1702" s="29" t="n">
        <v>46368.52083333334</v>
      </c>
      <c r="H1702" s="24" t="inlineStr">
        <is>
          <t>Stoke</t>
        </is>
      </c>
      <c r="I1702" s="24" t="inlineStr">
        <is>
          <t>A</t>
        </is>
      </c>
      <c r="J1702" s="24" t="inlineStr">
        <is>
          <t>E1-Stoke-WestBrom</t>
        </is>
      </c>
      <c r="K1702" s="24" t="n">
        <v>11</v>
      </c>
      <c r="L1702" s="11">
        <f>IF(INDEX(Matches!$X:$X,AA1702)=0,"",IF(I1702="H",INDEX(Matches!$H:$H,AA1702),INDEX(Matches!$I:$I,AA1702)))</f>
        <v/>
      </c>
      <c r="M1702" s="11">
        <f>IF(INDEX(Matches!$X:$X,AA1702)=0,"",IF(I1702="H",INDEX(Matches!$I:$I,AA1702),INDEX(Matches!$H:$H,AA1702)))</f>
        <v/>
      </c>
      <c r="N1702" s="11">
        <f>IF(L1702="","",IF(L1702&gt;M1702,"W",IF(L1702=M1702,"D","L")))</f>
        <v/>
      </c>
      <c r="O1702" s="11">
        <f>IF(L1702="","",IF(L1702&gt;M1702,3,IF(L1702=M1702,1,0)))</f>
        <v/>
      </c>
      <c r="P1702" s="31">
        <f>IF(I1702="H",INDEX(Matches!$L:$L,AA1702),INDEX(Matches!$N:$N,AA1702))</f>
        <v/>
      </c>
      <c r="Q1702" s="31">
        <f>INDEX(Matches!$M:$M,AA1702)</f>
        <v/>
      </c>
      <c r="R1702" s="31">
        <f>IF(I1702="H",INDEX(Matches!$N:$N,AA1702),INDEX(Matches!$L:$L,AA1702))</f>
        <v/>
      </c>
      <c r="S1702" s="33">
        <f>IF(I1702="H",INDEX(Matches!$O:$O,AA1702),INDEX(Matches!$P:$P,AA1702))</f>
        <v/>
      </c>
      <c r="T1702" s="33">
        <f>IF(INDEX(Matches!$J:$J,AA1702)="","",IF(I1702="H",INDEX(Matches!$J:$J,AA1702),INDEX(Matches!$K:$K,AA1702)))</f>
        <v/>
      </c>
      <c r="U1702" s="33">
        <f>IF(INDEX(Matches!$K:$K,AA1702)="","",IF(I1702="H",INDEX(Matches!$K:$K,AA1702),INDEX(Matches!$J:$J,AA1702)))</f>
        <v/>
      </c>
      <c r="V1702" s="30">
        <f>IF(T1702="","",T1702-U1702)</f>
        <v/>
      </c>
      <c r="W1702" s="33">
        <f>IF(I1702="H",INDEX(Matches!$T:$T,AA1702),INDEX(Matches!$U:$U,AA1702))</f>
        <v/>
      </c>
      <c r="X1702" s="11">
        <f>INDEX(Matches!$X:$X,AA1702)</f>
        <v/>
      </c>
      <c r="Y1702" s="30">
        <f>IF(O1702="","",O1702-S1702)</f>
        <v/>
      </c>
      <c r="Z1702" s="30">
        <f>IF(W1702="","",W1702-S1702)</f>
        <v/>
      </c>
      <c r="AA1702" s="24">
        <f>MATCH(J1702,Matches!$A:$A,0)</f>
        <v/>
      </c>
      <c r="AB1702" s="33" t="n"/>
      <c r="AC1702" s="33" t="n">
        <v>1.216660218605277</v>
      </c>
      <c r="AD1702" s="24" t="n"/>
      <c r="AE1702" s="24" t="n">
        <v>6</v>
      </c>
      <c r="AF1702" s="33" t="n"/>
      <c r="AG1702" s="33" t="n"/>
    </row>
    <row r="1703">
      <c r="A1703" s="24" t="inlineStr">
        <is>
          <t>West Brom|22</t>
        </is>
      </c>
      <c r="B1703" s="24" t="inlineStr">
        <is>
          <t>E1</t>
        </is>
      </c>
      <c r="C1703" s="24" t="inlineStr">
        <is>
          <t>Championship</t>
        </is>
      </c>
      <c r="D1703" s="24" t="inlineStr">
        <is>
          <t>West Brom</t>
        </is>
      </c>
      <c r="E1703" s="24" t="n">
        <v>22</v>
      </c>
      <c r="F1703" s="24" t="n">
        <v>6</v>
      </c>
      <c r="G1703" s="29" t="n">
        <v>46374.83333333334</v>
      </c>
      <c r="H1703" s="24" t="inlineStr">
        <is>
          <t>Sheffield United</t>
        </is>
      </c>
      <c r="I1703" s="24" t="inlineStr">
        <is>
          <t>H</t>
        </is>
      </c>
      <c r="J1703" s="24" t="inlineStr">
        <is>
          <t>E1-WestBrom-Sheffiel</t>
        </is>
      </c>
      <c r="K1703" s="24" t="n">
        <v>8</v>
      </c>
      <c r="L1703" s="11">
        <f>IF(INDEX(Matches!$X:$X,AA1703)=0,"",IF(I1703="H",INDEX(Matches!$H:$H,AA1703),INDEX(Matches!$I:$I,AA1703)))</f>
        <v/>
      </c>
      <c r="M1703" s="11">
        <f>IF(INDEX(Matches!$X:$X,AA1703)=0,"",IF(I1703="H",INDEX(Matches!$I:$I,AA1703),INDEX(Matches!$H:$H,AA1703)))</f>
        <v/>
      </c>
      <c r="N1703" s="11">
        <f>IF(L1703="","",IF(L1703&gt;M1703,"W",IF(L1703=M1703,"D","L")))</f>
        <v/>
      </c>
      <c r="O1703" s="11">
        <f>IF(L1703="","",IF(L1703&gt;M1703,3,IF(L1703=M1703,1,0)))</f>
        <v/>
      </c>
      <c r="P1703" s="31">
        <f>IF(I1703="H",INDEX(Matches!$L:$L,AA1703),INDEX(Matches!$N:$N,AA1703))</f>
        <v/>
      </c>
      <c r="Q1703" s="31">
        <f>INDEX(Matches!$M:$M,AA1703)</f>
        <v/>
      </c>
      <c r="R1703" s="31">
        <f>IF(I1703="H",INDEX(Matches!$N:$N,AA1703),INDEX(Matches!$L:$L,AA1703))</f>
        <v/>
      </c>
      <c r="S1703" s="33">
        <f>IF(I1703="H",INDEX(Matches!$O:$O,AA1703),INDEX(Matches!$P:$P,AA1703))</f>
        <v/>
      </c>
      <c r="T1703" s="33">
        <f>IF(INDEX(Matches!$J:$J,AA1703)="","",IF(I1703="H",INDEX(Matches!$J:$J,AA1703),INDEX(Matches!$K:$K,AA1703)))</f>
        <v/>
      </c>
      <c r="U1703" s="33">
        <f>IF(INDEX(Matches!$K:$K,AA1703)="","",IF(I1703="H",INDEX(Matches!$K:$K,AA1703),INDEX(Matches!$J:$J,AA1703)))</f>
        <v/>
      </c>
      <c r="V1703" s="30">
        <f>IF(T1703="","",T1703-U1703)</f>
        <v/>
      </c>
      <c r="W1703" s="33">
        <f>IF(I1703="H",INDEX(Matches!$T:$T,AA1703),INDEX(Matches!$U:$U,AA1703))</f>
        <v/>
      </c>
      <c r="X1703" s="11">
        <f>INDEX(Matches!$X:$X,AA1703)</f>
        <v/>
      </c>
      <c r="Y1703" s="30">
        <f>IF(O1703="","",O1703-S1703)</f>
        <v/>
      </c>
      <c r="Z1703" s="30">
        <f>IF(W1703="","",W1703-S1703)</f>
        <v/>
      </c>
      <c r="AA1703" s="24">
        <f>MATCH(J1703,Matches!$A:$A,0)</f>
        <v/>
      </c>
      <c r="AB1703" s="33" t="n"/>
      <c r="AC1703" s="33" t="n">
        <v>1.507968626873693</v>
      </c>
      <c r="AD1703" s="24" t="n"/>
      <c r="AE1703" s="24" t="n">
        <v>6</v>
      </c>
      <c r="AF1703" s="33" t="n"/>
      <c r="AG1703" s="33" t="n"/>
    </row>
    <row r="1704">
      <c r="A1704" s="24" t="inlineStr">
        <is>
          <t>West Brom|23</t>
        </is>
      </c>
      <c r="B1704" s="24" t="inlineStr">
        <is>
          <t>E1</t>
        </is>
      </c>
      <c r="C1704" s="24" t="inlineStr">
        <is>
          <t>Championship</t>
        </is>
      </c>
      <c r="D1704" s="24" t="inlineStr">
        <is>
          <t>West Brom</t>
        </is>
      </c>
      <c r="E1704" s="24" t="n">
        <v>23</v>
      </c>
      <c r="F1704" s="24" t="n">
        <v>6</v>
      </c>
      <c r="G1704" s="29" t="n">
        <v>46382.625</v>
      </c>
      <c r="H1704" s="24" t="inlineStr">
        <is>
          <t>Lincoln</t>
        </is>
      </c>
      <c r="I1704" s="24" t="inlineStr">
        <is>
          <t>A</t>
        </is>
      </c>
      <c r="J1704" s="24" t="inlineStr">
        <is>
          <t>E1-Lincoln-WestBrom</t>
        </is>
      </c>
      <c r="K1704" s="24" t="n">
        <v>24</v>
      </c>
      <c r="L1704" s="11">
        <f>IF(INDEX(Matches!$X:$X,AA1704)=0,"",IF(I1704="H",INDEX(Matches!$H:$H,AA1704),INDEX(Matches!$I:$I,AA1704)))</f>
        <v/>
      </c>
      <c r="M1704" s="11">
        <f>IF(INDEX(Matches!$X:$X,AA1704)=0,"",IF(I1704="H",INDEX(Matches!$I:$I,AA1704),INDEX(Matches!$H:$H,AA1704)))</f>
        <v/>
      </c>
      <c r="N1704" s="11">
        <f>IF(L1704="","",IF(L1704&gt;M1704,"W",IF(L1704=M1704,"D","L")))</f>
        <v/>
      </c>
      <c r="O1704" s="11">
        <f>IF(L1704="","",IF(L1704&gt;M1704,3,IF(L1704=M1704,1,0)))</f>
        <v/>
      </c>
      <c r="P1704" s="31">
        <f>IF(I1704="H",INDEX(Matches!$L:$L,AA1704),INDEX(Matches!$N:$N,AA1704))</f>
        <v/>
      </c>
      <c r="Q1704" s="31">
        <f>INDEX(Matches!$M:$M,AA1704)</f>
        <v/>
      </c>
      <c r="R1704" s="31">
        <f>IF(I1704="H",INDEX(Matches!$N:$N,AA1704),INDEX(Matches!$L:$L,AA1704))</f>
        <v/>
      </c>
      <c r="S1704" s="33">
        <f>IF(I1704="H",INDEX(Matches!$O:$O,AA1704),INDEX(Matches!$P:$P,AA1704))</f>
        <v/>
      </c>
      <c r="T1704" s="33">
        <f>IF(INDEX(Matches!$J:$J,AA1704)="","",IF(I1704="H",INDEX(Matches!$J:$J,AA1704),INDEX(Matches!$K:$K,AA1704)))</f>
        <v/>
      </c>
      <c r="U1704" s="33">
        <f>IF(INDEX(Matches!$K:$K,AA1704)="","",IF(I1704="H",INDEX(Matches!$K:$K,AA1704),INDEX(Matches!$J:$J,AA1704)))</f>
        <v/>
      </c>
      <c r="V1704" s="30">
        <f>IF(T1704="","",T1704-U1704)</f>
        <v/>
      </c>
      <c r="W1704" s="33">
        <f>IF(I1704="H",INDEX(Matches!$T:$T,AA1704),INDEX(Matches!$U:$U,AA1704))</f>
        <v/>
      </c>
      <c r="X1704" s="11">
        <f>INDEX(Matches!$X:$X,AA1704)</f>
        <v/>
      </c>
      <c r="Y1704" s="30">
        <f>IF(O1704="","",O1704-S1704)</f>
        <v/>
      </c>
      <c r="Z1704" s="30">
        <f>IF(W1704="","",W1704-S1704)</f>
        <v/>
      </c>
      <c r="AA1704" s="24">
        <f>MATCH(J1704,Matches!$A:$A,0)</f>
        <v/>
      </c>
      <c r="AB1704" s="33" t="n"/>
      <c r="AC1704" s="33" t="n">
        <v>1.48997379128862</v>
      </c>
      <c r="AD1704" s="24" t="n"/>
      <c r="AE1704" s="24" t="n">
        <v>6</v>
      </c>
      <c r="AF1704" s="33" t="n"/>
      <c r="AG1704" s="33" t="n"/>
    </row>
    <row r="1705">
      <c r="A1705" s="24" t="inlineStr">
        <is>
          <t>West Brom|24</t>
        </is>
      </c>
      <c r="B1705" s="24" t="inlineStr">
        <is>
          <t>E1</t>
        </is>
      </c>
      <c r="C1705" s="24" t="inlineStr">
        <is>
          <t>Championship</t>
        </is>
      </c>
      <c r="D1705" s="24" t="inlineStr">
        <is>
          <t>West Brom</t>
        </is>
      </c>
      <c r="E1705" s="24" t="n">
        <v>24</v>
      </c>
      <c r="F1705" s="24" t="n">
        <v>6</v>
      </c>
      <c r="G1705" s="29" t="n">
        <v>46385.82291666666</v>
      </c>
      <c r="H1705" s="24" t="inlineStr">
        <is>
          <t>Preston</t>
        </is>
      </c>
      <c r="I1705" s="24" t="inlineStr">
        <is>
          <t>H</t>
        </is>
      </c>
      <c r="J1705" s="24" t="inlineStr">
        <is>
          <t>E1-WestBrom-Preston</t>
        </is>
      </c>
      <c r="K1705" s="24" t="n">
        <v>20</v>
      </c>
      <c r="L1705" s="11">
        <f>IF(INDEX(Matches!$X:$X,AA1705)=0,"",IF(I1705="H",INDEX(Matches!$H:$H,AA1705),INDEX(Matches!$I:$I,AA1705)))</f>
        <v/>
      </c>
      <c r="M1705" s="11">
        <f>IF(INDEX(Matches!$X:$X,AA1705)=0,"",IF(I1705="H",INDEX(Matches!$I:$I,AA1705),INDEX(Matches!$H:$H,AA1705)))</f>
        <v/>
      </c>
      <c r="N1705" s="11">
        <f>IF(L1705="","",IF(L1705&gt;M1705,"W",IF(L1705=M1705,"D","L")))</f>
        <v/>
      </c>
      <c r="O1705" s="11">
        <f>IF(L1705="","",IF(L1705&gt;M1705,3,IF(L1705=M1705,1,0)))</f>
        <v/>
      </c>
      <c r="P1705" s="31">
        <f>IF(I1705="H",INDEX(Matches!$L:$L,AA1705),INDEX(Matches!$N:$N,AA1705))</f>
        <v/>
      </c>
      <c r="Q1705" s="31">
        <f>INDEX(Matches!$M:$M,AA1705)</f>
        <v/>
      </c>
      <c r="R1705" s="31">
        <f>IF(I1705="H",INDEX(Matches!$N:$N,AA1705),INDEX(Matches!$L:$L,AA1705))</f>
        <v/>
      </c>
      <c r="S1705" s="33">
        <f>IF(I1705="H",INDEX(Matches!$O:$O,AA1705),INDEX(Matches!$P:$P,AA1705))</f>
        <v/>
      </c>
      <c r="T1705" s="33">
        <f>IF(INDEX(Matches!$J:$J,AA1705)="","",IF(I1705="H",INDEX(Matches!$J:$J,AA1705),INDEX(Matches!$K:$K,AA1705)))</f>
        <v/>
      </c>
      <c r="U1705" s="33">
        <f>IF(INDEX(Matches!$K:$K,AA1705)="","",IF(I1705="H",INDEX(Matches!$K:$K,AA1705),INDEX(Matches!$J:$J,AA1705)))</f>
        <v/>
      </c>
      <c r="V1705" s="30">
        <f>IF(T1705="","",T1705-U1705)</f>
        <v/>
      </c>
      <c r="W1705" s="33">
        <f>IF(I1705="H",INDEX(Matches!$T:$T,AA1705),INDEX(Matches!$U:$U,AA1705))</f>
        <v/>
      </c>
      <c r="X1705" s="11">
        <f>INDEX(Matches!$X:$X,AA1705)</f>
        <v/>
      </c>
      <c r="Y1705" s="30">
        <f>IF(O1705="","",O1705-S1705)</f>
        <v/>
      </c>
      <c r="Z1705" s="30">
        <f>IF(W1705="","",W1705-S1705)</f>
        <v/>
      </c>
      <c r="AA1705" s="24">
        <f>MATCH(J1705,Matches!$A:$A,0)</f>
        <v/>
      </c>
      <c r="AB1705" s="33" t="n"/>
      <c r="AC1705" s="33" t="n">
        <v>1.732371855063079</v>
      </c>
      <c r="AD1705" s="24" t="n"/>
      <c r="AE1705" s="24" t="n">
        <v>6</v>
      </c>
      <c r="AF1705" s="33" t="n"/>
      <c r="AG1705" s="33" t="n"/>
    </row>
    <row r="1706">
      <c r="A1706" s="24" t="inlineStr">
        <is>
          <t>West Brom|25</t>
        </is>
      </c>
      <c r="B1706" s="24" t="inlineStr">
        <is>
          <t>E1</t>
        </is>
      </c>
      <c r="C1706" s="24" t="inlineStr">
        <is>
          <t>Championship</t>
        </is>
      </c>
      <c r="D1706" s="24" t="inlineStr">
        <is>
          <t>West Brom</t>
        </is>
      </c>
      <c r="E1706" s="24" t="n">
        <v>25</v>
      </c>
      <c r="F1706" s="24" t="n">
        <v>7</v>
      </c>
      <c r="G1706" s="29" t="n">
        <v>46388.625</v>
      </c>
      <c r="H1706" s="24" t="inlineStr">
        <is>
          <t>Stoke</t>
        </is>
      </c>
      <c r="I1706" s="24" t="inlineStr">
        <is>
          <t>H</t>
        </is>
      </c>
      <c r="J1706" s="24" t="inlineStr">
        <is>
          <t>E1-WestBrom-Stoke</t>
        </is>
      </c>
      <c r="K1706" s="24" t="n">
        <v>11</v>
      </c>
      <c r="L1706" s="11">
        <f>IF(INDEX(Matches!$X:$X,AA1706)=0,"",IF(I1706="H",INDEX(Matches!$H:$H,AA1706),INDEX(Matches!$I:$I,AA1706)))</f>
        <v/>
      </c>
      <c r="M1706" s="11">
        <f>IF(INDEX(Matches!$X:$X,AA1706)=0,"",IF(I1706="H",INDEX(Matches!$I:$I,AA1706),INDEX(Matches!$H:$H,AA1706)))</f>
        <v/>
      </c>
      <c r="N1706" s="11">
        <f>IF(L1706="","",IF(L1706&gt;M1706,"W",IF(L1706=M1706,"D","L")))</f>
        <v/>
      </c>
      <c r="O1706" s="11">
        <f>IF(L1706="","",IF(L1706&gt;M1706,3,IF(L1706=M1706,1,0)))</f>
        <v/>
      </c>
      <c r="P1706" s="31">
        <f>IF(I1706="H",INDEX(Matches!$L:$L,AA1706),INDEX(Matches!$N:$N,AA1706))</f>
        <v/>
      </c>
      <c r="Q1706" s="31">
        <f>INDEX(Matches!$M:$M,AA1706)</f>
        <v/>
      </c>
      <c r="R1706" s="31">
        <f>IF(I1706="H",INDEX(Matches!$N:$N,AA1706),INDEX(Matches!$L:$L,AA1706))</f>
        <v/>
      </c>
      <c r="S1706" s="33">
        <f>IF(I1706="H",INDEX(Matches!$O:$O,AA1706),INDEX(Matches!$P:$P,AA1706))</f>
        <v/>
      </c>
      <c r="T1706" s="33">
        <f>IF(INDEX(Matches!$J:$J,AA1706)="","",IF(I1706="H",INDEX(Matches!$J:$J,AA1706),INDEX(Matches!$K:$K,AA1706)))</f>
        <v/>
      </c>
      <c r="U1706" s="33">
        <f>IF(INDEX(Matches!$K:$K,AA1706)="","",IF(I1706="H",INDEX(Matches!$K:$K,AA1706),INDEX(Matches!$J:$J,AA1706)))</f>
        <v/>
      </c>
      <c r="V1706" s="30">
        <f>IF(T1706="","",T1706-U1706)</f>
        <v/>
      </c>
      <c r="W1706" s="33">
        <f>IF(I1706="H",INDEX(Matches!$T:$T,AA1706),INDEX(Matches!$U:$U,AA1706))</f>
        <v/>
      </c>
      <c r="X1706" s="11">
        <f>INDEX(Matches!$X:$X,AA1706)</f>
        <v/>
      </c>
      <c r="Y1706" s="30">
        <f>IF(O1706="","",O1706-S1706)</f>
        <v/>
      </c>
      <c r="Z1706" s="30">
        <f>IF(W1706="","",W1706-S1706)</f>
        <v/>
      </c>
      <c r="AA1706" s="24">
        <f>MATCH(J1706,Matches!$A:$A,0)</f>
        <v/>
      </c>
      <c r="AB1706" s="33" t="n"/>
      <c r="AC1706" s="33" t="n">
        <v>1.565093258147502</v>
      </c>
      <c r="AD1706" s="24" t="n"/>
      <c r="AE1706" s="24" t="n">
        <v>7</v>
      </c>
      <c r="AF1706" s="33" t="n"/>
      <c r="AG1706" s="33" t="n"/>
    </row>
    <row r="1707">
      <c r="A1707" s="24" t="inlineStr">
        <is>
          <t>West Brom|26</t>
        </is>
      </c>
      <c r="B1707" s="24" t="inlineStr">
        <is>
          <t>E1</t>
        </is>
      </c>
      <c r="C1707" s="24" t="inlineStr">
        <is>
          <t>Championship</t>
        </is>
      </c>
      <c r="D1707" s="24" t="inlineStr">
        <is>
          <t>West Brom</t>
        </is>
      </c>
      <c r="E1707" s="24" t="n">
        <v>26</v>
      </c>
      <c r="F1707" s="24" t="n">
        <v>7</v>
      </c>
      <c r="G1707" s="29" t="n">
        <v>46403.625</v>
      </c>
      <c r="H1707" s="24" t="inlineStr">
        <is>
          <t>Blackburn</t>
        </is>
      </c>
      <c r="I1707" s="24" t="inlineStr">
        <is>
          <t>A</t>
        </is>
      </c>
      <c r="J1707" s="24" t="inlineStr">
        <is>
          <t>E1-Blackbur-WestBrom</t>
        </is>
      </c>
      <c r="K1707" s="24" t="n">
        <v>19</v>
      </c>
      <c r="L1707" s="11">
        <f>IF(INDEX(Matches!$X:$X,AA1707)=0,"",IF(I1707="H",INDEX(Matches!$H:$H,AA1707),INDEX(Matches!$I:$I,AA1707)))</f>
        <v/>
      </c>
      <c r="M1707" s="11">
        <f>IF(INDEX(Matches!$X:$X,AA1707)=0,"",IF(I1707="H",INDEX(Matches!$I:$I,AA1707),INDEX(Matches!$H:$H,AA1707)))</f>
        <v/>
      </c>
      <c r="N1707" s="11">
        <f>IF(L1707="","",IF(L1707&gt;M1707,"W",IF(L1707=M1707,"D","L")))</f>
        <v/>
      </c>
      <c r="O1707" s="11">
        <f>IF(L1707="","",IF(L1707&gt;M1707,3,IF(L1707=M1707,1,0)))</f>
        <v/>
      </c>
      <c r="P1707" s="31">
        <f>IF(I1707="H",INDEX(Matches!$L:$L,AA1707),INDEX(Matches!$N:$N,AA1707))</f>
        <v/>
      </c>
      <c r="Q1707" s="31">
        <f>INDEX(Matches!$M:$M,AA1707)</f>
        <v/>
      </c>
      <c r="R1707" s="31">
        <f>IF(I1707="H",INDEX(Matches!$N:$N,AA1707),INDEX(Matches!$L:$L,AA1707))</f>
        <v/>
      </c>
      <c r="S1707" s="33">
        <f>IF(I1707="H",INDEX(Matches!$O:$O,AA1707),INDEX(Matches!$P:$P,AA1707))</f>
        <v/>
      </c>
      <c r="T1707" s="33">
        <f>IF(INDEX(Matches!$J:$J,AA1707)="","",IF(I1707="H",INDEX(Matches!$J:$J,AA1707),INDEX(Matches!$K:$K,AA1707)))</f>
        <v/>
      </c>
      <c r="U1707" s="33">
        <f>IF(INDEX(Matches!$K:$K,AA1707)="","",IF(I1707="H",INDEX(Matches!$K:$K,AA1707),INDEX(Matches!$J:$J,AA1707)))</f>
        <v/>
      </c>
      <c r="V1707" s="30">
        <f>IF(T1707="","",T1707-U1707)</f>
        <v/>
      </c>
      <c r="W1707" s="33">
        <f>IF(I1707="H",INDEX(Matches!$T:$T,AA1707),INDEX(Matches!$U:$U,AA1707))</f>
        <v/>
      </c>
      <c r="X1707" s="11">
        <f>INDEX(Matches!$X:$X,AA1707)</f>
        <v/>
      </c>
      <c r="Y1707" s="30">
        <f>IF(O1707="","",O1707-S1707)</f>
        <v/>
      </c>
      <c r="Z1707" s="30">
        <f>IF(W1707="","",W1707-S1707)</f>
        <v/>
      </c>
      <c r="AA1707" s="24">
        <f>MATCH(J1707,Matches!$A:$A,0)</f>
        <v/>
      </c>
      <c r="AB1707" s="33" t="n"/>
      <c r="AC1707" s="33" t="n">
        <v>1.35957776700542</v>
      </c>
      <c r="AD1707" s="24" t="n"/>
      <c r="AE1707" s="24" t="n">
        <v>7</v>
      </c>
      <c r="AF1707" s="33" t="n"/>
      <c r="AG1707" s="33" t="n"/>
    </row>
    <row r="1708">
      <c r="A1708" s="24" t="inlineStr">
        <is>
          <t>West Brom|27</t>
        </is>
      </c>
      <c r="B1708" s="24" t="inlineStr">
        <is>
          <t>E1</t>
        </is>
      </c>
      <c r="C1708" s="24" t="inlineStr">
        <is>
          <t>Championship</t>
        </is>
      </c>
      <c r="D1708" s="24" t="inlineStr">
        <is>
          <t>West Brom</t>
        </is>
      </c>
      <c r="E1708" s="24" t="n">
        <v>27</v>
      </c>
      <c r="F1708" s="24" t="n">
        <v>7</v>
      </c>
      <c r="G1708" s="29" t="n">
        <v>46410.625</v>
      </c>
      <c r="H1708" s="24" t="inlineStr">
        <is>
          <t>West Ham</t>
        </is>
      </c>
      <c r="I1708" s="24" t="inlineStr">
        <is>
          <t>H</t>
        </is>
      </c>
      <c r="J1708" s="24" t="inlineStr">
        <is>
          <t>E1-WestBrom-WestHam</t>
        </is>
      </c>
      <c r="K1708" s="24" t="n">
        <v>1</v>
      </c>
      <c r="L1708" s="11">
        <f>IF(INDEX(Matches!$X:$X,AA1708)=0,"",IF(I1708="H",INDEX(Matches!$H:$H,AA1708),INDEX(Matches!$I:$I,AA1708)))</f>
        <v/>
      </c>
      <c r="M1708" s="11">
        <f>IF(INDEX(Matches!$X:$X,AA1708)=0,"",IF(I1708="H",INDEX(Matches!$I:$I,AA1708),INDEX(Matches!$H:$H,AA1708)))</f>
        <v/>
      </c>
      <c r="N1708" s="11">
        <f>IF(L1708="","",IF(L1708&gt;M1708,"W",IF(L1708=M1708,"D","L")))</f>
        <v/>
      </c>
      <c r="O1708" s="11">
        <f>IF(L1708="","",IF(L1708&gt;M1708,3,IF(L1708=M1708,1,0)))</f>
        <v/>
      </c>
      <c r="P1708" s="31">
        <f>IF(I1708="H",INDEX(Matches!$L:$L,AA1708),INDEX(Matches!$N:$N,AA1708))</f>
        <v/>
      </c>
      <c r="Q1708" s="31">
        <f>INDEX(Matches!$M:$M,AA1708)</f>
        <v/>
      </c>
      <c r="R1708" s="31">
        <f>IF(I1708="H",INDEX(Matches!$N:$N,AA1708),INDEX(Matches!$L:$L,AA1708))</f>
        <v/>
      </c>
      <c r="S1708" s="33">
        <f>IF(I1708="H",INDEX(Matches!$O:$O,AA1708),INDEX(Matches!$P:$P,AA1708))</f>
        <v/>
      </c>
      <c r="T1708" s="33">
        <f>IF(INDEX(Matches!$J:$J,AA1708)="","",IF(I1708="H",INDEX(Matches!$J:$J,AA1708),INDEX(Matches!$K:$K,AA1708)))</f>
        <v/>
      </c>
      <c r="U1708" s="33">
        <f>IF(INDEX(Matches!$K:$K,AA1708)="","",IF(I1708="H",INDEX(Matches!$K:$K,AA1708),INDEX(Matches!$J:$J,AA1708)))</f>
        <v/>
      </c>
      <c r="V1708" s="30">
        <f>IF(T1708="","",T1708-U1708)</f>
        <v/>
      </c>
      <c r="W1708" s="33">
        <f>IF(I1708="H",INDEX(Matches!$T:$T,AA1708),INDEX(Matches!$U:$U,AA1708))</f>
        <v/>
      </c>
      <c r="X1708" s="11">
        <f>INDEX(Matches!$X:$X,AA1708)</f>
        <v/>
      </c>
      <c r="Y1708" s="30">
        <f>IF(O1708="","",O1708-S1708)</f>
        <v/>
      </c>
      <c r="Z1708" s="30">
        <f>IF(W1708="","",W1708-S1708)</f>
        <v/>
      </c>
      <c r="AA1708" s="24">
        <f>MATCH(J1708,Matches!$A:$A,0)</f>
        <v/>
      </c>
      <c r="AB1708" s="33" t="n"/>
      <c r="AC1708" s="33" t="n">
        <v>1.030968318071936</v>
      </c>
      <c r="AD1708" s="24" t="n"/>
      <c r="AE1708" s="24" t="n">
        <v>7</v>
      </c>
      <c r="AF1708" s="33" t="n"/>
      <c r="AG1708" s="33" t="n"/>
    </row>
    <row r="1709">
      <c r="A1709" s="24" t="inlineStr">
        <is>
          <t>West Brom|28</t>
        </is>
      </c>
      <c r="B1709" s="24" t="inlineStr">
        <is>
          <t>E1</t>
        </is>
      </c>
      <c r="C1709" s="24" t="inlineStr">
        <is>
          <t>Championship</t>
        </is>
      </c>
      <c r="D1709" s="24" t="inlineStr">
        <is>
          <t>West Brom</t>
        </is>
      </c>
      <c r="E1709" s="24" t="n">
        <v>28</v>
      </c>
      <c r="F1709" s="24" t="n">
        <v>7</v>
      </c>
      <c r="G1709" s="29" t="n">
        <v>46413.82291666666</v>
      </c>
      <c r="H1709" s="24" t="inlineStr">
        <is>
          <t>Southampton</t>
        </is>
      </c>
      <c r="I1709" s="24" t="inlineStr">
        <is>
          <t>A</t>
        </is>
      </c>
      <c r="J1709" s="24" t="inlineStr">
        <is>
          <t>E1-Southamp-WestBrom</t>
        </is>
      </c>
      <c r="K1709" s="24" t="n">
        <v>5</v>
      </c>
      <c r="L1709" s="11">
        <f>IF(INDEX(Matches!$X:$X,AA1709)=0,"",IF(I1709="H",INDEX(Matches!$H:$H,AA1709),INDEX(Matches!$I:$I,AA1709)))</f>
        <v/>
      </c>
      <c r="M1709" s="11">
        <f>IF(INDEX(Matches!$X:$X,AA1709)=0,"",IF(I1709="H",INDEX(Matches!$I:$I,AA1709),INDEX(Matches!$H:$H,AA1709)))</f>
        <v/>
      </c>
      <c r="N1709" s="11">
        <f>IF(L1709="","",IF(L1709&gt;M1709,"W",IF(L1709=M1709,"D","L")))</f>
        <v/>
      </c>
      <c r="O1709" s="11">
        <f>IF(L1709="","",IF(L1709&gt;M1709,3,IF(L1709=M1709,1,0)))</f>
        <v/>
      </c>
      <c r="P1709" s="31">
        <f>IF(I1709="H",INDEX(Matches!$L:$L,AA1709),INDEX(Matches!$N:$N,AA1709))</f>
        <v/>
      </c>
      <c r="Q1709" s="31">
        <f>INDEX(Matches!$M:$M,AA1709)</f>
        <v/>
      </c>
      <c r="R1709" s="31">
        <f>IF(I1709="H",INDEX(Matches!$N:$N,AA1709),INDEX(Matches!$L:$L,AA1709))</f>
        <v/>
      </c>
      <c r="S1709" s="33">
        <f>IF(I1709="H",INDEX(Matches!$O:$O,AA1709),INDEX(Matches!$P:$P,AA1709))</f>
        <v/>
      </c>
      <c r="T1709" s="33">
        <f>IF(INDEX(Matches!$J:$J,AA1709)="","",IF(I1709="H",INDEX(Matches!$J:$J,AA1709),INDEX(Matches!$K:$K,AA1709)))</f>
        <v/>
      </c>
      <c r="U1709" s="33">
        <f>IF(INDEX(Matches!$K:$K,AA1709)="","",IF(I1709="H",INDEX(Matches!$K:$K,AA1709),INDEX(Matches!$J:$J,AA1709)))</f>
        <v/>
      </c>
      <c r="V1709" s="30">
        <f>IF(T1709="","",T1709-U1709)</f>
        <v/>
      </c>
      <c r="W1709" s="33">
        <f>IF(I1709="H",INDEX(Matches!$T:$T,AA1709),INDEX(Matches!$U:$U,AA1709))</f>
        <v/>
      </c>
      <c r="X1709" s="11">
        <f>INDEX(Matches!$X:$X,AA1709)</f>
        <v/>
      </c>
      <c r="Y1709" s="30">
        <f>IF(O1709="","",O1709-S1709)</f>
        <v/>
      </c>
      <c r="Z1709" s="30">
        <f>IF(W1709="","",W1709-S1709)</f>
        <v/>
      </c>
      <c r="AA1709" s="24">
        <f>MATCH(J1709,Matches!$A:$A,0)</f>
        <v/>
      </c>
      <c r="AB1709" s="33" t="n"/>
      <c r="AC1709" s="33" t="n">
        <v>1.060869151620608</v>
      </c>
      <c r="AD1709" s="24" t="n"/>
      <c r="AE1709" s="24" t="n">
        <v>7</v>
      </c>
      <c r="AF1709" s="33" t="n"/>
      <c r="AG1709" s="33" t="n"/>
    </row>
    <row r="1710">
      <c r="A1710" s="24" t="inlineStr">
        <is>
          <t>West Brom|29</t>
        </is>
      </c>
      <c r="B1710" s="24" t="inlineStr">
        <is>
          <t>E1</t>
        </is>
      </c>
      <c r="C1710" s="24" t="inlineStr">
        <is>
          <t>Championship</t>
        </is>
      </c>
      <c r="D1710" s="24" t="inlineStr">
        <is>
          <t>West Brom</t>
        </is>
      </c>
      <c r="E1710" s="24" t="n">
        <v>29</v>
      </c>
      <c r="F1710" s="24" t="n">
        <v>8</v>
      </c>
      <c r="G1710" s="29" t="n">
        <v>46417.625</v>
      </c>
      <c r="H1710" s="24" t="inlineStr">
        <is>
          <t>Millwall</t>
        </is>
      </c>
      <c r="I1710" s="24" t="inlineStr">
        <is>
          <t>A</t>
        </is>
      </c>
      <c r="J1710" s="24" t="inlineStr">
        <is>
          <t>E1-Millwall-WestBrom</t>
        </is>
      </c>
      <c r="K1710" s="24" t="n">
        <v>10</v>
      </c>
      <c r="L1710" s="11">
        <f>IF(INDEX(Matches!$X:$X,AA1710)=0,"",IF(I1710="H",INDEX(Matches!$H:$H,AA1710),INDEX(Matches!$I:$I,AA1710)))</f>
        <v/>
      </c>
      <c r="M1710" s="11">
        <f>IF(INDEX(Matches!$X:$X,AA1710)=0,"",IF(I1710="H",INDEX(Matches!$I:$I,AA1710),INDEX(Matches!$H:$H,AA1710)))</f>
        <v/>
      </c>
      <c r="N1710" s="11">
        <f>IF(L1710="","",IF(L1710&gt;M1710,"W",IF(L1710=M1710,"D","L")))</f>
        <v/>
      </c>
      <c r="O1710" s="11">
        <f>IF(L1710="","",IF(L1710&gt;M1710,3,IF(L1710=M1710,1,0)))</f>
        <v/>
      </c>
      <c r="P1710" s="31">
        <f>IF(I1710="H",INDEX(Matches!$L:$L,AA1710),INDEX(Matches!$N:$N,AA1710))</f>
        <v/>
      </c>
      <c r="Q1710" s="31">
        <f>INDEX(Matches!$M:$M,AA1710)</f>
        <v/>
      </c>
      <c r="R1710" s="31">
        <f>IF(I1710="H",INDEX(Matches!$N:$N,AA1710),INDEX(Matches!$L:$L,AA1710))</f>
        <v/>
      </c>
      <c r="S1710" s="33">
        <f>IF(I1710="H",INDEX(Matches!$O:$O,AA1710),INDEX(Matches!$P:$P,AA1710))</f>
        <v/>
      </c>
      <c r="T1710" s="33">
        <f>IF(INDEX(Matches!$J:$J,AA1710)="","",IF(I1710="H",INDEX(Matches!$J:$J,AA1710),INDEX(Matches!$K:$K,AA1710)))</f>
        <v/>
      </c>
      <c r="U1710" s="33">
        <f>IF(INDEX(Matches!$K:$K,AA1710)="","",IF(I1710="H",INDEX(Matches!$K:$K,AA1710),INDEX(Matches!$J:$J,AA1710)))</f>
        <v/>
      </c>
      <c r="V1710" s="30">
        <f>IF(T1710="","",T1710-U1710)</f>
        <v/>
      </c>
      <c r="W1710" s="33">
        <f>IF(I1710="H",INDEX(Matches!$T:$T,AA1710),INDEX(Matches!$U:$U,AA1710))</f>
        <v/>
      </c>
      <c r="X1710" s="11">
        <f>INDEX(Matches!$X:$X,AA1710)</f>
        <v/>
      </c>
      <c r="Y1710" s="30">
        <f>IF(O1710="","",O1710-S1710)</f>
        <v/>
      </c>
      <c r="Z1710" s="30">
        <f>IF(W1710="","",W1710-S1710)</f>
        <v/>
      </c>
      <c r="AA1710" s="24">
        <f>MATCH(J1710,Matches!$A:$A,0)</f>
        <v/>
      </c>
      <c r="AB1710" s="33" t="n"/>
      <c r="AC1710" s="33" t="n">
        <v>1.089752930999341</v>
      </c>
      <c r="AD1710" s="24" t="n"/>
      <c r="AE1710" s="24" t="n">
        <v>8</v>
      </c>
      <c r="AF1710" s="33" t="n"/>
      <c r="AG1710" s="33" t="n"/>
    </row>
    <row r="1711">
      <c r="A1711" s="24" t="inlineStr">
        <is>
          <t>West Brom|30</t>
        </is>
      </c>
      <c r="B1711" s="24" t="inlineStr">
        <is>
          <t>E1</t>
        </is>
      </c>
      <c r="C1711" s="24" t="inlineStr">
        <is>
          <t>Championship</t>
        </is>
      </c>
      <c r="D1711" s="24" t="inlineStr">
        <is>
          <t>West Brom</t>
        </is>
      </c>
      <c r="E1711" s="24" t="n">
        <v>30</v>
      </c>
      <c r="F1711" s="24" t="n">
        <v>8</v>
      </c>
      <c r="G1711" s="29" t="n">
        <v>46424.625</v>
      </c>
      <c r="H1711" s="24" t="inlineStr">
        <is>
          <t>Swansea</t>
        </is>
      </c>
      <c r="I1711" s="24" t="inlineStr">
        <is>
          <t>H</t>
        </is>
      </c>
      <c r="J1711" s="24" t="inlineStr">
        <is>
          <t>E1-WestBrom-Swansea</t>
        </is>
      </c>
      <c r="K1711" s="24" t="n">
        <v>15</v>
      </c>
      <c r="L1711" s="11">
        <f>IF(INDEX(Matches!$X:$X,AA1711)=0,"",IF(I1711="H",INDEX(Matches!$H:$H,AA1711),INDEX(Matches!$I:$I,AA1711)))</f>
        <v/>
      </c>
      <c r="M1711" s="11">
        <f>IF(INDEX(Matches!$X:$X,AA1711)=0,"",IF(I1711="H",INDEX(Matches!$I:$I,AA1711),INDEX(Matches!$H:$H,AA1711)))</f>
        <v/>
      </c>
      <c r="N1711" s="11">
        <f>IF(L1711="","",IF(L1711&gt;M1711,"W",IF(L1711=M1711,"D","L")))</f>
        <v/>
      </c>
      <c r="O1711" s="11">
        <f>IF(L1711="","",IF(L1711&gt;M1711,3,IF(L1711=M1711,1,0)))</f>
        <v/>
      </c>
      <c r="P1711" s="31">
        <f>IF(I1711="H",INDEX(Matches!$L:$L,AA1711),INDEX(Matches!$N:$N,AA1711))</f>
        <v/>
      </c>
      <c r="Q1711" s="31">
        <f>INDEX(Matches!$M:$M,AA1711)</f>
        <v/>
      </c>
      <c r="R1711" s="31">
        <f>IF(I1711="H",INDEX(Matches!$N:$N,AA1711),INDEX(Matches!$L:$L,AA1711))</f>
        <v/>
      </c>
      <c r="S1711" s="33">
        <f>IF(I1711="H",INDEX(Matches!$O:$O,AA1711),INDEX(Matches!$P:$P,AA1711))</f>
        <v/>
      </c>
      <c r="T1711" s="33">
        <f>IF(INDEX(Matches!$J:$J,AA1711)="","",IF(I1711="H",INDEX(Matches!$J:$J,AA1711),INDEX(Matches!$K:$K,AA1711)))</f>
        <v/>
      </c>
      <c r="U1711" s="33">
        <f>IF(INDEX(Matches!$K:$K,AA1711)="","",IF(I1711="H",INDEX(Matches!$K:$K,AA1711),INDEX(Matches!$J:$J,AA1711)))</f>
        <v/>
      </c>
      <c r="V1711" s="30">
        <f>IF(T1711="","",T1711-U1711)</f>
        <v/>
      </c>
      <c r="W1711" s="33">
        <f>IF(I1711="H",INDEX(Matches!$T:$T,AA1711),INDEX(Matches!$U:$U,AA1711))</f>
        <v/>
      </c>
      <c r="X1711" s="11">
        <f>INDEX(Matches!$X:$X,AA1711)</f>
        <v/>
      </c>
      <c r="Y1711" s="30">
        <f>IF(O1711="","",O1711-S1711)</f>
        <v/>
      </c>
      <c r="Z1711" s="30">
        <f>IF(W1711="","",W1711-S1711)</f>
        <v/>
      </c>
      <c r="AA1711" s="24">
        <f>MATCH(J1711,Matches!$A:$A,0)</f>
        <v/>
      </c>
      <c r="AB1711" s="33" t="n"/>
      <c r="AC1711" s="33" t="n">
        <v>1.561885285356307</v>
      </c>
      <c r="AD1711" s="24" t="n"/>
      <c r="AE1711" s="24" t="n">
        <v>8</v>
      </c>
      <c r="AF1711" s="33" t="n"/>
      <c r="AG1711" s="33" t="n"/>
    </row>
    <row r="1712">
      <c r="A1712" s="24" t="inlineStr">
        <is>
          <t>West Brom|31</t>
        </is>
      </c>
      <c r="B1712" s="24" t="inlineStr">
        <is>
          <t>E1</t>
        </is>
      </c>
      <c r="C1712" s="24" t="inlineStr">
        <is>
          <t>Championship</t>
        </is>
      </c>
      <c r="D1712" s="24" t="inlineStr">
        <is>
          <t>West Brom</t>
        </is>
      </c>
      <c r="E1712" s="24" t="n">
        <v>31</v>
      </c>
      <c r="F1712" s="24" t="n">
        <v>8</v>
      </c>
      <c r="G1712" s="29" t="n">
        <v>46431.625</v>
      </c>
      <c r="H1712" s="24" t="inlineStr">
        <is>
          <t>QPR</t>
        </is>
      </c>
      <c r="I1712" s="24" t="inlineStr">
        <is>
          <t>A</t>
        </is>
      </c>
      <c r="J1712" s="24" t="inlineStr">
        <is>
          <t>E1-QPR-WestBrom</t>
        </is>
      </c>
      <c r="K1712" s="24" t="n">
        <v>17</v>
      </c>
      <c r="L1712" s="11">
        <f>IF(INDEX(Matches!$X:$X,AA1712)=0,"",IF(I1712="H",INDEX(Matches!$H:$H,AA1712),INDEX(Matches!$I:$I,AA1712)))</f>
        <v/>
      </c>
      <c r="M1712" s="11">
        <f>IF(INDEX(Matches!$X:$X,AA1712)=0,"",IF(I1712="H",INDEX(Matches!$I:$I,AA1712),INDEX(Matches!$H:$H,AA1712)))</f>
        <v/>
      </c>
      <c r="N1712" s="11">
        <f>IF(L1712="","",IF(L1712&gt;M1712,"W",IF(L1712=M1712,"D","L")))</f>
        <v/>
      </c>
      <c r="O1712" s="11">
        <f>IF(L1712="","",IF(L1712&gt;M1712,3,IF(L1712=M1712,1,0)))</f>
        <v/>
      </c>
      <c r="P1712" s="31">
        <f>IF(I1712="H",INDEX(Matches!$L:$L,AA1712),INDEX(Matches!$N:$N,AA1712))</f>
        <v/>
      </c>
      <c r="Q1712" s="31">
        <f>INDEX(Matches!$M:$M,AA1712)</f>
        <v/>
      </c>
      <c r="R1712" s="31">
        <f>IF(I1712="H",INDEX(Matches!$N:$N,AA1712),INDEX(Matches!$L:$L,AA1712))</f>
        <v/>
      </c>
      <c r="S1712" s="33">
        <f>IF(I1712="H",INDEX(Matches!$O:$O,AA1712),INDEX(Matches!$P:$P,AA1712))</f>
        <v/>
      </c>
      <c r="T1712" s="33">
        <f>IF(INDEX(Matches!$J:$J,AA1712)="","",IF(I1712="H",INDEX(Matches!$J:$J,AA1712),INDEX(Matches!$K:$K,AA1712)))</f>
        <v/>
      </c>
      <c r="U1712" s="33">
        <f>IF(INDEX(Matches!$K:$K,AA1712)="","",IF(I1712="H",INDEX(Matches!$K:$K,AA1712),INDEX(Matches!$J:$J,AA1712)))</f>
        <v/>
      </c>
      <c r="V1712" s="30">
        <f>IF(T1712="","",T1712-U1712)</f>
        <v/>
      </c>
      <c r="W1712" s="33">
        <f>IF(I1712="H",INDEX(Matches!$T:$T,AA1712),INDEX(Matches!$U:$U,AA1712))</f>
        <v/>
      </c>
      <c r="X1712" s="11">
        <f>INDEX(Matches!$X:$X,AA1712)</f>
        <v/>
      </c>
      <c r="Y1712" s="30">
        <f>IF(O1712="","",O1712-S1712)</f>
        <v/>
      </c>
      <c r="Z1712" s="30">
        <f>IF(W1712="","",W1712-S1712)</f>
        <v/>
      </c>
      <c r="AA1712" s="24">
        <f>MATCH(J1712,Matches!$A:$A,0)</f>
        <v/>
      </c>
      <c r="AB1712" s="33" t="n"/>
      <c r="AC1712" s="33" t="n">
        <v>1.243378506524113</v>
      </c>
      <c r="AD1712" s="24" t="n"/>
      <c r="AE1712" s="24" t="n">
        <v>8</v>
      </c>
      <c r="AF1712" s="33" t="n"/>
      <c r="AG1712" s="33" t="n"/>
    </row>
    <row r="1713">
      <c r="A1713" s="24" t="inlineStr">
        <is>
          <t>West Brom|32</t>
        </is>
      </c>
      <c r="B1713" s="24" t="inlineStr">
        <is>
          <t>E1</t>
        </is>
      </c>
      <c r="C1713" s="24" t="inlineStr">
        <is>
          <t>Championship</t>
        </is>
      </c>
      <c r="D1713" s="24" t="inlineStr">
        <is>
          <t>West Brom</t>
        </is>
      </c>
      <c r="E1713" s="24" t="n">
        <v>32</v>
      </c>
      <c r="F1713" s="24" t="n">
        <v>8</v>
      </c>
      <c r="G1713" s="29" t="n">
        <v>46434.82291666666</v>
      </c>
      <c r="H1713" s="24" t="inlineStr">
        <is>
          <t>Wrexham</t>
        </is>
      </c>
      <c r="I1713" s="24" t="inlineStr">
        <is>
          <t>H</t>
        </is>
      </c>
      <c r="J1713" s="24" t="inlineStr">
        <is>
          <t>E1-WestBrom-Wrexham</t>
        </is>
      </c>
      <c r="K1713" s="24" t="n">
        <v>9</v>
      </c>
      <c r="L1713" s="11">
        <f>IF(INDEX(Matches!$X:$X,AA1713)=0,"",IF(I1713="H",INDEX(Matches!$H:$H,AA1713),INDEX(Matches!$I:$I,AA1713)))</f>
        <v/>
      </c>
      <c r="M1713" s="11">
        <f>IF(INDEX(Matches!$X:$X,AA1713)=0,"",IF(I1713="H",INDEX(Matches!$I:$I,AA1713),INDEX(Matches!$H:$H,AA1713)))</f>
        <v/>
      </c>
      <c r="N1713" s="11">
        <f>IF(L1713="","",IF(L1713&gt;M1713,"W",IF(L1713=M1713,"D","L")))</f>
        <v/>
      </c>
      <c r="O1713" s="11">
        <f>IF(L1713="","",IF(L1713&gt;M1713,3,IF(L1713=M1713,1,0)))</f>
        <v/>
      </c>
      <c r="P1713" s="31">
        <f>IF(I1713="H",INDEX(Matches!$L:$L,AA1713),INDEX(Matches!$N:$N,AA1713))</f>
        <v/>
      </c>
      <c r="Q1713" s="31">
        <f>INDEX(Matches!$M:$M,AA1713)</f>
        <v/>
      </c>
      <c r="R1713" s="31">
        <f>IF(I1713="H",INDEX(Matches!$N:$N,AA1713),INDEX(Matches!$L:$L,AA1713))</f>
        <v/>
      </c>
      <c r="S1713" s="33">
        <f>IF(I1713="H",INDEX(Matches!$O:$O,AA1713),INDEX(Matches!$P:$P,AA1713))</f>
        <v/>
      </c>
      <c r="T1713" s="33">
        <f>IF(INDEX(Matches!$J:$J,AA1713)="","",IF(I1713="H",INDEX(Matches!$J:$J,AA1713),INDEX(Matches!$K:$K,AA1713)))</f>
        <v/>
      </c>
      <c r="U1713" s="33">
        <f>IF(INDEX(Matches!$K:$K,AA1713)="","",IF(I1713="H",INDEX(Matches!$K:$K,AA1713),INDEX(Matches!$J:$J,AA1713)))</f>
        <v/>
      </c>
      <c r="V1713" s="30">
        <f>IF(T1713="","",T1713-U1713)</f>
        <v/>
      </c>
      <c r="W1713" s="33">
        <f>IF(I1713="H",INDEX(Matches!$T:$T,AA1713),INDEX(Matches!$U:$U,AA1713))</f>
        <v/>
      </c>
      <c r="X1713" s="11">
        <f>INDEX(Matches!$X:$X,AA1713)</f>
        <v/>
      </c>
      <c r="Y1713" s="30">
        <f>IF(O1713="","",O1713-S1713)</f>
        <v/>
      </c>
      <c r="Z1713" s="30">
        <f>IF(W1713="","",W1713-S1713)</f>
        <v/>
      </c>
      <c r="AA1713" s="24">
        <f>MATCH(J1713,Matches!$A:$A,0)</f>
        <v/>
      </c>
      <c r="AB1713" s="33" t="n"/>
      <c r="AC1713" s="33" t="n">
        <v>1.458581487023191</v>
      </c>
      <c r="AD1713" s="24" t="n"/>
      <c r="AE1713" s="24" t="n">
        <v>8</v>
      </c>
      <c r="AF1713" s="33" t="n"/>
      <c r="AG1713" s="33" t="n"/>
    </row>
    <row r="1714">
      <c r="A1714" s="24" t="inlineStr">
        <is>
          <t>West Brom|33</t>
        </is>
      </c>
      <c r="B1714" s="24" t="inlineStr">
        <is>
          <t>E1</t>
        </is>
      </c>
      <c r="C1714" s="24" t="inlineStr">
        <is>
          <t>Championship</t>
        </is>
      </c>
      <c r="D1714" s="24" t="inlineStr">
        <is>
          <t>West Brom</t>
        </is>
      </c>
      <c r="E1714" s="24" t="n">
        <v>33</v>
      </c>
      <c r="F1714" s="24" t="n">
        <v>9</v>
      </c>
      <c r="G1714" s="29" t="n">
        <v>46438.625</v>
      </c>
      <c r="H1714" s="24" t="inlineStr">
        <is>
          <t>Wolves</t>
        </is>
      </c>
      <c r="I1714" s="24" t="inlineStr">
        <is>
          <t>H</t>
        </is>
      </c>
      <c r="J1714" s="24" t="inlineStr">
        <is>
          <t>E1-WestBrom-Wolves</t>
        </is>
      </c>
      <c r="K1714" s="24" t="n">
        <v>2</v>
      </c>
      <c r="L1714" s="11">
        <f>IF(INDEX(Matches!$X:$X,AA1714)=0,"",IF(I1714="H",INDEX(Matches!$H:$H,AA1714),INDEX(Matches!$I:$I,AA1714)))</f>
        <v/>
      </c>
      <c r="M1714" s="11">
        <f>IF(INDEX(Matches!$X:$X,AA1714)=0,"",IF(I1714="H",INDEX(Matches!$I:$I,AA1714),INDEX(Matches!$H:$H,AA1714)))</f>
        <v/>
      </c>
      <c r="N1714" s="11">
        <f>IF(L1714="","",IF(L1714&gt;M1714,"W",IF(L1714=M1714,"D","L")))</f>
        <v/>
      </c>
      <c r="O1714" s="11">
        <f>IF(L1714="","",IF(L1714&gt;M1714,3,IF(L1714=M1714,1,0)))</f>
        <v/>
      </c>
      <c r="P1714" s="31">
        <f>IF(I1714="H",INDEX(Matches!$L:$L,AA1714),INDEX(Matches!$N:$N,AA1714))</f>
        <v/>
      </c>
      <c r="Q1714" s="31">
        <f>INDEX(Matches!$M:$M,AA1714)</f>
        <v/>
      </c>
      <c r="R1714" s="31">
        <f>IF(I1714="H",INDEX(Matches!$N:$N,AA1714),INDEX(Matches!$L:$L,AA1714))</f>
        <v/>
      </c>
      <c r="S1714" s="33">
        <f>IF(I1714="H",INDEX(Matches!$O:$O,AA1714),INDEX(Matches!$P:$P,AA1714))</f>
        <v/>
      </c>
      <c r="T1714" s="33">
        <f>IF(INDEX(Matches!$J:$J,AA1714)="","",IF(I1714="H",INDEX(Matches!$J:$J,AA1714),INDEX(Matches!$K:$K,AA1714)))</f>
        <v/>
      </c>
      <c r="U1714" s="33">
        <f>IF(INDEX(Matches!$K:$K,AA1714)="","",IF(I1714="H",INDEX(Matches!$K:$K,AA1714),INDEX(Matches!$J:$J,AA1714)))</f>
        <v/>
      </c>
      <c r="V1714" s="30">
        <f>IF(T1714="","",T1714-U1714)</f>
        <v/>
      </c>
      <c r="W1714" s="33">
        <f>IF(I1714="H",INDEX(Matches!$T:$T,AA1714),INDEX(Matches!$U:$U,AA1714))</f>
        <v/>
      </c>
      <c r="X1714" s="11">
        <f>INDEX(Matches!$X:$X,AA1714)</f>
        <v/>
      </c>
      <c r="Y1714" s="30">
        <f>IF(O1714="","",O1714-S1714)</f>
        <v/>
      </c>
      <c r="Z1714" s="30">
        <f>IF(W1714="","",W1714-S1714)</f>
        <v/>
      </c>
      <c r="AA1714" s="24">
        <f>MATCH(J1714,Matches!$A:$A,0)</f>
        <v/>
      </c>
      <c r="AB1714" s="33" t="n"/>
      <c r="AC1714" s="33" t="n">
        <v>1.224477118729197</v>
      </c>
      <c r="AD1714" s="24" t="n"/>
      <c r="AE1714" s="24" t="n">
        <v>9</v>
      </c>
      <c r="AF1714" s="33" t="n"/>
      <c r="AG1714" s="33" t="n"/>
    </row>
    <row r="1715">
      <c r="A1715" s="24" t="inlineStr">
        <is>
          <t>West Brom|34</t>
        </is>
      </c>
      <c r="B1715" s="24" t="inlineStr">
        <is>
          <t>E1</t>
        </is>
      </c>
      <c r="C1715" s="24" t="inlineStr">
        <is>
          <t>Championship</t>
        </is>
      </c>
      <c r="D1715" s="24" t="inlineStr">
        <is>
          <t>West Brom</t>
        </is>
      </c>
      <c r="E1715" s="24" t="n">
        <v>34</v>
      </c>
      <c r="F1715" s="24" t="n">
        <v>9</v>
      </c>
      <c r="G1715" s="29" t="n">
        <v>46445.625</v>
      </c>
      <c r="H1715" s="24" t="inlineStr">
        <is>
          <t>Birmingham</t>
        </is>
      </c>
      <c r="I1715" s="24" t="inlineStr">
        <is>
          <t>A</t>
        </is>
      </c>
      <c r="J1715" s="24" t="inlineStr">
        <is>
          <t>E1-Birmingh-WestBrom</t>
        </is>
      </c>
      <c r="K1715" s="24" t="n">
        <v>6</v>
      </c>
      <c r="L1715" s="11">
        <f>IF(INDEX(Matches!$X:$X,AA1715)=0,"",IF(I1715="H",INDEX(Matches!$H:$H,AA1715),INDEX(Matches!$I:$I,AA1715)))</f>
        <v/>
      </c>
      <c r="M1715" s="11">
        <f>IF(INDEX(Matches!$X:$X,AA1715)=0,"",IF(I1715="H",INDEX(Matches!$I:$I,AA1715),INDEX(Matches!$H:$H,AA1715)))</f>
        <v/>
      </c>
      <c r="N1715" s="11">
        <f>IF(L1715="","",IF(L1715&gt;M1715,"W",IF(L1715=M1715,"D","L")))</f>
        <v/>
      </c>
      <c r="O1715" s="11">
        <f>IF(L1715="","",IF(L1715&gt;M1715,3,IF(L1715=M1715,1,0)))</f>
        <v/>
      </c>
      <c r="P1715" s="31">
        <f>IF(I1715="H",INDEX(Matches!$L:$L,AA1715),INDEX(Matches!$N:$N,AA1715))</f>
        <v/>
      </c>
      <c r="Q1715" s="31">
        <f>INDEX(Matches!$M:$M,AA1715)</f>
        <v/>
      </c>
      <c r="R1715" s="31">
        <f>IF(I1715="H",INDEX(Matches!$N:$N,AA1715),INDEX(Matches!$L:$L,AA1715))</f>
        <v/>
      </c>
      <c r="S1715" s="33">
        <f>IF(I1715="H",INDEX(Matches!$O:$O,AA1715),INDEX(Matches!$P:$P,AA1715))</f>
        <v/>
      </c>
      <c r="T1715" s="33">
        <f>IF(INDEX(Matches!$J:$J,AA1715)="","",IF(I1715="H",INDEX(Matches!$J:$J,AA1715),INDEX(Matches!$K:$K,AA1715)))</f>
        <v/>
      </c>
      <c r="U1715" s="33">
        <f>IF(INDEX(Matches!$K:$K,AA1715)="","",IF(I1715="H",INDEX(Matches!$K:$K,AA1715),INDEX(Matches!$J:$J,AA1715)))</f>
        <v/>
      </c>
      <c r="V1715" s="30">
        <f>IF(T1715="","",T1715-U1715)</f>
        <v/>
      </c>
      <c r="W1715" s="33">
        <f>IF(I1715="H",INDEX(Matches!$T:$T,AA1715),INDEX(Matches!$U:$U,AA1715))</f>
        <v/>
      </c>
      <c r="X1715" s="11">
        <f>INDEX(Matches!$X:$X,AA1715)</f>
        <v/>
      </c>
      <c r="Y1715" s="30">
        <f>IF(O1715="","",O1715-S1715)</f>
        <v/>
      </c>
      <c r="Z1715" s="30">
        <f>IF(W1715="","",W1715-S1715)</f>
        <v/>
      </c>
      <c r="AA1715" s="24">
        <f>MATCH(J1715,Matches!$A:$A,0)</f>
        <v/>
      </c>
      <c r="AB1715" s="33" t="n"/>
      <c r="AC1715" s="33" t="n">
        <v>1.039194762171905</v>
      </c>
      <c r="AD1715" s="24" t="n"/>
      <c r="AE1715" s="24" t="n">
        <v>9</v>
      </c>
      <c r="AF1715" s="33" t="n"/>
      <c r="AG1715" s="33" t="n"/>
    </row>
    <row r="1716">
      <c r="A1716" s="24" t="inlineStr">
        <is>
          <t>West Brom|35</t>
        </is>
      </c>
      <c r="B1716" s="24" t="inlineStr">
        <is>
          <t>E1</t>
        </is>
      </c>
      <c r="C1716" s="24" t="inlineStr">
        <is>
          <t>Championship</t>
        </is>
      </c>
      <c r="D1716" s="24" t="inlineStr">
        <is>
          <t>West Brom</t>
        </is>
      </c>
      <c r="E1716" s="24" t="n">
        <v>35</v>
      </c>
      <c r="F1716" s="24" t="n">
        <v>9</v>
      </c>
      <c r="G1716" s="29" t="n">
        <v>46448.82291666666</v>
      </c>
      <c r="H1716" s="24" t="inlineStr">
        <is>
          <t>Burnley</t>
        </is>
      </c>
      <c r="I1716" s="24" t="inlineStr">
        <is>
          <t>A</t>
        </is>
      </c>
      <c r="J1716" s="24" t="inlineStr">
        <is>
          <t>E1-Burnley-WestBrom</t>
        </is>
      </c>
      <c r="K1716" s="24" t="n">
        <v>4</v>
      </c>
      <c r="L1716" s="11">
        <f>IF(INDEX(Matches!$X:$X,AA1716)=0,"",IF(I1716="H",INDEX(Matches!$H:$H,AA1716),INDEX(Matches!$I:$I,AA1716)))</f>
        <v/>
      </c>
      <c r="M1716" s="11">
        <f>IF(INDEX(Matches!$X:$X,AA1716)=0,"",IF(I1716="H",INDEX(Matches!$I:$I,AA1716),INDEX(Matches!$H:$H,AA1716)))</f>
        <v/>
      </c>
      <c r="N1716" s="11">
        <f>IF(L1716="","",IF(L1716&gt;M1716,"W",IF(L1716=M1716,"D","L")))</f>
        <v/>
      </c>
      <c r="O1716" s="11">
        <f>IF(L1716="","",IF(L1716&gt;M1716,3,IF(L1716=M1716,1,0)))</f>
        <v/>
      </c>
      <c r="P1716" s="31">
        <f>IF(I1716="H",INDEX(Matches!$L:$L,AA1716),INDEX(Matches!$N:$N,AA1716))</f>
        <v/>
      </c>
      <c r="Q1716" s="31">
        <f>INDEX(Matches!$M:$M,AA1716)</f>
        <v/>
      </c>
      <c r="R1716" s="31">
        <f>IF(I1716="H",INDEX(Matches!$N:$N,AA1716),INDEX(Matches!$L:$L,AA1716))</f>
        <v/>
      </c>
      <c r="S1716" s="33">
        <f>IF(I1716="H",INDEX(Matches!$O:$O,AA1716),INDEX(Matches!$P:$P,AA1716))</f>
        <v/>
      </c>
      <c r="T1716" s="33">
        <f>IF(INDEX(Matches!$J:$J,AA1716)="","",IF(I1716="H",INDEX(Matches!$J:$J,AA1716),INDEX(Matches!$K:$K,AA1716)))</f>
        <v/>
      </c>
      <c r="U1716" s="33">
        <f>IF(INDEX(Matches!$K:$K,AA1716)="","",IF(I1716="H",INDEX(Matches!$K:$K,AA1716),INDEX(Matches!$J:$J,AA1716)))</f>
        <v/>
      </c>
      <c r="V1716" s="30">
        <f>IF(T1716="","",T1716-U1716)</f>
        <v/>
      </c>
      <c r="W1716" s="33">
        <f>IF(I1716="H",INDEX(Matches!$T:$T,AA1716),INDEX(Matches!$U:$U,AA1716))</f>
        <v/>
      </c>
      <c r="X1716" s="11">
        <f>INDEX(Matches!$X:$X,AA1716)</f>
        <v/>
      </c>
      <c r="Y1716" s="30">
        <f>IF(O1716="","",O1716-S1716)</f>
        <v/>
      </c>
      <c r="Z1716" s="30">
        <f>IF(W1716="","",W1716-S1716)</f>
        <v/>
      </c>
      <c r="AA1716" s="24">
        <f>MATCH(J1716,Matches!$A:$A,0)</f>
        <v/>
      </c>
      <c r="AB1716" s="33" t="n"/>
      <c r="AC1716" s="33" t="n">
        <v>1.070630601777584</v>
      </c>
      <c r="AD1716" s="24" t="n"/>
      <c r="AE1716" s="24" t="n">
        <v>9</v>
      </c>
      <c r="AF1716" s="33" t="n"/>
      <c r="AG1716" s="33" t="n"/>
    </row>
    <row r="1717">
      <c r="A1717" s="24" t="inlineStr">
        <is>
          <t>West Brom|36</t>
        </is>
      </c>
      <c r="B1717" s="24" t="inlineStr">
        <is>
          <t>E1</t>
        </is>
      </c>
      <c r="C1717" s="24" t="inlineStr">
        <is>
          <t>Championship</t>
        </is>
      </c>
      <c r="D1717" s="24" t="inlineStr">
        <is>
          <t>West Brom</t>
        </is>
      </c>
      <c r="E1717" s="24" t="n">
        <v>36</v>
      </c>
      <c r="F1717" s="24" t="n">
        <v>9</v>
      </c>
      <c r="G1717" s="29" t="n">
        <v>46452.625</v>
      </c>
      <c r="H1717" s="24" t="inlineStr">
        <is>
          <t>Norwich</t>
        </is>
      </c>
      <c r="I1717" s="24" t="inlineStr">
        <is>
          <t>H</t>
        </is>
      </c>
      <c r="J1717" s="24" t="inlineStr">
        <is>
          <t>E1-WestBrom-Norwich</t>
        </is>
      </c>
      <c r="K1717" s="24" t="n">
        <v>7</v>
      </c>
      <c r="L1717" s="11">
        <f>IF(INDEX(Matches!$X:$X,AA1717)=0,"",IF(I1717="H",INDEX(Matches!$H:$H,AA1717),INDEX(Matches!$I:$I,AA1717)))</f>
        <v/>
      </c>
      <c r="M1717" s="11">
        <f>IF(INDEX(Matches!$X:$X,AA1717)=0,"",IF(I1717="H",INDEX(Matches!$I:$I,AA1717),INDEX(Matches!$H:$H,AA1717)))</f>
        <v/>
      </c>
      <c r="N1717" s="11">
        <f>IF(L1717="","",IF(L1717&gt;M1717,"W",IF(L1717=M1717,"D","L")))</f>
        <v/>
      </c>
      <c r="O1717" s="11">
        <f>IF(L1717="","",IF(L1717&gt;M1717,3,IF(L1717=M1717,1,0)))</f>
        <v/>
      </c>
      <c r="P1717" s="31">
        <f>IF(I1717="H",INDEX(Matches!$L:$L,AA1717),INDEX(Matches!$N:$N,AA1717))</f>
        <v/>
      </c>
      <c r="Q1717" s="31">
        <f>INDEX(Matches!$M:$M,AA1717)</f>
        <v/>
      </c>
      <c r="R1717" s="31">
        <f>IF(I1717="H",INDEX(Matches!$N:$N,AA1717),INDEX(Matches!$L:$L,AA1717))</f>
        <v/>
      </c>
      <c r="S1717" s="33">
        <f>IF(I1717="H",INDEX(Matches!$O:$O,AA1717),INDEX(Matches!$P:$P,AA1717))</f>
        <v/>
      </c>
      <c r="T1717" s="33">
        <f>IF(INDEX(Matches!$J:$J,AA1717)="","",IF(I1717="H",INDEX(Matches!$J:$J,AA1717),INDEX(Matches!$K:$K,AA1717)))</f>
        <v/>
      </c>
      <c r="U1717" s="33">
        <f>IF(INDEX(Matches!$K:$K,AA1717)="","",IF(I1717="H",INDEX(Matches!$K:$K,AA1717),INDEX(Matches!$J:$J,AA1717)))</f>
        <v/>
      </c>
      <c r="V1717" s="30">
        <f>IF(T1717="","",T1717-U1717)</f>
        <v/>
      </c>
      <c r="W1717" s="33">
        <f>IF(I1717="H",INDEX(Matches!$T:$T,AA1717),INDEX(Matches!$U:$U,AA1717))</f>
        <v/>
      </c>
      <c r="X1717" s="11">
        <f>INDEX(Matches!$X:$X,AA1717)</f>
        <v/>
      </c>
      <c r="Y1717" s="30">
        <f>IF(O1717="","",O1717-S1717)</f>
        <v/>
      </c>
      <c r="Z1717" s="30">
        <f>IF(W1717="","",W1717-S1717)</f>
        <v/>
      </c>
      <c r="AA1717" s="24">
        <f>MATCH(J1717,Matches!$A:$A,0)</f>
        <v/>
      </c>
      <c r="AB1717" s="33" t="n"/>
      <c r="AC1717" s="33" t="n">
        <v>1.486945708169169</v>
      </c>
      <c r="AD1717" s="24" t="n"/>
      <c r="AE1717" s="24" t="n">
        <v>9</v>
      </c>
      <c r="AF1717" s="33" t="n"/>
      <c r="AG1717" s="33" t="n"/>
    </row>
    <row r="1718">
      <c r="A1718" s="24" t="inlineStr">
        <is>
          <t>West Brom|37</t>
        </is>
      </c>
      <c r="B1718" s="24" t="inlineStr">
        <is>
          <t>E1</t>
        </is>
      </c>
      <c r="C1718" s="24" t="inlineStr">
        <is>
          <t>Championship</t>
        </is>
      </c>
      <c r="D1718" s="24" t="inlineStr">
        <is>
          <t>West Brom</t>
        </is>
      </c>
      <c r="E1718" s="24" t="n">
        <v>37</v>
      </c>
      <c r="F1718" s="24" t="n">
        <v>10</v>
      </c>
      <c r="G1718" s="29" t="n">
        <v>46459.625</v>
      </c>
      <c r="H1718" s="24" t="inlineStr">
        <is>
          <t>Bristol City</t>
        </is>
      </c>
      <c r="I1718" s="24" t="inlineStr">
        <is>
          <t>A</t>
        </is>
      </c>
      <c r="J1718" s="24" t="inlineStr">
        <is>
          <t>E1-BristolC-WestBrom</t>
        </is>
      </c>
      <c r="K1718" s="24" t="n">
        <v>14</v>
      </c>
      <c r="L1718" s="11">
        <f>IF(INDEX(Matches!$X:$X,AA1718)=0,"",IF(I1718="H",INDEX(Matches!$H:$H,AA1718),INDEX(Matches!$I:$I,AA1718)))</f>
        <v/>
      </c>
      <c r="M1718" s="11">
        <f>IF(INDEX(Matches!$X:$X,AA1718)=0,"",IF(I1718="H",INDEX(Matches!$I:$I,AA1718),INDEX(Matches!$H:$H,AA1718)))</f>
        <v/>
      </c>
      <c r="N1718" s="11">
        <f>IF(L1718="","",IF(L1718&gt;M1718,"W",IF(L1718=M1718,"D","L")))</f>
        <v/>
      </c>
      <c r="O1718" s="11">
        <f>IF(L1718="","",IF(L1718&gt;M1718,3,IF(L1718=M1718,1,0)))</f>
        <v/>
      </c>
      <c r="P1718" s="31">
        <f>IF(I1718="H",INDEX(Matches!$L:$L,AA1718),INDEX(Matches!$N:$N,AA1718))</f>
        <v/>
      </c>
      <c r="Q1718" s="31">
        <f>INDEX(Matches!$M:$M,AA1718)</f>
        <v/>
      </c>
      <c r="R1718" s="31">
        <f>IF(I1718="H",INDEX(Matches!$N:$N,AA1718),INDEX(Matches!$L:$L,AA1718))</f>
        <v/>
      </c>
      <c r="S1718" s="33">
        <f>IF(I1718="H",INDEX(Matches!$O:$O,AA1718),INDEX(Matches!$P:$P,AA1718))</f>
        <v/>
      </c>
      <c r="T1718" s="33">
        <f>IF(INDEX(Matches!$J:$J,AA1718)="","",IF(I1718="H",INDEX(Matches!$J:$J,AA1718),INDEX(Matches!$K:$K,AA1718)))</f>
        <v/>
      </c>
      <c r="U1718" s="33">
        <f>IF(INDEX(Matches!$K:$K,AA1718)="","",IF(I1718="H",INDEX(Matches!$K:$K,AA1718),INDEX(Matches!$J:$J,AA1718)))</f>
        <v/>
      </c>
      <c r="V1718" s="30">
        <f>IF(T1718="","",T1718-U1718)</f>
        <v/>
      </c>
      <c r="W1718" s="33">
        <f>IF(I1718="H",INDEX(Matches!$T:$T,AA1718),INDEX(Matches!$U:$U,AA1718))</f>
        <v/>
      </c>
      <c r="X1718" s="11">
        <f>INDEX(Matches!$X:$X,AA1718)</f>
        <v/>
      </c>
      <c r="Y1718" s="30">
        <f>IF(O1718="","",O1718-S1718)</f>
        <v/>
      </c>
      <c r="Z1718" s="30">
        <f>IF(W1718="","",W1718-S1718)</f>
        <v/>
      </c>
      <c r="AA1718" s="24">
        <f>MATCH(J1718,Matches!$A:$A,0)</f>
        <v/>
      </c>
      <c r="AB1718" s="33" t="n"/>
      <c r="AC1718" s="33" t="n">
        <v>1.21805978078609</v>
      </c>
      <c r="AD1718" s="24" t="n"/>
      <c r="AE1718" s="24" t="n">
        <v>10</v>
      </c>
      <c r="AF1718" s="33" t="n"/>
      <c r="AG1718" s="33" t="n"/>
    </row>
    <row r="1719">
      <c r="A1719" s="24" t="inlineStr">
        <is>
          <t>West Brom|38</t>
        </is>
      </c>
      <c r="B1719" s="24" t="inlineStr">
        <is>
          <t>E1</t>
        </is>
      </c>
      <c r="C1719" s="24" t="inlineStr">
        <is>
          <t>Championship</t>
        </is>
      </c>
      <c r="D1719" s="24" t="inlineStr">
        <is>
          <t>West Brom</t>
        </is>
      </c>
      <c r="E1719" s="24" t="n">
        <v>38</v>
      </c>
      <c r="F1719" s="24" t="n">
        <v>10</v>
      </c>
      <c r="G1719" s="29" t="n">
        <v>46462.82291666666</v>
      </c>
      <c r="H1719" s="24" t="inlineStr">
        <is>
          <t>Portsmouth</t>
        </is>
      </c>
      <c r="I1719" s="24" t="inlineStr">
        <is>
          <t>H</t>
        </is>
      </c>
      <c r="J1719" s="24" t="inlineStr">
        <is>
          <t>E1-WestBrom-Portsmou</t>
        </is>
      </c>
      <c r="K1719" s="24" t="n">
        <v>18</v>
      </c>
      <c r="L1719" s="11">
        <f>IF(INDEX(Matches!$X:$X,AA1719)=0,"",IF(I1719="H",INDEX(Matches!$H:$H,AA1719),INDEX(Matches!$I:$I,AA1719)))</f>
        <v/>
      </c>
      <c r="M1719" s="11">
        <f>IF(INDEX(Matches!$X:$X,AA1719)=0,"",IF(I1719="H",INDEX(Matches!$I:$I,AA1719),INDEX(Matches!$H:$H,AA1719)))</f>
        <v/>
      </c>
      <c r="N1719" s="11">
        <f>IF(L1719="","",IF(L1719&gt;M1719,"W",IF(L1719=M1719,"D","L")))</f>
        <v/>
      </c>
      <c r="O1719" s="11">
        <f>IF(L1719="","",IF(L1719&gt;M1719,3,IF(L1719=M1719,1,0)))</f>
        <v/>
      </c>
      <c r="P1719" s="31">
        <f>IF(I1719="H",INDEX(Matches!$L:$L,AA1719),INDEX(Matches!$N:$N,AA1719))</f>
        <v/>
      </c>
      <c r="Q1719" s="31">
        <f>INDEX(Matches!$M:$M,AA1719)</f>
        <v/>
      </c>
      <c r="R1719" s="31">
        <f>IF(I1719="H",INDEX(Matches!$N:$N,AA1719),INDEX(Matches!$L:$L,AA1719))</f>
        <v/>
      </c>
      <c r="S1719" s="33">
        <f>IF(I1719="H",INDEX(Matches!$O:$O,AA1719),INDEX(Matches!$P:$P,AA1719))</f>
        <v/>
      </c>
      <c r="T1719" s="33">
        <f>IF(INDEX(Matches!$J:$J,AA1719)="","",IF(I1719="H",INDEX(Matches!$J:$J,AA1719),INDEX(Matches!$K:$K,AA1719)))</f>
        <v/>
      </c>
      <c r="U1719" s="33">
        <f>IF(INDEX(Matches!$K:$K,AA1719)="","",IF(I1719="H",INDEX(Matches!$K:$K,AA1719),INDEX(Matches!$J:$J,AA1719)))</f>
        <v/>
      </c>
      <c r="V1719" s="30">
        <f>IF(T1719="","",T1719-U1719)</f>
        <v/>
      </c>
      <c r="W1719" s="33">
        <f>IF(I1719="H",INDEX(Matches!$T:$T,AA1719),INDEX(Matches!$U:$U,AA1719))</f>
        <v/>
      </c>
      <c r="X1719" s="11">
        <f>INDEX(Matches!$X:$X,AA1719)</f>
        <v/>
      </c>
      <c r="Y1719" s="30">
        <f>IF(O1719="","",O1719-S1719)</f>
        <v/>
      </c>
      <c r="Z1719" s="30">
        <f>IF(W1719="","",W1719-S1719)</f>
        <v/>
      </c>
      <c r="AA1719" s="24">
        <f>MATCH(J1719,Matches!$A:$A,0)</f>
        <v/>
      </c>
      <c r="AB1719" s="33" t="n"/>
      <c r="AC1719" s="33" t="n">
        <v>1.619155926324322</v>
      </c>
      <c r="AD1719" s="24" t="n"/>
      <c r="AE1719" s="24" t="n">
        <v>10</v>
      </c>
      <c r="AF1719" s="33" t="n"/>
      <c r="AG1719" s="33" t="n"/>
    </row>
    <row r="1720">
      <c r="A1720" s="24" t="inlineStr">
        <is>
          <t>West Brom|39</t>
        </is>
      </c>
      <c r="B1720" s="24" t="inlineStr">
        <is>
          <t>E1</t>
        </is>
      </c>
      <c r="C1720" s="24" t="inlineStr">
        <is>
          <t>Championship</t>
        </is>
      </c>
      <c r="D1720" s="24" t="inlineStr">
        <is>
          <t>West Brom</t>
        </is>
      </c>
      <c r="E1720" s="24" t="n">
        <v>39</v>
      </c>
      <c r="F1720" s="24" t="n">
        <v>10</v>
      </c>
      <c r="G1720" s="29" t="n">
        <v>46466.625</v>
      </c>
      <c r="H1720" s="24" t="inlineStr">
        <is>
          <t>Lincoln</t>
        </is>
      </c>
      <c r="I1720" s="24" t="inlineStr">
        <is>
          <t>H</t>
        </is>
      </c>
      <c r="J1720" s="24" t="inlineStr">
        <is>
          <t>E1-WestBrom-Lincoln</t>
        </is>
      </c>
      <c r="K1720" s="24" t="n">
        <v>24</v>
      </c>
      <c r="L1720" s="11">
        <f>IF(INDEX(Matches!$X:$X,AA1720)=0,"",IF(I1720="H",INDEX(Matches!$H:$H,AA1720),INDEX(Matches!$I:$I,AA1720)))</f>
        <v/>
      </c>
      <c r="M1720" s="11">
        <f>IF(INDEX(Matches!$X:$X,AA1720)=0,"",IF(I1720="H",INDEX(Matches!$I:$I,AA1720),INDEX(Matches!$H:$H,AA1720)))</f>
        <v/>
      </c>
      <c r="N1720" s="11">
        <f>IF(L1720="","",IF(L1720&gt;M1720,"W",IF(L1720=M1720,"D","L")))</f>
        <v/>
      </c>
      <c r="O1720" s="11">
        <f>IF(L1720="","",IF(L1720&gt;M1720,3,IF(L1720=M1720,1,0)))</f>
        <v/>
      </c>
      <c r="P1720" s="31">
        <f>IF(I1720="H",INDEX(Matches!$L:$L,AA1720),INDEX(Matches!$N:$N,AA1720))</f>
        <v/>
      </c>
      <c r="Q1720" s="31">
        <f>INDEX(Matches!$M:$M,AA1720)</f>
        <v/>
      </c>
      <c r="R1720" s="31">
        <f>IF(I1720="H",INDEX(Matches!$N:$N,AA1720),INDEX(Matches!$L:$L,AA1720))</f>
        <v/>
      </c>
      <c r="S1720" s="33">
        <f>IF(I1720="H",INDEX(Matches!$O:$O,AA1720),INDEX(Matches!$P:$P,AA1720))</f>
        <v/>
      </c>
      <c r="T1720" s="33">
        <f>IF(INDEX(Matches!$J:$J,AA1720)="","",IF(I1720="H",INDEX(Matches!$J:$J,AA1720),INDEX(Matches!$K:$K,AA1720)))</f>
        <v/>
      </c>
      <c r="U1720" s="33">
        <f>IF(INDEX(Matches!$K:$K,AA1720)="","",IF(I1720="H",INDEX(Matches!$K:$K,AA1720),INDEX(Matches!$J:$J,AA1720)))</f>
        <v/>
      </c>
      <c r="V1720" s="30">
        <f>IF(T1720="","",T1720-U1720)</f>
        <v/>
      </c>
      <c r="W1720" s="33">
        <f>IF(I1720="H",INDEX(Matches!$T:$T,AA1720),INDEX(Matches!$U:$U,AA1720))</f>
        <v/>
      </c>
      <c r="X1720" s="11">
        <f>INDEX(Matches!$X:$X,AA1720)</f>
        <v/>
      </c>
      <c r="Y1720" s="30">
        <f>IF(O1720="","",O1720-S1720)</f>
        <v/>
      </c>
      <c r="Z1720" s="30">
        <f>IF(W1720="","",W1720-S1720)</f>
        <v/>
      </c>
      <c r="AA1720" s="24">
        <f>MATCH(J1720,Matches!$A:$A,0)</f>
        <v/>
      </c>
      <c r="AB1720" s="33" t="n"/>
      <c r="AC1720" s="33" t="n">
        <v>1.841615280780625</v>
      </c>
      <c r="AD1720" s="24" t="n"/>
      <c r="AE1720" s="24" t="n">
        <v>10</v>
      </c>
      <c r="AF1720" s="33" t="n"/>
      <c r="AG1720" s="33" t="n"/>
    </row>
    <row r="1721">
      <c r="A1721" s="24" t="inlineStr">
        <is>
          <t>West Brom|40</t>
        </is>
      </c>
      <c r="B1721" s="24" t="inlineStr">
        <is>
          <t>E1</t>
        </is>
      </c>
      <c r="C1721" s="24" t="inlineStr">
        <is>
          <t>Championship</t>
        </is>
      </c>
      <c r="D1721" s="24" t="inlineStr">
        <is>
          <t>West Brom</t>
        </is>
      </c>
      <c r="E1721" s="24" t="n">
        <v>40</v>
      </c>
      <c r="F1721" s="24" t="n">
        <v>10</v>
      </c>
      <c r="G1721" s="29" t="n">
        <v>46480.625</v>
      </c>
      <c r="H1721" s="24" t="inlineStr">
        <is>
          <t>Sheffield United</t>
        </is>
      </c>
      <c r="I1721" s="24" t="inlineStr">
        <is>
          <t>A</t>
        </is>
      </c>
      <c r="J1721" s="24" t="inlineStr">
        <is>
          <t>E1-Sheffiel-WestBrom</t>
        </is>
      </c>
      <c r="K1721" s="24" t="n">
        <v>8</v>
      </c>
      <c r="L1721" s="11">
        <f>IF(INDEX(Matches!$X:$X,AA1721)=0,"",IF(I1721="H",INDEX(Matches!$H:$H,AA1721),INDEX(Matches!$I:$I,AA1721)))</f>
        <v/>
      </c>
      <c r="M1721" s="11">
        <f>IF(INDEX(Matches!$X:$X,AA1721)=0,"",IF(I1721="H",INDEX(Matches!$I:$I,AA1721),INDEX(Matches!$H:$H,AA1721)))</f>
        <v/>
      </c>
      <c r="N1721" s="11">
        <f>IF(L1721="","",IF(L1721&gt;M1721,"W",IF(L1721=M1721,"D","L")))</f>
        <v/>
      </c>
      <c r="O1721" s="11">
        <f>IF(L1721="","",IF(L1721&gt;M1721,3,IF(L1721=M1721,1,0)))</f>
        <v/>
      </c>
      <c r="P1721" s="31">
        <f>IF(I1721="H",INDEX(Matches!$L:$L,AA1721),INDEX(Matches!$N:$N,AA1721))</f>
        <v/>
      </c>
      <c r="Q1721" s="31">
        <f>INDEX(Matches!$M:$M,AA1721)</f>
        <v/>
      </c>
      <c r="R1721" s="31">
        <f>IF(I1721="H",INDEX(Matches!$N:$N,AA1721),INDEX(Matches!$L:$L,AA1721))</f>
        <v/>
      </c>
      <c r="S1721" s="33">
        <f>IF(I1721="H",INDEX(Matches!$O:$O,AA1721),INDEX(Matches!$P:$P,AA1721))</f>
        <v/>
      </c>
      <c r="T1721" s="33">
        <f>IF(INDEX(Matches!$J:$J,AA1721)="","",IF(I1721="H",INDEX(Matches!$J:$J,AA1721),INDEX(Matches!$K:$K,AA1721)))</f>
        <v/>
      </c>
      <c r="U1721" s="33">
        <f>IF(INDEX(Matches!$K:$K,AA1721)="","",IF(I1721="H",INDEX(Matches!$K:$K,AA1721),INDEX(Matches!$J:$J,AA1721)))</f>
        <v/>
      </c>
      <c r="V1721" s="30">
        <f>IF(T1721="","",T1721-U1721)</f>
        <v/>
      </c>
      <c r="W1721" s="33">
        <f>IF(I1721="H",INDEX(Matches!$T:$T,AA1721),INDEX(Matches!$U:$U,AA1721))</f>
        <v/>
      </c>
      <c r="X1721" s="11">
        <f>INDEX(Matches!$X:$X,AA1721)</f>
        <v/>
      </c>
      <c r="Y1721" s="30">
        <f>IF(O1721="","",O1721-S1721)</f>
        <v/>
      </c>
      <c r="Z1721" s="30">
        <f>IF(W1721="","",W1721-S1721)</f>
        <v/>
      </c>
      <c r="AA1721" s="24">
        <f>MATCH(J1721,Matches!$A:$A,0)</f>
        <v/>
      </c>
      <c r="AB1721" s="33" t="n"/>
      <c r="AC1721" s="33" t="n">
        <v>1.161009475367873</v>
      </c>
      <c r="AD1721" s="24" t="n"/>
      <c r="AE1721" s="24" t="n">
        <v>10</v>
      </c>
      <c r="AF1721" s="33" t="n"/>
      <c r="AG1721" s="33" t="n"/>
    </row>
    <row r="1722">
      <c r="A1722" s="24" t="inlineStr">
        <is>
          <t>West Brom|41</t>
        </is>
      </c>
      <c r="B1722" s="24" t="inlineStr">
        <is>
          <t>E1</t>
        </is>
      </c>
      <c r="C1722" s="24" t="inlineStr">
        <is>
          <t>Championship</t>
        </is>
      </c>
      <c r="D1722" s="24" t="inlineStr">
        <is>
          <t>West Brom</t>
        </is>
      </c>
      <c r="E1722" s="24" t="n">
        <v>41</v>
      </c>
      <c r="F1722" s="24" t="n">
        <v>11</v>
      </c>
      <c r="G1722" s="29" t="n">
        <v>46484.82291666666</v>
      </c>
      <c r="H1722" s="24" t="inlineStr">
        <is>
          <t>Derby</t>
        </is>
      </c>
      <c r="I1722" s="24" t="inlineStr">
        <is>
          <t>H</t>
        </is>
      </c>
      <c r="J1722" s="24" t="inlineStr">
        <is>
          <t>E1-WestBrom-Derby</t>
        </is>
      </c>
      <c r="K1722" s="24" t="n">
        <v>12</v>
      </c>
      <c r="L1722" s="11">
        <f>IF(INDEX(Matches!$X:$X,AA1722)=0,"",IF(I1722="H",INDEX(Matches!$H:$H,AA1722),INDEX(Matches!$I:$I,AA1722)))</f>
        <v/>
      </c>
      <c r="M1722" s="11">
        <f>IF(INDEX(Matches!$X:$X,AA1722)=0,"",IF(I1722="H",INDEX(Matches!$I:$I,AA1722),INDEX(Matches!$H:$H,AA1722)))</f>
        <v/>
      </c>
      <c r="N1722" s="11">
        <f>IF(L1722="","",IF(L1722&gt;M1722,"W",IF(L1722=M1722,"D","L")))</f>
        <v/>
      </c>
      <c r="O1722" s="11">
        <f>IF(L1722="","",IF(L1722&gt;M1722,3,IF(L1722=M1722,1,0)))</f>
        <v/>
      </c>
      <c r="P1722" s="31">
        <f>IF(I1722="H",INDEX(Matches!$L:$L,AA1722),INDEX(Matches!$N:$N,AA1722))</f>
        <v/>
      </c>
      <c r="Q1722" s="31">
        <f>INDEX(Matches!$M:$M,AA1722)</f>
        <v/>
      </c>
      <c r="R1722" s="31">
        <f>IF(I1722="H",INDEX(Matches!$N:$N,AA1722),INDEX(Matches!$L:$L,AA1722))</f>
        <v/>
      </c>
      <c r="S1722" s="33">
        <f>IF(I1722="H",INDEX(Matches!$O:$O,AA1722),INDEX(Matches!$P:$P,AA1722))</f>
        <v/>
      </c>
      <c r="T1722" s="33">
        <f>IF(INDEX(Matches!$J:$J,AA1722)="","",IF(I1722="H",INDEX(Matches!$J:$J,AA1722),INDEX(Matches!$K:$K,AA1722)))</f>
        <v/>
      </c>
      <c r="U1722" s="33">
        <f>IF(INDEX(Matches!$K:$K,AA1722)="","",IF(I1722="H",INDEX(Matches!$K:$K,AA1722),INDEX(Matches!$J:$J,AA1722)))</f>
        <v/>
      </c>
      <c r="V1722" s="30">
        <f>IF(T1722="","",T1722-U1722)</f>
        <v/>
      </c>
      <c r="W1722" s="33">
        <f>IF(I1722="H",INDEX(Matches!$T:$T,AA1722),INDEX(Matches!$U:$U,AA1722))</f>
        <v/>
      </c>
      <c r="X1722" s="11">
        <f>INDEX(Matches!$X:$X,AA1722)</f>
        <v/>
      </c>
      <c r="Y1722" s="30">
        <f>IF(O1722="","",O1722-S1722)</f>
        <v/>
      </c>
      <c r="Z1722" s="30">
        <f>IF(W1722="","",W1722-S1722)</f>
        <v/>
      </c>
      <c r="AA1722" s="24">
        <f>MATCH(J1722,Matches!$A:$A,0)</f>
        <v/>
      </c>
      <c r="AB1722" s="33" t="n"/>
      <c r="AC1722" s="33" t="n">
        <v>1.595925561590111</v>
      </c>
      <c r="AD1722" s="24" t="n"/>
      <c r="AE1722" s="24" t="n">
        <v>11</v>
      </c>
      <c r="AF1722" s="33" t="n"/>
      <c r="AG1722" s="33" t="n"/>
    </row>
    <row r="1723">
      <c r="A1723" s="24" t="inlineStr">
        <is>
          <t>West Brom|42</t>
        </is>
      </c>
      <c r="B1723" s="24" t="inlineStr">
        <is>
          <t>E1</t>
        </is>
      </c>
      <c r="C1723" s="24" t="inlineStr">
        <is>
          <t>Championship</t>
        </is>
      </c>
      <c r="D1723" s="24" t="inlineStr">
        <is>
          <t>West Brom</t>
        </is>
      </c>
      <c r="E1723" s="24" t="n">
        <v>42</v>
      </c>
      <c r="F1723" s="24" t="n">
        <v>11</v>
      </c>
      <c r="G1723" s="29" t="n">
        <v>46487.625</v>
      </c>
      <c r="H1723" s="24" t="inlineStr">
        <is>
          <t>Watford</t>
        </is>
      </c>
      <c r="I1723" s="24" t="inlineStr">
        <is>
          <t>A</t>
        </is>
      </c>
      <c r="J1723" s="24" t="inlineStr">
        <is>
          <t>E1-Watford-WestBrom</t>
        </is>
      </c>
      <c r="K1723" s="24" t="n">
        <v>16</v>
      </c>
      <c r="L1723" s="11">
        <f>IF(INDEX(Matches!$X:$X,AA1723)=0,"",IF(I1723="H",INDEX(Matches!$H:$H,AA1723),INDEX(Matches!$I:$I,AA1723)))</f>
        <v/>
      </c>
      <c r="M1723" s="11">
        <f>IF(INDEX(Matches!$X:$X,AA1723)=0,"",IF(I1723="H",INDEX(Matches!$I:$I,AA1723),INDEX(Matches!$H:$H,AA1723)))</f>
        <v/>
      </c>
      <c r="N1723" s="11">
        <f>IF(L1723="","",IF(L1723&gt;M1723,"W",IF(L1723=M1723,"D","L")))</f>
        <v/>
      </c>
      <c r="O1723" s="11">
        <f>IF(L1723="","",IF(L1723&gt;M1723,3,IF(L1723=M1723,1,0)))</f>
        <v/>
      </c>
      <c r="P1723" s="31">
        <f>IF(I1723="H",INDEX(Matches!$L:$L,AA1723),INDEX(Matches!$N:$N,AA1723))</f>
        <v/>
      </c>
      <c r="Q1723" s="31">
        <f>INDEX(Matches!$M:$M,AA1723)</f>
        <v/>
      </c>
      <c r="R1723" s="31">
        <f>IF(I1723="H",INDEX(Matches!$N:$N,AA1723),INDEX(Matches!$L:$L,AA1723))</f>
        <v/>
      </c>
      <c r="S1723" s="33">
        <f>IF(I1723="H",INDEX(Matches!$O:$O,AA1723),INDEX(Matches!$P:$P,AA1723))</f>
        <v/>
      </c>
      <c r="T1723" s="33">
        <f>IF(INDEX(Matches!$J:$J,AA1723)="","",IF(I1723="H",INDEX(Matches!$J:$J,AA1723),INDEX(Matches!$K:$K,AA1723)))</f>
        <v/>
      </c>
      <c r="U1723" s="33">
        <f>IF(INDEX(Matches!$K:$K,AA1723)="","",IF(I1723="H",INDEX(Matches!$K:$K,AA1723),INDEX(Matches!$J:$J,AA1723)))</f>
        <v/>
      </c>
      <c r="V1723" s="30">
        <f>IF(T1723="","",T1723-U1723)</f>
        <v/>
      </c>
      <c r="W1723" s="33">
        <f>IF(I1723="H",INDEX(Matches!$T:$T,AA1723),INDEX(Matches!$U:$U,AA1723))</f>
        <v/>
      </c>
      <c r="X1723" s="11">
        <f>INDEX(Matches!$X:$X,AA1723)</f>
        <v/>
      </c>
      <c r="Y1723" s="30">
        <f>IF(O1723="","",O1723-S1723)</f>
        <v/>
      </c>
      <c r="Z1723" s="30">
        <f>IF(W1723="","",W1723-S1723)</f>
        <v/>
      </c>
      <c r="AA1723" s="24">
        <f>MATCH(J1723,Matches!$A:$A,0)</f>
        <v/>
      </c>
      <c r="AB1723" s="33" t="n"/>
      <c r="AC1723" s="33" t="n">
        <v>1.329792562233463</v>
      </c>
      <c r="AD1723" s="24" t="n"/>
      <c r="AE1723" s="24" t="n">
        <v>11</v>
      </c>
      <c r="AF1723" s="33" t="n"/>
      <c r="AG1723" s="33" t="n"/>
    </row>
    <row r="1724">
      <c r="A1724" s="24" t="inlineStr">
        <is>
          <t>West Brom|43</t>
        </is>
      </c>
      <c r="B1724" s="24" t="inlineStr">
        <is>
          <t>E1</t>
        </is>
      </c>
      <c r="C1724" s="24" t="inlineStr">
        <is>
          <t>Championship</t>
        </is>
      </c>
      <c r="D1724" s="24" t="inlineStr">
        <is>
          <t>West Brom</t>
        </is>
      </c>
      <c r="E1724" s="24" t="n">
        <v>43</v>
      </c>
      <c r="F1724" s="24" t="n">
        <v>11</v>
      </c>
      <c r="G1724" s="29" t="n">
        <v>46494.625</v>
      </c>
      <c r="H1724" s="24" t="inlineStr">
        <is>
          <t>Middlesbrough</t>
        </is>
      </c>
      <c r="I1724" s="24" t="inlineStr">
        <is>
          <t>H</t>
        </is>
      </c>
      <c r="J1724" s="24" t="inlineStr">
        <is>
          <t>E1-WestBrom-Middlesb</t>
        </is>
      </c>
      <c r="K1724" s="24" t="n">
        <v>3</v>
      </c>
      <c r="L1724" s="11">
        <f>IF(INDEX(Matches!$X:$X,AA1724)=0,"",IF(I1724="H",INDEX(Matches!$H:$H,AA1724),INDEX(Matches!$I:$I,AA1724)))</f>
        <v/>
      </c>
      <c r="M1724" s="11">
        <f>IF(INDEX(Matches!$X:$X,AA1724)=0,"",IF(I1724="H",INDEX(Matches!$I:$I,AA1724),INDEX(Matches!$H:$H,AA1724)))</f>
        <v/>
      </c>
      <c r="N1724" s="11">
        <f>IF(L1724="","",IF(L1724&gt;M1724,"W",IF(L1724=M1724,"D","L")))</f>
        <v/>
      </c>
      <c r="O1724" s="11">
        <f>IF(L1724="","",IF(L1724&gt;M1724,3,IF(L1724=M1724,1,0)))</f>
        <v/>
      </c>
      <c r="P1724" s="31">
        <f>IF(I1724="H",INDEX(Matches!$L:$L,AA1724),INDEX(Matches!$N:$N,AA1724))</f>
        <v/>
      </c>
      <c r="Q1724" s="31">
        <f>INDEX(Matches!$M:$M,AA1724)</f>
        <v/>
      </c>
      <c r="R1724" s="31">
        <f>IF(I1724="H",INDEX(Matches!$N:$N,AA1724),INDEX(Matches!$L:$L,AA1724))</f>
        <v/>
      </c>
      <c r="S1724" s="33">
        <f>IF(I1724="H",INDEX(Matches!$O:$O,AA1724),INDEX(Matches!$P:$P,AA1724))</f>
        <v/>
      </c>
      <c r="T1724" s="33">
        <f>IF(INDEX(Matches!$J:$J,AA1724)="","",IF(I1724="H",INDEX(Matches!$J:$J,AA1724),INDEX(Matches!$K:$K,AA1724)))</f>
        <v/>
      </c>
      <c r="U1724" s="33">
        <f>IF(INDEX(Matches!$K:$K,AA1724)="","",IF(I1724="H",INDEX(Matches!$K:$K,AA1724),INDEX(Matches!$J:$J,AA1724)))</f>
        <v/>
      </c>
      <c r="V1724" s="30">
        <f>IF(T1724="","",T1724-U1724)</f>
        <v/>
      </c>
      <c r="W1724" s="33">
        <f>IF(I1724="H",INDEX(Matches!$T:$T,AA1724),INDEX(Matches!$U:$U,AA1724))</f>
        <v/>
      </c>
      <c r="X1724" s="11">
        <f>INDEX(Matches!$X:$X,AA1724)</f>
        <v/>
      </c>
      <c r="Y1724" s="30">
        <f>IF(O1724="","",O1724-S1724)</f>
        <v/>
      </c>
      <c r="Z1724" s="30">
        <f>IF(W1724="","",W1724-S1724)</f>
        <v/>
      </c>
      <c r="AA1724" s="24">
        <f>MATCH(J1724,Matches!$A:$A,0)</f>
        <v/>
      </c>
      <c r="AB1724" s="33" t="n"/>
      <c r="AC1724" s="33" t="n">
        <v>1.311337721630234</v>
      </c>
      <c r="AD1724" s="24" t="n"/>
      <c r="AE1724" s="24" t="n">
        <v>11</v>
      </c>
      <c r="AF1724" s="33" t="n"/>
      <c r="AG1724" s="33" t="n"/>
    </row>
    <row r="1725">
      <c r="A1725" s="24" t="inlineStr">
        <is>
          <t>West Brom|44</t>
        </is>
      </c>
      <c r="B1725" s="24" t="inlineStr">
        <is>
          <t>E1</t>
        </is>
      </c>
      <c r="C1725" s="24" t="inlineStr">
        <is>
          <t>Championship</t>
        </is>
      </c>
      <c r="D1725" s="24" t="inlineStr">
        <is>
          <t>West Brom</t>
        </is>
      </c>
      <c r="E1725" s="24" t="n">
        <v>44</v>
      </c>
      <c r="F1725" s="24" t="n">
        <v>11</v>
      </c>
      <c r="G1725" s="29" t="n">
        <v>46497.82291666666</v>
      </c>
      <c r="H1725" s="24" t="inlineStr">
        <is>
          <t>Charlton</t>
        </is>
      </c>
      <c r="I1725" s="24" t="inlineStr">
        <is>
          <t>A</t>
        </is>
      </c>
      <c r="J1725" s="24" t="inlineStr">
        <is>
          <t>E1-Charlton-WestBrom</t>
        </is>
      </c>
      <c r="K1725" s="24" t="n">
        <v>23</v>
      </c>
      <c r="L1725" s="11">
        <f>IF(INDEX(Matches!$X:$X,AA1725)=0,"",IF(I1725="H",INDEX(Matches!$H:$H,AA1725),INDEX(Matches!$I:$I,AA1725)))</f>
        <v/>
      </c>
      <c r="M1725" s="11">
        <f>IF(INDEX(Matches!$X:$X,AA1725)=0,"",IF(I1725="H",INDEX(Matches!$I:$I,AA1725),INDEX(Matches!$H:$H,AA1725)))</f>
        <v/>
      </c>
      <c r="N1725" s="11">
        <f>IF(L1725="","",IF(L1725&gt;M1725,"W",IF(L1725=M1725,"D","L")))</f>
        <v/>
      </c>
      <c r="O1725" s="11">
        <f>IF(L1725="","",IF(L1725&gt;M1725,3,IF(L1725=M1725,1,0)))</f>
        <v/>
      </c>
      <c r="P1725" s="31">
        <f>IF(I1725="H",INDEX(Matches!$L:$L,AA1725),INDEX(Matches!$N:$N,AA1725))</f>
        <v/>
      </c>
      <c r="Q1725" s="31">
        <f>INDEX(Matches!$M:$M,AA1725)</f>
        <v/>
      </c>
      <c r="R1725" s="31">
        <f>IF(I1725="H",INDEX(Matches!$N:$N,AA1725),INDEX(Matches!$L:$L,AA1725))</f>
        <v/>
      </c>
      <c r="S1725" s="33">
        <f>IF(I1725="H",INDEX(Matches!$O:$O,AA1725),INDEX(Matches!$P:$P,AA1725))</f>
        <v/>
      </c>
      <c r="T1725" s="33">
        <f>IF(INDEX(Matches!$J:$J,AA1725)="","",IF(I1725="H",INDEX(Matches!$J:$J,AA1725),INDEX(Matches!$K:$K,AA1725)))</f>
        <v/>
      </c>
      <c r="U1725" s="33">
        <f>IF(INDEX(Matches!$K:$K,AA1725)="","",IF(I1725="H",INDEX(Matches!$K:$K,AA1725),INDEX(Matches!$J:$J,AA1725)))</f>
        <v/>
      </c>
      <c r="V1725" s="30">
        <f>IF(T1725="","",T1725-U1725)</f>
        <v/>
      </c>
      <c r="W1725" s="33">
        <f>IF(I1725="H",INDEX(Matches!$T:$T,AA1725),INDEX(Matches!$U:$U,AA1725))</f>
        <v/>
      </c>
      <c r="X1725" s="11">
        <f>INDEX(Matches!$X:$X,AA1725)</f>
        <v/>
      </c>
      <c r="Y1725" s="30">
        <f>IF(O1725="","",O1725-S1725)</f>
        <v/>
      </c>
      <c r="Z1725" s="30">
        <f>IF(W1725="","",W1725-S1725)</f>
        <v/>
      </c>
      <c r="AA1725" s="24">
        <f>MATCH(J1725,Matches!$A:$A,0)</f>
        <v/>
      </c>
      <c r="AB1725" s="33" t="n"/>
      <c r="AC1725" s="33" t="n">
        <v>1.457727455943429</v>
      </c>
      <c r="AD1725" s="24" t="n"/>
      <c r="AE1725" s="24" t="n">
        <v>11</v>
      </c>
      <c r="AF1725" s="33" t="n"/>
      <c r="AG1725" s="33" t="n"/>
    </row>
    <row r="1726">
      <c r="A1726" s="24" t="inlineStr">
        <is>
          <t>West Brom|45</t>
        </is>
      </c>
      <c r="B1726" s="24" t="inlineStr">
        <is>
          <t>E1</t>
        </is>
      </c>
      <c r="C1726" s="24" t="inlineStr">
        <is>
          <t>Championship</t>
        </is>
      </c>
      <c r="D1726" s="24" t="inlineStr">
        <is>
          <t>West Brom</t>
        </is>
      </c>
      <c r="E1726" s="24" t="n">
        <v>45</v>
      </c>
      <c r="F1726" s="24" t="n">
        <v>12</v>
      </c>
      <c r="G1726" s="29" t="n">
        <v>46501.625</v>
      </c>
      <c r="H1726" s="24" t="inlineStr">
        <is>
          <t>Cardiff</t>
        </is>
      </c>
      <c r="I1726" s="24" t="inlineStr">
        <is>
          <t>A</t>
        </is>
      </c>
      <c r="J1726" s="24" t="inlineStr">
        <is>
          <t>E1-Cardiff-WestBrom</t>
        </is>
      </c>
      <c r="K1726" s="24" t="n">
        <v>21</v>
      </c>
      <c r="L1726" s="11">
        <f>IF(INDEX(Matches!$X:$X,AA1726)=0,"",IF(I1726="H",INDEX(Matches!$H:$H,AA1726),INDEX(Matches!$I:$I,AA1726)))</f>
        <v/>
      </c>
      <c r="M1726" s="11">
        <f>IF(INDEX(Matches!$X:$X,AA1726)=0,"",IF(I1726="H",INDEX(Matches!$I:$I,AA1726),INDEX(Matches!$H:$H,AA1726)))</f>
        <v/>
      </c>
      <c r="N1726" s="11">
        <f>IF(L1726="","",IF(L1726&gt;M1726,"W",IF(L1726=M1726,"D","L")))</f>
        <v/>
      </c>
      <c r="O1726" s="11">
        <f>IF(L1726="","",IF(L1726&gt;M1726,3,IF(L1726=M1726,1,0)))</f>
        <v/>
      </c>
      <c r="P1726" s="31">
        <f>IF(I1726="H",INDEX(Matches!$L:$L,AA1726),INDEX(Matches!$N:$N,AA1726))</f>
        <v/>
      </c>
      <c r="Q1726" s="31">
        <f>INDEX(Matches!$M:$M,AA1726)</f>
        <v/>
      </c>
      <c r="R1726" s="31">
        <f>IF(I1726="H",INDEX(Matches!$N:$N,AA1726),INDEX(Matches!$L:$L,AA1726))</f>
        <v/>
      </c>
      <c r="S1726" s="33">
        <f>IF(I1726="H",INDEX(Matches!$O:$O,AA1726),INDEX(Matches!$P:$P,AA1726))</f>
        <v/>
      </c>
      <c r="T1726" s="33">
        <f>IF(INDEX(Matches!$J:$J,AA1726)="","",IF(I1726="H",INDEX(Matches!$J:$J,AA1726),INDEX(Matches!$K:$K,AA1726)))</f>
        <v/>
      </c>
      <c r="U1726" s="33">
        <f>IF(INDEX(Matches!$K:$K,AA1726)="","",IF(I1726="H",INDEX(Matches!$K:$K,AA1726),INDEX(Matches!$J:$J,AA1726)))</f>
        <v/>
      </c>
      <c r="V1726" s="30">
        <f>IF(T1726="","",T1726-U1726)</f>
        <v/>
      </c>
      <c r="W1726" s="33">
        <f>IF(I1726="H",INDEX(Matches!$T:$T,AA1726),INDEX(Matches!$U:$U,AA1726))</f>
        <v/>
      </c>
      <c r="X1726" s="11">
        <f>INDEX(Matches!$X:$X,AA1726)</f>
        <v/>
      </c>
      <c r="Y1726" s="30">
        <f>IF(O1726="","",O1726-S1726)</f>
        <v/>
      </c>
      <c r="Z1726" s="30">
        <f>IF(W1726="","",W1726-S1726)</f>
        <v/>
      </c>
      <c r="AA1726" s="24">
        <f>MATCH(J1726,Matches!$A:$A,0)</f>
        <v/>
      </c>
      <c r="AB1726" s="33" t="n"/>
      <c r="AC1726" s="33" t="n">
        <v>1.3494287998831</v>
      </c>
      <c r="AD1726" s="24" t="n"/>
      <c r="AE1726" s="24" t="n">
        <v>12</v>
      </c>
      <c r="AF1726" s="33" t="n"/>
      <c r="AG1726" s="33" t="n"/>
    </row>
    <row r="1727">
      <c r="A1727" s="24" t="inlineStr">
        <is>
          <t>West Brom|46</t>
        </is>
      </c>
      <c r="B1727" s="24" t="inlineStr">
        <is>
          <t>E1</t>
        </is>
      </c>
      <c r="C1727" s="24" t="inlineStr">
        <is>
          <t>Championship</t>
        </is>
      </c>
      <c r="D1727" s="24" t="inlineStr">
        <is>
          <t>West Brom</t>
        </is>
      </c>
      <c r="E1727" s="24" t="n">
        <v>46</v>
      </c>
      <c r="F1727" s="24" t="n">
        <v>12</v>
      </c>
      <c r="G1727" s="29" t="n">
        <v>46508.52083333334</v>
      </c>
      <c r="H1727" s="24" t="inlineStr">
        <is>
          <t>Bolton</t>
        </is>
      </c>
      <c r="I1727" s="24" t="inlineStr">
        <is>
          <t>H</t>
        </is>
      </c>
      <c r="J1727" s="24" t="inlineStr">
        <is>
          <t>E1-WestBrom-Bolton</t>
        </is>
      </c>
      <c r="K1727" s="24" t="n">
        <v>22</v>
      </c>
      <c r="L1727" s="11">
        <f>IF(INDEX(Matches!$X:$X,AA1727)=0,"",IF(I1727="H",INDEX(Matches!$H:$H,AA1727),INDEX(Matches!$I:$I,AA1727)))</f>
        <v/>
      </c>
      <c r="M1727" s="11">
        <f>IF(INDEX(Matches!$X:$X,AA1727)=0,"",IF(I1727="H",INDEX(Matches!$I:$I,AA1727),INDEX(Matches!$H:$H,AA1727)))</f>
        <v/>
      </c>
      <c r="N1727" s="11">
        <f>IF(L1727="","",IF(L1727&gt;M1727,"W",IF(L1727=M1727,"D","L")))</f>
        <v/>
      </c>
      <c r="O1727" s="11">
        <f>IF(L1727="","",IF(L1727&gt;M1727,3,IF(L1727=M1727,1,0)))</f>
        <v/>
      </c>
      <c r="P1727" s="31">
        <f>IF(I1727="H",INDEX(Matches!$L:$L,AA1727),INDEX(Matches!$N:$N,AA1727))</f>
        <v/>
      </c>
      <c r="Q1727" s="31">
        <f>INDEX(Matches!$M:$M,AA1727)</f>
        <v/>
      </c>
      <c r="R1727" s="31">
        <f>IF(I1727="H",INDEX(Matches!$N:$N,AA1727),INDEX(Matches!$L:$L,AA1727))</f>
        <v/>
      </c>
      <c r="S1727" s="33">
        <f>IF(I1727="H",INDEX(Matches!$O:$O,AA1727),INDEX(Matches!$P:$P,AA1727))</f>
        <v/>
      </c>
      <c r="T1727" s="33">
        <f>IF(INDEX(Matches!$J:$J,AA1727)="","",IF(I1727="H",INDEX(Matches!$J:$J,AA1727),INDEX(Matches!$K:$K,AA1727)))</f>
        <v/>
      </c>
      <c r="U1727" s="33">
        <f>IF(INDEX(Matches!$K:$K,AA1727)="","",IF(I1727="H",INDEX(Matches!$K:$K,AA1727),INDEX(Matches!$J:$J,AA1727)))</f>
        <v/>
      </c>
      <c r="V1727" s="30">
        <f>IF(T1727="","",T1727-U1727)</f>
        <v/>
      </c>
      <c r="W1727" s="33">
        <f>IF(I1727="H",INDEX(Matches!$T:$T,AA1727),INDEX(Matches!$U:$U,AA1727))</f>
        <v/>
      </c>
      <c r="X1727" s="11">
        <f>INDEX(Matches!$X:$X,AA1727)</f>
        <v/>
      </c>
      <c r="Y1727" s="30">
        <f>IF(O1727="","",O1727-S1727)</f>
        <v/>
      </c>
      <c r="Z1727" s="30">
        <f>IF(W1727="","",W1727-S1727)</f>
        <v/>
      </c>
      <c r="AA1727" s="24">
        <f>MATCH(J1727,Matches!$A:$A,0)</f>
        <v/>
      </c>
      <c r="AB1727" s="33" t="n"/>
      <c r="AC1727" s="33" t="n">
        <v>1.776535941785961</v>
      </c>
      <c r="AD1727" s="24" t="n"/>
      <c r="AE1727" s="24" t="n">
        <v>12</v>
      </c>
      <c r="AF1727" s="33" t="n"/>
      <c r="AG1727" s="33" t="n"/>
    </row>
    <row r="1728">
      <c r="A1728" s="24" t="inlineStr">
        <is>
          <t>West Ham|1</t>
        </is>
      </c>
      <c r="B1728" s="24" t="inlineStr">
        <is>
          <t>E1</t>
        </is>
      </c>
      <c r="C1728" s="24" t="inlineStr">
        <is>
          <t>Championship</t>
        </is>
      </c>
      <c r="D1728" s="24" t="inlineStr">
        <is>
          <t>West Ham</t>
        </is>
      </c>
      <c r="E1728" s="24" t="n">
        <v>1</v>
      </c>
      <c r="F1728" s="24" t="n">
        <v>1</v>
      </c>
      <c r="G1728" s="29" t="n">
        <v>46250.66666666666</v>
      </c>
      <c r="H1728" s="24" t="inlineStr">
        <is>
          <t>Burnley</t>
        </is>
      </c>
      <c r="I1728" s="24" t="inlineStr">
        <is>
          <t>A</t>
        </is>
      </c>
      <c r="J1728" s="24" t="inlineStr">
        <is>
          <t>E1-Burnley-WestHam</t>
        </is>
      </c>
      <c r="K1728" s="24" t="n">
        <v>4</v>
      </c>
      <c r="L1728" s="11">
        <f>IF(INDEX(Matches!$X:$X,AA1728)=0,"",IF(I1728="H",INDEX(Matches!$H:$H,AA1728),INDEX(Matches!$I:$I,AA1728)))</f>
        <v/>
      </c>
      <c r="M1728" s="11">
        <f>IF(INDEX(Matches!$X:$X,AA1728)=0,"",IF(I1728="H",INDEX(Matches!$I:$I,AA1728),INDEX(Matches!$H:$H,AA1728)))</f>
        <v/>
      </c>
      <c r="N1728" s="11">
        <f>IF(L1728="","",IF(L1728&gt;M1728,"W",IF(L1728=M1728,"D","L")))</f>
        <v/>
      </c>
      <c r="O1728" s="11">
        <f>IF(L1728="","",IF(L1728&gt;M1728,3,IF(L1728=M1728,1,0)))</f>
        <v/>
      </c>
      <c r="P1728" s="31">
        <f>IF(I1728="H",INDEX(Matches!$L:$L,AA1728),INDEX(Matches!$N:$N,AA1728))</f>
        <v/>
      </c>
      <c r="Q1728" s="31">
        <f>INDEX(Matches!$M:$M,AA1728)</f>
        <v/>
      </c>
      <c r="R1728" s="31">
        <f>IF(I1728="H",INDEX(Matches!$N:$N,AA1728),INDEX(Matches!$L:$L,AA1728))</f>
        <v/>
      </c>
      <c r="S1728" s="33">
        <f>IF(I1728="H",INDEX(Matches!$O:$O,AA1728),INDEX(Matches!$P:$P,AA1728))</f>
        <v/>
      </c>
      <c r="T1728" s="33">
        <f>IF(INDEX(Matches!$J:$J,AA1728)="","",IF(I1728="H",INDEX(Matches!$J:$J,AA1728),INDEX(Matches!$K:$K,AA1728)))</f>
        <v/>
      </c>
      <c r="U1728" s="33">
        <f>IF(INDEX(Matches!$K:$K,AA1728)="","",IF(I1728="H",INDEX(Matches!$K:$K,AA1728),INDEX(Matches!$J:$J,AA1728)))</f>
        <v/>
      </c>
      <c r="V1728" s="30">
        <f>IF(T1728="","",T1728-U1728)</f>
        <v/>
      </c>
      <c r="W1728" s="33">
        <f>IF(I1728="H",INDEX(Matches!$T:$T,AA1728),INDEX(Matches!$U:$U,AA1728))</f>
        <v/>
      </c>
      <c r="X1728" s="11">
        <f>INDEX(Matches!$X:$X,AA1728)</f>
        <v/>
      </c>
      <c r="Y1728" s="30">
        <f>IF(O1728="","",O1728-S1728)</f>
        <v/>
      </c>
      <c r="Z1728" s="30">
        <f>IF(W1728="","",W1728-S1728)</f>
        <v/>
      </c>
      <c r="AA1728" s="24">
        <f>MATCH(J1728,Matches!$A:$A,0)</f>
        <v/>
      </c>
      <c r="AB1728" s="33" t="n">
        <v>1.529470402509978</v>
      </c>
      <c r="AC1728" s="33" t="n"/>
      <c r="AD1728" s="24" t="n"/>
      <c r="AE1728" s="24" t="n">
        <v>1</v>
      </c>
      <c r="AF1728" s="33" t="n"/>
      <c r="AG1728" s="33" t="n"/>
    </row>
    <row r="1729">
      <c r="A1729" s="24" t="inlineStr">
        <is>
          <t>West Ham|2</t>
        </is>
      </c>
      <c r="B1729" s="24" t="inlineStr">
        <is>
          <t>E1</t>
        </is>
      </c>
      <c r="C1729" s="24" t="inlineStr">
        <is>
          <t>Championship</t>
        </is>
      </c>
      <c r="D1729" s="24" t="inlineStr">
        <is>
          <t>West Ham</t>
        </is>
      </c>
      <c r="E1729" s="24" t="n">
        <v>2</v>
      </c>
      <c r="F1729" s="24" t="n">
        <v>1</v>
      </c>
      <c r="G1729" s="29" t="n">
        <v>46256.625</v>
      </c>
      <c r="H1729" s="24" t="inlineStr">
        <is>
          <t>Charlton</t>
        </is>
      </c>
      <c r="I1729" s="24" t="inlineStr">
        <is>
          <t>H</t>
        </is>
      </c>
      <c r="J1729" s="24" t="inlineStr">
        <is>
          <t>E1-WestHam-Charlton</t>
        </is>
      </c>
      <c r="K1729" s="24" t="n">
        <v>23</v>
      </c>
      <c r="L1729" s="11">
        <f>IF(INDEX(Matches!$X:$X,AA1729)=0,"",IF(I1729="H",INDEX(Matches!$H:$H,AA1729),INDEX(Matches!$I:$I,AA1729)))</f>
        <v/>
      </c>
      <c r="M1729" s="11">
        <f>IF(INDEX(Matches!$X:$X,AA1729)=0,"",IF(I1729="H",INDEX(Matches!$I:$I,AA1729),INDEX(Matches!$H:$H,AA1729)))</f>
        <v/>
      </c>
      <c r="N1729" s="11">
        <f>IF(L1729="","",IF(L1729&gt;M1729,"W",IF(L1729=M1729,"D","L")))</f>
        <v/>
      </c>
      <c r="O1729" s="11">
        <f>IF(L1729="","",IF(L1729&gt;M1729,3,IF(L1729=M1729,1,0)))</f>
        <v/>
      </c>
      <c r="P1729" s="31">
        <f>IF(I1729="H",INDEX(Matches!$L:$L,AA1729),INDEX(Matches!$N:$N,AA1729))</f>
        <v/>
      </c>
      <c r="Q1729" s="31">
        <f>INDEX(Matches!$M:$M,AA1729)</f>
        <v/>
      </c>
      <c r="R1729" s="31">
        <f>IF(I1729="H",INDEX(Matches!$N:$N,AA1729),INDEX(Matches!$L:$L,AA1729))</f>
        <v/>
      </c>
      <c r="S1729" s="33">
        <f>IF(I1729="H",INDEX(Matches!$O:$O,AA1729),INDEX(Matches!$P:$P,AA1729))</f>
        <v/>
      </c>
      <c r="T1729" s="33">
        <f>IF(INDEX(Matches!$J:$J,AA1729)="","",IF(I1729="H",INDEX(Matches!$J:$J,AA1729),INDEX(Matches!$K:$K,AA1729)))</f>
        <v/>
      </c>
      <c r="U1729" s="33">
        <f>IF(INDEX(Matches!$K:$K,AA1729)="","",IF(I1729="H",INDEX(Matches!$K:$K,AA1729),INDEX(Matches!$J:$J,AA1729)))</f>
        <v/>
      </c>
      <c r="V1729" s="30">
        <f>IF(T1729="","",T1729-U1729)</f>
        <v/>
      </c>
      <c r="W1729" s="33">
        <f>IF(I1729="H",INDEX(Matches!$T:$T,AA1729),INDEX(Matches!$U:$U,AA1729))</f>
        <v/>
      </c>
      <c r="X1729" s="11">
        <f>INDEX(Matches!$X:$X,AA1729)</f>
        <v/>
      </c>
      <c r="Y1729" s="30">
        <f>IF(O1729="","",O1729-S1729)</f>
        <v/>
      </c>
      <c r="Z1729" s="30">
        <f>IF(W1729="","",W1729-S1729)</f>
        <v/>
      </c>
      <c r="AA1729" s="24">
        <f>MATCH(J1729,Matches!$A:$A,0)</f>
        <v/>
      </c>
      <c r="AB1729" s="33" t="n">
        <v>2.188133022971363</v>
      </c>
      <c r="AC1729" s="33" t="n"/>
      <c r="AD1729" s="24" t="n"/>
      <c r="AE1729" s="24" t="n">
        <v>1</v>
      </c>
      <c r="AF1729" s="33" t="n"/>
      <c r="AG1729" s="33" t="n"/>
    </row>
    <row r="1730">
      <c r="A1730" s="24" t="inlineStr">
        <is>
          <t>West Ham|3</t>
        </is>
      </c>
      <c r="B1730" s="24" t="inlineStr">
        <is>
          <t>E1</t>
        </is>
      </c>
      <c r="C1730" s="24" t="inlineStr">
        <is>
          <t>Championship</t>
        </is>
      </c>
      <c r="D1730" s="24" t="inlineStr">
        <is>
          <t>West Ham</t>
        </is>
      </c>
      <c r="E1730" s="24" t="n">
        <v>3</v>
      </c>
      <c r="F1730" s="24" t="n">
        <v>1</v>
      </c>
      <c r="G1730" s="29" t="n">
        <v>46263.625</v>
      </c>
      <c r="H1730" s="24" t="inlineStr">
        <is>
          <t>Watford</t>
        </is>
      </c>
      <c r="I1730" s="24" t="inlineStr">
        <is>
          <t>A</t>
        </is>
      </c>
      <c r="J1730" s="24" t="inlineStr">
        <is>
          <t>E1-Watford-WestHam</t>
        </is>
      </c>
      <c r="K1730" s="24" t="n">
        <v>16</v>
      </c>
      <c r="L1730" s="11">
        <f>IF(INDEX(Matches!$X:$X,AA1730)=0,"",IF(I1730="H",INDEX(Matches!$H:$H,AA1730),INDEX(Matches!$I:$I,AA1730)))</f>
        <v/>
      </c>
      <c r="M1730" s="11">
        <f>IF(INDEX(Matches!$X:$X,AA1730)=0,"",IF(I1730="H",INDEX(Matches!$I:$I,AA1730),INDEX(Matches!$H:$H,AA1730)))</f>
        <v/>
      </c>
      <c r="N1730" s="11">
        <f>IF(L1730="","",IF(L1730&gt;M1730,"W",IF(L1730=M1730,"D","L")))</f>
        <v/>
      </c>
      <c r="O1730" s="11">
        <f>IF(L1730="","",IF(L1730&gt;M1730,3,IF(L1730=M1730,1,0)))</f>
        <v/>
      </c>
      <c r="P1730" s="31">
        <f>IF(I1730="H",INDEX(Matches!$L:$L,AA1730),INDEX(Matches!$N:$N,AA1730))</f>
        <v/>
      </c>
      <c r="Q1730" s="31">
        <f>INDEX(Matches!$M:$M,AA1730)</f>
        <v/>
      </c>
      <c r="R1730" s="31">
        <f>IF(I1730="H",INDEX(Matches!$N:$N,AA1730),INDEX(Matches!$L:$L,AA1730))</f>
        <v/>
      </c>
      <c r="S1730" s="33">
        <f>IF(I1730="H",INDEX(Matches!$O:$O,AA1730),INDEX(Matches!$P:$P,AA1730))</f>
        <v/>
      </c>
      <c r="T1730" s="33">
        <f>IF(INDEX(Matches!$J:$J,AA1730)="","",IF(I1730="H",INDEX(Matches!$J:$J,AA1730),INDEX(Matches!$K:$K,AA1730)))</f>
        <v/>
      </c>
      <c r="U1730" s="33">
        <f>IF(INDEX(Matches!$K:$K,AA1730)="","",IF(I1730="H",INDEX(Matches!$K:$K,AA1730),INDEX(Matches!$J:$J,AA1730)))</f>
        <v/>
      </c>
      <c r="V1730" s="30">
        <f>IF(T1730="","",T1730-U1730)</f>
        <v/>
      </c>
      <c r="W1730" s="33">
        <f>IF(I1730="H",INDEX(Matches!$T:$T,AA1730),INDEX(Matches!$U:$U,AA1730))</f>
        <v/>
      </c>
      <c r="X1730" s="11">
        <f>INDEX(Matches!$X:$X,AA1730)</f>
        <v/>
      </c>
      <c r="Y1730" s="30">
        <f>IF(O1730="","",O1730-S1730)</f>
        <v/>
      </c>
      <c r="Z1730" s="30">
        <f>IF(W1730="","",W1730-S1730)</f>
        <v/>
      </c>
      <c r="AA1730" s="24">
        <f>MATCH(J1730,Matches!$A:$A,0)</f>
        <v/>
      </c>
      <c r="AB1730" s="33" t="n">
        <v>1.855976970272654</v>
      </c>
      <c r="AC1730" s="33" t="n"/>
      <c r="AD1730" s="24" t="n"/>
      <c r="AE1730" s="24" t="n">
        <v>1</v>
      </c>
      <c r="AF1730" s="33" t="n"/>
      <c r="AG1730" s="33" t="n"/>
    </row>
    <row r="1731">
      <c r="A1731" s="24" t="inlineStr">
        <is>
          <t>West Ham|4</t>
        </is>
      </c>
      <c r="B1731" s="24" t="inlineStr">
        <is>
          <t>E1</t>
        </is>
      </c>
      <c r="C1731" s="24" t="inlineStr">
        <is>
          <t>Championship</t>
        </is>
      </c>
      <c r="D1731" s="24" t="inlineStr">
        <is>
          <t>West Ham</t>
        </is>
      </c>
      <c r="E1731" s="24" t="n">
        <v>4</v>
      </c>
      <c r="F1731" s="24" t="n">
        <v>1</v>
      </c>
      <c r="G1731" s="29" t="n">
        <v>46266.82291666666</v>
      </c>
      <c r="H1731" s="24" t="inlineStr">
        <is>
          <t>Wolves</t>
        </is>
      </c>
      <c r="I1731" s="24" t="inlineStr">
        <is>
          <t>H</t>
        </is>
      </c>
      <c r="J1731" s="24" t="inlineStr">
        <is>
          <t>E1-WestHam-Wolves</t>
        </is>
      </c>
      <c r="K1731" s="24" t="n">
        <v>2</v>
      </c>
      <c r="L1731" s="11">
        <f>IF(INDEX(Matches!$X:$X,AA1731)=0,"",IF(I1731="H",INDEX(Matches!$H:$H,AA1731),INDEX(Matches!$I:$I,AA1731)))</f>
        <v/>
      </c>
      <c r="M1731" s="11">
        <f>IF(INDEX(Matches!$X:$X,AA1731)=0,"",IF(I1731="H",INDEX(Matches!$I:$I,AA1731),INDEX(Matches!$H:$H,AA1731)))</f>
        <v/>
      </c>
      <c r="N1731" s="11">
        <f>IF(L1731="","",IF(L1731&gt;M1731,"W",IF(L1731=M1731,"D","L")))</f>
        <v/>
      </c>
      <c r="O1731" s="11">
        <f>IF(L1731="","",IF(L1731&gt;M1731,3,IF(L1731=M1731,1,0)))</f>
        <v/>
      </c>
      <c r="P1731" s="31">
        <f>IF(I1731="H",INDEX(Matches!$L:$L,AA1731),INDEX(Matches!$N:$N,AA1731))</f>
        <v/>
      </c>
      <c r="Q1731" s="31">
        <f>INDEX(Matches!$M:$M,AA1731)</f>
        <v/>
      </c>
      <c r="R1731" s="31">
        <f>IF(I1731="H",INDEX(Matches!$N:$N,AA1731),INDEX(Matches!$L:$L,AA1731))</f>
        <v/>
      </c>
      <c r="S1731" s="33">
        <f>IF(I1731="H",INDEX(Matches!$O:$O,AA1731),INDEX(Matches!$P:$P,AA1731))</f>
        <v/>
      </c>
      <c r="T1731" s="33">
        <f>IF(INDEX(Matches!$J:$J,AA1731)="","",IF(I1731="H",INDEX(Matches!$J:$J,AA1731),INDEX(Matches!$K:$K,AA1731)))</f>
        <v/>
      </c>
      <c r="U1731" s="33">
        <f>IF(INDEX(Matches!$K:$K,AA1731)="","",IF(I1731="H",INDEX(Matches!$K:$K,AA1731),INDEX(Matches!$J:$J,AA1731)))</f>
        <v/>
      </c>
      <c r="V1731" s="30">
        <f>IF(T1731="","",T1731-U1731)</f>
        <v/>
      </c>
      <c r="W1731" s="33">
        <f>IF(I1731="H",INDEX(Matches!$T:$T,AA1731),INDEX(Matches!$U:$U,AA1731))</f>
        <v/>
      </c>
      <c r="X1731" s="11">
        <f>INDEX(Matches!$X:$X,AA1731)</f>
        <v/>
      </c>
      <c r="Y1731" s="30">
        <f>IF(O1731="","",O1731-S1731)</f>
        <v/>
      </c>
      <c r="Z1731" s="30">
        <f>IF(W1731="","",W1731-S1731)</f>
        <v/>
      </c>
      <c r="AA1731" s="24">
        <f>MATCH(J1731,Matches!$A:$A,0)</f>
        <v/>
      </c>
      <c r="AB1731" s="33" t="n">
        <v>1.557036018224018</v>
      </c>
      <c r="AC1731" s="33" t="n"/>
      <c r="AD1731" s="24" t="n"/>
      <c r="AE1731" s="24" t="n">
        <v>1</v>
      </c>
      <c r="AF1731" s="33" t="n"/>
      <c r="AG1731" s="33" t="n"/>
    </row>
    <row r="1732">
      <c r="A1732" s="24" t="inlineStr">
        <is>
          <t>West Ham|5</t>
        </is>
      </c>
      <c r="B1732" s="24" t="inlineStr">
        <is>
          <t>E1</t>
        </is>
      </c>
      <c r="C1732" s="24" t="inlineStr">
        <is>
          <t>Championship</t>
        </is>
      </c>
      <c r="D1732" s="24" t="inlineStr">
        <is>
          <t>West Ham</t>
        </is>
      </c>
      <c r="E1732" s="24" t="n">
        <v>5</v>
      </c>
      <c r="F1732" s="24" t="n">
        <v>2</v>
      </c>
      <c r="G1732" s="29" t="n">
        <v>46270.625</v>
      </c>
      <c r="H1732" s="24" t="inlineStr">
        <is>
          <t>Derby</t>
        </is>
      </c>
      <c r="I1732" s="24" t="inlineStr">
        <is>
          <t>H</t>
        </is>
      </c>
      <c r="J1732" s="24" t="inlineStr">
        <is>
          <t>E1-WestHam-Derby</t>
        </is>
      </c>
      <c r="K1732" s="24" t="n">
        <v>12</v>
      </c>
      <c r="L1732" s="11">
        <f>IF(INDEX(Matches!$X:$X,AA1732)=0,"",IF(I1732="H",INDEX(Matches!$H:$H,AA1732),INDEX(Matches!$I:$I,AA1732)))</f>
        <v/>
      </c>
      <c r="M1732" s="11">
        <f>IF(INDEX(Matches!$X:$X,AA1732)=0,"",IF(I1732="H",INDEX(Matches!$I:$I,AA1732),INDEX(Matches!$H:$H,AA1732)))</f>
        <v/>
      </c>
      <c r="N1732" s="11">
        <f>IF(L1732="","",IF(L1732&gt;M1732,"W",IF(L1732=M1732,"D","L")))</f>
        <v/>
      </c>
      <c r="O1732" s="11">
        <f>IF(L1732="","",IF(L1732&gt;M1732,3,IF(L1732=M1732,1,0)))</f>
        <v/>
      </c>
      <c r="P1732" s="31">
        <f>IF(I1732="H",INDEX(Matches!$L:$L,AA1732),INDEX(Matches!$N:$N,AA1732))</f>
        <v/>
      </c>
      <c r="Q1732" s="31">
        <f>INDEX(Matches!$M:$M,AA1732)</f>
        <v/>
      </c>
      <c r="R1732" s="31">
        <f>IF(I1732="H",INDEX(Matches!$N:$N,AA1732),INDEX(Matches!$L:$L,AA1732))</f>
        <v/>
      </c>
      <c r="S1732" s="33">
        <f>IF(I1732="H",INDEX(Matches!$O:$O,AA1732),INDEX(Matches!$P:$P,AA1732))</f>
        <v/>
      </c>
      <c r="T1732" s="33">
        <f>IF(INDEX(Matches!$J:$J,AA1732)="","",IF(I1732="H",INDEX(Matches!$J:$J,AA1732),INDEX(Matches!$K:$K,AA1732)))</f>
        <v/>
      </c>
      <c r="U1732" s="33">
        <f>IF(INDEX(Matches!$K:$K,AA1732)="","",IF(I1732="H",INDEX(Matches!$K:$K,AA1732),INDEX(Matches!$J:$J,AA1732)))</f>
        <v/>
      </c>
      <c r="V1732" s="30">
        <f>IF(T1732="","",T1732-U1732)</f>
        <v/>
      </c>
      <c r="W1732" s="33">
        <f>IF(I1732="H",INDEX(Matches!$T:$T,AA1732),INDEX(Matches!$U:$U,AA1732))</f>
        <v/>
      </c>
      <c r="X1732" s="11">
        <f>INDEX(Matches!$X:$X,AA1732)</f>
        <v/>
      </c>
      <c r="Y1732" s="30">
        <f>IF(O1732="","",O1732-S1732)</f>
        <v/>
      </c>
      <c r="Z1732" s="30">
        <f>IF(W1732="","",W1732-S1732)</f>
        <v/>
      </c>
      <c r="AA1732" s="24">
        <f>MATCH(J1732,Matches!$A:$A,0)</f>
        <v/>
      </c>
      <c r="AB1732" s="33" t="n">
        <v>2.285670906575795</v>
      </c>
      <c r="AC1732" s="33" t="n"/>
      <c r="AD1732" s="24" t="n"/>
      <c r="AE1732" s="24" t="n">
        <v>2</v>
      </c>
      <c r="AF1732" s="33" t="n"/>
      <c r="AG1732" s="33" t="n"/>
    </row>
    <row r="1733">
      <c r="A1733" s="24" t="inlineStr">
        <is>
          <t>West Ham|6</t>
        </is>
      </c>
      <c r="B1733" s="24" t="inlineStr">
        <is>
          <t>E1</t>
        </is>
      </c>
      <c r="C1733" s="24" t="inlineStr">
        <is>
          <t>Championship</t>
        </is>
      </c>
      <c r="D1733" s="24" t="inlineStr">
        <is>
          <t>West Ham</t>
        </is>
      </c>
      <c r="E1733" s="24" t="n">
        <v>6</v>
      </c>
      <c r="F1733" s="24" t="n">
        <v>2</v>
      </c>
      <c r="G1733" s="29" t="n">
        <v>46273.83333333334</v>
      </c>
      <c r="H1733" s="24" t="inlineStr">
        <is>
          <t>Bolton</t>
        </is>
      </c>
      <c r="I1733" s="24" t="inlineStr">
        <is>
          <t>A</t>
        </is>
      </c>
      <c r="J1733" s="24" t="inlineStr">
        <is>
          <t>E1-Bolton-WestHam</t>
        </is>
      </c>
      <c r="K1733" s="24" t="n">
        <v>22</v>
      </c>
      <c r="L1733" s="11">
        <f>IF(INDEX(Matches!$X:$X,AA1733)=0,"",IF(I1733="H",INDEX(Matches!$H:$H,AA1733),INDEX(Matches!$I:$I,AA1733)))</f>
        <v/>
      </c>
      <c r="M1733" s="11">
        <f>IF(INDEX(Matches!$X:$X,AA1733)=0,"",IF(I1733="H",INDEX(Matches!$I:$I,AA1733),INDEX(Matches!$H:$H,AA1733)))</f>
        <v/>
      </c>
      <c r="N1733" s="11">
        <f>IF(L1733="","",IF(L1733&gt;M1733,"W",IF(L1733=M1733,"D","L")))</f>
        <v/>
      </c>
      <c r="O1733" s="11">
        <f>IF(L1733="","",IF(L1733&gt;M1733,3,IF(L1733=M1733,1,0)))</f>
        <v/>
      </c>
      <c r="P1733" s="31">
        <f>IF(I1733="H",INDEX(Matches!$L:$L,AA1733),INDEX(Matches!$N:$N,AA1733))</f>
        <v/>
      </c>
      <c r="Q1733" s="31">
        <f>INDEX(Matches!$M:$M,AA1733)</f>
        <v/>
      </c>
      <c r="R1733" s="31">
        <f>IF(I1733="H",INDEX(Matches!$N:$N,AA1733),INDEX(Matches!$L:$L,AA1733))</f>
        <v/>
      </c>
      <c r="S1733" s="33">
        <f>IF(I1733="H",INDEX(Matches!$O:$O,AA1733),INDEX(Matches!$P:$P,AA1733))</f>
        <v/>
      </c>
      <c r="T1733" s="33">
        <f>IF(INDEX(Matches!$J:$J,AA1733)="","",IF(I1733="H",INDEX(Matches!$J:$J,AA1733),INDEX(Matches!$K:$K,AA1733)))</f>
        <v/>
      </c>
      <c r="U1733" s="33">
        <f>IF(INDEX(Matches!$K:$K,AA1733)="","",IF(I1733="H",INDEX(Matches!$K:$K,AA1733),INDEX(Matches!$J:$J,AA1733)))</f>
        <v/>
      </c>
      <c r="V1733" s="30">
        <f>IF(T1733="","",T1733-U1733)</f>
        <v/>
      </c>
      <c r="W1733" s="33">
        <f>IF(I1733="H",INDEX(Matches!$T:$T,AA1733),INDEX(Matches!$U:$U,AA1733))</f>
        <v/>
      </c>
      <c r="X1733" s="11">
        <f>INDEX(Matches!$X:$X,AA1733)</f>
        <v/>
      </c>
      <c r="Y1733" s="30">
        <f>IF(O1733="","",O1733-S1733)</f>
        <v/>
      </c>
      <c r="Z1733" s="30">
        <f>IF(W1733="","",W1733-S1733)</f>
        <v/>
      </c>
      <c r="AA1733" s="24">
        <f>MATCH(J1733,Matches!$A:$A,0)</f>
        <v/>
      </c>
      <c r="AB1733" s="33" t="n">
        <v>1.89875055598237</v>
      </c>
      <c r="AC1733" s="33" t="n"/>
      <c r="AD1733" s="24" t="n"/>
      <c r="AE1733" s="24" t="n">
        <v>2</v>
      </c>
      <c r="AF1733" s="33" t="n"/>
      <c r="AG1733" s="33" t="n"/>
    </row>
    <row r="1734">
      <c r="A1734" s="24" t="inlineStr">
        <is>
          <t>West Ham|7</t>
        </is>
      </c>
      <c r="B1734" s="24" t="inlineStr">
        <is>
          <t>E1</t>
        </is>
      </c>
      <c r="C1734" s="24" t="inlineStr">
        <is>
          <t>Championship</t>
        </is>
      </c>
      <c r="D1734" s="24" t="inlineStr">
        <is>
          <t>West Ham</t>
        </is>
      </c>
      <c r="E1734" s="24" t="n">
        <v>7</v>
      </c>
      <c r="F1734" s="24" t="n">
        <v>2</v>
      </c>
      <c r="G1734" s="29" t="n">
        <v>46276.83333333334</v>
      </c>
      <c r="H1734" s="24" t="inlineStr">
        <is>
          <t>Wrexham</t>
        </is>
      </c>
      <c r="I1734" s="24" t="inlineStr">
        <is>
          <t>H</t>
        </is>
      </c>
      <c r="J1734" s="24" t="inlineStr">
        <is>
          <t>E1-WestHam-Wrexham</t>
        </is>
      </c>
      <c r="K1734" s="24" t="n">
        <v>9</v>
      </c>
      <c r="L1734" s="11">
        <f>IF(INDEX(Matches!$X:$X,AA1734)=0,"",IF(I1734="H",INDEX(Matches!$H:$H,AA1734),INDEX(Matches!$I:$I,AA1734)))</f>
        <v/>
      </c>
      <c r="M1734" s="11">
        <f>IF(INDEX(Matches!$X:$X,AA1734)=0,"",IF(I1734="H",INDEX(Matches!$I:$I,AA1734),INDEX(Matches!$H:$H,AA1734)))</f>
        <v/>
      </c>
      <c r="N1734" s="11">
        <f>IF(L1734="","",IF(L1734&gt;M1734,"W",IF(L1734=M1734,"D","L")))</f>
        <v/>
      </c>
      <c r="O1734" s="11">
        <f>IF(L1734="","",IF(L1734&gt;M1734,3,IF(L1734=M1734,1,0)))</f>
        <v/>
      </c>
      <c r="P1734" s="31">
        <f>IF(I1734="H",INDEX(Matches!$L:$L,AA1734),INDEX(Matches!$N:$N,AA1734))</f>
        <v/>
      </c>
      <c r="Q1734" s="31">
        <f>INDEX(Matches!$M:$M,AA1734)</f>
        <v/>
      </c>
      <c r="R1734" s="31">
        <f>IF(I1734="H",INDEX(Matches!$N:$N,AA1734),INDEX(Matches!$L:$L,AA1734))</f>
        <v/>
      </c>
      <c r="S1734" s="33">
        <f>IF(I1734="H",INDEX(Matches!$O:$O,AA1734),INDEX(Matches!$P:$P,AA1734))</f>
        <v/>
      </c>
      <c r="T1734" s="33">
        <f>IF(INDEX(Matches!$J:$J,AA1734)="","",IF(I1734="H",INDEX(Matches!$J:$J,AA1734),INDEX(Matches!$K:$K,AA1734)))</f>
        <v/>
      </c>
      <c r="U1734" s="33">
        <f>IF(INDEX(Matches!$K:$K,AA1734)="","",IF(I1734="H",INDEX(Matches!$K:$K,AA1734),INDEX(Matches!$J:$J,AA1734)))</f>
        <v/>
      </c>
      <c r="V1734" s="30">
        <f>IF(T1734="","",T1734-U1734)</f>
        <v/>
      </c>
      <c r="W1734" s="33">
        <f>IF(I1734="H",INDEX(Matches!$T:$T,AA1734),INDEX(Matches!$U:$U,AA1734))</f>
        <v/>
      </c>
      <c r="X1734" s="11">
        <f>INDEX(Matches!$X:$X,AA1734)</f>
        <v/>
      </c>
      <c r="Y1734" s="30">
        <f>IF(O1734="","",O1734-S1734)</f>
        <v/>
      </c>
      <c r="Z1734" s="30">
        <f>IF(W1734="","",W1734-S1734)</f>
        <v/>
      </c>
      <c r="AA1734" s="24">
        <f>MATCH(J1734,Matches!$A:$A,0)</f>
        <v/>
      </c>
      <c r="AB1734" s="33" t="n">
        <v>2.119450681720596</v>
      </c>
      <c r="AC1734" s="33" t="n"/>
      <c r="AD1734" s="24" t="n"/>
      <c r="AE1734" s="24" t="n">
        <v>2</v>
      </c>
      <c r="AF1734" s="33" t="n"/>
      <c r="AG1734" s="33" t="n"/>
    </row>
    <row r="1735">
      <c r="A1735" s="24" t="inlineStr">
        <is>
          <t>West Ham|8</t>
        </is>
      </c>
      <c r="B1735" s="24" t="inlineStr">
        <is>
          <t>E1</t>
        </is>
      </c>
      <c r="C1735" s="24" t="inlineStr">
        <is>
          <t>Championship</t>
        </is>
      </c>
      <c r="D1735" s="24" t="inlineStr">
        <is>
          <t>West Ham</t>
        </is>
      </c>
      <c r="E1735" s="24" t="n">
        <v>8</v>
      </c>
      <c r="F1735" s="24" t="n">
        <v>2</v>
      </c>
      <c r="G1735" s="29" t="n">
        <v>46284.52083333334</v>
      </c>
      <c r="H1735" s="24" t="inlineStr">
        <is>
          <t>Millwall</t>
        </is>
      </c>
      <c r="I1735" s="24" t="inlineStr">
        <is>
          <t>A</t>
        </is>
      </c>
      <c r="J1735" s="24" t="inlineStr">
        <is>
          <t>E1-Millwall-WestHam</t>
        </is>
      </c>
      <c r="K1735" s="24" t="n">
        <v>10</v>
      </c>
      <c r="L1735" s="11">
        <f>IF(INDEX(Matches!$X:$X,AA1735)=0,"",IF(I1735="H",INDEX(Matches!$H:$H,AA1735),INDEX(Matches!$I:$I,AA1735)))</f>
        <v/>
      </c>
      <c r="M1735" s="11">
        <f>IF(INDEX(Matches!$X:$X,AA1735)=0,"",IF(I1735="H",INDEX(Matches!$I:$I,AA1735),INDEX(Matches!$H:$H,AA1735)))</f>
        <v/>
      </c>
      <c r="N1735" s="11">
        <f>IF(L1735="","",IF(L1735&gt;M1735,"W",IF(L1735=M1735,"D","L")))</f>
        <v/>
      </c>
      <c r="O1735" s="11">
        <f>IF(L1735="","",IF(L1735&gt;M1735,3,IF(L1735=M1735,1,0)))</f>
        <v/>
      </c>
      <c r="P1735" s="31">
        <f>IF(I1735="H",INDEX(Matches!$L:$L,AA1735),INDEX(Matches!$N:$N,AA1735))</f>
        <v/>
      </c>
      <c r="Q1735" s="31">
        <f>INDEX(Matches!$M:$M,AA1735)</f>
        <v/>
      </c>
      <c r="R1735" s="31">
        <f>IF(I1735="H",INDEX(Matches!$N:$N,AA1735),INDEX(Matches!$L:$L,AA1735))</f>
        <v/>
      </c>
      <c r="S1735" s="33">
        <f>IF(I1735="H",INDEX(Matches!$O:$O,AA1735),INDEX(Matches!$P:$P,AA1735))</f>
        <v/>
      </c>
      <c r="T1735" s="33">
        <f>IF(INDEX(Matches!$J:$J,AA1735)="","",IF(I1735="H",INDEX(Matches!$J:$J,AA1735),INDEX(Matches!$K:$K,AA1735)))</f>
        <v/>
      </c>
      <c r="U1735" s="33">
        <f>IF(INDEX(Matches!$K:$K,AA1735)="","",IF(I1735="H",INDEX(Matches!$K:$K,AA1735),INDEX(Matches!$J:$J,AA1735)))</f>
        <v/>
      </c>
      <c r="V1735" s="30">
        <f>IF(T1735="","",T1735-U1735)</f>
        <v/>
      </c>
      <c r="W1735" s="33">
        <f>IF(I1735="H",INDEX(Matches!$T:$T,AA1735),INDEX(Matches!$U:$U,AA1735))</f>
        <v/>
      </c>
      <c r="X1735" s="11">
        <f>INDEX(Matches!$X:$X,AA1735)</f>
        <v/>
      </c>
      <c r="Y1735" s="30">
        <f>IF(O1735="","",O1735-S1735)</f>
        <v/>
      </c>
      <c r="Z1735" s="30">
        <f>IF(W1735="","",W1735-S1735)</f>
        <v/>
      </c>
      <c r="AA1735" s="24">
        <f>MATCH(J1735,Matches!$A:$A,0)</f>
        <v/>
      </c>
      <c r="AB1735" s="33" t="n"/>
      <c r="AC1735" s="33" t="n"/>
      <c r="AD1735" s="24" t="n"/>
      <c r="AE1735" s="24" t="n">
        <v>2</v>
      </c>
      <c r="AF1735" s="33" t="n"/>
      <c r="AG1735" s="33" t="n"/>
    </row>
    <row r="1736">
      <c r="A1736" s="24" t="inlineStr">
        <is>
          <t>West Ham|9</t>
        </is>
      </c>
      <c r="B1736" s="24" t="inlineStr">
        <is>
          <t>E1</t>
        </is>
      </c>
      <c r="C1736" s="24" t="inlineStr">
        <is>
          <t>Championship</t>
        </is>
      </c>
      <c r="D1736" s="24" t="inlineStr">
        <is>
          <t>West Ham</t>
        </is>
      </c>
      <c r="E1736" s="24" t="n">
        <v>9</v>
      </c>
      <c r="F1736" s="24" t="n">
        <v>3</v>
      </c>
      <c r="G1736" s="29" t="n">
        <v>46304.83333333334</v>
      </c>
      <c r="H1736" s="24" t="inlineStr">
        <is>
          <t>QPR</t>
        </is>
      </c>
      <c r="I1736" s="24" t="inlineStr">
        <is>
          <t>H</t>
        </is>
      </c>
      <c r="J1736" s="24" t="inlineStr">
        <is>
          <t>E1-WestHam-QPR</t>
        </is>
      </c>
      <c r="K1736" s="24" t="n">
        <v>17</v>
      </c>
      <c r="L1736" s="11">
        <f>IF(INDEX(Matches!$X:$X,AA1736)=0,"",IF(I1736="H",INDEX(Matches!$H:$H,AA1736),INDEX(Matches!$I:$I,AA1736)))</f>
        <v/>
      </c>
      <c r="M1736" s="11">
        <f>IF(INDEX(Matches!$X:$X,AA1736)=0,"",IF(I1736="H",INDEX(Matches!$I:$I,AA1736),INDEX(Matches!$H:$H,AA1736)))</f>
        <v/>
      </c>
      <c r="N1736" s="11">
        <f>IF(L1736="","",IF(L1736&gt;M1736,"W",IF(L1736=M1736,"D","L")))</f>
        <v/>
      </c>
      <c r="O1736" s="11">
        <f>IF(L1736="","",IF(L1736&gt;M1736,3,IF(L1736=M1736,1,0)))</f>
        <v/>
      </c>
      <c r="P1736" s="31">
        <f>IF(I1736="H",INDEX(Matches!$L:$L,AA1736),INDEX(Matches!$N:$N,AA1736))</f>
        <v/>
      </c>
      <c r="Q1736" s="31">
        <f>INDEX(Matches!$M:$M,AA1736)</f>
        <v/>
      </c>
      <c r="R1736" s="31">
        <f>IF(I1736="H",INDEX(Matches!$N:$N,AA1736),INDEX(Matches!$L:$L,AA1736))</f>
        <v/>
      </c>
      <c r="S1736" s="33">
        <f>IF(I1736="H",INDEX(Matches!$O:$O,AA1736),INDEX(Matches!$P:$P,AA1736))</f>
        <v/>
      </c>
      <c r="T1736" s="33">
        <f>IF(INDEX(Matches!$J:$J,AA1736)="","",IF(I1736="H",INDEX(Matches!$J:$J,AA1736),INDEX(Matches!$K:$K,AA1736)))</f>
        <v/>
      </c>
      <c r="U1736" s="33">
        <f>IF(INDEX(Matches!$K:$K,AA1736)="","",IF(I1736="H",INDEX(Matches!$K:$K,AA1736),INDEX(Matches!$J:$J,AA1736)))</f>
        <v/>
      </c>
      <c r="V1736" s="30">
        <f>IF(T1736="","",T1736-U1736)</f>
        <v/>
      </c>
      <c r="W1736" s="33">
        <f>IF(I1736="H",INDEX(Matches!$T:$T,AA1736),INDEX(Matches!$U:$U,AA1736))</f>
        <v/>
      </c>
      <c r="X1736" s="11">
        <f>INDEX(Matches!$X:$X,AA1736)</f>
        <v/>
      </c>
      <c r="Y1736" s="30">
        <f>IF(O1736="","",O1736-S1736)</f>
        <v/>
      </c>
      <c r="Z1736" s="30">
        <f>IF(W1736="","",W1736-S1736)</f>
        <v/>
      </c>
      <c r="AA1736" s="24">
        <f>MATCH(J1736,Matches!$A:$A,0)</f>
        <v/>
      </c>
      <c r="AB1736" s="33" t="n"/>
      <c r="AC1736" s="33" t="n"/>
      <c r="AD1736" s="24" t="n"/>
      <c r="AE1736" s="24" t="n">
        <v>3</v>
      </c>
      <c r="AF1736" s="33" t="n"/>
      <c r="AG1736" s="33" t="n"/>
    </row>
    <row r="1737">
      <c r="A1737" s="24" t="inlineStr">
        <is>
          <t>West Ham|10</t>
        </is>
      </c>
      <c r="B1737" s="24" t="inlineStr">
        <is>
          <t>E1</t>
        </is>
      </c>
      <c r="C1737" s="24" t="inlineStr">
        <is>
          <t>Championship</t>
        </is>
      </c>
      <c r="D1737" s="24" t="inlineStr">
        <is>
          <t>West Ham</t>
        </is>
      </c>
      <c r="E1737" s="24" t="n">
        <v>10</v>
      </c>
      <c r="F1737" s="24" t="n">
        <v>3</v>
      </c>
      <c r="G1737" s="29" t="n">
        <v>46309.83333333334</v>
      </c>
      <c r="H1737" s="24" t="inlineStr">
        <is>
          <t>Lincoln</t>
        </is>
      </c>
      <c r="I1737" s="24" t="inlineStr">
        <is>
          <t>A</t>
        </is>
      </c>
      <c r="J1737" s="24" t="inlineStr">
        <is>
          <t>E1-Lincoln-WestHam</t>
        </is>
      </c>
      <c r="K1737" s="24" t="n">
        <v>24</v>
      </c>
      <c r="L1737" s="11">
        <f>IF(INDEX(Matches!$X:$X,AA1737)=0,"",IF(I1737="H",INDEX(Matches!$H:$H,AA1737),INDEX(Matches!$I:$I,AA1737)))</f>
        <v/>
      </c>
      <c r="M1737" s="11">
        <f>IF(INDEX(Matches!$X:$X,AA1737)=0,"",IF(I1737="H",INDEX(Matches!$I:$I,AA1737),INDEX(Matches!$H:$H,AA1737)))</f>
        <v/>
      </c>
      <c r="N1737" s="11">
        <f>IF(L1737="","",IF(L1737&gt;M1737,"W",IF(L1737=M1737,"D","L")))</f>
        <v/>
      </c>
      <c r="O1737" s="11">
        <f>IF(L1737="","",IF(L1737&gt;M1737,3,IF(L1737=M1737,1,0)))</f>
        <v/>
      </c>
      <c r="P1737" s="31">
        <f>IF(I1737="H",INDEX(Matches!$L:$L,AA1737),INDEX(Matches!$N:$N,AA1737))</f>
        <v/>
      </c>
      <c r="Q1737" s="31">
        <f>INDEX(Matches!$M:$M,AA1737)</f>
        <v/>
      </c>
      <c r="R1737" s="31">
        <f>IF(I1737="H",INDEX(Matches!$N:$N,AA1737),INDEX(Matches!$L:$L,AA1737))</f>
        <v/>
      </c>
      <c r="S1737" s="33">
        <f>IF(I1737="H",INDEX(Matches!$O:$O,AA1737),INDEX(Matches!$P:$P,AA1737))</f>
        <v/>
      </c>
      <c r="T1737" s="33">
        <f>IF(INDEX(Matches!$J:$J,AA1737)="","",IF(I1737="H",INDEX(Matches!$J:$J,AA1737),INDEX(Matches!$K:$K,AA1737)))</f>
        <v/>
      </c>
      <c r="U1737" s="33">
        <f>IF(INDEX(Matches!$K:$K,AA1737)="","",IF(I1737="H",INDEX(Matches!$K:$K,AA1737),INDEX(Matches!$J:$J,AA1737)))</f>
        <v/>
      </c>
      <c r="V1737" s="30">
        <f>IF(T1737="","",T1737-U1737)</f>
        <v/>
      </c>
      <c r="W1737" s="33">
        <f>IF(I1737="H",INDEX(Matches!$T:$T,AA1737),INDEX(Matches!$U:$U,AA1737))</f>
        <v/>
      </c>
      <c r="X1737" s="11">
        <f>INDEX(Matches!$X:$X,AA1737)</f>
        <v/>
      </c>
      <c r="Y1737" s="30">
        <f>IF(O1737="","",O1737-S1737)</f>
        <v/>
      </c>
      <c r="Z1737" s="30">
        <f>IF(W1737="","",W1737-S1737)</f>
        <v/>
      </c>
      <c r="AA1737" s="24">
        <f>MATCH(J1737,Matches!$A:$A,0)</f>
        <v/>
      </c>
      <c r="AB1737" s="33" t="n"/>
      <c r="AC1737" s="33" t="n"/>
      <c r="AD1737" s="24" t="n"/>
      <c r="AE1737" s="24" t="n">
        <v>3</v>
      </c>
      <c r="AF1737" s="33" t="n"/>
      <c r="AG1737" s="33" t="n"/>
    </row>
    <row r="1738">
      <c r="A1738" s="24" t="inlineStr">
        <is>
          <t>West Ham|11</t>
        </is>
      </c>
      <c r="B1738" s="24" t="inlineStr">
        <is>
          <t>E1</t>
        </is>
      </c>
      <c r="C1738" s="24" t="inlineStr">
        <is>
          <t>Championship</t>
        </is>
      </c>
      <c r="D1738" s="24" t="inlineStr">
        <is>
          <t>West Ham</t>
        </is>
      </c>
      <c r="E1738" s="24" t="n">
        <v>11</v>
      </c>
      <c r="F1738" s="24" t="n">
        <v>3</v>
      </c>
      <c r="G1738" s="29" t="n">
        <v>46312.625</v>
      </c>
      <c r="H1738" s="24" t="inlineStr">
        <is>
          <t>Swansea</t>
        </is>
      </c>
      <c r="I1738" s="24" t="inlineStr">
        <is>
          <t>A</t>
        </is>
      </c>
      <c r="J1738" s="24" t="inlineStr">
        <is>
          <t>E1-Swansea-WestHam</t>
        </is>
      </c>
      <c r="K1738" s="24" t="n">
        <v>15</v>
      </c>
      <c r="L1738" s="11">
        <f>IF(INDEX(Matches!$X:$X,AA1738)=0,"",IF(I1738="H",INDEX(Matches!$H:$H,AA1738),INDEX(Matches!$I:$I,AA1738)))</f>
        <v/>
      </c>
      <c r="M1738" s="11">
        <f>IF(INDEX(Matches!$X:$X,AA1738)=0,"",IF(I1738="H",INDEX(Matches!$I:$I,AA1738),INDEX(Matches!$H:$H,AA1738)))</f>
        <v/>
      </c>
      <c r="N1738" s="11">
        <f>IF(L1738="","",IF(L1738&gt;M1738,"W",IF(L1738=M1738,"D","L")))</f>
        <v/>
      </c>
      <c r="O1738" s="11">
        <f>IF(L1738="","",IF(L1738&gt;M1738,3,IF(L1738=M1738,1,0)))</f>
        <v/>
      </c>
      <c r="P1738" s="31">
        <f>IF(I1738="H",INDEX(Matches!$L:$L,AA1738),INDEX(Matches!$N:$N,AA1738))</f>
        <v/>
      </c>
      <c r="Q1738" s="31">
        <f>INDEX(Matches!$M:$M,AA1738)</f>
        <v/>
      </c>
      <c r="R1738" s="31">
        <f>IF(I1738="H",INDEX(Matches!$N:$N,AA1738),INDEX(Matches!$L:$L,AA1738))</f>
        <v/>
      </c>
      <c r="S1738" s="33">
        <f>IF(I1738="H",INDEX(Matches!$O:$O,AA1738),INDEX(Matches!$P:$P,AA1738))</f>
        <v/>
      </c>
      <c r="T1738" s="33">
        <f>IF(INDEX(Matches!$J:$J,AA1738)="","",IF(I1738="H",INDEX(Matches!$J:$J,AA1738),INDEX(Matches!$K:$K,AA1738)))</f>
        <v/>
      </c>
      <c r="U1738" s="33">
        <f>IF(INDEX(Matches!$K:$K,AA1738)="","",IF(I1738="H",INDEX(Matches!$K:$K,AA1738),INDEX(Matches!$J:$J,AA1738)))</f>
        <v/>
      </c>
      <c r="V1738" s="30">
        <f>IF(T1738="","",T1738-U1738)</f>
        <v/>
      </c>
      <c r="W1738" s="33">
        <f>IF(I1738="H",INDEX(Matches!$T:$T,AA1738),INDEX(Matches!$U:$U,AA1738))</f>
        <v/>
      </c>
      <c r="X1738" s="11">
        <f>INDEX(Matches!$X:$X,AA1738)</f>
        <v/>
      </c>
      <c r="Y1738" s="30">
        <f>IF(O1738="","",O1738-S1738)</f>
        <v/>
      </c>
      <c r="Z1738" s="30">
        <f>IF(W1738="","",W1738-S1738)</f>
        <v/>
      </c>
      <c r="AA1738" s="24">
        <f>MATCH(J1738,Matches!$A:$A,0)</f>
        <v/>
      </c>
      <c r="AB1738" s="33" t="n"/>
      <c r="AC1738" s="33" t="n"/>
      <c r="AD1738" s="24" t="n"/>
      <c r="AE1738" s="24" t="n">
        <v>3</v>
      </c>
      <c r="AF1738" s="33" t="n"/>
      <c r="AG1738" s="33" t="n"/>
    </row>
    <row r="1739">
      <c r="A1739" s="24" t="inlineStr">
        <is>
          <t>West Ham|12</t>
        </is>
      </c>
      <c r="B1739" s="24" t="inlineStr">
        <is>
          <t>E1</t>
        </is>
      </c>
      <c r="C1739" s="24" t="inlineStr">
        <is>
          <t>Championship</t>
        </is>
      </c>
      <c r="D1739" s="24" t="inlineStr">
        <is>
          <t>West Ham</t>
        </is>
      </c>
      <c r="E1739" s="24" t="n">
        <v>12</v>
      </c>
      <c r="F1739" s="24" t="n">
        <v>3</v>
      </c>
      <c r="G1739" s="29" t="n">
        <v>46319.625</v>
      </c>
      <c r="H1739" s="24" t="inlineStr">
        <is>
          <t>Southampton</t>
        </is>
      </c>
      <c r="I1739" s="24" t="inlineStr">
        <is>
          <t>H</t>
        </is>
      </c>
      <c r="J1739" s="24" t="inlineStr">
        <is>
          <t>E1-WestHam-Southamp</t>
        </is>
      </c>
      <c r="K1739" s="24" t="n">
        <v>5</v>
      </c>
      <c r="L1739" s="11">
        <f>IF(INDEX(Matches!$X:$X,AA1739)=0,"",IF(I1739="H",INDEX(Matches!$H:$H,AA1739),INDEX(Matches!$I:$I,AA1739)))</f>
        <v/>
      </c>
      <c r="M1739" s="11">
        <f>IF(INDEX(Matches!$X:$X,AA1739)=0,"",IF(I1739="H",INDEX(Matches!$I:$I,AA1739),INDEX(Matches!$H:$H,AA1739)))</f>
        <v/>
      </c>
      <c r="N1739" s="11">
        <f>IF(L1739="","",IF(L1739&gt;M1739,"W",IF(L1739=M1739,"D","L")))</f>
        <v/>
      </c>
      <c r="O1739" s="11">
        <f>IF(L1739="","",IF(L1739&gt;M1739,3,IF(L1739=M1739,1,0)))</f>
        <v/>
      </c>
      <c r="P1739" s="31">
        <f>IF(I1739="H",INDEX(Matches!$L:$L,AA1739),INDEX(Matches!$N:$N,AA1739))</f>
        <v/>
      </c>
      <c r="Q1739" s="31">
        <f>INDEX(Matches!$M:$M,AA1739)</f>
        <v/>
      </c>
      <c r="R1739" s="31">
        <f>IF(I1739="H",INDEX(Matches!$N:$N,AA1739),INDEX(Matches!$L:$L,AA1739))</f>
        <v/>
      </c>
      <c r="S1739" s="33">
        <f>IF(I1739="H",INDEX(Matches!$O:$O,AA1739),INDEX(Matches!$P:$P,AA1739))</f>
        <v/>
      </c>
      <c r="T1739" s="33">
        <f>IF(INDEX(Matches!$J:$J,AA1739)="","",IF(I1739="H",INDEX(Matches!$J:$J,AA1739),INDEX(Matches!$K:$K,AA1739)))</f>
        <v/>
      </c>
      <c r="U1739" s="33">
        <f>IF(INDEX(Matches!$K:$K,AA1739)="","",IF(I1739="H",INDEX(Matches!$K:$K,AA1739),INDEX(Matches!$J:$J,AA1739)))</f>
        <v/>
      </c>
      <c r="V1739" s="30">
        <f>IF(T1739="","",T1739-U1739)</f>
        <v/>
      </c>
      <c r="W1739" s="33">
        <f>IF(I1739="H",INDEX(Matches!$T:$T,AA1739),INDEX(Matches!$U:$U,AA1739))</f>
        <v/>
      </c>
      <c r="X1739" s="11">
        <f>INDEX(Matches!$X:$X,AA1739)</f>
        <v/>
      </c>
      <c r="Y1739" s="30">
        <f>IF(O1739="","",O1739-S1739)</f>
        <v/>
      </c>
      <c r="Z1739" s="30">
        <f>IF(W1739="","",W1739-S1739)</f>
        <v/>
      </c>
      <c r="AA1739" s="24">
        <f>MATCH(J1739,Matches!$A:$A,0)</f>
        <v/>
      </c>
      <c r="AB1739" s="33" t="n"/>
      <c r="AC1739" s="33" t="n">
        <v>1.931847155580919</v>
      </c>
      <c r="AD1739" s="24" t="n"/>
      <c r="AE1739" s="24" t="n">
        <v>3</v>
      </c>
      <c r="AF1739" s="33" t="n"/>
      <c r="AG1739" s="33" t="n"/>
    </row>
    <row r="1740">
      <c r="A1740" s="24" t="inlineStr">
        <is>
          <t>West Ham|13</t>
        </is>
      </c>
      <c r="B1740" s="24" t="inlineStr">
        <is>
          <t>E1</t>
        </is>
      </c>
      <c r="C1740" s="24" t="inlineStr">
        <is>
          <t>Championship</t>
        </is>
      </c>
      <c r="D1740" s="24" t="inlineStr">
        <is>
          <t>West Ham</t>
        </is>
      </c>
      <c r="E1740" s="24" t="n">
        <v>13</v>
      </c>
      <c r="F1740" s="24" t="n">
        <v>4</v>
      </c>
      <c r="G1740" s="29" t="n">
        <v>46326.625</v>
      </c>
      <c r="H1740" s="24" t="inlineStr">
        <is>
          <t>West Brom</t>
        </is>
      </c>
      <c r="I1740" s="24" t="inlineStr">
        <is>
          <t>H</t>
        </is>
      </c>
      <c r="J1740" s="24" t="inlineStr">
        <is>
          <t>E1-WestHam-WestBrom</t>
        </is>
      </c>
      <c r="K1740" s="24" t="n">
        <v>13</v>
      </c>
      <c r="L1740" s="11">
        <f>IF(INDEX(Matches!$X:$X,AA1740)=0,"",IF(I1740="H",INDEX(Matches!$H:$H,AA1740),INDEX(Matches!$I:$I,AA1740)))</f>
        <v/>
      </c>
      <c r="M1740" s="11">
        <f>IF(INDEX(Matches!$X:$X,AA1740)=0,"",IF(I1740="H",INDEX(Matches!$I:$I,AA1740),INDEX(Matches!$H:$H,AA1740)))</f>
        <v/>
      </c>
      <c r="N1740" s="11">
        <f>IF(L1740="","",IF(L1740&gt;M1740,"W",IF(L1740=M1740,"D","L")))</f>
        <v/>
      </c>
      <c r="O1740" s="11">
        <f>IF(L1740="","",IF(L1740&gt;M1740,3,IF(L1740=M1740,1,0)))</f>
        <v/>
      </c>
      <c r="P1740" s="31">
        <f>IF(I1740="H",INDEX(Matches!$L:$L,AA1740),INDEX(Matches!$N:$N,AA1740))</f>
        <v/>
      </c>
      <c r="Q1740" s="31">
        <f>INDEX(Matches!$M:$M,AA1740)</f>
        <v/>
      </c>
      <c r="R1740" s="31">
        <f>IF(I1740="H",INDEX(Matches!$N:$N,AA1740),INDEX(Matches!$L:$L,AA1740))</f>
        <v/>
      </c>
      <c r="S1740" s="33">
        <f>IF(I1740="H",INDEX(Matches!$O:$O,AA1740),INDEX(Matches!$P:$P,AA1740))</f>
        <v/>
      </c>
      <c r="T1740" s="33">
        <f>IF(INDEX(Matches!$J:$J,AA1740)="","",IF(I1740="H",INDEX(Matches!$J:$J,AA1740),INDEX(Matches!$K:$K,AA1740)))</f>
        <v/>
      </c>
      <c r="U1740" s="33">
        <f>IF(INDEX(Matches!$K:$K,AA1740)="","",IF(I1740="H",INDEX(Matches!$K:$K,AA1740),INDEX(Matches!$J:$J,AA1740)))</f>
        <v/>
      </c>
      <c r="V1740" s="30">
        <f>IF(T1740="","",T1740-U1740)</f>
        <v/>
      </c>
      <c r="W1740" s="33">
        <f>IF(I1740="H",INDEX(Matches!$T:$T,AA1740),INDEX(Matches!$U:$U,AA1740))</f>
        <v/>
      </c>
      <c r="X1740" s="11">
        <f>INDEX(Matches!$X:$X,AA1740)</f>
        <v/>
      </c>
      <c r="Y1740" s="30">
        <f>IF(O1740="","",O1740-S1740)</f>
        <v/>
      </c>
      <c r="Z1740" s="30">
        <f>IF(W1740="","",W1740-S1740)</f>
        <v/>
      </c>
      <c r="AA1740" s="24">
        <f>MATCH(J1740,Matches!$A:$A,0)</f>
        <v/>
      </c>
      <c r="AB1740" s="33" t="n"/>
      <c r="AC1740" s="33" t="n">
        <v>2.047337777850026</v>
      </c>
      <c r="AD1740" s="24" t="n"/>
      <c r="AE1740" s="24" t="n">
        <v>4</v>
      </c>
      <c r="AF1740" s="33" t="n"/>
      <c r="AG1740" s="33" t="n"/>
    </row>
    <row r="1741">
      <c r="A1741" s="24" t="inlineStr">
        <is>
          <t>West Ham|14</t>
        </is>
      </c>
      <c r="B1741" s="24" t="inlineStr">
        <is>
          <t>E1</t>
        </is>
      </c>
      <c r="C1741" s="24" t="inlineStr">
        <is>
          <t>Championship</t>
        </is>
      </c>
      <c r="D1741" s="24" t="inlineStr">
        <is>
          <t>West Ham</t>
        </is>
      </c>
      <c r="E1741" s="24" t="n">
        <v>14</v>
      </c>
      <c r="F1741" s="24" t="n">
        <v>4</v>
      </c>
      <c r="G1741" s="29" t="n">
        <v>46330.82291666666</v>
      </c>
      <c r="H1741" s="24" t="inlineStr">
        <is>
          <t>Cardiff</t>
        </is>
      </c>
      <c r="I1741" s="24" t="inlineStr">
        <is>
          <t>A</t>
        </is>
      </c>
      <c r="J1741" s="24" t="inlineStr">
        <is>
          <t>E1-Cardiff-WestHam</t>
        </is>
      </c>
      <c r="K1741" s="24" t="n">
        <v>21</v>
      </c>
      <c r="L1741" s="11">
        <f>IF(INDEX(Matches!$X:$X,AA1741)=0,"",IF(I1741="H",INDEX(Matches!$H:$H,AA1741),INDEX(Matches!$I:$I,AA1741)))</f>
        <v/>
      </c>
      <c r="M1741" s="11">
        <f>IF(INDEX(Matches!$X:$X,AA1741)=0,"",IF(I1741="H",INDEX(Matches!$I:$I,AA1741),INDEX(Matches!$H:$H,AA1741)))</f>
        <v/>
      </c>
      <c r="N1741" s="11">
        <f>IF(L1741="","",IF(L1741&gt;M1741,"W",IF(L1741=M1741,"D","L")))</f>
        <v/>
      </c>
      <c r="O1741" s="11">
        <f>IF(L1741="","",IF(L1741&gt;M1741,3,IF(L1741=M1741,1,0)))</f>
        <v/>
      </c>
      <c r="P1741" s="31">
        <f>IF(I1741="H",INDEX(Matches!$L:$L,AA1741),INDEX(Matches!$N:$N,AA1741))</f>
        <v/>
      </c>
      <c r="Q1741" s="31">
        <f>INDEX(Matches!$M:$M,AA1741)</f>
        <v/>
      </c>
      <c r="R1741" s="31">
        <f>IF(I1741="H",INDEX(Matches!$N:$N,AA1741),INDEX(Matches!$L:$L,AA1741))</f>
        <v/>
      </c>
      <c r="S1741" s="33">
        <f>IF(I1741="H",INDEX(Matches!$O:$O,AA1741),INDEX(Matches!$P:$P,AA1741))</f>
        <v/>
      </c>
      <c r="T1741" s="33">
        <f>IF(INDEX(Matches!$J:$J,AA1741)="","",IF(I1741="H",INDEX(Matches!$J:$J,AA1741),INDEX(Matches!$K:$K,AA1741)))</f>
        <v/>
      </c>
      <c r="U1741" s="33">
        <f>IF(INDEX(Matches!$K:$K,AA1741)="","",IF(I1741="H",INDEX(Matches!$K:$K,AA1741),INDEX(Matches!$J:$J,AA1741)))</f>
        <v/>
      </c>
      <c r="V1741" s="30">
        <f>IF(T1741="","",T1741-U1741)</f>
        <v/>
      </c>
      <c r="W1741" s="33">
        <f>IF(I1741="H",INDEX(Matches!$T:$T,AA1741),INDEX(Matches!$U:$U,AA1741))</f>
        <v/>
      </c>
      <c r="X1741" s="11">
        <f>INDEX(Matches!$X:$X,AA1741)</f>
        <v/>
      </c>
      <c r="Y1741" s="30">
        <f>IF(O1741="","",O1741-S1741)</f>
        <v/>
      </c>
      <c r="Z1741" s="30">
        <f>IF(W1741="","",W1741-S1741)</f>
        <v/>
      </c>
      <c r="AA1741" s="24">
        <f>MATCH(J1741,Matches!$A:$A,0)</f>
        <v/>
      </c>
      <c r="AB1741" s="33" t="n"/>
      <c r="AC1741" s="33" t="n">
        <v>1.87948546924094</v>
      </c>
      <c r="AD1741" s="24" t="n"/>
      <c r="AE1741" s="24" t="n">
        <v>4</v>
      </c>
      <c r="AF1741" s="33" t="n"/>
      <c r="AG1741" s="33" t="n"/>
    </row>
    <row r="1742">
      <c r="A1742" s="24" t="inlineStr">
        <is>
          <t>West Ham|15</t>
        </is>
      </c>
      <c r="B1742" s="24" t="inlineStr">
        <is>
          <t>E1</t>
        </is>
      </c>
      <c r="C1742" s="24" t="inlineStr">
        <is>
          <t>Championship</t>
        </is>
      </c>
      <c r="D1742" s="24" t="inlineStr">
        <is>
          <t>West Ham</t>
        </is>
      </c>
      <c r="E1742" s="24" t="n">
        <v>15</v>
      </c>
      <c r="F1742" s="24" t="n">
        <v>4</v>
      </c>
      <c r="G1742" s="29" t="n">
        <v>46333.625</v>
      </c>
      <c r="H1742" s="24" t="inlineStr">
        <is>
          <t>Blackburn</t>
        </is>
      </c>
      <c r="I1742" s="24" t="inlineStr">
        <is>
          <t>A</t>
        </is>
      </c>
      <c r="J1742" s="24" t="inlineStr">
        <is>
          <t>E1-Blackbur-WestHam</t>
        </is>
      </c>
      <c r="K1742" s="24" t="n">
        <v>19</v>
      </c>
      <c r="L1742" s="11">
        <f>IF(INDEX(Matches!$X:$X,AA1742)=0,"",IF(I1742="H",INDEX(Matches!$H:$H,AA1742),INDEX(Matches!$I:$I,AA1742)))</f>
        <v/>
      </c>
      <c r="M1742" s="11">
        <f>IF(INDEX(Matches!$X:$X,AA1742)=0,"",IF(I1742="H",INDEX(Matches!$I:$I,AA1742),INDEX(Matches!$H:$H,AA1742)))</f>
        <v/>
      </c>
      <c r="N1742" s="11">
        <f>IF(L1742="","",IF(L1742&gt;M1742,"W",IF(L1742=M1742,"D","L")))</f>
        <v/>
      </c>
      <c r="O1742" s="11">
        <f>IF(L1742="","",IF(L1742&gt;M1742,3,IF(L1742=M1742,1,0)))</f>
        <v/>
      </c>
      <c r="P1742" s="31">
        <f>IF(I1742="H",INDEX(Matches!$L:$L,AA1742),INDEX(Matches!$N:$N,AA1742))</f>
        <v/>
      </c>
      <c r="Q1742" s="31">
        <f>INDEX(Matches!$M:$M,AA1742)</f>
        <v/>
      </c>
      <c r="R1742" s="31">
        <f>IF(I1742="H",INDEX(Matches!$N:$N,AA1742),INDEX(Matches!$L:$L,AA1742))</f>
        <v/>
      </c>
      <c r="S1742" s="33">
        <f>IF(I1742="H",INDEX(Matches!$O:$O,AA1742),INDEX(Matches!$P:$P,AA1742))</f>
        <v/>
      </c>
      <c r="T1742" s="33">
        <f>IF(INDEX(Matches!$J:$J,AA1742)="","",IF(I1742="H",INDEX(Matches!$J:$J,AA1742),INDEX(Matches!$K:$K,AA1742)))</f>
        <v/>
      </c>
      <c r="U1742" s="33">
        <f>IF(INDEX(Matches!$K:$K,AA1742)="","",IF(I1742="H",INDEX(Matches!$K:$K,AA1742),INDEX(Matches!$J:$J,AA1742)))</f>
        <v/>
      </c>
      <c r="V1742" s="30">
        <f>IF(T1742="","",T1742-U1742)</f>
        <v/>
      </c>
      <c r="W1742" s="33">
        <f>IF(I1742="H",INDEX(Matches!$T:$T,AA1742),INDEX(Matches!$U:$U,AA1742))</f>
        <v/>
      </c>
      <c r="X1742" s="11">
        <f>INDEX(Matches!$X:$X,AA1742)</f>
        <v/>
      </c>
      <c r="Y1742" s="30">
        <f>IF(O1742="","",O1742-S1742)</f>
        <v/>
      </c>
      <c r="Z1742" s="30">
        <f>IF(W1742="","",W1742-S1742)</f>
        <v/>
      </c>
      <c r="AA1742" s="24">
        <f>MATCH(J1742,Matches!$A:$A,0)</f>
        <v/>
      </c>
      <c r="AB1742" s="33" t="n"/>
      <c r="AC1742" s="33" t="n">
        <v>1.878878063071387</v>
      </c>
      <c r="AD1742" s="24" t="n"/>
      <c r="AE1742" s="24" t="n">
        <v>4</v>
      </c>
      <c r="AF1742" s="33" t="n"/>
      <c r="AG1742" s="33" t="n"/>
    </row>
    <row r="1743">
      <c r="A1743" s="24" t="inlineStr">
        <is>
          <t>West Ham|16</t>
        </is>
      </c>
      <c r="B1743" s="24" t="inlineStr">
        <is>
          <t>E1</t>
        </is>
      </c>
      <c r="C1743" s="24" t="inlineStr">
        <is>
          <t>Championship</t>
        </is>
      </c>
      <c r="D1743" s="24" t="inlineStr">
        <is>
          <t>West Ham</t>
        </is>
      </c>
      <c r="E1743" s="24" t="n">
        <v>16</v>
      </c>
      <c r="F1743" s="24" t="n">
        <v>4</v>
      </c>
      <c r="G1743" s="29" t="n">
        <v>46347.625</v>
      </c>
      <c r="H1743" s="24" t="inlineStr">
        <is>
          <t>Preston</t>
        </is>
      </c>
      <c r="I1743" s="24" t="inlineStr">
        <is>
          <t>H</t>
        </is>
      </c>
      <c r="J1743" s="24" t="inlineStr">
        <is>
          <t>E1-WestHam-Preston</t>
        </is>
      </c>
      <c r="K1743" s="24" t="n">
        <v>20</v>
      </c>
      <c r="L1743" s="11">
        <f>IF(INDEX(Matches!$X:$X,AA1743)=0,"",IF(I1743="H",INDEX(Matches!$H:$H,AA1743),INDEX(Matches!$I:$I,AA1743)))</f>
        <v/>
      </c>
      <c r="M1743" s="11">
        <f>IF(INDEX(Matches!$X:$X,AA1743)=0,"",IF(I1743="H",INDEX(Matches!$I:$I,AA1743),INDEX(Matches!$H:$H,AA1743)))</f>
        <v/>
      </c>
      <c r="N1743" s="11">
        <f>IF(L1743="","",IF(L1743&gt;M1743,"W",IF(L1743=M1743,"D","L")))</f>
        <v/>
      </c>
      <c r="O1743" s="11">
        <f>IF(L1743="","",IF(L1743&gt;M1743,3,IF(L1743=M1743,1,0)))</f>
        <v/>
      </c>
      <c r="P1743" s="31">
        <f>IF(I1743="H",INDEX(Matches!$L:$L,AA1743),INDEX(Matches!$N:$N,AA1743))</f>
        <v/>
      </c>
      <c r="Q1743" s="31">
        <f>INDEX(Matches!$M:$M,AA1743)</f>
        <v/>
      </c>
      <c r="R1743" s="31">
        <f>IF(I1743="H",INDEX(Matches!$N:$N,AA1743),INDEX(Matches!$L:$L,AA1743))</f>
        <v/>
      </c>
      <c r="S1743" s="33">
        <f>IF(I1743="H",INDEX(Matches!$O:$O,AA1743),INDEX(Matches!$P:$P,AA1743))</f>
        <v/>
      </c>
      <c r="T1743" s="33">
        <f>IF(INDEX(Matches!$J:$J,AA1743)="","",IF(I1743="H",INDEX(Matches!$J:$J,AA1743),INDEX(Matches!$K:$K,AA1743)))</f>
        <v/>
      </c>
      <c r="U1743" s="33">
        <f>IF(INDEX(Matches!$K:$K,AA1743)="","",IF(I1743="H",INDEX(Matches!$K:$K,AA1743),INDEX(Matches!$J:$J,AA1743)))</f>
        <v/>
      </c>
      <c r="V1743" s="30">
        <f>IF(T1743="","",T1743-U1743)</f>
        <v/>
      </c>
      <c r="W1743" s="33">
        <f>IF(I1743="H",INDEX(Matches!$T:$T,AA1743),INDEX(Matches!$U:$U,AA1743))</f>
        <v/>
      </c>
      <c r="X1743" s="11">
        <f>INDEX(Matches!$X:$X,AA1743)</f>
        <v/>
      </c>
      <c r="Y1743" s="30">
        <f>IF(O1743="","",O1743-S1743)</f>
        <v/>
      </c>
      <c r="Z1743" s="30">
        <f>IF(W1743="","",W1743-S1743)</f>
        <v/>
      </c>
      <c r="AA1743" s="24">
        <f>MATCH(J1743,Matches!$A:$A,0)</f>
        <v/>
      </c>
      <c r="AB1743" s="33" t="n"/>
      <c r="AC1743" s="33" t="n">
        <v>2.224413111843898</v>
      </c>
      <c r="AD1743" s="24" t="n"/>
      <c r="AE1743" s="24" t="n">
        <v>4</v>
      </c>
      <c r="AF1743" s="33" t="n"/>
      <c r="AG1743" s="33" t="n"/>
    </row>
    <row r="1744">
      <c r="A1744" s="24" t="inlineStr">
        <is>
          <t>West Ham|17</t>
        </is>
      </c>
      <c r="B1744" s="24" t="inlineStr">
        <is>
          <t>E1</t>
        </is>
      </c>
      <c r="C1744" s="24" t="inlineStr">
        <is>
          <t>Championship</t>
        </is>
      </c>
      <c r="D1744" s="24" t="inlineStr">
        <is>
          <t>West Ham</t>
        </is>
      </c>
      <c r="E1744" s="24" t="n">
        <v>17</v>
      </c>
      <c r="F1744" s="24" t="n">
        <v>5</v>
      </c>
      <c r="G1744" s="29" t="n">
        <v>46350.82291666666</v>
      </c>
      <c r="H1744" s="24" t="inlineStr">
        <is>
          <t>Portsmouth</t>
        </is>
      </c>
      <c r="I1744" s="24" t="inlineStr">
        <is>
          <t>A</t>
        </is>
      </c>
      <c r="J1744" s="24" t="inlineStr">
        <is>
          <t>E1-Portsmou-WestHam</t>
        </is>
      </c>
      <c r="K1744" s="24" t="n">
        <v>18</v>
      </c>
      <c r="L1744" s="11">
        <f>IF(INDEX(Matches!$X:$X,AA1744)=0,"",IF(I1744="H",INDEX(Matches!$H:$H,AA1744),INDEX(Matches!$I:$I,AA1744)))</f>
        <v/>
      </c>
      <c r="M1744" s="11">
        <f>IF(INDEX(Matches!$X:$X,AA1744)=0,"",IF(I1744="H",INDEX(Matches!$I:$I,AA1744),INDEX(Matches!$H:$H,AA1744)))</f>
        <v/>
      </c>
      <c r="N1744" s="11">
        <f>IF(L1744="","",IF(L1744&gt;M1744,"W",IF(L1744=M1744,"D","L")))</f>
        <v/>
      </c>
      <c r="O1744" s="11">
        <f>IF(L1744="","",IF(L1744&gt;M1744,3,IF(L1744=M1744,1,0)))</f>
        <v/>
      </c>
      <c r="P1744" s="31">
        <f>IF(I1744="H",INDEX(Matches!$L:$L,AA1744),INDEX(Matches!$N:$N,AA1744))</f>
        <v/>
      </c>
      <c r="Q1744" s="31">
        <f>INDEX(Matches!$M:$M,AA1744)</f>
        <v/>
      </c>
      <c r="R1744" s="31">
        <f>IF(I1744="H",INDEX(Matches!$N:$N,AA1744),INDEX(Matches!$L:$L,AA1744))</f>
        <v/>
      </c>
      <c r="S1744" s="33">
        <f>IF(I1744="H",INDEX(Matches!$O:$O,AA1744),INDEX(Matches!$P:$P,AA1744))</f>
        <v/>
      </c>
      <c r="T1744" s="33">
        <f>IF(INDEX(Matches!$J:$J,AA1744)="","",IF(I1744="H",INDEX(Matches!$J:$J,AA1744),INDEX(Matches!$K:$K,AA1744)))</f>
        <v/>
      </c>
      <c r="U1744" s="33">
        <f>IF(INDEX(Matches!$K:$K,AA1744)="","",IF(I1744="H",INDEX(Matches!$K:$K,AA1744),INDEX(Matches!$J:$J,AA1744)))</f>
        <v/>
      </c>
      <c r="V1744" s="30">
        <f>IF(T1744="","",T1744-U1744)</f>
        <v/>
      </c>
      <c r="W1744" s="33">
        <f>IF(I1744="H",INDEX(Matches!$T:$T,AA1744),INDEX(Matches!$U:$U,AA1744))</f>
        <v/>
      </c>
      <c r="X1744" s="11">
        <f>INDEX(Matches!$X:$X,AA1744)</f>
        <v/>
      </c>
      <c r="Y1744" s="30">
        <f>IF(O1744="","",O1744-S1744)</f>
        <v/>
      </c>
      <c r="Z1744" s="30">
        <f>IF(W1744="","",W1744-S1744)</f>
        <v/>
      </c>
      <c r="AA1744" s="24">
        <f>MATCH(J1744,Matches!$A:$A,0)</f>
        <v/>
      </c>
      <c r="AB1744" s="33" t="n"/>
      <c r="AC1744" s="33" t="n">
        <v>1.786206782205604</v>
      </c>
      <c r="AD1744" s="24" t="n"/>
      <c r="AE1744" s="24" t="n">
        <v>5</v>
      </c>
      <c r="AF1744" s="33" t="n"/>
      <c r="AG1744" s="33" t="n"/>
    </row>
    <row r="1745">
      <c r="A1745" s="24" t="inlineStr">
        <is>
          <t>West Ham|18</t>
        </is>
      </c>
      <c r="B1745" s="24" t="inlineStr">
        <is>
          <t>E1</t>
        </is>
      </c>
      <c r="C1745" s="24" t="inlineStr">
        <is>
          <t>Championship</t>
        </is>
      </c>
      <c r="D1745" s="24" t="inlineStr">
        <is>
          <t>West Ham</t>
        </is>
      </c>
      <c r="E1745" s="24" t="n">
        <v>18</v>
      </c>
      <c r="F1745" s="24" t="n">
        <v>5</v>
      </c>
      <c r="G1745" s="29" t="n">
        <v>46354.625</v>
      </c>
      <c r="H1745" s="24" t="inlineStr">
        <is>
          <t>Stoke</t>
        </is>
      </c>
      <c r="I1745" s="24" t="inlineStr">
        <is>
          <t>H</t>
        </is>
      </c>
      <c r="J1745" s="24" t="inlineStr">
        <is>
          <t>E1-WestHam-Stoke</t>
        </is>
      </c>
      <c r="K1745" s="24" t="n">
        <v>11</v>
      </c>
      <c r="L1745" s="11">
        <f>IF(INDEX(Matches!$X:$X,AA1745)=0,"",IF(I1745="H",INDEX(Matches!$H:$H,AA1745),INDEX(Matches!$I:$I,AA1745)))</f>
        <v/>
      </c>
      <c r="M1745" s="11">
        <f>IF(INDEX(Matches!$X:$X,AA1745)=0,"",IF(I1745="H",INDEX(Matches!$I:$I,AA1745),INDEX(Matches!$H:$H,AA1745)))</f>
        <v/>
      </c>
      <c r="N1745" s="11">
        <f>IF(L1745="","",IF(L1745&gt;M1745,"W",IF(L1745=M1745,"D","L")))</f>
        <v/>
      </c>
      <c r="O1745" s="11">
        <f>IF(L1745="","",IF(L1745&gt;M1745,3,IF(L1745=M1745,1,0)))</f>
        <v/>
      </c>
      <c r="P1745" s="31">
        <f>IF(I1745="H",INDEX(Matches!$L:$L,AA1745),INDEX(Matches!$N:$N,AA1745))</f>
        <v/>
      </c>
      <c r="Q1745" s="31">
        <f>INDEX(Matches!$M:$M,AA1745)</f>
        <v/>
      </c>
      <c r="R1745" s="31">
        <f>IF(I1745="H",INDEX(Matches!$N:$N,AA1745),INDEX(Matches!$L:$L,AA1745))</f>
        <v/>
      </c>
      <c r="S1745" s="33">
        <f>IF(I1745="H",INDEX(Matches!$O:$O,AA1745),INDEX(Matches!$P:$P,AA1745))</f>
        <v/>
      </c>
      <c r="T1745" s="33">
        <f>IF(INDEX(Matches!$J:$J,AA1745)="","",IF(I1745="H",INDEX(Matches!$J:$J,AA1745),INDEX(Matches!$K:$K,AA1745)))</f>
        <v/>
      </c>
      <c r="U1745" s="33">
        <f>IF(INDEX(Matches!$K:$K,AA1745)="","",IF(I1745="H",INDEX(Matches!$K:$K,AA1745),INDEX(Matches!$J:$J,AA1745)))</f>
        <v/>
      </c>
      <c r="V1745" s="30">
        <f>IF(T1745="","",T1745-U1745)</f>
        <v/>
      </c>
      <c r="W1745" s="33">
        <f>IF(I1745="H",INDEX(Matches!$T:$T,AA1745),INDEX(Matches!$U:$U,AA1745))</f>
        <v/>
      </c>
      <c r="X1745" s="11">
        <f>INDEX(Matches!$X:$X,AA1745)</f>
        <v/>
      </c>
      <c r="Y1745" s="30">
        <f>IF(O1745="","",O1745-S1745)</f>
        <v/>
      </c>
      <c r="Z1745" s="30">
        <f>IF(W1745="","",W1745-S1745)</f>
        <v/>
      </c>
      <c r="AA1745" s="24">
        <f>MATCH(J1745,Matches!$A:$A,0)</f>
        <v/>
      </c>
      <c r="AB1745" s="33" t="n"/>
      <c r="AC1745" s="33" t="n">
        <v>2.073239754238791</v>
      </c>
      <c r="AD1745" s="24" t="n"/>
      <c r="AE1745" s="24" t="n">
        <v>5</v>
      </c>
      <c r="AF1745" s="33" t="n"/>
      <c r="AG1745" s="33" t="n"/>
    </row>
    <row r="1746">
      <c r="A1746" s="24" t="inlineStr">
        <is>
          <t>West Ham|19</t>
        </is>
      </c>
      <c r="B1746" s="24" t="inlineStr">
        <is>
          <t>E1</t>
        </is>
      </c>
      <c r="C1746" s="24" t="inlineStr">
        <is>
          <t>Championship</t>
        </is>
      </c>
      <c r="D1746" s="24" t="inlineStr">
        <is>
          <t>West Ham</t>
        </is>
      </c>
      <c r="E1746" s="24" t="n">
        <v>19</v>
      </c>
      <c r="F1746" s="24" t="n">
        <v>5</v>
      </c>
      <c r="G1746" s="29" t="n">
        <v>46360.83333333334</v>
      </c>
      <c r="H1746" s="24" t="inlineStr">
        <is>
          <t>Sheffield United</t>
        </is>
      </c>
      <c r="I1746" s="24" t="inlineStr">
        <is>
          <t>A</t>
        </is>
      </c>
      <c r="J1746" s="24" t="inlineStr">
        <is>
          <t>E1-Sheffiel-WestHam</t>
        </is>
      </c>
      <c r="K1746" s="24" t="n">
        <v>8</v>
      </c>
      <c r="L1746" s="11">
        <f>IF(INDEX(Matches!$X:$X,AA1746)=0,"",IF(I1746="H",INDEX(Matches!$H:$H,AA1746),INDEX(Matches!$I:$I,AA1746)))</f>
        <v/>
      </c>
      <c r="M1746" s="11">
        <f>IF(INDEX(Matches!$X:$X,AA1746)=0,"",IF(I1746="H",INDEX(Matches!$I:$I,AA1746),INDEX(Matches!$H:$H,AA1746)))</f>
        <v/>
      </c>
      <c r="N1746" s="11">
        <f>IF(L1746="","",IF(L1746&gt;M1746,"W",IF(L1746=M1746,"D","L")))</f>
        <v/>
      </c>
      <c r="O1746" s="11">
        <f>IF(L1746="","",IF(L1746&gt;M1746,3,IF(L1746=M1746,1,0)))</f>
        <v/>
      </c>
      <c r="P1746" s="31">
        <f>IF(I1746="H",INDEX(Matches!$L:$L,AA1746),INDEX(Matches!$N:$N,AA1746))</f>
        <v/>
      </c>
      <c r="Q1746" s="31">
        <f>INDEX(Matches!$M:$M,AA1746)</f>
        <v/>
      </c>
      <c r="R1746" s="31">
        <f>IF(I1746="H",INDEX(Matches!$N:$N,AA1746),INDEX(Matches!$L:$L,AA1746))</f>
        <v/>
      </c>
      <c r="S1746" s="33">
        <f>IF(I1746="H",INDEX(Matches!$O:$O,AA1746),INDEX(Matches!$P:$P,AA1746))</f>
        <v/>
      </c>
      <c r="T1746" s="33">
        <f>IF(INDEX(Matches!$J:$J,AA1746)="","",IF(I1746="H",INDEX(Matches!$J:$J,AA1746),INDEX(Matches!$K:$K,AA1746)))</f>
        <v/>
      </c>
      <c r="U1746" s="33">
        <f>IF(INDEX(Matches!$K:$K,AA1746)="","",IF(I1746="H",INDEX(Matches!$K:$K,AA1746),INDEX(Matches!$J:$J,AA1746)))</f>
        <v/>
      </c>
      <c r="V1746" s="30">
        <f>IF(T1746="","",T1746-U1746)</f>
        <v/>
      </c>
      <c r="W1746" s="33">
        <f>IF(I1746="H",INDEX(Matches!$T:$T,AA1746),INDEX(Matches!$U:$U,AA1746))</f>
        <v/>
      </c>
      <c r="X1746" s="11">
        <f>INDEX(Matches!$X:$X,AA1746)</f>
        <v/>
      </c>
      <c r="Y1746" s="30">
        <f>IF(O1746="","",O1746-S1746)</f>
        <v/>
      </c>
      <c r="Z1746" s="30">
        <f>IF(W1746="","",W1746-S1746)</f>
        <v/>
      </c>
      <c r="AA1746" s="24">
        <f>MATCH(J1746,Matches!$A:$A,0)</f>
        <v/>
      </c>
      <c r="AB1746" s="33" t="n"/>
      <c r="AC1746" s="33" t="n">
        <v>1.674760488456517</v>
      </c>
      <c r="AD1746" s="24" t="n"/>
      <c r="AE1746" s="24" t="n">
        <v>5</v>
      </c>
      <c r="AF1746" s="33" t="n"/>
      <c r="AG1746" s="33" t="n"/>
    </row>
    <row r="1747">
      <c r="A1747" s="24" t="inlineStr">
        <is>
          <t>West Ham|20</t>
        </is>
      </c>
      <c r="B1747" s="24" t="inlineStr">
        <is>
          <t>E1</t>
        </is>
      </c>
      <c r="C1747" s="24" t="inlineStr">
        <is>
          <t>Championship</t>
        </is>
      </c>
      <c r="D1747" s="24" t="inlineStr">
        <is>
          <t>West Ham</t>
        </is>
      </c>
      <c r="E1747" s="24" t="n">
        <v>20</v>
      </c>
      <c r="F1747" s="24" t="n">
        <v>5</v>
      </c>
      <c r="G1747" s="29" t="n">
        <v>46364.83333333334</v>
      </c>
      <c r="H1747" s="24" t="inlineStr">
        <is>
          <t>Middlesbrough</t>
        </is>
      </c>
      <c r="I1747" s="24" t="inlineStr">
        <is>
          <t>H</t>
        </is>
      </c>
      <c r="J1747" s="24" t="inlineStr">
        <is>
          <t>E1-WestHam-Middlesb</t>
        </is>
      </c>
      <c r="K1747" s="24" t="n">
        <v>3</v>
      </c>
      <c r="L1747" s="11">
        <f>IF(INDEX(Matches!$X:$X,AA1747)=0,"",IF(I1747="H",INDEX(Matches!$H:$H,AA1747),INDEX(Matches!$I:$I,AA1747)))</f>
        <v/>
      </c>
      <c r="M1747" s="11">
        <f>IF(INDEX(Matches!$X:$X,AA1747)=0,"",IF(I1747="H",INDEX(Matches!$I:$I,AA1747),INDEX(Matches!$H:$H,AA1747)))</f>
        <v/>
      </c>
      <c r="N1747" s="11">
        <f>IF(L1747="","",IF(L1747&gt;M1747,"W",IF(L1747=M1747,"D","L")))</f>
        <v/>
      </c>
      <c r="O1747" s="11">
        <f>IF(L1747="","",IF(L1747&gt;M1747,3,IF(L1747=M1747,1,0)))</f>
        <v/>
      </c>
      <c r="P1747" s="31">
        <f>IF(I1747="H",INDEX(Matches!$L:$L,AA1747),INDEX(Matches!$N:$N,AA1747))</f>
        <v/>
      </c>
      <c r="Q1747" s="31">
        <f>INDEX(Matches!$M:$M,AA1747)</f>
        <v/>
      </c>
      <c r="R1747" s="31">
        <f>IF(I1747="H",INDEX(Matches!$N:$N,AA1747),INDEX(Matches!$L:$L,AA1747))</f>
        <v/>
      </c>
      <c r="S1747" s="33">
        <f>IF(I1747="H",INDEX(Matches!$O:$O,AA1747),INDEX(Matches!$P:$P,AA1747))</f>
        <v/>
      </c>
      <c r="T1747" s="33">
        <f>IF(INDEX(Matches!$J:$J,AA1747)="","",IF(I1747="H",INDEX(Matches!$J:$J,AA1747),INDEX(Matches!$K:$K,AA1747)))</f>
        <v/>
      </c>
      <c r="U1747" s="33">
        <f>IF(INDEX(Matches!$K:$K,AA1747)="","",IF(I1747="H",INDEX(Matches!$K:$K,AA1747),INDEX(Matches!$J:$J,AA1747)))</f>
        <v/>
      </c>
      <c r="V1747" s="30">
        <f>IF(T1747="","",T1747-U1747)</f>
        <v/>
      </c>
      <c r="W1747" s="33">
        <f>IF(I1747="H",INDEX(Matches!$T:$T,AA1747),INDEX(Matches!$U:$U,AA1747))</f>
        <v/>
      </c>
      <c r="X1747" s="11">
        <f>INDEX(Matches!$X:$X,AA1747)</f>
        <v/>
      </c>
      <c r="Y1747" s="30">
        <f>IF(O1747="","",O1747-S1747)</f>
        <v/>
      </c>
      <c r="Z1747" s="30">
        <f>IF(W1747="","",W1747-S1747)</f>
        <v/>
      </c>
      <c r="AA1747" s="24">
        <f>MATCH(J1747,Matches!$A:$A,0)</f>
        <v/>
      </c>
      <c r="AB1747" s="33" t="n"/>
      <c r="AC1747" s="33" t="n">
        <v>1.835839234277421</v>
      </c>
      <c r="AD1747" s="24" t="n"/>
      <c r="AE1747" s="24" t="n">
        <v>5</v>
      </c>
      <c r="AF1747" s="33" t="n"/>
      <c r="AG1747" s="33" t="n"/>
    </row>
    <row r="1748">
      <c r="A1748" s="24" t="inlineStr">
        <is>
          <t>West Ham|21</t>
        </is>
      </c>
      <c r="B1748" s="24" t="inlineStr">
        <is>
          <t>E1</t>
        </is>
      </c>
      <c r="C1748" s="24" t="inlineStr">
        <is>
          <t>Championship</t>
        </is>
      </c>
      <c r="D1748" s="24" t="inlineStr">
        <is>
          <t>West Ham</t>
        </is>
      </c>
      <c r="E1748" s="24" t="n">
        <v>21</v>
      </c>
      <c r="F1748" s="24" t="n">
        <v>6</v>
      </c>
      <c r="G1748" s="29" t="n">
        <v>46368.625</v>
      </c>
      <c r="H1748" s="24" t="inlineStr">
        <is>
          <t>Bristol City</t>
        </is>
      </c>
      <c r="I1748" s="24" t="inlineStr">
        <is>
          <t>H</t>
        </is>
      </c>
      <c r="J1748" s="24" t="inlineStr">
        <is>
          <t>E1-WestHam-BristolC</t>
        </is>
      </c>
      <c r="K1748" s="24" t="n">
        <v>14</v>
      </c>
      <c r="L1748" s="11">
        <f>IF(INDEX(Matches!$X:$X,AA1748)=0,"",IF(I1748="H",INDEX(Matches!$H:$H,AA1748),INDEX(Matches!$I:$I,AA1748)))</f>
        <v/>
      </c>
      <c r="M1748" s="11">
        <f>IF(INDEX(Matches!$X:$X,AA1748)=0,"",IF(I1748="H",INDEX(Matches!$I:$I,AA1748),INDEX(Matches!$H:$H,AA1748)))</f>
        <v/>
      </c>
      <c r="N1748" s="11">
        <f>IF(L1748="","",IF(L1748&gt;M1748,"W",IF(L1748=M1748,"D","L")))</f>
        <v/>
      </c>
      <c r="O1748" s="11">
        <f>IF(L1748="","",IF(L1748&gt;M1748,3,IF(L1748=M1748,1,0)))</f>
        <v/>
      </c>
      <c r="P1748" s="31">
        <f>IF(I1748="H",INDEX(Matches!$L:$L,AA1748),INDEX(Matches!$N:$N,AA1748))</f>
        <v/>
      </c>
      <c r="Q1748" s="31">
        <f>INDEX(Matches!$M:$M,AA1748)</f>
        <v/>
      </c>
      <c r="R1748" s="31">
        <f>IF(I1748="H",INDEX(Matches!$N:$N,AA1748),INDEX(Matches!$L:$L,AA1748))</f>
        <v/>
      </c>
      <c r="S1748" s="33">
        <f>IF(I1748="H",INDEX(Matches!$O:$O,AA1748),INDEX(Matches!$P:$P,AA1748))</f>
        <v/>
      </c>
      <c r="T1748" s="33">
        <f>IF(INDEX(Matches!$J:$J,AA1748)="","",IF(I1748="H",INDEX(Matches!$J:$J,AA1748),INDEX(Matches!$K:$K,AA1748)))</f>
        <v/>
      </c>
      <c r="U1748" s="33">
        <f>IF(INDEX(Matches!$K:$K,AA1748)="","",IF(I1748="H",INDEX(Matches!$K:$K,AA1748),INDEX(Matches!$J:$J,AA1748)))</f>
        <v/>
      </c>
      <c r="V1748" s="30">
        <f>IF(T1748="","",T1748-U1748)</f>
        <v/>
      </c>
      <c r="W1748" s="33">
        <f>IF(I1748="H",INDEX(Matches!$T:$T,AA1748),INDEX(Matches!$U:$U,AA1748))</f>
        <v/>
      </c>
      <c r="X1748" s="11">
        <f>INDEX(Matches!$X:$X,AA1748)</f>
        <v/>
      </c>
      <c r="Y1748" s="30">
        <f>IF(O1748="","",O1748-S1748)</f>
        <v/>
      </c>
      <c r="Z1748" s="30">
        <f>IF(W1748="","",W1748-S1748)</f>
        <v/>
      </c>
      <c r="AA1748" s="24">
        <f>MATCH(J1748,Matches!$A:$A,0)</f>
        <v/>
      </c>
      <c r="AB1748" s="33" t="n"/>
      <c r="AC1748" s="33" t="n">
        <v>2.077370537968183</v>
      </c>
      <c r="AD1748" s="24" t="n"/>
      <c r="AE1748" s="24" t="n">
        <v>6</v>
      </c>
      <c r="AF1748" s="33" t="n"/>
      <c r="AG1748" s="33" t="n"/>
    </row>
    <row r="1749">
      <c r="A1749" s="24" t="inlineStr">
        <is>
          <t>West Ham|22</t>
        </is>
      </c>
      <c r="B1749" s="24" t="inlineStr">
        <is>
          <t>E1</t>
        </is>
      </c>
      <c r="C1749" s="24" t="inlineStr">
        <is>
          <t>Championship</t>
        </is>
      </c>
      <c r="D1749" s="24" t="inlineStr">
        <is>
          <t>West Ham</t>
        </is>
      </c>
      <c r="E1749" s="24" t="n">
        <v>22</v>
      </c>
      <c r="F1749" s="24" t="n">
        <v>6</v>
      </c>
      <c r="G1749" s="29" t="n">
        <v>46375.52083333334</v>
      </c>
      <c r="H1749" s="24" t="inlineStr">
        <is>
          <t>Birmingham</t>
        </is>
      </c>
      <c r="I1749" s="24" t="inlineStr">
        <is>
          <t>A</t>
        </is>
      </c>
      <c r="J1749" s="24" t="inlineStr">
        <is>
          <t>E1-Birmingh-WestHam</t>
        </is>
      </c>
      <c r="K1749" s="24" t="n">
        <v>6</v>
      </c>
      <c r="L1749" s="11">
        <f>IF(INDEX(Matches!$X:$X,AA1749)=0,"",IF(I1749="H",INDEX(Matches!$H:$H,AA1749),INDEX(Matches!$I:$I,AA1749)))</f>
        <v/>
      </c>
      <c r="M1749" s="11">
        <f>IF(INDEX(Matches!$X:$X,AA1749)=0,"",IF(I1749="H",INDEX(Matches!$I:$I,AA1749),INDEX(Matches!$H:$H,AA1749)))</f>
        <v/>
      </c>
      <c r="N1749" s="11">
        <f>IF(L1749="","",IF(L1749&gt;M1749,"W",IF(L1749=M1749,"D","L")))</f>
        <v/>
      </c>
      <c r="O1749" s="11">
        <f>IF(L1749="","",IF(L1749&gt;M1749,3,IF(L1749=M1749,1,0)))</f>
        <v/>
      </c>
      <c r="P1749" s="31">
        <f>IF(I1749="H",INDEX(Matches!$L:$L,AA1749),INDEX(Matches!$N:$N,AA1749))</f>
        <v/>
      </c>
      <c r="Q1749" s="31">
        <f>INDEX(Matches!$M:$M,AA1749)</f>
        <v/>
      </c>
      <c r="R1749" s="31">
        <f>IF(I1749="H",INDEX(Matches!$N:$N,AA1749),INDEX(Matches!$L:$L,AA1749))</f>
        <v/>
      </c>
      <c r="S1749" s="33">
        <f>IF(I1749="H",INDEX(Matches!$O:$O,AA1749),INDEX(Matches!$P:$P,AA1749))</f>
        <v/>
      </c>
      <c r="T1749" s="33">
        <f>IF(INDEX(Matches!$J:$J,AA1749)="","",IF(I1749="H",INDEX(Matches!$J:$J,AA1749),INDEX(Matches!$K:$K,AA1749)))</f>
        <v/>
      </c>
      <c r="U1749" s="33">
        <f>IF(INDEX(Matches!$K:$K,AA1749)="","",IF(I1749="H",INDEX(Matches!$K:$K,AA1749),INDEX(Matches!$J:$J,AA1749)))</f>
        <v/>
      </c>
      <c r="V1749" s="30">
        <f>IF(T1749="","",T1749-U1749)</f>
        <v/>
      </c>
      <c r="W1749" s="33">
        <f>IF(I1749="H",INDEX(Matches!$T:$T,AA1749),INDEX(Matches!$U:$U,AA1749))</f>
        <v/>
      </c>
      <c r="X1749" s="11">
        <f>INDEX(Matches!$X:$X,AA1749)</f>
        <v/>
      </c>
      <c r="Y1749" s="30">
        <f>IF(O1749="","",O1749-S1749)</f>
        <v/>
      </c>
      <c r="Z1749" s="30">
        <f>IF(W1749="","",W1749-S1749)</f>
        <v/>
      </c>
      <c r="AA1749" s="24">
        <f>MATCH(J1749,Matches!$A:$A,0)</f>
        <v/>
      </c>
      <c r="AB1749" s="33" t="n"/>
      <c r="AC1749" s="33" t="n">
        <v>1.549441513763878</v>
      </c>
      <c r="AD1749" s="24" t="n"/>
      <c r="AE1749" s="24" t="n">
        <v>6</v>
      </c>
      <c r="AF1749" s="33" t="n"/>
      <c r="AG1749" s="33" t="n"/>
    </row>
    <row r="1750">
      <c r="A1750" s="24" t="inlineStr">
        <is>
          <t>West Ham|23</t>
        </is>
      </c>
      <c r="B1750" s="24" t="inlineStr">
        <is>
          <t>E1</t>
        </is>
      </c>
      <c r="C1750" s="24" t="inlineStr">
        <is>
          <t>Championship</t>
        </is>
      </c>
      <c r="D1750" s="24" t="inlineStr">
        <is>
          <t>West Ham</t>
        </is>
      </c>
      <c r="E1750" s="24" t="n">
        <v>23</v>
      </c>
      <c r="F1750" s="24" t="n">
        <v>6</v>
      </c>
      <c r="G1750" s="29" t="n">
        <v>46382.625</v>
      </c>
      <c r="H1750" s="24" t="inlineStr">
        <is>
          <t>Norwich</t>
        </is>
      </c>
      <c r="I1750" s="24" t="inlineStr">
        <is>
          <t>H</t>
        </is>
      </c>
      <c r="J1750" s="24" t="inlineStr">
        <is>
          <t>E1-WestHam-Norwich</t>
        </is>
      </c>
      <c r="K1750" s="24" t="n">
        <v>7</v>
      </c>
      <c r="L1750" s="11">
        <f>IF(INDEX(Matches!$X:$X,AA1750)=0,"",IF(I1750="H",INDEX(Matches!$H:$H,AA1750),INDEX(Matches!$I:$I,AA1750)))</f>
        <v/>
      </c>
      <c r="M1750" s="11">
        <f>IF(INDEX(Matches!$X:$X,AA1750)=0,"",IF(I1750="H",INDEX(Matches!$I:$I,AA1750),INDEX(Matches!$H:$H,AA1750)))</f>
        <v/>
      </c>
      <c r="N1750" s="11">
        <f>IF(L1750="","",IF(L1750&gt;M1750,"W",IF(L1750=M1750,"D","L")))</f>
        <v/>
      </c>
      <c r="O1750" s="11">
        <f>IF(L1750="","",IF(L1750&gt;M1750,3,IF(L1750=M1750,1,0)))</f>
        <v/>
      </c>
      <c r="P1750" s="31">
        <f>IF(I1750="H",INDEX(Matches!$L:$L,AA1750),INDEX(Matches!$N:$N,AA1750))</f>
        <v/>
      </c>
      <c r="Q1750" s="31">
        <f>INDEX(Matches!$M:$M,AA1750)</f>
        <v/>
      </c>
      <c r="R1750" s="31">
        <f>IF(I1750="H",INDEX(Matches!$N:$N,AA1750),INDEX(Matches!$L:$L,AA1750))</f>
        <v/>
      </c>
      <c r="S1750" s="33">
        <f>IF(I1750="H",INDEX(Matches!$O:$O,AA1750),INDEX(Matches!$P:$P,AA1750))</f>
        <v/>
      </c>
      <c r="T1750" s="33">
        <f>IF(INDEX(Matches!$J:$J,AA1750)="","",IF(I1750="H",INDEX(Matches!$J:$J,AA1750),INDEX(Matches!$K:$K,AA1750)))</f>
        <v/>
      </c>
      <c r="U1750" s="33">
        <f>IF(INDEX(Matches!$K:$K,AA1750)="","",IF(I1750="H",INDEX(Matches!$K:$K,AA1750),INDEX(Matches!$J:$J,AA1750)))</f>
        <v/>
      </c>
      <c r="V1750" s="30">
        <f>IF(T1750="","",T1750-U1750)</f>
        <v/>
      </c>
      <c r="W1750" s="33">
        <f>IF(I1750="H",INDEX(Matches!$T:$T,AA1750),INDEX(Matches!$U:$U,AA1750))</f>
        <v/>
      </c>
      <c r="X1750" s="11">
        <f>INDEX(Matches!$X:$X,AA1750)</f>
        <v/>
      </c>
      <c r="Y1750" s="30">
        <f>IF(O1750="","",O1750-S1750)</f>
        <v/>
      </c>
      <c r="Z1750" s="30">
        <f>IF(W1750="","",W1750-S1750)</f>
        <v/>
      </c>
      <c r="AA1750" s="24">
        <f>MATCH(J1750,Matches!$A:$A,0)</f>
        <v/>
      </c>
      <c r="AB1750" s="33" t="n"/>
      <c r="AC1750" s="33" t="n">
        <v>2.005424250222853</v>
      </c>
      <c r="AD1750" s="24" t="n"/>
      <c r="AE1750" s="24" t="n">
        <v>6</v>
      </c>
      <c r="AF1750" s="33" t="n"/>
      <c r="AG1750" s="33" t="n"/>
    </row>
    <row r="1751">
      <c r="A1751" s="24" t="inlineStr">
        <is>
          <t>West Ham|24</t>
        </is>
      </c>
      <c r="B1751" s="24" t="inlineStr">
        <is>
          <t>E1</t>
        </is>
      </c>
      <c r="C1751" s="24" t="inlineStr">
        <is>
          <t>Championship</t>
        </is>
      </c>
      <c r="D1751" s="24" t="inlineStr">
        <is>
          <t>West Ham</t>
        </is>
      </c>
      <c r="E1751" s="24" t="n">
        <v>24</v>
      </c>
      <c r="F1751" s="24" t="n">
        <v>6</v>
      </c>
      <c r="G1751" s="29" t="n">
        <v>46385.84375</v>
      </c>
      <c r="H1751" s="24" t="inlineStr">
        <is>
          <t>Southampton</t>
        </is>
      </c>
      <c r="I1751" s="24" t="inlineStr">
        <is>
          <t>A</t>
        </is>
      </c>
      <c r="J1751" s="24" t="inlineStr">
        <is>
          <t>E1-Southamp-WestHam</t>
        </is>
      </c>
      <c r="K1751" s="24" t="n">
        <v>5</v>
      </c>
      <c r="L1751" s="11">
        <f>IF(INDEX(Matches!$X:$X,AA1751)=0,"",IF(I1751="H",INDEX(Matches!$H:$H,AA1751),INDEX(Matches!$I:$I,AA1751)))</f>
        <v/>
      </c>
      <c r="M1751" s="11">
        <f>IF(INDEX(Matches!$X:$X,AA1751)=0,"",IF(I1751="H",INDEX(Matches!$I:$I,AA1751),INDEX(Matches!$H:$H,AA1751)))</f>
        <v/>
      </c>
      <c r="N1751" s="11">
        <f>IF(L1751="","",IF(L1751&gt;M1751,"W",IF(L1751=M1751,"D","L")))</f>
        <v/>
      </c>
      <c r="O1751" s="11">
        <f>IF(L1751="","",IF(L1751&gt;M1751,3,IF(L1751=M1751,1,0)))</f>
        <v/>
      </c>
      <c r="P1751" s="31">
        <f>IF(I1751="H",INDEX(Matches!$L:$L,AA1751),INDEX(Matches!$N:$N,AA1751))</f>
        <v/>
      </c>
      <c r="Q1751" s="31">
        <f>INDEX(Matches!$M:$M,AA1751)</f>
        <v/>
      </c>
      <c r="R1751" s="31">
        <f>IF(I1751="H",INDEX(Matches!$N:$N,AA1751),INDEX(Matches!$L:$L,AA1751))</f>
        <v/>
      </c>
      <c r="S1751" s="33">
        <f>IF(I1751="H",INDEX(Matches!$O:$O,AA1751),INDEX(Matches!$P:$P,AA1751))</f>
        <v/>
      </c>
      <c r="T1751" s="33">
        <f>IF(INDEX(Matches!$J:$J,AA1751)="","",IF(I1751="H",INDEX(Matches!$J:$J,AA1751),INDEX(Matches!$K:$K,AA1751)))</f>
        <v/>
      </c>
      <c r="U1751" s="33">
        <f>IF(INDEX(Matches!$K:$K,AA1751)="","",IF(I1751="H",INDEX(Matches!$K:$K,AA1751),INDEX(Matches!$J:$J,AA1751)))</f>
        <v/>
      </c>
      <c r="V1751" s="30">
        <f>IF(T1751="","",T1751-U1751)</f>
        <v/>
      </c>
      <c r="W1751" s="33">
        <f>IF(I1751="H",INDEX(Matches!$T:$T,AA1751),INDEX(Matches!$U:$U,AA1751))</f>
        <v/>
      </c>
      <c r="X1751" s="11">
        <f>INDEX(Matches!$X:$X,AA1751)</f>
        <v/>
      </c>
      <c r="Y1751" s="30">
        <f>IF(O1751="","",O1751-S1751)</f>
        <v/>
      </c>
      <c r="Z1751" s="30">
        <f>IF(W1751="","",W1751-S1751)</f>
        <v/>
      </c>
      <c r="AA1751" s="24">
        <f>MATCH(J1751,Matches!$A:$A,0)</f>
        <v/>
      </c>
      <c r="AB1751" s="33" t="n"/>
      <c r="AC1751" s="33" t="n">
        <v>1.5747665502314</v>
      </c>
      <c r="AD1751" s="24" t="n"/>
      <c r="AE1751" s="24" t="n">
        <v>6</v>
      </c>
      <c r="AF1751" s="33" t="n"/>
      <c r="AG1751" s="33" t="n"/>
    </row>
    <row r="1752">
      <c r="A1752" s="24" t="inlineStr">
        <is>
          <t>West Ham|25</t>
        </is>
      </c>
      <c r="B1752" s="24" t="inlineStr">
        <is>
          <t>E1</t>
        </is>
      </c>
      <c r="C1752" s="24" t="inlineStr">
        <is>
          <t>Championship</t>
        </is>
      </c>
      <c r="D1752" s="24" t="inlineStr">
        <is>
          <t>West Ham</t>
        </is>
      </c>
      <c r="E1752" s="24" t="n">
        <v>25</v>
      </c>
      <c r="F1752" s="24" t="n">
        <v>7</v>
      </c>
      <c r="G1752" s="29" t="n">
        <v>46388.625</v>
      </c>
      <c r="H1752" s="24" t="inlineStr">
        <is>
          <t>Bristol City</t>
        </is>
      </c>
      <c r="I1752" s="24" t="inlineStr">
        <is>
          <t>A</t>
        </is>
      </c>
      <c r="J1752" s="24" t="inlineStr">
        <is>
          <t>E1-BristolC-WestHam</t>
        </is>
      </c>
      <c r="K1752" s="24" t="n">
        <v>14</v>
      </c>
      <c r="L1752" s="11">
        <f>IF(INDEX(Matches!$X:$X,AA1752)=0,"",IF(I1752="H",INDEX(Matches!$H:$H,AA1752),INDEX(Matches!$I:$I,AA1752)))</f>
        <v/>
      </c>
      <c r="M1752" s="11">
        <f>IF(INDEX(Matches!$X:$X,AA1752)=0,"",IF(I1752="H",INDEX(Matches!$I:$I,AA1752),INDEX(Matches!$H:$H,AA1752)))</f>
        <v/>
      </c>
      <c r="N1752" s="11">
        <f>IF(L1752="","",IF(L1752&gt;M1752,"W",IF(L1752=M1752,"D","L")))</f>
        <v/>
      </c>
      <c r="O1752" s="11">
        <f>IF(L1752="","",IF(L1752&gt;M1752,3,IF(L1752=M1752,1,0)))</f>
        <v/>
      </c>
      <c r="P1752" s="31">
        <f>IF(I1752="H",INDEX(Matches!$L:$L,AA1752),INDEX(Matches!$N:$N,AA1752))</f>
        <v/>
      </c>
      <c r="Q1752" s="31">
        <f>INDEX(Matches!$M:$M,AA1752)</f>
        <v/>
      </c>
      <c r="R1752" s="31">
        <f>IF(I1752="H",INDEX(Matches!$N:$N,AA1752),INDEX(Matches!$L:$L,AA1752))</f>
        <v/>
      </c>
      <c r="S1752" s="33">
        <f>IF(I1752="H",INDEX(Matches!$O:$O,AA1752),INDEX(Matches!$P:$P,AA1752))</f>
        <v/>
      </c>
      <c r="T1752" s="33">
        <f>IF(INDEX(Matches!$J:$J,AA1752)="","",IF(I1752="H",INDEX(Matches!$J:$J,AA1752),INDEX(Matches!$K:$K,AA1752)))</f>
        <v/>
      </c>
      <c r="U1752" s="33">
        <f>IF(INDEX(Matches!$K:$K,AA1752)="","",IF(I1752="H",INDEX(Matches!$K:$K,AA1752),INDEX(Matches!$J:$J,AA1752)))</f>
        <v/>
      </c>
      <c r="V1752" s="30">
        <f>IF(T1752="","",T1752-U1752)</f>
        <v/>
      </c>
      <c r="W1752" s="33">
        <f>IF(I1752="H",INDEX(Matches!$T:$T,AA1752),INDEX(Matches!$U:$U,AA1752))</f>
        <v/>
      </c>
      <c r="X1752" s="11">
        <f>INDEX(Matches!$X:$X,AA1752)</f>
        <v/>
      </c>
      <c r="Y1752" s="30">
        <f>IF(O1752="","",O1752-S1752)</f>
        <v/>
      </c>
      <c r="Z1752" s="30">
        <f>IF(W1752="","",W1752-S1752)</f>
        <v/>
      </c>
      <c r="AA1752" s="24">
        <f>MATCH(J1752,Matches!$A:$A,0)</f>
        <v/>
      </c>
      <c r="AB1752" s="33" t="n"/>
      <c r="AC1752" s="33" t="n">
        <v>1.735374130872822</v>
      </c>
      <c r="AD1752" s="24" t="n"/>
      <c r="AE1752" s="24" t="n">
        <v>7</v>
      </c>
      <c r="AF1752" s="33" t="n"/>
      <c r="AG1752" s="33" t="n"/>
    </row>
    <row r="1753">
      <c r="A1753" s="24" t="inlineStr">
        <is>
          <t>West Ham|26</t>
        </is>
      </c>
      <c r="B1753" s="24" t="inlineStr">
        <is>
          <t>E1</t>
        </is>
      </c>
      <c r="C1753" s="24" t="inlineStr">
        <is>
          <t>Championship</t>
        </is>
      </c>
      <c r="D1753" s="24" t="inlineStr">
        <is>
          <t>West Ham</t>
        </is>
      </c>
      <c r="E1753" s="24" t="n">
        <v>26</v>
      </c>
      <c r="F1753" s="24" t="n">
        <v>7</v>
      </c>
      <c r="G1753" s="29" t="n">
        <v>46403.625</v>
      </c>
      <c r="H1753" s="24" t="inlineStr">
        <is>
          <t>Swansea</t>
        </is>
      </c>
      <c r="I1753" s="24" t="inlineStr">
        <is>
          <t>H</t>
        </is>
      </c>
      <c r="J1753" s="24" t="inlineStr">
        <is>
          <t>E1-WestHam-Swansea</t>
        </is>
      </c>
      <c r="K1753" s="24" t="n">
        <v>15</v>
      </c>
      <c r="L1753" s="11">
        <f>IF(INDEX(Matches!$X:$X,AA1753)=0,"",IF(I1753="H",INDEX(Matches!$H:$H,AA1753),INDEX(Matches!$I:$I,AA1753)))</f>
        <v/>
      </c>
      <c r="M1753" s="11">
        <f>IF(INDEX(Matches!$X:$X,AA1753)=0,"",IF(I1753="H",INDEX(Matches!$I:$I,AA1753),INDEX(Matches!$H:$H,AA1753)))</f>
        <v/>
      </c>
      <c r="N1753" s="11">
        <f>IF(L1753="","",IF(L1753&gt;M1753,"W",IF(L1753=M1753,"D","L")))</f>
        <v/>
      </c>
      <c r="O1753" s="11">
        <f>IF(L1753="","",IF(L1753&gt;M1753,3,IF(L1753=M1753,1,0)))</f>
        <v/>
      </c>
      <c r="P1753" s="31">
        <f>IF(I1753="H",INDEX(Matches!$L:$L,AA1753),INDEX(Matches!$N:$N,AA1753))</f>
        <v/>
      </c>
      <c r="Q1753" s="31">
        <f>INDEX(Matches!$M:$M,AA1753)</f>
        <v/>
      </c>
      <c r="R1753" s="31">
        <f>IF(I1753="H",INDEX(Matches!$N:$N,AA1753),INDEX(Matches!$L:$L,AA1753))</f>
        <v/>
      </c>
      <c r="S1753" s="33">
        <f>IF(I1753="H",INDEX(Matches!$O:$O,AA1753),INDEX(Matches!$P:$P,AA1753))</f>
        <v/>
      </c>
      <c r="T1753" s="33">
        <f>IF(INDEX(Matches!$J:$J,AA1753)="","",IF(I1753="H",INDEX(Matches!$J:$J,AA1753),INDEX(Matches!$K:$K,AA1753)))</f>
        <v/>
      </c>
      <c r="U1753" s="33">
        <f>IF(INDEX(Matches!$K:$K,AA1753)="","",IF(I1753="H",INDEX(Matches!$K:$K,AA1753),INDEX(Matches!$J:$J,AA1753)))</f>
        <v/>
      </c>
      <c r="V1753" s="30">
        <f>IF(T1753="","",T1753-U1753)</f>
        <v/>
      </c>
      <c r="W1753" s="33">
        <f>IF(I1753="H",INDEX(Matches!$T:$T,AA1753),INDEX(Matches!$U:$U,AA1753))</f>
        <v/>
      </c>
      <c r="X1753" s="11">
        <f>INDEX(Matches!$X:$X,AA1753)</f>
        <v/>
      </c>
      <c r="Y1753" s="30">
        <f>IF(O1753="","",O1753-S1753)</f>
        <v/>
      </c>
      <c r="Z1753" s="30">
        <f>IF(W1753="","",W1753-S1753)</f>
        <v/>
      </c>
      <c r="AA1753" s="24">
        <f>MATCH(J1753,Matches!$A:$A,0)</f>
        <v/>
      </c>
      <c r="AB1753" s="33" t="n"/>
      <c r="AC1753" s="33" t="n">
        <v>2.072621539754547</v>
      </c>
      <c r="AD1753" s="24" t="n"/>
      <c r="AE1753" s="24" t="n">
        <v>7</v>
      </c>
      <c r="AF1753" s="33" t="n"/>
      <c r="AG1753" s="33" t="n"/>
    </row>
    <row r="1754">
      <c r="A1754" s="24" t="inlineStr">
        <is>
          <t>West Ham|27</t>
        </is>
      </c>
      <c r="B1754" s="24" t="inlineStr">
        <is>
          <t>E1</t>
        </is>
      </c>
      <c r="C1754" s="24" t="inlineStr">
        <is>
          <t>Championship</t>
        </is>
      </c>
      <c r="D1754" s="24" t="inlineStr">
        <is>
          <t>West Ham</t>
        </is>
      </c>
      <c r="E1754" s="24" t="n">
        <v>27</v>
      </c>
      <c r="F1754" s="24" t="n">
        <v>7</v>
      </c>
      <c r="G1754" s="29" t="n">
        <v>46410.625</v>
      </c>
      <c r="H1754" s="24" t="inlineStr">
        <is>
          <t>West Brom</t>
        </is>
      </c>
      <c r="I1754" s="24" t="inlineStr">
        <is>
          <t>A</t>
        </is>
      </c>
      <c r="J1754" s="24" t="inlineStr">
        <is>
          <t>E1-WestBrom-WestHam</t>
        </is>
      </c>
      <c r="K1754" s="24" t="n">
        <v>13</v>
      </c>
      <c r="L1754" s="11">
        <f>IF(INDEX(Matches!$X:$X,AA1754)=0,"",IF(I1754="H",INDEX(Matches!$H:$H,AA1754),INDEX(Matches!$I:$I,AA1754)))</f>
        <v/>
      </c>
      <c r="M1754" s="11">
        <f>IF(INDEX(Matches!$X:$X,AA1754)=0,"",IF(I1754="H",INDEX(Matches!$I:$I,AA1754),INDEX(Matches!$H:$H,AA1754)))</f>
        <v/>
      </c>
      <c r="N1754" s="11">
        <f>IF(L1754="","",IF(L1754&gt;M1754,"W",IF(L1754=M1754,"D","L")))</f>
        <v/>
      </c>
      <c r="O1754" s="11">
        <f>IF(L1754="","",IF(L1754&gt;M1754,3,IF(L1754=M1754,1,0)))</f>
        <v/>
      </c>
      <c r="P1754" s="31">
        <f>IF(I1754="H",INDEX(Matches!$L:$L,AA1754),INDEX(Matches!$N:$N,AA1754))</f>
        <v/>
      </c>
      <c r="Q1754" s="31">
        <f>INDEX(Matches!$M:$M,AA1754)</f>
        <v/>
      </c>
      <c r="R1754" s="31">
        <f>IF(I1754="H",INDEX(Matches!$N:$N,AA1754),INDEX(Matches!$L:$L,AA1754))</f>
        <v/>
      </c>
      <c r="S1754" s="33">
        <f>IF(I1754="H",INDEX(Matches!$O:$O,AA1754),INDEX(Matches!$P:$P,AA1754))</f>
        <v/>
      </c>
      <c r="T1754" s="33">
        <f>IF(INDEX(Matches!$J:$J,AA1754)="","",IF(I1754="H",INDEX(Matches!$J:$J,AA1754),INDEX(Matches!$K:$K,AA1754)))</f>
        <v/>
      </c>
      <c r="U1754" s="33">
        <f>IF(INDEX(Matches!$K:$K,AA1754)="","",IF(I1754="H",INDEX(Matches!$K:$K,AA1754),INDEX(Matches!$J:$J,AA1754)))</f>
        <v/>
      </c>
      <c r="V1754" s="30">
        <f>IF(T1754="","",T1754-U1754)</f>
        <v/>
      </c>
      <c r="W1754" s="33">
        <f>IF(I1754="H",INDEX(Matches!$T:$T,AA1754),INDEX(Matches!$U:$U,AA1754))</f>
        <v/>
      </c>
      <c r="X1754" s="11">
        <f>INDEX(Matches!$X:$X,AA1754)</f>
        <v/>
      </c>
      <c r="Y1754" s="30">
        <f>IF(O1754="","",O1754-S1754)</f>
        <v/>
      </c>
      <c r="Z1754" s="30">
        <f>IF(W1754="","",W1754-S1754)</f>
        <v/>
      </c>
      <c r="AA1754" s="24">
        <f>MATCH(J1754,Matches!$A:$A,0)</f>
        <v/>
      </c>
      <c r="AB1754" s="33" t="n"/>
      <c r="AC1754" s="33" t="n">
        <v>1.701762451077689</v>
      </c>
      <c r="AD1754" s="24" t="n"/>
      <c r="AE1754" s="24" t="n">
        <v>7</v>
      </c>
      <c r="AF1754" s="33" t="n"/>
      <c r="AG1754" s="33" t="n"/>
    </row>
    <row r="1755">
      <c r="A1755" s="24" t="inlineStr">
        <is>
          <t>West Ham|28</t>
        </is>
      </c>
      <c r="B1755" s="24" t="inlineStr">
        <is>
          <t>E1</t>
        </is>
      </c>
      <c r="C1755" s="24" t="inlineStr">
        <is>
          <t>Championship</t>
        </is>
      </c>
      <c r="D1755" s="24" t="inlineStr">
        <is>
          <t>West Ham</t>
        </is>
      </c>
      <c r="E1755" s="24" t="n">
        <v>28</v>
      </c>
      <c r="F1755" s="24" t="n">
        <v>7</v>
      </c>
      <c r="G1755" s="29" t="n">
        <v>46414.82291666666</v>
      </c>
      <c r="H1755" s="24" t="inlineStr">
        <is>
          <t>Cardiff</t>
        </is>
      </c>
      <c r="I1755" s="24" t="inlineStr">
        <is>
          <t>H</t>
        </is>
      </c>
      <c r="J1755" s="24" t="inlineStr">
        <is>
          <t>E1-WestHam-Cardiff</t>
        </is>
      </c>
      <c r="K1755" s="24" t="n">
        <v>21</v>
      </c>
      <c r="L1755" s="11">
        <f>IF(INDEX(Matches!$X:$X,AA1755)=0,"",IF(I1755="H",INDEX(Matches!$H:$H,AA1755),INDEX(Matches!$I:$I,AA1755)))</f>
        <v/>
      </c>
      <c r="M1755" s="11">
        <f>IF(INDEX(Matches!$X:$X,AA1755)=0,"",IF(I1755="H",INDEX(Matches!$I:$I,AA1755),INDEX(Matches!$H:$H,AA1755)))</f>
        <v/>
      </c>
      <c r="N1755" s="11">
        <f>IF(L1755="","",IF(L1755&gt;M1755,"W",IF(L1755=M1755,"D","L")))</f>
        <v/>
      </c>
      <c r="O1755" s="11">
        <f>IF(L1755="","",IF(L1755&gt;M1755,3,IF(L1755=M1755,1,0)))</f>
        <v/>
      </c>
      <c r="P1755" s="31">
        <f>IF(I1755="H",INDEX(Matches!$L:$L,AA1755),INDEX(Matches!$N:$N,AA1755))</f>
        <v/>
      </c>
      <c r="Q1755" s="31">
        <f>INDEX(Matches!$M:$M,AA1755)</f>
        <v/>
      </c>
      <c r="R1755" s="31">
        <f>IF(I1755="H",INDEX(Matches!$N:$N,AA1755),INDEX(Matches!$L:$L,AA1755))</f>
        <v/>
      </c>
      <c r="S1755" s="33">
        <f>IF(I1755="H",INDEX(Matches!$O:$O,AA1755),INDEX(Matches!$P:$P,AA1755))</f>
        <v/>
      </c>
      <c r="T1755" s="33">
        <f>IF(INDEX(Matches!$J:$J,AA1755)="","",IF(I1755="H",INDEX(Matches!$J:$J,AA1755),INDEX(Matches!$K:$K,AA1755)))</f>
        <v/>
      </c>
      <c r="U1755" s="33">
        <f>IF(INDEX(Matches!$K:$K,AA1755)="","",IF(I1755="H",INDEX(Matches!$K:$K,AA1755),INDEX(Matches!$J:$J,AA1755)))</f>
        <v/>
      </c>
      <c r="V1755" s="30">
        <f>IF(T1755="","",T1755-U1755)</f>
        <v/>
      </c>
      <c r="W1755" s="33">
        <f>IF(I1755="H",INDEX(Matches!$T:$T,AA1755),INDEX(Matches!$U:$U,AA1755))</f>
        <v/>
      </c>
      <c r="X1755" s="11">
        <f>INDEX(Matches!$X:$X,AA1755)</f>
        <v/>
      </c>
      <c r="Y1755" s="30">
        <f>IF(O1755="","",O1755-S1755)</f>
        <v/>
      </c>
      <c r="Z1755" s="30">
        <f>IF(W1755="","",W1755-S1755)</f>
        <v/>
      </c>
      <c r="AA1755" s="24">
        <f>MATCH(J1755,Matches!$A:$A,0)</f>
        <v/>
      </c>
      <c r="AB1755" s="33" t="n"/>
      <c r="AC1755" s="33" t="n">
        <v>2.213295315348852</v>
      </c>
      <c r="AD1755" s="24" t="n"/>
      <c r="AE1755" s="24" t="n">
        <v>7</v>
      </c>
      <c r="AF1755" s="33" t="n"/>
      <c r="AG1755" s="33" t="n"/>
    </row>
    <row r="1756">
      <c r="A1756" s="24" t="inlineStr">
        <is>
          <t>West Ham|29</t>
        </is>
      </c>
      <c r="B1756" s="24" t="inlineStr">
        <is>
          <t>E1</t>
        </is>
      </c>
      <c r="C1756" s="24" t="inlineStr">
        <is>
          <t>Championship</t>
        </is>
      </c>
      <c r="D1756" s="24" t="inlineStr">
        <is>
          <t>West Ham</t>
        </is>
      </c>
      <c r="E1756" s="24" t="n">
        <v>29</v>
      </c>
      <c r="F1756" s="24" t="n">
        <v>8</v>
      </c>
      <c r="G1756" s="29" t="n">
        <v>46417.625</v>
      </c>
      <c r="H1756" s="24" t="inlineStr">
        <is>
          <t>Blackburn</t>
        </is>
      </c>
      <c r="I1756" s="24" t="inlineStr">
        <is>
          <t>H</t>
        </is>
      </c>
      <c r="J1756" s="24" t="inlineStr">
        <is>
          <t>E1-WestHam-Blackbur</t>
        </is>
      </c>
      <c r="K1756" s="24" t="n">
        <v>19</v>
      </c>
      <c r="L1756" s="11">
        <f>IF(INDEX(Matches!$X:$X,AA1756)=0,"",IF(I1756="H",INDEX(Matches!$H:$H,AA1756),INDEX(Matches!$I:$I,AA1756)))</f>
        <v/>
      </c>
      <c r="M1756" s="11">
        <f>IF(INDEX(Matches!$X:$X,AA1756)=0,"",IF(I1756="H",INDEX(Matches!$I:$I,AA1756),INDEX(Matches!$H:$H,AA1756)))</f>
        <v/>
      </c>
      <c r="N1756" s="11">
        <f>IF(L1756="","",IF(L1756&gt;M1756,"W",IF(L1756=M1756,"D","L")))</f>
        <v/>
      </c>
      <c r="O1756" s="11">
        <f>IF(L1756="","",IF(L1756&gt;M1756,3,IF(L1756=M1756,1,0)))</f>
        <v/>
      </c>
      <c r="P1756" s="31">
        <f>IF(I1756="H",INDEX(Matches!$L:$L,AA1756),INDEX(Matches!$N:$N,AA1756))</f>
        <v/>
      </c>
      <c r="Q1756" s="31">
        <f>INDEX(Matches!$M:$M,AA1756)</f>
        <v/>
      </c>
      <c r="R1756" s="31">
        <f>IF(I1756="H",INDEX(Matches!$N:$N,AA1756),INDEX(Matches!$L:$L,AA1756))</f>
        <v/>
      </c>
      <c r="S1756" s="33">
        <f>IF(I1756="H",INDEX(Matches!$O:$O,AA1756),INDEX(Matches!$P:$P,AA1756))</f>
        <v/>
      </c>
      <c r="T1756" s="33">
        <f>IF(INDEX(Matches!$J:$J,AA1756)="","",IF(I1756="H",INDEX(Matches!$J:$J,AA1756),INDEX(Matches!$K:$K,AA1756)))</f>
        <v/>
      </c>
      <c r="U1756" s="33">
        <f>IF(INDEX(Matches!$K:$K,AA1756)="","",IF(I1756="H",INDEX(Matches!$K:$K,AA1756),INDEX(Matches!$J:$J,AA1756)))</f>
        <v/>
      </c>
      <c r="V1756" s="30">
        <f>IF(T1756="","",T1756-U1756)</f>
        <v/>
      </c>
      <c r="W1756" s="33">
        <f>IF(I1756="H",INDEX(Matches!$T:$T,AA1756),INDEX(Matches!$U:$U,AA1756))</f>
        <v/>
      </c>
      <c r="X1756" s="11">
        <f>INDEX(Matches!$X:$X,AA1756)</f>
        <v/>
      </c>
      <c r="Y1756" s="30">
        <f>IF(O1756="","",O1756-S1756)</f>
        <v/>
      </c>
      <c r="Z1756" s="30">
        <f>IF(W1756="","",W1756-S1756)</f>
        <v/>
      </c>
      <c r="AA1756" s="24">
        <f>MATCH(J1756,Matches!$A:$A,0)</f>
        <v/>
      </c>
      <c r="AB1756" s="33" t="n"/>
      <c r="AC1756" s="33" t="n">
        <v>2.206576868072577</v>
      </c>
      <c r="AD1756" s="24" t="n"/>
      <c r="AE1756" s="24" t="n">
        <v>8</v>
      </c>
      <c r="AF1756" s="33" t="n"/>
      <c r="AG1756" s="33" t="n"/>
    </row>
    <row r="1757">
      <c r="A1757" s="24" t="inlineStr">
        <is>
          <t>West Ham|30</t>
        </is>
      </c>
      <c r="B1757" s="24" t="inlineStr">
        <is>
          <t>E1</t>
        </is>
      </c>
      <c r="C1757" s="24" t="inlineStr">
        <is>
          <t>Championship</t>
        </is>
      </c>
      <c r="D1757" s="24" t="inlineStr">
        <is>
          <t>West Ham</t>
        </is>
      </c>
      <c r="E1757" s="24" t="n">
        <v>30</v>
      </c>
      <c r="F1757" s="24" t="n">
        <v>8</v>
      </c>
      <c r="G1757" s="29" t="n">
        <v>46424.625</v>
      </c>
      <c r="H1757" s="24" t="inlineStr">
        <is>
          <t>Preston</t>
        </is>
      </c>
      <c r="I1757" s="24" t="inlineStr">
        <is>
          <t>A</t>
        </is>
      </c>
      <c r="J1757" s="24" t="inlineStr">
        <is>
          <t>E1-Preston-WestHam</t>
        </is>
      </c>
      <c r="K1757" s="24" t="n">
        <v>20</v>
      </c>
      <c r="L1757" s="11">
        <f>IF(INDEX(Matches!$X:$X,AA1757)=0,"",IF(I1757="H",INDEX(Matches!$H:$H,AA1757),INDEX(Matches!$I:$I,AA1757)))</f>
        <v/>
      </c>
      <c r="M1757" s="11">
        <f>IF(INDEX(Matches!$X:$X,AA1757)=0,"",IF(I1757="H",INDEX(Matches!$I:$I,AA1757),INDEX(Matches!$H:$H,AA1757)))</f>
        <v/>
      </c>
      <c r="N1757" s="11">
        <f>IF(L1757="","",IF(L1757&gt;M1757,"W",IF(L1757=M1757,"D","L")))</f>
        <v/>
      </c>
      <c r="O1757" s="11">
        <f>IF(L1757="","",IF(L1757&gt;M1757,3,IF(L1757=M1757,1,0)))</f>
        <v/>
      </c>
      <c r="P1757" s="31">
        <f>IF(I1757="H",INDEX(Matches!$L:$L,AA1757),INDEX(Matches!$N:$N,AA1757))</f>
        <v/>
      </c>
      <c r="Q1757" s="31">
        <f>INDEX(Matches!$M:$M,AA1757)</f>
        <v/>
      </c>
      <c r="R1757" s="31">
        <f>IF(I1757="H",INDEX(Matches!$N:$N,AA1757),INDEX(Matches!$L:$L,AA1757))</f>
        <v/>
      </c>
      <c r="S1757" s="33">
        <f>IF(I1757="H",INDEX(Matches!$O:$O,AA1757),INDEX(Matches!$P:$P,AA1757))</f>
        <v/>
      </c>
      <c r="T1757" s="33">
        <f>IF(INDEX(Matches!$J:$J,AA1757)="","",IF(I1757="H",INDEX(Matches!$J:$J,AA1757),INDEX(Matches!$K:$K,AA1757)))</f>
        <v/>
      </c>
      <c r="U1757" s="33">
        <f>IF(INDEX(Matches!$K:$K,AA1757)="","",IF(I1757="H",INDEX(Matches!$K:$K,AA1757),INDEX(Matches!$J:$J,AA1757)))</f>
        <v/>
      </c>
      <c r="V1757" s="30">
        <f>IF(T1757="","",T1757-U1757)</f>
        <v/>
      </c>
      <c r="W1757" s="33">
        <f>IF(I1757="H",INDEX(Matches!$T:$T,AA1757),INDEX(Matches!$U:$U,AA1757))</f>
        <v/>
      </c>
      <c r="X1757" s="11">
        <f>INDEX(Matches!$X:$X,AA1757)</f>
        <v/>
      </c>
      <c r="Y1757" s="30">
        <f>IF(O1757="","",O1757-S1757)</f>
        <v/>
      </c>
      <c r="Z1757" s="30">
        <f>IF(W1757="","",W1757-S1757)</f>
        <v/>
      </c>
      <c r="AA1757" s="24">
        <f>MATCH(J1757,Matches!$A:$A,0)</f>
        <v/>
      </c>
      <c r="AB1757" s="33" t="n"/>
      <c r="AC1757" s="33" t="n">
        <v>1.899242268912179</v>
      </c>
      <c r="AD1757" s="24" t="n"/>
      <c r="AE1757" s="24" t="n">
        <v>8</v>
      </c>
      <c r="AF1757" s="33" t="n"/>
      <c r="AG1757" s="33" t="n"/>
    </row>
    <row r="1758">
      <c r="A1758" s="24" t="inlineStr">
        <is>
          <t>West Ham|31</t>
        </is>
      </c>
      <c r="B1758" s="24" t="inlineStr">
        <is>
          <t>E1</t>
        </is>
      </c>
      <c r="C1758" s="24" t="inlineStr">
        <is>
          <t>Championship</t>
        </is>
      </c>
      <c r="D1758" s="24" t="inlineStr">
        <is>
          <t>West Ham</t>
        </is>
      </c>
      <c r="E1758" s="24" t="n">
        <v>31</v>
      </c>
      <c r="F1758" s="24" t="n">
        <v>8</v>
      </c>
      <c r="G1758" s="29" t="n">
        <v>46431.625</v>
      </c>
      <c r="H1758" s="24" t="inlineStr">
        <is>
          <t>Wrexham</t>
        </is>
      </c>
      <c r="I1758" s="24" t="inlineStr">
        <is>
          <t>A</t>
        </is>
      </c>
      <c r="J1758" s="24" t="inlineStr">
        <is>
          <t>E1-Wrexham-WestHam</t>
        </is>
      </c>
      <c r="K1758" s="24" t="n">
        <v>9</v>
      </c>
      <c r="L1758" s="11">
        <f>IF(INDEX(Matches!$X:$X,AA1758)=0,"",IF(I1758="H",INDEX(Matches!$H:$H,AA1758),INDEX(Matches!$I:$I,AA1758)))</f>
        <v/>
      </c>
      <c r="M1758" s="11">
        <f>IF(INDEX(Matches!$X:$X,AA1758)=0,"",IF(I1758="H",INDEX(Matches!$I:$I,AA1758),INDEX(Matches!$H:$H,AA1758)))</f>
        <v/>
      </c>
      <c r="N1758" s="11">
        <f>IF(L1758="","",IF(L1758&gt;M1758,"W",IF(L1758=M1758,"D","L")))</f>
        <v/>
      </c>
      <c r="O1758" s="11">
        <f>IF(L1758="","",IF(L1758&gt;M1758,3,IF(L1758=M1758,1,0)))</f>
        <v/>
      </c>
      <c r="P1758" s="31">
        <f>IF(I1758="H",INDEX(Matches!$L:$L,AA1758),INDEX(Matches!$N:$N,AA1758))</f>
        <v/>
      </c>
      <c r="Q1758" s="31">
        <f>INDEX(Matches!$M:$M,AA1758)</f>
        <v/>
      </c>
      <c r="R1758" s="31">
        <f>IF(I1758="H",INDEX(Matches!$N:$N,AA1758),INDEX(Matches!$L:$L,AA1758))</f>
        <v/>
      </c>
      <c r="S1758" s="33">
        <f>IF(I1758="H",INDEX(Matches!$O:$O,AA1758),INDEX(Matches!$P:$P,AA1758))</f>
        <v/>
      </c>
      <c r="T1758" s="33">
        <f>IF(INDEX(Matches!$J:$J,AA1758)="","",IF(I1758="H",INDEX(Matches!$J:$J,AA1758),INDEX(Matches!$K:$K,AA1758)))</f>
        <v/>
      </c>
      <c r="U1758" s="33">
        <f>IF(INDEX(Matches!$K:$K,AA1758)="","",IF(I1758="H",INDEX(Matches!$K:$K,AA1758),INDEX(Matches!$J:$J,AA1758)))</f>
        <v/>
      </c>
      <c r="V1758" s="30">
        <f>IF(T1758="","",T1758-U1758)</f>
        <v/>
      </c>
      <c r="W1758" s="33">
        <f>IF(I1758="H",INDEX(Matches!$T:$T,AA1758),INDEX(Matches!$U:$U,AA1758))</f>
        <v/>
      </c>
      <c r="X1758" s="11">
        <f>INDEX(Matches!$X:$X,AA1758)</f>
        <v/>
      </c>
      <c r="Y1758" s="30">
        <f>IF(O1758="","",O1758-S1758)</f>
        <v/>
      </c>
      <c r="Z1758" s="30">
        <f>IF(W1758="","",W1758-S1758)</f>
        <v/>
      </c>
      <c r="AA1758" s="24">
        <f>MATCH(J1758,Matches!$A:$A,0)</f>
        <v/>
      </c>
      <c r="AB1758" s="33" t="n"/>
      <c r="AC1758" s="33" t="n">
        <v>1.623878162203189</v>
      </c>
      <c r="AD1758" s="24" t="n"/>
      <c r="AE1758" s="24" t="n">
        <v>8</v>
      </c>
      <c r="AF1758" s="33" t="n"/>
      <c r="AG1758" s="33" t="n"/>
    </row>
    <row r="1759">
      <c r="A1759" s="24" t="inlineStr">
        <is>
          <t>West Ham|32</t>
        </is>
      </c>
      <c r="B1759" s="24" t="inlineStr">
        <is>
          <t>E1</t>
        </is>
      </c>
      <c r="C1759" s="24" t="inlineStr">
        <is>
          <t>Championship</t>
        </is>
      </c>
      <c r="D1759" s="24" t="inlineStr">
        <is>
          <t>West Ham</t>
        </is>
      </c>
      <c r="E1759" s="24" t="n">
        <v>32</v>
      </c>
      <c r="F1759" s="24" t="n">
        <v>8</v>
      </c>
      <c r="G1759" s="29" t="n">
        <v>46434.82291666666</v>
      </c>
      <c r="H1759" s="24" t="inlineStr">
        <is>
          <t>Lincoln</t>
        </is>
      </c>
      <c r="I1759" s="24" t="inlineStr">
        <is>
          <t>H</t>
        </is>
      </c>
      <c r="J1759" s="24" t="inlineStr">
        <is>
          <t>E1-WestHam-Lincoln</t>
        </is>
      </c>
      <c r="K1759" s="24" t="n">
        <v>24</v>
      </c>
      <c r="L1759" s="11">
        <f>IF(INDEX(Matches!$X:$X,AA1759)=0,"",IF(I1759="H",INDEX(Matches!$H:$H,AA1759),INDEX(Matches!$I:$I,AA1759)))</f>
        <v/>
      </c>
      <c r="M1759" s="11">
        <f>IF(INDEX(Matches!$X:$X,AA1759)=0,"",IF(I1759="H",INDEX(Matches!$I:$I,AA1759),INDEX(Matches!$H:$H,AA1759)))</f>
        <v/>
      </c>
      <c r="N1759" s="11">
        <f>IF(L1759="","",IF(L1759&gt;M1759,"W",IF(L1759=M1759,"D","L")))</f>
        <v/>
      </c>
      <c r="O1759" s="11">
        <f>IF(L1759="","",IF(L1759&gt;M1759,3,IF(L1759=M1759,1,0)))</f>
        <v/>
      </c>
      <c r="P1759" s="31">
        <f>IF(I1759="H",INDEX(Matches!$L:$L,AA1759),INDEX(Matches!$N:$N,AA1759))</f>
        <v/>
      </c>
      <c r="Q1759" s="31">
        <f>INDEX(Matches!$M:$M,AA1759)</f>
        <v/>
      </c>
      <c r="R1759" s="31">
        <f>IF(I1759="H",INDEX(Matches!$N:$N,AA1759),INDEX(Matches!$L:$L,AA1759))</f>
        <v/>
      </c>
      <c r="S1759" s="33">
        <f>IF(I1759="H",INDEX(Matches!$O:$O,AA1759),INDEX(Matches!$P:$P,AA1759))</f>
        <v/>
      </c>
      <c r="T1759" s="33">
        <f>IF(INDEX(Matches!$J:$J,AA1759)="","",IF(I1759="H",INDEX(Matches!$J:$J,AA1759),INDEX(Matches!$K:$K,AA1759)))</f>
        <v/>
      </c>
      <c r="U1759" s="33">
        <f>IF(INDEX(Matches!$K:$K,AA1759)="","",IF(I1759="H",INDEX(Matches!$K:$K,AA1759),INDEX(Matches!$J:$J,AA1759)))</f>
        <v/>
      </c>
      <c r="V1759" s="30">
        <f>IF(T1759="","",T1759-U1759)</f>
        <v/>
      </c>
      <c r="W1759" s="33">
        <f>IF(I1759="H",INDEX(Matches!$T:$T,AA1759),INDEX(Matches!$U:$U,AA1759))</f>
        <v/>
      </c>
      <c r="X1759" s="11">
        <f>INDEX(Matches!$X:$X,AA1759)</f>
        <v/>
      </c>
      <c r="Y1759" s="30">
        <f>IF(O1759="","",O1759-S1759)</f>
        <v/>
      </c>
      <c r="Z1759" s="30">
        <f>IF(W1759="","",W1759-S1759)</f>
        <v/>
      </c>
      <c r="AA1759" s="24">
        <f>MATCH(J1759,Matches!$A:$A,0)</f>
        <v/>
      </c>
      <c r="AB1759" s="33" t="n"/>
      <c r="AC1759" s="33" t="n">
        <v>2.318886913637278</v>
      </c>
      <c r="AD1759" s="24" t="n"/>
      <c r="AE1759" s="24" t="n">
        <v>8</v>
      </c>
      <c r="AF1759" s="33" t="n"/>
      <c r="AG1759" s="33" t="n"/>
    </row>
    <row r="1760">
      <c r="A1760" s="24" t="inlineStr">
        <is>
          <t>West Ham|33</t>
        </is>
      </c>
      <c r="B1760" s="24" t="inlineStr">
        <is>
          <t>E1</t>
        </is>
      </c>
      <c r="C1760" s="24" t="inlineStr">
        <is>
          <t>Championship</t>
        </is>
      </c>
      <c r="D1760" s="24" t="inlineStr">
        <is>
          <t>West Ham</t>
        </is>
      </c>
      <c r="E1760" s="24" t="n">
        <v>33</v>
      </c>
      <c r="F1760" s="24" t="n">
        <v>9</v>
      </c>
      <c r="G1760" s="29" t="n">
        <v>46439.5</v>
      </c>
      <c r="H1760" s="24" t="inlineStr">
        <is>
          <t>Millwall</t>
        </is>
      </c>
      <c r="I1760" s="24" t="inlineStr">
        <is>
          <t>H</t>
        </is>
      </c>
      <c r="J1760" s="24" t="inlineStr">
        <is>
          <t>E1-WestHam-Millwall</t>
        </is>
      </c>
      <c r="K1760" s="24" t="n">
        <v>10</v>
      </c>
      <c r="L1760" s="11">
        <f>IF(INDEX(Matches!$X:$X,AA1760)=0,"",IF(I1760="H",INDEX(Matches!$H:$H,AA1760),INDEX(Matches!$I:$I,AA1760)))</f>
        <v/>
      </c>
      <c r="M1760" s="11">
        <f>IF(INDEX(Matches!$X:$X,AA1760)=0,"",IF(I1760="H",INDEX(Matches!$I:$I,AA1760),INDEX(Matches!$H:$H,AA1760)))</f>
        <v/>
      </c>
      <c r="N1760" s="11">
        <f>IF(L1760="","",IF(L1760&gt;M1760,"W",IF(L1760=M1760,"D","L")))</f>
        <v/>
      </c>
      <c r="O1760" s="11">
        <f>IF(L1760="","",IF(L1760&gt;M1760,3,IF(L1760=M1760,1,0)))</f>
        <v/>
      </c>
      <c r="P1760" s="31">
        <f>IF(I1760="H",INDEX(Matches!$L:$L,AA1760),INDEX(Matches!$N:$N,AA1760))</f>
        <v/>
      </c>
      <c r="Q1760" s="31">
        <f>INDEX(Matches!$M:$M,AA1760)</f>
        <v/>
      </c>
      <c r="R1760" s="31">
        <f>IF(I1760="H",INDEX(Matches!$N:$N,AA1760),INDEX(Matches!$L:$L,AA1760))</f>
        <v/>
      </c>
      <c r="S1760" s="33">
        <f>IF(I1760="H",INDEX(Matches!$O:$O,AA1760),INDEX(Matches!$P:$P,AA1760))</f>
        <v/>
      </c>
      <c r="T1760" s="33">
        <f>IF(INDEX(Matches!$J:$J,AA1760)="","",IF(I1760="H",INDEX(Matches!$J:$J,AA1760),INDEX(Matches!$K:$K,AA1760)))</f>
        <v/>
      </c>
      <c r="U1760" s="33">
        <f>IF(INDEX(Matches!$K:$K,AA1760)="","",IF(I1760="H",INDEX(Matches!$K:$K,AA1760),INDEX(Matches!$J:$J,AA1760)))</f>
        <v/>
      </c>
      <c r="V1760" s="30">
        <f>IF(T1760="","",T1760-U1760)</f>
        <v/>
      </c>
      <c r="W1760" s="33">
        <f>IF(I1760="H",INDEX(Matches!$T:$T,AA1760),INDEX(Matches!$U:$U,AA1760))</f>
        <v/>
      </c>
      <c r="X1760" s="11">
        <f>INDEX(Matches!$X:$X,AA1760)</f>
        <v/>
      </c>
      <c r="Y1760" s="30">
        <f>IF(O1760="","",O1760-S1760)</f>
        <v/>
      </c>
      <c r="Z1760" s="30">
        <f>IF(W1760="","",W1760-S1760)</f>
        <v/>
      </c>
      <c r="AA1760" s="24">
        <f>MATCH(J1760,Matches!$A:$A,0)</f>
        <v/>
      </c>
      <c r="AB1760" s="33" t="n"/>
      <c r="AC1760" s="33" t="n">
        <v>1.963345827965381</v>
      </c>
      <c r="AD1760" s="24" t="n"/>
      <c r="AE1760" s="24" t="n">
        <v>9</v>
      </c>
      <c r="AF1760" s="33" t="n"/>
      <c r="AG1760" s="33" t="n"/>
    </row>
    <row r="1761">
      <c r="A1761" s="24" t="inlineStr">
        <is>
          <t>West Ham|34</t>
        </is>
      </c>
      <c r="B1761" s="24" t="inlineStr">
        <is>
          <t>E1</t>
        </is>
      </c>
      <c r="C1761" s="24" t="inlineStr">
        <is>
          <t>Championship</t>
        </is>
      </c>
      <c r="D1761" s="24" t="inlineStr">
        <is>
          <t>West Ham</t>
        </is>
      </c>
      <c r="E1761" s="24" t="n">
        <v>34</v>
      </c>
      <c r="F1761" s="24" t="n">
        <v>9</v>
      </c>
      <c r="G1761" s="29" t="n">
        <v>46445.625</v>
      </c>
      <c r="H1761" s="24" t="inlineStr">
        <is>
          <t>QPR</t>
        </is>
      </c>
      <c r="I1761" s="24" t="inlineStr">
        <is>
          <t>A</t>
        </is>
      </c>
      <c r="J1761" s="24" t="inlineStr">
        <is>
          <t>E1-QPR-WestHam</t>
        </is>
      </c>
      <c r="K1761" s="24" t="n">
        <v>17</v>
      </c>
      <c r="L1761" s="11">
        <f>IF(INDEX(Matches!$X:$X,AA1761)=0,"",IF(I1761="H",INDEX(Matches!$H:$H,AA1761),INDEX(Matches!$I:$I,AA1761)))</f>
        <v/>
      </c>
      <c r="M1761" s="11">
        <f>IF(INDEX(Matches!$X:$X,AA1761)=0,"",IF(I1761="H",INDEX(Matches!$I:$I,AA1761),INDEX(Matches!$H:$H,AA1761)))</f>
        <v/>
      </c>
      <c r="N1761" s="11">
        <f>IF(L1761="","",IF(L1761&gt;M1761,"W",IF(L1761=M1761,"D","L")))</f>
        <v/>
      </c>
      <c r="O1761" s="11">
        <f>IF(L1761="","",IF(L1761&gt;M1761,3,IF(L1761=M1761,1,0)))</f>
        <v/>
      </c>
      <c r="P1761" s="31">
        <f>IF(I1761="H",INDEX(Matches!$L:$L,AA1761),INDEX(Matches!$N:$N,AA1761))</f>
        <v/>
      </c>
      <c r="Q1761" s="31">
        <f>INDEX(Matches!$M:$M,AA1761)</f>
        <v/>
      </c>
      <c r="R1761" s="31">
        <f>IF(I1761="H",INDEX(Matches!$N:$N,AA1761),INDEX(Matches!$L:$L,AA1761))</f>
        <v/>
      </c>
      <c r="S1761" s="33">
        <f>IF(I1761="H",INDEX(Matches!$O:$O,AA1761),INDEX(Matches!$P:$P,AA1761))</f>
        <v/>
      </c>
      <c r="T1761" s="33">
        <f>IF(INDEX(Matches!$J:$J,AA1761)="","",IF(I1761="H",INDEX(Matches!$J:$J,AA1761),INDEX(Matches!$K:$K,AA1761)))</f>
        <v/>
      </c>
      <c r="U1761" s="33">
        <f>IF(INDEX(Matches!$K:$K,AA1761)="","",IF(I1761="H",INDEX(Matches!$K:$K,AA1761),INDEX(Matches!$J:$J,AA1761)))</f>
        <v/>
      </c>
      <c r="V1761" s="30">
        <f>IF(T1761="","",T1761-U1761)</f>
        <v/>
      </c>
      <c r="W1761" s="33">
        <f>IF(I1761="H",INDEX(Matches!$T:$T,AA1761),INDEX(Matches!$U:$U,AA1761))</f>
        <v/>
      </c>
      <c r="X1761" s="11">
        <f>INDEX(Matches!$X:$X,AA1761)</f>
        <v/>
      </c>
      <c r="Y1761" s="30">
        <f>IF(O1761="","",O1761-S1761)</f>
        <v/>
      </c>
      <c r="Z1761" s="30">
        <f>IF(W1761="","",W1761-S1761)</f>
        <v/>
      </c>
      <c r="AA1761" s="24">
        <f>MATCH(J1761,Matches!$A:$A,0)</f>
        <v/>
      </c>
      <c r="AB1761" s="33" t="n"/>
      <c r="AC1761" s="33" t="n">
        <v>1.764328990233293</v>
      </c>
      <c r="AD1761" s="24" t="n"/>
      <c r="AE1761" s="24" t="n">
        <v>9</v>
      </c>
      <c r="AF1761" s="33" t="n"/>
      <c r="AG1761" s="33" t="n"/>
    </row>
    <row r="1762">
      <c r="A1762" s="24" t="inlineStr">
        <is>
          <t>West Ham|35</t>
        </is>
      </c>
      <c r="B1762" s="24" t="inlineStr">
        <is>
          <t>E1</t>
        </is>
      </c>
      <c r="C1762" s="24" t="inlineStr">
        <is>
          <t>Championship</t>
        </is>
      </c>
      <c r="D1762" s="24" t="inlineStr">
        <is>
          <t>West Ham</t>
        </is>
      </c>
      <c r="E1762" s="24" t="n">
        <v>35</v>
      </c>
      <c r="F1762" s="24" t="n">
        <v>9</v>
      </c>
      <c r="G1762" s="29" t="n">
        <v>46448.82291666666</v>
      </c>
      <c r="H1762" s="24" t="inlineStr">
        <is>
          <t>Charlton</t>
        </is>
      </c>
      <c r="I1762" s="24" t="inlineStr">
        <is>
          <t>A</t>
        </is>
      </c>
      <c r="J1762" s="24" t="inlineStr">
        <is>
          <t>E1-Charlton-WestHam</t>
        </is>
      </c>
      <c r="K1762" s="24" t="n">
        <v>23</v>
      </c>
      <c r="L1762" s="11">
        <f>IF(INDEX(Matches!$X:$X,AA1762)=0,"",IF(I1762="H",INDEX(Matches!$H:$H,AA1762),INDEX(Matches!$I:$I,AA1762)))</f>
        <v/>
      </c>
      <c r="M1762" s="11">
        <f>IF(INDEX(Matches!$X:$X,AA1762)=0,"",IF(I1762="H",INDEX(Matches!$I:$I,AA1762),INDEX(Matches!$H:$H,AA1762)))</f>
        <v/>
      </c>
      <c r="N1762" s="11">
        <f>IF(L1762="","",IF(L1762&gt;M1762,"W",IF(L1762=M1762,"D","L")))</f>
        <v/>
      </c>
      <c r="O1762" s="11">
        <f>IF(L1762="","",IF(L1762&gt;M1762,3,IF(L1762=M1762,1,0)))</f>
        <v/>
      </c>
      <c r="P1762" s="31">
        <f>IF(I1762="H",INDEX(Matches!$L:$L,AA1762),INDEX(Matches!$N:$N,AA1762))</f>
        <v/>
      </c>
      <c r="Q1762" s="31">
        <f>INDEX(Matches!$M:$M,AA1762)</f>
        <v/>
      </c>
      <c r="R1762" s="31">
        <f>IF(I1762="H",INDEX(Matches!$N:$N,AA1762),INDEX(Matches!$L:$L,AA1762))</f>
        <v/>
      </c>
      <c r="S1762" s="33">
        <f>IF(I1762="H",INDEX(Matches!$O:$O,AA1762),INDEX(Matches!$P:$P,AA1762))</f>
        <v/>
      </c>
      <c r="T1762" s="33">
        <f>IF(INDEX(Matches!$J:$J,AA1762)="","",IF(I1762="H",INDEX(Matches!$J:$J,AA1762),INDEX(Matches!$K:$K,AA1762)))</f>
        <v/>
      </c>
      <c r="U1762" s="33">
        <f>IF(INDEX(Matches!$K:$K,AA1762)="","",IF(I1762="H",INDEX(Matches!$K:$K,AA1762),INDEX(Matches!$J:$J,AA1762)))</f>
        <v/>
      </c>
      <c r="V1762" s="30">
        <f>IF(T1762="","",T1762-U1762)</f>
        <v/>
      </c>
      <c r="W1762" s="33">
        <f>IF(I1762="H",INDEX(Matches!$T:$T,AA1762),INDEX(Matches!$U:$U,AA1762))</f>
        <v/>
      </c>
      <c r="X1762" s="11">
        <f>INDEX(Matches!$X:$X,AA1762)</f>
        <v/>
      </c>
      <c r="Y1762" s="30">
        <f>IF(O1762="","",O1762-S1762)</f>
        <v/>
      </c>
      <c r="Z1762" s="30">
        <f>IF(W1762="","",W1762-S1762)</f>
        <v/>
      </c>
      <c r="AA1762" s="24">
        <f>MATCH(J1762,Matches!$A:$A,0)</f>
        <v/>
      </c>
      <c r="AB1762" s="33" t="n"/>
      <c r="AC1762" s="33" t="n">
        <v>1.974887948968517</v>
      </c>
      <c r="AD1762" s="24" t="n"/>
      <c r="AE1762" s="24" t="n">
        <v>9</v>
      </c>
      <c r="AF1762" s="33" t="n"/>
      <c r="AG1762" s="33" t="n"/>
    </row>
    <row r="1763">
      <c r="A1763" s="24" t="inlineStr">
        <is>
          <t>West Ham|36</t>
        </is>
      </c>
      <c r="B1763" s="24" t="inlineStr">
        <is>
          <t>E1</t>
        </is>
      </c>
      <c r="C1763" s="24" t="inlineStr">
        <is>
          <t>Championship</t>
        </is>
      </c>
      <c r="D1763" s="24" t="inlineStr">
        <is>
          <t>West Ham</t>
        </is>
      </c>
      <c r="E1763" s="24" t="n">
        <v>36</v>
      </c>
      <c r="F1763" s="24" t="n">
        <v>9</v>
      </c>
      <c r="G1763" s="29" t="n">
        <v>46452.625</v>
      </c>
      <c r="H1763" s="24" t="inlineStr">
        <is>
          <t>Burnley</t>
        </is>
      </c>
      <c r="I1763" s="24" t="inlineStr">
        <is>
          <t>H</t>
        </is>
      </c>
      <c r="J1763" s="24" t="inlineStr">
        <is>
          <t>E1-WestHam-Burnley</t>
        </is>
      </c>
      <c r="K1763" s="24" t="n">
        <v>4</v>
      </c>
      <c r="L1763" s="11">
        <f>IF(INDEX(Matches!$X:$X,AA1763)=0,"",IF(I1763="H",INDEX(Matches!$H:$H,AA1763),INDEX(Matches!$I:$I,AA1763)))</f>
        <v/>
      </c>
      <c r="M1763" s="11">
        <f>IF(INDEX(Matches!$X:$X,AA1763)=0,"",IF(I1763="H",INDEX(Matches!$I:$I,AA1763),INDEX(Matches!$H:$H,AA1763)))</f>
        <v/>
      </c>
      <c r="N1763" s="11">
        <f>IF(L1763="","",IF(L1763&gt;M1763,"W",IF(L1763=M1763,"D","L")))</f>
        <v/>
      </c>
      <c r="O1763" s="11">
        <f>IF(L1763="","",IF(L1763&gt;M1763,3,IF(L1763=M1763,1,0)))</f>
        <v/>
      </c>
      <c r="P1763" s="31">
        <f>IF(I1763="H",INDEX(Matches!$L:$L,AA1763),INDEX(Matches!$N:$N,AA1763))</f>
        <v/>
      </c>
      <c r="Q1763" s="31">
        <f>INDEX(Matches!$M:$M,AA1763)</f>
        <v/>
      </c>
      <c r="R1763" s="31">
        <f>IF(I1763="H",INDEX(Matches!$N:$N,AA1763),INDEX(Matches!$L:$L,AA1763))</f>
        <v/>
      </c>
      <c r="S1763" s="33">
        <f>IF(I1763="H",INDEX(Matches!$O:$O,AA1763),INDEX(Matches!$P:$P,AA1763))</f>
        <v/>
      </c>
      <c r="T1763" s="33">
        <f>IF(INDEX(Matches!$J:$J,AA1763)="","",IF(I1763="H",INDEX(Matches!$J:$J,AA1763),INDEX(Matches!$K:$K,AA1763)))</f>
        <v/>
      </c>
      <c r="U1763" s="33">
        <f>IF(INDEX(Matches!$K:$K,AA1763)="","",IF(I1763="H",INDEX(Matches!$K:$K,AA1763),INDEX(Matches!$J:$J,AA1763)))</f>
        <v/>
      </c>
      <c r="V1763" s="30">
        <f>IF(T1763="","",T1763-U1763)</f>
        <v/>
      </c>
      <c r="W1763" s="33">
        <f>IF(I1763="H",INDEX(Matches!$T:$T,AA1763),INDEX(Matches!$U:$U,AA1763))</f>
        <v/>
      </c>
      <c r="X1763" s="11">
        <f>INDEX(Matches!$X:$X,AA1763)</f>
        <v/>
      </c>
      <c r="Y1763" s="30">
        <f>IF(O1763="","",O1763-S1763)</f>
        <v/>
      </c>
      <c r="Z1763" s="30">
        <f>IF(W1763="","",W1763-S1763)</f>
        <v/>
      </c>
      <c r="AA1763" s="24">
        <f>MATCH(J1763,Matches!$A:$A,0)</f>
        <v/>
      </c>
      <c r="AB1763" s="33" t="n"/>
      <c r="AC1763" s="33" t="n">
        <v>1.934032034446608</v>
      </c>
      <c r="AD1763" s="24" t="n"/>
      <c r="AE1763" s="24" t="n">
        <v>9</v>
      </c>
      <c r="AF1763" s="33" t="n"/>
      <c r="AG1763" s="33" t="n"/>
    </row>
    <row r="1764">
      <c r="A1764" s="24" t="inlineStr">
        <is>
          <t>West Ham|37</t>
        </is>
      </c>
      <c r="B1764" s="24" t="inlineStr">
        <is>
          <t>E1</t>
        </is>
      </c>
      <c r="C1764" s="24" t="inlineStr">
        <is>
          <t>Championship</t>
        </is>
      </c>
      <c r="D1764" s="24" t="inlineStr">
        <is>
          <t>West Ham</t>
        </is>
      </c>
      <c r="E1764" s="24" t="n">
        <v>37</v>
      </c>
      <c r="F1764" s="24" t="n">
        <v>10</v>
      </c>
      <c r="G1764" s="29" t="n">
        <v>46459.625</v>
      </c>
      <c r="H1764" s="24" t="inlineStr">
        <is>
          <t>Stoke</t>
        </is>
      </c>
      <c r="I1764" s="24" t="inlineStr">
        <is>
          <t>A</t>
        </is>
      </c>
      <c r="J1764" s="24" t="inlineStr">
        <is>
          <t>E1-Stoke-WestHam</t>
        </is>
      </c>
      <c r="K1764" s="24" t="n">
        <v>11</v>
      </c>
      <c r="L1764" s="11">
        <f>IF(INDEX(Matches!$X:$X,AA1764)=0,"",IF(I1764="H",INDEX(Matches!$H:$H,AA1764),INDEX(Matches!$I:$I,AA1764)))</f>
        <v/>
      </c>
      <c r="M1764" s="11">
        <f>IF(INDEX(Matches!$X:$X,AA1764)=0,"",IF(I1764="H",INDEX(Matches!$I:$I,AA1764),INDEX(Matches!$H:$H,AA1764)))</f>
        <v/>
      </c>
      <c r="N1764" s="11">
        <f>IF(L1764="","",IF(L1764&gt;M1764,"W",IF(L1764=M1764,"D","L")))</f>
        <v/>
      </c>
      <c r="O1764" s="11">
        <f>IF(L1764="","",IF(L1764&gt;M1764,3,IF(L1764=M1764,1,0)))</f>
        <v/>
      </c>
      <c r="P1764" s="31">
        <f>IF(I1764="H",INDEX(Matches!$L:$L,AA1764),INDEX(Matches!$N:$N,AA1764))</f>
        <v/>
      </c>
      <c r="Q1764" s="31">
        <f>INDEX(Matches!$M:$M,AA1764)</f>
        <v/>
      </c>
      <c r="R1764" s="31">
        <f>IF(I1764="H",INDEX(Matches!$N:$N,AA1764),INDEX(Matches!$L:$L,AA1764))</f>
        <v/>
      </c>
      <c r="S1764" s="33">
        <f>IF(I1764="H",INDEX(Matches!$O:$O,AA1764),INDEX(Matches!$P:$P,AA1764))</f>
        <v/>
      </c>
      <c r="T1764" s="33">
        <f>IF(INDEX(Matches!$J:$J,AA1764)="","",IF(I1764="H",INDEX(Matches!$J:$J,AA1764),INDEX(Matches!$K:$K,AA1764)))</f>
        <v/>
      </c>
      <c r="U1764" s="33">
        <f>IF(INDEX(Matches!$K:$K,AA1764)="","",IF(I1764="H",INDEX(Matches!$K:$K,AA1764),INDEX(Matches!$J:$J,AA1764)))</f>
        <v/>
      </c>
      <c r="V1764" s="30">
        <f>IF(T1764="","",T1764-U1764)</f>
        <v/>
      </c>
      <c r="W1764" s="33">
        <f>IF(I1764="H",INDEX(Matches!$T:$T,AA1764),INDEX(Matches!$U:$U,AA1764))</f>
        <v/>
      </c>
      <c r="X1764" s="11">
        <f>INDEX(Matches!$X:$X,AA1764)</f>
        <v/>
      </c>
      <c r="Y1764" s="30">
        <f>IF(O1764="","",O1764-S1764)</f>
        <v/>
      </c>
      <c r="Z1764" s="30">
        <f>IF(W1764="","",W1764-S1764)</f>
        <v/>
      </c>
      <c r="AA1764" s="24">
        <f>MATCH(J1764,Matches!$A:$A,0)</f>
        <v/>
      </c>
      <c r="AB1764" s="33" t="n"/>
      <c r="AC1764" s="33" t="n">
        <v>1.732086468576441</v>
      </c>
      <c r="AD1764" s="24" t="n"/>
      <c r="AE1764" s="24" t="n">
        <v>10</v>
      </c>
      <c r="AF1764" s="33" t="n"/>
      <c r="AG1764" s="33" t="n"/>
    </row>
    <row r="1765">
      <c r="A1765" s="24" t="inlineStr">
        <is>
          <t>West Ham|38</t>
        </is>
      </c>
      <c r="B1765" s="24" t="inlineStr">
        <is>
          <t>E1</t>
        </is>
      </c>
      <c r="C1765" s="24" t="inlineStr">
        <is>
          <t>Championship</t>
        </is>
      </c>
      <c r="D1765" s="24" t="inlineStr">
        <is>
          <t>West Ham</t>
        </is>
      </c>
      <c r="E1765" s="24" t="n">
        <v>38</v>
      </c>
      <c r="F1765" s="24" t="n">
        <v>10</v>
      </c>
      <c r="G1765" s="29" t="n">
        <v>46463.82291666666</v>
      </c>
      <c r="H1765" s="24" t="inlineStr">
        <is>
          <t>Sheffield United</t>
        </is>
      </c>
      <c r="I1765" s="24" t="inlineStr">
        <is>
          <t>H</t>
        </is>
      </c>
      <c r="J1765" s="24" t="inlineStr">
        <is>
          <t>E1-WestHam-Sheffiel</t>
        </is>
      </c>
      <c r="K1765" s="24" t="n">
        <v>8</v>
      </c>
      <c r="L1765" s="11">
        <f>IF(INDEX(Matches!$X:$X,AA1765)=0,"",IF(I1765="H",INDEX(Matches!$H:$H,AA1765),INDEX(Matches!$I:$I,AA1765)))</f>
        <v/>
      </c>
      <c r="M1765" s="11">
        <f>IF(INDEX(Matches!$X:$X,AA1765)=0,"",IF(I1765="H",INDEX(Matches!$I:$I,AA1765),INDEX(Matches!$H:$H,AA1765)))</f>
        <v/>
      </c>
      <c r="N1765" s="11">
        <f>IF(L1765="","",IF(L1765&gt;M1765,"W",IF(L1765=M1765,"D","L")))</f>
        <v/>
      </c>
      <c r="O1765" s="11">
        <f>IF(L1765="","",IF(L1765&gt;M1765,3,IF(L1765=M1765,1,0)))</f>
        <v/>
      </c>
      <c r="P1765" s="31">
        <f>IF(I1765="H",INDEX(Matches!$L:$L,AA1765),INDEX(Matches!$N:$N,AA1765))</f>
        <v/>
      </c>
      <c r="Q1765" s="31">
        <f>INDEX(Matches!$M:$M,AA1765)</f>
        <v/>
      </c>
      <c r="R1765" s="31">
        <f>IF(I1765="H",INDEX(Matches!$N:$N,AA1765),INDEX(Matches!$L:$L,AA1765))</f>
        <v/>
      </c>
      <c r="S1765" s="33">
        <f>IF(I1765="H",INDEX(Matches!$O:$O,AA1765),INDEX(Matches!$P:$P,AA1765))</f>
        <v/>
      </c>
      <c r="T1765" s="33">
        <f>IF(INDEX(Matches!$J:$J,AA1765)="","",IF(I1765="H",INDEX(Matches!$J:$J,AA1765),INDEX(Matches!$K:$K,AA1765)))</f>
        <v/>
      </c>
      <c r="U1765" s="33">
        <f>IF(INDEX(Matches!$K:$K,AA1765)="","",IF(I1765="H",INDEX(Matches!$K:$K,AA1765),INDEX(Matches!$J:$J,AA1765)))</f>
        <v/>
      </c>
      <c r="V1765" s="30">
        <f>IF(T1765="","",T1765-U1765)</f>
        <v/>
      </c>
      <c r="W1765" s="33">
        <f>IF(I1765="H",INDEX(Matches!$T:$T,AA1765),INDEX(Matches!$U:$U,AA1765))</f>
        <v/>
      </c>
      <c r="X1765" s="11">
        <f>INDEX(Matches!$X:$X,AA1765)</f>
        <v/>
      </c>
      <c r="Y1765" s="30">
        <f>IF(O1765="","",O1765-S1765)</f>
        <v/>
      </c>
      <c r="Z1765" s="30">
        <f>IF(W1765="","",W1765-S1765)</f>
        <v/>
      </c>
      <c r="AA1765" s="24">
        <f>MATCH(J1765,Matches!$A:$A,0)</f>
        <v/>
      </c>
      <c r="AB1765" s="33" t="n"/>
      <c r="AC1765" s="33" t="n">
        <v>2.020926224407654</v>
      </c>
      <c r="AD1765" s="24" t="n"/>
      <c r="AE1765" s="24" t="n">
        <v>10</v>
      </c>
      <c r="AF1765" s="33" t="n"/>
      <c r="AG1765" s="33" t="n"/>
    </row>
    <row r="1766">
      <c r="A1766" s="24" t="inlineStr">
        <is>
          <t>West Ham|39</t>
        </is>
      </c>
      <c r="B1766" s="24" t="inlineStr">
        <is>
          <t>E1</t>
        </is>
      </c>
      <c r="C1766" s="24" t="inlineStr">
        <is>
          <t>Championship</t>
        </is>
      </c>
      <c r="D1766" s="24" t="inlineStr">
        <is>
          <t>West Ham</t>
        </is>
      </c>
      <c r="E1766" s="24" t="n">
        <v>39</v>
      </c>
      <c r="F1766" s="24" t="n">
        <v>10</v>
      </c>
      <c r="G1766" s="29" t="n">
        <v>46466.625</v>
      </c>
      <c r="H1766" s="24" t="inlineStr">
        <is>
          <t>Norwich</t>
        </is>
      </c>
      <c r="I1766" s="24" t="inlineStr">
        <is>
          <t>A</t>
        </is>
      </c>
      <c r="J1766" s="24" t="inlineStr">
        <is>
          <t>E1-Norwich-WestHam</t>
        </is>
      </c>
      <c r="K1766" s="24" t="n">
        <v>7</v>
      </c>
      <c r="L1766" s="11">
        <f>IF(INDEX(Matches!$X:$X,AA1766)=0,"",IF(I1766="H",INDEX(Matches!$H:$H,AA1766),INDEX(Matches!$I:$I,AA1766)))</f>
        <v/>
      </c>
      <c r="M1766" s="11">
        <f>IF(INDEX(Matches!$X:$X,AA1766)=0,"",IF(I1766="H",INDEX(Matches!$I:$I,AA1766),INDEX(Matches!$H:$H,AA1766)))</f>
        <v/>
      </c>
      <c r="N1766" s="11">
        <f>IF(L1766="","",IF(L1766&gt;M1766,"W",IF(L1766=M1766,"D","L")))</f>
        <v/>
      </c>
      <c r="O1766" s="11">
        <f>IF(L1766="","",IF(L1766&gt;M1766,3,IF(L1766=M1766,1,0)))</f>
        <v/>
      </c>
      <c r="P1766" s="31">
        <f>IF(I1766="H",INDEX(Matches!$L:$L,AA1766),INDEX(Matches!$N:$N,AA1766))</f>
        <v/>
      </c>
      <c r="Q1766" s="31">
        <f>INDEX(Matches!$M:$M,AA1766)</f>
        <v/>
      </c>
      <c r="R1766" s="31">
        <f>IF(I1766="H",INDEX(Matches!$N:$N,AA1766),INDEX(Matches!$L:$L,AA1766))</f>
        <v/>
      </c>
      <c r="S1766" s="33">
        <f>IF(I1766="H",INDEX(Matches!$O:$O,AA1766),INDEX(Matches!$P:$P,AA1766))</f>
        <v/>
      </c>
      <c r="T1766" s="33">
        <f>IF(INDEX(Matches!$J:$J,AA1766)="","",IF(I1766="H",INDEX(Matches!$J:$J,AA1766),INDEX(Matches!$K:$K,AA1766)))</f>
        <v/>
      </c>
      <c r="U1766" s="33">
        <f>IF(INDEX(Matches!$K:$K,AA1766)="","",IF(I1766="H",INDEX(Matches!$K:$K,AA1766),INDEX(Matches!$J:$J,AA1766)))</f>
        <v/>
      </c>
      <c r="V1766" s="30">
        <f>IF(T1766="","",T1766-U1766)</f>
        <v/>
      </c>
      <c r="W1766" s="33">
        <f>IF(I1766="H",INDEX(Matches!$T:$T,AA1766),INDEX(Matches!$U:$U,AA1766))</f>
        <v/>
      </c>
      <c r="X1766" s="11">
        <f>INDEX(Matches!$X:$X,AA1766)</f>
        <v/>
      </c>
      <c r="Y1766" s="30">
        <f>IF(O1766="","",O1766-S1766)</f>
        <v/>
      </c>
      <c r="Z1766" s="30">
        <f>IF(W1766="","",W1766-S1766)</f>
        <v/>
      </c>
      <c r="AA1766" s="24">
        <f>MATCH(J1766,Matches!$A:$A,0)</f>
        <v/>
      </c>
      <c r="AB1766" s="33" t="n"/>
      <c r="AC1766" s="33" t="n">
        <v>1.654904887879436</v>
      </c>
      <c r="AD1766" s="24" t="n"/>
      <c r="AE1766" s="24" t="n">
        <v>10</v>
      </c>
      <c r="AF1766" s="33" t="n"/>
      <c r="AG1766" s="33" t="n"/>
    </row>
    <row r="1767">
      <c r="A1767" s="24" t="inlineStr">
        <is>
          <t>West Ham|40</t>
        </is>
      </c>
      <c r="B1767" s="24" t="inlineStr">
        <is>
          <t>E1</t>
        </is>
      </c>
      <c r="C1767" s="24" t="inlineStr">
        <is>
          <t>Championship</t>
        </is>
      </c>
      <c r="D1767" s="24" t="inlineStr">
        <is>
          <t>West Ham</t>
        </is>
      </c>
      <c r="E1767" s="24" t="n">
        <v>40</v>
      </c>
      <c r="F1767" s="24" t="n">
        <v>10</v>
      </c>
      <c r="G1767" s="29" t="n">
        <v>46480.625</v>
      </c>
      <c r="H1767" s="24" t="inlineStr">
        <is>
          <t>Birmingham</t>
        </is>
      </c>
      <c r="I1767" s="24" t="inlineStr">
        <is>
          <t>H</t>
        </is>
      </c>
      <c r="J1767" s="24" t="inlineStr">
        <is>
          <t>E1-WestHam-Birmingh</t>
        </is>
      </c>
      <c r="K1767" s="24" t="n">
        <v>6</v>
      </c>
      <c r="L1767" s="11">
        <f>IF(INDEX(Matches!$X:$X,AA1767)=0,"",IF(I1767="H",INDEX(Matches!$H:$H,AA1767),INDEX(Matches!$I:$I,AA1767)))</f>
        <v/>
      </c>
      <c r="M1767" s="11">
        <f>IF(INDEX(Matches!$X:$X,AA1767)=0,"",IF(I1767="H",INDEX(Matches!$I:$I,AA1767),INDEX(Matches!$H:$H,AA1767)))</f>
        <v/>
      </c>
      <c r="N1767" s="11">
        <f>IF(L1767="","",IF(L1767&gt;M1767,"W",IF(L1767=M1767,"D","L")))</f>
        <v/>
      </c>
      <c r="O1767" s="11">
        <f>IF(L1767="","",IF(L1767&gt;M1767,3,IF(L1767=M1767,1,0)))</f>
        <v/>
      </c>
      <c r="P1767" s="31">
        <f>IF(I1767="H",INDEX(Matches!$L:$L,AA1767),INDEX(Matches!$N:$N,AA1767))</f>
        <v/>
      </c>
      <c r="Q1767" s="31">
        <f>INDEX(Matches!$M:$M,AA1767)</f>
        <v/>
      </c>
      <c r="R1767" s="31">
        <f>IF(I1767="H",INDEX(Matches!$N:$N,AA1767),INDEX(Matches!$L:$L,AA1767))</f>
        <v/>
      </c>
      <c r="S1767" s="33">
        <f>IF(I1767="H",INDEX(Matches!$O:$O,AA1767),INDEX(Matches!$P:$P,AA1767))</f>
        <v/>
      </c>
      <c r="T1767" s="33">
        <f>IF(INDEX(Matches!$J:$J,AA1767)="","",IF(I1767="H",INDEX(Matches!$J:$J,AA1767),INDEX(Matches!$K:$K,AA1767)))</f>
        <v/>
      </c>
      <c r="U1767" s="33">
        <f>IF(INDEX(Matches!$K:$K,AA1767)="","",IF(I1767="H",INDEX(Matches!$K:$K,AA1767),INDEX(Matches!$J:$J,AA1767)))</f>
        <v/>
      </c>
      <c r="V1767" s="30">
        <f>IF(T1767="","",T1767-U1767)</f>
        <v/>
      </c>
      <c r="W1767" s="33">
        <f>IF(I1767="H",INDEX(Matches!$T:$T,AA1767),INDEX(Matches!$U:$U,AA1767))</f>
        <v/>
      </c>
      <c r="X1767" s="11">
        <f>INDEX(Matches!$X:$X,AA1767)</f>
        <v/>
      </c>
      <c r="Y1767" s="30">
        <f>IF(O1767="","",O1767-S1767)</f>
        <v/>
      </c>
      <c r="Z1767" s="30">
        <f>IF(W1767="","",W1767-S1767)</f>
        <v/>
      </c>
      <c r="AA1767" s="24">
        <f>MATCH(J1767,Matches!$A:$A,0)</f>
        <v/>
      </c>
      <c r="AB1767" s="33" t="n"/>
      <c r="AC1767" s="33" t="n">
        <v>1.906748503232592</v>
      </c>
      <c r="AD1767" s="24" t="n"/>
      <c r="AE1767" s="24" t="n">
        <v>10</v>
      </c>
      <c r="AF1767" s="33" t="n"/>
      <c r="AG1767" s="33" t="n"/>
    </row>
    <row r="1768">
      <c r="A1768" s="24" t="inlineStr">
        <is>
          <t>West Ham|41</t>
        </is>
      </c>
      <c r="B1768" s="24" t="inlineStr">
        <is>
          <t>E1</t>
        </is>
      </c>
      <c r="C1768" s="24" t="inlineStr">
        <is>
          <t>Championship</t>
        </is>
      </c>
      <c r="D1768" s="24" t="inlineStr">
        <is>
          <t>West Ham</t>
        </is>
      </c>
      <c r="E1768" s="24" t="n">
        <v>41</v>
      </c>
      <c r="F1768" s="24" t="n">
        <v>11</v>
      </c>
      <c r="G1768" s="29" t="n">
        <v>46483.82291666666</v>
      </c>
      <c r="H1768" s="24" t="inlineStr">
        <is>
          <t>Bolton</t>
        </is>
      </c>
      <c r="I1768" s="24" t="inlineStr">
        <is>
          <t>H</t>
        </is>
      </c>
      <c r="J1768" s="24" t="inlineStr">
        <is>
          <t>E1-WestHam-Bolton</t>
        </is>
      </c>
      <c r="K1768" s="24" t="n">
        <v>22</v>
      </c>
      <c r="L1768" s="11">
        <f>IF(INDEX(Matches!$X:$X,AA1768)=0,"",IF(I1768="H",INDEX(Matches!$H:$H,AA1768),INDEX(Matches!$I:$I,AA1768)))</f>
        <v/>
      </c>
      <c r="M1768" s="11">
        <f>IF(INDEX(Matches!$X:$X,AA1768)=0,"",IF(I1768="H",INDEX(Matches!$I:$I,AA1768),INDEX(Matches!$H:$H,AA1768)))</f>
        <v/>
      </c>
      <c r="N1768" s="11">
        <f>IF(L1768="","",IF(L1768&gt;M1768,"W",IF(L1768=M1768,"D","L")))</f>
        <v/>
      </c>
      <c r="O1768" s="11">
        <f>IF(L1768="","",IF(L1768&gt;M1768,3,IF(L1768=M1768,1,0)))</f>
        <v/>
      </c>
      <c r="P1768" s="31">
        <f>IF(I1768="H",INDEX(Matches!$L:$L,AA1768),INDEX(Matches!$N:$N,AA1768))</f>
        <v/>
      </c>
      <c r="Q1768" s="31">
        <f>INDEX(Matches!$M:$M,AA1768)</f>
        <v/>
      </c>
      <c r="R1768" s="31">
        <f>IF(I1768="H",INDEX(Matches!$N:$N,AA1768),INDEX(Matches!$L:$L,AA1768))</f>
        <v/>
      </c>
      <c r="S1768" s="33">
        <f>IF(I1768="H",INDEX(Matches!$O:$O,AA1768),INDEX(Matches!$P:$P,AA1768))</f>
        <v/>
      </c>
      <c r="T1768" s="33">
        <f>IF(INDEX(Matches!$J:$J,AA1768)="","",IF(I1768="H",INDEX(Matches!$J:$J,AA1768),INDEX(Matches!$K:$K,AA1768)))</f>
        <v/>
      </c>
      <c r="U1768" s="33">
        <f>IF(INDEX(Matches!$K:$K,AA1768)="","",IF(I1768="H",INDEX(Matches!$K:$K,AA1768),INDEX(Matches!$J:$J,AA1768)))</f>
        <v/>
      </c>
      <c r="V1768" s="30">
        <f>IF(T1768="","",T1768-U1768)</f>
        <v/>
      </c>
      <c r="W1768" s="33">
        <f>IF(I1768="H",INDEX(Matches!$T:$T,AA1768),INDEX(Matches!$U:$U,AA1768))</f>
        <v/>
      </c>
      <c r="X1768" s="11">
        <f>INDEX(Matches!$X:$X,AA1768)</f>
        <v/>
      </c>
      <c r="Y1768" s="30">
        <f>IF(O1768="","",O1768-S1768)</f>
        <v/>
      </c>
      <c r="Z1768" s="30">
        <f>IF(W1768="","",W1768-S1768)</f>
        <v/>
      </c>
      <c r="AA1768" s="24">
        <f>MATCH(J1768,Matches!$A:$A,0)</f>
        <v/>
      </c>
      <c r="AB1768" s="33" t="n"/>
      <c r="AC1768" s="33" t="n">
        <v>2.266967390707443</v>
      </c>
      <c r="AD1768" s="24" t="n"/>
      <c r="AE1768" s="24" t="n">
        <v>11</v>
      </c>
      <c r="AF1768" s="33" t="n"/>
      <c r="AG1768" s="33" t="n"/>
    </row>
    <row r="1769">
      <c r="A1769" s="24" t="inlineStr">
        <is>
          <t>West Ham|42</t>
        </is>
      </c>
      <c r="B1769" s="24" t="inlineStr">
        <is>
          <t>E1</t>
        </is>
      </c>
      <c r="C1769" s="24" t="inlineStr">
        <is>
          <t>Championship</t>
        </is>
      </c>
      <c r="D1769" s="24" t="inlineStr">
        <is>
          <t>West Ham</t>
        </is>
      </c>
      <c r="E1769" s="24" t="n">
        <v>42</v>
      </c>
      <c r="F1769" s="24" t="n">
        <v>11</v>
      </c>
      <c r="G1769" s="29" t="n">
        <v>46487.625</v>
      </c>
      <c r="H1769" s="24" t="inlineStr">
        <is>
          <t>Derby</t>
        </is>
      </c>
      <c r="I1769" s="24" t="inlineStr">
        <is>
          <t>A</t>
        </is>
      </c>
      <c r="J1769" s="24" t="inlineStr">
        <is>
          <t>E1-Derby-WestHam</t>
        </is>
      </c>
      <c r="K1769" s="24" t="n">
        <v>12</v>
      </c>
      <c r="L1769" s="11">
        <f>IF(INDEX(Matches!$X:$X,AA1769)=0,"",IF(I1769="H",INDEX(Matches!$H:$H,AA1769),INDEX(Matches!$I:$I,AA1769)))</f>
        <v/>
      </c>
      <c r="M1769" s="11">
        <f>IF(INDEX(Matches!$X:$X,AA1769)=0,"",IF(I1769="H",INDEX(Matches!$I:$I,AA1769),INDEX(Matches!$H:$H,AA1769)))</f>
        <v/>
      </c>
      <c r="N1769" s="11">
        <f>IF(L1769="","",IF(L1769&gt;M1769,"W",IF(L1769=M1769,"D","L")))</f>
        <v/>
      </c>
      <c r="O1769" s="11">
        <f>IF(L1769="","",IF(L1769&gt;M1769,3,IF(L1769=M1769,1,0)))</f>
        <v/>
      </c>
      <c r="P1769" s="31">
        <f>IF(I1769="H",INDEX(Matches!$L:$L,AA1769),INDEX(Matches!$N:$N,AA1769))</f>
        <v/>
      </c>
      <c r="Q1769" s="31">
        <f>INDEX(Matches!$M:$M,AA1769)</f>
        <v/>
      </c>
      <c r="R1769" s="31">
        <f>IF(I1769="H",INDEX(Matches!$N:$N,AA1769),INDEX(Matches!$L:$L,AA1769))</f>
        <v/>
      </c>
      <c r="S1769" s="33">
        <f>IF(I1769="H",INDEX(Matches!$O:$O,AA1769),INDEX(Matches!$P:$P,AA1769))</f>
        <v/>
      </c>
      <c r="T1769" s="33">
        <f>IF(INDEX(Matches!$J:$J,AA1769)="","",IF(I1769="H",INDEX(Matches!$J:$J,AA1769),INDEX(Matches!$K:$K,AA1769)))</f>
        <v/>
      </c>
      <c r="U1769" s="33">
        <f>IF(INDEX(Matches!$K:$K,AA1769)="","",IF(I1769="H",INDEX(Matches!$K:$K,AA1769),INDEX(Matches!$J:$J,AA1769)))</f>
        <v/>
      </c>
      <c r="V1769" s="30">
        <f>IF(T1769="","",T1769-U1769)</f>
        <v/>
      </c>
      <c r="W1769" s="33">
        <f>IF(I1769="H",INDEX(Matches!$T:$T,AA1769),INDEX(Matches!$U:$U,AA1769))</f>
        <v/>
      </c>
      <c r="X1769" s="11">
        <f>INDEX(Matches!$X:$X,AA1769)</f>
        <v/>
      </c>
      <c r="Y1769" s="30">
        <f>IF(O1769="","",O1769-S1769)</f>
        <v/>
      </c>
      <c r="Z1769" s="30">
        <f>IF(W1769="","",W1769-S1769)</f>
        <v/>
      </c>
      <c r="AA1769" s="24">
        <f>MATCH(J1769,Matches!$A:$A,0)</f>
        <v/>
      </c>
      <c r="AB1769" s="33" t="n"/>
      <c r="AC1769" s="33" t="n">
        <v>1.764531115895883</v>
      </c>
      <c r="AD1769" s="24" t="n"/>
      <c r="AE1769" s="24" t="n">
        <v>11</v>
      </c>
      <c r="AF1769" s="33" t="n"/>
      <c r="AG1769" s="33" t="n"/>
    </row>
    <row r="1770">
      <c r="A1770" s="24" t="inlineStr">
        <is>
          <t>West Ham|43</t>
        </is>
      </c>
      <c r="B1770" s="24" t="inlineStr">
        <is>
          <t>E1</t>
        </is>
      </c>
      <c r="C1770" s="24" t="inlineStr">
        <is>
          <t>Championship</t>
        </is>
      </c>
      <c r="D1770" s="24" t="inlineStr">
        <is>
          <t>West Ham</t>
        </is>
      </c>
      <c r="E1770" s="24" t="n">
        <v>43</v>
      </c>
      <c r="F1770" s="24" t="n">
        <v>11</v>
      </c>
      <c r="G1770" s="29" t="n">
        <v>46494.625</v>
      </c>
      <c r="H1770" s="24" t="inlineStr">
        <is>
          <t>Watford</t>
        </is>
      </c>
      <c r="I1770" s="24" t="inlineStr">
        <is>
          <t>H</t>
        </is>
      </c>
      <c r="J1770" s="24" t="inlineStr">
        <is>
          <t>E1-WestHam-Watford</t>
        </is>
      </c>
      <c r="K1770" s="24" t="n">
        <v>16</v>
      </c>
      <c r="L1770" s="11">
        <f>IF(INDEX(Matches!$X:$X,AA1770)=0,"",IF(I1770="H",INDEX(Matches!$H:$H,AA1770),INDEX(Matches!$I:$I,AA1770)))</f>
        <v/>
      </c>
      <c r="M1770" s="11">
        <f>IF(INDEX(Matches!$X:$X,AA1770)=0,"",IF(I1770="H",INDEX(Matches!$I:$I,AA1770),INDEX(Matches!$H:$H,AA1770)))</f>
        <v/>
      </c>
      <c r="N1770" s="11">
        <f>IF(L1770="","",IF(L1770&gt;M1770,"W",IF(L1770=M1770,"D","L")))</f>
        <v/>
      </c>
      <c r="O1770" s="11">
        <f>IF(L1770="","",IF(L1770&gt;M1770,3,IF(L1770=M1770,1,0)))</f>
        <v/>
      </c>
      <c r="P1770" s="31">
        <f>IF(I1770="H",INDEX(Matches!$L:$L,AA1770),INDEX(Matches!$N:$N,AA1770))</f>
        <v/>
      </c>
      <c r="Q1770" s="31">
        <f>INDEX(Matches!$M:$M,AA1770)</f>
        <v/>
      </c>
      <c r="R1770" s="31">
        <f>IF(I1770="H",INDEX(Matches!$N:$N,AA1770),INDEX(Matches!$L:$L,AA1770))</f>
        <v/>
      </c>
      <c r="S1770" s="33">
        <f>IF(I1770="H",INDEX(Matches!$O:$O,AA1770),INDEX(Matches!$P:$P,AA1770))</f>
        <v/>
      </c>
      <c r="T1770" s="33">
        <f>IF(INDEX(Matches!$J:$J,AA1770)="","",IF(I1770="H",INDEX(Matches!$J:$J,AA1770),INDEX(Matches!$K:$K,AA1770)))</f>
        <v/>
      </c>
      <c r="U1770" s="33">
        <f>IF(INDEX(Matches!$K:$K,AA1770)="","",IF(I1770="H",INDEX(Matches!$K:$K,AA1770),INDEX(Matches!$J:$J,AA1770)))</f>
        <v/>
      </c>
      <c r="V1770" s="30">
        <f>IF(T1770="","",T1770-U1770)</f>
        <v/>
      </c>
      <c r="W1770" s="33">
        <f>IF(I1770="H",INDEX(Matches!$T:$T,AA1770),INDEX(Matches!$U:$U,AA1770))</f>
        <v/>
      </c>
      <c r="X1770" s="11">
        <f>INDEX(Matches!$X:$X,AA1770)</f>
        <v/>
      </c>
      <c r="Y1770" s="30">
        <f>IF(O1770="","",O1770-S1770)</f>
        <v/>
      </c>
      <c r="Z1770" s="30">
        <f>IF(W1770="","",W1770-S1770)</f>
        <v/>
      </c>
      <c r="AA1770" s="24">
        <f>MATCH(J1770,Matches!$A:$A,0)</f>
        <v/>
      </c>
      <c r="AB1770" s="33" t="n"/>
      <c r="AC1770" s="33" t="n">
        <v>2.186865133575044</v>
      </c>
      <c r="AD1770" s="24" t="n"/>
      <c r="AE1770" s="24" t="n">
        <v>11</v>
      </c>
      <c r="AF1770" s="33" t="n"/>
      <c r="AG1770" s="33" t="n"/>
    </row>
    <row r="1771">
      <c r="A1771" s="24" t="inlineStr">
        <is>
          <t>West Ham|44</t>
        </is>
      </c>
      <c r="B1771" s="24" t="inlineStr">
        <is>
          <t>E1</t>
        </is>
      </c>
      <c r="C1771" s="24" t="inlineStr">
        <is>
          <t>Championship</t>
        </is>
      </c>
      <c r="D1771" s="24" t="inlineStr">
        <is>
          <t>West Ham</t>
        </is>
      </c>
      <c r="E1771" s="24" t="n">
        <v>44</v>
      </c>
      <c r="F1771" s="24" t="n">
        <v>11</v>
      </c>
      <c r="G1771" s="29" t="n">
        <v>46497.82291666666</v>
      </c>
      <c r="H1771" s="24" t="inlineStr">
        <is>
          <t>Wolves</t>
        </is>
      </c>
      <c r="I1771" s="24" t="inlineStr">
        <is>
          <t>A</t>
        </is>
      </c>
      <c r="J1771" s="24" t="inlineStr">
        <is>
          <t>E1-Wolves-WestHam</t>
        </is>
      </c>
      <c r="K1771" s="24" t="n">
        <v>2</v>
      </c>
      <c r="L1771" s="11">
        <f>IF(INDEX(Matches!$X:$X,AA1771)=0,"",IF(I1771="H",INDEX(Matches!$H:$H,AA1771),INDEX(Matches!$I:$I,AA1771)))</f>
        <v/>
      </c>
      <c r="M1771" s="11">
        <f>IF(INDEX(Matches!$X:$X,AA1771)=0,"",IF(I1771="H",INDEX(Matches!$I:$I,AA1771),INDEX(Matches!$H:$H,AA1771)))</f>
        <v/>
      </c>
      <c r="N1771" s="11">
        <f>IF(L1771="","",IF(L1771&gt;M1771,"W",IF(L1771=M1771,"D","L")))</f>
        <v/>
      </c>
      <c r="O1771" s="11">
        <f>IF(L1771="","",IF(L1771&gt;M1771,3,IF(L1771=M1771,1,0)))</f>
        <v/>
      </c>
      <c r="P1771" s="31">
        <f>IF(I1771="H",INDEX(Matches!$L:$L,AA1771),INDEX(Matches!$N:$N,AA1771))</f>
        <v/>
      </c>
      <c r="Q1771" s="31">
        <f>INDEX(Matches!$M:$M,AA1771)</f>
        <v/>
      </c>
      <c r="R1771" s="31">
        <f>IF(I1771="H",INDEX(Matches!$N:$N,AA1771),INDEX(Matches!$L:$L,AA1771))</f>
        <v/>
      </c>
      <c r="S1771" s="33">
        <f>IF(I1771="H",INDEX(Matches!$O:$O,AA1771),INDEX(Matches!$P:$P,AA1771))</f>
        <v/>
      </c>
      <c r="T1771" s="33">
        <f>IF(INDEX(Matches!$J:$J,AA1771)="","",IF(I1771="H",INDEX(Matches!$J:$J,AA1771),INDEX(Matches!$K:$K,AA1771)))</f>
        <v/>
      </c>
      <c r="U1771" s="33">
        <f>IF(INDEX(Matches!$K:$K,AA1771)="","",IF(I1771="H",INDEX(Matches!$K:$K,AA1771),INDEX(Matches!$J:$J,AA1771)))</f>
        <v/>
      </c>
      <c r="V1771" s="30">
        <f>IF(T1771="","",T1771-U1771)</f>
        <v/>
      </c>
      <c r="W1771" s="33">
        <f>IF(I1771="H",INDEX(Matches!$T:$T,AA1771),INDEX(Matches!$U:$U,AA1771))</f>
        <v/>
      </c>
      <c r="X1771" s="11">
        <f>INDEX(Matches!$X:$X,AA1771)</f>
        <v/>
      </c>
      <c r="Y1771" s="30">
        <f>IF(O1771="","",O1771-S1771)</f>
        <v/>
      </c>
      <c r="Z1771" s="30">
        <f>IF(W1771="","",W1771-S1771)</f>
        <v/>
      </c>
      <c r="AA1771" s="24">
        <f>MATCH(J1771,Matches!$A:$A,0)</f>
        <v/>
      </c>
      <c r="AB1771" s="33" t="n"/>
      <c r="AC1771" s="33" t="n">
        <v>1.383745345601824</v>
      </c>
      <c r="AD1771" s="24" t="n"/>
      <c r="AE1771" s="24" t="n">
        <v>11</v>
      </c>
      <c r="AF1771" s="33" t="n"/>
      <c r="AG1771" s="33" t="n"/>
    </row>
    <row r="1772">
      <c r="A1772" s="24" t="inlineStr">
        <is>
          <t>West Ham|45</t>
        </is>
      </c>
      <c r="B1772" s="24" t="inlineStr">
        <is>
          <t>E1</t>
        </is>
      </c>
      <c r="C1772" s="24" t="inlineStr">
        <is>
          <t>Championship</t>
        </is>
      </c>
      <c r="D1772" s="24" t="inlineStr">
        <is>
          <t>West Ham</t>
        </is>
      </c>
      <c r="E1772" s="24" t="n">
        <v>45</v>
      </c>
      <c r="F1772" s="24" t="n">
        <v>12</v>
      </c>
      <c r="G1772" s="29" t="n">
        <v>46501.625</v>
      </c>
      <c r="H1772" s="24" t="inlineStr">
        <is>
          <t>Middlesbrough</t>
        </is>
      </c>
      <c r="I1772" s="24" t="inlineStr">
        <is>
          <t>A</t>
        </is>
      </c>
      <c r="J1772" s="24" t="inlineStr">
        <is>
          <t>E1-Middlesb-WestHam</t>
        </is>
      </c>
      <c r="K1772" s="24" t="n">
        <v>3</v>
      </c>
      <c r="L1772" s="11">
        <f>IF(INDEX(Matches!$X:$X,AA1772)=0,"",IF(I1772="H",INDEX(Matches!$H:$H,AA1772),INDEX(Matches!$I:$I,AA1772)))</f>
        <v/>
      </c>
      <c r="M1772" s="11">
        <f>IF(INDEX(Matches!$X:$X,AA1772)=0,"",IF(I1772="H",INDEX(Matches!$I:$I,AA1772),INDEX(Matches!$H:$H,AA1772)))</f>
        <v/>
      </c>
      <c r="N1772" s="11">
        <f>IF(L1772="","",IF(L1772&gt;M1772,"W",IF(L1772=M1772,"D","L")))</f>
        <v/>
      </c>
      <c r="O1772" s="11">
        <f>IF(L1772="","",IF(L1772&gt;M1772,3,IF(L1772=M1772,1,0)))</f>
        <v/>
      </c>
      <c r="P1772" s="31">
        <f>IF(I1772="H",INDEX(Matches!$L:$L,AA1772),INDEX(Matches!$N:$N,AA1772))</f>
        <v/>
      </c>
      <c r="Q1772" s="31">
        <f>INDEX(Matches!$M:$M,AA1772)</f>
        <v/>
      </c>
      <c r="R1772" s="31">
        <f>IF(I1772="H",INDEX(Matches!$N:$N,AA1772),INDEX(Matches!$L:$L,AA1772))</f>
        <v/>
      </c>
      <c r="S1772" s="33">
        <f>IF(I1772="H",INDEX(Matches!$O:$O,AA1772),INDEX(Matches!$P:$P,AA1772))</f>
        <v/>
      </c>
      <c r="T1772" s="33">
        <f>IF(INDEX(Matches!$J:$J,AA1772)="","",IF(I1772="H",INDEX(Matches!$J:$J,AA1772),INDEX(Matches!$K:$K,AA1772)))</f>
        <v/>
      </c>
      <c r="U1772" s="33">
        <f>IF(INDEX(Matches!$K:$K,AA1772)="","",IF(I1772="H",INDEX(Matches!$K:$K,AA1772),INDEX(Matches!$J:$J,AA1772)))</f>
        <v/>
      </c>
      <c r="V1772" s="30">
        <f>IF(T1772="","",T1772-U1772)</f>
        <v/>
      </c>
      <c r="W1772" s="33">
        <f>IF(I1772="H",INDEX(Matches!$T:$T,AA1772),INDEX(Matches!$U:$U,AA1772))</f>
        <v/>
      </c>
      <c r="X1772" s="11">
        <f>INDEX(Matches!$X:$X,AA1772)</f>
        <v/>
      </c>
      <c r="Y1772" s="30">
        <f>IF(O1772="","",O1772-S1772)</f>
        <v/>
      </c>
      <c r="Z1772" s="30">
        <f>IF(W1772="","",W1772-S1772)</f>
        <v/>
      </c>
      <c r="AA1772" s="24">
        <f>MATCH(J1772,Matches!$A:$A,0)</f>
        <v/>
      </c>
      <c r="AB1772" s="33" t="n"/>
      <c r="AC1772" s="33" t="n">
        <v>1.475692755310264</v>
      </c>
      <c r="AD1772" s="24" t="n"/>
      <c r="AE1772" s="24" t="n">
        <v>12</v>
      </c>
      <c r="AF1772" s="33" t="n"/>
      <c r="AG1772" s="33" t="n"/>
    </row>
    <row r="1773">
      <c r="A1773" s="24" t="inlineStr">
        <is>
          <t>West Ham|46</t>
        </is>
      </c>
      <c r="B1773" s="24" t="inlineStr">
        <is>
          <t>E1</t>
        </is>
      </c>
      <c r="C1773" s="24" t="inlineStr">
        <is>
          <t>Championship</t>
        </is>
      </c>
      <c r="D1773" s="24" t="inlineStr">
        <is>
          <t>West Ham</t>
        </is>
      </c>
      <c r="E1773" s="24" t="n">
        <v>46</v>
      </c>
      <c r="F1773" s="24" t="n">
        <v>12</v>
      </c>
      <c r="G1773" s="29" t="n">
        <v>46508.52083333334</v>
      </c>
      <c r="H1773" s="24" t="inlineStr">
        <is>
          <t>Portsmouth</t>
        </is>
      </c>
      <c r="I1773" s="24" t="inlineStr">
        <is>
          <t>H</t>
        </is>
      </c>
      <c r="J1773" s="24" t="inlineStr">
        <is>
          <t>E1-WestHam-Portsmou</t>
        </is>
      </c>
      <c r="K1773" s="24" t="n">
        <v>18</v>
      </c>
      <c r="L1773" s="11">
        <f>IF(INDEX(Matches!$X:$X,AA1773)=0,"",IF(I1773="H",INDEX(Matches!$H:$H,AA1773),INDEX(Matches!$I:$I,AA1773)))</f>
        <v/>
      </c>
      <c r="M1773" s="11">
        <f>IF(INDEX(Matches!$X:$X,AA1773)=0,"",IF(I1773="H",INDEX(Matches!$I:$I,AA1773),INDEX(Matches!$H:$H,AA1773)))</f>
        <v/>
      </c>
      <c r="N1773" s="11">
        <f>IF(L1773="","",IF(L1773&gt;M1773,"W",IF(L1773=M1773,"D","L")))</f>
        <v/>
      </c>
      <c r="O1773" s="11">
        <f>IF(L1773="","",IF(L1773&gt;M1773,3,IF(L1773=M1773,1,0)))</f>
        <v/>
      </c>
      <c r="P1773" s="31">
        <f>IF(I1773="H",INDEX(Matches!$L:$L,AA1773),INDEX(Matches!$N:$N,AA1773))</f>
        <v/>
      </c>
      <c r="Q1773" s="31">
        <f>INDEX(Matches!$M:$M,AA1773)</f>
        <v/>
      </c>
      <c r="R1773" s="31">
        <f>IF(I1773="H",INDEX(Matches!$N:$N,AA1773),INDEX(Matches!$L:$L,AA1773))</f>
        <v/>
      </c>
      <c r="S1773" s="33">
        <f>IF(I1773="H",INDEX(Matches!$O:$O,AA1773),INDEX(Matches!$P:$P,AA1773))</f>
        <v/>
      </c>
      <c r="T1773" s="33">
        <f>IF(INDEX(Matches!$J:$J,AA1773)="","",IF(I1773="H",INDEX(Matches!$J:$J,AA1773),INDEX(Matches!$K:$K,AA1773)))</f>
        <v/>
      </c>
      <c r="U1773" s="33">
        <f>IF(INDEX(Matches!$K:$K,AA1773)="","",IF(I1773="H",INDEX(Matches!$K:$K,AA1773),INDEX(Matches!$J:$J,AA1773)))</f>
        <v/>
      </c>
      <c r="V1773" s="30">
        <f>IF(T1773="","",T1773-U1773)</f>
        <v/>
      </c>
      <c r="W1773" s="33">
        <f>IF(I1773="H",INDEX(Matches!$T:$T,AA1773),INDEX(Matches!$U:$U,AA1773))</f>
        <v/>
      </c>
      <c r="X1773" s="11">
        <f>INDEX(Matches!$X:$X,AA1773)</f>
        <v/>
      </c>
      <c r="Y1773" s="30">
        <f>IF(O1773="","",O1773-S1773)</f>
        <v/>
      </c>
      <c r="Z1773" s="30">
        <f>IF(W1773="","",W1773-S1773)</f>
        <v/>
      </c>
      <c r="AA1773" s="24">
        <f>MATCH(J1773,Matches!$A:$A,0)</f>
        <v/>
      </c>
      <c r="AB1773" s="33" t="n"/>
      <c r="AC1773" s="33" t="n">
        <v>2.122377488896908</v>
      </c>
      <c r="AD1773" s="24" t="n"/>
      <c r="AE1773" s="24" t="n">
        <v>12</v>
      </c>
      <c r="AF1773" s="33" t="n"/>
      <c r="AG1773" s="33" t="n"/>
    </row>
    <row r="1774">
      <c r="A1774" s="24" t="inlineStr">
        <is>
          <t>Wolves|1</t>
        </is>
      </c>
      <c r="B1774" s="24" t="inlineStr">
        <is>
          <t>E1</t>
        </is>
      </c>
      <c r="C1774" s="24" t="inlineStr">
        <is>
          <t>Championship</t>
        </is>
      </c>
      <c r="D1774" s="24" t="inlineStr">
        <is>
          <t>Wolves</t>
        </is>
      </c>
      <c r="E1774" s="24" t="n">
        <v>1</v>
      </c>
      <c r="F1774" s="24" t="n">
        <v>1</v>
      </c>
      <c r="G1774" s="29" t="n">
        <v>46248.83333333334</v>
      </c>
      <c r="H1774" s="24" t="inlineStr">
        <is>
          <t>Blackburn</t>
        </is>
      </c>
      <c r="I1774" s="24" t="inlineStr">
        <is>
          <t>H</t>
        </is>
      </c>
      <c r="J1774" s="24" t="inlineStr">
        <is>
          <t>E1-Wolves-Blackbur</t>
        </is>
      </c>
      <c r="K1774" s="24" t="n">
        <v>19</v>
      </c>
      <c r="L1774" s="11">
        <f>IF(INDEX(Matches!$X:$X,AA1774)=0,"",IF(I1774="H",INDEX(Matches!$H:$H,AA1774),INDEX(Matches!$I:$I,AA1774)))</f>
        <v/>
      </c>
      <c r="M1774" s="11">
        <f>IF(INDEX(Matches!$X:$X,AA1774)=0,"",IF(I1774="H",INDEX(Matches!$I:$I,AA1774),INDEX(Matches!$H:$H,AA1774)))</f>
        <v/>
      </c>
      <c r="N1774" s="11">
        <f>IF(L1774="","",IF(L1774&gt;M1774,"W",IF(L1774=M1774,"D","L")))</f>
        <v/>
      </c>
      <c r="O1774" s="11">
        <f>IF(L1774="","",IF(L1774&gt;M1774,3,IF(L1774=M1774,1,0)))</f>
        <v/>
      </c>
      <c r="P1774" s="31">
        <f>IF(I1774="H",INDEX(Matches!$L:$L,AA1774),INDEX(Matches!$N:$N,AA1774))</f>
        <v/>
      </c>
      <c r="Q1774" s="31">
        <f>INDEX(Matches!$M:$M,AA1774)</f>
        <v/>
      </c>
      <c r="R1774" s="31">
        <f>IF(I1774="H",INDEX(Matches!$N:$N,AA1774),INDEX(Matches!$L:$L,AA1774))</f>
        <v/>
      </c>
      <c r="S1774" s="33">
        <f>IF(I1774="H",INDEX(Matches!$O:$O,AA1774),INDEX(Matches!$P:$P,AA1774))</f>
        <v/>
      </c>
      <c r="T1774" s="33">
        <f>IF(INDEX(Matches!$J:$J,AA1774)="","",IF(I1774="H",INDEX(Matches!$J:$J,AA1774),INDEX(Matches!$K:$K,AA1774)))</f>
        <v/>
      </c>
      <c r="U1774" s="33">
        <f>IF(INDEX(Matches!$K:$K,AA1774)="","",IF(I1774="H",INDEX(Matches!$K:$K,AA1774),INDEX(Matches!$J:$J,AA1774)))</f>
        <v/>
      </c>
      <c r="V1774" s="30">
        <f>IF(T1774="","",T1774-U1774)</f>
        <v/>
      </c>
      <c r="W1774" s="33">
        <f>IF(I1774="H",INDEX(Matches!$T:$T,AA1774),INDEX(Matches!$U:$U,AA1774))</f>
        <v/>
      </c>
      <c r="X1774" s="11">
        <f>INDEX(Matches!$X:$X,AA1774)</f>
        <v/>
      </c>
      <c r="Y1774" s="30">
        <f>IF(O1774="","",O1774-S1774)</f>
        <v/>
      </c>
      <c r="Z1774" s="30">
        <f>IF(W1774="","",W1774-S1774)</f>
        <v/>
      </c>
      <c r="AA1774" s="24">
        <f>MATCH(J1774,Matches!$A:$A,0)</f>
        <v/>
      </c>
      <c r="AB1774" s="33" t="n">
        <v>2.125777556036673</v>
      </c>
      <c r="AC1774" s="33" t="n"/>
      <c r="AD1774" s="24" t="n"/>
      <c r="AE1774" s="24" t="n">
        <v>1</v>
      </c>
      <c r="AF1774" s="33" t="n"/>
      <c r="AG1774" s="33" t="n"/>
    </row>
    <row r="1775">
      <c r="A1775" s="24" t="inlineStr">
        <is>
          <t>Wolves|2</t>
        </is>
      </c>
      <c r="B1775" s="24" t="inlineStr">
        <is>
          <t>E1</t>
        </is>
      </c>
      <c r="C1775" s="24" t="inlineStr">
        <is>
          <t>Championship</t>
        </is>
      </c>
      <c r="D1775" s="24" t="inlineStr">
        <is>
          <t>Wolves</t>
        </is>
      </c>
      <c r="E1775" s="24" t="n">
        <v>2</v>
      </c>
      <c r="F1775" s="24" t="n">
        <v>1</v>
      </c>
      <c r="G1775" s="29" t="n">
        <v>46256.625</v>
      </c>
      <c r="H1775" s="24" t="inlineStr">
        <is>
          <t>Preston</t>
        </is>
      </c>
      <c r="I1775" s="24" t="inlineStr">
        <is>
          <t>A</t>
        </is>
      </c>
      <c r="J1775" s="24" t="inlineStr">
        <is>
          <t>E1-Preston-Wolves</t>
        </is>
      </c>
      <c r="K1775" s="24" t="n">
        <v>20</v>
      </c>
      <c r="L1775" s="11">
        <f>IF(INDEX(Matches!$X:$X,AA1775)=0,"",IF(I1775="H",INDEX(Matches!$H:$H,AA1775),INDEX(Matches!$I:$I,AA1775)))</f>
        <v/>
      </c>
      <c r="M1775" s="11">
        <f>IF(INDEX(Matches!$X:$X,AA1775)=0,"",IF(I1775="H",INDEX(Matches!$I:$I,AA1775),INDEX(Matches!$H:$H,AA1775)))</f>
        <v/>
      </c>
      <c r="N1775" s="11">
        <f>IF(L1775="","",IF(L1775&gt;M1775,"W",IF(L1775=M1775,"D","L")))</f>
        <v/>
      </c>
      <c r="O1775" s="11">
        <f>IF(L1775="","",IF(L1775&gt;M1775,3,IF(L1775=M1775,1,0)))</f>
        <v/>
      </c>
      <c r="P1775" s="31">
        <f>IF(I1775="H",INDEX(Matches!$L:$L,AA1775),INDEX(Matches!$N:$N,AA1775))</f>
        <v/>
      </c>
      <c r="Q1775" s="31">
        <f>INDEX(Matches!$M:$M,AA1775)</f>
        <v/>
      </c>
      <c r="R1775" s="31">
        <f>IF(I1775="H",INDEX(Matches!$N:$N,AA1775),INDEX(Matches!$L:$L,AA1775))</f>
        <v/>
      </c>
      <c r="S1775" s="33">
        <f>IF(I1775="H",INDEX(Matches!$O:$O,AA1775),INDEX(Matches!$P:$P,AA1775))</f>
        <v/>
      </c>
      <c r="T1775" s="33">
        <f>IF(INDEX(Matches!$J:$J,AA1775)="","",IF(I1775="H",INDEX(Matches!$J:$J,AA1775),INDEX(Matches!$K:$K,AA1775)))</f>
        <v/>
      </c>
      <c r="U1775" s="33">
        <f>IF(INDEX(Matches!$K:$K,AA1775)="","",IF(I1775="H",INDEX(Matches!$K:$K,AA1775),INDEX(Matches!$J:$J,AA1775)))</f>
        <v/>
      </c>
      <c r="V1775" s="30">
        <f>IF(T1775="","",T1775-U1775)</f>
        <v/>
      </c>
      <c r="W1775" s="33">
        <f>IF(I1775="H",INDEX(Matches!$T:$T,AA1775),INDEX(Matches!$U:$U,AA1775))</f>
        <v/>
      </c>
      <c r="X1775" s="11">
        <f>INDEX(Matches!$X:$X,AA1775)</f>
        <v/>
      </c>
      <c r="Y1775" s="30">
        <f>IF(O1775="","",O1775-S1775)</f>
        <v/>
      </c>
      <c r="Z1775" s="30">
        <f>IF(W1775="","",W1775-S1775)</f>
        <v/>
      </c>
      <c r="AA1775" s="24">
        <f>MATCH(J1775,Matches!$A:$A,0)</f>
        <v/>
      </c>
      <c r="AB1775" s="33" t="n">
        <v>1.669773875390907</v>
      </c>
      <c r="AC1775" s="33" t="n"/>
      <c r="AD1775" s="24" t="n"/>
      <c r="AE1775" s="24" t="n">
        <v>1</v>
      </c>
      <c r="AF1775" s="33" t="n"/>
      <c r="AG1775" s="33" t="n"/>
    </row>
    <row r="1776">
      <c r="A1776" s="24" t="inlineStr">
        <is>
          <t>Wolves|3</t>
        </is>
      </c>
      <c r="B1776" s="24" t="inlineStr">
        <is>
          <t>E1</t>
        </is>
      </c>
      <c r="C1776" s="24" t="inlineStr">
        <is>
          <t>Championship</t>
        </is>
      </c>
      <c r="D1776" s="24" t="inlineStr">
        <is>
          <t>Wolves</t>
        </is>
      </c>
      <c r="E1776" s="24" t="n">
        <v>3</v>
      </c>
      <c r="F1776" s="24" t="n">
        <v>1</v>
      </c>
      <c r="G1776" s="29" t="n">
        <v>46263.52083333334</v>
      </c>
      <c r="H1776" s="24" t="inlineStr">
        <is>
          <t>Stoke</t>
        </is>
      </c>
      <c r="I1776" s="24" t="inlineStr">
        <is>
          <t>H</t>
        </is>
      </c>
      <c r="J1776" s="24" t="inlineStr">
        <is>
          <t>E1-Wolves-Stoke</t>
        </is>
      </c>
      <c r="K1776" s="24" t="n">
        <v>11</v>
      </c>
      <c r="L1776" s="11">
        <f>IF(INDEX(Matches!$X:$X,AA1776)=0,"",IF(I1776="H",INDEX(Matches!$H:$H,AA1776),INDEX(Matches!$I:$I,AA1776)))</f>
        <v/>
      </c>
      <c r="M1776" s="11">
        <f>IF(INDEX(Matches!$X:$X,AA1776)=0,"",IF(I1776="H",INDEX(Matches!$I:$I,AA1776),INDEX(Matches!$H:$H,AA1776)))</f>
        <v/>
      </c>
      <c r="N1776" s="11">
        <f>IF(L1776="","",IF(L1776&gt;M1776,"W",IF(L1776=M1776,"D","L")))</f>
        <v/>
      </c>
      <c r="O1776" s="11">
        <f>IF(L1776="","",IF(L1776&gt;M1776,3,IF(L1776=M1776,1,0)))</f>
        <v/>
      </c>
      <c r="P1776" s="31">
        <f>IF(I1776="H",INDEX(Matches!$L:$L,AA1776),INDEX(Matches!$N:$N,AA1776))</f>
        <v/>
      </c>
      <c r="Q1776" s="31">
        <f>INDEX(Matches!$M:$M,AA1776)</f>
        <v/>
      </c>
      <c r="R1776" s="31">
        <f>IF(I1776="H",INDEX(Matches!$N:$N,AA1776),INDEX(Matches!$L:$L,AA1776))</f>
        <v/>
      </c>
      <c r="S1776" s="33">
        <f>IF(I1776="H",INDEX(Matches!$O:$O,AA1776),INDEX(Matches!$P:$P,AA1776))</f>
        <v/>
      </c>
      <c r="T1776" s="33">
        <f>IF(INDEX(Matches!$J:$J,AA1776)="","",IF(I1776="H",INDEX(Matches!$J:$J,AA1776),INDEX(Matches!$K:$K,AA1776)))</f>
        <v/>
      </c>
      <c r="U1776" s="33">
        <f>IF(INDEX(Matches!$K:$K,AA1776)="","",IF(I1776="H",INDEX(Matches!$K:$K,AA1776),INDEX(Matches!$J:$J,AA1776)))</f>
        <v/>
      </c>
      <c r="V1776" s="30">
        <f>IF(T1776="","",T1776-U1776)</f>
        <v/>
      </c>
      <c r="W1776" s="33">
        <f>IF(I1776="H",INDEX(Matches!$T:$T,AA1776),INDEX(Matches!$U:$U,AA1776))</f>
        <v/>
      </c>
      <c r="X1776" s="11">
        <f>INDEX(Matches!$X:$X,AA1776)</f>
        <v/>
      </c>
      <c r="Y1776" s="30">
        <f>IF(O1776="","",O1776-S1776)</f>
        <v/>
      </c>
      <c r="Z1776" s="30">
        <f>IF(W1776="","",W1776-S1776)</f>
        <v/>
      </c>
      <c r="AA1776" s="24">
        <f>MATCH(J1776,Matches!$A:$A,0)</f>
        <v/>
      </c>
      <c r="AB1776" s="33" t="n">
        <v>1.94185936090404</v>
      </c>
      <c r="AC1776" s="33" t="n"/>
      <c r="AD1776" s="24" t="n"/>
      <c r="AE1776" s="24" t="n">
        <v>1</v>
      </c>
      <c r="AF1776" s="33" t="n"/>
      <c r="AG1776" s="33" t="n"/>
    </row>
    <row r="1777">
      <c r="A1777" s="24" t="inlineStr">
        <is>
          <t>Wolves|4</t>
        </is>
      </c>
      <c r="B1777" s="24" t="inlineStr">
        <is>
          <t>E1</t>
        </is>
      </c>
      <c r="C1777" s="24" t="inlineStr">
        <is>
          <t>Championship</t>
        </is>
      </c>
      <c r="D1777" s="24" t="inlineStr">
        <is>
          <t>Wolves</t>
        </is>
      </c>
      <c r="E1777" s="24" t="n">
        <v>4</v>
      </c>
      <c r="F1777" s="24" t="n">
        <v>1</v>
      </c>
      <c r="G1777" s="29" t="n">
        <v>46266.82291666666</v>
      </c>
      <c r="H1777" s="24" t="inlineStr">
        <is>
          <t>West Ham</t>
        </is>
      </c>
      <c r="I1777" s="24" t="inlineStr">
        <is>
          <t>A</t>
        </is>
      </c>
      <c r="J1777" s="24" t="inlineStr">
        <is>
          <t>E1-WestHam-Wolves</t>
        </is>
      </c>
      <c r="K1777" s="24" t="n">
        <v>1</v>
      </c>
      <c r="L1777" s="11">
        <f>IF(INDEX(Matches!$X:$X,AA1777)=0,"",IF(I1777="H",INDEX(Matches!$H:$H,AA1777),INDEX(Matches!$I:$I,AA1777)))</f>
        <v/>
      </c>
      <c r="M1777" s="11">
        <f>IF(INDEX(Matches!$X:$X,AA1777)=0,"",IF(I1777="H",INDEX(Matches!$I:$I,AA1777),INDEX(Matches!$H:$H,AA1777)))</f>
        <v/>
      </c>
      <c r="N1777" s="11">
        <f>IF(L1777="","",IF(L1777&gt;M1777,"W",IF(L1777=M1777,"D","L")))</f>
        <v/>
      </c>
      <c r="O1777" s="11">
        <f>IF(L1777="","",IF(L1777&gt;M1777,3,IF(L1777=M1777,1,0)))</f>
        <v/>
      </c>
      <c r="P1777" s="31">
        <f>IF(I1777="H",INDEX(Matches!$L:$L,AA1777),INDEX(Matches!$N:$N,AA1777))</f>
        <v/>
      </c>
      <c r="Q1777" s="31">
        <f>INDEX(Matches!$M:$M,AA1777)</f>
        <v/>
      </c>
      <c r="R1777" s="31">
        <f>IF(I1777="H",INDEX(Matches!$N:$N,AA1777),INDEX(Matches!$L:$L,AA1777))</f>
        <v/>
      </c>
      <c r="S1777" s="33">
        <f>IF(I1777="H",INDEX(Matches!$O:$O,AA1777),INDEX(Matches!$P:$P,AA1777))</f>
        <v/>
      </c>
      <c r="T1777" s="33">
        <f>IF(INDEX(Matches!$J:$J,AA1777)="","",IF(I1777="H",INDEX(Matches!$J:$J,AA1777),INDEX(Matches!$K:$K,AA1777)))</f>
        <v/>
      </c>
      <c r="U1777" s="33">
        <f>IF(INDEX(Matches!$K:$K,AA1777)="","",IF(I1777="H",INDEX(Matches!$K:$K,AA1777),INDEX(Matches!$J:$J,AA1777)))</f>
        <v/>
      </c>
      <c r="V1777" s="30">
        <f>IF(T1777="","",T1777-U1777)</f>
        <v/>
      </c>
      <c r="W1777" s="33">
        <f>IF(I1777="H",INDEX(Matches!$T:$T,AA1777),INDEX(Matches!$U:$U,AA1777))</f>
        <v/>
      </c>
      <c r="X1777" s="11">
        <f>INDEX(Matches!$X:$X,AA1777)</f>
        <v/>
      </c>
      <c r="Y1777" s="30">
        <f>IF(O1777="","",O1777-S1777)</f>
        <v/>
      </c>
      <c r="Z1777" s="30">
        <f>IF(W1777="","",W1777-S1777)</f>
        <v/>
      </c>
      <c r="AA1777" s="24">
        <f>MATCH(J1777,Matches!$A:$A,0)</f>
        <v/>
      </c>
      <c r="AB1777" s="33" t="n">
        <v>1.181458702906309</v>
      </c>
      <c r="AC1777" s="33" t="n"/>
      <c r="AD1777" s="24" t="n"/>
      <c r="AE1777" s="24" t="n">
        <v>1</v>
      </c>
      <c r="AF1777" s="33" t="n"/>
      <c r="AG1777" s="33" t="n"/>
    </row>
    <row r="1778">
      <c r="A1778" s="24" t="inlineStr">
        <is>
          <t>Wolves|5</t>
        </is>
      </c>
      <c r="B1778" s="24" t="inlineStr">
        <is>
          <t>E1</t>
        </is>
      </c>
      <c r="C1778" s="24" t="inlineStr">
        <is>
          <t>Championship</t>
        </is>
      </c>
      <c r="D1778" s="24" t="inlineStr">
        <is>
          <t>Wolves</t>
        </is>
      </c>
      <c r="E1778" s="24" t="n">
        <v>5</v>
      </c>
      <c r="F1778" s="24" t="n">
        <v>2</v>
      </c>
      <c r="G1778" s="29" t="n">
        <v>46271.5</v>
      </c>
      <c r="H1778" s="24" t="inlineStr">
        <is>
          <t>Birmingham</t>
        </is>
      </c>
      <c r="I1778" s="24" t="inlineStr">
        <is>
          <t>A</t>
        </is>
      </c>
      <c r="J1778" s="24" t="inlineStr">
        <is>
          <t>E1-Birmingh-Wolves</t>
        </is>
      </c>
      <c r="K1778" s="24" t="n">
        <v>6</v>
      </c>
      <c r="L1778" s="11">
        <f>IF(INDEX(Matches!$X:$X,AA1778)=0,"",IF(I1778="H",INDEX(Matches!$H:$H,AA1778),INDEX(Matches!$I:$I,AA1778)))</f>
        <v/>
      </c>
      <c r="M1778" s="11">
        <f>IF(INDEX(Matches!$X:$X,AA1778)=0,"",IF(I1778="H",INDEX(Matches!$I:$I,AA1778),INDEX(Matches!$H:$H,AA1778)))</f>
        <v/>
      </c>
      <c r="N1778" s="11">
        <f>IF(L1778="","",IF(L1778&gt;M1778,"W",IF(L1778=M1778,"D","L")))</f>
        <v/>
      </c>
      <c r="O1778" s="11">
        <f>IF(L1778="","",IF(L1778&gt;M1778,3,IF(L1778=M1778,1,0)))</f>
        <v/>
      </c>
      <c r="P1778" s="31">
        <f>IF(I1778="H",INDEX(Matches!$L:$L,AA1778),INDEX(Matches!$N:$N,AA1778))</f>
        <v/>
      </c>
      <c r="Q1778" s="31">
        <f>INDEX(Matches!$M:$M,AA1778)</f>
        <v/>
      </c>
      <c r="R1778" s="31">
        <f>IF(I1778="H",INDEX(Matches!$N:$N,AA1778),INDEX(Matches!$L:$L,AA1778))</f>
        <v/>
      </c>
      <c r="S1778" s="33">
        <f>IF(I1778="H",INDEX(Matches!$O:$O,AA1778),INDEX(Matches!$P:$P,AA1778))</f>
        <v/>
      </c>
      <c r="T1778" s="33">
        <f>IF(INDEX(Matches!$J:$J,AA1778)="","",IF(I1778="H",INDEX(Matches!$J:$J,AA1778),INDEX(Matches!$K:$K,AA1778)))</f>
        <v/>
      </c>
      <c r="U1778" s="33">
        <f>IF(INDEX(Matches!$K:$K,AA1778)="","",IF(I1778="H",INDEX(Matches!$K:$K,AA1778),INDEX(Matches!$J:$J,AA1778)))</f>
        <v/>
      </c>
      <c r="V1778" s="30">
        <f>IF(T1778="","",T1778-U1778)</f>
        <v/>
      </c>
      <c r="W1778" s="33">
        <f>IF(I1778="H",INDEX(Matches!$T:$T,AA1778),INDEX(Matches!$U:$U,AA1778))</f>
        <v/>
      </c>
      <c r="X1778" s="11">
        <f>INDEX(Matches!$X:$X,AA1778)</f>
        <v/>
      </c>
      <c r="Y1778" s="30">
        <f>IF(O1778="","",O1778-S1778)</f>
        <v/>
      </c>
      <c r="Z1778" s="30">
        <f>IF(W1778="","",W1778-S1778)</f>
        <v/>
      </c>
      <c r="AA1778" s="24">
        <f>MATCH(J1778,Matches!$A:$A,0)</f>
        <v/>
      </c>
      <c r="AB1778" s="33" t="n">
        <v>1.455846475114731</v>
      </c>
      <c r="AC1778" s="33" t="n"/>
      <c r="AD1778" s="24" t="n"/>
      <c r="AE1778" s="24" t="n">
        <v>2</v>
      </c>
      <c r="AF1778" s="33" t="n"/>
      <c r="AG1778" s="33" t="n"/>
    </row>
    <row r="1779">
      <c r="A1779" s="24" t="inlineStr">
        <is>
          <t>Wolves|6</t>
        </is>
      </c>
      <c r="B1779" s="24" t="inlineStr">
        <is>
          <t>E1</t>
        </is>
      </c>
      <c r="C1779" s="24" t="inlineStr">
        <is>
          <t>Championship</t>
        </is>
      </c>
      <c r="D1779" s="24" t="inlineStr">
        <is>
          <t>Wolves</t>
        </is>
      </c>
      <c r="E1779" s="24" t="n">
        <v>6</v>
      </c>
      <c r="F1779" s="24" t="n">
        <v>2</v>
      </c>
      <c r="G1779" s="29" t="n">
        <v>46278.5</v>
      </c>
      <c r="H1779" s="24" t="inlineStr">
        <is>
          <t>Sheffield United</t>
        </is>
      </c>
      <c r="I1779" s="24" t="inlineStr">
        <is>
          <t>A</t>
        </is>
      </c>
      <c r="J1779" s="24" t="inlineStr">
        <is>
          <t>E1-Sheffiel-Wolves</t>
        </is>
      </c>
      <c r="K1779" s="24" t="n">
        <v>8</v>
      </c>
      <c r="L1779" s="11">
        <f>IF(INDEX(Matches!$X:$X,AA1779)=0,"",IF(I1779="H",INDEX(Matches!$H:$H,AA1779),INDEX(Matches!$I:$I,AA1779)))</f>
        <v/>
      </c>
      <c r="M1779" s="11">
        <f>IF(INDEX(Matches!$X:$X,AA1779)=0,"",IF(I1779="H",INDEX(Matches!$I:$I,AA1779),INDEX(Matches!$H:$H,AA1779)))</f>
        <v/>
      </c>
      <c r="N1779" s="11">
        <f>IF(L1779="","",IF(L1779&gt;M1779,"W",IF(L1779=M1779,"D","L")))</f>
        <v/>
      </c>
      <c r="O1779" s="11">
        <f>IF(L1779="","",IF(L1779&gt;M1779,3,IF(L1779=M1779,1,0)))</f>
        <v/>
      </c>
      <c r="P1779" s="31">
        <f>IF(I1779="H",INDEX(Matches!$L:$L,AA1779),INDEX(Matches!$N:$N,AA1779))</f>
        <v/>
      </c>
      <c r="Q1779" s="31">
        <f>INDEX(Matches!$M:$M,AA1779)</f>
        <v/>
      </c>
      <c r="R1779" s="31">
        <f>IF(I1779="H",INDEX(Matches!$N:$N,AA1779),INDEX(Matches!$L:$L,AA1779))</f>
        <v/>
      </c>
      <c r="S1779" s="33">
        <f>IF(I1779="H",INDEX(Matches!$O:$O,AA1779),INDEX(Matches!$P:$P,AA1779))</f>
        <v/>
      </c>
      <c r="T1779" s="33">
        <f>IF(INDEX(Matches!$J:$J,AA1779)="","",IF(I1779="H",INDEX(Matches!$J:$J,AA1779),INDEX(Matches!$K:$K,AA1779)))</f>
        <v/>
      </c>
      <c r="U1779" s="33">
        <f>IF(INDEX(Matches!$K:$K,AA1779)="","",IF(I1779="H",INDEX(Matches!$K:$K,AA1779),INDEX(Matches!$J:$J,AA1779)))</f>
        <v/>
      </c>
      <c r="V1779" s="30">
        <f>IF(T1779="","",T1779-U1779)</f>
        <v/>
      </c>
      <c r="W1779" s="33">
        <f>IF(I1779="H",INDEX(Matches!$T:$T,AA1779),INDEX(Matches!$U:$U,AA1779))</f>
        <v/>
      </c>
      <c r="X1779" s="11">
        <f>INDEX(Matches!$X:$X,AA1779)</f>
        <v/>
      </c>
      <c r="Y1779" s="30">
        <f>IF(O1779="","",O1779-S1779)</f>
        <v/>
      </c>
      <c r="Z1779" s="30">
        <f>IF(W1779="","",W1779-S1779)</f>
        <v/>
      </c>
      <c r="AA1779" s="24">
        <f>MATCH(J1779,Matches!$A:$A,0)</f>
        <v/>
      </c>
      <c r="AB1779" s="33" t="n">
        <v>1.584699107764349</v>
      </c>
      <c r="AC1779" s="33" t="n"/>
      <c r="AD1779" s="24" t="n"/>
      <c r="AE1779" s="24" t="n">
        <v>2</v>
      </c>
      <c r="AF1779" s="33" t="n"/>
      <c r="AG1779" s="33" t="n"/>
    </row>
    <row r="1780">
      <c r="A1780" s="24" t="inlineStr">
        <is>
          <t>Wolves|7</t>
        </is>
      </c>
      <c r="B1780" s="24" t="inlineStr">
        <is>
          <t>E1</t>
        </is>
      </c>
      <c r="C1780" s="24" t="inlineStr">
        <is>
          <t>Championship</t>
        </is>
      </c>
      <c r="D1780" s="24" t="inlineStr">
        <is>
          <t>Wolves</t>
        </is>
      </c>
      <c r="E1780" s="24" t="n">
        <v>7</v>
      </c>
      <c r="F1780" s="24" t="n">
        <v>2</v>
      </c>
      <c r="G1780" s="29" t="n">
        <v>46285.5</v>
      </c>
      <c r="H1780" s="24" t="inlineStr">
        <is>
          <t>West Brom</t>
        </is>
      </c>
      <c r="I1780" s="24" t="inlineStr">
        <is>
          <t>H</t>
        </is>
      </c>
      <c r="J1780" s="24" t="inlineStr">
        <is>
          <t>E1-Wolves-WestBrom</t>
        </is>
      </c>
      <c r="K1780" s="24" t="n">
        <v>13</v>
      </c>
      <c r="L1780" s="11">
        <f>IF(INDEX(Matches!$X:$X,AA1780)=0,"",IF(I1780="H",INDEX(Matches!$H:$H,AA1780),INDEX(Matches!$I:$I,AA1780)))</f>
        <v/>
      </c>
      <c r="M1780" s="11">
        <f>IF(INDEX(Matches!$X:$X,AA1780)=0,"",IF(I1780="H",INDEX(Matches!$I:$I,AA1780),INDEX(Matches!$H:$H,AA1780)))</f>
        <v/>
      </c>
      <c r="N1780" s="11">
        <f>IF(L1780="","",IF(L1780&gt;M1780,"W",IF(L1780=M1780,"D","L")))</f>
        <v/>
      </c>
      <c r="O1780" s="11">
        <f>IF(L1780="","",IF(L1780&gt;M1780,3,IF(L1780=M1780,1,0)))</f>
        <v/>
      </c>
      <c r="P1780" s="31">
        <f>IF(I1780="H",INDEX(Matches!$L:$L,AA1780),INDEX(Matches!$N:$N,AA1780))</f>
        <v/>
      </c>
      <c r="Q1780" s="31">
        <f>INDEX(Matches!$M:$M,AA1780)</f>
        <v/>
      </c>
      <c r="R1780" s="31">
        <f>IF(I1780="H",INDEX(Matches!$N:$N,AA1780),INDEX(Matches!$L:$L,AA1780))</f>
        <v/>
      </c>
      <c r="S1780" s="33">
        <f>IF(I1780="H",INDEX(Matches!$O:$O,AA1780),INDEX(Matches!$P:$P,AA1780))</f>
        <v/>
      </c>
      <c r="T1780" s="33">
        <f>IF(INDEX(Matches!$J:$J,AA1780)="","",IF(I1780="H",INDEX(Matches!$J:$J,AA1780),INDEX(Matches!$K:$K,AA1780)))</f>
        <v/>
      </c>
      <c r="U1780" s="33">
        <f>IF(INDEX(Matches!$K:$K,AA1780)="","",IF(I1780="H",INDEX(Matches!$K:$K,AA1780),INDEX(Matches!$J:$J,AA1780)))</f>
        <v/>
      </c>
      <c r="V1780" s="30">
        <f>IF(T1780="","",T1780-U1780)</f>
        <v/>
      </c>
      <c r="W1780" s="33">
        <f>IF(I1780="H",INDEX(Matches!$T:$T,AA1780),INDEX(Matches!$U:$U,AA1780))</f>
        <v/>
      </c>
      <c r="X1780" s="11">
        <f>INDEX(Matches!$X:$X,AA1780)</f>
        <v/>
      </c>
      <c r="Y1780" s="30">
        <f>IF(O1780="","",O1780-S1780)</f>
        <v/>
      </c>
      <c r="Z1780" s="30">
        <f>IF(W1780="","",W1780-S1780)</f>
        <v/>
      </c>
      <c r="AA1780" s="24">
        <f>MATCH(J1780,Matches!$A:$A,0)</f>
        <v/>
      </c>
      <c r="AB1780" s="33" t="n"/>
      <c r="AC1780" s="33" t="n"/>
      <c r="AD1780" s="24" t="n"/>
      <c r="AE1780" s="24" t="n">
        <v>2</v>
      </c>
      <c r="AF1780" s="33" t="n"/>
      <c r="AG1780" s="33" t="n"/>
    </row>
    <row r="1781">
      <c r="A1781" s="24" t="inlineStr">
        <is>
          <t>Wolves|8</t>
        </is>
      </c>
      <c r="B1781" s="24" t="inlineStr">
        <is>
          <t>E1</t>
        </is>
      </c>
      <c r="C1781" s="24" t="inlineStr">
        <is>
          <t>Championship</t>
        </is>
      </c>
      <c r="D1781" s="24" t="inlineStr">
        <is>
          <t>Wolves</t>
        </is>
      </c>
      <c r="E1781" s="24" t="n">
        <v>8</v>
      </c>
      <c r="F1781" s="24" t="n">
        <v>2</v>
      </c>
      <c r="G1781" s="29" t="n">
        <v>46305.625</v>
      </c>
      <c r="H1781" s="24" t="inlineStr">
        <is>
          <t>Middlesbrough</t>
        </is>
      </c>
      <c r="I1781" s="24" t="inlineStr">
        <is>
          <t>A</t>
        </is>
      </c>
      <c r="J1781" s="24" t="inlineStr">
        <is>
          <t>E1-Middlesb-Wolves</t>
        </is>
      </c>
      <c r="K1781" s="24" t="n">
        <v>3</v>
      </c>
      <c r="L1781" s="11">
        <f>IF(INDEX(Matches!$X:$X,AA1781)=0,"",IF(I1781="H",INDEX(Matches!$H:$H,AA1781),INDEX(Matches!$I:$I,AA1781)))</f>
        <v/>
      </c>
      <c r="M1781" s="11">
        <f>IF(INDEX(Matches!$X:$X,AA1781)=0,"",IF(I1781="H",INDEX(Matches!$I:$I,AA1781),INDEX(Matches!$H:$H,AA1781)))</f>
        <v/>
      </c>
      <c r="N1781" s="11">
        <f>IF(L1781="","",IF(L1781&gt;M1781,"W",IF(L1781=M1781,"D","L")))</f>
        <v/>
      </c>
      <c r="O1781" s="11">
        <f>IF(L1781="","",IF(L1781&gt;M1781,3,IF(L1781=M1781,1,0)))</f>
        <v/>
      </c>
      <c r="P1781" s="31">
        <f>IF(I1781="H",INDEX(Matches!$L:$L,AA1781),INDEX(Matches!$N:$N,AA1781))</f>
        <v/>
      </c>
      <c r="Q1781" s="31">
        <f>INDEX(Matches!$M:$M,AA1781)</f>
        <v/>
      </c>
      <c r="R1781" s="31">
        <f>IF(I1781="H",INDEX(Matches!$N:$N,AA1781),INDEX(Matches!$L:$L,AA1781))</f>
        <v/>
      </c>
      <c r="S1781" s="33">
        <f>IF(I1781="H",INDEX(Matches!$O:$O,AA1781),INDEX(Matches!$P:$P,AA1781))</f>
        <v/>
      </c>
      <c r="T1781" s="33">
        <f>IF(INDEX(Matches!$J:$J,AA1781)="","",IF(I1781="H",INDEX(Matches!$J:$J,AA1781),INDEX(Matches!$K:$K,AA1781)))</f>
        <v/>
      </c>
      <c r="U1781" s="33">
        <f>IF(INDEX(Matches!$K:$K,AA1781)="","",IF(I1781="H",INDEX(Matches!$K:$K,AA1781),INDEX(Matches!$J:$J,AA1781)))</f>
        <v/>
      </c>
      <c r="V1781" s="30">
        <f>IF(T1781="","",T1781-U1781)</f>
        <v/>
      </c>
      <c r="W1781" s="33">
        <f>IF(I1781="H",INDEX(Matches!$T:$T,AA1781),INDEX(Matches!$U:$U,AA1781))</f>
        <v/>
      </c>
      <c r="X1781" s="11">
        <f>INDEX(Matches!$X:$X,AA1781)</f>
        <v/>
      </c>
      <c r="Y1781" s="30">
        <f>IF(O1781="","",O1781-S1781)</f>
        <v/>
      </c>
      <c r="Z1781" s="30">
        <f>IF(W1781="","",W1781-S1781)</f>
        <v/>
      </c>
      <c r="AA1781" s="24">
        <f>MATCH(J1781,Matches!$A:$A,0)</f>
        <v/>
      </c>
      <c r="AB1781" s="33" t="n"/>
      <c r="AC1781" s="33" t="n"/>
      <c r="AD1781" s="24" t="n"/>
      <c r="AE1781" s="24" t="n">
        <v>2</v>
      </c>
      <c r="AF1781" s="33" t="n"/>
      <c r="AG1781" s="33" t="n"/>
    </row>
    <row r="1782">
      <c r="A1782" s="24" t="inlineStr">
        <is>
          <t>Wolves|9</t>
        </is>
      </c>
      <c r="B1782" s="24" t="inlineStr">
        <is>
          <t>E1</t>
        </is>
      </c>
      <c r="C1782" s="24" t="inlineStr">
        <is>
          <t>Championship</t>
        </is>
      </c>
      <c r="D1782" s="24" t="inlineStr">
        <is>
          <t>Wolves</t>
        </is>
      </c>
      <c r="E1782" s="24" t="n">
        <v>9</v>
      </c>
      <c r="F1782" s="24" t="n">
        <v>3</v>
      </c>
      <c r="G1782" s="29" t="n">
        <v>46308.82291666666</v>
      </c>
      <c r="H1782" s="24" t="inlineStr">
        <is>
          <t>Bolton</t>
        </is>
      </c>
      <c r="I1782" s="24" t="inlineStr">
        <is>
          <t>H</t>
        </is>
      </c>
      <c r="J1782" s="24" t="inlineStr">
        <is>
          <t>E1-Wolves-Bolton</t>
        </is>
      </c>
      <c r="K1782" s="24" t="n">
        <v>22</v>
      </c>
      <c r="L1782" s="11">
        <f>IF(INDEX(Matches!$X:$X,AA1782)=0,"",IF(I1782="H",INDEX(Matches!$H:$H,AA1782),INDEX(Matches!$I:$I,AA1782)))</f>
        <v/>
      </c>
      <c r="M1782" s="11">
        <f>IF(INDEX(Matches!$X:$X,AA1782)=0,"",IF(I1782="H",INDEX(Matches!$I:$I,AA1782),INDEX(Matches!$H:$H,AA1782)))</f>
        <v/>
      </c>
      <c r="N1782" s="11">
        <f>IF(L1782="","",IF(L1782&gt;M1782,"W",IF(L1782=M1782,"D","L")))</f>
        <v/>
      </c>
      <c r="O1782" s="11">
        <f>IF(L1782="","",IF(L1782&gt;M1782,3,IF(L1782=M1782,1,0)))</f>
        <v/>
      </c>
      <c r="P1782" s="31">
        <f>IF(I1782="H",INDEX(Matches!$L:$L,AA1782),INDEX(Matches!$N:$N,AA1782))</f>
        <v/>
      </c>
      <c r="Q1782" s="31">
        <f>INDEX(Matches!$M:$M,AA1782)</f>
        <v/>
      </c>
      <c r="R1782" s="31">
        <f>IF(I1782="H",INDEX(Matches!$N:$N,AA1782),INDEX(Matches!$L:$L,AA1782))</f>
        <v/>
      </c>
      <c r="S1782" s="33">
        <f>IF(I1782="H",INDEX(Matches!$O:$O,AA1782),INDEX(Matches!$P:$P,AA1782))</f>
        <v/>
      </c>
      <c r="T1782" s="33">
        <f>IF(INDEX(Matches!$J:$J,AA1782)="","",IF(I1782="H",INDEX(Matches!$J:$J,AA1782),INDEX(Matches!$K:$K,AA1782)))</f>
        <v/>
      </c>
      <c r="U1782" s="33">
        <f>IF(INDEX(Matches!$K:$K,AA1782)="","",IF(I1782="H",INDEX(Matches!$K:$K,AA1782),INDEX(Matches!$J:$J,AA1782)))</f>
        <v/>
      </c>
      <c r="V1782" s="30">
        <f>IF(T1782="","",T1782-U1782)</f>
        <v/>
      </c>
      <c r="W1782" s="33">
        <f>IF(I1782="H",INDEX(Matches!$T:$T,AA1782),INDEX(Matches!$U:$U,AA1782))</f>
        <v/>
      </c>
      <c r="X1782" s="11">
        <f>INDEX(Matches!$X:$X,AA1782)</f>
        <v/>
      </c>
      <c r="Y1782" s="30">
        <f>IF(O1782="","",O1782-S1782)</f>
        <v/>
      </c>
      <c r="Z1782" s="30">
        <f>IF(W1782="","",W1782-S1782)</f>
        <v/>
      </c>
      <c r="AA1782" s="24">
        <f>MATCH(J1782,Matches!$A:$A,0)</f>
        <v/>
      </c>
      <c r="AB1782" s="33" t="n"/>
      <c r="AC1782" s="33" t="n"/>
      <c r="AD1782" s="24" t="n"/>
      <c r="AE1782" s="24" t="n">
        <v>3</v>
      </c>
      <c r="AF1782" s="33" t="n"/>
      <c r="AG1782" s="33" t="n"/>
    </row>
    <row r="1783">
      <c r="A1783" s="24" t="inlineStr">
        <is>
          <t>Wolves|10</t>
        </is>
      </c>
      <c r="B1783" s="24" t="inlineStr">
        <is>
          <t>E1</t>
        </is>
      </c>
      <c r="C1783" s="24" t="inlineStr">
        <is>
          <t>Championship</t>
        </is>
      </c>
      <c r="D1783" s="24" t="inlineStr">
        <is>
          <t>Wolves</t>
        </is>
      </c>
      <c r="E1783" s="24" t="n">
        <v>10</v>
      </c>
      <c r="F1783" s="24" t="n">
        <v>3</v>
      </c>
      <c r="G1783" s="29" t="n">
        <v>46311.83333333334</v>
      </c>
      <c r="H1783" s="24" t="inlineStr">
        <is>
          <t>Burnley</t>
        </is>
      </c>
      <c r="I1783" s="24" t="inlineStr">
        <is>
          <t>A</t>
        </is>
      </c>
      <c r="J1783" s="24" t="inlineStr">
        <is>
          <t>E1-Burnley-Wolves</t>
        </is>
      </c>
      <c r="K1783" s="24" t="n">
        <v>4</v>
      </c>
      <c r="L1783" s="11">
        <f>IF(INDEX(Matches!$X:$X,AA1783)=0,"",IF(I1783="H",INDEX(Matches!$H:$H,AA1783),INDEX(Matches!$I:$I,AA1783)))</f>
        <v/>
      </c>
      <c r="M1783" s="11">
        <f>IF(INDEX(Matches!$X:$X,AA1783)=0,"",IF(I1783="H",INDEX(Matches!$I:$I,AA1783),INDEX(Matches!$H:$H,AA1783)))</f>
        <v/>
      </c>
      <c r="N1783" s="11">
        <f>IF(L1783="","",IF(L1783&gt;M1783,"W",IF(L1783=M1783,"D","L")))</f>
        <v/>
      </c>
      <c r="O1783" s="11">
        <f>IF(L1783="","",IF(L1783&gt;M1783,3,IF(L1783=M1783,1,0)))</f>
        <v/>
      </c>
      <c r="P1783" s="31">
        <f>IF(I1783="H",INDEX(Matches!$L:$L,AA1783),INDEX(Matches!$N:$N,AA1783))</f>
        <v/>
      </c>
      <c r="Q1783" s="31">
        <f>INDEX(Matches!$M:$M,AA1783)</f>
        <v/>
      </c>
      <c r="R1783" s="31">
        <f>IF(I1783="H",INDEX(Matches!$N:$N,AA1783),INDEX(Matches!$L:$L,AA1783))</f>
        <v/>
      </c>
      <c r="S1783" s="33">
        <f>IF(I1783="H",INDEX(Matches!$O:$O,AA1783),INDEX(Matches!$P:$P,AA1783))</f>
        <v/>
      </c>
      <c r="T1783" s="33">
        <f>IF(INDEX(Matches!$J:$J,AA1783)="","",IF(I1783="H",INDEX(Matches!$J:$J,AA1783),INDEX(Matches!$K:$K,AA1783)))</f>
        <v/>
      </c>
      <c r="U1783" s="33">
        <f>IF(INDEX(Matches!$K:$K,AA1783)="","",IF(I1783="H",INDEX(Matches!$K:$K,AA1783),INDEX(Matches!$J:$J,AA1783)))</f>
        <v/>
      </c>
      <c r="V1783" s="30">
        <f>IF(T1783="","",T1783-U1783)</f>
        <v/>
      </c>
      <c r="W1783" s="33">
        <f>IF(I1783="H",INDEX(Matches!$T:$T,AA1783),INDEX(Matches!$U:$U,AA1783))</f>
        <v/>
      </c>
      <c r="X1783" s="11">
        <f>INDEX(Matches!$X:$X,AA1783)</f>
        <v/>
      </c>
      <c r="Y1783" s="30">
        <f>IF(O1783="","",O1783-S1783)</f>
        <v/>
      </c>
      <c r="Z1783" s="30">
        <f>IF(W1783="","",W1783-S1783)</f>
        <v/>
      </c>
      <c r="AA1783" s="24">
        <f>MATCH(J1783,Matches!$A:$A,0)</f>
        <v/>
      </c>
      <c r="AB1783" s="33" t="n"/>
      <c r="AC1783" s="33" t="n"/>
      <c r="AD1783" s="24" t="n"/>
      <c r="AE1783" s="24" t="n">
        <v>3</v>
      </c>
      <c r="AF1783" s="33" t="n"/>
      <c r="AG1783" s="33" t="n"/>
    </row>
    <row r="1784">
      <c r="A1784" s="24" t="inlineStr">
        <is>
          <t>Wolves|11</t>
        </is>
      </c>
      <c r="B1784" s="24" t="inlineStr">
        <is>
          <t>E1</t>
        </is>
      </c>
      <c r="C1784" s="24" t="inlineStr">
        <is>
          <t>Championship</t>
        </is>
      </c>
      <c r="D1784" s="24" t="inlineStr">
        <is>
          <t>Wolves</t>
        </is>
      </c>
      <c r="E1784" s="24" t="n">
        <v>11</v>
      </c>
      <c r="F1784" s="24" t="n">
        <v>3</v>
      </c>
      <c r="G1784" s="29" t="n">
        <v>46315.82291666666</v>
      </c>
      <c r="H1784" s="24" t="inlineStr">
        <is>
          <t>Portsmouth</t>
        </is>
      </c>
      <c r="I1784" s="24" t="inlineStr">
        <is>
          <t>H</t>
        </is>
      </c>
      <c r="J1784" s="24" t="inlineStr">
        <is>
          <t>E1-Wolves-Portsmou</t>
        </is>
      </c>
      <c r="K1784" s="24" t="n">
        <v>18</v>
      </c>
      <c r="L1784" s="11">
        <f>IF(INDEX(Matches!$X:$X,AA1784)=0,"",IF(I1784="H",INDEX(Matches!$H:$H,AA1784),INDEX(Matches!$I:$I,AA1784)))</f>
        <v/>
      </c>
      <c r="M1784" s="11">
        <f>IF(INDEX(Matches!$X:$X,AA1784)=0,"",IF(I1784="H",INDEX(Matches!$I:$I,AA1784),INDEX(Matches!$H:$H,AA1784)))</f>
        <v/>
      </c>
      <c r="N1784" s="11">
        <f>IF(L1784="","",IF(L1784&gt;M1784,"W",IF(L1784=M1784,"D","L")))</f>
        <v/>
      </c>
      <c r="O1784" s="11">
        <f>IF(L1784="","",IF(L1784&gt;M1784,3,IF(L1784=M1784,1,0)))</f>
        <v/>
      </c>
      <c r="P1784" s="31">
        <f>IF(I1784="H",INDEX(Matches!$L:$L,AA1784),INDEX(Matches!$N:$N,AA1784))</f>
        <v/>
      </c>
      <c r="Q1784" s="31">
        <f>INDEX(Matches!$M:$M,AA1784)</f>
        <v/>
      </c>
      <c r="R1784" s="31">
        <f>IF(I1784="H",INDEX(Matches!$N:$N,AA1784),INDEX(Matches!$L:$L,AA1784))</f>
        <v/>
      </c>
      <c r="S1784" s="33">
        <f>IF(I1784="H",INDEX(Matches!$O:$O,AA1784),INDEX(Matches!$P:$P,AA1784))</f>
        <v/>
      </c>
      <c r="T1784" s="33">
        <f>IF(INDEX(Matches!$J:$J,AA1784)="","",IF(I1784="H",INDEX(Matches!$J:$J,AA1784),INDEX(Matches!$K:$K,AA1784)))</f>
        <v/>
      </c>
      <c r="U1784" s="33">
        <f>IF(INDEX(Matches!$K:$K,AA1784)="","",IF(I1784="H",INDEX(Matches!$K:$K,AA1784),INDEX(Matches!$J:$J,AA1784)))</f>
        <v/>
      </c>
      <c r="V1784" s="30">
        <f>IF(T1784="","",T1784-U1784)</f>
        <v/>
      </c>
      <c r="W1784" s="33">
        <f>IF(I1784="H",INDEX(Matches!$T:$T,AA1784),INDEX(Matches!$U:$U,AA1784))</f>
        <v/>
      </c>
      <c r="X1784" s="11">
        <f>INDEX(Matches!$X:$X,AA1784)</f>
        <v/>
      </c>
      <c r="Y1784" s="30">
        <f>IF(O1784="","",O1784-S1784)</f>
        <v/>
      </c>
      <c r="Z1784" s="30">
        <f>IF(W1784="","",W1784-S1784)</f>
        <v/>
      </c>
      <c r="AA1784" s="24">
        <f>MATCH(J1784,Matches!$A:$A,0)</f>
        <v/>
      </c>
      <c r="AB1784" s="33" t="n"/>
      <c r="AC1784" s="33" t="n"/>
      <c r="AD1784" s="24" t="n"/>
      <c r="AE1784" s="24" t="n">
        <v>3</v>
      </c>
      <c r="AF1784" s="33" t="n"/>
      <c r="AG1784" s="33" t="n"/>
    </row>
    <row r="1785">
      <c r="A1785" s="24" t="inlineStr">
        <is>
          <t>Wolves|12</t>
        </is>
      </c>
      <c r="B1785" s="24" t="inlineStr">
        <is>
          <t>E1</t>
        </is>
      </c>
      <c r="C1785" s="24" t="inlineStr">
        <is>
          <t>Championship</t>
        </is>
      </c>
      <c r="D1785" s="24" t="inlineStr">
        <is>
          <t>Wolves</t>
        </is>
      </c>
      <c r="E1785" s="24" t="n">
        <v>12</v>
      </c>
      <c r="F1785" s="24" t="n">
        <v>3</v>
      </c>
      <c r="G1785" s="29" t="n">
        <v>46319.625</v>
      </c>
      <c r="H1785" s="24" t="inlineStr">
        <is>
          <t>Watford</t>
        </is>
      </c>
      <c r="I1785" s="24" t="inlineStr">
        <is>
          <t>H</t>
        </is>
      </c>
      <c r="J1785" s="24" t="inlineStr">
        <is>
          <t>E1-Wolves-Watford</t>
        </is>
      </c>
      <c r="K1785" s="24" t="n">
        <v>16</v>
      </c>
      <c r="L1785" s="11">
        <f>IF(INDEX(Matches!$X:$X,AA1785)=0,"",IF(I1785="H",INDEX(Matches!$H:$H,AA1785),INDEX(Matches!$I:$I,AA1785)))</f>
        <v/>
      </c>
      <c r="M1785" s="11">
        <f>IF(INDEX(Matches!$X:$X,AA1785)=0,"",IF(I1785="H",INDEX(Matches!$I:$I,AA1785),INDEX(Matches!$H:$H,AA1785)))</f>
        <v/>
      </c>
      <c r="N1785" s="11">
        <f>IF(L1785="","",IF(L1785&gt;M1785,"W",IF(L1785=M1785,"D","L")))</f>
        <v/>
      </c>
      <c r="O1785" s="11">
        <f>IF(L1785="","",IF(L1785&gt;M1785,3,IF(L1785=M1785,1,0)))</f>
        <v/>
      </c>
      <c r="P1785" s="31">
        <f>IF(I1785="H",INDEX(Matches!$L:$L,AA1785),INDEX(Matches!$N:$N,AA1785))</f>
        <v/>
      </c>
      <c r="Q1785" s="31">
        <f>INDEX(Matches!$M:$M,AA1785)</f>
        <v/>
      </c>
      <c r="R1785" s="31">
        <f>IF(I1785="H",INDEX(Matches!$N:$N,AA1785),INDEX(Matches!$L:$L,AA1785))</f>
        <v/>
      </c>
      <c r="S1785" s="33">
        <f>IF(I1785="H",INDEX(Matches!$O:$O,AA1785),INDEX(Matches!$P:$P,AA1785))</f>
        <v/>
      </c>
      <c r="T1785" s="33">
        <f>IF(INDEX(Matches!$J:$J,AA1785)="","",IF(I1785="H",INDEX(Matches!$J:$J,AA1785),INDEX(Matches!$K:$K,AA1785)))</f>
        <v/>
      </c>
      <c r="U1785" s="33">
        <f>IF(INDEX(Matches!$K:$K,AA1785)="","",IF(I1785="H",INDEX(Matches!$K:$K,AA1785),INDEX(Matches!$J:$J,AA1785)))</f>
        <v/>
      </c>
      <c r="V1785" s="30">
        <f>IF(T1785="","",T1785-U1785)</f>
        <v/>
      </c>
      <c r="W1785" s="33">
        <f>IF(I1785="H",INDEX(Matches!$T:$T,AA1785),INDEX(Matches!$U:$U,AA1785))</f>
        <v/>
      </c>
      <c r="X1785" s="11">
        <f>INDEX(Matches!$X:$X,AA1785)</f>
        <v/>
      </c>
      <c r="Y1785" s="30">
        <f>IF(O1785="","",O1785-S1785)</f>
        <v/>
      </c>
      <c r="Z1785" s="30">
        <f>IF(W1785="","",W1785-S1785)</f>
        <v/>
      </c>
      <c r="AA1785" s="24">
        <f>MATCH(J1785,Matches!$A:$A,0)</f>
        <v/>
      </c>
      <c r="AB1785" s="33" t="n"/>
      <c r="AC1785" s="33" t="n">
        <v>1.986725183752065</v>
      </c>
      <c r="AD1785" s="24" t="n"/>
      <c r="AE1785" s="24" t="n">
        <v>3</v>
      </c>
      <c r="AF1785" s="33" t="n"/>
      <c r="AG1785" s="33" t="n"/>
    </row>
    <row r="1786">
      <c r="A1786" s="24" t="inlineStr">
        <is>
          <t>Wolves|13</t>
        </is>
      </c>
      <c r="B1786" s="24" t="inlineStr">
        <is>
          <t>E1</t>
        </is>
      </c>
      <c r="C1786" s="24" t="inlineStr">
        <is>
          <t>Championship</t>
        </is>
      </c>
      <c r="D1786" s="24" t="inlineStr">
        <is>
          <t>Wolves</t>
        </is>
      </c>
      <c r="E1786" s="24" t="n">
        <v>13</v>
      </c>
      <c r="F1786" s="24" t="n">
        <v>4</v>
      </c>
      <c r="G1786" s="29" t="n">
        <v>46326.625</v>
      </c>
      <c r="H1786" s="24" t="inlineStr">
        <is>
          <t>Cardiff</t>
        </is>
      </c>
      <c r="I1786" s="24" t="inlineStr">
        <is>
          <t>H</t>
        </is>
      </c>
      <c r="J1786" s="24" t="inlineStr">
        <is>
          <t>E1-Wolves-Cardiff</t>
        </is>
      </c>
      <c r="K1786" s="24" t="n">
        <v>21</v>
      </c>
      <c r="L1786" s="11">
        <f>IF(INDEX(Matches!$X:$X,AA1786)=0,"",IF(I1786="H",INDEX(Matches!$H:$H,AA1786),INDEX(Matches!$I:$I,AA1786)))</f>
        <v/>
      </c>
      <c r="M1786" s="11">
        <f>IF(INDEX(Matches!$X:$X,AA1786)=0,"",IF(I1786="H",INDEX(Matches!$I:$I,AA1786),INDEX(Matches!$H:$H,AA1786)))</f>
        <v/>
      </c>
      <c r="N1786" s="11">
        <f>IF(L1786="","",IF(L1786&gt;M1786,"W",IF(L1786=M1786,"D","L")))</f>
        <v/>
      </c>
      <c r="O1786" s="11">
        <f>IF(L1786="","",IF(L1786&gt;M1786,3,IF(L1786=M1786,1,0)))</f>
        <v/>
      </c>
      <c r="P1786" s="31">
        <f>IF(I1786="H",INDEX(Matches!$L:$L,AA1786),INDEX(Matches!$N:$N,AA1786))</f>
        <v/>
      </c>
      <c r="Q1786" s="31">
        <f>INDEX(Matches!$M:$M,AA1786)</f>
        <v/>
      </c>
      <c r="R1786" s="31">
        <f>IF(I1786="H",INDEX(Matches!$N:$N,AA1786),INDEX(Matches!$L:$L,AA1786))</f>
        <v/>
      </c>
      <c r="S1786" s="33">
        <f>IF(I1786="H",INDEX(Matches!$O:$O,AA1786),INDEX(Matches!$P:$P,AA1786))</f>
        <v/>
      </c>
      <c r="T1786" s="33">
        <f>IF(INDEX(Matches!$J:$J,AA1786)="","",IF(I1786="H",INDEX(Matches!$J:$J,AA1786),INDEX(Matches!$K:$K,AA1786)))</f>
        <v/>
      </c>
      <c r="U1786" s="33">
        <f>IF(INDEX(Matches!$K:$K,AA1786)="","",IF(I1786="H",INDEX(Matches!$K:$K,AA1786),INDEX(Matches!$J:$J,AA1786)))</f>
        <v/>
      </c>
      <c r="V1786" s="30">
        <f>IF(T1786="","",T1786-U1786)</f>
        <v/>
      </c>
      <c r="W1786" s="33">
        <f>IF(I1786="H",INDEX(Matches!$T:$T,AA1786),INDEX(Matches!$U:$U,AA1786))</f>
        <v/>
      </c>
      <c r="X1786" s="11">
        <f>INDEX(Matches!$X:$X,AA1786)</f>
        <v/>
      </c>
      <c r="Y1786" s="30">
        <f>IF(O1786="","",O1786-S1786)</f>
        <v/>
      </c>
      <c r="Z1786" s="30">
        <f>IF(W1786="","",W1786-S1786)</f>
        <v/>
      </c>
      <c r="AA1786" s="24">
        <f>MATCH(J1786,Matches!$A:$A,0)</f>
        <v/>
      </c>
      <c r="AB1786" s="33" t="n"/>
      <c r="AC1786" s="33" t="n">
        <v>2.012876951421859</v>
      </c>
      <c r="AD1786" s="24" t="n"/>
      <c r="AE1786" s="24" t="n">
        <v>4</v>
      </c>
      <c r="AF1786" s="33" t="n"/>
      <c r="AG1786" s="33" t="n"/>
    </row>
    <row r="1787">
      <c r="A1787" s="24" t="inlineStr">
        <is>
          <t>Wolves|14</t>
        </is>
      </c>
      <c r="B1787" s="24" t="inlineStr">
        <is>
          <t>E1</t>
        </is>
      </c>
      <c r="C1787" s="24" t="inlineStr">
        <is>
          <t>Championship</t>
        </is>
      </c>
      <c r="D1787" s="24" t="inlineStr">
        <is>
          <t>Wolves</t>
        </is>
      </c>
      <c r="E1787" s="24" t="n">
        <v>14</v>
      </c>
      <c r="F1787" s="24" t="n">
        <v>4</v>
      </c>
      <c r="G1787" s="29" t="n">
        <v>46330.83333333334</v>
      </c>
      <c r="H1787" s="24" t="inlineStr">
        <is>
          <t>Bristol City</t>
        </is>
      </c>
      <c r="I1787" s="24" t="inlineStr">
        <is>
          <t>A</t>
        </is>
      </c>
      <c r="J1787" s="24" t="inlineStr">
        <is>
          <t>E1-BristolC-Wolves</t>
        </is>
      </c>
      <c r="K1787" s="24" t="n">
        <v>14</v>
      </c>
      <c r="L1787" s="11">
        <f>IF(INDEX(Matches!$X:$X,AA1787)=0,"",IF(I1787="H",INDEX(Matches!$H:$H,AA1787),INDEX(Matches!$I:$I,AA1787)))</f>
        <v/>
      </c>
      <c r="M1787" s="11">
        <f>IF(INDEX(Matches!$X:$X,AA1787)=0,"",IF(I1787="H",INDEX(Matches!$I:$I,AA1787),INDEX(Matches!$H:$H,AA1787)))</f>
        <v/>
      </c>
      <c r="N1787" s="11">
        <f>IF(L1787="","",IF(L1787&gt;M1787,"W",IF(L1787=M1787,"D","L")))</f>
        <v/>
      </c>
      <c r="O1787" s="11">
        <f>IF(L1787="","",IF(L1787&gt;M1787,3,IF(L1787=M1787,1,0)))</f>
        <v/>
      </c>
      <c r="P1787" s="31">
        <f>IF(I1787="H",INDEX(Matches!$L:$L,AA1787),INDEX(Matches!$N:$N,AA1787))</f>
        <v/>
      </c>
      <c r="Q1787" s="31">
        <f>INDEX(Matches!$M:$M,AA1787)</f>
        <v/>
      </c>
      <c r="R1787" s="31">
        <f>IF(I1787="H",INDEX(Matches!$N:$N,AA1787),INDEX(Matches!$L:$L,AA1787))</f>
        <v/>
      </c>
      <c r="S1787" s="33">
        <f>IF(I1787="H",INDEX(Matches!$O:$O,AA1787),INDEX(Matches!$P:$P,AA1787))</f>
        <v/>
      </c>
      <c r="T1787" s="33">
        <f>IF(INDEX(Matches!$J:$J,AA1787)="","",IF(I1787="H",INDEX(Matches!$J:$J,AA1787),INDEX(Matches!$K:$K,AA1787)))</f>
        <v/>
      </c>
      <c r="U1787" s="33">
        <f>IF(INDEX(Matches!$K:$K,AA1787)="","",IF(I1787="H",INDEX(Matches!$K:$K,AA1787),INDEX(Matches!$J:$J,AA1787)))</f>
        <v/>
      </c>
      <c r="V1787" s="30">
        <f>IF(T1787="","",T1787-U1787)</f>
        <v/>
      </c>
      <c r="W1787" s="33">
        <f>IF(I1787="H",INDEX(Matches!$T:$T,AA1787),INDEX(Matches!$U:$U,AA1787))</f>
        <v/>
      </c>
      <c r="X1787" s="11">
        <f>INDEX(Matches!$X:$X,AA1787)</f>
        <v/>
      </c>
      <c r="Y1787" s="30">
        <f>IF(O1787="","",O1787-S1787)</f>
        <v/>
      </c>
      <c r="Z1787" s="30">
        <f>IF(W1787="","",W1787-S1787)</f>
        <v/>
      </c>
      <c r="AA1787" s="24">
        <f>MATCH(J1787,Matches!$A:$A,0)</f>
        <v/>
      </c>
      <c r="AB1787" s="33" t="n"/>
      <c r="AC1787" s="33" t="n">
        <v>1.525208515766099</v>
      </c>
      <c r="AD1787" s="24" t="n"/>
      <c r="AE1787" s="24" t="n">
        <v>4</v>
      </c>
      <c r="AF1787" s="33" t="n"/>
      <c r="AG1787" s="33" t="n"/>
    </row>
    <row r="1788">
      <c r="A1788" s="24" t="inlineStr">
        <is>
          <t>Wolves|15</t>
        </is>
      </c>
      <c r="B1788" s="24" t="inlineStr">
        <is>
          <t>E1</t>
        </is>
      </c>
      <c r="C1788" s="24" t="inlineStr">
        <is>
          <t>Championship</t>
        </is>
      </c>
      <c r="D1788" s="24" t="inlineStr">
        <is>
          <t>Wolves</t>
        </is>
      </c>
      <c r="E1788" s="24" t="n">
        <v>15</v>
      </c>
      <c r="F1788" s="24" t="n">
        <v>4</v>
      </c>
      <c r="G1788" s="29" t="n">
        <v>46333.52083333334</v>
      </c>
      <c r="H1788" s="24" t="inlineStr">
        <is>
          <t>Wrexham</t>
        </is>
      </c>
      <c r="I1788" s="24" t="inlineStr">
        <is>
          <t>A</t>
        </is>
      </c>
      <c r="J1788" s="24" t="inlineStr">
        <is>
          <t>E1-Wrexham-Wolves</t>
        </is>
      </c>
      <c r="K1788" s="24" t="n">
        <v>9</v>
      </c>
      <c r="L1788" s="11">
        <f>IF(INDEX(Matches!$X:$X,AA1788)=0,"",IF(I1788="H",INDEX(Matches!$H:$H,AA1788),INDEX(Matches!$I:$I,AA1788)))</f>
        <v/>
      </c>
      <c r="M1788" s="11">
        <f>IF(INDEX(Matches!$X:$X,AA1788)=0,"",IF(I1788="H",INDEX(Matches!$I:$I,AA1788),INDEX(Matches!$H:$H,AA1788)))</f>
        <v/>
      </c>
      <c r="N1788" s="11">
        <f>IF(L1788="","",IF(L1788&gt;M1788,"W",IF(L1788=M1788,"D","L")))</f>
        <v/>
      </c>
      <c r="O1788" s="11">
        <f>IF(L1788="","",IF(L1788&gt;M1788,3,IF(L1788=M1788,1,0)))</f>
        <v/>
      </c>
      <c r="P1788" s="31">
        <f>IF(I1788="H",INDEX(Matches!$L:$L,AA1788),INDEX(Matches!$N:$N,AA1788))</f>
        <v/>
      </c>
      <c r="Q1788" s="31">
        <f>INDEX(Matches!$M:$M,AA1788)</f>
        <v/>
      </c>
      <c r="R1788" s="31">
        <f>IF(I1788="H",INDEX(Matches!$N:$N,AA1788),INDEX(Matches!$L:$L,AA1788))</f>
        <v/>
      </c>
      <c r="S1788" s="33">
        <f>IF(I1788="H",INDEX(Matches!$O:$O,AA1788),INDEX(Matches!$P:$P,AA1788))</f>
        <v/>
      </c>
      <c r="T1788" s="33">
        <f>IF(INDEX(Matches!$J:$J,AA1788)="","",IF(I1788="H",INDEX(Matches!$J:$J,AA1788),INDEX(Matches!$K:$K,AA1788)))</f>
        <v/>
      </c>
      <c r="U1788" s="33">
        <f>IF(INDEX(Matches!$K:$K,AA1788)="","",IF(I1788="H",INDEX(Matches!$K:$K,AA1788),INDEX(Matches!$J:$J,AA1788)))</f>
        <v/>
      </c>
      <c r="V1788" s="30">
        <f>IF(T1788="","",T1788-U1788)</f>
        <v/>
      </c>
      <c r="W1788" s="33">
        <f>IF(I1788="H",INDEX(Matches!$T:$T,AA1788),INDEX(Matches!$U:$U,AA1788))</f>
        <v/>
      </c>
      <c r="X1788" s="11">
        <f>INDEX(Matches!$X:$X,AA1788)</f>
        <v/>
      </c>
      <c r="Y1788" s="30">
        <f>IF(O1788="","",O1788-S1788)</f>
        <v/>
      </c>
      <c r="Z1788" s="30">
        <f>IF(W1788="","",W1788-S1788)</f>
        <v/>
      </c>
      <c r="AA1788" s="24">
        <f>MATCH(J1788,Matches!$A:$A,0)</f>
        <v/>
      </c>
      <c r="AB1788" s="33" t="n"/>
      <c r="AC1788" s="33" t="n">
        <v>1.416790094743318</v>
      </c>
      <c r="AD1788" s="24" t="n"/>
      <c r="AE1788" s="24" t="n">
        <v>4</v>
      </c>
      <c r="AF1788" s="33" t="n"/>
      <c r="AG1788" s="33" t="n"/>
    </row>
    <row r="1789">
      <c r="A1789" s="24" t="inlineStr">
        <is>
          <t>Wolves|16</t>
        </is>
      </c>
      <c r="B1789" s="24" t="inlineStr">
        <is>
          <t>E1</t>
        </is>
      </c>
      <c r="C1789" s="24" t="inlineStr">
        <is>
          <t>Championship</t>
        </is>
      </c>
      <c r="D1789" s="24" t="inlineStr">
        <is>
          <t>Wolves</t>
        </is>
      </c>
      <c r="E1789" s="24" t="n">
        <v>16</v>
      </c>
      <c r="F1789" s="24" t="n">
        <v>4</v>
      </c>
      <c r="G1789" s="29" t="n">
        <v>46347.625</v>
      </c>
      <c r="H1789" s="24" t="inlineStr">
        <is>
          <t>Charlton</t>
        </is>
      </c>
      <c r="I1789" s="24" t="inlineStr">
        <is>
          <t>H</t>
        </is>
      </c>
      <c r="J1789" s="24" t="inlineStr">
        <is>
          <t>E1-Wolves-Charlton</t>
        </is>
      </c>
      <c r="K1789" s="24" t="n">
        <v>23</v>
      </c>
      <c r="L1789" s="11">
        <f>IF(INDEX(Matches!$X:$X,AA1789)=0,"",IF(I1789="H",INDEX(Matches!$H:$H,AA1789),INDEX(Matches!$I:$I,AA1789)))</f>
        <v/>
      </c>
      <c r="M1789" s="11">
        <f>IF(INDEX(Matches!$X:$X,AA1789)=0,"",IF(I1789="H",INDEX(Matches!$I:$I,AA1789),INDEX(Matches!$H:$H,AA1789)))</f>
        <v/>
      </c>
      <c r="N1789" s="11">
        <f>IF(L1789="","",IF(L1789&gt;M1789,"W",IF(L1789=M1789,"D","L")))</f>
        <v/>
      </c>
      <c r="O1789" s="11">
        <f>IF(L1789="","",IF(L1789&gt;M1789,3,IF(L1789=M1789,1,0)))</f>
        <v/>
      </c>
      <c r="P1789" s="31">
        <f>IF(I1789="H",INDEX(Matches!$L:$L,AA1789),INDEX(Matches!$N:$N,AA1789))</f>
        <v/>
      </c>
      <c r="Q1789" s="31">
        <f>INDEX(Matches!$M:$M,AA1789)</f>
        <v/>
      </c>
      <c r="R1789" s="31">
        <f>IF(I1789="H",INDEX(Matches!$N:$N,AA1789),INDEX(Matches!$L:$L,AA1789))</f>
        <v/>
      </c>
      <c r="S1789" s="33">
        <f>IF(I1789="H",INDEX(Matches!$O:$O,AA1789),INDEX(Matches!$P:$P,AA1789))</f>
        <v/>
      </c>
      <c r="T1789" s="33">
        <f>IF(INDEX(Matches!$J:$J,AA1789)="","",IF(I1789="H",INDEX(Matches!$J:$J,AA1789),INDEX(Matches!$K:$K,AA1789)))</f>
        <v/>
      </c>
      <c r="U1789" s="33">
        <f>IF(INDEX(Matches!$K:$K,AA1789)="","",IF(I1789="H",INDEX(Matches!$K:$K,AA1789),INDEX(Matches!$J:$J,AA1789)))</f>
        <v/>
      </c>
      <c r="V1789" s="30">
        <f>IF(T1789="","",T1789-U1789)</f>
        <v/>
      </c>
      <c r="W1789" s="33">
        <f>IF(I1789="H",INDEX(Matches!$T:$T,AA1789),INDEX(Matches!$U:$U,AA1789))</f>
        <v/>
      </c>
      <c r="X1789" s="11">
        <f>INDEX(Matches!$X:$X,AA1789)</f>
        <v/>
      </c>
      <c r="Y1789" s="30">
        <f>IF(O1789="","",O1789-S1789)</f>
        <v/>
      </c>
      <c r="Z1789" s="30">
        <f>IF(W1789="","",W1789-S1789)</f>
        <v/>
      </c>
      <c r="AA1789" s="24">
        <f>MATCH(J1789,Matches!$A:$A,0)</f>
        <v/>
      </c>
      <c r="AB1789" s="33" t="n"/>
      <c r="AC1789" s="33" t="n">
        <v>2.099677577076475</v>
      </c>
      <c r="AD1789" s="24" t="n"/>
      <c r="AE1789" s="24" t="n">
        <v>4</v>
      </c>
      <c r="AF1789" s="33" t="n"/>
      <c r="AG1789" s="33" t="n"/>
    </row>
    <row r="1790">
      <c r="A1790" s="24" t="inlineStr">
        <is>
          <t>Wolves|17</t>
        </is>
      </c>
      <c r="B1790" s="24" t="inlineStr">
        <is>
          <t>E1</t>
        </is>
      </c>
      <c r="C1790" s="24" t="inlineStr">
        <is>
          <t>Championship</t>
        </is>
      </c>
      <c r="D1790" s="24" t="inlineStr">
        <is>
          <t>Wolves</t>
        </is>
      </c>
      <c r="E1790" s="24" t="n">
        <v>17</v>
      </c>
      <c r="F1790" s="24" t="n">
        <v>5</v>
      </c>
      <c r="G1790" s="29" t="n">
        <v>46350.83333333334</v>
      </c>
      <c r="H1790" s="24" t="inlineStr">
        <is>
          <t>Derby</t>
        </is>
      </c>
      <c r="I1790" s="24" t="inlineStr">
        <is>
          <t>H</t>
        </is>
      </c>
      <c r="J1790" s="24" t="inlineStr">
        <is>
          <t>E1-Wolves-Derby</t>
        </is>
      </c>
      <c r="K1790" s="24" t="n">
        <v>12</v>
      </c>
      <c r="L1790" s="11">
        <f>IF(INDEX(Matches!$X:$X,AA1790)=0,"",IF(I1790="H",INDEX(Matches!$H:$H,AA1790),INDEX(Matches!$I:$I,AA1790)))</f>
        <v/>
      </c>
      <c r="M1790" s="11">
        <f>IF(INDEX(Matches!$X:$X,AA1790)=0,"",IF(I1790="H",INDEX(Matches!$I:$I,AA1790),INDEX(Matches!$H:$H,AA1790)))</f>
        <v/>
      </c>
      <c r="N1790" s="11">
        <f>IF(L1790="","",IF(L1790&gt;M1790,"W",IF(L1790=M1790,"D","L")))</f>
        <v/>
      </c>
      <c r="O1790" s="11">
        <f>IF(L1790="","",IF(L1790&gt;M1790,3,IF(L1790=M1790,1,0)))</f>
        <v/>
      </c>
      <c r="P1790" s="31">
        <f>IF(I1790="H",INDEX(Matches!$L:$L,AA1790),INDEX(Matches!$N:$N,AA1790))</f>
        <v/>
      </c>
      <c r="Q1790" s="31">
        <f>INDEX(Matches!$M:$M,AA1790)</f>
        <v/>
      </c>
      <c r="R1790" s="31">
        <f>IF(I1790="H",INDEX(Matches!$N:$N,AA1790),INDEX(Matches!$L:$L,AA1790))</f>
        <v/>
      </c>
      <c r="S1790" s="33">
        <f>IF(I1790="H",INDEX(Matches!$O:$O,AA1790),INDEX(Matches!$P:$P,AA1790))</f>
        <v/>
      </c>
      <c r="T1790" s="33">
        <f>IF(INDEX(Matches!$J:$J,AA1790)="","",IF(I1790="H",INDEX(Matches!$J:$J,AA1790),INDEX(Matches!$K:$K,AA1790)))</f>
        <v/>
      </c>
      <c r="U1790" s="33">
        <f>IF(INDEX(Matches!$K:$K,AA1790)="","",IF(I1790="H",INDEX(Matches!$K:$K,AA1790),INDEX(Matches!$J:$J,AA1790)))</f>
        <v/>
      </c>
      <c r="V1790" s="30">
        <f>IF(T1790="","",T1790-U1790)</f>
        <v/>
      </c>
      <c r="W1790" s="33">
        <f>IF(I1790="H",INDEX(Matches!$T:$T,AA1790),INDEX(Matches!$U:$U,AA1790))</f>
        <v/>
      </c>
      <c r="X1790" s="11">
        <f>INDEX(Matches!$X:$X,AA1790)</f>
        <v/>
      </c>
      <c r="Y1790" s="30">
        <f>IF(O1790="","",O1790-S1790)</f>
        <v/>
      </c>
      <c r="Z1790" s="30">
        <f>IF(W1790="","",W1790-S1790)</f>
        <v/>
      </c>
      <c r="AA1790" s="24">
        <f>MATCH(J1790,Matches!$A:$A,0)</f>
        <v/>
      </c>
      <c r="AB1790" s="33" t="n"/>
      <c r="AC1790" s="33" t="n">
        <v>1.901613254681468</v>
      </c>
      <c r="AD1790" s="24" t="n"/>
      <c r="AE1790" s="24" t="n">
        <v>5</v>
      </c>
      <c r="AF1790" s="33" t="n"/>
      <c r="AG1790" s="33" t="n"/>
    </row>
    <row r="1791">
      <c r="A1791" s="24" t="inlineStr">
        <is>
          <t>Wolves|18</t>
        </is>
      </c>
      <c r="B1791" s="24" t="inlineStr">
        <is>
          <t>E1</t>
        </is>
      </c>
      <c r="C1791" s="24" t="inlineStr">
        <is>
          <t>Championship</t>
        </is>
      </c>
      <c r="D1791" s="24" t="inlineStr">
        <is>
          <t>Wolves</t>
        </is>
      </c>
      <c r="E1791" s="24" t="n">
        <v>18</v>
      </c>
      <c r="F1791" s="24" t="n">
        <v>5</v>
      </c>
      <c r="G1791" s="29" t="n">
        <v>46354.52083333334</v>
      </c>
      <c r="H1791" s="24" t="inlineStr">
        <is>
          <t>Lincoln</t>
        </is>
      </c>
      <c r="I1791" s="24" t="inlineStr">
        <is>
          <t>A</t>
        </is>
      </c>
      <c r="J1791" s="24" t="inlineStr">
        <is>
          <t>E1-Lincoln-Wolves</t>
        </is>
      </c>
      <c r="K1791" s="24" t="n">
        <v>24</v>
      </c>
      <c r="L1791" s="11">
        <f>IF(INDEX(Matches!$X:$X,AA1791)=0,"",IF(I1791="H",INDEX(Matches!$H:$H,AA1791),INDEX(Matches!$I:$I,AA1791)))</f>
        <v/>
      </c>
      <c r="M1791" s="11">
        <f>IF(INDEX(Matches!$X:$X,AA1791)=0,"",IF(I1791="H",INDEX(Matches!$I:$I,AA1791),INDEX(Matches!$H:$H,AA1791)))</f>
        <v/>
      </c>
      <c r="N1791" s="11">
        <f>IF(L1791="","",IF(L1791&gt;M1791,"W",IF(L1791=M1791,"D","L")))</f>
        <v/>
      </c>
      <c r="O1791" s="11">
        <f>IF(L1791="","",IF(L1791&gt;M1791,3,IF(L1791=M1791,1,0)))</f>
        <v/>
      </c>
      <c r="P1791" s="31">
        <f>IF(I1791="H",INDEX(Matches!$L:$L,AA1791),INDEX(Matches!$N:$N,AA1791))</f>
        <v/>
      </c>
      <c r="Q1791" s="31">
        <f>INDEX(Matches!$M:$M,AA1791)</f>
        <v/>
      </c>
      <c r="R1791" s="31">
        <f>IF(I1791="H",INDEX(Matches!$N:$N,AA1791),INDEX(Matches!$L:$L,AA1791))</f>
        <v/>
      </c>
      <c r="S1791" s="33">
        <f>IF(I1791="H",INDEX(Matches!$O:$O,AA1791),INDEX(Matches!$P:$P,AA1791))</f>
        <v/>
      </c>
      <c r="T1791" s="33">
        <f>IF(INDEX(Matches!$J:$J,AA1791)="","",IF(I1791="H",INDEX(Matches!$J:$J,AA1791),INDEX(Matches!$K:$K,AA1791)))</f>
        <v/>
      </c>
      <c r="U1791" s="33">
        <f>IF(INDEX(Matches!$K:$K,AA1791)="","",IF(I1791="H",INDEX(Matches!$K:$K,AA1791),INDEX(Matches!$J:$J,AA1791)))</f>
        <v/>
      </c>
      <c r="V1791" s="30">
        <f>IF(T1791="","",T1791-U1791)</f>
        <v/>
      </c>
      <c r="W1791" s="33">
        <f>IF(I1791="H",INDEX(Matches!$T:$T,AA1791),INDEX(Matches!$U:$U,AA1791))</f>
        <v/>
      </c>
      <c r="X1791" s="11">
        <f>INDEX(Matches!$X:$X,AA1791)</f>
        <v/>
      </c>
      <c r="Y1791" s="30">
        <f>IF(O1791="","",O1791-S1791)</f>
        <v/>
      </c>
      <c r="Z1791" s="30">
        <f>IF(W1791="","",W1791-S1791)</f>
        <v/>
      </c>
      <c r="AA1791" s="24">
        <f>MATCH(J1791,Matches!$A:$A,0)</f>
        <v/>
      </c>
      <c r="AB1791" s="33" t="n"/>
      <c r="AC1791" s="33" t="n">
        <v>1.798891181504165</v>
      </c>
      <c r="AD1791" s="24" t="n"/>
      <c r="AE1791" s="24" t="n">
        <v>5</v>
      </c>
      <c r="AF1791" s="33" t="n"/>
      <c r="AG1791" s="33" t="n"/>
    </row>
    <row r="1792">
      <c r="A1792" s="24" t="inlineStr">
        <is>
          <t>Wolves|19</t>
        </is>
      </c>
      <c r="B1792" s="24" t="inlineStr">
        <is>
          <t>E1</t>
        </is>
      </c>
      <c r="C1792" s="24" t="inlineStr">
        <is>
          <t>Championship</t>
        </is>
      </c>
      <c r="D1792" s="24" t="inlineStr">
        <is>
          <t>Wolves</t>
        </is>
      </c>
      <c r="E1792" s="24" t="n">
        <v>19</v>
      </c>
      <c r="F1792" s="24" t="n">
        <v>5</v>
      </c>
      <c r="G1792" s="29" t="n">
        <v>46361.625</v>
      </c>
      <c r="H1792" s="24" t="inlineStr">
        <is>
          <t>Southampton</t>
        </is>
      </c>
      <c r="I1792" s="24" t="inlineStr">
        <is>
          <t>H</t>
        </is>
      </c>
      <c r="J1792" s="24" t="inlineStr">
        <is>
          <t>E1-Wolves-Southamp</t>
        </is>
      </c>
      <c r="K1792" s="24" t="n">
        <v>5</v>
      </c>
      <c r="L1792" s="11">
        <f>IF(INDEX(Matches!$X:$X,AA1792)=0,"",IF(I1792="H",INDEX(Matches!$H:$H,AA1792),INDEX(Matches!$I:$I,AA1792)))</f>
        <v/>
      </c>
      <c r="M1792" s="11">
        <f>IF(INDEX(Matches!$X:$X,AA1792)=0,"",IF(I1792="H",INDEX(Matches!$I:$I,AA1792),INDEX(Matches!$H:$H,AA1792)))</f>
        <v/>
      </c>
      <c r="N1792" s="11">
        <f>IF(L1792="","",IF(L1792&gt;M1792,"W",IF(L1792=M1792,"D","L")))</f>
        <v/>
      </c>
      <c r="O1792" s="11">
        <f>IF(L1792="","",IF(L1792&gt;M1792,3,IF(L1792=M1792,1,0)))</f>
        <v/>
      </c>
      <c r="P1792" s="31">
        <f>IF(I1792="H",INDEX(Matches!$L:$L,AA1792),INDEX(Matches!$N:$N,AA1792))</f>
        <v/>
      </c>
      <c r="Q1792" s="31">
        <f>INDEX(Matches!$M:$M,AA1792)</f>
        <v/>
      </c>
      <c r="R1792" s="31">
        <f>IF(I1792="H",INDEX(Matches!$N:$N,AA1792),INDEX(Matches!$L:$L,AA1792))</f>
        <v/>
      </c>
      <c r="S1792" s="33">
        <f>IF(I1792="H",INDEX(Matches!$O:$O,AA1792),INDEX(Matches!$P:$P,AA1792))</f>
        <v/>
      </c>
      <c r="T1792" s="33">
        <f>IF(INDEX(Matches!$J:$J,AA1792)="","",IF(I1792="H",INDEX(Matches!$J:$J,AA1792),INDEX(Matches!$K:$K,AA1792)))</f>
        <v/>
      </c>
      <c r="U1792" s="33">
        <f>IF(INDEX(Matches!$K:$K,AA1792)="","",IF(I1792="H",INDEX(Matches!$K:$K,AA1792),INDEX(Matches!$J:$J,AA1792)))</f>
        <v/>
      </c>
      <c r="V1792" s="30">
        <f>IF(T1792="","",T1792-U1792)</f>
        <v/>
      </c>
      <c r="W1792" s="33">
        <f>IF(I1792="H",INDEX(Matches!$T:$T,AA1792),INDEX(Matches!$U:$U,AA1792))</f>
        <v/>
      </c>
      <c r="X1792" s="11">
        <f>INDEX(Matches!$X:$X,AA1792)</f>
        <v/>
      </c>
      <c r="Y1792" s="30">
        <f>IF(O1792="","",O1792-S1792)</f>
        <v/>
      </c>
      <c r="Z1792" s="30">
        <f>IF(W1792="","",W1792-S1792)</f>
        <v/>
      </c>
      <c r="AA1792" s="24">
        <f>MATCH(J1792,Matches!$A:$A,0)</f>
        <v/>
      </c>
      <c r="AB1792" s="33" t="n"/>
      <c r="AC1792" s="33" t="n">
        <v>1.720313245853455</v>
      </c>
      <c r="AD1792" s="24" t="n"/>
      <c r="AE1792" s="24" t="n">
        <v>5</v>
      </c>
      <c r="AF1792" s="33" t="n"/>
      <c r="AG1792" s="33" t="n"/>
    </row>
    <row r="1793">
      <c r="A1793" s="24" t="inlineStr">
        <is>
          <t>Wolves|20</t>
        </is>
      </c>
      <c r="B1793" s="24" t="inlineStr">
        <is>
          <t>E1</t>
        </is>
      </c>
      <c r="C1793" s="24" t="inlineStr">
        <is>
          <t>Championship</t>
        </is>
      </c>
      <c r="D1793" s="24" t="inlineStr">
        <is>
          <t>Wolves</t>
        </is>
      </c>
      <c r="E1793" s="24" t="n">
        <v>20</v>
      </c>
      <c r="F1793" s="24" t="n">
        <v>5</v>
      </c>
      <c r="G1793" s="29" t="n">
        <v>46364.82291666666</v>
      </c>
      <c r="H1793" s="24" t="inlineStr">
        <is>
          <t>QPR</t>
        </is>
      </c>
      <c r="I1793" s="24" t="inlineStr">
        <is>
          <t>A</t>
        </is>
      </c>
      <c r="J1793" s="24" t="inlineStr">
        <is>
          <t>E1-QPR-Wolves</t>
        </is>
      </c>
      <c r="K1793" s="24" t="n">
        <v>17</v>
      </c>
      <c r="L1793" s="11">
        <f>IF(INDEX(Matches!$X:$X,AA1793)=0,"",IF(I1793="H",INDEX(Matches!$H:$H,AA1793),INDEX(Matches!$I:$I,AA1793)))</f>
        <v/>
      </c>
      <c r="M1793" s="11">
        <f>IF(INDEX(Matches!$X:$X,AA1793)=0,"",IF(I1793="H",INDEX(Matches!$I:$I,AA1793),INDEX(Matches!$H:$H,AA1793)))</f>
        <v/>
      </c>
      <c r="N1793" s="11">
        <f>IF(L1793="","",IF(L1793&gt;M1793,"W",IF(L1793=M1793,"D","L")))</f>
        <v/>
      </c>
      <c r="O1793" s="11">
        <f>IF(L1793="","",IF(L1793&gt;M1793,3,IF(L1793=M1793,1,0)))</f>
        <v/>
      </c>
      <c r="P1793" s="31">
        <f>IF(I1793="H",INDEX(Matches!$L:$L,AA1793),INDEX(Matches!$N:$N,AA1793))</f>
        <v/>
      </c>
      <c r="Q1793" s="31">
        <f>INDEX(Matches!$M:$M,AA1793)</f>
        <v/>
      </c>
      <c r="R1793" s="31">
        <f>IF(I1793="H",INDEX(Matches!$N:$N,AA1793),INDEX(Matches!$L:$L,AA1793))</f>
        <v/>
      </c>
      <c r="S1793" s="33">
        <f>IF(I1793="H",INDEX(Matches!$O:$O,AA1793),INDEX(Matches!$P:$P,AA1793))</f>
        <v/>
      </c>
      <c r="T1793" s="33">
        <f>IF(INDEX(Matches!$J:$J,AA1793)="","",IF(I1793="H",INDEX(Matches!$J:$J,AA1793),INDEX(Matches!$K:$K,AA1793)))</f>
        <v/>
      </c>
      <c r="U1793" s="33">
        <f>IF(INDEX(Matches!$K:$K,AA1793)="","",IF(I1793="H",INDEX(Matches!$K:$K,AA1793),INDEX(Matches!$J:$J,AA1793)))</f>
        <v/>
      </c>
      <c r="V1793" s="30">
        <f>IF(T1793="","",T1793-U1793)</f>
        <v/>
      </c>
      <c r="W1793" s="33">
        <f>IF(I1793="H",INDEX(Matches!$T:$T,AA1793),INDEX(Matches!$U:$U,AA1793))</f>
        <v/>
      </c>
      <c r="X1793" s="11">
        <f>INDEX(Matches!$X:$X,AA1793)</f>
        <v/>
      </c>
      <c r="Y1793" s="30">
        <f>IF(O1793="","",O1793-S1793)</f>
        <v/>
      </c>
      <c r="Z1793" s="30">
        <f>IF(W1793="","",W1793-S1793)</f>
        <v/>
      </c>
      <c r="AA1793" s="24">
        <f>MATCH(J1793,Matches!$A:$A,0)</f>
        <v/>
      </c>
      <c r="AB1793" s="33" t="n"/>
      <c r="AC1793" s="33" t="n">
        <v>1.552915856284637</v>
      </c>
      <c r="AD1793" s="24" t="n"/>
      <c r="AE1793" s="24" t="n">
        <v>5</v>
      </c>
      <c r="AF1793" s="33" t="n"/>
      <c r="AG1793" s="33" t="n"/>
    </row>
    <row r="1794">
      <c r="A1794" s="24" t="inlineStr">
        <is>
          <t>Wolves|21</t>
        </is>
      </c>
      <c r="B1794" s="24" t="inlineStr">
        <is>
          <t>E1</t>
        </is>
      </c>
      <c r="C1794" s="24" t="inlineStr">
        <is>
          <t>Championship</t>
        </is>
      </c>
      <c r="D1794" s="24" t="inlineStr">
        <is>
          <t>Wolves</t>
        </is>
      </c>
      <c r="E1794" s="24" t="n">
        <v>21</v>
      </c>
      <c r="F1794" s="24" t="n">
        <v>6</v>
      </c>
      <c r="G1794" s="29" t="n">
        <v>46368.625</v>
      </c>
      <c r="H1794" s="24" t="inlineStr">
        <is>
          <t>Millwall</t>
        </is>
      </c>
      <c r="I1794" s="24" t="inlineStr">
        <is>
          <t>H</t>
        </is>
      </c>
      <c r="J1794" s="24" t="inlineStr">
        <is>
          <t>E1-Wolves-Millwall</t>
        </is>
      </c>
      <c r="K1794" s="24" t="n">
        <v>10</v>
      </c>
      <c r="L1794" s="11">
        <f>IF(INDEX(Matches!$X:$X,AA1794)=0,"",IF(I1794="H",INDEX(Matches!$H:$H,AA1794),INDEX(Matches!$I:$I,AA1794)))</f>
        <v/>
      </c>
      <c r="M1794" s="11">
        <f>IF(INDEX(Matches!$X:$X,AA1794)=0,"",IF(I1794="H",INDEX(Matches!$I:$I,AA1794),INDEX(Matches!$H:$H,AA1794)))</f>
        <v/>
      </c>
      <c r="N1794" s="11">
        <f>IF(L1794="","",IF(L1794&gt;M1794,"W",IF(L1794=M1794,"D","L")))</f>
        <v/>
      </c>
      <c r="O1794" s="11">
        <f>IF(L1794="","",IF(L1794&gt;M1794,3,IF(L1794=M1794,1,0)))</f>
        <v/>
      </c>
      <c r="P1794" s="31">
        <f>IF(I1794="H",INDEX(Matches!$L:$L,AA1794),INDEX(Matches!$N:$N,AA1794))</f>
        <v/>
      </c>
      <c r="Q1794" s="31">
        <f>INDEX(Matches!$M:$M,AA1794)</f>
        <v/>
      </c>
      <c r="R1794" s="31">
        <f>IF(I1794="H",INDEX(Matches!$N:$N,AA1794),INDEX(Matches!$L:$L,AA1794))</f>
        <v/>
      </c>
      <c r="S1794" s="33">
        <f>IF(I1794="H",INDEX(Matches!$O:$O,AA1794),INDEX(Matches!$P:$P,AA1794))</f>
        <v/>
      </c>
      <c r="T1794" s="33">
        <f>IF(INDEX(Matches!$J:$J,AA1794)="","",IF(I1794="H",INDEX(Matches!$J:$J,AA1794),INDEX(Matches!$K:$K,AA1794)))</f>
        <v/>
      </c>
      <c r="U1794" s="33">
        <f>IF(INDEX(Matches!$K:$K,AA1794)="","",IF(I1794="H",INDEX(Matches!$K:$K,AA1794),INDEX(Matches!$J:$J,AA1794)))</f>
        <v/>
      </c>
      <c r="V1794" s="30">
        <f>IF(T1794="","",T1794-U1794)</f>
        <v/>
      </c>
      <c r="W1794" s="33">
        <f>IF(I1794="H",INDEX(Matches!$T:$T,AA1794),INDEX(Matches!$U:$U,AA1794))</f>
        <v/>
      </c>
      <c r="X1794" s="11">
        <f>INDEX(Matches!$X:$X,AA1794)</f>
        <v/>
      </c>
      <c r="Y1794" s="30">
        <f>IF(O1794="","",O1794-S1794)</f>
        <v/>
      </c>
      <c r="Z1794" s="30">
        <f>IF(W1794="","",W1794-S1794)</f>
        <v/>
      </c>
      <c r="AA1794" s="24">
        <f>MATCH(J1794,Matches!$A:$A,0)</f>
        <v/>
      </c>
      <c r="AB1794" s="33" t="n"/>
      <c r="AC1794" s="33" t="n">
        <v>1.752138296181363</v>
      </c>
      <c r="AD1794" s="24" t="n"/>
      <c r="AE1794" s="24" t="n">
        <v>6</v>
      </c>
      <c r="AF1794" s="33" t="n"/>
      <c r="AG1794" s="33" t="n"/>
    </row>
    <row r="1795">
      <c r="A1795" s="24" t="inlineStr">
        <is>
          <t>Wolves|22</t>
        </is>
      </c>
      <c r="B1795" s="24" t="inlineStr">
        <is>
          <t>E1</t>
        </is>
      </c>
      <c r="C1795" s="24" t="inlineStr">
        <is>
          <t>Championship</t>
        </is>
      </c>
      <c r="D1795" s="24" t="inlineStr">
        <is>
          <t>Wolves</t>
        </is>
      </c>
      <c r="E1795" s="24" t="n">
        <v>22</v>
      </c>
      <c r="F1795" s="24" t="n">
        <v>6</v>
      </c>
      <c r="G1795" s="29" t="n">
        <v>46375.625</v>
      </c>
      <c r="H1795" s="24" t="inlineStr">
        <is>
          <t>Norwich</t>
        </is>
      </c>
      <c r="I1795" s="24" t="inlineStr">
        <is>
          <t>A</t>
        </is>
      </c>
      <c r="J1795" s="24" t="inlineStr">
        <is>
          <t>E1-Norwich-Wolves</t>
        </is>
      </c>
      <c r="K1795" s="24" t="n">
        <v>7</v>
      </c>
      <c r="L1795" s="11">
        <f>IF(INDEX(Matches!$X:$X,AA1795)=0,"",IF(I1795="H",INDEX(Matches!$H:$H,AA1795),INDEX(Matches!$I:$I,AA1795)))</f>
        <v/>
      </c>
      <c r="M1795" s="11">
        <f>IF(INDEX(Matches!$X:$X,AA1795)=0,"",IF(I1795="H",INDEX(Matches!$I:$I,AA1795),INDEX(Matches!$H:$H,AA1795)))</f>
        <v/>
      </c>
      <c r="N1795" s="11">
        <f>IF(L1795="","",IF(L1795&gt;M1795,"W",IF(L1795=M1795,"D","L")))</f>
        <v/>
      </c>
      <c r="O1795" s="11">
        <f>IF(L1795="","",IF(L1795&gt;M1795,3,IF(L1795=M1795,1,0)))</f>
        <v/>
      </c>
      <c r="P1795" s="31">
        <f>IF(I1795="H",INDEX(Matches!$L:$L,AA1795),INDEX(Matches!$N:$N,AA1795))</f>
        <v/>
      </c>
      <c r="Q1795" s="31">
        <f>INDEX(Matches!$M:$M,AA1795)</f>
        <v/>
      </c>
      <c r="R1795" s="31">
        <f>IF(I1795="H",INDEX(Matches!$N:$N,AA1795),INDEX(Matches!$L:$L,AA1795))</f>
        <v/>
      </c>
      <c r="S1795" s="33">
        <f>IF(I1795="H",INDEX(Matches!$O:$O,AA1795),INDEX(Matches!$P:$P,AA1795))</f>
        <v/>
      </c>
      <c r="T1795" s="33">
        <f>IF(INDEX(Matches!$J:$J,AA1795)="","",IF(I1795="H",INDEX(Matches!$J:$J,AA1795),INDEX(Matches!$K:$K,AA1795)))</f>
        <v/>
      </c>
      <c r="U1795" s="33">
        <f>IF(INDEX(Matches!$K:$K,AA1795)="","",IF(I1795="H",INDEX(Matches!$K:$K,AA1795),INDEX(Matches!$J:$J,AA1795)))</f>
        <v/>
      </c>
      <c r="V1795" s="30">
        <f>IF(T1795="","",T1795-U1795)</f>
        <v/>
      </c>
      <c r="W1795" s="33">
        <f>IF(I1795="H",INDEX(Matches!$T:$T,AA1795),INDEX(Matches!$U:$U,AA1795))</f>
        <v/>
      </c>
      <c r="X1795" s="11">
        <f>INDEX(Matches!$X:$X,AA1795)</f>
        <v/>
      </c>
      <c r="Y1795" s="30">
        <f>IF(O1795="","",O1795-S1795)</f>
        <v/>
      </c>
      <c r="Z1795" s="30">
        <f>IF(W1795="","",W1795-S1795)</f>
        <v/>
      </c>
      <c r="AA1795" s="24">
        <f>MATCH(J1795,Matches!$A:$A,0)</f>
        <v/>
      </c>
      <c r="AB1795" s="33" t="n"/>
      <c r="AC1795" s="33" t="n">
        <v>1.444406770612315</v>
      </c>
      <c r="AD1795" s="24" t="n"/>
      <c r="AE1795" s="24" t="n">
        <v>6</v>
      </c>
      <c r="AF1795" s="33" t="n"/>
      <c r="AG1795" s="33" t="n"/>
    </row>
    <row r="1796">
      <c r="A1796" s="24" t="inlineStr">
        <is>
          <t>Wolves|23</t>
        </is>
      </c>
      <c r="B1796" s="24" t="inlineStr">
        <is>
          <t>E1</t>
        </is>
      </c>
      <c r="C1796" s="24" t="inlineStr">
        <is>
          <t>Championship</t>
        </is>
      </c>
      <c r="D1796" s="24" t="inlineStr">
        <is>
          <t>Wolves</t>
        </is>
      </c>
      <c r="E1796" s="24" t="n">
        <v>23</v>
      </c>
      <c r="F1796" s="24" t="n">
        <v>6</v>
      </c>
      <c r="G1796" s="29" t="n">
        <v>46382.625</v>
      </c>
      <c r="H1796" s="24" t="inlineStr">
        <is>
          <t>Swansea</t>
        </is>
      </c>
      <c r="I1796" s="24" t="inlineStr">
        <is>
          <t>H</t>
        </is>
      </c>
      <c r="J1796" s="24" t="inlineStr">
        <is>
          <t>E1-Wolves-Swansea</t>
        </is>
      </c>
      <c r="K1796" s="24" t="n">
        <v>15</v>
      </c>
      <c r="L1796" s="11">
        <f>IF(INDEX(Matches!$X:$X,AA1796)=0,"",IF(I1796="H",INDEX(Matches!$H:$H,AA1796),INDEX(Matches!$I:$I,AA1796)))</f>
        <v/>
      </c>
      <c r="M1796" s="11">
        <f>IF(INDEX(Matches!$X:$X,AA1796)=0,"",IF(I1796="H",INDEX(Matches!$I:$I,AA1796),INDEX(Matches!$H:$H,AA1796)))</f>
        <v/>
      </c>
      <c r="N1796" s="11">
        <f>IF(L1796="","",IF(L1796&gt;M1796,"W",IF(L1796=M1796,"D","L")))</f>
        <v/>
      </c>
      <c r="O1796" s="11">
        <f>IF(L1796="","",IF(L1796&gt;M1796,3,IF(L1796=M1796,1,0)))</f>
        <v/>
      </c>
      <c r="P1796" s="31">
        <f>IF(I1796="H",INDEX(Matches!$L:$L,AA1796),INDEX(Matches!$N:$N,AA1796))</f>
        <v/>
      </c>
      <c r="Q1796" s="31">
        <f>INDEX(Matches!$M:$M,AA1796)</f>
        <v/>
      </c>
      <c r="R1796" s="31">
        <f>IF(I1796="H",INDEX(Matches!$N:$N,AA1796),INDEX(Matches!$L:$L,AA1796))</f>
        <v/>
      </c>
      <c r="S1796" s="33">
        <f>IF(I1796="H",INDEX(Matches!$O:$O,AA1796),INDEX(Matches!$P:$P,AA1796))</f>
        <v/>
      </c>
      <c r="T1796" s="33">
        <f>IF(INDEX(Matches!$J:$J,AA1796)="","",IF(I1796="H",INDEX(Matches!$J:$J,AA1796),INDEX(Matches!$K:$K,AA1796)))</f>
        <v/>
      </c>
      <c r="U1796" s="33">
        <f>IF(INDEX(Matches!$K:$K,AA1796)="","",IF(I1796="H",INDEX(Matches!$K:$K,AA1796),INDEX(Matches!$J:$J,AA1796)))</f>
        <v/>
      </c>
      <c r="V1796" s="30">
        <f>IF(T1796="","",T1796-U1796)</f>
        <v/>
      </c>
      <c r="W1796" s="33">
        <f>IF(I1796="H",INDEX(Matches!$T:$T,AA1796),INDEX(Matches!$U:$U,AA1796))</f>
        <v/>
      </c>
      <c r="X1796" s="11">
        <f>INDEX(Matches!$X:$X,AA1796)</f>
        <v/>
      </c>
      <c r="Y1796" s="30">
        <f>IF(O1796="","",O1796-S1796)</f>
        <v/>
      </c>
      <c r="Z1796" s="30">
        <f>IF(W1796="","",W1796-S1796)</f>
        <v/>
      </c>
      <c r="AA1796" s="24">
        <f>MATCH(J1796,Matches!$A:$A,0)</f>
        <v/>
      </c>
      <c r="AB1796" s="33" t="n"/>
      <c r="AC1796" s="33" t="n">
        <v>1.867612953495127</v>
      </c>
      <c r="AD1796" s="24" t="n"/>
      <c r="AE1796" s="24" t="n">
        <v>6</v>
      </c>
      <c r="AF1796" s="33" t="n"/>
      <c r="AG1796" s="33" t="n"/>
    </row>
    <row r="1797">
      <c r="A1797" s="24" t="inlineStr">
        <is>
          <t>Wolves|24</t>
        </is>
      </c>
      <c r="B1797" s="24" t="inlineStr">
        <is>
          <t>E1</t>
        </is>
      </c>
      <c r="C1797" s="24" t="inlineStr">
        <is>
          <t>Championship</t>
        </is>
      </c>
      <c r="D1797" s="24" t="inlineStr">
        <is>
          <t>Wolves</t>
        </is>
      </c>
      <c r="E1797" s="24" t="n">
        <v>24</v>
      </c>
      <c r="F1797" s="24" t="n">
        <v>6</v>
      </c>
      <c r="G1797" s="29" t="n">
        <v>46385.82291666666</v>
      </c>
      <c r="H1797" s="24" t="inlineStr">
        <is>
          <t>Watford</t>
        </is>
      </c>
      <c r="I1797" s="24" t="inlineStr">
        <is>
          <t>A</t>
        </is>
      </c>
      <c r="J1797" s="24" t="inlineStr">
        <is>
          <t>E1-Watford-Wolves</t>
        </is>
      </c>
      <c r="K1797" s="24" t="n">
        <v>16</v>
      </c>
      <c r="L1797" s="11">
        <f>IF(INDEX(Matches!$X:$X,AA1797)=0,"",IF(I1797="H",INDEX(Matches!$H:$H,AA1797),INDEX(Matches!$I:$I,AA1797)))</f>
        <v/>
      </c>
      <c r="M1797" s="11">
        <f>IF(INDEX(Matches!$X:$X,AA1797)=0,"",IF(I1797="H",INDEX(Matches!$I:$I,AA1797),INDEX(Matches!$H:$H,AA1797)))</f>
        <v/>
      </c>
      <c r="N1797" s="11">
        <f>IF(L1797="","",IF(L1797&gt;M1797,"W",IF(L1797=M1797,"D","L")))</f>
        <v/>
      </c>
      <c r="O1797" s="11">
        <f>IF(L1797="","",IF(L1797&gt;M1797,3,IF(L1797=M1797,1,0)))</f>
        <v/>
      </c>
      <c r="P1797" s="31">
        <f>IF(I1797="H",INDEX(Matches!$L:$L,AA1797),INDEX(Matches!$N:$N,AA1797))</f>
        <v/>
      </c>
      <c r="Q1797" s="31">
        <f>INDEX(Matches!$M:$M,AA1797)</f>
        <v/>
      </c>
      <c r="R1797" s="31">
        <f>IF(I1797="H",INDEX(Matches!$N:$N,AA1797),INDEX(Matches!$L:$L,AA1797))</f>
        <v/>
      </c>
      <c r="S1797" s="33">
        <f>IF(I1797="H",INDEX(Matches!$O:$O,AA1797),INDEX(Matches!$P:$P,AA1797))</f>
        <v/>
      </c>
      <c r="T1797" s="33">
        <f>IF(INDEX(Matches!$J:$J,AA1797)="","",IF(I1797="H",INDEX(Matches!$J:$J,AA1797),INDEX(Matches!$K:$K,AA1797)))</f>
        <v/>
      </c>
      <c r="U1797" s="33">
        <f>IF(INDEX(Matches!$K:$K,AA1797)="","",IF(I1797="H",INDEX(Matches!$K:$K,AA1797),INDEX(Matches!$J:$J,AA1797)))</f>
        <v/>
      </c>
      <c r="V1797" s="30">
        <f>IF(T1797="","",T1797-U1797)</f>
        <v/>
      </c>
      <c r="W1797" s="33">
        <f>IF(I1797="H",INDEX(Matches!$T:$T,AA1797),INDEX(Matches!$U:$U,AA1797))</f>
        <v/>
      </c>
      <c r="X1797" s="11">
        <f>INDEX(Matches!$X:$X,AA1797)</f>
        <v/>
      </c>
      <c r="Y1797" s="30">
        <f>IF(O1797="","",O1797-S1797)</f>
        <v/>
      </c>
      <c r="Z1797" s="30">
        <f>IF(W1797="","",W1797-S1797)</f>
        <v/>
      </c>
      <c r="AA1797" s="24">
        <f>MATCH(J1797,Matches!$A:$A,0)</f>
        <v/>
      </c>
      <c r="AB1797" s="33" t="n"/>
      <c r="AC1797" s="33" t="n">
        <v>1.641744802925477</v>
      </c>
      <c r="AD1797" s="24" t="n"/>
      <c r="AE1797" s="24" t="n">
        <v>6</v>
      </c>
      <c r="AF1797" s="33" t="n"/>
      <c r="AG1797" s="33" t="n"/>
    </row>
    <row r="1798">
      <c r="A1798" s="24" t="inlineStr">
        <is>
          <t>Wolves|25</t>
        </is>
      </c>
      <c r="B1798" s="24" t="inlineStr">
        <is>
          <t>E1</t>
        </is>
      </c>
      <c r="C1798" s="24" t="inlineStr">
        <is>
          <t>Championship</t>
        </is>
      </c>
      <c r="D1798" s="24" t="inlineStr">
        <is>
          <t>Wolves</t>
        </is>
      </c>
      <c r="E1798" s="24" t="n">
        <v>25</v>
      </c>
      <c r="F1798" s="24" t="n">
        <v>7</v>
      </c>
      <c r="G1798" s="29" t="n">
        <v>46388.52083333334</v>
      </c>
      <c r="H1798" s="24" t="inlineStr">
        <is>
          <t>Millwall</t>
        </is>
      </c>
      <c r="I1798" s="24" t="inlineStr">
        <is>
          <t>A</t>
        </is>
      </c>
      <c r="J1798" s="24" t="inlineStr">
        <is>
          <t>E1-Millwall-Wolves</t>
        </is>
      </c>
      <c r="K1798" s="24" t="n">
        <v>10</v>
      </c>
      <c r="L1798" s="11">
        <f>IF(INDEX(Matches!$X:$X,AA1798)=0,"",IF(I1798="H",INDEX(Matches!$H:$H,AA1798),INDEX(Matches!$I:$I,AA1798)))</f>
        <v/>
      </c>
      <c r="M1798" s="11">
        <f>IF(INDEX(Matches!$X:$X,AA1798)=0,"",IF(I1798="H",INDEX(Matches!$I:$I,AA1798),INDEX(Matches!$H:$H,AA1798)))</f>
        <v/>
      </c>
      <c r="N1798" s="11">
        <f>IF(L1798="","",IF(L1798&gt;M1798,"W",IF(L1798=M1798,"D","L")))</f>
        <v/>
      </c>
      <c r="O1798" s="11">
        <f>IF(L1798="","",IF(L1798&gt;M1798,3,IF(L1798=M1798,1,0)))</f>
        <v/>
      </c>
      <c r="P1798" s="31">
        <f>IF(I1798="H",INDEX(Matches!$L:$L,AA1798),INDEX(Matches!$N:$N,AA1798))</f>
        <v/>
      </c>
      <c r="Q1798" s="31">
        <f>INDEX(Matches!$M:$M,AA1798)</f>
        <v/>
      </c>
      <c r="R1798" s="31">
        <f>IF(I1798="H",INDEX(Matches!$N:$N,AA1798),INDEX(Matches!$L:$L,AA1798))</f>
        <v/>
      </c>
      <c r="S1798" s="33">
        <f>IF(I1798="H",INDEX(Matches!$O:$O,AA1798),INDEX(Matches!$P:$P,AA1798))</f>
        <v/>
      </c>
      <c r="T1798" s="33">
        <f>IF(INDEX(Matches!$J:$J,AA1798)="","",IF(I1798="H",INDEX(Matches!$J:$J,AA1798),INDEX(Matches!$K:$K,AA1798)))</f>
        <v/>
      </c>
      <c r="U1798" s="33">
        <f>IF(INDEX(Matches!$K:$K,AA1798)="","",IF(I1798="H",INDEX(Matches!$K:$K,AA1798),INDEX(Matches!$J:$J,AA1798)))</f>
        <v/>
      </c>
      <c r="V1798" s="30">
        <f>IF(T1798="","",T1798-U1798)</f>
        <v/>
      </c>
      <c r="W1798" s="33">
        <f>IF(I1798="H",INDEX(Matches!$T:$T,AA1798),INDEX(Matches!$U:$U,AA1798))</f>
        <v/>
      </c>
      <c r="X1798" s="11">
        <f>INDEX(Matches!$X:$X,AA1798)</f>
        <v/>
      </c>
      <c r="Y1798" s="30">
        <f>IF(O1798="","",O1798-S1798)</f>
        <v/>
      </c>
      <c r="Z1798" s="30">
        <f>IF(W1798="","",W1798-S1798)</f>
        <v/>
      </c>
      <c r="AA1798" s="24">
        <f>MATCH(J1798,Matches!$A:$A,0)</f>
        <v/>
      </c>
      <c r="AB1798" s="33" t="n"/>
      <c r="AC1798" s="33" t="n">
        <v>1.396397183212258</v>
      </c>
      <c r="AD1798" s="24" t="n"/>
      <c r="AE1798" s="24" t="n">
        <v>7</v>
      </c>
      <c r="AF1798" s="33" t="n"/>
      <c r="AG1798" s="33" t="n"/>
    </row>
    <row r="1799">
      <c r="A1799" s="24" t="inlineStr">
        <is>
          <t>Wolves|26</t>
        </is>
      </c>
      <c r="B1799" s="24" t="inlineStr">
        <is>
          <t>E1</t>
        </is>
      </c>
      <c r="C1799" s="24" t="inlineStr">
        <is>
          <t>Championship</t>
        </is>
      </c>
      <c r="D1799" s="24" t="inlineStr">
        <is>
          <t>Wolves</t>
        </is>
      </c>
      <c r="E1799" s="24" t="n">
        <v>26</v>
      </c>
      <c r="F1799" s="24" t="n">
        <v>7</v>
      </c>
      <c r="G1799" s="29" t="n">
        <v>46403.625</v>
      </c>
      <c r="H1799" s="24" t="inlineStr">
        <is>
          <t>Burnley</t>
        </is>
      </c>
      <c r="I1799" s="24" t="inlineStr">
        <is>
          <t>H</t>
        </is>
      </c>
      <c r="J1799" s="24" t="inlineStr">
        <is>
          <t>E1-Wolves-Burnley</t>
        </is>
      </c>
      <c r="K1799" s="24" t="n">
        <v>4</v>
      </c>
      <c r="L1799" s="11">
        <f>IF(INDEX(Matches!$X:$X,AA1799)=0,"",IF(I1799="H",INDEX(Matches!$H:$H,AA1799),INDEX(Matches!$I:$I,AA1799)))</f>
        <v/>
      </c>
      <c r="M1799" s="11">
        <f>IF(INDEX(Matches!$X:$X,AA1799)=0,"",IF(I1799="H",INDEX(Matches!$I:$I,AA1799),INDEX(Matches!$H:$H,AA1799)))</f>
        <v/>
      </c>
      <c r="N1799" s="11">
        <f>IF(L1799="","",IF(L1799&gt;M1799,"W",IF(L1799=M1799,"D","L")))</f>
        <v/>
      </c>
      <c r="O1799" s="11">
        <f>IF(L1799="","",IF(L1799&gt;M1799,3,IF(L1799=M1799,1,0)))</f>
        <v/>
      </c>
      <c r="P1799" s="31">
        <f>IF(I1799="H",INDEX(Matches!$L:$L,AA1799),INDEX(Matches!$N:$N,AA1799))</f>
        <v/>
      </c>
      <c r="Q1799" s="31">
        <f>INDEX(Matches!$M:$M,AA1799)</f>
        <v/>
      </c>
      <c r="R1799" s="31">
        <f>IF(I1799="H",INDEX(Matches!$N:$N,AA1799),INDEX(Matches!$L:$L,AA1799))</f>
        <v/>
      </c>
      <c r="S1799" s="33">
        <f>IF(I1799="H",INDEX(Matches!$O:$O,AA1799),INDEX(Matches!$P:$P,AA1799))</f>
        <v/>
      </c>
      <c r="T1799" s="33">
        <f>IF(INDEX(Matches!$J:$J,AA1799)="","",IF(I1799="H",INDEX(Matches!$J:$J,AA1799),INDEX(Matches!$K:$K,AA1799)))</f>
        <v/>
      </c>
      <c r="U1799" s="33">
        <f>IF(INDEX(Matches!$K:$K,AA1799)="","",IF(I1799="H",INDEX(Matches!$K:$K,AA1799),INDEX(Matches!$J:$J,AA1799)))</f>
        <v/>
      </c>
      <c r="V1799" s="30">
        <f>IF(T1799="","",T1799-U1799)</f>
        <v/>
      </c>
      <c r="W1799" s="33">
        <f>IF(I1799="H",INDEX(Matches!$T:$T,AA1799),INDEX(Matches!$U:$U,AA1799))</f>
        <v/>
      </c>
      <c r="X1799" s="11">
        <f>INDEX(Matches!$X:$X,AA1799)</f>
        <v/>
      </c>
      <c r="Y1799" s="30">
        <f>IF(O1799="","",O1799-S1799)</f>
        <v/>
      </c>
      <c r="Z1799" s="30">
        <f>IF(W1799="","",W1799-S1799)</f>
        <v/>
      </c>
      <c r="AA1799" s="24">
        <f>MATCH(J1799,Matches!$A:$A,0)</f>
        <v/>
      </c>
      <c r="AB1799" s="33" t="n"/>
      <c r="AC1799" s="33" t="n">
        <v>1.724307456612176</v>
      </c>
      <c r="AD1799" s="24" t="n"/>
      <c r="AE1799" s="24" t="n">
        <v>7</v>
      </c>
      <c r="AF1799" s="33" t="n"/>
      <c r="AG1799" s="33" t="n"/>
    </row>
    <row r="1800">
      <c r="A1800" s="24" t="inlineStr">
        <is>
          <t>Wolves|27</t>
        </is>
      </c>
      <c r="B1800" s="24" t="inlineStr">
        <is>
          <t>E1</t>
        </is>
      </c>
      <c r="C1800" s="24" t="inlineStr">
        <is>
          <t>Championship</t>
        </is>
      </c>
      <c r="D1800" s="24" t="inlineStr">
        <is>
          <t>Wolves</t>
        </is>
      </c>
      <c r="E1800" s="24" t="n">
        <v>27</v>
      </c>
      <c r="F1800" s="24" t="n">
        <v>7</v>
      </c>
      <c r="G1800" s="29" t="n">
        <v>46410.625</v>
      </c>
      <c r="H1800" s="24" t="inlineStr">
        <is>
          <t>Cardiff</t>
        </is>
      </c>
      <c r="I1800" s="24" t="inlineStr">
        <is>
          <t>A</t>
        </is>
      </c>
      <c r="J1800" s="24" t="inlineStr">
        <is>
          <t>E1-Cardiff-Wolves</t>
        </is>
      </c>
      <c r="K1800" s="24" t="n">
        <v>21</v>
      </c>
      <c r="L1800" s="11">
        <f>IF(INDEX(Matches!$X:$X,AA1800)=0,"",IF(I1800="H",INDEX(Matches!$H:$H,AA1800),INDEX(Matches!$I:$I,AA1800)))</f>
        <v/>
      </c>
      <c r="M1800" s="11">
        <f>IF(INDEX(Matches!$X:$X,AA1800)=0,"",IF(I1800="H",INDEX(Matches!$I:$I,AA1800),INDEX(Matches!$H:$H,AA1800)))</f>
        <v/>
      </c>
      <c r="N1800" s="11">
        <f>IF(L1800="","",IF(L1800&gt;M1800,"W",IF(L1800=M1800,"D","L")))</f>
        <v/>
      </c>
      <c r="O1800" s="11">
        <f>IF(L1800="","",IF(L1800&gt;M1800,3,IF(L1800=M1800,1,0)))</f>
        <v/>
      </c>
      <c r="P1800" s="31">
        <f>IF(I1800="H",INDEX(Matches!$L:$L,AA1800),INDEX(Matches!$N:$N,AA1800))</f>
        <v/>
      </c>
      <c r="Q1800" s="31">
        <f>INDEX(Matches!$M:$M,AA1800)</f>
        <v/>
      </c>
      <c r="R1800" s="31">
        <f>IF(I1800="H",INDEX(Matches!$N:$N,AA1800),INDEX(Matches!$L:$L,AA1800))</f>
        <v/>
      </c>
      <c r="S1800" s="33">
        <f>IF(I1800="H",INDEX(Matches!$O:$O,AA1800),INDEX(Matches!$P:$P,AA1800))</f>
        <v/>
      </c>
      <c r="T1800" s="33">
        <f>IF(INDEX(Matches!$J:$J,AA1800)="","",IF(I1800="H",INDEX(Matches!$J:$J,AA1800),INDEX(Matches!$K:$K,AA1800)))</f>
        <v/>
      </c>
      <c r="U1800" s="33">
        <f>IF(INDEX(Matches!$K:$K,AA1800)="","",IF(I1800="H",INDEX(Matches!$K:$K,AA1800),INDEX(Matches!$J:$J,AA1800)))</f>
        <v/>
      </c>
      <c r="V1800" s="30">
        <f>IF(T1800="","",T1800-U1800)</f>
        <v/>
      </c>
      <c r="W1800" s="33">
        <f>IF(I1800="H",INDEX(Matches!$T:$T,AA1800),INDEX(Matches!$U:$U,AA1800))</f>
        <v/>
      </c>
      <c r="X1800" s="11">
        <f>INDEX(Matches!$X:$X,AA1800)</f>
        <v/>
      </c>
      <c r="Y1800" s="30">
        <f>IF(O1800="","",O1800-S1800)</f>
        <v/>
      </c>
      <c r="Z1800" s="30">
        <f>IF(W1800="","",W1800-S1800)</f>
        <v/>
      </c>
      <c r="AA1800" s="24">
        <f>MATCH(J1800,Matches!$A:$A,0)</f>
        <v/>
      </c>
      <c r="AB1800" s="33" t="n"/>
      <c r="AC1800" s="33" t="n">
        <v>1.66540685361283</v>
      </c>
      <c r="AD1800" s="24" t="n"/>
      <c r="AE1800" s="24" t="n">
        <v>7</v>
      </c>
      <c r="AF1800" s="33" t="n"/>
      <c r="AG1800" s="33" t="n"/>
    </row>
    <row r="1801">
      <c r="A1801" s="24" t="inlineStr">
        <is>
          <t>Wolves|28</t>
        </is>
      </c>
      <c r="B1801" s="24" t="inlineStr">
        <is>
          <t>E1</t>
        </is>
      </c>
      <c r="C1801" s="24" t="inlineStr">
        <is>
          <t>Championship</t>
        </is>
      </c>
      <c r="D1801" s="24" t="inlineStr">
        <is>
          <t>Wolves</t>
        </is>
      </c>
      <c r="E1801" s="24" t="n">
        <v>28</v>
      </c>
      <c r="F1801" s="24" t="n">
        <v>7</v>
      </c>
      <c r="G1801" s="29" t="n">
        <v>46414.82291666666</v>
      </c>
      <c r="H1801" s="24" t="inlineStr">
        <is>
          <t>Bristol City</t>
        </is>
      </c>
      <c r="I1801" s="24" t="inlineStr">
        <is>
          <t>H</t>
        </is>
      </c>
      <c r="J1801" s="24" t="inlineStr">
        <is>
          <t>E1-Wolves-BristolC</t>
        </is>
      </c>
      <c r="K1801" s="24" t="n">
        <v>14</v>
      </c>
      <c r="L1801" s="11">
        <f>IF(INDEX(Matches!$X:$X,AA1801)=0,"",IF(I1801="H",INDEX(Matches!$H:$H,AA1801),INDEX(Matches!$I:$I,AA1801)))</f>
        <v/>
      </c>
      <c r="M1801" s="11">
        <f>IF(INDEX(Matches!$X:$X,AA1801)=0,"",IF(I1801="H",INDEX(Matches!$I:$I,AA1801),INDEX(Matches!$H:$H,AA1801)))</f>
        <v/>
      </c>
      <c r="N1801" s="11">
        <f>IF(L1801="","",IF(L1801&gt;M1801,"W",IF(L1801=M1801,"D","L")))</f>
        <v/>
      </c>
      <c r="O1801" s="11">
        <f>IF(L1801="","",IF(L1801&gt;M1801,3,IF(L1801=M1801,1,0)))</f>
        <v/>
      </c>
      <c r="P1801" s="31">
        <f>IF(I1801="H",INDEX(Matches!$L:$L,AA1801),INDEX(Matches!$N:$N,AA1801))</f>
        <v/>
      </c>
      <c r="Q1801" s="31">
        <f>INDEX(Matches!$M:$M,AA1801)</f>
        <v/>
      </c>
      <c r="R1801" s="31">
        <f>IF(I1801="H",INDEX(Matches!$N:$N,AA1801),INDEX(Matches!$L:$L,AA1801))</f>
        <v/>
      </c>
      <c r="S1801" s="33">
        <f>IF(I1801="H",INDEX(Matches!$O:$O,AA1801),INDEX(Matches!$P:$P,AA1801))</f>
        <v/>
      </c>
      <c r="T1801" s="33">
        <f>IF(INDEX(Matches!$J:$J,AA1801)="","",IF(I1801="H",INDEX(Matches!$J:$J,AA1801),INDEX(Matches!$K:$K,AA1801)))</f>
        <v/>
      </c>
      <c r="U1801" s="33">
        <f>IF(INDEX(Matches!$K:$K,AA1801)="","",IF(I1801="H",INDEX(Matches!$K:$K,AA1801),INDEX(Matches!$J:$J,AA1801)))</f>
        <v/>
      </c>
      <c r="V1801" s="30">
        <f>IF(T1801="","",T1801-U1801)</f>
        <v/>
      </c>
      <c r="W1801" s="33">
        <f>IF(I1801="H",INDEX(Matches!$T:$T,AA1801),INDEX(Matches!$U:$U,AA1801))</f>
        <v/>
      </c>
      <c r="X1801" s="11">
        <f>INDEX(Matches!$X:$X,AA1801)</f>
        <v/>
      </c>
      <c r="Y1801" s="30">
        <f>IF(O1801="","",O1801-S1801)</f>
        <v/>
      </c>
      <c r="Z1801" s="30">
        <f>IF(W1801="","",W1801-S1801)</f>
        <v/>
      </c>
      <c r="AA1801" s="24">
        <f>MATCH(J1801,Matches!$A:$A,0)</f>
        <v/>
      </c>
      <c r="AB1801" s="33" t="n"/>
      <c r="AC1801" s="33" t="n">
        <v>1.872846670339768</v>
      </c>
      <c r="AD1801" s="24" t="n"/>
      <c r="AE1801" s="24" t="n">
        <v>7</v>
      </c>
      <c r="AF1801" s="33" t="n"/>
      <c r="AG1801" s="33" t="n"/>
    </row>
    <row r="1802">
      <c r="A1802" s="24" t="inlineStr">
        <is>
          <t>Wolves|29</t>
        </is>
      </c>
      <c r="B1802" s="24" t="inlineStr">
        <is>
          <t>E1</t>
        </is>
      </c>
      <c r="C1802" s="24" t="inlineStr">
        <is>
          <t>Championship</t>
        </is>
      </c>
      <c r="D1802" s="24" t="inlineStr">
        <is>
          <t>Wolves</t>
        </is>
      </c>
      <c r="E1802" s="24" t="n">
        <v>29</v>
      </c>
      <c r="F1802" s="24" t="n">
        <v>8</v>
      </c>
      <c r="G1802" s="29" t="n">
        <v>46417.625</v>
      </c>
      <c r="H1802" s="24" t="inlineStr">
        <is>
          <t>Wrexham</t>
        </is>
      </c>
      <c r="I1802" s="24" t="inlineStr">
        <is>
          <t>H</t>
        </is>
      </c>
      <c r="J1802" s="24" t="inlineStr">
        <is>
          <t>E1-Wolves-Wrexham</t>
        </is>
      </c>
      <c r="K1802" s="24" t="n">
        <v>9</v>
      </c>
      <c r="L1802" s="11">
        <f>IF(INDEX(Matches!$X:$X,AA1802)=0,"",IF(I1802="H",INDEX(Matches!$H:$H,AA1802),INDEX(Matches!$I:$I,AA1802)))</f>
        <v/>
      </c>
      <c r="M1802" s="11">
        <f>IF(INDEX(Matches!$X:$X,AA1802)=0,"",IF(I1802="H",INDEX(Matches!$I:$I,AA1802),INDEX(Matches!$H:$H,AA1802)))</f>
        <v/>
      </c>
      <c r="N1802" s="11">
        <f>IF(L1802="","",IF(L1802&gt;M1802,"W",IF(L1802=M1802,"D","L")))</f>
        <v/>
      </c>
      <c r="O1802" s="11">
        <f>IF(L1802="","",IF(L1802&gt;M1802,3,IF(L1802=M1802,1,0)))</f>
        <v/>
      </c>
      <c r="P1802" s="31">
        <f>IF(I1802="H",INDEX(Matches!$L:$L,AA1802),INDEX(Matches!$N:$N,AA1802))</f>
        <v/>
      </c>
      <c r="Q1802" s="31">
        <f>INDEX(Matches!$M:$M,AA1802)</f>
        <v/>
      </c>
      <c r="R1802" s="31">
        <f>IF(I1802="H",INDEX(Matches!$N:$N,AA1802),INDEX(Matches!$L:$L,AA1802))</f>
        <v/>
      </c>
      <c r="S1802" s="33">
        <f>IF(I1802="H",INDEX(Matches!$O:$O,AA1802),INDEX(Matches!$P:$P,AA1802))</f>
        <v/>
      </c>
      <c r="T1802" s="33">
        <f>IF(INDEX(Matches!$J:$J,AA1802)="","",IF(I1802="H",INDEX(Matches!$J:$J,AA1802),INDEX(Matches!$K:$K,AA1802)))</f>
        <v/>
      </c>
      <c r="U1802" s="33">
        <f>IF(INDEX(Matches!$K:$K,AA1802)="","",IF(I1802="H",INDEX(Matches!$K:$K,AA1802),INDEX(Matches!$J:$J,AA1802)))</f>
        <v/>
      </c>
      <c r="V1802" s="30">
        <f>IF(T1802="","",T1802-U1802)</f>
        <v/>
      </c>
      <c r="W1802" s="33">
        <f>IF(I1802="H",INDEX(Matches!$T:$T,AA1802),INDEX(Matches!$U:$U,AA1802))</f>
        <v/>
      </c>
      <c r="X1802" s="11">
        <f>INDEX(Matches!$X:$X,AA1802)</f>
        <v/>
      </c>
      <c r="Y1802" s="30">
        <f>IF(O1802="","",O1802-S1802)</f>
        <v/>
      </c>
      <c r="Z1802" s="30">
        <f>IF(W1802="","",W1802-S1802)</f>
        <v/>
      </c>
      <c r="AA1802" s="24">
        <f>MATCH(J1802,Matches!$A:$A,0)</f>
        <v/>
      </c>
      <c r="AB1802" s="33" t="n"/>
      <c r="AC1802" s="33" t="n">
        <v>1.764729699776983</v>
      </c>
      <c r="AD1802" s="24" t="n"/>
      <c r="AE1802" s="24" t="n">
        <v>8</v>
      </c>
      <c r="AF1802" s="33" t="n"/>
      <c r="AG1802" s="33" t="n"/>
    </row>
    <row r="1803">
      <c r="A1803" s="24" t="inlineStr">
        <is>
          <t>Wolves|30</t>
        </is>
      </c>
      <c r="B1803" s="24" t="inlineStr">
        <is>
          <t>E1</t>
        </is>
      </c>
      <c r="C1803" s="24" t="inlineStr">
        <is>
          <t>Championship</t>
        </is>
      </c>
      <c r="D1803" s="24" t="inlineStr">
        <is>
          <t>Wolves</t>
        </is>
      </c>
      <c r="E1803" s="24" t="n">
        <v>30</v>
      </c>
      <c r="F1803" s="24" t="n">
        <v>8</v>
      </c>
      <c r="G1803" s="29" t="n">
        <v>46424.625</v>
      </c>
      <c r="H1803" s="24" t="inlineStr">
        <is>
          <t>Charlton</t>
        </is>
      </c>
      <c r="I1803" s="24" t="inlineStr">
        <is>
          <t>A</t>
        </is>
      </c>
      <c r="J1803" s="24" t="inlineStr">
        <is>
          <t>E1-Charlton-Wolves</t>
        </is>
      </c>
      <c r="K1803" s="24" t="n">
        <v>23</v>
      </c>
      <c r="L1803" s="11">
        <f>IF(INDEX(Matches!$X:$X,AA1803)=0,"",IF(I1803="H",INDEX(Matches!$H:$H,AA1803),INDEX(Matches!$I:$I,AA1803)))</f>
        <v/>
      </c>
      <c r="M1803" s="11">
        <f>IF(INDEX(Matches!$X:$X,AA1803)=0,"",IF(I1803="H",INDEX(Matches!$I:$I,AA1803),INDEX(Matches!$H:$H,AA1803)))</f>
        <v/>
      </c>
      <c r="N1803" s="11">
        <f>IF(L1803="","",IF(L1803&gt;M1803,"W",IF(L1803=M1803,"D","L")))</f>
        <v/>
      </c>
      <c r="O1803" s="11">
        <f>IF(L1803="","",IF(L1803&gt;M1803,3,IF(L1803=M1803,1,0)))</f>
        <v/>
      </c>
      <c r="P1803" s="31">
        <f>IF(I1803="H",INDEX(Matches!$L:$L,AA1803),INDEX(Matches!$N:$N,AA1803))</f>
        <v/>
      </c>
      <c r="Q1803" s="31">
        <f>INDEX(Matches!$M:$M,AA1803)</f>
        <v/>
      </c>
      <c r="R1803" s="31">
        <f>IF(I1803="H",INDEX(Matches!$N:$N,AA1803),INDEX(Matches!$L:$L,AA1803))</f>
        <v/>
      </c>
      <c r="S1803" s="33">
        <f>IF(I1803="H",INDEX(Matches!$O:$O,AA1803),INDEX(Matches!$P:$P,AA1803))</f>
        <v/>
      </c>
      <c r="T1803" s="33">
        <f>IF(INDEX(Matches!$J:$J,AA1803)="","",IF(I1803="H",INDEX(Matches!$J:$J,AA1803),INDEX(Matches!$K:$K,AA1803)))</f>
        <v/>
      </c>
      <c r="U1803" s="33">
        <f>IF(INDEX(Matches!$K:$K,AA1803)="","",IF(I1803="H",INDEX(Matches!$K:$K,AA1803),INDEX(Matches!$J:$J,AA1803)))</f>
        <v/>
      </c>
      <c r="V1803" s="30">
        <f>IF(T1803="","",T1803-U1803)</f>
        <v/>
      </c>
      <c r="W1803" s="33">
        <f>IF(I1803="H",INDEX(Matches!$T:$T,AA1803),INDEX(Matches!$U:$U,AA1803))</f>
        <v/>
      </c>
      <c r="X1803" s="11">
        <f>INDEX(Matches!$X:$X,AA1803)</f>
        <v/>
      </c>
      <c r="Y1803" s="30">
        <f>IF(O1803="","",O1803-S1803)</f>
        <v/>
      </c>
      <c r="Z1803" s="30">
        <f>IF(W1803="","",W1803-S1803)</f>
        <v/>
      </c>
      <c r="AA1803" s="24">
        <f>MATCH(J1803,Matches!$A:$A,0)</f>
        <v/>
      </c>
      <c r="AB1803" s="33" t="n"/>
      <c r="AC1803" s="33" t="n">
        <v>1.766455788585364</v>
      </c>
      <c r="AD1803" s="24" t="n"/>
      <c r="AE1803" s="24" t="n">
        <v>8</v>
      </c>
      <c r="AF1803" s="33" t="n"/>
      <c r="AG1803" s="33" t="n"/>
    </row>
    <row r="1804">
      <c r="A1804" s="24" t="inlineStr">
        <is>
          <t>Wolves|31</t>
        </is>
      </c>
      <c r="B1804" s="24" t="inlineStr">
        <is>
          <t>E1</t>
        </is>
      </c>
      <c r="C1804" s="24" t="inlineStr">
        <is>
          <t>Championship</t>
        </is>
      </c>
      <c r="D1804" s="24" t="inlineStr">
        <is>
          <t>Wolves</t>
        </is>
      </c>
      <c r="E1804" s="24" t="n">
        <v>31</v>
      </c>
      <c r="F1804" s="24" t="n">
        <v>8</v>
      </c>
      <c r="G1804" s="29" t="n">
        <v>46431.625</v>
      </c>
      <c r="H1804" s="24" t="inlineStr">
        <is>
          <t>Sheffield United</t>
        </is>
      </c>
      <c r="I1804" s="24" t="inlineStr">
        <is>
          <t>H</t>
        </is>
      </c>
      <c r="J1804" s="24" t="inlineStr">
        <is>
          <t>E1-Wolves-Sheffiel</t>
        </is>
      </c>
      <c r="K1804" s="24" t="n">
        <v>8</v>
      </c>
      <c r="L1804" s="11">
        <f>IF(INDEX(Matches!$X:$X,AA1804)=0,"",IF(I1804="H",INDEX(Matches!$H:$H,AA1804),INDEX(Matches!$I:$I,AA1804)))</f>
        <v/>
      </c>
      <c r="M1804" s="11">
        <f>IF(INDEX(Matches!$X:$X,AA1804)=0,"",IF(I1804="H",INDEX(Matches!$I:$I,AA1804),INDEX(Matches!$H:$H,AA1804)))</f>
        <v/>
      </c>
      <c r="N1804" s="11">
        <f>IF(L1804="","",IF(L1804&gt;M1804,"W",IF(L1804=M1804,"D","L")))</f>
        <v/>
      </c>
      <c r="O1804" s="11">
        <f>IF(L1804="","",IF(L1804&gt;M1804,3,IF(L1804=M1804,1,0)))</f>
        <v/>
      </c>
      <c r="P1804" s="31">
        <f>IF(I1804="H",INDEX(Matches!$L:$L,AA1804),INDEX(Matches!$N:$N,AA1804))</f>
        <v/>
      </c>
      <c r="Q1804" s="31">
        <f>INDEX(Matches!$M:$M,AA1804)</f>
        <v/>
      </c>
      <c r="R1804" s="31">
        <f>IF(I1804="H",INDEX(Matches!$N:$N,AA1804),INDEX(Matches!$L:$L,AA1804))</f>
        <v/>
      </c>
      <c r="S1804" s="33">
        <f>IF(I1804="H",INDEX(Matches!$O:$O,AA1804),INDEX(Matches!$P:$P,AA1804))</f>
        <v/>
      </c>
      <c r="T1804" s="33">
        <f>IF(INDEX(Matches!$J:$J,AA1804)="","",IF(I1804="H",INDEX(Matches!$J:$J,AA1804),INDEX(Matches!$K:$K,AA1804)))</f>
        <v/>
      </c>
      <c r="U1804" s="33">
        <f>IF(INDEX(Matches!$K:$K,AA1804)="","",IF(I1804="H",INDEX(Matches!$K:$K,AA1804),INDEX(Matches!$J:$J,AA1804)))</f>
        <v/>
      </c>
      <c r="V1804" s="30">
        <f>IF(T1804="","",T1804-U1804)</f>
        <v/>
      </c>
      <c r="W1804" s="33">
        <f>IF(I1804="H",INDEX(Matches!$T:$T,AA1804),INDEX(Matches!$U:$U,AA1804))</f>
        <v/>
      </c>
      <c r="X1804" s="11">
        <f>INDEX(Matches!$X:$X,AA1804)</f>
        <v/>
      </c>
      <c r="Y1804" s="30">
        <f>IF(O1804="","",O1804-S1804)</f>
        <v/>
      </c>
      <c r="Z1804" s="30">
        <f>IF(W1804="","",W1804-S1804)</f>
        <v/>
      </c>
      <c r="AA1804" s="24">
        <f>MATCH(J1804,Matches!$A:$A,0)</f>
        <v/>
      </c>
      <c r="AB1804" s="33" t="n"/>
      <c r="AC1804" s="33" t="n">
        <v>1.814501912640968</v>
      </c>
      <c r="AD1804" s="24" t="n"/>
      <c r="AE1804" s="24" t="n">
        <v>8</v>
      </c>
      <c r="AF1804" s="33" t="n"/>
      <c r="AG1804" s="33" t="n"/>
    </row>
    <row r="1805">
      <c r="A1805" s="24" t="inlineStr">
        <is>
          <t>Wolves|32</t>
        </is>
      </c>
      <c r="B1805" s="24" t="inlineStr">
        <is>
          <t>E1</t>
        </is>
      </c>
      <c r="C1805" s="24" t="inlineStr">
        <is>
          <t>Championship</t>
        </is>
      </c>
      <c r="D1805" s="24" t="inlineStr">
        <is>
          <t>Wolves</t>
        </is>
      </c>
      <c r="E1805" s="24" t="n">
        <v>32</v>
      </c>
      <c r="F1805" s="24" t="n">
        <v>8</v>
      </c>
      <c r="G1805" s="29" t="n">
        <v>46435.82291666666</v>
      </c>
      <c r="H1805" s="24" t="inlineStr">
        <is>
          <t>Bolton</t>
        </is>
      </c>
      <c r="I1805" s="24" t="inlineStr">
        <is>
          <t>A</t>
        </is>
      </c>
      <c r="J1805" s="24" t="inlineStr">
        <is>
          <t>E1-Bolton-Wolves</t>
        </is>
      </c>
      <c r="K1805" s="24" t="n">
        <v>22</v>
      </c>
      <c r="L1805" s="11">
        <f>IF(INDEX(Matches!$X:$X,AA1805)=0,"",IF(I1805="H",INDEX(Matches!$H:$H,AA1805),INDEX(Matches!$I:$I,AA1805)))</f>
        <v/>
      </c>
      <c r="M1805" s="11">
        <f>IF(INDEX(Matches!$X:$X,AA1805)=0,"",IF(I1805="H",INDEX(Matches!$I:$I,AA1805),INDEX(Matches!$H:$H,AA1805)))</f>
        <v/>
      </c>
      <c r="N1805" s="11">
        <f>IF(L1805="","",IF(L1805&gt;M1805,"W",IF(L1805=M1805,"D","L")))</f>
        <v/>
      </c>
      <c r="O1805" s="11">
        <f>IF(L1805="","",IF(L1805&gt;M1805,3,IF(L1805=M1805,1,0)))</f>
        <v/>
      </c>
      <c r="P1805" s="31">
        <f>IF(I1805="H",INDEX(Matches!$L:$L,AA1805),INDEX(Matches!$N:$N,AA1805))</f>
        <v/>
      </c>
      <c r="Q1805" s="31">
        <f>INDEX(Matches!$M:$M,AA1805)</f>
        <v/>
      </c>
      <c r="R1805" s="31">
        <f>IF(I1805="H",INDEX(Matches!$N:$N,AA1805),INDEX(Matches!$L:$L,AA1805))</f>
        <v/>
      </c>
      <c r="S1805" s="33">
        <f>IF(I1805="H",INDEX(Matches!$O:$O,AA1805),INDEX(Matches!$P:$P,AA1805))</f>
        <v/>
      </c>
      <c r="T1805" s="33">
        <f>IF(INDEX(Matches!$J:$J,AA1805)="","",IF(I1805="H",INDEX(Matches!$J:$J,AA1805),INDEX(Matches!$K:$K,AA1805)))</f>
        <v/>
      </c>
      <c r="U1805" s="33">
        <f>IF(INDEX(Matches!$K:$K,AA1805)="","",IF(I1805="H",INDEX(Matches!$K:$K,AA1805),INDEX(Matches!$J:$J,AA1805)))</f>
        <v/>
      </c>
      <c r="V1805" s="30">
        <f>IF(T1805="","",T1805-U1805)</f>
        <v/>
      </c>
      <c r="W1805" s="33">
        <f>IF(I1805="H",INDEX(Matches!$T:$T,AA1805),INDEX(Matches!$U:$U,AA1805))</f>
        <v/>
      </c>
      <c r="X1805" s="11">
        <f>INDEX(Matches!$X:$X,AA1805)</f>
        <v/>
      </c>
      <c r="Y1805" s="30">
        <f>IF(O1805="","",O1805-S1805)</f>
        <v/>
      </c>
      <c r="Z1805" s="30">
        <f>IF(W1805="","",W1805-S1805)</f>
        <v/>
      </c>
      <c r="AA1805" s="24">
        <f>MATCH(J1805,Matches!$A:$A,0)</f>
        <v/>
      </c>
      <c r="AB1805" s="33" t="n"/>
      <c r="AC1805" s="33" t="n">
        <v>1.733329534359844</v>
      </c>
      <c r="AD1805" s="24" t="n"/>
      <c r="AE1805" s="24" t="n">
        <v>8</v>
      </c>
      <c r="AF1805" s="33" t="n"/>
      <c r="AG1805" s="33" t="n"/>
    </row>
    <row r="1806">
      <c r="A1806" s="24" t="inlineStr">
        <is>
          <t>Wolves|33</t>
        </is>
      </c>
      <c r="B1806" s="24" t="inlineStr">
        <is>
          <t>E1</t>
        </is>
      </c>
      <c r="C1806" s="24" t="inlineStr">
        <is>
          <t>Championship</t>
        </is>
      </c>
      <c r="D1806" s="24" t="inlineStr">
        <is>
          <t>Wolves</t>
        </is>
      </c>
      <c r="E1806" s="24" t="n">
        <v>33</v>
      </c>
      <c r="F1806" s="24" t="n">
        <v>9</v>
      </c>
      <c r="G1806" s="29" t="n">
        <v>46438.625</v>
      </c>
      <c r="H1806" s="24" t="inlineStr">
        <is>
          <t>West Brom</t>
        </is>
      </c>
      <c r="I1806" s="24" t="inlineStr">
        <is>
          <t>A</t>
        </is>
      </c>
      <c r="J1806" s="24" t="inlineStr">
        <is>
          <t>E1-WestBrom-Wolves</t>
        </is>
      </c>
      <c r="K1806" s="24" t="n">
        <v>13</v>
      </c>
      <c r="L1806" s="11">
        <f>IF(INDEX(Matches!$X:$X,AA1806)=0,"",IF(I1806="H",INDEX(Matches!$H:$H,AA1806),INDEX(Matches!$I:$I,AA1806)))</f>
        <v/>
      </c>
      <c r="M1806" s="11">
        <f>IF(INDEX(Matches!$X:$X,AA1806)=0,"",IF(I1806="H",INDEX(Matches!$I:$I,AA1806),INDEX(Matches!$H:$H,AA1806)))</f>
        <v/>
      </c>
      <c r="N1806" s="11">
        <f>IF(L1806="","",IF(L1806&gt;M1806,"W",IF(L1806=M1806,"D","L")))</f>
        <v/>
      </c>
      <c r="O1806" s="11">
        <f>IF(L1806="","",IF(L1806&gt;M1806,3,IF(L1806=M1806,1,0)))</f>
        <v/>
      </c>
      <c r="P1806" s="31">
        <f>IF(I1806="H",INDEX(Matches!$L:$L,AA1806),INDEX(Matches!$N:$N,AA1806))</f>
        <v/>
      </c>
      <c r="Q1806" s="31">
        <f>INDEX(Matches!$M:$M,AA1806)</f>
        <v/>
      </c>
      <c r="R1806" s="31">
        <f>IF(I1806="H",INDEX(Matches!$N:$N,AA1806),INDEX(Matches!$L:$L,AA1806))</f>
        <v/>
      </c>
      <c r="S1806" s="33">
        <f>IF(I1806="H",INDEX(Matches!$O:$O,AA1806),INDEX(Matches!$P:$P,AA1806))</f>
        <v/>
      </c>
      <c r="T1806" s="33">
        <f>IF(INDEX(Matches!$J:$J,AA1806)="","",IF(I1806="H",INDEX(Matches!$J:$J,AA1806),INDEX(Matches!$K:$K,AA1806)))</f>
        <v/>
      </c>
      <c r="U1806" s="33">
        <f>IF(INDEX(Matches!$K:$K,AA1806)="","",IF(I1806="H",INDEX(Matches!$K:$K,AA1806),INDEX(Matches!$J:$J,AA1806)))</f>
        <v/>
      </c>
      <c r="V1806" s="30">
        <f>IF(T1806="","",T1806-U1806)</f>
        <v/>
      </c>
      <c r="W1806" s="33">
        <f>IF(I1806="H",INDEX(Matches!$T:$T,AA1806),INDEX(Matches!$U:$U,AA1806))</f>
        <v/>
      </c>
      <c r="X1806" s="11">
        <f>INDEX(Matches!$X:$X,AA1806)</f>
        <v/>
      </c>
      <c r="Y1806" s="30">
        <f>IF(O1806="","",O1806-S1806)</f>
        <v/>
      </c>
      <c r="Z1806" s="30">
        <f>IF(W1806="","",W1806-S1806)</f>
        <v/>
      </c>
      <c r="AA1806" s="24">
        <f>MATCH(J1806,Matches!$A:$A,0)</f>
        <v/>
      </c>
      <c r="AB1806" s="33" t="n"/>
      <c r="AC1806" s="33" t="n">
        <v>1.491436874135073</v>
      </c>
      <c r="AD1806" s="24" t="n"/>
      <c r="AE1806" s="24" t="n">
        <v>9</v>
      </c>
      <c r="AF1806" s="33" t="n"/>
      <c r="AG1806" s="33" t="n"/>
    </row>
    <row r="1807">
      <c r="A1807" s="24" t="inlineStr">
        <is>
          <t>Wolves|34</t>
        </is>
      </c>
      <c r="B1807" s="24" t="inlineStr">
        <is>
          <t>E1</t>
        </is>
      </c>
      <c r="C1807" s="24" t="inlineStr">
        <is>
          <t>Championship</t>
        </is>
      </c>
      <c r="D1807" s="24" t="inlineStr">
        <is>
          <t>Wolves</t>
        </is>
      </c>
      <c r="E1807" s="24" t="n">
        <v>34</v>
      </c>
      <c r="F1807" s="24" t="n">
        <v>9</v>
      </c>
      <c r="G1807" s="29" t="n">
        <v>46445.625</v>
      </c>
      <c r="H1807" s="24" t="inlineStr">
        <is>
          <t>Middlesbrough</t>
        </is>
      </c>
      <c r="I1807" s="24" t="inlineStr">
        <is>
          <t>H</t>
        </is>
      </c>
      <c r="J1807" s="24" t="inlineStr">
        <is>
          <t>E1-Wolves-Middlesb</t>
        </is>
      </c>
      <c r="K1807" s="24" t="n">
        <v>3</v>
      </c>
      <c r="L1807" s="11">
        <f>IF(INDEX(Matches!$X:$X,AA1807)=0,"",IF(I1807="H",INDEX(Matches!$H:$H,AA1807),INDEX(Matches!$I:$I,AA1807)))</f>
        <v/>
      </c>
      <c r="M1807" s="11">
        <f>IF(INDEX(Matches!$X:$X,AA1807)=0,"",IF(I1807="H",INDEX(Matches!$I:$I,AA1807),INDEX(Matches!$H:$H,AA1807)))</f>
        <v/>
      </c>
      <c r="N1807" s="11">
        <f>IF(L1807="","",IF(L1807&gt;M1807,"W",IF(L1807=M1807,"D","L")))</f>
        <v/>
      </c>
      <c r="O1807" s="11">
        <f>IF(L1807="","",IF(L1807&gt;M1807,3,IF(L1807=M1807,1,0)))</f>
        <v/>
      </c>
      <c r="P1807" s="31">
        <f>IF(I1807="H",INDEX(Matches!$L:$L,AA1807),INDEX(Matches!$N:$N,AA1807))</f>
        <v/>
      </c>
      <c r="Q1807" s="31">
        <f>INDEX(Matches!$M:$M,AA1807)</f>
        <v/>
      </c>
      <c r="R1807" s="31">
        <f>IF(I1807="H",INDEX(Matches!$N:$N,AA1807),INDEX(Matches!$L:$L,AA1807))</f>
        <v/>
      </c>
      <c r="S1807" s="33">
        <f>IF(I1807="H",INDEX(Matches!$O:$O,AA1807),INDEX(Matches!$P:$P,AA1807))</f>
        <v/>
      </c>
      <c r="T1807" s="33">
        <f>IF(INDEX(Matches!$J:$J,AA1807)="","",IF(I1807="H",INDEX(Matches!$J:$J,AA1807),INDEX(Matches!$K:$K,AA1807)))</f>
        <v/>
      </c>
      <c r="U1807" s="33">
        <f>IF(INDEX(Matches!$K:$K,AA1807)="","",IF(I1807="H",INDEX(Matches!$K:$K,AA1807),INDEX(Matches!$J:$J,AA1807)))</f>
        <v/>
      </c>
      <c r="V1807" s="30">
        <f>IF(T1807="","",T1807-U1807)</f>
        <v/>
      </c>
      <c r="W1807" s="33">
        <f>IF(I1807="H",INDEX(Matches!$T:$T,AA1807),INDEX(Matches!$U:$U,AA1807))</f>
        <v/>
      </c>
      <c r="X1807" s="11">
        <f>INDEX(Matches!$X:$X,AA1807)</f>
        <v/>
      </c>
      <c r="Y1807" s="30">
        <f>IF(O1807="","",O1807-S1807)</f>
        <v/>
      </c>
      <c r="Z1807" s="30">
        <f>IF(W1807="","",W1807-S1807)</f>
        <v/>
      </c>
      <c r="AA1807" s="24">
        <f>MATCH(J1807,Matches!$A:$A,0)</f>
        <v/>
      </c>
      <c r="AB1807" s="33" t="n"/>
      <c r="AC1807" s="33" t="n">
        <v>1.623524428912101</v>
      </c>
      <c r="AD1807" s="24" t="n"/>
      <c r="AE1807" s="24" t="n">
        <v>9</v>
      </c>
      <c r="AF1807" s="33" t="n"/>
      <c r="AG1807" s="33" t="n"/>
    </row>
    <row r="1808">
      <c r="A1808" s="24" t="inlineStr">
        <is>
          <t>Wolves|35</t>
        </is>
      </c>
      <c r="B1808" s="24" t="inlineStr">
        <is>
          <t>E1</t>
        </is>
      </c>
      <c r="C1808" s="24" t="inlineStr">
        <is>
          <t>Championship</t>
        </is>
      </c>
      <c r="D1808" s="24" t="inlineStr">
        <is>
          <t>Wolves</t>
        </is>
      </c>
      <c r="E1808" s="24" t="n">
        <v>35</v>
      </c>
      <c r="F1808" s="24" t="n">
        <v>9</v>
      </c>
      <c r="G1808" s="29" t="n">
        <v>46449.82291666666</v>
      </c>
      <c r="H1808" s="24" t="inlineStr">
        <is>
          <t>Preston</t>
        </is>
      </c>
      <c r="I1808" s="24" t="inlineStr">
        <is>
          <t>H</t>
        </is>
      </c>
      <c r="J1808" s="24" t="inlineStr">
        <is>
          <t>E1-Wolves-Preston</t>
        </is>
      </c>
      <c r="K1808" s="24" t="n">
        <v>20</v>
      </c>
      <c r="L1808" s="11">
        <f>IF(INDEX(Matches!$X:$X,AA1808)=0,"",IF(I1808="H",INDEX(Matches!$H:$H,AA1808),INDEX(Matches!$I:$I,AA1808)))</f>
        <v/>
      </c>
      <c r="M1808" s="11">
        <f>IF(INDEX(Matches!$X:$X,AA1808)=0,"",IF(I1808="H",INDEX(Matches!$I:$I,AA1808),INDEX(Matches!$H:$H,AA1808)))</f>
        <v/>
      </c>
      <c r="N1808" s="11">
        <f>IF(L1808="","",IF(L1808&gt;M1808,"W",IF(L1808=M1808,"D","L")))</f>
        <v/>
      </c>
      <c r="O1808" s="11">
        <f>IF(L1808="","",IF(L1808&gt;M1808,3,IF(L1808=M1808,1,0)))</f>
        <v/>
      </c>
      <c r="P1808" s="31">
        <f>IF(I1808="H",INDEX(Matches!$L:$L,AA1808),INDEX(Matches!$N:$N,AA1808))</f>
        <v/>
      </c>
      <c r="Q1808" s="31">
        <f>INDEX(Matches!$M:$M,AA1808)</f>
        <v/>
      </c>
      <c r="R1808" s="31">
        <f>IF(I1808="H",INDEX(Matches!$N:$N,AA1808),INDEX(Matches!$L:$L,AA1808))</f>
        <v/>
      </c>
      <c r="S1808" s="33">
        <f>IF(I1808="H",INDEX(Matches!$O:$O,AA1808),INDEX(Matches!$P:$P,AA1808))</f>
        <v/>
      </c>
      <c r="T1808" s="33">
        <f>IF(INDEX(Matches!$J:$J,AA1808)="","",IF(I1808="H",INDEX(Matches!$J:$J,AA1808),INDEX(Matches!$K:$K,AA1808)))</f>
        <v/>
      </c>
      <c r="U1808" s="33">
        <f>IF(INDEX(Matches!$K:$K,AA1808)="","",IF(I1808="H",INDEX(Matches!$K:$K,AA1808),INDEX(Matches!$J:$J,AA1808)))</f>
        <v/>
      </c>
      <c r="V1808" s="30">
        <f>IF(T1808="","",T1808-U1808)</f>
        <v/>
      </c>
      <c r="W1808" s="33">
        <f>IF(I1808="H",INDEX(Matches!$T:$T,AA1808),INDEX(Matches!$U:$U,AA1808))</f>
        <v/>
      </c>
      <c r="X1808" s="11">
        <f>INDEX(Matches!$X:$X,AA1808)</f>
        <v/>
      </c>
      <c r="Y1808" s="30">
        <f>IF(O1808="","",O1808-S1808)</f>
        <v/>
      </c>
      <c r="Z1808" s="30">
        <f>IF(W1808="","",W1808-S1808)</f>
        <v/>
      </c>
      <c r="AA1808" s="24">
        <f>MATCH(J1808,Matches!$A:$A,0)</f>
        <v/>
      </c>
      <c r="AB1808" s="33" t="n"/>
      <c r="AC1808" s="33" t="n">
        <v>2.028391755846298</v>
      </c>
      <c r="AD1808" s="24" t="n"/>
      <c r="AE1808" s="24" t="n">
        <v>9</v>
      </c>
      <c r="AF1808" s="33" t="n"/>
      <c r="AG1808" s="33" t="n"/>
    </row>
    <row r="1809">
      <c r="A1809" s="24" t="inlineStr">
        <is>
          <t>Wolves|36</t>
        </is>
      </c>
      <c r="B1809" s="24" t="inlineStr">
        <is>
          <t>E1</t>
        </is>
      </c>
      <c r="C1809" s="24" t="inlineStr">
        <is>
          <t>Championship</t>
        </is>
      </c>
      <c r="D1809" s="24" t="inlineStr">
        <is>
          <t>Wolves</t>
        </is>
      </c>
      <c r="E1809" s="24" t="n">
        <v>36</v>
      </c>
      <c r="F1809" s="24" t="n">
        <v>9</v>
      </c>
      <c r="G1809" s="29" t="n">
        <v>46452.625</v>
      </c>
      <c r="H1809" s="24" t="inlineStr">
        <is>
          <t>Blackburn</t>
        </is>
      </c>
      <c r="I1809" s="24" t="inlineStr">
        <is>
          <t>A</t>
        </is>
      </c>
      <c r="J1809" s="24" t="inlineStr">
        <is>
          <t>E1-Blackbur-Wolves</t>
        </is>
      </c>
      <c r="K1809" s="24" t="n">
        <v>19</v>
      </c>
      <c r="L1809" s="11">
        <f>IF(INDEX(Matches!$X:$X,AA1809)=0,"",IF(I1809="H",INDEX(Matches!$H:$H,AA1809),INDEX(Matches!$I:$I,AA1809)))</f>
        <v/>
      </c>
      <c r="M1809" s="11">
        <f>IF(INDEX(Matches!$X:$X,AA1809)=0,"",IF(I1809="H",INDEX(Matches!$I:$I,AA1809),INDEX(Matches!$H:$H,AA1809)))</f>
        <v/>
      </c>
      <c r="N1809" s="11">
        <f>IF(L1809="","",IF(L1809&gt;M1809,"W",IF(L1809=M1809,"D","L")))</f>
        <v/>
      </c>
      <c r="O1809" s="11">
        <f>IF(L1809="","",IF(L1809&gt;M1809,3,IF(L1809=M1809,1,0)))</f>
        <v/>
      </c>
      <c r="P1809" s="31">
        <f>IF(I1809="H",INDEX(Matches!$L:$L,AA1809),INDEX(Matches!$N:$N,AA1809))</f>
        <v/>
      </c>
      <c r="Q1809" s="31">
        <f>INDEX(Matches!$M:$M,AA1809)</f>
        <v/>
      </c>
      <c r="R1809" s="31">
        <f>IF(I1809="H",INDEX(Matches!$N:$N,AA1809),INDEX(Matches!$L:$L,AA1809))</f>
        <v/>
      </c>
      <c r="S1809" s="33">
        <f>IF(I1809="H",INDEX(Matches!$O:$O,AA1809),INDEX(Matches!$P:$P,AA1809))</f>
        <v/>
      </c>
      <c r="T1809" s="33">
        <f>IF(INDEX(Matches!$J:$J,AA1809)="","",IF(I1809="H",INDEX(Matches!$J:$J,AA1809),INDEX(Matches!$K:$K,AA1809)))</f>
        <v/>
      </c>
      <c r="U1809" s="33">
        <f>IF(INDEX(Matches!$K:$K,AA1809)="","",IF(I1809="H",INDEX(Matches!$K:$K,AA1809),INDEX(Matches!$J:$J,AA1809)))</f>
        <v/>
      </c>
      <c r="V1809" s="30">
        <f>IF(T1809="","",T1809-U1809)</f>
        <v/>
      </c>
      <c r="W1809" s="33">
        <f>IF(I1809="H",INDEX(Matches!$T:$T,AA1809),INDEX(Matches!$U:$U,AA1809))</f>
        <v/>
      </c>
      <c r="X1809" s="11">
        <f>INDEX(Matches!$X:$X,AA1809)</f>
        <v/>
      </c>
      <c r="Y1809" s="30">
        <f>IF(O1809="","",O1809-S1809)</f>
        <v/>
      </c>
      <c r="Z1809" s="30">
        <f>IF(W1809="","",W1809-S1809)</f>
        <v/>
      </c>
      <c r="AA1809" s="24">
        <f>MATCH(J1809,Matches!$A:$A,0)</f>
        <v/>
      </c>
      <c r="AB1809" s="33" t="n"/>
      <c r="AC1809" s="33" t="n">
        <v>1.668837275712485</v>
      </c>
      <c r="AD1809" s="24" t="n"/>
      <c r="AE1809" s="24" t="n">
        <v>9</v>
      </c>
      <c r="AF1809" s="33" t="n"/>
      <c r="AG1809" s="33" t="n"/>
    </row>
    <row r="1810">
      <c r="A1810" s="24" t="inlineStr">
        <is>
          <t>Wolves|37</t>
        </is>
      </c>
      <c r="B1810" s="24" t="inlineStr">
        <is>
          <t>E1</t>
        </is>
      </c>
      <c r="C1810" s="24" t="inlineStr">
        <is>
          <t>Championship</t>
        </is>
      </c>
      <c r="D1810" s="24" t="inlineStr">
        <is>
          <t>Wolves</t>
        </is>
      </c>
      <c r="E1810" s="24" t="n">
        <v>37</v>
      </c>
      <c r="F1810" s="24" t="n">
        <v>10</v>
      </c>
      <c r="G1810" s="29" t="n">
        <v>46459.625</v>
      </c>
      <c r="H1810" s="24" t="inlineStr">
        <is>
          <t>Lincoln</t>
        </is>
      </c>
      <c r="I1810" s="24" t="inlineStr">
        <is>
          <t>H</t>
        </is>
      </c>
      <c r="J1810" s="24" t="inlineStr">
        <is>
          <t>E1-Wolves-Lincoln</t>
        </is>
      </c>
      <c r="K1810" s="24" t="n">
        <v>24</v>
      </c>
      <c r="L1810" s="11">
        <f>IF(INDEX(Matches!$X:$X,AA1810)=0,"",IF(I1810="H",INDEX(Matches!$H:$H,AA1810),INDEX(Matches!$I:$I,AA1810)))</f>
        <v/>
      </c>
      <c r="M1810" s="11">
        <f>IF(INDEX(Matches!$X:$X,AA1810)=0,"",IF(I1810="H",INDEX(Matches!$I:$I,AA1810),INDEX(Matches!$H:$H,AA1810)))</f>
        <v/>
      </c>
      <c r="N1810" s="11">
        <f>IF(L1810="","",IF(L1810&gt;M1810,"W",IF(L1810=M1810,"D","L")))</f>
        <v/>
      </c>
      <c r="O1810" s="11">
        <f>IF(L1810="","",IF(L1810&gt;M1810,3,IF(L1810=M1810,1,0)))</f>
        <v/>
      </c>
      <c r="P1810" s="31">
        <f>IF(I1810="H",INDEX(Matches!$L:$L,AA1810),INDEX(Matches!$N:$N,AA1810))</f>
        <v/>
      </c>
      <c r="Q1810" s="31">
        <f>INDEX(Matches!$M:$M,AA1810)</f>
        <v/>
      </c>
      <c r="R1810" s="31">
        <f>IF(I1810="H",INDEX(Matches!$N:$N,AA1810),INDEX(Matches!$L:$L,AA1810))</f>
        <v/>
      </c>
      <c r="S1810" s="33">
        <f>IF(I1810="H",INDEX(Matches!$O:$O,AA1810),INDEX(Matches!$P:$P,AA1810))</f>
        <v/>
      </c>
      <c r="T1810" s="33">
        <f>IF(INDEX(Matches!$J:$J,AA1810)="","",IF(I1810="H",INDEX(Matches!$J:$J,AA1810),INDEX(Matches!$K:$K,AA1810)))</f>
        <v/>
      </c>
      <c r="U1810" s="33">
        <f>IF(INDEX(Matches!$K:$K,AA1810)="","",IF(I1810="H",INDEX(Matches!$K:$K,AA1810),INDEX(Matches!$J:$J,AA1810)))</f>
        <v/>
      </c>
      <c r="V1810" s="30">
        <f>IF(T1810="","",T1810-U1810)</f>
        <v/>
      </c>
      <c r="W1810" s="33">
        <f>IF(I1810="H",INDEX(Matches!$T:$T,AA1810),INDEX(Matches!$U:$U,AA1810))</f>
        <v/>
      </c>
      <c r="X1810" s="11">
        <f>INDEX(Matches!$X:$X,AA1810)</f>
        <v/>
      </c>
      <c r="Y1810" s="30">
        <f>IF(O1810="","",O1810-S1810)</f>
        <v/>
      </c>
      <c r="Z1810" s="30">
        <f>IF(W1810="","",W1810-S1810)</f>
        <v/>
      </c>
      <c r="AA1810" s="24">
        <f>MATCH(J1810,Matches!$A:$A,0)</f>
        <v/>
      </c>
      <c r="AB1810" s="33" t="n"/>
      <c r="AC1810" s="33" t="n">
        <v>2.130012605320046</v>
      </c>
      <c r="AD1810" s="24" t="n"/>
      <c r="AE1810" s="24" t="n">
        <v>10</v>
      </c>
      <c r="AF1810" s="33" t="n"/>
      <c r="AG1810" s="33" t="n"/>
    </row>
    <row r="1811">
      <c r="A1811" s="24" t="inlineStr">
        <is>
          <t>Wolves|38</t>
        </is>
      </c>
      <c r="B1811" s="24" t="inlineStr">
        <is>
          <t>E1</t>
        </is>
      </c>
      <c r="C1811" s="24" t="inlineStr">
        <is>
          <t>Championship</t>
        </is>
      </c>
      <c r="D1811" s="24" t="inlineStr">
        <is>
          <t>Wolves</t>
        </is>
      </c>
      <c r="E1811" s="24" t="n">
        <v>38</v>
      </c>
      <c r="F1811" s="24" t="n">
        <v>10</v>
      </c>
      <c r="G1811" s="29" t="n">
        <v>46462.82291666666</v>
      </c>
      <c r="H1811" s="24" t="inlineStr">
        <is>
          <t>Southampton</t>
        </is>
      </c>
      <c r="I1811" s="24" t="inlineStr">
        <is>
          <t>A</t>
        </is>
      </c>
      <c r="J1811" s="24" t="inlineStr">
        <is>
          <t>E1-Southamp-Wolves</t>
        </is>
      </c>
      <c r="K1811" s="24" t="n">
        <v>5</v>
      </c>
      <c r="L1811" s="11">
        <f>IF(INDEX(Matches!$X:$X,AA1811)=0,"",IF(I1811="H",INDEX(Matches!$H:$H,AA1811),INDEX(Matches!$I:$I,AA1811)))</f>
        <v/>
      </c>
      <c r="M1811" s="11">
        <f>IF(INDEX(Matches!$X:$X,AA1811)=0,"",IF(I1811="H",INDEX(Matches!$I:$I,AA1811),INDEX(Matches!$H:$H,AA1811)))</f>
        <v/>
      </c>
      <c r="N1811" s="11">
        <f>IF(L1811="","",IF(L1811&gt;M1811,"W",IF(L1811=M1811,"D","L")))</f>
        <v/>
      </c>
      <c r="O1811" s="11">
        <f>IF(L1811="","",IF(L1811&gt;M1811,3,IF(L1811=M1811,1,0)))</f>
        <v/>
      </c>
      <c r="P1811" s="31">
        <f>IF(I1811="H",INDEX(Matches!$L:$L,AA1811),INDEX(Matches!$N:$N,AA1811))</f>
        <v/>
      </c>
      <c r="Q1811" s="31">
        <f>INDEX(Matches!$M:$M,AA1811)</f>
        <v/>
      </c>
      <c r="R1811" s="31">
        <f>IF(I1811="H",INDEX(Matches!$N:$N,AA1811),INDEX(Matches!$L:$L,AA1811))</f>
        <v/>
      </c>
      <c r="S1811" s="33">
        <f>IF(I1811="H",INDEX(Matches!$O:$O,AA1811),INDEX(Matches!$P:$P,AA1811))</f>
        <v/>
      </c>
      <c r="T1811" s="33">
        <f>IF(INDEX(Matches!$J:$J,AA1811)="","",IF(I1811="H",INDEX(Matches!$J:$J,AA1811),INDEX(Matches!$K:$K,AA1811)))</f>
        <v/>
      </c>
      <c r="U1811" s="33">
        <f>IF(INDEX(Matches!$K:$K,AA1811)="","",IF(I1811="H",INDEX(Matches!$K:$K,AA1811),INDEX(Matches!$J:$J,AA1811)))</f>
        <v/>
      </c>
      <c r="V1811" s="30">
        <f>IF(T1811="","",T1811-U1811)</f>
        <v/>
      </c>
      <c r="W1811" s="33">
        <f>IF(I1811="H",INDEX(Matches!$T:$T,AA1811),INDEX(Matches!$U:$U,AA1811))</f>
        <v/>
      </c>
      <c r="X1811" s="11">
        <f>INDEX(Matches!$X:$X,AA1811)</f>
        <v/>
      </c>
      <c r="Y1811" s="30">
        <f>IF(O1811="","",O1811-S1811)</f>
        <v/>
      </c>
      <c r="Z1811" s="30">
        <f>IF(W1811="","",W1811-S1811)</f>
        <v/>
      </c>
      <c r="AA1811" s="24">
        <f>MATCH(J1811,Matches!$A:$A,0)</f>
        <v/>
      </c>
      <c r="AB1811" s="33" t="n"/>
      <c r="AC1811" s="33" t="n">
        <v>1.365150214969723</v>
      </c>
      <c r="AD1811" s="24" t="n"/>
      <c r="AE1811" s="24" t="n">
        <v>10</v>
      </c>
      <c r="AF1811" s="33" t="n"/>
      <c r="AG1811" s="33" t="n"/>
    </row>
    <row r="1812">
      <c r="A1812" s="24" t="inlineStr">
        <is>
          <t>Wolves|39</t>
        </is>
      </c>
      <c r="B1812" s="24" t="inlineStr">
        <is>
          <t>E1</t>
        </is>
      </c>
      <c r="C1812" s="24" t="inlineStr">
        <is>
          <t>Championship</t>
        </is>
      </c>
      <c r="D1812" s="24" t="inlineStr">
        <is>
          <t>Wolves</t>
        </is>
      </c>
      <c r="E1812" s="24" t="n">
        <v>39</v>
      </c>
      <c r="F1812" s="24" t="n">
        <v>10</v>
      </c>
      <c r="G1812" s="29" t="n">
        <v>46466.625</v>
      </c>
      <c r="H1812" s="24" t="inlineStr">
        <is>
          <t>Swansea</t>
        </is>
      </c>
      <c r="I1812" s="24" t="inlineStr">
        <is>
          <t>A</t>
        </is>
      </c>
      <c r="J1812" s="24" t="inlineStr">
        <is>
          <t>E1-Swansea-Wolves</t>
        </is>
      </c>
      <c r="K1812" s="24" t="n">
        <v>15</v>
      </c>
      <c r="L1812" s="11">
        <f>IF(INDEX(Matches!$X:$X,AA1812)=0,"",IF(I1812="H",INDEX(Matches!$H:$H,AA1812),INDEX(Matches!$I:$I,AA1812)))</f>
        <v/>
      </c>
      <c r="M1812" s="11">
        <f>IF(INDEX(Matches!$X:$X,AA1812)=0,"",IF(I1812="H",INDEX(Matches!$I:$I,AA1812),INDEX(Matches!$H:$H,AA1812)))</f>
        <v/>
      </c>
      <c r="N1812" s="11">
        <f>IF(L1812="","",IF(L1812&gt;M1812,"W",IF(L1812=M1812,"D","L")))</f>
        <v/>
      </c>
      <c r="O1812" s="11">
        <f>IF(L1812="","",IF(L1812&gt;M1812,3,IF(L1812=M1812,1,0)))</f>
        <v/>
      </c>
      <c r="P1812" s="31">
        <f>IF(I1812="H",INDEX(Matches!$L:$L,AA1812),INDEX(Matches!$N:$N,AA1812))</f>
        <v/>
      </c>
      <c r="Q1812" s="31">
        <f>INDEX(Matches!$M:$M,AA1812)</f>
        <v/>
      </c>
      <c r="R1812" s="31">
        <f>IF(I1812="H",INDEX(Matches!$N:$N,AA1812),INDEX(Matches!$L:$L,AA1812))</f>
        <v/>
      </c>
      <c r="S1812" s="33">
        <f>IF(I1812="H",INDEX(Matches!$O:$O,AA1812),INDEX(Matches!$P:$P,AA1812))</f>
        <v/>
      </c>
      <c r="T1812" s="33">
        <f>IF(INDEX(Matches!$J:$J,AA1812)="","",IF(I1812="H",INDEX(Matches!$J:$J,AA1812),INDEX(Matches!$K:$K,AA1812)))</f>
        <v/>
      </c>
      <c r="U1812" s="33">
        <f>IF(INDEX(Matches!$K:$K,AA1812)="","",IF(I1812="H",INDEX(Matches!$K:$K,AA1812),INDEX(Matches!$J:$J,AA1812)))</f>
        <v/>
      </c>
      <c r="V1812" s="30">
        <f>IF(T1812="","",T1812-U1812)</f>
        <v/>
      </c>
      <c r="W1812" s="33">
        <f>IF(I1812="H",INDEX(Matches!$T:$T,AA1812),INDEX(Matches!$U:$U,AA1812))</f>
        <v/>
      </c>
      <c r="X1812" s="11">
        <f>INDEX(Matches!$X:$X,AA1812)</f>
        <v/>
      </c>
      <c r="Y1812" s="30">
        <f>IF(O1812="","",O1812-S1812)</f>
        <v/>
      </c>
      <c r="Z1812" s="30">
        <f>IF(W1812="","",W1812-S1812)</f>
        <v/>
      </c>
      <c r="AA1812" s="24">
        <f>MATCH(J1812,Matches!$A:$A,0)</f>
        <v/>
      </c>
      <c r="AB1812" s="33" t="n"/>
      <c r="AC1812" s="33" t="n">
        <v>1.519233536970614</v>
      </c>
      <c r="AD1812" s="24" t="n"/>
      <c r="AE1812" s="24" t="n">
        <v>10</v>
      </c>
      <c r="AF1812" s="33" t="n"/>
      <c r="AG1812" s="33" t="n"/>
    </row>
    <row r="1813">
      <c r="A1813" s="24" t="inlineStr">
        <is>
          <t>Wolves|40</t>
        </is>
      </c>
      <c r="B1813" s="24" t="inlineStr">
        <is>
          <t>E1</t>
        </is>
      </c>
      <c r="C1813" s="24" t="inlineStr">
        <is>
          <t>Championship</t>
        </is>
      </c>
      <c r="D1813" s="24" t="inlineStr">
        <is>
          <t>Wolves</t>
        </is>
      </c>
      <c r="E1813" s="24" t="n">
        <v>40</v>
      </c>
      <c r="F1813" s="24" t="n">
        <v>10</v>
      </c>
      <c r="G1813" s="29" t="n">
        <v>46480.625</v>
      </c>
      <c r="H1813" s="24" t="inlineStr">
        <is>
          <t>Norwich</t>
        </is>
      </c>
      <c r="I1813" s="24" t="inlineStr">
        <is>
          <t>H</t>
        </is>
      </c>
      <c r="J1813" s="24" t="inlineStr">
        <is>
          <t>E1-Wolves-Norwich</t>
        </is>
      </c>
      <c r="K1813" s="24" t="n">
        <v>7</v>
      </c>
      <c r="L1813" s="11">
        <f>IF(INDEX(Matches!$X:$X,AA1813)=0,"",IF(I1813="H",INDEX(Matches!$H:$H,AA1813),INDEX(Matches!$I:$I,AA1813)))</f>
        <v/>
      </c>
      <c r="M1813" s="11">
        <f>IF(INDEX(Matches!$X:$X,AA1813)=0,"",IF(I1813="H",INDEX(Matches!$I:$I,AA1813),INDEX(Matches!$H:$H,AA1813)))</f>
        <v/>
      </c>
      <c r="N1813" s="11">
        <f>IF(L1813="","",IF(L1813&gt;M1813,"W",IF(L1813=M1813,"D","L")))</f>
        <v/>
      </c>
      <c r="O1813" s="11">
        <f>IF(L1813="","",IF(L1813&gt;M1813,3,IF(L1813=M1813,1,0)))</f>
        <v/>
      </c>
      <c r="P1813" s="31">
        <f>IF(I1813="H",INDEX(Matches!$L:$L,AA1813),INDEX(Matches!$N:$N,AA1813))</f>
        <v/>
      </c>
      <c r="Q1813" s="31">
        <f>INDEX(Matches!$M:$M,AA1813)</f>
        <v/>
      </c>
      <c r="R1813" s="31">
        <f>IF(I1813="H",INDEX(Matches!$N:$N,AA1813),INDEX(Matches!$L:$L,AA1813))</f>
        <v/>
      </c>
      <c r="S1813" s="33">
        <f>IF(I1813="H",INDEX(Matches!$O:$O,AA1813),INDEX(Matches!$P:$P,AA1813))</f>
        <v/>
      </c>
      <c r="T1813" s="33">
        <f>IF(INDEX(Matches!$J:$J,AA1813)="","",IF(I1813="H",INDEX(Matches!$J:$J,AA1813),INDEX(Matches!$K:$K,AA1813)))</f>
        <v/>
      </c>
      <c r="U1813" s="33">
        <f>IF(INDEX(Matches!$K:$K,AA1813)="","",IF(I1813="H",INDEX(Matches!$K:$K,AA1813),INDEX(Matches!$J:$J,AA1813)))</f>
        <v/>
      </c>
      <c r="V1813" s="30">
        <f>IF(T1813="","",T1813-U1813)</f>
        <v/>
      </c>
      <c r="W1813" s="33">
        <f>IF(I1813="H",INDEX(Matches!$T:$T,AA1813),INDEX(Matches!$U:$U,AA1813))</f>
        <v/>
      </c>
      <c r="X1813" s="11">
        <f>INDEX(Matches!$X:$X,AA1813)</f>
        <v/>
      </c>
      <c r="Y1813" s="30">
        <f>IF(O1813="","",O1813-S1813)</f>
        <v/>
      </c>
      <c r="Z1813" s="30">
        <f>IF(W1813="","",W1813-S1813)</f>
        <v/>
      </c>
      <c r="AA1813" s="24">
        <f>MATCH(J1813,Matches!$A:$A,0)</f>
        <v/>
      </c>
      <c r="AB1813" s="33" t="n"/>
      <c r="AC1813" s="33" t="n">
        <v>1.796825505331008</v>
      </c>
      <c r="AD1813" s="24" t="n"/>
      <c r="AE1813" s="24" t="n">
        <v>10</v>
      </c>
      <c r="AF1813" s="33" t="n"/>
      <c r="AG1813" s="33" t="n"/>
    </row>
    <row r="1814">
      <c r="A1814" s="24" t="inlineStr">
        <is>
          <t>Wolves|41</t>
        </is>
      </c>
      <c r="B1814" s="24" t="inlineStr">
        <is>
          <t>E1</t>
        </is>
      </c>
      <c r="C1814" s="24" t="inlineStr">
        <is>
          <t>Championship</t>
        </is>
      </c>
      <c r="D1814" s="24" t="inlineStr">
        <is>
          <t>Wolves</t>
        </is>
      </c>
      <c r="E1814" s="24" t="n">
        <v>41</v>
      </c>
      <c r="F1814" s="24" t="n">
        <v>11</v>
      </c>
      <c r="G1814" s="29" t="n">
        <v>46483.82291666666</v>
      </c>
      <c r="H1814" s="24" t="inlineStr">
        <is>
          <t>Portsmouth</t>
        </is>
      </c>
      <c r="I1814" s="24" t="inlineStr">
        <is>
          <t>A</t>
        </is>
      </c>
      <c r="J1814" s="24" t="inlineStr">
        <is>
          <t>E1-Portsmou-Wolves</t>
        </is>
      </c>
      <c r="K1814" s="24" t="n">
        <v>18</v>
      </c>
      <c r="L1814" s="11">
        <f>IF(INDEX(Matches!$X:$X,AA1814)=0,"",IF(I1814="H",INDEX(Matches!$H:$H,AA1814),INDEX(Matches!$I:$I,AA1814)))</f>
        <v/>
      </c>
      <c r="M1814" s="11">
        <f>IF(INDEX(Matches!$X:$X,AA1814)=0,"",IF(I1814="H",INDEX(Matches!$I:$I,AA1814),INDEX(Matches!$H:$H,AA1814)))</f>
        <v/>
      </c>
      <c r="N1814" s="11">
        <f>IF(L1814="","",IF(L1814&gt;M1814,"W",IF(L1814=M1814,"D","L")))</f>
        <v/>
      </c>
      <c r="O1814" s="11">
        <f>IF(L1814="","",IF(L1814&gt;M1814,3,IF(L1814=M1814,1,0)))</f>
        <v/>
      </c>
      <c r="P1814" s="31">
        <f>IF(I1814="H",INDEX(Matches!$L:$L,AA1814),INDEX(Matches!$N:$N,AA1814))</f>
        <v/>
      </c>
      <c r="Q1814" s="31">
        <f>INDEX(Matches!$M:$M,AA1814)</f>
        <v/>
      </c>
      <c r="R1814" s="31">
        <f>IF(I1814="H",INDEX(Matches!$N:$N,AA1814),INDEX(Matches!$L:$L,AA1814))</f>
        <v/>
      </c>
      <c r="S1814" s="33">
        <f>IF(I1814="H",INDEX(Matches!$O:$O,AA1814),INDEX(Matches!$P:$P,AA1814))</f>
        <v/>
      </c>
      <c r="T1814" s="33">
        <f>IF(INDEX(Matches!$J:$J,AA1814)="","",IF(I1814="H",INDEX(Matches!$J:$J,AA1814),INDEX(Matches!$K:$K,AA1814)))</f>
        <v/>
      </c>
      <c r="U1814" s="33">
        <f>IF(INDEX(Matches!$K:$K,AA1814)="","",IF(I1814="H",INDEX(Matches!$K:$K,AA1814),INDEX(Matches!$J:$J,AA1814)))</f>
        <v/>
      </c>
      <c r="V1814" s="30">
        <f>IF(T1814="","",T1814-U1814)</f>
        <v/>
      </c>
      <c r="W1814" s="33">
        <f>IF(I1814="H",INDEX(Matches!$T:$T,AA1814),INDEX(Matches!$U:$U,AA1814))</f>
        <v/>
      </c>
      <c r="X1814" s="11">
        <f>INDEX(Matches!$X:$X,AA1814)</f>
        <v/>
      </c>
      <c r="Y1814" s="30">
        <f>IF(O1814="","",O1814-S1814)</f>
        <v/>
      </c>
      <c r="Z1814" s="30">
        <f>IF(W1814="","",W1814-S1814)</f>
        <v/>
      </c>
      <c r="AA1814" s="24">
        <f>MATCH(J1814,Matches!$A:$A,0)</f>
        <v/>
      </c>
      <c r="AB1814" s="33" t="n"/>
      <c r="AC1814" s="33" t="n">
        <v>1.576561750642928</v>
      </c>
      <c r="AD1814" s="24" t="n"/>
      <c r="AE1814" s="24" t="n">
        <v>11</v>
      </c>
      <c r="AF1814" s="33" t="n"/>
      <c r="AG1814" s="33" t="n"/>
    </row>
    <row r="1815">
      <c r="A1815" s="24" t="inlineStr">
        <is>
          <t>Wolves|42</t>
        </is>
      </c>
      <c r="B1815" s="24" t="inlineStr">
        <is>
          <t>E1</t>
        </is>
      </c>
      <c r="C1815" s="24" t="inlineStr">
        <is>
          <t>Championship</t>
        </is>
      </c>
      <c r="D1815" s="24" t="inlineStr">
        <is>
          <t>Wolves</t>
        </is>
      </c>
      <c r="E1815" s="24" t="n">
        <v>42</v>
      </c>
      <c r="F1815" s="24" t="n">
        <v>11</v>
      </c>
      <c r="G1815" s="29" t="n">
        <v>46487.625</v>
      </c>
      <c r="H1815" s="24" t="inlineStr">
        <is>
          <t>Birmingham</t>
        </is>
      </c>
      <c r="I1815" s="24" t="inlineStr">
        <is>
          <t>H</t>
        </is>
      </c>
      <c r="J1815" s="24" t="inlineStr">
        <is>
          <t>E1-Wolves-Birmingh</t>
        </is>
      </c>
      <c r="K1815" s="24" t="n">
        <v>6</v>
      </c>
      <c r="L1815" s="11">
        <f>IF(INDEX(Matches!$X:$X,AA1815)=0,"",IF(I1815="H",INDEX(Matches!$H:$H,AA1815),INDEX(Matches!$I:$I,AA1815)))</f>
        <v/>
      </c>
      <c r="M1815" s="11">
        <f>IF(INDEX(Matches!$X:$X,AA1815)=0,"",IF(I1815="H",INDEX(Matches!$I:$I,AA1815),INDEX(Matches!$H:$H,AA1815)))</f>
        <v/>
      </c>
      <c r="N1815" s="11">
        <f>IF(L1815="","",IF(L1815&gt;M1815,"W",IF(L1815=M1815,"D","L")))</f>
        <v/>
      </c>
      <c r="O1815" s="11">
        <f>IF(L1815="","",IF(L1815&gt;M1815,3,IF(L1815=M1815,1,0)))</f>
        <v/>
      </c>
      <c r="P1815" s="31">
        <f>IF(I1815="H",INDEX(Matches!$L:$L,AA1815),INDEX(Matches!$N:$N,AA1815))</f>
        <v/>
      </c>
      <c r="Q1815" s="31">
        <f>INDEX(Matches!$M:$M,AA1815)</f>
        <v/>
      </c>
      <c r="R1815" s="31">
        <f>IF(I1815="H",INDEX(Matches!$N:$N,AA1815),INDEX(Matches!$L:$L,AA1815))</f>
        <v/>
      </c>
      <c r="S1815" s="33">
        <f>IF(I1815="H",INDEX(Matches!$O:$O,AA1815),INDEX(Matches!$P:$P,AA1815))</f>
        <v/>
      </c>
      <c r="T1815" s="33">
        <f>IF(INDEX(Matches!$J:$J,AA1815)="","",IF(I1815="H",INDEX(Matches!$J:$J,AA1815),INDEX(Matches!$K:$K,AA1815)))</f>
        <v/>
      </c>
      <c r="U1815" s="33">
        <f>IF(INDEX(Matches!$K:$K,AA1815)="","",IF(I1815="H",INDEX(Matches!$K:$K,AA1815),INDEX(Matches!$J:$J,AA1815)))</f>
        <v/>
      </c>
      <c r="V1815" s="30">
        <f>IF(T1815="","",T1815-U1815)</f>
        <v/>
      </c>
      <c r="W1815" s="33">
        <f>IF(I1815="H",INDEX(Matches!$T:$T,AA1815),INDEX(Matches!$U:$U,AA1815))</f>
        <v/>
      </c>
      <c r="X1815" s="11">
        <f>INDEX(Matches!$X:$X,AA1815)</f>
        <v/>
      </c>
      <c r="Y1815" s="30">
        <f>IF(O1815="","",O1815-S1815)</f>
        <v/>
      </c>
      <c r="Z1815" s="30">
        <f>IF(W1815="","",W1815-S1815)</f>
        <v/>
      </c>
      <c r="AA1815" s="24">
        <f>MATCH(J1815,Matches!$A:$A,0)</f>
        <v/>
      </c>
      <c r="AB1815" s="33" t="n"/>
      <c r="AC1815" s="33" t="n">
        <v>1.69529559120059</v>
      </c>
      <c r="AD1815" s="24" t="n"/>
      <c r="AE1815" s="24" t="n">
        <v>11</v>
      </c>
      <c r="AF1815" s="33" t="n"/>
      <c r="AG1815" s="33" t="n"/>
    </row>
    <row r="1816">
      <c r="A1816" s="24" t="inlineStr">
        <is>
          <t>Wolves|43</t>
        </is>
      </c>
      <c r="B1816" s="24" t="inlineStr">
        <is>
          <t>E1</t>
        </is>
      </c>
      <c r="C1816" s="24" t="inlineStr">
        <is>
          <t>Championship</t>
        </is>
      </c>
      <c r="D1816" s="24" t="inlineStr">
        <is>
          <t>Wolves</t>
        </is>
      </c>
      <c r="E1816" s="24" t="n">
        <v>43</v>
      </c>
      <c r="F1816" s="24" t="n">
        <v>11</v>
      </c>
      <c r="G1816" s="29" t="n">
        <v>46494.625</v>
      </c>
      <c r="H1816" s="24" t="inlineStr">
        <is>
          <t>Stoke</t>
        </is>
      </c>
      <c r="I1816" s="24" t="inlineStr">
        <is>
          <t>A</t>
        </is>
      </c>
      <c r="J1816" s="24" t="inlineStr">
        <is>
          <t>E1-Stoke-Wolves</t>
        </is>
      </c>
      <c r="K1816" s="24" t="n">
        <v>11</v>
      </c>
      <c r="L1816" s="11">
        <f>IF(INDEX(Matches!$X:$X,AA1816)=0,"",IF(I1816="H",INDEX(Matches!$H:$H,AA1816),INDEX(Matches!$I:$I,AA1816)))</f>
        <v/>
      </c>
      <c r="M1816" s="11">
        <f>IF(INDEX(Matches!$X:$X,AA1816)=0,"",IF(I1816="H",INDEX(Matches!$I:$I,AA1816),INDEX(Matches!$H:$H,AA1816)))</f>
        <v/>
      </c>
      <c r="N1816" s="11">
        <f>IF(L1816="","",IF(L1816&gt;M1816,"W",IF(L1816=M1816,"D","L")))</f>
        <v/>
      </c>
      <c r="O1816" s="11">
        <f>IF(L1816="","",IF(L1816&gt;M1816,3,IF(L1816=M1816,1,0)))</f>
        <v/>
      </c>
      <c r="P1816" s="31">
        <f>IF(I1816="H",INDEX(Matches!$L:$L,AA1816),INDEX(Matches!$N:$N,AA1816))</f>
        <v/>
      </c>
      <c r="Q1816" s="31">
        <f>INDEX(Matches!$M:$M,AA1816)</f>
        <v/>
      </c>
      <c r="R1816" s="31">
        <f>IF(I1816="H",INDEX(Matches!$N:$N,AA1816),INDEX(Matches!$L:$L,AA1816))</f>
        <v/>
      </c>
      <c r="S1816" s="33">
        <f>IF(I1816="H",INDEX(Matches!$O:$O,AA1816),INDEX(Matches!$P:$P,AA1816))</f>
        <v/>
      </c>
      <c r="T1816" s="33">
        <f>IF(INDEX(Matches!$J:$J,AA1816)="","",IF(I1816="H",INDEX(Matches!$J:$J,AA1816),INDEX(Matches!$K:$K,AA1816)))</f>
        <v/>
      </c>
      <c r="U1816" s="33">
        <f>IF(INDEX(Matches!$K:$K,AA1816)="","",IF(I1816="H",INDEX(Matches!$K:$K,AA1816),INDEX(Matches!$J:$J,AA1816)))</f>
        <v/>
      </c>
      <c r="V1816" s="30">
        <f>IF(T1816="","",T1816-U1816)</f>
        <v/>
      </c>
      <c r="W1816" s="33">
        <f>IF(I1816="H",INDEX(Matches!$T:$T,AA1816),INDEX(Matches!$U:$U,AA1816))</f>
        <v/>
      </c>
      <c r="X1816" s="11">
        <f>INDEX(Matches!$X:$X,AA1816)</f>
        <v/>
      </c>
      <c r="Y1816" s="30">
        <f>IF(O1816="","",O1816-S1816)</f>
        <v/>
      </c>
      <c r="Z1816" s="30">
        <f>IF(W1816="","",W1816-S1816)</f>
        <v/>
      </c>
      <c r="AA1816" s="24">
        <f>MATCH(J1816,Matches!$A:$A,0)</f>
        <v/>
      </c>
      <c r="AB1816" s="33" t="n"/>
      <c r="AC1816" s="33" t="n">
        <v>1.522637111838852</v>
      </c>
      <c r="AD1816" s="24" t="n"/>
      <c r="AE1816" s="24" t="n">
        <v>11</v>
      </c>
      <c r="AF1816" s="33" t="n"/>
      <c r="AG1816" s="33" t="n"/>
    </row>
    <row r="1817">
      <c r="A1817" s="24" t="inlineStr">
        <is>
          <t>Wolves|44</t>
        </is>
      </c>
      <c r="B1817" s="24" t="inlineStr">
        <is>
          <t>E1</t>
        </is>
      </c>
      <c r="C1817" s="24" t="inlineStr">
        <is>
          <t>Championship</t>
        </is>
      </c>
      <c r="D1817" s="24" t="inlineStr">
        <is>
          <t>Wolves</t>
        </is>
      </c>
      <c r="E1817" s="24" t="n">
        <v>44</v>
      </c>
      <c r="F1817" s="24" t="n">
        <v>11</v>
      </c>
      <c r="G1817" s="29" t="n">
        <v>46497.82291666666</v>
      </c>
      <c r="H1817" s="24" t="inlineStr">
        <is>
          <t>West Ham</t>
        </is>
      </c>
      <c r="I1817" s="24" t="inlineStr">
        <is>
          <t>H</t>
        </is>
      </c>
      <c r="J1817" s="24" t="inlineStr">
        <is>
          <t>E1-Wolves-WestHam</t>
        </is>
      </c>
      <c r="K1817" s="24" t="n">
        <v>1</v>
      </c>
      <c r="L1817" s="11">
        <f>IF(INDEX(Matches!$X:$X,AA1817)=0,"",IF(I1817="H",INDEX(Matches!$H:$H,AA1817),INDEX(Matches!$I:$I,AA1817)))</f>
        <v/>
      </c>
      <c r="M1817" s="11">
        <f>IF(INDEX(Matches!$X:$X,AA1817)=0,"",IF(I1817="H",INDEX(Matches!$I:$I,AA1817),INDEX(Matches!$H:$H,AA1817)))</f>
        <v/>
      </c>
      <c r="N1817" s="11">
        <f>IF(L1817="","",IF(L1817&gt;M1817,"W",IF(L1817=M1817,"D","L")))</f>
        <v/>
      </c>
      <c r="O1817" s="11">
        <f>IF(L1817="","",IF(L1817&gt;M1817,3,IF(L1817=M1817,1,0)))</f>
        <v/>
      </c>
      <c r="P1817" s="31">
        <f>IF(I1817="H",INDEX(Matches!$L:$L,AA1817),INDEX(Matches!$N:$N,AA1817))</f>
        <v/>
      </c>
      <c r="Q1817" s="31">
        <f>INDEX(Matches!$M:$M,AA1817)</f>
        <v/>
      </c>
      <c r="R1817" s="31">
        <f>IF(I1817="H",INDEX(Matches!$N:$N,AA1817),INDEX(Matches!$L:$L,AA1817))</f>
        <v/>
      </c>
      <c r="S1817" s="33">
        <f>IF(I1817="H",INDEX(Matches!$O:$O,AA1817),INDEX(Matches!$P:$P,AA1817))</f>
        <v/>
      </c>
      <c r="T1817" s="33">
        <f>IF(INDEX(Matches!$J:$J,AA1817)="","",IF(I1817="H",INDEX(Matches!$J:$J,AA1817),INDEX(Matches!$K:$K,AA1817)))</f>
        <v/>
      </c>
      <c r="U1817" s="33">
        <f>IF(INDEX(Matches!$K:$K,AA1817)="","",IF(I1817="H",INDEX(Matches!$K:$K,AA1817),INDEX(Matches!$J:$J,AA1817)))</f>
        <v/>
      </c>
      <c r="V1817" s="30">
        <f>IF(T1817="","",T1817-U1817)</f>
        <v/>
      </c>
      <c r="W1817" s="33">
        <f>IF(I1817="H",INDEX(Matches!$T:$T,AA1817),INDEX(Matches!$U:$U,AA1817))</f>
        <v/>
      </c>
      <c r="X1817" s="11">
        <f>INDEX(Matches!$X:$X,AA1817)</f>
        <v/>
      </c>
      <c r="Y1817" s="30">
        <f>IF(O1817="","",O1817-S1817)</f>
        <v/>
      </c>
      <c r="Z1817" s="30">
        <f>IF(W1817="","",W1817-S1817)</f>
        <v/>
      </c>
      <c r="AA1817" s="24">
        <f>MATCH(J1817,Matches!$A:$A,0)</f>
        <v/>
      </c>
      <c r="AB1817" s="33" t="n"/>
      <c r="AC1817" s="33" t="n">
        <v>1.335668198317292</v>
      </c>
      <c r="AD1817" s="24" t="n"/>
      <c r="AE1817" s="24" t="n">
        <v>11</v>
      </c>
      <c r="AF1817" s="33" t="n"/>
      <c r="AG1817" s="33" t="n"/>
    </row>
    <row r="1818">
      <c r="A1818" s="24" t="inlineStr">
        <is>
          <t>Wolves|45</t>
        </is>
      </c>
      <c r="B1818" s="24" t="inlineStr">
        <is>
          <t>E1</t>
        </is>
      </c>
      <c r="C1818" s="24" t="inlineStr">
        <is>
          <t>Championship</t>
        </is>
      </c>
      <c r="D1818" s="24" t="inlineStr">
        <is>
          <t>Wolves</t>
        </is>
      </c>
      <c r="E1818" s="24" t="n">
        <v>45</v>
      </c>
      <c r="F1818" s="24" t="n">
        <v>12</v>
      </c>
      <c r="G1818" s="29" t="n">
        <v>46501.625</v>
      </c>
      <c r="H1818" s="24" t="inlineStr">
        <is>
          <t>QPR</t>
        </is>
      </c>
      <c r="I1818" s="24" t="inlineStr">
        <is>
          <t>H</t>
        </is>
      </c>
      <c r="J1818" s="24" t="inlineStr">
        <is>
          <t>E1-Wolves-QPR</t>
        </is>
      </c>
      <c r="K1818" s="24" t="n">
        <v>17</v>
      </c>
      <c r="L1818" s="11">
        <f>IF(INDEX(Matches!$X:$X,AA1818)=0,"",IF(I1818="H",INDEX(Matches!$H:$H,AA1818),INDEX(Matches!$I:$I,AA1818)))</f>
        <v/>
      </c>
      <c r="M1818" s="11">
        <f>IF(INDEX(Matches!$X:$X,AA1818)=0,"",IF(I1818="H",INDEX(Matches!$I:$I,AA1818),INDEX(Matches!$H:$H,AA1818)))</f>
        <v/>
      </c>
      <c r="N1818" s="11">
        <f>IF(L1818="","",IF(L1818&gt;M1818,"W",IF(L1818=M1818,"D","L")))</f>
        <v/>
      </c>
      <c r="O1818" s="11">
        <f>IF(L1818="","",IF(L1818&gt;M1818,3,IF(L1818=M1818,1,0)))</f>
        <v/>
      </c>
      <c r="P1818" s="31">
        <f>IF(I1818="H",INDEX(Matches!$L:$L,AA1818),INDEX(Matches!$N:$N,AA1818))</f>
        <v/>
      </c>
      <c r="Q1818" s="31">
        <f>INDEX(Matches!$M:$M,AA1818)</f>
        <v/>
      </c>
      <c r="R1818" s="31">
        <f>IF(I1818="H",INDEX(Matches!$N:$N,AA1818),INDEX(Matches!$L:$L,AA1818))</f>
        <v/>
      </c>
      <c r="S1818" s="33">
        <f>IF(I1818="H",INDEX(Matches!$O:$O,AA1818),INDEX(Matches!$P:$P,AA1818))</f>
        <v/>
      </c>
      <c r="T1818" s="33">
        <f>IF(INDEX(Matches!$J:$J,AA1818)="","",IF(I1818="H",INDEX(Matches!$J:$J,AA1818),INDEX(Matches!$K:$K,AA1818)))</f>
        <v/>
      </c>
      <c r="U1818" s="33">
        <f>IF(INDEX(Matches!$K:$K,AA1818)="","",IF(I1818="H",INDEX(Matches!$K:$K,AA1818),INDEX(Matches!$J:$J,AA1818)))</f>
        <v/>
      </c>
      <c r="V1818" s="30">
        <f>IF(T1818="","",T1818-U1818)</f>
        <v/>
      </c>
      <c r="W1818" s="33">
        <f>IF(I1818="H",INDEX(Matches!$T:$T,AA1818),INDEX(Matches!$U:$U,AA1818))</f>
        <v/>
      </c>
      <c r="X1818" s="11">
        <f>INDEX(Matches!$X:$X,AA1818)</f>
        <v/>
      </c>
      <c r="Y1818" s="30">
        <f>IF(O1818="","",O1818-S1818)</f>
        <v/>
      </c>
      <c r="Z1818" s="30">
        <f>IF(W1818="","",W1818-S1818)</f>
        <v/>
      </c>
      <c r="AA1818" s="24">
        <f>MATCH(J1818,Matches!$A:$A,0)</f>
        <v/>
      </c>
      <c r="AB1818" s="33" t="n"/>
      <c r="AC1818" s="33" t="n">
        <v>1.901309999719657</v>
      </c>
      <c r="AD1818" s="24" t="n"/>
      <c r="AE1818" s="24" t="n">
        <v>12</v>
      </c>
      <c r="AF1818" s="33" t="n"/>
      <c r="AG1818" s="33" t="n"/>
    </row>
    <row r="1819">
      <c r="A1819" s="24" t="inlineStr">
        <is>
          <t>Wolves|46</t>
        </is>
      </c>
      <c r="B1819" s="24" t="inlineStr">
        <is>
          <t>E1</t>
        </is>
      </c>
      <c r="C1819" s="24" t="inlineStr">
        <is>
          <t>Championship</t>
        </is>
      </c>
      <c r="D1819" s="24" t="inlineStr">
        <is>
          <t>Wolves</t>
        </is>
      </c>
      <c r="E1819" s="24" t="n">
        <v>46</v>
      </c>
      <c r="F1819" s="24" t="n">
        <v>12</v>
      </c>
      <c r="G1819" s="29" t="n">
        <v>46508.52083333334</v>
      </c>
      <c r="H1819" s="24" t="inlineStr">
        <is>
          <t>Derby</t>
        </is>
      </c>
      <c r="I1819" s="24" t="inlineStr">
        <is>
          <t>A</t>
        </is>
      </c>
      <c r="J1819" s="24" t="inlineStr">
        <is>
          <t>E1-Derby-Wolves</t>
        </is>
      </c>
      <c r="K1819" s="24" t="n">
        <v>12</v>
      </c>
      <c r="L1819" s="11">
        <f>IF(INDEX(Matches!$X:$X,AA1819)=0,"",IF(I1819="H",INDEX(Matches!$H:$H,AA1819),INDEX(Matches!$I:$I,AA1819)))</f>
        <v/>
      </c>
      <c r="M1819" s="11">
        <f>IF(INDEX(Matches!$X:$X,AA1819)=0,"",IF(I1819="H",INDEX(Matches!$I:$I,AA1819),INDEX(Matches!$H:$H,AA1819)))</f>
        <v/>
      </c>
      <c r="N1819" s="11">
        <f>IF(L1819="","",IF(L1819&gt;M1819,"W",IF(L1819=M1819,"D","L")))</f>
        <v/>
      </c>
      <c r="O1819" s="11">
        <f>IF(L1819="","",IF(L1819&gt;M1819,3,IF(L1819=M1819,1,0)))</f>
        <v/>
      </c>
      <c r="P1819" s="31">
        <f>IF(I1819="H",INDEX(Matches!$L:$L,AA1819),INDEX(Matches!$N:$N,AA1819))</f>
        <v/>
      </c>
      <c r="Q1819" s="31">
        <f>INDEX(Matches!$M:$M,AA1819)</f>
        <v/>
      </c>
      <c r="R1819" s="31">
        <f>IF(I1819="H",INDEX(Matches!$N:$N,AA1819),INDEX(Matches!$L:$L,AA1819))</f>
        <v/>
      </c>
      <c r="S1819" s="33">
        <f>IF(I1819="H",INDEX(Matches!$O:$O,AA1819),INDEX(Matches!$P:$P,AA1819))</f>
        <v/>
      </c>
      <c r="T1819" s="33">
        <f>IF(INDEX(Matches!$J:$J,AA1819)="","",IF(I1819="H",INDEX(Matches!$J:$J,AA1819),INDEX(Matches!$K:$K,AA1819)))</f>
        <v/>
      </c>
      <c r="U1819" s="33">
        <f>IF(INDEX(Matches!$K:$K,AA1819)="","",IF(I1819="H",INDEX(Matches!$K:$K,AA1819),INDEX(Matches!$J:$J,AA1819)))</f>
        <v/>
      </c>
      <c r="V1819" s="30">
        <f>IF(T1819="","",T1819-U1819)</f>
        <v/>
      </c>
      <c r="W1819" s="33">
        <f>IF(I1819="H",INDEX(Matches!$T:$T,AA1819),INDEX(Matches!$U:$U,AA1819))</f>
        <v/>
      </c>
      <c r="X1819" s="11">
        <f>INDEX(Matches!$X:$X,AA1819)</f>
        <v/>
      </c>
      <c r="Y1819" s="30">
        <f>IF(O1819="","",O1819-S1819)</f>
        <v/>
      </c>
      <c r="Z1819" s="30">
        <f>IF(W1819="","",W1819-S1819)</f>
        <v/>
      </c>
      <c r="AA1819" s="24">
        <f>MATCH(J1819,Matches!$A:$A,0)</f>
        <v/>
      </c>
      <c r="AB1819" s="33" t="n"/>
      <c r="AC1819" s="33" t="n">
        <v>1.552974926036485</v>
      </c>
      <c r="AD1819" s="24" t="n"/>
      <c r="AE1819" s="24" t="n">
        <v>12</v>
      </c>
      <c r="AF1819" s="33" t="n"/>
      <c r="AG1819" s="33" t="n"/>
    </row>
    <row r="1820">
      <c r="A1820" s="24" t="inlineStr">
        <is>
          <t>Wrexham|1</t>
        </is>
      </c>
      <c r="B1820" s="24" t="inlineStr">
        <is>
          <t>E1</t>
        </is>
      </c>
      <c r="C1820" s="24" t="inlineStr">
        <is>
          <t>Championship</t>
        </is>
      </c>
      <c r="D1820" s="24" t="inlineStr">
        <is>
          <t>Wrexham</t>
        </is>
      </c>
      <c r="E1820" s="24" t="n">
        <v>1</v>
      </c>
      <c r="F1820" s="24" t="n">
        <v>1</v>
      </c>
      <c r="G1820" s="29" t="n">
        <v>46251.83333333334</v>
      </c>
      <c r="H1820" s="24" t="inlineStr">
        <is>
          <t>Cardiff</t>
        </is>
      </c>
      <c r="I1820" s="24" t="inlineStr">
        <is>
          <t>A</t>
        </is>
      </c>
      <c r="J1820" s="24" t="inlineStr">
        <is>
          <t>E1-Cardiff-Wrexham</t>
        </is>
      </c>
      <c r="K1820" s="24" t="n">
        <v>21</v>
      </c>
      <c r="L1820" s="11">
        <f>IF(INDEX(Matches!$X:$X,AA1820)=0,"",IF(I1820="H",INDEX(Matches!$H:$H,AA1820),INDEX(Matches!$I:$I,AA1820)))</f>
        <v/>
      </c>
      <c r="M1820" s="11">
        <f>IF(INDEX(Matches!$X:$X,AA1820)=0,"",IF(I1820="H",INDEX(Matches!$I:$I,AA1820),INDEX(Matches!$H:$H,AA1820)))</f>
        <v/>
      </c>
      <c r="N1820" s="11">
        <f>IF(L1820="","",IF(L1820&gt;M1820,"W",IF(L1820=M1820,"D","L")))</f>
        <v/>
      </c>
      <c r="O1820" s="11">
        <f>IF(L1820="","",IF(L1820&gt;M1820,3,IF(L1820=M1820,1,0)))</f>
        <v/>
      </c>
      <c r="P1820" s="31">
        <f>IF(I1820="H",INDEX(Matches!$L:$L,AA1820),INDEX(Matches!$N:$N,AA1820))</f>
        <v/>
      </c>
      <c r="Q1820" s="31">
        <f>INDEX(Matches!$M:$M,AA1820)</f>
        <v/>
      </c>
      <c r="R1820" s="31">
        <f>IF(I1820="H",INDEX(Matches!$N:$N,AA1820),INDEX(Matches!$L:$L,AA1820))</f>
        <v/>
      </c>
      <c r="S1820" s="33">
        <f>IF(I1820="H",INDEX(Matches!$O:$O,AA1820),INDEX(Matches!$P:$P,AA1820))</f>
        <v/>
      </c>
      <c r="T1820" s="33">
        <f>IF(INDEX(Matches!$J:$J,AA1820)="","",IF(I1820="H",INDEX(Matches!$J:$J,AA1820),INDEX(Matches!$K:$K,AA1820)))</f>
        <v/>
      </c>
      <c r="U1820" s="33">
        <f>IF(INDEX(Matches!$K:$K,AA1820)="","",IF(I1820="H",INDEX(Matches!$K:$K,AA1820),INDEX(Matches!$J:$J,AA1820)))</f>
        <v/>
      </c>
      <c r="V1820" s="30">
        <f>IF(T1820="","",T1820-U1820)</f>
        <v/>
      </c>
      <c r="W1820" s="33">
        <f>IF(I1820="H",INDEX(Matches!$T:$T,AA1820),INDEX(Matches!$U:$U,AA1820))</f>
        <v/>
      </c>
      <c r="X1820" s="11">
        <f>INDEX(Matches!$X:$X,AA1820)</f>
        <v/>
      </c>
      <c r="Y1820" s="30">
        <f>IF(O1820="","",O1820-S1820)</f>
        <v/>
      </c>
      <c r="Z1820" s="30">
        <f>IF(W1820="","",W1820-S1820)</f>
        <v/>
      </c>
      <c r="AA1820" s="24">
        <f>MATCH(J1820,Matches!$A:$A,0)</f>
        <v/>
      </c>
      <c r="AB1820" s="33" t="n">
        <v>1.319408886152251</v>
      </c>
      <c r="AC1820" s="33" t="n"/>
      <c r="AD1820" s="24" t="n"/>
      <c r="AE1820" s="24" t="n">
        <v>1</v>
      </c>
      <c r="AF1820" s="33" t="n"/>
      <c r="AG1820" s="33" t="n"/>
    </row>
    <row r="1821">
      <c r="A1821" s="24" t="inlineStr">
        <is>
          <t>Wrexham|2</t>
        </is>
      </c>
      <c r="B1821" s="24" t="inlineStr">
        <is>
          <t>E1</t>
        </is>
      </c>
      <c r="C1821" s="24" t="inlineStr">
        <is>
          <t>Championship</t>
        </is>
      </c>
      <c r="D1821" s="24" t="inlineStr">
        <is>
          <t>Wrexham</t>
        </is>
      </c>
      <c r="E1821" s="24" t="n">
        <v>2</v>
      </c>
      <c r="F1821" s="24" t="n">
        <v>1</v>
      </c>
      <c r="G1821" s="29" t="n">
        <v>46256.625</v>
      </c>
      <c r="H1821" s="24" t="inlineStr">
        <is>
          <t>Watford</t>
        </is>
      </c>
      <c r="I1821" s="24" t="inlineStr">
        <is>
          <t>H</t>
        </is>
      </c>
      <c r="J1821" s="24" t="inlineStr">
        <is>
          <t>E1-Wrexham-Watford</t>
        </is>
      </c>
      <c r="K1821" s="24" t="n">
        <v>16</v>
      </c>
      <c r="L1821" s="11">
        <f>IF(INDEX(Matches!$X:$X,AA1821)=0,"",IF(I1821="H",INDEX(Matches!$H:$H,AA1821),INDEX(Matches!$I:$I,AA1821)))</f>
        <v/>
      </c>
      <c r="M1821" s="11">
        <f>IF(INDEX(Matches!$X:$X,AA1821)=0,"",IF(I1821="H",INDEX(Matches!$I:$I,AA1821),INDEX(Matches!$H:$H,AA1821)))</f>
        <v/>
      </c>
      <c r="N1821" s="11">
        <f>IF(L1821="","",IF(L1821&gt;M1821,"W",IF(L1821=M1821,"D","L")))</f>
        <v/>
      </c>
      <c r="O1821" s="11">
        <f>IF(L1821="","",IF(L1821&gt;M1821,3,IF(L1821=M1821,1,0)))</f>
        <v/>
      </c>
      <c r="P1821" s="31">
        <f>IF(I1821="H",INDEX(Matches!$L:$L,AA1821),INDEX(Matches!$N:$N,AA1821))</f>
        <v/>
      </c>
      <c r="Q1821" s="31">
        <f>INDEX(Matches!$M:$M,AA1821)</f>
        <v/>
      </c>
      <c r="R1821" s="31">
        <f>IF(I1821="H",INDEX(Matches!$N:$N,AA1821),INDEX(Matches!$L:$L,AA1821))</f>
        <v/>
      </c>
      <c r="S1821" s="33">
        <f>IF(I1821="H",INDEX(Matches!$O:$O,AA1821),INDEX(Matches!$P:$P,AA1821))</f>
        <v/>
      </c>
      <c r="T1821" s="33">
        <f>IF(INDEX(Matches!$J:$J,AA1821)="","",IF(I1821="H",INDEX(Matches!$J:$J,AA1821),INDEX(Matches!$K:$K,AA1821)))</f>
        <v/>
      </c>
      <c r="U1821" s="33">
        <f>IF(INDEX(Matches!$K:$K,AA1821)="","",IF(I1821="H",INDEX(Matches!$K:$K,AA1821),INDEX(Matches!$J:$J,AA1821)))</f>
        <v/>
      </c>
      <c r="V1821" s="30">
        <f>IF(T1821="","",T1821-U1821)</f>
        <v/>
      </c>
      <c r="W1821" s="33">
        <f>IF(I1821="H",INDEX(Matches!$T:$T,AA1821),INDEX(Matches!$U:$U,AA1821))</f>
        <v/>
      </c>
      <c r="X1821" s="11">
        <f>INDEX(Matches!$X:$X,AA1821)</f>
        <v/>
      </c>
      <c r="Y1821" s="30">
        <f>IF(O1821="","",O1821-S1821)</f>
        <v/>
      </c>
      <c r="Z1821" s="30">
        <f>IF(W1821="","",W1821-S1821)</f>
        <v/>
      </c>
      <c r="AA1821" s="24">
        <f>MATCH(J1821,Matches!$A:$A,0)</f>
        <v/>
      </c>
      <c r="AB1821" s="33" t="n">
        <v>1.830119947874833</v>
      </c>
      <c r="AC1821" s="33" t="n"/>
      <c r="AD1821" s="24" t="n"/>
      <c r="AE1821" s="24" t="n">
        <v>1</v>
      </c>
      <c r="AF1821" s="33" t="n"/>
      <c r="AG1821" s="33" t="n"/>
    </row>
    <row r="1822">
      <c r="A1822" s="24" t="inlineStr">
        <is>
          <t>Wrexham|3</t>
        </is>
      </c>
      <c r="B1822" s="24" t="inlineStr">
        <is>
          <t>E1</t>
        </is>
      </c>
      <c r="C1822" s="24" t="inlineStr">
        <is>
          <t>Championship</t>
        </is>
      </c>
      <c r="D1822" s="24" t="inlineStr">
        <is>
          <t>Wrexham</t>
        </is>
      </c>
      <c r="E1822" s="24" t="n">
        <v>3</v>
      </c>
      <c r="F1822" s="24" t="n">
        <v>1</v>
      </c>
      <c r="G1822" s="29" t="n">
        <v>46262.83333333334</v>
      </c>
      <c r="H1822" s="24" t="inlineStr">
        <is>
          <t>Birmingham</t>
        </is>
      </c>
      <c r="I1822" s="24" t="inlineStr">
        <is>
          <t>H</t>
        </is>
      </c>
      <c r="J1822" s="24" t="inlineStr">
        <is>
          <t>E1-Wrexham-Birmingh</t>
        </is>
      </c>
      <c r="K1822" s="24" t="n">
        <v>6</v>
      </c>
      <c r="L1822" s="11">
        <f>IF(INDEX(Matches!$X:$X,AA1822)=0,"",IF(I1822="H",INDEX(Matches!$H:$H,AA1822),INDEX(Matches!$I:$I,AA1822)))</f>
        <v/>
      </c>
      <c r="M1822" s="11">
        <f>IF(INDEX(Matches!$X:$X,AA1822)=0,"",IF(I1822="H",INDEX(Matches!$I:$I,AA1822),INDEX(Matches!$H:$H,AA1822)))</f>
        <v/>
      </c>
      <c r="N1822" s="11">
        <f>IF(L1822="","",IF(L1822&gt;M1822,"W",IF(L1822=M1822,"D","L")))</f>
        <v/>
      </c>
      <c r="O1822" s="11">
        <f>IF(L1822="","",IF(L1822&gt;M1822,3,IF(L1822=M1822,1,0)))</f>
        <v/>
      </c>
      <c r="P1822" s="31">
        <f>IF(I1822="H",INDEX(Matches!$L:$L,AA1822),INDEX(Matches!$N:$N,AA1822))</f>
        <v/>
      </c>
      <c r="Q1822" s="31">
        <f>INDEX(Matches!$M:$M,AA1822)</f>
        <v/>
      </c>
      <c r="R1822" s="31">
        <f>IF(I1822="H",INDEX(Matches!$N:$N,AA1822),INDEX(Matches!$L:$L,AA1822))</f>
        <v/>
      </c>
      <c r="S1822" s="33">
        <f>IF(I1822="H",INDEX(Matches!$O:$O,AA1822),INDEX(Matches!$P:$P,AA1822))</f>
        <v/>
      </c>
      <c r="T1822" s="33">
        <f>IF(INDEX(Matches!$J:$J,AA1822)="","",IF(I1822="H",INDEX(Matches!$J:$J,AA1822),INDEX(Matches!$K:$K,AA1822)))</f>
        <v/>
      </c>
      <c r="U1822" s="33">
        <f>IF(INDEX(Matches!$K:$K,AA1822)="","",IF(I1822="H",INDEX(Matches!$K:$K,AA1822),INDEX(Matches!$J:$J,AA1822)))</f>
        <v/>
      </c>
      <c r="V1822" s="30">
        <f>IF(T1822="","",T1822-U1822)</f>
        <v/>
      </c>
      <c r="W1822" s="33">
        <f>IF(I1822="H",INDEX(Matches!$T:$T,AA1822),INDEX(Matches!$U:$U,AA1822))</f>
        <v/>
      </c>
      <c r="X1822" s="11">
        <f>INDEX(Matches!$X:$X,AA1822)</f>
        <v/>
      </c>
      <c r="Y1822" s="30">
        <f>IF(O1822="","",O1822-S1822)</f>
        <v/>
      </c>
      <c r="Z1822" s="30">
        <f>IF(W1822="","",W1822-S1822)</f>
        <v/>
      </c>
      <c r="AA1822" s="24">
        <f>MATCH(J1822,Matches!$A:$A,0)</f>
        <v/>
      </c>
      <c r="AB1822" s="33" t="n">
        <v>1.58872549788917</v>
      </c>
      <c r="AC1822" s="33" t="n"/>
      <c r="AD1822" s="24" t="n"/>
      <c r="AE1822" s="24" t="n">
        <v>1</v>
      </c>
      <c r="AF1822" s="33" t="n"/>
      <c r="AG1822" s="33" t="n"/>
    </row>
    <row r="1823">
      <c r="A1823" s="24" t="inlineStr">
        <is>
          <t>Wrexham|4</t>
        </is>
      </c>
      <c r="B1823" s="24" t="inlineStr">
        <is>
          <t>E1</t>
        </is>
      </c>
      <c r="C1823" s="24" t="inlineStr">
        <is>
          <t>Championship</t>
        </is>
      </c>
      <c r="D1823" s="24" t="inlineStr">
        <is>
          <t>Wrexham</t>
        </is>
      </c>
      <c r="E1823" s="24" t="n">
        <v>4</v>
      </c>
      <c r="F1823" s="24" t="n">
        <v>1</v>
      </c>
      <c r="G1823" s="29" t="n">
        <v>46267.82291666666</v>
      </c>
      <c r="H1823" s="24" t="inlineStr">
        <is>
          <t>Millwall</t>
        </is>
      </c>
      <c r="I1823" s="24" t="inlineStr">
        <is>
          <t>A</t>
        </is>
      </c>
      <c r="J1823" s="24" t="inlineStr">
        <is>
          <t>E1-Millwall-Wrexham</t>
        </is>
      </c>
      <c r="K1823" s="24" t="n">
        <v>10</v>
      </c>
      <c r="L1823" s="11">
        <f>IF(INDEX(Matches!$X:$X,AA1823)=0,"",IF(I1823="H",INDEX(Matches!$H:$H,AA1823),INDEX(Matches!$I:$I,AA1823)))</f>
        <v/>
      </c>
      <c r="M1823" s="11">
        <f>IF(INDEX(Matches!$X:$X,AA1823)=0,"",IF(I1823="H",INDEX(Matches!$I:$I,AA1823),INDEX(Matches!$H:$H,AA1823)))</f>
        <v/>
      </c>
      <c r="N1823" s="11">
        <f>IF(L1823="","",IF(L1823&gt;M1823,"W",IF(L1823=M1823,"D","L")))</f>
        <v/>
      </c>
      <c r="O1823" s="11">
        <f>IF(L1823="","",IF(L1823&gt;M1823,3,IF(L1823=M1823,1,0)))</f>
        <v/>
      </c>
      <c r="P1823" s="31">
        <f>IF(I1823="H",INDEX(Matches!$L:$L,AA1823),INDEX(Matches!$N:$N,AA1823))</f>
        <v/>
      </c>
      <c r="Q1823" s="31">
        <f>INDEX(Matches!$M:$M,AA1823)</f>
        <v/>
      </c>
      <c r="R1823" s="31">
        <f>IF(I1823="H",INDEX(Matches!$N:$N,AA1823),INDEX(Matches!$L:$L,AA1823))</f>
        <v/>
      </c>
      <c r="S1823" s="33">
        <f>IF(I1823="H",INDEX(Matches!$O:$O,AA1823),INDEX(Matches!$P:$P,AA1823))</f>
        <v/>
      </c>
      <c r="T1823" s="33">
        <f>IF(INDEX(Matches!$J:$J,AA1823)="","",IF(I1823="H",INDEX(Matches!$J:$J,AA1823),INDEX(Matches!$K:$K,AA1823)))</f>
        <v/>
      </c>
      <c r="U1823" s="33">
        <f>IF(INDEX(Matches!$K:$K,AA1823)="","",IF(I1823="H",INDEX(Matches!$K:$K,AA1823),INDEX(Matches!$J:$J,AA1823)))</f>
        <v/>
      </c>
      <c r="V1823" s="30">
        <f>IF(T1823="","",T1823-U1823)</f>
        <v/>
      </c>
      <c r="W1823" s="33">
        <f>IF(I1823="H",INDEX(Matches!$T:$T,AA1823),INDEX(Matches!$U:$U,AA1823))</f>
        <v/>
      </c>
      <c r="X1823" s="11">
        <f>INDEX(Matches!$X:$X,AA1823)</f>
        <v/>
      </c>
      <c r="Y1823" s="30">
        <f>IF(O1823="","",O1823-S1823)</f>
        <v/>
      </c>
      <c r="Z1823" s="30">
        <f>IF(W1823="","",W1823-S1823)</f>
        <v/>
      </c>
      <c r="AA1823" s="24">
        <f>MATCH(J1823,Matches!$A:$A,0)</f>
        <v/>
      </c>
      <c r="AB1823" s="33" t="n">
        <v>1.184394071490845</v>
      </c>
      <c r="AC1823" s="33" t="n"/>
      <c r="AD1823" s="24" t="n"/>
      <c r="AE1823" s="24" t="n">
        <v>1</v>
      </c>
      <c r="AF1823" s="33" t="n"/>
      <c r="AG1823" s="33" t="n"/>
    </row>
    <row r="1824">
      <c r="A1824" s="24" t="inlineStr">
        <is>
          <t>Wrexham|5</t>
        </is>
      </c>
      <c r="B1824" s="24" t="inlineStr">
        <is>
          <t>E1</t>
        </is>
      </c>
      <c r="C1824" s="24" t="inlineStr">
        <is>
          <t>Championship</t>
        </is>
      </c>
      <c r="D1824" s="24" t="inlineStr">
        <is>
          <t>Wrexham</t>
        </is>
      </c>
      <c r="E1824" s="24" t="n">
        <v>5</v>
      </c>
      <c r="F1824" s="24" t="n">
        <v>2</v>
      </c>
      <c r="G1824" s="29" t="n">
        <v>46270.83333333334</v>
      </c>
      <c r="H1824" s="24" t="inlineStr">
        <is>
          <t>Swansea</t>
        </is>
      </c>
      <c r="I1824" s="24" t="inlineStr">
        <is>
          <t>A</t>
        </is>
      </c>
      <c r="J1824" s="24" t="inlineStr">
        <is>
          <t>E1-Swansea-Wrexham</t>
        </is>
      </c>
      <c r="K1824" s="24" t="n">
        <v>15</v>
      </c>
      <c r="L1824" s="11">
        <f>IF(INDEX(Matches!$X:$X,AA1824)=0,"",IF(I1824="H",INDEX(Matches!$H:$H,AA1824),INDEX(Matches!$I:$I,AA1824)))</f>
        <v/>
      </c>
      <c r="M1824" s="11">
        <f>IF(INDEX(Matches!$X:$X,AA1824)=0,"",IF(I1824="H",INDEX(Matches!$I:$I,AA1824),INDEX(Matches!$H:$H,AA1824)))</f>
        <v/>
      </c>
      <c r="N1824" s="11">
        <f>IF(L1824="","",IF(L1824&gt;M1824,"W",IF(L1824=M1824,"D","L")))</f>
        <v/>
      </c>
      <c r="O1824" s="11">
        <f>IF(L1824="","",IF(L1824&gt;M1824,3,IF(L1824=M1824,1,0)))</f>
        <v/>
      </c>
      <c r="P1824" s="31">
        <f>IF(I1824="H",INDEX(Matches!$L:$L,AA1824),INDEX(Matches!$N:$N,AA1824))</f>
        <v/>
      </c>
      <c r="Q1824" s="31">
        <f>INDEX(Matches!$M:$M,AA1824)</f>
        <v/>
      </c>
      <c r="R1824" s="31">
        <f>IF(I1824="H",INDEX(Matches!$N:$N,AA1824),INDEX(Matches!$L:$L,AA1824))</f>
        <v/>
      </c>
      <c r="S1824" s="33">
        <f>IF(I1824="H",INDEX(Matches!$O:$O,AA1824),INDEX(Matches!$P:$P,AA1824))</f>
        <v/>
      </c>
      <c r="T1824" s="33">
        <f>IF(INDEX(Matches!$J:$J,AA1824)="","",IF(I1824="H",INDEX(Matches!$J:$J,AA1824),INDEX(Matches!$K:$K,AA1824)))</f>
        <v/>
      </c>
      <c r="U1824" s="33">
        <f>IF(INDEX(Matches!$K:$K,AA1824)="","",IF(I1824="H",INDEX(Matches!$K:$K,AA1824),INDEX(Matches!$J:$J,AA1824)))</f>
        <v/>
      </c>
      <c r="V1824" s="30">
        <f>IF(T1824="","",T1824-U1824)</f>
        <v/>
      </c>
      <c r="W1824" s="33">
        <f>IF(I1824="H",INDEX(Matches!$T:$T,AA1824),INDEX(Matches!$U:$U,AA1824))</f>
        <v/>
      </c>
      <c r="X1824" s="11">
        <f>INDEX(Matches!$X:$X,AA1824)</f>
        <v/>
      </c>
      <c r="Y1824" s="30">
        <f>IF(O1824="","",O1824-S1824)</f>
        <v/>
      </c>
      <c r="Z1824" s="30">
        <f>IF(W1824="","",W1824-S1824)</f>
        <v/>
      </c>
      <c r="AA1824" s="24">
        <f>MATCH(J1824,Matches!$A:$A,0)</f>
        <v/>
      </c>
      <c r="AB1824" s="33" t="n">
        <v>1.17153687443021</v>
      </c>
      <c r="AC1824" s="33" t="n"/>
      <c r="AD1824" s="24" t="n"/>
      <c r="AE1824" s="24" t="n">
        <v>2</v>
      </c>
      <c r="AF1824" s="33" t="n"/>
      <c r="AG1824" s="33" t="n"/>
    </row>
    <row r="1825">
      <c r="A1825" s="24" t="inlineStr">
        <is>
          <t>Wrexham|6</t>
        </is>
      </c>
      <c r="B1825" s="24" t="inlineStr">
        <is>
          <t>E1</t>
        </is>
      </c>
      <c r="C1825" s="24" t="inlineStr">
        <is>
          <t>Championship</t>
        </is>
      </c>
      <c r="D1825" s="24" t="inlineStr">
        <is>
          <t>Wrexham</t>
        </is>
      </c>
      <c r="E1825" s="24" t="n">
        <v>6</v>
      </c>
      <c r="F1825" s="24" t="n">
        <v>2</v>
      </c>
      <c r="G1825" s="29" t="n">
        <v>46273.82291666666</v>
      </c>
      <c r="H1825" s="24" t="inlineStr">
        <is>
          <t>Burnley</t>
        </is>
      </c>
      <c r="I1825" s="24" t="inlineStr">
        <is>
          <t>H</t>
        </is>
      </c>
      <c r="J1825" s="24" t="inlineStr">
        <is>
          <t>E1-Wrexham-Burnley</t>
        </is>
      </c>
      <c r="K1825" s="24" t="n">
        <v>4</v>
      </c>
      <c r="L1825" s="11">
        <f>IF(INDEX(Matches!$X:$X,AA1825)=0,"",IF(I1825="H",INDEX(Matches!$H:$H,AA1825),INDEX(Matches!$I:$I,AA1825)))</f>
        <v/>
      </c>
      <c r="M1825" s="11">
        <f>IF(INDEX(Matches!$X:$X,AA1825)=0,"",IF(I1825="H",INDEX(Matches!$I:$I,AA1825),INDEX(Matches!$H:$H,AA1825)))</f>
        <v/>
      </c>
      <c r="N1825" s="11">
        <f>IF(L1825="","",IF(L1825&gt;M1825,"W",IF(L1825=M1825,"D","L")))</f>
        <v/>
      </c>
      <c r="O1825" s="11">
        <f>IF(L1825="","",IF(L1825&gt;M1825,3,IF(L1825=M1825,1,0)))</f>
        <v/>
      </c>
      <c r="P1825" s="31">
        <f>IF(I1825="H",INDEX(Matches!$L:$L,AA1825),INDEX(Matches!$N:$N,AA1825))</f>
        <v/>
      </c>
      <c r="Q1825" s="31">
        <f>INDEX(Matches!$M:$M,AA1825)</f>
        <v/>
      </c>
      <c r="R1825" s="31">
        <f>IF(I1825="H",INDEX(Matches!$N:$N,AA1825),INDEX(Matches!$L:$L,AA1825))</f>
        <v/>
      </c>
      <c r="S1825" s="33">
        <f>IF(I1825="H",INDEX(Matches!$O:$O,AA1825),INDEX(Matches!$P:$P,AA1825))</f>
        <v/>
      </c>
      <c r="T1825" s="33">
        <f>IF(INDEX(Matches!$J:$J,AA1825)="","",IF(I1825="H",INDEX(Matches!$J:$J,AA1825),INDEX(Matches!$K:$K,AA1825)))</f>
        <v/>
      </c>
      <c r="U1825" s="33">
        <f>IF(INDEX(Matches!$K:$K,AA1825)="","",IF(I1825="H",INDEX(Matches!$K:$K,AA1825),INDEX(Matches!$J:$J,AA1825)))</f>
        <v/>
      </c>
      <c r="V1825" s="30">
        <f>IF(T1825="","",T1825-U1825)</f>
        <v/>
      </c>
      <c r="W1825" s="33">
        <f>IF(I1825="H",INDEX(Matches!$T:$T,AA1825),INDEX(Matches!$U:$U,AA1825))</f>
        <v/>
      </c>
      <c r="X1825" s="11">
        <f>INDEX(Matches!$X:$X,AA1825)</f>
        <v/>
      </c>
      <c r="Y1825" s="30">
        <f>IF(O1825="","",O1825-S1825)</f>
        <v/>
      </c>
      <c r="Z1825" s="30">
        <f>IF(W1825="","",W1825-S1825)</f>
        <v/>
      </c>
      <c r="AA1825" s="24">
        <f>MATCH(J1825,Matches!$A:$A,0)</f>
        <v/>
      </c>
      <c r="AB1825" s="33" t="n">
        <v>1.637386676115137</v>
      </c>
      <c r="AC1825" s="33" t="n"/>
      <c r="AD1825" s="24" t="n"/>
      <c r="AE1825" s="24" t="n">
        <v>2</v>
      </c>
      <c r="AF1825" s="33" t="n"/>
      <c r="AG1825" s="33" t="n"/>
    </row>
    <row r="1826">
      <c r="A1826" s="24" t="inlineStr">
        <is>
          <t>Wrexham|7</t>
        </is>
      </c>
      <c r="B1826" s="24" t="inlineStr">
        <is>
          <t>E1</t>
        </is>
      </c>
      <c r="C1826" s="24" t="inlineStr">
        <is>
          <t>Championship</t>
        </is>
      </c>
      <c r="D1826" s="24" t="inlineStr">
        <is>
          <t>Wrexham</t>
        </is>
      </c>
      <c r="E1826" s="24" t="n">
        <v>7</v>
      </c>
      <c r="F1826" s="24" t="n">
        <v>2</v>
      </c>
      <c r="G1826" s="29" t="n">
        <v>46276.83333333334</v>
      </c>
      <c r="H1826" s="24" t="inlineStr">
        <is>
          <t>West Ham</t>
        </is>
      </c>
      <c r="I1826" s="24" t="inlineStr">
        <is>
          <t>A</t>
        </is>
      </c>
      <c r="J1826" s="24" t="inlineStr">
        <is>
          <t>E1-WestHam-Wrexham</t>
        </is>
      </c>
      <c r="K1826" s="24" t="n">
        <v>1</v>
      </c>
      <c r="L1826" s="11">
        <f>IF(INDEX(Matches!$X:$X,AA1826)=0,"",IF(I1826="H",INDEX(Matches!$H:$H,AA1826),INDEX(Matches!$I:$I,AA1826)))</f>
        <v/>
      </c>
      <c r="M1826" s="11">
        <f>IF(INDEX(Matches!$X:$X,AA1826)=0,"",IF(I1826="H",INDEX(Matches!$I:$I,AA1826),INDEX(Matches!$H:$H,AA1826)))</f>
        <v/>
      </c>
      <c r="N1826" s="11">
        <f>IF(L1826="","",IF(L1826&gt;M1826,"W",IF(L1826=M1826,"D","L")))</f>
        <v/>
      </c>
      <c r="O1826" s="11">
        <f>IF(L1826="","",IF(L1826&gt;M1826,3,IF(L1826=M1826,1,0)))</f>
        <v/>
      </c>
      <c r="P1826" s="31">
        <f>IF(I1826="H",INDEX(Matches!$L:$L,AA1826),INDEX(Matches!$N:$N,AA1826))</f>
        <v/>
      </c>
      <c r="Q1826" s="31">
        <f>INDEX(Matches!$M:$M,AA1826)</f>
        <v/>
      </c>
      <c r="R1826" s="31">
        <f>IF(I1826="H",INDEX(Matches!$N:$N,AA1826),INDEX(Matches!$L:$L,AA1826))</f>
        <v/>
      </c>
      <c r="S1826" s="33">
        <f>IF(I1826="H",INDEX(Matches!$O:$O,AA1826),INDEX(Matches!$P:$P,AA1826))</f>
        <v/>
      </c>
      <c r="T1826" s="33">
        <f>IF(INDEX(Matches!$J:$J,AA1826)="","",IF(I1826="H",INDEX(Matches!$J:$J,AA1826),INDEX(Matches!$K:$K,AA1826)))</f>
        <v/>
      </c>
      <c r="U1826" s="33">
        <f>IF(INDEX(Matches!$K:$K,AA1826)="","",IF(I1826="H",INDEX(Matches!$K:$K,AA1826),INDEX(Matches!$J:$J,AA1826)))</f>
        <v/>
      </c>
      <c r="V1826" s="30">
        <f>IF(T1826="","",T1826-U1826)</f>
        <v/>
      </c>
      <c r="W1826" s="33">
        <f>IF(I1826="H",INDEX(Matches!$T:$T,AA1826),INDEX(Matches!$U:$U,AA1826))</f>
        <v/>
      </c>
      <c r="X1826" s="11">
        <f>INDEX(Matches!$X:$X,AA1826)</f>
        <v/>
      </c>
      <c r="Y1826" s="30">
        <f>IF(O1826="","",O1826-S1826)</f>
        <v/>
      </c>
      <c r="Z1826" s="30">
        <f>IF(W1826="","",W1826-S1826)</f>
        <v/>
      </c>
      <c r="AA1826" s="24">
        <f>MATCH(J1826,Matches!$A:$A,0)</f>
        <v/>
      </c>
      <c r="AB1826" s="33" t="n">
        <v>0.6694658154251163</v>
      </c>
      <c r="AC1826" s="33" t="n"/>
      <c r="AD1826" s="24" t="n"/>
      <c r="AE1826" s="24" t="n">
        <v>2</v>
      </c>
      <c r="AF1826" s="33" t="n"/>
      <c r="AG1826" s="33" t="n"/>
    </row>
    <row r="1827">
      <c r="A1827" s="24" t="inlineStr">
        <is>
          <t>Wrexham|8</t>
        </is>
      </c>
      <c r="B1827" s="24" t="inlineStr">
        <is>
          <t>E1</t>
        </is>
      </c>
      <c r="C1827" s="24" t="inlineStr">
        <is>
          <t>Championship</t>
        </is>
      </c>
      <c r="D1827" s="24" t="inlineStr">
        <is>
          <t>Wrexham</t>
        </is>
      </c>
      <c r="E1827" s="24" t="n">
        <v>8</v>
      </c>
      <c r="F1827" s="24" t="n">
        <v>2</v>
      </c>
      <c r="G1827" s="29" t="n">
        <v>46284.625</v>
      </c>
      <c r="H1827" s="24" t="inlineStr">
        <is>
          <t>Southampton</t>
        </is>
      </c>
      <c r="I1827" s="24" t="inlineStr">
        <is>
          <t>H</t>
        </is>
      </c>
      <c r="J1827" s="24" t="inlineStr">
        <is>
          <t>E1-Wrexham-Southamp</t>
        </is>
      </c>
      <c r="K1827" s="24" t="n">
        <v>5</v>
      </c>
      <c r="L1827" s="11">
        <f>IF(INDEX(Matches!$X:$X,AA1827)=0,"",IF(I1827="H",INDEX(Matches!$H:$H,AA1827),INDEX(Matches!$I:$I,AA1827)))</f>
        <v/>
      </c>
      <c r="M1827" s="11">
        <f>IF(INDEX(Matches!$X:$X,AA1827)=0,"",IF(I1827="H",INDEX(Matches!$I:$I,AA1827),INDEX(Matches!$H:$H,AA1827)))</f>
        <v/>
      </c>
      <c r="N1827" s="11">
        <f>IF(L1827="","",IF(L1827&gt;M1827,"W",IF(L1827=M1827,"D","L")))</f>
        <v/>
      </c>
      <c r="O1827" s="11">
        <f>IF(L1827="","",IF(L1827&gt;M1827,3,IF(L1827=M1827,1,0)))</f>
        <v/>
      </c>
      <c r="P1827" s="31">
        <f>IF(I1827="H",INDEX(Matches!$L:$L,AA1827),INDEX(Matches!$N:$N,AA1827))</f>
        <v/>
      </c>
      <c r="Q1827" s="31">
        <f>INDEX(Matches!$M:$M,AA1827)</f>
        <v/>
      </c>
      <c r="R1827" s="31">
        <f>IF(I1827="H",INDEX(Matches!$N:$N,AA1827),INDEX(Matches!$L:$L,AA1827))</f>
        <v/>
      </c>
      <c r="S1827" s="33">
        <f>IF(I1827="H",INDEX(Matches!$O:$O,AA1827),INDEX(Matches!$P:$P,AA1827))</f>
        <v/>
      </c>
      <c r="T1827" s="33">
        <f>IF(INDEX(Matches!$J:$J,AA1827)="","",IF(I1827="H",INDEX(Matches!$J:$J,AA1827),INDEX(Matches!$K:$K,AA1827)))</f>
        <v/>
      </c>
      <c r="U1827" s="33">
        <f>IF(INDEX(Matches!$K:$K,AA1827)="","",IF(I1827="H",INDEX(Matches!$K:$K,AA1827),INDEX(Matches!$J:$J,AA1827)))</f>
        <v/>
      </c>
      <c r="V1827" s="30">
        <f>IF(T1827="","",T1827-U1827)</f>
        <v/>
      </c>
      <c r="W1827" s="33">
        <f>IF(I1827="H",INDEX(Matches!$T:$T,AA1827),INDEX(Matches!$U:$U,AA1827))</f>
        <v/>
      </c>
      <c r="X1827" s="11">
        <f>INDEX(Matches!$X:$X,AA1827)</f>
        <v/>
      </c>
      <c r="Y1827" s="30">
        <f>IF(O1827="","",O1827-S1827)</f>
        <v/>
      </c>
      <c r="Z1827" s="30">
        <f>IF(W1827="","",W1827-S1827)</f>
        <v/>
      </c>
      <c r="AA1827" s="24">
        <f>MATCH(J1827,Matches!$A:$A,0)</f>
        <v/>
      </c>
      <c r="AB1827" s="33" t="n"/>
      <c r="AC1827" s="33" t="n"/>
      <c r="AD1827" s="24" t="n"/>
      <c r="AE1827" s="24" t="n">
        <v>2</v>
      </c>
      <c r="AF1827" s="33" t="n"/>
      <c r="AG1827" s="33" t="n"/>
    </row>
    <row r="1828">
      <c r="A1828" s="24" t="inlineStr">
        <is>
          <t>Wrexham|9</t>
        </is>
      </c>
      <c r="B1828" s="24" t="inlineStr">
        <is>
          <t>E1</t>
        </is>
      </c>
      <c r="C1828" s="24" t="inlineStr">
        <is>
          <t>Championship</t>
        </is>
      </c>
      <c r="D1828" s="24" t="inlineStr">
        <is>
          <t>Wrexham</t>
        </is>
      </c>
      <c r="E1828" s="24" t="n">
        <v>9</v>
      </c>
      <c r="F1828" s="24" t="n">
        <v>3</v>
      </c>
      <c r="G1828" s="29" t="n">
        <v>46305.625</v>
      </c>
      <c r="H1828" s="24" t="inlineStr">
        <is>
          <t>Derby</t>
        </is>
      </c>
      <c r="I1828" s="24" t="inlineStr">
        <is>
          <t>A</t>
        </is>
      </c>
      <c r="J1828" s="24" t="inlineStr">
        <is>
          <t>E1-Derby-Wrexham</t>
        </is>
      </c>
      <c r="K1828" s="24" t="n">
        <v>12</v>
      </c>
      <c r="L1828" s="11">
        <f>IF(INDEX(Matches!$X:$X,AA1828)=0,"",IF(I1828="H",INDEX(Matches!$H:$H,AA1828),INDEX(Matches!$I:$I,AA1828)))</f>
        <v/>
      </c>
      <c r="M1828" s="11">
        <f>IF(INDEX(Matches!$X:$X,AA1828)=0,"",IF(I1828="H",INDEX(Matches!$I:$I,AA1828),INDEX(Matches!$H:$H,AA1828)))</f>
        <v/>
      </c>
      <c r="N1828" s="11">
        <f>IF(L1828="","",IF(L1828&gt;M1828,"W",IF(L1828=M1828,"D","L")))</f>
        <v/>
      </c>
      <c r="O1828" s="11">
        <f>IF(L1828="","",IF(L1828&gt;M1828,3,IF(L1828=M1828,1,0)))</f>
        <v/>
      </c>
      <c r="P1828" s="31">
        <f>IF(I1828="H",INDEX(Matches!$L:$L,AA1828),INDEX(Matches!$N:$N,AA1828))</f>
        <v/>
      </c>
      <c r="Q1828" s="31">
        <f>INDEX(Matches!$M:$M,AA1828)</f>
        <v/>
      </c>
      <c r="R1828" s="31">
        <f>IF(I1828="H",INDEX(Matches!$N:$N,AA1828),INDEX(Matches!$L:$L,AA1828))</f>
        <v/>
      </c>
      <c r="S1828" s="33">
        <f>IF(I1828="H",INDEX(Matches!$O:$O,AA1828),INDEX(Matches!$P:$P,AA1828))</f>
        <v/>
      </c>
      <c r="T1828" s="33">
        <f>IF(INDEX(Matches!$J:$J,AA1828)="","",IF(I1828="H",INDEX(Matches!$J:$J,AA1828),INDEX(Matches!$K:$K,AA1828)))</f>
        <v/>
      </c>
      <c r="U1828" s="33">
        <f>IF(INDEX(Matches!$K:$K,AA1828)="","",IF(I1828="H",INDEX(Matches!$K:$K,AA1828),INDEX(Matches!$J:$J,AA1828)))</f>
        <v/>
      </c>
      <c r="V1828" s="30">
        <f>IF(T1828="","",T1828-U1828)</f>
        <v/>
      </c>
      <c r="W1828" s="33">
        <f>IF(I1828="H",INDEX(Matches!$T:$T,AA1828),INDEX(Matches!$U:$U,AA1828))</f>
        <v/>
      </c>
      <c r="X1828" s="11">
        <f>INDEX(Matches!$X:$X,AA1828)</f>
        <v/>
      </c>
      <c r="Y1828" s="30">
        <f>IF(O1828="","",O1828-S1828)</f>
        <v/>
      </c>
      <c r="Z1828" s="30">
        <f>IF(W1828="","",W1828-S1828)</f>
        <v/>
      </c>
      <c r="AA1828" s="24">
        <f>MATCH(J1828,Matches!$A:$A,0)</f>
        <v/>
      </c>
      <c r="AB1828" s="33" t="n"/>
      <c r="AC1828" s="33" t="n"/>
      <c r="AD1828" s="24" t="n"/>
      <c r="AE1828" s="24" t="n">
        <v>3</v>
      </c>
      <c r="AF1828" s="33" t="n"/>
      <c r="AG1828" s="33" t="n"/>
    </row>
    <row r="1829">
      <c r="A1829" s="24" t="inlineStr">
        <is>
          <t>Wrexham|10</t>
        </is>
      </c>
      <c r="B1829" s="24" t="inlineStr">
        <is>
          <t>E1</t>
        </is>
      </c>
      <c r="C1829" s="24" t="inlineStr">
        <is>
          <t>Championship</t>
        </is>
      </c>
      <c r="D1829" s="24" t="inlineStr">
        <is>
          <t>Wrexham</t>
        </is>
      </c>
      <c r="E1829" s="24" t="n">
        <v>10</v>
      </c>
      <c r="F1829" s="24" t="n">
        <v>3</v>
      </c>
      <c r="G1829" s="29" t="n">
        <v>46308.82291666666</v>
      </c>
      <c r="H1829" s="24" t="inlineStr">
        <is>
          <t>West Brom</t>
        </is>
      </c>
      <c r="I1829" s="24" t="inlineStr">
        <is>
          <t>H</t>
        </is>
      </c>
      <c r="J1829" s="24" t="inlineStr">
        <is>
          <t>E1-Wrexham-WestBrom</t>
        </is>
      </c>
      <c r="K1829" s="24" t="n">
        <v>13</v>
      </c>
      <c r="L1829" s="11">
        <f>IF(INDEX(Matches!$X:$X,AA1829)=0,"",IF(I1829="H",INDEX(Matches!$H:$H,AA1829),INDEX(Matches!$I:$I,AA1829)))</f>
        <v/>
      </c>
      <c r="M1829" s="11">
        <f>IF(INDEX(Matches!$X:$X,AA1829)=0,"",IF(I1829="H",INDEX(Matches!$I:$I,AA1829),INDEX(Matches!$H:$H,AA1829)))</f>
        <v/>
      </c>
      <c r="N1829" s="11">
        <f>IF(L1829="","",IF(L1829&gt;M1829,"W",IF(L1829=M1829,"D","L")))</f>
        <v/>
      </c>
      <c r="O1829" s="11">
        <f>IF(L1829="","",IF(L1829&gt;M1829,3,IF(L1829=M1829,1,0)))</f>
        <v/>
      </c>
      <c r="P1829" s="31">
        <f>IF(I1829="H",INDEX(Matches!$L:$L,AA1829),INDEX(Matches!$N:$N,AA1829))</f>
        <v/>
      </c>
      <c r="Q1829" s="31">
        <f>INDEX(Matches!$M:$M,AA1829)</f>
        <v/>
      </c>
      <c r="R1829" s="31">
        <f>IF(I1829="H",INDEX(Matches!$N:$N,AA1829),INDEX(Matches!$L:$L,AA1829))</f>
        <v/>
      </c>
      <c r="S1829" s="33">
        <f>IF(I1829="H",INDEX(Matches!$O:$O,AA1829),INDEX(Matches!$P:$P,AA1829))</f>
        <v/>
      </c>
      <c r="T1829" s="33">
        <f>IF(INDEX(Matches!$J:$J,AA1829)="","",IF(I1829="H",INDEX(Matches!$J:$J,AA1829),INDEX(Matches!$K:$K,AA1829)))</f>
        <v/>
      </c>
      <c r="U1829" s="33">
        <f>IF(INDEX(Matches!$K:$K,AA1829)="","",IF(I1829="H",INDEX(Matches!$K:$K,AA1829),INDEX(Matches!$J:$J,AA1829)))</f>
        <v/>
      </c>
      <c r="V1829" s="30">
        <f>IF(T1829="","",T1829-U1829)</f>
        <v/>
      </c>
      <c r="W1829" s="33">
        <f>IF(I1829="H",INDEX(Matches!$T:$T,AA1829),INDEX(Matches!$U:$U,AA1829))</f>
        <v/>
      </c>
      <c r="X1829" s="11">
        <f>INDEX(Matches!$X:$X,AA1829)</f>
        <v/>
      </c>
      <c r="Y1829" s="30">
        <f>IF(O1829="","",O1829-S1829)</f>
        <v/>
      </c>
      <c r="Z1829" s="30">
        <f>IF(W1829="","",W1829-S1829)</f>
        <v/>
      </c>
      <c r="AA1829" s="24">
        <f>MATCH(J1829,Matches!$A:$A,0)</f>
        <v/>
      </c>
      <c r="AB1829" s="33" t="n"/>
      <c r="AC1829" s="33" t="n"/>
      <c r="AD1829" s="24" t="n"/>
      <c r="AE1829" s="24" t="n">
        <v>3</v>
      </c>
      <c r="AF1829" s="33" t="n"/>
      <c r="AG1829" s="33" t="n"/>
    </row>
    <row r="1830">
      <c r="A1830" s="24" t="inlineStr">
        <is>
          <t>Wrexham|11</t>
        </is>
      </c>
      <c r="B1830" s="24" t="inlineStr">
        <is>
          <t>E1</t>
        </is>
      </c>
      <c r="C1830" s="24" t="inlineStr">
        <is>
          <t>Championship</t>
        </is>
      </c>
      <c r="D1830" s="24" t="inlineStr">
        <is>
          <t>Wrexham</t>
        </is>
      </c>
      <c r="E1830" s="24" t="n">
        <v>11</v>
      </c>
      <c r="F1830" s="24" t="n">
        <v>3</v>
      </c>
      <c r="G1830" s="29" t="n">
        <v>46312.625</v>
      </c>
      <c r="H1830" s="24" t="inlineStr">
        <is>
          <t>Preston</t>
        </is>
      </c>
      <c r="I1830" s="24" t="inlineStr">
        <is>
          <t>H</t>
        </is>
      </c>
      <c r="J1830" s="24" t="inlineStr">
        <is>
          <t>E1-Wrexham-Preston</t>
        </is>
      </c>
      <c r="K1830" s="24" t="n">
        <v>20</v>
      </c>
      <c r="L1830" s="11">
        <f>IF(INDEX(Matches!$X:$X,AA1830)=0,"",IF(I1830="H",INDEX(Matches!$H:$H,AA1830),INDEX(Matches!$I:$I,AA1830)))</f>
        <v/>
      </c>
      <c r="M1830" s="11">
        <f>IF(INDEX(Matches!$X:$X,AA1830)=0,"",IF(I1830="H",INDEX(Matches!$I:$I,AA1830),INDEX(Matches!$H:$H,AA1830)))</f>
        <v/>
      </c>
      <c r="N1830" s="11">
        <f>IF(L1830="","",IF(L1830&gt;M1830,"W",IF(L1830=M1830,"D","L")))</f>
        <v/>
      </c>
      <c r="O1830" s="11">
        <f>IF(L1830="","",IF(L1830&gt;M1830,3,IF(L1830=M1830,1,0)))</f>
        <v/>
      </c>
      <c r="P1830" s="31">
        <f>IF(I1830="H",INDEX(Matches!$L:$L,AA1830),INDEX(Matches!$N:$N,AA1830))</f>
        <v/>
      </c>
      <c r="Q1830" s="31">
        <f>INDEX(Matches!$M:$M,AA1830)</f>
        <v/>
      </c>
      <c r="R1830" s="31">
        <f>IF(I1830="H",INDEX(Matches!$N:$N,AA1830),INDEX(Matches!$L:$L,AA1830))</f>
        <v/>
      </c>
      <c r="S1830" s="33">
        <f>IF(I1830="H",INDEX(Matches!$O:$O,AA1830),INDEX(Matches!$P:$P,AA1830))</f>
        <v/>
      </c>
      <c r="T1830" s="33">
        <f>IF(INDEX(Matches!$J:$J,AA1830)="","",IF(I1830="H",INDEX(Matches!$J:$J,AA1830),INDEX(Matches!$K:$K,AA1830)))</f>
        <v/>
      </c>
      <c r="U1830" s="33">
        <f>IF(INDEX(Matches!$K:$K,AA1830)="","",IF(I1830="H",INDEX(Matches!$K:$K,AA1830),INDEX(Matches!$J:$J,AA1830)))</f>
        <v/>
      </c>
      <c r="V1830" s="30">
        <f>IF(T1830="","",T1830-U1830)</f>
        <v/>
      </c>
      <c r="W1830" s="33">
        <f>IF(I1830="H",INDEX(Matches!$T:$T,AA1830),INDEX(Matches!$U:$U,AA1830))</f>
        <v/>
      </c>
      <c r="X1830" s="11">
        <f>INDEX(Matches!$X:$X,AA1830)</f>
        <v/>
      </c>
      <c r="Y1830" s="30">
        <f>IF(O1830="","",O1830-S1830)</f>
        <v/>
      </c>
      <c r="Z1830" s="30">
        <f>IF(W1830="","",W1830-S1830)</f>
        <v/>
      </c>
      <c r="AA1830" s="24">
        <f>MATCH(J1830,Matches!$A:$A,0)</f>
        <v/>
      </c>
      <c r="AB1830" s="33" t="n"/>
      <c r="AC1830" s="33" t="n"/>
      <c r="AD1830" s="24" t="n"/>
      <c r="AE1830" s="24" t="n">
        <v>3</v>
      </c>
      <c r="AF1830" s="33" t="n"/>
      <c r="AG1830" s="33" t="n"/>
    </row>
    <row r="1831">
      <c r="A1831" s="24" t="inlineStr">
        <is>
          <t>Wrexham|12</t>
        </is>
      </c>
      <c r="B1831" s="24" t="inlineStr">
        <is>
          <t>E1</t>
        </is>
      </c>
      <c r="C1831" s="24" t="inlineStr">
        <is>
          <t>Championship</t>
        </is>
      </c>
      <c r="D1831" s="24" t="inlineStr">
        <is>
          <t>Wrexham</t>
        </is>
      </c>
      <c r="E1831" s="24" t="n">
        <v>12</v>
      </c>
      <c r="F1831" s="24" t="n">
        <v>3</v>
      </c>
      <c r="G1831" s="29" t="n">
        <v>46319.625</v>
      </c>
      <c r="H1831" s="24" t="inlineStr">
        <is>
          <t>Blackburn</t>
        </is>
      </c>
      <c r="I1831" s="24" t="inlineStr">
        <is>
          <t>A</t>
        </is>
      </c>
      <c r="J1831" s="24" t="inlineStr">
        <is>
          <t>E1-Blackbur-Wrexham</t>
        </is>
      </c>
      <c r="K1831" s="24" t="n">
        <v>19</v>
      </c>
      <c r="L1831" s="11">
        <f>IF(INDEX(Matches!$X:$X,AA1831)=0,"",IF(I1831="H",INDEX(Matches!$H:$H,AA1831),INDEX(Matches!$I:$I,AA1831)))</f>
        <v/>
      </c>
      <c r="M1831" s="11">
        <f>IF(INDEX(Matches!$X:$X,AA1831)=0,"",IF(I1831="H",INDEX(Matches!$I:$I,AA1831),INDEX(Matches!$H:$H,AA1831)))</f>
        <v/>
      </c>
      <c r="N1831" s="11">
        <f>IF(L1831="","",IF(L1831&gt;M1831,"W",IF(L1831=M1831,"D","L")))</f>
        <v/>
      </c>
      <c r="O1831" s="11">
        <f>IF(L1831="","",IF(L1831&gt;M1831,3,IF(L1831=M1831,1,0)))</f>
        <v/>
      </c>
      <c r="P1831" s="31">
        <f>IF(I1831="H",INDEX(Matches!$L:$L,AA1831),INDEX(Matches!$N:$N,AA1831))</f>
        <v/>
      </c>
      <c r="Q1831" s="31">
        <f>INDEX(Matches!$M:$M,AA1831)</f>
        <v/>
      </c>
      <c r="R1831" s="31">
        <f>IF(I1831="H",INDEX(Matches!$N:$N,AA1831),INDEX(Matches!$L:$L,AA1831))</f>
        <v/>
      </c>
      <c r="S1831" s="33">
        <f>IF(I1831="H",INDEX(Matches!$O:$O,AA1831),INDEX(Matches!$P:$P,AA1831))</f>
        <v/>
      </c>
      <c r="T1831" s="33">
        <f>IF(INDEX(Matches!$J:$J,AA1831)="","",IF(I1831="H",INDEX(Matches!$J:$J,AA1831),INDEX(Matches!$K:$K,AA1831)))</f>
        <v/>
      </c>
      <c r="U1831" s="33">
        <f>IF(INDEX(Matches!$K:$K,AA1831)="","",IF(I1831="H",INDEX(Matches!$K:$K,AA1831),INDEX(Matches!$J:$J,AA1831)))</f>
        <v/>
      </c>
      <c r="V1831" s="30">
        <f>IF(T1831="","",T1831-U1831)</f>
        <v/>
      </c>
      <c r="W1831" s="33">
        <f>IF(I1831="H",INDEX(Matches!$T:$T,AA1831),INDEX(Matches!$U:$U,AA1831))</f>
        <v/>
      </c>
      <c r="X1831" s="11">
        <f>INDEX(Matches!$X:$X,AA1831)</f>
        <v/>
      </c>
      <c r="Y1831" s="30">
        <f>IF(O1831="","",O1831-S1831)</f>
        <v/>
      </c>
      <c r="Z1831" s="30">
        <f>IF(W1831="","",W1831-S1831)</f>
        <v/>
      </c>
      <c r="AA1831" s="24">
        <f>MATCH(J1831,Matches!$A:$A,0)</f>
        <v/>
      </c>
      <c r="AB1831" s="33" t="n"/>
      <c r="AC1831" s="33" t="n">
        <v>1.429784390255758</v>
      </c>
      <c r="AD1831" s="24" t="n"/>
      <c r="AE1831" s="24" t="n">
        <v>3</v>
      </c>
      <c r="AF1831" s="33" t="n"/>
      <c r="AG1831" s="33" t="n"/>
    </row>
    <row r="1832">
      <c r="A1832" s="24" t="inlineStr">
        <is>
          <t>Wrexham|13</t>
        </is>
      </c>
      <c r="B1832" s="24" t="inlineStr">
        <is>
          <t>E1</t>
        </is>
      </c>
      <c r="C1832" s="24" t="inlineStr">
        <is>
          <t>Championship</t>
        </is>
      </c>
      <c r="D1832" s="24" t="inlineStr">
        <is>
          <t>Wrexham</t>
        </is>
      </c>
      <c r="E1832" s="24" t="n">
        <v>13</v>
      </c>
      <c r="F1832" s="24" t="n">
        <v>4</v>
      </c>
      <c r="G1832" s="29" t="n">
        <v>46325.83333333334</v>
      </c>
      <c r="H1832" s="24" t="inlineStr">
        <is>
          <t>Sheffield United</t>
        </is>
      </c>
      <c r="I1832" s="24" t="inlineStr">
        <is>
          <t>A</t>
        </is>
      </c>
      <c r="J1832" s="24" t="inlineStr">
        <is>
          <t>E1-Sheffiel-Wrexham</t>
        </is>
      </c>
      <c r="K1832" s="24" t="n">
        <v>8</v>
      </c>
      <c r="L1832" s="11">
        <f>IF(INDEX(Matches!$X:$X,AA1832)=0,"",IF(I1832="H",INDEX(Matches!$H:$H,AA1832),INDEX(Matches!$I:$I,AA1832)))</f>
        <v/>
      </c>
      <c r="M1832" s="11">
        <f>IF(INDEX(Matches!$X:$X,AA1832)=0,"",IF(I1832="H",INDEX(Matches!$I:$I,AA1832),INDEX(Matches!$H:$H,AA1832)))</f>
        <v/>
      </c>
      <c r="N1832" s="11">
        <f>IF(L1832="","",IF(L1832&gt;M1832,"W",IF(L1832=M1832,"D","L")))</f>
        <v/>
      </c>
      <c r="O1832" s="11">
        <f>IF(L1832="","",IF(L1832&gt;M1832,3,IF(L1832=M1832,1,0)))</f>
        <v/>
      </c>
      <c r="P1832" s="31">
        <f>IF(I1832="H",INDEX(Matches!$L:$L,AA1832),INDEX(Matches!$N:$N,AA1832))</f>
        <v/>
      </c>
      <c r="Q1832" s="31">
        <f>INDEX(Matches!$M:$M,AA1832)</f>
        <v/>
      </c>
      <c r="R1832" s="31">
        <f>IF(I1832="H",INDEX(Matches!$N:$N,AA1832),INDEX(Matches!$L:$L,AA1832))</f>
        <v/>
      </c>
      <c r="S1832" s="33">
        <f>IF(I1832="H",INDEX(Matches!$O:$O,AA1832),INDEX(Matches!$P:$P,AA1832))</f>
        <v/>
      </c>
      <c r="T1832" s="33">
        <f>IF(INDEX(Matches!$J:$J,AA1832)="","",IF(I1832="H",INDEX(Matches!$J:$J,AA1832),INDEX(Matches!$K:$K,AA1832)))</f>
        <v/>
      </c>
      <c r="U1832" s="33">
        <f>IF(INDEX(Matches!$K:$K,AA1832)="","",IF(I1832="H",INDEX(Matches!$K:$K,AA1832),INDEX(Matches!$J:$J,AA1832)))</f>
        <v/>
      </c>
      <c r="V1832" s="30">
        <f>IF(T1832="","",T1832-U1832)</f>
        <v/>
      </c>
      <c r="W1832" s="33">
        <f>IF(I1832="H",INDEX(Matches!$T:$T,AA1832),INDEX(Matches!$U:$U,AA1832))</f>
        <v/>
      </c>
      <c r="X1832" s="11">
        <f>INDEX(Matches!$X:$X,AA1832)</f>
        <v/>
      </c>
      <c r="Y1832" s="30">
        <f>IF(O1832="","",O1832-S1832)</f>
        <v/>
      </c>
      <c r="Z1832" s="30">
        <f>IF(W1832="","",W1832-S1832)</f>
        <v/>
      </c>
      <c r="AA1832" s="24">
        <f>MATCH(J1832,Matches!$A:$A,0)</f>
        <v/>
      </c>
      <c r="AB1832" s="33" t="n"/>
      <c r="AC1832" s="33" t="n">
        <v>1.230857836048179</v>
      </c>
      <c r="AD1832" s="24" t="n"/>
      <c r="AE1832" s="24" t="n">
        <v>4</v>
      </c>
      <c r="AF1832" s="33" t="n"/>
      <c r="AG1832" s="33" t="n"/>
    </row>
    <row r="1833">
      <c r="A1833" s="24" t="inlineStr">
        <is>
          <t>Wrexham|14</t>
        </is>
      </c>
      <c r="B1833" s="24" t="inlineStr">
        <is>
          <t>E1</t>
        </is>
      </c>
      <c r="C1833" s="24" t="inlineStr">
        <is>
          <t>Championship</t>
        </is>
      </c>
      <c r="D1833" s="24" t="inlineStr">
        <is>
          <t>Wrexham</t>
        </is>
      </c>
      <c r="E1833" s="24" t="n">
        <v>14</v>
      </c>
      <c r="F1833" s="24" t="n">
        <v>4</v>
      </c>
      <c r="G1833" s="29" t="n">
        <v>46330.82291666666</v>
      </c>
      <c r="H1833" s="24" t="inlineStr">
        <is>
          <t>Middlesbrough</t>
        </is>
      </c>
      <c r="I1833" s="24" t="inlineStr">
        <is>
          <t>H</t>
        </is>
      </c>
      <c r="J1833" s="24" t="inlineStr">
        <is>
          <t>E1-Wrexham-Middlesb</t>
        </is>
      </c>
      <c r="K1833" s="24" t="n">
        <v>3</v>
      </c>
      <c r="L1833" s="11">
        <f>IF(INDEX(Matches!$X:$X,AA1833)=0,"",IF(I1833="H",INDEX(Matches!$H:$H,AA1833),INDEX(Matches!$I:$I,AA1833)))</f>
        <v/>
      </c>
      <c r="M1833" s="11">
        <f>IF(INDEX(Matches!$X:$X,AA1833)=0,"",IF(I1833="H",INDEX(Matches!$I:$I,AA1833),INDEX(Matches!$H:$H,AA1833)))</f>
        <v/>
      </c>
      <c r="N1833" s="11">
        <f>IF(L1833="","",IF(L1833&gt;M1833,"W",IF(L1833=M1833,"D","L")))</f>
        <v/>
      </c>
      <c r="O1833" s="11">
        <f>IF(L1833="","",IF(L1833&gt;M1833,3,IF(L1833=M1833,1,0)))</f>
        <v/>
      </c>
      <c r="P1833" s="31">
        <f>IF(I1833="H",INDEX(Matches!$L:$L,AA1833),INDEX(Matches!$N:$N,AA1833))</f>
        <v/>
      </c>
      <c r="Q1833" s="31">
        <f>INDEX(Matches!$M:$M,AA1833)</f>
        <v/>
      </c>
      <c r="R1833" s="31">
        <f>IF(I1833="H",INDEX(Matches!$N:$N,AA1833),INDEX(Matches!$L:$L,AA1833))</f>
        <v/>
      </c>
      <c r="S1833" s="33">
        <f>IF(I1833="H",INDEX(Matches!$O:$O,AA1833),INDEX(Matches!$P:$P,AA1833))</f>
        <v/>
      </c>
      <c r="T1833" s="33">
        <f>IF(INDEX(Matches!$J:$J,AA1833)="","",IF(I1833="H",INDEX(Matches!$J:$J,AA1833),INDEX(Matches!$K:$K,AA1833)))</f>
        <v/>
      </c>
      <c r="U1833" s="33">
        <f>IF(INDEX(Matches!$K:$K,AA1833)="","",IF(I1833="H",INDEX(Matches!$K:$K,AA1833),INDEX(Matches!$J:$J,AA1833)))</f>
        <v/>
      </c>
      <c r="V1833" s="30">
        <f>IF(T1833="","",T1833-U1833)</f>
        <v/>
      </c>
      <c r="W1833" s="33">
        <f>IF(I1833="H",INDEX(Matches!$T:$T,AA1833),INDEX(Matches!$U:$U,AA1833))</f>
        <v/>
      </c>
      <c r="X1833" s="11">
        <f>INDEX(Matches!$X:$X,AA1833)</f>
        <v/>
      </c>
      <c r="Y1833" s="30">
        <f>IF(O1833="","",O1833-S1833)</f>
        <v/>
      </c>
      <c r="Z1833" s="30">
        <f>IF(W1833="","",W1833-S1833)</f>
        <v/>
      </c>
      <c r="AA1833" s="24">
        <f>MATCH(J1833,Matches!$A:$A,0)</f>
        <v/>
      </c>
      <c r="AB1833" s="33" t="n"/>
      <c r="AC1833" s="33" t="n">
        <v>1.382417309750587</v>
      </c>
      <c r="AD1833" s="24" t="n"/>
      <c r="AE1833" s="24" t="n">
        <v>4</v>
      </c>
      <c r="AF1833" s="33" t="n"/>
      <c r="AG1833" s="33" t="n"/>
    </row>
    <row r="1834">
      <c r="A1834" s="24" t="inlineStr">
        <is>
          <t>Wrexham|15</t>
        </is>
      </c>
      <c r="B1834" s="24" t="inlineStr">
        <is>
          <t>E1</t>
        </is>
      </c>
      <c r="C1834" s="24" t="inlineStr">
        <is>
          <t>Championship</t>
        </is>
      </c>
      <c r="D1834" s="24" t="inlineStr">
        <is>
          <t>Wrexham</t>
        </is>
      </c>
      <c r="E1834" s="24" t="n">
        <v>15</v>
      </c>
      <c r="F1834" s="24" t="n">
        <v>4</v>
      </c>
      <c r="G1834" s="29" t="n">
        <v>46333.52083333334</v>
      </c>
      <c r="H1834" s="24" t="inlineStr">
        <is>
          <t>Wolves</t>
        </is>
      </c>
      <c r="I1834" s="24" t="inlineStr">
        <is>
          <t>H</t>
        </is>
      </c>
      <c r="J1834" s="24" t="inlineStr">
        <is>
          <t>E1-Wrexham-Wolves</t>
        </is>
      </c>
      <c r="K1834" s="24" t="n">
        <v>2</v>
      </c>
      <c r="L1834" s="11">
        <f>IF(INDEX(Matches!$X:$X,AA1834)=0,"",IF(I1834="H",INDEX(Matches!$H:$H,AA1834),INDEX(Matches!$I:$I,AA1834)))</f>
        <v/>
      </c>
      <c r="M1834" s="11">
        <f>IF(INDEX(Matches!$X:$X,AA1834)=0,"",IF(I1834="H",INDEX(Matches!$I:$I,AA1834),INDEX(Matches!$H:$H,AA1834)))</f>
        <v/>
      </c>
      <c r="N1834" s="11">
        <f>IF(L1834="","",IF(L1834&gt;M1834,"W",IF(L1834=M1834,"D","L")))</f>
        <v/>
      </c>
      <c r="O1834" s="11">
        <f>IF(L1834="","",IF(L1834&gt;M1834,3,IF(L1834=M1834,1,0)))</f>
        <v/>
      </c>
      <c r="P1834" s="31">
        <f>IF(I1834="H",INDEX(Matches!$L:$L,AA1834),INDEX(Matches!$N:$N,AA1834))</f>
        <v/>
      </c>
      <c r="Q1834" s="31">
        <f>INDEX(Matches!$M:$M,AA1834)</f>
        <v/>
      </c>
      <c r="R1834" s="31">
        <f>IF(I1834="H",INDEX(Matches!$N:$N,AA1834),INDEX(Matches!$L:$L,AA1834))</f>
        <v/>
      </c>
      <c r="S1834" s="33">
        <f>IF(I1834="H",INDEX(Matches!$O:$O,AA1834),INDEX(Matches!$P:$P,AA1834))</f>
        <v/>
      </c>
      <c r="T1834" s="33">
        <f>IF(INDEX(Matches!$J:$J,AA1834)="","",IF(I1834="H",INDEX(Matches!$J:$J,AA1834),INDEX(Matches!$K:$K,AA1834)))</f>
        <v/>
      </c>
      <c r="U1834" s="33">
        <f>IF(INDEX(Matches!$K:$K,AA1834)="","",IF(I1834="H",INDEX(Matches!$K:$K,AA1834),INDEX(Matches!$J:$J,AA1834)))</f>
        <v/>
      </c>
      <c r="V1834" s="30">
        <f>IF(T1834="","",T1834-U1834)</f>
        <v/>
      </c>
      <c r="W1834" s="33">
        <f>IF(I1834="H",INDEX(Matches!$T:$T,AA1834),INDEX(Matches!$U:$U,AA1834))</f>
        <v/>
      </c>
      <c r="X1834" s="11">
        <f>INDEX(Matches!$X:$X,AA1834)</f>
        <v/>
      </c>
      <c r="Y1834" s="30">
        <f>IF(O1834="","",O1834-S1834)</f>
        <v/>
      </c>
      <c r="Z1834" s="30">
        <f>IF(W1834="","",W1834-S1834)</f>
        <v/>
      </c>
      <c r="AA1834" s="24">
        <f>MATCH(J1834,Matches!$A:$A,0)</f>
        <v/>
      </c>
      <c r="AB1834" s="33" t="n"/>
      <c r="AC1834" s="33" t="n">
        <v>1.29462815805403</v>
      </c>
      <c r="AD1834" s="24" t="n"/>
      <c r="AE1834" s="24" t="n">
        <v>4</v>
      </c>
      <c r="AF1834" s="33" t="n"/>
      <c r="AG1834" s="33" t="n"/>
    </row>
    <row r="1835">
      <c r="A1835" s="24" t="inlineStr">
        <is>
          <t>Wrexham|16</t>
        </is>
      </c>
      <c r="B1835" s="24" t="inlineStr">
        <is>
          <t>E1</t>
        </is>
      </c>
      <c r="C1835" s="24" t="inlineStr">
        <is>
          <t>Championship</t>
        </is>
      </c>
      <c r="D1835" s="24" t="inlineStr">
        <is>
          <t>Wrexham</t>
        </is>
      </c>
      <c r="E1835" s="24" t="n">
        <v>16</v>
      </c>
      <c r="F1835" s="24" t="n">
        <v>4</v>
      </c>
      <c r="G1835" s="29" t="n">
        <v>46347.625</v>
      </c>
      <c r="H1835" s="24" t="inlineStr">
        <is>
          <t>Lincoln</t>
        </is>
      </c>
      <c r="I1835" s="24" t="inlineStr">
        <is>
          <t>A</t>
        </is>
      </c>
      <c r="J1835" s="24" t="inlineStr">
        <is>
          <t>E1-Lincoln-Wrexham</t>
        </is>
      </c>
      <c r="K1835" s="24" t="n">
        <v>24</v>
      </c>
      <c r="L1835" s="11">
        <f>IF(INDEX(Matches!$X:$X,AA1835)=0,"",IF(I1835="H",INDEX(Matches!$H:$H,AA1835),INDEX(Matches!$I:$I,AA1835)))</f>
        <v/>
      </c>
      <c r="M1835" s="11">
        <f>IF(INDEX(Matches!$X:$X,AA1835)=0,"",IF(I1835="H",INDEX(Matches!$I:$I,AA1835),INDEX(Matches!$H:$H,AA1835)))</f>
        <v/>
      </c>
      <c r="N1835" s="11">
        <f>IF(L1835="","",IF(L1835&gt;M1835,"W",IF(L1835=M1835,"D","L")))</f>
        <v/>
      </c>
      <c r="O1835" s="11">
        <f>IF(L1835="","",IF(L1835&gt;M1835,3,IF(L1835=M1835,1,0)))</f>
        <v/>
      </c>
      <c r="P1835" s="31">
        <f>IF(I1835="H",INDEX(Matches!$L:$L,AA1835),INDEX(Matches!$N:$N,AA1835))</f>
        <v/>
      </c>
      <c r="Q1835" s="31">
        <f>INDEX(Matches!$M:$M,AA1835)</f>
        <v/>
      </c>
      <c r="R1835" s="31">
        <f>IF(I1835="H",INDEX(Matches!$N:$N,AA1835),INDEX(Matches!$L:$L,AA1835))</f>
        <v/>
      </c>
      <c r="S1835" s="33">
        <f>IF(I1835="H",INDEX(Matches!$O:$O,AA1835),INDEX(Matches!$P:$P,AA1835))</f>
        <v/>
      </c>
      <c r="T1835" s="33">
        <f>IF(INDEX(Matches!$J:$J,AA1835)="","",IF(I1835="H",INDEX(Matches!$J:$J,AA1835),INDEX(Matches!$K:$K,AA1835)))</f>
        <v/>
      </c>
      <c r="U1835" s="33">
        <f>IF(INDEX(Matches!$K:$K,AA1835)="","",IF(I1835="H",INDEX(Matches!$K:$K,AA1835),INDEX(Matches!$J:$J,AA1835)))</f>
        <v/>
      </c>
      <c r="V1835" s="30">
        <f>IF(T1835="","",T1835-U1835)</f>
        <v/>
      </c>
      <c r="W1835" s="33">
        <f>IF(I1835="H",INDEX(Matches!$T:$T,AA1835),INDEX(Matches!$U:$U,AA1835))</f>
        <v/>
      </c>
      <c r="X1835" s="11">
        <f>INDEX(Matches!$X:$X,AA1835)</f>
        <v/>
      </c>
      <c r="Y1835" s="30">
        <f>IF(O1835="","",O1835-S1835)</f>
        <v/>
      </c>
      <c r="Z1835" s="30">
        <f>IF(W1835="","",W1835-S1835)</f>
        <v/>
      </c>
      <c r="AA1835" s="24">
        <f>MATCH(J1835,Matches!$A:$A,0)</f>
        <v/>
      </c>
      <c r="AB1835" s="33" t="n"/>
      <c r="AC1835" s="33" t="n">
        <v>1.559680334939064</v>
      </c>
      <c r="AD1835" s="24" t="n"/>
      <c r="AE1835" s="24" t="n">
        <v>4</v>
      </c>
      <c r="AF1835" s="33" t="n"/>
      <c r="AG1835" s="33" t="n"/>
    </row>
    <row r="1836">
      <c r="A1836" s="24" t="inlineStr">
        <is>
          <t>Wrexham|17</t>
        </is>
      </c>
      <c r="B1836" s="24" t="inlineStr">
        <is>
          <t>E1</t>
        </is>
      </c>
      <c r="C1836" s="24" t="inlineStr">
        <is>
          <t>Championship</t>
        </is>
      </c>
      <c r="D1836" s="24" t="inlineStr">
        <is>
          <t>Wrexham</t>
        </is>
      </c>
      <c r="E1836" s="24" t="n">
        <v>17</v>
      </c>
      <c r="F1836" s="24" t="n">
        <v>5</v>
      </c>
      <c r="G1836" s="29" t="n">
        <v>46350.82291666666</v>
      </c>
      <c r="H1836" s="24" t="inlineStr">
        <is>
          <t>Bristol City</t>
        </is>
      </c>
      <c r="I1836" s="24" t="inlineStr">
        <is>
          <t>A</t>
        </is>
      </c>
      <c r="J1836" s="24" t="inlineStr">
        <is>
          <t>E1-BristolC-Wrexham</t>
        </is>
      </c>
      <c r="K1836" s="24" t="n">
        <v>14</v>
      </c>
      <c r="L1836" s="11">
        <f>IF(INDEX(Matches!$X:$X,AA1836)=0,"",IF(I1836="H",INDEX(Matches!$H:$H,AA1836),INDEX(Matches!$I:$I,AA1836)))</f>
        <v/>
      </c>
      <c r="M1836" s="11">
        <f>IF(INDEX(Matches!$X:$X,AA1836)=0,"",IF(I1836="H",INDEX(Matches!$I:$I,AA1836),INDEX(Matches!$H:$H,AA1836)))</f>
        <v/>
      </c>
      <c r="N1836" s="11">
        <f>IF(L1836="","",IF(L1836&gt;M1836,"W",IF(L1836=M1836,"D","L")))</f>
        <v/>
      </c>
      <c r="O1836" s="11">
        <f>IF(L1836="","",IF(L1836&gt;M1836,3,IF(L1836=M1836,1,0)))</f>
        <v/>
      </c>
      <c r="P1836" s="31">
        <f>IF(I1836="H",INDEX(Matches!$L:$L,AA1836),INDEX(Matches!$N:$N,AA1836))</f>
        <v/>
      </c>
      <c r="Q1836" s="31">
        <f>INDEX(Matches!$M:$M,AA1836)</f>
        <v/>
      </c>
      <c r="R1836" s="31">
        <f>IF(I1836="H",INDEX(Matches!$N:$N,AA1836),INDEX(Matches!$L:$L,AA1836))</f>
        <v/>
      </c>
      <c r="S1836" s="33">
        <f>IF(I1836="H",INDEX(Matches!$O:$O,AA1836),INDEX(Matches!$P:$P,AA1836))</f>
        <v/>
      </c>
      <c r="T1836" s="33">
        <f>IF(INDEX(Matches!$J:$J,AA1836)="","",IF(I1836="H",INDEX(Matches!$J:$J,AA1836),INDEX(Matches!$K:$K,AA1836)))</f>
        <v/>
      </c>
      <c r="U1836" s="33">
        <f>IF(INDEX(Matches!$K:$K,AA1836)="","",IF(I1836="H",INDEX(Matches!$K:$K,AA1836),INDEX(Matches!$J:$J,AA1836)))</f>
        <v/>
      </c>
      <c r="V1836" s="30">
        <f>IF(T1836="","",T1836-U1836)</f>
        <v/>
      </c>
      <c r="W1836" s="33">
        <f>IF(I1836="H",INDEX(Matches!$T:$T,AA1836),INDEX(Matches!$U:$U,AA1836))</f>
        <v/>
      </c>
      <c r="X1836" s="11">
        <f>INDEX(Matches!$X:$X,AA1836)</f>
        <v/>
      </c>
      <c r="Y1836" s="30">
        <f>IF(O1836="","",O1836-S1836)</f>
        <v/>
      </c>
      <c r="Z1836" s="30">
        <f>IF(W1836="","",W1836-S1836)</f>
        <v/>
      </c>
      <c r="AA1836" s="24">
        <f>MATCH(J1836,Matches!$A:$A,0)</f>
        <v/>
      </c>
      <c r="AB1836" s="33" t="n"/>
      <c r="AC1836" s="33" t="n">
        <v>1.288277496435487</v>
      </c>
      <c r="AD1836" s="24" t="n"/>
      <c r="AE1836" s="24" t="n">
        <v>5</v>
      </c>
      <c r="AF1836" s="33" t="n"/>
      <c r="AG1836" s="33" t="n"/>
    </row>
    <row r="1837">
      <c r="A1837" s="24" t="inlineStr">
        <is>
          <t>Wrexham|18</t>
        </is>
      </c>
      <c r="B1837" s="24" t="inlineStr">
        <is>
          <t>E1</t>
        </is>
      </c>
      <c r="C1837" s="24" t="inlineStr">
        <is>
          <t>Championship</t>
        </is>
      </c>
      <c r="D1837" s="24" t="inlineStr">
        <is>
          <t>Wrexham</t>
        </is>
      </c>
      <c r="E1837" s="24" t="n">
        <v>18</v>
      </c>
      <c r="F1837" s="24" t="n">
        <v>5</v>
      </c>
      <c r="G1837" s="29" t="n">
        <v>46354.625</v>
      </c>
      <c r="H1837" s="24" t="inlineStr">
        <is>
          <t>Portsmouth</t>
        </is>
      </c>
      <c r="I1837" s="24" t="inlineStr">
        <is>
          <t>H</t>
        </is>
      </c>
      <c r="J1837" s="24" t="inlineStr">
        <is>
          <t>E1-Wrexham-Portsmou</t>
        </is>
      </c>
      <c r="K1837" s="24" t="n">
        <v>18</v>
      </c>
      <c r="L1837" s="11">
        <f>IF(INDEX(Matches!$X:$X,AA1837)=0,"",IF(I1837="H",INDEX(Matches!$H:$H,AA1837),INDEX(Matches!$I:$I,AA1837)))</f>
        <v/>
      </c>
      <c r="M1837" s="11">
        <f>IF(INDEX(Matches!$X:$X,AA1837)=0,"",IF(I1837="H",INDEX(Matches!$I:$I,AA1837),INDEX(Matches!$H:$H,AA1837)))</f>
        <v/>
      </c>
      <c r="N1837" s="11">
        <f>IF(L1837="","",IF(L1837&gt;M1837,"W",IF(L1837=M1837,"D","L")))</f>
        <v/>
      </c>
      <c r="O1837" s="11">
        <f>IF(L1837="","",IF(L1837&gt;M1837,3,IF(L1837=M1837,1,0)))</f>
        <v/>
      </c>
      <c r="P1837" s="31">
        <f>IF(I1837="H",INDEX(Matches!$L:$L,AA1837),INDEX(Matches!$N:$N,AA1837))</f>
        <v/>
      </c>
      <c r="Q1837" s="31">
        <f>INDEX(Matches!$M:$M,AA1837)</f>
        <v/>
      </c>
      <c r="R1837" s="31">
        <f>IF(I1837="H",INDEX(Matches!$N:$N,AA1837),INDEX(Matches!$L:$L,AA1837))</f>
        <v/>
      </c>
      <c r="S1837" s="33">
        <f>IF(I1837="H",INDEX(Matches!$O:$O,AA1837),INDEX(Matches!$P:$P,AA1837))</f>
        <v/>
      </c>
      <c r="T1837" s="33">
        <f>IF(INDEX(Matches!$J:$J,AA1837)="","",IF(I1837="H",INDEX(Matches!$J:$J,AA1837),INDEX(Matches!$K:$K,AA1837)))</f>
        <v/>
      </c>
      <c r="U1837" s="33">
        <f>IF(INDEX(Matches!$K:$K,AA1837)="","",IF(I1837="H",INDEX(Matches!$K:$K,AA1837),INDEX(Matches!$J:$J,AA1837)))</f>
        <v/>
      </c>
      <c r="V1837" s="30">
        <f>IF(T1837="","",T1837-U1837)</f>
        <v/>
      </c>
      <c r="W1837" s="33">
        <f>IF(I1837="H",INDEX(Matches!$T:$T,AA1837),INDEX(Matches!$U:$U,AA1837))</f>
        <v/>
      </c>
      <c r="X1837" s="11">
        <f>INDEX(Matches!$X:$X,AA1837)</f>
        <v/>
      </c>
      <c r="Y1837" s="30">
        <f>IF(O1837="","",O1837-S1837)</f>
        <v/>
      </c>
      <c r="Z1837" s="30">
        <f>IF(W1837="","",W1837-S1837)</f>
        <v/>
      </c>
      <c r="AA1837" s="24">
        <f>MATCH(J1837,Matches!$A:$A,0)</f>
        <v/>
      </c>
      <c r="AB1837" s="33" t="n"/>
      <c r="AC1837" s="33" t="n">
        <v>1.686704120401306</v>
      </c>
      <c r="AD1837" s="24" t="n"/>
      <c r="AE1837" s="24" t="n">
        <v>5</v>
      </c>
      <c r="AF1837" s="33" t="n"/>
      <c r="AG1837" s="33" t="n"/>
    </row>
    <row r="1838">
      <c r="A1838" s="24" t="inlineStr">
        <is>
          <t>Wrexham|19</t>
        </is>
      </c>
      <c r="B1838" s="24" t="inlineStr">
        <is>
          <t>E1</t>
        </is>
      </c>
      <c r="C1838" s="24" t="inlineStr">
        <is>
          <t>Championship</t>
        </is>
      </c>
      <c r="D1838" s="24" t="inlineStr">
        <is>
          <t>Wrexham</t>
        </is>
      </c>
      <c r="E1838" s="24" t="n">
        <v>19</v>
      </c>
      <c r="F1838" s="24" t="n">
        <v>5</v>
      </c>
      <c r="G1838" s="29" t="n">
        <v>46361.625</v>
      </c>
      <c r="H1838" s="24" t="inlineStr">
        <is>
          <t>Norwich</t>
        </is>
      </c>
      <c r="I1838" s="24" t="inlineStr">
        <is>
          <t>A</t>
        </is>
      </c>
      <c r="J1838" s="24" t="inlineStr">
        <is>
          <t>E1-Norwich-Wrexham</t>
        </is>
      </c>
      <c r="K1838" s="24" t="n">
        <v>7</v>
      </c>
      <c r="L1838" s="11">
        <f>IF(INDEX(Matches!$X:$X,AA1838)=0,"",IF(I1838="H",INDEX(Matches!$H:$H,AA1838),INDEX(Matches!$I:$I,AA1838)))</f>
        <v/>
      </c>
      <c r="M1838" s="11">
        <f>IF(INDEX(Matches!$X:$X,AA1838)=0,"",IF(I1838="H",INDEX(Matches!$I:$I,AA1838),INDEX(Matches!$H:$H,AA1838)))</f>
        <v/>
      </c>
      <c r="N1838" s="11">
        <f>IF(L1838="","",IF(L1838&gt;M1838,"W",IF(L1838=M1838,"D","L")))</f>
        <v/>
      </c>
      <c r="O1838" s="11">
        <f>IF(L1838="","",IF(L1838&gt;M1838,3,IF(L1838=M1838,1,0)))</f>
        <v/>
      </c>
      <c r="P1838" s="31">
        <f>IF(I1838="H",INDEX(Matches!$L:$L,AA1838),INDEX(Matches!$N:$N,AA1838))</f>
        <v/>
      </c>
      <c r="Q1838" s="31">
        <f>INDEX(Matches!$M:$M,AA1838)</f>
        <v/>
      </c>
      <c r="R1838" s="31">
        <f>IF(I1838="H",INDEX(Matches!$N:$N,AA1838),INDEX(Matches!$L:$L,AA1838))</f>
        <v/>
      </c>
      <c r="S1838" s="33">
        <f>IF(I1838="H",INDEX(Matches!$O:$O,AA1838),INDEX(Matches!$P:$P,AA1838))</f>
        <v/>
      </c>
      <c r="T1838" s="33">
        <f>IF(INDEX(Matches!$J:$J,AA1838)="","",IF(I1838="H",INDEX(Matches!$J:$J,AA1838),INDEX(Matches!$K:$K,AA1838)))</f>
        <v/>
      </c>
      <c r="U1838" s="33">
        <f>IF(INDEX(Matches!$K:$K,AA1838)="","",IF(I1838="H",INDEX(Matches!$K:$K,AA1838),INDEX(Matches!$J:$J,AA1838)))</f>
        <v/>
      </c>
      <c r="V1838" s="30">
        <f>IF(T1838="","",T1838-U1838)</f>
        <v/>
      </c>
      <c r="W1838" s="33">
        <f>IF(I1838="H",INDEX(Matches!$T:$T,AA1838),INDEX(Matches!$U:$U,AA1838))</f>
        <v/>
      </c>
      <c r="X1838" s="11">
        <f>INDEX(Matches!$X:$X,AA1838)</f>
        <v/>
      </c>
      <c r="Y1838" s="30">
        <f>IF(O1838="","",O1838-S1838)</f>
        <v/>
      </c>
      <c r="Z1838" s="30">
        <f>IF(W1838="","",W1838-S1838)</f>
        <v/>
      </c>
      <c r="AA1838" s="24">
        <f>MATCH(J1838,Matches!$A:$A,0)</f>
        <v/>
      </c>
      <c r="AB1838" s="33" t="n"/>
      <c r="AC1838" s="33" t="n">
        <v>1.208168660500118</v>
      </c>
      <c r="AD1838" s="24" t="n"/>
      <c r="AE1838" s="24" t="n">
        <v>5</v>
      </c>
      <c r="AF1838" s="33" t="n"/>
      <c r="AG1838" s="33" t="n"/>
    </row>
    <row r="1839">
      <c r="A1839" s="24" t="inlineStr">
        <is>
          <t>Wrexham|20</t>
        </is>
      </c>
      <c r="B1839" s="24" t="inlineStr">
        <is>
          <t>E1</t>
        </is>
      </c>
      <c r="C1839" s="24" t="inlineStr">
        <is>
          <t>Championship</t>
        </is>
      </c>
      <c r="D1839" s="24" t="inlineStr">
        <is>
          <t>Wrexham</t>
        </is>
      </c>
      <c r="E1839" s="24" t="n">
        <v>20</v>
      </c>
      <c r="F1839" s="24" t="n">
        <v>5</v>
      </c>
      <c r="G1839" s="29" t="n">
        <v>46364.82291666666</v>
      </c>
      <c r="H1839" s="24" t="inlineStr">
        <is>
          <t>Charlton</t>
        </is>
      </c>
      <c r="I1839" s="24" t="inlineStr">
        <is>
          <t>H</t>
        </is>
      </c>
      <c r="J1839" s="24" t="inlineStr">
        <is>
          <t>E1-Wrexham-Charlton</t>
        </is>
      </c>
      <c r="K1839" s="24" t="n">
        <v>23</v>
      </c>
      <c r="L1839" s="11">
        <f>IF(INDEX(Matches!$X:$X,AA1839)=0,"",IF(I1839="H",INDEX(Matches!$H:$H,AA1839),INDEX(Matches!$I:$I,AA1839)))</f>
        <v/>
      </c>
      <c r="M1839" s="11">
        <f>IF(INDEX(Matches!$X:$X,AA1839)=0,"",IF(I1839="H",INDEX(Matches!$I:$I,AA1839),INDEX(Matches!$H:$H,AA1839)))</f>
        <v/>
      </c>
      <c r="N1839" s="11">
        <f>IF(L1839="","",IF(L1839&gt;M1839,"W",IF(L1839=M1839,"D","L")))</f>
        <v/>
      </c>
      <c r="O1839" s="11">
        <f>IF(L1839="","",IF(L1839&gt;M1839,3,IF(L1839=M1839,1,0)))</f>
        <v/>
      </c>
      <c r="P1839" s="31">
        <f>IF(I1839="H",INDEX(Matches!$L:$L,AA1839),INDEX(Matches!$N:$N,AA1839))</f>
        <v/>
      </c>
      <c r="Q1839" s="31">
        <f>INDEX(Matches!$M:$M,AA1839)</f>
        <v/>
      </c>
      <c r="R1839" s="31">
        <f>IF(I1839="H",INDEX(Matches!$N:$N,AA1839),INDEX(Matches!$L:$L,AA1839))</f>
        <v/>
      </c>
      <c r="S1839" s="33">
        <f>IF(I1839="H",INDEX(Matches!$O:$O,AA1839),INDEX(Matches!$P:$P,AA1839))</f>
        <v/>
      </c>
      <c r="T1839" s="33">
        <f>IF(INDEX(Matches!$J:$J,AA1839)="","",IF(I1839="H",INDEX(Matches!$J:$J,AA1839),INDEX(Matches!$K:$K,AA1839)))</f>
        <v/>
      </c>
      <c r="U1839" s="33">
        <f>IF(INDEX(Matches!$K:$K,AA1839)="","",IF(I1839="H",INDEX(Matches!$K:$K,AA1839),INDEX(Matches!$J:$J,AA1839)))</f>
        <v/>
      </c>
      <c r="V1839" s="30">
        <f>IF(T1839="","",T1839-U1839)</f>
        <v/>
      </c>
      <c r="W1839" s="33">
        <f>IF(I1839="H",INDEX(Matches!$T:$T,AA1839),INDEX(Matches!$U:$U,AA1839))</f>
        <v/>
      </c>
      <c r="X1839" s="11">
        <f>INDEX(Matches!$X:$X,AA1839)</f>
        <v/>
      </c>
      <c r="Y1839" s="30">
        <f>IF(O1839="","",O1839-S1839)</f>
        <v/>
      </c>
      <c r="Z1839" s="30">
        <f>IF(W1839="","",W1839-S1839)</f>
        <v/>
      </c>
      <c r="AA1839" s="24">
        <f>MATCH(J1839,Matches!$A:$A,0)</f>
        <v/>
      </c>
      <c r="AB1839" s="33" t="n"/>
      <c r="AC1839" s="33" t="n">
        <v>1.873715211202955</v>
      </c>
      <c r="AD1839" s="24" t="n"/>
      <c r="AE1839" s="24" t="n">
        <v>5</v>
      </c>
      <c r="AF1839" s="33" t="n"/>
      <c r="AG1839" s="33" t="n"/>
    </row>
    <row r="1840">
      <c r="A1840" s="24" t="inlineStr">
        <is>
          <t>Wrexham|21</t>
        </is>
      </c>
      <c r="B1840" s="24" t="inlineStr">
        <is>
          <t>E1</t>
        </is>
      </c>
      <c r="C1840" s="24" t="inlineStr">
        <is>
          <t>Championship</t>
        </is>
      </c>
      <c r="D1840" s="24" t="inlineStr">
        <is>
          <t>Wrexham</t>
        </is>
      </c>
      <c r="E1840" s="24" t="n">
        <v>21</v>
      </c>
      <c r="F1840" s="24" t="n">
        <v>6</v>
      </c>
      <c r="G1840" s="29" t="n">
        <v>46367.83333333334</v>
      </c>
      <c r="H1840" s="24" t="inlineStr">
        <is>
          <t>Bolton</t>
        </is>
      </c>
      <c r="I1840" s="24" t="inlineStr">
        <is>
          <t>A</t>
        </is>
      </c>
      <c r="J1840" s="24" t="inlineStr">
        <is>
          <t>E1-Bolton-Wrexham</t>
        </is>
      </c>
      <c r="K1840" s="24" t="n">
        <v>22</v>
      </c>
      <c r="L1840" s="11">
        <f>IF(INDEX(Matches!$X:$X,AA1840)=0,"",IF(I1840="H",INDEX(Matches!$H:$H,AA1840),INDEX(Matches!$I:$I,AA1840)))</f>
        <v/>
      </c>
      <c r="M1840" s="11">
        <f>IF(INDEX(Matches!$X:$X,AA1840)=0,"",IF(I1840="H",INDEX(Matches!$I:$I,AA1840),INDEX(Matches!$H:$H,AA1840)))</f>
        <v/>
      </c>
      <c r="N1840" s="11">
        <f>IF(L1840="","",IF(L1840&gt;M1840,"W",IF(L1840=M1840,"D","L")))</f>
        <v/>
      </c>
      <c r="O1840" s="11">
        <f>IF(L1840="","",IF(L1840&gt;M1840,3,IF(L1840=M1840,1,0)))</f>
        <v/>
      </c>
      <c r="P1840" s="31">
        <f>IF(I1840="H",INDEX(Matches!$L:$L,AA1840),INDEX(Matches!$N:$N,AA1840))</f>
        <v/>
      </c>
      <c r="Q1840" s="31">
        <f>INDEX(Matches!$M:$M,AA1840)</f>
        <v/>
      </c>
      <c r="R1840" s="31">
        <f>IF(I1840="H",INDEX(Matches!$N:$N,AA1840),INDEX(Matches!$L:$L,AA1840))</f>
        <v/>
      </c>
      <c r="S1840" s="33">
        <f>IF(I1840="H",INDEX(Matches!$O:$O,AA1840),INDEX(Matches!$P:$P,AA1840))</f>
        <v/>
      </c>
      <c r="T1840" s="33">
        <f>IF(INDEX(Matches!$J:$J,AA1840)="","",IF(I1840="H",INDEX(Matches!$J:$J,AA1840),INDEX(Matches!$K:$K,AA1840)))</f>
        <v/>
      </c>
      <c r="U1840" s="33">
        <f>IF(INDEX(Matches!$K:$K,AA1840)="","",IF(I1840="H",INDEX(Matches!$K:$K,AA1840),INDEX(Matches!$J:$J,AA1840)))</f>
        <v/>
      </c>
      <c r="V1840" s="30">
        <f>IF(T1840="","",T1840-U1840)</f>
        <v/>
      </c>
      <c r="W1840" s="33">
        <f>IF(I1840="H",INDEX(Matches!$T:$T,AA1840),INDEX(Matches!$U:$U,AA1840))</f>
        <v/>
      </c>
      <c r="X1840" s="11">
        <f>INDEX(Matches!$X:$X,AA1840)</f>
        <v/>
      </c>
      <c r="Y1840" s="30">
        <f>IF(O1840="","",O1840-S1840)</f>
        <v/>
      </c>
      <c r="Z1840" s="30">
        <f>IF(W1840="","",W1840-S1840)</f>
        <v/>
      </c>
      <c r="AA1840" s="24">
        <f>MATCH(J1840,Matches!$A:$A,0)</f>
        <v/>
      </c>
      <c r="AB1840" s="33" t="n"/>
      <c r="AC1840" s="33" t="n">
        <v>1.491739803389668</v>
      </c>
      <c r="AD1840" s="24" t="n"/>
      <c r="AE1840" s="24" t="n">
        <v>6</v>
      </c>
      <c r="AF1840" s="33" t="n"/>
      <c r="AG1840" s="33" t="n"/>
    </row>
    <row r="1841">
      <c r="A1841" s="24" t="inlineStr">
        <is>
          <t>Wrexham|22</t>
        </is>
      </c>
      <c r="B1841" s="24" t="inlineStr">
        <is>
          <t>E1</t>
        </is>
      </c>
      <c r="C1841" s="24" t="inlineStr">
        <is>
          <t>Championship</t>
        </is>
      </c>
      <c r="D1841" s="24" t="inlineStr">
        <is>
          <t>Wrexham</t>
        </is>
      </c>
      <c r="E1841" s="24" t="n">
        <v>22</v>
      </c>
      <c r="F1841" s="24" t="n">
        <v>6</v>
      </c>
      <c r="G1841" s="29" t="n">
        <v>46375.625</v>
      </c>
      <c r="H1841" s="24" t="inlineStr">
        <is>
          <t>QPR</t>
        </is>
      </c>
      <c r="I1841" s="24" t="inlineStr">
        <is>
          <t>H</t>
        </is>
      </c>
      <c r="J1841" s="24" t="inlineStr">
        <is>
          <t>E1-Wrexham-QPR</t>
        </is>
      </c>
      <c r="K1841" s="24" t="n">
        <v>17</v>
      </c>
      <c r="L1841" s="11">
        <f>IF(INDEX(Matches!$X:$X,AA1841)=0,"",IF(I1841="H",INDEX(Matches!$H:$H,AA1841),INDEX(Matches!$I:$I,AA1841)))</f>
        <v/>
      </c>
      <c r="M1841" s="11">
        <f>IF(INDEX(Matches!$X:$X,AA1841)=0,"",IF(I1841="H",INDEX(Matches!$I:$I,AA1841),INDEX(Matches!$H:$H,AA1841)))</f>
        <v/>
      </c>
      <c r="N1841" s="11">
        <f>IF(L1841="","",IF(L1841&gt;M1841,"W",IF(L1841=M1841,"D","L")))</f>
        <v/>
      </c>
      <c r="O1841" s="11">
        <f>IF(L1841="","",IF(L1841&gt;M1841,3,IF(L1841=M1841,1,0)))</f>
        <v/>
      </c>
      <c r="P1841" s="31">
        <f>IF(I1841="H",INDEX(Matches!$L:$L,AA1841),INDEX(Matches!$N:$N,AA1841))</f>
        <v/>
      </c>
      <c r="Q1841" s="31">
        <f>INDEX(Matches!$M:$M,AA1841)</f>
        <v/>
      </c>
      <c r="R1841" s="31">
        <f>IF(I1841="H",INDEX(Matches!$N:$N,AA1841),INDEX(Matches!$L:$L,AA1841))</f>
        <v/>
      </c>
      <c r="S1841" s="33">
        <f>IF(I1841="H",INDEX(Matches!$O:$O,AA1841),INDEX(Matches!$P:$P,AA1841))</f>
        <v/>
      </c>
      <c r="T1841" s="33">
        <f>IF(INDEX(Matches!$J:$J,AA1841)="","",IF(I1841="H",INDEX(Matches!$J:$J,AA1841),INDEX(Matches!$K:$K,AA1841)))</f>
        <v/>
      </c>
      <c r="U1841" s="33">
        <f>IF(INDEX(Matches!$K:$K,AA1841)="","",IF(I1841="H",INDEX(Matches!$K:$K,AA1841),INDEX(Matches!$J:$J,AA1841)))</f>
        <v/>
      </c>
      <c r="V1841" s="30">
        <f>IF(T1841="","",T1841-U1841)</f>
        <v/>
      </c>
      <c r="W1841" s="33">
        <f>IF(I1841="H",INDEX(Matches!$T:$T,AA1841),INDEX(Matches!$U:$U,AA1841))</f>
        <v/>
      </c>
      <c r="X1841" s="11">
        <f>INDEX(Matches!$X:$X,AA1841)</f>
        <v/>
      </c>
      <c r="Y1841" s="30">
        <f>IF(O1841="","",O1841-S1841)</f>
        <v/>
      </c>
      <c r="Z1841" s="30">
        <f>IF(W1841="","",W1841-S1841)</f>
        <v/>
      </c>
      <c r="AA1841" s="24">
        <f>MATCH(J1841,Matches!$A:$A,0)</f>
        <v/>
      </c>
      <c r="AB1841" s="33" t="n"/>
      <c r="AC1841" s="33" t="n">
        <v>1.664423384395078</v>
      </c>
      <c r="AD1841" s="24" t="n"/>
      <c r="AE1841" s="24" t="n">
        <v>6</v>
      </c>
      <c r="AF1841" s="33" t="n"/>
      <c r="AG1841" s="33" t="n"/>
    </row>
    <row r="1842">
      <c r="A1842" s="24" t="inlineStr">
        <is>
          <t>Wrexham|23</t>
        </is>
      </c>
      <c r="B1842" s="24" t="inlineStr">
        <is>
          <t>E1</t>
        </is>
      </c>
      <c r="C1842" s="24" t="inlineStr">
        <is>
          <t>Championship</t>
        </is>
      </c>
      <c r="D1842" s="24" t="inlineStr">
        <is>
          <t>Wrexham</t>
        </is>
      </c>
      <c r="E1842" s="24" t="n">
        <v>23</v>
      </c>
      <c r="F1842" s="24" t="n">
        <v>6</v>
      </c>
      <c r="G1842" s="29" t="n">
        <v>46382.625</v>
      </c>
      <c r="H1842" s="24" t="inlineStr">
        <is>
          <t>Stoke</t>
        </is>
      </c>
      <c r="I1842" s="24" t="inlineStr">
        <is>
          <t>A</t>
        </is>
      </c>
      <c r="J1842" s="24" t="inlineStr">
        <is>
          <t>E1-Stoke-Wrexham</t>
        </is>
      </c>
      <c r="K1842" s="24" t="n">
        <v>11</v>
      </c>
      <c r="L1842" s="11">
        <f>IF(INDEX(Matches!$X:$X,AA1842)=0,"",IF(I1842="H",INDEX(Matches!$H:$H,AA1842),INDEX(Matches!$I:$I,AA1842)))</f>
        <v/>
      </c>
      <c r="M1842" s="11">
        <f>IF(INDEX(Matches!$X:$X,AA1842)=0,"",IF(I1842="H",INDEX(Matches!$I:$I,AA1842),INDEX(Matches!$H:$H,AA1842)))</f>
        <v/>
      </c>
      <c r="N1842" s="11">
        <f>IF(L1842="","",IF(L1842&gt;M1842,"W",IF(L1842=M1842,"D","L")))</f>
        <v/>
      </c>
      <c r="O1842" s="11">
        <f>IF(L1842="","",IF(L1842&gt;M1842,3,IF(L1842=M1842,1,0)))</f>
        <v/>
      </c>
      <c r="P1842" s="31">
        <f>IF(I1842="H",INDEX(Matches!$L:$L,AA1842),INDEX(Matches!$N:$N,AA1842))</f>
        <v/>
      </c>
      <c r="Q1842" s="31">
        <f>INDEX(Matches!$M:$M,AA1842)</f>
        <v/>
      </c>
      <c r="R1842" s="31">
        <f>IF(I1842="H",INDEX(Matches!$N:$N,AA1842),INDEX(Matches!$L:$L,AA1842))</f>
        <v/>
      </c>
      <c r="S1842" s="33">
        <f>IF(I1842="H",INDEX(Matches!$O:$O,AA1842),INDEX(Matches!$P:$P,AA1842))</f>
        <v/>
      </c>
      <c r="T1842" s="33">
        <f>IF(INDEX(Matches!$J:$J,AA1842)="","",IF(I1842="H",INDEX(Matches!$J:$J,AA1842),INDEX(Matches!$K:$K,AA1842)))</f>
        <v/>
      </c>
      <c r="U1842" s="33">
        <f>IF(INDEX(Matches!$K:$K,AA1842)="","",IF(I1842="H",INDEX(Matches!$K:$K,AA1842),INDEX(Matches!$J:$J,AA1842)))</f>
        <v/>
      </c>
      <c r="V1842" s="30">
        <f>IF(T1842="","",T1842-U1842)</f>
        <v/>
      </c>
      <c r="W1842" s="33">
        <f>IF(I1842="H",INDEX(Matches!$T:$T,AA1842),INDEX(Matches!$U:$U,AA1842))</f>
        <v/>
      </c>
      <c r="X1842" s="11">
        <f>INDEX(Matches!$X:$X,AA1842)</f>
        <v/>
      </c>
      <c r="Y1842" s="30">
        <f>IF(O1842="","",O1842-S1842)</f>
        <v/>
      </c>
      <c r="Z1842" s="30">
        <f>IF(W1842="","",W1842-S1842)</f>
        <v/>
      </c>
      <c r="AA1842" s="24">
        <f>MATCH(J1842,Matches!$A:$A,0)</f>
        <v/>
      </c>
      <c r="AB1842" s="33" t="n"/>
      <c r="AC1842" s="33" t="n">
        <v>1.28660734746916</v>
      </c>
      <c r="AD1842" s="24" t="n"/>
      <c r="AE1842" s="24" t="n">
        <v>6</v>
      </c>
      <c r="AF1842" s="33" t="n"/>
      <c r="AG1842" s="33" t="n"/>
    </row>
    <row r="1843">
      <c r="A1843" s="24" t="inlineStr">
        <is>
          <t>Wrexham|24</t>
        </is>
      </c>
      <c r="B1843" s="24" t="inlineStr">
        <is>
          <t>E1</t>
        </is>
      </c>
      <c r="C1843" s="24" t="inlineStr">
        <is>
          <t>Championship</t>
        </is>
      </c>
      <c r="D1843" s="24" t="inlineStr">
        <is>
          <t>Wrexham</t>
        </is>
      </c>
      <c r="E1843" s="24" t="n">
        <v>24</v>
      </c>
      <c r="F1843" s="24" t="n">
        <v>6</v>
      </c>
      <c r="G1843" s="29" t="n">
        <v>46385.75</v>
      </c>
      <c r="H1843" s="24" t="inlineStr">
        <is>
          <t>Blackburn</t>
        </is>
      </c>
      <c r="I1843" s="24" t="inlineStr">
        <is>
          <t>H</t>
        </is>
      </c>
      <c r="J1843" s="24" t="inlineStr">
        <is>
          <t>E1-Wrexham-Blackbur</t>
        </is>
      </c>
      <c r="K1843" s="24" t="n">
        <v>19</v>
      </c>
      <c r="L1843" s="11">
        <f>IF(INDEX(Matches!$X:$X,AA1843)=0,"",IF(I1843="H",INDEX(Matches!$H:$H,AA1843),INDEX(Matches!$I:$I,AA1843)))</f>
        <v/>
      </c>
      <c r="M1843" s="11">
        <f>IF(INDEX(Matches!$X:$X,AA1843)=0,"",IF(I1843="H",INDEX(Matches!$I:$I,AA1843),INDEX(Matches!$H:$H,AA1843)))</f>
        <v/>
      </c>
      <c r="N1843" s="11">
        <f>IF(L1843="","",IF(L1843&gt;M1843,"W",IF(L1843=M1843,"D","L")))</f>
        <v/>
      </c>
      <c r="O1843" s="11">
        <f>IF(L1843="","",IF(L1843&gt;M1843,3,IF(L1843=M1843,1,0)))</f>
        <v/>
      </c>
      <c r="P1843" s="31">
        <f>IF(I1843="H",INDEX(Matches!$L:$L,AA1843),INDEX(Matches!$N:$N,AA1843))</f>
        <v/>
      </c>
      <c r="Q1843" s="31">
        <f>INDEX(Matches!$M:$M,AA1843)</f>
        <v/>
      </c>
      <c r="R1843" s="31">
        <f>IF(I1843="H",INDEX(Matches!$N:$N,AA1843),INDEX(Matches!$L:$L,AA1843))</f>
        <v/>
      </c>
      <c r="S1843" s="33">
        <f>IF(I1843="H",INDEX(Matches!$O:$O,AA1843),INDEX(Matches!$P:$P,AA1843))</f>
        <v/>
      </c>
      <c r="T1843" s="33">
        <f>IF(INDEX(Matches!$J:$J,AA1843)="","",IF(I1843="H",INDEX(Matches!$J:$J,AA1843),INDEX(Matches!$K:$K,AA1843)))</f>
        <v/>
      </c>
      <c r="U1843" s="33">
        <f>IF(INDEX(Matches!$K:$K,AA1843)="","",IF(I1843="H",INDEX(Matches!$K:$K,AA1843),INDEX(Matches!$J:$J,AA1843)))</f>
        <v/>
      </c>
      <c r="V1843" s="30">
        <f>IF(T1843="","",T1843-U1843)</f>
        <v/>
      </c>
      <c r="W1843" s="33">
        <f>IF(I1843="H",INDEX(Matches!$T:$T,AA1843),INDEX(Matches!$U:$U,AA1843))</f>
        <v/>
      </c>
      <c r="X1843" s="11">
        <f>INDEX(Matches!$X:$X,AA1843)</f>
        <v/>
      </c>
      <c r="Y1843" s="30">
        <f>IF(O1843="","",O1843-S1843)</f>
        <v/>
      </c>
      <c r="Z1843" s="30">
        <f>IF(W1843="","",W1843-S1843)</f>
        <v/>
      </c>
      <c r="AA1843" s="24">
        <f>MATCH(J1843,Matches!$A:$A,0)</f>
        <v/>
      </c>
      <c r="AB1843" s="33" t="n"/>
      <c r="AC1843" s="33" t="n">
        <v>1.778082994227959</v>
      </c>
      <c r="AD1843" s="24" t="n"/>
      <c r="AE1843" s="24" t="n">
        <v>6</v>
      </c>
      <c r="AF1843" s="33" t="n"/>
      <c r="AG1843" s="33" t="n"/>
    </row>
    <row r="1844">
      <c r="A1844" s="24" t="inlineStr">
        <is>
          <t>Wrexham|25</t>
        </is>
      </c>
      <c r="B1844" s="24" t="inlineStr">
        <is>
          <t>E1</t>
        </is>
      </c>
      <c r="C1844" s="24" t="inlineStr">
        <is>
          <t>Championship</t>
        </is>
      </c>
      <c r="D1844" s="24" t="inlineStr">
        <is>
          <t>Wrexham</t>
        </is>
      </c>
      <c r="E1844" s="24" t="n">
        <v>25</v>
      </c>
      <c r="F1844" s="24" t="n">
        <v>7</v>
      </c>
      <c r="G1844" s="29" t="n">
        <v>46388.625</v>
      </c>
      <c r="H1844" s="24" t="inlineStr">
        <is>
          <t>Bolton</t>
        </is>
      </c>
      <c r="I1844" s="24" t="inlineStr">
        <is>
          <t>H</t>
        </is>
      </c>
      <c r="J1844" s="24" t="inlineStr">
        <is>
          <t>E1-Wrexham-Bolton</t>
        </is>
      </c>
      <c r="K1844" s="24" t="n">
        <v>22</v>
      </c>
      <c r="L1844" s="11">
        <f>IF(INDEX(Matches!$X:$X,AA1844)=0,"",IF(I1844="H",INDEX(Matches!$H:$H,AA1844),INDEX(Matches!$I:$I,AA1844)))</f>
        <v/>
      </c>
      <c r="M1844" s="11">
        <f>IF(INDEX(Matches!$X:$X,AA1844)=0,"",IF(I1844="H",INDEX(Matches!$I:$I,AA1844),INDEX(Matches!$H:$H,AA1844)))</f>
        <v/>
      </c>
      <c r="N1844" s="11">
        <f>IF(L1844="","",IF(L1844&gt;M1844,"W",IF(L1844=M1844,"D","L")))</f>
        <v/>
      </c>
      <c r="O1844" s="11">
        <f>IF(L1844="","",IF(L1844&gt;M1844,3,IF(L1844=M1844,1,0)))</f>
        <v/>
      </c>
      <c r="P1844" s="31">
        <f>IF(I1844="H",INDEX(Matches!$L:$L,AA1844),INDEX(Matches!$N:$N,AA1844))</f>
        <v/>
      </c>
      <c r="Q1844" s="31">
        <f>INDEX(Matches!$M:$M,AA1844)</f>
        <v/>
      </c>
      <c r="R1844" s="31">
        <f>IF(I1844="H",INDEX(Matches!$N:$N,AA1844),INDEX(Matches!$L:$L,AA1844))</f>
        <v/>
      </c>
      <c r="S1844" s="33">
        <f>IF(I1844="H",INDEX(Matches!$O:$O,AA1844),INDEX(Matches!$P:$P,AA1844))</f>
        <v/>
      </c>
      <c r="T1844" s="33">
        <f>IF(INDEX(Matches!$J:$J,AA1844)="","",IF(I1844="H",INDEX(Matches!$J:$J,AA1844),INDEX(Matches!$K:$K,AA1844)))</f>
        <v/>
      </c>
      <c r="U1844" s="33">
        <f>IF(INDEX(Matches!$K:$K,AA1844)="","",IF(I1844="H",INDEX(Matches!$K:$K,AA1844),INDEX(Matches!$J:$J,AA1844)))</f>
        <v/>
      </c>
      <c r="V1844" s="30">
        <f>IF(T1844="","",T1844-U1844)</f>
        <v/>
      </c>
      <c r="W1844" s="33">
        <f>IF(I1844="H",INDEX(Matches!$T:$T,AA1844),INDEX(Matches!$U:$U,AA1844))</f>
        <v/>
      </c>
      <c r="X1844" s="11">
        <f>INDEX(Matches!$X:$X,AA1844)</f>
        <v/>
      </c>
      <c r="Y1844" s="30">
        <f>IF(O1844="","",O1844-S1844)</f>
        <v/>
      </c>
      <c r="Z1844" s="30">
        <f>IF(W1844="","",W1844-S1844)</f>
        <v/>
      </c>
      <c r="AA1844" s="24">
        <f>MATCH(J1844,Matches!$A:$A,0)</f>
        <v/>
      </c>
      <c r="AB1844" s="33" t="n"/>
      <c r="AC1844" s="33" t="n">
        <v>1.842469164182688</v>
      </c>
      <c r="AD1844" s="24" t="n"/>
      <c r="AE1844" s="24" t="n">
        <v>7</v>
      </c>
      <c r="AF1844" s="33" t="n"/>
      <c r="AG1844" s="33" t="n"/>
    </row>
    <row r="1845">
      <c r="A1845" s="24" t="inlineStr">
        <is>
          <t>Wrexham|26</t>
        </is>
      </c>
      <c r="B1845" s="24" t="inlineStr">
        <is>
          <t>E1</t>
        </is>
      </c>
      <c r="C1845" s="24" t="inlineStr">
        <is>
          <t>Championship</t>
        </is>
      </c>
      <c r="D1845" s="24" t="inlineStr">
        <is>
          <t>Wrexham</t>
        </is>
      </c>
      <c r="E1845" s="24" t="n">
        <v>26</v>
      </c>
      <c r="F1845" s="24" t="n">
        <v>7</v>
      </c>
      <c r="G1845" s="29" t="n">
        <v>46403.625</v>
      </c>
      <c r="H1845" s="24" t="inlineStr">
        <is>
          <t>Preston</t>
        </is>
      </c>
      <c r="I1845" s="24" t="inlineStr">
        <is>
          <t>A</t>
        </is>
      </c>
      <c r="J1845" s="24" t="inlineStr">
        <is>
          <t>E1-Preston-Wrexham</t>
        </is>
      </c>
      <c r="K1845" s="24" t="n">
        <v>20</v>
      </c>
      <c r="L1845" s="11">
        <f>IF(INDEX(Matches!$X:$X,AA1845)=0,"",IF(I1845="H",INDEX(Matches!$H:$H,AA1845),INDEX(Matches!$I:$I,AA1845)))</f>
        <v/>
      </c>
      <c r="M1845" s="11">
        <f>IF(INDEX(Matches!$X:$X,AA1845)=0,"",IF(I1845="H",INDEX(Matches!$I:$I,AA1845),INDEX(Matches!$H:$H,AA1845)))</f>
        <v/>
      </c>
      <c r="N1845" s="11">
        <f>IF(L1845="","",IF(L1845&gt;M1845,"W",IF(L1845=M1845,"D","L")))</f>
        <v/>
      </c>
      <c r="O1845" s="11">
        <f>IF(L1845="","",IF(L1845&gt;M1845,3,IF(L1845=M1845,1,0)))</f>
        <v/>
      </c>
      <c r="P1845" s="31">
        <f>IF(I1845="H",INDEX(Matches!$L:$L,AA1845),INDEX(Matches!$N:$N,AA1845))</f>
        <v/>
      </c>
      <c r="Q1845" s="31">
        <f>INDEX(Matches!$M:$M,AA1845)</f>
        <v/>
      </c>
      <c r="R1845" s="31">
        <f>IF(I1845="H",INDEX(Matches!$N:$N,AA1845),INDEX(Matches!$L:$L,AA1845))</f>
        <v/>
      </c>
      <c r="S1845" s="33">
        <f>IF(I1845="H",INDEX(Matches!$O:$O,AA1845),INDEX(Matches!$P:$P,AA1845))</f>
        <v/>
      </c>
      <c r="T1845" s="33">
        <f>IF(INDEX(Matches!$J:$J,AA1845)="","",IF(I1845="H",INDEX(Matches!$J:$J,AA1845),INDEX(Matches!$K:$K,AA1845)))</f>
        <v/>
      </c>
      <c r="U1845" s="33">
        <f>IF(INDEX(Matches!$K:$K,AA1845)="","",IF(I1845="H",INDEX(Matches!$K:$K,AA1845),INDEX(Matches!$J:$J,AA1845)))</f>
        <v/>
      </c>
      <c r="V1845" s="30">
        <f>IF(T1845="","",T1845-U1845)</f>
        <v/>
      </c>
      <c r="W1845" s="33">
        <f>IF(I1845="H",INDEX(Matches!$T:$T,AA1845),INDEX(Matches!$U:$U,AA1845))</f>
        <v/>
      </c>
      <c r="X1845" s="11">
        <f>INDEX(Matches!$X:$X,AA1845)</f>
        <v/>
      </c>
      <c r="Y1845" s="30">
        <f>IF(O1845="","",O1845-S1845)</f>
        <v/>
      </c>
      <c r="Z1845" s="30">
        <f>IF(W1845="","",W1845-S1845)</f>
        <v/>
      </c>
      <c r="AA1845" s="24">
        <f>MATCH(J1845,Matches!$A:$A,0)</f>
        <v/>
      </c>
      <c r="AB1845" s="33" t="n"/>
      <c r="AC1845" s="33" t="n">
        <v>1.450533608934728</v>
      </c>
      <c r="AD1845" s="24" t="n"/>
      <c r="AE1845" s="24" t="n">
        <v>7</v>
      </c>
      <c r="AF1845" s="33" t="n"/>
      <c r="AG1845" s="33" t="n"/>
    </row>
    <row r="1846">
      <c r="A1846" s="24" t="inlineStr">
        <is>
          <t>Wrexham|27</t>
        </is>
      </c>
      <c r="B1846" s="24" t="inlineStr">
        <is>
          <t>E1</t>
        </is>
      </c>
      <c r="C1846" s="24" t="inlineStr">
        <is>
          <t>Championship</t>
        </is>
      </c>
      <c r="D1846" s="24" t="inlineStr">
        <is>
          <t>Wrexham</t>
        </is>
      </c>
      <c r="E1846" s="24" t="n">
        <v>27</v>
      </c>
      <c r="F1846" s="24" t="n">
        <v>7</v>
      </c>
      <c r="G1846" s="29" t="n">
        <v>46410.625</v>
      </c>
      <c r="H1846" s="24" t="inlineStr">
        <is>
          <t>Sheffield United</t>
        </is>
      </c>
      <c r="I1846" s="24" t="inlineStr">
        <is>
          <t>H</t>
        </is>
      </c>
      <c r="J1846" s="24" t="inlineStr">
        <is>
          <t>E1-Wrexham-Sheffiel</t>
        </is>
      </c>
      <c r="K1846" s="24" t="n">
        <v>8</v>
      </c>
      <c r="L1846" s="11">
        <f>IF(INDEX(Matches!$X:$X,AA1846)=0,"",IF(I1846="H",INDEX(Matches!$H:$H,AA1846),INDEX(Matches!$I:$I,AA1846)))</f>
        <v/>
      </c>
      <c r="M1846" s="11">
        <f>IF(INDEX(Matches!$X:$X,AA1846)=0,"",IF(I1846="H",INDEX(Matches!$I:$I,AA1846),INDEX(Matches!$H:$H,AA1846)))</f>
        <v/>
      </c>
      <c r="N1846" s="11">
        <f>IF(L1846="","",IF(L1846&gt;M1846,"W",IF(L1846=M1846,"D","L")))</f>
        <v/>
      </c>
      <c r="O1846" s="11">
        <f>IF(L1846="","",IF(L1846&gt;M1846,3,IF(L1846=M1846,1,0)))</f>
        <v/>
      </c>
      <c r="P1846" s="31">
        <f>IF(I1846="H",INDEX(Matches!$L:$L,AA1846),INDEX(Matches!$N:$N,AA1846))</f>
        <v/>
      </c>
      <c r="Q1846" s="31">
        <f>INDEX(Matches!$M:$M,AA1846)</f>
        <v/>
      </c>
      <c r="R1846" s="31">
        <f>IF(I1846="H",INDEX(Matches!$N:$N,AA1846),INDEX(Matches!$L:$L,AA1846))</f>
        <v/>
      </c>
      <c r="S1846" s="33">
        <f>IF(I1846="H",INDEX(Matches!$O:$O,AA1846),INDEX(Matches!$P:$P,AA1846))</f>
        <v/>
      </c>
      <c r="T1846" s="33">
        <f>IF(INDEX(Matches!$J:$J,AA1846)="","",IF(I1846="H",INDEX(Matches!$J:$J,AA1846),INDEX(Matches!$K:$K,AA1846)))</f>
        <v/>
      </c>
      <c r="U1846" s="33">
        <f>IF(INDEX(Matches!$K:$K,AA1846)="","",IF(I1846="H",INDEX(Matches!$K:$K,AA1846),INDEX(Matches!$J:$J,AA1846)))</f>
        <v/>
      </c>
      <c r="V1846" s="30">
        <f>IF(T1846="","",T1846-U1846)</f>
        <v/>
      </c>
      <c r="W1846" s="33">
        <f>IF(I1846="H",INDEX(Matches!$T:$T,AA1846),INDEX(Matches!$U:$U,AA1846))</f>
        <v/>
      </c>
      <c r="X1846" s="11">
        <f>INDEX(Matches!$X:$X,AA1846)</f>
        <v/>
      </c>
      <c r="Y1846" s="30">
        <f>IF(O1846="","",O1846-S1846)</f>
        <v/>
      </c>
      <c r="Z1846" s="30">
        <f>IF(W1846="","",W1846-S1846)</f>
        <v/>
      </c>
      <c r="AA1846" s="24">
        <f>MATCH(J1846,Matches!$A:$A,0)</f>
        <v/>
      </c>
      <c r="AB1846" s="33" t="n"/>
      <c r="AC1846" s="33" t="n">
        <v>1.577031562271536</v>
      </c>
      <c r="AD1846" s="24" t="n"/>
      <c r="AE1846" s="24" t="n">
        <v>7</v>
      </c>
      <c r="AF1846" s="33" t="n"/>
      <c r="AG1846" s="33" t="n"/>
    </row>
    <row r="1847">
      <c r="A1847" s="24" t="inlineStr">
        <is>
          <t>Wrexham|28</t>
        </is>
      </c>
      <c r="B1847" s="24" t="inlineStr">
        <is>
          <t>E1</t>
        </is>
      </c>
      <c r="C1847" s="24" t="inlineStr">
        <is>
          <t>Championship</t>
        </is>
      </c>
      <c r="D1847" s="24" t="inlineStr">
        <is>
          <t>Wrexham</t>
        </is>
      </c>
      <c r="E1847" s="24" t="n">
        <v>28</v>
      </c>
      <c r="F1847" s="24" t="n">
        <v>7</v>
      </c>
      <c r="G1847" s="29" t="n">
        <v>46414.82291666666</v>
      </c>
      <c r="H1847" s="24" t="inlineStr">
        <is>
          <t>Middlesbrough</t>
        </is>
      </c>
      <c r="I1847" s="24" t="inlineStr">
        <is>
          <t>A</t>
        </is>
      </c>
      <c r="J1847" s="24" t="inlineStr">
        <is>
          <t>E1-Middlesb-Wrexham</t>
        </is>
      </c>
      <c r="K1847" s="24" t="n">
        <v>3</v>
      </c>
      <c r="L1847" s="11">
        <f>IF(INDEX(Matches!$X:$X,AA1847)=0,"",IF(I1847="H",INDEX(Matches!$H:$H,AA1847),INDEX(Matches!$I:$I,AA1847)))</f>
        <v/>
      </c>
      <c r="M1847" s="11">
        <f>IF(INDEX(Matches!$X:$X,AA1847)=0,"",IF(I1847="H",INDEX(Matches!$I:$I,AA1847),INDEX(Matches!$H:$H,AA1847)))</f>
        <v/>
      </c>
      <c r="N1847" s="11">
        <f>IF(L1847="","",IF(L1847&gt;M1847,"W",IF(L1847=M1847,"D","L")))</f>
        <v/>
      </c>
      <c r="O1847" s="11">
        <f>IF(L1847="","",IF(L1847&gt;M1847,3,IF(L1847=M1847,1,0)))</f>
        <v/>
      </c>
      <c r="P1847" s="31">
        <f>IF(I1847="H",INDEX(Matches!$L:$L,AA1847),INDEX(Matches!$N:$N,AA1847))</f>
        <v/>
      </c>
      <c r="Q1847" s="31">
        <f>INDEX(Matches!$M:$M,AA1847)</f>
        <v/>
      </c>
      <c r="R1847" s="31">
        <f>IF(I1847="H",INDEX(Matches!$N:$N,AA1847),INDEX(Matches!$L:$L,AA1847))</f>
        <v/>
      </c>
      <c r="S1847" s="33">
        <f>IF(I1847="H",INDEX(Matches!$O:$O,AA1847),INDEX(Matches!$P:$P,AA1847))</f>
        <v/>
      </c>
      <c r="T1847" s="33">
        <f>IF(INDEX(Matches!$J:$J,AA1847)="","",IF(I1847="H",INDEX(Matches!$J:$J,AA1847),INDEX(Matches!$K:$K,AA1847)))</f>
        <v/>
      </c>
      <c r="U1847" s="33">
        <f>IF(INDEX(Matches!$K:$K,AA1847)="","",IF(I1847="H",INDEX(Matches!$K:$K,AA1847),INDEX(Matches!$J:$J,AA1847)))</f>
        <v/>
      </c>
      <c r="V1847" s="30">
        <f>IF(T1847="","",T1847-U1847)</f>
        <v/>
      </c>
      <c r="W1847" s="33">
        <f>IF(I1847="H",INDEX(Matches!$T:$T,AA1847),INDEX(Matches!$U:$U,AA1847))</f>
        <v/>
      </c>
      <c r="X1847" s="11">
        <f>INDEX(Matches!$X:$X,AA1847)</f>
        <v/>
      </c>
      <c r="Y1847" s="30">
        <f>IF(O1847="","",O1847-S1847)</f>
        <v/>
      </c>
      <c r="Z1847" s="30">
        <f>IF(W1847="","",W1847-S1847)</f>
        <v/>
      </c>
      <c r="AA1847" s="24">
        <f>MATCH(J1847,Matches!$A:$A,0)</f>
        <v/>
      </c>
      <c r="AB1847" s="33" t="n"/>
      <c r="AC1847" s="33" t="n">
        <v>1.041597420294478</v>
      </c>
      <c r="AD1847" s="24" t="n"/>
      <c r="AE1847" s="24" t="n">
        <v>7</v>
      </c>
      <c r="AF1847" s="33" t="n"/>
      <c r="AG1847" s="33" t="n"/>
    </row>
    <row r="1848">
      <c r="A1848" s="24" t="inlineStr">
        <is>
          <t>Wrexham|29</t>
        </is>
      </c>
      <c r="B1848" s="24" t="inlineStr">
        <is>
          <t>E1</t>
        </is>
      </c>
      <c r="C1848" s="24" t="inlineStr">
        <is>
          <t>Championship</t>
        </is>
      </c>
      <c r="D1848" s="24" t="inlineStr">
        <is>
          <t>Wrexham</t>
        </is>
      </c>
      <c r="E1848" s="24" t="n">
        <v>29</v>
      </c>
      <c r="F1848" s="24" t="n">
        <v>8</v>
      </c>
      <c r="G1848" s="29" t="n">
        <v>46417.625</v>
      </c>
      <c r="H1848" s="24" t="inlineStr">
        <is>
          <t>Wolves</t>
        </is>
      </c>
      <c r="I1848" s="24" t="inlineStr">
        <is>
          <t>A</t>
        </is>
      </c>
      <c r="J1848" s="24" t="inlineStr">
        <is>
          <t>E1-Wolves-Wrexham</t>
        </is>
      </c>
      <c r="K1848" s="24" t="n">
        <v>2</v>
      </c>
      <c r="L1848" s="11">
        <f>IF(INDEX(Matches!$X:$X,AA1848)=0,"",IF(I1848="H",INDEX(Matches!$H:$H,AA1848),INDEX(Matches!$I:$I,AA1848)))</f>
        <v/>
      </c>
      <c r="M1848" s="11">
        <f>IF(INDEX(Matches!$X:$X,AA1848)=0,"",IF(I1848="H",INDEX(Matches!$I:$I,AA1848),INDEX(Matches!$H:$H,AA1848)))</f>
        <v/>
      </c>
      <c r="N1848" s="11">
        <f>IF(L1848="","",IF(L1848&gt;M1848,"W",IF(L1848=M1848,"D","L")))</f>
        <v/>
      </c>
      <c r="O1848" s="11">
        <f>IF(L1848="","",IF(L1848&gt;M1848,3,IF(L1848=M1848,1,0)))</f>
        <v/>
      </c>
      <c r="P1848" s="31">
        <f>IF(I1848="H",INDEX(Matches!$L:$L,AA1848),INDEX(Matches!$N:$N,AA1848))</f>
        <v/>
      </c>
      <c r="Q1848" s="31">
        <f>INDEX(Matches!$M:$M,AA1848)</f>
        <v/>
      </c>
      <c r="R1848" s="31">
        <f>IF(I1848="H",INDEX(Matches!$N:$N,AA1848),INDEX(Matches!$L:$L,AA1848))</f>
        <v/>
      </c>
      <c r="S1848" s="33">
        <f>IF(I1848="H",INDEX(Matches!$O:$O,AA1848),INDEX(Matches!$P:$P,AA1848))</f>
        <v/>
      </c>
      <c r="T1848" s="33">
        <f>IF(INDEX(Matches!$J:$J,AA1848)="","",IF(I1848="H",INDEX(Matches!$J:$J,AA1848),INDEX(Matches!$K:$K,AA1848)))</f>
        <v/>
      </c>
      <c r="U1848" s="33">
        <f>IF(INDEX(Matches!$K:$K,AA1848)="","",IF(I1848="H",INDEX(Matches!$K:$K,AA1848),INDEX(Matches!$J:$J,AA1848)))</f>
        <v/>
      </c>
      <c r="V1848" s="30">
        <f>IF(T1848="","",T1848-U1848)</f>
        <v/>
      </c>
      <c r="W1848" s="33">
        <f>IF(I1848="H",INDEX(Matches!$T:$T,AA1848),INDEX(Matches!$U:$U,AA1848))</f>
        <v/>
      </c>
      <c r="X1848" s="11">
        <f>INDEX(Matches!$X:$X,AA1848)</f>
        <v/>
      </c>
      <c r="Y1848" s="30">
        <f>IF(O1848="","",O1848-S1848)</f>
        <v/>
      </c>
      <c r="Z1848" s="30">
        <f>IF(W1848="","",W1848-S1848)</f>
        <v/>
      </c>
      <c r="AA1848" s="24">
        <f>MATCH(J1848,Matches!$A:$A,0)</f>
        <v/>
      </c>
      <c r="AB1848" s="33" t="n"/>
      <c r="AC1848" s="33" t="n">
        <v>0.964384154111066</v>
      </c>
      <c r="AD1848" s="24" t="n"/>
      <c r="AE1848" s="24" t="n">
        <v>8</v>
      </c>
      <c r="AF1848" s="33" t="n"/>
      <c r="AG1848" s="33" t="n"/>
    </row>
    <row r="1849">
      <c r="A1849" s="24" t="inlineStr">
        <is>
          <t>Wrexham|30</t>
        </is>
      </c>
      <c r="B1849" s="24" t="inlineStr">
        <is>
          <t>E1</t>
        </is>
      </c>
      <c r="C1849" s="24" t="inlineStr">
        <is>
          <t>Championship</t>
        </is>
      </c>
      <c r="D1849" s="24" t="inlineStr">
        <is>
          <t>Wrexham</t>
        </is>
      </c>
      <c r="E1849" s="24" t="n">
        <v>30</v>
      </c>
      <c r="F1849" s="24" t="n">
        <v>8</v>
      </c>
      <c r="G1849" s="29" t="n">
        <v>46424.625</v>
      </c>
      <c r="H1849" s="24" t="inlineStr">
        <is>
          <t>Lincoln</t>
        </is>
      </c>
      <c r="I1849" s="24" t="inlineStr">
        <is>
          <t>H</t>
        </is>
      </c>
      <c r="J1849" s="24" t="inlineStr">
        <is>
          <t>E1-Wrexham-Lincoln</t>
        </is>
      </c>
      <c r="K1849" s="24" t="n">
        <v>24</v>
      </c>
      <c r="L1849" s="11">
        <f>IF(INDEX(Matches!$X:$X,AA1849)=0,"",IF(I1849="H",INDEX(Matches!$H:$H,AA1849),INDEX(Matches!$I:$I,AA1849)))</f>
        <v/>
      </c>
      <c r="M1849" s="11">
        <f>IF(INDEX(Matches!$X:$X,AA1849)=0,"",IF(I1849="H",INDEX(Matches!$I:$I,AA1849),INDEX(Matches!$H:$H,AA1849)))</f>
        <v/>
      </c>
      <c r="N1849" s="11">
        <f>IF(L1849="","",IF(L1849&gt;M1849,"W",IF(L1849=M1849,"D","L")))</f>
        <v/>
      </c>
      <c r="O1849" s="11">
        <f>IF(L1849="","",IF(L1849&gt;M1849,3,IF(L1849=M1849,1,0)))</f>
        <v/>
      </c>
      <c r="P1849" s="31">
        <f>IF(I1849="H",INDEX(Matches!$L:$L,AA1849),INDEX(Matches!$N:$N,AA1849))</f>
        <v/>
      </c>
      <c r="Q1849" s="31">
        <f>INDEX(Matches!$M:$M,AA1849)</f>
        <v/>
      </c>
      <c r="R1849" s="31">
        <f>IF(I1849="H",INDEX(Matches!$N:$N,AA1849),INDEX(Matches!$L:$L,AA1849))</f>
        <v/>
      </c>
      <c r="S1849" s="33">
        <f>IF(I1849="H",INDEX(Matches!$O:$O,AA1849),INDEX(Matches!$P:$P,AA1849))</f>
        <v/>
      </c>
      <c r="T1849" s="33">
        <f>IF(INDEX(Matches!$J:$J,AA1849)="","",IF(I1849="H",INDEX(Matches!$J:$J,AA1849),INDEX(Matches!$K:$K,AA1849)))</f>
        <v/>
      </c>
      <c r="U1849" s="33">
        <f>IF(INDEX(Matches!$K:$K,AA1849)="","",IF(I1849="H",INDEX(Matches!$K:$K,AA1849),INDEX(Matches!$J:$J,AA1849)))</f>
        <v/>
      </c>
      <c r="V1849" s="30">
        <f>IF(T1849="","",T1849-U1849)</f>
        <v/>
      </c>
      <c r="W1849" s="33">
        <f>IF(I1849="H",INDEX(Matches!$T:$T,AA1849),INDEX(Matches!$U:$U,AA1849))</f>
        <v/>
      </c>
      <c r="X1849" s="11">
        <f>INDEX(Matches!$X:$X,AA1849)</f>
        <v/>
      </c>
      <c r="Y1849" s="30">
        <f>IF(O1849="","",O1849-S1849)</f>
        <v/>
      </c>
      <c r="Z1849" s="30">
        <f>IF(W1849="","",W1849-S1849)</f>
        <v/>
      </c>
      <c r="AA1849" s="24">
        <f>MATCH(J1849,Matches!$A:$A,0)</f>
        <v/>
      </c>
      <c r="AB1849" s="33" t="n"/>
      <c r="AC1849" s="33" t="n">
        <v>1.905614767013016</v>
      </c>
      <c r="AD1849" s="24" t="n"/>
      <c r="AE1849" s="24" t="n">
        <v>8</v>
      </c>
      <c r="AF1849" s="33" t="n"/>
      <c r="AG1849" s="33" t="n"/>
    </row>
    <row r="1850">
      <c r="A1850" s="24" t="inlineStr">
        <is>
          <t>Wrexham|31</t>
        </is>
      </c>
      <c r="B1850" s="24" t="inlineStr">
        <is>
          <t>E1</t>
        </is>
      </c>
      <c r="C1850" s="24" t="inlineStr">
        <is>
          <t>Championship</t>
        </is>
      </c>
      <c r="D1850" s="24" t="inlineStr">
        <is>
          <t>Wrexham</t>
        </is>
      </c>
      <c r="E1850" s="24" t="n">
        <v>31</v>
      </c>
      <c r="F1850" s="24" t="n">
        <v>8</v>
      </c>
      <c r="G1850" s="29" t="n">
        <v>46431.625</v>
      </c>
      <c r="H1850" s="24" t="inlineStr">
        <is>
          <t>West Ham</t>
        </is>
      </c>
      <c r="I1850" s="24" t="inlineStr">
        <is>
          <t>H</t>
        </is>
      </c>
      <c r="J1850" s="24" t="inlineStr">
        <is>
          <t>E1-Wrexham-WestHam</t>
        </is>
      </c>
      <c r="K1850" s="24" t="n">
        <v>1</v>
      </c>
      <c r="L1850" s="11">
        <f>IF(INDEX(Matches!$X:$X,AA1850)=0,"",IF(I1850="H",INDEX(Matches!$H:$H,AA1850),INDEX(Matches!$I:$I,AA1850)))</f>
        <v/>
      </c>
      <c r="M1850" s="11">
        <f>IF(INDEX(Matches!$X:$X,AA1850)=0,"",IF(I1850="H",INDEX(Matches!$I:$I,AA1850),INDEX(Matches!$H:$H,AA1850)))</f>
        <v/>
      </c>
      <c r="N1850" s="11">
        <f>IF(L1850="","",IF(L1850&gt;M1850,"W",IF(L1850=M1850,"D","L")))</f>
        <v/>
      </c>
      <c r="O1850" s="11">
        <f>IF(L1850="","",IF(L1850&gt;M1850,3,IF(L1850=M1850,1,0)))</f>
        <v/>
      </c>
      <c r="P1850" s="31">
        <f>IF(I1850="H",INDEX(Matches!$L:$L,AA1850),INDEX(Matches!$N:$N,AA1850))</f>
        <v/>
      </c>
      <c r="Q1850" s="31">
        <f>INDEX(Matches!$M:$M,AA1850)</f>
        <v/>
      </c>
      <c r="R1850" s="31">
        <f>IF(I1850="H",INDEX(Matches!$N:$N,AA1850),INDEX(Matches!$L:$L,AA1850))</f>
        <v/>
      </c>
      <c r="S1850" s="33">
        <f>IF(I1850="H",INDEX(Matches!$O:$O,AA1850),INDEX(Matches!$P:$P,AA1850))</f>
        <v/>
      </c>
      <c r="T1850" s="33">
        <f>IF(INDEX(Matches!$J:$J,AA1850)="","",IF(I1850="H",INDEX(Matches!$J:$J,AA1850),INDEX(Matches!$K:$K,AA1850)))</f>
        <v/>
      </c>
      <c r="U1850" s="33">
        <f>IF(INDEX(Matches!$K:$K,AA1850)="","",IF(I1850="H",INDEX(Matches!$K:$K,AA1850),INDEX(Matches!$J:$J,AA1850)))</f>
        <v/>
      </c>
      <c r="V1850" s="30">
        <f>IF(T1850="","",T1850-U1850)</f>
        <v/>
      </c>
      <c r="W1850" s="33">
        <f>IF(I1850="H",INDEX(Matches!$T:$T,AA1850),INDEX(Matches!$U:$U,AA1850))</f>
        <v/>
      </c>
      <c r="X1850" s="11">
        <f>INDEX(Matches!$X:$X,AA1850)</f>
        <v/>
      </c>
      <c r="Y1850" s="30">
        <f>IF(O1850="","",O1850-S1850)</f>
        <v/>
      </c>
      <c r="Z1850" s="30">
        <f>IF(W1850="","",W1850-S1850)</f>
        <v/>
      </c>
      <c r="AA1850" s="24">
        <f>MATCH(J1850,Matches!$A:$A,0)</f>
        <v/>
      </c>
      <c r="AB1850" s="33" t="n"/>
      <c r="AC1850" s="33" t="n">
        <v>1.101242500855032</v>
      </c>
      <c r="AD1850" s="24" t="n"/>
      <c r="AE1850" s="24" t="n">
        <v>8</v>
      </c>
      <c r="AF1850" s="33" t="n"/>
      <c r="AG1850" s="33" t="n"/>
    </row>
    <row r="1851">
      <c r="A1851" s="24" t="inlineStr">
        <is>
          <t>Wrexham|32</t>
        </is>
      </c>
      <c r="B1851" s="24" t="inlineStr">
        <is>
          <t>E1</t>
        </is>
      </c>
      <c r="C1851" s="24" t="inlineStr">
        <is>
          <t>Championship</t>
        </is>
      </c>
      <c r="D1851" s="24" t="inlineStr">
        <is>
          <t>Wrexham</t>
        </is>
      </c>
      <c r="E1851" s="24" t="n">
        <v>32</v>
      </c>
      <c r="F1851" s="24" t="n">
        <v>8</v>
      </c>
      <c r="G1851" s="29" t="n">
        <v>46434.82291666666</v>
      </c>
      <c r="H1851" s="24" t="inlineStr">
        <is>
          <t>West Brom</t>
        </is>
      </c>
      <c r="I1851" s="24" t="inlineStr">
        <is>
          <t>A</t>
        </is>
      </c>
      <c r="J1851" s="24" t="inlineStr">
        <is>
          <t>E1-WestBrom-Wrexham</t>
        </is>
      </c>
      <c r="K1851" s="24" t="n">
        <v>13</v>
      </c>
      <c r="L1851" s="11">
        <f>IF(INDEX(Matches!$X:$X,AA1851)=0,"",IF(I1851="H",INDEX(Matches!$H:$H,AA1851),INDEX(Matches!$I:$I,AA1851)))</f>
        <v/>
      </c>
      <c r="M1851" s="11">
        <f>IF(INDEX(Matches!$X:$X,AA1851)=0,"",IF(I1851="H",INDEX(Matches!$I:$I,AA1851),INDEX(Matches!$H:$H,AA1851)))</f>
        <v/>
      </c>
      <c r="N1851" s="11">
        <f>IF(L1851="","",IF(L1851&gt;M1851,"W",IF(L1851=M1851,"D","L")))</f>
        <v/>
      </c>
      <c r="O1851" s="11">
        <f>IF(L1851="","",IF(L1851&gt;M1851,3,IF(L1851=M1851,1,0)))</f>
        <v/>
      </c>
      <c r="P1851" s="31">
        <f>IF(I1851="H",INDEX(Matches!$L:$L,AA1851),INDEX(Matches!$N:$N,AA1851))</f>
        <v/>
      </c>
      <c r="Q1851" s="31">
        <f>INDEX(Matches!$M:$M,AA1851)</f>
        <v/>
      </c>
      <c r="R1851" s="31">
        <f>IF(I1851="H",INDEX(Matches!$N:$N,AA1851),INDEX(Matches!$L:$L,AA1851))</f>
        <v/>
      </c>
      <c r="S1851" s="33">
        <f>IF(I1851="H",INDEX(Matches!$O:$O,AA1851),INDEX(Matches!$P:$P,AA1851))</f>
        <v/>
      </c>
      <c r="T1851" s="33">
        <f>IF(INDEX(Matches!$J:$J,AA1851)="","",IF(I1851="H",INDEX(Matches!$J:$J,AA1851),INDEX(Matches!$K:$K,AA1851)))</f>
        <v/>
      </c>
      <c r="U1851" s="33">
        <f>IF(INDEX(Matches!$K:$K,AA1851)="","",IF(I1851="H",INDEX(Matches!$K:$K,AA1851),INDEX(Matches!$J:$J,AA1851)))</f>
        <v/>
      </c>
      <c r="V1851" s="30">
        <f>IF(T1851="","",T1851-U1851)</f>
        <v/>
      </c>
      <c r="W1851" s="33">
        <f>IF(I1851="H",INDEX(Matches!$T:$T,AA1851),INDEX(Matches!$U:$U,AA1851))</f>
        <v/>
      </c>
      <c r="X1851" s="11">
        <f>INDEX(Matches!$X:$X,AA1851)</f>
        <v/>
      </c>
      <c r="Y1851" s="30">
        <f>IF(O1851="","",O1851-S1851)</f>
        <v/>
      </c>
      <c r="Z1851" s="30">
        <f>IF(W1851="","",W1851-S1851)</f>
        <v/>
      </c>
      <c r="AA1851" s="24">
        <f>MATCH(J1851,Matches!$A:$A,0)</f>
        <v/>
      </c>
      <c r="AB1851" s="33" t="n"/>
      <c r="AC1851" s="33" t="n">
        <v>1.254777103936319</v>
      </c>
      <c r="AD1851" s="24" t="n"/>
      <c r="AE1851" s="24" t="n">
        <v>8</v>
      </c>
      <c r="AF1851" s="33" t="n"/>
      <c r="AG1851" s="33" t="n"/>
    </row>
    <row r="1852">
      <c r="A1852" s="24" t="inlineStr">
        <is>
          <t>Wrexham|33</t>
        </is>
      </c>
      <c r="B1852" s="24" t="inlineStr">
        <is>
          <t>E1</t>
        </is>
      </c>
      <c r="C1852" s="24" t="inlineStr">
        <is>
          <t>Championship</t>
        </is>
      </c>
      <c r="D1852" s="24" t="inlineStr">
        <is>
          <t>Wrexham</t>
        </is>
      </c>
      <c r="E1852" s="24" t="n">
        <v>33</v>
      </c>
      <c r="F1852" s="24" t="n">
        <v>9</v>
      </c>
      <c r="G1852" s="29" t="n">
        <v>46438.625</v>
      </c>
      <c r="H1852" s="24" t="inlineStr">
        <is>
          <t>Southampton</t>
        </is>
      </c>
      <c r="I1852" s="24" t="inlineStr">
        <is>
          <t>A</t>
        </is>
      </c>
      <c r="J1852" s="24" t="inlineStr">
        <is>
          <t>E1-Southamp-Wrexham</t>
        </is>
      </c>
      <c r="K1852" s="24" t="n">
        <v>5</v>
      </c>
      <c r="L1852" s="11">
        <f>IF(INDEX(Matches!$X:$X,AA1852)=0,"",IF(I1852="H",INDEX(Matches!$H:$H,AA1852),INDEX(Matches!$I:$I,AA1852)))</f>
        <v/>
      </c>
      <c r="M1852" s="11">
        <f>IF(INDEX(Matches!$X:$X,AA1852)=0,"",IF(I1852="H",INDEX(Matches!$I:$I,AA1852),INDEX(Matches!$H:$H,AA1852)))</f>
        <v/>
      </c>
      <c r="N1852" s="11">
        <f>IF(L1852="","",IF(L1852&gt;M1852,"W",IF(L1852=M1852,"D","L")))</f>
        <v/>
      </c>
      <c r="O1852" s="11">
        <f>IF(L1852="","",IF(L1852&gt;M1852,3,IF(L1852=M1852,1,0)))</f>
        <v/>
      </c>
      <c r="P1852" s="31">
        <f>IF(I1852="H",INDEX(Matches!$L:$L,AA1852),INDEX(Matches!$N:$N,AA1852))</f>
        <v/>
      </c>
      <c r="Q1852" s="31">
        <f>INDEX(Matches!$M:$M,AA1852)</f>
        <v/>
      </c>
      <c r="R1852" s="31">
        <f>IF(I1852="H",INDEX(Matches!$N:$N,AA1852),INDEX(Matches!$L:$L,AA1852))</f>
        <v/>
      </c>
      <c r="S1852" s="33">
        <f>IF(I1852="H",INDEX(Matches!$O:$O,AA1852),INDEX(Matches!$P:$P,AA1852))</f>
        <v/>
      </c>
      <c r="T1852" s="33">
        <f>IF(INDEX(Matches!$J:$J,AA1852)="","",IF(I1852="H",INDEX(Matches!$J:$J,AA1852),INDEX(Matches!$K:$K,AA1852)))</f>
        <v/>
      </c>
      <c r="U1852" s="33">
        <f>IF(INDEX(Matches!$K:$K,AA1852)="","",IF(I1852="H",INDEX(Matches!$K:$K,AA1852),INDEX(Matches!$J:$J,AA1852)))</f>
        <v/>
      </c>
      <c r="V1852" s="30">
        <f>IF(T1852="","",T1852-U1852)</f>
        <v/>
      </c>
      <c r="W1852" s="33">
        <f>IF(I1852="H",INDEX(Matches!$T:$T,AA1852),INDEX(Matches!$U:$U,AA1852))</f>
        <v/>
      </c>
      <c r="X1852" s="11">
        <f>INDEX(Matches!$X:$X,AA1852)</f>
        <v/>
      </c>
      <c r="Y1852" s="30">
        <f>IF(O1852="","",O1852-S1852)</f>
        <v/>
      </c>
      <c r="Z1852" s="30">
        <f>IF(W1852="","",W1852-S1852)</f>
        <v/>
      </c>
      <c r="AA1852" s="24">
        <f>MATCH(J1852,Matches!$A:$A,0)</f>
        <v/>
      </c>
      <c r="AB1852" s="33" t="n"/>
      <c r="AC1852" s="33" t="n">
        <v>1.130962040652329</v>
      </c>
      <c r="AD1852" s="24" t="n"/>
      <c r="AE1852" s="24" t="n">
        <v>9</v>
      </c>
      <c r="AF1852" s="33" t="n"/>
      <c r="AG1852" s="33" t="n"/>
    </row>
    <row r="1853">
      <c r="A1853" s="24" t="inlineStr">
        <is>
          <t>Wrexham|34</t>
        </is>
      </c>
      <c r="B1853" s="24" t="inlineStr">
        <is>
          <t>E1</t>
        </is>
      </c>
      <c r="C1853" s="24" t="inlineStr">
        <is>
          <t>Championship</t>
        </is>
      </c>
      <c r="D1853" s="24" t="inlineStr">
        <is>
          <t>Wrexham</t>
        </is>
      </c>
      <c r="E1853" s="24" t="n">
        <v>34</v>
      </c>
      <c r="F1853" s="24" t="n">
        <v>9</v>
      </c>
      <c r="G1853" s="29" t="n">
        <v>46445.625</v>
      </c>
      <c r="H1853" s="24" t="inlineStr">
        <is>
          <t>Derby</t>
        </is>
      </c>
      <c r="I1853" s="24" t="inlineStr">
        <is>
          <t>H</t>
        </is>
      </c>
      <c r="J1853" s="24" t="inlineStr">
        <is>
          <t>E1-Wrexham-Derby</t>
        </is>
      </c>
      <c r="K1853" s="24" t="n">
        <v>12</v>
      </c>
      <c r="L1853" s="11">
        <f>IF(INDEX(Matches!$X:$X,AA1853)=0,"",IF(I1853="H",INDEX(Matches!$H:$H,AA1853),INDEX(Matches!$I:$I,AA1853)))</f>
        <v/>
      </c>
      <c r="M1853" s="11">
        <f>IF(INDEX(Matches!$X:$X,AA1853)=0,"",IF(I1853="H",INDEX(Matches!$I:$I,AA1853),INDEX(Matches!$H:$H,AA1853)))</f>
        <v/>
      </c>
      <c r="N1853" s="11">
        <f>IF(L1853="","",IF(L1853&gt;M1853,"W",IF(L1853=M1853,"D","L")))</f>
        <v/>
      </c>
      <c r="O1853" s="11">
        <f>IF(L1853="","",IF(L1853&gt;M1853,3,IF(L1853=M1853,1,0)))</f>
        <v/>
      </c>
      <c r="P1853" s="31">
        <f>IF(I1853="H",INDEX(Matches!$L:$L,AA1853),INDEX(Matches!$N:$N,AA1853))</f>
        <v/>
      </c>
      <c r="Q1853" s="31">
        <f>INDEX(Matches!$M:$M,AA1853)</f>
        <v/>
      </c>
      <c r="R1853" s="31">
        <f>IF(I1853="H",INDEX(Matches!$N:$N,AA1853),INDEX(Matches!$L:$L,AA1853))</f>
        <v/>
      </c>
      <c r="S1853" s="33">
        <f>IF(I1853="H",INDEX(Matches!$O:$O,AA1853),INDEX(Matches!$P:$P,AA1853))</f>
        <v/>
      </c>
      <c r="T1853" s="33">
        <f>IF(INDEX(Matches!$J:$J,AA1853)="","",IF(I1853="H",INDEX(Matches!$J:$J,AA1853),INDEX(Matches!$K:$K,AA1853)))</f>
        <v/>
      </c>
      <c r="U1853" s="33">
        <f>IF(INDEX(Matches!$K:$K,AA1853)="","",IF(I1853="H",INDEX(Matches!$K:$K,AA1853),INDEX(Matches!$J:$J,AA1853)))</f>
        <v/>
      </c>
      <c r="V1853" s="30">
        <f>IF(T1853="","",T1853-U1853)</f>
        <v/>
      </c>
      <c r="W1853" s="33">
        <f>IF(I1853="H",INDEX(Matches!$T:$T,AA1853),INDEX(Matches!$U:$U,AA1853))</f>
        <v/>
      </c>
      <c r="X1853" s="11">
        <f>INDEX(Matches!$X:$X,AA1853)</f>
        <v/>
      </c>
      <c r="Y1853" s="30">
        <f>IF(O1853="","",O1853-S1853)</f>
        <v/>
      </c>
      <c r="Z1853" s="30">
        <f>IF(W1853="","",W1853-S1853)</f>
        <v/>
      </c>
      <c r="AA1853" s="24">
        <f>MATCH(J1853,Matches!$A:$A,0)</f>
        <v/>
      </c>
      <c r="AB1853" s="33" t="n"/>
      <c r="AC1853" s="33" t="n">
        <v>1.664566669434311</v>
      </c>
      <c r="AD1853" s="24" t="n"/>
      <c r="AE1853" s="24" t="n">
        <v>9</v>
      </c>
      <c r="AF1853" s="33" t="n"/>
      <c r="AG1853" s="33" t="n"/>
    </row>
    <row r="1854">
      <c r="A1854" s="24" t="inlineStr">
        <is>
          <t>Wrexham|35</t>
        </is>
      </c>
      <c r="B1854" s="24" t="inlineStr">
        <is>
          <t>E1</t>
        </is>
      </c>
      <c r="C1854" s="24" t="inlineStr">
        <is>
          <t>Championship</t>
        </is>
      </c>
      <c r="D1854" s="24" t="inlineStr">
        <is>
          <t>Wrexham</t>
        </is>
      </c>
      <c r="E1854" s="24" t="n">
        <v>35</v>
      </c>
      <c r="F1854" s="24" t="n">
        <v>9</v>
      </c>
      <c r="G1854" s="29" t="n">
        <v>46448.82291666666</v>
      </c>
      <c r="H1854" s="24" t="inlineStr">
        <is>
          <t>Watford</t>
        </is>
      </c>
      <c r="I1854" s="24" t="inlineStr">
        <is>
          <t>A</t>
        </is>
      </c>
      <c r="J1854" s="24" t="inlineStr">
        <is>
          <t>E1-Watford-Wrexham</t>
        </is>
      </c>
      <c r="K1854" s="24" t="n">
        <v>16</v>
      </c>
      <c r="L1854" s="11">
        <f>IF(INDEX(Matches!$X:$X,AA1854)=0,"",IF(I1854="H",INDEX(Matches!$H:$H,AA1854),INDEX(Matches!$I:$I,AA1854)))</f>
        <v/>
      </c>
      <c r="M1854" s="11">
        <f>IF(INDEX(Matches!$X:$X,AA1854)=0,"",IF(I1854="H",INDEX(Matches!$I:$I,AA1854),INDEX(Matches!$H:$H,AA1854)))</f>
        <v/>
      </c>
      <c r="N1854" s="11">
        <f>IF(L1854="","",IF(L1854&gt;M1854,"W",IF(L1854=M1854,"D","L")))</f>
        <v/>
      </c>
      <c r="O1854" s="11">
        <f>IF(L1854="","",IF(L1854&gt;M1854,3,IF(L1854=M1854,1,0)))</f>
        <v/>
      </c>
      <c r="P1854" s="31">
        <f>IF(I1854="H",INDEX(Matches!$L:$L,AA1854),INDEX(Matches!$N:$N,AA1854))</f>
        <v/>
      </c>
      <c r="Q1854" s="31">
        <f>INDEX(Matches!$M:$M,AA1854)</f>
        <v/>
      </c>
      <c r="R1854" s="31">
        <f>IF(I1854="H",INDEX(Matches!$N:$N,AA1854),INDEX(Matches!$L:$L,AA1854))</f>
        <v/>
      </c>
      <c r="S1854" s="33">
        <f>IF(I1854="H",INDEX(Matches!$O:$O,AA1854),INDEX(Matches!$P:$P,AA1854))</f>
        <v/>
      </c>
      <c r="T1854" s="33">
        <f>IF(INDEX(Matches!$J:$J,AA1854)="","",IF(I1854="H",INDEX(Matches!$J:$J,AA1854),INDEX(Matches!$K:$K,AA1854)))</f>
        <v/>
      </c>
      <c r="U1854" s="33">
        <f>IF(INDEX(Matches!$K:$K,AA1854)="","",IF(I1854="H",INDEX(Matches!$K:$K,AA1854),INDEX(Matches!$J:$J,AA1854)))</f>
        <v/>
      </c>
      <c r="V1854" s="30">
        <f>IF(T1854="","",T1854-U1854)</f>
        <v/>
      </c>
      <c r="W1854" s="33">
        <f>IF(I1854="H",INDEX(Matches!$T:$T,AA1854),INDEX(Matches!$U:$U,AA1854))</f>
        <v/>
      </c>
      <c r="X1854" s="11">
        <f>INDEX(Matches!$X:$X,AA1854)</f>
        <v/>
      </c>
      <c r="Y1854" s="30">
        <f>IF(O1854="","",O1854-S1854)</f>
        <v/>
      </c>
      <c r="Z1854" s="30">
        <f>IF(W1854="","",W1854-S1854)</f>
        <v/>
      </c>
      <c r="AA1854" s="24">
        <f>MATCH(J1854,Matches!$A:$A,0)</f>
        <v/>
      </c>
      <c r="AB1854" s="33" t="n"/>
      <c r="AC1854" s="33" t="n">
        <v>1.40075226197962</v>
      </c>
      <c r="AD1854" s="24" t="n"/>
      <c r="AE1854" s="24" t="n">
        <v>9</v>
      </c>
      <c r="AF1854" s="33" t="n"/>
      <c r="AG1854" s="33" t="n"/>
    </row>
    <row r="1855">
      <c r="A1855" s="24" t="inlineStr">
        <is>
          <t>Wrexham|36</t>
        </is>
      </c>
      <c r="B1855" s="24" t="inlineStr">
        <is>
          <t>E1</t>
        </is>
      </c>
      <c r="C1855" s="24" t="inlineStr">
        <is>
          <t>Championship</t>
        </is>
      </c>
      <c r="D1855" s="24" t="inlineStr">
        <is>
          <t>Wrexham</t>
        </is>
      </c>
      <c r="E1855" s="24" t="n">
        <v>36</v>
      </c>
      <c r="F1855" s="24" t="n">
        <v>9</v>
      </c>
      <c r="G1855" s="29" t="n">
        <v>46452.625</v>
      </c>
      <c r="H1855" s="24" t="inlineStr">
        <is>
          <t>Cardiff</t>
        </is>
      </c>
      <c r="I1855" s="24" t="inlineStr">
        <is>
          <t>H</t>
        </is>
      </c>
      <c r="J1855" s="24" t="inlineStr">
        <is>
          <t>E1-Wrexham-Cardiff</t>
        </is>
      </c>
      <c r="K1855" s="24" t="n">
        <v>21</v>
      </c>
      <c r="L1855" s="11">
        <f>IF(INDEX(Matches!$X:$X,AA1855)=0,"",IF(I1855="H",INDEX(Matches!$H:$H,AA1855),INDEX(Matches!$I:$I,AA1855)))</f>
        <v/>
      </c>
      <c r="M1855" s="11">
        <f>IF(INDEX(Matches!$X:$X,AA1855)=0,"",IF(I1855="H",INDEX(Matches!$I:$I,AA1855),INDEX(Matches!$H:$H,AA1855)))</f>
        <v/>
      </c>
      <c r="N1855" s="11">
        <f>IF(L1855="","",IF(L1855&gt;M1855,"W",IF(L1855=M1855,"D","L")))</f>
        <v/>
      </c>
      <c r="O1855" s="11">
        <f>IF(L1855="","",IF(L1855&gt;M1855,3,IF(L1855=M1855,1,0)))</f>
        <v/>
      </c>
      <c r="P1855" s="31">
        <f>IF(I1855="H",INDEX(Matches!$L:$L,AA1855),INDEX(Matches!$N:$N,AA1855))</f>
        <v/>
      </c>
      <c r="Q1855" s="31">
        <f>INDEX(Matches!$M:$M,AA1855)</f>
        <v/>
      </c>
      <c r="R1855" s="31">
        <f>IF(I1855="H",INDEX(Matches!$N:$N,AA1855),INDEX(Matches!$L:$L,AA1855))</f>
        <v/>
      </c>
      <c r="S1855" s="33">
        <f>IF(I1855="H",INDEX(Matches!$O:$O,AA1855),INDEX(Matches!$P:$P,AA1855))</f>
        <v/>
      </c>
      <c r="T1855" s="33">
        <f>IF(INDEX(Matches!$J:$J,AA1855)="","",IF(I1855="H",INDEX(Matches!$J:$J,AA1855),INDEX(Matches!$K:$K,AA1855)))</f>
        <v/>
      </c>
      <c r="U1855" s="33">
        <f>IF(INDEX(Matches!$K:$K,AA1855)="","",IF(I1855="H",INDEX(Matches!$K:$K,AA1855),INDEX(Matches!$J:$J,AA1855)))</f>
        <v/>
      </c>
      <c r="V1855" s="30">
        <f>IF(T1855="","",T1855-U1855)</f>
        <v/>
      </c>
      <c r="W1855" s="33">
        <f>IF(I1855="H",INDEX(Matches!$T:$T,AA1855),INDEX(Matches!$U:$U,AA1855))</f>
        <v/>
      </c>
      <c r="X1855" s="11">
        <f>INDEX(Matches!$X:$X,AA1855)</f>
        <v/>
      </c>
      <c r="Y1855" s="30">
        <f>IF(O1855="","",O1855-S1855)</f>
        <v/>
      </c>
      <c r="Z1855" s="30">
        <f>IF(W1855="","",W1855-S1855)</f>
        <v/>
      </c>
      <c r="AA1855" s="24">
        <f>MATCH(J1855,Matches!$A:$A,0)</f>
        <v/>
      </c>
      <c r="AB1855" s="33" t="n"/>
      <c r="AC1855" s="33" t="n">
        <v>1.777121554262503</v>
      </c>
      <c r="AD1855" s="24" t="n"/>
      <c r="AE1855" s="24" t="n">
        <v>9</v>
      </c>
      <c r="AF1855" s="33" t="n"/>
      <c r="AG1855" s="33" t="n"/>
    </row>
    <row r="1856">
      <c r="A1856" s="24" t="inlineStr">
        <is>
          <t>Wrexham|37</t>
        </is>
      </c>
      <c r="B1856" s="24" t="inlineStr">
        <is>
          <t>E1</t>
        </is>
      </c>
      <c r="C1856" s="24" t="inlineStr">
        <is>
          <t>Championship</t>
        </is>
      </c>
      <c r="D1856" s="24" t="inlineStr">
        <is>
          <t>Wrexham</t>
        </is>
      </c>
      <c r="E1856" s="24" t="n">
        <v>37</v>
      </c>
      <c r="F1856" s="24" t="n">
        <v>10</v>
      </c>
      <c r="G1856" s="29" t="n">
        <v>46459.625</v>
      </c>
      <c r="H1856" s="24" t="inlineStr">
        <is>
          <t>Portsmouth</t>
        </is>
      </c>
      <c r="I1856" s="24" t="inlineStr">
        <is>
          <t>A</t>
        </is>
      </c>
      <c r="J1856" s="24" t="inlineStr">
        <is>
          <t>E1-Portsmou-Wrexham</t>
        </is>
      </c>
      <c r="K1856" s="24" t="n">
        <v>18</v>
      </c>
      <c r="L1856" s="11">
        <f>IF(INDEX(Matches!$X:$X,AA1856)=0,"",IF(I1856="H",INDEX(Matches!$H:$H,AA1856),INDEX(Matches!$I:$I,AA1856)))</f>
        <v/>
      </c>
      <c r="M1856" s="11">
        <f>IF(INDEX(Matches!$X:$X,AA1856)=0,"",IF(I1856="H",INDEX(Matches!$I:$I,AA1856),INDEX(Matches!$H:$H,AA1856)))</f>
        <v/>
      </c>
      <c r="N1856" s="11">
        <f>IF(L1856="","",IF(L1856&gt;M1856,"W",IF(L1856=M1856,"D","L")))</f>
        <v/>
      </c>
      <c r="O1856" s="11">
        <f>IF(L1856="","",IF(L1856&gt;M1856,3,IF(L1856=M1856,1,0)))</f>
        <v/>
      </c>
      <c r="P1856" s="31">
        <f>IF(I1856="H",INDEX(Matches!$L:$L,AA1856),INDEX(Matches!$N:$N,AA1856))</f>
        <v/>
      </c>
      <c r="Q1856" s="31">
        <f>INDEX(Matches!$M:$M,AA1856)</f>
        <v/>
      </c>
      <c r="R1856" s="31">
        <f>IF(I1856="H",INDEX(Matches!$N:$N,AA1856),INDEX(Matches!$L:$L,AA1856))</f>
        <v/>
      </c>
      <c r="S1856" s="33">
        <f>IF(I1856="H",INDEX(Matches!$O:$O,AA1856),INDEX(Matches!$P:$P,AA1856))</f>
        <v/>
      </c>
      <c r="T1856" s="33">
        <f>IF(INDEX(Matches!$J:$J,AA1856)="","",IF(I1856="H",INDEX(Matches!$J:$J,AA1856),INDEX(Matches!$K:$K,AA1856)))</f>
        <v/>
      </c>
      <c r="U1856" s="33">
        <f>IF(INDEX(Matches!$K:$K,AA1856)="","",IF(I1856="H",INDEX(Matches!$K:$K,AA1856),INDEX(Matches!$J:$J,AA1856)))</f>
        <v/>
      </c>
      <c r="V1856" s="30">
        <f>IF(T1856="","",T1856-U1856)</f>
        <v/>
      </c>
      <c r="W1856" s="33">
        <f>IF(I1856="H",INDEX(Matches!$T:$T,AA1856),INDEX(Matches!$U:$U,AA1856))</f>
        <v/>
      </c>
      <c r="X1856" s="11">
        <f>INDEX(Matches!$X:$X,AA1856)</f>
        <v/>
      </c>
      <c r="Y1856" s="30">
        <f>IF(O1856="","",O1856-S1856)</f>
        <v/>
      </c>
      <c r="Z1856" s="30">
        <f>IF(W1856="","",W1856-S1856)</f>
        <v/>
      </c>
      <c r="AA1856" s="24">
        <f>MATCH(J1856,Matches!$A:$A,0)</f>
        <v/>
      </c>
      <c r="AB1856" s="33" t="n"/>
      <c r="AC1856" s="33" t="n">
        <v>1.339526335219876</v>
      </c>
      <c r="AD1856" s="24" t="n"/>
      <c r="AE1856" s="24" t="n">
        <v>10</v>
      </c>
      <c r="AF1856" s="33" t="n"/>
      <c r="AG1856" s="33" t="n"/>
    </row>
    <row r="1857">
      <c r="A1857" s="24" t="inlineStr">
        <is>
          <t>Wrexham|38</t>
        </is>
      </c>
      <c r="B1857" s="24" t="inlineStr">
        <is>
          <t>E1</t>
        </is>
      </c>
      <c r="C1857" s="24" t="inlineStr">
        <is>
          <t>Championship</t>
        </is>
      </c>
      <c r="D1857" s="24" t="inlineStr">
        <is>
          <t>Wrexham</t>
        </is>
      </c>
      <c r="E1857" s="24" t="n">
        <v>38</v>
      </c>
      <c r="F1857" s="24" t="n">
        <v>10</v>
      </c>
      <c r="G1857" s="29" t="n">
        <v>46462.82291666666</v>
      </c>
      <c r="H1857" s="24" t="inlineStr">
        <is>
          <t>Norwich</t>
        </is>
      </c>
      <c r="I1857" s="24" t="inlineStr">
        <is>
          <t>H</t>
        </is>
      </c>
      <c r="J1857" s="24" t="inlineStr">
        <is>
          <t>E1-Wrexham-Norwich</t>
        </is>
      </c>
      <c r="K1857" s="24" t="n">
        <v>7</v>
      </c>
      <c r="L1857" s="11">
        <f>IF(INDEX(Matches!$X:$X,AA1857)=0,"",IF(I1857="H",INDEX(Matches!$H:$H,AA1857),INDEX(Matches!$I:$I,AA1857)))</f>
        <v/>
      </c>
      <c r="M1857" s="11">
        <f>IF(INDEX(Matches!$X:$X,AA1857)=0,"",IF(I1857="H",INDEX(Matches!$I:$I,AA1857),INDEX(Matches!$H:$H,AA1857)))</f>
        <v/>
      </c>
      <c r="N1857" s="11">
        <f>IF(L1857="","",IF(L1857&gt;M1857,"W",IF(L1857=M1857,"D","L")))</f>
        <v/>
      </c>
      <c r="O1857" s="11">
        <f>IF(L1857="","",IF(L1857&gt;M1857,3,IF(L1857=M1857,1,0)))</f>
        <v/>
      </c>
      <c r="P1857" s="31">
        <f>IF(I1857="H",INDEX(Matches!$L:$L,AA1857),INDEX(Matches!$N:$N,AA1857))</f>
        <v/>
      </c>
      <c r="Q1857" s="31">
        <f>INDEX(Matches!$M:$M,AA1857)</f>
        <v/>
      </c>
      <c r="R1857" s="31">
        <f>IF(I1857="H",INDEX(Matches!$N:$N,AA1857),INDEX(Matches!$L:$L,AA1857))</f>
        <v/>
      </c>
      <c r="S1857" s="33">
        <f>IF(I1857="H",INDEX(Matches!$O:$O,AA1857),INDEX(Matches!$P:$P,AA1857))</f>
        <v/>
      </c>
      <c r="T1857" s="33">
        <f>IF(INDEX(Matches!$J:$J,AA1857)="","",IF(I1857="H",INDEX(Matches!$J:$J,AA1857),INDEX(Matches!$K:$K,AA1857)))</f>
        <v/>
      </c>
      <c r="U1857" s="33">
        <f>IF(INDEX(Matches!$K:$K,AA1857)="","",IF(I1857="H",INDEX(Matches!$K:$K,AA1857),INDEX(Matches!$J:$J,AA1857)))</f>
        <v/>
      </c>
      <c r="V1857" s="30">
        <f>IF(T1857="","",T1857-U1857)</f>
        <v/>
      </c>
      <c r="W1857" s="33">
        <f>IF(I1857="H",INDEX(Matches!$T:$T,AA1857),INDEX(Matches!$U:$U,AA1857))</f>
        <v/>
      </c>
      <c r="X1857" s="11">
        <f>INDEX(Matches!$X:$X,AA1857)</f>
        <v/>
      </c>
      <c r="Y1857" s="30">
        <f>IF(O1857="","",O1857-S1857)</f>
        <v/>
      </c>
      <c r="Z1857" s="30">
        <f>IF(W1857="","",W1857-S1857)</f>
        <v/>
      </c>
      <c r="AA1857" s="24">
        <f>MATCH(J1857,Matches!$A:$A,0)</f>
        <v/>
      </c>
      <c r="AB1857" s="33" t="n"/>
      <c r="AC1857" s="33" t="n">
        <v>1.556899748824965</v>
      </c>
      <c r="AD1857" s="24" t="n"/>
      <c r="AE1857" s="24" t="n">
        <v>10</v>
      </c>
      <c r="AF1857" s="33" t="n"/>
      <c r="AG1857" s="33" t="n"/>
    </row>
    <row r="1858">
      <c r="A1858" s="24" t="inlineStr">
        <is>
          <t>Wrexham|39</t>
        </is>
      </c>
      <c r="B1858" s="24" t="inlineStr">
        <is>
          <t>E1</t>
        </is>
      </c>
      <c r="C1858" s="24" t="inlineStr">
        <is>
          <t>Championship</t>
        </is>
      </c>
      <c r="D1858" s="24" t="inlineStr">
        <is>
          <t>Wrexham</t>
        </is>
      </c>
      <c r="E1858" s="24" t="n">
        <v>39</v>
      </c>
      <c r="F1858" s="24" t="n">
        <v>10</v>
      </c>
      <c r="G1858" s="29" t="n">
        <v>46466.625</v>
      </c>
      <c r="H1858" s="24" t="inlineStr">
        <is>
          <t>Stoke</t>
        </is>
      </c>
      <c r="I1858" s="24" t="inlineStr">
        <is>
          <t>H</t>
        </is>
      </c>
      <c r="J1858" s="24" t="inlineStr">
        <is>
          <t>E1-Wrexham-Stoke</t>
        </is>
      </c>
      <c r="K1858" s="24" t="n">
        <v>11</v>
      </c>
      <c r="L1858" s="11">
        <f>IF(INDEX(Matches!$X:$X,AA1858)=0,"",IF(I1858="H",INDEX(Matches!$H:$H,AA1858),INDEX(Matches!$I:$I,AA1858)))</f>
        <v/>
      </c>
      <c r="M1858" s="11">
        <f>IF(INDEX(Matches!$X:$X,AA1858)=0,"",IF(I1858="H",INDEX(Matches!$I:$I,AA1858),INDEX(Matches!$H:$H,AA1858)))</f>
        <v/>
      </c>
      <c r="N1858" s="11">
        <f>IF(L1858="","",IF(L1858&gt;M1858,"W",IF(L1858=M1858,"D","L")))</f>
        <v/>
      </c>
      <c r="O1858" s="11">
        <f>IF(L1858="","",IF(L1858&gt;M1858,3,IF(L1858=M1858,1,0)))</f>
        <v/>
      </c>
      <c r="P1858" s="31">
        <f>IF(I1858="H",INDEX(Matches!$L:$L,AA1858),INDEX(Matches!$N:$N,AA1858))</f>
        <v/>
      </c>
      <c r="Q1858" s="31">
        <f>INDEX(Matches!$M:$M,AA1858)</f>
        <v/>
      </c>
      <c r="R1858" s="31">
        <f>IF(I1858="H",INDEX(Matches!$N:$N,AA1858),INDEX(Matches!$L:$L,AA1858))</f>
        <v/>
      </c>
      <c r="S1858" s="33">
        <f>IF(I1858="H",INDEX(Matches!$O:$O,AA1858),INDEX(Matches!$P:$P,AA1858))</f>
        <v/>
      </c>
      <c r="T1858" s="33">
        <f>IF(INDEX(Matches!$J:$J,AA1858)="","",IF(I1858="H",INDEX(Matches!$J:$J,AA1858),INDEX(Matches!$K:$K,AA1858)))</f>
        <v/>
      </c>
      <c r="U1858" s="33">
        <f>IF(INDEX(Matches!$K:$K,AA1858)="","",IF(I1858="H",INDEX(Matches!$K:$K,AA1858),INDEX(Matches!$J:$J,AA1858)))</f>
        <v/>
      </c>
      <c r="V1858" s="30">
        <f>IF(T1858="","",T1858-U1858)</f>
        <v/>
      </c>
      <c r="W1858" s="33">
        <f>IF(I1858="H",INDEX(Matches!$T:$T,AA1858),INDEX(Matches!$U:$U,AA1858))</f>
        <v/>
      </c>
      <c r="X1858" s="11">
        <f>INDEX(Matches!$X:$X,AA1858)</f>
        <v/>
      </c>
      <c r="Y1858" s="30">
        <f>IF(O1858="","",O1858-S1858)</f>
        <v/>
      </c>
      <c r="Z1858" s="30">
        <f>IF(W1858="","",W1858-S1858)</f>
        <v/>
      </c>
      <c r="AA1858" s="24">
        <f>MATCH(J1858,Matches!$A:$A,0)</f>
        <v/>
      </c>
      <c r="AB1858" s="33" t="n"/>
      <c r="AC1858" s="33" t="n">
        <v>1.633391663396214</v>
      </c>
      <c r="AD1858" s="24" t="n"/>
      <c r="AE1858" s="24" t="n">
        <v>10</v>
      </c>
      <c r="AF1858" s="33" t="n"/>
      <c r="AG1858" s="33" t="n"/>
    </row>
    <row r="1859">
      <c r="A1859" s="24" t="inlineStr">
        <is>
          <t>Wrexham|40</t>
        </is>
      </c>
      <c r="B1859" s="24" t="inlineStr">
        <is>
          <t>E1</t>
        </is>
      </c>
      <c r="C1859" s="24" t="inlineStr">
        <is>
          <t>Championship</t>
        </is>
      </c>
      <c r="D1859" s="24" t="inlineStr">
        <is>
          <t>Wrexham</t>
        </is>
      </c>
      <c r="E1859" s="24" t="n">
        <v>40</v>
      </c>
      <c r="F1859" s="24" t="n">
        <v>10</v>
      </c>
      <c r="G1859" s="29" t="n">
        <v>46480.625</v>
      </c>
      <c r="H1859" s="24" t="inlineStr">
        <is>
          <t>QPR</t>
        </is>
      </c>
      <c r="I1859" s="24" t="inlineStr">
        <is>
          <t>A</t>
        </is>
      </c>
      <c r="J1859" s="24" t="inlineStr">
        <is>
          <t>E1-QPR-Wrexham</t>
        </is>
      </c>
      <c r="K1859" s="24" t="n">
        <v>17</v>
      </c>
      <c r="L1859" s="11">
        <f>IF(INDEX(Matches!$X:$X,AA1859)=0,"",IF(I1859="H",INDEX(Matches!$H:$H,AA1859),INDEX(Matches!$I:$I,AA1859)))</f>
        <v/>
      </c>
      <c r="M1859" s="11">
        <f>IF(INDEX(Matches!$X:$X,AA1859)=0,"",IF(I1859="H",INDEX(Matches!$I:$I,AA1859),INDEX(Matches!$H:$H,AA1859)))</f>
        <v/>
      </c>
      <c r="N1859" s="11">
        <f>IF(L1859="","",IF(L1859&gt;M1859,"W",IF(L1859=M1859,"D","L")))</f>
        <v/>
      </c>
      <c r="O1859" s="11">
        <f>IF(L1859="","",IF(L1859&gt;M1859,3,IF(L1859=M1859,1,0)))</f>
        <v/>
      </c>
      <c r="P1859" s="31">
        <f>IF(I1859="H",INDEX(Matches!$L:$L,AA1859),INDEX(Matches!$N:$N,AA1859))</f>
        <v/>
      </c>
      <c r="Q1859" s="31">
        <f>INDEX(Matches!$M:$M,AA1859)</f>
        <v/>
      </c>
      <c r="R1859" s="31">
        <f>IF(I1859="H",INDEX(Matches!$N:$N,AA1859),INDEX(Matches!$L:$L,AA1859))</f>
        <v/>
      </c>
      <c r="S1859" s="33">
        <f>IF(I1859="H",INDEX(Matches!$O:$O,AA1859),INDEX(Matches!$P:$P,AA1859))</f>
        <v/>
      </c>
      <c r="T1859" s="33">
        <f>IF(INDEX(Matches!$J:$J,AA1859)="","",IF(I1859="H",INDEX(Matches!$J:$J,AA1859),INDEX(Matches!$K:$K,AA1859)))</f>
        <v/>
      </c>
      <c r="U1859" s="33">
        <f>IF(INDEX(Matches!$K:$K,AA1859)="","",IF(I1859="H",INDEX(Matches!$K:$K,AA1859),INDEX(Matches!$J:$J,AA1859)))</f>
        <v/>
      </c>
      <c r="V1859" s="30">
        <f>IF(T1859="","",T1859-U1859)</f>
        <v/>
      </c>
      <c r="W1859" s="33">
        <f>IF(I1859="H",INDEX(Matches!$T:$T,AA1859),INDEX(Matches!$U:$U,AA1859))</f>
        <v/>
      </c>
      <c r="X1859" s="11">
        <f>INDEX(Matches!$X:$X,AA1859)</f>
        <v/>
      </c>
      <c r="Y1859" s="30">
        <f>IF(O1859="","",O1859-S1859)</f>
        <v/>
      </c>
      <c r="Z1859" s="30">
        <f>IF(W1859="","",W1859-S1859)</f>
        <v/>
      </c>
      <c r="AA1859" s="24">
        <f>MATCH(J1859,Matches!$A:$A,0)</f>
        <v/>
      </c>
      <c r="AB1859" s="33" t="n"/>
      <c r="AC1859" s="33" t="n">
        <v>1.314067706770505</v>
      </c>
      <c r="AD1859" s="24" t="n"/>
      <c r="AE1859" s="24" t="n">
        <v>10</v>
      </c>
      <c r="AF1859" s="33" t="n"/>
      <c r="AG1859" s="33" t="n"/>
    </row>
    <row r="1860">
      <c r="A1860" s="24" t="inlineStr">
        <is>
          <t>Wrexham|41</t>
        </is>
      </c>
      <c r="B1860" s="24" t="inlineStr">
        <is>
          <t>E1</t>
        </is>
      </c>
      <c r="C1860" s="24" t="inlineStr">
        <is>
          <t>Championship</t>
        </is>
      </c>
      <c r="D1860" s="24" t="inlineStr">
        <is>
          <t>Wrexham</t>
        </is>
      </c>
      <c r="E1860" s="24" t="n">
        <v>41</v>
      </c>
      <c r="F1860" s="24" t="n">
        <v>11</v>
      </c>
      <c r="G1860" s="29" t="n">
        <v>46483.82291666666</v>
      </c>
      <c r="H1860" s="24" t="inlineStr">
        <is>
          <t>Burnley</t>
        </is>
      </c>
      <c r="I1860" s="24" t="inlineStr">
        <is>
          <t>A</t>
        </is>
      </c>
      <c r="J1860" s="24" t="inlineStr">
        <is>
          <t>E1-Burnley-Wrexham</t>
        </is>
      </c>
      <c r="K1860" s="24" t="n">
        <v>4</v>
      </c>
      <c r="L1860" s="11">
        <f>IF(INDEX(Matches!$X:$X,AA1860)=0,"",IF(I1860="H",INDEX(Matches!$H:$H,AA1860),INDEX(Matches!$I:$I,AA1860)))</f>
        <v/>
      </c>
      <c r="M1860" s="11">
        <f>IF(INDEX(Matches!$X:$X,AA1860)=0,"",IF(I1860="H",INDEX(Matches!$I:$I,AA1860),INDEX(Matches!$H:$H,AA1860)))</f>
        <v/>
      </c>
      <c r="N1860" s="11">
        <f>IF(L1860="","",IF(L1860&gt;M1860,"W",IF(L1860=M1860,"D","L")))</f>
        <v/>
      </c>
      <c r="O1860" s="11">
        <f>IF(L1860="","",IF(L1860&gt;M1860,3,IF(L1860=M1860,1,0)))</f>
        <v/>
      </c>
      <c r="P1860" s="31">
        <f>IF(I1860="H",INDEX(Matches!$L:$L,AA1860),INDEX(Matches!$N:$N,AA1860))</f>
        <v/>
      </c>
      <c r="Q1860" s="31">
        <f>INDEX(Matches!$M:$M,AA1860)</f>
        <v/>
      </c>
      <c r="R1860" s="31">
        <f>IF(I1860="H",INDEX(Matches!$N:$N,AA1860),INDEX(Matches!$L:$L,AA1860))</f>
        <v/>
      </c>
      <c r="S1860" s="33">
        <f>IF(I1860="H",INDEX(Matches!$O:$O,AA1860),INDEX(Matches!$P:$P,AA1860))</f>
        <v/>
      </c>
      <c r="T1860" s="33">
        <f>IF(INDEX(Matches!$J:$J,AA1860)="","",IF(I1860="H",INDEX(Matches!$J:$J,AA1860),INDEX(Matches!$K:$K,AA1860)))</f>
        <v/>
      </c>
      <c r="U1860" s="33">
        <f>IF(INDEX(Matches!$K:$K,AA1860)="","",IF(I1860="H",INDEX(Matches!$K:$K,AA1860),INDEX(Matches!$J:$J,AA1860)))</f>
        <v/>
      </c>
      <c r="V1860" s="30">
        <f>IF(T1860="","",T1860-U1860)</f>
        <v/>
      </c>
      <c r="W1860" s="33">
        <f>IF(I1860="H",INDEX(Matches!$T:$T,AA1860),INDEX(Matches!$U:$U,AA1860))</f>
        <v/>
      </c>
      <c r="X1860" s="11">
        <f>INDEX(Matches!$X:$X,AA1860)</f>
        <v/>
      </c>
      <c r="Y1860" s="30">
        <f>IF(O1860="","",O1860-S1860)</f>
        <v/>
      </c>
      <c r="Z1860" s="30">
        <f>IF(W1860="","",W1860-S1860)</f>
        <v/>
      </c>
      <c r="AA1860" s="24">
        <f>MATCH(J1860,Matches!$A:$A,0)</f>
        <v/>
      </c>
      <c r="AB1860" s="33" t="n"/>
      <c r="AC1860" s="33" t="n">
        <v>1.140141829635961</v>
      </c>
      <c r="AD1860" s="24" t="n"/>
      <c r="AE1860" s="24" t="n">
        <v>11</v>
      </c>
      <c r="AF1860" s="33" t="n"/>
      <c r="AG1860" s="33" t="n"/>
    </row>
    <row r="1861">
      <c r="A1861" s="24" t="inlineStr">
        <is>
          <t>Wrexham|42</t>
        </is>
      </c>
      <c r="B1861" s="24" t="inlineStr">
        <is>
          <t>E1</t>
        </is>
      </c>
      <c r="C1861" s="24" t="inlineStr">
        <is>
          <t>Championship</t>
        </is>
      </c>
      <c r="D1861" s="24" t="inlineStr">
        <is>
          <t>Wrexham</t>
        </is>
      </c>
      <c r="E1861" s="24" t="n">
        <v>42</v>
      </c>
      <c r="F1861" s="24" t="n">
        <v>11</v>
      </c>
      <c r="G1861" s="29" t="n">
        <v>46487.625</v>
      </c>
      <c r="H1861" s="24" t="inlineStr">
        <is>
          <t>Swansea</t>
        </is>
      </c>
      <c r="I1861" s="24" t="inlineStr">
        <is>
          <t>H</t>
        </is>
      </c>
      <c r="J1861" s="24" t="inlineStr">
        <is>
          <t>E1-Wrexham-Swansea</t>
        </is>
      </c>
      <c r="K1861" s="24" t="n">
        <v>15</v>
      </c>
      <c r="L1861" s="11">
        <f>IF(INDEX(Matches!$X:$X,AA1861)=0,"",IF(I1861="H",INDEX(Matches!$H:$H,AA1861),INDEX(Matches!$I:$I,AA1861)))</f>
        <v/>
      </c>
      <c r="M1861" s="11">
        <f>IF(INDEX(Matches!$X:$X,AA1861)=0,"",IF(I1861="H",INDEX(Matches!$I:$I,AA1861),INDEX(Matches!$H:$H,AA1861)))</f>
        <v/>
      </c>
      <c r="N1861" s="11">
        <f>IF(L1861="","",IF(L1861&gt;M1861,"W",IF(L1861=M1861,"D","L")))</f>
        <v/>
      </c>
      <c r="O1861" s="11">
        <f>IF(L1861="","",IF(L1861&gt;M1861,3,IF(L1861=M1861,1,0)))</f>
        <v/>
      </c>
      <c r="P1861" s="31">
        <f>IF(I1861="H",INDEX(Matches!$L:$L,AA1861),INDEX(Matches!$N:$N,AA1861))</f>
        <v/>
      </c>
      <c r="Q1861" s="31">
        <f>INDEX(Matches!$M:$M,AA1861)</f>
        <v/>
      </c>
      <c r="R1861" s="31">
        <f>IF(I1861="H",INDEX(Matches!$N:$N,AA1861),INDEX(Matches!$L:$L,AA1861))</f>
        <v/>
      </c>
      <c r="S1861" s="33">
        <f>IF(I1861="H",INDEX(Matches!$O:$O,AA1861),INDEX(Matches!$P:$P,AA1861))</f>
        <v/>
      </c>
      <c r="T1861" s="33">
        <f>IF(INDEX(Matches!$J:$J,AA1861)="","",IF(I1861="H",INDEX(Matches!$J:$J,AA1861),INDEX(Matches!$K:$K,AA1861)))</f>
        <v/>
      </c>
      <c r="U1861" s="33">
        <f>IF(INDEX(Matches!$K:$K,AA1861)="","",IF(I1861="H",INDEX(Matches!$K:$K,AA1861),INDEX(Matches!$J:$J,AA1861)))</f>
        <v/>
      </c>
      <c r="V1861" s="30">
        <f>IF(T1861="","",T1861-U1861)</f>
        <v/>
      </c>
      <c r="W1861" s="33">
        <f>IF(I1861="H",INDEX(Matches!$T:$T,AA1861),INDEX(Matches!$U:$U,AA1861))</f>
        <v/>
      </c>
      <c r="X1861" s="11">
        <f>INDEX(Matches!$X:$X,AA1861)</f>
        <v/>
      </c>
      <c r="Y1861" s="30">
        <f>IF(O1861="","",O1861-S1861)</f>
        <v/>
      </c>
      <c r="Z1861" s="30">
        <f>IF(W1861="","",W1861-S1861)</f>
        <v/>
      </c>
      <c r="AA1861" s="24">
        <f>MATCH(J1861,Matches!$A:$A,0)</f>
        <v/>
      </c>
      <c r="AB1861" s="33" t="n"/>
      <c r="AC1861" s="33" t="n">
        <v>1.630608845039342</v>
      </c>
      <c r="AD1861" s="24" t="n"/>
      <c r="AE1861" s="24" t="n">
        <v>11</v>
      </c>
      <c r="AF1861" s="33" t="n"/>
      <c r="AG1861" s="33" t="n"/>
    </row>
    <row r="1862">
      <c r="A1862" s="24" t="inlineStr">
        <is>
          <t>Wrexham|43</t>
        </is>
      </c>
      <c r="B1862" s="24" t="inlineStr">
        <is>
          <t>E1</t>
        </is>
      </c>
      <c r="C1862" s="24" t="inlineStr">
        <is>
          <t>Championship</t>
        </is>
      </c>
      <c r="D1862" s="24" t="inlineStr">
        <is>
          <t>Wrexham</t>
        </is>
      </c>
      <c r="E1862" s="24" t="n">
        <v>43</v>
      </c>
      <c r="F1862" s="24" t="n">
        <v>11</v>
      </c>
      <c r="G1862" s="29" t="n">
        <v>46494.625</v>
      </c>
      <c r="H1862" s="24" t="inlineStr">
        <is>
          <t>Birmingham</t>
        </is>
      </c>
      <c r="I1862" s="24" t="inlineStr">
        <is>
          <t>A</t>
        </is>
      </c>
      <c r="J1862" s="24" t="inlineStr">
        <is>
          <t>E1-Birmingh-Wrexham</t>
        </is>
      </c>
      <c r="K1862" s="24" t="n">
        <v>6</v>
      </c>
      <c r="L1862" s="11">
        <f>IF(INDEX(Matches!$X:$X,AA1862)=0,"",IF(I1862="H",INDEX(Matches!$H:$H,AA1862),INDEX(Matches!$I:$I,AA1862)))</f>
        <v/>
      </c>
      <c r="M1862" s="11">
        <f>IF(INDEX(Matches!$X:$X,AA1862)=0,"",IF(I1862="H",INDEX(Matches!$I:$I,AA1862),INDEX(Matches!$H:$H,AA1862)))</f>
        <v/>
      </c>
      <c r="N1862" s="11">
        <f>IF(L1862="","",IF(L1862&gt;M1862,"W",IF(L1862=M1862,"D","L")))</f>
        <v/>
      </c>
      <c r="O1862" s="11">
        <f>IF(L1862="","",IF(L1862&gt;M1862,3,IF(L1862=M1862,1,0)))</f>
        <v/>
      </c>
      <c r="P1862" s="31">
        <f>IF(I1862="H",INDEX(Matches!$L:$L,AA1862),INDEX(Matches!$N:$N,AA1862))</f>
        <v/>
      </c>
      <c r="Q1862" s="31">
        <f>INDEX(Matches!$M:$M,AA1862)</f>
        <v/>
      </c>
      <c r="R1862" s="31">
        <f>IF(I1862="H",INDEX(Matches!$N:$N,AA1862),INDEX(Matches!$L:$L,AA1862))</f>
        <v/>
      </c>
      <c r="S1862" s="33">
        <f>IF(I1862="H",INDEX(Matches!$O:$O,AA1862),INDEX(Matches!$P:$P,AA1862))</f>
        <v/>
      </c>
      <c r="T1862" s="33">
        <f>IF(INDEX(Matches!$J:$J,AA1862)="","",IF(I1862="H",INDEX(Matches!$J:$J,AA1862),INDEX(Matches!$K:$K,AA1862)))</f>
        <v/>
      </c>
      <c r="U1862" s="33">
        <f>IF(INDEX(Matches!$K:$K,AA1862)="","",IF(I1862="H",INDEX(Matches!$K:$K,AA1862),INDEX(Matches!$J:$J,AA1862)))</f>
        <v/>
      </c>
      <c r="V1862" s="30">
        <f>IF(T1862="","",T1862-U1862)</f>
        <v/>
      </c>
      <c r="W1862" s="33">
        <f>IF(I1862="H",INDEX(Matches!$T:$T,AA1862),INDEX(Matches!$U:$U,AA1862))</f>
        <v/>
      </c>
      <c r="X1862" s="11">
        <f>INDEX(Matches!$X:$X,AA1862)</f>
        <v/>
      </c>
      <c r="Y1862" s="30">
        <f>IF(O1862="","",O1862-S1862)</f>
        <v/>
      </c>
      <c r="Z1862" s="30">
        <f>IF(W1862="","",W1862-S1862)</f>
        <v/>
      </c>
      <c r="AA1862" s="24">
        <f>MATCH(J1862,Matches!$A:$A,0)</f>
        <v/>
      </c>
      <c r="AB1862" s="33" t="n"/>
      <c r="AC1862" s="33" t="n">
        <v>1.108829531563771</v>
      </c>
      <c r="AD1862" s="24" t="n"/>
      <c r="AE1862" s="24" t="n">
        <v>11</v>
      </c>
      <c r="AF1862" s="33" t="n"/>
      <c r="AG1862" s="33" t="n"/>
    </row>
    <row r="1863">
      <c r="A1863" s="24" t="inlineStr">
        <is>
          <t>Wrexham|44</t>
        </is>
      </c>
      <c r="B1863" s="24" t="inlineStr">
        <is>
          <t>E1</t>
        </is>
      </c>
      <c r="C1863" s="24" t="inlineStr">
        <is>
          <t>Championship</t>
        </is>
      </c>
      <c r="D1863" s="24" t="inlineStr">
        <is>
          <t>Wrexham</t>
        </is>
      </c>
      <c r="E1863" s="24" t="n">
        <v>44</v>
      </c>
      <c r="F1863" s="24" t="n">
        <v>11</v>
      </c>
      <c r="G1863" s="29" t="n">
        <v>46497.82291666666</v>
      </c>
      <c r="H1863" s="24" t="inlineStr">
        <is>
          <t>Millwall</t>
        </is>
      </c>
      <c r="I1863" s="24" t="inlineStr">
        <is>
          <t>H</t>
        </is>
      </c>
      <c r="J1863" s="24" t="inlineStr">
        <is>
          <t>E1-Wrexham-Millwall</t>
        </is>
      </c>
      <c r="K1863" s="24" t="n">
        <v>10</v>
      </c>
      <c r="L1863" s="11">
        <f>IF(INDEX(Matches!$X:$X,AA1863)=0,"",IF(I1863="H",INDEX(Matches!$H:$H,AA1863),INDEX(Matches!$I:$I,AA1863)))</f>
        <v/>
      </c>
      <c r="M1863" s="11">
        <f>IF(INDEX(Matches!$X:$X,AA1863)=0,"",IF(I1863="H",INDEX(Matches!$I:$I,AA1863),INDEX(Matches!$H:$H,AA1863)))</f>
        <v/>
      </c>
      <c r="N1863" s="11">
        <f>IF(L1863="","",IF(L1863&gt;M1863,"W",IF(L1863=M1863,"D","L")))</f>
        <v/>
      </c>
      <c r="O1863" s="11">
        <f>IF(L1863="","",IF(L1863&gt;M1863,3,IF(L1863=M1863,1,0)))</f>
        <v/>
      </c>
      <c r="P1863" s="31">
        <f>IF(I1863="H",INDEX(Matches!$L:$L,AA1863),INDEX(Matches!$N:$N,AA1863))</f>
        <v/>
      </c>
      <c r="Q1863" s="31">
        <f>INDEX(Matches!$M:$M,AA1863)</f>
        <v/>
      </c>
      <c r="R1863" s="31">
        <f>IF(I1863="H",INDEX(Matches!$N:$N,AA1863),INDEX(Matches!$L:$L,AA1863))</f>
        <v/>
      </c>
      <c r="S1863" s="33">
        <f>IF(I1863="H",INDEX(Matches!$O:$O,AA1863),INDEX(Matches!$P:$P,AA1863))</f>
        <v/>
      </c>
      <c r="T1863" s="33">
        <f>IF(INDEX(Matches!$J:$J,AA1863)="","",IF(I1863="H",INDEX(Matches!$J:$J,AA1863),INDEX(Matches!$K:$K,AA1863)))</f>
        <v/>
      </c>
      <c r="U1863" s="33">
        <f>IF(INDEX(Matches!$K:$K,AA1863)="","",IF(I1863="H",INDEX(Matches!$K:$K,AA1863),INDEX(Matches!$J:$J,AA1863)))</f>
        <v/>
      </c>
      <c r="V1863" s="30">
        <f>IF(T1863="","",T1863-U1863)</f>
        <v/>
      </c>
      <c r="W1863" s="33">
        <f>IF(I1863="H",INDEX(Matches!$T:$T,AA1863),INDEX(Matches!$U:$U,AA1863))</f>
        <v/>
      </c>
      <c r="X1863" s="11">
        <f>INDEX(Matches!$X:$X,AA1863)</f>
        <v/>
      </c>
      <c r="Y1863" s="30">
        <f>IF(O1863="","",O1863-S1863)</f>
        <v/>
      </c>
      <c r="Z1863" s="30">
        <f>IF(W1863="","",W1863-S1863)</f>
        <v/>
      </c>
      <c r="AA1863" s="24">
        <f>MATCH(J1863,Matches!$A:$A,0)</f>
        <v/>
      </c>
      <c r="AB1863" s="33" t="n"/>
      <c r="AC1863" s="33" t="n">
        <v>1.509853493335193</v>
      </c>
      <c r="AD1863" s="24" t="n"/>
      <c r="AE1863" s="24" t="n">
        <v>11</v>
      </c>
      <c r="AF1863" s="33" t="n"/>
      <c r="AG1863" s="33" t="n"/>
    </row>
    <row r="1864">
      <c r="A1864" s="24" t="inlineStr">
        <is>
          <t>Wrexham|45</t>
        </is>
      </c>
      <c r="B1864" s="24" t="inlineStr">
        <is>
          <t>E1</t>
        </is>
      </c>
      <c r="C1864" s="24" t="inlineStr">
        <is>
          <t>Championship</t>
        </is>
      </c>
      <c r="D1864" s="24" t="inlineStr">
        <is>
          <t>Wrexham</t>
        </is>
      </c>
      <c r="E1864" s="24" t="n">
        <v>45</v>
      </c>
      <c r="F1864" s="24" t="n">
        <v>12</v>
      </c>
      <c r="G1864" s="29" t="n">
        <v>46501.625</v>
      </c>
      <c r="H1864" s="24" t="inlineStr">
        <is>
          <t>Charlton</t>
        </is>
      </c>
      <c r="I1864" s="24" t="inlineStr">
        <is>
          <t>A</t>
        </is>
      </c>
      <c r="J1864" s="24" t="inlineStr">
        <is>
          <t>E1-Charlton-Wrexham</t>
        </is>
      </c>
      <c r="K1864" s="24" t="n">
        <v>23</v>
      </c>
      <c r="L1864" s="11">
        <f>IF(INDEX(Matches!$X:$X,AA1864)=0,"",IF(I1864="H",INDEX(Matches!$H:$H,AA1864),INDEX(Matches!$I:$I,AA1864)))</f>
        <v/>
      </c>
      <c r="M1864" s="11">
        <f>IF(INDEX(Matches!$X:$X,AA1864)=0,"",IF(I1864="H",INDEX(Matches!$I:$I,AA1864),INDEX(Matches!$H:$H,AA1864)))</f>
        <v/>
      </c>
      <c r="N1864" s="11">
        <f>IF(L1864="","",IF(L1864&gt;M1864,"W",IF(L1864=M1864,"D","L")))</f>
        <v/>
      </c>
      <c r="O1864" s="11">
        <f>IF(L1864="","",IF(L1864&gt;M1864,3,IF(L1864=M1864,1,0)))</f>
        <v/>
      </c>
      <c r="P1864" s="31">
        <f>IF(I1864="H",INDEX(Matches!$L:$L,AA1864),INDEX(Matches!$N:$N,AA1864))</f>
        <v/>
      </c>
      <c r="Q1864" s="31">
        <f>INDEX(Matches!$M:$M,AA1864)</f>
        <v/>
      </c>
      <c r="R1864" s="31">
        <f>IF(I1864="H",INDEX(Matches!$N:$N,AA1864),INDEX(Matches!$L:$L,AA1864))</f>
        <v/>
      </c>
      <c r="S1864" s="33">
        <f>IF(I1864="H",INDEX(Matches!$O:$O,AA1864),INDEX(Matches!$P:$P,AA1864))</f>
        <v/>
      </c>
      <c r="T1864" s="33">
        <f>IF(INDEX(Matches!$J:$J,AA1864)="","",IF(I1864="H",INDEX(Matches!$J:$J,AA1864),INDEX(Matches!$K:$K,AA1864)))</f>
        <v/>
      </c>
      <c r="U1864" s="33">
        <f>IF(INDEX(Matches!$K:$K,AA1864)="","",IF(I1864="H",INDEX(Matches!$K:$K,AA1864),INDEX(Matches!$J:$J,AA1864)))</f>
        <v/>
      </c>
      <c r="V1864" s="30">
        <f>IF(T1864="","",T1864-U1864)</f>
        <v/>
      </c>
      <c r="W1864" s="33">
        <f>IF(I1864="H",INDEX(Matches!$T:$T,AA1864),INDEX(Matches!$U:$U,AA1864))</f>
        <v/>
      </c>
      <c r="X1864" s="11">
        <f>INDEX(Matches!$X:$X,AA1864)</f>
        <v/>
      </c>
      <c r="Y1864" s="30">
        <f>IF(O1864="","",O1864-S1864)</f>
        <v/>
      </c>
      <c r="Z1864" s="30">
        <f>IF(W1864="","",W1864-S1864)</f>
        <v/>
      </c>
      <c r="AA1864" s="24">
        <f>MATCH(J1864,Matches!$A:$A,0)</f>
        <v/>
      </c>
      <c r="AB1864" s="33" t="n"/>
      <c r="AC1864" s="33" t="n">
        <v>1.527481331289394</v>
      </c>
      <c r="AD1864" s="24" t="n"/>
      <c r="AE1864" s="24" t="n">
        <v>12</v>
      </c>
      <c r="AF1864" s="33" t="n"/>
      <c r="AG1864" s="33" t="n"/>
    </row>
    <row r="1865">
      <c r="A1865" s="24" t="inlineStr">
        <is>
          <t>Wrexham|46</t>
        </is>
      </c>
      <c r="B1865" s="24" t="inlineStr">
        <is>
          <t>E1</t>
        </is>
      </c>
      <c r="C1865" s="24" t="inlineStr">
        <is>
          <t>Championship</t>
        </is>
      </c>
      <c r="D1865" s="24" t="inlineStr">
        <is>
          <t>Wrexham</t>
        </is>
      </c>
      <c r="E1865" s="24" t="n">
        <v>46</v>
      </c>
      <c r="F1865" s="24" t="n">
        <v>12</v>
      </c>
      <c r="G1865" s="29" t="n">
        <v>46508.52083333334</v>
      </c>
      <c r="H1865" s="24" t="inlineStr">
        <is>
          <t>Bristol City</t>
        </is>
      </c>
      <c r="I1865" s="24" t="inlineStr">
        <is>
          <t>H</t>
        </is>
      </c>
      <c r="J1865" s="24" t="inlineStr">
        <is>
          <t>E1-Wrexham-BristolC</t>
        </is>
      </c>
      <c r="K1865" s="24" t="n">
        <v>14</v>
      </c>
      <c r="L1865" s="11">
        <f>IF(INDEX(Matches!$X:$X,AA1865)=0,"",IF(I1865="H",INDEX(Matches!$H:$H,AA1865),INDEX(Matches!$I:$I,AA1865)))</f>
        <v/>
      </c>
      <c r="M1865" s="11">
        <f>IF(INDEX(Matches!$X:$X,AA1865)=0,"",IF(I1865="H",INDEX(Matches!$I:$I,AA1865),INDEX(Matches!$H:$H,AA1865)))</f>
        <v/>
      </c>
      <c r="N1865" s="11">
        <f>IF(L1865="","",IF(L1865&gt;M1865,"W",IF(L1865=M1865,"D","L")))</f>
        <v/>
      </c>
      <c r="O1865" s="11">
        <f>IF(L1865="","",IF(L1865&gt;M1865,3,IF(L1865=M1865,1,0)))</f>
        <v/>
      </c>
      <c r="P1865" s="31">
        <f>IF(I1865="H",INDEX(Matches!$L:$L,AA1865),INDEX(Matches!$N:$N,AA1865))</f>
        <v/>
      </c>
      <c r="Q1865" s="31">
        <f>INDEX(Matches!$M:$M,AA1865)</f>
        <v/>
      </c>
      <c r="R1865" s="31">
        <f>IF(I1865="H",INDEX(Matches!$N:$N,AA1865),INDEX(Matches!$L:$L,AA1865))</f>
        <v/>
      </c>
      <c r="S1865" s="33">
        <f>IF(I1865="H",INDEX(Matches!$O:$O,AA1865),INDEX(Matches!$P:$P,AA1865))</f>
        <v/>
      </c>
      <c r="T1865" s="33">
        <f>IF(INDEX(Matches!$J:$J,AA1865)="","",IF(I1865="H",INDEX(Matches!$J:$J,AA1865),INDEX(Matches!$K:$K,AA1865)))</f>
        <v/>
      </c>
      <c r="U1865" s="33">
        <f>IF(INDEX(Matches!$K:$K,AA1865)="","",IF(I1865="H",INDEX(Matches!$K:$K,AA1865),INDEX(Matches!$J:$J,AA1865)))</f>
        <v/>
      </c>
      <c r="V1865" s="30">
        <f>IF(T1865="","",T1865-U1865)</f>
        <v/>
      </c>
      <c r="W1865" s="33">
        <f>IF(I1865="H",INDEX(Matches!$T:$T,AA1865),INDEX(Matches!$U:$U,AA1865))</f>
        <v/>
      </c>
      <c r="X1865" s="11">
        <f>INDEX(Matches!$X:$X,AA1865)</f>
        <v/>
      </c>
      <c r="Y1865" s="30">
        <f>IF(O1865="","",O1865-S1865)</f>
        <v/>
      </c>
      <c r="Z1865" s="30">
        <f>IF(W1865="","",W1865-S1865)</f>
        <v/>
      </c>
      <c r="AA1865" s="24">
        <f>MATCH(J1865,Matches!$A:$A,0)</f>
        <v/>
      </c>
      <c r="AB1865" s="33" t="n"/>
      <c r="AC1865" s="33" t="n">
        <v>1.636351928632041</v>
      </c>
      <c r="AD1865" s="24" t="n"/>
      <c r="AE1865" s="24" t="n">
        <v>12</v>
      </c>
      <c r="AF1865" s="33" t="n"/>
      <c r="AG1865" s="33" t="n"/>
    </row>
    <row r="1866">
      <c r="A1866" s="24" t="inlineStr">
        <is>
          <t>AFC Wimbledon|1</t>
        </is>
      </c>
      <c r="B1866" s="24" t="inlineStr">
        <is>
          <t>E2</t>
        </is>
      </c>
      <c r="C1866" s="24" t="inlineStr">
        <is>
          <t>League One</t>
        </is>
      </c>
      <c r="D1866" s="24" t="inlineStr">
        <is>
          <t>AFC Wimbledon</t>
        </is>
      </c>
      <c r="E1866" s="24" t="n">
        <v>1</v>
      </c>
      <c r="F1866" s="24" t="n">
        <v>1</v>
      </c>
      <c r="G1866" s="29" t="n">
        <v>46249.625</v>
      </c>
      <c r="H1866" s="24" t="inlineStr">
        <is>
          <t>Huddersfield</t>
        </is>
      </c>
      <c r="I1866" s="24" t="inlineStr">
        <is>
          <t>A</t>
        </is>
      </c>
      <c r="J1866" s="24" t="inlineStr">
        <is>
          <t>E2-Huddersf-AFCWimbl</t>
        </is>
      </c>
      <c r="K1866" s="24" t="n">
        <v>4</v>
      </c>
      <c r="L1866" s="11">
        <f>IF(INDEX(Matches!$X:$X,AA1866)=0,"",IF(I1866="H",INDEX(Matches!$H:$H,AA1866),INDEX(Matches!$I:$I,AA1866)))</f>
        <v/>
      </c>
      <c r="M1866" s="11">
        <f>IF(INDEX(Matches!$X:$X,AA1866)=0,"",IF(I1866="H",INDEX(Matches!$I:$I,AA1866),INDEX(Matches!$H:$H,AA1866)))</f>
        <v/>
      </c>
      <c r="N1866" s="11">
        <f>IF(L1866="","",IF(L1866&gt;M1866,"W",IF(L1866=M1866,"D","L")))</f>
        <v/>
      </c>
      <c r="O1866" s="11">
        <f>IF(L1866="","",IF(L1866&gt;M1866,3,IF(L1866=M1866,1,0)))</f>
        <v/>
      </c>
      <c r="P1866" s="31">
        <f>IF(I1866="H",INDEX(Matches!$L:$L,AA1866),INDEX(Matches!$N:$N,AA1866))</f>
        <v/>
      </c>
      <c r="Q1866" s="31">
        <f>INDEX(Matches!$M:$M,AA1866)</f>
        <v/>
      </c>
      <c r="R1866" s="31">
        <f>IF(I1866="H",INDEX(Matches!$N:$N,AA1866),INDEX(Matches!$L:$L,AA1866))</f>
        <v/>
      </c>
      <c r="S1866" s="33">
        <f>IF(I1866="H",INDEX(Matches!$O:$O,AA1866),INDEX(Matches!$P:$P,AA1866))</f>
        <v/>
      </c>
      <c r="T1866" s="33">
        <f>IF(INDEX(Matches!$J:$J,AA1866)="","",IF(I1866="H",INDEX(Matches!$J:$J,AA1866),INDEX(Matches!$K:$K,AA1866)))</f>
        <v/>
      </c>
      <c r="U1866" s="33">
        <f>IF(INDEX(Matches!$K:$K,AA1866)="","",IF(I1866="H",INDEX(Matches!$K:$K,AA1866),INDEX(Matches!$J:$J,AA1866)))</f>
        <v/>
      </c>
      <c r="V1866" s="30">
        <f>IF(T1866="","",T1866-U1866)</f>
        <v/>
      </c>
      <c r="W1866" s="33">
        <f>IF(I1866="H",INDEX(Matches!$T:$T,AA1866),INDEX(Matches!$U:$U,AA1866))</f>
        <v/>
      </c>
      <c r="X1866" s="11">
        <f>INDEX(Matches!$X:$X,AA1866)</f>
        <v/>
      </c>
      <c r="Y1866" s="30">
        <f>IF(O1866="","",O1866-S1866)</f>
        <v/>
      </c>
      <c r="Z1866" s="30">
        <f>IF(W1866="","",W1866-S1866)</f>
        <v/>
      </c>
      <c r="AA1866" s="24">
        <f>MATCH(J1866,Matches!$A:$A,0)</f>
        <v/>
      </c>
      <c r="AB1866" s="33" t="n">
        <v>0.7769898093835401</v>
      </c>
      <c r="AC1866" s="33" t="n"/>
      <c r="AD1866" s="24" t="n"/>
      <c r="AE1866" s="24" t="n">
        <v>1</v>
      </c>
      <c r="AF1866" s="33" t="n"/>
      <c r="AG1866" s="33" t="n"/>
    </row>
    <row r="1867">
      <c r="A1867" s="24" t="inlineStr">
        <is>
          <t>AFC Wimbledon|2</t>
        </is>
      </c>
      <c r="B1867" s="24" t="inlineStr">
        <is>
          <t>E2</t>
        </is>
      </c>
      <c r="C1867" s="24" t="inlineStr">
        <is>
          <t>League One</t>
        </is>
      </c>
      <c r="D1867" s="24" t="inlineStr">
        <is>
          <t>AFC Wimbledon</t>
        </is>
      </c>
      <c r="E1867" s="24" t="n">
        <v>2</v>
      </c>
      <c r="F1867" s="24" t="n">
        <v>1</v>
      </c>
      <c r="G1867" s="29" t="n">
        <v>46256.625</v>
      </c>
      <c r="H1867" s="24" t="inlineStr">
        <is>
          <t>Reading</t>
        </is>
      </c>
      <c r="I1867" s="24" t="inlineStr">
        <is>
          <t>H</t>
        </is>
      </c>
      <c r="J1867" s="24" t="inlineStr">
        <is>
          <t>E2-AFCWimbl-Reading</t>
        </is>
      </c>
      <c r="K1867" s="24" t="n">
        <v>12</v>
      </c>
      <c r="L1867" s="11">
        <f>IF(INDEX(Matches!$X:$X,AA1867)=0,"",IF(I1867="H",INDEX(Matches!$H:$H,AA1867),INDEX(Matches!$I:$I,AA1867)))</f>
        <v/>
      </c>
      <c r="M1867" s="11">
        <f>IF(INDEX(Matches!$X:$X,AA1867)=0,"",IF(I1867="H",INDEX(Matches!$I:$I,AA1867),INDEX(Matches!$H:$H,AA1867)))</f>
        <v/>
      </c>
      <c r="N1867" s="11">
        <f>IF(L1867="","",IF(L1867&gt;M1867,"W",IF(L1867=M1867,"D","L")))</f>
        <v/>
      </c>
      <c r="O1867" s="11">
        <f>IF(L1867="","",IF(L1867&gt;M1867,3,IF(L1867=M1867,1,0)))</f>
        <v/>
      </c>
      <c r="P1867" s="31">
        <f>IF(I1867="H",INDEX(Matches!$L:$L,AA1867),INDEX(Matches!$N:$N,AA1867))</f>
        <v/>
      </c>
      <c r="Q1867" s="31">
        <f>INDEX(Matches!$M:$M,AA1867)</f>
        <v/>
      </c>
      <c r="R1867" s="31">
        <f>IF(I1867="H",INDEX(Matches!$N:$N,AA1867),INDEX(Matches!$L:$L,AA1867))</f>
        <v/>
      </c>
      <c r="S1867" s="33">
        <f>IF(I1867="H",INDEX(Matches!$O:$O,AA1867),INDEX(Matches!$P:$P,AA1867))</f>
        <v/>
      </c>
      <c r="T1867" s="33">
        <f>IF(INDEX(Matches!$J:$J,AA1867)="","",IF(I1867="H",INDEX(Matches!$J:$J,AA1867),INDEX(Matches!$K:$K,AA1867)))</f>
        <v/>
      </c>
      <c r="U1867" s="33">
        <f>IF(INDEX(Matches!$K:$K,AA1867)="","",IF(I1867="H",INDEX(Matches!$K:$K,AA1867),INDEX(Matches!$J:$J,AA1867)))</f>
        <v/>
      </c>
      <c r="V1867" s="30">
        <f>IF(T1867="","",T1867-U1867)</f>
        <v/>
      </c>
      <c r="W1867" s="33">
        <f>IF(I1867="H",INDEX(Matches!$T:$T,AA1867),INDEX(Matches!$U:$U,AA1867))</f>
        <v/>
      </c>
      <c r="X1867" s="11">
        <f>INDEX(Matches!$X:$X,AA1867)</f>
        <v/>
      </c>
      <c r="Y1867" s="30">
        <f>IF(O1867="","",O1867-S1867)</f>
        <v/>
      </c>
      <c r="Z1867" s="30">
        <f>IF(W1867="","",W1867-S1867)</f>
        <v/>
      </c>
      <c r="AA1867" s="24">
        <f>MATCH(J1867,Matches!$A:$A,0)</f>
        <v/>
      </c>
      <c r="AB1867" s="33" t="n">
        <v>1.264835264976099</v>
      </c>
      <c r="AC1867" s="33" t="n"/>
      <c r="AD1867" s="24" t="n"/>
      <c r="AE1867" s="24" t="n">
        <v>1</v>
      </c>
      <c r="AF1867" s="33" t="n"/>
      <c r="AG1867" s="33" t="n"/>
    </row>
    <row r="1868">
      <c r="A1868" s="24" t="inlineStr">
        <is>
          <t>AFC Wimbledon|3</t>
        </is>
      </c>
      <c r="B1868" s="24" t="inlineStr">
        <is>
          <t>E2</t>
        </is>
      </c>
      <c r="C1868" s="24" t="inlineStr">
        <is>
          <t>League One</t>
        </is>
      </c>
      <c r="D1868" s="24" t="inlineStr">
        <is>
          <t>AFC Wimbledon</t>
        </is>
      </c>
      <c r="E1868" s="24" t="n">
        <v>3</v>
      </c>
      <c r="F1868" s="24" t="n">
        <v>1</v>
      </c>
      <c r="G1868" s="29" t="n">
        <v>46264.58333333334</v>
      </c>
      <c r="H1868" s="24" t="inlineStr">
        <is>
          <t>Wigan</t>
        </is>
      </c>
      <c r="I1868" s="24" t="inlineStr">
        <is>
          <t>H</t>
        </is>
      </c>
      <c r="J1868" s="24" t="inlineStr">
        <is>
          <t>E2-AFCWimbl-Wigan</t>
        </is>
      </c>
      <c r="K1868" s="24" t="n">
        <v>14</v>
      </c>
      <c r="L1868" s="11">
        <f>IF(INDEX(Matches!$X:$X,AA1868)=0,"",IF(I1868="H",INDEX(Matches!$H:$H,AA1868),INDEX(Matches!$I:$I,AA1868)))</f>
        <v/>
      </c>
      <c r="M1868" s="11">
        <f>IF(INDEX(Matches!$X:$X,AA1868)=0,"",IF(I1868="H",INDEX(Matches!$I:$I,AA1868),INDEX(Matches!$H:$H,AA1868)))</f>
        <v/>
      </c>
      <c r="N1868" s="11">
        <f>IF(L1868="","",IF(L1868&gt;M1868,"W",IF(L1868=M1868,"D","L")))</f>
        <v/>
      </c>
      <c r="O1868" s="11">
        <f>IF(L1868="","",IF(L1868&gt;M1868,3,IF(L1868=M1868,1,0)))</f>
        <v/>
      </c>
      <c r="P1868" s="31">
        <f>IF(I1868="H",INDEX(Matches!$L:$L,AA1868),INDEX(Matches!$N:$N,AA1868))</f>
        <v/>
      </c>
      <c r="Q1868" s="31">
        <f>INDEX(Matches!$M:$M,AA1868)</f>
        <v/>
      </c>
      <c r="R1868" s="31">
        <f>IF(I1868="H",INDEX(Matches!$N:$N,AA1868),INDEX(Matches!$L:$L,AA1868))</f>
        <v/>
      </c>
      <c r="S1868" s="33">
        <f>IF(I1868="H",INDEX(Matches!$O:$O,AA1868),INDEX(Matches!$P:$P,AA1868))</f>
        <v/>
      </c>
      <c r="T1868" s="33">
        <f>IF(INDEX(Matches!$J:$J,AA1868)="","",IF(I1868="H",INDEX(Matches!$J:$J,AA1868),INDEX(Matches!$K:$K,AA1868)))</f>
        <v/>
      </c>
      <c r="U1868" s="33">
        <f>IF(INDEX(Matches!$K:$K,AA1868)="","",IF(I1868="H",INDEX(Matches!$K:$K,AA1868),INDEX(Matches!$J:$J,AA1868)))</f>
        <v/>
      </c>
      <c r="V1868" s="30">
        <f>IF(T1868="","",T1868-U1868)</f>
        <v/>
      </c>
      <c r="W1868" s="33">
        <f>IF(I1868="H",INDEX(Matches!$T:$T,AA1868),INDEX(Matches!$U:$U,AA1868))</f>
        <v/>
      </c>
      <c r="X1868" s="11">
        <f>INDEX(Matches!$X:$X,AA1868)</f>
        <v/>
      </c>
      <c r="Y1868" s="30">
        <f>IF(O1868="","",O1868-S1868)</f>
        <v/>
      </c>
      <c r="Z1868" s="30">
        <f>IF(W1868="","",W1868-S1868)</f>
        <v/>
      </c>
      <c r="AA1868" s="24">
        <f>MATCH(J1868,Matches!$A:$A,0)</f>
        <v/>
      </c>
      <c r="AB1868" s="33" t="n">
        <v>1.263619816989553</v>
      </c>
      <c r="AC1868" s="33" t="n"/>
      <c r="AD1868" s="24" t="n"/>
      <c r="AE1868" s="24" t="n">
        <v>1</v>
      </c>
      <c r="AF1868" s="33" t="n"/>
      <c r="AG1868" s="33" t="n"/>
    </row>
    <row r="1869">
      <c r="A1869" s="24" t="inlineStr">
        <is>
          <t>AFC Wimbledon|4</t>
        </is>
      </c>
      <c r="B1869" s="24" t="inlineStr">
        <is>
          <t>E2</t>
        </is>
      </c>
      <c r="C1869" s="24" t="inlineStr">
        <is>
          <t>League One</t>
        </is>
      </c>
      <c r="D1869" s="24" t="inlineStr">
        <is>
          <t>AFC Wimbledon</t>
        </is>
      </c>
      <c r="E1869" s="24" t="n">
        <v>4</v>
      </c>
      <c r="F1869" s="24" t="n">
        <v>1</v>
      </c>
      <c r="G1869" s="29" t="n">
        <v>46267.82291666666</v>
      </c>
      <c r="H1869" s="24" t="inlineStr">
        <is>
          <t>Burton</t>
        </is>
      </c>
      <c r="I1869" s="24" t="inlineStr">
        <is>
          <t>A</t>
        </is>
      </c>
      <c r="J1869" s="24" t="inlineStr">
        <is>
          <t>E2-Burton-AFCWimbl</t>
        </is>
      </c>
      <c r="K1869" s="24" t="n">
        <v>22</v>
      </c>
      <c r="L1869" s="11">
        <f>IF(INDEX(Matches!$X:$X,AA1869)=0,"",IF(I1869="H",INDEX(Matches!$H:$H,AA1869),INDEX(Matches!$I:$I,AA1869)))</f>
        <v/>
      </c>
      <c r="M1869" s="11">
        <f>IF(INDEX(Matches!$X:$X,AA1869)=0,"",IF(I1869="H",INDEX(Matches!$I:$I,AA1869),INDEX(Matches!$H:$H,AA1869)))</f>
        <v/>
      </c>
      <c r="N1869" s="11">
        <f>IF(L1869="","",IF(L1869&gt;M1869,"W",IF(L1869=M1869,"D","L")))</f>
        <v/>
      </c>
      <c r="O1869" s="11">
        <f>IF(L1869="","",IF(L1869&gt;M1869,3,IF(L1869=M1869,1,0)))</f>
        <v/>
      </c>
      <c r="P1869" s="31">
        <f>IF(I1869="H",INDEX(Matches!$L:$L,AA1869),INDEX(Matches!$N:$N,AA1869))</f>
        <v/>
      </c>
      <c r="Q1869" s="31">
        <f>INDEX(Matches!$M:$M,AA1869)</f>
        <v/>
      </c>
      <c r="R1869" s="31">
        <f>IF(I1869="H",INDEX(Matches!$N:$N,AA1869),INDEX(Matches!$L:$L,AA1869))</f>
        <v/>
      </c>
      <c r="S1869" s="33">
        <f>IF(I1869="H",INDEX(Matches!$O:$O,AA1869),INDEX(Matches!$P:$P,AA1869))</f>
        <v/>
      </c>
      <c r="T1869" s="33">
        <f>IF(INDEX(Matches!$J:$J,AA1869)="","",IF(I1869="H",INDEX(Matches!$J:$J,AA1869),INDEX(Matches!$K:$K,AA1869)))</f>
        <v/>
      </c>
      <c r="U1869" s="33">
        <f>IF(INDEX(Matches!$K:$K,AA1869)="","",IF(I1869="H",INDEX(Matches!$K:$K,AA1869),INDEX(Matches!$J:$J,AA1869)))</f>
        <v/>
      </c>
      <c r="V1869" s="30">
        <f>IF(T1869="","",T1869-U1869)</f>
        <v/>
      </c>
      <c r="W1869" s="33">
        <f>IF(I1869="H",INDEX(Matches!$T:$T,AA1869),INDEX(Matches!$U:$U,AA1869))</f>
        <v/>
      </c>
      <c r="X1869" s="11">
        <f>INDEX(Matches!$X:$X,AA1869)</f>
        <v/>
      </c>
      <c r="Y1869" s="30">
        <f>IF(O1869="","",O1869-S1869)</f>
        <v/>
      </c>
      <c r="Z1869" s="30">
        <f>IF(W1869="","",W1869-S1869)</f>
        <v/>
      </c>
      <c r="AA1869" s="24">
        <f>MATCH(J1869,Matches!$A:$A,0)</f>
        <v/>
      </c>
      <c r="AB1869" s="33" t="n">
        <v>1.244573974228199</v>
      </c>
      <c r="AC1869" s="33" t="n"/>
      <c r="AD1869" s="24" t="n"/>
      <c r="AE1869" s="24" t="n">
        <v>1</v>
      </c>
      <c r="AF1869" s="33" t="n"/>
      <c r="AG1869" s="33" t="n"/>
    </row>
    <row r="1870">
      <c r="A1870" s="24" t="inlineStr">
        <is>
          <t>AFC Wimbledon|5</t>
        </is>
      </c>
      <c r="B1870" s="24" t="inlineStr">
        <is>
          <t>E2</t>
        </is>
      </c>
      <c r="C1870" s="24" t="inlineStr">
        <is>
          <t>League One</t>
        </is>
      </c>
      <c r="D1870" s="24" t="inlineStr">
        <is>
          <t>AFC Wimbledon</t>
        </is>
      </c>
      <c r="E1870" s="24" t="n">
        <v>5</v>
      </c>
      <c r="F1870" s="24" t="n">
        <v>2</v>
      </c>
      <c r="G1870" s="29" t="n">
        <v>46272.83333333334</v>
      </c>
      <c r="H1870" s="24" t="inlineStr">
        <is>
          <t>Bromley</t>
        </is>
      </c>
      <c r="I1870" s="24" t="inlineStr">
        <is>
          <t>A</t>
        </is>
      </c>
      <c r="J1870" s="24" t="inlineStr">
        <is>
          <t>E2-Bromley-AFCWimbl</t>
        </is>
      </c>
      <c r="K1870" s="24" t="n">
        <v>24</v>
      </c>
      <c r="L1870" s="11">
        <f>IF(INDEX(Matches!$X:$X,AA1870)=0,"",IF(I1870="H",INDEX(Matches!$H:$H,AA1870),INDEX(Matches!$I:$I,AA1870)))</f>
        <v/>
      </c>
      <c r="M1870" s="11">
        <f>IF(INDEX(Matches!$X:$X,AA1870)=0,"",IF(I1870="H",INDEX(Matches!$I:$I,AA1870),INDEX(Matches!$H:$H,AA1870)))</f>
        <v/>
      </c>
      <c r="N1870" s="11">
        <f>IF(L1870="","",IF(L1870&gt;M1870,"W",IF(L1870=M1870,"D","L")))</f>
        <v/>
      </c>
      <c r="O1870" s="11">
        <f>IF(L1870="","",IF(L1870&gt;M1870,3,IF(L1870=M1870,1,0)))</f>
        <v/>
      </c>
      <c r="P1870" s="31">
        <f>IF(I1870="H",INDEX(Matches!$L:$L,AA1870),INDEX(Matches!$N:$N,AA1870))</f>
        <v/>
      </c>
      <c r="Q1870" s="31">
        <f>INDEX(Matches!$M:$M,AA1870)</f>
        <v/>
      </c>
      <c r="R1870" s="31">
        <f>IF(I1870="H",INDEX(Matches!$N:$N,AA1870),INDEX(Matches!$L:$L,AA1870))</f>
        <v/>
      </c>
      <c r="S1870" s="33">
        <f>IF(I1870="H",INDEX(Matches!$O:$O,AA1870),INDEX(Matches!$P:$P,AA1870))</f>
        <v/>
      </c>
      <c r="T1870" s="33">
        <f>IF(INDEX(Matches!$J:$J,AA1870)="","",IF(I1870="H",INDEX(Matches!$J:$J,AA1870),INDEX(Matches!$K:$K,AA1870)))</f>
        <v/>
      </c>
      <c r="U1870" s="33">
        <f>IF(INDEX(Matches!$K:$K,AA1870)="","",IF(I1870="H",INDEX(Matches!$K:$K,AA1870),INDEX(Matches!$J:$J,AA1870)))</f>
        <v/>
      </c>
      <c r="V1870" s="30">
        <f>IF(T1870="","",T1870-U1870)</f>
        <v/>
      </c>
      <c r="W1870" s="33">
        <f>IF(I1870="H",INDEX(Matches!$T:$T,AA1870),INDEX(Matches!$U:$U,AA1870))</f>
        <v/>
      </c>
      <c r="X1870" s="11">
        <f>INDEX(Matches!$X:$X,AA1870)</f>
        <v/>
      </c>
      <c r="Y1870" s="30">
        <f>IF(O1870="","",O1870-S1870)</f>
        <v/>
      </c>
      <c r="Z1870" s="30">
        <f>IF(W1870="","",W1870-S1870)</f>
        <v/>
      </c>
      <c r="AA1870" s="24">
        <f>MATCH(J1870,Matches!$A:$A,0)</f>
        <v/>
      </c>
      <c r="AB1870" s="33" t="n"/>
      <c r="AC1870" s="33" t="n"/>
      <c r="AD1870" s="24" t="n"/>
      <c r="AE1870" s="24" t="n">
        <v>2</v>
      </c>
      <c r="AF1870" s="33" t="n"/>
      <c r="AG1870" s="33" t="n"/>
    </row>
    <row r="1871">
      <c r="A1871" s="24" t="inlineStr">
        <is>
          <t>AFC Wimbledon|6</t>
        </is>
      </c>
      <c r="B1871" s="24" t="inlineStr">
        <is>
          <t>E2</t>
        </is>
      </c>
      <c r="C1871" s="24" t="inlineStr">
        <is>
          <t>League One</t>
        </is>
      </c>
      <c r="D1871" s="24" t="inlineStr">
        <is>
          <t>AFC Wimbledon</t>
        </is>
      </c>
      <c r="E1871" s="24" t="n">
        <v>6</v>
      </c>
      <c r="F1871" s="24" t="n">
        <v>2</v>
      </c>
      <c r="G1871" s="29" t="n">
        <v>46277.625</v>
      </c>
      <c r="H1871" s="24" t="inlineStr">
        <is>
          <t>Doncaster</t>
        </is>
      </c>
      <c r="I1871" s="24" t="inlineStr">
        <is>
          <t>H</t>
        </is>
      </c>
      <c r="J1871" s="24" t="inlineStr">
        <is>
          <t>E2-AFCWimbl-Doncaste</t>
        </is>
      </c>
      <c r="K1871" s="24" t="n">
        <v>15</v>
      </c>
      <c r="L1871" s="11">
        <f>IF(INDEX(Matches!$X:$X,AA1871)=0,"",IF(I1871="H",INDEX(Matches!$H:$H,AA1871),INDEX(Matches!$I:$I,AA1871)))</f>
        <v/>
      </c>
      <c r="M1871" s="11">
        <f>IF(INDEX(Matches!$X:$X,AA1871)=0,"",IF(I1871="H",INDEX(Matches!$I:$I,AA1871),INDEX(Matches!$H:$H,AA1871)))</f>
        <v/>
      </c>
      <c r="N1871" s="11">
        <f>IF(L1871="","",IF(L1871&gt;M1871,"W",IF(L1871=M1871,"D","L")))</f>
        <v/>
      </c>
      <c r="O1871" s="11">
        <f>IF(L1871="","",IF(L1871&gt;M1871,3,IF(L1871=M1871,1,0)))</f>
        <v/>
      </c>
      <c r="P1871" s="31">
        <f>IF(I1871="H",INDEX(Matches!$L:$L,AA1871),INDEX(Matches!$N:$N,AA1871))</f>
        <v/>
      </c>
      <c r="Q1871" s="31">
        <f>INDEX(Matches!$M:$M,AA1871)</f>
        <v/>
      </c>
      <c r="R1871" s="31">
        <f>IF(I1871="H",INDEX(Matches!$N:$N,AA1871),INDEX(Matches!$L:$L,AA1871))</f>
        <v/>
      </c>
      <c r="S1871" s="33">
        <f>IF(I1871="H",INDEX(Matches!$O:$O,AA1871),INDEX(Matches!$P:$P,AA1871))</f>
        <v/>
      </c>
      <c r="T1871" s="33">
        <f>IF(INDEX(Matches!$J:$J,AA1871)="","",IF(I1871="H",INDEX(Matches!$J:$J,AA1871),INDEX(Matches!$K:$K,AA1871)))</f>
        <v/>
      </c>
      <c r="U1871" s="33">
        <f>IF(INDEX(Matches!$K:$K,AA1871)="","",IF(I1871="H",INDEX(Matches!$K:$K,AA1871),INDEX(Matches!$J:$J,AA1871)))</f>
        <v/>
      </c>
      <c r="V1871" s="30">
        <f>IF(T1871="","",T1871-U1871)</f>
        <v/>
      </c>
      <c r="W1871" s="33">
        <f>IF(I1871="H",INDEX(Matches!$T:$T,AA1871),INDEX(Matches!$U:$U,AA1871))</f>
        <v/>
      </c>
      <c r="X1871" s="11">
        <f>INDEX(Matches!$X:$X,AA1871)</f>
        <v/>
      </c>
      <c r="Y1871" s="30">
        <f>IF(O1871="","",O1871-S1871)</f>
        <v/>
      </c>
      <c r="Z1871" s="30">
        <f>IF(W1871="","",W1871-S1871)</f>
        <v/>
      </c>
      <c r="AA1871" s="24">
        <f>MATCH(J1871,Matches!$A:$A,0)</f>
        <v/>
      </c>
      <c r="AB1871" s="33" t="n">
        <v>1.353241270120503</v>
      </c>
      <c r="AC1871" s="33" t="n"/>
      <c r="AD1871" s="24" t="n"/>
      <c r="AE1871" s="24" t="n">
        <v>2</v>
      </c>
      <c r="AF1871" s="33" t="n"/>
      <c r="AG1871" s="33" t="n"/>
    </row>
    <row r="1872">
      <c r="A1872" s="24" t="inlineStr">
        <is>
          <t>AFC Wimbledon|7</t>
        </is>
      </c>
      <c r="B1872" s="24" t="inlineStr">
        <is>
          <t>E2</t>
        </is>
      </c>
      <c r="C1872" s="24" t="inlineStr">
        <is>
          <t>League One</t>
        </is>
      </c>
      <c r="D1872" s="24" t="inlineStr">
        <is>
          <t>AFC Wimbledon</t>
        </is>
      </c>
      <c r="E1872" s="24" t="n">
        <v>7</v>
      </c>
      <c r="F1872" s="24" t="n">
        <v>2</v>
      </c>
      <c r="G1872" s="29" t="n">
        <v>46282.83333333334</v>
      </c>
      <c r="H1872" s="24" t="inlineStr">
        <is>
          <t>MK Dons</t>
        </is>
      </c>
      <c r="I1872" s="24" t="inlineStr">
        <is>
          <t>H</t>
        </is>
      </c>
      <c r="J1872" s="24" t="inlineStr">
        <is>
          <t>E2-AFCWimbl-MKDons</t>
        </is>
      </c>
      <c r="K1872" s="24" t="n">
        <v>6</v>
      </c>
      <c r="L1872" s="11">
        <f>IF(INDEX(Matches!$X:$X,AA1872)=0,"",IF(I1872="H",INDEX(Matches!$H:$H,AA1872),INDEX(Matches!$I:$I,AA1872)))</f>
        <v/>
      </c>
      <c r="M1872" s="11">
        <f>IF(INDEX(Matches!$X:$X,AA1872)=0,"",IF(I1872="H",INDEX(Matches!$I:$I,AA1872),INDEX(Matches!$H:$H,AA1872)))</f>
        <v/>
      </c>
      <c r="N1872" s="11">
        <f>IF(L1872="","",IF(L1872&gt;M1872,"W",IF(L1872=M1872,"D","L")))</f>
        <v/>
      </c>
      <c r="O1872" s="11">
        <f>IF(L1872="","",IF(L1872&gt;M1872,3,IF(L1872=M1872,1,0)))</f>
        <v/>
      </c>
      <c r="P1872" s="31">
        <f>IF(I1872="H",INDEX(Matches!$L:$L,AA1872),INDEX(Matches!$N:$N,AA1872))</f>
        <v/>
      </c>
      <c r="Q1872" s="31">
        <f>INDEX(Matches!$M:$M,AA1872)</f>
        <v/>
      </c>
      <c r="R1872" s="31">
        <f>IF(I1872="H",INDEX(Matches!$N:$N,AA1872),INDEX(Matches!$L:$L,AA1872))</f>
        <v/>
      </c>
      <c r="S1872" s="33">
        <f>IF(I1872="H",INDEX(Matches!$O:$O,AA1872),INDEX(Matches!$P:$P,AA1872))</f>
        <v/>
      </c>
      <c r="T1872" s="33">
        <f>IF(INDEX(Matches!$J:$J,AA1872)="","",IF(I1872="H",INDEX(Matches!$J:$J,AA1872),INDEX(Matches!$K:$K,AA1872)))</f>
        <v/>
      </c>
      <c r="U1872" s="33">
        <f>IF(INDEX(Matches!$K:$K,AA1872)="","",IF(I1872="H",INDEX(Matches!$K:$K,AA1872),INDEX(Matches!$J:$J,AA1872)))</f>
        <v/>
      </c>
      <c r="V1872" s="30">
        <f>IF(T1872="","",T1872-U1872)</f>
        <v/>
      </c>
      <c r="W1872" s="33">
        <f>IF(I1872="H",INDEX(Matches!$T:$T,AA1872),INDEX(Matches!$U:$U,AA1872))</f>
        <v/>
      </c>
      <c r="X1872" s="11">
        <f>INDEX(Matches!$X:$X,AA1872)</f>
        <v/>
      </c>
      <c r="Y1872" s="30">
        <f>IF(O1872="","",O1872-S1872)</f>
        <v/>
      </c>
      <c r="Z1872" s="30">
        <f>IF(W1872="","",W1872-S1872)</f>
        <v/>
      </c>
      <c r="AA1872" s="24">
        <f>MATCH(J1872,Matches!$A:$A,0)</f>
        <v/>
      </c>
      <c r="AB1872" s="33" t="n"/>
      <c r="AC1872" s="33" t="n"/>
      <c r="AD1872" s="24" t="n"/>
      <c r="AE1872" s="24" t="n">
        <v>2</v>
      </c>
      <c r="AF1872" s="33" t="n"/>
      <c r="AG1872" s="33" t="n"/>
    </row>
    <row r="1873">
      <c r="A1873" s="24" t="inlineStr">
        <is>
          <t>AFC Wimbledon|8</t>
        </is>
      </c>
      <c r="B1873" s="24" t="inlineStr">
        <is>
          <t>E2</t>
        </is>
      </c>
      <c r="C1873" s="24" t="inlineStr">
        <is>
          <t>League One</t>
        </is>
      </c>
      <c r="D1873" s="24" t="inlineStr">
        <is>
          <t>AFC Wimbledon</t>
        </is>
      </c>
      <c r="E1873" s="24" t="n">
        <v>8</v>
      </c>
      <c r="F1873" s="24" t="n">
        <v>2</v>
      </c>
      <c r="G1873" s="29" t="n">
        <v>46291.625</v>
      </c>
      <c r="H1873" s="24" t="inlineStr">
        <is>
          <t>Cambridge</t>
        </is>
      </c>
      <c r="I1873" s="24" t="inlineStr">
        <is>
          <t>A</t>
        </is>
      </c>
      <c r="J1873" s="24" t="inlineStr">
        <is>
          <t>E2-Cambridg-AFCWimbl</t>
        </is>
      </c>
      <c r="K1873" s="24" t="n">
        <v>21</v>
      </c>
      <c r="L1873" s="11">
        <f>IF(INDEX(Matches!$X:$X,AA1873)=0,"",IF(I1873="H",INDEX(Matches!$H:$H,AA1873),INDEX(Matches!$I:$I,AA1873)))</f>
        <v/>
      </c>
      <c r="M1873" s="11">
        <f>IF(INDEX(Matches!$X:$X,AA1873)=0,"",IF(I1873="H",INDEX(Matches!$I:$I,AA1873),INDEX(Matches!$H:$H,AA1873)))</f>
        <v/>
      </c>
      <c r="N1873" s="11">
        <f>IF(L1873="","",IF(L1873&gt;M1873,"W",IF(L1873=M1873,"D","L")))</f>
        <v/>
      </c>
      <c r="O1873" s="11">
        <f>IF(L1873="","",IF(L1873&gt;M1873,3,IF(L1873=M1873,1,0)))</f>
        <v/>
      </c>
      <c r="P1873" s="31">
        <f>IF(I1873="H",INDEX(Matches!$L:$L,AA1873),INDEX(Matches!$N:$N,AA1873))</f>
        <v/>
      </c>
      <c r="Q1873" s="31">
        <f>INDEX(Matches!$M:$M,AA1873)</f>
        <v/>
      </c>
      <c r="R1873" s="31">
        <f>IF(I1873="H",INDEX(Matches!$N:$N,AA1873),INDEX(Matches!$L:$L,AA1873))</f>
        <v/>
      </c>
      <c r="S1873" s="33">
        <f>IF(I1873="H",INDEX(Matches!$O:$O,AA1873),INDEX(Matches!$P:$P,AA1873))</f>
        <v/>
      </c>
      <c r="T1873" s="33">
        <f>IF(INDEX(Matches!$J:$J,AA1873)="","",IF(I1873="H",INDEX(Matches!$J:$J,AA1873),INDEX(Matches!$K:$K,AA1873)))</f>
        <v/>
      </c>
      <c r="U1873" s="33">
        <f>IF(INDEX(Matches!$K:$K,AA1873)="","",IF(I1873="H",INDEX(Matches!$K:$K,AA1873),INDEX(Matches!$J:$J,AA1873)))</f>
        <v/>
      </c>
      <c r="V1873" s="30">
        <f>IF(T1873="","",T1873-U1873)</f>
        <v/>
      </c>
      <c r="W1873" s="33">
        <f>IF(I1873="H",INDEX(Matches!$T:$T,AA1873),INDEX(Matches!$U:$U,AA1873))</f>
        <v/>
      </c>
      <c r="X1873" s="11">
        <f>INDEX(Matches!$X:$X,AA1873)</f>
        <v/>
      </c>
      <c r="Y1873" s="30">
        <f>IF(O1873="","",O1873-S1873)</f>
        <v/>
      </c>
      <c r="Z1873" s="30">
        <f>IF(W1873="","",W1873-S1873)</f>
        <v/>
      </c>
      <c r="AA1873" s="24">
        <f>MATCH(J1873,Matches!$A:$A,0)</f>
        <v/>
      </c>
      <c r="AB1873" s="33" t="n"/>
      <c r="AC1873" s="33" t="n"/>
      <c r="AD1873" s="24" t="n"/>
      <c r="AE1873" s="24" t="n">
        <v>2</v>
      </c>
      <c r="AF1873" s="33" t="n"/>
      <c r="AG1873" s="33" t="n"/>
    </row>
    <row r="1874">
      <c r="A1874" s="24" t="inlineStr">
        <is>
          <t>AFC Wimbledon|9</t>
        </is>
      </c>
      <c r="B1874" s="24" t="inlineStr">
        <is>
          <t>E2</t>
        </is>
      </c>
      <c r="C1874" s="24" t="inlineStr">
        <is>
          <t>League One</t>
        </is>
      </c>
      <c r="D1874" s="24" t="inlineStr">
        <is>
          <t>AFC Wimbledon</t>
        </is>
      </c>
      <c r="E1874" s="24" t="n">
        <v>9</v>
      </c>
      <c r="F1874" s="24" t="n">
        <v>3</v>
      </c>
      <c r="G1874" s="29" t="n">
        <v>46298.625</v>
      </c>
      <c r="H1874" s="24" t="inlineStr">
        <is>
          <t>Stevenage</t>
        </is>
      </c>
      <c r="I1874" s="24" t="inlineStr">
        <is>
          <t>H</t>
        </is>
      </c>
      <c r="J1874" s="24" t="inlineStr">
        <is>
          <t>E2-AFCWimbl-Stevenag</t>
        </is>
      </c>
      <c r="K1874" s="24" t="n">
        <v>17</v>
      </c>
      <c r="L1874" s="11">
        <f>IF(INDEX(Matches!$X:$X,AA1874)=0,"",IF(I1874="H",INDEX(Matches!$H:$H,AA1874),INDEX(Matches!$I:$I,AA1874)))</f>
        <v/>
      </c>
      <c r="M1874" s="11">
        <f>IF(INDEX(Matches!$X:$X,AA1874)=0,"",IF(I1874="H",INDEX(Matches!$I:$I,AA1874),INDEX(Matches!$H:$H,AA1874)))</f>
        <v/>
      </c>
      <c r="N1874" s="11">
        <f>IF(L1874="","",IF(L1874&gt;M1874,"W",IF(L1874=M1874,"D","L")))</f>
        <v/>
      </c>
      <c r="O1874" s="11">
        <f>IF(L1874="","",IF(L1874&gt;M1874,3,IF(L1874=M1874,1,0)))</f>
        <v/>
      </c>
      <c r="P1874" s="31">
        <f>IF(I1874="H",INDEX(Matches!$L:$L,AA1874),INDEX(Matches!$N:$N,AA1874))</f>
        <v/>
      </c>
      <c r="Q1874" s="31">
        <f>INDEX(Matches!$M:$M,AA1874)</f>
        <v/>
      </c>
      <c r="R1874" s="31">
        <f>IF(I1874="H",INDEX(Matches!$N:$N,AA1874),INDEX(Matches!$L:$L,AA1874))</f>
        <v/>
      </c>
      <c r="S1874" s="33">
        <f>IF(I1874="H",INDEX(Matches!$O:$O,AA1874),INDEX(Matches!$P:$P,AA1874))</f>
        <v/>
      </c>
      <c r="T1874" s="33">
        <f>IF(INDEX(Matches!$J:$J,AA1874)="","",IF(I1874="H",INDEX(Matches!$J:$J,AA1874),INDEX(Matches!$K:$K,AA1874)))</f>
        <v/>
      </c>
      <c r="U1874" s="33">
        <f>IF(INDEX(Matches!$K:$K,AA1874)="","",IF(I1874="H",INDEX(Matches!$K:$K,AA1874),INDEX(Matches!$J:$J,AA1874)))</f>
        <v/>
      </c>
      <c r="V1874" s="30">
        <f>IF(T1874="","",T1874-U1874)</f>
        <v/>
      </c>
      <c r="W1874" s="33">
        <f>IF(I1874="H",INDEX(Matches!$T:$T,AA1874),INDEX(Matches!$U:$U,AA1874))</f>
        <v/>
      </c>
      <c r="X1874" s="11">
        <f>INDEX(Matches!$X:$X,AA1874)</f>
        <v/>
      </c>
      <c r="Y1874" s="30">
        <f>IF(O1874="","",O1874-S1874)</f>
        <v/>
      </c>
      <c r="Z1874" s="30">
        <f>IF(W1874="","",W1874-S1874)</f>
        <v/>
      </c>
      <c r="AA1874" s="24">
        <f>MATCH(J1874,Matches!$A:$A,0)</f>
        <v/>
      </c>
      <c r="AB1874" s="33" t="n"/>
      <c r="AC1874" s="33" t="n">
        <v>1.319499830428452</v>
      </c>
      <c r="AD1874" s="24" t="n"/>
      <c r="AE1874" s="24" t="n">
        <v>3</v>
      </c>
      <c r="AF1874" s="33" t="n"/>
      <c r="AG1874" s="33" t="n"/>
    </row>
    <row r="1875">
      <c r="A1875" s="24" t="inlineStr">
        <is>
          <t>AFC Wimbledon|10</t>
        </is>
      </c>
      <c r="B1875" s="24" t="inlineStr">
        <is>
          <t>E2</t>
        </is>
      </c>
      <c r="C1875" s="24" t="inlineStr">
        <is>
          <t>League One</t>
        </is>
      </c>
      <c r="D1875" s="24" t="inlineStr">
        <is>
          <t>AFC Wimbledon</t>
        </is>
      </c>
      <c r="E1875" s="24" t="n">
        <v>10</v>
      </c>
      <c r="F1875" s="24" t="n">
        <v>3</v>
      </c>
      <c r="G1875" s="29" t="n">
        <v>46305.52083333334</v>
      </c>
      <c r="H1875" s="24" t="inlineStr">
        <is>
          <t>Plymouth</t>
        </is>
      </c>
      <c r="I1875" s="24" t="inlineStr">
        <is>
          <t>A</t>
        </is>
      </c>
      <c r="J1875" s="24" t="inlineStr">
        <is>
          <t>E2-Plymouth-AFCWimbl</t>
        </is>
      </c>
      <c r="K1875" s="24" t="n">
        <v>5</v>
      </c>
      <c r="L1875" s="11">
        <f>IF(INDEX(Matches!$X:$X,AA1875)=0,"",IF(I1875="H",INDEX(Matches!$H:$H,AA1875),INDEX(Matches!$I:$I,AA1875)))</f>
        <v/>
      </c>
      <c r="M1875" s="11">
        <f>IF(INDEX(Matches!$X:$X,AA1875)=0,"",IF(I1875="H",INDEX(Matches!$I:$I,AA1875),INDEX(Matches!$H:$H,AA1875)))</f>
        <v/>
      </c>
      <c r="N1875" s="11">
        <f>IF(L1875="","",IF(L1875&gt;M1875,"W",IF(L1875=M1875,"D","L")))</f>
        <v/>
      </c>
      <c r="O1875" s="11">
        <f>IF(L1875="","",IF(L1875&gt;M1875,3,IF(L1875=M1875,1,0)))</f>
        <v/>
      </c>
      <c r="P1875" s="31">
        <f>IF(I1875="H",INDEX(Matches!$L:$L,AA1875),INDEX(Matches!$N:$N,AA1875))</f>
        <v/>
      </c>
      <c r="Q1875" s="31">
        <f>INDEX(Matches!$M:$M,AA1875)</f>
        <v/>
      </c>
      <c r="R1875" s="31">
        <f>IF(I1875="H",INDEX(Matches!$N:$N,AA1875),INDEX(Matches!$L:$L,AA1875))</f>
        <v/>
      </c>
      <c r="S1875" s="33">
        <f>IF(I1875="H",INDEX(Matches!$O:$O,AA1875),INDEX(Matches!$P:$P,AA1875))</f>
        <v/>
      </c>
      <c r="T1875" s="33">
        <f>IF(INDEX(Matches!$J:$J,AA1875)="","",IF(I1875="H",INDEX(Matches!$J:$J,AA1875),INDEX(Matches!$K:$K,AA1875)))</f>
        <v/>
      </c>
      <c r="U1875" s="33">
        <f>IF(INDEX(Matches!$K:$K,AA1875)="","",IF(I1875="H",INDEX(Matches!$K:$K,AA1875),INDEX(Matches!$J:$J,AA1875)))</f>
        <v/>
      </c>
      <c r="V1875" s="30">
        <f>IF(T1875="","",T1875-U1875)</f>
        <v/>
      </c>
      <c r="W1875" s="33">
        <f>IF(I1875="H",INDEX(Matches!$T:$T,AA1875),INDEX(Matches!$U:$U,AA1875))</f>
        <v/>
      </c>
      <c r="X1875" s="11">
        <f>INDEX(Matches!$X:$X,AA1875)</f>
        <v/>
      </c>
      <c r="Y1875" s="30">
        <f>IF(O1875="","",O1875-S1875)</f>
        <v/>
      </c>
      <c r="Z1875" s="30">
        <f>IF(W1875="","",W1875-S1875)</f>
        <v/>
      </c>
      <c r="AA1875" s="24">
        <f>MATCH(J1875,Matches!$A:$A,0)</f>
        <v/>
      </c>
      <c r="AB1875" s="33" t="n"/>
      <c r="AC1875" s="33" t="n"/>
      <c r="AD1875" s="24" t="n"/>
      <c r="AE1875" s="24" t="n">
        <v>3</v>
      </c>
      <c r="AF1875" s="33" t="n"/>
      <c r="AG1875" s="33" t="n"/>
    </row>
    <row r="1876">
      <c r="A1876" s="24" t="inlineStr">
        <is>
          <t>AFC Wimbledon|11</t>
        </is>
      </c>
      <c r="B1876" s="24" t="inlineStr">
        <is>
          <t>E2</t>
        </is>
      </c>
      <c r="C1876" s="24" t="inlineStr">
        <is>
          <t>League One</t>
        </is>
      </c>
      <c r="D1876" s="24" t="inlineStr">
        <is>
          <t>AFC Wimbledon</t>
        </is>
      </c>
      <c r="E1876" s="24" t="n">
        <v>11</v>
      </c>
      <c r="F1876" s="24" t="n">
        <v>3</v>
      </c>
      <c r="G1876" s="29" t="n">
        <v>46312.625</v>
      </c>
      <c r="H1876" s="24" t="inlineStr">
        <is>
          <t>Sheffield Wed</t>
        </is>
      </c>
      <c r="I1876" s="24" t="inlineStr">
        <is>
          <t>A</t>
        </is>
      </c>
      <c r="J1876" s="24" t="inlineStr">
        <is>
          <t>E2-Sheffiel-AFCWimbl</t>
        </is>
      </c>
      <c r="K1876" s="24" t="n">
        <v>2</v>
      </c>
      <c r="L1876" s="11">
        <f>IF(INDEX(Matches!$X:$X,AA1876)=0,"",IF(I1876="H",INDEX(Matches!$H:$H,AA1876),INDEX(Matches!$I:$I,AA1876)))</f>
        <v/>
      </c>
      <c r="M1876" s="11">
        <f>IF(INDEX(Matches!$X:$X,AA1876)=0,"",IF(I1876="H",INDEX(Matches!$I:$I,AA1876),INDEX(Matches!$H:$H,AA1876)))</f>
        <v/>
      </c>
      <c r="N1876" s="11">
        <f>IF(L1876="","",IF(L1876&gt;M1876,"W",IF(L1876=M1876,"D","L")))</f>
        <v/>
      </c>
      <c r="O1876" s="11">
        <f>IF(L1876="","",IF(L1876&gt;M1876,3,IF(L1876=M1876,1,0)))</f>
        <v/>
      </c>
      <c r="P1876" s="31">
        <f>IF(I1876="H",INDEX(Matches!$L:$L,AA1876),INDEX(Matches!$N:$N,AA1876))</f>
        <v/>
      </c>
      <c r="Q1876" s="31">
        <f>INDEX(Matches!$M:$M,AA1876)</f>
        <v/>
      </c>
      <c r="R1876" s="31">
        <f>IF(I1876="H",INDEX(Matches!$N:$N,AA1876),INDEX(Matches!$L:$L,AA1876))</f>
        <v/>
      </c>
      <c r="S1876" s="33">
        <f>IF(I1876="H",INDEX(Matches!$O:$O,AA1876),INDEX(Matches!$P:$P,AA1876))</f>
        <v/>
      </c>
      <c r="T1876" s="33">
        <f>IF(INDEX(Matches!$J:$J,AA1876)="","",IF(I1876="H",INDEX(Matches!$J:$J,AA1876),INDEX(Matches!$K:$K,AA1876)))</f>
        <v/>
      </c>
      <c r="U1876" s="33">
        <f>IF(INDEX(Matches!$K:$K,AA1876)="","",IF(I1876="H",INDEX(Matches!$K:$K,AA1876),INDEX(Matches!$J:$J,AA1876)))</f>
        <v/>
      </c>
      <c r="V1876" s="30">
        <f>IF(T1876="","",T1876-U1876)</f>
        <v/>
      </c>
      <c r="W1876" s="33">
        <f>IF(I1876="H",INDEX(Matches!$T:$T,AA1876),INDEX(Matches!$U:$U,AA1876))</f>
        <v/>
      </c>
      <c r="X1876" s="11">
        <f>INDEX(Matches!$X:$X,AA1876)</f>
        <v/>
      </c>
      <c r="Y1876" s="30">
        <f>IF(O1876="","",O1876-S1876)</f>
        <v/>
      </c>
      <c r="Z1876" s="30">
        <f>IF(W1876="","",W1876-S1876)</f>
        <v/>
      </c>
      <c r="AA1876" s="24">
        <f>MATCH(J1876,Matches!$A:$A,0)</f>
        <v/>
      </c>
      <c r="AB1876" s="33" t="n"/>
      <c r="AC1876" s="33" t="n"/>
      <c r="AD1876" s="24" t="n"/>
      <c r="AE1876" s="24" t="n">
        <v>3</v>
      </c>
      <c r="AF1876" s="33" t="n"/>
      <c r="AG1876" s="33" t="n"/>
    </row>
    <row r="1877">
      <c r="A1877" s="24" t="inlineStr">
        <is>
          <t>AFC Wimbledon|12</t>
        </is>
      </c>
      <c r="B1877" s="24" t="inlineStr">
        <is>
          <t>E2</t>
        </is>
      </c>
      <c r="C1877" s="24" t="inlineStr">
        <is>
          <t>League One</t>
        </is>
      </c>
      <c r="D1877" s="24" t="inlineStr">
        <is>
          <t>AFC Wimbledon</t>
        </is>
      </c>
      <c r="E1877" s="24" t="n">
        <v>12</v>
      </c>
      <c r="F1877" s="24" t="n">
        <v>3</v>
      </c>
      <c r="G1877" s="29" t="n">
        <v>46315.82291666666</v>
      </c>
      <c r="H1877" s="24" t="inlineStr">
        <is>
          <t>Mansfield</t>
        </is>
      </c>
      <c r="I1877" s="24" t="inlineStr">
        <is>
          <t>H</t>
        </is>
      </c>
      <c r="J1877" s="24" t="inlineStr">
        <is>
          <t>E2-AFCWimbl-Mansfiel</t>
        </is>
      </c>
      <c r="K1877" s="24" t="n">
        <v>16</v>
      </c>
      <c r="L1877" s="11">
        <f>IF(INDEX(Matches!$X:$X,AA1877)=0,"",IF(I1877="H",INDEX(Matches!$H:$H,AA1877),INDEX(Matches!$I:$I,AA1877)))</f>
        <v/>
      </c>
      <c r="M1877" s="11">
        <f>IF(INDEX(Matches!$X:$X,AA1877)=0,"",IF(I1877="H",INDEX(Matches!$I:$I,AA1877),INDEX(Matches!$H:$H,AA1877)))</f>
        <v/>
      </c>
      <c r="N1877" s="11">
        <f>IF(L1877="","",IF(L1877&gt;M1877,"W",IF(L1877=M1877,"D","L")))</f>
        <v/>
      </c>
      <c r="O1877" s="11">
        <f>IF(L1877="","",IF(L1877&gt;M1877,3,IF(L1877=M1877,1,0)))</f>
        <v/>
      </c>
      <c r="P1877" s="31">
        <f>IF(I1877="H",INDEX(Matches!$L:$L,AA1877),INDEX(Matches!$N:$N,AA1877))</f>
        <v/>
      </c>
      <c r="Q1877" s="31">
        <f>INDEX(Matches!$M:$M,AA1877)</f>
        <v/>
      </c>
      <c r="R1877" s="31">
        <f>IF(I1877="H",INDEX(Matches!$N:$N,AA1877),INDEX(Matches!$L:$L,AA1877))</f>
        <v/>
      </c>
      <c r="S1877" s="33">
        <f>IF(I1877="H",INDEX(Matches!$O:$O,AA1877),INDEX(Matches!$P:$P,AA1877))</f>
        <v/>
      </c>
      <c r="T1877" s="33">
        <f>IF(INDEX(Matches!$J:$J,AA1877)="","",IF(I1877="H",INDEX(Matches!$J:$J,AA1877),INDEX(Matches!$K:$K,AA1877)))</f>
        <v/>
      </c>
      <c r="U1877" s="33">
        <f>IF(INDEX(Matches!$K:$K,AA1877)="","",IF(I1877="H",INDEX(Matches!$K:$K,AA1877),INDEX(Matches!$J:$J,AA1877)))</f>
        <v/>
      </c>
      <c r="V1877" s="30">
        <f>IF(T1877="","",T1877-U1877)</f>
        <v/>
      </c>
      <c r="W1877" s="33">
        <f>IF(I1877="H",INDEX(Matches!$T:$T,AA1877),INDEX(Matches!$U:$U,AA1877))</f>
        <v/>
      </c>
      <c r="X1877" s="11">
        <f>INDEX(Matches!$X:$X,AA1877)</f>
        <v/>
      </c>
      <c r="Y1877" s="30">
        <f>IF(O1877="","",O1877-S1877)</f>
        <v/>
      </c>
      <c r="Z1877" s="30">
        <f>IF(W1877="","",W1877-S1877)</f>
        <v/>
      </c>
      <c r="AA1877" s="24">
        <f>MATCH(J1877,Matches!$A:$A,0)</f>
        <v/>
      </c>
      <c r="AB1877" s="33" t="n"/>
      <c r="AC1877" s="33" t="n"/>
      <c r="AD1877" s="24" t="n"/>
      <c r="AE1877" s="24" t="n">
        <v>3</v>
      </c>
      <c r="AF1877" s="33" t="n"/>
      <c r="AG1877" s="33" t="n"/>
    </row>
    <row r="1878">
      <c r="A1878" s="24" t="inlineStr">
        <is>
          <t>AFC Wimbledon|13</t>
        </is>
      </c>
      <c r="B1878" s="24" t="inlineStr">
        <is>
          <t>E2</t>
        </is>
      </c>
      <c r="C1878" s="24" t="inlineStr">
        <is>
          <t>League One</t>
        </is>
      </c>
      <c r="D1878" s="24" t="inlineStr">
        <is>
          <t>AFC Wimbledon</t>
        </is>
      </c>
      <c r="E1878" s="24" t="n">
        <v>13</v>
      </c>
      <c r="F1878" s="24" t="n">
        <v>4</v>
      </c>
      <c r="G1878" s="29" t="n">
        <v>46319.625</v>
      </c>
      <c r="H1878" s="24" t="inlineStr">
        <is>
          <t>Wycombe</t>
        </is>
      </c>
      <c r="I1878" s="24" t="inlineStr">
        <is>
          <t>H</t>
        </is>
      </c>
      <c r="J1878" s="24" t="inlineStr">
        <is>
          <t>E2-AFCWimbl-Wycombe</t>
        </is>
      </c>
      <c r="K1878" s="24" t="n">
        <v>9</v>
      </c>
      <c r="L1878" s="11">
        <f>IF(INDEX(Matches!$X:$X,AA1878)=0,"",IF(I1878="H",INDEX(Matches!$H:$H,AA1878),INDEX(Matches!$I:$I,AA1878)))</f>
        <v/>
      </c>
      <c r="M1878" s="11">
        <f>IF(INDEX(Matches!$X:$X,AA1878)=0,"",IF(I1878="H",INDEX(Matches!$I:$I,AA1878),INDEX(Matches!$H:$H,AA1878)))</f>
        <v/>
      </c>
      <c r="N1878" s="11">
        <f>IF(L1878="","",IF(L1878&gt;M1878,"W",IF(L1878=M1878,"D","L")))</f>
        <v/>
      </c>
      <c r="O1878" s="11">
        <f>IF(L1878="","",IF(L1878&gt;M1878,3,IF(L1878=M1878,1,0)))</f>
        <v/>
      </c>
      <c r="P1878" s="31">
        <f>IF(I1878="H",INDEX(Matches!$L:$L,AA1878),INDEX(Matches!$N:$N,AA1878))</f>
        <v/>
      </c>
      <c r="Q1878" s="31">
        <f>INDEX(Matches!$M:$M,AA1878)</f>
        <v/>
      </c>
      <c r="R1878" s="31">
        <f>IF(I1878="H",INDEX(Matches!$N:$N,AA1878),INDEX(Matches!$L:$L,AA1878))</f>
        <v/>
      </c>
      <c r="S1878" s="33">
        <f>IF(I1878="H",INDEX(Matches!$O:$O,AA1878),INDEX(Matches!$P:$P,AA1878))</f>
        <v/>
      </c>
      <c r="T1878" s="33">
        <f>IF(INDEX(Matches!$J:$J,AA1878)="","",IF(I1878="H",INDEX(Matches!$J:$J,AA1878),INDEX(Matches!$K:$K,AA1878)))</f>
        <v/>
      </c>
      <c r="U1878" s="33">
        <f>IF(INDEX(Matches!$K:$K,AA1878)="","",IF(I1878="H",INDEX(Matches!$K:$K,AA1878),INDEX(Matches!$J:$J,AA1878)))</f>
        <v/>
      </c>
      <c r="V1878" s="30">
        <f>IF(T1878="","",T1878-U1878)</f>
        <v/>
      </c>
      <c r="W1878" s="33">
        <f>IF(I1878="H",INDEX(Matches!$T:$T,AA1878),INDEX(Matches!$U:$U,AA1878))</f>
        <v/>
      </c>
      <c r="X1878" s="11">
        <f>INDEX(Matches!$X:$X,AA1878)</f>
        <v/>
      </c>
      <c r="Y1878" s="30">
        <f>IF(O1878="","",O1878-S1878)</f>
        <v/>
      </c>
      <c r="Z1878" s="30">
        <f>IF(W1878="","",W1878-S1878)</f>
        <v/>
      </c>
      <c r="AA1878" s="24">
        <f>MATCH(J1878,Matches!$A:$A,0)</f>
        <v/>
      </c>
      <c r="AB1878" s="33" t="n"/>
      <c r="AC1878" s="33" t="n">
        <v>1.21819909663969</v>
      </c>
      <c r="AD1878" s="24" t="n"/>
      <c r="AE1878" s="24" t="n">
        <v>4</v>
      </c>
      <c r="AF1878" s="33" t="n"/>
      <c r="AG1878" s="33" t="n"/>
    </row>
    <row r="1879">
      <c r="A1879" s="24" t="inlineStr">
        <is>
          <t>AFC Wimbledon|14</t>
        </is>
      </c>
      <c r="B1879" s="24" t="inlineStr">
        <is>
          <t>E2</t>
        </is>
      </c>
      <c r="C1879" s="24" t="inlineStr">
        <is>
          <t>League One</t>
        </is>
      </c>
      <c r="D1879" s="24" t="inlineStr">
        <is>
          <t>AFC Wimbledon</t>
        </is>
      </c>
      <c r="E1879" s="24" t="n">
        <v>14</v>
      </c>
      <c r="F1879" s="24" t="n">
        <v>4</v>
      </c>
      <c r="G1879" s="29" t="n">
        <v>46326.625</v>
      </c>
      <c r="H1879" s="24" t="inlineStr">
        <is>
          <t>Stockport</t>
        </is>
      </c>
      <c r="I1879" s="24" t="inlineStr">
        <is>
          <t>A</t>
        </is>
      </c>
      <c r="J1879" s="24" t="inlineStr">
        <is>
          <t>E2-Stockpor-AFCWimbl</t>
        </is>
      </c>
      <c r="K1879" s="24" t="n">
        <v>7</v>
      </c>
      <c r="L1879" s="11">
        <f>IF(INDEX(Matches!$X:$X,AA1879)=0,"",IF(I1879="H",INDEX(Matches!$H:$H,AA1879),INDEX(Matches!$I:$I,AA1879)))</f>
        <v/>
      </c>
      <c r="M1879" s="11">
        <f>IF(INDEX(Matches!$X:$X,AA1879)=0,"",IF(I1879="H",INDEX(Matches!$I:$I,AA1879),INDEX(Matches!$H:$H,AA1879)))</f>
        <v/>
      </c>
      <c r="N1879" s="11">
        <f>IF(L1879="","",IF(L1879&gt;M1879,"W",IF(L1879=M1879,"D","L")))</f>
        <v/>
      </c>
      <c r="O1879" s="11">
        <f>IF(L1879="","",IF(L1879&gt;M1879,3,IF(L1879=M1879,1,0)))</f>
        <v/>
      </c>
      <c r="P1879" s="31">
        <f>IF(I1879="H",INDEX(Matches!$L:$L,AA1879),INDEX(Matches!$N:$N,AA1879))</f>
        <v/>
      </c>
      <c r="Q1879" s="31">
        <f>INDEX(Matches!$M:$M,AA1879)</f>
        <v/>
      </c>
      <c r="R1879" s="31">
        <f>IF(I1879="H",INDEX(Matches!$N:$N,AA1879),INDEX(Matches!$L:$L,AA1879))</f>
        <v/>
      </c>
      <c r="S1879" s="33">
        <f>IF(I1879="H",INDEX(Matches!$O:$O,AA1879),INDEX(Matches!$P:$P,AA1879))</f>
        <v/>
      </c>
      <c r="T1879" s="33">
        <f>IF(INDEX(Matches!$J:$J,AA1879)="","",IF(I1879="H",INDEX(Matches!$J:$J,AA1879),INDEX(Matches!$K:$K,AA1879)))</f>
        <v/>
      </c>
      <c r="U1879" s="33">
        <f>IF(INDEX(Matches!$K:$K,AA1879)="","",IF(I1879="H",INDEX(Matches!$K:$K,AA1879),INDEX(Matches!$J:$J,AA1879)))</f>
        <v/>
      </c>
      <c r="V1879" s="30">
        <f>IF(T1879="","",T1879-U1879)</f>
        <v/>
      </c>
      <c r="W1879" s="33">
        <f>IF(I1879="H",INDEX(Matches!$T:$T,AA1879),INDEX(Matches!$U:$U,AA1879))</f>
        <v/>
      </c>
      <c r="X1879" s="11">
        <f>INDEX(Matches!$X:$X,AA1879)</f>
        <v/>
      </c>
      <c r="Y1879" s="30">
        <f>IF(O1879="","",O1879-S1879)</f>
        <v/>
      </c>
      <c r="Z1879" s="30">
        <f>IF(W1879="","",W1879-S1879)</f>
        <v/>
      </c>
      <c r="AA1879" s="24">
        <f>MATCH(J1879,Matches!$A:$A,0)</f>
        <v/>
      </c>
      <c r="AB1879" s="33" t="n"/>
      <c r="AC1879" s="33" t="n">
        <v>0.8121529617989388</v>
      </c>
      <c r="AD1879" s="24" t="n"/>
      <c r="AE1879" s="24" t="n">
        <v>4</v>
      </c>
      <c r="AF1879" s="33" t="n"/>
      <c r="AG1879" s="33" t="n"/>
    </row>
    <row r="1880">
      <c r="A1880" s="24" t="inlineStr">
        <is>
          <t>AFC Wimbledon|15</t>
        </is>
      </c>
      <c r="B1880" s="24" t="inlineStr">
        <is>
          <t>E2</t>
        </is>
      </c>
      <c r="C1880" s="24" t="inlineStr">
        <is>
          <t>League One</t>
        </is>
      </c>
      <c r="D1880" s="24" t="inlineStr">
        <is>
          <t>AFC Wimbledon</t>
        </is>
      </c>
      <c r="E1880" s="24" t="n">
        <v>15</v>
      </c>
      <c r="F1880" s="24" t="n">
        <v>4</v>
      </c>
      <c r="G1880" s="29" t="n">
        <v>46340.625</v>
      </c>
      <c r="H1880" s="24" t="inlineStr">
        <is>
          <t>Blackpool</t>
        </is>
      </c>
      <c r="I1880" s="24" t="inlineStr">
        <is>
          <t>H</t>
        </is>
      </c>
      <c r="J1880" s="24" t="inlineStr">
        <is>
          <t>E2-AFCWimbl-Blackpoo</t>
        </is>
      </c>
      <c r="K1880" s="24" t="n">
        <v>10</v>
      </c>
      <c r="L1880" s="11">
        <f>IF(INDEX(Matches!$X:$X,AA1880)=0,"",IF(I1880="H",INDEX(Matches!$H:$H,AA1880),INDEX(Matches!$I:$I,AA1880)))</f>
        <v/>
      </c>
      <c r="M1880" s="11">
        <f>IF(INDEX(Matches!$X:$X,AA1880)=0,"",IF(I1880="H",INDEX(Matches!$I:$I,AA1880),INDEX(Matches!$H:$H,AA1880)))</f>
        <v/>
      </c>
      <c r="N1880" s="11">
        <f>IF(L1880="","",IF(L1880&gt;M1880,"W",IF(L1880=M1880,"D","L")))</f>
        <v/>
      </c>
      <c r="O1880" s="11">
        <f>IF(L1880="","",IF(L1880&gt;M1880,3,IF(L1880=M1880,1,0)))</f>
        <v/>
      </c>
      <c r="P1880" s="31">
        <f>IF(I1880="H",INDEX(Matches!$L:$L,AA1880),INDEX(Matches!$N:$N,AA1880))</f>
        <v/>
      </c>
      <c r="Q1880" s="31">
        <f>INDEX(Matches!$M:$M,AA1880)</f>
        <v/>
      </c>
      <c r="R1880" s="31">
        <f>IF(I1880="H",INDEX(Matches!$N:$N,AA1880),INDEX(Matches!$L:$L,AA1880))</f>
        <v/>
      </c>
      <c r="S1880" s="33">
        <f>IF(I1880="H",INDEX(Matches!$O:$O,AA1880),INDEX(Matches!$P:$P,AA1880))</f>
        <v/>
      </c>
      <c r="T1880" s="33">
        <f>IF(INDEX(Matches!$J:$J,AA1880)="","",IF(I1880="H",INDEX(Matches!$J:$J,AA1880),INDEX(Matches!$K:$K,AA1880)))</f>
        <v/>
      </c>
      <c r="U1880" s="33">
        <f>IF(INDEX(Matches!$K:$K,AA1880)="","",IF(I1880="H",INDEX(Matches!$K:$K,AA1880),INDEX(Matches!$J:$J,AA1880)))</f>
        <v/>
      </c>
      <c r="V1880" s="30">
        <f>IF(T1880="","",T1880-U1880)</f>
        <v/>
      </c>
      <c r="W1880" s="33">
        <f>IF(I1880="H",INDEX(Matches!$T:$T,AA1880),INDEX(Matches!$U:$U,AA1880))</f>
        <v/>
      </c>
      <c r="X1880" s="11">
        <f>INDEX(Matches!$X:$X,AA1880)</f>
        <v/>
      </c>
      <c r="Y1880" s="30">
        <f>IF(O1880="","",O1880-S1880)</f>
        <v/>
      </c>
      <c r="Z1880" s="30">
        <f>IF(W1880="","",W1880-S1880)</f>
        <v/>
      </c>
      <c r="AA1880" s="24">
        <f>MATCH(J1880,Matches!$A:$A,0)</f>
        <v/>
      </c>
      <c r="AB1880" s="33" t="n"/>
      <c r="AC1880" s="33" t="n">
        <v>1.268767275467236</v>
      </c>
      <c r="AD1880" s="24" t="n"/>
      <c r="AE1880" s="24" t="n">
        <v>4</v>
      </c>
      <c r="AF1880" s="33" t="n"/>
      <c r="AG1880" s="33" t="n"/>
    </row>
    <row r="1881">
      <c r="A1881" s="24" t="inlineStr">
        <is>
          <t>AFC Wimbledon|16</t>
        </is>
      </c>
      <c r="B1881" s="24" t="inlineStr">
        <is>
          <t>E2</t>
        </is>
      </c>
      <c r="C1881" s="24" t="inlineStr">
        <is>
          <t>League One</t>
        </is>
      </c>
      <c r="D1881" s="24" t="inlineStr">
        <is>
          <t>AFC Wimbledon</t>
        </is>
      </c>
      <c r="E1881" s="24" t="n">
        <v>16</v>
      </c>
      <c r="F1881" s="24" t="n">
        <v>4</v>
      </c>
      <c r="G1881" s="29" t="n">
        <v>46347.625</v>
      </c>
      <c r="H1881" s="24" t="inlineStr">
        <is>
          <t>Leyton Orient</t>
        </is>
      </c>
      <c r="I1881" s="24" t="inlineStr">
        <is>
          <t>A</t>
        </is>
      </c>
      <c r="J1881" s="24" t="inlineStr">
        <is>
          <t>E2-LeytonOr-AFCWimbl</t>
        </is>
      </c>
      <c r="K1881" s="24" t="n">
        <v>20</v>
      </c>
      <c r="L1881" s="11">
        <f>IF(INDEX(Matches!$X:$X,AA1881)=0,"",IF(I1881="H",INDEX(Matches!$H:$H,AA1881),INDEX(Matches!$I:$I,AA1881)))</f>
        <v/>
      </c>
      <c r="M1881" s="11">
        <f>IF(INDEX(Matches!$X:$X,AA1881)=0,"",IF(I1881="H",INDEX(Matches!$I:$I,AA1881),INDEX(Matches!$H:$H,AA1881)))</f>
        <v/>
      </c>
      <c r="N1881" s="11">
        <f>IF(L1881="","",IF(L1881&gt;M1881,"W",IF(L1881=M1881,"D","L")))</f>
        <v/>
      </c>
      <c r="O1881" s="11">
        <f>IF(L1881="","",IF(L1881&gt;M1881,3,IF(L1881=M1881,1,0)))</f>
        <v/>
      </c>
      <c r="P1881" s="31">
        <f>IF(I1881="H",INDEX(Matches!$L:$L,AA1881),INDEX(Matches!$N:$N,AA1881))</f>
        <v/>
      </c>
      <c r="Q1881" s="31">
        <f>INDEX(Matches!$M:$M,AA1881)</f>
        <v/>
      </c>
      <c r="R1881" s="31">
        <f>IF(I1881="H",INDEX(Matches!$N:$N,AA1881),INDEX(Matches!$L:$L,AA1881))</f>
        <v/>
      </c>
      <c r="S1881" s="33">
        <f>IF(I1881="H",INDEX(Matches!$O:$O,AA1881),INDEX(Matches!$P:$P,AA1881))</f>
        <v/>
      </c>
      <c r="T1881" s="33">
        <f>IF(INDEX(Matches!$J:$J,AA1881)="","",IF(I1881="H",INDEX(Matches!$J:$J,AA1881),INDEX(Matches!$K:$K,AA1881)))</f>
        <v/>
      </c>
      <c r="U1881" s="33">
        <f>IF(INDEX(Matches!$K:$K,AA1881)="","",IF(I1881="H",INDEX(Matches!$K:$K,AA1881),INDEX(Matches!$J:$J,AA1881)))</f>
        <v/>
      </c>
      <c r="V1881" s="30">
        <f>IF(T1881="","",T1881-U1881)</f>
        <v/>
      </c>
      <c r="W1881" s="33">
        <f>IF(I1881="H",INDEX(Matches!$T:$T,AA1881),INDEX(Matches!$U:$U,AA1881))</f>
        <v/>
      </c>
      <c r="X1881" s="11">
        <f>INDEX(Matches!$X:$X,AA1881)</f>
        <v/>
      </c>
      <c r="Y1881" s="30">
        <f>IF(O1881="","",O1881-S1881)</f>
        <v/>
      </c>
      <c r="Z1881" s="30">
        <f>IF(W1881="","",W1881-S1881)</f>
        <v/>
      </c>
      <c r="AA1881" s="24">
        <f>MATCH(J1881,Matches!$A:$A,0)</f>
        <v/>
      </c>
      <c r="AB1881" s="33" t="n"/>
      <c r="AC1881" s="33" t="n">
        <v>1.089593715840143</v>
      </c>
      <c r="AD1881" s="24" t="n"/>
      <c r="AE1881" s="24" t="n">
        <v>4</v>
      </c>
      <c r="AF1881" s="33" t="n"/>
      <c r="AG1881" s="33" t="n"/>
    </row>
    <row r="1882">
      <c r="A1882" s="24" t="inlineStr">
        <is>
          <t>AFC Wimbledon|17</t>
        </is>
      </c>
      <c r="B1882" s="24" t="inlineStr">
        <is>
          <t>E2</t>
        </is>
      </c>
      <c r="C1882" s="24" t="inlineStr">
        <is>
          <t>League One</t>
        </is>
      </c>
      <c r="D1882" s="24" t="inlineStr">
        <is>
          <t>AFC Wimbledon</t>
        </is>
      </c>
      <c r="E1882" s="24" t="n">
        <v>17</v>
      </c>
      <c r="F1882" s="24" t="n">
        <v>5</v>
      </c>
      <c r="G1882" s="29" t="n">
        <v>46354.625</v>
      </c>
      <c r="H1882" s="24" t="inlineStr">
        <is>
          <t>Barnsley</t>
        </is>
      </c>
      <c r="I1882" s="24" t="inlineStr">
        <is>
          <t>H</t>
        </is>
      </c>
      <c r="J1882" s="24" t="inlineStr">
        <is>
          <t>E2-AFCWimbl-Barnsley</t>
        </is>
      </c>
      <c r="K1882" s="24" t="n">
        <v>13</v>
      </c>
      <c r="L1882" s="11">
        <f>IF(INDEX(Matches!$X:$X,AA1882)=0,"",IF(I1882="H",INDEX(Matches!$H:$H,AA1882),INDEX(Matches!$I:$I,AA1882)))</f>
        <v/>
      </c>
      <c r="M1882" s="11">
        <f>IF(INDEX(Matches!$X:$X,AA1882)=0,"",IF(I1882="H",INDEX(Matches!$I:$I,AA1882),INDEX(Matches!$H:$H,AA1882)))</f>
        <v/>
      </c>
      <c r="N1882" s="11">
        <f>IF(L1882="","",IF(L1882&gt;M1882,"W",IF(L1882=M1882,"D","L")))</f>
        <v/>
      </c>
      <c r="O1882" s="11">
        <f>IF(L1882="","",IF(L1882&gt;M1882,3,IF(L1882=M1882,1,0)))</f>
        <v/>
      </c>
      <c r="P1882" s="31">
        <f>IF(I1882="H",INDEX(Matches!$L:$L,AA1882),INDEX(Matches!$N:$N,AA1882))</f>
        <v/>
      </c>
      <c r="Q1882" s="31">
        <f>INDEX(Matches!$M:$M,AA1882)</f>
        <v/>
      </c>
      <c r="R1882" s="31">
        <f>IF(I1882="H",INDEX(Matches!$N:$N,AA1882),INDEX(Matches!$L:$L,AA1882))</f>
        <v/>
      </c>
      <c r="S1882" s="33">
        <f>IF(I1882="H",INDEX(Matches!$O:$O,AA1882),INDEX(Matches!$P:$P,AA1882))</f>
        <v/>
      </c>
      <c r="T1882" s="33">
        <f>IF(INDEX(Matches!$J:$J,AA1882)="","",IF(I1882="H",INDEX(Matches!$J:$J,AA1882),INDEX(Matches!$K:$K,AA1882)))</f>
        <v/>
      </c>
      <c r="U1882" s="33">
        <f>IF(INDEX(Matches!$K:$K,AA1882)="","",IF(I1882="H",INDEX(Matches!$K:$K,AA1882),INDEX(Matches!$J:$J,AA1882)))</f>
        <v/>
      </c>
      <c r="V1882" s="30">
        <f>IF(T1882="","",T1882-U1882)</f>
        <v/>
      </c>
      <c r="W1882" s="33">
        <f>IF(I1882="H",INDEX(Matches!$T:$T,AA1882),INDEX(Matches!$U:$U,AA1882))</f>
        <v/>
      </c>
      <c r="X1882" s="11">
        <f>INDEX(Matches!$X:$X,AA1882)</f>
        <v/>
      </c>
      <c r="Y1882" s="30">
        <f>IF(O1882="","",O1882-S1882)</f>
        <v/>
      </c>
      <c r="Z1882" s="30">
        <f>IF(W1882="","",W1882-S1882)</f>
        <v/>
      </c>
      <c r="AA1882" s="24">
        <f>MATCH(J1882,Matches!$A:$A,0)</f>
        <v/>
      </c>
      <c r="AB1882" s="33" t="n"/>
      <c r="AC1882" s="33" t="n">
        <v>1.309961719929824</v>
      </c>
      <c r="AD1882" s="24" t="n"/>
      <c r="AE1882" s="24" t="n">
        <v>5</v>
      </c>
      <c r="AF1882" s="33" t="n"/>
      <c r="AG1882" s="33" t="n"/>
    </row>
    <row r="1883">
      <c r="A1883" s="24" t="inlineStr">
        <is>
          <t>AFC Wimbledon|18</t>
        </is>
      </c>
      <c r="B1883" s="24" t="inlineStr">
        <is>
          <t>E2</t>
        </is>
      </c>
      <c r="C1883" s="24" t="inlineStr">
        <is>
          <t>League One</t>
        </is>
      </c>
      <c r="D1883" s="24" t="inlineStr">
        <is>
          <t>AFC Wimbledon</t>
        </is>
      </c>
      <c r="E1883" s="24" t="n">
        <v>18</v>
      </c>
      <c r="F1883" s="24" t="n">
        <v>5</v>
      </c>
      <c r="G1883" s="29" t="n">
        <v>46357.82291666666</v>
      </c>
      <c r="H1883" s="24" t="inlineStr">
        <is>
          <t>Notts County</t>
        </is>
      </c>
      <c r="I1883" s="24" t="inlineStr">
        <is>
          <t>A</t>
        </is>
      </c>
      <c r="J1883" s="24" t="inlineStr">
        <is>
          <t>E2-NottsCou-AFCWimbl</t>
        </is>
      </c>
      <c r="K1883" s="24" t="n">
        <v>18</v>
      </c>
      <c r="L1883" s="11">
        <f>IF(INDEX(Matches!$X:$X,AA1883)=0,"",IF(I1883="H",INDEX(Matches!$H:$H,AA1883),INDEX(Matches!$I:$I,AA1883)))</f>
        <v/>
      </c>
      <c r="M1883" s="11">
        <f>IF(INDEX(Matches!$X:$X,AA1883)=0,"",IF(I1883="H",INDEX(Matches!$I:$I,AA1883),INDEX(Matches!$H:$H,AA1883)))</f>
        <v/>
      </c>
      <c r="N1883" s="11">
        <f>IF(L1883="","",IF(L1883&gt;M1883,"W",IF(L1883=M1883,"D","L")))</f>
        <v/>
      </c>
      <c r="O1883" s="11">
        <f>IF(L1883="","",IF(L1883&gt;M1883,3,IF(L1883=M1883,1,0)))</f>
        <v/>
      </c>
      <c r="P1883" s="31">
        <f>IF(I1883="H",INDEX(Matches!$L:$L,AA1883),INDEX(Matches!$N:$N,AA1883))</f>
        <v/>
      </c>
      <c r="Q1883" s="31">
        <f>INDEX(Matches!$M:$M,AA1883)</f>
        <v/>
      </c>
      <c r="R1883" s="31">
        <f>IF(I1883="H",INDEX(Matches!$N:$N,AA1883),INDEX(Matches!$L:$L,AA1883))</f>
        <v/>
      </c>
      <c r="S1883" s="33">
        <f>IF(I1883="H",INDEX(Matches!$O:$O,AA1883),INDEX(Matches!$P:$P,AA1883))</f>
        <v/>
      </c>
      <c r="T1883" s="33">
        <f>IF(INDEX(Matches!$J:$J,AA1883)="","",IF(I1883="H",INDEX(Matches!$J:$J,AA1883),INDEX(Matches!$K:$K,AA1883)))</f>
        <v/>
      </c>
      <c r="U1883" s="33">
        <f>IF(INDEX(Matches!$K:$K,AA1883)="","",IF(I1883="H",INDEX(Matches!$K:$K,AA1883),INDEX(Matches!$J:$J,AA1883)))</f>
        <v/>
      </c>
      <c r="V1883" s="30">
        <f>IF(T1883="","",T1883-U1883)</f>
        <v/>
      </c>
      <c r="W1883" s="33">
        <f>IF(I1883="H",INDEX(Matches!$T:$T,AA1883),INDEX(Matches!$U:$U,AA1883))</f>
        <v/>
      </c>
      <c r="X1883" s="11">
        <f>INDEX(Matches!$X:$X,AA1883)</f>
        <v/>
      </c>
      <c r="Y1883" s="30">
        <f>IF(O1883="","",O1883-S1883)</f>
        <v/>
      </c>
      <c r="Z1883" s="30">
        <f>IF(W1883="","",W1883-S1883)</f>
        <v/>
      </c>
      <c r="AA1883" s="24">
        <f>MATCH(J1883,Matches!$A:$A,0)</f>
        <v/>
      </c>
      <c r="AB1883" s="33" t="n"/>
      <c r="AC1883" s="33" t="n">
        <v>1.012594128524966</v>
      </c>
      <c r="AD1883" s="24" t="n"/>
      <c r="AE1883" s="24" t="n">
        <v>5</v>
      </c>
      <c r="AF1883" s="33" t="n"/>
      <c r="AG1883" s="33" t="n"/>
    </row>
    <row r="1884">
      <c r="A1884" s="24" t="inlineStr">
        <is>
          <t>AFC Wimbledon|19</t>
        </is>
      </c>
      <c r="B1884" s="24" t="inlineStr">
        <is>
          <t>E2</t>
        </is>
      </c>
      <c r="C1884" s="24" t="inlineStr">
        <is>
          <t>League One</t>
        </is>
      </c>
      <c r="D1884" s="24" t="inlineStr">
        <is>
          <t>AFC Wimbledon</t>
        </is>
      </c>
      <c r="E1884" s="24" t="n">
        <v>19</v>
      </c>
      <c r="F1884" s="24" t="n">
        <v>5</v>
      </c>
      <c r="G1884" s="29" t="n">
        <v>46368.625</v>
      </c>
      <c r="H1884" s="24" t="inlineStr">
        <is>
          <t>Bradford</t>
        </is>
      </c>
      <c r="I1884" s="24" t="inlineStr">
        <is>
          <t>A</t>
        </is>
      </c>
      <c r="J1884" s="24" t="inlineStr">
        <is>
          <t>E2-Bradford-AFCWimbl</t>
        </is>
      </c>
      <c r="K1884" s="24" t="n">
        <v>8</v>
      </c>
      <c r="L1884" s="11">
        <f>IF(INDEX(Matches!$X:$X,AA1884)=0,"",IF(I1884="H",INDEX(Matches!$H:$H,AA1884),INDEX(Matches!$I:$I,AA1884)))</f>
        <v/>
      </c>
      <c r="M1884" s="11">
        <f>IF(INDEX(Matches!$X:$X,AA1884)=0,"",IF(I1884="H",INDEX(Matches!$I:$I,AA1884),INDEX(Matches!$H:$H,AA1884)))</f>
        <v/>
      </c>
      <c r="N1884" s="11">
        <f>IF(L1884="","",IF(L1884&gt;M1884,"W",IF(L1884=M1884,"D","L")))</f>
        <v/>
      </c>
      <c r="O1884" s="11">
        <f>IF(L1884="","",IF(L1884&gt;M1884,3,IF(L1884=M1884,1,0)))</f>
        <v/>
      </c>
      <c r="P1884" s="31">
        <f>IF(I1884="H",INDEX(Matches!$L:$L,AA1884),INDEX(Matches!$N:$N,AA1884))</f>
        <v/>
      </c>
      <c r="Q1884" s="31">
        <f>INDEX(Matches!$M:$M,AA1884)</f>
        <v/>
      </c>
      <c r="R1884" s="31">
        <f>IF(I1884="H",INDEX(Matches!$N:$N,AA1884),INDEX(Matches!$L:$L,AA1884))</f>
        <v/>
      </c>
      <c r="S1884" s="33">
        <f>IF(I1884="H",INDEX(Matches!$O:$O,AA1884),INDEX(Matches!$P:$P,AA1884))</f>
        <v/>
      </c>
      <c r="T1884" s="33">
        <f>IF(INDEX(Matches!$J:$J,AA1884)="","",IF(I1884="H",INDEX(Matches!$J:$J,AA1884),INDEX(Matches!$K:$K,AA1884)))</f>
        <v/>
      </c>
      <c r="U1884" s="33">
        <f>IF(INDEX(Matches!$K:$K,AA1884)="","",IF(I1884="H",INDEX(Matches!$K:$K,AA1884),INDEX(Matches!$J:$J,AA1884)))</f>
        <v/>
      </c>
      <c r="V1884" s="30">
        <f>IF(T1884="","",T1884-U1884)</f>
        <v/>
      </c>
      <c r="W1884" s="33">
        <f>IF(I1884="H",INDEX(Matches!$T:$T,AA1884),INDEX(Matches!$U:$U,AA1884))</f>
        <v/>
      </c>
      <c r="X1884" s="11">
        <f>INDEX(Matches!$X:$X,AA1884)</f>
        <v/>
      </c>
      <c r="Y1884" s="30">
        <f>IF(O1884="","",O1884-S1884)</f>
        <v/>
      </c>
      <c r="Z1884" s="30">
        <f>IF(W1884="","",W1884-S1884)</f>
        <v/>
      </c>
      <c r="AA1884" s="24">
        <f>MATCH(J1884,Matches!$A:$A,0)</f>
        <v/>
      </c>
      <c r="AB1884" s="33" t="n"/>
      <c r="AC1884" s="33" t="n">
        <v>0.8930023618180575</v>
      </c>
      <c r="AD1884" s="24" t="n"/>
      <c r="AE1884" s="24" t="n">
        <v>5</v>
      </c>
      <c r="AF1884" s="33" t="n"/>
      <c r="AG1884" s="33" t="n"/>
    </row>
    <row r="1885">
      <c r="A1885" s="24" t="inlineStr">
        <is>
          <t>AFC Wimbledon|20</t>
        </is>
      </c>
      <c r="B1885" s="24" t="inlineStr">
        <is>
          <t>E2</t>
        </is>
      </c>
      <c r="C1885" s="24" t="inlineStr">
        <is>
          <t>League One</t>
        </is>
      </c>
      <c r="D1885" s="24" t="inlineStr">
        <is>
          <t>AFC Wimbledon</t>
        </is>
      </c>
      <c r="E1885" s="24" t="n">
        <v>20</v>
      </c>
      <c r="F1885" s="24" t="n">
        <v>5</v>
      </c>
      <c r="G1885" s="29" t="n">
        <v>46375.625</v>
      </c>
      <c r="H1885" s="24" t="inlineStr">
        <is>
          <t>Oxford</t>
        </is>
      </c>
      <c r="I1885" s="24" t="inlineStr">
        <is>
          <t>H</t>
        </is>
      </c>
      <c r="J1885" s="24" t="inlineStr">
        <is>
          <t>E2-AFCWimbl-Oxford</t>
        </is>
      </c>
      <c r="K1885" s="24" t="n">
        <v>11</v>
      </c>
      <c r="L1885" s="11">
        <f>IF(INDEX(Matches!$X:$X,AA1885)=0,"",IF(I1885="H",INDEX(Matches!$H:$H,AA1885),INDEX(Matches!$I:$I,AA1885)))</f>
        <v/>
      </c>
      <c r="M1885" s="11">
        <f>IF(INDEX(Matches!$X:$X,AA1885)=0,"",IF(I1885="H",INDEX(Matches!$I:$I,AA1885),INDEX(Matches!$H:$H,AA1885)))</f>
        <v/>
      </c>
      <c r="N1885" s="11">
        <f>IF(L1885="","",IF(L1885&gt;M1885,"W",IF(L1885=M1885,"D","L")))</f>
        <v/>
      </c>
      <c r="O1885" s="11">
        <f>IF(L1885="","",IF(L1885&gt;M1885,3,IF(L1885=M1885,1,0)))</f>
        <v/>
      </c>
      <c r="P1885" s="31">
        <f>IF(I1885="H",INDEX(Matches!$L:$L,AA1885),INDEX(Matches!$N:$N,AA1885))</f>
        <v/>
      </c>
      <c r="Q1885" s="31">
        <f>INDEX(Matches!$M:$M,AA1885)</f>
        <v/>
      </c>
      <c r="R1885" s="31">
        <f>IF(I1885="H",INDEX(Matches!$N:$N,AA1885),INDEX(Matches!$L:$L,AA1885))</f>
        <v/>
      </c>
      <c r="S1885" s="33">
        <f>IF(I1885="H",INDEX(Matches!$O:$O,AA1885),INDEX(Matches!$P:$P,AA1885))</f>
        <v/>
      </c>
      <c r="T1885" s="33">
        <f>IF(INDEX(Matches!$J:$J,AA1885)="","",IF(I1885="H",INDEX(Matches!$J:$J,AA1885),INDEX(Matches!$K:$K,AA1885)))</f>
        <v/>
      </c>
      <c r="U1885" s="33">
        <f>IF(INDEX(Matches!$K:$K,AA1885)="","",IF(I1885="H",INDEX(Matches!$K:$K,AA1885),INDEX(Matches!$J:$J,AA1885)))</f>
        <v/>
      </c>
      <c r="V1885" s="30">
        <f>IF(T1885="","",T1885-U1885)</f>
        <v/>
      </c>
      <c r="W1885" s="33">
        <f>IF(I1885="H",INDEX(Matches!$T:$T,AA1885),INDEX(Matches!$U:$U,AA1885))</f>
        <v/>
      </c>
      <c r="X1885" s="11">
        <f>INDEX(Matches!$X:$X,AA1885)</f>
        <v/>
      </c>
      <c r="Y1885" s="30">
        <f>IF(O1885="","",O1885-S1885)</f>
        <v/>
      </c>
      <c r="Z1885" s="30">
        <f>IF(W1885="","",W1885-S1885)</f>
        <v/>
      </c>
      <c r="AA1885" s="24">
        <f>MATCH(J1885,Matches!$A:$A,0)</f>
        <v/>
      </c>
      <c r="AB1885" s="33" t="n"/>
      <c r="AC1885" s="33" t="n">
        <v>1.285086794422986</v>
      </c>
      <c r="AD1885" s="24" t="n"/>
      <c r="AE1885" s="24" t="n">
        <v>5</v>
      </c>
      <c r="AF1885" s="33" t="n"/>
      <c r="AG1885" s="33" t="n"/>
    </row>
    <row r="1886">
      <c r="A1886" s="24" t="inlineStr">
        <is>
          <t>AFC Wimbledon|21</t>
        </is>
      </c>
      <c r="B1886" s="24" t="inlineStr">
        <is>
          <t>E2</t>
        </is>
      </c>
      <c r="C1886" s="24" t="inlineStr">
        <is>
          <t>League One</t>
        </is>
      </c>
      <c r="D1886" s="24" t="inlineStr">
        <is>
          <t>AFC Wimbledon</t>
        </is>
      </c>
      <c r="E1886" s="24" t="n">
        <v>21</v>
      </c>
      <c r="F1886" s="24" t="n">
        <v>6</v>
      </c>
      <c r="G1886" s="29" t="n">
        <v>46382.625</v>
      </c>
      <c r="H1886" s="24" t="inlineStr">
        <is>
          <t>Leicester</t>
        </is>
      </c>
      <c r="I1886" s="24" t="inlineStr">
        <is>
          <t>A</t>
        </is>
      </c>
      <c r="J1886" s="24" t="inlineStr">
        <is>
          <t>E2-Leiceste-AFCWimbl</t>
        </is>
      </c>
      <c r="K1886" s="24" t="n">
        <v>1</v>
      </c>
      <c r="L1886" s="11">
        <f>IF(INDEX(Matches!$X:$X,AA1886)=0,"",IF(I1886="H",INDEX(Matches!$H:$H,AA1886),INDEX(Matches!$I:$I,AA1886)))</f>
        <v/>
      </c>
      <c r="M1886" s="11">
        <f>IF(INDEX(Matches!$X:$X,AA1886)=0,"",IF(I1886="H",INDEX(Matches!$I:$I,AA1886),INDEX(Matches!$H:$H,AA1886)))</f>
        <v/>
      </c>
      <c r="N1886" s="11">
        <f>IF(L1886="","",IF(L1886&gt;M1886,"W",IF(L1886=M1886,"D","L")))</f>
        <v/>
      </c>
      <c r="O1886" s="11">
        <f>IF(L1886="","",IF(L1886&gt;M1886,3,IF(L1886=M1886,1,0)))</f>
        <v/>
      </c>
      <c r="P1886" s="31">
        <f>IF(I1886="H",INDEX(Matches!$L:$L,AA1886),INDEX(Matches!$N:$N,AA1886))</f>
        <v/>
      </c>
      <c r="Q1886" s="31">
        <f>INDEX(Matches!$M:$M,AA1886)</f>
        <v/>
      </c>
      <c r="R1886" s="31">
        <f>IF(I1886="H",INDEX(Matches!$N:$N,AA1886),INDEX(Matches!$L:$L,AA1886))</f>
        <v/>
      </c>
      <c r="S1886" s="33">
        <f>IF(I1886="H",INDEX(Matches!$O:$O,AA1886),INDEX(Matches!$P:$P,AA1886))</f>
        <v/>
      </c>
      <c r="T1886" s="33">
        <f>IF(INDEX(Matches!$J:$J,AA1886)="","",IF(I1886="H",INDEX(Matches!$J:$J,AA1886),INDEX(Matches!$K:$K,AA1886)))</f>
        <v/>
      </c>
      <c r="U1886" s="33">
        <f>IF(INDEX(Matches!$K:$K,AA1886)="","",IF(I1886="H",INDEX(Matches!$K:$K,AA1886),INDEX(Matches!$J:$J,AA1886)))</f>
        <v/>
      </c>
      <c r="V1886" s="30">
        <f>IF(T1886="","",T1886-U1886)</f>
        <v/>
      </c>
      <c r="W1886" s="33">
        <f>IF(I1886="H",INDEX(Matches!$T:$T,AA1886),INDEX(Matches!$U:$U,AA1886))</f>
        <v/>
      </c>
      <c r="X1886" s="11">
        <f>INDEX(Matches!$X:$X,AA1886)</f>
        <v/>
      </c>
      <c r="Y1886" s="30">
        <f>IF(O1886="","",O1886-S1886)</f>
        <v/>
      </c>
      <c r="Z1886" s="30">
        <f>IF(W1886="","",W1886-S1886)</f>
        <v/>
      </c>
      <c r="AA1886" s="24">
        <f>MATCH(J1886,Matches!$A:$A,0)</f>
        <v/>
      </c>
      <c r="AB1886" s="33" t="n"/>
      <c r="AC1886" s="33" t="n">
        <v>0.6338649536547956</v>
      </c>
      <c r="AD1886" s="24" t="n"/>
      <c r="AE1886" s="24" t="n">
        <v>6</v>
      </c>
      <c r="AF1886" s="33" t="n"/>
      <c r="AG1886" s="33" t="n"/>
    </row>
    <row r="1887">
      <c r="A1887" s="24" t="inlineStr">
        <is>
          <t>AFC Wimbledon|22</t>
        </is>
      </c>
      <c r="B1887" s="24" t="inlineStr">
        <is>
          <t>E2</t>
        </is>
      </c>
      <c r="C1887" s="24" t="inlineStr">
        <is>
          <t>League One</t>
        </is>
      </c>
      <c r="D1887" s="24" t="inlineStr">
        <is>
          <t>AFC Wimbledon</t>
        </is>
      </c>
      <c r="E1887" s="24" t="n">
        <v>22</v>
      </c>
      <c r="F1887" s="24" t="n">
        <v>6</v>
      </c>
      <c r="G1887" s="29" t="n">
        <v>46385.82291666666</v>
      </c>
      <c r="H1887" s="24" t="inlineStr">
        <is>
          <t>Luton</t>
        </is>
      </c>
      <c r="I1887" s="24" t="inlineStr">
        <is>
          <t>H</t>
        </is>
      </c>
      <c r="J1887" s="24" t="inlineStr">
        <is>
          <t>E2-AFCWimbl-Luton</t>
        </is>
      </c>
      <c r="K1887" s="24" t="n">
        <v>3</v>
      </c>
      <c r="L1887" s="11">
        <f>IF(INDEX(Matches!$X:$X,AA1887)=0,"",IF(I1887="H",INDEX(Matches!$H:$H,AA1887),INDEX(Matches!$I:$I,AA1887)))</f>
        <v/>
      </c>
      <c r="M1887" s="11">
        <f>IF(INDEX(Matches!$X:$X,AA1887)=0,"",IF(I1887="H",INDEX(Matches!$I:$I,AA1887),INDEX(Matches!$H:$H,AA1887)))</f>
        <v/>
      </c>
      <c r="N1887" s="11">
        <f>IF(L1887="","",IF(L1887&gt;M1887,"W",IF(L1887=M1887,"D","L")))</f>
        <v/>
      </c>
      <c r="O1887" s="11">
        <f>IF(L1887="","",IF(L1887&gt;M1887,3,IF(L1887=M1887,1,0)))</f>
        <v/>
      </c>
      <c r="P1887" s="31">
        <f>IF(I1887="H",INDEX(Matches!$L:$L,AA1887),INDEX(Matches!$N:$N,AA1887))</f>
        <v/>
      </c>
      <c r="Q1887" s="31">
        <f>INDEX(Matches!$M:$M,AA1887)</f>
        <v/>
      </c>
      <c r="R1887" s="31">
        <f>IF(I1887="H",INDEX(Matches!$N:$N,AA1887),INDEX(Matches!$L:$L,AA1887))</f>
        <v/>
      </c>
      <c r="S1887" s="33">
        <f>IF(I1887="H",INDEX(Matches!$O:$O,AA1887),INDEX(Matches!$P:$P,AA1887))</f>
        <v/>
      </c>
      <c r="T1887" s="33">
        <f>IF(INDEX(Matches!$J:$J,AA1887)="","",IF(I1887="H",INDEX(Matches!$J:$J,AA1887),INDEX(Matches!$K:$K,AA1887)))</f>
        <v/>
      </c>
      <c r="U1887" s="33">
        <f>IF(INDEX(Matches!$K:$K,AA1887)="","",IF(I1887="H",INDEX(Matches!$K:$K,AA1887),INDEX(Matches!$J:$J,AA1887)))</f>
        <v/>
      </c>
      <c r="V1887" s="30">
        <f>IF(T1887="","",T1887-U1887)</f>
        <v/>
      </c>
      <c r="W1887" s="33">
        <f>IF(I1887="H",INDEX(Matches!$T:$T,AA1887),INDEX(Matches!$U:$U,AA1887))</f>
        <v/>
      </c>
      <c r="X1887" s="11">
        <f>INDEX(Matches!$X:$X,AA1887)</f>
        <v/>
      </c>
      <c r="Y1887" s="30">
        <f>IF(O1887="","",O1887-S1887)</f>
        <v/>
      </c>
      <c r="Z1887" s="30">
        <f>IF(W1887="","",W1887-S1887)</f>
        <v/>
      </c>
      <c r="AA1887" s="24">
        <f>MATCH(J1887,Matches!$A:$A,0)</f>
        <v/>
      </c>
      <c r="AB1887" s="33" t="n"/>
      <c r="AC1887" s="33" t="n">
        <v>1.052010582964801</v>
      </c>
      <c r="AD1887" s="24" t="n"/>
      <c r="AE1887" s="24" t="n">
        <v>6</v>
      </c>
      <c r="AF1887" s="33" t="n"/>
      <c r="AG1887" s="33" t="n"/>
    </row>
    <row r="1888">
      <c r="A1888" s="24" t="inlineStr">
        <is>
          <t>AFC Wimbledon|23</t>
        </is>
      </c>
      <c r="B1888" s="24" t="inlineStr">
        <is>
          <t>E2</t>
        </is>
      </c>
      <c r="C1888" s="24" t="inlineStr">
        <is>
          <t>League One</t>
        </is>
      </c>
      <c r="D1888" s="24" t="inlineStr">
        <is>
          <t>AFC Wimbledon</t>
        </is>
      </c>
      <c r="E1888" s="24" t="n">
        <v>23</v>
      </c>
      <c r="F1888" s="24" t="n">
        <v>6</v>
      </c>
      <c r="G1888" s="29" t="n">
        <v>46388.625</v>
      </c>
      <c r="H1888" s="24" t="inlineStr">
        <is>
          <t>Peterborough</t>
        </is>
      </c>
      <c r="I1888" s="24" t="inlineStr">
        <is>
          <t>H</t>
        </is>
      </c>
      <c r="J1888" s="24" t="inlineStr">
        <is>
          <t>E2-AFCWimbl-Peterbor</t>
        </is>
      </c>
      <c r="K1888" s="24" t="n">
        <v>19</v>
      </c>
      <c r="L1888" s="11">
        <f>IF(INDEX(Matches!$X:$X,AA1888)=0,"",IF(I1888="H",INDEX(Matches!$H:$H,AA1888),INDEX(Matches!$I:$I,AA1888)))</f>
        <v/>
      </c>
      <c r="M1888" s="11">
        <f>IF(INDEX(Matches!$X:$X,AA1888)=0,"",IF(I1888="H",INDEX(Matches!$I:$I,AA1888),INDEX(Matches!$H:$H,AA1888)))</f>
        <v/>
      </c>
      <c r="N1888" s="11">
        <f>IF(L1888="","",IF(L1888&gt;M1888,"W",IF(L1888=M1888,"D","L")))</f>
        <v/>
      </c>
      <c r="O1888" s="11">
        <f>IF(L1888="","",IF(L1888&gt;M1888,3,IF(L1888=M1888,1,0)))</f>
        <v/>
      </c>
      <c r="P1888" s="31">
        <f>IF(I1888="H",INDEX(Matches!$L:$L,AA1888),INDEX(Matches!$N:$N,AA1888))</f>
        <v/>
      </c>
      <c r="Q1888" s="31">
        <f>INDEX(Matches!$M:$M,AA1888)</f>
        <v/>
      </c>
      <c r="R1888" s="31">
        <f>IF(I1888="H",INDEX(Matches!$N:$N,AA1888),INDEX(Matches!$L:$L,AA1888))</f>
        <v/>
      </c>
      <c r="S1888" s="33">
        <f>IF(I1888="H",INDEX(Matches!$O:$O,AA1888),INDEX(Matches!$P:$P,AA1888))</f>
        <v/>
      </c>
      <c r="T1888" s="33">
        <f>IF(INDEX(Matches!$J:$J,AA1888)="","",IF(I1888="H",INDEX(Matches!$J:$J,AA1888),INDEX(Matches!$K:$K,AA1888)))</f>
        <v/>
      </c>
      <c r="U1888" s="33">
        <f>IF(INDEX(Matches!$K:$K,AA1888)="","",IF(I1888="H",INDEX(Matches!$K:$K,AA1888),INDEX(Matches!$J:$J,AA1888)))</f>
        <v/>
      </c>
      <c r="V1888" s="30">
        <f>IF(T1888="","",T1888-U1888)</f>
        <v/>
      </c>
      <c r="W1888" s="33">
        <f>IF(I1888="H",INDEX(Matches!$T:$T,AA1888),INDEX(Matches!$U:$U,AA1888))</f>
        <v/>
      </c>
      <c r="X1888" s="11">
        <f>INDEX(Matches!$X:$X,AA1888)</f>
        <v/>
      </c>
      <c r="Y1888" s="30">
        <f>IF(O1888="","",O1888-S1888)</f>
        <v/>
      </c>
      <c r="Z1888" s="30">
        <f>IF(W1888="","",W1888-S1888)</f>
        <v/>
      </c>
      <c r="AA1888" s="24">
        <f>MATCH(J1888,Matches!$A:$A,0)</f>
        <v/>
      </c>
      <c r="AB1888" s="33" t="n"/>
      <c r="AC1888" s="33" t="n">
        <v>1.343422676515158</v>
      </c>
      <c r="AD1888" s="24" t="n"/>
      <c r="AE1888" s="24" t="n">
        <v>6</v>
      </c>
      <c r="AF1888" s="33" t="n"/>
      <c r="AG1888" s="33" t="n"/>
    </row>
    <row r="1889">
      <c r="A1889" s="24" t="inlineStr">
        <is>
          <t>AFC Wimbledon|24</t>
        </is>
      </c>
      <c r="B1889" s="24" t="inlineStr">
        <is>
          <t>E2</t>
        </is>
      </c>
      <c r="C1889" s="24" t="inlineStr">
        <is>
          <t>League One</t>
        </is>
      </c>
      <c r="D1889" s="24" t="inlineStr">
        <is>
          <t>AFC Wimbledon</t>
        </is>
      </c>
      <c r="E1889" s="24" t="n">
        <v>24</v>
      </c>
      <c r="F1889" s="24" t="n">
        <v>6</v>
      </c>
      <c r="G1889" s="29" t="n">
        <v>46396.52083333334</v>
      </c>
      <c r="H1889" s="24" t="inlineStr">
        <is>
          <t>Oxford</t>
        </is>
      </c>
      <c r="I1889" s="24" t="inlineStr">
        <is>
          <t>A</t>
        </is>
      </c>
      <c r="J1889" s="24" t="inlineStr">
        <is>
          <t>E2-Oxford-AFCWimbl</t>
        </is>
      </c>
      <c r="K1889" s="24" t="n">
        <v>11</v>
      </c>
      <c r="L1889" s="11">
        <f>IF(INDEX(Matches!$X:$X,AA1889)=0,"",IF(I1889="H",INDEX(Matches!$H:$H,AA1889),INDEX(Matches!$I:$I,AA1889)))</f>
        <v/>
      </c>
      <c r="M1889" s="11">
        <f>IF(INDEX(Matches!$X:$X,AA1889)=0,"",IF(I1889="H",INDEX(Matches!$I:$I,AA1889),INDEX(Matches!$H:$H,AA1889)))</f>
        <v/>
      </c>
      <c r="N1889" s="11">
        <f>IF(L1889="","",IF(L1889&gt;M1889,"W",IF(L1889=M1889,"D","L")))</f>
        <v/>
      </c>
      <c r="O1889" s="11">
        <f>IF(L1889="","",IF(L1889&gt;M1889,3,IF(L1889=M1889,1,0)))</f>
        <v/>
      </c>
      <c r="P1889" s="31">
        <f>IF(I1889="H",INDEX(Matches!$L:$L,AA1889),INDEX(Matches!$N:$N,AA1889))</f>
        <v/>
      </c>
      <c r="Q1889" s="31">
        <f>INDEX(Matches!$M:$M,AA1889)</f>
        <v/>
      </c>
      <c r="R1889" s="31">
        <f>IF(I1889="H",INDEX(Matches!$N:$N,AA1889),INDEX(Matches!$L:$L,AA1889))</f>
        <v/>
      </c>
      <c r="S1889" s="33">
        <f>IF(I1889="H",INDEX(Matches!$O:$O,AA1889),INDEX(Matches!$P:$P,AA1889))</f>
        <v/>
      </c>
      <c r="T1889" s="33">
        <f>IF(INDEX(Matches!$J:$J,AA1889)="","",IF(I1889="H",INDEX(Matches!$J:$J,AA1889),INDEX(Matches!$K:$K,AA1889)))</f>
        <v/>
      </c>
      <c r="U1889" s="33">
        <f>IF(INDEX(Matches!$K:$K,AA1889)="","",IF(I1889="H",INDEX(Matches!$K:$K,AA1889),INDEX(Matches!$J:$J,AA1889)))</f>
        <v/>
      </c>
      <c r="V1889" s="30">
        <f>IF(T1889="","",T1889-U1889)</f>
        <v/>
      </c>
      <c r="W1889" s="33">
        <f>IF(I1889="H",INDEX(Matches!$T:$T,AA1889),INDEX(Matches!$U:$U,AA1889))</f>
        <v/>
      </c>
      <c r="X1889" s="11">
        <f>INDEX(Matches!$X:$X,AA1889)</f>
        <v/>
      </c>
      <c r="Y1889" s="30">
        <f>IF(O1889="","",O1889-S1889)</f>
        <v/>
      </c>
      <c r="Z1889" s="30">
        <f>IF(W1889="","",W1889-S1889)</f>
        <v/>
      </c>
      <c r="AA1889" s="24">
        <f>MATCH(J1889,Matches!$A:$A,0)</f>
        <v/>
      </c>
      <c r="AB1889" s="33" t="n"/>
      <c r="AC1889" s="33" t="n">
        <v>0.9793641374566933</v>
      </c>
      <c r="AD1889" s="24" t="n"/>
      <c r="AE1889" s="24" t="n">
        <v>6</v>
      </c>
      <c r="AF1889" s="33" t="n"/>
      <c r="AG1889" s="33" t="n"/>
    </row>
    <row r="1890">
      <c r="A1890" s="24" t="inlineStr">
        <is>
          <t>AFC Wimbledon|25</t>
        </is>
      </c>
      <c r="B1890" s="24" t="inlineStr">
        <is>
          <t>E2</t>
        </is>
      </c>
      <c r="C1890" s="24" t="inlineStr">
        <is>
          <t>League One</t>
        </is>
      </c>
      <c r="D1890" s="24" t="inlineStr">
        <is>
          <t>AFC Wimbledon</t>
        </is>
      </c>
      <c r="E1890" s="24" t="n">
        <v>25</v>
      </c>
      <c r="F1890" s="24" t="n">
        <v>7</v>
      </c>
      <c r="G1890" s="29" t="n">
        <v>46403.625</v>
      </c>
      <c r="H1890" s="24" t="inlineStr">
        <is>
          <t>Sheffield Wed</t>
        </is>
      </c>
      <c r="I1890" s="24" t="inlineStr">
        <is>
          <t>H</t>
        </is>
      </c>
      <c r="J1890" s="24" t="inlineStr">
        <is>
          <t>E2-AFCWimbl-Sheffiel</t>
        </is>
      </c>
      <c r="K1890" s="24" t="n">
        <v>2</v>
      </c>
      <c r="L1890" s="11">
        <f>IF(INDEX(Matches!$X:$X,AA1890)=0,"",IF(I1890="H",INDEX(Matches!$H:$H,AA1890),INDEX(Matches!$I:$I,AA1890)))</f>
        <v/>
      </c>
      <c r="M1890" s="11">
        <f>IF(INDEX(Matches!$X:$X,AA1890)=0,"",IF(I1890="H",INDEX(Matches!$I:$I,AA1890),INDEX(Matches!$H:$H,AA1890)))</f>
        <v/>
      </c>
      <c r="N1890" s="11">
        <f>IF(L1890="","",IF(L1890&gt;M1890,"W",IF(L1890=M1890,"D","L")))</f>
        <v/>
      </c>
      <c r="O1890" s="11">
        <f>IF(L1890="","",IF(L1890&gt;M1890,3,IF(L1890=M1890,1,0)))</f>
        <v/>
      </c>
      <c r="P1890" s="31">
        <f>IF(I1890="H",INDEX(Matches!$L:$L,AA1890),INDEX(Matches!$N:$N,AA1890))</f>
        <v/>
      </c>
      <c r="Q1890" s="31">
        <f>INDEX(Matches!$M:$M,AA1890)</f>
        <v/>
      </c>
      <c r="R1890" s="31">
        <f>IF(I1890="H",INDEX(Matches!$N:$N,AA1890),INDEX(Matches!$L:$L,AA1890))</f>
        <v/>
      </c>
      <c r="S1890" s="33">
        <f>IF(I1890="H",INDEX(Matches!$O:$O,AA1890),INDEX(Matches!$P:$P,AA1890))</f>
        <v/>
      </c>
      <c r="T1890" s="33">
        <f>IF(INDEX(Matches!$J:$J,AA1890)="","",IF(I1890="H",INDEX(Matches!$J:$J,AA1890),INDEX(Matches!$K:$K,AA1890)))</f>
        <v/>
      </c>
      <c r="U1890" s="33">
        <f>IF(INDEX(Matches!$K:$K,AA1890)="","",IF(I1890="H",INDEX(Matches!$K:$K,AA1890),INDEX(Matches!$J:$J,AA1890)))</f>
        <v/>
      </c>
      <c r="V1890" s="30">
        <f>IF(T1890="","",T1890-U1890)</f>
        <v/>
      </c>
      <c r="W1890" s="33">
        <f>IF(I1890="H",INDEX(Matches!$T:$T,AA1890),INDEX(Matches!$U:$U,AA1890))</f>
        <v/>
      </c>
      <c r="X1890" s="11">
        <f>INDEX(Matches!$X:$X,AA1890)</f>
        <v/>
      </c>
      <c r="Y1890" s="30">
        <f>IF(O1890="","",O1890-S1890)</f>
        <v/>
      </c>
      <c r="Z1890" s="30">
        <f>IF(W1890="","",W1890-S1890)</f>
        <v/>
      </c>
      <c r="AA1890" s="24">
        <f>MATCH(J1890,Matches!$A:$A,0)</f>
        <v/>
      </c>
      <c r="AB1890" s="33" t="n"/>
      <c r="AC1890" s="33" t="n">
        <v>1.029000205983061</v>
      </c>
      <c r="AD1890" s="24" t="n"/>
      <c r="AE1890" s="24" t="n">
        <v>7</v>
      </c>
      <c r="AF1890" s="33" t="n"/>
      <c r="AG1890" s="33" t="n"/>
    </row>
    <row r="1891">
      <c r="A1891" s="24" t="inlineStr">
        <is>
          <t>AFC Wimbledon|26</t>
        </is>
      </c>
      <c r="B1891" s="24" t="inlineStr">
        <is>
          <t>E2</t>
        </is>
      </c>
      <c r="C1891" s="24" t="inlineStr">
        <is>
          <t>League One</t>
        </is>
      </c>
      <c r="D1891" s="24" t="inlineStr">
        <is>
          <t>AFC Wimbledon</t>
        </is>
      </c>
      <c r="E1891" s="24" t="n">
        <v>26</v>
      </c>
      <c r="F1891" s="24" t="n">
        <v>7</v>
      </c>
      <c r="G1891" s="29" t="n">
        <v>46406.82291666666</v>
      </c>
      <c r="H1891" s="24" t="inlineStr">
        <is>
          <t>Mansfield</t>
        </is>
      </c>
      <c r="I1891" s="24" t="inlineStr">
        <is>
          <t>A</t>
        </is>
      </c>
      <c r="J1891" s="24" t="inlineStr">
        <is>
          <t>E2-Mansfiel-AFCWimbl</t>
        </is>
      </c>
      <c r="K1891" s="24" t="n">
        <v>16</v>
      </c>
      <c r="L1891" s="11">
        <f>IF(INDEX(Matches!$X:$X,AA1891)=0,"",IF(I1891="H",INDEX(Matches!$H:$H,AA1891),INDEX(Matches!$I:$I,AA1891)))</f>
        <v/>
      </c>
      <c r="M1891" s="11">
        <f>IF(INDEX(Matches!$X:$X,AA1891)=0,"",IF(I1891="H",INDEX(Matches!$I:$I,AA1891),INDEX(Matches!$H:$H,AA1891)))</f>
        <v/>
      </c>
      <c r="N1891" s="11">
        <f>IF(L1891="","",IF(L1891&gt;M1891,"W",IF(L1891=M1891,"D","L")))</f>
        <v/>
      </c>
      <c r="O1891" s="11">
        <f>IF(L1891="","",IF(L1891&gt;M1891,3,IF(L1891=M1891,1,0)))</f>
        <v/>
      </c>
      <c r="P1891" s="31">
        <f>IF(I1891="H",INDEX(Matches!$L:$L,AA1891),INDEX(Matches!$N:$N,AA1891))</f>
        <v/>
      </c>
      <c r="Q1891" s="31">
        <f>INDEX(Matches!$M:$M,AA1891)</f>
        <v/>
      </c>
      <c r="R1891" s="31">
        <f>IF(I1891="H",INDEX(Matches!$N:$N,AA1891),INDEX(Matches!$L:$L,AA1891))</f>
        <v/>
      </c>
      <c r="S1891" s="33">
        <f>IF(I1891="H",INDEX(Matches!$O:$O,AA1891),INDEX(Matches!$P:$P,AA1891))</f>
        <v/>
      </c>
      <c r="T1891" s="33">
        <f>IF(INDEX(Matches!$J:$J,AA1891)="","",IF(I1891="H",INDEX(Matches!$J:$J,AA1891),INDEX(Matches!$K:$K,AA1891)))</f>
        <v/>
      </c>
      <c r="U1891" s="33">
        <f>IF(INDEX(Matches!$K:$K,AA1891)="","",IF(I1891="H",INDEX(Matches!$K:$K,AA1891),INDEX(Matches!$J:$J,AA1891)))</f>
        <v/>
      </c>
      <c r="V1891" s="30">
        <f>IF(T1891="","",T1891-U1891)</f>
        <v/>
      </c>
      <c r="W1891" s="33">
        <f>IF(I1891="H",INDEX(Matches!$T:$T,AA1891),INDEX(Matches!$U:$U,AA1891))</f>
        <v/>
      </c>
      <c r="X1891" s="11">
        <f>INDEX(Matches!$X:$X,AA1891)</f>
        <v/>
      </c>
      <c r="Y1891" s="30">
        <f>IF(O1891="","",O1891-S1891)</f>
        <v/>
      </c>
      <c r="Z1891" s="30">
        <f>IF(W1891="","",W1891-S1891)</f>
        <v/>
      </c>
      <c r="AA1891" s="24">
        <f>MATCH(J1891,Matches!$A:$A,0)</f>
        <v/>
      </c>
      <c r="AB1891" s="33" t="n"/>
      <c r="AC1891" s="33" t="n">
        <v>0.9994579042553267</v>
      </c>
      <c r="AD1891" s="24" t="n"/>
      <c r="AE1891" s="24" t="n">
        <v>7</v>
      </c>
      <c r="AF1891" s="33" t="n"/>
      <c r="AG1891" s="33" t="n"/>
    </row>
    <row r="1892">
      <c r="A1892" s="24" t="inlineStr">
        <is>
          <t>AFC Wimbledon|27</t>
        </is>
      </c>
      <c r="B1892" s="24" t="inlineStr">
        <is>
          <t>E2</t>
        </is>
      </c>
      <c r="C1892" s="24" t="inlineStr">
        <is>
          <t>League One</t>
        </is>
      </c>
      <c r="D1892" s="24" t="inlineStr">
        <is>
          <t>AFC Wimbledon</t>
        </is>
      </c>
      <c r="E1892" s="24" t="n">
        <v>27</v>
      </c>
      <c r="F1892" s="24" t="n">
        <v>7</v>
      </c>
      <c r="G1892" s="29" t="n">
        <v>46410.625</v>
      </c>
      <c r="H1892" s="24" t="inlineStr">
        <is>
          <t>Wycombe</t>
        </is>
      </c>
      <c r="I1892" s="24" t="inlineStr">
        <is>
          <t>A</t>
        </is>
      </c>
      <c r="J1892" s="24" t="inlineStr">
        <is>
          <t>E2-Wycombe-AFCWimbl</t>
        </is>
      </c>
      <c r="K1892" s="24" t="n">
        <v>9</v>
      </c>
      <c r="L1892" s="11">
        <f>IF(INDEX(Matches!$X:$X,AA1892)=0,"",IF(I1892="H",INDEX(Matches!$H:$H,AA1892),INDEX(Matches!$I:$I,AA1892)))</f>
        <v/>
      </c>
      <c r="M1892" s="11">
        <f>IF(INDEX(Matches!$X:$X,AA1892)=0,"",IF(I1892="H",INDEX(Matches!$I:$I,AA1892),INDEX(Matches!$H:$H,AA1892)))</f>
        <v/>
      </c>
      <c r="N1892" s="11">
        <f>IF(L1892="","",IF(L1892&gt;M1892,"W",IF(L1892=M1892,"D","L")))</f>
        <v/>
      </c>
      <c r="O1892" s="11">
        <f>IF(L1892="","",IF(L1892&gt;M1892,3,IF(L1892=M1892,1,0)))</f>
        <v/>
      </c>
      <c r="P1892" s="31">
        <f>IF(I1892="H",INDEX(Matches!$L:$L,AA1892),INDEX(Matches!$N:$N,AA1892))</f>
        <v/>
      </c>
      <c r="Q1892" s="31">
        <f>INDEX(Matches!$M:$M,AA1892)</f>
        <v/>
      </c>
      <c r="R1892" s="31">
        <f>IF(I1892="H",INDEX(Matches!$N:$N,AA1892),INDEX(Matches!$L:$L,AA1892))</f>
        <v/>
      </c>
      <c r="S1892" s="33">
        <f>IF(I1892="H",INDEX(Matches!$O:$O,AA1892),INDEX(Matches!$P:$P,AA1892))</f>
        <v/>
      </c>
      <c r="T1892" s="33">
        <f>IF(INDEX(Matches!$J:$J,AA1892)="","",IF(I1892="H",INDEX(Matches!$J:$J,AA1892),INDEX(Matches!$K:$K,AA1892)))</f>
        <v/>
      </c>
      <c r="U1892" s="33">
        <f>IF(INDEX(Matches!$K:$K,AA1892)="","",IF(I1892="H",INDEX(Matches!$K:$K,AA1892),INDEX(Matches!$J:$J,AA1892)))</f>
        <v/>
      </c>
      <c r="V1892" s="30">
        <f>IF(T1892="","",T1892-U1892)</f>
        <v/>
      </c>
      <c r="W1892" s="33">
        <f>IF(I1892="H",INDEX(Matches!$T:$T,AA1892),INDEX(Matches!$U:$U,AA1892))</f>
        <v/>
      </c>
      <c r="X1892" s="11">
        <f>INDEX(Matches!$X:$X,AA1892)</f>
        <v/>
      </c>
      <c r="Y1892" s="30">
        <f>IF(O1892="","",O1892-S1892)</f>
        <v/>
      </c>
      <c r="Z1892" s="30">
        <f>IF(W1892="","",W1892-S1892)</f>
        <v/>
      </c>
      <c r="AA1892" s="24">
        <f>MATCH(J1892,Matches!$A:$A,0)</f>
        <v/>
      </c>
      <c r="AB1892" s="33" t="n"/>
      <c r="AC1892" s="33" t="n">
        <v>0.9164328112035141</v>
      </c>
      <c r="AD1892" s="24" t="n"/>
      <c r="AE1892" s="24" t="n">
        <v>7</v>
      </c>
      <c r="AF1892" s="33" t="n"/>
      <c r="AG1892" s="33" t="n"/>
    </row>
    <row r="1893">
      <c r="A1893" s="24" t="inlineStr">
        <is>
          <t>AFC Wimbledon|28</t>
        </is>
      </c>
      <c r="B1893" s="24" t="inlineStr">
        <is>
          <t>E2</t>
        </is>
      </c>
      <c r="C1893" s="24" t="inlineStr">
        <is>
          <t>League One</t>
        </is>
      </c>
      <c r="D1893" s="24" t="inlineStr">
        <is>
          <t>AFC Wimbledon</t>
        </is>
      </c>
      <c r="E1893" s="24" t="n">
        <v>28</v>
      </c>
      <c r="F1893" s="24" t="n">
        <v>7</v>
      </c>
      <c r="G1893" s="29" t="n">
        <v>46417.625</v>
      </c>
      <c r="H1893" s="24" t="inlineStr">
        <is>
          <t>Stockport</t>
        </is>
      </c>
      <c r="I1893" s="24" t="inlineStr">
        <is>
          <t>H</t>
        </is>
      </c>
      <c r="J1893" s="24" t="inlineStr">
        <is>
          <t>E2-AFCWimbl-Stockpor</t>
        </is>
      </c>
      <c r="K1893" s="24" t="n">
        <v>7</v>
      </c>
      <c r="L1893" s="11">
        <f>IF(INDEX(Matches!$X:$X,AA1893)=0,"",IF(I1893="H",INDEX(Matches!$H:$H,AA1893),INDEX(Matches!$I:$I,AA1893)))</f>
        <v/>
      </c>
      <c r="M1893" s="11">
        <f>IF(INDEX(Matches!$X:$X,AA1893)=0,"",IF(I1893="H",INDEX(Matches!$I:$I,AA1893),INDEX(Matches!$H:$H,AA1893)))</f>
        <v/>
      </c>
      <c r="N1893" s="11">
        <f>IF(L1893="","",IF(L1893&gt;M1893,"W",IF(L1893=M1893,"D","L")))</f>
        <v/>
      </c>
      <c r="O1893" s="11">
        <f>IF(L1893="","",IF(L1893&gt;M1893,3,IF(L1893=M1893,1,0)))</f>
        <v/>
      </c>
      <c r="P1893" s="31">
        <f>IF(I1893="H",INDEX(Matches!$L:$L,AA1893),INDEX(Matches!$N:$N,AA1893))</f>
        <v/>
      </c>
      <c r="Q1893" s="31">
        <f>INDEX(Matches!$M:$M,AA1893)</f>
        <v/>
      </c>
      <c r="R1893" s="31">
        <f>IF(I1893="H",INDEX(Matches!$N:$N,AA1893),INDEX(Matches!$L:$L,AA1893))</f>
        <v/>
      </c>
      <c r="S1893" s="33">
        <f>IF(I1893="H",INDEX(Matches!$O:$O,AA1893),INDEX(Matches!$P:$P,AA1893))</f>
        <v/>
      </c>
      <c r="T1893" s="33">
        <f>IF(INDEX(Matches!$J:$J,AA1893)="","",IF(I1893="H",INDEX(Matches!$J:$J,AA1893),INDEX(Matches!$K:$K,AA1893)))</f>
        <v/>
      </c>
      <c r="U1893" s="33">
        <f>IF(INDEX(Matches!$K:$K,AA1893)="","",IF(I1893="H",INDEX(Matches!$K:$K,AA1893),INDEX(Matches!$J:$J,AA1893)))</f>
        <v/>
      </c>
      <c r="V1893" s="30">
        <f>IF(T1893="","",T1893-U1893)</f>
        <v/>
      </c>
      <c r="W1893" s="33">
        <f>IF(I1893="H",INDEX(Matches!$T:$T,AA1893),INDEX(Matches!$U:$U,AA1893))</f>
        <v/>
      </c>
      <c r="X1893" s="11">
        <f>INDEX(Matches!$X:$X,AA1893)</f>
        <v/>
      </c>
      <c r="Y1893" s="30">
        <f>IF(O1893="","",O1893-S1893)</f>
        <v/>
      </c>
      <c r="Z1893" s="30">
        <f>IF(W1893="","",W1893-S1893)</f>
        <v/>
      </c>
      <c r="AA1893" s="24">
        <f>MATCH(J1893,Matches!$A:$A,0)</f>
        <v/>
      </c>
      <c r="AB1893" s="33" t="n"/>
      <c r="AC1893" s="33" t="n">
        <v>1.101016047111501</v>
      </c>
      <c r="AD1893" s="24" t="n"/>
      <c r="AE1893" s="24" t="n">
        <v>7</v>
      </c>
      <c r="AF1893" s="33" t="n"/>
      <c r="AG1893" s="33" t="n"/>
    </row>
    <row r="1894">
      <c r="A1894" s="24" t="inlineStr">
        <is>
          <t>AFC Wimbledon|29</t>
        </is>
      </c>
      <c r="B1894" s="24" t="inlineStr">
        <is>
          <t>E2</t>
        </is>
      </c>
      <c r="C1894" s="24" t="inlineStr">
        <is>
          <t>League One</t>
        </is>
      </c>
      <c r="D1894" s="24" t="inlineStr">
        <is>
          <t>AFC Wimbledon</t>
        </is>
      </c>
      <c r="E1894" s="24" t="n">
        <v>29</v>
      </c>
      <c r="F1894" s="24" t="n">
        <v>8</v>
      </c>
      <c r="G1894" s="29" t="n">
        <v>46424.625</v>
      </c>
      <c r="H1894" s="24" t="inlineStr">
        <is>
          <t>Wigan</t>
        </is>
      </c>
      <c r="I1894" s="24" t="inlineStr">
        <is>
          <t>A</t>
        </is>
      </c>
      <c r="J1894" s="24" t="inlineStr">
        <is>
          <t>E2-Wigan-AFCWimbl</t>
        </is>
      </c>
      <c r="K1894" s="24" t="n">
        <v>14</v>
      </c>
      <c r="L1894" s="11">
        <f>IF(INDEX(Matches!$X:$X,AA1894)=0,"",IF(I1894="H",INDEX(Matches!$H:$H,AA1894),INDEX(Matches!$I:$I,AA1894)))</f>
        <v/>
      </c>
      <c r="M1894" s="11">
        <f>IF(INDEX(Matches!$X:$X,AA1894)=0,"",IF(I1894="H",INDEX(Matches!$I:$I,AA1894),INDEX(Matches!$H:$H,AA1894)))</f>
        <v/>
      </c>
      <c r="N1894" s="11">
        <f>IF(L1894="","",IF(L1894&gt;M1894,"W",IF(L1894=M1894,"D","L")))</f>
        <v/>
      </c>
      <c r="O1894" s="11">
        <f>IF(L1894="","",IF(L1894&gt;M1894,3,IF(L1894=M1894,1,0)))</f>
        <v/>
      </c>
      <c r="P1894" s="31">
        <f>IF(I1894="H",INDEX(Matches!$L:$L,AA1894),INDEX(Matches!$N:$N,AA1894))</f>
        <v/>
      </c>
      <c r="Q1894" s="31">
        <f>INDEX(Matches!$M:$M,AA1894)</f>
        <v/>
      </c>
      <c r="R1894" s="31">
        <f>IF(I1894="H",INDEX(Matches!$N:$N,AA1894),INDEX(Matches!$L:$L,AA1894))</f>
        <v/>
      </c>
      <c r="S1894" s="33">
        <f>IF(I1894="H",INDEX(Matches!$O:$O,AA1894),INDEX(Matches!$P:$P,AA1894))</f>
        <v/>
      </c>
      <c r="T1894" s="33">
        <f>IF(INDEX(Matches!$J:$J,AA1894)="","",IF(I1894="H",INDEX(Matches!$J:$J,AA1894),INDEX(Matches!$K:$K,AA1894)))</f>
        <v/>
      </c>
      <c r="U1894" s="33">
        <f>IF(INDEX(Matches!$K:$K,AA1894)="","",IF(I1894="H",INDEX(Matches!$K:$K,AA1894),INDEX(Matches!$J:$J,AA1894)))</f>
        <v/>
      </c>
      <c r="V1894" s="30">
        <f>IF(T1894="","",T1894-U1894)</f>
        <v/>
      </c>
      <c r="W1894" s="33">
        <f>IF(I1894="H",INDEX(Matches!$T:$T,AA1894),INDEX(Matches!$U:$U,AA1894))</f>
        <v/>
      </c>
      <c r="X1894" s="11">
        <f>INDEX(Matches!$X:$X,AA1894)</f>
        <v/>
      </c>
      <c r="Y1894" s="30">
        <f>IF(O1894="","",O1894-S1894)</f>
        <v/>
      </c>
      <c r="Z1894" s="30">
        <f>IF(W1894="","",W1894-S1894)</f>
        <v/>
      </c>
      <c r="AA1894" s="24">
        <f>MATCH(J1894,Matches!$A:$A,0)</f>
        <v/>
      </c>
      <c r="AB1894" s="33" t="n"/>
      <c r="AC1894" s="33" t="n">
        <v>1.030903885624333</v>
      </c>
      <c r="AD1894" s="24" t="n"/>
      <c r="AE1894" s="24" t="n">
        <v>8</v>
      </c>
      <c r="AF1894" s="33" t="n"/>
      <c r="AG1894" s="33" t="n"/>
    </row>
    <row r="1895">
      <c r="A1895" s="24" t="inlineStr">
        <is>
          <t>AFC Wimbledon|30</t>
        </is>
      </c>
      <c r="B1895" s="24" t="inlineStr">
        <is>
          <t>E2</t>
        </is>
      </c>
      <c r="C1895" s="24" t="inlineStr">
        <is>
          <t>League One</t>
        </is>
      </c>
      <c r="D1895" s="24" t="inlineStr">
        <is>
          <t>AFC Wimbledon</t>
        </is>
      </c>
      <c r="E1895" s="24" t="n">
        <v>30</v>
      </c>
      <c r="F1895" s="24" t="n">
        <v>8</v>
      </c>
      <c r="G1895" s="29" t="n">
        <v>46427.82291666666</v>
      </c>
      <c r="H1895" s="24" t="inlineStr">
        <is>
          <t>Burton</t>
        </is>
      </c>
      <c r="I1895" s="24" t="inlineStr">
        <is>
          <t>H</t>
        </is>
      </c>
      <c r="J1895" s="24" t="inlineStr">
        <is>
          <t>E2-AFCWimbl-Burton</t>
        </is>
      </c>
      <c r="K1895" s="24" t="n">
        <v>22</v>
      </c>
      <c r="L1895" s="11">
        <f>IF(INDEX(Matches!$X:$X,AA1895)=0,"",IF(I1895="H",INDEX(Matches!$H:$H,AA1895),INDEX(Matches!$I:$I,AA1895)))</f>
        <v/>
      </c>
      <c r="M1895" s="11">
        <f>IF(INDEX(Matches!$X:$X,AA1895)=0,"",IF(I1895="H",INDEX(Matches!$I:$I,AA1895),INDEX(Matches!$H:$H,AA1895)))</f>
        <v/>
      </c>
      <c r="N1895" s="11">
        <f>IF(L1895="","",IF(L1895&gt;M1895,"W",IF(L1895=M1895,"D","L")))</f>
        <v/>
      </c>
      <c r="O1895" s="11">
        <f>IF(L1895="","",IF(L1895&gt;M1895,3,IF(L1895=M1895,1,0)))</f>
        <v/>
      </c>
      <c r="P1895" s="31">
        <f>IF(I1895="H",INDEX(Matches!$L:$L,AA1895),INDEX(Matches!$N:$N,AA1895))</f>
        <v/>
      </c>
      <c r="Q1895" s="31">
        <f>INDEX(Matches!$M:$M,AA1895)</f>
        <v/>
      </c>
      <c r="R1895" s="31">
        <f>IF(I1895="H",INDEX(Matches!$N:$N,AA1895),INDEX(Matches!$L:$L,AA1895))</f>
        <v/>
      </c>
      <c r="S1895" s="33">
        <f>IF(I1895="H",INDEX(Matches!$O:$O,AA1895),INDEX(Matches!$P:$P,AA1895))</f>
        <v/>
      </c>
      <c r="T1895" s="33">
        <f>IF(INDEX(Matches!$J:$J,AA1895)="","",IF(I1895="H",INDEX(Matches!$J:$J,AA1895),INDEX(Matches!$K:$K,AA1895)))</f>
        <v/>
      </c>
      <c r="U1895" s="33">
        <f>IF(INDEX(Matches!$K:$K,AA1895)="","",IF(I1895="H",INDEX(Matches!$K:$K,AA1895),INDEX(Matches!$J:$J,AA1895)))</f>
        <v/>
      </c>
      <c r="V1895" s="30">
        <f>IF(T1895="","",T1895-U1895)</f>
        <v/>
      </c>
      <c r="W1895" s="33">
        <f>IF(I1895="H",INDEX(Matches!$T:$T,AA1895),INDEX(Matches!$U:$U,AA1895))</f>
        <v/>
      </c>
      <c r="X1895" s="11">
        <f>INDEX(Matches!$X:$X,AA1895)</f>
        <v/>
      </c>
      <c r="Y1895" s="30">
        <f>IF(O1895="","",O1895-S1895)</f>
        <v/>
      </c>
      <c r="Z1895" s="30">
        <f>IF(W1895="","",W1895-S1895)</f>
        <v/>
      </c>
      <c r="AA1895" s="24">
        <f>MATCH(J1895,Matches!$A:$A,0)</f>
        <v/>
      </c>
      <c r="AB1895" s="33" t="n"/>
      <c r="AC1895" s="33" t="n">
        <v>1.474465269821128</v>
      </c>
      <c r="AD1895" s="24" t="n"/>
      <c r="AE1895" s="24" t="n">
        <v>8</v>
      </c>
      <c r="AF1895" s="33" t="n"/>
      <c r="AG1895" s="33" t="n"/>
    </row>
    <row r="1896">
      <c r="A1896" s="24" t="inlineStr">
        <is>
          <t>AFC Wimbledon|31</t>
        </is>
      </c>
      <c r="B1896" s="24" t="inlineStr">
        <is>
          <t>E2</t>
        </is>
      </c>
      <c r="C1896" s="24" t="inlineStr">
        <is>
          <t>League One</t>
        </is>
      </c>
      <c r="D1896" s="24" t="inlineStr">
        <is>
          <t>AFC Wimbledon</t>
        </is>
      </c>
      <c r="E1896" s="24" t="n">
        <v>31</v>
      </c>
      <c r="F1896" s="24" t="n">
        <v>8</v>
      </c>
      <c r="G1896" s="29" t="n">
        <v>46431.625</v>
      </c>
      <c r="H1896" s="24" t="inlineStr">
        <is>
          <t>Bromley</t>
        </is>
      </c>
      <c r="I1896" s="24" t="inlineStr">
        <is>
          <t>H</t>
        </is>
      </c>
      <c r="J1896" s="24" t="inlineStr">
        <is>
          <t>E2-AFCWimbl-Bromley</t>
        </is>
      </c>
      <c r="K1896" s="24" t="n">
        <v>24</v>
      </c>
      <c r="L1896" s="11">
        <f>IF(INDEX(Matches!$X:$X,AA1896)=0,"",IF(I1896="H",INDEX(Matches!$H:$H,AA1896),INDEX(Matches!$I:$I,AA1896)))</f>
        <v/>
      </c>
      <c r="M1896" s="11">
        <f>IF(INDEX(Matches!$X:$X,AA1896)=0,"",IF(I1896="H",INDEX(Matches!$I:$I,AA1896),INDEX(Matches!$H:$H,AA1896)))</f>
        <v/>
      </c>
      <c r="N1896" s="11">
        <f>IF(L1896="","",IF(L1896&gt;M1896,"W",IF(L1896=M1896,"D","L")))</f>
        <v/>
      </c>
      <c r="O1896" s="11">
        <f>IF(L1896="","",IF(L1896&gt;M1896,3,IF(L1896=M1896,1,0)))</f>
        <v/>
      </c>
      <c r="P1896" s="31">
        <f>IF(I1896="H",INDEX(Matches!$L:$L,AA1896),INDEX(Matches!$N:$N,AA1896))</f>
        <v/>
      </c>
      <c r="Q1896" s="31">
        <f>INDEX(Matches!$M:$M,AA1896)</f>
        <v/>
      </c>
      <c r="R1896" s="31">
        <f>IF(I1896="H",INDEX(Matches!$N:$N,AA1896),INDEX(Matches!$L:$L,AA1896))</f>
        <v/>
      </c>
      <c r="S1896" s="33">
        <f>IF(I1896="H",INDEX(Matches!$O:$O,AA1896),INDEX(Matches!$P:$P,AA1896))</f>
        <v/>
      </c>
      <c r="T1896" s="33">
        <f>IF(INDEX(Matches!$J:$J,AA1896)="","",IF(I1896="H",INDEX(Matches!$J:$J,AA1896),INDEX(Matches!$K:$K,AA1896)))</f>
        <v/>
      </c>
      <c r="U1896" s="33">
        <f>IF(INDEX(Matches!$K:$K,AA1896)="","",IF(I1896="H",INDEX(Matches!$K:$K,AA1896),INDEX(Matches!$J:$J,AA1896)))</f>
        <v/>
      </c>
      <c r="V1896" s="30">
        <f>IF(T1896="","",T1896-U1896)</f>
        <v/>
      </c>
      <c r="W1896" s="33">
        <f>IF(I1896="H",INDEX(Matches!$T:$T,AA1896),INDEX(Matches!$U:$U,AA1896))</f>
        <v/>
      </c>
      <c r="X1896" s="11">
        <f>INDEX(Matches!$X:$X,AA1896)</f>
        <v/>
      </c>
      <c r="Y1896" s="30">
        <f>IF(O1896="","",O1896-S1896)</f>
        <v/>
      </c>
      <c r="Z1896" s="30">
        <f>IF(W1896="","",W1896-S1896)</f>
        <v/>
      </c>
      <c r="AA1896" s="24">
        <f>MATCH(J1896,Matches!$A:$A,0)</f>
        <v/>
      </c>
      <c r="AB1896" s="33" t="n"/>
      <c r="AC1896" s="33" t="n">
        <v>1.59767095914752</v>
      </c>
      <c r="AD1896" s="24" t="n"/>
      <c r="AE1896" s="24" t="n">
        <v>8</v>
      </c>
      <c r="AF1896" s="33" t="n"/>
      <c r="AG1896" s="33" t="n"/>
    </row>
    <row r="1897">
      <c r="A1897" s="24" t="inlineStr">
        <is>
          <t>AFC Wimbledon|32</t>
        </is>
      </c>
      <c r="B1897" s="24" t="inlineStr">
        <is>
          <t>E2</t>
        </is>
      </c>
      <c r="C1897" s="24" t="inlineStr">
        <is>
          <t>League One</t>
        </is>
      </c>
      <c r="D1897" s="24" t="inlineStr">
        <is>
          <t>AFC Wimbledon</t>
        </is>
      </c>
      <c r="E1897" s="24" t="n">
        <v>32</v>
      </c>
      <c r="F1897" s="24" t="n">
        <v>8</v>
      </c>
      <c r="G1897" s="29" t="n">
        <v>46438.625</v>
      </c>
      <c r="H1897" s="24" t="inlineStr">
        <is>
          <t>Doncaster</t>
        </is>
      </c>
      <c r="I1897" s="24" t="inlineStr">
        <is>
          <t>A</t>
        </is>
      </c>
      <c r="J1897" s="24" t="inlineStr">
        <is>
          <t>E2-Doncaste-AFCWimbl</t>
        </is>
      </c>
      <c r="K1897" s="24" t="n">
        <v>15</v>
      </c>
      <c r="L1897" s="11">
        <f>IF(INDEX(Matches!$X:$X,AA1897)=0,"",IF(I1897="H",INDEX(Matches!$H:$H,AA1897),INDEX(Matches!$I:$I,AA1897)))</f>
        <v/>
      </c>
      <c r="M1897" s="11">
        <f>IF(INDEX(Matches!$X:$X,AA1897)=0,"",IF(I1897="H",INDEX(Matches!$I:$I,AA1897),INDEX(Matches!$H:$H,AA1897)))</f>
        <v/>
      </c>
      <c r="N1897" s="11">
        <f>IF(L1897="","",IF(L1897&gt;M1897,"W",IF(L1897=M1897,"D","L")))</f>
        <v/>
      </c>
      <c r="O1897" s="11">
        <f>IF(L1897="","",IF(L1897&gt;M1897,3,IF(L1897=M1897,1,0)))</f>
        <v/>
      </c>
      <c r="P1897" s="31">
        <f>IF(I1897="H",INDEX(Matches!$L:$L,AA1897),INDEX(Matches!$N:$N,AA1897))</f>
        <v/>
      </c>
      <c r="Q1897" s="31">
        <f>INDEX(Matches!$M:$M,AA1897)</f>
        <v/>
      </c>
      <c r="R1897" s="31">
        <f>IF(I1897="H",INDEX(Matches!$N:$N,AA1897),INDEX(Matches!$L:$L,AA1897))</f>
        <v/>
      </c>
      <c r="S1897" s="33">
        <f>IF(I1897="H",INDEX(Matches!$O:$O,AA1897),INDEX(Matches!$P:$P,AA1897))</f>
        <v/>
      </c>
      <c r="T1897" s="33">
        <f>IF(INDEX(Matches!$J:$J,AA1897)="","",IF(I1897="H",INDEX(Matches!$J:$J,AA1897),INDEX(Matches!$K:$K,AA1897)))</f>
        <v/>
      </c>
      <c r="U1897" s="33">
        <f>IF(INDEX(Matches!$K:$K,AA1897)="","",IF(I1897="H",INDEX(Matches!$K:$K,AA1897),INDEX(Matches!$J:$J,AA1897)))</f>
        <v/>
      </c>
      <c r="V1897" s="30">
        <f>IF(T1897="","",T1897-U1897)</f>
        <v/>
      </c>
      <c r="W1897" s="33">
        <f>IF(I1897="H",INDEX(Matches!$T:$T,AA1897),INDEX(Matches!$U:$U,AA1897))</f>
        <v/>
      </c>
      <c r="X1897" s="11">
        <f>INDEX(Matches!$X:$X,AA1897)</f>
        <v/>
      </c>
      <c r="Y1897" s="30">
        <f>IF(O1897="","",O1897-S1897)</f>
        <v/>
      </c>
      <c r="Z1897" s="30">
        <f>IF(W1897="","",W1897-S1897)</f>
        <v/>
      </c>
      <c r="AA1897" s="24">
        <f>MATCH(J1897,Matches!$A:$A,0)</f>
        <v/>
      </c>
      <c r="AB1897" s="33" t="n"/>
      <c r="AC1897" s="33" t="n">
        <v>1.025044914427471</v>
      </c>
      <c r="AD1897" s="24" t="n"/>
      <c r="AE1897" s="24" t="n">
        <v>8</v>
      </c>
      <c r="AF1897" s="33" t="n"/>
      <c r="AG1897" s="33" t="n"/>
    </row>
    <row r="1898">
      <c r="A1898" s="24" t="inlineStr">
        <is>
          <t>AFC Wimbledon|33</t>
        </is>
      </c>
      <c r="B1898" s="24" t="inlineStr">
        <is>
          <t>E2</t>
        </is>
      </c>
      <c r="C1898" s="24" t="inlineStr">
        <is>
          <t>League One</t>
        </is>
      </c>
      <c r="D1898" s="24" t="inlineStr">
        <is>
          <t>AFC Wimbledon</t>
        </is>
      </c>
      <c r="E1898" s="24" t="n">
        <v>33</v>
      </c>
      <c r="F1898" s="24" t="n">
        <v>9</v>
      </c>
      <c r="G1898" s="29" t="n">
        <v>46445.625</v>
      </c>
      <c r="H1898" s="24" t="inlineStr">
        <is>
          <t>Blackpool</t>
        </is>
      </c>
      <c r="I1898" s="24" t="inlineStr">
        <is>
          <t>A</t>
        </is>
      </c>
      <c r="J1898" s="24" t="inlineStr">
        <is>
          <t>E2-Blackpoo-AFCWimbl</t>
        </is>
      </c>
      <c r="K1898" s="24" t="n">
        <v>10</v>
      </c>
      <c r="L1898" s="11">
        <f>IF(INDEX(Matches!$X:$X,AA1898)=0,"",IF(I1898="H",INDEX(Matches!$H:$H,AA1898),INDEX(Matches!$I:$I,AA1898)))</f>
        <v/>
      </c>
      <c r="M1898" s="11">
        <f>IF(INDEX(Matches!$X:$X,AA1898)=0,"",IF(I1898="H",INDEX(Matches!$I:$I,AA1898),INDEX(Matches!$H:$H,AA1898)))</f>
        <v/>
      </c>
      <c r="N1898" s="11">
        <f>IF(L1898="","",IF(L1898&gt;M1898,"W",IF(L1898=M1898,"D","L")))</f>
        <v/>
      </c>
      <c r="O1898" s="11">
        <f>IF(L1898="","",IF(L1898&gt;M1898,3,IF(L1898=M1898,1,0)))</f>
        <v/>
      </c>
      <c r="P1898" s="31">
        <f>IF(I1898="H",INDEX(Matches!$L:$L,AA1898),INDEX(Matches!$N:$N,AA1898))</f>
        <v/>
      </c>
      <c r="Q1898" s="31">
        <f>INDEX(Matches!$M:$M,AA1898)</f>
        <v/>
      </c>
      <c r="R1898" s="31">
        <f>IF(I1898="H",INDEX(Matches!$N:$N,AA1898),INDEX(Matches!$L:$L,AA1898))</f>
        <v/>
      </c>
      <c r="S1898" s="33">
        <f>IF(I1898="H",INDEX(Matches!$O:$O,AA1898),INDEX(Matches!$P:$P,AA1898))</f>
        <v/>
      </c>
      <c r="T1898" s="33">
        <f>IF(INDEX(Matches!$J:$J,AA1898)="","",IF(I1898="H",INDEX(Matches!$J:$J,AA1898),INDEX(Matches!$K:$K,AA1898)))</f>
        <v/>
      </c>
      <c r="U1898" s="33">
        <f>IF(INDEX(Matches!$K:$K,AA1898)="","",IF(I1898="H",INDEX(Matches!$K:$K,AA1898),INDEX(Matches!$J:$J,AA1898)))</f>
        <v/>
      </c>
      <c r="V1898" s="30">
        <f>IF(T1898="","",T1898-U1898)</f>
        <v/>
      </c>
      <c r="W1898" s="33">
        <f>IF(I1898="H",INDEX(Matches!$T:$T,AA1898),INDEX(Matches!$U:$U,AA1898))</f>
        <v/>
      </c>
      <c r="X1898" s="11">
        <f>INDEX(Matches!$X:$X,AA1898)</f>
        <v/>
      </c>
      <c r="Y1898" s="30">
        <f>IF(O1898="","",O1898-S1898)</f>
        <v/>
      </c>
      <c r="Z1898" s="30">
        <f>IF(W1898="","",W1898-S1898)</f>
        <v/>
      </c>
      <c r="AA1898" s="24">
        <f>MATCH(J1898,Matches!$A:$A,0)</f>
        <v/>
      </c>
      <c r="AB1898" s="33" t="n"/>
      <c r="AC1898" s="33" t="n">
        <v>0.959315501051436</v>
      </c>
      <c r="AD1898" s="24" t="n"/>
      <c r="AE1898" s="24" t="n">
        <v>9</v>
      </c>
      <c r="AF1898" s="33" t="n"/>
      <c r="AG1898" s="33" t="n"/>
    </row>
    <row r="1899">
      <c r="A1899" s="24" t="inlineStr">
        <is>
          <t>AFC Wimbledon|34</t>
        </is>
      </c>
      <c r="B1899" s="24" t="inlineStr">
        <is>
          <t>E2</t>
        </is>
      </c>
      <c r="C1899" s="24" t="inlineStr">
        <is>
          <t>League One</t>
        </is>
      </c>
      <c r="D1899" s="24" t="inlineStr">
        <is>
          <t>AFC Wimbledon</t>
        </is>
      </c>
      <c r="E1899" s="24" t="n">
        <v>34</v>
      </c>
      <c r="F1899" s="24" t="n">
        <v>9</v>
      </c>
      <c r="G1899" s="29" t="n">
        <v>46452.625</v>
      </c>
      <c r="H1899" s="24" t="inlineStr">
        <is>
          <t>Huddersfield</t>
        </is>
      </c>
      <c r="I1899" s="24" t="inlineStr">
        <is>
          <t>H</t>
        </is>
      </c>
      <c r="J1899" s="24" t="inlineStr">
        <is>
          <t>E2-AFCWimbl-Huddersf</t>
        </is>
      </c>
      <c r="K1899" s="24" t="n">
        <v>4</v>
      </c>
      <c r="L1899" s="11">
        <f>IF(INDEX(Matches!$X:$X,AA1899)=0,"",IF(I1899="H",INDEX(Matches!$H:$H,AA1899),INDEX(Matches!$I:$I,AA1899)))</f>
        <v/>
      </c>
      <c r="M1899" s="11">
        <f>IF(INDEX(Matches!$X:$X,AA1899)=0,"",IF(I1899="H",INDEX(Matches!$I:$I,AA1899),INDEX(Matches!$H:$H,AA1899)))</f>
        <v/>
      </c>
      <c r="N1899" s="11">
        <f>IF(L1899="","",IF(L1899&gt;M1899,"W",IF(L1899=M1899,"D","L")))</f>
        <v/>
      </c>
      <c r="O1899" s="11">
        <f>IF(L1899="","",IF(L1899&gt;M1899,3,IF(L1899=M1899,1,0)))</f>
        <v/>
      </c>
      <c r="P1899" s="31">
        <f>IF(I1899="H",INDEX(Matches!$L:$L,AA1899),INDEX(Matches!$N:$N,AA1899))</f>
        <v/>
      </c>
      <c r="Q1899" s="31">
        <f>INDEX(Matches!$M:$M,AA1899)</f>
        <v/>
      </c>
      <c r="R1899" s="31">
        <f>IF(I1899="H",INDEX(Matches!$N:$N,AA1899),INDEX(Matches!$L:$L,AA1899))</f>
        <v/>
      </c>
      <c r="S1899" s="33">
        <f>IF(I1899="H",INDEX(Matches!$O:$O,AA1899),INDEX(Matches!$P:$P,AA1899))</f>
        <v/>
      </c>
      <c r="T1899" s="33">
        <f>IF(INDEX(Matches!$J:$J,AA1899)="","",IF(I1899="H",INDEX(Matches!$J:$J,AA1899),INDEX(Matches!$K:$K,AA1899)))</f>
        <v/>
      </c>
      <c r="U1899" s="33">
        <f>IF(INDEX(Matches!$K:$K,AA1899)="","",IF(I1899="H",INDEX(Matches!$K:$K,AA1899),INDEX(Matches!$J:$J,AA1899)))</f>
        <v/>
      </c>
      <c r="V1899" s="30">
        <f>IF(T1899="","",T1899-U1899)</f>
        <v/>
      </c>
      <c r="W1899" s="33">
        <f>IF(I1899="H",INDEX(Matches!$T:$T,AA1899),INDEX(Matches!$U:$U,AA1899))</f>
        <v/>
      </c>
      <c r="X1899" s="11">
        <f>INDEX(Matches!$X:$X,AA1899)</f>
        <v/>
      </c>
      <c r="Y1899" s="30">
        <f>IF(O1899="","",O1899-S1899)</f>
        <v/>
      </c>
      <c r="Z1899" s="30">
        <f>IF(W1899="","",W1899-S1899)</f>
        <v/>
      </c>
      <c r="AA1899" s="24">
        <f>MATCH(J1899,Matches!$A:$A,0)</f>
        <v/>
      </c>
      <c r="AB1899" s="33" t="n"/>
      <c r="AC1899" s="33" t="n">
        <v>1.049891004813942</v>
      </c>
      <c r="AD1899" s="24" t="n"/>
      <c r="AE1899" s="24" t="n">
        <v>9</v>
      </c>
      <c r="AF1899" s="33" t="n"/>
      <c r="AG1899" s="33" t="n"/>
    </row>
    <row r="1900">
      <c r="A1900" s="24" t="inlineStr">
        <is>
          <t>AFC Wimbledon|35</t>
        </is>
      </c>
      <c r="B1900" s="24" t="inlineStr">
        <is>
          <t>E2</t>
        </is>
      </c>
      <c r="C1900" s="24" t="inlineStr">
        <is>
          <t>League One</t>
        </is>
      </c>
      <c r="D1900" s="24" t="inlineStr">
        <is>
          <t>AFC Wimbledon</t>
        </is>
      </c>
      <c r="E1900" s="24" t="n">
        <v>35</v>
      </c>
      <c r="F1900" s="24" t="n">
        <v>9</v>
      </c>
      <c r="G1900" s="29" t="n">
        <v>46459.625</v>
      </c>
      <c r="H1900" s="24" t="inlineStr">
        <is>
          <t>Reading</t>
        </is>
      </c>
      <c r="I1900" s="24" t="inlineStr">
        <is>
          <t>A</t>
        </is>
      </c>
      <c r="J1900" s="24" t="inlineStr">
        <is>
          <t>E2-Reading-AFCWimbl</t>
        </is>
      </c>
      <c r="K1900" s="24" t="n">
        <v>12</v>
      </c>
      <c r="L1900" s="11">
        <f>IF(INDEX(Matches!$X:$X,AA1900)=0,"",IF(I1900="H",INDEX(Matches!$H:$H,AA1900),INDEX(Matches!$I:$I,AA1900)))</f>
        <v/>
      </c>
      <c r="M1900" s="11">
        <f>IF(INDEX(Matches!$X:$X,AA1900)=0,"",IF(I1900="H",INDEX(Matches!$I:$I,AA1900),INDEX(Matches!$H:$H,AA1900)))</f>
        <v/>
      </c>
      <c r="N1900" s="11">
        <f>IF(L1900="","",IF(L1900&gt;M1900,"W",IF(L1900=M1900,"D","L")))</f>
        <v/>
      </c>
      <c r="O1900" s="11">
        <f>IF(L1900="","",IF(L1900&gt;M1900,3,IF(L1900=M1900,1,0)))</f>
        <v/>
      </c>
      <c r="P1900" s="31">
        <f>IF(I1900="H",INDEX(Matches!$L:$L,AA1900),INDEX(Matches!$N:$N,AA1900))</f>
        <v/>
      </c>
      <c r="Q1900" s="31">
        <f>INDEX(Matches!$M:$M,AA1900)</f>
        <v/>
      </c>
      <c r="R1900" s="31">
        <f>IF(I1900="H",INDEX(Matches!$N:$N,AA1900),INDEX(Matches!$L:$L,AA1900))</f>
        <v/>
      </c>
      <c r="S1900" s="33">
        <f>IF(I1900="H",INDEX(Matches!$O:$O,AA1900),INDEX(Matches!$P:$P,AA1900))</f>
        <v/>
      </c>
      <c r="T1900" s="33">
        <f>IF(INDEX(Matches!$J:$J,AA1900)="","",IF(I1900="H",INDEX(Matches!$J:$J,AA1900),INDEX(Matches!$K:$K,AA1900)))</f>
        <v/>
      </c>
      <c r="U1900" s="33">
        <f>IF(INDEX(Matches!$K:$K,AA1900)="","",IF(I1900="H",INDEX(Matches!$K:$K,AA1900),INDEX(Matches!$J:$J,AA1900)))</f>
        <v/>
      </c>
      <c r="V1900" s="30">
        <f>IF(T1900="","",T1900-U1900)</f>
        <v/>
      </c>
      <c r="W1900" s="33">
        <f>IF(I1900="H",INDEX(Matches!$T:$T,AA1900),INDEX(Matches!$U:$U,AA1900))</f>
        <v/>
      </c>
      <c r="X1900" s="11">
        <f>INDEX(Matches!$X:$X,AA1900)</f>
        <v/>
      </c>
      <c r="Y1900" s="30">
        <f>IF(O1900="","",O1900-S1900)</f>
        <v/>
      </c>
      <c r="Z1900" s="30">
        <f>IF(W1900="","",W1900-S1900)</f>
        <v/>
      </c>
      <c r="AA1900" s="24">
        <f>MATCH(J1900,Matches!$A:$A,0)</f>
        <v/>
      </c>
      <c r="AB1900" s="33" t="n"/>
      <c r="AC1900" s="33" t="n">
        <v>0.9027442864152637</v>
      </c>
      <c r="AD1900" s="24" t="n"/>
      <c r="AE1900" s="24" t="n">
        <v>9</v>
      </c>
      <c r="AF1900" s="33" t="n"/>
      <c r="AG1900" s="33" t="n"/>
    </row>
    <row r="1901">
      <c r="A1901" s="24" t="inlineStr">
        <is>
          <t>AFC Wimbledon|36</t>
        </is>
      </c>
      <c r="B1901" s="24" t="inlineStr">
        <is>
          <t>E2</t>
        </is>
      </c>
      <c r="C1901" s="24" t="inlineStr">
        <is>
          <t>League One</t>
        </is>
      </c>
      <c r="D1901" s="24" t="inlineStr">
        <is>
          <t>AFC Wimbledon</t>
        </is>
      </c>
      <c r="E1901" s="24" t="n">
        <v>36</v>
      </c>
      <c r="F1901" s="24" t="n">
        <v>9</v>
      </c>
      <c r="G1901" s="29" t="n">
        <v>46466.625</v>
      </c>
      <c r="H1901" s="24" t="inlineStr">
        <is>
          <t>Leyton Orient</t>
        </is>
      </c>
      <c r="I1901" s="24" t="inlineStr">
        <is>
          <t>H</t>
        </is>
      </c>
      <c r="J1901" s="24" t="inlineStr">
        <is>
          <t>E2-AFCWimbl-LeytonOr</t>
        </is>
      </c>
      <c r="K1901" s="24" t="n">
        <v>20</v>
      </c>
      <c r="L1901" s="11">
        <f>IF(INDEX(Matches!$X:$X,AA1901)=0,"",IF(I1901="H",INDEX(Matches!$H:$H,AA1901),INDEX(Matches!$I:$I,AA1901)))</f>
        <v/>
      </c>
      <c r="M1901" s="11">
        <f>IF(INDEX(Matches!$X:$X,AA1901)=0,"",IF(I1901="H",INDEX(Matches!$I:$I,AA1901),INDEX(Matches!$H:$H,AA1901)))</f>
        <v/>
      </c>
      <c r="N1901" s="11">
        <f>IF(L1901="","",IF(L1901&gt;M1901,"W",IF(L1901=M1901,"D","L")))</f>
        <v/>
      </c>
      <c r="O1901" s="11">
        <f>IF(L1901="","",IF(L1901&gt;M1901,3,IF(L1901=M1901,1,0)))</f>
        <v/>
      </c>
      <c r="P1901" s="31">
        <f>IF(I1901="H",INDEX(Matches!$L:$L,AA1901),INDEX(Matches!$N:$N,AA1901))</f>
        <v/>
      </c>
      <c r="Q1901" s="31">
        <f>INDEX(Matches!$M:$M,AA1901)</f>
        <v/>
      </c>
      <c r="R1901" s="31">
        <f>IF(I1901="H",INDEX(Matches!$N:$N,AA1901),INDEX(Matches!$L:$L,AA1901))</f>
        <v/>
      </c>
      <c r="S1901" s="33">
        <f>IF(I1901="H",INDEX(Matches!$O:$O,AA1901),INDEX(Matches!$P:$P,AA1901))</f>
        <v/>
      </c>
      <c r="T1901" s="33">
        <f>IF(INDEX(Matches!$J:$J,AA1901)="","",IF(I1901="H",INDEX(Matches!$J:$J,AA1901),INDEX(Matches!$K:$K,AA1901)))</f>
        <v/>
      </c>
      <c r="U1901" s="33">
        <f>IF(INDEX(Matches!$K:$K,AA1901)="","",IF(I1901="H",INDEX(Matches!$K:$K,AA1901),INDEX(Matches!$J:$J,AA1901)))</f>
        <v/>
      </c>
      <c r="V1901" s="30">
        <f>IF(T1901="","",T1901-U1901)</f>
        <v/>
      </c>
      <c r="W1901" s="33">
        <f>IF(I1901="H",INDEX(Matches!$T:$T,AA1901),INDEX(Matches!$U:$U,AA1901))</f>
        <v/>
      </c>
      <c r="X1901" s="11">
        <f>INDEX(Matches!$X:$X,AA1901)</f>
        <v/>
      </c>
      <c r="Y1901" s="30">
        <f>IF(O1901="","",O1901-S1901)</f>
        <v/>
      </c>
      <c r="Z1901" s="30">
        <f>IF(W1901="","",W1901-S1901)</f>
        <v/>
      </c>
      <c r="AA1901" s="24">
        <f>MATCH(J1901,Matches!$A:$A,0)</f>
        <v/>
      </c>
      <c r="AB1901" s="33" t="n"/>
      <c r="AC1901" s="33" t="n">
        <v>1.400217319634351</v>
      </c>
      <c r="AD1901" s="24" t="n"/>
      <c r="AE1901" s="24" t="n">
        <v>9</v>
      </c>
      <c r="AF1901" s="33" t="n"/>
      <c r="AG1901" s="33" t="n"/>
    </row>
    <row r="1902">
      <c r="A1902" s="24" t="inlineStr">
        <is>
          <t>AFC Wimbledon|37</t>
        </is>
      </c>
      <c r="B1902" s="24" t="inlineStr">
        <is>
          <t>E2</t>
        </is>
      </c>
      <c r="C1902" s="24" t="inlineStr">
        <is>
          <t>League One</t>
        </is>
      </c>
      <c r="D1902" s="24" t="inlineStr">
        <is>
          <t>AFC Wimbledon</t>
        </is>
      </c>
      <c r="E1902" s="24" t="n">
        <v>37</v>
      </c>
      <c r="F1902" s="24" t="n">
        <v>10</v>
      </c>
      <c r="G1902" s="29" t="n">
        <v>46472.625</v>
      </c>
      <c r="H1902" s="24" t="inlineStr">
        <is>
          <t>Peterborough</t>
        </is>
      </c>
      <c r="I1902" s="24" t="inlineStr">
        <is>
          <t>A</t>
        </is>
      </c>
      <c r="J1902" s="24" t="inlineStr">
        <is>
          <t>E2-Peterbor-AFCWimbl</t>
        </is>
      </c>
      <c r="K1902" s="24" t="n">
        <v>19</v>
      </c>
      <c r="L1902" s="11">
        <f>IF(INDEX(Matches!$X:$X,AA1902)=0,"",IF(I1902="H",INDEX(Matches!$H:$H,AA1902),INDEX(Matches!$I:$I,AA1902)))</f>
        <v/>
      </c>
      <c r="M1902" s="11">
        <f>IF(INDEX(Matches!$X:$X,AA1902)=0,"",IF(I1902="H",INDEX(Matches!$I:$I,AA1902),INDEX(Matches!$H:$H,AA1902)))</f>
        <v/>
      </c>
      <c r="N1902" s="11">
        <f>IF(L1902="","",IF(L1902&gt;M1902,"W",IF(L1902=M1902,"D","L")))</f>
        <v/>
      </c>
      <c r="O1902" s="11">
        <f>IF(L1902="","",IF(L1902&gt;M1902,3,IF(L1902=M1902,1,0)))</f>
        <v/>
      </c>
      <c r="P1902" s="31">
        <f>IF(I1902="H",INDEX(Matches!$L:$L,AA1902),INDEX(Matches!$N:$N,AA1902))</f>
        <v/>
      </c>
      <c r="Q1902" s="31">
        <f>INDEX(Matches!$M:$M,AA1902)</f>
        <v/>
      </c>
      <c r="R1902" s="31">
        <f>IF(I1902="H",INDEX(Matches!$N:$N,AA1902),INDEX(Matches!$L:$L,AA1902))</f>
        <v/>
      </c>
      <c r="S1902" s="33">
        <f>IF(I1902="H",INDEX(Matches!$O:$O,AA1902),INDEX(Matches!$P:$P,AA1902))</f>
        <v/>
      </c>
      <c r="T1902" s="33">
        <f>IF(INDEX(Matches!$J:$J,AA1902)="","",IF(I1902="H",INDEX(Matches!$J:$J,AA1902),INDEX(Matches!$K:$K,AA1902)))</f>
        <v/>
      </c>
      <c r="U1902" s="33">
        <f>IF(INDEX(Matches!$K:$K,AA1902)="","",IF(I1902="H",INDEX(Matches!$K:$K,AA1902),INDEX(Matches!$J:$J,AA1902)))</f>
        <v/>
      </c>
      <c r="V1902" s="30">
        <f>IF(T1902="","",T1902-U1902)</f>
        <v/>
      </c>
      <c r="W1902" s="33">
        <f>IF(I1902="H",INDEX(Matches!$T:$T,AA1902),INDEX(Matches!$U:$U,AA1902))</f>
        <v/>
      </c>
      <c r="X1902" s="11">
        <f>INDEX(Matches!$X:$X,AA1902)</f>
        <v/>
      </c>
      <c r="Y1902" s="30">
        <f>IF(O1902="","",O1902-S1902)</f>
        <v/>
      </c>
      <c r="Z1902" s="30">
        <f>IF(W1902="","",W1902-S1902)</f>
        <v/>
      </c>
      <c r="AA1902" s="24">
        <f>MATCH(J1902,Matches!$A:$A,0)</f>
        <v/>
      </c>
      <c r="AB1902" s="33" t="n"/>
      <c r="AC1902" s="33" t="n">
        <v>1.029454157778167</v>
      </c>
      <c r="AD1902" s="24" t="n"/>
      <c r="AE1902" s="24" t="n">
        <v>10</v>
      </c>
      <c r="AF1902" s="33" t="n"/>
      <c r="AG1902" s="33" t="n"/>
    </row>
    <row r="1903">
      <c r="A1903" s="24" t="inlineStr">
        <is>
          <t>AFC Wimbledon|38</t>
        </is>
      </c>
      <c r="B1903" s="24" t="inlineStr">
        <is>
          <t>E2</t>
        </is>
      </c>
      <c r="C1903" s="24" t="inlineStr">
        <is>
          <t>League One</t>
        </is>
      </c>
      <c r="D1903" s="24" t="inlineStr">
        <is>
          <t>AFC Wimbledon</t>
        </is>
      </c>
      <c r="E1903" s="24" t="n">
        <v>38</v>
      </c>
      <c r="F1903" s="24" t="n">
        <v>10</v>
      </c>
      <c r="G1903" s="29" t="n">
        <v>46475.625</v>
      </c>
      <c r="H1903" s="24" t="inlineStr">
        <is>
          <t>Leicester</t>
        </is>
      </c>
      <c r="I1903" s="24" t="inlineStr">
        <is>
          <t>H</t>
        </is>
      </c>
      <c r="J1903" s="24" t="inlineStr">
        <is>
          <t>E2-AFCWimbl-Leiceste</t>
        </is>
      </c>
      <c r="K1903" s="24" t="n">
        <v>1</v>
      </c>
      <c r="L1903" s="11">
        <f>IF(INDEX(Matches!$X:$X,AA1903)=0,"",IF(I1903="H",INDEX(Matches!$H:$H,AA1903),INDEX(Matches!$I:$I,AA1903)))</f>
        <v/>
      </c>
      <c r="M1903" s="11">
        <f>IF(INDEX(Matches!$X:$X,AA1903)=0,"",IF(I1903="H",INDEX(Matches!$I:$I,AA1903),INDEX(Matches!$H:$H,AA1903)))</f>
        <v/>
      </c>
      <c r="N1903" s="11">
        <f>IF(L1903="","",IF(L1903&gt;M1903,"W",IF(L1903=M1903,"D","L")))</f>
        <v/>
      </c>
      <c r="O1903" s="11">
        <f>IF(L1903="","",IF(L1903&gt;M1903,3,IF(L1903=M1903,1,0)))</f>
        <v/>
      </c>
      <c r="P1903" s="31">
        <f>IF(I1903="H",INDEX(Matches!$L:$L,AA1903),INDEX(Matches!$N:$N,AA1903))</f>
        <v/>
      </c>
      <c r="Q1903" s="31">
        <f>INDEX(Matches!$M:$M,AA1903)</f>
        <v/>
      </c>
      <c r="R1903" s="31">
        <f>IF(I1903="H",INDEX(Matches!$N:$N,AA1903),INDEX(Matches!$L:$L,AA1903))</f>
        <v/>
      </c>
      <c r="S1903" s="33">
        <f>IF(I1903="H",INDEX(Matches!$O:$O,AA1903),INDEX(Matches!$P:$P,AA1903))</f>
        <v/>
      </c>
      <c r="T1903" s="33">
        <f>IF(INDEX(Matches!$J:$J,AA1903)="","",IF(I1903="H",INDEX(Matches!$J:$J,AA1903),INDEX(Matches!$K:$K,AA1903)))</f>
        <v/>
      </c>
      <c r="U1903" s="33">
        <f>IF(INDEX(Matches!$K:$K,AA1903)="","",IF(I1903="H",INDEX(Matches!$K:$K,AA1903),INDEX(Matches!$J:$J,AA1903)))</f>
        <v/>
      </c>
      <c r="V1903" s="30">
        <f>IF(T1903="","",T1903-U1903)</f>
        <v/>
      </c>
      <c r="W1903" s="33">
        <f>IF(I1903="H",INDEX(Matches!$T:$T,AA1903),INDEX(Matches!$U:$U,AA1903))</f>
        <v/>
      </c>
      <c r="X1903" s="11">
        <f>INDEX(Matches!$X:$X,AA1903)</f>
        <v/>
      </c>
      <c r="Y1903" s="30">
        <f>IF(O1903="","",O1903-S1903)</f>
        <v/>
      </c>
      <c r="Z1903" s="30">
        <f>IF(W1903="","",W1903-S1903)</f>
        <v/>
      </c>
      <c r="AA1903" s="24">
        <f>MATCH(J1903,Matches!$A:$A,0)</f>
        <v/>
      </c>
      <c r="AB1903" s="33" t="n"/>
      <c r="AC1903" s="33" t="n">
        <v>0.8941485987576336</v>
      </c>
      <c r="AD1903" s="24" t="n"/>
      <c r="AE1903" s="24" t="n">
        <v>10</v>
      </c>
      <c r="AF1903" s="33" t="n"/>
      <c r="AG1903" s="33" t="n"/>
    </row>
    <row r="1904">
      <c r="A1904" s="24" t="inlineStr">
        <is>
          <t>AFC Wimbledon|39</t>
        </is>
      </c>
      <c r="B1904" s="24" t="inlineStr">
        <is>
          <t>E2</t>
        </is>
      </c>
      <c r="C1904" s="24" t="inlineStr">
        <is>
          <t>League One</t>
        </is>
      </c>
      <c r="D1904" s="24" t="inlineStr">
        <is>
          <t>AFC Wimbledon</t>
        </is>
      </c>
      <c r="E1904" s="24" t="n">
        <v>39</v>
      </c>
      <c r="F1904" s="24" t="n">
        <v>10</v>
      </c>
      <c r="G1904" s="29" t="n">
        <v>46480.625</v>
      </c>
      <c r="H1904" s="24" t="inlineStr">
        <is>
          <t>Luton</t>
        </is>
      </c>
      <c r="I1904" s="24" t="inlineStr">
        <is>
          <t>A</t>
        </is>
      </c>
      <c r="J1904" s="24" t="inlineStr">
        <is>
          <t>E2-Luton-AFCWimbl</t>
        </is>
      </c>
      <c r="K1904" s="24" t="n">
        <v>3</v>
      </c>
      <c r="L1904" s="11">
        <f>IF(INDEX(Matches!$X:$X,AA1904)=0,"",IF(I1904="H",INDEX(Matches!$H:$H,AA1904),INDEX(Matches!$I:$I,AA1904)))</f>
        <v/>
      </c>
      <c r="M1904" s="11">
        <f>IF(INDEX(Matches!$X:$X,AA1904)=0,"",IF(I1904="H",INDEX(Matches!$I:$I,AA1904),INDEX(Matches!$H:$H,AA1904)))</f>
        <v/>
      </c>
      <c r="N1904" s="11">
        <f>IF(L1904="","",IF(L1904&gt;M1904,"W",IF(L1904=M1904,"D","L")))</f>
        <v/>
      </c>
      <c r="O1904" s="11">
        <f>IF(L1904="","",IF(L1904&gt;M1904,3,IF(L1904=M1904,1,0)))</f>
        <v/>
      </c>
      <c r="P1904" s="31">
        <f>IF(I1904="H",INDEX(Matches!$L:$L,AA1904),INDEX(Matches!$N:$N,AA1904))</f>
        <v/>
      </c>
      <c r="Q1904" s="31">
        <f>INDEX(Matches!$M:$M,AA1904)</f>
        <v/>
      </c>
      <c r="R1904" s="31">
        <f>IF(I1904="H",INDEX(Matches!$N:$N,AA1904),INDEX(Matches!$L:$L,AA1904))</f>
        <v/>
      </c>
      <c r="S1904" s="33">
        <f>IF(I1904="H",INDEX(Matches!$O:$O,AA1904),INDEX(Matches!$P:$P,AA1904))</f>
        <v/>
      </c>
      <c r="T1904" s="33">
        <f>IF(INDEX(Matches!$J:$J,AA1904)="","",IF(I1904="H",INDEX(Matches!$J:$J,AA1904),INDEX(Matches!$K:$K,AA1904)))</f>
        <v/>
      </c>
      <c r="U1904" s="33">
        <f>IF(INDEX(Matches!$K:$K,AA1904)="","",IF(I1904="H",INDEX(Matches!$K:$K,AA1904),INDEX(Matches!$J:$J,AA1904)))</f>
        <v/>
      </c>
      <c r="V1904" s="30">
        <f>IF(T1904="","",T1904-U1904)</f>
        <v/>
      </c>
      <c r="W1904" s="33">
        <f>IF(I1904="H",INDEX(Matches!$T:$T,AA1904),INDEX(Matches!$U:$U,AA1904))</f>
        <v/>
      </c>
      <c r="X1904" s="11">
        <f>INDEX(Matches!$X:$X,AA1904)</f>
        <v/>
      </c>
      <c r="Y1904" s="30">
        <f>IF(O1904="","",O1904-S1904)</f>
        <v/>
      </c>
      <c r="Z1904" s="30">
        <f>IF(W1904="","",W1904-S1904)</f>
        <v/>
      </c>
      <c r="AA1904" s="24">
        <f>MATCH(J1904,Matches!$A:$A,0)</f>
        <v/>
      </c>
      <c r="AB1904" s="33" t="n"/>
      <c r="AC1904" s="33" t="n">
        <v>0.7687153644242505</v>
      </c>
      <c r="AD1904" s="24" t="n"/>
      <c r="AE1904" s="24" t="n">
        <v>10</v>
      </c>
      <c r="AF1904" s="33" t="n"/>
      <c r="AG1904" s="33" t="n"/>
    </row>
    <row r="1905">
      <c r="A1905" s="24" t="inlineStr">
        <is>
          <t>AFC Wimbledon|40</t>
        </is>
      </c>
      <c r="B1905" s="24" t="inlineStr">
        <is>
          <t>E2</t>
        </is>
      </c>
      <c r="C1905" s="24" t="inlineStr">
        <is>
          <t>League One</t>
        </is>
      </c>
      <c r="D1905" s="24" t="inlineStr">
        <is>
          <t>AFC Wimbledon</t>
        </is>
      </c>
      <c r="E1905" s="24" t="n">
        <v>40</v>
      </c>
      <c r="F1905" s="24" t="n">
        <v>10</v>
      </c>
      <c r="G1905" s="29" t="n">
        <v>46487.625</v>
      </c>
      <c r="H1905" s="24" t="inlineStr">
        <is>
          <t>Bradford</t>
        </is>
      </c>
      <c r="I1905" s="24" t="inlineStr">
        <is>
          <t>H</t>
        </is>
      </c>
      <c r="J1905" s="24" t="inlineStr">
        <is>
          <t>E2-AFCWimbl-Bradford</t>
        </is>
      </c>
      <c r="K1905" s="24" t="n">
        <v>8</v>
      </c>
      <c r="L1905" s="11">
        <f>IF(INDEX(Matches!$X:$X,AA1905)=0,"",IF(I1905="H",INDEX(Matches!$H:$H,AA1905),INDEX(Matches!$I:$I,AA1905)))</f>
        <v/>
      </c>
      <c r="M1905" s="11">
        <f>IF(INDEX(Matches!$X:$X,AA1905)=0,"",IF(I1905="H",INDEX(Matches!$I:$I,AA1905),INDEX(Matches!$H:$H,AA1905)))</f>
        <v/>
      </c>
      <c r="N1905" s="11">
        <f>IF(L1905="","",IF(L1905&gt;M1905,"W",IF(L1905=M1905,"D","L")))</f>
        <v/>
      </c>
      <c r="O1905" s="11">
        <f>IF(L1905="","",IF(L1905&gt;M1905,3,IF(L1905=M1905,1,0)))</f>
        <v/>
      </c>
      <c r="P1905" s="31">
        <f>IF(I1905="H",INDEX(Matches!$L:$L,AA1905),INDEX(Matches!$N:$N,AA1905))</f>
        <v/>
      </c>
      <c r="Q1905" s="31">
        <f>INDEX(Matches!$M:$M,AA1905)</f>
        <v/>
      </c>
      <c r="R1905" s="31">
        <f>IF(I1905="H",INDEX(Matches!$N:$N,AA1905),INDEX(Matches!$L:$L,AA1905))</f>
        <v/>
      </c>
      <c r="S1905" s="33">
        <f>IF(I1905="H",INDEX(Matches!$O:$O,AA1905),INDEX(Matches!$P:$P,AA1905))</f>
        <v/>
      </c>
      <c r="T1905" s="33">
        <f>IF(INDEX(Matches!$J:$J,AA1905)="","",IF(I1905="H",INDEX(Matches!$J:$J,AA1905),INDEX(Matches!$K:$K,AA1905)))</f>
        <v/>
      </c>
      <c r="U1905" s="33">
        <f>IF(INDEX(Matches!$K:$K,AA1905)="","",IF(I1905="H",INDEX(Matches!$K:$K,AA1905),INDEX(Matches!$J:$J,AA1905)))</f>
        <v/>
      </c>
      <c r="V1905" s="30">
        <f>IF(T1905="","",T1905-U1905)</f>
        <v/>
      </c>
      <c r="W1905" s="33">
        <f>IF(I1905="H",INDEX(Matches!$T:$T,AA1905),INDEX(Matches!$U:$U,AA1905))</f>
        <v/>
      </c>
      <c r="X1905" s="11">
        <f>INDEX(Matches!$X:$X,AA1905)</f>
        <v/>
      </c>
      <c r="Y1905" s="30">
        <f>IF(O1905="","",O1905-S1905)</f>
        <v/>
      </c>
      <c r="Z1905" s="30">
        <f>IF(W1905="","",W1905-S1905)</f>
        <v/>
      </c>
      <c r="AA1905" s="24">
        <f>MATCH(J1905,Matches!$A:$A,0)</f>
        <v/>
      </c>
      <c r="AB1905" s="33" t="n"/>
      <c r="AC1905" s="33" t="n">
        <v>1.18448739869039</v>
      </c>
      <c r="AD1905" s="24" t="n"/>
      <c r="AE1905" s="24" t="n">
        <v>10</v>
      </c>
      <c r="AF1905" s="33" t="n"/>
      <c r="AG1905" s="33" t="n"/>
    </row>
    <row r="1906">
      <c r="A1906" s="24" t="inlineStr">
        <is>
          <t>AFC Wimbledon|41</t>
        </is>
      </c>
      <c r="B1906" s="24" t="inlineStr">
        <is>
          <t>E2</t>
        </is>
      </c>
      <c r="C1906" s="24" t="inlineStr">
        <is>
          <t>League One</t>
        </is>
      </c>
      <c r="D1906" s="24" t="inlineStr">
        <is>
          <t>AFC Wimbledon</t>
        </is>
      </c>
      <c r="E1906" s="24" t="n">
        <v>41</v>
      </c>
      <c r="F1906" s="24" t="n">
        <v>11</v>
      </c>
      <c r="G1906" s="29" t="n">
        <v>46490.82291666666</v>
      </c>
      <c r="H1906" s="24" t="inlineStr">
        <is>
          <t>Cambridge</t>
        </is>
      </c>
      <c r="I1906" s="24" t="inlineStr">
        <is>
          <t>H</t>
        </is>
      </c>
      <c r="J1906" s="24" t="inlineStr">
        <is>
          <t>E2-AFCWimbl-Cambridg</t>
        </is>
      </c>
      <c r="K1906" s="24" t="n">
        <v>21</v>
      </c>
      <c r="L1906" s="11">
        <f>IF(INDEX(Matches!$X:$X,AA1906)=0,"",IF(I1906="H",INDEX(Matches!$H:$H,AA1906),INDEX(Matches!$I:$I,AA1906)))</f>
        <v/>
      </c>
      <c r="M1906" s="11">
        <f>IF(INDEX(Matches!$X:$X,AA1906)=0,"",IF(I1906="H",INDEX(Matches!$I:$I,AA1906),INDEX(Matches!$H:$H,AA1906)))</f>
        <v/>
      </c>
      <c r="N1906" s="11">
        <f>IF(L1906="","",IF(L1906&gt;M1906,"W",IF(L1906=M1906,"D","L")))</f>
        <v/>
      </c>
      <c r="O1906" s="11">
        <f>IF(L1906="","",IF(L1906&gt;M1906,3,IF(L1906=M1906,1,0)))</f>
        <v/>
      </c>
      <c r="P1906" s="31">
        <f>IF(I1906="H",INDEX(Matches!$L:$L,AA1906),INDEX(Matches!$N:$N,AA1906))</f>
        <v/>
      </c>
      <c r="Q1906" s="31">
        <f>INDEX(Matches!$M:$M,AA1906)</f>
        <v/>
      </c>
      <c r="R1906" s="31">
        <f>IF(I1906="H",INDEX(Matches!$N:$N,AA1906),INDEX(Matches!$L:$L,AA1906))</f>
        <v/>
      </c>
      <c r="S1906" s="33">
        <f>IF(I1906="H",INDEX(Matches!$O:$O,AA1906),INDEX(Matches!$P:$P,AA1906))</f>
        <v/>
      </c>
      <c r="T1906" s="33">
        <f>IF(INDEX(Matches!$J:$J,AA1906)="","",IF(I1906="H",INDEX(Matches!$J:$J,AA1906),INDEX(Matches!$K:$K,AA1906)))</f>
        <v/>
      </c>
      <c r="U1906" s="33">
        <f>IF(INDEX(Matches!$K:$K,AA1906)="","",IF(I1906="H",INDEX(Matches!$K:$K,AA1906),INDEX(Matches!$J:$J,AA1906)))</f>
        <v/>
      </c>
      <c r="V1906" s="30">
        <f>IF(T1906="","",T1906-U1906)</f>
        <v/>
      </c>
      <c r="W1906" s="33">
        <f>IF(I1906="H",INDEX(Matches!$T:$T,AA1906),INDEX(Matches!$U:$U,AA1906))</f>
        <v/>
      </c>
      <c r="X1906" s="11">
        <f>INDEX(Matches!$X:$X,AA1906)</f>
        <v/>
      </c>
      <c r="Y1906" s="30">
        <f>IF(O1906="","",O1906-S1906)</f>
        <v/>
      </c>
      <c r="Z1906" s="30">
        <f>IF(W1906="","",W1906-S1906)</f>
        <v/>
      </c>
      <c r="AA1906" s="24">
        <f>MATCH(J1906,Matches!$A:$A,0)</f>
        <v/>
      </c>
      <c r="AB1906" s="33" t="n"/>
      <c r="AC1906" s="33" t="n">
        <v>1.419168926325171</v>
      </c>
      <c r="AD1906" s="24" t="n"/>
      <c r="AE1906" s="24" t="n">
        <v>11</v>
      </c>
      <c r="AF1906" s="33" t="n"/>
      <c r="AG1906" s="33" t="n"/>
    </row>
    <row r="1907">
      <c r="A1907" s="24" t="inlineStr">
        <is>
          <t>AFC Wimbledon|42</t>
        </is>
      </c>
      <c r="B1907" s="24" t="inlineStr">
        <is>
          <t>E2</t>
        </is>
      </c>
      <c r="C1907" s="24" t="inlineStr">
        <is>
          <t>League One</t>
        </is>
      </c>
      <c r="D1907" s="24" t="inlineStr">
        <is>
          <t>AFC Wimbledon</t>
        </is>
      </c>
      <c r="E1907" s="24" t="n">
        <v>42</v>
      </c>
      <c r="F1907" s="24" t="n">
        <v>11</v>
      </c>
      <c r="G1907" s="29" t="n">
        <v>46494.52083333334</v>
      </c>
      <c r="H1907" s="24" t="inlineStr">
        <is>
          <t>MK Dons</t>
        </is>
      </c>
      <c r="I1907" s="24" t="inlineStr">
        <is>
          <t>A</t>
        </is>
      </c>
      <c r="J1907" s="24" t="inlineStr">
        <is>
          <t>E2-MKDons-AFCWimbl</t>
        </is>
      </c>
      <c r="K1907" s="24" t="n">
        <v>6</v>
      </c>
      <c r="L1907" s="11">
        <f>IF(INDEX(Matches!$X:$X,AA1907)=0,"",IF(I1907="H",INDEX(Matches!$H:$H,AA1907),INDEX(Matches!$I:$I,AA1907)))</f>
        <v/>
      </c>
      <c r="M1907" s="11">
        <f>IF(INDEX(Matches!$X:$X,AA1907)=0,"",IF(I1907="H",INDEX(Matches!$I:$I,AA1907),INDEX(Matches!$H:$H,AA1907)))</f>
        <v/>
      </c>
      <c r="N1907" s="11">
        <f>IF(L1907="","",IF(L1907&gt;M1907,"W",IF(L1907=M1907,"D","L")))</f>
        <v/>
      </c>
      <c r="O1907" s="11">
        <f>IF(L1907="","",IF(L1907&gt;M1907,3,IF(L1907=M1907,1,0)))</f>
        <v/>
      </c>
      <c r="P1907" s="31">
        <f>IF(I1907="H",INDEX(Matches!$L:$L,AA1907),INDEX(Matches!$N:$N,AA1907))</f>
        <v/>
      </c>
      <c r="Q1907" s="31">
        <f>INDEX(Matches!$M:$M,AA1907)</f>
        <v/>
      </c>
      <c r="R1907" s="31">
        <f>IF(I1907="H",INDEX(Matches!$N:$N,AA1907),INDEX(Matches!$L:$L,AA1907))</f>
        <v/>
      </c>
      <c r="S1907" s="33">
        <f>IF(I1907="H",INDEX(Matches!$O:$O,AA1907),INDEX(Matches!$P:$P,AA1907))</f>
        <v/>
      </c>
      <c r="T1907" s="33">
        <f>IF(INDEX(Matches!$J:$J,AA1907)="","",IF(I1907="H",INDEX(Matches!$J:$J,AA1907),INDEX(Matches!$K:$K,AA1907)))</f>
        <v/>
      </c>
      <c r="U1907" s="33">
        <f>IF(INDEX(Matches!$K:$K,AA1907)="","",IF(I1907="H",INDEX(Matches!$K:$K,AA1907),INDEX(Matches!$J:$J,AA1907)))</f>
        <v/>
      </c>
      <c r="V1907" s="30">
        <f>IF(T1907="","",T1907-U1907)</f>
        <v/>
      </c>
      <c r="W1907" s="33">
        <f>IF(I1907="H",INDEX(Matches!$T:$T,AA1907),INDEX(Matches!$U:$U,AA1907))</f>
        <v/>
      </c>
      <c r="X1907" s="11">
        <f>INDEX(Matches!$X:$X,AA1907)</f>
        <v/>
      </c>
      <c r="Y1907" s="30">
        <f>IF(O1907="","",O1907-S1907)</f>
        <v/>
      </c>
      <c r="Z1907" s="30">
        <f>IF(W1907="","",W1907-S1907)</f>
        <v/>
      </c>
      <c r="AA1907" s="24">
        <f>MATCH(J1907,Matches!$A:$A,0)</f>
        <v/>
      </c>
      <c r="AB1907" s="33" t="n"/>
      <c r="AC1907" s="33" t="n">
        <v>0.8887811387347249</v>
      </c>
      <c r="AD1907" s="24" t="n"/>
      <c r="AE1907" s="24" t="n">
        <v>11</v>
      </c>
      <c r="AF1907" s="33" t="n"/>
      <c r="AG1907" s="33" t="n"/>
    </row>
    <row r="1908">
      <c r="A1908" s="24" t="inlineStr">
        <is>
          <t>AFC Wimbledon|43</t>
        </is>
      </c>
      <c r="B1908" s="24" t="inlineStr">
        <is>
          <t>E2</t>
        </is>
      </c>
      <c r="C1908" s="24" t="inlineStr">
        <is>
          <t>League One</t>
        </is>
      </c>
      <c r="D1908" s="24" t="inlineStr">
        <is>
          <t>AFC Wimbledon</t>
        </is>
      </c>
      <c r="E1908" s="24" t="n">
        <v>43</v>
      </c>
      <c r="F1908" s="24" t="n">
        <v>11</v>
      </c>
      <c r="G1908" s="29" t="n">
        <v>46501.625</v>
      </c>
      <c r="H1908" s="24" t="inlineStr">
        <is>
          <t>Plymouth</t>
        </is>
      </c>
      <c r="I1908" s="24" t="inlineStr">
        <is>
          <t>H</t>
        </is>
      </c>
      <c r="J1908" s="24" t="inlineStr">
        <is>
          <t>E2-AFCWimbl-Plymouth</t>
        </is>
      </c>
      <c r="K1908" s="24" t="n">
        <v>5</v>
      </c>
      <c r="L1908" s="11">
        <f>IF(INDEX(Matches!$X:$X,AA1908)=0,"",IF(I1908="H",INDEX(Matches!$H:$H,AA1908),INDEX(Matches!$I:$I,AA1908)))</f>
        <v/>
      </c>
      <c r="M1908" s="11">
        <f>IF(INDEX(Matches!$X:$X,AA1908)=0,"",IF(I1908="H",INDEX(Matches!$I:$I,AA1908),INDEX(Matches!$H:$H,AA1908)))</f>
        <v/>
      </c>
      <c r="N1908" s="11">
        <f>IF(L1908="","",IF(L1908&gt;M1908,"W",IF(L1908=M1908,"D","L")))</f>
        <v/>
      </c>
      <c r="O1908" s="11">
        <f>IF(L1908="","",IF(L1908&gt;M1908,3,IF(L1908=M1908,1,0)))</f>
        <v/>
      </c>
      <c r="P1908" s="31">
        <f>IF(I1908="H",INDEX(Matches!$L:$L,AA1908),INDEX(Matches!$N:$N,AA1908))</f>
        <v/>
      </c>
      <c r="Q1908" s="31">
        <f>INDEX(Matches!$M:$M,AA1908)</f>
        <v/>
      </c>
      <c r="R1908" s="31">
        <f>IF(I1908="H",INDEX(Matches!$N:$N,AA1908),INDEX(Matches!$L:$L,AA1908))</f>
        <v/>
      </c>
      <c r="S1908" s="33">
        <f>IF(I1908="H",INDEX(Matches!$O:$O,AA1908),INDEX(Matches!$P:$P,AA1908))</f>
        <v/>
      </c>
      <c r="T1908" s="33">
        <f>IF(INDEX(Matches!$J:$J,AA1908)="","",IF(I1908="H",INDEX(Matches!$J:$J,AA1908),INDEX(Matches!$K:$K,AA1908)))</f>
        <v/>
      </c>
      <c r="U1908" s="33">
        <f>IF(INDEX(Matches!$K:$K,AA1908)="","",IF(I1908="H",INDEX(Matches!$K:$K,AA1908),INDEX(Matches!$J:$J,AA1908)))</f>
        <v/>
      </c>
      <c r="V1908" s="30">
        <f>IF(T1908="","",T1908-U1908)</f>
        <v/>
      </c>
      <c r="W1908" s="33">
        <f>IF(I1908="H",INDEX(Matches!$T:$T,AA1908),INDEX(Matches!$U:$U,AA1908))</f>
        <v/>
      </c>
      <c r="X1908" s="11">
        <f>INDEX(Matches!$X:$X,AA1908)</f>
        <v/>
      </c>
      <c r="Y1908" s="30">
        <f>IF(O1908="","",O1908-S1908)</f>
        <v/>
      </c>
      <c r="Z1908" s="30">
        <f>IF(W1908="","",W1908-S1908)</f>
        <v/>
      </c>
      <c r="AA1908" s="24">
        <f>MATCH(J1908,Matches!$A:$A,0)</f>
        <v/>
      </c>
      <c r="AB1908" s="33" t="n"/>
      <c r="AC1908" s="33" t="n">
        <v>1.153324220628199</v>
      </c>
      <c r="AD1908" s="24" t="n"/>
      <c r="AE1908" s="24" t="n">
        <v>11</v>
      </c>
      <c r="AF1908" s="33" t="n"/>
      <c r="AG1908" s="33" t="n"/>
    </row>
    <row r="1909">
      <c r="A1909" s="24" t="inlineStr">
        <is>
          <t>AFC Wimbledon|44</t>
        </is>
      </c>
      <c r="B1909" s="24" t="inlineStr">
        <is>
          <t>E2</t>
        </is>
      </c>
      <c r="C1909" s="24" t="inlineStr">
        <is>
          <t>League One</t>
        </is>
      </c>
      <c r="D1909" s="24" t="inlineStr">
        <is>
          <t>AFC Wimbledon</t>
        </is>
      </c>
      <c r="E1909" s="24" t="n">
        <v>44</v>
      </c>
      <c r="F1909" s="24" t="n">
        <v>11</v>
      </c>
      <c r="G1909" s="29" t="n">
        <v>46504.82291666666</v>
      </c>
      <c r="H1909" s="24" t="inlineStr">
        <is>
          <t>Stevenage</t>
        </is>
      </c>
      <c r="I1909" s="24" t="inlineStr">
        <is>
          <t>A</t>
        </is>
      </c>
      <c r="J1909" s="24" t="inlineStr">
        <is>
          <t>E2-Stevenag-AFCWimbl</t>
        </is>
      </c>
      <c r="K1909" s="24" t="n">
        <v>17</v>
      </c>
      <c r="L1909" s="11">
        <f>IF(INDEX(Matches!$X:$X,AA1909)=0,"",IF(I1909="H",INDEX(Matches!$H:$H,AA1909),INDEX(Matches!$I:$I,AA1909)))</f>
        <v/>
      </c>
      <c r="M1909" s="11">
        <f>IF(INDEX(Matches!$X:$X,AA1909)=0,"",IF(I1909="H",INDEX(Matches!$I:$I,AA1909),INDEX(Matches!$H:$H,AA1909)))</f>
        <v/>
      </c>
      <c r="N1909" s="11">
        <f>IF(L1909="","",IF(L1909&gt;M1909,"W",IF(L1909=M1909,"D","L")))</f>
        <v/>
      </c>
      <c r="O1909" s="11">
        <f>IF(L1909="","",IF(L1909&gt;M1909,3,IF(L1909=M1909,1,0)))</f>
        <v/>
      </c>
      <c r="P1909" s="31">
        <f>IF(I1909="H",INDEX(Matches!$L:$L,AA1909),INDEX(Matches!$N:$N,AA1909))</f>
        <v/>
      </c>
      <c r="Q1909" s="31">
        <f>INDEX(Matches!$M:$M,AA1909)</f>
        <v/>
      </c>
      <c r="R1909" s="31">
        <f>IF(I1909="H",INDEX(Matches!$N:$N,AA1909),INDEX(Matches!$L:$L,AA1909))</f>
        <v/>
      </c>
      <c r="S1909" s="33">
        <f>IF(I1909="H",INDEX(Matches!$O:$O,AA1909),INDEX(Matches!$P:$P,AA1909))</f>
        <v/>
      </c>
      <c r="T1909" s="33">
        <f>IF(INDEX(Matches!$J:$J,AA1909)="","",IF(I1909="H",INDEX(Matches!$J:$J,AA1909),INDEX(Matches!$K:$K,AA1909)))</f>
        <v/>
      </c>
      <c r="U1909" s="33">
        <f>IF(INDEX(Matches!$K:$K,AA1909)="","",IF(I1909="H",INDEX(Matches!$K:$K,AA1909),INDEX(Matches!$J:$J,AA1909)))</f>
        <v/>
      </c>
      <c r="V1909" s="30">
        <f>IF(T1909="","",T1909-U1909)</f>
        <v/>
      </c>
      <c r="W1909" s="33">
        <f>IF(I1909="H",INDEX(Matches!$T:$T,AA1909),INDEX(Matches!$U:$U,AA1909))</f>
        <v/>
      </c>
      <c r="X1909" s="11">
        <f>INDEX(Matches!$X:$X,AA1909)</f>
        <v/>
      </c>
      <c r="Y1909" s="30">
        <f>IF(O1909="","",O1909-S1909)</f>
        <v/>
      </c>
      <c r="Z1909" s="30">
        <f>IF(W1909="","",W1909-S1909)</f>
        <v/>
      </c>
      <c r="AA1909" s="24">
        <f>MATCH(J1909,Matches!$A:$A,0)</f>
        <v/>
      </c>
      <c r="AB1909" s="33" t="n"/>
      <c r="AC1909" s="33" t="n">
        <v>1.015259927417969</v>
      </c>
      <c r="AD1909" s="24" t="n"/>
      <c r="AE1909" s="24" t="n">
        <v>11</v>
      </c>
      <c r="AF1909" s="33" t="n"/>
      <c r="AG1909" s="33" t="n"/>
    </row>
    <row r="1910">
      <c r="A1910" s="24" t="inlineStr">
        <is>
          <t>AFC Wimbledon|45</t>
        </is>
      </c>
      <c r="B1910" s="24" t="inlineStr">
        <is>
          <t>E2</t>
        </is>
      </c>
      <c r="C1910" s="24" t="inlineStr">
        <is>
          <t>League One</t>
        </is>
      </c>
      <c r="D1910" s="24" t="inlineStr">
        <is>
          <t>AFC Wimbledon</t>
        </is>
      </c>
      <c r="E1910" s="24" t="n">
        <v>45</v>
      </c>
      <c r="F1910" s="24" t="n">
        <v>12</v>
      </c>
      <c r="G1910" s="29" t="n">
        <v>46508.625</v>
      </c>
      <c r="H1910" s="24" t="inlineStr">
        <is>
          <t>Barnsley</t>
        </is>
      </c>
      <c r="I1910" s="24" t="inlineStr">
        <is>
          <t>A</t>
        </is>
      </c>
      <c r="J1910" s="24" t="inlineStr">
        <is>
          <t>E2-Barnsley-AFCWimbl</t>
        </is>
      </c>
      <c r="K1910" s="24" t="n">
        <v>13</v>
      </c>
      <c r="L1910" s="11">
        <f>IF(INDEX(Matches!$X:$X,AA1910)=0,"",IF(I1910="H",INDEX(Matches!$H:$H,AA1910),INDEX(Matches!$I:$I,AA1910)))</f>
        <v/>
      </c>
      <c r="M1910" s="11">
        <f>IF(INDEX(Matches!$X:$X,AA1910)=0,"",IF(I1910="H",INDEX(Matches!$I:$I,AA1910),INDEX(Matches!$H:$H,AA1910)))</f>
        <v/>
      </c>
      <c r="N1910" s="11">
        <f>IF(L1910="","",IF(L1910&gt;M1910,"W",IF(L1910=M1910,"D","L")))</f>
        <v/>
      </c>
      <c r="O1910" s="11">
        <f>IF(L1910="","",IF(L1910&gt;M1910,3,IF(L1910=M1910,1,0)))</f>
        <v/>
      </c>
      <c r="P1910" s="31">
        <f>IF(I1910="H",INDEX(Matches!$L:$L,AA1910),INDEX(Matches!$N:$N,AA1910))</f>
        <v/>
      </c>
      <c r="Q1910" s="31">
        <f>INDEX(Matches!$M:$M,AA1910)</f>
        <v/>
      </c>
      <c r="R1910" s="31">
        <f>IF(I1910="H",INDEX(Matches!$N:$N,AA1910),INDEX(Matches!$L:$L,AA1910))</f>
        <v/>
      </c>
      <c r="S1910" s="33">
        <f>IF(I1910="H",INDEX(Matches!$O:$O,AA1910),INDEX(Matches!$P:$P,AA1910))</f>
        <v/>
      </c>
      <c r="T1910" s="33">
        <f>IF(INDEX(Matches!$J:$J,AA1910)="","",IF(I1910="H",INDEX(Matches!$J:$J,AA1910),INDEX(Matches!$K:$K,AA1910)))</f>
        <v/>
      </c>
      <c r="U1910" s="33">
        <f>IF(INDEX(Matches!$K:$K,AA1910)="","",IF(I1910="H",INDEX(Matches!$K:$K,AA1910),INDEX(Matches!$J:$J,AA1910)))</f>
        <v/>
      </c>
      <c r="V1910" s="30">
        <f>IF(T1910="","",T1910-U1910)</f>
        <v/>
      </c>
      <c r="W1910" s="33">
        <f>IF(I1910="H",INDEX(Matches!$T:$T,AA1910),INDEX(Matches!$U:$U,AA1910))</f>
        <v/>
      </c>
      <c r="X1910" s="11">
        <f>INDEX(Matches!$X:$X,AA1910)</f>
        <v/>
      </c>
      <c r="Y1910" s="30">
        <f>IF(O1910="","",O1910-S1910)</f>
        <v/>
      </c>
      <c r="Z1910" s="30">
        <f>IF(W1910="","",W1910-S1910)</f>
        <v/>
      </c>
      <c r="AA1910" s="24">
        <f>MATCH(J1910,Matches!$A:$A,0)</f>
        <v/>
      </c>
      <c r="AB1910" s="33" t="n"/>
      <c r="AC1910" s="33" t="n">
        <v>1.00033871171437</v>
      </c>
      <c r="AD1910" s="24" t="n"/>
      <c r="AE1910" s="24" t="n">
        <v>12</v>
      </c>
      <c r="AF1910" s="33" t="n"/>
      <c r="AG1910" s="33" t="n"/>
    </row>
    <row r="1911">
      <c r="A1911" s="24" t="inlineStr">
        <is>
          <t>AFC Wimbledon|46</t>
        </is>
      </c>
      <c r="B1911" s="24" t="inlineStr">
        <is>
          <t>E2</t>
        </is>
      </c>
      <c r="C1911" s="24" t="inlineStr">
        <is>
          <t>League One</t>
        </is>
      </c>
      <c r="D1911" s="24" t="inlineStr">
        <is>
          <t>AFC Wimbledon</t>
        </is>
      </c>
      <c r="E1911" s="24" t="n">
        <v>46</v>
      </c>
      <c r="F1911" s="24" t="n">
        <v>12</v>
      </c>
      <c r="G1911" s="29" t="n">
        <v>46515.52083333334</v>
      </c>
      <c r="H1911" s="24" t="inlineStr">
        <is>
          <t>Notts County</t>
        </is>
      </c>
      <c r="I1911" s="24" t="inlineStr">
        <is>
          <t>H</t>
        </is>
      </c>
      <c r="J1911" s="24" t="inlineStr">
        <is>
          <t>E2-AFCWimbl-NottsCou</t>
        </is>
      </c>
      <c r="K1911" s="24" t="n">
        <v>18</v>
      </c>
      <c r="L1911" s="11">
        <f>IF(INDEX(Matches!$X:$X,AA1911)=0,"",IF(I1911="H",INDEX(Matches!$H:$H,AA1911),INDEX(Matches!$I:$I,AA1911)))</f>
        <v/>
      </c>
      <c r="M1911" s="11">
        <f>IF(INDEX(Matches!$X:$X,AA1911)=0,"",IF(I1911="H",INDEX(Matches!$I:$I,AA1911),INDEX(Matches!$H:$H,AA1911)))</f>
        <v/>
      </c>
      <c r="N1911" s="11">
        <f>IF(L1911="","",IF(L1911&gt;M1911,"W",IF(L1911=M1911,"D","L")))</f>
        <v/>
      </c>
      <c r="O1911" s="11">
        <f>IF(L1911="","",IF(L1911&gt;M1911,3,IF(L1911=M1911,1,0)))</f>
        <v/>
      </c>
      <c r="P1911" s="31">
        <f>IF(I1911="H",INDEX(Matches!$L:$L,AA1911),INDEX(Matches!$N:$N,AA1911))</f>
        <v/>
      </c>
      <c r="Q1911" s="31">
        <f>INDEX(Matches!$M:$M,AA1911)</f>
        <v/>
      </c>
      <c r="R1911" s="31">
        <f>IF(I1911="H",INDEX(Matches!$N:$N,AA1911),INDEX(Matches!$L:$L,AA1911))</f>
        <v/>
      </c>
      <c r="S1911" s="33">
        <f>IF(I1911="H",INDEX(Matches!$O:$O,AA1911),INDEX(Matches!$P:$P,AA1911))</f>
        <v/>
      </c>
      <c r="T1911" s="33">
        <f>IF(INDEX(Matches!$J:$J,AA1911)="","",IF(I1911="H",INDEX(Matches!$J:$J,AA1911),INDEX(Matches!$K:$K,AA1911)))</f>
        <v/>
      </c>
      <c r="U1911" s="33">
        <f>IF(INDEX(Matches!$K:$K,AA1911)="","",IF(I1911="H",INDEX(Matches!$K:$K,AA1911),INDEX(Matches!$J:$J,AA1911)))</f>
        <v/>
      </c>
      <c r="V1911" s="30">
        <f>IF(T1911="","",T1911-U1911)</f>
        <v/>
      </c>
      <c r="W1911" s="33">
        <f>IF(I1911="H",INDEX(Matches!$T:$T,AA1911),INDEX(Matches!$U:$U,AA1911))</f>
        <v/>
      </c>
      <c r="X1911" s="11">
        <f>INDEX(Matches!$X:$X,AA1911)</f>
        <v/>
      </c>
      <c r="Y1911" s="30">
        <f>IF(O1911="","",O1911-S1911)</f>
        <v/>
      </c>
      <c r="Z1911" s="30">
        <f>IF(W1911="","",W1911-S1911)</f>
        <v/>
      </c>
      <c r="AA1911" s="24">
        <f>MATCH(J1911,Matches!$A:$A,0)</f>
        <v/>
      </c>
      <c r="AB1911" s="33" t="n"/>
      <c r="AC1911" s="33" t="n">
        <v>1.317408803396424</v>
      </c>
      <c r="AD1911" s="24" t="n"/>
      <c r="AE1911" s="24" t="n">
        <v>12</v>
      </c>
      <c r="AF1911" s="33" t="n"/>
      <c r="AG1911" s="33" t="n"/>
    </row>
    <row r="1912">
      <c r="A1912" s="24" t="inlineStr">
        <is>
          <t>Barnsley|1</t>
        </is>
      </c>
      <c r="B1912" s="24" t="inlineStr">
        <is>
          <t>E2</t>
        </is>
      </c>
      <c r="C1912" s="24" t="inlineStr">
        <is>
          <t>League One</t>
        </is>
      </c>
      <c r="D1912" s="24" t="inlineStr">
        <is>
          <t>Barnsley</t>
        </is>
      </c>
      <c r="E1912" s="24" t="n">
        <v>1</v>
      </c>
      <c r="F1912" s="24" t="n">
        <v>1</v>
      </c>
      <c r="G1912" s="29" t="n">
        <v>46249.625</v>
      </c>
      <c r="H1912" s="24" t="inlineStr">
        <is>
          <t>Bromley</t>
        </is>
      </c>
      <c r="I1912" s="24" t="inlineStr">
        <is>
          <t>H</t>
        </is>
      </c>
      <c r="J1912" s="24" t="inlineStr">
        <is>
          <t>E2-Barnsley-Bromley</t>
        </is>
      </c>
      <c r="K1912" s="24" t="n">
        <v>24</v>
      </c>
      <c r="L1912" s="11">
        <f>IF(INDEX(Matches!$X:$X,AA1912)=0,"",IF(I1912="H",INDEX(Matches!$H:$H,AA1912),INDEX(Matches!$I:$I,AA1912)))</f>
        <v/>
      </c>
      <c r="M1912" s="11">
        <f>IF(INDEX(Matches!$X:$X,AA1912)=0,"",IF(I1912="H",INDEX(Matches!$I:$I,AA1912),INDEX(Matches!$H:$H,AA1912)))</f>
        <v/>
      </c>
      <c r="N1912" s="11">
        <f>IF(L1912="","",IF(L1912&gt;M1912,"W",IF(L1912=M1912,"D","L")))</f>
        <v/>
      </c>
      <c r="O1912" s="11">
        <f>IF(L1912="","",IF(L1912&gt;M1912,3,IF(L1912=M1912,1,0)))</f>
        <v/>
      </c>
      <c r="P1912" s="31">
        <f>IF(I1912="H",INDEX(Matches!$L:$L,AA1912),INDEX(Matches!$N:$N,AA1912))</f>
        <v/>
      </c>
      <c r="Q1912" s="31">
        <f>INDEX(Matches!$M:$M,AA1912)</f>
        <v/>
      </c>
      <c r="R1912" s="31">
        <f>IF(I1912="H",INDEX(Matches!$N:$N,AA1912),INDEX(Matches!$L:$L,AA1912))</f>
        <v/>
      </c>
      <c r="S1912" s="33">
        <f>IF(I1912="H",INDEX(Matches!$O:$O,AA1912),INDEX(Matches!$P:$P,AA1912))</f>
        <v/>
      </c>
      <c r="T1912" s="33">
        <f>IF(INDEX(Matches!$J:$J,AA1912)="","",IF(I1912="H",INDEX(Matches!$J:$J,AA1912),INDEX(Matches!$K:$K,AA1912)))</f>
        <v/>
      </c>
      <c r="U1912" s="33">
        <f>IF(INDEX(Matches!$K:$K,AA1912)="","",IF(I1912="H",INDEX(Matches!$K:$K,AA1912),INDEX(Matches!$J:$J,AA1912)))</f>
        <v/>
      </c>
      <c r="V1912" s="30">
        <f>IF(T1912="","",T1912-U1912)</f>
        <v/>
      </c>
      <c r="W1912" s="33">
        <f>IF(I1912="H",INDEX(Matches!$T:$T,AA1912),INDEX(Matches!$U:$U,AA1912))</f>
        <v/>
      </c>
      <c r="X1912" s="11">
        <f>INDEX(Matches!$X:$X,AA1912)</f>
        <v/>
      </c>
      <c r="Y1912" s="30">
        <f>IF(O1912="","",O1912-S1912)</f>
        <v/>
      </c>
      <c r="Z1912" s="30">
        <f>IF(W1912="","",W1912-S1912)</f>
        <v/>
      </c>
      <c r="AA1912" s="24">
        <f>MATCH(J1912,Matches!$A:$A,0)</f>
        <v/>
      </c>
      <c r="AB1912" s="33" t="n">
        <v>1.531788688746852</v>
      </c>
      <c r="AC1912" s="33" t="n"/>
      <c r="AD1912" s="24" t="n"/>
      <c r="AE1912" s="24" t="n">
        <v>1</v>
      </c>
      <c r="AF1912" s="33" t="n"/>
      <c r="AG1912" s="33" t="n"/>
    </row>
    <row r="1913">
      <c r="A1913" s="24" t="inlineStr">
        <is>
          <t>Barnsley|2</t>
        </is>
      </c>
      <c r="B1913" s="24" t="inlineStr">
        <is>
          <t>E2</t>
        </is>
      </c>
      <c r="C1913" s="24" t="inlineStr">
        <is>
          <t>League One</t>
        </is>
      </c>
      <c r="D1913" s="24" t="inlineStr">
        <is>
          <t>Barnsley</t>
        </is>
      </c>
      <c r="E1913" s="24" t="n">
        <v>2</v>
      </c>
      <c r="F1913" s="24" t="n">
        <v>1</v>
      </c>
      <c r="G1913" s="29" t="n">
        <v>46256.52083333334</v>
      </c>
      <c r="H1913" s="24" t="inlineStr">
        <is>
          <t>Doncaster</t>
        </is>
      </c>
      <c r="I1913" s="24" t="inlineStr">
        <is>
          <t>A</t>
        </is>
      </c>
      <c r="J1913" s="24" t="inlineStr">
        <is>
          <t>E2-Doncaste-Barnsley</t>
        </is>
      </c>
      <c r="K1913" s="24" t="n">
        <v>15</v>
      </c>
      <c r="L1913" s="11">
        <f>IF(INDEX(Matches!$X:$X,AA1913)=0,"",IF(I1913="H",INDEX(Matches!$H:$H,AA1913),INDEX(Matches!$I:$I,AA1913)))</f>
        <v/>
      </c>
      <c r="M1913" s="11">
        <f>IF(INDEX(Matches!$X:$X,AA1913)=0,"",IF(I1913="H",INDEX(Matches!$I:$I,AA1913),INDEX(Matches!$H:$H,AA1913)))</f>
        <v/>
      </c>
      <c r="N1913" s="11">
        <f>IF(L1913="","",IF(L1913&gt;M1913,"W",IF(L1913=M1913,"D","L")))</f>
        <v/>
      </c>
      <c r="O1913" s="11">
        <f>IF(L1913="","",IF(L1913&gt;M1913,3,IF(L1913=M1913,1,0)))</f>
        <v/>
      </c>
      <c r="P1913" s="31">
        <f>IF(I1913="H",INDEX(Matches!$L:$L,AA1913),INDEX(Matches!$N:$N,AA1913))</f>
        <v/>
      </c>
      <c r="Q1913" s="31">
        <f>INDEX(Matches!$M:$M,AA1913)</f>
        <v/>
      </c>
      <c r="R1913" s="31">
        <f>IF(I1913="H",INDEX(Matches!$N:$N,AA1913),INDEX(Matches!$L:$L,AA1913))</f>
        <v/>
      </c>
      <c r="S1913" s="33">
        <f>IF(I1913="H",INDEX(Matches!$O:$O,AA1913),INDEX(Matches!$P:$P,AA1913))</f>
        <v/>
      </c>
      <c r="T1913" s="33">
        <f>IF(INDEX(Matches!$J:$J,AA1913)="","",IF(I1913="H",INDEX(Matches!$J:$J,AA1913),INDEX(Matches!$K:$K,AA1913)))</f>
        <v/>
      </c>
      <c r="U1913" s="33">
        <f>IF(INDEX(Matches!$K:$K,AA1913)="","",IF(I1913="H",INDEX(Matches!$K:$K,AA1913),INDEX(Matches!$J:$J,AA1913)))</f>
        <v/>
      </c>
      <c r="V1913" s="30">
        <f>IF(T1913="","",T1913-U1913)</f>
        <v/>
      </c>
      <c r="W1913" s="33">
        <f>IF(I1913="H",INDEX(Matches!$T:$T,AA1913),INDEX(Matches!$U:$U,AA1913))</f>
        <v/>
      </c>
      <c r="X1913" s="11">
        <f>INDEX(Matches!$X:$X,AA1913)</f>
        <v/>
      </c>
      <c r="Y1913" s="30">
        <f>IF(O1913="","",O1913-S1913)</f>
        <v/>
      </c>
      <c r="Z1913" s="30">
        <f>IF(W1913="","",W1913-S1913)</f>
        <v/>
      </c>
      <c r="AA1913" s="24">
        <f>MATCH(J1913,Matches!$A:$A,0)</f>
        <v/>
      </c>
      <c r="AB1913" s="33" t="n">
        <v>1.004042996607601</v>
      </c>
      <c r="AC1913" s="33" t="n"/>
      <c r="AD1913" s="24" t="n"/>
      <c r="AE1913" s="24" t="n">
        <v>1</v>
      </c>
      <c r="AF1913" s="33" t="n"/>
      <c r="AG1913" s="33" t="n"/>
    </row>
    <row r="1914">
      <c r="A1914" s="24" t="inlineStr">
        <is>
          <t>Barnsley|3</t>
        </is>
      </c>
      <c r="B1914" s="24" t="inlineStr">
        <is>
          <t>E2</t>
        </is>
      </c>
      <c r="C1914" s="24" t="inlineStr">
        <is>
          <t>League One</t>
        </is>
      </c>
      <c r="D1914" s="24" t="inlineStr">
        <is>
          <t>Barnsley</t>
        </is>
      </c>
      <c r="E1914" s="24" t="n">
        <v>3</v>
      </c>
      <c r="F1914" s="24" t="n">
        <v>1</v>
      </c>
      <c r="G1914" s="29" t="n">
        <v>46263.625</v>
      </c>
      <c r="H1914" s="24" t="inlineStr">
        <is>
          <t>Leyton Orient</t>
        </is>
      </c>
      <c r="I1914" s="24" t="inlineStr">
        <is>
          <t>A</t>
        </is>
      </c>
      <c r="J1914" s="24" t="inlineStr">
        <is>
          <t>E2-LeytonOr-Barnsley</t>
        </is>
      </c>
      <c r="K1914" s="24" t="n">
        <v>20</v>
      </c>
      <c r="L1914" s="11">
        <f>IF(INDEX(Matches!$X:$X,AA1914)=0,"",IF(I1914="H",INDEX(Matches!$H:$H,AA1914),INDEX(Matches!$I:$I,AA1914)))</f>
        <v/>
      </c>
      <c r="M1914" s="11">
        <f>IF(INDEX(Matches!$X:$X,AA1914)=0,"",IF(I1914="H",INDEX(Matches!$I:$I,AA1914),INDEX(Matches!$H:$H,AA1914)))</f>
        <v/>
      </c>
      <c r="N1914" s="11">
        <f>IF(L1914="","",IF(L1914&gt;M1914,"W",IF(L1914=M1914,"D","L")))</f>
        <v/>
      </c>
      <c r="O1914" s="11">
        <f>IF(L1914="","",IF(L1914&gt;M1914,3,IF(L1914=M1914,1,0)))</f>
        <v/>
      </c>
      <c r="P1914" s="31">
        <f>IF(I1914="H",INDEX(Matches!$L:$L,AA1914),INDEX(Matches!$N:$N,AA1914))</f>
        <v/>
      </c>
      <c r="Q1914" s="31">
        <f>INDEX(Matches!$M:$M,AA1914)</f>
        <v/>
      </c>
      <c r="R1914" s="31">
        <f>IF(I1914="H",INDEX(Matches!$N:$N,AA1914),INDEX(Matches!$L:$L,AA1914))</f>
        <v/>
      </c>
      <c r="S1914" s="33">
        <f>IF(I1914="H",INDEX(Matches!$O:$O,AA1914),INDEX(Matches!$P:$P,AA1914))</f>
        <v/>
      </c>
      <c r="T1914" s="33">
        <f>IF(INDEX(Matches!$J:$J,AA1914)="","",IF(I1914="H",INDEX(Matches!$J:$J,AA1914),INDEX(Matches!$K:$K,AA1914)))</f>
        <v/>
      </c>
      <c r="U1914" s="33">
        <f>IF(INDEX(Matches!$K:$K,AA1914)="","",IF(I1914="H",INDEX(Matches!$K:$K,AA1914),INDEX(Matches!$J:$J,AA1914)))</f>
        <v/>
      </c>
      <c r="V1914" s="30">
        <f>IF(T1914="","",T1914-U1914)</f>
        <v/>
      </c>
      <c r="W1914" s="33">
        <f>IF(I1914="H",INDEX(Matches!$T:$T,AA1914),INDEX(Matches!$U:$U,AA1914))</f>
        <v/>
      </c>
      <c r="X1914" s="11">
        <f>INDEX(Matches!$X:$X,AA1914)</f>
        <v/>
      </c>
      <c r="Y1914" s="30">
        <f>IF(O1914="","",O1914-S1914)</f>
        <v/>
      </c>
      <c r="Z1914" s="30">
        <f>IF(W1914="","",W1914-S1914)</f>
        <v/>
      </c>
      <c r="AA1914" s="24">
        <f>MATCH(J1914,Matches!$A:$A,0)</f>
        <v/>
      </c>
      <c r="AB1914" s="33" t="n">
        <v>1.126098923432473</v>
      </c>
      <c r="AC1914" s="33" t="n"/>
      <c r="AD1914" s="24" t="n"/>
      <c r="AE1914" s="24" t="n">
        <v>1</v>
      </c>
      <c r="AF1914" s="33" t="n"/>
      <c r="AG1914" s="33" t="n"/>
    </row>
    <row r="1915">
      <c r="A1915" s="24" t="inlineStr">
        <is>
          <t>Barnsley|4</t>
        </is>
      </c>
      <c r="B1915" s="24" t="inlineStr">
        <is>
          <t>E2</t>
        </is>
      </c>
      <c r="C1915" s="24" t="inlineStr">
        <is>
          <t>League One</t>
        </is>
      </c>
      <c r="D1915" s="24" t="inlineStr">
        <is>
          <t>Barnsley</t>
        </is>
      </c>
      <c r="E1915" s="24" t="n">
        <v>4</v>
      </c>
      <c r="F1915" s="24" t="n">
        <v>1</v>
      </c>
      <c r="G1915" s="29" t="n">
        <v>46267.82291666666</v>
      </c>
      <c r="H1915" s="24" t="inlineStr">
        <is>
          <t>Blackpool</t>
        </is>
      </c>
      <c r="I1915" s="24" t="inlineStr">
        <is>
          <t>H</t>
        </is>
      </c>
      <c r="J1915" s="24" t="inlineStr">
        <is>
          <t>E2-Barnsley-Blackpoo</t>
        </is>
      </c>
      <c r="K1915" s="24" t="n">
        <v>10</v>
      </c>
      <c r="L1915" s="11">
        <f>IF(INDEX(Matches!$X:$X,AA1915)=0,"",IF(I1915="H",INDEX(Matches!$H:$H,AA1915),INDEX(Matches!$I:$I,AA1915)))</f>
        <v/>
      </c>
      <c r="M1915" s="11">
        <f>IF(INDEX(Matches!$X:$X,AA1915)=0,"",IF(I1915="H",INDEX(Matches!$I:$I,AA1915),INDEX(Matches!$H:$H,AA1915)))</f>
        <v/>
      </c>
      <c r="N1915" s="11">
        <f>IF(L1915="","",IF(L1915&gt;M1915,"W",IF(L1915=M1915,"D","L")))</f>
        <v/>
      </c>
      <c r="O1915" s="11">
        <f>IF(L1915="","",IF(L1915&gt;M1915,3,IF(L1915=M1915,1,0)))</f>
        <v/>
      </c>
      <c r="P1915" s="31">
        <f>IF(I1915="H",INDEX(Matches!$L:$L,AA1915),INDEX(Matches!$N:$N,AA1915))</f>
        <v/>
      </c>
      <c r="Q1915" s="31">
        <f>INDEX(Matches!$M:$M,AA1915)</f>
        <v/>
      </c>
      <c r="R1915" s="31">
        <f>IF(I1915="H",INDEX(Matches!$N:$N,AA1915),INDEX(Matches!$L:$L,AA1915))</f>
        <v/>
      </c>
      <c r="S1915" s="33">
        <f>IF(I1915="H",INDEX(Matches!$O:$O,AA1915),INDEX(Matches!$P:$P,AA1915))</f>
        <v/>
      </c>
      <c r="T1915" s="33">
        <f>IF(INDEX(Matches!$J:$J,AA1915)="","",IF(I1915="H",INDEX(Matches!$J:$J,AA1915),INDEX(Matches!$K:$K,AA1915)))</f>
        <v/>
      </c>
      <c r="U1915" s="33">
        <f>IF(INDEX(Matches!$K:$K,AA1915)="","",IF(I1915="H",INDEX(Matches!$K:$K,AA1915),INDEX(Matches!$J:$J,AA1915)))</f>
        <v/>
      </c>
      <c r="V1915" s="30">
        <f>IF(T1915="","",T1915-U1915)</f>
        <v/>
      </c>
      <c r="W1915" s="33">
        <f>IF(I1915="H",INDEX(Matches!$T:$T,AA1915),INDEX(Matches!$U:$U,AA1915))</f>
        <v/>
      </c>
      <c r="X1915" s="11">
        <f>INDEX(Matches!$X:$X,AA1915)</f>
        <v/>
      </c>
      <c r="Y1915" s="30">
        <f>IF(O1915="","",O1915-S1915)</f>
        <v/>
      </c>
      <c r="Z1915" s="30">
        <f>IF(W1915="","",W1915-S1915)</f>
        <v/>
      </c>
      <c r="AA1915" s="24">
        <f>MATCH(J1915,Matches!$A:$A,0)</f>
        <v/>
      </c>
      <c r="AB1915" s="33" t="n">
        <v>1.497191630618242</v>
      </c>
      <c r="AC1915" s="33" t="n"/>
      <c r="AD1915" s="24" t="n"/>
      <c r="AE1915" s="24" t="n">
        <v>1</v>
      </c>
      <c r="AF1915" s="33" t="n"/>
      <c r="AG1915" s="33" t="n"/>
    </row>
    <row r="1916">
      <c r="A1916" s="24" t="inlineStr">
        <is>
          <t>Barnsley|5</t>
        </is>
      </c>
      <c r="B1916" s="24" t="inlineStr">
        <is>
          <t>E2</t>
        </is>
      </c>
      <c r="C1916" s="24" t="inlineStr">
        <is>
          <t>League One</t>
        </is>
      </c>
      <c r="D1916" s="24" t="inlineStr">
        <is>
          <t>Barnsley</t>
        </is>
      </c>
      <c r="E1916" s="24" t="n">
        <v>5</v>
      </c>
      <c r="F1916" s="24" t="n">
        <v>2</v>
      </c>
      <c r="G1916" s="29" t="n">
        <v>46270.625</v>
      </c>
      <c r="H1916" s="24" t="inlineStr">
        <is>
          <t>Stevenage</t>
        </is>
      </c>
      <c r="I1916" s="24" t="inlineStr">
        <is>
          <t>H</t>
        </is>
      </c>
      <c r="J1916" s="24" t="inlineStr">
        <is>
          <t>E2-Barnsley-Stevenag</t>
        </is>
      </c>
      <c r="K1916" s="24" t="n">
        <v>17</v>
      </c>
      <c r="L1916" s="11">
        <f>IF(INDEX(Matches!$X:$X,AA1916)=0,"",IF(I1916="H",INDEX(Matches!$H:$H,AA1916),INDEX(Matches!$I:$I,AA1916)))</f>
        <v/>
      </c>
      <c r="M1916" s="11">
        <f>IF(INDEX(Matches!$X:$X,AA1916)=0,"",IF(I1916="H",INDEX(Matches!$I:$I,AA1916),INDEX(Matches!$H:$H,AA1916)))</f>
        <v/>
      </c>
      <c r="N1916" s="11">
        <f>IF(L1916="","",IF(L1916&gt;M1916,"W",IF(L1916=M1916,"D","L")))</f>
        <v/>
      </c>
      <c r="O1916" s="11">
        <f>IF(L1916="","",IF(L1916&gt;M1916,3,IF(L1916=M1916,1,0)))</f>
        <v/>
      </c>
      <c r="P1916" s="31">
        <f>IF(I1916="H",INDEX(Matches!$L:$L,AA1916),INDEX(Matches!$N:$N,AA1916))</f>
        <v/>
      </c>
      <c r="Q1916" s="31">
        <f>INDEX(Matches!$M:$M,AA1916)</f>
        <v/>
      </c>
      <c r="R1916" s="31">
        <f>IF(I1916="H",INDEX(Matches!$N:$N,AA1916),INDEX(Matches!$L:$L,AA1916))</f>
        <v/>
      </c>
      <c r="S1916" s="33">
        <f>IF(I1916="H",INDEX(Matches!$O:$O,AA1916),INDEX(Matches!$P:$P,AA1916))</f>
        <v/>
      </c>
      <c r="T1916" s="33">
        <f>IF(INDEX(Matches!$J:$J,AA1916)="","",IF(I1916="H",INDEX(Matches!$J:$J,AA1916),INDEX(Matches!$K:$K,AA1916)))</f>
        <v/>
      </c>
      <c r="U1916" s="33">
        <f>IF(INDEX(Matches!$K:$K,AA1916)="","",IF(I1916="H",INDEX(Matches!$K:$K,AA1916),INDEX(Matches!$J:$J,AA1916)))</f>
        <v/>
      </c>
      <c r="V1916" s="30">
        <f>IF(T1916="","",T1916-U1916)</f>
        <v/>
      </c>
      <c r="W1916" s="33">
        <f>IF(I1916="H",INDEX(Matches!$T:$T,AA1916),INDEX(Matches!$U:$U,AA1916))</f>
        <v/>
      </c>
      <c r="X1916" s="11">
        <f>INDEX(Matches!$X:$X,AA1916)</f>
        <v/>
      </c>
      <c r="Y1916" s="30">
        <f>IF(O1916="","",O1916-S1916)</f>
        <v/>
      </c>
      <c r="Z1916" s="30">
        <f>IF(W1916="","",W1916-S1916)</f>
        <v/>
      </c>
      <c r="AA1916" s="24">
        <f>MATCH(J1916,Matches!$A:$A,0)</f>
        <v/>
      </c>
      <c r="AB1916" s="33" t="n"/>
      <c r="AC1916" s="33" t="n"/>
      <c r="AD1916" s="24" t="n"/>
      <c r="AE1916" s="24" t="n">
        <v>2</v>
      </c>
      <c r="AF1916" s="33" t="n"/>
      <c r="AG1916" s="33" t="n"/>
    </row>
    <row r="1917">
      <c r="A1917" s="24" t="inlineStr">
        <is>
          <t>Barnsley|6</t>
        </is>
      </c>
      <c r="B1917" s="24" t="inlineStr">
        <is>
          <t>E2</t>
        </is>
      </c>
      <c r="C1917" s="24" t="inlineStr">
        <is>
          <t>League One</t>
        </is>
      </c>
      <c r="D1917" s="24" t="inlineStr">
        <is>
          <t>Barnsley</t>
        </is>
      </c>
      <c r="E1917" s="24" t="n">
        <v>6</v>
      </c>
      <c r="F1917" s="24" t="n">
        <v>2</v>
      </c>
      <c r="G1917" s="29" t="n">
        <v>46277.625</v>
      </c>
      <c r="H1917" s="24" t="inlineStr">
        <is>
          <t>Plymouth</t>
        </is>
      </c>
      <c r="I1917" s="24" t="inlineStr">
        <is>
          <t>A</t>
        </is>
      </c>
      <c r="J1917" s="24" t="inlineStr">
        <is>
          <t>E2-Plymouth-Barnsley</t>
        </is>
      </c>
      <c r="K1917" s="24" t="n">
        <v>5</v>
      </c>
      <c r="L1917" s="11">
        <f>IF(INDEX(Matches!$X:$X,AA1917)=0,"",IF(I1917="H",INDEX(Matches!$H:$H,AA1917),INDEX(Matches!$I:$I,AA1917)))</f>
        <v/>
      </c>
      <c r="M1917" s="11">
        <f>IF(INDEX(Matches!$X:$X,AA1917)=0,"",IF(I1917="H",INDEX(Matches!$I:$I,AA1917),INDEX(Matches!$H:$H,AA1917)))</f>
        <v/>
      </c>
      <c r="N1917" s="11">
        <f>IF(L1917="","",IF(L1917&gt;M1917,"W",IF(L1917=M1917,"D","L")))</f>
        <v/>
      </c>
      <c r="O1917" s="11">
        <f>IF(L1917="","",IF(L1917&gt;M1917,3,IF(L1917=M1917,1,0)))</f>
        <v/>
      </c>
      <c r="P1917" s="31">
        <f>IF(I1917="H",INDEX(Matches!$L:$L,AA1917),INDEX(Matches!$N:$N,AA1917))</f>
        <v/>
      </c>
      <c r="Q1917" s="31">
        <f>INDEX(Matches!$M:$M,AA1917)</f>
        <v/>
      </c>
      <c r="R1917" s="31">
        <f>IF(I1917="H",INDEX(Matches!$N:$N,AA1917),INDEX(Matches!$L:$L,AA1917))</f>
        <v/>
      </c>
      <c r="S1917" s="33">
        <f>IF(I1917="H",INDEX(Matches!$O:$O,AA1917),INDEX(Matches!$P:$P,AA1917))</f>
        <v/>
      </c>
      <c r="T1917" s="33">
        <f>IF(INDEX(Matches!$J:$J,AA1917)="","",IF(I1917="H",INDEX(Matches!$J:$J,AA1917),INDEX(Matches!$K:$K,AA1917)))</f>
        <v/>
      </c>
      <c r="U1917" s="33">
        <f>IF(INDEX(Matches!$K:$K,AA1917)="","",IF(I1917="H",INDEX(Matches!$K:$K,AA1917),INDEX(Matches!$J:$J,AA1917)))</f>
        <v/>
      </c>
      <c r="V1917" s="30">
        <f>IF(T1917="","",T1917-U1917)</f>
        <v/>
      </c>
      <c r="W1917" s="33">
        <f>IF(I1917="H",INDEX(Matches!$T:$T,AA1917),INDEX(Matches!$U:$U,AA1917))</f>
        <v/>
      </c>
      <c r="X1917" s="11">
        <f>INDEX(Matches!$X:$X,AA1917)</f>
        <v/>
      </c>
      <c r="Y1917" s="30">
        <f>IF(O1917="","",O1917-S1917)</f>
        <v/>
      </c>
      <c r="Z1917" s="30">
        <f>IF(W1917="","",W1917-S1917)</f>
        <v/>
      </c>
      <c r="AA1917" s="24">
        <f>MATCH(J1917,Matches!$A:$A,0)</f>
        <v/>
      </c>
      <c r="AB1917" s="33" t="n">
        <v>0.8441205834368227</v>
      </c>
      <c r="AC1917" s="33" t="n"/>
      <c r="AD1917" s="24" t="n"/>
      <c r="AE1917" s="24" t="n">
        <v>2</v>
      </c>
      <c r="AF1917" s="33" t="n"/>
      <c r="AG1917" s="33" t="n"/>
    </row>
    <row r="1918">
      <c r="A1918" s="24" t="inlineStr">
        <is>
          <t>Barnsley|7</t>
        </is>
      </c>
      <c r="B1918" s="24" t="inlineStr">
        <is>
          <t>E2</t>
        </is>
      </c>
      <c r="C1918" s="24" t="inlineStr">
        <is>
          <t>League One</t>
        </is>
      </c>
      <c r="D1918" s="24" t="inlineStr">
        <is>
          <t>Barnsley</t>
        </is>
      </c>
      <c r="E1918" s="24" t="n">
        <v>7</v>
      </c>
      <c r="F1918" s="24" t="n">
        <v>2</v>
      </c>
      <c r="G1918" s="29" t="n">
        <v>46284.52083333334</v>
      </c>
      <c r="H1918" s="24" t="inlineStr">
        <is>
          <t>Leicester</t>
        </is>
      </c>
      <c r="I1918" s="24" t="inlineStr">
        <is>
          <t>H</t>
        </is>
      </c>
      <c r="J1918" s="24" t="inlineStr">
        <is>
          <t>E2-Barnsley-Leiceste</t>
        </is>
      </c>
      <c r="K1918" s="24" t="n">
        <v>1</v>
      </c>
      <c r="L1918" s="11">
        <f>IF(INDEX(Matches!$X:$X,AA1918)=0,"",IF(I1918="H",INDEX(Matches!$H:$H,AA1918),INDEX(Matches!$I:$I,AA1918)))</f>
        <v/>
      </c>
      <c r="M1918" s="11">
        <f>IF(INDEX(Matches!$X:$X,AA1918)=0,"",IF(I1918="H",INDEX(Matches!$I:$I,AA1918),INDEX(Matches!$H:$H,AA1918)))</f>
        <v/>
      </c>
      <c r="N1918" s="11">
        <f>IF(L1918="","",IF(L1918&gt;M1918,"W",IF(L1918=M1918,"D","L")))</f>
        <v/>
      </c>
      <c r="O1918" s="11">
        <f>IF(L1918="","",IF(L1918&gt;M1918,3,IF(L1918=M1918,1,0)))</f>
        <v/>
      </c>
      <c r="P1918" s="31">
        <f>IF(I1918="H",INDEX(Matches!$L:$L,AA1918),INDEX(Matches!$N:$N,AA1918))</f>
        <v/>
      </c>
      <c r="Q1918" s="31">
        <f>INDEX(Matches!$M:$M,AA1918)</f>
        <v/>
      </c>
      <c r="R1918" s="31">
        <f>IF(I1918="H",INDEX(Matches!$N:$N,AA1918),INDEX(Matches!$L:$L,AA1918))</f>
        <v/>
      </c>
      <c r="S1918" s="33">
        <f>IF(I1918="H",INDEX(Matches!$O:$O,AA1918),INDEX(Matches!$P:$P,AA1918))</f>
        <v/>
      </c>
      <c r="T1918" s="33">
        <f>IF(INDEX(Matches!$J:$J,AA1918)="","",IF(I1918="H",INDEX(Matches!$J:$J,AA1918),INDEX(Matches!$K:$K,AA1918)))</f>
        <v/>
      </c>
      <c r="U1918" s="33">
        <f>IF(INDEX(Matches!$K:$K,AA1918)="","",IF(I1918="H",INDEX(Matches!$K:$K,AA1918),INDEX(Matches!$J:$J,AA1918)))</f>
        <v/>
      </c>
      <c r="V1918" s="30">
        <f>IF(T1918="","",T1918-U1918)</f>
        <v/>
      </c>
      <c r="W1918" s="33">
        <f>IF(I1918="H",INDEX(Matches!$T:$T,AA1918),INDEX(Matches!$U:$U,AA1918))</f>
        <v/>
      </c>
      <c r="X1918" s="11">
        <f>INDEX(Matches!$X:$X,AA1918)</f>
        <v/>
      </c>
      <c r="Y1918" s="30">
        <f>IF(O1918="","",O1918-S1918)</f>
        <v/>
      </c>
      <c r="Z1918" s="30">
        <f>IF(W1918="","",W1918-S1918)</f>
        <v/>
      </c>
      <c r="AA1918" s="24">
        <f>MATCH(J1918,Matches!$A:$A,0)</f>
        <v/>
      </c>
      <c r="AB1918" s="33" t="n"/>
      <c r="AC1918" s="33" t="n"/>
      <c r="AD1918" s="24" t="n"/>
      <c r="AE1918" s="24" t="n">
        <v>2</v>
      </c>
      <c r="AF1918" s="33" t="n"/>
      <c r="AG1918" s="33" t="n"/>
    </row>
    <row r="1919">
      <c r="A1919" s="24" t="inlineStr">
        <is>
          <t>Barnsley|8</t>
        </is>
      </c>
      <c r="B1919" s="24" t="inlineStr">
        <is>
          <t>E2</t>
        </is>
      </c>
      <c r="C1919" s="24" t="inlineStr">
        <is>
          <t>League One</t>
        </is>
      </c>
      <c r="D1919" s="24" t="inlineStr">
        <is>
          <t>Barnsley</t>
        </is>
      </c>
      <c r="E1919" s="24" t="n">
        <v>8</v>
      </c>
      <c r="F1919" s="24" t="n">
        <v>2</v>
      </c>
      <c r="G1919" s="29" t="n">
        <v>46298.625</v>
      </c>
      <c r="H1919" s="24" t="inlineStr">
        <is>
          <t>MK Dons</t>
        </is>
      </c>
      <c r="I1919" s="24" t="inlineStr">
        <is>
          <t>H</t>
        </is>
      </c>
      <c r="J1919" s="24" t="inlineStr">
        <is>
          <t>E2-Barnsley-MKDons</t>
        </is>
      </c>
      <c r="K1919" s="24" t="n">
        <v>6</v>
      </c>
      <c r="L1919" s="11">
        <f>IF(INDEX(Matches!$X:$X,AA1919)=0,"",IF(I1919="H",INDEX(Matches!$H:$H,AA1919),INDEX(Matches!$I:$I,AA1919)))</f>
        <v/>
      </c>
      <c r="M1919" s="11">
        <f>IF(INDEX(Matches!$X:$X,AA1919)=0,"",IF(I1919="H",INDEX(Matches!$I:$I,AA1919),INDEX(Matches!$H:$H,AA1919)))</f>
        <v/>
      </c>
      <c r="N1919" s="11">
        <f>IF(L1919="","",IF(L1919&gt;M1919,"W",IF(L1919=M1919,"D","L")))</f>
        <v/>
      </c>
      <c r="O1919" s="11">
        <f>IF(L1919="","",IF(L1919&gt;M1919,3,IF(L1919=M1919,1,0)))</f>
        <v/>
      </c>
      <c r="P1919" s="31">
        <f>IF(I1919="H",INDEX(Matches!$L:$L,AA1919),INDEX(Matches!$N:$N,AA1919))</f>
        <v/>
      </c>
      <c r="Q1919" s="31">
        <f>INDEX(Matches!$M:$M,AA1919)</f>
        <v/>
      </c>
      <c r="R1919" s="31">
        <f>IF(I1919="H",INDEX(Matches!$N:$N,AA1919),INDEX(Matches!$L:$L,AA1919))</f>
        <v/>
      </c>
      <c r="S1919" s="33">
        <f>IF(I1919="H",INDEX(Matches!$O:$O,AA1919),INDEX(Matches!$P:$P,AA1919))</f>
        <v/>
      </c>
      <c r="T1919" s="33">
        <f>IF(INDEX(Matches!$J:$J,AA1919)="","",IF(I1919="H",INDEX(Matches!$J:$J,AA1919),INDEX(Matches!$K:$K,AA1919)))</f>
        <v/>
      </c>
      <c r="U1919" s="33">
        <f>IF(INDEX(Matches!$K:$K,AA1919)="","",IF(I1919="H",INDEX(Matches!$K:$K,AA1919),INDEX(Matches!$J:$J,AA1919)))</f>
        <v/>
      </c>
      <c r="V1919" s="30">
        <f>IF(T1919="","",T1919-U1919)</f>
        <v/>
      </c>
      <c r="W1919" s="33">
        <f>IF(I1919="H",INDEX(Matches!$T:$T,AA1919),INDEX(Matches!$U:$U,AA1919))</f>
        <v/>
      </c>
      <c r="X1919" s="11">
        <f>INDEX(Matches!$X:$X,AA1919)</f>
        <v/>
      </c>
      <c r="Y1919" s="30">
        <f>IF(O1919="","",O1919-S1919)</f>
        <v/>
      </c>
      <c r="Z1919" s="30">
        <f>IF(W1919="","",W1919-S1919)</f>
        <v/>
      </c>
      <c r="AA1919" s="24">
        <f>MATCH(J1919,Matches!$A:$A,0)</f>
        <v/>
      </c>
      <c r="AB1919" s="33" t="n"/>
      <c r="AC1919" s="33" t="n">
        <v>1.397826992367965</v>
      </c>
      <c r="AD1919" s="24" t="n"/>
      <c r="AE1919" s="24" t="n">
        <v>3</v>
      </c>
      <c r="AF1919" s="33" t="n"/>
      <c r="AG1919" s="33" t="n"/>
    </row>
    <row r="1920">
      <c r="A1920" s="24" t="inlineStr">
        <is>
          <t>Barnsley|9</t>
        </is>
      </c>
      <c r="B1920" s="24" t="inlineStr">
        <is>
          <t>E2</t>
        </is>
      </c>
      <c r="C1920" s="24" t="inlineStr">
        <is>
          <t>League One</t>
        </is>
      </c>
      <c r="D1920" s="24" t="inlineStr">
        <is>
          <t>Barnsley</t>
        </is>
      </c>
      <c r="E1920" s="24" t="n">
        <v>9</v>
      </c>
      <c r="F1920" s="24" t="n">
        <v>3</v>
      </c>
      <c r="G1920" s="29" t="n">
        <v>46305.625</v>
      </c>
      <c r="H1920" s="24" t="inlineStr">
        <is>
          <t>Stockport</t>
        </is>
      </c>
      <c r="I1920" s="24" t="inlineStr">
        <is>
          <t>A</t>
        </is>
      </c>
      <c r="J1920" s="24" t="inlineStr">
        <is>
          <t>E2-Stockpor-Barnsley</t>
        </is>
      </c>
      <c r="K1920" s="24" t="n">
        <v>7</v>
      </c>
      <c r="L1920" s="11">
        <f>IF(INDEX(Matches!$X:$X,AA1920)=0,"",IF(I1920="H",INDEX(Matches!$H:$H,AA1920),INDEX(Matches!$I:$I,AA1920)))</f>
        <v/>
      </c>
      <c r="M1920" s="11">
        <f>IF(INDEX(Matches!$X:$X,AA1920)=0,"",IF(I1920="H",INDEX(Matches!$I:$I,AA1920),INDEX(Matches!$H:$H,AA1920)))</f>
        <v/>
      </c>
      <c r="N1920" s="11">
        <f>IF(L1920="","",IF(L1920&gt;M1920,"W",IF(L1920=M1920,"D","L")))</f>
        <v/>
      </c>
      <c r="O1920" s="11">
        <f>IF(L1920="","",IF(L1920&gt;M1920,3,IF(L1920=M1920,1,0)))</f>
        <v/>
      </c>
      <c r="P1920" s="31">
        <f>IF(I1920="H",INDEX(Matches!$L:$L,AA1920),INDEX(Matches!$N:$N,AA1920))</f>
        <v/>
      </c>
      <c r="Q1920" s="31">
        <f>INDEX(Matches!$M:$M,AA1920)</f>
        <v/>
      </c>
      <c r="R1920" s="31">
        <f>IF(I1920="H",INDEX(Matches!$N:$N,AA1920),INDEX(Matches!$L:$L,AA1920))</f>
        <v/>
      </c>
      <c r="S1920" s="33">
        <f>IF(I1920="H",INDEX(Matches!$O:$O,AA1920),INDEX(Matches!$P:$P,AA1920))</f>
        <v/>
      </c>
      <c r="T1920" s="33">
        <f>IF(INDEX(Matches!$J:$J,AA1920)="","",IF(I1920="H",INDEX(Matches!$J:$J,AA1920),INDEX(Matches!$K:$K,AA1920)))</f>
        <v/>
      </c>
      <c r="U1920" s="33">
        <f>IF(INDEX(Matches!$K:$K,AA1920)="","",IF(I1920="H",INDEX(Matches!$K:$K,AA1920),INDEX(Matches!$J:$J,AA1920)))</f>
        <v/>
      </c>
      <c r="V1920" s="30">
        <f>IF(T1920="","",T1920-U1920)</f>
        <v/>
      </c>
      <c r="W1920" s="33">
        <f>IF(I1920="H",INDEX(Matches!$T:$T,AA1920),INDEX(Matches!$U:$U,AA1920))</f>
        <v/>
      </c>
      <c r="X1920" s="11">
        <f>INDEX(Matches!$X:$X,AA1920)</f>
        <v/>
      </c>
      <c r="Y1920" s="30">
        <f>IF(O1920="","",O1920-S1920)</f>
        <v/>
      </c>
      <c r="Z1920" s="30">
        <f>IF(W1920="","",W1920-S1920)</f>
        <v/>
      </c>
      <c r="AA1920" s="24">
        <f>MATCH(J1920,Matches!$A:$A,0)</f>
        <v/>
      </c>
      <c r="AB1920" s="33" t="n"/>
      <c r="AC1920" s="33" t="n"/>
      <c r="AD1920" s="24" t="n"/>
      <c r="AE1920" s="24" t="n">
        <v>3</v>
      </c>
      <c r="AF1920" s="33" t="n"/>
      <c r="AG1920" s="33" t="n"/>
    </row>
    <row r="1921">
      <c r="A1921" s="24" t="inlineStr">
        <is>
          <t>Barnsley|10</t>
        </is>
      </c>
      <c r="B1921" s="24" t="inlineStr">
        <is>
          <t>E2</t>
        </is>
      </c>
      <c r="C1921" s="24" t="inlineStr">
        <is>
          <t>League One</t>
        </is>
      </c>
      <c r="D1921" s="24" t="inlineStr">
        <is>
          <t>Barnsley</t>
        </is>
      </c>
      <c r="E1921" s="24" t="n">
        <v>10</v>
      </c>
      <c r="F1921" s="24" t="n">
        <v>3</v>
      </c>
      <c r="G1921" s="29" t="n">
        <v>46312.625</v>
      </c>
      <c r="H1921" s="24" t="inlineStr">
        <is>
          <t>Cambridge</t>
        </is>
      </c>
      <c r="I1921" s="24" t="inlineStr">
        <is>
          <t>H</t>
        </is>
      </c>
      <c r="J1921" s="24" t="inlineStr">
        <is>
          <t>E2-Barnsley-Cambridg</t>
        </is>
      </c>
      <c r="K1921" s="24" t="n">
        <v>21</v>
      </c>
      <c r="L1921" s="11">
        <f>IF(INDEX(Matches!$X:$X,AA1921)=0,"",IF(I1921="H",INDEX(Matches!$H:$H,AA1921),INDEX(Matches!$I:$I,AA1921)))</f>
        <v/>
      </c>
      <c r="M1921" s="11">
        <f>IF(INDEX(Matches!$X:$X,AA1921)=0,"",IF(I1921="H",INDEX(Matches!$I:$I,AA1921),INDEX(Matches!$H:$H,AA1921)))</f>
        <v/>
      </c>
      <c r="N1921" s="11">
        <f>IF(L1921="","",IF(L1921&gt;M1921,"W",IF(L1921=M1921,"D","L")))</f>
        <v/>
      </c>
      <c r="O1921" s="11">
        <f>IF(L1921="","",IF(L1921&gt;M1921,3,IF(L1921=M1921,1,0)))</f>
        <v/>
      </c>
      <c r="P1921" s="31">
        <f>IF(I1921="H",INDEX(Matches!$L:$L,AA1921),INDEX(Matches!$N:$N,AA1921))</f>
        <v/>
      </c>
      <c r="Q1921" s="31">
        <f>INDEX(Matches!$M:$M,AA1921)</f>
        <v/>
      </c>
      <c r="R1921" s="31">
        <f>IF(I1921="H",INDEX(Matches!$N:$N,AA1921),INDEX(Matches!$L:$L,AA1921))</f>
        <v/>
      </c>
      <c r="S1921" s="33">
        <f>IF(I1921="H",INDEX(Matches!$O:$O,AA1921),INDEX(Matches!$P:$P,AA1921))</f>
        <v/>
      </c>
      <c r="T1921" s="33">
        <f>IF(INDEX(Matches!$J:$J,AA1921)="","",IF(I1921="H",INDEX(Matches!$J:$J,AA1921),INDEX(Matches!$K:$K,AA1921)))</f>
        <v/>
      </c>
      <c r="U1921" s="33">
        <f>IF(INDEX(Matches!$K:$K,AA1921)="","",IF(I1921="H",INDEX(Matches!$K:$K,AA1921),INDEX(Matches!$J:$J,AA1921)))</f>
        <v/>
      </c>
      <c r="V1921" s="30">
        <f>IF(T1921="","",T1921-U1921)</f>
        <v/>
      </c>
      <c r="W1921" s="33">
        <f>IF(I1921="H",INDEX(Matches!$T:$T,AA1921),INDEX(Matches!$U:$U,AA1921))</f>
        <v/>
      </c>
      <c r="X1921" s="11">
        <f>INDEX(Matches!$X:$X,AA1921)</f>
        <v/>
      </c>
      <c r="Y1921" s="30">
        <f>IF(O1921="","",O1921-S1921)</f>
        <v/>
      </c>
      <c r="Z1921" s="30">
        <f>IF(W1921="","",W1921-S1921)</f>
        <v/>
      </c>
      <c r="AA1921" s="24">
        <f>MATCH(J1921,Matches!$A:$A,0)</f>
        <v/>
      </c>
      <c r="AB1921" s="33" t="n"/>
      <c r="AC1921" s="33" t="n"/>
      <c r="AD1921" s="24" t="n"/>
      <c r="AE1921" s="24" t="n">
        <v>3</v>
      </c>
      <c r="AF1921" s="33" t="n"/>
      <c r="AG1921" s="33" t="n"/>
    </row>
    <row r="1922">
      <c r="A1922" s="24" t="inlineStr">
        <is>
          <t>Barnsley|11</t>
        </is>
      </c>
      <c r="B1922" s="24" t="inlineStr">
        <is>
          <t>E2</t>
        </is>
      </c>
      <c r="C1922" s="24" t="inlineStr">
        <is>
          <t>League One</t>
        </is>
      </c>
      <c r="D1922" s="24" t="inlineStr">
        <is>
          <t>Barnsley</t>
        </is>
      </c>
      <c r="E1922" s="24" t="n">
        <v>11</v>
      </c>
      <c r="F1922" s="24" t="n">
        <v>3</v>
      </c>
      <c r="G1922" s="29" t="n">
        <v>46315.82291666666</v>
      </c>
      <c r="H1922" s="24" t="inlineStr">
        <is>
          <t>Luton</t>
        </is>
      </c>
      <c r="I1922" s="24" t="inlineStr">
        <is>
          <t>A</t>
        </is>
      </c>
      <c r="J1922" s="24" t="inlineStr">
        <is>
          <t>E2-Luton-Barnsley</t>
        </is>
      </c>
      <c r="K1922" s="24" t="n">
        <v>3</v>
      </c>
      <c r="L1922" s="11">
        <f>IF(INDEX(Matches!$X:$X,AA1922)=0,"",IF(I1922="H",INDEX(Matches!$H:$H,AA1922),INDEX(Matches!$I:$I,AA1922)))</f>
        <v/>
      </c>
      <c r="M1922" s="11">
        <f>IF(INDEX(Matches!$X:$X,AA1922)=0,"",IF(I1922="H",INDEX(Matches!$I:$I,AA1922),INDEX(Matches!$H:$H,AA1922)))</f>
        <v/>
      </c>
      <c r="N1922" s="11">
        <f>IF(L1922="","",IF(L1922&gt;M1922,"W",IF(L1922=M1922,"D","L")))</f>
        <v/>
      </c>
      <c r="O1922" s="11">
        <f>IF(L1922="","",IF(L1922&gt;M1922,3,IF(L1922=M1922,1,0)))</f>
        <v/>
      </c>
      <c r="P1922" s="31">
        <f>IF(I1922="H",INDEX(Matches!$L:$L,AA1922),INDEX(Matches!$N:$N,AA1922))</f>
        <v/>
      </c>
      <c r="Q1922" s="31">
        <f>INDEX(Matches!$M:$M,AA1922)</f>
        <v/>
      </c>
      <c r="R1922" s="31">
        <f>IF(I1922="H",INDEX(Matches!$N:$N,AA1922),INDEX(Matches!$L:$L,AA1922))</f>
        <v/>
      </c>
      <c r="S1922" s="33">
        <f>IF(I1922="H",INDEX(Matches!$O:$O,AA1922),INDEX(Matches!$P:$P,AA1922))</f>
        <v/>
      </c>
      <c r="T1922" s="33">
        <f>IF(INDEX(Matches!$J:$J,AA1922)="","",IF(I1922="H",INDEX(Matches!$J:$J,AA1922),INDEX(Matches!$K:$K,AA1922)))</f>
        <v/>
      </c>
      <c r="U1922" s="33">
        <f>IF(INDEX(Matches!$K:$K,AA1922)="","",IF(I1922="H",INDEX(Matches!$K:$K,AA1922),INDEX(Matches!$J:$J,AA1922)))</f>
        <v/>
      </c>
      <c r="V1922" s="30">
        <f>IF(T1922="","",T1922-U1922)</f>
        <v/>
      </c>
      <c r="W1922" s="33">
        <f>IF(I1922="H",INDEX(Matches!$T:$T,AA1922),INDEX(Matches!$U:$U,AA1922))</f>
        <v/>
      </c>
      <c r="X1922" s="11">
        <f>INDEX(Matches!$X:$X,AA1922)</f>
        <v/>
      </c>
      <c r="Y1922" s="30">
        <f>IF(O1922="","",O1922-S1922)</f>
        <v/>
      </c>
      <c r="Z1922" s="30">
        <f>IF(W1922="","",W1922-S1922)</f>
        <v/>
      </c>
      <c r="AA1922" s="24">
        <f>MATCH(J1922,Matches!$A:$A,0)</f>
        <v/>
      </c>
      <c r="AB1922" s="33" t="n"/>
      <c r="AC1922" s="33" t="n"/>
      <c r="AD1922" s="24" t="n"/>
      <c r="AE1922" s="24" t="n">
        <v>3</v>
      </c>
      <c r="AF1922" s="33" t="n"/>
      <c r="AG1922" s="33" t="n"/>
    </row>
    <row r="1923">
      <c r="A1923" s="24" t="inlineStr">
        <is>
          <t>Barnsley|12</t>
        </is>
      </c>
      <c r="B1923" s="24" t="inlineStr">
        <is>
          <t>E2</t>
        </is>
      </c>
      <c r="C1923" s="24" t="inlineStr">
        <is>
          <t>League One</t>
        </is>
      </c>
      <c r="D1923" s="24" t="inlineStr">
        <is>
          <t>Barnsley</t>
        </is>
      </c>
      <c r="E1923" s="24" t="n">
        <v>12</v>
      </c>
      <c r="F1923" s="24" t="n">
        <v>3</v>
      </c>
      <c r="G1923" s="29" t="n">
        <v>46319.625</v>
      </c>
      <c r="H1923" s="24" t="inlineStr">
        <is>
          <t>Reading</t>
        </is>
      </c>
      <c r="I1923" s="24" t="inlineStr">
        <is>
          <t>A</t>
        </is>
      </c>
      <c r="J1923" s="24" t="inlineStr">
        <is>
          <t>E2-Reading-Barnsley</t>
        </is>
      </c>
      <c r="K1923" s="24" t="n">
        <v>12</v>
      </c>
      <c r="L1923" s="11">
        <f>IF(INDEX(Matches!$X:$X,AA1923)=0,"",IF(I1923="H",INDEX(Matches!$H:$H,AA1923),INDEX(Matches!$I:$I,AA1923)))</f>
        <v/>
      </c>
      <c r="M1923" s="11">
        <f>IF(INDEX(Matches!$X:$X,AA1923)=0,"",IF(I1923="H",INDEX(Matches!$I:$I,AA1923),INDEX(Matches!$H:$H,AA1923)))</f>
        <v/>
      </c>
      <c r="N1923" s="11">
        <f>IF(L1923="","",IF(L1923&gt;M1923,"W",IF(L1923=M1923,"D","L")))</f>
        <v/>
      </c>
      <c r="O1923" s="11">
        <f>IF(L1923="","",IF(L1923&gt;M1923,3,IF(L1923=M1923,1,0)))</f>
        <v/>
      </c>
      <c r="P1923" s="31">
        <f>IF(I1923="H",INDEX(Matches!$L:$L,AA1923),INDEX(Matches!$N:$N,AA1923))</f>
        <v/>
      </c>
      <c r="Q1923" s="31">
        <f>INDEX(Matches!$M:$M,AA1923)</f>
        <v/>
      </c>
      <c r="R1923" s="31">
        <f>IF(I1923="H",INDEX(Matches!$N:$N,AA1923),INDEX(Matches!$L:$L,AA1923))</f>
        <v/>
      </c>
      <c r="S1923" s="33">
        <f>IF(I1923="H",INDEX(Matches!$O:$O,AA1923),INDEX(Matches!$P:$P,AA1923))</f>
        <v/>
      </c>
      <c r="T1923" s="33">
        <f>IF(INDEX(Matches!$J:$J,AA1923)="","",IF(I1923="H",INDEX(Matches!$J:$J,AA1923),INDEX(Matches!$K:$K,AA1923)))</f>
        <v/>
      </c>
      <c r="U1923" s="33">
        <f>IF(INDEX(Matches!$K:$K,AA1923)="","",IF(I1923="H",INDEX(Matches!$K:$K,AA1923),INDEX(Matches!$J:$J,AA1923)))</f>
        <v/>
      </c>
      <c r="V1923" s="30">
        <f>IF(T1923="","",T1923-U1923)</f>
        <v/>
      </c>
      <c r="W1923" s="33">
        <f>IF(I1923="H",INDEX(Matches!$T:$T,AA1923),INDEX(Matches!$U:$U,AA1923))</f>
        <v/>
      </c>
      <c r="X1923" s="11">
        <f>INDEX(Matches!$X:$X,AA1923)</f>
        <v/>
      </c>
      <c r="Y1923" s="30">
        <f>IF(O1923="","",O1923-S1923)</f>
        <v/>
      </c>
      <c r="Z1923" s="30">
        <f>IF(W1923="","",W1923-S1923)</f>
        <v/>
      </c>
      <c r="AA1923" s="24">
        <f>MATCH(J1923,Matches!$A:$A,0)</f>
        <v/>
      </c>
      <c r="AB1923" s="33" t="n"/>
      <c r="AC1923" s="33" t="n">
        <v>1.092409300832718</v>
      </c>
      <c r="AD1923" s="24" t="n"/>
      <c r="AE1923" s="24" t="n">
        <v>4</v>
      </c>
      <c r="AF1923" s="33" t="n"/>
      <c r="AG1923" s="33" t="n"/>
    </row>
    <row r="1924">
      <c r="A1924" s="24" t="inlineStr">
        <is>
          <t>Barnsley|13</t>
        </is>
      </c>
      <c r="B1924" s="24" t="inlineStr">
        <is>
          <t>E2</t>
        </is>
      </c>
      <c r="C1924" s="24" t="inlineStr">
        <is>
          <t>League One</t>
        </is>
      </c>
      <c r="D1924" s="24" t="inlineStr">
        <is>
          <t>Barnsley</t>
        </is>
      </c>
      <c r="E1924" s="24" t="n">
        <v>13</v>
      </c>
      <c r="F1924" s="24" t="n">
        <v>4</v>
      </c>
      <c r="G1924" s="29" t="n">
        <v>46326.625</v>
      </c>
      <c r="H1924" s="24" t="inlineStr">
        <is>
          <t>Oxford</t>
        </is>
      </c>
      <c r="I1924" s="24" t="inlineStr">
        <is>
          <t>H</t>
        </is>
      </c>
      <c r="J1924" s="24" t="inlineStr">
        <is>
          <t>E2-Barnsley-Oxford</t>
        </is>
      </c>
      <c r="K1924" s="24" t="n">
        <v>11</v>
      </c>
      <c r="L1924" s="11">
        <f>IF(INDEX(Matches!$X:$X,AA1924)=0,"",IF(I1924="H",INDEX(Matches!$H:$H,AA1924),INDEX(Matches!$I:$I,AA1924)))</f>
        <v/>
      </c>
      <c r="M1924" s="11">
        <f>IF(INDEX(Matches!$X:$X,AA1924)=0,"",IF(I1924="H",INDEX(Matches!$I:$I,AA1924),INDEX(Matches!$H:$H,AA1924)))</f>
        <v/>
      </c>
      <c r="N1924" s="11">
        <f>IF(L1924="","",IF(L1924&gt;M1924,"W",IF(L1924=M1924,"D","L")))</f>
        <v/>
      </c>
      <c r="O1924" s="11">
        <f>IF(L1924="","",IF(L1924&gt;M1924,3,IF(L1924=M1924,1,0)))</f>
        <v/>
      </c>
      <c r="P1924" s="31">
        <f>IF(I1924="H",INDEX(Matches!$L:$L,AA1924),INDEX(Matches!$N:$N,AA1924))</f>
        <v/>
      </c>
      <c r="Q1924" s="31">
        <f>INDEX(Matches!$M:$M,AA1924)</f>
        <v/>
      </c>
      <c r="R1924" s="31">
        <f>IF(I1924="H",INDEX(Matches!$N:$N,AA1924),INDEX(Matches!$L:$L,AA1924))</f>
        <v/>
      </c>
      <c r="S1924" s="33">
        <f>IF(I1924="H",INDEX(Matches!$O:$O,AA1924),INDEX(Matches!$P:$P,AA1924))</f>
        <v/>
      </c>
      <c r="T1924" s="33">
        <f>IF(INDEX(Matches!$J:$J,AA1924)="","",IF(I1924="H",INDEX(Matches!$J:$J,AA1924),INDEX(Matches!$K:$K,AA1924)))</f>
        <v/>
      </c>
      <c r="U1924" s="33">
        <f>IF(INDEX(Matches!$K:$K,AA1924)="","",IF(I1924="H",INDEX(Matches!$K:$K,AA1924),INDEX(Matches!$J:$J,AA1924)))</f>
        <v/>
      </c>
      <c r="V1924" s="30">
        <f>IF(T1924="","",T1924-U1924)</f>
        <v/>
      </c>
      <c r="W1924" s="33">
        <f>IF(I1924="H",INDEX(Matches!$T:$T,AA1924),INDEX(Matches!$U:$U,AA1924))</f>
        <v/>
      </c>
      <c r="X1924" s="11">
        <f>INDEX(Matches!$X:$X,AA1924)</f>
        <v/>
      </c>
      <c r="Y1924" s="30">
        <f>IF(O1924="","",O1924-S1924)</f>
        <v/>
      </c>
      <c r="Z1924" s="30">
        <f>IF(W1924="","",W1924-S1924)</f>
        <v/>
      </c>
      <c r="AA1924" s="24">
        <f>MATCH(J1924,Matches!$A:$A,0)</f>
        <v/>
      </c>
      <c r="AB1924" s="33" t="n"/>
      <c r="AC1924" s="33" t="n">
        <v>1.498859051142731</v>
      </c>
      <c r="AD1924" s="24" t="n"/>
      <c r="AE1924" s="24" t="n">
        <v>4</v>
      </c>
      <c r="AF1924" s="33" t="n"/>
      <c r="AG1924" s="33" t="n"/>
    </row>
    <row r="1925">
      <c r="A1925" s="24" t="inlineStr">
        <is>
          <t>Barnsley|14</t>
        </is>
      </c>
      <c r="B1925" s="24" t="inlineStr">
        <is>
          <t>E2</t>
        </is>
      </c>
      <c r="C1925" s="24" t="inlineStr">
        <is>
          <t>League One</t>
        </is>
      </c>
      <c r="D1925" s="24" t="inlineStr">
        <is>
          <t>Barnsley</t>
        </is>
      </c>
      <c r="E1925" s="24" t="n">
        <v>14</v>
      </c>
      <c r="F1925" s="24" t="n">
        <v>4</v>
      </c>
      <c r="G1925" s="29" t="n">
        <v>46340.625</v>
      </c>
      <c r="H1925" s="24" t="inlineStr">
        <is>
          <t>Wigan</t>
        </is>
      </c>
      <c r="I1925" s="24" t="inlineStr">
        <is>
          <t>A</t>
        </is>
      </c>
      <c r="J1925" s="24" t="inlineStr">
        <is>
          <t>E2-Wigan-Barnsley</t>
        </is>
      </c>
      <c r="K1925" s="24" t="n">
        <v>14</v>
      </c>
      <c r="L1925" s="11">
        <f>IF(INDEX(Matches!$X:$X,AA1925)=0,"",IF(I1925="H",INDEX(Matches!$H:$H,AA1925),INDEX(Matches!$I:$I,AA1925)))</f>
        <v/>
      </c>
      <c r="M1925" s="11">
        <f>IF(INDEX(Matches!$X:$X,AA1925)=0,"",IF(I1925="H",INDEX(Matches!$I:$I,AA1925),INDEX(Matches!$H:$H,AA1925)))</f>
        <v/>
      </c>
      <c r="N1925" s="11">
        <f>IF(L1925="","",IF(L1925&gt;M1925,"W",IF(L1925=M1925,"D","L")))</f>
        <v/>
      </c>
      <c r="O1925" s="11">
        <f>IF(L1925="","",IF(L1925&gt;M1925,3,IF(L1925=M1925,1,0)))</f>
        <v/>
      </c>
      <c r="P1925" s="31">
        <f>IF(I1925="H",INDEX(Matches!$L:$L,AA1925),INDEX(Matches!$N:$N,AA1925))</f>
        <v/>
      </c>
      <c r="Q1925" s="31">
        <f>INDEX(Matches!$M:$M,AA1925)</f>
        <v/>
      </c>
      <c r="R1925" s="31">
        <f>IF(I1925="H",INDEX(Matches!$N:$N,AA1925),INDEX(Matches!$L:$L,AA1925))</f>
        <v/>
      </c>
      <c r="S1925" s="33">
        <f>IF(I1925="H",INDEX(Matches!$O:$O,AA1925),INDEX(Matches!$P:$P,AA1925))</f>
        <v/>
      </c>
      <c r="T1925" s="33">
        <f>IF(INDEX(Matches!$J:$J,AA1925)="","",IF(I1925="H",INDEX(Matches!$J:$J,AA1925),INDEX(Matches!$K:$K,AA1925)))</f>
        <v/>
      </c>
      <c r="U1925" s="33">
        <f>IF(INDEX(Matches!$K:$K,AA1925)="","",IF(I1925="H",INDEX(Matches!$K:$K,AA1925),INDEX(Matches!$J:$J,AA1925)))</f>
        <v/>
      </c>
      <c r="V1925" s="30">
        <f>IF(T1925="","",T1925-U1925)</f>
        <v/>
      </c>
      <c r="W1925" s="33">
        <f>IF(I1925="H",INDEX(Matches!$T:$T,AA1925),INDEX(Matches!$U:$U,AA1925))</f>
        <v/>
      </c>
      <c r="X1925" s="11">
        <f>INDEX(Matches!$X:$X,AA1925)</f>
        <v/>
      </c>
      <c r="Y1925" s="30">
        <f>IF(O1925="","",O1925-S1925)</f>
        <v/>
      </c>
      <c r="Z1925" s="30">
        <f>IF(W1925="","",W1925-S1925)</f>
        <v/>
      </c>
      <c r="AA1925" s="24">
        <f>MATCH(J1925,Matches!$A:$A,0)</f>
        <v/>
      </c>
      <c r="AB1925" s="33" t="n"/>
      <c r="AC1925" s="33" t="n">
        <v>1.231217835183031</v>
      </c>
      <c r="AD1925" s="24" t="n"/>
      <c r="AE1925" s="24" t="n">
        <v>4</v>
      </c>
      <c r="AF1925" s="33" t="n"/>
      <c r="AG1925" s="33" t="n"/>
    </row>
    <row r="1926">
      <c r="A1926" s="24" t="inlineStr">
        <is>
          <t>Barnsley|15</t>
        </is>
      </c>
      <c r="B1926" s="24" t="inlineStr">
        <is>
          <t>E2</t>
        </is>
      </c>
      <c r="C1926" s="24" t="inlineStr">
        <is>
          <t>League One</t>
        </is>
      </c>
      <c r="D1926" s="24" t="inlineStr">
        <is>
          <t>Barnsley</t>
        </is>
      </c>
      <c r="E1926" s="24" t="n">
        <v>15</v>
      </c>
      <c r="F1926" s="24" t="n">
        <v>4</v>
      </c>
      <c r="G1926" s="29" t="n">
        <v>46346.83333333334</v>
      </c>
      <c r="H1926" s="24" t="inlineStr">
        <is>
          <t>Sheffield Wed</t>
        </is>
      </c>
      <c r="I1926" s="24" t="inlineStr">
        <is>
          <t>H</t>
        </is>
      </c>
      <c r="J1926" s="24" t="inlineStr">
        <is>
          <t>E2-Barnsley-Sheffiel</t>
        </is>
      </c>
      <c r="K1926" s="24" t="n">
        <v>2</v>
      </c>
      <c r="L1926" s="11">
        <f>IF(INDEX(Matches!$X:$X,AA1926)=0,"",IF(I1926="H",INDEX(Matches!$H:$H,AA1926),INDEX(Matches!$I:$I,AA1926)))</f>
        <v/>
      </c>
      <c r="M1926" s="11">
        <f>IF(INDEX(Matches!$X:$X,AA1926)=0,"",IF(I1926="H",INDEX(Matches!$I:$I,AA1926),INDEX(Matches!$H:$H,AA1926)))</f>
        <v/>
      </c>
      <c r="N1926" s="11">
        <f>IF(L1926="","",IF(L1926&gt;M1926,"W",IF(L1926=M1926,"D","L")))</f>
        <v/>
      </c>
      <c r="O1926" s="11">
        <f>IF(L1926="","",IF(L1926&gt;M1926,3,IF(L1926=M1926,1,0)))</f>
        <v/>
      </c>
      <c r="P1926" s="31">
        <f>IF(I1926="H",INDEX(Matches!$L:$L,AA1926),INDEX(Matches!$N:$N,AA1926))</f>
        <v/>
      </c>
      <c r="Q1926" s="31">
        <f>INDEX(Matches!$M:$M,AA1926)</f>
        <v/>
      </c>
      <c r="R1926" s="31">
        <f>IF(I1926="H",INDEX(Matches!$N:$N,AA1926),INDEX(Matches!$L:$L,AA1926))</f>
        <v/>
      </c>
      <c r="S1926" s="33">
        <f>IF(I1926="H",INDEX(Matches!$O:$O,AA1926),INDEX(Matches!$P:$P,AA1926))</f>
        <v/>
      </c>
      <c r="T1926" s="33">
        <f>IF(INDEX(Matches!$J:$J,AA1926)="","",IF(I1926="H",INDEX(Matches!$J:$J,AA1926),INDEX(Matches!$K:$K,AA1926)))</f>
        <v/>
      </c>
      <c r="U1926" s="33">
        <f>IF(INDEX(Matches!$K:$K,AA1926)="","",IF(I1926="H",INDEX(Matches!$K:$K,AA1926),INDEX(Matches!$J:$J,AA1926)))</f>
        <v/>
      </c>
      <c r="V1926" s="30">
        <f>IF(T1926="","",T1926-U1926)</f>
        <v/>
      </c>
      <c r="W1926" s="33">
        <f>IF(I1926="H",INDEX(Matches!$T:$T,AA1926),INDEX(Matches!$U:$U,AA1926))</f>
        <v/>
      </c>
      <c r="X1926" s="11">
        <f>INDEX(Matches!$X:$X,AA1926)</f>
        <v/>
      </c>
      <c r="Y1926" s="30">
        <f>IF(O1926="","",O1926-S1926)</f>
        <v/>
      </c>
      <c r="Z1926" s="30">
        <f>IF(W1926="","",W1926-S1926)</f>
        <v/>
      </c>
      <c r="AA1926" s="24">
        <f>MATCH(J1926,Matches!$A:$A,0)</f>
        <v/>
      </c>
      <c r="AB1926" s="33" t="n"/>
      <c r="AC1926" s="33" t="n">
        <v>1.230204494608772</v>
      </c>
      <c r="AD1926" s="24" t="n"/>
      <c r="AE1926" s="24" t="n">
        <v>4</v>
      </c>
      <c r="AF1926" s="33" t="n"/>
      <c r="AG1926" s="33" t="n"/>
    </row>
    <row r="1927">
      <c r="A1927" s="24" t="inlineStr">
        <is>
          <t>Barnsley|16</t>
        </is>
      </c>
      <c r="B1927" s="24" t="inlineStr">
        <is>
          <t>E2</t>
        </is>
      </c>
      <c r="C1927" s="24" t="inlineStr">
        <is>
          <t>League One</t>
        </is>
      </c>
      <c r="D1927" s="24" t="inlineStr">
        <is>
          <t>Barnsley</t>
        </is>
      </c>
      <c r="E1927" s="24" t="n">
        <v>16</v>
      </c>
      <c r="F1927" s="24" t="n">
        <v>4</v>
      </c>
      <c r="G1927" s="29" t="n">
        <v>46350.82291666666</v>
      </c>
      <c r="H1927" s="24" t="inlineStr">
        <is>
          <t>Bradford</t>
        </is>
      </c>
      <c r="I1927" s="24" t="inlineStr">
        <is>
          <t>A</t>
        </is>
      </c>
      <c r="J1927" s="24" t="inlineStr">
        <is>
          <t>E2-Bradford-Barnsley</t>
        </is>
      </c>
      <c r="K1927" s="24" t="n">
        <v>8</v>
      </c>
      <c r="L1927" s="11">
        <f>IF(INDEX(Matches!$X:$X,AA1927)=0,"",IF(I1927="H",INDEX(Matches!$H:$H,AA1927),INDEX(Matches!$I:$I,AA1927)))</f>
        <v/>
      </c>
      <c r="M1927" s="11">
        <f>IF(INDEX(Matches!$X:$X,AA1927)=0,"",IF(I1927="H",INDEX(Matches!$I:$I,AA1927),INDEX(Matches!$H:$H,AA1927)))</f>
        <v/>
      </c>
      <c r="N1927" s="11">
        <f>IF(L1927="","",IF(L1927&gt;M1927,"W",IF(L1927=M1927,"D","L")))</f>
        <v/>
      </c>
      <c r="O1927" s="11">
        <f>IF(L1927="","",IF(L1927&gt;M1927,3,IF(L1927=M1927,1,0)))</f>
        <v/>
      </c>
      <c r="P1927" s="31">
        <f>IF(I1927="H",INDEX(Matches!$L:$L,AA1927),INDEX(Matches!$N:$N,AA1927))</f>
        <v/>
      </c>
      <c r="Q1927" s="31">
        <f>INDEX(Matches!$M:$M,AA1927)</f>
        <v/>
      </c>
      <c r="R1927" s="31">
        <f>IF(I1927="H",INDEX(Matches!$N:$N,AA1927),INDEX(Matches!$L:$L,AA1927))</f>
        <v/>
      </c>
      <c r="S1927" s="33">
        <f>IF(I1927="H",INDEX(Matches!$O:$O,AA1927),INDEX(Matches!$P:$P,AA1927))</f>
        <v/>
      </c>
      <c r="T1927" s="33">
        <f>IF(INDEX(Matches!$J:$J,AA1927)="","",IF(I1927="H",INDEX(Matches!$J:$J,AA1927),INDEX(Matches!$K:$K,AA1927)))</f>
        <v/>
      </c>
      <c r="U1927" s="33">
        <f>IF(INDEX(Matches!$K:$K,AA1927)="","",IF(I1927="H",INDEX(Matches!$K:$K,AA1927),INDEX(Matches!$J:$J,AA1927)))</f>
        <v/>
      </c>
      <c r="V1927" s="30">
        <f>IF(T1927="","",T1927-U1927)</f>
        <v/>
      </c>
      <c r="W1927" s="33">
        <f>IF(I1927="H",INDEX(Matches!$T:$T,AA1927),INDEX(Matches!$U:$U,AA1927))</f>
        <v/>
      </c>
      <c r="X1927" s="11">
        <f>INDEX(Matches!$X:$X,AA1927)</f>
        <v/>
      </c>
      <c r="Y1927" s="30">
        <f>IF(O1927="","",O1927-S1927)</f>
        <v/>
      </c>
      <c r="Z1927" s="30">
        <f>IF(W1927="","",W1927-S1927)</f>
        <v/>
      </c>
      <c r="AA1927" s="24">
        <f>MATCH(J1927,Matches!$A:$A,0)</f>
        <v/>
      </c>
      <c r="AB1927" s="33" t="n"/>
      <c r="AC1927" s="33" t="n">
        <v>1.077371054021667</v>
      </c>
      <c r="AD1927" s="24" t="n"/>
      <c r="AE1927" s="24" t="n">
        <v>2</v>
      </c>
      <c r="AF1927" s="33" t="n"/>
      <c r="AG1927" s="33" t="n"/>
    </row>
    <row r="1928">
      <c r="A1928" s="24" t="inlineStr">
        <is>
          <t>Barnsley|17</t>
        </is>
      </c>
      <c r="B1928" s="24" t="inlineStr">
        <is>
          <t>E2</t>
        </is>
      </c>
      <c r="C1928" s="24" t="inlineStr">
        <is>
          <t>League One</t>
        </is>
      </c>
      <c r="D1928" s="24" t="inlineStr">
        <is>
          <t>Barnsley</t>
        </is>
      </c>
      <c r="E1928" s="24" t="n">
        <v>17</v>
      </c>
      <c r="F1928" s="24" t="n">
        <v>5</v>
      </c>
      <c r="G1928" s="29" t="n">
        <v>46354.625</v>
      </c>
      <c r="H1928" s="24" t="inlineStr">
        <is>
          <t>AFC Wimbledon</t>
        </is>
      </c>
      <c r="I1928" s="24" t="inlineStr">
        <is>
          <t>A</t>
        </is>
      </c>
      <c r="J1928" s="24" t="inlineStr">
        <is>
          <t>E2-AFCWimbl-Barnsley</t>
        </is>
      </c>
      <c r="K1928" s="24" t="n">
        <v>23</v>
      </c>
      <c r="L1928" s="11">
        <f>IF(INDEX(Matches!$X:$X,AA1928)=0,"",IF(I1928="H",INDEX(Matches!$H:$H,AA1928),INDEX(Matches!$I:$I,AA1928)))</f>
        <v/>
      </c>
      <c r="M1928" s="11">
        <f>IF(INDEX(Matches!$X:$X,AA1928)=0,"",IF(I1928="H",INDEX(Matches!$I:$I,AA1928),INDEX(Matches!$H:$H,AA1928)))</f>
        <v/>
      </c>
      <c r="N1928" s="11">
        <f>IF(L1928="","",IF(L1928&gt;M1928,"W",IF(L1928=M1928,"D","L")))</f>
        <v/>
      </c>
      <c r="O1928" s="11">
        <f>IF(L1928="","",IF(L1928&gt;M1928,3,IF(L1928=M1928,1,0)))</f>
        <v/>
      </c>
      <c r="P1928" s="31">
        <f>IF(I1928="H",INDEX(Matches!$L:$L,AA1928),INDEX(Matches!$N:$N,AA1928))</f>
        <v/>
      </c>
      <c r="Q1928" s="31">
        <f>INDEX(Matches!$M:$M,AA1928)</f>
        <v/>
      </c>
      <c r="R1928" s="31">
        <f>IF(I1928="H",INDEX(Matches!$N:$N,AA1928),INDEX(Matches!$L:$L,AA1928))</f>
        <v/>
      </c>
      <c r="S1928" s="33">
        <f>IF(I1928="H",INDEX(Matches!$O:$O,AA1928),INDEX(Matches!$P:$P,AA1928))</f>
        <v/>
      </c>
      <c r="T1928" s="33">
        <f>IF(INDEX(Matches!$J:$J,AA1928)="","",IF(I1928="H",INDEX(Matches!$J:$J,AA1928),INDEX(Matches!$K:$K,AA1928)))</f>
        <v/>
      </c>
      <c r="U1928" s="33">
        <f>IF(INDEX(Matches!$K:$K,AA1928)="","",IF(I1928="H",INDEX(Matches!$K:$K,AA1928),INDEX(Matches!$J:$J,AA1928)))</f>
        <v/>
      </c>
      <c r="V1928" s="30">
        <f>IF(T1928="","",T1928-U1928)</f>
        <v/>
      </c>
      <c r="W1928" s="33">
        <f>IF(I1928="H",INDEX(Matches!$T:$T,AA1928),INDEX(Matches!$U:$U,AA1928))</f>
        <v/>
      </c>
      <c r="X1928" s="11">
        <f>INDEX(Matches!$X:$X,AA1928)</f>
        <v/>
      </c>
      <c r="Y1928" s="30">
        <f>IF(O1928="","",O1928-S1928)</f>
        <v/>
      </c>
      <c r="Z1928" s="30">
        <f>IF(W1928="","",W1928-S1928)</f>
        <v/>
      </c>
      <c r="AA1928" s="24">
        <f>MATCH(J1928,Matches!$A:$A,0)</f>
        <v/>
      </c>
      <c r="AB1928" s="33" t="n"/>
      <c r="AC1928" s="33" t="n">
        <v>1.407275961607396</v>
      </c>
      <c r="AD1928" s="24" t="n"/>
      <c r="AE1928" s="24" t="n">
        <v>5</v>
      </c>
      <c r="AF1928" s="33" t="n"/>
      <c r="AG1928" s="33" t="n"/>
    </row>
    <row r="1929">
      <c r="A1929" s="24" t="inlineStr">
        <is>
          <t>Barnsley|18</t>
        </is>
      </c>
      <c r="B1929" s="24" t="inlineStr">
        <is>
          <t>E2</t>
        </is>
      </c>
      <c r="C1929" s="24" t="inlineStr">
        <is>
          <t>League One</t>
        </is>
      </c>
      <c r="D1929" s="24" t="inlineStr">
        <is>
          <t>Barnsley</t>
        </is>
      </c>
      <c r="E1929" s="24" t="n">
        <v>18</v>
      </c>
      <c r="F1929" s="24" t="n">
        <v>5</v>
      </c>
      <c r="G1929" s="29" t="n">
        <v>46357.82291666666</v>
      </c>
      <c r="H1929" s="24" t="inlineStr">
        <is>
          <t>Wycombe</t>
        </is>
      </c>
      <c r="I1929" s="24" t="inlineStr">
        <is>
          <t>H</t>
        </is>
      </c>
      <c r="J1929" s="24" t="inlineStr">
        <is>
          <t>E2-Barnsley-Wycombe</t>
        </is>
      </c>
      <c r="K1929" s="24" t="n">
        <v>9</v>
      </c>
      <c r="L1929" s="11">
        <f>IF(INDEX(Matches!$X:$X,AA1929)=0,"",IF(I1929="H",INDEX(Matches!$H:$H,AA1929),INDEX(Matches!$I:$I,AA1929)))</f>
        <v/>
      </c>
      <c r="M1929" s="11">
        <f>IF(INDEX(Matches!$X:$X,AA1929)=0,"",IF(I1929="H",INDEX(Matches!$I:$I,AA1929),INDEX(Matches!$H:$H,AA1929)))</f>
        <v/>
      </c>
      <c r="N1929" s="11">
        <f>IF(L1929="","",IF(L1929&gt;M1929,"W",IF(L1929=M1929,"D","L")))</f>
        <v/>
      </c>
      <c r="O1929" s="11">
        <f>IF(L1929="","",IF(L1929&gt;M1929,3,IF(L1929=M1929,1,0)))</f>
        <v/>
      </c>
      <c r="P1929" s="31">
        <f>IF(I1929="H",INDEX(Matches!$L:$L,AA1929),INDEX(Matches!$N:$N,AA1929))</f>
        <v/>
      </c>
      <c r="Q1929" s="31">
        <f>INDEX(Matches!$M:$M,AA1929)</f>
        <v/>
      </c>
      <c r="R1929" s="31">
        <f>IF(I1929="H",INDEX(Matches!$N:$N,AA1929),INDEX(Matches!$L:$L,AA1929))</f>
        <v/>
      </c>
      <c r="S1929" s="33">
        <f>IF(I1929="H",INDEX(Matches!$O:$O,AA1929),INDEX(Matches!$P:$P,AA1929))</f>
        <v/>
      </c>
      <c r="T1929" s="33">
        <f>IF(INDEX(Matches!$J:$J,AA1929)="","",IF(I1929="H",INDEX(Matches!$J:$J,AA1929),INDEX(Matches!$K:$K,AA1929)))</f>
        <v/>
      </c>
      <c r="U1929" s="33">
        <f>IF(INDEX(Matches!$K:$K,AA1929)="","",IF(I1929="H",INDEX(Matches!$K:$K,AA1929),INDEX(Matches!$J:$J,AA1929)))</f>
        <v/>
      </c>
      <c r="V1929" s="30">
        <f>IF(T1929="","",T1929-U1929)</f>
        <v/>
      </c>
      <c r="W1929" s="33">
        <f>IF(I1929="H",INDEX(Matches!$T:$T,AA1929),INDEX(Matches!$U:$U,AA1929))</f>
        <v/>
      </c>
      <c r="X1929" s="11">
        <f>INDEX(Matches!$X:$X,AA1929)</f>
        <v/>
      </c>
      <c r="Y1929" s="30">
        <f>IF(O1929="","",O1929-S1929)</f>
        <v/>
      </c>
      <c r="Z1929" s="30">
        <f>IF(W1929="","",W1929-S1929)</f>
        <v/>
      </c>
      <c r="AA1929" s="24">
        <f>MATCH(J1929,Matches!$A:$A,0)</f>
        <v/>
      </c>
      <c r="AB1929" s="33" t="n"/>
      <c r="AC1929" s="33" t="n">
        <v>1.430429058468252</v>
      </c>
      <c r="AD1929" s="24" t="n"/>
      <c r="AE1929" s="24" t="n">
        <v>5</v>
      </c>
      <c r="AF1929" s="33" t="n"/>
      <c r="AG1929" s="33" t="n"/>
    </row>
    <row r="1930">
      <c r="A1930" s="24" t="inlineStr">
        <is>
          <t>Barnsley|19</t>
        </is>
      </c>
      <c r="B1930" s="24" t="inlineStr">
        <is>
          <t>E2</t>
        </is>
      </c>
      <c r="C1930" s="24" t="inlineStr">
        <is>
          <t>League One</t>
        </is>
      </c>
      <c r="D1930" s="24" t="inlineStr">
        <is>
          <t>Barnsley</t>
        </is>
      </c>
      <c r="E1930" s="24" t="n">
        <v>19</v>
      </c>
      <c r="F1930" s="24" t="n">
        <v>5</v>
      </c>
      <c r="G1930" s="29" t="n">
        <v>46368.625</v>
      </c>
      <c r="H1930" s="24" t="inlineStr">
        <is>
          <t>Peterborough</t>
        </is>
      </c>
      <c r="I1930" s="24" t="inlineStr">
        <is>
          <t>A</t>
        </is>
      </c>
      <c r="J1930" s="24" t="inlineStr">
        <is>
          <t>E2-Peterbor-Barnsley</t>
        </is>
      </c>
      <c r="K1930" s="24" t="n">
        <v>19</v>
      </c>
      <c r="L1930" s="11">
        <f>IF(INDEX(Matches!$X:$X,AA1930)=0,"",IF(I1930="H",INDEX(Matches!$H:$H,AA1930),INDEX(Matches!$I:$I,AA1930)))</f>
        <v/>
      </c>
      <c r="M1930" s="11">
        <f>IF(INDEX(Matches!$X:$X,AA1930)=0,"",IF(I1930="H",INDEX(Matches!$I:$I,AA1930),INDEX(Matches!$H:$H,AA1930)))</f>
        <v/>
      </c>
      <c r="N1930" s="11">
        <f>IF(L1930="","",IF(L1930&gt;M1930,"W",IF(L1930=M1930,"D","L")))</f>
        <v/>
      </c>
      <c r="O1930" s="11">
        <f>IF(L1930="","",IF(L1930&gt;M1930,3,IF(L1930=M1930,1,0)))</f>
        <v/>
      </c>
      <c r="P1930" s="31">
        <f>IF(I1930="H",INDEX(Matches!$L:$L,AA1930),INDEX(Matches!$N:$N,AA1930))</f>
        <v/>
      </c>
      <c r="Q1930" s="31">
        <f>INDEX(Matches!$M:$M,AA1930)</f>
        <v/>
      </c>
      <c r="R1930" s="31">
        <f>IF(I1930="H",INDEX(Matches!$N:$N,AA1930),INDEX(Matches!$L:$L,AA1930))</f>
        <v/>
      </c>
      <c r="S1930" s="33">
        <f>IF(I1930="H",INDEX(Matches!$O:$O,AA1930),INDEX(Matches!$P:$P,AA1930))</f>
        <v/>
      </c>
      <c r="T1930" s="33">
        <f>IF(INDEX(Matches!$J:$J,AA1930)="","",IF(I1930="H",INDEX(Matches!$J:$J,AA1930),INDEX(Matches!$K:$K,AA1930)))</f>
        <v/>
      </c>
      <c r="U1930" s="33">
        <f>IF(INDEX(Matches!$K:$K,AA1930)="","",IF(I1930="H",INDEX(Matches!$K:$K,AA1930),INDEX(Matches!$J:$J,AA1930)))</f>
        <v/>
      </c>
      <c r="V1930" s="30">
        <f>IF(T1930="","",T1930-U1930)</f>
        <v/>
      </c>
      <c r="W1930" s="33">
        <f>IF(I1930="H",INDEX(Matches!$T:$T,AA1930),INDEX(Matches!$U:$U,AA1930))</f>
        <v/>
      </c>
      <c r="X1930" s="11">
        <f>INDEX(Matches!$X:$X,AA1930)</f>
        <v/>
      </c>
      <c r="Y1930" s="30">
        <f>IF(O1930="","",O1930-S1930)</f>
        <v/>
      </c>
      <c r="Z1930" s="30">
        <f>IF(W1930="","",W1930-S1930)</f>
        <v/>
      </c>
      <c r="AA1930" s="24">
        <f>MATCH(J1930,Matches!$A:$A,0)</f>
        <v/>
      </c>
      <c r="AB1930" s="33" t="n"/>
      <c r="AC1930" s="33" t="n">
        <v>1.231803055863896</v>
      </c>
      <c r="AD1930" s="24" t="n"/>
      <c r="AE1930" s="24" t="n">
        <v>5</v>
      </c>
      <c r="AF1930" s="33" t="n"/>
      <c r="AG1930" s="33" t="n"/>
    </row>
    <row r="1931">
      <c r="A1931" s="24" t="inlineStr">
        <is>
          <t>Barnsley|20</t>
        </is>
      </c>
      <c r="B1931" s="24" t="inlineStr">
        <is>
          <t>E2</t>
        </is>
      </c>
      <c r="C1931" s="24" t="inlineStr">
        <is>
          <t>League One</t>
        </is>
      </c>
      <c r="D1931" s="24" t="inlineStr">
        <is>
          <t>Barnsley</t>
        </is>
      </c>
      <c r="E1931" s="24" t="n">
        <v>20</v>
      </c>
      <c r="F1931" s="24" t="n">
        <v>5</v>
      </c>
      <c r="G1931" s="29" t="n">
        <v>46375.52083333334</v>
      </c>
      <c r="H1931" s="24" t="inlineStr">
        <is>
          <t>Huddersfield</t>
        </is>
      </c>
      <c r="I1931" s="24" t="inlineStr">
        <is>
          <t>H</t>
        </is>
      </c>
      <c r="J1931" s="24" t="inlineStr">
        <is>
          <t>E2-Barnsley-Huddersf</t>
        </is>
      </c>
      <c r="K1931" s="24" t="n">
        <v>4</v>
      </c>
      <c r="L1931" s="11">
        <f>IF(INDEX(Matches!$X:$X,AA1931)=0,"",IF(I1931="H",INDEX(Matches!$H:$H,AA1931),INDEX(Matches!$I:$I,AA1931)))</f>
        <v/>
      </c>
      <c r="M1931" s="11">
        <f>IF(INDEX(Matches!$X:$X,AA1931)=0,"",IF(I1931="H",INDEX(Matches!$I:$I,AA1931),INDEX(Matches!$H:$H,AA1931)))</f>
        <v/>
      </c>
      <c r="N1931" s="11">
        <f>IF(L1931="","",IF(L1931&gt;M1931,"W",IF(L1931=M1931,"D","L")))</f>
        <v/>
      </c>
      <c r="O1931" s="11">
        <f>IF(L1931="","",IF(L1931&gt;M1931,3,IF(L1931=M1931,1,0)))</f>
        <v/>
      </c>
      <c r="P1931" s="31">
        <f>IF(I1931="H",INDEX(Matches!$L:$L,AA1931),INDEX(Matches!$N:$N,AA1931))</f>
        <v/>
      </c>
      <c r="Q1931" s="31">
        <f>INDEX(Matches!$M:$M,AA1931)</f>
        <v/>
      </c>
      <c r="R1931" s="31">
        <f>IF(I1931="H",INDEX(Matches!$N:$N,AA1931),INDEX(Matches!$L:$L,AA1931))</f>
        <v/>
      </c>
      <c r="S1931" s="33">
        <f>IF(I1931="H",INDEX(Matches!$O:$O,AA1931),INDEX(Matches!$P:$P,AA1931))</f>
        <v/>
      </c>
      <c r="T1931" s="33">
        <f>IF(INDEX(Matches!$J:$J,AA1931)="","",IF(I1931="H",INDEX(Matches!$J:$J,AA1931),INDEX(Matches!$K:$K,AA1931)))</f>
        <v/>
      </c>
      <c r="U1931" s="33">
        <f>IF(INDEX(Matches!$K:$K,AA1931)="","",IF(I1931="H",INDEX(Matches!$K:$K,AA1931),INDEX(Matches!$J:$J,AA1931)))</f>
        <v/>
      </c>
      <c r="V1931" s="30">
        <f>IF(T1931="","",T1931-U1931)</f>
        <v/>
      </c>
      <c r="W1931" s="33">
        <f>IF(I1931="H",INDEX(Matches!$T:$T,AA1931),INDEX(Matches!$U:$U,AA1931))</f>
        <v/>
      </c>
      <c r="X1931" s="11">
        <f>INDEX(Matches!$X:$X,AA1931)</f>
        <v/>
      </c>
      <c r="Y1931" s="30">
        <f>IF(O1931="","",O1931-S1931)</f>
        <v/>
      </c>
      <c r="Z1931" s="30">
        <f>IF(W1931="","",W1931-S1931)</f>
        <v/>
      </c>
      <c r="AA1931" s="24">
        <f>MATCH(J1931,Matches!$A:$A,0)</f>
        <v/>
      </c>
      <c r="AB1931" s="33" t="n"/>
      <c r="AC1931" s="33" t="n">
        <v>1.252840474930149</v>
      </c>
      <c r="AD1931" s="24" t="n"/>
      <c r="AE1931" s="24" t="n">
        <v>5</v>
      </c>
      <c r="AF1931" s="33" t="n"/>
      <c r="AG1931" s="33" t="n"/>
    </row>
    <row r="1932">
      <c r="A1932" s="24" t="inlineStr">
        <is>
          <t>Barnsley|21</t>
        </is>
      </c>
      <c r="B1932" s="24" t="inlineStr">
        <is>
          <t>E2</t>
        </is>
      </c>
      <c r="C1932" s="24" t="inlineStr">
        <is>
          <t>League One</t>
        </is>
      </c>
      <c r="D1932" s="24" t="inlineStr">
        <is>
          <t>Barnsley</t>
        </is>
      </c>
      <c r="E1932" s="24" t="n">
        <v>21</v>
      </c>
      <c r="F1932" s="24" t="n">
        <v>6</v>
      </c>
      <c r="G1932" s="29" t="n">
        <v>46382.625</v>
      </c>
      <c r="H1932" s="24" t="inlineStr">
        <is>
          <t>Mansfield</t>
        </is>
      </c>
      <c r="I1932" s="24" t="inlineStr">
        <is>
          <t>A</t>
        </is>
      </c>
      <c r="J1932" s="24" t="inlineStr">
        <is>
          <t>E2-Mansfiel-Barnsley</t>
        </is>
      </c>
      <c r="K1932" s="24" t="n">
        <v>16</v>
      </c>
      <c r="L1932" s="11">
        <f>IF(INDEX(Matches!$X:$X,AA1932)=0,"",IF(I1932="H",INDEX(Matches!$H:$H,AA1932),INDEX(Matches!$I:$I,AA1932)))</f>
        <v/>
      </c>
      <c r="M1932" s="11">
        <f>IF(INDEX(Matches!$X:$X,AA1932)=0,"",IF(I1932="H",INDEX(Matches!$I:$I,AA1932),INDEX(Matches!$H:$H,AA1932)))</f>
        <v/>
      </c>
      <c r="N1932" s="11">
        <f>IF(L1932="","",IF(L1932&gt;M1932,"W",IF(L1932=M1932,"D","L")))</f>
        <v/>
      </c>
      <c r="O1932" s="11">
        <f>IF(L1932="","",IF(L1932&gt;M1932,3,IF(L1932=M1932,1,0)))</f>
        <v/>
      </c>
      <c r="P1932" s="31">
        <f>IF(I1932="H",INDEX(Matches!$L:$L,AA1932),INDEX(Matches!$N:$N,AA1932))</f>
        <v/>
      </c>
      <c r="Q1932" s="31">
        <f>INDEX(Matches!$M:$M,AA1932)</f>
        <v/>
      </c>
      <c r="R1932" s="31">
        <f>IF(I1932="H",INDEX(Matches!$N:$N,AA1932),INDEX(Matches!$L:$L,AA1932))</f>
        <v/>
      </c>
      <c r="S1932" s="33">
        <f>IF(I1932="H",INDEX(Matches!$O:$O,AA1932),INDEX(Matches!$P:$P,AA1932))</f>
        <v/>
      </c>
      <c r="T1932" s="33">
        <f>IF(INDEX(Matches!$J:$J,AA1932)="","",IF(I1932="H",INDEX(Matches!$J:$J,AA1932),INDEX(Matches!$K:$K,AA1932)))</f>
        <v/>
      </c>
      <c r="U1932" s="33">
        <f>IF(INDEX(Matches!$K:$K,AA1932)="","",IF(I1932="H",INDEX(Matches!$K:$K,AA1932),INDEX(Matches!$J:$J,AA1932)))</f>
        <v/>
      </c>
      <c r="V1932" s="30">
        <f>IF(T1932="","",T1932-U1932)</f>
        <v/>
      </c>
      <c r="W1932" s="33">
        <f>IF(I1932="H",INDEX(Matches!$T:$T,AA1932),INDEX(Matches!$U:$U,AA1932))</f>
        <v/>
      </c>
      <c r="X1932" s="11">
        <f>INDEX(Matches!$X:$X,AA1932)</f>
        <v/>
      </c>
      <c r="Y1932" s="30">
        <f>IF(O1932="","",O1932-S1932)</f>
        <v/>
      </c>
      <c r="Z1932" s="30">
        <f>IF(W1932="","",W1932-S1932)</f>
        <v/>
      </c>
      <c r="AA1932" s="24">
        <f>MATCH(J1932,Matches!$A:$A,0)</f>
        <v/>
      </c>
      <c r="AB1932" s="33" t="n"/>
      <c r="AC1932" s="33" t="n">
        <v>1.197008088172688</v>
      </c>
      <c r="AD1932" s="24" t="n"/>
      <c r="AE1932" s="24" t="n">
        <v>6</v>
      </c>
      <c r="AF1932" s="33" t="n"/>
      <c r="AG1932" s="33" t="n"/>
    </row>
    <row r="1933">
      <c r="A1933" s="24" t="inlineStr">
        <is>
          <t>Barnsley|22</t>
        </is>
      </c>
      <c r="B1933" s="24" t="inlineStr">
        <is>
          <t>E2</t>
        </is>
      </c>
      <c r="C1933" s="24" t="inlineStr">
        <is>
          <t>League One</t>
        </is>
      </c>
      <c r="D1933" s="24" t="inlineStr">
        <is>
          <t>Barnsley</t>
        </is>
      </c>
      <c r="E1933" s="24" t="n">
        <v>22</v>
      </c>
      <c r="F1933" s="24" t="n">
        <v>6</v>
      </c>
      <c r="G1933" s="29" t="n">
        <v>46385.82291666666</v>
      </c>
      <c r="H1933" s="24" t="inlineStr">
        <is>
          <t>Burton</t>
        </is>
      </c>
      <c r="I1933" s="24" t="inlineStr">
        <is>
          <t>H</t>
        </is>
      </c>
      <c r="J1933" s="24" t="inlineStr">
        <is>
          <t>E2-Barnsley-Burton</t>
        </is>
      </c>
      <c r="K1933" s="24" t="n">
        <v>22</v>
      </c>
      <c r="L1933" s="11">
        <f>IF(INDEX(Matches!$X:$X,AA1933)=0,"",IF(I1933="H",INDEX(Matches!$H:$H,AA1933),INDEX(Matches!$I:$I,AA1933)))</f>
        <v/>
      </c>
      <c r="M1933" s="11">
        <f>IF(INDEX(Matches!$X:$X,AA1933)=0,"",IF(I1933="H",INDEX(Matches!$I:$I,AA1933),INDEX(Matches!$H:$H,AA1933)))</f>
        <v/>
      </c>
      <c r="N1933" s="11">
        <f>IF(L1933="","",IF(L1933&gt;M1933,"W",IF(L1933=M1933,"D","L")))</f>
        <v/>
      </c>
      <c r="O1933" s="11">
        <f>IF(L1933="","",IF(L1933&gt;M1933,3,IF(L1933=M1933,1,0)))</f>
        <v/>
      </c>
      <c r="P1933" s="31">
        <f>IF(I1933="H",INDEX(Matches!$L:$L,AA1933),INDEX(Matches!$N:$N,AA1933))</f>
        <v/>
      </c>
      <c r="Q1933" s="31">
        <f>INDEX(Matches!$M:$M,AA1933)</f>
        <v/>
      </c>
      <c r="R1933" s="31">
        <f>IF(I1933="H",INDEX(Matches!$N:$N,AA1933),INDEX(Matches!$L:$L,AA1933))</f>
        <v/>
      </c>
      <c r="S1933" s="33">
        <f>IF(I1933="H",INDEX(Matches!$O:$O,AA1933),INDEX(Matches!$P:$P,AA1933))</f>
        <v/>
      </c>
      <c r="T1933" s="33">
        <f>IF(INDEX(Matches!$J:$J,AA1933)="","",IF(I1933="H",INDEX(Matches!$J:$J,AA1933),INDEX(Matches!$K:$K,AA1933)))</f>
        <v/>
      </c>
      <c r="U1933" s="33">
        <f>IF(INDEX(Matches!$K:$K,AA1933)="","",IF(I1933="H",INDEX(Matches!$K:$K,AA1933),INDEX(Matches!$J:$J,AA1933)))</f>
        <v/>
      </c>
      <c r="V1933" s="30">
        <f>IF(T1933="","",T1933-U1933)</f>
        <v/>
      </c>
      <c r="W1933" s="33">
        <f>IF(I1933="H",INDEX(Matches!$T:$T,AA1933),INDEX(Matches!$U:$U,AA1933))</f>
        <v/>
      </c>
      <c r="X1933" s="11">
        <f>INDEX(Matches!$X:$X,AA1933)</f>
        <v/>
      </c>
      <c r="Y1933" s="30">
        <f>IF(O1933="","",O1933-S1933)</f>
        <v/>
      </c>
      <c r="Z1933" s="30">
        <f>IF(W1933="","",W1933-S1933)</f>
        <v/>
      </c>
      <c r="AA1933" s="24">
        <f>MATCH(J1933,Matches!$A:$A,0)</f>
        <v/>
      </c>
      <c r="AB1933" s="33" t="n"/>
      <c r="AC1933" s="33" t="n">
        <v>1.690215893412274</v>
      </c>
      <c r="AD1933" s="24" t="n"/>
      <c r="AE1933" s="24" t="n">
        <v>6</v>
      </c>
      <c r="AF1933" s="33" t="n"/>
      <c r="AG1933" s="33" t="n"/>
    </row>
    <row r="1934">
      <c r="A1934" s="24" t="inlineStr">
        <is>
          <t>Barnsley|23</t>
        </is>
      </c>
      <c r="B1934" s="24" t="inlineStr">
        <is>
          <t>E2</t>
        </is>
      </c>
      <c r="C1934" s="24" t="inlineStr">
        <is>
          <t>League One</t>
        </is>
      </c>
      <c r="D1934" s="24" t="inlineStr">
        <is>
          <t>Barnsley</t>
        </is>
      </c>
      <c r="E1934" s="24" t="n">
        <v>23</v>
      </c>
      <c r="F1934" s="24" t="n">
        <v>6</v>
      </c>
      <c r="G1934" s="29" t="n">
        <v>46388.625</v>
      </c>
      <c r="H1934" s="24" t="inlineStr">
        <is>
          <t>Notts County</t>
        </is>
      </c>
      <c r="I1934" s="24" t="inlineStr">
        <is>
          <t>H</t>
        </is>
      </c>
      <c r="J1934" s="24" t="inlineStr">
        <is>
          <t>E2-Barnsley-NottsCou</t>
        </is>
      </c>
      <c r="K1934" s="24" t="n">
        <v>18</v>
      </c>
      <c r="L1934" s="11">
        <f>IF(INDEX(Matches!$X:$X,AA1934)=0,"",IF(I1934="H",INDEX(Matches!$H:$H,AA1934),INDEX(Matches!$I:$I,AA1934)))</f>
        <v/>
      </c>
      <c r="M1934" s="11">
        <f>IF(INDEX(Matches!$X:$X,AA1934)=0,"",IF(I1934="H",INDEX(Matches!$I:$I,AA1934),INDEX(Matches!$H:$H,AA1934)))</f>
        <v/>
      </c>
      <c r="N1934" s="11">
        <f>IF(L1934="","",IF(L1934&gt;M1934,"W",IF(L1934=M1934,"D","L")))</f>
        <v/>
      </c>
      <c r="O1934" s="11">
        <f>IF(L1934="","",IF(L1934&gt;M1934,3,IF(L1934=M1934,1,0)))</f>
        <v/>
      </c>
      <c r="P1934" s="31">
        <f>IF(I1934="H",INDEX(Matches!$L:$L,AA1934),INDEX(Matches!$N:$N,AA1934))</f>
        <v/>
      </c>
      <c r="Q1934" s="31">
        <f>INDEX(Matches!$M:$M,AA1934)</f>
        <v/>
      </c>
      <c r="R1934" s="31">
        <f>IF(I1934="H",INDEX(Matches!$N:$N,AA1934),INDEX(Matches!$L:$L,AA1934))</f>
        <v/>
      </c>
      <c r="S1934" s="33">
        <f>IF(I1934="H",INDEX(Matches!$O:$O,AA1934),INDEX(Matches!$P:$P,AA1934))</f>
        <v/>
      </c>
      <c r="T1934" s="33">
        <f>IF(INDEX(Matches!$J:$J,AA1934)="","",IF(I1934="H",INDEX(Matches!$J:$J,AA1934),INDEX(Matches!$K:$K,AA1934)))</f>
        <v/>
      </c>
      <c r="U1934" s="33">
        <f>IF(INDEX(Matches!$K:$K,AA1934)="","",IF(I1934="H",INDEX(Matches!$K:$K,AA1934),INDEX(Matches!$J:$J,AA1934)))</f>
        <v/>
      </c>
      <c r="V1934" s="30">
        <f>IF(T1934="","",T1934-U1934)</f>
        <v/>
      </c>
      <c r="W1934" s="33">
        <f>IF(I1934="H",INDEX(Matches!$T:$T,AA1934),INDEX(Matches!$U:$U,AA1934))</f>
        <v/>
      </c>
      <c r="X1934" s="11">
        <f>INDEX(Matches!$X:$X,AA1934)</f>
        <v/>
      </c>
      <c r="Y1934" s="30">
        <f>IF(O1934="","",O1934-S1934)</f>
        <v/>
      </c>
      <c r="Z1934" s="30">
        <f>IF(W1934="","",W1934-S1934)</f>
        <v/>
      </c>
      <c r="AA1934" s="24">
        <f>MATCH(J1934,Matches!$A:$A,0)</f>
        <v/>
      </c>
      <c r="AB1934" s="33" t="n"/>
      <c r="AC1934" s="33" t="n">
        <v>1.529958528778903</v>
      </c>
      <c r="AD1934" s="24" t="n"/>
      <c r="AE1934" s="24" t="n">
        <v>6</v>
      </c>
      <c r="AF1934" s="33" t="n"/>
      <c r="AG1934" s="33" t="n"/>
    </row>
    <row r="1935">
      <c r="A1935" s="24" t="inlineStr">
        <is>
          <t>Barnsley|24</t>
        </is>
      </c>
      <c r="B1935" s="24" t="inlineStr">
        <is>
          <t>E2</t>
        </is>
      </c>
      <c r="C1935" s="24" t="inlineStr">
        <is>
          <t>League One</t>
        </is>
      </c>
      <c r="D1935" s="24" t="inlineStr">
        <is>
          <t>Barnsley</t>
        </is>
      </c>
      <c r="E1935" s="24" t="n">
        <v>24</v>
      </c>
      <c r="F1935" s="24" t="n">
        <v>6</v>
      </c>
      <c r="G1935" s="29" t="n">
        <v>46396.625</v>
      </c>
      <c r="H1935" s="24" t="inlineStr">
        <is>
          <t>Huddersfield</t>
        </is>
      </c>
      <c r="I1935" s="24" t="inlineStr">
        <is>
          <t>A</t>
        </is>
      </c>
      <c r="J1935" s="24" t="inlineStr">
        <is>
          <t>E2-Huddersf-Barnsley</t>
        </is>
      </c>
      <c r="K1935" s="24" t="n">
        <v>4</v>
      </c>
      <c r="L1935" s="11">
        <f>IF(INDEX(Matches!$X:$X,AA1935)=0,"",IF(I1935="H",INDEX(Matches!$H:$H,AA1935),INDEX(Matches!$I:$I,AA1935)))</f>
        <v/>
      </c>
      <c r="M1935" s="11">
        <f>IF(INDEX(Matches!$X:$X,AA1935)=0,"",IF(I1935="H",INDEX(Matches!$I:$I,AA1935),INDEX(Matches!$H:$H,AA1935)))</f>
        <v/>
      </c>
      <c r="N1935" s="11">
        <f>IF(L1935="","",IF(L1935&gt;M1935,"W",IF(L1935=M1935,"D","L")))</f>
        <v/>
      </c>
      <c r="O1935" s="11">
        <f>IF(L1935="","",IF(L1935&gt;M1935,3,IF(L1935=M1935,1,0)))</f>
        <v/>
      </c>
      <c r="P1935" s="31">
        <f>IF(I1935="H",INDEX(Matches!$L:$L,AA1935),INDEX(Matches!$N:$N,AA1935))</f>
        <v/>
      </c>
      <c r="Q1935" s="31">
        <f>INDEX(Matches!$M:$M,AA1935)</f>
        <v/>
      </c>
      <c r="R1935" s="31">
        <f>IF(I1935="H",INDEX(Matches!$N:$N,AA1935),INDEX(Matches!$L:$L,AA1935))</f>
        <v/>
      </c>
      <c r="S1935" s="33">
        <f>IF(I1935="H",INDEX(Matches!$O:$O,AA1935),INDEX(Matches!$P:$P,AA1935))</f>
        <v/>
      </c>
      <c r="T1935" s="33">
        <f>IF(INDEX(Matches!$J:$J,AA1935)="","",IF(I1935="H",INDEX(Matches!$J:$J,AA1935),INDEX(Matches!$K:$K,AA1935)))</f>
        <v/>
      </c>
      <c r="U1935" s="33">
        <f>IF(INDEX(Matches!$K:$K,AA1935)="","",IF(I1935="H",INDEX(Matches!$K:$K,AA1935),INDEX(Matches!$J:$J,AA1935)))</f>
        <v/>
      </c>
      <c r="V1935" s="30">
        <f>IF(T1935="","",T1935-U1935)</f>
        <v/>
      </c>
      <c r="W1935" s="33">
        <f>IF(I1935="H",INDEX(Matches!$T:$T,AA1935),INDEX(Matches!$U:$U,AA1935))</f>
        <v/>
      </c>
      <c r="X1935" s="11">
        <f>INDEX(Matches!$X:$X,AA1935)</f>
        <v/>
      </c>
      <c r="Y1935" s="30">
        <f>IF(O1935="","",O1935-S1935)</f>
        <v/>
      </c>
      <c r="Z1935" s="30">
        <f>IF(W1935="","",W1935-S1935)</f>
        <v/>
      </c>
      <c r="AA1935" s="24">
        <f>MATCH(J1935,Matches!$A:$A,0)</f>
        <v/>
      </c>
      <c r="AB1935" s="33" t="n"/>
      <c r="AC1935" s="33" t="n">
        <v>0.9419830809290012</v>
      </c>
      <c r="AD1935" s="24" t="n"/>
      <c r="AE1935" s="24" t="n">
        <v>6</v>
      </c>
      <c r="AF1935" s="33" t="n"/>
      <c r="AG1935" s="33" t="n"/>
    </row>
    <row r="1936">
      <c r="A1936" s="24" t="inlineStr">
        <is>
          <t>Barnsley|25</t>
        </is>
      </c>
      <c r="B1936" s="24" t="inlineStr">
        <is>
          <t>E2</t>
        </is>
      </c>
      <c r="C1936" s="24" t="inlineStr">
        <is>
          <t>League One</t>
        </is>
      </c>
      <c r="D1936" s="24" t="inlineStr">
        <is>
          <t>Barnsley</t>
        </is>
      </c>
      <c r="E1936" s="24" t="n">
        <v>25</v>
      </c>
      <c r="F1936" s="24" t="n">
        <v>7</v>
      </c>
      <c r="G1936" s="29" t="n">
        <v>46403.625</v>
      </c>
      <c r="H1936" s="24" t="inlineStr">
        <is>
          <t>Cambridge</t>
        </is>
      </c>
      <c r="I1936" s="24" t="inlineStr">
        <is>
          <t>A</t>
        </is>
      </c>
      <c r="J1936" s="24" t="inlineStr">
        <is>
          <t>E2-Cambridg-Barnsley</t>
        </is>
      </c>
      <c r="K1936" s="24" t="n">
        <v>21</v>
      </c>
      <c r="L1936" s="11">
        <f>IF(INDEX(Matches!$X:$X,AA1936)=0,"",IF(I1936="H",INDEX(Matches!$H:$H,AA1936),INDEX(Matches!$I:$I,AA1936)))</f>
        <v/>
      </c>
      <c r="M1936" s="11">
        <f>IF(INDEX(Matches!$X:$X,AA1936)=0,"",IF(I1936="H",INDEX(Matches!$I:$I,AA1936),INDEX(Matches!$H:$H,AA1936)))</f>
        <v/>
      </c>
      <c r="N1936" s="11">
        <f>IF(L1936="","",IF(L1936&gt;M1936,"W",IF(L1936=M1936,"D","L")))</f>
        <v/>
      </c>
      <c r="O1936" s="11">
        <f>IF(L1936="","",IF(L1936&gt;M1936,3,IF(L1936=M1936,1,0)))</f>
        <v/>
      </c>
      <c r="P1936" s="31">
        <f>IF(I1936="H",INDEX(Matches!$L:$L,AA1936),INDEX(Matches!$N:$N,AA1936))</f>
        <v/>
      </c>
      <c r="Q1936" s="31">
        <f>INDEX(Matches!$M:$M,AA1936)</f>
        <v/>
      </c>
      <c r="R1936" s="31">
        <f>IF(I1936="H",INDEX(Matches!$N:$N,AA1936),INDEX(Matches!$L:$L,AA1936))</f>
        <v/>
      </c>
      <c r="S1936" s="33">
        <f>IF(I1936="H",INDEX(Matches!$O:$O,AA1936),INDEX(Matches!$P:$P,AA1936))</f>
        <v/>
      </c>
      <c r="T1936" s="33">
        <f>IF(INDEX(Matches!$J:$J,AA1936)="","",IF(I1936="H",INDEX(Matches!$J:$J,AA1936),INDEX(Matches!$K:$K,AA1936)))</f>
        <v/>
      </c>
      <c r="U1936" s="33">
        <f>IF(INDEX(Matches!$K:$K,AA1936)="","",IF(I1936="H",INDEX(Matches!$K:$K,AA1936),INDEX(Matches!$J:$J,AA1936)))</f>
        <v/>
      </c>
      <c r="V1936" s="30">
        <f>IF(T1936="","",T1936-U1936)</f>
        <v/>
      </c>
      <c r="W1936" s="33">
        <f>IF(I1936="H",INDEX(Matches!$T:$T,AA1936),INDEX(Matches!$U:$U,AA1936))</f>
        <v/>
      </c>
      <c r="X1936" s="11">
        <f>INDEX(Matches!$X:$X,AA1936)</f>
        <v/>
      </c>
      <c r="Y1936" s="30">
        <f>IF(O1936="","",O1936-S1936)</f>
        <v/>
      </c>
      <c r="Z1936" s="30">
        <f>IF(W1936="","",W1936-S1936)</f>
        <v/>
      </c>
      <c r="AA1936" s="24">
        <f>MATCH(J1936,Matches!$A:$A,0)</f>
        <v/>
      </c>
      <c r="AB1936" s="33" t="n"/>
      <c r="AC1936" s="33" t="n">
        <v>1.309367555784337</v>
      </c>
      <c r="AD1936" s="24" t="n"/>
      <c r="AE1936" s="24" t="n">
        <v>7</v>
      </c>
      <c r="AF1936" s="33" t="n"/>
      <c r="AG1936" s="33" t="n"/>
    </row>
    <row r="1937">
      <c r="A1937" s="24" t="inlineStr">
        <is>
          <t>Barnsley|26</t>
        </is>
      </c>
      <c r="B1937" s="24" t="inlineStr">
        <is>
          <t>E2</t>
        </is>
      </c>
      <c r="C1937" s="24" t="inlineStr">
        <is>
          <t>League One</t>
        </is>
      </c>
      <c r="D1937" s="24" t="inlineStr">
        <is>
          <t>Barnsley</t>
        </is>
      </c>
      <c r="E1937" s="24" t="n">
        <v>26</v>
      </c>
      <c r="F1937" s="24" t="n">
        <v>7</v>
      </c>
      <c r="G1937" s="29" t="n">
        <v>46406.82291666666</v>
      </c>
      <c r="H1937" s="24" t="inlineStr">
        <is>
          <t>Luton</t>
        </is>
      </c>
      <c r="I1937" s="24" t="inlineStr">
        <is>
          <t>H</t>
        </is>
      </c>
      <c r="J1937" s="24" t="inlineStr">
        <is>
          <t>E2-Barnsley-Luton</t>
        </is>
      </c>
      <c r="K1937" s="24" t="n">
        <v>3</v>
      </c>
      <c r="L1937" s="11">
        <f>IF(INDEX(Matches!$X:$X,AA1937)=0,"",IF(I1937="H",INDEX(Matches!$H:$H,AA1937),INDEX(Matches!$I:$I,AA1937)))</f>
        <v/>
      </c>
      <c r="M1937" s="11">
        <f>IF(INDEX(Matches!$X:$X,AA1937)=0,"",IF(I1937="H",INDEX(Matches!$I:$I,AA1937),INDEX(Matches!$H:$H,AA1937)))</f>
        <v/>
      </c>
      <c r="N1937" s="11">
        <f>IF(L1937="","",IF(L1937&gt;M1937,"W",IF(L1937=M1937,"D","L")))</f>
        <v/>
      </c>
      <c r="O1937" s="11">
        <f>IF(L1937="","",IF(L1937&gt;M1937,3,IF(L1937=M1937,1,0)))</f>
        <v/>
      </c>
      <c r="P1937" s="31">
        <f>IF(I1937="H",INDEX(Matches!$L:$L,AA1937),INDEX(Matches!$N:$N,AA1937))</f>
        <v/>
      </c>
      <c r="Q1937" s="31">
        <f>INDEX(Matches!$M:$M,AA1937)</f>
        <v/>
      </c>
      <c r="R1937" s="31">
        <f>IF(I1937="H",INDEX(Matches!$N:$N,AA1937),INDEX(Matches!$L:$L,AA1937))</f>
        <v/>
      </c>
      <c r="S1937" s="33">
        <f>IF(I1937="H",INDEX(Matches!$O:$O,AA1937),INDEX(Matches!$P:$P,AA1937))</f>
        <v/>
      </c>
      <c r="T1937" s="33">
        <f>IF(INDEX(Matches!$J:$J,AA1937)="","",IF(I1937="H",INDEX(Matches!$J:$J,AA1937),INDEX(Matches!$K:$K,AA1937)))</f>
        <v/>
      </c>
      <c r="U1937" s="33">
        <f>IF(INDEX(Matches!$K:$K,AA1937)="","",IF(I1937="H",INDEX(Matches!$K:$K,AA1937),INDEX(Matches!$J:$J,AA1937)))</f>
        <v/>
      </c>
      <c r="V1937" s="30">
        <f>IF(T1937="","",T1937-U1937)</f>
        <v/>
      </c>
      <c r="W1937" s="33">
        <f>IF(I1937="H",INDEX(Matches!$T:$T,AA1937),INDEX(Matches!$U:$U,AA1937))</f>
        <v/>
      </c>
      <c r="X1937" s="11">
        <f>INDEX(Matches!$X:$X,AA1937)</f>
        <v/>
      </c>
      <c r="Y1937" s="30">
        <f>IF(O1937="","",O1937-S1937)</f>
        <v/>
      </c>
      <c r="Z1937" s="30">
        <f>IF(W1937="","",W1937-S1937)</f>
        <v/>
      </c>
      <c r="AA1937" s="24">
        <f>MATCH(J1937,Matches!$A:$A,0)</f>
        <v/>
      </c>
      <c r="AB1937" s="33" t="n"/>
      <c r="AC1937" s="33" t="n">
        <v>1.2540538146684</v>
      </c>
      <c r="AD1937" s="24" t="n"/>
      <c r="AE1937" s="24" t="n">
        <v>7</v>
      </c>
      <c r="AF1937" s="33" t="n"/>
      <c r="AG1937" s="33" t="n"/>
    </row>
    <row r="1938">
      <c r="A1938" s="24" t="inlineStr">
        <is>
          <t>Barnsley|27</t>
        </is>
      </c>
      <c r="B1938" s="24" t="inlineStr">
        <is>
          <t>E2</t>
        </is>
      </c>
      <c r="C1938" s="24" t="inlineStr">
        <is>
          <t>League One</t>
        </is>
      </c>
      <c r="D1938" s="24" t="inlineStr">
        <is>
          <t>Barnsley</t>
        </is>
      </c>
      <c r="E1938" s="24" t="n">
        <v>27</v>
      </c>
      <c r="F1938" s="24" t="n">
        <v>7</v>
      </c>
      <c r="G1938" s="29" t="n">
        <v>46410.625</v>
      </c>
      <c r="H1938" s="24" t="inlineStr">
        <is>
          <t>Reading</t>
        </is>
      </c>
      <c r="I1938" s="24" t="inlineStr">
        <is>
          <t>H</t>
        </is>
      </c>
      <c r="J1938" s="24" t="inlineStr">
        <is>
          <t>E2-Barnsley-Reading</t>
        </is>
      </c>
      <c r="K1938" s="24" t="n">
        <v>12</v>
      </c>
      <c r="L1938" s="11">
        <f>IF(INDEX(Matches!$X:$X,AA1938)=0,"",IF(I1938="H",INDEX(Matches!$H:$H,AA1938),INDEX(Matches!$I:$I,AA1938)))</f>
        <v/>
      </c>
      <c r="M1938" s="11">
        <f>IF(INDEX(Matches!$X:$X,AA1938)=0,"",IF(I1938="H",INDEX(Matches!$I:$I,AA1938),INDEX(Matches!$H:$H,AA1938)))</f>
        <v/>
      </c>
      <c r="N1938" s="11">
        <f>IF(L1938="","",IF(L1938&gt;M1938,"W",IF(L1938=M1938,"D","L")))</f>
        <v/>
      </c>
      <c r="O1938" s="11">
        <f>IF(L1938="","",IF(L1938&gt;M1938,3,IF(L1938=M1938,1,0)))</f>
        <v/>
      </c>
      <c r="P1938" s="31">
        <f>IF(I1938="H",INDEX(Matches!$L:$L,AA1938),INDEX(Matches!$N:$N,AA1938))</f>
        <v/>
      </c>
      <c r="Q1938" s="31">
        <f>INDEX(Matches!$M:$M,AA1938)</f>
        <v/>
      </c>
      <c r="R1938" s="31">
        <f>IF(I1938="H",INDEX(Matches!$N:$N,AA1938),INDEX(Matches!$L:$L,AA1938))</f>
        <v/>
      </c>
      <c r="S1938" s="33">
        <f>IF(I1938="H",INDEX(Matches!$O:$O,AA1938),INDEX(Matches!$P:$P,AA1938))</f>
        <v/>
      </c>
      <c r="T1938" s="33">
        <f>IF(INDEX(Matches!$J:$J,AA1938)="","",IF(I1938="H",INDEX(Matches!$J:$J,AA1938),INDEX(Matches!$K:$K,AA1938)))</f>
        <v/>
      </c>
      <c r="U1938" s="33">
        <f>IF(INDEX(Matches!$K:$K,AA1938)="","",IF(I1938="H",INDEX(Matches!$K:$K,AA1938),INDEX(Matches!$J:$J,AA1938)))</f>
        <v/>
      </c>
      <c r="V1938" s="30">
        <f>IF(T1938="","",T1938-U1938)</f>
        <v/>
      </c>
      <c r="W1938" s="33">
        <f>IF(I1938="H",INDEX(Matches!$T:$T,AA1938),INDEX(Matches!$U:$U,AA1938))</f>
        <v/>
      </c>
      <c r="X1938" s="11">
        <f>INDEX(Matches!$X:$X,AA1938)</f>
        <v/>
      </c>
      <c r="Y1938" s="30">
        <f>IF(O1938="","",O1938-S1938)</f>
        <v/>
      </c>
      <c r="Z1938" s="30">
        <f>IF(W1938="","",W1938-S1938)</f>
        <v/>
      </c>
      <c r="AA1938" s="24">
        <f>MATCH(J1938,Matches!$A:$A,0)</f>
        <v/>
      </c>
      <c r="AB1938" s="33" t="n"/>
      <c r="AC1938" s="33" t="n">
        <v>1.413013635666004</v>
      </c>
      <c r="AD1938" s="24" t="n"/>
      <c r="AE1938" s="24" t="n">
        <v>7</v>
      </c>
      <c r="AF1938" s="33" t="n"/>
      <c r="AG1938" s="33" t="n"/>
    </row>
    <row r="1939">
      <c r="A1939" s="24" t="inlineStr">
        <is>
          <t>Barnsley|28</t>
        </is>
      </c>
      <c r="B1939" s="24" t="inlineStr">
        <is>
          <t>E2</t>
        </is>
      </c>
      <c r="C1939" s="24" t="inlineStr">
        <is>
          <t>League One</t>
        </is>
      </c>
      <c r="D1939" s="24" t="inlineStr">
        <is>
          <t>Barnsley</t>
        </is>
      </c>
      <c r="E1939" s="24" t="n">
        <v>28</v>
      </c>
      <c r="F1939" s="24" t="n">
        <v>7</v>
      </c>
      <c r="G1939" s="29" t="n">
        <v>46417.625</v>
      </c>
      <c r="H1939" s="24" t="inlineStr">
        <is>
          <t>Oxford</t>
        </is>
      </c>
      <c r="I1939" s="24" t="inlineStr">
        <is>
          <t>A</t>
        </is>
      </c>
      <c r="J1939" s="24" t="inlineStr">
        <is>
          <t>E2-Oxford-Barnsley</t>
        </is>
      </c>
      <c r="K1939" s="24" t="n">
        <v>11</v>
      </c>
      <c r="L1939" s="11">
        <f>IF(INDEX(Matches!$X:$X,AA1939)=0,"",IF(I1939="H",INDEX(Matches!$H:$H,AA1939),INDEX(Matches!$I:$I,AA1939)))</f>
        <v/>
      </c>
      <c r="M1939" s="11">
        <f>IF(INDEX(Matches!$X:$X,AA1939)=0,"",IF(I1939="H",INDEX(Matches!$I:$I,AA1939),INDEX(Matches!$H:$H,AA1939)))</f>
        <v/>
      </c>
      <c r="N1939" s="11">
        <f>IF(L1939="","",IF(L1939&gt;M1939,"W",IF(L1939=M1939,"D","L")))</f>
        <v/>
      </c>
      <c r="O1939" s="11">
        <f>IF(L1939="","",IF(L1939&gt;M1939,3,IF(L1939=M1939,1,0)))</f>
        <v/>
      </c>
      <c r="P1939" s="31">
        <f>IF(I1939="H",INDEX(Matches!$L:$L,AA1939),INDEX(Matches!$N:$N,AA1939))</f>
        <v/>
      </c>
      <c r="Q1939" s="31">
        <f>INDEX(Matches!$M:$M,AA1939)</f>
        <v/>
      </c>
      <c r="R1939" s="31">
        <f>IF(I1939="H",INDEX(Matches!$N:$N,AA1939),INDEX(Matches!$L:$L,AA1939))</f>
        <v/>
      </c>
      <c r="S1939" s="33">
        <f>IF(I1939="H",INDEX(Matches!$O:$O,AA1939),INDEX(Matches!$P:$P,AA1939))</f>
        <v/>
      </c>
      <c r="T1939" s="33">
        <f>IF(INDEX(Matches!$J:$J,AA1939)="","",IF(I1939="H",INDEX(Matches!$J:$J,AA1939),INDEX(Matches!$K:$K,AA1939)))</f>
        <v/>
      </c>
      <c r="U1939" s="33">
        <f>IF(INDEX(Matches!$K:$K,AA1939)="","",IF(I1939="H",INDEX(Matches!$K:$K,AA1939),INDEX(Matches!$J:$J,AA1939)))</f>
        <v/>
      </c>
      <c r="V1939" s="30">
        <f>IF(T1939="","",T1939-U1939)</f>
        <v/>
      </c>
      <c r="W1939" s="33">
        <f>IF(I1939="H",INDEX(Matches!$T:$T,AA1939),INDEX(Matches!$U:$U,AA1939))</f>
        <v/>
      </c>
      <c r="X1939" s="11">
        <f>INDEX(Matches!$X:$X,AA1939)</f>
        <v/>
      </c>
      <c r="Y1939" s="30">
        <f>IF(O1939="","",O1939-S1939)</f>
        <v/>
      </c>
      <c r="Z1939" s="30">
        <f>IF(W1939="","",W1939-S1939)</f>
        <v/>
      </c>
      <c r="AA1939" s="24">
        <f>MATCH(J1939,Matches!$A:$A,0)</f>
        <v/>
      </c>
      <c r="AB1939" s="33" t="n"/>
      <c r="AC1939" s="33" t="n">
        <v>1.175097245491254</v>
      </c>
      <c r="AD1939" s="24" t="n"/>
      <c r="AE1939" s="24" t="n">
        <v>7</v>
      </c>
      <c r="AF1939" s="33" t="n"/>
      <c r="AG1939" s="33" t="n"/>
    </row>
    <row r="1940">
      <c r="A1940" s="24" t="inlineStr">
        <is>
          <t>Barnsley|29</t>
        </is>
      </c>
      <c r="B1940" s="24" t="inlineStr">
        <is>
          <t>E2</t>
        </is>
      </c>
      <c r="C1940" s="24" t="inlineStr">
        <is>
          <t>League One</t>
        </is>
      </c>
      <c r="D1940" s="24" t="inlineStr">
        <is>
          <t>Barnsley</t>
        </is>
      </c>
      <c r="E1940" s="24" t="n">
        <v>29</v>
      </c>
      <c r="F1940" s="24" t="n">
        <v>8</v>
      </c>
      <c r="G1940" s="29" t="n">
        <v>46424.625</v>
      </c>
      <c r="H1940" s="24" t="inlineStr">
        <is>
          <t>Leyton Orient</t>
        </is>
      </c>
      <c r="I1940" s="24" t="inlineStr">
        <is>
          <t>H</t>
        </is>
      </c>
      <c r="J1940" s="24" t="inlineStr">
        <is>
          <t>E2-Barnsley-LeytonOr</t>
        </is>
      </c>
      <c r="K1940" s="24" t="n">
        <v>20</v>
      </c>
      <c r="L1940" s="11">
        <f>IF(INDEX(Matches!$X:$X,AA1940)=0,"",IF(I1940="H",INDEX(Matches!$H:$H,AA1940),INDEX(Matches!$I:$I,AA1940)))</f>
        <v/>
      </c>
      <c r="M1940" s="11">
        <f>IF(INDEX(Matches!$X:$X,AA1940)=0,"",IF(I1940="H",INDEX(Matches!$I:$I,AA1940),INDEX(Matches!$H:$H,AA1940)))</f>
        <v/>
      </c>
      <c r="N1940" s="11">
        <f>IF(L1940="","",IF(L1940&gt;M1940,"W",IF(L1940=M1940,"D","L")))</f>
        <v/>
      </c>
      <c r="O1940" s="11">
        <f>IF(L1940="","",IF(L1940&gt;M1940,3,IF(L1940=M1940,1,0)))</f>
        <v/>
      </c>
      <c r="P1940" s="31">
        <f>IF(I1940="H",INDEX(Matches!$L:$L,AA1940),INDEX(Matches!$N:$N,AA1940))</f>
        <v/>
      </c>
      <c r="Q1940" s="31">
        <f>INDEX(Matches!$M:$M,AA1940)</f>
        <v/>
      </c>
      <c r="R1940" s="31">
        <f>IF(I1940="H",INDEX(Matches!$N:$N,AA1940),INDEX(Matches!$L:$L,AA1940))</f>
        <v/>
      </c>
      <c r="S1940" s="33">
        <f>IF(I1940="H",INDEX(Matches!$O:$O,AA1940),INDEX(Matches!$P:$P,AA1940))</f>
        <v/>
      </c>
      <c r="T1940" s="33">
        <f>IF(INDEX(Matches!$J:$J,AA1940)="","",IF(I1940="H",INDEX(Matches!$J:$J,AA1940),INDEX(Matches!$K:$K,AA1940)))</f>
        <v/>
      </c>
      <c r="U1940" s="33">
        <f>IF(INDEX(Matches!$K:$K,AA1940)="","",IF(I1940="H",INDEX(Matches!$K:$K,AA1940),INDEX(Matches!$J:$J,AA1940)))</f>
        <v/>
      </c>
      <c r="V1940" s="30">
        <f>IF(T1940="","",T1940-U1940)</f>
        <v/>
      </c>
      <c r="W1940" s="33">
        <f>IF(I1940="H",INDEX(Matches!$T:$T,AA1940),INDEX(Matches!$U:$U,AA1940))</f>
        <v/>
      </c>
      <c r="X1940" s="11">
        <f>INDEX(Matches!$X:$X,AA1940)</f>
        <v/>
      </c>
      <c r="Y1940" s="30">
        <f>IF(O1940="","",O1940-S1940)</f>
        <v/>
      </c>
      <c r="Z1940" s="30">
        <f>IF(W1940="","",W1940-S1940)</f>
        <v/>
      </c>
      <c r="AA1940" s="24">
        <f>MATCH(J1940,Matches!$A:$A,0)</f>
        <v/>
      </c>
      <c r="AB1940" s="33" t="n"/>
      <c r="AC1940" s="33" t="n">
        <v>1.615361885069841</v>
      </c>
      <c r="AD1940" s="24" t="n"/>
      <c r="AE1940" s="24" t="n">
        <v>8</v>
      </c>
      <c r="AF1940" s="33" t="n"/>
      <c r="AG1940" s="33" t="n"/>
    </row>
    <row r="1941">
      <c r="A1941" s="24" t="inlineStr">
        <is>
          <t>Barnsley|30</t>
        </is>
      </c>
      <c r="B1941" s="24" t="inlineStr">
        <is>
          <t>E2</t>
        </is>
      </c>
      <c r="C1941" s="24" t="inlineStr">
        <is>
          <t>League One</t>
        </is>
      </c>
      <c r="D1941" s="24" t="inlineStr">
        <is>
          <t>Barnsley</t>
        </is>
      </c>
      <c r="E1941" s="24" t="n">
        <v>30</v>
      </c>
      <c r="F1941" s="24" t="n">
        <v>8</v>
      </c>
      <c r="G1941" s="29" t="n">
        <v>46427.82291666666</v>
      </c>
      <c r="H1941" s="24" t="inlineStr">
        <is>
          <t>Blackpool</t>
        </is>
      </c>
      <c r="I1941" s="24" t="inlineStr">
        <is>
          <t>A</t>
        </is>
      </c>
      <c r="J1941" s="24" t="inlineStr">
        <is>
          <t>E2-Blackpoo-Barnsley</t>
        </is>
      </c>
      <c r="K1941" s="24" t="n">
        <v>10</v>
      </c>
      <c r="L1941" s="11">
        <f>IF(INDEX(Matches!$X:$X,AA1941)=0,"",IF(I1941="H",INDEX(Matches!$H:$H,AA1941),INDEX(Matches!$I:$I,AA1941)))</f>
        <v/>
      </c>
      <c r="M1941" s="11">
        <f>IF(INDEX(Matches!$X:$X,AA1941)=0,"",IF(I1941="H",INDEX(Matches!$I:$I,AA1941),INDEX(Matches!$H:$H,AA1941)))</f>
        <v/>
      </c>
      <c r="N1941" s="11">
        <f>IF(L1941="","",IF(L1941&gt;M1941,"W",IF(L1941=M1941,"D","L")))</f>
        <v/>
      </c>
      <c r="O1941" s="11">
        <f>IF(L1941="","",IF(L1941&gt;M1941,3,IF(L1941=M1941,1,0)))</f>
        <v/>
      </c>
      <c r="P1941" s="31">
        <f>IF(I1941="H",INDEX(Matches!$L:$L,AA1941),INDEX(Matches!$N:$N,AA1941))</f>
        <v/>
      </c>
      <c r="Q1941" s="31">
        <f>INDEX(Matches!$M:$M,AA1941)</f>
        <v/>
      </c>
      <c r="R1941" s="31">
        <f>IF(I1941="H",INDEX(Matches!$N:$N,AA1941),INDEX(Matches!$L:$L,AA1941))</f>
        <v/>
      </c>
      <c r="S1941" s="33">
        <f>IF(I1941="H",INDEX(Matches!$O:$O,AA1941),INDEX(Matches!$P:$P,AA1941))</f>
        <v/>
      </c>
      <c r="T1941" s="33">
        <f>IF(INDEX(Matches!$J:$J,AA1941)="","",IF(I1941="H",INDEX(Matches!$J:$J,AA1941),INDEX(Matches!$K:$K,AA1941)))</f>
        <v/>
      </c>
      <c r="U1941" s="33">
        <f>IF(INDEX(Matches!$K:$K,AA1941)="","",IF(I1941="H",INDEX(Matches!$K:$K,AA1941),INDEX(Matches!$J:$J,AA1941)))</f>
        <v/>
      </c>
      <c r="V1941" s="30">
        <f>IF(T1941="","",T1941-U1941)</f>
        <v/>
      </c>
      <c r="W1941" s="33">
        <f>IF(I1941="H",INDEX(Matches!$T:$T,AA1941),INDEX(Matches!$U:$U,AA1941))</f>
        <v/>
      </c>
      <c r="X1941" s="11">
        <f>INDEX(Matches!$X:$X,AA1941)</f>
        <v/>
      </c>
      <c r="Y1941" s="30">
        <f>IF(O1941="","",O1941-S1941)</f>
        <v/>
      </c>
      <c r="Z1941" s="30">
        <f>IF(W1941="","",W1941-S1941)</f>
        <v/>
      </c>
      <c r="AA1941" s="24">
        <f>MATCH(J1941,Matches!$A:$A,0)</f>
        <v/>
      </c>
      <c r="AB1941" s="33" t="n"/>
      <c r="AC1941" s="33" t="n">
        <v>1.156884455731737</v>
      </c>
      <c r="AD1941" s="24" t="n"/>
      <c r="AE1941" s="24" t="n">
        <v>8</v>
      </c>
      <c r="AF1941" s="33" t="n"/>
      <c r="AG1941" s="33" t="n"/>
    </row>
    <row r="1942">
      <c r="A1942" s="24" t="inlineStr">
        <is>
          <t>Barnsley|31</t>
        </is>
      </c>
      <c r="B1942" s="24" t="inlineStr">
        <is>
          <t>E2</t>
        </is>
      </c>
      <c r="C1942" s="24" t="inlineStr">
        <is>
          <t>League One</t>
        </is>
      </c>
      <c r="D1942" s="24" t="inlineStr">
        <is>
          <t>Barnsley</t>
        </is>
      </c>
      <c r="E1942" s="24" t="n">
        <v>31</v>
      </c>
      <c r="F1942" s="24" t="n">
        <v>8</v>
      </c>
      <c r="G1942" s="29" t="n">
        <v>46431.625</v>
      </c>
      <c r="H1942" s="24" t="inlineStr">
        <is>
          <t>Stevenage</t>
        </is>
      </c>
      <c r="I1942" s="24" t="inlineStr">
        <is>
          <t>A</t>
        </is>
      </c>
      <c r="J1942" s="24" t="inlineStr">
        <is>
          <t>E2-Stevenag-Barnsley</t>
        </is>
      </c>
      <c r="K1942" s="24" t="n">
        <v>17</v>
      </c>
      <c r="L1942" s="11">
        <f>IF(INDEX(Matches!$X:$X,AA1942)=0,"",IF(I1942="H",INDEX(Matches!$H:$H,AA1942),INDEX(Matches!$I:$I,AA1942)))</f>
        <v/>
      </c>
      <c r="M1942" s="11">
        <f>IF(INDEX(Matches!$X:$X,AA1942)=0,"",IF(I1942="H",INDEX(Matches!$I:$I,AA1942),INDEX(Matches!$H:$H,AA1942)))</f>
        <v/>
      </c>
      <c r="N1942" s="11">
        <f>IF(L1942="","",IF(L1942&gt;M1942,"W",IF(L1942=M1942,"D","L")))</f>
        <v/>
      </c>
      <c r="O1942" s="11">
        <f>IF(L1942="","",IF(L1942&gt;M1942,3,IF(L1942=M1942,1,0)))</f>
        <v/>
      </c>
      <c r="P1942" s="31">
        <f>IF(I1942="H",INDEX(Matches!$L:$L,AA1942),INDEX(Matches!$N:$N,AA1942))</f>
        <v/>
      </c>
      <c r="Q1942" s="31">
        <f>INDEX(Matches!$M:$M,AA1942)</f>
        <v/>
      </c>
      <c r="R1942" s="31">
        <f>IF(I1942="H",INDEX(Matches!$N:$N,AA1942),INDEX(Matches!$L:$L,AA1942))</f>
        <v/>
      </c>
      <c r="S1942" s="33">
        <f>IF(I1942="H",INDEX(Matches!$O:$O,AA1942),INDEX(Matches!$P:$P,AA1942))</f>
        <v/>
      </c>
      <c r="T1942" s="33">
        <f>IF(INDEX(Matches!$J:$J,AA1942)="","",IF(I1942="H",INDEX(Matches!$J:$J,AA1942),INDEX(Matches!$K:$K,AA1942)))</f>
        <v/>
      </c>
      <c r="U1942" s="33">
        <f>IF(INDEX(Matches!$K:$K,AA1942)="","",IF(I1942="H",INDEX(Matches!$K:$K,AA1942),INDEX(Matches!$J:$J,AA1942)))</f>
        <v/>
      </c>
      <c r="V1942" s="30">
        <f>IF(T1942="","",T1942-U1942)</f>
        <v/>
      </c>
      <c r="W1942" s="33">
        <f>IF(I1942="H",INDEX(Matches!$T:$T,AA1942),INDEX(Matches!$U:$U,AA1942))</f>
        <v/>
      </c>
      <c r="X1942" s="11">
        <f>INDEX(Matches!$X:$X,AA1942)</f>
        <v/>
      </c>
      <c r="Y1942" s="30">
        <f>IF(O1942="","",O1942-S1942)</f>
        <v/>
      </c>
      <c r="Z1942" s="30">
        <f>IF(W1942="","",W1942-S1942)</f>
        <v/>
      </c>
      <c r="AA1942" s="24">
        <f>MATCH(J1942,Matches!$A:$A,0)</f>
        <v/>
      </c>
      <c r="AB1942" s="33" t="n"/>
      <c r="AC1942" s="33" t="n">
        <v>1.211005657316017</v>
      </c>
      <c r="AD1942" s="24" t="n"/>
      <c r="AE1942" s="24" t="n">
        <v>8</v>
      </c>
      <c r="AF1942" s="33" t="n"/>
      <c r="AG1942" s="33" t="n"/>
    </row>
    <row r="1943">
      <c r="A1943" s="24" t="inlineStr">
        <is>
          <t>Barnsley|32</t>
        </is>
      </c>
      <c r="B1943" s="24" t="inlineStr">
        <is>
          <t>E2</t>
        </is>
      </c>
      <c r="C1943" s="24" t="inlineStr">
        <is>
          <t>League One</t>
        </is>
      </c>
      <c r="D1943" s="24" t="inlineStr">
        <is>
          <t>Barnsley</t>
        </is>
      </c>
      <c r="E1943" s="24" t="n">
        <v>32</v>
      </c>
      <c r="F1943" s="24" t="n">
        <v>8</v>
      </c>
      <c r="G1943" s="29" t="n">
        <v>46438.625</v>
      </c>
      <c r="H1943" s="24" t="inlineStr">
        <is>
          <t>Plymouth</t>
        </is>
      </c>
      <c r="I1943" s="24" t="inlineStr">
        <is>
          <t>H</t>
        </is>
      </c>
      <c r="J1943" s="24" t="inlineStr">
        <is>
          <t>E2-Barnsley-Plymouth</t>
        </is>
      </c>
      <c r="K1943" s="24" t="n">
        <v>5</v>
      </c>
      <c r="L1943" s="11">
        <f>IF(INDEX(Matches!$X:$X,AA1943)=0,"",IF(I1943="H",INDEX(Matches!$H:$H,AA1943),INDEX(Matches!$I:$I,AA1943)))</f>
        <v/>
      </c>
      <c r="M1943" s="11">
        <f>IF(INDEX(Matches!$X:$X,AA1943)=0,"",IF(I1943="H",INDEX(Matches!$I:$I,AA1943),INDEX(Matches!$H:$H,AA1943)))</f>
        <v/>
      </c>
      <c r="N1943" s="11">
        <f>IF(L1943="","",IF(L1943&gt;M1943,"W",IF(L1943=M1943,"D","L")))</f>
        <v/>
      </c>
      <c r="O1943" s="11">
        <f>IF(L1943="","",IF(L1943&gt;M1943,3,IF(L1943=M1943,1,0)))</f>
        <v/>
      </c>
      <c r="P1943" s="31">
        <f>IF(I1943="H",INDEX(Matches!$L:$L,AA1943),INDEX(Matches!$N:$N,AA1943))</f>
        <v/>
      </c>
      <c r="Q1943" s="31">
        <f>INDEX(Matches!$M:$M,AA1943)</f>
        <v/>
      </c>
      <c r="R1943" s="31">
        <f>IF(I1943="H",INDEX(Matches!$N:$N,AA1943),INDEX(Matches!$L:$L,AA1943))</f>
        <v/>
      </c>
      <c r="S1943" s="33">
        <f>IF(I1943="H",INDEX(Matches!$O:$O,AA1943),INDEX(Matches!$P:$P,AA1943))</f>
        <v/>
      </c>
      <c r="T1943" s="33">
        <f>IF(INDEX(Matches!$J:$J,AA1943)="","",IF(I1943="H",INDEX(Matches!$J:$J,AA1943),INDEX(Matches!$K:$K,AA1943)))</f>
        <v/>
      </c>
      <c r="U1943" s="33">
        <f>IF(INDEX(Matches!$K:$K,AA1943)="","",IF(I1943="H",INDEX(Matches!$K:$K,AA1943),INDEX(Matches!$J:$J,AA1943)))</f>
        <v/>
      </c>
      <c r="V1943" s="30">
        <f>IF(T1943="","",T1943-U1943)</f>
        <v/>
      </c>
      <c r="W1943" s="33">
        <f>IF(I1943="H",INDEX(Matches!$T:$T,AA1943),INDEX(Matches!$U:$U,AA1943))</f>
        <v/>
      </c>
      <c r="X1943" s="11">
        <f>INDEX(Matches!$X:$X,AA1943)</f>
        <v/>
      </c>
      <c r="Y1943" s="30">
        <f>IF(O1943="","",O1943-S1943)</f>
        <v/>
      </c>
      <c r="Z1943" s="30">
        <f>IF(W1943="","",W1943-S1943)</f>
        <v/>
      </c>
      <c r="AA1943" s="24">
        <f>MATCH(J1943,Matches!$A:$A,0)</f>
        <v/>
      </c>
      <c r="AB1943" s="33" t="n"/>
      <c r="AC1943" s="33" t="n">
        <v>1.362070959770585</v>
      </c>
      <c r="AD1943" s="24" t="n"/>
      <c r="AE1943" s="24" t="n">
        <v>8</v>
      </c>
      <c r="AF1943" s="33" t="n"/>
      <c r="AG1943" s="33" t="n"/>
    </row>
    <row r="1944">
      <c r="A1944" s="24" t="inlineStr">
        <is>
          <t>Barnsley|33</t>
        </is>
      </c>
      <c r="B1944" s="24" t="inlineStr">
        <is>
          <t>E2</t>
        </is>
      </c>
      <c r="C1944" s="24" t="inlineStr">
        <is>
          <t>League One</t>
        </is>
      </c>
      <c r="D1944" s="24" t="inlineStr">
        <is>
          <t>Barnsley</t>
        </is>
      </c>
      <c r="E1944" s="24" t="n">
        <v>33</v>
      </c>
      <c r="F1944" s="24" t="n">
        <v>9</v>
      </c>
      <c r="G1944" s="29" t="n">
        <v>46445.625</v>
      </c>
      <c r="H1944" s="24" t="inlineStr">
        <is>
          <t>Wigan</t>
        </is>
      </c>
      <c r="I1944" s="24" t="inlineStr">
        <is>
          <t>H</t>
        </is>
      </c>
      <c r="J1944" s="24" t="inlineStr">
        <is>
          <t>E2-Barnsley-Wigan</t>
        </is>
      </c>
      <c r="K1944" s="24" t="n">
        <v>14</v>
      </c>
      <c r="L1944" s="11">
        <f>IF(INDEX(Matches!$X:$X,AA1944)=0,"",IF(I1944="H",INDEX(Matches!$H:$H,AA1944),INDEX(Matches!$I:$I,AA1944)))</f>
        <v/>
      </c>
      <c r="M1944" s="11">
        <f>IF(INDEX(Matches!$X:$X,AA1944)=0,"",IF(I1944="H",INDEX(Matches!$I:$I,AA1944),INDEX(Matches!$H:$H,AA1944)))</f>
        <v/>
      </c>
      <c r="N1944" s="11">
        <f>IF(L1944="","",IF(L1944&gt;M1944,"W",IF(L1944=M1944,"D","L")))</f>
        <v/>
      </c>
      <c r="O1944" s="11">
        <f>IF(L1944="","",IF(L1944&gt;M1944,3,IF(L1944=M1944,1,0)))</f>
        <v/>
      </c>
      <c r="P1944" s="31">
        <f>IF(I1944="H",INDEX(Matches!$L:$L,AA1944),INDEX(Matches!$N:$N,AA1944))</f>
        <v/>
      </c>
      <c r="Q1944" s="31">
        <f>INDEX(Matches!$M:$M,AA1944)</f>
        <v/>
      </c>
      <c r="R1944" s="31">
        <f>IF(I1944="H",INDEX(Matches!$N:$N,AA1944),INDEX(Matches!$L:$L,AA1944))</f>
        <v/>
      </c>
      <c r="S1944" s="33">
        <f>IF(I1944="H",INDEX(Matches!$O:$O,AA1944),INDEX(Matches!$P:$P,AA1944))</f>
        <v/>
      </c>
      <c r="T1944" s="33">
        <f>IF(INDEX(Matches!$J:$J,AA1944)="","",IF(I1944="H",INDEX(Matches!$J:$J,AA1944),INDEX(Matches!$K:$K,AA1944)))</f>
        <v/>
      </c>
      <c r="U1944" s="33">
        <f>IF(INDEX(Matches!$K:$K,AA1944)="","",IF(I1944="H",INDEX(Matches!$K:$K,AA1944),INDEX(Matches!$J:$J,AA1944)))</f>
        <v/>
      </c>
      <c r="V1944" s="30">
        <f>IF(T1944="","",T1944-U1944)</f>
        <v/>
      </c>
      <c r="W1944" s="33">
        <f>IF(I1944="H",INDEX(Matches!$T:$T,AA1944),INDEX(Matches!$U:$U,AA1944))</f>
        <v/>
      </c>
      <c r="X1944" s="11">
        <f>INDEX(Matches!$X:$X,AA1944)</f>
        <v/>
      </c>
      <c r="Y1944" s="30">
        <f>IF(O1944="","",O1944-S1944)</f>
        <v/>
      </c>
      <c r="Z1944" s="30">
        <f>IF(W1944="","",W1944-S1944)</f>
        <v/>
      </c>
      <c r="AA1944" s="24">
        <f>MATCH(J1944,Matches!$A:$A,0)</f>
        <v/>
      </c>
      <c r="AB1944" s="33" t="n"/>
      <c r="AC1944" s="33" t="n">
        <v>1.557878927125591</v>
      </c>
      <c r="AD1944" s="24" t="n"/>
      <c r="AE1944" s="24" t="n">
        <v>9</v>
      </c>
      <c r="AF1944" s="33" t="n"/>
      <c r="AG1944" s="33" t="n"/>
    </row>
    <row r="1945">
      <c r="A1945" s="24" t="inlineStr">
        <is>
          <t>Barnsley|34</t>
        </is>
      </c>
      <c r="B1945" s="24" t="inlineStr">
        <is>
          <t>E2</t>
        </is>
      </c>
      <c r="C1945" s="24" t="inlineStr">
        <is>
          <t>League One</t>
        </is>
      </c>
      <c r="D1945" s="24" t="inlineStr">
        <is>
          <t>Barnsley</t>
        </is>
      </c>
      <c r="E1945" s="24" t="n">
        <v>34</v>
      </c>
      <c r="F1945" s="24" t="n">
        <v>9</v>
      </c>
      <c r="G1945" s="29" t="n">
        <v>46452.625</v>
      </c>
      <c r="H1945" s="24" t="inlineStr">
        <is>
          <t>Bromley</t>
        </is>
      </c>
      <c r="I1945" s="24" t="inlineStr">
        <is>
          <t>A</t>
        </is>
      </c>
      <c r="J1945" s="24" t="inlineStr">
        <is>
          <t>E2-Bromley-Barnsley</t>
        </is>
      </c>
      <c r="K1945" s="24" t="n">
        <v>24</v>
      </c>
      <c r="L1945" s="11">
        <f>IF(INDEX(Matches!$X:$X,AA1945)=0,"",IF(I1945="H",INDEX(Matches!$H:$H,AA1945),INDEX(Matches!$I:$I,AA1945)))</f>
        <v/>
      </c>
      <c r="M1945" s="11">
        <f>IF(INDEX(Matches!$X:$X,AA1945)=0,"",IF(I1945="H",INDEX(Matches!$I:$I,AA1945),INDEX(Matches!$H:$H,AA1945)))</f>
        <v/>
      </c>
      <c r="N1945" s="11">
        <f>IF(L1945="","",IF(L1945&gt;M1945,"W",IF(L1945=M1945,"D","L")))</f>
        <v/>
      </c>
      <c r="O1945" s="11">
        <f>IF(L1945="","",IF(L1945&gt;M1945,3,IF(L1945=M1945,1,0)))</f>
        <v/>
      </c>
      <c r="P1945" s="31">
        <f>IF(I1945="H",INDEX(Matches!$L:$L,AA1945),INDEX(Matches!$N:$N,AA1945))</f>
        <v/>
      </c>
      <c r="Q1945" s="31">
        <f>INDEX(Matches!$M:$M,AA1945)</f>
        <v/>
      </c>
      <c r="R1945" s="31">
        <f>IF(I1945="H",INDEX(Matches!$N:$N,AA1945),INDEX(Matches!$L:$L,AA1945))</f>
        <v/>
      </c>
      <c r="S1945" s="33">
        <f>IF(I1945="H",INDEX(Matches!$O:$O,AA1945),INDEX(Matches!$P:$P,AA1945))</f>
        <v/>
      </c>
      <c r="T1945" s="33">
        <f>IF(INDEX(Matches!$J:$J,AA1945)="","",IF(I1945="H",INDEX(Matches!$J:$J,AA1945),INDEX(Matches!$K:$K,AA1945)))</f>
        <v/>
      </c>
      <c r="U1945" s="33">
        <f>IF(INDEX(Matches!$K:$K,AA1945)="","",IF(I1945="H",INDEX(Matches!$K:$K,AA1945),INDEX(Matches!$J:$J,AA1945)))</f>
        <v/>
      </c>
      <c r="V1945" s="30">
        <f>IF(T1945="","",T1945-U1945)</f>
        <v/>
      </c>
      <c r="W1945" s="33">
        <f>IF(I1945="H",INDEX(Matches!$T:$T,AA1945),INDEX(Matches!$U:$U,AA1945))</f>
        <v/>
      </c>
      <c r="X1945" s="11">
        <f>INDEX(Matches!$X:$X,AA1945)</f>
        <v/>
      </c>
      <c r="Y1945" s="30">
        <f>IF(O1945="","",O1945-S1945)</f>
        <v/>
      </c>
      <c r="Z1945" s="30">
        <f>IF(W1945="","",W1945-S1945)</f>
        <v/>
      </c>
      <c r="AA1945" s="24">
        <f>MATCH(J1945,Matches!$A:$A,0)</f>
        <v/>
      </c>
      <c r="AB1945" s="33" t="n"/>
      <c r="AC1945" s="33" t="n">
        <v>1.490245277305581</v>
      </c>
      <c r="AD1945" s="24" t="n"/>
      <c r="AE1945" s="24" t="n">
        <v>9</v>
      </c>
      <c r="AF1945" s="33" t="n"/>
      <c r="AG1945" s="33" t="n"/>
    </row>
    <row r="1946">
      <c r="A1946" s="24" t="inlineStr">
        <is>
          <t>Barnsley|35</t>
        </is>
      </c>
      <c r="B1946" s="24" t="inlineStr">
        <is>
          <t>E2</t>
        </is>
      </c>
      <c r="C1946" s="24" t="inlineStr">
        <is>
          <t>League One</t>
        </is>
      </c>
      <c r="D1946" s="24" t="inlineStr">
        <is>
          <t>Barnsley</t>
        </is>
      </c>
      <c r="E1946" s="24" t="n">
        <v>35</v>
      </c>
      <c r="F1946" s="24" t="n">
        <v>9</v>
      </c>
      <c r="G1946" s="29" t="n">
        <v>46459.625</v>
      </c>
      <c r="H1946" s="24" t="inlineStr">
        <is>
          <t>Doncaster</t>
        </is>
      </c>
      <c r="I1946" s="24" t="inlineStr">
        <is>
          <t>H</t>
        </is>
      </c>
      <c r="J1946" s="24" t="inlineStr">
        <is>
          <t>E2-Barnsley-Doncaste</t>
        </is>
      </c>
      <c r="K1946" s="24" t="n">
        <v>15</v>
      </c>
      <c r="L1946" s="11">
        <f>IF(INDEX(Matches!$X:$X,AA1946)=0,"",IF(I1946="H",INDEX(Matches!$H:$H,AA1946),INDEX(Matches!$I:$I,AA1946)))</f>
        <v/>
      </c>
      <c r="M1946" s="11">
        <f>IF(INDEX(Matches!$X:$X,AA1946)=0,"",IF(I1946="H",INDEX(Matches!$I:$I,AA1946),INDEX(Matches!$H:$H,AA1946)))</f>
        <v/>
      </c>
      <c r="N1946" s="11">
        <f>IF(L1946="","",IF(L1946&gt;M1946,"W",IF(L1946=M1946,"D","L")))</f>
        <v/>
      </c>
      <c r="O1946" s="11">
        <f>IF(L1946="","",IF(L1946&gt;M1946,3,IF(L1946=M1946,1,0)))</f>
        <v/>
      </c>
      <c r="P1946" s="31">
        <f>IF(I1946="H",INDEX(Matches!$L:$L,AA1946),INDEX(Matches!$N:$N,AA1946))</f>
        <v/>
      </c>
      <c r="Q1946" s="31">
        <f>INDEX(Matches!$M:$M,AA1946)</f>
        <v/>
      </c>
      <c r="R1946" s="31">
        <f>IF(I1946="H",INDEX(Matches!$N:$N,AA1946),INDEX(Matches!$L:$L,AA1946))</f>
        <v/>
      </c>
      <c r="S1946" s="33">
        <f>IF(I1946="H",INDEX(Matches!$O:$O,AA1946),INDEX(Matches!$P:$P,AA1946))</f>
        <v/>
      </c>
      <c r="T1946" s="33">
        <f>IF(INDEX(Matches!$J:$J,AA1946)="","",IF(I1946="H",INDEX(Matches!$J:$J,AA1946),INDEX(Matches!$K:$K,AA1946)))</f>
        <v/>
      </c>
      <c r="U1946" s="33">
        <f>IF(INDEX(Matches!$K:$K,AA1946)="","",IF(I1946="H",INDEX(Matches!$K:$K,AA1946),INDEX(Matches!$J:$J,AA1946)))</f>
        <v/>
      </c>
      <c r="V1946" s="30">
        <f>IF(T1946="","",T1946-U1946)</f>
        <v/>
      </c>
      <c r="W1946" s="33">
        <f>IF(I1946="H",INDEX(Matches!$T:$T,AA1946),INDEX(Matches!$U:$U,AA1946))</f>
        <v/>
      </c>
      <c r="X1946" s="11">
        <f>INDEX(Matches!$X:$X,AA1946)</f>
        <v/>
      </c>
      <c r="Y1946" s="30">
        <f>IF(O1946="","",O1946-S1946)</f>
        <v/>
      </c>
      <c r="Z1946" s="30">
        <f>IF(W1946="","",W1946-S1946)</f>
        <v/>
      </c>
      <c r="AA1946" s="24">
        <f>MATCH(J1946,Matches!$A:$A,0)</f>
        <v/>
      </c>
      <c r="AB1946" s="33" t="n"/>
      <c r="AC1946" s="33" t="n">
        <v>1.546512355799246</v>
      </c>
      <c r="AD1946" s="24" t="n"/>
      <c r="AE1946" s="24" t="n">
        <v>9</v>
      </c>
      <c r="AF1946" s="33" t="n"/>
      <c r="AG1946" s="33" t="n"/>
    </row>
    <row r="1947">
      <c r="A1947" s="24" t="inlineStr">
        <is>
          <t>Barnsley|36</t>
        </is>
      </c>
      <c r="B1947" s="24" t="inlineStr">
        <is>
          <t>E2</t>
        </is>
      </c>
      <c r="C1947" s="24" t="inlineStr">
        <is>
          <t>League One</t>
        </is>
      </c>
      <c r="D1947" s="24" t="inlineStr">
        <is>
          <t>Barnsley</t>
        </is>
      </c>
      <c r="E1947" s="24" t="n">
        <v>36</v>
      </c>
      <c r="F1947" s="24" t="n">
        <v>9</v>
      </c>
      <c r="G1947" s="29" t="n">
        <v>46466.625</v>
      </c>
      <c r="H1947" s="24" t="inlineStr">
        <is>
          <t>Sheffield Wed</t>
        </is>
      </c>
      <c r="I1947" s="24" t="inlineStr">
        <is>
          <t>A</t>
        </is>
      </c>
      <c r="J1947" s="24" t="inlineStr">
        <is>
          <t>E2-Sheffiel-Barnsley</t>
        </is>
      </c>
      <c r="K1947" s="24" t="n">
        <v>2</v>
      </c>
      <c r="L1947" s="11">
        <f>IF(INDEX(Matches!$X:$X,AA1947)=0,"",IF(I1947="H",INDEX(Matches!$H:$H,AA1947),INDEX(Matches!$I:$I,AA1947)))</f>
        <v/>
      </c>
      <c r="M1947" s="11">
        <f>IF(INDEX(Matches!$X:$X,AA1947)=0,"",IF(I1947="H",INDEX(Matches!$I:$I,AA1947),INDEX(Matches!$H:$H,AA1947)))</f>
        <v/>
      </c>
      <c r="N1947" s="11">
        <f>IF(L1947="","",IF(L1947&gt;M1947,"W",IF(L1947=M1947,"D","L")))</f>
        <v/>
      </c>
      <c r="O1947" s="11">
        <f>IF(L1947="","",IF(L1947&gt;M1947,3,IF(L1947=M1947,1,0)))</f>
        <v/>
      </c>
      <c r="P1947" s="31">
        <f>IF(I1947="H",INDEX(Matches!$L:$L,AA1947),INDEX(Matches!$N:$N,AA1947))</f>
        <v/>
      </c>
      <c r="Q1947" s="31">
        <f>INDEX(Matches!$M:$M,AA1947)</f>
        <v/>
      </c>
      <c r="R1947" s="31">
        <f>IF(I1947="H",INDEX(Matches!$N:$N,AA1947),INDEX(Matches!$L:$L,AA1947))</f>
        <v/>
      </c>
      <c r="S1947" s="33">
        <f>IF(I1947="H",INDEX(Matches!$O:$O,AA1947),INDEX(Matches!$P:$P,AA1947))</f>
        <v/>
      </c>
      <c r="T1947" s="33">
        <f>IF(INDEX(Matches!$J:$J,AA1947)="","",IF(I1947="H",INDEX(Matches!$J:$J,AA1947),INDEX(Matches!$K:$K,AA1947)))</f>
        <v/>
      </c>
      <c r="U1947" s="33">
        <f>IF(INDEX(Matches!$K:$K,AA1947)="","",IF(I1947="H",INDEX(Matches!$K:$K,AA1947),INDEX(Matches!$J:$J,AA1947)))</f>
        <v/>
      </c>
      <c r="V1947" s="30">
        <f>IF(T1947="","",T1947-U1947)</f>
        <v/>
      </c>
      <c r="W1947" s="33">
        <f>IF(I1947="H",INDEX(Matches!$T:$T,AA1947),INDEX(Matches!$U:$U,AA1947))</f>
        <v/>
      </c>
      <c r="X1947" s="11">
        <f>INDEX(Matches!$X:$X,AA1947)</f>
        <v/>
      </c>
      <c r="Y1947" s="30">
        <f>IF(O1947="","",O1947-S1947)</f>
        <v/>
      </c>
      <c r="Z1947" s="30">
        <f>IF(W1947="","",W1947-S1947)</f>
        <v/>
      </c>
      <c r="AA1947" s="24">
        <f>MATCH(J1947,Matches!$A:$A,0)</f>
        <v/>
      </c>
      <c r="AB1947" s="33" t="n"/>
      <c r="AC1947" s="33" t="n">
        <v>0.9217027660741548</v>
      </c>
      <c r="AD1947" s="24" t="n"/>
      <c r="AE1947" s="24" t="n">
        <v>9</v>
      </c>
      <c r="AF1947" s="33" t="n"/>
      <c r="AG1947" s="33" t="n"/>
    </row>
    <row r="1948">
      <c r="A1948" s="24" t="inlineStr">
        <is>
          <t>Barnsley|37</t>
        </is>
      </c>
      <c r="B1948" s="24" t="inlineStr">
        <is>
          <t>E2</t>
        </is>
      </c>
      <c r="C1948" s="24" t="inlineStr">
        <is>
          <t>League One</t>
        </is>
      </c>
      <c r="D1948" s="24" t="inlineStr">
        <is>
          <t>Barnsley</t>
        </is>
      </c>
      <c r="E1948" s="24" t="n">
        <v>37</v>
      </c>
      <c r="F1948" s="24" t="n">
        <v>10</v>
      </c>
      <c r="G1948" s="29" t="n">
        <v>46472.625</v>
      </c>
      <c r="H1948" s="24" t="inlineStr">
        <is>
          <t>Notts County</t>
        </is>
      </c>
      <c r="I1948" s="24" t="inlineStr">
        <is>
          <t>A</t>
        </is>
      </c>
      <c r="J1948" s="24" t="inlineStr">
        <is>
          <t>E2-NottsCou-Barnsley</t>
        </is>
      </c>
      <c r="K1948" s="24" t="n">
        <v>18</v>
      </c>
      <c r="L1948" s="11">
        <f>IF(INDEX(Matches!$X:$X,AA1948)=0,"",IF(I1948="H",INDEX(Matches!$H:$H,AA1948),INDEX(Matches!$I:$I,AA1948)))</f>
        <v/>
      </c>
      <c r="M1948" s="11">
        <f>IF(INDEX(Matches!$X:$X,AA1948)=0,"",IF(I1948="H",INDEX(Matches!$I:$I,AA1948),INDEX(Matches!$H:$H,AA1948)))</f>
        <v/>
      </c>
      <c r="N1948" s="11">
        <f>IF(L1948="","",IF(L1948&gt;M1948,"W",IF(L1948=M1948,"D","L")))</f>
        <v/>
      </c>
      <c r="O1948" s="11">
        <f>IF(L1948="","",IF(L1948&gt;M1948,3,IF(L1948=M1948,1,0)))</f>
        <v/>
      </c>
      <c r="P1948" s="31">
        <f>IF(I1948="H",INDEX(Matches!$L:$L,AA1948),INDEX(Matches!$N:$N,AA1948))</f>
        <v/>
      </c>
      <c r="Q1948" s="31">
        <f>INDEX(Matches!$M:$M,AA1948)</f>
        <v/>
      </c>
      <c r="R1948" s="31">
        <f>IF(I1948="H",INDEX(Matches!$N:$N,AA1948),INDEX(Matches!$L:$L,AA1948))</f>
        <v/>
      </c>
      <c r="S1948" s="33">
        <f>IF(I1948="H",INDEX(Matches!$O:$O,AA1948),INDEX(Matches!$P:$P,AA1948))</f>
        <v/>
      </c>
      <c r="T1948" s="33">
        <f>IF(INDEX(Matches!$J:$J,AA1948)="","",IF(I1948="H",INDEX(Matches!$J:$J,AA1948),INDEX(Matches!$K:$K,AA1948)))</f>
        <v/>
      </c>
      <c r="U1948" s="33">
        <f>IF(INDEX(Matches!$K:$K,AA1948)="","",IF(I1948="H",INDEX(Matches!$K:$K,AA1948),INDEX(Matches!$J:$J,AA1948)))</f>
        <v/>
      </c>
      <c r="V1948" s="30">
        <f>IF(T1948="","",T1948-U1948)</f>
        <v/>
      </c>
      <c r="W1948" s="33">
        <f>IF(I1948="H",INDEX(Matches!$T:$T,AA1948),INDEX(Matches!$U:$U,AA1948))</f>
        <v/>
      </c>
      <c r="X1948" s="11">
        <f>INDEX(Matches!$X:$X,AA1948)</f>
        <v/>
      </c>
      <c r="Y1948" s="30">
        <f>IF(O1948="","",O1948-S1948)</f>
        <v/>
      </c>
      <c r="Z1948" s="30">
        <f>IF(W1948="","",W1948-S1948)</f>
        <v/>
      </c>
      <c r="AA1948" s="24">
        <f>MATCH(J1948,Matches!$A:$A,0)</f>
        <v/>
      </c>
      <c r="AB1948" s="33" t="n"/>
      <c r="AC1948" s="33" t="n">
        <v>1.208636278083331</v>
      </c>
      <c r="AD1948" s="24" t="n"/>
      <c r="AE1948" s="24" t="n">
        <v>10</v>
      </c>
      <c r="AF1948" s="33" t="n"/>
      <c r="AG1948" s="33" t="n"/>
    </row>
    <row r="1949">
      <c r="A1949" s="24" t="inlineStr">
        <is>
          <t>Barnsley|38</t>
        </is>
      </c>
      <c r="B1949" s="24" t="inlineStr">
        <is>
          <t>E2</t>
        </is>
      </c>
      <c r="C1949" s="24" t="inlineStr">
        <is>
          <t>League One</t>
        </is>
      </c>
      <c r="D1949" s="24" t="inlineStr">
        <is>
          <t>Barnsley</t>
        </is>
      </c>
      <c r="E1949" s="24" t="n">
        <v>38</v>
      </c>
      <c r="F1949" s="24" t="n">
        <v>10</v>
      </c>
      <c r="G1949" s="29" t="n">
        <v>46475.625</v>
      </c>
      <c r="H1949" s="24" t="inlineStr">
        <is>
          <t>Mansfield</t>
        </is>
      </c>
      <c r="I1949" s="24" t="inlineStr">
        <is>
          <t>H</t>
        </is>
      </c>
      <c r="J1949" s="24" t="inlineStr">
        <is>
          <t>E2-Barnsley-Mansfiel</t>
        </is>
      </c>
      <c r="K1949" s="24" t="n">
        <v>16</v>
      </c>
      <c r="L1949" s="11">
        <f>IF(INDEX(Matches!$X:$X,AA1949)=0,"",IF(I1949="H",INDEX(Matches!$H:$H,AA1949),INDEX(Matches!$I:$I,AA1949)))</f>
        <v/>
      </c>
      <c r="M1949" s="11">
        <f>IF(INDEX(Matches!$X:$X,AA1949)=0,"",IF(I1949="H",INDEX(Matches!$I:$I,AA1949),INDEX(Matches!$H:$H,AA1949)))</f>
        <v/>
      </c>
      <c r="N1949" s="11">
        <f>IF(L1949="","",IF(L1949&gt;M1949,"W",IF(L1949=M1949,"D","L")))</f>
        <v/>
      </c>
      <c r="O1949" s="11">
        <f>IF(L1949="","",IF(L1949&gt;M1949,3,IF(L1949=M1949,1,0)))</f>
        <v/>
      </c>
      <c r="P1949" s="31">
        <f>IF(I1949="H",INDEX(Matches!$L:$L,AA1949),INDEX(Matches!$N:$N,AA1949))</f>
        <v/>
      </c>
      <c r="Q1949" s="31">
        <f>INDEX(Matches!$M:$M,AA1949)</f>
        <v/>
      </c>
      <c r="R1949" s="31">
        <f>IF(I1949="H",INDEX(Matches!$N:$N,AA1949),INDEX(Matches!$L:$L,AA1949))</f>
        <v/>
      </c>
      <c r="S1949" s="33">
        <f>IF(I1949="H",INDEX(Matches!$O:$O,AA1949),INDEX(Matches!$P:$P,AA1949))</f>
        <v/>
      </c>
      <c r="T1949" s="33">
        <f>IF(INDEX(Matches!$J:$J,AA1949)="","",IF(I1949="H",INDEX(Matches!$J:$J,AA1949),INDEX(Matches!$K:$K,AA1949)))</f>
        <v/>
      </c>
      <c r="U1949" s="33">
        <f>IF(INDEX(Matches!$K:$K,AA1949)="","",IF(I1949="H",INDEX(Matches!$K:$K,AA1949),INDEX(Matches!$J:$J,AA1949)))</f>
        <v/>
      </c>
      <c r="V1949" s="30">
        <f>IF(T1949="","",T1949-U1949)</f>
        <v/>
      </c>
      <c r="W1949" s="33">
        <f>IF(I1949="H",INDEX(Matches!$T:$T,AA1949),INDEX(Matches!$U:$U,AA1949))</f>
        <v/>
      </c>
      <c r="X1949" s="11">
        <f>INDEX(Matches!$X:$X,AA1949)</f>
        <v/>
      </c>
      <c r="Y1949" s="30">
        <f>IF(O1949="","",O1949-S1949)</f>
        <v/>
      </c>
      <c r="Z1949" s="30">
        <f>IF(W1949="","",W1949-S1949)</f>
        <v/>
      </c>
      <c r="AA1949" s="24">
        <f>MATCH(J1949,Matches!$A:$A,0)</f>
        <v/>
      </c>
      <c r="AB1949" s="33" t="n"/>
      <c r="AC1949" s="33" t="n">
        <v>1.521960199142423</v>
      </c>
      <c r="AD1949" s="24" t="n"/>
      <c r="AE1949" s="24" t="n">
        <v>10</v>
      </c>
      <c r="AF1949" s="33" t="n"/>
      <c r="AG1949" s="33" t="n"/>
    </row>
    <row r="1950">
      <c r="A1950" s="24" t="inlineStr">
        <is>
          <t>Barnsley|39</t>
        </is>
      </c>
      <c r="B1950" s="24" t="inlineStr">
        <is>
          <t>E2</t>
        </is>
      </c>
      <c r="C1950" s="24" t="inlineStr">
        <is>
          <t>League One</t>
        </is>
      </c>
      <c r="D1950" s="24" t="inlineStr">
        <is>
          <t>Barnsley</t>
        </is>
      </c>
      <c r="E1950" s="24" t="n">
        <v>39</v>
      </c>
      <c r="F1950" s="24" t="n">
        <v>10</v>
      </c>
      <c r="G1950" s="29" t="n">
        <v>46480.625</v>
      </c>
      <c r="H1950" s="24" t="inlineStr">
        <is>
          <t>Burton</t>
        </is>
      </c>
      <c r="I1950" s="24" t="inlineStr">
        <is>
          <t>A</t>
        </is>
      </c>
      <c r="J1950" s="24" t="inlineStr">
        <is>
          <t>E2-Burton-Barnsley</t>
        </is>
      </c>
      <c r="K1950" s="24" t="n">
        <v>22</v>
      </c>
      <c r="L1950" s="11">
        <f>IF(INDEX(Matches!$X:$X,AA1950)=0,"",IF(I1950="H",INDEX(Matches!$H:$H,AA1950),INDEX(Matches!$I:$I,AA1950)))</f>
        <v/>
      </c>
      <c r="M1950" s="11">
        <f>IF(INDEX(Matches!$X:$X,AA1950)=0,"",IF(I1950="H",INDEX(Matches!$I:$I,AA1950),INDEX(Matches!$H:$H,AA1950)))</f>
        <v/>
      </c>
      <c r="N1950" s="11">
        <f>IF(L1950="","",IF(L1950&gt;M1950,"W",IF(L1950=M1950,"D","L")))</f>
        <v/>
      </c>
      <c r="O1950" s="11">
        <f>IF(L1950="","",IF(L1950&gt;M1950,3,IF(L1950=M1950,1,0)))</f>
        <v/>
      </c>
      <c r="P1950" s="31">
        <f>IF(I1950="H",INDEX(Matches!$L:$L,AA1950),INDEX(Matches!$N:$N,AA1950))</f>
        <v/>
      </c>
      <c r="Q1950" s="31">
        <f>INDEX(Matches!$M:$M,AA1950)</f>
        <v/>
      </c>
      <c r="R1950" s="31">
        <f>IF(I1950="H",INDEX(Matches!$N:$N,AA1950),INDEX(Matches!$L:$L,AA1950))</f>
        <v/>
      </c>
      <c r="S1950" s="33">
        <f>IF(I1950="H",INDEX(Matches!$O:$O,AA1950),INDEX(Matches!$P:$P,AA1950))</f>
        <v/>
      </c>
      <c r="T1950" s="33">
        <f>IF(INDEX(Matches!$J:$J,AA1950)="","",IF(I1950="H",INDEX(Matches!$J:$J,AA1950),INDEX(Matches!$K:$K,AA1950)))</f>
        <v/>
      </c>
      <c r="U1950" s="33">
        <f>IF(INDEX(Matches!$K:$K,AA1950)="","",IF(I1950="H",INDEX(Matches!$K:$K,AA1950),INDEX(Matches!$J:$J,AA1950)))</f>
        <v/>
      </c>
      <c r="V1950" s="30">
        <f>IF(T1950="","",T1950-U1950)</f>
        <v/>
      </c>
      <c r="W1950" s="33">
        <f>IF(I1950="H",INDEX(Matches!$T:$T,AA1950),INDEX(Matches!$U:$U,AA1950))</f>
        <v/>
      </c>
      <c r="X1950" s="11">
        <f>INDEX(Matches!$X:$X,AA1950)</f>
        <v/>
      </c>
      <c r="Y1950" s="30">
        <f>IF(O1950="","",O1950-S1950)</f>
        <v/>
      </c>
      <c r="Z1950" s="30">
        <f>IF(W1950="","",W1950-S1950)</f>
        <v/>
      </c>
      <c r="AA1950" s="24">
        <f>MATCH(J1950,Matches!$A:$A,0)</f>
        <v/>
      </c>
      <c r="AB1950" s="33" t="n"/>
      <c r="AC1950" s="33" t="n">
        <v>1.366537305099927</v>
      </c>
      <c r="AD1950" s="24" t="n"/>
      <c r="AE1950" s="24" t="n">
        <v>10</v>
      </c>
      <c r="AF1950" s="33" t="n"/>
      <c r="AG1950" s="33" t="n"/>
    </row>
    <row r="1951">
      <c r="A1951" s="24" t="inlineStr">
        <is>
          <t>Barnsley|40</t>
        </is>
      </c>
      <c r="B1951" s="24" t="inlineStr">
        <is>
          <t>E2</t>
        </is>
      </c>
      <c r="C1951" s="24" t="inlineStr">
        <is>
          <t>League One</t>
        </is>
      </c>
      <c r="D1951" s="24" t="inlineStr">
        <is>
          <t>Barnsley</t>
        </is>
      </c>
      <c r="E1951" s="24" t="n">
        <v>40</v>
      </c>
      <c r="F1951" s="24" t="n">
        <v>10</v>
      </c>
      <c r="G1951" s="29" t="n">
        <v>46487.625</v>
      </c>
      <c r="H1951" s="24" t="inlineStr">
        <is>
          <t>Peterborough</t>
        </is>
      </c>
      <c r="I1951" s="24" t="inlineStr">
        <is>
          <t>H</t>
        </is>
      </c>
      <c r="J1951" s="24" t="inlineStr">
        <is>
          <t>E2-Barnsley-Peterbor</t>
        </is>
      </c>
      <c r="K1951" s="24" t="n">
        <v>19</v>
      </c>
      <c r="L1951" s="11">
        <f>IF(INDEX(Matches!$X:$X,AA1951)=0,"",IF(I1951="H",INDEX(Matches!$H:$H,AA1951),INDEX(Matches!$I:$I,AA1951)))</f>
        <v/>
      </c>
      <c r="M1951" s="11">
        <f>IF(INDEX(Matches!$X:$X,AA1951)=0,"",IF(I1951="H",INDEX(Matches!$I:$I,AA1951),INDEX(Matches!$H:$H,AA1951)))</f>
        <v/>
      </c>
      <c r="N1951" s="11">
        <f>IF(L1951="","",IF(L1951&gt;M1951,"W",IF(L1951=M1951,"D","L")))</f>
        <v/>
      </c>
      <c r="O1951" s="11">
        <f>IF(L1951="","",IF(L1951&gt;M1951,3,IF(L1951=M1951,1,0)))</f>
        <v/>
      </c>
      <c r="P1951" s="31">
        <f>IF(I1951="H",INDEX(Matches!$L:$L,AA1951),INDEX(Matches!$N:$N,AA1951))</f>
        <v/>
      </c>
      <c r="Q1951" s="31">
        <f>INDEX(Matches!$M:$M,AA1951)</f>
        <v/>
      </c>
      <c r="R1951" s="31">
        <f>IF(I1951="H",INDEX(Matches!$N:$N,AA1951),INDEX(Matches!$L:$L,AA1951))</f>
        <v/>
      </c>
      <c r="S1951" s="33">
        <f>IF(I1951="H",INDEX(Matches!$O:$O,AA1951),INDEX(Matches!$P:$P,AA1951))</f>
        <v/>
      </c>
      <c r="T1951" s="33">
        <f>IF(INDEX(Matches!$J:$J,AA1951)="","",IF(I1951="H",INDEX(Matches!$J:$J,AA1951),INDEX(Matches!$K:$K,AA1951)))</f>
        <v/>
      </c>
      <c r="U1951" s="33">
        <f>IF(INDEX(Matches!$K:$K,AA1951)="","",IF(I1951="H",INDEX(Matches!$K:$K,AA1951),INDEX(Matches!$J:$J,AA1951)))</f>
        <v/>
      </c>
      <c r="V1951" s="30">
        <f>IF(T1951="","",T1951-U1951)</f>
        <v/>
      </c>
      <c r="W1951" s="33">
        <f>IF(I1951="H",INDEX(Matches!$T:$T,AA1951),INDEX(Matches!$U:$U,AA1951))</f>
        <v/>
      </c>
      <c r="X1951" s="11">
        <f>INDEX(Matches!$X:$X,AA1951)</f>
        <v/>
      </c>
      <c r="Y1951" s="30">
        <f>IF(O1951="","",O1951-S1951)</f>
        <v/>
      </c>
      <c r="Z1951" s="30">
        <f>IF(W1951="","",W1951-S1951)</f>
        <v/>
      </c>
      <c r="AA1951" s="24">
        <f>MATCH(J1951,Matches!$A:$A,0)</f>
        <v/>
      </c>
      <c r="AB1951" s="33" t="n"/>
      <c r="AC1951" s="33" t="n">
        <v>1.561888702531306</v>
      </c>
      <c r="AD1951" s="24" t="n"/>
      <c r="AE1951" s="24" t="n">
        <v>10</v>
      </c>
      <c r="AF1951" s="33" t="n"/>
      <c r="AG1951" s="33" t="n"/>
    </row>
    <row r="1952">
      <c r="A1952" s="24" t="inlineStr">
        <is>
          <t>Barnsley|41</t>
        </is>
      </c>
      <c r="B1952" s="24" t="inlineStr">
        <is>
          <t>E2</t>
        </is>
      </c>
      <c r="C1952" s="24" t="inlineStr">
        <is>
          <t>League One</t>
        </is>
      </c>
      <c r="D1952" s="24" t="inlineStr">
        <is>
          <t>Barnsley</t>
        </is>
      </c>
      <c r="E1952" s="24" t="n">
        <v>41</v>
      </c>
      <c r="F1952" s="24" t="n">
        <v>11</v>
      </c>
      <c r="G1952" s="29" t="n">
        <v>46490.82291666666</v>
      </c>
      <c r="H1952" s="24" t="inlineStr">
        <is>
          <t>Bradford</t>
        </is>
      </c>
      <c r="I1952" s="24" t="inlineStr">
        <is>
          <t>H</t>
        </is>
      </c>
      <c r="J1952" s="24" t="inlineStr">
        <is>
          <t>E2-Barnsley-Bradford</t>
        </is>
      </c>
      <c r="K1952" s="24" t="n">
        <v>8</v>
      </c>
      <c r="L1952" s="11">
        <f>IF(INDEX(Matches!$X:$X,AA1952)=0,"",IF(I1952="H",INDEX(Matches!$H:$H,AA1952),INDEX(Matches!$I:$I,AA1952)))</f>
        <v/>
      </c>
      <c r="M1952" s="11">
        <f>IF(INDEX(Matches!$X:$X,AA1952)=0,"",IF(I1952="H",INDEX(Matches!$I:$I,AA1952),INDEX(Matches!$H:$H,AA1952)))</f>
        <v/>
      </c>
      <c r="N1952" s="11">
        <f>IF(L1952="","",IF(L1952&gt;M1952,"W",IF(L1952=M1952,"D","L")))</f>
        <v/>
      </c>
      <c r="O1952" s="11">
        <f>IF(L1952="","",IF(L1952&gt;M1952,3,IF(L1952=M1952,1,0)))</f>
        <v/>
      </c>
      <c r="P1952" s="31">
        <f>IF(I1952="H",INDEX(Matches!$L:$L,AA1952),INDEX(Matches!$N:$N,AA1952))</f>
        <v/>
      </c>
      <c r="Q1952" s="31">
        <f>INDEX(Matches!$M:$M,AA1952)</f>
        <v/>
      </c>
      <c r="R1952" s="31">
        <f>IF(I1952="H",INDEX(Matches!$N:$N,AA1952),INDEX(Matches!$L:$L,AA1952))</f>
        <v/>
      </c>
      <c r="S1952" s="33">
        <f>IF(I1952="H",INDEX(Matches!$O:$O,AA1952),INDEX(Matches!$P:$P,AA1952))</f>
        <v/>
      </c>
      <c r="T1952" s="33">
        <f>IF(INDEX(Matches!$J:$J,AA1952)="","",IF(I1952="H",INDEX(Matches!$J:$J,AA1952),INDEX(Matches!$K:$K,AA1952)))</f>
        <v/>
      </c>
      <c r="U1952" s="33">
        <f>IF(INDEX(Matches!$K:$K,AA1952)="","",IF(I1952="H",INDEX(Matches!$K:$K,AA1952),INDEX(Matches!$J:$J,AA1952)))</f>
        <v/>
      </c>
      <c r="V1952" s="30">
        <f>IF(T1952="","",T1952-U1952)</f>
        <v/>
      </c>
      <c r="W1952" s="33">
        <f>IF(I1952="H",INDEX(Matches!$T:$T,AA1952),INDEX(Matches!$U:$U,AA1952))</f>
        <v/>
      </c>
      <c r="X1952" s="11">
        <f>INDEX(Matches!$X:$X,AA1952)</f>
        <v/>
      </c>
      <c r="Y1952" s="30">
        <f>IF(O1952="","",O1952-S1952)</f>
        <v/>
      </c>
      <c r="Z1952" s="30">
        <f>IF(W1952="","",W1952-S1952)</f>
        <v/>
      </c>
      <c r="AA1952" s="24">
        <f>MATCH(J1952,Matches!$A:$A,0)</f>
        <v/>
      </c>
      <c r="AB1952" s="33" t="n"/>
      <c r="AC1952" s="33" t="n">
        <v>1.389825716751242</v>
      </c>
      <c r="AD1952" s="24" t="n"/>
      <c r="AE1952" s="24" t="n">
        <v>11</v>
      </c>
      <c r="AF1952" s="33" t="n"/>
      <c r="AG1952" s="33" t="n"/>
    </row>
    <row r="1953">
      <c r="A1953" s="24" t="inlineStr">
        <is>
          <t>Barnsley|42</t>
        </is>
      </c>
      <c r="B1953" s="24" t="inlineStr">
        <is>
          <t>E2</t>
        </is>
      </c>
      <c r="C1953" s="24" t="inlineStr">
        <is>
          <t>League One</t>
        </is>
      </c>
      <c r="D1953" s="24" t="inlineStr">
        <is>
          <t>Barnsley</t>
        </is>
      </c>
      <c r="E1953" s="24" t="n">
        <v>42</v>
      </c>
      <c r="F1953" s="24" t="n">
        <v>11</v>
      </c>
      <c r="G1953" s="29" t="n">
        <v>46494.625</v>
      </c>
      <c r="H1953" s="24" t="inlineStr">
        <is>
          <t>Leicester</t>
        </is>
      </c>
      <c r="I1953" s="24" t="inlineStr">
        <is>
          <t>A</t>
        </is>
      </c>
      <c r="J1953" s="24" t="inlineStr">
        <is>
          <t>E2-Leiceste-Barnsley</t>
        </is>
      </c>
      <c r="K1953" s="24" t="n">
        <v>1</v>
      </c>
      <c r="L1953" s="11">
        <f>IF(INDEX(Matches!$X:$X,AA1953)=0,"",IF(I1953="H",INDEX(Matches!$H:$H,AA1953),INDEX(Matches!$I:$I,AA1953)))</f>
        <v/>
      </c>
      <c r="M1953" s="11">
        <f>IF(INDEX(Matches!$X:$X,AA1953)=0,"",IF(I1953="H",INDEX(Matches!$I:$I,AA1953),INDEX(Matches!$H:$H,AA1953)))</f>
        <v/>
      </c>
      <c r="N1953" s="11">
        <f>IF(L1953="","",IF(L1953&gt;M1953,"W",IF(L1953=M1953,"D","L")))</f>
        <v/>
      </c>
      <c r="O1953" s="11">
        <f>IF(L1953="","",IF(L1953&gt;M1953,3,IF(L1953=M1953,1,0)))</f>
        <v/>
      </c>
      <c r="P1953" s="31">
        <f>IF(I1953="H",INDEX(Matches!$L:$L,AA1953),INDEX(Matches!$N:$N,AA1953))</f>
        <v/>
      </c>
      <c r="Q1953" s="31">
        <f>INDEX(Matches!$M:$M,AA1953)</f>
        <v/>
      </c>
      <c r="R1953" s="31">
        <f>IF(I1953="H",INDEX(Matches!$N:$N,AA1953),INDEX(Matches!$L:$L,AA1953))</f>
        <v/>
      </c>
      <c r="S1953" s="33">
        <f>IF(I1953="H",INDEX(Matches!$O:$O,AA1953),INDEX(Matches!$P:$P,AA1953))</f>
        <v/>
      </c>
      <c r="T1953" s="33">
        <f>IF(INDEX(Matches!$J:$J,AA1953)="","",IF(I1953="H",INDEX(Matches!$J:$J,AA1953),INDEX(Matches!$K:$K,AA1953)))</f>
        <v/>
      </c>
      <c r="U1953" s="33">
        <f>IF(INDEX(Matches!$K:$K,AA1953)="","",IF(I1953="H",INDEX(Matches!$K:$K,AA1953),INDEX(Matches!$J:$J,AA1953)))</f>
        <v/>
      </c>
      <c r="V1953" s="30">
        <f>IF(T1953="","",T1953-U1953)</f>
        <v/>
      </c>
      <c r="W1953" s="33">
        <f>IF(I1953="H",INDEX(Matches!$T:$T,AA1953),INDEX(Matches!$U:$U,AA1953))</f>
        <v/>
      </c>
      <c r="X1953" s="11">
        <f>INDEX(Matches!$X:$X,AA1953)</f>
        <v/>
      </c>
      <c r="Y1953" s="30">
        <f>IF(O1953="","",O1953-S1953)</f>
        <v/>
      </c>
      <c r="Z1953" s="30">
        <f>IF(W1953="","",W1953-S1953)</f>
        <v/>
      </c>
      <c r="AA1953" s="24">
        <f>MATCH(J1953,Matches!$A:$A,0)</f>
        <v/>
      </c>
      <c r="AB1953" s="33" t="n"/>
      <c r="AC1953" s="33" t="n">
        <v>0.7918117051106847</v>
      </c>
      <c r="AD1953" s="24" t="n"/>
      <c r="AE1953" s="24" t="n">
        <v>11</v>
      </c>
      <c r="AF1953" s="33" t="n"/>
      <c r="AG1953" s="33" t="n"/>
    </row>
    <row r="1954">
      <c r="A1954" s="24" t="inlineStr">
        <is>
          <t>Barnsley|43</t>
        </is>
      </c>
      <c r="B1954" s="24" t="inlineStr">
        <is>
          <t>E2</t>
        </is>
      </c>
      <c r="C1954" s="24" t="inlineStr">
        <is>
          <t>League One</t>
        </is>
      </c>
      <c r="D1954" s="24" t="inlineStr">
        <is>
          <t>Barnsley</t>
        </is>
      </c>
      <c r="E1954" s="24" t="n">
        <v>43</v>
      </c>
      <c r="F1954" s="24" t="n">
        <v>11</v>
      </c>
      <c r="G1954" s="29" t="n">
        <v>46501.625</v>
      </c>
      <c r="H1954" s="24" t="inlineStr">
        <is>
          <t>Stockport</t>
        </is>
      </c>
      <c r="I1954" s="24" t="inlineStr">
        <is>
          <t>H</t>
        </is>
      </c>
      <c r="J1954" s="24" t="inlineStr">
        <is>
          <t>E2-Barnsley-Stockpor</t>
        </is>
      </c>
      <c r="K1954" s="24" t="n">
        <v>7</v>
      </c>
      <c r="L1954" s="11">
        <f>IF(INDEX(Matches!$X:$X,AA1954)=0,"",IF(I1954="H",INDEX(Matches!$H:$H,AA1954),INDEX(Matches!$I:$I,AA1954)))</f>
        <v/>
      </c>
      <c r="M1954" s="11">
        <f>IF(INDEX(Matches!$X:$X,AA1954)=0,"",IF(I1954="H",INDEX(Matches!$I:$I,AA1954),INDEX(Matches!$H:$H,AA1954)))</f>
        <v/>
      </c>
      <c r="N1954" s="11">
        <f>IF(L1954="","",IF(L1954&gt;M1954,"W",IF(L1954=M1954,"D","L")))</f>
        <v/>
      </c>
      <c r="O1954" s="11">
        <f>IF(L1954="","",IF(L1954&gt;M1954,3,IF(L1954=M1954,1,0)))</f>
        <v/>
      </c>
      <c r="P1954" s="31">
        <f>IF(I1954="H",INDEX(Matches!$L:$L,AA1954),INDEX(Matches!$N:$N,AA1954))</f>
        <v/>
      </c>
      <c r="Q1954" s="31">
        <f>INDEX(Matches!$M:$M,AA1954)</f>
        <v/>
      </c>
      <c r="R1954" s="31">
        <f>IF(I1954="H",INDEX(Matches!$N:$N,AA1954),INDEX(Matches!$L:$L,AA1954))</f>
        <v/>
      </c>
      <c r="S1954" s="33">
        <f>IF(I1954="H",INDEX(Matches!$O:$O,AA1954),INDEX(Matches!$P:$P,AA1954))</f>
        <v/>
      </c>
      <c r="T1954" s="33">
        <f>IF(INDEX(Matches!$J:$J,AA1954)="","",IF(I1954="H",INDEX(Matches!$J:$J,AA1954),INDEX(Matches!$K:$K,AA1954)))</f>
        <v/>
      </c>
      <c r="U1954" s="33">
        <f>IF(INDEX(Matches!$K:$K,AA1954)="","",IF(I1954="H",INDEX(Matches!$K:$K,AA1954),INDEX(Matches!$J:$J,AA1954)))</f>
        <v/>
      </c>
      <c r="V1954" s="30">
        <f>IF(T1954="","",T1954-U1954)</f>
        <v/>
      </c>
      <c r="W1954" s="33">
        <f>IF(I1954="H",INDEX(Matches!$T:$T,AA1954),INDEX(Matches!$U:$U,AA1954))</f>
        <v/>
      </c>
      <c r="X1954" s="11">
        <f>INDEX(Matches!$X:$X,AA1954)</f>
        <v/>
      </c>
      <c r="Y1954" s="30">
        <f>IF(O1954="","",O1954-S1954)</f>
        <v/>
      </c>
      <c r="Z1954" s="30">
        <f>IF(W1954="","",W1954-S1954)</f>
        <v/>
      </c>
      <c r="AA1954" s="24">
        <f>MATCH(J1954,Matches!$A:$A,0)</f>
        <v/>
      </c>
      <c r="AB1954" s="33" t="n"/>
      <c r="AC1954" s="33" t="n">
        <v>1.306157004381178</v>
      </c>
      <c r="AD1954" s="24" t="n"/>
      <c r="AE1954" s="24" t="n">
        <v>11</v>
      </c>
      <c r="AF1954" s="33" t="n"/>
      <c r="AG1954" s="33" t="n"/>
    </row>
    <row r="1955">
      <c r="A1955" s="24" t="inlineStr">
        <is>
          <t>Barnsley|44</t>
        </is>
      </c>
      <c r="B1955" s="24" t="inlineStr">
        <is>
          <t>E2</t>
        </is>
      </c>
      <c r="C1955" s="24" t="inlineStr">
        <is>
          <t>League One</t>
        </is>
      </c>
      <c r="D1955" s="24" t="inlineStr">
        <is>
          <t>Barnsley</t>
        </is>
      </c>
      <c r="E1955" s="24" t="n">
        <v>44</v>
      </c>
      <c r="F1955" s="24" t="n">
        <v>11</v>
      </c>
      <c r="G1955" s="29" t="n">
        <v>46504.82291666666</v>
      </c>
      <c r="H1955" s="24" t="inlineStr">
        <is>
          <t>MK Dons</t>
        </is>
      </c>
      <c r="I1955" s="24" t="inlineStr">
        <is>
          <t>A</t>
        </is>
      </c>
      <c r="J1955" s="24" t="inlineStr">
        <is>
          <t>E2-MKDons-Barnsley</t>
        </is>
      </c>
      <c r="K1955" s="24" t="n">
        <v>6</v>
      </c>
      <c r="L1955" s="11">
        <f>IF(INDEX(Matches!$X:$X,AA1955)=0,"",IF(I1955="H",INDEX(Matches!$H:$H,AA1955),INDEX(Matches!$I:$I,AA1955)))</f>
        <v/>
      </c>
      <c r="M1955" s="11">
        <f>IF(INDEX(Matches!$X:$X,AA1955)=0,"",IF(I1955="H",INDEX(Matches!$I:$I,AA1955),INDEX(Matches!$H:$H,AA1955)))</f>
        <v/>
      </c>
      <c r="N1955" s="11">
        <f>IF(L1955="","",IF(L1955&gt;M1955,"W",IF(L1955=M1955,"D","L")))</f>
        <v/>
      </c>
      <c r="O1955" s="11">
        <f>IF(L1955="","",IF(L1955&gt;M1955,3,IF(L1955=M1955,1,0)))</f>
        <v/>
      </c>
      <c r="P1955" s="31">
        <f>IF(I1955="H",INDEX(Matches!$L:$L,AA1955),INDEX(Matches!$N:$N,AA1955))</f>
        <v/>
      </c>
      <c r="Q1955" s="31">
        <f>INDEX(Matches!$M:$M,AA1955)</f>
        <v/>
      </c>
      <c r="R1955" s="31">
        <f>IF(I1955="H",INDEX(Matches!$N:$N,AA1955),INDEX(Matches!$L:$L,AA1955))</f>
        <v/>
      </c>
      <c r="S1955" s="33">
        <f>IF(I1955="H",INDEX(Matches!$O:$O,AA1955),INDEX(Matches!$P:$P,AA1955))</f>
        <v/>
      </c>
      <c r="T1955" s="33">
        <f>IF(INDEX(Matches!$J:$J,AA1955)="","",IF(I1955="H",INDEX(Matches!$J:$J,AA1955),INDEX(Matches!$K:$K,AA1955)))</f>
        <v/>
      </c>
      <c r="U1955" s="33">
        <f>IF(INDEX(Matches!$K:$K,AA1955)="","",IF(I1955="H",INDEX(Matches!$K:$K,AA1955),INDEX(Matches!$J:$J,AA1955)))</f>
        <v/>
      </c>
      <c r="V1955" s="30">
        <f>IF(T1955="","",T1955-U1955)</f>
        <v/>
      </c>
      <c r="W1955" s="33">
        <f>IF(I1955="H",INDEX(Matches!$T:$T,AA1955),INDEX(Matches!$U:$U,AA1955))</f>
        <v/>
      </c>
      <c r="X1955" s="11">
        <f>INDEX(Matches!$X:$X,AA1955)</f>
        <v/>
      </c>
      <c r="Y1955" s="30">
        <f>IF(O1955="","",O1955-S1955)</f>
        <v/>
      </c>
      <c r="Z1955" s="30">
        <f>IF(W1955="","",W1955-S1955)</f>
        <v/>
      </c>
      <c r="AA1955" s="24">
        <f>MATCH(J1955,Matches!$A:$A,0)</f>
        <v/>
      </c>
      <c r="AB1955" s="33" t="n"/>
      <c r="AC1955" s="33" t="n">
        <v>1.077509276068581</v>
      </c>
      <c r="AD1955" s="24" t="n"/>
      <c r="AE1955" s="24" t="n">
        <v>11</v>
      </c>
      <c r="AF1955" s="33" t="n"/>
      <c r="AG1955" s="33" t="n"/>
    </row>
    <row r="1956">
      <c r="A1956" s="24" t="inlineStr">
        <is>
          <t>Barnsley|45</t>
        </is>
      </c>
      <c r="B1956" s="24" t="inlineStr">
        <is>
          <t>E2</t>
        </is>
      </c>
      <c r="C1956" s="24" t="inlineStr">
        <is>
          <t>League One</t>
        </is>
      </c>
      <c r="D1956" s="24" t="inlineStr">
        <is>
          <t>Barnsley</t>
        </is>
      </c>
      <c r="E1956" s="24" t="n">
        <v>45</v>
      </c>
      <c r="F1956" s="24" t="n">
        <v>12</v>
      </c>
      <c r="G1956" s="29" t="n">
        <v>46508.625</v>
      </c>
      <c r="H1956" s="24" t="inlineStr">
        <is>
          <t>AFC Wimbledon</t>
        </is>
      </c>
      <c r="I1956" s="24" t="inlineStr">
        <is>
          <t>H</t>
        </is>
      </c>
      <c r="J1956" s="24" t="inlineStr">
        <is>
          <t>E2-Barnsley-AFCWimbl</t>
        </is>
      </c>
      <c r="K1956" s="24" t="n">
        <v>23</v>
      </c>
      <c r="L1956" s="11">
        <f>IF(INDEX(Matches!$X:$X,AA1956)=0,"",IF(I1956="H",INDEX(Matches!$H:$H,AA1956),INDEX(Matches!$I:$I,AA1956)))</f>
        <v/>
      </c>
      <c r="M1956" s="11">
        <f>IF(INDEX(Matches!$X:$X,AA1956)=0,"",IF(I1956="H",INDEX(Matches!$I:$I,AA1956),INDEX(Matches!$H:$H,AA1956)))</f>
        <v/>
      </c>
      <c r="N1956" s="11">
        <f>IF(L1956="","",IF(L1956&gt;M1956,"W",IF(L1956=M1956,"D","L")))</f>
        <v/>
      </c>
      <c r="O1956" s="11">
        <f>IF(L1956="","",IF(L1956&gt;M1956,3,IF(L1956=M1956,1,0)))</f>
        <v/>
      </c>
      <c r="P1956" s="31">
        <f>IF(I1956="H",INDEX(Matches!$L:$L,AA1956),INDEX(Matches!$N:$N,AA1956))</f>
        <v/>
      </c>
      <c r="Q1956" s="31">
        <f>INDEX(Matches!$M:$M,AA1956)</f>
        <v/>
      </c>
      <c r="R1956" s="31">
        <f>IF(I1956="H",INDEX(Matches!$N:$N,AA1956),INDEX(Matches!$L:$L,AA1956))</f>
        <v/>
      </c>
      <c r="S1956" s="33">
        <f>IF(I1956="H",INDEX(Matches!$O:$O,AA1956),INDEX(Matches!$P:$P,AA1956))</f>
        <v/>
      </c>
      <c r="T1956" s="33">
        <f>IF(INDEX(Matches!$J:$J,AA1956)="","",IF(I1956="H",INDEX(Matches!$J:$J,AA1956),INDEX(Matches!$K:$K,AA1956)))</f>
        <v/>
      </c>
      <c r="U1956" s="33">
        <f>IF(INDEX(Matches!$K:$K,AA1956)="","",IF(I1956="H",INDEX(Matches!$K:$K,AA1956),INDEX(Matches!$J:$J,AA1956)))</f>
        <v/>
      </c>
      <c r="V1956" s="30">
        <f>IF(T1956="","",T1956-U1956)</f>
        <v/>
      </c>
      <c r="W1956" s="33">
        <f>IF(I1956="H",INDEX(Matches!$T:$T,AA1956),INDEX(Matches!$U:$U,AA1956))</f>
        <v/>
      </c>
      <c r="X1956" s="11">
        <f>INDEX(Matches!$X:$X,AA1956)</f>
        <v/>
      </c>
      <c r="Y1956" s="30">
        <f>IF(O1956="","",O1956-S1956)</f>
        <v/>
      </c>
      <c r="Z1956" s="30">
        <f>IF(W1956="","",W1956-S1956)</f>
        <v/>
      </c>
      <c r="AA1956" s="24">
        <f>MATCH(J1956,Matches!$A:$A,0)</f>
        <v/>
      </c>
      <c r="AB1956" s="33" t="n"/>
      <c r="AC1956" s="33" t="n">
        <v>1.731363584500876</v>
      </c>
      <c r="AD1956" s="24" t="n"/>
      <c r="AE1956" s="24" t="n">
        <v>12</v>
      </c>
      <c r="AF1956" s="33" t="n"/>
      <c r="AG1956" s="33" t="n"/>
    </row>
    <row r="1957">
      <c r="A1957" s="24" t="inlineStr">
        <is>
          <t>Barnsley|46</t>
        </is>
      </c>
      <c r="B1957" s="24" t="inlineStr">
        <is>
          <t>E2</t>
        </is>
      </c>
      <c r="C1957" s="24" t="inlineStr">
        <is>
          <t>League One</t>
        </is>
      </c>
      <c r="D1957" s="24" t="inlineStr">
        <is>
          <t>Barnsley</t>
        </is>
      </c>
      <c r="E1957" s="24" t="n">
        <v>46</v>
      </c>
      <c r="F1957" s="24" t="n">
        <v>12</v>
      </c>
      <c r="G1957" s="29" t="n">
        <v>46515.52083333334</v>
      </c>
      <c r="H1957" s="24" t="inlineStr">
        <is>
          <t>Wycombe</t>
        </is>
      </c>
      <c r="I1957" s="24" t="inlineStr">
        <is>
          <t>A</t>
        </is>
      </c>
      <c r="J1957" s="24" t="inlineStr">
        <is>
          <t>E2-Wycombe-Barnsley</t>
        </is>
      </c>
      <c r="K1957" s="24" t="n">
        <v>9</v>
      </c>
      <c r="L1957" s="11">
        <f>IF(INDEX(Matches!$X:$X,AA1957)=0,"",IF(I1957="H",INDEX(Matches!$H:$H,AA1957),INDEX(Matches!$I:$I,AA1957)))</f>
        <v/>
      </c>
      <c r="M1957" s="11">
        <f>IF(INDEX(Matches!$X:$X,AA1957)=0,"",IF(I1957="H",INDEX(Matches!$I:$I,AA1957),INDEX(Matches!$H:$H,AA1957)))</f>
        <v/>
      </c>
      <c r="N1957" s="11">
        <f>IF(L1957="","",IF(L1957&gt;M1957,"W",IF(L1957=M1957,"D","L")))</f>
        <v/>
      </c>
      <c r="O1957" s="11">
        <f>IF(L1957="","",IF(L1957&gt;M1957,3,IF(L1957=M1957,1,0)))</f>
        <v/>
      </c>
      <c r="P1957" s="31">
        <f>IF(I1957="H",INDEX(Matches!$L:$L,AA1957),INDEX(Matches!$N:$N,AA1957))</f>
        <v/>
      </c>
      <c r="Q1957" s="31">
        <f>INDEX(Matches!$M:$M,AA1957)</f>
        <v/>
      </c>
      <c r="R1957" s="31">
        <f>IF(I1957="H",INDEX(Matches!$N:$N,AA1957),INDEX(Matches!$L:$L,AA1957))</f>
        <v/>
      </c>
      <c r="S1957" s="33">
        <f>IF(I1957="H",INDEX(Matches!$O:$O,AA1957),INDEX(Matches!$P:$P,AA1957))</f>
        <v/>
      </c>
      <c r="T1957" s="33">
        <f>IF(INDEX(Matches!$J:$J,AA1957)="","",IF(I1957="H",INDEX(Matches!$J:$J,AA1957),INDEX(Matches!$K:$K,AA1957)))</f>
        <v/>
      </c>
      <c r="U1957" s="33">
        <f>IF(INDEX(Matches!$K:$K,AA1957)="","",IF(I1957="H",INDEX(Matches!$K:$K,AA1957),INDEX(Matches!$J:$J,AA1957)))</f>
        <v/>
      </c>
      <c r="V1957" s="30">
        <f>IF(T1957="","",T1957-U1957)</f>
        <v/>
      </c>
      <c r="W1957" s="33">
        <f>IF(I1957="H",INDEX(Matches!$T:$T,AA1957),INDEX(Matches!$U:$U,AA1957))</f>
        <v/>
      </c>
      <c r="X1957" s="11">
        <f>INDEX(Matches!$X:$X,AA1957)</f>
        <v/>
      </c>
      <c r="Y1957" s="30">
        <f>IF(O1957="","",O1957-S1957)</f>
        <v/>
      </c>
      <c r="Z1957" s="30">
        <f>IF(W1957="","",W1957-S1957)</f>
        <v/>
      </c>
      <c r="AA1957" s="24">
        <f>MATCH(J1957,Matches!$A:$A,0)</f>
        <v/>
      </c>
      <c r="AB1957" s="33" t="n"/>
      <c r="AC1957" s="33" t="n">
        <v>1.107952654425854</v>
      </c>
      <c r="AD1957" s="24" t="n"/>
      <c r="AE1957" s="24" t="n">
        <v>12</v>
      </c>
      <c r="AF1957" s="33" t="n"/>
      <c r="AG1957" s="33" t="n"/>
    </row>
    <row r="1958">
      <c r="A1958" s="24" t="inlineStr">
        <is>
          <t>Blackpool|1</t>
        </is>
      </c>
      <c r="B1958" s="24" t="inlineStr">
        <is>
          <t>E2</t>
        </is>
      </c>
      <c r="C1958" s="24" t="inlineStr">
        <is>
          <t>League One</t>
        </is>
      </c>
      <c r="D1958" s="24" t="inlineStr">
        <is>
          <t>Blackpool</t>
        </is>
      </c>
      <c r="E1958" s="24" t="n">
        <v>1</v>
      </c>
      <c r="F1958" s="24" t="n">
        <v>1</v>
      </c>
      <c r="G1958" s="29" t="n">
        <v>46249.625</v>
      </c>
      <c r="H1958" s="24" t="inlineStr">
        <is>
          <t>Wycombe</t>
        </is>
      </c>
      <c r="I1958" s="24" t="inlineStr">
        <is>
          <t>H</t>
        </is>
      </c>
      <c r="J1958" s="24" t="inlineStr">
        <is>
          <t>E2-Blackpoo-Wycombe</t>
        </is>
      </c>
      <c r="K1958" s="24" t="n">
        <v>9</v>
      </c>
      <c r="L1958" s="11">
        <f>IF(INDEX(Matches!$X:$X,AA1958)=0,"",IF(I1958="H",INDEX(Matches!$H:$H,AA1958),INDEX(Matches!$I:$I,AA1958)))</f>
        <v/>
      </c>
      <c r="M1958" s="11">
        <f>IF(INDEX(Matches!$X:$X,AA1958)=0,"",IF(I1958="H",INDEX(Matches!$I:$I,AA1958),INDEX(Matches!$H:$H,AA1958)))</f>
        <v/>
      </c>
      <c r="N1958" s="11">
        <f>IF(L1958="","",IF(L1958&gt;M1958,"W",IF(L1958=M1958,"D","L")))</f>
        <v/>
      </c>
      <c r="O1958" s="11">
        <f>IF(L1958="","",IF(L1958&gt;M1958,3,IF(L1958=M1958,1,0)))</f>
        <v/>
      </c>
      <c r="P1958" s="31">
        <f>IF(I1958="H",INDEX(Matches!$L:$L,AA1958),INDEX(Matches!$N:$N,AA1958))</f>
        <v/>
      </c>
      <c r="Q1958" s="31">
        <f>INDEX(Matches!$M:$M,AA1958)</f>
        <v/>
      </c>
      <c r="R1958" s="31">
        <f>IF(I1958="H",INDEX(Matches!$N:$N,AA1958),INDEX(Matches!$L:$L,AA1958))</f>
        <v/>
      </c>
      <c r="S1958" s="33">
        <f>IF(I1958="H",INDEX(Matches!$O:$O,AA1958),INDEX(Matches!$P:$P,AA1958))</f>
        <v/>
      </c>
      <c r="T1958" s="33">
        <f>IF(INDEX(Matches!$J:$J,AA1958)="","",IF(I1958="H",INDEX(Matches!$J:$J,AA1958),INDEX(Matches!$K:$K,AA1958)))</f>
        <v/>
      </c>
      <c r="U1958" s="33">
        <f>IF(INDEX(Matches!$K:$K,AA1958)="","",IF(I1958="H",INDEX(Matches!$K:$K,AA1958),INDEX(Matches!$J:$J,AA1958)))</f>
        <v/>
      </c>
      <c r="V1958" s="30">
        <f>IF(T1958="","",T1958-U1958)</f>
        <v/>
      </c>
      <c r="W1958" s="33">
        <f>IF(I1958="H",INDEX(Matches!$T:$T,AA1958),INDEX(Matches!$U:$U,AA1958))</f>
        <v/>
      </c>
      <c r="X1958" s="11">
        <f>INDEX(Matches!$X:$X,AA1958)</f>
        <v/>
      </c>
      <c r="Y1958" s="30">
        <f>IF(O1958="","",O1958-S1958)</f>
        <v/>
      </c>
      <c r="Z1958" s="30">
        <f>IF(W1958="","",W1958-S1958)</f>
        <v/>
      </c>
      <c r="AA1958" s="24">
        <f>MATCH(J1958,Matches!$A:$A,0)</f>
        <v/>
      </c>
      <c r="AB1958" s="33" t="n">
        <v>1.32727491924655</v>
      </c>
      <c r="AC1958" s="33" t="n"/>
      <c r="AD1958" s="24" t="n"/>
      <c r="AE1958" s="24" t="n">
        <v>1</v>
      </c>
      <c r="AF1958" s="33" t="n"/>
      <c r="AG1958" s="33" t="n"/>
    </row>
    <row r="1959">
      <c r="A1959" s="24" t="inlineStr">
        <is>
          <t>Blackpool|2</t>
        </is>
      </c>
      <c r="B1959" s="24" t="inlineStr">
        <is>
          <t>E2</t>
        </is>
      </c>
      <c r="C1959" s="24" t="inlineStr">
        <is>
          <t>League One</t>
        </is>
      </c>
      <c r="D1959" s="24" t="inlineStr">
        <is>
          <t>Blackpool</t>
        </is>
      </c>
      <c r="E1959" s="24" t="n">
        <v>2</v>
      </c>
      <c r="F1959" s="24" t="n">
        <v>1</v>
      </c>
      <c r="G1959" s="29" t="n">
        <v>46256.625</v>
      </c>
      <c r="H1959" s="24" t="inlineStr">
        <is>
          <t>Stockport</t>
        </is>
      </c>
      <c r="I1959" s="24" t="inlineStr">
        <is>
          <t>A</t>
        </is>
      </c>
      <c r="J1959" s="24" t="inlineStr">
        <is>
          <t>E2-Stockpor-Blackpoo</t>
        </is>
      </c>
      <c r="K1959" s="24" t="n">
        <v>7</v>
      </c>
      <c r="L1959" s="11">
        <f>IF(INDEX(Matches!$X:$X,AA1959)=0,"",IF(I1959="H",INDEX(Matches!$H:$H,AA1959),INDEX(Matches!$I:$I,AA1959)))</f>
        <v/>
      </c>
      <c r="M1959" s="11">
        <f>IF(INDEX(Matches!$X:$X,AA1959)=0,"",IF(I1959="H",INDEX(Matches!$I:$I,AA1959),INDEX(Matches!$H:$H,AA1959)))</f>
        <v/>
      </c>
      <c r="N1959" s="11">
        <f>IF(L1959="","",IF(L1959&gt;M1959,"W",IF(L1959=M1959,"D","L")))</f>
        <v/>
      </c>
      <c r="O1959" s="11">
        <f>IF(L1959="","",IF(L1959&gt;M1959,3,IF(L1959=M1959,1,0)))</f>
        <v/>
      </c>
      <c r="P1959" s="31">
        <f>IF(I1959="H",INDEX(Matches!$L:$L,AA1959),INDEX(Matches!$N:$N,AA1959))</f>
        <v/>
      </c>
      <c r="Q1959" s="31">
        <f>INDEX(Matches!$M:$M,AA1959)</f>
        <v/>
      </c>
      <c r="R1959" s="31">
        <f>IF(I1959="H",INDEX(Matches!$N:$N,AA1959),INDEX(Matches!$L:$L,AA1959))</f>
        <v/>
      </c>
      <c r="S1959" s="33">
        <f>IF(I1959="H",INDEX(Matches!$O:$O,AA1959),INDEX(Matches!$P:$P,AA1959))</f>
        <v/>
      </c>
      <c r="T1959" s="33">
        <f>IF(INDEX(Matches!$J:$J,AA1959)="","",IF(I1959="H",INDEX(Matches!$J:$J,AA1959),INDEX(Matches!$K:$K,AA1959)))</f>
        <v/>
      </c>
      <c r="U1959" s="33">
        <f>IF(INDEX(Matches!$K:$K,AA1959)="","",IF(I1959="H",INDEX(Matches!$K:$K,AA1959),INDEX(Matches!$J:$J,AA1959)))</f>
        <v/>
      </c>
      <c r="V1959" s="30">
        <f>IF(T1959="","",T1959-U1959)</f>
        <v/>
      </c>
      <c r="W1959" s="33">
        <f>IF(I1959="H",INDEX(Matches!$T:$T,AA1959),INDEX(Matches!$U:$U,AA1959))</f>
        <v/>
      </c>
      <c r="X1959" s="11">
        <f>INDEX(Matches!$X:$X,AA1959)</f>
        <v/>
      </c>
      <c r="Y1959" s="30">
        <f>IF(O1959="","",O1959-S1959)</f>
        <v/>
      </c>
      <c r="Z1959" s="30">
        <f>IF(W1959="","",W1959-S1959)</f>
        <v/>
      </c>
      <c r="AA1959" s="24">
        <f>MATCH(J1959,Matches!$A:$A,0)</f>
        <v/>
      </c>
      <c r="AB1959" s="33" t="n">
        <v>0.7685411939158373</v>
      </c>
      <c r="AC1959" s="33" t="n"/>
      <c r="AD1959" s="24" t="n"/>
      <c r="AE1959" s="24" t="n">
        <v>1</v>
      </c>
      <c r="AF1959" s="33" t="n"/>
      <c r="AG1959" s="33" t="n"/>
    </row>
    <row r="1960">
      <c r="A1960" s="24" t="inlineStr">
        <is>
          <t>Blackpool|3</t>
        </is>
      </c>
      <c r="B1960" s="24" t="inlineStr">
        <is>
          <t>E2</t>
        </is>
      </c>
      <c r="C1960" s="24" t="inlineStr">
        <is>
          <t>League One</t>
        </is>
      </c>
      <c r="D1960" s="24" t="inlineStr">
        <is>
          <t>Blackpool</t>
        </is>
      </c>
      <c r="E1960" s="24" t="n">
        <v>3</v>
      </c>
      <c r="F1960" s="24" t="n">
        <v>1</v>
      </c>
      <c r="G1960" s="29" t="n">
        <v>46263.52083333334</v>
      </c>
      <c r="H1960" s="24" t="inlineStr">
        <is>
          <t>Peterborough</t>
        </is>
      </c>
      <c r="I1960" s="24" t="inlineStr">
        <is>
          <t>H</t>
        </is>
      </c>
      <c r="J1960" s="24" t="inlineStr">
        <is>
          <t>E2-Blackpoo-Peterbor</t>
        </is>
      </c>
      <c r="K1960" s="24" t="n">
        <v>19</v>
      </c>
      <c r="L1960" s="11">
        <f>IF(INDEX(Matches!$X:$X,AA1960)=0,"",IF(I1960="H",INDEX(Matches!$H:$H,AA1960),INDEX(Matches!$I:$I,AA1960)))</f>
        <v/>
      </c>
      <c r="M1960" s="11">
        <f>IF(INDEX(Matches!$X:$X,AA1960)=0,"",IF(I1960="H",INDEX(Matches!$I:$I,AA1960),INDEX(Matches!$H:$H,AA1960)))</f>
        <v/>
      </c>
      <c r="N1960" s="11">
        <f>IF(L1960="","",IF(L1960&gt;M1960,"W",IF(L1960=M1960,"D","L")))</f>
        <v/>
      </c>
      <c r="O1960" s="11">
        <f>IF(L1960="","",IF(L1960&gt;M1960,3,IF(L1960=M1960,1,0)))</f>
        <v/>
      </c>
      <c r="P1960" s="31">
        <f>IF(I1960="H",INDEX(Matches!$L:$L,AA1960),INDEX(Matches!$N:$N,AA1960))</f>
        <v/>
      </c>
      <c r="Q1960" s="31">
        <f>INDEX(Matches!$M:$M,AA1960)</f>
        <v/>
      </c>
      <c r="R1960" s="31">
        <f>IF(I1960="H",INDEX(Matches!$N:$N,AA1960),INDEX(Matches!$L:$L,AA1960))</f>
        <v/>
      </c>
      <c r="S1960" s="33">
        <f>IF(I1960="H",INDEX(Matches!$O:$O,AA1960),INDEX(Matches!$P:$P,AA1960))</f>
        <v/>
      </c>
      <c r="T1960" s="33">
        <f>IF(INDEX(Matches!$J:$J,AA1960)="","",IF(I1960="H",INDEX(Matches!$J:$J,AA1960),INDEX(Matches!$K:$K,AA1960)))</f>
        <v/>
      </c>
      <c r="U1960" s="33">
        <f>IF(INDEX(Matches!$K:$K,AA1960)="","",IF(I1960="H",INDEX(Matches!$K:$K,AA1960),INDEX(Matches!$J:$J,AA1960)))</f>
        <v/>
      </c>
      <c r="V1960" s="30">
        <f>IF(T1960="","",T1960-U1960)</f>
        <v/>
      </c>
      <c r="W1960" s="33">
        <f>IF(I1960="H",INDEX(Matches!$T:$T,AA1960),INDEX(Matches!$U:$U,AA1960))</f>
        <v/>
      </c>
      <c r="X1960" s="11">
        <f>INDEX(Matches!$X:$X,AA1960)</f>
        <v/>
      </c>
      <c r="Y1960" s="30">
        <f>IF(O1960="","",O1960-S1960)</f>
        <v/>
      </c>
      <c r="Z1960" s="30">
        <f>IF(W1960="","",W1960-S1960)</f>
        <v/>
      </c>
      <c r="AA1960" s="24">
        <f>MATCH(J1960,Matches!$A:$A,0)</f>
        <v/>
      </c>
      <c r="AB1960" s="33" t="n">
        <v>1.556200849860633</v>
      </c>
      <c r="AC1960" s="33" t="n"/>
      <c r="AD1960" s="24" t="n"/>
      <c r="AE1960" s="24" t="n">
        <v>1</v>
      </c>
      <c r="AF1960" s="33" t="n"/>
      <c r="AG1960" s="33" t="n"/>
    </row>
    <row r="1961">
      <c r="A1961" s="24" t="inlineStr">
        <is>
          <t>Blackpool|4</t>
        </is>
      </c>
      <c r="B1961" s="24" t="inlineStr">
        <is>
          <t>E2</t>
        </is>
      </c>
      <c r="C1961" s="24" t="inlineStr">
        <is>
          <t>League One</t>
        </is>
      </c>
      <c r="D1961" s="24" t="inlineStr">
        <is>
          <t>Blackpool</t>
        </is>
      </c>
      <c r="E1961" s="24" t="n">
        <v>4</v>
      </c>
      <c r="F1961" s="24" t="n">
        <v>1</v>
      </c>
      <c r="G1961" s="29" t="n">
        <v>46267.82291666666</v>
      </c>
      <c r="H1961" s="24" t="inlineStr">
        <is>
          <t>Barnsley</t>
        </is>
      </c>
      <c r="I1961" s="24" t="inlineStr">
        <is>
          <t>A</t>
        </is>
      </c>
      <c r="J1961" s="24" t="inlineStr">
        <is>
          <t>E2-Barnsley-Blackpoo</t>
        </is>
      </c>
      <c r="K1961" s="24" t="n">
        <v>13</v>
      </c>
      <c r="L1961" s="11">
        <f>IF(INDEX(Matches!$X:$X,AA1961)=0,"",IF(I1961="H",INDEX(Matches!$H:$H,AA1961),INDEX(Matches!$I:$I,AA1961)))</f>
        <v/>
      </c>
      <c r="M1961" s="11">
        <f>IF(INDEX(Matches!$X:$X,AA1961)=0,"",IF(I1961="H",INDEX(Matches!$I:$I,AA1961),INDEX(Matches!$H:$H,AA1961)))</f>
        <v/>
      </c>
      <c r="N1961" s="11">
        <f>IF(L1961="","",IF(L1961&gt;M1961,"W",IF(L1961=M1961,"D","L")))</f>
        <v/>
      </c>
      <c r="O1961" s="11">
        <f>IF(L1961="","",IF(L1961&gt;M1961,3,IF(L1961=M1961,1,0)))</f>
        <v/>
      </c>
      <c r="P1961" s="31">
        <f>IF(I1961="H",INDEX(Matches!$L:$L,AA1961),INDEX(Matches!$N:$N,AA1961))</f>
        <v/>
      </c>
      <c r="Q1961" s="31">
        <f>INDEX(Matches!$M:$M,AA1961)</f>
        <v/>
      </c>
      <c r="R1961" s="31">
        <f>IF(I1961="H",INDEX(Matches!$N:$N,AA1961),INDEX(Matches!$L:$L,AA1961))</f>
        <v/>
      </c>
      <c r="S1961" s="33">
        <f>IF(I1961="H",INDEX(Matches!$O:$O,AA1961),INDEX(Matches!$P:$P,AA1961))</f>
        <v/>
      </c>
      <c r="T1961" s="33">
        <f>IF(INDEX(Matches!$J:$J,AA1961)="","",IF(I1961="H",INDEX(Matches!$J:$J,AA1961),INDEX(Matches!$K:$K,AA1961)))</f>
        <v/>
      </c>
      <c r="U1961" s="33">
        <f>IF(INDEX(Matches!$K:$K,AA1961)="","",IF(I1961="H",INDEX(Matches!$K:$K,AA1961),INDEX(Matches!$J:$J,AA1961)))</f>
        <v/>
      </c>
      <c r="V1961" s="30">
        <f>IF(T1961="","",T1961-U1961)</f>
        <v/>
      </c>
      <c r="W1961" s="33">
        <f>IF(I1961="H",INDEX(Matches!$T:$T,AA1961),INDEX(Matches!$U:$U,AA1961))</f>
        <v/>
      </c>
      <c r="X1961" s="11">
        <f>INDEX(Matches!$X:$X,AA1961)</f>
        <v/>
      </c>
      <c r="Y1961" s="30">
        <f>IF(O1961="","",O1961-S1961)</f>
        <v/>
      </c>
      <c r="Z1961" s="30">
        <f>IF(W1961="","",W1961-S1961)</f>
        <v/>
      </c>
      <c r="AA1961" s="24">
        <f>MATCH(J1961,Matches!$A:$A,0)</f>
        <v/>
      </c>
      <c r="AB1961" s="33" t="n">
        <v>1.249333488351581</v>
      </c>
      <c r="AC1961" s="33" t="n"/>
      <c r="AD1961" s="24" t="n"/>
      <c r="AE1961" s="24" t="n">
        <v>1</v>
      </c>
      <c r="AF1961" s="33" t="n"/>
      <c r="AG1961" s="33" t="n"/>
    </row>
    <row r="1962">
      <c r="A1962" s="24" t="inlineStr">
        <is>
          <t>Blackpool|5</t>
        </is>
      </c>
      <c r="B1962" s="24" t="inlineStr">
        <is>
          <t>E2</t>
        </is>
      </c>
      <c r="C1962" s="24" t="inlineStr">
        <is>
          <t>League One</t>
        </is>
      </c>
      <c r="D1962" s="24" t="inlineStr">
        <is>
          <t>Blackpool</t>
        </is>
      </c>
      <c r="E1962" s="24" t="n">
        <v>5</v>
      </c>
      <c r="F1962" s="24" t="n">
        <v>2</v>
      </c>
      <c r="G1962" s="29" t="n">
        <v>46270.625</v>
      </c>
      <c r="H1962" s="24" t="inlineStr">
        <is>
          <t>Reading</t>
        </is>
      </c>
      <c r="I1962" s="24" t="inlineStr">
        <is>
          <t>A</t>
        </is>
      </c>
      <c r="J1962" s="24" t="inlineStr">
        <is>
          <t>E2-Reading-Blackpoo</t>
        </is>
      </c>
      <c r="K1962" s="24" t="n">
        <v>12</v>
      </c>
      <c r="L1962" s="11">
        <f>IF(INDEX(Matches!$X:$X,AA1962)=0,"",IF(I1962="H",INDEX(Matches!$H:$H,AA1962),INDEX(Matches!$I:$I,AA1962)))</f>
        <v/>
      </c>
      <c r="M1962" s="11">
        <f>IF(INDEX(Matches!$X:$X,AA1962)=0,"",IF(I1962="H",INDEX(Matches!$I:$I,AA1962),INDEX(Matches!$H:$H,AA1962)))</f>
        <v/>
      </c>
      <c r="N1962" s="11">
        <f>IF(L1962="","",IF(L1962&gt;M1962,"W",IF(L1962=M1962,"D","L")))</f>
        <v/>
      </c>
      <c r="O1962" s="11">
        <f>IF(L1962="","",IF(L1962&gt;M1962,3,IF(L1962=M1962,1,0)))</f>
        <v/>
      </c>
      <c r="P1962" s="31">
        <f>IF(I1962="H",INDEX(Matches!$L:$L,AA1962),INDEX(Matches!$N:$N,AA1962))</f>
        <v/>
      </c>
      <c r="Q1962" s="31">
        <f>INDEX(Matches!$M:$M,AA1962)</f>
        <v/>
      </c>
      <c r="R1962" s="31">
        <f>IF(I1962="H",INDEX(Matches!$N:$N,AA1962),INDEX(Matches!$L:$L,AA1962))</f>
        <v/>
      </c>
      <c r="S1962" s="33">
        <f>IF(I1962="H",INDEX(Matches!$O:$O,AA1962),INDEX(Matches!$P:$P,AA1962))</f>
        <v/>
      </c>
      <c r="T1962" s="33">
        <f>IF(INDEX(Matches!$J:$J,AA1962)="","",IF(I1962="H",INDEX(Matches!$J:$J,AA1962),INDEX(Matches!$K:$K,AA1962)))</f>
        <v/>
      </c>
      <c r="U1962" s="33">
        <f>IF(INDEX(Matches!$K:$K,AA1962)="","",IF(I1962="H",INDEX(Matches!$K:$K,AA1962),INDEX(Matches!$J:$J,AA1962)))</f>
        <v/>
      </c>
      <c r="V1962" s="30">
        <f>IF(T1962="","",T1962-U1962)</f>
        <v/>
      </c>
      <c r="W1962" s="33">
        <f>IF(I1962="H",INDEX(Matches!$T:$T,AA1962),INDEX(Matches!$U:$U,AA1962))</f>
        <v/>
      </c>
      <c r="X1962" s="11">
        <f>INDEX(Matches!$X:$X,AA1962)</f>
        <v/>
      </c>
      <c r="Y1962" s="30">
        <f>IF(O1962="","",O1962-S1962)</f>
        <v/>
      </c>
      <c r="Z1962" s="30">
        <f>IF(W1962="","",W1962-S1962)</f>
        <v/>
      </c>
      <c r="AA1962" s="24">
        <f>MATCH(J1962,Matches!$A:$A,0)</f>
        <v/>
      </c>
      <c r="AB1962" s="33" t="n"/>
      <c r="AC1962" s="33" t="n"/>
      <c r="AD1962" s="24" t="n"/>
      <c r="AE1962" s="24" t="n">
        <v>2</v>
      </c>
      <c r="AF1962" s="33" t="n"/>
      <c r="AG1962" s="33" t="n"/>
    </row>
    <row r="1963">
      <c r="A1963" s="24" t="inlineStr">
        <is>
          <t>Blackpool|6</t>
        </is>
      </c>
      <c r="B1963" s="24" t="inlineStr">
        <is>
          <t>E2</t>
        </is>
      </c>
      <c r="C1963" s="24" t="inlineStr">
        <is>
          <t>League One</t>
        </is>
      </c>
      <c r="D1963" s="24" t="inlineStr">
        <is>
          <t>Blackpool</t>
        </is>
      </c>
      <c r="E1963" s="24" t="n">
        <v>6</v>
      </c>
      <c r="F1963" s="24" t="n">
        <v>2</v>
      </c>
      <c r="G1963" s="29" t="n">
        <v>46277.625</v>
      </c>
      <c r="H1963" s="24" t="inlineStr">
        <is>
          <t>Bromley</t>
        </is>
      </c>
      <c r="I1963" s="24" t="inlineStr">
        <is>
          <t>H</t>
        </is>
      </c>
      <c r="J1963" s="24" t="inlineStr">
        <is>
          <t>E2-Blackpoo-Bromley</t>
        </is>
      </c>
      <c r="K1963" s="24" t="n">
        <v>24</v>
      </c>
      <c r="L1963" s="11">
        <f>IF(INDEX(Matches!$X:$X,AA1963)=0,"",IF(I1963="H",INDEX(Matches!$H:$H,AA1963),INDEX(Matches!$I:$I,AA1963)))</f>
        <v/>
      </c>
      <c r="M1963" s="11">
        <f>IF(INDEX(Matches!$X:$X,AA1963)=0,"",IF(I1963="H",INDEX(Matches!$I:$I,AA1963),INDEX(Matches!$H:$H,AA1963)))</f>
        <v/>
      </c>
      <c r="N1963" s="11">
        <f>IF(L1963="","",IF(L1963&gt;M1963,"W",IF(L1963=M1963,"D","L")))</f>
        <v/>
      </c>
      <c r="O1963" s="11">
        <f>IF(L1963="","",IF(L1963&gt;M1963,3,IF(L1963=M1963,1,0)))</f>
        <v/>
      </c>
      <c r="P1963" s="31">
        <f>IF(I1963="H",INDEX(Matches!$L:$L,AA1963),INDEX(Matches!$N:$N,AA1963))</f>
        <v/>
      </c>
      <c r="Q1963" s="31">
        <f>INDEX(Matches!$M:$M,AA1963)</f>
        <v/>
      </c>
      <c r="R1963" s="31">
        <f>IF(I1963="H",INDEX(Matches!$N:$N,AA1963),INDEX(Matches!$L:$L,AA1963))</f>
        <v/>
      </c>
      <c r="S1963" s="33">
        <f>IF(I1963="H",INDEX(Matches!$O:$O,AA1963),INDEX(Matches!$P:$P,AA1963))</f>
        <v/>
      </c>
      <c r="T1963" s="33">
        <f>IF(INDEX(Matches!$J:$J,AA1963)="","",IF(I1963="H",INDEX(Matches!$J:$J,AA1963),INDEX(Matches!$K:$K,AA1963)))</f>
        <v/>
      </c>
      <c r="U1963" s="33">
        <f>IF(INDEX(Matches!$K:$K,AA1963)="","",IF(I1963="H",INDEX(Matches!$K:$K,AA1963),INDEX(Matches!$J:$J,AA1963)))</f>
        <v/>
      </c>
      <c r="V1963" s="30">
        <f>IF(T1963="","",T1963-U1963)</f>
        <v/>
      </c>
      <c r="W1963" s="33">
        <f>IF(I1963="H",INDEX(Matches!$T:$T,AA1963),INDEX(Matches!$U:$U,AA1963))</f>
        <v/>
      </c>
      <c r="X1963" s="11">
        <f>INDEX(Matches!$X:$X,AA1963)</f>
        <v/>
      </c>
      <c r="Y1963" s="30">
        <f>IF(O1963="","",O1963-S1963)</f>
        <v/>
      </c>
      <c r="Z1963" s="30">
        <f>IF(W1963="","",W1963-S1963)</f>
        <v/>
      </c>
      <c r="AA1963" s="24">
        <f>MATCH(J1963,Matches!$A:$A,0)</f>
        <v/>
      </c>
      <c r="AB1963" s="33" t="n">
        <v>1.851401822618395</v>
      </c>
      <c r="AC1963" s="33" t="n"/>
      <c r="AD1963" s="24" t="n"/>
      <c r="AE1963" s="24" t="n">
        <v>2</v>
      </c>
      <c r="AF1963" s="33" t="n"/>
      <c r="AG1963" s="33" t="n"/>
    </row>
    <row r="1964">
      <c r="A1964" s="24" t="inlineStr">
        <is>
          <t>Blackpool|7</t>
        </is>
      </c>
      <c r="B1964" s="24" t="inlineStr">
        <is>
          <t>E2</t>
        </is>
      </c>
      <c r="C1964" s="24" t="inlineStr">
        <is>
          <t>League One</t>
        </is>
      </c>
      <c r="D1964" s="24" t="inlineStr">
        <is>
          <t>Blackpool</t>
        </is>
      </c>
      <c r="E1964" s="24" t="n">
        <v>7</v>
      </c>
      <c r="F1964" s="24" t="n">
        <v>2</v>
      </c>
      <c r="G1964" s="29" t="n">
        <v>46284.625</v>
      </c>
      <c r="H1964" s="24" t="inlineStr">
        <is>
          <t>Plymouth</t>
        </is>
      </c>
      <c r="I1964" s="24" t="inlineStr">
        <is>
          <t>H</t>
        </is>
      </c>
      <c r="J1964" s="24" t="inlineStr">
        <is>
          <t>E2-Blackpoo-Plymouth</t>
        </is>
      </c>
      <c r="K1964" s="24" t="n">
        <v>5</v>
      </c>
      <c r="L1964" s="11">
        <f>IF(INDEX(Matches!$X:$X,AA1964)=0,"",IF(I1964="H",INDEX(Matches!$H:$H,AA1964),INDEX(Matches!$I:$I,AA1964)))</f>
        <v/>
      </c>
      <c r="M1964" s="11">
        <f>IF(INDEX(Matches!$X:$X,AA1964)=0,"",IF(I1964="H",INDEX(Matches!$I:$I,AA1964),INDEX(Matches!$H:$H,AA1964)))</f>
        <v/>
      </c>
      <c r="N1964" s="11">
        <f>IF(L1964="","",IF(L1964&gt;M1964,"W",IF(L1964=M1964,"D","L")))</f>
        <v/>
      </c>
      <c r="O1964" s="11">
        <f>IF(L1964="","",IF(L1964&gt;M1964,3,IF(L1964=M1964,1,0)))</f>
        <v/>
      </c>
      <c r="P1964" s="31">
        <f>IF(I1964="H",INDEX(Matches!$L:$L,AA1964),INDEX(Matches!$N:$N,AA1964))</f>
        <v/>
      </c>
      <c r="Q1964" s="31">
        <f>INDEX(Matches!$M:$M,AA1964)</f>
        <v/>
      </c>
      <c r="R1964" s="31">
        <f>IF(I1964="H",INDEX(Matches!$N:$N,AA1964),INDEX(Matches!$L:$L,AA1964))</f>
        <v/>
      </c>
      <c r="S1964" s="33">
        <f>IF(I1964="H",INDEX(Matches!$O:$O,AA1964),INDEX(Matches!$P:$P,AA1964))</f>
        <v/>
      </c>
      <c r="T1964" s="33">
        <f>IF(INDEX(Matches!$J:$J,AA1964)="","",IF(I1964="H",INDEX(Matches!$J:$J,AA1964),INDEX(Matches!$K:$K,AA1964)))</f>
        <v/>
      </c>
      <c r="U1964" s="33">
        <f>IF(INDEX(Matches!$K:$K,AA1964)="","",IF(I1964="H",INDEX(Matches!$K:$K,AA1964),INDEX(Matches!$J:$J,AA1964)))</f>
        <v/>
      </c>
      <c r="V1964" s="30">
        <f>IF(T1964="","",T1964-U1964)</f>
        <v/>
      </c>
      <c r="W1964" s="33">
        <f>IF(I1964="H",INDEX(Matches!$T:$T,AA1964),INDEX(Matches!$U:$U,AA1964))</f>
        <v/>
      </c>
      <c r="X1964" s="11">
        <f>INDEX(Matches!$X:$X,AA1964)</f>
        <v/>
      </c>
      <c r="Y1964" s="30">
        <f>IF(O1964="","",O1964-S1964)</f>
        <v/>
      </c>
      <c r="Z1964" s="30">
        <f>IF(W1964="","",W1964-S1964)</f>
        <v/>
      </c>
      <c r="AA1964" s="24">
        <f>MATCH(J1964,Matches!$A:$A,0)</f>
        <v/>
      </c>
      <c r="AB1964" s="33" t="n"/>
      <c r="AC1964" s="33" t="n"/>
      <c r="AD1964" s="24" t="n"/>
      <c r="AE1964" s="24" t="n">
        <v>2</v>
      </c>
      <c r="AF1964" s="33" t="n"/>
      <c r="AG1964" s="33" t="n"/>
    </row>
    <row r="1965">
      <c r="A1965" s="24" t="inlineStr">
        <is>
          <t>Blackpool|8</t>
        </is>
      </c>
      <c r="B1965" s="24" t="inlineStr">
        <is>
          <t>E2</t>
        </is>
      </c>
      <c r="C1965" s="24" t="inlineStr">
        <is>
          <t>League One</t>
        </is>
      </c>
      <c r="D1965" s="24" t="inlineStr">
        <is>
          <t>Blackpool</t>
        </is>
      </c>
      <c r="E1965" s="24" t="n">
        <v>8</v>
      </c>
      <c r="F1965" s="24" t="n">
        <v>2</v>
      </c>
      <c r="G1965" s="29" t="n">
        <v>46291.625</v>
      </c>
      <c r="H1965" s="24" t="inlineStr">
        <is>
          <t>Notts County</t>
        </is>
      </c>
      <c r="I1965" s="24" t="inlineStr">
        <is>
          <t>A</t>
        </is>
      </c>
      <c r="J1965" s="24" t="inlineStr">
        <is>
          <t>E2-NottsCou-Blackpoo</t>
        </is>
      </c>
      <c r="K1965" s="24" t="n">
        <v>18</v>
      </c>
      <c r="L1965" s="11">
        <f>IF(INDEX(Matches!$X:$X,AA1965)=0,"",IF(I1965="H",INDEX(Matches!$H:$H,AA1965),INDEX(Matches!$I:$I,AA1965)))</f>
        <v/>
      </c>
      <c r="M1965" s="11">
        <f>IF(INDEX(Matches!$X:$X,AA1965)=0,"",IF(I1965="H",INDEX(Matches!$I:$I,AA1965),INDEX(Matches!$H:$H,AA1965)))</f>
        <v/>
      </c>
      <c r="N1965" s="11">
        <f>IF(L1965="","",IF(L1965&gt;M1965,"W",IF(L1965=M1965,"D","L")))</f>
        <v/>
      </c>
      <c r="O1965" s="11">
        <f>IF(L1965="","",IF(L1965&gt;M1965,3,IF(L1965=M1965,1,0)))</f>
        <v/>
      </c>
      <c r="P1965" s="31">
        <f>IF(I1965="H",INDEX(Matches!$L:$L,AA1965),INDEX(Matches!$N:$N,AA1965))</f>
        <v/>
      </c>
      <c r="Q1965" s="31">
        <f>INDEX(Matches!$M:$M,AA1965)</f>
        <v/>
      </c>
      <c r="R1965" s="31">
        <f>IF(I1965="H",INDEX(Matches!$N:$N,AA1965),INDEX(Matches!$L:$L,AA1965))</f>
        <v/>
      </c>
      <c r="S1965" s="33">
        <f>IF(I1965="H",INDEX(Matches!$O:$O,AA1965),INDEX(Matches!$P:$P,AA1965))</f>
        <v/>
      </c>
      <c r="T1965" s="33">
        <f>IF(INDEX(Matches!$J:$J,AA1965)="","",IF(I1965="H",INDEX(Matches!$J:$J,AA1965),INDEX(Matches!$K:$K,AA1965)))</f>
        <v/>
      </c>
      <c r="U1965" s="33">
        <f>IF(INDEX(Matches!$K:$K,AA1965)="","",IF(I1965="H",INDEX(Matches!$K:$K,AA1965),INDEX(Matches!$J:$J,AA1965)))</f>
        <v/>
      </c>
      <c r="V1965" s="30">
        <f>IF(T1965="","",T1965-U1965)</f>
        <v/>
      </c>
      <c r="W1965" s="33">
        <f>IF(I1965="H",INDEX(Matches!$T:$T,AA1965),INDEX(Matches!$U:$U,AA1965))</f>
        <v/>
      </c>
      <c r="X1965" s="11">
        <f>INDEX(Matches!$X:$X,AA1965)</f>
        <v/>
      </c>
      <c r="Y1965" s="30">
        <f>IF(O1965="","",O1965-S1965)</f>
        <v/>
      </c>
      <c r="Z1965" s="30">
        <f>IF(W1965="","",W1965-S1965)</f>
        <v/>
      </c>
      <c r="AA1965" s="24">
        <f>MATCH(J1965,Matches!$A:$A,0)</f>
        <v/>
      </c>
      <c r="AB1965" s="33" t="n"/>
      <c r="AC1965" s="33" t="n">
        <v>1.250413472025353</v>
      </c>
      <c r="AD1965" s="24" t="n"/>
      <c r="AE1965" s="24" t="n">
        <v>2</v>
      </c>
      <c r="AF1965" s="33" t="n"/>
      <c r="AG1965" s="33" t="n"/>
    </row>
    <row r="1966">
      <c r="A1966" s="24" t="inlineStr">
        <is>
          <t>Blackpool|9</t>
        </is>
      </c>
      <c r="B1966" s="24" t="inlineStr">
        <is>
          <t>E2</t>
        </is>
      </c>
      <c r="C1966" s="24" t="inlineStr">
        <is>
          <t>League One</t>
        </is>
      </c>
      <c r="D1966" s="24" t="inlineStr">
        <is>
          <t>Blackpool</t>
        </is>
      </c>
      <c r="E1966" s="24" t="n">
        <v>9</v>
      </c>
      <c r="F1966" s="24" t="n">
        <v>3</v>
      </c>
      <c r="G1966" s="29" t="n">
        <v>46305.63541666666</v>
      </c>
      <c r="H1966" s="24" t="inlineStr">
        <is>
          <t>Cambridge</t>
        </is>
      </c>
      <c r="I1966" s="24" t="inlineStr">
        <is>
          <t>A</t>
        </is>
      </c>
      <c r="J1966" s="24" t="inlineStr">
        <is>
          <t>E2-Cambridg-Blackpoo</t>
        </is>
      </c>
      <c r="K1966" s="24" t="n">
        <v>21</v>
      </c>
      <c r="L1966" s="11">
        <f>IF(INDEX(Matches!$X:$X,AA1966)=0,"",IF(I1966="H",INDEX(Matches!$H:$H,AA1966),INDEX(Matches!$I:$I,AA1966)))</f>
        <v/>
      </c>
      <c r="M1966" s="11">
        <f>IF(INDEX(Matches!$X:$X,AA1966)=0,"",IF(I1966="H",INDEX(Matches!$I:$I,AA1966),INDEX(Matches!$H:$H,AA1966)))</f>
        <v/>
      </c>
      <c r="N1966" s="11">
        <f>IF(L1966="","",IF(L1966&gt;M1966,"W",IF(L1966=M1966,"D","L")))</f>
        <v/>
      </c>
      <c r="O1966" s="11">
        <f>IF(L1966="","",IF(L1966&gt;M1966,3,IF(L1966=M1966,1,0)))</f>
        <v/>
      </c>
      <c r="P1966" s="31">
        <f>IF(I1966="H",INDEX(Matches!$L:$L,AA1966),INDEX(Matches!$N:$N,AA1966))</f>
        <v/>
      </c>
      <c r="Q1966" s="31">
        <f>INDEX(Matches!$M:$M,AA1966)</f>
        <v/>
      </c>
      <c r="R1966" s="31">
        <f>IF(I1966="H",INDEX(Matches!$N:$N,AA1966),INDEX(Matches!$L:$L,AA1966))</f>
        <v/>
      </c>
      <c r="S1966" s="33">
        <f>IF(I1966="H",INDEX(Matches!$O:$O,AA1966),INDEX(Matches!$P:$P,AA1966))</f>
        <v/>
      </c>
      <c r="T1966" s="33">
        <f>IF(INDEX(Matches!$J:$J,AA1966)="","",IF(I1966="H",INDEX(Matches!$J:$J,AA1966),INDEX(Matches!$K:$K,AA1966)))</f>
        <v/>
      </c>
      <c r="U1966" s="33">
        <f>IF(INDEX(Matches!$K:$K,AA1966)="","",IF(I1966="H",INDEX(Matches!$K:$K,AA1966),INDEX(Matches!$J:$J,AA1966)))</f>
        <v/>
      </c>
      <c r="V1966" s="30">
        <f>IF(T1966="","",T1966-U1966)</f>
        <v/>
      </c>
      <c r="W1966" s="33">
        <f>IF(I1966="H",INDEX(Matches!$T:$T,AA1966),INDEX(Matches!$U:$U,AA1966))</f>
        <v/>
      </c>
      <c r="X1966" s="11">
        <f>INDEX(Matches!$X:$X,AA1966)</f>
        <v/>
      </c>
      <c r="Y1966" s="30">
        <f>IF(O1966="","",O1966-S1966)</f>
        <v/>
      </c>
      <c r="Z1966" s="30">
        <f>IF(W1966="","",W1966-S1966)</f>
        <v/>
      </c>
      <c r="AA1966" s="24">
        <f>MATCH(J1966,Matches!$A:$A,0)</f>
        <v/>
      </c>
      <c r="AB1966" s="33" t="n"/>
      <c r="AC1966" s="33" t="n"/>
      <c r="AD1966" s="24" t="n"/>
      <c r="AE1966" s="24" t="n">
        <v>3</v>
      </c>
      <c r="AF1966" s="33" t="n"/>
      <c r="AG1966" s="33" t="n"/>
    </row>
    <row r="1967">
      <c r="A1967" s="24" t="inlineStr">
        <is>
          <t>Blackpool|10</t>
        </is>
      </c>
      <c r="B1967" s="24" t="inlineStr">
        <is>
          <t>E2</t>
        </is>
      </c>
      <c r="C1967" s="24" t="inlineStr">
        <is>
          <t>League One</t>
        </is>
      </c>
      <c r="D1967" s="24" t="inlineStr">
        <is>
          <t>Blackpool</t>
        </is>
      </c>
      <c r="E1967" s="24" t="n">
        <v>10</v>
      </c>
      <c r="F1967" s="24" t="n">
        <v>3</v>
      </c>
      <c r="G1967" s="29" t="n">
        <v>46312.625</v>
      </c>
      <c r="H1967" s="24" t="inlineStr">
        <is>
          <t>Leyton Orient</t>
        </is>
      </c>
      <c r="I1967" s="24" t="inlineStr">
        <is>
          <t>A</t>
        </is>
      </c>
      <c r="J1967" s="24" t="inlineStr">
        <is>
          <t>E2-LeytonOr-Blackpoo</t>
        </is>
      </c>
      <c r="K1967" s="24" t="n">
        <v>20</v>
      </c>
      <c r="L1967" s="11">
        <f>IF(INDEX(Matches!$X:$X,AA1967)=0,"",IF(I1967="H",INDEX(Matches!$H:$H,AA1967),INDEX(Matches!$I:$I,AA1967)))</f>
        <v/>
      </c>
      <c r="M1967" s="11">
        <f>IF(INDEX(Matches!$X:$X,AA1967)=0,"",IF(I1967="H",INDEX(Matches!$I:$I,AA1967),INDEX(Matches!$H:$H,AA1967)))</f>
        <v/>
      </c>
      <c r="N1967" s="11">
        <f>IF(L1967="","",IF(L1967&gt;M1967,"W",IF(L1967=M1967,"D","L")))</f>
        <v/>
      </c>
      <c r="O1967" s="11">
        <f>IF(L1967="","",IF(L1967&gt;M1967,3,IF(L1967=M1967,1,0)))</f>
        <v/>
      </c>
      <c r="P1967" s="31">
        <f>IF(I1967="H",INDEX(Matches!$L:$L,AA1967),INDEX(Matches!$N:$N,AA1967))</f>
        <v/>
      </c>
      <c r="Q1967" s="31">
        <f>INDEX(Matches!$M:$M,AA1967)</f>
        <v/>
      </c>
      <c r="R1967" s="31">
        <f>IF(I1967="H",INDEX(Matches!$N:$N,AA1967),INDEX(Matches!$L:$L,AA1967))</f>
        <v/>
      </c>
      <c r="S1967" s="33">
        <f>IF(I1967="H",INDEX(Matches!$O:$O,AA1967),INDEX(Matches!$P:$P,AA1967))</f>
        <v/>
      </c>
      <c r="T1967" s="33">
        <f>IF(INDEX(Matches!$J:$J,AA1967)="","",IF(I1967="H",INDEX(Matches!$J:$J,AA1967),INDEX(Matches!$K:$K,AA1967)))</f>
        <v/>
      </c>
      <c r="U1967" s="33">
        <f>IF(INDEX(Matches!$K:$K,AA1967)="","",IF(I1967="H",INDEX(Matches!$K:$K,AA1967),INDEX(Matches!$J:$J,AA1967)))</f>
        <v/>
      </c>
      <c r="V1967" s="30">
        <f>IF(T1967="","",T1967-U1967)</f>
        <v/>
      </c>
      <c r="W1967" s="33">
        <f>IF(I1967="H",INDEX(Matches!$T:$T,AA1967),INDEX(Matches!$U:$U,AA1967))</f>
        <v/>
      </c>
      <c r="X1967" s="11">
        <f>INDEX(Matches!$X:$X,AA1967)</f>
        <v/>
      </c>
      <c r="Y1967" s="30">
        <f>IF(O1967="","",O1967-S1967)</f>
        <v/>
      </c>
      <c r="Z1967" s="30">
        <f>IF(W1967="","",W1967-S1967)</f>
        <v/>
      </c>
      <c r="AA1967" s="24">
        <f>MATCH(J1967,Matches!$A:$A,0)</f>
        <v/>
      </c>
      <c r="AB1967" s="33" t="n"/>
      <c r="AC1967" s="33" t="n"/>
      <c r="AD1967" s="24" t="n"/>
      <c r="AE1967" s="24" t="n">
        <v>3</v>
      </c>
      <c r="AF1967" s="33" t="n"/>
      <c r="AG1967" s="33" t="n"/>
    </row>
    <row r="1968">
      <c r="A1968" s="24" t="inlineStr">
        <is>
          <t>Blackpool|11</t>
        </is>
      </c>
      <c r="B1968" s="24" t="inlineStr">
        <is>
          <t>E2</t>
        </is>
      </c>
      <c r="C1968" s="24" t="inlineStr">
        <is>
          <t>League One</t>
        </is>
      </c>
      <c r="D1968" s="24" t="inlineStr">
        <is>
          <t>Blackpool</t>
        </is>
      </c>
      <c r="E1968" s="24" t="n">
        <v>11</v>
      </c>
      <c r="F1968" s="24" t="n">
        <v>3</v>
      </c>
      <c r="G1968" s="29" t="n">
        <v>46315.82291666666</v>
      </c>
      <c r="H1968" s="24" t="inlineStr">
        <is>
          <t>MK Dons</t>
        </is>
      </c>
      <c r="I1968" s="24" t="inlineStr">
        <is>
          <t>H</t>
        </is>
      </c>
      <c r="J1968" s="24" t="inlineStr">
        <is>
          <t>E2-Blackpoo-MKDons</t>
        </is>
      </c>
      <c r="K1968" s="24" t="n">
        <v>6</v>
      </c>
      <c r="L1968" s="11">
        <f>IF(INDEX(Matches!$X:$X,AA1968)=0,"",IF(I1968="H",INDEX(Matches!$H:$H,AA1968),INDEX(Matches!$I:$I,AA1968)))</f>
        <v/>
      </c>
      <c r="M1968" s="11">
        <f>IF(INDEX(Matches!$X:$X,AA1968)=0,"",IF(I1968="H",INDEX(Matches!$I:$I,AA1968),INDEX(Matches!$H:$H,AA1968)))</f>
        <v/>
      </c>
      <c r="N1968" s="11">
        <f>IF(L1968="","",IF(L1968&gt;M1968,"W",IF(L1968=M1968,"D","L")))</f>
        <v/>
      </c>
      <c r="O1968" s="11">
        <f>IF(L1968="","",IF(L1968&gt;M1968,3,IF(L1968=M1968,1,0)))</f>
        <v/>
      </c>
      <c r="P1968" s="31">
        <f>IF(I1968="H",INDEX(Matches!$L:$L,AA1968),INDEX(Matches!$N:$N,AA1968))</f>
        <v/>
      </c>
      <c r="Q1968" s="31">
        <f>INDEX(Matches!$M:$M,AA1968)</f>
        <v/>
      </c>
      <c r="R1968" s="31">
        <f>IF(I1968="H",INDEX(Matches!$N:$N,AA1968),INDEX(Matches!$L:$L,AA1968))</f>
        <v/>
      </c>
      <c r="S1968" s="33">
        <f>IF(I1968="H",INDEX(Matches!$O:$O,AA1968),INDEX(Matches!$P:$P,AA1968))</f>
        <v/>
      </c>
      <c r="T1968" s="33">
        <f>IF(INDEX(Matches!$J:$J,AA1968)="","",IF(I1968="H",INDEX(Matches!$J:$J,AA1968),INDEX(Matches!$K:$K,AA1968)))</f>
        <v/>
      </c>
      <c r="U1968" s="33">
        <f>IF(INDEX(Matches!$K:$K,AA1968)="","",IF(I1968="H",INDEX(Matches!$K:$K,AA1968),INDEX(Matches!$J:$J,AA1968)))</f>
        <v/>
      </c>
      <c r="V1968" s="30">
        <f>IF(T1968="","",T1968-U1968)</f>
        <v/>
      </c>
      <c r="W1968" s="33">
        <f>IF(I1968="H",INDEX(Matches!$T:$T,AA1968),INDEX(Matches!$U:$U,AA1968))</f>
        <v/>
      </c>
      <c r="X1968" s="11">
        <f>INDEX(Matches!$X:$X,AA1968)</f>
        <v/>
      </c>
      <c r="Y1968" s="30">
        <f>IF(O1968="","",O1968-S1968)</f>
        <v/>
      </c>
      <c r="Z1968" s="30">
        <f>IF(W1968="","",W1968-S1968)</f>
        <v/>
      </c>
      <c r="AA1968" s="24">
        <f>MATCH(J1968,Matches!$A:$A,0)</f>
        <v/>
      </c>
      <c r="AB1968" s="33" t="n"/>
      <c r="AC1968" s="33" t="n"/>
      <c r="AD1968" s="24" t="n"/>
      <c r="AE1968" s="24" t="n">
        <v>3</v>
      </c>
      <c r="AF1968" s="33" t="n"/>
      <c r="AG1968" s="33" t="n"/>
    </row>
    <row r="1969">
      <c r="A1969" s="24" t="inlineStr">
        <is>
          <t>Blackpool|12</t>
        </is>
      </c>
      <c r="B1969" s="24" t="inlineStr">
        <is>
          <t>E2</t>
        </is>
      </c>
      <c r="C1969" s="24" t="inlineStr">
        <is>
          <t>League One</t>
        </is>
      </c>
      <c r="D1969" s="24" t="inlineStr">
        <is>
          <t>Blackpool</t>
        </is>
      </c>
      <c r="E1969" s="24" t="n">
        <v>12</v>
      </c>
      <c r="F1969" s="24" t="n">
        <v>3</v>
      </c>
      <c r="G1969" s="29" t="n">
        <v>46319.625</v>
      </c>
      <c r="H1969" s="24" t="inlineStr">
        <is>
          <t>Mansfield</t>
        </is>
      </c>
      <c r="I1969" s="24" t="inlineStr">
        <is>
          <t>H</t>
        </is>
      </c>
      <c r="J1969" s="24" t="inlineStr">
        <is>
          <t>E2-Blackpoo-Mansfiel</t>
        </is>
      </c>
      <c r="K1969" s="24" t="n">
        <v>16</v>
      </c>
      <c r="L1969" s="11">
        <f>IF(INDEX(Matches!$X:$X,AA1969)=0,"",IF(I1969="H",INDEX(Matches!$H:$H,AA1969),INDEX(Matches!$I:$I,AA1969)))</f>
        <v/>
      </c>
      <c r="M1969" s="11">
        <f>IF(INDEX(Matches!$X:$X,AA1969)=0,"",IF(I1969="H",INDEX(Matches!$I:$I,AA1969),INDEX(Matches!$H:$H,AA1969)))</f>
        <v/>
      </c>
      <c r="N1969" s="11">
        <f>IF(L1969="","",IF(L1969&gt;M1969,"W",IF(L1969=M1969,"D","L")))</f>
        <v/>
      </c>
      <c r="O1969" s="11">
        <f>IF(L1969="","",IF(L1969&gt;M1969,3,IF(L1969=M1969,1,0)))</f>
        <v/>
      </c>
      <c r="P1969" s="31">
        <f>IF(I1969="H",INDEX(Matches!$L:$L,AA1969),INDEX(Matches!$N:$N,AA1969))</f>
        <v/>
      </c>
      <c r="Q1969" s="31">
        <f>INDEX(Matches!$M:$M,AA1969)</f>
        <v/>
      </c>
      <c r="R1969" s="31">
        <f>IF(I1969="H",INDEX(Matches!$N:$N,AA1969),INDEX(Matches!$L:$L,AA1969))</f>
        <v/>
      </c>
      <c r="S1969" s="33">
        <f>IF(I1969="H",INDEX(Matches!$O:$O,AA1969),INDEX(Matches!$P:$P,AA1969))</f>
        <v/>
      </c>
      <c r="T1969" s="33">
        <f>IF(INDEX(Matches!$J:$J,AA1969)="","",IF(I1969="H",INDEX(Matches!$J:$J,AA1969),INDEX(Matches!$K:$K,AA1969)))</f>
        <v/>
      </c>
      <c r="U1969" s="33">
        <f>IF(INDEX(Matches!$K:$K,AA1969)="","",IF(I1969="H",INDEX(Matches!$K:$K,AA1969),INDEX(Matches!$J:$J,AA1969)))</f>
        <v/>
      </c>
      <c r="V1969" s="30">
        <f>IF(T1969="","",T1969-U1969)</f>
        <v/>
      </c>
      <c r="W1969" s="33">
        <f>IF(I1969="H",INDEX(Matches!$T:$T,AA1969),INDEX(Matches!$U:$U,AA1969))</f>
        <v/>
      </c>
      <c r="X1969" s="11">
        <f>INDEX(Matches!$X:$X,AA1969)</f>
        <v/>
      </c>
      <c r="Y1969" s="30">
        <f>IF(O1969="","",O1969-S1969)</f>
        <v/>
      </c>
      <c r="Z1969" s="30">
        <f>IF(W1969="","",W1969-S1969)</f>
        <v/>
      </c>
      <c r="AA1969" s="24">
        <f>MATCH(J1969,Matches!$A:$A,0)</f>
        <v/>
      </c>
      <c r="AB1969" s="33" t="n"/>
      <c r="AC1969" s="33" t="n">
        <v>1.568769138633527</v>
      </c>
      <c r="AD1969" s="24" t="n"/>
      <c r="AE1969" s="24" t="n">
        <v>4</v>
      </c>
      <c r="AF1969" s="33" t="n"/>
      <c r="AG1969" s="33" t="n"/>
    </row>
    <row r="1970">
      <c r="A1970" s="24" t="inlineStr">
        <is>
          <t>Blackpool|13</t>
        </is>
      </c>
      <c r="B1970" s="24" t="inlineStr">
        <is>
          <t>E2</t>
        </is>
      </c>
      <c r="C1970" s="24" t="inlineStr">
        <is>
          <t>League One</t>
        </is>
      </c>
      <c r="D1970" s="24" t="inlineStr">
        <is>
          <t>Blackpool</t>
        </is>
      </c>
      <c r="E1970" s="24" t="n">
        <v>13</v>
      </c>
      <c r="F1970" s="24" t="n">
        <v>4</v>
      </c>
      <c r="G1970" s="29" t="n">
        <v>46327.58333333334</v>
      </c>
      <c r="H1970" s="24" t="inlineStr">
        <is>
          <t>Sheffield Wed</t>
        </is>
      </c>
      <c r="I1970" s="24" t="inlineStr">
        <is>
          <t>A</t>
        </is>
      </c>
      <c r="J1970" s="24" t="inlineStr">
        <is>
          <t>E2-Sheffiel-Blackpoo</t>
        </is>
      </c>
      <c r="K1970" s="24" t="n">
        <v>2</v>
      </c>
      <c r="L1970" s="11">
        <f>IF(INDEX(Matches!$X:$X,AA1970)=0,"",IF(I1970="H",INDEX(Matches!$H:$H,AA1970),INDEX(Matches!$I:$I,AA1970)))</f>
        <v/>
      </c>
      <c r="M1970" s="11">
        <f>IF(INDEX(Matches!$X:$X,AA1970)=0,"",IF(I1970="H",INDEX(Matches!$I:$I,AA1970),INDEX(Matches!$H:$H,AA1970)))</f>
        <v/>
      </c>
      <c r="N1970" s="11">
        <f>IF(L1970="","",IF(L1970&gt;M1970,"W",IF(L1970=M1970,"D","L")))</f>
        <v/>
      </c>
      <c r="O1970" s="11">
        <f>IF(L1970="","",IF(L1970&gt;M1970,3,IF(L1970=M1970,1,0)))</f>
        <v/>
      </c>
      <c r="P1970" s="31">
        <f>IF(I1970="H",INDEX(Matches!$L:$L,AA1970),INDEX(Matches!$N:$N,AA1970))</f>
        <v/>
      </c>
      <c r="Q1970" s="31">
        <f>INDEX(Matches!$M:$M,AA1970)</f>
        <v/>
      </c>
      <c r="R1970" s="31">
        <f>IF(I1970="H",INDEX(Matches!$N:$N,AA1970),INDEX(Matches!$L:$L,AA1970))</f>
        <v/>
      </c>
      <c r="S1970" s="33">
        <f>IF(I1970="H",INDEX(Matches!$O:$O,AA1970),INDEX(Matches!$P:$P,AA1970))</f>
        <v/>
      </c>
      <c r="T1970" s="33">
        <f>IF(INDEX(Matches!$J:$J,AA1970)="","",IF(I1970="H",INDEX(Matches!$J:$J,AA1970),INDEX(Matches!$K:$K,AA1970)))</f>
        <v/>
      </c>
      <c r="U1970" s="33">
        <f>IF(INDEX(Matches!$K:$K,AA1970)="","",IF(I1970="H",INDEX(Matches!$K:$K,AA1970),INDEX(Matches!$J:$J,AA1970)))</f>
        <v/>
      </c>
      <c r="V1970" s="30">
        <f>IF(T1970="","",T1970-U1970)</f>
        <v/>
      </c>
      <c r="W1970" s="33">
        <f>IF(I1970="H",INDEX(Matches!$T:$T,AA1970),INDEX(Matches!$U:$U,AA1970))</f>
        <v/>
      </c>
      <c r="X1970" s="11">
        <f>INDEX(Matches!$X:$X,AA1970)</f>
        <v/>
      </c>
      <c r="Y1970" s="30">
        <f>IF(O1970="","",O1970-S1970)</f>
        <v/>
      </c>
      <c r="Z1970" s="30">
        <f>IF(W1970="","",W1970-S1970)</f>
        <v/>
      </c>
      <c r="AA1970" s="24">
        <f>MATCH(J1970,Matches!$A:$A,0)</f>
        <v/>
      </c>
      <c r="AB1970" s="33" t="n"/>
      <c r="AC1970" s="33" t="n">
        <v>0.9577713564889682</v>
      </c>
      <c r="AD1970" s="24" t="n"/>
      <c r="AE1970" s="24" t="n">
        <v>4</v>
      </c>
      <c r="AF1970" s="33" t="n"/>
      <c r="AG1970" s="33" t="n"/>
    </row>
    <row r="1971">
      <c r="A1971" s="24" t="inlineStr">
        <is>
          <t>Blackpool|14</t>
        </is>
      </c>
      <c r="B1971" s="24" t="inlineStr">
        <is>
          <t>E2</t>
        </is>
      </c>
      <c r="C1971" s="24" t="inlineStr">
        <is>
          <t>League One</t>
        </is>
      </c>
      <c r="D1971" s="24" t="inlineStr">
        <is>
          <t>Blackpool</t>
        </is>
      </c>
      <c r="E1971" s="24" t="n">
        <v>14</v>
      </c>
      <c r="F1971" s="24" t="n">
        <v>4</v>
      </c>
      <c r="G1971" s="29" t="n">
        <v>46340.625</v>
      </c>
      <c r="H1971" s="24" t="inlineStr">
        <is>
          <t>AFC Wimbledon</t>
        </is>
      </c>
      <c r="I1971" s="24" t="inlineStr">
        <is>
          <t>A</t>
        </is>
      </c>
      <c r="J1971" s="24" t="inlineStr">
        <is>
          <t>E2-AFCWimbl-Blackpoo</t>
        </is>
      </c>
      <c r="K1971" s="24" t="n">
        <v>23</v>
      </c>
      <c r="L1971" s="11">
        <f>IF(INDEX(Matches!$X:$X,AA1971)=0,"",IF(I1971="H",INDEX(Matches!$H:$H,AA1971),INDEX(Matches!$I:$I,AA1971)))</f>
        <v/>
      </c>
      <c r="M1971" s="11">
        <f>IF(INDEX(Matches!$X:$X,AA1971)=0,"",IF(I1971="H",INDEX(Matches!$I:$I,AA1971),INDEX(Matches!$H:$H,AA1971)))</f>
        <v/>
      </c>
      <c r="N1971" s="11">
        <f>IF(L1971="","",IF(L1971&gt;M1971,"W",IF(L1971=M1971,"D","L")))</f>
        <v/>
      </c>
      <c r="O1971" s="11">
        <f>IF(L1971="","",IF(L1971&gt;M1971,3,IF(L1971=M1971,1,0)))</f>
        <v/>
      </c>
      <c r="P1971" s="31">
        <f>IF(I1971="H",INDEX(Matches!$L:$L,AA1971),INDEX(Matches!$N:$N,AA1971))</f>
        <v/>
      </c>
      <c r="Q1971" s="31">
        <f>INDEX(Matches!$M:$M,AA1971)</f>
        <v/>
      </c>
      <c r="R1971" s="31">
        <f>IF(I1971="H",INDEX(Matches!$N:$N,AA1971),INDEX(Matches!$L:$L,AA1971))</f>
        <v/>
      </c>
      <c r="S1971" s="33">
        <f>IF(I1971="H",INDEX(Matches!$O:$O,AA1971),INDEX(Matches!$P:$P,AA1971))</f>
        <v/>
      </c>
      <c r="T1971" s="33">
        <f>IF(INDEX(Matches!$J:$J,AA1971)="","",IF(I1971="H",INDEX(Matches!$J:$J,AA1971),INDEX(Matches!$K:$K,AA1971)))</f>
        <v/>
      </c>
      <c r="U1971" s="33">
        <f>IF(INDEX(Matches!$K:$K,AA1971)="","",IF(I1971="H",INDEX(Matches!$K:$K,AA1971),INDEX(Matches!$J:$J,AA1971)))</f>
        <v/>
      </c>
      <c r="V1971" s="30">
        <f>IF(T1971="","",T1971-U1971)</f>
        <v/>
      </c>
      <c r="W1971" s="33">
        <f>IF(I1971="H",INDEX(Matches!$T:$T,AA1971),INDEX(Matches!$U:$U,AA1971))</f>
        <v/>
      </c>
      <c r="X1971" s="11">
        <f>INDEX(Matches!$X:$X,AA1971)</f>
        <v/>
      </c>
      <c r="Y1971" s="30">
        <f>IF(O1971="","",O1971-S1971)</f>
        <v/>
      </c>
      <c r="Z1971" s="30">
        <f>IF(W1971="","",W1971-S1971)</f>
        <v/>
      </c>
      <c r="AA1971" s="24">
        <f>MATCH(J1971,Matches!$A:$A,0)</f>
        <v/>
      </c>
      <c r="AB1971" s="33" t="n"/>
      <c r="AC1971" s="33" t="n">
        <v>1.452270882060685</v>
      </c>
      <c r="AD1971" s="24" t="n"/>
      <c r="AE1971" s="24" t="n">
        <v>4</v>
      </c>
      <c r="AF1971" s="33" t="n"/>
      <c r="AG1971" s="33" t="n"/>
    </row>
    <row r="1972">
      <c r="A1972" s="24" t="inlineStr">
        <is>
          <t>Blackpool|15</t>
        </is>
      </c>
      <c r="B1972" s="24" t="inlineStr">
        <is>
          <t>E2</t>
        </is>
      </c>
      <c r="C1972" s="24" t="inlineStr">
        <is>
          <t>League One</t>
        </is>
      </c>
      <c r="D1972" s="24" t="inlineStr">
        <is>
          <t>Blackpool</t>
        </is>
      </c>
      <c r="E1972" s="24" t="n">
        <v>15</v>
      </c>
      <c r="F1972" s="24" t="n">
        <v>4</v>
      </c>
      <c r="G1972" s="29" t="n">
        <v>46347.52083333334</v>
      </c>
      <c r="H1972" s="24" t="inlineStr">
        <is>
          <t>Wigan</t>
        </is>
      </c>
      <c r="I1972" s="24" t="inlineStr">
        <is>
          <t>H</t>
        </is>
      </c>
      <c r="J1972" s="24" t="inlineStr">
        <is>
          <t>E2-Blackpoo-Wigan</t>
        </is>
      </c>
      <c r="K1972" s="24" t="n">
        <v>14</v>
      </c>
      <c r="L1972" s="11">
        <f>IF(INDEX(Matches!$X:$X,AA1972)=0,"",IF(I1972="H",INDEX(Matches!$H:$H,AA1972),INDEX(Matches!$I:$I,AA1972)))</f>
        <v/>
      </c>
      <c r="M1972" s="11">
        <f>IF(INDEX(Matches!$X:$X,AA1972)=0,"",IF(I1972="H",INDEX(Matches!$I:$I,AA1972),INDEX(Matches!$H:$H,AA1972)))</f>
        <v/>
      </c>
      <c r="N1972" s="11">
        <f>IF(L1972="","",IF(L1972&gt;M1972,"W",IF(L1972=M1972,"D","L")))</f>
        <v/>
      </c>
      <c r="O1972" s="11">
        <f>IF(L1972="","",IF(L1972&gt;M1972,3,IF(L1972=M1972,1,0)))</f>
        <v/>
      </c>
      <c r="P1972" s="31">
        <f>IF(I1972="H",INDEX(Matches!$L:$L,AA1972),INDEX(Matches!$N:$N,AA1972))</f>
        <v/>
      </c>
      <c r="Q1972" s="31">
        <f>INDEX(Matches!$M:$M,AA1972)</f>
        <v/>
      </c>
      <c r="R1972" s="31">
        <f>IF(I1972="H",INDEX(Matches!$N:$N,AA1972),INDEX(Matches!$L:$L,AA1972))</f>
        <v/>
      </c>
      <c r="S1972" s="33">
        <f>IF(I1972="H",INDEX(Matches!$O:$O,AA1972),INDEX(Matches!$P:$P,AA1972))</f>
        <v/>
      </c>
      <c r="T1972" s="33">
        <f>IF(INDEX(Matches!$J:$J,AA1972)="","",IF(I1972="H",INDEX(Matches!$J:$J,AA1972),INDEX(Matches!$K:$K,AA1972)))</f>
        <v/>
      </c>
      <c r="U1972" s="33">
        <f>IF(INDEX(Matches!$K:$K,AA1972)="","",IF(I1972="H",INDEX(Matches!$K:$K,AA1972),INDEX(Matches!$J:$J,AA1972)))</f>
        <v/>
      </c>
      <c r="V1972" s="30">
        <f>IF(T1972="","",T1972-U1972)</f>
        <v/>
      </c>
      <c r="W1972" s="33">
        <f>IF(I1972="H",INDEX(Matches!$T:$T,AA1972),INDEX(Matches!$U:$U,AA1972))</f>
        <v/>
      </c>
      <c r="X1972" s="11">
        <f>INDEX(Matches!$X:$X,AA1972)</f>
        <v/>
      </c>
      <c r="Y1972" s="30">
        <f>IF(O1972="","",O1972-S1972)</f>
        <v/>
      </c>
      <c r="Z1972" s="30">
        <f>IF(W1972="","",W1972-S1972)</f>
        <v/>
      </c>
      <c r="AA1972" s="24">
        <f>MATCH(J1972,Matches!$A:$A,0)</f>
        <v/>
      </c>
      <c r="AB1972" s="33" t="n"/>
      <c r="AC1972" s="33" t="n">
        <v>1.605096804067389</v>
      </c>
      <c r="AD1972" s="24" t="n"/>
      <c r="AE1972" s="24" t="n">
        <v>4</v>
      </c>
      <c r="AF1972" s="33" t="n"/>
      <c r="AG1972" s="33" t="n"/>
    </row>
    <row r="1973">
      <c r="A1973" s="24" t="inlineStr">
        <is>
          <t>Blackpool|16</t>
        </is>
      </c>
      <c r="B1973" s="24" t="inlineStr">
        <is>
          <t>E2</t>
        </is>
      </c>
      <c r="C1973" s="24" t="inlineStr">
        <is>
          <t>League One</t>
        </is>
      </c>
      <c r="D1973" s="24" t="inlineStr">
        <is>
          <t>Blackpool</t>
        </is>
      </c>
      <c r="E1973" s="24" t="n">
        <v>16</v>
      </c>
      <c r="F1973" s="24" t="n">
        <v>4</v>
      </c>
      <c r="G1973" s="29" t="n">
        <v>46350.82291666666</v>
      </c>
      <c r="H1973" s="24" t="inlineStr">
        <is>
          <t>Leicester</t>
        </is>
      </c>
      <c r="I1973" s="24" t="inlineStr">
        <is>
          <t>H</t>
        </is>
      </c>
      <c r="J1973" s="24" t="inlineStr">
        <is>
          <t>E2-Blackpoo-Leiceste</t>
        </is>
      </c>
      <c r="K1973" s="24" t="n">
        <v>1</v>
      </c>
      <c r="L1973" s="11">
        <f>IF(INDEX(Matches!$X:$X,AA1973)=0,"",IF(I1973="H",INDEX(Matches!$H:$H,AA1973),INDEX(Matches!$I:$I,AA1973)))</f>
        <v/>
      </c>
      <c r="M1973" s="11">
        <f>IF(INDEX(Matches!$X:$X,AA1973)=0,"",IF(I1973="H",INDEX(Matches!$I:$I,AA1973),INDEX(Matches!$H:$H,AA1973)))</f>
        <v/>
      </c>
      <c r="N1973" s="11">
        <f>IF(L1973="","",IF(L1973&gt;M1973,"W",IF(L1973=M1973,"D","L")))</f>
        <v/>
      </c>
      <c r="O1973" s="11">
        <f>IF(L1973="","",IF(L1973&gt;M1973,3,IF(L1973=M1973,1,0)))</f>
        <v/>
      </c>
      <c r="P1973" s="31">
        <f>IF(I1973="H",INDEX(Matches!$L:$L,AA1973),INDEX(Matches!$N:$N,AA1973))</f>
        <v/>
      </c>
      <c r="Q1973" s="31">
        <f>INDEX(Matches!$M:$M,AA1973)</f>
        <v/>
      </c>
      <c r="R1973" s="31">
        <f>IF(I1973="H",INDEX(Matches!$N:$N,AA1973),INDEX(Matches!$L:$L,AA1973))</f>
        <v/>
      </c>
      <c r="S1973" s="33">
        <f>IF(I1973="H",INDEX(Matches!$O:$O,AA1973),INDEX(Matches!$P:$P,AA1973))</f>
        <v/>
      </c>
      <c r="T1973" s="33">
        <f>IF(INDEX(Matches!$J:$J,AA1973)="","",IF(I1973="H",INDEX(Matches!$J:$J,AA1973),INDEX(Matches!$K:$K,AA1973)))</f>
        <v/>
      </c>
      <c r="U1973" s="33">
        <f>IF(INDEX(Matches!$K:$K,AA1973)="","",IF(I1973="H",INDEX(Matches!$K:$K,AA1973),INDEX(Matches!$J:$J,AA1973)))</f>
        <v/>
      </c>
      <c r="V1973" s="30">
        <f>IF(T1973="","",T1973-U1973)</f>
        <v/>
      </c>
      <c r="W1973" s="33">
        <f>IF(I1973="H",INDEX(Matches!$T:$T,AA1973),INDEX(Matches!$U:$U,AA1973))</f>
        <v/>
      </c>
      <c r="X1973" s="11">
        <f>INDEX(Matches!$X:$X,AA1973)</f>
        <v/>
      </c>
      <c r="Y1973" s="30">
        <f>IF(O1973="","",O1973-S1973)</f>
        <v/>
      </c>
      <c r="Z1973" s="30">
        <f>IF(W1973="","",W1973-S1973)</f>
        <v/>
      </c>
      <c r="AA1973" s="24">
        <f>MATCH(J1973,Matches!$A:$A,0)</f>
        <v/>
      </c>
      <c r="AB1973" s="33" t="n"/>
      <c r="AC1973" s="33" t="n">
        <v>1.121875142917441</v>
      </c>
      <c r="AD1973" s="24" t="n"/>
      <c r="AE1973" s="24" t="n">
        <v>3</v>
      </c>
      <c r="AF1973" s="33" t="n"/>
      <c r="AG1973" s="33" t="n"/>
    </row>
    <row r="1974">
      <c r="A1974" s="24" t="inlineStr">
        <is>
          <t>Blackpool|17</t>
        </is>
      </c>
      <c r="B1974" s="24" t="inlineStr">
        <is>
          <t>E2</t>
        </is>
      </c>
      <c r="C1974" s="24" t="inlineStr">
        <is>
          <t>League One</t>
        </is>
      </c>
      <c r="D1974" s="24" t="inlineStr">
        <is>
          <t>Blackpool</t>
        </is>
      </c>
      <c r="E1974" s="24" t="n">
        <v>17</v>
      </c>
      <c r="F1974" s="24" t="n">
        <v>5</v>
      </c>
      <c r="G1974" s="29" t="n">
        <v>46354.625</v>
      </c>
      <c r="H1974" s="24" t="inlineStr">
        <is>
          <t>Stevenage</t>
        </is>
      </c>
      <c r="I1974" s="24" t="inlineStr">
        <is>
          <t>A</t>
        </is>
      </c>
      <c r="J1974" s="24" t="inlineStr">
        <is>
          <t>E2-Stevenag-Blackpoo</t>
        </is>
      </c>
      <c r="K1974" s="24" t="n">
        <v>17</v>
      </c>
      <c r="L1974" s="11">
        <f>IF(INDEX(Matches!$X:$X,AA1974)=0,"",IF(I1974="H",INDEX(Matches!$H:$H,AA1974),INDEX(Matches!$I:$I,AA1974)))</f>
        <v/>
      </c>
      <c r="M1974" s="11">
        <f>IF(INDEX(Matches!$X:$X,AA1974)=0,"",IF(I1974="H",INDEX(Matches!$I:$I,AA1974),INDEX(Matches!$H:$H,AA1974)))</f>
        <v/>
      </c>
      <c r="N1974" s="11">
        <f>IF(L1974="","",IF(L1974&gt;M1974,"W",IF(L1974=M1974,"D","L")))</f>
        <v/>
      </c>
      <c r="O1974" s="11">
        <f>IF(L1974="","",IF(L1974&gt;M1974,3,IF(L1974=M1974,1,0)))</f>
        <v/>
      </c>
      <c r="P1974" s="31">
        <f>IF(I1974="H",INDEX(Matches!$L:$L,AA1974),INDEX(Matches!$N:$N,AA1974))</f>
        <v/>
      </c>
      <c r="Q1974" s="31">
        <f>INDEX(Matches!$M:$M,AA1974)</f>
        <v/>
      </c>
      <c r="R1974" s="31">
        <f>IF(I1974="H",INDEX(Matches!$N:$N,AA1974),INDEX(Matches!$L:$L,AA1974))</f>
        <v/>
      </c>
      <c r="S1974" s="33">
        <f>IF(I1974="H",INDEX(Matches!$O:$O,AA1974),INDEX(Matches!$P:$P,AA1974))</f>
        <v/>
      </c>
      <c r="T1974" s="33">
        <f>IF(INDEX(Matches!$J:$J,AA1974)="","",IF(I1974="H",INDEX(Matches!$J:$J,AA1974),INDEX(Matches!$K:$K,AA1974)))</f>
        <v/>
      </c>
      <c r="U1974" s="33">
        <f>IF(INDEX(Matches!$K:$K,AA1974)="","",IF(I1974="H",INDEX(Matches!$K:$K,AA1974),INDEX(Matches!$J:$J,AA1974)))</f>
        <v/>
      </c>
      <c r="V1974" s="30">
        <f>IF(T1974="","",T1974-U1974)</f>
        <v/>
      </c>
      <c r="W1974" s="33">
        <f>IF(I1974="H",INDEX(Matches!$T:$T,AA1974),INDEX(Matches!$U:$U,AA1974))</f>
        <v/>
      </c>
      <c r="X1974" s="11">
        <f>INDEX(Matches!$X:$X,AA1974)</f>
        <v/>
      </c>
      <c r="Y1974" s="30">
        <f>IF(O1974="","",O1974-S1974)</f>
        <v/>
      </c>
      <c r="Z1974" s="30">
        <f>IF(W1974="","",W1974-S1974)</f>
        <v/>
      </c>
      <c r="AA1974" s="24">
        <f>MATCH(J1974,Matches!$A:$A,0)</f>
        <v/>
      </c>
      <c r="AB1974" s="33" t="n"/>
      <c r="AC1974" s="33" t="n">
        <v>1.252729456915135</v>
      </c>
      <c r="AD1974" s="24" t="n"/>
      <c r="AE1974" s="24" t="n">
        <v>5</v>
      </c>
      <c r="AF1974" s="33" t="n"/>
      <c r="AG1974" s="33" t="n"/>
    </row>
    <row r="1975">
      <c r="A1975" s="24" t="inlineStr">
        <is>
          <t>Blackpool|18</t>
        </is>
      </c>
      <c r="B1975" s="24" t="inlineStr">
        <is>
          <t>E2</t>
        </is>
      </c>
      <c r="C1975" s="24" t="inlineStr">
        <is>
          <t>League One</t>
        </is>
      </c>
      <c r="D1975" s="24" t="inlineStr">
        <is>
          <t>Blackpool</t>
        </is>
      </c>
      <c r="E1975" s="24" t="n">
        <v>18</v>
      </c>
      <c r="F1975" s="24" t="n">
        <v>5</v>
      </c>
      <c r="G1975" s="29" t="n">
        <v>46357.82291666666</v>
      </c>
      <c r="H1975" s="24" t="inlineStr">
        <is>
          <t>Luton</t>
        </is>
      </c>
      <c r="I1975" s="24" t="inlineStr">
        <is>
          <t>H</t>
        </is>
      </c>
      <c r="J1975" s="24" t="inlineStr">
        <is>
          <t>E2-Blackpoo-Luton</t>
        </is>
      </c>
      <c r="K1975" s="24" t="n">
        <v>3</v>
      </c>
      <c r="L1975" s="11">
        <f>IF(INDEX(Matches!$X:$X,AA1975)=0,"",IF(I1975="H",INDEX(Matches!$H:$H,AA1975),INDEX(Matches!$I:$I,AA1975)))</f>
        <v/>
      </c>
      <c r="M1975" s="11">
        <f>IF(INDEX(Matches!$X:$X,AA1975)=0,"",IF(I1975="H",INDEX(Matches!$I:$I,AA1975),INDEX(Matches!$H:$H,AA1975)))</f>
        <v/>
      </c>
      <c r="N1975" s="11">
        <f>IF(L1975="","",IF(L1975&gt;M1975,"W",IF(L1975=M1975,"D","L")))</f>
        <v/>
      </c>
      <c r="O1975" s="11">
        <f>IF(L1975="","",IF(L1975&gt;M1975,3,IF(L1975=M1975,1,0)))</f>
        <v/>
      </c>
      <c r="P1975" s="31">
        <f>IF(I1975="H",INDEX(Matches!$L:$L,AA1975),INDEX(Matches!$N:$N,AA1975))</f>
        <v/>
      </c>
      <c r="Q1975" s="31">
        <f>INDEX(Matches!$M:$M,AA1975)</f>
        <v/>
      </c>
      <c r="R1975" s="31">
        <f>IF(I1975="H",INDEX(Matches!$N:$N,AA1975),INDEX(Matches!$L:$L,AA1975))</f>
        <v/>
      </c>
      <c r="S1975" s="33">
        <f>IF(I1975="H",INDEX(Matches!$O:$O,AA1975),INDEX(Matches!$P:$P,AA1975))</f>
        <v/>
      </c>
      <c r="T1975" s="33">
        <f>IF(INDEX(Matches!$J:$J,AA1975)="","",IF(I1975="H",INDEX(Matches!$J:$J,AA1975),INDEX(Matches!$K:$K,AA1975)))</f>
        <v/>
      </c>
      <c r="U1975" s="33">
        <f>IF(INDEX(Matches!$K:$K,AA1975)="","",IF(I1975="H",INDEX(Matches!$K:$K,AA1975),INDEX(Matches!$J:$J,AA1975)))</f>
        <v/>
      </c>
      <c r="V1975" s="30">
        <f>IF(T1975="","",T1975-U1975)</f>
        <v/>
      </c>
      <c r="W1975" s="33">
        <f>IF(I1975="H",INDEX(Matches!$T:$T,AA1975),INDEX(Matches!$U:$U,AA1975))</f>
        <v/>
      </c>
      <c r="X1975" s="11">
        <f>INDEX(Matches!$X:$X,AA1975)</f>
        <v/>
      </c>
      <c r="Y1975" s="30">
        <f>IF(O1975="","",O1975-S1975)</f>
        <v/>
      </c>
      <c r="Z1975" s="30">
        <f>IF(W1975="","",W1975-S1975)</f>
        <v/>
      </c>
      <c r="AA1975" s="24">
        <f>MATCH(J1975,Matches!$A:$A,0)</f>
        <v/>
      </c>
      <c r="AB1975" s="33" t="n"/>
      <c r="AC1975" s="33" t="n">
        <v>1.297267653918436</v>
      </c>
      <c r="AD1975" s="24" t="n"/>
      <c r="AE1975" s="24" t="n">
        <v>5</v>
      </c>
      <c r="AF1975" s="33" t="n"/>
      <c r="AG1975" s="33" t="n"/>
    </row>
    <row r="1976">
      <c r="A1976" s="24" t="inlineStr">
        <is>
          <t>Blackpool|19</t>
        </is>
      </c>
      <c r="B1976" s="24" t="inlineStr">
        <is>
          <t>E2</t>
        </is>
      </c>
      <c r="C1976" s="24" t="inlineStr">
        <is>
          <t>League One</t>
        </is>
      </c>
      <c r="D1976" s="24" t="inlineStr">
        <is>
          <t>Blackpool</t>
        </is>
      </c>
      <c r="E1976" s="24" t="n">
        <v>19</v>
      </c>
      <c r="F1976" s="24" t="n">
        <v>5</v>
      </c>
      <c r="G1976" s="29" t="n">
        <v>46368.625</v>
      </c>
      <c r="H1976" s="24" t="inlineStr">
        <is>
          <t>Oxford</t>
        </is>
      </c>
      <c r="I1976" s="24" t="inlineStr">
        <is>
          <t>A</t>
        </is>
      </c>
      <c r="J1976" s="24" t="inlineStr">
        <is>
          <t>E2-Oxford-Blackpoo</t>
        </is>
      </c>
      <c r="K1976" s="24" t="n">
        <v>11</v>
      </c>
      <c r="L1976" s="11">
        <f>IF(INDEX(Matches!$X:$X,AA1976)=0,"",IF(I1976="H",INDEX(Matches!$H:$H,AA1976),INDEX(Matches!$I:$I,AA1976)))</f>
        <v/>
      </c>
      <c r="M1976" s="11">
        <f>IF(INDEX(Matches!$X:$X,AA1976)=0,"",IF(I1976="H",INDEX(Matches!$I:$I,AA1976),INDEX(Matches!$H:$H,AA1976)))</f>
        <v/>
      </c>
      <c r="N1976" s="11">
        <f>IF(L1976="","",IF(L1976&gt;M1976,"W",IF(L1976=M1976,"D","L")))</f>
        <v/>
      </c>
      <c r="O1976" s="11">
        <f>IF(L1976="","",IF(L1976&gt;M1976,3,IF(L1976=M1976,1,0)))</f>
        <v/>
      </c>
      <c r="P1976" s="31">
        <f>IF(I1976="H",INDEX(Matches!$L:$L,AA1976),INDEX(Matches!$N:$N,AA1976))</f>
        <v/>
      </c>
      <c r="Q1976" s="31">
        <f>INDEX(Matches!$M:$M,AA1976)</f>
        <v/>
      </c>
      <c r="R1976" s="31">
        <f>IF(I1976="H",INDEX(Matches!$N:$N,AA1976),INDEX(Matches!$L:$L,AA1976))</f>
        <v/>
      </c>
      <c r="S1976" s="33">
        <f>IF(I1976="H",INDEX(Matches!$O:$O,AA1976),INDEX(Matches!$P:$P,AA1976))</f>
        <v/>
      </c>
      <c r="T1976" s="33">
        <f>IF(INDEX(Matches!$J:$J,AA1976)="","",IF(I1976="H",INDEX(Matches!$J:$J,AA1976),INDEX(Matches!$K:$K,AA1976)))</f>
        <v/>
      </c>
      <c r="U1976" s="33">
        <f>IF(INDEX(Matches!$K:$K,AA1976)="","",IF(I1976="H",INDEX(Matches!$K:$K,AA1976),INDEX(Matches!$J:$J,AA1976)))</f>
        <v/>
      </c>
      <c r="V1976" s="30">
        <f>IF(T1976="","",T1976-U1976)</f>
        <v/>
      </c>
      <c r="W1976" s="33">
        <f>IF(I1976="H",INDEX(Matches!$T:$T,AA1976),INDEX(Matches!$U:$U,AA1976))</f>
        <v/>
      </c>
      <c r="X1976" s="11">
        <f>INDEX(Matches!$X:$X,AA1976)</f>
        <v/>
      </c>
      <c r="Y1976" s="30">
        <f>IF(O1976="","",O1976-S1976)</f>
        <v/>
      </c>
      <c r="Z1976" s="30">
        <f>IF(W1976="","",W1976-S1976)</f>
        <v/>
      </c>
      <c r="AA1976" s="24">
        <f>MATCH(J1976,Matches!$A:$A,0)</f>
        <v/>
      </c>
      <c r="AB1976" s="33" t="n"/>
      <c r="AC1976" s="33" t="n">
        <v>1.216682383837541</v>
      </c>
      <c r="AD1976" s="24" t="n"/>
      <c r="AE1976" s="24" t="n">
        <v>5</v>
      </c>
      <c r="AF1976" s="33" t="n"/>
      <c r="AG1976" s="33" t="n"/>
    </row>
    <row r="1977">
      <c r="A1977" s="24" t="inlineStr">
        <is>
          <t>Blackpool|20</t>
        </is>
      </c>
      <c r="B1977" s="24" t="inlineStr">
        <is>
          <t>E2</t>
        </is>
      </c>
      <c r="C1977" s="24" t="inlineStr">
        <is>
          <t>League One</t>
        </is>
      </c>
      <c r="D1977" s="24" t="inlineStr">
        <is>
          <t>Blackpool</t>
        </is>
      </c>
      <c r="E1977" s="24" t="n">
        <v>20</v>
      </c>
      <c r="F1977" s="24" t="n">
        <v>5</v>
      </c>
      <c r="G1977" s="29" t="n">
        <v>46375.625</v>
      </c>
      <c r="H1977" s="24" t="inlineStr">
        <is>
          <t>Burton</t>
        </is>
      </c>
      <c r="I1977" s="24" t="inlineStr">
        <is>
          <t>H</t>
        </is>
      </c>
      <c r="J1977" s="24" t="inlineStr">
        <is>
          <t>E2-Blackpoo-Burton</t>
        </is>
      </c>
      <c r="K1977" s="24" t="n">
        <v>22</v>
      </c>
      <c r="L1977" s="11">
        <f>IF(INDEX(Matches!$X:$X,AA1977)=0,"",IF(I1977="H",INDEX(Matches!$H:$H,AA1977),INDEX(Matches!$I:$I,AA1977)))</f>
        <v/>
      </c>
      <c r="M1977" s="11">
        <f>IF(INDEX(Matches!$X:$X,AA1977)=0,"",IF(I1977="H",INDEX(Matches!$I:$I,AA1977),INDEX(Matches!$H:$H,AA1977)))</f>
        <v/>
      </c>
      <c r="N1977" s="11">
        <f>IF(L1977="","",IF(L1977&gt;M1977,"W",IF(L1977=M1977,"D","L")))</f>
        <v/>
      </c>
      <c r="O1977" s="11">
        <f>IF(L1977="","",IF(L1977&gt;M1977,3,IF(L1977=M1977,1,0)))</f>
        <v/>
      </c>
      <c r="P1977" s="31">
        <f>IF(I1977="H",INDEX(Matches!$L:$L,AA1977),INDEX(Matches!$N:$N,AA1977))</f>
        <v/>
      </c>
      <c r="Q1977" s="31">
        <f>INDEX(Matches!$M:$M,AA1977)</f>
        <v/>
      </c>
      <c r="R1977" s="31">
        <f>IF(I1977="H",INDEX(Matches!$N:$N,AA1977),INDEX(Matches!$L:$L,AA1977))</f>
        <v/>
      </c>
      <c r="S1977" s="33">
        <f>IF(I1977="H",INDEX(Matches!$O:$O,AA1977),INDEX(Matches!$P:$P,AA1977))</f>
        <v/>
      </c>
      <c r="T1977" s="33">
        <f>IF(INDEX(Matches!$J:$J,AA1977)="","",IF(I1977="H",INDEX(Matches!$J:$J,AA1977),INDEX(Matches!$K:$K,AA1977)))</f>
        <v/>
      </c>
      <c r="U1977" s="33">
        <f>IF(INDEX(Matches!$K:$K,AA1977)="","",IF(I1977="H",INDEX(Matches!$K:$K,AA1977),INDEX(Matches!$J:$J,AA1977)))</f>
        <v/>
      </c>
      <c r="V1977" s="30">
        <f>IF(T1977="","",T1977-U1977)</f>
        <v/>
      </c>
      <c r="W1977" s="33">
        <f>IF(I1977="H",INDEX(Matches!$T:$T,AA1977),INDEX(Matches!$U:$U,AA1977))</f>
        <v/>
      </c>
      <c r="X1977" s="11">
        <f>INDEX(Matches!$X:$X,AA1977)</f>
        <v/>
      </c>
      <c r="Y1977" s="30">
        <f>IF(O1977="","",O1977-S1977)</f>
        <v/>
      </c>
      <c r="Z1977" s="30">
        <f>IF(W1977="","",W1977-S1977)</f>
        <v/>
      </c>
      <c r="AA1977" s="24">
        <f>MATCH(J1977,Matches!$A:$A,0)</f>
        <v/>
      </c>
      <c r="AB1977" s="33" t="n"/>
      <c r="AC1977" s="33" t="n">
        <v>1.737730872451901</v>
      </c>
      <c r="AD1977" s="24" t="n"/>
      <c r="AE1977" s="24" t="n">
        <v>5</v>
      </c>
      <c r="AF1977" s="33" t="n"/>
      <c r="AG1977" s="33" t="n"/>
    </row>
    <row r="1978">
      <c r="A1978" s="24" t="inlineStr">
        <is>
          <t>Blackpool|21</t>
        </is>
      </c>
      <c r="B1978" s="24" t="inlineStr">
        <is>
          <t>E2</t>
        </is>
      </c>
      <c r="C1978" s="24" t="inlineStr">
        <is>
          <t>League One</t>
        </is>
      </c>
      <c r="D1978" s="24" t="inlineStr">
        <is>
          <t>Blackpool</t>
        </is>
      </c>
      <c r="E1978" s="24" t="n">
        <v>21</v>
      </c>
      <c r="F1978" s="24" t="n">
        <v>6</v>
      </c>
      <c r="G1978" s="29" t="n">
        <v>46382.625</v>
      </c>
      <c r="H1978" s="24" t="inlineStr">
        <is>
          <t>Huddersfield</t>
        </is>
      </c>
      <c r="I1978" s="24" t="inlineStr">
        <is>
          <t>A</t>
        </is>
      </c>
      <c r="J1978" s="24" t="inlineStr">
        <is>
          <t>E2-Huddersf-Blackpoo</t>
        </is>
      </c>
      <c r="K1978" s="24" t="n">
        <v>4</v>
      </c>
      <c r="L1978" s="11">
        <f>IF(INDEX(Matches!$X:$X,AA1978)=0,"",IF(I1978="H",INDEX(Matches!$H:$H,AA1978),INDEX(Matches!$I:$I,AA1978)))</f>
        <v/>
      </c>
      <c r="M1978" s="11">
        <f>IF(INDEX(Matches!$X:$X,AA1978)=0,"",IF(I1978="H",INDEX(Matches!$I:$I,AA1978),INDEX(Matches!$H:$H,AA1978)))</f>
        <v/>
      </c>
      <c r="N1978" s="11">
        <f>IF(L1978="","",IF(L1978&gt;M1978,"W",IF(L1978=M1978,"D","L")))</f>
        <v/>
      </c>
      <c r="O1978" s="11">
        <f>IF(L1978="","",IF(L1978&gt;M1978,3,IF(L1978=M1978,1,0)))</f>
        <v/>
      </c>
      <c r="P1978" s="31">
        <f>IF(I1978="H",INDEX(Matches!$L:$L,AA1978),INDEX(Matches!$N:$N,AA1978))</f>
        <v/>
      </c>
      <c r="Q1978" s="31">
        <f>INDEX(Matches!$M:$M,AA1978)</f>
        <v/>
      </c>
      <c r="R1978" s="31">
        <f>IF(I1978="H",INDEX(Matches!$N:$N,AA1978),INDEX(Matches!$L:$L,AA1978))</f>
        <v/>
      </c>
      <c r="S1978" s="33">
        <f>IF(I1978="H",INDEX(Matches!$O:$O,AA1978),INDEX(Matches!$P:$P,AA1978))</f>
        <v/>
      </c>
      <c r="T1978" s="33">
        <f>IF(INDEX(Matches!$J:$J,AA1978)="","",IF(I1978="H",INDEX(Matches!$J:$J,AA1978),INDEX(Matches!$K:$K,AA1978)))</f>
        <v/>
      </c>
      <c r="U1978" s="33">
        <f>IF(INDEX(Matches!$K:$K,AA1978)="","",IF(I1978="H",INDEX(Matches!$K:$K,AA1978),INDEX(Matches!$J:$J,AA1978)))</f>
        <v/>
      </c>
      <c r="V1978" s="30">
        <f>IF(T1978="","",T1978-U1978)</f>
        <v/>
      </c>
      <c r="W1978" s="33">
        <f>IF(I1978="H",INDEX(Matches!$T:$T,AA1978),INDEX(Matches!$U:$U,AA1978))</f>
        <v/>
      </c>
      <c r="X1978" s="11">
        <f>INDEX(Matches!$X:$X,AA1978)</f>
        <v/>
      </c>
      <c r="Y1978" s="30">
        <f>IF(O1978="","",O1978-S1978)</f>
        <v/>
      </c>
      <c r="Z1978" s="30">
        <f>IF(W1978="","",W1978-S1978)</f>
        <v/>
      </c>
      <c r="AA1978" s="24">
        <f>MATCH(J1978,Matches!$A:$A,0)</f>
        <v/>
      </c>
      <c r="AB1978" s="33" t="n"/>
      <c r="AC1978" s="33" t="n">
        <v>0.978620260189667</v>
      </c>
      <c r="AD1978" s="24" t="n"/>
      <c r="AE1978" s="24" t="n">
        <v>6</v>
      </c>
      <c r="AF1978" s="33" t="n"/>
      <c r="AG1978" s="33" t="n"/>
    </row>
    <row r="1979">
      <c r="A1979" s="24" t="inlineStr">
        <is>
          <t>Blackpool|22</t>
        </is>
      </c>
      <c r="B1979" s="24" t="inlineStr">
        <is>
          <t>E2</t>
        </is>
      </c>
      <c r="C1979" s="24" t="inlineStr">
        <is>
          <t>League One</t>
        </is>
      </c>
      <c r="D1979" s="24" t="inlineStr">
        <is>
          <t>Blackpool</t>
        </is>
      </c>
      <c r="E1979" s="24" t="n">
        <v>22</v>
      </c>
      <c r="F1979" s="24" t="n">
        <v>6</v>
      </c>
      <c r="G1979" s="29" t="n">
        <v>46385.82291666666</v>
      </c>
      <c r="H1979" s="24" t="inlineStr">
        <is>
          <t>Bradford</t>
        </is>
      </c>
      <c r="I1979" s="24" t="inlineStr">
        <is>
          <t>H</t>
        </is>
      </c>
      <c r="J1979" s="24" t="inlineStr">
        <is>
          <t>E2-Blackpoo-Bradford</t>
        </is>
      </c>
      <c r="K1979" s="24" t="n">
        <v>8</v>
      </c>
      <c r="L1979" s="11">
        <f>IF(INDEX(Matches!$X:$X,AA1979)=0,"",IF(I1979="H",INDEX(Matches!$H:$H,AA1979),INDEX(Matches!$I:$I,AA1979)))</f>
        <v/>
      </c>
      <c r="M1979" s="11">
        <f>IF(INDEX(Matches!$X:$X,AA1979)=0,"",IF(I1979="H",INDEX(Matches!$I:$I,AA1979),INDEX(Matches!$H:$H,AA1979)))</f>
        <v/>
      </c>
      <c r="N1979" s="11">
        <f>IF(L1979="","",IF(L1979&gt;M1979,"W",IF(L1979=M1979,"D","L")))</f>
        <v/>
      </c>
      <c r="O1979" s="11">
        <f>IF(L1979="","",IF(L1979&gt;M1979,3,IF(L1979=M1979,1,0)))</f>
        <v/>
      </c>
      <c r="P1979" s="31">
        <f>IF(I1979="H",INDEX(Matches!$L:$L,AA1979),INDEX(Matches!$N:$N,AA1979))</f>
        <v/>
      </c>
      <c r="Q1979" s="31">
        <f>INDEX(Matches!$M:$M,AA1979)</f>
        <v/>
      </c>
      <c r="R1979" s="31">
        <f>IF(I1979="H",INDEX(Matches!$N:$N,AA1979),INDEX(Matches!$L:$L,AA1979))</f>
        <v/>
      </c>
      <c r="S1979" s="33">
        <f>IF(I1979="H",INDEX(Matches!$O:$O,AA1979),INDEX(Matches!$P:$P,AA1979))</f>
        <v/>
      </c>
      <c r="T1979" s="33">
        <f>IF(INDEX(Matches!$J:$J,AA1979)="","",IF(I1979="H",INDEX(Matches!$J:$J,AA1979),INDEX(Matches!$K:$K,AA1979)))</f>
        <v/>
      </c>
      <c r="U1979" s="33">
        <f>IF(INDEX(Matches!$K:$K,AA1979)="","",IF(I1979="H",INDEX(Matches!$K:$K,AA1979),INDEX(Matches!$J:$J,AA1979)))</f>
        <v/>
      </c>
      <c r="V1979" s="30">
        <f>IF(T1979="","",T1979-U1979)</f>
        <v/>
      </c>
      <c r="W1979" s="33">
        <f>IF(I1979="H",INDEX(Matches!$T:$T,AA1979),INDEX(Matches!$U:$U,AA1979))</f>
        <v/>
      </c>
      <c r="X1979" s="11">
        <f>INDEX(Matches!$X:$X,AA1979)</f>
        <v/>
      </c>
      <c r="Y1979" s="30">
        <f>IF(O1979="","",O1979-S1979)</f>
        <v/>
      </c>
      <c r="Z1979" s="30">
        <f>IF(W1979="","",W1979-S1979)</f>
        <v/>
      </c>
      <c r="AA1979" s="24">
        <f>MATCH(J1979,Matches!$A:$A,0)</f>
        <v/>
      </c>
      <c r="AB1979" s="33" t="n"/>
      <c r="AC1979" s="33" t="n">
        <v>1.434251119423062</v>
      </c>
      <c r="AD1979" s="24" t="n"/>
      <c r="AE1979" s="24" t="n">
        <v>6</v>
      </c>
      <c r="AF1979" s="33" t="n"/>
      <c r="AG1979" s="33" t="n"/>
    </row>
    <row r="1980">
      <c r="A1980" s="24" t="inlineStr">
        <is>
          <t>Blackpool|23</t>
        </is>
      </c>
      <c r="B1980" s="24" t="inlineStr">
        <is>
          <t>E2</t>
        </is>
      </c>
      <c r="C1980" s="24" t="inlineStr">
        <is>
          <t>League One</t>
        </is>
      </c>
      <c r="D1980" s="24" t="inlineStr">
        <is>
          <t>Blackpool</t>
        </is>
      </c>
      <c r="E1980" s="24" t="n">
        <v>23</v>
      </c>
      <c r="F1980" s="24" t="n">
        <v>6</v>
      </c>
      <c r="G1980" s="29" t="n">
        <v>46388.625</v>
      </c>
      <c r="H1980" s="24" t="inlineStr">
        <is>
          <t>Doncaster</t>
        </is>
      </c>
      <c r="I1980" s="24" t="inlineStr">
        <is>
          <t>H</t>
        </is>
      </c>
      <c r="J1980" s="24" t="inlineStr">
        <is>
          <t>E2-Blackpoo-Doncaste</t>
        </is>
      </c>
      <c r="K1980" s="24" t="n">
        <v>15</v>
      </c>
      <c r="L1980" s="11">
        <f>IF(INDEX(Matches!$X:$X,AA1980)=0,"",IF(I1980="H",INDEX(Matches!$H:$H,AA1980),INDEX(Matches!$I:$I,AA1980)))</f>
        <v/>
      </c>
      <c r="M1980" s="11">
        <f>IF(INDEX(Matches!$X:$X,AA1980)=0,"",IF(I1980="H",INDEX(Matches!$I:$I,AA1980),INDEX(Matches!$H:$H,AA1980)))</f>
        <v/>
      </c>
      <c r="N1980" s="11">
        <f>IF(L1980="","",IF(L1980&gt;M1980,"W",IF(L1980=M1980,"D","L")))</f>
        <v/>
      </c>
      <c r="O1980" s="11">
        <f>IF(L1980="","",IF(L1980&gt;M1980,3,IF(L1980=M1980,1,0)))</f>
        <v/>
      </c>
      <c r="P1980" s="31">
        <f>IF(I1980="H",INDEX(Matches!$L:$L,AA1980),INDEX(Matches!$N:$N,AA1980))</f>
        <v/>
      </c>
      <c r="Q1980" s="31">
        <f>INDEX(Matches!$M:$M,AA1980)</f>
        <v/>
      </c>
      <c r="R1980" s="31">
        <f>IF(I1980="H",INDEX(Matches!$N:$N,AA1980),INDEX(Matches!$L:$L,AA1980))</f>
        <v/>
      </c>
      <c r="S1980" s="33">
        <f>IF(I1980="H",INDEX(Matches!$O:$O,AA1980),INDEX(Matches!$P:$P,AA1980))</f>
        <v/>
      </c>
      <c r="T1980" s="33">
        <f>IF(INDEX(Matches!$J:$J,AA1980)="","",IF(I1980="H",INDEX(Matches!$J:$J,AA1980),INDEX(Matches!$K:$K,AA1980)))</f>
        <v/>
      </c>
      <c r="U1980" s="33">
        <f>IF(INDEX(Matches!$K:$K,AA1980)="","",IF(I1980="H",INDEX(Matches!$K:$K,AA1980),INDEX(Matches!$J:$J,AA1980)))</f>
        <v/>
      </c>
      <c r="V1980" s="30">
        <f>IF(T1980="","",T1980-U1980)</f>
        <v/>
      </c>
      <c r="W1980" s="33">
        <f>IF(I1980="H",INDEX(Matches!$T:$T,AA1980),INDEX(Matches!$U:$U,AA1980))</f>
        <v/>
      </c>
      <c r="X1980" s="11">
        <f>INDEX(Matches!$X:$X,AA1980)</f>
        <v/>
      </c>
      <c r="Y1980" s="30">
        <f>IF(O1980="","",O1980-S1980)</f>
        <v/>
      </c>
      <c r="Z1980" s="30">
        <f>IF(W1980="","",W1980-S1980)</f>
        <v/>
      </c>
      <c r="AA1980" s="24">
        <f>MATCH(J1980,Matches!$A:$A,0)</f>
        <v/>
      </c>
      <c r="AB1980" s="33" t="n"/>
      <c r="AC1980" s="33" t="n">
        <v>1.593268020131571</v>
      </c>
      <c r="AD1980" s="24" t="n"/>
      <c r="AE1980" s="24" t="n">
        <v>6</v>
      </c>
      <c r="AF1980" s="33" t="n"/>
      <c r="AG1980" s="33" t="n"/>
    </row>
    <row r="1981">
      <c r="A1981" s="24" t="inlineStr">
        <is>
          <t>Blackpool|24</t>
        </is>
      </c>
      <c r="B1981" s="24" t="inlineStr">
        <is>
          <t>E2</t>
        </is>
      </c>
      <c r="C1981" s="24" t="inlineStr">
        <is>
          <t>League One</t>
        </is>
      </c>
      <c r="D1981" s="24" t="inlineStr">
        <is>
          <t>Blackpool</t>
        </is>
      </c>
      <c r="E1981" s="24" t="n">
        <v>24</v>
      </c>
      <c r="F1981" s="24" t="n">
        <v>6</v>
      </c>
      <c r="G1981" s="29" t="n">
        <v>46395.83333333334</v>
      </c>
      <c r="H1981" s="24" t="inlineStr">
        <is>
          <t>Burton</t>
        </is>
      </c>
      <c r="I1981" s="24" t="inlineStr">
        <is>
          <t>A</t>
        </is>
      </c>
      <c r="J1981" s="24" t="inlineStr">
        <is>
          <t>E2-Burton-Blackpoo</t>
        </is>
      </c>
      <c r="K1981" s="24" t="n">
        <v>22</v>
      </c>
      <c r="L1981" s="11">
        <f>IF(INDEX(Matches!$X:$X,AA1981)=0,"",IF(I1981="H",INDEX(Matches!$H:$H,AA1981),INDEX(Matches!$I:$I,AA1981)))</f>
        <v/>
      </c>
      <c r="M1981" s="11">
        <f>IF(INDEX(Matches!$X:$X,AA1981)=0,"",IF(I1981="H",INDEX(Matches!$I:$I,AA1981),INDEX(Matches!$H:$H,AA1981)))</f>
        <v/>
      </c>
      <c r="N1981" s="11">
        <f>IF(L1981="","",IF(L1981&gt;M1981,"W",IF(L1981=M1981,"D","L")))</f>
        <v/>
      </c>
      <c r="O1981" s="11">
        <f>IF(L1981="","",IF(L1981&gt;M1981,3,IF(L1981=M1981,1,0)))</f>
        <v/>
      </c>
      <c r="P1981" s="31">
        <f>IF(I1981="H",INDEX(Matches!$L:$L,AA1981),INDEX(Matches!$N:$N,AA1981))</f>
        <v/>
      </c>
      <c r="Q1981" s="31">
        <f>INDEX(Matches!$M:$M,AA1981)</f>
        <v/>
      </c>
      <c r="R1981" s="31">
        <f>IF(I1981="H",INDEX(Matches!$N:$N,AA1981),INDEX(Matches!$L:$L,AA1981))</f>
        <v/>
      </c>
      <c r="S1981" s="33">
        <f>IF(I1981="H",INDEX(Matches!$O:$O,AA1981),INDEX(Matches!$P:$P,AA1981))</f>
        <v/>
      </c>
      <c r="T1981" s="33">
        <f>IF(INDEX(Matches!$J:$J,AA1981)="","",IF(I1981="H",INDEX(Matches!$J:$J,AA1981),INDEX(Matches!$K:$K,AA1981)))</f>
        <v/>
      </c>
      <c r="U1981" s="33">
        <f>IF(INDEX(Matches!$K:$K,AA1981)="","",IF(I1981="H",INDEX(Matches!$K:$K,AA1981),INDEX(Matches!$J:$J,AA1981)))</f>
        <v/>
      </c>
      <c r="V1981" s="30">
        <f>IF(T1981="","",T1981-U1981)</f>
        <v/>
      </c>
      <c r="W1981" s="33">
        <f>IF(I1981="H",INDEX(Matches!$T:$T,AA1981),INDEX(Matches!$U:$U,AA1981))</f>
        <v/>
      </c>
      <c r="X1981" s="11">
        <f>INDEX(Matches!$X:$X,AA1981)</f>
        <v/>
      </c>
      <c r="Y1981" s="30">
        <f>IF(O1981="","",O1981-S1981)</f>
        <v/>
      </c>
      <c r="Z1981" s="30">
        <f>IF(W1981="","",W1981-S1981)</f>
        <v/>
      </c>
      <c r="AA1981" s="24">
        <f>MATCH(J1981,Matches!$A:$A,0)</f>
        <v/>
      </c>
      <c r="AB1981" s="33" t="n"/>
      <c r="AC1981" s="33" t="n">
        <v>1.410897058950513</v>
      </c>
      <c r="AD1981" s="24" t="n"/>
      <c r="AE1981" s="24" t="n">
        <v>6</v>
      </c>
      <c r="AF1981" s="33" t="n"/>
      <c r="AG1981" s="33" t="n"/>
    </row>
    <row r="1982">
      <c r="A1982" s="24" t="inlineStr">
        <is>
          <t>Blackpool|25</t>
        </is>
      </c>
      <c r="B1982" s="24" t="inlineStr">
        <is>
          <t>E2</t>
        </is>
      </c>
      <c r="C1982" s="24" t="inlineStr">
        <is>
          <t>League One</t>
        </is>
      </c>
      <c r="D1982" s="24" t="inlineStr">
        <is>
          <t>Blackpool</t>
        </is>
      </c>
      <c r="E1982" s="24" t="n">
        <v>25</v>
      </c>
      <c r="F1982" s="24" t="n">
        <v>7</v>
      </c>
      <c r="G1982" s="29" t="n">
        <v>46403.625</v>
      </c>
      <c r="H1982" s="24" t="inlineStr">
        <is>
          <t>Leyton Orient</t>
        </is>
      </c>
      <c r="I1982" s="24" t="inlineStr">
        <is>
          <t>H</t>
        </is>
      </c>
      <c r="J1982" s="24" t="inlineStr">
        <is>
          <t>E2-Blackpoo-LeytonOr</t>
        </is>
      </c>
      <c r="K1982" s="24" t="n">
        <v>20</v>
      </c>
      <c r="L1982" s="11">
        <f>IF(INDEX(Matches!$X:$X,AA1982)=0,"",IF(I1982="H",INDEX(Matches!$H:$H,AA1982),INDEX(Matches!$I:$I,AA1982)))</f>
        <v/>
      </c>
      <c r="M1982" s="11">
        <f>IF(INDEX(Matches!$X:$X,AA1982)=0,"",IF(I1982="H",INDEX(Matches!$I:$I,AA1982),INDEX(Matches!$H:$H,AA1982)))</f>
        <v/>
      </c>
      <c r="N1982" s="11">
        <f>IF(L1982="","",IF(L1982&gt;M1982,"W",IF(L1982=M1982,"D","L")))</f>
        <v/>
      </c>
      <c r="O1982" s="11">
        <f>IF(L1982="","",IF(L1982&gt;M1982,3,IF(L1982=M1982,1,0)))</f>
        <v/>
      </c>
      <c r="P1982" s="31">
        <f>IF(I1982="H",INDEX(Matches!$L:$L,AA1982),INDEX(Matches!$N:$N,AA1982))</f>
        <v/>
      </c>
      <c r="Q1982" s="31">
        <f>INDEX(Matches!$M:$M,AA1982)</f>
        <v/>
      </c>
      <c r="R1982" s="31">
        <f>IF(I1982="H",INDEX(Matches!$N:$N,AA1982),INDEX(Matches!$L:$L,AA1982))</f>
        <v/>
      </c>
      <c r="S1982" s="33">
        <f>IF(I1982="H",INDEX(Matches!$O:$O,AA1982),INDEX(Matches!$P:$P,AA1982))</f>
        <v/>
      </c>
      <c r="T1982" s="33">
        <f>IF(INDEX(Matches!$J:$J,AA1982)="","",IF(I1982="H",INDEX(Matches!$J:$J,AA1982),INDEX(Matches!$K:$K,AA1982)))</f>
        <v/>
      </c>
      <c r="U1982" s="33">
        <f>IF(INDEX(Matches!$K:$K,AA1982)="","",IF(I1982="H",INDEX(Matches!$K:$K,AA1982),INDEX(Matches!$J:$J,AA1982)))</f>
        <v/>
      </c>
      <c r="V1982" s="30">
        <f>IF(T1982="","",T1982-U1982)</f>
        <v/>
      </c>
      <c r="W1982" s="33">
        <f>IF(I1982="H",INDEX(Matches!$T:$T,AA1982),INDEX(Matches!$U:$U,AA1982))</f>
        <v/>
      </c>
      <c r="X1982" s="11">
        <f>INDEX(Matches!$X:$X,AA1982)</f>
        <v/>
      </c>
      <c r="Y1982" s="30">
        <f>IF(O1982="","",O1982-S1982)</f>
        <v/>
      </c>
      <c r="Z1982" s="30">
        <f>IF(W1982="","",W1982-S1982)</f>
        <v/>
      </c>
      <c r="AA1982" s="24">
        <f>MATCH(J1982,Matches!$A:$A,0)</f>
        <v/>
      </c>
      <c r="AB1982" s="33" t="n"/>
      <c r="AC1982" s="33" t="n">
        <v>1.662547224358928</v>
      </c>
      <c r="AD1982" s="24" t="n"/>
      <c r="AE1982" s="24" t="n">
        <v>7</v>
      </c>
      <c r="AF1982" s="33" t="n"/>
      <c r="AG1982" s="33" t="n"/>
    </row>
    <row r="1983">
      <c r="A1983" s="24" t="inlineStr">
        <is>
          <t>Blackpool|26</t>
        </is>
      </c>
      <c r="B1983" s="24" t="inlineStr">
        <is>
          <t>E2</t>
        </is>
      </c>
      <c r="C1983" s="24" t="inlineStr">
        <is>
          <t>League One</t>
        </is>
      </c>
      <c r="D1983" s="24" t="inlineStr">
        <is>
          <t>Blackpool</t>
        </is>
      </c>
      <c r="E1983" s="24" t="n">
        <v>26</v>
      </c>
      <c r="F1983" s="24" t="n">
        <v>7</v>
      </c>
      <c r="G1983" s="29" t="n">
        <v>46406.82291666666</v>
      </c>
      <c r="H1983" s="24" t="inlineStr">
        <is>
          <t>MK Dons</t>
        </is>
      </c>
      <c r="I1983" s="24" t="inlineStr">
        <is>
          <t>A</t>
        </is>
      </c>
      <c r="J1983" s="24" t="inlineStr">
        <is>
          <t>E2-MKDons-Blackpoo</t>
        </is>
      </c>
      <c r="K1983" s="24" t="n">
        <v>6</v>
      </c>
      <c r="L1983" s="11">
        <f>IF(INDEX(Matches!$X:$X,AA1983)=0,"",IF(I1983="H",INDEX(Matches!$H:$H,AA1983),INDEX(Matches!$I:$I,AA1983)))</f>
        <v/>
      </c>
      <c r="M1983" s="11">
        <f>IF(INDEX(Matches!$X:$X,AA1983)=0,"",IF(I1983="H",INDEX(Matches!$I:$I,AA1983),INDEX(Matches!$H:$H,AA1983)))</f>
        <v/>
      </c>
      <c r="N1983" s="11">
        <f>IF(L1983="","",IF(L1983&gt;M1983,"W",IF(L1983=M1983,"D","L")))</f>
        <v/>
      </c>
      <c r="O1983" s="11">
        <f>IF(L1983="","",IF(L1983&gt;M1983,3,IF(L1983=M1983,1,0)))</f>
        <v/>
      </c>
      <c r="P1983" s="31">
        <f>IF(I1983="H",INDEX(Matches!$L:$L,AA1983),INDEX(Matches!$N:$N,AA1983))</f>
        <v/>
      </c>
      <c r="Q1983" s="31">
        <f>INDEX(Matches!$M:$M,AA1983)</f>
        <v/>
      </c>
      <c r="R1983" s="31">
        <f>IF(I1983="H",INDEX(Matches!$N:$N,AA1983),INDEX(Matches!$L:$L,AA1983))</f>
        <v/>
      </c>
      <c r="S1983" s="33">
        <f>IF(I1983="H",INDEX(Matches!$O:$O,AA1983),INDEX(Matches!$P:$P,AA1983))</f>
        <v/>
      </c>
      <c r="T1983" s="33">
        <f>IF(INDEX(Matches!$J:$J,AA1983)="","",IF(I1983="H",INDEX(Matches!$J:$J,AA1983),INDEX(Matches!$K:$K,AA1983)))</f>
        <v/>
      </c>
      <c r="U1983" s="33">
        <f>IF(INDEX(Matches!$K:$K,AA1983)="","",IF(I1983="H",INDEX(Matches!$K:$K,AA1983),INDEX(Matches!$J:$J,AA1983)))</f>
        <v/>
      </c>
      <c r="V1983" s="30">
        <f>IF(T1983="","",T1983-U1983)</f>
        <v/>
      </c>
      <c r="W1983" s="33">
        <f>IF(I1983="H",INDEX(Matches!$T:$T,AA1983),INDEX(Matches!$U:$U,AA1983))</f>
        <v/>
      </c>
      <c r="X1983" s="11">
        <f>INDEX(Matches!$X:$X,AA1983)</f>
        <v/>
      </c>
      <c r="Y1983" s="30">
        <f>IF(O1983="","",O1983-S1983)</f>
        <v/>
      </c>
      <c r="Z1983" s="30">
        <f>IF(W1983="","",W1983-S1983)</f>
        <v/>
      </c>
      <c r="AA1983" s="24">
        <f>MATCH(J1983,Matches!$A:$A,0)</f>
        <v/>
      </c>
      <c r="AB1983" s="33" t="n"/>
      <c r="AC1983" s="33" t="n">
        <v>1.117244863146222</v>
      </c>
      <c r="AD1983" s="24" t="n"/>
      <c r="AE1983" s="24" t="n">
        <v>7</v>
      </c>
      <c r="AF1983" s="33" t="n"/>
      <c r="AG1983" s="33" t="n"/>
    </row>
    <row r="1984">
      <c r="A1984" s="24" t="inlineStr">
        <is>
          <t>Blackpool|27</t>
        </is>
      </c>
      <c r="B1984" s="24" t="inlineStr">
        <is>
          <t>E2</t>
        </is>
      </c>
      <c r="C1984" s="24" t="inlineStr">
        <is>
          <t>League One</t>
        </is>
      </c>
      <c r="D1984" s="24" t="inlineStr">
        <is>
          <t>Blackpool</t>
        </is>
      </c>
      <c r="E1984" s="24" t="n">
        <v>27</v>
      </c>
      <c r="F1984" s="24" t="n">
        <v>7</v>
      </c>
      <c r="G1984" s="29" t="n">
        <v>46410.625</v>
      </c>
      <c r="H1984" s="24" t="inlineStr">
        <is>
          <t>Mansfield</t>
        </is>
      </c>
      <c r="I1984" s="24" t="inlineStr">
        <is>
          <t>A</t>
        </is>
      </c>
      <c r="J1984" s="24" t="inlineStr">
        <is>
          <t>E2-Mansfiel-Blackpoo</t>
        </is>
      </c>
      <c r="K1984" s="24" t="n">
        <v>16</v>
      </c>
      <c r="L1984" s="11">
        <f>IF(INDEX(Matches!$X:$X,AA1984)=0,"",IF(I1984="H",INDEX(Matches!$H:$H,AA1984),INDEX(Matches!$I:$I,AA1984)))</f>
        <v/>
      </c>
      <c r="M1984" s="11">
        <f>IF(INDEX(Matches!$X:$X,AA1984)=0,"",IF(I1984="H",INDEX(Matches!$I:$I,AA1984),INDEX(Matches!$H:$H,AA1984)))</f>
        <v/>
      </c>
      <c r="N1984" s="11">
        <f>IF(L1984="","",IF(L1984&gt;M1984,"W",IF(L1984=M1984,"D","L")))</f>
        <v/>
      </c>
      <c r="O1984" s="11">
        <f>IF(L1984="","",IF(L1984&gt;M1984,3,IF(L1984=M1984,1,0)))</f>
        <v/>
      </c>
      <c r="P1984" s="31">
        <f>IF(I1984="H",INDEX(Matches!$L:$L,AA1984),INDEX(Matches!$N:$N,AA1984))</f>
        <v/>
      </c>
      <c r="Q1984" s="31">
        <f>INDEX(Matches!$M:$M,AA1984)</f>
        <v/>
      </c>
      <c r="R1984" s="31">
        <f>IF(I1984="H",INDEX(Matches!$N:$N,AA1984),INDEX(Matches!$L:$L,AA1984))</f>
        <v/>
      </c>
      <c r="S1984" s="33">
        <f>IF(I1984="H",INDEX(Matches!$O:$O,AA1984),INDEX(Matches!$P:$P,AA1984))</f>
        <v/>
      </c>
      <c r="T1984" s="33">
        <f>IF(INDEX(Matches!$J:$J,AA1984)="","",IF(I1984="H",INDEX(Matches!$J:$J,AA1984),INDEX(Matches!$K:$K,AA1984)))</f>
        <v/>
      </c>
      <c r="U1984" s="33">
        <f>IF(INDEX(Matches!$K:$K,AA1984)="","",IF(I1984="H",INDEX(Matches!$K:$K,AA1984),INDEX(Matches!$J:$J,AA1984)))</f>
        <v/>
      </c>
      <c r="V1984" s="30">
        <f>IF(T1984="","",T1984-U1984)</f>
        <v/>
      </c>
      <c r="W1984" s="33">
        <f>IF(I1984="H",INDEX(Matches!$T:$T,AA1984),INDEX(Matches!$U:$U,AA1984))</f>
        <v/>
      </c>
      <c r="X1984" s="11">
        <f>INDEX(Matches!$X:$X,AA1984)</f>
        <v/>
      </c>
      <c r="Y1984" s="30">
        <f>IF(O1984="","",O1984-S1984)</f>
        <v/>
      </c>
      <c r="Z1984" s="30">
        <f>IF(W1984="","",W1984-S1984)</f>
        <v/>
      </c>
      <c r="AA1984" s="24">
        <f>MATCH(J1984,Matches!$A:$A,0)</f>
        <v/>
      </c>
      <c r="AB1984" s="33" t="n"/>
      <c r="AC1984" s="33" t="n">
        <v>1.239060503285742</v>
      </c>
      <c r="AD1984" s="24" t="n"/>
      <c r="AE1984" s="24" t="n">
        <v>7</v>
      </c>
      <c r="AF1984" s="33" t="n"/>
      <c r="AG1984" s="33" t="n"/>
    </row>
    <row r="1985">
      <c r="A1985" s="24" t="inlineStr">
        <is>
          <t>Blackpool|28</t>
        </is>
      </c>
      <c r="B1985" s="24" t="inlineStr">
        <is>
          <t>E2</t>
        </is>
      </c>
      <c r="C1985" s="24" t="inlineStr">
        <is>
          <t>League One</t>
        </is>
      </c>
      <c r="D1985" s="24" t="inlineStr">
        <is>
          <t>Blackpool</t>
        </is>
      </c>
      <c r="E1985" s="24" t="n">
        <v>28</v>
      </c>
      <c r="F1985" s="24" t="n">
        <v>7</v>
      </c>
      <c r="G1985" s="29" t="n">
        <v>46417.625</v>
      </c>
      <c r="H1985" s="24" t="inlineStr">
        <is>
          <t>Sheffield Wed</t>
        </is>
      </c>
      <c r="I1985" s="24" t="inlineStr">
        <is>
          <t>H</t>
        </is>
      </c>
      <c r="J1985" s="24" t="inlineStr">
        <is>
          <t>E2-Blackpoo-Sheffiel</t>
        </is>
      </c>
      <c r="K1985" s="24" t="n">
        <v>2</v>
      </c>
      <c r="L1985" s="11">
        <f>IF(INDEX(Matches!$X:$X,AA1985)=0,"",IF(I1985="H",INDEX(Matches!$H:$H,AA1985),INDEX(Matches!$I:$I,AA1985)))</f>
        <v/>
      </c>
      <c r="M1985" s="11">
        <f>IF(INDEX(Matches!$X:$X,AA1985)=0,"",IF(I1985="H",INDEX(Matches!$I:$I,AA1985),INDEX(Matches!$H:$H,AA1985)))</f>
        <v/>
      </c>
      <c r="N1985" s="11">
        <f>IF(L1985="","",IF(L1985&gt;M1985,"W",IF(L1985=M1985,"D","L")))</f>
        <v/>
      </c>
      <c r="O1985" s="11">
        <f>IF(L1985="","",IF(L1985&gt;M1985,3,IF(L1985=M1985,1,0)))</f>
        <v/>
      </c>
      <c r="P1985" s="31">
        <f>IF(I1985="H",INDEX(Matches!$L:$L,AA1985),INDEX(Matches!$N:$N,AA1985))</f>
        <v/>
      </c>
      <c r="Q1985" s="31">
        <f>INDEX(Matches!$M:$M,AA1985)</f>
        <v/>
      </c>
      <c r="R1985" s="31">
        <f>IF(I1985="H",INDEX(Matches!$N:$N,AA1985),INDEX(Matches!$L:$L,AA1985))</f>
        <v/>
      </c>
      <c r="S1985" s="33">
        <f>IF(I1985="H",INDEX(Matches!$O:$O,AA1985),INDEX(Matches!$P:$P,AA1985))</f>
        <v/>
      </c>
      <c r="T1985" s="33">
        <f>IF(INDEX(Matches!$J:$J,AA1985)="","",IF(I1985="H",INDEX(Matches!$J:$J,AA1985),INDEX(Matches!$K:$K,AA1985)))</f>
        <v/>
      </c>
      <c r="U1985" s="33">
        <f>IF(INDEX(Matches!$K:$K,AA1985)="","",IF(I1985="H",INDEX(Matches!$K:$K,AA1985),INDEX(Matches!$J:$J,AA1985)))</f>
        <v/>
      </c>
      <c r="V1985" s="30">
        <f>IF(T1985="","",T1985-U1985)</f>
        <v/>
      </c>
      <c r="W1985" s="33">
        <f>IF(I1985="H",INDEX(Matches!$T:$T,AA1985),INDEX(Matches!$U:$U,AA1985))</f>
        <v/>
      </c>
      <c r="X1985" s="11">
        <f>INDEX(Matches!$X:$X,AA1985)</f>
        <v/>
      </c>
      <c r="Y1985" s="30">
        <f>IF(O1985="","",O1985-S1985)</f>
        <v/>
      </c>
      <c r="Z1985" s="30">
        <f>IF(W1985="","",W1985-S1985)</f>
        <v/>
      </c>
      <c r="AA1985" s="24">
        <f>MATCH(J1985,Matches!$A:$A,0)</f>
        <v/>
      </c>
      <c r="AB1985" s="33" t="n"/>
      <c r="AC1985" s="33" t="n">
        <v>1.273152818923222</v>
      </c>
      <c r="AD1985" s="24" t="n"/>
      <c r="AE1985" s="24" t="n">
        <v>7</v>
      </c>
      <c r="AF1985" s="33" t="n"/>
      <c r="AG1985" s="33" t="n"/>
    </row>
    <row r="1986">
      <c r="A1986" s="24" t="inlineStr">
        <is>
          <t>Blackpool|29</t>
        </is>
      </c>
      <c r="B1986" s="24" t="inlineStr">
        <is>
          <t>E2</t>
        </is>
      </c>
      <c r="C1986" s="24" t="inlineStr">
        <is>
          <t>League One</t>
        </is>
      </c>
      <c r="D1986" s="24" t="inlineStr">
        <is>
          <t>Blackpool</t>
        </is>
      </c>
      <c r="E1986" s="24" t="n">
        <v>29</v>
      </c>
      <c r="F1986" s="24" t="n">
        <v>8</v>
      </c>
      <c r="G1986" s="29" t="n">
        <v>46424.625</v>
      </c>
      <c r="H1986" s="24" t="inlineStr">
        <is>
          <t>Peterborough</t>
        </is>
      </c>
      <c r="I1986" s="24" t="inlineStr">
        <is>
          <t>A</t>
        </is>
      </c>
      <c r="J1986" s="24" t="inlineStr">
        <is>
          <t>E2-Peterbor-Blackpoo</t>
        </is>
      </c>
      <c r="K1986" s="24" t="n">
        <v>19</v>
      </c>
      <c r="L1986" s="11">
        <f>IF(INDEX(Matches!$X:$X,AA1986)=0,"",IF(I1986="H",INDEX(Matches!$H:$H,AA1986),INDEX(Matches!$I:$I,AA1986)))</f>
        <v/>
      </c>
      <c r="M1986" s="11">
        <f>IF(INDEX(Matches!$X:$X,AA1986)=0,"",IF(I1986="H",INDEX(Matches!$I:$I,AA1986),INDEX(Matches!$H:$H,AA1986)))</f>
        <v/>
      </c>
      <c r="N1986" s="11">
        <f>IF(L1986="","",IF(L1986&gt;M1986,"W",IF(L1986=M1986,"D","L")))</f>
        <v/>
      </c>
      <c r="O1986" s="11">
        <f>IF(L1986="","",IF(L1986&gt;M1986,3,IF(L1986=M1986,1,0)))</f>
        <v/>
      </c>
      <c r="P1986" s="31">
        <f>IF(I1986="H",INDEX(Matches!$L:$L,AA1986),INDEX(Matches!$N:$N,AA1986))</f>
        <v/>
      </c>
      <c r="Q1986" s="31">
        <f>INDEX(Matches!$M:$M,AA1986)</f>
        <v/>
      </c>
      <c r="R1986" s="31">
        <f>IF(I1986="H",INDEX(Matches!$N:$N,AA1986),INDEX(Matches!$L:$L,AA1986))</f>
        <v/>
      </c>
      <c r="S1986" s="33">
        <f>IF(I1986="H",INDEX(Matches!$O:$O,AA1986),INDEX(Matches!$P:$P,AA1986))</f>
        <v/>
      </c>
      <c r="T1986" s="33">
        <f>IF(INDEX(Matches!$J:$J,AA1986)="","",IF(I1986="H",INDEX(Matches!$J:$J,AA1986),INDEX(Matches!$K:$K,AA1986)))</f>
        <v/>
      </c>
      <c r="U1986" s="33">
        <f>IF(INDEX(Matches!$K:$K,AA1986)="","",IF(I1986="H",INDEX(Matches!$K:$K,AA1986),INDEX(Matches!$J:$J,AA1986)))</f>
        <v/>
      </c>
      <c r="V1986" s="30">
        <f>IF(T1986="","",T1986-U1986)</f>
        <v/>
      </c>
      <c r="W1986" s="33">
        <f>IF(I1986="H",INDEX(Matches!$T:$T,AA1986),INDEX(Matches!$U:$U,AA1986))</f>
        <v/>
      </c>
      <c r="X1986" s="11">
        <f>INDEX(Matches!$X:$X,AA1986)</f>
        <v/>
      </c>
      <c r="Y1986" s="30">
        <f>IF(O1986="","",O1986-S1986)</f>
        <v/>
      </c>
      <c r="Z1986" s="30">
        <f>IF(W1986="","",W1986-S1986)</f>
        <v/>
      </c>
      <c r="AA1986" s="24">
        <f>MATCH(J1986,Matches!$A:$A,0)</f>
        <v/>
      </c>
      <c r="AB1986" s="33" t="n"/>
      <c r="AC1986" s="33" t="n">
        <v>1.27499863006388</v>
      </c>
      <c r="AD1986" s="24" t="n"/>
      <c r="AE1986" s="24" t="n">
        <v>8</v>
      </c>
      <c r="AF1986" s="33" t="n"/>
      <c r="AG1986" s="33" t="n"/>
    </row>
    <row r="1987">
      <c r="A1987" s="24" t="inlineStr">
        <is>
          <t>Blackpool|30</t>
        </is>
      </c>
      <c r="B1987" s="24" t="inlineStr">
        <is>
          <t>E2</t>
        </is>
      </c>
      <c r="C1987" s="24" t="inlineStr">
        <is>
          <t>League One</t>
        </is>
      </c>
      <c r="D1987" s="24" t="inlineStr">
        <is>
          <t>Blackpool</t>
        </is>
      </c>
      <c r="E1987" s="24" t="n">
        <v>30</v>
      </c>
      <c r="F1987" s="24" t="n">
        <v>8</v>
      </c>
      <c r="G1987" s="29" t="n">
        <v>46427.82291666666</v>
      </c>
      <c r="H1987" s="24" t="inlineStr">
        <is>
          <t>Barnsley</t>
        </is>
      </c>
      <c r="I1987" s="24" t="inlineStr">
        <is>
          <t>H</t>
        </is>
      </c>
      <c r="J1987" s="24" t="inlineStr">
        <is>
          <t>E2-Blackpoo-Barnsley</t>
        </is>
      </c>
      <c r="K1987" s="24" t="n">
        <v>13</v>
      </c>
      <c r="L1987" s="11">
        <f>IF(INDEX(Matches!$X:$X,AA1987)=0,"",IF(I1987="H",INDEX(Matches!$H:$H,AA1987),INDEX(Matches!$I:$I,AA1987)))</f>
        <v/>
      </c>
      <c r="M1987" s="11">
        <f>IF(INDEX(Matches!$X:$X,AA1987)=0,"",IF(I1987="H",INDEX(Matches!$I:$I,AA1987),INDEX(Matches!$H:$H,AA1987)))</f>
        <v/>
      </c>
      <c r="N1987" s="11">
        <f>IF(L1987="","",IF(L1987&gt;M1987,"W",IF(L1987=M1987,"D","L")))</f>
        <v/>
      </c>
      <c r="O1987" s="11">
        <f>IF(L1987="","",IF(L1987&gt;M1987,3,IF(L1987=M1987,1,0)))</f>
        <v/>
      </c>
      <c r="P1987" s="31">
        <f>IF(I1987="H",INDEX(Matches!$L:$L,AA1987),INDEX(Matches!$N:$N,AA1987))</f>
        <v/>
      </c>
      <c r="Q1987" s="31">
        <f>INDEX(Matches!$M:$M,AA1987)</f>
        <v/>
      </c>
      <c r="R1987" s="31">
        <f>IF(I1987="H",INDEX(Matches!$N:$N,AA1987),INDEX(Matches!$L:$L,AA1987))</f>
        <v/>
      </c>
      <c r="S1987" s="33">
        <f>IF(I1987="H",INDEX(Matches!$O:$O,AA1987),INDEX(Matches!$P:$P,AA1987))</f>
        <v/>
      </c>
      <c r="T1987" s="33">
        <f>IF(INDEX(Matches!$J:$J,AA1987)="","",IF(I1987="H",INDEX(Matches!$J:$J,AA1987),INDEX(Matches!$K:$K,AA1987)))</f>
        <v/>
      </c>
      <c r="U1987" s="33">
        <f>IF(INDEX(Matches!$K:$K,AA1987)="","",IF(I1987="H",INDEX(Matches!$K:$K,AA1987),INDEX(Matches!$J:$J,AA1987)))</f>
        <v/>
      </c>
      <c r="V1987" s="30">
        <f>IF(T1987="","",T1987-U1987)</f>
        <v/>
      </c>
      <c r="W1987" s="33">
        <f>IF(I1987="H",INDEX(Matches!$T:$T,AA1987),INDEX(Matches!$U:$U,AA1987))</f>
        <v/>
      </c>
      <c r="X1987" s="11">
        <f>INDEX(Matches!$X:$X,AA1987)</f>
        <v/>
      </c>
      <c r="Y1987" s="30">
        <f>IF(O1987="","",O1987-S1987)</f>
        <v/>
      </c>
      <c r="Z1987" s="30">
        <f>IF(W1987="","",W1987-S1987)</f>
        <v/>
      </c>
      <c r="AA1987" s="24">
        <f>MATCH(J1987,Matches!$A:$A,0)</f>
        <v/>
      </c>
      <c r="AB1987" s="33" t="n"/>
      <c r="AC1987" s="33" t="n">
        <v>1.573102270606924</v>
      </c>
      <c r="AD1987" s="24" t="n"/>
      <c r="AE1987" s="24" t="n">
        <v>8</v>
      </c>
      <c r="AF1987" s="33" t="n"/>
      <c r="AG1987" s="33" t="n"/>
    </row>
    <row r="1988">
      <c r="A1988" s="24" t="inlineStr">
        <is>
          <t>Blackpool|31</t>
        </is>
      </c>
      <c r="B1988" s="24" t="inlineStr">
        <is>
          <t>E2</t>
        </is>
      </c>
      <c r="C1988" s="24" t="inlineStr">
        <is>
          <t>League One</t>
        </is>
      </c>
      <c r="D1988" s="24" t="inlineStr">
        <is>
          <t>Blackpool</t>
        </is>
      </c>
      <c r="E1988" s="24" t="n">
        <v>31</v>
      </c>
      <c r="F1988" s="24" t="n">
        <v>8</v>
      </c>
      <c r="G1988" s="29" t="n">
        <v>46431.625</v>
      </c>
      <c r="H1988" s="24" t="inlineStr">
        <is>
          <t>Reading</t>
        </is>
      </c>
      <c r="I1988" s="24" t="inlineStr">
        <is>
          <t>H</t>
        </is>
      </c>
      <c r="J1988" s="24" t="inlineStr">
        <is>
          <t>E2-Blackpoo-Reading</t>
        </is>
      </c>
      <c r="K1988" s="24" t="n">
        <v>12</v>
      </c>
      <c r="L1988" s="11">
        <f>IF(INDEX(Matches!$X:$X,AA1988)=0,"",IF(I1988="H",INDEX(Matches!$H:$H,AA1988),INDEX(Matches!$I:$I,AA1988)))</f>
        <v/>
      </c>
      <c r="M1988" s="11">
        <f>IF(INDEX(Matches!$X:$X,AA1988)=0,"",IF(I1988="H",INDEX(Matches!$I:$I,AA1988),INDEX(Matches!$H:$H,AA1988)))</f>
        <v/>
      </c>
      <c r="N1988" s="11">
        <f>IF(L1988="","",IF(L1988&gt;M1988,"W",IF(L1988=M1988,"D","L")))</f>
        <v/>
      </c>
      <c r="O1988" s="11">
        <f>IF(L1988="","",IF(L1988&gt;M1988,3,IF(L1988=M1988,1,0)))</f>
        <v/>
      </c>
      <c r="P1988" s="31">
        <f>IF(I1988="H",INDEX(Matches!$L:$L,AA1988),INDEX(Matches!$N:$N,AA1988))</f>
        <v/>
      </c>
      <c r="Q1988" s="31">
        <f>INDEX(Matches!$M:$M,AA1988)</f>
        <v/>
      </c>
      <c r="R1988" s="31">
        <f>IF(I1988="H",INDEX(Matches!$N:$N,AA1988),INDEX(Matches!$L:$L,AA1988))</f>
        <v/>
      </c>
      <c r="S1988" s="33">
        <f>IF(I1988="H",INDEX(Matches!$O:$O,AA1988),INDEX(Matches!$P:$P,AA1988))</f>
        <v/>
      </c>
      <c r="T1988" s="33">
        <f>IF(INDEX(Matches!$J:$J,AA1988)="","",IF(I1988="H",INDEX(Matches!$J:$J,AA1988),INDEX(Matches!$K:$K,AA1988)))</f>
        <v/>
      </c>
      <c r="U1988" s="33">
        <f>IF(INDEX(Matches!$K:$K,AA1988)="","",IF(I1988="H",INDEX(Matches!$K:$K,AA1988),INDEX(Matches!$J:$J,AA1988)))</f>
        <v/>
      </c>
      <c r="V1988" s="30">
        <f>IF(T1988="","",T1988-U1988)</f>
        <v/>
      </c>
      <c r="W1988" s="33">
        <f>IF(I1988="H",INDEX(Matches!$T:$T,AA1988),INDEX(Matches!$U:$U,AA1988))</f>
        <v/>
      </c>
      <c r="X1988" s="11">
        <f>INDEX(Matches!$X:$X,AA1988)</f>
        <v/>
      </c>
      <c r="Y1988" s="30">
        <f>IF(O1988="","",O1988-S1988)</f>
        <v/>
      </c>
      <c r="Z1988" s="30">
        <f>IF(W1988="","",W1988-S1988)</f>
        <v/>
      </c>
      <c r="AA1988" s="24">
        <f>MATCH(J1988,Matches!$A:$A,0)</f>
        <v/>
      </c>
      <c r="AB1988" s="33" t="n"/>
      <c r="AC1988" s="33" t="n">
        <v>1.458644151064716</v>
      </c>
      <c r="AD1988" s="24" t="n"/>
      <c r="AE1988" s="24" t="n">
        <v>8</v>
      </c>
      <c r="AF1988" s="33" t="n"/>
      <c r="AG1988" s="33" t="n"/>
    </row>
    <row r="1989">
      <c r="A1989" s="24" t="inlineStr">
        <is>
          <t>Blackpool|32</t>
        </is>
      </c>
      <c r="B1989" s="24" t="inlineStr">
        <is>
          <t>E2</t>
        </is>
      </c>
      <c r="C1989" s="24" t="inlineStr">
        <is>
          <t>League One</t>
        </is>
      </c>
      <c r="D1989" s="24" t="inlineStr">
        <is>
          <t>Blackpool</t>
        </is>
      </c>
      <c r="E1989" s="24" t="n">
        <v>32</v>
      </c>
      <c r="F1989" s="24" t="n">
        <v>8</v>
      </c>
      <c r="G1989" s="29" t="n">
        <v>46438.625</v>
      </c>
      <c r="H1989" s="24" t="inlineStr">
        <is>
          <t>Bromley</t>
        </is>
      </c>
      <c r="I1989" s="24" t="inlineStr">
        <is>
          <t>A</t>
        </is>
      </c>
      <c r="J1989" s="24" t="inlineStr">
        <is>
          <t>E2-Bromley-Blackpoo</t>
        </is>
      </c>
      <c r="K1989" s="24" t="n">
        <v>24</v>
      </c>
      <c r="L1989" s="11">
        <f>IF(INDEX(Matches!$X:$X,AA1989)=0,"",IF(I1989="H",INDEX(Matches!$H:$H,AA1989),INDEX(Matches!$I:$I,AA1989)))</f>
        <v/>
      </c>
      <c r="M1989" s="11">
        <f>IF(INDEX(Matches!$X:$X,AA1989)=0,"",IF(I1989="H",INDEX(Matches!$I:$I,AA1989),INDEX(Matches!$H:$H,AA1989)))</f>
        <v/>
      </c>
      <c r="N1989" s="11">
        <f>IF(L1989="","",IF(L1989&gt;M1989,"W",IF(L1989=M1989,"D","L")))</f>
        <v/>
      </c>
      <c r="O1989" s="11">
        <f>IF(L1989="","",IF(L1989&gt;M1989,3,IF(L1989=M1989,1,0)))</f>
        <v/>
      </c>
      <c r="P1989" s="31">
        <f>IF(I1989="H",INDEX(Matches!$L:$L,AA1989),INDEX(Matches!$N:$N,AA1989))</f>
        <v/>
      </c>
      <c r="Q1989" s="31">
        <f>INDEX(Matches!$M:$M,AA1989)</f>
        <v/>
      </c>
      <c r="R1989" s="31">
        <f>IF(I1989="H",INDEX(Matches!$N:$N,AA1989),INDEX(Matches!$L:$L,AA1989))</f>
        <v/>
      </c>
      <c r="S1989" s="33">
        <f>IF(I1989="H",INDEX(Matches!$O:$O,AA1989),INDEX(Matches!$P:$P,AA1989))</f>
        <v/>
      </c>
      <c r="T1989" s="33">
        <f>IF(INDEX(Matches!$J:$J,AA1989)="","",IF(I1989="H",INDEX(Matches!$J:$J,AA1989),INDEX(Matches!$K:$K,AA1989)))</f>
        <v/>
      </c>
      <c r="U1989" s="33">
        <f>IF(INDEX(Matches!$K:$K,AA1989)="","",IF(I1989="H",INDEX(Matches!$K:$K,AA1989),INDEX(Matches!$J:$J,AA1989)))</f>
        <v/>
      </c>
      <c r="V1989" s="30">
        <f>IF(T1989="","",T1989-U1989)</f>
        <v/>
      </c>
      <c r="W1989" s="33">
        <f>IF(I1989="H",INDEX(Matches!$T:$T,AA1989),INDEX(Matches!$U:$U,AA1989))</f>
        <v/>
      </c>
      <c r="X1989" s="11">
        <f>INDEX(Matches!$X:$X,AA1989)</f>
        <v/>
      </c>
      <c r="Y1989" s="30">
        <f>IF(O1989="","",O1989-S1989)</f>
        <v/>
      </c>
      <c r="Z1989" s="30">
        <f>IF(W1989="","",W1989-S1989)</f>
        <v/>
      </c>
      <c r="AA1989" s="24">
        <f>MATCH(J1989,Matches!$A:$A,0)</f>
        <v/>
      </c>
      <c r="AB1989" s="33" t="n"/>
      <c r="AC1989" s="33" t="n">
        <v>1.536599666763161</v>
      </c>
      <c r="AD1989" s="24" t="n"/>
      <c r="AE1989" s="24" t="n">
        <v>8</v>
      </c>
      <c r="AF1989" s="33" t="n"/>
      <c r="AG1989" s="33" t="n"/>
    </row>
    <row r="1990">
      <c r="A1990" s="24" t="inlineStr">
        <is>
          <t>Blackpool|33</t>
        </is>
      </c>
      <c r="B1990" s="24" t="inlineStr">
        <is>
          <t>E2</t>
        </is>
      </c>
      <c r="C1990" s="24" t="inlineStr">
        <is>
          <t>League One</t>
        </is>
      </c>
      <c r="D1990" s="24" t="inlineStr">
        <is>
          <t>Blackpool</t>
        </is>
      </c>
      <c r="E1990" s="24" t="n">
        <v>33</v>
      </c>
      <c r="F1990" s="24" t="n">
        <v>9</v>
      </c>
      <c r="G1990" s="29" t="n">
        <v>46445.625</v>
      </c>
      <c r="H1990" s="24" t="inlineStr">
        <is>
          <t>AFC Wimbledon</t>
        </is>
      </c>
      <c r="I1990" s="24" t="inlineStr">
        <is>
          <t>H</t>
        </is>
      </c>
      <c r="J1990" s="24" t="inlineStr">
        <is>
          <t>E2-Blackpoo-AFCWimbl</t>
        </is>
      </c>
      <c r="K1990" s="24" t="n">
        <v>23</v>
      </c>
      <c r="L1990" s="11">
        <f>IF(INDEX(Matches!$X:$X,AA1990)=0,"",IF(I1990="H",INDEX(Matches!$H:$H,AA1990),INDEX(Matches!$I:$I,AA1990)))</f>
        <v/>
      </c>
      <c r="M1990" s="11">
        <f>IF(INDEX(Matches!$X:$X,AA1990)=0,"",IF(I1990="H",INDEX(Matches!$I:$I,AA1990),INDEX(Matches!$H:$H,AA1990)))</f>
        <v/>
      </c>
      <c r="N1990" s="11">
        <f>IF(L1990="","",IF(L1990&gt;M1990,"W",IF(L1990=M1990,"D","L")))</f>
        <v/>
      </c>
      <c r="O1990" s="11">
        <f>IF(L1990="","",IF(L1990&gt;M1990,3,IF(L1990=M1990,1,0)))</f>
        <v/>
      </c>
      <c r="P1990" s="31">
        <f>IF(I1990="H",INDEX(Matches!$L:$L,AA1990),INDEX(Matches!$N:$N,AA1990))</f>
        <v/>
      </c>
      <c r="Q1990" s="31">
        <f>INDEX(Matches!$M:$M,AA1990)</f>
        <v/>
      </c>
      <c r="R1990" s="31">
        <f>IF(I1990="H",INDEX(Matches!$N:$N,AA1990),INDEX(Matches!$L:$L,AA1990))</f>
        <v/>
      </c>
      <c r="S1990" s="33">
        <f>IF(I1990="H",INDEX(Matches!$O:$O,AA1990),INDEX(Matches!$P:$P,AA1990))</f>
        <v/>
      </c>
      <c r="T1990" s="33">
        <f>IF(INDEX(Matches!$J:$J,AA1990)="","",IF(I1990="H",INDEX(Matches!$J:$J,AA1990),INDEX(Matches!$K:$K,AA1990)))</f>
        <v/>
      </c>
      <c r="U1990" s="33">
        <f>IF(INDEX(Matches!$K:$K,AA1990)="","",IF(I1990="H",INDEX(Matches!$K:$K,AA1990),INDEX(Matches!$J:$J,AA1990)))</f>
        <v/>
      </c>
      <c r="V1990" s="30">
        <f>IF(T1990="","",T1990-U1990)</f>
        <v/>
      </c>
      <c r="W1990" s="33">
        <f>IF(I1990="H",INDEX(Matches!$T:$T,AA1990),INDEX(Matches!$U:$U,AA1990))</f>
        <v/>
      </c>
      <c r="X1990" s="11">
        <f>INDEX(Matches!$X:$X,AA1990)</f>
        <v/>
      </c>
      <c r="Y1990" s="30">
        <f>IF(O1990="","",O1990-S1990)</f>
        <v/>
      </c>
      <c r="Z1990" s="30">
        <f>IF(W1990="","",W1990-S1990)</f>
        <v/>
      </c>
      <c r="AA1990" s="24">
        <f>MATCH(J1990,Matches!$A:$A,0)</f>
        <v/>
      </c>
      <c r="AB1990" s="33" t="n"/>
      <c r="AC1990" s="33" t="n">
        <v>1.779106021783023</v>
      </c>
      <c r="AD1990" s="24" t="n"/>
      <c r="AE1990" s="24" t="n">
        <v>9</v>
      </c>
      <c r="AF1990" s="33" t="n"/>
      <c r="AG1990" s="33" t="n"/>
    </row>
    <row r="1991">
      <c r="A1991" s="24" t="inlineStr">
        <is>
          <t>Blackpool|34</t>
        </is>
      </c>
      <c r="B1991" s="24" t="inlineStr">
        <is>
          <t>E2</t>
        </is>
      </c>
      <c r="C1991" s="24" t="inlineStr">
        <is>
          <t>League One</t>
        </is>
      </c>
      <c r="D1991" s="24" t="inlineStr">
        <is>
          <t>Blackpool</t>
        </is>
      </c>
      <c r="E1991" s="24" t="n">
        <v>34</v>
      </c>
      <c r="F1991" s="24" t="n">
        <v>9</v>
      </c>
      <c r="G1991" s="29" t="n">
        <v>46452.625</v>
      </c>
      <c r="H1991" s="24" t="inlineStr">
        <is>
          <t>Wycombe</t>
        </is>
      </c>
      <c r="I1991" s="24" t="inlineStr">
        <is>
          <t>A</t>
        </is>
      </c>
      <c r="J1991" s="24" t="inlineStr">
        <is>
          <t>E2-Wycombe-Blackpoo</t>
        </is>
      </c>
      <c r="K1991" s="24" t="n">
        <v>9</v>
      </c>
      <c r="L1991" s="11">
        <f>IF(INDEX(Matches!$X:$X,AA1991)=0,"",IF(I1991="H",INDEX(Matches!$H:$H,AA1991),INDEX(Matches!$I:$I,AA1991)))</f>
        <v/>
      </c>
      <c r="M1991" s="11">
        <f>IF(INDEX(Matches!$X:$X,AA1991)=0,"",IF(I1991="H",INDEX(Matches!$I:$I,AA1991),INDEX(Matches!$H:$H,AA1991)))</f>
        <v/>
      </c>
      <c r="N1991" s="11">
        <f>IF(L1991="","",IF(L1991&gt;M1991,"W",IF(L1991=M1991,"D","L")))</f>
        <v/>
      </c>
      <c r="O1991" s="11">
        <f>IF(L1991="","",IF(L1991&gt;M1991,3,IF(L1991=M1991,1,0)))</f>
        <v/>
      </c>
      <c r="P1991" s="31">
        <f>IF(I1991="H",INDEX(Matches!$L:$L,AA1991),INDEX(Matches!$N:$N,AA1991))</f>
        <v/>
      </c>
      <c r="Q1991" s="31">
        <f>INDEX(Matches!$M:$M,AA1991)</f>
        <v/>
      </c>
      <c r="R1991" s="31">
        <f>IF(I1991="H",INDEX(Matches!$N:$N,AA1991),INDEX(Matches!$L:$L,AA1991))</f>
        <v/>
      </c>
      <c r="S1991" s="33">
        <f>IF(I1991="H",INDEX(Matches!$O:$O,AA1991),INDEX(Matches!$P:$P,AA1991))</f>
        <v/>
      </c>
      <c r="T1991" s="33">
        <f>IF(INDEX(Matches!$J:$J,AA1991)="","",IF(I1991="H",INDEX(Matches!$J:$J,AA1991),INDEX(Matches!$K:$K,AA1991)))</f>
        <v/>
      </c>
      <c r="U1991" s="33">
        <f>IF(INDEX(Matches!$K:$K,AA1991)="","",IF(I1991="H",INDEX(Matches!$K:$K,AA1991),INDEX(Matches!$J:$J,AA1991)))</f>
        <v/>
      </c>
      <c r="V1991" s="30">
        <f>IF(T1991="","",T1991-U1991)</f>
        <v/>
      </c>
      <c r="W1991" s="33">
        <f>IF(I1991="H",INDEX(Matches!$T:$T,AA1991),INDEX(Matches!$U:$U,AA1991))</f>
        <v/>
      </c>
      <c r="X1991" s="11">
        <f>INDEX(Matches!$X:$X,AA1991)</f>
        <v/>
      </c>
      <c r="Y1991" s="30">
        <f>IF(O1991="","",O1991-S1991)</f>
        <v/>
      </c>
      <c r="Z1991" s="30">
        <f>IF(W1991="","",W1991-S1991)</f>
        <v/>
      </c>
      <c r="AA1991" s="24">
        <f>MATCH(J1991,Matches!$A:$A,0)</f>
        <v/>
      </c>
      <c r="AB1991" s="33" t="n"/>
      <c r="AC1991" s="33" t="n">
        <v>1.14839555741066</v>
      </c>
      <c r="AD1991" s="24" t="n"/>
      <c r="AE1991" s="24" t="n">
        <v>9</v>
      </c>
      <c r="AF1991" s="33" t="n"/>
      <c r="AG1991" s="33" t="n"/>
    </row>
    <row r="1992">
      <c r="A1992" s="24" t="inlineStr">
        <is>
          <t>Blackpool|35</t>
        </is>
      </c>
      <c r="B1992" s="24" t="inlineStr">
        <is>
          <t>E2</t>
        </is>
      </c>
      <c r="C1992" s="24" t="inlineStr">
        <is>
          <t>League One</t>
        </is>
      </c>
      <c r="D1992" s="24" t="inlineStr">
        <is>
          <t>Blackpool</t>
        </is>
      </c>
      <c r="E1992" s="24" t="n">
        <v>35</v>
      </c>
      <c r="F1992" s="24" t="n">
        <v>9</v>
      </c>
      <c r="G1992" s="29" t="n">
        <v>46459.625</v>
      </c>
      <c r="H1992" s="24" t="inlineStr">
        <is>
          <t>Stockport</t>
        </is>
      </c>
      <c r="I1992" s="24" t="inlineStr">
        <is>
          <t>H</t>
        </is>
      </c>
      <c r="J1992" s="24" t="inlineStr">
        <is>
          <t>E2-Blackpoo-Stockpor</t>
        </is>
      </c>
      <c r="K1992" s="24" t="n">
        <v>7</v>
      </c>
      <c r="L1992" s="11">
        <f>IF(INDEX(Matches!$X:$X,AA1992)=0,"",IF(I1992="H",INDEX(Matches!$H:$H,AA1992),INDEX(Matches!$I:$I,AA1992)))</f>
        <v/>
      </c>
      <c r="M1992" s="11">
        <f>IF(INDEX(Matches!$X:$X,AA1992)=0,"",IF(I1992="H",INDEX(Matches!$I:$I,AA1992),INDEX(Matches!$H:$H,AA1992)))</f>
        <v/>
      </c>
      <c r="N1992" s="11">
        <f>IF(L1992="","",IF(L1992&gt;M1992,"W",IF(L1992=M1992,"D","L")))</f>
        <v/>
      </c>
      <c r="O1992" s="11">
        <f>IF(L1992="","",IF(L1992&gt;M1992,3,IF(L1992=M1992,1,0)))</f>
        <v/>
      </c>
      <c r="P1992" s="31">
        <f>IF(I1992="H",INDEX(Matches!$L:$L,AA1992),INDEX(Matches!$N:$N,AA1992))</f>
        <v/>
      </c>
      <c r="Q1992" s="31">
        <f>INDEX(Matches!$M:$M,AA1992)</f>
        <v/>
      </c>
      <c r="R1992" s="31">
        <f>IF(I1992="H",INDEX(Matches!$N:$N,AA1992),INDEX(Matches!$L:$L,AA1992))</f>
        <v/>
      </c>
      <c r="S1992" s="33">
        <f>IF(I1992="H",INDEX(Matches!$O:$O,AA1992),INDEX(Matches!$P:$P,AA1992))</f>
        <v/>
      </c>
      <c r="T1992" s="33">
        <f>IF(INDEX(Matches!$J:$J,AA1992)="","",IF(I1992="H",INDEX(Matches!$J:$J,AA1992),INDEX(Matches!$K:$K,AA1992)))</f>
        <v/>
      </c>
      <c r="U1992" s="33">
        <f>IF(INDEX(Matches!$K:$K,AA1992)="","",IF(I1992="H",INDEX(Matches!$K:$K,AA1992),INDEX(Matches!$J:$J,AA1992)))</f>
        <v/>
      </c>
      <c r="V1992" s="30">
        <f>IF(T1992="","",T1992-U1992)</f>
        <v/>
      </c>
      <c r="W1992" s="33">
        <f>IF(I1992="H",INDEX(Matches!$T:$T,AA1992),INDEX(Matches!$U:$U,AA1992))</f>
        <v/>
      </c>
      <c r="X1992" s="11">
        <f>INDEX(Matches!$X:$X,AA1992)</f>
        <v/>
      </c>
      <c r="Y1992" s="30">
        <f>IF(O1992="","",O1992-S1992)</f>
        <v/>
      </c>
      <c r="Z1992" s="30">
        <f>IF(W1992="","",W1992-S1992)</f>
        <v/>
      </c>
      <c r="AA1992" s="24">
        <f>MATCH(J1992,Matches!$A:$A,0)</f>
        <v/>
      </c>
      <c r="AB1992" s="33" t="n"/>
      <c r="AC1992" s="33" t="n">
        <v>1.350214515037877</v>
      </c>
      <c r="AD1992" s="24" t="n"/>
      <c r="AE1992" s="24" t="n">
        <v>9</v>
      </c>
      <c r="AF1992" s="33" t="n"/>
      <c r="AG1992" s="33" t="n"/>
    </row>
    <row r="1993">
      <c r="A1993" s="24" t="inlineStr">
        <is>
          <t>Blackpool|36</t>
        </is>
      </c>
      <c r="B1993" s="24" t="inlineStr">
        <is>
          <t>E2</t>
        </is>
      </c>
      <c r="C1993" s="24" t="inlineStr">
        <is>
          <t>League One</t>
        </is>
      </c>
      <c r="D1993" s="24" t="inlineStr">
        <is>
          <t>Blackpool</t>
        </is>
      </c>
      <c r="E1993" s="24" t="n">
        <v>36</v>
      </c>
      <c r="F1993" s="24" t="n">
        <v>9</v>
      </c>
      <c r="G1993" s="29" t="n">
        <v>46466.625</v>
      </c>
      <c r="H1993" s="24" t="inlineStr">
        <is>
          <t>Wigan</t>
        </is>
      </c>
      <c r="I1993" s="24" t="inlineStr">
        <is>
          <t>A</t>
        </is>
      </c>
      <c r="J1993" s="24" t="inlineStr">
        <is>
          <t>E2-Wigan-Blackpoo</t>
        </is>
      </c>
      <c r="K1993" s="24" t="n">
        <v>14</v>
      </c>
      <c r="L1993" s="11">
        <f>IF(INDEX(Matches!$X:$X,AA1993)=0,"",IF(I1993="H",INDEX(Matches!$H:$H,AA1993),INDEX(Matches!$I:$I,AA1993)))</f>
        <v/>
      </c>
      <c r="M1993" s="11">
        <f>IF(INDEX(Matches!$X:$X,AA1993)=0,"",IF(I1993="H",INDEX(Matches!$I:$I,AA1993),INDEX(Matches!$H:$H,AA1993)))</f>
        <v/>
      </c>
      <c r="N1993" s="11">
        <f>IF(L1993="","",IF(L1993&gt;M1993,"W",IF(L1993=M1993,"D","L")))</f>
        <v/>
      </c>
      <c r="O1993" s="11">
        <f>IF(L1993="","",IF(L1993&gt;M1993,3,IF(L1993=M1993,1,0)))</f>
        <v/>
      </c>
      <c r="P1993" s="31">
        <f>IF(I1993="H",INDEX(Matches!$L:$L,AA1993),INDEX(Matches!$N:$N,AA1993))</f>
        <v/>
      </c>
      <c r="Q1993" s="31">
        <f>INDEX(Matches!$M:$M,AA1993)</f>
        <v/>
      </c>
      <c r="R1993" s="31">
        <f>IF(I1993="H",INDEX(Matches!$N:$N,AA1993),INDEX(Matches!$L:$L,AA1993))</f>
        <v/>
      </c>
      <c r="S1993" s="33">
        <f>IF(I1993="H",INDEX(Matches!$O:$O,AA1993),INDEX(Matches!$P:$P,AA1993))</f>
        <v/>
      </c>
      <c r="T1993" s="33">
        <f>IF(INDEX(Matches!$J:$J,AA1993)="","",IF(I1993="H",INDEX(Matches!$J:$J,AA1993),INDEX(Matches!$K:$K,AA1993)))</f>
        <v/>
      </c>
      <c r="U1993" s="33">
        <f>IF(INDEX(Matches!$K:$K,AA1993)="","",IF(I1993="H",INDEX(Matches!$K:$K,AA1993),INDEX(Matches!$J:$J,AA1993)))</f>
        <v/>
      </c>
      <c r="V1993" s="30">
        <f>IF(T1993="","",T1993-U1993)</f>
        <v/>
      </c>
      <c r="W1993" s="33">
        <f>IF(I1993="H",INDEX(Matches!$T:$T,AA1993),INDEX(Matches!$U:$U,AA1993))</f>
        <v/>
      </c>
      <c r="X1993" s="11">
        <f>INDEX(Matches!$X:$X,AA1993)</f>
        <v/>
      </c>
      <c r="Y1993" s="30">
        <f>IF(O1993="","",O1993-S1993)</f>
        <v/>
      </c>
      <c r="Z1993" s="30">
        <f>IF(W1993="","",W1993-S1993)</f>
        <v/>
      </c>
      <c r="AA1993" s="24">
        <f>MATCH(J1993,Matches!$A:$A,0)</f>
        <v/>
      </c>
      <c r="AB1993" s="33" t="n"/>
      <c r="AC1993" s="33" t="n">
        <v>1.273982296455362</v>
      </c>
      <c r="AD1993" s="24" t="n"/>
      <c r="AE1993" s="24" t="n">
        <v>9</v>
      </c>
      <c r="AF1993" s="33" t="n"/>
      <c r="AG1993" s="33" t="n"/>
    </row>
    <row r="1994">
      <c r="A1994" s="24" t="inlineStr">
        <is>
          <t>Blackpool|37</t>
        </is>
      </c>
      <c r="B1994" s="24" t="inlineStr">
        <is>
          <t>E2</t>
        </is>
      </c>
      <c r="C1994" s="24" t="inlineStr">
        <is>
          <t>League One</t>
        </is>
      </c>
      <c r="D1994" s="24" t="inlineStr">
        <is>
          <t>Blackpool</t>
        </is>
      </c>
      <c r="E1994" s="24" t="n">
        <v>37</v>
      </c>
      <c r="F1994" s="24" t="n">
        <v>10</v>
      </c>
      <c r="G1994" s="29" t="n">
        <v>46472.625</v>
      </c>
      <c r="H1994" s="24" t="inlineStr">
        <is>
          <t>Doncaster</t>
        </is>
      </c>
      <c r="I1994" s="24" t="inlineStr">
        <is>
          <t>A</t>
        </is>
      </c>
      <c r="J1994" s="24" t="inlineStr">
        <is>
          <t>E2-Doncaste-Blackpoo</t>
        </is>
      </c>
      <c r="K1994" s="24" t="n">
        <v>15</v>
      </c>
      <c r="L1994" s="11">
        <f>IF(INDEX(Matches!$X:$X,AA1994)=0,"",IF(I1994="H",INDEX(Matches!$H:$H,AA1994),INDEX(Matches!$I:$I,AA1994)))</f>
        <v/>
      </c>
      <c r="M1994" s="11">
        <f>IF(INDEX(Matches!$X:$X,AA1994)=0,"",IF(I1994="H",INDEX(Matches!$I:$I,AA1994),INDEX(Matches!$H:$H,AA1994)))</f>
        <v/>
      </c>
      <c r="N1994" s="11">
        <f>IF(L1994="","",IF(L1994&gt;M1994,"W",IF(L1994=M1994,"D","L")))</f>
        <v/>
      </c>
      <c r="O1994" s="11">
        <f>IF(L1994="","",IF(L1994&gt;M1994,3,IF(L1994=M1994,1,0)))</f>
        <v/>
      </c>
      <c r="P1994" s="31">
        <f>IF(I1994="H",INDEX(Matches!$L:$L,AA1994),INDEX(Matches!$N:$N,AA1994))</f>
        <v/>
      </c>
      <c r="Q1994" s="31">
        <f>INDEX(Matches!$M:$M,AA1994)</f>
        <v/>
      </c>
      <c r="R1994" s="31">
        <f>IF(I1994="H",INDEX(Matches!$N:$N,AA1994),INDEX(Matches!$L:$L,AA1994))</f>
        <v/>
      </c>
      <c r="S1994" s="33">
        <f>IF(I1994="H",INDEX(Matches!$O:$O,AA1994),INDEX(Matches!$P:$P,AA1994))</f>
        <v/>
      </c>
      <c r="T1994" s="33">
        <f>IF(INDEX(Matches!$J:$J,AA1994)="","",IF(I1994="H",INDEX(Matches!$J:$J,AA1994),INDEX(Matches!$K:$K,AA1994)))</f>
        <v/>
      </c>
      <c r="U1994" s="33">
        <f>IF(INDEX(Matches!$K:$K,AA1994)="","",IF(I1994="H",INDEX(Matches!$K:$K,AA1994),INDEX(Matches!$J:$J,AA1994)))</f>
        <v/>
      </c>
      <c r="V1994" s="30">
        <f>IF(T1994="","",T1994-U1994)</f>
        <v/>
      </c>
      <c r="W1994" s="33">
        <f>IF(I1994="H",INDEX(Matches!$T:$T,AA1994),INDEX(Matches!$U:$U,AA1994))</f>
        <v/>
      </c>
      <c r="X1994" s="11">
        <f>INDEX(Matches!$X:$X,AA1994)</f>
        <v/>
      </c>
      <c r="Y1994" s="30">
        <f>IF(O1994="","",O1994-S1994)</f>
        <v/>
      </c>
      <c r="Z1994" s="30">
        <f>IF(W1994="","",W1994-S1994)</f>
        <v/>
      </c>
      <c r="AA1994" s="24">
        <f>MATCH(J1994,Matches!$A:$A,0)</f>
        <v/>
      </c>
      <c r="AB1994" s="33" t="n"/>
      <c r="AC1994" s="33" t="n">
        <v>1.265311478652376</v>
      </c>
      <c r="AD1994" s="24" t="n"/>
      <c r="AE1994" s="24" t="n">
        <v>10</v>
      </c>
      <c r="AF1994" s="33" t="n"/>
      <c r="AG1994" s="33" t="n"/>
    </row>
    <row r="1995">
      <c r="A1995" s="24" t="inlineStr">
        <is>
          <t>Blackpool|38</t>
        </is>
      </c>
      <c r="B1995" s="24" t="inlineStr">
        <is>
          <t>E2</t>
        </is>
      </c>
      <c r="C1995" s="24" t="inlineStr">
        <is>
          <t>League One</t>
        </is>
      </c>
      <c r="D1995" s="24" t="inlineStr">
        <is>
          <t>Blackpool</t>
        </is>
      </c>
      <c r="E1995" s="24" t="n">
        <v>38</v>
      </c>
      <c r="F1995" s="24" t="n">
        <v>10</v>
      </c>
      <c r="G1995" s="29" t="n">
        <v>46475.625</v>
      </c>
      <c r="H1995" s="24" t="inlineStr">
        <is>
          <t>Oxford</t>
        </is>
      </c>
      <c r="I1995" s="24" t="inlineStr">
        <is>
          <t>H</t>
        </is>
      </c>
      <c r="J1995" s="24" t="inlineStr">
        <is>
          <t>E2-Blackpoo-Oxford</t>
        </is>
      </c>
      <c r="K1995" s="24" t="n">
        <v>11</v>
      </c>
      <c r="L1995" s="11">
        <f>IF(INDEX(Matches!$X:$X,AA1995)=0,"",IF(I1995="H",INDEX(Matches!$H:$H,AA1995),INDEX(Matches!$I:$I,AA1995)))</f>
        <v/>
      </c>
      <c r="M1995" s="11">
        <f>IF(INDEX(Matches!$X:$X,AA1995)=0,"",IF(I1995="H",INDEX(Matches!$I:$I,AA1995),INDEX(Matches!$H:$H,AA1995)))</f>
        <v/>
      </c>
      <c r="N1995" s="11">
        <f>IF(L1995="","",IF(L1995&gt;M1995,"W",IF(L1995=M1995,"D","L")))</f>
        <v/>
      </c>
      <c r="O1995" s="11">
        <f>IF(L1995="","",IF(L1995&gt;M1995,3,IF(L1995=M1995,1,0)))</f>
        <v/>
      </c>
      <c r="P1995" s="31">
        <f>IF(I1995="H",INDEX(Matches!$L:$L,AA1995),INDEX(Matches!$N:$N,AA1995))</f>
        <v/>
      </c>
      <c r="Q1995" s="31">
        <f>INDEX(Matches!$M:$M,AA1995)</f>
        <v/>
      </c>
      <c r="R1995" s="31">
        <f>IF(I1995="H",INDEX(Matches!$N:$N,AA1995),INDEX(Matches!$L:$L,AA1995))</f>
        <v/>
      </c>
      <c r="S1995" s="33">
        <f>IF(I1995="H",INDEX(Matches!$O:$O,AA1995),INDEX(Matches!$P:$P,AA1995))</f>
        <v/>
      </c>
      <c r="T1995" s="33">
        <f>IF(INDEX(Matches!$J:$J,AA1995)="","",IF(I1995="H",INDEX(Matches!$J:$J,AA1995),INDEX(Matches!$K:$K,AA1995)))</f>
        <v/>
      </c>
      <c r="U1995" s="33">
        <f>IF(INDEX(Matches!$K:$K,AA1995)="","",IF(I1995="H",INDEX(Matches!$K:$K,AA1995),INDEX(Matches!$J:$J,AA1995)))</f>
        <v/>
      </c>
      <c r="V1995" s="30">
        <f>IF(T1995="","",T1995-U1995)</f>
        <v/>
      </c>
      <c r="W1995" s="33">
        <f>IF(I1995="H",INDEX(Matches!$T:$T,AA1995),INDEX(Matches!$U:$U,AA1995))</f>
        <v/>
      </c>
      <c r="X1995" s="11">
        <f>INDEX(Matches!$X:$X,AA1995)</f>
        <v/>
      </c>
      <c r="Y1995" s="30">
        <f>IF(O1995="","",O1995-S1995)</f>
        <v/>
      </c>
      <c r="Z1995" s="30">
        <f>IF(W1995="","",W1995-S1995)</f>
        <v/>
      </c>
      <c r="AA1995" s="24">
        <f>MATCH(J1995,Matches!$A:$A,0)</f>
        <v/>
      </c>
      <c r="AB1995" s="33" t="n"/>
      <c r="AC1995" s="33" t="n">
        <v>1.545388646962991</v>
      </c>
      <c r="AD1995" s="24" t="n"/>
      <c r="AE1995" s="24" t="n">
        <v>10</v>
      </c>
      <c r="AF1995" s="33" t="n"/>
      <c r="AG1995" s="33" t="n"/>
    </row>
    <row r="1996">
      <c r="A1996" s="24" t="inlineStr">
        <is>
          <t>Blackpool|39</t>
        </is>
      </c>
      <c r="B1996" s="24" t="inlineStr">
        <is>
          <t>E2</t>
        </is>
      </c>
      <c r="C1996" s="24" t="inlineStr">
        <is>
          <t>League One</t>
        </is>
      </c>
      <c r="D1996" s="24" t="inlineStr">
        <is>
          <t>Blackpool</t>
        </is>
      </c>
      <c r="E1996" s="24" t="n">
        <v>39</v>
      </c>
      <c r="F1996" s="24" t="n">
        <v>10</v>
      </c>
      <c r="G1996" s="29" t="n">
        <v>46480.625</v>
      </c>
      <c r="H1996" s="24" t="inlineStr">
        <is>
          <t>Bradford</t>
        </is>
      </c>
      <c r="I1996" s="24" t="inlineStr">
        <is>
          <t>A</t>
        </is>
      </c>
      <c r="J1996" s="24" t="inlineStr">
        <is>
          <t>E2-Bradford-Blackpoo</t>
        </is>
      </c>
      <c r="K1996" s="24" t="n">
        <v>8</v>
      </c>
      <c r="L1996" s="11">
        <f>IF(INDEX(Matches!$X:$X,AA1996)=0,"",IF(I1996="H",INDEX(Matches!$H:$H,AA1996),INDEX(Matches!$I:$I,AA1996)))</f>
        <v/>
      </c>
      <c r="M1996" s="11">
        <f>IF(INDEX(Matches!$X:$X,AA1996)=0,"",IF(I1996="H",INDEX(Matches!$I:$I,AA1996),INDEX(Matches!$H:$H,AA1996)))</f>
        <v/>
      </c>
      <c r="N1996" s="11">
        <f>IF(L1996="","",IF(L1996&gt;M1996,"W",IF(L1996=M1996,"D","L")))</f>
        <v/>
      </c>
      <c r="O1996" s="11">
        <f>IF(L1996="","",IF(L1996&gt;M1996,3,IF(L1996=M1996,1,0)))</f>
        <v/>
      </c>
      <c r="P1996" s="31">
        <f>IF(I1996="H",INDEX(Matches!$L:$L,AA1996),INDEX(Matches!$N:$N,AA1996))</f>
        <v/>
      </c>
      <c r="Q1996" s="31">
        <f>INDEX(Matches!$M:$M,AA1996)</f>
        <v/>
      </c>
      <c r="R1996" s="31">
        <f>IF(I1996="H",INDEX(Matches!$N:$N,AA1996),INDEX(Matches!$L:$L,AA1996))</f>
        <v/>
      </c>
      <c r="S1996" s="33">
        <f>IF(I1996="H",INDEX(Matches!$O:$O,AA1996),INDEX(Matches!$P:$P,AA1996))</f>
        <v/>
      </c>
      <c r="T1996" s="33">
        <f>IF(INDEX(Matches!$J:$J,AA1996)="","",IF(I1996="H",INDEX(Matches!$J:$J,AA1996),INDEX(Matches!$K:$K,AA1996)))</f>
        <v/>
      </c>
      <c r="U1996" s="33">
        <f>IF(INDEX(Matches!$K:$K,AA1996)="","",IF(I1996="H",INDEX(Matches!$K:$K,AA1996),INDEX(Matches!$J:$J,AA1996)))</f>
        <v/>
      </c>
      <c r="V1996" s="30">
        <f>IF(T1996="","",T1996-U1996)</f>
        <v/>
      </c>
      <c r="W1996" s="33">
        <f>IF(I1996="H",INDEX(Matches!$T:$T,AA1996),INDEX(Matches!$U:$U,AA1996))</f>
        <v/>
      </c>
      <c r="X1996" s="11">
        <f>INDEX(Matches!$X:$X,AA1996)</f>
        <v/>
      </c>
      <c r="Y1996" s="30">
        <f>IF(O1996="","",O1996-S1996)</f>
        <v/>
      </c>
      <c r="Z1996" s="30">
        <f>IF(W1996="","",W1996-S1996)</f>
        <v/>
      </c>
      <c r="AA1996" s="24">
        <f>MATCH(J1996,Matches!$A:$A,0)</f>
        <v/>
      </c>
      <c r="AB1996" s="33" t="n"/>
      <c r="AC1996" s="33" t="n">
        <v>1.116157664593621</v>
      </c>
      <c r="AD1996" s="24" t="n"/>
      <c r="AE1996" s="24" t="n">
        <v>10</v>
      </c>
      <c r="AF1996" s="33" t="n"/>
      <c r="AG1996" s="33" t="n"/>
    </row>
    <row r="1997">
      <c r="A1997" s="24" t="inlineStr">
        <is>
          <t>Blackpool|40</t>
        </is>
      </c>
      <c r="B1997" s="24" t="inlineStr">
        <is>
          <t>E2</t>
        </is>
      </c>
      <c r="C1997" s="24" t="inlineStr">
        <is>
          <t>League One</t>
        </is>
      </c>
      <c r="D1997" s="24" t="inlineStr">
        <is>
          <t>Blackpool</t>
        </is>
      </c>
      <c r="E1997" s="24" t="n">
        <v>40</v>
      </c>
      <c r="F1997" s="24" t="n">
        <v>10</v>
      </c>
      <c r="G1997" s="29" t="n">
        <v>46487.625</v>
      </c>
      <c r="H1997" s="24" t="inlineStr">
        <is>
          <t>Huddersfield</t>
        </is>
      </c>
      <c r="I1997" s="24" t="inlineStr">
        <is>
          <t>H</t>
        </is>
      </c>
      <c r="J1997" s="24" t="inlineStr">
        <is>
          <t>E2-Blackpoo-Huddersf</t>
        </is>
      </c>
      <c r="K1997" s="24" t="n">
        <v>4</v>
      </c>
      <c r="L1997" s="11">
        <f>IF(INDEX(Matches!$X:$X,AA1997)=0,"",IF(I1997="H",INDEX(Matches!$H:$H,AA1997),INDEX(Matches!$I:$I,AA1997)))</f>
        <v/>
      </c>
      <c r="M1997" s="11">
        <f>IF(INDEX(Matches!$X:$X,AA1997)=0,"",IF(I1997="H",INDEX(Matches!$I:$I,AA1997),INDEX(Matches!$H:$H,AA1997)))</f>
        <v/>
      </c>
      <c r="N1997" s="11">
        <f>IF(L1997="","",IF(L1997&gt;M1997,"W",IF(L1997=M1997,"D","L")))</f>
        <v/>
      </c>
      <c r="O1997" s="11">
        <f>IF(L1997="","",IF(L1997&gt;M1997,3,IF(L1997=M1997,1,0)))</f>
        <v/>
      </c>
      <c r="P1997" s="31">
        <f>IF(I1997="H",INDEX(Matches!$L:$L,AA1997),INDEX(Matches!$N:$N,AA1997))</f>
        <v/>
      </c>
      <c r="Q1997" s="31">
        <f>INDEX(Matches!$M:$M,AA1997)</f>
        <v/>
      </c>
      <c r="R1997" s="31">
        <f>IF(I1997="H",INDEX(Matches!$N:$N,AA1997),INDEX(Matches!$L:$L,AA1997))</f>
        <v/>
      </c>
      <c r="S1997" s="33">
        <f>IF(I1997="H",INDEX(Matches!$O:$O,AA1997),INDEX(Matches!$P:$P,AA1997))</f>
        <v/>
      </c>
      <c r="T1997" s="33">
        <f>IF(INDEX(Matches!$J:$J,AA1997)="","",IF(I1997="H",INDEX(Matches!$J:$J,AA1997),INDEX(Matches!$K:$K,AA1997)))</f>
        <v/>
      </c>
      <c r="U1997" s="33">
        <f>IF(INDEX(Matches!$K:$K,AA1997)="","",IF(I1997="H",INDEX(Matches!$K:$K,AA1997),INDEX(Matches!$J:$J,AA1997)))</f>
        <v/>
      </c>
      <c r="V1997" s="30">
        <f>IF(T1997="","",T1997-U1997)</f>
        <v/>
      </c>
      <c r="W1997" s="33">
        <f>IF(I1997="H",INDEX(Matches!$T:$T,AA1997),INDEX(Matches!$U:$U,AA1997))</f>
        <v/>
      </c>
      <c r="X1997" s="11">
        <f>INDEX(Matches!$X:$X,AA1997)</f>
        <v/>
      </c>
      <c r="Y1997" s="30">
        <f>IF(O1997="","",O1997-S1997)</f>
        <v/>
      </c>
      <c r="Z1997" s="30">
        <f>IF(W1997="","",W1997-S1997)</f>
        <v/>
      </c>
      <c r="AA1997" s="24">
        <f>MATCH(J1997,Matches!$A:$A,0)</f>
        <v/>
      </c>
      <c r="AB1997" s="33" t="n"/>
      <c r="AC1997" s="33" t="n">
        <v>1.296239844156558</v>
      </c>
      <c r="AD1997" s="24" t="n"/>
      <c r="AE1997" s="24" t="n">
        <v>10</v>
      </c>
      <c r="AF1997" s="33" t="n"/>
      <c r="AG1997" s="33" t="n"/>
    </row>
    <row r="1998">
      <c r="A1998" s="24" t="inlineStr">
        <is>
          <t>Blackpool|41</t>
        </is>
      </c>
      <c r="B1998" s="24" t="inlineStr">
        <is>
          <t>E2</t>
        </is>
      </c>
      <c r="C1998" s="24" t="inlineStr">
        <is>
          <t>League One</t>
        </is>
      </c>
      <c r="D1998" s="24" t="inlineStr">
        <is>
          <t>Blackpool</t>
        </is>
      </c>
      <c r="E1998" s="24" t="n">
        <v>41</v>
      </c>
      <c r="F1998" s="24" t="n">
        <v>11</v>
      </c>
      <c r="G1998" s="29" t="n">
        <v>46490.82291666666</v>
      </c>
      <c r="H1998" s="24" t="inlineStr">
        <is>
          <t>Notts County</t>
        </is>
      </c>
      <c r="I1998" s="24" t="inlineStr">
        <is>
          <t>H</t>
        </is>
      </c>
      <c r="J1998" s="24" t="inlineStr">
        <is>
          <t>E2-Blackpoo-NottsCou</t>
        </is>
      </c>
      <c r="K1998" s="24" t="n">
        <v>18</v>
      </c>
      <c r="L1998" s="11">
        <f>IF(INDEX(Matches!$X:$X,AA1998)=0,"",IF(I1998="H",INDEX(Matches!$H:$H,AA1998),INDEX(Matches!$I:$I,AA1998)))</f>
        <v/>
      </c>
      <c r="M1998" s="11">
        <f>IF(INDEX(Matches!$X:$X,AA1998)=0,"",IF(I1998="H",INDEX(Matches!$I:$I,AA1998),INDEX(Matches!$H:$H,AA1998)))</f>
        <v/>
      </c>
      <c r="N1998" s="11">
        <f>IF(L1998="","",IF(L1998&gt;M1998,"W",IF(L1998=M1998,"D","L")))</f>
        <v/>
      </c>
      <c r="O1998" s="11">
        <f>IF(L1998="","",IF(L1998&gt;M1998,3,IF(L1998=M1998,1,0)))</f>
        <v/>
      </c>
      <c r="P1998" s="31">
        <f>IF(I1998="H",INDEX(Matches!$L:$L,AA1998),INDEX(Matches!$N:$N,AA1998))</f>
        <v/>
      </c>
      <c r="Q1998" s="31">
        <f>INDEX(Matches!$M:$M,AA1998)</f>
        <v/>
      </c>
      <c r="R1998" s="31">
        <f>IF(I1998="H",INDEX(Matches!$N:$N,AA1998),INDEX(Matches!$L:$L,AA1998))</f>
        <v/>
      </c>
      <c r="S1998" s="33">
        <f>IF(I1998="H",INDEX(Matches!$O:$O,AA1998),INDEX(Matches!$P:$P,AA1998))</f>
        <v/>
      </c>
      <c r="T1998" s="33">
        <f>IF(INDEX(Matches!$J:$J,AA1998)="","",IF(I1998="H",INDEX(Matches!$J:$J,AA1998),INDEX(Matches!$K:$K,AA1998)))</f>
        <v/>
      </c>
      <c r="U1998" s="33">
        <f>IF(INDEX(Matches!$K:$K,AA1998)="","",IF(I1998="H",INDEX(Matches!$K:$K,AA1998),INDEX(Matches!$J:$J,AA1998)))</f>
        <v/>
      </c>
      <c r="V1998" s="30">
        <f>IF(T1998="","",T1998-U1998)</f>
        <v/>
      </c>
      <c r="W1998" s="33">
        <f>IF(I1998="H",INDEX(Matches!$T:$T,AA1998),INDEX(Matches!$U:$U,AA1998))</f>
        <v/>
      </c>
      <c r="X1998" s="11">
        <f>INDEX(Matches!$X:$X,AA1998)</f>
        <v/>
      </c>
      <c r="Y1998" s="30">
        <f>IF(O1998="","",O1998-S1998)</f>
        <v/>
      </c>
      <c r="Z1998" s="30">
        <f>IF(W1998="","",W1998-S1998)</f>
        <v/>
      </c>
      <c r="AA1998" s="24">
        <f>MATCH(J1998,Matches!$A:$A,0)</f>
        <v/>
      </c>
      <c r="AB1998" s="33" t="n"/>
      <c r="AC1998" s="33" t="n">
        <v>1.576355510861416</v>
      </c>
      <c r="AD1998" s="24" t="n"/>
      <c r="AE1998" s="24" t="n">
        <v>11</v>
      </c>
      <c r="AF1998" s="33" t="n"/>
      <c r="AG1998" s="33" t="n"/>
    </row>
    <row r="1999">
      <c r="A1999" s="24" t="inlineStr">
        <is>
          <t>Blackpool|42</t>
        </is>
      </c>
      <c r="B1999" s="24" t="inlineStr">
        <is>
          <t>E2</t>
        </is>
      </c>
      <c r="C1999" s="24" t="inlineStr">
        <is>
          <t>League One</t>
        </is>
      </c>
      <c r="D1999" s="24" t="inlineStr">
        <is>
          <t>Blackpool</t>
        </is>
      </c>
      <c r="E1999" s="24" t="n">
        <v>42</v>
      </c>
      <c r="F1999" s="24" t="n">
        <v>11</v>
      </c>
      <c r="G1999" s="29" t="n">
        <v>46494.625</v>
      </c>
      <c r="H1999" s="24" t="inlineStr">
        <is>
          <t>Plymouth</t>
        </is>
      </c>
      <c r="I1999" s="24" t="inlineStr">
        <is>
          <t>A</t>
        </is>
      </c>
      <c r="J1999" s="24" t="inlineStr">
        <is>
          <t>E2-Plymouth-Blackpoo</t>
        </is>
      </c>
      <c r="K1999" s="24" t="n">
        <v>5</v>
      </c>
      <c r="L1999" s="11">
        <f>IF(INDEX(Matches!$X:$X,AA1999)=0,"",IF(I1999="H",INDEX(Matches!$H:$H,AA1999),INDEX(Matches!$I:$I,AA1999)))</f>
        <v/>
      </c>
      <c r="M1999" s="11">
        <f>IF(INDEX(Matches!$X:$X,AA1999)=0,"",IF(I1999="H",INDEX(Matches!$I:$I,AA1999),INDEX(Matches!$H:$H,AA1999)))</f>
        <v/>
      </c>
      <c r="N1999" s="11">
        <f>IF(L1999="","",IF(L1999&gt;M1999,"W",IF(L1999=M1999,"D","L")))</f>
        <v/>
      </c>
      <c r="O1999" s="11">
        <f>IF(L1999="","",IF(L1999&gt;M1999,3,IF(L1999=M1999,1,0)))</f>
        <v/>
      </c>
      <c r="P1999" s="31">
        <f>IF(I1999="H",INDEX(Matches!$L:$L,AA1999),INDEX(Matches!$N:$N,AA1999))</f>
        <v/>
      </c>
      <c r="Q1999" s="31">
        <f>INDEX(Matches!$M:$M,AA1999)</f>
        <v/>
      </c>
      <c r="R1999" s="31">
        <f>IF(I1999="H",INDEX(Matches!$N:$N,AA1999),INDEX(Matches!$L:$L,AA1999))</f>
        <v/>
      </c>
      <c r="S1999" s="33">
        <f>IF(I1999="H",INDEX(Matches!$O:$O,AA1999),INDEX(Matches!$P:$P,AA1999))</f>
        <v/>
      </c>
      <c r="T1999" s="33">
        <f>IF(INDEX(Matches!$J:$J,AA1999)="","",IF(I1999="H",INDEX(Matches!$J:$J,AA1999),INDEX(Matches!$K:$K,AA1999)))</f>
        <v/>
      </c>
      <c r="U1999" s="33">
        <f>IF(INDEX(Matches!$K:$K,AA1999)="","",IF(I1999="H",INDEX(Matches!$K:$K,AA1999),INDEX(Matches!$J:$J,AA1999)))</f>
        <v/>
      </c>
      <c r="V1999" s="30">
        <f>IF(T1999="","",T1999-U1999)</f>
        <v/>
      </c>
      <c r="W1999" s="33">
        <f>IF(I1999="H",INDEX(Matches!$T:$T,AA1999),INDEX(Matches!$U:$U,AA1999))</f>
        <v/>
      </c>
      <c r="X1999" s="11">
        <f>INDEX(Matches!$X:$X,AA1999)</f>
        <v/>
      </c>
      <c r="Y1999" s="30">
        <f>IF(O1999="","",O1999-S1999)</f>
        <v/>
      </c>
      <c r="Z1999" s="30">
        <f>IF(W1999="","",W1999-S1999)</f>
        <v/>
      </c>
      <c r="AA1999" s="24">
        <f>MATCH(J1999,Matches!$A:$A,0)</f>
        <v/>
      </c>
      <c r="AB1999" s="33" t="n"/>
      <c r="AC1999" s="33" t="n">
        <v>1.082894137747431</v>
      </c>
      <c r="AD1999" s="24" t="n"/>
      <c r="AE1999" s="24" t="n">
        <v>11</v>
      </c>
      <c r="AF1999" s="33" t="n"/>
      <c r="AG1999" s="33" t="n"/>
    </row>
    <row r="2000">
      <c r="A2000" s="24" t="inlineStr">
        <is>
          <t>Blackpool|43</t>
        </is>
      </c>
      <c r="B2000" s="24" t="inlineStr">
        <is>
          <t>E2</t>
        </is>
      </c>
      <c r="C2000" s="24" t="inlineStr">
        <is>
          <t>League One</t>
        </is>
      </c>
      <c r="D2000" s="24" t="inlineStr">
        <is>
          <t>Blackpool</t>
        </is>
      </c>
      <c r="E2000" s="24" t="n">
        <v>43</v>
      </c>
      <c r="F2000" s="24" t="n">
        <v>11</v>
      </c>
      <c r="G2000" s="29" t="n">
        <v>46501.625</v>
      </c>
      <c r="H2000" s="24" t="inlineStr">
        <is>
          <t>Cambridge</t>
        </is>
      </c>
      <c r="I2000" s="24" t="inlineStr">
        <is>
          <t>H</t>
        </is>
      </c>
      <c r="J2000" s="24" t="inlineStr">
        <is>
          <t>E2-Blackpoo-Cambridg</t>
        </is>
      </c>
      <c r="K2000" s="24" t="n">
        <v>21</v>
      </c>
      <c r="L2000" s="11">
        <f>IF(INDEX(Matches!$X:$X,AA2000)=0,"",IF(I2000="H",INDEX(Matches!$H:$H,AA2000),INDEX(Matches!$I:$I,AA2000)))</f>
        <v/>
      </c>
      <c r="M2000" s="11">
        <f>IF(INDEX(Matches!$X:$X,AA2000)=0,"",IF(I2000="H",INDEX(Matches!$I:$I,AA2000),INDEX(Matches!$H:$H,AA2000)))</f>
        <v/>
      </c>
      <c r="N2000" s="11">
        <f>IF(L2000="","",IF(L2000&gt;M2000,"W",IF(L2000=M2000,"D","L")))</f>
        <v/>
      </c>
      <c r="O2000" s="11">
        <f>IF(L2000="","",IF(L2000&gt;M2000,3,IF(L2000=M2000,1,0)))</f>
        <v/>
      </c>
      <c r="P2000" s="31">
        <f>IF(I2000="H",INDEX(Matches!$L:$L,AA2000),INDEX(Matches!$N:$N,AA2000))</f>
        <v/>
      </c>
      <c r="Q2000" s="31">
        <f>INDEX(Matches!$M:$M,AA2000)</f>
        <v/>
      </c>
      <c r="R2000" s="31">
        <f>IF(I2000="H",INDEX(Matches!$N:$N,AA2000),INDEX(Matches!$L:$L,AA2000))</f>
        <v/>
      </c>
      <c r="S2000" s="33">
        <f>IF(I2000="H",INDEX(Matches!$O:$O,AA2000),INDEX(Matches!$P:$P,AA2000))</f>
        <v/>
      </c>
      <c r="T2000" s="33">
        <f>IF(INDEX(Matches!$J:$J,AA2000)="","",IF(I2000="H",INDEX(Matches!$J:$J,AA2000),INDEX(Matches!$K:$K,AA2000)))</f>
        <v/>
      </c>
      <c r="U2000" s="33">
        <f>IF(INDEX(Matches!$K:$K,AA2000)="","",IF(I2000="H",INDEX(Matches!$K:$K,AA2000),INDEX(Matches!$J:$J,AA2000)))</f>
        <v/>
      </c>
      <c r="V2000" s="30">
        <f>IF(T2000="","",T2000-U2000)</f>
        <v/>
      </c>
      <c r="W2000" s="33">
        <f>IF(I2000="H",INDEX(Matches!$T:$T,AA2000),INDEX(Matches!$U:$U,AA2000))</f>
        <v/>
      </c>
      <c r="X2000" s="11">
        <f>INDEX(Matches!$X:$X,AA2000)</f>
        <v/>
      </c>
      <c r="Y2000" s="30">
        <f>IF(O2000="","",O2000-S2000)</f>
        <v/>
      </c>
      <c r="Z2000" s="30">
        <f>IF(W2000="","",W2000-S2000)</f>
        <v/>
      </c>
      <c r="AA2000" s="24">
        <f>MATCH(J2000,Matches!$A:$A,0)</f>
        <v/>
      </c>
      <c r="AB2000" s="33" t="n"/>
      <c r="AC2000" s="33" t="n">
        <v>1.684293003160821</v>
      </c>
      <c r="AD2000" s="24" t="n"/>
      <c r="AE2000" s="24" t="n">
        <v>11</v>
      </c>
      <c r="AF2000" s="33" t="n"/>
      <c r="AG2000" s="33" t="n"/>
    </row>
    <row r="2001">
      <c r="A2001" s="24" t="inlineStr">
        <is>
          <t>Blackpool|44</t>
        </is>
      </c>
      <c r="B2001" s="24" t="inlineStr">
        <is>
          <t>E2</t>
        </is>
      </c>
      <c r="C2001" s="24" t="inlineStr">
        <is>
          <t>League One</t>
        </is>
      </c>
      <c r="D2001" s="24" t="inlineStr">
        <is>
          <t>Blackpool</t>
        </is>
      </c>
      <c r="E2001" s="24" t="n">
        <v>44</v>
      </c>
      <c r="F2001" s="24" t="n">
        <v>11</v>
      </c>
      <c r="G2001" s="29" t="n">
        <v>46504.82291666666</v>
      </c>
      <c r="H2001" s="24" t="inlineStr">
        <is>
          <t>Leicester</t>
        </is>
      </c>
      <c r="I2001" s="24" t="inlineStr">
        <is>
          <t>A</t>
        </is>
      </c>
      <c r="J2001" s="24" t="inlineStr">
        <is>
          <t>E2-Leiceste-Blackpoo</t>
        </is>
      </c>
      <c r="K2001" s="24" t="n">
        <v>1</v>
      </c>
      <c r="L2001" s="11">
        <f>IF(INDEX(Matches!$X:$X,AA2001)=0,"",IF(I2001="H",INDEX(Matches!$H:$H,AA2001),INDEX(Matches!$I:$I,AA2001)))</f>
        <v/>
      </c>
      <c r="M2001" s="11">
        <f>IF(INDEX(Matches!$X:$X,AA2001)=0,"",IF(I2001="H",INDEX(Matches!$I:$I,AA2001),INDEX(Matches!$H:$H,AA2001)))</f>
        <v/>
      </c>
      <c r="N2001" s="11">
        <f>IF(L2001="","",IF(L2001&gt;M2001,"W",IF(L2001=M2001,"D","L")))</f>
        <v/>
      </c>
      <c r="O2001" s="11">
        <f>IF(L2001="","",IF(L2001&gt;M2001,3,IF(L2001=M2001,1,0)))</f>
        <v/>
      </c>
      <c r="P2001" s="31">
        <f>IF(I2001="H",INDEX(Matches!$L:$L,AA2001),INDEX(Matches!$N:$N,AA2001))</f>
        <v/>
      </c>
      <c r="Q2001" s="31">
        <f>INDEX(Matches!$M:$M,AA2001)</f>
        <v/>
      </c>
      <c r="R2001" s="31">
        <f>IF(I2001="H",INDEX(Matches!$N:$N,AA2001),INDEX(Matches!$L:$L,AA2001))</f>
        <v/>
      </c>
      <c r="S2001" s="33">
        <f>IF(I2001="H",INDEX(Matches!$O:$O,AA2001),INDEX(Matches!$P:$P,AA2001))</f>
        <v/>
      </c>
      <c r="T2001" s="33">
        <f>IF(INDEX(Matches!$J:$J,AA2001)="","",IF(I2001="H",INDEX(Matches!$J:$J,AA2001),INDEX(Matches!$K:$K,AA2001)))</f>
        <v/>
      </c>
      <c r="U2001" s="33">
        <f>IF(INDEX(Matches!$K:$K,AA2001)="","",IF(I2001="H",INDEX(Matches!$K:$K,AA2001),INDEX(Matches!$J:$J,AA2001)))</f>
        <v/>
      </c>
      <c r="V2001" s="30">
        <f>IF(T2001="","",T2001-U2001)</f>
        <v/>
      </c>
      <c r="W2001" s="33">
        <f>IF(I2001="H",INDEX(Matches!$T:$T,AA2001),INDEX(Matches!$U:$U,AA2001))</f>
        <v/>
      </c>
      <c r="X2001" s="11">
        <f>INDEX(Matches!$X:$X,AA2001)</f>
        <v/>
      </c>
      <c r="Y2001" s="30">
        <f>IF(O2001="","",O2001-S2001)</f>
        <v/>
      </c>
      <c r="Z2001" s="30">
        <f>IF(W2001="","",W2001-S2001)</f>
        <v/>
      </c>
      <c r="AA2001" s="24">
        <f>MATCH(J2001,Matches!$A:$A,0)</f>
        <v/>
      </c>
      <c r="AB2001" s="33" t="n"/>
      <c r="AC2001" s="33" t="n">
        <v>0.8239600895729393</v>
      </c>
      <c r="AD2001" s="24" t="n"/>
      <c r="AE2001" s="24" t="n">
        <v>11</v>
      </c>
      <c r="AF2001" s="33" t="n"/>
      <c r="AG2001" s="33" t="n"/>
    </row>
    <row r="2002">
      <c r="A2002" s="24" t="inlineStr">
        <is>
          <t>Blackpool|45</t>
        </is>
      </c>
      <c r="B2002" s="24" t="inlineStr">
        <is>
          <t>E2</t>
        </is>
      </c>
      <c r="C2002" s="24" t="inlineStr">
        <is>
          <t>League One</t>
        </is>
      </c>
      <c r="D2002" s="24" t="inlineStr">
        <is>
          <t>Blackpool</t>
        </is>
      </c>
      <c r="E2002" s="24" t="n">
        <v>45</v>
      </c>
      <c r="F2002" s="24" t="n">
        <v>12</v>
      </c>
      <c r="G2002" s="29" t="n">
        <v>46508.625</v>
      </c>
      <c r="H2002" s="24" t="inlineStr">
        <is>
          <t>Stevenage</t>
        </is>
      </c>
      <c r="I2002" s="24" t="inlineStr">
        <is>
          <t>H</t>
        </is>
      </c>
      <c r="J2002" s="24" t="inlineStr">
        <is>
          <t>E2-Blackpoo-Stevenag</t>
        </is>
      </c>
      <c r="K2002" s="24" t="n">
        <v>17</v>
      </c>
      <c r="L2002" s="11">
        <f>IF(INDEX(Matches!$X:$X,AA2002)=0,"",IF(I2002="H",INDEX(Matches!$H:$H,AA2002),INDEX(Matches!$I:$I,AA2002)))</f>
        <v/>
      </c>
      <c r="M2002" s="11">
        <f>IF(INDEX(Matches!$X:$X,AA2002)=0,"",IF(I2002="H",INDEX(Matches!$I:$I,AA2002),INDEX(Matches!$H:$H,AA2002)))</f>
        <v/>
      </c>
      <c r="N2002" s="11">
        <f>IF(L2002="","",IF(L2002&gt;M2002,"W",IF(L2002=M2002,"D","L")))</f>
        <v/>
      </c>
      <c r="O2002" s="11">
        <f>IF(L2002="","",IF(L2002&gt;M2002,3,IF(L2002=M2002,1,0)))</f>
        <v/>
      </c>
      <c r="P2002" s="31">
        <f>IF(I2002="H",INDEX(Matches!$L:$L,AA2002),INDEX(Matches!$N:$N,AA2002))</f>
        <v/>
      </c>
      <c r="Q2002" s="31">
        <f>INDEX(Matches!$M:$M,AA2002)</f>
        <v/>
      </c>
      <c r="R2002" s="31">
        <f>IF(I2002="H",INDEX(Matches!$N:$N,AA2002),INDEX(Matches!$L:$L,AA2002))</f>
        <v/>
      </c>
      <c r="S2002" s="33">
        <f>IF(I2002="H",INDEX(Matches!$O:$O,AA2002),INDEX(Matches!$P:$P,AA2002))</f>
        <v/>
      </c>
      <c r="T2002" s="33">
        <f>IF(INDEX(Matches!$J:$J,AA2002)="","",IF(I2002="H",INDEX(Matches!$J:$J,AA2002),INDEX(Matches!$K:$K,AA2002)))</f>
        <v/>
      </c>
      <c r="U2002" s="33">
        <f>IF(INDEX(Matches!$K:$K,AA2002)="","",IF(I2002="H",INDEX(Matches!$K:$K,AA2002),INDEX(Matches!$J:$J,AA2002)))</f>
        <v/>
      </c>
      <c r="V2002" s="30">
        <f>IF(T2002="","",T2002-U2002)</f>
        <v/>
      </c>
      <c r="W2002" s="33">
        <f>IF(I2002="H",INDEX(Matches!$T:$T,AA2002),INDEX(Matches!$U:$U,AA2002))</f>
        <v/>
      </c>
      <c r="X2002" s="11">
        <f>INDEX(Matches!$X:$X,AA2002)</f>
        <v/>
      </c>
      <c r="Y2002" s="30">
        <f>IF(O2002="","",O2002-S2002)</f>
        <v/>
      </c>
      <c r="Z2002" s="30">
        <f>IF(W2002="","",W2002-S2002)</f>
        <v/>
      </c>
      <c r="AA2002" s="24">
        <f>MATCH(J2002,Matches!$A:$A,0)</f>
        <v/>
      </c>
      <c r="AB2002" s="33" t="n"/>
      <c r="AC2002" s="33" t="n">
        <v>1.577927739186912</v>
      </c>
      <c r="AD2002" s="24" t="n"/>
      <c r="AE2002" s="24" t="n">
        <v>12</v>
      </c>
      <c r="AF2002" s="33" t="n"/>
      <c r="AG2002" s="33" t="n"/>
    </row>
    <row r="2003">
      <c r="A2003" s="24" t="inlineStr">
        <is>
          <t>Blackpool|46</t>
        </is>
      </c>
      <c r="B2003" s="24" t="inlineStr">
        <is>
          <t>E2</t>
        </is>
      </c>
      <c r="C2003" s="24" t="inlineStr">
        <is>
          <t>League One</t>
        </is>
      </c>
      <c r="D2003" s="24" t="inlineStr">
        <is>
          <t>Blackpool</t>
        </is>
      </c>
      <c r="E2003" s="24" t="n">
        <v>46</v>
      </c>
      <c r="F2003" s="24" t="n">
        <v>12</v>
      </c>
      <c r="G2003" s="29" t="n">
        <v>46515.52083333334</v>
      </c>
      <c r="H2003" s="24" t="inlineStr">
        <is>
          <t>Luton</t>
        </is>
      </c>
      <c r="I2003" s="24" t="inlineStr">
        <is>
          <t>A</t>
        </is>
      </c>
      <c r="J2003" s="24" t="inlineStr">
        <is>
          <t>E2-Luton-Blackpoo</t>
        </is>
      </c>
      <c r="K2003" s="24" t="n">
        <v>3</v>
      </c>
      <c r="L2003" s="11">
        <f>IF(INDEX(Matches!$X:$X,AA2003)=0,"",IF(I2003="H",INDEX(Matches!$H:$H,AA2003),INDEX(Matches!$I:$I,AA2003)))</f>
        <v/>
      </c>
      <c r="M2003" s="11">
        <f>IF(INDEX(Matches!$X:$X,AA2003)=0,"",IF(I2003="H",INDEX(Matches!$I:$I,AA2003),INDEX(Matches!$H:$H,AA2003)))</f>
        <v/>
      </c>
      <c r="N2003" s="11">
        <f>IF(L2003="","",IF(L2003&gt;M2003,"W",IF(L2003=M2003,"D","L")))</f>
        <v/>
      </c>
      <c r="O2003" s="11">
        <f>IF(L2003="","",IF(L2003&gt;M2003,3,IF(L2003=M2003,1,0)))</f>
        <v/>
      </c>
      <c r="P2003" s="31">
        <f>IF(I2003="H",INDEX(Matches!$L:$L,AA2003),INDEX(Matches!$N:$N,AA2003))</f>
        <v/>
      </c>
      <c r="Q2003" s="31">
        <f>INDEX(Matches!$M:$M,AA2003)</f>
        <v/>
      </c>
      <c r="R2003" s="31">
        <f>IF(I2003="H",INDEX(Matches!$N:$N,AA2003),INDEX(Matches!$L:$L,AA2003))</f>
        <v/>
      </c>
      <c r="S2003" s="33">
        <f>IF(I2003="H",INDEX(Matches!$O:$O,AA2003),INDEX(Matches!$P:$P,AA2003))</f>
        <v/>
      </c>
      <c r="T2003" s="33">
        <f>IF(INDEX(Matches!$J:$J,AA2003)="","",IF(I2003="H",INDEX(Matches!$J:$J,AA2003),INDEX(Matches!$K:$K,AA2003)))</f>
        <v/>
      </c>
      <c r="U2003" s="33">
        <f>IF(INDEX(Matches!$K:$K,AA2003)="","",IF(I2003="H",INDEX(Matches!$K:$K,AA2003),INDEX(Matches!$J:$J,AA2003)))</f>
        <v/>
      </c>
      <c r="V2003" s="30">
        <f>IF(T2003="","",T2003-U2003)</f>
        <v/>
      </c>
      <c r="W2003" s="33">
        <f>IF(I2003="H",INDEX(Matches!$T:$T,AA2003),INDEX(Matches!$U:$U,AA2003))</f>
        <v/>
      </c>
      <c r="X2003" s="11">
        <f>INDEX(Matches!$X:$X,AA2003)</f>
        <v/>
      </c>
      <c r="Y2003" s="30">
        <f>IF(O2003="","",O2003-S2003)</f>
        <v/>
      </c>
      <c r="Z2003" s="30">
        <f>IF(W2003="","",W2003-S2003)</f>
        <v/>
      </c>
      <c r="AA2003" s="24">
        <f>MATCH(J2003,Matches!$A:$A,0)</f>
        <v/>
      </c>
      <c r="AB2003" s="33" t="n"/>
      <c r="AC2003" s="33" t="n">
        <v>0.9811021939342335</v>
      </c>
      <c r="AD2003" s="24" t="n"/>
      <c r="AE2003" s="24" t="n">
        <v>12</v>
      </c>
      <c r="AF2003" s="33" t="n"/>
      <c r="AG2003" s="33" t="n"/>
    </row>
    <row r="2004">
      <c r="A2004" s="24" t="inlineStr">
        <is>
          <t>Bradford|1</t>
        </is>
      </c>
      <c r="B2004" s="24" t="inlineStr">
        <is>
          <t>E2</t>
        </is>
      </c>
      <c r="C2004" s="24" t="inlineStr">
        <is>
          <t>League One</t>
        </is>
      </c>
      <c r="D2004" s="24" t="inlineStr">
        <is>
          <t>Bradford</t>
        </is>
      </c>
      <c r="E2004" s="24" t="n">
        <v>1</v>
      </c>
      <c r="F2004" s="24" t="n">
        <v>1</v>
      </c>
      <c r="G2004" s="29" t="n">
        <v>46249.625</v>
      </c>
      <c r="H2004" s="24" t="inlineStr">
        <is>
          <t>Peterborough</t>
        </is>
      </c>
      <c r="I2004" s="24" t="inlineStr">
        <is>
          <t>H</t>
        </is>
      </c>
      <c r="J2004" s="24" t="inlineStr">
        <is>
          <t>E2-Bradford-Peterbor</t>
        </is>
      </c>
      <c r="K2004" s="24" t="n">
        <v>19</v>
      </c>
      <c r="L2004" s="11">
        <f>IF(INDEX(Matches!$X:$X,AA2004)=0,"",IF(I2004="H",INDEX(Matches!$H:$H,AA2004),INDEX(Matches!$I:$I,AA2004)))</f>
        <v/>
      </c>
      <c r="M2004" s="11">
        <f>IF(INDEX(Matches!$X:$X,AA2004)=0,"",IF(I2004="H",INDEX(Matches!$I:$I,AA2004),INDEX(Matches!$H:$H,AA2004)))</f>
        <v/>
      </c>
      <c r="N2004" s="11">
        <f>IF(L2004="","",IF(L2004&gt;M2004,"W",IF(L2004=M2004,"D","L")))</f>
        <v/>
      </c>
      <c r="O2004" s="11">
        <f>IF(L2004="","",IF(L2004&gt;M2004,3,IF(L2004=M2004,1,0)))</f>
        <v/>
      </c>
      <c r="P2004" s="31">
        <f>IF(I2004="H",INDEX(Matches!$L:$L,AA2004),INDEX(Matches!$N:$N,AA2004))</f>
        <v/>
      </c>
      <c r="Q2004" s="31">
        <f>INDEX(Matches!$M:$M,AA2004)</f>
        <v/>
      </c>
      <c r="R2004" s="31">
        <f>IF(I2004="H",INDEX(Matches!$N:$N,AA2004),INDEX(Matches!$L:$L,AA2004))</f>
        <v/>
      </c>
      <c r="S2004" s="33">
        <f>IF(I2004="H",INDEX(Matches!$O:$O,AA2004),INDEX(Matches!$P:$P,AA2004))</f>
        <v/>
      </c>
      <c r="T2004" s="33">
        <f>IF(INDEX(Matches!$J:$J,AA2004)="","",IF(I2004="H",INDEX(Matches!$J:$J,AA2004),INDEX(Matches!$K:$K,AA2004)))</f>
        <v/>
      </c>
      <c r="U2004" s="33">
        <f>IF(INDEX(Matches!$K:$K,AA2004)="","",IF(I2004="H",INDEX(Matches!$K:$K,AA2004),INDEX(Matches!$J:$J,AA2004)))</f>
        <v/>
      </c>
      <c r="V2004" s="30">
        <f>IF(T2004="","",T2004-U2004)</f>
        <v/>
      </c>
      <c r="W2004" s="33">
        <f>IF(I2004="H",INDEX(Matches!$T:$T,AA2004),INDEX(Matches!$U:$U,AA2004))</f>
        <v/>
      </c>
      <c r="X2004" s="11">
        <f>INDEX(Matches!$X:$X,AA2004)</f>
        <v/>
      </c>
      <c r="Y2004" s="30">
        <f>IF(O2004="","",O2004-S2004)</f>
        <v/>
      </c>
      <c r="Z2004" s="30">
        <f>IF(W2004="","",W2004-S2004)</f>
        <v/>
      </c>
      <c r="AA2004" s="24">
        <f>MATCH(J2004,Matches!$A:$A,0)</f>
        <v/>
      </c>
      <c r="AB2004" s="33" t="n">
        <v>1.954701841688592</v>
      </c>
      <c r="AC2004" s="33" t="n"/>
      <c r="AD2004" s="24" t="n"/>
      <c r="AE2004" s="24" t="n">
        <v>1</v>
      </c>
      <c r="AF2004" s="33" t="n"/>
      <c r="AG2004" s="33" t="n"/>
    </row>
    <row r="2005">
      <c r="A2005" s="24" t="inlineStr">
        <is>
          <t>Bradford|2</t>
        </is>
      </c>
      <c r="B2005" s="24" t="inlineStr">
        <is>
          <t>E2</t>
        </is>
      </c>
      <c r="C2005" s="24" t="inlineStr">
        <is>
          <t>League One</t>
        </is>
      </c>
      <c r="D2005" s="24" t="inlineStr">
        <is>
          <t>Bradford</t>
        </is>
      </c>
      <c r="E2005" s="24" t="n">
        <v>2</v>
      </c>
      <c r="F2005" s="24" t="n">
        <v>1</v>
      </c>
      <c r="G2005" s="29" t="n">
        <v>46254.83333333334</v>
      </c>
      <c r="H2005" s="24" t="inlineStr">
        <is>
          <t>Sheffield Wed</t>
        </is>
      </c>
      <c r="I2005" s="24" t="inlineStr">
        <is>
          <t>A</t>
        </is>
      </c>
      <c r="J2005" s="24" t="inlineStr">
        <is>
          <t>E2-Sheffiel-Bradford</t>
        </is>
      </c>
      <c r="K2005" s="24" t="n">
        <v>2</v>
      </c>
      <c r="L2005" s="11">
        <f>IF(INDEX(Matches!$X:$X,AA2005)=0,"",IF(I2005="H",INDEX(Matches!$H:$H,AA2005),INDEX(Matches!$I:$I,AA2005)))</f>
        <v/>
      </c>
      <c r="M2005" s="11">
        <f>IF(INDEX(Matches!$X:$X,AA2005)=0,"",IF(I2005="H",INDEX(Matches!$I:$I,AA2005),INDEX(Matches!$H:$H,AA2005)))</f>
        <v/>
      </c>
      <c r="N2005" s="11">
        <f>IF(L2005="","",IF(L2005&gt;M2005,"W",IF(L2005=M2005,"D","L")))</f>
        <v/>
      </c>
      <c r="O2005" s="11">
        <f>IF(L2005="","",IF(L2005&gt;M2005,3,IF(L2005=M2005,1,0)))</f>
        <v/>
      </c>
      <c r="P2005" s="31">
        <f>IF(I2005="H",INDEX(Matches!$L:$L,AA2005),INDEX(Matches!$N:$N,AA2005))</f>
        <v/>
      </c>
      <c r="Q2005" s="31">
        <f>INDEX(Matches!$M:$M,AA2005)</f>
        <v/>
      </c>
      <c r="R2005" s="31">
        <f>IF(I2005="H",INDEX(Matches!$N:$N,AA2005),INDEX(Matches!$L:$L,AA2005))</f>
        <v/>
      </c>
      <c r="S2005" s="33">
        <f>IF(I2005="H",INDEX(Matches!$O:$O,AA2005),INDEX(Matches!$P:$P,AA2005))</f>
        <v/>
      </c>
      <c r="T2005" s="33">
        <f>IF(INDEX(Matches!$J:$J,AA2005)="","",IF(I2005="H",INDEX(Matches!$J:$J,AA2005),INDEX(Matches!$K:$K,AA2005)))</f>
        <v/>
      </c>
      <c r="U2005" s="33">
        <f>IF(INDEX(Matches!$K:$K,AA2005)="","",IF(I2005="H",INDEX(Matches!$K:$K,AA2005),INDEX(Matches!$J:$J,AA2005)))</f>
        <v/>
      </c>
      <c r="V2005" s="30">
        <f>IF(T2005="","",T2005-U2005)</f>
        <v/>
      </c>
      <c r="W2005" s="33">
        <f>IF(I2005="H",INDEX(Matches!$T:$T,AA2005),INDEX(Matches!$U:$U,AA2005))</f>
        <v/>
      </c>
      <c r="X2005" s="11">
        <f>INDEX(Matches!$X:$X,AA2005)</f>
        <v/>
      </c>
      <c r="Y2005" s="30">
        <f>IF(O2005="","",O2005-S2005)</f>
        <v/>
      </c>
      <c r="Z2005" s="30">
        <f>IF(W2005="","",W2005-S2005)</f>
        <v/>
      </c>
      <c r="AA2005" s="24">
        <f>MATCH(J2005,Matches!$A:$A,0)</f>
        <v/>
      </c>
      <c r="AB2005" s="33" t="n">
        <v>1.407826673663693</v>
      </c>
      <c r="AC2005" s="33" t="n"/>
      <c r="AD2005" s="24" t="n"/>
      <c r="AE2005" s="24" t="n">
        <v>1</v>
      </c>
      <c r="AF2005" s="33" t="n"/>
      <c r="AG2005" s="33" t="n"/>
    </row>
    <row r="2006">
      <c r="A2006" s="24" t="inlineStr">
        <is>
          <t>Bradford|3</t>
        </is>
      </c>
      <c r="B2006" s="24" t="inlineStr">
        <is>
          <t>E2</t>
        </is>
      </c>
      <c r="C2006" s="24" t="inlineStr">
        <is>
          <t>League One</t>
        </is>
      </c>
      <c r="D2006" s="24" t="inlineStr">
        <is>
          <t>Bradford</t>
        </is>
      </c>
      <c r="E2006" s="24" t="n">
        <v>3</v>
      </c>
      <c r="F2006" s="24" t="n">
        <v>1</v>
      </c>
      <c r="G2006" s="29" t="n">
        <v>46263.625</v>
      </c>
      <c r="H2006" s="24" t="inlineStr">
        <is>
          <t>Plymouth</t>
        </is>
      </c>
      <c r="I2006" s="24" t="inlineStr">
        <is>
          <t>A</t>
        </is>
      </c>
      <c r="J2006" s="24" t="inlineStr">
        <is>
          <t>E2-Plymouth-Bradford</t>
        </is>
      </c>
      <c r="K2006" s="24" t="n">
        <v>5</v>
      </c>
      <c r="L2006" s="11">
        <f>IF(INDEX(Matches!$X:$X,AA2006)=0,"",IF(I2006="H",INDEX(Matches!$H:$H,AA2006),INDEX(Matches!$I:$I,AA2006)))</f>
        <v/>
      </c>
      <c r="M2006" s="11">
        <f>IF(INDEX(Matches!$X:$X,AA2006)=0,"",IF(I2006="H",INDEX(Matches!$I:$I,AA2006),INDEX(Matches!$H:$H,AA2006)))</f>
        <v/>
      </c>
      <c r="N2006" s="11">
        <f>IF(L2006="","",IF(L2006&gt;M2006,"W",IF(L2006=M2006,"D","L")))</f>
        <v/>
      </c>
      <c r="O2006" s="11">
        <f>IF(L2006="","",IF(L2006&gt;M2006,3,IF(L2006=M2006,1,0)))</f>
        <v/>
      </c>
      <c r="P2006" s="31">
        <f>IF(I2006="H",INDEX(Matches!$L:$L,AA2006),INDEX(Matches!$N:$N,AA2006))</f>
        <v/>
      </c>
      <c r="Q2006" s="31">
        <f>INDEX(Matches!$M:$M,AA2006)</f>
        <v/>
      </c>
      <c r="R2006" s="31">
        <f>IF(I2006="H",INDEX(Matches!$N:$N,AA2006),INDEX(Matches!$L:$L,AA2006))</f>
        <v/>
      </c>
      <c r="S2006" s="33">
        <f>IF(I2006="H",INDEX(Matches!$O:$O,AA2006),INDEX(Matches!$P:$P,AA2006))</f>
        <v/>
      </c>
      <c r="T2006" s="33">
        <f>IF(INDEX(Matches!$J:$J,AA2006)="","",IF(I2006="H",INDEX(Matches!$J:$J,AA2006),INDEX(Matches!$K:$K,AA2006)))</f>
        <v/>
      </c>
      <c r="U2006" s="33">
        <f>IF(INDEX(Matches!$K:$K,AA2006)="","",IF(I2006="H",INDEX(Matches!$K:$K,AA2006),INDEX(Matches!$J:$J,AA2006)))</f>
        <v/>
      </c>
      <c r="V2006" s="30">
        <f>IF(T2006="","",T2006-U2006)</f>
        <v/>
      </c>
      <c r="W2006" s="33">
        <f>IF(I2006="H",INDEX(Matches!$T:$T,AA2006),INDEX(Matches!$U:$U,AA2006))</f>
        <v/>
      </c>
      <c r="X2006" s="11">
        <f>INDEX(Matches!$X:$X,AA2006)</f>
        <v/>
      </c>
      <c r="Y2006" s="30">
        <f>IF(O2006="","",O2006-S2006)</f>
        <v/>
      </c>
      <c r="Z2006" s="30">
        <f>IF(W2006="","",W2006-S2006)</f>
        <v/>
      </c>
      <c r="AA2006" s="24">
        <f>MATCH(J2006,Matches!$A:$A,0)</f>
        <v/>
      </c>
      <c r="AB2006" s="33" t="n">
        <v>1.274241123100474</v>
      </c>
      <c r="AC2006" s="33" t="n"/>
      <c r="AD2006" s="24" t="n"/>
      <c r="AE2006" s="24" t="n">
        <v>1</v>
      </c>
      <c r="AF2006" s="33" t="n"/>
      <c r="AG2006" s="33" t="n"/>
    </row>
    <row r="2007">
      <c r="A2007" s="24" t="inlineStr">
        <is>
          <t>Bradford|4</t>
        </is>
      </c>
      <c r="B2007" s="24" t="inlineStr">
        <is>
          <t>E2</t>
        </is>
      </c>
      <c r="C2007" s="24" t="inlineStr">
        <is>
          <t>League One</t>
        </is>
      </c>
      <c r="D2007" s="24" t="inlineStr">
        <is>
          <t>Bradford</t>
        </is>
      </c>
      <c r="E2007" s="24" t="n">
        <v>4</v>
      </c>
      <c r="F2007" s="24" t="n">
        <v>1</v>
      </c>
      <c r="G2007" s="29" t="n">
        <v>46266.82291666666</v>
      </c>
      <c r="H2007" s="24" t="inlineStr">
        <is>
          <t>Cambridge</t>
        </is>
      </c>
      <c r="I2007" s="24" t="inlineStr">
        <is>
          <t>H</t>
        </is>
      </c>
      <c r="J2007" s="24" t="inlineStr">
        <is>
          <t>E2-Bradford-Cambridg</t>
        </is>
      </c>
      <c r="K2007" s="24" t="n">
        <v>21</v>
      </c>
      <c r="L2007" s="11">
        <f>IF(INDEX(Matches!$X:$X,AA2007)=0,"",IF(I2007="H",INDEX(Matches!$H:$H,AA2007),INDEX(Matches!$I:$I,AA2007)))</f>
        <v/>
      </c>
      <c r="M2007" s="11">
        <f>IF(INDEX(Matches!$X:$X,AA2007)=0,"",IF(I2007="H",INDEX(Matches!$I:$I,AA2007),INDEX(Matches!$H:$H,AA2007)))</f>
        <v/>
      </c>
      <c r="N2007" s="11">
        <f>IF(L2007="","",IF(L2007&gt;M2007,"W",IF(L2007=M2007,"D","L")))</f>
        <v/>
      </c>
      <c r="O2007" s="11">
        <f>IF(L2007="","",IF(L2007&gt;M2007,3,IF(L2007=M2007,1,0)))</f>
        <v/>
      </c>
      <c r="P2007" s="31">
        <f>IF(I2007="H",INDEX(Matches!$L:$L,AA2007),INDEX(Matches!$N:$N,AA2007))</f>
        <v/>
      </c>
      <c r="Q2007" s="31">
        <f>INDEX(Matches!$M:$M,AA2007)</f>
        <v/>
      </c>
      <c r="R2007" s="31">
        <f>IF(I2007="H",INDEX(Matches!$N:$N,AA2007),INDEX(Matches!$L:$L,AA2007))</f>
        <v/>
      </c>
      <c r="S2007" s="33">
        <f>IF(I2007="H",INDEX(Matches!$O:$O,AA2007),INDEX(Matches!$P:$P,AA2007))</f>
        <v/>
      </c>
      <c r="T2007" s="33">
        <f>IF(INDEX(Matches!$J:$J,AA2007)="","",IF(I2007="H",INDEX(Matches!$J:$J,AA2007),INDEX(Matches!$K:$K,AA2007)))</f>
        <v/>
      </c>
      <c r="U2007" s="33">
        <f>IF(INDEX(Matches!$K:$K,AA2007)="","",IF(I2007="H",INDEX(Matches!$K:$K,AA2007),INDEX(Matches!$J:$J,AA2007)))</f>
        <v/>
      </c>
      <c r="V2007" s="30">
        <f>IF(T2007="","",T2007-U2007)</f>
        <v/>
      </c>
      <c r="W2007" s="33">
        <f>IF(I2007="H",INDEX(Matches!$T:$T,AA2007),INDEX(Matches!$U:$U,AA2007))</f>
        <v/>
      </c>
      <c r="X2007" s="11">
        <f>INDEX(Matches!$X:$X,AA2007)</f>
        <v/>
      </c>
      <c r="Y2007" s="30">
        <f>IF(O2007="","",O2007-S2007)</f>
        <v/>
      </c>
      <c r="Z2007" s="30">
        <f>IF(W2007="","",W2007-S2007)</f>
        <v/>
      </c>
      <c r="AA2007" s="24">
        <f>MATCH(J2007,Matches!$A:$A,0)</f>
        <v/>
      </c>
      <c r="AB2007" s="33" t="n">
        <v>1.73705503397023</v>
      </c>
      <c r="AC2007" s="33" t="n"/>
      <c r="AD2007" s="24" t="n"/>
      <c r="AE2007" s="24" t="n">
        <v>1</v>
      </c>
      <c r="AF2007" s="33" t="n"/>
      <c r="AG2007" s="33" t="n"/>
    </row>
    <row r="2008">
      <c r="A2008" s="24" t="inlineStr">
        <is>
          <t>Bradford|5</t>
        </is>
      </c>
      <c r="B2008" s="24" t="inlineStr">
        <is>
          <t>E2</t>
        </is>
      </c>
      <c r="C2008" s="24" t="inlineStr">
        <is>
          <t>League One</t>
        </is>
      </c>
      <c r="D2008" s="24" t="inlineStr">
        <is>
          <t>Bradford</t>
        </is>
      </c>
      <c r="E2008" s="24" t="n">
        <v>5</v>
      </c>
      <c r="F2008" s="24" t="n">
        <v>2</v>
      </c>
      <c r="G2008" s="29" t="n">
        <v>46270.625</v>
      </c>
      <c r="H2008" s="24" t="inlineStr">
        <is>
          <t>Mansfield</t>
        </is>
      </c>
      <c r="I2008" s="24" t="inlineStr">
        <is>
          <t>H</t>
        </is>
      </c>
      <c r="J2008" s="24" t="inlineStr">
        <is>
          <t>E2-Bradford-Mansfiel</t>
        </is>
      </c>
      <c r="K2008" s="24" t="n">
        <v>16</v>
      </c>
      <c r="L2008" s="11">
        <f>IF(INDEX(Matches!$X:$X,AA2008)=0,"",IF(I2008="H",INDEX(Matches!$H:$H,AA2008),INDEX(Matches!$I:$I,AA2008)))</f>
        <v/>
      </c>
      <c r="M2008" s="11">
        <f>IF(INDEX(Matches!$X:$X,AA2008)=0,"",IF(I2008="H",INDEX(Matches!$I:$I,AA2008),INDEX(Matches!$H:$H,AA2008)))</f>
        <v/>
      </c>
      <c r="N2008" s="11">
        <f>IF(L2008="","",IF(L2008&gt;M2008,"W",IF(L2008=M2008,"D","L")))</f>
        <v/>
      </c>
      <c r="O2008" s="11">
        <f>IF(L2008="","",IF(L2008&gt;M2008,3,IF(L2008=M2008,1,0)))</f>
        <v/>
      </c>
      <c r="P2008" s="31">
        <f>IF(I2008="H",INDEX(Matches!$L:$L,AA2008),INDEX(Matches!$N:$N,AA2008))</f>
        <v/>
      </c>
      <c r="Q2008" s="31">
        <f>INDEX(Matches!$M:$M,AA2008)</f>
        <v/>
      </c>
      <c r="R2008" s="31">
        <f>IF(I2008="H",INDEX(Matches!$N:$N,AA2008),INDEX(Matches!$L:$L,AA2008))</f>
        <v/>
      </c>
      <c r="S2008" s="33">
        <f>IF(I2008="H",INDEX(Matches!$O:$O,AA2008),INDEX(Matches!$P:$P,AA2008))</f>
        <v/>
      </c>
      <c r="T2008" s="33">
        <f>IF(INDEX(Matches!$J:$J,AA2008)="","",IF(I2008="H",INDEX(Matches!$J:$J,AA2008),INDEX(Matches!$K:$K,AA2008)))</f>
        <v/>
      </c>
      <c r="U2008" s="33">
        <f>IF(INDEX(Matches!$K:$K,AA2008)="","",IF(I2008="H",INDEX(Matches!$K:$K,AA2008),INDEX(Matches!$J:$J,AA2008)))</f>
        <v/>
      </c>
      <c r="V2008" s="30">
        <f>IF(T2008="","",T2008-U2008)</f>
        <v/>
      </c>
      <c r="W2008" s="33">
        <f>IF(I2008="H",INDEX(Matches!$T:$T,AA2008),INDEX(Matches!$U:$U,AA2008))</f>
        <v/>
      </c>
      <c r="X2008" s="11">
        <f>INDEX(Matches!$X:$X,AA2008)</f>
        <v/>
      </c>
      <c r="Y2008" s="30">
        <f>IF(O2008="","",O2008-S2008)</f>
        <v/>
      </c>
      <c r="Z2008" s="30">
        <f>IF(W2008="","",W2008-S2008)</f>
        <v/>
      </c>
      <c r="AA2008" s="24">
        <f>MATCH(J2008,Matches!$A:$A,0)</f>
        <v/>
      </c>
      <c r="AB2008" s="33" t="n"/>
      <c r="AC2008" s="33" t="n"/>
      <c r="AD2008" s="24" t="n"/>
      <c r="AE2008" s="24" t="n">
        <v>2</v>
      </c>
      <c r="AF2008" s="33" t="n"/>
      <c r="AG2008" s="33" t="n"/>
    </row>
    <row r="2009">
      <c r="A2009" s="24" t="inlineStr">
        <is>
          <t>Bradford|6</t>
        </is>
      </c>
      <c r="B2009" s="24" t="inlineStr">
        <is>
          <t>E2</t>
        </is>
      </c>
      <c r="C2009" s="24" t="inlineStr">
        <is>
          <t>League One</t>
        </is>
      </c>
      <c r="D2009" s="24" t="inlineStr">
        <is>
          <t>Bradford</t>
        </is>
      </c>
      <c r="E2009" s="24" t="n">
        <v>6</v>
      </c>
      <c r="F2009" s="24" t="n">
        <v>2</v>
      </c>
      <c r="G2009" s="29" t="n">
        <v>46277.52083333334</v>
      </c>
      <c r="H2009" s="24" t="inlineStr">
        <is>
          <t>Notts County</t>
        </is>
      </c>
      <c r="I2009" s="24" t="inlineStr">
        <is>
          <t>A</t>
        </is>
      </c>
      <c r="J2009" s="24" t="inlineStr">
        <is>
          <t>E2-NottsCou-Bradford</t>
        </is>
      </c>
      <c r="K2009" s="24" t="n">
        <v>18</v>
      </c>
      <c r="L2009" s="11">
        <f>IF(INDEX(Matches!$X:$X,AA2009)=0,"",IF(I2009="H",INDEX(Matches!$H:$H,AA2009),INDEX(Matches!$I:$I,AA2009)))</f>
        <v/>
      </c>
      <c r="M2009" s="11">
        <f>IF(INDEX(Matches!$X:$X,AA2009)=0,"",IF(I2009="H",INDEX(Matches!$I:$I,AA2009),INDEX(Matches!$H:$H,AA2009)))</f>
        <v/>
      </c>
      <c r="N2009" s="11">
        <f>IF(L2009="","",IF(L2009&gt;M2009,"W",IF(L2009=M2009,"D","L")))</f>
        <v/>
      </c>
      <c r="O2009" s="11">
        <f>IF(L2009="","",IF(L2009&gt;M2009,3,IF(L2009=M2009,1,0)))</f>
        <v/>
      </c>
      <c r="P2009" s="31">
        <f>IF(I2009="H",INDEX(Matches!$L:$L,AA2009),INDEX(Matches!$N:$N,AA2009))</f>
        <v/>
      </c>
      <c r="Q2009" s="31">
        <f>INDEX(Matches!$M:$M,AA2009)</f>
        <v/>
      </c>
      <c r="R2009" s="31">
        <f>IF(I2009="H",INDEX(Matches!$N:$N,AA2009),INDEX(Matches!$L:$L,AA2009))</f>
        <v/>
      </c>
      <c r="S2009" s="33">
        <f>IF(I2009="H",INDEX(Matches!$O:$O,AA2009),INDEX(Matches!$P:$P,AA2009))</f>
        <v/>
      </c>
      <c r="T2009" s="33">
        <f>IF(INDEX(Matches!$J:$J,AA2009)="","",IF(I2009="H",INDEX(Matches!$J:$J,AA2009),INDEX(Matches!$K:$K,AA2009)))</f>
        <v/>
      </c>
      <c r="U2009" s="33">
        <f>IF(INDEX(Matches!$K:$K,AA2009)="","",IF(I2009="H",INDEX(Matches!$K:$K,AA2009),INDEX(Matches!$J:$J,AA2009)))</f>
        <v/>
      </c>
      <c r="V2009" s="30">
        <f>IF(T2009="","",T2009-U2009)</f>
        <v/>
      </c>
      <c r="W2009" s="33">
        <f>IF(I2009="H",INDEX(Matches!$T:$T,AA2009),INDEX(Matches!$U:$U,AA2009))</f>
        <v/>
      </c>
      <c r="X2009" s="11">
        <f>INDEX(Matches!$X:$X,AA2009)</f>
        <v/>
      </c>
      <c r="Y2009" s="30">
        <f>IF(O2009="","",O2009-S2009)</f>
        <v/>
      </c>
      <c r="Z2009" s="30">
        <f>IF(W2009="","",W2009-S2009)</f>
        <v/>
      </c>
      <c r="AA2009" s="24">
        <f>MATCH(J2009,Matches!$A:$A,0)</f>
        <v/>
      </c>
      <c r="AB2009" s="33" t="n">
        <v>1.468881784368119</v>
      </c>
      <c r="AC2009" s="33" t="n"/>
      <c r="AD2009" s="24" t="n"/>
      <c r="AE2009" s="24" t="n">
        <v>2</v>
      </c>
      <c r="AF2009" s="33" t="n"/>
      <c r="AG2009" s="33" t="n"/>
    </row>
    <row r="2010">
      <c r="A2010" s="24" t="inlineStr">
        <is>
          <t>Bradford|7</t>
        </is>
      </c>
      <c r="B2010" s="24" t="inlineStr">
        <is>
          <t>E2</t>
        </is>
      </c>
      <c r="C2010" s="24" t="inlineStr">
        <is>
          <t>League One</t>
        </is>
      </c>
      <c r="D2010" s="24" t="inlineStr">
        <is>
          <t>Bradford</t>
        </is>
      </c>
      <c r="E2010" s="24" t="n">
        <v>7</v>
      </c>
      <c r="F2010" s="24" t="n">
        <v>2</v>
      </c>
      <c r="G2010" s="29" t="n">
        <v>46284.625</v>
      </c>
      <c r="H2010" s="24" t="inlineStr">
        <is>
          <t>Luton</t>
        </is>
      </c>
      <c r="I2010" s="24" t="inlineStr">
        <is>
          <t>A</t>
        </is>
      </c>
      <c r="J2010" s="24" t="inlineStr">
        <is>
          <t>E2-Luton-Bradford</t>
        </is>
      </c>
      <c r="K2010" s="24" t="n">
        <v>3</v>
      </c>
      <c r="L2010" s="11">
        <f>IF(INDEX(Matches!$X:$X,AA2010)=0,"",IF(I2010="H",INDEX(Matches!$H:$H,AA2010),INDEX(Matches!$I:$I,AA2010)))</f>
        <v/>
      </c>
      <c r="M2010" s="11">
        <f>IF(INDEX(Matches!$X:$X,AA2010)=0,"",IF(I2010="H",INDEX(Matches!$I:$I,AA2010),INDEX(Matches!$H:$H,AA2010)))</f>
        <v/>
      </c>
      <c r="N2010" s="11">
        <f>IF(L2010="","",IF(L2010&gt;M2010,"W",IF(L2010=M2010,"D","L")))</f>
        <v/>
      </c>
      <c r="O2010" s="11">
        <f>IF(L2010="","",IF(L2010&gt;M2010,3,IF(L2010=M2010,1,0)))</f>
        <v/>
      </c>
      <c r="P2010" s="31">
        <f>IF(I2010="H",INDEX(Matches!$L:$L,AA2010),INDEX(Matches!$N:$N,AA2010))</f>
        <v/>
      </c>
      <c r="Q2010" s="31">
        <f>INDEX(Matches!$M:$M,AA2010)</f>
        <v/>
      </c>
      <c r="R2010" s="31">
        <f>IF(I2010="H",INDEX(Matches!$N:$N,AA2010),INDEX(Matches!$L:$L,AA2010))</f>
        <v/>
      </c>
      <c r="S2010" s="33">
        <f>IF(I2010="H",INDEX(Matches!$O:$O,AA2010),INDEX(Matches!$P:$P,AA2010))</f>
        <v/>
      </c>
      <c r="T2010" s="33">
        <f>IF(INDEX(Matches!$J:$J,AA2010)="","",IF(I2010="H",INDEX(Matches!$J:$J,AA2010),INDEX(Matches!$K:$K,AA2010)))</f>
        <v/>
      </c>
      <c r="U2010" s="33">
        <f>IF(INDEX(Matches!$K:$K,AA2010)="","",IF(I2010="H",INDEX(Matches!$K:$K,AA2010),INDEX(Matches!$J:$J,AA2010)))</f>
        <v/>
      </c>
      <c r="V2010" s="30">
        <f>IF(T2010="","",T2010-U2010)</f>
        <v/>
      </c>
      <c r="W2010" s="33">
        <f>IF(I2010="H",INDEX(Matches!$T:$T,AA2010),INDEX(Matches!$U:$U,AA2010))</f>
        <v/>
      </c>
      <c r="X2010" s="11">
        <f>INDEX(Matches!$X:$X,AA2010)</f>
        <v/>
      </c>
      <c r="Y2010" s="30">
        <f>IF(O2010="","",O2010-S2010)</f>
        <v/>
      </c>
      <c r="Z2010" s="30">
        <f>IF(W2010="","",W2010-S2010)</f>
        <v/>
      </c>
      <c r="AA2010" s="24">
        <f>MATCH(J2010,Matches!$A:$A,0)</f>
        <v/>
      </c>
      <c r="AB2010" s="33" t="n"/>
      <c r="AC2010" s="33" t="n"/>
      <c r="AD2010" s="24" t="n"/>
      <c r="AE2010" s="24" t="n">
        <v>2</v>
      </c>
      <c r="AF2010" s="33" t="n"/>
      <c r="AG2010" s="33" t="n"/>
    </row>
    <row r="2011">
      <c r="A2011" s="24" t="inlineStr">
        <is>
          <t>Bradford|8</t>
        </is>
      </c>
      <c r="B2011" s="24" t="inlineStr">
        <is>
          <t>E2</t>
        </is>
      </c>
      <c r="C2011" s="24" t="inlineStr">
        <is>
          <t>League One</t>
        </is>
      </c>
      <c r="D2011" s="24" t="inlineStr">
        <is>
          <t>Bradford</t>
        </is>
      </c>
      <c r="E2011" s="24" t="n">
        <v>8</v>
      </c>
      <c r="F2011" s="24" t="n">
        <v>2</v>
      </c>
      <c r="G2011" s="29" t="n">
        <v>46298.625</v>
      </c>
      <c r="H2011" s="24" t="inlineStr">
        <is>
          <t>Reading</t>
        </is>
      </c>
      <c r="I2011" s="24" t="inlineStr">
        <is>
          <t>A</t>
        </is>
      </c>
      <c r="J2011" s="24" t="inlineStr">
        <is>
          <t>E2-Reading-Bradford</t>
        </is>
      </c>
      <c r="K2011" s="24" t="n">
        <v>12</v>
      </c>
      <c r="L2011" s="11">
        <f>IF(INDEX(Matches!$X:$X,AA2011)=0,"",IF(I2011="H",INDEX(Matches!$H:$H,AA2011),INDEX(Matches!$I:$I,AA2011)))</f>
        <v/>
      </c>
      <c r="M2011" s="11">
        <f>IF(INDEX(Matches!$X:$X,AA2011)=0,"",IF(I2011="H",INDEX(Matches!$I:$I,AA2011),INDEX(Matches!$H:$H,AA2011)))</f>
        <v/>
      </c>
      <c r="N2011" s="11">
        <f>IF(L2011="","",IF(L2011&gt;M2011,"W",IF(L2011=M2011,"D","L")))</f>
        <v/>
      </c>
      <c r="O2011" s="11">
        <f>IF(L2011="","",IF(L2011&gt;M2011,3,IF(L2011=M2011,1,0)))</f>
        <v/>
      </c>
      <c r="P2011" s="31">
        <f>IF(I2011="H",INDEX(Matches!$L:$L,AA2011),INDEX(Matches!$N:$N,AA2011))</f>
        <v/>
      </c>
      <c r="Q2011" s="31">
        <f>INDEX(Matches!$M:$M,AA2011)</f>
        <v/>
      </c>
      <c r="R2011" s="31">
        <f>IF(I2011="H",INDEX(Matches!$N:$N,AA2011),INDEX(Matches!$L:$L,AA2011))</f>
        <v/>
      </c>
      <c r="S2011" s="33">
        <f>IF(I2011="H",INDEX(Matches!$O:$O,AA2011),INDEX(Matches!$P:$P,AA2011))</f>
        <v/>
      </c>
      <c r="T2011" s="33">
        <f>IF(INDEX(Matches!$J:$J,AA2011)="","",IF(I2011="H",INDEX(Matches!$J:$J,AA2011),INDEX(Matches!$K:$K,AA2011)))</f>
        <v/>
      </c>
      <c r="U2011" s="33">
        <f>IF(INDEX(Matches!$K:$K,AA2011)="","",IF(I2011="H",INDEX(Matches!$K:$K,AA2011),INDEX(Matches!$J:$J,AA2011)))</f>
        <v/>
      </c>
      <c r="V2011" s="30">
        <f>IF(T2011="","",T2011-U2011)</f>
        <v/>
      </c>
      <c r="W2011" s="33">
        <f>IF(I2011="H",INDEX(Matches!$T:$T,AA2011),INDEX(Matches!$U:$U,AA2011))</f>
        <v/>
      </c>
      <c r="X2011" s="11">
        <f>INDEX(Matches!$X:$X,AA2011)</f>
        <v/>
      </c>
      <c r="Y2011" s="30">
        <f>IF(O2011="","",O2011-S2011)</f>
        <v/>
      </c>
      <c r="Z2011" s="30">
        <f>IF(W2011="","",W2011-S2011)</f>
        <v/>
      </c>
      <c r="AA2011" s="24">
        <f>MATCH(J2011,Matches!$A:$A,0)</f>
        <v/>
      </c>
      <c r="AB2011" s="33" t="n"/>
      <c r="AC2011" s="33" t="n"/>
      <c r="AD2011" s="24" t="n"/>
      <c r="AE2011" s="24" t="n">
        <v>3</v>
      </c>
      <c r="AF2011" s="33" t="n"/>
      <c r="AG2011" s="33" t="n"/>
    </row>
    <row r="2012">
      <c r="A2012" s="24" t="inlineStr">
        <is>
          <t>Bradford|9</t>
        </is>
      </c>
      <c r="B2012" s="24" t="inlineStr">
        <is>
          <t>E2</t>
        </is>
      </c>
      <c r="C2012" s="24" t="inlineStr">
        <is>
          <t>League One</t>
        </is>
      </c>
      <c r="D2012" s="24" t="inlineStr">
        <is>
          <t>Bradford</t>
        </is>
      </c>
      <c r="E2012" s="24" t="n">
        <v>9</v>
      </c>
      <c r="F2012" s="24" t="n">
        <v>3</v>
      </c>
      <c r="G2012" s="29" t="n">
        <v>46305.625</v>
      </c>
      <c r="H2012" s="24" t="inlineStr">
        <is>
          <t>Leyton Orient</t>
        </is>
      </c>
      <c r="I2012" s="24" t="inlineStr">
        <is>
          <t>H</t>
        </is>
      </c>
      <c r="J2012" s="24" t="inlineStr">
        <is>
          <t>E2-Bradford-LeytonOr</t>
        </is>
      </c>
      <c r="K2012" s="24" t="n">
        <v>20</v>
      </c>
      <c r="L2012" s="11">
        <f>IF(INDEX(Matches!$X:$X,AA2012)=0,"",IF(I2012="H",INDEX(Matches!$H:$H,AA2012),INDEX(Matches!$I:$I,AA2012)))</f>
        <v/>
      </c>
      <c r="M2012" s="11">
        <f>IF(INDEX(Matches!$X:$X,AA2012)=0,"",IF(I2012="H",INDEX(Matches!$I:$I,AA2012),INDEX(Matches!$H:$H,AA2012)))</f>
        <v/>
      </c>
      <c r="N2012" s="11">
        <f>IF(L2012="","",IF(L2012&gt;M2012,"W",IF(L2012=M2012,"D","L")))</f>
        <v/>
      </c>
      <c r="O2012" s="11">
        <f>IF(L2012="","",IF(L2012&gt;M2012,3,IF(L2012=M2012,1,0)))</f>
        <v/>
      </c>
      <c r="P2012" s="31">
        <f>IF(I2012="H",INDEX(Matches!$L:$L,AA2012),INDEX(Matches!$N:$N,AA2012))</f>
        <v/>
      </c>
      <c r="Q2012" s="31">
        <f>INDEX(Matches!$M:$M,AA2012)</f>
        <v/>
      </c>
      <c r="R2012" s="31">
        <f>IF(I2012="H",INDEX(Matches!$N:$N,AA2012),INDEX(Matches!$L:$L,AA2012))</f>
        <v/>
      </c>
      <c r="S2012" s="33">
        <f>IF(I2012="H",INDEX(Matches!$O:$O,AA2012),INDEX(Matches!$P:$P,AA2012))</f>
        <v/>
      </c>
      <c r="T2012" s="33">
        <f>IF(INDEX(Matches!$J:$J,AA2012)="","",IF(I2012="H",INDEX(Matches!$J:$J,AA2012),INDEX(Matches!$K:$K,AA2012)))</f>
        <v/>
      </c>
      <c r="U2012" s="33">
        <f>IF(INDEX(Matches!$K:$K,AA2012)="","",IF(I2012="H",INDEX(Matches!$K:$K,AA2012),INDEX(Matches!$J:$J,AA2012)))</f>
        <v/>
      </c>
      <c r="V2012" s="30">
        <f>IF(T2012="","",T2012-U2012)</f>
        <v/>
      </c>
      <c r="W2012" s="33">
        <f>IF(I2012="H",INDEX(Matches!$T:$T,AA2012),INDEX(Matches!$U:$U,AA2012))</f>
        <v/>
      </c>
      <c r="X2012" s="11">
        <f>INDEX(Matches!$X:$X,AA2012)</f>
        <v/>
      </c>
      <c r="Y2012" s="30">
        <f>IF(O2012="","",O2012-S2012)</f>
        <v/>
      </c>
      <c r="Z2012" s="30">
        <f>IF(W2012="","",W2012-S2012)</f>
        <v/>
      </c>
      <c r="AA2012" s="24">
        <f>MATCH(J2012,Matches!$A:$A,0)</f>
        <v/>
      </c>
      <c r="AB2012" s="33" t="n"/>
      <c r="AC2012" s="33" t="n"/>
      <c r="AD2012" s="24" t="n"/>
      <c r="AE2012" s="24" t="n">
        <v>3</v>
      </c>
      <c r="AF2012" s="33" t="n"/>
      <c r="AG2012" s="33" t="n"/>
    </row>
    <row r="2013">
      <c r="A2013" s="24" t="inlineStr">
        <is>
          <t>Bradford|10</t>
        </is>
      </c>
      <c r="B2013" s="24" t="inlineStr">
        <is>
          <t>E2</t>
        </is>
      </c>
      <c r="C2013" s="24" t="inlineStr">
        <is>
          <t>League One</t>
        </is>
      </c>
      <c r="D2013" s="24" t="inlineStr">
        <is>
          <t>Bradford</t>
        </is>
      </c>
      <c r="E2013" s="24" t="n">
        <v>10</v>
      </c>
      <c r="F2013" s="24" t="n">
        <v>3</v>
      </c>
      <c r="G2013" s="29" t="n">
        <v>46312.625</v>
      </c>
      <c r="H2013" s="24" t="inlineStr">
        <is>
          <t>Stevenage</t>
        </is>
      </c>
      <c r="I2013" s="24" t="inlineStr">
        <is>
          <t>H</t>
        </is>
      </c>
      <c r="J2013" s="24" t="inlineStr">
        <is>
          <t>E2-Bradford-Stevenag</t>
        </is>
      </c>
      <c r="K2013" s="24" t="n">
        <v>17</v>
      </c>
      <c r="L2013" s="11">
        <f>IF(INDEX(Matches!$X:$X,AA2013)=0,"",IF(I2013="H",INDEX(Matches!$H:$H,AA2013),INDEX(Matches!$I:$I,AA2013)))</f>
        <v/>
      </c>
      <c r="M2013" s="11">
        <f>IF(INDEX(Matches!$X:$X,AA2013)=0,"",IF(I2013="H",INDEX(Matches!$I:$I,AA2013),INDEX(Matches!$H:$H,AA2013)))</f>
        <v/>
      </c>
      <c r="N2013" s="11">
        <f>IF(L2013="","",IF(L2013&gt;M2013,"W",IF(L2013=M2013,"D","L")))</f>
        <v/>
      </c>
      <c r="O2013" s="11">
        <f>IF(L2013="","",IF(L2013&gt;M2013,3,IF(L2013=M2013,1,0)))</f>
        <v/>
      </c>
      <c r="P2013" s="31">
        <f>IF(I2013="H",INDEX(Matches!$L:$L,AA2013),INDEX(Matches!$N:$N,AA2013))</f>
        <v/>
      </c>
      <c r="Q2013" s="31">
        <f>INDEX(Matches!$M:$M,AA2013)</f>
        <v/>
      </c>
      <c r="R2013" s="31">
        <f>IF(I2013="H",INDEX(Matches!$N:$N,AA2013),INDEX(Matches!$L:$L,AA2013))</f>
        <v/>
      </c>
      <c r="S2013" s="33">
        <f>IF(I2013="H",INDEX(Matches!$O:$O,AA2013),INDEX(Matches!$P:$P,AA2013))</f>
        <v/>
      </c>
      <c r="T2013" s="33">
        <f>IF(INDEX(Matches!$J:$J,AA2013)="","",IF(I2013="H",INDEX(Matches!$J:$J,AA2013),INDEX(Matches!$K:$K,AA2013)))</f>
        <v/>
      </c>
      <c r="U2013" s="33">
        <f>IF(INDEX(Matches!$K:$K,AA2013)="","",IF(I2013="H",INDEX(Matches!$K:$K,AA2013),INDEX(Matches!$J:$J,AA2013)))</f>
        <v/>
      </c>
      <c r="V2013" s="30">
        <f>IF(T2013="","",T2013-U2013)</f>
        <v/>
      </c>
      <c r="W2013" s="33">
        <f>IF(I2013="H",INDEX(Matches!$T:$T,AA2013),INDEX(Matches!$U:$U,AA2013))</f>
        <v/>
      </c>
      <c r="X2013" s="11">
        <f>INDEX(Matches!$X:$X,AA2013)</f>
        <v/>
      </c>
      <c r="Y2013" s="30">
        <f>IF(O2013="","",O2013-S2013)</f>
        <v/>
      </c>
      <c r="Z2013" s="30">
        <f>IF(W2013="","",W2013-S2013)</f>
        <v/>
      </c>
      <c r="AA2013" s="24">
        <f>MATCH(J2013,Matches!$A:$A,0)</f>
        <v/>
      </c>
      <c r="AB2013" s="33" t="n"/>
      <c r="AC2013" s="33" t="n"/>
      <c r="AD2013" s="24" t="n"/>
      <c r="AE2013" s="24" t="n">
        <v>3</v>
      </c>
      <c r="AF2013" s="33" t="n"/>
      <c r="AG2013" s="33" t="n"/>
    </row>
    <row r="2014">
      <c r="A2014" s="24" t="inlineStr">
        <is>
          <t>Bradford|11</t>
        </is>
      </c>
      <c r="B2014" s="24" t="inlineStr">
        <is>
          <t>E2</t>
        </is>
      </c>
      <c r="C2014" s="24" t="inlineStr">
        <is>
          <t>League One</t>
        </is>
      </c>
      <c r="D2014" s="24" t="inlineStr">
        <is>
          <t>Bradford</t>
        </is>
      </c>
      <c r="E2014" s="24" t="n">
        <v>11</v>
      </c>
      <c r="F2014" s="24" t="n">
        <v>3</v>
      </c>
      <c r="G2014" s="29" t="n">
        <v>46315.82291666666</v>
      </c>
      <c r="H2014" s="24" t="inlineStr">
        <is>
          <t>Burton</t>
        </is>
      </c>
      <c r="I2014" s="24" t="inlineStr">
        <is>
          <t>A</t>
        </is>
      </c>
      <c r="J2014" s="24" t="inlineStr">
        <is>
          <t>E2-Burton-Bradford</t>
        </is>
      </c>
      <c r="K2014" s="24" t="n">
        <v>22</v>
      </c>
      <c r="L2014" s="11">
        <f>IF(INDEX(Matches!$X:$X,AA2014)=0,"",IF(I2014="H",INDEX(Matches!$H:$H,AA2014),INDEX(Matches!$I:$I,AA2014)))</f>
        <v/>
      </c>
      <c r="M2014" s="11">
        <f>IF(INDEX(Matches!$X:$X,AA2014)=0,"",IF(I2014="H",INDEX(Matches!$I:$I,AA2014),INDEX(Matches!$H:$H,AA2014)))</f>
        <v/>
      </c>
      <c r="N2014" s="11">
        <f>IF(L2014="","",IF(L2014&gt;M2014,"W",IF(L2014=M2014,"D","L")))</f>
        <v/>
      </c>
      <c r="O2014" s="11">
        <f>IF(L2014="","",IF(L2014&gt;M2014,3,IF(L2014=M2014,1,0)))</f>
        <v/>
      </c>
      <c r="P2014" s="31">
        <f>IF(I2014="H",INDEX(Matches!$L:$L,AA2014),INDEX(Matches!$N:$N,AA2014))</f>
        <v/>
      </c>
      <c r="Q2014" s="31">
        <f>INDEX(Matches!$M:$M,AA2014)</f>
        <v/>
      </c>
      <c r="R2014" s="31">
        <f>IF(I2014="H",INDEX(Matches!$N:$N,AA2014),INDEX(Matches!$L:$L,AA2014))</f>
        <v/>
      </c>
      <c r="S2014" s="33">
        <f>IF(I2014="H",INDEX(Matches!$O:$O,AA2014),INDEX(Matches!$P:$P,AA2014))</f>
        <v/>
      </c>
      <c r="T2014" s="33">
        <f>IF(INDEX(Matches!$J:$J,AA2014)="","",IF(I2014="H",INDEX(Matches!$J:$J,AA2014),INDEX(Matches!$K:$K,AA2014)))</f>
        <v/>
      </c>
      <c r="U2014" s="33">
        <f>IF(INDEX(Matches!$K:$K,AA2014)="","",IF(I2014="H",INDEX(Matches!$K:$K,AA2014),INDEX(Matches!$J:$J,AA2014)))</f>
        <v/>
      </c>
      <c r="V2014" s="30">
        <f>IF(T2014="","",T2014-U2014)</f>
        <v/>
      </c>
      <c r="W2014" s="33">
        <f>IF(I2014="H",INDEX(Matches!$T:$T,AA2014),INDEX(Matches!$U:$U,AA2014))</f>
        <v/>
      </c>
      <c r="X2014" s="11">
        <f>INDEX(Matches!$X:$X,AA2014)</f>
        <v/>
      </c>
      <c r="Y2014" s="30">
        <f>IF(O2014="","",O2014-S2014)</f>
        <v/>
      </c>
      <c r="Z2014" s="30">
        <f>IF(W2014="","",W2014-S2014)</f>
        <v/>
      </c>
      <c r="AA2014" s="24">
        <f>MATCH(J2014,Matches!$A:$A,0)</f>
        <v/>
      </c>
      <c r="AB2014" s="33" t="n"/>
      <c r="AC2014" s="33" t="n"/>
      <c r="AD2014" s="24" t="n"/>
      <c r="AE2014" s="24" t="n">
        <v>3</v>
      </c>
      <c r="AF2014" s="33" t="n"/>
      <c r="AG2014" s="33" t="n"/>
    </row>
    <row r="2015">
      <c r="A2015" s="24" t="inlineStr">
        <is>
          <t>Bradford|12</t>
        </is>
      </c>
      <c r="B2015" s="24" t="inlineStr">
        <is>
          <t>E2</t>
        </is>
      </c>
      <c r="C2015" s="24" t="inlineStr">
        <is>
          <t>League One</t>
        </is>
      </c>
      <c r="D2015" s="24" t="inlineStr">
        <is>
          <t>Bradford</t>
        </is>
      </c>
      <c r="E2015" s="24" t="n">
        <v>12</v>
      </c>
      <c r="F2015" s="24" t="n">
        <v>3</v>
      </c>
      <c r="G2015" s="29" t="n">
        <v>46319.625</v>
      </c>
      <c r="H2015" s="24" t="inlineStr">
        <is>
          <t>Oxford</t>
        </is>
      </c>
      <c r="I2015" s="24" t="inlineStr">
        <is>
          <t>A</t>
        </is>
      </c>
      <c r="J2015" s="24" t="inlineStr">
        <is>
          <t>E2-Oxford-Bradford</t>
        </is>
      </c>
      <c r="K2015" s="24" t="n">
        <v>11</v>
      </c>
      <c r="L2015" s="11">
        <f>IF(INDEX(Matches!$X:$X,AA2015)=0,"",IF(I2015="H",INDEX(Matches!$H:$H,AA2015),INDEX(Matches!$I:$I,AA2015)))</f>
        <v/>
      </c>
      <c r="M2015" s="11">
        <f>IF(INDEX(Matches!$X:$X,AA2015)=0,"",IF(I2015="H",INDEX(Matches!$I:$I,AA2015),INDEX(Matches!$H:$H,AA2015)))</f>
        <v/>
      </c>
      <c r="N2015" s="11">
        <f>IF(L2015="","",IF(L2015&gt;M2015,"W",IF(L2015=M2015,"D","L")))</f>
        <v/>
      </c>
      <c r="O2015" s="11">
        <f>IF(L2015="","",IF(L2015&gt;M2015,3,IF(L2015=M2015,1,0)))</f>
        <v/>
      </c>
      <c r="P2015" s="31">
        <f>IF(I2015="H",INDEX(Matches!$L:$L,AA2015),INDEX(Matches!$N:$N,AA2015))</f>
        <v/>
      </c>
      <c r="Q2015" s="31">
        <f>INDEX(Matches!$M:$M,AA2015)</f>
        <v/>
      </c>
      <c r="R2015" s="31">
        <f>IF(I2015="H",INDEX(Matches!$N:$N,AA2015),INDEX(Matches!$L:$L,AA2015))</f>
        <v/>
      </c>
      <c r="S2015" s="33">
        <f>IF(I2015="H",INDEX(Matches!$O:$O,AA2015),INDEX(Matches!$P:$P,AA2015))</f>
        <v/>
      </c>
      <c r="T2015" s="33">
        <f>IF(INDEX(Matches!$J:$J,AA2015)="","",IF(I2015="H",INDEX(Matches!$J:$J,AA2015),INDEX(Matches!$K:$K,AA2015)))</f>
        <v/>
      </c>
      <c r="U2015" s="33">
        <f>IF(INDEX(Matches!$K:$K,AA2015)="","",IF(I2015="H",INDEX(Matches!$K:$K,AA2015),INDEX(Matches!$J:$J,AA2015)))</f>
        <v/>
      </c>
      <c r="V2015" s="30">
        <f>IF(T2015="","",T2015-U2015)</f>
        <v/>
      </c>
      <c r="W2015" s="33">
        <f>IF(I2015="H",INDEX(Matches!$T:$T,AA2015),INDEX(Matches!$U:$U,AA2015))</f>
        <v/>
      </c>
      <c r="X2015" s="11">
        <f>INDEX(Matches!$X:$X,AA2015)</f>
        <v/>
      </c>
      <c r="Y2015" s="30">
        <f>IF(O2015="","",O2015-S2015)</f>
        <v/>
      </c>
      <c r="Z2015" s="30">
        <f>IF(W2015="","",W2015-S2015)</f>
        <v/>
      </c>
      <c r="AA2015" s="24">
        <f>MATCH(J2015,Matches!$A:$A,0)</f>
        <v/>
      </c>
      <c r="AB2015" s="33" t="n"/>
      <c r="AC2015" s="33" t="n">
        <v>1.299899087641373</v>
      </c>
      <c r="AD2015" s="24" t="n"/>
      <c r="AE2015" s="24" t="n">
        <v>4</v>
      </c>
      <c r="AF2015" s="33" t="n"/>
      <c r="AG2015" s="33" t="n"/>
    </row>
    <row r="2016">
      <c r="A2016" s="24" t="inlineStr">
        <is>
          <t>Bradford|13</t>
        </is>
      </c>
      <c r="B2016" s="24" t="inlineStr">
        <is>
          <t>E2</t>
        </is>
      </c>
      <c r="C2016" s="24" t="inlineStr">
        <is>
          <t>League One</t>
        </is>
      </c>
      <c r="D2016" s="24" t="inlineStr">
        <is>
          <t>Bradford</t>
        </is>
      </c>
      <c r="E2016" s="24" t="n">
        <v>13</v>
      </c>
      <c r="F2016" s="24" t="n">
        <v>4</v>
      </c>
      <c r="G2016" s="29" t="n">
        <v>46326.52083333334</v>
      </c>
      <c r="H2016" s="24" t="inlineStr">
        <is>
          <t>Huddersfield</t>
        </is>
      </c>
      <c r="I2016" s="24" t="inlineStr">
        <is>
          <t>H</t>
        </is>
      </c>
      <c r="J2016" s="24" t="inlineStr">
        <is>
          <t>E2-Bradford-Huddersf</t>
        </is>
      </c>
      <c r="K2016" s="24" t="n">
        <v>4</v>
      </c>
      <c r="L2016" s="11">
        <f>IF(INDEX(Matches!$X:$X,AA2016)=0,"",IF(I2016="H",INDEX(Matches!$H:$H,AA2016),INDEX(Matches!$I:$I,AA2016)))</f>
        <v/>
      </c>
      <c r="M2016" s="11">
        <f>IF(INDEX(Matches!$X:$X,AA2016)=0,"",IF(I2016="H",INDEX(Matches!$I:$I,AA2016),INDEX(Matches!$H:$H,AA2016)))</f>
        <v/>
      </c>
      <c r="N2016" s="11">
        <f>IF(L2016="","",IF(L2016&gt;M2016,"W",IF(L2016=M2016,"D","L")))</f>
        <v/>
      </c>
      <c r="O2016" s="11">
        <f>IF(L2016="","",IF(L2016&gt;M2016,3,IF(L2016=M2016,1,0)))</f>
        <v/>
      </c>
      <c r="P2016" s="31">
        <f>IF(I2016="H",INDEX(Matches!$L:$L,AA2016),INDEX(Matches!$N:$N,AA2016))</f>
        <v/>
      </c>
      <c r="Q2016" s="31">
        <f>INDEX(Matches!$M:$M,AA2016)</f>
        <v/>
      </c>
      <c r="R2016" s="31">
        <f>IF(I2016="H",INDEX(Matches!$N:$N,AA2016),INDEX(Matches!$L:$L,AA2016))</f>
        <v/>
      </c>
      <c r="S2016" s="33">
        <f>IF(I2016="H",INDEX(Matches!$O:$O,AA2016),INDEX(Matches!$P:$P,AA2016))</f>
        <v/>
      </c>
      <c r="T2016" s="33">
        <f>IF(INDEX(Matches!$J:$J,AA2016)="","",IF(I2016="H",INDEX(Matches!$J:$J,AA2016),INDEX(Matches!$K:$K,AA2016)))</f>
        <v/>
      </c>
      <c r="U2016" s="33">
        <f>IF(INDEX(Matches!$K:$K,AA2016)="","",IF(I2016="H",INDEX(Matches!$K:$K,AA2016),INDEX(Matches!$J:$J,AA2016)))</f>
        <v/>
      </c>
      <c r="V2016" s="30">
        <f>IF(T2016="","",T2016-U2016)</f>
        <v/>
      </c>
      <c r="W2016" s="33">
        <f>IF(I2016="H",INDEX(Matches!$T:$T,AA2016),INDEX(Matches!$U:$U,AA2016))</f>
        <v/>
      </c>
      <c r="X2016" s="11">
        <f>INDEX(Matches!$X:$X,AA2016)</f>
        <v/>
      </c>
      <c r="Y2016" s="30">
        <f>IF(O2016="","",O2016-S2016)</f>
        <v/>
      </c>
      <c r="Z2016" s="30">
        <f>IF(W2016="","",W2016-S2016)</f>
        <v/>
      </c>
      <c r="AA2016" s="24">
        <f>MATCH(J2016,Matches!$A:$A,0)</f>
        <v/>
      </c>
      <c r="AB2016" s="33" t="n"/>
      <c r="AC2016" s="33" t="n">
        <v>1.378401272872799</v>
      </c>
      <c r="AD2016" s="24" t="n"/>
      <c r="AE2016" s="24" t="n">
        <v>4</v>
      </c>
      <c r="AF2016" s="33" t="n"/>
      <c r="AG2016" s="33" t="n"/>
    </row>
    <row r="2017">
      <c r="A2017" s="24" t="inlineStr">
        <is>
          <t>Bradford|14</t>
        </is>
      </c>
      <c r="B2017" s="24" t="inlineStr">
        <is>
          <t>E2</t>
        </is>
      </c>
      <c r="C2017" s="24" t="inlineStr">
        <is>
          <t>League One</t>
        </is>
      </c>
      <c r="D2017" s="24" t="inlineStr">
        <is>
          <t>Bradford</t>
        </is>
      </c>
      <c r="E2017" s="24" t="n">
        <v>14</v>
      </c>
      <c r="F2017" s="24" t="n">
        <v>4</v>
      </c>
      <c r="G2017" s="29" t="n">
        <v>46340.625</v>
      </c>
      <c r="H2017" s="24" t="inlineStr">
        <is>
          <t>Leicester</t>
        </is>
      </c>
      <c r="I2017" s="24" t="inlineStr">
        <is>
          <t>A</t>
        </is>
      </c>
      <c r="J2017" s="24" t="inlineStr">
        <is>
          <t>E2-Leiceste-Bradford</t>
        </is>
      </c>
      <c r="K2017" s="24" t="n">
        <v>1</v>
      </c>
      <c r="L2017" s="11">
        <f>IF(INDEX(Matches!$X:$X,AA2017)=0,"",IF(I2017="H",INDEX(Matches!$H:$H,AA2017),INDEX(Matches!$I:$I,AA2017)))</f>
        <v/>
      </c>
      <c r="M2017" s="11">
        <f>IF(INDEX(Matches!$X:$X,AA2017)=0,"",IF(I2017="H",INDEX(Matches!$I:$I,AA2017),INDEX(Matches!$H:$H,AA2017)))</f>
        <v/>
      </c>
      <c r="N2017" s="11">
        <f>IF(L2017="","",IF(L2017&gt;M2017,"W",IF(L2017=M2017,"D","L")))</f>
        <v/>
      </c>
      <c r="O2017" s="11">
        <f>IF(L2017="","",IF(L2017&gt;M2017,3,IF(L2017=M2017,1,0)))</f>
        <v/>
      </c>
      <c r="P2017" s="31">
        <f>IF(I2017="H",INDEX(Matches!$L:$L,AA2017),INDEX(Matches!$N:$N,AA2017))</f>
        <v/>
      </c>
      <c r="Q2017" s="31">
        <f>INDEX(Matches!$M:$M,AA2017)</f>
        <v/>
      </c>
      <c r="R2017" s="31">
        <f>IF(I2017="H",INDEX(Matches!$N:$N,AA2017),INDEX(Matches!$L:$L,AA2017))</f>
        <v/>
      </c>
      <c r="S2017" s="33">
        <f>IF(I2017="H",INDEX(Matches!$O:$O,AA2017),INDEX(Matches!$P:$P,AA2017))</f>
        <v/>
      </c>
      <c r="T2017" s="33">
        <f>IF(INDEX(Matches!$J:$J,AA2017)="","",IF(I2017="H",INDEX(Matches!$J:$J,AA2017),INDEX(Matches!$K:$K,AA2017)))</f>
        <v/>
      </c>
      <c r="U2017" s="33">
        <f>IF(INDEX(Matches!$K:$K,AA2017)="","",IF(I2017="H",INDEX(Matches!$K:$K,AA2017),INDEX(Matches!$J:$J,AA2017)))</f>
        <v/>
      </c>
      <c r="V2017" s="30">
        <f>IF(T2017="","",T2017-U2017)</f>
        <v/>
      </c>
      <c r="W2017" s="33">
        <f>IF(I2017="H",INDEX(Matches!$T:$T,AA2017),INDEX(Matches!$U:$U,AA2017))</f>
        <v/>
      </c>
      <c r="X2017" s="11">
        <f>INDEX(Matches!$X:$X,AA2017)</f>
        <v/>
      </c>
      <c r="Y2017" s="30">
        <f>IF(O2017="","",O2017-S2017)</f>
        <v/>
      </c>
      <c r="Z2017" s="30">
        <f>IF(W2017="","",W2017-S2017)</f>
        <v/>
      </c>
      <c r="AA2017" s="24">
        <f>MATCH(J2017,Matches!$A:$A,0)</f>
        <v/>
      </c>
      <c r="AB2017" s="33" t="n"/>
      <c r="AC2017" s="33" t="n">
        <v>0.9103853749440662</v>
      </c>
      <c r="AD2017" s="24" t="n"/>
      <c r="AE2017" s="24" t="n">
        <v>4</v>
      </c>
      <c r="AF2017" s="33" t="n"/>
      <c r="AG2017" s="33" t="n"/>
    </row>
    <row r="2018">
      <c r="A2018" s="24" t="inlineStr">
        <is>
          <t>Bradford|15</t>
        </is>
      </c>
      <c r="B2018" s="24" t="inlineStr">
        <is>
          <t>E2</t>
        </is>
      </c>
      <c r="C2018" s="24" t="inlineStr">
        <is>
          <t>League One</t>
        </is>
      </c>
      <c r="D2018" s="24" t="inlineStr">
        <is>
          <t>Bradford</t>
        </is>
      </c>
      <c r="E2018" s="24" t="n">
        <v>15</v>
      </c>
      <c r="F2018" s="24" t="n">
        <v>4</v>
      </c>
      <c r="G2018" s="29" t="n">
        <v>46347.625</v>
      </c>
      <c r="H2018" s="24" t="inlineStr">
        <is>
          <t>Doncaster</t>
        </is>
      </c>
      <c r="I2018" s="24" t="inlineStr">
        <is>
          <t>H</t>
        </is>
      </c>
      <c r="J2018" s="24" t="inlineStr">
        <is>
          <t>E2-Bradford-Doncaste</t>
        </is>
      </c>
      <c r="K2018" s="24" t="n">
        <v>15</v>
      </c>
      <c r="L2018" s="11">
        <f>IF(INDEX(Matches!$X:$X,AA2018)=0,"",IF(I2018="H",INDEX(Matches!$H:$H,AA2018),INDEX(Matches!$I:$I,AA2018)))</f>
        <v/>
      </c>
      <c r="M2018" s="11">
        <f>IF(INDEX(Matches!$X:$X,AA2018)=0,"",IF(I2018="H",INDEX(Matches!$I:$I,AA2018),INDEX(Matches!$H:$H,AA2018)))</f>
        <v/>
      </c>
      <c r="N2018" s="11">
        <f>IF(L2018="","",IF(L2018&gt;M2018,"W",IF(L2018=M2018,"D","L")))</f>
        <v/>
      </c>
      <c r="O2018" s="11">
        <f>IF(L2018="","",IF(L2018&gt;M2018,3,IF(L2018=M2018,1,0)))</f>
        <v/>
      </c>
      <c r="P2018" s="31">
        <f>IF(I2018="H",INDEX(Matches!$L:$L,AA2018),INDEX(Matches!$N:$N,AA2018))</f>
        <v/>
      </c>
      <c r="Q2018" s="31">
        <f>INDEX(Matches!$M:$M,AA2018)</f>
        <v/>
      </c>
      <c r="R2018" s="31">
        <f>IF(I2018="H",INDEX(Matches!$N:$N,AA2018),INDEX(Matches!$L:$L,AA2018))</f>
        <v/>
      </c>
      <c r="S2018" s="33">
        <f>IF(I2018="H",INDEX(Matches!$O:$O,AA2018),INDEX(Matches!$P:$P,AA2018))</f>
        <v/>
      </c>
      <c r="T2018" s="33">
        <f>IF(INDEX(Matches!$J:$J,AA2018)="","",IF(I2018="H",INDEX(Matches!$J:$J,AA2018),INDEX(Matches!$K:$K,AA2018)))</f>
        <v/>
      </c>
      <c r="U2018" s="33">
        <f>IF(INDEX(Matches!$K:$K,AA2018)="","",IF(I2018="H",INDEX(Matches!$K:$K,AA2018),INDEX(Matches!$J:$J,AA2018)))</f>
        <v/>
      </c>
      <c r="V2018" s="30">
        <f>IF(T2018="","",T2018-U2018)</f>
        <v/>
      </c>
      <c r="W2018" s="33">
        <f>IF(I2018="H",INDEX(Matches!$T:$T,AA2018),INDEX(Matches!$U:$U,AA2018))</f>
        <v/>
      </c>
      <c r="X2018" s="11">
        <f>INDEX(Matches!$X:$X,AA2018)</f>
        <v/>
      </c>
      <c r="Y2018" s="30">
        <f>IF(O2018="","",O2018-S2018)</f>
        <v/>
      </c>
      <c r="Z2018" s="30">
        <f>IF(W2018="","",W2018-S2018)</f>
        <v/>
      </c>
      <c r="AA2018" s="24">
        <f>MATCH(J2018,Matches!$A:$A,0)</f>
        <v/>
      </c>
      <c r="AB2018" s="33" t="n"/>
      <c r="AC2018" s="33" t="n">
        <v>1.664223970568508</v>
      </c>
      <c r="AD2018" s="24" t="n"/>
      <c r="AE2018" s="24" t="n">
        <v>4</v>
      </c>
      <c r="AF2018" s="33" t="n"/>
      <c r="AG2018" s="33" t="n"/>
    </row>
    <row r="2019">
      <c r="A2019" s="24" t="inlineStr">
        <is>
          <t>Bradford|16</t>
        </is>
      </c>
      <c r="B2019" s="24" t="inlineStr">
        <is>
          <t>E2</t>
        </is>
      </c>
      <c r="C2019" s="24" t="inlineStr">
        <is>
          <t>League One</t>
        </is>
      </c>
      <c r="D2019" s="24" t="inlineStr">
        <is>
          <t>Bradford</t>
        </is>
      </c>
      <c r="E2019" s="24" t="n">
        <v>16</v>
      </c>
      <c r="F2019" s="24" t="n">
        <v>4</v>
      </c>
      <c r="G2019" s="29" t="n">
        <v>46350.82291666666</v>
      </c>
      <c r="H2019" s="24" t="inlineStr">
        <is>
          <t>Barnsley</t>
        </is>
      </c>
      <c r="I2019" s="24" t="inlineStr">
        <is>
          <t>H</t>
        </is>
      </c>
      <c r="J2019" s="24" t="inlineStr">
        <is>
          <t>E2-Bradford-Barnsley</t>
        </is>
      </c>
      <c r="K2019" s="24" t="n">
        <v>13</v>
      </c>
      <c r="L2019" s="11">
        <f>IF(INDEX(Matches!$X:$X,AA2019)=0,"",IF(I2019="H",INDEX(Matches!$H:$H,AA2019),INDEX(Matches!$I:$I,AA2019)))</f>
        <v/>
      </c>
      <c r="M2019" s="11">
        <f>IF(INDEX(Matches!$X:$X,AA2019)=0,"",IF(I2019="H",INDEX(Matches!$I:$I,AA2019),INDEX(Matches!$H:$H,AA2019)))</f>
        <v/>
      </c>
      <c r="N2019" s="11">
        <f>IF(L2019="","",IF(L2019&gt;M2019,"W",IF(L2019=M2019,"D","L")))</f>
        <v/>
      </c>
      <c r="O2019" s="11">
        <f>IF(L2019="","",IF(L2019&gt;M2019,3,IF(L2019=M2019,1,0)))</f>
        <v/>
      </c>
      <c r="P2019" s="31">
        <f>IF(I2019="H",INDEX(Matches!$L:$L,AA2019),INDEX(Matches!$N:$N,AA2019))</f>
        <v/>
      </c>
      <c r="Q2019" s="31">
        <f>INDEX(Matches!$M:$M,AA2019)</f>
        <v/>
      </c>
      <c r="R2019" s="31">
        <f>IF(I2019="H",INDEX(Matches!$N:$N,AA2019),INDEX(Matches!$L:$L,AA2019))</f>
        <v/>
      </c>
      <c r="S2019" s="33">
        <f>IF(I2019="H",INDEX(Matches!$O:$O,AA2019),INDEX(Matches!$P:$P,AA2019))</f>
        <v/>
      </c>
      <c r="T2019" s="33">
        <f>IF(INDEX(Matches!$J:$J,AA2019)="","",IF(I2019="H",INDEX(Matches!$J:$J,AA2019),INDEX(Matches!$K:$K,AA2019)))</f>
        <v/>
      </c>
      <c r="U2019" s="33">
        <f>IF(INDEX(Matches!$K:$K,AA2019)="","",IF(I2019="H",INDEX(Matches!$K:$K,AA2019),INDEX(Matches!$J:$J,AA2019)))</f>
        <v/>
      </c>
      <c r="V2019" s="30">
        <f>IF(T2019="","",T2019-U2019)</f>
        <v/>
      </c>
      <c r="W2019" s="33">
        <f>IF(I2019="H",INDEX(Matches!$T:$T,AA2019),INDEX(Matches!$U:$U,AA2019))</f>
        <v/>
      </c>
      <c r="X2019" s="11">
        <f>INDEX(Matches!$X:$X,AA2019)</f>
        <v/>
      </c>
      <c r="Y2019" s="30">
        <f>IF(O2019="","",O2019-S2019)</f>
        <v/>
      </c>
      <c r="Z2019" s="30">
        <f>IF(W2019="","",W2019-S2019)</f>
        <v/>
      </c>
      <c r="AA2019" s="24">
        <f>MATCH(J2019,Matches!$A:$A,0)</f>
        <v/>
      </c>
      <c r="AB2019" s="33" t="n"/>
      <c r="AC2019" s="33" t="n">
        <v>1.646065548019832</v>
      </c>
      <c r="AD2019" s="24" t="n"/>
      <c r="AE2019" s="24" t="n">
        <v>2</v>
      </c>
      <c r="AF2019" s="33" t="n"/>
      <c r="AG2019" s="33" t="n"/>
    </row>
    <row r="2020">
      <c r="A2020" s="24" t="inlineStr">
        <is>
          <t>Bradford|17</t>
        </is>
      </c>
      <c r="B2020" s="24" t="inlineStr">
        <is>
          <t>E2</t>
        </is>
      </c>
      <c r="C2020" s="24" t="inlineStr">
        <is>
          <t>League One</t>
        </is>
      </c>
      <c r="D2020" s="24" t="inlineStr">
        <is>
          <t>Bradford</t>
        </is>
      </c>
      <c r="E2020" s="24" t="n">
        <v>17</v>
      </c>
      <c r="F2020" s="24" t="n">
        <v>5</v>
      </c>
      <c r="G2020" s="29" t="n">
        <v>46354.625</v>
      </c>
      <c r="H2020" s="24" t="inlineStr">
        <is>
          <t>Wycombe</t>
        </is>
      </c>
      <c r="I2020" s="24" t="inlineStr">
        <is>
          <t>A</t>
        </is>
      </c>
      <c r="J2020" s="24" t="inlineStr">
        <is>
          <t>E2-Wycombe-Bradford</t>
        </is>
      </c>
      <c r="K2020" s="24" t="n">
        <v>9</v>
      </c>
      <c r="L2020" s="11">
        <f>IF(INDEX(Matches!$X:$X,AA2020)=0,"",IF(I2020="H",INDEX(Matches!$H:$H,AA2020),INDEX(Matches!$I:$I,AA2020)))</f>
        <v/>
      </c>
      <c r="M2020" s="11">
        <f>IF(INDEX(Matches!$X:$X,AA2020)=0,"",IF(I2020="H",INDEX(Matches!$I:$I,AA2020),INDEX(Matches!$H:$H,AA2020)))</f>
        <v/>
      </c>
      <c r="N2020" s="11">
        <f>IF(L2020="","",IF(L2020&gt;M2020,"W",IF(L2020=M2020,"D","L")))</f>
        <v/>
      </c>
      <c r="O2020" s="11">
        <f>IF(L2020="","",IF(L2020&gt;M2020,3,IF(L2020=M2020,1,0)))</f>
        <v/>
      </c>
      <c r="P2020" s="31">
        <f>IF(I2020="H",INDEX(Matches!$L:$L,AA2020),INDEX(Matches!$N:$N,AA2020))</f>
        <v/>
      </c>
      <c r="Q2020" s="31">
        <f>INDEX(Matches!$M:$M,AA2020)</f>
        <v/>
      </c>
      <c r="R2020" s="31">
        <f>IF(I2020="H",INDEX(Matches!$N:$N,AA2020),INDEX(Matches!$L:$L,AA2020))</f>
        <v/>
      </c>
      <c r="S2020" s="33">
        <f>IF(I2020="H",INDEX(Matches!$O:$O,AA2020),INDEX(Matches!$P:$P,AA2020))</f>
        <v/>
      </c>
      <c r="T2020" s="33">
        <f>IF(INDEX(Matches!$J:$J,AA2020)="","",IF(I2020="H",INDEX(Matches!$J:$J,AA2020),INDEX(Matches!$K:$K,AA2020)))</f>
        <v/>
      </c>
      <c r="U2020" s="33">
        <f>IF(INDEX(Matches!$K:$K,AA2020)="","",IF(I2020="H",INDEX(Matches!$K:$K,AA2020),INDEX(Matches!$J:$J,AA2020)))</f>
        <v/>
      </c>
      <c r="V2020" s="30">
        <f>IF(T2020="","",T2020-U2020)</f>
        <v/>
      </c>
      <c r="W2020" s="33">
        <f>IF(I2020="H",INDEX(Matches!$T:$T,AA2020),INDEX(Matches!$U:$U,AA2020))</f>
        <v/>
      </c>
      <c r="X2020" s="11">
        <f>INDEX(Matches!$X:$X,AA2020)</f>
        <v/>
      </c>
      <c r="Y2020" s="30">
        <f>IF(O2020="","",O2020-S2020)</f>
        <v/>
      </c>
      <c r="Z2020" s="30">
        <f>IF(W2020="","",W2020-S2020)</f>
        <v/>
      </c>
      <c r="AA2020" s="24">
        <f>MATCH(J2020,Matches!$A:$A,0)</f>
        <v/>
      </c>
      <c r="AB2020" s="33" t="n"/>
      <c r="AC2020" s="33" t="n">
        <v>1.233498670447185</v>
      </c>
      <c r="AD2020" s="24" t="n"/>
      <c r="AE2020" s="24" t="n">
        <v>5</v>
      </c>
      <c r="AF2020" s="33" t="n"/>
      <c r="AG2020" s="33" t="n"/>
    </row>
    <row r="2021">
      <c r="A2021" s="24" t="inlineStr">
        <is>
          <t>Bradford|18</t>
        </is>
      </c>
      <c r="B2021" s="24" t="inlineStr">
        <is>
          <t>E2</t>
        </is>
      </c>
      <c r="C2021" s="24" t="inlineStr">
        <is>
          <t>League One</t>
        </is>
      </c>
      <c r="D2021" s="24" t="inlineStr">
        <is>
          <t>Bradford</t>
        </is>
      </c>
      <c r="E2021" s="24" t="n">
        <v>18</v>
      </c>
      <c r="F2021" s="24" t="n">
        <v>5</v>
      </c>
      <c r="G2021" s="29" t="n">
        <v>46357.82291666666</v>
      </c>
      <c r="H2021" s="24" t="inlineStr">
        <is>
          <t>MK Dons</t>
        </is>
      </c>
      <c r="I2021" s="24" t="inlineStr">
        <is>
          <t>H</t>
        </is>
      </c>
      <c r="J2021" s="24" t="inlineStr">
        <is>
          <t>E2-Bradford-MKDons</t>
        </is>
      </c>
      <c r="K2021" s="24" t="n">
        <v>6</v>
      </c>
      <c r="L2021" s="11">
        <f>IF(INDEX(Matches!$X:$X,AA2021)=0,"",IF(I2021="H",INDEX(Matches!$H:$H,AA2021),INDEX(Matches!$I:$I,AA2021)))</f>
        <v/>
      </c>
      <c r="M2021" s="11">
        <f>IF(INDEX(Matches!$X:$X,AA2021)=0,"",IF(I2021="H",INDEX(Matches!$I:$I,AA2021),INDEX(Matches!$H:$H,AA2021)))</f>
        <v/>
      </c>
      <c r="N2021" s="11">
        <f>IF(L2021="","",IF(L2021&gt;M2021,"W",IF(L2021=M2021,"D","L")))</f>
        <v/>
      </c>
      <c r="O2021" s="11">
        <f>IF(L2021="","",IF(L2021&gt;M2021,3,IF(L2021=M2021,1,0)))</f>
        <v/>
      </c>
      <c r="P2021" s="31">
        <f>IF(I2021="H",INDEX(Matches!$L:$L,AA2021),INDEX(Matches!$N:$N,AA2021))</f>
        <v/>
      </c>
      <c r="Q2021" s="31">
        <f>INDEX(Matches!$M:$M,AA2021)</f>
        <v/>
      </c>
      <c r="R2021" s="31">
        <f>IF(I2021="H",INDEX(Matches!$N:$N,AA2021),INDEX(Matches!$L:$L,AA2021))</f>
        <v/>
      </c>
      <c r="S2021" s="33">
        <f>IF(I2021="H",INDEX(Matches!$O:$O,AA2021),INDEX(Matches!$P:$P,AA2021))</f>
        <v/>
      </c>
      <c r="T2021" s="33">
        <f>IF(INDEX(Matches!$J:$J,AA2021)="","",IF(I2021="H",INDEX(Matches!$J:$J,AA2021),INDEX(Matches!$K:$K,AA2021)))</f>
        <v/>
      </c>
      <c r="U2021" s="33">
        <f>IF(INDEX(Matches!$K:$K,AA2021)="","",IF(I2021="H",INDEX(Matches!$K:$K,AA2021),INDEX(Matches!$J:$J,AA2021)))</f>
        <v/>
      </c>
      <c r="V2021" s="30">
        <f>IF(T2021="","",T2021-U2021)</f>
        <v/>
      </c>
      <c r="W2021" s="33">
        <f>IF(I2021="H",INDEX(Matches!$T:$T,AA2021),INDEX(Matches!$U:$U,AA2021))</f>
        <v/>
      </c>
      <c r="X2021" s="11">
        <f>INDEX(Matches!$X:$X,AA2021)</f>
        <v/>
      </c>
      <c r="Y2021" s="30">
        <f>IF(O2021="","",O2021-S2021)</f>
        <v/>
      </c>
      <c r="Z2021" s="30">
        <f>IF(W2021="","",W2021-S2021)</f>
        <v/>
      </c>
      <c r="AA2021" s="24">
        <f>MATCH(J2021,Matches!$A:$A,0)</f>
        <v/>
      </c>
      <c r="AB2021" s="33" t="n"/>
      <c r="AC2021" s="33" t="n">
        <v>1.520770971318723</v>
      </c>
      <c r="AD2021" s="24" t="n"/>
      <c r="AE2021" s="24" t="n">
        <v>5</v>
      </c>
      <c r="AF2021" s="33" t="n"/>
      <c r="AG2021" s="33" t="n"/>
    </row>
    <row r="2022">
      <c r="A2022" s="24" t="inlineStr">
        <is>
          <t>Bradford|19</t>
        </is>
      </c>
      <c r="B2022" s="24" t="inlineStr">
        <is>
          <t>E2</t>
        </is>
      </c>
      <c r="C2022" s="24" t="inlineStr">
        <is>
          <t>League One</t>
        </is>
      </c>
      <c r="D2022" s="24" t="inlineStr">
        <is>
          <t>Bradford</t>
        </is>
      </c>
      <c r="E2022" s="24" t="n">
        <v>19</v>
      </c>
      <c r="F2022" s="24" t="n">
        <v>5</v>
      </c>
      <c r="G2022" s="29" t="n">
        <v>46368.625</v>
      </c>
      <c r="H2022" s="24" t="inlineStr">
        <is>
          <t>AFC Wimbledon</t>
        </is>
      </c>
      <c r="I2022" s="24" t="inlineStr">
        <is>
          <t>H</t>
        </is>
      </c>
      <c r="J2022" s="24" t="inlineStr">
        <is>
          <t>E2-Bradford-AFCWimbl</t>
        </is>
      </c>
      <c r="K2022" s="24" t="n">
        <v>23</v>
      </c>
      <c r="L2022" s="11">
        <f>IF(INDEX(Matches!$X:$X,AA2022)=0,"",IF(I2022="H",INDEX(Matches!$H:$H,AA2022),INDEX(Matches!$I:$I,AA2022)))</f>
        <v/>
      </c>
      <c r="M2022" s="11">
        <f>IF(INDEX(Matches!$X:$X,AA2022)=0,"",IF(I2022="H",INDEX(Matches!$I:$I,AA2022),INDEX(Matches!$H:$H,AA2022)))</f>
        <v/>
      </c>
      <c r="N2022" s="11">
        <f>IF(L2022="","",IF(L2022&gt;M2022,"W",IF(L2022=M2022,"D","L")))</f>
        <v/>
      </c>
      <c r="O2022" s="11">
        <f>IF(L2022="","",IF(L2022&gt;M2022,3,IF(L2022=M2022,1,0)))</f>
        <v/>
      </c>
      <c r="P2022" s="31">
        <f>IF(I2022="H",INDEX(Matches!$L:$L,AA2022),INDEX(Matches!$N:$N,AA2022))</f>
        <v/>
      </c>
      <c r="Q2022" s="31">
        <f>INDEX(Matches!$M:$M,AA2022)</f>
        <v/>
      </c>
      <c r="R2022" s="31">
        <f>IF(I2022="H",INDEX(Matches!$N:$N,AA2022),INDEX(Matches!$L:$L,AA2022))</f>
        <v/>
      </c>
      <c r="S2022" s="33">
        <f>IF(I2022="H",INDEX(Matches!$O:$O,AA2022),INDEX(Matches!$P:$P,AA2022))</f>
        <v/>
      </c>
      <c r="T2022" s="33">
        <f>IF(INDEX(Matches!$J:$J,AA2022)="","",IF(I2022="H",INDEX(Matches!$J:$J,AA2022),INDEX(Matches!$K:$K,AA2022)))</f>
        <v/>
      </c>
      <c r="U2022" s="33">
        <f>IF(INDEX(Matches!$K:$K,AA2022)="","",IF(I2022="H",INDEX(Matches!$K:$K,AA2022),INDEX(Matches!$J:$J,AA2022)))</f>
        <v/>
      </c>
      <c r="V2022" s="30">
        <f>IF(T2022="","",T2022-U2022)</f>
        <v/>
      </c>
      <c r="W2022" s="33">
        <f>IF(I2022="H",INDEX(Matches!$T:$T,AA2022),INDEX(Matches!$U:$U,AA2022))</f>
        <v/>
      </c>
      <c r="X2022" s="11">
        <f>INDEX(Matches!$X:$X,AA2022)</f>
        <v/>
      </c>
      <c r="Y2022" s="30">
        <f>IF(O2022="","",O2022-S2022)</f>
        <v/>
      </c>
      <c r="Z2022" s="30">
        <f>IF(W2022="","",W2022-S2022)</f>
        <v/>
      </c>
      <c r="AA2022" s="24">
        <f>MATCH(J2022,Matches!$A:$A,0)</f>
        <v/>
      </c>
      <c r="AB2022" s="33" t="n"/>
      <c r="AC2022" s="33" t="n">
        <v>1.841774955928539</v>
      </c>
      <c r="AD2022" s="24" t="n"/>
      <c r="AE2022" s="24" t="n">
        <v>5</v>
      </c>
      <c r="AF2022" s="33" t="n"/>
      <c r="AG2022" s="33" t="n"/>
    </row>
    <row r="2023">
      <c r="A2023" s="24" t="inlineStr">
        <is>
          <t>Bradford|20</t>
        </is>
      </c>
      <c r="B2023" s="24" t="inlineStr">
        <is>
          <t>E2</t>
        </is>
      </c>
      <c r="C2023" s="24" t="inlineStr">
        <is>
          <t>League One</t>
        </is>
      </c>
      <c r="D2023" s="24" t="inlineStr">
        <is>
          <t>Bradford</t>
        </is>
      </c>
      <c r="E2023" s="24" t="n">
        <v>20</v>
      </c>
      <c r="F2023" s="24" t="n">
        <v>5</v>
      </c>
      <c r="G2023" s="29" t="n">
        <v>46375.625</v>
      </c>
      <c r="H2023" s="24" t="inlineStr">
        <is>
          <t>Bromley</t>
        </is>
      </c>
      <c r="I2023" s="24" t="inlineStr">
        <is>
          <t>A</t>
        </is>
      </c>
      <c r="J2023" s="24" t="inlineStr">
        <is>
          <t>E2-Bromley-Bradford</t>
        </is>
      </c>
      <c r="K2023" s="24" t="n">
        <v>24</v>
      </c>
      <c r="L2023" s="11">
        <f>IF(INDEX(Matches!$X:$X,AA2023)=0,"",IF(I2023="H",INDEX(Matches!$H:$H,AA2023),INDEX(Matches!$I:$I,AA2023)))</f>
        <v/>
      </c>
      <c r="M2023" s="11">
        <f>IF(INDEX(Matches!$X:$X,AA2023)=0,"",IF(I2023="H",INDEX(Matches!$I:$I,AA2023),INDEX(Matches!$H:$H,AA2023)))</f>
        <v/>
      </c>
      <c r="N2023" s="11">
        <f>IF(L2023="","",IF(L2023&gt;M2023,"W",IF(L2023=M2023,"D","L")))</f>
        <v/>
      </c>
      <c r="O2023" s="11">
        <f>IF(L2023="","",IF(L2023&gt;M2023,3,IF(L2023=M2023,1,0)))</f>
        <v/>
      </c>
      <c r="P2023" s="31">
        <f>IF(I2023="H",INDEX(Matches!$L:$L,AA2023),INDEX(Matches!$N:$N,AA2023))</f>
        <v/>
      </c>
      <c r="Q2023" s="31">
        <f>INDEX(Matches!$M:$M,AA2023)</f>
        <v/>
      </c>
      <c r="R2023" s="31">
        <f>IF(I2023="H",INDEX(Matches!$N:$N,AA2023),INDEX(Matches!$L:$L,AA2023))</f>
        <v/>
      </c>
      <c r="S2023" s="33">
        <f>IF(I2023="H",INDEX(Matches!$O:$O,AA2023),INDEX(Matches!$P:$P,AA2023))</f>
        <v/>
      </c>
      <c r="T2023" s="33">
        <f>IF(INDEX(Matches!$J:$J,AA2023)="","",IF(I2023="H",INDEX(Matches!$J:$J,AA2023),INDEX(Matches!$K:$K,AA2023)))</f>
        <v/>
      </c>
      <c r="U2023" s="33">
        <f>IF(INDEX(Matches!$K:$K,AA2023)="","",IF(I2023="H",INDEX(Matches!$K:$K,AA2023),INDEX(Matches!$J:$J,AA2023)))</f>
        <v/>
      </c>
      <c r="V2023" s="30">
        <f>IF(T2023="","",T2023-U2023)</f>
        <v/>
      </c>
      <c r="W2023" s="33">
        <f>IF(I2023="H",INDEX(Matches!$T:$T,AA2023),INDEX(Matches!$U:$U,AA2023))</f>
        <v/>
      </c>
      <c r="X2023" s="11">
        <f>INDEX(Matches!$X:$X,AA2023)</f>
        <v/>
      </c>
      <c r="Y2023" s="30">
        <f>IF(O2023="","",O2023-S2023)</f>
        <v/>
      </c>
      <c r="Z2023" s="30">
        <f>IF(W2023="","",W2023-S2023)</f>
        <v/>
      </c>
      <c r="AA2023" s="24">
        <f>MATCH(J2023,Matches!$A:$A,0)</f>
        <v/>
      </c>
      <c r="AB2023" s="33" t="n"/>
      <c r="AC2023" s="33" t="n">
        <v>1.610104173560467</v>
      </c>
      <c r="AD2023" s="24" t="n"/>
      <c r="AE2023" s="24" t="n">
        <v>5</v>
      </c>
      <c r="AF2023" s="33" t="n"/>
      <c r="AG2023" s="33" t="n"/>
    </row>
    <row r="2024">
      <c r="A2024" s="24" t="inlineStr">
        <is>
          <t>Bradford|21</t>
        </is>
      </c>
      <c r="B2024" s="24" t="inlineStr">
        <is>
          <t>E2</t>
        </is>
      </c>
      <c r="C2024" s="24" t="inlineStr">
        <is>
          <t>League One</t>
        </is>
      </c>
      <c r="D2024" s="24" t="inlineStr">
        <is>
          <t>Bradford</t>
        </is>
      </c>
      <c r="E2024" s="24" t="n">
        <v>21</v>
      </c>
      <c r="F2024" s="24" t="n">
        <v>6</v>
      </c>
      <c r="G2024" s="29" t="n">
        <v>46382.625</v>
      </c>
      <c r="H2024" s="24" t="inlineStr">
        <is>
          <t>Stockport</t>
        </is>
      </c>
      <c r="I2024" s="24" t="inlineStr">
        <is>
          <t>H</t>
        </is>
      </c>
      <c r="J2024" s="24" t="inlineStr">
        <is>
          <t>E2-Bradford-Stockpor</t>
        </is>
      </c>
      <c r="K2024" s="24" t="n">
        <v>7</v>
      </c>
      <c r="L2024" s="11">
        <f>IF(INDEX(Matches!$X:$X,AA2024)=0,"",IF(I2024="H",INDEX(Matches!$H:$H,AA2024),INDEX(Matches!$I:$I,AA2024)))</f>
        <v/>
      </c>
      <c r="M2024" s="11">
        <f>IF(INDEX(Matches!$X:$X,AA2024)=0,"",IF(I2024="H",INDEX(Matches!$I:$I,AA2024),INDEX(Matches!$H:$H,AA2024)))</f>
        <v/>
      </c>
      <c r="N2024" s="11">
        <f>IF(L2024="","",IF(L2024&gt;M2024,"W",IF(L2024=M2024,"D","L")))</f>
        <v/>
      </c>
      <c r="O2024" s="11">
        <f>IF(L2024="","",IF(L2024&gt;M2024,3,IF(L2024=M2024,1,0)))</f>
        <v/>
      </c>
      <c r="P2024" s="31">
        <f>IF(I2024="H",INDEX(Matches!$L:$L,AA2024),INDEX(Matches!$N:$N,AA2024))</f>
        <v/>
      </c>
      <c r="Q2024" s="31">
        <f>INDEX(Matches!$M:$M,AA2024)</f>
        <v/>
      </c>
      <c r="R2024" s="31">
        <f>IF(I2024="H",INDEX(Matches!$N:$N,AA2024),INDEX(Matches!$L:$L,AA2024))</f>
        <v/>
      </c>
      <c r="S2024" s="33">
        <f>IF(I2024="H",INDEX(Matches!$O:$O,AA2024),INDEX(Matches!$P:$P,AA2024))</f>
        <v/>
      </c>
      <c r="T2024" s="33">
        <f>IF(INDEX(Matches!$J:$J,AA2024)="","",IF(I2024="H",INDEX(Matches!$J:$J,AA2024),INDEX(Matches!$K:$K,AA2024)))</f>
        <v/>
      </c>
      <c r="U2024" s="33">
        <f>IF(INDEX(Matches!$K:$K,AA2024)="","",IF(I2024="H",INDEX(Matches!$K:$K,AA2024),INDEX(Matches!$J:$J,AA2024)))</f>
        <v/>
      </c>
      <c r="V2024" s="30">
        <f>IF(T2024="","",T2024-U2024)</f>
        <v/>
      </c>
      <c r="W2024" s="33">
        <f>IF(I2024="H",INDEX(Matches!$T:$T,AA2024),INDEX(Matches!$U:$U,AA2024))</f>
        <v/>
      </c>
      <c r="X2024" s="11">
        <f>INDEX(Matches!$X:$X,AA2024)</f>
        <v/>
      </c>
      <c r="Y2024" s="30">
        <f>IF(O2024="","",O2024-S2024)</f>
        <v/>
      </c>
      <c r="Z2024" s="30">
        <f>IF(W2024="","",W2024-S2024)</f>
        <v/>
      </c>
      <c r="AA2024" s="24">
        <f>MATCH(J2024,Matches!$A:$A,0)</f>
        <v/>
      </c>
      <c r="AB2024" s="33" t="n"/>
      <c r="AC2024" s="33" t="n">
        <v>1.430337968905094</v>
      </c>
      <c r="AD2024" s="24" t="n"/>
      <c r="AE2024" s="24" t="n">
        <v>6</v>
      </c>
      <c r="AF2024" s="33" t="n"/>
      <c r="AG2024" s="33" t="n"/>
    </row>
    <row r="2025">
      <c r="A2025" s="24" t="inlineStr">
        <is>
          <t>Bradford|22</t>
        </is>
      </c>
      <c r="B2025" s="24" t="inlineStr">
        <is>
          <t>E2</t>
        </is>
      </c>
      <c r="C2025" s="24" t="inlineStr">
        <is>
          <t>League One</t>
        </is>
      </c>
      <c r="D2025" s="24" t="inlineStr">
        <is>
          <t>Bradford</t>
        </is>
      </c>
      <c r="E2025" s="24" t="n">
        <v>22</v>
      </c>
      <c r="F2025" s="24" t="n">
        <v>6</v>
      </c>
      <c r="G2025" s="29" t="n">
        <v>46385.82291666666</v>
      </c>
      <c r="H2025" s="24" t="inlineStr">
        <is>
          <t>Blackpool</t>
        </is>
      </c>
      <c r="I2025" s="24" t="inlineStr">
        <is>
          <t>A</t>
        </is>
      </c>
      <c r="J2025" s="24" t="inlineStr">
        <is>
          <t>E2-Blackpoo-Bradford</t>
        </is>
      </c>
      <c r="K2025" s="24" t="n">
        <v>10</v>
      </c>
      <c r="L2025" s="11">
        <f>IF(INDEX(Matches!$X:$X,AA2025)=0,"",IF(I2025="H",INDEX(Matches!$H:$H,AA2025),INDEX(Matches!$I:$I,AA2025)))</f>
        <v/>
      </c>
      <c r="M2025" s="11">
        <f>IF(INDEX(Matches!$X:$X,AA2025)=0,"",IF(I2025="H",INDEX(Matches!$I:$I,AA2025),INDEX(Matches!$H:$H,AA2025)))</f>
        <v/>
      </c>
      <c r="N2025" s="11">
        <f>IF(L2025="","",IF(L2025&gt;M2025,"W",IF(L2025=M2025,"D","L")))</f>
        <v/>
      </c>
      <c r="O2025" s="11">
        <f>IF(L2025="","",IF(L2025&gt;M2025,3,IF(L2025=M2025,1,0)))</f>
        <v/>
      </c>
      <c r="P2025" s="31">
        <f>IF(I2025="H",INDEX(Matches!$L:$L,AA2025),INDEX(Matches!$N:$N,AA2025))</f>
        <v/>
      </c>
      <c r="Q2025" s="31">
        <f>INDEX(Matches!$M:$M,AA2025)</f>
        <v/>
      </c>
      <c r="R2025" s="31">
        <f>IF(I2025="H",INDEX(Matches!$N:$N,AA2025),INDEX(Matches!$L:$L,AA2025))</f>
        <v/>
      </c>
      <c r="S2025" s="33">
        <f>IF(I2025="H",INDEX(Matches!$O:$O,AA2025),INDEX(Matches!$P:$P,AA2025))</f>
        <v/>
      </c>
      <c r="T2025" s="33">
        <f>IF(INDEX(Matches!$J:$J,AA2025)="","",IF(I2025="H",INDEX(Matches!$J:$J,AA2025),INDEX(Matches!$K:$K,AA2025)))</f>
        <v/>
      </c>
      <c r="U2025" s="33">
        <f>IF(INDEX(Matches!$K:$K,AA2025)="","",IF(I2025="H",INDEX(Matches!$K:$K,AA2025),INDEX(Matches!$J:$J,AA2025)))</f>
        <v/>
      </c>
      <c r="V2025" s="30">
        <f>IF(T2025="","",T2025-U2025)</f>
        <v/>
      </c>
      <c r="W2025" s="33">
        <f>IF(I2025="H",INDEX(Matches!$T:$T,AA2025),INDEX(Matches!$U:$U,AA2025))</f>
        <v/>
      </c>
      <c r="X2025" s="11">
        <f>INDEX(Matches!$X:$X,AA2025)</f>
        <v/>
      </c>
      <c r="Y2025" s="30">
        <f>IF(O2025="","",O2025-S2025)</f>
        <v/>
      </c>
      <c r="Z2025" s="30">
        <f>IF(W2025="","",W2025-S2025)</f>
        <v/>
      </c>
      <c r="AA2025" s="24">
        <f>MATCH(J2025,Matches!$A:$A,0)</f>
        <v/>
      </c>
      <c r="AB2025" s="33" t="n"/>
      <c r="AC2025" s="33" t="n">
        <v>1.283978545374466</v>
      </c>
      <c r="AD2025" s="24" t="n"/>
      <c r="AE2025" s="24" t="n">
        <v>6</v>
      </c>
      <c r="AF2025" s="33" t="n"/>
      <c r="AG2025" s="33" t="n"/>
    </row>
    <row r="2026">
      <c r="A2026" s="24" t="inlineStr">
        <is>
          <t>Bradford|23</t>
        </is>
      </c>
      <c r="B2026" s="24" t="inlineStr">
        <is>
          <t>E2</t>
        </is>
      </c>
      <c r="C2026" s="24" t="inlineStr">
        <is>
          <t>League One</t>
        </is>
      </c>
      <c r="D2026" s="24" t="inlineStr">
        <is>
          <t>Bradford</t>
        </is>
      </c>
      <c r="E2026" s="24" t="n">
        <v>23</v>
      </c>
      <c r="F2026" s="24" t="n">
        <v>6</v>
      </c>
      <c r="G2026" s="29" t="n">
        <v>46388.625</v>
      </c>
      <c r="H2026" s="24" t="inlineStr">
        <is>
          <t>Wigan</t>
        </is>
      </c>
      <c r="I2026" s="24" t="inlineStr">
        <is>
          <t>A</t>
        </is>
      </c>
      <c r="J2026" s="24" t="inlineStr">
        <is>
          <t>E2-Wigan-Bradford</t>
        </is>
      </c>
      <c r="K2026" s="24" t="n">
        <v>14</v>
      </c>
      <c r="L2026" s="11">
        <f>IF(INDEX(Matches!$X:$X,AA2026)=0,"",IF(I2026="H",INDEX(Matches!$H:$H,AA2026),INDEX(Matches!$I:$I,AA2026)))</f>
        <v/>
      </c>
      <c r="M2026" s="11">
        <f>IF(INDEX(Matches!$X:$X,AA2026)=0,"",IF(I2026="H",INDEX(Matches!$I:$I,AA2026),INDEX(Matches!$H:$H,AA2026)))</f>
        <v/>
      </c>
      <c r="N2026" s="11">
        <f>IF(L2026="","",IF(L2026&gt;M2026,"W",IF(L2026=M2026,"D","L")))</f>
        <v/>
      </c>
      <c r="O2026" s="11">
        <f>IF(L2026="","",IF(L2026&gt;M2026,3,IF(L2026=M2026,1,0)))</f>
        <v/>
      </c>
      <c r="P2026" s="31">
        <f>IF(I2026="H",INDEX(Matches!$L:$L,AA2026),INDEX(Matches!$N:$N,AA2026))</f>
        <v/>
      </c>
      <c r="Q2026" s="31">
        <f>INDEX(Matches!$M:$M,AA2026)</f>
        <v/>
      </c>
      <c r="R2026" s="31">
        <f>IF(I2026="H",INDEX(Matches!$N:$N,AA2026),INDEX(Matches!$L:$L,AA2026))</f>
        <v/>
      </c>
      <c r="S2026" s="33">
        <f>IF(I2026="H",INDEX(Matches!$O:$O,AA2026),INDEX(Matches!$P:$P,AA2026))</f>
        <v/>
      </c>
      <c r="T2026" s="33">
        <f>IF(INDEX(Matches!$J:$J,AA2026)="","",IF(I2026="H",INDEX(Matches!$J:$J,AA2026),INDEX(Matches!$K:$K,AA2026)))</f>
        <v/>
      </c>
      <c r="U2026" s="33">
        <f>IF(INDEX(Matches!$K:$K,AA2026)="","",IF(I2026="H",INDEX(Matches!$K:$K,AA2026),INDEX(Matches!$J:$J,AA2026)))</f>
        <v/>
      </c>
      <c r="V2026" s="30">
        <f>IF(T2026="","",T2026-U2026)</f>
        <v/>
      </c>
      <c r="W2026" s="33">
        <f>IF(I2026="H",INDEX(Matches!$T:$T,AA2026),INDEX(Matches!$U:$U,AA2026))</f>
        <v/>
      </c>
      <c r="X2026" s="11">
        <f>INDEX(Matches!$X:$X,AA2026)</f>
        <v/>
      </c>
      <c r="Y2026" s="30">
        <f>IF(O2026="","",O2026-S2026)</f>
        <v/>
      </c>
      <c r="Z2026" s="30">
        <f>IF(W2026="","",W2026-S2026)</f>
        <v/>
      </c>
      <c r="AA2026" s="24">
        <f>MATCH(J2026,Matches!$A:$A,0)</f>
        <v/>
      </c>
      <c r="AB2026" s="33" t="n"/>
      <c r="AC2026" s="33" t="n">
        <v>1.35613539726513</v>
      </c>
      <c r="AD2026" s="24" t="n"/>
      <c r="AE2026" s="24" t="n">
        <v>6</v>
      </c>
      <c r="AF2026" s="33" t="n"/>
      <c r="AG2026" s="33" t="n"/>
    </row>
    <row r="2027">
      <c r="A2027" s="24" t="inlineStr">
        <is>
          <t>Bradford|24</t>
        </is>
      </c>
      <c r="B2027" s="24" t="inlineStr">
        <is>
          <t>E2</t>
        </is>
      </c>
      <c r="C2027" s="24" t="inlineStr">
        <is>
          <t>League One</t>
        </is>
      </c>
      <c r="D2027" s="24" t="inlineStr">
        <is>
          <t>Bradford</t>
        </is>
      </c>
      <c r="E2027" s="24" t="n">
        <v>24</v>
      </c>
      <c r="F2027" s="24" t="n">
        <v>6</v>
      </c>
      <c r="G2027" s="29" t="n">
        <v>46396.625</v>
      </c>
      <c r="H2027" s="24" t="inlineStr">
        <is>
          <t>Bromley</t>
        </is>
      </c>
      <c r="I2027" s="24" t="inlineStr">
        <is>
          <t>H</t>
        </is>
      </c>
      <c r="J2027" s="24" t="inlineStr">
        <is>
          <t>E2-Bradford-Bromley</t>
        </is>
      </c>
      <c r="K2027" s="24" t="n">
        <v>24</v>
      </c>
      <c r="L2027" s="11">
        <f>IF(INDEX(Matches!$X:$X,AA2027)=0,"",IF(I2027="H",INDEX(Matches!$H:$H,AA2027),INDEX(Matches!$I:$I,AA2027)))</f>
        <v/>
      </c>
      <c r="M2027" s="11">
        <f>IF(INDEX(Matches!$X:$X,AA2027)=0,"",IF(I2027="H",INDEX(Matches!$I:$I,AA2027),INDEX(Matches!$H:$H,AA2027)))</f>
        <v/>
      </c>
      <c r="N2027" s="11">
        <f>IF(L2027="","",IF(L2027&gt;M2027,"W",IF(L2027=M2027,"D","L")))</f>
        <v/>
      </c>
      <c r="O2027" s="11">
        <f>IF(L2027="","",IF(L2027&gt;M2027,3,IF(L2027=M2027,1,0)))</f>
        <v/>
      </c>
      <c r="P2027" s="31">
        <f>IF(I2027="H",INDEX(Matches!$L:$L,AA2027),INDEX(Matches!$N:$N,AA2027))</f>
        <v/>
      </c>
      <c r="Q2027" s="31">
        <f>INDEX(Matches!$M:$M,AA2027)</f>
        <v/>
      </c>
      <c r="R2027" s="31">
        <f>IF(I2027="H",INDEX(Matches!$N:$N,AA2027),INDEX(Matches!$L:$L,AA2027))</f>
        <v/>
      </c>
      <c r="S2027" s="33">
        <f>IF(I2027="H",INDEX(Matches!$O:$O,AA2027),INDEX(Matches!$P:$P,AA2027))</f>
        <v/>
      </c>
      <c r="T2027" s="33">
        <f>IF(INDEX(Matches!$J:$J,AA2027)="","",IF(I2027="H",INDEX(Matches!$J:$J,AA2027),INDEX(Matches!$K:$K,AA2027)))</f>
        <v/>
      </c>
      <c r="U2027" s="33">
        <f>IF(INDEX(Matches!$K:$K,AA2027)="","",IF(I2027="H",INDEX(Matches!$K:$K,AA2027),INDEX(Matches!$J:$J,AA2027)))</f>
        <v/>
      </c>
      <c r="V2027" s="30">
        <f>IF(T2027="","",T2027-U2027)</f>
        <v/>
      </c>
      <c r="W2027" s="33">
        <f>IF(I2027="H",INDEX(Matches!$T:$T,AA2027),INDEX(Matches!$U:$U,AA2027))</f>
        <v/>
      </c>
      <c r="X2027" s="11">
        <f>INDEX(Matches!$X:$X,AA2027)</f>
        <v/>
      </c>
      <c r="Y2027" s="30">
        <f>IF(O2027="","",O2027-S2027)</f>
        <v/>
      </c>
      <c r="Z2027" s="30">
        <f>IF(W2027="","",W2027-S2027)</f>
        <v/>
      </c>
      <c r="AA2027" s="24">
        <f>MATCH(J2027,Matches!$A:$A,0)</f>
        <v/>
      </c>
      <c r="AB2027" s="33" t="n"/>
      <c r="AC2027" s="33" t="n">
        <v>1.92350233240946</v>
      </c>
      <c r="AD2027" s="24" t="n"/>
      <c r="AE2027" s="24" t="n">
        <v>6</v>
      </c>
      <c r="AF2027" s="33" t="n"/>
      <c r="AG2027" s="33" t="n"/>
    </row>
    <row r="2028">
      <c r="A2028" s="24" t="inlineStr">
        <is>
          <t>Bradford|25</t>
        </is>
      </c>
      <c r="B2028" s="24" t="inlineStr">
        <is>
          <t>E2</t>
        </is>
      </c>
      <c r="C2028" s="24" t="inlineStr">
        <is>
          <t>League One</t>
        </is>
      </c>
      <c r="D2028" s="24" t="inlineStr">
        <is>
          <t>Bradford</t>
        </is>
      </c>
      <c r="E2028" s="24" t="n">
        <v>25</v>
      </c>
      <c r="F2028" s="24" t="n">
        <v>7</v>
      </c>
      <c r="G2028" s="29" t="n">
        <v>46403.625</v>
      </c>
      <c r="H2028" s="24" t="inlineStr">
        <is>
          <t>Stevenage</t>
        </is>
      </c>
      <c r="I2028" s="24" t="inlineStr">
        <is>
          <t>A</t>
        </is>
      </c>
      <c r="J2028" s="24" t="inlineStr">
        <is>
          <t>E2-Stevenag-Bradford</t>
        </is>
      </c>
      <c r="K2028" s="24" t="n">
        <v>17</v>
      </c>
      <c r="L2028" s="11">
        <f>IF(INDEX(Matches!$X:$X,AA2028)=0,"",IF(I2028="H",INDEX(Matches!$H:$H,AA2028),INDEX(Matches!$I:$I,AA2028)))</f>
        <v/>
      </c>
      <c r="M2028" s="11">
        <f>IF(INDEX(Matches!$X:$X,AA2028)=0,"",IF(I2028="H",INDEX(Matches!$I:$I,AA2028),INDEX(Matches!$H:$H,AA2028)))</f>
        <v/>
      </c>
      <c r="N2028" s="11">
        <f>IF(L2028="","",IF(L2028&gt;M2028,"W",IF(L2028=M2028,"D","L")))</f>
        <v/>
      </c>
      <c r="O2028" s="11">
        <f>IF(L2028="","",IF(L2028&gt;M2028,3,IF(L2028=M2028,1,0)))</f>
        <v/>
      </c>
      <c r="P2028" s="31">
        <f>IF(I2028="H",INDEX(Matches!$L:$L,AA2028),INDEX(Matches!$N:$N,AA2028))</f>
        <v/>
      </c>
      <c r="Q2028" s="31">
        <f>INDEX(Matches!$M:$M,AA2028)</f>
        <v/>
      </c>
      <c r="R2028" s="31">
        <f>IF(I2028="H",INDEX(Matches!$N:$N,AA2028),INDEX(Matches!$L:$L,AA2028))</f>
        <v/>
      </c>
      <c r="S2028" s="33">
        <f>IF(I2028="H",INDEX(Matches!$O:$O,AA2028),INDEX(Matches!$P:$P,AA2028))</f>
        <v/>
      </c>
      <c r="T2028" s="33">
        <f>IF(INDEX(Matches!$J:$J,AA2028)="","",IF(I2028="H",INDEX(Matches!$J:$J,AA2028),INDEX(Matches!$K:$K,AA2028)))</f>
        <v/>
      </c>
      <c r="U2028" s="33">
        <f>IF(INDEX(Matches!$K:$K,AA2028)="","",IF(I2028="H",INDEX(Matches!$K:$K,AA2028),INDEX(Matches!$J:$J,AA2028)))</f>
        <v/>
      </c>
      <c r="V2028" s="30">
        <f>IF(T2028="","",T2028-U2028)</f>
        <v/>
      </c>
      <c r="W2028" s="33">
        <f>IF(I2028="H",INDEX(Matches!$T:$T,AA2028),INDEX(Matches!$U:$U,AA2028))</f>
        <v/>
      </c>
      <c r="X2028" s="11">
        <f>INDEX(Matches!$X:$X,AA2028)</f>
        <v/>
      </c>
      <c r="Y2028" s="30">
        <f>IF(O2028="","",O2028-S2028)</f>
        <v/>
      </c>
      <c r="Z2028" s="30">
        <f>IF(W2028="","",W2028-S2028)</f>
        <v/>
      </c>
      <c r="AA2028" s="24">
        <f>MATCH(J2028,Matches!$A:$A,0)</f>
        <v/>
      </c>
      <c r="AB2028" s="33" t="n"/>
      <c r="AC2028" s="33" t="n">
        <v>1.333854196450592</v>
      </c>
      <c r="AD2028" s="24" t="n"/>
      <c r="AE2028" s="24" t="n">
        <v>7</v>
      </c>
      <c r="AF2028" s="33" t="n"/>
      <c r="AG2028" s="33" t="n"/>
    </row>
    <row r="2029">
      <c r="A2029" s="24" t="inlineStr">
        <is>
          <t>Bradford|26</t>
        </is>
      </c>
      <c r="B2029" s="24" t="inlineStr">
        <is>
          <t>E2</t>
        </is>
      </c>
      <c r="C2029" s="24" t="inlineStr">
        <is>
          <t>League One</t>
        </is>
      </c>
      <c r="D2029" s="24" t="inlineStr">
        <is>
          <t>Bradford</t>
        </is>
      </c>
      <c r="E2029" s="24" t="n">
        <v>26</v>
      </c>
      <c r="F2029" s="24" t="n">
        <v>7</v>
      </c>
      <c r="G2029" s="29" t="n">
        <v>46406.82291666666</v>
      </c>
      <c r="H2029" s="24" t="inlineStr">
        <is>
          <t>Burton</t>
        </is>
      </c>
      <c r="I2029" s="24" t="inlineStr">
        <is>
          <t>H</t>
        </is>
      </c>
      <c r="J2029" s="24" t="inlineStr">
        <is>
          <t>E2-Bradford-Burton</t>
        </is>
      </c>
      <c r="K2029" s="24" t="n">
        <v>22</v>
      </c>
      <c r="L2029" s="11">
        <f>IF(INDEX(Matches!$X:$X,AA2029)=0,"",IF(I2029="H",INDEX(Matches!$H:$H,AA2029),INDEX(Matches!$I:$I,AA2029)))</f>
        <v/>
      </c>
      <c r="M2029" s="11">
        <f>IF(INDEX(Matches!$X:$X,AA2029)=0,"",IF(I2029="H",INDEX(Matches!$I:$I,AA2029),INDEX(Matches!$H:$H,AA2029)))</f>
        <v/>
      </c>
      <c r="N2029" s="11">
        <f>IF(L2029="","",IF(L2029&gt;M2029,"W",IF(L2029=M2029,"D","L")))</f>
        <v/>
      </c>
      <c r="O2029" s="11">
        <f>IF(L2029="","",IF(L2029&gt;M2029,3,IF(L2029=M2029,1,0)))</f>
        <v/>
      </c>
      <c r="P2029" s="31">
        <f>IF(I2029="H",INDEX(Matches!$L:$L,AA2029),INDEX(Matches!$N:$N,AA2029))</f>
        <v/>
      </c>
      <c r="Q2029" s="31">
        <f>INDEX(Matches!$M:$M,AA2029)</f>
        <v/>
      </c>
      <c r="R2029" s="31">
        <f>IF(I2029="H",INDEX(Matches!$N:$N,AA2029),INDEX(Matches!$L:$L,AA2029))</f>
        <v/>
      </c>
      <c r="S2029" s="33">
        <f>IF(I2029="H",INDEX(Matches!$O:$O,AA2029),INDEX(Matches!$P:$P,AA2029))</f>
        <v/>
      </c>
      <c r="T2029" s="33">
        <f>IF(INDEX(Matches!$J:$J,AA2029)="","",IF(I2029="H",INDEX(Matches!$J:$J,AA2029),INDEX(Matches!$K:$K,AA2029)))</f>
        <v/>
      </c>
      <c r="U2029" s="33">
        <f>IF(INDEX(Matches!$K:$K,AA2029)="","",IF(I2029="H",INDEX(Matches!$K:$K,AA2029),INDEX(Matches!$J:$J,AA2029)))</f>
        <v/>
      </c>
      <c r="V2029" s="30">
        <f>IF(T2029="","",T2029-U2029)</f>
        <v/>
      </c>
      <c r="W2029" s="33">
        <f>IF(I2029="H",INDEX(Matches!$T:$T,AA2029),INDEX(Matches!$U:$U,AA2029))</f>
        <v/>
      </c>
      <c r="X2029" s="11">
        <f>INDEX(Matches!$X:$X,AA2029)</f>
        <v/>
      </c>
      <c r="Y2029" s="30">
        <f>IF(O2029="","",O2029-S2029)</f>
        <v/>
      </c>
      <c r="Z2029" s="30">
        <f>IF(W2029="","",W2029-S2029)</f>
        <v/>
      </c>
      <c r="AA2029" s="24">
        <f>MATCH(J2029,Matches!$A:$A,0)</f>
        <v/>
      </c>
      <c r="AB2029" s="33" t="n"/>
      <c r="AC2029" s="33" t="n">
        <v>1.802089979783428</v>
      </c>
      <c r="AD2029" s="24" t="n"/>
      <c r="AE2029" s="24" t="n">
        <v>7</v>
      </c>
      <c r="AF2029" s="33" t="n"/>
      <c r="AG2029" s="33" t="n"/>
    </row>
    <row r="2030">
      <c r="A2030" s="24" t="inlineStr">
        <is>
          <t>Bradford|27</t>
        </is>
      </c>
      <c r="B2030" s="24" t="inlineStr">
        <is>
          <t>E2</t>
        </is>
      </c>
      <c r="C2030" s="24" t="inlineStr">
        <is>
          <t>League One</t>
        </is>
      </c>
      <c r="D2030" s="24" t="inlineStr">
        <is>
          <t>Bradford</t>
        </is>
      </c>
      <c r="E2030" s="24" t="n">
        <v>27</v>
      </c>
      <c r="F2030" s="24" t="n">
        <v>7</v>
      </c>
      <c r="G2030" s="29" t="n">
        <v>46410.625</v>
      </c>
      <c r="H2030" s="24" t="inlineStr">
        <is>
          <t>Oxford</t>
        </is>
      </c>
      <c r="I2030" s="24" t="inlineStr">
        <is>
          <t>H</t>
        </is>
      </c>
      <c r="J2030" s="24" t="inlineStr">
        <is>
          <t>E2-Bradford-Oxford</t>
        </is>
      </c>
      <c r="K2030" s="24" t="n">
        <v>11</v>
      </c>
      <c r="L2030" s="11">
        <f>IF(INDEX(Matches!$X:$X,AA2030)=0,"",IF(I2030="H",INDEX(Matches!$H:$H,AA2030),INDEX(Matches!$I:$I,AA2030)))</f>
        <v/>
      </c>
      <c r="M2030" s="11">
        <f>IF(INDEX(Matches!$X:$X,AA2030)=0,"",IF(I2030="H",INDEX(Matches!$I:$I,AA2030),INDEX(Matches!$H:$H,AA2030)))</f>
        <v/>
      </c>
      <c r="N2030" s="11">
        <f>IF(L2030="","",IF(L2030&gt;M2030,"W",IF(L2030=M2030,"D","L")))</f>
        <v/>
      </c>
      <c r="O2030" s="11">
        <f>IF(L2030="","",IF(L2030&gt;M2030,3,IF(L2030=M2030,1,0)))</f>
        <v/>
      </c>
      <c r="P2030" s="31">
        <f>IF(I2030="H",INDEX(Matches!$L:$L,AA2030),INDEX(Matches!$N:$N,AA2030))</f>
        <v/>
      </c>
      <c r="Q2030" s="31">
        <f>INDEX(Matches!$M:$M,AA2030)</f>
        <v/>
      </c>
      <c r="R2030" s="31">
        <f>IF(I2030="H",INDEX(Matches!$N:$N,AA2030),INDEX(Matches!$L:$L,AA2030))</f>
        <v/>
      </c>
      <c r="S2030" s="33">
        <f>IF(I2030="H",INDEX(Matches!$O:$O,AA2030),INDEX(Matches!$P:$P,AA2030))</f>
        <v/>
      </c>
      <c r="T2030" s="33">
        <f>IF(INDEX(Matches!$J:$J,AA2030)="","",IF(I2030="H",INDEX(Matches!$J:$J,AA2030),INDEX(Matches!$K:$K,AA2030)))</f>
        <v/>
      </c>
      <c r="U2030" s="33">
        <f>IF(INDEX(Matches!$K:$K,AA2030)="","",IF(I2030="H",INDEX(Matches!$K:$K,AA2030),INDEX(Matches!$J:$J,AA2030)))</f>
        <v/>
      </c>
      <c r="V2030" s="30">
        <f>IF(T2030="","",T2030-U2030)</f>
        <v/>
      </c>
      <c r="W2030" s="33">
        <f>IF(I2030="H",INDEX(Matches!$T:$T,AA2030),INDEX(Matches!$U:$U,AA2030))</f>
        <v/>
      </c>
      <c r="X2030" s="11">
        <f>INDEX(Matches!$X:$X,AA2030)</f>
        <v/>
      </c>
      <c r="Y2030" s="30">
        <f>IF(O2030="","",O2030-S2030)</f>
        <v/>
      </c>
      <c r="Z2030" s="30">
        <f>IF(W2030="","",W2030-S2030)</f>
        <v/>
      </c>
      <c r="AA2030" s="24">
        <f>MATCH(J2030,Matches!$A:$A,0)</f>
        <v/>
      </c>
      <c r="AB2030" s="33" t="n"/>
      <c r="AC2030" s="33" t="n">
        <v>1.61876200673725</v>
      </c>
      <c r="AD2030" s="24" t="n"/>
      <c r="AE2030" s="24" t="n">
        <v>7</v>
      </c>
      <c r="AF2030" s="33" t="n"/>
      <c r="AG2030" s="33" t="n"/>
    </row>
    <row r="2031">
      <c r="A2031" s="24" t="inlineStr">
        <is>
          <t>Bradford|28</t>
        </is>
      </c>
      <c r="B2031" s="24" t="inlineStr">
        <is>
          <t>E2</t>
        </is>
      </c>
      <c r="C2031" s="24" t="inlineStr">
        <is>
          <t>League One</t>
        </is>
      </c>
      <c r="D2031" s="24" t="inlineStr">
        <is>
          <t>Bradford</t>
        </is>
      </c>
      <c r="E2031" s="24" t="n">
        <v>28</v>
      </c>
      <c r="F2031" s="24" t="n">
        <v>7</v>
      </c>
      <c r="G2031" s="29" t="n">
        <v>46417.52083333334</v>
      </c>
      <c r="H2031" s="24" t="inlineStr">
        <is>
          <t>Huddersfield</t>
        </is>
      </c>
      <c r="I2031" s="24" t="inlineStr">
        <is>
          <t>A</t>
        </is>
      </c>
      <c r="J2031" s="24" t="inlineStr">
        <is>
          <t>E2-Huddersf-Bradford</t>
        </is>
      </c>
      <c r="K2031" s="24" t="n">
        <v>4</v>
      </c>
      <c r="L2031" s="11">
        <f>IF(INDEX(Matches!$X:$X,AA2031)=0,"",IF(I2031="H",INDEX(Matches!$H:$H,AA2031),INDEX(Matches!$I:$I,AA2031)))</f>
        <v/>
      </c>
      <c r="M2031" s="11">
        <f>IF(INDEX(Matches!$X:$X,AA2031)=0,"",IF(I2031="H",INDEX(Matches!$I:$I,AA2031),INDEX(Matches!$H:$H,AA2031)))</f>
        <v/>
      </c>
      <c r="N2031" s="11">
        <f>IF(L2031="","",IF(L2031&gt;M2031,"W",IF(L2031=M2031,"D","L")))</f>
        <v/>
      </c>
      <c r="O2031" s="11">
        <f>IF(L2031="","",IF(L2031&gt;M2031,3,IF(L2031=M2031,1,0)))</f>
        <v/>
      </c>
      <c r="P2031" s="31">
        <f>IF(I2031="H",INDEX(Matches!$L:$L,AA2031),INDEX(Matches!$N:$N,AA2031))</f>
        <v/>
      </c>
      <c r="Q2031" s="31">
        <f>INDEX(Matches!$M:$M,AA2031)</f>
        <v/>
      </c>
      <c r="R2031" s="31">
        <f>IF(I2031="H",INDEX(Matches!$N:$N,AA2031),INDEX(Matches!$L:$L,AA2031))</f>
        <v/>
      </c>
      <c r="S2031" s="33">
        <f>IF(I2031="H",INDEX(Matches!$O:$O,AA2031),INDEX(Matches!$P:$P,AA2031))</f>
        <v/>
      </c>
      <c r="T2031" s="33">
        <f>IF(INDEX(Matches!$J:$J,AA2031)="","",IF(I2031="H",INDEX(Matches!$J:$J,AA2031),INDEX(Matches!$K:$K,AA2031)))</f>
        <v/>
      </c>
      <c r="U2031" s="33">
        <f>IF(INDEX(Matches!$K:$K,AA2031)="","",IF(I2031="H",INDEX(Matches!$K:$K,AA2031),INDEX(Matches!$J:$J,AA2031)))</f>
        <v/>
      </c>
      <c r="V2031" s="30">
        <f>IF(T2031="","",T2031-U2031)</f>
        <v/>
      </c>
      <c r="W2031" s="33">
        <f>IF(I2031="H",INDEX(Matches!$T:$T,AA2031),INDEX(Matches!$U:$U,AA2031))</f>
        <v/>
      </c>
      <c r="X2031" s="11">
        <f>INDEX(Matches!$X:$X,AA2031)</f>
        <v/>
      </c>
      <c r="Y2031" s="30">
        <f>IF(O2031="","",O2031-S2031)</f>
        <v/>
      </c>
      <c r="Z2031" s="30">
        <f>IF(W2031="","",W2031-S2031)</f>
        <v/>
      </c>
      <c r="AA2031" s="24">
        <f>MATCH(J2031,Matches!$A:$A,0)</f>
        <v/>
      </c>
      <c r="AB2031" s="33" t="n"/>
      <c r="AC2031" s="33" t="n">
        <v>1.065963568836037</v>
      </c>
      <c r="AD2031" s="24" t="n"/>
      <c r="AE2031" s="24" t="n">
        <v>7</v>
      </c>
      <c r="AF2031" s="33" t="n"/>
      <c r="AG2031" s="33" t="n"/>
    </row>
    <row r="2032">
      <c r="A2032" s="24" t="inlineStr">
        <is>
          <t>Bradford|29</t>
        </is>
      </c>
      <c r="B2032" s="24" t="inlineStr">
        <is>
          <t>E2</t>
        </is>
      </c>
      <c r="C2032" s="24" t="inlineStr">
        <is>
          <t>League One</t>
        </is>
      </c>
      <c r="D2032" s="24" t="inlineStr">
        <is>
          <t>Bradford</t>
        </is>
      </c>
      <c r="E2032" s="24" t="n">
        <v>29</v>
      </c>
      <c r="F2032" s="24" t="n">
        <v>8</v>
      </c>
      <c r="G2032" s="29" t="n">
        <v>46424.625</v>
      </c>
      <c r="H2032" s="24" t="inlineStr">
        <is>
          <t>Plymouth</t>
        </is>
      </c>
      <c r="I2032" s="24" t="inlineStr">
        <is>
          <t>H</t>
        </is>
      </c>
      <c r="J2032" s="24" t="inlineStr">
        <is>
          <t>E2-Bradford-Plymouth</t>
        </is>
      </c>
      <c r="K2032" s="24" t="n">
        <v>5</v>
      </c>
      <c r="L2032" s="11">
        <f>IF(INDEX(Matches!$X:$X,AA2032)=0,"",IF(I2032="H",INDEX(Matches!$H:$H,AA2032),INDEX(Matches!$I:$I,AA2032)))</f>
        <v/>
      </c>
      <c r="M2032" s="11">
        <f>IF(INDEX(Matches!$X:$X,AA2032)=0,"",IF(I2032="H",INDEX(Matches!$I:$I,AA2032),INDEX(Matches!$H:$H,AA2032)))</f>
        <v/>
      </c>
      <c r="N2032" s="11">
        <f>IF(L2032="","",IF(L2032&gt;M2032,"W",IF(L2032=M2032,"D","L")))</f>
        <v/>
      </c>
      <c r="O2032" s="11">
        <f>IF(L2032="","",IF(L2032&gt;M2032,3,IF(L2032=M2032,1,0)))</f>
        <v/>
      </c>
      <c r="P2032" s="31">
        <f>IF(I2032="H",INDEX(Matches!$L:$L,AA2032),INDEX(Matches!$N:$N,AA2032))</f>
        <v/>
      </c>
      <c r="Q2032" s="31">
        <f>INDEX(Matches!$M:$M,AA2032)</f>
        <v/>
      </c>
      <c r="R2032" s="31">
        <f>IF(I2032="H",INDEX(Matches!$N:$N,AA2032),INDEX(Matches!$L:$L,AA2032))</f>
        <v/>
      </c>
      <c r="S2032" s="33">
        <f>IF(I2032="H",INDEX(Matches!$O:$O,AA2032),INDEX(Matches!$P:$P,AA2032))</f>
        <v/>
      </c>
      <c r="T2032" s="33">
        <f>IF(INDEX(Matches!$J:$J,AA2032)="","",IF(I2032="H",INDEX(Matches!$J:$J,AA2032),INDEX(Matches!$K:$K,AA2032)))</f>
        <v/>
      </c>
      <c r="U2032" s="33">
        <f>IF(INDEX(Matches!$K:$K,AA2032)="","",IF(I2032="H",INDEX(Matches!$K:$K,AA2032),INDEX(Matches!$J:$J,AA2032)))</f>
        <v/>
      </c>
      <c r="V2032" s="30">
        <f>IF(T2032="","",T2032-U2032)</f>
        <v/>
      </c>
      <c r="W2032" s="33">
        <f>IF(I2032="H",INDEX(Matches!$T:$T,AA2032),INDEX(Matches!$U:$U,AA2032))</f>
        <v/>
      </c>
      <c r="X2032" s="11">
        <f>INDEX(Matches!$X:$X,AA2032)</f>
        <v/>
      </c>
      <c r="Y2032" s="30">
        <f>IF(O2032="","",O2032-S2032)</f>
        <v/>
      </c>
      <c r="Z2032" s="30">
        <f>IF(W2032="","",W2032-S2032)</f>
        <v/>
      </c>
      <c r="AA2032" s="24">
        <f>MATCH(J2032,Matches!$A:$A,0)</f>
        <v/>
      </c>
      <c r="AB2032" s="33" t="n"/>
      <c r="AC2032" s="33" t="n">
        <v>1.485718314788726</v>
      </c>
      <c r="AD2032" s="24" t="n"/>
      <c r="AE2032" s="24" t="n">
        <v>8</v>
      </c>
      <c r="AF2032" s="33" t="n"/>
      <c r="AG2032" s="33" t="n"/>
    </row>
    <row r="2033">
      <c r="A2033" s="24" t="inlineStr">
        <is>
          <t>Bradford|30</t>
        </is>
      </c>
      <c r="B2033" s="24" t="inlineStr">
        <is>
          <t>E2</t>
        </is>
      </c>
      <c r="C2033" s="24" t="inlineStr">
        <is>
          <t>League One</t>
        </is>
      </c>
      <c r="D2033" s="24" t="inlineStr">
        <is>
          <t>Bradford</t>
        </is>
      </c>
      <c r="E2033" s="24" t="n">
        <v>30</v>
      </c>
      <c r="F2033" s="24" t="n">
        <v>8</v>
      </c>
      <c r="G2033" s="29" t="n">
        <v>46427.82291666666</v>
      </c>
      <c r="H2033" s="24" t="inlineStr">
        <is>
          <t>Cambridge</t>
        </is>
      </c>
      <c r="I2033" s="24" t="inlineStr">
        <is>
          <t>A</t>
        </is>
      </c>
      <c r="J2033" s="24" t="inlineStr">
        <is>
          <t>E2-Cambridg-Bradford</t>
        </is>
      </c>
      <c r="K2033" s="24" t="n">
        <v>21</v>
      </c>
      <c r="L2033" s="11">
        <f>IF(INDEX(Matches!$X:$X,AA2033)=0,"",IF(I2033="H",INDEX(Matches!$H:$H,AA2033),INDEX(Matches!$I:$I,AA2033)))</f>
        <v/>
      </c>
      <c r="M2033" s="11">
        <f>IF(INDEX(Matches!$X:$X,AA2033)=0,"",IF(I2033="H",INDEX(Matches!$I:$I,AA2033),INDEX(Matches!$H:$H,AA2033)))</f>
        <v/>
      </c>
      <c r="N2033" s="11">
        <f>IF(L2033="","",IF(L2033&gt;M2033,"W",IF(L2033=M2033,"D","L")))</f>
        <v/>
      </c>
      <c r="O2033" s="11">
        <f>IF(L2033="","",IF(L2033&gt;M2033,3,IF(L2033=M2033,1,0)))</f>
        <v/>
      </c>
      <c r="P2033" s="31">
        <f>IF(I2033="H",INDEX(Matches!$L:$L,AA2033),INDEX(Matches!$N:$N,AA2033))</f>
        <v/>
      </c>
      <c r="Q2033" s="31">
        <f>INDEX(Matches!$M:$M,AA2033)</f>
        <v/>
      </c>
      <c r="R2033" s="31">
        <f>IF(I2033="H",INDEX(Matches!$N:$N,AA2033),INDEX(Matches!$L:$L,AA2033))</f>
        <v/>
      </c>
      <c r="S2033" s="33">
        <f>IF(I2033="H",INDEX(Matches!$O:$O,AA2033),INDEX(Matches!$P:$P,AA2033))</f>
        <v/>
      </c>
      <c r="T2033" s="33">
        <f>IF(INDEX(Matches!$J:$J,AA2033)="","",IF(I2033="H",INDEX(Matches!$J:$J,AA2033),INDEX(Matches!$K:$K,AA2033)))</f>
        <v/>
      </c>
      <c r="U2033" s="33">
        <f>IF(INDEX(Matches!$K:$K,AA2033)="","",IF(I2033="H",INDEX(Matches!$K:$K,AA2033),INDEX(Matches!$J:$J,AA2033)))</f>
        <v/>
      </c>
      <c r="V2033" s="30">
        <f>IF(T2033="","",T2033-U2033)</f>
        <v/>
      </c>
      <c r="W2033" s="33">
        <f>IF(I2033="H",INDEX(Matches!$T:$T,AA2033),INDEX(Matches!$U:$U,AA2033))</f>
        <v/>
      </c>
      <c r="X2033" s="11">
        <f>INDEX(Matches!$X:$X,AA2033)</f>
        <v/>
      </c>
      <c r="Y2033" s="30">
        <f>IF(O2033="","",O2033-S2033)</f>
        <v/>
      </c>
      <c r="Z2033" s="30">
        <f>IF(W2033="","",W2033-S2033)</f>
        <v/>
      </c>
      <c r="AA2033" s="24">
        <f>MATCH(J2033,Matches!$A:$A,0)</f>
        <v/>
      </c>
      <c r="AB2033" s="33" t="n"/>
      <c r="AC2033" s="33" t="n">
        <v>1.43307223061755</v>
      </c>
      <c r="AD2033" s="24" t="n"/>
      <c r="AE2033" s="24" t="n">
        <v>8</v>
      </c>
      <c r="AF2033" s="33" t="n"/>
      <c r="AG2033" s="33" t="n"/>
    </row>
    <row r="2034">
      <c r="A2034" s="24" t="inlineStr">
        <is>
          <t>Bradford|31</t>
        </is>
      </c>
      <c r="B2034" s="24" t="inlineStr">
        <is>
          <t>E2</t>
        </is>
      </c>
      <c r="C2034" s="24" t="inlineStr">
        <is>
          <t>League One</t>
        </is>
      </c>
      <c r="D2034" s="24" t="inlineStr">
        <is>
          <t>Bradford</t>
        </is>
      </c>
      <c r="E2034" s="24" t="n">
        <v>31</v>
      </c>
      <c r="F2034" s="24" t="n">
        <v>8</v>
      </c>
      <c r="G2034" s="29" t="n">
        <v>46431.625</v>
      </c>
      <c r="H2034" s="24" t="inlineStr">
        <is>
          <t>Mansfield</t>
        </is>
      </c>
      <c r="I2034" s="24" t="inlineStr">
        <is>
          <t>A</t>
        </is>
      </c>
      <c r="J2034" s="24" t="inlineStr">
        <is>
          <t>E2-Mansfiel-Bradford</t>
        </is>
      </c>
      <c r="K2034" s="24" t="n">
        <v>16</v>
      </c>
      <c r="L2034" s="11">
        <f>IF(INDEX(Matches!$X:$X,AA2034)=0,"",IF(I2034="H",INDEX(Matches!$H:$H,AA2034),INDEX(Matches!$I:$I,AA2034)))</f>
        <v/>
      </c>
      <c r="M2034" s="11">
        <f>IF(INDEX(Matches!$X:$X,AA2034)=0,"",IF(I2034="H",INDEX(Matches!$I:$I,AA2034),INDEX(Matches!$H:$H,AA2034)))</f>
        <v/>
      </c>
      <c r="N2034" s="11">
        <f>IF(L2034="","",IF(L2034&gt;M2034,"W",IF(L2034=M2034,"D","L")))</f>
        <v/>
      </c>
      <c r="O2034" s="11">
        <f>IF(L2034="","",IF(L2034&gt;M2034,3,IF(L2034=M2034,1,0)))</f>
        <v/>
      </c>
      <c r="P2034" s="31">
        <f>IF(I2034="H",INDEX(Matches!$L:$L,AA2034),INDEX(Matches!$N:$N,AA2034))</f>
        <v/>
      </c>
      <c r="Q2034" s="31">
        <f>INDEX(Matches!$M:$M,AA2034)</f>
        <v/>
      </c>
      <c r="R2034" s="31">
        <f>IF(I2034="H",INDEX(Matches!$N:$N,AA2034),INDEX(Matches!$L:$L,AA2034))</f>
        <v/>
      </c>
      <c r="S2034" s="33">
        <f>IF(I2034="H",INDEX(Matches!$O:$O,AA2034),INDEX(Matches!$P:$P,AA2034))</f>
        <v/>
      </c>
      <c r="T2034" s="33">
        <f>IF(INDEX(Matches!$J:$J,AA2034)="","",IF(I2034="H",INDEX(Matches!$J:$J,AA2034),INDEX(Matches!$K:$K,AA2034)))</f>
        <v/>
      </c>
      <c r="U2034" s="33">
        <f>IF(INDEX(Matches!$K:$K,AA2034)="","",IF(I2034="H",INDEX(Matches!$K:$K,AA2034),INDEX(Matches!$J:$J,AA2034)))</f>
        <v/>
      </c>
      <c r="V2034" s="30">
        <f>IF(T2034="","",T2034-U2034)</f>
        <v/>
      </c>
      <c r="W2034" s="33">
        <f>IF(I2034="H",INDEX(Matches!$T:$T,AA2034),INDEX(Matches!$U:$U,AA2034))</f>
        <v/>
      </c>
      <c r="X2034" s="11">
        <f>INDEX(Matches!$X:$X,AA2034)</f>
        <v/>
      </c>
      <c r="Y2034" s="30">
        <f>IF(O2034="","",O2034-S2034)</f>
        <v/>
      </c>
      <c r="Z2034" s="30">
        <f>IF(W2034="","",W2034-S2034)</f>
        <v/>
      </c>
      <c r="AA2034" s="24">
        <f>MATCH(J2034,Matches!$A:$A,0)</f>
        <v/>
      </c>
      <c r="AB2034" s="33" t="n"/>
      <c r="AC2034" s="33" t="n">
        <v>1.321876083340723</v>
      </c>
      <c r="AD2034" s="24" t="n"/>
      <c r="AE2034" s="24" t="n">
        <v>8</v>
      </c>
      <c r="AF2034" s="33" t="n"/>
      <c r="AG2034" s="33" t="n"/>
    </row>
    <row r="2035">
      <c r="A2035" s="24" t="inlineStr">
        <is>
          <t>Bradford|32</t>
        </is>
      </c>
      <c r="B2035" s="24" t="inlineStr">
        <is>
          <t>E2</t>
        </is>
      </c>
      <c r="C2035" s="24" t="inlineStr">
        <is>
          <t>League One</t>
        </is>
      </c>
      <c r="D2035" s="24" t="inlineStr">
        <is>
          <t>Bradford</t>
        </is>
      </c>
      <c r="E2035" s="24" t="n">
        <v>32</v>
      </c>
      <c r="F2035" s="24" t="n">
        <v>8</v>
      </c>
      <c r="G2035" s="29" t="n">
        <v>46438.625</v>
      </c>
      <c r="H2035" s="24" t="inlineStr">
        <is>
          <t>Notts County</t>
        </is>
      </c>
      <c r="I2035" s="24" t="inlineStr">
        <is>
          <t>H</t>
        </is>
      </c>
      <c r="J2035" s="24" t="inlineStr">
        <is>
          <t>E2-Bradford-NottsCou</t>
        </is>
      </c>
      <c r="K2035" s="24" t="n">
        <v>18</v>
      </c>
      <c r="L2035" s="11">
        <f>IF(INDEX(Matches!$X:$X,AA2035)=0,"",IF(I2035="H",INDEX(Matches!$H:$H,AA2035),INDEX(Matches!$I:$I,AA2035)))</f>
        <v/>
      </c>
      <c r="M2035" s="11">
        <f>IF(INDEX(Matches!$X:$X,AA2035)=0,"",IF(I2035="H",INDEX(Matches!$I:$I,AA2035),INDEX(Matches!$H:$H,AA2035)))</f>
        <v/>
      </c>
      <c r="N2035" s="11">
        <f>IF(L2035="","",IF(L2035&gt;M2035,"W",IF(L2035=M2035,"D","L")))</f>
        <v/>
      </c>
      <c r="O2035" s="11">
        <f>IF(L2035="","",IF(L2035&gt;M2035,3,IF(L2035=M2035,1,0)))</f>
        <v/>
      </c>
      <c r="P2035" s="31">
        <f>IF(I2035="H",INDEX(Matches!$L:$L,AA2035),INDEX(Matches!$N:$N,AA2035))</f>
        <v/>
      </c>
      <c r="Q2035" s="31">
        <f>INDEX(Matches!$M:$M,AA2035)</f>
        <v/>
      </c>
      <c r="R2035" s="31">
        <f>IF(I2035="H",INDEX(Matches!$N:$N,AA2035),INDEX(Matches!$L:$L,AA2035))</f>
        <v/>
      </c>
      <c r="S2035" s="33">
        <f>IF(I2035="H",INDEX(Matches!$O:$O,AA2035),INDEX(Matches!$P:$P,AA2035))</f>
        <v/>
      </c>
      <c r="T2035" s="33">
        <f>IF(INDEX(Matches!$J:$J,AA2035)="","",IF(I2035="H",INDEX(Matches!$J:$J,AA2035),INDEX(Matches!$K:$K,AA2035)))</f>
        <v/>
      </c>
      <c r="U2035" s="33">
        <f>IF(INDEX(Matches!$K:$K,AA2035)="","",IF(I2035="H",INDEX(Matches!$K:$K,AA2035),INDEX(Matches!$J:$J,AA2035)))</f>
        <v/>
      </c>
      <c r="V2035" s="30">
        <f>IF(T2035="","",T2035-U2035)</f>
        <v/>
      </c>
      <c r="W2035" s="33">
        <f>IF(I2035="H",INDEX(Matches!$T:$T,AA2035),INDEX(Matches!$U:$U,AA2035))</f>
        <v/>
      </c>
      <c r="X2035" s="11">
        <f>INDEX(Matches!$X:$X,AA2035)</f>
        <v/>
      </c>
      <c r="Y2035" s="30">
        <f>IF(O2035="","",O2035-S2035)</f>
        <v/>
      </c>
      <c r="Z2035" s="30">
        <f>IF(W2035="","",W2035-S2035)</f>
        <v/>
      </c>
      <c r="AA2035" s="24">
        <f>MATCH(J2035,Matches!$A:$A,0)</f>
        <v/>
      </c>
      <c r="AB2035" s="33" t="n"/>
      <c r="AC2035" s="33" t="n">
        <v>1.647486697422875</v>
      </c>
      <c r="AD2035" s="24" t="n"/>
      <c r="AE2035" s="24" t="n">
        <v>8</v>
      </c>
      <c r="AF2035" s="33" t="n"/>
      <c r="AG2035" s="33" t="n"/>
    </row>
    <row r="2036">
      <c r="A2036" s="24" t="inlineStr">
        <is>
          <t>Bradford|33</t>
        </is>
      </c>
      <c r="B2036" s="24" t="inlineStr">
        <is>
          <t>E2</t>
        </is>
      </c>
      <c r="C2036" s="24" t="inlineStr">
        <is>
          <t>League One</t>
        </is>
      </c>
      <c r="D2036" s="24" t="inlineStr">
        <is>
          <t>Bradford</t>
        </is>
      </c>
      <c r="E2036" s="24" t="n">
        <v>33</v>
      </c>
      <c r="F2036" s="24" t="n">
        <v>9</v>
      </c>
      <c r="G2036" s="29" t="n">
        <v>46445.625</v>
      </c>
      <c r="H2036" s="24" t="inlineStr">
        <is>
          <t>Leicester</t>
        </is>
      </c>
      <c r="I2036" s="24" t="inlineStr">
        <is>
          <t>H</t>
        </is>
      </c>
      <c r="J2036" s="24" t="inlineStr">
        <is>
          <t>E2-Bradford-Leiceste</t>
        </is>
      </c>
      <c r="K2036" s="24" t="n">
        <v>1</v>
      </c>
      <c r="L2036" s="11">
        <f>IF(INDEX(Matches!$X:$X,AA2036)=0,"",IF(I2036="H",INDEX(Matches!$H:$H,AA2036),INDEX(Matches!$I:$I,AA2036)))</f>
        <v/>
      </c>
      <c r="M2036" s="11">
        <f>IF(INDEX(Matches!$X:$X,AA2036)=0,"",IF(I2036="H",INDEX(Matches!$I:$I,AA2036),INDEX(Matches!$H:$H,AA2036)))</f>
        <v/>
      </c>
      <c r="N2036" s="11">
        <f>IF(L2036="","",IF(L2036&gt;M2036,"W",IF(L2036=M2036,"D","L")))</f>
        <v/>
      </c>
      <c r="O2036" s="11">
        <f>IF(L2036="","",IF(L2036&gt;M2036,3,IF(L2036=M2036,1,0)))</f>
        <v/>
      </c>
      <c r="P2036" s="31">
        <f>IF(I2036="H",INDEX(Matches!$L:$L,AA2036),INDEX(Matches!$N:$N,AA2036))</f>
        <v/>
      </c>
      <c r="Q2036" s="31">
        <f>INDEX(Matches!$M:$M,AA2036)</f>
        <v/>
      </c>
      <c r="R2036" s="31">
        <f>IF(I2036="H",INDEX(Matches!$N:$N,AA2036),INDEX(Matches!$L:$L,AA2036))</f>
        <v/>
      </c>
      <c r="S2036" s="33">
        <f>IF(I2036="H",INDEX(Matches!$O:$O,AA2036),INDEX(Matches!$P:$P,AA2036))</f>
        <v/>
      </c>
      <c r="T2036" s="33">
        <f>IF(INDEX(Matches!$J:$J,AA2036)="","",IF(I2036="H",INDEX(Matches!$J:$J,AA2036),INDEX(Matches!$K:$K,AA2036)))</f>
        <v/>
      </c>
      <c r="U2036" s="33">
        <f>IF(INDEX(Matches!$K:$K,AA2036)="","",IF(I2036="H",INDEX(Matches!$K:$K,AA2036),INDEX(Matches!$J:$J,AA2036)))</f>
        <v/>
      </c>
      <c r="V2036" s="30">
        <f>IF(T2036="","",T2036-U2036)</f>
        <v/>
      </c>
      <c r="W2036" s="33">
        <f>IF(I2036="H",INDEX(Matches!$T:$T,AA2036),INDEX(Matches!$U:$U,AA2036))</f>
        <v/>
      </c>
      <c r="X2036" s="11">
        <f>INDEX(Matches!$X:$X,AA2036)</f>
        <v/>
      </c>
      <c r="Y2036" s="30">
        <f>IF(O2036="","",O2036-S2036)</f>
        <v/>
      </c>
      <c r="Z2036" s="30">
        <f>IF(W2036="","",W2036-S2036)</f>
        <v/>
      </c>
      <c r="AA2036" s="24">
        <f>MATCH(J2036,Matches!$A:$A,0)</f>
        <v/>
      </c>
      <c r="AB2036" s="33" t="n"/>
      <c r="AC2036" s="33" t="n">
        <v>1.206810759489928</v>
      </c>
      <c r="AD2036" s="24" t="n"/>
      <c r="AE2036" s="24" t="n">
        <v>9</v>
      </c>
      <c r="AF2036" s="33" t="n"/>
      <c r="AG2036" s="33" t="n"/>
    </row>
    <row r="2037">
      <c r="A2037" s="24" t="inlineStr">
        <is>
          <t>Bradford|34</t>
        </is>
      </c>
      <c r="B2037" s="24" t="inlineStr">
        <is>
          <t>E2</t>
        </is>
      </c>
      <c r="C2037" s="24" t="inlineStr">
        <is>
          <t>League One</t>
        </is>
      </c>
      <c r="D2037" s="24" t="inlineStr">
        <is>
          <t>Bradford</t>
        </is>
      </c>
      <c r="E2037" s="24" t="n">
        <v>34</v>
      </c>
      <c r="F2037" s="24" t="n">
        <v>9</v>
      </c>
      <c r="G2037" s="29" t="n">
        <v>46452.625</v>
      </c>
      <c r="H2037" s="24" t="inlineStr">
        <is>
          <t>Peterborough</t>
        </is>
      </c>
      <c r="I2037" s="24" t="inlineStr">
        <is>
          <t>A</t>
        </is>
      </c>
      <c r="J2037" s="24" t="inlineStr">
        <is>
          <t>E2-Peterbor-Bradford</t>
        </is>
      </c>
      <c r="K2037" s="24" t="n">
        <v>19</v>
      </c>
      <c r="L2037" s="11">
        <f>IF(INDEX(Matches!$X:$X,AA2037)=0,"",IF(I2037="H",INDEX(Matches!$H:$H,AA2037),INDEX(Matches!$I:$I,AA2037)))</f>
        <v/>
      </c>
      <c r="M2037" s="11">
        <f>IF(INDEX(Matches!$X:$X,AA2037)=0,"",IF(I2037="H",INDEX(Matches!$I:$I,AA2037),INDEX(Matches!$H:$H,AA2037)))</f>
        <v/>
      </c>
      <c r="N2037" s="11">
        <f>IF(L2037="","",IF(L2037&gt;M2037,"W",IF(L2037=M2037,"D","L")))</f>
        <v/>
      </c>
      <c r="O2037" s="11">
        <f>IF(L2037="","",IF(L2037&gt;M2037,3,IF(L2037=M2037,1,0)))</f>
        <v/>
      </c>
      <c r="P2037" s="31">
        <f>IF(I2037="H",INDEX(Matches!$L:$L,AA2037),INDEX(Matches!$N:$N,AA2037))</f>
        <v/>
      </c>
      <c r="Q2037" s="31">
        <f>INDEX(Matches!$M:$M,AA2037)</f>
        <v/>
      </c>
      <c r="R2037" s="31">
        <f>IF(I2037="H",INDEX(Matches!$N:$N,AA2037),INDEX(Matches!$L:$L,AA2037))</f>
        <v/>
      </c>
      <c r="S2037" s="33">
        <f>IF(I2037="H",INDEX(Matches!$O:$O,AA2037),INDEX(Matches!$P:$P,AA2037))</f>
        <v/>
      </c>
      <c r="T2037" s="33">
        <f>IF(INDEX(Matches!$J:$J,AA2037)="","",IF(I2037="H",INDEX(Matches!$J:$J,AA2037),INDEX(Matches!$K:$K,AA2037)))</f>
        <v/>
      </c>
      <c r="U2037" s="33">
        <f>IF(INDEX(Matches!$K:$K,AA2037)="","",IF(I2037="H",INDEX(Matches!$K:$K,AA2037),INDEX(Matches!$J:$J,AA2037)))</f>
        <v/>
      </c>
      <c r="V2037" s="30">
        <f>IF(T2037="","",T2037-U2037)</f>
        <v/>
      </c>
      <c r="W2037" s="33">
        <f>IF(I2037="H",INDEX(Matches!$T:$T,AA2037),INDEX(Matches!$U:$U,AA2037))</f>
        <v/>
      </c>
      <c r="X2037" s="11">
        <f>INDEX(Matches!$X:$X,AA2037)</f>
        <v/>
      </c>
      <c r="Y2037" s="30">
        <f>IF(O2037="","",O2037-S2037)</f>
        <v/>
      </c>
      <c r="Z2037" s="30">
        <f>IF(W2037="","",W2037-S2037)</f>
        <v/>
      </c>
      <c r="AA2037" s="24">
        <f>MATCH(J2037,Matches!$A:$A,0)</f>
        <v/>
      </c>
      <c r="AB2037" s="33" t="n"/>
      <c r="AC2037" s="33" t="n">
        <v>1.358097854598225</v>
      </c>
      <c r="AD2037" s="24" t="n"/>
      <c r="AE2037" s="24" t="n">
        <v>9</v>
      </c>
      <c r="AF2037" s="33" t="n"/>
      <c r="AG2037" s="33" t="n"/>
    </row>
    <row r="2038">
      <c r="A2038" s="24" t="inlineStr">
        <is>
          <t>Bradford|35</t>
        </is>
      </c>
      <c r="B2038" s="24" t="inlineStr">
        <is>
          <t>E2</t>
        </is>
      </c>
      <c r="C2038" s="24" t="inlineStr">
        <is>
          <t>League One</t>
        </is>
      </c>
      <c r="D2038" s="24" t="inlineStr">
        <is>
          <t>Bradford</t>
        </is>
      </c>
      <c r="E2038" s="24" t="n">
        <v>35</v>
      </c>
      <c r="F2038" s="24" t="n">
        <v>9</v>
      </c>
      <c r="G2038" s="29" t="n">
        <v>46459.625</v>
      </c>
      <c r="H2038" s="24" t="inlineStr">
        <is>
          <t>Sheffield Wed</t>
        </is>
      </c>
      <c r="I2038" s="24" t="inlineStr">
        <is>
          <t>H</t>
        </is>
      </c>
      <c r="J2038" s="24" t="inlineStr">
        <is>
          <t>E2-Bradford-Sheffiel</t>
        </is>
      </c>
      <c r="K2038" s="24" t="n">
        <v>2</v>
      </c>
      <c r="L2038" s="11">
        <f>IF(INDEX(Matches!$X:$X,AA2038)=0,"",IF(I2038="H",INDEX(Matches!$H:$H,AA2038),INDEX(Matches!$I:$I,AA2038)))</f>
        <v/>
      </c>
      <c r="M2038" s="11">
        <f>IF(INDEX(Matches!$X:$X,AA2038)=0,"",IF(I2038="H",INDEX(Matches!$I:$I,AA2038),INDEX(Matches!$H:$H,AA2038)))</f>
        <v/>
      </c>
      <c r="N2038" s="11">
        <f>IF(L2038="","",IF(L2038&gt;M2038,"W",IF(L2038=M2038,"D","L")))</f>
        <v/>
      </c>
      <c r="O2038" s="11">
        <f>IF(L2038="","",IF(L2038&gt;M2038,3,IF(L2038=M2038,1,0)))</f>
        <v/>
      </c>
      <c r="P2038" s="31">
        <f>IF(I2038="H",INDEX(Matches!$L:$L,AA2038),INDEX(Matches!$N:$N,AA2038))</f>
        <v/>
      </c>
      <c r="Q2038" s="31">
        <f>INDEX(Matches!$M:$M,AA2038)</f>
        <v/>
      </c>
      <c r="R2038" s="31">
        <f>IF(I2038="H",INDEX(Matches!$N:$N,AA2038),INDEX(Matches!$L:$L,AA2038))</f>
        <v/>
      </c>
      <c r="S2038" s="33">
        <f>IF(I2038="H",INDEX(Matches!$O:$O,AA2038),INDEX(Matches!$P:$P,AA2038))</f>
        <v/>
      </c>
      <c r="T2038" s="33">
        <f>IF(INDEX(Matches!$J:$J,AA2038)="","",IF(I2038="H",INDEX(Matches!$J:$J,AA2038),INDEX(Matches!$K:$K,AA2038)))</f>
        <v/>
      </c>
      <c r="U2038" s="33">
        <f>IF(INDEX(Matches!$K:$K,AA2038)="","",IF(I2038="H",INDEX(Matches!$K:$K,AA2038),INDEX(Matches!$J:$J,AA2038)))</f>
        <v/>
      </c>
      <c r="V2038" s="30">
        <f>IF(T2038="","",T2038-U2038)</f>
        <v/>
      </c>
      <c r="W2038" s="33">
        <f>IF(I2038="H",INDEX(Matches!$T:$T,AA2038),INDEX(Matches!$U:$U,AA2038))</f>
        <v/>
      </c>
      <c r="X2038" s="11">
        <f>INDEX(Matches!$X:$X,AA2038)</f>
        <v/>
      </c>
      <c r="Y2038" s="30">
        <f>IF(O2038="","",O2038-S2038)</f>
        <v/>
      </c>
      <c r="Z2038" s="30">
        <f>IF(W2038="","",W2038-S2038)</f>
        <v/>
      </c>
      <c r="AA2038" s="24">
        <f>MATCH(J2038,Matches!$A:$A,0)</f>
        <v/>
      </c>
      <c r="AB2038" s="33" t="n"/>
      <c r="AC2038" s="33" t="n">
        <v>1.355794042376455</v>
      </c>
      <c r="AD2038" s="24" t="n"/>
      <c r="AE2038" s="24" t="n">
        <v>9</v>
      </c>
      <c r="AF2038" s="33" t="n"/>
      <c r="AG2038" s="33" t="n"/>
    </row>
    <row r="2039">
      <c r="A2039" s="24" t="inlineStr">
        <is>
          <t>Bradford|36</t>
        </is>
      </c>
      <c r="B2039" s="24" t="inlineStr">
        <is>
          <t>E2</t>
        </is>
      </c>
      <c r="C2039" s="24" t="inlineStr">
        <is>
          <t>League One</t>
        </is>
      </c>
      <c r="D2039" s="24" t="inlineStr">
        <is>
          <t>Bradford</t>
        </is>
      </c>
      <c r="E2039" s="24" t="n">
        <v>36</v>
      </c>
      <c r="F2039" s="24" t="n">
        <v>9</v>
      </c>
      <c r="G2039" s="29" t="n">
        <v>46466.625</v>
      </c>
      <c r="H2039" s="24" t="inlineStr">
        <is>
          <t>Doncaster</t>
        </is>
      </c>
      <c r="I2039" s="24" t="inlineStr">
        <is>
          <t>A</t>
        </is>
      </c>
      <c r="J2039" s="24" t="inlineStr">
        <is>
          <t>E2-Doncaste-Bradford</t>
        </is>
      </c>
      <c r="K2039" s="24" t="n">
        <v>15</v>
      </c>
      <c r="L2039" s="11">
        <f>IF(INDEX(Matches!$X:$X,AA2039)=0,"",IF(I2039="H",INDEX(Matches!$H:$H,AA2039),INDEX(Matches!$I:$I,AA2039)))</f>
        <v/>
      </c>
      <c r="M2039" s="11">
        <f>IF(INDEX(Matches!$X:$X,AA2039)=0,"",IF(I2039="H",INDEX(Matches!$I:$I,AA2039),INDEX(Matches!$H:$H,AA2039)))</f>
        <v/>
      </c>
      <c r="N2039" s="11">
        <f>IF(L2039="","",IF(L2039&gt;M2039,"W",IF(L2039=M2039,"D","L")))</f>
        <v/>
      </c>
      <c r="O2039" s="11">
        <f>IF(L2039="","",IF(L2039&gt;M2039,3,IF(L2039=M2039,1,0)))</f>
        <v/>
      </c>
      <c r="P2039" s="31">
        <f>IF(I2039="H",INDEX(Matches!$L:$L,AA2039),INDEX(Matches!$N:$N,AA2039))</f>
        <v/>
      </c>
      <c r="Q2039" s="31">
        <f>INDEX(Matches!$M:$M,AA2039)</f>
        <v/>
      </c>
      <c r="R2039" s="31">
        <f>IF(I2039="H",INDEX(Matches!$N:$N,AA2039),INDEX(Matches!$L:$L,AA2039))</f>
        <v/>
      </c>
      <c r="S2039" s="33">
        <f>IF(I2039="H",INDEX(Matches!$O:$O,AA2039),INDEX(Matches!$P:$P,AA2039))</f>
        <v/>
      </c>
      <c r="T2039" s="33">
        <f>IF(INDEX(Matches!$J:$J,AA2039)="","",IF(I2039="H",INDEX(Matches!$J:$J,AA2039),INDEX(Matches!$K:$K,AA2039)))</f>
        <v/>
      </c>
      <c r="U2039" s="33">
        <f>IF(INDEX(Matches!$K:$K,AA2039)="","",IF(I2039="H",INDEX(Matches!$K:$K,AA2039),INDEX(Matches!$J:$J,AA2039)))</f>
        <v/>
      </c>
      <c r="V2039" s="30">
        <f>IF(T2039="","",T2039-U2039)</f>
        <v/>
      </c>
      <c r="W2039" s="33">
        <f>IF(I2039="H",INDEX(Matches!$T:$T,AA2039),INDEX(Matches!$U:$U,AA2039))</f>
        <v/>
      </c>
      <c r="X2039" s="11">
        <f>INDEX(Matches!$X:$X,AA2039)</f>
        <v/>
      </c>
      <c r="Y2039" s="30">
        <f>IF(O2039="","",O2039-S2039)</f>
        <v/>
      </c>
      <c r="Z2039" s="30">
        <f>IF(W2039="","",W2039-S2039)</f>
        <v/>
      </c>
      <c r="AA2039" s="24">
        <f>MATCH(J2039,Matches!$A:$A,0)</f>
        <v/>
      </c>
      <c r="AB2039" s="33" t="n"/>
      <c r="AC2039" s="33" t="n">
        <v>1.346831897356082</v>
      </c>
      <c r="AD2039" s="24" t="n"/>
      <c r="AE2039" s="24" t="n">
        <v>9</v>
      </c>
      <c r="AF2039" s="33" t="n"/>
      <c r="AG2039" s="33" t="n"/>
    </row>
    <row r="2040">
      <c r="A2040" s="24" t="inlineStr">
        <is>
          <t>Bradford|37</t>
        </is>
      </c>
      <c r="B2040" s="24" t="inlineStr">
        <is>
          <t>E2</t>
        </is>
      </c>
      <c r="C2040" s="24" t="inlineStr">
        <is>
          <t>League One</t>
        </is>
      </c>
      <c r="D2040" s="24" t="inlineStr">
        <is>
          <t>Bradford</t>
        </is>
      </c>
      <c r="E2040" s="24" t="n">
        <v>37</v>
      </c>
      <c r="F2040" s="24" t="n">
        <v>10</v>
      </c>
      <c r="G2040" s="29" t="n">
        <v>46472.625</v>
      </c>
      <c r="H2040" s="24" t="inlineStr">
        <is>
          <t>Wigan</t>
        </is>
      </c>
      <c r="I2040" s="24" t="inlineStr">
        <is>
          <t>H</t>
        </is>
      </c>
      <c r="J2040" s="24" t="inlineStr">
        <is>
          <t>E2-Bradford-Wigan</t>
        </is>
      </c>
      <c r="K2040" s="24" t="n">
        <v>14</v>
      </c>
      <c r="L2040" s="11">
        <f>IF(INDEX(Matches!$X:$X,AA2040)=0,"",IF(I2040="H",INDEX(Matches!$H:$H,AA2040),INDEX(Matches!$I:$I,AA2040)))</f>
        <v/>
      </c>
      <c r="M2040" s="11">
        <f>IF(INDEX(Matches!$X:$X,AA2040)=0,"",IF(I2040="H",INDEX(Matches!$I:$I,AA2040),INDEX(Matches!$H:$H,AA2040)))</f>
        <v/>
      </c>
      <c r="N2040" s="11">
        <f>IF(L2040="","",IF(L2040&gt;M2040,"W",IF(L2040=M2040,"D","L")))</f>
        <v/>
      </c>
      <c r="O2040" s="11">
        <f>IF(L2040="","",IF(L2040&gt;M2040,3,IF(L2040=M2040,1,0)))</f>
        <v/>
      </c>
      <c r="P2040" s="31">
        <f>IF(I2040="H",INDEX(Matches!$L:$L,AA2040),INDEX(Matches!$N:$N,AA2040))</f>
        <v/>
      </c>
      <c r="Q2040" s="31">
        <f>INDEX(Matches!$M:$M,AA2040)</f>
        <v/>
      </c>
      <c r="R2040" s="31">
        <f>IF(I2040="H",INDEX(Matches!$N:$N,AA2040),INDEX(Matches!$L:$L,AA2040))</f>
        <v/>
      </c>
      <c r="S2040" s="33">
        <f>IF(I2040="H",INDEX(Matches!$O:$O,AA2040),INDEX(Matches!$P:$P,AA2040))</f>
        <v/>
      </c>
      <c r="T2040" s="33">
        <f>IF(INDEX(Matches!$J:$J,AA2040)="","",IF(I2040="H",INDEX(Matches!$J:$J,AA2040),INDEX(Matches!$K:$K,AA2040)))</f>
        <v/>
      </c>
      <c r="U2040" s="33">
        <f>IF(INDEX(Matches!$K:$K,AA2040)="","",IF(I2040="H",INDEX(Matches!$K:$K,AA2040),INDEX(Matches!$J:$J,AA2040)))</f>
        <v/>
      </c>
      <c r="V2040" s="30">
        <f>IF(T2040="","",T2040-U2040)</f>
        <v/>
      </c>
      <c r="W2040" s="33">
        <f>IF(I2040="H",INDEX(Matches!$T:$T,AA2040),INDEX(Matches!$U:$U,AA2040))</f>
        <v/>
      </c>
      <c r="X2040" s="11">
        <f>INDEX(Matches!$X:$X,AA2040)</f>
        <v/>
      </c>
      <c r="Y2040" s="30">
        <f>IF(O2040="","",O2040-S2040)</f>
        <v/>
      </c>
      <c r="Z2040" s="30">
        <f>IF(W2040="","",W2040-S2040)</f>
        <v/>
      </c>
      <c r="AA2040" s="24">
        <f>MATCH(J2040,Matches!$A:$A,0)</f>
        <v/>
      </c>
      <c r="AB2040" s="33" t="n"/>
      <c r="AC2040" s="33" t="n">
        <v>1.676443700412311</v>
      </c>
      <c r="AD2040" s="24" t="n"/>
      <c r="AE2040" s="24" t="n">
        <v>10</v>
      </c>
      <c r="AF2040" s="33" t="n"/>
      <c r="AG2040" s="33" t="n"/>
    </row>
    <row r="2041">
      <c r="A2041" s="24" t="inlineStr">
        <is>
          <t>Bradford|38</t>
        </is>
      </c>
      <c r="B2041" s="24" t="inlineStr">
        <is>
          <t>E2</t>
        </is>
      </c>
      <c r="C2041" s="24" t="inlineStr">
        <is>
          <t>League One</t>
        </is>
      </c>
      <c r="D2041" s="24" t="inlineStr">
        <is>
          <t>Bradford</t>
        </is>
      </c>
      <c r="E2041" s="24" t="n">
        <v>38</v>
      </c>
      <c r="F2041" s="24" t="n">
        <v>10</v>
      </c>
      <c r="G2041" s="29" t="n">
        <v>46475.625</v>
      </c>
      <c r="H2041" s="24" t="inlineStr">
        <is>
          <t>Stockport</t>
        </is>
      </c>
      <c r="I2041" s="24" t="inlineStr">
        <is>
          <t>A</t>
        </is>
      </c>
      <c r="J2041" s="24" t="inlineStr">
        <is>
          <t>E2-Stockpor-Bradford</t>
        </is>
      </c>
      <c r="K2041" s="24" t="n">
        <v>7</v>
      </c>
      <c r="L2041" s="11">
        <f>IF(INDEX(Matches!$X:$X,AA2041)=0,"",IF(I2041="H",INDEX(Matches!$H:$H,AA2041),INDEX(Matches!$I:$I,AA2041)))</f>
        <v/>
      </c>
      <c r="M2041" s="11">
        <f>IF(INDEX(Matches!$X:$X,AA2041)=0,"",IF(I2041="H",INDEX(Matches!$I:$I,AA2041),INDEX(Matches!$H:$H,AA2041)))</f>
        <v/>
      </c>
      <c r="N2041" s="11">
        <f>IF(L2041="","",IF(L2041&gt;M2041,"W",IF(L2041=M2041,"D","L")))</f>
        <v/>
      </c>
      <c r="O2041" s="11">
        <f>IF(L2041="","",IF(L2041&gt;M2041,3,IF(L2041=M2041,1,0)))</f>
        <v/>
      </c>
      <c r="P2041" s="31">
        <f>IF(I2041="H",INDEX(Matches!$L:$L,AA2041),INDEX(Matches!$N:$N,AA2041))</f>
        <v/>
      </c>
      <c r="Q2041" s="31">
        <f>INDEX(Matches!$M:$M,AA2041)</f>
        <v/>
      </c>
      <c r="R2041" s="31">
        <f>IF(I2041="H",INDEX(Matches!$N:$N,AA2041),INDEX(Matches!$L:$L,AA2041))</f>
        <v/>
      </c>
      <c r="S2041" s="33">
        <f>IF(I2041="H",INDEX(Matches!$O:$O,AA2041),INDEX(Matches!$P:$P,AA2041))</f>
        <v/>
      </c>
      <c r="T2041" s="33">
        <f>IF(INDEX(Matches!$J:$J,AA2041)="","",IF(I2041="H",INDEX(Matches!$J:$J,AA2041),INDEX(Matches!$K:$K,AA2041)))</f>
        <v/>
      </c>
      <c r="U2041" s="33">
        <f>IF(INDEX(Matches!$K:$K,AA2041)="","",IF(I2041="H",INDEX(Matches!$K:$K,AA2041),INDEX(Matches!$J:$J,AA2041)))</f>
        <v/>
      </c>
      <c r="V2041" s="30">
        <f>IF(T2041="","",T2041-U2041)</f>
        <v/>
      </c>
      <c r="W2041" s="33">
        <f>IF(I2041="H",INDEX(Matches!$T:$T,AA2041),INDEX(Matches!$U:$U,AA2041))</f>
        <v/>
      </c>
      <c r="X2041" s="11">
        <f>INDEX(Matches!$X:$X,AA2041)</f>
        <v/>
      </c>
      <c r="Y2041" s="30">
        <f>IF(O2041="","",O2041-S2041)</f>
        <v/>
      </c>
      <c r="Z2041" s="30">
        <f>IF(W2041="","",W2041-S2041)</f>
        <v/>
      </c>
      <c r="AA2041" s="24">
        <f>MATCH(J2041,Matches!$A:$A,0)</f>
        <v/>
      </c>
      <c r="AB2041" s="33" t="n"/>
      <c r="AC2041" s="33" t="n">
        <v>1.116808500485829</v>
      </c>
      <c r="AD2041" s="24" t="n"/>
      <c r="AE2041" s="24" t="n">
        <v>10</v>
      </c>
      <c r="AF2041" s="33" t="n"/>
      <c r="AG2041" s="33" t="n"/>
    </row>
    <row r="2042">
      <c r="A2042" s="24" t="inlineStr">
        <is>
          <t>Bradford|39</t>
        </is>
      </c>
      <c r="B2042" s="24" t="inlineStr">
        <is>
          <t>E2</t>
        </is>
      </c>
      <c r="C2042" s="24" t="inlineStr">
        <is>
          <t>League One</t>
        </is>
      </c>
      <c r="D2042" s="24" t="inlineStr">
        <is>
          <t>Bradford</t>
        </is>
      </c>
      <c r="E2042" s="24" t="n">
        <v>39</v>
      </c>
      <c r="F2042" s="24" t="n">
        <v>10</v>
      </c>
      <c r="G2042" s="29" t="n">
        <v>46480.625</v>
      </c>
      <c r="H2042" s="24" t="inlineStr">
        <is>
          <t>Blackpool</t>
        </is>
      </c>
      <c r="I2042" s="24" t="inlineStr">
        <is>
          <t>H</t>
        </is>
      </c>
      <c r="J2042" s="24" t="inlineStr">
        <is>
          <t>E2-Bradford-Blackpoo</t>
        </is>
      </c>
      <c r="K2042" s="24" t="n">
        <v>10</v>
      </c>
      <c r="L2042" s="11">
        <f>IF(INDEX(Matches!$X:$X,AA2042)=0,"",IF(I2042="H",INDEX(Matches!$H:$H,AA2042),INDEX(Matches!$I:$I,AA2042)))</f>
        <v/>
      </c>
      <c r="M2042" s="11">
        <f>IF(INDEX(Matches!$X:$X,AA2042)=0,"",IF(I2042="H",INDEX(Matches!$I:$I,AA2042),INDEX(Matches!$H:$H,AA2042)))</f>
        <v/>
      </c>
      <c r="N2042" s="11">
        <f>IF(L2042="","",IF(L2042&gt;M2042,"W",IF(L2042=M2042,"D","L")))</f>
        <v/>
      </c>
      <c r="O2042" s="11">
        <f>IF(L2042="","",IF(L2042&gt;M2042,3,IF(L2042=M2042,1,0)))</f>
        <v/>
      </c>
      <c r="P2042" s="31">
        <f>IF(I2042="H",INDEX(Matches!$L:$L,AA2042),INDEX(Matches!$N:$N,AA2042))</f>
        <v/>
      </c>
      <c r="Q2042" s="31">
        <f>INDEX(Matches!$M:$M,AA2042)</f>
        <v/>
      </c>
      <c r="R2042" s="31">
        <f>IF(I2042="H",INDEX(Matches!$N:$N,AA2042),INDEX(Matches!$L:$L,AA2042))</f>
        <v/>
      </c>
      <c r="S2042" s="33">
        <f>IF(I2042="H",INDEX(Matches!$O:$O,AA2042),INDEX(Matches!$P:$P,AA2042))</f>
        <v/>
      </c>
      <c r="T2042" s="33">
        <f>IF(INDEX(Matches!$J:$J,AA2042)="","",IF(I2042="H",INDEX(Matches!$J:$J,AA2042),INDEX(Matches!$K:$K,AA2042)))</f>
        <v/>
      </c>
      <c r="U2042" s="33">
        <f>IF(INDEX(Matches!$K:$K,AA2042)="","",IF(I2042="H",INDEX(Matches!$K:$K,AA2042),INDEX(Matches!$J:$J,AA2042)))</f>
        <v/>
      </c>
      <c r="V2042" s="30">
        <f>IF(T2042="","",T2042-U2042)</f>
        <v/>
      </c>
      <c r="W2042" s="33">
        <f>IF(I2042="H",INDEX(Matches!$T:$T,AA2042),INDEX(Matches!$U:$U,AA2042))</f>
        <v/>
      </c>
      <c r="X2042" s="11">
        <f>INDEX(Matches!$X:$X,AA2042)</f>
        <v/>
      </c>
      <c r="Y2042" s="30">
        <f>IF(O2042="","",O2042-S2042)</f>
        <v/>
      </c>
      <c r="Z2042" s="30">
        <f>IF(W2042="","",W2042-S2042)</f>
        <v/>
      </c>
      <c r="AA2042" s="24">
        <f>MATCH(J2042,Matches!$A:$A,0)</f>
        <v/>
      </c>
      <c r="AB2042" s="33" t="n"/>
      <c r="AC2042" s="33" t="n">
        <v>1.60808671278338</v>
      </c>
      <c r="AD2042" s="24" t="n"/>
      <c r="AE2042" s="24" t="n">
        <v>10</v>
      </c>
      <c r="AF2042" s="33" t="n"/>
      <c r="AG2042" s="33" t="n"/>
    </row>
    <row r="2043">
      <c r="A2043" s="24" t="inlineStr">
        <is>
          <t>Bradford|40</t>
        </is>
      </c>
      <c r="B2043" s="24" t="inlineStr">
        <is>
          <t>E2</t>
        </is>
      </c>
      <c r="C2043" s="24" t="inlineStr">
        <is>
          <t>League One</t>
        </is>
      </c>
      <c r="D2043" s="24" t="inlineStr">
        <is>
          <t>Bradford</t>
        </is>
      </c>
      <c r="E2043" s="24" t="n">
        <v>40</v>
      </c>
      <c r="F2043" s="24" t="n">
        <v>10</v>
      </c>
      <c r="G2043" s="29" t="n">
        <v>46487.625</v>
      </c>
      <c r="H2043" s="24" t="inlineStr">
        <is>
          <t>AFC Wimbledon</t>
        </is>
      </c>
      <c r="I2043" s="24" t="inlineStr">
        <is>
          <t>A</t>
        </is>
      </c>
      <c r="J2043" s="24" t="inlineStr">
        <is>
          <t>E2-AFCWimbl-Bradford</t>
        </is>
      </c>
      <c r="K2043" s="24" t="n">
        <v>23</v>
      </c>
      <c r="L2043" s="11">
        <f>IF(INDEX(Matches!$X:$X,AA2043)=0,"",IF(I2043="H",INDEX(Matches!$H:$H,AA2043),INDEX(Matches!$I:$I,AA2043)))</f>
        <v/>
      </c>
      <c r="M2043" s="11">
        <f>IF(INDEX(Matches!$X:$X,AA2043)=0,"",IF(I2043="H",INDEX(Matches!$I:$I,AA2043),INDEX(Matches!$H:$H,AA2043)))</f>
        <v/>
      </c>
      <c r="N2043" s="11">
        <f>IF(L2043="","",IF(L2043&gt;M2043,"W",IF(L2043=M2043,"D","L")))</f>
        <v/>
      </c>
      <c r="O2043" s="11">
        <f>IF(L2043="","",IF(L2043&gt;M2043,3,IF(L2043=M2043,1,0)))</f>
        <v/>
      </c>
      <c r="P2043" s="31">
        <f>IF(I2043="H",INDEX(Matches!$L:$L,AA2043),INDEX(Matches!$N:$N,AA2043))</f>
        <v/>
      </c>
      <c r="Q2043" s="31">
        <f>INDEX(Matches!$M:$M,AA2043)</f>
        <v/>
      </c>
      <c r="R2043" s="31">
        <f>IF(I2043="H",INDEX(Matches!$N:$N,AA2043),INDEX(Matches!$L:$L,AA2043))</f>
        <v/>
      </c>
      <c r="S2043" s="33">
        <f>IF(I2043="H",INDEX(Matches!$O:$O,AA2043),INDEX(Matches!$P:$P,AA2043))</f>
        <v/>
      </c>
      <c r="T2043" s="33">
        <f>IF(INDEX(Matches!$J:$J,AA2043)="","",IF(I2043="H",INDEX(Matches!$J:$J,AA2043),INDEX(Matches!$K:$K,AA2043)))</f>
        <v/>
      </c>
      <c r="U2043" s="33">
        <f>IF(INDEX(Matches!$K:$K,AA2043)="","",IF(I2043="H",INDEX(Matches!$K:$K,AA2043),INDEX(Matches!$J:$J,AA2043)))</f>
        <v/>
      </c>
      <c r="V2043" s="30">
        <f>IF(T2043="","",T2043-U2043)</f>
        <v/>
      </c>
      <c r="W2043" s="33">
        <f>IF(I2043="H",INDEX(Matches!$T:$T,AA2043),INDEX(Matches!$U:$U,AA2043))</f>
        <v/>
      </c>
      <c r="X2043" s="11">
        <f>INDEX(Matches!$X:$X,AA2043)</f>
        <v/>
      </c>
      <c r="Y2043" s="30">
        <f>IF(O2043="","",O2043-S2043)</f>
        <v/>
      </c>
      <c r="Z2043" s="30">
        <f>IF(W2043="","",W2043-S2043)</f>
        <v/>
      </c>
      <c r="AA2043" s="24">
        <f>MATCH(J2043,Matches!$A:$A,0)</f>
        <v/>
      </c>
      <c r="AB2043" s="33" t="n"/>
      <c r="AC2043" s="33" t="n">
        <v>1.527914641997054</v>
      </c>
      <c r="AD2043" s="24" t="n"/>
      <c r="AE2043" s="24" t="n">
        <v>10</v>
      </c>
      <c r="AF2043" s="33" t="n"/>
      <c r="AG2043" s="33" t="n"/>
    </row>
    <row r="2044">
      <c r="A2044" s="24" t="inlineStr">
        <is>
          <t>Bradford|41</t>
        </is>
      </c>
      <c r="B2044" s="24" t="inlineStr">
        <is>
          <t>E2</t>
        </is>
      </c>
      <c r="C2044" s="24" t="inlineStr">
        <is>
          <t>League One</t>
        </is>
      </c>
      <c r="D2044" s="24" t="inlineStr">
        <is>
          <t>Bradford</t>
        </is>
      </c>
      <c r="E2044" s="24" t="n">
        <v>41</v>
      </c>
      <c r="F2044" s="24" t="n">
        <v>11</v>
      </c>
      <c r="G2044" s="29" t="n">
        <v>46490.82291666666</v>
      </c>
      <c r="H2044" s="24" t="inlineStr">
        <is>
          <t>Barnsley</t>
        </is>
      </c>
      <c r="I2044" s="24" t="inlineStr">
        <is>
          <t>A</t>
        </is>
      </c>
      <c r="J2044" s="24" t="inlineStr">
        <is>
          <t>E2-Barnsley-Bradford</t>
        </is>
      </c>
      <c r="K2044" s="24" t="n">
        <v>13</v>
      </c>
      <c r="L2044" s="11">
        <f>IF(INDEX(Matches!$X:$X,AA2044)=0,"",IF(I2044="H",INDEX(Matches!$H:$H,AA2044),INDEX(Matches!$I:$I,AA2044)))</f>
        <v/>
      </c>
      <c r="M2044" s="11">
        <f>IF(INDEX(Matches!$X:$X,AA2044)=0,"",IF(I2044="H",INDEX(Matches!$I:$I,AA2044),INDEX(Matches!$H:$H,AA2044)))</f>
        <v/>
      </c>
      <c r="N2044" s="11">
        <f>IF(L2044="","",IF(L2044&gt;M2044,"W",IF(L2044=M2044,"D","L")))</f>
        <v/>
      </c>
      <c r="O2044" s="11">
        <f>IF(L2044="","",IF(L2044&gt;M2044,3,IF(L2044=M2044,1,0)))</f>
        <v/>
      </c>
      <c r="P2044" s="31">
        <f>IF(I2044="H",INDEX(Matches!$L:$L,AA2044),INDEX(Matches!$N:$N,AA2044))</f>
        <v/>
      </c>
      <c r="Q2044" s="31">
        <f>INDEX(Matches!$M:$M,AA2044)</f>
        <v/>
      </c>
      <c r="R2044" s="31">
        <f>IF(I2044="H",INDEX(Matches!$N:$N,AA2044),INDEX(Matches!$L:$L,AA2044))</f>
        <v/>
      </c>
      <c r="S2044" s="33">
        <f>IF(I2044="H",INDEX(Matches!$O:$O,AA2044),INDEX(Matches!$P:$P,AA2044))</f>
        <v/>
      </c>
      <c r="T2044" s="33">
        <f>IF(INDEX(Matches!$J:$J,AA2044)="","",IF(I2044="H",INDEX(Matches!$J:$J,AA2044),INDEX(Matches!$K:$K,AA2044)))</f>
        <v/>
      </c>
      <c r="U2044" s="33">
        <f>IF(INDEX(Matches!$K:$K,AA2044)="","",IF(I2044="H",INDEX(Matches!$K:$K,AA2044),INDEX(Matches!$J:$J,AA2044)))</f>
        <v/>
      </c>
      <c r="V2044" s="30">
        <f>IF(T2044="","",T2044-U2044)</f>
        <v/>
      </c>
      <c r="W2044" s="33">
        <f>IF(I2044="H",INDEX(Matches!$T:$T,AA2044),INDEX(Matches!$U:$U,AA2044))</f>
        <v/>
      </c>
      <c r="X2044" s="11">
        <f>INDEX(Matches!$X:$X,AA2044)</f>
        <v/>
      </c>
      <c r="Y2044" s="30">
        <f>IF(O2044="","",O2044-S2044)</f>
        <v/>
      </c>
      <c r="Z2044" s="30">
        <f>IF(W2044="","",W2044-S2044)</f>
        <v/>
      </c>
      <c r="AA2044" s="24">
        <f>MATCH(J2044,Matches!$A:$A,0)</f>
        <v/>
      </c>
      <c r="AB2044" s="33" t="n"/>
      <c r="AC2044" s="33" t="n">
        <v>1.324738351080428</v>
      </c>
      <c r="AD2044" s="24" t="n"/>
      <c r="AE2044" s="24" t="n">
        <v>11</v>
      </c>
      <c r="AF2044" s="33" t="n"/>
      <c r="AG2044" s="33" t="n"/>
    </row>
    <row r="2045">
      <c r="A2045" s="24" t="inlineStr">
        <is>
          <t>Bradford|42</t>
        </is>
      </c>
      <c r="B2045" s="24" t="inlineStr">
        <is>
          <t>E2</t>
        </is>
      </c>
      <c r="C2045" s="24" t="inlineStr">
        <is>
          <t>League One</t>
        </is>
      </c>
      <c r="D2045" s="24" t="inlineStr">
        <is>
          <t>Bradford</t>
        </is>
      </c>
      <c r="E2045" s="24" t="n">
        <v>42</v>
      </c>
      <c r="F2045" s="24" t="n">
        <v>11</v>
      </c>
      <c r="G2045" s="29" t="n">
        <v>46494.625</v>
      </c>
      <c r="H2045" s="24" t="inlineStr">
        <is>
          <t>Luton</t>
        </is>
      </c>
      <c r="I2045" s="24" t="inlineStr">
        <is>
          <t>H</t>
        </is>
      </c>
      <c r="J2045" s="24" t="inlineStr">
        <is>
          <t>E2-Bradford-Luton</t>
        </is>
      </c>
      <c r="K2045" s="24" t="n">
        <v>3</v>
      </c>
      <c r="L2045" s="11">
        <f>IF(INDEX(Matches!$X:$X,AA2045)=0,"",IF(I2045="H",INDEX(Matches!$H:$H,AA2045),INDEX(Matches!$I:$I,AA2045)))</f>
        <v/>
      </c>
      <c r="M2045" s="11">
        <f>IF(INDEX(Matches!$X:$X,AA2045)=0,"",IF(I2045="H",INDEX(Matches!$I:$I,AA2045),INDEX(Matches!$H:$H,AA2045)))</f>
        <v/>
      </c>
      <c r="N2045" s="11">
        <f>IF(L2045="","",IF(L2045&gt;M2045,"W",IF(L2045=M2045,"D","L")))</f>
        <v/>
      </c>
      <c r="O2045" s="11">
        <f>IF(L2045="","",IF(L2045&gt;M2045,3,IF(L2045=M2045,1,0)))</f>
        <v/>
      </c>
      <c r="P2045" s="31">
        <f>IF(I2045="H",INDEX(Matches!$L:$L,AA2045),INDEX(Matches!$N:$N,AA2045))</f>
        <v/>
      </c>
      <c r="Q2045" s="31">
        <f>INDEX(Matches!$M:$M,AA2045)</f>
        <v/>
      </c>
      <c r="R2045" s="31">
        <f>IF(I2045="H",INDEX(Matches!$N:$N,AA2045),INDEX(Matches!$L:$L,AA2045))</f>
        <v/>
      </c>
      <c r="S2045" s="33">
        <f>IF(I2045="H",INDEX(Matches!$O:$O,AA2045),INDEX(Matches!$P:$P,AA2045))</f>
        <v/>
      </c>
      <c r="T2045" s="33">
        <f>IF(INDEX(Matches!$J:$J,AA2045)="","",IF(I2045="H",INDEX(Matches!$J:$J,AA2045),INDEX(Matches!$K:$K,AA2045)))</f>
        <v/>
      </c>
      <c r="U2045" s="33">
        <f>IF(INDEX(Matches!$K:$K,AA2045)="","",IF(I2045="H",INDEX(Matches!$K:$K,AA2045),INDEX(Matches!$J:$J,AA2045)))</f>
        <v/>
      </c>
      <c r="V2045" s="30">
        <f>IF(T2045="","",T2045-U2045)</f>
        <v/>
      </c>
      <c r="W2045" s="33">
        <f>IF(I2045="H",INDEX(Matches!$T:$T,AA2045),INDEX(Matches!$U:$U,AA2045))</f>
        <v/>
      </c>
      <c r="X2045" s="11">
        <f>INDEX(Matches!$X:$X,AA2045)</f>
        <v/>
      </c>
      <c r="Y2045" s="30">
        <f>IF(O2045="","",O2045-S2045)</f>
        <v/>
      </c>
      <c r="Z2045" s="30">
        <f>IF(W2045="","",W2045-S2045)</f>
        <v/>
      </c>
      <c r="AA2045" s="24">
        <f>MATCH(J2045,Matches!$A:$A,0)</f>
        <v/>
      </c>
      <c r="AB2045" s="33" t="n"/>
      <c r="AC2045" s="33" t="n">
        <v>1.378923450771038</v>
      </c>
      <c r="AD2045" s="24" t="n"/>
      <c r="AE2045" s="24" t="n">
        <v>11</v>
      </c>
      <c r="AF2045" s="33" t="n"/>
      <c r="AG2045" s="33" t="n"/>
    </row>
    <row r="2046">
      <c r="A2046" s="24" t="inlineStr">
        <is>
          <t>Bradford|43</t>
        </is>
      </c>
      <c r="B2046" s="24" t="inlineStr">
        <is>
          <t>E2</t>
        </is>
      </c>
      <c r="C2046" s="24" t="inlineStr">
        <is>
          <t>League One</t>
        </is>
      </c>
      <c r="D2046" s="24" t="inlineStr">
        <is>
          <t>Bradford</t>
        </is>
      </c>
      <c r="E2046" s="24" t="n">
        <v>43</v>
      </c>
      <c r="F2046" s="24" t="n">
        <v>11</v>
      </c>
      <c r="G2046" s="29" t="n">
        <v>46501.625</v>
      </c>
      <c r="H2046" s="24" t="inlineStr">
        <is>
          <t>Leyton Orient</t>
        </is>
      </c>
      <c r="I2046" s="24" t="inlineStr">
        <is>
          <t>A</t>
        </is>
      </c>
      <c r="J2046" s="24" t="inlineStr">
        <is>
          <t>E2-LeytonOr-Bradford</t>
        </is>
      </c>
      <c r="K2046" s="24" t="n">
        <v>20</v>
      </c>
      <c r="L2046" s="11">
        <f>IF(INDEX(Matches!$X:$X,AA2046)=0,"",IF(I2046="H",INDEX(Matches!$H:$H,AA2046),INDEX(Matches!$I:$I,AA2046)))</f>
        <v/>
      </c>
      <c r="M2046" s="11">
        <f>IF(INDEX(Matches!$X:$X,AA2046)=0,"",IF(I2046="H",INDEX(Matches!$I:$I,AA2046),INDEX(Matches!$H:$H,AA2046)))</f>
        <v/>
      </c>
      <c r="N2046" s="11">
        <f>IF(L2046="","",IF(L2046&gt;M2046,"W",IF(L2046=M2046,"D","L")))</f>
        <v/>
      </c>
      <c r="O2046" s="11">
        <f>IF(L2046="","",IF(L2046&gt;M2046,3,IF(L2046=M2046,1,0)))</f>
        <v/>
      </c>
      <c r="P2046" s="31">
        <f>IF(I2046="H",INDEX(Matches!$L:$L,AA2046),INDEX(Matches!$N:$N,AA2046))</f>
        <v/>
      </c>
      <c r="Q2046" s="31">
        <f>INDEX(Matches!$M:$M,AA2046)</f>
        <v/>
      </c>
      <c r="R2046" s="31">
        <f>IF(I2046="H",INDEX(Matches!$N:$N,AA2046),INDEX(Matches!$L:$L,AA2046))</f>
        <v/>
      </c>
      <c r="S2046" s="33">
        <f>IF(I2046="H",INDEX(Matches!$O:$O,AA2046),INDEX(Matches!$P:$P,AA2046))</f>
        <v/>
      </c>
      <c r="T2046" s="33">
        <f>IF(INDEX(Matches!$J:$J,AA2046)="","",IF(I2046="H",INDEX(Matches!$J:$J,AA2046),INDEX(Matches!$K:$K,AA2046)))</f>
        <v/>
      </c>
      <c r="U2046" s="33">
        <f>IF(INDEX(Matches!$K:$K,AA2046)="","",IF(I2046="H",INDEX(Matches!$K:$K,AA2046),INDEX(Matches!$J:$J,AA2046)))</f>
        <v/>
      </c>
      <c r="V2046" s="30">
        <f>IF(T2046="","",T2046-U2046)</f>
        <v/>
      </c>
      <c r="W2046" s="33">
        <f>IF(I2046="H",INDEX(Matches!$T:$T,AA2046),INDEX(Matches!$U:$U,AA2046))</f>
        <v/>
      </c>
      <c r="X2046" s="11">
        <f>INDEX(Matches!$X:$X,AA2046)</f>
        <v/>
      </c>
      <c r="Y2046" s="30">
        <f>IF(O2046="","",O2046-S2046)</f>
        <v/>
      </c>
      <c r="Z2046" s="30">
        <f>IF(W2046="","",W2046-S2046)</f>
        <v/>
      </c>
      <c r="AA2046" s="24">
        <f>MATCH(J2046,Matches!$A:$A,0)</f>
        <v/>
      </c>
      <c r="AB2046" s="33" t="n"/>
      <c r="AC2046" s="33" t="n">
        <v>1.414092213446624</v>
      </c>
      <c r="AD2046" s="24" t="n"/>
      <c r="AE2046" s="24" t="n">
        <v>11</v>
      </c>
      <c r="AF2046" s="33" t="n"/>
      <c r="AG2046" s="33" t="n"/>
    </row>
    <row r="2047">
      <c r="A2047" s="24" t="inlineStr">
        <is>
          <t>Bradford|44</t>
        </is>
      </c>
      <c r="B2047" s="24" t="inlineStr">
        <is>
          <t>E2</t>
        </is>
      </c>
      <c r="C2047" s="24" t="inlineStr">
        <is>
          <t>League One</t>
        </is>
      </c>
      <c r="D2047" s="24" t="inlineStr">
        <is>
          <t>Bradford</t>
        </is>
      </c>
      <c r="E2047" s="24" t="n">
        <v>44</v>
      </c>
      <c r="F2047" s="24" t="n">
        <v>11</v>
      </c>
      <c r="G2047" s="29" t="n">
        <v>46504.82291666666</v>
      </c>
      <c r="H2047" s="24" t="inlineStr">
        <is>
          <t>Reading</t>
        </is>
      </c>
      <c r="I2047" s="24" t="inlineStr">
        <is>
          <t>H</t>
        </is>
      </c>
      <c r="J2047" s="24" t="inlineStr">
        <is>
          <t>E2-Bradford-Reading</t>
        </is>
      </c>
      <c r="K2047" s="24" t="n">
        <v>12</v>
      </c>
      <c r="L2047" s="11">
        <f>IF(INDEX(Matches!$X:$X,AA2047)=0,"",IF(I2047="H",INDEX(Matches!$H:$H,AA2047),INDEX(Matches!$I:$I,AA2047)))</f>
        <v/>
      </c>
      <c r="M2047" s="11">
        <f>IF(INDEX(Matches!$X:$X,AA2047)=0,"",IF(I2047="H",INDEX(Matches!$I:$I,AA2047),INDEX(Matches!$H:$H,AA2047)))</f>
        <v/>
      </c>
      <c r="N2047" s="11">
        <f>IF(L2047="","",IF(L2047&gt;M2047,"W",IF(L2047=M2047,"D","L")))</f>
        <v/>
      </c>
      <c r="O2047" s="11">
        <f>IF(L2047="","",IF(L2047&gt;M2047,3,IF(L2047=M2047,1,0)))</f>
        <v/>
      </c>
      <c r="P2047" s="31">
        <f>IF(I2047="H",INDEX(Matches!$L:$L,AA2047),INDEX(Matches!$N:$N,AA2047))</f>
        <v/>
      </c>
      <c r="Q2047" s="31">
        <f>INDEX(Matches!$M:$M,AA2047)</f>
        <v/>
      </c>
      <c r="R2047" s="31">
        <f>IF(I2047="H",INDEX(Matches!$N:$N,AA2047),INDEX(Matches!$L:$L,AA2047))</f>
        <v/>
      </c>
      <c r="S2047" s="33">
        <f>IF(I2047="H",INDEX(Matches!$O:$O,AA2047),INDEX(Matches!$P:$P,AA2047))</f>
        <v/>
      </c>
      <c r="T2047" s="33">
        <f>IF(INDEX(Matches!$J:$J,AA2047)="","",IF(I2047="H",INDEX(Matches!$J:$J,AA2047),INDEX(Matches!$K:$K,AA2047)))</f>
        <v/>
      </c>
      <c r="U2047" s="33">
        <f>IF(INDEX(Matches!$K:$K,AA2047)="","",IF(I2047="H",INDEX(Matches!$K:$K,AA2047),INDEX(Matches!$J:$J,AA2047)))</f>
        <v/>
      </c>
      <c r="V2047" s="30">
        <f>IF(T2047="","",T2047-U2047)</f>
        <v/>
      </c>
      <c r="W2047" s="33">
        <f>IF(I2047="H",INDEX(Matches!$T:$T,AA2047),INDEX(Matches!$U:$U,AA2047))</f>
        <v/>
      </c>
      <c r="X2047" s="11">
        <f>INDEX(Matches!$X:$X,AA2047)</f>
        <v/>
      </c>
      <c r="Y2047" s="30">
        <f>IF(O2047="","",O2047-S2047)</f>
        <v/>
      </c>
      <c r="Z2047" s="30">
        <f>IF(W2047="","",W2047-S2047)</f>
        <v/>
      </c>
      <c r="AA2047" s="24">
        <f>MATCH(J2047,Matches!$A:$A,0)</f>
        <v/>
      </c>
      <c r="AB2047" s="33" t="n"/>
      <c r="AC2047" s="33" t="n">
        <v>1.535390271381065</v>
      </c>
      <c r="AD2047" s="24" t="n"/>
      <c r="AE2047" s="24" t="n">
        <v>11</v>
      </c>
      <c r="AF2047" s="33" t="n"/>
      <c r="AG2047" s="33" t="n"/>
    </row>
    <row r="2048">
      <c r="A2048" s="24" t="inlineStr">
        <is>
          <t>Bradford|45</t>
        </is>
      </c>
      <c r="B2048" s="24" t="inlineStr">
        <is>
          <t>E2</t>
        </is>
      </c>
      <c r="C2048" s="24" t="inlineStr">
        <is>
          <t>League One</t>
        </is>
      </c>
      <c r="D2048" s="24" t="inlineStr">
        <is>
          <t>Bradford</t>
        </is>
      </c>
      <c r="E2048" s="24" t="n">
        <v>45</v>
      </c>
      <c r="F2048" s="24" t="n">
        <v>12</v>
      </c>
      <c r="G2048" s="29" t="n">
        <v>46508.625</v>
      </c>
      <c r="H2048" s="24" t="inlineStr">
        <is>
          <t>Wycombe</t>
        </is>
      </c>
      <c r="I2048" s="24" t="inlineStr">
        <is>
          <t>H</t>
        </is>
      </c>
      <c r="J2048" s="24" t="inlineStr">
        <is>
          <t>E2-Bradford-Wycombe</t>
        </is>
      </c>
      <c r="K2048" s="24" t="n">
        <v>9</v>
      </c>
      <c r="L2048" s="11">
        <f>IF(INDEX(Matches!$X:$X,AA2048)=0,"",IF(I2048="H",INDEX(Matches!$H:$H,AA2048),INDEX(Matches!$I:$I,AA2048)))</f>
        <v/>
      </c>
      <c r="M2048" s="11">
        <f>IF(INDEX(Matches!$X:$X,AA2048)=0,"",IF(I2048="H",INDEX(Matches!$I:$I,AA2048),INDEX(Matches!$H:$H,AA2048)))</f>
        <v/>
      </c>
      <c r="N2048" s="11">
        <f>IF(L2048="","",IF(L2048&gt;M2048,"W",IF(L2048=M2048,"D","L")))</f>
        <v/>
      </c>
      <c r="O2048" s="11">
        <f>IF(L2048="","",IF(L2048&gt;M2048,3,IF(L2048=M2048,1,0)))</f>
        <v/>
      </c>
      <c r="P2048" s="31">
        <f>IF(I2048="H",INDEX(Matches!$L:$L,AA2048),INDEX(Matches!$N:$N,AA2048))</f>
        <v/>
      </c>
      <c r="Q2048" s="31">
        <f>INDEX(Matches!$M:$M,AA2048)</f>
        <v/>
      </c>
      <c r="R2048" s="31">
        <f>IF(I2048="H",INDEX(Matches!$N:$N,AA2048),INDEX(Matches!$L:$L,AA2048))</f>
        <v/>
      </c>
      <c r="S2048" s="33">
        <f>IF(I2048="H",INDEX(Matches!$O:$O,AA2048),INDEX(Matches!$P:$P,AA2048))</f>
        <v/>
      </c>
      <c r="T2048" s="33">
        <f>IF(INDEX(Matches!$J:$J,AA2048)="","",IF(I2048="H",INDEX(Matches!$J:$J,AA2048),INDEX(Matches!$K:$K,AA2048)))</f>
        <v/>
      </c>
      <c r="U2048" s="33">
        <f>IF(INDEX(Matches!$K:$K,AA2048)="","",IF(I2048="H",INDEX(Matches!$K:$K,AA2048),INDEX(Matches!$J:$J,AA2048)))</f>
        <v/>
      </c>
      <c r="V2048" s="30">
        <f>IF(T2048="","",T2048-U2048)</f>
        <v/>
      </c>
      <c r="W2048" s="33">
        <f>IF(I2048="H",INDEX(Matches!$T:$T,AA2048),INDEX(Matches!$U:$U,AA2048))</f>
        <v/>
      </c>
      <c r="X2048" s="11">
        <f>INDEX(Matches!$X:$X,AA2048)</f>
        <v/>
      </c>
      <c r="Y2048" s="30">
        <f>IF(O2048="","",O2048-S2048)</f>
        <v/>
      </c>
      <c r="Z2048" s="30">
        <f>IF(W2048="","",W2048-S2048)</f>
        <v/>
      </c>
      <c r="AA2048" s="24">
        <f>MATCH(J2048,Matches!$A:$A,0)</f>
        <v/>
      </c>
      <c r="AB2048" s="33" t="n"/>
      <c r="AC2048" s="33" t="n">
        <v>1.552826096633376</v>
      </c>
      <c r="AD2048" s="24" t="n"/>
      <c r="AE2048" s="24" t="n">
        <v>12</v>
      </c>
      <c r="AF2048" s="33" t="n"/>
      <c r="AG2048" s="33" t="n"/>
    </row>
    <row r="2049">
      <c r="A2049" s="24" t="inlineStr">
        <is>
          <t>Bradford|46</t>
        </is>
      </c>
      <c r="B2049" s="24" t="inlineStr">
        <is>
          <t>E2</t>
        </is>
      </c>
      <c r="C2049" s="24" t="inlineStr">
        <is>
          <t>League One</t>
        </is>
      </c>
      <c r="D2049" s="24" t="inlineStr">
        <is>
          <t>Bradford</t>
        </is>
      </c>
      <c r="E2049" s="24" t="n">
        <v>46</v>
      </c>
      <c r="F2049" s="24" t="n">
        <v>12</v>
      </c>
      <c r="G2049" s="29" t="n">
        <v>46515.52083333334</v>
      </c>
      <c r="H2049" s="24" t="inlineStr">
        <is>
          <t>MK Dons</t>
        </is>
      </c>
      <c r="I2049" s="24" t="inlineStr">
        <is>
          <t>A</t>
        </is>
      </c>
      <c r="J2049" s="24" t="inlineStr">
        <is>
          <t>E2-MKDons-Bradford</t>
        </is>
      </c>
      <c r="K2049" s="24" t="n">
        <v>6</v>
      </c>
      <c r="L2049" s="11">
        <f>IF(INDEX(Matches!$X:$X,AA2049)=0,"",IF(I2049="H",INDEX(Matches!$H:$H,AA2049),INDEX(Matches!$I:$I,AA2049)))</f>
        <v/>
      </c>
      <c r="M2049" s="11">
        <f>IF(INDEX(Matches!$X:$X,AA2049)=0,"",IF(I2049="H",INDEX(Matches!$I:$I,AA2049),INDEX(Matches!$H:$H,AA2049)))</f>
        <v/>
      </c>
      <c r="N2049" s="11">
        <f>IF(L2049="","",IF(L2049&gt;M2049,"W",IF(L2049=M2049,"D","L")))</f>
        <v/>
      </c>
      <c r="O2049" s="11">
        <f>IF(L2049="","",IF(L2049&gt;M2049,3,IF(L2049=M2049,1,0)))</f>
        <v/>
      </c>
      <c r="P2049" s="31">
        <f>IF(I2049="H",INDEX(Matches!$L:$L,AA2049),INDEX(Matches!$N:$N,AA2049))</f>
        <v/>
      </c>
      <c r="Q2049" s="31">
        <f>INDEX(Matches!$M:$M,AA2049)</f>
        <v/>
      </c>
      <c r="R2049" s="31">
        <f>IF(I2049="H",INDEX(Matches!$N:$N,AA2049),INDEX(Matches!$L:$L,AA2049))</f>
        <v/>
      </c>
      <c r="S2049" s="33">
        <f>IF(I2049="H",INDEX(Matches!$O:$O,AA2049),INDEX(Matches!$P:$P,AA2049))</f>
        <v/>
      </c>
      <c r="T2049" s="33">
        <f>IF(INDEX(Matches!$J:$J,AA2049)="","",IF(I2049="H",INDEX(Matches!$J:$J,AA2049),INDEX(Matches!$K:$K,AA2049)))</f>
        <v/>
      </c>
      <c r="U2049" s="33">
        <f>IF(INDEX(Matches!$K:$K,AA2049)="","",IF(I2049="H",INDEX(Matches!$K:$K,AA2049),INDEX(Matches!$J:$J,AA2049)))</f>
        <v/>
      </c>
      <c r="V2049" s="30">
        <f>IF(T2049="","",T2049-U2049)</f>
        <v/>
      </c>
      <c r="W2049" s="33">
        <f>IF(I2049="H",INDEX(Matches!$T:$T,AA2049),INDEX(Matches!$U:$U,AA2049))</f>
        <v/>
      </c>
      <c r="X2049" s="11">
        <f>INDEX(Matches!$X:$X,AA2049)</f>
        <v/>
      </c>
      <c r="Y2049" s="30">
        <f>IF(O2049="","",O2049-S2049)</f>
        <v/>
      </c>
      <c r="Z2049" s="30">
        <f>IF(W2049="","",W2049-S2049)</f>
        <v/>
      </c>
      <c r="AA2049" s="24">
        <f>MATCH(J2049,Matches!$A:$A,0)</f>
        <v/>
      </c>
      <c r="AB2049" s="33" t="n"/>
      <c r="AC2049" s="33" t="n">
        <v>1.202765255152497</v>
      </c>
      <c r="AD2049" s="24" t="n"/>
      <c r="AE2049" s="24" t="n">
        <v>12</v>
      </c>
      <c r="AF2049" s="33" t="n"/>
      <c r="AG2049" s="33" t="n"/>
    </row>
    <row r="2050">
      <c r="A2050" s="24" t="inlineStr">
        <is>
          <t>Bromley|1</t>
        </is>
      </c>
      <c r="B2050" s="24" t="inlineStr">
        <is>
          <t>E2</t>
        </is>
      </c>
      <c r="C2050" s="24" t="inlineStr">
        <is>
          <t>League One</t>
        </is>
      </c>
      <c r="D2050" s="24" t="inlineStr">
        <is>
          <t>Bromley</t>
        </is>
      </c>
      <c r="E2050" s="24" t="n">
        <v>1</v>
      </c>
      <c r="F2050" s="24" t="n">
        <v>1</v>
      </c>
      <c r="G2050" s="29" t="n">
        <v>46249.625</v>
      </c>
      <c r="H2050" s="24" t="inlineStr">
        <is>
          <t>Barnsley</t>
        </is>
      </c>
      <c r="I2050" s="24" t="inlineStr">
        <is>
          <t>A</t>
        </is>
      </c>
      <c r="J2050" s="24" t="inlineStr">
        <is>
          <t>E2-Barnsley-Bromley</t>
        </is>
      </c>
      <c r="K2050" s="24" t="n">
        <v>13</v>
      </c>
      <c r="L2050" s="11">
        <f>IF(INDEX(Matches!$X:$X,AA2050)=0,"",IF(I2050="H",INDEX(Matches!$H:$H,AA2050),INDEX(Matches!$I:$I,AA2050)))</f>
        <v/>
      </c>
      <c r="M2050" s="11">
        <f>IF(INDEX(Matches!$X:$X,AA2050)=0,"",IF(I2050="H",INDEX(Matches!$I:$I,AA2050),INDEX(Matches!$H:$H,AA2050)))</f>
        <v/>
      </c>
      <c r="N2050" s="11">
        <f>IF(L2050="","",IF(L2050&gt;M2050,"W",IF(L2050=M2050,"D","L")))</f>
        <v/>
      </c>
      <c r="O2050" s="11">
        <f>IF(L2050="","",IF(L2050&gt;M2050,3,IF(L2050=M2050,1,0)))</f>
        <v/>
      </c>
      <c r="P2050" s="31">
        <f>IF(I2050="H",INDEX(Matches!$L:$L,AA2050),INDEX(Matches!$N:$N,AA2050))</f>
        <v/>
      </c>
      <c r="Q2050" s="31">
        <f>INDEX(Matches!$M:$M,AA2050)</f>
        <v/>
      </c>
      <c r="R2050" s="31">
        <f>IF(I2050="H",INDEX(Matches!$N:$N,AA2050),INDEX(Matches!$L:$L,AA2050))</f>
        <v/>
      </c>
      <c r="S2050" s="33">
        <f>IF(I2050="H",INDEX(Matches!$O:$O,AA2050),INDEX(Matches!$P:$P,AA2050))</f>
        <v/>
      </c>
      <c r="T2050" s="33">
        <f>IF(INDEX(Matches!$J:$J,AA2050)="","",IF(I2050="H",INDEX(Matches!$J:$J,AA2050),INDEX(Matches!$K:$K,AA2050)))</f>
        <v/>
      </c>
      <c r="U2050" s="33">
        <f>IF(INDEX(Matches!$K:$K,AA2050)="","",IF(I2050="H",INDEX(Matches!$K:$K,AA2050),INDEX(Matches!$J:$J,AA2050)))</f>
        <v/>
      </c>
      <c r="V2050" s="30">
        <f>IF(T2050="","",T2050-U2050)</f>
        <v/>
      </c>
      <c r="W2050" s="33">
        <f>IF(I2050="H",INDEX(Matches!$T:$T,AA2050),INDEX(Matches!$U:$U,AA2050))</f>
        <v/>
      </c>
      <c r="X2050" s="11">
        <f>INDEX(Matches!$X:$X,AA2050)</f>
        <v/>
      </c>
      <c r="Y2050" s="30">
        <f>IF(O2050="","",O2050-S2050)</f>
        <v/>
      </c>
      <c r="Z2050" s="30">
        <f>IF(W2050="","",W2050-S2050)</f>
        <v/>
      </c>
      <c r="AA2050" s="24">
        <f>MATCH(J2050,Matches!$A:$A,0)</f>
        <v/>
      </c>
      <c r="AB2050" s="33" t="n">
        <v>1.197680612047259</v>
      </c>
      <c r="AC2050" s="33" t="n"/>
      <c r="AD2050" s="24" t="n"/>
      <c r="AE2050" s="24" t="n">
        <v>1</v>
      </c>
      <c r="AF2050" s="33" t="n"/>
      <c r="AG2050" s="33" t="n"/>
    </row>
    <row r="2051">
      <c r="A2051" s="24" t="inlineStr">
        <is>
          <t>Bromley|2</t>
        </is>
      </c>
      <c r="B2051" s="24" t="inlineStr">
        <is>
          <t>E2</t>
        </is>
      </c>
      <c r="C2051" s="24" t="inlineStr">
        <is>
          <t>League One</t>
        </is>
      </c>
      <c r="D2051" s="24" t="inlineStr">
        <is>
          <t>Bromley</t>
        </is>
      </c>
      <c r="E2051" s="24" t="n">
        <v>2</v>
      </c>
      <c r="F2051" s="24" t="n">
        <v>1</v>
      </c>
      <c r="G2051" s="29" t="n">
        <v>46256.625</v>
      </c>
      <c r="H2051" s="24" t="inlineStr">
        <is>
          <t>Cambridge</t>
        </is>
      </c>
      <c r="I2051" s="24" t="inlineStr">
        <is>
          <t>H</t>
        </is>
      </c>
      <c r="J2051" s="24" t="inlineStr">
        <is>
          <t>E2-Bromley-Cambridg</t>
        </is>
      </c>
      <c r="K2051" s="24" t="n">
        <v>21</v>
      </c>
      <c r="L2051" s="11">
        <f>IF(INDEX(Matches!$X:$X,AA2051)=0,"",IF(I2051="H",INDEX(Matches!$H:$H,AA2051),INDEX(Matches!$I:$I,AA2051)))</f>
        <v/>
      </c>
      <c r="M2051" s="11">
        <f>IF(INDEX(Matches!$X:$X,AA2051)=0,"",IF(I2051="H",INDEX(Matches!$I:$I,AA2051),INDEX(Matches!$H:$H,AA2051)))</f>
        <v/>
      </c>
      <c r="N2051" s="11">
        <f>IF(L2051="","",IF(L2051&gt;M2051,"W",IF(L2051=M2051,"D","L")))</f>
        <v/>
      </c>
      <c r="O2051" s="11">
        <f>IF(L2051="","",IF(L2051&gt;M2051,3,IF(L2051=M2051,1,0)))</f>
        <v/>
      </c>
      <c r="P2051" s="31">
        <f>IF(I2051="H",INDEX(Matches!$L:$L,AA2051),INDEX(Matches!$N:$N,AA2051))</f>
        <v/>
      </c>
      <c r="Q2051" s="31">
        <f>INDEX(Matches!$M:$M,AA2051)</f>
        <v/>
      </c>
      <c r="R2051" s="31">
        <f>IF(I2051="H",INDEX(Matches!$N:$N,AA2051),INDEX(Matches!$L:$L,AA2051))</f>
        <v/>
      </c>
      <c r="S2051" s="33">
        <f>IF(I2051="H",INDEX(Matches!$O:$O,AA2051),INDEX(Matches!$P:$P,AA2051))</f>
        <v/>
      </c>
      <c r="T2051" s="33">
        <f>IF(INDEX(Matches!$J:$J,AA2051)="","",IF(I2051="H",INDEX(Matches!$J:$J,AA2051),INDEX(Matches!$K:$K,AA2051)))</f>
        <v/>
      </c>
      <c r="U2051" s="33">
        <f>IF(INDEX(Matches!$K:$K,AA2051)="","",IF(I2051="H",INDEX(Matches!$K:$K,AA2051),INDEX(Matches!$J:$J,AA2051)))</f>
        <v/>
      </c>
      <c r="V2051" s="30">
        <f>IF(T2051="","",T2051-U2051)</f>
        <v/>
      </c>
      <c r="W2051" s="33">
        <f>IF(I2051="H",INDEX(Matches!$T:$T,AA2051),INDEX(Matches!$U:$U,AA2051))</f>
        <v/>
      </c>
      <c r="X2051" s="11">
        <f>INDEX(Matches!$X:$X,AA2051)</f>
        <v/>
      </c>
      <c r="Y2051" s="30">
        <f>IF(O2051="","",O2051-S2051)</f>
        <v/>
      </c>
      <c r="Z2051" s="30">
        <f>IF(W2051="","",W2051-S2051)</f>
        <v/>
      </c>
      <c r="AA2051" s="24">
        <f>MATCH(J2051,Matches!$A:$A,0)</f>
        <v/>
      </c>
      <c r="AB2051" s="33" t="n">
        <v>1.33525750048174</v>
      </c>
      <c r="AC2051" s="33" t="n"/>
      <c r="AD2051" s="24" t="n"/>
      <c r="AE2051" s="24" t="n">
        <v>1</v>
      </c>
      <c r="AF2051" s="33" t="n"/>
      <c r="AG2051" s="33" t="n"/>
    </row>
    <row r="2052">
      <c r="A2052" s="24" t="inlineStr">
        <is>
          <t>Bromley|3</t>
        </is>
      </c>
      <c r="B2052" s="24" t="inlineStr">
        <is>
          <t>E2</t>
        </is>
      </c>
      <c r="C2052" s="24" t="inlineStr">
        <is>
          <t>League One</t>
        </is>
      </c>
      <c r="D2052" s="24" t="inlineStr">
        <is>
          <t>Bromley</t>
        </is>
      </c>
      <c r="E2052" s="24" t="n">
        <v>3</v>
      </c>
      <c r="F2052" s="24" t="n">
        <v>1</v>
      </c>
      <c r="G2052" s="29" t="n">
        <v>46263.625</v>
      </c>
      <c r="H2052" s="24" t="inlineStr">
        <is>
          <t>Sheffield Wed</t>
        </is>
      </c>
      <c r="I2052" s="24" t="inlineStr">
        <is>
          <t>A</t>
        </is>
      </c>
      <c r="J2052" s="24" t="inlineStr">
        <is>
          <t>E2-Sheffiel-Bromley</t>
        </is>
      </c>
      <c r="K2052" s="24" t="n">
        <v>2</v>
      </c>
      <c r="L2052" s="11">
        <f>IF(INDEX(Matches!$X:$X,AA2052)=0,"",IF(I2052="H",INDEX(Matches!$H:$H,AA2052),INDEX(Matches!$I:$I,AA2052)))</f>
        <v/>
      </c>
      <c r="M2052" s="11">
        <f>IF(INDEX(Matches!$X:$X,AA2052)=0,"",IF(I2052="H",INDEX(Matches!$I:$I,AA2052),INDEX(Matches!$H:$H,AA2052)))</f>
        <v/>
      </c>
      <c r="N2052" s="11">
        <f>IF(L2052="","",IF(L2052&gt;M2052,"W",IF(L2052=M2052,"D","L")))</f>
        <v/>
      </c>
      <c r="O2052" s="11">
        <f>IF(L2052="","",IF(L2052&gt;M2052,3,IF(L2052=M2052,1,0)))</f>
        <v/>
      </c>
      <c r="P2052" s="31">
        <f>IF(I2052="H",INDEX(Matches!$L:$L,AA2052),INDEX(Matches!$N:$N,AA2052))</f>
        <v/>
      </c>
      <c r="Q2052" s="31">
        <f>INDEX(Matches!$M:$M,AA2052)</f>
        <v/>
      </c>
      <c r="R2052" s="31">
        <f>IF(I2052="H",INDEX(Matches!$N:$N,AA2052),INDEX(Matches!$L:$L,AA2052))</f>
        <v/>
      </c>
      <c r="S2052" s="33">
        <f>IF(I2052="H",INDEX(Matches!$O:$O,AA2052),INDEX(Matches!$P:$P,AA2052))</f>
        <v/>
      </c>
      <c r="T2052" s="33">
        <f>IF(INDEX(Matches!$J:$J,AA2052)="","",IF(I2052="H",INDEX(Matches!$J:$J,AA2052),INDEX(Matches!$K:$K,AA2052)))</f>
        <v/>
      </c>
      <c r="U2052" s="33">
        <f>IF(INDEX(Matches!$K:$K,AA2052)="","",IF(I2052="H",INDEX(Matches!$K:$K,AA2052),INDEX(Matches!$J:$J,AA2052)))</f>
        <v/>
      </c>
      <c r="V2052" s="30">
        <f>IF(T2052="","",T2052-U2052)</f>
        <v/>
      </c>
      <c r="W2052" s="33">
        <f>IF(I2052="H",INDEX(Matches!$T:$T,AA2052),INDEX(Matches!$U:$U,AA2052))</f>
        <v/>
      </c>
      <c r="X2052" s="11">
        <f>INDEX(Matches!$X:$X,AA2052)</f>
        <v/>
      </c>
      <c r="Y2052" s="30">
        <f>IF(O2052="","",O2052-S2052)</f>
        <v/>
      </c>
      <c r="Z2052" s="30">
        <f>IF(W2052="","",W2052-S2052)</f>
        <v/>
      </c>
      <c r="AA2052" s="24">
        <f>MATCH(J2052,Matches!$A:$A,0)</f>
        <v/>
      </c>
      <c r="AB2052" s="33" t="n">
        <v>0.8887991012476102</v>
      </c>
      <c r="AC2052" s="33" t="n"/>
      <c r="AD2052" s="24" t="n"/>
      <c r="AE2052" s="24" t="n">
        <v>1</v>
      </c>
      <c r="AF2052" s="33" t="n"/>
      <c r="AG2052" s="33" t="n"/>
    </row>
    <row r="2053">
      <c r="A2053" s="24" t="inlineStr">
        <is>
          <t>Bromley|4</t>
        </is>
      </c>
      <c r="B2053" s="24" t="inlineStr">
        <is>
          <t>E2</t>
        </is>
      </c>
      <c r="C2053" s="24" t="inlineStr">
        <is>
          <t>League One</t>
        </is>
      </c>
      <c r="D2053" s="24" t="inlineStr">
        <is>
          <t>Bromley</t>
        </is>
      </c>
      <c r="E2053" s="24" t="n">
        <v>4</v>
      </c>
      <c r="F2053" s="24" t="n">
        <v>1</v>
      </c>
      <c r="G2053" s="29" t="n">
        <v>46266.82291666666</v>
      </c>
      <c r="H2053" s="24" t="inlineStr">
        <is>
          <t>Leyton Orient</t>
        </is>
      </c>
      <c r="I2053" s="24" t="inlineStr">
        <is>
          <t>H</t>
        </is>
      </c>
      <c r="J2053" s="24" t="inlineStr">
        <is>
          <t>E2-Bromley-LeytonOr</t>
        </is>
      </c>
      <c r="K2053" s="24" t="n">
        <v>20</v>
      </c>
      <c r="L2053" s="11">
        <f>IF(INDEX(Matches!$X:$X,AA2053)=0,"",IF(I2053="H",INDEX(Matches!$H:$H,AA2053),INDEX(Matches!$I:$I,AA2053)))</f>
        <v/>
      </c>
      <c r="M2053" s="11">
        <f>IF(INDEX(Matches!$X:$X,AA2053)=0,"",IF(I2053="H",INDEX(Matches!$I:$I,AA2053),INDEX(Matches!$H:$H,AA2053)))</f>
        <v/>
      </c>
      <c r="N2053" s="11">
        <f>IF(L2053="","",IF(L2053&gt;M2053,"W",IF(L2053=M2053,"D","L")))</f>
        <v/>
      </c>
      <c r="O2053" s="11">
        <f>IF(L2053="","",IF(L2053&gt;M2053,3,IF(L2053=M2053,1,0)))</f>
        <v/>
      </c>
      <c r="P2053" s="31">
        <f>IF(I2053="H",INDEX(Matches!$L:$L,AA2053),INDEX(Matches!$N:$N,AA2053))</f>
        <v/>
      </c>
      <c r="Q2053" s="31">
        <f>INDEX(Matches!$M:$M,AA2053)</f>
        <v/>
      </c>
      <c r="R2053" s="31">
        <f>IF(I2053="H",INDEX(Matches!$N:$N,AA2053),INDEX(Matches!$L:$L,AA2053))</f>
        <v/>
      </c>
      <c r="S2053" s="33">
        <f>IF(I2053="H",INDEX(Matches!$O:$O,AA2053),INDEX(Matches!$P:$P,AA2053))</f>
        <v/>
      </c>
      <c r="T2053" s="33">
        <f>IF(INDEX(Matches!$J:$J,AA2053)="","",IF(I2053="H",INDEX(Matches!$J:$J,AA2053),INDEX(Matches!$K:$K,AA2053)))</f>
        <v/>
      </c>
      <c r="U2053" s="33">
        <f>IF(INDEX(Matches!$K:$K,AA2053)="","",IF(I2053="H",INDEX(Matches!$K:$K,AA2053),INDEX(Matches!$J:$J,AA2053)))</f>
        <v/>
      </c>
      <c r="V2053" s="30">
        <f>IF(T2053="","",T2053-U2053)</f>
        <v/>
      </c>
      <c r="W2053" s="33">
        <f>IF(I2053="H",INDEX(Matches!$T:$T,AA2053),INDEX(Matches!$U:$U,AA2053))</f>
        <v/>
      </c>
      <c r="X2053" s="11">
        <f>INDEX(Matches!$X:$X,AA2053)</f>
        <v/>
      </c>
      <c r="Y2053" s="30">
        <f>IF(O2053="","",O2053-S2053)</f>
        <v/>
      </c>
      <c r="Z2053" s="30">
        <f>IF(W2053="","",W2053-S2053)</f>
        <v/>
      </c>
      <c r="AA2053" s="24">
        <f>MATCH(J2053,Matches!$A:$A,0)</f>
        <v/>
      </c>
      <c r="AB2053" s="33" t="n">
        <v>1.477963091621411</v>
      </c>
      <c r="AC2053" s="33" t="n"/>
      <c r="AD2053" s="24" t="n"/>
      <c r="AE2053" s="24" t="n">
        <v>1</v>
      </c>
      <c r="AF2053" s="33" t="n"/>
      <c r="AG2053" s="33" t="n"/>
    </row>
    <row r="2054">
      <c r="A2054" s="24" t="inlineStr">
        <is>
          <t>Bromley|5</t>
        </is>
      </c>
      <c r="B2054" s="24" t="inlineStr">
        <is>
          <t>E2</t>
        </is>
      </c>
      <c r="C2054" s="24" t="inlineStr">
        <is>
          <t>League One</t>
        </is>
      </c>
      <c r="D2054" s="24" t="inlineStr">
        <is>
          <t>Bromley</t>
        </is>
      </c>
      <c r="E2054" s="24" t="n">
        <v>5</v>
      </c>
      <c r="F2054" s="24" t="n">
        <v>2</v>
      </c>
      <c r="G2054" s="29" t="n">
        <v>46272.83333333334</v>
      </c>
      <c r="H2054" s="24" t="inlineStr">
        <is>
          <t>AFC Wimbledon</t>
        </is>
      </c>
      <c r="I2054" s="24" t="inlineStr">
        <is>
          <t>H</t>
        </is>
      </c>
      <c r="J2054" s="24" t="inlineStr">
        <is>
          <t>E2-Bromley-AFCWimbl</t>
        </is>
      </c>
      <c r="K2054" s="24" t="n">
        <v>23</v>
      </c>
      <c r="L2054" s="11">
        <f>IF(INDEX(Matches!$X:$X,AA2054)=0,"",IF(I2054="H",INDEX(Matches!$H:$H,AA2054),INDEX(Matches!$I:$I,AA2054)))</f>
        <v/>
      </c>
      <c r="M2054" s="11">
        <f>IF(INDEX(Matches!$X:$X,AA2054)=0,"",IF(I2054="H",INDEX(Matches!$I:$I,AA2054),INDEX(Matches!$H:$H,AA2054)))</f>
        <v/>
      </c>
      <c r="N2054" s="11">
        <f>IF(L2054="","",IF(L2054&gt;M2054,"W",IF(L2054=M2054,"D","L")))</f>
        <v/>
      </c>
      <c r="O2054" s="11">
        <f>IF(L2054="","",IF(L2054&gt;M2054,3,IF(L2054=M2054,1,0)))</f>
        <v/>
      </c>
      <c r="P2054" s="31">
        <f>IF(I2054="H",INDEX(Matches!$L:$L,AA2054),INDEX(Matches!$N:$N,AA2054))</f>
        <v/>
      </c>
      <c r="Q2054" s="31">
        <f>INDEX(Matches!$M:$M,AA2054)</f>
        <v/>
      </c>
      <c r="R2054" s="31">
        <f>IF(I2054="H",INDEX(Matches!$N:$N,AA2054),INDEX(Matches!$L:$L,AA2054))</f>
        <v/>
      </c>
      <c r="S2054" s="33">
        <f>IF(I2054="H",INDEX(Matches!$O:$O,AA2054),INDEX(Matches!$P:$P,AA2054))</f>
        <v/>
      </c>
      <c r="T2054" s="33">
        <f>IF(INDEX(Matches!$J:$J,AA2054)="","",IF(I2054="H",INDEX(Matches!$J:$J,AA2054),INDEX(Matches!$K:$K,AA2054)))</f>
        <v/>
      </c>
      <c r="U2054" s="33">
        <f>IF(INDEX(Matches!$K:$K,AA2054)="","",IF(I2054="H",INDEX(Matches!$K:$K,AA2054),INDEX(Matches!$J:$J,AA2054)))</f>
        <v/>
      </c>
      <c r="V2054" s="30">
        <f>IF(T2054="","",T2054-U2054)</f>
        <v/>
      </c>
      <c r="W2054" s="33">
        <f>IF(I2054="H",INDEX(Matches!$T:$T,AA2054),INDEX(Matches!$U:$U,AA2054))</f>
        <v/>
      </c>
      <c r="X2054" s="11">
        <f>INDEX(Matches!$X:$X,AA2054)</f>
        <v/>
      </c>
      <c r="Y2054" s="30">
        <f>IF(O2054="","",O2054-S2054)</f>
        <v/>
      </c>
      <c r="Z2054" s="30">
        <f>IF(W2054="","",W2054-S2054)</f>
        <v/>
      </c>
      <c r="AA2054" s="24">
        <f>MATCH(J2054,Matches!$A:$A,0)</f>
        <v/>
      </c>
      <c r="AB2054" s="33" t="n"/>
      <c r="AC2054" s="33" t="n"/>
      <c r="AD2054" s="24" t="n"/>
      <c r="AE2054" s="24" t="n">
        <v>2</v>
      </c>
      <c r="AF2054" s="33" t="n"/>
      <c r="AG2054" s="33" t="n"/>
    </row>
    <row r="2055">
      <c r="A2055" s="24" t="inlineStr">
        <is>
          <t>Bromley|6</t>
        </is>
      </c>
      <c r="B2055" s="24" t="inlineStr">
        <is>
          <t>E2</t>
        </is>
      </c>
      <c r="C2055" s="24" t="inlineStr">
        <is>
          <t>League One</t>
        </is>
      </c>
      <c r="D2055" s="24" t="inlineStr">
        <is>
          <t>Bromley</t>
        </is>
      </c>
      <c r="E2055" s="24" t="n">
        <v>6</v>
      </c>
      <c r="F2055" s="24" t="n">
        <v>2</v>
      </c>
      <c r="G2055" s="29" t="n">
        <v>46277.625</v>
      </c>
      <c r="H2055" s="24" t="inlineStr">
        <is>
          <t>Blackpool</t>
        </is>
      </c>
      <c r="I2055" s="24" t="inlineStr">
        <is>
          <t>A</t>
        </is>
      </c>
      <c r="J2055" s="24" t="inlineStr">
        <is>
          <t>E2-Blackpoo-Bromley</t>
        </is>
      </c>
      <c r="K2055" s="24" t="n">
        <v>10</v>
      </c>
      <c r="L2055" s="11">
        <f>IF(INDEX(Matches!$X:$X,AA2055)=0,"",IF(I2055="H",INDEX(Matches!$H:$H,AA2055),INDEX(Matches!$I:$I,AA2055)))</f>
        <v/>
      </c>
      <c r="M2055" s="11">
        <f>IF(INDEX(Matches!$X:$X,AA2055)=0,"",IF(I2055="H",INDEX(Matches!$I:$I,AA2055),INDEX(Matches!$H:$H,AA2055)))</f>
        <v/>
      </c>
      <c r="N2055" s="11">
        <f>IF(L2055="","",IF(L2055&gt;M2055,"W",IF(L2055=M2055,"D","L")))</f>
        <v/>
      </c>
      <c r="O2055" s="11">
        <f>IF(L2055="","",IF(L2055&gt;M2055,3,IF(L2055=M2055,1,0)))</f>
        <v/>
      </c>
      <c r="P2055" s="31">
        <f>IF(I2055="H",INDEX(Matches!$L:$L,AA2055),INDEX(Matches!$N:$N,AA2055))</f>
        <v/>
      </c>
      <c r="Q2055" s="31">
        <f>INDEX(Matches!$M:$M,AA2055)</f>
        <v/>
      </c>
      <c r="R2055" s="31">
        <f>IF(I2055="H",INDEX(Matches!$N:$N,AA2055),INDEX(Matches!$L:$L,AA2055))</f>
        <v/>
      </c>
      <c r="S2055" s="33">
        <f>IF(I2055="H",INDEX(Matches!$O:$O,AA2055),INDEX(Matches!$P:$P,AA2055))</f>
        <v/>
      </c>
      <c r="T2055" s="33">
        <f>IF(INDEX(Matches!$J:$J,AA2055)="","",IF(I2055="H",INDEX(Matches!$J:$J,AA2055),INDEX(Matches!$K:$K,AA2055)))</f>
        <v/>
      </c>
      <c r="U2055" s="33">
        <f>IF(INDEX(Matches!$K:$K,AA2055)="","",IF(I2055="H",INDEX(Matches!$K:$K,AA2055),INDEX(Matches!$J:$J,AA2055)))</f>
        <v/>
      </c>
      <c r="V2055" s="30">
        <f>IF(T2055="","",T2055-U2055)</f>
        <v/>
      </c>
      <c r="W2055" s="33">
        <f>IF(I2055="H",INDEX(Matches!$T:$T,AA2055),INDEX(Matches!$U:$U,AA2055))</f>
        <v/>
      </c>
      <c r="X2055" s="11">
        <f>INDEX(Matches!$X:$X,AA2055)</f>
        <v/>
      </c>
      <c r="Y2055" s="30">
        <f>IF(O2055="","",O2055-S2055)</f>
        <v/>
      </c>
      <c r="Z2055" s="30">
        <f>IF(W2055="","",W2055-S2055)</f>
        <v/>
      </c>
      <c r="AA2055" s="24">
        <f>MATCH(J2055,Matches!$A:$A,0)</f>
        <v/>
      </c>
      <c r="AB2055" s="33" t="n">
        <v>0.8958717195358796</v>
      </c>
      <c r="AC2055" s="33" t="n"/>
      <c r="AD2055" s="24" t="n"/>
      <c r="AE2055" s="24" t="n">
        <v>2</v>
      </c>
      <c r="AF2055" s="33" t="n"/>
      <c r="AG2055" s="33" t="n"/>
    </row>
    <row r="2056">
      <c r="A2056" s="24" t="inlineStr">
        <is>
          <t>Bromley|7</t>
        </is>
      </c>
      <c r="B2056" s="24" t="inlineStr">
        <is>
          <t>E2</t>
        </is>
      </c>
      <c r="C2056" s="24" t="inlineStr">
        <is>
          <t>League One</t>
        </is>
      </c>
      <c r="D2056" s="24" t="inlineStr">
        <is>
          <t>Bromley</t>
        </is>
      </c>
      <c r="E2056" s="24" t="n">
        <v>7</v>
      </c>
      <c r="F2056" s="24" t="n">
        <v>2</v>
      </c>
      <c r="G2056" s="29" t="n">
        <v>46284.625</v>
      </c>
      <c r="H2056" s="24" t="inlineStr">
        <is>
          <t>Huddersfield</t>
        </is>
      </c>
      <c r="I2056" s="24" t="inlineStr">
        <is>
          <t>H</t>
        </is>
      </c>
      <c r="J2056" s="24" t="inlineStr">
        <is>
          <t>E2-Bromley-Huddersf</t>
        </is>
      </c>
      <c r="K2056" s="24" t="n">
        <v>4</v>
      </c>
      <c r="L2056" s="11">
        <f>IF(INDEX(Matches!$X:$X,AA2056)=0,"",IF(I2056="H",INDEX(Matches!$H:$H,AA2056),INDEX(Matches!$I:$I,AA2056)))</f>
        <v/>
      </c>
      <c r="M2056" s="11">
        <f>IF(INDEX(Matches!$X:$X,AA2056)=0,"",IF(I2056="H",INDEX(Matches!$I:$I,AA2056),INDEX(Matches!$H:$H,AA2056)))</f>
        <v/>
      </c>
      <c r="N2056" s="11">
        <f>IF(L2056="","",IF(L2056&gt;M2056,"W",IF(L2056=M2056,"D","L")))</f>
        <v/>
      </c>
      <c r="O2056" s="11">
        <f>IF(L2056="","",IF(L2056&gt;M2056,3,IF(L2056=M2056,1,0)))</f>
        <v/>
      </c>
      <c r="P2056" s="31">
        <f>IF(I2056="H",INDEX(Matches!$L:$L,AA2056),INDEX(Matches!$N:$N,AA2056))</f>
        <v/>
      </c>
      <c r="Q2056" s="31">
        <f>INDEX(Matches!$M:$M,AA2056)</f>
        <v/>
      </c>
      <c r="R2056" s="31">
        <f>IF(I2056="H",INDEX(Matches!$N:$N,AA2056),INDEX(Matches!$L:$L,AA2056))</f>
        <v/>
      </c>
      <c r="S2056" s="33">
        <f>IF(I2056="H",INDEX(Matches!$O:$O,AA2056),INDEX(Matches!$P:$P,AA2056))</f>
        <v/>
      </c>
      <c r="T2056" s="33">
        <f>IF(INDEX(Matches!$J:$J,AA2056)="","",IF(I2056="H",INDEX(Matches!$J:$J,AA2056),INDEX(Matches!$K:$K,AA2056)))</f>
        <v/>
      </c>
      <c r="U2056" s="33">
        <f>IF(INDEX(Matches!$K:$K,AA2056)="","",IF(I2056="H",INDEX(Matches!$K:$K,AA2056),INDEX(Matches!$J:$J,AA2056)))</f>
        <v/>
      </c>
      <c r="V2056" s="30">
        <f>IF(T2056="","",T2056-U2056)</f>
        <v/>
      </c>
      <c r="W2056" s="33">
        <f>IF(I2056="H",INDEX(Matches!$T:$T,AA2056),INDEX(Matches!$U:$U,AA2056))</f>
        <v/>
      </c>
      <c r="X2056" s="11">
        <f>INDEX(Matches!$X:$X,AA2056)</f>
        <v/>
      </c>
      <c r="Y2056" s="30">
        <f>IF(O2056="","",O2056-S2056)</f>
        <v/>
      </c>
      <c r="Z2056" s="30">
        <f>IF(W2056="","",W2056-S2056)</f>
        <v/>
      </c>
      <c r="AA2056" s="24">
        <f>MATCH(J2056,Matches!$A:$A,0)</f>
        <v/>
      </c>
      <c r="AB2056" s="33" t="n"/>
      <c r="AC2056" s="33" t="n"/>
      <c r="AD2056" s="24" t="n"/>
      <c r="AE2056" s="24" t="n">
        <v>2</v>
      </c>
      <c r="AF2056" s="33" t="n"/>
      <c r="AG2056" s="33" t="n"/>
    </row>
    <row r="2057">
      <c r="A2057" s="24" t="inlineStr">
        <is>
          <t>Bromley|8</t>
        </is>
      </c>
      <c r="B2057" s="24" t="inlineStr">
        <is>
          <t>E2</t>
        </is>
      </c>
      <c r="C2057" s="24" t="inlineStr">
        <is>
          <t>League One</t>
        </is>
      </c>
      <c r="D2057" s="24" t="inlineStr">
        <is>
          <t>Bromley</t>
        </is>
      </c>
      <c r="E2057" s="24" t="n">
        <v>8</v>
      </c>
      <c r="F2057" s="24" t="n">
        <v>2</v>
      </c>
      <c r="G2057" s="29" t="n">
        <v>46291.625</v>
      </c>
      <c r="H2057" s="24" t="inlineStr">
        <is>
          <t>MK Dons</t>
        </is>
      </c>
      <c r="I2057" s="24" t="inlineStr">
        <is>
          <t>A</t>
        </is>
      </c>
      <c r="J2057" s="24" t="inlineStr">
        <is>
          <t>E2-MKDons-Bromley</t>
        </is>
      </c>
      <c r="K2057" s="24" t="n">
        <v>6</v>
      </c>
      <c r="L2057" s="11">
        <f>IF(INDEX(Matches!$X:$X,AA2057)=0,"",IF(I2057="H",INDEX(Matches!$H:$H,AA2057),INDEX(Matches!$I:$I,AA2057)))</f>
        <v/>
      </c>
      <c r="M2057" s="11">
        <f>IF(INDEX(Matches!$X:$X,AA2057)=0,"",IF(I2057="H",INDEX(Matches!$I:$I,AA2057),INDEX(Matches!$H:$H,AA2057)))</f>
        <v/>
      </c>
      <c r="N2057" s="11">
        <f>IF(L2057="","",IF(L2057&gt;M2057,"W",IF(L2057=M2057,"D","L")))</f>
        <v/>
      </c>
      <c r="O2057" s="11">
        <f>IF(L2057="","",IF(L2057&gt;M2057,3,IF(L2057=M2057,1,0)))</f>
        <v/>
      </c>
      <c r="P2057" s="31">
        <f>IF(I2057="H",INDEX(Matches!$L:$L,AA2057),INDEX(Matches!$N:$N,AA2057))</f>
        <v/>
      </c>
      <c r="Q2057" s="31">
        <f>INDEX(Matches!$M:$M,AA2057)</f>
        <v/>
      </c>
      <c r="R2057" s="31">
        <f>IF(I2057="H",INDEX(Matches!$N:$N,AA2057),INDEX(Matches!$L:$L,AA2057))</f>
        <v/>
      </c>
      <c r="S2057" s="33">
        <f>IF(I2057="H",INDEX(Matches!$O:$O,AA2057),INDEX(Matches!$P:$P,AA2057))</f>
        <v/>
      </c>
      <c r="T2057" s="33">
        <f>IF(INDEX(Matches!$J:$J,AA2057)="","",IF(I2057="H",INDEX(Matches!$J:$J,AA2057),INDEX(Matches!$K:$K,AA2057)))</f>
        <v/>
      </c>
      <c r="U2057" s="33">
        <f>IF(INDEX(Matches!$K:$K,AA2057)="","",IF(I2057="H",INDEX(Matches!$K:$K,AA2057),INDEX(Matches!$J:$J,AA2057)))</f>
        <v/>
      </c>
      <c r="V2057" s="30">
        <f>IF(T2057="","",T2057-U2057)</f>
        <v/>
      </c>
      <c r="W2057" s="33">
        <f>IF(I2057="H",INDEX(Matches!$T:$T,AA2057),INDEX(Matches!$U:$U,AA2057))</f>
        <v/>
      </c>
      <c r="X2057" s="11">
        <f>INDEX(Matches!$X:$X,AA2057)</f>
        <v/>
      </c>
      <c r="Y2057" s="30">
        <f>IF(O2057="","",O2057-S2057)</f>
        <v/>
      </c>
      <c r="Z2057" s="30">
        <f>IF(W2057="","",W2057-S2057)</f>
        <v/>
      </c>
      <c r="AA2057" s="24">
        <f>MATCH(J2057,Matches!$A:$A,0)</f>
        <v/>
      </c>
      <c r="AB2057" s="33" t="n"/>
      <c r="AC2057" s="33" t="n">
        <v>0.8168484201418559</v>
      </c>
      <c r="AD2057" s="24" t="n"/>
      <c r="AE2057" s="24" t="n">
        <v>2</v>
      </c>
      <c r="AF2057" s="33" t="n"/>
      <c r="AG2057" s="33" t="n"/>
    </row>
    <row r="2058">
      <c r="A2058" s="24" t="inlineStr">
        <is>
          <t>Bromley|9</t>
        </is>
      </c>
      <c r="B2058" s="24" t="inlineStr">
        <is>
          <t>E2</t>
        </is>
      </c>
      <c r="C2058" s="24" t="inlineStr">
        <is>
          <t>League One</t>
        </is>
      </c>
      <c r="D2058" s="24" t="inlineStr">
        <is>
          <t>Bromley</t>
        </is>
      </c>
      <c r="E2058" s="24" t="n">
        <v>9</v>
      </c>
      <c r="F2058" s="24" t="n">
        <v>3</v>
      </c>
      <c r="G2058" s="29" t="n">
        <v>46298.625</v>
      </c>
      <c r="H2058" s="24" t="inlineStr">
        <is>
          <t>Wycombe</t>
        </is>
      </c>
      <c r="I2058" s="24" t="inlineStr">
        <is>
          <t>H</t>
        </is>
      </c>
      <c r="J2058" s="24" t="inlineStr">
        <is>
          <t>E2-Bromley-Wycombe</t>
        </is>
      </c>
      <c r="K2058" s="24" t="n">
        <v>9</v>
      </c>
      <c r="L2058" s="11">
        <f>IF(INDEX(Matches!$X:$X,AA2058)=0,"",IF(I2058="H",INDEX(Matches!$H:$H,AA2058),INDEX(Matches!$I:$I,AA2058)))</f>
        <v/>
      </c>
      <c r="M2058" s="11">
        <f>IF(INDEX(Matches!$X:$X,AA2058)=0,"",IF(I2058="H",INDEX(Matches!$I:$I,AA2058),INDEX(Matches!$H:$H,AA2058)))</f>
        <v/>
      </c>
      <c r="N2058" s="11">
        <f>IF(L2058="","",IF(L2058&gt;M2058,"W",IF(L2058=M2058,"D","L")))</f>
        <v/>
      </c>
      <c r="O2058" s="11">
        <f>IF(L2058="","",IF(L2058&gt;M2058,3,IF(L2058=M2058,1,0)))</f>
        <v/>
      </c>
      <c r="P2058" s="31">
        <f>IF(I2058="H",INDEX(Matches!$L:$L,AA2058),INDEX(Matches!$N:$N,AA2058))</f>
        <v/>
      </c>
      <c r="Q2058" s="31">
        <f>INDEX(Matches!$M:$M,AA2058)</f>
        <v/>
      </c>
      <c r="R2058" s="31">
        <f>IF(I2058="H",INDEX(Matches!$N:$N,AA2058),INDEX(Matches!$L:$L,AA2058))</f>
        <v/>
      </c>
      <c r="S2058" s="33">
        <f>IF(I2058="H",INDEX(Matches!$O:$O,AA2058),INDEX(Matches!$P:$P,AA2058))</f>
        <v/>
      </c>
      <c r="T2058" s="33">
        <f>IF(INDEX(Matches!$J:$J,AA2058)="","",IF(I2058="H",INDEX(Matches!$J:$J,AA2058),INDEX(Matches!$K:$K,AA2058)))</f>
        <v/>
      </c>
      <c r="U2058" s="33">
        <f>IF(INDEX(Matches!$K:$K,AA2058)="","",IF(I2058="H",INDEX(Matches!$K:$K,AA2058),INDEX(Matches!$J:$J,AA2058)))</f>
        <v/>
      </c>
      <c r="V2058" s="30">
        <f>IF(T2058="","",T2058-U2058)</f>
        <v/>
      </c>
      <c r="W2058" s="33">
        <f>IF(I2058="H",INDEX(Matches!$T:$T,AA2058),INDEX(Matches!$U:$U,AA2058))</f>
        <v/>
      </c>
      <c r="X2058" s="11">
        <f>INDEX(Matches!$X:$X,AA2058)</f>
        <v/>
      </c>
      <c r="Y2058" s="30">
        <f>IF(O2058="","",O2058-S2058)</f>
        <v/>
      </c>
      <c r="Z2058" s="30">
        <f>IF(W2058="","",W2058-S2058)</f>
        <v/>
      </c>
      <c r="AA2058" s="24">
        <f>MATCH(J2058,Matches!$A:$A,0)</f>
        <v/>
      </c>
      <c r="AB2058" s="33" t="n"/>
      <c r="AC2058" s="33" t="n">
        <v>1.140123205417935</v>
      </c>
      <c r="AD2058" s="24" t="n"/>
      <c r="AE2058" s="24" t="n">
        <v>3</v>
      </c>
      <c r="AF2058" s="33" t="n"/>
      <c r="AG2058" s="33" t="n"/>
    </row>
    <row r="2059">
      <c r="A2059" s="24" t="inlineStr">
        <is>
          <t>Bromley|10</t>
        </is>
      </c>
      <c r="B2059" s="24" t="inlineStr">
        <is>
          <t>E2</t>
        </is>
      </c>
      <c r="C2059" s="24" t="inlineStr">
        <is>
          <t>League One</t>
        </is>
      </c>
      <c r="D2059" s="24" t="inlineStr">
        <is>
          <t>Bromley</t>
        </is>
      </c>
      <c r="E2059" s="24" t="n">
        <v>10</v>
      </c>
      <c r="F2059" s="24" t="n">
        <v>3</v>
      </c>
      <c r="G2059" s="29" t="n">
        <v>46305.625</v>
      </c>
      <c r="H2059" s="24" t="inlineStr">
        <is>
          <t>Mansfield</t>
        </is>
      </c>
      <c r="I2059" s="24" t="inlineStr">
        <is>
          <t>A</t>
        </is>
      </c>
      <c r="J2059" s="24" t="inlineStr">
        <is>
          <t>E2-Mansfiel-Bromley</t>
        </is>
      </c>
      <c r="K2059" s="24" t="n">
        <v>16</v>
      </c>
      <c r="L2059" s="11">
        <f>IF(INDEX(Matches!$X:$X,AA2059)=0,"",IF(I2059="H",INDEX(Matches!$H:$H,AA2059),INDEX(Matches!$I:$I,AA2059)))</f>
        <v/>
      </c>
      <c r="M2059" s="11">
        <f>IF(INDEX(Matches!$X:$X,AA2059)=0,"",IF(I2059="H",INDEX(Matches!$I:$I,AA2059),INDEX(Matches!$H:$H,AA2059)))</f>
        <v/>
      </c>
      <c r="N2059" s="11">
        <f>IF(L2059="","",IF(L2059&gt;M2059,"W",IF(L2059=M2059,"D","L")))</f>
        <v/>
      </c>
      <c r="O2059" s="11">
        <f>IF(L2059="","",IF(L2059&gt;M2059,3,IF(L2059=M2059,1,0)))</f>
        <v/>
      </c>
      <c r="P2059" s="31">
        <f>IF(I2059="H",INDEX(Matches!$L:$L,AA2059),INDEX(Matches!$N:$N,AA2059))</f>
        <v/>
      </c>
      <c r="Q2059" s="31">
        <f>INDEX(Matches!$M:$M,AA2059)</f>
        <v/>
      </c>
      <c r="R2059" s="31">
        <f>IF(I2059="H",INDEX(Matches!$N:$N,AA2059),INDEX(Matches!$L:$L,AA2059))</f>
        <v/>
      </c>
      <c r="S2059" s="33">
        <f>IF(I2059="H",INDEX(Matches!$O:$O,AA2059),INDEX(Matches!$P:$P,AA2059))</f>
        <v/>
      </c>
      <c r="T2059" s="33">
        <f>IF(INDEX(Matches!$J:$J,AA2059)="","",IF(I2059="H",INDEX(Matches!$J:$J,AA2059),INDEX(Matches!$K:$K,AA2059)))</f>
        <v/>
      </c>
      <c r="U2059" s="33">
        <f>IF(INDEX(Matches!$K:$K,AA2059)="","",IF(I2059="H",INDEX(Matches!$K:$K,AA2059),INDEX(Matches!$J:$J,AA2059)))</f>
        <v/>
      </c>
      <c r="V2059" s="30">
        <f>IF(T2059="","",T2059-U2059)</f>
        <v/>
      </c>
      <c r="W2059" s="33">
        <f>IF(I2059="H",INDEX(Matches!$T:$T,AA2059),INDEX(Matches!$U:$U,AA2059))</f>
        <v/>
      </c>
      <c r="X2059" s="11">
        <f>INDEX(Matches!$X:$X,AA2059)</f>
        <v/>
      </c>
      <c r="Y2059" s="30">
        <f>IF(O2059="","",O2059-S2059)</f>
        <v/>
      </c>
      <c r="Z2059" s="30">
        <f>IF(W2059="","",W2059-S2059)</f>
        <v/>
      </c>
      <c r="AA2059" s="24">
        <f>MATCH(J2059,Matches!$A:$A,0)</f>
        <v/>
      </c>
      <c r="AB2059" s="33" t="n"/>
      <c r="AC2059" s="33" t="n"/>
      <c r="AD2059" s="24" t="n"/>
      <c r="AE2059" s="24" t="n">
        <v>3</v>
      </c>
      <c r="AF2059" s="33" t="n"/>
      <c r="AG2059" s="33" t="n"/>
    </row>
    <row r="2060">
      <c r="A2060" s="24" t="inlineStr">
        <is>
          <t>Bromley|11</t>
        </is>
      </c>
      <c r="B2060" s="24" t="inlineStr">
        <is>
          <t>E2</t>
        </is>
      </c>
      <c r="C2060" s="24" t="inlineStr">
        <is>
          <t>League One</t>
        </is>
      </c>
      <c r="D2060" s="24" t="inlineStr">
        <is>
          <t>Bromley</t>
        </is>
      </c>
      <c r="E2060" s="24" t="n">
        <v>11</v>
      </c>
      <c r="F2060" s="24" t="n">
        <v>3</v>
      </c>
      <c r="G2060" s="29" t="n">
        <v>46312.625</v>
      </c>
      <c r="H2060" s="24" t="inlineStr">
        <is>
          <t>Stockport</t>
        </is>
      </c>
      <c r="I2060" s="24" t="inlineStr">
        <is>
          <t>A</t>
        </is>
      </c>
      <c r="J2060" s="24" t="inlineStr">
        <is>
          <t>E2-Stockpor-Bromley</t>
        </is>
      </c>
      <c r="K2060" s="24" t="n">
        <v>7</v>
      </c>
      <c r="L2060" s="11">
        <f>IF(INDEX(Matches!$X:$X,AA2060)=0,"",IF(I2060="H",INDEX(Matches!$H:$H,AA2060),INDEX(Matches!$I:$I,AA2060)))</f>
        <v/>
      </c>
      <c r="M2060" s="11">
        <f>IF(INDEX(Matches!$X:$X,AA2060)=0,"",IF(I2060="H",INDEX(Matches!$I:$I,AA2060),INDEX(Matches!$H:$H,AA2060)))</f>
        <v/>
      </c>
      <c r="N2060" s="11">
        <f>IF(L2060="","",IF(L2060&gt;M2060,"W",IF(L2060=M2060,"D","L")))</f>
        <v/>
      </c>
      <c r="O2060" s="11">
        <f>IF(L2060="","",IF(L2060&gt;M2060,3,IF(L2060=M2060,1,0)))</f>
        <v/>
      </c>
      <c r="P2060" s="31">
        <f>IF(I2060="H",INDEX(Matches!$L:$L,AA2060),INDEX(Matches!$N:$N,AA2060))</f>
        <v/>
      </c>
      <c r="Q2060" s="31">
        <f>INDEX(Matches!$M:$M,AA2060)</f>
        <v/>
      </c>
      <c r="R2060" s="31">
        <f>IF(I2060="H",INDEX(Matches!$N:$N,AA2060),INDEX(Matches!$L:$L,AA2060))</f>
        <v/>
      </c>
      <c r="S2060" s="33">
        <f>IF(I2060="H",INDEX(Matches!$O:$O,AA2060),INDEX(Matches!$P:$P,AA2060))</f>
        <v/>
      </c>
      <c r="T2060" s="33">
        <f>IF(INDEX(Matches!$J:$J,AA2060)="","",IF(I2060="H",INDEX(Matches!$J:$J,AA2060),INDEX(Matches!$K:$K,AA2060)))</f>
        <v/>
      </c>
      <c r="U2060" s="33">
        <f>IF(INDEX(Matches!$K:$K,AA2060)="","",IF(I2060="H",INDEX(Matches!$K:$K,AA2060),INDEX(Matches!$J:$J,AA2060)))</f>
        <v/>
      </c>
      <c r="V2060" s="30">
        <f>IF(T2060="","",T2060-U2060)</f>
        <v/>
      </c>
      <c r="W2060" s="33">
        <f>IF(I2060="H",INDEX(Matches!$T:$T,AA2060),INDEX(Matches!$U:$U,AA2060))</f>
        <v/>
      </c>
      <c r="X2060" s="11">
        <f>INDEX(Matches!$X:$X,AA2060)</f>
        <v/>
      </c>
      <c r="Y2060" s="30">
        <f>IF(O2060="","",O2060-S2060)</f>
        <v/>
      </c>
      <c r="Z2060" s="30">
        <f>IF(W2060="","",W2060-S2060)</f>
        <v/>
      </c>
      <c r="AA2060" s="24">
        <f>MATCH(J2060,Matches!$A:$A,0)</f>
        <v/>
      </c>
      <c r="AB2060" s="33" t="n"/>
      <c r="AC2060" s="33" t="n"/>
      <c r="AD2060" s="24" t="n"/>
      <c r="AE2060" s="24" t="n">
        <v>3</v>
      </c>
      <c r="AF2060" s="33" t="n"/>
      <c r="AG2060" s="33" t="n"/>
    </row>
    <row r="2061">
      <c r="A2061" s="24" t="inlineStr">
        <is>
          <t>Bromley|12</t>
        </is>
      </c>
      <c r="B2061" s="24" t="inlineStr">
        <is>
          <t>E2</t>
        </is>
      </c>
      <c r="C2061" s="24" t="inlineStr">
        <is>
          <t>League One</t>
        </is>
      </c>
      <c r="D2061" s="24" t="inlineStr">
        <is>
          <t>Bromley</t>
        </is>
      </c>
      <c r="E2061" s="24" t="n">
        <v>12</v>
      </c>
      <c r="F2061" s="24" t="n">
        <v>3</v>
      </c>
      <c r="G2061" s="29" t="n">
        <v>46315.82291666666</v>
      </c>
      <c r="H2061" s="24" t="inlineStr">
        <is>
          <t>Leicester</t>
        </is>
      </c>
      <c r="I2061" s="24" t="inlineStr">
        <is>
          <t>H</t>
        </is>
      </c>
      <c r="J2061" s="24" t="inlineStr">
        <is>
          <t>E2-Bromley-Leiceste</t>
        </is>
      </c>
      <c r="K2061" s="24" t="n">
        <v>1</v>
      </c>
      <c r="L2061" s="11">
        <f>IF(INDEX(Matches!$X:$X,AA2061)=0,"",IF(I2061="H",INDEX(Matches!$H:$H,AA2061),INDEX(Matches!$I:$I,AA2061)))</f>
        <v/>
      </c>
      <c r="M2061" s="11">
        <f>IF(INDEX(Matches!$X:$X,AA2061)=0,"",IF(I2061="H",INDEX(Matches!$I:$I,AA2061),INDEX(Matches!$H:$H,AA2061)))</f>
        <v/>
      </c>
      <c r="N2061" s="11">
        <f>IF(L2061="","",IF(L2061&gt;M2061,"W",IF(L2061=M2061,"D","L")))</f>
        <v/>
      </c>
      <c r="O2061" s="11">
        <f>IF(L2061="","",IF(L2061&gt;M2061,3,IF(L2061=M2061,1,0)))</f>
        <v/>
      </c>
      <c r="P2061" s="31">
        <f>IF(I2061="H",INDEX(Matches!$L:$L,AA2061),INDEX(Matches!$N:$N,AA2061))</f>
        <v/>
      </c>
      <c r="Q2061" s="31">
        <f>INDEX(Matches!$M:$M,AA2061)</f>
        <v/>
      </c>
      <c r="R2061" s="31">
        <f>IF(I2061="H",INDEX(Matches!$N:$N,AA2061),INDEX(Matches!$L:$L,AA2061))</f>
        <v/>
      </c>
      <c r="S2061" s="33">
        <f>IF(I2061="H",INDEX(Matches!$O:$O,AA2061),INDEX(Matches!$P:$P,AA2061))</f>
        <v/>
      </c>
      <c r="T2061" s="33">
        <f>IF(INDEX(Matches!$J:$J,AA2061)="","",IF(I2061="H",INDEX(Matches!$J:$J,AA2061),INDEX(Matches!$K:$K,AA2061)))</f>
        <v/>
      </c>
      <c r="U2061" s="33">
        <f>IF(INDEX(Matches!$K:$K,AA2061)="","",IF(I2061="H",INDEX(Matches!$K:$K,AA2061),INDEX(Matches!$J:$J,AA2061)))</f>
        <v/>
      </c>
      <c r="V2061" s="30">
        <f>IF(T2061="","",T2061-U2061)</f>
        <v/>
      </c>
      <c r="W2061" s="33">
        <f>IF(I2061="H",INDEX(Matches!$T:$T,AA2061),INDEX(Matches!$U:$U,AA2061))</f>
        <v/>
      </c>
      <c r="X2061" s="11">
        <f>INDEX(Matches!$X:$X,AA2061)</f>
        <v/>
      </c>
      <c r="Y2061" s="30">
        <f>IF(O2061="","",O2061-S2061)</f>
        <v/>
      </c>
      <c r="Z2061" s="30">
        <f>IF(W2061="","",W2061-S2061)</f>
        <v/>
      </c>
      <c r="AA2061" s="24">
        <f>MATCH(J2061,Matches!$A:$A,0)</f>
        <v/>
      </c>
      <c r="AB2061" s="33" t="n"/>
      <c r="AC2061" s="33" t="n"/>
      <c r="AD2061" s="24" t="n"/>
      <c r="AE2061" s="24" t="n">
        <v>3</v>
      </c>
      <c r="AF2061" s="33" t="n"/>
      <c r="AG2061" s="33" t="n"/>
    </row>
    <row r="2062">
      <c r="A2062" s="24" t="inlineStr">
        <is>
          <t>Bromley|13</t>
        </is>
      </c>
      <c r="B2062" s="24" t="inlineStr">
        <is>
          <t>E2</t>
        </is>
      </c>
      <c r="C2062" s="24" t="inlineStr">
        <is>
          <t>League One</t>
        </is>
      </c>
      <c r="D2062" s="24" t="inlineStr">
        <is>
          <t>Bromley</t>
        </is>
      </c>
      <c r="E2062" s="24" t="n">
        <v>13</v>
      </c>
      <c r="F2062" s="24" t="n">
        <v>4</v>
      </c>
      <c r="G2062" s="29" t="n">
        <v>46319.625</v>
      </c>
      <c r="H2062" s="24" t="inlineStr">
        <is>
          <t>Peterborough</t>
        </is>
      </c>
      <c r="I2062" s="24" t="inlineStr">
        <is>
          <t>H</t>
        </is>
      </c>
      <c r="J2062" s="24" t="inlineStr">
        <is>
          <t>E2-Bromley-Peterbor</t>
        </is>
      </c>
      <c r="K2062" s="24" t="n">
        <v>19</v>
      </c>
      <c r="L2062" s="11">
        <f>IF(INDEX(Matches!$X:$X,AA2062)=0,"",IF(I2062="H",INDEX(Matches!$H:$H,AA2062),INDEX(Matches!$I:$I,AA2062)))</f>
        <v/>
      </c>
      <c r="M2062" s="11">
        <f>IF(INDEX(Matches!$X:$X,AA2062)=0,"",IF(I2062="H",INDEX(Matches!$I:$I,AA2062),INDEX(Matches!$H:$H,AA2062)))</f>
        <v/>
      </c>
      <c r="N2062" s="11">
        <f>IF(L2062="","",IF(L2062&gt;M2062,"W",IF(L2062=M2062,"D","L")))</f>
        <v/>
      </c>
      <c r="O2062" s="11">
        <f>IF(L2062="","",IF(L2062&gt;M2062,3,IF(L2062=M2062,1,0)))</f>
        <v/>
      </c>
      <c r="P2062" s="31">
        <f>IF(I2062="H",INDEX(Matches!$L:$L,AA2062),INDEX(Matches!$N:$N,AA2062))</f>
        <v/>
      </c>
      <c r="Q2062" s="31">
        <f>INDEX(Matches!$M:$M,AA2062)</f>
        <v/>
      </c>
      <c r="R2062" s="31">
        <f>IF(I2062="H",INDEX(Matches!$N:$N,AA2062),INDEX(Matches!$L:$L,AA2062))</f>
        <v/>
      </c>
      <c r="S2062" s="33">
        <f>IF(I2062="H",INDEX(Matches!$O:$O,AA2062),INDEX(Matches!$P:$P,AA2062))</f>
        <v/>
      </c>
      <c r="T2062" s="33">
        <f>IF(INDEX(Matches!$J:$J,AA2062)="","",IF(I2062="H",INDEX(Matches!$J:$J,AA2062),INDEX(Matches!$K:$K,AA2062)))</f>
        <v/>
      </c>
      <c r="U2062" s="33">
        <f>IF(INDEX(Matches!$K:$K,AA2062)="","",IF(I2062="H",INDEX(Matches!$K:$K,AA2062),INDEX(Matches!$J:$J,AA2062)))</f>
        <v/>
      </c>
      <c r="V2062" s="30">
        <f>IF(T2062="","",T2062-U2062)</f>
        <v/>
      </c>
      <c r="W2062" s="33">
        <f>IF(I2062="H",INDEX(Matches!$T:$T,AA2062),INDEX(Matches!$U:$U,AA2062))</f>
        <v/>
      </c>
      <c r="X2062" s="11">
        <f>INDEX(Matches!$X:$X,AA2062)</f>
        <v/>
      </c>
      <c r="Y2062" s="30">
        <f>IF(O2062="","",O2062-S2062)</f>
        <v/>
      </c>
      <c r="Z2062" s="30">
        <f>IF(W2062="","",W2062-S2062)</f>
        <v/>
      </c>
      <c r="AA2062" s="24">
        <f>MATCH(J2062,Matches!$A:$A,0)</f>
        <v/>
      </c>
      <c r="AB2062" s="33" t="n"/>
      <c r="AC2062" s="33" t="n">
        <v>1.264025950215196</v>
      </c>
      <c r="AD2062" s="24" t="n"/>
      <c r="AE2062" s="24" t="n">
        <v>4</v>
      </c>
      <c r="AF2062" s="33" t="n"/>
      <c r="AG2062" s="33" t="n"/>
    </row>
    <row r="2063">
      <c r="A2063" s="24" t="inlineStr">
        <is>
          <t>Bromley|14</t>
        </is>
      </c>
      <c r="B2063" s="24" t="inlineStr">
        <is>
          <t>E2</t>
        </is>
      </c>
      <c r="C2063" s="24" t="inlineStr">
        <is>
          <t>League One</t>
        </is>
      </c>
      <c r="D2063" s="24" t="inlineStr">
        <is>
          <t>Bromley</t>
        </is>
      </c>
      <c r="E2063" s="24" t="n">
        <v>14</v>
      </c>
      <c r="F2063" s="24" t="n">
        <v>4</v>
      </c>
      <c r="G2063" s="29" t="n">
        <v>46326.625</v>
      </c>
      <c r="H2063" s="24" t="inlineStr">
        <is>
          <t>Wigan</t>
        </is>
      </c>
      <c r="I2063" s="24" t="inlineStr">
        <is>
          <t>A</t>
        </is>
      </c>
      <c r="J2063" s="24" t="inlineStr">
        <is>
          <t>E2-Wigan-Bromley</t>
        </is>
      </c>
      <c r="K2063" s="24" t="n">
        <v>14</v>
      </c>
      <c r="L2063" s="11">
        <f>IF(INDEX(Matches!$X:$X,AA2063)=0,"",IF(I2063="H",INDEX(Matches!$H:$H,AA2063),INDEX(Matches!$I:$I,AA2063)))</f>
        <v/>
      </c>
      <c r="M2063" s="11">
        <f>IF(INDEX(Matches!$X:$X,AA2063)=0,"",IF(I2063="H",INDEX(Matches!$I:$I,AA2063),INDEX(Matches!$H:$H,AA2063)))</f>
        <v/>
      </c>
      <c r="N2063" s="11">
        <f>IF(L2063="","",IF(L2063&gt;M2063,"W",IF(L2063=M2063,"D","L")))</f>
        <v/>
      </c>
      <c r="O2063" s="11">
        <f>IF(L2063="","",IF(L2063&gt;M2063,3,IF(L2063=M2063,1,0)))</f>
        <v/>
      </c>
      <c r="P2063" s="31">
        <f>IF(I2063="H",INDEX(Matches!$L:$L,AA2063),INDEX(Matches!$N:$N,AA2063))</f>
        <v/>
      </c>
      <c r="Q2063" s="31">
        <f>INDEX(Matches!$M:$M,AA2063)</f>
        <v/>
      </c>
      <c r="R2063" s="31">
        <f>IF(I2063="H",INDEX(Matches!$N:$N,AA2063),INDEX(Matches!$L:$L,AA2063))</f>
        <v/>
      </c>
      <c r="S2063" s="33">
        <f>IF(I2063="H",INDEX(Matches!$O:$O,AA2063),INDEX(Matches!$P:$P,AA2063))</f>
        <v/>
      </c>
      <c r="T2063" s="33">
        <f>IF(INDEX(Matches!$J:$J,AA2063)="","",IF(I2063="H",INDEX(Matches!$J:$J,AA2063),INDEX(Matches!$K:$K,AA2063)))</f>
        <v/>
      </c>
      <c r="U2063" s="33">
        <f>IF(INDEX(Matches!$K:$K,AA2063)="","",IF(I2063="H",INDEX(Matches!$K:$K,AA2063),INDEX(Matches!$J:$J,AA2063)))</f>
        <v/>
      </c>
      <c r="V2063" s="30">
        <f>IF(T2063="","",T2063-U2063)</f>
        <v/>
      </c>
      <c r="W2063" s="33">
        <f>IF(I2063="H",INDEX(Matches!$T:$T,AA2063),INDEX(Matches!$U:$U,AA2063))</f>
        <v/>
      </c>
      <c r="X2063" s="11">
        <f>INDEX(Matches!$X:$X,AA2063)</f>
        <v/>
      </c>
      <c r="Y2063" s="30">
        <f>IF(O2063="","",O2063-S2063)</f>
        <v/>
      </c>
      <c r="Z2063" s="30">
        <f>IF(W2063="","",W2063-S2063)</f>
        <v/>
      </c>
      <c r="AA2063" s="24">
        <f>MATCH(J2063,Matches!$A:$A,0)</f>
        <v/>
      </c>
      <c r="AB2063" s="33" t="n"/>
      <c r="AC2063" s="33" t="n">
        <v>0.9557331276668259</v>
      </c>
      <c r="AD2063" s="24" t="n"/>
      <c r="AE2063" s="24" t="n">
        <v>4</v>
      </c>
      <c r="AF2063" s="33" t="n"/>
      <c r="AG2063" s="33" t="n"/>
    </row>
    <row r="2064">
      <c r="A2064" s="24" t="inlineStr">
        <is>
          <t>Bromley|15</t>
        </is>
      </c>
      <c r="B2064" s="24" t="inlineStr">
        <is>
          <t>E2</t>
        </is>
      </c>
      <c r="C2064" s="24" t="inlineStr">
        <is>
          <t>League One</t>
        </is>
      </c>
      <c r="D2064" s="24" t="inlineStr">
        <is>
          <t>Bromley</t>
        </is>
      </c>
      <c r="E2064" s="24" t="n">
        <v>15</v>
      </c>
      <c r="F2064" s="24" t="n">
        <v>4</v>
      </c>
      <c r="G2064" s="29" t="n">
        <v>46340.625</v>
      </c>
      <c r="H2064" s="24" t="inlineStr">
        <is>
          <t>Notts County</t>
        </is>
      </c>
      <c r="I2064" s="24" t="inlineStr">
        <is>
          <t>H</t>
        </is>
      </c>
      <c r="J2064" s="24" t="inlineStr">
        <is>
          <t>E2-Bromley-NottsCou</t>
        </is>
      </c>
      <c r="K2064" s="24" t="n">
        <v>18</v>
      </c>
      <c r="L2064" s="11">
        <f>IF(INDEX(Matches!$X:$X,AA2064)=0,"",IF(I2064="H",INDEX(Matches!$H:$H,AA2064),INDEX(Matches!$I:$I,AA2064)))</f>
        <v/>
      </c>
      <c r="M2064" s="11">
        <f>IF(INDEX(Matches!$X:$X,AA2064)=0,"",IF(I2064="H",INDEX(Matches!$I:$I,AA2064),INDEX(Matches!$H:$H,AA2064)))</f>
        <v/>
      </c>
      <c r="N2064" s="11">
        <f>IF(L2064="","",IF(L2064&gt;M2064,"W",IF(L2064=M2064,"D","L")))</f>
        <v/>
      </c>
      <c r="O2064" s="11">
        <f>IF(L2064="","",IF(L2064&gt;M2064,3,IF(L2064=M2064,1,0)))</f>
        <v/>
      </c>
      <c r="P2064" s="31">
        <f>IF(I2064="H",INDEX(Matches!$L:$L,AA2064),INDEX(Matches!$N:$N,AA2064))</f>
        <v/>
      </c>
      <c r="Q2064" s="31">
        <f>INDEX(Matches!$M:$M,AA2064)</f>
        <v/>
      </c>
      <c r="R2064" s="31">
        <f>IF(I2064="H",INDEX(Matches!$N:$N,AA2064),INDEX(Matches!$L:$L,AA2064))</f>
        <v/>
      </c>
      <c r="S2064" s="33">
        <f>IF(I2064="H",INDEX(Matches!$O:$O,AA2064),INDEX(Matches!$P:$P,AA2064))</f>
        <v/>
      </c>
      <c r="T2064" s="33">
        <f>IF(INDEX(Matches!$J:$J,AA2064)="","",IF(I2064="H",INDEX(Matches!$J:$J,AA2064),INDEX(Matches!$K:$K,AA2064)))</f>
        <v/>
      </c>
      <c r="U2064" s="33">
        <f>IF(INDEX(Matches!$K:$K,AA2064)="","",IF(I2064="H",INDEX(Matches!$K:$K,AA2064),INDEX(Matches!$J:$J,AA2064)))</f>
        <v/>
      </c>
      <c r="V2064" s="30">
        <f>IF(T2064="","",T2064-U2064)</f>
        <v/>
      </c>
      <c r="W2064" s="33">
        <f>IF(I2064="H",INDEX(Matches!$T:$T,AA2064),INDEX(Matches!$U:$U,AA2064))</f>
        <v/>
      </c>
      <c r="X2064" s="11">
        <f>INDEX(Matches!$X:$X,AA2064)</f>
        <v/>
      </c>
      <c r="Y2064" s="30">
        <f>IF(O2064="","",O2064-S2064)</f>
        <v/>
      </c>
      <c r="Z2064" s="30">
        <f>IF(W2064="","",W2064-S2064)</f>
        <v/>
      </c>
      <c r="AA2064" s="24">
        <f>MATCH(J2064,Matches!$A:$A,0)</f>
        <v/>
      </c>
      <c r="AB2064" s="33" t="n"/>
      <c r="AC2064" s="33" t="n">
        <v>1.240088880838305</v>
      </c>
      <c r="AD2064" s="24" t="n"/>
      <c r="AE2064" s="24" t="n">
        <v>4</v>
      </c>
      <c r="AF2064" s="33" t="n"/>
      <c r="AG2064" s="33" t="n"/>
    </row>
    <row r="2065">
      <c r="A2065" s="24" t="inlineStr">
        <is>
          <t>Bromley|16</t>
        </is>
      </c>
      <c r="B2065" s="24" t="inlineStr">
        <is>
          <t>E2</t>
        </is>
      </c>
      <c r="C2065" s="24" t="inlineStr">
        <is>
          <t>League One</t>
        </is>
      </c>
      <c r="D2065" s="24" t="inlineStr">
        <is>
          <t>Bromley</t>
        </is>
      </c>
      <c r="E2065" s="24" t="n">
        <v>16</v>
      </c>
      <c r="F2065" s="24" t="n">
        <v>4</v>
      </c>
      <c r="G2065" s="29" t="n">
        <v>46347.52083333334</v>
      </c>
      <c r="H2065" s="24" t="inlineStr">
        <is>
          <t>Reading</t>
        </is>
      </c>
      <c r="I2065" s="24" t="inlineStr">
        <is>
          <t>A</t>
        </is>
      </c>
      <c r="J2065" s="24" t="inlineStr">
        <is>
          <t>E2-Reading-Bromley</t>
        </is>
      </c>
      <c r="K2065" s="24" t="n">
        <v>12</v>
      </c>
      <c r="L2065" s="11">
        <f>IF(INDEX(Matches!$X:$X,AA2065)=0,"",IF(I2065="H",INDEX(Matches!$H:$H,AA2065),INDEX(Matches!$I:$I,AA2065)))</f>
        <v/>
      </c>
      <c r="M2065" s="11">
        <f>IF(INDEX(Matches!$X:$X,AA2065)=0,"",IF(I2065="H",INDEX(Matches!$I:$I,AA2065),INDEX(Matches!$H:$H,AA2065)))</f>
        <v/>
      </c>
      <c r="N2065" s="11">
        <f>IF(L2065="","",IF(L2065&gt;M2065,"W",IF(L2065=M2065,"D","L")))</f>
        <v/>
      </c>
      <c r="O2065" s="11">
        <f>IF(L2065="","",IF(L2065&gt;M2065,3,IF(L2065=M2065,1,0)))</f>
        <v/>
      </c>
      <c r="P2065" s="31">
        <f>IF(I2065="H",INDEX(Matches!$L:$L,AA2065),INDEX(Matches!$N:$N,AA2065))</f>
        <v/>
      </c>
      <c r="Q2065" s="31">
        <f>INDEX(Matches!$M:$M,AA2065)</f>
        <v/>
      </c>
      <c r="R2065" s="31">
        <f>IF(I2065="H",INDEX(Matches!$N:$N,AA2065),INDEX(Matches!$L:$L,AA2065))</f>
        <v/>
      </c>
      <c r="S2065" s="33">
        <f>IF(I2065="H",INDEX(Matches!$O:$O,AA2065),INDEX(Matches!$P:$P,AA2065))</f>
        <v/>
      </c>
      <c r="T2065" s="33">
        <f>IF(INDEX(Matches!$J:$J,AA2065)="","",IF(I2065="H",INDEX(Matches!$J:$J,AA2065),INDEX(Matches!$K:$K,AA2065)))</f>
        <v/>
      </c>
      <c r="U2065" s="33">
        <f>IF(INDEX(Matches!$K:$K,AA2065)="","",IF(I2065="H",INDEX(Matches!$K:$K,AA2065),INDEX(Matches!$J:$J,AA2065)))</f>
        <v/>
      </c>
      <c r="V2065" s="30">
        <f>IF(T2065="","",T2065-U2065)</f>
        <v/>
      </c>
      <c r="W2065" s="33">
        <f>IF(I2065="H",INDEX(Matches!$T:$T,AA2065),INDEX(Matches!$U:$U,AA2065))</f>
        <v/>
      </c>
      <c r="X2065" s="11">
        <f>INDEX(Matches!$X:$X,AA2065)</f>
        <v/>
      </c>
      <c r="Y2065" s="30">
        <f>IF(O2065="","",O2065-S2065)</f>
        <v/>
      </c>
      <c r="Z2065" s="30">
        <f>IF(W2065="","",W2065-S2065)</f>
        <v/>
      </c>
      <c r="AA2065" s="24">
        <f>MATCH(J2065,Matches!$A:$A,0)</f>
        <v/>
      </c>
      <c r="AB2065" s="33" t="n"/>
      <c r="AC2065" s="33" t="n">
        <v>0.8305542230797863</v>
      </c>
      <c r="AD2065" s="24" t="n"/>
      <c r="AE2065" s="24" t="n">
        <v>4</v>
      </c>
      <c r="AF2065" s="33" t="n"/>
      <c r="AG2065" s="33" t="n"/>
    </row>
    <row r="2066">
      <c r="A2066" s="24" t="inlineStr">
        <is>
          <t>Bromley|17</t>
        </is>
      </c>
      <c r="B2066" s="24" t="inlineStr">
        <is>
          <t>E2</t>
        </is>
      </c>
      <c r="C2066" s="24" t="inlineStr">
        <is>
          <t>League One</t>
        </is>
      </c>
      <c r="D2066" s="24" t="inlineStr">
        <is>
          <t>Bromley</t>
        </is>
      </c>
      <c r="E2066" s="24" t="n">
        <v>17</v>
      </c>
      <c r="F2066" s="24" t="n">
        <v>5</v>
      </c>
      <c r="G2066" s="29" t="n">
        <v>46354.625</v>
      </c>
      <c r="H2066" s="24" t="inlineStr">
        <is>
          <t>Burton</t>
        </is>
      </c>
      <c r="I2066" s="24" t="inlineStr">
        <is>
          <t>H</t>
        </is>
      </c>
      <c r="J2066" s="24" t="inlineStr">
        <is>
          <t>E2-Bromley-Burton</t>
        </is>
      </c>
      <c r="K2066" s="24" t="n">
        <v>22</v>
      </c>
      <c r="L2066" s="11">
        <f>IF(INDEX(Matches!$X:$X,AA2066)=0,"",IF(I2066="H",INDEX(Matches!$H:$H,AA2066),INDEX(Matches!$I:$I,AA2066)))</f>
        <v/>
      </c>
      <c r="M2066" s="11">
        <f>IF(INDEX(Matches!$X:$X,AA2066)=0,"",IF(I2066="H",INDEX(Matches!$I:$I,AA2066),INDEX(Matches!$H:$H,AA2066)))</f>
        <v/>
      </c>
      <c r="N2066" s="11">
        <f>IF(L2066="","",IF(L2066&gt;M2066,"W",IF(L2066=M2066,"D","L")))</f>
        <v/>
      </c>
      <c r="O2066" s="11">
        <f>IF(L2066="","",IF(L2066&gt;M2066,3,IF(L2066=M2066,1,0)))</f>
        <v/>
      </c>
      <c r="P2066" s="31">
        <f>IF(I2066="H",INDEX(Matches!$L:$L,AA2066),INDEX(Matches!$N:$N,AA2066))</f>
        <v/>
      </c>
      <c r="Q2066" s="31">
        <f>INDEX(Matches!$M:$M,AA2066)</f>
        <v/>
      </c>
      <c r="R2066" s="31">
        <f>IF(I2066="H",INDEX(Matches!$N:$N,AA2066),INDEX(Matches!$L:$L,AA2066))</f>
        <v/>
      </c>
      <c r="S2066" s="33">
        <f>IF(I2066="H",INDEX(Matches!$O:$O,AA2066),INDEX(Matches!$P:$P,AA2066))</f>
        <v/>
      </c>
      <c r="T2066" s="33">
        <f>IF(INDEX(Matches!$J:$J,AA2066)="","",IF(I2066="H",INDEX(Matches!$J:$J,AA2066),INDEX(Matches!$K:$K,AA2066)))</f>
        <v/>
      </c>
      <c r="U2066" s="33">
        <f>IF(INDEX(Matches!$K:$K,AA2066)="","",IF(I2066="H",INDEX(Matches!$K:$K,AA2066),INDEX(Matches!$J:$J,AA2066)))</f>
        <v/>
      </c>
      <c r="V2066" s="30">
        <f>IF(T2066="","",T2066-U2066)</f>
        <v/>
      </c>
      <c r="W2066" s="33">
        <f>IF(I2066="H",INDEX(Matches!$T:$T,AA2066),INDEX(Matches!$U:$U,AA2066))</f>
        <v/>
      </c>
      <c r="X2066" s="11">
        <f>INDEX(Matches!$X:$X,AA2066)</f>
        <v/>
      </c>
      <c r="Y2066" s="30">
        <f>IF(O2066="","",O2066-S2066)</f>
        <v/>
      </c>
      <c r="Z2066" s="30">
        <f>IF(W2066="","",W2066-S2066)</f>
        <v/>
      </c>
      <c r="AA2066" s="24">
        <f>MATCH(J2066,Matches!$A:$A,0)</f>
        <v/>
      </c>
      <c r="AB2066" s="33" t="n"/>
      <c r="AC2066" s="33" t="n">
        <v>1.397274597074688</v>
      </c>
      <c r="AD2066" s="24" t="n"/>
      <c r="AE2066" s="24" t="n">
        <v>5</v>
      </c>
      <c r="AF2066" s="33" t="n"/>
      <c r="AG2066" s="33" t="n"/>
    </row>
    <row r="2067">
      <c r="A2067" s="24" t="inlineStr">
        <is>
          <t>Bromley|18</t>
        </is>
      </c>
      <c r="B2067" s="24" t="inlineStr">
        <is>
          <t>E2</t>
        </is>
      </c>
      <c r="C2067" s="24" t="inlineStr">
        <is>
          <t>League One</t>
        </is>
      </c>
      <c r="D2067" s="24" t="inlineStr">
        <is>
          <t>Bromley</t>
        </is>
      </c>
      <c r="E2067" s="24" t="n">
        <v>18</v>
      </c>
      <c r="F2067" s="24" t="n">
        <v>5</v>
      </c>
      <c r="G2067" s="29" t="n">
        <v>46357.82291666666</v>
      </c>
      <c r="H2067" s="24" t="inlineStr">
        <is>
          <t>Plymouth</t>
        </is>
      </c>
      <c r="I2067" s="24" t="inlineStr">
        <is>
          <t>A</t>
        </is>
      </c>
      <c r="J2067" s="24" t="inlineStr">
        <is>
          <t>E2-Plymouth-Bromley</t>
        </is>
      </c>
      <c r="K2067" s="24" t="n">
        <v>5</v>
      </c>
      <c r="L2067" s="11">
        <f>IF(INDEX(Matches!$X:$X,AA2067)=0,"",IF(I2067="H",INDEX(Matches!$H:$H,AA2067),INDEX(Matches!$I:$I,AA2067)))</f>
        <v/>
      </c>
      <c r="M2067" s="11">
        <f>IF(INDEX(Matches!$X:$X,AA2067)=0,"",IF(I2067="H",INDEX(Matches!$I:$I,AA2067),INDEX(Matches!$H:$H,AA2067)))</f>
        <v/>
      </c>
      <c r="N2067" s="11">
        <f>IF(L2067="","",IF(L2067&gt;M2067,"W",IF(L2067=M2067,"D","L")))</f>
        <v/>
      </c>
      <c r="O2067" s="11">
        <f>IF(L2067="","",IF(L2067&gt;M2067,3,IF(L2067=M2067,1,0)))</f>
        <v/>
      </c>
      <c r="P2067" s="31">
        <f>IF(I2067="H",INDEX(Matches!$L:$L,AA2067),INDEX(Matches!$N:$N,AA2067))</f>
        <v/>
      </c>
      <c r="Q2067" s="31">
        <f>INDEX(Matches!$M:$M,AA2067)</f>
        <v/>
      </c>
      <c r="R2067" s="31">
        <f>IF(I2067="H",INDEX(Matches!$N:$N,AA2067),INDEX(Matches!$L:$L,AA2067))</f>
        <v/>
      </c>
      <c r="S2067" s="33">
        <f>IF(I2067="H",INDEX(Matches!$O:$O,AA2067),INDEX(Matches!$P:$P,AA2067))</f>
        <v/>
      </c>
      <c r="T2067" s="33">
        <f>IF(INDEX(Matches!$J:$J,AA2067)="","",IF(I2067="H",INDEX(Matches!$J:$J,AA2067),INDEX(Matches!$K:$K,AA2067)))</f>
        <v/>
      </c>
      <c r="U2067" s="33">
        <f>IF(INDEX(Matches!$K:$K,AA2067)="","",IF(I2067="H",INDEX(Matches!$K:$K,AA2067),INDEX(Matches!$J:$J,AA2067)))</f>
        <v/>
      </c>
      <c r="V2067" s="30">
        <f>IF(T2067="","",T2067-U2067)</f>
        <v/>
      </c>
      <c r="W2067" s="33">
        <f>IF(I2067="H",INDEX(Matches!$T:$T,AA2067),INDEX(Matches!$U:$U,AA2067))</f>
        <v/>
      </c>
      <c r="X2067" s="11">
        <f>INDEX(Matches!$X:$X,AA2067)</f>
        <v/>
      </c>
      <c r="Y2067" s="30">
        <f>IF(O2067="","",O2067-S2067)</f>
        <v/>
      </c>
      <c r="Z2067" s="30">
        <f>IF(W2067="","",W2067-S2067)</f>
        <v/>
      </c>
      <c r="AA2067" s="24">
        <f>MATCH(J2067,Matches!$A:$A,0)</f>
        <v/>
      </c>
      <c r="AB2067" s="33" t="n"/>
      <c r="AC2067" s="33" t="n">
        <v>0.7870748182520622</v>
      </c>
      <c r="AD2067" s="24" t="n"/>
      <c r="AE2067" s="24" t="n">
        <v>5</v>
      </c>
      <c r="AF2067" s="33" t="n"/>
      <c r="AG2067" s="33" t="n"/>
    </row>
    <row r="2068">
      <c r="A2068" s="24" t="inlineStr">
        <is>
          <t>Bromley|19</t>
        </is>
      </c>
      <c r="B2068" s="24" t="inlineStr">
        <is>
          <t>E2</t>
        </is>
      </c>
      <c r="C2068" s="24" t="inlineStr">
        <is>
          <t>League One</t>
        </is>
      </c>
      <c r="D2068" s="24" t="inlineStr">
        <is>
          <t>Bromley</t>
        </is>
      </c>
      <c r="E2068" s="24" t="n">
        <v>19</v>
      </c>
      <c r="F2068" s="24" t="n">
        <v>5</v>
      </c>
      <c r="G2068" s="29" t="n">
        <v>46368.625</v>
      </c>
      <c r="H2068" s="24" t="inlineStr">
        <is>
          <t>Doncaster</t>
        </is>
      </c>
      <c r="I2068" s="24" t="inlineStr">
        <is>
          <t>A</t>
        </is>
      </c>
      <c r="J2068" s="24" t="inlineStr">
        <is>
          <t>E2-Doncaste-Bromley</t>
        </is>
      </c>
      <c r="K2068" s="24" t="n">
        <v>15</v>
      </c>
      <c r="L2068" s="11">
        <f>IF(INDEX(Matches!$X:$X,AA2068)=0,"",IF(I2068="H",INDEX(Matches!$H:$H,AA2068),INDEX(Matches!$I:$I,AA2068)))</f>
        <v/>
      </c>
      <c r="M2068" s="11">
        <f>IF(INDEX(Matches!$X:$X,AA2068)=0,"",IF(I2068="H",INDEX(Matches!$I:$I,AA2068),INDEX(Matches!$H:$H,AA2068)))</f>
        <v/>
      </c>
      <c r="N2068" s="11">
        <f>IF(L2068="","",IF(L2068&gt;M2068,"W",IF(L2068=M2068,"D","L")))</f>
        <v/>
      </c>
      <c r="O2068" s="11">
        <f>IF(L2068="","",IF(L2068&gt;M2068,3,IF(L2068=M2068,1,0)))</f>
        <v/>
      </c>
      <c r="P2068" s="31">
        <f>IF(I2068="H",INDEX(Matches!$L:$L,AA2068),INDEX(Matches!$N:$N,AA2068))</f>
        <v/>
      </c>
      <c r="Q2068" s="31">
        <f>INDEX(Matches!$M:$M,AA2068)</f>
        <v/>
      </c>
      <c r="R2068" s="31">
        <f>IF(I2068="H",INDEX(Matches!$N:$N,AA2068),INDEX(Matches!$L:$L,AA2068))</f>
        <v/>
      </c>
      <c r="S2068" s="33">
        <f>IF(I2068="H",INDEX(Matches!$O:$O,AA2068),INDEX(Matches!$P:$P,AA2068))</f>
        <v/>
      </c>
      <c r="T2068" s="33">
        <f>IF(INDEX(Matches!$J:$J,AA2068)="","",IF(I2068="H",INDEX(Matches!$J:$J,AA2068),INDEX(Matches!$K:$K,AA2068)))</f>
        <v/>
      </c>
      <c r="U2068" s="33">
        <f>IF(INDEX(Matches!$K:$K,AA2068)="","",IF(I2068="H",INDEX(Matches!$K:$K,AA2068),INDEX(Matches!$J:$J,AA2068)))</f>
        <v/>
      </c>
      <c r="V2068" s="30">
        <f>IF(T2068="","",T2068-U2068)</f>
        <v/>
      </c>
      <c r="W2068" s="33">
        <f>IF(I2068="H",INDEX(Matches!$T:$T,AA2068),INDEX(Matches!$U:$U,AA2068))</f>
        <v/>
      </c>
      <c r="X2068" s="11">
        <f>INDEX(Matches!$X:$X,AA2068)</f>
        <v/>
      </c>
      <c r="Y2068" s="30">
        <f>IF(O2068="","",O2068-S2068)</f>
        <v/>
      </c>
      <c r="Z2068" s="30">
        <f>IF(W2068="","",W2068-S2068)</f>
        <v/>
      </c>
      <c r="AA2068" s="24">
        <f>MATCH(J2068,Matches!$A:$A,0)</f>
        <v/>
      </c>
      <c r="AB2068" s="33" t="n"/>
      <c r="AC2068" s="33" t="n">
        <v>0.9506583128904542</v>
      </c>
      <c r="AD2068" s="24" t="n"/>
      <c r="AE2068" s="24" t="n">
        <v>5</v>
      </c>
      <c r="AF2068" s="33" t="n"/>
      <c r="AG2068" s="33" t="n"/>
    </row>
    <row r="2069">
      <c r="A2069" s="24" t="inlineStr">
        <is>
          <t>Bromley|20</t>
        </is>
      </c>
      <c r="B2069" s="24" t="inlineStr">
        <is>
          <t>E2</t>
        </is>
      </c>
      <c r="C2069" s="24" t="inlineStr">
        <is>
          <t>League One</t>
        </is>
      </c>
      <c r="D2069" s="24" t="inlineStr">
        <is>
          <t>Bromley</t>
        </is>
      </c>
      <c r="E2069" s="24" t="n">
        <v>20</v>
      </c>
      <c r="F2069" s="24" t="n">
        <v>5</v>
      </c>
      <c r="G2069" s="29" t="n">
        <v>46375.625</v>
      </c>
      <c r="H2069" s="24" t="inlineStr">
        <is>
          <t>Bradford</t>
        </is>
      </c>
      <c r="I2069" s="24" t="inlineStr">
        <is>
          <t>H</t>
        </is>
      </c>
      <c r="J2069" s="24" t="inlineStr">
        <is>
          <t>E2-Bromley-Bradford</t>
        </is>
      </c>
      <c r="K2069" s="24" t="n">
        <v>8</v>
      </c>
      <c r="L2069" s="11">
        <f>IF(INDEX(Matches!$X:$X,AA2069)=0,"",IF(I2069="H",INDEX(Matches!$H:$H,AA2069),INDEX(Matches!$I:$I,AA2069)))</f>
        <v/>
      </c>
      <c r="M2069" s="11">
        <f>IF(INDEX(Matches!$X:$X,AA2069)=0,"",IF(I2069="H",INDEX(Matches!$I:$I,AA2069),INDEX(Matches!$H:$H,AA2069)))</f>
        <v/>
      </c>
      <c r="N2069" s="11">
        <f>IF(L2069="","",IF(L2069&gt;M2069,"W",IF(L2069=M2069,"D","L")))</f>
        <v/>
      </c>
      <c r="O2069" s="11">
        <f>IF(L2069="","",IF(L2069&gt;M2069,3,IF(L2069=M2069,1,0)))</f>
        <v/>
      </c>
      <c r="P2069" s="31">
        <f>IF(I2069="H",INDEX(Matches!$L:$L,AA2069),INDEX(Matches!$N:$N,AA2069))</f>
        <v/>
      </c>
      <c r="Q2069" s="31">
        <f>INDEX(Matches!$M:$M,AA2069)</f>
        <v/>
      </c>
      <c r="R2069" s="31">
        <f>IF(I2069="H",INDEX(Matches!$N:$N,AA2069),INDEX(Matches!$L:$L,AA2069))</f>
        <v/>
      </c>
      <c r="S2069" s="33">
        <f>IF(I2069="H",INDEX(Matches!$O:$O,AA2069),INDEX(Matches!$P:$P,AA2069))</f>
        <v/>
      </c>
      <c r="T2069" s="33">
        <f>IF(INDEX(Matches!$J:$J,AA2069)="","",IF(I2069="H",INDEX(Matches!$J:$J,AA2069),INDEX(Matches!$K:$K,AA2069)))</f>
        <v/>
      </c>
      <c r="U2069" s="33">
        <f>IF(INDEX(Matches!$K:$K,AA2069)="","",IF(I2069="H",INDEX(Matches!$K:$K,AA2069),INDEX(Matches!$J:$J,AA2069)))</f>
        <v/>
      </c>
      <c r="V2069" s="30">
        <f>IF(T2069="","",T2069-U2069)</f>
        <v/>
      </c>
      <c r="W2069" s="33">
        <f>IF(I2069="H",INDEX(Matches!$T:$T,AA2069),INDEX(Matches!$U:$U,AA2069))</f>
        <v/>
      </c>
      <c r="X2069" s="11">
        <f>INDEX(Matches!$X:$X,AA2069)</f>
        <v/>
      </c>
      <c r="Y2069" s="30">
        <f>IF(O2069="","",O2069-S2069)</f>
        <v/>
      </c>
      <c r="Z2069" s="30">
        <f>IF(W2069="","",W2069-S2069)</f>
        <v/>
      </c>
      <c r="AA2069" s="24">
        <f>MATCH(J2069,Matches!$A:$A,0)</f>
        <v/>
      </c>
      <c r="AB2069" s="33" t="n"/>
      <c r="AC2069" s="33" t="n">
        <v>1.108715505354149</v>
      </c>
      <c r="AD2069" s="24" t="n"/>
      <c r="AE2069" s="24" t="n">
        <v>5</v>
      </c>
      <c r="AF2069" s="33" t="n"/>
      <c r="AG2069" s="33" t="n"/>
    </row>
    <row r="2070">
      <c r="A2070" s="24" t="inlineStr">
        <is>
          <t>Bromley|21</t>
        </is>
      </c>
      <c r="B2070" s="24" t="inlineStr">
        <is>
          <t>E2</t>
        </is>
      </c>
      <c r="C2070" s="24" t="inlineStr">
        <is>
          <t>League One</t>
        </is>
      </c>
      <c r="D2070" s="24" t="inlineStr">
        <is>
          <t>Bromley</t>
        </is>
      </c>
      <c r="E2070" s="24" t="n">
        <v>21</v>
      </c>
      <c r="F2070" s="24" t="n">
        <v>6</v>
      </c>
      <c r="G2070" s="29" t="n">
        <v>46382.625</v>
      </c>
      <c r="H2070" s="24" t="inlineStr">
        <is>
          <t>Luton</t>
        </is>
      </c>
      <c r="I2070" s="24" t="inlineStr">
        <is>
          <t>A</t>
        </is>
      </c>
      <c r="J2070" s="24" t="inlineStr">
        <is>
          <t>E2-Luton-Bromley</t>
        </is>
      </c>
      <c r="K2070" s="24" t="n">
        <v>3</v>
      </c>
      <c r="L2070" s="11">
        <f>IF(INDEX(Matches!$X:$X,AA2070)=0,"",IF(I2070="H",INDEX(Matches!$H:$H,AA2070),INDEX(Matches!$I:$I,AA2070)))</f>
        <v/>
      </c>
      <c r="M2070" s="11">
        <f>IF(INDEX(Matches!$X:$X,AA2070)=0,"",IF(I2070="H",INDEX(Matches!$I:$I,AA2070),INDEX(Matches!$H:$H,AA2070)))</f>
        <v/>
      </c>
      <c r="N2070" s="11">
        <f>IF(L2070="","",IF(L2070&gt;M2070,"W",IF(L2070=M2070,"D","L")))</f>
        <v/>
      </c>
      <c r="O2070" s="11">
        <f>IF(L2070="","",IF(L2070&gt;M2070,3,IF(L2070=M2070,1,0)))</f>
        <v/>
      </c>
      <c r="P2070" s="31">
        <f>IF(I2070="H",INDEX(Matches!$L:$L,AA2070),INDEX(Matches!$N:$N,AA2070))</f>
        <v/>
      </c>
      <c r="Q2070" s="31">
        <f>INDEX(Matches!$M:$M,AA2070)</f>
        <v/>
      </c>
      <c r="R2070" s="31">
        <f>IF(I2070="H",INDEX(Matches!$N:$N,AA2070),INDEX(Matches!$L:$L,AA2070))</f>
        <v/>
      </c>
      <c r="S2070" s="33">
        <f>IF(I2070="H",INDEX(Matches!$O:$O,AA2070),INDEX(Matches!$P:$P,AA2070))</f>
        <v/>
      </c>
      <c r="T2070" s="33">
        <f>IF(INDEX(Matches!$J:$J,AA2070)="","",IF(I2070="H",INDEX(Matches!$J:$J,AA2070),INDEX(Matches!$K:$K,AA2070)))</f>
        <v/>
      </c>
      <c r="U2070" s="33">
        <f>IF(INDEX(Matches!$K:$K,AA2070)="","",IF(I2070="H",INDEX(Matches!$K:$K,AA2070),INDEX(Matches!$J:$J,AA2070)))</f>
        <v/>
      </c>
      <c r="V2070" s="30">
        <f>IF(T2070="","",T2070-U2070)</f>
        <v/>
      </c>
      <c r="W2070" s="33">
        <f>IF(I2070="H",INDEX(Matches!$T:$T,AA2070),INDEX(Matches!$U:$U,AA2070))</f>
        <v/>
      </c>
      <c r="X2070" s="11">
        <f>INDEX(Matches!$X:$X,AA2070)</f>
        <v/>
      </c>
      <c r="Y2070" s="30">
        <f>IF(O2070="","",O2070-S2070)</f>
        <v/>
      </c>
      <c r="Z2070" s="30">
        <f>IF(W2070="","",W2070-S2070)</f>
        <v/>
      </c>
      <c r="AA2070" s="24">
        <f>MATCH(J2070,Matches!$A:$A,0)</f>
        <v/>
      </c>
      <c r="AB2070" s="33" t="n"/>
      <c r="AC2070" s="33" t="n">
        <v>0.7007490444242298</v>
      </c>
      <c r="AD2070" s="24" t="n"/>
      <c r="AE2070" s="24" t="n">
        <v>6</v>
      </c>
      <c r="AF2070" s="33" t="n"/>
      <c r="AG2070" s="33" t="n"/>
    </row>
    <row r="2071">
      <c r="A2071" s="24" t="inlineStr">
        <is>
          <t>Bromley|22</t>
        </is>
      </c>
      <c r="B2071" s="24" t="inlineStr">
        <is>
          <t>E2</t>
        </is>
      </c>
      <c r="C2071" s="24" t="inlineStr">
        <is>
          <t>League One</t>
        </is>
      </c>
      <c r="D2071" s="24" t="inlineStr">
        <is>
          <t>Bromley</t>
        </is>
      </c>
      <c r="E2071" s="24" t="n">
        <v>22</v>
      </c>
      <c r="F2071" s="24" t="n">
        <v>6</v>
      </c>
      <c r="G2071" s="29" t="n">
        <v>46385.82291666666</v>
      </c>
      <c r="H2071" s="24" t="inlineStr">
        <is>
          <t>Oxford</t>
        </is>
      </c>
      <c r="I2071" s="24" t="inlineStr">
        <is>
          <t>H</t>
        </is>
      </c>
      <c r="J2071" s="24" t="inlineStr">
        <is>
          <t>E2-Bromley-Oxford</t>
        </is>
      </c>
      <c r="K2071" s="24" t="n">
        <v>11</v>
      </c>
      <c r="L2071" s="11">
        <f>IF(INDEX(Matches!$X:$X,AA2071)=0,"",IF(I2071="H",INDEX(Matches!$H:$H,AA2071),INDEX(Matches!$I:$I,AA2071)))</f>
        <v/>
      </c>
      <c r="M2071" s="11">
        <f>IF(INDEX(Matches!$X:$X,AA2071)=0,"",IF(I2071="H",INDEX(Matches!$I:$I,AA2071),INDEX(Matches!$H:$H,AA2071)))</f>
        <v/>
      </c>
      <c r="N2071" s="11">
        <f>IF(L2071="","",IF(L2071&gt;M2071,"W",IF(L2071=M2071,"D","L")))</f>
        <v/>
      </c>
      <c r="O2071" s="11">
        <f>IF(L2071="","",IF(L2071&gt;M2071,3,IF(L2071=M2071,1,0)))</f>
        <v/>
      </c>
      <c r="P2071" s="31">
        <f>IF(I2071="H",INDEX(Matches!$L:$L,AA2071),INDEX(Matches!$N:$N,AA2071))</f>
        <v/>
      </c>
      <c r="Q2071" s="31">
        <f>INDEX(Matches!$M:$M,AA2071)</f>
        <v/>
      </c>
      <c r="R2071" s="31">
        <f>IF(I2071="H",INDEX(Matches!$N:$N,AA2071),INDEX(Matches!$L:$L,AA2071))</f>
        <v/>
      </c>
      <c r="S2071" s="33">
        <f>IF(I2071="H",INDEX(Matches!$O:$O,AA2071),INDEX(Matches!$P:$P,AA2071))</f>
        <v/>
      </c>
      <c r="T2071" s="33">
        <f>IF(INDEX(Matches!$J:$J,AA2071)="","",IF(I2071="H",INDEX(Matches!$J:$J,AA2071),INDEX(Matches!$K:$K,AA2071)))</f>
        <v/>
      </c>
      <c r="U2071" s="33">
        <f>IF(INDEX(Matches!$K:$K,AA2071)="","",IF(I2071="H",INDEX(Matches!$K:$K,AA2071),INDEX(Matches!$J:$J,AA2071)))</f>
        <v/>
      </c>
      <c r="V2071" s="30">
        <f>IF(T2071="","",T2071-U2071)</f>
        <v/>
      </c>
      <c r="W2071" s="33">
        <f>IF(I2071="H",INDEX(Matches!$T:$T,AA2071),INDEX(Matches!$U:$U,AA2071))</f>
        <v/>
      </c>
      <c r="X2071" s="11">
        <f>INDEX(Matches!$X:$X,AA2071)</f>
        <v/>
      </c>
      <c r="Y2071" s="30">
        <f>IF(O2071="","",O2071-S2071)</f>
        <v/>
      </c>
      <c r="Z2071" s="30">
        <f>IF(W2071="","",W2071-S2071)</f>
        <v/>
      </c>
      <c r="AA2071" s="24">
        <f>MATCH(J2071,Matches!$A:$A,0)</f>
        <v/>
      </c>
      <c r="AB2071" s="33" t="n"/>
      <c r="AC2071" s="33" t="n">
        <v>1.207003994459211</v>
      </c>
      <c r="AD2071" s="24" t="n"/>
      <c r="AE2071" s="24" t="n">
        <v>6</v>
      </c>
      <c r="AF2071" s="33" t="n"/>
      <c r="AG2071" s="33" t="n"/>
    </row>
    <row r="2072">
      <c r="A2072" s="24" t="inlineStr">
        <is>
          <t>Bromley|23</t>
        </is>
      </c>
      <c r="B2072" s="24" t="inlineStr">
        <is>
          <t>E2</t>
        </is>
      </c>
      <c r="C2072" s="24" t="inlineStr">
        <is>
          <t>League One</t>
        </is>
      </c>
      <c r="D2072" s="24" t="inlineStr">
        <is>
          <t>Bromley</t>
        </is>
      </c>
      <c r="E2072" s="24" t="n">
        <v>23</v>
      </c>
      <c r="F2072" s="24" t="n">
        <v>6</v>
      </c>
      <c r="G2072" s="29" t="n">
        <v>46388.625</v>
      </c>
      <c r="H2072" s="24" t="inlineStr">
        <is>
          <t>Stevenage</t>
        </is>
      </c>
      <c r="I2072" s="24" t="inlineStr">
        <is>
          <t>H</t>
        </is>
      </c>
      <c r="J2072" s="24" t="inlineStr">
        <is>
          <t>E2-Bromley-Stevenag</t>
        </is>
      </c>
      <c r="K2072" s="24" t="n">
        <v>17</v>
      </c>
      <c r="L2072" s="11">
        <f>IF(INDEX(Matches!$X:$X,AA2072)=0,"",IF(I2072="H",INDEX(Matches!$H:$H,AA2072),INDEX(Matches!$I:$I,AA2072)))</f>
        <v/>
      </c>
      <c r="M2072" s="11">
        <f>IF(INDEX(Matches!$X:$X,AA2072)=0,"",IF(I2072="H",INDEX(Matches!$I:$I,AA2072),INDEX(Matches!$H:$H,AA2072)))</f>
        <v/>
      </c>
      <c r="N2072" s="11">
        <f>IF(L2072="","",IF(L2072&gt;M2072,"W",IF(L2072=M2072,"D","L")))</f>
        <v/>
      </c>
      <c r="O2072" s="11">
        <f>IF(L2072="","",IF(L2072&gt;M2072,3,IF(L2072=M2072,1,0)))</f>
        <v/>
      </c>
      <c r="P2072" s="31">
        <f>IF(I2072="H",INDEX(Matches!$L:$L,AA2072),INDEX(Matches!$N:$N,AA2072))</f>
        <v/>
      </c>
      <c r="Q2072" s="31">
        <f>INDEX(Matches!$M:$M,AA2072)</f>
        <v/>
      </c>
      <c r="R2072" s="31">
        <f>IF(I2072="H",INDEX(Matches!$N:$N,AA2072),INDEX(Matches!$L:$L,AA2072))</f>
        <v/>
      </c>
      <c r="S2072" s="33">
        <f>IF(I2072="H",INDEX(Matches!$O:$O,AA2072),INDEX(Matches!$P:$P,AA2072))</f>
        <v/>
      </c>
      <c r="T2072" s="33">
        <f>IF(INDEX(Matches!$J:$J,AA2072)="","",IF(I2072="H",INDEX(Matches!$J:$J,AA2072),INDEX(Matches!$K:$K,AA2072)))</f>
        <v/>
      </c>
      <c r="U2072" s="33">
        <f>IF(INDEX(Matches!$K:$K,AA2072)="","",IF(I2072="H",INDEX(Matches!$K:$K,AA2072),INDEX(Matches!$J:$J,AA2072)))</f>
        <v/>
      </c>
      <c r="V2072" s="30">
        <f>IF(T2072="","",T2072-U2072)</f>
        <v/>
      </c>
      <c r="W2072" s="33">
        <f>IF(I2072="H",INDEX(Matches!$T:$T,AA2072),INDEX(Matches!$U:$U,AA2072))</f>
        <v/>
      </c>
      <c r="X2072" s="11">
        <f>INDEX(Matches!$X:$X,AA2072)</f>
        <v/>
      </c>
      <c r="Y2072" s="30">
        <f>IF(O2072="","",O2072-S2072)</f>
        <v/>
      </c>
      <c r="Z2072" s="30">
        <f>IF(W2072="","",W2072-S2072)</f>
        <v/>
      </c>
      <c r="AA2072" s="24">
        <f>MATCH(J2072,Matches!$A:$A,0)</f>
        <v/>
      </c>
      <c r="AB2072" s="33" t="n"/>
      <c r="AC2072" s="33" t="n">
        <v>1.24236949354212</v>
      </c>
      <c r="AD2072" s="24" t="n"/>
      <c r="AE2072" s="24" t="n">
        <v>6</v>
      </c>
      <c r="AF2072" s="33" t="n"/>
      <c r="AG2072" s="33" t="n"/>
    </row>
    <row r="2073">
      <c r="A2073" s="24" t="inlineStr">
        <is>
          <t>Bromley|24</t>
        </is>
      </c>
      <c r="B2073" s="24" t="inlineStr">
        <is>
          <t>E2</t>
        </is>
      </c>
      <c r="C2073" s="24" t="inlineStr">
        <is>
          <t>League One</t>
        </is>
      </c>
      <c r="D2073" s="24" t="inlineStr">
        <is>
          <t>Bromley</t>
        </is>
      </c>
      <c r="E2073" s="24" t="n">
        <v>24</v>
      </c>
      <c r="F2073" s="24" t="n">
        <v>6</v>
      </c>
      <c r="G2073" s="29" t="n">
        <v>46396.625</v>
      </c>
      <c r="H2073" s="24" t="inlineStr">
        <is>
          <t>Bradford</t>
        </is>
      </c>
      <c r="I2073" s="24" t="inlineStr">
        <is>
          <t>A</t>
        </is>
      </c>
      <c r="J2073" s="24" t="inlineStr">
        <is>
          <t>E2-Bradford-Bromley</t>
        </is>
      </c>
      <c r="K2073" s="24" t="n">
        <v>8</v>
      </c>
      <c r="L2073" s="11">
        <f>IF(INDEX(Matches!$X:$X,AA2073)=0,"",IF(I2073="H",INDEX(Matches!$H:$H,AA2073),INDEX(Matches!$I:$I,AA2073)))</f>
        <v/>
      </c>
      <c r="M2073" s="11">
        <f>IF(INDEX(Matches!$X:$X,AA2073)=0,"",IF(I2073="H",INDEX(Matches!$I:$I,AA2073),INDEX(Matches!$H:$H,AA2073)))</f>
        <v/>
      </c>
      <c r="N2073" s="11">
        <f>IF(L2073="","",IF(L2073&gt;M2073,"W",IF(L2073=M2073,"D","L")))</f>
        <v/>
      </c>
      <c r="O2073" s="11">
        <f>IF(L2073="","",IF(L2073&gt;M2073,3,IF(L2073=M2073,1,0)))</f>
        <v/>
      </c>
      <c r="P2073" s="31">
        <f>IF(I2073="H",INDEX(Matches!$L:$L,AA2073),INDEX(Matches!$N:$N,AA2073))</f>
        <v/>
      </c>
      <c r="Q2073" s="31">
        <f>INDEX(Matches!$M:$M,AA2073)</f>
        <v/>
      </c>
      <c r="R2073" s="31">
        <f>IF(I2073="H",INDEX(Matches!$N:$N,AA2073),INDEX(Matches!$L:$L,AA2073))</f>
        <v/>
      </c>
      <c r="S2073" s="33">
        <f>IF(I2073="H",INDEX(Matches!$O:$O,AA2073),INDEX(Matches!$P:$P,AA2073))</f>
        <v/>
      </c>
      <c r="T2073" s="33">
        <f>IF(INDEX(Matches!$J:$J,AA2073)="","",IF(I2073="H",INDEX(Matches!$J:$J,AA2073),INDEX(Matches!$K:$K,AA2073)))</f>
        <v/>
      </c>
      <c r="U2073" s="33">
        <f>IF(INDEX(Matches!$K:$K,AA2073)="","",IF(I2073="H",INDEX(Matches!$K:$K,AA2073),INDEX(Matches!$J:$J,AA2073)))</f>
        <v/>
      </c>
      <c r="V2073" s="30">
        <f>IF(T2073="","",T2073-U2073)</f>
        <v/>
      </c>
      <c r="W2073" s="33">
        <f>IF(I2073="H",INDEX(Matches!$T:$T,AA2073),INDEX(Matches!$U:$U,AA2073))</f>
        <v/>
      </c>
      <c r="X2073" s="11">
        <f>INDEX(Matches!$X:$X,AA2073)</f>
        <v/>
      </c>
      <c r="Y2073" s="30">
        <f>IF(O2073="","",O2073-S2073)</f>
        <v/>
      </c>
      <c r="Z2073" s="30">
        <f>IF(W2073="","",W2073-S2073)</f>
        <v/>
      </c>
      <c r="AA2073" s="24">
        <f>MATCH(J2073,Matches!$A:$A,0)</f>
        <v/>
      </c>
      <c r="AB2073" s="33" t="n"/>
      <c r="AC2073" s="33" t="n">
        <v>0.8225981034942943</v>
      </c>
      <c r="AD2073" s="24" t="n"/>
      <c r="AE2073" s="24" t="n">
        <v>6</v>
      </c>
      <c r="AF2073" s="33" t="n"/>
      <c r="AG2073" s="33" t="n"/>
    </row>
    <row r="2074">
      <c r="A2074" s="24" t="inlineStr">
        <is>
          <t>Bromley|25</t>
        </is>
      </c>
      <c r="B2074" s="24" t="inlineStr">
        <is>
          <t>E2</t>
        </is>
      </c>
      <c r="C2074" s="24" t="inlineStr">
        <is>
          <t>League One</t>
        </is>
      </c>
      <c r="D2074" s="24" t="inlineStr">
        <is>
          <t>Bromley</t>
        </is>
      </c>
      <c r="E2074" s="24" t="n">
        <v>25</v>
      </c>
      <c r="F2074" s="24" t="n">
        <v>7</v>
      </c>
      <c r="G2074" s="29" t="n">
        <v>46403.625</v>
      </c>
      <c r="H2074" s="24" t="inlineStr">
        <is>
          <t>Stockport</t>
        </is>
      </c>
      <c r="I2074" s="24" t="inlineStr">
        <is>
          <t>H</t>
        </is>
      </c>
      <c r="J2074" s="24" t="inlineStr">
        <is>
          <t>E2-Bromley-Stockpor</t>
        </is>
      </c>
      <c r="K2074" s="24" t="n">
        <v>7</v>
      </c>
      <c r="L2074" s="11">
        <f>IF(INDEX(Matches!$X:$X,AA2074)=0,"",IF(I2074="H",INDEX(Matches!$H:$H,AA2074),INDEX(Matches!$I:$I,AA2074)))</f>
        <v/>
      </c>
      <c r="M2074" s="11">
        <f>IF(INDEX(Matches!$X:$X,AA2074)=0,"",IF(I2074="H",INDEX(Matches!$I:$I,AA2074),INDEX(Matches!$H:$H,AA2074)))</f>
        <v/>
      </c>
      <c r="N2074" s="11">
        <f>IF(L2074="","",IF(L2074&gt;M2074,"W",IF(L2074=M2074,"D","L")))</f>
        <v/>
      </c>
      <c r="O2074" s="11">
        <f>IF(L2074="","",IF(L2074&gt;M2074,3,IF(L2074=M2074,1,0)))</f>
        <v/>
      </c>
      <c r="P2074" s="31">
        <f>IF(I2074="H",INDEX(Matches!$L:$L,AA2074),INDEX(Matches!$N:$N,AA2074))</f>
        <v/>
      </c>
      <c r="Q2074" s="31">
        <f>INDEX(Matches!$M:$M,AA2074)</f>
        <v/>
      </c>
      <c r="R2074" s="31">
        <f>IF(I2074="H",INDEX(Matches!$N:$N,AA2074),INDEX(Matches!$L:$L,AA2074))</f>
        <v/>
      </c>
      <c r="S2074" s="33">
        <f>IF(I2074="H",INDEX(Matches!$O:$O,AA2074),INDEX(Matches!$P:$P,AA2074))</f>
        <v/>
      </c>
      <c r="T2074" s="33">
        <f>IF(INDEX(Matches!$J:$J,AA2074)="","",IF(I2074="H",INDEX(Matches!$J:$J,AA2074),INDEX(Matches!$K:$K,AA2074)))</f>
        <v/>
      </c>
      <c r="U2074" s="33">
        <f>IF(INDEX(Matches!$K:$K,AA2074)="","",IF(I2074="H",INDEX(Matches!$K:$K,AA2074),INDEX(Matches!$J:$J,AA2074)))</f>
        <v/>
      </c>
      <c r="V2074" s="30">
        <f>IF(T2074="","",T2074-U2074)</f>
        <v/>
      </c>
      <c r="W2074" s="33">
        <f>IF(I2074="H",INDEX(Matches!$T:$T,AA2074),INDEX(Matches!$U:$U,AA2074))</f>
        <v/>
      </c>
      <c r="X2074" s="11">
        <f>INDEX(Matches!$X:$X,AA2074)</f>
        <v/>
      </c>
      <c r="Y2074" s="30">
        <f>IF(O2074="","",O2074-S2074)</f>
        <v/>
      </c>
      <c r="Z2074" s="30">
        <f>IF(W2074="","",W2074-S2074)</f>
        <v/>
      </c>
      <c r="AA2074" s="24">
        <f>MATCH(J2074,Matches!$A:$A,0)</f>
        <v/>
      </c>
      <c r="AB2074" s="33" t="n"/>
      <c r="AC2074" s="33" t="n">
        <v>1.024614936725684</v>
      </c>
      <c r="AD2074" s="24" t="n"/>
      <c r="AE2074" s="24" t="n">
        <v>7</v>
      </c>
      <c r="AF2074" s="33" t="n"/>
      <c r="AG2074" s="33" t="n"/>
    </row>
    <row r="2075">
      <c r="A2075" s="24" t="inlineStr">
        <is>
          <t>Bromley|26</t>
        </is>
      </c>
      <c r="B2075" s="24" t="inlineStr">
        <is>
          <t>E2</t>
        </is>
      </c>
      <c r="C2075" s="24" t="inlineStr">
        <is>
          <t>League One</t>
        </is>
      </c>
      <c r="D2075" s="24" t="inlineStr">
        <is>
          <t>Bromley</t>
        </is>
      </c>
      <c r="E2075" s="24" t="n">
        <v>26</v>
      </c>
      <c r="F2075" s="24" t="n">
        <v>7</v>
      </c>
      <c r="G2075" s="29" t="n">
        <v>46406.82291666666</v>
      </c>
      <c r="H2075" s="24" t="inlineStr">
        <is>
          <t>Leicester</t>
        </is>
      </c>
      <c r="I2075" s="24" t="inlineStr">
        <is>
          <t>A</t>
        </is>
      </c>
      <c r="J2075" s="24" t="inlineStr">
        <is>
          <t>E2-Leiceste-Bromley</t>
        </is>
      </c>
      <c r="K2075" s="24" t="n">
        <v>1</v>
      </c>
      <c r="L2075" s="11">
        <f>IF(INDEX(Matches!$X:$X,AA2075)=0,"",IF(I2075="H",INDEX(Matches!$H:$H,AA2075),INDEX(Matches!$I:$I,AA2075)))</f>
        <v/>
      </c>
      <c r="M2075" s="11">
        <f>IF(INDEX(Matches!$X:$X,AA2075)=0,"",IF(I2075="H",INDEX(Matches!$I:$I,AA2075),INDEX(Matches!$H:$H,AA2075)))</f>
        <v/>
      </c>
      <c r="N2075" s="11">
        <f>IF(L2075="","",IF(L2075&gt;M2075,"W",IF(L2075=M2075,"D","L")))</f>
        <v/>
      </c>
      <c r="O2075" s="11">
        <f>IF(L2075="","",IF(L2075&gt;M2075,3,IF(L2075=M2075,1,0)))</f>
        <v/>
      </c>
      <c r="P2075" s="31">
        <f>IF(I2075="H",INDEX(Matches!$L:$L,AA2075),INDEX(Matches!$N:$N,AA2075))</f>
        <v/>
      </c>
      <c r="Q2075" s="31">
        <f>INDEX(Matches!$M:$M,AA2075)</f>
        <v/>
      </c>
      <c r="R2075" s="31">
        <f>IF(I2075="H",INDEX(Matches!$N:$N,AA2075),INDEX(Matches!$L:$L,AA2075))</f>
        <v/>
      </c>
      <c r="S2075" s="33">
        <f>IF(I2075="H",INDEX(Matches!$O:$O,AA2075),INDEX(Matches!$P:$P,AA2075))</f>
        <v/>
      </c>
      <c r="T2075" s="33">
        <f>IF(INDEX(Matches!$J:$J,AA2075)="","",IF(I2075="H",INDEX(Matches!$J:$J,AA2075),INDEX(Matches!$K:$K,AA2075)))</f>
        <v/>
      </c>
      <c r="U2075" s="33">
        <f>IF(INDEX(Matches!$K:$K,AA2075)="","",IF(I2075="H",INDEX(Matches!$K:$K,AA2075),INDEX(Matches!$J:$J,AA2075)))</f>
        <v/>
      </c>
      <c r="V2075" s="30">
        <f>IF(T2075="","",T2075-U2075)</f>
        <v/>
      </c>
      <c r="W2075" s="33">
        <f>IF(I2075="H",INDEX(Matches!$T:$T,AA2075),INDEX(Matches!$U:$U,AA2075))</f>
        <v/>
      </c>
      <c r="X2075" s="11">
        <f>INDEX(Matches!$X:$X,AA2075)</f>
        <v/>
      </c>
      <c r="Y2075" s="30">
        <f>IF(O2075="","",O2075-S2075)</f>
        <v/>
      </c>
      <c r="Z2075" s="30">
        <f>IF(W2075="","",W2075-S2075)</f>
        <v/>
      </c>
      <c r="AA2075" s="24">
        <f>MATCH(J2075,Matches!$A:$A,0)</f>
        <v/>
      </c>
      <c r="AB2075" s="33" t="n"/>
      <c r="AC2075" s="33" t="n">
        <v>0.571792721710158</v>
      </c>
      <c r="AD2075" s="24" t="n"/>
      <c r="AE2075" s="24" t="n">
        <v>7</v>
      </c>
      <c r="AF2075" s="33" t="n"/>
      <c r="AG2075" s="33" t="n"/>
    </row>
    <row r="2076">
      <c r="A2076" s="24" t="inlineStr">
        <is>
          <t>Bromley|27</t>
        </is>
      </c>
      <c r="B2076" s="24" t="inlineStr">
        <is>
          <t>E2</t>
        </is>
      </c>
      <c r="C2076" s="24" t="inlineStr">
        <is>
          <t>League One</t>
        </is>
      </c>
      <c r="D2076" s="24" t="inlineStr">
        <is>
          <t>Bromley</t>
        </is>
      </c>
      <c r="E2076" s="24" t="n">
        <v>27</v>
      </c>
      <c r="F2076" s="24" t="n">
        <v>7</v>
      </c>
      <c r="G2076" s="29" t="n">
        <v>46410.625</v>
      </c>
      <c r="H2076" s="24" t="inlineStr">
        <is>
          <t>Peterborough</t>
        </is>
      </c>
      <c r="I2076" s="24" t="inlineStr">
        <is>
          <t>A</t>
        </is>
      </c>
      <c r="J2076" s="24" t="inlineStr">
        <is>
          <t>E2-Peterbor-Bromley</t>
        </is>
      </c>
      <c r="K2076" s="24" t="n">
        <v>19</v>
      </c>
      <c r="L2076" s="11">
        <f>IF(INDEX(Matches!$X:$X,AA2076)=0,"",IF(I2076="H",INDEX(Matches!$H:$H,AA2076),INDEX(Matches!$I:$I,AA2076)))</f>
        <v/>
      </c>
      <c r="M2076" s="11">
        <f>IF(INDEX(Matches!$X:$X,AA2076)=0,"",IF(I2076="H",INDEX(Matches!$I:$I,AA2076),INDEX(Matches!$H:$H,AA2076)))</f>
        <v/>
      </c>
      <c r="N2076" s="11">
        <f>IF(L2076="","",IF(L2076&gt;M2076,"W",IF(L2076=M2076,"D","L")))</f>
        <v/>
      </c>
      <c r="O2076" s="11">
        <f>IF(L2076="","",IF(L2076&gt;M2076,3,IF(L2076=M2076,1,0)))</f>
        <v/>
      </c>
      <c r="P2076" s="31">
        <f>IF(I2076="H",INDEX(Matches!$L:$L,AA2076),INDEX(Matches!$N:$N,AA2076))</f>
        <v/>
      </c>
      <c r="Q2076" s="31">
        <f>INDEX(Matches!$M:$M,AA2076)</f>
        <v/>
      </c>
      <c r="R2076" s="31">
        <f>IF(I2076="H",INDEX(Matches!$N:$N,AA2076),INDEX(Matches!$L:$L,AA2076))</f>
        <v/>
      </c>
      <c r="S2076" s="33">
        <f>IF(I2076="H",INDEX(Matches!$O:$O,AA2076),INDEX(Matches!$P:$P,AA2076))</f>
        <v/>
      </c>
      <c r="T2076" s="33">
        <f>IF(INDEX(Matches!$J:$J,AA2076)="","",IF(I2076="H",INDEX(Matches!$J:$J,AA2076),INDEX(Matches!$K:$K,AA2076)))</f>
        <v/>
      </c>
      <c r="U2076" s="33">
        <f>IF(INDEX(Matches!$K:$K,AA2076)="","",IF(I2076="H",INDEX(Matches!$K:$K,AA2076),INDEX(Matches!$J:$J,AA2076)))</f>
        <v/>
      </c>
      <c r="V2076" s="30">
        <f>IF(T2076="","",T2076-U2076)</f>
        <v/>
      </c>
      <c r="W2076" s="33">
        <f>IF(I2076="H",INDEX(Matches!$T:$T,AA2076),INDEX(Matches!$U:$U,AA2076))</f>
        <v/>
      </c>
      <c r="X2076" s="11">
        <f>INDEX(Matches!$X:$X,AA2076)</f>
        <v/>
      </c>
      <c r="Y2076" s="30">
        <f>IF(O2076="","",O2076-S2076)</f>
        <v/>
      </c>
      <c r="Z2076" s="30">
        <f>IF(W2076="","",W2076-S2076)</f>
        <v/>
      </c>
      <c r="AA2076" s="24">
        <f>MATCH(J2076,Matches!$A:$A,0)</f>
        <v/>
      </c>
      <c r="AB2076" s="33" t="n"/>
      <c r="AC2076" s="33" t="n">
        <v>0.953542099993359</v>
      </c>
      <c r="AD2076" s="24" t="n"/>
      <c r="AE2076" s="24" t="n">
        <v>7</v>
      </c>
      <c r="AF2076" s="33" t="n"/>
      <c r="AG2076" s="33" t="n"/>
    </row>
    <row r="2077">
      <c r="A2077" s="24" t="inlineStr">
        <is>
          <t>Bromley|28</t>
        </is>
      </c>
      <c r="B2077" s="24" t="inlineStr">
        <is>
          <t>E2</t>
        </is>
      </c>
      <c r="C2077" s="24" t="inlineStr">
        <is>
          <t>League One</t>
        </is>
      </c>
      <c r="D2077" s="24" t="inlineStr">
        <is>
          <t>Bromley</t>
        </is>
      </c>
      <c r="E2077" s="24" t="n">
        <v>28</v>
      </c>
      <c r="F2077" s="24" t="n">
        <v>7</v>
      </c>
      <c r="G2077" s="29" t="n">
        <v>46417.625</v>
      </c>
      <c r="H2077" s="24" t="inlineStr">
        <is>
          <t>Wigan</t>
        </is>
      </c>
      <c r="I2077" s="24" t="inlineStr">
        <is>
          <t>H</t>
        </is>
      </c>
      <c r="J2077" s="24" t="inlineStr">
        <is>
          <t>E2-Bromley-Wigan</t>
        </is>
      </c>
      <c r="K2077" s="24" t="n">
        <v>14</v>
      </c>
      <c r="L2077" s="11">
        <f>IF(INDEX(Matches!$X:$X,AA2077)=0,"",IF(I2077="H",INDEX(Matches!$H:$H,AA2077),INDEX(Matches!$I:$I,AA2077)))</f>
        <v/>
      </c>
      <c r="M2077" s="11">
        <f>IF(INDEX(Matches!$X:$X,AA2077)=0,"",IF(I2077="H",INDEX(Matches!$I:$I,AA2077),INDEX(Matches!$H:$H,AA2077)))</f>
        <v/>
      </c>
      <c r="N2077" s="11">
        <f>IF(L2077="","",IF(L2077&gt;M2077,"W",IF(L2077=M2077,"D","L")))</f>
        <v/>
      </c>
      <c r="O2077" s="11">
        <f>IF(L2077="","",IF(L2077&gt;M2077,3,IF(L2077=M2077,1,0)))</f>
        <v/>
      </c>
      <c r="P2077" s="31">
        <f>IF(I2077="H",INDEX(Matches!$L:$L,AA2077),INDEX(Matches!$N:$N,AA2077))</f>
        <v/>
      </c>
      <c r="Q2077" s="31">
        <f>INDEX(Matches!$M:$M,AA2077)</f>
        <v/>
      </c>
      <c r="R2077" s="31">
        <f>IF(I2077="H",INDEX(Matches!$N:$N,AA2077),INDEX(Matches!$L:$L,AA2077))</f>
        <v/>
      </c>
      <c r="S2077" s="33">
        <f>IF(I2077="H",INDEX(Matches!$O:$O,AA2077),INDEX(Matches!$P:$P,AA2077))</f>
        <v/>
      </c>
      <c r="T2077" s="33">
        <f>IF(INDEX(Matches!$J:$J,AA2077)="","",IF(I2077="H",INDEX(Matches!$J:$J,AA2077),INDEX(Matches!$K:$K,AA2077)))</f>
        <v/>
      </c>
      <c r="U2077" s="33">
        <f>IF(INDEX(Matches!$K:$K,AA2077)="","",IF(I2077="H",INDEX(Matches!$K:$K,AA2077),INDEX(Matches!$J:$J,AA2077)))</f>
        <v/>
      </c>
      <c r="V2077" s="30">
        <f>IF(T2077="","",T2077-U2077)</f>
        <v/>
      </c>
      <c r="W2077" s="33">
        <f>IF(I2077="H",INDEX(Matches!$T:$T,AA2077),INDEX(Matches!$U:$U,AA2077))</f>
        <v/>
      </c>
      <c r="X2077" s="11">
        <f>INDEX(Matches!$X:$X,AA2077)</f>
        <v/>
      </c>
      <c r="Y2077" s="30">
        <f>IF(O2077="","",O2077-S2077)</f>
        <v/>
      </c>
      <c r="Z2077" s="30">
        <f>IF(W2077="","",W2077-S2077)</f>
        <v/>
      </c>
      <c r="AA2077" s="24">
        <f>MATCH(J2077,Matches!$A:$A,0)</f>
        <v/>
      </c>
      <c r="AB2077" s="33" t="n"/>
      <c r="AC2077" s="33" t="n">
        <v>1.263087868776797</v>
      </c>
      <c r="AD2077" s="24" t="n"/>
      <c r="AE2077" s="24" t="n">
        <v>7</v>
      </c>
      <c r="AF2077" s="33" t="n"/>
      <c r="AG2077" s="33" t="n"/>
    </row>
    <row r="2078">
      <c r="A2078" s="24" t="inlineStr">
        <is>
          <t>Bromley|29</t>
        </is>
      </c>
      <c r="B2078" s="24" t="inlineStr">
        <is>
          <t>E2</t>
        </is>
      </c>
      <c r="C2078" s="24" t="inlineStr">
        <is>
          <t>League One</t>
        </is>
      </c>
      <c r="D2078" s="24" t="inlineStr">
        <is>
          <t>Bromley</t>
        </is>
      </c>
      <c r="E2078" s="24" t="n">
        <v>29</v>
      </c>
      <c r="F2078" s="24" t="n">
        <v>8</v>
      </c>
      <c r="G2078" s="29" t="n">
        <v>46424.625</v>
      </c>
      <c r="H2078" s="24" t="inlineStr">
        <is>
          <t>Sheffield Wed</t>
        </is>
      </c>
      <c r="I2078" s="24" t="inlineStr">
        <is>
          <t>H</t>
        </is>
      </c>
      <c r="J2078" s="24" t="inlineStr">
        <is>
          <t>E2-Bromley-Sheffiel</t>
        </is>
      </c>
      <c r="K2078" s="24" t="n">
        <v>2</v>
      </c>
      <c r="L2078" s="11">
        <f>IF(INDEX(Matches!$X:$X,AA2078)=0,"",IF(I2078="H",INDEX(Matches!$H:$H,AA2078),INDEX(Matches!$I:$I,AA2078)))</f>
        <v/>
      </c>
      <c r="M2078" s="11">
        <f>IF(INDEX(Matches!$X:$X,AA2078)=0,"",IF(I2078="H",INDEX(Matches!$I:$I,AA2078),INDEX(Matches!$H:$H,AA2078)))</f>
        <v/>
      </c>
      <c r="N2078" s="11">
        <f>IF(L2078="","",IF(L2078&gt;M2078,"W",IF(L2078=M2078,"D","L")))</f>
        <v/>
      </c>
      <c r="O2078" s="11">
        <f>IF(L2078="","",IF(L2078&gt;M2078,3,IF(L2078=M2078,1,0)))</f>
        <v/>
      </c>
      <c r="P2078" s="31">
        <f>IF(I2078="H",INDEX(Matches!$L:$L,AA2078),INDEX(Matches!$N:$N,AA2078))</f>
        <v/>
      </c>
      <c r="Q2078" s="31">
        <f>INDEX(Matches!$M:$M,AA2078)</f>
        <v/>
      </c>
      <c r="R2078" s="31">
        <f>IF(I2078="H",INDEX(Matches!$N:$N,AA2078),INDEX(Matches!$L:$L,AA2078))</f>
        <v/>
      </c>
      <c r="S2078" s="33">
        <f>IF(I2078="H",INDEX(Matches!$O:$O,AA2078),INDEX(Matches!$P:$P,AA2078))</f>
        <v/>
      </c>
      <c r="T2078" s="33">
        <f>IF(INDEX(Matches!$J:$J,AA2078)="","",IF(I2078="H",INDEX(Matches!$J:$J,AA2078),INDEX(Matches!$K:$K,AA2078)))</f>
        <v/>
      </c>
      <c r="U2078" s="33">
        <f>IF(INDEX(Matches!$K:$K,AA2078)="","",IF(I2078="H",INDEX(Matches!$K:$K,AA2078),INDEX(Matches!$J:$J,AA2078)))</f>
        <v/>
      </c>
      <c r="V2078" s="30">
        <f>IF(T2078="","",T2078-U2078)</f>
        <v/>
      </c>
      <c r="W2078" s="33">
        <f>IF(I2078="H",INDEX(Matches!$T:$T,AA2078),INDEX(Matches!$U:$U,AA2078))</f>
        <v/>
      </c>
      <c r="X2078" s="11">
        <f>INDEX(Matches!$X:$X,AA2078)</f>
        <v/>
      </c>
      <c r="Y2078" s="30">
        <f>IF(O2078="","",O2078-S2078)</f>
        <v/>
      </c>
      <c r="Z2078" s="30">
        <f>IF(W2078="","",W2078-S2078)</f>
        <v/>
      </c>
      <c r="AA2078" s="24">
        <f>MATCH(J2078,Matches!$A:$A,0)</f>
        <v/>
      </c>
      <c r="AB2078" s="33" t="n"/>
      <c r="AC2078" s="33" t="n">
        <v>0.9534961560641046</v>
      </c>
      <c r="AD2078" s="24" t="n"/>
      <c r="AE2078" s="24" t="n">
        <v>8</v>
      </c>
      <c r="AF2078" s="33" t="n"/>
      <c r="AG2078" s="33" t="n"/>
    </row>
    <row r="2079">
      <c r="A2079" s="24" t="inlineStr">
        <is>
          <t>Bromley|30</t>
        </is>
      </c>
      <c r="B2079" s="24" t="inlineStr">
        <is>
          <t>E2</t>
        </is>
      </c>
      <c r="C2079" s="24" t="inlineStr">
        <is>
          <t>League One</t>
        </is>
      </c>
      <c r="D2079" s="24" t="inlineStr">
        <is>
          <t>Bromley</t>
        </is>
      </c>
      <c r="E2079" s="24" t="n">
        <v>30</v>
      </c>
      <c r="F2079" s="24" t="n">
        <v>8</v>
      </c>
      <c r="G2079" s="29" t="n">
        <v>46427.82291666666</v>
      </c>
      <c r="H2079" s="24" t="inlineStr">
        <is>
          <t>Leyton Orient</t>
        </is>
      </c>
      <c r="I2079" s="24" t="inlineStr">
        <is>
          <t>A</t>
        </is>
      </c>
      <c r="J2079" s="24" t="inlineStr">
        <is>
          <t>E2-LeytonOr-Bromley</t>
        </is>
      </c>
      <c r="K2079" s="24" t="n">
        <v>20</v>
      </c>
      <c r="L2079" s="11">
        <f>IF(INDEX(Matches!$X:$X,AA2079)=0,"",IF(I2079="H",INDEX(Matches!$H:$H,AA2079),INDEX(Matches!$I:$I,AA2079)))</f>
        <v/>
      </c>
      <c r="M2079" s="11">
        <f>IF(INDEX(Matches!$X:$X,AA2079)=0,"",IF(I2079="H",INDEX(Matches!$I:$I,AA2079),INDEX(Matches!$H:$H,AA2079)))</f>
        <v/>
      </c>
      <c r="N2079" s="11">
        <f>IF(L2079="","",IF(L2079&gt;M2079,"W",IF(L2079=M2079,"D","L")))</f>
        <v/>
      </c>
      <c r="O2079" s="11">
        <f>IF(L2079="","",IF(L2079&gt;M2079,3,IF(L2079=M2079,1,0)))</f>
        <v/>
      </c>
      <c r="P2079" s="31">
        <f>IF(I2079="H",INDEX(Matches!$L:$L,AA2079),INDEX(Matches!$N:$N,AA2079))</f>
        <v/>
      </c>
      <c r="Q2079" s="31">
        <f>INDEX(Matches!$M:$M,AA2079)</f>
        <v/>
      </c>
      <c r="R2079" s="31">
        <f>IF(I2079="H",INDEX(Matches!$N:$N,AA2079),INDEX(Matches!$L:$L,AA2079))</f>
        <v/>
      </c>
      <c r="S2079" s="33">
        <f>IF(I2079="H",INDEX(Matches!$O:$O,AA2079),INDEX(Matches!$P:$P,AA2079))</f>
        <v/>
      </c>
      <c r="T2079" s="33">
        <f>IF(INDEX(Matches!$J:$J,AA2079)="","",IF(I2079="H",INDEX(Matches!$J:$J,AA2079),INDEX(Matches!$K:$K,AA2079)))</f>
        <v/>
      </c>
      <c r="U2079" s="33">
        <f>IF(INDEX(Matches!$K:$K,AA2079)="","",IF(I2079="H",INDEX(Matches!$K:$K,AA2079),INDEX(Matches!$J:$J,AA2079)))</f>
        <v/>
      </c>
      <c r="V2079" s="30">
        <f>IF(T2079="","",T2079-U2079)</f>
        <v/>
      </c>
      <c r="W2079" s="33">
        <f>IF(I2079="H",INDEX(Matches!$T:$T,AA2079),INDEX(Matches!$U:$U,AA2079))</f>
        <v/>
      </c>
      <c r="X2079" s="11">
        <f>INDEX(Matches!$X:$X,AA2079)</f>
        <v/>
      </c>
      <c r="Y2079" s="30">
        <f>IF(O2079="","",O2079-S2079)</f>
        <v/>
      </c>
      <c r="Z2079" s="30">
        <f>IF(W2079="","",W2079-S2079)</f>
        <v/>
      </c>
      <c r="AA2079" s="24">
        <f>MATCH(J2079,Matches!$A:$A,0)</f>
        <v/>
      </c>
      <c r="AB2079" s="33" t="n"/>
      <c r="AC2079" s="33" t="n">
        <v>1.014323480773444</v>
      </c>
      <c r="AD2079" s="24" t="n"/>
      <c r="AE2079" s="24" t="n">
        <v>8</v>
      </c>
      <c r="AF2079" s="33" t="n"/>
      <c r="AG2079" s="33" t="n"/>
    </row>
    <row r="2080">
      <c r="A2080" s="24" t="inlineStr">
        <is>
          <t>Bromley|31</t>
        </is>
      </c>
      <c r="B2080" s="24" t="inlineStr">
        <is>
          <t>E2</t>
        </is>
      </c>
      <c r="C2080" s="24" t="inlineStr">
        <is>
          <t>League One</t>
        </is>
      </c>
      <c r="D2080" s="24" t="inlineStr">
        <is>
          <t>Bromley</t>
        </is>
      </c>
      <c r="E2080" s="24" t="n">
        <v>31</v>
      </c>
      <c r="F2080" s="24" t="n">
        <v>8</v>
      </c>
      <c r="G2080" s="29" t="n">
        <v>46431.625</v>
      </c>
      <c r="H2080" s="24" t="inlineStr">
        <is>
          <t>AFC Wimbledon</t>
        </is>
      </c>
      <c r="I2080" s="24" t="inlineStr">
        <is>
          <t>A</t>
        </is>
      </c>
      <c r="J2080" s="24" t="inlineStr">
        <is>
          <t>E2-AFCWimbl-Bromley</t>
        </is>
      </c>
      <c r="K2080" s="24" t="n">
        <v>23</v>
      </c>
      <c r="L2080" s="11">
        <f>IF(INDEX(Matches!$X:$X,AA2080)=0,"",IF(I2080="H",INDEX(Matches!$H:$H,AA2080),INDEX(Matches!$I:$I,AA2080)))</f>
        <v/>
      </c>
      <c r="M2080" s="11">
        <f>IF(INDEX(Matches!$X:$X,AA2080)=0,"",IF(I2080="H",INDEX(Matches!$I:$I,AA2080),INDEX(Matches!$H:$H,AA2080)))</f>
        <v/>
      </c>
      <c r="N2080" s="11">
        <f>IF(L2080="","",IF(L2080&gt;M2080,"W",IF(L2080=M2080,"D","L")))</f>
        <v/>
      </c>
      <c r="O2080" s="11">
        <f>IF(L2080="","",IF(L2080&gt;M2080,3,IF(L2080=M2080,1,0)))</f>
        <v/>
      </c>
      <c r="P2080" s="31">
        <f>IF(I2080="H",INDEX(Matches!$L:$L,AA2080),INDEX(Matches!$N:$N,AA2080))</f>
        <v/>
      </c>
      <c r="Q2080" s="31">
        <f>INDEX(Matches!$M:$M,AA2080)</f>
        <v/>
      </c>
      <c r="R2080" s="31">
        <f>IF(I2080="H",INDEX(Matches!$N:$N,AA2080),INDEX(Matches!$L:$L,AA2080))</f>
        <v/>
      </c>
      <c r="S2080" s="33">
        <f>IF(I2080="H",INDEX(Matches!$O:$O,AA2080),INDEX(Matches!$P:$P,AA2080))</f>
        <v/>
      </c>
      <c r="T2080" s="33">
        <f>IF(INDEX(Matches!$J:$J,AA2080)="","",IF(I2080="H",INDEX(Matches!$J:$J,AA2080),INDEX(Matches!$K:$K,AA2080)))</f>
        <v/>
      </c>
      <c r="U2080" s="33">
        <f>IF(INDEX(Matches!$K:$K,AA2080)="","",IF(I2080="H",INDEX(Matches!$K:$K,AA2080),INDEX(Matches!$J:$J,AA2080)))</f>
        <v/>
      </c>
      <c r="V2080" s="30">
        <f>IF(T2080="","",T2080-U2080)</f>
        <v/>
      </c>
      <c r="W2080" s="33">
        <f>IF(I2080="H",INDEX(Matches!$T:$T,AA2080),INDEX(Matches!$U:$U,AA2080))</f>
        <v/>
      </c>
      <c r="X2080" s="11">
        <f>INDEX(Matches!$X:$X,AA2080)</f>
        <v/>
      </c>
      <c r="Y2080" s="30">
        <f>IF(O2080="","",O2080-S2080)</f>
        <v/>
      </c>
      <c r="Z2080" s="30">
        <f>IF(W2080="","",W2080-S2080)</f>
        <v/>
      </c>
      <c r="AA2080" s="24">
        <f>MATCH(J2080,Matches!$A:$A,0)</f>
        <v/>
      </c>
      <c r="AB2080" s="33" t="n"/>
      <c r="AC2080" s="33" t="n">
        <v>1.122895249915711</v>
      </c>
      <c r="AD2080" s="24" t="n"/>
      <c r="AE2080" s="24" t="n">
        <v>8</v>
      </c>
      <c r="AF2080" s="33" t="n"/>
      <c r="AG2080" s="33" t="n"/>
    </row>
    <row r="2081">
      <c r="A2081" s="24" t="inlineStr">
        <is>
          <t>Bromley|32</t>
        </is>
      </c>
      <c r="B2081" s="24" t="inlineStr">
        <is>
          <t>E2</t>
        </is>
      </c>
      <c r="C2081" s="24" t="inlineStr">
        <is>
          <t>League One</t>
        </is>
      </c>
      <c r="D2081" s="24" t="inlineStr">
        <is>
          <t>Bromley</t>
        </is>
      </c>
      <c r="E2081" s="24" t="n">
        <v>32</v>
      </c>
      <c r="F2081" s="24" t="n">
        <v>8</v>
      </c>
      <c r="G2081" s="29" t="n">
        <v>46438.625</v>
      </c>
      <c r="H2081" s="24" t="inlineStr">
        <is>
          <t>Blackpool</t>
        </is>
      </c>
      <c r="I2081" s="24" t="inlineStr">
        <is>
          <t>H</t>
        </is>
      </c>
      <c r="J2081" s="24" t="inlineStr">
        <is>
          <t>E2-Bromley-Blackpoo</t>
        </is>
      </c>
      <c r="K2081" s="24" t="n">
        <v>10</v>
      </c>
      <c r="L2081" s="11">
        <f>IF(INDEX(Matches!$X:$X,AA2081)=0,"",IF(I2081="H",INDEX(Matches!$H:$H,AA2081),INDEX(Matches!$I:$I,AA2081)))</f>
        <v/>
      </c>
      <c r="M2081" s="11">
        <f>IF(INDEX(Matches!$X:$X,AA2081)=0,"",IF(I2081="H",INDEX(Matches!$I:$I,AA2081),INDEX(Matches!$H:$H,AA2081)))</f>
        <v/>
      </c>
      <c r="N2081" s="11">
        <f>IF(L2081="","",IF(L2081&gt;M2081,"W",IF(L2081=M2081,"D","L")))</f>
        <v/>
      </c>
      <c r="O2081" s="11">
        <f>IF(L2081="","",IF(L2081&gt;M2081,3,IF(L2081=M2081,1,0)))</f>
        <v/>
      </c>
      <c r="P2081" s="31">
        <f>IF(I2081="H",INDEX(Matches!$L:$L,AA2081),INDEX(Matches!$N:$N,AA2081))</f>
        <v/>
      </c>
      <c r="Q2081" s="31">
        <f>INDEX(Matches!$M:$M,AA2081)</f>
        <v/>
      </c>
      <c r="R2081" s="31">
        <f>IF(I2081="H",INDEX(Matches!$N:$N,AA2081),INDEX(Matches!$L:$L,AA2081))</f>
        <v/>
      </c>
      <c r="S2081" s="33">
        <f>IF(I2081="H",INDEX(Matches!$O:$O,AA2081),INDEX(Matches!$P:$P,AA2081))</f>
        <v/>
      </c>
      <c r="T2081" s="33">
        <f>IF(INDEX(Matches!$J:$J,AA2081)="","",IF(I2081="H",INDEX(Matches!$J:$J,AA2081),INDEX(Matches!$K:$K,AA2081)))</f>
        <v/>
      </c>
      <c r="U2081" s="33">
        <f>IF(INDEX(Matches!$K:$K,AA2081)="","",IF(I2081="H",INDEX(Matches!$K:$K,AA2081),INDEX(Matches!$J:$J,AA2081)))</f>
        <v/>
      </c>
      <c r="V2081" s="30">
        <f>IF(T2081="","",T2081-U2081)</f>
        <v/>
      </c>
      <c r="W2081" s="33">
        <f>IF(I2081="H",INDEX(Matches!$T:$T,AA2081),INDEX(Matches!$U:$U,AA2081))</f>
        <v/>
      </c>
      <c r="X2081" s="11">
        <f>INDEX(Matches!$X:$X,AA2081)</f>
        <v/>
      </c>
      <c r="Y2081" s="30">
        <f>IF(O2081="","",O2081-S2081)</f>
        <v/>
      </c>
      <c r="Z2081" s="30">
        <f>IF(W2081="","",W2081-S2081)</f>
        <v/>
      </c>
      <c r="AA2081" s="24">
        <f>MATCH(J2081,Matches!$A:$A,0)</f>
        <v/>
      </c>
      <c r="AB2081" s="33" t="n"/>
      <c r="AC2081" s="33" t="n">
        <v>1.189396756914079</v>
      </c>
      <c r="AD2081" s="24" t="n"/>
      <c r="AE2081" s="24" t="n">
        <v>8</v>
      </c>
      <c r="AF2081" s="33" t="n"/>
      <c r="AG2081" s="33" t="n"/>
    </row>
    <row r="2082">
      <c r="A2082" s="24" t="inlineStr">
        <is>
          <t>Bromley|33</t>
        </is>
      </c>
      <c r="B2082" s="24" t="inlineStr">
        <is>
          <t>E2</t>
        </is>
      </c>
      <c r="C2082" s="24" t="inlineStr">
        <is>
          <t>League One</t>
        </is>
      </c>
      <c r="D2082" s="24" t="inlineStr">
        <is>
          <t>Bromley</t>
        </is>
      </c>
      <c r="E2082" s="24" t="n">
        <v>33</v>
      </c>
      <c r="F2082" s="24" t="n">
        <v>9</v>
      </c>
      <c r="G2082" s="29" t="n">
        <v>46445.625</v>
      </c>
      <c r="H2082" s="24" t="inlineStr">
        <is>
          <t>Notts County</t>
        </is>
      </c>
      <c r="I2082" s="24" t="inlineStr">
        <is>
          <t>A</t>
        </is>
      </c>
      <c r="J2082" s="24" t="inlineStr">
        <is>
          <t>E2-NottsCou-Bromley</t>
        </is>
      </c>
      <c r="K2082" s="24" t="n">
        <v>18</v>
      </c>
      <c r="L2082" s="11">
        <f>IF(INDEX(Matches!$X:$X,AA2082)=0,"",IF(I2082="H",INDEX(Matches!$H:$H,AA2082),INDEX(Matches!$I:$I,AA2082)))</f>
        <v/>
      </c>
      <c r="M2082" s="11">
        <f>IF(INDEX(Matches!$X:$X,AA2082)=0,"",IF(I2082="H",INDEX(Matches!$I:$I,AA2082),INDEX(Matches!$H:$H,AA2082)))</f>
        <v/>
      </c>
      <c r="N2082" s="11">
        <f>IF(L2082="","",IF(L2082&gt;M2082,"W",IF(L2082=M2082,"D","L")))</f>
        <v/>
      </c>
      <c r="O2082" s="11">
        <f>IF(L2082="","",IF(L2082&gt;M2082,3,IF(L2082=M2082,1,0)))</f>
        <v/>
      </c>
      <c r="P2082" s="31">
        <f>IF(I2082="H",INDEX(Matches!$L:$L,AA2082),INDEX(Matches!$N:$N,AA2082))</f>
        <v/>
      </c>
      <c r="Q2082" s="31">
        <f>INDEX(Matches!$M:$M,AA2082)</f>
        <v/>
      </c>
      <c r="R2082" s="31">
        <f>IF(I2082="H",INDEX(Matches!$N:$N,AA2082),INDEX(Matches!$L:$L,AA2082))</f>
        <v/>
      </c>
      <c r="S2082" s="33">
        <f>IF(I2082="H",INDEX(Matches!$O:$O,AA2082),INDEX(Matches!$P:$P,AA2082))</f>
        <v/>
      </c>
      <c r="T2082" s="33">
        <f>IF(INDEX(Matches!$J:$J,AA2082)="","",IF(I2082="H",INDEX(Matches!$J:$J,AA2082),INDEX(Matches!$K:$K,AA2082)))</f>
        <v/>
      </c>
      <c r="U2082" s="33">
        <f>IF(INDEX(Matches!$K:$K,AA2082)="","",IF(I2082="H",INDEX(Matches!$K:$K,AA2082),INDEX(Matches!$J:$J,AA2082)))</f>
        <v/>
      </c>
      <c r="V2082" s="30">
        <f>IF(T2082="","",T2082-U2082)</f>
        <v/>
      </c>
      <c r="W2082" s="33">
        <f>IF(I2082="H",INDEX(Matches!$T:$T,AA2082),INDEX(Matches!$U:$U,AA2082))</f>
        <v/>
      </c>
      <c r="X2082" s="11">
        <f>INDEX(Matches!$X:$X,AA2082)</f>
        <v/>
      </c>
      <c r="Y2082" s="30">
        <f>IF(O2082="","",O2082-S2082)</f>
        <v/>
      </c>
      <c r="Z2082" s="30">
        <f>IF(W2082="","",W2082-S2082)</f>
        <v/>
      </c>
      <c r="AA2082" s="24">
        <f>MATCH(J2082,Matches!$A:$A,0)</f>
        <v/>
      </c>
      <c r="AB2082" s="33" t="n"/>
      <c r="AC2082" s="33" t="n">
        <v>0.938827236974236</v>
      </c>
      <c r="AD2082" s="24" t="n"/>
      <c r="AE2082" s="24" t="n">
        <v>9</v>
      </c>
      <c r="AF2082" s="33" t="n"/>
      <c r="AG2082" s="33" t="n"/>
    </row>
    <row r="2083">
      <c r="A2083" s="24" t="inlineStr">
        <is>
          <t>Bromley|34</t>
        </is>
      </c>
      <c r="B2083" s="24" t="inlineStr">
        <is>
          <t>E2</t>
        </is>
      </c>
      <c r="C2083" s="24" t="inlineStr">
        <is>
          <t>League One</t>
        </is>
      </c>
      <c r="D2083" s="24" t="inlineStr">
        <is>
          <t>Bromley</t>
        </is>
      </c>
      <c r="E2083" s="24" t="n">
        <v>34</v>
      </c>
      <c r="F2083" s="24" t="n">
        <v>9</v>
      </c>
      <c r="G2083" s="29" t="n">
        <v>46452.625</v>
      </c>
      <c r="H2083" s="24" t="inlineStr">
        <is>
          <t>Barnsley</t>
        </is>
      </c>
      <c r="I2083" s="24" t="inlineStr">
        <is>
          <t>H</t>
        </is>
      </c>
      <c r="J2083" s="24" t="inlineStr">
        <is>
          <t>E2-Bromley-Barnsley</t>
        </is>
      </c>
      <c r="K2083" s="24" t="n">
        <v>13</v>
      </c>
      <c r="L2083" s="11">
        <f>IF(INDEX(Matches!$X:$X,AA2083)=0,"",IF(I2083="H",INDEX(Matches!$H:$H,AA2083),INDEX(Matches!$I:$I,AA2083)))</f>
        <v/>
      </c>
      <c r="M2083" s="11">
        <f>IF(INDEX(Matches!$X:$X,AA2083)=0,"",IF(I2083="H",INDEX(Matches!$I:$I,AA2083),INDEX(Matches!$H:$H,AA2083)))</f>
        <v/>
      </c>
      <c r="N2083" s="11">
        <f>IF(L2083="","",IF(L2083&gt;M2083,"W",IF(L2083=M2083,"D","L")))</f>
        <v/>
      </c>
      <c r="O2083" s="11">
        <f>IF(L2083="","",IF(L2083&gt;M2083,3,IF(L2083=M2083,1,0)))</f>
        <v/>
      </c>
      <c r="P2083" s="31">
        <f>IF(I2083="H",INDEX(Matches!$L:$L,AA2083),INDEX(Matches!$N:$N,AA2083))</f>
        <v/>
      </c>
      <c r="Q2083" s="31">
        <f>INDEX(Matches!$M:$M,AA2083)</f>
        <v/>
      </c>
      <c r="R2083" s="31">
        <f>IF(I2083="H",INDEX(Matches!$N:$N,AA2083),INDEX(Matches!$L:$L,AA2083))</f>
        <v/>
      </c>
      <c r="S2083" s="33">
        <f>IF(I2083="H",INDEX(Matches!$O:$O,AA2083),INDEX(Matches!$P:$P,AA2083))</f>
        <v/>
      </c>
      <c r="T2083" s="33">
        <f>IF(INDEX(Matches!$J:$J,AA2083)="","",IF(I2083="H",INDEX(Matches!$J:$J,AA2083),INDEX(Matches!$K:$K,AA2083)))</f>
        <v/>
      </c>
      <c r="U2083" s="33">
        <f>IF(INDEX(Matches!$K:$K,AA2083)="","",IF(I2083="H",INDEX(Matches!$K:$K,AA2083),INDEX(Matches!$J:$J,AA2083)))</f>
        <v/>
      </c>
      <c r="V2083" s="30">
        <f>IF(T2083="","",T2083-U2083)</f>
        <v/>
      </c>
      <c r="W2083" s="33">
        <f>IF(I2083="H",INDEX(Matches!$T:$T,AA2083),INDEX(Matches!$U:$U,AA2083))</f>
        <v/>
      </c>
      <c r="X2083" s="11">
        <f>INDEX(Matches!$X:$X,AA2083)</f>
        <v/>
      </c>
      <c r="Y2083" s="30">
        <f>IF(O2083="","",O2083-S2083)</f>
        <v/>
      </c>
      <c r="Z2083" s="30">
        <f>IF(W2083="","",W2083-S2083)</f>
        <v/>
      </c>
      <c r="AA2083" s="24">
        <f>MATCH(J2083,Matches!$A:$A,0)</f>
        <v/>
      </c>
      <c r="AB2083" s="33" t="n"/>
      <c r="AC2083" s="33" t="n">
        <v>1.231211593776075</v>
      </c>
      <c r="AD2083" s="24" t="n"/>
      <c r="AE2083" s="24" t="n">
        <v>9</v>
      </c>
      <c r="AF2083" s="33" t="n"/>
      <c r="AG2083" s="33" t="n"/>
    </row>
    <row r="2084">
      <c r="A2084" s="24" t="inlineStr">
        <is>
          <t>Bromley|35</t>
        </is>
      </c>
      <c r="B2084" s="24" t="inlineStr">
        <is>
          <t>E2</t>
        </is>
      </c>
      <c r="C2084" s="24" t="inlineStr">
        <is>
          <t>League One</t>
        </is>
      </c>
      <c r="D2084" s="24" t="inlineStr">
        <is>
          <t>Bromley</t>
        </is>
      </c>
      <c r="E2084" s="24" t="n">
        <v>35</v>
      </c>
      <c r="F2084" s="24" t="n">
        <v>9</v>
      </c>
      <c r="G2084" s="29" t="n">
        <v>46459.625</v>
      </c>
      <c r="H2084" s="24" t="inlineStr">
        <is>
          <t>Cambridge</t>
        </is>
      </c>
      <c r="I2084" s="24" t="inlineStr">
        <is>
          <t>A</t>
        </is>
      </c>
      <c r="J2084" s="24" t="inlineStr">
        <is>
          <t>E2-Cambridg-Bromley</t>
        </is>
      </c>
      <c r="K2084" s="24" t="n">
        <v>21</v>
      </c>
      <c r="L2084" s="11">
        <f>IF(INDEX(Matches!$X:$X,AA2084)=0,"",IF(I2084="H",INDEX(Matches!$H:$H,AA2084),INDEX(Matches!$I:$I,AA2084)))</f>
        <v/>
      </c>
      <c r="M2084" s="11">
        <f>IF(INDEX(Matches!$X:$X,AA2084)=0,"",IF(I2084="H",INDEX(Matches!$I:$I,AA2084),INDEX(Matches!$H:$H,AA2084)))</f>
        <v/>
      </c>
      <c r="N2084" s="11">
        <f>IF(L2084="","",IF(L2084&gt;M2084,"W",IF(L2084=M2084,"D","L")))</f>
        <v/>
      </c>
      <c r="O2084" s="11">
        <f>IF(L2084="","",IF(L2084&gt;M2084,3,IF(L2084=M2084,1,0)))</f>
        <v/>
      </c>
      <c r="P2084" s="31">
        <f>IF(I2084="H",INDEX(Matches!$L:$L,AA2084),INDEX(Matches!$N:$N,AA2084))</f>
        <v/>
      </c>
      <c r="Q2084" s="31">
        <f>INDEX(Matches!$M:$M,AA2084)</f>
        <v/>
      </c>
      <c r="R2084" s="31">
        <f>IF(I2084="H",INDEX(Matches!$N:$N,AA2084),INDEX(Matches!$L:$L,AA2084))</f>
        <v/>
      </c>
      <c r="S2084" s="33">
        <f>IF(I2084="H",INDEX(Matches!$O:$O,AA2084),INDEX(Matches!$P:$P,AA2084))</f>
        <v/>
      </c>
      <c r="T2084" s="33">
        <f>IF(INDEX(Matches!$J:$J,AA2084)="","",IF(I2084="H",INDEX(Matches!$J:$J,AA2084),INDEX(Matches!$K:$K,AA2084)))</f>
        <v/>
      </c>
      <c r="U2084" s="33">
        <f>IF(INDEX(Matches!$K:$K,AA2084)="","",IF(I2084="H",INDEX(Matches!$K:$K,AA2084),INDEX(Matches!$J:$J,AA2084)))</f>
        <v/>
      </c>
      <c r="V2084" s="30">
        <f>IF(T2084="","",T2084-U2084)</f>
        <v/>
      </c>
      <c r="W2084" s="33">
        <f>IF(I2084="H",INDEX(Matches!$T:$T,AA2084),INDEX(Matches!$U:$U,AA2084))</f>
        <v/>
      </c>
      <c r="X2084" s="11">
        <f>INDEX(Matches!$X:$X,AA2084)</f>
        <v/>
      </c>
      <c r="Y2084" s="30">
        <f>IF(O2084="","",O2084-S2084)</f>
        <v/>
      </c>
      <c r="Z2084" s="30">
        <f>IF(W2084="","",W2084-S2084)</f>
        <v/>
      </c>
      <c r="AA2084" s="24">
        <f>MATCH(J2084,Matches!$A:$A,0)</f>
        <v/>
      </c>
      <c r="AB2084" s="33" t="n"/>
      <c r="AC2084" s="33" t="n">
        <v>1.028462115187408</v>
      </c>
      <c r="AD2084" s="24" t="n"/>
      <c r="AE2084" s="24" t="n">
        <v>9</v>
      </c>
      <c r="AF2084" s="33" t="n"/>
      <c r="AG2084" s="33" t="n"/>
    </row>
    <row r="2085">
      <c r="A2085" s="24" t="inlineStr">
        <is>
          <t>Bromley|36</t>
        </is>
      </c>
      <c r="B2085" s="24" t="inlineStr">
        <is>
          <t>E2</t>
        </is>
      </c>
      <c r="C2085" s="24" t="inlineStr">
        <is>
          <t>League One</t>
        </is>
      </c>
      <c r="D2085" s="24" t="inlineStr">
        <is>
          <t>Bromley</t>
        </is>
      </c>
      <c r="E2085" s="24" t="n">
        <v>36</v>
      </c>
      <c r="F2085" s="24" t="n">
        <v>9</v>
      </c>
      <c r="G2085" s="29" t="n">
        <v>46466.625</v>
      </c>
      <c r="H2085" s="24" t="inlineStr">
        <is>
          <t>Reading</t>
        </is>
      </c>
      <c r="I2085" s="24" t="inlineStr">
        <is>
          <t>H</t>
        </is>
      </c>
      <c r="J2085" s="24" t="inlineStr">
        <is>
          <t>E2-Bromley-Reading</t>
        </is>
      </c>
      <c r="K2085" s="24" t="n">
        <v>12</v>
      </c>
      <c r="L2085" s="11">
        <f>IF(INDEX(Matches!$X:$X,AA2085)=0,"",IF(I2085="H",INDEX(Matches!$H:$H,AA2085),INDEX(Matches!$I:$I,AA2085)))</f>
        <v/>
      </c>
      <c r="M2085" s="11">
        <f>IF(INDEX(Matches!$X:$X,AA2085)=0,"",IF(I2085="H",INDEX(Matches!$I:$I,AA2085),INDEX(Matches!$H:$H,AA2085)))</f>
        <v/>
      </c>
      <c r="N2085" s="11">
        <f>IF(L2085="","",IF(L2085&gt;M2085,"W",IF(L2085=M2085,"D","L")))</f>
        <v/>
      </c>
      <c r="O2085" s="11">
        <f>IF(L2085="","",IF(L2085&gt;M2085,3,IF(L2085=M2085,1,0)))</f>
        <v/>
      </c>
      <c r="P2085" s="31">
        <f>IF(I2085="H",INDEX(Matches!$L:$L,AA2085),INDEX(Matches!$N:$N,AA2085))</f>
        <v/>
      </c>
      <c r="Q2085" s="31">
        <f>INDEX(Matches!$M:$M,AA2085)</f>
        <v/>
      </c>
      <c r="R2085" s="31">
        <f>IF(I2085="H",INDEX(Matches!$N:$N,AA2085),INDEX(Matches!$L:$L,AA2085))</f>
        <v/>
      </c>
      <c r="S2085" s="33">
        <f>IF(I2085="H",INDEX(Matches!$O:$O,AA2085),INDEX(Matches!$P:$P,AA2085))</f>
        <v/>
      </c>
      <c r="T2085" s="33">
        <f>IF(INDEX(Matches!$J:$J,AA2085)="","",IF(I2085="H",INDEX(Matches!$J:$J,AA2085),INDEX(Matches!$K:$K,AA2085)))</f>
        <v/>
      </c>
      <c r="U2085" s="33">
        <f>IF(INDEX(Matches!$K:$K,AA2085)="","",IF(I2085="H",INDEX(Matches!$K:$K,AA2085),INDEX(Matches!$J:$J,AA2085)))</f>
        <v/>
      </c>
      <c r="V2085" s="30">
        <f>IF(T2085="","",T2085-U2085)</f>
        <v/>
      </c>
      <c r="W2085" s="33">
        <f>IF(I2085="H",INDEX(Matches!$T:$T,AA2085),INDEX(Matches!$U:$U,AA2085))</f>
        <v/>
      </c>
      <c r="X2085" s="11">
        <f>INDEX(Matches!$X:$X,AA2085)</f>
        <v/>
      </c>
      <c r="Y2085" s="30">
        <f>IF(O2085="","",O2085-S2085)</f>
        <v/>
      </c>
      <c r="Z2085" s="30">
        <f>IF(W2085="","",W2085-S2085)</f>
        <v/>
      </c>
      <c r="AA2085" s="24">
        <f>MATCH(J2085,Matches!$A:$A,0)</f>
        <v/>
      </c>
      <c r="AB2085" s="33" t="n"/>
      <c r="AC2085" s="33" t="n">
        <v>1.124481256556353</v>
      </c>
      <c r="AD2085" s="24" t="n"/>
      <c r="AE2085" s="24" t="n">
        <v>9</v>
      </c>
      <c r="AF2085" s="33" t="n"/>
      <c r="AG2085" s="33" t="n"/>
    </row>
    <row r="2086">
      <c r="A2086" s="24" t="inlineStr">
        <is>
          <t>Bromley|37</t>
        </is>
      </c>
      <c r="B2086" s="24" t="inlineStr">
        <is>
          <t>E2</t>
        </is>
      </c>
      <c r="C2086" s="24" t="inlineStr">
        <is>
          <t>League One</t>
        </is>
      </c>
      <c r="D2086" s="24" t="inlineStr">
        <is>
          <t>Bromley</t>
        </is>
      </c>
      <c r="E2086" s="24" t="n">
        <v>37</v>
      </c>
      <c r="F2086" s="24" t="n">
        <v>10</v>
      </c>
      <c r="G2086" s="29" t="n">
        <v>46472.625</v>
      </c>
      <c r="H2086" s="24" t="inlineStr">
        <is>
          <t>Stevenage</t>
        </is>
      </c>
      <c r="I2086" s="24" t="inlineStr">
        <is>
          <t>A</t>
        </is>
      </c>
      <c r="J2086" s="24" t="inlineStr">
        <is>
          <t>E2-Stevenag-Bromley</t>
        </is>
      </c>
      <c r="K2086" s="24" t="n">
        <v>17</v>
      </c>
      <c r="L2086" s="11">
        <f>IF(INDEX(Matches!$X:$X,AA2086)=0,"",IF(I2086="H",INDEX(Matches!$H:$H,AA2086),INDEX(Matches!$I:$I,AA2086)))</f>
        <v/>
      </c>
      <c r="M2086" s="11">
        <f>IF(INDEX(Matches!$X:$X,AA2086)=0,"",IF(I2086="H",INDEX(Matches!$I:$I,AA2086),INDEX(Matches!$H:$H,AA2086)))</f>
        <v/>
      </c>
      <c r="N2086" s="11">
        <f>IF(L2086="","",IF(L2086&gt;M2086,"W",IF(L2086=M2086,"D","L")))</f>
        <v/>
      </c>
      <c r="O2086" s="11">
        <f>IF(L2086="","",IF(L2086&gt;M2086,3,IF(L2086=M2086,1,0)))</f>
        <v/>
      </c>
      <c r="P2086" s="31">
        <f>IF(I2086="H",INDEX(Matches!$L:$L,AA2086),INDEX(Matches!$N:$N,AA2086))</f>
        <v/>
      </c>
      <c r="Q2086" s="31">
        <f>INDEX(Matches!$M:$M,AA2086)</f>
        <v/>
      </c>
      <c r="R2086" s="31">
        <f>IF(I2086="H",INDEX(Matches!$N:$N,AA2086),INDEX(Matches!$L:$L,AA2086))</f>
        <v/>
      </c>
      <c r="S2086" s="33">
        <f>IF(I2086="H",INDEX(Matches!$O:$O,AA2086),INDEX(Matches!$P:$P,AA2086))</f>
        <v/>
      </c>
      <c r="T2086" s="33">
        <f>IF(INDEX(Matches!$J:$J,AA2086)="","",IF(I2086="H",INDEX(Matches!$J:$J,AA2086),INDEX(Matches!$K:$K,AA2086)))</f>
        <v/>
      </c>
      <c r="U2086" s="33">
        <f>IF(INDEX(Matches!$K:$K,AA2086)="","",IF(I2086="H",INDEX(Matches!$K:$K,AA2086),INDEX(Matches!$J:$J,AA2086)))</f>
        <v/>
      </c>
      <c r="V2086" s="30">
        <f>IF(T2086="","",T2086-U2086)</f>
        <v/>
      </c>
      <c r="W2086" s="33">
        <f>IF(I2086="H",INDEX(Matches!$T:$T,AA2086),INDEX(Matches!$U:$U,AA2086))</f>
        <v/>
      </c>
      <c r="X2086" s="11">
        <f>INDEX(Matches!$X:$X,AA2086)</f>
        <v/>
      </c>
      <c r="Y2086" s="30">
        <f>IF(O2086="","",O2086-S2086)</f>
        <v/>
      </c>
      <c r="Z2086" s="30">
        <f>IF(W2086="","",W2086-S2086)</f>
        <v/>
      </c>
      <c r="AA2086" s="24">
        <f>MATCH(J2086,Matches!$A:$A,0)</f>
        <v/>
      </c>
      <c r="AB2086" s="33" t="n"/>
      <c r="AC2086" s="33" t="n">
        <v>0.9416184526193419</v>
      </c>
      <c r="AD2086" s="24" t="n"/>
      <c r="AE2086" s="24" t="n">
        <v>10</v>
      </c>
      <c r="AF2086" s="33" t="n"/>
      <c r="AG2086" s="33" t="n"/>
    </row>
    <row r="2087">
      <c r="A2087" s="24" t="inlineStr">
        <is>
          <t>Bromley|38</t>
        </is>
      </c>
      <c r="B2087" s="24" t="inlineStr">
        <is>
          <t>E2</t>
        </is>
      </c>
      <c r="C2087" s="24" t="inlineStr">
        <is>
          <t>League One</t>
        </is>
      </c>
      <c r="D2087" s="24" t="inlineStr">
        <is>
          <t>Bromley</t>
        </is>
      </c>
      <c r="E2087" s="24" t="n">
        <v>38</v>
      </c>
      <c r="F2087" s="24" t="n">
        <v>10</v>
      </c>
      <c r="G2087" s="29" t="n">
        <v>46475.625</v>
      </c>
      <c r="H2087" s="24" t="inlineStr">
        <is>
          <t>Doncaster</t>
        </is>
      </c>
      <c r="I2087" s="24" t="inlineStr">
        <is>
          <t>H</t>
        </is>
      </c>
      <c r="J2087" s="24" t="inlineStr">
        <is>
          <t>E2-Bromley-Doncaste</t>
        </is>
      </c>
      <c r="K2087" s="24" t="n">
        <v>15</v>
      </c>
      <c r="L2087" s="11">
        <f>IF(INDEX(Matches!$X:$X,AA2087)=0,"",IF(I2087="H",INDEX(Matches!$H:$H,AA2087),INDEX(Matches!$I:$I,AA2087)))</f>
        <v/>
      </c>
      <c r="M2087" s="11">
        <f>IF(INDEX(Matches!$X:$X,AA2087)=0,"",IF(I2087="H",INDEX(Matches!$I:$I,AA2087),INDEX(Matches!$H:$H,AA2087)))</f>
        <v/>
      </c>
      <c r="N2087" s="11">
        <f>IF(L2087="","",IF(L2087&gt;M2087,"W",IF(L2087=M2087,"D","L")))</f>
        <v/>
      </c>
      <c r="O2087" s="11">
        <f>IF(L2087="","",IF(L2087&gt;M2087,3,IF(L2087=M2087,1,0)))</f>
        <v/>
      </c>
      <c r="P2087" s="31">
        <f>IF(I2087="H",INDEX(Matches!$L:$L,AA2087),INDEX(Matches!$N:$N,AA2087))</f>
        <v/>
      </c>
      <c r="Q2087" s="31">
        <f>INDEX(Matches!$M:$M,AA2087)</f>
        <v/>
      </c>
      <c r="R2087" s="31">
        <f>IF(I2087="H",INDEX(Matches!$N:$N,AA2087),INDEX(Matches!$L:$L,AA2087))</f>
        <v/>
      </c>
      <c r="S2087" s="33">
        <f>IF(I2087="H",INDEX(Matches!$O:$O,AA2087),INDEX(Matches!$P:$P,AA2087))</f>
        <v/>
      </c>
      <c r="T2087" s="33">
        <f>IF(INDEX(Matches!$J:$J,AA2087)="","",IF(I2087="H",INDEX(Matches!$J:$J,AA2087),INDEX(Matches!$K:$K,AA2087)))</f>
        <v/>
      </c>
      <c r="U2087" s="33">
        <f>IF(INDEX(Matches!$K:$K,AA2087)="","",IF(I2087="H",INDEX(Matches!$K:$K,AA2087),INDEX(Matches!$J:$J,AA2087)))</f>
        <v/>
      </c>
      <c r="V2087" s="30">
        <f>IF(T2087="","",T2087-U2087)</f>
        <v/>
      </c>
      <c r="W2087" s="33">
        <f>IF(I2087="H",INDEX(Matches!$T:$T,AA2087),INDEX(Matches!$U:$U,AA2087))</f>
        <v/>
      </c>
      <c r="X2087" s="11">
        <f>INDEX(Matches!$X:$X,AA2087)</f>
        <v/>
      </c>
      <c r="Y2087" s="30">
        <f>IF(O2087="","",O2087-S2087)</f>
        <v/>
      </c>
      <c r="Z2087" s="30">
        <f>IF(W2087="","",W2087-S2087)</f>
        <v/>
      </c>
      <c r="AA2087" s="24">
        <f>MATCH(J2087,Matches!$A:$A,0)</f>
        <v/>
      </c>
      <c r="AB2087" s="33" t="n"/>
      <c r="AC2087" s="33" t="n">
        <v>1.254647323883403</v>
      </c>
      <c r="AD2087" s="24" t="n"/>
      <c r="AE2087" s="24" t="n">
        <v>10</v>
      </c>
      <c r="AF2087" s="33" t="n"/>
      <c r="AG2087" s="33" t="n"/>
    </row>
    <row r="2088">
      <c r="A2088" s="24" t="inlineStr">
        <is>
          <t>Bromley|39</t>
        </is>
      </c>
      <c r="B2088" s="24" t="inlineStr">
        <is>
          <t>E2</t>
        </is>
      </c>
      <c r="C2088" s="24" t="inlineStr">
        <is>
          <t>League One</t>
        </is>
      </c>
      <c r="D2088" s="24" t="inlineStr">
        <is>
          <t>Bromley</t>
        </is>
      </c>
      <c r="E2088" s="24" t="n">
        <v>39</v>
      </c>
      <c r="F2088" s="24" t="n">
        <v>10</v>
      </c>
      <c r="G2088" s="29" t="n">
        <v>46480.625</v>
      </c>
      <c r="H2088" s="24" t="inlineStr">
        <is>
          <t>Oxford</t>
        </is>
      </c>
      <c r="I2088" s="24" t="inlineStr">
        <is>
          <t>A</t>
        </is>
      </c>
      <c r="J2088" s="24" t="inlineStr">
        <is>
          <t>E2-Oxford-Bromley</t>
        </is>
      </c>
      <c r="K2088" s="24" t="n">
        <v>11</v>
      </c>
      <c r="L2088" s="11">
        <f>IF(INDEX(Matches!$X:$X,AA2088)=0,"",IF(I2088="H",INDEX(Matches!$H:$H,AA2088),INDEX(Matches!$I:$I,AA2088)))</f>
        <v/>
      </c>
      <c r="M2088" s="11">
        <f>IF(INDEX(Matches!$X:$X,AA2088)=0,"",IF(I2088="H",INDEX(Matches!$I:$I,AA2088),INDEX(Matches!$H:$H,AA2088)))</f>
        <v/>
      </c>
      <c r="N2088" s="11">
        <f>IF(L2088="","",IF(L2088&gt;M2088,"W",IF(L2088=M2088,"D","L")))</f>
        <v/>
      </c>
      <c r="O2088" s="11">
        <f>IF(L2088="","",IF(L2088&gt;M2088,3,IF(L2088=M2088,1,0)))</f>
        <v/>
      </c>
      <c r="P2088" s="31">
        <f>IF(I2088="H",INDEX(Matches!$L:$L,AA2088),INDEX(Matches!$N:$N,AA2088))</f>
        <v/>
      </c>
      <c r="Q2088" s="31">
        <f>INDEX(Matches!$M:$M,AA2088)</f>
        <v/>
      </c>
      <c r="R2088" s="31">
        <f>IF(I2088="H",INDEX(Matches!$N:$N,AA2088),INDEX(Matches!$L:$L,AA2088))</f>
        <v/>
      </c>
      <c r="S2088" s="33">
        <f>IF(I2088="H",INDEX(Matches!$O:$O,AA2088),INDEX(Matches!$P:$P,AA2088))</f>
        <v/>
      </c>
      <c r="T2088" s="33">
        <f>IF(INDEX(Matches!$J:$J,AA2088)="","",IF(I2088="H",INDEX(Matches!$J:$J,AA2088),INDEX(Matches!$K:$K,AA2088)))</f>
        <v/>
      </c>
      <c r="U2088" s="33">
        <f>IF(INDEX(Matches!$K:$K,AA2088)="","",IF(I2088="H",INDEX(Matches!$K:$K,AA2088),INDEX(Matches!$J:$J,AA2088)))</f>
        <v/>
      </c>
      <c r="V2088" s="30">
        <f>IF(T2088="","",T2088-U2088)</f>
        <v/>
      </c>
      <c r="W2088" s="33">
        <f>IF(I2088="H",INDEX(Matches!$T:$T,AA2088),INDEX(Matches!$U:$U,AA2088))</f>
        <v/>
      </c>
      <c r="X2088" s="11">
        <f>INDEX(Matches!$X:$X,AA2088)</f>
        <v/>
      </c>
      <c r="Y2088" s="30">
        <f>IF(O2088="","",O2088-S2088)</f>
        <v/>
      </c>
      <c r="Z2088" s="30">
        <f>IF(W2088="","",W2088-S2088)</f>
        <v/>
      </c>
      <c r="AA2088" s="24">
        <f>MATCH(J2088,Matches!$A:$A,0)</f>
        <v/>
      </c>
      <c r="AB2088" s="33" t="n"/>
      <c r="AC2088" s="33" t="n">
        <v>0.9054828142780444</v>
      </c>
      <c r="AD2088" s="24" t="n"/>
      <c r="AE2088" s="24" t="n">
        <v>10</v>
      </c>
      <c r="AF2088" s="33" t="n"/>
      <c r="AG2088" s="33" t="n"/>
    </row>
    <row r="2089">
      <c r="A2089" s="24" t="inlineStr">
        <is>
          <t>Bromley|40</t>
        </is>
      </c>
      <c r="B2089" s="24" t="inlineStr">
        <is>
          <t>E2</t>
        </is>
      </c>
      <c r="C2089" s="24" t="inlineStr">
        <is>
          <t>League One</t>
        </is>
      </c>
      <c r="D2089" s="24" t="inlineStr">
        <is>
          <t>Bromley</t>
        </is>
      </c>
      <c r="E2089" s="24" t="n">
        <v>40</v>
      </c>
      <c r="F2089" s="24" t="n">
        <v>10</v>
      </c>
      <c r="G2089" s="29" t="n">
        <v>46487.625</v>
      </c>
      <c r="H2089" s="24" t="inlineStr">
        <is>
          <t>Luton</t>
        </is>
      </c>
      <c r="I2089" s="24" t="inlineStr">
        <is>
          <t>H</t>
        </is>
      </c>
      <c r="J2089" s="24" t="inlineStr">
        <is>
          <t>E2-Bromley-Luton</t>
        </is>
      </c>
      <c r="K2089" s="24" t="n">
        <v>3</v>
      </c>
      <c r="L2089" s="11">
        <f>IF(INDEX(Matches!$X:$X,AA2089)=0,"",IF(I2089="H",INDEX(Matches!$H:$H,AA2089),INDEX(Matches!$I:$I,AA2089)))</f>
        <v/>
      </c>
      <c r="M2089" s="11">
        <f>IF(INDEX(Matches!$X:$X,AA2089)=0,"",IF(I2089="H",INDEX(Matches!$I:$I,AA2089),INDEX(Matches!$H:$H,AA2089)))</f>
        <v/>
      </c>
      <c r="N2089" s="11">
        <f>IF(L2089="","",IF(L2089&gt;M2089,"W",IF(L2089=M2089,"D","L")))</f>
        <v/>
      </c>
      <c r="O2089" s="11">
        <f>IF(L2089="","",IF(L2089&gt;M2089,3,IF(L2089=M2089,1,0)))</f>
        <v/>
      </c>
      <c r="P2089" s="31">
        <f>IF(I2089="H",INDEX(Matches!$L:$L,AA2089),INDEX(Matches!$N:$N,AA2089))</f>
        <v/>
      </c>
      <c r="Q2089" s="31">
        <f>INDEX(Matches!$M:$M,AA2089)</f>
        <v/>
      </c>
      <c r="R2089" s="31">
        <f>IF(I2089="H",INDEX(Matches!$N:$N,AA2089),INDEX(Matches!$L:$L,AA2089))</f>
        <v/>
      </c>
      <c r="S2089" s="33">
        <f>IF(I2089="H",INDEX(Matches!$O:$O,AA2089),INDEX(Matches!$P:$P,AA2089))</f>
        <v/>
      </c>
      <c r="T2089" s="33">
        <f>IF(INDEX(Matches!$J:$J,AA2089)="","",IF(I2089="H",INDEX(Matches!$J:$J,AA2089),INDEX(Matches!$K:$K,AA2089)))</f>
        <v/>
      </c>
      <c r="U2089" s="33">
        <f>IF(INDEX(Matches!$K:$K,AA2089)="","",IF(I2089="H",INDEX(Matches!$K:$K,AA2089),INDEX(Matches!$J:$J,AA2089)))</f>
        <v/>
      </c>
      <c r="V2089" s="30">
        <f>IF(T2089="","",T2089-U2089)</f>
        <v/>
      </c>
      <c r="W2089" s="33">
        <f>IF(I2089="H",INDEX(Matches!$T:$T,AA2089),INDEX(Matches!$U:$U,AA2089))</f>
        <v/>
      </c>
      <c r="X2089" s="11">
        <f>INDEX(Matches!$X:$X,AA2089)</f>
        <v/>
      </c>
      <c r="Y2089" s="30">
        <f>IF(O2089="","",O2089-S2089)</f>
        <v/>
      </c>
      <c r="Z2089" s="30">
        <f>IF(W2089="","",W2089-S2089)</f>
        <v/>
      </c>
      <c r="AA2089" s="24">
        <f>MATCH(J2089,Matches!$A:$A,0)</f>
        <v/>
      </c>
      <c r="AB2089" s="33" t="n"/>
      <c r="AC2089" s="33" t="n">
        <v>0.9763672218121265</v>
      </c>
      <c r="AD2089" s="24" t="n"/>
      <c r="AE2089" s="24" t="n">
        <v>10</v>
      </c>
      <c r="AF2089" s="33" t="n"/>
      <c r="AG2089" s="33" t="n"/>
    </row>
    <row r="2090">
      <c r="A2090" s="24" t="inlineStr">
        <is>
          <t>Bromley|41</t>
        </is>
      </c>
      <c r="B2090" s="24" t="inlineStr">
        <is>
          <t>E2</t>
        </is>
      </c>
      <c r="C2090" s="24" t="inlineStr">
        <is>
          <t>League One</t>
        </is>
      </c>
      <c r="D2090" s="24" t="inlineStr">
        <is>
          <t>Bromley</t>
        </is>
      </c>
      <c r="E2090" s="24" t="n">
        <v>41</v>
      </c>
      <c r="F2090" s="24" t="n">
        <v>11</v>
      </c>
      <c r="G2090" s="29" t="n">
        <v>46490.82291666666</v>
      </c>
      <c r="H2090" s="24" t="inlineStr">
        <is>
          <t>MK Dons</t>
        </is>
      </c>
      <c r="I2090" s="24" t="inlineStr">
        <is>
          <t>H</t>
        </is>
      </c>
      <c r="J2090" s="24" t="inlineStr">
        <is>
          <t>E2-Bromley-MKDons</t>
        </is>
      </c>
      <c r="K2090" s="24" t="n">
        <v>6</v>
      </c>
      <c r="L2090" s="11">
        <f>IF(INDEX(Matches!$X:$X,AA2090)=0,"",IF(I2090="H",INDEX(Matches!$H:$H,AA2090),INDEX(Matches!$I:$I,AA2090)))</f>
        <v/>
      </c>
      <c r="M2090" s="11">
        <f>IF(INDEX(Matches!$X:$X,AA2090)=0,"",IF(I2090="H",INDEX(Matches!$I:$I,AA2090),INDEX(Matches!$H:$H,AA2090)))</f>
        <v/>
      </c>
      <c r="N2090" s="11">
        <f>IF(L2090="","",IF(L2090&gt;M2090,"W",IF(L2090=M2090,"D","L")))</f>
        <v/>
      </c>
      <c r="O2090" s="11">
        <f>IF(L2090="","",IF(L2090&gt;M2090,3,IF(L2090=M2090,1,0)))</f>
        <v/>
      </c>
      <c r="P2090" s="31">
        <f>IF(I2090="H",INDEX(Matches!$L:$L,AA2090),INDEX(Matches!$N:$N,AA2090))</f>
        <v/>
      </c>
      <c r="Q2090" s="31">
        <f>INDEX(Matches!$M:$M,AA2090)</f>
        <v/>
      </c>
      <c r="R2090" s="31">
        <f>IF(I2090="H",INDEX(Matches!$N:$N,AA2090),INDEX(Matches!$L:$L,AA2090))</f>
        <v/>
      </c>
      <c r="S2090" s="33">
        <f>IF(I2090="H",INDEX(Matches!$O:$O,AA2090),INDEX(Matches!$P:$P,AA2090))</f>
        <v/>
      </c>
      <c r="T2090" s="33">
        <f>IF(INDEX(Matches!$J:$J,AA2090)="","",IF(I2090="H",INDEX(Matches!$J:$J,AA2090),INDEX(Matches!$K:$K,AA2090)))</f>
        <v/>
      </c>
      <c r="U2090" s="33">
        <f>IF(INDEX(Matches!$K:$K,AA2090)="","",IF(I2090="H",INDEX(Matches!$K:$K,AA2090),INDEX(Matches!$J:$J,AA2090)))</f>
        <v/>
      </c>
      <c r="V2090" s="30">
        <f>IF(T2090="","",T2090-U2090)</f>
        <v/>
      </c>
      <c r="W2090" s="33">
        <f>IF(I2090="H",INDEX(Matches!$T:$T,AA2090),INDEX(Matches!$U:$U,AA2090))</f>
        <v/>
      </c>
      <c r="X2090" s="11">
        <f>INDEX(Matches!$X:$X,AA2090)</f>
        <v/>
      </c>
      <c r="Y2090" s="30">
        <f>IF(O2090="","",O2090-S2090)</f>
        <v/>
      </c>
      <c r="Z2090" s="30">
        <f>IF(W2090="","",W2090-S2090)</f>
        <v/>
      </c>
      <c r="AA2090" s="24">
        <f>MATCH(J2090,Matches!$A:$A,0)</f>
        <v/>
      </c>
      <c r="AB2090" s="33" t="n"/>
      <c r="AC2090" s="33" t="n">
        <v>1.109637405680337</v>
      </c>
      <c r="AD2090" s="24" t="n"/>
      <c r="AE2090" s="24" t="n">
        <v>11</v>
      </c>
      <c r="AF2090" s="33" t="n"/>
      <c r="AG2090" s="33" t="n"/>
    </row>
    <row r="2091">
      <c r="A2091" s="24" t="inlineStr">
        <is>
          <t>Bromley|42</t>
        </is>
      </c>
      <c r="B2091" s="24" t="inlineStr">
        <is>
          <t>E2</t>
        </is>
      </c>
      <c r="C2091" s="24" t="inlineStr">
        <is>
          <t>League One</t>
        </is>
      </c>
      <c r="D2091" s="24" t="inlineStr">
        <is>
          <t>Bromley</t>
        </is>
      </c>
      <c r="E2091" s="24" t="n">
        <v>42</v>
      </c>
      <c r="F2091" s="24" t="n">
        <v>11</v>
      </c>
      <c r="G2091" s="29" t="n">
        <v>46494.625</v>
      </c>
      <c r="H2091" s="24" t="inlineStr">
        <is>
          <t>Huddersfield</t>
        </is>
      </c>
      <c r="I2091" s="24" t="inlineStr">
        <is>
          <t>A</t>
        </is>
      </c>
      <c r="J2091" s="24" t="inlineStr">
        <is>
          <t>E2-Huddersf-Bromley</t>
        </is>
      </c>
      <c r="K2091" s="24" t="n">
        <v>4</v>
      </c>
      <c r="L2091" s="11">
        <f>IF(INDEX(Matches!$X:$X,AA2091)=0,"",IF(I2091="H",INDEX(Matches!$H:$H,AA2091),INDEX(Matches!$I:$I,AA2091)))</f>
        <v/>
      </c>
      <c r="M2091" s="11">
        <f>IF(INDEX(Matches!$X:$X,AA2091)=0,"",IF(I2091="H",INDEX(Matches!$I:$I,AA2091),INDEX(Matches!$H:$H,AA2091)))</f>
        <v/>
      </c>
      <c r="N2091" s="11">
        <f>IF(L2091="","",IF(L2091&gt;M2091,"W",IF(L2091=M2091,"D","L")))</f>
        <v/>
      </c>
      <c r="O2091" s="11">
        <f>IF(L2091="","",IF(L2091&gt;M2091,3,IF(L2091=M2091,1,0)))</f>
        <v/>
      </c>
      <c r="P2091" s="31">
        <f>IF(I2091="H",INDEX(Matches!$L:$L,AA2091),INDEX(Matches!$N:$N,AA2091))</f>
        <v/>
      </c>
      <c r="Q2091" s="31">
        <f>INDEX(Matches!$M:$M,AA2091)</f>
        <v/>
      </c>
      <c r="R2091" s="31">
        <f>IF(I2091="H",INDEX(Matches!$N:$N,AA2091),INDEX(Matches!$L:$L,AA2091))</f>
        <v/>
      </c>
      <c r="S2091" s="33">
        <f>IF(I2091="H",INDEX(Matches!$O:$O,AA2091),INDEX(Matches!$P:$P,AA2091))</f>
        <v/>
      </c>
      <c r="T2091" s="33">
        <f>IF(INDEX(Matches!$J:$J,AA2091)="","",IF(I2091="H",INDEX(Matches!$J:$J,AA2091),INDEX(Matches!$K:$K,AA2091)))</f>
        <v/>
      </c>
      <c r="U2091" s="33">
        <f>IF(INDEX(Matches!$K:$K,AA2091)="","",IF(I2091="H",INDEX(Matches!$K:$K,AA2091),INDEX(Matches!$J:$J,AA2091)))</f>
        <v/>
      </c>
      <c r="V2091" s="30">
        <f>IF(T2091="","",T2091-U2091)</f>
        <v/>
      </c>
      <c r="W2091" s="33">
        <f>IF(I2091="H",INDEX(Matches!$T:$T,AA2091),INDEX(Matches!$U:$U,AA2091))</f>
        <v/>
      </c>
      <c r="X2091" s="11">
        <f>INDEX(Matches!$X:$X,AA2091)</f>
        <v/>
      </c>
      <c r="Y2091" s="30">
        <f>IF(O2091="","",O2091-S2091)</f>
        <v/>
      </c>
      <c r="Z2091" s="30">
        <f>IF(W2091="","",W2091-S2091)</f>
        <v/>
      </c>
      <c r="AA2091" s="24">
        <f>MATCH(J2091,Matches!$A:$A,0)</f>
        <v/>
      </c>
      <c r="AB2091" s="33" t="n"/>
      <c r="AC2091" s="33" t="n">
        <v>0.6973458569184344</v>
      </c>
      <c r="AD2091" s="24" t="n"/>
      <c r="AE2091" s="24" t="n">
        <v>11</v>
      </c>
      <c r="AF2091" s="33" t="n"/>
      <c r="AG2091" s="33" t="n"/>
    </row>
    <row r="2092">
      <c r="A2092" s="24" t="inlineStr">
        <is>
          <t>Bromley|43</t>
        </is>
      </c>
      <c r="B2092" s="24" t="inlineStr">
        <is>
          <t>E2</t>
        </is>
      </c>
      <c r="C2092" s="24" t="inlineStr">
        <is>
          <t>League One</t>
        </is>
      </c>
      <c r="D2092" s="24" t="inlineStr">
        <is>
          <t>Bromley</t>
        </is>
      </c>
      <c r="E2092" s="24" t="n">
        <v>43</v>
      </c>
      <c r="F2092" s="24" t="n">
        <v>11</v>
      </c>
      <c r="G2092" s="29" t="n">
        <v>46501.625</v>
      </c>
      <c r="H2092" s="24" t="inlineStr">
        <is>
          <t>Mansfield</t>
        </is>
      </c>
      <c r="I2092" s="24" t="inlineStr">
        <is>
          <t>H</t>
        </is>
      </c>
      <c r="J2092" s="24" t="inlineStr">
        <is>
          <t>E2-Bromley-Mansfiel</t>
        </is>
      </c>
      <c r="K2092" s="24" t="n">
        <v>16</v>
      </c>
      <c r="L2092" s="11">
        <f>IF(INDEX(Matches!$X:$X,AA2092)=0,"",IF(I2092="H",INDEX(Matches!$H:$H,AA2092),INDEX(Matches!$I:$I,AA2092)))</f>
        <v/>
      </c>
      <c r="M2092" s="11">
        <f>IF(INDEX(Matches!$X:$X,AA2092)=0,"",IF(I2092="H",INDEX(Matches!$I:$I,AA2092),INDEX(Matches!$H:$H,AA2092)))</f>
        <v/>
      </c>
      <c r="N2092" s="11">
        <f>IF(L2092="","",IF(L2092&gt;M2092,"W",IF(L2092=M2092,"D","L")))</f>
        <v/>
      </c>
      <c r="O2092" s="11">
        <f>IF(L2092="","",IF(L2092&gt;M2092,3,IF(L2092=M2092,1,0)))</f>
        <v/>
      </c>
      <c r="P2092" s="31">
        <f>IF(I2092="H",INDEX(Matches!$L:$L,AA2092),INDEX(Matches!$N:$N,AA2092))</f>
        <v/>
      </c>
      <c r="Q2092" s="31">
        <f>INDEX(Matches!$M:$M,AA2092)</f>
        <v/>
      </c>
      <c r="R2092" s="31">
        <f>IF(I2092="H",INDEX(Matches!$N:$N,AA2092),INDEX(Matches!$L:$L,AA2092))</f>
        <v/>
      </c>
      <c r="S2092" s="33">
        <f>IF(I2092="H",INDEX(Matches!$O:$O,AA2092),INDEX(Matches!$P:$P,AA2092))</f>
        <v/>
      </c>
      <c r="T2092" s="33">
        <f>IF(INDEX(Matches!$J:$J,AA2092)="","",IF(I2092="H",INDEX(Matches!$J:$J,AA2092),INDEX(Matches!$K:$K,AA2092)))</f>
        <v/>
      </c>
      <c r="U2092" s="33">
        <f>IF(INDEX(Matches!$K:$K,AA2092)="","",IF(I2092="H",INDEX(Matches!$K:$K,AA2092),INDEX(Matches!$J:$J,AA2092)))</f>
        <v/>
      </c>
      <c r="V2092" s="30">
        <f>IF(T2092="","",T2092-U2092)</f>
        <v/>
      </c>
      <c r="W2092" s="33">
        <f>IF(I2092="H",INDEX(Matches!$T:$T,AA2092),INDEX(Matches!$U:$U,AA2092))</f>
        <v/>
      </c>
      <c r="X2092" s="11">
        <f>INDEX(Matches!$X:$X,AA2092)</f>
        <v/>
      </c>
      <c r="Y2092" s="30">
        <f>IF(O2092="","",O2092-S2092)</f>
        <v/>
      </c>
      <c r="Z2092" s="30">
        <f>IF(W2092="","",W2092-S2092)</f>
        <v/>
      </c>
      <c r="AA2092" s="24">
        <f>MATCH(J2092,Matches!$A:$A,0)</f>
        <v/>
      </c>
      <c r="AB2092" s="33" t="n"/>
      <c r="AC2092" s="33" t="n">
        <v>1.228906167550563</v>
      </c>
      <c r="AD2092" s="24" t="n"/>
      <c r="AE2092" s="24" t="n">
        <v>11</v>
      </c>
      <c r="AF2092" s="33" t="n"/>
      <c r="AG2092" s="33" t="n"/>
    </row>
    <row r="2093">
      <c r="A2093" s="24" t="inlineStr">
        <is>
          <t>Bromley|44</t>
        </is>
      </c>
      <c r="B2093" s="24" t="inlineStr">
        <is>
          <t>E2</t>
        </is>
      </c>
      <c r="C2093" s="24" t="inlineStr">
        <is>
          <t>League One</t>
        </is>
      </c>
      <c r="D2093" s="24" t="inlineStr">
        <is>
          <t>Bromley</t>
        </is>
      </c>
      <c r="E2093" s="24" t="n">
        <v>44</v>
      </c>
      <c r="F2093" s="24" t="n">
        <v>11</v>
      </c>
      <c r="G2093" s="29" t="n">
        <v>46504.82291666666</v>
      </c>
      <c r="H2093" s="24" t="inlineStr">
        <is>
          <t>Wycombe</t>
        </is>
      </c>
      <c r="I2093" s="24" t="inlineStr">
        <is>
          <t>A</t>
        </is>
      </c>
      <c r="J2093" s="24" t="inlineStr">
        <is>
          <t>E2-Wycombe-Bromley</t>
        </is>
      </c>
      <c r="K2093" s="24" t="n">
        <v>9</v>
      </c>
      <c r="L2093" s="11">
        <f>IF(INDEX(Matches!$X:$X,AA2093)=0,"",IF(I2093="H",INDEX(Matches!$H:$H,AA2093),INDEX(Matches!$I:$I,AA2093)))</f>
        <v/>
      </c>
      <c r="M2093" s="11">
        <f>IF(INDEX(Matches!$X:$X,AA2093)=0,"",IF(I2093="H",INDEX(Matches!$I:$I,AA2093),INDEX(Matches!$H:$H,AA2093)))</f>
        <v/>
      </c>
      <c r="N2093" s="11">
        <f>IF(L2093="","",IF(L2093&gt;M2093,"W",IF(L2093=M2093,"D","L")))</f>
        <v/>
      </c>
      <c r="O2093" s="11">
        <f>IF(L2093="","",IF(L2093&gt;M2093,3,IF(L2093=M2093,1,0)))</f>
        <v/>
      </c>
      <c r="P2093" s="31">
        <f>IF(I2093="H",INDEX(Matches!$L:$L,AA2093),INDEX(Matches!$N:$N,AA2093))</f>
        <v/>
      </c>
      <c r="Q2093" s="31">
        <f>INDEX(Matches!$M:$M,AA2093)</f>
        <v/>
      </c>
      <c r="R2093" s="31">
        <f>IF(I2093="H",INDEX(Matches!$N:$N,AA2093),INDEX(Matches!$L:$L,AA2093))</f>
        <v/>
      </c>
      <c r="S2093" s="33">
        <f>IF(I2093="H",INDEX(Matches!$O:$O,AA2093),INDEX(Matches!$P:$P,AA2093))</f>
        <v/>
      </c>
      <c r="T2093" s="33">
        <f>IF(INDEX(Matches!$J:$J,AA2093)="","",IF(I2093="H",INDEX(Matches!$J:$J,AA2093),INDEX(Matches!$K:$K,AA2093)))</f>
        <v/>
      </c>
      <c r="U2093" s="33">
        <f>IF(INDEX(Matches!$K:$K,AA2093)="","",IF(I2093="H",INDEX(Matches!$K:$K,AA2093),INDEX(Matches!$J:$J,AA2093)))</f>
        <v/>
      </c>
      <c r="V2093" s="30">
        <f>IF(T2093="","",T2093-U2093)</f>
        <v/>
      </c>
      <c r="W2093" s="33">
        <f>IF(I2093="H",INDEX(Matches!$T:$T,AA2093),INDEX(Matches!$U:$U,AA2093))</f>
        <v/>
      </c>
      <c r="X2093" s="11">
        <f>INDEX(Matches!$X:$X,AA2093)</f>
        <v/>
      </c>
      <c r="Y2093" s="30">
        <f>IF(O2093="","",O2093-S2093)</f>
        <v/>
      </c>
      <c r="Z2093" s="30">
        <f>IF(W2093="","",W2093-S2093)</f>
        <v/>
      </c>
      <c r="AA2093" s="24">
        <f>MATCH(J2093,Matches!$A:$A,0)</f>
        <v/>
      </c>
      <c r="AB2093" s="33" t="n"/>
      <c r="AC2093" s="33" t="n">
        <v>0.8436676104834657</v>
      </c>
      <c r="AD2093" s="24" t="n"/>
      <c r="AE2093" s="24" t="n">
        <v>11</v>
      </c>
      <c r="AF2093" s="33" t="n"/>
      <c r="AG2093" s="33" t="n"/>
    </row>
    <row r="2094">
      <c r="A2094" s="24" t="inlineStr">
        <is>
          <t>Bromley|45</t>
        </is>
      </c>
      <c r="B2094" s="24" t="inlineStr">
        <is>
          <t>E2</t>
        </is>
      </c>
      <c r="C2094" s="24" t="inlineStr">
        <is>
          <t>League One</t>
        </is>
      </c>
      <c r="D2094" s="24" t="inlineStr">
        <is>
          <t>Bromley</t>
        </is>
      </c>
      <c r="E2094" s="24" t="n">
        <v>45</v>
      </c>
      <c r="F2094" s="24" t="n">
        <v>12</v>
      </c>
      <c r="G2094" s="29" t="n">
        <v>46508.625</v>
      </c>
      <c r="H2094" s="24" t="inlineStr">
        <is>
          <t>Burton</t>
        </is>
      </c>
      <c r="I2094" s="24" t="inlineStr">
        <is>
          <t>A</t>
        </is>
      </c>
      <c r="J2094" s="24" t="inlineStr">
        <is>
          <t>E2-Burton-Bromley</t>
        </is>
      </c>
      <c r="K2094" s="24" t="n">
        <v>22</v>
      </c>
      <c r="L2094" s="11">
        <f>IF(INDEX(Matches!$X:$X,AA2094)=0,"",IF(I2094="H",INDEX(Matches!$H:$H,AA2094),INDEX(Matches!$I:$I,AA2094)))</f>
        <v/>
      </c>
      <c r="M2094" s="11">
        <f>IF(INDEX(Matches!$X:$X,AA2094)=0,"",IF(I2094="H",INDEX(Matches!$I:$I,AA2094),INDEX(Matches!$H:$H,AA2094)))</f>
        <v/>
      </c>
      <c r="N2094" s="11">
        <f>IF(L2094="","",IF(L2094&gt;M2094,"W",IF(L2094=M2094,"D","L")))</f>
        <v/>
      </c>
      <c r="O2094" s="11">
        <f>IF(L2094="","",IF(L2094&gt;M2094,3,IF(L2094=M2094,1,0)))</f>
        <v/>
      </c>
      <c r="P2094" s="31">
        <f>IF(I2094="H",INDEX(Matches!$L:$L,AA2094),INDEX(Matches!$N:$N,AA2094))</f>
        <v/>
      </c>
      <c r="Q2094" s="31">
        <f>INDEX(Matches!$M:$M,AA2094)</f>
        <v/>
      </c>
      <c r="R2094" s="31">
        <f>IF(I2094="H",INDEX(Matches!$N:$N,AA2094),INDEX(Matches!$L:$L,AA2094))</f>
        <v/>
      </c>
      <c r="S2094" s="33">
        <f>IF(I2094="H",INDEX(Matches!$O:$O,AA2094),INDEX(Matches!$P:$P,AA2094))</f>
        <v/>
      </c>
      <c r="T2094" s="33">
        <f>IF(INDEX(Matches!$J:$J,AA2094)="","",IF(I2094="H",INDEX(Matches!$J:$J,AA2094),INDEX(Matches!$K:$K,AA2094)))</f>
        <v/>
      </c>
      <c r="U2094" s="33">
        <f>IF(INDEX(Matches!$K:$K,AA2094)="","",IF(I2094="H",INDEX(Matches!$K:$K,AA2094),INDEX(Matches!$J:$J,AA2094)))</f>
        <v/>
      </c>
      <c r="V2094" s="30">
        <f>IF(T2094="","",T2094-U2094)</f>
        <v/>
      </c>
      <c r="W2094" s="33">
        <f>IF(I2094="H",INDEX(Matches!$T:$T,AA2094),INDEX(Matches!$U:$U,AA2094))</f>
        <v/>
      </c>
      <c r="X2094" s="11">
        <f>INDEX(Matches!$X:$X,AA2094)</f>
        <v/>
      </c>
      <c r="Y2094" s="30">
        <f>IF(O2094="","",O2094-S2094)</f>
        <v/>
      </c>
      <c r="Z2094" s="30">
        <f>IF(W2094="","",W2094-S2094)</f>
        <v/>
      </c>
      <c r="AA2094" s="24">
        <f>MATCH(J2094,Matches!$A:$A,0)</f>
        <v/>
      </c>
      <c r="AB2094" s="33" t="n"/>
      <c r="AC2094" s="33" t="n">
        <v>1.085041083910728</v>
      </c>
      <c r="AD2094" s="24" t="n"/>
      <c r="AE2094" s="24" t="n">
        <v>12</v>
      </c>
      <c r="AF2094" s="33" t="n"/>
      <c r="AG2094" s="33" t="n"/>
    </row>
    <row r="2095">
      <c r="A2095" s="24" t="inlineStr">
        <is>
          <t>Bromley|46</t>
        </is>
      </c>
      <c r="B2095" s="24" t="inlineStr">
        <is>
          <t>E2</t>
        </is>
      </c>
      <c r="C2095" s="24" t="inlineStr">
        <is>
          <t>League One</t>
        </is>
      </c>
      <c r="D2095" s="24" t="inlineStr">
        <is>
          <t>Bromley</t>
        </is>
      </c>
      <c r="E2095" s="24" t="n">
        <v>46</v>
      </c>
      <c r="F2095" s="24" t="n">
        <v>12</v>
      </c>
      <c r="G2095" s="29" t="n">
        <v>46515.52083333334</v>
      </c>
      <c r="H2095" s="24" t="inlineStr">
        <is>
          <t>Plymouth</t>
        </is>
      </c>
      <c r="I2095" s="24" t="inlineStr">
        <is>
          <t>H</t>
        </is>
      </c>
      <c r="J2095" s="24" t="inlineStr">
        <is>
          <t>E2-Bromley-Plymouth</t>
        </is>
      </c>
      <c r="K2095" s="24" t="n">
        <v>5</v>
      </c>
      <c r="L2095" s="11">
        <f>IF(INDEX(Matches!$X:$X,AA2095)=0,"",IF(I2095="H",INDEX(Matches!$H:$H,AA2095),INDEX(Matches!$I:$I,AA2095)))</f>
        <v/>
      </c>
      <c r="M2095" s="11">
        <f>IF(INDEX(Matches!$X:$X,AA2095)=0,"",IF(I2095="H",INDEX(Matches!$I:$I,AA2095),INDEX(Matches!$H:$H,AA2095)))</f>
        <v/>
      </c>
      <c r="N2095" s="11">
        <f>IF(L2095="","",IF(L2095&gt;M2095,"W",IF(L2095=M2095,"D","L")))</f>
        <v/>
      </c>
      <c r="O2095" s="11">
        <f>IF(L2095="","",IF(L2095&gt;M2095,3,IF(L2095=M2095,1,0)))</f>
        <v/>
      </c>
      <c r="P2095" s="31">
        <f>IF(I2095="H",INDEX(Matches!$L:$L,AA2095),INDEX(Matches!$N:$N,AA2095))</f>
        <v/>
      </c>
      <c r="Q2095" s="31">
        <f>INDEX(Matches!$M:$M,AA2095)</f>
        <v/>
      </c>
      <c r="R2095" s="31">
        <f>IF(I2095="H",INDEX(Matches!$N:$N,AA2095),INDEX(Matches!$L:$L,AA2095))</f>
        <v/>
      </c>
      <c r="S2095" s="33">
        <f>IF(I2095="H",INDEX(Matches!$O:$O,AA2095),INDEX(Matches!$P:$P,AA2095))</f>
        <v/>
      </c>
      <c r="T2095" s="33">
        <f>IF(INDEX(Matches!$J:$J,AA2095)="","",IF(I2095="H",INDEX(Matches!$J:$J,AA2095),INDEX(Matches!$K:$K,AA2095)))</f>
        <v/>
      </c>
      <c r="U2095" s="33">
        <f>IF(INDEX(Matches!$K:$K,AA2095)="","",IF(I2095="H",INDEX(Matches!$K:$K,AA2095),INDEX(Matches!$J:$J,AA2095)))</f>
        <v/>
      </c>
      <c r="V2095" s="30">
        <f>IF(T2095="","",T2095-U2095)</f>
        <v/>
      </c>
      <c r="W2095" s="33">
        <f>IF(I2095="H",INDEX(Matches!$T:$T,AA2095),INDEX(Matches!$U:$U,AA2095))</f>
        <v/>
      </c>
      <c r="X2095" s="11">
        <f>INDEX(Matches!$X:$X,AA2095)</f>
        <v/>
      </c>
      <c r="Y2095" s="30">
        <f>IF(O2095="","",O2095-S2095)</f>
        <v/>
      </c>
      <c r="Z2095" s="30">
        <f>IF(W2095="","",W2095-S2095)</f>
        <v/>
      </c>
      <c r="AA2095" s="24">
        <f>MATCH(J2095,Matches!$A:$A,0)</f>
        <v/>
      </c>
      <c r="AB2095" s="33" t="n"/>
      <c r="AC2095" s="33" t="n">
        <v>1.076011080214542</v>
      </c>
      <c r="AD2095" s="24" t="n"/>
      <c r="AE2095" s="24" t="n">
        <v>12</v>
      </c>
      <c r="AF2095" s="33" t="n"/>
      <c r="AG2095" s="33" t="n"/>
    </row>
    <row r="2096">
      <c r="A2096" s="24" t="inlineStr">
        <is>
          <t>Burton|1</t>
        </is>
      </c>
      <c r="B2096" s="24" t="inlineStr">
        <is>
          <t>E2</t>
        </is>
      </c>
      <c r="C2096" s="24" t="inlineStr">
        <is>
          <t>League One</t>
        </is>
      </c>
      <c r="D2096" s="24" t="inlineStr">
        <is>
          <t>Burton</t>
        </is>
      </c>
      <c r="E2096" s="24" t="n">
        <v>1</v>
      </c>
      <c r="F2096" s="24" t="n">
        <v>1</v>
      </c>
      <c r="G2096" s="29" t="n">
        <v>46249.625</v>
      </c>
      <c r="H2096" s="24" t="inlineStr">
        <is>
          <t>Stevenage</t>
        </is>
      </c>
      <c r="I2096" s="24" t="inlineStr">
        <is>
          <t>H</t>
        </is>
      </c>
      <c r="J2096" s="24" t="inlineStr">
        <is>
          <t>E2-Burton-Stevenag</t>
        </is>
      </c>
      <c r="K2096" s="24" t="n">
        <v>17</v>
      </c>
      <c r="L2096" s="11">
        <f>IF(INDEX(Matches!$X:$X,AA2096)=0,"",IF(I2096="H",INDEX(Matches!$H:$H,AA2096),INDEX(Matches!$I:$I,AA2096)))</f>
        <v/>
      </c>
      <c r="M2096" s="11">
        <f>IF(INDEX(Matches!$X:$X,AA2096)=0,"",IF(I2096="H",INDEX(Matches!$I:$I,AA2096),INDEX(Matches!$H:$H,AA2096)))</f>
        <v/>
      </c>
      <c r="N2096" s="11">
        <f>IF(L2096="","",IF(L2096&gt;M2096,"W",IF(L2096=M2096,"D","L")))</f>
        <v/>
      </c>
      <c r="O2096" s="11">
        <f>IF(L2096="","",IF(L2096&gt;M2096,3,IF(L2096=M2096,1,0)))</f>
        <v/>
      </c>
      <c r="P2096" s="31">
        <f>IF(I2096="H",INDEX(Matches!$L:$L,AA2096),INDEX(Matches!$N:$N,AA2096))</f>
        <v/>
      </c>
      <c r="Q2096" s="31">
        <f>INDEX(Matches!$M:$M,AA2096)</f>
        <v/>
      </c>
      <c r="R2096" s="31">
        <f>IF(I2096="H",INDEX(Matches!$N:$N,AA2096),INDEX(Matches!$L:$L,AA2096))</f>
        <v/>
      </c>
      <c r="S2096" s="33">
        <f>IF(I2096="H",INDEX(Matches!$O:$O,AA2096),INDEX(Matches!$P:$P,AA2096))</f>
        <v/>
      </c>
      <c r="T2096" s="33">
        <f>IF(INDEX(Matches!$J:$J,AA2096)="","",IF(I2096="H",INDEX(Matches!$J:$J,AA2096),INDEX(Matches!$K:$K,AA2096)))</f>
        <v/>
      </c>
      <c r="U2096" s="33">
        <f>IF(INDEX(Matches!$K:$K,AA2096)="","",IF(I2096="H",INDEX(Matches!$K:$K,AA2096),INDEX(Matches!$J:$J,AA2096)))</f>
        <v/>
      </c>
      <c r="V2096" s="30">
        <f>IF(T2096="","",T2096-U2096)</f>
        <v/>
      </c>
      <c r="W2096" s="33">
        <f>IF(I2096="H",INDEX(Matches!$T:$T,AA2096),INDEX(Matches!$U:$U,AA2096))</f>
        <v/>
      </c>
      <c r="X2096" s="11">
        <f>INDEX(Matches!$X:$X,AA2096)</f>
        <v/>
      </c>
      <c r="Y2096" s="30">
        <f>IF(O2096="","",O2096-S2096)</f>
        <v/>
      </c>
      <c r="Z2096" s="30">
        <f>IF(W2096="","",W2096-S2096)</f>
        <v/>
      </c>
      <c r="AA2096" s="24">
        <f>MATCH(J2096,Matches!$A:$A,0)</f>
        <v/>
      </c>
      <c r="AB2096" s="33" t="n">
        <v>1.300369957131952</v>
      </c>
      <c r="AC2096" s="33" t="n"/>
      <c r="AD2096" s="24" t="n"/>
      <c r="AE2096" s="24" t="n">
        <v>1</v>
      </c>
      <c r="AF2096" s="33" t="n"/>
      <c r="AG2096" s="33" t="n"/>
    </row>
    <row r="2097">
      <c r="A2097" s="24" t="inlineStr">
        <is>
          <t>Burton|2</t>
        </is>
      </c>
      <c r="B2097" s="24" t="inlineStr">
        <is>
          <t>E2</t>
        </is>
      </c>
      <c r="C2097" s="24" t="inlineStr">
        <is>
          <t>League One</t>
        </is>
      </c>
      <c r="D2097" s="24" t="inlineStr">
        <is>
          <t>Burton</t>
        </is>
      </c>
      <c r="E2097" s="24" t="n">
        <v>2</v>
      </c>
      <c r="F2097" s="24" t="n">
        <v>1</v>
      </c>
      <c r="G2097" s="29" t="n">
        <v>46256.625</v>
      </c>
      <c r="H2097" s="24" t="inlineStr">
        <is>
          <t>Leicester</t>
        </is>
      </c>
      <c r="I2097" s="24" t="inlineStr">
        <is>
          <t>A</t>
        </is>
      </c>
      <c r="J2097" s="24" t="inlineStr">
        <is>
          <t>E2-Leiceste-Burton</t>
        </is>
      </c>
      <c r="K2097" s="24" t="n">
        <v>1</v>
      </c>
      <c r="L2097" s="11">
        <f>IF(INDEX(Matches!$X:$X,AA2097)=0,"",IF(I2097="H",INDEX(Matches!$H:$H,AA2097),INDEX(Matches!$I:$I,AA2097)))</f>
        <v/>
      </c>
      <c r="M2097" s="11">
        <f>IF(INDEX(Matches!$X:$X,AA2097)=0,"",IF(I2097="H",INDEX(Matches!$I:$I,AA2097),INDEX(Matches!$H:$H,AA2097)))</f>
        <v/>
      </c>
      <c r="N2097" s="11">
        <f>IF(L2097="","",IF(L2097&gt;M2097,"W",IF(L2097=M2097,"D","L")))</f>
        <v/>
      </c>
      <c r="O2097" s="11">
        <f>IF(L2097="","",IF(L2097&gt;M2097,3,IF(L2097=M2097,1,0)))</f>
        <v/>
      </c>
      <c r="P2097" s="31">
        <f>IF(I2097="H",INDEX(Matches!$L:$L,AA2097),INDEX(Matches!$N:$N,AA2097))</f>
        <v/>
      </c>
      <c r="Q2097" s="31">
        <f>INDEX(Matches!$M:$M,AA2097)</f>
        <v/>
      </c>
      <c r="R2097" s="31">
        <f>IF(I2097="H",INDEX(Matches!$N:$N,AA2097),INDEX(Matches!$L:$L,AA2097))</f>
        <v/>
      </c>
      <c r="S2097" s="33">
        <f>IF(I2097="H",INDEX(Matches!$O:$O,AA2097),INDEX(Matches!$P:$P,AA2097))</f>
        <v/>
      </c>
      <c r="T2097" s="33">
        <f>IF(INDEX(Matches!$J:$J,AA2097)="","",IF(I2097="H",INDEX(Matches!$J:$J,AA2097),INDEX(Matches!$K:$K,AA2097)))</f>
        <v/>
      </c>
      <c r="U2097" s="33">
        <f>IF(INDEX(Matches!$K:$K,AA2097)="","",IF(I2097="H",INDEX(Matches!$K:$K,AA2097),INDEX(Matches!$J:$J,AA2097)))</f>
        <v/>
      </c>
      <c r="V2097" s="30">
        <f>IF(T2097="","",T2097-U2097)</f>
        <v/>
      </c>
      <c r="W2097" s="33">
        <f>IF(I2097="H",INDEX(Matches!$T:$T,AA2097),INDEX(Matches!$U:$U,AA2097))</f>
        <v/>
      </c>
      <c r="X2097" s="11">
        <f>INDEX(Matches!$X:$X,AA2097)</f>
        <v/>
      </c>
      <c r="Y2097" s="30">
        <f>IF(O2097="","",O2097-S2097)</f>
        <v/>
      </c>
      <c r="Z2097" s="30">
        <f>IF(W2097="","",W2097-S2097)</f>
        <v/>
      </c>
      <c r="AA2097" s="24">
        <f>MATCH(J2097,Matches!$A:$A,0)</f>
        <v/>
      </c>
      <c r="AB2097" s="33" t="n">
        <v>0.7344972458220521</v>
      </c>
      <c r="AC2097" s="33" t="n"/>
      <c r="AD2097" s="24" t="n"/>
      <c r="AE2097" s="24" t="n">
        <v>1</v>
      </c>
      <c r="AF2097" s="33" t="n"/>
      <c r="AG2097" s="33" t="n"/>
    </row>
    <row r="2098">
      <c r="A2098" s="24" t="inlineStr">
        <is>
          <t>Burton|3</t>
        </is>
      </c>
      <c r="B2098" s="24" t="inlineStr">
        <is>
          <t>E2</t>
        </is>
      </c>
      <c r="C2098" s="24" t="inlineStr">
        <is>
          <t>League One</t>
        </is>
      </c>
      <c r="D2098" s="24" t="inlineStr">
        <is>
          <t>Burton</t>
        </is>
      </c>
      <c r="E2098" s="24" t="n">
        <v>3</v>
      </c>
      <c r="F2098" s="24" t="n">
        <v>1</v>
      </c>
      <c r="G2098" s="29" t="n">
        <v>46263.625</v>
      </c>
      <c r="H2098" s="24" t="inlineStr">
        <is>
          <t>Notts County</t>
        </is>
      </c>
      <c r="I2098" s="24" t="inlineStr">
        <is>
          <t>A</t>
        </is>
      </c>
      <c r="J2098" s="24" t="inlineStr">
        <is>
          <t>E2-NottsCou-Burton</t>
        </is>
      </c>
      <c r="K2098" s="24" t="n">
        <v>18</v>
      </c>
      <c r="L2098" s="11">
        <f>IF(INDEX(Matches!$X:$X,AA2098)=0,"",IF(I2098="H",INDEX(Matches!$H:$H,AA2098),INDEX(Matches!$I:$I,AA2098)))</f>
        <v/>
      </c>
      <c r="M2098" s="11">
        <f>IF(INDEX(Matches!$X:$X,AA2098)=0,"",IF(I2098="H",INDEX(Matches!$I:$I,AA2098),INDEX(Matches!$H:$H,AA2098)))</f>
        <v/>
      </c>
      <c r="N2098" s="11">
        <f>IF(L2098="","",IF(L2098&gt;M2098,"W",IF(L2098=M2098,"D","L")))</f>
        <v/>
      </c>
      <c r="O2098" s="11">
        <f>IF(L2098="","",IF(L2098&gt;M2098,3,IF(L2098=M2098,1,0)))</f>
        <v/>
      </c>
      <c r="P2098" s="31">
        <f>IF(I2098="H",INDEX(Matches!$L:$L,AA2098),INDEX(Matches!$N:$N,AA2098))</f>
        <v/>
      </c>
      <c r="Q2098" s="31">
        <f>INDEX(Matches!$M:$M,AA2098)</f>
        <v/>
      </c>
      <c r="R2098" s="31">
        <f>IF(I2098="H",INDEX(Matches!$N:$N,AA2098),INDEX(Matches!$L:$L,AA2098))</f>
        <v/>
      </c>
      <c r="S2098" s="33">
        <f>IF(I2098="H",INDEX(Matches!$O:$O,AA2098),INDEX(Matches!$P:$P,AA2098))</f>
        <v/>
      </c>
      <c r="T2098" s="33">
        <f>IF(INDEX(Matches!$J:$J,AA2098)="","",IF(I2098="H",INDEX(Matches!$J:$J,AA2098),INDEX(Matches!$K:$K,AA2098)))</f>
        <v/>
      </c>
      <c r="U2098" s="33">
        <f>IF(INDEX(Matches!$K:$K,AA2098)="","",IF(I2098="H",INDEX(Matches!$K:$K,AA2098),INDEX(Matches!$J:$J,AA2098)))</f>
        <v/>
      </c>
      <c r="V2098" s="30">
        <f>IF(T2098="","",T2098-U2098)</f>
        <v/>
      </c>
      <c r="W2098" s="33">
        <f>IF(I2098="H",INDEX(Matches!$T:$T,AA2098),INDEX(Matches!$U:$U,AA2098))</f>
        <v/>
      </c>
      <c r="X2098" s="11">
        <f>INDEX(Matches!$X:$X,AA2098)</f>
        <v/>
      </c>
      <c r="Y2098" s="30">
        <f>IF(O2098="","",O2098-S2098)</f>
        <v/>
      </c>
      <c r="Z2098" s="30">
        <f>IF(W2098="","",W2098-S2098)</f>
        <v/>
      </c>
      <c r="AA2098" s="24">
        <f>MATCH(J2098,Matches!$A:$A,0)</f>
        <v/>
      </c>
      <c r="AB2098" s="33" t="n">
        <v>1.135140189146929</v>
      </c>
      <c r="AC2098" s="33" t="n"/>
      <c r="AD2098" s="24" t="n"/>
      <c r="AE2098" s="24" t="n">
        <v>1</v>
      </c>
      <c r="AF2098" s="33" t="n"/>
      <c r="AG2098" s="33" t="n"/>
    </row>
    <row r="2099">
      <c r="A2099" s="24" t="inlineStr">
        <is>
          <t>Burton|4</t>
        </is>
      </c>
      <c r="B2099" s="24" t="inlineStr">
        <is>
          <t>E2</t>
        </is>
      </c>
      <c r="C2099" s="24" t="inlineStr">
        <is>
          <t>League One</t>
        </is>
      </c>
      <c r="D2099" s="24" t="inlineStr">
        <is>
          <t>Burton</t>
        </is>
      </c>
      <c r="E2099" s="24" t="n">
        <v>4</v>
      </c>
      <c r="F2099" s="24" t="n">
        <v>1</v>
      </c>
      <c r="G2099" s="29" t="n">
        <v>46267.82291666666</v>
      </c>
      <c r="H2099" s="24" t="inlineStr">
        <is>
          <t>AFC Wimbledon</t>
        </is>
      </c>
      <c r="I2099" s="24" t="inlineStr">
        <is>
          <t>H</t>
        </is>
      </c>
      <c r="J2099" s="24" t="inlineStr">
        <is>
          <t>E2-Burton-AFCWimbl</t>
        </is>
      </c>
      <c r="K2099" s="24" t="n">
        <v>23</v>
      </c>
      <c r="L2099" s="11">
        <f>IF(INDEX(Matches!$X:$X,AA2099)=0,"",IF(I2099="H",INDEX(Matches!$H:$H,AA2099),INDEX(Matches!$I:$I,AA2099)))</f>
        <v/>
      </c>
      <c r="M2099" s="11">
        <f>IF(INDEX(Matches!$X:$X,AA2099)=0,"",IF(I2099="H",INDEX(Matches!$I:$I,AA2099),INDEX(Matches!$H:$H,AA2099)))</f>
        <v/>
      </c>
      <c r="N2099" s="11">
        <f>IF(L2099="","",IF(L2099&gt;M2099,"W",IF(L2099=M2099,"D","L")))</f>
        <v/>
      </c>
      <c r="O2099" s="11">
        <f>IF(L2099="","",IF(L2099&gt;M2099,3,IF(L2099=M2099,1,0)))</f>
        <v/>
      </c>
      <c r="P2099" s="31">
        <f>IF(I2099="H",INDEX(Matches!$L:$L,AA2099),INDEX(Matches!$N:$N,AA2099))</f>
        <v/>
      </c>
      <c r="Q2099" s="31">
        <f>INDEX(Matches!$M:$M,AA2099)</f>
        <v/>
      </c>
      <c r="R2099" s="31">
        <f>IF(I2099="H",INDEX(Matches!$N:$N,AA2099),INDEX(Matches!$L:$L,AA2099))</f>
        <v/>
      </c>
      <c r="S2099" s="33">
        <f>IF(I2099="H",INDEX(Matches!$O:$O,AA2099),INDEX(Matches!$P:$P,AA2099))</f>
        <v/>
      </c>
      <c r="T2099" s="33">
        <f>IF(INDEX(Matches!$J:$J,AA2099)="","",IF(I2099="H",INDEX(Matches!$J:$J,AA2099),INDEX(Matches!$K:$K,AA2099)))</f>
        <v/>
      </c>
      <c r="U2099" s="33">
        <f>IF(INDEX(Matches!$K:$K,AA2099)="","",IF(I2099="H",INDEX(Matches!$K:$K,AA2099),INDEX(Matches!$J:$J,AA2099)))</f>
        <v/>
      </c>
      <c r="V2099" s="30">
        <f>IF(T2099="","",T2099-U2099)</f>
        <v/>
      </c>
      <c r="W2099" s="33">
        <f>IF(I2099="H",INDEX(Matches!$T:$T,AA2099),INDEX(Matches!$U:$U,AA2099))</f>
        <v/>
      </c>
      <c r="X2099" s="11">
        <f>INDEX(Matches!$X:$X,AA2099)</f>
        <v/>
      </c>
      <c r="Y2099" s="30">
        <f>IF(O2099="","",O2099-S2099)</f>
        <v/>
      </c>
      <c r="Z2099" s="30">
        <f>IF(W2099="","",W2099-S2099)</f>
        <v/>
      </c>
      <c r="AA2099" s="24">
        <f>MATCH(J2099,Matches!$A:$A,0)</f>
        <v/>
      </c>
      <c r="AB2099" s="33" t="n">
        <v>1.465091491974936</v>
      </c>
      <c r="AC2099" s="33" t="n"/>
      <c r="AD2099" s="24" t="n"/>
      <c r="AE2099" s="24" t="n">
        <v>1</v>
      </c>
      <c r="AF2099" s="33" t="n"/>
      <c r="AG2099" s="33" t="n"/>
    </row>
    <row r="2100">
      <c r="A2100" s="24" t="inlineStr">
        <is>
          <t>Burton|5</t>
        </is>
      </c>
      <c r="B2100" s="24" t="inlineStr">
        <is>
          <t>E2</t>
        </is>
      </c>
      <c r="C2100" s="24" t="inlineStr">
        <is>
          <t>League One</t>
        </is>
      </c>
      <c r="D2100" s="24" t="inlineStr">
        <is>
          <t>Burton</t>
        </is>
      </c>
      <c r="E2100" s="24" t="n">
        <v>5</v>
      </c>
      <c r="F2100" s="24" t="n">
        <v>2</v>
      </c>
      <c r="G2100" s="29" t="n">
        <v>46270.625</v>
      </c>
      <c r="H2100" s="24" t="inlineStr">
        <is>
          <t>Cambridge</t>
        </is>
      </c>
      <c r="I2100" s="24" t="inlineStr">
        <is>
          <t>H</t>
        </is>
      </c>
      <c r="J2100" s="24" t="inlineStr">
        <is>
          <t>E2-Burton-Cambridg</t>
        </is>
      </c>
      <c r="K2100" s="24" t="n">
        <v>21</v>
      </c>
      <c r="L2100" s="11">
        <f>IF(INDEX(Matches!$X:$X,AA2100)=0,"",IF(I2100="H",INDEX(Matches!$H:$H,AA2100),INDEX(Matches!$I:$I,AA2100)))</f>
        <v/>
      </c>
      <c r="M2100" s="11">
        <f>IF(INDEX(Matches!$X:$X,AA2100)=0,"",IF(I2100="H",INDEX(Matches!$I:$I,AA2100),INDEX(Matches!$H:$H,AA2100)))</f>
        <v/>
      </c>
      <c r="N2100" s="11">
        <f>IF(L2100="","",IF(L2100&gt;M2100,"W",IF(L2100=M2100,"D","L")))</f>
        <v/>
      </c>
      <c r="O2100" s="11">
        <f>IF(L2100="","",IF(L2100&gt;M2100,3,IF(L2100=M2100,1,0)))</f>
        <v/>
      </c>
      <c r="P2100" s="31">
        <f>IF(I2100="H",INDEX(Matches!$L:$L,AA2100),INDEX(Matches!$N:$N,AA2100))</f>
        <v/>
      </c>
      <c r="Q2100" s="31">
        <f>INDEX(Matches!$M:$M,AA2100)</f>
        <v/>
      </c>
      <c r="R2100" s="31">
        <f>IF(I2100="H",INDEX(Matches!$N:$N,AA2100),INDEX(Matches!$L:$L,AA2100))</f>
        <v/>
      </c>
      <c r="S2100" s="33">
        <f>IF(I2100="H",INDEX(Matches!$O:$O,AA2100),INDEX(Matches!$P:$P,AA2100))</f>
        <v/>
      </c>
      <c r="T2100" s="33">
        <f>IF(INDEX(Matches!$J:$J,AA2100)="","",IF(I2100="H",INDEX(Matches!$J:$J,AA2100),INDEX(Matches!$K:$K,AA2100)))</f>
        <v/>
      </c>
      <c r="U2100" s="33">
        <f>IF(INDEX(Matches!$K:$K,AA2100)="","",IF(I2100="H",INDEX(Matches!$K:$K,AA2100),INDEX(Matches!$J:$J,AA2100)))</f>
        <v/>
      </c>
      <c r="V2100" s="30">
        <f>IF(T2100="","",T2100-U2100)</f>
        <v/>
      </c>
      <c r="W2100" s="33">
        <f>IF(I2100="H",INDEX(Matches!$T:$T,AA2100),INDEX(Matches!$U:$U,AA2100))</f>
        <v/>
      </c>
      <c r="X2100" s="11">
        <f>INDEX(Matches!$X:$X,AA2100)</f>
        <v/>
      </c>
      <c r="Y2100" s="30">
        <f>IF(O2100="","",O2100-S2100)</f>
        <v/>
      </c>
      <c r="Z2100" s="30">
        <f>IF(W2100="","",W2100-S2100)</f>
        <v/>
      </c>
      <c r="AA2100" s="24">
        <f>MATCH(J2100,Matches!$A:$A,0)</f>
        <v/>
      </c>
      <c r="AB2100" s="33" t="n"/>
      <c r="AC2100" s="33" t="n"/>
      <c r="AD2100" s="24" t="n"/>
      <c r="AE2100" s="24" t="n">
        <v>2</v>
      </c>
      <c r="AF2100" s="33" t="n"/>
      <c r="AG2100" s="33" t="n"/>
    </row>
    <row r="2101">
      <c r="A2101" s="24" t="inlineStr">
        <is>
          <t>Burton|6</t>
        </is>
      </c>
      <c r="B2101" s="24" t="inlineStr">
        <is>
          <t>E2</t>
        </is>
      </c>
      <c r="C2101" s="24" t="inlineStr">
        <is>
          <t>League One</t>
        </is>
      </c>
      <c r="D2101" s="24" t="inlineStr">
        <is>
          <t>Burton</t>
        </is>
      </c>
      <c r="E2101" s="24" t="n">
        <v>6</v>
      </c>
      <c r="F2101" s="24" t="n">
        <v>2</v>
      </c>
      <c r="G2101" s="29" t="n">
        <v>46277.625</v>
      </c>
      <c r="H2101" s="24" t="inlineStr">
        <is>
          <t>Oxford</t>
        </is>
      </c>
      <c r="I2101" s="24" t="inlineStr">
        <is>
          <t>A</t>
        </is>
      </c>
      <c r="J2101" s="24" t="inlineStr">
        <is>
          <t>E2-Oxford-Burton</t>
        </is>
      </c>
      <c r="K2101" s="24" t="n">
        <v>11</v>
      </c>
      <c r="L2101" s="11">
        <f>IF(INDEX(Matches!$X:$X,AA2101)=0,"",IF(I2101="H",INDEX(Matches!$H:$H,AA2101),INDEX(Matches!$I:$I,AA2101)))</f>
        <v/>
      </c>
      <c r="M2101" s="11">
        <f>IF(INDEX(Matches!$X:$X,AA2101)=0,"",IF(I2101="H",INDEX(Matches!$I:$I,AA2101),INDEX(Matches!$H:$H,AA2101)))</f>
        <v/>
      </c>
      <c r="N2101" s="11">
        <f>IF(L2101="","",IF(L2101&gt;M2101,"W",IF(L2101=M2101,"D","L")))</f>
        <v/>
      </c>
      <c r="O2101" s="11">
        <f>IF(L2101="","",IF(L2101&gt;M2101,3,IF(L2101=M2101,1,0)))</f>
        <v/>
      </c>
      <c r="P2101" s="31">
        <f>IF(I2101="H",INDEX(Matches!$L:$L,AA2101),INDEX(Matches!$N:$N,AA2101))</f>
        <v/>
      </c>
      <c r="Q2101" s="31">
        <f>INDEX(Matches!$M:$M,AA2101)</f>
        <v/>
      </c>
      <c r="R2101" s="31">
        <f>IF(I2101="H",INDEX(Matches!$N:$N,AA2101),INDEX(Matches!$L:$L,AA2101))</f>
        <v/>
      </c>
      <c r="S2101" s="33">
        <f>IF(I2101="H",INDEX(Matches!$O:$O,AA2101),INDEX(Matches!$P:$P,AA2101))</f>
        <v/>
      </c>
      <c r="T2101" s="33">
        <f>IF(INDEX(Matches!$J:$J,AA2101)="","",IF(I2101="H",INDEX(Matches!$J:$J,AA2101),INDEX(Matches!$K:$K,AA2101)))</f>
        <v/>
      </c>
      <c r="U2101" s="33">
        <f>IF(INDEX(Matches!$K:$K,AA2101)="","",IF(I2101="H",INDEX(Matches!$K:$K,AA2101),INDEX(Matches!$J:$J,AA2101)))</f>
        <v/>
      </c>
      <c r="V2101" s="30">
        <f>IF(T2101="","",T2101-U2101)</f>
        <v/>
      </c>
      <c r="W2101" s="33">
        <f>IF(I2101="H",INDEX(Matches!$T:$T,AA2101),INDEX(Matches!$U:$U,AA2101))</f>
        <v/>
      </c>
      <c r="X2101" s="11">
        <f>INDEX(Matches!$X:$X,AA2101)</f>
        <v/>
      </c>
      <c r="Y2101" s="30">
        <f>IF(O2101="","",O2101-S2101)</f>
        <v/>
      </c>
      <c r="Z2101" s="30">
        <f>IF(W2101="","",W2101-S2101)</f>
        <v/>
      </c>
      <c r="AA2101" s="24">
        <f>MATCH(J2101,Matches!$A:$A,0)</f>
        <v/>
      </c>
      <c r="AB2101" s="33" t="n">
        <v>0.9618591701350909</v>
      </c>
      <c r="AC2101" s="33" t="n"/>
      <c r="AD2101" s="24" t="n"/>
      <c r="AE2101" s="24" t="n">
        <v>2</v>
      </c>
      <c r="AF2101" s="33" t="n"/>
      <c r="AG2101" s="33" t="n"/>
    </row>
    <row r="2102">
      <c r="A2102" s="24" t="inlineStr">
        <is>
          <t>Burton|7</t>
        </is>
      </c>
      <c r="B2102" s="24" t="inlineStr">
        <is>
          <t>E2</t>
        </is>
      </c>
      <c r="C2102" s="24" t="inlineStr">
        <is>
          <t>League One</t>
        </is>
      </c>
      <c r="D2102" s="24" t="inlineStr">
        <is>
          <t>Burton</t>
        </is>
      </c>
      <c r="E2102" s="24" t="n">
        <v>7</v>
      </c>
      <c r="F2102" s="24" t="n">
        <v>2</v>
      </c>
      <c r="G2102" s="29" t="n">
        <v>46284.52083333334</v>
      </c>
      <c r="H2102" s="24" t="inlineStr">
        <is>
          <t>Mansfield</t>
        </is>
      </c>
      <c r="I2102" s="24" t="inlineStr">
        <is>
          <t>H</t>
        </is>
      </c>
      <c r="J2102" s="24" t="inlineStr">
        <is>
          <t>E2-Burton-Mansfiel</t>
        </is>
      </c>
      <c r="K2102" s="24" t="n">
        <v>16</v>
      </c>
      <c r="L2102" s="11">
        <f>IF(INDEX(Matches!$X:$X,AA2102)=0,"",IF(I2102="H",INDEX(Matches!$H:$H,AA2102),INDEX(Matches!$I:$I,AA2102)))</f>
        <v/>
      </c>
      <c r="M2102" s="11">
        <f>IF(INDEX(Matches!$X:$X,AA2102)=0,"",IF(I2102="H",INDEX(Matches!$I:$I,AA2102),INDEX(Matches!$H:$H,AA2102)))</f>
        <v/>
      </c>
      <c r="N2102" s="11">
        <f>IF(L2102="","",IF(L2102&gt;M2102,"W",IF(L2102=M2102,"D","L")))</f>
        <v/>
      </c>
      <c r="O2102" s="11">
        <f>IF(L2102="","",IF(L2102&gt;M2102,3,IF(L2102=M2102,1,0)))</f>
        <v/>
      </c>
      <c r="P2102" s="31">
        <f>IF(I2102="H",INDEX(Matches!$L:$L,AA2102),INDEX(Matches!$N:$N,AA2102))</f>
        <v/>
      </c>
      <c r="Q2102" s="31">
        <f>INDEX(Matches!$M:$M,AA2102)</f>
        <v/>
      </c>
      <c r="R2102" s="31">
        <f>IF(I2102="H",INDEX(Matches!$N:$N,AA2102),INDEX(Matches!$L:$L,AA2102))</f>
        <v/>
      </c>
      <c r="S2102" s="33">
        <f>IF(I2102="H",INDEX(Matches!$O:$O,AA2102),INDEX(Matches!$P:$P,AA2102))</f>
        <v/>
      </c>
      <c r="T2102" s="33">
        <f>IF(INDEX(Matches!$J:$J,AA2102)="","",IF(I2102="H",INDEX(Matches!$J:$J,AA2102),INDEX(Matches!$K:$K,AA2102)))</f>
        <v/>
      </c>
      <c r="U2102" s="33">
        <f>IF(INDEX(Matches!$K:$K,AA2102)="","",IF(I2102="H",INDEX(Matches!$K:$K,AA2102),INDEX(Matches!$J:$J,AA2102)))</f>
        <v/>
      </c>
      <c r="V2102" s="30">
        <f>IF(T2102="","",T2102-U2102)</f>
        <v/>
      </c>
      <c r="W2102" s="33">
        <f>IF(I2102="H",INDEX(Matches!$T:$T,AA2102),INDEX(Matches!$U:$U,AA2102))</f>
        <v/>
      </c>
      <c r="X2102" s="11">
        <f>INDEX(Matches!$X:$X,AA2102)</f>
        <v/>
      </c>
      <c r="Y2102" s="30">
        <f>IF(O2102="","",O2102-S2102)</f>
        <v/>
      </c>
      <c r="Z2102" s="30">
        <f>IF(W2102="","",W2102-S2102)</f>
        <v/>
      </c>
      <c r="AA2102" s="24">
        <f>MATCH(J2102,Matches!$A:$A,0)</f>
        <v/>
      </c>
      <c r="AB2102" s="33" t="n"/>
      <c r="AC2102" s="33" t="n"/>
      <c r="AD2102" s="24" t="n"/>
      <c r="AE2102" s="24" t="n">
        <v>2</v>
      </c>
      <c r="AF2102" s="33" t="n"/>
      <c r="AG2102" s="33" t="n"/>
    </row>
    <row r="2103">
      <c r="A2103" s="24" t="inlineStr">
        <is>
          <t>Burton|8</t>
        </is>
      </c>
      <c r="B2103" s="24" t="inlineStr">
        <is>
          <t>E2</t>
        </is>
      </c>
      <c r="C2103" s="24" t="inlineStr">
        <is>
          <t>League One</t>
        </is>
      </c>
      <c r="D2103" s="24" t="inlineStr">
        <is>
          <t>Burton</t>
        </is>
      </c>
      <c r="E2103" s="24" t="n">
        <v>8</v>
      </c>
      <c r="F2103" s="24" t="n">
        <v>2</v>
      </c>
      <c r="G2103" s="29" t="n">
        <v>46291.625</v>
      </c>
      <c r="H2103" s="24" t="inlineStr">
        <is>
          <t>Plymouth</t>
        </is>
      </c>
      <c r="I2103" s="24" t="inlineStr">
        <is>
          <t>A</t>
        </is>
      </c>
      <c r="J2103" s="24" t="inlineStr">
        <is>
          <t>E2-Plymouth-Burton</t>
        </is>
      </c>
      <c r="K2103" s="24" t="n">
        <v>5</v>
      </c>
      <c r="L2103" s="11">
        <f>IF(INDEX(Matches!$X:$X,AA2103)=0,"",IF(I2103="H",INDEX(Matches!$H:$H,AA2103),INDEX(Matches!$I:$I,AA2103)))</f>
        <v/>
      </c>
      <c r="M2103" s="11">
        <f>IF(INDEX(Matches!$X:$X,AA2103)=0,"",IF(I2103="H",INDEX(Matches!$I:$I,AA2103),INDEX(Matches!$H:$H,AA2103)))</f>
        <v/>
      </c>
      <c r="N2103" s="11">
        <f>IF(L2103="","",IF(L2103&gt;M2103,"W",IF(L2103=M2103,"D","L")))</f>
        <v/>
      </c>
      <c r="O2103" s="11">
        <f>IF(L2103="","",IF(L2103&gt;M2103,3,IF(L2103=M2103,1,0)))</f>
        <v/>
      </c>
      <c r="P2103" s="31">
        <f>IF(I2103="H",INDEX(Matches!$L:$L,AA2103),INDEX(Matches!$N:$N,AA2103))</f>
        <v/>
      </c>
      <c r="Q2103" s="31">
        <f>INDEX(Matches!$M:$M,AA2103)</f>
        <v/>
      </c>
      <c r="R2103" s="31">
        <f>IF(I2103="H",INDEX(Matches!$N:$N,AA2103),INDEX(Matches!$L:$L,AA2103))</f>
        <v/>
      </c>
      <c r="S2103" s="33">
        <f>IF(I2103="H",INDEX(Matches!$O:$O,AA2103),INDEX(Matches!$P:$P,AA2103))</f>
        <v/>
      </c>
      <c r="T2103" s="33">
        <f>IF(INDEX(Matches!$J:$J,AA2103)="","",IF(I2103="H",INDEX(Matches!$J:$J,AA2103),INDEX(Matches!$K:$K,AA2103)))</f>
        <v/>
      </c>
      <c r="U2103" s="33">
        <f>IF(INDEX(Matches!$K:$K,AA2103)="","",IF(I2103="H",INDEX(Matches!$K:$K,AA2103),INDEX(Matches!$J:$J,AA2103)))</f>
        <v/>
      </c>
      <c r="V2103" s="30">
        <f>IF(T2103="","",T2103-U2103)</f>
        <v/>
      </c>
      <c r="W2103" s="33">
        <f>IF(I2103="H",INDEX(Matches!$T:$T,AA2103),INDEX(Matches!$U:$U,AA2103))</f>
        <v/>
      </c>
      <c r="X2103" s="11">
        <f>INDEX(Matches!$X:$X,AA2103)</f>
        <v/>
      </c>
      <c r="Y2103" s="30">
        <f>IF(O2103="","",O2103-S2103)</f>
        <v/>
      </c>
      <c r="Z2103" s="30">
        <f>IF(W2103="","",W2103-S2103)</f>
        <v/>
      </c>
      <c r="AA2103" s="24">
        <f>MATCH(J2103,Matches!$A:$A,0)</f>
        <v/>
      </c>
      <c r="AB2103" s="33" t="n"/>
      <c r="AC2103" s="33" t="n"/>
      <c r="AD2103" s="24" t="n"/>
      <c r="AE2103" s="24" t="n">
        <v>2</v>
      </c>
      <c r="AF2103" s="33" t="n"/>
      <c r="AG2103" s="33" t="n"/>
    </row>
    <row r="2104">
      <c r="A2104" s="24" t="inlineStr">
        <is>
          <t>Burton|9</t>
        </is>
      </c>
      <c r="B2104" s="24" t="inlineStr">
        <is>
          <t>E2</t>
        </is>
      </c>
      <c r="C2104" s="24" t="inlineStr">
        <is>
          <t>League One</t>
        </is>
      </c>
      <c r="D2104" s="24" t="inlineStr">
        <is>
          <t>Burton</t>
        </is>
      </c>
      <c r="E2104" s="24" t="n">
        <v>9</v>
      </c>
      <c r="F2104" s="24" t="n">
        <v>3</v>
      </c>
      <c r="G2104" s="29" t="n">
        <v>46298.625</v>
      </c>
      <c r="H2104" s="24" t="inlineStr">
        <is>
          <t>Huddersfield</t>
        </is>
      </c>
      <c r="I2104" s="24" t="inlineStr">
        <is>
          <t>H</t>
        </is>
      </c>
      <c r="J2104" s="24" t="inlineStr">
        <is>
          <t>E2-Burton-Huddersf</t>
        </is>
      </c>
      <c r="K2104" s="24" t="n">
        <v>4</v>
      </c>
      <c r="L2104" s="11">
        <f>IF(INDEX(Matches!$X:$X,AA2104)=0,"",IF(I2104="H",INDEX(Matches!$H:$H,AA2104),INDEX(Matches!$I:$I,AA2104)))</f>
        <v/>
      </c>
      <c r="M2104" s="11">
        <f>IF(INDEX(Matches!$X:$X,AA2104)=0,"",IF(I2104="H",INDEX(Matches!$I:$I,AA2104),INDEX(Matches!$H:$H,AA2104)))</f>
        <v/>
      </c>
      <c r="N2104" s="11">
        <f>IF(L2104="","",IF(L2104&gt;M2104,"W",IF(L2104=M2104,"D","L")))</f>
        <v/>
      </c>
      <c r="O2104" s="11">
        <f>IF(L2104="","",IF(L2104&gt;M2104,3,IF(L2104=M2104,1,0)))</f>
        <v/>
      </c>
      <c r="P2104" s="31">
        <f>IF(I2104="H",INDEX(Matches!$L:$L,AA2104),INDEX(Matches!$N:$N,AA2104))</f>
        <v/>
      </c>
      <c r="Q2104" s="31">
        <f>INDEX(Matches!$M:$M,AA2104)</f>
        <v/>
      </c>
      <c r="R2104" s="31">
        <f>IF(I2104="H",INDEX(Matches!$N:$N,AA2104),INDEX(Matches!$L:$L,AA2104))</f>
        <v/>
      </c>
      <c r="S2104" s="33">
        <f>IF(I2104="H",INDEX(Matches!$O:$O,AA2104),INDEX(Matches!$P:$P,AA2104))</f>
        <v/>
      </c>
      <c r="T2104" s="33">
        <f>IF(INDEX(Matches!$J:$J,AA2104)="","",IF(I2104="H",INDEX(Matches!$J:$J,AA2104),INDEX(Matches!$K:$K,AA2104)))</f>
        <v/>
      </c>
      <c r="U2104" s="33">
        <f>IF(INDEX(Matches!$K:$K,AA2104)="","",IF(I2104="H",INDEX(Matches!$K:$K,AA2104),INDEX(Matches!$J:$J,AA2104)))</f>
        <v/>
      </c>
      <c r="V2104" s="30">
        <f>IF(T2104="","",T2104-U2104)</f>
        <v/>
      </c>
      <c r="W2104" s="33">
        <f>IF(I2104="H",INDEX(Matches!$T:$T,AA2104),INDEX(Matches!$U:$U,AA2104))</f>
        <v/>
      </c>
      <c r="X2104" s="11">
        <f>INDEX(Matches!$X:$X,AA2104)</f>
        <v/>
      </c>
      <c r="Y2104" s="30">
        <f>IF(O2104="","",O2104-S2104)</f>
        <v/>
      </c>
      <c r="Z2104" s="30">
        <f>IF(W2104="","",W2104-S2104)</f>
        <v/>
      </c>
      <c r="AA2104" s="24">
        <f>MATCH(J2104,Matches!$A:$A,0)</f>
        <v/>
      </c>
      <c r="AB2104" s="33" t="n"/>
      <c r="AC2104" s="33" t="n"/>
      <c r="AD2104" s="24" t="n"/>
      <c r="AE2104" s="24" t="n">
        <v>3</v>
      </c>
      <c r="AF2104" s="33" t="n"/>
      <c r="AG2104" s="33" t="n"/>
    </row>
    <row r="2105">
      <c r="A2105" s="24" t="inlineStr">
        <is>
          <t>Burton|10</t>
        </is>
      </c>
      <c r="B2105" s="24" t="inlineStr">
        <is>
          <t>E2</t>
        </is>
      </c>
      <c r="C2105" s="24" t="inlineStr">
        <is>
          <t>League One</t>
        </is>
      </c>
      <c r="D2105" s="24" t="inlineStr">
        <is>
          <t>Burton</t>
        </is>
      </c>
      <c r="E2105" s="24" t="n">
        <v>10</v>
      </c>
      <c r="F2105" s="24" t="n">
        <v>3</v>
      </c>
      <c r="G2105" s="29" t="n">
        <v>46305.625</v>
      </c>
      <c r="H2105" s="24" t="inlineStr">
        <is>
          <t>Doncaster</t>
        </is>
      </c>
      <c r="I2105" s="24" t="inlineStr">
        <is>
          <t>A</t>
        </is>
      </c>
      <c r="J2105" s="24" t="inlineStr">
        <is>
          <t>E2-Doncaste-Burton</t>
        </is>
      </c>
      <c r="K2105" s="24" t="n">
        <v>15</v>
      </c>
      <c r="L2105" s="11">
        <f>IF(INDEX(Matches!$X:$X,AA2105)=0,"",IF(I2105="H",INDEX(Matches!$H:$H,AA2105),INDEX(Matches!$I:$I,AA2105)))</f>
        <v/>
      </c>
      <c r="M2105" s="11">
        <f>IF(INDEX(Matches!$X:$X,AA2105)=0,"",IF(I2105="H",INDEX(Matches!$I:$I,AA2105),INDEX(Matches!$H:$H,AA2105)))</f>
        <v/>
      </c>
      <c r="N2105" s="11">
        <f>IF(L2105="","",IF(L2105&gt;M2105,"W",IF(L2105=M2105,"D","L")))</f>
        <v/>
      </c>
      <c r="O2105" s="11">
        <f>IF(L2105="","",IF(L2105&gt;M2105,3,IF(L2105=M2105,1,0)))</f>
        <v/>
      </c>
      <c r="P2105" s="31">
        <f>IF(I2105="H",INDEX(Matches!$L:$L,AA2105),INDEX(Matches!$N:$N,AA2105))</f>
        <v/>
      </c>
      <c r="Q2105" s="31">
        <f>INDEX(Matches!$M:$M,AA2105)</f>
        <v/>
      </c>
      <c r="R2105" s="31">
        <f>IF(I2105="H",INDEX(Matches!$N:$N,AA2105),INDEX(Matches!$L:$L,AA2105))</f>
        <v/>
      </c>
      <c r="S2105" s="33">
        <f>IF(I2105="H",INDEX(Matches!$O:$O,AA2105),INDEX(Matches!$P:$P,AA2105))</f>
        <v/>
      </c>
      <c r="T2105" s="33">
        <f>IF(INDEX(Matches!$J:$J,AA2105)="","",IF(I2105="H",INDEX(Matches!$J:$J,AA2105),INDEX(Matches!$K:$K,AA2105)))</f>
        <v/>
      </c>
      <c r="U2105" s="33">
        <f>IF(INDEX(Matches!$K:$K,AA2105)="","",IF(I2105="H",INDEX(Matches!$K:$K,AA2105),INDEX(Matches!$J:$J,AA2105)))</f>
        <v/>
      </c>
      <c r="V2105" s="30">
        <f>IF(T2105="","",T2105-U2105)</f>
        <v/>
      </c>
      <c r="W2105" s="33">
        <f>IF(I2105="H",INDEX(Matches!$T:$T,AA2105),INDEX(Matches!$U:$U,AA2105))</f>
        <v/>
      </c>
      <c r="X2105" s="11">
        <f>INDEX(Matches!$X:$X,AA2105)</f>
        <v/>
      </c>
      <c r="Y2105" s="30">
        <f>IF(O2105="","",O2105-S2105)</f>
        <v/>
      </c>
      <c r="Z2105" s="30">
        <f>IF(W2105="","",W2105-S2105)</f>
        <v/>
      </c>
      <c r="AA2105" s="24">
        <f>MATCH(J2105,Matches!$A:$A,0)</f>
        <v/>
      </c>
      <c r="AB2105" s="33" t="n"/>
      <c r="AC2105" s="33" t="n"/>
      <c r="AD2105" s="24" t="n"/>
      <c r="AE2105" s="24" t="n">
        <v>3</v>
      </c>
      <c r="AF2105" s="33" t="n"/>
      <c r="AG2105" s="33" t="n"/>
    </row>
    <row r="2106">
      <c r="A2106" s="24" t="inlineStr">
        <is>
          <t>Burton|11</t>
        </is>
      </c>
      <c r="B2106" s="24" t="inlineStr">
        <is>
          <t>E2</t>
        </is>
      </c>
      <c r="C2106" s="24" t="inlineStr">
        <is>
          <t>League One</t>
        </is>
      </c>
      <c r="D2106" s="24" t="inlineStr">
        <is>
          <t>Burton</t>
        </is>
      </c>
      <c r="E2106" s="24" t="n">
        <v>11</v>
      </c>
      <c r="F2106" s="24" t="n">
        <v>3</v>
      </c>
      <c r="G2106" s="29" t="n">
        <v>46312.52083333334</v>
      </c>
      <c r="H2106" s="24" t="inlineStr">
        <is>
          <t>Peterborough</t>
        </is>
      </c>
      <c r="I2106" s="24" t="inlineStr">
        <is>
          <t>A</t>
        </is>
      </c>
      <c r="J2106" s="24" t="inlineStr">
        <is>
          <t>E2-Peterbor-Burton</t>
        </is>
      </c>
      <c r="K2106" s="24" t="n">
        <v>19</v>
      </c>
      <c r="L2106" s="11">
        <f>IF(INDEX(Matches!$X:$X,AA2106)=0,"",IF(I2106="H",INDEX(Matches!$H:$H,AA2106),INDEX(Matches!$I:$I,AA2106)))</f>
        <v/>
      </c>
      <c r="M2106" s="11">
        <f>IF(INDEX(Matches!$X:$X,AA2106)=0,"",IF(I2106="H",INDEX(Matches!$I:$I,AA2106),INDEX(Matches!$H:$H,AA2106)))</f>
        <v/>
      </c>
      <c r="N2106" s="11">
        <f>IF(L2106="","",IF(L2106&gt;M2106,"W",IF(L2106=M2106,"D","L")))</f>
        <v/>
      </c>
      <c r="O2106" s="11">
        <f>IF(L2106="","",IF(L2106&gt;M2106,3,IF(L2106=M2106,1,0)))</f>
        <v/>
      </c>
      <c r="P2106" s="31">
        <f>IF(I2106="H",INDEX(Matches!$L:$L,AA2106),INDEX(Matches!$N:$N,AA2106))</f>
        <v/>
      </c>
      <c r="Q2106" s="31">
        <f>INDEX(Matches!$M:$M,AA2106)</f>
        <v/>
      </c>
      <c r="R2106" s="31">
        <f>IF(I2106="H",INDEX(Matches!$N:$N,AA2106),INDEX(Matches!$L:$L,AA2106))</f>
        <v/>
      </c>
      <c r="S2106" s="33">
        <f>IF(I2106="H",INDEX(Matches!$O:$O,AA2106),INDEX(Matches!$P:$P,AA2106))</f>
        <v/>
      </c>
      <c r="T2106" s="33">
        <f>IF(INDEX(Matches!$J:$J,AA2106)="","",IF(I2106="H",INDEX(Matches!$J:$J,AA2106),INDEX(Matches!$K:$K,AA2106)))</f>
        <v/>
      </c>
      <c r="U2106" s="33">
        <f>IF(INDEX(Matches!$K:$K,AA2106)="","",IF(I2106="H",INDEX(Matches!$K:$K,AA2106),INDEX(Matches!$J:$J,AA2106)))</f>
        <v/>
      </c>
      <c r="V2106" s="30">
        <f>IF(T2106="","",T2106-U2106)</f>
        <v/>
      </c>
      <c r="W2106" s="33">
        <f>IF(I2106="H",INDEX(Matches!$T:$T,AA2106),INDEX(Matches!$U:$U,AA2106))</f>
        <v/>
      </c>
      <c r="X2106" s="11">
        <f>INDEX(Matches!$X:$X,AA2106)</f>
        <v/>
      </c>
      <c r="Y2106" s="30">
        <f>IF(O2106="","",O2106-S2106)</f>
        <v/>
      </c>
      <c r="Z2106" s="30">
        <f>IF(W2106="","",W2106-S2106)</f>
        <v/>
      </c>
      <c r="AA2106" s="24">
        <f>MATCH(J2106,Matches!$A:$A,0)</f>
        <v/>
      </c>
      <c r="AB2106" s="33" t="n"/>
      <c r="AC2106" s="33" t="n"/>
      <c r="AD2106" s="24" t="n"/>
      <c r="AE2106" s="24" t="n">
        <v>3</v>
      </c>
      <c r="AF2106" s="33" t="n"/>
      <c r="AG2106" s="33" t="n"/>
    </row>
    <row r="2107">
      <c r="A2107" s="24" t="inlineStr">
        <is>
          <t>Burton|12</t>
        </is>
      </c>
      <c r="B2107" s="24" t="inlineStr">
        <is>
          <t>E2</t>
        </is>
      </c>
      <c r="C2107" s="24" t="inlineStr">
        <is>
          <t>League One</t>
        </is>
      </c>
      <c r="D2107" s="24" t="inlineStr">
        <is>
          <t>Burton</t>
        </is>
      </c>
      <c r="E2107" s="24" t="n">
        <v>12</v>
      </c>
      <c r="F2107" s="24" t="n">
        <v>3</v>
      </c>
      <c r="G2107" s="29" t="n">
        <v>46315.82291666666</v>
      </c>
      <c r="H2107" s="24" t="inlineStr">
        <is>
          <t>Bradford</t>
        </is>
      </c>
      <c r="I2107" s="24" t="inlineStr">
        <is>
          <t>H</t>
        </is>
      </c>
      <c r="J2107" s="24" t="inlineStr">
        <is>
          <t>E2-Burton-Bradford</t>
        </is>
      </c>
      <c r="K2107" s="24" t="n">
        <v>8</v>
      </c>
      <c r="L2107" s="11">
        <f>IF(INDEX(Matches!$X:$X,AA2107)=0,"",IF(I2107="H",INDEX(Matches!$H:$H,AA2107),INDEX(Matches!$I:$I,AA2107)))</f>
        <v/>
      </c>
      <c r="M2107" s="11">
        <f>IF(INDEX(Matches!$X:$X,AA2107)=0,"",IF(I2107="H",INDEX(Matches!$I:$I,AA2107),INDEX(Matches!$H:$H,AA2107)))</f>
        <v/>
      </c>
      <c r="N2107" s="11">
        <f>IF(L2107="","",IF(L2107&gt;M2107,"W",IF(L2107=M2107,"D","L")))</f>
        <v/>
      </c>
      <c r="O2107" s="11">
        <f>IF(L2107="","",IF(L2107&gt;M2107,3,IF(L2107=M2107,1,0)))</f>
        <v/>
      </c>
      <c r="P2107" s="31">
        <f>IF(I2107="H",INDEX(Matches!$L:$L,AA2107),INDEX(Matches!$N:$N,AA2107))</f>
        <v/>
      </c>
      <c r="Q2107" s="31">
        <f>INDEX(Matches!$M:$M,AA2107)</f>
        <v/>
      </c>
      <c r="R2107" s="31">
        <f>IF(I2107="H",INDEX(Matches!$N:$N,AA2107),INDEX(Matches!$L:$L,AA2107))</f>
        <v/>
      </c>
      <c r="S2107" s="33">
        <f>IF(I2107="H",INDEX(Matches!$O:$O,AA2107),INDEX(Matches!$P:$P,AA2107))</f>
        <v/>
      </c>
      <c r="T2107" s="33">
        <f>IF(INDEX(Matches!$J:$J,AA2107)="","",IF(I2107="H",INDEX(Matches!$J:$J,AA2107),INDEX(Matches!$K:$K,AA2107)))</f>
        <v/>
      </c>
      <c r="U2107" s="33">
        <f>IF(INDEX(Matches!$K:$K,AA2107)="","",IF(I2107="H",INDEX(Matches!$K:$K,AA2107),INDEX(Matches!$J:$J,AA2107)))</f>
        <v/>
      </c>
      <c r="V2107" s="30">
        <f>IF(T2107="","",T2107-U2107)</f>
        <v/>
      </c>
      <c r="W2107" s="33">
        <f>IF(I2107="H",INDEX(Matches!$T:$T,AA2107),INDEX(Matches!$U:$U,AA2107))</f>
        <v/>
      </c>
      <c r="X2107" s="11">
        <f>INDEX(Matches!$X:$X,AA2107)</f>
        <v/>
      </c>
      <c r="Y2107" s="30">
        <f>IF(O2107="","",O2107-S2107)</f>
        <v/>
      </c>
      <c r="Z2107" s="30">
        <f>IF(W2107="","",W2107-S2107)</f>
        <v/>
      </c>
      <c r="AA2107" s="24">
        <f>MATCH(J2107,Matches!$A:$A,0)</f>
        <v/>
      </c>
      <c r="AB2107" s="33" t="n"/>
      <c r="AC2107" s="33" t="n"/>
      <c r="AD2107" s="24" t="n"/>
      <c r="AE2107" s="24" t="n">
        <v>3</v>
      </c>
      <c r="AF2107" s="33" t="n"/>
      <c r="AG2107" s="33" t="n"/>
    </row>
    <row r="2108">
      <c r="A2108" s="24" t="inlineStr">
        <is>
          <t>Burton|13</t>
        </is>
      </c>
      <c r="B2108" s="24" t="inlineStr">
        <is>
          <t>E2</t>
        </is>
      </c>
      <c r="C2108" s="24" t="inlineStr">
        <is>
          <t>League One</t>
        </is>
      </c>
      <c r="D2108" s="24" t="inlineStr">
        <is>
          <t>Burton</t>
        </is>
      </c>
      <c r="E2108" s="24" t="n">
        <v>13</v>
      </c>
      <c r="F2108" s="24" t="n">
        <v>4</v>
      </c>
      <c r="G2108" s="29" t="n">
        <v>46319.625</v>
      </c>
      <c r="H2108" s="24" t="inlineStr">
        <is>
          <t>Leyton Orient</t>
        </is>
      </c>
      <c r="I2108" s="24" t="inlineStr">
        <is>
          <t>H</t>
        </is>
      </c>
      <c r="J2108" s="24" t="inlineStr">
        <is>
          <t>E2-Burton-LeytonOr</t>
        </is>
      </c>
      <c r="K2108" s="24" t="n">
        <v>20</v>
      </c>
      <c r="L2108" s="11">
        <f>IF(INDEX(Matches!$X:$X,AA2108)=0,"",IF(I2108="H",INDEX(Matches!$H:$H,AA2108),INDEX(Matches!$I:$I,AA2108)))</f>
        <v/>
      </c>
      <c r="M2108" s="11">
        <f>IF(INDEX(Matches!$X:$X,AA2108)=0,"",IF(I2108="H",INDEX(Matches!$I:$I,AA2108),INDEX(Matches!$H:$H,AA2108)))</f>
        <v/>
      </c>
      <c r="N2108" s="11">
        <f>IF(L2108="","",IF(L2108&gt;M2108,"W",IF(L2108=M2108,"D","L")))</f>
        <v/>
      </c>
      <c r="O2108" s="11">
        <f>IF(L2108="","",IF(L2108&gt;M2108,3,IF(L2108=M2108,1,0)))</f>
        <v/>
      </c>
      <c r="P2108" s="31">
        <f>IF(I2108="H",INDEX(Matches!$L:$L,AA2108),INDEX(Matches!$N:$N,AA2108))</f>
        <v/>
      </c>
      <c r="Q2108" s="31">
        <f>INDEX(Matches!$M:$M,AA2108)</f>
        <v/>
      </c>
      <c r="R2108" s="31">
        <f>IF(I2108="H",INDEX(Matches!$N:$N,AA2108),INDEX(Matches!$L:$L,AA2108))</f>
        <v/>
      </c>
      <c r="S2108" s="33">
        <f>IF(I2108="H",INDEX(Matches!$O:$O,AA2108),INDEX(Matches!$P:$P,AA2108))</f>
        <v/>
      </c>
      <c r="T2108" s="33">
        <f>IF(INDEX(Matches!$J:$J,AA2108)="","",IF(I2108="H",INDEX(Matches!$J:$J,AA2108),INDEX(Matches!$K:$K,AA2108)))</f>
        <v/>
      </c>
      <c r="U2108" s="33">
        <f>IF(INDEX(Matches!$K:$K,AA2108)="","",IF(I2108="H",INDEX(Matches!$K:$K,AA2108),INDEX(Matches!$J:$J,AA2108)))</f>
        <v/>
      </c>
      <c r="V2108" s="30">
        <f>IF(T2108="","",T2108-U2108)</f>
        <v/>
      </c>
      <c r="W2108" s="33">
        <f>IF(I2108="H",INDEX(Matches!$T:$T,AA2108),INDEX(Matches!$U:$U,AA2108))</f>
        <v/>
      </c>
      <c r="X2108" s="11">
        <f>INDEX(Matches!$X:$X,AA2108)</f>
        <v/>
      </c>
      <c r="Y2108" s="30">
        <f>IF(O2108="","",O2108-S2108)</f>
        <v/>
      </c>
      <c r="Z2108" s="30">
        <f>IF(W2108="","",W2108-S2108)</f>
        <v/>
      </c>
      <c r="AA2108" s="24">
        <f>MATCH(J2108,Matches!$A:$A,0)</f>
        <v/>
      </c>
      <c r="AB2108" s="33" t="n"/>
      <c r="AC2108" s="33" t="n">
        <v>1.439736064933155</v>
      </c>
      <c r="AD2108" s="24" t="n"/>
      <c r="AE2108" s="24" t="n">
        <v>4</v>
      </c>
      <c r="AF2108" s="33" t="n"/>
      <c r="AG2108" s="33" t="n"/>
    </row>
    <row r="2109">
      <c r="A2109" s="24" t="inlineStr">
        <is>
          <t>Burton|14</t>
        </is>
      </c>
      <c r="B2109" s="24" t="inlineStr">
        <is>
          <t>E2</t>
        </is>
      </c>
      <c r="C2109" s="24" t="inlineStr">
        <is>
          <t>League One</t>
        </is>
      </c>
      <c r="D2109" s="24" t="inlineStr">
        <is>
          <t>Burton</t>
        </is>
      </c>
      <c r="E2109" s="24" t="n">
        <v>14</v>
      </c>
      <c r="F2109" s="24" t="n">
        <v>4</v>
      </c>
      <c r="G2109" s="29" t="n">
        <v>46326.625</v>
      </c>
      <c r="H2109" s="24" t="inlineStr">
        <is>
          <t>Wycombe</t>
        </is>
      </c>
      <c r="I2109" s="24" t="inlineStr">
        <is>
          <t>A</t>
        </is>
      </c>
      <c r="J2109" s="24" t="inlineStr">
        <is>
          <t>E2-Wycombe-Burton</t>
        </is>
      </c>
      <c r="K2109" s="24" t="n">
        <v>9</v>
      </c>
      <c r="L2109" s="11">
        <f>IF(INDEX(Matches!$X:$X,AA2109)=0,"",IF(I2109="H",INDEX(Matches!$H:$H,AA2109),INDEX(Matches!$I:$I,AA2109)))</f>
        <v/>
      </c>
      <c r="M2109" s="11">
        <f>IF(INDEX(Matches!$X:$X,AA2109)=0,"",IF(I2109="H",INDEX(Matches!$I:$I,AA2109),INDEX(Matches!$H:$H,AA2109)))</f>
        <v/>
      </c>
      <c r="N2109" s="11">
        <f>IF(L2109="","",IF(L2109&gt;M2109,"W",IF(L2109=M2109,"D","L")))</f>
        <v/>
      </c>
      <c r="O2109" s="11">
        <f>IF(L2109="","",IF(L2109&gt;M2109,3,IF(L2109=M2109,1,0)))</f>
        <v/>
      </c>
      <c r="P2109" s="31">
        <f>IF(I2109="H",INDEX(Matches!$L:$L,AA2109),INDEX(Matches!$N:$N,AA2109))</f>
        <v/>
      </c>
      <c r="Q2109" s="31">
        <f>INDEX(Matches!$M:$M,AA2109)</f>
        <v/>
      </c>
      <c r="R2109" s="31">
        <f>IF(I2109="H",INDEX(Matches!$N:$N,AA2109),INDEX(Matches!$L:$L,AA2109))</f>
        <v/>
      </c>
      <c r="S2109" s="33">
        <f>IF(I2109="H",INDEX(Matches!$O:$O,AA2109),INDEX(Matches!$P:$P,AA2109))</f>
        <v/>
      </c>
      <c r="T2109" s="33">
        <f>IF(INDEX(Matches!$J:$J,AA2109)="","",IF(I2109="H",INDEX(Matches!$J:$J,AA2109),INDEX(Matches!$K:$K,AA2109)))</f>
        <v/>
      </c>
      <c r="U2109" s="33">
        <f>IF(INDEX(Matches!$K:$K,AA2109)="","",IF(I2109="H",INDEX(Matches!$K:$K,AA2109),INDEX(Matches!$J:$J,AA2109)))</f>
        <v/>
      </c>
      <c r="V2109" s="30">
        <f>IF(T2109="","",T2109-U2109)</f>
        <v/>
      </c>
      <c r="W2109" s="33">
        <f>IF(I2109="H",INDEX(Matches!$T:$T,AA2109),INDEX(Matches!$U:$U,AA2109))</f>
        <v/>
      </c>
      <c r="X2109" s="11">
        <f>INDEX(Matches!$X:$X,AA2109)</f>
        <v/>
      </c>
      <c r="Y2109" s="30">
        <f>IF(O2109="","",O2109-S2109)</f>
        <v/>
      </c>
      <c r="Z2109" s="30">
        <f>IF(W2109="","",W2109-S2109)</f>
        <v/>
      </c>
      <c r="AA2109" s="24">
        <f>MATCH(J2109,Matches!$A:$A,0)</f>
        <v/>
      </c>
      <c r="AB2109" s="33" t="n"/>
      <c r="AC2109" s="33" t="n">
        <v>0.9529615803425922</v>
      </c>
      <c r="AD2109" s="24" t="n"/>
      <c r="AE2109" s="24" t="n">
        <v>4</v>
      </c>
      <c r="AF2109" s="33" t="n"/>
      <c r="AG2109" s="33" t="n"/>
    </row>
    <row r="2110">
      <c r="A2110" s="24" t="inlineStr">
        <is>
          <t>Burton|15</t>
        </is>
      </c>
      <c r="B2110" s="24" t="inlineStr">
        <is>
          <t>E2</t>
        </is>
      </c>
      <c r="C2110" s="24" t="inlineStr">
        <is>
          <t>League One</t>
        </is>
      </c>
      <c r="D2110" s="24" t="inlineStr">
        <is>
          <t>Burton</t>
        </is>
      </c>
      <c r="E2110" s="24" t="n">
        <v>15</v>
      </c>
      <c r="F2110" s="24" t="n">
        <v>4</v>
      </c>
      <c r="G2110" s="29" t="n">
        <v>46340.625</v>
      </c>
      <c r="H2110" s="24" t="inlineStr">
        <is>
          <t>MK Dons</t>
        </is>
      </c>
      <c r="I2110" s="24" t="inlineStr">
        <is>
          <t>A</t>
        </is>
      </c>
      <c r="J2110" s="24" t="inlineStr">
        <is>
          <t>E2-MKDons-Burton</t>
        </is>
      </c>
      <c r="K2110" s="24" t="n">
        <v>6</v>
      </c>
      <c r="L2110" s="11">
        <f>IF(INDEX(Matches!$X:$X,AA2110)=0,"",IF(I2110="H",INDEX(Matches!$H:$H,AA2110),INDEX(Matches!$I:$I,AA2110)))</f>
        <v/>
      </c>
      <c r="M2110" s="11">
        <f>IF(INDEX(Matches!$X:$X,AA2110)=0,"",IF(I2110="H",INDEX(Matches!$I:$I,AA2110),INDEX(Matches!$H:$H,AA2110)))</f>
        <v/>
      </c>
      <c r="N2110" s="11">
        <f>IF(L2110="","",IF(L2110&gt;M2110,"W",IF(L2110=M2110,"D","L")))</f>
        <v/>
      </c>
      <c r="O2110" s="11">
        <f>IF(L2110="","",IF(L2110&gt;M2110,3,IF(L2110=M2110,1,0)))</f>
        <v/>
      </c>
      <c r="P2110" s="31">
        <f>IF(I2110="H",INDEX(Matches!$L:$L,AA2110),INDEX(Matches!$N:$N,AA2110))</f>
        <v/>
      </c>
      <c r="Q2110" s="31">
        <f>INDEX(Matches!$M:$M,AA2110)</f>
        <v/>
      </c>
      <c r="R2110" s="31">
        <f>IF(I2110="H",INDEX(Matches!$N:$N,AA2110),INDEX(Matches!$L:$L,AA2110))</f>
        <v/>
      </c>
      <c r="S2110" s="33">
        <f>IF(I2110="H",INDEX(Matches!$O:$O,AA2110),INDEX(Matches!$P:$P,AA2110))</f>
        <v/>
      </c>
      <c r="T2110" s="33">
        <f>IF(INDEX(Matches!$J:$J,AA2110)="","",IF(I2110="H",INDEX(Matches!$J:$J,AA2110),INDEX(Matches!$K:$K,AA2110)))</f>
        <v/>
      </c>
      <c r="U2110" s="33">
        <f>IF(INDEX(Matches!$K:$K,AA2110)="","",IF(I2110="H",INDEX(Matches!$K:$K,AA2110),INDEX(Matches!$J:$J,AA2110)))</f>
        <v/>
      </c>
      <c r="V2110" s="30">
        <f>IF(T2110="","",T2110-U2110)</f>
        <v/>
      </c>
      <c r="W2110" s="33">
        <f>IF(I2110="H",INDEX(Matches!$T:$T,AA2110),INDEX(Matches!$U:$U,AA2110))</f>
        <v/>
      </c>
      <c r="X2110" s="11">
        <f>INDEX(Matches!$X:$X,AA2110)</f>
        <v/>
      </c>
      <c r="Y2110" s="30">
        <f>IF(O2110="","",O2110-S2110)</f>
        <v/>
      </c>
      <c r="Z2110" s="30">
        <f>IF(W2110="","",W2110-S2110)</f>
        <v/>
      </c>
      <c r="AA2110" s="24">
        <f>MATCH(J2110,Matches!$A:$A,0)</f>
        <v/>
      </c>
      <c r="AB2110" s="33" t="n"/>
      <c r="AC2110" s="33" t="n">
        <v>0.9248658389135804</v>
      </c>
      <c r="AD2110" s="24" t="n"/>
      <c r="AE2110" s="24" t="n">
        <v>4</v>
      </c>
      <c r="AF2110" s="33" t="n"/>
      <c r="AG2110" s="33" t="n"/>
    </row>
    <row r="2111">
      <c r="A2111" s="24" t="inlineStr">
        <is>
          <t>Burton|16</t>
        </is>
      </c>
      <c r="B2111" s="24" t="inlineStr">
        <is>
          <t>E2</t>
        </is>
      </c>
      <c r="C2111" s="24" t="inlineStr">
        <is>
          <t>League One</t>
        </is>
      </c>
      <c r="D2111" s="24" t="inlineStr">
        <is>
          <t>Burton</t>
        </is>
      </c>
      <c r="E2111" s="24" t="n">
        <v>16</v>
      </c>
      <c r="F2111" s="24" t="n">
        <v>4</v>
      </c>
      <c r="G2111" s="29" t="n">
        <v>46347.625</v>
      </c>
      <c r="H2111" s="24" t="inlineStr">
        <is>
          <t>Luton</t>
        </is>
      </c>
      <c r="I2111" s="24" t="inlineStr">
        <is>
          <t>H</t>
        </is>
      </c>
      <c r="J2111" s="24" t="inlineStr">
        <is>
          <t>E2-Burton-Luton</t>
        </is>
      </c>
      <c r="K2111" s="24" t="n">
        <v>3</v>
      </c>
      <c r="L2111" s="11">
        <f>IF(INDEX(Matches!$X:$X,AA2111)=0,"",IF(I2111="H",INDEX(Matches!$H:$H,AA2111),INDEX(Matches!$I:$I,AA2111)))</f>
        <v/>
      </c>
      <c r="M2111" s="11">
        <f>IF(INDEX(Matches!$X:$X,AA2111)=0,"",IF(I2111="H",INDEX(Matches!$I:$I,AA2111),INDEX(Matches!$H:$H,AA2111)))</f>
        <v/>
      </c>
      <c r="N2111" s="11">
        <f>IF(L2111="","",IF(L2111&gt;M2111,"W",IF(L2111=M2111,"D","L")))</f>
        <v/>
      </c>
      <c r="O2111" s="11">
        <f>IF(L2111="","",IF(L2111&gt;M2111,3,IF(L2111=M2111,1,0)))</f>
        <v/>
      </c>
      <c r="P2111" s="31">
        <f>IF(I2111="H",INDEX(Matches!$L:$L,AA2111),INDEX(Matches!$N:$N,AA2111))</f>
        <v/>
      </c>
      <c r="Q2111" s="31">
        <f>INDEX(Matches!$M:$M,AA2111)</f>
        <v/>
      </c>
      <c r="R2111" s="31">
        <f>IF(I2111="H",INDEX(Matches!$N:$N,AA2111),INDEX(Matches!$L:$L,AA2111))</f>
        <v/>
      </c>
      <c r="S2111" s="33">
        <f>IF(I2111="H",INDEX(Matches!$O:$O,AA2111),INDEX(Matches!$P:$P,AA2111))</f>
        <v/>
      </c>
      <c r="T2111" s="33">
        <f>IF(INDEX(Matches!$J:$J,AA2111)="","",IF(I2111="H",INDEX(Matches!$J:$J,AA2111),INDEX(Matches!$K:$K,AA2111)))</f>
        <v/>
      </c>
      <c r="U2111" s="33">
        <f>IF(INDEX(Matches!$K:$K,AA2111)="","",IF(I2111="H",INDEX(Matches!$K:$K,AA2111),INDEX(Matches!$J:$J,AA2111)))</f>
        <v/>
      </c>
      <c r="V2111" s="30">
        <f>IF(T2111="","",T2111-U2111)</f>
        <v/>
      </c>
      <c r="W2111" s="33">
        <f>IF(I2111="H",INDEX(Matches!$T:$T,AA2111),INDEX(Matches!$U:$U,AA2111))</f>
        <v/>
      </c>
      <c r="X2111" s="11">
        <f>INDEX(Matches!$X:$X,AA2111)</f>
        <v/>
      </c>
      <c r="Y2111" s="30">
        <f>IF(O2111="","",O2111-S2111)</f>
        <v/>
      </c>
      <c r="Z2111" s="30">
        <f>IF(W2111="","",W2111-S2111)</f>
        <v/>
      </c>
      <c r="AA2111" s="24">
        <f>MATCH(J2111,Matches!$A:$A,0)</f>
        <v/>
      </c>
      <c r="AB2111" s="33" t="n"/>
      <c r="AC2111" s="33" t="n">
        <v>1.090117371033956</v>
      </c>
      <c r="AD2111" s="24" t="n"/>
      <c r="AE2111" s="24" t="n">
        <v>4</v>
      </c>
      <c r="AF2111" s="33" t="n"/>
      <c r="AG2111" s="33" t="n"/>
    </row>
    <row r="2112">
      <c r="A2112" s="24" t="inlineStr">
        <is>
          <t>Burton|17</t>
        </is>
      </c>
      <c r="B2112" s="24" t="inlineStr">
        <is>
          <t>E2</t>
        </is>
      </c>
      <c r="C2112" s="24" t="inlineStr">
        <is>
          <t>League One</t>
        </is>
      </c>
      <c r="D2112" s="24" t="inlineStr">
        <is>
          <t>Burton</t>
        </is>
      </c>
      <c r="E2112" s="24" t="n">
        <v>17</v>
      </c>
      <c r="F2112" s="24" t="n">
        <v>5</v>
      </c>
      <c r="G2112" s="29" t="n">
        <v>46354.625</v>
      </c>
      <c r="H2112" s="24" t="inlineStr">
        <is>
          <t>Bromley</t>
        </is>
      </c>
      <c r="I2112" s="24" t="inlineStr">
        <is>
          <t>A</t>
        </is>
      </c>
      <c r="J2112" s="24" t="inlineStr">
        <is>
          <t>E2-Bromley-Burton</t>
        </is>
      </c>
      <c r="K2112" s="24" t="n">
        <v>24</v>
      </c>
      <c r="L2112" s="11">
        <f>IF(INDEX(Matches!$X:$X,AA2112)=0,"",IF(I2112="H",INDEX(Matches!$H:$H,AA2112),INDEX(Matches!$I:$I,AA2112)))</f>
        <v/>
      </c>
      <c r="M2112" s="11">
        <f>IF(INDEX(Matches!$X:$X,AA2112)=0,"",IF(I2112="H",INDEX(Matches!$I:$I,AA2112),INDEX(Matches!$H:$H,AA2112)))</f>
        <v/>
      </c>
      <c r="N2112" s="11">
        <f>IF(L2112="","",IF(L2112&gt;M2112,"W",IF(L2112=M2112,"D","L")))</f>
        <v/>
      </c>
      <c r="O2112" s="11">
        <f>IF(L2112="","",IF(L2112&gt;M2112,3,IF(L2112=M2112,1,0)))</f>
        <v/>
      </c>
      <c r="P2112" s="31">
        <f>IF(I2112="H",INDEX(Matches!$L:$L,AA2112),INDEX(Matches!$N:$N,AA2112))</f>
        <v/>
      </c>
      <c r="Q2112" s="31">
        <f>INDEX(Matches!$M:$M,AA2112)</f>
        <v/>
      </c>
      <c r="R2112" s="31">
        <f>IF(I2112="H",INDEX(Matches!$N:$N,AA2112),INDEX(Matches!$L:$L,AA2112))</f>
        <v/>
      </c>
      <c r="S2112" s="33">
        <f>IF(I2112="H",INDEX(Matches!$O:$O,AA2112),INDEX(Matches!$P:$P,AA2112))</f>
        <v/>
      </c>
      <c r="T2112" s="33">
        <f>IF(INDEX(Matches!$J:$J,AA2112)="","",IF(I2112="H",INDEX(Matches!$J:$J,AA2112),INDEX(Matches!$K:$K,AA2112)))</f>
        <v/>
      </c>
      <c r="U2112" s="33">
        <f>IF(INDEX(Matches!$K:$K,AA2112)="","",IF(I2112="H",INDEX(Matches!$K:$K,AA2112),INDEX(Matches!$J:$J,AA2112)))</f>
        <v/>
      </c>
      <c r="V2112" s="30">
        <f>IF(T2112="","",T2112-U2112)</f>
        <v/>
      </c>
      <c r="W2112" s="33">
        <f>IF(I2112="H",INDEX(Matches!$T:$T,AA2112),INDEX(Matches!$U:$U,AA2112))</f>
        <v/>
      </c>
      <c r="X2112" s="11">
        <f>INDEX(Matches!$X:$X,AA2112)</f>
        <v/>
      </c>
      <c r="Y2112" s="30">
        <f>IF(O2112="","",O2112-S2112)</f>
        <v/>
      </c>
      <c r="Z2112" s="30">
        <f>IF(W2112="","",W2112-S2112)</f>
        <v/>
      </c>
      <c r="AA2112" s="24">
        <f>MATCH(J2112,Matches!$A:$A,0)</f>
        <v/>
      </c>
      <c r="AB2112" s="33" t="n"/>
      <c r="AC2112" s="33" t="n">
        <v>1.316694491914825</v>
      </c>
      <c r="AD2112" s="24" t="n"/>
      <c r="AE2112" s="24" t="n">
        <v>5</v>
      </c>
      <c r="AF2112" s="33" t="n"/>
      <c r="AG2112" s="33" t="n"/>
    </row>
    <row r="2113">
      <c r="A2113" s="24" t="inlineStr">
        <is>
          <t>Burton|18</t>
        </is>
      </c>
      <c r="B2113" s="24" t="inlineStr">
        <is>
          <t>E2</t>
        </is>
      </c>
      <c r="C2113" s="24" t="inlineStr">
        <is>
          <t>League One</t>
        </is>
      </c>
      <c r="D2113" s="24" t="inlineStr">
        <is>
          <t>Burton</t>
        </is>
      </c>
      <c r="E2113" s="24" t="n">
        <v>18</v>
      </c>
      <c r="F2113" s="24" t="n">
        <v>5</v>
      </c>
      <c r="G2113" s="29" t="n">
        <v>46357.82291666666</v>
      </c>
      <c r="H2113" s="24" t="inlineStr">
        <is>
          <t>Wigan</t>
        </is>
      </c>
      <c r="I2113" s="24" t="inlineStr">
        <is>
          <t>H</t>
        </is>
      </c>
      <c r="J2113" s="24" t="inlineStr">
        <is>
          <t>E2-Burton-Wigan</t>
        </is>
      </c>
      <c r="K2113" s="24" t="n">
        <v>14</v>
      </c>
      <c r="L2113" s="11">
        <f>IF(INDEX(Matches!$X:$X,AA2113)=0,"",IF(I2113="H",INDEX(Matches!$H:$H,AA2113),INDEX(Matches!$I:$I,AA2113)))</f>
        <v/>
      </c>
      <c r="M2113" s="11">
        <f>IF(INDEX(Matches!$X:$X,AA2113)=0,"",IF(I2113="H",INDEX(Matches!$I:$I,AA2113),INDEX(Matches!$H:$H,AA2113)))</f>
        <v/>
      </c>
      <c r="N2113" s="11">
        <f>IF(L2113="","",IF(L2113&gt;M2113,"W",IF(L2113=M2113,"D","L")))</f>
        <v/>
      </c>
      <c r="O2113" s="11">
        <f>IF(L2113="","",IF(L2113&gt;M2113,3,IF(L2113=M2113,1,0)))</f>
        <v/>
      </c>
      <c r="P2113" s="31">
        <f>IF(I2113="H",INDEX(Matches!$L:$L,AA2113),INDEX(Matches!$N:$N,AA2113))</f>
        <v/>
      </c>
      <c r="Q2113" s="31">
        <f>INDEX(Matches!$M:$M,AA2113)</f>
        <v/>
      </c>
      <c r="R2113" s="31">
        <f>IF(I2113="H",INDEX(Matches!$N:$N,AA2113),INDEX(Matches!$L:$L,AA2113))</f>
        <v/>
      </c>
      <c r="S2113" s="33">
        <f>IF(I2113="H",INDEX(Matches!$O:$O,AA2113),INDEX(Matches!$P:$P,AA2113))</f>
        <v/>
      </c>
      <c r="T2113" s="33">
        <f>IF(INDEX(Matches!$J:$J,AA2113)="","",IF(I2113="H",INDEX(Matches!$J:$J,AA2113),INDEX(Matches!$K:$K,AA2113)))</f>
        <v/>
      </c>
      <c r="U2113" s="33">
        <f>IF(INDEX(Matches!$K:$K,AA2113)="","",IF(I2113="H",INDEX(Matches!$K:$K,AA2113),INDEX(Matches!$J:$J,AA2113)))</f>
        <v/>
      </c>
      <c r="V2113" s="30">
        <f>IF(T2113="","",T2113-U2113)</f>
        <v/>
      </c>
      <c r="W2113" s="33">
        <f>IF(I2113="H",INDEX(Matches!$T:$T,AA2113),INDEX(Matches!$U:$U,AA2113))</f>
        <v/>
      </c>
      <c r="X2113" s="11">
        <f>INDEX(Matches!$X:$X,AA2113)</f>
        <v/>
      </c>
      <c r="Y2113" s="30">
        <f>IF(O2113="","",O2113-S2113)</f>
        <v/>
      </c>
      <c r="Z2113" s="30">
        <f>IF(W2113="","",W2113-S2113)</f>
        <v/>
      </c>
      <c r="AA2113" s="24">
        <f>MATCH(J2113,Matches!$A:$A,0)</f>
        <v/>
      </c>
      <c r="AB2113" s="33" t="n"/>
      <c r="AC2113" s="33" t="n">
        <v>1.381546813958727</v>
      </c>
      <c r="AD2113" s="24" t="n"/>
      <c r="AE2113" s="24" t="n">
        <v>5</v>
      </c>
      <c r="AF2113" s="33" t="n"/>
      <c r="AG2113" s="33" t="n"/>
    </row>
    <row r="2114">
      <c r="A2114" s="24" t="inlineStr">
        <is>
          <t>Burton|19</t>
        </is>
      </c>
      <c r="B2114" s="24" t="inlineStr">
        <is>
          <t>E2</t>
        </is>
      </c>
      <c r="C2114" s="24" t="inlineStr">
        <is>
          <t>League One</t>
        </is>
      </c>
      <c r="D2114" s="24" t="inlineStr">
        <is>
          <t>Burton</t>
        </is>
      </c>
      <c r="E2114" s="24" t="n">
        <v>19</v>
      </c>
      <c r="F2114" s="24" t="n">
        <v>5</v>
      </c>
      <c r="G2114" s="29" t="n">
        <v>46368.52083333334</v>
      </c>
      <c r="H2114" s="24" t="inlineStr">
        <is>
          <t>Reading</t>
        </is>
      </c>
      <c r="I2114" s="24" t="inlineStr">
        <is>
          <t>H</t>
        </is>
      </c>
      <c r="J2114" s="24" t="inlineStr">
        <is>
          <t>E2-Burton-Reading</t>
        </is>
      </c>
      <c r="K2114" s="24" t="n">
        <v>12</v>
      </c>
      <c r="L2114" s="11">
        <f>IF(INDEX(Matches!$X:$X,AA2114)=0,"",IF(I2114="H",INDEX(Matches!$H:$H,AA2114),INDEX(Matches!$I:$I,AA2114)))</f>
        <v/>
      </c>
      <c r="M2114" s="11">
        <f>IF(INDEX(Matches!$X:$X,AA2114)=0,"",IF(I2114="H",INDEX(Matches!$I:$I,AA2114),INDEX(Matches!$H:$H,AA2114)))</f>
        <v/>
      </c>
      <c r="N2114" s="11">
        <f>IF(L2114="","",IF(L2114&gt;M2114,"W",IF(L2114=M2114,"D","L")))</f>
        <v/>
      </c>
      <c r="O2114" s="11">
        <f>IF(L2114="","",IF(L2114&gt;M2114,3,IF(L2114=M2114,1,0)))</f>
        <v/>
      </c>
      <c r="P2114" s="31">
        <f>IF(I2114="H",INDEX(Matches!$L:$L,AA2114),INDEX(Matches!$N:$N,AA2114))</f>
        <v/>
      </c>
      <c r="Q2114" s="31">
        <f>INDEX(Matches!$M:$M,AA2114)</f>
        <v/>
      </c>
      <c r="R2114" s="31">
        <f>IF(I2114="H",INDEX(Matches!$N:$N,AA2114),INDEX(Matches!$L:$L,AA2114))</f>
        <v/>
      </c>
      <c r="S2114" s="33">
        <f>IF(I2114="H",INDEX(Matches!$O:$O,AA2114),INDEX(Matches!$P:$P,AA2114))</f>
        <v/>
      </c>
      <c r="T2114" s="33">
        <f>IF(INDEX(Matches!$J:$J,AA2114)="","",IF(I2114="H",INDEX(Matches!$J:$J,AA2114),INDEX(Matches!$K:$K,AA2114)))</f>
        <v/>
      </c>
      <c r="U2114" s="33">
        <f>IF(INDEX(Matches!$K:$K,AA2114)="","",IF(I2114="H",INDEX(Matches!$K:$K,AA2114),INDEX(Matches!$J:$J,AA2114)))</f>
        <v/>
      </c>
      <c r="V2114" s="30">
        <f>IF(T2114="","",T2114-U2114)</f>
        <v/>
      </c>
      <c r="W2114" s="33">
        <f>IF(I2114="H",INDEX(Matches!$T:$T,AA2114),INDEX(Matches!$U:$U,AA2114))</f>
        <v/>
      </c>
      <c r="X2114" s="11">
        <f>INDEX(Matches!$X:$X,AA2114)</f>
        <v/>
      </c>
      <c r="Y2114" s="30">
        <f>IF(O2114="","",O2114-S2114)</f>
        <v/>
      </c>
      <c r="Z2114" s="30">
        <f>IF(W2114="","",W2114-S2114)</f>
        <v/>
      </c>
      <c r="AA2114" s="24">
        <f>MATCH(J2114,Matches!$A:$A,0)</f>
        <v/>
      </c>
      <c r="AB2114" s="33" t="n"/>
      <c r="AC2114" s="33" t="n">
        <v>1.24147837558808</v>
      </c>
      <c r="AD2114" s="24" t="n"/>
      <c r="AE2114" s="24" t="n">
        <v>5</v>
      </c>
      <c r="AF2114" s="33" t="n"/>
      <c r="AG2114" s="33" t="n"/>
    </row>
    <row r="2115">
      <c r="A2115" s="24" t="inlineStr">
        <is>
          <t>Burton|20</t>
        </is>
      </c>
      <c r="B2115" s="24" t="inlineStr">
        <is>
          <t>E2</t>
        </is>
      </c>
      <c r="C2115" s="24" t="inlineStr">
        <is>
          <t>League One</t>
        </is>
      </c>
      <c r="D2115" s="24" t="inlineStr">
        <is>
          <t>Burton</t>
        </is>
      </c>
      <c r="E2115" s="24" t="n">
        <v>20</v>
      </c>
      <c r="F2115" s="24" t="n">
        <v>5</v>
      </c>
      <c r="G2115" s="29" t="n">
        <v>46375.625</v>
      </c>
      <c r="H2115" s="24" t="inlineStr">
        <is>
          <t>Blackpool</t>
        </is>
      </c>
      <c r="I2115" s="24" t="inlineStr">
        <is>
          <t>A</t>
        </is>
      </c>
      <c r="J2115" s="24" t="inlineStr">
        <is>
          <t>E2-Blackpoo-Burton</t>
        </is>
      </c>
      <c r="K2115" s="24" t="n">
        <v>10</v>
      </c>
      <c r="L2115" s="11">
        <f>IF(INDEX(Matches!$X:$X,AA2115)=0,"",IF(I2115="H",INDEX(Matches!$H:$H,AA2115),INDEX(Matches!$I:$I,AA2115)))</f>
        <v/>
      </c>
      <c r="M2115" s="11">
        <f>IF(INDEX(Matches!$X:$X,AA2115)=0,"",IF(I2115="H",INDEX(Matches!$I:$I,AA2115),INDEX(Matches!$H:$H,AA2115)))</f>
        <v/>
      </c>
      <c r="N2115" s="11">
        <f>IF(L2115="","",IF(L2115&gt;M2115,"W",IF(L2115=M2115,"D","L")))</f>
        <v/>
      </c>
      <c r="O2115" s="11">
        <f>IF(L2115="","",IF(L2115&gt;M2115,3,IF(L2115=M2115,1,0)))</f>
        <v/>
      </c>
      <c r="P2115" s="31">
        <f>IF(I2115="H",INDEX(Matches!$L:$L,AA2115),INDEX(Matches!$N:$N,AA2115))</f>
        <v/>
      </c>
      <c r="Q2115" s="31">
        <f>INDEX(Matches!$M:$M,AA2115)</f>
        <v/>
      </c>
      <c r="R2115" s="31">
        <f>IF(I2115="H",INDEX(Matches!$N:$N,AA2115),INDEX(Matches!$L:$L,AA2115))</f>
        <v/>
      </c>
      <c r="S2115" s="33">
        <f>IF(I2115="H",INDEX(Matches!$O:$O,AA2115),INDEX(Matches!$P:$P,AA2115))</f>
        <v/>
      </c>
      <c r="T2115" s="33">
        <f>IF(INDEX(Matches!$J:$J,AA2115)="","",IF(I2115="H",INDEX(Matches!$J:$J,AA2115),INDEX(Matches!$K:$K,AA2115)))</f>
        <v/>
      </c>
      <c r="U2115" s="33">
        <f>IF(INDEX(Matches!$K:$K,AA2115)="","",IF(I2115="H",INDEX(Matches!$K:$K,AA2115),INDEX(Matches!$J:$J,AA2115)))</f>
        <v/>
      </c>
      <c r="V2115" s="30">
        <f>IF(T2115="","",T2115-U2115)</f>
        <v/>
      </c>
      <c r="W2115" s="33">
        <f>IF(I2115="H",INDEX(Matches!$T:$T,AA2115),INDEX(Matches!$U:$U,AA2115))</f>
        <v/>
      </c>
      <c r="X2115" s="11">
        <f>INDEX(Matches!$X:$X,AA2115)</f>
        <v/>
      </c>
      <c r="Y2115" s="30">
        <f>IF(O2115="","",O2115-S2115)</f>
        <v/>
      </c>
      <c r="Z2115" s="30">
        <f>IF(W2115="","",W2115-S2115)</f>
        <v/>
      </c>
      <c r="AA2115" s="24">
        <f>MATCH(J2115,Matches!$A:$A,0)</f>
        <v/>
      </c>
      <c r="AB2115" s="33" t="n"/>
      <c r="AC2115" s="33" t="n">
        <v>0.996846420543845</v>
      </c>
      <c r="AD2115" s="24" t="n"/>
      <c r="AE2115" s="24" t="n">
        <v>5</v>
      </c>
      <c r="AF2115" s="33" t="n"/>
      <c r="AG2115" s="33" t="n"/>
    </row>
    <row r="2116">
      <c r="A2116" s="24" t="inlineStr">
        <is>
          <t>Burton|21</t>
        </is>
      </c>
      <c r="B2116" s="24" t="inlineStr">
        <is>
          <t>E2</t>
        </is>
      </c>
      <c r="C2116" s="24" t="inlineStr">
        <is>
          <t>League One</t>
        </is>
      </c>
      <c r="D2116" s="24" t="inlineStr">
        <is>
          <t>Burton</t>
        </is>
      </c>
      <c r="E2116" s="24" t="n">
        <v>21</v>
      </c>
      <c r="F2116" s="24" t="n">
        <v>6</v>
      </c>
      <c r="G2116" s="29" t="n">
        <v>46382.625</v>
      </c>
      <c r="H2116" s="24" t="inlineStr">
        <is>
          <t>Sheffield Wed</t>
        </is>
      </c>
      <c r="I2116" s="24" t="inlineStr">
        <is>
          <t>H</t>
        </is>
      </c>
      <c r="J2116" s="24" t="inlineStr">
        <is>
          <t>E2-Burton-Sheffiel</t>
        </is>
      </c>
      <c r="K2116" s="24" t="n">
        <v>2</v>
      </c>
      <c r="L2116" s="11">
        <f>IF(INDEX(Matches!$X:$X,AA2116)=0,"",IF(I2116="H",INDEX(Matches!$H:$H,AA2116),INDEX(Matches!$I:$I,AA2116)))</f>
        <v/>
      </c>
      <c r="M2116" s="11">
        <f>IF(INDEX(Matches!$X:$X,AA2116)=0,"",IF(I2116="H",INDEX(Matches!$I:$I,AA2116),INDEX(Matches!$H:$H,AA2116)))</f>
        <v/>
      </c>
      <c r="N2116" s="11">
        <f>IF(L2116="","",IF(L2116&gt;M2116,"W",IF(L2116=M2116,"D","L")))</f>
        <v/>
      </c>
      <c r="O2116" s="11">
        <f>IF(L2116="","",IF(L2116&gt;M2116,3,IF(L2116=M2116,1,0)))</f>
        <v/>
      </c>
      <c r="P2116" s="31">
        <f>IF(I2116="H",INDEX(Matches!$L:$L,AA2116),INDEX(Matches!$N:$N,AA2116))</f>
        <v/>
      </c>
      <c r="Q2116" s="31">
        <f>INDEX(Matches!$M:$M,AA2116)</f>
        <v/>
      </c>
      <c r="R2116" s="31">
        <f>IF(I2116="H",INDEX(Matches!$N:$N,AA2116),INDEX(Matches!$L:$L,AA2116))</f>
        <v/>
      </c>
      <c r="S2116" s="33">
        <f>IF(I2116="H",INDEX(Matches!$O:$O,AA2116),INDEX(Matches!$P:$P,AA2116))</f>
        <v/>
      </c>
      <c r="T2116" s="33">
        <f>IF(INDEX(Matches!$J:$J,AA2116)="","",IF(I2116="H",INDEX(Matches!$J:$J,AA2116),INDEX(Matches!$K:$K,AA2116)))</f>
        <v/>
      </c>
      <c r="U2116" s="33">
        <f>IF(INDEX(Matches!$K:$K,AA2116)="","",IF(I2116="H",INDEX(Matches!$K:$K,AA2116),INDEX(Matches!$J:$J,AA2116)))</f>
        <v/>
      </c>
      <c r="V2116" s="30">
        <f>IF(T2116="","",T2116-U2116)</f>
        <v/>
      </c>
      <c r="W2116" s="33">
        <f>IF(I2116="H",INDEX(Matches!$T:$T,AA2116),INDEX(Matches!$U:$U,AA2116))</f>
        <v/>
      </c>
      <c r="X2116" s="11">
        <f>INDEX(Matches!$X:$X,AA2116)</f>
        <v/>
      </c>
      <c r="Y2116" s="30">
        <f>IF(O2116="","",O2116-S2116)</f>
        <v/>
      </c>
      <c r="Z2116" s="30">
        <f>IF(W2116="","",W2116-S2116)</f>
        <v/>
      </c>
      <c r="AA2116" s="24">
        <f>MATCH(J2116,Matches!$A:$A,0)</f>
        <v/>
      </c>
      <c r="AB2116" s="33" t="n"/>
      <c r="AC2116" s="33" t="n">
        <v>1.067016703811041</v>
      </c>
      <c r="AD2116" s="24" t="n"/>
      <c r="AE2116" s="24" t="n">
        <v>6</v>
      </c>
      <c r="AF2116" s="33" t="n"/>
      <c r="AG2116" s="33" t="n"/>
    </row>
    <row r="2117">
      <c r="A2117" s="24" t="inlineStr">
        <is>
          <t>Burton|22</t>
        </is>
      </c>
      <c r="B2117" s="24" t="inlineStr">
        <is>
          <t>E2</t>
        </is>
      </c>
      <c r="C2117" s="24" t="inlineStr">
        <is>
          <t>League One</t>
        </is>
      </c>
      <c r="D2117" s="24" t="inlineStr">
        <is>
          <t>Burton</t>
        </is>
      </c>
      <c r="E2117" s="24" t="n">
        <v>22</v>
      </c>
      <c r="F2117" s="24" t="n">
        <v>6</v>
      </c>
      <c r="G2117" s="29" t="n">
        <v>46385.82291666666</v>
      </c>
      <c r="H2117" s="24" t="inlineStr">
        <is>
          <t>Barnsley</t>
        </is>
      </c>
      <c r="I2117" s="24" t="inlineStr">
        <is>
          <t>A</t>
        </is>
      </c>
      <c r="J2117" s="24" t="inlineStr">
        <is>
          <t>E2-Barnsley-Burton</t>
        </is>
      </c>
      <c r="K2117" s="24" t="n">
        <v>13</v>
      </c>
      <c r="L2117" s="11">
        <f>IF(INDEX(Matches!$X:$X,AA2117)=0,"",IF(I2117="H",INDEX(Matches!$H:$H,AA2117),INDEX(Matches!$I:$I,AA2117)))</f>
        <v/>
      </c>
      <c r="M2117" s="11">
        <f>IF(INDEX(Matches!$X:$X,AA2117)=0,"",IF(I2117="H",INDEX(Matches!$I:$I,AA2117),INDEX(Matches!$H:$H,AA2117)))</f>
        <v/>
      </c>
      <c r="N2117" s="11">
        <f>IF(L2117="","",IF(L2117&gt;M2117,"W",IF(L2117=M2117,"D","L")))</f>
        <v/>
      </c>
      <c r="O2117" s="11">
        <f>IF(L2117="","",IF(L2117&gt;M2117,3,IF(L2117=M2117,1,0)))</f>
        <v/>
      </c>
      <c r="P2117" s="31">
        <f>IF(I2117="H",INDEX(Matches!$L:$L,AA2117),INDEX(Matches!$N:$N,AA2117))</f>
        <v/>
      </c>
      <c r="Q2117" s="31">
        <f>INDEX(Matches!$M:$M,AA2117)</f>
        <v/>
      </c>
      <c r="R2117" s="31">
        <f>IF(I2117="H",INDEX(Matches!$N:$N,AA2117),INDEX(Matches!$L:$L,AA2117))</f>
        <v/>
      </c>
      <c r="S2117" s="33">
        <f>IF(I2117="H",INDEX(Matches!$O:$O,AA2117),INDEX(Matches!$P:$P,AA2117))</f>
        <v/>
      </c>
      <c r="T2117" s="33">
        <f>IF(INDEX(Matches!$J:$J,AA2117)="","",IF(I2117="H",INDEX(Matches!$J:$J,AA2117),INDEX(Matches!$K:$K,AA2117)))</f>
        <v/>
      </c>
      <c r="U2117" s="33">
        <f>IF(INDEX(Matches!$K:$K,AA2117)="","",IF(I2117="H",INDEX(Matches!$K:$K,AA2117),INDEX(Matches!$J:$J,AA2117)))</f>
        <v/>
      </c>
      <c r="V2117" s="30">
        <f>IF(T2117="","",T2117-U2117)</f>
        <v/>
      </c>
      <c r="W2117" s="33">
        <f>IF(I2117="H",INDEX(Matches!$T:$T,AA2117),INDEX(Matches!$U:$U,AA2117))</f>
        <v/>
      </c>
      <c r="X2117" s="11">
        <f>INDEX(Matches!$X:$X,AA2117)</f>
        <v/>
      </c>
      <c r="Y2117" s="30">
        <f>IF(O2117="","",O2117-S2117)</f>
        <v/>
      </c>
      <c r="Z2117" s="30">
        <f>IF(W2117="","",W2117-S2117)</f>
        <v/>
      </c>
      <c r="AA2117" s="24">
        <f>MATCH(J2117,Matches!$A:$A,0)</f>
        <v/>
      </c>
      <c r="AB2117" s="33" t="n"/>
      <c r="AC2117" s="33" t="n">
        <v>1.037986600803939</v>
      </c>
      <c r="AD2117" s="24" t="n"/>
      <c r="AE2117" s="24" t="n">
        <v>6</v>
      </c>
      <c r="AF2117" s="33" t="n"/>
      <c r="AG2117" s="33" t="n"/>
    </row>
    <row r="2118">
      <c r="A2118" s="24" t="inlineStr">
        <is>
          <t>Burton|23</t>
        </is>
      </c>
      <c r="B2118" s="24" t="inlineStr">
        <is>
          <t>E2</t>
        </is>
      </c>
      <c r="C2118" s="24" t="inlineStr">
        <is>
          <t>League One</t>
        </is>
      </c>
      <c r="D2118" s="24" t="inlineStr">
        <is>
          <t>Burton</t>
        </is>
      </c>
      <c r="E2118" s="24" t="n">
        <v>23</v>
      </c>
      <c r="F2118" s="24" t="n">
        <v>6</v>
      </c>
      <c r="G2118" s="29" t="n">
        <v>46389.625</v>
      </c>
      <c r="H2118" s="24" t="inlineStr">
        <is>
          <t>Stockport</t>
        </is>
      </c>
      <c r="I2118" s="24" t="inlineStr">
        <is>
          <t>A</t>
        </is>
      </c>
      <c r="J2118" s="24" t="inlineStr">
        <is>
          <t>E2-Stockpor-Burton</t>
        </is>
      </c>
      <c r="K2118" s="24" t="n">
        <v>7</v>
      </c>
      <c r="L2118" s="11">
        <f>IF(INDEX(Matches!$X:$X,AA2118)=0,"",IF(I2118="H",INDEX(Matches!$H:$H,AA2118),INDEX(Matches!$I:$I,AA2118)))</f>
        <v/>
      </c>
      <c r="M2118" s="11">
        <f>IF(INDEX(Matches!$X:$X,AA2118)=0,"",IF(I2118="H",INDEX(Matches!$I:$I,AA2118),INDEX(Matches!$H:$H,AA2118)))</f>
        <v/>
      </c>
      <c r="N2118" s="11">
        <f>IF(L2118="","",IF(L2118&gt;M2118,"W",IF(L2118=M2118,"D","L")))</f>
        <v/>
      </c>
      <c r="O2118" s="11">
        <f>IF(L2118="","",IF(L2118&gt;M2118,3,IF(L2118=M2118,1,0)))</f>
        <v/>
      </c>
      <c r="P2118" s="31">
        <f>IF(I2118="H",INDEX(Matches!$L:$L,AA2118),INDEX(Matches!$N:$N,AA2118))</f>
        <v/>
      </c>
      <c r="Q2118" s="31">
        <f>INDEX(Matches!$M:$M,AA2118)</f>
        <v/>
      </c>
      <c r="R2118" s="31">
        <f>IF(I2118="H",INDEX(Matches!$N:$N,AA2118),INDEX(Matches!$L:$L,AA2118))</f>
        <v/>
      </c>
      <c r="S2118" s="33">
        <f>IF(I2118="H",INDEX(Matches!$O:$O,AA2118),INDEX(Matches!$P:$P,AA2118))</f>
        <v/>
      </c>
      <c r="T2118" s="33">
        <f>IF(INDEX(Matches!$J:$J,AA2118)="","",IF(I2118="H",INDEX(Matches!$J:$J,AA2118),INDEX(Matches!$K:$K,AA2118)))</f>
        <v/>
      </c>
      <c r="U2118" s="33">
        <f>IF(INDEX(Matches!$K:$K,AA2118)="","",IF(I2118="H",INDEX(Matches!$K:$K,AA2118),INDEX(Matches!$J:$J,AA2118)))</f>
        <v/>
      </c>
      <c r="V2118" s="30">
        <f>IF(T2118="","",T2118-U2118)</f>
        <v/>
      </c>
      <c r="W2118" s="33">
        <f>IF(I2118="H",INDEX(Matches!$T:$T,AA2118),INDEX(Matches!$U:$U,AA2118))</f>
        <v/>
      </c>
      <c r="X2118" s="11">
        <f>INDEX(Matches!$X:$X,AA2118)</f>
        <v/>
      </c>
      <c r="Y2118" s="30">
        <f>IF(O2118="","",O2118-S2118)</f>
        <v/>
      </c>
      <c r="Z2118" s="30">
        <f>IF(W2118="","",W2118-S2118)</f>
        <v/>
      </c>
      <c r="AA2118" s="24">
        <f>MATCH(J2118,Matches!$A:$A,0)</f>
        <v/>
      </c>
      <c r="AB2118" s="33" t="n"/>
      <c r="AC2118" s="33" t="n">
        <v>0.8469164548262662</v>
      </c>
      <c r="AD2118" s="24" t="n"/>
      <c r="AE2118" s="24" t="n">
        <v>6</v>
      </c>
      <c r="AF2118" s="33" t="n"/>
      <c r="AG2118" s="33" t="n"/>
    </row>
    <row r="2119">
      <c r="A2119" s="24" t="inlineStr">
        <is>
          <t>Burton|24</t>
        </is>
      </c>
      <c r="B2119" s="24" t="inlineStr">
        <is>
          <t>E2</t>
        </is>
      </c>
      <c r="C2119" s="24" t="inlineStr">
        <is>
          <t>League One</t>
        </is>
      </c>
      <c r="D2119" s="24" t="inlineStr">
        <is>
          <t>Burton</t>
        </is>
      </c>
      <c r="E2119" s="24" t="n">
        <v>24</v>
      </c>
      <c r="F2119" s="24" t="n">
        <v>6</v>
      </c>
      <c r="G2119" s="29" t="n">
        <v>46395.83333333334</v>
      </c>
      <c r="H2119" s="24" t="inlineStr">
        <is>
          <t>Blackpool</t>
        </is>
      </c>
      <c r="I2119" s="24" t="inlineStr">
        <is>
          <t>H</t>
        </is>
      </c>
      <c r="J2119" s="24" t="inlineStr">
        <is>
          <t>E2-Burton-Blackpoo</t>
        </is>
      </c>
      <c r="K2119" s="24" t="n">
        <v>10</v>
      </c>
      <c r="L2119" s="11">
        <f>IF(INDEX(Matches!$X:$X,AA2119)=0,"",IF(I2119="H",INDEX(Matches!$H:$H,AA2119),INDEX(Matches!$I:$I,AA2119)))</f>
        <v/>
      </c>
      <c r="M2119" s="11">
        <f>IF(INDEX(Matches!$X:$X,AA2119)=0,"",IF(I2119="H",INDEX(Matches!$I:$I,AA2119),INDEX(Matches!$H:$H,AA2119)))</f>
        <v/>
      </c>
      <c r="N2119" s="11">
        <f>IF(L2119="","",IF(L2119&gt;M2119,"W",IF(L2119=M2119,"D","L")))</f>
        <v/>
      </c>
      <c r="O2119" s="11">
        <f>IF(L2119="","",IF(L2119&gt;M2119,3,IF(L2119=M2119,1,0)))</f>
        <v/>
      </c>
      <c r="P2119" s="31">
        <f>IF(I2119="H",INDEX(Matches!$L:$L,AA2119),INDEX(Matches!$N:$N,AA2119))</f>
        <v/>
      </c>
      <c r="Q2119" s="31">
        <f>INDEX(Matches!$M:$M,AA2119)</f>
        <v/>
      </c>
      <c r="R2119" s="31">
        <f>IF(I2119="H",INDEX(Matches!$N:$N,AA2119),INDEX(Matches!$L:$L,AA2119))</f>
        <v/>
      </c>
      <c r="S2119" s="33">
        <f>IF(I2119="H",INDEX(Matches!$O:$O,AA2119),INDEX(Matches!$P:$P,AA2119))</f>
        <v/>
      </c>
      <c r="T2119" s="33">
        <f>IF(INDEX(Matches!$J:$J,AA2119)="","",IF(I2119="H",INDEX(Matches!$J:$J,AA2119),INDEX(Matches!$K:$K,AA2119)))</f>
        <v/>
      </c>
      <c r="U2119" s="33">
        <f>IF(INDEX(Matches!$K:$K,AA2119)="","",IF(I2119="H",INDEX(Matches!$K:$K,AA2119),INDEX(Matches!$J:$J,AA2119)))</f>
        <v/>
      </c>
      <c r="V2119" s="30">
        <f>IF(T2119="","",T2119-U2119)</f>
        <v/>
      </c>
      <c r="W2119" s="33">
        <f>IF(I2119="H",INDEX(Matches!$T:$T,AA2119),INDEX(Matches!$U:$U,AA2119))</f>
        <v/>
      </c>
      <c r="X2119" s="11">
        <f>INDEX(Matches!$X:$X,AA2119)</f>
        <v/>
      </c>
      <c r="Y2119" s="30">
        <f>IF(O2119="","",O2119-S2119)</f>
        <v/>
      </c>
      <c r="Z2119" s="30">
        <f>IF(W2119="","",W2119-S2119)</f>
        <v/>
      </c>
      <c r="AA2119" s="24">
        <f>MATCH(J2119,Matches!$A:$A,0)</f>
        <v/>
      </c>
      <c r="AB2119" s="33" t="n"/>
      <c r="AC2119" s="33" t="n">
        <v>1.309004081693971</v>
      </c>
      <c r="AD2119" s="24" t="n"/>
      <c r="AE2119" s="24" t="n">
        <v>6</v>
      </c>
      <c r="AF2119" s="33" t="n"/>
      <c r="AG2119" s="33" t="n"/>
    </row>
    <row r="2120">
      <c r="A2120" s="24" t="inlineStr">
        <is>
          <t>Burton|25</t>
        </is>
      </c>
      <c r="B2120" s="24" t="inlineStr">
        <is>
          <t>E2</t>
        </is>
      </c>
      <c r="C2120" s="24" t="inlineStr">
        <is>
          <t>League One</t>
        </is>
      </c>
      <c r="D2120" s="24" t="inlineStr">
        <is>
          <t>Burton</t>
        </is>
      </c>
      <c r="E2120" s="24" t="n">
        <v>25</v>
      </c>
      <c r="F2120" s="24" t="n">
        <v>7</v>
      </c>
      <c r="G2120" s="29" t="n">
        <v>46403.625</v>
      </c>
      <c r="H2120" s="24" t="inlineStr">
        <is>
          <t>Peterborough</t>
        </is>
      </c>
      <c r="I2120" s="24" t="inlineStr">
        <is>
          <t>H</t>
        </is>
      </c>
      <c r="J2120" s="24" t="inlineStr">
        <is>
          <t>E2-Burton-Peterbor</t>
        </is>
      </c>
      <c r="K2120" s="24" t="n">
        <v>19</v>
      </c>
      <c r="L2120" s="11">
        <f>IF(INDEX(Matches!$X:$X,AA2120)=0,"",IF(I2120="H",INDEX(Matches!$H:$H,AA2120),INDEX(Matches!$I:$I,AA2120)))</f>
        <v/>
      </c>
      <c r="M2120" s="11">
        <f>IF(INDEX(Matches!$X:$X,AA2120)=0,"",IF(I2120="H",INDEX(Matches!$I:$I,AA2120),INDEX(Matches!$H:$H,AA2120)))</f>
        <v/>
      </c>
      <c r="N2120" s="11">
        <f>IF(L2120="","",IF(L2120&gt;M2120,"W",IF(L2120=M2120,"D","L")))</f>
        <v/>
      </c>
      <c r="O2120" s="11">
        <f>IF(L2120="","",IF(L2120&gt;M2120,3,IF(L2120=M2120,1,0)))</f>
        <v/>
      </c>
      <c r="P2120" s="31">
        <f>IF(I2120="H",INDEX(Matches!$L:$L,AA2120),INDEX(Matches!$N:$N,AA2120))</f>
        <v/>
      </c>
      <c r="Q2120" s="31">
        <f>INDEX(Matches!$M:$M,AA2120)</f>
        <v/>
      </c>
      <c r="R2120" s="31">
        <f>IF(I2120="H",INDEX(Matches!$N:$N,AA2120),INDEX(Matches!$L:$L,AA2120))</f>
        <v/>
      </c>
      <c r="S2120" s="33">
        <f>IF(I2120="H",INDEX(Matches!$O:$O,AA2120),INDEX(Matches!$P:$P,AA2120))</f>
        <v/>
      </c>
      <c r="T2120" s="33">
        <f>IF(INDEX(Matches!$J:$J,AA2120)="","",IF(I2120="H",INDEX(Matches!$J:$J,AA2120),INDEX(Matches!$K:$K,AA2120)))</f>
        <v/>
      </c>
      <c r="U2120" s="33">
        <f>IF(INDEX(Matches!$K:$K,AA2120)="","",IF(I2120="H",INDEX(Matches!$K:$K,AA2120),INDEX(Matches!$J:$J,AA2120)))</f>
        <v/>
      </c>
      <c r="V2120" s="30">
        <f>IF(T2120="","",T2120-U2120)</f>
        <v/>
      </c>
      <c r="W2120" s="33">
        <f>IF(I2120="H",INDEX(Matches!$T:$T,AA2120),INDEX(Matches!$U:$U,AA2120))</f>
        <v/>
      </c>
      <c r="X2120" s="11">
        <f>INDEX(Matches!$X:$X,AA2120)</f>
        <v/>
      </c>
      <c r="Y2120" s="30">
        <f>IF(O2120="","",O2120-S2120)</f>
        <v/>
      </c>
      <c r="Z2120" s="30">
        <f>IF(W2120="","",W2120-S2120)</f>
        <v/>
      </c>
      <c r="AA2120" s="24">
        <f>MATCH(J2120,Matches!$A:$A,0)</f>
        <v/>
      </c>
      <c r="AB2120" s="33" t="n"/>
      <c r="AC2120" s="33" t="n">
        <v>1.38376452817588</v>
      </c>
      <c r="AD2120" s="24" t="n"/>
      <c r="AE2120" s="24" t="n">
        <v>7</v>
      </c>
      <c r="AF2120" s="33" t="n"/>
      <c r="AG2120" s="33" t="n"/>
    </row>
    <row r="2121">
      <c r="A2121" s="24" t="inlineStr">
        <is>
          <t>Burton|26</t>
        </is>
      </c>
      <c r="B2121" s="24" t="inlineStr">
        <is>
          <t>E2</t>
        </is>
      </c>
      <c r="C2121" s="24" t="inlineStr">
        <is>
          <t>League One</t>
        </is>
      </c>
      <c r="D2121" s="24" t="inlineStr">
        <is>
          <t>Burton</t>
        </is>
      </c>
      <c r="E2121" s="24" t="n">
        <v>26</v>
      </c>
      <c r="F2121" s="24" t="n">
        <v>7</v>
      </c>
      <c r="G2121" s="29" t="n">
        <v>46406.82291666666</v>
      </c>
      <c r="H2121" s="24" t="inlineStr">
        <is>
          <t>Bradford</t>
        </is>
      </c>
      <c r="I2121" s="24" t="inlineStr">
        <is>
          <t>A</t>
        </is>
      </c>
      <c r="J2121" s="24" t="inlineStr">
        <is>
          <t>E2-Bradford-Burton</t>
        </is>
      </c>
      <c r="K2121" s="24" t="n">
        <v>8</v>
      </c>
      <c r="L2121" s="11">
        <f>IF(INDEX(Matches!$X:$X,AA2121)=0,"",IF(I2121="H",INDEX(Matches!$H:$H,AA2121),INDEX(Matches!$I:$I,AA2121)))</f>
        <v/>
      </c>
      <c r="M2121" s="11">
        <f>IF(INDEX(Matches!$X:$X,AA2121)=0,"",IF(I2121="H",INDEX(Matches!$I:$I,AA2121),INDEX(Matches!$H:$H,AA2121)))</f>
        <v/>
      </c>
      <c r="N2121" s="11">
        <f>IF(L2121="","",IF(L2121&gt;M2121,"W",IF(L2121=M2121,"D","L")))</f>
        <v/>
      </c>
      <c r="O2121" s="11">
        <f>IF(L2121="","",IF(L2121&gt;M2121,3,IF(L2121=M2121,1,0)))</f>
        <v/>
      </c>
      <c r="P2121" s="31">
        <f>IF(I2121="H",INDEX(Matches!$L:$L,AA2121),INDEX(Matches!$N:$N,AA2121))</f>
        <v/>
      </c>
      <c r="Q2121" s="31">
        <f>INDEX(Matches!$M:$M,AA2121)</f>
        <v/>
      </c>
      <c r="R2121" s="31">
        <f>IF(I2121="H",INDEX(Matches!$N:$N,AA2121),INDEX(Matches!$L:$L,AA2121))</f>
        <v/>
      </c>
      <c r="S2121" s="33">
        <f>IF(I2121="H",INDEX(Matches!$O:$O,AA2121),INDEX(Matches!$P:$P,AA2121))</f>
        <v/>
      </c>
      <c r="T2121" s="33">
        <f>IF(INDEX(Matches!$J:$J,AA2121)="","",IF(I2121="H",INDEX(Matches!$J:$J,AA2121),INDEX(Matches!$K:$K,AA2121)))</f>
        <v/>
      </c>
      <c r="U2121" s="33">
        <f>IF(INDEX(Matches!$K:$K,AA2121)="","",IF(I2121="H",INDEX(Matches!$K:$K,AA2121),INDEX(Matches!$J:$J,AA2121)))</f>
        <v/>
      </c>
      <c r="V2121" s="30">
        <f>IF(T2121="","",T2121-U2121)</f>
        <v/>
      </c>
      <c r="W2121" s="33">
        <f>IF(I2121="H",INDEX(Matches!$T:$T,AA2121),INDEX(Matches!$U:$U,AA2121))</f>
        <v/>
      </c>
      <c r="X2121" s="11">
        <f>INDEX(Matches!$X:$X,AA2121)</f>
        <v/>
      </c>
      <c r="Y2121" s="30">
        <f>IF(O2121="","",O2121-S2121)</f>
        <v/>
      </c>
      <c r="Z2121" s="30">
        <f>IF(W2121="","",W2121-S2121)</f>
        <v/>
      </c>
      <c r="AA2121" s="24">
        <f>MATCH(J2121,Matches!$A:$A,0)</f>
        <v/>
      </c>
      <c r="AB2121" s="33" t="n"/>
      <c r="AC2121" s="33" t="n">
        <v>0.9282848051131731</v>
      </c>
      <c r="AD2121" s="24" t="n"/>
      <c r="AE2121" s="24" t="n">
        <v>7</v>
      </c>
      <c r="AF2121" s="33" t="n"/>
      <c r="AG2121" s="33" t="n"/>
    </row>
    <row r="2122">
      <c r="A2122" s="24" t="inlineStr">
        <is>
          <t>Burton|27</t>
        </is>
      </c>
      <c r="B2122" s="24" t="inlineStr">
        <is>
          <t>E2</t>
        </is>
      </c>
      <c r="C2122" s="24" t="inlineStr">
        <is>
          <t>League One</t>
        </is>
      </c>
      <c r="D2122" s="24" t="inlineStr">
        <is>
          <t>Burton</t>
        </is>
      </c>
      <c r="E2122" s="24" t="n">
        <v>27</v>
      </c>
      <c r="F2122" s="24" t="n">
        <v>7</v>
      </c>
      <c r="G2122" s="29" t="n">
        <v>46410.625</v>
      </c>
      <c r="H2122" s="24" t="inlineStr">
        <is>
          <t>Leyton Orient</t>
        </is>
      </c>
      <c r="I2122" s="24" t="inlineStr">
        <is>
          <t>A</t>
        </is>
      </c>
      <c r="J2122" s="24" t="inlineStr">
        <is>
          <t>E2-LeytonOr-Burton</t>
        </is>
      </c>
      <c r="K2122" s="24" t="n">
        <v>20</v>
      </c>
      <c r="L2122" s="11">
        <f>IF(INDEX(Matches!$X:$X,AA2122)=0,"",IF(I2122="H",INDEX(Matches!$H:$H,AA2122),INDEX(Matches!$I:$I,AA2122)))</f>
        <v/>
      </c>
      <c r="M2122" s="11">
        <f>IF(INDEX(Matches!$X:$X,AA2122)=0,"",IF(I2122="H",INDEX(Matches!$I:$I,AA2122),INDEX(Matches!$H:$H,AA2122)))</f>
        <v/>
      </c>
      <c r="N2122" s="11">
        <f>IF(L2122="","",IF(L2122&gt;M2122,"W",IF(L2122=M2122,"D","L")))</f>
        <v/>
      </c>
      <c r="O2122" s="11">
        <f>IF(L2122="","",IF(L2122&gt;M2122,3,IF(L2122=M2122,1,0)))</f>
        <v/>
      </c>
      <c r="P2122" s="31">
        <f>IF(I2122="H",INDEX(Matches!$L:$L,AA2122),INDEX(Matches!$N:$N,AA2122))</f>
        <v/>
      </c>
      <c r="Q2122" s="31">
        <f>INDEX(Matches!$M:$M,AA2122)</f>
        <v/>
      </c>
      <c r="R2122" s="31">
        <f>IF(I2122="H",INDEX(Matches!$N:$N,AA2122),INDEX(Matches!$L:$L,AA2122))</f>
        <v/>
      </c>
      <c r="S2122" s="33">
        <f>IF(I2122="H",INDEX(Matches!$O:$O,AA2122),INDEX(Matches!$P:$P,AA2122))</f>
        <v/>
      </c>
      <c r="T2122" s="33">
        <f>IF(INDEX(Matches!$J:$J,AA2122)="","",IF(I2122="H",INDEX(Matches!$J:$J,AA2122),INDEX(Matches!$K:$K,AA2122)))</f>
        <v/>
      </c>
      <c r="U2122" s="33">
        <f>IF(INDEX(Matches!$K:$K,AA2122)="","",IF(I2122="H",INDEX(Matches!$K:$K,AA2122),INDEX(Matches!$J:$J,AA2122)))</f>
        <v/>
      </c>
      <c r="V2122" s="30">
        <f>IF(T2122="","",T2122-U2122)</f>
        <v/>
      </c>
      <c r="W2122" s="33">
        <f>IF(I2122="H",INDEX(Matches!$T:$T,AA2122),INDEX(Matches!$U:$U,AA2122))</f>
        <v/>
      </c>
      <c r="X2122" s="11">
        <f>INDEX(Matches!$X:$X,AA2122)</f>
        <v/>
      </c>
      <c r="Y2122" s="30">
        <f>IF(O2122="","",O2122-S2122)</f>
        <v/>
      </c>
      <c r="Z2122" s="30">
        <f>IF(W2122="","",W2122-S2122)</f>
        <v/>
      </c>
      <c r="AA2122" s="24">
        <f>MATCH(J2122,Matches!$A:$A,0)</f>
        <v/>
      </c>
      <c r="AB2122" s="33" t="n"/>
      <c r="AC2122" s="33" t="n">
        <v>1.127543617493933</v>
      </c>
      <c r="AD2122" s="24" t="n"/>
      <c r="AE2122" s="24" t="n">
        <v>7</v>
      </c>
      <c r="AF2122" s="33" t="n"/>
      <c r="AG2122" s="33" t="n"/>
    </row>
    <row r="2123">
      <c r="A2123" s="24" t="inlineStr">
        <is>
          <t>Burton|28</t>
        </is>
      </c>
      <c r="B2123" s="24" t="inlineStr">
        <is>
          <t>E2</t>
        </is>
      </c>
      <c r="C2123" s="24" t="inlineStr">
        <is>
          <t>League One</t>
        </is>
      </c>
      <c r="D2123" s="24" t="inlineStr">
        <is>
          <t>Burton</t>
        </is>
      </c>
      <c r="E2123" s="24" t="n">
        <v>28</v>
      </c>
      <c r="F2123" s="24" t="n">
        <v>7</v>
      </c>
      <c r="G2123" s="29" t="n">
        <v>46417.625</v>
      </c>
      <c r="H2123" s="24" t="inlineStr">
        <is>
          <t>Wycombe</t>
        </is>
      </c>
      <c r="I2123" s="24" t="inlineStr">
        <is>
          <t>H</t>
        </is>
      </c>
      <c r="J2123" s="24" t="inlineStr">
        <is>
          <t>E2-Burton-Wycombe</t>
        </is>
      </c>
      <c r="K2123" s="24" t="n">
        <v>9</v>
      </c>
      <c r="L2123" s="11">
        <f>IF(INDEX(Matches!$X:$X,AA2123)=0,"",IF(I2123="H",INDEX(Matches!$H:$H,AA2123),INDEX(Matches!$I:$I,AA2123)))</f>
        <v/>
      </c>
      <c r="M2123" s="11">
        <f>IF(INDEX(Matches!$X:$X,AA2123)=0,"",IF(I2123="H",INDEX(Matches!$I:$I,AA2123),INDEX(Matches!$H:$H,AA2123)))</f>
        <v/>
      </c>
      <c r="N2123" s="11">
        <f>IF(L2123="","",IF(L2123&gt;M2123,"W",IF(L2123=M2123,"D","L")))</f>
        <v/>
      </c>
      <c r="O2123" s="11">
        <f>IF(L2123="","",IF(L2123&gt;M2123,3,IF(L2123=M2123,1,0)))</f>
        <v/>
      </c>
      <c r="P2123" s="31">
        <f>IF(I2123="H",INDEX(Matches!$L:$L,AA2123),INDEX(Matches!$N:$N,AA2123))</f>
        <v/>
      </c>
      <c r="Q2123" s="31">
        <f>INDEX(Matches!$M:$M,AA2123)</f>
        <v/>
      </c>
      <c r="R2123" s="31">
        <f>IF(I2123="H",INDEX(Matches!$N:$N,AA2123),INDEX(Matches!$L:$L,AA2123))</f>
        <v/>
      </c>
      <c r="S2123" s="33">
        <f>IF(I2123="H",INDEX(Matches!$O:$O,AA2123),INDEX(Matches!$P:$P,AA2123))</f>
        <v/>
      </c>
      <c r="T2123" s="33">
        <f>IF(INDEX(Matches!$J:$J,AA2123)="","",IF(I2123="H",INDEX(Matches!$J:$J,AA2123),INDEX(Matches!$K:$K,AA2123)))</f>
        <v/>
      </c>
      <c r="U2123" s="33">
        <f>IF(INDEX(Matches!$K:$K,AA2123)="","",IF(I2123="H",INDEX(Matches!$K:$K,AA2123),INDEX(Matches!$J:$J,AA2123)))</f>
        <v/>
      </c>
      <c r="V2123" s="30">
        <f>IF(T2123="","",T2123-U2123)</f>
        <v/>
      </c>
      <c r="W2123" s="33">
        <f>IF(I2123="H",INDEX(Matches!$T:$T,AA2123),INDEX(Matches!$U:$U,AA2123))</f>
        <v/>
      </c>
      <c r="X2123" s="11">
        <f>INDEX(Matches!$X:$X,AA2123)</f>
        <v/>
      </c>
      <c r="Y2123" s="30">
        <f>IF(O2123="","",O2123-S2123)</f>
        <v/>
      </c>
      <c r="Z2123" s="30">
        <f>IF(W2123="","",W2123-S2123)</f>
        <v/>
      </c>
      <c r="AA2123" s="24">
        <f>MATCH(J2123,Matches!$A:$A,0)</f>
        <v/>
      </c>
      <c r="AB2123" s="33" t="n"/>
      <c r="AC2123" s="33" t="n">
        <v>1.257722014344402</v>
      </c>
      <c r="AD2123" s="24" t="n"/>
      <c r="AE2123" s="24" t="n">
        <v>7</v>
      </c>
      <c r="AF2123" s="33" t="n"/>
      <c r="AG2123" s="33" t="n"/>
    </row>
    <row r="2124">
      <c r="A2124" s="24" t="inlineStr">
        <is>
          <t>Burton|29</t>
        </is>
      </c>
      <c r="B2124" s="24" t="inlineStr">
        <is>
          <t>E2</t>
        </is>
      </c>
      <c r="C2124" s="24" t="inlineStr">
        <is>
          <t>League One</t>
        </is>
      </c>
      <c r="D2124" s="24" t="inlineStr">
        <is>
          <t>Burton</t>
        </is>
      </c>
      <c r="E2124" s="24" t="n">
        <v>29</v>
      </c>
      <c r="F2124" s="24" t="n">
        <v>8</v>
      </c>
      <c r="G2124" s="29" t="n">
        <v>46424.625</v>
      </c>
      <c r="H2124" s="24" t="inlineStr">
        <is>
          <t>Notts County</t>
        </is>
      </c>
      <c r="I2124" s="24" t="inlineStr">
        <is>
          <t>H</t>
        </is>
      </c>
      <c r="J2124" s="24" t="inlineStr">
        <is>
          <t>E2-Burton-NottsCou</t>
        </is>
      </c>
      <c r="K2124" s="24" t="n">
        <v>18</v>
      </c>
      <c r="L2124" s="11">
        <f>IF(INDEX(Matches!$X:$X,AA2124)=0,"",IF(I2124="H",INDEX(Matches!$H:$H,AA2124),INDEX(Matches!$I:$I,AA2124)))</f>
        <v/>
      </c>
      <c r="M2124" s="11">
        <f>IF(INDEX(Matches!$X:$X,AA2124)=0,"",IF(I2124="H",INDEX(Matches!$I:$I,AA2124),INDEX(Matches!$H:$H,AA2124)))</f>
        <v/>
      </c>
      <c r="N2124" s="11">
        <f>IF(L2124="","",IF(L2124&gt;M2124,"W",IF(L2124=M2124,"D","L")))</f>
        <v/>
      </c>
      <c r="O2124" s="11">
        <f>IF(L2124="","",IF(L2124&gt;M2124,3,IF(L2124=M2124,1,0)))</f>
        <v/>
      </c>
      <c r="P2124" s="31">
        <f>IF(I2124="H",INDEX(Matches!$L:$L,AA2124),INDEX(Matches!$N:$N,AA2124))</f>
        <v/>
      </c>
      <c r="Q2124" s="31">
        <f>INDEX(Matches!$M:$M,AA2124)</f>
        <v/>
      </c>
      <c r="R2124" s="31">
        <f>IF(I2124="H",INDEX(Matches!$N:$N,AA2124),INDEX(Matches!$L:$L,AA2124))</f>
        <v/>
      </c>
      <c r="S2124" s="33">
        <f>IF(I2124="H",INDEX(Matches!$O:$O,AA2124),INDEX(Matches!$P:$P,AA2124))</f>
        <v/>
      </c>
      <c r="T2124" s="33">
        <f>IF(INDEX(Matches!$J:$J,AA2124)="","",IF(I2124="H",INDEX(Matches!$J:$J,AA2124),INDEX(Matches!$K:$K,AA2124)))</f>
        <v/>
      </c>
      <c r="U2124" s="33">
        <f>IF(INDEX(Matches!$K:$K,AA2124)="","",IF(I2124="H",INDEX(Matches!$K:$K,AA2124),INDEX(Matches!$J:$J,AA2124)))</f>
        <v/>
      </c>
      <c r="V2124" s="30">
        <f>IF(T2124="","",T2124-U2124)</f>
        <v/>
      </c>
      <c r="W2124" s="33">
        <f>IF(I2124="H",INDEX(Matches!$T:$T,AA2124),INDEX(Matches!$U:$U,AA2124))</f>
        <v/>
      </c>
      <c r="X2124" s="11">
        <f>INDEX(Matches!$X:$X,AA2124)</f>
        <v/>
      </c>
      <c r="Y2124" s="30">
        <f>IF(O2124="","",O2124-S2124)</f>
        <v/>
      </c>
      <c r="Z2124" s="30">
        <f>IF(W2124="","",W2124-S2124)</f>
        <v/>
      </c>
      <c r="AA2124" s="24">
        <f>MATCH(J2124,Matches!$A:$A,0)</f>
        <v/>
      </c>
      <c r="AB2124" s="33" t="n"/>
      <c r="AC2124" s="33" t="n">
        <v>1.356678374780185</v>
      </c>
      <c r="AD2124" s="24" t="n"/>
      <c r="AE2124" s="24" t="n">
        <v>8</v>
      </c>
      <c r="AF2124" s="33" t="n"/>
      <c r="AG2124" s="33" t="n"/>
    </row>
    <row r="2125">
      <c r="A2125" s="24" t="inlineStr">
        <is>
          <t>Burton|30</t>
        </is>
      </c>
      <c r="B2125" s="24" t="inlineStr">
        <is>
          <t>E2</t>
        </is>
      </c>
      <c r="C2125" s="24" t="inlineStr">
        <is>
          <t>League One</t>
        </is>
      </c>
      <c r="D2125" s="24" t="inlineStr">
        <is>
          <t>Burton</t>
        </is>
      </c>
      <c r="E2125" s="24" t="n">
        <v>30</v>
      </c>
      <c r="F2125" s="24" t="n">
        <v>8</v>
      </c>
      <c r="G2125" s="29" t="n">
        <v>46427.82291666666</v>
      </c>
      <c r="H2125" s="24" t="inlineStr">
        <is>
          <t>AFC Wimbledon</t>
        </is>
      </c>
      <c r="I2125" s="24" t="inlineStr">
        <is>
          <t>A</t>
        </is>
      </c>
      <c r="J2125" s="24" t="inlineStr">
        <is>
          <t>E2-AFCWimbl-Burton</t>
        </is>
      </c>
      <c r="K2125" s="24" t="n">
        <v>23</v>
      </c>
      <c r="L2125" s="11">
        <f>IF(INDEX(Matches!$X:$X,AA2125)=0,"",IF(I2125="H",INDEX(Matches!$H:$H,AA2125),INDEX(Matches!$I:$I,AA2125)))</f>
        <v/>
      </c>
      <c r="M2125" s="11">
        <f>IF(INDEX(Matches!$X:$X,AA2125)=0,"",IF(I2125="H",INDEX(Matches!$I:$I,AA2125),INDEX(Matches!$H:$H,AA2125)))</f>
        <v/>
      </c>
      <c r="N2125" s="11">
        <f>IF(L2125="","",IF(L2125&gt;M2125,"W",IF(L2125=M2125,"D","L")))</f>
        <v/>
      </c>
      <c r="O2125" s="11">
        <f>IF(L2125="","",IF(L2125&gt;M2125,3,IF(L2125=M2125,1,0)))</f>
        <v/>
      </c>
      <c r="P2125" s="31">
        <f>IF(I2125="H",INDEX(Matches!$L:$L,AA2125),INDEX(Matches!$N:$N,AA2125))</f>
        <v/>
      </c>
      <c r="Q2125" s="31">
        <f>INDEX(Matches!$M:$M,AA2125)</f>
        <v/>
      </c>
      <c r="R2125" s="31">
        <f>IF(I2125="H",INDEX(Matches!$N:$N,AA2125),INDEX(Matches!$L:$L,AA2125))</f>
        <v/>
      </c>
      <c r="S2125" s="33">
        <f>IF(I2125="H",INDEX(Matches!$O:$O,AA2125),INDEX(Matches!$P:$P,AA2125))</f>
        <v/>
      </c>
      <c r="T2125" s="33">
        <f>IF(INDEX(Matches!$J:$J,AA2125)="","",IF(I2125="H",INDEX(Matches!$J:$J,AA2125),INDEX(Matches!$K:$K,AA2125)))</f>
        <v/>
      </c>
      <c r="U2125" s="33">
        <f>IF(INDEX(Matches!$K:$K,AA2125)="","",IF(I2125="H",INDEX(Matches!$K:$K,AA2125),INDEX(Matches!$J:$J,AA2125)))</f>
        <v/>
      </c>
      <c r="V2125" s="30">
        <f>IF(T2125="","",T2125-U2125)</f>
        <v/>
      </c>
      <c r="W2125" s="33">
        <f>IF(I2125="H",INDEX(Matches!$T:$T,AA2125),INDEX(Matches!$U:$U,AA2125))</f>
        <v/>
      </c>
      <c r="X2125" s="11">
        <f>INDEX(Matches!$X:$X,AA2125)</f>
        <v/>
      </c>
      <c r="Y2125" s="30">
        <f>IF(O2125="","",O2125-S2125)</f>
        <v/>
      </c>
      <c r="Z2125" s="30">
        <f>IF(W2125="","",W2125-S2125)</f>
        <v/>
      </c>
      <c r="AA2125" s="24">
        <f>MATCH(J2125,Matches!$A:$A,0)</f>
        <v/>
      </c>
      <c r="AB2125" s="33" t="n"/>
      <c r="AC2125" s="33" t="n">
        <v>1.238202455121601</v>
      </c>
      <c r="AD2125" s="24" t="n"/>
      <c r="AE2125" s="24" t="n">
        <v>8</v>
      </c>
      <c r="AF2125" s="33" t="n"/>
      <c r="AG2125" s="33" t="n"/>
    </row>
    <row r="2126">
      <c r="A2126" s="24" t="inlineStr">
        <is>
          <t>Burton|31</t>
        </is>
      </c>
      <c r="B2126" s="24" t="inlineStr">
        <is>
          <t>E2</t>
        </is>
      </c>
      <c r="C2126" s="24" t="inlineStr">
        <is>
          <t>League One</t>
        </is>
      </c>
      <c r="D2126" s="24" t="inlineStr">
        <is>
          <t>Burton</t>
        </is>
      </c>
      <c r="E2126" s="24" t="n">
        <v>31</v>
      </c>
      <c r="F2126" s="24" t="n">
        <v>8</v>
      </c>
      <c r="G2126" s="29" t="n">
        <v>46431.625</v>
      </c>
      <c r="H2126" s="24" t="inlineStr">
        <is>
          <t>Cambridge</t>
        </is>
      </c>
      <c r="I2126" s="24" t="inlineStr">
        <is>
          <t>A</t>
        </is>
      </c>
      <c r="J2126" s="24" t="inlineStr">
        <is>
          <t>E2-Cambridg-Burton</t>
        </is>
      </c>
      <c r="K2126" s="24" t="n">
        <v>21</v>
      </c>
      <c r="L2126" s="11">
        <f>IF(INDEX(Matches!$X:$X,AA2126)=0,"",IF(I2126="H",INDEX(Matches!$H:$H,AA2126),INDEX(Matches!$I:$I,AA2126)))</f>
        <v/>
      </c>
      <c r="M2126" s="11">
        <f>IF(INDEX(Matches!$X:$X,AA2126)=0,"",IF(I2126="H",INDEX(Matches!$I:$I,AA2126),INDEX(Matches!$H:$H,AA2126)))</f>
        <v/>
      </c>
      <c r="N2126" s="11">
        <f>IF(L2126="","",IF(L2126&gt;M2126,"W",IF(L2126=M2126,"D","L")))</f>
        <v/>
      </c>
      <c r="O2126" s="11">
        <f>IF(L2126="","",IF(L2126&gt;M2126,3,IF(L2126=M2126,1,0)))</f>
        <v/>
      </c>
      <c r="P2126" s="31">
        <f>IF(I2126="H",INDEX(Matches!$L:$L,AA2126),INDEX(Matches!$N:$N,AA2126))</f>
        <v/>
      </c>
      <c r="Q2126" s="31">
        <f>INDEX(Matches!$M:$M,AA2126)</f>
        <v/>
      </c>
      <c r="R2126" s="31">
        <f>IF(I2126="H",INDEX(Matches!$N:$N,AA2126),INDEX(Matches!$L:$L,AA2126))</f>
        <v/>
      </c>
      <c r="S2126" s="33">
        <f>IF(I2126="H",INDEX(Matches!$O:$O,AA2126),INDEX(Matches!$P:$P,AA2126))</f>
        <v/>
      </c>
      <c r="T2126" s="33">
        <f>IF(INDEX(Matches!$J:$J,AA2126)="","",IF(I2126="H",INDEX(Matches!$J:$J,AA2126),INDEX(Matches!$K:$K,AA2126)))</f>
        <v/>
      </c>
      <c r="U2126" s="33">
        <f>IF(INDEX(Matches!$K:$K,AA2126)="","",IF(I2126="H",INDEX(Matches!$K:$K,AA2126),INDEX(Matches!$J:$J,AA2126)))</f>
        <v/>
      </c>
      <c r="V2126" s="30">
        <f>IF(T2126="","",T2126-U2126)</f>
        <v/>
      </c>
      <c r="W2126" s="33">
        <f>IF(I2126="H",INDEX(Matches!$T:$T,AA2126),INDEX(Matches!$U:$U,AA2126))</f>
        <v/>
      </c>
      <c r="X2126" s="11">
        <f>INDEX(Matches!$X:$X,AA2126)</f>
        <v/>
      </c>
      <c r="Y2126" s="30">
        <f>IF(O2126="","",O2126-S2126)</f>
        <v/>
      </c>
      <c r="Z2126" s="30">
        <f>IF(W2126="","",W2126-S2126)</f>
        <v/>
      </c>
      <c r="AA2126" s="24">
        <f>MATCH(J2126,Matches!$A:$A,0)</f>
        <v/>
      </c>
      <c r="AB2126" s="33" t="n"/>
      <c r="AC2126" s="33" t="n">
        <v>1.143117754809225</v>
      </c>
      <c r="AD2126" s="24" t="n"/>
      <c r="AE2126" s="24" t="n">
        <v>8</v>
      </c>
      <c r="AF2126" s="33" t="n"/>
      <c r="AG2126" s="33" t="n"/>
    </row>
    <row r="2127">
      <c r="A2127" s="24" t="inlineStr">
        <is>
          <t>Burton|32</t>
        </is>
      </c>
      <c r="B2127" s="24" t="inlineStr">
        <is>
          <t>E2</t>
        </is>
      </c>
      <c r="C2127" s="24" t="inlineStr">
        <is>
          <t>League One</t>
        </is>
      </c>
      <c r="D2127" s="24" t="inlineStr">
        <is>
          <t>Burton</t>
        </is>
      </c>
      <c r="E2127" s="24" t="n">
        <v>32</v>
      </c>
      <c r="F2127" s="24" t="n">
        <v>8</v>
      </c>
      <c r="G2127" s="29" t="n">
        <v>46438.625</v>
      </c>
      <c r="H2127" s="24" t="inlineStr">
        <is>
          <t>Oxford</t>
        </is>
      </c>
      <c r="I2127" s="24" t="inlineStr">
        <is>
          <t>H</t>
        </is>
      </c>
      <c r="J2127" s="24" t="inlineStr">
        <is>
          <t>E2-Burton-Oxford</t>
        </is>
      </c>
      <c r="K2127" s="24" t="n">
        <v>11</v>
      </c>
      <c r="L2127" s="11">
        <f>IF(INDEX(Matches!$X:$X,AA2127)=0,"",IF(I2127="H",INDEX(Matches!$H:$H,AA2127),INDEX(Matches!$I:$I,AA2127)))</f>
        <v/>
      </c>
      <c r="M2127" s="11">
        <f>IF(INDEX(Matches!$X:$X,AA2127)=0,"",IF(I2127="H",INDEX(Matches!$I:$I,AA2127),INDEX(Matches!$H:$H,AA2127)))</f>
        <v/>
      </c>
      <c r="N2127" s="11">
        <f>IF(L2127="","",IF(L2127&gt;M2127,"W",IF(L2127=M2127,"D","L")))</f>
        <v/>
      </c>
      <c r="O2127" s="11">
        <f>IF(L2127="","",IF(L2127&gt;M2127,3,IF(L2127=M2127,1,0)))</f>
        <v/>
      </c>
      <c r="P2127" s="31">
        <f>IF(I2127="H",INDEX(Matches!$L:$L,AA2127),INDEX(Matches!$N:$N,AA2127))</f>
        <v/>
      </c>
      <c r="Q2127" s="31">
        <f>INDEX(Matches!$M:$M,AA2127)</f>
        <v/>
      </c>
      <c r="R2127" s="31">
        <f>IF(I2127="H",INDEX(Matches!$N:$N,AA2127),INDEX(Matches!$L:$L,AA2127))</f>
        <v/>
      </c>
      <c r="S2127" s="33">
        <f>IF(I2127="H",INDEX(Matches!$O:$O,AA2127),INDEX(Matches!$P:$P,AA2127))</f>
        <v/>
      </c>
      <c r="T2127" s="33">
        <f>IF(INDEX(Matches!$J:$J,AA2127)="","",IF(I2127="H",INDEX(Matches!$J:$J,AA2127),INDEX(Matches!$K:$K,AA2127)))</f>
        <v/>
      </c>
      <c r="U2127" s="33">
        <f>IF(INDEX(Matches!$K:$K,AA2127)="","",IF(I2127="H",INDEX(Matches!$K:$K,AA2127),INDEX(Matches!$J:$J,AA2127)))</f>
        <v/>
      </c>
      <c r="V2127" s="30">
        <f>IF(T2127="","",T2127-U2127)</f>
        <v/>
      </c>
      <c r="W2127" s="33">
        <f>IF(I2127="H",INDEX(Matches!$T:$T,AA2127),INDEX(Matches!$U:$U,AA2127))</f>
        <v/>
      </c>
      <c r="X2127" s="11">
        <f>INDEX(Matches!$X:$X,AA2127)</f>
        <v/>
      </c>
      <c r="Y2127" s="30">
        <f>IF(O2127="","",O2127-S2127)</f>
        <v/>
      </c>
      <c r="Z2127" s="30">
        <f>IF(W2127="","",W2127-S2127)</f>
        <v/>
      </c>
      <c r="AA2127" s="24">
        <f>MATCH(J2127,Matches!$A:$A,0)</f>
        <v/>
      </c>
      <c r="AB2127" s="33" t="n"/>
      <c r="AC2127" s="33" t="n">
        <v>1.324696173291706</v>
      </c>
      <c r="AD2127" s="24" t="n"/>
      <c r="AE2127" s="24" t="n">
        <v>8</v>
      </c>
      <c r="AF2127" s="33" t="n"/>
      <c r="AG2127" s="33" t="n"/>
    </row>
    <row r="2128">
      <c r="A2128" s="24" t="inlineStr">
        <is>
          <t>Burton|33</t>
        </is>
      </c>
      <c r="B2128" s="24" t="inlineStr">
        <is>
          <t>E2</t>
        </is>
      </c>
      <c r="C2128" s="24" t="inlineStr">
        <is>
          <t>League One</t>
        </is>
      </c>
      <c r="D2128" s="24" t="inlineStr">
        <is>
          <t>Burton</t>
        </is>
      </c>
      <c r="E2128" s="24" t="n">
        <v>33</v>
      </c>
      <c r="F2128" s="24" t="n">
        <v>9</v>
      </c>
      <c r="G2128" s="29" t="n">
        <v>46445.625</v>
      </c>
      <c r="H2128" s="24" t="inlineStr">
        <is>
          <t>MK Dons</t>
        </is>
      </c>
      <c r="I2128" s="24" t="inlineStr">
        <is>
          <t>H</t>
        </is>
      </c>
      <c r="J2128" s="24" t="inlineStr">
        <is>
          <t>E2-Burton-MKDons</t>
        </is>
      </c>
      <c r="K2128" s="24" t="n">
        <v>6</v>
      </c>
      <c r="L2128" s="11">
        <f>IF(INDEX(Matches!$X:$X,AA2128)=0,"",IF(I2128="H",INDEX(Matches!$H:$H,AA2128),INDEX(Matches!$I:$I,AA2128)))</f>
        <v/>
      </c>
      <c r="M2128" s="11">
        <f>IF(INDEX(Matches!$X:$X,AA2128)=0,"",IF(I2128="H",INDEX(Matches!$I:$I,AA2128),INDEX(Matches!$H:$H,AA2128)))</f>
        <v/>
      </c>
      <c r="N2128" s="11">
        <f>IF(L2128="","",IF(L2128&gt;M2128,"W",IF(L2128=M2128,"D","L")))</f>
        <v/>
      </c>
      <c r="O2128" s="11">
        <f>IF(L2128="","",IF(L2128&gt;M2128,3,IF(L2128=M2128,1,0)))</f>
        <v/>
      </c>
      <c r="P2128" s="31">
        <f>IF(I2128="H",INDEX(Matches!$L:$L,AA2128),INDEX(Matches!$N:$N,AA2128))</f>
        <v/>
      </c>
      <c r="Q2128" s="31">
        <f>INDEX(Matches!$M:$M,AA2128)</f>
        <v/>
      </c>
      <c r="R2128" s="31">
        <f>IF(I2128="H",INDEX(Matches!$N:$N,AA2128),INDEX(Matches!$L:$L,AA2128))</f>
        <v/>
      </c>
      <c r="S2128" s="33">
        <f>IF(I2128="H",INDEX(Matches!$O:$O,AA2128),INDEX(Matches!$P:$P,AA2128))</f>
        <v/>
      </c>
      <c r="T2128" s="33">
        <f>IF(INDEX(Matches!$J:$J,AA2128)="","",IF(I2128="H",INDEX(Matches!$J:$J,AA2128),INDEX(Matches!$K:$K,AA2128)))</f>
        <v/>
      </c>
      <c r="U2128" s="33">
        <f>IF(INDEX(Matches!$K:$K,AA2128)="","",IF(I2128="H",INDEX(Matches!$K:$K,AA2128),INDEX(Matches!$J:$J,AA2128)))</f>
        <v/>
      </c>
      <c r="V2128" s="30">
        <f>IF(T2128="","",T2128-U2128)</f>
        <v/>
      </c>
      <c r="W2128" s="33">
        <f>IF(I2128="H",INDEX(Matches!$T:$T,AA2128),INDEX(Matches!$U:$U,AA2128))</f>
        <v/>
      </c>
      <c r="X2128" s="11">
        <f>INDEX(Matches!$X:$X,AA2128)</f>
        <v/>
      </c>
      <c r="Y2128" s="30">
        <f>IF(O2128="","",O2128-S2128)</f>
        <v/>
      </c>
      <c r="Z2128" s="30">
        <f>IF(W2128="","",W2128-S2128)</f>
        <v/>
      </c>
      <c r="AA2128" s="24">
        <f>MATCH(J2128,Matches!$A:$A,0)</f>
        <v/>
      </c>
      <c r="AB2128" s="33" t="n"/>
      <c r="AC2128" s="33" t="n">
        <v>1.226613740598285</v>
      </c>
      <c r="AD2128" s="24" t="n"/>
      <c r="AE2128" s="24" t="n">
        <v>9</v>
      </c>
      <c r="AF2128" s="33" t="n"/>
      <c r="AG2128" s="33" t="n"/>
    </row>
    <row r="2129">
      <c r="A2129" s="24" t="inlineStr">
        <is>
          <t>Burton|34</t>
        </is>
      </c>
      <c r="B2129" s="24" t="inlineStr">
        <is>
          <t>E2</t>
        </is>
      </c>
      <c r="C2129" s="24" t="inlineStr">
        <is>
          <t>League One</t>
        </is>
      </c>
      <c r="D2129" s="24" t="inlineStr">
        <is>
          <t>Burton</t>
        </is>
      </c>
      <c r="E2129" s="24" t="n">
        <v>34</v>
      </c>
      <c r="F2129" s="24" t="n">
        <v>9</v>
      </c>
      <c r="G2129" s="29" t="n">
        <v>46452.625</v>
      </c>
      <c r="H2129" s="24" t="inlineStr">
        <is>
          <t>Stevenage</t>
        </is>
      </c>
      <c r="I2129" s="24" t="inlineStr">
        <is>
          <t>A</t>
        </is>
      </c>
      <c r="J2129" s="24" t="inlineStr">
        <is>
          <t>E2-Stevenag-Burton</t>
        </is>
      </c>
      <c r="K2129" s="24" t="n">
        <v>17</v>
      </c>
      <c r="L2129" s="11">
        <f>IF(INDEX(Matches!$X:$X,AA2129)=0,"",IF(I2129="H",INDEX(Matches!$H:$H,AA2129),INDEX(Matches!$I:$I,AA2129)))</f>
        <v/>
      </c>
      <c r="M2129" s="11">
        <f>IF(INDEX(Matches!$X:$X,AA2129)=0,"",IF(I2129="H",INDEX(Matches!$I:$I,AA2129),INDEX(Matches!$H:$H,AA2129)))</f>
        <v/>
      </c>
      <c r="N2129" s="11">
        <f>IF(L2129="","",IF(L2129&gt;M2129,"W",IF(L2129=M2129,"D","L")))</f>
        <v/>
      </c>
      <c r="O2129" s="11">
        <f>IF(L2129="","",IF(L2129&gt;M2129,3,IF(L2129=M2129,1,0)))</f>
        <v/>
      </c>
      <c r="P2129" s="31">
        <f>IF(I2129="H",INDEX(Matches!$L:$L,AA2129),INDEX(Matches!$N:$N,AA2129))</f>
        <v/>
      </c>
      <c r="Q2129" s="31">
        <f>INDEX(Matches!$M:$M,AA2129)</f>
        <v/>
      </c>
      <c r="R2129" s="31">
        <f>IF(I2129="H",INDEX(Matches!$N:$N,AA2129),INDEX(Matches!$L:$L,AA2129))</f>
        <v/>
      </c>
      <c r="S2129" s="33">
        <f>IF(I2129="H",INDEX(Matches!$O:$O,AA2129),INDEX(Matches!$P:$P,AA2129))</f>
        <v/>
      </c>
      <c r="T2129" s="33">
        <f>IF(INDEX(Matches!$J:$J,AA2129)="","",IF(I2129="H",INDEX(Matches!$J:$J,AA2129),INDEX(Matches!$K:$K,AA2129)))</f>
        <v/>
      </c>
      <c r="U2129" s="33">
        <f>IF(INDEX(Matches!$K:$K,AA2129)="","",IF(I2129="H",INDEX(Matches!$K:$K,AA2129),INDEX(Matches!$J:$J,AA2129)))</f>
        <v/>
      </c>
      <c r="V2129" s="30">
        <f>IF(T2129="","",T2129-U2129)</f>
        <v/>
      </c>
      <c r="W2129" s="33">
        <f>IF(I2129="H",INDEX(Matches!$T:$T,AA2129),INDEX(Matches!$U:$U,AA2129))</f>
        <v/>
      </c>
      <c r="X2129" s="11">
        <f>INDEX(Matches!$X:$X,AA2129)</f>
        <v/>
      </c>
      <c r="Y2129" s="30">
        <f>IF(O2129="","",O2129-S2129)</f>
        <v/>
      </c>
      <c r="Z2129" s="30">
        <f>IF(W2129="","",W2129-S2129)</f>
        <v/>
      </c>
      <c r="AA2129" s="24">
        <f>MATCH(J2129,Matches!$A:$A,0)</f>
        <v/>
      </c>
      <c r="AB2129" s="33" t="n"/>
      <c r="AC2129" s="33" t="n">
        <v>1.052302369227348</v>
      </c>
      <c r="AD2129" s="24" t="n"/>
      <c r="AE2129" s="24" t="n">
        <v>9</v>
      </c>
      <c r="AF2129" s="33" t="n"/>
      <c r="AG2129" s="33" t="n"/>
    </row>
    <row r="2130">
      <c r="A2130" s="24" t="inlineStr">
        <is>
          <t>Burton|35</t>
        </is>
      </c>
      <c r="B2130" s="24" t="inlineStr">
        <is>
          <t>E2</t>
        </is>
      </c>
      <c r="C2130" s="24" t="inlineStr">
        <is>
          <t>League One</t>
        </is>
      </c>
      <c r="D2130" s="24" t="inlineStr">
        <is>
          <t>Burton</t>
        </is>
      </c>
      <c r="E2130" s="24" t="n">
        <v>35</v>
      </c>
      <c r="F2130" s="24" t="n">
        <v>9</v>
      </c>
      <c r="G2130" s="29" t="n">
        <v>46459.625</v>
      </c>
      <c r="H2130" s="24" t="inlineStr">
        <is>
          <t>Leicester</t>
        </is>
      </c>
      <c r="I2130" s="24" t="inlineStr">
        <is>
          <t>H</t>
        </is>
      </c>
      <c r="J2130" s="24" t="inlineStr">
        <is>
          <t>E2-Burton-Leiceste</t>
        </is>
      </c>
      <c r="K2130" s="24" t="n">
        <v>1</v>
      </c>
      <c r="L2130" s="11">
        <f>IF(INDEX(Matches!$X:$X,AA2130)=0,"",IF(I2130="H",INDEX(Matches!$H:$H,AA2130),INDEX(Matches!$I:$I,AA2130)))</f>
        <v/>
      </c>
      <c r="M2130" s="11">
        <f>IF(INDEX(Matches!$X:$X,AA2130)=0,"",IF(I2130="H",INDEX(Matches!$I:$I,AA2130),INDEX(Matches!$H:$H,AA2130)))</f>
        <v/>
      </c>
      <c r="N2130" s="11">
        <f>IF(L2130="","",IF(L2130&gt;M2130,"W",IF(L2130=M2130,"D","L")))</f>
        <v/>
      </c>
      <c r="O2130" s="11">
        <f>IF(L2130="","",IF(L2130&gt;M2130,3,IF(L2130=M2130,1,0)))</f>
        <v/>
      </c>
      <c r="P2130" s="31">
        <f>IF(I2130="H",INDEX(Matches!$L:$L,AA2130),INDEX(Matches!$N:$N,AA2130))</f>
        <v/>
      </c>
      <c r="Q2130" s="31">
        <f>INDEX(Matches!$M:$M,AA2130)</f>
        <v/>
      </c>
      <c r="R2130" s="31">
        <f>IF(I2130="H",INDEX(Matches!$N:$N,AA2130),INDEX(Matches!$L:$L,AA2130))</f>
        <v/>
      </c>
      <c r="S2130" s="33">
        <f>IF(I2130="H",INDEX(Matches!$O:$O,AA2130),INDEX(Matches!$P:$P,AA2130))</f>
        <v/>
      </c>
      <c r="T2130" s="33">
        <f>IF(INDEX(Matches!$J:$J,AA2130)="","",IF(I2130="H",INDEX(Matches!$J:$J,AA2130),INDEX(Matches!$K:$K,AA2130)))</f>
        <v/>
      </c>
      <c r="U2130" s="33">
        <f>IF(INDEX(Matches!$K:$K,AA2130)="","",IF(I2130="H",INDEX(Matches!$K:$K,AA2130),INDEX(Matches!$J:$J,AA2130)))</f>
        <v/>
      </c>
      <c r="V2130" s="30">
        <f>IF(T2130="","",T2130-U2130)</f>
        <v/>
      </c>
      <c r="W2130" s="33">
        <f>IF(I2130="H",INDEX(Matches!$T:$T,AA2130),INDEX(Matches!$U:$U,AA2130))</f>
        <v/>
      </c>
      <c r="X2130" s="11">
        <f>INDEX(Matches!$X:$X,AA2130)</f>
        <v/>
      </c>
      <c r="Y2130" s="30">
        <f>IF(O2130="","",O2130-S2130)</f>
        <v/>
      </c>
      <c r="Z2130" s="30">
        <f>IF(W2130="","",W2130-S2130)</f>
        <v/>
      </c>
      <c r="AA2130" s="24">
        <f>MATCH(J2130,Matches!$A:$A,0)</f>
        <v/>
      </c>
      <c r="AB2130" s="33" t="n"/>
      <c r="AC2130" s="33" t="n">
        <v>0.9301087561389043</v>
      </c>
      <c r="AD2130" s="24" t="n"/>
      <c r="AE2130" s="24" t="n">
        <v>9</v>
      </c>
      <c r="AF2130" s="33" t="n"/>
      <c r="AG2130" s="33" t="n"/>
    </row>
    <row r="2131">
      <c r="A2131" s="24" t="inlineStr">
        <is>
          <t>Burton|36</t>
        </is>
      </c>
      <c r="B2131" s="24" t="inlineStr">
        <is>
          <t>E2</t>
        </is>
      </c>
      <c r="C2131" s="24" t="inlineStr">
        <is>
          <t>League One</t>
        </is>
      </c>
      <c r="D2131" s="24" t="inlineStr">
        <is>
          <t>Burton</t>
        </is>
      </c>
      <c r="E2131" s="24" t="n">
        <v>36</v>
      </c>
      <c r="F2131" s="24" t="n">
        <v>9</v>
      </c>
      <c r="G2131" s="29" t="n">
        <v>46466.625</v>
      </c>
      <c r="H2131" s="24" t="inlineStr">
        <is>
          <t>Luton</t>
        </is>
      </c>
      <c r="I2131" s="24" t="inlineStr">
        <is>
          <t>A</t>
        </is>
      </c>
      <c r="J2131" s="24" t="inlineStr">
        <is>
          <t>E2-Luton-Burton</t>
        </is>
      </c>
      <c r="K2131" s="24" t="n">
        <v>3</v>
      </c>
      <c r="L2131" s="11">
        <f>IF(INDEX(Matches!$X:$X,AA2131)=0,"",IF(I2131="H",INDEX(Matches!$H:$H,AA2131),INDEX(Matches!$I:$I,AA2131)))</f>
        <v/>
      </c>
      <c r="M2131" s="11">
        <f>IF(INDEX(Matches!$X:$X,AA2131)=0,"",IF(I2131="H",INDEX(Matches!$I:$I,AA2131),INDEX(Matches!$H:$H,AA2131)))</f>
        <v/>
      </c>
      <c r="N2131" s="11">
        <f>IF(L2131="","",IF(L2131&gt;M2131,"W",IF(L2131=M2131,"D","L")))</f>
        <v/>
      </c>
      <c r="O2131" s="11">
        <f>IF(L2131="","",IF(L2131&gt;M2131,3,IF(L2131=M2131,1,0)))</f>
        <v/>
      </c>
      <c r="P2131" s="31">
        <f>IF(I2131="H",INDEX(Matches!$L:$L,AA2131),INDEX(Matches!$N:$N,AA2131))</f>
        <v/>
      </c>
      <c r="Q2131" s="31">
        <f>INDEX(Matches!$M:$M,AA2131)</f>
        <v/>
      </c>
      <c r="R2131" s="31">
        <f>IF(I2131="H",INDEX(Matches!$N:$N,AA2131),INDEX(Matches!$L:$L,AA2131))</f>
        <v/>
      </c>
      <c r="S2131" s="33">
        <f>IF(I2131="H",INDEX(Matches!$O:$O,AA2131),INDEX(Matches!$P:$P,AA2131))</f>
        <v/>
      </c>
      <c r="T2131" s="33">
        <f>IF(INDEX(Matches!$J:$J,AA2131)="","",IF(I2131="H",INDEX(Matches!$J:$J,AA2131),INDEX(Matches!$K:$K,AA2131)))</f>
        <v/>
      </c>
      <c r="U2131" s="33">
        <f>IF(INDEX(Matches!$K:$K,AA2131)="","",IF(I2131="H",INDEX(Matches!$K:$K,AA2131),INDEX(Matches!$J:$J,AA2131)))</f>
        <v/>
      </c>
      <c r="V2131" s="30">
        <f>IF(T2131="","",T2131-U2131)</f>
        <v/>
      </c>
      <c r="W2131" s="33">
        <f>IF(I2131="H",INDEX(Matches!$T:$T,AA2131),INDEX(Matches!$U:$U,AA2131))</f>
        <v/>
      </c>
      <c r="X2131" s="11">
        <f>INDEX(Matches!$X:$X,AA2131)</f>
        <v/>
      </c>
      <c r="Y2131" s="30">
        <f>IF(O2131="","",O2131-S2131)</f>
        <v/>
      </c>
      <c r="Z2131" s="30">
        <f>IF(W2131="","",W2131-S2131)</f>
        <v/>
      </c>
      <c r="AA2131" s="24">
        <f>MATCH(J2131,Matches!$A:$A,0)</f>
        <v/>
      </c>
      <c r="AB2131" s="33" t="n"/>
      <c r="AC2131" s="33" t="n">
        <v>0.8027153426379188</v>
      </c>
      <c r="AD2131" s="24" t="n"/>
      <c r="AE2131" s="24" t="n">
        <v>9</v>
      </c>
      <c r="AF2131" s="33" t="n"/>
      <c r="AG2131" s="33" t="n"/>
    </row>
    <row r="2132">
      <c r="A2132" s="24" t="inlineStr">
        <is>
          <t>Burton|37</t>
        </is>
      </c>
      <c r="B2132" s="24" t="inlineStr">
        <is>
          <t>E2</t>
        </is>
      </c>
      <c r="C2132" s="24" t="inlineStr">
        <is>
          <t>League One</t>
        </is>
      </c>
      <c r="D2132" s="24" t="inlineStr">
        <is>
          <t>Burton</t>
        </is>
      </c>
      <c r="E2132" s="24" t="n">
        <v>37</v>
      </c>
      <c r="F2132" s="24" t="n">
        <v>10</v>
      </c>
      <c r="G2132" s="29" t="n">
        <v>46472.625</v>
      </c>
      <c r="H2132" s="24" t="inlineStr">
        <is>
          <t>Stockport</t>
        </is>
      </c>
      <c r="I2132" s="24" t="inlineStr">
        <is>
          <t>H</t>
        </is>
      </c>
      <c r="J2132" s="24" t="inlineStr">
        <is>
          <t>E2-Burton-Stockpor</t>
        </is>
      </c>
      <c r="K2132" s="24" t="n">
        <v>7</v>
      </c>
      <c r="L2132" s="11">
        <f>IF(INDEX(Matches!$X:$X,AA2132)=0,"",IF(I2132="H",INDEX(Matches!$H:$H,AA2132),INDEX(Matches!$I:$I,AA2132)))</f>
        <v/>
      </c>
      <c r="M2132" s="11">
        <f>IF(INDEX(Matches!$X:$X,AA2132)=0,"",IF(I2132="H",INDEX(Matches!$I:$I,AA2132),INDEX(Matches!$H:$H,AA2132)))</f>
        <v/>
      </c>
      <c r="N2132" s="11">
        <f>IF(L2132="","",IF(L2132&gt;M2132,"W",IF(L2132=M2132,"D","L")))</f>
        <v/>
      </c>
      <c r="O2132" s="11">
        <f>IF(L2132="","",IF(L2132&gt;M2132,3,IF(L2132=M2132,1,0)))</f>
        <v/>
      </c>
      <c r="P2132" s="31">
        <f>IF(I2132="H",INDEX(Matches!$L:$L,AA2132),INDEX(Matches!$N:$N,AA2132))</f>
        <v/>
      </c>
      <c r="Q2132" s="31">
        <f>INDEX(Matches!$M:$M,AA2132)</f>
        <v/>
      </c>
      <c r="R2132" s="31">
        <f>IF(I2132="H",INDEX(Matches!$N:$N,AA2132),INDEX(Matches!$L:$L,AA2132))</f>
        <v/>
      </c>
      <c r="S2132" s="33">
        <f>IF(I2132="H",INDEX(Matches!$O:$O,AA2132),INDEX(Matches!$P:$P,AA2132))</f>
        <v/>
      </c>
      <c r="T2132" s="33">
        <f>IF(INDEX(Matches!$J:$J,AA2132)="","",IF(I2132="H",INDEX(Matches!$J:$J,AA2132),INDEX(Matches!$K:$K,AA2132)))</f>
        <v/>
      </c>
      <c r="U2132" s="33">
        <f>IF(INDEX(Matches!$K:$K,AA2132)="","",IF(I2132="H",INDEX(Matches!$K:$K,AA2132),INDEX(Matches!$J:$J,AA2132)))</f>
        <v/>
      </c>
      <c r="V2132" s="30">
        <f>IF(T2132="","",T2132-U2132)</f>
        <v/>
      </c>
      <c r="W2132" s="33">
        <f>IF(I2132="H",INDEX(Matches!$T:$T,AA2132),INDEX(Matches!$U:$U,AA2132))</f>
        <v/>
      </c>
      <c r="X2132" s="11">
        <f>INDEX(Matches!$X:$X,AA2132)</f>
        <v/>
      </c>
      <c r="Y2132" s="30">
        <f>IF(O2132="","",O2132-S2132)</f>
        <v/>
      </c>
      <c r="Z2132" s="30">
        <f>IF(W2132="","",W2132-S2132)</f>
        <v/>
      </c>
      <c r="AA2132" s="24">
        <f>MATCH(J2132,Matches!$A:$A,0)</f>
        <v/>
      </c>
      <c r="AB2132" s="33" t="n"/>
      <c r="AC2132" s="33" t="n">
        <v>1.139557228637263</v>
      </c>
      <c r="AD2132" s="24" t="n"/>
      <c r="AE2132" s="24" t="n">
        <v>10</v>
      </c>
      <c r="AF2132" s="33" t="n"/>
      <c r="AG2132" s="33" t="n"/>
    </row>
    <row r="2133">
      <c r="A2133" s="24" t="inlineStr">
        <is>
          <t>Burton|38</t>
        </is>
      </c>
      <c r="B2133" s="24" t="inlineStr">
        <is>
          <t>E2</t>
        </is>
      </c>
      <c r="C2133" s="24" t="inlineStr">
        <is>
          <t>League One</t>
        </is>
      </c>
      <c r="D2133" s="24" t="inlineStr">
        <is>
          <t>Burton</t>
        </is>
      </c>
      <c r="E2133" s="24" t="n">
        <v>38</v>
      </c>
      <c r="F2133" s="24" t="n">
        <v>10</v>
      </c>
      <c r="G2133" s="29" t="n">
        <v>46475.625</v>
      </c>
      <c r="H2133" s="24" t="inlineStr">
        <is>
          <t>Sheffield Wed</t>
        </is>
      </c>
      <c r="I2133" s="24" t="inlineStr">
        <is>
          <t>A</t>
        </is>
      </c>
      <c r="J2133" s="24" t="inlineStr">
        <is>
          <t>E2-Sheffiel-Burton</t>
        </is>
      </c>
      <c r="K2133" s="24" t="n">
        <v>2</v>
      </c>
      <c r="L2133" s="11">
        <f>IF(INDEX(Matches!$X:$X,AA2133)=0,"",IF(I2133="H",INDEX(Matches!$H:$H,AA2133),INDEX(Matches!$I:$I,AA2133)))</f>
        <v/>
      </c>
      <c r="M2133" s="11">
        <f>IF(INDEX(Matches!$X:$X,AA2133)=0,"",IF(I2133="H",INDEX(Matches!$I:$I,AA2133),INDEX(Matches!$H:$H,AA2133)))</f>
        <v/>
      </c>
      <c r="N2133" s="11">
        <f>IF(L2133="","",IF(L2133&gt;M2133,"W",IF(L2133=M2133,"D","L")))</f>
        <v/>
      </c>
      <c r="O2133" s="11">
        <f>IF(L2133="","",IF(L2133&gt;M2133,3,IF(L2133=M2133,1,0)))</f>
        <v/>
      </c>
      <c r="P2133" s="31">
        <f>IF(I2133="H",INDEX(Matches!$L:$L,AA2133),INDEX(Matches!$N:$N,AA2133))</f>
        <v/>
      </c>
      <c r="Q2133" s="31">
        <f>INDEX(Matches!$M:$M,AA2133)</f>
        <v/>
      </c>
      <c r="R2133" s="31">
        <f>IF(I2133="H",INDEX(Matches!$N:$N,AA2133),INDEX(Matches!$L:$L,AA2133))</f>
        <v/>
      </c>
      <c r="S2133" s="33">
        <f>IF(I2133="H",INDEX(Matches!$O:$O,AA2133),INDEX(Matches!$P:$P,AA2133))</f>
        <v/>
      </c>
      <c r="T2133" s="33">
        <f>IF(INDEX(Matches!$J:$J,AA2133)="","",IF(I2133="H",INDEX(Matches!$J:$J,AA2133),INDEX(Matches!$K:$K,AA2133)))</f>
        <v/>
      </c>
      <c r="U2133" s="33">
        <f>IF(INDEX(Matches!$K:$K,AA2133)="","",IF(I2133="H",INDEX(Matches!$K:$K,AA2133),INDEX(Matches!$J:$J,AA2133)))</f>
        <v/>
      </c>
      <c r="V2133" s="30">
        <f>IF(T2133="","",T2133-U2133)</f>
        <v/>
      </c>
      <c r="W2133" s="33">
        <f>IF(I2133="H",INDEX(Matches!$T:$T,AA2133),INDEX(Matches!$U:$U,AA2133))</f>
        <v/>
      </c>
      <c r="X2133" s="11">
        <f>INDEX(Matches!$X:$X,AA2133)</f>
        <v/>
      </c>
      <c r="Y2133" s="30">
        <f>IF(O2133="","",O2133-S2133)</f>
        <v/>
      </c>
      <c r="Z2133" s="30">
        <f>IF(W2133="","",W2133-S2133)</f>
        <v/>
      </c>
      <c r="AA2133" s="24">
        <f>MATCH(J2133,Matches!$A:$A,0)</f>
        <v/>
      </c>
      <c r="AB2133" s="33" t="n"/>
      <c r="AC2133" s="33" t="n">
        <v>0.7812754264815664</v>
      </c>
      <c r="AD2133" s="24" t="n"/>
      <c r="AE2133" s="24" t="n">
        <v>10</v>
      </c>
      <c r="AF2133" s="33" t="n"/>
      <c r="AG2133" s="33" t="n"/>
    </row>
    <row r="2134">
      <c r="A2134" s="24" t="inlineStr">
        <is>
          <t>Burton|39</t>
        </is>
      </c>
      <c r="B2134" s="24" t="inlineStr">
        <is>
          <t>E2</t>
        </is>
      </c>
      <c r="C2134" s="24" t="inlineStr">
        <is>
          <t>League One</t>
        </is>
      </c>
      <c r="D2134" s="24" t="inlineStr">
        <is>
          <t>Burton</t>
        </is>
      </c>
      <c r="E2134" s="24" t="n">
        <v>39</v>
      </c>
      <c r="F2134" s="24" t="n">
        <v>10</v>
      </c>
      <c r="G2134" s="29" t="n">
        <v>46480.625</v>
      </c>
      <c r="H2134" s="24" t="inlineStr">
        <is>
          <t>Barnsley</t>
        </is>
      </c>
      <c r="I2134" s="24" t="inlineStr">
        <is>
          <t>H</t>
        </is>
      </c>
      <c r="J2134" s="24" t="inlineStr">
        <is>
          <t>E2-Burton-Barnsley</t>
        </is>
      </c>
      <c r="K2134" s="24" t="n">
        <v>13</v>
      </c>
      <c r="L2134" s="11">
        <f>IF(INDEX(Matches!$X:$X,AA2134)=0,"",IF(I2134="H",INDEX(Matches!$H:$H,AA2134),INDEX(Matches!$I:$I,AA2134)))</f>
        <v/>
      </c>
      <c r="M2134" s="11">
        <f>IF(INDEX(Matches!$X:$X,AA2134)=0,"",IF(I2134="H",INDEX(Matches!$I:$I,AA2134),INDEX(Matches!$H:$H,AA2134)))</f>
        <v/>
      </c>
      <c r="N2134" s="11">
        <f>IF(L2134="","",IF(L2134&gt;M2134,"W",IF(L2134=M2134,"D","L")))</f>
        <v/>
      </c>
      <c r="O2134" s="11">
        <f>IF(L2134="","",IF(L2134&gt;M2134,3,IF(L2134=M2134,1,0)))</f>
        <v/>
      </c>
      <c r="P2134" s="31">
        <f>IF(I2134="H",INDEX(Matches!$L:$L,AA2134),INDEX(Matches!$N:$N,AA2134))</f>
        <v/>
      </c>
      <c r="Q2134" s="31">
        <f>INDEX(Matches!$M:$M,AA2134)</f>
        <v/>
      </c>
      <c r="R2134" s="31">
        <f>IF(I2134="H",INDEX(Matches!$N:$N,AA2134),INDEX(Matches!$L:$L,AA2134))</f>
        <v/>
      </c>
      <c r="S2134" s="33">
        <f>IF(I2134="H",INDEX(Matches!$O:$O,AA2134),INDEX(Matches!$P:$P,AA2134))</f>
        <v/>
      </c>
      <c r="T2134" s="33">
        <f>IF(INDEX(Matches!$J:$J,AA2134)="","",IF(I2134="H",INDEX(Matches!$J:$J,AA2134),INDEX(Matches!$K:$K,AA2134)))</f>
        <v/>
      </c>
      <c r="U2134" s="33">
        <f>IF(INDEX(Matches!$K:$K,AA2134)="","",IF(I2134="H",INDEX(Matches!$K:$K,AA2134),INDEX(Matches!$J:$J,AA2134)))</f>
        <v/>
      </c>
      <c r="V2134" s="30">
        <f>IF(T2134="","",T2134-U2134)</f>
        <v/>
      </c>
      <c r="W2134" s="33">
        <f>IF(I2134="H",INDEX(Matches!$T:$T,AA2134),INDEX(Matches!$U:$U,AA2134))</f>
        <v/>
      </c>
      <c r="X2134" s="11">
        <f>INDEX(Matches!$X:$X,AA2134)</f>
        <v/>
      </c>
      <c r="Y2134" s="30">
        <f>IF(O2134="","",O2134-S2134)</f>
        <v/>
      </c>
      <c r="Z2134" s="30">
        <f>IF(W2134="","",W2134-S2134)</f>
        <v/>
      </c>
      <c r="AA2134" s="24">
        <f>MATCH(J2134,Matches!$A:$A,0)</f>
        <v/>
      </c>
      <c r="AB2134" s="33" t="n"/>
      <c r="AC2134" s="33" t="n">
        <v>1.349937713949183</v>
      </c>
      <c r="AD2134" s="24" t="n"/>
      <c r="AE2134" s="24" t="n">
        <v>10</v>
      </c>
      <c r="AF2134" s="33" t="n"/>
      <c r="AG2134" s="33" t="n"/>
    </row>
    <row r="2135">
      <c r="A2135" s="24" t="inlineStr">
        <is>
          <t>Burton|40</t>
        </is>
      </c>
      <c r="B2135" s="24" t="inlineStr">
        <is>
          <t>E2</t>
        </is>
      </c>
      <c r="C2135" s="24" t="inlineStr">
        <is>
          <t>League One</t>
        </is>
      </c>
      <c r="D2135" s="24" t="inlineStr">
        <is>
          <t>Burton</t>
        </is>
      </c>
      <c r="E2135" s="24" t="n">
        <v>40</v>
      </c>
      <c r="F2135" s="24" t="n">
        <v>10</v>
      </c>
      <c r="G2135" s="29" t="n">
        <v>46487.625</v>
      </c>
      <c r="H2135" s="24" t="inlineStr">
        <is>
          <t>Reading</t>
        </is>
      </c>
      <c r="I2135" s="24" t="inlineStr">
        <is>
          <t>A</t>
        </is>
      </c>
      <c r="J2135" s="24" t="inlineStr">
        <is>
          <t>E2-Reading-Burton</t>
        </is>
      </c>
      <c r="K2135" s="24" t="n">
        <v>12</v>
      </c>
      <c r="L2135" s="11">
        <f>IF(INDEX(Matches!$X:$X,AA2135)=0,"",IF(I2135="H",INDEX(Matches!$H:$H,AA2135),INDEX(Matches!$I:$I,AA2135)))</f>
        <v/>
      </c>
      <c r="M2135" s="11">
        <f>IF(INDEX(Matches!$X:$X,AA2135)=0,"",IF(I2135="H",INDEX(Matches!$I:$I,AA2135),INDEX(Matches!$H:$H,AA2135)))</f>
        <v/>
      </c>
      <c r="N2135" s="11">
        <f>IF(L2135="","",IF(L2135&gt;M2135,"W",IF(L2135=M2135,"D","L")))</f>
        <v/>
      </c>
      <c r="O2135" s="11">
        <f>IF(L2135="","",IF(L2135&gt;M2135,3,IF(L2135=M2135,1,0)))</f>
        <v/>
      </c>
      <c r="P2135" s="31">
        <f>IF(I2135="H",INDEX(Matches!$L:$L,AA2135),INDEX(Matches!$N:$N,AA2135))</f>
        <v/>
      </c>
      <c r="Q2135" s="31">
        <f>INDEX(Matches!$M:$M,AA2135)</f>
        <v/>
      </c>
      <c r="R2135" s="31">
        <f>IF(I2135="H",INDEX(Matches!$N:$N,AA2135),INDEX(Matches!$L:$L,AA2135))</f>
        <v/>
      </c>
      <c r="S2135" s="33">
        <f>IF(I2135="H",INDEX(Matches!$O:$O,AA2135),INDEX(Matches!$P:$P,AA2135))</f>
        <v/>
      </c>
      <c r="T2135" s="33">
        <f>IF(INDEX(Matches!$J:$J,AA2135)="","",IF(I2135="H",INDEX(Matches!$J:$J,AA2135),INDEX(Matches!$K:$K,AA2135)))</f>
        <v/>
      </c>
      <c r="U2135" s="33">
        <f>IF(INDEX(Matches!$K:$K,AA2135)="","",IF(I2135="H",INDEX(Matches!$K:$K,AA2135),INDEX(Matches!$J:$J,AA2135)))</f>
        <v/>
      </c>
      <c r="V2135" s="30">
        <f>IF(T2135="","",T2135-U2135)</f>
        <v/>
      </c>
      <c r="W2135" s="33">
        <f>IF(I2135="H",INDEX(Matches!$T:$T,AA2135),INDEX(Matches!$U:$U,AA2135))</f>
        <v/>
      </c>
      <c r="X2135" s="11">
        <f>INDEX(Matches!$X:$X,AA2135)</f>
        <v/>
      </c>
      <c r="Y2135" s="30">
        <f>IF(O2135="","",O2135-S2135)</f>
        <v/>
      </c>
      <c r="Z2135" s="30">
        <f>IF(W2135="","",W2135-S2135)</f>
        <v/>
      </c>
      <c r="AA2135" s="24">
        <f>MATCH(J2135,Matches!$A:$A,0)</f>
        <v/>
      </c>
      <c r="AB2135" s="33" t="n"/>
      <c r="AC2135" s="33" t="n">
        <v>0.9389673545556957</v>
      </c>
      <c r="AD2135" s="24" t="n"/>
      <c r="AE2135" s="24" t="n">
        <v>10</v>
      </c>
      <c r="AF2135" s="33" t="n"/>
      <c r="AG2135" s="33" t="n"/>
    </row>
    <row r="2136">
      <c r="A2136" s="24" t="inlineStr">
        <is>
          <t>Burton|41</t>
        </is>
      </c>
      <c r="B2136" s="24" t="inlineStr">
        <is>
          <t>E2</t>
        </is>
      </c>
      <c r="C2136" s="24" t="inlineStr">
        <is>
          <t>League One</t>
        </is>
      </c>
      <c r="D2136" s="24" t="inlineStr">
        <is>
          <t>Burton</t>
        </is>
      </c>
      <c r="E2136" s="24" t="n">
        <v>41</v>
      </c>
      <c r="F2136" s="24" t="n">
        <v>11</v>
      </c>
      <c r="G2136" s="29" t="n">
        <v>46490.82291666666</v>
      </c>
      <c r="H2136" s="24" t="inlineStr">
        <is>
          <t>Plymouth</t>
        </is>
      </c>
      <c r="I2136" s="24" t="inlineStr">
        <is>
          <t>H</t>
        </is>
      </c>
      <c r="J2136" s="24" t="inlineStr">
        <is>
          <t>E2-Burton-Plymouth</t>
        </is>
      </c>
      <c r="K2136" s="24" t="n">
        <v>5</v>
      </c>
      <c r="L2136" s="11">
        <f>IF(INDEX(Matches!$X:$X,AA2136)=0,"",IF(I2136="H",INDEX(Matches!$H:$H,AA2136),INDEX(Matches!$I:$I,AA2136)))</f>
        <v/>
      </c>
      <c r="M2136" s="11">
        <f>IF(INDEX(Matches!$X:$X,AA2136)=0,"",IF(I2136="H",INDEX(Matches!$I:$I,AA2136),INDEX(Matches!$H:$H,AA2136)))</f>
        <v/>
      </c>
      <c r="N2136" s="11">
        <f>IF(L2136="","",IF(L2136&gt;M2136,"W",IF(L2136=M2136,"D","L")))</f>
        <v/>
      </c>
      <c r="O2136" s="11">
        <f>IF(L2136="","",IF(L2136&gt;M2136,3,IF(L2136=M2136,1,0)))</f>
        <v/>
      </c>
      <c r="P2136" s="31">
        <f>IF(I2136="H",INDEX(Matches!$L:$L,AA2136),INDEX(Matches!$N:$N,AA2136))</f>
        <v/>
      </c>
      <c r="Q2136" s="31">
        <f>INDEX(Matches!$M:$M,AA2136)</f>
        <v/>
      </c>
      <c r="R2136" s="31">
        <f>IF(I2136="H",INDEX(Matches!$N:$N,AA2136),INDEX(Matches!$L:$L,AA2136))</f>
        <v/>
      </c>
      <c r="S2136" s="33">
        <f>IF(I2136="H",INDEX(Matches!$O:$O,AA2136),INDEX(Matches!$P:$P,AA2136))</f>
        <v/>
      </c>
      <c r="T2136" s="33">
        <f>IF(INDEX(Matches!$J:$J,AA2136)="","",IF(I2136="H",INDEX(Matches!$J:$J,AA2136),INDEX(Matches!$K:$K,AA2136)))</f>
        <v/>
      </c>
      <c r="U2136" s="33">
        <f>IF(INDEX(Matches!$K:$K,AA2136)="","",IF(I2136="H",INDEX(Matches!$K:$K,AA2136),INDEX(Matches!$J:$J,AA2136)))</f>
        <v/>
      </c>
      <c r="V2136" s="30">
        <f>IF(T2136="","",T2136-U2136)</f>
        <v/>
      </c>
      <c r="W2136" s="33">
        <f>IF(I2136="H",INDEX(Matches!$T:$T,AA2136),INDEX(Matches!$U:$U,AA2136))</f>
        <v/>
      </c>
      <c r="X2136" s="11">
        <f>INDEX(Matches!$X:$X,AA2136)</f>
        <v/>
      </c>
      <c r="Y2136" s="30">
        <f>IF(O2136="","",O2136-S2136)</f>
        <v/>
      </c>
      <c r="Z2136" s="30">
        <f>IF(W2136="","",W2136-S2136)</f>
        <v/>
      </c>
      <c r="AA2136" s="24">
        <f>MATCH(J2136,Matches!$A:$A,0)</f>
        <v/>
      </c>
      <c r="AB2136" s="33" t="n"/>
      <c r="AC2136" s="33" t="n">
        <v>1.192385767258716</v>
      </c>
      <c r="AD2136" s="24" t="n"/>
      <c r="AE2136" s="24" t="n">
        <v>11</v>
      </c>
      <c r="AF2136" s="33" t="n"/>
      <c r="AG2136" s="33" t="n"/>
    </row>
    <row r="2137">
      <c r="A2137" s="24" t="inlineStr">
        <is>
          <t>Burton|42</t>
        </is>
      </c>
      <c r="B2137" s="24" t="inlineStr">
        <is>
          <t>E2</t>
        </is>
      </c>
      <c r="C2137" s="24" t="inlineStr">
        <is>
          <t>League One</t>
        </is>
      </c>
      <c r="D2137" s="24" t="inlineStr">
        <is>
          <t>Burton</t>
        </is>
      </c>
      <c r="E2137" s="24" t="n">
        <v>42</v>
      </c>
      <c r="F2137" s="24" t="n">
        <v>11</v>
      </c>
      <c r="G2137" s="29" t="n">
        <v>46494.625</v>
      </c>
      <c r="H2137" s="24" t="inlineStr">
        <is>
          <t>Mansfield</t>
        </is>
      </c>
      <c r="I2137" s="24" t="inlineStr">
        <is>
          <t>A</t>
        </is>
      </c>
      <c r="J2137" s="24" t="inlineStr">
        <is>
          <t>E2-Mansfiel-Burton</t>
        </is>
      </c>
      <c r="K2137" s="24" t="n">
        <v>16</v>
      </c>
      <c r="L2137" s="11">
        <f>IF(INDEX(Matches!$X:$X,AA2137)=0,"",IF(I2137="H",INDEX(Matches!$H:$H,AA2137),INDEX(Matches!$I:$I,AA2137)))</f>
        <v/>
      </c>
      <c r="M2137" s="11">
        <f>IF(INDEX(Matches!$X:$X,AA2137)=0,"",IF(I2137="H",INDEX(Matches!$I:$I,AA2137),INDEX(Matches!$H:$H,AA2137)))</f>
        <v/>
      </c>
      <c r="N2137" s="11">
        <f>IF(L2137="","",IF(L2137&gt;M2137,"W",IF(L2137=M2137,"D","L")))</f>
        <v/>
      </c>
      <c r="O2137" s="11">
        <f>IF(L2137="","",IF(L2137&gt;M2137,3,IF(L2137=M2137,1,0)))</f>
        <v/>
      </c>
      <c r="P2137" s="31">
        <f>IF(I2137="H",INDEX(Matches!$L:$L,AA2137),INDEX(Matches!$N:$N,AA2137))</f>
        <v/>
      </c>
      <c r="Q2137" s="31">
        <f>INDEX(Matches!$M:$M,AA2137)</f>
        <v/>
      </c>
      <c r="R2137" s="31">
        <f>IF(I2137="H",INDEX(Matches!$N:$N,AA2137),INDEX(Matches!$L:$L,AA2137))</f>
        <v/>
      </c>
      <c r="S2137" s="33">
        <f>IF(I2137="H",INDEX(Matches!$O:$O,AA2137),INDEX(Matches!$P:$P,AA2137))</f>
        <v/>
      </c>
      <c r="T2137" s="33">
        <f>IF(INDEX(Matches!$J:$J,AA2137)="","",IF(I2137="H",INDEX(Matches!$J:$J,AA2137),INDEX(Matches!$K:$K,AA2137)))</f>
        <v/>
      </c>
      <c r="U2137" s="33">
        <f>IF(INDEX(Matches!$K:$K,AA2137)="","",IF(I2137="H",INDEX(Matches!$K:$K,AA2137),INDEX(Matches!$J:$J,AA2137)))</f>
        <v/>
      </c>
      <c r="V2137" s="30">
        <f>IF(T2137="","",T2137-U2137)</f>
        <v/>
      </c>
      <c r="W2137" s="33">
        <f>IF(I2137="H",INDEX(Matches!$T:$T,AA2137),INDEX(Matches!$U:$U,AA2137))</f>
        <v/>
      </c>
      <c r="X2137" s="11">
        <f>INDEX(Matches!$X:$X,AA2137)</f>
        <v/>
      </c>
      <c r="Y2137" s="30">
        <f>IF(O2137="","",O2137-S2137)</f>
        <v/>
      </c>
      <c r="Z2137" s="30">
        <f>IF(W2137="","",W2137-S2137)</f>
        <v/>
      </c>
      <c r="AA2137" s="24">
        <f>MATCH(J2137,Matches!$A:$A,0)</f>
        <v/>
      </c>
      <c r="AB2137" s="33" t="n"/>
      <c r="AC2137" s="33" t="n">
        <v>1.036879578805716</v>
      </c>
      <c r="AD2137" s="24" t="n"/>
      <c r="AE2137" s="24" t="n">
        <v>11</v>
      </c>
      <c r="AF2137" s="33" t="n"/>
      <c r="AG2137" s="33" t="n"/>
    </row>
    <row r="2138">
      <c r="A2138" s="24" t="inlineStr">
        <is>
          <t>Burton|43</t>
        </is>
      </c>
      <c r="B2138" s="24" t="inlineStr">
        <is>
          <t>E2</t>
        </is>
      </c>
      <c r="C2138" s="24" t="inlineStr">
        <is>
          <t>League One</t>
        </is>
      </c>
      <c r="D2138" s="24" t="inlineStr">
        <is>
          <t>Burton</t>
        </is>
      </c>
      <c r="E2138" s="24" t="n">
        <v>43</v>
      </c>
      <c r="F2138" s="24" t="n">
        <v>11</v>
      </c>
      <c r="G2138" s="29" t="n">
        <v>46501.625</v>
      </c>
      <c r="H2138" s="24" t="inlineStr">
        <is>
          <t>Doncaster</t>
        </is>
      </c>
      <c r="I2138" s="24" t="inlineStr">
        <is>
          <t>H</t>
        </is>
      </c>
      <c r="J2138" s="24" t="inlineStr">
        <is>
          <t>E2-Burton-Doncaste</t>
        </is>
      </c>
      <c r="K2138" s="24" t="n">
        <v>15</v>
      </c>
      <c r="L2138" s="11">
        <f>IF(INDEX(Matches!$X:$X,AA2138)=0,"",IF(I2138="H",INDEX(Matches!$H:$H,AA2138),INDEX(Matches!$I:$I,AA2138)))</f>
        <v/>
      </c>
      <c r="M2138" s="11">
        <f>IF(INDEX(Matches!$X:$X,AA2138)=0,"",IF(I2138="H",INDEX(Matches!$I:$I,AA2138),INDEX(Matches!$H:$H,AA2138)))</f>
        <v/>
      </c>
      <c r="N2138" s="11">
        <f>IF(L2138="","",IF(L2138&gt;M2138,"W",IF(L2138=M2138,"D","L")))</f>
        <v/>
      </c>
      <c r="O2138" s="11">
        <f>IF(L2138="","",IF(L2138&gt;M2138,3,IF(L2138=M2138,1,0)))</f>
        <v/>
      </c>
      <c r="P2138" s="31">
        <f>IF(I2138="H",INDEX(Matches!$L:$L,AA2138),INDEX(Matches!$N:$N,AA2138))</f>
        <v/>
      </c>
      <c r="Q2138" s="31">
        <f>INDEX(Matches!$M:$M,AA2138)</f>
        <v/>
      </c>
      <c r="R2138" s="31">
        <f>IF(I2138="H",INDEX(Matches!$N:$N,AA2138),INDEX(Matches!$L:$L,AA2138))</f>
        <v/>
      </c>
      <c r="S2138" s="33">
        <f>IF(I2138="H",INDEX(Matches!$O:$O,AA2138),INDEX(Matches!$P:$P,AA2138))</f>
        <v/>
      </c>
      <c r="T2138" s="33">
        <f>IF(INDEX(Matches!$J:$J,AA2138)="","",IF(I2138="H",INDEX(Matches!$J:$J,AA2138),INDEX(Matches!$K:$K,AA2138)))</f>
        <v/>
      </c>
      <c r="U2138" s="33">
        <f>IF(INDEX(Matches!$K:$K,AA2138)="","",IF(I2138="H",INDEX(Matches!$K:$K,AA2138),INDEX(Matches!$J:$J,AA2138)))</f>
        <v/>
      </c>
      <c r="V2138" s="30">
        <f>IF(T2138="","",T2138-U2138)</f>
        <v/>
      </c>
      <c r="W2138" s="33">
        <f>IF(I2138="H",INDEX(Matches!$T:$T,AA2138),INDEX(Matches!$U:$U,AA2138))</f>
        <v/>
      </c>
      <c r="X2138" s="11">
        <f>INDEX(Matches!$X:$X,AA2138)</f>
        <v/>
      </c>
      <c r="Y2138" s="30">
        <f>IF(O2138="","",O2138-S2138)</f>
        <v/>
      </c>
      <c r="Z2138" s="30">
        <f>IF(W2138="","",W2138-S2138)</f>
        <v/>
      </c>
      <c r="AA2138" s="24">
        <f>MATCH(J2138,Matches!$A:$A,0)</f>
        <v/>
      </c>
      <c r="AB2138" s="33" t="n"/>
      <c r="AC2138" s="33" t="n">
        <v>1.37194977499914</v>
      </c>
      <c r="AD2138" s="24" t="n"/>
      <c r="AE2138" s="24" t="n">
        <v>11</v>
      </c>
      <c r="AF2138" s="33" t="n"/>
      <c r="AG2138" s="33" t="n"/>
    </row>
    <row r="2139">
      <c r="A2139" s="24" t="inlineStr">
        <is>
          <t>Burton|44</t>
        </is>
      </c>
      <c r="B2139" s="24" t="inlineStr">
        <is>
          <t>E2</t>
        </is>
      </c>
      <c r="C2139" s="24" t="inlineStr">
        <is>
          <t>League One</t>
        </is>
      </c>
      <c r="D2139" s="24" t="inlineStr">
        <is>
          <t>Burton</t>
        </is>
      </c>
      <c r="E2139" s="24" t="n">
        <v>44</v>
      </c>
      <c r="F2139" s="24" t="n">
        <v>11</v>
      </c>
      <c r="G2139" s="29" t="n">
        <v>46504.82291666666</v>
      </c>
      <c r="H2139" s="24" t="inlineStr">
        <is>
          <t>Huddersfield</t>
        </is>
      </c>
      <c r="I2139" s="24" t="inlineStr">
        <is>
          <t>A</t>
        </is>
      </c>
      <c r="J2139" s="24" t="inlineStr">
        <is>
          <t>E2-Huddersf-Burton</t>
        </is>
      </c>
      <c r="K2139" s="24" t="n">
        <v>4</v>
      </c>
      <c r="L2139" s="11">
        <f>IF(INDEX(Matches!$X:$X,AA2139)=0,"",IF(I2139="H",INDEX(Matches!$H:$H,AA2139),INDEX(Matches!$I:$I,AA2139)))</f>
        <v/>
      </c>
      <c r="M2139" s="11">
        <f>IF(INDEX(Matches!$X:$X,AA2139)=0,"",IF(I2139="H",INDEX(Matches!$I:$I,AA2139),INDEX(Matches!$H:$H,AA2139)))</f>
        <v/>
      </c>
      <c r="N2139" s="11">
        <f>IF(L2139="","",IF(L2139&gt;M2139,"W",IF(L2139=M2139,"D","L")))</f>
        <v/>
      </c>
      <c r="O2139" s="11">
        <f>IF(L2139="","",IF(L2139&gt;M2139,3,IF(L2139=M2139,1,0)))</f>
        <v/>
      </c>
      <c r="P2139" s="31">
        <f>IF(I2139="H",INDEX(Matches!$L:$L,AA2139),INDEX(Matches!$N:$N,AA2139))</f>
        <v/>
      </c>
      <c r="Q2139" s="31">
        <f>INDEX(Matches!$M:$M,AA2139)</f>
        <v/>
      </c>
      <c r="R2139" s="31">
        <f>IF(I2139="H",INDEX(Matches!$N:$N,AA2139),INDEX(Matches!$L:$L,AA2139))</f>
        <v/>
      </c>
      <c r="S2139" s="33">
        <f>IF(I2139="H",INDEX(Matches!$O:$O,AA2139),INDEX(Matches!$P:$P,AA2139))</f>
        <v/>
      </c>
      <c r="T2139" s="33">
        <f>IF(INDEX(Matches!$J:$J,AA2139)="","",IF(I2139="H",INDEX(Matches!$J:$J,AA2139),INDEX(Matches!$K:$K,AA2139)))</f>
        <v/>
      </c>
      <c r="U2139" s="33">
        <f>IF(INDEX(Matches!$K:$K,AA2139)="","",IF(I2139="H",INDEX(Matches!$K:$K,AA2139),INDEX(Matches!$J:$J,AA2139)))</f>
        <v/>
      </c>
      <c r="V2139" s="30">
        <f>IF(T2139="","",T2139-U2139)</f>
        <v/>
      </c>
      <c r="W2139" s="33">
        <f>IF(I2139="H",INDEX(Matches!$T:$T,AA2139),INDEX(Matches!$U:$U,AA2139))</f>
        <v/>
      </c>
      <c r="X2139" s="11">
        <f>INDEX(Matches!$X:$X,AA2139)</f>
        <v/>
      </c>
      <c r="Y2139" s="30">
        <f>IF(O2139="","",O2139-S2139)</f>
        <v/>
      </c>
      <c r="Z2139" s="30">
        <f>IF(W2139="","",W2139-S2139)</f>
        <v/>
      </c>
      <c r="AA2139" s="24">
        <f>MATCH(J2139,Matches!$A:$A,0)</f>
        <v/>
      </c>
      <c r="AB2139" s="33" t="n"/>
      <c r="AC2139" s="33" t="n">
        <v>0.7996237905170368</v>
      </c>
      <c r="AD2139" s="24" t="n"/>
      <c r="AE2139" s="24" t="n">
        <v>11</v>
      </c>
      <c r="AF2139" s="33" t="n"/>
      <c r="AG2139" s="33" t="n"/>
    </row>
    <row r="2140">
      <c r="A2140" s="24" t="inlineStr">
        <is>
          <t>Burton|45</t>
        </is>
      </c>
      <c r="B2140" s="24" t="inlineStr">
        <is>
          <t>E2</t>
        </is>
      </c>
      <c r="C2140" s="24" t="inlineStr">
        <is>
          <t>League One</t>
        </is>
      </c>
      <c r="D2140" s="24" t="inlineStr">
        <is>
          <t>Burton</t>
        </is>
      </c>
      <c r="E2140" s="24" t="n">
        <v>45</v>
      </c>
      <c r="F2140" s="24" t="n">
        <v>12</v>
      </c>
      <c r="G2140" s="29" t="n">
        <v>46508.625</v>
      </c>
      <c r="H2140" s="24" t="inlineStr">
        <is>
          <t>Bromley</t>
        </is>
      </c>
      <c r="I2140" s="24" t="inlineStr">
        <is>
          <t>H</t>
        </is>
      </c>
      <c r="J2140" s="24" t="inlineStr">
        <is>
          <t>E2-Burton-Bromley</t>
        </is>
      </c>
      <c r="K2140" s="24" t="n">
        <v>24</v>
      </c>
      <c r="L2140" s="11">
        <f>IF(INDEX(Matches!$X:$X,AA2140)=0,"",IF(I2140="H",INDEX(Matches!$H:$H,AA2140),INDEX(Matches!$I:$I,AA2140)))</f>
        <v/>
      </c>
      <c r="M2140" s="11">
        <f>IF(INDEX(Matches!$X:$X,AA2140)=0,"",IF(I2140="H",INDEX(Matches!$I:$I,AA2140),INDEX(Matches!$H:$H,AA2140)))</f>
        <v/>
      </c>
      <c r="N2140" s="11">
        <f>IF(L2140="","",IF(L2140&gt;M2140,"W",IF(L2140=M2140,"D","L")))</f>
        <v/>
      </c>
      <c r="O2140" s="11">
        <f>IF(L2140="","",IF(L2140&gt;M2140,3,IF(L2140=M2140,1,0)))</f>
        <v/>
      </c>
      <c r="P2140" s="31">
        <f>IF(I2140="H",INDEX(Matches!$L:$L,AA2140),INDEX(Matches!$N:$N,AA2140))</f>
        <v/>
      </c>
      <c r="Q2140" s="31">
        <f>INDEX(Matches!$M:$M,AA2140)</f>
        <v/>
      </c>
      <c r="R2140" s="31">
        <f>IF(I2140="H",INDEX(Matches!$N:$N,AA2140),INDEX(Matches!$L:$L,AA2140))</f>
        <v/>
      </c>
      <c r="S2140" s="33">
        <f>IF(I2140="H",INDEX(Matches!$O:$O,AA2140),INDEX(Matches!$P:$P,AA2140))</f>
        <v/>
      </c>
      <c r="T2140" s="33">
        <f>IF(INDEX(Matches!$J:$J,AA2140)="","",IF(I2140="H",INDEX(Matches!$J:$J,AA2140),INDEX(Matches!$K:$K,AA2140)))</f>
        <v/>
      </c>
      <c r="U2140" s="33">
        <f>IF(INDEX(Matches!$K:$K,AA2140)="","",IF(I2140="H",INDEX(Matches!$K:$K,AA2140),INDEX(Matches!$J:$J,AA2140)))</f>
        <v/>
      </c>
      <c r="V2140" s="30">
        <f>IF(T2140="","",T2140-U2140)</f>
        <v/>
      </c>
      <c r="W2140" s="33">
        <f>IF(I2140="H",INDEX(Matches!$T:$T,AA2140),INDEX(Matches!$U:$U,AA2140))</f>
        <v/>
      </c>
      <c r="X2140" s="11">
        <f>INDEX(Matches!$X:$X,AA2140)</f>
        <v/>
      </c>
      <c r="Y2140" s="30">
        <f>IF(O2140="","",O2140-S2140)</f>
        <v/>
      </c>
      <c r="Z2140" s="30">
        <f>IF(W2140="","",W2140-S2140)</f>
        <v/>
      </c>
      <c r="AA2140" s="24">
        <f>MATCH(J2140,Matches!$A:$A,0)</f>
        <v/>
      </c>
      <c r="AB2140" s="33" t="n"/>
      <c r="AC2140" s="33" t="n">
        <v>1.637245870760222</v>
      </c>
      <c r="AD2140" s="24" t="n"/>
      <c r="AE2140" s="24" t="n">
        <v>12</v>
      </c>
      <c r="AF2140" s="33" t="n"/>
      <c r="AG2140" s="33" t="n"/>
    </row>
    <row r="2141">
      <c r="A2141" s="24" t="inlineStr">
        <is>
          <t>Burton|46</t>
        </is>
      </c>
      <c r="B2141" s="24" t="inlineStr">
        <is>
          <t>E2</t>
        </is>
      </c>
      <c r="C2141" s="24" t="inlineStr">
        <is>
          <t>League One</t>
        </is>
      </c>
      <c r="D2141" s="24" t="inlineStr">
        <is>
          <t>Burton</t>
        </is>
      </c>
      <c r="E2141" s="24" t="n">
        <v>46</v>
      </c>
      <c r="F2141" s="24" t="n">
        <v>12</v>
      </c>
      <c r="G2141" s="29" t="n">
        <v>46515.52083333334</v>
      </c>
      <c r="H2141" s="24" t="inlineStr">
        <is>
          <t>Wigan</t>
        </is>
      </c>
      <c r="I2141" s="24" t="inlineStr">
        <is>
          <t>A</t>
        </is>
      </c>
      <c r="J2141" s="24" t="inlineStr">
        <is>
          <t>E2-Wigan-Burton</t>
        </is>
      </c>
      <c r="K2141" s="24" t="n">
        <v>14</v>
      </c>
      <c r="L2141" s="11">
        <f>IF(INDEX(Matches!$X:$X,AA2141)=0,"",IF(I2141="H",INDEX(Matches!$H:$H,AA2141),INDEX(Matches!$I:$I,AA2141)))</f>
        <v/>
      </c>
      <c r="M2141" s="11">
        <f>IF(INDEX(Matches!$X:$X,AA2141)=0,"",IF(I2141="H",INDEX(Matches!$I:$I,AA2141),INDEX(Matches!$H:$H,AA2141)))</f>
        <v/>
      </c>
      <c r="N2141" s="11">
        <f>IF(L2141="","",IF(L2141&gt;M2141,"W",IF(L2141=M2141,"D","L")))</f>
        <v/>
      </c>
      <c r="O2141" s="11">
        <f>IF(L2141="","",IF(L2141&gt;M2141,3,IF(L2141=M2141,1,0)))</f>
        <v/>
      </c>
      <c r="P2141" s="31">
        <f>IF(I2141="H",INDEX(Matches!$L:$L,AA2141),INDEX(Matches!$N:$N,AA2141))</f>
        <v/>
      </c>
      <c r="Q2141" s="31">
        <f>INDEX(Matches!$M:$M,AA2141)</f>
        <v/>
      </c>
      <c r="R2141" s="31">
        <f>IF(I2141="H",INDEX(Matches!$N:$N,AA2141),INDEX(Matches!$L:$L,AA2141))</f>
        <v/>
      </c>
      <c r="S2141" s="33">
        <f>IF(I2141="H",INDEX(Matches!$O:$O,AA2141),INDEX(Matches!$P:$P,AA2141))</f>
        <v/>
      </c>
      <c r="T2141" s="33">
        <f>IF(INDEX(Matches!$J:$J,AA2141)="","",IF(I2141="H",INDEX(Matches!$J:$J,AA2141),INDEX(Matches!$K:$K,AA2141)))</f>
        <v/>
      </c>
      <c r="U2141" s="33">
        <f>IF(INDEX(Matches!$K:$K,AA2141)="","",IF(I2141="H",INDEX(Matches!$K:$K,AA2141),INDEX(Matches!$J:$J,AA2141)))</f>
        <v/>
      </c>
      <c r="V2141" s="30">
        <f>IF(T2141="","",T2141-U2141)</f>
        <v/>
      </c>
      <c r="W2141" s="33">
        <f>IF(I2141="H",INDEX(Matches!$T:$T,AA2141),INDEX(Matches!$U:$U,AA2141))</f>
        <v/>
      </c>
      <c r="X2141" s="11">
        <f>INDEX(Matches!$X:$X,AA2141)</f>
        <v/>
      </c>
      <c r="Y2141" s="30">
        <f>IF(O2141="","",O2141-S2141)</f>
        <v/>
      </c>
      <c r="Z2141" s="30">
        <f>IF(W2141="","",W2141-S2141)</f>
        <v/>
      </c>
      <c r="AA2141" s="24">
        <f>MATCH(J2141,Matches!$A:$A,0)</f>
        <v/>
      </c>
      <c r="AB2141" s="33" t="n"/>
      <c r="AC2141" s="33" t="n">
        <v>1.068749553648771</v>
      </c>
      <c r="AD2141" s="24" t="n"/>
      <c r="AE2141" s="24" t="n">
        <v>12</v>
      </c>
      <c r="AF2141" s="33" t="n"/>
      <c r="AG2141" s="33" t="n"/>
    </row>
    <row r="2142">
      <c r="A2142" s="24" t="inlineStr">
        <is>
          <t>Cambridge|1</t>
        </is>
      </c>
      <c r="B2142" s="24" t="inlineStr">
        <is>
          <t>E2</t>
        </is>
      </c>
      <c r="C2142" s="24" t="inlineStr">
        <is>
          <t>League One</t>
        </is>
      </c>
      <c r="D2142" s="24" t="inlineStr">
        <is>
          <t>Cambridge</t>
        </is>
      </c>
      <c r="E2142" s="24" t="n">
        <v>1</v>
      </c>
      <c r="F2142" s="24" t="n">
        <v>1</v>
      </c>
      <c r="G2142" s="29" t="n">
        <v>46249.625</v>
      </c>
      <c r="H2142" s="24" t="inlineStr">
        <is>
          <t>Wigan</t>
        </is>
      </c>
      <c r="I2142" s="24" t="inlineStr">
        <is>
          <t>H</t>
        </is>
      </c>
      <c r="J2142" s="24" t="inlineStr">
        <is>
          <t>E2-Cambridg-Wigan</t>
        </is>
      </c>
      <c r="K2142" s="24" t="n">
        <v>14</v>
      </c>
      <c r="L2142" s="11">
        <f>IF(INDEX(Matches!$X:$X,AA2142)=0,"",IF(I2142="H",INDEX(Matches!$H:$H,AA2142),INDEX(Matches!$I:$I,AA2142)))</f>
        <v/>
      </c>
      <c r="M2142" s="11">
        <f>IF(INDEX(Matches!$X:$X,AA2142)=0,"",IF(I2142="H",INDEX(Matches!$I:$I,AA2142),INDEX(Matches!$H:$H,AA2142)))</f>
        <v/>
      </c>
      <c r="N2142" s="11">
        <f>IF(L2142="","",IF(L2142&gt;M2142,"W",IF(L2142=M2142,"D","L")))</f>
        <v/>
      </c>
      <c r="O2142" s="11">
        <f>IF(L2142="","",IF(L2142&gt;M2142,3,IF(L2142=M2142,1,0)))</f>
        <v/>
      </c>
      <c r="P2142" s="31">
        <f>IF(I2142="H",INDEX(Matches!$L:$L,AA2142),INDEX(Matches!$N:$N,AA2142))</f>
        <v/>
      </c>
      <c r="Q2142" s="31">
        <f>INDEX(Matches!$M:$M,AA2142)</f>
        <v/>
      </c>
      <c r="R2142" s="31">
        <f>IF(I2142="H",INDEX(Matches!$N:$N,AA2142),INDEX(Matches!$L:$L,AA2142))</f>
        <v/>
      </c>
      <c r="S2142" s="33">
        <f>IF(I2142="H",INDEX(Matches!$O:$O,AA2142),INDEX(Matches!$P:$P,AA2142))</f>
        <v/>
      </c>
      <c r="T2142" s="33">
        <f>IF(INDEX(Matches!$J:$J,AA2142)="","",IF(I2142="H",INDEX(Matches!$J:$J,AA2142),INDEX(Matches!$K:$K,AA2142)))</f>
        <v/>
      </c>
      <c r="U2142" s="33">
        <f>IF(INDEX(Matches!$K:$K,AA2142)="","",IF(I2142="H",INDEX(Matches!$K:$K,AA2142),INDEX(Matches!$J:$J,AA2142)))</f>
        <v/>
      </c>
      <c r="V2142" s="30">
        <f>IF(T2142="","",T2142-U2142)</f>
        <v/>
      </c>
      <c r="W2142" s="33">
        <f>IF(I2142="H",INDEX(Matches!$T:$T,AA2142),INDEX(Matches!$U:$U,AA2142))</f>
        <v/>
      </c>
      <c r="X2142" s="11">
        <f>INDEX(Matches!$X:$X,AA2142)</f>
        <v/>
      </c>
      <c r="Y2142" s="30">
        <f>IF(O2142="","",O2142-S2142)</f>
        <v/>
      </c>
      <c r="Z2142" s="30">
        <f>IF(W2142="","",W2142-S2142)</f>
        <v/>
      </c>
      <c r="AA2142" s="24">
        <f>MATCH(J2142,Matches!$A:$A,0)</f>
        <v/>
      </c>
      <c r="AB2142" s="33" t="n">
        <v>1.584690436903651</v>
      </c>
      <c r="AC2142" s="33" t="n"/>
      <c r="AD2142" s="24" t="n"/>
      <c r="AE2142" s="24" t="n">
        <v>1</v>
      </c>
      <c r="AF2142" s="33" t="n"/>
      <c r="AG2142" s="33" t="n"/>
    </row>
    <row r="2143">
      <c r="A2143" s="24" t="inlineStr">
        <is>
          <t>Cambridge|2</t>
        </is>
      </c>
      <c r="B2143" s="24" t="inlineStr">
        <is>
          <t>E2</t>
        </is>
      </c>
      <c r="C2143" s="24" t="inlineStr">
        <is>
          <t>League One</t>
        </is>
      </c>
      <c r="D2143" s="24" t="inlineStr">
        <is>
          <t>Cambridge</t>
        </is>
      </c>
      <c r="E2143" s="24" t="n">
        <v>2</v>
      </c>
      <c r="F2143" s="24" t="n">
        <v>1</v>
      </c>
      <c r="G2143" s="29" t="n">
        <v>46256.625</v>
      </c>
      <c r="H2143" s="24" t="inlineStr">
        <is>
          <t>Bromley</t>
        </is>
      </c>
      <c r="I2143" s="24" t="inlineStr">
        <is>
          <t>A</t>
        </is>
      </c>
      <c r="J2143" s="24" t="inlineStr">
        <is>
          <t>E2-Bromley-Cambridg</t>
        </is>
      </c>
      <c r="K2143" s="24" t="n">
        <v>24</v>
      </c>
      <c r="L2143" s="11">
        <f>IF(INDEX(Matches!$X:$X,AA2143)=0,"",IF(I2143="H",INDEX(Matches!$H:$H,AA2143),INDEX(Matches!$I:$I,AA2143)))</f>
        <v/>
      </c>
      <c r="M2143" s="11">
        <f>IF(INDEX(Matches!$X:$X,AA2143)=0,"",IF(I2143="H",INDEX(Matches!$I:$I,AA2143),INDEX(Matches!$H:$H,AA2143)))</f>
        <v/>
      </c>
      <c r="N2143" s="11">
        <f>IF(L2143="","",IF(L2143&gt;M2143,"W",IF(L2143=M2143,"D","L")))</f>
        <v/>
      </c>
      <c r="O2143" s="11">
        <f>IF(L2143="","",IF(L2143&gt;M2143,3,IF(L2143=M2143,1,0)))</f>
        <v/>
      </c>
      <c r="P2143" s="31">
        <f>IF(I2143="H",INDEX(Matches!$L:$L,AA2143),INDEX(Matches!$N:$N,AA2143))</f>
        <v/>
      </c>
      <c r="Q2143" s="31">
        <f>INDEX(Matches!$M:$M,AA2143)</f>
        <v/>
      </c>
      <c r="R2143" s="31">
        <f>IF(I2143="H",INDEX(Matches!$N:$N,AA2143),INDEX(Matches!$L:$L,AA2143))</f>
        <v/>
      </c>
      <c r="S2143" s="33">
        <f>IF(I2143="H",INDEX(Matches!$O:$O,AA2143),INDEX(Matches!$P:$P,AA2143))</f>
        <v/>
      </c>
      <c r="T2143" s="33">
        <f>IF(INDEX(Matches!$J:$J,AA2143)="","",IF(I2143="H",INDEX(Matches!$J:$J,AA2143),INDEX(Matches!$K:$K,AA2143)))</f>
        <v/>
      </c>
      <c r="U2143" s="33">
        <f>IF(INDEX(Matches!$K:$K,AA2143)="","",IF(I2143="H",INDEX(Matches!$K:$K,AA2143),INDEX(Matches!$J:$J,AA2143)))</f>
        <v/>
      </c>
      <c r="V2143" s="30">
        <f>IF(T2143="","",T2143-U2143)</f>
        <v/>
      </c>
      <c r="W2143" s="33">
        <f>IF(I2143="H",INDEX(Matches!$T:$T,AA2143),INDEX(Matches!$U:$U,AA2143))</f>
        <v/>
      </c>
      <c r="X2143" s="11">
        <f>INDEX(Matches!$X:$X,AA2143)</f>
        <v/>
      </c>
      <c r="Y2143" s="30">
        <f>IF(O2143="","",O2143-S2143)</f>
        <v/>
      </c>
      <c r="Z2143" s="30">
        <f>IF(W2143="","",W2143-S2143)</f>
        <v/>
      </c>
      <c r="AA2143" s="24">
        <f>MATCH(J2143,Matches!$A:$A,0)</f>
        <v/>
      </c>
      <c r="AB2143" s="33" t="n">
        <v>1.380599703415746</v>
      </c>
      <c r="AC2143" s="33" t="n"/>
      <c r="AD2143" s="24" t="n"/>
      <c r="AE2143" s="24" t="n">
        <v>1</v>
      </c>
      <c r="AF2143" s="33" t="n"/>
      <c r="AG2143" s="33" t="n"/>
    </row>
    <row r="2144">
      <c r="A2144" s="24" t="inlineStr">
        <is>
          <t>Cambridge|3</t>
        </is>
      </c>
      <c r="B2144" s="24" t="inlineStr">
        <is>
          <t>E2</t>
        </is>
      </c>
      <c r="C2144" s="24" t="inlineStr">
        <is>
          <t>League One</t>
        </is>
      </c>
      <c r="D2144" s="24" t="inlineStr">
        <is>
          <t>Cambridge</t>
        </is>
      </c>
      <c r="E2144" s="24" t="n">
        <v>3</v>
      </c>
      <c r="F2144" s="24" t="n">
        <v>1</v>
      </c>
      <c r="G2144" s="29" t="n">
        <v>46263.625</v>
      </c>
      <c r="H2144" s="24" t="inlineStr">
        <is>
          <t>Huddersfield</t>
        </is>
      </c>
      <c r="I2144" s="24" t="inlineStr">
        <is>
          <t>H</t>
        </is>
      </c>
      <c r="J2144" s="24" t="inlineStr">
        <is>
          <t>E2-Cambridg-Huddersf</t>
        </is>
      </c>
      <c r="K2144" s="24" t="n">
        <v>4</v>
      </c>
      <c r="L2144" s="11">
        <f>IF(INDEX(Matches!$X:$X,AA2144)=0,"",IF(I2144="H",INDEX(Matches!$H:$H,AA2144),INDEX(Matches!$I:$I,AA2144)))</f>
        <v/>
      </c>
      <c r="M2144" s="11">
        <f>IF(INDEX(Matches!$X:$X,AA2144)=0,"",IF(I2144="H",INDEX(Matches!$I:$I,AA2144),INDEX(Matches!$H:$H,AA2144)))</f>
        <v/>
      </c>
      <c r="N2144" s="11">
        <f>IF(L2144="","",IF(L2144&gt;M2144,"W",IF(L2144=M2144,"D","L")))</f>
        <v/>
      </c>
      <c r="O2144" s="11">
        <f>IF(L2144="","",IF(L2144&gt;M2144,3,IF(L2144=M2144,1,0)))</f>
        <v/>
      </c>
      <c r="P2144" s="31">
        <f>IF(I2144="H",INDEX(Matches!$L:$L,AA2144),INDEX(Matches!$N:$N,AA2144))</f>
        <v/>
      </c>
      <c r="Q2144" s="31">
        <f>INDEX(Matches!$M:$M,AA2144)</f>
        <v/>
      </c>
      <c r="R2144" s="31">
        <f>IF(I2144="H",INDEX(Matches!$N:$N,AA2144),INDEX(Matches!$L:$L,AA2144))</f>
        <v/>
      </c>
      <c r="S2144" s="33">
        <f>IF(I2144="H",INDEX(Matches!$O:$O,AA2144),INDEX(Matches!$P:$P,AA2144))</f>
        <v/>
      </c>
      <c r="T2144" s="33">
        <f>IF(INDEX(Matches!$J:$J,AA2144)="","",IF(I2144="H",INDEX(Matches!$J:$J,AA2144),INDEX(Matches!$K:$K,AA2144)))</f>
        <v/>
      </c>
      <c r="U2144" s="33">
        <f>IF(INDEX(Matches!$K:$K,AA2144)="","",IF(I2144="H",INDEX(Matches!$K:$K,AA2144),INDEX(Matches!$J:$J,AA2144)))</f>
        <v/>
      </c>
      <c r="V2144" s="30">
        <f>IF(T2144="","",T2144-U2144)</f>
        <v/>
      </c>
      <c r="W2144" s="33">
        <f>IF(I2144="H",INDEX(Matches!$T:$T,AA2144),INDEX(Matches!$U:$U,AA2144))</f>
        <v/>
      </c>
      <c r="X2144" s="11">
        <f>INDEX(Matches!$X:$X,AA2144)</f>
        <v/>
      </c>
      <c r="Y2144" s="30">
        <f>IF(O2144="","",O2144-S2144)</f>
        <v/>
      </c>
      <c r="Z2144" s="30">
        <f>IF(W2144="","",W2144-S2144)</f>
        <v/>
      </c>
      <c r="AA2144" s="24">
        <f>MATCH(J2144,Matches!$A:$A,0)</f>
        <v/>
      </c>
      <c r="AB2144" s="33" t="n">
        <v>1.313861043899067</v>
      </c>
      <c r="AC2144" s="33" t="n"/>
      <c r="AD2144" s="24" t="n"/>
      <c r="AE2144" s="24" t="n">
        <v>1</v>
      </c>
      <c r="AF2144" s="33" t="n"/>
      <c r="AG2144" s="33" t="n"/>
    </row>
    <row r="2145">
      <c r="A2145" s="24" t="inlineStr">
        <is>
          <t>Cambridge|4</t>
        </is>
      </c>
      <c r="B2145" s="24" t="inlineStr">
        <is>
          <t>E2</t>
        </is>
      </c>
      <c r="C2145" s="24" t="inlineStr">
        <is>
          <t>League One</t>
        </is>
      </c>
      <c r="D2145" s="24" t="inlineStr">
        <is>
          <t>Cambridge</t>
        </is>
      </c>
      <c r="E2145" s="24" t="n">
        <v>4</v>
      </c>
      <c r="F2145" s="24" t="n">
        <v>1</v>
      </c>
      <c r="G2145" s="29" t="n">
        <v>46266.82291666666</v>
      </c>
      <c r="H2145" s="24" t="inlineStr">
        <is>
          <t>Bradford</t>
        </is>
      </c>
      <c r="I2145" s="24" t="inlineStr">
        <is>
          <t>A</t>
        </is>
      </c>
      <c r="J2145" s="24" t="inlineStr">
        <is>
          <t>E2-Bradford-Cambridg</t>
        </is>
      </c>
      <c r="K2145" s="24" t="n">
        <v>8</v>
      </c>
      <c r="L2145" s="11">
        <f>IF(INDEX(Matches!$X:$X,AA2145)=0,"",IF(I2145="H",INDEX(Matches!$H:$H,AA2145),INDEX(Matches!$I:$I,AA2145)))</f>
        <v/>
      </c>
      <c r="M2145" s="11">
        <f>IF(INDEX(Matches!$X:$X,AA2145)=0,"",IF(I2145="H",INDEX(Matches!$I:$I,AA2145),INDEX(Matches!$H:$H,AA2145)))</f>
        <v/>
      </c>
      <c r="N2145" s="11">
        <f>IF(L2145="","",IF(L2145&gt;M2145,"W",IF(L2145=M2145,"D","L")))</f>
        <v/>
      </c>
      <c r="O2145" s="11">
        <f>IF(L2145="","",IF(L2145&gt;M2145,3,IF(L2145=M2145,1,0)))</f>
        <v/>
      </c>
      <c r="P2145" s="31">
        <f>IF(I2145="H",INDEX(Matches!$L:$L,AA2145),INDEX(Matches!$N:$N,AA2145))</f>
        <v/>
      </c>
      <c r="Q2145" s="31">
        <f>INDEX(Matches!$M:$M,AA2145)</f>
        <v/>
      </c>
      <c r="R2145" s="31">
        <f>IF(I2145="H",INDEX(Matches!$N:$N,AA2145),INDEX(Matches!$L:$L,AA2145))</f>
        <v/>
      </c>
      <c r="S2145" s="33">
        <f>IF(I2145="H",INDEX(Matches!$O:$O,AA2145),INDEX(Matches!$P:$P,AA2145))</f>
        <v/>
      </c>
      <c r="T2145" s="33">
        <f>IF(INDEX(Matches!$J:$J,AA2145)="","",IF(I2145="H",INDEX(Matches!$J:$J,AA2145),INDEX(Matches!$K:$K,AA2145)))</f>
        <v/>
      </c>
      <c r="U2145" s="33">
        <f>IF(INDEX(Matches!$K:$K,AA2145)="","",IF(I2145="H",INDEX(Matches!$K:$K,AA2145),INDEX(Matches!$J:$J,AA2145)))</f>
        <v/>
      </c>
      <c r="V2145" s="30">
        <f>IF(T2145="","",T2145-U2145)</f>
        <v/>
      </c>
      <c r="W2145" s="33">
        <f>IF(I2145="H",INDEX(Matches!$T:$T,AA2145),INDEX(Matches!$U:$U,AA2145))</f>
        <v/>
      </c>
      <c r="X2145" s="11">
        <f>INDEX(Matches!$X:$X,AA2145)</f>
        <v/>
      </c>
      <c r="Y2145" s="30">
        <f>IF(O2145="","",O2145-S2145)</f>
        <v/>
      </c>
      <c r="Z2145" s="30">
        <f>IF(W2145="","",W2145-S2145)</f>
        <v/>
      </c>
      <c r="AA2145" s="24">
        <f>MATCH(J2145,Matches!$A:$A,0)</f>
        <v/>
      </c>
      <c r="AB2145" s="33" t="n">
        <v>0.9829159429212198</v>
      </c>
      <c r="AC2145" s="33" t="n"/>
      <c r="AD2145" s="24" t="n"/>
      <c r="AE2145" s="24" t="n">
        <v>1</v>
      </c>
      <c r="AF2145" s="33" t="n"/>
      <c r="AG2145" s="33" t="n"/>
    </row>
    <row r="2146">
      <c r="A2146" s="24" t="inlineStr">
        <is>
          <t>Cambridge|5</t>
        </is>
      </c>
      <c r="B2146" s="24" t="inlineStr">
        <is>
          <t>E2</t>
        </is>
      </c>
      <c r="C2146" s="24" t="inlineStr">
        <is>
          <t>League One</t>
        </is>
      </c>
      <c r="D2146" s="24" t="inlineStr">
        <is>
          <t>Cambridge</t>
        </is>
      </c>
      <c r="E2146" s="24" t="n">
        <v>5</v>
      </c>
      <c r="F2146" s="24" t="n">
        <v>2</v>
      </c>
      <c r="G2146" s="29" t="n">
        <v>46270.625</v>
      </c>
      <c r="H2146" s="24" t="inlineStr">
        <is>
          <t>Burton</t>
        </is>
      </c>
      <c r="I2146" s="24" t="inlineStr">
        <is>
          <t>A</t>
        </is>
      </c>
      <c r="J2146" s="24" t="inlineStr">
        <is>
          <t>E2-Burton-Cambridg</t>
        </is>
      </c>
      <c r="K2146" s="24" t="n">
        <v>22</v>
      </c>
      <c r="L2146" s="11">
        <f>IF(INDEX(Matches!$X:$X,AA2146)=0,"",IF(I2146="H",INDEX(Matches!$H:$H,AA2146),INDEX(Matches!$I:$I,AA2146)))</f>
        <v/>
      </c>
      <c r="M2146" s="11">
        <f>IF(INDEX(Matches!$X:$X,AA2146)=0,"",IF(I2146="H",INDEX(Matches!$I:$I,AA2146),INDEX(Matches!$H:$H,AA2146)))</f>
        <v/>
      </c>
      <c r="N2146" s="11">
        <f>IF(L2146="","",IF(L2146&gt;M2146,"W",IF(L2146=M2146,"D","L")))</f>
        <v/>
      </c>
      <c r="O2146" s="11">
        <f>IF(L2146="","",IF(L2146&gt;M2146,3,IF(L2146=M2146,1,0)))</f>
        <v/>
      </c>
      <c r="P2146" s="31">
        <f>IF(I2146="H",INDEX(Matches!$L:$L,AA2146),INDEX(Matches!$N:$N,AA2146))</f>
        <v/>
      </c>
      <c r="Q2146" s="31">
        <f>INDEX(Matches!$M:$M,AA2146)</f>
        <v/>
      </c>
      <c r="R2146" s="31">
        <f>IF(I2146="H",INDEX(Matches!$N:$N,AA2146),INDEX(Matches!$L:$L,AA2146))</f>
        <v/>
      </c>
      <c r="S2146" s="33">
        <f>IF(I2146="H",INDEX(Matches!$O:$O,AA2146),INDEX(Matches!$P:$P,AA2146))</f>
        <v/>
      </c>
      <c r="T2146" s="33">
        <f>IF(INDEX(Matches!$J:$J,AA2146)="","",IF(I2146="H",INDEX(Matches!$J:$J,AA2146),INDEX(Matches!$K:$K,AA2146)))</f>
        <v/>
      </c>
      <c r="U2146" s="33">
        <f>IF(INDEX(Matches!$K:$K,AA2146)="","",IF(I2146="H",INDEX(Matches!$K:$K,AA2146),INDEX(Matches!$J:$J,AA2146)))</f>
        <v/>
      </c>
      <c r="V2146" s="30">
        <f>IF(T2146="","",T2146-U2146)</f>
        <v/>
      </c>
      <c r="W2146" s="33">
        <f>IF(I2146="H",INDEX(Matches!$T:$T,AA2146),INDEX(Matches!$U:$U,AA2146))</f>
        <v/>
      </c>
      <c r="X2146" s="11">
        <f>INDEX(Matches!$X:$X,AA2146)</f>
        <v/>
      </c>
      <c r="Y2146" s="30">
        <f>IF(O2146="","",O2146-S2146)</f>
        <v/>
      </c>
      <c r="Z2146" s="30">
        <f>IF(W2146="","",W2146-S2146)</f>
        <v/>
      </c>
      <c r="AA2146" s="24">
        <f>MATCH(J2146,Matches!$A:$A,0)</f>
        <v/>
      </c>
      <c r="AB2146" s="33" t="n"/>
      <c r="AC2146" s="33" t="n"/>
      <c r="AD2146" s="24" t="n"/>
      <c r="AE2146" s="24" t="n">
        <v>2</v>
      </c>
      <c r="AF2146" s="33" t="n"/>
      <c r="AG2146" s="33" t="n"/>
    </row>
    <row r="2147">
      <c r="A2147" s="24" t="inlineStr">
        <is>
          <t>Cambridge|6</t>
        </is>
      </c>
      <c r="B2147" s="24" t="inlineStr">
        <is>
          <t>E2</t>
        </is>
      </c>
      <c r="C2147" s="24" t="inlineStr">
        <is>
          <t>League One</t>
        </is>
      </c>
      <c r="D2147" s="24" t="inlineStr">
        <is>
          <t>Cambridge</t>
        </is>
      </c>
      <c r="E2147" s="24" t="n">
        <v>6</v>
      </c>
      <c r="F2147" s="24" t="n">
        <v>2</v>
      </c>
      <c r="G2147" s="29" t="n">
        <v>46277.625</v>
      </c>
      <c r="H2147" s="24" t="inlineStr">
        <is>
          <t>Reading</t>
        </is>
      </c>
      <c r="I2147" s="24" t="inlineStr">
        <is>
          <t>H</t>
        </is>
      </c>
      <c r="J2147" s="24" t="inlineStr">
        <is>
          <t>E2-Cambridg-Reading</t>
        </is>
      </c>
      <c r="K2147" s="24" t="n">
        <v>12</v>
      </c>
      <c r="L2147" s="11">
        <f>IF(INDEX(Matches!$X:$X,AA2147)=0,"",IF(I2147="H",INDEX(Matches!$H:$H,AA2147),INDEX(Matches!$I:$I,AA2147)))</f>
        <v/>
      </c>
      <c r="M2147" s="11">
        <f>IF(INDEX(Matches!$X:$X,AA2147)=0,"",IF(I2147="H",INDEX(Matches!$I:$I,AA2147),INDEX(Matches!$H:$H,AA2147)))</f>
        <v/>
      </c>
      <c r="N2147" s="11">
        <f>IF(L2147="","",IF(L2147&gt;M2147,"W",IF(L2147=M2147,"D","L")))</f>
        <v/>
      </c>
      <c r="O2147" s="11">
        <f>IF(L2147="","",IF(L2147&gt;M2147,3,IF(L2147=M2147,1,0)))</f>
        <v/>
      </c>
      <c r="P2147" s="31">
        <f>IF(I2147="H",INDEX(Matches!$L:$L,AA2147),INDEX(Matches!$N:$N,AA2147))</f>
        <v/>
      </c>
      <c r="Q2147" s="31">
        <f>INDEX(Matches!$M:$M,AA2147)</f>
        <v/>
      </c>
      <c r="R2147" s="31">
        <f>IF(I2147="H",INDEX(Matches!$N:$N,AA2147),INDEX(Matches!$L:$L,AA2147))</f>
        <v/>
      </c>
      <c r="S2147" s="33">
        <f>IF(I2147="H",INDEX(Matches!$O:$O,AA2147),INDEX(Matches!$P:$P,AA2147))</f>
        <v/>
      </c>
      <c r="T2147" s="33">
        <f>IF(INDEX(Matches!$J:$J,AA2147)="","",IF(I2147="H",INDEX(Matches!$J:$J,AA2147),INDEX(Matches!$K:$K,AA2147)))</f>
        <v/>
      </c>
      <c r="U2147" s="33">
        <f>IF(INDEX(Matches!$K:$K,AA2147)="","",IF(I2147="H",INDEX(Matches!$K:$K,AA2147),INDEX(Matches!$J:$J,AA2147)))</f>
        <v/>
      </c>
      <c r="V2147" s="30">
        <f>IF(T2147="","",T2147-U2147)</f>
        <v/>
      </c>
      <c r="W2147" s="33">
        <f>IF(I2147="H",INDEX(Matches!$T:$T,AA2147),INDEX(Matches!$U:$U,AA2147))</f>
        <v/>
      </c>
      <c r="X2147" s="11">
        <f>INDEX(Matches!$X:$X,AA2147)</f>
        <v/>
      </c>
      <c r="Y2147" s="30">
        <f>IF(O2147="","",O2147-S2147)</f>
        <v/>
      </c>
      <c r="Z2147" s="30">
        <f>IF(W2147="","",W2147-S2147)</f>
        <v/>
      </c>
      <c r="AA2147" s="24">
        <f>MATCH(J2147,Matches!$A:$A,0)</f>
        <v/>
      </c>
      <c r="AB2147" s="33" t="n">
        <v>1.365226897637529</v>
      </c>
      <c r="AC2147" s="33" t="n"/>
      <c r="AD2147" s="24" t="n"/>
      <c r="AE2147" s="24" t="n">
        <v>2</v>
      </c>
      <c r="AF2147" s="33" t="n"/>
      <c r="AG2147" s="33" t="n"/>
    </row>
    <row r="2148">
      <c r="A2148" s="24" t="inlineStr">
        <is>
          <t>Cambridge|7</t>
        </is>
      </c>
      <c r="B2148" s="24" t="inlineStr">
        <is>
          <t>E2</t>
        </is>
      </c>
      <c r="C2148" s="24" t="inlineStr">
        <is>
          <t>League One</t>
        </is>
      </c>
      <c r="D2148" s="24" t="inlineStr">
        <is>
          <t>Cambridge</t>
        </is>
      </c>
      <c r="E2148" s="24" t="n">
        <v>7</v>
      </c>
      <c r="F2148" s="24" t="n">
        <v>2</v>
      </c>
      <c r="G2148" s="29" t="n">
        <v>46284.625</v>
      </c>
      <c r="H2148" s="24" t="inlineStr">
        <is>
          <t>Oxford</t>
        </is>
      </c>
      <c r="I2148" s="24" t="inlineStr">
        <is>
          <t>A</t>
        </is>
      </c>
      <c r="J2148" s="24" t="inlineStr">
        <is>
          <t>E2-Oxford-Cambridg</t>
        </is>
      </c>
      <c r="K2148" s="24" t="n">
        <v>11</v>
      </c>
      <c r="L2148" s="11">
        <f>IF(INDEX(Matches!$X:$X,AA2148)=0,"",IF(I2148="H",INDEX(Matches!$H:$H,AA2148),INDEX(Matches!$I:$I,AA2148)))</f>
        <v/>
      </c>
      <c r="M2148" s="11">
        <f>IF(INDEX(Matches!$X:$X,AA2148)=0,"",IF(I2148="H",INDEX(Matches!$I:$I,AA2148),INDEX(Matches!$H:$H,AA2148)))</f>
        <v/>
      </c>
      <c r="N2148" s="11">
        <f>IF(L2148="","",IF(L2148&gt;M2148,"W",IF(L2148=M2148,"D","L")))</f>
        <v/>
      </c>
      <c r="O2148" s="11">
        <f>IF(L2148="","",IF(L2148&gt;M2148,3,IF(L2148=M2148,1,0)))</f>
        <v/>
      </c>
      <c r="P2148" s="31">
        <f>IF(I2148="H",INDEX(Matches!$L:$L,AA2148),INDEX(Matches!$N:$N,AA2148))</f>
        <v/>
      </c>
      <c r="Q2148" s="31">
        <f>INDEX(Matches!$M:$M,AA2148)</f>
        <v/>
      </c>
      <c r="R2148" s="31">
        <f>IF(I2148="H",INDEX(Matches!$N:$N,AA2148),INDEX(Matches!$L:$L,AA2148))</f>
        <v/>
      </c>
      <c r="S2148" s="33">
        <f>IF(I2148="H",INDEX(Matches!$O:$O,AA2148),INDEX(Matches!$P:$P,AA2148))</f>
        <v/>
      </c>
      <c r="T2148" s="33">
        <f>IF(INDEX(Matches!$J:$J,AA2148)="","",IF(I2148="H",INDEX(Matches!$J:$J,AA2148),INDEX(Matches!$K:$K,AA2148)))</f>
        <v/>
      </c>
      <c r="U2148" s="33">
        <f>IF(INDEX(Matches!$K:$K,AA2148)="","",IF(I2148="H",INDEX(Matches!$K:$K,AA2148),INDEX(Matches!$J:$J,AA2148)))</f>
        <v/>
      </c>
      <c r="V2148" s="30">
        <f>IF(T2148="","",T2148-U2148)</f>
        <v/>
      </c>
      <c r="W2148" s="33">
        <f>IF(I2148="H",INDEX(Matches!$T:$T,AA2148),INDEX(Matches!$U:$U,AA2148))</f>
        <v/>
      </c>
      <c r="X2148" s="11">
        <f>INDEX(Matches!$X:$X,AA2148)</f>
        <v/>
      </c>
      <c r="Y2148" s="30">
        <f>IF(O2148="","",O2148-S2148)</f>
        <v/>
      </c>
      <c r="Z2148" s="30">
        <f>IF(W2148="","",W2148-S2148)</f>
        <v/>
      </c>
      <c r="AA2148" s="24">
        <f>MATCH(J2148,Matches!$A:$A,0)</f>
        <v/>
      </c>
      <c r="AB2148" s="33" t="n"/>
      <c r="AC2148" s="33" t="n"/>
      <c r="AD2148" s="24" t="n"/>
      <c r="AE2148" s="24" t="n">
        <v>2</v>
      </c>
      <c r="AF2148" s="33" t="n"/>
      <c r="AG2148" s="33" t="n"/>
    </row>
    <row r="2149">
      <c r="A2149" s="24" t="inlineStr">
        <is>
          <t>Cambridge|8</t>
        </is>
      </c>
      <c r="B2149" s="24" t="inlineStr">
        <is>
          <t>E2</t>
        </is>
      </c>
      <c r="C2149" s="24" t="inlineStr">
        <is>
          <t>League One</t>
        </is>
      </c>
      <c r="D2149" s="24" t="inlineStr">
        <is>
          <t>Cambridge</t>
        </is>
      </c>
      <c r="E2149" s="24" t="n">
        <v>8</v>
      </c>
      <c r="F2149" s="24" t="n">
        <v>2</v>
      </c>
      <c r="G2149" s="29" t="n">
        <v>46291.625</v>
      </c>
      <c r="H2149" s="24" t="inlineStr">
        <is>
          <t>AFC Wimbledon</t>
        </is>
      </c>
      <c r="I2149" s="24" t="inlineStr">
        <is>
          <t>H</t>
        </is>
      </c>
      <c r="J2149" s="24" t="inlineStr">
        <is>
          <t>E2-Cambridg-AFCWimbl</t>
        </is>
      </c>
      <c r="K2149" s="24" t="n">
        <v>23</v>
      </c>
      <c r="L2149" s="11">
        <f>IF(INDEX(Matches!$X:$X,AA2149)=0,"",IF(I2149="H",INDEX(Matches!$H:$H,AA2149),INDEX(Matches!$I:$I,AA2149)))</f>
        <v/>
      </c>
      <c r="M2149" s="11">
        <f>IF(INDEX(Matches!$X:$X,AA2149)=0,"",IF(I2149="H",INDEX(Matches!$I:$I,AA2149),INDEX(Matches!$H:$H,AA2149)))</f>
        <v/>
      </c>
      <c r="N2149" s="11">
        <f>IF(L2149="","",IF(L2149&gt;M2149,"W",IF(L2149=M2149,"D","L")))</f>
        <v/>
      </c>
      <c r="O2149" s="11">
        <f>IF(L2149="","",IF(L2149&gt;M2149,3,IF(L2149=M2149,1,0)))</f>
        <v/>
      </c>
      <c r="P2149" s="31">
        <f>IF(I2149="H",INDEX(Matches!$L:$L,AA2149),INDEX(Matches!$N:$N,AA2149))</f>
        <v/>
      </c>
      <c r="Q2149" s="31">
        <f>INDEX(Matches!$M:$M,AA2149)</f>
        <v/>
      </c>
      <c r="R2149" s="31">
        <f>IF(I2149="H",INDEX(Matches!$N:$N,AA2149),INDEX(Matches!$L:$L,AA2149))</f>
        <v/>
      </c>
      <c r="S2149" s="33">
        <f>IF(I2149="H",INDEX(Matches!$O:$O,AA2149),INDEX(Matches!$P:$P,AA2149))</f>
        <v/>
      </c>
      <c r="T2149" s="33">
        <f>IF(INDEX(Matches!$J:$J,AA2149)="","",IF(I2149="H",INDEX(Matches!$J:$J,AA2149),INDEX(Matches!$K:$K,AA2149)))</f>
        <v/>
      </c>
      <c r="U2149" s="33">
        <f>IF(INDEX(Matches!$K:$K,AA2149)="","",IF(I2149="H",INDEX(Matches!$K:$K,AA2149),INDEX(Matches!$J:$J,AA2149)))</f>
        <v/>
      </c>
      <c r="V2149" s="30">
        <f>IF(T2149="","",T2149-U2149)</f>
        <v/>
      </c>
      <c r="W2149" s="33">
        <f>IF(I2149="H",INDEX(Matches!$T:$T,AA2149),INDEX(Matches!$U:$U,AA2149))</f>
        <v/>
      </c>
      <c r="X2149" s="11">
        <f>INDEX(Matches!$X:$X,AA2149)</f>
        <v/>
      </c>
      <c r="Y2149" s="30">
        <f>IF(O2149="","",O2149-S2149)</f>
        <v/>
      </c>
      <c r="Z2149" s="30">
        <f>IF(W2149="","",W2149-S2149)</f>
        <v/>
      </c>
      <c r="AA2149" s="24">
        <f>MATCH(J2149,Matches!$A:$A,0)</f>
        <v/>
      </c>
      <c r="AB2149" s="33" t="n"/>
      <c r="AC2149" s="33" t="n"/>
      <c r="AD2149" s="24" t="n"/>
      <c r="AE2149" s="24" t="n">
        <v>2</v>
      </c>
      <c r="AF2149" s="33" t="n"/>
      <c r="AG2149" s="33" t="n"/>
    </row>
    <row r="2150">
      <c r="A2150" s="24" t="inlineStr">
        <is>
          <t>Cambridge|9</t>
        </is>
      </c>
      <c r="B2150" s="24" t="inlineStr">
        <is>
          <t>E2</t>
        </is>
      </c>
      <c r="C2150" s="24" t="inlineStr">
        <is>
          <t>League One</t>
        </is>
      </c>
      <c r="D2150" s="24" t="inlineStr">
        <is>
          <t>Cambridge</t>
        </is>
      </c>
      <c r="E2150" s="24" t="n">
        <v>9</v>
      </c>
      <c r="F2150" s="24" t="n">
        <v>3</v>
      </c>
      <c r="G2150" s="29" t="n">
        <v>46305.63541666666</v>
      </c>
      <c r="H2150" s="24" t="inlineStr">
        <is>
          <t>Blackpool</t>
        </is>
      </c>
      <c r="I2150" s="24" t="inlineStr">
        <is>
          <t>H</t>
        </is>
      </c>
      <c r="J2150" s="24" t="inlineStr">
        <is>
          <t>E2-Cambridg-Blackpoo</t>
        </is>
      </c>
      <c r="K2150" s="24" t="n">
        <v>10</v>
      </c>
      <c r="L2150" s="11">
        <f>IF(INDEX(Matches!$X:$X,AA2150)=0,"",IF(I2150="H",INDEX(Matches!$H:$H,AA2150),INDEX(Matches!$I:$I,AA2150)))</f>
        <v/>
      </c>
      <c r="M2150" s="11">
        <f>IF(INDEX(Matches!$X:$X,AA2150)=0,"",IF(I2150="H",INDEX(Matches!$I:$I,AA2150),INDEX(Matches!$H:$H,AA2150)))</f>
        <v/>
      </c>
      <c r="N2150" s="11">
        <f>IF(L2150="","",IF(L2150&gt;M2150,"W",IF(L2150=M2150,"D","L")))</f>
        <v/>
      </c>
      <c r="O2150" s="11">
        <f>IF(L2150="","",IF(L2150&gt;M2150,3,IF(L2150=M2150,1,0)))</f>
        <v/>
      </c>
      <c r="P2150" s="31">
        <f>IF(I2150="H",INDEX(Matches!$L:$L,AA2150),INDEX(Matches!$N:$N,AA2150))</f>
        <v/>
      </c>
      <c r="Q2150" s="31">
        <f>INDEX(Matches!$M:$M,AA2150)</f>
        <v/>
      </c>
      <c r="R2150" s="31">
        <f>IF(I2150="H",INDEX(Matches!$N:$N,AA2150),INDEX(Matches!$L:$L,AA2150))</f>
        <v/>
      </c>
      <c r="S2150" s="33">
        <f>IF(I2150="H",INDEX(Matches!$O:$O,AA2150),INDEX(Matches!$P:$P,AA2150))</f>
        <v/>
      </c>
      <c r="T2150" s="33">
        <f>IF(INDEX(Matches!$J:$J,AA2150)="","",IF(I2150="H",INDEX(Matches!$J:$J,AA2150),INDEX(Matches!$K:$K,AA2150)))</f>
        <v/>
      </c>
      <c r="U2150" s="33">
        <f>IF(INDEX(Matches!$K:$K,AA2150)="","",IF(I2150="H",INDEX(Matches!$K:$K,AA2150),INDEX(Matches!$J:$J,AA2150)))</f>
        <v/>
      </c>
      <c r="V2150" s="30">
        <f>IF(T2150="","",T2150-U2150)</f>
        <v/>
      </c>
      <c r="W2150" s="33">
        <f>IF(I2150="H",INDEX(Matches!$T:$T,AA2150),INDEX(Matches!$U:$U,AA2150))</f>
        <v/>
      </c>
      <c r="X2150" s="11">
        <f>INDEX(Matches!$X:$X,AA2150)</f>
        <v/>
      </c>
      <c r="Y2150" s="30">
        <f>IF(O2150="","",O2150-S2150)</f>
        <v/>
      </c>
      <c r="Z2150" s="30">
        <f>IF(W2150="","",W2150-S2150)</f>
        <v/>
      </c>
      <c r="AA2150" s="24">
        <f>MATCH(J2150,Matches!$A:$A,0)</f>
        <v/>
      </c>
      <c r="AB2150" s="33" t="n"/>
      <c r="AC2150" s="33" t="n"/>
      <c r="AD2150" s="24" t="n"/>
      <c r="AE2150" s="24" t="n">
        <v>3</v>
      </c>
      <c r="AF2150" s="33" t="n"/>
      <c r="AG2150" s="33" t="n"/>
    </row>
    <row r="2151">
      <c r="A2151" s="24" t="inlineStr">
        <is>
          <t>Cambridge|10</t>
        </is>
      </c>
      <c r="B2151" s="24" t="inlineStr">
        <is>
          <t>E2</t>
        </is>
      </c>
      <c r="C2151" s="24" t="inlineStr">
        <is>
          <t>League One</t>
        </is>
      </c>
      <c r="D2151" s="24" t="inlineStr">
        <is>
          <t>Cambridge</t>
        </is>
      </c>
      <c r="E2151" s="24" t="n">
        <v>10</v>
      </c>
      <c r="F2151" s="24" t="n">
        <v>3</v>
      </c>
      <c r="G2151" s="29" t="n">
        <v>46312.625</v>
      </c>
      <c r="H2151" s="24" t="inlineStr">
        <is>
          <t>Barnsley</t>
        </is>
      </c>
      <c r="I2151" s="24" t="inlineStr">
        <is>
          <t>A</t>
        </is>
      </c>
      <c r="J2151" s="24" t="inlineStr">
        <is>
          <t>E2-Barnsley-Cambridg</t>
        </is>
      </c>
      <c r="K2151" s="24" t="n">
        <v>13</v>
      </c>
      <c r="L2151" s="11">
        <f>IF(INDEX(Matches!$X:$X,AA2151)=0,"",IF(I2151="H",INDEX(Matches!$H:$H,AA2151),INDEX(Matches!$I:$I,AA2151)))</f>
        <v/>
      </c>
      <c r="M2151" s="11">
        <f>IF(INDEX(Matches!$X:$X,AA2151)=0,"",IF(I2151="H",INDEX(Matches!$I:$I,AA2151),INDEX(Matches!$H:$H,AA2151)))</f>
        <v/>
      </c>
      <c r="N2151" s="11">
        <f>IF(L2151="","",IF(L2151&gt;M2151,"W",IF(L2151=M2151,"D","L")))</f>
        <v/>
      </c>
      <c r="O2151" s="11">
        <f>IF(L2151="","",IF(L2151&gt;M2151,3,IF(L2151=M2151,1,0)))</f>
        <v/>
      </c>
      <c r="P2151" s="31">
        <f>IF(I2151="H",INDEX(Matches!$L:$L,AA2151),INDEX(Matches!$N:$N,AA2151))</f>
        <v/>
      </c>
      <c r="Q2151" s="31">
        <f>INDEX(Matches!$M:$M,AA2151)</f>
        <v/>
      </c>
      <c r="R2151" s="31">
        <f>IF(I2151="H",INDEX(Matches!$N:$N,AA2151),INDEX(Matches!$L:$L,AA2151))</f>
        <v/>
      </c>
      <c r="S2151" s="33">
        <f>IF(I2151="H",INDEX(Matches!$O:$O,AA2151),INDEX(Matches!$P:$P,AA2151))</f>
        <v/>
      </c>
      <c r="T2151" s="33">
        <f>IF(INDEX(Matches!$J:$J,AA2151)="","",IF(I2151="H",INDEX(Matches!$J:$J,AA2151),INDEX(Matches!$K:$K,AA2151)))</f>
        <v/>
      </c>
      <c r="U2151" s="33">
        <f>IF(INDEX(Matches!$K:$K,AA2151)="","",IF(I2151="H",INDEX(Matches!$K:$K,AA2151),INDEX(Matches!$J:$J,AA2151)))</f>
        <v/>
      </c>
      <c r="V2151" s="30">
        <f>IF(T2151="","",T2151-U2151)</f>
        <v/>
      </c>
      <c r="W2151" s="33">
        <f>IF(I2151="H",INDEX(Matches!$T:$T,AA2151),INDEX(Matches!$U:$U,AA2151))</f>
        <v/>
      </c>
      <c r="X2151" s="11">
        <f>INDEX(Matches!$X:$X,AA2151)</f>
        <v/>
      </c>
      <c r="Y2151" s="30">
        <f>IF(O2151="","",O2151-S2151)</f>
        <v/>
      </c>
      <c r="Z2151" s="30">
        <f>IF(W2151="","",W2151-S2151)</f>
        <v/>
      </c>
      <c r="AA2151" s="24">
        <f>MATCH(J2151,Matches!$A:$A,0)</f>
        <v/>
      </c>
      <c r="AB2151" s="33" t="n"/>
      <c r="AC2151" s="33" t="n"/>
      <c r="AD2151" s="24" t="n"/>
      <c r="AE2151" s="24" t="n">
        <v>3</v>
      </c>
      <c r="AF2151" s="33" t="n"/>
      <c r="AG2151" s="33" t="n"/>
    </row>
    <row r="2152">
      <c r="A2152" s="24" t="inlineStr">
        <is>
          <t>Cambridge|11</t>
        </is>
      </c>
      <c r="B2152" s="24" t="inlineStr">
        <is>
          <t>E2</t>
        </is>
      </c>
      <c r="C2152" s="24" t="inlineStr">
        <is>
          <t>League One</t>
        </is>
      </c>
      <c r="D2152" s="24" t="inlineStr">
        <is>
          <t>Cambridge</t>
        </is>
      </c>
      <c r="E2152" s="24" t="n">
        <v>11</v>
      </c>
      <c r="F2152" s="24" t="n">
        <v>3</v>
      </c>
      <c r="G2152" s="29" t="n">
        <v>46315.82291666666</v>
      </c>
      <c r="H2152" s="24" t="inlineStr">
        <is>
          <t>Wycombe</t>
        </is>
      </c>
      <c r="I2152" s="24" t="inlineStr">
        <is>
          <t>H</t>
        </is>
      </c>
      <c r="J2152" s="24" t="inlineStr">
        <is>
          <t>E2-Cambridg-Wycombe</t>
        </is>
      </c>
      <c r="K2152" s="24" t="n">
        <v>9</v>
      </c>
      <c r="L2152" s="11">
        <f>IF(INDEX(Matches!$X:$X,AA2152)=0,"",IF(I2152="H",INDEX(Matches!$H:$H,AA2152),INDEX(Matches!$I:$I,AA2152)))</f>
        <v/>
      </c>
      <c r="M2152" s="11">
        <f>IF(INDEX(Matches!$X:$X,AA2152)=0,"",IF(I2152="H",INDEX(Matches!$I:$I,AA2152),INDEX(Matches!$H:$H,AA2152)))</f>
        <v/>
      </c>
      <c r="N2152" s="11">
        <f>IF(L2152="","",IF(L2152&gt;M2152,"W",IF(L2152=M2152,"D","L")))</f>
        <v/>
      </c>
      <c r="O2152" s="11">
        <f>IF(L2152="","",IF(L2152&gt;M2152,3,IF(L2152=M2152,1,0)))</f>
        <v/>
      </c>
      <c r="P2152" s="31">
        <f>IF(I2152="H",INDEX(Matches!$L:$L,AA2152),INDEX(Matches!$N:$N,AA2152))</f>
        <v/>
      </c>
      <c r="Q2152" s="31">
        <f>INDEX(Matches!$M:$M,AA2152)</f>
        <v/>
      </c>
      <c r="R2152" s="31">
        <f>IF(I2152="H",INDEX(Matches!$N:$N,AA2152),INDEX(Matches!$L:$L,AA2152))</f>
        <v/>
      </c>
      <c r="S2152" s="33">
        <f>IF(I2152="H",INDEX(Matches!$O:$O,AA2152),INDEX(Matches!$P:$P,AA2152))</f>
        <v/>
      </c>
      <c r="T2152" s="33">
        <f>IF(INDEX(Matches!$J:$J,AA2152)="","",IF(I2152="H",INDEX(Matches!$J:$J,AA2152),INDEX(Matches!$K:$K,AA2152)))</f>
        <v/>
      </c>
      <c r="U2152" s="33">
        <f>IF(INDEX(Matches!$K:$K,AA2152)="","",IF(I2152="H",INDEX(Matches!$K:$K,AA2152),INDEX(Matches!$J:$J,AA2152)))</f>
        <v/>
      </c>
      <c r="V2152" s="30">
        <f>IF(T2152="","",T2152-U2152)</f>
        <v/>
      </c>
      <c r="W2152" s="33">
        <f>IF(I2152="H",INDEX(Matches!$T:$T,AA2152),INDEX(Matches!$U:$U,AA2152))</f>
        <v/>
      </c>
      <c r="X2152" s="11">
        <f>INDEX(Matches!$X:$X,AA2152)</f>
        <v/>
      </c>
      <c r="Y2152" s="30">
        <f>IF(O2152="","",O2152-S2152)</f>
        <v/>
      </c>
      <c r="Z2152" s="30">
        <f>IF(W2152="","",W2152-S2152)</f>
        <v/>
      </c>
      <c r="AA2152" s="24">
        <f>MATCH(J2152,Matches!$A:$A,0)</f>
        <v/>
      </c>
      <c r="AB2152" s="33" t="n"/>
      <c r="AC2152" s="33" t="n"/>
      <c r="AD2152" s="24" t="n"/>
      <c r="AE2152" s="24" t="n">
        <v>3</v>
      </c>
      <c r="AF2152" s="33" t="n"/>
      <c r="AG2152" s="33" t="n"/>
    </row>
    <row r="2153">
      <c r="A2153" s="24" t="inlineStr">
        <is>
          <t>Cambridge|12</t>
        </is>
      </c>
      <c r="B2153" s="24" t="inlineStr">
        <is>
          <t>E2</t>
        </is>
      </c>
      <c r="C2153" s="24" t="inlineStr">
        <is>
          <t>League One</t>
        </is>
      </c>
      <c r="D2153" s="24" t="inlineStr">
        <is>
          <t>Cambridge</t>
        </is>
      </c>
      <c r="E2153" s="24" t="n">
        <v>12</v>
      </c>
      <c r="F2153" s="24" t="n">
        <v>3</v>
      </c>
      <c r="G2153" s="29" t="n">
        <v>46319.625</v>
      </c>
      <c r="H2153" s="24" t="inlineStr">
        <is>
          <t>Plymouth</t>
        </is>
      </c>
      <c r="I2153" s="24" t="inlineStr">
        <is>
          <t>H</t>
        </is>
      </c>
      <c r="J2153" s="24" t="inlineStr">
        <is>
          <t>E2-Cambridg-Plymouth</t>
        </is>
      </c>
      <c r="K2153" s="24" t="n">
        <v>5</v>
      </c>
      <c r="L2153" s="11">
        <f>IF(INDEX(Matches!$X:$X,AA2153)=0,"",IF(I2153="H",INDEX(Matches!$H:$H,AA2153),INDEX(Matches!$I:$I,AA2153)))</f>
        <v/>
      </c>
      <c r="M2153" s="11">
        <f>IF(INDEX(Matches!$X:$X,AA2153)=0,"",IF(I2153="H",INDEX(Matches!$I:$I,AA2153),INDEX(Matches!$H:$H,AA2153)))</f>
        <v/>
      </c>
      <c r="N2153" s="11">
        <f>IF(L2153="","",IF(L2153&gt;M2153,"W",IF(L2153=M2153,"D","L")))</f>
        <v/>
      </c>
      <c r="O2153" s="11">
        <f>IF(L2153="","",IF(L2153&gt;M2153,3,IF(L2153=M2153,1,0)))</f>
        <v/>
      </c>
      <c r="P2153" s="31">
        <f>IF(I2153="H",INDEX(Matches!$L:$L,AA2153),INDEX(Matches!$N:$N,AA2153))</f>
        <v/>
      </c>
      <c r="Q2153" s="31">
        <f>INDEX(Matches!$M:$M,AA2153)</f>
        <v/>
      </c>
      <c r="R2153" s="31">
        <f>IF(I2153="H",INDEX(Matches!$N:$N,AA2153),INDEX(Matches!$L:$L,AA2153))</f>
        <v/>
      </c>
      <c r="S2153" s="33">
        <f>IF(I2153="H",INDEX(Matches!$O:$O,AA2153),INDEX(Matches!$P:$P,AA2153))</f>
        <v/>
      </c>
      <c r="T2153" s="33">
        <f>IF(INDEX(Matches!$J:$J,AA2153)="","",IF(I2153="H",INDEX(Matches!$J:$J,AA2153),INDEX(Matches!$K:$K,AA2153)))</f>
        <v/>
      </c>
      <c r="U2153" s="33">
        <f>IF(INDEX(Matches!$K:$K,AA2153)="","",IF(I2153="H",INDEX(Matches!$K:$K,AA2153),INDEX(Matches!$J:$J,AA2153)))</f>
        <v/>
      </c>
      <c r="V2153" s="30">
        <f>IF(T2153="","",T2153-U2153)</f>
        <v/>
      </c>
      <c r="W2153" s="33">
        <f>IF(I2153="H",INDEX(Matches!$T:$T,AA2153),INDEX(Matches!$U:$U,AA2153))</f>
        <v/>
      </c>
      <c r="X2153" s="11">
        <f>INDEX(Matches!$X:$X,AA2153)</f>
        <v/>
      </c>
      <c r="Y2153" s="30">
        <f>IF(O2153="","",O2153-S2153)</f>
        <v/>
      </c>
      <c r="Z2153" s="30">
        <f>IF(W2153="","",W2153-S2153)</f>
        <v/>
      </c>
      <c r="AA2153" s="24">
        <f>MATCH(J2153,Matches!$A:$A,0)</f>
        <v/>
      </c>
      <c r="AB2153" s="33" t="n"/>
      <c r="AC2153" s="33" t="n">
        <v>1.250103671492785</v>
      </c>
      <c r="AD2153" s="24" t="n"/>
      <c r="AE2153" s="24" t="n">
        <v>4</v>
      </c>
      <c r="AF2153" s="33" t="n"/>
      <c r="AG2153" s="33" t="n"/>
    </row>
    <row r="2154">
      <c r="A2154" s="24" t="inlineStr">
        <is>
          <t>Cambridge|13</t>
        </is>
      </c>
      <c r="B2154" s="24" t="inlineStr">
        <is>
          <t>E2</t>
        </is>
      </c>
      <c r="C2154" s="24" t="inlineStr">
        <is>
          <t>League One</t>
        </is>
      </c>
      <c r="D2154" s="24" t="inlineStr">
        <is>
          <t>Cambridge</t>
        </is>
      </c>
      <c r="E2154" s="24" t="n">
        <v>13</v>
      </c>
      <c r="F2154" s="24" t="n">
        <v>4</v>
      </c>
      <c r="G2154" s="29" t="n">
        <v>46322.82291666666</v>
      </c>
      <c r="H2154" s="24" t="inlineStr">
        <is>
          <t>Sheffield Wed</t>
        </is>
      </c>
      <c r="I2154" s="24" t="inlineStr">
        <is>
          <t>A</t>
        </is>
      </c>
      <c r="J2154" s="24" t="inlineStr">
        <is>
          <t>E2-Sheffiel-Cambridg</t>
        </is>
      </c>
      <c r="K2154" s="24" t="n">
        <v>2</v>
      </c>
      <c r="L2154" s="11">
        <f>IF(INDEX(Matches!$X:$X,AA2154)=0,"",IF(I2154="H",INDEX(Matches!$H:$H,AA2154),INDEX(Matches!$I:$I,AA2154)))</f>
        <v/>
      </c>
      <c r="M2154" s="11">
        <f>IF(INDEX(Matches!$X:$X,AA2154)=0,"",IF(I2154="H",INDEX(Matches!$I:$I,AA2154),INDEX(Matches!$H:$H,AA2154)))</f>
        <v/>
      </c>
      <c r="N2154" s="11">
        <f>IF(L2154="","",IF(L2154&gt;M2154,"W",IF(L2154=M2154,"D","L")))</f>
        <v/>
      </c>
      <c r="O2154" s="11">
        <f>IF(L2154="","",IF(L2154&gt;M2154,3,IF(L2154=M2154,1,0)))</f>
        <v/>
      </c>
      <c r="P2154" s="31">
        <f>IF(I2154="H",INDEX(Matches!$L:$L,AA2154),INDEX(Matches!$N:$N,AA2154))</f>
        <v/>
      </c>
      <c r="Q2154" s="31">
        <f>INDEX(Matches!$M:$M,AA2154)</f>
        <v/>
      </c>
      <c r="R2154" s="31">
        <f>IF(I2154="H",INDEX(Matches!$N:$N,AA2154),INDEX(Matches!$L:$L,AA2154))</f>
        <v/>
      </c>
      <c r="S2154" s="33">
        <f>IF(I2154="H",INDEX(Matches!$O:$O,AA2154),INDEX(Matches!$P:$P,AA2154))</f>
        <v/>
      </c>
      <c r="T2154" s="33">
        <f>IF(INDEX(Matches!$J:$J,AA2154)="","",IF(I2154="H",INDEX(Matches!$J:$J,AA2154),INDEX(Matches!$K:$K,AA2154)))</f>
        <v/>
      </c>
      <c r="U2154" s="33">
        <f>IF(INDEX(Matches!$K:$K,AA2154)="","",IF(I2154="H",INDEX(Matches!$K:$K,AA2154),INDEX(Matches!$J:$J,AA2154)))</f>
        <v/>
      </c>
      <c r="V2154" s="30">
        <f>IF(T2154="","",T2154-U2154)</f>
        <v/>
      </c>
      <c r="W2154" s="33">
        <f>IF(I2154="H",INDEX(Matches!$T:$T,AA2154),INDEX(Matches!$U:$U,AA2154))</f>
        <v/>
      </c>
      <c r="X2154" s="11">
        <f>INDEX(Matches!$X:$X,AA2154)</f>
        <v/>
      </c>
      <c r="Y2154" s="30">
        <f>IF(O2154="","",O2154-S2154)</f>
        <v/>
      </c>
      <c r="Z2154" s="30">
        <f>IF(W2154="","",W2154-S2154)</f>
        <v/>
      </c>
      <c r="AA2154" s="24">
        <f>MATCH(J2154,Matches!$A:$A,0)</f>
        <v/>
      </c>
      <c r="AB2154" s="33" t="n"/>
      <c r="AC2154" s="33" t="n">
        <v>0.8261461778051514</v>
      </c>
      <c r="AD2154" s="24" t="n"/>
      <c r="AE2154" s="24" t="n">
        <v>3</v>
      </c>
      <c r="AF2154" s="33" t="n"/>
      <c r="AG2154" s="33" t="n"/>
    </row>
    <row r="2155">
      <c r="A2155" s="24" t="inlineStr">
        <is>
          <t>Cambridge|14</t>
        </is>
      </c>
      <c r="B2155" s="24" t="inlineStr">
        <is>
          <t>E2</t>
        </is>
      </c>
      <c r="C2155" s="24" t="inlineStr">
        <is>
          <t>League One</t>
        </is>
      </c>
      <c r="D2155" s="24" t="inlineStr">
        <is>
          <t>Cambridge</t>
        </is>
      </c>
      <c r="E2155" s="24" t="n">
        <v>14</v>
      </c>
      <c r="F2155" s="24" t="n">
        <v>4</v>
      </c>
      <c r="G2155" s="29" t="n">
        <v>46326.52083333334</v>
      </c>
      <c r="H2155" s="24" t="inlineStr">
        <is>
          <t>Leyton Orient</t>
        </is>
      </c>
      <c r="I2155" s="24" t="inlineStr">
        <is>
          <t>A</t>
        </is>
      </c>
      <c r="J2155" s="24" t="inlineStr">
        <is>
          <t>E2-LeytonOr-Cambridg</t>
        </is>
      </c>
      <c r="K2155" s="24" t="n">
        <v>20</v>
      </c>
      <c r="L2155" s="11">
        <f>IF(INDEX(Matches!$X:$X,AA2155)=0,"",IF(I2155="H",INDEX(Matches!$H:$H,AA2155),INDEX(Matches!$I:$I,AA2155)))</f>
        <v/>
      </c>
      <c r="M2155" s="11">
        <f>IF(INDEX(Matches!$X:$X,AA2155)=0,"",IF(I2155="H",INDEX(Matches!$I:$I,AA2155),INDEX(Matches!$H:$H,AA2155)))</f>
        <v/>
      </c>
      <c r="N2155" s="11">
        <f>IF(L2155="","",IF(L2155&gt;M2155,"W",IF(L2155=M2155,"D","L")))</f>
        <v/>
      </c>
      <c r="O2155" s="11">
        <f>IF(L2155="","",IF(L2155&gt;M2155,3,IF(L2155=M2155,1,0)))</f>
        <v/>
      </c>
      <c r="P2155" s="31">
        <f>IF(I2155="H",INDEX(Matches!$L:$L,AA2155),INDEX(Matches!$N:$N,AA2155))</f>
        <v/>
      </c>
      <c r="Q2155" s="31">
        <f>INDEX(Matches!$M:$M,AA2155)</f>
        <v/>
      </c>
      <c r="R2155" s="31">
        <f>IF(I2155="H",INDEX(Matches!$N:$N,AA2155),INDEX(Matches!$L:$L,AA2155))</f>
        <v/>
      </c>
      <c r="S2155" s="33">
        <f>IF(I2155="H",INDEX(Matches!$O:$O,AA2155),INDEX(Matches!$P:$P,AA2155))</f>
        <v/>
      </c>
      <c r="T2155" s="33">
        <f>IF(INDEX(Matches!$J:$J,AA2155)="","",IF(I2155="H",INDEX(Matches!$J:$J,AA2155),INDEX(Matches!$K:$K,AA2155)))</f>
        <v/>
      </c>
      <c r="U2155" s="33">
        <f>IF(INDEX(Matches!$K:$K,AA2155)="","",IF(I2155="H",INDEX(Matches!$K:$K,AA2155),INDEX(Matches!$J:$J,AA2155)))</f>
        <v/>
      </c>
      <c r="V2155" s="30">
        <f>IF(T2155="","",T2155-U2155)</f>
        <v/>
      </c>
      <c r="W2155" s="33">
        <f>IF(I2155="H",INDEX(Matches!$T:$T,AA2155),INDEX(Matches!$U:$U,AA2155))</f>
        <v/>
      </c>
      <c r="X2155" s="11">
        <f>INDEX(Matches!$X:$X,AA2155)</f>
        <v/>
      </c>
      <c r="Y2155" s="30">
        <f>IF(O2155="","",O2155-S2155)</f>
        <v/>
      </c>
      <c r="Z2155" s="30">
        <f>IF(W2155="","",W2155-S2155)</f>
        <v/>
      </c>
      <c r="AA2155" s="24">
        <f>MATCH(J2155,Matches!$A:$A,0)</f>
        <v/>
      </c>
      <c r="AB2155" s="33" t="n"/>
      <c r="AC2155" s="33" t="n">
        <v>1.182799694134388</v>
      </c>
      <c r="AD2155" s="24" t="n"/>
      <c r="AE2155" s="24" t="n">
        <v>4</v>
      </c>
      <c r="AF2155" s="33" t="n"/>
      <c r="AG2155" s="33" t="n"/>
    </row>
    <row r="2156">
      <c r="A2156" s="24" t="inlineStr">
        <is>
          <t>Cambridge|15</t>
        </is>
      </c>
      <c r="B2156" s="24" t="inlineStr">
        <is>
          <t>E2</t>
        </is>
      </c>
      <c r="C2156" s="24" t="inlineStr">
        <is>
          <t>League One</t>
        </is>
      </c>
      <c r="D2156" s="24" t="inlineStr">
        <is>
          <t>Cambridge</t>
        </is>
      </c>
      <c r="E2156" s="24" t="n">
        <v>15</v>
      </c>
      <c r="F2156" s="24" t="n">
        <v>4</v>
      </c>
      <c r="G2156" s="29" t="n">
        <v>46340.625</v>
      </c>
      <c r="H2156" s="24" t="inlineStr">
        <is>
          <t>Luton</t>
        </is>
      </c>
      <c r="I2156" s="24" t="inlineStr">
        <is>
          <t>A</t>
        </is>
      </c>
      <c r="J2156" s="24" t="inlineStr">
        <is>
          <t>E2-Luton-Cambridg</t>
        </is>
      </c>
      <c r="K2156" s="24" t="n">
        <v>3</v>
      </c>
      <c r="L2156" s="11">
        <f>IF(INDEX(Matches!$X:$X,AA2156)=0,"",IF(I2156="H",INDEX(Matches!$H:$H,AA2156),INDEX(Matches!$I:$I,AA2156)))</f>
        <v/>
      </c>
      <c r="M2156" s="11">
        <f>IF(INDEX(Matches!$X:$X,AA2156)=0,"",IF(I2156="H",INDEX(Matches!$I:$I,AA2156),INDEX(Matches!$H:$H,AA2156)))</f>
        <v/>
      </c>
      <c r="N2156" s="11">
        <f>IF(L2156="","",IF(L2156&gt;M2156,"W",IF(L2156=M2156,"D","L")))</f>
        <v/>
      </c>
      <c r="O2156" s="11">
        <f>IF(L2156="","",IF(L2156&gt;M2156,3,IF(L2156=M2156,1,0)))</f>
        <v/>
      </c>
      <c r="P2156" s="31">
        <f>IF(I2156="H",INDEX(Matches!$L:$L,AA2156),INDEX(Matches!$N:$N,AA2156))</f>
        <v/>
      </c>
      <c r="Q2156" s="31">
        <f>INDEX(Matches!$M:$M,AA2156)</f>
        <v/>
      </c>
      <c r="R2156" s="31">
        <f>IF(I2156="H",INDEX(Matches!$N:$N,AA2156),INDEX(Matches!$L:$L,AA2156))</f>
        <v/>
      </c>
      <c r="S2156" s="33">
        <f>IF(I2156="H",INDEX(Matches!$O:$O,AA2156),INDEX(Matches!$P:$P,AA2156))</f>
        <v/>
      </c>
      <c r="T2156" s="33">
        <f>IF(INDEX(Matches!$J:$J,AA2156)="","",IF(I2156="H",INDEX(Matches!$J:$J,AA2156),INDEX(Matches!$K:$K,AA2156)))</f>
        <v/>
      </c>
      <c r="U2156" s="33">
        <f>IF(INDEX(Matches!$K:$K,AA2156)="","",IF(I2156="H",INDEX(Matches!$K:$K,AA2156),INDEX(Matches!$J:$J,AA2156)))</f>
        <v/>
      </c>
      <c r="V2156" s="30">
        <f>IF(T2156="","",T2156-U2156)</f>
        <v/>
      </c>
      <c r="W2156" s="33">
        <f>IF(I2156="H",INDEX(Matches!$T:$T,AA2156),INDEX(Matches!$U:$U,AA2156))</f>
        <v/>
      </c>
      <c r="X2156" s="11">
        <f>INDEX(Matches!$X:$X,AA2156)</f>
        <v/>
      </c>
      <c r="Y2156" s="30">
        <f>IF(O2156="","",O2156-S2156)</f>
        <v/>
      </c>
      <c r="Z2156" s="30">
        <f>IF(W2156="","",W2156-S2156)</f>
        <v/>
      </c>
      <c r="AA2156" s="24">
        <f>MATCH(J2156,Matches!$A:$A,0)</f>
        <v/>
      </c>
      <c r="AB2156" s="33" t="n"/>
      <c r="AC2156" s="33" t="n">
        <v>0.8482155311059456</v>
      </c>
      <c r="AD2156" s="24" t="n"/>
      <c r="AE2156" s="24" t="n">
        <v>4</v>
      </c>
      <c r="AF2156" s="33" t="n"/>
      <c r="AG2156" s="33" t="n"/>
    </row>
    <row r="2157">
      <c r="A2157" s="24" t="inlineStr">
        <is>
          <t>Cambridge|16</t>
        </is>
      </c>
      <c r="B2157" s="24" t="inlineStr">
        <is>
          <t>E2</t>
        </is>
      </c>
      <c r="C2157" s="24" t="inlineStr">
        <is>
          <t>League One</t>
        </is>
      </c>
      <c r="D2157" s="24" t="inlineStr">
        <is>
          <t>Cambridge</t>
        </is>
      </c>
      <c r="E2157" s="24" t="n">
        <v>16</v>
      </c>
      <c r="F2157" s="24" t="n">
        <v>4</v>
      </c>
      <c r="G2157" s="29" t="n">
        <v>46347.625</v>
      </c>
      <c r="H2157" s="24" t="inlineStr">
        <is>
          <t>Stockport</t>
        </is>
      </c>
      <c r="I2157" s="24" t="inlineStr">
        <is>
          <t>H</t>
        </is>
      </c>
      <c r="J2157" s="24" t="inlineStr">
        <is>
          <t>E2-Cambridg-Stockpor</t>
        </is>
      </c>
      <c r="K2157" s="24" t="n">
        <v>7</v>
      </c>
      <c r="L2157" s="11">
        <f>IF(INDEX(Matches!$X:$X,AA2157)=0,"",IF(I2157="H",INDEX(Matches!$H:$H,AA2157),INDEX(Matches!$I:$I,AA2157)))</f>
        <v/>
      </c>
      <c r="M2157" s="11">
        <f>IF(INDEX(Matches!$X:$X,AA2157)=0,"",IF(I2157="H",INDEX(Matches!$I:$I,AA2157),INDEX(Matches!$H:$H,AA2157)))</f>
        <v/>
      </c>
      <c r="N2157" s="11">
        <f>IF(L2157="","",IF(L2157&gt;M2157,"W",IF(L2157=M2157,"D","L")))</f>
        <v/>
      </c>
      <c r="O2157" s="11">
        <f>IF(L2157="","",IF(L2157&gt;M2157,3,IF(L2157=M2157,1,0)))</f>
        <v/>
      </c>
      <c r="P2157" s="31">
        <f>IF(I2157="H",INDEX(Matches!$L:$L,AA2157),INDEX(Matches!$N:$N,AA2157))</f>
        <v/>
      </c>
      <c r="Q2157" s="31">
        <f>INDEX(Matches!$M:$M,AA2157)</f>
        <v/>
      </c>
      <c r="R2157" s="31">
        <f>IF(I2157="H",INDEX(Matches!$N:$N,AA2157),INDEX(Matches!$L:$L,AA2157))</f>
        <v/>
      </c>
      <c r="S2157" s="33">
        <f>IF(I2157="H",INDEX(Matches!$O:$O,AA2157),INDEX(Matches!$P:$P,AA2157))</f>
        <v/>
      </c>
      <c r="T2157" s="33">
        <f>IF(INDEX(Matches!$J:$J,AA2157)="","",IF(I2157="H",INDEX(Matches!$J:$J,AA2157),INDEX(Matches!$K:$K,AA2157)))</f>
        <v/>
      </c>
      <c r="U2157" s="33">
        <f>IF(INDEX(Matches!$K:$K,AA2157)="","",IF(I2157="H",INDEX(Matches!$K:$K,AA2157),INDEX(Matches!$J:$J,AA2157)))</f>
        <v/>
      </c>
      <c r="V2157" s="30">
        <f>IF(T2157="","",T2157-U2157)</f>
        <v/>
      </c>
      <c r="W2157" s="33">
        <f>IF(I2157="H",INDEX(Matches!$T:$T,AA2157),INDEX(Matches!$U:$U,AA2157))</f>
        <v/>
      </c>
      <c r="X2157" s="11">
        <f>INDEX(Matches!$X:$X,AA2157)</f>
        <v/>
      </c>
      <c r="Y2157" s="30">
        <f>IF(O2157="","",O2157-S2157)</f>
        <v/>
      </c>
      <c r="Z2157" s="30">
        <f>IF(W2157="","",W2157-S2157)</f>
        <v/>
      </c>
      <c r="AA2157" s="24">
        <f>MATCH(J2157,Matches!$A:$A,0)</f>
        <v/>
      </c>
      <c r="AB2157" s="33" t="n"/>
      <c r="AC2157" s="33" t="n">
        <v>1.195819725658112</v>
      </c>
      <c r="AD2157" s="24" t="n"/>
      <c r="AE2157" s="24" t="n">
        <v>4</v>
      </c>
      <c r="AF2157" s="33" t="n"/>
      <c r="AG2157" s="33" t="n"/>
    </row>
    <row r="2158">
      <c r="A2158" s="24" t="inlineStr">
        <is>
          <t>Cambridge|17</t>
        </is>
      </c>
      <c r="B2158" s="24" t="inlineStr">
        <is>
          <t>E2</t>
        </is>
      </c>
      <c r="C2158" s="24" t="inlineStr">
        <is>
          <t>League One</t>
        </is>
      </c>
      <c r="D2158" s="24" t="inlineStr">
        <is>
          <t>Cambridge</t>
        </is>
      </c>
      <c r="E2158" s="24" t="n">
        <v>17</v>
      </c>
      <c r="F2158" s="24" t="n">
        <v>5</v>
      </c>
      <c r="G2158" s="29" t="n">
        <v>46354.52083333334</v>
      </c>
      <c r="H2158" s="24" t="inlineStr">
        <is>
          <t>Peterborough</t>
        </is>
      </c>
      <c r="I2158" s="24" t="inlineStr">
        <is>
          <t>A</t>
        </is>
      </c>
      <c r="J2158" s="24" t="inlineStr">
        <is>
          <t>E2-Peterbor-Cambridg</t>
        </is>
      </c>
      <c r="K2158" s="24" t="n">
        <v>19</v>
      </c>
      <c r="L2158" s="11">
        <f>IF(INDEX(Matches!$X:$X,AA2158)=0,"",IF(I2158="H",INDEX(Matches!$H:$H,AA2158),INDEX(Matches!$I:$I,AA2158)))</f>
        <v/>
      </c>
      <c r="M2158" s="11">
        <f>IF(INDEX(Matches!$X:$X,AA2158)=0,"",IF(I2158="H",INDEX(Matches!$I:$I,AA2158),INDEX(Matches!$H:$H,AA2158)))</f>
        <v/>
      </c>
      <c r="N2158" s="11">
        <f>IF(L2158="","",IF(L2158&gt;M2158,"W",IF(L2158=M2158,"D","L")))</f>
        <v/>
      </c>
      <c r="O2158" s="11">
        <f>IF(L2158="","",IF(L2158&gt;M2158,3,IF(L2158=M2158,1,0)))</f>
        <v/>
      </c>
      <c r="P2158" s="31">
        <f>IF(I2158="H",INDEX(Matches!$L:$L,AA2158),INDEX(Matches!$N:$N,AA2158))</f>
        <v/>
      </c>
      <c r="Q2158" s="31">
        <f>INDEX(Matches!$M:$M,AA2158)</f>
        <v/>
      </c>
      <c r="R2158" s="31">
        <f>IF(I2158="H",INDEX(Matches!$N:$N,AA2158),INDEX(Matches!$L:$L,AA2158))</f>
        <v/>
      </c>
      <c r="S2158" s="33">
        <f>IF(I2158="H",INDEX(Matches!$O:$O,AA2158),INDEX(Matches!$P:$P,AA2158))</f>
        <v/>
      </c>
      <c r="T2158" s="33">
        <f>IF(INDEX(Matches!$J:$J,AA2158)="","",IF(I2158="H",INDEX(Matches!$J:$J,AA2158),INDEX(Matches!$K:$K,AA2158)))</f>
        <v/>
      </c>
      <c r="U2158" s="33">
        <f>IF(INDEX(Matches!$K:$K,AA2158)="","",IF(I2158="H",INDEX(Matches!$K:$K,AA2158),INDEX(Matches!$J:$J,AA2158)))</f>
        <v/>
      </c>
      <c r="V2158" s="30">
        <f>IF(T2158="","",T2158-U2158)</f>
        <v/>
      </c>
      <c r="W2158" s="33">
        <f>IF(I2158="H",INDEX(Matches!$T:$T,AA2158),INDEX(Matches!$U:$U,AA2158))</f>
        <v/>
      </c>
      <c r="X2158" s="11">
        <f>INDEX(Matches!$X:$X,AA2158)</f>
        <v/>
      </c>
      <c r="Y2158" s="30">
        <f>IF(O2158="","",O2158-S2158)</f>
        <v/>
      </c>
      <c r="Z2158" s="30">
        <f>IF(W2158="","",W2158-S2158)</f>
        <v/>
      </c>
      <c r="AA2158" s="24">
        <f>MATCH(J2158,Matches!$A:$A,0)</f>
        <v/>
      </c>
      <c r="AB2158" s="33" t="n"/>
      <c r="AC2158" s="33" t="n">
        <v>1.122540540760013</v>
      </c>
      <c r="AD2158" s="24" t="n"/>
      <c r="AE2158" s="24" t="n">
        <v>5</v>
      </c>
      <c r="AF2158" s="33" t="n"/>
      <c r="AG2158" s="33" t="n"/>
    </row>
    <row r="2159">
      <c r="A2159" s="24" t="inlineStr">
        <is>
          <t>Cambridge|18</t>
        </is>
      </c>
      <c r="B2159" s="24" t="inlineStr">
        <is>
          <t>E2</t>
        </is>
      </c>
      <c r="C2159" s="24" t="inlineStr">
        <is>
          <t>League One</t>
        </is>
      </c>
      <c r="D2159" s="24" t="inlineStr">
        <is>
          <t>Cambridge</t>
        </is>
      </c>
      <c r="E2159" s="24" t="n">
        <v>18</v>
      </c>
      <c r="F2159" s="24" t="n">
        <v>5</v>
      </c>
      <c r="G2159" s="29" t="n">
        <v>46357.82291666666</v>
      </c>
      <c r="H2159" s="24" t="inlineStr">
        <is>
          <t>Leicester</t>
        </is>
      </c>
      <c r="I2159" s="24" t="inlineStr">
        <is>
          <t>H</t>
        </is>
      </c>
      <c r="J2159" s="24" t="inlineStr">
        <is>
          <t>E2-Cambridg-Leiceste</t>
        </is>
      </c>
      <c r="K2159" s="24" t="n">
        <v>1</v>
      </c>
      <c r="L2159" s="11">
        <f>IF(INDEX(Matches!$X:$X,AA2159)=0,"",IF(I2159="H",INDEX(Matches!$H:$H,AA2159),INDEX(Matches!$I:$I,AA2159)))</f>
        <v/>
      </c>
      <c r="M2159" s="11">
        <f>IF(INDEX(Matches!$X:$X,AA2159)=0,"",IF(I2159="H",INDEX(Matches!$I:$I,AA2159),INDEX(Matches!$H:$H,AA2159)))</f>
        <v/>
      </c>
      <c r="N2159" s="11">
        <f>IF(L2159="","",IF(L2159&gt;M2159,"W",IF(L2159=M2159,"D","L")))</f>
        <v/>
      </c>
      <c r="O2159" s="11">
        <f>IF(L2159="","",IF(L2159&gt;M2159,3,IF(L2159=M2159,1,0)))</f>
        <v/>
      </c>
      <c r="P2159" s="31">
        <f>IF(I2159="H",INDEX(Matches!$L:$L,AA2159),INDEX(Matches!$N:$N,AA2159))</f>
        <v/>
      </c>
      <c r="Q2159" s="31">
        <f>INDEX(Matches!$M:$M,AA2159)</f>
        <v/>
      </c>
      <c r="R2159" s="31">
        <f>IF(I2159="H",INDEX(Matches!$N:$N,AA2159),INDEX(Matches!$L:$L,AA2159))</f>
        <v/>
      </c>
      <c r="S2159" s="33">
        <f>IF(I2159="H",INDEX(Matches!$O:$O,AA2159),INDEX(Matches!$P:$P,AA2159))</f>
        <v/>
      </c>
      <c r="T2159" s="33">
        <f>IF(INDEX(Matches!$J:$J,AA2159)="","",IF(I2159="H",INDEX(Matches!$J:$J,AA2159),INDEX(Matches!$K:$K,AA2159)))</f>
        <v/>
      </c>
      <c r="U2159" s="33">
        <f>IF(INDEX(Matches!$K:$K,AA2159)="","",IF(I2159="H",INDEX(Matches!$K:$K,AA2159),INDEX(Matches!$J:$J,AA2159)))</f>
        <v/>
      </c>
      <c r="V2159" s="30">
        <f>IF(T2159="","",T2159-U2159)</f>
        <v/>
      </c>
      <c r="W2159" s="33">
        <f>IF(I2159="H",INDEX(Matches!$T:$T,AA2159),INDEX(Matches!$U:$U,AA2159))</f>
        <v/>
      </c>
      <c r="X2159" s="11">
        <f>INDEX(Matches!$X:$X,AA2159)</f>
        <v/>
      </c>
      <c r="Y2159" s="30">
        <f>IF(O2159="","",O2159-S2159)</f>
        <v/>
      </c>
      <c r="Z2159" s="30">
        <f>IF(W2159="","",W2159-S2159)</f>
        <v/>
      </c>
      <c r="AA2159" s="24">
        <f>MATCH(J2159,Matches!$A:$A,0)</f>
        <v/>
      </c>
      <c r="AB2159" s="33" t="n"/>
      <c r="AC2159" s="33" t="n">
        <v>0.9799338131719144</v>
      </c>
      <c r="AD2159" s="24" t="n"/>
      <c r="AE2159" s="24" t="n">
        <v>5</v>
      </c>
      <c r="AF2159" s="33" t="n"/>
      <c r="AG2159" s="33" t="n"/>
    </row>
    <row r="2160">
      <c r="A2160" s="24" t="inlineStr">
        <is>
          <t>Cambridge|19</t>
        </is>
      </c>
      <c r="B2160" s="24" t="inlineStr">
        <is>
          <t>E2</t>
        </is>
      </c>
      <c r="C2160" s="24" t="inlineStr">
        <is>
          <t>League One</t>
        </is>
      </c>
      <c r="D2160" s="24" t="inlineStr">
        <is>
          <t>Cambridge</t>
        </is>
      </c>
      <c r="E2160" s="24" t="n">
        <v>19</v>
      </c>
      <c r="F2160" s="24" t="n">
        <v>5</v>
      </c>
      <c r="G2160" s="29" t="n">
        <v>46368.625</v>
      </c>
      <c r="H2160" s="24" t="inlineStr">
        <is>
          <t>MK Dons</t>
        </is>
      </c>
      <c r="I2160" s="24" t="inlineStr">
        <is>
          <t>A</t>
        </is>
      </c>
      <c r="J2160" s="24" t="inlineStr">
        <is>
          <t>E2-MKDons-Cambridg</t>
        </is>
      </c>
      <c r="K2160" s="24" t="n">
        <v>6</v>
      </c>
      <c r="L2160" s="11">
        <f>IF(INDEX(Matches!$X:$X,AA2160)=0,"",IF(I2160="H",INDEX(Matches!$H:$H,AA2160),INDEX(Matches!$I:$I,AA2160)))</f>
        <v/>
      </c>
      <c r="M2160" s="11">
        <f>IF(INDEX(Matches!$X:$X,AA2160)=0,"",IF(I2160="H",INDEX(Matches!$I:$I,AA2160),INDEX(Matches!$H:$H,AA2160)))</f>
        <v/>
      </c>
      <c r="N2160" s="11">
        <f>IF(L2160="","",IF(L2160&gt;M2160,"W",IF(L2160=M2160,"D","L")))</f>
        <v/>
      </c>
      <c r="O2160" s="11">
        <f>IF(L2160="","",IF(L2160&gt;M2160,3,IF(L2160=M2160,1,0)))</f>
        <v/>
      </c>
      <c r="P2160" s="31">
        <f>IF(I2160="H",INDEX(Matches!$L:$L,AA2160),INDEX(Matches!$N:$N,AA2160))</f>
        <v/>
      </c>
      <c r="Q2160" s="31">
        <f>INDEX(Matches!$M:$M,AA2160)</f>
        <v/>
      </c>
      <c r="R2160" s="31">
        <f>IF(I2160="H",INDEX(Matches!$N:$N,AA2160),INDEX(Matches!$L:$L,AA2160))</f>
        <v/>
      </c>
      <c r="S2160" s="33">
        <f>IF(I2160="H",INDEX(Matches!$O:$O,AA2160),INDEX(Matches!$P:$P,AA2160))</f>
        <v/>
      </c>
      <c r="T2160" s="33">
        <f>IF(INDEX(Matches!$J:$J,AA2160)="","",IF(I2160="H",INDEX(Matches!$J:$J,AA2160),INDEX(Matches!$K:$K,AA2160)))</f>
        <v/>
      </c>
      <c r="U2160" s="33">
        <f>IF(INDEX(Matches!$K:$K,AA2160)="","",IF(I2160="H",INDEX(Matches!$K:$K,AA2160),INDEX(Matches!$J:$J,AA2160)))</f>
        <v/>
      </c>
      <c r="V2160" s="30">
        <f>IF(T2160="","",T2160-U2160)</f>
        <v/>
      </c>
      <c r="W2160" s="33">
        <f>IF(I2160="H",INDEX(Matches!$T:$T,AA2160),INDEX(Matches!$U:$U,AA2160))</f>
        <v/>
      </c>
      <c r="X2160" s="11">
        <f>INDEX(Matches!$X:$X,AA2160)</f>
        <v/>
      </c>
      <c r="Y2160" s="30">
        <f>IF(O2160="","",O2160-S2160)</f>
        <v/>
      </c>
      <c r="Z2160" s="30">
        <f>IF(W2160="","",W2160-S2160)</f>
        <v/>
      </c>
      <c r="AA2160" s="24">
        <f>MATCH(J2160,Matches!$A:$A,0)</f>
        <v/>
      </c>
      <c r="AB2160" s="33" t="n"/>
      <c r="AC2160" s="33" t="n">
        <v>0.9748116213516755</v>
      </c>
      <c r="AD2160" s="24" t="n"/>
      <c r="AE2160" s="24" t="n">
        <v>5</v>
      </c>
      <c r="AF2160" s="33" t="n"/>
      <c r="AG2160" s="33" t="n"/>
    </row>
    <row r="2161">
      <c r="A2161" s="24" t="inlineStr">
        <is>
          <t>Cambridge|20</t>
        </is>
      </c>
      <c r="B2161" s="24" t="inlineStr">
        <is>
          <t>E2</t>
        </is>
      </c>
      <c r="C2161" s="24" t="inlineStr">
        <is>
          <t>League One</t>
        </is>
      </c>
      <c r="D2161" s="24" t="inlineStr">
        <is>
          <t>Cambridge</t>
        </is>
      </c>
      <c r="E2161" s="24" t="n">
        <v>20</v>
      </c>
      <c r="F2161" s="24" t="n">
        <v>5</v>
      </c>
      <c r="G2161" s="29" t="n">
        <v>46374.82291666666</v>
      </c>
      <c r="H2161" s="24" t="inlineStr">
        <is>
          <t>Stevenage</t>
        </is>
      </c>
      <c r="I2161" s="24" t="inlineStr">
        <is>
          <t>H</t>
        </is>
      </c>
      <c r="J2161" s="24" t="inlineStr">
        <is>
          <t>E2-Cambridg-Stevenag</t>
        </is>
      </c>
      <c r="K2161" s="24" t="n">
        <v>17</v>
      </c>
      <c r="L2161" s="11">
        <f>IF(INDEX(Matches!$X:$X,AA2161)=0,"",IF(I2161="H",INDEX(Matches!$H:$H,AA2161),INDEX(Matches!$I:$I,AA2161)))</f>
        <v/>
      </c>
      <c r="M2161" s="11">
        <f>IF(INDEX(Matches!$X:$X,AA2161)=0,"",IF(I2161="H",INDEX(Matches!$I:$I,AA2161),INDEX(Matches!$H:$H,AA2161)))</f>
        <v/>
      </c>
      <c r="N2161" s="11">
        <f>IF(L2161="","",IF(L2161&gt;M2161,"W",IF(L2161=M2161,"D","L")))</f>
        <v/>
      </c>
      <c r="O2161" s="11">
        <f>IF(L2161="","",IF(L2161&gt;M2161,3,IF(L2161=M2161,1,0)))</f>
        <v/>
      </c>
      <c r="P2161" s="31">
        <f>IF(I2161="H",INDEX(Matches!$L:$L,AA2161),INDEX(Matches!$N:$N,AA2161))</f>
        <v/>
      </c>
      <c r="Q2161" s="31">
        <f>INDEX(Matches!$M:$M,AA2161)</f>
        <v/>
      </c>
      <c r="R2161" s="31">
        <f>IF(I2161="H",INDEX(Matches!$N:$N,AA2161),INDEX(Matches!$L:$L,AA2161))</f>
        <v/>
      </c>
      <c r="S2161" s="33">
        <f>IF(I2161="H",INDEX(Matches!$O:$O,AA2161),INDEX(Matches!$P:$P,AA2161))</f>
        <v/>
      </c>
      <c r="T2161" s="33">
        <f>IF(INDEX(Matches!$J:$J,AA2161)="","",IF(I2161="H",INDEX(Matches!$J:$J,AA2161),INDEX(Matches!$K:$K,AA2161)))</f>
        <v/>
      </c>
      <c r="U2161" s="33">
        <f>IF(INDEX(Matches!$K:$K,AA2161)="","",IF(I2161="H",INDEX(Matches!$K:$K,AA2161),INDEX(Matches!$J:$J,AA2161)))</f>
        <v/>
      </c>
      <c r="V2161" s="30">
        <f>IF(T2161="","",T2161-U2161)</f>
        <v/>
      </c>
      <c r="W2161" s="33">
        <f>IF(I2161="H",INDEX(Matches!$T:$T,AA2161),INDEX(Matches!$U:$U,AA2161))</f>
        <v/>
      </c>
      <c r="X2161" s="11">
        <f>INDEX(Matches!$X:$X,AA2161)</f>
        <v/>
      </c>
      <c r="Y2161" s="30">
        <f>IF(O2161="","",O2161-S2161)</f>
        <v/>
      </c>
      <c r="Z2161" s="30">
        <f>IF(W2161="","",W2161-S2161)</f>
        <v/>
      </c>
      <c r="AA2161" s="24">
        <f>MATCH(J2161,Matches!$A:$A,0)</f>
        <v/>
      </c>
      <c r="AB2161" s="33" t="n"/>
      <c r="AC2161" s="33" t="n">
        <v>1.418832891509216</v>
      </c>
      <c r="AD2161" s="24" t="n"/>
      <c r="AE2161" s="24" t="n">
        <v>5</v>
      </c>
      <c r="AF2161" s="33" t="n"/>
      <c r="AG2161" s="33" t="n"/>
    </row>
    <row r="2162">
      <c r="A2162" s="24" t="inlineStr">
        <is>
          <t>Cambridge|21</t>
        </is>
      </c>
      <c r="B2162" s="24" t="inlineStr">
        <is>
          <t>E2</t>
        </is>
      </c>
      <c r="C2162" s="24" t="inlineStr">
        <is>
          <t>League One</t>
        </is>
      </c>
      <c r="D2162" s="24" t="inlineStr">
        <is>
          <t>Cambridge</t>
        </is>
      </c>
      <c r="E2162" s="24" t="n">
        <v>21</v>
      </c>
      <c r="F2162" s="24" t="n">
        <v>6</v>
      </c>
      <c r="G2162" s="29" t="n">
        <v>46382.625</v>
      </c>
      <c r="H2162" s="24" t="inlineStr">
        <is>
          <t>Notts County</t>
        </is>
      </c>
      <c r="I2162" s="24" t="inlineStr">
        <is>
          <t>A</t>
        </is>
      </c>
      <c r="J2162" s="24" t="inlineStr">
        <is>
          <t>E2-NottsCou-Cambridg</t>
        </is>
      </c>
      <c r="K2162" s="24" t="n">
        <v>18</v>
      </c>
      <c r="L2162" s="11">
        <f>IF(INDEX(Matches!$X:$X,AA2162)=0,"",IF(I2162="H",INDEX(Matches!$H:$H,AA2162),INDEX(Matches!$I:$I,AA2162)))</f>
        <v/>
      </c>
      <c r="M2162" s="11">
        <f>IF(INDEX(Matches!$X:$X,AA2162)=0,"",IF(I2162="H",INDEX(Matches!$I:$I,AA2162),INDEX(Matches!$H:$H,AA2162)))</f>
        <v/>
      </c>
      <c r="N2162" s="11">
        <f>IF(L2162="","",IF(L2162&gt;M2162,"W",IF(L2162=M2162,"D","L")))</f>
        <v/>
      </c>
      <c r="O2162" s="11">
        <f>IF(L2162="","",IF(L2162&gt;M2162,3,IF(L2162=M2162,1,0)))</f>
        <v/>
      </c>
      <c r="P2162" s="31">
        <f>IF(I2162="H",INDEX(Matches!$L:$L,AA2162),INDEX(Matches!$N:$N,AA2162))</f>
        <v/>
      </c>
      <c r="Q2162" s="31">
        <f>INDEX(Matches!$M:$M,AA2162)</f>
        <v/>
      </c>
      <c r="R2162" s="31">
        <f>IF(I2162="H",INDEX(Matches!$N:$N,AA2162),INDEX(Matches!$L:$L,AA2162))</f>
        <v/>
      </c>
      <c r="S2162" s="33">
        <f>IF(I2162="H",INDEX(Matches!$O:$O,AA2162),INDEX(Matches!$P:$P,AA2162))</f>
        <v/>
      </c>
      <c r="T2162" s="33">
        <f>IF(INDEX(Matches!$J:$J,AA2162)="","",IF(I2162="H",INDEX(Matches!$J:$J,AA2162),INDEX(Matches!$K:$K,AA2162)))</f>
        <v/>
      </c>
      <c r="U2162" s="33">
        <f>IF(INDEX(Matches!$K:$K,AA2162)="","",IF(I2162="H",INDEX(Matches!$K:$K,AA2162),INDEX(Matches!$J:$J,AA2162)))</f>
        <v/>
      </c>
      <c r="V2162" s="30">
        <f>IF(T2162="","",T2162-U2162)</f>
        <v/>
      </c>
      <c r="W2162" s="33">
        <f>IF(I2162="H",INDEX(Matches!$T:$T,AA2162),INDEX(Matches!$U:$U,AA2162))</f>
        <v/>
      </c>
      <c r="X2162" s="11">
        <f>INDEX(Matches!$X:$X,AA2162)</f>
        <v/>
      </c>
      <c r="Y2162" s="30">
        <f>IF(O2162="","",O2162-S2162)</f>
        <v/>
      </c>
      <c r="Z2162" s="30">
        <f>IF(W2162="","",W2162-S2162)</f>
        <v/>
      </c>
      <c r="AA2162" s="24">
        <f>MATCH(J2162,Matches!$A:$A,0)</f>
        <v/>
      </c>
      <c r="AB2162" s="33" t="n"/>
      <c r="AC2162" s="33" t="n">
        <v>1.102702011284271</v>
      </c>
      <c r="AD2162" s="24" t="n"/>
      <c r="AE2162" s="24" t="n">
        <v>6</v>
      </c>
      <c r="AF2162" s="33" t="n"/>
      <c r="AG2162" s="33" t="n"/>
    </row>
    <row r="2163">
      <c r="A2163" s="24" t="inlineStr">
        <is>
          <t>Cambridge|22</t>
        </is>
      </c>
      <c r="B2163" s="24" t="inlineStr">
        <is>
          <t>E2</t>
        </is>
      </c>
      <c r="C2163" s="24" t="inlineStr">
        <is>
          <t>League One</t>
        </is>
      </c>
      <c r="D2163" s="24" t="inlineStr">
        <is>
          <t>Cambridge</t>
        </is>
      </c>
      <c r="E2163" s="24" t="n">
        <v>22</v>
      </c>
      <c r="F2163" s="24" t="n">
        <v>6</v>
      </c>
      <c r="G2163" s="29" t="n">
        <v>46385.82291666666</v>
      </c>
      <c r="H2163" s="24" t="inlineStr">
        <is>
          <t>Doncaster</t>
        </is>
      </c>
      <c r="I2163" s="24" t="inlineStr">
        <is>
          <t>H</t>
        </is>
      </c>
      <c r="J2163" s="24" t="inlineStr">
        <is>
          <t>E2-Cambridg-Doncaste</t>
        </is>
      </c>
      <c r="K2163" s="24" t="n">
        <v>15</v>
      </c>
      <c r="L2163" s="11">
        <f>IF(INDEX(Matches!$X:$X,AA2163)=0,"",IF(I2163="H",INDEX(Matches!$H:$H,AA2163),INDEX(Matches!$I:$I,AA2163)))</f>
        <v/>
      </c>
      <c r="M2163" s="11">
        <f>IF(INDEX(Matches!$X:$X,AA2163)=0,"",IF(I2163="H",INDEX(Matches!$I:$I,AA2163),INDEX(Matches!$H:$H,AA2163)))</f>
        <v/>
      </c>
      <c r="N2163" s="11">
        <f>IF(L2163="","",IF(L2163&gt;M2163,"W",IF(L2163=M2163,"D","L")))</f>
        <v/>
      </c>
      <c r="O2163" s="11">
        <f>IF(L2163="","",IF(L2163&gt;M2163,3,IF(L2163=M2163,1,0)))</f>
        <v/>
      </c>
      <c r="P2163" s="31">
        <f>IF(I2163="H",INDEX(Matches!$L:$L,AA2163),INDEX(Matches!$N:$N,AA2163))</f>
        <v/>
      </c>
      <c r="Q2163" s="31">
        <f>INDEX(Matches!$M:$M,AA2163)</f>
        <v/>
      </c>
      <c r="R2163" s="31">
        <f>IF(I2163="H",INDEX(Matches!$N:$N,AA2163),INDEX(Matches!$L:$L,AA2163))</f>
        <v/>
      </c>
      <c r="S2163" s="33">
        <f>IF(I2163="H",INDEX(Matches!$O:$O,AA2163),INDEX(Matches!$P:$P,AA2163))</f>
        <v/>
      </c>
      <c r="T2163" s="33">
        <f>IF(INDEX(Matches!$J:$J,AA2163)="","",IF(I2163="H",INDEX(Matches!$J:$J,AA2163),INDEX(Matches!$K:$K,AA2163)))</f>
        <v/>
      </c>
      <c r="U2163" s="33">
        <f>IF(INDEX(Matches!$K:$K,AA2163)="","",IF(I2163="H",INDEX(Matches!$K:$K,AA2163),INDEX(Matches!$J:$J,AA2163)))</f>
        <v/>
      </c>
      <c r="V2163" s="30">
        <f>IF(T2163="","",T2163-U2163)</f>
        <v/>
      </c>
      <c r="W2163" s="33">
        <f>IF(I2163="H",INDEX(Matches!$T:$T,AA2163),INDEX(Matches!$U:$U,AA2163))</f>
        <v/>
      </c>
      <c r="X2163" s="11">
        <f>INDEX(Matches!$X:$X,AA2163)</f>
        <v/>
      </c>
      <c r="Y2163" s="30">
        <f>IF(O2163="","",O2163-S2163)</f>
        <v/>
      </c>
      <c r="Z2163" s="30">
        <f>IF(W2163="","",W2163-S2163)</f>
        <v/>
      </c>
      <c r="AA2163" s="24">
        <f>MATCH(J2163,Matches!$A:$A,0)</f>
        <v/>
      </c>
      <c r="AB2163" s="33" t="n"/>
      <c r="AC2163" s="33" t="n">
        <v>1.432759249458761</v>
      </c>
      <c r="AD2163" s="24" t="n"/>
      <c r="AE2163" s="24" t="n">
        <v>6</v>
      </c>
      <c r="AF2163" s="33" t="n"/>
      <c r="AG2163" s="33" t="n"/>
    </row>
    <row r="2164">
      <c r="A2164" s="24" t="inlineStr">
        <is>
          <t>Cambridge|23</t>
        </is>
      </c>
      <c r="B2164" s="24" t="inlineStr">
        <is>
          <t>E2</t>
        </is>
      </c>
      <c r="C2164" s="24" t="inlineStr">
        <is>
          <t>League One</t>
        </is>
      </c>
      <c r="D2164" s="24" t="inlineStr">
        <is>
          <t>Cambridge</t>
        </is>
      </c>
      <c r="E2164" s="24" t="n">
        <v>23</v>
      </c>
      <c r="F2164" s="24" t="n">
        <v>6</v>
      </c>
      <c r="G2164" s="29" t="n">
        <v>46389.625</v>
      </c>
      <c r="H2164" s="24" t="inlineStr">
        <is>
          <t>Mansfield</t>
        </is>
      </c>
      <c r="I2164" s="24" t="inlineStr">
        <is>
          <t>H</t>
        </is>
      </c>
      <c r="J2164" s="24" t="inlineStr">
        <is>
          <t>E2-Cambridg-Mansfiel</t>
        </is>
      </c>
      <c r="K2164" s="24" t="n">
        <v>16</v>
      </c>
      <c r="L2164" s="11">
        <f>IF(INDEX(Matches!$X:$X,AA2164)=0,"",IF(I2164="H",INDEX(Matches!$H:$H,AA2164),INDEX(Matches!$I:$I,AA2164)))</f>
        <v/>
      </c>
      <c r="M2164" s="11">
        <f>IF(INDEX(Matches!$X:$X,AA2164)=0,"",IF(I2164="H",INDEX(Matches!$I:$I,AA2164),INDEX(Matches!$H:$H,AA2164)))</f>
        <v/>
      </c>
      <c r="N2164" s="11">
        <f>IF(L2164="","",IF(L2164&gt;M2164,"W",IF(L2164=M2164,"D","L")))</f>
        <v/>
      </c>
      <c r="O2164" s="11">
        <f>IF(L2164="","",IF(L2164&gt;M2164,3,IF(L2164=M2164,1,0)))</f>
        <v/>
      </c>
      <c r="P2164" s="31">
        <f>IF(I2164="H",INDEX(Matches!$L:$L,AA2164),INDEX(Matches!$N:$N,AA2164))</f>
        <v/>
      </c>
      <c r="Q2164" s="31">
        <f>INDEX(Matches!$M:$M,AA2164)</f>
        <v/>
      </c>
      <c r="R2164" s="31">
        <f>IF(I2164="H",INDEX(Matches!$N:$N,AA2164),INDEX(Matches!$L:$L,AA2164))</f>
        <v/>
      </c>
      <c r="S2164" s="33">
        <f>IF(I2164="H",INDEX(Matches!$O:$O,AA2164),INDEX(Matches!$P:$P,AA2164))</f>
        <v/>
      </c>
      <c r="T2164" s="33">
        <f>IF(INDEX(Matches!$J:$J,AA2164)="","",IF(I2164="H",INDEX(Matches!$J:$J,AA2164),INDEX(Matches!$K:$K,AA2164)))</f>
        <v/>
      </c>
      <c r="U2164" s="33">
        <f>IF(INDEX(Matches!$K:$K,AA2164)="","",IF(I2164="H",INDEX(Matches!$K:$K,AA2164),INDEX(Matches!$J:$J,AA2164)))</f>
        <v/>
      </c>
      <c r="V2164" s="30">
        <f>IF(T2164="","",T2164-U2164)</f>
        <v/>
      </c>
      <c r="W2164" s="33">
        <f>IF(I2164="H",INDEX(Matches!$T:$T,AA2164),INDEX(Matches!$U:$U,AA2164))</f>
        <v/>
      </c>
      <c r="X2164" s="11">
        <f>INDEX(Matches!$X:$X,AA2164)</f>
        <v/>
      </c>
      <c r="Y2164" s="30">
        <f>IF(O2164="","",O2164-S2164)</f>
        <v/>
      </c>
      <c r="Z2164" s="30">
        <f>IF(W2164="","",W2164-S2164)</f>
        <v/>
      </c>
      <c r="AA2164" s="24">
        <f>MATCH(J2164,Matches!$A:$A,0)</f>
        <v/>
      </c>
      <c r="AB2164" s="33" t="n"/>
      <c r="AC2164" s="33" t="n">
        <v>1.407685199412284</v>
      </c>
      <c r="AD2164" s="24" t="n"/>
      <c r="AE2164" s="24" t="n">
        <v>6</v>
      </c>
      <c r="AF2164" s="33" t="n"/>
      <c r="AG2164" s="33" t="n"/>
    </row>
    <row r="2165">
      <c r="A2165" s="24" t="inlineStr">
        <is>
          <t>Cambridge|24</t>
        </is>
      </c>
      <c r="B2165" s="24" t="inlineStr">
        <is>
          <t>E2</t>
        </is>
      </c>
      <c r="C2165" s="24" t="inlineStr">
        <is>
          <t>League One</t>
        </is>
      </c>
      <c r="D2165" s="24" t="inlineStr">
        <is>
          <t>Cambridge</t>
        </is>
      </c>
      <c r="E2165" s="24" t="n">
        <v>24</v>
      </c>
      <c r="F2165" s="24" t="n">
        <v>6</v>
      </c>
      <c r="G2165" s="29" t="n">
        <v>46396.52083333334</v>
      </c>
      <c r="H2165" s="24" t="inlineStr">
        <is>
          <t>Stevenage</t>
        </is>
      </c>
      <c r="I2165" s="24" t="inlineStr">
        <is>
          <t>A</t>
        </is>
      </c>
      <c r="J2165" s="24" t="inlineStr">
        <is>
          <t>E2-Stevenag-Cambridg</t>
        </is>
      </c>
      <c r="K2165" s="24" t="n">
        <v>17</v>
      </c>
      <c r="L2165" s="11">
        <f>IF(INDEX(Matches!$X:$X,AA2165)=0,"",IF(I2165="H",INDEX(Matches!$H:$H,AA2165),INDEX(Matches!$I:$I,AA2165)))</f>
        <v/>
      </c>
      <c r="M2165" s="11">
        <f>IF(INDEX(Matches!$X:$X,AA2165)=0,"",IF(I2165="H",INDEX(Matches!$I:$I,AA2165),INDEX(Matches!$H:$H,AA2165)))</f>
        <v/>
      </c>
      <c r="N2165" s="11">
        <f>IF(L2165="","",IF(L2165&gt;M2165,"W",IF(L2165=M2165,"D","L")))</f>
        <v/>
      </c>
      <c r="O2165" s="11">
        <f>IF(L2165="","",IF(L2165&gt;M2165,3,IF(L2165=M2165,1,0)))</f>
        <v/>
      </c>
      <c r="P2165" s="31">
        <f>IF(I2165="H",INDEX(Matches!$L:$L,AA2165),INDEX(Matches!$N:$N,AA2165))</f>
        <v/>
      </c>
      <c r="Q2165" s="31">
        <f>INDEX(Matches!$M:$M,AA2165)</f>
        <v/>
      </c>
      <c r="R2165" s="31">
        <f>IF(I2165="H",INDEX(Matches!$N:$N,AA2165),INDEX(Matches!$L:$L,AA2165))</f>
        <v/>
      </c>
      <c r="S2165" s="33">
        <f>IF(I2165="H",INDEX(Matches!$O:$O,AA2165),INDEX(Matches!$P:$P,AA2165))</f>
        <v/>
      </c>
      <c r="T2165" s="33">
        <f>IF(INDEX(Matches!$J:$J,AA2165)="","",IF(I2165="H",INDEX(Matches!$J:$J,AA2165),INDEX(Matches!$K:$K,AA2165)))</f>
        <v/>
      </c>
      <c r="U2165" s="33">
        <f>IF(INDEX(Matches!$K:$K,AA2165)="","",IF(I2165="H",INDEX(Matches!$K:$K,AA2165),INDEX(Matches!$J:$J,AA2165)))</f>
        <v/>
      </c>
      <c r="V2165" s="30">
        <f>IF(T2165="","",T2165-U2165)</f>
        <v/>
      </c>
      <c r="W2165" s="33">
        <f>IF(I2165="H",INDEX(Matches!$T:$T,AA2165),INDEX(Matches!$U:$U,AA2165))</f>
        <v/>
      </c>
      <c r="X2165" s="11">
        <f>INDEX(Matches!$X:$X,AA2165)</f>
        <v/>
      </c>
      <c r="Y2165" s="30">
        <f>IF(O2165="","",O2165-S2165)</f>
        <v/>
      </c>
      <c r="Z2165" s="30">
        <f>IF(W2165="","",W2165-S2165)</f>
        <v/>
      </c>
      <c r="AA2165" s="24">
        <f>MATCH(J2165,Matches!$A:$A,0)</f>
        <v/>
      </c>
      <c r="AB2165" s="33" t="n"/>
      <c r="AC2165" s="33" t="n">
        <v>1.105248792976968</v>
      </c>
      <c r="AD2165" s="24" t="n"/>
      <c r="AE2165" s="24" t="n">
        <v>6</v>
      </c>
      <c r="AF2165" s="33" t="n"/>
      <c r="AG2165" s="33" t="n"/>
    </row>
    <row r="2166">
      <c r="A2166" s="24" t="inlineStr">
        <is>
          <t>Cambridge|25</t>
        </is>
      </c>
      <c r="B2166" s="24" t="inlineStr">
        <is>
          <t>E2</t>
        </is>
      </c>
      <c r="C2166" s="24" t="inlineStr">
        <is>
          <t>League One</t>
        </is>
      </c>
      <c r="D2166" s="24" t="inlineStr">
        <is>
          <t>Cambridge</t>
        </is>
      </c>
      <c r="E2166" s="24" t="n">
        <v>25</v>
      </c>
      <c r="F2166" s="24" t="n">
        <v>7</v>
      </c>
      <c r="G2166" s="29" t="n">
        <v>46403.625</v>
      </c>
      <c r="H2166" s="24" t="inlineStr">
        <is>
          <t>Barnsley</t>
        </is>
      </c>
      <c r="I2166" s="24" t="inlineStr">
        <is>
          <t>H</t>
        </is>
      </c>
      <c r="J2166" s="24" t="inlineStr">
        <is>
          <t>E2-Cambridg-Barnsley</t>
        </is>
      </c>
      <c r="K2166" s="24" t="n">
        <v>13</v>
      </c>
      <c r="L2166" s="11">
        <f>IF(INDEX(Matches!$X:$X,AA2166)=0,"",IF(I2166="H",INDEX(Matches!$H:$H,AA2166),INDEX(Matches!$I:$I,AA2166)))</f>
        <v/>
      </c>
      <c r="M2166" s="11">
        <f>IF(INDEX(Matches!$X:$X,AA2166)=0,"",IF(I2166="H",INDEX(Matches!$I:$I,AA2166),INDEX(Matches!$H:$H,AA2166)))</f>
        <v/>
      </c>
      <c r="N2166" s="11">
        <f>IF(L2166="","",IF(L2166&gt;M2166,"W",IF(L2166=M2166,"D","L")))</f>
        <v/>
      </c>
      <c r="O2166" s="11">
        <f>IF(L2166="","",IF(L2166&gt;M2166,3,IF(L2166=M2166,1,0)))</f>
        <v/>
      </c>
      <c r="P2166" s="31">
        <f>IF(I2166="H",INDEX(Matches!$L:$L,AA2166),INDEX(Matches!$N:$N,AA2166))</f>
        <v/>
      </c>
      <c r="Q2166" s="31">
        <f>INDEX(Matches!$M:$M,AA2166)</f>
        <v/>
      </c>
      <c r="R2166" s="31">
        <f>IF(I2166="H",INDEX(Matches!$N:$N,AA2166),INDEX(Matches!$L:$L,AA2166))</f>
        <v/>
      </c>
      <c r="S2166" s="33">
        <f>IF(I2166="H",INDEX(Matches!$O:$O,AA2166),INDEX(Matches!$P:$P,AA2166))</f>
        <v/>
      </c>
      <c r="T2166" s="33">
        <f>IF(INDEX(Matches!$J:$J,AA2166)="","",IF(I2166="H",INDEX(Matches!$J:$J,AA2166),INDEX(Matches!$K:$K,AA2166)))</f>
        <v/>
      </c>
      <c r="U2166" s="33">
        <f>IF(INDEX(Matches!$K:$K,AA2166)="","",IF(I2166="H",INDEX(Matches!$K:$K,AA2166),INDEX(Matches!$J:$J,AA2166)))</f>
        <v/>
      </c>
      <c r="V2166" s="30">
        <f>IF(T2166="","",T2166-U2166)</f>
        <v/>
      </c>
      <c r="W2166" s="33">
        <f>IF(I2166="H",INDEX(Matches!$T:$T,AA2166),INDEX(Matches!$U:$U,AA2166))</f>
        <v/>
      </c>
      <c r="X2166" s="11">
        <f>INDEX(Matches!$X:$X,AA2166)</f>
        <v/>
      </c>
      <c r="Y2166" s="30">
        <f>IF(O2166="","",O2166-S2166)</f>
        <v/>
      </c>
      <c r="Z2166" s="30">
        <f>IF(W2166="","",W2166-S2166)</f>
        <v/>
      </c>
      <c r="AA2166" s="24">
        <f>MATCH(J2166,Matches!$A:$A,0)</f>
        <v/>
      </c>
      <c r="AB2166" s="33" t="n"/>
      <c r="AC2166" s="33" t="n">
        <v>1.411080756924983</v>
      </c>
      <c r="AD2166" s="24" t="n"/>
      <c r="AE2166" s="24" t="n">
        <v>7</v>
      </c>
      <c r="AF2166" s="33" t="n"/>
      <c r="AG2166" s="33" t="n"/>
    </row>
    <row r="2167">
      <c r="A2167" s="24" t="inlineStr">
        <is>
          <t>Cambridge|26</t>
        </is>
      </c>
      <c r="B2167" s="24" t="inlineStr">
        <is>
          <t>E2</t>
        </is>
      </c>
      <c r="C2167" s="24" t="inlineStr">
        <is>
          <t>League One</t>
        </is>
      </c>
      <c r="D2167" s="24" t="inlineStr">
        <is>
          <t>Cambridge</t>
        </is>
      </c>
      <c r="E2167" s="24" t="n">
        <v>26</v>
      </c>
      <c r="F2167" s="24" t="n">
        <v>7</v>
      </c>
      <c r="G2167" s="29" t="n">
        <v>46406.82291666666</v>
      </c>
      <c r="H2167" s="24" t="inlineStr">
        <is>
          <t>Wycombe</t>
        </is>
      </c>
      <c r="I2167" s="24" t="inlineStr">
        <is>
          <t>A</t>
        </is>
      </c>
      <c r="J2167" s="24" t="inlineStr">
        <is>
          <t>E2-Wycombe-Cambridg</t>
        </is>
      </c>
      <c r="K2167" s="24" t="n">
        <v>9</v>
      </c>
      <c r="L2167" s="11">
        <f>IF(INDEX(Matches!$X:$X,AA2167)=0,"",IF(I2167="H",INDEX(Matches!$H:$H,AA2167),INDEX(Matches!$I:$I,AA2167)))</f>
        <v/>
      </c>
      <c r="M2167" s="11">
        <f>IF(INDEX(Matches!$X:$X,AA2167)=0,"",IF(I2167="H",INDEX(Matches!$I:$I,AA2167),INDEX(Matches!$H:$H,AA2167)))</f>
        <v/>
      </c>
      <c r="N2167" s="11">
        <f>IF(L2167="","",IF(L2167&gt;M2167,"W",IF(L2167=M2167,"D","L")))</f>
        <v/>
      </c>
      <c r="O2167" s="11">
        <f>IF(L2167="","",IF(L2167&gt;M2167,3,IF(L2167=M2167,1,0)))</f>
        <v/>
      </c>
      <c r="P2167" s="31">
        <f>IF(I2167="H",INDEX(Matches!$L:$L,AA2167),INDEX(Matches!$N:$N,AA2167))</f>
        <v/>
      </c>
      <c r="Q2167" s="31">
        <f>INDEX(Matches!$M:$M,AA2167)</f>
        <v/>
      </c>
      <c r="R2167" s="31">
        <f>IF(I2167="H",INDEX(Matches!$N:$N,AA2167),INDEX(Matches!$L:$L,AA2167))</f>
        <v/>
      </c>
      <c r="S2167" s="33">
        <f>IF(I2167="H",INDEX(Matches!$O:$O,AA2167),INDEX(Matches!$P:$P,AA2167))</f>
        <v/>
      </c>
      <c r="T2167" s="33">
        <f>IF(INDEX(Matches!$J:$J,AA2167)="","",IF(I2167="H",INDEX(Matches!$J:$J,AA2167),INDEX(Matches!$K:$K,AA2167)))</f>
        <v/>
      </c>
      <c r="U2167" s="33">
        <f>IF(INDEX(Matches!$K:$K,AA2167)="","",IF(I2167="H",INDEX(Matches!$K:$K,AA2167),INDEX(Matches!$J:$J,AA2167)))</f>
        <v/>
      </c>
      <c r="V2167" s="30">
        <f>IF(T2167="","",T2167-U2167)</f>
        <v/>
      </c>
      <c r="W2167" s="33">
        <f>IF(I2167="H",INDEX(Matches!$T:$T,AA2167),INDEX(Matches!$U:$U,AA2167))</f>
        <v/>
      </c>
      <c r="X2167" s="11">
        <f>INDEX(Matches!$X:$X,AA2167)</f>
        <v/>
      </c>
      <c r="Y2167" s="30">
        <f>IF(O2167="","",O2167-S2167)</f>
        <v/>
      </c>
      <c r="Z2167" s="30">
        <f>IF(W2167="","",W2167-S2167)</f>
        <v/>
      </c>
      <c r="AA2167" s="24">
        <f>MATCH(J2167,Matches!$A:$A,0)</f>
        <v/>
      </c>
      <c r="AB2167" s="33" t="n"/>
      <c r="AC2167" s="33" t="n">
        <v>1.003897389412488</v>
      </c>
      <c r="AD2167" s="24" t="n"/>
      <c r="AE2167" s="24" t="n">
        <v>7</v>
      </c>
      <c r="AF2167" s="33" t="n"/>
      <c r="AG2167" s="33" t="n"/>
    </row>
    <row r="2168">
      <c r="A2168" s="24" t="inlineStr">
        <is>
          <t>Cambridge|27</t>
        </is>
      </c>
      <c r="B2168" s="24" t="inlineStr">
        <is>
          <t>E2</t>
        </is>
      </c>
      <c r="C2168" s="24" t="inlineStr">
        <is>
          <t>League One</t>
        </is>
      </c>
      <c r="D2168" s="24" t="inlineStr">
        <is>
          <t>Cambridge</t>
        </is>
      </c>
      <c r="E2168" s="24" t="n">
        <v>27</v>
      </c>
      <c r="F2168" s="24" t="n">
        <v>7</v>
      </c>
      <c r="G2168" s="29" t="n">
        <v>46410.625</v>
      </c>
      <c r="H2168" s="24" t="inlineStr">
        <is>
          <t>Plymouth</t>
        </is>
      </c>
      <c r="I2168" s="24" t="inlineStr">
        <is>
          <t>A</t>
        </is>
      </c>
      <c r="J2168" s="24" t="inlineStr">
        <is>
          <t>E2-Plymouth-Cambridg</t>
        </is>
      </c>
      <c r="K2168" s="24" t="n">
        <v>5</v>
      </c>
      <c r="L2168" s="11">
        <f>IF(INDEX(Matches!$X:$X,AA2168)=0,"",IF(I2168="H",INDEX(Matches!$H:$H,AA2168),INDEX(Matches!$I:$I,AA2168)))</f>
        <v/>
      </c>
      <c r="M2168" s="11">
        <f>IF(INDEX(Matches!$X:$X,AA2168)=0,"",IF(I2168="H",INDEX(Matches!$I:$I,AA2168),INDEX(Matches!$H:$H,AA2168)))</f>
        <v/>
      </c>
      <c r="N2168" s="11">
        <f>IF(L2168="","",IF(L2168&gt;M2168,"W",IF(L2168=M2168,"D","L")))</f>
        <v/>
      </c>
      <c r="O2168" s="11">
        <f>IF(L2168="","",IF(L2168&gt;M2168,3,IF(L2168=M2168,1,0)))</f>
        <v/>
      </c>
      <c r="P2168" s="31">
        <f>IF(I2168="H",INDEX(Matches!$L:$L,AA2168),INDEX(Matches!$N:$N,AA2168))</f>
        <v/>
      </c>
      <c r="Q2168" s="31">
        <f>INDEX(Matches!$M:$M,AA2168)</f>
        <v/>
      </c>
      <c r="R2168" s="31">
        <f>IF(I2168="H",INDEX(Matches!$N:$N,AA2168),INDEX(Matches!$L:$L,AA2168))</f>
        <v/>
      </c>
      <c r="S2168" s="33">
        <f>IF(I2168="H",INDEX(Matches!$O:$O,AA2168),INDEX(Matches!$P:$P,AA2168))</f>
        <v/>
      </c>
      <c r="T2168" s="33">
        <f>IF(INDEX(Matches!$J:$J,AA2168)="","",IF(I2168="H",INDEX(Matches!$J:$J,AA2168),INDEX(Matches!$K:$K,AA2168)))</f>
        <v/>
      </c>
      <c r="U2168" s="33">
        <f>IF(INDEX(Matches!$K:$K,AA2168)="","",IF(I2168="H",INDEX(Matches!$K:$K,AA2168),INDEX(Matches!$J:$J,AA2168)))</f>
        <v/>
      </c>
      <c r="V2168" s="30">
        <f>IF(T2168="","",T2168-U2168)</f>
        <v/>
      </c>
      <c r="W2168" s="33">
        <f>IF(I2168="H",INDEX(Matches!$T:$T,AA2168),INDEX(Matches!$U:$U,AA2168))</f>
        <v/>
      </c>
      <c r="X2168" s="11">
        <f>INDEX(Matches!$X:$X,AA2168)</f>
        <v/>
      </c>
      <c r="Y2168" s="30">
        <f>IF(O2168="","",O2168-S2168)</f>
        <v/>
      </c>
      <c r="Z2168" s="30">
        <f>IF(W2168="","",W2168-S2168)</f>
        <v/>
      </c>
      <c r="AA2168" s="24">
        <f>MATCH(J2168,Matches!$A:$A,0)</f>
        <v/>
      </c>
      <c r="AB2168" s="33" t="n"/>
      <c r="AC2168" s="33" t="n">
        <v>0.942637025858485</v>
      </c>
      <c r="AD2168" s="24" t="n"/>
      <c r="AE2168" s="24" t="n">
        <v>7</v>
      </c>
      <c r="AF2168" s="33" t="n"/>
      <c r="AG2168" s="33" t="n"/>
    </row>
    <row r="2169">
      <c r="A2169" s="24" t="inlineStr">
        <is>
          <t>Cambridge|28</t>
        </is>
      </c>
      <c r="B2169" s="24" t="inlineStr">
        <is>
          <t>E2</t>
        </is>
      </c>
      <c r="C2169" s="24" t="inlineStr">
        <is>
          <t>League One</t>
        </is>
      </c>
      <c r="D2169" s="24" t="inlineStr">
        <is>
          <t>Cambridge</t>
        </is>
      </c>
      <c r="E2169" s="24" t="n">
        <v>28</v>
      </c>
      <c r="F2169" s="24" t="n">
        <v>7</v>
      </c>
      <c r="G2169" s="29" t="n">
        <v>46417.625</v>
      </c>
      <c r="H2169" s="24" t="inlineStr">
        <is>
          <t>Leyton Orient</t>
        </is>
      </c>
      <c r="I2169" s="24" t="inlineStr">
        <is>
          <t>H</t>
        </is>
      </c>
      <c r="J2169" s="24" t="inlineStr">
        <is>
          <t>E2-Cambridg-LeytonOr</t>
        </is>
      </c>
      <c r="K2169" s="24" t="n">
        <v>20</v>
      </c>
      <c r="L2169" s="11">
        <f>IF(INDEX(Matches!$X:$X,AA2169)=0,"",IF(I2169="H",INDEX(Matches!$H:$H,AA2169),INDEX(Matches!$I:$I,AA2169)))</f>
        <v/>
      </c>
      <c r="M2169" s="11">
        <f>IF(INDEX(Matches!$X:$X,AA2169)=0,"",IF(I2169="H",INDEX(Matches!$I:$I,AA2169),INDEX(Matches!$H:$H,AA2169)))</f>
        <v/>
      </c>
      <c r="N2169" s="11">
        <f>IF(L2169="","",IF(L2169&gt;M2169,"W",IF(L2169=M2169,"D","L")))</f>
        <v/>
      </c>
      <c r="O2169" s="11">
        <f>IF(L2169="","",IF(L2169&gt;M2169,3,IF(L2169=M2169,1,0)))</f>
        <v/>
      </c>
      <c r="P2169" s="31">
        <f>IF(I2169="H",INDEX(Matches!$L:$L,AA2169),INDEX(Matches!$N:$N,AA2169))</f>
        <v/>
      </c>
      <c r="Q2169" s="31">
        <f>INDEX(Matches!$M:$M,AA2169)</f>
        <v/>
      </c>
      <c r="R2169" s="31">
        <f>IF(I2169="H",INDEX(Matches!$N:$N,AA2169),INDEX(Matches!$L:$L,AA2169))</f>
        <v/>
      </c>
      <c r="S2169" s="33">
        <f>IF(I2169="H",INDEX(Matches!$O:$O,AA2169),INDEX(Matches!$P:$P,AA2169))</f>
        <v/>
      </c>
      <c r="T2169" s="33">
        <f>IF(INDEX(Matches!$J:$J,AA2169)="","",IF(I2169="H",INDEX(Matches!$J:$J,AA2169),INDEX(Matches!$K:$K,AA2169)))</f>
        <v/>
      </c>
      <c r="U2169" s="33">
        <f>IF(INDEX(Matches!$K:$K,AA2169)="","",IF(I2169="H",INDEX(Matches!$K:$K,AA2169),INDEX(Matches!$J:$J,AA2169)))</f>
        <v/>
      </c>
      <c r="V2169" s="30">
        <f>IF(T2169="","",T2169-U2169)</f>
        <v/>
      </c>
      <c r="W2169" s="33">
        <f>IF(I2169="H",INDEX(Matches!$T:$T,AA2169),INDEX(Matches!$U:$U,AA2169))</f>
        <v/>
      </c>
      <c r="X2169" s="11">
        <f>INDEX(Matches!$X:$X,AA2169)</f>
        <v/>
      </c>
      <c r="Y2169" s="30">
        <f>IF(O2169="","",O2169-S2169)</f>
        <v/>
      </c>
      <c r="Z2169" s="30">
        <f>IF(W2169="","",W2169-S2169)</f>
        <v/>
      </c>
      <c r="AA2169" s="24">
        <f>MATCH(J2169,Matches!$A:$A,0)</f>
        <v/>
      </c>
      <c r="AB2169" s="33" t="n"/>
      <c r="AC2169" s="33" t="n">
        <v>1.501448661105825</v>
      </c>
      <c r="AD2169" s="24" t="n"/>
      <c r="AE2169" s="24" t="n">
        <v>7</v>
      </c>
      <c r="AF2169" s="33" t="n"/>
      <c r="AG2169" s="33" t="n"/>
    </row>
    <row r="2170">
      <c r="A2170" s="24" t="inlineStr">
        <is>
          <t>Cambridge|29</t>
        </is>
      </c>
      <c r="B2170" s="24" t="inlineStr">
        <is>
          <t>E2</t>
        </is>
      </c>
      <c r="C2170" s="24" t="inlineStr">
        <is>
          <t>League One</t>
        </is>
      </c>
      <c r="D2170" s="24" t="inlineStr">
        <is>
          <t>Cambridge</t>
        </is>
      </c>
      <c r="E2170" s="24" t="n">
        <v>29</v>
      </c>
      <c r="F2170" s="24" t="n">
        <v>8</v>
      </c>
      <c r="G2170" s="29" t="n">
        <v>46424.625</v>
      </c>
      <c r="H2170" s="24" t="inlineStr">
        <is>
          <t>Huddersfield</t>
        </is>
      </c>
      <c r="I2170" s="24" t="inlineStr">
        <is>
          <t>A</t>
        </is>
      </c>
      <c r="J2170" s="24" t="inlineStr">
        <is>
          <t>E2-Huddersf-Cambridg</t>
        </is>
      </c>
      <c r="K2170" s="24" t="n">
        <v>4</v>
      </c>
      <c r="L2170" s="11">
        <f>IF(INDEX(Matches!$X:$X,AA2170)=0,"",IF(I2170="H",INDEX(Matches!$H:$H,AA2170),INDEX(Matches!$I:$I,AA2170)))</f>
        <v/>
      </c>
      <c r="M2170" s="11">
        <f>IF(INDEX(Matches!$X:$X,AA2170)=0,"",IF(I2170="H",INDEX(Matches!$I:$I,AA2170),INDEX(Matches!$H:$H,AA2170)))</f>
        <v/>
      </c>
      <c r="N2170" s="11">
        <f>IF(L2170="","",IF(L2170&gt;M2170,"W",IF(L2170=M2170,"D","L")))</f>
        <v/>
      </c>
      <c r="O2170" s="11">
        <f>IF(L2170="","",IF(L2170&gt;M2170,3,IF(L2170=M2170,1,0)))</f>
        <v/>
      </c>
      <c r="P2170" s="31">
        <f>IF(I2170="H",INDEX(Matches!$L:$L,AA2170),INDEX(Matches!$N:$N,AA2170))</f>
        <v/>
      </c>
      <c r="Q2170" s="31">
        <f>INDEX(Matches!$M:$M,AA2170)</f>
        <v/>
      </c>
      <c r="R2170" s="31">
        <f>IF(I2170="H",INDEX(Matches!$N:$N,AA2170),INDEX(Matches!$L:$L,AA2170))</f>
        <v/>
      </c>
      <c r="S2170" s="33">
        <f>IF(I2170="H",INDEX(Matches!$O:$O,AA2170),INDEX(Matches!$P:$P,AA2170))</f>
        <v/>
      </c>
      <c r="T2170" s="33">
        <f>IF(INDEX(Matches!$J:$J,AA2170)="","",IF(I2170="H",INDEX(Matches!$J:$J,AA2170),INDEX(Matches!$K:$K,AA2170)))</f>
        <v/>
      </c>
      <c r="U2170" s="33">
        <f>IF(INDEX(Matches!$K:$K,AA2170)="","",IF(I2170="H",INDEX(Matches!$K:$K,AA2170),INDEX(Matches!$J:$J,AA2170)))</f>
        <v/>
      </c>
      <c r="V2170" s="30">
        <f>IF(T2170="","",T2170-U2170)</f>
        <v/>
      </c>
      <c r="W2170" s="33">
        <f>IF(I2170="H",INDEX(Matches!$T:$T,AA2170),INDEX(Matches!$U:$U,AA2170))</f>
        <v/>
      </c>
      <c r="X2170" s="11">
        <f>INDEX(Matches!$X:$X,AA2170)</f>
        <v/>
      </c>
      <c r="Y2170" s="30">
        <f>IF(O2170="","",O2170-S2170)</f>
        <v/>
      </c>
      <c r="Z2170" s="30">
        <f>IF(W2170="","",W2170-S2170)</f>
        <v/>
      </c>
      <c r="AA2170" s="24">
        <f>MATCH(J2170,Matches!$A:$A,0)</f>
        <v/>
      </c>
      <c r="AB2170" s="33" t="n"/>
      <c r="AC2170" s="33" t="n">
        <v>0.8452577956435577</v>
      </c>
      <c r="AD2170" s="24" t="n"/>
      <c r="AE2170" s="24" t="n">
        <v>8</v>
      </c>
      <c r="AF2170" s="33" t="n"/>
      <c r="AG2170" s="33" t="n"/>
    </row>
    <row r="2171">
      <c r="A2171" s="24" t="inlineStr">
        <is>
          <t>Cambridge|30</t>
        </is>
      </c>
      <c r="B2171" s="24" t="inlineStr">
        <is>
          <t>E2</t>
        </is>
      </c>
      <c r="C2171" s="24" t="inlineStr">
        <is>
          <t>League One</t>
        </is>
      </c>
      <c r="D2171" s="24" t="inlineStr">
        <is>
          <t>Cambridge</t>
        </is>
      </c>
      <c r="E2171" s="24" t="n">
        <v>30</v>
      </c>
      <c r="F2171" s="24" t="n">
        <v>8</v>
      </c>
      <c r="G2171" s="29" t="n">
        <v>46427.82291666666</v>
      </c>
      <c r="H2171" s="24" t="inlineStr">
        <is>
          <t>Bradford</t>
        </is>
      </c>
      <c r="I2171" s="24" t="inlineStr">
        <is>
          <t>H</t>
        </is>
      </c>
      <c r="J2171" s="24" t="inlineStr">
        <is>
          <t>E2-Cambridg-Bradford</t>
        </is>
      </c>
      <c r="K2171" s="24" t="n">
        <v>8</v>
      </c>
      <c r="L2171" s="11">
        <f>IF(INDEX(Matches!$X:$X,AA2171)=0,"",IF(I2171="H",INDEX(Matches!$H:$H,AA2171),INDEX(Matches!$I:$I,AA2171)))</f>
        <v/>
      </c>
      <c r="M2171" s="11">
        <f>IF(INDEX(Matches!$X:$X,AA2171)=0,"",IF(I2171="H",INDEX(Matches!$I:$I,AA2171),INDEX(Matches!$H:$H,AA2171)))</f>
        <v/>
      </c>
      <c r="N2171" s="11">
        <f>IF(L2171="","",IF(L2171&gt;M2171,"W",IF(L2171=M2171,"D","L")))</f>
        <v/>
      </c>
      <c r="O2171" s="11">
        <f>IF(L2171="","",IF(L2171&gt;M2171,3,IF(L2171=M2171,1,0)))</f>
        <v/>
      </c>
      <c r="P2171" s="31">
        <f>IF(I2171="H",INDEX(Matches!$L:$L,AA2171),INDEX(Matches!$N:$N,AA2171))</f>
        <v/>
      </c>
      <c r="Q2171" s="31">
        <f>INDEX(Matches!$M:$M,AA2171)</f>
        <v/>
      </c>
      <c r="R2171" s="31">
        <f>IF(I2171="H",INDEX(Matches!$N:$N,AA2171),INDEX(Matches!$L:$L,AA2171))</f>
        <v/>
      </c>
      <c r="S2171" s="33">
        <f>IF(I2171="H",INDEX(Matches!$O:$O,AA2171),INDEX(Matches!$P:$P,AA2171))</f>
        <v/>
      </c>
      <c r="T2171" s="33">
        <f>IF(INDEX(Matches!$J:$J,AA2171)="","",IF(I2171="H",INDEX(Matches!$J:$J,AA2171),INDEX(Matches!$K:$K,AA2171)))</f>
        <v/>
      </c>
      <c r="U2171" s="33">
        <f>IF(INDEX(Matches!$K:$K,AA2171)="","",IF(I2171="H",INDEX(Matches!$K:$K,AA2171),INDEX(Matches!$J:$J,AA2171)))</f>
        <v/>
      </c>
      <c r="V2171" s="30">
        <f>IF(T2171="","",T2171-U2171)</f>
        <v/>
      </c>
      <c r="W2171" s="33">
        <f>IF(I2171="H",INDEX(Matches!$T:$T,AA2171),INDEX(Matches!$U:$U,AA2171))</f>
        <v/>
      </c>
      <c r="X2171" s="11">
        <f>INDEX(Matches!$X:$X,AA2171)</f>
        <v/>
      </c>
      <c r="Y2171" s="30">
        <f>IF(O2171="","",O2171-S2171)</f>
        <v/>
      </c>
      <c r="Z2171" s="30">
        <f>IF(W2171="","",W2171-S2171)</f>
        <v/>
      </c>
      <c r="AA2171" s="24">
        <f>MATCH(J2171,Matches!$A:$A,0)</f>
        <v/>
      </c>
      <c r="AB2171" s="33" t="n"/>
      <c r="AC2171" s="33" t="n">
        <v>1.27988154325572</v>
      </c>
      <c r="AD2171" s="24" t="n"/>
      <c r="AE2171" s="24" t="n">
        <v>8</v>
      </c>
      <c r="AF2171" s="33" t="n"/>
      <c r="AG2171" s="33" t="n"/>
    </row>
    <row r="2172">
      <c r="A2172" s="24" t="inlineStr">
        <is>
          <t>Cambridge|31</t>
        </is>
      </c>
      <c r="B2172" s="24" t="inlineStr">
        <is>
          <t>E2</t>
        </is>
      </c>
      <c r="C2172" s="24" t="inlineStr">
        <is>
          <t>League One</t>
        </is>
      </c>
      <c r="D2172" s="24" t="inlineStr">
        <is>
          <t>Cambridge</t>
        </is>
      </c>
      <c r="E2172" s="24" t="n">
        <v>31</v>
      </c>
      <c r="F2172" s="24" t="n">
        <v>8</v>
      </c>
      <c r="G2172" s="29" t="n">
        <v>46431.625</v>
      </c>
      <c r="H2172" s="24" t="inlineStr">
        <is>
          <t>Burton</t>
        </is>
      </c>
      <c r="I2172" s="24" t="inlineStr">
        <is>
          <t>H</t>
        </is>
      </c>
      <c r="J2172" s="24" t="inlineStr">
        <is>
          <t>E2-Cambridg-Burton</t>
        </is>
      </c>
      <c r="K2172" s="24" t="n">
        <v>22</v>
      </c>
      <c r="L2172" s="11">
        <f>IF(INDEX(Matches!$X:$X,AA2172)=0,"",IF(I2172="H",INDEX(Matches!$H:$H,AA2172),INDEX(Matches!$I:$I,AA2172)))</f>
        <v/>
      </c>
      <c r="M2172" s="11">
        <f>IF(INDEX(Matches!$X:$X,AA2172)=0,"",IF(I2172="H",INDEX(Matches!$I:$I,AA2172),INDEX(Matches!$H:$H,AA2172)))</f>
        <v/>
      </c>
      <c r="N2172" s="11">
        <f>IF(L2172="","",IF(L2172&gt;M2172,"W",IF(L2172=M2172,"D","L")))</f>
        <v/>
      </c>
      <c r="O2172" s="11">
        <f>IF(L2172="","",IF(L2172&gt;M2172,3,IF(L2172=M2172,1,0)))</f>
        <v/>
      </c>
      <c r="P2172" s="31">
        <f>IF(I2172="H",INDEX(Matches!$L:$L,AA2172),INDEX(Matches!$N:$N,AA2172))</f>
        <v/>
      </c>
      <c r="Q2172" s="31">
        <f>INDEX(Matches!$M:$M,AA2172)</f>
        <v/>
      </c>
      <c r="R2172" s="31">
        <f>IF(I2172="H",INDEX(Matches!$N:$N,AA2172),INDEX(Matches!$L:$L,AA2172))</f>
        <v/>
      </c>
      <c r="S2172" s="33">
        <f>IF(I2172="H",INDEX(Matches!$O:$O,AA2172),INDEX(Matches!$P:$P,AA2172))</f>
        <v/>
      </c>
      <c r="T2172" s="33">
        <f>IF(INDEX(Matches!$J:$J,AA2172)="","",IF(I2172="H",INDEX(Matches!$J:$J,AA2172),INDEX(Matches!$K:$K,AA2172)))</f>
        <v/>
      </c>
      <c r="U2172" s="33">
        <f>IF(INDEX(Matches!$K:$K,AA2172)="","",IF(I2172="H",INDEX(Matches!$K:$K,AA2172),INDEX(Matches!$J:$J,AA2172)))</f>
        <v/>
      </c>
      <c r="V2172" s="30">
        <f>IF(T2172="","",T2172-U2172)</f>
        <v/>
      </c>
      <c r="W2172" s="33">
        <f>IF(I2172="H",INDEX(Matches!$T:$T,AA2172),INDEX(Matches!$U:$U,AA2172))</f>
        <v/>
      </c>
      <c r="X2172" s="11">
        <f>INDEX(Matches!$X:$X,AA2172)</f>
        <v/>
      </c>
      <c r="Y2172" s="30">
        <f>IF(O2172="","",O2172-S2172)</f>
        <v/>
      </c>
      <c r="Z2172" s="30">
        <f>IF(W2172="","",W2172-S2172)</f>
        <v/>
      </c>
      <c r="AA2172" s="24">
        <f>MATCH(J2172,Matches!$A:$A,0)</f>
        <v/>
      </c>
      <c r="AB2172" s="33" t="n"/>
      <c r="AC2172" s="33" t="n">
        <v>1.576424731995986</v>
      </c>
      <c r="AD2172" s="24" t="n"/>
      <c r="AE2172" s="24" t="n">
        <v>8</v>
      </c>
      <c r="AF2172" s="33" t="n"/>
      <c r="AG2172" s="33" t="n"/>
    </row>
    <row r="2173">
      <c r="A2173" s="24" t="inlineStr">
        <is>
          <t>Cambridge|32</t>
        </is>
      </c>
      <c r="B2173" s="24" t="inlineStr">
        <is>
          <t>E2</t>
        </is>
      </c>
      <c r="C2173" s="24" t="inlineStr">
        <is>
          <t>League One</t>
        </is>
      </c>
      <c r="D2173" s="24" t="inlineStr">
        <is>
          <t>Cambridge</t>
        </is>
      </c>
      <c r="E2173" s="24" t="n">
        <v>32</v>
      </c>
      <c r="F2173" s="24" t="n">
        <v>8</v>
      </c>
      <c r="G2173" s="29" t="n">
        <v>46438.625</v>
      </c>
      <c r="H2173" s="24" t="inlineStr">
        <is>
          <t>Reading</t>
        </is>
      </c>
      <c r="I2173" s="24" t="inlineStr">
        <is>
          <t>A</t>
        </is>
      </c>
      <c r="J2173" s="24" t="inlineStr">
        <is>
          <t>E2-Reading-Cambridg</t>
        </is>
      </c>
      <c r="K2173" s="24" t="n">
        <v>12</v>
      </c>
      <c r="L2173" s="11">
        <f>IF(INDEX(Matches!$X:$X,AA2173)=0,"",IF(I2173="H",INDEX(Matches!$H:$H,AA2173),INDEX(Matches!$I:$I,AA2173)))</f>
        <v/>
      </c>
      <c r="M2173" s="11">
        <f>IF(INDEX(Matches!$X:$X,AA2173)=0,"",IF(I2173="H",INDEX(Matches!$I:$I,AA2173),INDEX(Matches!$H:$H,AA2173)))</f>
        <v/>
      </c>
      <c r="N2173" s="11">
        <f>IF(L2173="","",IF(L2173&gt;M2173,"W",IF(L2173=M2173,"D","L")))</f>
        <v/>
      </c>
      <c r="O2173" s="11">
        <f>IF(L2173="","",IF(L2173&gt;M2173,3,IF(L2173=M2173,1,0)))</f>
        <v/>
      </c>
      <c r="P2173" s="31">
        <f>IF(I2173="H",INDEX(Matches!$L:$L,AA2173),INDEX(Matches!$N:$N,AA2173))</f>
        <v/>
      </c>
      <c r="Q2173" s="31">
        <f>INDEX(Matches!$M:$M,AA2173)</f>
        <v/>
      </c>
      <c r="R2173" s="31">
        <f>IF(I2173="H",INDEX(Matches!$N:$N,AA2173),INDEX(Matches!$L:$L,AA2173))</f>
        <v/>
      </c>
      <c r="S2173" s="33">
        <f>IF(I2173="H",INDEX(Matches!$O:$O,AA2173),INDEX(Matches!$P:$P,AA2173))</f>
        <v/>
      </c>
      <c r="T2173" s="33">
        <f>IF(INDEX(Matches!$J:$J,AA2173)="","",IF(I2173="H",INDEX(Matches!$J:$J,AA2173),INDEX(Matches!$K:$K,AA2173)))</f>
        <v/>
      </c>
      <c r="U2173" s="33">
        <f>IF(INDEX(Matches!$K:$K,AA2173)="","",IF(I2173="H",INDEX(Matches!$K:$K,AA2173),INDEX(Matches!$J:$J,AA2173)))</f>
        <v/>
      </c>
      <c r="V2173" s="30">
        <f>IF(T2173="","",T2173-U2173)</f>
        <v/>
      </c>
      <c r="W2173" s="33">
        <f>IF(I2173="H",INDEX(Matches!$T:$T,AA2173),INDEX(Matches!$U:$U,AA2173))</f>
        <v/>
      </c>
      <c r="X2173" s="11">
        <f>INDEX(Matches!$X:$X,AA2173)</f>
        <v/>
      </c>
      <c r="Y2173" s="30">
        <f>IF(O2173="","",O2173-S2173)</f>
        <v/>
      </c>
      <c r="Z2173" s="30">
        <f>IF(W2173="","",W2173-S2173)</f>
        <v/>
      </c>
      <c r="AA2173" s="24">
        <f>MATCH(J2173,Matches!$A:$A,0)</f>
        <v/>
      </c>
      <c r="AB2173" s="33" t="n"/>
      <c r="AC2173" s="33" t="n">
        <v>0.9892851656031634</v>
      </c>
      <c r="AD2173" s="24" t="n"/>
      <c r="AE2173" s="24" t="n">
        <v>8</v>
      </c>
      <c r="AF2173" s="33" t="n"/>
      <c r="AG2173" s="33" t="n"/>
    </row>
    <row r="2174">
      <c r="A2174" s="24" t="inlineStr">
        <is>
          <t>Cambridge|33</t>
        </is>
      </c>
      <c r="B2174" s="24" t="inlineStr">
        <is>
          <t>E2</t>
        </is>
      </c>
      <c r="C2174" s="24" t="inlineStr">
        <is>
          <t>League One</t>
        </is>
      </c>
      <c r="D2174" s="24" t="inlineStr">
        <is>
          <t>Cambridge</t>
        </is>
      </c>
      <c r="E2174" s="24" t="n">
        <v>33</v>
      </c>
      <c r="F2174" s="24" t="n">
        <v>9</v>
      </c>
      <c r="G2174" s="29" t="n">
        <v>46445.52083333334</v>
      </c>
      <c r="H2174" s="24" t="inlineStr">
        <is>
          <t>Peterborough</t>
        </is>
      </c>
      <c r="I2174" s="24" t="inlineStr">
        <is>
          <t>H</t>
        </is>
      </c>
      <c r="J2174" s="24" t="inlineStr">
        <is>
          <t>E2-Cambridg-Peterbor</t>
        </is>
      </c>
      <c r="K2174" s="24" t="n">
        <v>19</v>
      </c>
      <c r="L2174" s="11">
        <f>IF(INDEX(Matches!$X:$X,AA2174)=0,"",IF(I2174="H",INDEX(Matches!$H:$H,AA2174),INDEX(Matches!$I:$I,AA2174)))</f>
        <v/>
      </c>
      <c r="M2174" s="11">
        <f>IF(INDEX(Matches!$X:$X,AA2174)=0,"",IF(I2174="H",INDEX(Matches!$I:$I,AA2174),INDEX(Matches!$H:$H,AA2174)))</f>
        <v/>
      </c>
      <c r="N2174" s="11">
        <f>IF(L2174="","",IF(L2174&gt;M2174,"W",IF(L2174=M2174,"D","L")))</f>
        <v/>
      </c>
      <c r="O2174" s="11">
        <f>IF(L2174="","",IF(L2174&gt;M2174,3,IF(L2174=M2174,1,0)))</f>
        <v/>
      </c>
      <c r="P2174" s="31">
        <f>IF(I2174="H",INDEX(Matches!$L:$L,AA2174),INDEX(Matches!$N:$N,AA2174))</f>
        <v/>
      </c>
      <c r="Q2174" s="31">
        <f>INDEX(Matches!$M:$M,AA2174)</f>
        <v/>
      </c>
      <c r="R2174" s="31">
        <f>IF(I2174="H",INDEX(Matches!$N:$N,AA2174),INDEX(Matches!$L:$L,AA2174))</f>
        <v/>
      </c>
      <c r="S2174" s="33">
        <f>IF(I2174="H",INDEX(Matches!$O:$O,AA2174),INDEX(Matches!$P:$P,AA2174))</f>
        <v/>
      </c>
      <c r="T2174" s="33">
        <f>IF(INDEX(Matches!$J:$J,AA2174)="","",IF(I2174="H",INDEX(Matches!$J:$J,AA2174),INDEX(Matches!$K:$K,AA2174)))</f>
        <v/>
      </c>
      <c r="U2174" s="33">
        <f>IF(INDEX(Matches!$K:$K,AA2174)="","",IF(I2174="H",INDEX(Matches!$K:$K,AA2174),INDEX(Matches!$J:$J,AA2174)))</f>
        <v/>
      </c>
      <c r="V2174" s="30">
        <f>IF(T2174="","",T2174-U2174)</f>
        <v/>
      </c>
      <c r="W2174" s="33">
        <f>IF(I2174="H",INDEX(Matches!$T:$T,AA2174),INDEX(Matches!$U:$U,AA2174))</f>
        <v/>
      </c>
      <c r="X2174" s="11">
        <f>INDEX(Matches!$X:$X,AA2174)</f>
        <v/>
      </c>
      <c r="Y2174" s="30">
        <f>IF(O2174="","",O2174-S2174)</f>
        <v/>
      </c>
      <c r="Z2174" s="30">
        <f>IF(W2174="","",W2174-S2174)</f>
        <v/>
      </c>
      <c r="AA2174" s="24">
        <f>MATCH(J2174,Matches!$A:$A,0)</f>
        <v/>
      </c>
      <c r="AB2174" s="33" t="n"/>
      <c r="AC2174" s="33" t="n">
        <v>1.445867046984977</v>
      </c>
      <c r="AD2174" s="24" t="n"/>
      <c r="AE2174" s="24" t="n">
        <v>9</v>
      </c>
      <c r="AF2174" s="33" t="n"/>
      <c r="AG2174" s="33" t="n"/>
    </row>
    <row r="2175">
      <c r="A2175" s="24" t="inlineStr">
        <is>
          <t>Cambridge|34</t>
        </is>
      </c>
      <c r="B2175" s="24" t="inlineStr">
        <is>
          <t>E2</t>
        </is>
      </c>
      <c r="C2175" s="24" t="inlineStr">
        <is>
          <t>League One</t>
        </is>
      </c>
      <c r="D2175" s="24" t="inlineStr">
        <is>
          <t>Cambridge</t>
        </is>
      </c>
      <c r="E2175" s="24" t="n">
        <v>34</v>
      </c>
      <c r="F2175" s="24" t="n">
        <v>9</v>
      </c>
      <c r="G2175" s="29" t="n">
        <v>46452.625</v>
      </c>
      <c r="H2175" s="24" t="inlineStr">
        <is>
          <t>Wigan</t>
        </is>
      </c>
      <c r="I2175" s="24" t="inlineStr">
        <is>
          <t>A</t>
        </is>
      </c>
      <c r="J2175" s="24" t="inlineStr">
        <is>
          <t>E2-Wigan-Cambridg</t>
        </is>
      </c>
      <c r="K2175" s="24" t="n">
        <v>14</v>
      </c>
      <c r="L2175" s="11">
        <f>IF(INDEX(Matches!$X:$X,AA2175)=0,"",IF(I2175="H",INDEX(Matches!$H:$H,AA2175),INDEX(Matches!$I:$I,AA2175)))</f>
        <v/>
      </c>
      <c r="M2175" s="11">
        <f>IF(INDEX(Matches!$X:$X,AA2175)=0,"",IF(I2175="H",INDEX(Matches!$I:$I,AA2175),INDEX(Matches!$H:$H,AA2175)))</f>
        <v/>
      </c>
      <c r="N2175" s="11">
        <f>IF(L2175="","",IF(L2175&gt;M2175,"W",IF(L2175=M2175,"D","L")))</f>
        <v/>
      </c>
      <c r="O2175" s="11">
        <f>IF(L2175="","",IF(L2175&gt;M2175,3,IF(L2175=M2175,1,0)))</f>
        <v/>
      </c>
      <c r="P2175" s="31">
        <f>IF(I2175="H",INDEX(Matches!$L:$L,AA2175),INDEX(Matches!$N:$N,AA2175))</f>
        <v/>
      </c>
      <c r="Q2175" s="31">
        <f>INDEX(Matches!$M:$M,AA2175)</f>
        <v/>
      </c>
      <c r="R2175" s="31">
        <f>IF(I2175="H",INDEX(Matches!$N:$N,AA2175),INDEX(Matches!$L:$L,AA2175))</f>
        <v/>
      </c>
      <c r="S2175" s="33">
        <f>IF(I2175="H",INDEX(Matches!$O:$O,AA2175),INDEX(Matches!$P:$P,AA2175))</f>
        <v/>
      </c>
      <c r="T2175" s="33">
        <f>IF(INDEX(Matches!$J:$J,AA2175)="","",IF(I2175="H",INDEX(Matches!$J:$J,AA2175),INDEX(Matches!$K:$K,AA2175)))</f>
        <v/>
      </c>
      <c r="U2175" s="33">
        <f>IF(INDEX(Matches!$K:$K,AA2175)="","",IF(I2175="H",INDEX(Matches!$K:$K,AA2175),INDEX(Matches!$J:$J,AA2175)))</f>
        <v/>
      </c>
      <c r="V2175" s="30">
        <f>IF(T2175="","",T2175-U2175)</f>
        <v/>
      </c>
      <c r="W2175" s="33">
        <f>IF(I2175="H",INDEX(Matches!$T:$T,AA2175),INDEX(Matches!$U:$U,AA2175))</f>
        <v/>
      </c>
      <c r="X2175" s="11">
        <f>INDEX(Matches!$X:$X,AA2175)</f>
        <v/>
      </c>
      <c r="Y2175" s="30">
        <f>IF(O2175="","",O2175-S2175)</f>
        <v/>
      </c>
      <c r="Z2175" s="30">
        <f>IF(W2175="","",W2175-S2175)</f>
        <v/>
      </c>
      <c r="AA2175" s="24">
        <f>MATCH(J2175,Matches!$A:$A,0)</f>
        <v/>
      </c>
      <c r="AB2175" s="33" t="n"/>
      <c r="AC2175" s="33" t="n">
        <v>1.123070927082307</v>
      </c>
      <c r="AD2175" s="24" t="n"/>
      <c r="AE2175" s="24" t="n">
        <v>9</v>
      </c>
      <c r="AF2175" s="33" t="n"/>
      <c r="AG2175" s="33" t="n"/>
    </row>
    <row r="2176">
      <c r="A2176" s="24" t="inlineStr">
        <is>
          <t>Cambridge|35</t>
        </is>
      </c>
      <c r="B2176" s="24" t="inlineStr">
        <is>
          <t>E2</t>
        </is>
      </c>
      <c r="C2176" s="24" t="inlineStr">
        <is>
          <t>League One</t>
        </is>
      </c>
      <c r="D2176" s="24" t="inlineStr">
        <is>
          <t>Cambridge</t>
        </is>
      </c>
      <c r="E2176" s="24" t="n">
        <v>35</v>
      </c>
      <c r="F2176" s="24" t="n">
        <v>9</v>
      </c>
      <c r="G2176" s="29" t="n">
        <v>46459.625</v>
      </c>
      <c r="H2176" s="24" t="inlineStr">
        <is>
          <t>Bromley</t>
        </is>
      </c>
      <c r="I2176" s="24" t="inlineStr">
        <is>
          <t>H</t>
        </is>
      </c>
      <c r="J2176" s="24" t="inlineStr">
        <is>
          <t>E2-Cambridg-Bromley</t>
        </is>
      </c>
      <c r="K2176" s="24" t="n">
        <v>24</v>
      </c>
      <c r="L2176" s="11">
        <f>IF(INDEX(Matches!$X:$X,AA2176)=0,"",IF(I2176="H",INDEX(Matches!$H:$H,AA2176),INDEX(Matches!$I:$I,AA2176)))</f>
        <v/>
      </c>
      <c r="M2176" s="11">
        <f>IF(INDEX(Matches!$X:$X,AA2176)=0,"",IF(I2176="H",INDEX(Matches!$I:$I,AA2176),INDEX(Matches!$H:$H,AA2176)))</f>
        <v/>
      </c>
      <c r="N2176" s="11">
        <f>IF(L2176="","",IF(L2176&gt;M2176,"W",IF(L2176=M2176,"D","L")))</f>
        <v/>
      </c>
      <c r="O2176" s="11">
        <f>IF(L2176="","",IF(L2176&gt;M2176,3,IF(L2176=M2176,1,0)))</f>
        <v/>
      </c>
      <c r="P2176" s="31">
        <f>IF(I2176="H",INDEX(Matches!$L:$L,AA2176),INDEX(Matches!$N:$N,AA2176))</f>
        <v/>
      </c>
      <c r="Q2176" s="31">
        <f>INDEX(Matches!$M:$M,AA2176)</f>
        <v/>
      </c>
      <c r="R2176" s="31">
        <f>IF(I2176="H",INDEX(Matches!$N:$N,AA2176),INDEX(Matches!$L:$L,AA2176))</f>
        <v/>
      </c>
      <c r="S2176" s="33">
        <f>IF(I2176="H",INDEX(Matches!$O:$O,AA2176),INDEX(Matches!$P:$P,AA2176))</f>
        <v/>
      </c>
      <c r="T2176" s="33">
        <f>IF(INDEX(Matches!$J:$J,AA2176)="","",IF(I2176="H",INDEX(Matches!$J:$J,AA2176),INDEX(Matches!$K:$K,AA2176)))</f>
        <v/>
      </c>
      <c r="U2176" s="33">
        <f>IF(INDEX(Matches!$K:$K,AA2176)="","",IF(I2176="H",INDEX(Matches!$K:$K,AA2176),INDEX(Matches!$J:$J,AA2176)))</f>
        <v/>
      </c>
      <c r="V2176" s="30">
        <f>IF(T2176="","",T2176-U2176)</f>
        <v/>
      </c>
      <c r="W2176" s="33">
        <f>IF(I2176="H",INDEX(Matches!$T:$T,AA2176),INDEX(Matches!$U:$U,AA2176))</f>
        <v/>
      </c>
      <c r="X2176" s="11">
        <f>INDEX(Matches!$X:$X,AA2176)</f>
        <v/>
      </c>
      <c r="Y2176" s="30">
        <f>IF(O2176="","",O2176-S2176)</f>
        <v/>
      </c>
      <c r="Z2176" s="30">
        <f>IF(W2176="","",W2176-S2176)</f>
        <v/>
      </c>
      <c r="AA2176" s="24">
        <f>MATCH(J2176,Matches!$A:$A,0)</f>
        <v/>
      </c>
      <c r="AB2176" s="33" t="n"/>
      <c r="AC2176" s="33" t="n">
        <v>1.701491435832887</v>
      </c>
      <c r="AD2176" s="24" t="n"/>
      <c r="AE2176" s="24" t="n">
        <v>9</v>
      </c>
      <c r="AF2176" s="33" t="n"/>
      <c r="AG2176" s="33" t="n"/>
    </row>
    <row r="2177">
      <c r="A2177" s="24" t="inlineStr">
        <is>
          <t>Cambridge|36</t>
        </is>
      </c>
      <c r="B2177" s="24" t="inlineStr">
        <is>
          <t>E2</t>
        </is>
      </c>
      <c r="C2177" s="24" t="inlineStr">
        <is>
          <t>League One</t>
        </is>
      </c>
      <c r="D2177" s="24" t="inlineStr">
        <is>
          <t>Cambridge</t>
        </is>
      </c>
      <c r="E2177" s="24" t="n">
        <v>36</v>
      </c>
      <c r="F2177" s="24" t="n">
        <v>9</v>
      </c>
      <c r="G2177" s="29" t="n">
        <v>46466.625</v>
      </c>
      <c r="H2177" s="24" t="inlineStr">
        <is>
          <t>Stockport</t>
        </is>
      </c>
      <c r="I2177" s="24" t="inlineStr">
        <is>
          <t>A</t>
        </is>
      </c>
      <c r="J2177" s="24" t="inlineStr">
        <is>
          <t>E2-Stockpor-Cambridg</t>
        </is>
      </c>
      <c r="K2177" s="24" t="n">
        <v>7</v>
      </c>
      <c r="L2177" s="11">
        <f>IF(INDEX(Matches!$X:$X,AA2177)=0,"",IF(I2177="H",INDEX(Matches!$H:$H,AA2177),INDEX(Matches!$I:$I,AA2177)))</f>
        <v/>
      </c>
      <c r="M2177" s="11">
        <f>IF(INDEX(Matches!$X:$X,AA2177)=0,"",IF(I2177="H",INDEX(Matches!$I:$I,AA2177),INDEX(Matches!$H:$H,AA2177)))</f>
        <v/>
      </c>
      <c r="N2177" s="11">
        <f>IF(L2177="","",IF(L2177&gt;M2177,"W",IF(L2177=M2177,"D","L")))</f>
        <v/>
      </c>
      <c r="O2177" s="11">
        <f>IF(L2177="","",IF(L2177&gt;M2177,3,IF(L2177=M2177,1,0)))</f>
        <v/>
      </c>
      <c r="P2177" s="31">
        <f>IF(I2177="H",INDEX(Matches!$L:$L,AA2177),INDEX(Matches!$N:$N,AA2177))</f>
        <v/>
      </c>
      <c r="Q2177" s="31">
        <f>INDEX(Matches!$M:$M,AA2177)</f>
        <v/>
      </c>
      <c r="R2177" s="31">
        <f>IF(I2177="H",INDEX(Matches!$N:$N,AA2177),INDEX(Matches!$L:$L,AA2177))</f>
        <v/>
      </c>
      <c r="S2177" s="33">
        <f>IF(I2177="H",INDEX(Matches!$O:$O,AA2177),INDEX(Matches!$P:$P,AA2177))</f>
        <v/>
      </c>
      <c r="T2177" s="33">
        <f>IF(INDEX(Matches!$J:$J,AA2177)="","",IF(I2177="H",INDEX(Matches!$J:$J,AA2177),INDEX(Matches!$K:$K,AA2177)))</f>
        <v/>
      </c>
      <c r="U2177" s="33">
        <f>IF(INDEX(Matches!$K:$K,AA2177)="","",IF(I2177="H",INDEX(Matches!$K:$K,AA2177),INDEX(Matches!$J:$J,AA2177)))</f>
        <v/>
      </c>
      <c r="V2177" s="30">
        <f>IF(T2177="","",T2177-U2177)</f>
        <v/>
      </c>
      <c r="W2177" s="33">
        <f>IF(I2177="H",INDEX(Matches!$T:$T,AA2177),INDEX(Matches!$U:$U,AA2177))</f>
        <v/>
      </c>
      <c r="X2177" s="11">
        <f>INDEX(Matches!$X:$X,AA2177)</f>
        <v/>
      </c>
      <c r="Y2177" s="30">
        <f>IF(O2177="","",O2177-S2177)</f>
        <v/>
      </c>
      <c r="Z2177" s="30">
        <f>IF(W2177="","",W2177-S2177)</f>
        <v/>
      </c>
      <c r="AA2177" s="24">
        <f>MATCH(J2177,Matches!$A:$A,0)</f>
        <v/>
      </c>
      <c r="AB2177" s="33" t="n"/>
      <c r="AC2177" s="33" t="n">
        <v>0.8940198131682431</v>
      </c>
      <c r="AD2177" s="24" t="n"/>
      <c r="AE2177" s="24" t="n">
        <v>9</v>
      </c>
      <c r="AF2177" s="33" t="n"/>
      <c r="AG2177" s="33" t="n"/>
    </row>
    <row r="2178">
      <c r="A2178" s="24" t="inlineStr">
        <is>
          <t>Cambridge|37</t>
        </is>
      </c>
      <c r="B2178" s="24" t="inlineStr">
        <is>
          <t>E2</t>
        </is>
      </c>
      <c r="C2178" s="24" t="inlineStr">
        <is>
          <t>League One</t>
        </is>
      </c>
      <c r="D2178" s="24" t="inlineStr">
        <is>
          <t>Cambridge</t>
        </is>
      </c>
      <c r="E2178" s="24" t="n">
        <v>37</v>
      </c>
      <c r="F2178" s="24" t="n">
        <v>10</v>
      </c>
      <c r="G2178" s="29" t="n">
        <v>46472.625</v>
      </c>
      <c r="H2178" s="24" t="inlineStr">
        <is>
          <t>Mansfield</t>
        </is>
      </c>
      <c r="I2178" s="24" t="inlineStr">
        <is>
          <t>A</t>
        </is>
      </c>
      <c r="J2178" s="24" t="inlineStr">
        <is>
          <t>E2-Mansfiel-Cambridg</t>
        </is>
      </c>
      <c r="K2178" s="24" t="n">
        <v>16</v>
      </c>
      <c r="L2178" s="11">
        <f>IF(INDEX(Matches!$X:$X,AA2178)=0,"",IF(I2178="H",INDEX(Matches!$H:$H,AA2178),INDEX(Matches!$I:$I,AA2178)))</f>
        <v/>
      </c>
      <c r="M2178" s="11">
        <f>IF(INDEX(Matches!$X:$X,AA2178)=0,"",IF(I2178="H",INDEX(Matches!$I:$I,AA2178),INDEX(Matches!$H:$H,AA2178)))</f>
        <v/>
      </c>
      <c r="N2178" s="11">
        <f>IF(L2178="","",IF(L2178&gt;M2178,"W",IF(L2178=M2178,"D","L")))</f>
        <v/>
      </c>
      <c r="O2178" s="11">
        <f>IF(L2178="","",IF(L2178&gt;M2178,3,IF(L2178=M2178,1,0)))</f>
        <v/>
      </c>
      <c r="P2178" s="31">
        <f>IF(I2178="H",INDEX(Matches!$L:$L,AA2178),INDEX(Matches!$N:$N,AA2178))</f>
        <v/>
      </c>
      <c r="Q2178" s="31">
        <f>INDEX(Matches!$M:$M,AA2178)</f>
        <v/>
      </c>
      <c r="R2178" s="31">
        <f>IF(I2178="H",INDEX(Matches!$N:$N,AA2178),INDEX(Matches!$L:$L,AA2178))</f>
        <v/>
      </c>
      <c r="S2178" s="33">
        <f>IF(I2178="H",INDEX(Matches!$O:$O,AA2178),INDEX(Matches!$P:$P,AA2178))</f>
        <v/>
      </c>
      <c r="T2178" s="33">
        <f>IF(INDEX(Matches!$J:$J,AA2178)="","",IF(I2178="H",INDEX(Matches!$J:$J,AA2178),INDEX(Matches!$K:$K,AA2178)))</f>
        <v/>
      </c>
      <c r="U2178" s="33">
        <f>IF(INDEX(Matches!$K:$K,AA2178)="","",IF(I2178="H",INDEX(Matches!$K:$K,AA2178),INDEX(Matches!$J:$J,AA2178)))</f>
        <v/>
      </c>
      <c r="V2178" s="30">
        <f>IF(T2178="","",T2178-U2178)</f>
        <v/>
      </c>
      <c r="W2178" s="33">
        <f>IF(I2178="H",INDEX(Matches!$T:$T,AA2178),INDEX(Matches!$U:$U,AA2178))</f>
        <v/>
      </c>
      <c r="X2178" s="11">
        <f>INDEX(Matches!$X:$X,AA2178)</f>
        <v/>
      </c>
      <c r="Y2178" s="30">
        <f>IF(O2178="","",O2178-S2178)</f>
        <v/>
      </c>
      <c r="Z2178" s="30">
        <f>IF(W2178="","",W2178-S2178)</f>
        <v/>
      </c>
      <c r="AA2178" s="24">
        <f>MATCH(J2178,Matches!$A:$A,0)</f>
        <v/>
      </c>
      <c r="AB2178" s="33" t="n"/>
      <c r="AC2178" s="33" t="n">
        <v>1.090172514378927</v>
      </c>
      <c r="AD2178" s="24" t="n"/>
      <c r="AE2178" s="24" t="n">
        <v>10</v>
      </c>
      <c r="AF2178" s="33" t="n"/>
      <c r="AG2178" s="33" t="n"/>
    </row>
    <row r="2179">
      <c r="A2179" s="24" t="inlineStr">
        <is>
          <t>Cambridge|38</t>
        </is>
      </c>
      <c r="B2179" s="24" t="inlineStr">
        <is>
          <t>E2</t>
        </is>
      </c>
      <c r="C2179" s="24" t="inlineStr">
        <is>
          <t>League One</t>
        </is>
      </c>
      <c r="D2179" s="24" t="inlineStr">
        <is>
          <t>Cambridge</t>
        </is>
      </c>
      <c r="E2179" s="24" t="n">
        <v>38</v>
      </c>
      <c r="F2179" s="24" t="n">
        <v>10</v>
      </c>
      <c r="G2179" s="29" t="n">
        <v>46475.625</v>
      </c>
      <c r="H2179" s="24" t="inlineStr">
        <is>
          <t>MK Dons</t>
        </is>
      </c>
      <c r="I2179" s="24" t="inlineStr">
        <is>
          <t>H</t>
        </is>
      </c>
      <c r="J2179" s="24" t="inlineStr">
        <is>
          <t>E2-Cambridg-MKDons</t>
        </is>
      </c>
      <c r="K2179" s="24" t="n">
        <v>6</v>
      </c>
      <c r="L2179" s="11">
        <f>IF(INDEX(Matches!$X:$X,AA2179)=0,"",IF(I2179="H",INDEX(Matches!$H:$H,AA2179),INDEX(Matches!$I:$I,AA2179)))</f>
        <v/>
      </c>
      <c r="M2179" s="11">
        <f>IF(INDEX(Matches!$X:$X,AA2179)=0,"",IF(I2179="H",INDEX(Matches!$I:$I,AA2179),INDEX(Matches!$H:$H,AA2179)))</f>
        <v/>
      </c>
      <c r="N2179" s="11">
        <f>IF(L2179="","",IF(L2179&gt;M2179,"W",IF(L2179=M2179,"D","L")))</f>
        <v/>
      </c>
      <c r="O2179" s="11">
        <f>IF(L2179="","",IF(L2179&gt;M2179,3,IF(L2179=M2179,1,0)))</f>
        <v/>
      </c>
      <c r="P2179" s="31">
        <f>IF(I2179="H",INDEX(Matches!$L:$L,AA2179),INDEX(Matches!$N:$N,AA2179))</f>
        <v/>
      </c>
      <c r="Q2179" s="31">
        <f>INDEX(Matches!$M:$M,AA2179)</f>
        <v/>
      </c>
      <c r="R2179" s="31">
        <f>IF(I2179="H",INDEX(Matches!$N:$N,AA2179),INDEX(Matches!$L:$L,AA2179))</f>
        <v/>
      </c>
      <c r="S2179" s="33">
        <f>IF(I2179="H",INDEX(Matches!$O:$O,AA2179),INDEX(Matches!$P:$P,AA2179))</f>
        <v/>
      </c>
      <c r="T2179" s="33">
        <f>IF(INDEX(Matches!$J:$J,AA2179)="","",IF(I2179="H",INDEX(Matches!$J:$J,AA2179),INDEX(Matches!$K:$K,AA2179)))</f>
        <v/>
      </c>
      <c r="U2179" s="33">
        <f>IF(INDEX(Matches!$K:$K,AA2179)="","",IF(I2179="H",INDEX(Matches!$K:$K,AA2179),INDEX(Matches!$J:$J,AA2179)))</f>
        <v/>
      </c>
      <c r="V2179" s="30">
        <f>IF(T2179="","",T2179-U2179)</f>
        <v/>
      </c>
      <c r="W2179" s="33">
        <f>IF(I2179="H",INDEX(Matches!$T:$T,AA2179),INDEX(Matches!$U:$U,AA2179))</f>
        <v/>
      </c>
      <c r="X2179" s="11">
        <f>INDEX(Matches!$X:$X,AA2179)</f>
        <v/>
      </c>
      <c r="Y2179" s="30">
        <f>IF(O2179="","",O2179-S2179)</f>
        <v/>
      </c>
      <c r="Z2179" s="30">
        <f>IF(W2179="","",W2179-S2179)</f>
        <v/>
      </c>
      <c r="AA2179" s="24">
        <f>MATCH(J2179,Matches!$A:$A,0)</f>
        <v/>
      </c>
      <c r="AB2179" s="33" t="n"/>
      <c r="AC2179" s="33" t="n">
        <v>1.285120080879343</v>
      </c>
      <c r="AD2179" s="24" t="n"/>
      <c r="AE2179" s="24" t="n">
        <v>10</v>
      </c>
      <c r="AF2179" s="33" t="n"/>
      <c r="AG2179" s="33" t="n"/>
    </row>
    <row r="2180">
      <c r="A2180" s="24" t="inlineStr">
        <is>
          <t>Cambridge|39</t>
        </is>
      </c>
      <c r="B2180" s="24" t="inlineStr">
        <is>
          <t>E2</t>
        </is>
      </c>
      <c r="C2180" s="24" t="inlineStr">
        <is>
          <t>League One</t>
        </is>
      </c>
      <c r="D2180" s="24" t="inlineStr">
        <is>
          <t>Cambridge</t>
        </is>
      </c>
      <c r="E2180" s="24" t="n">
        <v>39</v>
      </c>
      <c r="F2180" s="24" t="n">
        <v>10</v>
      </c>
      <c r="G2180" s="29" t="n">
        <v>46480.625</v>
      </c>
      <c r="H2180" s="24" t="inlineStr">
        <is>
          <t>Doncaster</t>
        </is>
      </c>
      <c r="I2180" s="24" t="inlineStr">
        <is>
          <t>A</t>
        </is>
      </c>
      <c r="J2180" s="24" t="inlineStr">
        <is>
          <t>E2-Doncaste-Cambridg</t>
        </is>
      </c>
      <c r="K2180" s="24" t="n">
        <v>15</v>
      </c>
      <c r="L2180" s="11">
        <f>IF(INDEX(Matches!$X:$X,AA2180)=0,"",IF(I2180="H",INDEX(Matches!$H:$H,AA2180),INDEX(Matches!$I:$I,AA2180)))</f>
        <v/>
      </c>
      <c r="M2180" s="11">
        <f>IF(INDEX(Matches!$X:$X,AA2180)=0,"",IF(I2180="H",INDEX(Matches!$I:$I,AA2180),INDEX(Matches!$H:$H,AA2180)))</f>
        <v/>
      </c>
      <c r="N2180" s="11">
        <f>IF(L2180="","",IF(L2180&gt;M2180,"W",IF(L2180=M2180,"D","L")))</f>
        <v/>
      </c>
      <c r="O2180" s="11">
        <f>IF(L2180="","",IF(L2180&gt;M2180,3,IF(L2180=M2180,1,0)))</f>
        <v/>
      </c>
      <c r="P2180" s="31">
        <f>IF(I2180="H",INDEX(Matches!$L:$L,AA2180),INDEX(Matches!$N:$N,AA2180))</f>
        <v/>
      </c>
      <c r="Q2180" s="31">
        <f>INDEX(Matches!$M:$M,AA2180)</f>
        <v/>
      </c>
      <c r="R2180" s="31">
        <f>IF(I2180="H",INDEX(Matches!$N:$N,AA2180),INDEX(Matches!$L:$L,AA2180))</f>
        <v/>
      </c>
      <c r="S2180" s="33">
        <f>IF(I2180="H",INDEX(Matches!$O:$O,AA2180),INDEX(Matches!$P:$P,AA2180))</f>
        <v/>
      </c>
      <c r="T2180" s="33">
        <f>IF(INDEX(Matches!$J:$J,AA2180)="","",IF(I2180="H",INDEX(Matches!$J:$J,AA2180),INDEX(Matches!$K:$K,AA2180)))</f>
        <v/>
      </c>
      <c r="U2180" s="33">
        <f>IF(INDEX(Matches!$K:$K,AA2180)="","",IF(I2180="H",INDEX(Matches!$K:$K,AA2180),INDEX(Matches!$J:$J,AA2180)))</f>
        <v/>
      </c>
      <c r="V2180" s="30">
        <f>IF(T2180="","",T2180-U2180)</f>
        <v/>
      </c>
      <c r="W2180" s="33">
        <f>IF(I2180="H",INDEX(Matches!$T:$T,AA2180),INDEX(Matches!$U:$U,AA2180))</f>
        <v/>
      </c>
      <c r="X2180" s="11">
        <f>INDEX(Matches!$X:$X,AA2180)</f>
        <v/>
      </c>
      <c r="Y2180" s="30">
        <f>IF(O2180="","",O2180-S2180)</f>
        <v/>
      </c>
      <c r="Z2180" s="30">
        <f>IF(W2180="","",W2180-S2180)</f>
        <v/>
      </c>
      <c r="AA2180" s="24">
        <f>MATCH(J2180,Matches!$A:$A,0)</f>
        <v/>
      </c>
      <c r="AB2180" s="33" t="n"/>
      <c r="AC2180" s="33" t="n">
        <v>1.116128460638089</v>
      </c>
      <c r="AD2180" s="24" t="n"/>
      <c r="AE2180" s="24" t="n">
        <v>10</v>
      </c>
      <c r="AF2180" s="33" t="n"/>
      <c r="AG2180" s="33" t="n"/>
    </row>
    <row r="2181">
      <c r="A2181" s="24" t="inlineStr">
        <is>
          <t>Cambridge|40</t>
        </is>
      </c>
      <c r="B2181" s="24" t="inlineStr">
        <is>
          <t>E2</t>
        </is>
      </c>
      <c r="C2181" s="24" t="inlineStr">
        <is>
          <t>League One</t>
        </is>
      </c>
      <c r="D2181" s="24" t="inlineStr">
        <is>
          <t>Cambridge</t>
        </is>
      </c>
      <c r="E2181" s="24" t="n">
        <v>40</v>
      </c>
      <c r="F2181" s="24" t="n">
        <v>10</v>
      </c>
      <c r="G2181" s="29" t="n">
        <v>46487.625</v>
      </c>
      <c r="H2181" s="24" t="inlineStr">
        <is>
          <t>Notts County</t>
        </is>
      </c>
      <c r="I2181" s="24" t="inlineStr">
        <is>
          <t>H</t>
        </is>
      </c>
      <c r="J2181" s="24" t="inlineStr">
        <is>
          <t>E2-Cambridg-NottsCou</t>
        </is>
      </c>
      <c r="K2181" s="24" t="n">
        <v>18</v>
      </c>
      <c r="L2181" s="11">
        <f>IF(INDEX(Matches!$X:$X,AA2181)=0,"",IF(I2181="H",INDEX(Matches!$H:$H,AA2181),INDEX(Matches!$I:$I,AA2181)))</f>
        <v/>
      </c>
      <c r="M2181" s="11">
        <f>IF(INDEX(Matches!$X:$X,AA2181)=0,"",IF(I2181="H",INDEX(Matches!$I:$I,AA2181),INDEX(Matches!$H:$H,AA2181)))</f>
        <v/>
      </c>
      <c r="N2181" s="11">
        <f>IF(L2181="","",IF(L2181&gt;M2181,"W",IF(L2181=M2181,"D","L")))</f>
        <v/>
      </c>
      <c r="O2181" s="11">
        <f>IF(L2181="","",IF(L2181&gt;M2181,3,IF(L2181=M2181,1,0)))</f>
        <v/>
      </c>
      <c r="P2181" s="31">
        <f>IF(I2181="H",INDEX(Matches!$L:$L,AA2181),INDEX(Matches!$N:$N,AA2181))</f>
        <v/>
      </c>
      <c r="Q2181" s="31">
        <f>INDEX(Matches!$M:$M,AA2181)</f>
        <v/>
      </c>
      <c r="R2181" s="31">
        <f>IF(I2181="H",INDEX(Matches!$N:$N,AA2181),INDEX(Matches!$L:$L,AA2181))</f>
        <v/>
      </c>
      <c r="S2181" s="33">
        <f>IF(I2181="H",INDEX(Matches!$O:$O,AA2181),INDEX(Matches!$P:$P,AA2181))</f>
        <v/>
      </c>
      <c r="T2181" s="33">
        <f>IF(INDEX(Matches!$J:$J,AA2181)="","",IF(I2181="H",INDEX(Matches!$J:$J,AA2181),INDEX(Matches!$K:$K,AA2181)))</f>
        <v/>
      </c>
      <c r="U2181" s="33">
        <f>IF(INDEX(Matches!$K:$K,AA2181)="","",IF(I2181="H",INDEX(Matches!$K:$K,AA2181),INDEX(Matches!$J:$J,AA2181)))</f>
        <v/>
      </c>
      <c r="V2181" s="30">
        <f>IF(T2181="","",T2181-U2181)</f>
        <v/>
      </c>
      <c r="W2181" s="33">
        <f>IF(I2181="H",INDEX(Matches!$T:$T,AA2181),INDEX(Matches!$U:$U,AA2181))</f>
        <v/>
      </c>
      <c r="X2181" s="11">
        <f>INDEX(Matches!$X:$X,AA2181)</f>
        <v/>
      </c>
      <c r="Y2181" s="30">
        <f>IF(O2181="","",O2181-S2181)</f>
        <v/>
      </c>
      <c r="Z2181" s="30">
        <f>IF(W2181="","",W2181-S2181)</f>
        <v/>
      </c>
      <c r="AA2181" s="24">
        <f>MATCH(J2181,Matches!$A:$A,0)</f>
        <v/>
      </c>
      <c r="AB2181" s="33" t="n"/>
      <c r="AC2181" s="33" t="n">
        <v>1.416933898314403</v>
      </c>
      <c r="AD2181" s="24" t="n"/>
      <c r="AE2181" s="24" t="n">
        <v>10</v>
      </c>
      <c r="AF2181" s="33" t="n"/>
      <c r="AG2181" s="33" t="n"/>
    </row>
    <row r="2182">
      <c r="A2182" s="24" t="inlineStr">
        <is>
          <t>Cambridge|41</t>
        </is>
      </c>
      <c r="B2182" s="24" t="inlineStr">
        <is>
          <t>E2</t>
        </is>
      </c>
      <c r="C2182" s="24" t="inlineStr">
        <is>
          <t>League One</t>
        </is>
      </c>
      <c r="D2182" s="24" t="inlineStr">
        <is>
          <t>Cambridge</t>
        </is>
      </c>
      <c r="E2182" s="24" t="n">
        <v>41</v>
      </c>
      <c r="F2182" s="24" t="n">
        <v>11</v>
      </c>
      <c r="G2182" s="29" t="n">
        <v>46490.82291666666</v>
      </c>
      <c r="H2182" s="24" t="inlineStr">
        <is>
          <t>AFC Wimbledon</t>
        </is>
      </c>
      <c r="I2182" s="24" t="inlineStr">
        <is>
          <t>A</t>
        </is>
      </c>
      <c r="J2182" s="24" t="inlineStr">
        <is>
          <t>E2-AFCWimbl-Cambridg</t>
        </is>
      </c>
      <c r="K2182" s="24" t="n">
        <v>23</v>
      </c>
      <c r="L2182" s="11">
        <f>IF(INDEX(Matches!$X:$X,AA2182)=0,"",IF(I2182="H",INDEX(Matches!$H:$H,AA2182),INDEX(Matches!$I:$I,AA2182)))</f>
        <v/>
      </c>
      <c r="M2182" s="11">
        <f>IF(INDEX(Matches!$X:$X,AA2182)=0,"",IF(I2182="H",INDEX(Matches!$I:$I,AA2182),INDEX(Matches!$H:$H,AA2182)))</f>
        <v/>
      </c>
      <c r="N2182" s="11">
        <f>IF(L2182="","",IF(L2182&gt;M2182,"W",IF(L2182=M2182,"D","L")))</f>
        <v/>
      </c>
      <c r="O2182" s="11">
        <f>IF(L2182="","",IF(L2182&gt;M2182,3,IF(L2182=M2182,1,0)))</f>
        <v/>
      </c>
      <c r="P2182" s="31">
        <f>IF(I2182="H",INDEX(Matches!$L:$L,AA2182),INDEX(Matches!$N:$N,AA2182))</f>
        <v/>
      </c>
      <c r="Q2182" s="31">
        <f>INDEX(Matches!$M:$M,AA2182)</f>
        <v/>
      </c>
      <c r="R2182" s="31">
        <f>IF(I2182="H",INDEX(Matches!$N:$N,AA2182),INDEX(Matches!$L:$L,AA2182))</f>
        <v/>
      </c>
      <c r="S2182" s="33">
        <f>IF(I2182="H",INDEX(Matches!$O:$O,AA2182),INDEX(Matches!$P:$P,AA2182))</f>
        <v/>
      </c>
      <c r="T2182" s="33">
        <f>IF(INDEX(Matches!$J:$J,AA2182)="","",IF(I2182="H",INDEX(Matches!$J:$J,AA2182),INDEX(Matches!$K:$K,AA2182)))</f>
        <v/>
      </c>
      <c r="U2182" s="33">
        <f>IF(INDEX(Matches!$K:$K,AA2182)="","",IF(I2182="H",INDEX(Matches!$K:$K,AA2182),INDEX(Matches!$J:$J,AA2182)))</f>
        <v/>
      </c>
      <c r="V2182" s="30">
        <f>IF(T2182="","",T2182-U2182)</f>
        <v/>
      </c>
      <c r="W2182" s="33">
        <f>IF(I2182="H",INDEX(Matches!$T:$T,AA2182),INDEX(Matches!$U:$U,AA2182))</f>
        <v/>
      </c>
      <c r="X2182" s="11">
        <f>INDEX(Matches!$X:$X,AA2182)</f>
        <v/>
      </c>
      <c r="Y2182" s="30">
        <f>IF(O2182="","",O2182-S2182)</f>
        <v/>
      </c>
      <c r="Z2182" s="30">
        <f>IF(W2182="","",W2182-S2182)</f>
        <v/>
      </c>
      <c r="AA2182" s="24">
        <f>MATCH(J2182,Matches!$A:$A,0)</f>
        <v/>
      </c>
      <c r="AB2182" s="33" t="n"/>
      <c r="AC2182" s="33" t="n">
        <v>1.296090084569926</v>
      </c>
      <c r="AD2182" s="24" t="n"/>
      <c r="AE2182" s="24" t="n">
        <v>11</v>
      </c>
      <c r="AF2182" s="33" t="n"/>
      <c r="AG2182" s="33" t="n"/>
    </row>
    <row r="2183">
      <c r="A2183" s="24" t="inlineStr">
        <is>
          <t>Cambridge|42</t>
        </is>
      </c>
      <c r="B2183" s="24" t="inlineStr">
        <is>
          <t>E2</t>
        </is>
      </c>
      <c r="C2183" s="24" t="inlineStr">
        <is>
          <t>League One</t>
        </is>
      </c>
      <c r="D2183" s="24" t="inlineStr">
        <is>
          <t>Cambridge</t>
        </is>
      </c>
      <c r="E2183" s="24" t="n">
        <v>42</v>
      </c>
      <c r="F2183" s="24" t="n">
        <v>11</v>
      </c>
      <c r="G2183" s="29" t="n">
        <v>46494.625</v>
      </c>
      <c r="H2183" s="24" t="inlineStr">
        <is>
          <t>Oxford</t>
        </is>
      </c>
      <c r="I2183" s="24" t="inlineStr">
        <is>
          <t>H</t>
        </is>
      </c>
      <c r="J2183" s="24" t="inlineStr">
        <is>
          <t>E2-Cambridg-Oxford</t>
        </is>
      </c>
      <c r="K2183" s="24" t="n">
        <v>11</v>
      </c>
      <c r="L2183" s="11">
        <f>IF(INDEX(Matches!$X:$X,AA2183)=0,"",IF(I2183="H",INDEX(Matches!$H:$H,AA2183),INDEX(Matches!$I:$I,AA2183)))</f>
        <v/>
      </c>
      <c r="M2183" s="11">
        <f>IF(INDEX(Matches!$X:$X,AA2183)=0,"",IF(I2183="H",INDEX(Matches!$I:$I,AA2183),INDEX(Matches!$H:$H,AA2183)))</f>
        <v/>
      </c>
      <c r="N2183" s="11">
        <f>IF(L2183="","",IF(L2183&gt;M2183,"W",IF(L2183=M2183,"D","L")))</f>
        <v/>
      </c>
      <c r="O2183" s="11">
        <f>IF(L2183="","",IF(L2183&gt;M2183,3,IF(L2183=M2183,1,0)))</f>
        <v/>
      </c>
      <c r="P2183" s="31">
        <f>IF(I2183="H",INDEX(Matches!$L:$L,AA2183),INDEX(Matches!$N:$N,AA2183))</f>
        <v/>
      </c>
      <c r="Q2183" s="31">
        <f>INDEX(Matches!$M:$M,AA2183)</f>
        <v/>
      </c>
      <c r="R2183" s="31">
        <f>IF(I2183="H",INDEX(Matches!$N:$N,AA2183),INDEX(Matches!$L:$L,AA2183))</f>
        <v/>
      </c>
      <c r="S2183" s="33">
        <f>IF(I2183="H",INDEX(Matches!$O:$O,AA2183),INDEX(Matches!$P:$P,AA2183))</f>
        <v/>
      </c>
      <c r="T2183" s="33">
        <f>IF(INDEX(Matches!$J:$J,AA2183)="","",IF(I2183="H",INDEX(Matches!$J:$J,AA2183),INDEX(Matches!$K:$K,AA2183)))</f>
        <v/>
      </c>
      <c r="U2183" s="33">
        <f>IF(INDEX(Matches!$K:$K,AA2183)="","",IF(I2183="H",INDEX(Matches!$K:$K,AA2183),INDEX(Matches!$J:$J,AA2183)))</f>
        <v/>
      </c>
      <c r="V2183" s="30">
        <f>IF(T2183="","",T2183-U2183)</f>
        <v/>
      </c>
      <c r="W2183" s="33">
        <f>IF(I2183="H",INDEX(Matches!$T:$T,AA2183),INDEX(Matches!$U:$U,AA2183))</f>
        <v/>
      </c>
      <c r="X2183" s="11">
        <f>INDEX(Matches!$X:$X,AA2183)</f>
        <v/>
      </c>
      <c r="Y2183" s="30">
        <f>IF(O2183="","",O2183-S2183)</f>
        <v/>
      </c>
      <c r="Z2183" s="30">
        <f>IF(W2183="","",W2183-S2183)</f>
        <v/>
      </c>
      <c r="AA2183" s="24">
        <f>MATCH(J2183,Matches!$A:$A,0)</f>
        <v/>
      </c>
      <c r="AB2183" s="33" t="n"/>
      <c r="AC2183" s="33" t="n">
        <v>1.384988310992902</v>
      </c>
      <c r="AD2183" s="24" t="n"/>
      <c r="AE2183" s="24" t="n">
        <v>11</v>
      </c>
      <c r="AF2183" s="33" t="n"/>
      <c r="AG2183" s="33" t="n"/>
    </row>
    <row r="2184">
      <c r="A2184" s="24" t="inlineStr">
        <is>
          <t>Cambridge|43</t>
        </is>
      </c>
      <c r="B2184" s="24" t="inlineStr">
        <is>
          <t>E2</t>
        </is>
      </c>
      <c r="C2184" s="24" t="inlineStr">
        <is>
          <t>League One</t>
        </is>
      </c>
      <c r="D2184" s="24" t="inlineStr">
        <is>
          <t>Cambridge</t>
        </is>
      </c>
      <c r="E2184" s="24" t="n">
        <v>43</v>
      </c>
      <c r="F2184" s="24" t="n">
        <v>11</v>
      </c>
      <c r="G2184" s="29" t="n">
        <v>46501.625</v>
      </c>
      <c r="H2184" s="24" t="inlineStr">
        <is>
          <t>Blackpool</t>
        </is>
      </c>
      <c r="I2184" s="24" t="inlineStr">
        <is>
          <t>A</t>
        </is>
      </c>
      <c r="J2184" s="24" t="inlineStr">
        <is>
          <t>E2-Blackpoo-Cambridg</t>
        </is>
      </c>
      <c r="K2184" s="24" t="n">
        <v>10</v>
      </c>
      <c r="L2184" s="11">
        <f>IF(INDEX(Matches!$X:$X,AA2184)=0,"",IF(I2184="H",INDEX(Matches!$H:$H,AA2184),INDEX(Matches!$I:$I,AA2184)))</f>
        <v/>
      </c>
      <c r="M2184" s="11">
        <f>IF(INDEX(Matches!$X:$X,AA2184)=0,"",IF(I2184="H",INDEX(Matches!$I:$I,AA2184),INDEX(Matches!$H:$H,AA2184)))</f>
        <v/>
      </c>
      <c r="N2184" s="11">
        <f>IF(L2184="","",IF(L2184&gt;M2184,"W",IF(L2184=M2184,"D","L")))</f>
        <v/>
      </c>
      <c r="O2184" s="11">
        <f>IF(L2184="","",IF(L2184&gt;M2184,3,IF(L2184=M2184,1,0)))</f>
        <v/>
      </c>
      <c r="P2184" s="31">
        <f>IF(I2184="H",INDEX(Matches!$L:$L,AA2184),INDEX(Matches!$N:$N,AA2184))</f>
        <v/>
      </c>
      <c r="Q2184" s="31">
        <f>INDEX(Matches!$M:$M,AA2184)</f>
        <v/>
      </c>
      <c r="R2184" s="31">
        <f>IF(I2184="H",INDEX(Matches!$N:$N,AA2184),INDEX(Matches!$L:$L,AA2184))</f>
        <v/>
      </c>
      <c r="S2184" s="33">
        <f>IF(I2184="H",INDEX(Matches!$O:$O,AA2184),INDEX(Matches!$P:$P,AA2184))</f>
        <v/>
      </c>
      <c r="T2184" s="33">
        <f>IF(INDEX(Matches!$J:$J,AA2184)="","",IF(I2184="H",INDEX(Matches!$J:$J,AA2184),INDEX(Matches!$K:$K,AA2184)))</f>
        <v/>
      </c>
      <c r="U2184" s="33">
        <f>IF(INDEX(Matches!$K:$K,AA2184)="","",IF(I2184="H",INDEX(Matches!$K:$K,AA2184),INDEX(Matches!$J:$J,AA2184)))</f>
        <v/>
      </c>
      <c r="V2184" s="30">
        <f>IF(T2184="","",T2184-U2184)</f>
        <v/>
      </c>
      <c r="W2184" s="33">
        <f>IF(I2184="H",INDEX(Matches!$T:$T,AA2184),INDEX(Matches!$U:$U,AA2184))</f>
        <v/>
      </c>
      <c r="X2184" s="11">
        <f>INDEX(Matches!$X:$X,AA2184)</f>
        <v/>
      </c>
      <c r="Y2184" s="30">
        <f>IF(O2184="","",O2184-S2184)</f>
        <v/>
      </c>
      <c r="Z2184" s="30">
        <f>IF(W2184="","",W2184-S2184)</f>
        <v/>
      </c>
      <c r="AA2184" s="24">
        <f>MATCH(J2184,Matches!$A:$A,0)</f>
        <v/>
      </c>
      <c r="AB2184" s="33" t="n"/>
      <c r="AC2184" s="33" t="n">
        <v>1.049788610771833</v>
      </c>
      <c r="AD2184" s="24" t="n"/>
      <c r="AE2184" s="24" t="n">
        <v>11</v>
      </c>
      <c r="AF2184" s="33" t="n"/>
      <c r="AG2184" s="33" t="n"/>
    </row>
    <row r="2185">
      <c r="A2185" s="24" t="inlineStr">
        <is>
          <t>Cambridge|44</t>
        </is>
      </c>
      <c r="B2185" s="24" t="inlineStr">
        <is>
          <t>E2</t>
        </is>
      </c>
      <c r="C2185" s="24" t="inlineStr">
        <is>
          <t>League One</t>
        </is>
      </c>
      <c r="D2185" s="24" t="inlineStr">
        <is>
          <t>Cambridge</t>
        </is>
      </c>
      <c r="E2185" s="24" t="n">
        <v>44</v>
      </c>
      <c r="F2185" s="24" t="n">
        <v>11</v>
      </c>
      <c r="G2185" s="29" t="n">
        <v>46504.82291666666</v>
      </c>
      <c r="H2185" s="24" t="inlineStr">
        <is>
          <t>Sheffield Wed</t>
        </is>
      </c>
      <c r="I2185" s="24" t="inlineStr">
        <is>
          <t>H</t>
        </is>
      </c>
      <c r="J2185" s="24" t="inlineStr">
        <is>
          <t>E2-Cambridg-Sheffiel</t>
        </is>
      </c>
      <c r="K2185" s="24" t="n">
        <v>2</v>
      </c>
      <c r="L2185" s="11">
        <f>IF(INDEX(Matches!$X:$X,AA2185)=0,"",IF(I2185="H",INDEX(Matches!$H:$H,AA2185),INDEX(Matches!$I:$I,AA2185)))</f>
        <v/>
      </c>
      <c r="M2185" s="11">
        <f>IF(INDEX(Matches!$X:$X,AA2185)=0,"",IF(I2185="H",INDEX(Matches!$I:$I,AA2185),INDEX(Matches!$H:$H,AA2185)))</f>
        <v/>
      </c>
      <c r="N2185" s="11">
        <f>IF(L2185="","",IF(L2185&gt;M2185,"W",IF(L2185=M2185,"D","L")))</f>
        <v/>
      </c>
      <c r="O2185" s="11">
        <f>IF(L2185="","",IF(L2185&gt;M2185,3,IF(L2185=M2185,1,0)))</f>
        <v/>
      </c>
      <c r="P2185" s="31">
        <f>IF(I2185="H",INDEX(Matches!$L:$L,AA2185),INDEX(Matches!$N:$N,AA2185))</f>
        <v/>
      </c>
      <c r="Q2185" s="31">
        <f>INDEX(Matches!$M:$M,AA2185)</f>
        <v/>
      </c>
      <c r="R2185" s="31">
        <f>IF(I2185="H",INDEX(Matches!$N:$N,AA2185),INDEX(Matches!$L:$L,AA2185))</f>
        <v/>
      </c>
      <c r="S2185" s="33">
        <f>IF(I2185="H",INDEX(Matches!$O:$O,AA2185),INDEX(Matches!$P:$P,AA2185))</f>
        <v/>
      </c>
      <c r="T2185" s="33">
        <f>IF(INDEX(Matches!$J:$J,AA2185)="","",IF(I2185="H",INDEX(Matches!$J:$J,AA2185),INDEX(Matches!$K:$K,AA2185)))</f>
        <v/>
      </c>
      <c r="U2185" s="33">
        <f>IF(INDEX(Matches!$K:$K,AA2185)="","",IF(I2185="H",INDEX(Matches!$K:$K,AA2185),INDEX(Matches!$J:$J,AA2185)))</f>
        <v/>
      </c>
      <c r="V2185" s="30">
        <f>IF(T2185="","",T2185-U2185)</f>
        <v/>
      </c>
      <c r="W2185" s="33">
        <f>IF(I2185="H",INDEX(Matches!$T:$T,AA2185),INDEX(Matches!$U:$U,AA2185))</f>
        <v/>
      </c>
      <c r="X2185" s="11">
        <f>INDEX(Matches!$X:$X,AA2185)</f>
        <v/>
      </c>
      <c r="Y2185" s="30">
        <f>IF(O2185="","",O2185-S2185)</f>
        <v/>
      </c>
      <c r="Z2185" s="30">
        <f>IF(W2185="","",W2185-S2185)</f>
        <v/>
      </c>
      <c r="AA2185" s="24">
        <f>MATCH(J2185,Matches!$A:$A,0)</f>
        <v/>
      </c>
      <c r="AB2185" s="33" t="n"/>
      <c r="AC2185" s="33" t="n">
        <v>1.12156168883494</v>
      </c>
      <c r="AD2185" s="24" t="n"/>
      <c r="AE2185" s="24" t="n">
        <v>11</v>
      </c>
      <c r="AF2185" s="33" t="n"/>
      <c r="AG2185" s="33" t="n"/>
    </row>
    <row r="2186">
      <c r="A2186" s="24" t="inlineStr">
        <is>
          <t>Cambridge|45</t>
        </is>
      </c>
      <c r="B2186" s="24" t="inlineStr">
        <is>
          <t>E2</t>
        </is>
      </c>
      <c r="C2186" s="24" t="inlineStr">
        <is>
          <t>League One</t>
        </is>
      </c>
      <c r="D2186" s="24" t="inlineStr">
        <is>
          <t>Cambridge</t>
        </is>
      </c>
      <c r="E2186" s="24" t="n">
        <v>45</v>
      </c>
      <c r="F2186" s="24" t="n">
        <v>12</v>
      </c>
      <c r="G2186" s="29" t="n">
        <v>46508.625</v>
      </c>
      <c r="H2186" s="24" t="inlineStr">
        <is>
          <t>Luton</t>
        </is>
      </c>
      <c r="I2186" s="24" t="inlineStr">
        <is>
          <t>H</t>
        </is>
      </c>
      <c r="J2186" s="24" t="inlineStr">
        <is>
          <t>E2-Cambridg-Luton</t>
        </is>
      </c>
      <c r="K2186" s="24" t="n">
        <v>3</v>
      </c>
      <c r="L2186" s="11">
        <f>IF(INDEX(Matches!$X:$X,AA2186)=0,"",IF(I2186="H",INDEX(Matches!$H:$H,AA2186),INDEX(Matches!$I:$I,AA2186)))</f>
        <v/>
      </c>
      <c r="M2186" s="11">
        <f>IF(INDEX(Matches!$X:$X,AA2186)=0,"",IF(I2186="H",INDEX(Matches!$I:$I,AA2186),INDEX(Matches!$H:$H,AA2186)))</f>
        <v/>
      </c>
      <c r="N2186" s="11">
        <f>IF(L2186="","",IF(L2186&gt;M2186,"W",IF(L2186=M2186,"D","L")))</f>
        <v/>
      </c>
      <c r="O2186" s="11">
        <f>IF(L2186="","",IF(L2186&gt;M2186,3,IF(L2186=M2186,1,0)))</f>
        <v/>
      </c>
      <c r="P2186" s="31">
        <f>IF(I2186="H",INDEX(Matches!$L:$L,AA2186),INDEX(Matches!$N:$N,AA2186))</f>
        <v/>
      </c>
      <c r="Q2186" s="31">
        <f>INDEX(Matches!$M:$M,AA2186)</f>
        <v/>
      </c>
      <c r="R2186" s="31">
        <f>IF(I2186="H",INDEX(Matches!$N:$N,AA2186),INDEX(Matches!$L:$L,AA2186))</f>
        <v/>
      </c>
      <c r="S2186" s="33">
        <f>IF(I2186="H",INDEX(Matches!$O:$O,AA2186),INDEX(Matches!$P:$P,AA2186))</f>
        <v/>
      </c>
      <c r="T2186" s="33">
        <f>IF(INDEX(Matches!$J:$J,AA2186)="","",IF(I2186="H",INDEX(Matches!$J:$J,AA2186),INDEX(Matches!$K:$K,AA2186)))</f>
        <v/>
      </c>
      <c r="U2186" s="33">
        <f>IF(INDEX(Matches!$K:$K,AA2186)="","",IF(I2186="H",INDEX(Matches!$K:$K,AA2186),INDEX(Matches!$J:$J,AA2186)))</f>
        <v/>
      </c>
      <c r="V2186" s="30">
        <f>IF(T2186="","",T2186-U2186)</f>
        <v/>
      </c>
      <c r="W2186" s="33">
        <f>IF(I2186="H",INDEX(Matches!$T:$T,AA2186),INDEX(Matches!$U:$U,AA2186))</f>
        <v/>
      </c>
      <c r="X2186" s="11">
        <f>INDEX(Matches!$X:$X,AA2186)</f>
        <v/>
      </c>
      <c r="Y2186" s="30">
        <f>IF(O2186="","",O2186-S2186)</f>
        <v/>
      </c>
      <c r="Z2186" s="30">
        <f>IF(W2186="","",W2186-S2186)</f>
        <v/>
      </c>
      <c r="AA2186" s="24">
        <f>MATCH(J2186,Matches!$A:$A,0)</f>
        <v/>
      </c>
      <c r="AB2186" s="33" t="n"/>
      <c r="AC2186" s="33" t="n">
        <v>1.145096634207388</v>
      </c>
      <c r="AD2186" s="24" t="n"/>
      <c r="AE2186" s="24" t="n">
        <v>12</v>
      </c>
      <c r="AF2186" s="33" t="n"/>
      <c r="AG2186" s="33" t="n"/>
    </row>
    <row r="2187">
      <c r="A2187" s="24" t="inlineStr">
        <is>
          <t>Cambridge|46</t>
        </is>
      </c>
      <c r="B2187" s="24" t="inlineStr">
        <is>
          <t>E2</t>
        </is>
      </c>
      <c r="C2187" s="24" t="inlineStr">
        <is>
          <t>League One</t>
        </is>
      </c>
      <c r="D2187" s="24" t="inlineStr">
        <is>
          <t>Cambridge</t>
        </is>
      </c>
      <c r="E2187" s="24" t="n">
        <v>46</v>
      </c>
      <c r="F2187" s="24" t="n">
        <v>12</v>
      </c>
      <c r="G2187" s="29" t="n">
        <v>46515.52083333334</v>
      </c>
      <c r="H2187" s="24" t="inlineStr">
        <is>
          <t>Leicester</t>
        </is>
      </c>
      <c r="I2187" s="24" t="inlineStr">
        <is>
          <t>A</t>
        </is>
      </c>
      <c r="J2187" s="24" t="inlineStr">
        <is>
          <t>E2-Leiceste-Cambridg</t>
        </is>
      </c>
      <c r="K2187" s="24" t="n">
        <v>1</v>
      </c>
      <c r="L2187" s="11">
        <f>IF(INDEX(Matches!$X:$X,AA2187)=0,"",IF(I2187="H",INDEX(Matches!$H:$H,AA2187),INDEX(Matches!$I:$I,AA2187)))</f>
        <v/>
      </c>
      <c r="M2187" s="11">
        <f>IF(INDEX(Matches!$X:$X,AA2187)=0,"",IF(I2187="H",INDEX(Matches!$I:$I,AA2187),INDEX(Matches!$H:$H,AA2187)))</f>
        <v/>
      </c>
      <c r="N2187" s="11">
        <f>IF(L2187="","",IF(L2187&gt;M2187,"W",IF(L2187=M2187,"D","L")))</f>
        <v/>
      </c>
      <c r="O2187" s="11">
        <f>IF(L2187="","",IF(L2187&gt;M2187,3,IF(L2187=M2187,1,0)))</f>
        <v/>
      </c>
      <c r="P2187" s="31">
        <f>IF(I2187="H",INDEX(Matches!$L:$L,AA2187),INDEX(Matches!$N:$N,AA2187))</f>
        <v/>
      </c>
      <c r="Q2187" s="31">
        <f>INDEX(Matches!$M:$M,AA2187)</f>
        <v/>
      </c>
      <c r="R2187" s="31">
        <f>IF(I2187="H",INDEX(Matches!$N:$N,AA2187),INDEX(Matches!$L:$L,AA2187))</f>
        <v/>
      </c>
      <c r="S2187" s="33">
        <f>IF(I2187="H",INDEX(Matches!$O:$O,AA2187),INDEX(Matches!$P:$P,AA2187))</f>
        <v/>
      </c>
      <c r="T2187" s="33">
        <f>IF(INDEX(Matches!$J:$J,AA2187)="","",IF(I2187="H",INDEX(Matches!$J:$J,AA2187),INDEX(Matches!$K:$K,AA2187)))</f>
        <v/>
      </c>
      <c r="U2187" s="33">
        <f>IF(INDEX(Matches!$K:$K,AA2187)="","",IF(I2187="H",INDEX(Matches!$K:$K,AA2187),INDEX(Matches!$J:$J,AA2187)))</f>
        <v/>
      </c>
      <c r="V2187" s="30">
        <f>IF(T2187="","",T2187-U2187)</f>
        <v/>
      </c>
      <c r="W2187" s="33">
        <f>IF(I2187="H",INDEX(Matches!$T:$T,AA2187),INDEX(Matches!$U:$U,AA2187))</f>
        <v/>
      </c>
      <c r="X2187" s="11">
        <f>INDEX(Matches!$X:$X,AA2187)</f>
        <v/>
      </c>
      <c r="Y2187" s="30">
        <f>IF(O2187="","",O2187-S2187)</f>
        <v/>
      </c>
      <c r="Z2187" s="30">
        <f>IF(W2187="","",W2187-S2187)</f>
        <v/>
      </c>
      <c r="AA2187" s="24">
        <f>MATCH(J2187,Matches!$A:$A,0)</f>
        <v/>
      </c>
      <c r="AB2187" s="33" t="n"/>
      <c r="AC2187" s="33" t="n">
        <v>0.7045269482322848</v>
      </c>
      <c r="AD2187" s="24" t="n"/>
      <c r="AE2187" s="24" t="n">
        <v>12</v>
      </c>
      <c r="AF2187" s="33" t="n"/>
      <c r="AG2187" s="33" t="n"/>
    </row>
    <row r="2188">
      <c r="A2188" s="24" t="inlineStr">
        <is>
          <t>Doncaster|1</t>
        </is>
      </c>
      <c r="B2188" s="24" t="inlineStr">
        <is>
          <t>E2</t>
        </is>
      </c>
      <c r="C2188" s="24" t="inlineStr">
        <is>
          <t>League One</t>
        </is>
      </c>
      <c r="D2188" s="24" t="inlineStr">
        <is>
          <t>Doncaster</t>
        </is>
      </c>
      <c r="E2188" s="24" t="n">
        <v>1</v>
      </c>
      <c r="F2188" s="24" t="n">
        <v>1</v>
      </c>
      <c r="G2188" s="29" t="n">
        <v>46249.625</v>
      </c>
      <c r="H2188" s="24" t="inlineStr">
        <is>
          <t>Mansfield</t>
        </is>
      </c>
      <c r="I2188" s="24" t="inlineStr">
        <is>
          <t>A</t>
        </is>
      </c>
      <c r="J2188" s="24" t="inlineStr">
        <is>
          <t>E2-Mansfiel-Doncaste</t>
        </is>
      </c>
      <c r="K2188" s="24" t="n">
        <v>16</v>
      </c>
      <c r="L2188" s="11">
        <f>IF(INDEX(Matches!$X:$X,AA2188)=0,"",IF(I2188="H",INDEX(Matches!$H:$H,AA2188),INDEX(Matches!$I:$I,AA2188)))</f>
        <v/>
      </c>
      <c r="M2188" s="11">
        <f>IF(INDEX(Matches!$X:$X,AA2188)=0,"",IF(I2188="H",INDEX(Matches!$I:$I,AA2188),INDEX(Matches!$H:$H,AA2188)))</f>
        <v/>
      </c>
      <c r="N2188" s="11">
        <f>IF(L2188="","",IF(L2188&gt;M2188,"W",IF(L2188=M2188,"D","L")))</f>
        <v/>
      </c>
      <c r="O2188" s="11">
        <f>IF(L2188="","",IF(L2188&gt;M2188,3,IF(L2188=M2188,1,0)))</f>
        <v/>
      </c>
      <c r="P2188" s="31">
        <f>IF(I2188="H",INDEX(Matches!$L:$L,AA2188),INDEX(Matches!$N:$N,AA2188))</f>
        <v/>
      </c>
      <c r="Q2188" s="31">
        <f>INDEX(Matches!$M:$M,AA2188)</f>
        <v/>
      </c>
      <c r="R2188" s="31">
        <f>IF(I2188="H",INDEX(Matches!$N:$N,AA2188),INDEX(Matches!$L:$L,AA2188))</f>
        <v/>
      </c>
      <c r="S2188" s="33">
        <f>IF(I2188="H",INDEX(Matches!$O:$O,AA2188),INDEX(Matches!$P:$P,AA2188))</f>
        <v/>
      </c>
      <c r="T2188" s="33">
        <f>IF(INDEX(Matches!$J:$J,AA2188)="","",IF(I2188="H",INDEX(Matches!$J:$J,AA2188),INDEX(Matches!$K:$K,AA2188)))</f>
        <v/>
      </c>
      <c r="U2188" s="33">
        <f>IF(INDEX(Matches!$K:$K,AA2188)="","",IF(I2188="H",INDEX(Matches!$K:$K,AA2188),INDEX(Matches!$J:$J,AA2188)))</f>
        <v/>
      </c>
      <c r="V2188" s="30">
        <f>IF(T2188="","",T2188-U2188)</f>
        <v/>
      </c>
      <c r="W2188" s="33">
        <f>IF(I2188="H",INDEX(Matches!$T:$T,AA2188),INDEX(Matches!$U:$U,AA2188))</f>
        <v/>
      </c>
      <c r="X2188" s="11">
        <f>INDEX(Matches!$X:$X,AA2188)</f>
        <v/>
      </c>
      <c r="Y2188" s="30">
        <f>IF(O2188="","",O2188-S2188)</f>
        <v/>
      </c>
      <c r="Z2188" s="30">
        <f>IF(W2188="","",W2188-S2188)</f>
        <v/>
      </c>
      <c r="AA2188" s="24">
        <f>MATCH(J2188,Matches!$A:$A,0)</f>
        <v/>
      </c>
      <c r="AB2188" s="33" t="n">
        <v>1.182147266472485</v>
      </c>
      <c r="AC2188" s="33" t="n"/>
      <c r="AD2188" s="24" t="n"/>
      <c r="AE2188" s="24" t="n">
        <v>1</v>
      </c>
      <c r="AF2188" s="33" t="n"/>
      <c r="AG2188" s="33" t="n"/>
    </row>
    <row r="2189">
      <c r="A2189" s="24" t="inlineStr">
        <is>
          <t>Doncaster|2</t>
        </is>
      </c>
      <c r="B2189" s="24" t="inlineStr">
        <is>
          <t>E2</t>
        </is>
      </c>
      <c r="C2189" s="24" t="inlineStr">
        <is>
          <t>League One</t>
        </is>
      </c>
      <c r="D2189" s="24" t="inlineStr">
        <is>
          <t>Doncaster</t>
        </is>
      </c>
      <c r="E2189" s="24" t="n">
        <v>2</v>
      </c>
      <c r="F2189" s="24" t="n">
        <v>1</v>
      </c>
      <c r="G2189" s="29" t="n">
        <v>46256.52083333334</v>
      </c>
      <c r="H2189" s="24" t="inlineStr">
        <is>
          <t>Barnsley</t>
        </is>
      </c>
      <c r="I2189" s="24" t="inlineStr">
        <is>
          <t>H</t>
        </is>
      </c>
      <c r="J2189" s="24" t="inlineStr">
        <is>
          <t>E2-Doncaste-Barnsley</t>
        </is>
      </c>
      <c r="K2189" s="24" t="n">
        <v>13</v>
      </c>
      <c r="L2189" s="11">
        <f>IF(INDEX(Matches!$X:$X,AA2189)=0,"",IF(I2189="H",INDEX(Matches!$H:$H,AA2189),INDEX(Matches!$I:$I,AA2189)))</f>
        <v/>
      </c>
      <c r="M2189" s="11">
        <f>IF(INDEX(Matches!$X:$X,AA2189)=0,"",IF(I2189="H",INDEX(Matches!$I:$I,AA2189),INDEX(Matches!$H:$H,AA2189)))</f>
        <v/>
      </c>
      <c r="N2189" s="11">
        <f>IF(L2189="","",IF(L2189&gt;M2189,"W",IF(L2189=M2189,"D","L")))</f>
        <v/>
      </c>
      <c r="O2189" s="11">
        <f>IF(L2189="","",IF(L2189&gt;M2189,3,IF(L2189=M2189,1,0)))</f>
        <v/>
      </c>
      <c r="P2189" s="31">
        <f>IF(I2189="H",INDEX(Matches!$L:$L,AA2189),INDEX(Matches!$N:$N,AA2189))</f>
        <v/>
      </c>
      <c r="Q2189" s="31">
        <f>INDEX(Matches!$M:$M,AA2189)</f>
        <v/>
      </c>
      <c r="R2189" s="31">
        <f>IF(I2189="H",INDEX(Matches!$N:$N,AA2189),INDEX(Matches!$L:$L,AA2189))</f>
        <v/>
      </c>
      <c r="S2189" s="33">
        <f>IF(I2189="H",INDEX(Matches!$O:$O,AA2189),INDEX(Matches!$P:$P,AA2189))</f>
        <v/>
      </c>
      <c r="T2189" s="33">
        <f>IF(INDEX(Matches!$J:$J,AA2189)="","",IF(I2189="H",INDEX(Matches!$J:$J,AA2189),INDEX(Matches!$K:$K,AA2189)))</f>
        <v/>
      </c>
      <c r="U2189" s="33">
        <f>IF(INDEX(Matches!$K:$K,AA2189)="","",IF(I2189="H",INDEX(Matches!$K:$K,AA2189),INDEX(Matches!$J:$J,AA2189)))</f>
        <v/>
      </c>
      <c r="V2189" s="30">
        <f>IF(T2189="","",T2189-U2189)</f>
        <v/>
      </c>
      <c r="W2189" s="33">
        <f>IF(I2189="H",INDEX(Matches!$T:$T,AA2189),INDEX(Matches!$U:$U,AA2189))</f>
        <v/>
      </c>
      <c r="X2189" s="11">
        <f>INDEX(Matches!$X:$X,AA2189)</f>
        <v/>
      </c>
      <c r="Y2189" s="30">
        <f>IF(O2189="","",O2189-S2189)</f>
        <v/>
      </c>
      <c r="Z2189" s="30">
        <f>IF(W2189="","",W2189-S2189)</f>
        <v/>
      </c>
      <c r="AA2189" s="24">
        <f>MATCH(J2189,Matches!$A:$A,0)</f>
        <v/>
      </c>
      <c r="AB2189" s="33" t="n">
        <v>1.747954372406101</v>
      </c>
      <c r="AC2189" s="33" t="n"/>
      <c r="AD2189" s="24" t="n"/>
      <c r="AE2189" s="24" t="n">
        <v>1</v>
      </c>
      <c r="AF2189" s="33" t="n"/>
      <c r="AG2189" s="33" t="n"/>
    </row>
    <row r="2190">
      <c r="A2190" s="24" t="inlineStr">
        <is>
          <t>Doncaster|3</t>
        </is>
      </c>
      <c r="B2190" s="24" t="inlineStr">
        <is>
          <t>E2</t>
        </is>
      </c>
      <c r="C2190" s="24" t="inlineStr">
        <is>
          <t>League One</t>
        </is>
      </c>
      <c r="D2190" s="24" t="inlineStr">
        <is>
          <t>Doncaster</t>
        </is>
      </c>
      <c r="E2190" s="24" t="n">
        <v>3</v>
      </c>
      <c r="F2190" s="24" t="n">
        <v>1</v>
      </c>
      <c r="G2190" s="29" t="n">
        <v>46263.625</v>
      </c>
      <c r="H2190" s="24" t="inlineStr">
        <is>
          <t>Stevenage</t>
        </is>
      </c>
      <c r="I2190" s="24" t="inlineStr">
        <is>
          <t>A</t>
        </is>
      </c>
      <c r="J2190" s="24" t="inlineStr">
        <is>
          <t>E2-Stevenag-Doncaste</t>
        </is>
      </c>
      <c r="K2190" s="24" t="n">
        <v>17</v>
      </c>
      <c r="L2190" s="11">
        <f>IF(INDEX(Matches!$X:$X,AA2190)=0,"",IF(I2190="H",INDEX(Matches!$H:$H,AA2190),INDEX(Matches!$I:$I,AA2190)))</f>
        <v/>
      </c>
      <c r="M2190" s="11">
        <f>IF(INDEX(Matches!$X:$X,AA2190)=0,"",IF(I2190="H",INDEX(Matches!$I:$I,AA2190),INDEX(Matches!$H:$H,AA2190)))</f>
        <v/>
      </c>
      <c r="N2190" s="11">
        <f>IF(L2190="","",IF(L2190&gt;M2190,"W",IF(L2190=M2190,"D","L")))</f>
        <v/>
      </c>
      <c r="O2190" s="11">
        <f>IF(L2190="","",IF(L2190&gt;M2190,3,IF(L2190=M2190,1,0)))</f>
        <v/>
      </c>
      <c r="P2190" s="31">
        <f>IF(I2190="H",INDEX(Matches!$L:$L,AA2190),INDEX(Matches!$N:$N,AA2190))</f>
        <v/>
      </c>
      <c r="Q2190" s="31">
        <f>INDEX(Matches!$M:$M,AA2190)</f>
        <v/>
      </c>
      <c r="R2190" s="31">
        <f>IF(I2190="H",INDEX(Matches!$N:$N,AA2190),INDEX(Matches!$L:$L,AA2190))</f>
        <v/>
      </c>
      <c r="S2190" s="33">
        <f>IF(I2190="H",INDEX(Matches!$O:$O,AA2190),INDEX(Matches!$P:$P,AA2190))</f>
        <v/>
      </c>
      <c r="T2190" s="33">
        <f>IF(INDEX(Matches!$J:$J,AA2190)="","",IF(I2190="H",INDEX(Matches!$J:$J,AA2190),INDEX(Matches!$K:$K,AA2190)))</f>
        <v/>
      </c>
      <c r="U2190" s="33">
        <f>IF(INDEX(Matches!$K:$K,AA2190)="","",IF(I2190="H",INDEX(Matches!$K:$K,AA2190),INDEX(Matches!$J:$J,AA2190)))</f>
        <v/>
      </c>
      <c r="V2190" s="30">
        <f>IF(T2190="","",T2190-U2190)</f>
        <v/>
      </c>
      <c r="W2190" s="33">
        <f>IF(I2190="H",INDEX(Matches!$T:$T,AA2190),INDEX(Matches!$U:$U,AA2190))</f>
        <v/>
      </c>
      <c r="X2190" s="11">
        <f>INDEX(Matches!$X:$X,AA2190)</f>
        <v/>
      </c>
      <c r="Y2190" s="30">
        <f>IF(O2190="","",O2190-S2190)</f>
        <v/>
      </c>
      <c r="Z2190" s="30">
        <f>IF(W2190="","",W2190-S2190)</f>
        <v/>
      </c>
      <c r="AA2190" s="24">
        <f>MATCH(J2190,Matches!$A:$A,0)</f>
        <v/>
      </c>
      <c r="AB2190" s="33" t="n">
        <v>1.228978571102715</v>
      </c>
      <c r="AC2190" s="33" t="n"/>
      <c r="AD2190" s="24" t="n"/>
      <c r="AE2190" s="24" t="n">
        <v>1</v>
      </c>
      <c r="AF2190" s="33" t="n"/>
      <c r="AG2190" s="33" t="n"/>
    </row>
    <row r="2191">
      <c r="A2191" s="24" t="inlineStr">
        <is>
          <t>Doncaster|4</t>
        </is>
      </c>
      <c r="B2191" s="24" t="inlineStr">
        <is>
          <t>E2</t>
        </is>
      </c>
      <c r="C2191" s="24" t="inlineStr">
        <is>
          <t>League One</t>
        </is>
      </c>
      <c r="D2191" s="24" t="inlineStr">
        <is>
          <t>Doncaster</t>
        </is>
      </c>
      <c r="E2191" s="24" t="n">
        <v>4</v>
      </c>
      <c r="F2191" s="24" t="n">
        <v>1</v>
      </c>
      <c r="G2191" s="29" t="n">
        <v>46266.82291666666</v>
      </c>
      <c r="H2191" s="24" t="inlineStr">
        <is>
          <t>Notts County</t>
        </is>
      </c>
      <c r="I2191" s="24" t="inlineStr">
        <is>
          <t>H</t>
        </is>
      </c>
      <c r="J2191" s="24" t="inlineStr">
        <is>
          <t>E2-Doncaste-NottsCou</t>
        </is>
      </c>
      <c r="K2191" s="24" t="n">
        <v>18</v>
      </c>
      <c r="L2191" s="11">
        <f>IF(INDEX(Matches!$X:$X,AA2191)=0,"",IF(I2191="H",INDEX(Matches!$H:$H,AA2191),INDEX(Matches!$I:$I,AA2191)))</f>
        <v/>
      </c>
      <c r="M2191" s="11">
        <f>IF(INDEX(Matches!$X:$X,AA2191)=0,"",IF(I2191="H",INDEX(Matches!$I:$I,AA2191),INDEX(Matches!$H:$H,AA2191)))</f>
        <v/>
      </c>
      <c r="N2191" s="11">
        <f>IF(L2191="","",IF(L2191&gt;M2191,"W",IF(L2191=M2191,"D","L")))</f>
        <v/>
      </c>
      <c r="O2191" s="11">
        <f>IF(L2191="","",IF(L2191&gt;M2191,3,IF(L2191=M2191,1,0)))</f>
        <v/>
      </c>
      <c r="P2191" s="31">
        <f>IF(I2191="H",INDEX(Matches!$L:$L,AA2191),INDEX(Matches!$N:$N,AA2191))</f>
        <v/>
      </c>
      <c r="Q2191" s="31">
        <f>INDEX(Matches!$M:$M,AA2191)</f>
        <v/>
      </c>
      <c r="R2191" s="31">
        <f>IF(I2191="H",INDEX(Matches!$N:$N,AA2191),INDEX(Matches!$L:$L,AA2191))</f>
        <v/>
      </c>
      <c r="S2191" s="33">
        <f>IF(I2191="H",INDEX(Matches!$O:$O,AA2191),INDEX(Matches!$P:$P,AA2191))</f>
        <v/>
      </c>
      <c r="T2191" s="33">
        <f>IF(INDEX(Matches!$J:$J,AA2191)="","",IF(I2191="H",INDEX(Matches!$J:$J,AA2191),INDEX(Matches!$K:$K,AA2191)))</f>
        <v/>
      </c>
      <c r="U2191" s="33">
        <f>IF(INDEX(Matches!$K:$K,AA2191)="","",IF(I2191="H",INDEX(Matches!$K:$K,AA2191),INDEX(Matches!$J:$J,AA2191)))</f>
        <v/>
      </c>
      <c r="V2191" s="30">
        <f>IF(T2191="","",T2191-U2191)</f>
        <v/>
      </c>
      <c r="W2191" s="33">
        <f>IF(I2191="H",INDEX(Matches!$T:$T,AA2191),INDEX(Matches!$U:$U,AA2191))</f>
        <v/>
      </c>
      <c r="X2191" s="11">
        <f>INDEX(Matches!$X:$X,AA2191)</f>
        <v/>
      </c>
      <c r="Y2191" s="30">
        <f>IF(O2191="","",O2191-S2191)</f>
        <v/>
      </c>
      <c r="Z2191" s="30">
        <f>IF(W2191="","",W2191-S2191)</f>
        <v/>
      </c>
      <c r="AA2191" s="24">
        <f>MATCH(J2191,Matches!$A:$A,0)</f>
        <v/>
      </c>
      <c r="AB2191" s="33" t="n">
        <v>1.618192377267573</v>
      </c>
      <c r="AC2191" s="33" t="n"/>
      <c r="AD2191" s="24" t="n"/>
      <c r="AE2191" s="24" t="n">
        <v>1</v>
      </c>
      <c r="AF2191" s="33" t="n"/>
      <c r="AG2191" s="33" t="n"/>
    </row>
    <row r="2192">
      <c r="A2192" s="24" t="inlineStr">
        <is>
          <t>Doncaster|5</t>
        </is>
      </c>
      <c r="B2192" s="24" t="inlineStr">
        <is>
          <t>E2</t>
        </is>
      </c>
      <c r="C2192" s="24" t="inlineStr">
        <is>
          <t>League One</t>
        </is>
      </c>
      <c r="D2192" s="24" t="inlineStr">
        <is>
          <t>Doncaster</t>
        </is>
      </c>
      <c r="E2192" s="24" t="n">
        <v>5</v>
      </c>
      <c r="F2192" s="24" t="n">
        <v>2</v>
      </c>
      <c r="G2192" s="29" t="n">
        <v>46270.625</v>
      </c>
      <c r="H2192" s="24" t="inlineStr">
        <is>
          <t>Plymouth</t>
        </is>
      </c>
      <c r="I2192" s="24" t="inlineStr">
        <is>
          <t>H</t>
        </is>
      </c>
      <c r="J2192" s="24" t="inlineStr">
        <is>
          <t>E2-Doncaste-Plymouth</t>
        </is>
      </c>
      <c r="K2192" s="24" t="n">
        <v>5</v>
      </c>
      <c r="L2192" s="11">
        <f>IF(INDEX(Matches!$X:$X,AA2192)=0,"",IF(I2192="H",INDEX(Matches!$H:$H,AA2192),INDEX(Matches!$I:$I,AA2192)))</f>
        <v/>
      </c>
      <c r="M2192" s="11">
        <f>IF(INDEX(Matches!$X:$X,AA2192)=0,"",IF(I2192="H",INDEX(Matches!$I:$I,AA2192),INDEX(Matches!$H:$H,AA2192)))</f>
        <v/>
      </c>
      <c r="N2192" s="11">
        <f>IF(L2192="","",IF(L2192&gt;M2192,"W",IF(L2192=M2192,"D","L")))</f>
        <v/>
      </c>
      <c r="O2192" s="11">
        <f>IF(L2192="","",IF(L2192&gt;M2192,3,IF(L2192=M2192,1,0)))</f>
        <v/>
      </c>
      <c r="P2192" s="31">
        <f>IF(I2192="H",INDEX(Matches!$L:$L,AA2192),INDEX(Matches!$N:$N,AA2192))</f>
        <v/>
      </c>
      <c r="Q2192" s="31">
        <f>INDEX(Matches!$M:$M,AA2192)</f>
        <v/>
      </c>
      <c r="R2192" s="31">
        <f>IF(I2192="H",INDEX(Matches!$N:$N,AA2192),INDEX(Matches!$L:$L,AA2192))</f>
        <v/>
      </c>
      <c r="S2192" s="33">
        <f>IF(I2192="H",INDEX(Matches!$O:$O,AA2192),INDEX(Matches!$P:$P,AA2192))</f>
        <v/>
      </c>
      <c r="T2192" s="33">
        <f>IF(INDEX(Matches!$J:$J,AA2192)="","",IF(I2192="H",INDEX(Matches!$J:$J,AA2192),INDEX(Matches!$K:$K,AA2192)))</f>
        <v/>
      </c>
      <c r="U2192" s="33">
        <f>IF(INDEX(Matches!$K:$K,AA2192)="","",IF(I2192="H",INDEX(Matches!$K:$K,AA2192),INDEX(Matches!$J:$J,AA2192)))</f>
        <v/>
      </c>
      <c r="V2192" s="30">
        <f>IF(T2192="","",T2192-U2192)</f>
        <v/>
      </c>
      <c r="W2192" s="33">
        <f>IF(I2192="H",INDEX(Matches!$T:$T,AA2192),INDEX(Matches!$U:$U,AA2192))</f>
        <v/>
      </c>
      <c r="X2192" s="11">
        <f>INDEX(Matches!$X:$X,AA2192)</f>
        <v/>
      </c>
      <c r="Y2192" s="30">
        <f>IF(O2192="","",O2192-S2192)</f>
        <v/>
      </c>
      <c r="Z2192" s="30">
        <f>IF(W2192="","",W2192-S2192)</f>
        <v/>
      </c>
      <c r="AA2192" s="24">
        <f>MATCH(J2192,Matches!$A:$A,0)</f>
        <v/>
      </c>
      <c r="AB2192" s="33" t="n"/>
      <c r="AC2192" s="33" t="n"/>
      <c r="AD2192" s="24" t="n"/>
      <c r="AE2192" s="24" t="n">
        <v>2</v>
      </c>
      <c r="AF2192" s="33" t="n"/>
      <c r="AG2192" s="33" t="n"/>
    </row>
    <row r="2193">
      <c r="A2193" s="24" t="inlineStr">
        <is>
          <t>Doncaster|6</t>
        </is>
      </c>
      <c r="B2193" s="24" t="inlineStr">
        <is>
          <t>E2</t>
        </is>
      </c>
      <c r="C2193" s="24" t="inlineStr">
        <is>
          <t>League One</t>
        </is>
      </c>
      <c r="D2193" s="24" t="inlineStr">
        <is>
          <t>Doncaster</t>
        </is>
      </c>
      <c r="E2193" s="24" t="n">
        <v>6</v>
      </c>
      <c r="F2193" s="24" t="n">
        <v>2</v>
      </c>
      <c r="G2193" s="29" t="n">
        <v>46277.625</v>
      </c>
      <c r="H2193" s="24" t="inlineStr">
        <is>
          <t>AFC Wimbledon</t>
        </is>
      </c>
      <c r="I2193" s="24" t="inlineStr">
        <is>
          <t>A</t>
        </is>
      </c>
      <c r="J2193" s="24" t="inlineStr">
        <is>
          <t>E2-AFCWimbl-Doncaste</t>
        </is>
      </c>
      <c r="K2193" s="24" t="n">
        <v>23</v>
      </c>
      <c r="L2193" s="11">
        <f>IF(INDEX(Matches!$X:$X,AA2193)=0,"",IF(I2193="H",INDEX(Matches!$H:$H,AA2193),INDEX(Matches!$I:$I,AA2193)))</f>
        <v/>
      </c>
      <c r="M2193" s="11">
        <f>IF(INDEX(Matches!$X:$X,AA2193)=0,"",IF(I2193="H",INDEX(Matches!$I:$I,AA2193),INDEX(Matches!$H:$H,AA2193)))</f>
        <v/>
      </c>
      <c r="N2193" s="11">
        <f>IF(L2193="","",IF(L2193&gt;M2193,"W",IF(L2193=M2193,"D","L")))</f>
        <v/>
      </c>
      <c r="O2193" s="11">
        <f>IF(L2193="","",IF(L2193&gt;M2193,3,IF(L2193=M2193,1,0)))</f>
        <v/>
      </c>
      <c r="P2193" s="31">
        <f>IF(I2193="H",INDEX(Matches!$L:$L,AA2193),INDEX(Matches!$N:$N,AA2193))</f>
        <v/>
      </c>
      <c r="Q2193" s="31">
        <f>INDEX(Matches!$M:$M,AA2193)</f>
        <v/>
      </c>
      <c r="R2193" s="31">
        <f>IF(I2193="H",INDEX(Matches!$N:$N,AA2193),INDEX(Matches!$L:$L,AA2193))</f>
        <v/>
      </c>
      <c r="S2193" s="33">
        <f>IF(I2193="H",INDEX(Matches!$O:$O,AA2193),INDEX(Matches!$P:$P,AA2193))</f>
        <v/>
      </c>
      <c r="T2193" s="33">
        <f>IF(INDEX(Matches!$J:$J,AA2193)="","",IF(I2193="H",INDEX(Matches!$J:$J,AA2193),INDEX(Matches!$K:$K,AA2193)))</f>
        <v/>
      </c>
      <c r="U2193" s="33">
        <f>IF(INDEX(Matches!$K:$K,AA2193)="","",IF(I2193="H",INDEX(Matches!$K:$K,AA2193),INDEX(Matches!$J:$J,AA2193)))</f>
        <v/>
      </c>
      <c r="V2193" s="30">
        <f>IF(T2193="","",T2193-U2193)</f>
        <v/>
      </c>
      <c r="W2193" s="33">
        <f>IF(I2193="H",INDEX(Matches!$T:$T,AA2193),INDEX(Matches!$U:$U,AA2193))</f>
        <v/>
      </c>
      <c r="X2193" s="11">
        <f>INDEX(Matches!$X:$X,AA2193)</f>
        <v/>
      </c>
      <c r="Y2193" s="30">
        <f>IF(O2193="","",O2193-S2193)</f>
        <v/>
      </c>
      <c r="Z2193" s="30">
        <f>IF(W2193="","",W2193-S2193)</f>
        <v/>
      </c>
      <c r="AA2193" s="24">
        <f>MATCH(J2193,Matches!$A:$A,0)</f>
        <v/>
      </c>
      <c r="AB2193" s="33" t="n">
        <v>1.370129298970886</v>
      </c>
      <c r="AC2193" s="33" t="n"/>
      <c r="AD2193" s="24" t="n"/>
      <c r="AE2193" s="24" t="n">
        <v>2</v>
      </c>
      <c r="AF2193" s="33" t="n"/>
      <c r="AG2193" s="33" t="n"/>
    </row>
    <row r="2194">
      <c r="A2194" s="24" t="inlineStr">
        <is>
          <t>Doncaster|7</t>
        </is>
      </c>
      <c r="B2194" s="24" t="inlineStr">
        <is>
          <t>E2</t>
        </is>
      </c>
      <c r="C2194" s="24" t="inlineStr">
        <is>
          <t>League One</t>
        </is>
      </c>
      <c r="D2194" s="24" t="inlineStr">
        <is>
          <t>Doncaster</t>
        </is>
      </c>
      <c r="E2194" s="24" t="n">
        <v>7</v>
      </c>
      <c r="F2194" s="24" t="n">
        <v>2</v>
      </c>
      <c r="G2194" s="29" t="n">
        <v>46284.625</v>
      </c>
      <c r="H2194" s="24" t="inlineStr">
        <is>
          <t>Peterborough</t>
        </is>
      </c>
      <c r="I2194" s="24" t="inlineStr">
        <is>
          <t>A</t>
        </is>
      </c>
      <c r="J2194" s="24" t="inlineStr">
        <is>
          <t>E2-Peterbor-Doncaste</t>
        </is>
      </c>
      <c r="K2194" s="24" t="n">
        <v>19</v>
      </c>
      <c r="L2194" s="11">
        <f>IF(INDEX(Matches!$X:$X,AA2194)=0,"",IF(I2194="H",INDEX(Matches!$H:$H,AA2194),INDEX(Matches!$I:$I,AA2194)))</f>
        <v/>
      </c>
      <c r="M2194" s="11">
        <f>IF(INDEX(Matches!$X:$X,AA2194)=0,"",IF(I2194="H",INDEX(Matches!$I:$I,AA2194),INDEX(Matches!$H:$H,AA2194)))</f>
        <v/>
      </c>
      <c r="N2194" s="11">
        <f>IF(L2194="","",IF(L2194&gt;M2194,"W",IF(L2194=M2194,"D","L")))</f>
        <v/>
      </c>
      <c r="O2194" s="11">
        <f>IF(L2194="","",IF(L2194&gt;M2194,3,IF(L2194=M2194,1,0)))</f>
        <v/>
      </c>
      <c r="P2194" s="31">
        <f>IF(I2194="H",INDEX(Matches!$L:$L,AA2194),INDEX(Matches!$N:$N,AA2194))</f>
        <v/>
      </c>
      <c r="Q2194" s="31">
        <f>INDEX(Matches!$M:$M,AA2194)</f>
        <v/>
      </c>
      <c r="R2194" s="31">
        <f>IF(I2194="H",INDEX(Matches!$N:$N,AA2194),INDEX(Matches!$L:$L,AA2194))</f>
        <v/>
      </c>
      <c r="S2194" s="33">
        <f>IF(I2194="H",INDEX(Matches!$O:$O,AA2194),INDEX(Matches!$P:$P,AA2194))</f>
        <v/>
      </c>
      <c r="T2194" s="33">
        <f>IF(INDEX(Matches!$J:$J,AA2194)="","",IF(I2194="H",INDEX(Matches!$J:$J,AA2194),INDEX(Matches!$K:$K,AA2194)))</f>
        <v/>
      </c>
      <c r="U2194" s="33">
        <f>IF(INDEX(Matches!$K:$K,AA2194)="","",IF(I2194="H",INDEX(Matches!$K:$K,AA2194),INDEX(Matches!$J:$J,AA2194)))</f>
        <v/>
      </c>
      <c r="V2194" s="30">
        <f>IF(T2194="","",T2194-U2194)</f>
        <v/>
      </c>
      <c r="W2194" s="33">
        <f>IF(I2194="H",INDEX(Matches!$T:$T,AA2194),INDEX(Matches!$U:$U,AA2194))</f>
        <v/>
      </c>
      <c r="X2194" s="11">
        <f>INDEX(Matches!$X:$X,AA2194)</f>
        <v/>
      </c>
      <c r="Y2194" s="30">
        <f>IF(O2194="","",O2194-S2194)</f>
        <v/>
      </c>
      <c r="Z2194" s="30">
        <f>IF(W2194="","",W2194-S2194)</f>
        <v/>
      </c>
      <c r="AA2194" s="24">
        <f>MATCH(J2194,Matches!$A:$A,0)</f>
        <v/>
      </c>
      <c r="AB2194" s="33" t="n"/>
      <c r="AC2194" s="33" t="n"/>
      <c r="AD2194" s="24" t="n"/>
      <c r="AE2194" s="24" t="n">
        <v>2</v>
      </c>
      <c r="AF2194" s="33" t="n"/>
      <c r="AG2194" s="33" t="n"/>
    </row>
    <row r="2195">
      <c r="A2195" s="24" t="inlineStr">
        <is>
          <t>Doncaster|8</t>
        </is>
      </c>
      <c r="B2195" s="24" t="inlineStr">
        <is>
          <t>E2</t>
        </is>
      </c>
      <c r="C2195" s="24" t="inlineStr">
        <is>
          <t>League One</t>
        </is>
      </c>
      <c r="D2195" s="24" t="inlineStr">
        <is>
          <t>Doncaster</t>
        </is>
      </c>
      <c r="E2195" s="24" t="n">
        <v>8</v>
      </c>
      <c r="F2195" s="24" t="n">
        <v>2</v>
      </c>
      <c r="G2195" s="29" t="n">
        <v>46305.625</v>
      </c>
      <c r="H2195" s="24" t="inlineStr">
        <is>
          <t>Burton</t>
        </is>
      </c>
      <c r="I2195" s="24" t="inlineStr">
        <is>
          <t>H</t>
        </is>
      </c>
      <c r="J2195" s="24" t="inlineStr">
        <is>
          <t>E2-Doncaste-Burton</t>
        </is>
      </c>
      <c r="K2195" s="24" t="n">
        <v>22</v>
      </c>
      <c r="L2195" s="11">
        <f>IF(INDEX(Matches!$X:$X,AA2195)=0,"",IF(I2195="H",INDEX(Matches!$H:$H,AA2195),INDEX(Matches!$I:$I,AA2195)))</f>
        <v/>
      </c>
      <c r="M2195" s="11">
        <f>IF(INDEX(Matches!$X:$X,AA2195)=0,"",IF(I2195="H",INDEX(Matches!$I:$I,AA2195),INDEX(Matches!$H:$H,AA2195)))</f>
        <v/>
      </c>
      <c r="N2195" s="11">
        <f>IF(L2195="","",IF(L2195&gt;M2195,"W",IF(L2195=M2195,"D","L")))</f>
        <v/>
      </c>
      <c r="O2195" s="11">
        <f>IF(L2195="","",IF(L2195&gt;M2195,3,IF(L2195=M2195,1,0)))</f>
        <v/>
      </c>
      <c r="P2195" s="31">
        <f>IF(I2195="H",INDEX(Matches!$L:$L,AA2195),INDEX(Matches!$N:$N,AA2195))</f>
        <v/>
      </c>
      <c r="Q2195" s="31">
        <f>INDEX(Matches!$M:$M,AA2195)</f>
        <v/>
      </c>
      <c r="R2195" s="31">
        <f>IF(I2195="H",INDEX(Matches!$N:$N,AA2195),INDEX(Matches!$L:$L,AA2195))</f>
        <v/>
      </c>
      <c r="S2195" s="33">
        <f>IF(I2195="H",INDEX(Matches!$O:$O,AA2195),INDEX(Matches!$P:$P,AA2195))</f>
        <v/>
      </c>
      <c r="T2195" s="33">
        <f>IF(INDEX(Matches!$J:$J,AA2195)="","",IF(I2195="H",INDEX(Matches!$J:$J,AA2195),INDEX(Matches!$K:$K,AA2195)))</f>
        <v/>
      </c>
      <c r="U2195" s="33">
        <f>IF(INDEX(Matches!$K:$K,AA2195)="","",IF(I2195="H",INDEX(Matches!$K:$K,AA2195),INDEX(Matches!$J:$J,AA2195)))</f>
        <v/>
      </c>
      <c r="V2195" s="30">
        <f>IF(T2195="","",T2195-U2195)</f>
        <v/>
      </c>
      <c r="W2195" s="33">
        <f>IF(I2195="H",INDEX(Matches!$T:$T,AA2195),INDEX(Matches!$U:$U,AA2195))</f>
        <v/>
      </c>
      <c r="X2195" s="11">
        <f>INDEX(Matches!$X:$X,AA2195)</f>
        <v/>
      </c>
      <c r="Y2195" s="30">
        <f>IF(O2195="","",O2195-S2195)</f>
        <v/>
      </c>
      <c r="Z2195" s="30">
        <f>IF(W2195="","",W2195-S2195)</f>
        <v/>
      </c>
      <c r="AA2195" s="24">
        <f>MATCH(J2195,Matches!$A:$A,0)</f>
        <v/>
      </c>
      <c r="AB2195" s="33" t="n"/>
      <c r="AC2195" s="33" t="n"/>
      <c r="AD2195" s="24" t="n"/>
      <c r="AE2195" s="24" t="n">
        <v>3</v>
      </c>
      <c r="AF2195" s="33" t="n"/>
      <c r="AG2195" s="33" t="n"/>
    </row>
    <row r="2196">
      <c r="A2196" s="24" t="inlineStr">
        <is>
          <t>Doncaster|9</t>
        </is>
      </c>
      <c r="B2196" s="24" t="inlineStr">
        <is>
          <t>E2</t>
        </is>
      </c>
      <c r="C2196" s="24" t="inlineStr">
        <is>
          <t>League One</t>
        </is>
      </c>
      <c r="D2196" s="24" t="inlineStr">
        <is>
          <t>Doncaster</t>
        </is>
      </c>
      <c r="E2196" s="24" t="n">
        <v>9</v>
      </c>
      <c r="F2196" s="24" t="n">
        <v>3</v>
      </c>
      <c r="G2196" s="29" t="n">
        <v>46312.625</v>
      </c>
      <c r="H2196" s="24" t="inlineStr">
        <is>
          <t>Leicester</t>
        </is>
      </c>
      <c r="I2196" s="24" t="inlineStr">
        <is>
          <t>A</t>
        </is>
      </c>
      <c r="J2196" s="24" t="inlineStr">
        <is>
          <t>E2-Leiceste-Doncaste</t>
        </is>
      </c>
      <c r="K2196" s="24" t="n">
        <v>1</v>
      </c>
      <c r="L2196" s="11">
        <f>IF(INDEX(Matches!$X:$X,AA2196)=0,"",IF(I2196="H",INDEX(Matches!$H:$H,AA2196),INDEX(Matches!$I:$I,AA2196)))</f>
        <v/>
      </c>
      <c r="M2196" s="11">
        <f>IF(INDEX(Matches!$X:$X,AA2196)=0,"",IF(I2196="H",INDEX(Matches!$I:$I,AA2196),INDEX(Matches!$H:$H,AA2196)))</f>
        <v/>
      </c>
      <c r="N2196" s="11">
        <f>IF(L2196="","",IF(L2196&gt;M2196,"W",IF(L2196=M2196,"D","L")))</f>
        <v/>
      </c>
      <c r="O2196" s="11">
        <f>IF(L2196="","",IF(L2196&gt;M2196,3,IF(L2196=M2196,1,0)))</f>
        <v/>
      </c>
      <c r="P2196" s="31">
        <f>IF(I2196="H",INDEX(Matches!$L:$L,AA2196),INDEX(Matches!$N:$N,AA2196))</f>
        <v/>
      </c>
      <c r="Q2196" s="31">
        <f>INDEX(Matches!$M:$M,AA2196)</f>
        <v/>
      </c>
      <c r="R2196" s="31">
        <f>IF(I2196="H",INDEX(Matches!$N:$N,AA2196),INDEX(Matches!$L:$L,AA2196))</f>
        <v/>
      </c>
      <c r="S2196" s="33">
        <f>IF(I2196="H",INDEX(Matches!$O:$O,AA2196),INDEX(Matches!$P:$P,AA2196))</f>
        <v/>
      </c>
      <c r="T2196" s="33">
        <f>IF(INDEX(Matches!$J:$J,AA2196)="","",IF(I2196="H",INDEX(Matches!$J:$J,AA2196),INDEX(Matches!$K:$K,AA2196)))</f>
        <v/>
      </c>
      <c r="U2196" s="33">
        <f>IF(INDEX(Matches!$K:$K,AA2196)="","",IF(I2196="H",INDEX(Matches!$K:$K,AA2196),INDEX(Matches!$J:$J,AA2196)))</f>
        <v/>
      </c>
      <c r="V2196" s="30">
        <f>IF(T2196="","",T2196-U2196)</f>
        <v/>
      </c>
      <c r="W2196" s="33">
        <f>IF(I2196="H",INDEX(Matches!$T:$T,AA2196),INDEX(Matches!$U:$U,AA2196))</f>
        <v/>
      </c>
      <c r="X2196" s="11">
        <f>INDEX(Matches!$X:$X,AA2196)</f>
        <v/>
      </c>
      <c r="Y2196" s="30">
        <f>IF(O2196="","",O2196-S2196)</f>
        <v/>
      </c>
      <c r="Z2196" s="30">
        <f>IF(W2196="","",W2196-S2196)</f>
        <v/>
      </c>
      <c r="AA2196" s="24">
        <f>MATCH(J2196,Matches!$A:$A,0)</f>
        <v/>
      </c>
      <c r="AB2196" s="33" t="n"/>
      <c r="AC2196" s="33" t="n"/>
      <c r="AD2196" s="24" t="n"/>
      <c r="AE2196" s="24" t="n">
        <v>3</v>
      </c>
      <c r="AF2196" s="33" t="n"/>
      <c r="AG2196" s="33" t="n"/>
    </row>
    <row r="2197">
      <c r="A2197" s="24" t="inlineStr">
        <is>
          <t>Doncaster|10</t>
        </is>
      </c>
      <c r="B2197" s="24" t="inlineStr">
        <is>
          <t>E2</t>
        </is>
      </c>
      <c r="C2197" s="24" t="inlineStr">
        <is>
          <t>League One</t>
        </is>
      </c>
      <c r="D2197" s="24" t="inlineStr">
        <is>
          <t>Doncaster</t>
        </is>
      </c>
      <c r="E2197" s="24" t="n">
        <v>10</v>
      </c>
      <c r="F2197" s="24" t="n">
        <v>3</v>
      </c>
      <c r="G2197" s="29" t="n">
        <v>46315.82291666666</v>
      </c>
      <c r="H2197" s="24" t="inlineStr">
        <is>
          <t>Stockport</t>
        </is>
      </c>
      <c r="I2197" s="24" t="inlineStr">
        <is>
          <t>H</t>
        </is>
      </c>
      <c r="J2197" s="24" t="inlineStr">
        <is>
          <t>E2-Doncaste-Stockpor</t>
        </is>
      </c>
      <c r="K2197" s="24" t="n">
        <v>7</v>
      </c>
      <c r="L2197" s="11">
        <f>IF(INDEX(Matches!$X:$X,AA2197)=0,"",IF(I2197="H",INDEX(Matches!$H:$H,AA2197),INDEX(Matches!$I:$I,AA2197)))</f>
        <v/>
      </c>
      <c r="M2197" s="11">
        <f>IF(INDEX(Matches!$X:$X,AA2197)=0,"",IF(I2197="H",INDEX(Matches!$I:$I,AA2197),INDEX(Matches!$H:$H,AA2197)))</f>
        <v/>
      </c>
      <c r="N2197" s="11">
        <f>IF(L2197="","",IF(L2197&gt;M2197,"W",IF(L2197=M2197,"D","L")))</f>
        <v/>
      </c>
      <c r="O2197" s="11">
        <f>IF(L2197="","",IF(L2197&gt;M2197,3,IF(L2197=M2197,1,0)))</f>
        <v/>
      </c>
      <c r="P2197" s="31">
        <f>IF(I2197="H",INDEX(Matches!$L:$L,AA2197),INDEX(Matches!$N:$N,AA2197))</f>
        <v/>
      </c>
      <c r="Q2197" s="31">
        <f>INDEX(Matches!$M:$M,AA2197)</f>
        <v/>
      </c>
      <c r="R2197" s="31">
        <f>IF(I2197="H",INDEX(Matches!$N:$N,AA2197),INDEX(Matches!$L:$L,AA2197))</f>
        <v/>
      </c>
      <c r="S2197" s="33">
        <f>IF(I2197="H",INDEX(Matches!$O:$O,AA2197),INDEX(Matches!$P:$P,AA2197))</f>
        <v/>
      </c>
      <c r="T2197" s="33">
        <f>IF(INDEX(Matches!$J:$J,AA2197)="","",IF(I2197="H",INDEX(Matches!$J:$J,AA2197),INDEX(Matches!$K:$K,AA2197)))</f>
        <v/>
      </c>
      <c r="U2197" s="33">
        <f>IF(INDEX(Matches!$K:$K,AA2197)="","",IF(I2197="H",INDEX(Matches!$K:$K,AA2197),INDEX(Matches!$J:$J,AA2197)))</f>
        <v/>
      </c>
      <c r="V2197" s="30">
        <f>IF(T2197="","",T2197-U2197)</f>
        <v/>
      </c>
      <c r="W2197" s="33">
        <f>IF(I2197="H",INDEX(Matches!$T:$T,AA2197),INDEX(Matches!$U:$U,AA2197))</f>
        <v/>
      </c>
      <c r="X2197" s="11">
        <f>INDEX(Matches!$X:$X,AA2197)</f>
        <v/>
      </c>
      <c r="Y2197" s="30">
        <f>IF(O2197="","",O2197-S2197)</f>
        <v/>
      </c>
      <c r="Z2197" s="30">
        <f>IF(W2197="","",W2197-S2197)</f>
        <v/>
      </c>
      <c r="AA2197" s="24">
        <f>MATCH(J2197,Matches!$A:$A,0)</f>
        <v/>
      </c>
      <c r="AB2197" s="33" t="n"/>
      <c r="AC2197" s="33" t="n"/>
      <c r="AD2197" s="24" t="n"/>
      <c r="AE2197" s="24" t="n">
        <v>3</v>
      </c>
      <c r="AF2197" s="33" t="n"/>
      <c r="AG2197" s="33" t="n"/>
    </row>
    <row r="2198">
      <c r="A2198" s="24" t="inlineStr">
        <is>
          <t>Doncaster|11</t>
        </is>
      </c>
      <c r="B2198" s="24" t="inlineStr">
        <is>
          <t>E2</t>
        </is>
      </c>
      <c r="C2198" s="24" t="inlineStr">
        <is>
          <t>League One</t>
        </is>
      </c>
      <c r="D2198" s="24" t="inlineStr">
        <is>
          <t>Doncaster</t>
        </is>
      </c>
      <c r="E2198" s="24" t="n">
        <v>11</v>
      </c>
      <c r="F2198" s="24" t="n">
        <v>3</v>
      </c>
      <c r="G2198" s="29" t="n">
        <v>46319.625</v>
      </c>
      <c r="H2198" s="24" t="inlineStr">
        <is>
          <t>Sheffield Wed</t>
        </is>
      </c>
      <c r="I2198" s="24" t="inlineStr">
        <is>
          <t>H</t>
        </is>
      </c>
      <c r="J2198" s="24" t="inlineStr">
        <is>
          <t>E2-Doncaste-Sheffiel</t>
        </is>
      </c>
      <c r="K2198" s="24" t="n">
        <v>2</v>
      </c>
      <c r="L2198" s="11">
        <f>IF(INDEX(Matches!$X:$X,AA2198)=0,"",IF(I2198="H",INDEX(Matches!$H:$H,AA2198),INDEX(Matches!$I:$I,AA2198)))</f>
        <v/>
      </c>
      <c r="M2198" s="11">
        <f>IF(INDEX(Matches!$X:$X,AA2198)=0,"",IF(I2198="H",INDEX(Matches!$I:$I,AA2198),INDEX(Matches!$H:$H,AA2198)))</f>
        <v/>
      </c>
      <c r="N2198" s="11">
        <f>IF(L2198="","",IF(L2198&gt;M2198,"W",IF(L2198=M2198,"D","L")))</f>
        <v/>
      </c>
      <c r="O2198" s="11">
        <f>IF(L2198="","",IF(L2198&gt;M2198,3,IF(L2198=M2198,1,0)))</f>
        <v/>
      </c>
      <c r="P2198" s="31">
        <f>IF(I2198="H",INDEX(Matches!$L:$L,AA2198),INDEX(Matches!$N:$N,AA2198))</f>
        <v/>
      </c>
      <c r="Q2198" s="31">
        <f>INDEX(Matches!$M:$M,AA2198)</f>
        <v/>
      </c>
      <c r="R2198" s="31">
        <f>IF(I2198="H",INDEX(Matches!$N:$N,AA2198),INDEX(Matches!$L:$L,AA2198))</f>
        <v/>
      </c>
      <c r="S2198" s="33">
        <f>IF(I2198="H",INDEX(Matches!$O:$O,AA2198),INDEX(Matches!$P:$P,AA2198))</f>
        <v/>
      </c>
      <c r="T2198" s="33">
        <f>IF(INDEX(Matches!$J:$J,AA2198)="","",IF(I2198="H",INDEX(Matches!$J:$J,AA2198),INDEX(Matches!$K:$K,AA2198)))</f>
        <v/>
      </c>
      <c r="U2198" s="33">
        <f>IF(INDEX(Matches!$K:$K,AA2198)="","",IF(I2198="H",INDEX(Matches!$K:$K,AA2198),INDEX(Matches!$J:$J,AA2198)))</f>
        <v/>
      </c>
      <c r="V2198" s="30">
        <f>IF(T2198="","",T2198-U2198)</f>
        <v/>
      </c>
      <c r="W2198" s="33">
        <f>IF(I2198="H",INDEX(Matches!$T:$T,AA2198),INDEX(Matches!$U:$U,AA2198))</f>
        <v/>
      </c>
      <c r="X2198" s="11">
        <f>INDEX(Matches!$X:$X,AA2198)</f>
        <v/>
      </c>
      <c r="Y2198" s="30">
        <f>IF(O2198="","",O2198-S2198)</f>
        <v/>
      </c>
      <c r="Z2198" s="30">
        <f>IF(W2198="","",W2198-S2198)</f>
        <v/>
      </c>
      <c r="AA2198" s="24">
        <f>MATCH(J2198,Matches!$A:$A,0)</f>
        <v/>
      </c>
      <c r="AB2198" s="33" t="n"/>
      <c r="AC2198" s="33" t="n">
        <v>1.206121659740205</v>
      </c>
      <c r="AD2198" s="24" t="n"/>
      <c r="AE2198" s="24" t="n">
        <v>4</v>
      </c>
      <c r="AF2198" s="33" t="n"/>
      <c r="AG2198" s="33" t="n"/>
    </row>
    <row r="2199">
      <c r="A2199" s="24" t="inlineStr">
        <is>
          <t>Doncaster|12</t>
        </is>
      </c>
      <c r="B2199" s="24" t="inlineStr">
        <is>
          <t>E2</t>
        </is>
      </c>
      <c r="C2199" s="24" t="inlineStr">
        <is>
          <t>League One</t>
        </is>
      </c>
      <c r="D2199" s="24" t="inlineStr">
        <is>
          <t>Doncaster</t>
        </is>
      </c>
      <c r="E2199" s="24" t="n">
        <v>12</v>
      </c>
      <c r="F2199" s="24" t="n">
        <v>3</v>
      </c>
      <c r="G2199" s="29" t="n">
        <v>46322.82291666666</v>
      </c>
      <c r="H2199" s="24" t="inlineStr">
        <is>
          <t>Luton</t>
        </is>
      </c>
      <c r="I2199" s="24" t="inlineStr">
        <is>
          <t>A</t>
        </is>
      </c>
      <c r="J2199" s="24" t="inlineStr">
        <is>
          <t>E2-Luton-Doncaste</t>
        </is>
      </c>
      <c r="K2199" s="24" t="n">
        <v>3</v>
      </c>
      <c r="L2199" s="11">
        <f>IF(INDEX(Matches!$X:$X,AA2199)=0,"",IF(I2199="H",INDEX(Matches!$H:$H,AA2199),INDEX(Matches!$I:$I,AA2199)))</f>
        <v/>
      </c>
      <c r="M2199" s="11">
        <f>IF(INDEX(Matches!$X:$X,AA2199)=0,"",IF(I2199="H",INDEX(Matches!$I:$I,AA2199),INDEX(Matches!$H:$H,AA2199)))</f>
        <v/>
      </c>
      <c r="N2199" s="11">
        <f>IF(L2199="","",IF(L2199&gt;M2199,"W",IF(L2199=M2199,"D","L")))</f>
        <v/>
      </c>
      <c r="O2199" s="11">
        <f>IF(L2199="","",IF(L2199&gt;M2199,3,IF(L2199=M2199,1,0)))</f>
        <v/>
      </c>
      <c r="P2199" s="31">
        <f>IF(I2199="H",INDEX(Matches!$L:$L,AA2199),INDEX(Matches!$N:$N,AA2199))</f>
        <v/>
      </c>
      <c r="Q2199" s="31">
        <f>INDEX(Matches!$M:$M,AA2199)</f>
        <v/>
      </c>
      <c r="R2199" s="31">
        <f>IF(I2199="H",INDEX(Matches!$N:$N,AA2199),INDEX(Matches!$L:$L,AA2199))</f>
        <v/>
      </c>
      <c r="S2199" s="33">
        <f>IF(I2199="H",INDEX(Matches!$O:$O,AA2199),INDEX(Matches!$P:$P,AA2199))</f>
        <v/>
      </c>
      <c r="T2199" s="33">
        <f>IF(INDEX(Matches!$J:$J,AA2199)="","",IF(I2199="H",INDEX(Matches!$J:$J,AA2199),INDEX(Matches!$K:$K,AA2199)))</f>
        <v/>
      </c>
      <c r="U2199" s="33">
        <f>IF(INDEX(Matches!$K:$K,AA2199)="","",IF(I2199="H",INDEX(Matches!$K:$K,AA2199),INDEX(Matches!$J:$J,AA2199)))</f>
        <v/>
      </c>
      <c r="V2199" s="30">
        <f>IF(T2199="","",T2199-U2199)</f>
        <v/>
      </c>
      <c r="W2199" s="33">
        <f>IF(I2199="H",INDEX(Matches!$T:$T,AA2199),INDEX(Matches!$U:$U,AA2199))</f>
        <v/>
      </c>
      <c r="X2199" s="11">
        <f>INDEX(Matches!$X:$X,AA2199)</f>
        <v/>
      </c>
      <c r="Y2199" s="30">
        <f>IF(O2199="","",O2199-S2199)</f>
        <v/>
      </c>
      <c r="Z2199" s="30">
        <f>IF(W2199="","",W2199-S2199)</f>
        <v/>
      </c>
      <c r="AA2199" s="24">
        <f>MATCH(J2199,Matches!$A:$A,0)</f>
        <v/>
      </c>
      <c r="AB2199" s="33" t="n"/>
      <c r="AC2199" s="33" t="n">
        <v>0.9261164135229965</v>
      </c>
      <c r="AD2199" s="24" t="n"/>
      <c r="AE2199" s="24" t="n">
        <v>3</v>
      </c>
      <c r="AF2199" s="33" t="n"/>
      <c r="AG2199" s="33" t="n"/>
    </row>
    <row r="2200">
      <c r="A2200" s="24" t="inlineStr">
        <is>
          <t>Doncaster|13</t>
        </is>
      </c>
      <c r="B2200" s="24" t="inlineStr">
        <is>
          <t>E2</t>
        </is>
      </c>
      <c r="C2200" s="24" t="inlineStr">
        <is>
          <t>League One</t>
        </is>
      </c>
      <c r="D2200" s="24" t="inlineStr">
        <is>
          <t>Doncaster</t>
        </is>
      </c>
      <c r="E2200" s="24" t="n">
        <v>13</v>
      </c>
      <c r="F2200" s="24" t="n">
        <v>4</v>
      </c>
      <c r="G2200" s="29" t="n">
        <v>46326.625</v>
      </c>
      <c r="H2200" s="24" t="inlineStr">
        <is>
          <t>MK Dons</t>
        </is>
      </c>
      <c r="I2200" s="24" t="inlineStr">
        <is>
          <t>A</t>
        </is>
      </c>
      <c r="J2200" s="24" t="inlineStr">
        <is>
          <t>E2-MKDons-Doncaste</t>
        </is>
      </c>
      <c r="K2200" s="24" t="n">
        <v>6</v>
      </c>
      <c r="L2200" s="11">
        <f>IF(INDEX(Matches!$X:$X,AA2200)=0,"",IF(I2200="H",INDEX(Matches!$H:$H,AA2200),INDEX(Matches!$I:$I,AA2200)))</f>
        <v/>
      </c>
      <c r="M2200" s="11">
        <f>IF(INDEX(Matches!$X:$X,AA2200)=0,"",IF(I2200="H",INDEX(Matches!$I:$I,AA2200),INDEX(Matches!$H:$H,AA2200)))</f>
        <v/>
      </c>
      <c r="N2200" s="11">
        <f>IF(L2200="","",IF(L2200&gt;M2200,"W",IF(L2200=M2200,"D","L")))</f>
        <v/>
      </c>
      <c r="O2200" s="11">
        <f>IF(L2200="","",IF(L2200&gt;M2200,3,IF(L2200=M2200,1,0)))</f>
        <v/>
      </c>
      <c r="P2200" s="31">
        <f>IF(I2200="H",INDEX(Matches!$L:$L,AA2200),INDEX(Matches!$N:$N,AA2200))</f>
        <v/>
      </c>
      <c r="Q2200" s="31">
        <f>INDEX(Matches!$M:$M,AA2200)</f>
        <v/>
      </c>
      <c r="R2200" s="31">
        <f>IF(I2200="H",INDEX(Matches!$N:$N,AA2200),INDEX(Matches!$L:$L,AA2200))</f>
        <v/>
      </c>
      <c r="S2200" s="33">
        <f>IF(I2200="H",INDEX(Matches!$O:$O,AA2200),INDEX(Matches!$P:$P,AA2200))</f>
        <v/>
      </c>
      <c r="T2200" s="33">
        <f>IF(INDEX(Matches!$J:$J,AA2200)="","",IF(I2200="H",INDEX(Matches!$J:$J,AA2200),INDEX(Matches!$K:$K,AA2200)))</f>
        <v/>
      </c>
      <c r="U2200" s="33">
        <f>IF(INDEX(Matches!$K:$K,AA2200)="","",IF(I2200="H",INDEX(Matches!$K:$K,AA2200),INDEX(Matches!$J:$J,AA2200)))</f>
        <v/>
      </c>
      <c r="V2200" s="30">
        <f>IF(T2200="","",T2200-U2200)</f>
        <v/>
      </c>
      <c r="W2200" s="33">
        <f>IF(I2200="H",INDEX(Matches!$T:$T,AA2200),INDEX(Matches!$U:$U,AA2200))</f>
        <v/>
      </c>
      <c r="X2200" s="11">
        <f>INDEX(Matches!$X:$X,AA2200)</f>
        <v/>
      </c>
      <c r="Y2200" s="30">
        <f>IF(O2200="","",O2200-S2200)</f>
        <v/>
      </c>
      <c r="Z2200" s="30">
        <f>IF(W2200="","",W2200-S2200)</f>
        <v/>
      </c>
      <c r="AA2200" s="24">
        <f>MATCH(J2200,Matches!$A:$A,0)</f>
        <v/>
      </c>
      <c r="AB2200" s="33" t="n"/>
      <c r="AC2200" s="33" t="n">
        <v>1.056332427023065</v>
      </c>
      <c r="AD2200" s="24" t="n"/>
      <c r="AE2200" s="24" t="n">
        <v>4</v>
      </c>
      <c r="AF2200" s="33" t="n"/>
      <c r="AG2200" s="33" t="n"/>
    </row>
    <row r="2201">
      <c r="A2201" s="24" t="inlineStr">
        <is>
          <t>Doncaster|14</t>
        </is>
      </c>
      <c r="B2201" s="24" t="inlineStr">
        <is>
          <t>E2</t>
        </is>
      </c>
      <c r="C2201" s="24" t="inlineStr">
        <is>
          <t>League One</t>
        </is>
      </c>
      <c r="D2201" s="24" t="inlineStr">
        <is>
          <t>Doncaster</t>
        </is>
      </c>
      <c r="E2201" s="24" t="n">
        <v>14</v>
      </c>
      <c r="F2201" s="24" t="n">
        <v>4</v>
      </c>
      <c r="G2201" s="29" t="n">
        <v>46340.625</v>
      </c>
      <c r="H2201" s="24" t="inlineStr">
        <is>
          <t>Leyton Orient</t>
        </is>
      </c>
      <c r="I2201" s="24" t="inlineStr">
        <is>
          <t>H</t>
        </is>
      </c>
      <c r="J2201" s="24" t="inlineStr">
        <is>
          <t>E2-Doncaste-LeytonOr</t>
        </is>
      </c>
      <c r="K2201" s="24" t="n">
        <v>20</v>
      </c>
      <c r="L2201" s="11">
        <f>IF(INDEX(Matches!$X:$X,AA2201)=0,"",IF(I2201="H",INDEX(Matches!$H:$H,AA2201),INDEX(Matches!$I:$I,AA2201)))</f>
        <v/>
      </c>
      <c r="M2201" s="11">
        <f>IF(INDEX(Matches!$X:$X,AA2201)=0,"",IF(I2201="H",INDEX(Matches!$I:$I,AA2201),INDEX(Matches!$H:$H,AA2201)))</f>
        <v/>
      </c>
      <c r="N2201" s="11">
        <f>IF(L2201="","",IF(L2201&gt;M2201,"W",IF(L2201=M2201,"D","L")))</f>
        <v/>
      </c>
      <c r="O2201" s="11">
        <f>IF(L2201="","",IF(L2201&gt;M2201,3,IF(L2201=M2201,1,0)))</f>
        <v/>
      </c>
      <c r="P2201" s="31">
        <f>IF(I2201="H",INDEX(Matches!$L:$L,AA2201),INDEX(Matches!$N:$N,AA2201))</f>
        <v/>
      </c>
      <c r="Q2201" s="31">
        <f>INDEX(Matches!$M:$M,AA2201)</f>
        <v/>
      </c>
      <c r="R2201" s="31">
        <f>IF(I2201="H",INDEX(Matches!$N:$N,AA2201),INDEX(Matches!$L:$L,AA2201))</f>
        <v/>
      </c>
      <c r="S2201" s="33">
        <f>IF(I2201="H",INDEX(Matches!$O:$O,AA2201),INDEX(Matches!$P:$P,AA2201))</f>
        <v/>
      </c>
      <c r="T2201" s="33">
        <f>IF(INDEX(Matches!$J:$J,AA2201)="","",IF(I2201="H",INDEX(Matches!$J:$J,AA2201),INDEX(Matches!$K:$K,AA2201)))</f>
        <v/>
      </c>
      <c r="U2201" s="33">
        <f>IF(INDEX(Matches!$K:$K,AA2201)="","",IF(I2201="H",INDEX(Matches!$K:$K,AA2201),INDEX(Matches!$J:$J,AA2201)))</f>
        <v/>
      </c>
      <c r="V2201" s="30">
        <f>IF(T2201="","",T2201-U2201)</f>
        <v/>
      </c>
      <c r="W2201" s="33">
        <f>IF(I2201="H",INDEX(Matches!$T:$T,AA2201),INDEX(Matches!$U:$U,AA2201))</f>
        <v/>
      </c>
      <c r="X2201" s="11">
        <f>INDEX(Matches!$X:$X,AA2201)</f>
        <v/>
      </c>
      <c r="Y2201" s="30">
        <f>IF(O2201="","",O2201-S2201)</f>
        <v/>
      </c>
      <c r="Z2201" s="30">
        <f>IF(W2201="","",W2201-S2201)</f>
        <v/>
      </c>
      <c r="AA2201" s="24">
        <f>MATCH(J2201,Matches!$A:$A,0)</f>
        <v/>
      </c>
      <c r="AB2201" s="33" t="n"/>
      <c r="AC2201" s="33" t="n">
        <v>1.585939155919466</v>
      </c>
      <c r="AD2201" s="24" t="n"/>
      <c r="AE2201" s="24" t="n">
        <v>4</v>
      </c>
      <c r="AF2201" s="33" t="n"/>
      <c r="AG2201" s="33" t="n"/>
    </row>
    <row r="2202">
      <c r="A2202" s="24" t="inlineStr">
        <is>
          <t>Doncaster|15</t>
        </is>
      </c>
      <c r="B2202" s="24" t="inlineStr">
        <is>
          <t>E2</t>
        </is>
      </c>
      <c r="C2202" s="24" t="inlineStr">
        <is>
          <t>League One</t>
        </is>
      </c>
      <c r="D2202" s="24" t="inlineStr">
        <is>
          <t>Doncaster</t>
        </is>
      </c>
      <c r="E2202" s="24" t="n">
        <v>15</v>
      </c>
      <c r="F2202" s="24" t="n">
        <v>4</v>
      </c>
      <c r="G2202" s="29" t="n">
        <v>46347.625</v>
      </c>
      <c r="H2202" s="24" t="inlineStr">
        <is>
          <t>Bradford</t>
        </is>
      </c>
      <c r="I2202" s="24" t="inlineStr">
        <is>
          <t>A</t>
        </is>
      </c>
      <c r="J2202" s="24" t="inlineStr">
        <is>
          <t>E2-Bradford-Doncaste</t>
        </is>
      </c>
      <c r="K2202" s="24" t="n">
        <v>8</v>
      </c>
      <c r="L2202" s="11">
        <f>IF(INDEX(Matches!$X:$X,AA2202)=0,"",IF(I2202="H",INDEX(Matches!$H:$H,AA2202),INDEX(Matches!$I:$I,AA2202)))</f>
        <v/>
      </c>
      <c r="M2202" s="11">
        <f>IF(INDEX(Matches!$X:$X,AA2202)=0,"",IF(I2202="H",INDEX(Matches!$I:$I,AA2202),INDEX(Matches!$H:$H,AA2202)))</f>
        <v/>
      </c>
      <c r="N2202" s="11">
        <f>IF(L2202="","",IF(L2202&gt;M2202,"W",IF(L2202=M2202,"D","L")))</f>
        <v/>
      </c>
      <c r="O2202" s="11">
        <f>IF(L2202="","",IF(L2202&gt;M2202,3,IF(L2202=M2202,1,0)))</f>
        <v/>
      </c>
      <c r="P2202" s="31">
        <f>IF(I2202="H",INDEX(Matches!$L:$L,AA2202),INDEX(Matches!$N:$N,AA2202))</f>
        <v/>
      </c>
      <c r="Q2202" s="31">
        <f>INDEX(Matches!$M:$M,AA2202)</f>
        <v/>
      </c>
      <c r="R2202" s="31">
        <f>IF(I2202="H",INDEX(Matches!$N:$N,AA2202),INDEX(Matches!$L:$L,AA2202))</f>
        <v/>
      </c>
      <c r="S2202" s="33">
        <f>IF(I2202="H",INDEX(Matches!$O:$O,AA2202),INDEX(Matches!$P:$P,AA2202))</f>
        <v/>
      </c>
      <c r="T2202" s="33">
        <f>IF(INDEX(Matches!$J:$J,AA2202)="","",IF(I2202="H",INDEX(Matches!$J:$J,AA2202),INDEX(Matches!$K:$K,AA2202)))</f>
        <v/>
      </c>
      <c r="U2202" s="33">
        <f>IF(INDEX(Matches!$K:$K,AA2202)="","",IF(I2202="H",INDEX(Matches!$K:$K,AA2202),INDEX(Matches!$J:$J,AA2202)))</f>
        <v/>
      </c>
      <c r="V2202" s="30">
        <f>IF(T2202="","",T2202-U2202)</f>
        <v/>
      </c>
      <c r="W2202" s="33">
        <f>IF(I2202="H",INDEX(Matches!$T:$T,AA2202),INDEX(Matches!$U:$U,AA2202))</f>
        <v/>
      </c>
      <c r="X2202" s="11">
        <f>INDEX(Matches!$X:$X,AA2202)</f>
        <v/>
      </c>
      <c r="Y2202" s="30">
        <f>IF(O2202="","",O2202-S2202)</f>
        <v/>
      </c>
      <c r="Z2202" s="30">
        <f>IF(W2202="","",W2202-S2202)</f>
        <v/>
      </c>
      <c r="AA2202" s="24">
        <f>MATCH(J2202,Matches!$A:$A,0)</f>
        <v/>
      </c>
      <c r="AB2202" s="33" t="n"/>
      <c r="AC2202" s="33" t="n">
        <v>1.056692204409978</v>
      </c>
      <c r="AD2202" s="24" t="n"/>
      <c r="AE2202" s="24" t="n">
        <v>4</v>
      </c>
      <c r="AF2202" s="33" t="n"/>
      <c r="AG2202" s="33" t="n"/>
    </row>
    <row r="2203">
      <c r="A2203" s="24" t="inlineStr">
        <is>
          <t>Doncaster|16</t>
        </is>
      </c>
      <c r="B2203" s="24" t="inlineStr">
        <is>
          <t>E2</t>
        </is>
      </c>
      <c r="C2203" s="24" t="inlineStr">
        <is>
          <t>League One</t>
        </is>
      </c>
      <c r="D2203" s="24" t="inlineStr">
        <is>
          <t>Doncaster</t>
        </is>
      </c>
      <c r="E2203" s="24" t="n">
        <v>16</v>
      </c>
      <c r="F2203" s="24" t="n">
        <v>4</v>
      </c>
      <c r="G2203" s="29" t="n">
        <v>46352.83333333334</v>
      </c>
      <c r="H2203" s="24" t="inlineStr">
        <is>
          <t>Huddersfield</t>
        </is>
      </c>
      <c r="I2203" s="24" t="inlineStr">
        <is>
          <t>H</t>
        </is>
      </c>
      <c r="J2203" s="24" t="inlineStr">
        <is>
          <t>E2-Doncaste-Huddersf</t>
        </is>
      </c>
      <c r="K2203" s="24" t="n">
        <v>4</v>
      </c>
      <c r="L2203" s="11">
        <f>IF(INDEX(Matches!$X:$X,AA2203)=0,"",IF(I2203="H",INDEX(Matches!$H:$H,AA2203),INDEX(Matches!$I:$I,AA2203)))</f>
        <v/>
      </c>
      <c r="M2203" s="11">
        <f>IF(INDEX(Matches!$X:$X,AA2203)=0,"",IF(I2203="H",INDEX(Matches!$I:$I,AA2203),INDEX(Matches!$H:$H,AA2203)))</f>
        <v/>
      </c>
      <c r="N2203" s="11">
        <f>IF(L2203="","",IF(L2203&gt;M2203,"W",IF(L2203=M2203,"D","L")))</f>
        <v/>
      </c>
      <c r="O2203" s="11">
        <f>IF(L2203="","",IF(L2203&gt;M2203,3,IF(L2203=M2203,1,0)))</f>
        <v/>
      </c>
      <c r="P2203" s="31">
        <f>IF(I2203="H",INDEX(Matches!$L:$L,AA2203),INDEX(Matches!$N:$N,AA2203))</f>
        <v/>
      </c>
      <c r="Q2203" s="31">
        <f>INDEX(Matches!$M:$M,AA2203)</f>
        <v/>
      </c>
      <c r="R2203" s="31">
        <f>IF(I2203="H",INDEX(Matches!$N:$N,AA2203),INDEX(Matches!$L:$L,AA2203))</f>
        <v/>
      </c>
      <c r="S2203" s="33">
        <f>IF(I2203="H",INDEX(Matches!$O:$O,AA2203),INDEX(Matches!$P:$P,AA2203))</f>
        <v/>
      </c>
      <c r="T2203" s="33">
        <f>IF(INDEX(Matches!$J:$J,AA2203)="","",IF(I2203="H",INDEX(Matches!$J:$J,AA2203),INDEX(Matches!$K:$K,AA2203)))</f>
        <v/>
      </c>
      <c r="U2203" s="33">
        <f>IF(INDEX(Matches!$K:$K,AA2203)="","",IF(I2203="H",INDEX(Matches!$K:$K,AA2203),INDEX(Matches!$J:$J,AA2203)))</f>
        <v/>
      </c>
      <c r="V2203" s="30">
        <f>IF(T2203="","",T2203-U2203)</f>
        <v/>
      </c>
      <c r="W2203" s="33">
        <f>IF(I2203="H",INDEX(Matches!$T:$T,AA2203),INDEX(Matches!$U:$U,AA2203))</f>
        <v/>
      </c>
      <c r="X2203" s="11">
        <f>INDEX(Matches!$X:$X,AA2203)</f>
        <v/>
      </c>
      <c r="Y2203" s="30">
        <f>IF(O2203="","",O2203-S2203)</f>
        <v/>
      </c>
      <c r="Z2203" s="30">
        <f>IF(W2203="","",W2203-S2203)</f>
        <v/>
      </c>
      <c r="AA2203" s="24">
        <f>MATCH(J2203,Matches!$A:$A,0)</f>
        <v/>
      </c>
      <c r="AB2203" s="33" t="n"/>
      <c r="AC2203" s="33" t="n">
        <v>1.228337076569678</v>
      </c>
      <c r="AD2203" s="24" t="n"/>
      <c r="AE2203" s="24" t="n">
        <v>5</v>
      </c>
      <c r="AF2203" s="33" t="n"/>
      <c r="AG2203" s="33" t="n"/>
    </row>
    <row r="2204">
      <c r="A2204" s="24" t="inlineStr">
        <is>
          <t>Doncaster|17</t>
        </is>
      </c>
      <c r="B2204" s="24" t="inlineStr">
        <is>
          <t>E2</t>
        </is>
      </c>
      <c r="C2204" s="24" t="inlineStr">
        <is>
          <t>League One</t>
        </is>
      </c>
      <c r="D2204" s="24" t="inlineStr">
        <is>
          <t>Doncaster</t>
        </is>
      </c>
      <c r="E2204" s="24" t="n">
        <v>17</v>
      </c>
      <c r="F2204" s="24" t="n">
        <v>5</v>
      </c>
      <c r="G2204" s="29" t="n">
        <v>46357.83333333334</v>
      </c>
      <c r="H2204" s="24" t="inlineStr">
        <is>
          <t>Reading</t>
        </is>
      </c>
      <c r="I2204" s="24" t="inlineStr">
        <is>
          <t>A</t>
        </is>
      </c>
      <c r="J2204" s="24" t="inlineStr">
        <is>
          <t>E2-Reading-Doncaste</t>
        </is>
      </c>
      <c r="K2204" s="24" t="n">
        <v>12</v>
      </c>
      <c r="L2204" s="11">
        <f>IF(INDEX(Matches!$X:$X,AA2204)=0,"",IF(I2204="H",INDEX(Matches!$H:$H,AA2204),INDEX(Matches!$I:$I,AA2204)))</f>
        <v/>
      </c>
      <c r="M2204" s="11">
        <f>IF(INDEX(Matches!$X:$X,AA2204)=0,"",IF(I2204="H",INDEX(Matches!$I:$I,AA2204),INDEX(Matches!$H:$H,AA2204)))</f>
        <v/>
      </c>
      <c r="N2204" s="11">
        <f>IF(L2204="","",IF(L2204&gt;M2204,"W",IF(L2204=M2204,"D","L")))</f>
        <v/>
      </c>
      <c r="O2204" s="11">
        <f>IF(L2204="","",IF(L2204&gt;M2204,3,IF(L2204=M2204,1,0)))</f>
        <v/>
      </c>
      <c r="P2204" s="31">
        <f>IF(I2204="H",INDEX(Matches!$L:$L,AA2204),INDEX(Matches!$N:$N,AA2204))</f>
        <v/>
      </c>
      <c r="Q2204" s="31">
        <f>INDEX(Matches!$M:$M,AA2204)</f>
        <v/>
      </c>
      <c r="R2204" s="31">
        <f>IF(I2204="H",INDEX(Matches!$N:$N,AA2204),INDEX(Matches!$L:$L,AA2204))</f>
        <v/>
      </c>
      <c r="S2204" s="33">
        <f>IF(I2204="H",INDEX(Matches!$O:$O,AA2204),INDEX(Matches!$P:$P,AA2204))</f>
        <v/>
      </c>
      <c r="T2204" s="33">
        <f>IF(INDEX(Matches!$J:$J,AA2204)="","",IF(I2204="H",INDEX(Matches!$J:$J,AA2204),INDEX(Matches!$K:$K,AA2204)))</f>
        <v/>
      </c>
      <c r="U2204" s="33">
        <f>IF(INDEX(Matches!$K:$K,AA2204)="","",IF(I2204="H",INDEX(Matches!$K:$K,AA2204),INDEX(Matches!$J:$J,AA2204)))</f>
        <v/>
      </c>
      <c r="V2204" s="30">
        <f>IF(T2204="","",T2204-U2204)</f>
        <v/>
      </c>
      <c r="W2204" s="33">
        <f>IF(I2204="H",INDEX(Matches!$T:$T,AA2204),INDEX(Matches!$U:$U,AA2204))</f>
        <v/>
      </c>
      <c r="X2204" s="11">
        <f>INDEX(Matches!$X:$X,AA2204)</f>
        <v/>
      </c>
      <c r="Y2204" s="30">
        <f>IF(O2204="","",O2204-S2204)</f>
        <v/>
      </c>
      <c r="Z2204" s="30">
        <f>IF(W2204="","",W2204-S2204)</f>
        <v/>
      </c>
      <c r="AA2204" s="24">
        <f>MATCH(J2204,Matches!$A:$A,0)</f>
        <v/>
      </c>
      <c r="AB2204" s="33" t="n"/>
      <c r="AC2204" s="33" t="n">
        <v>1.07098281595295</v>
      </c>
      <c r="AD2204" s="24" t="n"/>
      <c r="AE2204" s="24" t="n">
        <v>5</v>
      </c>
      <c r="AF2204" s="33" t="n"/>
      <c r="AG2204" s="33" t="n"/>
    </row>
    <row r="2205">
      <c r="A2205" s="24" t="inlineStr">
        <is>
          <t>Doncaster|18</t>
        </is>
      </c>
      <c r="B2205" s="24" t="inlineStr">
        <is>
          <t>E2</t>
        </is>
      </c>
      <c r="C2205" s="24" t="inlineStr">
        <is>
          <t>League One</t>
        </is>
      </c>
      <c r="D2205" s="24" t="inlineStr">
        <is>
          <t>Doncaster</t>
        </is>
      </c>
      <c r="E2205" s="24" t="n">
        <v>18</v>
      </c>
      <c r="F2205" s="24" t="n">
        <v>5</v>
      </c>
      <c r="G2205" s="29" t="n">
        <v>46368.625</v>
      </c>
      <c r="H2205" s="24" t="inlineStr">
        <is>
          <t>Bromley</t>
        </is>
      </c>
      <c r="I2205" s="24" t="inlineStr">
        <is>
          <t>H</t>
        </is>
      </c>
      <c r="J2205" s="24" t="inlineStr">
        <is>
          <t>E2-Doncaste-Bromley</t>
        </is>
      </c>
      <c r="K2205" s="24" t="n">
        <v>24</v>
      </c>
      <c r="L2205" s="11">
        <f>IF(INDEX(Matches!$X:$X,AA2205)=0,"",IF(I2205="H",INDEX(Matches!$H:$H,AA2205),INDEX(Matches!$I:$I,AA2205)))</f>
        <v/>
      </c>
      <c r="M2205" s="11">
        <f>IF(INDEX(Matches!$X:$X,AA2205)=0,"",IF(I2205="H",INDEX(Matches!$I:$I,AA2205),INDEX(Matches!$H:$H,AA2205)))</f>
        <v/>
      </c>
      <c r="N2205" s="11">
        <f>IF(L2205="","",IF(L2205&gt;M2205,"W",IF(L2205=M2205,"D","L")))</f>
        <v/>
      </c>
      <c r="O2205" s="11">
        <f>IF(L2205="","",IF(L2205&gt;M2205,3,IF(L2205=M2205,1,0)))</f>
        <v/>
      </c>
      <c r="P2205" s="31">
        <f>IF(I2205="H",INDEX(Matches!$L:$L,AA2205),INDEX(Matches!$N:$N,AA2205))</f>
        <v/>
      </c>
      <c r="Q2205" s="31">
        <f>INDEX(Matches!$M:$M,AA2205)</f>
        <v/>
      </c>
      <c r="R2205" s="31">
        <f>IF(I2205="H",INDEX(Matches!$N:$N,AA2205),INDEX(Matches!$L:$L,AA2205))</f>
        <v/>
      </c>
      <c r="S2205" s="33">
        <f>IF(I2205="H",INDEX(Matches!$O:$O,AA2205),INDEX(Matches!$P:$P,AA2205))</f>
        <v/>
      </c>
      <c r="T2205" s="33">
        <f>IF(INDEX(Matches!$J:$J,AA2205)="","",IF(I2205="H",INDEX(Matches!$J:$J,AA2205),INDEX(Matches!$K:$K,AA2205)))</f>
        <v/>
      </c>
      <c r="U2205" s="33">
        <f>IF(INDEX(Matches!$K:$K,AA2205)="","",IF(I2205="H",INDEX(Matches!$K:$K,AA2205),INDEX(Matches!$J:$J,AA2205)))</f>
        <v/>
      </c>
      <c r="V2205" s="30">
        <f>IF(T2205="","",T2205-U2205)</f>
        <v/>
      </c>
      <c r="W2205" s="33">
        <f>IF(I2205="H",INDEX(Matches!$T:$T,AA2205),INDEX(Matches!$U:$U,AA2205))</f>
        <v/>
      </c>
      <c r="X2205" s="11">
        <f>INDEX(Matches!$X:$X,AA2205)</f>
        <v/>
      </c>
      <c r="Y2205" s="30">
        <f>IF(O2205="","",O2205-S2205)</f>
        <v/>
      </c>
      <c r="Z2205" s="30">
        <f>IF(W2205="","",W2205-S2205)</f>
        <v/>
      </c>
      <c r="AA2205" s="24">
        <f>MATCH(J2205,Matches!$A:$A,0)</f>
        <v/>
      </c>
      <c r="AB2205" s="33" t="n"/>
      <c r="AC2205" s="33" t="n">
        <v>1.78433423422826</v>
      </c>
      <c r="AD2205" s="24" t="n"/>
      <c r="AE2205" s="24" t="n">
        <v>5</v>
      </c>
      <c r="AF2205" s="33" t="n"/>
      <c r="AG2205" s="33" t="n"/>
    </row>
    <row r="2206">
      <c r="A2206" s="24" t="inlineStr">
        <is>
          <t>Doncaster|19</t>
        </is>
      </c>
      <c r="B2206" s="24" t="inlineStr">
        <is>
          <t>E2</t>
        </is>
      </c>
      <c r="C2206" s="24" t="inlineStr">
        <is>
          <t>League One</t>
        </is>
      </c>
      <c r="D2206" s="24" t="inlineStr">
        <is>
          <t>Doncaster</t>
        </is>
      </c>
      <c r="E2206" s="24" t="n">
        <v>19</v>
      </c>
      <c r="F2206" s="24" t="n">
        <v>5</v>
      </c>
      <c r="G2206" s="29" t="n">
        <v>46371.82291666666</v>
      </c>
      <c r="H2206" s="24" t="inlineStr">
        <is>
          <t>Oxford</t>
        </is>
      </c>
      <c r="I2206" s="24" t="inlineStr">
        <is>
          <t>H</t>
        </is>
      </c>
      <c r="J2206" s="24" t="inlineStr">
        <is>
          <t>E2-Doncaste-Oxford</t>
        </is>
      </c>
      <c r="K2206" s="24" t="n">
        <v>11</v>
      </c>
      <c r="L2206" s="11">
        <f>IF(INDEX(Matches!$X:$X,AA2206)=0,"",IF(I2206="H",INDEX(Matches!$H:$H,AA2206),INDEX(Matches!$I:$I,AA2206)))</f>
        <v/>
      </c>
      <c r="M2206" s="11">
        <f>IF(INDEX(Matches!$X:$X,AA2206)=0,"",IF(I2206="H",INDEX(Matches!$I:$I,AA2206),INDEX(Matches!$H:$H,AA2206)))</f>
        <v/>
      </c>
      <c r="N2206" s="11">
        <f>IF(L2206="","",IF(L2206&gt;M2206,"W",IF(L2206=M2206,"D","L")))</f>
        <v/>
      </c>
      <c r="O2206" s="11">
        <f>IF(L2206="","",IF(L2206&gt;M2206,3,IF(L2206=M2206,1,0)))</f>
        <v/>
      </c>
      <c r="P2206" s="31">
        <f>IF(I2206="H",INDEX(Matches!$L:$L,AA2206),INDEX(Matches!$N:$N,AA2206))</f>
        <v/>
      </c>
      <c r="Q2206" s="31">
        <f>INDEX(Matches!$M:$M,AA2206)</f>
        <v/>
      </c>
      <c r="R2206" s="31">
        <f>IF(I2206="H",INDEX(Matches!$N:$N,AA2206),INDEX(Matches!$L:$L,AA2206))</f>
        <v/>
      </c>
      <c r="S2206" s="33">
        <f>IF(I2206="H",INDEX(Matches!$O:$O,AA2206),INDEX(Matches!$P:$P,AA2206))</f>
        <v/>
      </c>
      <c r="T2206" s="33">
        <f>IF(INDEX(Matches!$J:$J,AA2206)="","",IF(I2206="H",INDEX(Matches!$J:$J,AA2206),INDEX(Matches!$K:$K,AA2206)))</f>
        <v/>
      </c>
      <c r="U2206" s="33">
        <f>IF(INDEX(Matches!$K:$K,AA2206)="","",IF(I2206="H",INDEX(Matches!$K:$K,AA2206),INDEX(Matches!$J:$J,AA2206)))</f>
        <v/>
      </c>
      <c r="V2206" s="30">
        <f>IF(T2206="","",T2206-U2206)</f>
        <v/>
      </c>
      <c r="W2206" s="33">
        <f>IF(I2206="H",INDEX(Matches!$T:$T,AA2206),INDEX(Matches!$U:$U,AA2206))</f>
        <v/>
      </c>
      <c r="X2206" s="11">
        <f>INDEX(Matches!$X:$X,AA2206)</f>
        <v/>
      </c>
      <c r="Y2206" s="30">
        <f>IF(O2206="","",O2206-S2206)</f>
        <v/>
      </c>
      <c r="Z2206" s="30">
        <f>IF(W2206="","",W2206-S2206)</f>
        <v/>
      </c>
      <c r="AA2206" s="24">
        <f>MATCH(J2206,Matches!$A:$A,0)</f>
        <v/>
      </c>
      <c r="AB2206" s="33" t="n"/>
      <c r="AC2206" s="33" t="n">
        <v>1.470706874596849</v>
      </c>
      <c r="AD2206" s="24" t="n"/>
      <c r="AE2206" s="24" t="n">
        <v>2</v>
      </c>
      <c r="AF2206" s="33" t="n"/>
      <c r="AG2206" s="33" t="n"/>
    </row>
    <row r="2207">
      <c r="A2207" s="24" t="inlineStr">
        <is>
          <t>Doncaster|20</t>
        </is>
      </c>
      <c r="B2207" s="24" t="inlineStr">
        <is>
          <t>E2</t>
        </is>
      </c>
      <c r="C2207" s="24" t="inlineStr">
        <is>
          <t>League One</t>
        </is>
      </c>
      <c r="D2207" s="24" t="inlineStr">
        <is>
          <t>Doncaster</t>
        </is>
      </c>
      <c r="E2207" s="24" t="n">
        <v>20</v>
      </c>
      <c r="F2207" s="24" t="n">
        <v>5</v>
      </c>
      <c r="G2207" s="29" t="n">
        <v>46375.625</v>
      </c>
      <c r="H2207" s="24" t="inlineStr">
        <is>
          <t>Wycombe</t>
        </is>
      </c>
      <c r="I2207" s="24" t="inlineStr">
        <is>
          <t>A</t>
        </is>
      </c>
      <c r="J2207" s="24" t="inlineStr">
        <is>
          <t>E2-Wycombe-Doncaste</t>
        </is>
      </c>
      <c r="K2207" s="24" t="n">
        <v>9</v>
      </c>
      <c r="L2207" s="11">
        <f>IF(INDEX(Matches!$X:$X,AA2207)=0,"",IF(I2207="H",INDEX(Matches!$H:$H,AA2207),INDEX(Matches!$I:$I,AA2207)))</f>
        <v/>
      </c>
      <c r="M2207" s="11">
        <f>IF(INDEX(Matches!$X:$X,AA2207)=0,"",IF(I2207="H",INDEX(Matches!$I:$I,AA2207),INDEX(Matches!$H:$H,AA2207)))</f>
        <v/>
      </c>
      <c r="N2207" s="11">
        <f>IF(L2207="","",IF(L2207&gt;M2207,"W",IF(L2207=M2207,"D","L")))</f>
        <v/>
      </c>
      <c r="O2207" s="11">
        <f>IF(L2207="","",IF(L2207&gt;M2207,3,IF(L2207=M2207,1,0)))</f>
        <v/>
      </c>
      <c r="P2207" s="31">
        <f>IF(I2207="H",INDEX(Matches!$L:$L,AA2207),INDEX(Matches!$N:$N,AA2207))</f>
        <v/>
      </c>
      <c r="Q2207" s="31">
        <f>INDEX(Matches!$M:$M,AA2207)</f>
        <v/>
      </c>
      <c r="R2207" s="31">
        <f>IF(I2207="H",INDEX(Matches!$N:$N,AA2207),INDEX(Matches!$L:$L,AA2207))</f>
        <v/>
      </c>
      <c r="S2207" s="33">
        <f>IF(I2207="H",INDEX(Matches!$O:$O,AA2207),INDEX(Matches!$P:$P,AA2207))</f>
        <v/>
      </c>
      <c r="T2207" s="33">
        <f>IF(INDEX(Matches!$J:$J,AA2207)="","",IF(I2207="H",INDEX(Matches!$J:$J,AA2207),INDEX(Matches!$K:$K,AA2207)))</f>
        <v/>
      </c>
      <c r="U2207" s="33">
        <f>IF(INDEX(Matches!$K:$K,AA2207)="","",IF(I2207="H",INDEX(Matches!$K:$K,AA2207),INDEX(Matches!$J:$J,AA2207)))</f>
        <v/>
      </c>
      <c r="V2207" s="30">
        <f>IF(T2207="","",T2207-U2207)</f>
        <v/>
      </c>
      <c r="W2207" s="33">
        <f>IF(I2207="H",INDEX(Matches!$T:$T,AA2207),INDEX(Matches!$U:$U,AA2207))</f>
        <v/>
      </c>
      <c r="X2207" s="11">
        <f>INDEX(Matches!$X:$X,AA2207)</f>
        <v/>
      </c>
      <c r="Y2207" s="30">
        <f>IF(O2207="","",O2207-S2207)</f>
        <v/>
      </c>
      <c r="Z2207" s="30">
        <f>IF(W2207="","",W2207-S2207)</f>
        <v/>
      </c>
      <c r="AA2207" s="24">
        <f>MATCH(J2207,Matches!$A:$A,0)</f>
        <v/>
      </c>
      <c r="AB2207" s="33" t="n"/>
      <c r="AC2207" s="33" t="n">
        <v>1.086165377491731</v>
      </c>
      <c r="AD2207" s="24" t="n"/>
      <c r="AE2207" s="24" t="n">
        <v>5</v>
      </c>
      <c r="AF2207" s="33" t="n"/>
      <c r="AG2207" s="33" t="n"/>
    </row>
    <row r="2208">
      <c r="A2208" s="24" t="inlineStr">
        <is>
          <t>Doncaster|21</t>
        </is>
      </c>
      <c r="B2208" s="24" t="inlineStr">
        <is>
          <t>E2</t>
        </is>
      </c>
      <c r="C2208" s="24" t="inlineStr">
        <is>
          <t>League One</t>
        </is>
      </c>
      <c r="D2208" s="24" t="inlineStr">
        <is>
          <t>Doncaster</t>
        </is>
      </c>
      <c r="E2208" s="24" t="n">
        <v>21</v>
      </c>
      <c r="F2208" s="24" t="n">
        <v>6</v>
      </c>
      <c r="G2208" s="29" t="n">
        <v>46382.625</v>
      </c>
      <c r="H2208" s="24" t="inlineStr">
        <is>
          <t>Wigan</t>
        </is>
      </c>
      <c r="I2208" s="24" t="inlineStr">
        <is>
          <t>H</t>
        </is>
      </c>
      <c r="J2208" s="24" t="inlineStr">
        <is>
          <t>E2-Doncaste-Wigan</t>
        </is>
      </c>
      <c r="K2208" s="24" t="n">
        <v>14</v>
      </c>
      <c r="L2208" s="11">
        <f>IF(INDEX(Matches!$X:$X,AA2208)=0,"",IF(I2208="H",INDEX(Matches!$H:$H,AA2208),INDEX(Matches!$I:$I,AA2208)))</f>
        <v/>
      </c>
      <c r="M2208" s="11">
        <f>IF(INDEX(Matches!$X:$X,AA2208)=0,"",IF(I2208="H",INDEX(Matches!$I:$I,AA2208),INDEX(Matches!$H:$H,AA2208)))</f>
        <v/>
      </c>
      <c r="N2208" s="11">
        <f>IF(L2208="","",IF(L2208&gt;M2208,"W",IF(L2208=M2208,"D","L")))</f>
        <v/>
      </c>
      <c r="O2208" s="11">
        <f>IF(L2208="","",IF(L2208&gt;M2208,3,IF(L2208=M2208,1,0)))</f>
        <v/>
      </c>
      <c r="P2208" s="31">
        <f>IF(I2208="H",INDEX(Matches!$L:$L,AA2208),INDEX(Matches!$N:$N,AA2208))</f>
        <v/>
      </c>
      <c r="Q2208" s="31">
        <f>INDEX(Matches!$M:$M,AA2208)</f>
        <v/>
      </c>
      <c r="R2208" s="31">
        <f>IF(I2208="H",INDEX(Matches!$N:$N,AA2208),INDEX(Matches!$L:$L,AA2208))</f>
        <v/>
      </c>
      <c r="S2208" s="33">
        <f>IF(I2208="H",INDEX(Matches!$O:$O,AA2208),INDEX(Matches!$P:$P,AA2208))</f>
        <v/>
      </c>
      <c r="T2208" s="33">
        <f>IF(INDEX(Matches!$J:$J,AA2208)="","",IF(I2208="H",INDEX(Matches!$J:$J,AA2208),INDEX(Matches!$K:$K,AA2208)))</f>
        <v/>
      </c>
      <c r="U2208" s="33">
        <f>IF(INDEX(Matches!$K:$K,AA2208)="","",IF(I2208="H",INDEX(Matches!$K:$K,AA2208),INDEX(Matches!$J:$J,AA2208)))</f>
        <v/>
      </c>
      <c r="V2208" s="30">
        <f>IF(T2208="","",T2208-U2208)</f>
        <v/>
      </c>
      <c r="W2208" s="33">
        <f>IF(I2208="H",INDEX(Matches!$T:$T,AA2208),INDEX(Matches!$U:$U,AA2208))</f>
        <v/>
      </c>
      <c r="X2208" s="11">
        <f>INDEX(Matches!$X:$X,AA2208)</f>
        <v/>
      </c>
      <c r="Y2208" s="30">
        <f>IF(O2208="","",O2208-S2208)</f>
        <v/>
      </c>
      <c r="Z2208" s="30">
        <f>IF(W2208="","",W2208-S2208)</f>
        <v/>
      </c>
      <c r="AA2208" s="24">
        <f>MATCH(J2208,Matches!$A:$A,0)</f>
        <v/>
      </c>
      <c r="AB2208" s="33" t="n"/>
      <c r="AC2208" s="33" t="n">
        <v>1.528895662611601</v>
      </c>
      <c r="AD2208" s="24" t="n"/>
      <c r="AE2208" s="24" t="n">
        <v>6</v>
      </c>
      <c r="AF2208" s="33" t="n"/>
      <c r="AG2208" s="33" t="n"/>
    </row>
    <row r="2209">
      <c r="A2209" s="24" t="inlineStr">
        <is>
          <t>Doncaster|22</t>
        </is>
      </c>
      <c r="B2209" s="24" t="inlineStr">
        <is>
          <t>E2</t>
        </is>
      </c>
      <c r="C2209" s="24" t="inlineStr">
        <is>
          <t>League One</t>
        </is>
      </c>
      <c r="D2209" s="24" t="inlineStr">
        <is>
          <t>Doncaster</t>
        </is>
      </c>
      <c r="E2209" s="24" t="n">
        <v>22</v>
      </c>
      <c r="F2209" s="24" t="n">
        <v>6</v>
      </c>
      <c r="G2209" s="29" t="n">
        <v>46385.82291666666</v>
      </c>
      <c r="H2209" s="24" t="inlineStr">
        <is>
          <t>Cambridge</t>
        </is>
      </c>
      <c r="I2209" s="24" t="inlineStr">
        <is>
          <t>A</t>
        </is>
      </c>
      <c r="J2209" s="24" t="inlineStr">
        <is>
          <t>E2-Cambridg-Doncaste</t>
        </is>
      </c>
      <c r="K2209" s="24" t="n">
        <v>21</v>
      </c>
      <c r="L2209" s="11">
        <f>IF(INDEX(Matches!$X:$X,AA2209)=0,"",IF(I2209="H",INDEX(Matches!$H:$H,AA2209),INDEX(Matches!$I:$I,AA2209)))</f>
        <v/>
      </c>
      <c r="M2209" s="11">
        <f>IF(INDEX(Matches!$X:$X,AA2209)=0,"",IF(I2209="H",INDEX(Matches!$I:$I,AA2209),INDEX(Matches!$H:$H,AA2209)))</f>
        <v/>
      </c>
      <c r="N2209" s="11">
        <f>IF(L2209="","",IF(L2209&gt;M2209,"W",IF(L2209=M2209,"D","L")))</f>
        <v/>
      </c>
      <c r="O2209" s="11">
        <f>IF(L2209="","",IF(L2209&gt;M2209,3,IF(L2209=M2209,1,0)))</f>
        <v/>
      </c>
      <c r="P2209" s="31">
        <f>IF(I2209="H",INDEX(Matches!$L:$L,AA2209),INDEX(Matches!$N:$N,AA2209))</f>
        <v/>
      </c>
      <c r="Q2209" s="31">
        <f>INDEX(Matches!$M:$M,AA2209)</f>
        <v/>
      </c>
      <c r="R2209" s="31">
        <f>IF(I2209="H",INDEX(Matches!$N:$N,AA2209),INDEX(Matches!$L:$L,AA2209))</f>
        <v/>
      </c>
      <c r="S2209" s="33">
        <f>IF(I2209="H",INDEX(Matches!$O:$O,AA2209),INDEX(Matches!$P:$P,AA2209))</f>
        <v/>
      </c>
      <c r="T2209" s="33">
        <f>IF(INDEX(Matches!$J:$J,AA2209)="","",IF(I2209="H",INDEX(Matches!$J:$J,AA2209),INDEX(Matches!$K:$K,AA2209)))</f>
        <v/>
      </c>
      <c r="U2209" s="33">
        <f>IF(INDEX(Matches!$K:$K,AA2209)="","",IF(I2209="H",INDEX(Matches!$K:$K,AA2209),INDEX(Matches!$J:$J,AA2209)))</f>
        <v/>
      </c>
      <c r="V2209" s="30">
        <f>IF(T2209="","",T2209-U2209)</f>
        <v/>
      </c>
      <c r="W2209" s="33">
        <f>IF(I2209="H",INDEX(Matches!$T:$T,AA2209),INDEX(Matches!$U:$U,AA2209))</f>
        <v/>
      </c>
      <c r="X2209" s="11">
        <f>INDEX(Matches!$X:$X,AA2209)</f>
        <v/>
      </c>
      <c r="Y2209" s="30">
        <f>IF(O2209="","",O2209-S2209)</f>
        <v/>
      </c>
      <c r="Z2209" s="30">
        <f>IF(W2209="","",W2209-S2209)</f>
        <v/>
      </c>
      <c r="AA2209" s="24">
        <f>MATCH(J2209,Matches!$A:$A,0)</f>
        <v/>
      </c>
      <c r="AB2209" s="33" t="n"/>
      <c r="AC2209" s="33" t="n">
        <v>1.28409719643979</v>
      </c>
      <c r="AD2209" s="24" t="n"/>
      <c r="AE2209" s="24" t="n">
        <v>6</v>
      </c>
      <c r="AF2209" s="33" t="n"/>
      <c r="AG2209" s="33" t="n"/>
    </row>
    <row r="2210">
      <c r="A2210" s="24" t="inlineStr">
        <is>
          <t>Doncaster|23</t>
        </is>
      </c>
      <c r="B2210" s="24" t="inlineStr">
        <is>
          <t>E2</t>
        </is>
      </c>
      <c r="C2210" s="24" t="inlineStr">
        <is>
          <t>League One</t>
        </is>
      </c>
      <c r="D2210" s="24" t="inlineStr">
        <is>
          <t>Doncaster</t>
        </is>
      </c>
      <c r="E2210" s="24" t="n">
        <v>23</v>
      </c>
      <c r="F2210" s="24" t="n">
        <v>6</v>
      </c>
      <c r="G2210" s="29" t="n">
        <v>46388.625</v>
      </c>
      <c r="H2210" s="24" t="inlineStr">
        <is>
          <t>Blackpool</t>
        </is>
      </c>
      <c r="I2210" s="24" t="inlineStr">
        <is>
          <t>A</t>
        </is>
      </c>
      <c r="J2210" s="24" t="inlineStr">
        <is>
          <t>E2-Blackpoo-Doncaste</t>
        </is>
      </c>
      <c r="K2210" s="24" t="n">
        <v>10</v>
      </c>
      <c r="L2210" s="11">
        <f>IF(INDEX(Matches!$X:$X,AA2210)=0,"",IF(I2210="H",INDEX(Matches!$H:$H,AA2210),INDEX(Matches!$I:$I,AA2210)))</f>
        <v/>
      </c>
      <c r="M2210" s="11">
        <f>IF(INDEX(Matches!$X:$X,AA2210)=0,"",IF(I2210="H",INDEX(Matches!$I:$I,AA2210),INDEX(Matches!$H:$H,AA2210)))</f>
        <v/>
      </c>
      <c r="N2210" s="11">
        <f>IF(L2210="","",IF(L2210&gt;M2210,"W",IF(L2210=M2210,"D","L")))</f>
        <v/>
      </c>
      <c r="O2210" s="11">
        <f>IF(L2210="","",IF(L2210&gt;M2210,3,IF(L2210=M2210,1,0)))</f>
        <v/>
      </c>
      <c r="P2210" s="31">
        <f>IF(I2210="H",INDEX(Matches!$L:$L,AA2210),INDEX(Matches!$N:$N,AA2210))</f>
        <v/>
      </c>
      <c r="Q2210" s="31">
        <f>INDEX(Matches!$M:$M,AA2210)</f>
        <v/>
      </c>
      <c r="R2210" s="31">
        <f>IF(I2210="H",INDEX(Matches!$N:$N,AA2210),INDEX(Matches!$L:$L,AA2210))</f>
        <v/>
      </c>
      <c r="S2210" s="33">
        <f>IF(I2210="H",INDEX(Matches!$O:$O,AA2210),INDEX(Matches!$P:$P,AA2210))</f>
        <v/>
      </c>
      <c r="T2210" s="33">
        <f>IF(INDEX(Matches!$J:$J,AA2210)="","",IF(I2210="H",INDEX(Matches!$J:$J,AA2210),INDEX(Matches!$K:$K,AA2210)))</f>
        <v/>
      </c>
      <c r="U2210" s="33">
        <f>IF(INDEX(Matches!$K:$K,AA2210)="","",IF(I2210="H",INDEX(Matches!$K:$K,AA2210),INDEX(Matches!$J:$J,AA2210)))</f>
        <v/>
      </c>
      <c r="V2210" s="30">
        <f>IF(T2210="","",T2210-U2210)</f>
        <v/>
      </c>
      <c r="W2210" s="33">
        <f>IF(I2210="H",INDEX(Matches!$T:$T,AA2210),INDEX(Matches!$U:$U,AA2210))</f>
        <v/>
      </c>
      <c r="X2210" s="11">
        <f>INDEX(Matches!$X:$X,AA2210)</f>
        <v/>
      </c>
      <c r="Y2210" s="30">
        <f>IF(O2210="","",O2210-S2210)</f>
        <v/>
      </c>
      <c r="Z2210" s="30">
        <f>IF(W2210="","",W2210-S2210)</f>
        <v/>
      </c>
      <c r="AA2210" s="24">
        <f>MATCH(J2210,Matches!$A:$A,0)</f>
        <v/>
      </c>
      <c r="AB2210" s="33" t="n"/>
      <c r="AC2210" s="33" t="n">
        <v>1.133937381775533</v>
      </c>
      <c r="AD2210" s="24" t="n"/>
      <c r="AE2210" s="24" t="n">
        <v>6</v>
      </c>
      <c r="AF2210" s="33" t="n"/>
      <c r="AG2210" s="33" t="n"/>
    </row>
    <row r="2211">
      <c r="A2211" s="24" t="inlineStr">
        <is>
          <t>Doncaster|24</t>
        </is>
      </c>
      <c r="B2211" s="24" t="inlineStr">
        <is>
          <t>E2</t>
        </is>
      </c>
      <c r="C2211" s="24" t="inlineStr">
        <is>
          <t>League One</t>
        </is>
      </c>
      <c r="D2211" s="24" t="inlineStr">
        <is>
          <t>Doncaster</t>
        </is>
      </c>
      <c r="E2211" s="24" t="n">
        <v>24</v>
      </c>
      <c r="F2211" s="24" t="n">
        <v>6</v>
      </c>
      <c r="G2211" s="29" t="n">
        <v>46396.625</v>
      </c>
      <c r="H2211" s="24" t="inlineStr">
        <is>
          <t>Wycombe</t>
        </is>
      </c>
      <c r="I2211" s="24" t="inlineStr">
        <is>
          <t>H</t>
        </is>
      </c>
      <c r="J2211" s="24" t="inlineStr">
        <is>
          <t>E2-Doncaste-Wycombe</t>
        </is>
      </c>
      <c r="K2211" s="24" t="n">
        <v>9</v>
      </c>
      <c r="L2211" s="11">
        <f>IF(INDEX(Matches!$X:$X,AA2211)=0,"",IF(I2211="H",INDEX(Matches!$H:$H,AA2211),INDEX(Matches!$I:$I,AA2211)))</f>
        <v/>
      </c>
      <c r="M2211" s="11">
        <f>IF(INDEX(Matches!$X:$X,AA2211)=0,"",IF(I2211="H",INDEX(Matches!$I:$I,AA2211),INDEX(Matches!$H:$H,AA2211)))</f>
        <v/>
      </c>
      <c r="N2211" s="11">
        <f>IF(L2211="","",IF(L2211&gt;M2211,"W",IF(L2211=M2211,"D","L")))</f>
        <v/>
      </c>
      <c r="O2211" s="11">
        <f>IF(L2211="","",IF(L2211&gt;M2211,3,IF(L2211=M2211,1,0)))</f>
        <v/>
      </c>
      <c r="P2211" s="31">
        <f>IF(I2211="H",INDEX(Matches!$L:$L,AA2211),INDEX(Matches!$N:$N,AA2211))</f>
        <v/>
      </c>
      <c r="Q2211" s="31">
        <f>INDEX(Matches!$M:$M,AA2211)</f>
        <v/>
      </c>
      <c r="R2211" s="31">
        <f>IF(I2211="H",INDEX(Matches!$N:$N,AA2211),INDEX(Matches!$L:$L,AA2211))</f>
        <v/>
      </c>
      <c r="S2211" s="33">
        <f>IF(I2211="H",INDEX(Matches!$O:$O,AA2211),INDEX(Matches!$P:$P,AA2211))</f>
        <v/>
      </c>
      <c r="T2211" s="33">
        <f>IF(INDEX(Matches!$J:$J,AA2211)="","",IF(I2211="H",INDEX(Matches!$J:$J,AA2211),INDEX(Matches!$K:$K,AA2211)))</f>
        <v/>
      </c>
      <c r="U2211" s="33">
        <f>IF(INDEX(Matches!$K:$K,AA2211)="","",IF(I2211="H",INDEX(Matches!$K:$K,AA2211),INDEX(Matches!$J:$J,AA2211)))</f>
        <v/>
      </c>
      <c r="V2211" s="30">
        <f>IF(T2211="","",T2211-U2211)</f>
        <v/>
      </c>
      <c r="W2211" s="33">
        <f>IF(I2211="H",INDEX(Matches!$T:$T,AA2211),INDEX(Matches!$U:$U,AA2211))</f>
        <v/>
      </c>
      <c r="X2211" s="11">
        <f>INDEX(Matches!$X:$X,AA2211)</f>
        <v/>
      </c>
      <c r="Y2211" s="30">
        <f>IF(O2211="","",O2211-S2211)</f>
        <v/>
      </c>
      <c r="Z2211" s="30">
        <f>IF(W2211="","",W2211-S2211)</f>
        <v/>
      </c>
      <c r="AA2211" s="24">
        <f>MATCH(J2211,Matches!$A:$A,0)</f>
        <v/>
      </c>
      <c r="AB2211" s="33" t="n"/>
      <c r="AC2211" s="33" t="n">
        <v>1.403123544316306</v>
      </c>
      <c r="AD2211" s="24" t="n"/>
      <c r="AE2211" s="24" t="n">
        <v>6</v>
      </c>
      <c r="AF2211" s="33" t="n"/>
      <c r="AG2211" s="33" t="n"/>
    </row>
    <row r="2212">
      <c r="A2212" s="24" t="inlineStr">
        <is>
          <t>Doncaster|25</t>
        </is>
      </c>
      <c r="B2212" s="24" t="inlineStr">
        <is>
          <t>E2</t>
        </is>
      </c>
      <c r="C2212" s="24" t="inlineStr">
        <is>
          <t>League One</t>
        </is>
      </c>
      <c r="D2212" s="24" t="inlineStr">
        <is>
          <t>Doncaster</t>
        </is>
      </c>
      <c r="E2212" s="24" t="n">
        <v>25</v>
      </c>
      <c r="F2212" s="24" t="n">
        <v>7</v>
      </c>
      <c r="G2212" s="29" t="n">
        <v>46403.625</v>
      </c>
      <c r="H2212" s="24" t="inlineStr">
        <is>
          <t>Leicester</t>
        </is>
      </c>
      <c r="I2212" s="24" t="inlineStr">
        <is>
          <t>H</t>
        </is>
      </c>
      <c r="J2212" s="24" t="inlineStr">
        <is>
          <t>E2-Doncaste-Leiceste</t>
        </is>
      </c>
      <c r="K2212" s="24" t="n">
        <v>1</v>
      </c>
      <c r="L2212" s="11">
        <f>IF(INDEX(Matches!$X:$X,AA2212)=0,"",IF(I2212="H",INDEX(Matches!$H:$H,AA2212),INDEX(Matches!$I:$I,AA2212)))</f>
        <v/>
      </c>
      <c r="M2212" s="11">
        <f>IF(INDEX(Matches!$X:$X,AA2212)=0,"",IF(I2212="H",INDEX(Matches!$I:$I,AA2212),INDEX(Matches!$H:$H,AA2212)))</f>
        <v/>
      </c>
      <c r="N2212" s="11">
        <f>IF(L2212="","",IF(L2212&gt;M2212,"W",IF(L2212=M2212,"D","L")))</f>
        <v/>
      </c>
      <c r="O2212" s="11">
        <f>IF(L2212="","",IF(L2212&gt;M2212,3,IF(L2212=M2212,1,0)))</f>
        <v/>
      </c>
      <c r="P2212" s="31">
        <f>IF(I2212="H",INDEX(Matches!$L:$L,AA2212),INDEX(Matches!$N:$N,AA2212))</f>
        <v/>
      </c>
      <c r="Q2212" s="31">
        <f>INDEX(Matches!$M:$M,AA2212)</f>
        <v/>
      </c>
      <c r="R2212" s="31">
        <f>IF(I2212="H",INDEX(Matches!$N:$N,AA2212),INDEX(Matches!$L:$L,AA2212))</f>
        <v/>
      </c>
      <c r="S2212" s="33">
        <f>IF(I2212="H",INDEX(Matches!$O:$O,AA2212),INDEX(Matches!$P:$P,AA2212))</f>
        <v/>
      </c>
      <c r="T2212" s="33">
        <f>IF(INDEX(Matches!$J:$J,AA2212)="","",IF(I2212="H",INDEX(Matches!$J:$J,AA2212),INDEX(Matches!$K:$K,AA2212)))</f>
        <v/>
      </c>
      <c r="U2212" s="33">
        <f>IF(INDEX(Matches!$K:$K,AA2212)="","",IF(I2212="H",INDEX(Matches!$K:$K,AA2212),INDEX(Matches!$J:$J,AA2212)))</f>
        <v/>
      </c>
      <c r="V2212" s="30">
        <f>IF(T2212="","",T2212-U2212)</f>
        <v/>
      </c>
      <c r="W2212" s="33">
        <f>IF(I2212="H",INDEX(Matches!$T:$T,AA2212),INDEX(Matches!$U:$U,AA2212))</f>
        <v/>
      </c>
      <c r="X2212" s="11">
        <f>INDEX(Matches!$X:$X,AA2212)</f>
        <v/>
      </c>
      <c r="Y2212" s="30">
        <f>IF(O2212="","",O2212-S2212)</f>
        <v/>
      </c>
      <c r="Z2212" s="30">
        <f>IF(W2212="","",W2212-S2212)</f>
        <v/>
      </c>
      <c r="AA2212" s="24">
        <f>MATCH(J2212,Matches!$A:$A,0)</f>
        <v/>
      </c>
      <c r="AB2212" s="33" t="n"/>
      <c r="AC2212" s="33" t="n">
        <v>1.061106718444525</v>
      </c>
      <c r="AD2212" s="24" t="n"/>
      <c r="AE2212" s="24" t="n">
        <v>7</v>
      </c>
      <c r="AF2212" s="33" t="n"/>
      <c r="AG2212" s="33" t="n"/>
    </row>
    <row r="2213">
      <c r="A2213" s="24" t="inlineStr">
        <is>
          <t>Doncaster|26</t>
        </is>
      </c>
      <c r="B2213" s="24" t="inlineStr">
        <is>
          <t>E2</t>
        </is>
      </c>
      <c r="C2213" s="24" t="inlineStr">
        <is>
          <t>League One</t>
        </is>
      </c>
      <c r="D2213" s="24" t="inlineStr">
        <is>
          <t>Doncaster</t>
        </is>
      </c>
      <c r="E2213" s="24" t="n">
        <v>26</v>
      </c>
      <c r="F2213" s="24" t="n">
        <v>7</v>
      </c>
      <c r="G2213" s="29" t="n">
        <v>46406.82291666666</v>
      </c>
      <c r="H2213" s="24" t="inlineStr">
        <is>
          <t>Stockport</t>
        </is>
      </c>
      <c r="I2213" s="24" t="inlineStr">
        <is>
          <t>A</t>
        </is>
      </c>
      <c r="J2213" s="24" t="inlineStr">
        <is>
          <t>E2-Stockpor-Doncaste</t>
        </is>
      </c>
      <c r="K2213" s="24" t="n">
        <v>7</v>
      </c>
      <c r="L2213" s="11">
        <f>IF(INDEX(Matches!$X:$X,AA2213)=0,"",IF(I2213="H",INDEX(Matches!$H:$H,AA2213),INDEX(Matches!$I:$I,AA2213)))</f>
        <v/>
      </c>
      <c r="M2213" s="11">
        <f>IF(INDEX(Matches!$X:$X,AA2213)=0,"",IF(I2213="H",INDEX(Matches!$I:$I,AA2213),INDEX(Matches!$H:$H,AA2213)))</f>
        <v/>
      </c>
      <c r="N2213" s="11">
        <f>IF(L2213="","",IF(L2213&gt;M2213,"W",IF(L2213=M2213,"D","L")))</f>
        <v/>
      </c>
      <c r="O2213" s="11">
        <f>IF(L2213="","",IF(L2213&gt;M2213,3,IF(L2213=M2213,1,0)))</f>
        <v/>
      </c>
      <c r="P2213" s="31">
        <f>IF(I2213="H",INDEX(Matches!$L:$L,AA2213),INDEX(Matches!$N:$N,AA2213))</f>
        <v/>
      </c>
      <c r="Q2213" s="31">
        <f>INDEX(Matches!$M:$M,AA2213)</f>
        <v/>
      </c>
      <c r="R2213" s="31">
        <f>IF(I2213="H",INDEX(Matches!$N:$N,AA2213),INDEX(Matches!$L:$L,AA2213))</f>
        <v/>
      </c>
      <c r="S2213" s="33">
        <f>IF(I2213="H",INDEX(Matches!$O:$O,AA2213),INDEX(Matches!$P:$P,AA2213))</f>
        <v/>
      </c>
      <c r="T2213" s="33">
        <f>IF(INDEX(Matches!$J:$J,AA2213)="","",IF(I2213="H",INDEX(Matches!$J:$J,AA2213),INDEX(Matches!$K:$K,AA2213)))</f>
        <v/>
      </c>
      <c r="U2213" s="33">
        <f>IF(INDEX(Matches!$K:$K,AA2213)="","",IF(I2213="H",INDEX(Matches!$K:$K,AA2213),INDEX(Matches!$J:$J,AA2213)))</f>
        <v/>
      </c>
      <c r="V2213" s="30">
        <f>IF(T2213="","",T2213-U2213)</f>
        <v/>
      </c>
      <c r="W2213" s="33">
        <f>IF(I2213="H",INDEX(Matches!$T:$T,AA2213),INDEX(Matches!$U:$U,AA2213))</f>
        <v/>
      </c>
      <c r="X2213" s="11">
        <f>INDEX(Matches!$X:$X,AA2213)</f>
        <v/>
      </c>
      <c r="Y2213" s="30">
        <f>IF(O2213="","",O2213-S2213)</f>
        <v/>
      </c>
      <c r="Z2213" s="30">
        <f>IF(W2213="","",W2213-S2213)</f>
        <v/>
      </c>
      <c r="AA2213" s="24">
        <f>MATCH(J2213,Matches!$A:$A,0)</f>
        <v/>
      </c>
      <c r="AB2213" s="33" t="n"/>
      <c r="AC2213" s="33" t="n">
        <v>0.9732526781363884</v>
      </c>
      <c r="AD2213" s="24" t="n"/>
      <c r="AE2213" s="24" t="n">
        <v>7</v>
      </c>
      <c r="AF2213" s="33" t="n"/>
      <c r="AG2213" s="33" t="n"/>
    </row>
    <row r="2214">
      <c r="A2214" s="24" t="inlineStr">
        <is>
          <t>Doncaster|27</t>
        </is>
      </c>
      <c r="B2214" s="24" t="inlineStr">
        <is>
          <t>E2</t>
        </is>
      </c>
      <c r="C2214" s="24" t="inlineStr">
        <is>
          <t>League One</t>
        </is>
      </c>
      <c r="D2214" s="24" t="inlineStr">
        <is>
          <t>Doncaster</t>
        </is>
      </c>
      <c r="E2214" s="24" t="n">
        <v>27</v>
      </c>
      <c r="F2214" s="24" t="n">
        <v>7</v>
      </c>
      <c r="G2214" s="29" t="n">
        <v>46410.625</v>
      </c>
      <c r="H2214" s="24" t="inlineStr">
        <is>
          <t>Sheffield Wed</t>
        </is>
      </c>
      <c r="I2214" s="24" t="inlineStr">
        <is>
          <t>A</t>
        </is>
      </c>
      <c r="J2214" s="24" t="inlineStr">
        <is>
          <t>E2-Sheffiel-Doncaste</t>
        </is>
      </c>
      <c r="K2214" s="24" t="n">
        <v>2</v>
      </c>
      <c r="L2214" s="11">
        <f>IF(INDEX(Matches!$X:$X,AA2214)=0,"",IF(I2214="H",INDEX(Matches!$H:$H,AA2214),INDEX(Matches!$I:$I,AA2214)))</f>
        <v/>
      </c>
      <c r="M2214" s="11">
        <f>IF(INDEX(Matches!$X:$X,AA2214)=0,"",IF(I2214="H",INDEX(Matches!$I:$I,AA2214),INDEX(Matches!$H:$H,AA2214)))</f>
        <v/>
      </c>
      <c r="N2214" s="11">
        <f>IF(L2214="","",IF(L2214&gt;M2214,"W",IF(L2214=M2214,"D","L")))</f>
        <v/>
      </c>
      <c r="O2214" s="11">
        <f>IF(L2214="","",IF(L2214&gt;M2214,3,IF(L2214=M2214,1,0)))</f>
        <v/>
      </c>
      <c r="P2214" s="31">
        <f>IF(I2214="H",INDEX(Matches!$L:$L,AA2214),INDEX(Matches!$N:$N,AA2214))</f>
        <v/>
      </c>
      <c r="Q2214" s="31">
        <f>INDEX(Matches!$M:$M,AA2214)</f>
        <v/>
      </c>
      <c r="R2214" s="31">
        <f>IF(I2214="H",INDEX(Matches!$N:$N,AA2214),INDEX(Matches!$L:$L,AA2214))</f>
        <v/>
      </c>
      <c r="S2214" s="33">
        <f>IF(I2214="H",INDEX(Matches!$O:$O,AA2214),INDEX(Matches!$P:$P,AA2214))</f>
        <v/>
      </c>
      <c r="T2214" s="33">
        <f>IF(INDEX(Matches!$J:$J,AA2214)="","",IF(I2214="H",INDEX(Matches!$J:$J,AA2214),INDEX(Matches!$K:$K,AA2214)))</f>
        <v/>
      </c>
      <c r="U2214" s="33">
        <f>IF(INDEX(Matches!$K:$K,AA2214)="","",IF(I2214="H",INDEX(Matches!$K:$K,AA2214),INDEX(Matches!$J:$J,AA2214)))</f>
        <v/>
      </c>
      <c r="V2214" s="30">
        <f>IF(T2214="","",T2214-U2214)</f>
        <v/>
      </c>
      <c r="W2214" s="33">
        <f>IF(I2214="H",INDEX(Matches!$T:$T,AA2214),INDEX(Matches!$U:$U,AA2214))</f>
        <v/>
      </c>
      <c r="X2214" s="11">
        <f>INDEX(Matches!$X:$X,AA2214)</f>
        <v/>
      </c>
      <c r="Y2214" s="30">
        <f>IF(O2214="","",O2214-S2214)</f>
        <v/>
      </c>
      <c r="Z2214" s="30">
        <f>IF(W2214="","",W2214-S2214)</f>
        <v/>
      </c>
      <c r="AA2214" s="24">
        <f>MATCH(J2214,Matches!$A:$A,0)</f>
        <v/>
      </c>
      <c r="AB2214" s="33" t="n"/>
      <c r="AC2214" s="33" t="n">
        <v>0.903624741289891</v>
      </c>
      <c r="AD2214" s="24" t="n"/>
      <c r="AE2214" s="24" t="n">
        <v>7</v>
      </c>
      <c r="AF2214" s="33" t="n"/>
      <c r="AG2214" s="33" t="n"/>
    </row>
    <row r="2215">
      <c r="A2215" s="24" t="inlineStr">
        <is>
          <t>Doncaster|28</t>
        </is>
      </c>
      <c r="B2215" s="24" t="inlineStr">
        <is>
          <t>E2</t>
        </is>
      </c>
      <c r="C2215" s="24" t="inlineStr">
        <is>
          <t>League One</t>
        </is>
      </c>
      <c r="D2215" s="24" t="inlineStr">
        <is>
          <t>Doncaster</t>
        </is>
      </c>
      <c r="E2215" s="24" t="n">
        <v>28</v>
      </c>
      <c r="F2215" s="24" t="n">
        <v>7</v>
      </c>
      <c r="G2215" s="29" t="n">
        <v>46417.625</v>
      </c>
      <c r="H2215" s="24" t="inlineStr">
        <is>
          <t>MK Dons</t>
        </is>
      </c>
      <c r="I2215" s="24" t="inlineStr">
        <is>
          <t>H</t>
        </is>
      </c>
      <c r="J2215" s="24" t="inlineStr">
        <is>
          <t>E2-Doncaste-MKDons</t>
        </is>
      </c>
      <c r="K2215" s="24" t="n">
        <v>6</v>
      </c>
      <c r="L2215" s="11">
        <f>IF(INDEX(Matches!$X:$X,AA2215)=0,"",IF(I2215="H",INDEX(Matches!$H:$H,AA2215),INDEX(Matches!$I:$I,AA2215)))</f>
        <v/>
      </c>
      <c r="M2215" s="11">
        <f>IF(INDEX(Matches!$X:$X,AA2215)=0,"",IF(I2215="H",INDEX(Matches!$I:$I,AA2215),INDEX(Matches!$H:$H,AA2215)))</f>
        <v/>
      </c>
      <c r="N2215" s="11">
        <f>IF(L2215="","",IF(L2215&gt;M2215,"W",IF(L2215=M2215,"D","L")))</f>
        <v/>
      </c>
      <c r="O2215" s="11">
        <f>IF(L2215="","",IF(L2215&gt;M2215,3,IF(L2215=M2215,1,0)))</f>
        <v/>
      </c>
      <c r="P2215" s="31">
        <f>IF(I2215="H",INDEX(Matches!$L:$L,AA2215),INDEX(Matches!$N:$N,AA2215))</f>
        <v/>
      </c>
      <c r="Q2215" s="31">
        <f>INDEX(Matches!$M:$M,AA2215)</f>
        <v/>
      </c>
      <c r="R2215" s="31">
        <f>IF(I2215="H",INDEX(Matches!$N:$N,AA2215),INDEX(Matches!$L:$L,AA2215))</f>
        <v/>
      </c>
      <c r="S2215" s="33">
        <f>IF(I2215="H",INDEX(Matches!$O:$O,AA2215),INDEX(Matches!$P:$P,AA2215))</f>
        <v/>
      </c>
      <c r="T2215" s="33">
        <f>IF(INDEX(Matches!$J:$J,AA2215)="","",IF(I2215="H",INDEX(Matches!$J:$J,AA2215),INDEX(Matches!$K:$K,AA2215)))</f>
        <v/>
      </c>
      <c r="U2215" s="33">
        <f>IF(INDEX(Matches!$K:$K,AA2215)="","",IF(I2215="H",INDEX(Matches!$K:$K,AA2215),INDEX(Matches!$J:$J,AA2215)))</f>
        <v/>
      </c>
      <c r="V2215" s="30">
        <f>IF(T2215="","",T2215-U2215)</f>
        <v/>
      </c>
      <c r="W2215" s="33">
        <f>IF(I2215="H",INDEX(Matches!$T:$T,AA2215),INDEX(Matches!$U:$U,AA2215))</f>
        <v/>
      </c>
      <c r="X2215" s="11">
        <f>INDEX(Matches!$X:$X,AA2215)</f>
        <v/>
      </c>
      <c r="Y2215" s="30">
        <f>IF(O2215="","",O2215-S2215)</f>
        <v/>
      </c>
      <c r="Z2215" s="30">
        <f>IF(W2215="","",W2215-S2215)</f>
        <v/>
      </c>
      <c r="AA2215" s="24">
        <f>MATCH(J2215,Matches!$A:$A,0)</f>
        <v/>
      </c>
      <c r="AB2215" s="33" t="n"/>
      <c r="AC2215" s="33" t="n">
        <v>1.371033354789662</v>
      </c>
      <c r="AD2215" s="24" t="n"/>
      <c r="AE2215" s="24" t="n">
        <v>7</v>
      </c>
      <c r="AF2215" s="33" t="n"/>
      <c r="AG2215" s="33" t="n"/>
    </row>
    <row r="2216">
      <c r="A2216" s="24" t="inlineStr">
        <is>
          <t>Doncaster|29</t>
        </is>
      </c>
      <c r="B2216" s="24" t="inlineStr">
        <is>
          <t>E2</t>
        </is>
      </c>
      <c r="C2216" s="24" t="inlineStr">
        <is>
          <t>League One</t>
        </is>
      </c>
      <c r="D2216" s="24" t="inlineStr">
        <is>
          <t>Doncaster</t>
        </is>
      </c>
      <c r="E2216" s="24" t="n">
        <v>29</v>
      </c>
      <c r="F2216" s="24" t="n">
        <v>8</v>
      </c>
      <c r="G2216" s="29" t="n">
        <v>46424.625</v>
      </c>
      <c r="H2216" s="24" t="inlineStr">
        <is>
          <t>Stevenage</t>
        </is>
      </c>
      <c r="I2216" s="24" t="inlineStr">
        <is>
          <t>H</t>
        </is>
      </c>
      <c r="J2216" s="24" t="inlineStr">
        <is>
          <t>E2-Doncaste-Stevenag</t>
        </is>
      </c>
      <c r="K2216" s="24" t="n">
        <v>17</v>
      </c>
      <c r="L2216" s="11">
        <f>IF(INDEX(Matches!$X:$X,AA2216)=0,"",IF(I2216="H",INDEX(Matches!$H:$H,AA2216),INDEX(Matches!$I:$I,AA2216)))</f>
        <v/>
      </c>
      <c r="M2216" s="11">
        <f>IF(INDEX(Matches!$X:$X,AA2216)=0,"",IF(I2216="H",INDEX(Matches!$I:$I,AA2216),INDEX(Matches!$H:$H,AA2216)))</f>
        <v/>
      </c>
      <c r="N2216" s="11">
        <f>IF(L2216="","",IF(L2216&gt;M2216,"W",IF(L2216=M2216,"D","L")))</f>
        <v/>
      </c>
      <c r="O2216" s="11">
        <f>IF(L2216="","",IF(L2216&gt;M2216,3,IF(L2216=M2216,1,0)))</f>
        <v/>
      </c>
      <c r="P2216" s="31">
        <f>IF(I2216="H",INDEX(Matches!$L:$L,AA2216),INDEX(Matches!$N:$N,AA2216))</f>
        <v/>
      </c>
      <c r="Q2216" s="31">
        <f>INDEX(Matches!$M:$M,AA2216)</f>
        <v/>
      </c>
      <c r="R2216" s="31">
        <f>IF(I2216="H",INDEX(Matches!$N:$N,AA2216),INDEX(Matches!$L:$L,AA2216))</f>
        <v/>
      </c>
      <c r="S2216" s="33">
        <f>IF(I2216="H",INDEX(Matches!$O:$O,AA2216),INDEX(Matches!$P:$P,AA2216))</f>
        <v/>
      </c>
      <c r="T2216" s="33">
        <f>IF(INDEX(Matches!$J:$J,AA2216)="","",IF(I2216="H",INDEX(Matches!$J:$J,AA2216),INDEX(Matches!$K:$K,AA2216)))</f>
        <v/>
      </c>
      <c r="U2216" s="33">
        <f>IF(INDEX(Matches!$K:$K,AA2216)="","",IF(I2216="H",INDEX(Matches!$K:$K,AA2216),INDEX(Matches!$J:$J,AA2216)))</f>
        <v/>
      </c>
      <c r="V2216" s="30">
        <f>IF(T2216="","",T2216-U2216)</f>
        <v/>
      </c>
      <c r="W2216" s="33">
        <f>IF(I2216="H",INDEX(Matches!$T:$T,AA2216),INDEX(Matches!$U:$U,AA2216))</f>
        <v/>
      </c>
      <c r="X2216" s="11">
        <f>INDEX(Matches!$X:$X,AA2216)</f>
        <v/>
      </c>
      <c r="Y2216" s="30">
        <f>IF(O2216="","",O2216-S2216)</f>
        <v/>
      </c>
      <c r="Z2216" s="30">
        <f>IF(W2216="","",W2216-S2216)</f>
        <v/>
      </c>
      <c r="AA2216" s="24">
        <f>MATCH(J2216,Matches!$A:$A,0)</f>
        <v/>
      </c>
      <c r="AB2216" s="33" t="n"/>
      <c r="AC2216" s="33" t="n">
        <v>1.503302691665088</v>
      </c>
      <c r="AD2216" s="24" t="n"/>
      <c r="AE2216" s="24" t="n">
        <v>8</v>
      </c>
      <c r="AF2216" s="33" t="n"/>
      <c r="AG2216" s="33" t="n"/>
    </row>
    <row r="2217">
      <c r="A2217" s="24" t="inlineStr">
        <is>
          <t>Doncaster|30</t>
        </is>
      </c>
      <c r="B2217" s="24" t="inlineStr">
        <is>
          <t>E2</t>
        </is>
      </c>
      <c r="C2217" s="24" t="inlineStr">
        <is>
          <t>League One</t>
        </is>
      </c>
      <c r="D2217" s="24" t="inlineStr">
        <is>
          <t>Doncaster</t>
        </is>
      </c>
      <c r="E2217" s="24" t="n">
        <v>30</v>
      </c>
      <c r="F2217" s="24" t="n">
        <v>8</v>
      </c>
      <c r="G2217" s="29" t="n">
        <v>46427.82291666666</v>
      </c>
      <c r="H2217" s="24" t="inlineStr">
        <is>
          <t>Notts County</t>
        </is>
      </c>
      <c r="I2217" s="24" t="inlineStr">
        <is>
          <t>A</t>
        </is>
      </c>
      <c r="J2217" s="24" t="inlineStr">
        <is>
          <t>E2-NottsCou-Doncaste</t>
        </is>
      </c>
      <c r="K2217" s="24" t="n">
        <v>18</v>
      </c>
      <c r="L2217" s="11">
        <f>IF(INDEX(Matches!$X:$X,AA2217)=0,"",IF(I2217="H",INDEX(Matches!$H:$H,AA2217),INDEX(Matches!$I:$I,AA2217)))</f>
        <v/>
      </c>
      <c r="M2217" s="11">
        <f>IF(INDEX(Matches!$X:$X,AA2217)=0,"",IF(I2217="H",INDEX(Matches!$I:$I,AA2217),INDEX(Matches!$H:$H,AA2217)))</f>
        <v/>
      </c>
      <c r="N2217" s="11">
        <f>IF(L2217="","",IF(L2217&gt;M2217,"W",IF(L2217=M2217,"D","L")))</f>
        <v/>
      </c>
      <c r="O2217" s="11">
        <f>IF(L2217="","",IF(L2217&gt;M2217,3,IF(L2217=M2217,1,0)))</f>
        <v/>
      </c>
      <c r="P2217" s="31">
        <f>IF(I2217="H",INDEX(Matches!$L:$L,AA2217),INDEX(Matches!$N:$N,AA2217))</f>
        <v/>
      </c>
      <c r="Q2217" s="31">
        <f>INDEX(Matches!$M:$M,AA2217)</f>
        <v/>
      </c>
      <c r="R2217" s="31">
        <f>IF(I2217="H",INDEX(Matches!$N:$N,AA2217),INDEX(Matches!$L:$L,AA2217))</f>
        <v/>
      </c>
      <c r="S2217" s="33">
        <f>IF(I2217="H",INDEX(Matches!$O:$O,AA2217),INDEX(Matches!$P:$P,AA2217))</f>
        <v/>
      </c>
      <c r="T2217" s="33">
        <f>IF(INDEX(Matches!$J:$J,AA2217)="","",IF(I2217="H",INDEX(Matches!$J:$J,AA2217),INDEX(Matches!$K:$K,AA2217)))</f>
        <v/>
      </c>
      <c r="U2217" s="33">
        <f>IF(INDEX(Matches!$K:$K,AA2217)="","",IF(I2217="H",INDEX(Matches!$K:$K,AA2217),INDEX(Matches!$J:$J,AA2217)))</f>
        <v/>
      </c>
      <c r="V2217" s="30">
        <f>IF(T2217="","",T2217-U2217)</f>
        <v/>
      </c>
      <c r="W2217" s="33">
        <f>IF(I2217="H",INDEX(Matches!$T:$T,AA2217),INDEX(Matches!$U:$U,AA2217))</f>
        <v/>
      </c>
      <c r="X2217" s="11">
        <f>INDEX(Matches!$X:$X,AA2217)</f>
        <v/>
      </c>
      <c r="Y2217" s="30">
        <f>IF(O2217="","",O2217-S2217)</f>
        <v/>
      </c>
      <c r="Z2217" s="30">
        <f>IF(W2217="","",W2217-S2217)</f>
        <v/>
      </c>
      <c r="AA2217" s="24">
        <f>MATCH(J2217,Matches!$A:$A,0)</f>
        <v/>
      </c>
      <c r="AB2217" s="33" t="n"/>
      <c r="AC2217" s="33" t="n">
        <v>1.185339726978639</v>
      </c>
      <c r="AD2217" s="24" t="n"/>
      <c r="AE2217" s="24" t="n">
        <v>8</v>
      </c>
      <c r="AF2217" s="33" t="n"/>
      <c r="AG2217" s="33" t="n"/>
    </row>
    <row r="2218">
      <c r="A2218" s="24" t="inlineStr">
        <is>
          <t>Doncaster|31</t>
        </is>
      </c>
      <c r="B2218" s="24" t="inlineStr">
        <is>
          <t>E2</t>
        </is>
      </c>
      <c r="C2218" s="24" t="inlineStr">
        <is>
          <t>League One</t>
        </is>
      </c>
      <c r="D2218" s="24" t="inlineStr">
        <is>
          <t>Doncaster</t>
        </is>
      </c>
      <c r="E2218" s="24" t="n">
        <v>31</v>
      </c>
      <c r="F2218" s="24" t="n">
        <v>8</v>
      </c>
      <c r="G2218" s="29" t="n">
        <v>46431.625</v>
      </c>
      <c r="H2218" s="24" t="inlineStr">
        <is>
          <t>Plymouth</t>
        </is>
      </c>
      <c r="I2218" s="24" t="inlineStr">
        <is>
          <t>A</t>
        </is>
      </c>
      <c r="J2218" s="24" t="inlineStr">
        <is>
          <t>E2-Plymouth-Doncaste</t>
        </is>
      </c>
      <c r="K2218" s="24" t="n">
        <v>5</v>
      </c>
      <c r="L2218" s="11">
        <f>IF(INDEX(Matches!$X:$X,AA2218)=0,"",IF(I2218="H",INDEX(Matches!$H:$H,AA2218),INDEX(Matches!$I:$I,AA2218)))</f>
        <v/>
      </c>
      <c r="M2218" s="11">
        <f>IF(INDEX(Matches!$X:$X,AA2218)=0,"",IF(I2218="H",INDEX(Matches!$I:$I,AA2218),INDEX(Matches!$H:$H,AA2218)))</f>
        <v/>
      </c>
      <c r="N2218" s="11">
        <f>IF(L2218="","",IF(L2218&gt;M2218,"W",IF(L2218=M2218,"D","L")))</f>
        <v/>
      </c>
      <c r="O2218" s="11">
        <f>IF(L2218="","",IF(L2218&gt;M2218,3,IF(L2218=M2218,1,0)))</f>
        <v/>
      </c>
      <c r="P2218" s="31">
        <f>IF(I2218="H",INDEX(Matches!$L:$L,AA2218),INDEX(Matches!$N:$N,AA2218))</f>
        <v/>
      </c>
      <c r="Q2218" s="31">
        <f>INDEX(Matches!$M:$M,AA2218)</f>
        <v/>
      </c>
      <c r="R2218" s="31">
        <f>IF(I2218="H",INDEX(Matches!$N:$N,AA2218),INDEX(Matches!$L:$L,AA2218))</f>
        <v/>
      </c>
      <c r="S2218" s="33">
        <f>IF(I2218="H",INDEX(Matches!$O:$O,AA2218),INDEX(Matches!$P:$P,AA2218))</f>
        <v/>
      </c>
      <c r="T2218" s="33">
        <f>IF(INDEX(Matches!$J:$J,AA2218)="","",IF(I2218="H",INDEX(Matches!$J:$J,AA2218),INDEX(Matches!$K:$K,AA2218)))</f>
        <v/>
      </c>
      <c r="U2218" s="33">
        <f>IF(INDEX(Matches!$K:$K,AA2218)="","",IF(I2218="H",INDEX(Matches!$K:$K,AA2218),INDEX(Matches!$J:$J,AA2218)))</f>
        <v/>
      </c>
      <c r="V2218" s="30">
        <f>IF(T2218="","",T2218-U2218)</f>
        <v/>
      </c>
      <c r="W2218" s="33">
        <f>IF(I2218="H",INDEX(Matches!$T:$T,AA2218),INDEX(Matches!$U:$U,AA2218))</f>
        <v/>
      </c>
      <c r="X2218" s="11">
        <f>INDEX(Matches!$X:$X,AA2218)</f>
        <v/>
      </c>
      <c r="Y2218" s="30">
        <f>IF(O2218="","",O2218-S2218)</f>
        <v/>
      </c>
      <c r="Z2218" s="30">
        <f>IF(W2218="","",W2218-S2218)</f>
        <v/>
      </c>
      <c r="AA2218" s="24">
        <f>MATCH(J2218,Matches!$A:$A,0)</f>
        <v/>
      </c>
      <c r="AB2218" s="33" t="n"/>
      <c r="AC2218" s="33" t="n">
        <v>1.023387368996838</v>
      </c>
      <c r="AD2218" s="24" t="n"/>
      <c r="AE2218" s="24" t="n">
        <v>8</v>
      </c>
      <c r="AF2218" s="33" t="n"/>
      <c r="AG2218" s="33" t="n"/>
    </row>
    <row r="2219">
      <c r="A2219" s="24" t="inlineStr">
        <is>
          <t>Doncaster|32</t>
        </is>
      </c>
      <c r="B2219" s="24" t="inlineStr">
        <is>
          <t>E2</t>
        </is>
      </c>
      <c r="C2219" s="24" t="inlineStr">
        <is>
          <t>League One</t>
        </is>
      </c>
      <c r="D2219" s="24" t="inlineStr">
        <is>
          <t>Doncaster</t>
        </is>
      </c>
      <c r="E2219" s="24" t="n">
        <v>32</v>
      </c>
      <c r="F2219" s="24" t="n">
        <v>8</v>
      </c>
      <c r="G2219" s="29" t="n">
        <v>46438.625</v>
      </c>
      <c r="H2219" s="24" t="inlineStr">
        <is>
          <t>AFC Wimbledon</t>
        </is>
      </c>
      <c r="I2219" s="24" t="inlineStr">
        <is>
          <t>H</t>
        </is>
      </c>
      <c r="J2219" s="24" t="inlineStr">
        <is>
          <t>E2-Doncaste-AFCWimbl</t>
        </is>
      </c>
      <c r="K2219" s="24" t="n">
        <v>23</v>
      </c>
      <c r="L2219" s="11">
        <f>IF(INDEX(Matches!$X:$X,AA2219)=0,"",IF(I2219="H",INDEX(Matches!$H:$H,AA2219),INDEX(Matches!$I:$I,AA2219)))</f>
        <v/>
      </c>
      <c r="M2219" s="11">
        <f>IF(INDEX(Matches!$X:$X,AA2219)=0,"",IF(I2219="H",INDEX(Matches!$I:$I,AA2219),INDEX(Matches!$H:$H,AA2219)))</f>
        <v/>
      </c>
      <c r="N2219" s="11">
        <f>IF(L2219="","",IF(L2219&gt;M2219,"W",IF(L2219=M2219,"D","L")))</f>
        <v/>
      </c>
      <c r="O2219" s="11">
        <f>IF(L2219="","",IF(L2219&gt;M2219,3,IF(L2219=M2219,1,0)))</f>
        <v/>
      </c>
      <c r="P2219" s="31">
        <f>IF(I2219="H",INDEX(Matches!$L:$L,AA2219),INDEX(Matches!$N:$N,AA2219))</f>
        <v/>
      </c>
      <c r="Q2219" s="31">
        <f>INDEX(Matches!$M:$M,AA2219)</f>
        <v/>
      </c>
      <c r="R2219" s="31">
        <f>IF(I2219="H",INDEX(Matches!$N:$N,AA2219),INDEX(Matches!$L:$L,AA2219))</f>
        <v/>
      </c>
      <c r="S2219" s="33">
        <f>IF(I2219="H",INDEX(Matches!$O:$O,AA2219),INDEX(Matches!$P:$P,AA2219))</f>
        <v/>
      </c>
      <c r="T2219" s="33">
        <f>IF(INDEX(Matches!$J:$J,AA2219)="","",IF(I2219="H",INDEX(Matches!$J:$J,AA2219),INDEX(Matches!$K:$K,AA2219)))</f>
        <v/>
      </c>
      <c r="U2219" s="33">
        <f>IF(INDEX(Matches!$K:$K,AA2219)="","",IF(I2219="H",INDEX(Matches!$K:$K,AA2219),INDEX(Matches!$J:$J,AA2219)))</f>
        <v/>
      </c>
      <c r="V2219" s="30">
        <f>IF(T2219="","",T2219-U2219)</f>
        <v/>
      </c>
      <c r="W2219" s="33">
        <f>IF(I2219="H",INDEX(Matches!$T:$T,AA2219),INDEX(Matches!$U:$U,AA2219))</f>
        <v/>
      </c>
      <c r="X2219" s="11">
        <f>INDEX(Matches!$X:$X,AA2219)</f>
        <v/>
      </c>
      <c r="Y2219" s="30">
        <f>IF(O2219="","",O2219-S2219)</f>
        <v/>
      </c>
      <c r="Z2219" s="30">
        <f>IF(W2219="","",W2219-S2219)</f>
        <v/>
      </c>
      <c r="AA2219" s="24">
        <f>MATCH(J2219,Matches!$A:$A,0)</f>
        <v/>
      </c>
      <c r="AB2219" s="33" t="n"/>
      <c r="AC2219" s="33" t="n">
        <v>1.70076999070188</v>
      </c>
      <c r="AD2219" s="24" t="n"/>
      <c r="AE2219" s="24" t="n">
        <v>8</v>
      </c>
      <c r="AF2219" s="33" t="n"/>
      <c r="AG2219" s="33" t="n"/>
    </row>
    <row r="2220">
      <c r="A2220" s="24" t="inlineStr">
        <is>
          <t>Doncaster|33</t>
        </is>
      </c>
      <c r="B2220" s="24" t="inlineStr">
        <is>
          <t>E2</t>
        </is>
      </c>
      <c r="C2220" s="24" t="inlineStr">
        <is>
          <t>League One</t>
        </is>
      </c>
      <c r="D2220" s="24" t="inlineStr">
        <is>
          <t>Doncaster</t>
        </is>
      </c>
      <c r="E2220" s="24" t="n">
        <v>33</v>
      </c>
      <c r="F2220" s="24" t="n">
        <v>9</v>
      </c>
      <c r="G2220" s="29" t="n">
        <v>46445.625</v>
      </c>
      <c r="H2220" s="24" t="inlineStr">
        <is>
          <t>Leyton Orient</t>
        </is>
      </c>
      <c r="I2220" s="24" t="inlineStr">
        <is>
          <t>A</t>
        </is>
      </c>
      <c r="J2220" s="24" t="inlineStr">
        <is>
          <t>E2-LeytonOr-Doncaste</t>
        </is>
      </c>
      <c r="K2220" s="24" t="n">
        <v>20</v>
      </c>
      <c r="L2220" s="11">
        <f>IF(INDEX(Matches!$X:$X,AA2220)=0,"",IF(I2220="H",INDEX(Matches!$H:$H,AA2220),INDEX(Matches!$I:$I,AA2220)))</f>
        <v/>
      </c>
      <c r="M2220" s="11">
        <f>IF(INDEX(Matches!$X:$X,AA2220)=0,"",IF(I2220="H",INDEX(Matches!$I:$I,AA2220),INDEX(Matches!$H:$H,AA2220)))</f>
        <v/>
      </c>
      <c r="N2220" s="11">
        <f>IF(L2220="","",IF(L2220&gt;M2220,"W",IF(L2220=M2220,"D","L")))</f>
        <v/>
      </c>
      <c r="O2220" s="11">
        <f>IF(L2220="","",IF(L2220&gt;M2220,3,IF(L2220=M2220,1,0)))</f>
        <v/>
      </c>
      <c r="P2220" s="31">
        <f>IF(I2220="H",INDEX(Matches!$L:$L,AA2220),INDEX(Matches!$N:$N,AA2220))</f>
        <v/>
      </c>
      <c r="Q2220" s="31">
        <f>INDEX(Matches!$M:$M,AA2220)</f>
        <v/>
      </c>
      <c r="R2220" s="31">
        <f>IF(I2220="H",INDEX(Matches!$N:$N,AA2220),INDEX(Matches!$L:$L,AA2220))</f>
        <v/>
      </c>
      <c r="S2220" s="33">
        <f>IF(I2220="H",INDEX(Matches!$O:$O,AA2220),INDEX(Matches!$P:$P,AA2220))</f>
        <v/>
      </c>
      <c r="T2220" s="33">
        <f>IF(INDEX(Matches!$J:$J,AA2220)="","",IF(I2220="H",INDEX(Matches!$J:$J,AA2220),INDEX(Matches!$K:$K,AA2220)))</f>
        <v/>
      </c>
      <c r="U2220" s="33">
        <f>IF(INDEX(Matches!$K:$K,AA2220)="","",IF(I2220="H",INDEX(Matches!$K:$K,AA2220),INDEX(Matches!$J:$J,AA2220)))</f>
        <v/>
      </c>
      <c r="V2220" s="30">
        <f>IF(T2220="","",T2220-U2220)</f>
        <v/>
      </c>
      <c r="W2220" s="33">
        <f>IF(I2220="H",INDEX(Matches!$T:$T,AA2220),INDEX(Matches!$U:$U,AA2220))</f>
        <v/>
      </c>
      <c r="X2220" s="11">
        <f>INDEX(Matches!$X:$X,AA2220)</f>
        <v/>
      </c>
      <c r="Y2220" s="30">
        <f>IF(O2220="","",O2220-S2220)</f>
        <v/>
      </c>
      <c r="Z2220" s="30">
        <f>IF(W2220="","",W2220-S2220)</f>
        <v/>
      </c>
      <c r="AA2220" s="24">
        <f>MATCH(J2220,Matches!$A:$A,0)</f>
        <v/>
      </c>
      <c r="AB2220" s="33" t="n"/>
      <c r="AC2220" s="33" t="n">
        <v>1.266626415060252</v>
      </c>
      <c r="AD2220" s="24" t="n"/>
      <c r="AE2220" s="24" t="n">
        <v>9</v>
      </c>
      <c r="AF2220" s="33" t="n"/>
      <c r="AG2220" s="33" t="n"/>
    </row>
    <row r="2221">
      <c r="A2221" s="24" t="inlineStr">
        <is>
          <t>Doncaster|34</t>
        </is>
      </c>
      <c r="B2221" s="24" t="inlineStr">
        <is>
          <t>E2</t>
        </is>
      </c>
      <c r="C2221" s="24" t="inlineStr">
        <is>
          <t>League One</t>
        </is>
      </c>
      <c r="D2221" s="24" t="inlineStr">
        <is>
          <t>Doncaster</t>
        </is>
      </c>
      <c r="E2221" s="24" t="n">
        <v>34</v>
      </c>
      <c r="F2221" s="24" t="n">
        <v>9</v>
      </c>
      <c r="G2221" s="29" t="n">
        <v>46452.625</v>
      </c>
      <c r="H2221" s="24" t="inlineStr">
        <is>
          <t>Mansfield</t>
        </is>
      </c>
      <c r="I2221" s="24" t="inlineStr">
        <is>
          <t>H</t>
        </is>
      </c>
      <c r="J2221" s="24" t="inlineStr">
        <is>
          <t>E2-Doncaste-Mansfiel</t>
        </is>
      </c>
      <c r="K2221" s="24" t="n">
        <v>16</v>
      </c>
      <c r="L2221" s="11">
        <f>IF(INDEX(Matches!$X:$X,AA2221)=0,"",IF(I2221="H",INDEX(Matches!$H:$H,AA2221),INDEX(Matches!$I:$I,AA2221)))</f>
        <v/>
      </c>
      <c r="M2221" s="11">
        <f>IF(INDEX(Matches!$X:$X,AA2221)=0,"",IF(I2221="H",INDEX(Matches!$I:$I,AA2221),INDEX(Matches!$H:$H,AA2221)))</f>
        <v/>
      </c>
      <c r="N2221" s="11">
        <f>IF(L2221="","",IF(L2221&gt;M2221,"W",IF(L2221=M2221,"D","L")))</f>
        <v/>
      </c>
      <c r="O2221" s="11">
        <f>IF(L2221="","",IF(L2221&gt;M2221,3,IF(L2221=M2221,1,0)))</f>
        <v/>
      </c>
      <c r="P2221" s="31">
        <f>IF(I2221="H",INDEX(Matches!$L:$L,AA2221),INDEX(Matches!$N:$N,AA2221))</f>
        <v/>
      </c>
      <c r="Q2221" s="31">
        <f>INDEX(Matches!$M:$M,AA2221)</f>
        <v/>
      </c>
      <c r="R2221" s="31">
        <f>IF(I2221="H",INDEX(Matches!$N:$N,AA2221),INDEX(Matches!$L:$L,AA2221))</f>
        <v/>
      </c>
      <c r="S2221" s="33">
        <f>IF(I2221="H",INDEX(Matches!$O:$O,AA2221),INDEX(Matches!$P:$P,AA2221))</f>
        <v/>
      </c>
      <c r="T2221" s="33">
        <f>IF(INDEX(Matches!$J:$J,AA2221)="","",IF(I2221="H",INDEX(Matches!$J:$J,AA2221),INDEX(Matches!$K:$K,AA2221)))</f>
        <v/>
      </c>
      <c r="U2221" s="33">
        <f>IF(INDEX(Matches!$K:$K,AA2221)="","",IF(I2221="H",INDEX(Matches!$K:$K,AA2221),INDEX(Matches!$J:$J,AA2221)))</f>
        <v/>
      </c>
      <c r="V2221" s="30">
        <f>IF(T2221="","",T2221-U2221)</f>
        <v/>
      </c>
      <c r="W2221" s="33">
        <f>IF(I2221="H",INDEX(Matches!$T:$T,AA2221),INDEX(Matches!$U:$U,AA2221))</f>
        <v/>
      </c>
      <c r="X2221" s="11">
        <f>INDEX(Matches!$X:$X,AA2221)</f>
        <v/>
      </c>
      <c r="Y2221" s="30">
        <f>IF(O2221="","",O2221-S2221)</f>
        <v/>
      </c>
      <c r="Z2221" s="30">
        <f>IF(W2221="","",W2221-S2221)</f>
        <v/>
      </c>
      <c r="AA2221" s="24">
        <f>MATCH(J2221,Matches!$A:$A,0)</f>
        <v/>
      </c>
      <c r="AB2221" s="33" t="n"/>
      <c r="AC2221" s="33" t="n">
        <v>1.493476614266251</v>
      </c>
      <c r="AD2221" s="24" t="n"/>
      <c r="AE2221" s="24" t="n">
        <v>9</v>
      </c>
      <c r="AF2221" s="33" t="n"/>
      <c r="AG2221" s="33" t="n"/>
    </row>
    <row r="2222">
      <c r="A2222" s="24" t="inlineStr">
        <is>
          <t>Doncaster|35</t>
        </is>
      </c>
      <c r="B2222" s="24" t="inlineStr">
        <is>
          <t>E2</t>
        </is>
      </c>
      <c r="C2222" s="24" t="inlineStr">
        <is>
          <t>League One</t>
        </is>
      </c>
      <c r="D2222" s="24" t="inlineStr">
        <is>
          <t>Doncaster</t>
        </is>
      </c>
      <c r="E2222" s="24" t="n">
        <v>35</v>
      </c>
      <c r="F2222" s="24" t="n">
        <v>9</v>
      </c>
      <c r="G2222" s="29" t="n">
        <v>46459.625</v>
      </c>
      <c r="H2222" s="24" t="inlineStr">
        <is>
          <t>Barnsley</t>
        </is>
      </c>
      <c r="I2222" s="24" t="inlineStr">
        <is>
          <t>A</t>
        </is>
      </c>
      <c r="J2222" s="24" t="inlineStr">
        <is>
          <t>E2-Barnsley-Doncaste</t>
        </is>
      </c>
      <c r="K2222" s="24" t="n">
        <v>13</v>
      </c>
      <c r="L2222" s="11">
        <f>IF(INDEX(Matches!$X:$X,AA2222)=0,"",IF(I2222="H",INDEX(Matches!$H:$H,AA2222),INDEX(Matches!$I:$I,AA2222)))</f>
        <v/>
      </c>
      <c r="M2222" s="11">
        <f>IF(INDEX(Matches!$X:$X,AA2222)=0,"",IF(I2222="H",INDEX(Matches!$I:$I,AA2222),INDEX(Matches!$H:$H,AA2222)))</f>
        <v/>
      </c>
      <c r="N2222" s="11">
        <f>IF(L2222="","",IF(L2222&gt;M2222,"W",IF(L2222=M2222,"D","L")))</f>
        <v/>
      </c>
      <c r="O2222" s="11">
        <f>IF(L2222="","",IF(L2222&gt;M2222,3,IF(L2222=M2222,1,0)))</f>
        <v/>
      </c>
      <c r="P2222" s="31">
        <f>IF(I2222="H",INDEX(Matches!$L:$L,AA2222),INDEX(Matches!$N:$N,AA2222))</f>
        <v/>
      </c>
      <c r="Q2222" s="31">
        <f>INDEX(Matches!$M:$M,AA2222)</f>
        <v/>
      </c>
      <c r="R2222" s="31">
        <f>IF(I2222="H",INDEX(Matches!$N:$N,AA2222),INDEX(Matches!$L:$L,AA2222))</f>
        <v/>
      </c>
      <c r="S2222" s="33">
        <f>IF(I2222="H",INDEX(Matches!$O:$O,AA2222),INDEX(Matches!$P:$P,AA2222))</f>
        <v/>
      </c>
      <c r="T2222" s="33">
        <f>IF(INDEX(Matches!$J:$J,AA2222)="","",IF(I2222="H",INDEX(Matches!$J:$J,AA2222),INDEX(Matches!$K:$K,AA2222)))</f>
        <v/>
      </c>
      <c r="U2222" s="33">
        <f>IF(INDEX(Matches!$K:$K,AA2222)="","",IF(I2222="H",INDEX(Matches!$K:$K,AA2222),INDEX(Matches!$J:$J,AA2222)))</f>
        <v/>
      </c>
      <c r="V2222" s="30">
        <f>IF(T2222="","",T2222-U2222)</f>
        <v/>
      </c>
      <c r="W2222" s="33">
        <f>IF(I2222="H",INDEX(Matches!$T:$T,AA2222),INDEX(Matches!$U:$U,AA2222))</f>
        <v/>
      </c>
      <c r="X2222" s="11">
        <f>INDEX(Matches!$X:$X,AA2222)</f>
        <v/>
      </c>
      <c r="Y2222" s="30">
        <f>IF(O2222="","",O2222-S2222)</f>
        <v/>
      </c>
      <c r="Z2222" s="30">
        <f>IF(W2222="","",W2222-S2222)</f>
        <v/>
      </c>
      <c r="AA2222" s="24">
        <f>MATCH(J2222,Matches!$A:$A,0)</f>
        <v/>
      </c>
      <c r="AB2222" s="33" t="n"/>
      <c r="AC2222" s="33" t="n">
        <v>1.175622391178074</v>
      </c>
      <c r="AD2222" s="24" t="n"/>
      <c r="AE2222" s="24" t="n">
        <v>9</v>
      </c>
      <c r="AF2222" s="33" t="n"/>
      <c r="AG2222" s="33" t="n"/>
    </row>
    <row r="2223">
      <c r="A2223" s="24" t="inlineStr">
        <is>
          <t>Doncaster|36</t>
        </is>
      </c>
      <c r="B2223" s="24" t="inlineStr">
        <is>
          <t>E2</t>
        </is>
      </c>
      <c r="C2223" s="24" t="inlineStr">
        <is>
          <t>League One</t>
        </is>
      </c>
      <c r="D2223" s="24" t="inlineStr">
        <is>
          <t>Doncaster</t>
        </is>
      </c>
      <c r="E2223" s="24" t="n">
        <v>36</v>
      </c>
      <c r="F2223" s="24" t="n">
        <v>9</v>
      </c>
      <c r="G2223" s="29" t="n">
        <v>46466.625</v>
      </c>
      <c r="H2223" s="24" t="inlineStr">
        <is>
          <t>Bradford</t>
        </is>
      </c>
      <c r="I2223" s="24" t="inlineStr">
        <is>
          <t>H</t>
        </is>
      </c>
      <c r="J2223" s="24" t="inlineStr">
        <is>
          <t>E2-Doncaste-Bradford</t>
        </is>
      </c>
      <c r="K2223" s="24" t="n">
        <v>8</v>
      </c>
      <c r="L2223" s="11">
        <f>IF(INDEX(Matches!$X:$X,AA2223)=0,"",IF(I2223="H",INDEX(Matches!$H:$H,AA2223),INDEX(Matches!$I:$I,AA2223)))</f>
        <v/>
      </c>
      <c r="M2223" s="11">
        <f>IF(INDEX(Matches!$X:$X,AA2223)=0,"",IF(I2223="H",INDEX(Matches!$I:$I,AA2223),INDEX(Matches!$H:$H,AA2223)))</f>
        <v/>
      </c>
      <c r="N2223" s="11">
        <f>IF(L2223="","",IF(L2223&gt;M2223,"W",IF(L2223=M2223,"D","L")))</f>
        <v/>
      </c>
      <c r="O2223" s="11">
        <f>IF(L2223="","",IF(L2223&gt;M2223,3,IF(L2223=M2223,1,0)))</f>
        <v/>
      </c>
      <c r="P2223" s="31">
        <f>IF(I2223="H",INDEX(Matches!$L:$L,AA2223),INDEX(Matches!$N:$N,AA2223))</f>
        <v/>
      </c>
      <c r="Q2223" s="31">
        <f>INDEX(Matches!$M:$M,AA2223)</f>
        <v/>
      </c>
      <c r="R2223" s="31">
        <f>IF(I2223="H",INDEX(Matches!$N:$N,AA2223),INDEX(Matches!$L:$L,AA2223))</f>
        <v/>
      </c>
      <c r="S2223" s="33">
        <f>IF(I2223="H",INDEX(Matches!$O:$O,AA2223),INDEX(Matches!$P:$P,AA2223))</f>
        <v/>
      </c>
      <c r="T2223" s="33">
        <f>IF(INDEX(Matches!$J:$J,AA2223)="","",IF(I2223="H",INDEX(Matches!$J:$J,AA2223),INDEX(Matches!$K:$K,AA2223)))</f>
        <v/>
      </c>
      <c r="U2223" s="33">
        <f>IF(INDEX(Matches!$K:$K,AA2223)="","",IF(I2223="H",INDEX(Matches!$K:$K,AA2223),INDEX(Matches!$J:$J,AA2223)))</f>
        <v/>
      </c>
      <c r="V2223" s="30">
        <f>IF(T2223="","",T2223-U2223)</f>
        <v/>
      </c>
      <c r="W2223" s="33">
        <f>IF(I2223="H",INDEX(Matches!$T:$T,AA2223),INDEX(Matches!$U:$U,AA2223))</f>
        <v/>
      </c>
      <c r="X2223" s="11">
        <f>INDEX(Matches!$X:$X,AA2223)</f>
        <v/>
      </c>
      <c r="Y2223" s="30">
        <f>IF(O2223="","",O2223-S2223)</f>
        <v/>
      </c>
      <c r="Z2223" s="30">
        <f>IF(W2223="","",W2223-S2223)</f>
        <v/>
      </c>
      <c r="AA2223" s="24">
        <f>MATCH(J2223,Matches!$A:$A,0)</f>
        <v/>
      </c>
      <c r="AB2223" s="33" t="n"/>
      <c r="AC2223" s="33" t="n">
        <v>1.363655904175811</v>
      </c>
      <c r="AD2223" s="24" t="n"/>
      <c r="AE2223" s="24" t="n">
        <v>9</v>
      </c>
      <c r="AF2223" s="33" t="n"/>
      <c r="AG2223" s="33" t="n"/>
    </row>
    <row r="2224">
      <c r="A2224" s="24" t="inlineStr">
        <is>
          <t>Doncaster|37</t>
        </is>
      </c>
      <c r="B2224" s="24" t="inlineStr">
        <is>
          <t>E2</t>
        </is>
      </c>
      <c r="C2224" s="24" t="inlineStr">
        <is>
          <t>League One</t>
        </is>
      </c>
      <c r="D2224" s="24" t="inlineStr">
        <is>
          <t>Doncaster</t>
        </is>
      </c>
      <c r="E2224" s="24" t="n">
        <v>37</v>
      </c>
      <c r="F2224" s="24" t="n">
        <v>10</v>
      </c>
      <c r="G2224" s="29" t="n">
        <v>46472.625</v>
      </c>
      <c r="H2224" s="24" t="inlineStr">
        <is>
          <t>Blackpool</t>
        </is>
      </c>
      <c r="I2224" s="24" t="inlineStr">
        <is>
          <t>H</t>
        </is>
      </c>
      <c r="J2224" s="24" t="inlineStr">
        <is>
          <t>E2-Doncaste-Blackpoo</t>
        </is>
      </c>
      <c r="K2224" s="24" t="n">
        <v>10</v>
      </c>
      <c r="L2224" s="11">
        <f>IF(INDEX(Matches!$X:$X,AA2224)=0,"",IF(I2224="H",INDEX(Matches!$H:$H,AA2224),INDEX(Matches!$I:$I,AA2224)))</f>
        <v/>
      </c>
      <c r="M2224" s="11">
        <f>IF(INDEX(Matches!$X:$X,AA2224)=0,"",IF(I2224="H",INDEX(Matches!$I:$I,AA2224),INDEX(Matches!$H:$H,AA2224)))</f>
        <v/>
      </c>
      <c r="N2224" s="11">
        <f>IF(L2224="","",IF(L2224&gt;M2224,"W",IF(L2224=M2224,"D","L")))</f>
        <v/>
      </c>
      <c r="O2224" s="11">
        <f>IF(L2224="","",IF(L2224&gt;M2224,3,IF(L2224=M2224,1,0)))</f>
        <v/>
      </c>
      <c r="P2224" s="31">
        <f>IF(I2224="H",INDEX(Matches!$L:$L,AA2224),INDEX(Matches!$N:$N,AA2224))</f>
        <v/>
      </c>
      <c r="Q2224" s="31">
        <f>INDEX(Matches!$M:$M,AA2224)</f>
        <v/>
      </c>
      <c r="R2224" s="31">
        <f>IF(I2224="H",INDEX(Matches!$N:$N,AA2224),INDEX(Matches!$L:$L,AA2224))</f>
        <v/>
      </c>
      <c r="S2224" s="33">
        <f>IF(I2224="H",INDEX(Matches!$O:$O,AA2224),INDEX(Matches!$P:$P,AA2224))</f>
        <v/>
      </c>
      <c r="T2224" s="33">
        <f>IF(INDEX(Matches!$J:$J,AA2224)="","",IF(I2224="H",INDEX(Matches!$J:$J,AA2224),INDEX(Matches!$K:$K,AA2224)))</f>
        <v/>
      </c>
      <c r="U2224" s="33">
        <f>IF(INDEX(Matches!$K:$K,AA2224)="","",IF(I2224="H",INDEX(Matches!$K:$K,AA2224),INDEX(Matches!$J:$J,AA2224)))</f>
        <v/>
      </c>
      <c r="V2224" s="30">
        <f>IF(T2224="","",T2224-U2224)</f>
        <v/>
      </c>
      <c r="W2224" s="33">
        <f>IF(I2224="H",INDEX(Matches!$T:$T,AA2224),INDEX(Matches!$U:$U,AA2224))</f>
        <v/>
      </c>
      <c r="X2224" s="11">
        <f>INDEX(Matches!$X:$X,AA2224)</f>
        <v/>
      </c>
      <c r="Y2224" s="30">
        <f>IF(O2224="","",O2224-S2224)</f>
        <v/>
      </c>
      <c r="Z2224" s="30">
        <f>IF(W2224="","",W2224-S2224)</f>
        <v/>
      </c>
      <c r="AA2224" s="24">
        <f>MATCH(J2224,Matches!$A:$A,0)</f>
        <v/>
      </c>
      <c r="AB2224" s="33" t="n"/>
      <c r="AC2224" s="33" t="n">
        <v>1.457199248144228</v>
      </c>
      <c r="AD2224" s="24" t="n"/>
      <c r="AE2224" s="24" t="n">
        <v>10</v>
      </c>
      <c r="AF2224" s="33" t="n"/>
      <c r="AG2224" s="33" t="n"/>
    </row>
    <row r="2225">
      <c r="A2225" s="24" t="inlineStr">
        <is>
          <t>Doncaster|38</t>
        </is>
      </c>
      <c r="B2225" s="24" t="inlineStr">
        <is>
          <t>E2</t>
        </is>
      </c>
      <c r="C2225" s="24" t="inlineStr">
        <is>
          <t>League One</t>
        </is>
      </c>
      <c r="D2225" s="24" t="inlineStr">
        <is>
          <t>Doncaster</t>
        </is>
      </c>
      <c r="E2225" s="24" t="n">
        <v>38</v>
      </c>
      <c r="F2225" s="24" t="n">
        <v>10</v>
      </c>
      <c r="G2225" s="29" t="n">
        <v>46475.625</v>
      </c>
      <c r="H2225" s="24" t="inlineStr">
        <is>
          <t>Bromley</t>
        </is>
      </c>
      <c r="I2225" s="24" t="inlineStr">
        <is>
          <t>A</t>
        </is>
      </c>
      <c r="J2225" s="24" t="inlineStr">
        <is>
          <t>E2-Bromley-Doncaste</t>
        </is>
      </c>
      <c r="K2225" s="24" t="n">
        <v>24</v>
      </c>
      <c r="L2225" s="11">
        <f>IF(INDEX(Matches!$X:$X,AA2225)=0,"",IF(I2225="H",INDEX(Matches!$H:$H,AA2225),INDEX(Matches!$I:$I,AA2225)))</f>
        <v/>
      </c>
      <c r="M2225" s="11">
        <f>IF(INDEX(Matches!$X:$X,AA2225)=0,"",IF(I2225="H",INDEX(Matches!$I:$I,AA2225),INDEX(Matches!$H:$H,AA2225)))</f>
        <v/>
      </c>
      <c r="N2225" s="11">
        <f>IF(L2225="","",IF(L2225&gt;M2225,"W",IF(L2225=M2225,"D","L")))</f>
        <v/>
      </c>
      <c r="O2225" s="11">
        <f>IF(L2225="","",IF(L2225&gt;M2225,3,IF(L2225=M2225,1,0)))</f>
        <v/>
      </c>
      <c r="P2225" s="31">
        <f>IF(I2225="H",INDEX(Matches!$L:$L,AA2225),INDEX(Matches!$N:$N,AA2225))</f>
        <v/>
      </c>
      <c r="Q2225" s="31">
        <f>INDEX(Matches!$M:$M,AA2225)</f>
        <v/>
      </c>
      <c r="R2225" s="31">
        <f>IF(I2225="H",INDEX(Matches!$N:$N,AA2225),INDEX(Matches!$L:$L,AA2225))</f>
        <v/>
      </c>
      <c r="S2225" s="33">
        <f>IF(I2225="H",INDEX(Matches!$O:$O,AA2225),INDEX(Matches!$P:$P,AA2225))</f>
        <v/>
      </c>
      <c r="T2225" s="33">
        <f>IF(INDEX(Matches!$J:$J,AA2225)="","",IF(I2225="H",INDEX(Matches!$J:$J,AA2225),INDEX(Matches!$K:$K,AA2225)))</f>
        <v/>
      </c>
      <c r="U2225" s="33">
        <f>IF(INDEX(Matches!$K:$K,AA2225)="","",IF(I2225="H",INDEX(Matches!$K:$K,AA2225),INDEX(Matches!$J:$J,AA2225)))</f>
        <v/>
      </c>
      <c r="V2225" s="30">
        <f>IF(T2225="","",T2225-U2225)</f>
        <v/>
      </c>
      <c r="W2225" s="33">
        <f>IF(I2225="H",INDEX(Matches!$T:$T,AA2225),INDEX(Matches!$U:$U,AA2225))</f>
        <v/>
      </c>
      <c r="X2225" s="11">
        <f>INDEX(Matches!$X:$X,AA2225)</f>
        <v/>
      </c>
      <c r="Y2225" s="30">
        <f>IF(O2225="","",O2225-S2225)</f>
        <v/>
      </c>
      <c r="Z2225" s="30">
        <f>IF(W2225="","",W2225-S2225)</f>
        <v/>
      </c>
      <c r="AA2225" s="24">
        <f>MATCH(J2225,Matches!$A:$A,0)</f>
        <v/>
      </c>
      <c r="AB2225" s="33" t="n"/>
      <c r="AC2225" s="33" t="n">
        <v>1.462253570624378</v>
      </c>
      <c r="AD2225" s="24" t="n"/>
      <c r="AE2225" s="24" t="n">
        <v>10</v>
      </c>
      <c r="AF2225" s="33" t="n"/>
      <c r="AG2225" s="33" t="n"/>
    </row>
    <row r="2226">
      <c r="A2226" s="24" t="inlineStr">
        <is>
          <t>Doncaster|39</t>
        </is>
      </c>
      <c r="B2226" s="24" t="inlineStr">
        <is>
          <t>E2</t>
        </is>
      </c>
      <c r="C2226" s="24" t="inlineStr">
        <is>
          <t>League One</t>
        </is>
      </c>
      <c r="D2226" s="24" t="inlineStr">
        <is>
          <t>Doncaster</t>
        </is>
      </c>
      <c r="E2226" s="24" t="n">
        <v>39</v>
      </c>
      <c r="F2226" s="24" t="n">
        <v>10</v>
      </c>
      <c r="G2226" s="29" t="n">
        <v>46480.625</v>
      </c>
      <c r="H2226" s="24" t="inlineStr">
        <is>
          <t>Cambridge</t>
        </is>
      </c>
      <c r="I2226" s="24" t="inlineStr">
        <is>
          <t>H</t>
        </is>
      </c>
      <c r="J2226" s="24" t="inlineStr">
        <is>
          <t>E2-Doncaste-Cambridg</t>
        </is>
      </c>
      <c r="K2226" s="24" t="n">
        <v>21</v>
      </c>
      <c r="L2226" s="11">
        <f>IF(INDEX(Matches!$X:$X,AA2226)=0,"",IF(I2226="H",INDEX(Matches!$H:$H,AA2226),INDEX(Matches!$I:$I,AA2226)))</f>
        <v/>
      </c>
      <c r="M2226" s="11">
        <f>IF(INDEX(Matches!$X:$X,AA2226)=0,"",IF(I2226="H",INDEX(Matches!$I:$I,AA2226),INDEX(Matches!$H:$H,AA2226)))</f>
        <v/>
      </c>
      <c r="N2226" s="11">
        <f>IF(L2226="","",IF(L2226&gt;M2226,"W",IF(L2226=M2226,"D","L")))</f>
        <v/>
      </c>
      <c r="O2226" s="11">
        <f>IF(L2226="","",IF(L2226&gt;M2226,3,IF(L2226=M2226,1,0)))</f>
        <v/>
      </c>
      <c r="P2226" s="31">
        <f>IF(I2226="H",INDEX(Matches!$L:$L,AA2226),INDEX(Matches!$N:$N,AA2226))</f>
        <v/>
      </c>
      <c r="Q2226" s="31">
        <f>INDEX(Matches!$M:$M,AA2226)</f>
        <v/>
      </c>
      <c r="R2226" s="31">
        <f>IF(I2226="H",INDEX(Matches!$N:$N,AA2226),INDEX(Matches!$L:$L,AA2226))</f>
        <v/>
      </c>
      <c r="S2226" s="33">
        <f>IF(I2226="H",INDEX(Matches!$O:$O,AA2226),INDEX(Matches!$P:$P,AA2226))</f>
        <v/>
      </c>
      <c r="T2226" s="33">
        <f>IF(INDEX(Matches!$J:$J,AA2226)="","",IF(I2226="H",INDEX(Matches!$J:$J,AA2226),INDEX(Matches!$K:$K,AA2226)))</f>
        <v/>
      </c>
      <c r="U2226" s="33">
        <f>IF(INDEX(Matches!$K:$K,AA2226)="","",IF(I2226="H",INDEX(Matches!$K:$K,AA2226),INDEX(Matches!$J:$J,AA2226)))</f>
        <v/>
      </c>
      <c r="V2226" s="30">
        <f>IF(T2226="","",T2226-U2226)</f>
        <v/>
      </c>
      <c r="W2226" s="33">
        <f>IF(I2226="H",INDEX(Matches!$T:$T,AA2226),INDEX(Matches!$U:$U,AA2226))</f>
        <v/>
      </c>
      <c r="X2226" s="11">
        <f>INDEX(Matches!$X:$X,AA2226)</f>
        <v/>
      </c>
      <c r="Y2226" s="30">
        <f>IF(O2226="","",O2226-S2226)</f>
        <v/>
      </c>
      <c r="Z2226" s="30">
        <f>IF(W2226="","",W2226-S2226)</f>
        <v/>
      </c>
      <c r="AA2226" s="24">
        <f>MATCH(J2226,Matches!$A:$A,0)</f>
        <v/>
      </c>
      <c r="AB2226" s="33" t="n"/>
      <c r="AC2226" s="33" t="n">
        <v>1.606755502877306</v>
      </c>
      <c r="AD2226" s="24" t="n"/>
      <c r="AE2226" s="24" t="n">
        <v>10</v>
      </c>
      <c r="AF2226" s="33" t="n"/>
      <c r="AG2226" s="33" t="n"/>
    </row>
    <row r="2227">
      <c r="A2227" s="24" t="inlineStr">
        <is>
          <t>Doncaster|40</t>
        </is>
      </c>
      <c r="B2227" s="24" t="inlineStr">
        <is>
          <t>E2</t>
        </is>
      </c>
      <c r="C2227" s="24" t="inlineStr">
        <is>
          <t>League One</t>
        </is>
      </c>
      <c r="D2227" s="24" t="inlineStr">
        <is>
          <t>Doncaster</t>
        </is>
      </c>
      <c r="E2227" s="24" t="n">
        <v>40</v>
      </c>
      <c r="F2227" s="24" t="n">
        <v>10</v>
      </c>
      <c r="G2227" s="29" t="n">
        <v>46487.625</v>
      </c>
      <c r="H2227" s="24" t="inlineStr">
        <is>
          <t>Wigan</t>
        </is>
      </c>
      <c r="I2227" s="24" t="inlineStr">
        <is>
          <t>A</t>
        </is>
      </c>
      <c r="J2227" s="24" t="inlineStr">
        <is>
          <t>E2-Wigan-Doncaste</t>
        </is>
      </c>
      <c r="K2227" s="24" t="n">
        <v>14</v>
      </c>
      <c r="L2227" s="11">
        <f>IF(INDEX(Matches!$X:$X,AA2227)=0,"",IF(I2227="H",INDEX(Matches!$H:$H,AA2227),INDEX(Matches!$I:$I,AA2227)))</f>
        <v/>
      </c>
      <c r="M2227" s="11">
        <f>IF(INDEX(Matches!$X:$X,AA2227)=0,"",IF(I2227="H",INDEX(Matches!$I:$I,AA2227),INDEX(Matches!$H:$H,AA2227)))</f>
        <v/>
      </c>
      <c r="N2227" s="11">
        <f>IF(L2227="","",IF(L2227&gt;M2227,"W",IF(L2227=M2227,"D","L")))</f>
        <v/>
      </c>
      <c r="O2227" s="11">
        <f>IF(L2227="","",IF(L2227&gt;M2227,3,IF(L2227=M2227,1,0)))</f>
        <v/>
      </c>
      <c r="P2227" s="31">
        <f>IF(I2227="H",INDEX(Matches!$L:$L,AA2227),INDEX(Matches!$N:$N,AA2227))</f>
        <v/>
      </c>
      <c r="Q2227" s="31">
        <f>INDEX(Matches!$M:$M,AA2227)</f>
        <v/>
      </c>
      <c r="R2227" s="31">
        <f>IF(I2227="H",INDEX(Matches!$N:$N,AA2227),INDEX(Matches!$L:$L,AA2227))</f>
        <v/>
      </c>
      <c r="S2227" s="33">
        <f>IF(I2227="H",INDEX(Matches!$O:$O,AA2227),INDEX(Matches!$P:$P,AA2227))</f>
        <v/>
      </c>
      <c r="T2227" s="33">
        <f>IF(INDEX(Matches!$J:$J,AA2227)="","",IF(I2227="H",INDEX(Matches!$J:$J,AA2227),INDEX(Matches!$K:$K,AA2227)))</f>
        <v/>
      </c>
      <c r="U2227" s="33">
        <f>IF(INDEX(Matches!$K:$K,AA2227)="","",IF(I2227="H",INDEX(Matches!$K:$K,AA2227),INDEX(Matches!$J:$J,AA2227)))</f>
        <v/>
      </c>
      <c r="V2227" s="30">
        <f>IF(T2227="","",T2227-U2227)</f>
        <v/>
      </c>
      <c r="W2227" s="33">
        <f>IF(I2227="H",INDEX(Matches!$T:$T,AA2227),INDEX(Matches!$U:$U,AA2227))</f>
        <v/>
      </c>
      <c r="X2227" s="11">
        <f>INDEX(Matches!$X:$X,AA2227)</f>
        <v/>
      </c>
      <c r="Y2227" s="30">
        <f>IF(O2227="","",O2227-S2227)</f>
        <v/>
      </c>
      <c r="Z2227" s="30">
        <f>IF(W2227="","",W2227-S2227)</f>
        <v/>
      </c>
      <c r="AA2227" s="24">
        <f>MATCH(J2227,Matches!$A:$A,0)</f>
        <v/>
      </c>
      <c r="AB2227" s="33" t="n"/>
      <c r="AC2227" s="33" t="n">
        <v>1.207222405048898</v>
      </c>
      <c r="AD2227" s="24" t="n"/>
      <c r="AE2227" s="24" t="n">
        <v>10</v>
      </c>
      <c r="AF2227" s="33" t="n"/>
      <c r="AG2227" s="33" t="n"/>
    </row>
    <row r="2228">
      <c r="A2228" s="24" t="inlineStr">
        <is>
          <t>Doncaster|41</t>
        </is>
      </c>
      <c r="B2228" s="24" t="inlineStr">
        <is>
          <t>E2</t>
        </is>
      </c>
      <c r="C2228" s="24" t="inlineStr">
        <is>
          <t>League One</t>
        </is>
      </c>
      <c r="D2228" s="24" t="inlineStr">
        <is>
          <t>Doncaster</t>
        </is>
      </c>
      <c r="E2228" s="24" t="n">
        <v>41</v>
      </c>
      <c r="F2228" s="24" t="n">
        <v>11</v>
      </c>
      <c r="G2228" s="29" t="n">
        <v>46490.82291666666</v>
      </c>
      <c r="H2228" s="24" t="inlineStr">
        <is>
          <t>Oxford</t>
        </is>
      </c>
      <c r="I2228" s="24" t="inlineStr">
        <is>
          <t>A</t>
        </is>
      </c>
      <c r="J2228" s="24" t="inlineStr">
        <is>
          <t>E2-Oxford-Doncaste</t>
        </is>
      </c>
      <c r="K2228" s="24" t="n">
        <v>11</v>
      </c>
      <c r="L2228" s="11">
        <f>IF(INDEX(Matches!$X:$X,AA2228)=0,"",IF(I2228="H",INDEX(Matches!$H:$H,AA2228),INDEX(Matches!$I:$I,AA2228)))</f>
        <v/>
      </c>
      <c r="M2228" s="11">
        <f>IF(INDEX(Matches!$X:$X,AA2228)=0,"",IF(I2228="H",INDEX(Matches!$I:$I,AA2228),INDEX(Matches!$H:$H,AA2228)))</f>
        <v/>
      </c>
      <c r="N2228" s="11">
        <f>IF(L2228="","",IF(L2228&gt;M2228,"W",IF(L2228=M2228,"D","L")))</f>
        <v/>
      </c>
      <c r="O2228" s="11">
        <f>IF(L2228="","",IF(L2228&gt;M2228,3,IF(L2228=M2228,1,0)))</f>
        <v/>
      </c>
      <c r="P2228" s="31">
        <f>IF(I2228="H",INDEX(Matches!$L:$L,AA2228),INDEX(Matches!$N:$N,AA2228))</f>
        <v/>
      </c>
      <c r="Q2228" s="31">
        <f>INDEX(Matches!$M:$M,AA2228)</f>
        <v/>
      </c>
      <c r="R2228" s="31">
        <f>IF(I2228="H",INDEX(Matches!$N:$N,AA2228),INDEX(Matches!$L:$L,AA2228))</f>
        <v/>
      </c>
      <c r="S2228" s="33">
        <f>IF(I2228="H",INDEX(Matches!$O:$O,AA2228),INDEX(Matches!$P:$P,AA2228))</f>
        <v/>
      </c>
      <c r="T2228" s="33">
        <f>IF(INDEX(Matches!$J:$J,AA2228)="","",IF(I2228="H",INDEX(Matches!$J:$J,AA2228),INDEX(Matches!$K:$K,AA2228)))</f>
        <v/>
      </c>
      <c r="U2228" s="33">
        <f>IF(INDEX(Matches!$K:$K,AA2228)="","",IF(I2228="H",INDEX(Matches!$K:$K,AA2228),INDEX(Matches!$J:$J,AA2228)))</f>
        <v/>
      </c>
      <c r="V2228" s="30">
        <f>IF(T2228="","",T2228-U2228)</f>
        <v/>
      </c>
      <c r="W2228" s="33">
        <f>IF(I2228="H",INDEX(Matches!$T:$T,AA2228),INDEX(Matches!$U:$U,AA2228))</f>
        <v/>
      </c>
      <c r="X2228" s="11">
        <f>INDEX(Matches!$X:$X,AA2228)</f>
        <v/>
      </c>
      <c r="Y2228" s="30">
        <f>IF(O2228="","",O2228-S2228)</f>
        <v/>
      </c>
      <c r="Z2228" s="30">
        <f>IF(W2228="","",W2228-S2228)</f>
        <v/>
      </c>
      <c r="AA2228" s="24">
        <f>MATCH(J2228,Matches!$A:$A,0)</f>
        <v/>
      </c>
      <c r="AB2228" s="33" t="n"/>
      <c r="AC2228" s="33" t="n">
        <v>1.152174253511939</v>
      </c>
      <c r="AD2228" s="24" t="n"/>
      <c r="AE2228" s="24" t="n">
        <v>11</v>
      </c>
      <c r="AF2228" s="33" t="n"/>
      <c r="AG2228" s="33" t="n"/>
    </row>
    <row r="2229">
      <c r="A2229" s="24" t="inlineStr">
        <is>
          <t>Doncaster|42</t>
        </is>
      </c>
      <c r="B2229" s="24" t="inlineStr">
        <is>
          <t>E2</t>
        </is>
      </c>
      <c r="C2229" s="24" t="inlineStr">
        <is>
          <t>League One</t>
        </is>
      </c>
      <c r="D2229" s="24" t="inlineStr">
        <is>
          <t>Doncaster</t>
        </is>
      </c>
      <c r="E2229" s="24" t="n">
        <v>42</v>
      </c>
      <c r="F2229" s="24" t="n">
        <v>11</v>
      </c>
      <c r="G2229" s="29" t="n">
        <v>46494.625</v>
      </c>
      <c r="H2229" s="24" t="inlineStr">
        <is>
          <t>Peterborough</t>
        </is>
      </c>
      <c r="I2229" s="24" t="inlineStr">
        <is>
          <t>H</t>
        </is>
      </c>
      <c r="J2229" s="24" t="inlineStr">
        <is>
          <t>E2-Doncaste-Peterbor</t>
        </is>
      </c>
      <c r="K2229" s="24" t="n">
        <v>19</v>
      </c>
      <c r="L2229" s="11">
        <f>IF(INDEX(Matches!$X:$X,AA2229)=0,"",IF(I2229="H",INDEX(Matches!$H:$H,AA2229),INDEX(Matches!$I:$I,AA2229)))</f>
        <v/>
      </c>
      <c r="M2229" s="11">
        <f>IF(INDEX(Matches!$X:$X,AA2229)=0,"",IF(I2229="H",INDEX(Matches!$I:$I,AA2229),INDEX(Matches!$H:$H,AA2229)))</f>
        <v/>
      </c>
      <c r="N2229" s="11">
        <f>IF(L2229="","",IF(L2229&gt;M2229,"W",IF(L2229=M2229,"D","L")))</f>
        <v/>
      </c>
      <c r="O2229" s="11">
        <f>IF(L2229="","",IF(L2229&gt;M2229,3,IF(L2229=M2229,1,0)))</f>
        <v/>
      </c>
      <c r="P2229" s="31">
        <f>IF(I2229="H",INDEX(Matches!$L:$L,AA2229),INDEX(Matches!$N:$N,AA2229))</f>
        <v/>
      </c>
      <c r="Q2229" s="31">
        <f>INDEX(Matches!$M:$M,AA2229)</f>
        <v/>
      </c>
      <c r="R2229" s="31">
        <f>IF(I2229="H",INDEX(Matches!$N:$N,AA2229),INDEX(Matches!$L:$L,AA2229))</f>
        <v/>
      </c>
      <c r="S2229" s="33">
        <f>IF(I2229="H",INDEX(Matches!$O:$O,AA2229),INDEX(Matches!$P:$P,AA2229))</f>
        <v/>
      </c>
      <c r="T2229" s="33">
        <f>IF(INDEX(Matches!$J:$J,AA2229)="","",IF(I2229="H",INDEX(Matches!$J:$J,AA2229),INDEX(Matches!$K:$K,AA2229)))</f>
        <v/>
      </c>
      <c r="U2229" s="33">
        <f>IF(INDEX(Matches!$K:$K,AA2229)="","",IF(I2229="H",INDEX(Matches!$K:$K,AA2229),INDEX(Matches!$J:$J,AA2229)))</f>
        <v/>
      </c>
      <c r="V2229" s="30">
        <f>IF(T2229="","",T2229-U2229)</f>
        <v/>
      </c>
      <c r="W2229" s="33">
        <f>IF(I2229="H",INDEX(Matches!$T:$T,AA2229),INDEX(Matches!$U:$U,AA2229))</f>
        <v/>
      </c>
      <c r="X2229" s="11">
        <f>INDEX(Matches!$X:$X,AA2229)</f>
        <v/>
      </c>
      <c r="Y2229" s="30">
        <f>IF(O2229="","",O2229-S2229)</f>
        <v/>
      </c>
      <c r="Z2229" s="30">
        <f>IF(W2229="","",W2229-S2229)</f>
        <v/>
      </c>
      <c r="AA2229" s="24">
        <f>MATCH(J2229,Matches!$A:$A,0)</f>
        <v/>
      </c>
      <c r="AB2229" s="33" t="n"/>
      <c r="AC2229" s="33" t="n">
        <v>1.532642488282541</v>
      </c>
      <c r="AD2229" s="24" t="n"/>
      <c r="AE2229" s="24" t="n">
        <v>11</v>
      </c>
      <c r="AF2229" s="33" t="n"/>
      <c r="AG2229" s="33" t="n"/>
    </row>
    <row r="2230">
      <c r="A2230" s="24" t="inlineStr">
        <is>
          <t>Doncaster|43</t>
        </is>
      </c>
      <c r="B2230" s="24" t="inlineStr">
        <is>
          <t>E2</t>
        </is>
      </c>
      <c r="C2230" s="24" t="inlineStr">
        <is>
          <t>League One</t>
        </is>
      </c>
      <c r="D2230" s="24" t="inlineStr">
        <is>
          <t>Doncaster</t>
        </is>
      </c>
      <c r="E2230" s="24" t="n">
        <v>43</v>
      </c>
      <c r="F2230" s="24" t="n">
        <v>11</v>
      </c>
      <c r="G2230" s="29" t="n">
        <v>46501.625</v>
      </c>
      <c r="H2230" s="24" t="inlineStr">
        <is>
          <t>Burton</t>
        </is>
      </c>
      <c r="I2230" s="24" t="inlineStr">
        <is>
          <t>A</t>
        </is>
      </c>
      <c r="J2230" s="24" t="inlineStr">
        <is>
          <t>E2-Burton-Doncaste</t>
        </is>
      </c>
      <c r="K2230" s="24" t="n">
        <v>22</v>
      </c>
      <c r="L2230" s="11">
        <f>IF(INDEX(Matches!$X:$X,AA2230)=0,"",IF(I2230="H",INDEX(Matches!$H:$H,AA2230),INDEX(Matches!$I:$I,AA2230)))</f>
        <v/>
      </c>
      <c r="M2230" s="11">
        <f>IF(INDEX(Matches!$X:$X,AA2230)=0,"",IF(I2230="H",INDEX(Matches!$I:$I,AA2230),INDEX(Matches!$H:$H,AA2230)))</f>
        <v/>
      </c>
      <c r="N2230" s="11">
        <f>IF(L2230="","",IF(L2230&gt;M2230,"W",IF(L2230=M2230,"D","L")))</f>
        <v/>
      </c>
      <c r="O2230" s="11">
        <f>IF(L2230="","",IF(L2230&gt;M2230,3,IF(L2230=M2230,1,0)))</f>
        <v/>
      </c>
      <c r="P2230" s="31">
        <f>IF(I2230="H",INDEX(Matches!$L:$L,AA2230),INDEX(Matches!$N:$N,AA2230))</f>
        <v/>
      </c>
      <c r="Q2230" s="31">
        <f>INDEX(Matches!$M:$M,AA2230)</f>
        <v/>
      </c>
      <c r="R2230" s="31">
        <f>IF(I2230="H",INDEX(Matches!$N:$N,AA2230),INDEX(Matches!$L:$L,AA2230))</f>
        <v/>
      </c>
      <c r="S2230" s="33">
        <f>IF(I2230="H",INDEX(Matches!$O:$O,AA2230),INDEX(Matches!$P:$P,AA2230))</f>
        <v/>
      </c>
      <c r="T2230" s="33">
        <f>IF(INDEX(Matches!$J:$J,AA2230)="","",IF(I2230="H",INDEX(Matches!$J:$J,AA2230),INDEX(Matches!$K:$K,AA2230)))</f>
        <v/>
      </c>
      <c r="U2230" s="33">
        <f>IF(INDEX(Matches!$K:$K,AA2230)="","",IF(I2230="H",INDEX(Matches!$K:$K,AA2230),INDEX(Matches!$J:$J,AA2230)))</f>
        <v/>
      </c>
      <c r="V2230" s="30">
        <f>IF(T2230="","",T2230-U2230)</f>
        <v/>
      </c>
      <c r="W2230" s="33">
        <f>IF(I2230="H",INDEX(Matches!$T:$T,AA2230),INDEX(Matches!$U:$U,AA2230))</f>
        <v/>
      </c>
      <c r="X2230" s="11">
        <f>INDEX(Matches!$X:$X,AA2230)</f>
        <v/>
      </c>
      <c r="Y2230" s="30">
        <f>IF(O2230="","",O2230-S2230)</f>
        <v/>
      </c>
      <c r="Z2230" s="30">
        <f>IF(W2230="","",W2230-S2230)</f>
        <v/>
      </c>
      <c r="AA2230" s="24">
        <f>MATCH(J2230,Matches!$A:$A,0)</f>
        <v/>
      </c>
      <c r="AB2230" s="33" t="n"/>
      <c r="AC2230" s="33" t="n">
        <v>1.340594880669869</v>
      </c>
      <c r="AD2230" s="24" t="n"/>
      <c r="AE2230" s="24" t="n">
        <v>11</v>
      </c>
      <c r="AF2230" s="33" t="n"/>
      <c r="AG2230" s="33" t="n"/>
    </row>
    <row r="2231">
      <c r="A2231" s="24" t="inlineStr">
        <is>
          <t>Doncaster|44</t>
        </is>
      </c>
      <c r="B2231" s="24" t="inlineStr">
        <is>
          <t>E2</t>
        </is>
      </c>
      <c r="C2231" s="24" t="inlineStr">
        <is>
          <t>League One</t>
        </is>
      </c>
      <c r="D2231" s="24" t="inlineStr">
        <is>
          <t>Doncaster</t>
        </is>
      </c>
      <c r="E2231" s="24" t="n">
        <v>44</v>
      </c>
      <c r="F2231" s="24" t="n">
        <v>11</v>
      </c>
      <c r="G2231" s="29" t="n">
        <v>46504.82291666666</v>
      </c>
      <c r="H2231" s="24" t="inlineStr">
        <is>
          <t>Luton</t>
        </is>
      </c>
      <c r="I2231" s="24" t="inlineStr">
        <is>
          <t>H</t>
        </is>
      </c>
      <c r="J2231" s="24" t="inlineStr">
        <is>
          <t>E2-Doncaste-Luton</t>
        </is>
      </c>
      <c r="K2231" s="24" t="n">
        <v>3</v>
      </c>
      <c r="L2231" s="11">
        <f>IF(INDEX(Matches!$X:$X,AA2231)=0,"",IF(I2231="H",INDEX(Matches!$H:$H,AA2231),INDEX(Matches!$I:$I,AA2231)))</f>
        <v/>
      </c>
      <c r="M2231" s="11">
        <f>IF(INDEX(Matches!$X:$X,AA2231)=0,"",IF(I2231="H",INDEX(Matches!$I:$I,AA2231),INDEX(Matches!$H:$H,AA2231)))</f>
        <v/>
      </c>
      <c r="N2231" s="11">
        <f>IF(L2231="","",IF(L2231&gt;M2231,"W",IF(L2231=M2231,"D","L")))</f>
        <v/>
      </c>
      <c r="O2231" s="11">
        <f>IF(L2231="","",IF(L2231&gt;M2231,3,IF(L2231=M2231,1,0)))</f>
        <v/>
      </c>
      <c r="P2231" s="31">
        <f>IF(I2231="H",INDEX(Matches!$L:$L,AA2231),INDEX(Matches!$N:$N,AA2231))</f>
        <v/>
      </c>
      <c r="Q2231" s="31">
        <f>INDEX(Matches!$M:$M,AA2231)</f>
        <v/>
      </c>
      <c r="R2231" s="31">
        <f>IF(I2231="H",INDEX(Matches!$N:$N,AA2231),INDEX(Matches!$L:$L,AA2231))</f>
        <v/>
      </c>
      <c r="S2231" s="33">
        <f>IF(I2231="H",INDEX(Matches!$O:$O,AA2231),INDEX(Matches!$P:$P,AA2231))</f>
        <v/>
      </c>
      <c r="T2231" s="33">
        <f>IF(INDEX(Matches!$J:$J,AA2231)="","",IF(I2231="H",INDEX(Matches!$J:$J,AA2231),INDEX(Matches!$K:$K,AA2231)))</f>
        <v/>
      </c>
      <c r="U2231" s="33">
        <f>IF(INDEX(Matches!$K:$K,AA2231)="","",IF(I2231="H",INDEX(Matches!$K:$K,AA2231),INDEX(Matches!$J:$J,AA2231)))</f>
        <v/>
      </c>
      <c r="V2231" s="30">
        <f>IF(T2231="","",T2231-U2231)</f>
        <v/>
      </c>
      <c r="W2231" s="33">
        <f>IF(I2231="H",INDEX(Matches!$T:$T,AA2231),INDEX(Matches!$U:$U,AA2231))</f>
        <v/>
      </c>
      <c r="X2231" s="11">
        <f>INDEX(Matches!$X:$X,AA2231)</f>
        <v/>
      </c>
      <c r="Y2231" s="30">
        <f>IF(O2231="","",O2231-S2231)</f>
        <v/>
      </c>
      <c r="Z2231" s="30">
        <f>IF(W2231="","",W2231-S2231)</f>
        <v/>
      </c>
      <c r="AA2231" s="24">
        <f>MATCH(J2231,Matches!$A:$A,0)</f>
        <v/>
      </c>
      <c r="AB2231" s="33" t="n"/>
      <c r="AC2231" s="33" t="n">
        <v>1.229636942153972</v>
      </c>
      <c r="AD2231" s="24" t="n"/>
      <c r="AE2231" s="24" t="n">
        <v>11</v>
      </c>
      <c r="AF2231" s="33" t="n"/>
      <c r="AG2231" s="33" t="n"/>
    </row>
    <row r="2232">
      <c r="A2232" s="24" t="inlineStr">
        <is>
          <t>Doncaster|45</t>
        </is>
      </c>
      <c r="B2232" s="24" t="inlineStr">
        <is>
          <t>E2</t>
        </is>
      </c>
      <c r="C2232" s="24" t="inlineStr">
        <is>
          <t>League One</t>
        </is>
      </c>
      <c r="D2232" s="24" t="inlineStr">
        <is>
          <t>Doncaster</t>
        </is>
      </c>
      <c r="E2232" s="24" t="n">
        <v>45</v>
      </c>
      <c r="F2232" s="24" t="n">
        <v>12</v>
      </c>
      <c r="G2232" s="29" t="n">
        <v>46508.625</v>
      </c>
      <c r="H2232" s="24" t="inlineStr">
        <is>
          <t>Huddersfield</t>
        </is>
      </c>
      <c r="I2232" s="24" t="inlineStr">
        <is>
          <t>A</t>
        </is>
      </c>
      <c r="J2232" s="24" t="inlineStr">
        <is>
          <t>E2-Huddersf-Doncaste</t>
        </is>
      </c>
      <c r="K2232" s="24" t="n">
        <v>4</v>
      </c>
      <c r="L2232" s="11">
        <f>IF(INDEX(Matches!$X:$X,AA2232)=0,"",IF(I2232="H",INDEX(Matches!$H:$H,AA2232),INDEX(Matches!$I:$I,AA2232)))</f>
        <v/>
      </c>
      <c r="M2232" s="11">
        <f>IF(INDEX(Matches!$X:$X,AA2232)=0,"",IF(I2232="H",INDEX(Matches!$I:$I,AA2232),INDEX(Matches!$H:$H,AA2232)))</f>
        <v/>
      </c>
      <c r="N2232" s="11">
        <f>IF(L2232="","",IF(L2232&gt;M2232,"W",IF(L2232=M2232,"D","L")))</f>
        <v/>
      </c>
      <c r="O2232" s="11">
        <f>IF(L2232="","",IF(L2232&gt;M2232,3,IF(L2232=M2232,1,0)))</f>
        <v/>
      </c>
      <c r="P2232" s="31">
        <f>IF(I2232="H",INDEX(Matches!$L:$L,AA2232),INDEX(Matches!$N:$N,AA2232))</f>
        <v/>
      </c>
      <c r="Q2232" s="31">
        <f>INDEX(Matches!$M:$M,AA2232)</f>
        <v/>
      </c>
      <c r="R2232" s="31">
        <f>IF(I2232="H",INDEX(Matches!$N:$N,AA2232),INDEX(Matches!$L:$L,AA2232))</f>
        <v/>
      </c>
      <c r="S2232" s="33">
        <f>IF(I2232="H",INDEX(Matches!$O:$O,AA2232),INDEX(Matches!$P:$P,AA2232))</f>
        <v/>
      </c>
      <c r="T2232" s="33">
        <f>IF(INDEX(Matches!$J:$J,AA2232)="","",IF(I2232="H",INDEX(Matches!$J:$J,AA2232),INDEX(Matches!$K:$K,AA2232)))</f>
        <v/>
      </c>
      <c r="U2232" s="33">
        <f>IF(INDEX(Matches!$K:$K,AA2232)="","",IF(I2232="H",INDEX(Matches!$K:$K,AA2232),INDEX(Matches!$J:$J,AA2232)))</f>
        <v/>
      </c>
      <c r="V2232" s="30">
        <f>IF(T2232="","",T2232-U2232)</f>
        <v/>
      </c>
      <c r="W2232" s="33">
        <f>IF(I2232="H",INDEX(Matches!$T:$T,AA2232),INDEX(Matches!$U:$U,AA2232))</f>
        <v/>
      </c>
      <c r="X2232" s="11">
        <f>INDEX(Matches!$X:$X,AA2232)</f>
        <v/>
      </c>
      <c r="Y2232" s="30">
        <f>IF(O2232="","",O2232-S2232)</f>
        <v/>
      </c>
      <c r="Z2232" s="30">
        <f>IF(W2232="","",W2232-S2232)</f>
        <v/>
      </c>
      <c r="AA2232" s="24">
        <f>MATCH(J2232,Matches!$A:$A,0)</f>
        <v/>
      </c>
      <c r="AB2232" s="33" t="n"/>
      <c r="AC2232" s="33" t="n">
        <v>0.9234594645363056</v>
      </c>
      <c r="AD2232" s="24" t="n"/>
      <c r="AE2232" s="24" t="n">
        <v>12</v>
      </c>
      <c r="AF2232" s="33" t="n"/>
      <c r="AG2232" s="33" t="n"/>
    </row>
    <row r="2233">
      <c r="A2233" s="24" t="inlineStr">
        <is>
          <t>Doncaster|46</t>
        </is>
      </c>
      <c r="B2233" s="24" t="inlineStr">
        <is>
          <t>E2</t>
        </is>
      </c>
      <c r="C2233" s="24" t="inlineStr">
        <is>
          <t>League One</t>
        </is>
      </c>
      <c r="D2233" s="24" t="inlineStr">
        <is>
          <t>Doncaster</t>
        </is>
      </c>
      <c r="E2233" s="24" t="n">
        <v>46</v>
      </c>
      <c r="F2233" s="24" t="n">
        <v>12</v>
      </c>
      <c r="G2233" s="29" t="n">
        <v>46515.52083333334</v>
      </c>
      <c r="H2233" s="24" t="inlineStr">
        <is>
          <t>Reading</t>
        </is>
      </c>
      <c r="I2233" s="24" t="inlineStr">
        <is>
          <t>H</t>
        </is>
      </c>
      <c r="J2233" s="24" t="inlineStr">
        <is>
          <t>E2-Doncaste-Reading</t>
        </is>
      </c>
      <c r="K2233" s="24" t="n">
        <v>12</v>
      </c>
      <c r="L2233" s="11">
        <f>IF(INDEX(Matches!$X:$X,AA2233)=0,"",IF(I2233="H",INDEX(Matches!$H:$H,AA2233),INDEX(Matches!$I:$I,AA2233)))</f>
        <v/>
      </c>
      <c r="M2233" s="11">
        <f>IF(INDEX(Matches!$X:$X,AA2233)=0,"",IF(I2233="H",INDEX(Matches!$I:$I,AA2233),INDEX(Matches!$H:$H,AA2233)))</f>
        <v/>
      </c>
      <c r="N2233" s="11">
        <f>IF(L2233="","",IF(L2233&gt;M2233,"W",IF(L2233=M2233,"D","L")))</f>
        <v/>
      </c>
      <c r="O2233" s="11">
        <f>IF(L2233="","",IF(L2233&gt;M2233,3,IF(L2233=M2233,1,0)))</f>
        <v/>
      </c>
      <c r="P2233" s="31">
        <f>IF(I2233="H",INDEX(Matches!$L:$L,AA2233),INDEX(Matches!$N:$N,AA2233))</f>
        <v/>
      </c>
      <c r="Q2233" s="31">
        <f>INDEX(Matches!$M:$M,AA2233)</f>
        <v/>
      </c>
      <c r="R2233" s="31">
        <f>IF(I2233="H",INDEX(Matches!$N:$N,AA2233),INDEX(Matches!$L:$L,AA2233))</f>
        <v/>
      </c>
      <c r="S2233" s="33">
        <f>IF(I2233="H",INDEX(Matches!$O:$O,AA2233),INDEX(Matches!$P:$P,AA2233))</f>
        <v/>
      </c>
      <c r="T2233" s="33">
        <f>IF(INDEX(Matches!$J:$J,AA2233)="","",IF(I2233="H",INDEX(Matches!$J:$J,AA2233),INDEX(Matches!$K:$K,AA2233)))</f>
        <v/>
      </c>
      <c r="U2233" s="33">
        <f>IF(INDEX(Matches!$K:$K,AA2233)="","",IF(I2233="H",INDEX(Matches!$K:$K,AA2233),INDEX(Matches!$J:$J,AA2233)))</f>
        <v/>
      </c>
      <c r="V2233" s="30">
        <f>IF(T2233="","",T2233-U2233)</f>
        <v/>
      </c>
      <c r="W2233" s="33">
        <f>IF(I2233="H",INDEX(Matches!$T:$T,AA2233),INDEX(Matches!$U:$U,AA2233))</f>
        <v/>
      </c>
      <c r="X2233" s="11">
        <f>INDEX(Matches!$X:$X,AA2233)</f>
        <v/>
      </c>
      <c r="Y2233" s="30">
        <f>IF(O2233="","",O2233-S2233)</f>
        <v/>
      </c>
      <c r="Z2233" s="30">
        <f>IF(W2233="","",W2233-S2233)</f>
        <v/>
      </c>
      <c r="AA2233" s="24">
        <f>MATCH(J2233,Matches!$A:$A,0)</f>
        <v/>
      </c>
      <c r="AB2233" s="33" t="n"/>
      <c r="AC2233" s="33" t="n">
        <v>1.386029697265968</v>
      </c>
      <c r="AD2233" s="24" t="n"/>
      <c r="AE2233" s="24" t="n">
        <v>12</v>
      </c>
      <c r="AF2233" s="33" t="n"/>
      <c r="AG2233" s="33" t="n"/>
    </row>
    <row r="2234">
      <c r="A2234" s="24" t="inlineStr">
        <is>
          <t>Huddersfield|1</t>
        </is>
      </c>
      <c r="B2234" s="24" t="inlineStr">
        <is>
          <t>E2</t>
        </is>
      </c>
      <c r="C2234" s="24" t="inlineStr">
        <is>
          <t>League One</t>
        </is>
      </c>
      <c r="D2234" s="24" t="inlineStr">
        <is>
          <t>Huddersfield</t>
        </is>
      </c>
      <c r="E2234" s="24" t="n">
        <v>1</v>
      </c>
      <c r="F2234" s="24" t="n">
        <v>1</v>
      </c>
      <c r="G2234" s="29" t="n">
        <v>46249.625</v>
      </c>
      <c r="H2234" s="24" t="inlineStr">
        <is>
          <t>AFC Wimbledon</t>
        </is>
      </c>
      <c r="I2234" s="24" t="inlineStr">
        <is>
          <t>H</t>
        </is>
      </c>
      <c r="J2234" s="24" t="inlineStr">
        <is>
          <t>E2-Huddersf-AFCWimbl</t>
        </is>
      </c>
      <c r="K2234" s="24" t="n">
        <v>23</v>
      </c>
      <c r="L2234" s="11">
        <f>IF(INDEX(Matches!$X:$X,AA2234)=0,"",IF(I2234="H",INDEX(Matches!$H:$H,AA2234),INDEX(Matches!$I:$I,AA2234)))</f>
        <v/>
      </c>
      <c r="M2234" s="11">
        <f>IF(INDEX(Matches!$X:$X,AA2234)=0,"",IF(I2234="H",INDEX(Matches!$I:$I,AA2234),INDEX(Matches!$H:$H,AA2234)))</f>
        <v/>
      </c>
      <c r="N2234" s="11">
        <f>IF(L2234="","",IF(L2234&gt;M2234,"W",IF(L2234=M2234,"D","L")))</f>
        <v/>
      </c>
      <c r="O2234" s="11">
        <f>IF(L2234="","",IF(L2234&gt;M2234,3,IF(L2234=M2234,1,0)))</f>
        <v/>
      </c>
      <c r="P2234" s="31">
        <f>IF(I2234="H",INDEX(Matches!$L:$L,AA2234),INDEX(Matches!$N:$N,AA2234))</f>
        <v/>
      </c>
      <c r="Q2234" s="31">
        <f>INDEX(Matches!$M:$M,AA2234)</f>
        <v/>
      </c>
      <c r="R2234" s="31">
        <f>IF(I2234="H",INDEX(Matches!$N:$N,AA2234),INDEX(Matches!$L:$L,AA2234))</f>
        <v/>
      </c>
      <c r="S2234" s="33">
        <f>IF(I2234="H",INDEX(Matches!$O:$O,AA2234),INDEX(Matches!$P:$P,AA2234))</f>
        <v/>
      </c>
      <c r="T2234" s="33">
        <f>IF(INDEX(Matches!$J:$J,AA2234)="","",IF(I2234="H",INDEX(Matches!$J:$J,AA2234),INDEX(Matches!$K:$K,AA2234)))</f>
        <v/>
      </c>
      <c r="U2234" s="33">
        <f>IF(INDEX(Matches!$K:$K,AA2234)="","",IF(I2234="H",INDEX(Matches!$K:$K,AA2234),INDEX(Matches!$J:$J,AA2234)))</f>
        <v/>
      </c>
      <c r="V2234" s="30">
        <f>IF(T2234="","",T2234-U2234)</f>
        <v/>
      </c>
      <c r="W2234" s="33">
        <f>IF(I2234="H",INDEX(Matches!$T:$T,AA2234),INDEX(Matches!$U:$U,AA2234))</f>
        <v/>
      </c>
      <c r="X2234" s="11">
        <f>INDEX(Matches!$X:$X,AA2234)</f>
        <v/>
      </c>
      <c r="Y2234" s="30">
        <f>IF(O2234="","",O2234-S2234)</f>
        <v/>
      </c>
      <c r="Z2234" s="30">
        <f>IF(W2234="","",W2234-S2234)</f>
        <v/>
      </c>
      <c r="AA2234" s="24">
        <f>MATCH(J2234,Matches!$A:$A,0)</f>
        <v/>
      </c>
      <c r="AB2234" s="33" t="n">
        <v>1.991537616740876</v>
      </c>
      <c r="AC2234" s="33" t="n"/>
      <c r="AD2234" s="24" t="n"/>
      <c r="AE2234" s="24" t="n">
        <v>1</v>
      </c>
      <c r="AF2234" s="33" t="n"/>
      <c r="AG2234" s="33" t="n"/>
    </row>
    <row r="2235">
      <c r="A2235" s="24" t="inlineStr">
        <is>
          <t>Huddersfield|2</t>
        </is>
      </c>
      <c r="B2235" s="24" t="inlineStr">
        <is>
          <t>E2</t>
        </is>
      </c>
      <c r="C2235" s="24" t="inlineStr">
        <is>
          <t>League One</t>
        </is>
      </c>
      <c r="D2235" s="24" t="inlineStr">
        <is>
          <t>Huddersfield</t>
        </is>
      </c>
      <c r="E2235" s="24" t="n">
        <v>2</v>
      </c>
      <c r="F2235" s="24" t="n">
        <v>1</v>
      </c>
      <c r="G2235" s="29" t="n">
        <v>46256.625</v>
      </c>
      <c r="H2235" s="24" t="inlineStr">
        <is>
          <t>MK Dons</t>
        </is>
      </c>
      <c r="I2235" s="24" t="inlineStr">
        <is>
          <t>A</t>
        </is>
      </c>
      <c r="J2235" s="24" t="inlineStr">
        <is>
          <t>E2-MKDons-Huddersf</t>
        </is>
      </c>
      <c r="K2235" s="24" t="n">
        <v>6</v>
      </c>
      <c r="L2235" s="11">
        <f>IF(INDEX(Matches!$X:$X,AA2235)=0,"",IF(I2235="H",INDEX(Matches!$H:$H,AA2235),INDEX(Matches!$I:$I,AA2235)))</f>
        <v/>
      </c>
      <c r="M2235" s="11">
        <f>IF(INDEX(Matches!$X:$X,AA2235)=0,"",IF(I2235="H",INDEX(Matches!$I:$I,AA2235),INDEX(Matches!$H:$H,AA2235)))</f>
        <v/>
      </c>
      <c r="N2235" s="11">
        <f>IF(L2235="","",IF(L2235&gt;M2235,"W",IF(L2235=M2235,"D","L")))</f>
        <v/>
      </c>
      <c r="O2235" s="11">
        <f>IF(L2235="","",IF(L2235&gt;M2235,3,IF(L2235=M2235,1,0)))</f>
        <v/>
      </c>
      <c r="P2235" s="31">
        <f>IF(I2235="H",INDEX(Matches!$L:$L,AA2235),INDEX(Matches!$N:$N,AA2235))</f>
        <v/>
      </c>
      <c r="Q2235" s="31">
        <f>INDEX(Matches!$M:$M,AA2235)</f>
        <v/>
      </c>
      <c r="R2235" s="31">
        <f>IF(I2235="H",INDEX(Matches!$N:$N,AA2235),INDEX(Matches!$L:$L,AA2235))</f>
        <v/>
      </c>
      <c r="S2235" s="33">
        <f>IF(I2235="H",INDEX(Matches!$O:$O,AA2235),INDEX(Matches!$P:$P,AA2235))</f>
        <v/>
      </c>
      <c r="T2235" s="33">
        <f>IF(INDEX(Matches!$J:$J,AA2235)="","",IF(I2235="H",INDEX(Matches!$J:$J,AA2235),INDEX(Matches!$K:$K,AA2235)))</f>
        <v/>
      </c>
      <c r="U2235" s="33">
        <f>IF(INDEX(Matches!$K:$K,AA2235)="","",IF(I2235="H",INDEX(Matches!$K:$K,AA2235),INDEX(Matches!$J:$J,AA2235)))</f>
        <v/>
      </c>
      <c r="V2235" s="30">
        <f>IF(T2235="","",T2235-U2235)</f>
        <v/>
      </c>
      <c r="W2235" s="33">
        <f>IF(I2235="H",INDEX(Matches!$T:$T,AA2235),INDEX(Matches!$U:$U,AA2235))</f>
        <v/>
      </c>
      <c r="X2235" s="11">
        <f>INDEX(Matches!$X:$X,AA2235)</f>
        <v/>
      </c>
      <c r="Y2235" s="30">
        <f>IF(O2235="","",O2235-S2235)</f>
        <v/>
      </c>
      <c r="Z2235" s="30">
        <f>IF(W2235="","",W2235-S2235)</f>
        <v/>
      </c>
      <c r="AA2235" s="24">
        <f>MATCH(J2235,Matches!$A:$A,0)</f>
        <v/>
      </c>
      <c r="AB2235" s="33" t="n">
        <v>1.313590351066121</v>
      </c>
      <c r="AC2235" s="33" t="n"/>
      <c r="AD2235" s="24" t="n"/>
      <c r="AE2235" s="24" t="n">
        <v>1</v>
      </c>
      <c r="AF2235" s="33" t="n"/>
      <c r="AG2235" s="33" t="n"/>
    </row>
    <row r="2236">
      <c r="A2236" s="24" t="inlineStr">
        <is>
          <t>Huddersfield|3</t>
        </is>
      </c>
      <c r="B2236" s="24" t="inlineStr">
        <is>
          <t>E2</t>
        </is>
      </c>
      <c r="C2236" s="24" t="inlineStr">
        <is>
          <t>League One</t>
        </is>
      </c>
      <c r="D2236" s="24" t="inlineStr">
        <is>
          <t>Huddersfield</t>
        </is>
      </c>
      <c r="E2236" s="24" t="n">
        <v>3</v>
      </c>
      <c r="F2236" s="24" t="n">
        <v>1</v>
      </c>
      <c r="G2236" s="29" t="n">
        <v>46263.625</v>
      </c>
      <c r="H2236" s="24" t="inlineStr">
        <is>
          <t>Cambridge</t>
        </is>
      </c>
      <c r="I2236" s="24" t="inlineStr">
        <is>
          <t>A</t>
        </is>
      </c>
      <c r="J2236" s="24" t="inlineStr">
        <is>
          <t>E2-Cambridg-Huddersf</t>
        </is>
      </c>
      <c r="K2236" s="24" t="n">
        <v>21</v>
      </c>
      <c r="L2236" s="11">
        <f>IF(INDEX(Matches!$X:$X,AA2236)=0,"",IF(I2236="H",INDEX(Matches!$H:$H,AA2236),INDEX(Matches!$I:$I,AA2236)))</f>
        <v/>
      </c>
      <c r="M2236" s="11">
        <f>IF(INDEX(Matches!$X:$X,AA2236)=0,"",IF(I2236="H",INDEX(Matches!$I:$I,AA2236),INDEX(Matches!$H:$H,AA2236)))</f>
        <v/>
      </c>
      <c r="N2236" s="11">
        <f>IF(L2236="","",IF(L2236&gt;M2236,"W",IF(L2236=M2236,"D","L")))</f>
        <v/>
      </c>
      <c r="O2236" s="11">
        <f>IF(L2236="","",IF(L2236&gt;M2236,3,IF(L2236=M2236,1,0)))</f>
        <v/>
      </c>
      <c r="P2236" s="31">
        <f>IF(I2236="H",INDEX(Matches!$L:$L,AA2236),INDEX(Matches!$N:$N,AA2236))</f>
        <v/>
      </c>
      <c r="Q2236" s="31">
        <f>INDEX(Matches!$M:$M,AA2236)</f>
        <v/>
      </c>
      <c r="R2236" s="31">
        <f>IF(I2236="H",INDEX(Matches!$N:$N,AA2236),INDEX(Matches!$L:$L,AA2236))</f>
        <v/>
      </c>
      <c r="S2236" s="33">
        <f>IF(I2236="H",INDEX(Matches!$O:$O,AA2236),INDEX(Matches!$P:$P,AA2236))</f>
        <v/>
      </c>
      <c r="T2236" s="33">
        <f>IF(INDEX(Matches!$J:$J,AA2236)="","",IF(I2236="H",INDEX(Matches!$J:$J,AA2236),INDEX(Matches!$K:$K,AA2236)))</f>
        <v/>
      </c>
      <c r="U2236" s="33">
        <f>IF(INDEX(Matches!$K:$K,AA2236)="","",IF(I2236="H",INDEX(Matches!$K:$K,AA2236),INDEX(Matches!$J:$J,AA2236)))</f>
        <v/>
      </c>
      <c r="V2236" s="30">
        <f>IF(T2236="","",T2236-U2236)</f>
        <v/>
      </c>
      <c r="W2236" s="33">
        <f>IF(I2236="H",INDEX(Matches!$T:$T,AA2236),INDEX(Matches!$U:$U,AA2236))</f>
        <v/>
      </c>
      <c r="X2236" s="11">
        <f>INDEX(Matches!$X:$X,AA2236)</f>
        <v/>
      </c>
      <c r="Y2236" s="30">
        <f>IF(O2236="","",O2236-S2236)</f>
        <v/>
      </c>
      <c r="Z2236" s="30">
        <f>IF(W2236="","",W2236-S2236)</f>
        <v/>
      </c>
      <c r="AA2236" s="24">
        <f>MATCH(J2236,Matches!$A:$A,0)</f>
        <v/>
      </c>
      <c r="AB2236" s="33" t="n">
        <v>1.405115796750778</v>
      </c>
      <c r="AC2236" s="33" t="n"/>
      <c r="AD2236" s="24" t="n"/>
      <c r="AE2236" s="24" t="n">
        <v>1</v>
      </c>
      <c r="AF2236" s="33" t="n"/>
      <c r="AG2236" s="33" t="n"/>
    </row>
    <row r="2237">
      <c r="A2237" s="24" t="inlineStr">
        <is>
          <t>Huddersfield|4</t>
        </is>
      </c>
      <c r="B2237" s="24" t="inlineStr">
        <is>
          <t>E2</t>
        </is>
      </c>
      <c r="C2237" s="24" t="inlineStr">
        <is>
          <t>League One</t>
        </is>
      </c>
      <c r="D2237" s="24" t="inlineStr">
        <is>
          <t>Huddersfield</t>
        </is>
      </c>
      <c r="E2237" s="24" t="n">
        <v>4</v>
      </c>
      <c r="F2237" s="24" t="n">
        <v>1</v>
      </c>
      <c r="G2237" s="29" t="n">
        <v>46266.82291666666</v>
      </c>
      <c r="H2237" s="24" t="inlineStr">
        <is>
          <t>Oxford</t>
        </is>
      </c>
      <c r="I2237" s="24" t="inlineStr">
        <is>
          <t>H</t>
        </is>
      </c>
      <c r="J2237" s="24" t="inlineStr">
        <is>
          <t>E2-Huddersf-Oxford</t>
        </is>
      </c>
      <c r="K2237" s="24" t="n">
        <v>11</v>
      </c>
      <c r="L2237" s="11">
        <f>IF(INDEX(Matches!$X:$X,AA2237)=0,"",IF(I2237="H",INDEX(Matches!$H:$H,AA2237),INDEX(Matches!$I:$I,AA2237)))</f>
        <v/>
      </c>
      <c r="M2237" s="11">
        <f>IF(INDEX(Matches!$X:$X,AA2237)=0,"",IF(I2237="H",INDEX(Matches!$I:$I,AA2237),INDEX(Matches!$H:$H,AA2237)))</f>
        <v/>
      </c>
      <c r="N2237" s="11">
        <f>IF(L2237="","",IF(L2237&gt;M2237,"W",IF(L2237=M2237,"D","L")))</f>
        <v/>
      </c>
      <c r="O2237" s="11">
        <f>IF(L2237="","",IF(L2237&gt;M2237,3,IF(L2237=M2237,1,0)))</f>
        <v/>
      </c>
      <c r="P2237" s="31">
        <f>IF(I2237="H",INDEX(Matches!$L:$L,AA2237),INDEX(Matches!$N:$N,AA2237))</f>
        <v/>
      </c>
      <c r="Q2237" s="31">
        <f>INDEX(Matches!$M:$M,AA2237)</f>
        <v/>
      </c>
      <c r="R2237" s="31">
        <f>IF(I2237="H",INDEX(Matches!$N:$N,AA2237),INDEX(Matches!$L:$L,AA2237))</f>
        <v/>
      </c>
      <c r="S2237" s="33">
        <f>IF(I2237="H",INDEX(Matches!$O:$O,AA2237),INDEX(Matches!$P:$P,AA2237))</f>
        <v/>
      </c>
      <c r="T2237" s="33">
        <f>IF(INDEX(Matches!$J:$J,AA2237)="","",IF(I2237="H",INDEX(Matches!$J:$J,AA2237),INDEX(Matches!$K:$K,AA2237)))</f>
        <v/>
      </c>
      <c r="U2237" s="33">
        <f>IF(INDEX(Matches!$K:$K,AA2237)="","",IF(I2237="H",INDEX(Matches!$K:$K,AA2237),INDEX(Matches!$J:$J,AA2237)))</f>
        <v/>
      </c>
      <c r="V2237" s="30">
        <f>IF(T2237="","",T2237-U2237)</f>
        <v/>
      </c>
      <c r="W2237" s="33">
        <f>IF(I2237="H",INDEX(Matches!$T:$T,AA2237),INDEX(Matches!$U:$U,AA2237))</f>
        <v/>
      </c>
      <c r="X2237" s="11">
        <f>INDEX(Matches!$X:$X,AA2237)</f>
        <v/>
      </c>
      <c r="Y2237" s="30">
        <f>IF(O2237="","",O2237-S2237)</f>
        <v/>
      </c>
      <c r="Z2237" s="30">
        <f>IF(W2237="","",W2237-S2237)</f>
        <v/>
      </c>
      <c r="AA2237" s="24">
        <f>MATCH(J2237,Matches!$A:$A,0)</f>
        <v/>
      </c>
      <c r="AB2237" s="33" t="n">
        <v>1.894685509934788</v>
      </c>
      <c r="AC2237" s="33" t="n"/>
      <c r="AD2237" s="24" t="n"/>
      <c r="AE2237" s="24" t="n">
        <v>1</v>
      </c>
      <c r="AF2237" s="33" t="n"/>
      <c r="AG2237" s="33" t="n"/>
    </row>
    <row r="2238">
      <c r="A2238" s="24" t="inlineStr">
        <is>
          <t>Huddersfield|5</t>
        </is>
      </c>
      <c r="B2238" s="24" t="inlineStr">
        <is>
          <t>E2</t>
        </is>
      </c>
      <c r="C2238" s="24" t="inlineStr">
        <is>
          <t>League One</t>
        </is>
      </c>
      <c r="D2238" s="24" t="inlineStr">
        <is>
          <t>Huddersfield</t>
        </is>
      </c>
      <c r="E2238" s="24" t="n">
        <v>5</v>
      </c>
      <c r="F2238" s="24" t="n">
        <v>2</v>
      </c>
      <c r="G2238" s="29" t="n">
        <v>46270.625</v>
      </c>
      <c r="H2238" s="24" t="inlineStr">
        <is>
          <t>Notts County</t>
        </is>
      </c>
      <c r="I2238" s="24" t="inlineStr">
        <is>
          <t>H</t>
        </is>
      </c>
      <c r="J2238" s="24" t="inlineStr">
        <is>
          <t>E2-Huddersf-NottsCou</t>
        </is>
      </c>
      <c r="K2238" s="24" t="n">
        <v>18</v>
      </c>
      <c r="L2238" s="11">
        <f>IF(INDEX(Matches!$X:$X,AA2238)=0,"",IF(I2238="H",INDEX(Matches!$H:$H,AA2238),INDEX(Matches!$I:$I,AA2238)))</f>
        <v/>
      </c>
      <c r="M2238" s="11">
        <f>IF(INDEX(Matches!$X:$X,AA2238)=0,"",IF(I2238="H",INDEX(Matches!$I:$I,AA2238),INDEX(Matches!$H:$H,AA2238)))</f>
        <v/>
      </c>
      <c r="N2238" s="11">
        <f>IF(L2238="","",IF(L2238&gt;M2238,"W",IF(L2238=M2238,"D","L")))</f>
        <v/>
      </c>
      <c r="O2238" s="11">
        <f>IF(L2238="","",IF(L2238&gt;M2238,3,IF(L2238=M2238,1,0)))</f>
        <v/>
      </c>
      <c r="P2238" s="31">
        <f>IF(I2238="H",INDEX(Matches!$L:$L,AA2238),INDEX(Matches!$N:$N,AA2238))</f>
        <v/>
      </c>
      <c r="Q2238" s="31">
        <f>INDEX(Matches!$M:$M,AA2238)</f>
        <v/>
      </c>
      <c r="R2238" s="31">
        <f>IF(I2238="H",INDEX(Matches!$N:$N,AA2238),INDEX(Matches!$L:$L,AA2238))</f>
        <v/>
      </c>
      <c r="S2238" s="33">
        <f>IF(I2238="H",INDEX(Matches!$O:$O,AA2238),INDEX(Matches!$P:$P,AA2238))</f>
        <v/>
      </c>
      <c r="T2238" s="33">
        <f>IF(INDEX(Matches!$J:$J,AA2238)="","",IF(I2238="H",INDEX(Matches!$J:$J,AA2238),INDEX(Matches!$K:$K,AA2238)))</f>
        <v/>
      </c>
      <c r="U2238" s="33">
        <f>IF(INDEX(Matches!$K:$K,AA2238)="","",IF(I2238="H",INDEX(Matches!$K:$K,AA2238),INDEX(Matches!$J:$J,AA2238)))</f>
        <v/>
      </c>
      <c r="V2238" s="30">
        <f>IF(T2238="","",T2238-U2238)</f>
        <v/>
      </c>
      <c r="W2238" s="33">
        <f>IF(I2238="H",INDEX(Matches!$T:$T,AA2238),INDEX(Matches!$U:$U,AA2238))</f>
        <v/>
      </c>
      <c r="X2238" s="11">
        <f>INDEX(Matches!$X:$X,AA2238)</f>
        <v/>
      </c>
      <c r="Y2238" s="30">
        <f>IF(O2238="","",O2238-S2238)</f>
        <v/>
      </c>
      <c r="Z2238" s="30">
        <f>IF(W2238="","",W2238-S2238)</f>
        <v/>
      </c>
      <c r="AA2238" s="24">
        <f>MATCH(J2238,Matches!$A:$A,0)</f>
        <v/>
      </c>
      <c r="AB2238" s="33" t="n"/>
      <c r="AC2238" s="33" t="n"/>
      <c r="AD2238" s="24" t="n"/>
      <c r="AE2238" s="24" t="n">
        <v>2</v>
      </c>
      <c r="AF2238" s="33" t="n"/>
      <c r="AG2238" s="33" t="n"/>
    </row>
    <row r="2239">
      <c r="A2239" s="24" t="inlineStr">
        <is>
          <t>Huddersfield|6</t>
        </is>
      </c>
      <c r="B2239" s="24" t="inlineStr">
        <is>
          <t>E2</t>
        </is>
      </c>
      <c r="C2239" s="24" t="inlineStr">
        <is>
          <t>League One</t>
        </is>
      </c>
      <c r="D2239" s="24" t="inlineStr">
        <is>
          <t>Huddersfield</t>
        </is>
      </c>
      <c r="E2239" s="24" t="n">
        <v>6</v>
      </c>
      <c r="F2239" s="24" t="n">
        <v>2</v>
      </c>
      <c r="G2239" s="29" t="n">
        <v>46277.625</v>
      </c>
      <c r="H2239" s="24" t="inlineStr">
        <is>
          <t>Mansfield</t>
        </is>
      </c>
      <c r="I2239" s="24" t="inlineStr">
        <is>
          <t>A</t>
        </is>
      </c>
      <c r="J2239" s="24" t="inlineStr">
        <is>
          <t>E2-Mansfiel-Huddersf</t>
        </is>
      </c>
      <c r="K2239" s="24" t="n">
        <v>16</v>
      </c>
      <c r="L2239" s="11">
        <f>IF(INDEX(Matches!$X:$X,AA2239)=0,"",IF(I2239="H",INDEX(Matches!$H:$H,AA2239),INDEX(Matches!$I:$I,AA2239)))</f>
        <v/>
      </c>
      <c r="M2239" s="11">
        <f>IF(INDEX(Matches!$X:$X,AA2239)=0,"",IF(I2239="H",INDEX(Matches!$I:$I,AA2239),INDEX(Matches!$H:$H,AA2239)))</f>
        <v/>
      </c>
      <c r="N2239" s="11">
        <f>IF(L2239="","",IF(L2239&gt;M2239,"W",IF(L2239=M2239,"D","L")))</f>
        <v/>
      </c>
      <c r="O2239" s="11">
        <f>IF(L2239="","",IF(L2239&gt;M2239,3,IF(L2239=M2239,1,0)))</f>
        <v/>
      </c>
      <c r="P2239" s="31">
        <f>IF(I2239="H",INDEX(Matches!$L:$L,AA2239),INDEX(Matches!$N:$N,AA2239))</f>
        <v/>
      </c>
      <c r="Q2239" s="31">
        <f>INDEX(Matches!$M:$M,AA2239)</f>
        <v/>
      </c>
      <c r="R2239" s="31">
        <f>IF(I2239="H",INDEX(Matches!$N:$N,AA2239),INDEX(Matches!$L:$L,AA2239))</f>
        <v/>
      </c>
      <c r="S2239" s="33">
        <f>IF(I2239="H",INDEX(Matches!$O:$O,AA2239),INDEX(Matches!$P:$P,AA2239))</f>
        <v/>
      </c>
      <c r="T2239" s="33">
        <f>IF(INDEX(Matches!$J:$J,AA2239)="","",IF(I2239="H",INDEX(Matches!$J:$J,AA2239),INDEX(Matches!$K:$K,AA2239)))</f>
        <v/>
      </c>
      <c r="U2239" s="33">
        <f>IF(INDEX(Matches!$K:$K,AA2239)="","",IF(I2239="H",INDEX(Matches!$K:$K,AA2239),INDEX(Matches!$J:$J,AA2239)))</f>
        <v/>
      </c>
      <c r="V2239" s="30">
        <f>IF(T2239="","",T2239-U2239)</f>
        <v/>
      </c>
      <c r="W2239" s="33">
        <f>IF(I2239="H",INDEX(Matches!$T:$T,AA2239),INDEX(Matches!$U:$U,AA2239))</f>
        <v/>
      </c>
      <c r="X2239" s="11">
        <f>INDEX(Matches!$X:$X,AA2239)</f>
        <v/>
      </c>
      <c r="Y2239" s="30">
        <f>IF(O2239="","",O2239-S2239)</f>
        <v/>
      </c>
      <c r="Z2239" s="30">
        <f>IF(W2239="","",W2239-S2239)</f>
        <v/>
      </c>
      <c r="AA2239" s="24">
        <f>MATCH(J2239,Matches!$A:$A,0)</f>
        <v/>
      </c>
      <c r="AB2239" s="33" t="n">
        <v>1.643114815275532</v>
      </c>
      <c r="AC2239" s="33" t="n"/>
      <c r="AD2239" s="24" t="n"/>
      <c r="AE2239" s="24" t="n">
        <v>2</v>
      </c>
      <c r="AF2239" s="33" t="n"/>
      <c r="AG2239" s="33" t="n"/>
    </row>
    <row r="2240">
      <c r="A2240" s="24" t="inlineStr">
        <is>
          <t>Huddersfield|7</t>
        </is>
      </c>
      <c r="B2240" s="24" t="inlineStr">
        <is>
          <t>E2</t>
        </is>
      </c>
      <c r="C2240" s="24" t="inlineStr">
        <is>
          <t>League One</t>
        </is>
      </c>
      <c r="D2240" s="24" t="inlineStr">
        <is>
          <t>Huddersfield</t>
        </is>
      </c>
      <c r="E2240" s="24" t="n">
        <v>7</v>
      </c>
      <c r="F2240" s="24" t="n">
        <v>2</v>
      </c>
      <c r="G2240" s="29" t="n">
        <v>46284.625</v>
      </c>
      <c r="H2240" s="24" t="inlineStr">
        <is>
          <t>Bromley</t>
        </is>
      </c>
      <c r="I2240" s="24" t="inlineStr">
        <is>
          <t>A</t>
        </is>
      </c>
      <c r="J2240" s="24" t="inlineStr">
        <is>
          <t>E2-Bromley-Huddersf</t>
        </is>
      </c>
      <c r="K2240" s="24" t="n">
        <v>24</v>
      </c>
      <c r="L2240" s="11">
        <f>IF(INDEX(Matches!$X:$X,AA2240)=0,"",IF(I2240="H",INDEX(Matches!$H:$H,AA2240),INDEX(Matches!$I:$I,AA2240)))</f>
        <v/>
      </c>
      <c r="M2240" s="11">
        <f>IF(INDEX(Matches!$X:$X,AA2240)=0,"",IF(I2240="H",INDEX(Matches!$I:$I,AA2240),INDEX(Matches!$H:$H,AA2240)))</f>
        <v/>
      </c>
      <c r="N2240" s="11">
        <f>IF(L2240="","",IF(L2240&gt;M2240,"W",IF(L2240=M2240,"D","L")))</f>
        <v/>
      </c>
      <c r="O2240" s="11">
        <f>IF(L2240="","",IF(L2240&gt;M2240,3,IF(L2240=M2240,1,0)))</f>
        <v/>
      </c>
      <c r="P2240" s="31">
        <f>IF(I2240="H",INDEX(Matches!$L:$L,AA2240),INDEX(Matches!$N:$N,AA2240))</f>
        <v/>
      </c>
      <c r="Q2240" s="31">
        <f>INDEX(Matches!$M:$M,AA2240)</f>
        <v/>
      </c>
      <c r="R2240" s="31">
        <f>IF(I2240="H",INDEX(Matches!$N:$N,AA2240),INDEX(Matches!$L:$L,AA2240))</f>
        <v/>
      </c>
      <c r="S2240" s="33">
        <f>IF(I2240="H",INDEX(Matches!$O:$O,AA2240),INDEX(Matches!$P:$P,AA2240))</f>
        <v/>
      </c>
      <c r="T2240" s="33">
        <f>IF(INDEX(Matches!$J:$J,AA2240)="","",IF(I2240="H",INDEX(Matches!$J:$J,AA2240),INDEX(Matches!$K:$K,AA2240)))</f>
        <v/>
      </c>
      <c r="U2240" s="33">
        <f>IF(INDEX(Matches!$K:$K,AA2240)="","",IF(I2240="H",INDEX(Matches!$K:$K,AA2240),INDEX(Matches!$J:$J,AA2240)))</f>
        <v/>
      </c>
      <c r="V2240" s="30">
        <f>IF(T2240="","",T2240-U2240)</f>
        <v/>
      </c>
      <c r="W2240" s="33">
        <f>IF(I2240="H",INDEX(Matches!$T:$T,AA2240),INDEX(Matches!$U:$U,AA2240))</f>
        <v/>
      </c>
      <c r="X2240" s="11">
        <f>INDEX(Matches!$X:$X,AA2240)</f>
        <v/>
      </c>
      <c r="Y2240" s="30">
        <f>IF(O2240="","",O2240-S2240)</f>
        <v/>
      </c>
      <c r="Z2240" s="30">
        <f>IF(W2240="","",W2240-S2240)</f>
        <v/>
      </c>
      <c r="AA2240" s="24">
        <f>MATCH(J2240,Matches!$A:$A,0)</f>
        <v/>
      </c>
      <c r="AB2240" s="33" t="n"/>
      <c r="AC2240" s="33" t="n"/>
      <c r="AD2240" s="24" t="n"/>
      <c r="AE2240" s="24" t="n">
        <v>2</v>
      </c>
      <c r="AF2240" s="33" t="n"/>
      <c r="AG2240" s="33" t="n"/>
    </row>
    <row r="2241">
      <c r="A2241" s="24" t="inlineStr">
        <is>
          <t>Huddersfield|8</t>
        </is>
      </c>
      <c r="B2241" s="24" t="inlineStr">
        <is>
          <t>E2</t>
        </is>
      </c>
      <c r="C2241" s="24" t="inlineStr">
        <is>
          <t>League One</t>
        </is>
      </c>
      <c r="D2241" s="24" t="inlineStr">
        <is>
          <t>Huddersfield</t>
        </is>
      </c>
      <c r="E2241" s="24" t="n">
        <v>8</v>
      </c>
      <c r="F2241" s="24" t="n">
        <v>2</v>
      </c>
      <c r="G2241" s="29" t="n">
        <v>46298.625</v>
      </c>
      <c r="H2241" s="24" t="inlineStr">
        <is>
          <t>Burton</t>
        </is>
      </c>
      <c r="I2241" s="24" t="inlineStr">
        <is>
          <t>A</t>
        </is>
      </c>
      <c r="J2241" s="24" t="inlineStr">
        <is>
          <t>E2-Burton-Huddersf</t>
        </is>
      </c>
      <c r="K2241" s="24" t="n">
        <v>22</v>
      </c>
      <c r="L2241" s="11">
        <f>IF(INDEX(Matches!$X:$X,AA2241)=0,"",IF(I2241="H",INDEX(Matches!$H:$H,AA2241),INDEX(Matches!$I:$I,AA2241)))</f>
        <v/>
      </c>
      <c r="M2241" s="11">
        <f>IF(INDEX(Matches!$X:$X,AA2241)=0,"",IF(I2241="H",INDEX(Matches!$I:$I,AA2241),INDEX(Matches!$H:$H,AA2241)))</f>
        <v/>
      </c>
      <c r="N2241" s="11">
        <f>IF(L2241="","",IF(L2241&gt;M2241,"W",IF(L2241=M2241,"D","L")))</f>
        <v/>
      </c>
      <c r="O2241" s="11">
        <f>IF(L2241="","",IF(L2241&gt;M2241,3,IF(L2241=M2241,1,0)))</f>
        <v/>
      </c>
      <c r="P2241" s="31">
        <f>IF(I2241="H",INDEX(Matches!$L:$L,AA2241),INDEX(Matches!$N:$N,AA2241))</f>
        <v/>
      </c>
      <c r="Q2241" s="31">
        <f>INDEX(Matches!$M:$M,AA2241)</f>
        <v/>
      </c>
      <c r="R2241" s="31">
        <f>IF(I2241="H",INDEX(Matches!$N:$N,AA2241),INDEX(Matches!$L:$L,AA2241))</f>
        <v/>
      </c>
      <c r="S2241" s="33">
        <f>IF(I2241="H",INDEX(Matches!$O:$O,AA2241),INDEX(Matches!$P:$P,AA2241))</f>
        <v/>
      </c>
      <c r="T2241" s="33">
        <f>IF(INDEX(Matches!$J:$J,AA2241)="","",IF(I2241="H",INDEX(Matches!$J:$J,AA2241),INDEX(Matches!$K:$K,AA2241)))</f>
        <v/>
      </c>
      <c r="U2241" s="33">
        <f>IF(INDEX(Matches!$K:$K,AA2241)="","",IF(I2241="H",INDEX(Matches!$K:$K,AA2241),INDEX(Matches!$J:$J,AA2241)))</f>
        <v/>
      </c>
      <c r="V2241" s="30">
        <f>IF(T2241="","",T2241-U2241)</f>
        <v/>
      </c>
      <c r="W2241" s="33">
        <f>IF(I2241="H",INDEX(Matches!$T:$T,AA2241),INDEX(Matches!$U:$U,AA2241))</f>
        <v/>
      </c>
      <c r="X2241" s="11">
        <f>INDEX(Matches!$X:$X,AA2241)</f>
        <v/>
      </c>
      <c r="Y2241" s="30">
        <f>IF(O2241="","",O2241-S2241)</f>
        <v/>
      </c>
      <c r="Z2241" s="30">
        <f>IF(W2241="","",W2241-S2241)</f>
        <v/>
      </c>
      <c r="AA2241" s="24">
        <f>MATCH(J2241,Matches!$A:$A,0)</f>
        <v/>
      </c>
      <c r="AB2241" s="33" t="n"/>
      <c r="AC2241" s="33" t="n"/>
      <c r="AD2241" s="24" t="n"/>
      <c r="AE2241" s="24" t="n">
        <v>3</v>
      </c>
      <c r="AF2241" s="33" t="n"/>
      <c r="AG2241" s="33" t="n"/>
    </row>
    <row r="2242">
      <c r="A2242" s="24" t="inlineStr">
        <is>
          <t>Huddersfield|9</t>
        </is>
      </c>
      <c r="B2242" s="24" t="inlineStr">
        <is>
          <t>E2</t>
        </is>
      </c>
      <c r="C2242" s="24" t="inlineStr">
        <is>
          <t>League One</t>
        </is>
      </c>
      <c r="D2242" s="24" t="inlineStr">
        <is>
          <t>Huddersfield</t>
        </is>
      </c>
      <c r="E2242" s="24" t="n">
        <v>9</v>
      </c>
      <c r="F2242" s="24" t="n">
        <v>3</v>
      </c>
      <c r="G2242" s="29" t="n">
        <v>46305.625</v>
      </c>
      <c r="H2242" s="24" t="inlineStr">
        <is>
          <t>Sheffield Wed</t>
        </is>
      </c>
      <c r="I2242" s="24" t="inlineStr">
        <is>
          <t>H</t>
        </is>
      </c>
      <c r="J2242" s="24" t="inlineStr">
        <is>
          <t>E2-Huddersf-Sheffiel</t>
        </is>
      </c>
      <c r="K2242" s="24" t="n">
        <v>2</v>
      </c>
      <c r="L2242" s="11">
        <f>IF(INDEX(Matches!$X:$X,AA2242)=0,"",IF(I2242="H",INDEX(Matches!$H:$H,AA2242),INDEX(Matches!$I:$I,AA2242)))</f>
        <v/>
      </c>
      <c r="M2242" s="11">
        <f>IF(INDEX(Matches!$X:$X,AA2242)=0,"",IF(I2242="H",INDEX(Matches!$I:$I,AA2242),INDEX(Matches!$H:$H,AA2242)))</f>
        <v/>
      </c>
      <c r="N2242" s="11">
        <f>IF(L2242="","",IF(L2242&gt;M2242,"W",IF(L2242=M2242,"D","L")))</f>
        <v/>
      </c>
      <c r="O2242" s="11">
        <f>IF(L2242="","",IF(L2242&gt;M2242,3,IF(L2242=M2242,1,0)))</f>
        <v/>
      </c>
      <c r="P2242" s="31">
        <f>IF(I2242="H",INDEX(Matches!$L:$L,AA2242),INDEX(Matches!$N:$N,AA2242))</f>
        <v/>
      </c>
      <c r="Q2242" s="31">
        <f>INDEX(Matches!$M:$M,AA2242)</f>
        <v/>
      </c>
      <c r="R2242" s="31">
        <f>IF(I2242="H",INDEX(Matches!$N:$N,AA2242),INDEX(Matches!$L:$L,AA2242))</f>
        <v/>
      </c>
      <c r="S2242" s="33">
        <f>IF(I2242="H",INDEX(Matches!$O:$O,AA2242),INDEX(Matches!$P:$P,AA2242))</f>
        <v/>
      </c>
      <c r="T2242" s="33">
        <f>IF(INDEX(Matches!$J:$J,AA2242)="","",IF(I2242="H",INDEX(Matches!$J:$J,AA2242),INDEX(Matches!$K:$K,AA2242)))</f>
        <v/>
      </c>
      <c r="U2242" s="33">
        <f>IF(INDEX(Matches!$K:$K,AA2242)="","",IF(I2242="H",INDEX(Matches!$K:$K,AA2242),INDEX(Matches!$J:$J,AA2242)))</f>
        <v/>
      </c>
      <c r="V2242" s="30">
        <f>IF(T2242="","",T2242-U2242)</f>
        <v/>
      </c>
      <c r="W2242" s="33">
        <f>IF(I2242="H",INDEX(Matches!$T:$T,AA2242),INDEX(Matches!$U:$U,AA2242))</f>
        <v/>
      </c>
      <c r="X2242" s="11">
        <f>INDEX(Matches!$X:$X,AA2242)</f>
        <v/>
      </c>
      <c r="Y2242" s="30">
        <f>IF(O2242="","",O2242-S2242)</f>
        <v/>
      </c>
      <c r="Z2242" s="30">
        <f>IF(W2242="","",W2242-S2242)</f>
        <v/>
      </c>
      <c r="AA2242" s="24">
        <f>MATCH(J2242,Matches!$A:$A,0)</f>
        <v/>
      </c>
      <c r="AB2242" s="33" t="n"/>
      <c r="AC2242" s="33" t="n"/>
      <c r="AD2242" s="24" t="n"/>
      <c r="AE2242" s="24" t="n">
        <v>3</v>
      </c>
      <c r="AF2242" s="33" t="n"/>
      <c r="AG2242" s="33" t="n"/>
    </row>
    <row r="2243">
      <c r="A2243" s="24" t="inlineStr">
        <is>
          <t>Huddersfield|10</t>
        </is>
      </c>
      <c r="B2243" s="24" t="inlineStr">
        <is>
          <t>E2</t>
        </is>
      </c>
      <c r="C2243" s="24" t="inlineStr">
        <is>
          <t>League One</t>
        </is>
      </c>
      <c r="D2243" s="24" t="inlineStr">
        <is>
          <t>Huddersfield</t>
        </is>
      </c>
      <c r="E2243" s="24" t="n">
        <v>10</v>
      </c>
      <c r="F2243" s="24" t="n">
        <v>3</v>
      </c>
      <c r="G2243" s="29" t="n">
        <v>46312.625</v>
      </c>
      <c r="H2243" s="24" t="inlineStr">
        <is>
          <t>Plymouth</t>
        </is>
      </c>
      <c r="I2243" s="24" t="inlineStr">
        <is>
          <t>A</t>
        </is>
      </c>
      <c r="J2243" s="24" t="inlineStr">
        <is>
          <t>E2-Plymouth-Huddersf</t>
        </is>
      </c>
      <c r="K2243" s="24" t="n">
        <v>5</v>
      </c>
      <c r="L2243" s="11">
        <f>IF(INDEX(Matches!$X:$X,AA2243)=0,"",IF(I2243="H",INDEX(Matches!$H:$H,AA2243),INDEX(Matches!$I:$I,AA2243)))</f>
        <v/>
      </c>
      <c r="M2243" s="11">
        <f>IF(INDEX(Matches!$X:$X,AA2243)=0,"",IF(I2243="H",INDEX(Matches!$I:$I,AA2243),INDEX(Matches!$H:$H,AA2243)))</f>
        <v/>
      </c>
      <c r="N2243" s="11">
        <f>IF(L2243="","",IF(L2243&gt;M2243,"W",IF(L2243=M2243,"D","L")))</f>
        <v/>
      </c>
      <c r="O2243" s="11">
        <f>IF(L2243="","",IF(L2243&gt;M2243,3,IF(L2243=M2243,1,0)))</f>
        <v/>
      </c>
      <c r="P2243" s="31">
        <f>IF(I2243="H",INDEX(Matches!$L:$L,AA2243),INDEX(Matches!$N:$N,AA2243))</f>
        <v/>
      </c>
      <c r="Q2243" s="31">
        <f>INDEX(Matches!$M:$M,AA2243)</f>
        <v/>
      </c>
      <c r="R2243" s="31">
        <f>IF(I2243="H",INDEX(Matches!$N:$N,AA2243),INDEX(Matches!$L:$L,AA2243))</f>
        <v/>
      </c>
      <c r="S2243" s="33">
        <f>IF(I2243="H",INDEX(Matches!$O:$O,AA2243),INDEX(Matches!$P:$P,AA2243))</f>
        <v/>
      </c>
      <c r="T2243" s="33">
        <f>IF(INDEX(Matches!$J:$J,AA2243)="","",IF(I2243="H",INDEX(Matches!$J:$J,AA2243),INDEX(Matches!$K:$K,AA2243)))</f>
        <v/>
      </c>
      <c r="U2243" s="33">
        <f>IF(INDEX(Matches!$K:$K,AA2243)="","",IF(I2243="H",INDEX(Matches!$K:$K,AA2243),INDEX(Matches!$J:$J,AA2243)))</f>
        <v/>
      </c>
      <c r="V2243" s="30">
        <f>IF(T2243="","",T2243-U2243)</f>
        <v/>
      </c>
      <c r="W2243" s="33">
        <f>IF(I2243="H",INDEX(Matches!$T:$T,AA2243),INDEX(Matches!$U:$U,AA2243))</f>
        <v/>
      </c>
      <c r="X2243" s="11">
        <f>INDEX(Matches!$X:$X,AA2243)</f>
        <v/>
      </c>
      <c r="Y2243" s="30">
        <f>IF(O2243="","",O2243-S2243)</f>
        <v/>
      </c>
      <c r="Z2243" s="30">
        <f>IF(W2243="","",W2243-S2243)</f>
        <v/>
      </c>
      <c r="AA2243" s="24">
        <f>MATCH(J2243,Matches!$A:$A,0)</f>
        <v/>
      </c>
      <c r="AB2243" s="33" t="n"/>
      <c r="AC2243" s="33" t="n"/>
      <c r="AD2243" s="24" t="n"/>
      <c r="AE2243" s="24" t="n">
        <v>3</v>
      </c>
      <c r="AF2243" s="33" t="n"/>
      <c r="AG2243" s="33" t="n"/>
    </row>
    <row r="2244">
      <c r="A2244" s="24" t="inlineStr">
        <is>
          <t>Huddersfield|11</t>
        </is>
      </c>
      <c r="B2244" s="24" t="inlineStr">
        <is>
          <t>E2</t>
        </is>
      </c>
      <c r="C2244" s="24" t="inlineStr">
        <is>
          <t>League One</t>
        </is>
      </c>
      <c r="D2244" s="24" t="inlineStr">
        <is>
          <t>Huddersfield</t>
        </is>
      </c>
      <c r="E2244" s="24" t="n">
        <v>11</v>
      </c>
      <c r="F2244" s="24" t="n">
        <v>3</v>
      </c>
      <c r="G2244" s="29" t="n">
        <v>46315.82291666666</v>
      </c>
      <c r="H2244" s="24" t="inlineStr">
        <is>
          <t>Peterborough</t>
        </is>
      </c>
      <c r="I2244" s="24" t="inlineStr">
        <is>
          <t>H</t>
        </is>
      </c>
      <c r="J2244" s="24" t="inlineStr">
        <is>
          <t>E2-Huddersf-Peterbor</t>
        </is>
      </c>
      <c r="K2244" s="24" t="n">
        <v>19</v>
      </c>
      <c r="L2244" s="11">
        <f>IF(INDEX(Matches!$X:$X,AA2244)=0,"",IF(I2244="H",INDEX(Matches!$H:$H,AA2244),INDEX(Matches!$I:$I,AA2244)))</f>
        <v/>
      </c>
      <c r="M2244" s="11">
        <f>IF(INDEX(Matches!$X:$X,AA2244)=0,"",IF(I2244="H",INDEX(Matches!$I:$I,AA2244),INDEX(Matches!$H:$H,AA2244)))</f>
        <v/>
      </c>
      <c r="N2244" s="11">
        <f>IF(L2244="","",IF(L2244&gt;M2244,"W",IF(L2244=M2244,"D","L")))</f>
        <v/>
      </c>
      <c r="O2244" s="11">
        <f>IF(L2244="","",IF(L2244&gt;M2244,3,IF(L2244=M2244,1,0)))</f>
        <v/>
      </c>
      <c r="P2244" s="31">
        <f>IF(I2244="H",INDEX(Matches!$L:$L,AA2244),INDEX(Matches!$N:$N,AA2244))</f>
        <v/>
      </c>
      <c r="Q2244" s="31">
        <f>INDEX(Matches!$M:$M,AA2244)</f>
        <v/>
      </c>
      <c r="R2244" s="31">
        <f>IF(I2244="H",INDEX(Matches!$N:$N,AA2244),INDEX(Matches!$L:$L,AA2244))</f>
        <v/>
      </c>
      <c r="S2244" s="33">
        <f>IF(I2244="H",INDEX(Matches!$O:$O,AA2244),INDEX(Matches!$P:$P,AA2244))</f>
        <v/>
      </c>
      <c r="T2244" s="33">
        <f>IF(INDEX(Matches!$J:$J,AA2244)="","",IF(I2244="H",INDEX(Matches!$J:$J,AA2244),INDEX(Matches!$K:$K,AA2244)))</f>
        <v/>
      </c>
      <c r="U2244" s="33">
        <f>IF(INDEX(Matches!$K:$K,AA2244)="","",IF(I2244="H",INDEX(Matches!$K:$K,AA2244),INDEX(Matches!$J:$J,AA2244)))</f>
        <v/>
      </c>
      <c r="V2244" s="30">
        <f>IF(T2244="","",T2244-U2244)</f>
        <v/>
      </c>
      <c r="W2244" s="33">
        <f>IF(I2244="H",INDEX(Matches!$T:$T,AA2244),INDEX(Matches!$U:$U,AA2244))</f>
        <v/>
      </c>
      <c r="X2244" s="11">
        <f>INDEX(Matches!$X:$X,AA2244)</f>
        <v/>
      </c>
      <c r="Y2244" s="30">
        <f>IF(O2244="","",O2244-S2244)</f>
        <v/>
      </c>
      <c r="Z2244" s="30">
        <f>IF(W2244="","",W2244-S2244)</f>
        <v/>
      </c>
      <c r="AA2244" s="24">
        <f>MATCH(J2244,Matches!$A:$A,0)</f>
        <v/>
      </c>
      <c r="AB2244" s="33" t="n"/>
      <c r="AC2244" s="33" t="n"/>
      <c r="AD2244" s="24" t="n"/>
      <c r="AE2244" s="24" t="n">
        <v>3</v>
      </c>
      <c r="AF2244" s="33" t="n"/>
      <c r="AG2244" s="33" t="n"/>
    </row>
    <row r="2245">
      <c r="A2245" s="24" t="inlineStr">
        <is>
          <t>Huddersfield|12</t>
        </is>
      </c>
      <c r="B2245" s="24" t="inlineStr">
        <is>
          <t>E2</t>
        </is>
      </c>
      <c r="C2245" s="24" t="inlineStr">
        <is>
          <t>League One</t>
        </is>
      </c>
      <c r="D2245" s="24" t="inlineStr">
        <is>
          <t>Huddersfield</t>
        </is>
      </c>
      <c r="E2245" s="24" t="n">
        <v>12</v>
      </c>
      <c r="F2245" s="24" t="n">
        <v>3</v>
      </c>
      <c r="G2245" s="29" t="n">
        <v>46319.52083333334</v>
      </c>
      <c r="H2245" s="24" t="inlineStr">
        <is>
          <t>Wigan</t>
        </is>
      </c>
      <c r="I2245" s="24" t="inlineStr">
        <is>
          <t>H</t>
        </is>
      </c>
      <c r="J2245" s="24" t="inlineStr">
        <is>
          <t>E2-Huddersf-Wigan</t>
        </is>
      </c>
      <c r="K2245" s="24" t="n">
        <v>14</v>
      </c>
      <c r="L2245" s="11">
        <f>IF(INDEX(Matches!$X:$X,AA2245)=0,"",IF(I2245="H",INDEX(Matches!$H:$H,AA2245),INDEX(Matches!$I:$I,AA2245)))</f>
        <v/>
      </c>
      <c r="M2245" s="11">
        <f>IF(INDEX(Matches!$X:$X,AA2245)=0,"",IF(I2245="H",INDEX(Matches!$I:$I,AA2245),INDEX(Matches!$H:$H,AA2245)))</f>
        <v/>
      </c>
      <c r="N2245" s="11">
        <f>IF(L2245="","",IF(L2245&gt;M2245,"W",IF(L2245=M2245,"D","L")))</f>
        <v/>
      </c>
      <c r="O2245" s="11">
        <f>IF(L2245="","",IF(L2245&gt;M2245,3,IF(L2245=M2245,1,0)))</f>
        <v/>
      </c>
      <c r="P2245" s="31">
        <f>IF(I2245="H",INDEX(Matches!$L:$L,AA2245),INDEX(Matches!$N:$N,AA2245))</f>
        <v/>
      </c>
      <c r="Q2245" s="31">
        <f>INDEX(Matches!$M:$M,AA2245)</f>
        <v/>
      </c>
      <c r="R2245" s="31">
        <f>IF(I2245="H",INDEX(Matches!$N:$N,AA2245),INDEX(Matches!$L:$L,AA2245))</f>
        <v/>
      </c>
      <c r="S2245" s="33">
        <f>IF(I2245="H",INDEX(Matches!$O:$O,AA2245),INDEX(Matches!$P:$P,AA2245))</f>
        <v/>
      </c>
      <c r="T2245" s="33">
        <f>IF(INDEX(Matches!$J:$J,AA2245)="","",IF(I2245="H",INDEX(Matches!$J:$J,AA2245),INDEX(Matches!$K:$K,AA2245)))</f>
        <v/>
      </c>
      <c r="U2245" s="33">
        <f>IF(INDEX(Matches!$K:$K,AA2245)="","",IF(I2245="H",INDEX(Matches!$K:$K,AA2245),INDEX(Matches!$J:$J,AA2245)))</f>
        <v/>
      </c>
      <c r="V2245" s="30">
        <f>IF(T2245="","",T2245-U2245)</f>
        <v/>
      </c>
      <c r="W2245" s="33">
        <f>IF(I2245="H",INDEX(Matches!$T:$T,AA2245),INDEX(Matches!$U:$U,AA2245))</f>
        <v/>
      </c>
      <c r="X2245" s="11">
        <f>INDEX(Matches!$X:$X,AA2245)</f>
        <v/>
      </c>
      <c r="Y2245" s="30">
        <f>IF(O2245="","",O2245-S2245)</f>
        <v/>
      </c>
      <c r="Z2245" s="30">
        <f>IF(W2245="","",W2245-S2245)</f>
        <v/>
      </c>
      <c r="AA2245" s="24">
        <f>MATCH(J2245,Matches!$A:$A,0)</f>
        <v/>
      </c>
      <c r="AB2245" s="33" t="n"/>
      <c r="AC2245" s="33" t="n">
        <v>1.830909790882906</v>
      </c>
      <c r="AD2245" s="24" t="n"/>
      <c r="AE2245" s="24" t="n">
        <v>4</v>
      </c>
      <c r="AF2245" s="33" t="n"/>
      <c r="AG2245" s="33" t="n"/>
    </row>
    <row r="2246">
      <c r="A2246" s="24" t="inlineStr">
        <is>
          <t>Huddersfield|13</t>
        </is>
      </c>
      <c r="B2246" s="24" t="inlineStr">
        <is>
          <t>E2</t>
        </is>
      </c>
      <c r="C2246" s="24" t="inlineStr">
        <is>
          <t>League One</t>
        </is>
      </c>
      <c r="D2246" s="24" t="inlineStr">
        <is>
          <t>Huddersfield</t>
        </is>
      </c>
      <c r="E2246" s="24" t="n">
        <v>13</v>
      </c>
      <c r="F2246" s="24" t="n">
        <v>4</v>
      </c>
      <c r="G2246" s="29" t="n">
        <v>46326.52083333334</v>
      </c>
      <c r="H2246" s="24" t="inlineStr">
        <is>
          <t>Bradford</t>
        </is>
      </c>
      <c r="I2246" s="24" t="inlineStr">
        <is>
          <t>A</t>
        </is>
      </c>
      <c r="J2246" s="24" t="inlineStr">
        <is>
          <t>E2-Bradford-Huddersf</t>
        </is>
      </c>
      <c r="K2246" s="24" t="n">
        <v>8</v>
      </c>
      <c r="L2246" s="11">
        <f>IF(INDEX(Matches!$X:$X,AA2246)=0,"",IF(I2246="H",INDEX(Matches!$H:$H,AA2246),INDEX(Matches!$I:$I,AA2246)))</f>
        <v/>
      </c>
      <c r="M2246" s="11">
        <f>IF(INDEX(Matches!$X:$X,AA2246)=0,"",IF(I2246="H",INDEX(Matches!$I:$I,AA2246),INDEX(Matches!$H:$H,AA2246)))</f>
        <v/>
      </c>
      <c r="N2246" s="11">
        <f>IF(L2246="","",IF(L2246&gt;M2246,"W",IF(L2246=M2246,"D","L")))</f>
        <v/>
      </c>
      <c r="O2246" s="11">
        <f>IF(L2246="","",IF(L2246&gt;M2246,3,IF(L2246=M2246,1,0)))</f>
        <v/>
      </c>
      <c r="P2246" s="31">
        <f>IF(I2246="H",INDEX(Matches!$L:$L,AA2246),INDEX(Matches!$N:$N,AA2246))</f>
        <v/>
      </c>
      <c r="Q2246" s="31">
        <f>INDEX(Matches!$M:$M,AA2246)</f>
        <v/>
      </c>
      <c r="R2246" s="31">
        <f>IF(I2246="H",INDEX(Matches!$N:$N,AA2246),INDEX(Matches!$L:$L,AA2246))</f>
        <v/>
      </c>
      <c r="S2246" s="33">
        <f>IF(I2246="H",INDEX(Matches!$O:$O,AA2246),INDEX(Matches!$P:$P,AA2246))</f>
        <v/>
      </c>
      <c r="T2246" s="33">
        <f>IF(INDEX(Matches!$J:$J,AA2246)="","",IF(I2246="H",INDEX(Matches!$J:$J,AA2246),INDEX(Matches!$K:$K,AA2246)))</f>
        <v/>
      </c>
      <c r="U2246" s="33">
        <f>IF(INDEX(Matches!$K:$K,AA2246)="","",IF(I2246="H",INDEX(Matches!$K:$K,AA2246),INDEX(Matches!$J:$J,AA2246)))</f>
        <v/>
      </c>
      <c r="V2246" s="30">
        <f>IF(T2246="","",T2246-U2246)</f>
        <v/>
      </c>
      <c r="W2246" s="33">
        <f>IF(I2246="H",INDEX(Matches!$T:$T,AA2246),INDEX(Matches!$U:$U,AA2246))</f>
        <v/>
      </c>
      <c r="X2246" s="11">
        <f>INDEX(Matches!$X:$X,AA2246)</f>
        <v/>
      </c>
      <c r="Y2246" s="30">
        <f>IF(O2246="","",O2246-S2246)</f>
        <v/>
      </c>
      <c r="Z2246" s="30">
        <f>IF(W2246="","",W2246-S2246)</f>
        <v/>
      </c>
      <c r="AA2246" s="24">
        <f>MATCH(J2246,Matches!$A:$A,0)</f>
        <v/>
      </c>
      <c r="AB2246" s="33" t="n"/>
      <c r="AC2246" s="33" t="n">
        <v>1.336766489025722</v>
      </c>
      <c r="AD2246" s="24" t="n"/>
      <c r="AE2246" s="24" t="n">
        <v>4</v>
      </c>
      <c r="AF2246" s="33" t="n"/>
      <c r="AG2246" s="33" t="n"/>
    </row>
    <row r="2247">
      <c r="A2247" s="24" t="inlineStr">
        <is>
          <t>Huddersfield|14</t>
        </is>
      </c>
      <c r="B2247" s="24" t="inlineStr">
        <is>
          <t>E2</t>
        </is>
      </c>
      <c r="C2247" s="24" t="inlineStr">
        <is>
          <t>League One</t>
        </is>
      </c>
      <c r="D2247" s="24" t="inlineStr">
        <is>
          <t>Huddersfield</t>
        </is>
      </c>
      <c r="E2247" s="24" t="n">
        <v>14</v>
      </c>
      <c r="F2247" s="24" t="n">
        <v>4</v>
      </c>
      <c r="G2247" s="29" t="n">
        <v>46329.82291666666</v>
      </c>
      <c r="H2247" s="24" t="inlineStr">
        <is>
          <t>Luton</t>
        </is>
      </c>
      <c r="I2247" s="24" t="inlineStr">
        <is>
          <t>H</t>
        </is>
      </c>
      <c r="J2247" s="24" t="inlineStr">
        <is>
          <t>E2-Huddersf-Luton</t>
        </is>
      </c>
      <c r="K2247" s="24" t="n">
        <v>3</v>
      </c>
      <c r="L2247" s="11">
        <f>IF(INDEX(Matches!$X:$X,AA2247)=0,"",IF(I2247="H",INDEX(Matches!$H:$H,AA2247),INDEX(Matches!$I:$I,AA2247)))</f>
        <v/>
      </c>
      <c r="M2247" s="11">
        <f>IF(INDEX(Matches!$X:$X,AA2247)=0,"",IF(I2247="H",INDEX(Matches!$I:$I,AA2247),INDEX(Matches!$H:$H,AA2247)))</f>
        <v/>
      </c>
      <c r="N2247" s="11">
        <f>IF(L2247="","",IF(L2247&gt;M2247,"W",IF(L2247=M2247,"D","L")))</f>
        <v/>
      </c>
      <c r="O2247" s="11">
        <f>IF(L2247="","",IF(L2247&gt;M2247,3,IF(L2247=M2247,1,0)))</f>
        <v/>
      </c>
      <c r="P2247" s="31">
        <f>IF(I2247="H",INDEX(Matches!$L:$L,AA2247),INDEX(Matches!$N:$N,AA2247))</f>
        <v/>
      </c>
      <c r="Q2247" s="31">
        <f>INDEX(Matches!$M:$M,AA2247)</f>
        <v/>
      </c>
      <c r="R2247" s="31">
        <f>IF(I2247="H",INDEX(Matches!$N:$N,AA2247),INDEX(Matches!$L:$L,AA2247))</f>
        <v/>
      </c>
      <c r="S2247" s="33">
        <f>IF(I2247="H",INDEX(Matches!$O:$O,AA2247),INDEX(Matches!$P:$P,AA2247))</f>
        <v/>
      </c>
      <c r="T2247" s="33">
        <f>IF(INDEX(Matches!$J:$J,AA2247)="","",IF(I2247="H",INDEX(Matches!$J:$J,AA2247),INDEX(Matches!$K:$K,AA2247)))</f>
        <v/>
      </c>
      <c r="U2247" s="33">
        <f>IF(INDEX(Matches!$K:$K,AA2247)="","",IF(I2247="H",INDEX(Matches!$K:$K,AA2247),INDEX(Matches!$J:$J,AA2247)))</f>
        <v/>
      </c>
      <c r="V2247" s="30">
        <f>IF(T2247="","",T2247-U2247)</f>
        <v/>
      </c>
      <c r="W2247" s="33">
        <f>IF(I2247="H",INDEX(Matches!$T:$T,AA2247),INDEX(Matches!$U:$U,AA2247))</f>
        <v/>
      </c>
      <c r="X2247" s="11">
        <f>INDEX(Matches!$X:$X,AA2247)</f>
        <v/>
      </c>
      <c r="Y2247" s="30">
        <f>IF(O2247="","",O2247-S2247)</f>
        <v/>
      </c>
      <c r="Z2247" s="30">
        <f>IF(W2247="","",W2247-S2247)</f>
        <v/>
      </c>
      <c r="AA2247" s="24">
        <f>MATCH(J2247,Matches!$A:$A,0)</f>
        <v/>
      </c>
      <c r="AB2247" s="33" t="n"/>
      <c r="AC2247" s="33" t="n">
        <v>1.527270222123375</v>
      </c>
      <c r="AD2247" s="24" t="n"/>
      <c r="AE2247" s="24" t="n">
        <v>2</v>
      </c>
      <c r="AF2247" s="33" t="n"/>
      <c r="AG2247" s="33" t="n"/>
    </row>
    <row r="2248">
      <c r="A2248" s="24" t="inlineStr">
        <is>
          <t>Huddersfield|15</t>
        </is>
      </c>
      <c r="B2248" s="24" t="inlineStr">
        <is>
          <t>E2</t>
        </is>
      </c>
      <c r="C2248" s="24" t="inlineStr">
        <is>
          <t>League One</t>
        </is>
      </c>
      <c r="D2248" s="24" t="inlineStr">
        <is>
          <t>Huddersfield</t>
        </is>
      </c>
      <c r="E2248" s="24" t="n">
        <v>15</v>
      </c>
      <c r="F2248" s="24" t="n">
        <v>4</v>
      </c>
      <c r="G2248" s="29" t="n">
        <v>46340.625</v>
      </c>
      <c r="H2248" s="24" t="inlineStr">
        <is>
          <t>Wycombe</t>
        </is>
      </c>
      <c r="I2248" s="24" t="inlineStr">
        <is>
          <t>A</t>
        </is>
      </c>
      <c r="J2248" s="24" t="inlineStr">
        <is>
          <t>E2-Wycombe-Huddersf</t>
        </is>
      </c>
      <c r="K2248" s="24" t="n">
        <v>9</v>
      </c>
      <c r="L2248" s="11">
        <f>IF(INDEX(Matches!$X:$X,AA2248)=0,"",IF(I2248="H",INDEX(Matches!$H:$H,AA2248),INDEX(Matches!$I:$I,AA2248)))</f>
        <v/>
      </c>
      <c r="M2248" s="11">
        <f>IF(INDEX(Matches!$X:$X,AA2248)=0,"",IF(I2248="H",INDEX(Matches!$I:$I,AA2248),INDEX(Matches!$H:$H,AA2248)))</f>
        <v/>
      </c>
      <c r="N2248" s="11">
        <f>IF(L2248="","",IF(L2248&gt;M2248,"W",IF(L2248=M2248,"D","L")))</f>
        <v/>
      </c>
      <c r="O2248" s="11">
        <f>IF(L2248="","",IF(L2248&gt;M2248,3,IF(L2248=M2248,1,0)))</f>
        <v/>
      </c>
      <c r="P2248" s="31">
        <f>IF(I2248="H",INDEX(Matches!$L:$L,AA2248),INDEX(Matches!$N:$N,AA2248))</f>
        <v/>
      </c>
      <c r="Q2248" s="31">
        <f>INDEX(Matches!$M:$M,AA2248)</f>
        <v/>
      </c>
      <c r="R2248" s="31">
        <f>IF(I2248="H",INDEX(Matches!$N:$N,AA2248),INDEX(Matches!$L:$L,AA2248))</f>
        <v/>
      </c>
      <c r="S2248" s="33">
        <f>IF(I2248="H",INDEX(Matches!$O:$O,AA2248),INDEX(Matches!$P:$P,AA2248))</f>
        <v/>
      </c>
      <c r="T2248" s="33">
        <f>IF(INDEX(Matches!$J:$J,AA2248)="","",IF(I2248="H",INDEX(Matches!$J:$J,AA2248),INDEX(Matches!$K:$K,AA2248)))</f>
        <v/>
      </c>
      <c r="U2248" s="33">
        <f>IF(INDEX(Matches!$K:$K,AA2248)="","",IF(I2248="H",INDEX(Matches!$K:$K,AA2248),INDEX(Matches!$J:$J,AA2248)))</f>
        <v/>
      </c>
      <c r="V2248" s="30">
        <f>IF(T2248="","",T2248-U2248)</f>
        <v/>
      </c>
      <c r="W2248" s="33">
        <f>IF(I2248="H",INDEX(Matches!$T:$T,AA2248),INDEX(Matches!$U:$U,AA2248))</f>
        <v/>
      </c>
      <c r="X2248" s="11">
        <f>INDEX(Matches!$X:$X,AA2248)</f>
        <v/>
      </c>
      <c r="Y2248" s="30">
        <f>IF(O2248="","",O2248-S2248)</f>
        <v/>
      </c>
      <c r="Z2248" s="30">
        <f>IF(W2248="","",W2248-S2248)</f>
        <v/>
      </c>
      <c r="AA2248" s="24">
        <f>MATCH(J2248,Matches!$A:$A,0)</f>
        <v/>
      </c>
      <c r="AB2248" s="33" t="n"/>
      <c r="AC2248" s="33" t="n">
        <v>1.375880460998103</v>
      </c>
      <c r="AD2248" s="24" t="n"/>
      <c r="AE2248" s="24" t="n">
        <v>4</v>
      </c>
      <c r="AF2248" s="33" t="n"/>
      <c r="AG2248" s="33" t="n"/>
    </row>
    <row r="2249">
      <c r="A2249" s="24" t="inlineStr">
        <is>
          <t>Huddersfield|16</t>
        </is>
      </c>
      <c r="B2249" s="24" t="inlineStr">
        <is>
          <t>E2</t>
        </is>
      </c>
      <c r="C2249" s="24" t="inlineStr">
        <is>
          <t>League One</t>
        </is>
      </c>
      <c r="D2249" s="24" t="inlineStr">
        <is>
          <t>Huddersfield</t>
        </is>
      </c>
      <c r="E2249" s="24" t="n">
        <v>16</v>
      </c>
      <c r="F2249" s="24" t="n">
        <v>4</v>
      </c>
      <c r="G2249" s="29" t="n">
        <v>46347.625</v>
      </c>
      <c r="H2249" s="24" t="inlineStr">
        <is>
          <t>Leicester</t>
        </is>
      </c>
      <c r="I2249" s="24" t="inlineStr">
        <is>
          <t>H</t>
        </is>
      </c>
      <c r="J2249" s="24" t="inlineStr">
        <is>
          <t>E2-Huddersf-Leiceste</t>
        </is>
      </c>
      <c r="K2249" s="24" t="n">
        <v>1</v>
      </c>
      <c r="L2249" s="11">
        <f>IF(INDEX(Matches!$X:$X,AA2249)=0,"",IF(I2249="H",INDEX(Matches!$H:$H,AA2249),INDEX(Matches!$I:$I,AA2249)))</f>
        <v/>
      </c>
      <c r="M2249" s="11">
        <f>IF(INDEX(Matches!$X:$X,AA2249)=0,"",IF(I2249="H",INDEX(Matches!$I:$I,AA2249),INDEX(Matches!$H:$H,AA2249)))</f>
        <v/>
      </c>
      <c r="N2249" s="11">
        <f>IF(L2249="","",IF(L2249&gt;M2249,"W",IF(L2249=M2249,"D","L")))</f>
        <v/>
      </c>
      <c r="O2249" s="11">
        <f>IF(L2249="","",IF(L2249&gt;M2249,3,IF(L2249=M2249,1,0)))</f>
        <v/>
      </c>
      <c r="P2249" s="31">
        <f>IF(I2249="H",INDEX(Matches!$L:$L,AA2249),INDEX(Matches!$N:$N,AA2249))</f>
        <v/>
      </c>
      <c r="Q2249" s="31">
        <f>INDEX(Matches!$M:$M,AA2249)</f>
        <v/>
      </c>
      <c r="R2249" s="31">
        <f>IF(I2249="H",INDEX(Matches!$N:$N,AA2249),INDEX(Matches!$L:$L,AA2249))</f>
        <v/>
      </c>
      <c r="S2249" s="33">
        <f>IF(I2249="H",INDEX(Matches!$O:$O,AA2249),INDEX(Matches!$P:$P,AA2249))</f>
        <v/>
      </c>
      <c r="T2249" s="33">
        <f>IF(INDEX(Matches!$J:$J,AA2249)="","",IF(I2249="H",INDEX(Matches!$J:$J,AA2249),INDEX(Matches!$K:$K,AA2249)))</f>
        <v/>
      </c>
      <c r="U2249" s="33">
        <f>IF(INDEX(Matches!$K:$K,AA2249)="","",IF(I2249="H",INDEX(Matches!$K:$K,AA2249),INDEX(Matches!$J:$J,AA2249)))</f>
        <v/>
      </c>
      <c r="V2249" s="30">
        <f>IF(T2249="","",T2249-U2249)</f>
        <v/>
      </c>
      <c r="W2249" s="33">
        <f>IF(I2249="H",INDEX(Matches!$T:$T,AA2249),INDEX(Matches!$U:$U,AA2249))</f>
        <v/>
      </c>
      <c r="X2249" s="11">
        <f>INDEX(Matches!$X:$X,AA2249)</f>
        <v/>
      </c>
      <c r="Y2249" s="30">
        <f>IF(O2249="","",O2249-S2249)</f>
        <v/>
      </c>
      <c r="Z2249" s="30">
        <f>IF(W2249="","",W2249-S2249)</f>
        <v/>
      </c>
      <c r="AA2249" s="24">
        <f>MATCH(J2249,Matches!$A:$A,0)</f>
        <v/>
      </c>
      <c r="AB2249" s="33" t="n"/>
      <c r="AC2249" s="33" t="n">
        <v>1.346911913804224</v>
      </c>
      <c r="AD2249" s="24" t="n"/>
      <c r="AE2249" s="24" t="n">
        <v>4</v>
      </c>
      <c r="AF2249" s="33" t="n"/>
      <c r="AG2249" s="33" t="n"/>
    </row>
    <row r="2250">
      <c r="A2250" s="24" t="inlineStr">
        <is>
          <t>Huddersfield|17</t>
        </is>
      </c>
      <c r="B2250" s="24" t="inlineStr">
        <is>
          <t>E2</t>
        </is>
      </c>
      <c r="C2250" s="24" t="inlineStr">
        <is>
          <t>League One</t>
        </is>
      </c>
      <c r="D2250" s="24" t="inlineStr">
        <is>
          <t>Huddersfield</t>
        </is>
      </c>
      <c r="E2250" s="24" t="n">
        <v>17</v>
      </c>
      <c r="F2250" s="24" t="n">
        <v>5</v>
      </c>
      <c r="G2250" s="29" t="n">
        <v>46352.83333333334</v>
      </c>
      <c r="H2250" s="24" t="inlineStr">
        <is>
          <t>Doncaster</t>
        </is>
      </c>
      <c r="I2250" s="24" t="inlineStr">
        <is>
          <t>A</t>
        </is>
      </c>
      <c r="J2250" s="24" t="inlineStr">
        <is>
          <t>E2-Doncaste-Huddersf</t>
        </is>
      </c>
      <c r="K2250" s="24" t="n">
        <v>15</v>
      </c>
      <c r="L2250" s="11">
        <f>IF(INDEX(Matches!$X:$X,AA2250)=0,"",IF(I2250="H",INDEX(Matches!$H:$H,AA2250),INDEX(Matches!$I:$I,AA2250)))</f>
        <v/>
      </c>
      <c r="M2250" s="11">
        <f>IF(INDEX(Matches!$X:$X,AA2250)=0,"",IF(I2250="H",INDEX(Matches!$I:$I,AA2250),INDEX(Matches!$H:$H,AA2250)))</f>
        <v/>
      </c>
      <c r="N2250" s="11">
        <f>IF(L2250="","",IF(L2250&gt;M2250,"W",IF(L2250=M2250,"D","L")))</f>
        <v/>
      </c>
      <c r="O2250" s="11">
        <f>IF(L2250="","",IF(L2250&gt;M2250,3,IF(L2250=M2250,1,0)))</f>
        <v/>
      </c>
      <c r="P2250" s="31">
        <f>IF(I2250="H",INDEX(Matches!$L:$L,AA2250),INDEX(Matches!$N:$N,AA2250))</f>
        <v/>
      </c>
      <c r="Q2250" s="31">
        <f>INDEX(Matches!$M:$M,AA2250)</f>
        <v/>
      </c>
      <c r="R2250" s="31">
        <f>IF(I2250="H",INDEX(Matches!$N:$N,AA2250),INDEX(Matches!$L:$L,AA2250))</f>
        <v/>
      </c>
      <c r="S2250" s="33">
        <f>IF(I2250="H",INDEX(Matches!$O:$O,AA2250),INDEX(Matches!$P:$P,AA2250))</f>
        <v/>
      </c>
      <c r="T2250" s="33">
        <f>IF(INDEX(Matches!$J:$J,AA2250)="","",IF(I2250="H",INDEX(Matches!$J:$J,AA2250),INDEX(Matches!$K:$K,AA2250)))</f>
        <v/>
      </c>
      <c r="U2250" s="33">
        <f>IF(INDEX(Matches!$K:$K,AA2250)="","",IF(I2250="H",INDEX(Matches!$K:$K,AA2250),INDEX(Matches!$J:$J,AA2250)))</f>
        <v/>
      </c>
      <c r="V2250" s="30">
        <f>IF(T2250="","",T2250-U2250)</f>
        <v/>
      </c>
      <c r="W2250" s="33">
        <f>IF(I2250="H",INDEX(Matches!$T:$T,AA2250),INDEX(Matches!$U:$U,AA2250))</f>
        <v/>
      </c>
      <c r="X2250" s="11">
        <f>INDEX(Matches!$X:$X,AA2250)</f>
        <v/>
      </c>
      <c r="Y2250" s="30">
        <f>IF(O2250="","",O2250-S2250)</f>
        <v/>
      </c>
      <c r="Z2250" s="30">
        <f>IF(W2250="","",W2250-S2250)</f>
        <v/>
      </c>
      <c r="AA2250" s="24">
        <f>MATCH(J2250,Matches!$A:$A,0)</f>
        <v/>
      </c>
      <c r="AB2250" s="33" t="n"/>
      <c r="AC2250" s="33" t="n">
        <v>1.492610646265032</v>
      </c>
      <c r="AD2250" s="24" t="n"/>
      <c r="AE2250" s="24" t="n">
        <v>5</v>
      </c>
      <c r="AF2250" s="33" t="n"/>
      <c r="AG2250" s="33" t="n"/>
    </row>
    <row r="2251">
      <c r="A2251" s="24" t="inlineStr">
        <is>
          <t>Huddersfield|18</t>
        </is>
      </c>
      <c r="B2251" s="24" t="inlineStr">
        <is>
          <t>E2</t>
        </is>
      </c>
      <c r="C2251" s="24" t="inlineStr">
        <is>
          <t>League One</t>
        </is>
      </c>
      <c r="D2251" s="24" t="inlineStr">
        <is>
          <t>Huddersfield</t>
        </is>
      </c>
      <c r="E2251" s="24" t="n">
        <v>18</v>
      </c>
      <c r="F2251" s="24" t="n">
        <v>5</v>
      </c>
      <c r="G2251" s="29" t="n">
        <v>46357.82291666666</v>
      </c>
      <c r="H2251" s="24" t="inlineStr">
        <is>
          <t>Stevenage</t>
        </is>
      </c>
      <c r="I2251" s="24" t="inlineStr">
        <is>
          <t>H</t>
        </is>
      </c>
      <c r="J2251" s="24" t="inlineStr">
        <is>
          <t>E2-Huddersf-Stevenag</t>
        </is>
      </c>
      <c r="K2251" s="24" t="n">
        <v>17</v>
      </c>
      <c r="L2251" s="11">
        <f>IF(INDEX(Matches!$X:$X,AA2251)=0,"",IF(I2251="H",INDEX(Matches!$H:$H,AA2251),INDEX(Matches!$I:$I,AA2251)))</f>
        <v/>
      </c>
      <c r="M2251" s="11">
        <f>IF(INDEX(Matches!$X:$X,AA2251)=0,"",IF(I2251="H",INDEX(Matches!$I:$I,AA2251),INDEX(Matches!$H:$H,AA2251)))</f>
        <v/>
      </c>
      <c r="N2251" s="11">
        <f>IF(L2251="","",IF(L2251&gt;M2251,"W",IF(L2251=M2251,"D","L")))</f>
        <v/>
      </c>
      <c r="O2251" s="11">
        <f>IF(L2251="","",IF(L2251&gt;M2251,3,IF(L2251=M2251,1,0)))</f>
        <v/>
      </c>
      <c r="P2251" s="31">
        <f>IF(I2251="H",INDEX(Matches!$L:$L,AA2251),INDEX(Matches!$N:$N,AA2251))</f>
        <v/>
      </c>
      <c r="Q2251" s="31">
        <f>INDEX(Matches!$M:$M,AA2251)</f>
        <v/>
      </c>
      <c r="R2251" s="31">
        <f>IF(I2251="H",INDEX(Matches!$N:$N,AA2251),INDEX(Matches!$L:$L,AA2251))</f>
        <v/>
      </c>
      <c r="S2251" s="33">
        <f>IF(I2251="H",INDEX(Matches!$O:$O,AA2251),INDEX(Matches!$P:$P,AA2251))</f>
        <v/>
      </c>
      <c r="T2251" s="33">
        <f>IF(INDEX(Matches!$J:$J,AA2251)="","",IF(I2251="H",INDEX(Matches!$J:$J,AA2251),INDEX(Matches!$K:$K,AA2251)))</f>
        <v/>
      </c>
      <c r="U2251" s="33">
        <f>IF(INDEX(Matches!$K:$K,AA2251)="","",IF(I2251="H",INDEX(Matches!$K:$K,AA2251),INDEX(Matches!$J:$J,AA2251)))</f>
        <v/>
      </c>
      <c r="V2251" s="30">
        <f>IF(T2251="","",T2251-U2251)</f>
        <v/>
      </c>
      <c r="W2251" s="33">
        <f>IF(I2251="H",INDEX(Matches!$T:$T,AA2251),INDEX(Matches!$U:$U,AA2251))</f>
        <v/>
      </c>
      <c r="X2251" s="11">
        <f>INDEX(Matches!$X:$X,AA2251)</f>
        <v/>
      </c>
      <c r="Y2251" s="30">
        <f>IF(O2251="","",O2251-S2251)</f>
        <v/>
      </c>
      <c r="Z2251" s="30">
        <f>IF(W2251="","",W2251-S2251)</f>
        <v/>
      </c>
      <c r="AA2251" s="24">
        <f>MATCH(J2251,Matches!$A:$A,0)</f>
        <v/>
      </c>
      <c r="AB2251" s="33" t="n"/>
      <c r="AC2251" s="33" t="n">
        <v>1.800941959016309</v>
      </c>
      <c r="AD2251" s="24" t="n"/>
      <c r="AE2251" s="24" t="n">
        <v>5</v>
      </c>
      <c r="AF2251" s="33" t="n"/>
      <c r="AG2251" s="33" t="n"/>
    </row>
    <row r="2252">
      <c r="A2252" s="24" t="inlineStr">
        <is>
          <t>Huddersfield|19</t>
        </is>
      </c>
      <c r="B2252" s="24" t="inlineStr">
        <is>
          <t>E2</t>
        </is>
      </c>
      <c r="C2252" s="24" t="inlineStr">
        <is>
          <t>League One</t>
        </is>
      </c>
      <c r="D2252" s="24" t="inlineStr">
        <is>
          <t>Huddersfield</t>
        </is>
      </c>
      <c r="E2252" s="24" t="n">
        <v>19</v>
      </c>
      <c r="F2252" s="24" t="n">
        <v>5</v>
      </c>
      <c r="G2252" s="29" t="n">
        <v>46368.625</v>
      </c>
      <c r="H2252" s="24" t="inlineStr">
        <is>
          <t>Leyton Orient</t>
        </is>
      </c>
      <c r="I2252" s="24" t="inlineStr">
        <is>
          <t>H</t>
        </is>
      </c>
      <c r="J2252" s="24" t="inlineStr">
        <is>
          <t>E2-Huddersf-LeytonOr</t>
        </is>
      </c>
      <c r="K2252" s="24" t="n">
        <v>20</v>
      </c>
      <c r="L2252" s="11">
        <f>IF(INDEX(Matches!$X:$X,AA2252)=0,"",IF(I2252="H",INDEX(Matches!$H:$H,AA2252),INDEX(Matches!$I:$I,AA2252)))</f>
        <v/>
      </c>
      <c r="M2252" s="11">
        <f>IF(INDEX(Matches!$X:$X,AA2252)=0,"",IF(I2252="H",INDEX(Matches!$I:$I,AA2252),INDEX(Matches!$H:$H,AA2252)))</f>
        <v/>
      </c>
      <c r="N2252" s="11">
        <f>IF(L2252="","",IF(L2252&gt;M2252,"W",IF(L2252=M2252,"D","L")))</f>
        <v/>
      </c>
      <c r="O2252" s="11">
        <f>IF(L2252="","",IF(L2252&gt;M2252,3,IF(L2252=M2252,1,0)))</f>
        <v/>
      </c>
      <c r="P2252" s="31">
        <f>IF(I2252="H",INDEX(Matches!$L:$L,AA2252),INDEX(Matches!$N:$N,AA2252))</f>
        <v/>
      </c>
      <c r="Q2252" s="31">
        <f>INDEX(Matches!$M:$M,AA2252)</f>
        <v/>
      </c>
      <c r="R2252" s="31">
        <f>IF(I2252="H",INDEX(Matches!$N:$N,AA2252),INDEX(Matches!$L:$L,AA2252))</f>
        <v/>
      </c>
      <c r="S2252" s="33">
        <f>IF(I2252="H",INDEX(Matches!$O:$O,AA2252),INDEX(Matches!$P:$P,AA2252))</f>
        <v/>
      </c>
      <c r="T2252" s="33">
        <f>IF(INDEX(Matches!$J:$J,AA2252)="","",IF(I2252="H",INDEX(Matches!$J:$J,AA2252),INDEX(Matches!$K:$K,AA2252)))</f>
        <v/>
      </c>
      <c r="U2252" s="33">
        <f>IF(INDEX(Matches!$K:$K,AA2252)="","",IF(I2252="H",INDEX(Matches!$K:$K,AA2252),INDEX(Matches!$J:$J,AA2252)))</f>
        <v/>
      </c>
      <c r="V2252" s="30">
        <f>IF(T2252="","",T2252-U2252)</f>
        <v/>
      </c>
      <c r="W2252" s="33">
        <f>IF(I2252="H",INDEX(Matches!$T:$T,AA2252),INDEX(Matches!$U:$U,AA2252))</f>
        <v/>
      </c>
      <c r="X2252" s="11">
        <f>INDEX(Matches!$X:$X,AA2252)</f>
        <v/>
      </c>
      <c r="Y2252" s="30">
        <f>IF(O2252="","",O2252-S2252)</f>
        <v/>
      </c>
      <c r="Z2252" s="30">
        <f>IF(W2252="","",W2252-S2252)</f>
        <v/>
      </c>
      <c r="AA2252" s="24">
        <f>MATCH(J2252,Matches!$A:$A,0)</f>
        <v/>
      </c>
      <c r="AB2252" s="33" t="n"/>
      <c r="AC2252" s="33" t="n">
        <v>1.883453882361988</v>
      </c>
      <c r="AD2252" s="24" t="n"/>
      <c r="AE2252" s="24" t="n">
        <v>5</v>
      </c>
      <c r="AF2252" s="33" t="n"/>
      <c r="AG2252" s="33" t="n"/>
    </row>
    <row r="2253">
      <c r="A2253" s="24" t="inlineStr">
        <is>
          <t>Huddersfield|20</t>
        </is>
      </c>
      <c r="B2253" s="24" t="inlineStr">
        <is>
          <t>E2</t>
        </is>
      </c>
      <c r="C2253" s="24" t="inlineStr">
        <is>
          <t>League One</t>
        </is>
      </c>
      <c r="D2253" s="24" t="inlineStr">
        <is>
          <t>Huddersfield</t>
        </is>
      </c>
      <c r="E2253" s="24" t="n">
        <v>20</v>
      </c>
      <c r="F2253" s="24" t="n">
        <v>5</v>
      </c>
      <c r="G2253" s="29" t="n">
        <v>46375.52083333334</v>
      </c>
      <c r="H2253" s="24" t="inlineStr">
        <is>
          <t>Barnsley</t>
        </is>
      </c>
      <c r="I2253" s="24" t="inlineStr">
        <is>
          <t>A</t>
        </is>
      </c>
      <c r="J2253" s="24" t="inlineStr">
        <is>
          <t>E2-Barnsley-Huddersf</t>
        </is>
      </c>
      <c r="K2253" s="24" t="n">
        <v>13</v>
      </c>
      <c r="L2253" s="11">
        <f>IF(INDEX(Matches!$X:$X,AA2253)=0,"",IF(I2253="H",INDEX(Matches!$H:$H,AA2253),INDEX(Matches!$I:$I,AA2253)))</f>
        <v/>
      </c>
      <c r="M2253" s="11">
        <f>IF(INDEX(Matches!$X:$X,AA2253)=0,"",IF(I2253="H",INDEX(Matches!$I:$I,AA2253),INDEX(Matches!$H:$H,AA2253)))</f>
        <v/>
      </c>
      <c r="N2253" s="11">
        <f>IF(L2253="","",IF(L2253&gt;M2253,"W",IF(L2253=M2253,"D","L")))</f>
        <v/>
      </c>
      <c r="O2253" s="11">
        <f>IF(L2253="","",IF(L2253&gt;M2253,3,IF(L2253=M2253,1,0)))</f>
        <v/>
      </c>
      <c r="P2253" s="31">
        <f>IF(I2253="H",INDEX(Matches!$L:$L,AA2253),INDEX(Matches!$N:$N,AA2253))</f>
        <v/>
      </c>
      <c r="Q2253" s="31">
        <f>INDEX(Matches!$M:$M,AA2253)</f>
        <v/>
      </c>
      <c r="R2253" s="31">
        <f>IF(I2253="H",INDEX(Matches!$N:$N,AA2253),INDEX(Matches!$L:$L,AA2253))</f>
        <v/>
      </c>
      <c r="S2253" s="33">
        <f>IF(I2253="H",INDEX(Matches!$O:$O,AA2253),INDEX(Matches!$P:$P,AA2253))</f>
        <v/>
      </c>
      <c r="T2253" s="33">
        <f>IF(INDEX(Matches!$J:$J,AA2253)="","",IF(I2253="H",INDEX(Matches!$J:$J,AA2253),INDEX(Matches!$K:$K,AA2253)))</f>
        <v/>
      </c>
      <c r="U2253" s="33">
        <f>IF(INDEX(Matches!$K:$K,AA2253)="","",IF(I2253="H",INDEX(Matches!$K:$K,AA2253),INDEX(Matches!$J:$J,AA2253)))</f>
        <v/>
      </c>
      <c r="V2253" s="30">
        <f>IF(T2253="","",T2253-U2253)</f>
        <v/>
      </c>
      <c r="W2253" s="33">
        <f>IF(I2253="H",INDEX(Matches!$T:$T,AA2253),INDEX(Matches!$U:$U,AA2253))</f>
        <v/>
      </c>
      <c r="X2253" s="11">
        <f>INDEX(Matches!$X:$X,AA2253)</f>
        <v/>
      </c>
      <c r="Y2253" s="30">
        <f>IF(O2253="","",O2253-S2253)</f>
        <v/>
      </c>
      <c r="Z2253" s="30">
        <f>IF(W2253="","",W2253-S2253)</f>
        <v/>
      </c>
      <c r="AA2253" s="24">
        <f>MATCH(J2253,Matches!$A:$A,0)</f>
        <v/>
      </c>
      <c r="AB2253" s="33" t="n"/>
      <c r="AC2253" s="33" t="n">
        <v>1.471382281682922</v>
      </c>
      <c r="AD2253" s="24" t="n"/>
      <c r="AE2253" s="24" t="n">
        <v>5</v>
      </c>
      <c r="AF2253" s="33" t="n"/>
      <c r="AG2253" s="33" t="n"/>
    </row>
    <row r="2254">
      <c r="A2254" s="24" t="inlineStr">
        <is>
          <t>Huddersfield|21</t>
        </is>
      </c>
      <c r="B2254" s="24" t="inlineStr">
        <is>
          <t>E2</t>
        </is>
      </c>
      <c r="C2254" s="24" t="inlineStr">
        <is>
          <t>League One</t>
        </is>
      </c>
      <c r="D2254" s="24" t="inlineStr">
        <is>
          <t>Huddersfield</t>
        </is>
      </c>
      <c r="E2254" s="24" t="n">
        <v>21</v>
      </c>
      <c r="F2254" s="24" t="n">
        <v>6</v>
      </c>
      <c r="G2254" s="29" t="n">
        <v>46382.625</v>
      </c>
      <c r="H2254" s="24" t="inlineStr">
        <is>
          <t>Blackpool</t>
        </is>
      </c>
      <c r="I2254" s="24" t="inlineStr">
        <is>
          <t>H</t>
        </is>
      </c>
      <c r="J2254" s="24" t="inlineStr">
        <is>
          <t>E2-Huddersf-Blackpoo</t>
        </is>
      </c>
      <c r="K2254" s="24" t="n">
        <v>10</v>
      </c>
      <c r="L2254" s="11">
        <f>IF(INDEX(Matches!$X:$X,AA2254)=0,"",IF(I2254="H",INDEX(Matches!$H:$H,AA2254),INDEX(Matches!$I:$I,AA2254)))</f>
        <v/>
      </c>
      <c r="M2254" s="11">
        <f>IF(INDEX(Matches!$X:$X,AA2254)=0,"",IF(I2254="H",INDEX(Matches!$I:$I,AA2254),INDEX(Matches!$H:$H,AA2254)))</f>
        <v/>
      </c>
      <c r="N2254" s="11">
        <f>IF(L2254="","",IF(L2254&gt;M2254,"W",IF(L2254=M2254,"D","L")))</f>
        <v/>
      </c>
      <c r="O2254" s="11">
        <f>IF(L2254="","",IF(L2254&gt;M2254,3,IF(L2254=M2254,1,0)))</f>
        <v/>
      </c>
      <c r="P2254" s="31">
        <f>IF(I2254="H",INDEX(Matches!$L:$L,AA2254),INDEX(Matches!$N:$N,AA2254))</f>
        <v/>
      </c>
      <c r="Q2254" s="31">
        <f>INDEX(Matches!$M:$M,AA2254)</f>
        <v/>
      </c>
      <c r="R2254" s="31">
        <f>IF(I2254="H",INDEX(Matches!$N:$N,AA2254),INDEX(Matches!$L:$L,AA2254))</f>
        <v/>
      </c>
      <c r="S2254" s="33">
        <f>IF(I2254="H",INDEX(Matches!$O:$O,AA2254),INDEX(Matches!$P:$P,AA2254))</f>
        <v/>
      </c>
      <c r="T2254" s="33">
        <f>IF(INDEX(Matches!$J:$J,AA2254)="","",IF(I2254="H",INDEX(Matches!$J:$J,AA2254),INDEX(Matches!$K:$K,AA2254)))</f>
        <v/>
      </c>
      <c r="U2254" s="33">
        <f>IF(INDEX(Matches!$K:$K,AA2254)="","",IF(I2254="H",INDEX(Matches!$K:$K,AA2254),INDEX(Matches!$J:$J,AA2254)))</f>
        <v/>
      </c>
      <c r="V2254" s="30">
        <f>IF(T2254="","",T2254-U2254)</f>
        <v/>
      </c>
      <c r="W2254" s="33">
        <f>IF(I2254="H",INDEX(Matches!$T:$T,AA2254),INDEX(Matches!$U:$U,AA2254))</f>
        <v/>
      </c>
      <c r="X2254" s="11">
        <f>INDEX(Matches!$X:$X,AA2254)</f>
        <v/>
      </c>
      <c r="Y2254" s="30">
        <f>IF(O2254="","",O2254-S2254)</f>
        <v/>
      </c>
      <c r="Z2254" s="30">
        <f>IF(W2254="","",W2254-S2254)</f>
        <v/>
      </c>
      <c r="AA2254" s="24">
        <f>MATCH(J2254,Matches!$A:$A,0)</f>
        <v/>
      </c>
      <c r="AB2254" s="33" t="n"/>
      <c r="AC2254" s="33" t="n">
        <v>1.763788348801632</v>
      </c>
      <c r="AD2254" s="24" t="n"/>
      <c r="AE2254" s="24" t="n">
        <v>6</v>
      </c>
      <c r="AF2254" s="33" t="n"/>
      <c r="AG2254" s="33" t="n"/>
    </row>
    <row r="2255">
      <c r="A2255" s="24" t="inlineStr">
        <is>
          <t>Huddersfield|22</t>
        </is>
      </c>
      <c r="B2255" s="24" t="inlineStr">
        <is>
          <t>E2</t>
        </is>
      </c>
      <c r="C2255" s="24" t="inlineStr">
        <is>
          <t>League One</t>
        </is>
      </c>
      <c r="D2255" s="24" t="inlineStr">
        <is>
          <t>Huddersfield</t>
        </is>
      </c>
      <c r="E2255" s="24" t="n">
        <v>22</v>
      </c>
      <c r="F2255" s="24" t="n">
        <v>6</v>
      </c>
      <c r="G2255" s="29" t="n">
        <v>46385.82291666666</v>
      </c>
      <c r="H2255" s="24" t="inlineStr">
        <is>
          <t>Stockport</t>
        </is>
      </c>
      <c r="I2255" s="24" t="inlineStr">
        <is>
          <t>A</t>
        </is>
      </c>
      <c r="J2255" s="24" t="inlineStr">
        <is>
          <t>E2-Stockpor-Huddersf</t>
        </is>
      </c>
      <c r="K2255" s="24" t="n">
        <v>7</v>
      </c>
      <c r="L2255" s="11">
        <f>IF(INDEX(Matches!$X:$X,AA2255)=0,"",IF(I2255="H",INDEX(Matches!$H:$H,AA2255),INDEX(Matches!$I:$I,AA2255)))</f>
        <v/>
      </c>
      <c r="M2255" s="11">
        <f>IF(INDEX(Matches!$X:$X,AA2255)=0,"",IF(I2255="H",INDEX(Matches!$I:$I,AA2255),INDEX(Matches!$H:$H,AA2255)))</f>
        <v/>
      </c>
      <c r="N2255" s="11">
        <f>IF(L2255="","",IF(L2255&gt;M2255,"W",IF(L2255=M2255,"D","L")))</f>
        <v/>
      </c>
      <c r="O2255" s="11">
        <f>IF(L2255="","",IF(L2255&gt;M2255,3,IF(L2255=M2255,1,0)))</f>
        <v/>
      </c>
      <c r="P2255" s="31">
        <f>IF(I2255="H",INDEX(Matches!$L:$L,AA2255),INDEX(Matches!$N:$N,AA2255))</f>
        <v/>
      </c>
      <c r="Q2255" s="31">
        <f>INDEX(Matches!$M:$M,AA2255)</f>
        <v/>
      </c>
      <c r="R2255" s="31">
        <f>IF(I2255="H",INDEX(Matches!$N:$N,AA2255),INDEX(Matches!$L:$L,AA2255))</f>
        <v/>
      </c>
      <c r="S2255" s="33">
        <f>IF(I2255="H",INDEX(Matches!$O:$O,AA2255),INDEX(Matches!$P:$P,AA2255))</f>
        <v/>
      </c>
      <c r="T2255" s="33">
        <f>IF(INDEX(Matches!$J:$J,AA2255)="","",IF(I2255="H",INDEX(Matches!$J:$J,AA2255),INDEX(Matches!$K:$K,AA2255)))</f>
        <v/>
      </c>
      <c r="U2255" s="33">
        <f>IF(INDEX(Matches!$K:$K,AA2255)="","",IF(I2255="H",INDEX(Matches!$K:$K,AA2255),INDEX(Matches!$J:$J,AA2255)))</f>
        <v/>
      </c>
      <c r="V2255" s="30">
        <f>IF(T2255="","",T2255-U2255)</f>
        <v/>
      </c>
      <c r="W2255" s="33">
        <f>IF(I2255="H",INDEX(Matches!$T:$T,AA2255),INDEX(Matches!$U:$U,AA2255))</f>
        <v/>
      </c>
      <c r="X2255" s="11">
        <f>INDEX(Matches!$X:$X,AA2255)</f>
        <v/>
      </c>
      <c r="Y2255" s="30">
        <f>IF(O2255="","",O2255-S2255)</f>
        <v/>
      </c>
      <c r="Z2255" s="30">
        <f>IF(W2255="","",W2255-S2255)</f>
        <v/>
      </c>
      <c r="AA2255" s="24">
        <f>MATCH(J2255,Matches!$A:$A,0)</f>
        <v/>
      </c>
      <c r="AB2255" s="33" t="n"/>
      <c r="AC2255" s="33" t="n">
        <v>1.252311400459076</v>
      </c>
      <c r="AD2255" s="24" t="n"/>
      <c r="AE2255" s="24" t="n">
        <v>6</v>
      </c>
      <c r="AF2255" s="33" t="n"/>
      <c r="AG2255" s="33" t="n"/>
    </row>
    <row r="2256">
      <c r="A2256" s="24" t="inlineStr">
        <is>
          <t>Huddersfield|23</t>
        </is>
      </c>
      <c r="B2256" s="24" t="inlineStr">
        <is>
          <t>E2</t>
        </is>
      </c>
      <c r="C2256" s="24" t="inlineStr">
        <is>
          <t>League One</t>
        </is>
      </c>
      <c r="D2256" s="24" t="inlineStr">
        <is>
          <t>Huddersfield</t>
        </is>
      </c>
      <c r="E2256" s="24" t="n">
        <v>23</v>
      </c>
      <c r="F2256" s="24" t="n">
        <v>6</v>
      </c>
      <c r="G2256" s="29" t="n">
        <v>46388.625</v>
      </c>
      <c r="H2256" s="24" t="inlineStr">
        <is>
          <t>Sheffield Wed</t>
        </is>
      </c>
      <c r="I2256" s="24" t="inlineStr">
        <is>
          <t>A</t>
        </is>
      </c>
      <c r="J2256" s="24" t="inlineStr">
        <is>
          <t>E2-Sheffiel-Huddersf</t>
        </is>
      </c>
      <c r="K2256" s="24" t="n">
        <v>2</v>
      </c>
      <c r="L2256" s="11">
        <f>IF(INDEX(Matches!$X:$X,AA2256)=0,"",IF(I2256="H",INDEX(Matches!$H:$H,AA2256),INDEX(Matches!$I:$I,AA2256)))</f>
        <v/>
      </c>
      <c r="M2256" s="11">
        <f>IF(INDEX(Matches!$X:$X,AA2256)=0,"",IF(I2256="H",INDEX(Matches!$I:$I,AA2256),INDEX(Matches!$H:$H,AA2256)))</f>
        <v/>
      </c>
      <c r="N2256" s="11">
        <f>IF(L2256="","",IF(L2256&gt;M2256,"W",IF(L2256=M2256,"D","L")))</f>
        <v/>
      </c>
      <c r="O2256" s="11">
        <f>IF(L2256="","",IF(L2256&gt;M2256,3,IF(L2256=M2256,1,0)))</f>
        <v/>
      </c>
      <c r="P2256" s="31">
        <f>IF(I2256="H",INDEX(Matches!$L:$L,AA2256),INDEX(Matches!$N:$N,AA2256))</f>
        <v/>
      </c>
      <c r="Q2256" s="31">
        <f>INDEX(Matches!$M:$M,AA2256)</f>
        <v/>
      </c>
      <c r="R2256" s="31">
        <f>IF(I2256="H",INDEX(Matches!$N:$N,AA2256),INDEX(Matches!$L:$L,AA2256))</f>
        <v/>
      </c>
      <c r="S2256" s="33">
        <f>IF(I2256="H",INDEX(Matches!$O:$O,AA2256),INDEX(Matches!$P:$P,AA2256))</f>
        <v/>
      </c>
      <c r="T2256" s="33">
        <f>IF(INDEX(Matches!$J:$J,AA2256)="","",IF(I2256="H",INDEX(Matches!$J:$J,AA2256),INDEX(Matches!$K:$K,AA2256)))</f>
        <v/>
      </c>
      <c r="U2256" s="33">
        <f>IF(INDEX(Matches!$K:$K,AA2256)="","",IF(I2256="H",INDEX(Matches!$K:$K,AA2256),INDEX(Matches!$J:$J,AA2256)))</f>
        <v/>
      </c>
      <c r="V2256" s="30">
        <f>IF(T2256="","",T2256-U2256)</f>
        <v/>
      </c>
      <c r="W2256" s="33">
        <f>IF(I2256="H",INDEX(Matches!$T:$T,AA2256),INDEX(Matches!$U:$U,AA2256))</f>
        <v/>
      </c>
      <c r="X2256" s="11">
        <f>INDEX(Matches!$X:$X,AA2256)</f>
        <v/>
      </c>
      <c r="Y2256" s="30">
        <f>IF(O2256="","",O2256-S2256)</f>
        <v/>
      </c>
      <c r="Z2256" s="30">
        <f>IF(W2256="","",W2256-S2256)</f>
        <v/>
      </c>
      <c r="AA2256" s="24">
        <f>MATCH(J2256,Matches!$A:$A,0)</f>
        <v/>
      </c>
      <c r="AB2256" s="33" t="n"/>
      <c r="AC2256" s="33" t="n">
        <v>1.176684515825644</v>
      </c>
      <c r="AD2256" s="24" t="n"/>
      <c r="AE2256" s="24" t="n">
        <v>6</v>
      </c>
      <c r="AF2256" s="33" t="n"/>
      <c r="AG2256" s="33" t="n"/>
    </row>
    <row r="2257">
      <c r="A2257" s="24" t="inlineStr">
        <is>
          <t>Huddersfield|24</t>
        </is>
      </c>
      <c r="B2257" s="24" t="inlineStr">
        <is>
          <t>E2</t>
        </is>
      </c>
      <c r="C2257" s="24" t="inlineStr">
        <is>
          <t>League One</t>
        </is>
      </c>
      <c r="D2257" s="24" t="inlineStr">
        <is>
          <t>Huddersfield</t>
        </is>
      </c>
      <c r="E2257" s="24" t="n">
        <v>24</v>
      </c>
      <c r="F2257" s="24" t="n">
        <v>6</v>
      </c>
      <c r="G2257" s="29" t="n">
        <v>46396.625</v>
      </c>
      <c r="H2257" s="24" t="inlineStr">
        <is>
          <t>Barnsley</t>
        </is>
      </c>
      <c r="I2257" s="24" t="inlineStr">
        <is>
          <t>H</t>
        </is>
      </c>
      <c r="J2257" s="24" t="inlineStr">
        <is>
          <t>E2-Huddersf-Barnsley</t>
        </is>
      </c>
      <c r="K2257" s="24" t="n">
        <v>13</v>
      </c>
      <c r="L2257" s="11">
        <f>IF(INDEX(Matches!$X:$X,AA2257)=0,"",IF(I2257="H",INDEX(Matches!$H:$H,AA2257),INDEX(Matches!$I:$I,AA2257)))</f>
        <v/>
      </c>
      <c r="M2257" s="11">
        <f>IF(INDEX(Matches!$X:$X,AA2257)=0,"",IF(I2257="H",INDEX(Matches!$I:$I,AA2257),INDEX(Matches!$H:$H,AA2257)))</f>
        <v/>
      </c>
      <c r="N2257" s="11">
        <f>IF(L2257="","",IF(L2257&gt;M2257,"W",IF(L2257=M2257,"D","L")))</f>
        <v/>
      </c>
      <c r="O2257" s="11">
        <f>IF(L2257="","",IF(L2257&gt;M2257,3,IF(L2257=M2257,1,0)))</f>
        <v/>
      </c>
      <c r="P2257" s="31">
        <f>IF(I2257="H",INDEX(Matches!$L:$L,AA2257),INDEX(Matches!$N:$N,AA2257))</f>
        <v/>
      </c>
      <c r="Q2257" s="31">
        <f>INDEX(Matches!$M:$M,AA2257)</f>
        <v/>
      </c>
      <c r="R2257" s="31">
        <f>IF(I2257="H",INDEX(Matches!$N:$N,AA2257),INDEX(Matches!$L:$L,AA2257))</f>
        <v/>
      </c>
      <c r="S2257" s="33">
        <f>IF(I2257="H",INDEX(Matches!$O:$O,AA2257),INDEX(Matches!$P:$P,AA2257))</f>
        <v/>
      </c>
      <c r="T2257" s="33">
        <f>IF(INDEX(Matches!$J:$J,AA2257)="","",IF(I2257="H",INDEX(Matches!$J:$J,AA2257),INDEX(Matches!$K:$K,AA2257)))</f>
        <v/>
      </c>
      <c r="U2257" s="33">
        <f>IF(INDEX(Matches!$K:$K,AA2257)="","",IF(I2257="H",INDEX(Matches!$K:$K,AA2257),INDEX(Matches!$J:$J,AA2257)))</f>
        <v/>
      </c>
      <c r="V2257" s="30">
        <f>IF(T2257="","",T2257-U2257)</f>
        <v/>
      </c>
      <c r="W2257" s="33">
        <f>IF(I2257="H",INDEX(Matches!$T:$T,AA2257),INDEX(Matches!$U:$U,AA2257))</f>
        <v/>
      </c>
      <c r="X2257" s="11">
        <f>INDEX(Matches!$X:$X,AA2257)</f>
        <v/>
      </c>
      <c r="Y2257" s="30">
        <f>IF(O2257="","",O2257-S2257)</f>
        <v/>
      </c>
      <c r="Z2257" s="30">
        <f>IF(W2257="","",W2257-S2257)</f>
        <v/>
      </c>
      <c r="AA2257" s="24">
        <f>MATCH(J2257,Matches!$A:$A,0)</f>
        <v/>
      </c>
      <c r="AB2257" s="33" t="n"/>
      <c r="AC2257" s="33" t="n">
        <v>1.80081356053685</v>
      </c>
      <c r="AD2257" s="24" t="n"/>
      <c r="AE2257" s="24" t="n">
        <v>6</v>
      </c>
      <c r="AF2257" s="33" t="n"/>
      <c r="AG2257" s="33" t="n"/>
    </row>
    <row r="2258">
      <c r="A2258" s="24" t="inlineStr">
        <is>
          <t>Huddersfield|25</t>
        </is>
      </c>
      <c r="B2258" s="24" t="inlineStr">
        <is>
          <t>E2</t>
        </is>
      </c>
      <c r="C2258" s="24" t="inlineStr">
        <is>
          <t>League One</t>
        </is>
      </c>
      <c r="D2258" s="24" t="inlineStr">
        <is>
          <t>Huddersfield</t>
        </is>
      </c>
      <c r="E2258" s="24" t="n">
        <v>25</v>
      </c>
      <c r="F2258" s="24" t="n">
        <v>7</v>
      </c>
      <c r="G2258" s="29" t="n">
        <v>46403.625</v>
      </c>
      <c r="H2258" s="24" t="inlineStr">
        <is>
          <t>Plymouth</t>
        </is>
      </c>
      <c r="I2258" s="24" t="inlineStr">
        <is>
          <t>H</t>
        </is>
      </c>
      <c r="J2258" s="24" t="inlineStr">
        <is>
          <t>E2-Huddersf-Plymouth</t>
        </is>
      </c>
      <c r="K2258" s="24" t="n">
        <v>5</v>
      </c>
      <c r="L2258" s="11">
        <f>IF(INDEX(Matches!$X:$X,AA2258)=0,"",IF(I2258="H",INDEX(Matches!$H:$H,AA2258),INDEX(Matches!$I:$I,AA2258)))</f>
        <v/>
      </c>
      <c r="M2258" s="11">
        <f>IF(INDEX(Matches!$X:$X,AA2258)=0,"",IF(I2258="H",INDEX(Matches!$I:$I,AA2258),INDEX(Matches!$H:$H,AA2258)))</f>
        <v/>
      </c>
      <c r="N2258" s="11">
        <f>IF(L2258="","",IF(L2258&gt;M2258,"W",IF(L2258=M2258,"D","L")))</f>
        <v/>
      </c>
      <c r="O2258" s="11">
        <f>IF(L2258="","",IF(L2258&gt;M2258,3,IF(L2258=M2258,1,0)))</f>
        <v/>
      </c>
      <c r="P2258" s="31">
        <f>IF(I2258="H",INDEX(Matches!$L:$L,AA2258),INDEX(Matches!$N:$N,AA2258))</f>
        <v/>
      </c>
      <c r="Q2258" s="31">
        <f>INDEX(Matches!$M:$M,AA2258)</f>
        <v/>
      </c>
      <c r="R2258" s="31">
        <f>IF(I2258="H",INDEX(Matches!$N:$N,AA2258),INDEX(Matches!$L:$L,AA2258))</f>
        <v/>
      </c>
      <c r="S2258" s="33">
        <f>IF(I2258="H",INDEX(Matches!$O:$O,AA2258),INDEX(Matches!$P:$P,AA2258))</f>
        <v/>
      </c>
      <c r="T2258" s="33">
        <f>IF(INDEX(Matches!$J:$J,AA2258)="","",IF(I2258="H",INDEX(Matches!$J:$J,AA2258),INDEX(Matches!$K:$K,AA2258)))</f>
        <v/>
      </c>
      <c r="U2258" s="33">
        <f>IF(INDEX(Matches!$K:$K,AA2258)="","",IF(I2258="H",INDEX(Matches!$K:$K,AA2258),INDEX(Matches!$J:$J,AA2258)))</f>
        <v/>
      </c>
      <c r="V2258" s="30">
        <f>IF(T2258="","",T2258-U2258)</f>
        <v/>
      </c>
      <c r="W2258" s="33">
        <f>IF(I2258="H",INDEX(Matches!$T:$T,AA2258),INDEX(Matches!$U:$U,AA2258))</f>
        <v/>
      </c>
      <c r="X2258" s="11">
        <f>INDEX(Matches!$X:$X,AA2258)</f>
        <v/>
      </c>
      <c r="Y2258" s="30">
        <f>IF(O2258="","",O2258-S2258)</f>
        <v/>
      </c>
      <c r="Z2258" s="30">
        <f>IF(W2258="","",W2258-S2258)</f>
        <v/>
      </c>
      <c r="AA2258" s="24">
        <f>MATCH(J2258,Matches!$A:$A,0)</f>
        <v/>
      </c>
      <c r="AB2258" s="33" t="n"/>
      <c r="AC2258" s="33" t="n">
        <v>1.637538876777867</v>
      </c>
      <c r="AD2258" s="24" t="n"/>
      <c r="AE2258" s="24" t="n">
        <v>7</v>
      </c>
      <c r="AF2258" s="33" t="n"/>
      <c r="AG2258" s="33" t="n"/>
    </row>
    <row r="2259">
      <c r="A2259" s="24" t="inlineStr">
        <is>
          <t>Huddersfield|26</t>
        </is>
      </c>
      <c r="B2259" s="24" t="inlineStr">
        <is>
          <t>E2</t>
        </is>
      </c>
      <c r="C2259" s="24" t="inlineStr">
        <is>
          <t>League One</t>
        </is>
      </c>
      <c r="D2259" s="24" t="inlineStr">
        <is>
          <t>Huddersfield</t>
        </is>
      </c>
      <c r="E2259" s="24" t="n">
        <v>26</v>
      </c>
      <c r="F2259" s="24" t="n">
        <v>7</v>
      </c>
      <c r="G2259" s="29" t="n">
        <v>46406.82291666666</v>
      </c>
      <c r="H2259" s="24" t="inlineStr">
        <is>
          <t>Peterborough</t>
        </is>
      </c>
      <c r="I2259" s="24" t="inlineStr">
        <is>
          <t>A</t>
        </is>
      </c>
      <c r="J2259" s="24" t="inlineStr">
        <is>
          <t>E2-Peterbor-Huddersf</t>
        </is>
      </c>
      <c r="K2259" s="24" t="n">
        <v>19</v>
      </c>
      <c r="L2259" s="11">
        <f>IF(INDEX(Matches!$X:$X,AA2259)=0,"",IF(I2259="H",INDEX(Matches!$H:$H,AA2259),INDEX(Matches!$I:$I,AA2259)))</f>
        <v/>
      </c>
      <c r="M2259" s="11">
        <f>IF(INDEX(Matches!$X:$X,AA2259)=0,"",IF(I2259="H",INDEX(Matches!$I:$I,AA2259),INDEX(Matches!$H:$H,AA2259)))</f>
        <v/>
      </c>
      <c r="N2259" s="11">
        <f>IF(L2259="","",IF(L2259&gt;M2259,"W",IF(L2259=M2259,"D","L")))</f>
        <v/>
      </c>
      <c r="O2259" s="11">
        <f>IF(L2259="","",IF(L2259&gt;M2259,3,IF(L2259=M2259,1,0)))</f>
        <v/>
      </c>
      <c r="P2259" s="31">
        <f>IF(I2259="H",INDEX(Matches!$L:$L,AA2259),INDEX(Matches!$N:$N,AA2259))</f>
        <v/>
      </c>
      <c r="Q2259" s="31">
        <f>INDEX(Matches!$M:$M,AA2259)</f>
        <v/>
      </c>
      <c r="R2259" s="31">
        <f>IF(I2259="H",INDEX(Matches!$N:$N,AA2259),INDEX(Matches!$L:$L,AA2259))</f>
        <v/>
      </c>
      <c r="S2259" s="33">
        <f>IF(I2259="H",INDEX(Matches!$O:$O,AA2259),INDEX(Matches!$P:$P,AA2259))</f>
        <v/>
      </c>
      <c r="T2259" s="33">
        <f>IF(INDEX(Matches!$J:$J,AA2259)="","",IF(I2259="H",INDEX(Matches!$J:$J,AA2259),INDEX(Matches!$K:$K,AA2259)))</f>
        <v/>
      </c>
      <c r="U2259" s="33">
        <f>IF(INDEX(Matches!$K:$K,AA2259)="","",IF(I2259="H",INDEX(Matches!$K:$K,AA2259),INDEX(Matches!$J:$J,AA2259)))</f>
        <v/>
      </c>
      <c r="V2259" s="30">
        <f>IF(T2259="","",T2259-U2259)</f>
        <v/>
      </c>
      <c r="W2259" s="33">
        <f>IF(I2259="H",INDEX(Matches!$T:$T,AA2259),INDEX(Matches!$U:$U,AA2259))</f>
        <v/>
      </c>
      <c r="X2259" s="11">
        <f>INDEX(Matches!$X:$X,AA2259)</f>
        <v/>
      </c>
      <c r="Y2259" s="30">
        <f>IF(O2259="","",O2259-S2259)</f>
        <v/>
      </c>
      <c r="Z2259" s="30">
        <f>IF(W2259="","",W2259-S2259)</f>
        <v/>
      </c>
      <c r="AA2259" s="24">
        <f>MATCH(J2259,Matches!$A:$A,0)</f>
        <v/>
      </c>
      <c r="AB2259" s="33" t="n"/>
      <c r="AC2259" s="33" t="n">
        <v>1.506946864756711</v>
      </c>
      <c r="AD2259" s="24" t="n"/>
      <c r="AE2259" s="24" t="n">
        <v>7</v>
      </c>
      <c r="AF2259" s="33" t="n"/>
      <c r="AG2259" s="33" t="n"/>
    </row>
    <row r="2260">
      <c r="A2260" s="24" t="inlineStr">
        <is>
          <t>Huddersfield|27</t>
        </is>
      </c>
      <c r="B2260" s="24" t="inlineStr">
        <is>
          <t>E2</t>
        </is>
      </c>
      <c r="C2260" s="24" t="inlineStr">
        <is>
          <t>League One</t>
        </is>
      </c>
      <c r="D2260" s="24" t="inlineStr">
        <is>
          <t>Huddersfield</t>
        </is>
      </c>
      <c r="E2260" s="24" t="n">
        <v>27</v>
      </c>
      <c r="F2260" s="24" t="n">
        <v>7</v>
      </c>
      <c r="G2260" s="29" t="n">
        <v>46410.625</v>
      </c>
      <c r="H2260" s="24" t="inlineStr">
        <is>
          <t>Wigan</t>
        </is>
      </c>
      <c r="I2260" s="24" t="inlineStr">
        <is>
          <t>A</t>
        </is>
      </c>
      <c r="J2260" s="24" t="inlineStr">
        <is>
          <t>E2-Wigan-Huddersf</t>
        </is>
      </c>
      <c r="K2260" s="24" t="n">
        <v>14</v>
      </c>
      <c r="L2260" s="11">
        <f>IF(INDEX(Matches!$X:$X,AA2260)=0,"",IF(I2260="H",INDEX(Matches!$H:$H,AA2260),INDEX(Matches!$I:$I,AA2260)))</f>
        <v/>
      </c>
      <c r="M2260" s="11">
        <f>IF(INDEX(Matches!$X:$X,AA2260)=0,"",IF(I2260="H",INDEX(Matches!$I:$I,AA2260),INDEX(Matches!$H:$H,AA2260)))</f>
        <v/>
      </c>
      <c r="N2260" s="11">
        <f>IF(L2260="","",IF(L2260&gt;M2260,"W",IF(L2260=M2260,"D","L")))</f>
        <v/>
      </c>
      <c r="O2260" s="11">
        <f>IF(L2260="","",IF(L2260&gt;M2260,3,IF(L2260=M2260,1,0)))</f>
        <v/>
      </c>
      <c r="P2260" s="31">
        <f>IF(I2260="H",INDEX(Matches!$L:$L,AA2260),INDEX(Matches!$N:$N,AA2260))</f>
        <v/>
      </c>
      <c r="Q2260" s="31">
        <f>INDEX(Matches!$M:$M,AA2260)</f>
        <v/>
      </c>
      <c r="R2260" s="31">
        <f>IF(I2260="H",INDEX(Matches!$N:$N,AA2260),INDEX(Matches!$L:$L,AA2260))</f>
        <v/>
      </c>
      <c r="S2260" s="33">
        <f>IF(I2260="H",INDEX(Matches!$O:$O,AA2260),INDEX(Matches!$P:$P,AA2260))</f>
        <v/>
      </c>
      <c r="T2260" s="33">
        <f>IF(INDEX(Matches!$J:$J,AA2260)="","",IF(I2260="H",INDEX(Matches!$J:$J,AA2260),INDEX(Matches!$K:$K,AA2260)))</f>
        <v/>
      </c>
      <c r="U2260" s="33">
        <f>IF(INDEX(Matches!$K:$K,AA2260)="","",IF(I2260="H",INDEX(Matches!$K:$K,AA2260),INDEX(Matches!$J:$J,AA2260)))</f>
        <v/>
      </c>
      <c r="V2260" s="30">
        <f>IF(T2260="","",T2260-U2260)</f>
        <v/>
      </c>
      <c r="W2260" s="33">
        <f>IF(I2260="H",INDEX(Matches!$T:$T,AA2260),INDEX(Matches!$U:$U,AA2260))</f>
        <v/>
      </c>
      <c r="X2260" s="11">
        <f>INDEX(Matches!$X:$X,AA2260)</f>
        <v/>
      </c>
      <c r="Y2260" s="30">
        <f>IF(O2260="","",O2260-S2260)</f>
        <v/>
      </c>
      <c r="Z2260" s="30">
        <f>IF(W2260="","",W2260-S2260)</f>
        <v/>
      </c>
      <c r="AA2260" s="24">
        <f>MATCH(J2260,Matches!$A:$A,0)</f>
        <v/>
      </c>
      <c r="AB2260" s="33" t="n"/>
      <c r="AC2260" s="33" t="n">
        <v>1.503500692117663</v>
      </c>
      <c r="AD2260" s="24" t="n"/>
      <c r="AE2260" s="24" t="n">
        <v>7</v>
      </c>
      <c r="AF2260" s="33" t="n"/>
      <c r="AG2260" s="33" t="n"/>
    </row>
    <row r="2261">
      <c r="A2261" s="24" t="inlineStr">
        <is>
          <t>Huddersfield|28</t>
        </is>
      </c>
      <c r="B2261" s="24" t="inlineStr">
        <is>
          <t>E2</t>
        </is>
      </c>
      <c r="C2261" s="24" t="inlineStr">
        <is>
          <t>League One</t>
        </is>
      </c>
      <c r="D2261" s="24" t="inlineStr">
        <is>
          <t>Huddersfield</t>
        </is>
      </c>
      <c r="E2261" s="24" t="n">
        <v>28</v>
      </c>
      <c r="F2261" s="24" t="n">
        <v>7</v>
      </c>
      <c r="G2261" s="29" t="n">
        <v>46417.52083333334</v>
      </c>
      <c r="H2261" s="24" t="inlineStr">
        <is>
          <t>Bradford</t>
        </is>
      </c>
      <c r="I2261" s="24" t="inlineStr">
        <is>
          <t>H</t>
        </is>
      </c>
      <c r="J2261" s="24" t="inlineStr">
        <is>
          <t>E2-Huddersf-Bradford</t>
        </is>
      </c>
      <c r="K2261" s="24" t="n">
        <v>8</v>
      </c>
      <c r="L2261" s="11">
        <f>IF(INDEX(Matches!$X:$X,AA2261)=0,"",IF(I2261="H",INDEX(Matches!$H:$H,AA2261),INDEX(Matches!$I:$I,AA2261)))</f>
        <v/>
      </c>
      <c r="M2261" s="11">
        <f>IF(INDEX(Matches!$X:$X,AA2261)=0,"",IF(I2261="H",INDEX(Matches!$I:$I,AA2261),INDEX(Matches!$H:$H,AA2261)))</f>
        <v/>
      </c>
      <c r="N2261" s="11">
        <f>IF(L2261="","",IF(L2261&gt;M2261,"W",IF(L2261=M2261,"D","L")))</f>
        <v/>
      </c>
      <c r="O2261" s="11">
        <f>IF(L2261="","",IF(L2261&gt;M2261,3,IF(L2261=M2261,1,0)))</f>
        <v/>
      </c>
      <c r="P2261" s="31">
        <f>IF(I2261="H",INDEX(Matches!$L:$L,AA2261),INDEX(Matches!$N:$N,AA2261))</f>
        <v/>
      </c>
      <c r="Q2261" s="31">
        <f>INDEX(Matches!$M:$M,AA2261)</f>
        <v/>
      </c>
      <c r="R2261" s="31">
        <f>IF(I2261="H",INDEX(Matches!$N:$N,AA2261),INDEX(Matches!$L:$L,AA2261))</f>
        <v/>
      </c>
      <c r="S2261" s="33">
        <f>IF(I2261="H",INDEX(Matches!$O:$O,AA2261),INDEX(Matches!$P:$P,AA2261))</f>
        <v/>
      </c>
      <c r="T2261" s="33">
        <f>IF(INDEX(Matches!$J:$J,AA2261)="","",IF(I2261="H",INDEX(Matches!$J:$J,AA2261),INDEX(Matches!$K:$K,AA2261)))</f>
        <v/>
      </c>
      <c r="U2261" s="33">
        <f>IF(INDEX(Matches!$K:$K,AA2261)="","",IF(I2261="H",INDEX(Matches!$K:$K,AA2261),INDEX(Matches!$J:$J,AA2261)))</f>
        <v/>
      </c>
      <c r="V2261" s="30">
        <f>IF(T2261="","",T2261-U2261)</f>
        <v/>
      </c>
      <c r="W2261" s="33">
        <f>IF(I2261="H",INDEX(Matches!$T:$T,AA2261),INDEX(Matches!$U:$U,AA2261))</f>
        <v/>
      </c>
      <c r="X2261" s="11">
        <f>INDEX(Matches!$X:$X,AA2261)</f>
        <v/>
      </c>
      <c r="Y2261" s="30">
        <f>IF(O2261="","",O2261-S2261)</f>
        <v/>
      </c>
      <c r="Z2261" s="30">
        <f>IF(W2261="","",W2261-S2261)</f>
        <v/>
      </c>
      <c r="AA2261" s="24">
        <f>MATCH(J2261,Matches!$A:$A,0)</f>
        <v/>
      </c>
      <c r="AB2261" s="33" t="n"/>
      <c r="AC2261" s="33" t="n">
        <v>1.658903827206522</v>
      </c>
      <c r="AD2261" s="24" t="n"/>
      <c r="AE2261" s="24" t="n">
        <v>7</v>
      </c>
      <c r="AF2261" s="33" t="n"/>
      <c r="AG2261" s="33" t="n"/>
    </row>
    <row r="2262">
      <c r="A2262" s="24" t="inlineStr">
        <is>
          <t>Huddersfield|29</t>
        </is>
      </c>
      <c r="B2262" s="24" t="inlineStr">
        <is>
          <t>E2</t>
        </is>
      </c>
      <c r="C2262" s="24" t="inlineStr">
        <is>
          <t>League One</t>
        </is>
      </c>
      <c r="D2262" s="24" t="inlineStr">
        <is>
          <t>Huddersfield</t>
        </is>
      </c>
      <c r="E2262" s="24" t="n">
        <v>29</v>
      </c>
      <c r="F2262" s="24" t="n">
        <v>8</v>
      </c>
      <c r="G2262" s="29" t="n">
        <v>46424.625</v>
      </c>
      <c r="H2262" s="24" t="inlineStr">
        <is>
          <t>Cambridge</t>
        </is>
      </c>
      <c r="I2262" s="24" t="inlineStr">
        <is>
          <t>H</t>
        </is>
      </c>
      <c r="J2262" s="24" t="inlineStr">
        <is>
          <t>E2-Huddersf-Cambridg</t>
        </is>
      </c>
      <c r="K2262" s="24" t="n">
        <v>21</v>
      </c>
      <c r="L2262" s="11">
        <f>IF(INDEX(Matches!$X:$X,AA2262)=0,"",IF(I2262="H",INDEX(Matches!$H:$H,AA2262),INDEX(Matches!$I:$I,AA2262)))</f>
        <v/>
      </c>
      <c r="M2262" s="11">
        <f>IF(INDEX(Matches!$X:$X,AA2262)=0,"",IF(I2262="H",INDEX(Matches!$I:$I,AA2262),INDEX(Matches!$H:$H,AA2262)))</f>
        <v/>
      </c>
      <c r="N2262" s="11">
        <f>IF(L2262="","",IF(L2262&gt;M2262,"W",IF(L2262=M2262,"D","L")))</f>
        <v/>
      </c>
      <c r="O2262" s="11">
        <f>IF(L2262="","",IF(L2262&gt;M2262,3,IF(L2262=M2262,1,0)))</f>
        <v/>
      </c>
      <c r="P2262" s="31">
        <f>IF(I2262="H",INDEX(Matches!$L:$L,AA2262),INDEX(Matches!$N:$N,AA2262))</f>
        <v/>
      </c>
      <c r="Q2262" s="31">
        <f>INDEX(Matches!$M:$M,AA2262)</f>
        <v/>
      </c>
      <c r="R2262" s="31">
        <f>IF(I2262="H",INDEX(Matches!$N:$N,AA2262),INDEX(Matches!$L:$L,AA2262))</f>
        <v/>
      </c>
      <c r="S2262" s="33">
        <f>IF(I2262="H",INDEX(Matches!$O:$O,AA2262),INDEX(Matches!$P:$P,AA2262))</f>
        <v/>
      </c>
      <c r="T2262" s="33">
        <f>IF(INDEX(Matches!$J:$J,AA2262)="","",IF(I2262="H",INDEX(Matches!$J:$J,AA2262),INDEX(Matches!$K:$K,AA2262)))</f>
        <v/>
      </c>
      <c r="U2262" s="33">
        <f>IF(INDEX(Matches!$K:$K,AA2262)="","",IF(I2262="H",INDEX(Matches!$K:$K,AA2262),INDEX(Matches!$J:$J,AA2262)))</f>
        <v/>
      </c>
      <c r="V2262" s="30">
        <f>IF(T2262="","",T2262-U2262)</f>
        <v/>
      </c>
      <c r="W2262" s="33">
        <f>IF(I2262="H",INDEX(Matches!$T:$T,AA2262),INDEX(Matches!$U:$U,AA2262))</f>
        <v/>
      </c>
      <c r="X2262" s="11">
        <f>INDEX(Matches!$X:$X,AA2262)</f>
        <v/>
      </c>
      <c r="Y2262" s="30">
        <f>IF(O2262="","",O2262-S2262)</f>
        <v/>
      </c>
      <c r="Z2262" s="30">
        <f>IF(W2262="","",W2262-S2262)</f>
        <v/>
      </c>
      <c r="AA2262" s="24">
        <f>MATCH(J2262,Matches!$A:$A,0)</f>
        <v/>
      </c>
      <c r="AB2262" s="33" t="n"/>
      <c r="AC2262" s="33" t="n">
        <v>1.906259727858408</v>
      </c>
      <c r="AD2262" s="24" t="n"/>
      <c r="AE2262" s="24" t="n">
        <v>8</v>
      </c>
      <c r="AF2262" s="33" t="n"/>
      <c r="AG2262" s="33" t="n"/>
    </row>
    <row r="2263">
      <c r="A2263" s="24" t="inlineStr">
        <is>
          <t>Huddersfield|30</t>
        </is>
      </c>
      <c r="B2263" s="24" t="inlineStr">
        <is>
          <t>E2</t>
        </is>
      </c>
      <c r="C2263" s="24" t="inlineStr">
        <is>
          <t>League One</t>
        </is>
      </c>
      <c r="D2263" s="24" t="inlineStr">
        <is>
          <t>Huddersfield</t>
        </is>
      </c>
      <c r="E2263" s="24" t="n">
        <v>30</v>
      </c>
      <c r="F2263" s="24" t="n">
        <v>8</v>
      </c>
      <c r="G2263" s="29" t="n">
        <v>46427.82291666666</v>
      </c>
      <c r="H2263" s="24" t="inlineStr">
        <is>
          <t>Oxford</t>
        </is>
      </c>
      <c r="I2263" s="24" t="inlineStr">
        <is>
          <t>A</t>
        </is>
      </c>
      <c r="J2263" s="24" t="inlineStr">
        <is>
          <t>E2-Oxford-Huddersf</t>
        </is>
      </c>
      <c r="K2263" s="24" t="n">
        <v>11</v>
      </c>
      <c r="L2263" s="11">
        <f>IF(INDEX(Matches!$X:$X,AA2263)=0,"",IF(I2263="H",INDEX(Matches!$H:$H,AA2263),INDEX(Matches!$I:$I,AA2263)))</f>
        <v/>
      </c>
      <c r="M2263" s="11">
        <f>IF(INDEX(Matches!$X:$X,AA2263)=0,"",IF(I2263="H",INDEX(Matches!$I:$I,AA2263),INDEX(Matches!$H:$H,AA2263)))</f>
        <v/>
      </c>
      <c r="N2263" s="11">
        <f>IF(L2263="","",IF(L2263&gt;M2263,"W",IF(L2263=M2263,"D","L")))</f>
        <v/>
      </c>
      <c r="O2263" s="11">
        <f>IF(L2263="","",IF(L2263&gt;M2263,3,IF(L2263=M2263,1,0)))</f>
        <v/>
      </c>
      <c r="P2263" s="31">
        <f>IF(I2263="H",INDEX(Matches!$L:$L,AA2263),INDEX(Matches!$N:$N,AA2263))</f>
        <v/>
      </c>
      <c r="Q2263" s="31">
        <f>INDEX(Matches!$M:$M,AA2263)</f>
        <v/>
      </c>
      <c r="R2263" s="31">
        <f>IF(I2263="H",INDEX(Matches!$N:$N,AA2263),INDEX(Matches!$L:$L,AA2263))</f>
        <v/>
      </c>
      <c r="S2263" s="33">
        <f>IF(I2263="H",INDEX(Matches!$O:$O,AA2263),INDEX(Matches!$P:$P,AA2263))</f>
        <v/>
      </c>
      <c r="T2263" s="33">
        <f>IF(INDEX(Matches!$J:$J,AA2263)="","",IF(I2263="H",INDEX(Matches!$J:$J,AA2263),INDEX(Matches!$K:$K,AA2263)))</f>
        <v/>
      </c>
      <c r="U2263" s="33">
        <f>IF(INDEX(Matches!$K:$K,AA2263)="","",IF(I2263="H",INDEX(Matches!$K:$K,AA2263),INDEX(Matches!$J:$J,AA2263)))</f>
        <v/>
      </c>
      <c r="V2263" s="30">
        <f>IF(T2263="","",T2263-U2263)</f>
        <v/>
      </c>
      <c r="W2263" s="33">
        <f>IF(I2263="H",INDEX(Matches!$T:$T,AA2263),INDEX(Matches!$U:$U,AA2263))</f>
        <v/>
      </c>
      <c r="X2263" s="11">
        <f>INDEX(Matches!$X:$X,AA2263)</f>
        <v/>
      </c>
      <c r="Y2263" s="30">
        <f>IF(O2263="","",O2263-S2263)</f>
        <v/>
      </c>
      <c r="Z2263" s="30">
        <f>IF(W2263="","",W2263-S2263)</f>
        <v/>
      </c>
      <c r="AA2263" s="24">
        <f>MATCH(J2263,Matches!$A:$A,0)</f>
        <v/>
      </c>
      <c r="AB2263" s="33" t="n"/>
      <c r="AC2263" s="33" t="n">
        <v>1.444571541889159</v>
      </c>
      <c r="AD2263" s="24" t="n"/>
      <c r="AE2263" s="24" t="n">
        <v>8</v>
      </c>
      <c r="AF2263" s="33" t="n"/>
      <c r="AG2263" s="33" t="n"/>
    </row>
    <row r="2264">
      <c r="A2264" s="24" t="inlineStr">
        <is>
          <t>Huddersfield|31</t>
        </is>
      </c>
      <c r="B2264" s="24" t="inlineStr">
        <is>
          <t>E2</t>
        </is>
      </c>
      <c r="C2264" s="24" t="inlineStr">
        <is>
          <t>League One</t>
        </is>
      </c>
      <c r="D2264" s="24" t="inlineStr">
        <is>
          <t>Huddersfield</t>
        </is>
      </c>
      <c r="E2264" s="24" t="n">
        <v>31</v>
      </c>
      <c r="F2264" s="24" t="n">
        <v>8</v>
      </c>
      <c r="G2264" s="29" t="n">
        <v>46431.625</v>
      </c>
      <c r="H2264" s="24" t="inlineStr">
        <is>
          <t>Notts County</t>
        </is>
      </c>
      <c r="I2264" s="24" t="inlineStr">
        <is>
          <t>A</t>
        </is>
      </c>
      <c r="J2264" s="24" t="inlineStr">
        <is>
          <t>E2-NottsCou-Huddersf</t>
        </is>
      </c>
      <c r="K2264" s="24" t="n">
        <v>18</v>
      </c>
      <c r="L2264" s="11">
        <f>IF(INDEX(Matches!$X:$X,AA2264)=0,"",IF(I2264="H",INDEX(Matches!$H:$H,AA2264),INDEX(Matches!$I:$I,AA2264)))</f>
        <v/>
      </c>
      <c r="M2264" s="11">
        <f>IF(INDEX(Matches!$X:$X,AA2264)=0,"",IF(I2264="H",INDEX(Matches!$I:$I,AA2264),INDEX(Matches!$H:$H,AA2264)))</f>
        <v/>
      </c>
      <c r="N2264" s="11">
        <f>IF(L2264="","",IF(L2264&gt;M2264,"W",IF(L2264=M2264,"D","L")))</f>
        <v/>
      </c>
      <c r="O2264" s="11">
        <f>IF(L2264="","",IF(L2264&gt;M2264,3,IF(L2264=M2264,1,0)))</f>
        <v/>
      </c>
      <c r="P2264" s="31">
        <f>IF(I2264="H",INDEX(Matches!$L:$L,AA2264),INDEX(Matches!$N:$N,AA2264))</f>
        <v/>
      </c>
      <c r="Q2264" s="31">
        <f>INDEX(Matches!$M:$M,AA2264)</f>
        <v/>
      </c>
      <c r="R2264" s="31">
        <f>IF(I2264="H",INDEX(Matches!$N:$N,AA2264),INDEX(Matches!$L:$L,AA2264))</f>
        <v/>
      </c>
      <c r="S2264" s="33">
        <f>IF(I2264="H",INDEX(Matches!$O:$O,AA2264),INDEX(Matches!$P:$P,AA2264))</f>
        <v/>
      </c>
      <c r="T2264" s="33">
        <f>IF(INDEX(Matches!$J:$J,AA2264)="","",IF(I2264="H",INDEX(Matches!$J:$J,AA2264),INDEX(Matches!$K:$K,AA2264)))</f>
        <v/>
      </c>
      <c r="U2264" s="33">
        <f>IF(INDEX(Matches!$K:$K,AA2264)="","",IF(I2264="H",INDEX(Matches!$K:$K,AA2264),INDEX(Matches!$J:$J,AA2264)))</f>
        <v/>
      </c>
      <c r="V2264" s="30">
        <f>IF(T2264="","",T2264-U2264)</f>
        <v/>
      </c>
      <c r="W2264" s="33">
        <f>IF(I2264="H",INDEX(Matches!$T:$T,AA2264),INDEX(Matches!$U:$U,AA2264))</f>
        <v/>
      </c>
      <c r="X2264" s="11">
        <f>INDEX(Matches!$X:$X,AA2264)</f>
        <v/>
      </c>
      <c r="Y2264" s="30">
        <f>IF(O2264="","",O2264-S2264)</f>
        <v/>
      </c>
      <c r="Z2264" s="30">
        <f>IF(W2264="","",W2264-S2264)</f>
        <v/>
      </c>
      <c r="AA2264" s="24">
        <f>MATCH(J2264,Matches!$A:$A,0)</f>
        <v/>
      </c>
      <c r="AB2264" s="33" t="n"/>
      <c r="AC2264" s="33" t="n">
        <v>1.47631184379309</v>
      </c>
      <c r="AD2264" s="24" t="n"/>
      <c r="AE2264" s="24" t="n">
        <v>8</v>
      </c>
      <c r="AF2264" s="33" t="n"/>
      <c r="AG2264" s="33" t="n"/>
    </row>
    <row r="2265">
      <c r="A2265" s="24" t="inlineStr">
        <is>
          <t>Huddersfield|32</t>
        </is>
      </c>
      <c r="B2265" s="24" t="inlineStr">
        <is>
          <t>E2</t>
        </is>
      </c>
      <c r="C2265" s="24" t="inlineStr">
        <is>
          <t>League One</t>
        </is>
      </c>
      <c r="D2265" s="24" t="inlineStr">
        <is>
          <t>Huddersfield</t>
        </is>
      </c>
      <c r="E2265" s="24" t="n">
        <v>32</v>
      </c>
      <c r="F2265" s="24" t="n">
        <v>8</v>
      </c>
      <c r="G2265" s="29" t="n">
        <v>46438.625</v>
      </c>
      <c r="H2265" s="24" t="inlineStr">
        <is>
          <t>Mansfield</t>
        </is>
      </c>
      <c r="I2265" s="24" t="inlineStr">
        <is>
          <t>H</t>
        </is>
      </c>
      <c r="J2265" s="24" t="inlineStr">
        <is>
          <t>E2-Huddersf-Mansfiel</t>
        </is>
      </c>
      <c r="K2265" s="24" t="n">
        <v>16</v>
      </c>
      <c r="L2265" s="11">
        <f>IF(INDEX(Matches!$X:$X,AA2265)=0,"",IF(I2265="H",INDEX(Matches!$H:$H,AA2265),INDEX(Matches!$I:$I,AA2265)))</f>
        <v/>
      </c>
      <c r="M2265" s="11">
        <f>IF(INDEX(Matches!$X:$X,AA2265)=0,"",IF(I2265="H",INDEX(Matches!$I:$I,AA2265),INDEX(Matches!$H:$H,AA2265)))</f>
        <v/>
      </c>
      <c r="N2265" s="11">
        <f>IF(L2265="","",IF(L2265&gt;M2265,"W",IF(L2265=M2265,"D","L")))</f>
        <v/>
      </c>
      <c r="O2265" s="11">
        <f>IF(L2265="","",IF(L2265&gt;M2265,3,IF(L2265=M2265,1,0)))</f>
        <v/>
      </c>
      <c r="P2265" s="31">
        <f>IF(I2265="H",INDEX(Matches!$L:$L,AA2265),INDEX(Matches!$N:$N,AA2265))</f>
        <v/>
      </c>
      <c r="Q2265" s="31">
        <f>INDEX(Matches!$M:$M,AA2265)</f>
        <v/>
      </c>
      <c r="R2265" s="31">
        <f>IF(I2265="H",INDEX(Matches!$N:$N,AA2265),INDEX(Matches!$L:$L,AA2265))</f>
        <v/>
      </c>
      <c r="S2265" s="33">
        <f>IF(I2265="H",INDEX(Matches!$O:$O,AA2265),INDEX(Matches!$P:$P,AA2265))</f>
        <v/>
      </c>
      <c r="T2265" s="33">
        <f>IF(INDEX(Matches!$J:$J,AA2265)="","",IF(I2265="H",INDEX(Matches!$J:$J,AA2265),INDEX(Matches!$K:$K,AA2265)))</f>
        <v/>
      </c>
      <c r="U2265" s="33">
        <f>IF(INDEX(Matches!$K:$K,AA2265)="","",IF(I2265="H",INDEX(Matches!$K:$K,AA2265),INDEX(Matches!$J:$J,AA2265)))</f>
        <v/>
      </c>
      <c r="V2265" s="30">
        <f>IF(T2265="","",T2265-U2265)</f>
        <v/>
      </c>
      <c r="W2265" s="33">
        <f>IF(I2265="H",INDEX(Matches!$T:$T,AA2265),INDEX(Matches!$U:$U,AA2265))</f>
        <v/>
      </c>
      <c r="X2265" s="11">
        <f>INDEX(Matches!$X:$X,AA2265)</f>
        <v/>
      </c>
      <c r="Y2265" s="30">
        <f>IF(O2265="","",O2265-S2265)</f>
        <v/>
      </c>
      <c r="Z2265" s="30">
        <f>IF(W2265="","",W2265-S2265)</f>
        <v/>
      </c>
      <c r="AA2265" s="24">
        <f>MATCH(J2265,Matches!$A:$A,0)</f>
        <v/>
      </c>
      <c r="AB2265" s="33" t="n"/>
      <c r="AC2265" s="33" t="n">
        <v>1.795337761524081</v>
      </c>
      <c r="AD2265" s="24" t="n"/>
      <c r="AE2265" s="24" t="n">
        <v>8</v>
      </c>
      <c r="AF2265" s="33" t="n"/>
      <c r="AG2265" s="33" t="n"/>
    </row>
    <row r="2266">
      <c r="A2266" s="24" t="inlineStr">
        <is>
          <t>Huddersfield|33</t>
        </is>
      </c>
      <c r="B2266" s="24" t="inlineStr">
        <is>
          <t>E2</t>
        </is>
      </c>
      <c r="C2266" s="24" t="inlineStr">
        <is>
          <t>League One</t>
        </is>
      </c>
      <c r="D2266" s="24" t="inlineStr">
        <is>
          <t>Huddersfield</t>
        </is>
      </c>
      <c r="E2266" s="24" t="n">
        <v>33</v>
      </c>
      <c r="F2266" s="24" t="n">
        <v>9</v>
      </c>
      <c r="G2266" s="29" t="n">
        <v>46445.625</v>
      </c>
      <c r="H2266" s="24" t="inlineStr">
        <is>
          <t>Wycombe</t>
        </is>
      </c>
      <c r="I2266" s="24" t="inlineStr">
        <is>
          <t>H</t>
        </is>
      </c>
      <c r="J2266" s="24" t="inlineStr">
        <is>
          <t>E2-Huddersf-Wycombe</t>
        </is>
      </c>
      <c r="K2266" s="24" t="n">
        <v>9</v>
      </c>
      <c r="L2266" s="11">
        <f>IF(INDEX(Matches!$X:$X,AA2266)=0,"",IF(I2266="H",INDEX(Matches!$H:$H,AA2266),INDEX(Matches!$I:$I,AA2266)))</f>
        <v/>
      </c>
      <c r="M2266" s="11">
        <f>IF(INDEX(Matches!$X:$X,AA2266)=0,"",IF(I2266="H",INDEX(Matches!$I:$I,AA2266),INDEX(Matches!$H:$H,AA2266)))</f>
        <v/>
      </c>
      <c r="N2266" s="11">
        <f>IF(L2266="","",IF(L2266&gt;M2266,"W",IF(L2266=M2266,"D","L")))</f>
        <v/>
      </c>
      <c r="O2266" s="11">
        <f>IF(L2266="","",IF(L2266&gt;M2266,3,IF(L2266=M2266,1,0)))</f>
        <v/>
      </c>
      <c r="P2266" s="31">
        <f>IF(I2266="H",INDEX(Matches!$L:$L,AA2266),INDEX(Matches!$N:$N,AA2266))</f>
        <v/>
      </c>
      <c r="Q2266" s="31">
        <f>INDEX(Matches!$M:$M,AA2266)</f>
        <v/>
      </c>
      <c r="R2266" s="31">
        <f>IF(I2266="H",INDEX(Matches!$N:$N,AA2266),INDEX(Matches!$L:$L,AA2266))</f>
        <v/>
      </c>
      <c r="S2266" s="33">
        <f>IF(I2266="H",INDEX(Matches!$O:$O,AA2266),INDEX(Matches!$P:$P,AA2266))</f>
        <v/>
      </c>
      <c r="T2266" s="33">
        <f>IF(INDEX(Matches!$J:$J,AA2266)="","",IF(I2266="H",INDEX(Matches!$J:$J,AA2266),INDEX(Matches!$K:$K,AA2266)))</f>
        <v/>
      </c>
      <c r="U2266" s="33">
        <f>IF(INDEX(Matches!$K:$K,AA2266)="","",IF(I2266="H",INDEX(Matches!$K:$K,AA2266),INDEX(Matches!$J:$J,AA2266)))</f>
        <v/>
      </c>
      <c r="V2266" s="30">
        <f>IF(T2266="","",T2266-U2266)</f>
        <v/>
      </c>
      <c r="W2266" s="33">
        <f>IF(I2266="H",INDEX(Matches!$T:$T,AA2266),INDEX(Matches!$U:$U,AA2266))</f>
        <v/>
      </c>
      <c r="X2266" s="11">
        <f>INDEX(Matches!$X:$X,AA2266)</f>
        <v/>
      </c>
      <c r="Y2266" s="30">
        <f>IF(O2266="","",O2266-S2266)</f>
        <v/>
      </c>
      <c r="Z2266" s="30">
        <f>IF(W2266="","",W2266-S2266)</f>
        <v/>
      </c>
      <c r="AA2266" s="24">
        <f>MATCH(J2266,Matches!$A:$A,0)</f>
        <v/>
      </c>
      <c r="AB2266" s="33" t="n"/>
      <c r="AC2266" s="33" t="n">
        <v>1.706218263758387</v>
      </c>
      <c r="AD2266" s="24" t="n"/>
      <c r="AE2266" s="24" t="n">
        <v>9</v>
      </c>
      <c r="AF2266" s="33" t="n"/>
      <c r="AG2266" s="33" t="n"/>
    </row>
    <row r="2267">
      <c r="A2267" s="24" t="inlineStr">
        <is>
          <t>Huddersfield|34</t>
        </is>
      </c>
      <c r="B2267" s="24" t="inlineStr">
        <is>
          <t>E2</t>
        </is>
      </c>
      <c r="C2267" s="24" t="inlineStr">
        <is>
          <t>League One</t>
        </is>
      </c>
      <c r="D2267" s="24" t="inlineStr">
        <is>
          <t>Huddersfield</t>
        </is>
      </c>
      <c r="E2267" s="24" t="n">
        <v>34</v>
      </c>
      <c r="F2267" s="24" t="n">
        <v>9</v>
      </c>
      <c r="G2267" s="29" t="n">
        <v>46452.625</v>
      </c>
      <c r="H2267" s="24" t="inlineStr">
        <is>
          <t>AFC Wimbledon</t>
        </is>
      </c>
      <c r="I2267" s="24" t="inlineStr">
        <is>
          <t>A</t>
        </is>
      </c>
      <c r="J2267" s="24" t="inlineStr">
        <is>
          <t>E2-AFCWimbl-Huddersf</t>
        </is>
      </c>
      <c r="K2267" s="24" t="n">
        <v>23</v>
      </c>
      <c r="L2267" s="11">
        <f>IF(INDEX(Matches!$X:$X,AA2267)=0,"",IF(I2267="H",INDEX(Matches!$H:$H,AA2267),INDEX(Matches!$I:$I,AA2267)))</f>
        <v/>
      </c>
      <c r="M2267" s="11">
        <f>IF(INDEX(Matches!$X:$X,AA2267)=0,"",IF(I2267="H",INDEX(Matches!$I:$I,AA2267),INDEX(Matches!$H:$H,AA2267)))</f>
        <v/>
      </c>
      <c r="N2267" s="11">
        <f>IF(L2267="","",IF(L2267&gt;M2267,"W",IF(L2267=M2267,"D","L")))</f>
        <v/>
      </c>
      <c r="O2267" s="11">
        <f>IF(L2267="","",IF(L2267&gt;M2267,3,IF(L2267=M2267,1,0)))</f>
        <v/>
      </c>
      <c r="P2267" s="31">
        <f>IF(I2267="H",INDEX(Matches!$L:$L,AA2267),INDEX(Matches!$N:$N,AA2267))</f>
        <v/>
      </c>
      <c r="Q2267" s="31">
        <f>INDEX(Matches!$M:$M,AA2267)</f>
        <v/>
      </c>
      <c r="R2267" s="31">
        <f>IF(I2267="H",INDEX(Matches!$N:$N,AA2267),INDEX(Matches!$L:$L,AA2267))</f>
        <v/>
      </c>
      <c r="S2267" s="33">
        <f>IF(I2267="H",INDEX(Matches!$O:$O,AA2267),INDEX(Matches!$P:$P,AA2267))</f>
        <v/>
      </c>
      <c r="T2267" s="33">
        <f>IF(INDEX(Matches!$J:$J,AA2267)="","",IF(I2267="H",INDEX(Matches!$J:$J,AA2267),INDEX(Matches!$K:$K,AA2267)))</f>
        <v/>
      </c>
      <c r="U2267" s="33">
        <f>IF(INDEX(Matches!$K:$K,AA2267)="","",IF(I2267="H",INDEX(Matches!$K:$K,AA2267),INDEX(Matches!$J:$J,AA2267)))</f>
        <v/>
      </c>
      <c r="V2267" s="30">
        <f>IF(T2267="","",T2267-U2267)</f>
        <v/>
      </c>
      <c r="W2267" s="33">
        <f>IF(I2267="H",INDEX(Matches!$T:$T,AA2267),INDEX(Matches!$U:$U,AA2267))</f>
        <v/>
      </c>
      <c r="X2267" s="11">
        <f>INDEX(Matches!$X:$X,AA2267)</f>
        <v/>
      </c>
      <c r="Y2267" s="30">
        <f>IF(O2267="","",O2267-S2267)</f>
        <v/>
      </c>
      <c r="Z2267" s="30">
        <f>IF(W2267="","",W2267-S2267)</f>
        <v/>
      </c>
      <c r="AA2267" s="24">
        <f>MATCH(J2267,Matches!$A:$A,0)</f>
        <v/>
      </c>
      <c r="AB2267" s="33" t="n"/>
      <c r="AC2267" s="33" t="n">
        <v>1.678603416864865</v>
      </c>
      <c r="AD2267" s="24" t="n"/>
      <c r="AE2267" s="24" t="n">
        <v>9</v>
      </c>
      <c r="AF2267" s="33" t="n"/>
      <c r="AG2267" s="33" t="n"/>
    </row>
    <row r="2268">
      <c r="A2268" s="24" t="inlineStr">
        <is>
          <t>Huddersfield|35</t>
        </is>
      </c>
      <c r="B2268" s="24" t="inlineStr">
        <is>
          <t>E2</t>
        </is>
      </c>
      <c r="C2268" s="24" t="inlineStr">
        <is>
          <t>League One</t>
        </is>
      </c>
      <c r="D2268" s="24" t="inlineStr">
        <is>
          <t>Huddersfield</t>
        </is>
      </c>
      <c r="E2268" s="24" t="n">
        <v>35</v>
      </c>
      <c r="F2268" s="24" t="n">
        <v>9</v>
      </c>
      <c r="G2268" s="29" t="n">
        <v>46459.625</v>
      </c>
      <c r="H2268" s="24" t="inlineStr">
        <is>
          <t>MK Dons</t>
        </is>
      </c>
      <c r="I2268" s="24" t="inlineStr">
        <is>
          <t>H</t>
        </is>
      </c>
      <c r="J2268" s="24" t="inlineStr">
        <is>
          <t>E2-Huddersf-MKDons</t>
        </is>
      </c>
      <c r="K2268" s="24" t="n">
        <v>6</v>
      </c>
      <c r="L2268" s="11">
        <f>IF(INDEX(Matches!$X:$X,AA2268)=0,"",IF(I2268="H",INDEX(Matches!$H:$H,AA2268),INDEX(Matches!$I:$I,AA2268)))</f>
        <v/>
      </c>
      <c r="M2268" s="11">
        <f>IF(INDEX(Matches!$X:$X,AA2268)=0,"",IF(I2268="H",INDEX(Matches!$I:$I,AA2268),INDEX(Matches!$H:$H,AA2268)))</f>
        <v/>
      </c>
      <c r="N2268" s="11">
        <f>IF(L2268="","",IF(L2268&gt;M2268,"W",IF(L2268=M2268,"D","L")))</f>
        <v/>
      </c>
      <c r="O2268" s="11">
        <f>IF(L2268="","",IF(L2268&gt;M2268,3,IF(L2268=M2268,1,0)))</f>
        <v/>
      </c>
      <c r="P2268" s="31">
        <f>IF(I2268="H",INDEX(Matches!$L:$L,AA2268),INDEX(Matches!$N:$N,AA2268))</f>
        <v/>
      </c>
      <c r="Q2268" s="31">
        <f>INDEX(Matches!$M:$M,AA2268)</f>
        <v/>
      </c>
      <c r="R2268" s="31">
        <f>IF(I2268="H",INDEX(Matches!$N:$N,AA2268),INDEX(Matches!$L:$L,AA2268))</f>
        <v/>
      </c>
      <c r="S2268" s="33">
        <f>IF(I2268="H",INDEX(Matches!$O:$O,AA2268),INDEX(Matches!$P:$P,AA2268))</f>
        <v/>
      </c>
      <c r="T2268" s="33">
        <f>IF(INDEX(Matches!$J:$J,AA2268)="","",IF(I2268="H",INDEX(Matches!$J:$J,AA2268),INDEX(Matches!$K:$K,AA2268)))</f>
        <v/>
      </c>
      <c r="U2268" s="33">
        <f>IF(INDEX(Matches!$K:$K,AA2268)="","",IF(I2268="H",INDEX(Matches!$K:$K,AA2268),INDEX(Matches!$J:$J,AA2268)))</f>
        <v/>
      </c>
      <c r="V2268" s="30">
        <f>IF(T2268="","",T2268-U2268)</f>
        <v/>
      </c>
      <c r="W2268" s="33">
        <f>IF(I2268="H",INDEX(Matches!$T:$T,AA2268),INDEX(Matches!$U:$U,AA2268))</f>
        <v/>
      </c>
      <c r="X2268" s="11">
        <f>INDEX(Matches!$X:$X,AA2268)</f>
        <v/>
      </c>
      <c r="Y2268" s="30">
        <f>IF(O2268="","",O2268-S2268)</f>
        <v/>
      </c>
      <c r="Z2268" s="30">
        <f>IF(W2268="","",W2268-S2268)</f>
        <v/>
      </c>
      <c r="AA2268" s="24">
        <f>MATCH(J2268,Matches!$A:$A,0)</f>
        <v/>
      </c>
      <c r="AB2268" s="33" t="n"/>
      <c r="AC2268" s="33" t="n">
        <v>1.673379722907851</v>
      </c>
      <c r="AD2268" s="24" t="n"/>
      <c r="AE2268" s="24" t="n">
        <v>9</v>
      </c>
      <c r="AF2268" s="33" t="n"/>
      <c r="AG2268" s="33" t="n"/>
    </row>
    <row r="2269">
      <c r="A2269" s="24" t="inlineStr">
        <is>
          <t>Huddersfield|36</t>
        </is>
      </c>
      <c r="B2269" s="24" t="inlineStr">
        <is>
          <t>E2</t>
        </is>
      </c>
      <c r="C2269" s="24" t="inlineStr">
        <is>
          <t>League One</t>
        </is>
      </c>
      <c r="D2269" s="24" t="inlineStr">
        <is>
          <t>Huddersfield</t>
        </is>
      </c>
      <c r="E2269" s="24" t="n">
        <v>36</v>
      </c>
      <c r="F2269" s="24" t="n">
        <v>9</v>
      </c>
      <c r="G2269" s="29" t="n">
        <v>46466.625</v>
      </c>
      <c r="H2269" s="24" t="inlineStr">
        <is>
          <t>Leicester</t>
        </is>
      </c>
      <c r="I2269" s="24" t="inlineStr">
        <is>
          <t>A</t>
        </is>
      </c>
      <c r="J2269" s="24" t="inlineStr">
        <is>
          <t>E2-Leiceste-Huddersf</t>
        </is>
      </c>
      <c r="K2269" s="24" t="n">
        <v>1</v>
      </c>
      <c r="L2269" s="11">
        <f>IF(INDEX(Matches!$X:$X,AA2269)=0,"",IF(I2269="H",INDEX(Matches!$H:$H,AA2269),INDEX(Matches!$I:$I,AA2269)))</f>
        <v/>
      </c>
      <c r="M2269" s="11">
        <f>IF(INDEX(Matches!$X:$X,AA2269)=0,"",IF(I2269="H",INDEX(Matches!$I:$I,AA2269),INDEX(Matches!$H:$H,AA2269)))</f>
        <v/>
      </c>
      <c r="N2269" s="11">
        <f>IF(L2269="","",IF(L2269&gt;M2269,"W",IF(L2269=M2269,"D","L")))</f>
        <v/>
      </c>
      <c r="O2269" s="11">
        <f>IF(L2269="","",IF(L2269&gt;M2269,3,IF(L2269=M2269,1,0)))</f>
        <v/>
      </c>
      <c r="P2269" s="31">
        <f>IF(I2269="H",INDEX(Matches!$L:$L,AA2269),INDEX(Matches!$N:$N,AA2269))</f>
        <v/>
      </c>
      <c r="Q2269" s="31">
        <f>INDEX(Matches!$M:$M,AA2269)</f>
        <v/>
      </c>
      <c r="R2269" s="31">
        <f>IF(I2269="H",INDEX(Matches!$N:$N,AA2269),INDEX(Matches!$L:$L,AA2269))</f>
        <v/>
      </c>
      <c r="S2269" s="33">
        <f>IF(I2269="H",INDEX(Matches!$O:$O,AA2269),INDEX(Matches!$P:$P,AA2269))</f>
        <v/>
      </c>
      <c r="T2269" s="33">
        <f>IF(INDEX(Matches!$J:$J,AA2269)="","",IF(I2269="H",INDEX(Matches!$J:$J,AA2269),INDEX(Matches!$K:$K,AA2269)))</f>
        <v/>
      </c>
      <c r="U2269" s="33">
        <f>IF(INDEX(Matches!$K:$K,AA2269)="","",IF(I2269="H",INDEX(Matches!$K:$K,AA2269),INDEX(Matches!$J:$J,AA2269)))</f>
        <v/>
      </c>
      <c r="V2269" s="30">
        <f>IF(T2269="","",T2269-U2269)</f>
        <v/>
      </c>
      <c r="W2269" s="33">
        <f>IF(I2269="H",INDEX(Matches!$T:$T,AA2269),INDEX(Matches!$U:$U,AA2269))</f>
        <v/>
      </c>
      <c r="X2269" s="11">
        <f>INDEX(Matches!$X:$X,AA2269)</f>
        <v/>
      </c>
      <c r="Y2269" s="30">
        <f>IF(O2269="","",O2269-S2269)</f>
        <v/>
      </c>
      <c r="Z2269" s="30">
        <f>IF(W2269="","",W2269-S2269)</f>
        <v/>
      </c>
      <c r="AA2269" s="24">
        <f>MATCH(J2269,Matches!$A:$A,0)</f>
        <v/>
      </c>
      <c r="AB2269" s="33" t="n"/>
      <c r="AC2269" s="33" t="n">
        <v>1.030922798595878</v>
      </c>
      <c r="AD2269" s="24" t="n"/>
      <c r="AE2269" s="24" t="n">
        <v>9</v>
      </c>
      <c r="AF2269" s="33" t="n"/>
      <c r="AG2269" s="33" t="n"/>
    </row>
    <row r="2270">
      <c r="A2270" s="24" t="inlineStr">
        <is>
          <t>Huddersfield|37</t>
        </is>
      </c>
      <c r="B2270" s="24" t="inlineStr">
        <is>
          <t>E2</t>
        </is>
      </c>
      <c r="C2270" s="24" t="inlineStr">
        <is>
          <t>League One</t>
        </is>
      </c>
      <c r="D2270" s="24" t="inlineStr">
        <is>
          <t>Huddersfield</t>
        </is>
      </c>
      <c r="E2270" s="24" t="n">
        <v>37</v>
      </c>
      <c r="F2270" s="24" t="n">
        <v>10</v>
      </c>
      <c r="G2270" s="29" t="n">
        <v>46472.625</v>
      </c>
      <c r="H2270" s="24" t="inlineStr">
        <is>
          <t>Reading</t>
        </is>
      </c>
      <c r="I2270" s="24" t="inlineStr">
        <is>
          <t>H</t>
        </is>
      </c>
      <c r="J2270" s="24" t="inlineStr">
        <is>
          <t>E2-Huddersf-Reading</t>
        </is>
      </c>
      <c r="K2270" s="24" t="n">
        <v>12</v>
      </c>
      <c r="L2270" s="11">
        <f>IF(INDEX(Matches!$X:$X,AA2270)=0,"",IF(I2270="H",INDEX(Matches!$H:$H,AA2270),INDEX(Matches!$I:$I,AA2270)))</f>
        <v/>
      </c>
      <c r="M2270" s="11">
        <f>IF(INDEX(Matches!$X:$X,AA2270)=0,"",IF(I2270="H",INDEX(Matches!$I:$I,AA2270),INDEX(Matches!$H:$H,AA2270)))</f>
        <v/>
      </c>
      <c r="N2270" s="11">
        <f>IF(L2270="","",IF(L2270&gt;M2270,"W",IF(L2270=M2270,"D","L")))</f>
        <v/>
      </c>
      <c r="O2270" s="11">
        <f>IF(L2270="","",IF(L2270&gt;M2270,3,IF(L2270=M2270,1,0)))</f>
        <v/>
      </c>
      <c r="P2270" s="31">
        <f>IF(I2270="H",INDEX(Matches!$L:$L,AA2270),INDEX(Matches!$N:$N,AA2270))</f>
        <v/>
      </c>
      <c r="Q2270" s="31">
        <f>INDEX(Matches!$M:$M,AA2270)</f>
        <v/>
      </c>
      <c r="R2270" s="31">
        <f>IF(I2270="H",INDEX(Matches!$N:$N,AA2270),INDEX(Matches!$L:$L,AA2270))</f>
        <v/>
      </c>
      <c r="S2270" s="33">
        <f>IF(I2270="H",INDEX(Matches!$O:$O,AA2270),INDEX(Matches!$P:$P,AA2270))</f>
        <v/>
      </c>
      <c r="T2270" s="33">
        <f>IF(INDEX(Matches!$J:$J,AA2270)="","",IF(I2270="H",INDEX(Matches!$J:$J,AA2270),INDEX(Matches!$K:$K,AA2270)))</f>
        <v/>
      </c>
      <c r="U2270" s="33">
        <f>IF(INDEX(Matches!$K:$K,AA2270)="","",IF(I2270="H",INDEX(Matches!$K:$K,AA2270),INDEX(Matches!$J:$J,AA2270)))</f>
        <v/>
      </c>
      <c r="V2270" s="30">
        <f>IF(T2270="","",T2270-U2270)</f>
        <v/>
      </c>
      <c r="W2270" s="33">
        <f>IF(I2270="H",INDEX(Matches!$T:$T,AA2270),INDEX(Matches!$U:$U,AA2270))</f>
        <v/>
      </c>
      <c r="X2270" s="11">
        <f>INDEX(Matches!$X:$X,AA2270)</f>
        <v/>
      </c>
      <c r="Y2270" s="30">
        <f>IF(O2270="","",O2270-S2270)</f>
        <v/>
      </c>
      <c r="Z2270" s="30">
        <f>IF(W2270="","",W2270-S2270)</f>
        <v/>
      </c>
      <c r="AA2270" s="24">
        <f>MATCH(J2270,Matches!$A:$A,0)</f>
        <v/>
      </c>
      <c r="AB2270" s="33" t="n"/>
      <c r="AC2270" s="33" t="n">
        <v>1.688055084027698</v>
      </c>
      <c r="AD2270" s="24" t="n"/>
      <c r="AE2270" s="24" t="n">
        <v>10</v>
      </c>
      <c r="AF2270" s="33" t="n"/>
      <c r="AG2270" s="33" t="n"/>
    </row>
    <row r="2271">
      <c r="A2271" s="24" t="inlineStr">
        <is>
          <t>Huddersfield|38</t>
        </is>
      </c>
      <c r="B2271" s="24" t="inlineStr">
        <is>
          <t>E2</t>
        </is>
      </c>
      <c r="C2271" s="24" t="inlineStr">
        <is>
          <t>League One</t>
        </is>
      </c>
      <c r="D2271" s="24" t="inlineStr">
        <is>
          <t>Huddersfield</t>
        </is>
      </c>
      <c r="E2271" s="24" t="n">
        <v>38</v>
      </c>
      <c r="F2271" s="24" t="n">
        <v>10</v>
      </c>
      <c r="G2271" s="29" t="n">
        <v>46475.625</v>
      </c>
      <c r="H2271" s="24" t="inlineStr">
        <is>
          <t>Leyton Orient</t>
        </is>
      </c>
      <c r="I2271" s="24" t="inlineStr">
        <is>
          <t>A</t>
        </is>
      </c>
      <c r="J2271" s="24" t="inlineStr">
        <is>
          <t>E2-LeytonOr-Huddersf</t>
        </is>
      </c>
      <c r="K2271" s="24" t="n">
        <v>20</v>
      </c>
      <c r="L2271" s="11">
        <f>IF(INDEX(Matches!$X:$X,AA2271)=0,"",IF(I2271="H",INDEX(Matches!$H:$H,AA2271),INDEX(Matches!$I:$I,AA2271)))</f>
        <v/>
      </c>
      <c r="M2271" s="11">
        <f>IF(INDEX(Matches!$X:$X,AA2271)=0,"",IF(I2271="H",INDEX(Matches!$I:$I,AA2271),INDEX(Matches!$H:$H,AA2271)))</f>
        <v/>
      </c>
      <c r="N2271" s="11">
        <f>IF(L2271="","",IF(L2271&gt;M2271,"W",IF(L2271=M2271,"D","L")))</f>
        <v/>
      </c>
      <c r="O2271" s="11">
        <f>IF(L2271="","",IF(L2271&gt;M2271,3,IF(L2271=M2271,1,0)))</f>
        <v/>
      </c>
      <c r="P2271" s="31">
        <f>IF(I2271="H",INDEX(Matches!$L:$L,AA2271),INDEX(Matches!$N:$N,AA2271))</f>
        <v/>
      </c>
      <c r="Q2271" s="31">
        <f>INDEX(Matches!$M:$M,AA2271)</f>
        <v/>
      </c>
      <c r="R2271" s="31">
        <f>IF(I2271="H",INDEX(Matches!$N:$N,AA2271),INDEX(Matches!$L:$L,AA2271))</f>
        <v/>
      </c>
      <c r="S2271" s="33">
        <f>IF(I2271="H",INDEX(Matches!$O:$O,AA2271),INDEX(Matches!$P:$P,AA2271))</f>
        <v/>
      </c>
      <c r="T2271" s="33">
        <f>IF(INDEX(Matches!$J:$J,AA2271)="","",IF(I2271="H",INDEX(Matches!$J:$J,AA2271),INDEX(Matches!$K:$K,AA2271)))</f>
        <v/>
      </c>
      <c r="U2271" s="33">
        <f>IF(INDEX(Matches!$K:$K,AA2271)="","",IF(I2271="H",INDEX(Matches!$K:$K,AA2271),INDEX(Matches!$J:$J,AA2271)))</f>
        <v/>
      </c>
      <c r="V2271" s="30">
        <f>IF(T2271="","",T2271-U2271)</f>
        <v/>
      </c>
      <c r="W2271" s="33">
        <f>IF(I2271="H",INDEX(Matches!$T:$T,AA2271),INDEX(Matches!$U:$U,AA2271))</f>
        <v/>
      </c>
      <c r="X2271" s="11">
        <f>INDEX(Matches!$X:$X,AA2271)</f>
        <v/>
      </c>
      <c r="Y2271" s="30">
        <f>IF(O2271="","",O2271-S2271)</f>
        <v/>
      </c>
      <c r="Z2271" s="30">
        <f>IF(W2271="","",W2271-S2271)</f>
        <v/>
      </c>
      <c r="AA2271" s="24">
        <f>MATCH(J2271,Matches!$A:$A,0)</f>
        <v/>
      </c>
      <c r="AB2271" s="33" t="n"/>
      <c r="AC2271" s="33" t="n">
        <v>1.561842913130693</v>
      </c>
      <c r="AD2271" s="24" t="n"/>
      <c r="AE2271" s="24" t="n">
        <v>10</v>
      </c>
      <c r="AF2271" s="33" t="n"/>
      <c r="AG2271" s="33" t="n"/>
    </row>
    <row r="2272">
      <c r="A2272" s="24" t="inlineStr">
        <is>
          <t>Huddersfield|39</t>
        </is>
      </c>
      <c r="B2272" s="24" t="inlineStr">
        <is>
          <t>E2</t>
        </is>
      </c>
      <c r="C2272" s="24" t="inlineStr">
        <is>
          <t>League One</t>
        </is>
      </c>
      <c r="D2272" s="24" t="inlineStr">
        <is>
          <t>Huddersfield</t>
        </is>
      </c>
      <c r="E2272" s="24" t="n">
        <v>39</v>
      </c>
      <c r="F2272" s="24" t="n">
        <v>10</v>
      </c>
      <c r="G2272" s="29" t="n">
        <v>46480.625</v>
      </c>
      <c r="H2272" s="24" t="inlineStr">
        <is>
          <t>Stockport</t>
        </is>
      </c>
      <c r="I2272" s="24" t="inlineStr">
        <is>
          <t>H</t>
        </is>
      </c>
      <c r="J2272" s="24" t="inlineStr">
        <is>
          <t>E2-Huddersf-Stockpor</t>
        </is>
      </c>
      <c r="K2272" s="24" t="n">
        <v>7</v>
      </c>
      <c r="L2272" s="11">
        <f>IF(INDEX(Matches!$X:$X,AA2272)=0,"",IF(I2272="H",INDEX(Matches!$H:$H,AA2272),INDEX(Matches!$I:$I,AA2272)))</f>
        <v/>
      </c>
      <c r="M2272" s="11">
        <f>IF(INDEX(Matches!$X:$X,AA2272)=0,"",IF(I2272="H",INDEX(Matches!$I:$I,AA2272),INDEX(Matches!$H:$H,AA2272)))</f>
        <v/>
      </c>
      <c r="N2272" s="11">
        <f>IF(L2272="","",IF(L2272&gt;M2272,"W",IF(L2272=M2272,"D","L")))</f>
        <v/>
      </c>
      <c r="O2272" s="11">
        <f>IF(L2272="","",IF(L2272&gt;M2272,3,IF(L2272=M2272,1,0)))</f>
        <v/>
      </c>
      <c r="P2272" s="31">
        <f>IF(I2272="H",INDEX(Matches!$L:$L,AA2272),INDEX(Matches!$N:$N,AA2272))</f>
        <v/>
      </c>
      <c r="Q2272" s="31">
        <f>INDEX(Matches!$M:$M,AA2272)</f>
        <v/>
      </c>
      <c r="R2272" s="31">
        <f>IF(I2272="H",INDEX(Matches!$N:$N,AA2272),INDEX(Matches!$L:$L,AA2272))</f>
        <v/>
      </c>
      <c r="S2272" s="33">
        <f>IF(I2272="H",INDEX(Matches!$O:$O,AA2272),INDEX(Matches!$P:$P,AA2272))</f>
        <v/>
      </c>
      <c r="T2272" s="33">
        <f>IF(INDEX(Matches!$J:$J,AA2272)="","",IF(I2272="H",INDEX(Matches!$J:$J,AA2272),INDEX(Matches!$K:$K,AA2272)))</f>
        <v/>
      </c>
      <c r="U2272" s="33">
        <f>IF(INDEX(Matches!$K:$K,AA2272)="","",IF(I2272="H",INDEX(Matches!$K:$K,AA2272),INDEX(Matches!$J:$J,AA2272)))</f>
        <v/>
      </c>
      <c r="V2272" s="30">
        <f>IF(T2272="","",T2272-U2272)</f>
        <v/>
      </c>
      <c r="W2272" s="33">
        <f>IF(I2272="H",INDEX(Matches!$T:$T,AA2272),INDEX(Matches!$U:$U,AA2272))</f>
        <v/>
      </c>
      <c r="X2272" s="11">
        <f>INDEX(Matches!$X:$X,AA2272)</f>
        <v/>
      </c>
      <c r="Y2272" s="30">
        <f>IF(O2272="","",O2272-S2272)</f>
        <v/>
      </c>
      <c r="Z2272" s="30">
        <f>IF(W2272="","",W2272-S2272)</f>
        <v/>
      </c>
      <c r="AA2272" s="24">
        <f>MATCH(J2272,Matches!$A:$A,0)</f>
        <v/>
      </c>
      <c r="AB2272" s="33" t="n"/>
      <c r="AC2272" s="33" t="n">
        <v>1.580286701074369</v>
      </c>
      <c r="AD2272" s="24" t="n"/>
      <c r="AE2272" s="24" t="n">
        <v>10</v>
      </c>
      <c r="AF2272" s="33" t="n"/>
      <c r="AG2272" s="33" t="n"/>
    </row>
    <row r="2273">
      <c r="A2273" s="24" t="inlineStr">
        <is>
          <t>Huddersfield|40</t>
        </is>
      </c>
      <c r="B2273" s="24" t="inlineStr">
        <is>
          <t>E2</t>
        </is>
      </c>
      <c r="C2273" s="24" t="inlineStr">
        <is>
          <t>League One</t>
        </is>
      </c>
      <c r="D2273" s="24" t="inlineStr">
        <is>
          <t>Huddersfield</t>
        </is>
      </c>
      <c r="E2273" s="24" t="n">
        <v>40</v>
      </c>
      <c r="F2273" s="24" t="n">
        <v>10</v>
      </c>
      <c r="G2273" s="29" t="n">
        <v>46487.625</v>
      </c>
      <c r="H2273" s="24" t="inlineStr">
        <is>
          <t>Blackpool</t>
        </is>
      </c>
      <c r="I2273" s="24" t="inlineStr">
        <is>
          <t>A</t>
        </is>
      </c>
      <c r="J2273" s="24" t="inlineStr">
        <is>
          <t>E2-Blackpoo-Huddersf</t>
        </is>
      </c>
      <c r="K2273" s="24" t="n">
        <v>10</v>
      </c>
      <c r="L2273" s="11">
        <f>IF(INDEX(Matches!$X:$X,AA2273)=0,"",IF(I2273="H",INDEX(Matches!$H:$H,AA2273),INDEX(Matches!$I:$I,AA2273)))</f>
        <v/>
      </c>
      <c r="M2273" s="11">
        <f>IF(INDEX(Matches!$X:$X,AA2273)=0,"",IF(I2273="H",INDEX(Matches!$I:$I,AA2273),INDEX(Matches!$H:$H,AA2273)))</f>
        <v/>
      </c>
      <c r="N2273" s="11">
        <f>IF(L2273="","",IF(L2273&gt;M2273,"W",IF(L2273=M2273,"D","L")))</f>
        <v/>
      </c>
      <c r="O2273" s="11">
        <f>IF(L2273="","",IF(L2273&gt;M2273,3,IF(L2273=M2273,1,0)))</f>
        <v/>
      </c>
      <c r="P2273" s="31">
        <f>IF(I2273="H",INDEX(Matches!$L:$L,AA2273),INDEX(Matches!$N:$N,AA2273))</f>
        <v/>
      </c>
      <c r="Q2273" s="31">
        <f>INDEX(Matches!$M:$M,AA2273)</f>
        <v/>
      </c>
      <c r="R2273" s="31">
        <f>IF(I2273="H",INDEX(Matches!$N:$N,AA2273),INDEX(Matches!$L:$L,AA2273))</f>
        <v/>
      </c>
      <c r="S2273" s="33">
        <f>IF(I2273="H",INDEX(Matches!$O:$O,AA2273),INDEX(Matches!$P:$P,AA2273))</f>
        <v/>
      </c>
      <c r="T2273" s="33">
        <f>IF(INDEX(Matches!$J:$J,AA2273)="","",IF(I2273="H",INDEX(Matches!$J:$J,AA2273),INDEX(Matches!$K:$K,AA2273)))</f>
        <v/>
      </c>
      <c r="U2273" s="33">
        <f>IF(INDEX(Matches!$K:$K,AA2273)="","",IF(I2273="H",INDEX(Matches!$K:$K,AA2273),INDEX(Matches!$J:$J,AA2273)))</f>
        <v/>
      </c>
      <c r="V2273" s="30">
        <f>IF(T2273="","",T2273-U2273)</f>
        <v/>
      </c>
      <c r="W2273" s="33">
        <f>IF(I2273="H",INDEX(Matches!$T:$T,AA2273),INDEX(Matches!$U:$U,AA2273))</f>
        <v/>
      </c>
      <c r="X2273" s="11">
        <f>INDEX(Matches!$X:$X,AA2273)</f>
        <v/>
      </c>
      <c r="Y2273" s="30">
        <f>IF(O2273="","",O2273-S2273)</f>
        <v/>
      </c>
      <c r="Z2273" s="30">
        <f>IF(W2273="","",W2273-S2273)</f>
        <v/>
      </c>
      <c r="AA2273" s="24">
        <f>MATCH(J2273,Matches!$A:$A,0)</f>
        <v/>
      </c>
      <c r="AB2273" s="33" t="n"/>
      <c r="AC2273" s="33" t="n">
        <v>1.430289587297537</v>
      </c>
      <c r="AD2273" s="24" t="n"/>
      <c r="AE2273" s="24" t="n">
        <v>10</v>
      </c>
      <c r="AF2273" s="33" t="n"/>
      <c r="AG2273" s="33" t="n"/>
    </row>
    <row r="2274">
      <c r="A2274" s="24" t="inlineStr">
        <is>
          <t>Huddersfield|41</t>
        </is>
      </c>
      <c r="B2274" s="24" t="inlineStr">
        <is>
          <t>E2</t>
        </is>
      </c>
      <c r="C2274" s="24" t="inlineStr">
        <is>
          <t>League One</t>
        </is>
      </c>
      <c r="D2274" s="24" t="inlineStr">
        <is>
          <t>Huddersfield</t>
        </is>
      </c>
      <c r="E2274" s="24" t="n">
        <v>41</v>
      </c>
      <c r="F2274" s="24" t="n">
        <v>11</v>
      </c>
      <c r="G2274" s="29" t="n">
        <v>46490.82291666666</v>
      </c>
      <c r="H2274" s="24" t="inlineStr">
        <is>
          <t>Luton</t>
        </is>
      </c>
      <c r="I2274" s="24" t="inlineStr">
        <is>
          <t>A</t>
        </is>
      </c>
      <c r="J2274" s="24" t="inlineStr">
        <is>
          <t>E2-Luton-Huddersf</t>
        </is>
      </c>
      <c r="K2274" s="24" t="n">
        <v>3</v>
      </c>
      <c r="L2274" s="11">
        <f>IF(INDEX(Matches!$X:$X,AA2274)=0,"",IF(I2274="H",INDEX(Matches!$H:$H,AA2274),INDEX(Matches!$I:$I,AA2274)))</f>
        <v/>
      </c>
      <c r="M2274" s="11">
        <f>IF(INDEX(Matches!$X:$X,AA2274)=0,"",IF(I2274="H",INDEX(Matches!$I:$I,AA2274),INDEX(Matches!$H:$H,AA2274)))</f>
        <v/>
      </c>
      <c r="N2274" s="11">
        <f>IF(L2274="","",IF(L2274&gt;M2274,"W",IF(L2274=M2274,"D","L")))</f>
        <v/>
      </c>
      <c r="O2274" s="11">
        <f>IF(L2274="","",IF(L2274&gt;M2274,3,IF(L2274=M2274,1,0)))</f>
        <v/>
      </c>
      <c r="P2274" s="31">
        <f>IF(I2274="H",INDEX(Matches!$L:$L,AA2274),INDEX(Matches!$N:$N,AA2274))</f>
        <v/>
      </c>
      <c r="Q2274" s="31">
        <f>INDEX(Matches!$M:$M,AA2274)</f>
        <v/>
      </c>
      <c r="R2274" s="31">
        <f>IF(I2274="H",INDEX(Matches!$N:$N,AA2274),INDEX(Matches!$L:$L,AA2274))</f>
        <v/>
      </c>
      <c r="S2274" s="33">
        <f>IF(I2274="H",INDEX(Matches!$O:$O,AA2274),INDEX(Matches!$P:$P,AA2274))</f>
        <v/>
      </c>
      <c r="T2274" s="33">
        <f>IF(INDEX(Matches!$J:$J,AA2274)="","",IF(I2274="H",INDEX(Matches!$J:$J,AA2274),INDEX(Matches!$K:$K,AA2274)))</f>
        <v/>
      </c>
      <c r="U2274" s="33">
        <f>IF(INDEX(Matches!$K:$K,AA2274)="","",IF(I2274="H",INDEX(Matches!$K:$K,AA2274),INDEX(Matches!$J:$J,AA2274)))</f>
        <v/>
      </c>
      <c r="V2274" s="30">
        <f>IF(T2274="","",T2274-U2274)</f>
        <v/>
      </c>
      <c r="W2274" s="33">
        <f>IF(I2274="H",INDEX(Matches!$T:$T,AA2274),INDEX(Matches!$U:$U,AA2274))</f>
        <v/>
      </c>
      <c r="X2274" s="11">
        <f>INDEX(Matches!$X:$X,AA2274)</f>
        <v/>
      </c>
      <c r="Y2274" s="30">
        <f>IF(O2274="","",O2274-S2274)</f>
        <v/>
      </c>
      <c r="Z2274" s="30">
        <f>IF(W2274="","",W2274-S2274)</f>
        <v/>
      </c>
      <c r="AA2274" s="24">
        <f>MATCH(J2274,Matches!$A:$A,0)</f>
        <v/>
      </c>
      <c r="AB2274" s="33" t="n"/>
      <c r="AC2274" s="33" t="n">
        <v>1.200541647813931</v>
      </c>
      <c r="AD2274" s="24" t="n"/>
      <c r="AE2274" s="24" t="n">
        <v>11</v>
      </c>
      <c r="AF2274" s="33" t="n"/>
      <c r="AG2274" s="33" t="n"/>
    </row>
    <row r="2275">
      <c r="A2275" s="24" t="inlineStr">
        <is>
          <t>Huddersfield|42</t>
        </is>
      </c>
      <c r="B2275" s="24" t="inlineStr">
        <is>
          <t>E2</t>
        </is>
      </c>
      <c r="C2275" s="24" t="inlineStr">
        <is>
          <t>League One</t>
        </is>
      </c>
      <c r="D2275" s="24" t="inlineStr">
        <is>
          <t>Huddersfield</t>
        </is>
      </c>
      <c r="E2275" s="24" t="n">
        <v>42</v>
      </c>
      <c r="F2275" s="24" t="n">
        <v>11</v>
      </c>
      <c r="G2275" s="29" t="n">
        <v>46494.625</v>
      </c>
      <c r="H2275" s="24" t="inlineStr">
        <is>
          <t>Bromley</t>
        </is>
      </c>
      <c r="I2275" s="24" t="inlineStr">
        <is>
          <t>H</t>
        </is>
      </c>
      <c r="J2275" s="24" t="inlineStr">
        <is>
          <t>E2-Huddersf-Bromley</t>
        </is>
      </c>
      <c r="K2275" s="24" t="n">
        <v>24</v>
      </c>
      <c r="L2275" s="11">
        <f>IF(INDEX(Matches!$X:$X,AA2275)=0,"",IF(I2275="H",INDEX(Matches!$H:$H,AA2275),INDEX(Matches!$I:$I,AA2275)))</f>
        <v/>
      </c>
      <c r="M2275" s="11">
        <f>IF(INDEX(Matches!$X:$X,AA2275)=0,"",IF(I2275="H",INDEX(Matches!$I:$I,AA2275),INDEX(Matches!$H:$H,AA2275)))</f>
        <v/>
      </c>
      <c r="N2275" s="11">
        <f>IF(L2275="","",IF(L2275&gt;M2275,"W",IF(L2275=M2275,"D","L")))</f>
        <v/>
      </c>
      <c r="O2275" s="11">
        <f>IF(L2275="","",IF(L2275&gt;M2275,3,IF(L2275=M2275,1,0)))</f>
        <v/>
      </c>
      <c r="P2275" s="31">
        <f>IF(I2275="H",INDEX(Matches!$L:$L,AA2275),INDEX(Matches!$N:$N,AA2275))</f>
        <v/>
      </c>
      <c r="Q2275" s="31">
        <f>INDEX(Matches!$M:$M,AA2275)</f>
        <v/>
      </c>
      <c r="R2275" s="31">
        <f>IF(I2275="H",INDEX(Matches!$N:$N,AA2275),INDEX(Matches!$L:$L,AA2275))</f>
        <v/>
      </c>
      <c r="S2275" s="33">
        <f>IF(I2275="H",INDEX(Matches!$O:$O,AA2275),INDEX(Matches!$P:$P,AA2275))</f>
        <v/>
      </c>
      <c r="T2275" s="33">
        <f>IF(INDEX(Matches!$J:$J,AA2275)="","",IF(I2275="H",INDEX(Matches!$J:$J,AA2275),INDEX(Matches!$K:$K,AA2275)))</f>
        <v/>
      </c>
      <c r="U2275" s="33">
        <f>IF(INDEX(Matches!$K:$K,AA2275)="","",IF(I2275="H",INDEX(Matches!$K:$K,AA2275),INDEX(Matches!$J:$J,AA2275)))</f>
        <v/>
      </c>
      <c r="V2275" s="30">
        <f>IF(T2275="","",T2275-U2275)</f>
        <v/>
      </c>
      <c r="W2275" s="33">
        <f>IF(I2275="H",INDEX(Matches!$T:$T,AA2275),INDEX(Matches!$U:$U,AA2275))</f>
        <v/>
      </c>
      <c r="X2275" s="11">
        <f>INDEX(Matches!$X:$X,AA2275)</f>
        <v/>
      </c>
      <c r="Y2275" s="30">
        <f>IF(O2275="","",O2275-S2275)</f>
        <v/>
      </c>
      <c r="Z2275" s="30">
        <f>IF(W2275="","",W2275-S2275)</f>
        <v/>
      </c>
      <c r="AA2275" s="24">
        <f>MATCH(J2275,Matches!$A:$A,0)</f>
        <v/>
      </c>
      <c r="AB2275" s="33" t="n"/>
      <c r="AC2275" s="33" t="n">
        <v>2.075217947648004</v>
      </c>
      <c r="AD2275" s="24" t="n"/>
      <c r="AE2275" s="24" t="n">
        <v>11</v>
      </c>
      <c r="AF2275" s="33" t="n"/>
      <c r="AG2275" s="33" t="n"/>
    </row>
    <row r="2276">
      <c r="A2276" s="24" t="inlineStr">
        <is>
          <t>Huddersfield|43</t>
        </is>
      </c>
      <c r="B2276" s="24" t="inlineStr">
        <is>
          <t>E2</t>
        </is>
      </c>
      <c r="C2276" s="24" t="inlineStr">
        <is>
          <t>League One</t>
        </is>
      </c>
      <c r="D2276" s="24" t="inlineStr">
        <is>
          <t>Huddersfield</t>
        </is>
      </c>
      <c r="E2276" s="24" t="n">
        <v>43</v>
      </c>
      <c r="F2276" s="24" t="n">
        <v>11</v>
      </c>
      <c r="G2276" s="29" t="n">
        <v>46501.625</v>
      </c>
      <c r="H2276" s="24" t="inlineStr">
        <is>
          <t>Reading</t>
        </is>
      </c>
      <c r="I2276" s="24" t="inlineStr">
        <is>
          <t>A</t>
        </is>
      </c>
      <c r="J2276" s="24" t="inlineStr">
        <is>
          <t>E2-Reading-Huddersf</t>
        </is>
      </c>
      <c r="K2276" s="24" t="n">
        <v>12</v>
      </c>
      <c r="L2276" s="11">
        <f>IF(INDEX(Matches!$X:$X,AA2276)=0,"",IF(I2276="H",INDEX(Matches!$H:$H,AA2276),INDEX(Matches!$I:$I,AA2276)))</f>
        <v/>
      </c>
      <c r="M2276" s="11">
        <f>IF(INDEX(Matches!$X:$X,AA2276)=0,"",IF(I2276="H",INDEX(Matches!$I:$I,AA2276),INDEX(Matches!$H:$H,AA2276)))</f>
        <v/>
      </c>
      <c r="N2276" s="11">
        <f>IF(L2276="","",IF(L2276&gt;M2276,"W",IF(L2276=M2276,"D","L")))</f>
        <v/>
      </c>
      <c r="O2276" s="11">
        <f>IF(L2276="","",IF(L2276&gt;M2276,3,IF(L2276=M2276,1,0)))</f>
        <v/>
      </c>
      <c r="P2276" s="31">
        <f>IF(I2276="H",INDEX(Matches!$L:$L,AA2276),INDEX(Matches!$N:$N,AA2276))</f>
        <v/>
      </c>
      <c r="Q2276" s="31">
        <f>INDEX(Matches!$M:$M,AA2276)</f>
        <v/>
      </c>
      <c r="R2276" s="31">
        <f>IF(I2276="H",INDEX(Matches!$N:$N,AA2276),INDEX(Matches!$L:$L,AA2276))</f>
        <v/>
      </c>
      <c r="S2276" s="33">
        <f>IF(I2276="H",INDEX(Matches!$O:$O,AA2276),INDEX(Matches!$P:$P,AA2276))</f>
        <v/>
      </c>
      <c r="T2276" s="33">
        <f>IF(INDEX(Matches!$J:$J,AA2276)="","",IF(I2276="H",INDEX(Matches!$J:$J,AA2276),INDEX(Matches!$K:$K,AA2276)))</f>
        <v/>
      </c>
      <c r="U2276" s="33">
        <f>IF(INDEX(Matches!$K:$K,AA2276)="","",IF(I2276="H",INDEX(Matches!$K:$K,AA2276),INDEX(Matches!$J:$J,AA2276)))</f>
        <v/>
      </c>
      <c r="V2276" s="30">
        <f>IF(T2276="","",T2276-U2276)</f>
        <v/>
      </c>
      <c r="W2276" s="33">
        <f>IF(I2276="H",INDEX(Matches!$T:$T,AA2276),INDEX(Matches!$U:$U,AA2276))</f>
        <v/>
      </c>
      <c r="X2276" s="11">
        <f>INDEX(Matches!$X:$X,AA2276)</f>
        <v/>
      </c>
      <c r="Y2276" s="30">
        <f>IF(O2276="","",O2276-S2276)</f>
        <v/>
      </c>
      <c r="Z2276" s="30">
        <f>IF(W2276="","",W2276-S2276)</f>
        <v/>
      </c>
      <c r="AA2276" s="24">
        <f>MATCH(J2276,Matches!$A:$A,0)</f>
        <v/>
      </c>
      <c r="AB2276" s="33" t="n"/>
      <c r="AC2276" s="33" t="n">
        <v>1.35867113353626</v>
      </c>
      <c r="AD2276" s="24" t="n"/>
      <c r="AE2276" s="24" t="n">
        <v>11</v>
      </c>
      <c r="AF2276" s="33" t="n"/>
      <c r="AG2276" s="33" t="n"/>
    </row>
    <row r="2277">
      <c r="A2277" s="24" t="inlineStr">
        <is>
          <t>Huddersfield|44</t>
        </is>
      </c>
      <c r="B2277" s="24" t="inlineStr">
        <is>
          <t>E2</t>
        </is>
      </c>
      <c r="C2277" s="24" t="inlineStr">
        <is>
          <t>League One</t>
        </is>
      </c>
      <c r="D2277" s="24" t="inlineStr">
        <is>
          <t>Huddersfield</t>
        </is>
      </c>
      <c r="E2277" s="24" t="n">
        <v>44</v>
      </c>
      <c r="F2277" s="24" t="n">
        <v>11</v>
      </c>
      <c r="G2277" s="29" t="n">
        <v>46504.82291666666</v>
      </c>
      <c r="H2277" s="24" t="inlineStr">
        <is>
          <t>Burton</t>
        </is>
      </c>
      <c r="I2277" s="24" t="inlineStr">
        <is>
          <t>H</t>
        </is>
      </c>
      <c r="J2277" s="24" t="inlineStr">
        <is>
          <t>E2-Huddersf-Burton</t>
        </is>
      </c>
      <c r="K2277" s="24" t="n">
        <v>22</v>
      </c>
      <c r="L2277" s="11">
        <f>IF(INDEX(Matches!$X:$X,AA2277)=0,"",IF(I2277="H",INDEX(Matches!$H:$H,AA2277),INDEX(Matches!$I:$I,AA2277)))</f>
        <v/>
      </c>
      <c r="M2277" s="11">
        <f>IF(INDEX(Matches!$X:$X,AA2277)=0,"",IF(I2277="H",INDEX(Matches!$I:$I,AA2277),INDEX(Matches!$H:$H,AA2277)))</f>
        <v/>
      </c>
      <c r="N2277" s="11">
        <f>IF(L2277="","",IF(L2277&gt;M2277,"W",IF(L2277=M2277,"D","L")))</f>
        <v/>
      </c>
      <c r="O2277" s="11">
        <f>IF(L2277="","",IF(L2277&gt;M2277,3,IF(L2277=M2277,1,0)))</f>
        <v/>
      </c>
      <c r="P2277" s="31">
        <f>IF(I2277="H",INDEX(Matches!$L:$L,AA2277),INDEX(Matches!$N:$N,AA2277))</f>
        <v/>
      </c>
      <c r="Q2277" s="31">
        <f>INDEX(Matches!$M:$M,AA2277)</f>
        <v/>
      </c>
      <c r="R2277" s="31">
        <f>IF(I2277="H",INDEX(Matches!$N:$N,AA2277),INDEX(Matches!$L:$L,AA2277))</f>
        <v/>
      </c>
      <c r="S2277" s="33">
        <f>IF(I2277="H",INDEX(Matches!$O:$O,AA2277),INDEX(Matches!$P:$P,AA2277))</f>
        <v/>
      </c>
      <c r="T2277" s="33">
        <f>IF(INDEX(Matches!$J:$J,AA2277)="","",IF(I2277="H",INDEX(Matches!$J:$J,AA2277),INDEX(Matches!$K:$K,AA2277)))</f>
        <v/>
      </c>
      <c r="U2277" s="33">
        <f>IF(INDEX(Matches!$K:$K,AA2277)="","",IF(I2277="H",INDEX(Matches!$K:$K,AA2277),INDEX(Matches!$J:$J,AA2277)))</f>
        <v/>
      </c>
      <c r="V2277" s="30">
        <f>IF(T2277="","",T2277-U2277)</f>
        <v/>
      </c>
      <c r="W2277" s="33">
        <f>IF(I2277="H",INDEX(Matches!$T:$T,AA2277),INDEX(Matches!$U:$U,AA2277))</f>
        <v/>
      </c>
      <c r="X2277" s="11">
        <f>INDEX(Matches!$X:$X,AA2277)</f>
        <v/>
      </c>
      <c r="Y2277" s="30">
        <f>IF(O2277="","",O2277-S2277)</f>
        <v/>
      </c>
      <c r="Z2277" s="30">
        <f>IF(W2277="","",W2277-S2277)</f>
        <v/>
      </c>
      <c r="AA2277" s="24">
        <f>MATCH(J2277,Matches!$A:$A,0)</f>
        <v/>
      </c>
      <c r="AB2277" s="33" t="n"/>
      <c r="AC2277" s="33" t="n">
        <v>1.954512458076422</v>
      </c>
      <c r="AD2277" s="24" t="n"/>
      <c r="AE2277" s="24" t="n">
        <v>11</v>
      </c>
      <c r="AF2277" s="33" t="n"/>
      <c r="AG2277" s="33" t="n"/>
    </row>
    <row r="2278">
      <c r="A2278" s="24" t="inlineStr">
        <is>
          <t>Huddersfield|45</t>
        </is>
      </c>
      <c r="B2278" s="24" t="inlineStr">
        <is>
          <t>E2</t>
        </is>
      </c>
      <c r="C2278" s="24" t="inlineStr">
        <is>
          <t>League One</t>
        </is>
      </c>
      <c r="D2278" s="24" t="inlineStr">
        <is>
          <t>Huddersfield</t>
        </is>
      </c>
      <c r="E2278" s="24" t="n">
        <v>45</v>
      </c>
      <c r="F2278" s="24" t="n">
        <v>12</v>
      </c>
      <c r="G2278" s="29" t="n">
        <v>46508.625</v>
      </c>
      <c r="H2278" s="24" t="inlineStr">
        <is>
          <t>Doncaster</t>
        </is>
      </c>
      <c r="I2278" s="24" t="inlineStr">
        <is>
          <t>H</t>
        </is>
      </c>
      <c r="J2278" s="24" t="inlineStr">
        <is>
          <t>E2-Huddersf-Doncaste</t>
        </is>
      </c>
      <c r="K2278" s="24" t="n">
        <v>15</v>
      </c>
      <c r="L2278" s="11">
        <f>IF(INDEX(Matches!$X:$X,AA2278)=0,"",IF(I2278="H",INDEX(Matches!$H:$H,AA2278),INDEX(Matches!$I:$I,AA2278)))</f>
        <v/>
      </c>
      <c r="M2278" s="11">
        <f>IF(INDEX(Matches!$X:$X,AA2278)=0,"",IF(I2278="H",INDEX(Matches!$I:$I,AA2278),INDEX(Matches!$H:$H,AA2278)))</f>
        <v/>
      </c>
      <c r="N2278" s="11">
        <f>IF(L2278="","",IF(L2278&gt;M2278,"W",IF(L2278=M2278,"D","L")))</f>
        <v/>
      </c>
      <c r="O2278" s="11">
        <f>IF(L2278="","",IF(L2278&gt;M2278,3,IF(L2278=M2278,1,0)))</f>
        <v/>
      </c>
      <c r="P2278" s="31">
        <f>IF(I2278="H",INDEX(Matches!$L:$L,AA2278),INDEX(Matches!$N:$N,AA2278))</f>
        <v/>
      </c>
      <c r="Q2278" s="31">
        <f>INDEX(Matches!$M:$M,AA2278)</f>
        <v/>
      </c>
      <c r="R2278" s="31">
        <f>IF(I2278="H",INDEX(Matches!$N:$N,AA2278),INDEX(Matches!$L:$L,AA2278))</f>
        <v/>
      </c>
      <c r="S2278" s="33">
        <f>IF(I2278="H",INDEX(Matches!$O:$O,AA2278),INDEX(Matches!$P:$P,AA2278))</f>
        <v/>
      </c>
      <c r="T2278" s="33">
        <f>IF(INDEX(Matches!$J:$J,AA2278)="","",IF(I2278="H",INDEX(Matches!$J:$J,AA2278),INDEX(Matches!$K:$K,AA2278)))</f>
        <v/>
      </c>
      <c r="U2278" s="33">
        <f>IF(INDEX(Matches!$K:$K,AA2278)="","",IF(I2278="H",INDEX(Matches!$K:$K,AA2278),INDEX(Matches!$J:$J,AA2278)))</f>
        <v/>
      </c>
      <c r="V2278" s="30">
        <f>IF(T2278="","",T2278-U2278)</f>
        <v/>
      </c>
      <c r="W2278" s="33">
        <f>IF(I2278="H",INDEX(Matches!$T:$T,AA2278),INDEX(Matches!$U:$U,AA2278))</f>
        <v/>
      </c>
      <c r="X2278" s="11">
        <f>INDEX(Matches!$X:$X,AA2278)</f>
        <v/>
      </c>
      <c r="Y2278" s="30">
        <f>IF(O2278="","",O2278-S2278)</f>
        <v/>
      </c>
      <c r="Z2278" s="30">
        <f>IF(W2278="","",W2278-S2278)</f>
        <v/>
      </c>
      <c r="AA2278" s="24">
        <f>MATCH(J2278,Matches!$A:$A,0)</f>
        <v/>
      </c>
      <c r="AB2278" s="33" t="n"/>
      <c r="AC2278" s="33" t="n">
        <v>1.81747170753363</v>
      </c>
      <c r="AD2278" s="24" t="n"/>
      <c r="AE2278" s="24" t="n">
        <v>12</v>
      </c>
      <c r="AF2278" s="33" t="n"/>
      <c r="AG2278" s="33" t="n"/>
    </row>
    <row r="2279">
      <c r="A2279" s="24" t="inlineStr">
        <is>
          <t>Huddersfield|46</t>
        </is>
      </c>
      <c r="B2279" s="24" t="inlineStr">
        <is>
          <t>E2</t>
        </is>
      </c>
      <c r="C2279" s="24" t="inlineStr">
        <is>
          <t>League One</t>
        </is>
      </c>
      <c r="D2279" s="24" t="inlineStr">
        <is>
          <t>Huddersfield</t>
        </is>
      </c>
      <c r="E2279" s="24" t="n">
        <v>46</v>
      </c>
      <c r="F2279" s="24" t="n">
        <v>12</v>
      </c>
      <c r="G2279" s="29" t="n">
        <v>46515.52083333334</v>
      </c>
      <c r="H2279" s="24" t="inlineStr">
        <is>
          <t>Stevenage</t>
        </is>
      </c>
      <c r="I2279" s="24" t="inlineStr">
        <is>
          <t>A</t>
        </is>
      </c>
      <c r="J2279" s="24" t="inlineStr">
        <is>
          <t>E2-Stevenag-Huddersf</t>
        </is>
      </c>
      <c r="K2279" s="24" t="n">
        <v>17</v>
      </c>
      <c r="L2279" s="11">
        <f>IF(INDEX(Matches!$X:$X,AA2279)=0,"",IF(I2279="H",INDEX(Matches!$H:$H,AA2279),INDEX(Matches!$I:$I,AA2279)))</f>
        <v/>
      </c>
      <c r="M2279" s="11">
        <f>IF(INDEX(Matches!$X:$X,AA2279)=0,"",IF(I2279="H",INDEX(Matches!$I:$I,AA2279),INDEX(Matches!$H:$H,AA2279)))</f>
        <v/>
      </c>
      <c r="N2279" s="11">
        <f>IF(L2279="","",IF(L2279&gt;M2279,"W",IF(L2279=M2279,"D","L")))</f>
        <v/>
      </c>
      <c r="O2279" s="11">
        <f>IF(L2279="","",IF(L2279&gt;M2279,3,IF(L2279=M2279,1,0)))</f>
        <v/>
      </c>
      <c r="P2279" s="31">
        <f>IF(I2279="H",INDEX(Matches!$L:$L,AA2279),INDEX(Matches!$N:$N,AA2279))</f>
        <v/>
      </c>
      <c r="Q2279" s="31">
        <f>INDEX(Matches!$M:$M,AA2279)</f>
        <v/>
      </c>
      <c r="R2279" s="31">
        <f>IF(I2279="H",INDEX(Matches!$N:$N,AA2279),INDEX(Matches!$L:$L,AA2279))</f>
        <v/>
      </c>
      <c r="S2279" s="33">
        <f>IF(I2279="H",INDEX(Matches!$O:$O,AA2279),INDEX(Matches!$P:$P,AA2279))</f>
        <v/>
      </c>
      <c r="T2279" s="33">
        <f>IF(INDEX(Matches!$J:$J,AA2279)="","",IF(I2279="H",INDEX(Matches!$J:$J,AA2279),INDEX(Matches!$K:$K,AA2279)))</f>
        <v/>
      </c>
      <c r="U2279" s="33">
        <f>IF(INDEX(Matches!$K:$K,AA2279)="","",IF(I2279="H",INDEX(Matches!$K:$K,AA2279),INDEX(Matches!$J:$J,AA2279)))</f>
        <v/>
      </c>
      <c r="V2279" s="30">
        <f>IF(T2279="","",T2279-U2279)</f>
        <v/>
      </c>
      <c r="W2279" s="33">
        <f>IF(I2279="H",INDEX(Matches!$T:$T,AA2279),INDEX(Matches!$U:$U,AA2279))</f>
        <v/>
      </c>
      <c r="X2279" s="11">
        <f>INDEX(Matches!$X:$X,AA2279)</f>
        <v/>
      </c>
      <c r="Y2279" s="30">
        <f>IF(O2279="","",O2279-S2279)</f>
        <v/>
      </c>
      <c r="Z2279" s="30">
        <f>IF(W2279="","",W2279-S2279)</f>
        <v/>
      </c>
      <c r="AA2279" s="24">
        <f>MATCH(J2279,Matches!$A:$A,0)</f>
        <v/>
      </c>
      <c r="AB2279" s="33" t="n"/>
      <c r="AC2279" s="33" t="n">
        <v>1.478100272724878</v>
      </c>
      <c r="AD2279" s="24" t="n"/>
      <c r="AE2279" s="24" t="n">
        <v>12</v>
      </c>
      <c r="AF2279" s="33" t="n"/>
      <c r="AG2279" s="33" t="n"/>
    </row>
    <row r="2280">
      <c r="A2280" s="24" t="inlineStr">
        <is>
          <t>Leicester|1</t>
        </is>
      </c>
      <c r="B2280" s="24" t="inlineStr">
        <is>
          <t>E2</t>
        </is>
      </c>
      <c r="C2280" s="24" t="inlineStr">
        <is>
          <t>League One</t>
        </is>
      </c>
      <c r="D2280" s="24" t="inlineStr">
        <is>
          <t>Leicester</t>
        </is>
      </c>
      <c r="E2280" s="24" t="n">
        <v>1</v>
      </c>
      <c r="F2280" s="24" t="n">
        <v>1</v>
      </c>
      <c r="G2280" s="29" t="n">
        <v>46249.52083333334</v>
      </c>
      <c r="H2280" s="24" t="inlineStr">
        <is>
          <t>Notts County</t>
        </is>
      </c>
      <c r="I2280" s="24" t="inlineStr">
        <is>
          <t>A</t>
        </is>
      </c>
      <c r="J2280" s="24" t="inlineStr">
        <is>
          <t>E2-NottsCou-Leiceste</t>
        </is>
      </c>
      <c r="K2280" s="24" t="n">
        <v>18</v>
      </c>
      <c r="L2280" s="11">
        <f>IF(INDEX(Matches!$X:$X,AA2280)=0,"",IF(I2280="H",INDEX(Matches!$H:$H,AA2280),INDEX(Matches!$I:$I,AA2280)))</f>
        <v/>
      </c>
      <c r="M2280" s="11">
        <f>IF(INDEX(Matches!$X:$X,AA2280)=0,"",IF(I2280="H",INDEX(Matches!$I:$I,AA2280),INDEX(Matches!$H:$H,AA2280)))</f>
        <v/>
      </c>
      <c r="N2280" s="11">
        <f>IF(L2280="","",IF(L2280&gt;M2280,"W",IF(L2280=M2280,"D","L")))</f>
        <v/>
      </c>
      <c r="O2280" s="11">
        <f>IF(L2280="","",IF(L2280&gt;M2280,3,IF(L2280=M2280,1,0)))</f>
        <v/>
      </c>
      <c r="P2280" s="31">
        <f>IF(I2280="H",INDEX(Matches!$L:$L,AA2280),INDEX(Matches!$N:$N,AA2280))</f>
        <v/>
      </c>
      <c r="Q2280" s="31">
        <f>INDEX(Matches!$M:$M,AA2280)</f>
        <v/>
      </c>
      <c r="R2280" s="31">
        <f>IF(I2280="H",INDEX(Matches!$N:$N,AA2280),INDEX(Matches!$L:$L,AA2280))</f>
        <v/>
      </c>
      <c r="S2280" s="33">
        <f>IF(I2280="H",INDEX(Matches!$O:$O,AA2280),INDEX(Matches!$P:$P,AA2280))</f>
        <v/>
      </c>
      <c r="T2280" s="33">
        <f>IF(INDEX(Matches!$J:$J,AA2280)="","",IF(I2280="H",INDEX(Matches!$J:$J,AA2280),INDEX(Matches!$K:$K,AA2280)))</f>
        <v/>
      </c>
      <c r="U2280" s="33">
        <f>IF(INDEX(Matches!$K:$K,AA2280)="","",IF(I2280="H",INDEX(Matches!$K:$K,AA2280),INDEX(Matches!$J:$J,AA2280)))</f>
        <v/>
      </c>
      <c r="V2280" s="30">
        <f>IF(T2280="","",T2280-U2280)</f>
        <v/>
      </c>
      <c r="W2280" s="33">
        <f>IF(I2280="H",INDEX(Matches!$T:$T,AA2280),INDEX(Matches!$U:$U,AA2280))</f>
        <v/>
      </c>
      <c r="X2280" s="11">
        <f>INDEX(Matches!$X:$X,AA2280)</f>
        <v/>
      </c>
      <c r="Y2280" s="30">
        <f>IF(O2280="","",O2280-S2280)</f>
        <v/>
      </c>
      <c r="Z2280" s="30">
        <f>IF(W2280="","",W2280-S2280)</f>
        <v/>
      </c>
      <c r="AA2280" s="24">
        <f>MATCH(J2280,Matches!$A:$A,0)</f>
        <v/>
      </c>
      <c r="AB2280" s="33" t="n">
        <v>1.680110468055566</v>
      </c>
      <c r="AC2280" s="33" t="n"/>
      <c r="AD2280" s="24" t="n"/>
      <c r="AE2280" s="24" t="n">
        <v>1</v>
      </c>
      <c r="AF2280" s="33" t="n"/>
      <c r="AG2280" s="33" t="n"/>
    </row>
    <row r="2281">
      <c r="A2281" s="24" t="inlineStr">
        <is>
          <t>Leicester|2</t>
        </is>
      </c>
      <c r="B2281" s="24" t="inlineStr">
        <is>
          <t>E2</t>
        </is>
      </c>
      <c r="C2281" s="24" t="inlineStr">
        <is>
          <t>League One</t>
        </is>
      </c>
      <c r="D2281" s="24" t="inlineStr">
        <is>
          <t>Leicester</t>
        </is>
      </c>
      <c r="E2281" s="24" t="n">
        <v>2</v>
      </c>
      <c r="F2281" s="24" t="n">
        <v>1</v>
      </c>
      <c r="G2281" s="29" t="n">
        <v>46256.625</v>
      </c>
      <c r="H2281" s="24" t="inlineStr">
        <is>
          <t>Burton</t>
        </is>
      </c>
      <c r="I2281" s="24" t="inlineStr">
        <is>
          <t>H</t>
        </is>
      </c>
      <c r="J2281" s="24" t="inlineStr">
        <is>
          <t>E2-Leiceste-Burton</t>
        </is>
      </c>
      <c r="K2281" s="24" t="n">
        <v>22</v>
      </c>
      <c r="L2281" s="11">
        <f>IF(INDEX(Matches!$X:$X,AA2281)=0,"",IF(I2281="H",INDEX(Matches!$H:$H,AA2281),INDEX(Matches!$I:$I,AA2281)))</f>
        <v/>
      </c>
      <c r="M2281" s="11">
        <f>IF(INDEX(Matches!$X:$X,AA2281)=0,"",IF(I2281="H",INDEX(Matches!$I:$I,AA2281),INDEX(Matches!$H:$H,AA2281)))</f>
        <v/>
      </c>
      <c r="N2281" s="11">
        <f>IF(L2281="","",IF(L2281&gt;M2281,"W",IF(L2281=M2281,"D","L")))</f>
        <v/>
      </c>
      <c r="O2281" s="11">
        <f>IF(L2281="","",IF(L2281&gt;M2281,3,IF(L2281=M2281,1,0)))</f>
        <v/>
      </c>
      <c r="P2281" s="31">
        <f>IF(I2281="H",INDEX(Matches!$L:$L,AA2281),INDEX(Matches!$N:$N,AA2281))</f>
        <v/>
      </c>
      <c r="Q2281" s="31">
        <f>INDEX(Matches!$M:$M,AA2281)</f>
        <v/>
      </c>
      <c r="R2281" s="31">
        <f>IF(I2281="H",INDEX(Matches!$N:$N,AA2281),INDEX(Matches!$L:$L,AA2281))</f>
        <v/>
      </c>
      <c r="S2281" s="33">
        <f>IF(I2281="H",INDEX(Matches!$O:$O,AA2281),INDEX(Matches!$P:$P,AA2281))</f>
        <v/>
      </c>
      <c r="T2281" s="33">
        <f>IF(INDEX(Matches!$J:$J,AA2281)="","",IF(I2281="H",INDEX(Matches!$J:$J,AA2281),INDEX(Matches!$K:$K,AA2281)))</f>
        <v/>
      </c>
      <c r="U2281" s="33">
        <f>IF(INDEX(Matches!$K:$K,AA2281)="","",IF(I2281="H",INDEX(Matches!$K:$K,AA2281),INDEX(Matches!$J:$J,AA2281)))</f>
        <v/>
      </c>
      <c r="V2281" s="30">
        <f>IF(T2281="","",T2281-U2281)</f>
        <v/>
      </c>
      <c r="W2281" s="33">
        <f>IF(I2281="H",INDEX(Matches!$T:$T,AA2281),INDEX(Matches!$U:$U,AA2281))</f>
        <v/>
      </c>
      <c r="X2281" s="11">
        <f>INDEX(Matches!$X:$X,AA2281)</f>
        <v/>
      </c>
      <c r="Y2281" s="30">
        <f>IF(O2281="","",O2281-S2281)</f>
        <v/>
      </c>
      <c r="Z2281" s="30">
        <f>IF(W2281="","",W2281-S2281)</f>
        <v/>
      </c>
      <c r="AA2281" s="24">
        <f>MATCH(J2281,Matches!$A:$A,0)</f>
        <v/>
      </c>
      <c r="AB2281" s="33" t="n">
        <v>2.03997759312856</v>
      </c>
      <c r="AC2281" s="33" t="n"/>
      <c r="AD2281" s="24" t="n"/>
      <c r="AE2281" s="24" t="n">
        <v>1</v>
      </c>
      <c r="AF2281" s="33" t="n"/>
      <c r="AG2281" s="33" t="n"/>
    </row>
    <row r="2282">
      <c r="A2282" s="24" t="inlineStr">
        <is>
          <t>Leicester|3</t>
        </is>
      </c>
      <c r="B2282" s="24" t="inlineStr">
        <is>
          <t>E2</t>
        </is>
      </c>
      <c r="C2282" s="24" t="inlineStr">
        <is>
          <t>League One</t>
        </is>
      </c>
      <c r="D2282" s="24" t="inlineStr">
        <is>
          <t>Leicester</t>
        </is>
      </c>
      <c r="E2282" s="24" t="n">
        <v>3</v>
      </c>
      <c r="F2282" s="24" t="n">
        <v>1</v>
      </c>
      <c r="G2282" s="29" t="n">
        <v>46263.52083333334</v>
      </c>
      <c r="H2282" s="24" t="inlineStr">
        <is>
          <t>MK Dons</t>
        </is>
      </c>
      <c r="I2282" s="24" t="inlineStr">
        <is>
          <t>A</t>
        </is>
      </c>
      <c r="J2282" s="24" t="inlineStr">
        <is>
          <t>E2-MKDons-Leiceste</t>
        </is>
      </c>
      <c r="K2282" s="24" t="n">
        <v>6</v>
      </c>
      <c r="L2282" s="11">
        <f>IF(INDEX(Matches!$X:$X,AA2282)=0,"",IF(I2282="H",INDEX(Matches!$H:$H,AA2282),INDEX(Matches!$I:$I,AA2282)))</f>
        <v/>
      </c>
      <c r="M2282" s="11">
        <f>IF(INDEX(Matches!$X:$X,AA2282)=0,"",IF(I2282="H",INDEX(Matches!$I:$I,AA2282),INDEX(Matches!$H:$H,AA2282)))</f>
        <v/>
      </c>
      <c r="N2282" s="11">
        <f>IF(L2282="","",IF(L2282&gt;M2282,"W",IF(L2282=M2282,"D","L")))</f>
        <v/>
      </c>
      <c r="O2282" s="11">
        <f>IF(L2282="","",IF(L2282&gt;M2282,3,IF(L2282=M2282,1,0)))</f>
        <v/>
      </c>
      <c r="P2282" s="31">
        <f>IF(I2282="H",INDEX(Matches!$L:$L,AA2282),INDEX(Matches!$N:$N,AA2282))</f>
        <v/>
      </c>
      <c r="Q2282" s="31">
        <f>INDEX(Matches!$M:$M,AA2282)</f>
        <v/>
      </c>
      <c r="R2282" s="31">
        <f>IF(I2282="H",INDEX(Matches!$N:$N,AA2282),INDEX(Matches!$L:$L,AA2282))</f>
        <v/>
      </c>
      <c r="S2282" s="33">
        <f>IF(I2282="H",INDEX(Matches!$O:$O,AA2282),INDEX(Matches!$P:$P,AA2282))</f>
        <v/>
      </c>
      <c r="T2282" s="33">
        <f>IF(INDEX(Matches!$J:$J,AA2282)="","",IF(I2282="H",INDEX(Matches!$J:$J,AA2282),INDEX(Matches!$K:$K,AA2282)))</f>
        <v/>
      </c>
      <c r="U2282" s="33">
        <f>IF(INDEX(Matches!$K:$K,AA2282)="","",IF(I2282="H",INDEX(Matches!$K:$K,AA2282),INDEX(Matches!$J:$J,AA2282)))</f>
        <v/>
      </c>
      <c r="V2282" s="30">
        <f>IF(T2282="","",T2282-U2282)</f>
        <v/>
      </c>
      <c r="W2282" s="33">
        <f>IF(I2282="H",INDEX(Matches!$T:$T,AA2282),INDEX(Matches!$U:$U,AA2282))</f>
        <v/>
      </c>
      <c r="X2282" s="11">
        <f>INDEX(Matches!$X:$X,AA2282)</f>
        <v/>
      </c>
      <c r="Y2282" s="30">
        <f>IF(O2282="","",O2282-S2282)</f>
        <v/>
      </c>
      <c r="Z2282" s="30">
        <f>IF(W2282="","",W2282-S2282)</f>
        <v/>
      </c>
      <c r="AA2282" s="24">
        <f>MATCH(J2282,Matches!$A:$A,0)</f>
        <v/>
      </c>
      <c r="AB2282" s="33" t="n">
        <v>1.299234487820279</v>
      </c>
      <c r="AC2282" s="33" t="n"/>
      <c r="AD2282" s="24" t="n"/>
      <c r="AE2282" s="24" t="n">
        <v>1</v>
      </c>
      <c r="AF2282" s="33" t="n"/>
      <c r="AG2282" s="33" t="n"/>
    </row>
    <row r="2283">
      <c r="A2283" s="24" t="inlineStr">
        <is>
          <t>Leicester|4</t>
        </is>
      </c>
      <c r="B2283" s="24" t="inlineStr">
        <is>
          <t>E2</t>
        </is>
      </c>
      <c r="C2283" s="24" t="inlineStr">
        <is>
          <t>League One</t>
        </is>
      </c>
      <c r="D2283" s="24" t="inlineStr">
        <is>
          <t>Leicester</t>
        </is>
      </c>
      <c r="E2283" s="24" t="n">
        <v>4</v>
      </c>
      <c r="F2283" s="24" t="n">
        <v>1</v>
      </c>
      <c r="G2283" s="29" t="n">
        <v>46266.82291666666</v>
      </c>
      <c r="H2283" s="24" t="inlineStr">
        <is>
          <t>Plymouth</t>
        </is>
      </c>
      <c r="I2283" s="24" t="inlineStr">
        <is>
          <t>H</t>
        </is>
      </c>
      <c r="J2283" s="24" t="inlineStr">
        <is>
          <t>E2-Leiceste-Plymouth</t>
        </is>
      </c>
      <c r="K2283" s="24" t="n">
        <v>5</v>
      </c>
      <c r="L2283" s="11">
        <f>IF(INDEX(Matches!$X:$X,AA2283)=0,"",IF(I2283="H",INDEX(Matches!$H:$H,AA2283),INDEX(Matches!$I:$I,AA2283)))</f>
        <v/>
      </c>
      <c r="M2283" s="11">
        <f>IF(INDEX(Matches!$X:$X,AA2283)=0,"",IF(I2283="H",INDEX(Matches!$I:$I,AA2283),INDEX(Matches!$H:$H,AA2283)))</f>
        <v/>
      </c>
      <c r="N2283" s="11">
        <f>IF(L2283="","",IF(L2283&gt;M2283,"W",IF(L2283=M2283,"D","L")))</f>
        <v/>
      </c>
      <c r="O2283" s="11">
        <f>IF(L2283="","",IF(L2283&gt;M2283,3,IF(L2283=M2283,1,0)))</f>
        <v/>
      </c>
      <c r="P2283" s="31">
        <f>IF(I2283="H",INDEX(Matches!$L:$L,AA2283),INDEX(Matches!$N:$N,AA2283))</f>
        <v/>
      </c>
      <c r="Q2283" s="31">
        <f>INDEX(Matches!$M:$M,AA2283)</f>
        <v/>
      </c>
      <c r="R2283" s="31">
        <f>IF(I2283="H",INDEX(Matches!$N:$N,AA2283),INDEX(Matches!$L:$L,AA2283))</f>
        <v/>
      </c>
      <c r="S2283" s="33">
        <f>IF(I2283="H",INDEX(Matches!$O:$O,AA2283),INDEX(Matches!$P:$P,AA2283))</f>
        <v/>
      </c>
      <c r="T2283" s="33">
        <f>IF(INDEX(Matches!$J:$J,AA2283)="","",IF(I2283="H",INDEX(Matches!$J:$J,AA2283),INDEX(Matches!$K:$K,AA2283)))</f>
        <v/>
      </c>
      <c r="U2283" s="33">
        <f>IF(INDEX(Matches!$K:$K,AA2283)="","",IF(I2283="H",INDEX(Matches!$K:$K,AA2283),INDEX(Matches!$J:$J,AA2283)))</f>
        <v/>
      </c>
      <c r="V2283" s="30">
        <f>IF(T2283="","",T2283-U2283)</f>
        <v/>
      </c>
      <c r="W2283" s="33">
        <f>IF(I2283="H",INDEX(Matches!$T:$T,AA2283),INDEX(Matches!$U:$U,AA2283))</f>
        <v/>
      </c>
      <c r="X2283" s="11">
        <f>INDEX(Matches!$X:$X,AA2283)</f>
        <v/>
      </c>
      <c r="Y2283" s="30">
        <f>IF(O2283="","",O2283-S2283)</f>
        <v/>
      </c>
      <c r="Z2283" s="30">
        <f>IF(W2283="","",W2283-S2283)</f>
        <v/>
      </c>
      <c r="AA2283" s="24">
        <f>MATCH(J2283,Matches!$A:$A,0)</f>
        <v/>
      </c>
      <c r="AB2283" s="33" t="n">
        <v>1.669036495361907</v>
      </c>
      <c r="AC2283" s="33" t="n"/>
      <c r="AD2283" s="24" t="n"/>
      <c r="AE2283" s="24" t="n">
        <v>1</v>
      </c>
      <c r="AF2283" s="33" t="n"/>
      <c r="AG2283" s="33" t="n"/>
    </row>
    <row r="2284">
      <c r="A2284" s="24" t="inlineStr">
        <is>
          <t>Leicester|5</t>
        </is>
      </c>
      <c r="B2284" s="24" t="inlineStr">
        <is>
          <t>E2</t>
        </is>
      </c>
      <c r="C2284" s="24" t="inlineStr">
        <is>
          <t>League One</t>
        </is>
      </c>
      <c r="D2284" s="24" t="inlineStr">
        <is>
          <t>Leicester</t>
        </is>
      </c>
      <c r="E2284" s="24" t="n">
        <v>5</v>
      </c>
      <c r="F2284" s="24" t="n">
        <v>2</v>
      </c>
      <c r="G2284" s="29" t="n">
        <v>46270.625</v>
      </c>
      <c r="H2284" s="24" t="inlineStr">
        <is>
          <t>Oxford</t>
        </is>
      </c>
      <c r="I2284" s="24" t="inlineStr">
        <is>
          <t>H</t>
        </is>
      </c>
      <c r="J2284" s="24" t="inlineStr">
        <is>
          <t>E2-Leiceste-Oxford</t>
        </is>
      </c>
      <c r="K2284" s="24" t="n">
        <v>11</v>
      </c>
      <c r="L2284" s="11">
        <f>IF(INDEX(Matches!$X:$X,AA2284)=0,"",IF(I2284="H",INDEX(Matches!$H:$H,AA2284),INDEX(Matches!$I:$I,AA2284)))</f>
        <v/>
      </c>
      <c r="M2284" s="11">
        <f>IF(INDEX(Matches!$X:$X,AA2284)=0,"",IF(I2284="H",INDEX(Matches!$I:$I,AA2284),INDEX(Matches!$H:$H,AA2284)))</f>
        <v/>
      </c>
      <c r="N2284" s="11">
        <f>IF(L2284="","",IF(L2284&gt;M2284,"W",IF(L2284=M2284,"D","L")))</f>
        <v/>
      </c>
      <c r="O2284" s="11">
        <f>IF(L2284="","",IF(L2284&gt;M2284,3,IF(L2284=M2284,1,0)))</f>
        <v/>
      </c>
      <c r="P2284" s="31">
        <f>IF(I2284="H",INDEX(Matches!$L:$L,AA2284),INDEX(Matches!$N:$N,AA2284))</f>
        <v/>
      </c>
      <c r="Q2284" s="31">
        <f>INDEX(Matches!$M:$M,AA2284)</f>
        <v/>
      </c>
      <c r="R2284" s="31">
        <f>IF(I2284="H",INDEX(Matches!$N:$N,AA2284),INDEX(Matches!$L:$L,AA2284))</f>
        <v/>
      </c>
      <c r="S2284" s="33">
        <f>IF(I2284="H",INDEX(Matches!$O:$O,AA2284),INDEX(Matches!$P:$P,AA2284))</f>
        <v/>
      </c>
      <c r="T2284" s="33">
        <f>IF(INDEX(Matches!$J:$J,AA2284)="","",IF(I2284="H",INDEX(Matches!$J:$J,AA2284),INDEX(Matches!$K:$K,AA2284)))</f>
        <v/>
      </c>
      <c r="U2284" s="33">
        <f>IF(INDEX(Matches!$K:$K,AA2284)="","",IF(I2284="H",INDEX(Matches!$K:$K,AA2284),INDEX(Matches!$J:$J,AA2284)))</f>
        <v/>
      </c>
      <c r="V2284" s="30">
        <f>IF(T2284="","",T2284-U2284)</f>
        <v/>
      </c>
      <c r="W2284" s="33">
        <f>IF(I2284="H",INDEX(Matches!$T:$T,AA2284),INDEX(Matches!$U:$U,AA2284))</f>
        <v/>
      </c>
      <c r="X2284" s="11">
        <f>INDEX(Matches!$X:$X,AA2284)</f>
        <v/>
      </c>
      <c r="Y2284" s="30">
        <f>IF(O2284="","",O2284-S2284)</f>
        <v/>
      </c>
      <c r="Z2284" s="30">
        <f>IF(W2284="","",W2284-S2284)</f>
        <v/>
      </c>
      <c r="AA2284" s="24">
        <f>MATCH(J2284,Matches!$A:$A,0)</f>
        <v/>
      </c>
      <c r="AB2284" s="33" t="n"/>
      <c r="AC2284" s="33" t="n"/>
      <c r="AD2284" s="24" t="n"/>
      <c r="AE2284" s="24" t="n">
        <v>2</v>
      </c>
      <c r="AF2284" s="33" t="n"/>
      <c r="AG2284" s="33" t="n"/>
    </row>
    <row r="2285">
      <c r="A2285" s="24" t="inlineStr">
        <is>
          <t>Leicester|6</t>
        </is>
      </c>
      <c r="B2285" s="24" t="inlineStr">
        <is>
          <t>E2</t>
        </is>
      </c>
      <c r="C2285" s="24" t="inlineStr">
        <is>
          <t>League One</t>
        </is>
      </c>
      <c r="D2285" s="24" t="inlineStr">
        <is>
          <t>Leicester</t>
        </is>
      </c>
      <c r="E2285" s="24" t="n">
        <v>6</v>
      </c>
      <c r="F2285" s="24" t="n">
        <v>2</v>
      </c>
      <c r="G2285" s="29" t="n">
        <v>46277.625</v>
      </c>
      <c r="H2285" s="24" t="inlineStr">
        <is>
          <t>Stockport</t>
        </is>
      </c>
      <c r="I2285" s="24" t="inlineStr">
        <is>
          <t>A</t>
        </is>
      </c>
      <c r="J2285" s="24" t="inlineStr">
        <is>
          <t>E2-Stockpor-Leiceste</t>
        </is>
      </c>
      <c r="K2285" s="24" t="n">
        <v>7</v>
      </c>
      <c r="L2285" s="11">
        <f>IF(INDEX(Matches!$X:$X,AA2285)=0,"",IF(I2285="H",INDEX(Matches!$H:$H,AA2285),INDEX(Matches!$I:$I,AA2285)))</f>
        <v/>
      </c>
      <c r="M2285" s="11">
        <f>IF(INDEX(Matches!$X:$X,AA2285)=0,"",IF(I2285="H",INDEX(Matches!$I:$I,AA2285),INDEX(Matches!$H:$H,AA2285)))</f>
        <v/>
      </c>
      <c r="N2285" s="11">
        <f>IF(L2285="","",IF(L2285&gt;M2285,"W",IF(L2285=M2285,"D","L")))</f>
        <v/>
      </c>
      <c r="O2285" s="11">
        <f>IF(L2285="","",IF(L2285&gt;M2285,3,IF(L2285=M2285,1,0)))</f>
        <v/>
      </c>
      <c r="P2285" s="31">
        <f>IF(I2285="H",INDEX(Matches!$L:$L,AA2285),INDEX(Matches!$N:$N,AA2285))</f>
        <v/>
      </c>
      <c r="Q2285" s="31">
        <f>INDEX(Matches!$M:$M,AA2285)</f>
        <v/>
      </c>
      <c r="R2285" s="31">
        <f>IF(I2285="H",INDEX(Matches!$N:$N,AA2285),INDEX(Matches!$L:$L,AA2285))</f>
        <v/>
      </c>
      <c r="S2285" s="33">
        <f>IF(I2285="H",INDEX(Matches!$O:$O,AA2285),INDEX(Matches!$P:$P,AA2285))</f>
        <v/>
      </c>
      <c r="T2285" s="33">
        <f>IF(INDEX(Matches!$J:$J,AA2285)="","",IF(I2285="H",INDEX(Matches!$J:$J,AA2285),INDEX(Matches!$K:$K,AA2285)))</f>
        <v/>
      </c>
      <c r="U2285" s="33">
        <f>IF(INDEX(Matches!$K:$K,AA2285)="","",IF(I2285="H",INDEX(Matches!$K:$K,AA2285),INDEX(Matches!$J:$J,AA2285)))</f>
        <v/>
      </c>
      <c r="V2285" s="30">
        <f>IF(T2285="","",T2285-U2285)</f>
        <v/>
      </c>
      <c r="W2285" s="33">
        <f>IF(I2285="H",INDEX(Matches!$T:$T,AA2285),INDEX(Matches!$U:$U,AA2285))</f>
        <v/>
      </c>
      <c r="X2285" s="11">
        <f>INDEX(Matches!$X:$X,AA2285)</f>
        <v/>
      </c>
      <c r="Y2285" s="30">
        <f>IF(O2285="","",O2285-S2285)</f>
        <v/>
      </c>
      <c r="Z2285" s="30">
        <f>IF(W2285="","",W2285-S2285)</f>
        <v/>
      </c>
      <c r="AA2285" s="24">
        <f>MATCH(J2285,Matches!$A:$A,0)</f>
        <v/>
      </c>
      <c r="AB2285" s="33" t="n">
        <v>1.002704456945046</v>
      </c>
      <c r="AC2285" s="33" t="n"/>
      <c r="AD2285" s="24" t="n"/>
      <c r="AE2285" s="24" t="n">
        <v>2</v>
      </c>
      <c r="AF2285" s="33" t="n"/>
      <c r="AG2285" s="33" t="n"/>
    </row>
    <row r="2286">
      <c r="A2286" s="24" t="inlineStr">
        <is>
          <t>Leicester|7</t>
        </is>
      </c>
      <c r="B2286" s="24" t="inlineStr">
        <is>
          <t>E2</t>
        </is>
      </c>
      <c r="C2286" s="24" t="inlineStr">
        <is>
          <t>League One</t>
        </is>
      </c>
      <c r="D2286" s="24" t="inlineStr">
        <is>
          <t>Leicester</t>
        </is>
      </c>
      <c r="E2286" s="24" t="n">
        <v>7</v>
      </c>
      <c r="F2286" s="24" t="n">
        <v>2</v>
      </c>
      <c r="G2286" s="29" t="n">
        <v>46284.52083333334</v>
      </c>
      <c r="H2286" s="24" t="inlineStr">
        <is>
          <t>Barnsley</t>
        </is>
      </c>
      <c r="I2286" s="24" t="inlineStr">
        <is>
          <t>A</t>
        </is>
      </c>
      <c r="J2286" s="24" t="inlineStr">
        <is>
          <t>E2-Barnsley-Leiceste</t>
        </is>
      </c>
      <c r="K2286" s="24" t="n">
        <v>13</v>
      </c>
      <c r="L2286" s="11">
        <f>IF(INDEX(Matches!$X:$X,AA2286)=0,"",IF(I2286="H",INDEX(Matches!$H:$H,AA2286),INDEX(Matches!$I:$I,AA2286)))</f>
        <v/>
      </c>
      <c r="M2286" s="11">
        <f>IF(INDEX(Matches!$X:$X,AA2286)=0,"",IF(I2286="H",INDEX(Matches!$I:$I,AA2286),INDEX(Matches!$H:$H,AA2286)))</f>
        <v/>
      </c>
      <c r="N2286" s="11">
        <f>IF(L2286="","",IF(L2286&gt;M2286,"W",IF(L2286=M2286,"D","L")))</f>
        <v/>
      </c>
      <c r="O2286" s="11">
        <f>IF(L2286="","",IF(L2286&gt;M2286,3,IF(L2286=M2286,1,0)))</f>
        <v/>
      </c>
      <c r="P2286" s="31">
        <f>IF(I2286="H",INDEX(Matches!$L:$L,AA2286),INDEX(Matches!$N:$N,AA2286))</f>
        <v/>
      </c>
      <c r="Q2286" s="31">
        <f>INDEX(Matches!$M:$M,AA2286)</f>
        <v/>
      </c>
      <c r="R2286" s="31">
        <f>IF(I2286="H",INDEX(Matches!$N:$N,AA2286),INDEX(Matches!$L:$L,AA2286))</f>
        <v/>
      </c>
      <c r="S2286" s="33">
        <f>IF(I2286="H",INDEX(Matches!$O:$O,AA2286),INDEX(Matches!$P:$P,AA2286))</f>
        <v/>
      </c>
      <c r="T2286" s="33">
        <f>IF(INDEX(Matches!$J:$J,AA2286)="","",IF(I2286="H",INDEX(Matches!$J:$J,AA2286),INDEX(Matches!$K:$K,AA2286)))</f>
        <v/>
      </c>
      <c r="U2286" s="33">
        <f>IF(INDEX(Matches!$K:$K,AA2286)="","",IF(I2286="H",INDEX(Matches!$K:$K,AA2286),INDEX(Matches!$J:$J,AA2286)))</f>
        <v/>
      </c>
      <c r="V2286" s="30">
        <f>IF(T2286="","",T2286-U2286)</f>
        <v/>
      </c>
      <c r="W2286" s="33">
        <f>IF(I2286="H",INDEX(Matches!$T:$T,AA2286),INDEX(Matches!$U:$U,AA2286))</f>
        <v/>
      </c>
      <c r="X2286" s="11">
        <f>INDEX(Matches!$X:$X,AA2286)</f>
        <v/>
      </c>
      <c r="Y2286" s="30">
        <f>IF(O2286="","",O2286-S2286)</f>
        <v/>
      </c>
      <c r="Z2286" s="30">
        <f>IF(W2286="","",W2286-S2286)</f>
        <v/>
      </c>
      <c r="AA2286" s="24">
        <f>MATCH(J2286,Matches!$A:$A,0)</f>
        <v/>
      </c>
      <c r="AB2286" s="33" t="n"/>
      <c r="AC2286" s="33" t="n"/>
      <c r="AD2286" s="24" t="n"/>
      <c r="AE2286" s="24" t="n">
        <v>2</v>
      </c>
      <c r="AF2286" s="33" t="n"/>
      <c r="AG2286" s="33" t="n"/>
    </row>
    <row r="2287">
      <c r="A2287" s="24" t="inlineStr">
        <is>
          <t>Leicester|8</t>
        </is>
      </c>
      <c r="B2287" s="24" t="inlineStr">
        <is>
          <t>E2</t>
        </is>
      </c>
      <c r="C2287" s="24" t="inlineStr">
        <is>
          <t>League One</t>
        </is>
      </c>
      <c r="D2287" s="24" t="inlineStr">
        <is>
          <t>Leicester</t>
        </is>
      </c>
      <c r="E2287" s="24" t="n">
        <v>8</v>
      </c>
      <c r="F2287" s="24" t="n">
        <v>2</v>
      </c>
      <c r="G2287" s="29" t="n">
        <v>46305.625</v>
      </c>
      <c r="H2287" s="24" t="inlineStr">
        <is>
          <t>Peterborough</t>
        </is>
      </c>
      <c r="I2287" s="24" t="inlineStr">
        <is>
          <t>H</t>
        </is>
      </c>
      <c r="J2287" s="24" t="inlineStr">
        <is>
          <t>E2-Leiceste-Peterbor</t>
        </is>
      </c>
      <c r="K2287" s="24" t="n">
        <v>19</v>
      </c>
      <c r="L2287" s="11">
        <f>IF(INDEX(Matches!$X:$X,AA2287)=0,"",IF(I2287="H",INDEX(Matches!$H:$H,AA2287),INDEX(Matches!$I:$I,AA2287)))</f>
        <v/>
      </c>
      <c r="M2287" s="11">
        <f>IF(INDEX(Matches!$X:$X,AA2287)=0,"",IF(I2287="H",INDEX(Matches!$I:$I,AA2287),INDEX(Matches!$H:$H,AA2287)))</f>
        <v/>
      </c>
      <c r="N2287" s="11">
        <f>IF(L2287="","",IF(L2287&gt;M2287,"W",IF(L2287=M2287,"D","L")))</f>
        <v/>
      </c>
      <c r="O2287" s="11">
        <f>IF(L2287="","",IF(L2287&gt;M2287,3,IF(L2287=M2287,1,0)))</f>
        <v/>
      </c>
      <c r="P2287" s="31">
        <f>IF(I2287="H",INDEX(Matches!$L:$L,AA2287),INDEX(Matches!$N:$N,AA2287))</f>
        <v/>
      </c>
      <c r="Q2287" s="31">
        <f>INDEX(Matches!$M:$M,AA2287)</f>
        <v/>
      </c>
      <c r="R2287" s="31">
        <f>IF(I2287="H",INDEX(Matches!$N:$N,AA2287),INDEX(Matches!$L:$L,AA2287))</f>
        <v/>
      </c>
      <c r="S2287" s="33">
        <f>IF(I2287="H",INDEX(Matches!$O:$O,AA2287),INDEX(Matches!$P:$P,AA2287))</f>
        <v/>
      </c>
      <c r="T2287" s="33">
        <f>IF(INDEX(Matches!$J:$J,AA2287)="","",IF(I2287="H",INDEX(Matches!$J:$J,AA2287),INDEX(Matches!$K:$K,AA2287)))</f>
        <v/>
      </c>
      <c r="U2287" s="33">
        <f>IF(INDEX(Matches!$K:$K,AA2287)="","",IF(I2287="H",INDEX(Matches!$K:$K,AA2287),INDEX(Matches!$J:$J,AA2287)))</f>
        <v/>
      </c>
      <c r="V2287" s="30">
        <f>IF(T2287="","",T2287-U2287)</f>
        <v/>
      </c>
      <c r="W2287" s="33">
        <f>IF(I2287="H",INDEX(Matches!$T:$T,AA2287),INDEX(Matches!$U:$U,AA2287))</f>
        <v/>
      </c>
      <c r="X2287" s="11">
        <f>INDEX(Matches!$X:$X,AA2287)</f>
        <v/>
      </c>
      <c r="Y2287" s="30">
        <f>IF(O2287="","",O2287-S2287)</f>
        <v/>
      </c>
      <c r="Z2287" s="30">
        <f>IF(W2287="","",W2287-S2287)</f>
        <v/>
      </c>
      <c r="AA2287" s="24">
        <f>MATCH(J2287,Matches!$A:$A,0)</f>
        <v/>
      </c>
      <c r="AB2287" s="33" t="n"/>
      <c r="AC2287" s="33" t="n"/>
      <c r="AD2287" s="24" t="n"/>
      <c r="AE2287" s="24" t="n">
        <v>3</v>
      </c>
      <c r="AF2287" s="33" t="n"/>
      <c r="AG2287" s="33" t="n"/>
    </row>
    <row r="2288">
      <c r="A2288" s="24" t="inlineStr">
        <is>
          <t>Leicester|9</t>
        </is>
      </c>
      <c r="B2288" s="24" t="inlineStr">
        <is>
          <t>E2</t>
        </is>
      </c>
      <c r="C2288" s="24" t="inlineStr">
        <is>
          <t>League One</t>
        </is>
      </c>
      <c r="D2288" s="24" t="inlineStr">
        <is>
          <t>Leicester</t>
        </is>
      </c>
      <c r="E2288" s="24" t="n">
        <v>9</v>
      </c>
      <c r="F2288" s="24" t="n">
        <v>3</v>
      </c>
      <c r="G2288" s="29" t="n">
        <v>46312.625</v>
      </c>
      <c r="H2288" s="24" t="inlineStr">
        <is>
          <t>Doncaster</t>
        </is>
      </c>
      <c r="I2288" s="24" t="inlineStr">
        <is>
          <t>H</t>
        </is>
      </c>
      <c r="J2288" s="24" t="inlineStr">
        <is>
          <t>E2-Leiceste-Doncaste</t>
        </is>
      </c>
      <c r="K2288" s="24" t="n">
        <v>15</v>
      </c>
      <c r="L2288" s="11">
        <f>IF(INDEX(Matches!$X:$X,AA2288)=0,"",IF(I2288="H",INDEX(Matches!$H:$H,AA2288),INDEX(Matches!$I:$I,AA2288)))</f>
        <v/>
      </c>
      <c r="M2288" s="11">
        <f>IF(INDEX(Matches!$X:$X,AA2288)=0,"",IF(I2288="H",INDEX(Matches!$I:$I,AA2288),INDEX(Matches!$H:$H,AA2288)))</f>
        <v/>
      </c>
      <c r="N2288" s="11">
        <f>IF(L2288="","",IF(L2288&gt;M2288,"W",IF(L2288=M2288,"D","L")))</f>
        <v/>
      </c>
      <c r="O2288" s="11">
        <f>IF(L2288="","",IF(L2288&gt;M2288,3,IF(L2288=M2288,1,0)))</f>
        <v/>
      </c>
      <c r="P2288" s="31">
        <f>IF(I2288="H",INDEX(Matches!$L:$L,AA2288),INDEX(Matches!$N:$N,AA2288))</f>
        <v/>
      </c>
      <c r="Q2288" s="31">
        <f>INDEX(Matches!$M:$M,AA2288)</f>
        <v/>
      </c>
      <c r="R2288" s="31">
        <f>IF(I2288="H",INDEX(Matches!$N:$N,AA2288),INDEX(Matches!$L:$L,AA2288))</f>
        <v/>
      </c>
      <c r="S2288" s="33">
        <f>IF(I2288="H",INDEX(Matches!$O:$O,AA2288),INDEX(Matches!$P:$P,AA2288))</f>
        <v/>
      </c>
      <c r="T2288" s="33">
        <f>IF(INDEX(Matches!$J:$J,AA2288)="","",IF(I2288="H",INDEX(Matches!$J:$J,AA2288),INDEX(Matches!$K:$K,AA2288)))</f>
        <v/>
      </c>
      <c r="U2288" s="33">
        <f>IF(INDEX(Matches!$K:$K,AA2288)="","",IF(I2288="H",INDEX(Matches!$K:$K,AA2288),INDEX(Matches!$J:$J,AA2288)))</f>
        <v/>
      </c>
      <c r="V2288" s="30">
        <f>IF(T2288="","",T2288-U2288)</f>
        <v/>
      </c>
      <c r="W2288" s="33">
        <f>IF(I2288="H",INDEX(Matches!$T:$T,AA2288),INDEX(Matches!$U:$U,AA2288))</f>
        <v/>
      </c>
      <c r="X2288" s="11">
        <f>INDEX(Matches!$X:$X,AA2288)</f>
        <v/>
      </c>
      <c r="Y2288" s="30">
        <f>IF(O2288="","",O2288-S2288)</f>
        <v/>
      </c>
      <c r="Z2288" s="30">
        <f>IF(W2288="","",W2288-S2288)</f>
        <v/>
      </c>
      <c r="AA2288" s="24">
        <f>MATCH(J2288,Matches!$A:$A,0)</f>
        <v/>
      </c>
      <c r="AB2288" s="33" t="n"/>
      <c r="AC2288" s="33" t="n"/>
      <c r="AD2288" s="24" t="n"/>
      <c r="AE2288" s="24" t="n">
        <v>3</v>
      </c>
      <c r="AF2288" s="33" t="n"/>
      <c r="AG2288" s="33" t="n"/>
    </row>
    <row r="2289">
      <c r="A2289" s="24" t="inlineStr">
        <is>
          <t>Leicester|10</t>
        </is>
      </c>
      <c r="B2289" s="24" t="inlineStr">
        <is>
          <t>E2</t>
        </is>
      </c>
      <c r="C2289" s="24" t="inlineStr">
        <is>
          <t>League One</t>
        </is>
      </c>
      <c r="D2289" s="24" t="inlineStr">
        <is>
          <t>Leicester</t>
        </is>
      </c>
      <c r="E2289" s="24" t="n">
        <v>10</v>
      </c>
      <c r="F2289" s="24" t="n">
        <v>3</v>
      </c>
      <c r="G2289" s="29" t="n">
        <v>46315.82291666666</v>
      </c>
      <c r="H2289" s="24" t="inlineStr">
        <is>
          <t>Bromley</t>
        </is>
      </c>
      <c r="I2289" s="24" t="inlineStr">
        <is>
          <t>A</t>
        </is>
      </c>
      <c r="J2289" s="24" t="inlineStr">
        <is>
          <t>E2-Bromley-Leiceste</t>
        </is>
      </c>
      <c r="K2289" s="24" t="n">
        <v>24</v>
      </c>
      <c r="L2289" s="11">
        <f>IF(INDEX(Matches!$X:$X,AA2289)=0,"",IF(I2289="H",INDEX(Matches!$H:$H,AA2289),INDEX(Matches!$I:$I,AA2289)))</f>
        <v/>
      </c>
      <c r="M2289" s="11">
        <f>IF(INDEX(Matches!$X:$X,AA2289)=0,"",IF(I2289="H",INDEX(Matches!$I:$I,AA2289),INDEX(Matches!$H:$H,AA2289)))</f>
        <v/>
      </c>
      <c r="N2289" s="11">
        <f>IF(L2289="","",IF(L2289&gt;M2289,"W",IF(L2289=M2289,"D","L")))</f>
        <v/>
      </c>
      <c r="O2289" s="11">
        <f>IF(L2289="","",IF(L2289&gt;M2289,3,IF(L2289=M2289,1,0)))</f>
        <v/>
      </c>
      <c r="P2289" s="31">
        <f>IF(I2289="H",INDEX(Matches!$L:$L,AA2289),INDEX(Matches!$N:$N,AA2289))</f>
        <v/>
      </c>
      <c r="Q2289" s="31">
        <f>INDEX(Matches!$M:$M,AA2289)</f>
        <v/>
      </c>
      <c r="R2289" s="31">
        <f>IF(I2289="H",INDEX(Matches!$N:$N,AA2289),INDEX(Matches!$L:$L,AA2289))</f>
        <v/>
      </c>
      <c r="S2289" s="33">
        <f>IF(I2289="H",INDEX(Matches!$O:$O,AA2289),INDEX(Matches!$P:$P,AA2289))</f>
        <v/>
      </c>
      <c r="T2289" s="33">
        <f>IF(INDEX(Matches!$J:$J,AA2289)="","",IF(I2289="H",INDEX(Matches!$J:$J,AA2289),INDEX(Matches!$K:$K,AA2289)))</f>
        <v/>
      </c>
      <c r="U2289" s="33">
        <f>IF(INDEX(Matches!$K:$K,AA2289)="","",IF(I2289="H",INDEX(Matches!$K:$K,AA2289),INDEX(Matches!$J:$J,AA2289)))</f>
        <v/>
      </c>
      <c r="V2289" s="30">
        <f>IF(T2289="","",T2289-U2289)</f>
        <v/>
      </c>
      <c r="W2289" s="33">
        <f>IF(I2289="H",INDEX(Matches!$T:$T,AA2289),INDEX(Matches!$U:$U,AA2289))</f>
        <v/>
      </c>
      <c r="X2289" s="11">
        <f>INDEX(Matches!$X:$X,AA2289)</f>
        <v/>
      </c>
      <c r="Y2289" s="30">
        <f>IF(O2289="","",O2289-S2289)</f>
        <v/>
      </c>
      <c r="Z2289" s="30">
        <f>IF(W2289="","",W2289-S2289)</f>
        <v/>
      </c>
      <c r="AA2289" s="24">
        <f>MATCH(J2289,Matches!$A:$A,0)</f>
        <v/>
      </c>
      <c r="AB2289" s="33" t="n"/>
      <c r="AC2289" s="33" t="n"/>
      <c r="AD2289" s="24" t="n"/>
      <c r="AE2289" s="24" t="n">
        <v>3</v>
      </c>
      <c r="AF2289" s="33" t="n"/>
      <c r="AG2289" s="33" t="n"/>
    </row>
    <row r="2290">
      <c r="A2290" s="24" t="inlineStr">
        <is>
          <t>Leicester|11</t>
        </is>
      </c>
      <c r="B2290" s="24" t="inlineStr">
        <is>
          <t>E2</t>
        </is>
      </c>
      <c r="C2290" s="24" t="inlineStr">
        <is>
          <t>League One</t>
        </is>
      </c>
      <c r="D2290" s="24" t="inlineStr">
        <is>
          <t>Leicester</t>
        </is>
      </c>
      <c r="E2290" s="24" t="n">
        <v>11</v>
      </c>
      <c r="F2290" s="24" t="n">
        <v>3</v>
      </c>
      <c r="G2290" s="29" t="n">
        <v>46319.52083333334</v>
      </c>
      <c r="H2290" s="24" t="inlineStr">
        <is>
          <t>Luton</t>
        </is>
      </c>
      <c r="I2290" s="24" t="inlineStr">
        <is>
          <t>A</t>
        </is>
      </c>
      <c r="J2290" s="24" t="inlineStr">
        <is>
          <t>E2-Luton-Leiceste</t>
        </is>
      </c>
      <c r="K2290" s="24" t="n">
        <v>3</v>
      </c>
      <c r="L2290" s="11">
        <f>IF(INDEX(Matches!$X:$X,AA2290)=0,"",IF(I2290="H",INDEX(Matches!$H:$H,AA2290),INDEX(Matches!$I:$I,AA2290)))</f>
        <v/>
      </c>
      <c r="M2290" s="11">
        <f>IF(INDEX(Matches!$X:$X,AA2290)=0,"",IF(I2290="H",INDEX(Matches!$I:$I,AA2290),INDEX(Matches!$H:$H,AA2290)))</f>
        <v/>
      </c>
      <c r="N2290" s="11">
        <f>IF(L2290="","",IF(L2290&gt;M2290,"W",IF(L2290=M2290,"D","L")))</f>
        <v/>
      </c>
      <c r="O2290" s="11">
        <f>IF(L2290="","",IF(L2290&gt;M2290,3,IF(L2290=M2290,1,0)))</f>
        <v/>
      </c>
      <c r="P2290" s="31">
        <f>IF(I2290="H",INDEX(Matches!$L:$L,AA2290),INDEX(Matches!$N:$N,AA2290))</f>
        <v/>
      </c>
      <c r="Q2290" s="31">
        <f>INDEX(Matches!$M:$M,AA2290)</f>
        <v/>
      </c>
      <c r="R2290" s="31">
        <f>IF(I2290="H",INDEX(Matches!$N:$N,AA2290),INDEX(Matches!$L:$L,AA2290))</f>
        <v/>
      </c>
      <c r="S2290" s="33">
        <f>IF(I2290="H",INDEX(Matches!$O:$O,AA2290),INDEX(Matches!$P:$P,AA2290))</f>
        <v/>
      </c>
      <c r="T2290" s="33">
        <f>IF(INDEX(Matches!$J:$J,AA2290)="","",IF(I2290="H",INDEX(Matches!$J:$J,AA2290),INDEX(Matches!$K:$K,AA2290)))</f>
        <v/>
      </c>
      <c r="U2290" s="33">
        <f>IF(INDEX(Matches!$K:$K,AA2290)="","",IF(I2290="H",INDEX(Matches!$K:$K,AA2290),INDEX(Matches!$J:$J,AA2290)))</f>
        <v/>
      </c>
      <c r="V2290" s="30">
        <f>IF(T2290="","",T2290-U2290)</f>
        <v/>
      </c>
      <c r="W2290" s="33">
        <f>IF(I2290="H",INDEX(Matches!$T:$T,AA2290),INDEX(Matches!$U:$U,AA2290))</f>
        <v/>
      </c>
      <c r="X2290" s="11">
        <f>INDEX(Matches!$X:$X,AA2290)</f>
        <v/>
      </c>
      <c r="Y2290" s="30">
        <f>IF(O2290="","",O2290-S2290)</f>
        <v/>
      </c>
      <c r="Z2290" s="30">
        <f>IF(W2290="","",W2290-S2290)</f>
        <v/>
      </c>
      <c r="AA2290" s="24">
        <f>MATCH(J2290,Matches!$A:$A,0)</f>
        <v/>
      </c>
      <c r="AB2290" s="33" t="n"/>
      <c r="AC2290" s="33" t="n">
        <v>1.374411570918134</v>
      </c>
      <c r="AD2290" s="24" t="n"/>
      <c r="AE2290" s="24" t="n">
        <v>4</v>
      </c>
      <c r="AF2290" s="33" t="n"/>
      <c r="AG2290" s="33" t="n"/>
    </row>
    <row r="2291">
      <c r="A2291" s="24" t="inlineStr">
        <is>
          <t>Leicester|12</t>
        </is>
      </c>
      <c r="B2291" s="24" t="inlineStr">
        <is>
          <t>E2</t>
        </is>
      </c>
      <c r="C2291" s="24" t="inlineStr">
        <is>
          <t>League One</t>
        </is>
      </c>
      <c r="D2291" s="24" t="inlineStr">
        <is>
          <t>Leicester</t>
        </is>
      </c>
      <c r="E2291" s="24" t="n">
        <v>12</v>
      </c>
      <c r="F2291" s="24" t="n">
        <v>3</v>
      </c>
      <c r="G2291" s="29" t="n">
        <v>46322.82291666666</v>
      </c>
      <c r="H2291" s="24" t="inlineStr">
        <is>
          <t>Wigan</t>
        </is>
      </c>
      <c r="I2291" s="24" t="inlineStr">
        <is>
          <t>H</t>
        </is>
      </c>
      <c r="J2291" s="24" t="inlineStr">
        <is>
          <t>E2-Leiceste-Wigan</t>
        </is>
      </c>
      <c r="K2291" s="24" t="n">
        <v>14</v>
      </c>
      <c r="L2291" s="11">
        <f>IF(INDEX(Matches!$X:$X,AA2291)=0,"",IF(I2291="H",INDEX(Matches!$H:$H,AA2291),INDEX(Matches!$I:$I,AA2291)))</f>
        <v/>
      </c>
      <c r="M2291" s="11">
        <f>IF(INDEX(Matches!$X:$X,AA2291)=0,"",IF(I2291="H",INDEX(Matches!$I:$I,AA2291),INDEX(Matches!$H:$H,AA2291)))</f>
        <v/>
      </c>
      <c r="N2291" s="11">
        <f>IF(L2291="","",IF(L2291&gt;M2291,"W",IF(L2291=M2291,"D","L")))</f>
        <v/>
      </c>
      <c r="O2291" s="11">
        <f>IF(L2291="","",IF(L2291&gt;M2291,3,IF(L2291=M2291,1,0)))</f>
        <v/>
      </c>
      <c r="P2291" s="31">
        <f>IF(I2291="H",INDEX(Matches!$L:$L,AA2291),INDEX(Matches!$N:$N,AA2291))</f>
        <v/>
      </c>
      <c r="Q2291" s="31">
        <f>INDEX(Matches!$M:$M,AA2291)</f>
        <v/>
      </c>
      <c r="R2291" s="31">
        <f>IF(I2291="H",INDEX(Matches!$N:$N,AA2291),INDEX(Matches!$L:$L,AA2291))</f>
        <v/>
      </c>
      <c r="S2291" s="33">
        <f>IF(I2291="H",INDEX(Matches!$O:$O,AA2291),INDEX(Matches!$P:$P,AA2291))</f>
        <v/>
      </c>
      <c r="T2291" s="33">
        <f>IF(INDEX(Matches!$J:$J,AA2291)="","",IF(I2291="H",INDEX(Matches!$J:$J,AA2291),INDEX(Matches!$K:$K,AA2291)))</f>
        <v/>
      </c>
      <c r="U2291" s="33">
        <f>IF(INDEX(Matches!$K:$K,AA2291)="","",IF(I2291="H",INDEX(Matches!$K:$K,AA2291),INDEX(Matches!$J:$J,AA2291)))</f>
        <v/>
      </c>
      <c r="V2291" s="30">
        <f>IF(T2291="","",T2291-U2291)</f>
        <v/>
      </c>
      <c r="W2291" s="33">
        <f>IF(I2291="H",INDEX(Matches!$T:$T,AA2291),INDEX(Matches!$U:$U,AA2291))</f>
        <v/>
      </c>
      <c r="X2291" s="11">
        <f>INDEX(Matches!$X:$X,AA2291)</f>
        <v/>
      </c>
      <c r="Y2291" s="30">
        <f>IF(O2291="","",O2291-S2291)</f>
        <v/>
      </c>
      <c r="Z2291" s="30">
        <f>IF(W2291="","",W2291-S2291)</f>
        <v/>
      </c>
      <c r="AA2291" s="24">
        <f>MATCH(J2291,Matches!$A:$A,0)</f>
        <v/>
      </c>
      <c r="AB2291" s="33" t="n"/>
      <c r="AC2291" s="33" t="n">
        <v>1.994036513922706</v>
      </c>
      <c r="AD2291" s="24" t="n"/>
      <c r="AE2291" s="24" t="n">
        <v>2</v>
      </c>
      <c r="AF2291" s="33" t="n"/>
      <c r="AG2291" s="33" t="n"/>
    </row>
    <row r="2292">
      <c r="A2292" s="24" t="inlineStr">
        <is>
          <t>Leicester|13</t>
        </is>
      </c>
      <c r="B2292" s="24" t="inlineStr">
        <is>
          <t>E2</t>
        </is>
      </c>
      <c r="C2292" s="24" t="inlineStr">
        <is>
          <t>League One</t>
        </is>
      </c>
      <c r="D2292" s="24" t="inlineStr">
        <is>
          <t>Leicester</t>
        </is>
      </c>
      <c r="E2292" s="24" t="n">
        <v>13</v>
      </c>
      <c r="F2292" s="24" t="n">
        <v>4</v>
      </c>
      <c r="G2292" s="29" t="n">
        <v>46326.625</v>
      </c>
      <c r="H2292" s="24" t="inlineStr">
        <is>
          <t>Stevenage</t>
        </is>
      </c>
      <c r="I2292" s="24" t="inlineStr">
        <is>
          <t>H</t>
        </is>
      </c>
      <c r="J2292" s="24" t="inlineStr">
        <is>
          <t>E2-Leiceste-Stevenag</t>
        </is>
      </c>
      <c r="K2292" s="24" t="n">
        <v>17</v>
      </c>
      <c r="L2292" s="11">
        <f>IF(INDEX(Matches!$X:$X,AA2292)=0,"",IF(I2292="H",INDEX(Matches!$H:$H,AA2292),INDEX(Matches!$I:$I,AA2292)))</f>
        <v/>
      </c>
      <c r="M2292" s="11">
        <f>IF(INDEX(Matches!$X:$X,AA2292)=0,"",IF(I2292="H",INDEX(Matches!$I:$I,AA2292),INDEX(Matches!$H:$H,AA2292)))</f>
        <v/>
      </c>
      <c r="N2292" s="11">
        <f>IF(L2292="","",IF(L2292&gt;M2292,"W",IF(L2292=M2292,"D","L")))</f>
        <v/>
      </c>
      <c r="O2292" s="11">
        <f>IF(L2292="","",IF(L2292&gt;M2292,3,IF(L2292=M2292,1,0)))</f>
        <v/>
      </c>
      <c r="P2292" s="31">
        <f>IF(I2292="H",INDEX(Matches!$L:$L,AA2292),INDEX(Matches!$N:$N,AA2292))</f>
        <v/>
      </c>
      <c r="Q2292" s="31">
        <f>INDEX(Matches!$M:$M,AA2292)</f>
        <v/>
      </c>
      <c r="R2292" s="31">
        <f>IF(I2292="H",INDEX(Matches!$N:$N,AA2292),INDEX(Matches!$L:$L,AA2292))</f>
        <v/>
      </c>
      <c r="S2292" s="33">
        <f>IF(I2292="H",INDEX(Matches!$O:$O,AA2292),INDEX(Matches!$P:$P,AA2292))</f>
        <v/>
      </c>
      <c r="T2292" s="33">
        <f>IF(INDEX(Matches!$J:$J,AA2292)="","",IF(I2292="H",INDEX(Matches!$J:$J,AA2292),INDEX(Matches!$K:$K,AA2292)))</f>
        <v/>
      </c>
      <c r="U2292" s="33">
        <f>IF(INDEX(Matches!$K:$K,AA2292)="","",IF(I2292="H",INDEX(Matches!$K:$K,AA2292),INDEX(Matches!$J:$J,AA2292)))</f>
        <v/>
      </c>
      <c r="V2292" s="30">
        <f>IF(T2292="","",T2292-U2292)</f>
        <v/>
      </c>
      <c r="W2292" s="33">
        <f>IF(I2292="H",INDEX(Matches!$T:$T,AA2292),INDEX(Matches!$U:$U,AA2292))</f>
        <v/>
      </c>
      <c r="X2292" s="11">
        <f>INDEX(Matches!$X:$X,AA2292)</f>
        <v/>
      </c>
      <c r="Y2292" s="30">
        <f>IF(O2292="","",O2292-S2292)</f>
        <v/>
      </c>
      <c r="Z2292" s="30">
        <f>IF(W2292="","",W2292-S2292)</f>
        <v/>
      </c>
      <c r="AA2292" s="24">
        <f>MATCH(J2292,Matches!$A:$A,0)</f>
        <v/>
      </c>
      <c r="AB2292" s="33" t="n"/>
      <c r="AC2292" s="33" t="n">
        <v>1.962851729629892</v>
      </c>
      <c r="AD2292" s="24" t="n"/>
      <c r="AE2292" s="24" t="n">
        <v>4</v>
      </c>
      <c r="AF2292" s="33" t="n"/>
      <c r="AG2292" s="33" t="n"/>
    </row>
    <row r="2293">
      <c r="A2293" s="24" t="inlineStr">
        <is>
          <t>Leicester|14</t>
        </is>
      </c>
      <c r="B2293" s="24" t="inlineStr">
        <is>
          <t>E2</t>
        </is>
      </c>
      <c r="C2293" s="24" t="inlineStr">
        <is>
          <t>League One</t>
        </is>
      </c>
      <c r="D2293" s="24" t="inlineStr">
        <is>
          <t>Leicester</t>
        </is>
      </c>
      <c r="E2293" s="24" t="n">
        <v>14</v>
      </c>
      <c r="F2293" s="24" t="n">
        <v>4</v>
      </c>
      <c r="G2293" s="29" t="n">
        <v>46340.625</v>
      </c>
      <c r="H2293" s="24" t="inlineStr">
        <is>
          <t>Bradford</t>
        </is>
      </c>
      <c r="I2293" s="24" t="inlineStr">
        <is>
          <t>H</t>
        </is>
      </c>
      <c r="J2293" s="24" t="inlineStr">
        <is>
          <t>E2-Leiceste-Bradford</t>
        </is>
      </c>
      <c r="K2293" s="24" t="n">
        <v>8</v>
      </c>
      <c r="L2293" s="11">
        <f>IF(INDEX(Matches!$X:$X,AA2293)=0,"",IF(I2293="H",INDEX(Matches!$H:$H,AA2293),INDEX(Matches!$I:$I,AA2293)))</f>
        <v/>
      </c>
      <c r="M2293" s="11">
        <f>IF(INDEX(Matches!$X:$X,AA2293)=0,"",IF(I2293="H",INDEX(Matches!$I:$I,AA2293),INDEX(Matches!$H:$H,AA2293)))</f>
        <v/>
      </c>
      <c r="N2293" s="11">
        <f>IF(L2293="","",IF(L2293&gt;M2293,"W",IF(L2293=M2293,"D","L")))</f>
        <v/>
      </c>
      <c r="O2293" s="11">
        <f>IF(L2293="","",IF(L2293&gt;M2293,3,IF(L2293=M2293,1,0)))</f>
        <v/>
      </c>
      <c r="P2293" s="31">
        <f>IF(I2293="H",INDEX(Matches!$L:$L,AA2293),INDEX(Matches!$N:$N,AA2293))</f>
        <v/>
      </c>
      <c r="Q2293" s="31">
        <f>INDEX(Matches!$M:$M,AA2293)</f>
        <v/>
      </c>
      <c r="R2293" s="31">
        <f>IF(I2293="H",INDEX(Matches!$N:$N,AA2293),INDEX(Matches!$L:$L,AA2293))</f>
        <v/>
      </c>
      <c r="S2293" s="33">
        <f>IF(I2293="H",INDEX(Matches!$O:$O,AA2293),INDEX(Matches!$P:$P,AA2293))</f>
        <v/>
      </c>
      <c r="T2293" s="33">
        <f>IF(INDEX(Matches!$J:$J,AA2293)="","",IF(I2293="H",INDEX(Matches!$J:$J,AA2293),INDEX(Matches!$K:$K,AA2293)))</f>
        <v/>
      </c>
      <c r="U2293" s="33">
        <f>IF(INDEX(Matches!$K:$K,AA2293)="","",IF(I2293="H",INDEX(Matches!$K:$K,AA2293),INDEX(Matches!$J:$J,AA2293)))</f>
        <v/>
      </c>
      <c r="V2293" s="30">
        <f>IF(T2293="","",T2293-U2293)</f>
        <v/>
      </c>
      <c r="W2293" s="33">
        <f>IF(I2293="H",INDEX(Matches!$T:$T,AA2293),INDEX(Matches!$U:$U,AA2293))</f>
        <v/>
      </c>
      <c r="X2293" s="11">
        <f>INDEX(Matches!$X:$X,AA2293)</f>
        <v/>
      </c>
      <c r="Y2293" s="30">
        <f>IF(O2293="","",O2293-S2293)</f>
        <v/>
      </c>
      <c r="Z2293" s="30">
        <f>IF(W2293="","",W2293-S2293)</f>
        <v/>
      </c>
      <c r="AA2293" s="24">
        <f>MATCH(J2293,Matches!$A:$A,0)</f>
        <v/>
      </c>
      <c r="AB2293" s="33" t="n"/>
      <c r="AC2293" s="33" t="n">
        <v>1.825387832021498</v>
      </c>
      <c r="AD2293" s="24" t="n"/>
      <c r="AE2293" s="24" t="n">
        <v>4</v>
      </c>
      <c r="AF2293" s="33" t="n"/>
      <c r="AG2293" s="33" t="n"/>
    </row>
    <row r="2294">
      <c r="A2294" s="24" t="inlineStr">
        <is>
          <t>Leicester|15</t>
        </is>
      </c>
      <c r="B2294" s="24" t="inlineStr">
        <is>
          <t>E2</t>
        </is>
      </c>
      <c r="C2294" s="24" t="inlineStr">
        <is>
          <t>League One</t>
        </is>
      </c>
      <c r="D2294" s="24" t="inlineStr">
        <is>
          <t>Leicester</t>
        </is>
      </c>
      <c r="E2294" s="24" t="n">
        <v>15</v>
      </c>
      <c r="F2294" s="24" t="n">
        <v>4</v>
      </c>
      <c r="G2294" s="29" t="n">
        <v>46347.625</v>
      </c>
      <c r="H2294" s="24" t="inlineStr">
        <is>
          <t>Huddersfield</t>
        </is>
      </c>
      <c r="I2294" s="24" t="inlineStr">
        <is>
          <t>A</t>
        </is>
      </c>
      <c r="J2294" s="24" t="inlineStr">
        <is>
          <t>E2-Huddersf-Leiceste</t>
        </is>
      </c>
      <c r="K2294" s="24" t="n">
        <v>4</v>
      </c>
      <c r="L2294" s="11">
        <f>IF(INDEX(Matches!$X:$X,AA2294)=0,"",IF(I2294="H",INDEX(Matches!$H:$H,AA2294),INDEX(Matches!$I:$I,AA2294)))</f>
        <v/>
      </c>
      <c r="M2294" s="11">
        <f>IF(INDEX(Matches!$X:$X,AA2294)=0,"",IF(I2294="H",INDEX(Matches!$I:$I,AA2294),INDEX(Matches!$H:$H,AA2294)))</f>
        <v/>
      </c>
      <c r="N2294" s="11">
        <f>IF(L2294="","",IF(L2294&gt;M2294,"W",IF(L2294=M2294,"D","L")))</f>
        <v/>
      </c>
      <c r="O2294" s="11">
        <f>IF(L2294="","",IF(L2294&gt;M2294,3,IF(L2294=M2294,1,0)))</f>
        <v/>
      </c>
      <c r="P2294" s="31">
        <f>IF(I2294="H",INDEX(Matches!$L:$L,AA2294),INDEX(Matches!$N:$N,AA2294))</f>
        <v/>
      </c>
      <c r="Q2294" s="31">
        <f>INDEX(Matches!$M:$M,AA2294)</f>
        <v/>
      </c>
      <c r="R2294" s="31">
        <f>IF(I2294="H",INDEX(Matches!$N:$N,AA2294),INDEX(Matches!$L:$L,AA2294))</f>
        <v/>
      </c>
      <c r="S2294" s="33">
        <f>IF(I2294="H",INDEX(Matches!$O:$O,AA2294),INDEX(Matches!$P:$P,AA2294))</f>
        <v/>
      </c>
      <c r="T2294" s="33">
        <f>IF(INDEX(Matches!$J:$J,AA2294)="","",IF(I2294="H",INDEX(Matches!$J:$J,AA2294),INDEX(Matches!$K:$K,AA2294)))</f>
        <v/>
      </c>
      <c r="U2294" s="33">
        <f>IF(INDEX(Matches!$K:$K,AA2294)="","",IF(I2294="H",INDEX(Matches!$K:$K,AA2294),INDEX(Matches!$J:$J,AA2294)))</f>
        <v/>
      </c>
      <c r="V2294" s="30">
        <f>IF(T2294="","",T2294-U2294)</f>
        <v/>
      </c>
      <c r="W2294" s="33">
        <f>IF(I2294="H",INDEX(Matches!$T:$T,AA2294),INDEX(Matches!$U:$U,AA2294))</f>
        <v/>
      </c>
      <c r="X2294" s="11">
        <f>INDEX(Matches!$X:$X,AA2294)</f>
        <v/>
      </c>
      <c r="Y2294" s="30">
        <f>IF(O2294="","",O2294-S2294)</f>
        <v/>
      </c>
      <c r="Z2294" s="30">
        <f>IF(W2294="","",W2294-S2294)</f>
        <v/>
      </c>
      <c r="AA2294" s="24">
        <f>MATCH(J2294,Matches!$A:$A,0)</f>
        <v/>
      </c>
      <c r="AB2294" s="33" t="n"/>
      <c r="AC2294" s="33" t="n">
        <v>1.373816344255081</v>
      </c>
      <c r="AD2294" s="24" t="n"/>
      <c r="AE2294" s="24" t="n">
        <v>4</v>
      </c>
      <c r="AF2294" s="33" t="n"/>
      <c r="AG2294" s="33" t="n"/>
    </row>
    <row r="2295">
      <c r="A2295" s="24" t="inlineStr">
        <is>
          <t>Leicester|16</t>
        </is>
      </c>
      <c r="B2295" s="24" t="inlineStr">
        <is>
          <t>E2</t>
        </is>
      </c>
      <c r="C2295" s="24" t="inlineStr">
        <is>
          <t>League One</t>
        </is>
      </c>
      <c r="D2295" s="24" t="inlineStr">
        <is>
          <t>Leicester</t>
        </is>
      </c>
      <c r="E2295" s="24" t="n">
        <v>16</v>
      </c>
      <c r="F2295" s="24" t="n">
        <v>4</v>
      </c>
      <c r="G2295" s="29" t="n">
        <v>46350.82291666666</v>
      </c>
      <c r="H2295" s="24" t="inlineStr">
        <is>
          <t>Blackpool</t>
        </is>
      </c>
      <c r="I2295" s="24" t="inlineStr">
        <is>
          <t>A</t>
        </is>
      </c>
      <c r="J2295" s="24" t="inlineStr">
        <is>
          <t>E2-Blackpoo-Leiceste</t>
        </is>
      </c>
      <c r="K2295" s="24" t="n">
        <v>10</v>
      </c>
      <c r="L2295" s="11">
        <f>IF(INDEX(Matches!$X:$X,AA2295)=0,"",IF(I2295="H",INDEX(Matches!$H:$H,AA2295),INDEX(Matches!$I:$I,AA2295)))</f>
        <v/>
      </c>
      <c r="M2295" s="11">
        <f>IF(INDEX(Matches!$X:$X,AA2295)=0,"",IF(I2295="H",INDEX(Matches!$I:$I,AA2295),INDEX(Matches!$H:$H,AA2295)))</f>
        <v/>
      </c>
      <c r="N2295" s="11">
        <f>IF(L2295="","",IF(L2295&gt;M2295,"W",IF(L2295=M2295,"D","L")))</f>
        <v/>
      </c>
      <c r="O2295" s="11">
        <f>IF(L2295="","",IF(L2295&gt;M2295,3,IF(L2295=M2295,1,0)))</f>
        <v/>
      </c>
      <c r="P2295" s="31">
        <f>IF(I2295="H",INDEX(Matches!$L:$L,AA2295),INDEX(Matches!$N:$N,AA2295))</f>
        <v/>
      </c>
      <c r="Q2295" s="31">
        <f>INDEX(Matches!$M:$M,AA2295)</f>
        <v/>
      </c>
      <c r="R2295" s="31">
        <f>IF(I2295="H",INDEX(Matches!$N:$N,AA2295),INDEX(Matches!$L:$L,AA2295))</f>
        <v/>
      </c>
      <c r="S2295" s="33">
        <f>IF(I2295="H",INDEX(Matches!$O:$O,AA2295),INDEX(Matches!$P:$P,AA2295))</f>
        <v/>
      </c>
      <c r="T2295" s="33">
        <f>IF(INDEX(Matches!$J:$J,AA2295)="","",IF(I2295="H",INDEX(Matches!$J:$J,AA2295),INDEX(Matches!$K:$K,AA2295)))</f>
        <v/>
      </c>
      <c r="U2295" s="33">
        <f>IF(INDEX(Matches!$K:$K,AA2295)="","",IF(I2295="H",INDEX(Matches!$K:$K,AA2295),INDEX(Matches!$J:$J,AA2295)))</f>
        <v/>
      </c>
      <c r="V2295" s="30">
        <f>IF(T2295="","",T2295-U2295)</f>
        <v/>
      </c>
      <c r="W2295" s="33">
        <f>IF(I2295="H",INDEX(Matches!$T:$T,AA2295),INDEX(Matches!$U:$U,AA2295))</f>
        <v/>
      </c>
      <c r="X2295" s="11">
        <f>INDEX(Matches!$X:$X,AA2295)</f>
        <v/>
      </c>
      <c r="Y2295" s="30">
        <f>IF(O2295="","",O2295-S2295)</f>
        <v/>
      </c>
      <c r="Z2295" s="30">
        <f>IF(W2295="","",W2295-S2295)</f>
        <v/>
      </c>
      <c r="AA2295" s="24">
        <f>MATCH(J2295,Matches!$A:$A,0)</f>
        <v/>
      </c>
      <c r="AB2295" s="33" t="n"/>
      <c r="AC2295" s="33" t="n">
        <v>1.607611259547166</v>
      </c>
      <c r="AD2295" s="24" t="n"/>
      <c r="AE2295" s="24" t="n">
        <v>3</v>
      </c>
      <c r="AF2295" s="33" t="n"/>
      <c r="AG2295" s="33" t="n"/>
    </row>
    <row r="2296">
      <c r="A2296" s="24" t="inlineStr">
        <is>
          <t>Leicester|17</t>
        </is>
      </c>
      <c r="B2296" s="24" t="inlineStr">
        <is>
          <t>E2</t>
        </is>
      </c>
      <c r="C2296" s="24" t="inlineStr">
        <is>
          <t>League One</t>
        </is>
      </c>
      <c r="D2296" s="24" t="inlineStr">
        <is>
          <t>Leicester</t>
        </is>
      </c>
      <c r="E2296" s="24" t="n">
        <v>17</v>
      </c>
      <c r="F2296" s="24" t="n">
        <v>5</v>
      </c>
      <c r="G2296" s="29" t="n">
        <v>46354.625</v>
      </c>
      <c r="H2296" s="24" t="inlineStr">
        <is>
          <t>Mansfield</t>
        </is>
      </c>
      <c r="I2296" s="24" t="inlineStr">
        <is>
          <t>H</t>
        </is>
      </c>
      <c r="J2296" s="24" t="inlineStr">
        <is>
          <t>E2-Leiceste-Mansfiel</t>
        </is>
      </c>
      <c r="K2296" s="24" t="n">
        <v>16</v>
      </c>
      <c r="L2296" s="11">
        <f>IF(INDEX(Matches!$X:$X,AA2296)=0,"",IF(I2296="H",INDEX(Matches!$H:$H,AA2296),INDEX(Matches!$I:$I,AA2296)))</f>
        <v/>
      </c>
      <c r="M2296" s="11">
        <f>IF(INDEX(Matches!$X:$X,AA2296)=0,"",IF(I2296="H",INDEX(Matches!$I:$I,AA2296),INDEX(Matches!$H:$H,AA2296)))</f>
        <v/>
      </c>
      <c r="N2296" s="11">
        <f>IF(L2296="","",IF(L2296&gt;M2296,"W",IF(L2296=M2296,"D","L")))</f>
        <v/>
      </c>
      <c r="O2296" s="11">
        <f>IF(L2296="","",IF(L2296&gt;M2296,3,IF(L2296=M2296,1,0)))</f>
        <v/>
      </c>
      <c r="P2296" s="31">
        <f>IF(I2296="H",INDEX(Matches!$L:$L,AA2296),INDEX(Matches!$N:$N,AA2296))</f>
        <v/>
      </c>
      <c r="Q2296" s="31">
        <f>INDEX(Matches!$M:$M,AA2296)</f>
        <v/>
      </c>
      <c r="R2296" s="31">
        <f>IF(I2296="H",INDEX(Matches!$N:$N,AA2296),INDEX(Matches!$L:$L,AA2296))</f>
        <v/>
      </c>
      <c r="S2296" s="33">
        <f>IF(I2296="H",INDEX(Matches!$O:$O,AA2296),INDEX(Matches!$P:$P,AA2296))</f>
        <v/>
      </c>
      <c r="T2296" s="33">
        <f>IF(INDEX(Matches!$J:$J,AA2296)="","",IF(I2296="H",INDEX(Matches!$J:$J,AA2296),INDEX(Matches!$K:$K,AA2296)))</f>
        <v/>
      </c>
      <c r="U2296" s="33">
        <f>IF(INDEX(Matches!$K:$K,AA2296)="","",IF(I2296="H",INDEX(Matches!$K:$K,AA2296),INDEX(Matches!$J:$J,AA2296)))</f>
        <v/>
      </c>
      <c r="V2296" s="30">
        <f>IF(T2296="","",T2296-U2296)</f>
        <v/>
      </c>
      <c r="W2296" s="33">
        <f>IF(I2296="H",INDEX(Matches!$T:$T,AA2296),INDEX(Matches!$U:$U,AA2296))</f>
        <v/>
      </c>
      <c r="X2296" s="11">
        <f>INDEX(Matches!$X:$X,AA2296)</f>
        <v/>
      </c>
      <c r="Y2296" s="30">
        <f>IF(O2296="","",O2296-S2296)</f>
        <v/>
      </c>
      <c r="Z2296" s="30">
        <f>IF(W2296="","",W2296-S2296)</f>
        <v/>
      </c>
      <c r="AA2296" s="24">
        <f>MATCH(J2296,Matches!$A:$A,0)</f>
        <v/>
      </c>
      <c r="AB2296" s="33" t="n"/>
      <c r="AC2296" s="33" t="n">
        <v>1.959889210190664</v>
      </c>
      <c r="AD2296" s="24" t="n"/>
      <c r="AE2296" s="24" t="n">
        <v>5</v>
      </c>
      <c r="AF2296" s="33" t="n"/>
      <c r="AG2296" s="33" t="n"/>
    </row>
    <row r="2297">
      <c r="A2297" s="24" t="inlineStr">
        <is>
          <t>Leicester|18</t>
        </is>
      </c>
      <c r="B2297" s="24" t="inlineStr">
        <is>
          <t>E2</t>
        </is>
      </c>
      <c r="C2297" s="24" t="inlineStr">
        <is>
          <t>League One</t>
        </is>
      </c>
      <c r="D2297" s="24" t="inlineStr">
        <is>
          <t>Leicester</t>
        </is>
      </c>
      <c r="E2297" s="24" t="n">
        <v>18</v>
      </c>
      <c r="F2297" s="24" t="n">
        <v>5</v>
      </c>
      <c r="G2297" s="29" t="n">
        <v>46357.82291666666</v>
      </c>
      <c r="H2297" s="24" t="inlineStr">
        <is>
          <t>Cambridge</t>
        </is>
      </c>
      <c r="I2297" s="24" t="inlineStr">
        <is>
          <t>A</t>
        </is>
      </c>
      <c r="J2297" s="24" t="inlineStr">
        <is>
          <t>E2-Cambridg-Leiceste</t>
        </is>
      </c>
      <c r="K2297" s="24" t="n">
        <v>21</v>
      </c>
      <c r="L2297" s="11">
        <f>IF(INDEX(Matches!$X:$X,AA2297)=0,"",IF(I2297="H",INDEX(Matches!$H:$H,AA2297),INDEX(Matches!$I:$I,AA2297)))</f>
        <v/>
      </c>
      <c r="M2297" s="11">
        <f>IF(INDEX(Matches!$X:$X,AA2297)=0,"",IF(I2297="H",INDEX(Matches!$I:$I,AA2297),INDEX(Matches!$H:$H,AA2297)))</f>
        <v/>
      </c>
      <c r="N2297" s="11">
        <f>IF(L2297="","",IF(L2297&gt;M2297,"W",IF(L2297=M2297,"D","L")))</f>
        <v/>
      </c>
      <c r="O2297" s="11">
        <f>IF(L2297="","",IF(L2297&gt;M2297,3,IF(L2297=M2297,1,0)))</f>
        <v/>
      </c>
      <c r="P2297" s="31">
        <f>IF(I2297="H",INDEX(Matches!$L:$L,AA2297),INDEX(Matches!$N:$N,AA2297))</f>
        <v/>
      </c>
      <c r="Q2297" s="31">
        <f>INDEX(Matches!$M:$M,AA2297)</f>
        <v/>
      </c>
      <c r="R2297" s="31">
        <f>IF(I2297="H",INDEX(Matches!$N:$N,AA2297),INDEX(Matches!$L:$L,AA2297))</f>
        <v/>
      </c>
      <c r="S2297" s="33">
        <f>IF(I2297="H",INDEX(Matches!$O:$O,AA2297),INDEX(Matches!$P:$P,AA2297))</f>
        <v/>
      </c>
      <c r="T2297" s="33">
        <f>IF(INDEX(Matches!$J:$J,AA2297)="","",IF(I2297="H",INDEX(Matches!$J:$J,AA2297),INDEX(Matches!$K:$K,AA2297)))</f>
        <v/>
      </c>
      <c r="U2297" s="33">
        <f>IF(INDEX(Matches!$K:$K,AA2297)="","",IF(I2297="H",INDEX(Matches!$K:$K,AA2297),INDEX(Matches!$J:$J,AA2297)))</f>
        <v/>
      </c>
      <c r="V2297" s="30">
        <f>IF(T2297="","",T2297-U2297)</f>
        <v/>
      </c>
      <c r="W2297" s="33">
        <f>IF(I2297="H",INDEX(Matches!$T:$T,AA2297),INDEX(Matches!$U:$U,AA2297))</f>
        <v/>
      </c>
      <c r="X2297" s="11">
        <f>INDEX(Matches!$X:$X,AA2297)</f>
        <v/>
      </c>
      <c r="Y2297" s="30">
        <f>IF(O2297="","",O2297-S2297)</f>
        <v/>
      </c>
      <c r="Z2297" s="30">
        <f>IF(W2297="","",W2297-S2297)</f>
        <v/>
      </c>
      <c r="AA2297" s="24">
        <f>MATCH(J2297,Matches!$A:$A,0)</f>
        <v/>
      </c>
      <c r="AB2297" s="33" t="n"/>
      <c r="AC2297" s="33" t="n">
        <v>1.754457701541327</v>
      </c>
      <c r="AD2297" s="24" t="n"/>
      <c r="AE2297" s="24" t="n">
        <v>5</v>
      </c>
      <c r="AF2297" s="33" t="n"/>
      <c r="AG2297" s="33" t="n"/>
    </row>
    <row r="2298">
      <c r="A2298" s="24" t="inlineStr">
        <is>
          <t>Leicester|19</t>
        </is>
      </c>
      <c r="B2298" s="24" t="inlineStr">
        <is>
          <t>E2</t>
        </is>
      </c>
      <c r="C2298" s="24" t="inlineStr">
        <is>
          <t>League One</t>
        </is>
      </c>
      <c r="D2298" s="24" t="inlineStr">
        <is>
          <t>Leicester</t>
        </is>
      </c>
      <c r="E2298" s="24" t="n">
        <v>19</v>
      </c>
      <c r="F2298" s="24" t="n">
        <v>5</v>
      </c>
      <c r="G2298" s="29" t="n">
        <v>46366.83333333334</v>
      </c>
      <c r="H2298" s="24" t="inlineStr">
        <is>
          <t>Sheffield Wed</t>
        </is>
      </c>
      <c r="I2298" s="24" t="inlineStr">
        <is>
          <t>H</t>
        </is>
      </c>
      <c r="J2298" s="24" t="inlineStr">
        <is>
          <t>E2-Leiceste-Sheffiel</t>
        </is>
      </c>
      <c r="K2298" s="24" t="n">
        <v>2</v>
      </c>
      <c r="L2298" s="11">
        <f>IF(INDEX(Matches!$X:$X,AA2298)=0,"",IF(I2298="H",INDEX(Matches!$H:$H,AA2298),INDEX(Matches!$I:$I,AA2298)))</f>
        <v/>
      </c>
      <c r="M2298" s="11">
        <f>IF(INDEX(Matches!$X:$X,AA2298)=0,"",IF(I2298="H",INDEX(Matches!$I:$I,AA2298),INDEX(Matches!$H:$H,AA2298)))</f>
        <v/>
      </c>
      <c r="N2298" s="11">
        <f>IF(L2298="","",IF(L2298&gt;M2298,"W",IF(L2298=M2298,"D","L")))</f>
        <v/>
      </c>
      <c r="O2298" s="11">
        <f>IF(L2298="","",IF(L2298&gt;M2298,3,IF(L2298=M2298,1,0)))</f>
        <v/>
      </c>
      <c r="P2298" s="31">
        <f>IF(I2298="H",INDEX(Matches!$L:$L,AA2298),INDEX(Matches!$N:$N,AA2298))</f>
        <v/>
      </c>
      <c r="Q2298" s="31">
        <f>INDEX(Matches!$M:$M,AA2298)</f>
        <v/>
      </c>
      <c r="R2298" s="31">
        <f>IF(I2298="H",INDEX(Matches!$N:$N,AA2298),INDEX(Matches!$L:$L,AA2298))</f>
        <v/>
      </c>
      <c r="S2298" s="33">
        <f>IF(I2298="H",INDEX(Matches!$O:$O,AA2298),INDEX(Matches!$P:$P,AA2298))</f>
        <v/>
      </c>
      <c r="T2298" s="33">
        <f>IF(INDEX(Matches!$J:$J,AA2298)="","",IF(I2298="H",INDEX(Matches!$J:$J,AA2298),INDEX(Matches!$K:$K,AA2298)))</f>
        <v/>
      </c>
      <c r="U2298" s="33">
        <f>IF(INDEX(Matches!$K:$K,AA2298)="","",IF(I2298="H",INDEX(Matches!$K:$K,AA2298),INDEX(Matches!$J:$J,AA2298)))</f>
        <v/>
      </c>
      <c r="V2298" s="30">
        <f>IF(T2298="","",T2298-U2298)</f>
        <v/>
      </c>
      <c r="W2298" s="33">
        <f>IF(I2298="H",INDEX(Matches!$T:$T,AA2298),INDEX(Matches!$U:$U,AA2298))</f>
        <v/>
      </c>
      <c r="X2298" s="11">
        <f>INDEX(Matches!$X:$X,AA2298)</f>
        <v/>
      </c>
      <c r="Y2298" s="30">
        <f>IF(O2298="","",O2298-S2298)</f>
        <v/>
      </c>
      <c r="Z2298" s="30">
        <f>IF(W2298="","",W2298-S2298)</f>
        <v/>
      </c>
      <c r="AA2298" s="24">
        <f>MATCH(J2298,Matches!$A:$A,0)</f>
        <v/>
      </c>
      <c r="AB2298" s="33" t="n"/>
      <c r="AC2298" s="33" t="n">
        <v>1.678605396501657</v>
      </c>
      <c r="AD2298" s="24" t="n"/>
      <c r="AE2298" s="24" t="n">
        <v>5</v>
      </c>
      <c r="AF2298" s="33" t="n"/>
      <c r="AG2298" s="33" t="n"/>
    </row>
    <row r="2299">
      <c r="A2299" s="24" t="inlineStr">
        <is>
          <t>Leicester|20</t>
        </is>
      </c>
      <c r="B2299" s="24" t="inlineStr">
        <is>
          <t>E2</t>
        </is>
      </c>
      <c r="C2299" s="24" t="inlineStr">
        <is>
          <t>League One</t>
        </is>
      </c>
      <c r="D2299" s="24" t="inlineStr">
        <is>
          <t>Leicester</t>
        </is>
      </c>
      <c r="E2299" s="24" t="n">
        <v>20</v>
      </c>
      <c r="F2299" s="24" t="n">
        <v>5</v>
      </c>
      <c r="G2299" s="29" t="n">
        <v>46375.625</v>
      </c>
      <c r="H2299" s="24" t="inlineStr">
        <is>
          <t>Reading</t>
        </is>
      </c>
      <c r="I2299" s="24" t="inlineStr">
        <is>
          <t>A</t>
        </is>
      </c>
      <c r="J2299" s="24" t="inlineStr">
        <is>
          <t>E2-Reading-Leiceste</t>
        </is>
      </c>
      <c r="K2299" s="24" t="n">
        <v>12</v>
      </c>
      <c r="L2299" s="11">
        <f>IF(INDEX(Matches!$X:$X,AA2299)=0,"",IF(I2299="H",INDEX(Matches!$H:$H,AA2299),INDEX(Matches!$I:$I,AA2299)))</f>
        <v/>
      </c>
      <c r="M2299" s="11">
        <f>IF(INDEX(Matches!$X:$X,AA2299)=0,"",IF(I2299="H",INDEX(Matches!$I:$I,AA2299),INDEX(Matches!$H:$H,AA2299)))</f>
        <v/>
      </c>
      <c r="N2299" s="11">
        <f>IF(L2299="","",IF(L2299&gt;M2299,"W",IF(L2299=M2299,"D","L")))</f>
        <v/>
      </c>
      <c r="O2299" s="11">
        <f>IF(L2299="","",IF(L2299&gt;M2299,3,IF(L2299=M2299,1,0)))</f>
        <v/>
      </c>
      <c r="P2299" s="31">
        <f>IF(I2299="H",INDEX(Matches!$L:$L,AA2299),INDEX(Matches!$N:$N,AA2299))</f>
        <v/>
      </c>
      <c r="Q2299" s="31">
        <f>INDEX(Matches!$M:$M,AA2299)</f>
        <v/>
      </c>
      <c r="R2299" s="31">
        <f>IF(I2299="H",INDEX(Matches!$N:$N,AA2299),INDEX(Matches!$L:$L,AA2299))</f>
        <v/>
      </c>
      <c r="S2299" s="33">
        <f>IF(I2299="H",INDEX(Matches!$O:$O,AA2299),INDEX(Matches!$P:$P,AA2299))</f>
        <v/>
      </c>
      <c r="T2299" s="33">
        <f>IF(INDEX(Matches!$J:$J,AA2299)="","",IF(I2299="H",INDEX(Matches!$J:$J,AA2299),INDEX(Matches!$K:$K,AA2299)))</f>
        <v/>
      </c>
      <c r="U2299" s="33">
        <f>IF(INDEX(Matches!$K:$K,AA2299)="","",IF(I2299="H",INDEX(Matches!$K:$K,AA2299),INDEX(Matches!$J:$J,AA2299)))</f>
        <v/>
      </c>
      <c r="V2299" s="30">
        <f>IF(T2299="","",T2299-U2299)</f>
        <v/>
      </c>
      <c r="W2299" s="33">
        <f>IF(I2299="H",INDEX(Matches!$T:$T,AA2299),INDEX(Matches!$U:$U,AA2299))</f>
        <v/>
      </c>
      <c r="X2299" s="11">
        <f>INDEX(Matches!$X:$X,AA2299)</f>
        <v/>
      </c>
      <c r="Y2299" s="30">
        <f>IF(O2299="","",O2299-S2299)</f>
        <v/>
      </c>
      <c r="Z2299" s="30">
        <f>IF(W2299="","",W2299-S2299)</f>
        <v/>
      </c>
      <c r="AA2299" s="24">
        <f>MATCH(J2299,Matches!$A:$A,0)</f>
        <v/>
      </c>
      <c r="AB2299" s="33" t="n"/>
      <c r="AC2299" s="33" t="n">
        <v>1.533764127320252</v>
      </c>
      <c r="AD2299" s="24" t="n"/>
      <c r="AE2299" s="24" t="n">
        <v>5</v>
      </c>
      <c r="AF2299" s="33" t="n"/>
      <c r="AG2299" s="33" t="n"/>
    </row>
    <row r="2300">
      <c r="A2300" s="24" t="inlineStr">
        <is>
          <t>Leicester|21</t>
        </is>
      </c>
      <c r="B2300" s="24" t="inlineStr">
        <is>
          <t>E2</t>
        </is>
      </c>
      <c r="C2300" s="24" t="inlineStr">
        <is>
          <t>League One</t>
        </is>
      </c>
      <c r="D2300" s="24" t="inlineStr">
        <is>
          <t>Leicester</t>
        </is>
      </c>
      <c r="E2300" s="24" t="n">
        <v>21</v>
      </c>
      <c r="F2300" s="24" t="n">
        <v>6</v>
      </c>
      <c r="G2300" s="29" t="n">
        <v>46382.625</v>
      </c>
      <c r="H2300" s="24" t="inlineStr">
        <is>
          <t>AFC Wimbledon</t>
        </is>
      </c>
      <c r="I2300" s="24" t="inlineStr">
        <is>
          <t>H</t>
        </is>
      </c>
      <c r="J2300" s="24" t="inlineStr">
        <is>
          <t>E2-Leiceste-AFCWimbl</t>
        </is>
      </c>
      <c r="K2300" s="24" t="n">
        <v>23</v>
      </c>
      <c r="L2300" s="11">
        <f>IF(INDEX(Matches!$X:$X,AA2300)=0,"",IF(I2300="H",INDEX(Matches!$H:$H,AA2300),INDEX(Matches!$I:$I,AA2300)))</f>
        <v/>
      </c>
      <c r="M2300" s="11">
        <f>IF(INDEX(Matches!$X:$X,AA2300)=0,"",IF(I2300="H",INDEX(Matches!$I:$I,AA2300),INDEX(Matches!$H:$H,AA2300)))</f>
        <v/>
      </c>
      <c r="N2300" s="11">
        <f>IF(L2300="","",IF(L2300&gt;M2300,"W",IF(L2300=M2300,"D","L")))</f>
        <v/>
      </c>
      <c r="O2300" s="11">
        <f>IF(L2300="","",IF(L2300&gt;M2300,3,IF(L2300=M2300,1,0)))</f>
        <v/>
      </c>
      <c r="P2300" s="31">
        <f>IF(I2300="H",INDEX(Matches!$L:$L,AA2300),INDEX(Matches!$N:$N,AA2300))</f>
        <v/>
      </c>
      <c r="Q2300" s="31">
        <f>INDEX(Matches!$M:$M,AA2300)</f>
        <v/>
      </c>
      <c r="R2300" s="31">
        <f>IF(I2300="H",INDEX(Matches!$N:$N,AA2300),INDEX(Matches!$L:$L,AA2300))</f>
        <v/>
      </c>
      <c r="S2300" s="33">
        <f>IF(I2300="H",INDEX(Matches!$O:$O,AA2300),INDEX(Matches!$P:$P,AA2300))</f>
        <v/>
      </c>
      <c r="T2300" s="33">
        <f>IF(INDEX(Matches!$J:$J,AA2300)="","",IF(I2300="H",INDEX(Matches!$J:$J,AA2300),INDEX(Matches!$K:$K,AA2300)))</f>
        <v/>
      </c>
      <c r="U2300" s="33">
        <f>IF(INDEX(Matches!$K:$K,AA2300)="","",IF(I2300="H",INDEX(Matches!$K:$K,AA2300),INDEX(Matches!$J:$J,AA2300)))</f>
        <v/>
      </c>
      <c r="V2300" s="30">
        <f>IF(T2300="","",T2300-U2300)</f>
        <v/>
      </c>
      <c r="W2300" s="33">
        <f>IF(I2300="H",INDEX(Matches!$T:$T,AA2300),INDEX(Matches!$U:$U,AA2300))</f>
        <v/>
      </c>
      <c r="X2300" s="11">
        <f>INDEX(Matches!$X:$X,AA2300)</f>
        <v/>
      </c>
      <c r="Y2300" s="30">
        <f>IF(O2300="","",O2300-S2300)</f>
        <v/>
      </c>
      <c r="Z2300" s="30">
        <f>IF(W2300="","",W2300-S2300)</f>
        <v/>
      </c>
      <c r="AA2300" s="24">
        <f>MATCH(J2300,Matches!$A:$A,0)</f>
        <v/>
      </c>
      <c r="AB2300" s="33" t="n"/>
      <c r="AC2300" s="33" t="n">
        <v>2.145476794345222</v>
      </c>
      <c r="AD2300" s="24" t="n"/>
      <c r="AE2300" s="24" t="n">
        <v>6</v>
      </c>
      <c r="AF2300" s="33" t="n"/>
      <c r="AG2300" s="33" t="n"/>
    </row>
    <row r="2301">
      <c r="A2301" s="24" t="inlineStr">
        <is>
          <t>Leicester|22</t>
        </is>
      </c>
      <c r="B2301" s="24" t="inlineStr">
        <is>
          <t>E2</t>
        </is>
      </c>
      <c r="C2301" s="24" t="inlineStr">
        <is>
          <t>League One</t>
        </is>
      </c>
      <c r="D2301" s="24" t="inlineStr">
        <is>
          <t>Leicester</t>
        </is>
      </c>
      <c r="E2301" s="24" t="n">
        <v>22</v>
      </c>
      <c r="F2301" s="24" t="n">
        <v>6</v>
      </c>
      <c r="G2301" s="29" t="n">
        <v>46385.82291666666</v>
      </c>
      <c r="H2301" s="24" t="inlineStr">
        <is>
          <t>Leyton Orient</t>
        </is>
      </c>
      <c r="I2301" s="24" t="inlineStr">
        <is>
          <t>A</t>
        </is>
      </c>
      <c r="J2301" s="24" t="inlineStr">
        <is>
          <t>E2-LeytonOr-Leiceste</t>
        </is>
      </c>
      <c r="K2301" s="24" t="n">
        <v>20</v>
      </c>
      <c r="L2301" s="11">
        <f>IF(INDEX(Matches!$X:$X,AA2301)=0,"",IF(I2301="H",INDEX(Matches!$H:$H,AA2301),INDEX(Matches!$I:$I,AA2301)))</f>
        <v/>
      </c>
      <c r="M2301" s="11">
        <f>IF(INDEX(Matches!$X:$X,AA2301)=0,"",IF(I2301="H",INDEX(Matches!$I:$I,AA2301),INDEX(Matches!$H:$H,AA2301)))</f>
        <v/>
      </c>
      <c r="N2301" s="11">
        <f>IF(L2301="","",IF(L2301&gt;M2301,"W",IF(L2301=M2301,"D","L")))</f>
        <v/>
      </c>
      <c r="O2301" s="11">
        <f>IF(L2301="","",IF(L2301&gt;M2301,3,IF(L2301=M2301,1,0)))</f>
        <v/>
      </c>
      <c r="P2301" s="31">
        <f>IF(I2301="H",INDEX(Matches!$L:$L,AA2301),INDEX(Matches!$N:$N,AA2301))</f>
        <v/>
      </c>
      <c r="Q2301" s="31">
        <f>INDEX(Matches!$M:$M,AA2301)</f>
        <v/>
      </c>
      <c r="R2301" s="31">
        <f>IF(I2301="H",INDEX(Matches!$N:$N,AA2301),INDEX(Matches!$L:$L,AA2301))</f>
        <v/>
      </c>
      <c r="S2301" s="33">
        <f>IF(I2301="H",INDEX(Matches!$O:$O,AA2301),INDEX(Matches!$P:$P,AA2301))</f>
        <v/>
      </c>
      <c r="T2301" s="33">
        <f>IF(INDEX(Matches!$J:$J,AA2301)="","",IF(I2301="H",INDEX(Matches!$J:$J,AA2301),INDEX(Matches!$K:$K,AA2301)))</f>
        <v/>
      </c>
      <c r="U2301" s="33">
        <f>IF(INDEX(Matches!$K:$K,AA2301)="","",IF(I2301="H",INDEX(Matches!$K:$K,AA2301),INDEX(Matches!$J:$J,AA2301)))</f>
        <v/>
      </c>
      <c r="V2301" s="30">
        <f>IF(T2301="","",T2301-U2301)</f>
        <v/>
      </c>
      <c r="W2301" s="33">
        <f>IF(I2301="H",INDEX(Matches!$T:$T,AA2301),INDEX(Matches!$U:$U,AA2301))</f>
        <v/>
      </c>
      <c r="X2301" s="11">
        <f>INDEX(Matches!$X:$X,AA2301)</f>
        <v/>
      </c>
      <c r="Y2301" s="30">
        <f>IF(O2301="","",O2301-S2301)</f>
        <v/>
      </c>
      <c r="Z2301" s="30">
        <f>IF(W2301="","",W2301-S2301)</f>
        <v/>
      </c>
      <c r="AA2301" s="24">
        <f>MATCH(J2301,Matches!$A:$A,0)</f>
        <v/>
      </c>
      <c r="AB2301" s="33" t="n"/>
      <c r="AC2301" s="33" t="n">
        <v>1.732495130928303</v>
      </c>
      <c r="AD2301" s="24" t="n"/>
      <c r="AE2301" s="24" t="n">
        <v>6</v>
      </c>
      <c r="AF2301" s="33" t="n"/>
      <c r="AG2301" s="33" t="n"/>
    </row>
    <row r="2302">
      <c r="A2302" s="24" t="inlineStr">
        <is>
          <t>Leicester|23</t>
        </is>
      </c>
      <c r="B2302" s="24" t="inlineStr">
        <is>
          <t>E2</t>
        </is>
      </c>
      <c r="C2302" s="24" t="inlineStr">
        <is>
          <t>League One</t>
        </is>
      </c>
      <c r="D2302" s="24" t="inlineStr">
        <is>
          <t>Leicester</t>
        </is>
      </c>
      <c r="E2302" s="24" t="n">
        <v>23</v>
      </c>
      <c r="F2302" s="24" t="n">
        <v>6</v>
      </c>
      <c r="G2302" s="29" t="n">
        <v>46388.625</v>
      </c>
      <c r="H2302" s="24" t="inlineStr">
        <is>
          <t>Wycombe</t>
        </is>
      </c>
      <c r="I2302" s="24" t="inlineStr">
        <is>
          <t>A</t>
        </is>
      </c>
      <c r="J2302" s="24" t="inlineStr">
        <is>
          <t>E2-Wycombe-Leiceste</t>
        </is>
      </c>
      <c r="K2302" s="24" t="n">
        <v>9</v>
      </c>
      <c r="L2302" s="11">
        <f>IF(INDEX(Matches!$X:$X,AA2302)=0,"",IF(I2302="H",INDEX(Matches!$H:$H,AA2302),INDEX(Matches!$I:$I,AA2302)))</f>
        <v/>
      </c>
      <c r="M2302" s="11">
        <f>IF(INDEX(Matches!$X:$X,AA2302)=0,"",IF(I2302="H",INDEX(Matches!$I:$I,AA2302),INDEX(Matches!$H:$H,AA2302)))</f>
        <v/>
      </c>
      <c r="N2302" s="11">
        <f>IF(L2302="","",IF(L2302&gt;M2302,"W",IF(L2302=M2302,"D","L")))</f>
        <v/>
      </c>
      <c r="O2302" s="11">
        <f>IF(L2302="","",IF(L2302&gt;M2302,3,IF(L2302=M2302,1,0)))</f>
        <v/>
      </c>
      <c r="P2302" s="31">
        <f>IF(I2302="H",INDEX(Matches!$L:$L,AA2302),INDEX(Matches!$N:$N,AA2302))</f>
        <v/>
      </c>
      <c r="Q2302" s="31">
        <f>INDEX(Matches!$M:$M,AA2302)</f>
        <v/>
      </c>
      <c r="R2302" s="31">
        <f>IF(I2302="H",INDEX(Matches!$N:$N,AA2302),INDEX(Matches!$L:$L,AA2302))</f>
        <v/>
      </c>
      <c r="S2302" s="33">
        <f>IF(I2302="H",INDEX(Matches!$O:$O,AA2302),INDEX(Matches!$P:$P,AA2302))</f>
        <v/>
      </c>
      <c r="T2302" s="33">
        <f>IF(INDEX(Matches!$J:$J,AA2302)="","",IF(I2302="H",INDEX(Matches!$J:$J,AA2302),INDEX(Matches!$K:$K,AA2302)))</f>
        <v/>
      </c>
      <c r="U2302" s="33">
        <f>IF(INDEX(Matches!$K:$K,AA2302)="","",IF(I2302="H",INDEX(Matches!$K:$K,AA2302),INDEX(Matches!$J:$J,AA2302)))</f>
        <v/>
      </c>
      <c r="V2302" s="30">
        <f>IF(T2302="","",T2302-U2302)</f>
        <v/>
      </c>
      <c r="W2302" s="33">
        <f>IF(I2302="H",INDEX(Matches!$T:$T,AA2302),INDEX(Matches!$U:$U,AA2302))</f>
        <v/>
      </c>
      <c r="X2302" s="11">
        <f>INDEX(Matches!$X:$X,AA2302)</f>
        <v/>
      </c>
      <c r="Y2302" s="30">
        <f>IF(O2302="","",O2302-S2302)</f>
        <v/>
      </c>
      <c r="Z2302" s="30">
        <f>IF(W2302="","",W2302-S2302)</f>
        <v/>
      </c>
      <c r="AA2302" s="24">
        <f>MATCH(J2302,Matches!$A:$A,0)</f>
        <v/>
      </c>
      <c r="AB2302" s="33" t="n"/>
      <c r="AC2302" s="33" t="n">
        <v>1.551482652439111</v>
      </c>
      <c r="AD2302" s="24" t="n"/>
      <c r="AE2302" s="24" t="n">
        <v>6</v>
      </c>
      <c r="AF2302" s="33" t="n"/>
      <c r="AG2302" s="33" t="n"/>
    </row>
    <row r="2303">
      <c r="A2303" s="24" t="inlineStr">
        <is>
          <t>Leicester|24</t>
        </is>
      </c>
      <c r="B2303" s="24" t="inlineStr">
        <is>
          <t>E2</t>
        </is>
      </c>
      <c r="C2303" s="24" t="inlineStr">
        <is>
          <t>League One</t>
        </is>
      </c>
      <c r="D2303" s="24" t="inlineStr">
        <is>
          <t>Leicester</t>
        </is>
      </c>
      <c r="E2303" s="24" t="n">
        <v>24</v>
      </c>
      <c r="F2303" s="24" t="n">
        <v>6</v>
      </c>
      <c r="G2303" s="29" t="n">
        <v>46396.625</v>
      </c>
      <c r="H2303" s="24" t="inlineStr">
        <is>
          <t>Reading</t>
        </is>
      </c>
      <c r="I2303" s="24" t="inlineStr">
        <is>
          <t>H</t>
        </is>
      </c>
      <c r="J2303" s="24" t="inlineStr">
        <is>
          <t>E2-Leiceste-Reading</t>
        </is>
      </c>
      <c r="K2303" s="24" t="n">
        <v>12</v>
      </c>
      <c r="L2303" s="11">
        <f>IF(INDEX(Matches!$X:$X,AA2303)=0,"",IF(I2303="H",INDEX(Matches!$H:$H,AA2303),INDEX(Matches!$I:$I,AA2303)))</f>
        <v/>
      </c>
      <c r="M2303" s="11">
        <f>IF(INDEX(Matches!$X:$X,AA2303)=0,"",IF(I2303="H",INDEX(Matches!$I:$I,AA2303),INDEX(Matches!$H:$H,AA2303)))</f>
        <v/>
      </c>
      <c r="N2303" s="11">
        <f>IF(L2303="","",IF(L2303&gt;M2303,"W",IF(L2303=M2303,"D","L")))</f>
        <v/>
      </c>
      <c r="O2303" s="11">
        <f>IF(L2303="","",IF(L2303&gt;M2303,3,IF(L2303=M2303,1,0)))</f>
        <v/>
      </c>
      <c r="P2303" s="31">
        <f>IF(I2303="H",INDEX(Matches!$L:$L,AA2303),INDEX(Matches!$N:$N,AA2303))</f>
        <v/>
      </c>
      <c r="Q2303" s="31">
        <f>INDEX(Matches!$M:$M,AA2303)</f>
        <v/>
      </c>
      <c r="R2303" s="31">
        <f>IF(I2303="H",INDEX(Matches!$N:$N,AA2303),INDEX(Matches!$L:$L,AA2303))</f>
        <v/>
      </c>
      <c r="S2303" s="33">
        <f>IF(I2303="H",INDEX(Matches!$O:$O,AA2303),INDEX(Matches!$P:$P,AA2303))</f>
        <v/>
      </c>
      <c r="T2303" s="33">
        <f>IF(INDEX(Matches!$J:$J,AA2303)="","",IF(I2303="H",INDEX(Matches!$J:$J,AA2303),INDEX(Matches!$K:$K,AA2303)))</f>
        <v/>
      </c>
      <c r="U2303" s="33">
        <f>IF(INDEX(Matches!$K:$K,AA2303)="","",IF(I2303="H",INDEX(Matches!$K:$K,AA2303),INDEX(Matches!$J:$J,AA2303)))</f>
        <v/>
      </c>
      <c r="V2303" s="30">
        <f>IF(T2303="","",T2303-U2303)</f>
        <v/>
      </c>
      <c r="W2303" s="33">
        <f>IF(I2303="H",INDEX(Matches!$T:$T,AA2303),INDEX(Matches!$U:$U,AA2303))</f>
        <v/>
      </c>
      <c r="X2303" s="11">
        <f>INDEX(Matches!$X:$X,AA2303)</f>
        <v/>
      </c>
      <c r="Y2303" s="30">
        <f>IF(O2303="","",O2303-S2303)</f>
        <v/>
      </c>
      <c r="Z2303" s="30">
        <f>IF(W2303="","",W2303-S2303)</f>
        <v/>
      </c>
      <c r="AA2303" s="24">
        <f>MATCH(J2303,Matches!$A:$A,0)</f>
        <v/>
      </c>
      <c r="AB2303" s="33" t="n"/>
      <c r="AC2303" s="33" t="n">
        <v>1.857304994193747</v>
      </c>
      <c r="AD2303" s="24" t="n"/>
      <c r="AE2303" s="24" t="n">
        <v>6</v>
      </c>
      <c r="AF2303" s="33" t="n"/>
      <c r="AG2303" s="33" t="n"/>
    </row>
    <row r="2304">
      <c r="A2304" s="24" t="inlineStr">
        <is>
          <t>Leicester|25</t>
        </is>
      </c>
      <c r="B2304" s="24" t="inlineStr">
        <is>
          <t>E2</t>
        </is>
      </c>
      <c r="C2304" s="24" t="inlineStr">
        <is>
          <t>League One</t>
        </is>
      </c>
      <c r="D2304" s="24" t="inlineStr">
        <is>
          <t>Leicester</t>
        </is>
      </c>
      <c r="E2304" s="24" t="n">
        <v>25</v>
      </c>
      <c r="F2304" s="24" t="n">
        <v>7</v>
      </c>
      <c r="G2304" s="29" t="n">
        <v>46403.625</v>
      </c>
      <c r="H2304" s="24" t="inlineStr">
        <is>
          <t>Doncaster</t>
        </is>
      </c>
      <c r="I2304" s="24" t="inlineStr">
        <is>
          <t>A</t>
        </is>
      </c>
      <c r="J2304" s="24" t="inlineStr">
        <is>
          <t>E2-Doncaste-Leiceste</t>
        </is>
      </c>
      <c r="K2304" s="24" t="n">
        <v>15</v>
      </c>
      <c r="L2304" s="11">
        <f>IF(INDEX(Matches!$X:$X,AA2304)=0,"",IF(I2304="H",INDEX(Matches!$H:$H,AA2304),INDEX(Matches!$I:$I,AA2304)))</f>
        <v/>
      </c>
      <c r="M2304" s="11">
        <f>IF(INDEX(Matches!$X:$X,AA2304)=0,"",IF(I2304="H",INDEX(Matches!$I:$I,AA2304),INDEX(Matches!$H:$H,AA2304)))</f>
        <v/>
      </c>
      <c r="N2304" s="11">
        <f>IF(L2304="","",IF(L2304&gt;M2304,"W",IF(L2304=M2304,"D","L")))</f>
        <v/>
      </c>
      <c r="O2304" s="11">
        <f>IF(L2304="","",IF(L2304&gt;M2304,3,IF(L2304=M2304,1,0)))</f>
        <v/>
      </c>
      <c r="P2304" s="31">
        <f>IF(I2304="H",INDEX(Matches!$L:$L,AA2304),INDEX(Matches!$N:$N,AA2304))</f>
        <v/>
      </c>
      <c r="Q2304" s="31">
        <f>INDEX(Matches!$M:$M,AA2304)</f>
        <v/>
      </c>
      <c r="R2304" s="31">
        <f>IF(I2304="H",INDEX(Matches!$N:$N,AA2304),INDEX(Matches!$L:$L,AA2304))</f>
        <v/>
      </c>
      <c r="S2304" s="33">
        <f>IF(I2304="H",INDEX(Matches!$O:$O,AA2304),INDEX(Matches!$P:$P,AA2304))</f>
        <v/>
      </c>
      <c r="T2304" s="33">
        <f>IF(INDEX(Matches!$J:$J,AA2304)="","",IF(I2304="H",INDEX(Matches!$J:$J,AA2304),INDEX(Matches!$K:$K,AA2304)))</f>
        <v/>
      </c>
      <c r="U2304" s="33">
        <f>IF(INDEX(Matches!$K:$K,AA2304)="","",IF(I2304="H",INDEX(Matches!$K:$K,AA2304),INDEX(Matches!$J:$J,AA2304)))</f>
        <v/>
      </c>
      <c r="V2304" s="30">
        <f>IF(T2304="","",T2304-U2304)</f>
        <v/>
      </c>
      <c r="W2304" s="33">
        <f>IF(I2304="H",INDEX(Matches!$T:$T,AA2304),INDEX(Matches!$U:$U,AA2304))</f>
        <v/>
      </c>
      <c r="X2304" s="11">
        <f>INDEX(Matches!$X:$X,AA2304)</f>
        <v/>
      </c>
      <c r="Y2304" s="30">
        <f>IF(O2304="","",O2304-S2304)</f>
        <v/>
      </c>
      <c r="Z2304" s="30">
        <f>IF(W2304="","",W2304-S2304)</f>
        <v/>
      </c>
      <c r="AA2304" s="24">
        <f>MATCH(J2304,Matches!$A:$A,0)</f>
        <v/>
      </c>
      <c r="AB2304" s="33" t="n"/>
      <c r="AC2304" s="33" t="n">
        <v>1.665087845318361</v>
      </c>
      <c r="AD2304" s="24" t="n"/>
      <c r="AE2304" s="24" t="n">
        <v>7</v>
      </c>
      <c r="AF2304" s="33" t="n"/>
      <c r="AG2304" s="33" t="n"/>
    </row>
    <row r="2305">
      <c r="A2305" s="24" t="inlineStr">
        <is>
          <t>Leicester|26</t>
        </is>
      </c>
      <c r="B2305" s="24" t="inlineStr">
        <is>
          <t>E2</t>
        </is>
      </c>
      <c r="C2305" s="24" t="inlineStr">
        <is>
          <t>League One</t>
        </is>
      </c>
      <c r="D2305" s="24" t="inlineStr">
        <is>
          <t>Leicester</t>
        </is>
      </c>
      <c r="E2305" s="24" t="n">
        <v>26</v>
      </c>
      <c r="F2305" s="24" t="n">
        <v>7</v>
      </c>
      <c r="G2305" s="29" t="n">
        <v>46406.82291666666</v>
      </c>
      <c r="H2305" s="24" t="inlineStr">
        <is>
          <t>Bromley</t>
        </is>
      </c>
      <c r="I2305" s="24" t="inlineStr">
        <is>
          <t>H</t>
        </is>
      </c>
      <c r="J2305" s="24" t="inlineStr">
        <is>
          <t>E2-Leiceste-Bromley</t>
        </is>
      </c>
      <c r="K2305" s="24" t="n">
        <v>24</v>
      </c>
      <c r="L2305" s="11">
        <f>IF(INDEX(Matches!$X:$X,AA2305)=0,"",IF(I2305="H",INDEX(Matches!$H:$H,AA2305),INDEX(Matches!$I:$I,AA2305)))</f>
        <v/>
      </c>
      <c r="M2305" s="11">
        <f>IF(INDEX(Matches!$X:$X,AA2305)=0,"",IF(I2305="H",INDEX(Matches!$I:$I,AA2305),INDEX(Matches!$H:$H,AA2305)))</f>
        <v/>
      </c>
      <c r="N2305" s="11">
        <f>IF(L2305="","",IF(L2305&gt;M2305,"W",IF(L2305=M2305,"D","L")))</f>
        <v/>
      </c>
      <c r="O2305" s="11">
        <f>IF(L2305="","",IF(L2305&gt;M2305,3,IF(L2305=M2305,1,0)))</f>
        <v/>
      </c>
      <c r="P2305" s="31">
        <f>IF(I2305="H",INDEX(Matches!$L:$L,AA2305),INDEX(Matches!$N:$N,AA2305))</f>
        <v/>
      </c>
      <c r="Q2305" s="31">
        <f>INDEX(Matches!$M:$M,AA2305)</f>
        <v/>
      </c>
      <c r="R2305" s="31">
        <f>IF(I2305="H",INDEX(Matches!$N:$N,AA2305),INDEX(Matches!$L:$L,AA2305))</f>
        <v/>
      </c>
      <c r="S2305" s="33">
        <f>IF(I2305="H",INDEX(Matches!$O:$O,AA2305),INDEX(Matches!$P:$P,AA2305))</f>
        <v/>
      </c>
      <c r="T2305" s="33">
        <f>IF(INDEX(Matches!$J:$J,AA2305)="","",IF(I2305="H",INDEX(Matches!$J:$J,AA2305),INDEX(Matches!$K:$K,AA2305)))</f>
        <v/>
      </c>
      <c r="U2305" s="33">
        <f>IF(INDEX(Matches!$K:$K,AA2305)="","",IF(I2305="H",INDEX(Matches!$K:$K,AA2305),INDEX(Matches!$J:$J,AA2305)))</f>
        <v/>
      </c>
      <c r="V2305" s="30">
        <f>IF(T2305="","",T2305-U2305)</f>
        <v/>
      </c>
      <c r="W2305" s="33">
        <f>IF(I2305="H",INDEX(Matches!$T:$T,AA2305),INDEX(Matches!$U:$U,AA2305))</f>
        <v/>
      </c>
      <c r="X2305" s="11">
        <f>INDEX(Matches!$X:$X,AA2305)</f>
        <v/>
      </c>
      <c r="Y2305" s="30">
        <f>IF(O2305="","",O2305-S2305)</f>
        <v/>
      </c>
      <c r="Z2305" s="30">
        <f>IF(W2305="","",W2305-S2305)</f>
        <v/>
      </c>
      <c r="AA2305" s="24">
        <f>MATCH(J2305,Matches!$A:$A,0)</f>
        <v/>
      </c>
      <c r="AB2305" s="33" t="n"/>
      <c r="AC2305" s="33" t="n">
        <v>2.22213429151345</v>
      </c>
      <c r="AD2305" s="24" t="n"/>
      <c r="AE2305" s="24" t="n">
        <v>7</v>
      </c>
      <c r="AF2305" s="33" t="n"/>
      <c r="AG2305" s="33" t="n"/>
    </row>
    <row r="2306">
      <c r="A2306" s="24" t="inlineStr">
        <is>
          <t>Leicester|27</t>
        </is>
      </c>
      <c r="B2306" s="24" t="inlineStr">
        <is>
          <t>E2</t>
        </is>
      </c>
      <c r="C2306" s="24" t="inlineStr">
        <is>
          <t>League One</t>
        </is>
      </c>
      <c r="D2306" s="24" t="inlineStr">
        <is>
          <t>Leicester</t>
        </is>
      </c>
      <c r="E2306" s="24" t="n">
        <v>27</v>
      </c>
      <c r="F2306" s="24" t="n">
        <v>7</v>
      </c>
      <c r="G2306" s="29" t="n">
        <v>46410.625</v>
      </c>
      <c r="H2306" s="24" t="inlineStr">
        <is>
          <t>Luton</t>
        </is>
      </c>
      <c r="I2306" s="24" t="inlineStr">
        <is>
          <t>H</t>
        </is>
      </c>
      <c r="J2306" s="24" t="inlineStr">
        <is>
          <t>E2-Leiceste-Luton</t>
        </is>
      </c>
      <c r="K2306" s="24" t="n">
        <v>3</v>
      </c>
      <c r="L2306" s="11">
        <f>IF(INDEX(Matches!$X:$X,AA2306)=0,"",IF(I2306="H",INDEX(Matches!$H:$H,AA2306),INDEX(Matches!$I:$I,AA2306)))</f>
        <v/>
      </c>
      <c r="M2306" s="11">
        <f>IF(INDEX(Matches!$X:$X,AA2306)=0,"",IF(I2306="H",INDEX(Matches!$I:$I,AA2306),INDEX(Matches!$H:$H,AA2306)))</f>
        <v/>
      </c>
      <c r="N2306" s="11">
        <f>IF(L2306="","",IF(L2306&gt;M2306,"W",IF(L2306=M2306,"D","L")))</f>
        <v/>
      </c>
      <c r="O2306" s="11">
        <f>IF(L2306="","",IF(L2306&gt;M2306,3,IF(L2306=M2306,1,0)))</f>
        <v/>
      </c>
      <c r="P2306" s="31">
        <f>IF(I2306="H",INDEX(Matches!$L:$L,AA2306),INDEX(Matches!$N:$N,AA2306))</f>
        <v/>
      </c>
      <c r="Q2306" s="31">
        <f>INDEX(Matches!$M:$M,AA2306)</f>
        <v/>
      </c>
      <c r="R2306" s="31">
        <f>IF(I2306="H",INDEX(Matches!$N:$N,AA2306),INDEX(Matches!$L:$L,AA2306))</f>
        <v/>
      </c>
      <c r="S2306" s="33">
        <f>IF(I2306="H",INDEX(Matches!$O:$O,AA2306),INDEX(Matches!$P:$P,AA2306))</f>
        <v/>
      </c>
      <c r="T2306" s="33">
        <f>IF(INDEX(Matches!$J:$J,AA2306)="","",IF(I2306="H",INDEX(Matches!$J:$J,AA2306),INDEX(Matches!$K:$K,AA2306)))</f>
        <v/>
      </c>
      <c r="U2306" s="33">
        <f>IF(INDEX(Matches!$K:$K,AA2306)="","",IF(I2306="H",INDEX(Matches!$K:$K,AA2306),INDEX(Matches!$J:$J,AA2306)))</f>
        <v/>
      </c>
      <c r="V2306" s="30">
        <f>IF(T2306="","",T2306-U2306)</f>
        <v/>
      </c>
      <c r="W2306" s="33">
        <f>IF(I2306="H",INDEX(Matches!$T:$T,AA2306),INDEX(Matches!$U:$U,AA2306))</f>
        <v/>
      </c>
      <c r="X2306" s="11">
        <f>INDEX(Matches!$X:$X,AA2306)</f>
        <v/>
      </c>
      <c r="Y2306" s="30">
        <f>IF(O2306="","",O2306-S2306)</f>
        <v/>
      </c>
      <c r="Z2306" s="30">
        <f>IF(W2306="","",W2306-S2306)</f>
        <v/>
      </c>
      <c r="AA2306" s="24">
        <f>MATCH(J2306,Matches!$A:$A,0)</f>
        <v/>
      </c>
      <c r="AB2306" s="33" t="n"/>
      <c r="AC2306" s="33" t="n">
        <v>1.700948115552728</v>
      </c>
      <c r="AD2306" s="24" t="n"/>
      <c r="AE2306" s="24" t="n">
        <v>7</v>
      </c>
      <c r="AF2306" s="33" t="n"/>
      <c r="AG2306" s="33" t="n"/>
    </row>
    <row r="2307">
      <c r="A2307" s="24" t="inlineStr">
        <is>
          <t>Leicester|28</t>
        </is>
      </c>
      <c r="B2307" s="24" t="inlineStr">
        <is>
          <t>E2</t>
        </is>
      </c>
      <c r="C2307" s="24" t="inlineStr">
        <is>
          <t>League One</t>
        </is>
      </c>
      <c r="D2307" s="24" t="inlineStr">
        <is>
          <t>Leicester</t>
        </is>
      </c>
      <c r="E2307" s="24" t="n">
        <v>28</v>
      </c>
      <c r="F2307" s="24" t="n">
        <v>7</v>
      </c>
      <c r="G2307" s="29" t="n">
        <v>46417.625</v>
      </c>
      <c r="H2307" s="24" t="inlineStr">
        <is>
          <t>Stevenage</t>
        </is>
      </c>
      <c r="I2307" s="24" t="inlineStr">
        <is>
          <t>A</t>
        </is>
      </c>
      <c r="J2307" s="24" t="inlineStr">
        <is>
          <t>E2-Stevenag-Leiceste</t>
        </is>
      </c>
      <c r="K2307" s="24" t="n">
        <v>17</v>
      </c>
      <c r="L2307" s="11">
        <f>IF(INDEX(Matches!$X:$X,AA2307)=0,"",IF(I2307="H",INDEX(Matches!$H:$H,AA2307),INDEX(Matches!$I:$I,AA2307)))</f>
        <v/>
      </c>
      <c r="M2307" s="11">
        <f>IF(INDEX(Matches!$X:$X,AA2307)=0,"",IF(I2307="H",INDEX(Matches!$I:$I,AA2307),INDEX(Matches!$H:$H,AA2307)))</f>
        <v/>
      </c>
      <c r="N2307" s="11">
        <f>IF(L2307="","",IF(L2307&gt;M2307,"W",IF(L2307=M2307,"D","L")))</f>
        <v/>
      </c>
      <c r="O2307" s="11">
        <f>IF(L2307="","",IF(L2307&gt;M2307,3,IF(L2307=M2307,1,0)))</f>
        <v/>
      </c>
      <c r="P2307" s="31">
        <f>IF(I2307="H",INDEX(Matches!$L:$L,AA2307),INDEX(Matches!$N:$N,AA2307))</f>
        <v/>
      </c>
      <c r="Q2307" s="31">
        <f>INDEX(Matches!$M:$M,AA2307)</f>
        <v/>
      </c>
      <c r="R2307" s="31">
        <f>IF(I2307="H",INDEX(Matches!$N:$N,AA2307),INDEX(Matches!$L:$L,AA2307))</f>
        <v/>
      </c>
      <c r="S2307" s="33">
        <f>IF(I2307="H",INDEX(Matches!$O:$O,AA2307),INDEX(Matches!$P:$P,AA2307))</f>
        <v/>
      </c>
      <c r="T2307" s="33">
        <f>IF(INDEX(Matches!$J:$J,AA2307)="","",IF(I2307="H",INDEX(Matches!$J:$J,AA2307),INDEX(Matches!$K:$K,AA2307)))</f>
        <v/>
      </c>
      <c r="U2307" s="33">
        <f>IF(INDEX(Matches!$K:$K,AA2307)="","",IF(I2307="H",INDEX(Matches!$K:$K,AA2307),INDEX(Matches!$J:$J,AA2307)))</f>
        <v/>
      </c>
      <c r="V2307" s="30">
        <f>IF(T2307="","",T2307-U2307)</f>
        <v/>
      </c>
      <c r="W2307" s="33">
        <f>IF(I2307="H",INDEX(Matches!$T:$T,AA2307),INDEX(Matches!$U:$U,AA2307))</f>
        <v/>
      </c>
      <c r="X2307" s="11">
        <f>INDEX(Matches!$X:$X,AA2307)</f>
        <v/>
      </c>
      <c r="Y2307" s="30">
        <f>IF(O2307="","",O2307-S2307)</f>
        <v/>
      </c>
      <c r="Z2307" s="30">
        <f>IF(W2307="","",W2307-S2307)</f>
        <v/>
      </c>
      <c r="AA2307" s="24">
        <f>MATCH(J2307,Matches!$A:$A,0)</f>
        <v/>
      </c>
      <c r="AB2307" s="33" t="n"/>
      <c r="AC2307" s="33" t="n">
        <v>1.649451862120911</v>
      </c>
      <c r="AD2307" s="24" t="n"/>
      <c r="AE2307" s="24" t="n">
        <v>7</v>
      </c>
      <c r="AF2307" s="33" t="n"/>
      <c r="AG2307" s="33" t="n"/>
    </row>
    <row r="2308">
      <c r="A2308" s="24" t="inlineStr">
        <is>
          <t>Leicester|29</t>
        </is>
      </c>
      <c r="B2308" s="24" t="inlineStr">
        <is>
          <t>E2</t>
        </is>
      </c>
      <c r="C2308" s="24" t="inlineStr">
        <is>
          <t>League One</t>
        </is>
      </c>
      <c r="D2308" s="24" t="inlineStr">
        <is>
          <t>Leicester</t>
        </is>
      </c>
      <c r="E2308" s="24" t="n">
        <v>29</v>
      </c>
      <c r="F2308" s="24" t="n">
        <v>8</v>
      </c>
      <c r="G2308" s="29" t="n">
        <v>46424.625</v>
      </c>
      <c r="H2308" s="24" t="inlineStr">
        <is>
          <t>MK Dons</t>
        </is>
      </c>
      <c r="I2308" s="24" t="inlineStr">
        <is>
          <t>H</t>
        </is>
      </c>
      <c r="J2308" s="24" t="inlineStr">
        <is>
          <t>E2-Leiceste-MKDons</t>
        </is>
      </c>
      <c r="K2308" s="24" t="n">
        <v>6</v>
      </c>
      <c r="L2308" s="11">
        <f>IF(INDEX(Matches!$X:$X,AA2308)=0,"",IF(I2308="H",INDEX(Matches!$H:$H,AA2308),INDEX(Matches!$I:$I,AA2308)))</f>
        <v/>
      </c>
      <c r="M2308" s="11">
        <f>IF(INDEX(Matches!$X:$X,AA2308)=0,"",IF(I2308="H",INDEX(Matches!$I:$I,AA2308),INDEX(Matches!$H:$H,AA2308)))</f>
        <v/>
      </c>
      <c r="N2308" s="11">
        <f>IF(L2308="","",IF(L2308&gt;M2308,"W",IF(L2308=M2308,"D","L")))</f>
        <v/>
      </c>
      <c r="O2308" s="11">
        <f>IF(L2308="","",IF(L2308&gt;M2308,3,IF(L2308=M2308,1,0)))</f>
        <v/>
      </c>
      <c r="P2308" s="31">
        <f>IF(I2308="H",INDEX(Matches!$L:$L,AA2308),INDEX(Matches!$N:$N,AA2308))</f>
        <v/>
      </c>
      <c r="Q2308" s="31">
        <f>INDEX(Matches!$M:$M,AA2308)</f>
        <v/>
      </c>
      <c r="R2308" s="31">
        <f>IF(I2308="H",INDEX(Matches!$N:$N,AA2308),INDEX(Matches!$L:$L,AA2308))</f>
        <v/>
      </c>
      <c r="S2308" s="33">
        <f>IF(I2308="H",INDEX(Matches!$O:$O,AA2308),INDEX(Matches!$P:$P,AA2308))</f>
        <v/>
      </c>
      <c r="T2308" s="33">
        <f>IF(INDEX(Matches!$J:$J,AA2308)="","",IF(I2308="H",INDEX(Matches!$J:$J,AA2308),INDEX(Matches!$K:$K,AA2308)))</f>
        <v/>
      </c>
      <c r="U2308" s="33">
        <f>IF(INDEX(Matches!$K:$K,AA2308)="","",IF(I2308="H",INDEX(Matches!$K:$K,AA2308),INDEX(Matches!$J:$J,AA2308)))</f>
        <v/>
      </c>
      <c r="V2308" s="30">
        <f>IF(T2308="","",T2308-U2308)</f>
        <v/>
      </c>
      <c r="W2308" s="33">
        <f>IF(I2308="H",INDEX(Matches!$T:$T,AA2308),INDEX(Matches!$U:$U,AA2308))</f>
        <v/>
      </c>
      <c r="X2308" s="11">
        <f>INDEX(Matches!$X:$X,AA2308)</f>
        <v/>
      </c>
      <c r="Y2308" s="30">
        <f>IF(O2308="","",O2308-S2308)</f>
        <v/>
      </c>
      <c r="Z2308" s="30">
        <f>IF(W2308="","",W2308-S2308)</f>
        <v/>
      </c>
      <c r="AA2308" s="24">
        <f>MATCH(J2308,Matches!$A:$A,0)</f>
        <v/>
      </c>
      <c r="AB2308" s="33" t="n"/>
      <c r="AC2308" s="33" t="n">
        <v>1.843457526019421</v>
      </c>
      <c r="AD2308" s="24" t="n"/>
      <c r="AE2308" s="24" t="n">
        <v>8</v>
      </c>
      <c r="AF2308" s="33" t="n"/>
      <c r="AG2308" s="33" t="n"/>
    </row>
    <row r="2309">
      <c r="A2309" s="24" t="inlineStr">
        <is>
          <t>Leicester|30</t>
        </is>
      </c>
      <c r="B2309" s="24" t="inlineStr">
        <is>
          <t>E2</t>
        </is>
      </c>
      <c r="C2309" s="24" t="inlineStr">
        <is>
          <t>League One</t>
        </is>
      </c>
      <c r="D2309" s="24" t="inlineStr">
        <is>
          <t>Leicester</t>
        </is>
      </c>
      <c r="E2309" s="24" t="n">
        <v>30</v>
      </c>
      <c r="F2309" s="24" t="n">
        <v>8</v>
      </c>
      <c r="G2309" s="29" t="n">
        <v>46427.82291666666</v>
      </c>
      <c r="H2309" s="24" t="inlineStr">
        <is>
          <t>Plymouth</t>
        </is>
      </c>
      <c r="I2309" s="24" t="inlineStr">
        <is>
          <t>A</t>
        </is>
      </c>
      <c r="J2309" s="24" t="inlineStr">
        <is>
          <t>E2-Plymouth-Leiceste</t>
        </is>
      </c>
      <c r="K2309" s="24" t="n">
        <v>5</v>
      </c>
      <c r="L2309" s="11">
        <f>IF(INDEX(Matches!$X:$X,AA2309)=0,"",IF(I2309="H",INDEX(Matches!$H:$H,AA2309),INDEX(Matches!$I:$I,AA2309)))</f>
        <v/>
      </c>
      <c r="M2309" s="11">
        <f>IF(INDEX(Matches!$X:$X,AA2309)=0,"",IF(I2309="H",INDEX(Matches!$I:$I,AA2309),INDEX(Matches!$H:$H,AA2309)))</f>
        <v/>
      </c>
      <c r="N2309" s="11">
        <f>IF(L2309="","",IF(L2309&gt;M2309,"W",IF(L2309=M2309,"D","L")))</f>
        <v/>
      </c>
      <c r="O2309" s="11">
        <f>IF(L2309="","",IF(L2309&gt;M2309,3,IF(L2309=M2309,1,0)))</f>
        <v/>
      </c>
      <c r="P2309" s="31">
        <f>IF(I2309="H",INDEX(Matches!$L:$L,AA2309),INDEX(Matches!$N:$N,AA2309))</f>
        <v/>
      </c>
      <c r="Q2309" s="31">
        <f>INDEX(Matches!$M:$M,AA2309)</f>
        <v/>
      </c>
      <c r="R2309" s="31">
        <f>IF(I2309="H",INDEX(Matches!$N:$N,AA2309),INDEX(Matches!$L:$L,AA2309))</f>
        <v/>
      </c>
      <c r="S2309" s="33">
        <f>IF(I2309="H",INDEX(Matches!$O:$O,AA2309),INDEX(Matches!$P:$P,AA2309))</f>
        <v/>
      </c>
      <c r="T2309" s="33">
        <f>IF(INDEX(Matches!$J:$J,AA2309)="","",IF(I2309="H",INDEX(Matches!$J:$J,AA2309),INDEX(Matches!$K:$K,AA2309)))</f>
        <v/>
      </c>
      <c r="U2309" s="33">
        <f>IF(INDEX(Matches!$K:$K,AA2309)="","",IF(I2309="H",INDEX(Matches!$K:$K,AA2309),INDEX(Matches!$J:$J,AA2309)))</f>
        <v/>
      </c>
      <c r="V2309" s="30">
        <f>IF(T2309="","",T2309-U2309)</f>
        <v/>
      </c>
      <c r="W2309" s="33">
        <f>IF(I2309="H",INDEX(Matches!$T:$T,AA2309),INDEX(Matches!$U:$U,AA2309))</f>
        <v/>
      </c>
      <c r="X2309" s="11">
        <f>INDEX(Matches!$X:$X,AA2309)</f>
        <v/>
      </c>
      <c r="Y2309" s="30">
        <f>IF(O2309="","",O2309-S2309)</f>
        <v/>
      </c>
      <c r="Z2309" s="30">
        <f>IF(W2309="","",W2309-S2309)</f>
        <v/>
      </c>
      <c r="AA2309" s="24">
        <f>MATCH(J2309,Matches!$A:$A,0)</f>
        <v/>
      </c>
      <c r="AB2309" s="33" t="n"/>
      <c r="AC2309" s="33" t="n">
        <v>1.483146757901855</v>
      </c>
      <c r="AD2309" s="24" t="n"/>
      <c r="AE2309" s="24" t="n">
        <v>8</v>
      </c>
      <c r="AF2309" s="33" t="n"/>
      <c r="AG2309" s="33" t="n"/>
    </row>
    <row r="2310">
      <c r="A2310" s="24" t="inlineStr">
        <is>
          <t>Leicester|31</t>
        </is>
      </c>
      <c r="B2310" s="24" t="inlineStr">
        <is>
          <t>E2</t>
        </is>
      </c>
      <c r="C2310" s="24" t="inlineStr">
        <is>
          <t>League One</t>
        </is>
      </c>
      <c r="D2310" s="24" t="inlineStr">
        <is>
          <t>Leicester</t>
        </is>
      </c>
      <c r="E2310" s="24" t="n">
        <v>31</v>
      </c>
      <c r="F2310" s="24" t="n">
        <v>8</v>
      </c>
      <c r="G2310" s="29" t="n">
        <v>46431.625</v>
      </c>
      <c r="H2310" s="24" t="inlineStr">
        <is>
          <t>Oxford</t>
        </is>
      </c>
      <c r="I2310" s="24" t="inlineStr">
        <is>
          <t>A</t>
        </is>
      </c>
      <c r="J2310" s="24" t="inlineStr">
        <is>
          <t>E2-Oxford-Leiceste</t>
        </is>
      </c>
      <c r="K2310" s="24" t="n">
        <v>11</v>
      </c>
      <c r="L2310" s="11">
        <f>IF(INDEX(Matches!$X:$X,AA2310)=0,"",IF(I2310="H",INDEX(Matches!$H:$H,AA2310),INDEX(Matches!$I:$I,AA2310)))</f>
        <v/>
      </c>
      <c r="M2310" s="11">
        <f>IF(INDEX(Matches!$X:$X,AA2310)=0,"",IF(I2310="H",INDEX(Matches!$I:$I,AA2310),INDEX(Matches!$H:$H,AA2310)))</f>
        <v/>
      </c>
      <c r="N2310" s="11">
        <f>IF(L2310="","",IF(L2310&gt;M2310,"W",IF(L2310=M2310,"D","L")))</f>
        <v/>
      </c>
      <c r="O2310" s="11">
        <f>IF(L2310="","",IF(L2310&gt;M2310,3,IF(L2310=M2310,1,0)))</f>
        <v/>
      </c>
      <c r="P2310" s="31">
        <f>IF(I2310="H",INDEX(Matches!$L:$L,AA2310),INDEX(Matches!$N:$N,AA2310))</f>
        <v/>
      </c>
      <c r="Q2310" s="31">
        <f>INDEX(Matches!$M:$M,AA2310)</f>
        <v/>
      </c>
      <c r="R2310" s="31">
        <f>IF(I2310="H",INDEX(Matches!$N:$N,AA2310),INDEX(Matches!$L:$L,AA2310))</f>
        <v/>
      </c>
      <c r="S2310" s="33">
        <f>IF(I2310="H",INDEX(Matches!$O:$O,AA2310),INDEX(Matches!$P:$P,AA2310))</f>
        <v/>
      </c>
      <c r="T2310" s="33">
        <f>IF(INDEX(Matches!$J:$J,AA2310)="","",IF(I2310="H",INDEX(Matches!$J:$J,AA2310),INDEX(Matches!$K:$K,AA2310)))</f>
        <v/>
      </c>
      <c r="U2310" s="33">
        <f>IF(INDEX(Matches!$K:$K,AA2310)="","",IF(I2310="H",INDEX(Matches!$K:$K,AA2310),INDEX(Matches!$J:$J,AA2310)))</f>
        <v/>
      </c>
      <c r="V2310" s="30">
        <f>IF(T2310="","",T2310-U2310)</f>
        <v/>
      </c>
      <c r="W2310" s="33">
        <f>IF(I2310="H",INDEX(Matches!$T:$T,AA2310),INDEX(Matches!$U:$U,AA2310))</f>
        <v/>
      </c>
      <c r="X2310" s="11">
        <f>INDEX(Matches!$X:$X,AA2310)</f>
        <v/>
      </c>
      <c r="Y2310" s="30">
        <f>IF(O2310="","",O2310-S2310)</f>
        <v/>
      </c>
      <c r="Z2310" s="30">
        <f>IF(W2310="","",W2310-S2310)</f>
        <v/>
      </c>
      <c r="AA2310" s="24">
        <f>MATCH(J2310,Matches!$A:$A,0)</f>
        <v/>
      </c>
      <c r="AB2310" s="33" t="n"/>
      <c r="AC2310" s="33" t="n">
        <v>1.618711537571923</v>
      </c>
      <c r="AD2310" s="24" t="n"/>
      <c r="AE2310" s="24" t="n">
        <v>8</v>
      </c>
      <c r="AF2310" s="33" t="n"/>
      <c r="AG2310" s="33" t="n"/>
    </row>
    <row r="2311">
      <c r="A2311" s="24" t="inlineStr">
        <is>
          <t>Leicester|32</t>
        </is>
      </c>
      <c r="B2311" s="24" t="inlineStr">
        <is>
          <t>E2</t>
        </is>
      </c>
      <c r="C2311" s="24" t="inlineStr">
        <is>
          <t>League One</t>
        </is>
      </c>
      <c r="D2311" s="24" t="inlineStr">
        <is>
          <t>Leicester</t>
        </is>
      </c>
      <c r="E2311" s="24" t="n">
        <v>32</v>
      </c>
      <c r="F2311" s="24" t="n">
        <v>8</v>
      </c>
      <c r="G2311" s="29" t="n">
        <v>46438.625</v>
      </c>
      <c r="H2311" s="24" t="inlineStr">
        <is>
          <t>Stockport</t>
        </is>
      </c>
      <c r="I2311" s="24" t="inlineStr">
        <is>
          <t>H</t>
        </is>
      </c>
      <c r="J2311" s="24" t="inlineStr">
        <is>
          <t>E2-Leiceste-Stockpor</t>
        </is>
      </c>
      <c r="K2311" s="24" t="n">
        <v>7</v>
      </c>
      <c r="L2311" s="11">
        <f>IF(INDEX(Matches!$X:$X,AA2311)=0,"",IF(I2311="H",INDEX(Matches!$H:$H,AA2311),INDEX(Matches!$I:$I,AA2311)))</f>
        <v/>
      </c>
      <c r="M2311" s="11">
        <f>IF(INDEX(Matches!$X:$X,AA2311)=0,"",IF(I2311="H",INDEX(Matches!$I:$I,AA2311),INDEX(Matches!$H:$H,AA2311)))</f>
        <v/>
      </c>
      <c r="N2311" s="11">
        <f>IF(L2311="","",IF(L2311&gt;M2311,"W",IF(L2311=M2311,"D","L")))</f>
        <v/>
      </c>
      <c r="O2311" s="11">
        <f>IF(L2311="","",IF(L2311&gt;M2311,3,IF(L2311=M2311,1,0)))</f>
        <v/>
      </c>
      <c r="P2311" s="31">
        <f>IF(I2311="H",INDEX(Matches!$L:$L,AA2311),INDEX(Matches!$N:$N,AA2311))</f>
        <v/>
      </c>
      <c r="Q2311" s="31">
        <f>INDEX(Matches!$M:$M,AA2311)</f>
        <v/>
      </c>
      <c r="R2311" s="31">
        <f>IF(I2311="H",INDEX(Matches!$N:$N,AA2311),INDEX(Matches!$L:$L,AA2311))</f>
        <v/>
      </c>
      <c r="S2311" s="33">
        <f>IF(I2311="H",INDEX(Matches!$O:$O,AA2311),INDEX(Matches!$P:$P,AA2311))</f>
        <v/>
      </c>
      <c r="T2311" s="33">
        <f>IF(INDEX(Matches!$J:$J,AA2311)="","",IF(I2311="H",INDEX(Matches!$J:$J,AA2311),INDEX(Matches!$K:$K,AA2311)))</f>
        <v/>
      </c>
      <c r="U2311" s="33">
        <f>IF(INDEX(Matches!$K:$K,AA2311)="","",IF(I2311="H",INDEX(Matches!$K:$K,AA2311),INDEX(Matches!$J:$J,AA2311)))</f>
        <v/>
      </c>
      <c r="V2311" s="30">
        <f>IF(T2311="","",T2311-U2311)</f>
        <v/>
      </c>
      <c r="W2311" s="33">
        <f>IF(I2311="H",INDEX(Matches!$T:$T,AA2311),INDEX(Matches!$U:$U,AA2311))</f>
        <v/>
      </c>
      <c r="X2311" s="11">
        <f>INDEX(Matches!$X:$X,AA2311)</f>
        <v/>
      </c>
      <c r="Y2311" s="30">
        <f>IF(O2311="","",O2311-S2311)</f>
        <v/>
      </c>
      <c r="Z2311" s="30">
        <f>IF(W2311="","",W2311-S2311)</f>
        <v/>
      </c>
      <c r="AA2311" s="24">
        <f>MATCH(J2311,Matches!$A:$A,0)</f>
        <v/>
      </c>
      <c r="AB2311" s="33" t="n"/>
      <c r="AC2311" s="33" t="n">
        <v>1.752692944346605</v>
      </c>
      <c r="AD2311" s="24" t="n"/>
      <c r="AE2311" s="24" t="n">
        <v>8</v>
      </c>
      <c r="AF2311" s="33" t="n"/>
      <c r="AG2311" s="33" t="n"/>
    </row>
    <row r="2312">
      <c r="A2312" s="24" t="inlineStr">
        <is>
          <t>Leicester|33</t>
        </is>
      </c>
      <c r="B2312" s="24" t="inlineStr">
        <is>
          <t>E2</t>
        </is>
      </c>
      <c r="C2312" s="24" t="inlineStr">
        <is>
          <t>League One</t>
        </is>
      </c>
      <c r="D2312" s="24" t="inlineStr">
        <is>
          <t>Leicester</t>
        </is>
      </c>
      <c r="E2312" s="24" t="n">
        <v>33</v>
      </c>
      <c r="F2312" s="24" t="n">
        <v>9</v>
      </c>
      <c r="G2312" s="29" t="n">
        <v>46445.625</v>
      </c>
      <c r="H2312" s="24" t="inlineStr">
        <is>
          <t>Bradford</t>
        </is>
      </c>
      <c r="I2312" s="24" t="inlineStr">
        <is>
          <t>A</t>
        </is>
      </c>
      <c r="J2312" s="24" t="inlineStr">
        <is>
          <t>E2-Bradford-Leiceste</t>
        </is>
      </c>
      <c r="K2312" s="24" t="n">
        <v>8</v>
      </c>
      <c r="L2312" s="11">
        <f>IF(INDEX(Matches!$X:$X,AA2312)=0,"",IF(I2312="H",INDEX(Matches!$H:$H,AA2312),INDEX(Matches!$I:$I,AA2312)))</f>
        <v/>
      </c>
      <c r="M2312" s="11">
        <f>IF(INDEX(Matches!$X:$X,AA2312)=0,"",IF(I2312="H",INDEX(Matches!$I:$I,AA2312),INDEX(Matches!$H:$H,AA2312)))</f>
        <v/>
      </c>
      <c r="N2312" s="11">
        <f>IF(L2312="","",IF(L2312&gt;M2312,"W",IF(L2312=M2312,"D","L")))</f>
        <v/>
      </c>
      <c r="O2312" s="11">
        <f>IF(L2312="","",IF(L2312&gt;M2312,3,IF(L2312=M2312,1,0)))</f>
        <v/>
      </c>
      <c r="P2312" s="31">
        <f>IF(I2312="H",INDEX(Matches!$L:$L,AA2312),INDEX(Matches!$N:$N,AA2312))</f>
        <v/>
      </c>
      <c r="Q2312" s="31">
        <f>INDEX(Matches!$M:$M,AA2312)</f>
        <v/>
      </c>
      <c r="R2312" s="31">
        <f>IF(I2312="H",INDEX(Matches!$N:$N,AA2312),INDEX(Matches!$L:$L,AA2312))</f>
        <v/>
      </c>
      <c r="S2312" s="33">
        <f>IF(I2312="H",INDEX(Matches!$O:$O,AA2312),INDEX(Matches!$P:$P,AA2312))</f>
        <v/>
      </c>
      <c r="T2312" s="33">
        <f>IF(INDEX(Matches!$J:$J,AA2312)="","",IF(I2312="H",INDEX(Matches!$J:$J,AA2312),INDEX(Matches!$K:$K,AA2312)))</f>
        <v/>
      </c>
      <c r="U2312" s="33">
        <f>IF(INDEX(Matches!$K:$K,AA2312)="","",IF(I2312="H",INDEX(Matches!$K:$K,AA2312),INDEX(Matches!$J:$J,AA2312)))</f>
        <v/>
      </c>
      <c r="V2312" s="30">
        <f>IF(T2312="","",T2312-U2312)</f>
        <v/>
      </c>
      <c r="W2312" s="33">
        <f>IF(I2312="H",INDEX(Matches!$T:$T,AA2312),INDEX(Matches!$U:$U,AA2312))</f>
        <v/>
      </c>
      <c r="X2312" s="11">
        <f>INDEX(Matches!$X:$X,AA2312)</f>
        <v/>
      </c>
      <c r="Y2312" s="30">
        <f>IF(O2312="","",O2312-S2312)</f>
        <v/>
      </c>
      <c r="Z2312" s="30">
        <f>IF(W2312="","",W2312-S2312)</f>
        <v/>
      </c>
      <c r="AA2312" s="24">
        <f>MATCH(J2312,Matches!$A:$A,0)</f>
        <v/>
      </c>
      <c r="AB2312" s="33" t="n"/>
      <c r="AC2312" s="33" t="n">
        <v>1.50789834337899</v>
      </c>
      <c r="AD2312" s="24" t="n"/>
      <c r="AE2312" s="24" t="n">
        <v>9</v>
      </c>
      <c r="AF2312" s="33" t="n"/>
      <c r="AG2312" s="33" t="n"/>
    </row>
    <row r="2313">
      <c r="A2313" s="24" t="inlineStr">
        <is>
          <t>Leicester|34</t>
        </is>
      </c>
      <c r="B2313" s="24" t="inlineStr">
        <is>
          <t>E2</t>
        </is>
      </c>
      <c r="C2313" s="24" t="inlineStr">
        <is>
          <t>League One</t>
        </is>
      </c>
      <c r="D2313" s="24" t="inlineStr">
        <is>
          <t>Leicester</t>
        </is>
      </c>
      <c r="E2313" s="24" t="n">
        <v>34</v>
      </c>
      <c r="F2313" s="24" t="n">
        <v>9</v>
      </c>
      <c r="G2313" s="29" t="n">
        <v>46452.625</v>
      </c>
      <c r="H2313" s="24" t="inlineStr">
        <is>
          <t>Notts County</t>
        </is>
      </c>
      <c r="I2313" s="24" t="inlineStr">
        <is>
          <t>H</t>
        </is>
      </c>
      <c r="J2313" s="24" t="inlineStr">
        <is>
          <t>E2-Leiceste-NottsCou</t>
        </is>
      </c>
      <c r="K2313" s="24" t="n">
        <v>18</v>
      </c>
      <c r="L2313" s="11">
        <f>IF(INDEX(Matches!$X:$X,AA2313)=0,"",IF(I2313="H",INDEX(Matches!$H:$H,AA2313),INDEX(Matches!$I:$I,AA2313)))</f>
        <v/>
      </c>
      <c r="M2313" s="11">
        <f>IF(INDEX(Matches!$X:$X,AA2313)=0,"",IF(I2313="H",INDEX(Matches!$I:$I,AA2313),INDEX(Matches!$H:$H,AA2313)))</f>
        <v/>
      </c>
      <c r="N2313" s="11">
        <f>IF(L2313="","",IF(L2313&gt;M2313,"W",IF(L2313=M2313,"D","L")))</f>
        <v/>
      </c>
      <c r="O2313" s="11">
        <f>IF(L2313="","",IF(L2313&gt;M2313,3,IF(L2313=M2313,1,0)))</f>
        <v/>
      </c>
      <c r="P2313" s="31">
        <f>IF(I2313="H",INDEX(Matches!$L:$L,AA2313),INDEX(Matches!$N:$N,AA2313))</f>
        <v/>
      </c>
      <c r="Q2313" s="31">
        <f>INDEX(Matches!$M:$M,AA2313)</f>
        <v/>
      </c>
      <c r="R2313" s="31">
        <f>IF(I2313="H",INDEX(Matches!$N:$N,AA2313),INDEX(Matches!$L:$L,AA2313))</f>
        <v/>
      </c>
      <c r="S2313" s="33">
        <f>IF(I2313="H",INDEX(Matches!$O:$O,AA2313),INDEX(Matches!$P:$P,AA2313))</f>
        <v/>
      </c>
      <c r="T2313" s="33">
        <f>IF(INDEX(Matches!$J:$J,AA2313)="","",IF(I2313="H",INDEX(Matches!$J:$J,AA2313),INDEX(Matches!$K:$K,AA2313)))</f>
        <v/>
      </c>
      <c r="U2313" s="33">
        <f>IF(INDEX(Matches!$K:$K,AA2313)="","",IF(I2313="H",INDEX(Matches!$K:$K,AA2313),INDEX(Matches!$J:$J,AA2313)))</f>
        <v/>
      </c>
      <c r="V2313" s="30">
        <f>IF(T2313="","",T2313-U2313)</f>
        <v/>
      </c>
      <c r="W2313" s="33">
        <f>IF(I2313="H",INDEX(Matches!$T:$T,AA2313),INDEX(Matches!$U:$U,AA2313))</f>
        <v/>
      </c>
      <c r="X2313" s="11">
        <f>INDEX(Matches!$X:$X,AA2313)</f>
        <v/>
      </c>
      <c r="Y2313" s="30">
        <f>IF(O2313="","",O2313-S2313)</f>
        <v/>
      </c>
      <c r="Z2313" s="30">
        <f>IF(W2313="","",W2313-S2313)</f>
        <v/>
      </c>
      <c r="AA2313" s="24">
        <f>MATCH(J2313,Matches!$A:$A,0)</f>
        <v/>
      </c>
      <c r="AB2313" s="33" t="n"/>
      <c r="AC2313" s="33" t="n">
        <v>1.962304526086191</v>
      </c>
      <c r="AD2313" s="24" t="n"/>
      <c r="AE2313" s="24" t="n">
        <v>9</v>
      </c>
      <c r="AF2313" s="33" t="n"/>
      <c r="AG2313" s="33" t="n"/>
    </row>
    <row r="2314">
      <c r="A2314" s="24" t="inlineStr">
        <is>
          <t>Leicester|35</t>
        </is>
      </c>
      <c r="B2314" s="24" t="inlineStr">
        <is>
          <t>E2</t>
        </is>
      </c>
      <c r="C2314" s="24" t="inlineStr">
        <is>
          <t>League One</t>
        </is>
      </c>
      <c r="D2314" s="24" t="inlineStr">
        <is>
          <t>Leicester</t>
        </is>
      </c>
      <c r="E2314" s="24" t="n">
        <v>35</v>
      </c>
      <c r="F2314" s="24" t="n">
        <v>9</v>
      </c>
      <c r="G2314" s="29" t="n">
        <v>46459.625</v>
      </c>
      <c r="H2314" s="24" t="inlineStr">
        <is>
          <t>Burton</t>
        </is>
      </c>
      <c r="I2314" s="24" t="inlineStr">
        <is>
          <t>A</t>
        </is>
      </c>
      <c r="J2314" s="24" t="inlineStr">
        <is>
          <t>E2-Burton-Leiceste</t>
        </is>
      </c>
      <c r="K2314" s="24" t="n">
        <v>22</v>
      </c>
      <c r="L2314" s="11">
        <f>IF(INDEX(Matches!$X:$X,AA2314)=0,"",IF(I2314="H",INDEX(Matches!$H:$H,AA2314),INDEX(Matches!$I:$I,AA2314)))</f>
        <v/>
      </c>
      <c r="M2314" s="11">
        <f>IF(INDEX(Matches!$X:$X,AA2314)=0,"",IF(I2314="H",INDEX(Matches!$I:$I,AA2314),INDEX(Matches!$H:$H,AA2314)))</f>
        <v/>
      </c>
      <c r="N2314" s="11">
        <f>IF(L2314="","",IF(L2314&gt;M2314,"W",IF(L2314=M2314,"D","L")))</f>
        <v/>
      </c>
      <c r="O2314" s="11">
        <f>IF(L2314="","",IF(L2314&gt;M2314,3,IF(L2314=M2314,1,0)))</f>
        <v/>
      </c>
      <c r="P2314" s="31">
        <f>IF(I2314="H",INDEX(Matches!$L:$L,AA2314),INDEX(Matches!$N:$N,AA2314))</f>
        <v/>
      </c>
      <c r="Q2314" s="31">
        <f>INDEX(Matches!$M:$M,AA2314)</f>
        <v/>
      </c>
      <c r="R2314" s="31">
        <f>IF(I2314="H",INDEX(Matches!$N:$N,AA2314),INDEX(Matches!$L:$L,AA2314))</f>
        <v/>
      </c>
      <c r="S2314" s="33">
        <f>IF(I2314="H",INDEX(Matches!$O:$O,AA2314),INDEX(Matches!$P:$P,AA2314))</f>
        <v/>
      </c>
      <c r="T2314" s="33">
        <f>IF(INDEX(Matches!$J:$J,AA2314)="","",IF(I2314="H",INDEX(Matches!$J:$J,AA2314),INDEX(Matches!$K:$K,AA2314)))</f>
        <v/>
      </c>
      <c r="U2314" s="33">
        <f>IF(INDEX(Matches!$K:$K,AA2314)="","",IF(I2314="H",INDEX(Matches!$K:$K,AA2314),INDEX(Matches!$J:$J,AA2314)))</f>
        <v/>
      </c>
      <c r="V2314" s="30">
        <f>IF(T2314="","",T2314-U2314)</f>
        <v/>
      </c>
      <c r="W2314" s="33">
        <f>IF(I2314="H",INDEX(Matches!$T:$T,AA2314),INDEX(Matches!$U:$U,AA2314))</f>
        <v/>
      </c>
      <c r="X2314" s="11">
        <f>INDEX(Matches!$X:$X,AA2314)</f>
        <v/>
      </c>
      <c r="Y2314" s="30">
        <f>IF(O2314="","",O2314-S2314)</f>
        <v/>
      </c>
      <c r="Z2314" s="30">
        <f>IF(W2314="","",W2314-S2314)</f>
        <v/>
      </c>
      <c r="AA2314" s="24">
        <f>MATCH(J2314,Matches!$A:$A,0)</f>
        <v/>
      </c>
      <c r="AB2314" s="33" t="n"/>
      <c r="AC2314" s="33" t="n">
        <v>1.805498950208992</v>
      </c>
      <c r="AD2314" s="24" t="n"/>
      <c r="AE2314" s="24" t="n">
        <v>9</v>
      </c>
      <c r="AF2314" s="33" t="n"/>
      <c r="AG2314" s="33" t="n"/>
    </row>
    <row r="2315">
      <c r="A2315" s="24" t="inlineStr">
        <is>
          <t>Leicester|36</t>
        </is>
      </c>
      <c r="B2315" s="24" t="inlineStr">
        <is>
          <t>E2</t>
        </is>
      </c>
      <c r="C2315" s="24" t="inlineStr">
        <is>
          <t>League One</t>
        </is>
      </c>
      <c r="D2315" s="24" t="inlineStr">
        <is>
          <t>Leicester</t>
        </is>
      </c>
      <c r="E2315" s="24" t="n">
        <v>36</v>
      </c>
      <c r="F2315" s="24" t="n">
        <v>9</v>
      </c>
      <c r="G2315" s="29" t="n">
        <v>46466.625</v>
      </c>
      <c r="H2315" s="24" t="inlineStr">
        <is>
          <t>Huddersfield</t>
        </is>
      </c>
      <c r="I2315" s="24" t="inlineStr">
        <is>
          <t>H</t>
        </is>
      </c>
      <c r="J2315" s="24" t="inlineStr">
        <is>
          <t>E2-Leiceste-Huddersf</t>
        </is>
      </c>
      <c r="K2315" s="24" t="n">
        <v>4</v>
      </c>
      <c r="L2315" s="11">
        <f>IF(INDEX(Matches!$X:$X,AA2315)=0,"",IF(I2315="H",INDEX(Matches!$H:$H,AA2315),INDEX(Matches!$I:$I,AA2315)))</f>
        <v/>
      </c>
      <c r="M2315" s="11">
        <f>IF(INDEX(Matches!$X:$X,AA2315)=0,"",IF(I2315="H",INDEX(Matches!$I:$I,AA2315),INDEX(Matches!$H:$H,AA2315)))</f>
        <v/>
      </c>
      <c r="N2315" s="11">
        <f>IF(L2315="","",IF(L2315&gt;M2315,"W",IF(L2315=M2315,"D","L")))</f>
        <v/>
      </c>
      <c r="O2315" s="11">
        <f>IF(L2315="","",IF(L2315&gt;M2315,3,IF(L2315=M2315,1,0)))</f>
        <v/>
      </c>
      <c r="P2315" s="31">
        <f>IF(I2315="H",INDEX(Matches!$L:$L,AA2315),INDEX(Matches!$N:$N,AA2315))</f>
        <v/>
      </c>
      <c r="Q2315" s="31">
        <f>INDEX(Matches!$M:$M,AA2315)</f>
        <v/>
      </c>
      <c r="R2315" s="31">
        <f>IF(I2315="H",INDEX(Matches!$N:$N,AA2315),INDEX(Matches!$L:$L,AA2315))</f>
        <v/>
      </c>
      <c r="S2315" s="33">
        <f>IF(I2315="H",INDEX(Matches!$O:$O,AA2315),INDEX(Matches!$P:$P,AA2315))</f>
        <v/>
      </c>
      <c r="T2315" s="33">
        <f>IF(INDEX(Matches!$J:$J,AA2315)="","",IF(I2315="H",INDEX(Matches!$J:$J,AA2315),INDEX(Matches!$K:$K,AA2315)))</f>
        <v/>
      </c>
      <c r="U2315" s="33">
        <f>IF(INDEX(Matches!$K:$K,AA2315)="","",IF(I2315="H",INDEX(Matches!$K:$K,AA2315),INDEX(Matches!$J:$J,AA2315)))</f>
        <v/>
      </c>
      <c r="V2315" s="30">
        <f>IF(T2315="","",T2315-U2315)</f>
        <v/>
      </c>
      <c r="W2315" s="33">
        <f>IF(I2315="H",INDEX(Matches!$T:$T,AA2315),INDEX(Matches!$U:$U,AA2315))</f>
        <v/>
      </c>
      <c r="X2315" s="11">
        <f>INDEX(Matches!$X:$X,AA2315)</f>
        <v/>
      </c>
      <c r="Y2315" s="30">
        <f>IF(O2315="","",O2315-S2315)</f>
        <v/>
      </c>
      <c r="Z2315" s="30">
        <f>IF(W2315="","",W2315-S2315)</f>
        <v/>
      </c>
      <c r="AA2315" s="24">
        <f>MATCH(J2315,Matches!$A:$A,0)</f>
        <v/>
      </c>
      <c r="AB2315" s="33" t="n"/>
      <c r="AC2315" s="33" t="n">
        <v>1.701989537352136</v>
      </c>
      <c r="AD2315" s="24" t="n"/>
      <c r="AE2315" s="24" t="n">
        <v>9</v>
      </c>
      <c r="AF2315" s="33" t="n"/>
      <c r="AG2315" s="33" t="n"/>
    </row>
    <row r="2316">
      <c r="A2316" s="24" t="inlineStr">
        <is>
          <t>Leicester|37</t>
        </is>
      </c>
      <c r="B2316" s="24" t="inlineStr">
        <is>
          <t>E2</t>
        </is>
      </c>
      <c r="C2316" s="24" t="inlineStr">
        <is>
          <t>League One</t>
        </is>
      </c>
      <c r="D2316" s="24" t="inlineStr">
        <is>
          <t>Leicester</t>
        </is>
      </c>
      <c r="E2316" s="24" t="n">
        <v>37</v>
      </c>
      <c r="F2316" s="24" t="n">
        <v>10</v>
      </c>
      <c r="G2316" s="29" t="n">
        <v>46472.625</v>
      </c>
      <c r="H2316" s="24" t="inlineStr">
        <is>
          <t>Wycombe</t>
        </is>
      </c>
      <c r="I2316" s="24" t="inlineStr">
        <is>
          <t>H</t>
        </is>
      </c>
      <c r="J2316" s="24" t="inlineStr">
        <is>
          <t>E2-Leiceste-Wycombe</t>
        </is>
      </c>
      <c r="K2316" s="24" t="n">
        <v>9</v>
      </c>
      <c r="L2316" s="11">
        <f>IF(INDEX(Matches!$X:$X,AA2316)=0,"",IF(I2316="H",INDEX(Matches!$H:$H,AA2316),INDEX(Matches!$I:$I,AA2316)))</f>
        <v/>
      </c>
      <c r="M2316" s="11">
        <f>IF(INDEX(Matches!$X:$X,AA2316)=0,"",IF(I2316="H",INDEX(Matches!$I:$I,AA2316),INDEX(Matches!$H:$H,AA2316)))</f>
        <v/>
      </c>
      <c r="N2316" s="11">
        <f>IF(L2316="","",IF(L2316&gt;M2316,"W",IF(L2316=M2316,"D","L")))</f>
        <v/>
      </c>
      <c r="O2316" s="11">
        <f>IF(L2316="","",IF(L2316&gt;M2316,3,IF(L2316=M2316,1,0)))</f>
        <v/>
      </c>
      <c r="P2316" s="31">
        <f>IF(I2316="H",INDEX(Matches!$L:$L,AA2316),INDEX(Matches!$N:$N,AA2316))</f>
        <v/>
      </c>
      <c r="Q2316" s="31">
        <f>INDEX(Matches!$M:$M,AA2316)</f>
        <v/>
      </c>
      <c r="R2316" s="31">
        <f>IF(I2316="H",INDEX(Matches!$N:$N,AA2316),INDEX(Matches!$L:$L,AA2316))</f>
        <v/>
      </c>
      <c r="S2316" s="33">
        <f>IF(I2316="H",INDEX(Matches!$O:$O,AA2316),INDEX(Matches!$P:$P,AA2316))</f>
        <v/>
      </c>
      <c r="T2316" s="33">
        <f>IF(INDEX(Matches!$J:$J,AA2316)="","",IF(I2316="H",INDEX(Matches!$J:$J,AA2316),INDEX(Matches!$K:$K,AA2316)))</f>
        <v/>
      </c>
      <c r="U2316" s="33">
        <f>IF(INDEX(Matches!$K:$K,AA2316)="","",IF(I2316="H",INDEX(Matches!$K:$K,AA2316),INDEX(Matches!$J:$J,AA2316)))</f>
        <v/>
      </c>
      <c r="V2316" s="30">
        <f>IF(T2316="","",T2316-U2316)</f>
        <v/>
      </c>
      <c r="W2316" s="33">
        <f>IF(I2316="H",INDEX(Matches!$T:$T,AA2316),INDEX(Matches!$U:$U,AA2316))</f>
        <v/>
      </c>
      <c r="X2316" s="11">
        <f>INDEX(Matches!$X:$X,AA2316)</f>
        <v/>
      </c>
      <c r="Y2316" s="30">
        <f>IF(O2316="","",O2316-S2316)</f>
        <v/>
      </c>
      <c r="Z2316" s="30">
        <f>IF(W2316="","",W2316-S2316)</f>
        <v/>
      </c>
      <c r="AA2316" s="24">
        <f>MATCH(J2316,Matches!$A:$A,0)</f>
        <v/>
      </c>
      <c r="AB2316" s="33" t="n"/>
      <c r="AC2316" s="33" t="n">
        <v>1.875308674512464</v>
      </c>
      <c r="AD2316" s="24" t="n"/>
      <c r="AE2316" s="24" t="n">
        <v>10</v>
      </c>
      <c r="AF2316" s="33" t="n"/>
      <c r="AG2316" s="33" t="n"/>
    </row>
    <row r="2317">
      <c r="A2317" s="24" t="inlineStr">
        <is>
          <t>Leicester|38</t>
        </is>
      </c>
      <c r="B2317" s="24" t="inlineStr">
        <is>
          <t>E2</t>
        </is>
      </c>
      <c r="C2317" s="24" t="inlineStr">
        <is>
          <t>League One</t>
        </is>
      </c>
      <c r="D2317" s="24" t="inlineStr">
        <is>
          <t>Leicester</t>
        </is>
      </c>
      <c r="E2317" s="24" t="n">
        <v>38</v>
      </c>
      <c r="F2317" s="24" t="n">
        <v>10</v>
      </c>
      <c r="G2317" s="29" t="n">
        <v>46475.625</v>
      </c>
      <c r="H2317" s="24" t="inlineStr">
        <is>
          <t>AFC Wimbledon</t>
        </is>
      </c>
      <c r="I2317" s="24" t="inlineStr">
        <is>
          <t>A</t>
        </is>
      </c>
      <c r="J2317" s="24" t="inlineStr">
        <is>
          <t>E2-AFCWimbl-Leiceste</t>
        </is>
      </c>
      <c r="K2317" s="24" t="n">
        <v>23</v>
      </c>
      <c r="L2317" s="11">
        <f>IF(INDEX(Matches!$X:$X,AA2317)=0,"",IF(I2317="H",INDEX(Matches!$H:$H,AA2317),INDEX(Matches!$I:$I,AA2317)))</f>
        <v/>
      </c>
      <c r="M2317" s="11">
        <f>IF(INDEX(Matches!$X:$X,AA2317)=0,"",IF(I2317="H",INDEX(Matches!$I:$I,AA2317),INDEX(Matches!$H:$H,AA2317)))</f>
        <v/>
      </c>
      <c r="N2317" s="11">
        <f>IF(L2317="","",IF(L2317&gt;M2317,"W",IF(L2317=M2317,"D","L")))</f>
        <v/>
      </c>
      <c r="O2317" s="11">
        <f>IF(L2317="","",IF(L2317&gt;M2317,3,IF(L2317=M2317,1,0)))</f>
        <v/>
      </c>
      <c r="P2317" s="31">
        <f>IF(I2317="H",INDEX(Matches!$L:$L,AA2317),INDEX(Matches!$N:$N,AA2317))</f>
        <v/>
      </c>
      <c r="Q2317" s="31">
        <f>INDEX(Matches!$M:$M,AA2317)</f>
        <v/>
      </c>
      <c r="R2317" s="31">
        <f>IF(I2317="H",INDEX(Matches!$N:$N,AA2317),INDEX(Matches!$L:$L,AA2317))</f>
        <v/>
      </c>
      <c r="S2317" s="33">
        <f>IF(I2317="H",INDEX(Matches!$O:$O,AA2317),INDEX(Matches!$P:$P,AA2317))</f>
        <v/>
      </c>
      <c r="T2317" s="33">
        <f>IF(INDEX(Matches!$J:$J,AA2317)="","",IF(I2317="H",INDEX(Matches!$J:$J,AA2317),INDEX(Matches!$K:$K,AA2317)))</f>
        <v/>
      </c>
      <c r="U2317" s="33">
        <f>IF(INDEX(Matches!$K:$K,AA2317)="","",IF(I2317="H",INDEX(Matches!$K:$K,AA2317),INDEX(Matches!$J:$J,AA2317)))</f>
        <v/>
      </c>
      <c r="V2317" s="30">
        <f>IF(T2317="","",T2317-U2317)</f>
        <v/>
      </c>
      <c r="W2317" s="33">
        <f>IF(I2317="H",INDEX(Matches!$T:$T,AA2317),INDEX(Matches!$U:$U,AA2317))</f>
        <v/>
      </c>
      <c r="X2317" s="11">
        <f>INDEX(Matches!$X:$X,AA2317)</f>
        <v/>
      </c>
      <c r="Y2317" s="30">
        <f>IF(O2317="","",O2317-S2317)</f>
        <v/>
      </c>
      <c r="Z2317" s="30">
        <f>IF(W2317="","",W2317-S2317)</f>
        <v/>
      </c>
      <c r="AA2317" s="24">
        <f>MATCH(J2317,Matches!$A:$A,0)</f>
        <v/>
      </c>
      <c r="AB2317" s="33" t="n"/>
      <c r="AC2317" s="33" t="n">
        <v>1.845844378769448</v>
      </c>
      <c r="AD2317" s="24" t="n"/>
      <c r="AE2317" s="24" t="n">
        <v>10</v>
      </c>
      <c r="AF2317" s="33" t="n"/>
      <c r="AG2317" s="33" t="n"/>
    </row>
    <row r="2318">
      <c r="A2318" s="24" t="inlineStr">
        <is>
          <t>Leicester|39</t>
        </is>
      </c>
      <c r="B2318" s="24" t="inlineStr">
        <is>
          <t>E2</t>
        </is>
      </c>
      <c r="C2318" s="24" t="inlineStr">
        <is>
          <t>League One</t>
        </is>
      </c>
      <c r="D2318" s="24" t="inlineStr">
        <is>
          <t>Leicester</t>
        </is>
      </c>
      <c r="E2318" s="24" t="n">
        <v>39</v>
      </c>
      <c r="F2318" s="24" t="n">
        <v>10</v>
      </c>
      <c r="G2318" s="29" t="n">
        <v>46480.625</v>
      </c>
      <c r="H2318" s="24" t="inlineStr">
        <is>
          <t>Leyton Orient</t>
        </is>
      </c>
      <c r="I2318" s="24" t="inlineStr">
        <is>
          <t>H</t>
        </is>
      </c>
      <c r="J2318" s="24" t="inlineStr">
        <is>
          <t>E2-Leiceste-LeytonOr</t>
        </is>
      </c>
      <c r="K2318" s="24" t="n">
        <v>20</v>
      </c>
      <c r="L2318" s="11">
        <f>IF(INDEX(Matches!$X:$X,AA2318)=0,"",IF(I2318="H",INDEX(Matches!$H:$H,AA2318),INDEX(Matches!$I:$I,AA2318)))</f>
        <v/>
      </c>
      <c r="M2318" s="11">
        <f>IF(INDEX(Matches!$X:$X,AA2318)=0,"",IF(I2318="H",INDEX(Matches!$I:$I,AA2318),INDEX(Matches!$H:$H,AA2318)))</f>
        <v/>
      </c>
      <c r="N2318" s="11">
        <f>IF(L2318="","",IF(L2318&gt;M2318,"W",IF(L2318=M2318,"D","L")))</f>
        <v/>
      </c>
      <c r="O2318" s="11">
        <f>IF(L2318="","",IF(L2318&gt;M2318,3,IF(L2318=M2318,1,0)))</f>
        <v/>
      </c>
      <c r="P2318" s="31">
        <f>IF(I2318="H",INDEX(Matches!$L:$L,AA2318),INDEX(Matches!$N:$N,AA2318))</f>
        <v/>
      </c>
      <c r="Q2318" s="31">
        <f>INDEX(Matches!$M:$M,AA2318)</f>
        <v/>
      </c>
      <c r="R2318" s="31">
        <f>IF(I2318="H",INDEX(Matches!$N:$N,AA2318),INDEX(Matches!$L:$L,AA2318))</f>
        <v/>
      </c>
      <c r="S2318" s="33">
        <f>IF(I2318="H",INDEX(Matches!$O:$O,AA2318),INDEX(Matches!$P:$P,AA2318))</f>
        <v/>
      </c>
      <c r="T2318" s="33">
        <f>IF(INDEX(Matches!$J:$J,AA2318)="","",IF(I2318="H",INDEX(Matches!$J:$J,AA2318),INDEX(Matches!$K:$K,AA2318)))</f>
        <v/>
      </c>
      <c r="U2318" s="33">
        <f>IF(INDEX(Matches!$K:$K,AA2318)="","",IF(I2318="H",INDEX(Matches!$K:$K,AA2318),INDEX(Matches!$J:$J,AA2318)))</f>
        <v/>
      </c>
      <c r="V2318" s="30">
        <f>IF(T2318="","",T2318-U2318)</f>
        <v/>
      </c>
      <c r="W2318" s="33">
        <f>IF(I2318="H",INDEX(Matches!$T:$T,AA2318),INDEX(Matches!$U:$U,AA2318))</f>
        <v/>
      </c>
      <c r="X2318" s="11">
        <f>INDEX(Matches!$X:$X,AA2318)</f>
        <v/>
      </c>
      <c r="Y2318" s="30">
        <f>IF(O2318="","",O2318-S2318)</f>
        <v/>
      </c>
      <c r="Z2318" s="30">
        <f>IF(W2318="","",W2318-S2318)</f>
        <v/>
      </c>
      <c r="AA2318" s="24">
        <f>MATCH(J2318,Matches!$A:$A,0)</f>
        <v/>
      </c>
      <c r="AB2318" s="33" t="n"/>
      <c r="AC2318" s="33" t="n">
        <v>2.041860717722339</v>
      </c>
      <c r="AD2318" s="24" t="n"/>
      <c r="AE2318" s="24" t="n">
        <v>10</v>
      </c>
      <c r="AF2318" s="33" t="n"/>
      <c r="AG2318" s="33" t="n"/>
    </row>
    <row r="2319">
      <c r="A2319" s="24" t="inlineStr">
        <is>
          <t>Leicester|40</t>
        </is>
      </c>
      <c r="B2319" s="24" t="inlineStr">
        <is>
          <t>E2</t>
        </is>
      </c>
      <c r="C2319" s="24" t="inlineStr">
        <is>
          <t>League One</t>
        </is>
      </c>
      <c r="D2319" s="24" t="inlineStr">
        <is>
          <t>Leicester</t>
        </is>
      </c>
      <c r="E2319" s="24" t="n">
        <v>40</v>
      </c>
      <c r="F2319" s="24" t="n">
        <v>10</v>
      </c>
      <c r="G2319" s="29" t="n">
        <v>46487.625</v>
      </c>
      <c r="H2319" s="24" t="inlineStr">
        <is>
          <t>Sheffield Wed</t>
        </is>
      </c>
      <c r="I2319" s="24" t="inlineStr">
        <is>
          <t>A</t>
        </is>
      </c>
      <c r="J2319" s="24" t="inlineStr">
        <is>
          <t>E2-Sheffiel-Leiceste</t>
        </is>
      </c>
      <c r="K2319" s="24" t="n">
        <v>2</v>
      </c>
      <c r="L2319" s="11">
        <f>IF(INDEX(Matches!$X:$X,AA2319)=0,"",IF(I2319="H",INDEX(Matches!$H:$H,AA2319),INDEX(Matches!$I:$I,AA2319)))</f>
        <v/>
      </c>
      <c r="M2319" s="11">
        <f>IF(INDEX(Matches!$X:$X,AA2319)=0,"",IF(I2319="H",INDEX(Matches!$I:$I,AA2319),INDEX(Matches!$H:$H,AA2319)))</f>
        <v/>
      </c>
      <c r="N2319" s="11">
        <f>IF(L2319="","",IF(L2319&gt;M2319,"W",IF(L2319=M2319,"D","L")))</f>
        <v/>
      </c>
      <c r="O2319" s="11">
        <f>IF(L2319="","",IF(L2319&gt;M2319,3,IF(L2319=M2319,1,0)))</f>
        <v/>
      </c>
      <c r="P2319" s="31">
        <f>IF(I2319="H",INDEX(Matches!$L:$L,AA2319),INDEX(Matches!$N:$N,AA2319))</f>
        <v/>
      </c>
      <c r="Q2319" s="31">
        <f>INDEX(Matches!$M:$M,AA2319)</f>
        <v/>
      </c>
      <c r="R2319" s="31">
        <f>IF(I2319="H",INDEX(Matches!$N:$N,AA2319),INDEX(Matches!$L:$L,AA2319))</f>
        <v/>
      </c>
      <c r="S2319" s="33">
        <f>IF(I2319="H",INDEX(Matches!$O:$O,AA2319),INDEX(Matches!$P:$P,AA2319))</f>
        <v/>
      </c>
      <c r="T2319" s="33">
        <f>IF(INDEX(Matches!$J:$J,AA2319)="","",IF(I2319="H",INDEX(Matches!$J:$J,AA2319),INDEX(Matches!$K:$K,AA2319)))</f>
        <v/>
      </c>
      <c r="U2319" s="33">
        <f>IF(INDEX(Matches!$K:$K,AA2319)="","",IF(I2319="H",INDEX(Matches!$K:$K,AA2319),INDEX(Matches!$J:$J,AA2319)))</f>
        <v/>
      </c>
      <c r="V2319" s="30">
        <f>IF(T2319="","",T2319-U2319)</f>
        <v/>
      </c>
      <c r="W2319" s="33">
        <f>IF(I2319="H",INDEX(Matches!$T:$T,AA2319),INDEX(Matches!$U:$U,AA2319))</f>
        <v/>
      </c>
      <c r="X2319" s="11">
        <f>INDEX(Matches!$X:$X,AA2319)</f>
        <v/>
      </c>
      <c r="Y2319" s="30">
        <f>IF(O2319="","",O2319-S2319)</f>
        <v/>
      </c>
      <c r="Z2319" s="30">
        <f>IF(W2319="","",W2319-S2319)</f>
        <v/>
      </c>
      <c r="AA2319" s="24">
        <f>MATCH(J2319,Matches!$A:$A,0)</f>
        <v/>
      </c>
      <c r="AB2319" s="33" t="n"/>
      <c r="AC2319" s="33" t="n">
        <v>1.350813176829496</v>
      </c>
      <c r="AD2319" s="24" t="n"/>
      <c r="AE2319" s="24" t="n">
        <v>10</v>
      </c>
      <c r="AF2319" s="33" t="n"/>
      <c r="AG2319" s="33" t="n"/>
    </row>
    <row r="2320">
      <c r="A2320" s="24" t="inlineStr">
        <is>
          <t>Leicester|41</t>
        </is>
      </c>
      <c r="B2320" s="24" t="inlineStr">
        <is>
          <t>E2</t>
        </is>
      </c>
      <c r="C2320" s="24" t="inlineStr">
        <is>
          <t>League One</t>
        </is>
      </c>
      <c r="D2320" s="24" t="inlineStr">
        <is>
          <t>Leicester</t>
        </is>
      </c>
      <c r="E2320" s="24" t="n">
        <v>41</v>
      </c>
      <c r="F2320" s="24" t="n">
        <v>11</v>
      </c>
      <c r="G2320" s="29" t="n">
        <v>46490.82291666666</v>
      </c>
      <c r="H2320" s="24" t="inlineStr">
        <is>
          <t>Wigan</t>
        </is>
      </c>
      <c r="I2320" s="24" t="inlineStr">
        <is>
          <t>A</t>
        </is>
      </c>
      <c r="J2320" s="24" t="inlineStr">
        <is>
          <t>E2-Wigan-Leiceste</t>
        </is>
      </c>
      <c r="K2320" s="24" t="n">
        <v>14</v>
      </c>
      <c r="L2320" s="11">
        <f>IF(INDEX(Matches!$X:$X,AA2320)=0,"",IF(I2320="H",INDEX(Matches!$H:$H,AA2320),INDEX(Matches!$I:$I,AA2320)))</f>
        <v/>
      </c>
      <c r="M2320" s="11">
        <f>IF(INDEX(Matches!$X:$X,AA2320)=0,"",IF(I2320="H",INDEX(Matches!$I:$I,AA2320),INDEX(Matches!$H:$H,AA2320)))</f>
        <v/>
      </c>
      <c r="N2320" s="11">
        <f>IF(L2320="","",IF(L2320&gt;M2320,"W",IF(L2320=M2320,"D","L")))</f>
        <v/>
      </c>
      <c r="O2320" s="11">
        <f>IF(L2320="","",IF(L2320&gt;M2320,3,IF(L2320=M2320,1,0)))</f>
        <v/>
      </c>
      <c r="P2320" s="31">
        <f>IF(I2320="H",INDEX(Matches!$L:$L,AA2320),INDEX(Matches!$N:$N,AA2320))</f>
        <v/>
      </c>
      <c r="Q2320" s="31">
        <f>INDEX(Matches!$M:$M,AA2320)</f>
        <v/>
      </c>
      <c r="R2320" s="31">
        <f>IF(I2320="H",INDEX(Matches!$N:$N,AA2320),INDEX(Matches!$L:$L,AA2320))</f>
        <v/>
      </c>
      <c r="S2320" s="33">
        <f>IF(I2320="H",INDEX(Matches!$O:$O,AA2320),INDEX(Matches!$P:$P,AA2320))</f>
        <v/>
      </c>
      <c r="T2320" s="33">
        <f>IF(INDEX(Matches!$J:$J,AA2320)="","",IF(I2320="H",INDEX(Matches!$J:$J,AA2320),INDEX(Matches!$K:$K,AA2320)))</f>
        <v/>
      </c>
      <c r="U2320" s="33">
        <f>IF(INDEX(Matches!$K:$K,AA2320)="","",IF(I2320="H",INDEX(Matches!$K:$K,AA2320),INDEX(Matches!$J:$J,AA2320)))</f>
        <v/>
      </c>
      <c r="V2320" s="30">
        <f>IF(T2320="","",T2320-U2320)</f>
        <v/>
      </c>
      <c r="W2320" s="33">
        <f>IF(I2320="H",INDEX(Matches!$T:$T,AA2320),INDEX(Matches!$U:$U,AA2320))</f>
        <v/>
      </c>
      <c r="X2320" s="11">
        <f>INDEX(Matches!$X:$X,AA2320)</f>
        <v/>
      </c>
      <c r="Y2320" s="30">
        <f>IF(O2320="","",O2320-S2320)</f>
        <v/>
      </c>
      <c r="Z2320" s="30">
        <f>IF(W2320="","",W2320-S2320)</f>
        <v/>
      </c>
      <c r="AA2320" s="24">
        <f>MATCH(J2320,Matches!$A:$A,0)</f>
        <v/>
      </c>
      <c r="AB2320" s="33" t="n"/>
      <c r="AC2320" s="33" t="n">
        <v>1.677407052786071</v>
      </c>
      <c r="AD2320" s="24" t="n"/>
      <c r="AE2320" s="24" t="n">
        <v>11</v>
      </c>
      <c r="AF2320" s="33" t="n"/>
      <c r="AG2320" s="33" t="n"/>
    </row>
    <row r="2321">
      <c r="A2321" s="24" t="inlineStr">
        <is>
          <t>Leicester|42</t>
        </is>
      </c>
      <c r="B2321" s="24" t="inlineStr">
        <is>
          <t>E2</t>
        </is>
      </c>
      <c r="C2321" s="24" t="inlineStr">
        <is>
          <t>League One</t>
        </is>
      </c>
      <c r="D2321" s="24" t="inlineStr">
        <is>
          <t>Leicester</t>
        </is>
      </c>
      <c r="E2321" s="24" t="n">
        <v>42</v>
      </c>
      <c r="F2321" s="24" t="n">
        <v>11</v>
      </c>
      <c r="G2321" s="29" t="n">
        <v>46494.625</v>
      </c>
      <c r="H2321" s="24" t="inlineStr">
        <is>
          <t>Barnsley</t>
        </is>
      </c>
      <c r="I2321" s="24" t="inlineStr">
        <is>
          <t>H</t>
        </is>
      </c>
      <c r="J2321" s="24" t="inlineStr">
        <is>
          <t>E2-Leiceste-Barnsley</t>
        </is>
      </c>
      <c r="K2321" s="24" t="n">
        <v>13</v>
      </c>
      <c r="L2321" s="11">
        <f>IF(INDEX(Matches!$X:$X,AA2321)=0,"",IF(I2321="H",INDEX(Matches!$H:$H,AA2321),INDEX(Matches!$I:$I,AA2321)))</f>
        <v/>
      </c>
      <c r="M2321" s="11">
        <f>IF(INDEX(Matches!$X:$X,AA2321)=0,"",IF(I2321="H",INDEX(Matches!$I:$I,AA2321),INDEX(Matches!$H:$H,AA2321)))</f>
        <v/>
      </c>
      <c r="N2321" s="11">
        <f>IF(L2321="","",IF(L2321&gt;M2321,"W",IF(L2321=M2321,"D","L")))</f>
        <v/>
      </c>
      <c r="O2321" s="11">
        <f>IF(L2321="","",IF(L2321&gt;M2321,3,IF(L2321=M2321,1,0)))</f>
        <v/>
      </c>
      <c r="P2321" s="31">
        <f>IF(I2321="H",INDEX(Matches!$L:$L,AA2321),INDEX(Matches!$N:$N,AA2321))</f>
        <v/>
      </c>
      <c r="Q2321" s="31">
        <f>INDEX(Matches!$M:$M,AA2321)</f>
        <v/>
      </c>
      <c r="R2321" s="31">
        <f>IF(I2321="H",INDEX(Matches!$N:$N,AA2321),INDEX(Matches!$L:$L,AA2321))</f>
        <v/>
      </c>
      <c r="S2321" s="33">
        <f>IF(I2321="H",INDEX(Matches!$O:$O,AA2321),INDEX(Matches!$P:$P,AA2321))</f>
        <v/>
      </c>
      <c r="T2321" s="33">
        <f>IF(INDEX(Matches!$J:$J,AA2321)="","",IF(I2321="H",INDEX(Matches!$J:$J,AA2321),INDEX(Matches!$K:$K,AA2321)))</f>
        <v/>
      </c>
      <c r="U2321" s="33">
        <f>IF(INDEX(Matches!$K:$K,AA2321)="","",IF(I2321="H",INDEX(Matches!$K:$K,AA2321),INDEX(Matches!$J:$J,AA2321)))</f>
        <v/>
      </c>
      <c r="V2321" s="30">
        <f>IF(T2321="","",T2321-U2321)</f>
        <v/>
      </c>
      <c r="W2321" s="33">
        <f>IF(I2321="H",INDEX(Matches!$T:$T,AA2321),INDEX(Matches!$U:$U,AA2321))</f>
        <v/>
      </c>
      <c r="X2321" s="11">
        <f>INDEX(Matches!$X:$X,AA2321)</f>
        <v/>
      </c>
      <c r="Y2321" s="30">
        <f>IF(O2321="","",O2321-S2321)</f>
        <v/>
      </c>
      <c r="Z2321" s="30">
        <f>IF(W2321="","",W2321-S2321)</f>
        <v/>
      </c>
      <c r="AA2321" s="24">
        <f>MATCH(J2321,Matches!$A:$A,0)</f>
        <v/>
      </c>
      <c r="AB2321" s="33" t="n"/>
      <c r="AC2321" s="33" t="n">
        <v>1.966031309915131</v>
      </c>
      <c r="AD2321" s="24" t="n"/>
      <c r="AE2321" s="24" t="n">
        <v>11</v>
      </c>
      <c r="AF2321" s="33" t="n"/>
      <c r="AG2321" s="33" t="n"/>
    </row>
    <row r="2322">
      <c r="A2322" s="24" t="inlineStr">
        <is>
          <t>Leicester|43</t>
        </is>
      </c>
      <c r="B2322" s="24" t="inlineStr">
        <is>
          <t>E2</t>
        </is>
      </c>
      <c r="C2322" s="24" t="inlineStr">
        <is>
          <t>League One</t>
        </is>
      </c>
      <c r="D2322" s="24" t="inlineStr">
        <is>
          <t>Leicester</t>
        </is>
      </c>
      <c r="E2322" s="24" t="n">
        <v>43</v>
      </c>
      <c r="F2322" s="24" t="n">
        <v>11</v>
      </c>
      <c r="G2322" s="29" t="n">
        <v>46501.625</v>
      </c>
      <c r="H2322" s="24" t="inlineStr">
        <is>
          <t>Peterborough</t>
        </is>
      </c>
      <c r="I2322" s="24" t="inlineStr">
        <is>
          <t>A</t>
        </is>
      </c>
      <c r="J2322" s="24" t="inlineStr">
        <is>
          <t>E2-Peterbor-Leiceste</t>
        </is>
      </c>
      <c r="K2322" s="24" t="n">
        <v>19</v>
      </c>
      <c r="L2322" s="11">
        <f>IF(INDEX(Matches!$X:$X,AA2322)=0,"",IF(I2322="H",INDEX(Matches!$H:$H,AA2322),INDEX(Matches!$I:$I,AA2322)))</f>
        <v/>
      </c>
      <c r="M2322" s="11">
        <f>IF(INDEX(Matches!$X:$X,AA2322)=0,"",IF(I2322="H",INDEX(Matches!$I:$I,AA2322),INDEX(Matches!$H:$H,AA2322)))</f>
        <v/>
      </c>
      <c r="N2322" s="11">
        <f>IF(L2322="","",IF(L2322&gt;M2322,"W",IF(L2322=M2322,"D","L")))</f>
        <v/>
      </c>
      <c r="O2322" s="11">
        <f>IF(L2322="","",IF(L2322&gt;M2322,3,IF(L2322=M2322,1,0)))</f>
        <v/>
      </c>
      <c r="P2322" s="31">
        <f>IF(I2322="H",INDEX(Matches!$L:$L,AA2322),INDEX(Matches!$N:$N,AA2322))</f>
        <v/>
      </c>
      <c r="Q2322" s="31">
        <f>INDEX(Matches!$M:$M,AA2322)</f>
        <v/>
      </c>
      <c r="R2322" s="31">
        <f>IF(I2322="H",INDEX(Matches!$N:$N,AA2322),INDEX(Matches!$L:$L,AA2322))</f>
        <v/>
      </c>
      <c r="S2322" s="33">
        <f>IF(I2322="H",INDEX(Matches!$O:$O,AA2322),INDEX(Matches!$P:$P,AA2322))</f>
        <v/>
      </c>
      <c r="T2322" s="33">
        <f>IF(INDEX(Matches!$J:$J,AA2322)="","",IF(I2322="H",INDEX(Matches!$J:$J,AA2322),INDEX(Matches!$K:$K,AA2322)))</f>
        <v/>
      </c>
      <c r="U2322" s="33">
        <f>IF(INDEX(Matches!$K:$K,AA2322)="","",IF(I2322="H",INDEX(Matches!$K:$K,AA2322),INDEX(Matches!$J:$J,AA2322)))</f>
        <v/>
      </c>
      <c r="V2322" s="30">
        <f>IF(T2322="","",T2322-U2322)</f>
        <v/>
      </c>
      <c r="W2322" s="33">
        <f>IF(I2322="H",INDEX(Matches!$T:$T,AA2322),INDEX(Matches!$U:$U,AA2322))</f>
        <v/>
      </c>
      <c r="X2322" s="11">
        <f>INDEX(Matches!$X:$X,AA2322)</f>
        <v/>
      </c>
      <c r="Y2322" s="30">
        <f>IF(O2322="","",O2322-S2322)</f>
        <v/>
      </c>
      <c r="Z2322" s="30">
        <f>IF(W2322="","",W2322-S2322)</f>
        <v/>
      </c>
      <c r="AA2322" s="24">
        <f>MATCH(J2322,Matches!$A:$A,0)</f>
        <v/>
      </c>
      <c r="AB2322" s="33" t="n"/>
      <c r="AC2322" s="33" t="n">
        <v>1.682624844139906</v>
      </c>
      <c r="AD2322" s="24" t="n"/>
      <c r="AE2322" s="24" t="n">
        <v>11</v>
      </c>
      <c r="AF2322" s="33" t="n"/>
      <c r="AG2322" s="33" t="n"/>
    </row>
    <row r="2323">
      <c r="A2323" s="24" t="inlineStr">
        <is>
          <t>Leicester|44</t>
        </is>
      </c>
      <c r="B2323" s="24" t="inlineStr">
        <is>
          <t>E2</t>
        </is>
      </c>
      <c r="C2323" s="24" t="inlineStr">
        <is>
          <t>League One</t>
        </is>
      </c>
      <c r="D2323" s="24" t="inlineStr">
        <is>
          <t>Leicester</t>
        </is>
      </c>
      <c r="E2323" s="24" t="n">
        <v>44</v>
      </c>
      <c r="F2323" s="24" t="n">
        <v>11</v>
      </c>
      <c r="G2323" s="29" t="n">
        <v>46504.82291666666</v>
      </c>
      <c r="H2323" s="24" t="inlineStr">
        <is>
          <t>Blackpool</t>
        </is>
      </c>
      <c r="I2323" s="24" t="inlineStr">
        <is>
          <t>H</t>
        </is>
      </c>
      <c r="J2323" s="24" t="inlineStr">
        <is>
          <t>E2-Leiceste-Blackpoo</t>
        </is>
      </c>
      <c r="K2323" s="24" t="n">
        <v>10</v>
      </c>
      <c r="L2323" s="11">
        <f>IF(INDEX(Matches!$X:$X,AA2323)=0,"",IF(I2323="H",INDEX(Matches!$H:$H,AA2323),INDEX(Matches!$I:$I,AA2323)))</f>
        <v/>
      </c>
      <c r="M2323" s="11">
        <f>IF(INDEX(Matches!$X:$X,AA2323)=0,"",IF(I2323="H",INDEX(Matches!$I:$I,AA2323),INDEX(Matches!$H:$H,AA2323)))</f>
        <v/>
      </c>
      <c r="N2323" s="11">
        <f>IF(L2323="","",IF(L2323&gt;M2323,"W",IF(L2323=M2323,"D","L")))</f>
        <v/>
      </c>
      <c r="O2323" s="11">
        <f>IF(L2323="","",IF(L2323&gt;M2323,3,IF(L2323=M2323,1,0)))</f>
        <v/>
      </c>
      <c r="P2323" s="31">
        <f>IF(I2323="H",INDEX(Matches!$L:$L,AA2323),INDEX(Matches!$N:$N,AA2323))</f>
        <v/>
      </c>
      <c r="Q2323" s="31">
        <f>INDEX(Matches!$M:$M,AA2323)</f>
        <v/>
      </c>
      <c r="R2323" s="31">
        <f>IF(I2323="H",INDEX(Matches!$N:$N,AA2323),INDEX(Matches!$L:$L,AA2323))</f>
        <v/>
      </c>
      <c r="S2323" s="33">
        <f>IF(I2323="H",INDEX(Matches!$O:$O,AA2323),INDEX(Matches!$P:$P,AA2323))</f>
        <v/>
      </c>
      <c r="T2323" s="33">
        <f>IF(INDEX(Matches!$J:$J,AA2323)="","",IF(I2323="H",INDEX(Matches!$J:$J,AA2323),INDEX(Matches!$K:$K,AA2323)))</f>
        <v/>
      </c>
      <c r="U2323" s="33">
        <f>IF(INDEX(Matches!$K:$K,AA2323)="","",IF(I2323="H",INDEX(Matches!$K:$K,AA2323),INDEX(Matches!$J:$J,AA2323)))</f>
        <v/>
      </c>
      <c r="V2323" s="30">
        <f>IF(T2323="","",T2323-U2323)</f>
        <v/>
      </c>
      <c r="W2323" s="33">
        <f>IF(I2323="H",INDEX(Matches!$T:$T,AA2323),INDEX(Matches!$U:$U,AA2323))</f>
        <v/>
      </c>
      <c r="X2323" s="11">
        <f>INDEX(Matches!$X:$X,AA2323)</f>
        <v/>
      </c>
      <c r="Y2323" s="30">
        <f>IF(O2323="","",O2323-S2323)</f>
        <v/>
      </c>
      <c r="Z2323" s="30">
        <f>IF(W2323="","",W2323-S2323)</f>
        <v/>
      </c>
      <c r="AA2323" s="24">
        <f>MATCH(J2323,Matches!$A:$A,0)</f>
        <v/>
      </c>
      <c r="AB2323" s="33" t="n"/>
      <c r="AC2323" s="33" t="n">
        <v>1.93240377206985</v>
      </c>
      <c r="AD2323" s="24" t="n"/>
      <c r="AE2323" s="24" t="n">
        <v>11</v>
      </c>
      <c r="AF2323" s="33" t="n"/>
      <c r="AG2323" s="33" t="n"/>
    </row>
    <row r="2324">
      <c r="A2324" s="24" t="inlineStr">
        <is>
          <t>Leicester|45</t>
        </is>
      </c>
      <c r="B2324" s="24" t="inlineStr">
        <is>
          <t>E2</t>
        </is>
      </c>
      <c r="C2324" s="24" t="inlineStr">
        <is>
          <t>League One</t>
        </is>
      </c>
      <c r="D2324" s="24" t="inlineStr">
        <is>
          <t>Leicester</t>
        </is>
      </c>
      <c r="E2324" s="24" t="n">
        <v>45</v>
      </c>
      <c r="F2324" s="24" t="n">
        <v>12</v>
      </c>
      <c r="G2324" s="29" t="n">
        <v>46508.625</v>
      </c>
      <c r="H2324" s="24" t="inlineStr">
        <is>
          <t>Mansfield</t>
        </is>
      </c>
      <c r="I2324" s="24" t="inlineStr">
        <is>
          <t>A</t>
        </is>
      </c>
      <c r="J2324" s="24" t="inlineStr">
        <is>
          <t>E2-Mansfiel-Leiceste</t>
        </is>
      </c>
      <c r="K2324" s="24" t="n">
        <v>16</v>
      </c>
      <c r="L2324" s="11">
        <f>IF(INDEX(Matches!$X:$X,AA2324)=0,"",IF(I2324="H",INDEX(Matches!$H:$H,AA2324),INDEX(Matches!$I:$I,AA2324)))</f>
        <v/>
      </c>
      <c r="M2324" s="11">
        <f>IF(INDEX(Matches!$X:$X,AA2324)=0,"",IF(I2324="H",INDEX(Matches!$I:$I,AA2324),INDEX(Matches!$H:$H,AA2324)))</f>
        <v/>
      </c>
      <c r="N2324" s="11">
        <f>IF(L2324="","",IF(L2324&gt;M2324,"W",IF(L2324=M2324,"D","L")))</f>
        <v/>
      </c>
      <c r="O2324" s="11">
        <f>IF(L2324="","",IF(L2324&gt;M2324,3,IF(L2324=M2324,1,0)))</f>
        <v/>
      </c>
      <c r="P2324" s="31">
        <f>IF(I2324="H",INDEX(Matches!$L:$L,AA2324),INDEX(Matches!$N:$N,AA2324))</f>
        <v/>
      </c>
      <c r="Q2324" s="31">
        <f>INDEX(Matches!$M:$M,AA2324)</f>
        <v/>
      </c>
      <c r="R2324" s="31">
        <f>IF(I2324="H",INDEX(Matches!$N:$N,AA2324),INDEX(Matches!$L:$L,AA2324))</f>
        <v/>
      </c>
      <c r="S2324" s="33">
        <f>IF(I2324="H",INDEX(Matches!$O:$O,AA2324),INDEX(Matches!$P:$P,AA2324))</f>
        <v/>
      </c>
      <c r="T2324" s="33">
        <f>IF(INDEX(Matches!$J:$J,AA2324)="","",IF(I2324="H",INDEX(Matches!$J:$J,AA2324),INDEX(Matches!$K:$K,AA2324)))</f>
        <v/>
      </c>
      <c r="U2324" s="33">
        <f>IF(INDEX(Matches!$K:$K,AA2324)="","",IF(I2324="H",INDEX(Matches!$K:$K,AA2324),INDEX(Matches!$J:$J,AA2324)))</f>
        <v/>
      </c>
      <c r="V2324" s="30">
        <f>IF(T2324="","",T2324-U2324)</f>
        <v/>
      </c>
      <c r="W2324" s="33">
        <f>IF(I2324="H",INDEX(Matches!$T:$T,AA2324),INDEX(Matches!$U:$U,AA2324))</f>
        <v/>
      </c>
      <c r="X2324" s="11">
        <f>INDEX(Matches!$X:$X,AA2324)</f>
        <v/>
      </c>
      <c r="Y2324" s="30">
        <f>IF(O2324="","",O2324-S2324)</f>
        <v/>
      </c>
      <c r="Z2324" s="30">
        <f>IF(W2324="","",W2324-S2324)</f>
        <v/>
      </c>
      <c r="AA2324" s="24">
        <f>MATCH(J2324,Matches!$A:$A,0)</f>
        <v/>
      </c>
      <c r="AB2324" s="33" t="n"/>
      <c r="AC2324" s="33" t="n">
        <v>1.641707527631003</v>
      </c>
      <c r="AD2324" s="24" t="n"/>
      <c r="AE2324" s="24" t="n">
        <v>12</v>
      </c>
      <c r="AF2324" s="33" t="n"/>
      <c r="AG2324" s="33" t="n"/>
    </row>
    <row r="2325">
      <c r="A2325" s="24" t="inlineStr">
        <is>
          <t>Leicester|46</t>
        </is>
      </c>
      <c r="B2325" s="24" t="inlineStr">
        <is>
          <t>E2</t>
        </is>
      </c>
      <c r="C2325" s="24" t="inlineStr">
        <is>
          <t>League One</t>
        </is>
      </c>
      <c r="D2325" s="24" t="inlineStr">
        <is>
          <t>Leicester</t>
        </is>
      </c>
      <c r="E2325" s="24" t="n">
        <v>46</v>
      </c>
      <c r="F2325" s="24" t="n">
        <v>12</v>
      </c>
      <c r="G2325" s="29" t="n">
        <v>46515.52083333334</v>
      </c>
      <c r="H2325" s="24" t="inlineStr">
        <is>
          <t>Cambridge</t>
        </is>
      </c>
      <c r="I2325" s="24" t="inlineStr">
        <is>
          <t>H</t>
        </is>
      </c>
      <c r="J2325" s="24" t="inlineStr">
        <is>
          <t>E2-Leiceste-Cambridg</t>
        </is>
      </c>
      <c r="K2325" s="24" t="n">
        <v>21</v>
      </c>
      <c r="L2325" s="11">
        <f>IF(INDEX(Matches!$X:$X,AA2325)=0,"",IF(I2325="H",INDEX(Matches!$H:$H,AA2325),INDEX(Matches!$I:$I,AA2325)))</f>
        <v/>
      </c>
      <c r="M2325" s="11">
        <f>IF(INDEX(Matches!$X:$X,AA2325)=0,"",IF(I2325="H",INDEX(Matches!$I:$I,AA2325),INDEX(Matches!$H:$H,AA2325)))</f>
        <v/>
      </c>
      <c r="N2325" s="11">
        <f>IF(L2325="","",IF(L2325&gt;M2325,"W",IF(L2325=M2325,"D","L")))</f>
        <v/>
      </c>
      <c r="O2325" s="11">
        <f>IF(L2325="","",IF(L2325&gt;M2325,3,IF(L2325=M2325,1,0)))</f>
        <v/>
      </c>
      <c r="P2325" s="31">
        <f>IF(I2325="H",INDEX(Matches!$L:$L,AA2325),INDEX(Matches!$N:$N,AA2325))</f>
        <v/>
      </c>
      <c r="Q2325" s="31">
        <f>INDEX(Matches!$M:$M,AA2325)</f>
        <v/>
      </c>
      <c r="R2325" s="31">
        <f>IF(I2325="H",INDEX(Matches!$N:$N,AA2325),INDEX(Matches!$L:$L,AA2325))</f>
        <v/>
      </c>
      <c r="S2325" s="33">
        <f>IF(I2325="H",INDEX(Matches!$O:$O,AA2325),INDEX(Matches!$P:$P,AA2325))</f>
        <v/>
      </c>
      <c r="T2325" s="33">
        <f>IF(INDEX(Matches!$J:$J,AA2325)="","",IF(I2325="H",INDEX(Matches!$J:$J,AA2325),INDEX(Matches!$K:$K,AA2325)))</f>
        <v/>
      </c>
      <c r="U2325" s="33">
        <f>IF(INDEX(Matches!$K:$K,AA2325)="","",IF(I2325="H",INDEX(Matches!$K:$K,AA2325),INDEX(Matches!$J:$J,AA2325)))</f>
        <v/>
      </c>
      <c r="V2325" s="30">
        <f>IF(T2325="","",T2325-U2325)</f>
        <v/>
      </c>
      <c r="W2325" s="33">
        <f>IF(I2325="H",INDEX(Matches!$T:$T,AA2325),INDEX(Matches!$U:$U,AA2325))</f>
        <v/>
      </c>
      <c r="X2325" s="11">
        <f>INDEX(Matches!$X:$X,AA2325)</f>
        <v/>
      </c>
      <c r="Y2325" s="30">
        <f>IF(O2325="","",O2325-S2325)</f>
        <v/>
      </c>
      <c r="Z2325" s="30">
        <f>IF(W2325="","",W2325-S2325)</f>
        <v/>
      </c>
      <c r="AA2325" s="24">
        <f>MATCH(J2325,Matches!$A:$A,0)</f>
        <v/>
      </c>
      <c r="AB2325" s="33" t="n"/>
      <c r="AC2325" s="33" t="n">
        <v>2.064812316450518</v>
      </c>
      <c r="AD2325" s="24" t="n"/>
      <c r="AE2325" s="24" t="n">
        <v>12</v>
      </c>
      <c r="AF2325" s="33" t="n"/>
      <c r="AG2325" s="33" t="n"/>
    </row>
    <row r="2326">
      <c r="A2326" s="24" t="inlineStr">
        <is>
          <t>Leyton Orient|1</t>
        </is>
      </c>
      <c r="B2326" s="24" t="inlineStr">
        <is>
          <t>E2</t>
        </is>
      </c>
      <c r="C2326" s="24" t="inlineStr">
        <is>
          <t>League One</t>
        </is>
      </c>
      <c r="D2326" s="24" t="inlineStr">
        <is>
          <t>Leyton Orient</t>
        </is>
      </c>
      <c r="E2326" s="24" t="n">
        <v>1</v>
      </c>
      <c r="F2326" s="24" t="n">
        <v>1</v>
      </c>
      <c r="G2326" s="29" t="n">
        <v>46249.625</v>
      </c>
      <c r="H2326" s="24" t="inlineStr">
        <is>
          <t>Sheffield Wed</t>
        </is>
      </c>
      <c r="I2326" s="24" t="inlineStr">
        <is>
          <t>H</t>
        </is>
      </c>
      <c r="J2326" s="24" t="inlineStr">
        <is>
          <t>E2-LeytonOr-Sheffiel</t>
        </is>
      </c>
      <c r="K2326" s="24" t="n">
        <v>2</v>
      </c>
      <c r="L2326" s="11">
        <f>IF(INDEX(Matches!$X:$X,AA2326)=0,"",IF(I2326="H",INDEX(Matches!$H:$H,AA2326),INDEX(Matches!$I:$I,AA2326)))</f>
        <v/>
      </c>
      <c r="M2326" s="11">
        <f>IF(INDEX(Matches!$X:$X,AA2326)=0,"",IF(I2326="H",INDEX(Matches!$I:$I,AA2326),INDEX(Matches!$H:$H,AA2326)))</f>
        <v/>
      </c>
      <c r="N2326" s="11">
        <f>IF(L2326="","",IF(L2326&gt;M2326,"W",IF(L2326=M2326,"D","L")))</f>
        <v/>
      </c>
      <c r="O2326" s="11">
        <f>IF(L2326="","",IF(L2326&gt;M2326,3,IF(L2326=M2326,1,0)))</f>
        <v/>
      </c>
      <c r="P2326" s="31">
        <f>IF(I2326="H",INDEX(Matches!$L:$L,AA2326),INDEX(Matches!$N:$N,AA2326))</f>
        <v/>
      </c>
      <c r="Q2326" s="31">
        <f>INDEX(Matches!$M:$M,AA2326)</f>
        <v/>
      </c>
      <c r="R2326" s="31">
        <f>IF(I2326="H",INDEX(Matches!$N:$N,AA2326),INDEX(Matches!$L:$L,AA2326))</f>
        <v/>
      </c>
      <c r="S2326" s="33">
        <f>IF(I2326="H",INDEX(Matches!$O:$O,AA2326),INDEX(Matches!$P:$P,AA2326))</f>
        <v/>
      </c>
      <c r="T2326" s="33">
        <f>IF(INDEX(Matches!$J:$J,AA2326)="","",IF(I2326="H",INDEX(Matches!$J:$J,AA2326),INDEX(Matches!$K:$K,AA2326)))</f>
        <v/>
      </c>
      <c r="U2326" s="33">
        <f>IF(INDEX(Matches!$K:$K,AA2326)="","",IF(I2326="H",INDEX(Matches!$K:$K,AA2326),INDEX(Matches!$J:$J,AA2326)))</f>
        <v/>
      </c>
      <c r="V2326" s="30">
        <f>IF(T2326="","",T2326-U2326)</f>
        <v/>
      </c>
      <c r="W2326" s="33">
        <f>IF(I2326="H",INDEX(Matches!$T:$T,AA2326),INDEX(Matches!$U:$U,AA2326))</f>
        <v/>
      </c>
      <c r="X2326" s="11">
        <f>INDEX(Matches!$X:$X,AA2326)</f>
        <v/>
      </c>
      <c r="Y2326" s="30">
        <f>IF(O2326="","",O2326-S2326)</f>
        <v/>
      </c>
      <c r="Z2326" s="30">
        <f>IF(W2326="","",W2326-S2326)</f>
        <v/>
      </c>
      <c r="AA2326" s="24">
        <f>MATCH(J2326,Matches!$A:$A,0)</f>
        <v/>
      </c>
      <c r="AB2326" s="33" t="n">
        <v>1.457205391083976</v>
      </c>
      <c r="AC2326" s="33" t="n"/>
      <c r="AD2326" s="24" t="n"/>
      <c r="AE2326" s="24" t="n">
        <v>1</v>
      </c>
      <c r="AF2326" s="33" t="n"/>
      <c r="AG2326" s="33" t="n"/>
    </row>
    <row r="2327">
      <c r="A2327" s="24" t="inlineStr">
        <is>
          <t>Leyton Orient|2</t>
        </is>
      </c>
      <c r="B2327" s="24" t="inlineStr">
        <is>
          <t>E2</t>
        </is>
      </c>
      <c r="C2327" s="24" t="inlineStr">
        <is>
          <t>League One</t>
        </is>
      </c>
      <c r="D2327" s="24" t="inlineStr">
        <is>
          <t>Leyton Orient</t>
        </is>
      </c>
      <c r="E2327" s="24" t="n">
        <v>2</v>
      </c>
      <c r="F2327" s="24" t="n">
        <v>1</v>
      </c>
      <c r="G2327" s="29" t="n">
        <v>46256.625</v>
      </c>
      <c r="H2327" s="24" t="inlineStr">
        <is>
          <t>Wigan</t>
        </is>
      </c>
      <c r="I2327" s="24" t="inlineStr">
        <is>
          <t>A</t>
        </is>
      </c>
      <c r="J2327" s="24" t="inlineStr">
        <is>
          <t>E2-Wigan-LeytonOr</t>
        </is>
      </c>
      <c r="K2327" s="24" t="n">
        <v>14</v>
      </c>
      <c r="L2327" s="11">
        <f>IF(INDEX(Matches!$X:$X,AA2327)=0,"",IF(I2327="H",INDEX(Matches!$H:$H,AA2327),INDEX(Matches!$I:$I,AA2327)))</f>
        <v/>
      </c>
      <c r="M2327" s="11">
        <f>IF(INDEX(Matches!$X:$X,AA2327)=0,"",IF(I2327="H",INDEX(Matches!$I:$I,AA2327),INDEX(Matches!$H:$H,AA2327)))</f>
        <v/>
      </c>
      <c r="N2327" s="11">
        <f>IF(L2327="","",IF(L2327&gt;M2327,"W",IF(L2327=M2327,"D","L")))</f>
        <v/>
      </c>
      <c r="O2327" s="11">
        <f>IF(L2327="","",IF(L2327&gt;M2327,3,IF(L2327=M2327,1,0)))</f>
        <v/>
      </c>
      <c r="P2327" s="31">
        <f>IF(I2327="H",INDEX(Matches!$L:$L,AA2327),INDEX(Matches!$N:$N,AA2327))</f>
        <v/>
      </c>
      <c r="Q2327" s="31">
        <f>INDEX(Matches!$M:$M,AA2327)</f>
        <v/>
      </c>
      <c r="R2327" s="31">
        <f>IF(I2327="H",INDEX(Matches!$N:$N,AA2327),INDEX(Matches!$L:$L,AA2327))</f>
        <v/>
      </c>
      <c r="S2327" s="33">
        <f>IF(I2327="H",INDEX(Matches!$O:$O,AA2327),INDEX(Matches!$P:$P,AA2327))</f>
        <v/>
      </c>
      <c r="T2327" s="33">
        <f>IF(INDEX(Matches!$J:$J,AA2327)="","",IF(I2327="H",INDEX(Matches!$J:$J,AA2327),INDEX(Matches!$K:$K,AA2327)))</f>
        <v/>
      </c>
      <c r="U2327" s="33">
        <f>IF(INDEX(Matches!$K:$K,AA2327)="","",IF(I2327="H",INDEX(Matches!$K:$K,AA2327),INDEX(Matches!$J:$J,AA2327)))</f>
        <v/>
      </c>
      <c r="V2327" s="30">
        <f>IF(T2327="","",T2327-U2327)</f>
        <v/>
      </c>
      <c r="W2327" s="33">
        <f>IF(I2327="H",INDEX(Matches!$T:$T,AA2327),INDEX(Matches!$U:$U,AA2327))</f>
        <v/>
      </c>
      <c r="X2327" s="11">
        <f>INDEX(Matches!$X:$X,AA2327)</f>
        <v/>
      </c>
      <c r="Y2327" s="30">
        <f>IF(O2327="","",O2327-S2327)</f>
        <v/>
      </c>
      <c r="Z2327" s="30">
        <f>IF(W2327="","",W2327-S2327)</f>
        <v/>
      </c>
      <c r="AA2327" s="24">
        <f>MATCH(J2327,Matches!$A:$A,0)</f>
        <v/>
      </c>
      <c r="AB2327" s="33" t="n">
        <v>1.045265295472336</v>
      </c>
      <c r="AC2327" s="33" t="n"/>
      <c r="AD2327" s="24" t="n"/>
      <c r="AE2327" s="24" t="n">
        <v>1</v>
      </c>
      <c r="AF2327" s="33" t="n"/>
      <c r="AG2327" s="33" t="n"/>
    </row>
    <row r="2328">
      <c r="A2328" s="24" t="inlineStr">
        <is>
          <t>Leyton Orient|3</t>
        </is>
      </c>
      <c r="B2328" s="24" t="inlineStr">
        <is>
          <t>E2</t>
        </is>
      </c>
      <c r="C2328" s="24" t="inlineStr">
        <is>
          <t>League One</t>
        </is>
      </c>
      <c r="D2328" s="24" t="inlineStr">
        <is>
          <t>Leyton Orient</t>
        </is>
      </c>
      <c r="E2328" s="24" t="n">
        <v>3</v>
      </c>
      <c r="F2328" s="24" t="n">
        <v>1</v>
      </c>
      <c r="G2328" s="29" t="n">
        <v>46263.625</v>
      </c>
      <c r="H2328" s="24" t="inlineStr">
        <is>
          <t>Barnsley</t>
        </is>
      </c>
      <c r="I2328" s="24" t="inlineStr">
        <is>
          <t>H</t>
        </is>
      </c>
      <c r="J2328" s="24" t="inlineStr">
        <is>
          <t>E2-LeytonOr-Barnsley</t>
        </is>
      </c>
      <c r="K2328" s="24" t="n">
        <v>13</v>
      </c>
      <c r="L2328" s="11">
        <f>IF(INDEX(Matches!$X:$X,AA2328)=0,"",IF(I2328="H",INDEX(Matches!$H:$H,AA2328),INDEX(Matches!$I:$I,AA2328)))</f>
        <v/>
      </c>
      <c r="M2328" s="11">
        <f>IF(INDEX(Matches!$X:$X,AA2328)=0,"",IF(I2328="H",INDEX(Matches!$I:$I,AA2328),INDEX(Matches!$H:$H,AA2328)))</f>
        <v/>
      </c>
      <c r="N2328" s="11">
        <f>IF(L2328="","",IF(L2328&gt;M2328,"W",IF(L2328=M2328,"D","L")))</f>
        <v/>
      </c>
      <c r="O2328" s="11">
        <f>IF(L2328="","",IF(L2328&gt;M2328,3,IF(L2328=M2328,1,0)))</f>
        <v/>
      </c>
      <c r="P2328" s="31">
        <f>IF(I2328="H",INDEX(Matches!$L:$L,AA2328),INDEX(Matches!$N:$N,AA2328))</f>
        <v/>
      </c>
      <c r="Q2328" s="31">
        <f>INDEX(Matches!$M:$M,AA2328)</f>
        <v/>
      </c>
      <c r="R2328" s="31">
        <f>IF(I2328="H",INDEX(Matches!$N:$N,AA2328),INDEX(Matches!$L:$L,AA2328))</f>
        <v/>
      </c>
      <c r="S2328" s="33">
        <f>IF(I2328="H",INDEX(Matches!$O:$O,AA2328),INDEX(Matches!$P:$P,AA2328))</f>
        <v/>
      </c>
      <c r="T2328" s="33">
        <f>IF(INDEX(Matches!$J:$J,AA2328)="","",IF(I2328="H",INDEX(Matches!$J:$J,AA2328),INDEX(Matches!$K:$K,AA2328)))</f>
        <v/>
      </c>
      <c r="U2328" s="33">
        <f>IF(INDEX(Matches!$K:$K,AA2328)="","",IF(I2328="H",INDEX(Matches!$K:$K,AA2328),INDEX(Matches!$J:$J,AA2328)))</f>
        <v/>
      </c>
      <c r="V2328" s="30">
        <f>IF(T2328="","",T2328-U2328)</f>
        <v/>
      </c>
      <c r="W2328" s="33">
        <f>IF(I2328="H",INDEX(Matches!$T:$T,AA2328),INDEX(Matches!$U:$U,AA2328))</f>
        <v/>
      </c>
      <c r="X2328" s="11">
        <f>INDEX(Matches!$X:$X,AA2328)</f>
        <v/>
      </c>
      <c r="Y2328" s="30">
        <f>IF(O2328="","",O2328-S2328)</f>
        <v/>
      </c>
      <c r="Z2328" s="30">
        <f>IF(W2328="","",W2328-S2328)</f>
        <v/>
      </c>
      <c r="AA2328" s="24">
        <f>MATCH(J2328,Matches!$A:$A,0)</f>
        <v/>
      </c>
      <c r="AB2328" s="33" t="n">
        <v>1.619159882471808</v>
      </c>
      <c r="AC2328" s="33" t="n"/>
      <c r="AD2328" s="24" t="n"/>
      <c r="AE2328" s="24" t="n">
        <v>1</v>
      </c>
      <c r="AF2328" s="33" t="n"/>
      <c r="AG2328" s="33" t="n"/>
    </row>
    <row r="2329">
      <c r="A2329" s="24" t="inlineStr">
        <is>
          <t>Leyton Orient|4</t>
        </is>
      </c>
      <c r="B2329" s="24" t="inlineStr">
        <is>
          <t>E2</t>
        </is>
      </c>
      <c r="C2329" s="24" t="inlineStr">
        <is>
          <t>League One</t>
        </is>
      </c>
      <c r="D2329" s="24" t="inlineStr">
        <is>
          <t>Leyton Orient</t>
        </is>
      </c>
      <c r="E2329" s="24" t="n">
        <v>4</v>
      </c>
      <c r="F2329" s="24" t="n">
        <v>1</v>
      </c>
      <c r="G2329" s="29" t="n">
        <v>46266.82291666666</v>
      </c>
      <c r="H2329" s="24" t="inlineStr">
        <is>
          <t>Bromley</t>
        </is>
      </c>
      <c r="I2329" s="24" t="inlineStr">
        <is>
          <t>A</t>
        </is>
      </c>
      <c r="J2329" s="24" t="inlineStr">
        <is>
          <t>E2-Bromley-LeytonOr</t>
        </is>
      </c>
      <c r="K2329" s="24" t="n">
        <v>24</v>
      </c>
      <c r="L2329" s="11">
        <f>IF(INDEX(Matches!$X:$X,AA2329)=0,"",IF(I2329="H",INDEX(Matches!$H:$H,AA2329),INDEX(Matches!$I:$I,AA2329)))</f>
        <v/>
      </c>
      <c r="M2329" s="11">
        <f>IF(INDEX(Matches!$X:$X,AA2329)=0,"",IF(I2329="H",INDEX(Matches!$I:$I,AA2329),INDEX(Matches!$H:$H,AA2329)))</f>
        <v/>
      </c>
      <c r="N2329" s="11">
        <f>IF(L2329="","",IF(L2329&gt;M2329,"W",IF(L2329=M2329,"D","L")))</f>
        <v/>
      </c>
      <c r="O2329" s="11">
        <f>IF(L2329="","",IF(L2329&gt;M2329,3,IF(L2329=M2329,1,0)))</f>
        <v/>
      </c>
      <c r="P2329" s="31">
        <f>IF(I2329="H",INDEX(Matches!$L:$L,AA2329),INDEX(Matches!$N:$N,AA2329))</f>
        <v/>
      </c>
      <c r="Q2329" s="31">
        <f>INDEX(Matches!$M:$M,AA2329)</f>
        <v/>
      </c>
      <c r="R2329" s="31">
        <f>IF(I2329="H",INDEX(Matches!$N:$N,AA2329),INDEX(Matches!$L:$L,AA2329))</f>
        <v/>
      </c>
      <c r="S2329" s="33">
        <f>IF(I2329="H",INDEX(Matches!$O:$O,AA2329),INDEX(Matches!$P:$P,AA2329))</f>
        <v/>
      </c>
      <c r="T2329" s="33">
        <f>IF(INDEX(Matches!$J:$J,AA2329)="","",IF(I2329="H",INDEX(Matches!$J:$J,AA2329),INDEX(Matches!$K:$K,AA2329)))</f>
        <v/>
      </c>
      <c r="U2329" s="33">
        <f>IF(INDEX(Matches!$K:$K,AA2329)="","",IF(I2329="H",INDEX(Matches!$K:$K,AA2329),INDEX(Matches!$J:$J,AA2329)))</f>
        <v/>
      </c>
      <c r="V2329" s="30">
        <f>IF(T2329="","",T2329-U2329)</f>
        <v/>
      </c>
      <c r="W2329" s="33">
        <f>IF(I2329="H",INDEX(Matches!$T:$T,AA2329),INDEX(Matches!$U:$U,AA2329))</f>
        <v/>
      </c>
      <c r="X2329" s="11">
        <f>INDEX(Matches!$X:$X,AA2329)</f>
        <v/>
      </c>
      <c r="Y2329" s="30">
        <f>IF(O2329="","",O2329-S2329)</f>
        <v/>
      </c>
      <c r="Z2329" s="30">
        <f>IF(W2329="","",W2329-S2329)</f>
        <v/>
      </c>
      <c r="AA2329" s="24">
        <f>MATCH(J2329,Matches!$A:$A,0)</f>
        <v/>
      </c>
      <c r="AB2329" s="33" t="n">
        <v>1.245215847005767</v>
      </c>
      <c r="AC2329" s="33" t="n"/>
      <c r="AD2329" s="24" t="n"/>
      <c r="AE2329" s="24" t="n">
        <v>1</v>
      </c>
      <c r="AF2329" s="33" t="n"/>
      <c r="AG2329" s="33" t="n"/>
    </row>
    <row r="2330">
      <c r="A2330" s="24" t="inlineStr">
        <is>
          <t>Leyton Orient|5</t>
        </is>
      </c>
      <c r="B2330" s="24" t="inlineStr">
        <is>
          <t>E2</t>
        </is>
      </c>
      <c r="C2330" s="24" t="inlineStr">
        <is>
          <t>League One</t>
        </is>
      </c>
      <c r="D2330" s="24" t="inlineStr">
        <is>
          <t>Leyton Orient</t>
        </is>
      </c>
      <c r="E2330" s="24" t="n">
        <v>5</v>
      </c>
      <c r="F2330" s="24" t="n">
        <v>2</v>
      </c>
      <c r="G2330" s="29" t="n">
        <v>46270.625</v>
      </c>
      <c r="H2330" s="24" t="inlineStr">
        <is>
          <t>Luton</t>
        </is>
      </c>
      <c r="I2330" s="24" t="inlineStr">
        <is>
          <t>A</t>
        </is>
      </c>
      <c r="J2330" s="24" t="inlineStr">
        <is>
          <t>E2-Luton-LeytonOr</t>
        </is>
      </c>
      <c r="K2330" s="24" t="n">
        <v>3</v>
      </c>
      <c r="L2330" s="11">
        <f>IF(INDEX(Matches!$X:$X,AA2330)=0,"",IF(I2330="H",INDEX(Matches!$H:$H,AA2330),INDEX(Matches!$I:$I,AA2330)))</f>
        <v/>
      </c>
      <c r="M2330" s="11">
        <f>IF(INDEX(Matches!$X:$X,AA2330)=0,"",IF(I2330="H",INDEX(Matches!$I:$I,AA2330),INDEX(Matches!$H:$H,AA2330)))</f>
        <v/>
      </c>
      <c r="N2330" s="11">
        <f>IF(L2330="","",IF(L2330&gt;M2330,"W",IF(L2330=M2330,"D","L")))</f>
        <v/>
      </c>
      <c r="O2330" s="11">
        <f>IF(L2330="","",IF(L2330&gt;M2330,3,IF(L2330=M2330,1,0)))</f>
        <v/>
      </c>
      <c r="P2330" s="31">
        <f>IF(I2330="H",INDEX(Matches!$L:$L,AA2330),INDEX(Matches!$N:$N,AA2330))</f>
        <v/>
      </c>
      <c r="Q2330" s="31">
        <f>INDEX(Matches!$M:$M,AA2330)</f>
        <v/>
      </c>
      <c r="R2330" s="31">
        <f>IF(I2330="H",INDEX(Matches!$N:$N,AA2330),INDEX(Matches!$L:$L,AA2330))</f>
        <v/>
      </c>
      <c r="S2330" s="33">
        <f>IF(I2330="H",INDEX(Matches!$O:$O,AA2330),INDEX(Matches!$P:$P,AA2330))</f>
        <v/>
      </c>
      <c r="T2330" s="33">
        <f>IF(INDEX(Matches!$J:$J,AA2330)="","",IF(I2330="H",INDEX(Matches!$J:$J,AA2330),INDEX(Matches!$K:$K,AA2330)))</f>
        <v/>
      </c>
      <c r="U2330" s="33">
        <f>IF(INDEX(Matches!$K:$K,AA2330)="","",IF(I2330="H",INDEX(Matches!$K:$K,AA2330),INDEX(Matches!$J:$J,AA2330)))</f>
        <v/>
      </c>
      <c r="V2330" s="30">
        <f>IF(T2330="","",T2330-U2330)</f>
        <v/>
      </c>
      <c r="W2330" s="33">
        <f>IF(I2330="H",INDEX(Matches!$T:$T,AA2330),INDEX(Matches!$U:$U,AA2330))</f>
        <v/>
      </c>
      <c r="X2330" s="11">
        <f>INDEX(Matches!$X:$X,AA2330)</f>
        <v/>
      </c>
      <c r="Y2330" s="30">
        <f>IF(O2330="","",O2330-S2330)</f>
        <v/>
      </c>
      <c r="Z2330" s="30">
        <f>IF(W2330="","",W2330-S2330)</f>
        <v/>
      </c>
      <c r="AA2330" s="24">
        <f>MATCH(J2330,Matches!$A:$A,0)</f>
        <v/>
      </c>
      <c r="AB2330" s="33" t="n"/>
      <c r="AC2330" s="33" t="n"/>
      <c r="AD2330" s="24" t="n"/>
      <c r="AE2330" s="24" t="n">
        <v>2</v>
      </c>
      <c r="AF2330" s="33" t="n"/>
      <c r="AG2330" s="33" t="n"/>
    </row>
    <row r="2331">
      <c r="A2331" s="24" t="inlineStr">
        <is>
          <t>Leyton Orient|6</t>
        </is>
      </c>
      <c r="B2331" s="24" t="inlineStr">
        <is>
          <t>E2</t>
        </is>
      </c>
      <c r="C2331" s="24" t="inlineStr">
        <is>
          <t>League One</t>
        </is>
      </c>
      <c r="D2331" s="24" t="inlineStr">
        <is>
          <t>Leyton Orient</t>
        </is>
      </c>
      <c r="E2331" s="24" t="n">
        <v>6</v>
      </c>
      <c r="F2331" s="24" t="n">
        <v>2</v>
      </c>
      <c r="G2331" s="29" t="n">
        <v>46277.52083333334</v>
      </c>
      <c r="H2331" s="24" t="inlineStr">
        <is>
          <t>Wycombe</t>
        </is>
      </c>
      <c r="I2331" s="24" t="inlineStr">
        <is>
          <t>H</t>
        </is>
      </c>
      <c r="J2331" s="24" t="inlineStr">
        <is>
          <t>E2-LeytonOr-Wycombe</t>
        </is>
      </c>
      <c r="K2331" s="24" t="n">
        <v>9</v>
      </c>
      <c r="L2331" s="11">
        <f>IF(INDEX(Matches!$X:$X,AA2331)=0,"",IF(I2331="H",INDEX(Matches!$H:$H,AA2331),INDEX(Matches!$I:$I,AA2331)))</f>
        <v/>
      </c>
      <c r="M2331" s="11">
        <f>IF(INDEX(Matches!$X:$X,AA2331)=0,"",IF(I2331="H",INDEX(Matches!$I:$I,AA2331),INDEX(Matches!$H:$H,AA2331)))</f>
        <v/>
      </c>
      <c r="N2331" s="11">
        <f>IF(L2331="","",IF(L2331&gt;M2331,"W",IF(L2331=M2331,"D","L")))</f>
        <v/>
      </c>
      <c r="O2331" s="11">
        <f>IF(L2331="","",IF(L2331&gt;M2331,3,IF(L2331=M2331,1,0)))</f>
        <v/>
      </c>
      <c r="P2331" s="31">
        <f>IF(I2331="H",INDEX(Matches!$L:$L,AA2331),INDEX(Matches!$N:$N,AA2331))</f>
        <v/>
      </c>
      <c r="Q2331" s="31">
        <f>INDEX(Matches!$M:$M,AA2331)</f>
        <v/>
      </c>
      <c r="R2331" s="31">
        <f>IF(I2331="H",INDEX(Matches!$N:$N,AA2331),INDEX(Matches!$L:$L,AA2331))</f>
        <v/>
      </c>
      <c r="S2331" s="33">
        <f>IF(I2331="H",INDEX(Matches!$O:$O,AA2331),INDEX(Matches!$P:$P,AA2331))</f>
        <v/>
      </c>
      <c r="T2331" s="33">
        <f>IF(INDEX(Matches!$J:$J,AA2331)="","",IF(I2331="H",INDEX(Matches!$J:$J,AA2331),INDEX(Matches!$K:$K,AA2331)))</f>
        <v/>
      </c>
      <c r="U2331" s="33">
        <f>IF(INDEX(Matches!$K:$K,AA2331)="","",IF(I2331="H",INDEX(Matches!$K:$K,AA2331),INDEX(Matches!$J:$J,AA2331)))</f>
        <v/>
      </c>
      <c r="V2331" s="30">
        <f>IF(T2331="","",T2331-U2331)</f>
        <v/>
      </c>
      <c r="W2331" s="33">
        <f>IF(I2331="H",INDEX(Matches!$T:$T,AA2331),INDEX(Matches!$U:$U,AA2331))</f>
        <v/>
      </c>
      <c r="X2331" s="11">
        <f>INDEX(Matches!$X:$X,AA2331)</f>
        <v/>
      </c>
      <c r="Y2331" s="30">
        <f>IF(O2331="","",O2331-S2331)</f>
        <v/>
      </c>
      <c r="Z2331" s="30">
        <f>IF(W2331="","",W2331-S2331)</f>
        <v/>
      </c>
      <c r="AA2331" s="24">
        <f>MATCH(J2331,Matches!$A:$A,0)</f>
        <v/>
      </c>
      <c r="AB2331" s="33" t="n">
        <v>1.394689563741342</v>
      </c>
      <c r="AC2331" s="33" t="n"/>
      <c r="AD2331" s="24" t="n"/>
      <c r="AE2331" s="24" t="n">
        <v>2</v>
      </c>
      <c r="AF2331" s="33" t="n"/>
      <c r="AG2331" s="33" t="n"/>
    </row>
    <row r="2332">
      <c r="A2332" s="24" t="inlineStr">
        <is>
          <t>Leyton Orient|7</t>
        </is>
      </c>
      <c r="B2332" s="24" t="inlineStr">
        <is>
          <t>E2</t>
        </is>
      </c>
      <c r="C2332" s="24" t="inlineStr">
        <is>
          <t>League One</t>
        </is>
      </c>
      <c r="D2332" s="24" t="inlineStr">
        <is>
          <t>Leyton Orient</t>
        </is>
      </c>
      <c r="E2332" s="24" t="n">
        <v>7</v>
      </c>
      <c r="F2332" s="24" t="n">
        <v>2</v>
      </c>
      <c r="G2332" s="29" t="n">
        <v>46284.625</v>
      </c>
      <c r="H2332" s="24" t="inlineStr">
        <is>
          <t>Stevenage</t>
        </is>
      </c>
      <c r="I2332" s="24" t="inlineStr">
        <is>
          <t>H</t>
        </is>
      </c>
      <c r="J2332" s="24" t="inlineStr">
        <is>
          <t>E2-LeytonOr-Stevenag</t>
        </is>
      </c>
      <c r="K2332" s="24" t="n">
        <v>17</v>
      </c>
      <c r="L2332" s="11">
        <f>IF(INDEX(Matches!$X:$X,AA2332)=0,"",IF(I2332="H",INDEX(Matches!$H:$H,AA2332),INDEX(Matches!$I:$I,AA2332)))</f>
        <v/>
      </c>
      <c r="M2332" s="11">
        <f>IF(INDEX(Matches!$X:$X,AA2332)=0,"",IF(I2332="H",INDEX(Matches!$I:$I,AA2332),INDEX(Matches!$H:$H,AA2332)))</f>
        <v/>
      </c>
      <c r="N2332" s="11">
        <f>IF(L2332="","",IF(L2332&gt;M2332,"W",IF(L2332=M2332,"D","L")))</f>
        <v/>
      </c>
      <c r="O2332" s="11">
        <f>IF(L2332="","",IF(L2332&gt;M2332,3,IF(L2332=M2332,1,0)))</f>
        <v/>
      </c>
      <c r="P2332" s="31">
        <f>IF(I2332="H",INDEX(Matches!$L:$L,AA2332),INDEX(Matches!$N:$N,AA2332))</f>
        <v/>
      </c>
      <c r="Q2332" s="31">
        <f>INDEX(Matches!$M:$M,AA2332)</f>
        <v/>
      </c>
      <c r="R2332" s="31">
        <f>IF(I2332="H",INDEX(Matches!$N:$N,AA2332),INDEX(Matches!$L:$L,AA2332))</f>
        <v/>
      </c>
      <c r="S2332" s="33">
        <f>IF(I2332="H",INDEX(Matches!$O:$O,AA2332),INDEX(Matches!$P:$P,AA2332))</f>
        <v/>
      </c>
      <c r="T2332" s="33">
        <f>IF(INDEX(Matches!$J:$J,AA2332)="","",IF(I2332="H",INDEX(Matches!$J:$J,AA2332),INDEX(Matches!$K:$K,AA2332)))</f>
        <v/>
      </c>
      <c r="U2332" s="33">
        <f>IF(INDEX(Matches!$K:$K,AA2332)="","",IF(I2332="H",INDEX(Matches!$K:$K,AA2332),INDEX(Matches!$J:$J,AA2332)))</f>
        <v/>
      </c>
      <c r="V2332" s="30">
        <f>IF(T2332="","",T2332-U2332)</f>
        <v/>
      </c>
      <c r="W2332" s="33">
        <f>IF(I2332="H",INDEX(Matches!$T:$T,AA2332),INDEX(Matches!$U:$U,AA2332))</f>
        <v/>
      </c>
      <c r="X2332" s="11">
        <f>INDEX(Matches!$X:$X,AA2332)</f>
        <v/>
      </c>
      <c r="Y2332" s="30">
        <f>IF(O2332="","",O2332-S2332)</f>
        <v/>
      </c>
      <c r="Z2332" s="30">
        <f>IF(W2332="","",W2332-S2332)</f>
        <v/>
      </c>
      <c r="AA2332" s="24">
        <f>MATCH(J2332,Matches!$A:$A,0)</f>
        <v/>
      </c>
      <c r="AB2332" s="33" t="n"/>
      <c r="AC2332" s="33" t="n"/>
      <c r="AD2332" s="24" t="n"/>
      <c r="AE2332" s="24" t="n">
        <v>2</v>
      </c>
      <c r="AF2332" s="33" t="n"/>
      <c r="AG2332" s="33" t="n"/>
    </row>
    <row r="2333">
      <c r="A2333" s="24" t="inlineStr">
        <is>
          <t>Leyton Orient|8</t>
        </is>
      </c>
      <c r="B2333" s="24" t="inlineStr">
        <is>
          <t>E2</t>
        </is>
      </c>
      <c r="C2333" s="24" t="inlineStr">
        <is>
          <t>League One</t>
        </is>
      </c>
      <c r="D2333" s="24" t="inlineStr">
        <is>
          <t>Leyton Orient</t>
        </is>
      </c>
      <c r="E2333" s="24" t="n">
        <v>8</v>
      </c>
      <c r="F2333" s="24" t="n">
        <v>2</v>
      </c>
      <c r="G2333" s="29" t="n">
        <v>46291.625</v>
      </c>
      <c r="H2333" s="24" t="inlineStr">
        <is>
          <t>Mansfield</t>
        </is>
      </c>
      <c r="I2333" s="24" t="inlineStr">
        <is>
          <t>A</t>
        </is>
      </c>
      <c r="J2333" s="24" t="inlineStr">
        <is>
          <t>E2-Mansfiel-LeytonOr</t>
        </is>
      </c>
      <c r="K2333" s="24" t="n">
        <v>16</v>
      </c>
      <c r="L2333" s="11">
        <f>IF(INDEX(Matches!$X:$X,AA2333)=0,"",IF(I2333="H",INDEX(Matches!$H:$H,AA2333),INDEX(Matches!$I:$I,AA2333)))</f>
        <v/>
      </c>
      <c r="M2333" s="11">
        <f>IF(INDEX(Matches!$X:$X,AA2333)=0,"",IF(I2333="H",INDEX(Matches!$I:$I,AA2333),INDEX(Matches!$H:$H,AA2333)))</f>
        <v/>
      </c>
      <c r="N2333" s="11">
        <f>IF(L2333="","",IF(L2333&gt;M2333,"W",IF(L2333=M2333,"D","L")))</f>
        <v/>
      </c>
      <c r="O2333" s="11">
        <f>IF(L2333="","",IF(L2333&gt;M2333,3,IF(L2333=M2333,1,0)))</f>
        <v/>
      </c>
      <c r="P2333" s="31">
        <f>IF(I2333="H",INDEX(Matches!$L:$L,AA2333),INDEX(Matches!$N:$N,AA2333))</f>
        <v/>
      </c>
      <c r="Q2333" s="31">
        <f>INDEX(Matches!$M:$M,AA2333)</f>
        <v/>
      </c>
      <c r="R2333" s="31">
        <f>IF(I2333="H",INDEX(Matches!$N:$N,AA2333),INDEX(Matches!$L:$L,AA2333))</f>
        <v/>
      </c>
      <c r="S2333" s="33">
        <f>IF(I2333="H",INDEX(Matches!$O:$O,AA2333),INDEX(Matches!$P:$P,AA2333))</f>
        <v/>
      </c>
      <c r="T2333" s="33">
        <f>IF(INDEX(Matches!$J:$J,AA2333)="","",IF(I2333="H",INDEX(Matches!$J:$J,AA2333),INDEX(Matches!$K:$K,AA2333)))</f>
        <v/>
      </c>
      <c r="U2333" s="33">
        <f>IF(INDEX(Matches!$K:$K,AA2333)="","",IF(I2333="H",INDEX(Matches!$K:$K,AA2333),INDEX(Matches!$J:$J,AA2333)))</f>
        <v/>
      </c>
      <c r="V2333" s="30">
        <f>IF(T2333="","",T2333-U2333)</f>
        <v/>
      </c>
      <c r="W2333" s="33">
        <f>IF(I2333="H",INDEX(Matches!$T:$T,AA2333),INDEX(Matches!$U:$U,AA2333))</f>
        <v/>
      </c>
      <c r="X2333" s="11">
        <f>INDEX(Matches!$X:$X,AA2333)</f>
        <v/>
      </c>
      <c r="Y2333" s="30">
        <f>IF(O2333="","",O2333-S2333)</f>
        <v/>
      </c>
      <c r="Z2333" s="30">
        <f>IF(W2333="","",W2333-S2333)</f>
        <v/>
      </c>
      <c r="AA2333" s="24">
        <f>MATCH(J2333,Matches!$A:$A,0)</f>
        <v/>
      </c>
      <c r="AB2333" s="33" t="n"/>
      <c r="AC2333" s="33" t="n">
        <v>1.107482135790267</v>
      </c>
      <c r="AD2333" s="24" t="n"/>
      <c r="AE2333" s="24" t="n">
        <v>2</v>
      </c>
      <c r="AF2333" s="33" t="n"/>
      <c r="AG2333" s="33" t="n"/>
    </row>
    <row r="2334">
      <c r="A2334" s="24" t="inlineStr">
        <is>
          <t>Leyton Orient|9</t>
        </is>
      </c>
      <c r="B2334" s="24" t="inlineStr">
        <is>
          <t>E2</t>
        </is>
      </c>
      <c r="C2334" s="24" t="inlineStr">
        <is>
          <t>League One</t>
        </is>
      </c>
      <c r="D2334" s="24" t="inlineStr">
        <is>
          <t>Leyton Orient</t>
        </is>
      </c>
      <c r="E2334" s="24" t="n">
        <v>9</v>
      </c>
      <c r="F2334" s="24" t="n">
        <v>3</v>
      </c>
      <c r="G2334" s="29" t="n">
        <v>46298.625</v>
      </c>
      <c r="H2334" s="24" t="inlineStr">
        <is>
          <t>Plymouth</t>
        </is>
      </c>
      <c r="I2334" s="24" t="inlineStr">
        <is>
          <t>H</t>
        </is>
      </c>
      <c r="J2334" s="24" t="inlineStr">
        <is>
          <t>E2-LeytonOr-Plymouth</t>
        </is>
      </c>
      <c r="K2334" s="24" t="n">
        <v>5</v>
      </c>
      <c r="L2334" s="11">
        <f>IF(INDEX(Matches!$X:$X,AA2334)=0,"",IF(I2334="H",INDEX(Matches!$H:$H,AA2334),INDEX(Matches!$I:$I,AA2334)))</f>
        <v/>
      </c>
      <c r="M2334" s="11">
        <f>IF(INDEX(Matches!$X:$X,AA2334)=0,"",IF(I2334="H",INDEX(Matches!$I:$I,AA2334),INDEX(Matches!$H:$H,AA2334)))</f>
        <v/>
      </c>
      <c r="N2334" s="11">
        <f>IF(L2334="","",IF(L2334&gt;M2334,"W",IF(L2334=M2334,"D","L")))</f>
        <v/>
      </c>
      <c r="O2334" s="11">
        <f>IF(L2334="","",IF(L2334&gt;M2334,3,IF(L2334=M2334,1,0)))</f>
        <v/>
      </c>
      <c r="P2334" s="31">
        <f>IF(I2334="H",INDEX(Matches!$L:$L,AA2334),INDEX(Matches!$N:$N,AA2334))</f>
        <v/>
      </c>
      <c r="Q2334" s="31">
        <f>INDEX(Matches!$M:$M,AA2334)</f>
        <v/>
      </c>
      <c r="R2334" s="31">
        <f>IF(I2334="H",INDEX(Matches!$N:$N,AA2334),INDEX(Matches!$L:$L,AA2334))</f>
        <v/>
      </c>
      <c r="S2334" s="33">
        <f>IF(I2334="H",INDEX(Matches!$O:$O,AA2334),INDEX(Matches!$P:$P,AA2334))</f>
        <v/>
      </c>
      <c r="T2334" s="33">
        <f>IF(INDEX(Matches!$J:$J,AA2334)="","",IF(I2334="H",INDEX(Matches!$J:$J,AA2334),INDEX(Matches!$K:$K,AA2334)))</f>
        <v/>
      </c>
      <c r="U2334" s="33">
        <f>IF(INDEX(Matches!$K:$K,AA2334)="","",IF(I2334="H",INDEX(Matches!$K:$K,AA2334),INDEX(Matches!$J:$J,AA2334)))</f>
        <v/>
      </c>
      <c r="V2334" s="30">
        <f>IF(T2334="","",T2334-U2334)</f>
        <v/>
      </c>
      <c r="W2334" s="33">
        <f>IF(I2334="H",INDEX(Matches!$T:$T,AA2334),INDEX(Matches!$U:$U,AA2334))</f>
        <v/>
      </c>
      <c r="X2334" s="11">
        <f>INDEX(Matches!$X:$X,AA2334)</f>
        <v/>
      </c>
      <c r="Y2334" s="30">
        <f>IF(O2334="","",O2334-S2334)</f>
        <v/>
      </c>
      <c r="Z2334" s="30">
        <f>IF(W2334="","",W2334-S2334)</f>
        <v/>
      </c>
      <c r="AA2334" s="24">
        <f>MATCH(J2334,Matches!$A:$A,0)</f>
        <v/>
      </c>
      <c r="AB2334" s="33" t="n"/>
      <c r="AC2334" s="33" t="n"/>
      <c r="AD2334" s="24" t="n"/>
      <c r="AE2334" s="24" t="n">
        <v>3</v>
      </c>
      <c r="AF2334" s="33" t="n"/>
      <c r="AG2334" s="33" t="n"/>
    </row>
    <row r="2335">
      <c r="A2335" s="24" t="inlineStr">
        <is>
          <t>Leyton Orient|10</t>
        </is>
      </c>
      <c r="B2335" s="24" t="inlineStr">
        <is>
          <t>E2</t>
        </is>
      </c>
      <c r="C2335" s="24" t="inlineStr">
        <is>
          <t>League One</t>
        </is>
      </c>
      <c r="D2335" s="24" t="inlineStr">
        <is>
          <t>Leyton Orient</t>
        </is>
      </c>
      <c r="E2335" s="24" t="n">
        <v>10</v>
      </c>
      <c r="F2335" s="24" t="n">
        <v>3</v>
      </c>
      <c r="G2335" s="29" t="n">
        <v>46305.625</v>
      </c>
      <c r="H2335" s="24" t="inlineStr">
        <is>
          <t>Bradford</t>
        </is>
      </c>
      <c r="I2335" s="24" t="inlineStr">
        <is>
          <t>A</t>
        </is>
      </c>
      <c r="J2335" s="24" t="inlineStr">
        <is>
          <t>E2-Bradford-LeytonOr</t>
        </is>
      </c>
      <c r="K2335" s="24" t="n">
        <v>8</v>
      </c>
      <c r="L2335" s="11">
        <f>IF(INDEX(Matches!$X:$X,AA2335)=0,"",IF(I2335="H",INDEX(Matches!$H:$H,AA2335),INDEX(Matches!$I:$I,AA2335)))</f>
        <v/>
      </c>
      <c r="M2335" s="11">
        <f>IF(INDEX(Matches!$X:$X,AA2335)=0,"",IF(I2335="H",INDEX(Matches!$I:$I,AA2335),INDEX(Matches!$H:$H,AA2335)))</f>
        <v/>
      </c>
      <c r="N2335" s="11">
        <f>IF(L2335="","",IF(L2335&gt;M2335,"W",IF(L2335=M2335,"D","L")))</f>
        <v/>
      </c>
      <c r="O2335" s="11">
        <f>IF(L2335="","",IF(L2335&gt;M2335,3,IF(L2335=M2335,1,0)))</f>
        <v/>
      </c>
      <c r="P2335" s="31">
        <f>IF(I2335="H",INDEX(Matches!$L:$L,AA2335),INDEX(Matches!$N:$N,AA2335))</f>
        <v/>
      </c>
      <c r="Q2335" s="31">
        <f>INDEX(Matches!$M:$M,AA2335)</f>
        <v/>
      </c>
      <c r="R2335" s="31">
        <f>IF(I2335="H",INDEX(Matches!$N:$N,AA2335),INDEX(Matches!$L:$L,AA2335))</f>
        <v/>
      </c>
      <c r="S2335" s="33">
        <f>IF(I2335="H",INDEX(Matches!$O:$O,AA2335),INDEX(Matches!$P:$P,AA2335))</f>
        <v/>
      </c>
      <c r="T2335" s="33">
        <f>IF(INDEX(Matches!$J:$J,AA2335)="","",IF(I2335="H",INDEX(Matches!$J:$J,AA2335),INDEX(Matches!$K:$K,AA2335)))</f>
        <v/>
      </c>
      <c r="U2335" s="33">
        <f>IF(INDEX(Matches!$K:$K,AA2335)="","",IF(I2335="H",INDEX(Matches!$K:$K,AA2335),INDEX(Matches!$J:$J,AA2335)))</f>
        <v/>
      </c>
      <c r="V2335" s="30">
        <f>IF(T2335="","",T2335-U2335)</f>
        <v/>
      </c>
      <c r="W2335" s="33">
        <f>IF(I2335="H",INDEX(Matches!$T:$T,AA2335),INDEX(Matches!$U:$U,AA2335))</f>
        <v/>
      </c>
      <c r="X2335" s="11">
        <f>INDEX(Matches!$X:$X,AA2335)</f>
        <v/>
      </c>
      <c r="Y2335" s="30">
        <f>IF(O2335="","",O2335-S2335)</f>
        <v/>
      </c>
      <c r="Z2335" s="30">
        <f>IF(W2335="","",W2335-S2335)</f>
        <v/>
      </c>
      <c r="AA2335" s="24">
        <f>MATCH(J2335,Matches!$A:$A,0)</f>
        <v/>
      </c>
      <c r="AB2335" s="33" t="n"/>
      <c r="AC2335" s="33" t="n"/>
      <c r="AD2335" s="24" t="n"/>
      <c r="AE2335" s="24" t="n">
        <v>3</v>
      </c>
      <c r="AF2335" s="33" t="n"/>
      <c r="AG2335" s="33" t="n"/>
    </row>
    <row r="2336">
      <c r="A2336" s="24" t="inlineStr">
        <is>
          <t>Leyton Orient|11</t>
        </is>
      </c>
      <c r="B2336" s="24" t="inlineStr">
        <is>
          <t>E2</t>
        </is>
      </c>
      <c r="C2336" s="24" t="inlineStr">
        <is>
          <t>League One</t>
        </is>
      </c>
      <c r="D2336" s="24" t="inlineStr">
        <is>
          <t>Leyton Orient</t>
        </is>
      </c>
      <c r="E2336" s="24" t="n">
        <v>11</v>
      </c>
      <c r="F2336" s="24" t="n">
        <v>3</v>
      </c>
      <c r="G2336" s="29" t="n">
        <v>46312.625</v>
      </c>
      <c r="H2336" s="24" t="inlineStr">
        <is>
          <t>Blackpool</t>
        </is>
      </c>
      <c r="I2336" s="24" t="inlineStr">
        <is>
          <t>H</t>
        </is>
      </c>
      <c r="J2336" s="24" t="inlineStr">
        <is>
          <t>E2-LeytonOr-Blackpoo</t>
        </is>
      </c>
      <c r="K2336" s="24" t="n">
        <v>10</v>
      </c>
      <c r="L2336" s="11">
        <f>IF(INDEX(Matches!$X:$X,AA2336)=0,"",IF(I2336="H",INDEX(Matches!$H:$H,AA2336),INDEX(Matches!$I:$I,AA2336)))</f>
        <v/>
      </c>
      <c r="M2336" s="11">
        <f>IF(INDEX(Matches!$X:$X,AA2336)=0,"",IF(I2336="H",INDEX(Matches!$I:$I,AA2336),INDEX(Matches!$H:$H,AA2336)))</f>
        <v/>
      </c>
      <c r="N2336" s="11">
        <f>IF(L2336="","",IF(L2336&gt;M2336,"W",IF(L2336=M2336,"D","L")))</f>
        <v/>
      </c>
      <c r="O2336" s="11">
        <f>IF(L2336="","",IF(L2336&gt;M2336,3,IF(L2336=M2336,1,0)))</f>
        <v/>
      </c>
      <c r="P2336" s="31">
        <f>IF(I2336="H",INDEX(Matches!$L:$L,AA2336),INDEX(Matches!$N:$N,AA2336))</f>
        <v/>
      </c>
      <c r="Q2336" s="31">
        <f>INDEX(Matches!$M:$M,AA2336)</f>
        <v/>
      </c>
      <c r="R2336" s="31">
        <f>IF(I2336="H",INDEX(Matches!$N:$N,AA2336),INDEX(Matches!$L:$L,AA2336))</f>
        <v/>
      </c>
      <c r="S2336" s="33">
        <f>IF(I2336="H",INDEX(Matches!$O:$O,AA2336),INDEX(Matches!$P:$P,AA2336))</f>
        <v/>
      </c>
      <c r="T2336" s="33">
        <f>IF(INDEX(Matches!$J:$J,AA2336)="","",IF(I2336="H",INDEX(Matches!$J:$J,AA2336),INDEX(Matches!$K:$K,AA2336)))</f>
        <v/>
      </c>
      <c r="U2336" s="33">
        <f>IF(INDEX(Matches!$K:$K,AA2336)="","",IF(I2336="H",INDEX(Matches!$K:$K,AA2336),INDEX(Matches!$J:$J,AA2336)))</f>
        <v/>
      </c>
      <c r="V2336" s="30">
        <f>IF(T2336="","",T2336-U2336)</f>
        <v/>
      </c>
      <c r="W2336" s="33">
        <f>IF(I2336="H",INDEX(Matches!$T:$T,AA2336),INDEX(Matches!$U:$U,AA2336))</f>
        <v/>
      </c>
      <c r="X2336" s="11">
        <f>INDEX(Matches!$X:$X,AA2336)</f>
        <v/>
      </c>
      <c r="Y2336" s="30">
        <f>IF(O2336="","",O2336-S2336)</f>
        <v/>
      </c>
      <c r="Z2336" s="30">
        <f>IF(W2336="","",W2336-S2336)</f>
        <v/>
      </c>
      <c r="AA2336" s="24">
        <f>MATCH(J2336,Matches!$A:$A,0)</f>
        <v/>
      </c>
      <c r="AB2336" s="33" t="n"/>
      <c r="AC2336" s="33" t="n"/>
      <c r="AD2336" s="24" t="n"/>
      <c r="AE2336" s="24" t="n">
        <v>3</v>
      </c>
      <c r="AF2336" s="33" t="n"/>
      <c r="AG2336" s="33" t="n"/>
    </row>
    <row r="2337">
      <c r="A2337" s="24" t="inlineStr">
        <is>
          <t>Leyton Orient|12</t>
        </is>
      </c>
      <c r="B2337" s="24" t="inlineStr">
        <is>
          <t>E2</t>
        </is>
      </c>
      <c r="C2337" s="24" t="inlineStr">
        <is>
          <t>League One</t>
        </is>
      </c>
      <c r="D2337" s="24" t="inlineStr">
        <is>
          <t>Leyton Orient</t>
        </is>
      </c>
      <c r="E2337" s="24" t="n">
        <v>12</v>
      </c>
      <c r="F2337" s="24" t="n">
        <v>3</v>
      </c>
      <c r="G2337" s="29" t="n">
        <v>46316.83333333334</v>
      </c>
      <c r="H2337" s="24" t="inlineStr">
        <is>
          <t>Reading</t>
        </is>
      </c>
      <c r="I2337" s="24" t="inlineStr">
        <is>
          <t>A</t>
        </is>
      </c>
      <c r="J2337" s="24" t="inlineStr">
        <is>
          <t>E2-Reading-LeytonOr</t>
        </is>
      </c>
      <c r="K2337" s="24" t="n">
        <v>12</v>
      </c>
      <c r="L2337" s="11">
        <f>IF(INDEX(Matches!$X:$X,AA2337)=0,"",IF(I2337="H",INDEX(Matches!$H:$H,AA2337),INDEX(Matches!$I:$I,AA2337)))</f>
        <v/>
      </c>
      <c r="M2337" s="11">
        <f>IF(INDEX(Matches!$X:$X,AA2337)=0,"",IF(I2337="H",INDEX(Matches!$I:$I,AA2337),INDEX(Matches!$H:$H,AA2337)))</f>
        <v/>
      </c>
      <c r="N2337" s="11">
        <f>IF(L2337="","",IF(L2337&gt;M2337,"W",IF(L2337=M2337,"D","L")))</f>
        <v/>
      </c>
      <c r="O2337" s="11">
        <f>IF(L2337="","",IF(L2337&gt;M2337,3,IF(L2337=M2337,1,0)))</f>
        <v/>
      </c>
      <c r="P2337" s="31">
        <f>IF(I2337="H",INDEX(Matches!$L:$L,AA2337),INDEX(Matches!$N:$N,AA2337))</f>
        <v/>
      </c>
      <c r="Q2337" s="31">
        <f>INDEX(Matches!$M:$M,AA2337)</f>
        <v/>
      </c>
      <c r="R2337" s="31">
        <f>IF(I2337="H",INDEX(Matches!$N:$N,AA2337),INDEX(Matches!$L:$L,AA2337))</f>
        <v/>
      </c>
      <c r="S2337" s="33">
        <f>IF(I2337="H",INDEX(Matches!$O:$O,AA2337),INDEX(Matches!$P:$P,AA2337))</f>
        <v/>
      </c>
      <c r="T2337" s="33">
        <f>IF(INDEX(Matches!$J:$J,AA2337)="","",IF(I2337="H",INDEX(Matches!$J:$J,AA2337),INDEX(Matches!$K:$K,AA2337)))</f>
        <v/>
      </c>
      <c r="U2337" s="33">
        <f>IF(INDEX(Matches!$K:$K,AA2337)="","",IF(I2337="H",INDEX(Matches!$K:$K,AA2337),INDEX(Matches!$J:$J,AA2337)))</f>
        <v/>
      </c>
      <c r="V2337" s="30">
        <f>IF(T2337="","",T2337-U2337)</f>
        <v/>
      </c>
      <c r="W2337" s="33">
        <f>IF(I2337="H",INDEX(Matches!$T:$T,AA2337),INDEX(Matches!$U:$U,AA2337))</f>
        <v/>
      </c>
      <c r="X2337" s="11">
        <f>INDEX(Matches!$X:$X,AA2337)</f>
        <v/>
      </c>
      <c r="Y2337" s="30">
        <f>IF(O2337="","",O2337-S2337)</f>
        <v/>
      </c>
      <c r="Z2337" s="30">
        <f>IF(W2337="","",W2337-S2337)</f>
        <v/>
      </c>
      <c r="AA2337" s="24">
        <f>MATCH(J2337,Matches!$A:$A,0)</f>
        <v/>
      </c>
      <c r="AB2337" s="33" t="n"/>
      <c r="AC2337" s="33" t="n"/>
      <c r="AD2337" s="24" t="n"/>
      <c r="AE2337" s="24" t="n">
        <v>3</v>
      </c>
      <c r="AF2337" s="33" t="n"/>
      <c r="AG2337" s="33" t="n"/>
    </row>
    <row r="2338">
      <c r="A2338" s="24" t="inlineStr">
        <is>
          <t>Leyton Orient|13</t>
        </is>
      </c>
      <c r="B2338" s="24" t="inlineStr">
        <is>
          <t>E2</t>
        </is>
      </c>
      <c r="C2338" s="24" t="inlineStr">
        <is>
          <t>League One</t>
        </is>
      </c>
      <c r="D2338" s="24" t="inlineStr">
        <is>
          <t>Leyton Orient</t>
        </is>
      </c>
      <c r="E2338" s="24" t="n">
        <v>13</v>
      </c>
      <c r="F2338" s="24" t="n">
        <v>4</v>
      </c>
      <c r="G2338" s="29" t="n">
        <v>46319.625</v>
      </c>
      <c r="H2338" s="24" t="inlineStr">
        <is>
          <t>Burton</t>
        </is>
      </c>
      <c r="I2338" s="24" t="inlineStr">
        <is>
          <t>A</t>
        </is>
      </c>
      <c r="J2338" s="24" t="inlineStr">
        <is>
          <t>E2-Burton-LeytonOr</t>
        </is>
      </c>
      <c r="K2338" s="24" t="n">
        <v>22</v>
      </c>
      <c r="L2338" s="11">
        <f>IF(INDEX(Matches!$X:$X,AA2338)=0,"",IF(I2338="H",INDEX(Matches!$H:$H,AA2338),INDEX(Matches!$I:$I,AA2338)))</f>
        <v/>
      </c>
      <c r="M2338" s="11">
        <f>IF(INDEX(Matches!$X:$X,AA2338)=0,"",IF(I2338="H",INDEX(Matches!$I:$I,AA2338),INDEX(Matches!$H:$H,AA2338)))</f>
        <v/>
      </c>
      <c r="N2338" s="11">
        <f>IF(L2338="","",IF(L2338&gt;M2338,"W",IF(L2338=M2338,"D","L")))</f>
        <v/>
      </c>
      <c r="O2338" s="11">
        <f>IF(L2338="","",IF(L2338&gt;M2338,3,IF(L2338=M2338,1,0)))</f>
        <v/>
      </c>
      <c r="P2338" s="31">
        <f>IF(I2338="H",INDEX(Matches!$L:$L,AA2338),INDEX(Matches!$N:$N,AA2338))</f>
        <v/>
      </c>
      <c r="Q2338" s="31">
        <f>INDEX(Matches!$M:$M,AA2338)</f>
        <v/>
      </c>
      <c r="R2338" s="31">
        <f>IF(I2338="H",INDEX(Matches!$N:$N,AA2338),INDEX(Matches!$L:$L,AA2338))</f>
        <v/>
      </c>
      <c r="S2338" s="33">
        <f>IF(I2338="H",INDEX(Matches!$O:$O,AA2338),INDEX(Matches!$P:$P,AA2338))</f>
        <v/>
      </c>
      <c r="T2338" s="33">
        <f>IF(INDEX(Matches!$J:$J,AA2338)="","",IF(I2338="H",INDEX(Matches!$J:$J,AA2338),INDEX(Matches!$K:$K,AA2338)))</f>
        <v/>
      </c>
      <c r="U2338" s="33">
        <f>IF(INDEX(Matches!$K:$K,AA2338)="","",IF(I2338="H",INDEX(Matches!$K:$K,AA2338),INDEX(Matches!$J:$J,AA2338)))</f>
        <v/>
      </c>
      <c r="V2338" s="30">
        <f>IF(T2338="","",T2338-U2338)</f>
        <v/>
      </c>
      <c r="W2338" s="33">
        <f>IF(I2338="H",INDEX(Matches!$T:$T,AA2338),INDEX(Matches!$U:$U,AA2338))</f>
        <v/>
      </c>
      <c r="X2338" s="11">
        <f>INDEX(Matches!$X:$X,AA2338)</f>
        <v/>
      </c>
      <c r="Y2338" s="30">
        <f>IF(O2338="","",O2338-S2338)</f>
        <v/>
      </c>
      <c r="Z2338" s="30">
        <f>IF(W2338="","",W2338-S2338)</f>
        <v/>
      </c>
      <c r="AA2338" s="24">
        <f>MATCH(J2338,Matches!$A:$A,0)</f>
        <v/>
      </c>
      <c r="AB2338" s="33" t="n"/>
      <c r="AC2338" s="33" t="n">
        <v>1.272527356616756</v>
      </c>
      <c r="AD2338" s="24" t="n"/>
      <c r="AE2338" s="24" t="n">
        <v>4</v>
      </c>
      <c r="AF2338" s="33" t="n"/>
      <c r="AG2338" s="33" t="n"/>
    </row>
    <row r="2339">
      <c r="A2339" s="24" t="inlineStr">
        <is>
          <t>Leyton Orient|14</t>
        </is>
      </c>
      <c r="B2339" s="24" t="inlineStr">
        <is>
          <t>E2</t>
        </is>
      </c>
      <c r="C2339" s="24" t="inlineStr">
        <is>
          <t>League One</t>
        </is>
      </c>
      <c r="D2339" s="24" t="inlineStr">
        <is>
          <t>Leyton Orient</t>
        </is>
      </c>
      <c r="E2339" s="24" t="n">
        <v>14</v>
      </c>
      <c r="F2339" s="24" t="n">
        <v>4</v>
      </c>
      <c r="G2339" s="29" t="n">
        <v>46326.52083333334</v>
      </c>
      <c r="H2339" s="24" t="inlineStr">
        <is>
          <t>Cambridge</t>
        </is>
      </c>
      <c r="I2339" s="24" t="inlineStr">
        <is>
          <t>H</t>
        </is>
      </c>
      <c r="J2339" s="24" t="inlineStr">
        <is>
          <t>E2-LeytonOr-Cambridg</t>
        </is>
      </c>
      <c r="K2339" s="24" t="n">
        <v>21</v>
      </c>
      <c r="L2339" s="11">
        <f>IF(INDEX(Matches!$X:$X,AA2339)=0,"",IF(I2339="H",INDEX(Matches!$H:$H,AA2339),INDEX(Matches!$I:$I,AA2339)))</f>
        <v/>
      </c>
      <c r="M2339" s="11">
        <f>IF(INDEX(Matches!$X:$X,AA2339)=0,"",IF(I2339="H",INDEX(Matches!$I:$I,AA2339),INDEX(Matches!$H:$H,AA2339)))</f>
        <v/>
      </c>
      <c r="N2339" s="11">
        <f>IF(L2339="","",IF(L2339&gt;M2339,"W",IF(L2339=M2339,"D","L")))</f>
        <v/>
      </c>
      <c r="O2339" s="11">
        <f>IF(L2339="","",IF(L2339&gt;M2339,3,IF(L2339=M2339,1,0)))</f>
        <v/>
      </c>
      <c r="P2339" s="31">
        <f>IF(I2339="H",INDEX(Matches!$L:$L,AA2339),INDEX(Matches!$N:$N,AA2339))</f>
        <v/>
      </c>
      <c r="Q2339" s="31">
        <f>INDEX(Matches!$M:$M,AA2339)</f>
        <v/>
      </c>
      <c r="R2339" s="31">
        <f>IF(I2339="H",INDEX(Matches!$N:$N,AA2339),INDEX(Matches!$L:$L,AA2339))</f>
        <v/>
      </c>
      <c r="S2339" s="33">
        <f>IF(I2339="H",INDEX(Matches!$O:$O,AA2339),INDEX(Matches!$P:$P,AA2339))</f>
        <v/>
      </c>
      <c r="T2339" s="33">
        <f>IF(INDEX(Matches!$J:$J,AA2339)="","",IF(I2339="H",INDEX(Matches!$J:$J,AA2339),INDEX(Matches!$K:$K,AA2339)))</f>
        <v/>
      </c>
      <c r="U2339" s="33">
        <f>IF(INDEX(Matches!$K:$K,AA2339)="","",IF(I2339="H",INDEX(Matches!$K:$K,AA2339),INDEX(Matches!$J:$J,AA2339)))</f>
        <v/>
      </c>
      <c r="V2339" s="30">
        <f>IF(T2339="","",T2339-U2339)</f>
        <v/>
      </c>
      <c r="W2339" s="33">
        <f>IF(I2339="H",INDEX(Matches!$T:$T,AA2339),INDEX(Matches!$U:$U,AA2339))</f>
        <v/>
      </c>
      <c r="X2339" s="11">
        <f>INDEX(Matches!$X:$X,AA2339)</f>
        <v/>
      </c>
      <c r="Y2339" s="30">
        <f>IF(O2339="","",O2339-S2339)</f>
        <v/>
      </c>
      <c r="Z2339" s="30">
        <f>IF(W2339="","",W2339-S2339)</f>
        <v/>
      </c>
      <c r="AA2339" s="24">
        <f>MATCH(J2339,Matches!$A:$A,0)</f>
        <v/>
      </c>
      <c r="AB2339" s="33" t="n"/>
      <c r="AC2339" s="33" t="n">
        <v>1.535865748689799</v>
      </c>
      <c r="AD2339" s="24" t="n"/>
      <c r="AE2339" s="24" t="n">
        <v>4</v>
      </c>
      <c r="AF2339" s="33" t="n"/>
      <c r="AG2339" s="33" t="n"/>
    </row>
    <row r="2340">
      <c r="A2340" s="24" t="inlineStr">
        <is>
          <t>Leyton Orient|15</t>
        </is>
      </c>
      <c r="B2340" s="24" t="inlineStr">
        <is>
          <t>E2</t>
        </is>
      </c>
      <c r="C2340" s="24" t="inlineStr">
        <is>
          <t>League One</t>
        </is>
      </c>
      <c r="D2340" s="24" t="inlineStr">
        <is>
          <t>Leyton Orient</t>
        </is>
      </c>
      <c r="E2340" s="24" t="n">
        <v>15</v>
      </c>
      <c r="F2340" s="24" t="n">
        <v>4</v>
      </c>
      <c r="G2340" s="29" t="n">
        <v>46340.625</v>
      </c>
      <c r="H2340" s="24" t="inlineStr">
        <is>
          <t>Doncaster</t>
        </is>
      </c>
      <c r="I2340" s="24" t="inlineStr">
        <is>
          <t>A</t>
        </is>
      </c>
      <c r="J2340" s="24" t="inlineStr">
        <is>
          <t>E2-Doncaste-LeytonOr</t>
        </is>
      </c>
      <c r="K2340" s="24" t="n">
        <v>15</v>
      </c>
      <c r="L2340" s="11">
        <f>IF(INDEX(Matches!$X:$X,AA2340)=0,"",IF(I2340="H",INDEX(Matches!$H:$H,AA2340),INDEX(Matches!$I:$I,AA2340)))</f>
        <v/>
      </c>
      <c r="M2340" s="11">
        <f>IF(INDEX(Matches!$X:$X,AA2340)=0,"",IF(I2340="H",INDEX(Matches!$I:$I,AA2340),INDEX(Matches!$H:$H,AA2340)))</f>
        <v/>
      </c>
      <c r="N2340" s="11">
        <f>IF(L2340="","",IF(L2340&gt;M2340,"W",IF(L2340=M2340,"D","L")))</f>
        <v/>
      </c>
      <c r="O2340" s="11">
        <f>IF(L2340="","",IF(L2340&gt;M2340,3,IF(L2340=M2340,1,0)))</f>
        <v/>
      </c>
      <c r="P2340" s="31">
        <f>IF(I2340="H",INDEX(Matches!$L:$L,AA2340),INDEX(Matches!$N:$N,AA2340))</f>
        <v/>
      </c>
      <c r="Q2340" s="31">
        <f>INDEX(Matches!$M:$M,AA2340)</f>
        <v/>
      </c>
      <c r="R2340" s="31">
        <f>IF(I2340="H",INDEX(Matches!$N:$N,AA2340),INDEX(Matches!$L:$L,AA2340))</f>
        <v/>
      </c>
      <c r="S2340" s="33">
        <f>IF(I2340="H",INDEX(Matches!$O:$O,AA2340),INDEX(Matches!$P:$P,AA2340))</f>
        <v/>
      </c>
      <c r="T2340" s="33">
        <f>IF(INDEX(Matches!$J:$J,AA2340)="","",IF(I2340="H",INDEX(Matches!$J:$J,AA2340),INDEX(Matches!$K:$K,AA2340)))</f>
        <v/>
      </c>
      <c r="U2340" s="33">
        <f>IF(INDEX(Matches!$K:$K,AA2340)="","",IF(I2340="H",INDEX(Matches!$K:$K,AA2340),INDEX(Matches!$J:$J,AA2340)))</f>
        <v/>
      </c>
      <c r="V2340" s="30">
        <f>IF(T2340="","",T2340-U2340)</f>
        <v/>
      </c>
      <c r="W2340" s="33">
        <f>IF(I2340="H",INDEX(Matches!$T:$T,AA2340),INDEX(Matches!$U:$U,AA2340))</f>
        <v/>
      </c>
      <c r="X2340" s="11">
        <f>INDEX(Matches!$X:$X,AA2340)</f>
        <v/>
      </c>
      <c r="Y2340" s="30">
        <f>IF(O2340="","",O2340-S2340)</f>
        <v/>
      </c>
      <c r="Z2340" s="30">
        <f>IF(W2340="","",W2340-S2340)</f>
        <v/>
      </c>
      <c r="AA2340" s="24">
        <f>MATCH(J2340,Matches!$A:$A,0)</f>
        <v/>
      </c>
      <c r="AB2340" s="33" t="n"/>
      <c r="AC2340" s="33" t="n">
        <v>1.133188982961018</v>
      </c>
      <c r="AD2340" s="24" t="n"/>
      <c r="AE2340" s="24" t="n">
        <v>4</v>
      </c>
      <c r="AF2340" s="33" t="n"/>
      <c r="AG2340" s="33" t="n"/>
    </row>
    <row r="2341">
      <c r="A2341" s="24" t="inlineStr">
        <is>
          <t>Leyton Orient|16</t>
        </is>
      </c>
      <c r="B2341" s="24" t="inlineStr">
        <is>
          <t>E2</t>
        </is>
      </c>
      <c r="C2341" s="24" t="inlineStr">
        <is>
          <t>League One</t>
        </is>
      </c>
      <c r="D2341" s="24" t="inlineStr">
        <is>
          <t>Leyton Orient</t>
        </is>
      </c>
      <c r="E2341" s="24" t="n">
        <v>16</v>
      </c>
      <c r="F2341" s="24" t="n">
        <v>4</v>
      </c>
      <c r="G2341" s="29" t="n">
        <v>46347.625</v>
      </c>
      <c r="H2341" s="24" t="inlineStr">
        <is>
          <t>AFC Wimbledon</t>
        </is>
      </c>
      <c r="I2341" s="24" t="inlineStr">
        <is>
          <t>H</t>
        </is>
      </c>
      <c r="J2341" s="24" t="inlineStr">
        <is>
          <t>E2-LeytonOr-AFCWimbl</t>
        </is>
      </c>
      <c r="K2341" s="24" t="n">
        <v>23</v>
      </c>
      <c r="L2341" s="11">
        <f>IF(INDEX(Matches!$X:$X,AA2341)=0,"",IF(I2341="H",INDEX(Matches!$H:$H,AA2341),INDEX(Matches!$I:$I,AA2341)))</f>
        <v/>
      </c>
      <c r="M2341" s="11">
        <f>IF(INDEX(Matches!$X:$X,AA2341)=0,"",IF(I2341="H",INDEX(Matches!$I:$I,AA2341),INDEX(Matches!$H:$H,AA2341)))</f>
        <v/>
      </c>
      <c r="N2341" s="11">
        <f>IF(L2341="","",IF(L2341&gt;M2341,"W",IF(L2341=M2341,"D","L")))</f>
        <v/>
      </c>
      <c r="O2341" s="11">
        <f>IF(L2341="","",IF(L2341&gt;M2341,3,IF(L2341=M2341,1,0)))</f>
        <v/>
      </c>
      <c r="P2341" s="31">
        <f>IF(I2341="H",INDEX(Matches!$L:$L,AA2341),INDEX(Matches!$N:$N,AA2341))</f>
        <v/>
      </c>
      <c r="Q2341" s="31">
        <f>INDEX(Matches!$M:$M,AA2341)</f>
        <v/>
      </c>
      <c r="R2341" s="31">
        <f>IF(I2341="H",INDEX(Matches!$N:$N,AA2341),INDEX(Matches!$L:$L,AA2341))</f>
        <v/>
      </c>
      <c r="S2341" s="33">
        <f>IF(I2341="H",INDEX(Matches!$O:$O,AA2341),INDEX(Matches!$P:$P,AA2341))</f>
        <v/>
      </c>
      <c r="T2341" s="33">
        <f>IF(INDEX(Matches!$J:$J,AA2341)="","",IF(I2341="H",INDEX(Matches!$J:$J,AA2341),INDEX(Matches!$K:$K,AA2341)))</f>
        <v/>
      </c>
      <c r="U2341" s="33">
        <f>IF(INDEX(Matches!$K:$K,AA2341)="","",IF(I2341="H",INDEX(Matches!$K:$K,AA2341),INDEX(Matches!$J:$J,AA2341)))</f>
        <v/>
      </c>
      <c r="V2341" s="30">
        <f>IF(T2341="","",T2341-U2341)</f>
        <v/>
      </c>
      <c r="W2341" s="33">
        <f>IF(I2341="H",INDEX(Matches!$T:$T,AA2341),INDEX(Matches!$U:$U,AA2341))</f>
        <v/>
      </c>
      <c r="X2341" s="11">
        <f>INDEX(Matches!$X:$X,AA2341)</f>
        <v/>
      </c>
      <c r="Y2341" s="30">
        <f>IF(O2341="","",O2341-S2341)</f>
        <v/>
      </c>
      <c r="Z2341" s="30">
        <f>IF(W2341="","",W2341-S2341)</f>
        <v/>
      </c>
      <c r="AA2341" s="24">
        <f>MATCH(J2341,Matches!$A:$A,0)</f>
        <v/>
      </c>
      <c r="AB2341" s="33" t="n"/>
      <c r="AC2341" s="33" t="n">
        <v>1.63061924185393</v>
      </c>
      <c r="AD2341" s="24" t="n"/>
      <c r="AE2341" s="24" t="n">
        <v>4</v>
      </c>
      <c r="AF2341" s="33" t="n"/>
      <c r="AG2341" s="33" t="n"/>
    </row>
    <row r="2342">
      <c r="A2342" s="24" t="inlineStr">
        <is>
          <t>Leyton Orient|17</t>
        </is>
      </c>
      <c r="B2342" s="24" t="inlineStr">
        <is>
          <t>E2</t>
        </is>
      </c>
      <c r="C2342" s="24" t="inlineStr">
        <is>
          <t>League One</t>
        </is>
      </c>
      <c r="D2342" s="24" t="inlineStr">
        <is>
          <t>Leyton Orient</t>
        </is>
      </c>
      <c r="E2342" s="24" t="n">
        <v>17</v>
      </c>
      <c r="F2342" s="24" t="n">
        <v>5</v>
      </c>
      <c r="G2342" s="29" t="n">
        <v>46354.625</v>
      </c>
      <c r="H2342" s="24" t="inlineStr">
        <is>
          <t>Stockport</t>
        </is>
      </c>
      <c r="I2342" s="24" t="inlineStr">
        <is>
          <t>A</t>
        </is>
      </c>
      <c r="J2342" s="24" t="inlineStr">
        <is>
          <t>E2-Stockpor-LeytonOr</t>
        </is>
      </c>
      <c r="K2342" s="24" t="n">
        <v>7</v>
      </c>
      <c r="L2342" s="11">
        <f>IF(INDEX(Matches!$X:$X,AA2342)=0,"",IF(I2342="H",INDEX(Matches!$H:$H,AA2342),INDEX(Matches!$I:$I,AA2342)))</f>
        <v/>
      </c>
      <c r="M2342" s="11">
        <f>IF(INDEX(Matches!$X:$X,AA2342)=0,"",IF(I2342="H",INDEX(Matches!$I:$I,AA2342),INDEX(Matches!$H:$H,AA2342)))</f>
        <v/>
      </c>
      <c r="N2342" s="11">
        <f>IF(L2342="","",IF(L2342&gt;M2342,"W",IF(L2342=M2342,"D","L")))</f>
        <v/>
      </c>
      <c r="O2342" s="11">
        <f>IF(L2342="","",IF(L2342&gt;M2342,3,IF(L2342=M2342,1,0)))</f>
        <v/>
      </c>
      <c r="P2342" s="31">
        <f>IF(I2342="H",INDEX(Matches!$L:$L,AA2342),INDEX(Matches!$N:$N,AA2342))</f>
        <v/>
      </c>
      <c r="Q2342" s="31">
        <f>INDEX(Matches!$M:$M,AA2342)</f>
        <v/>
      </c>
      <c r="R2342" s="31">
        <f>IF(I2342="H",INDEX(Matches!$N:$N,AA2342),INDEX(Matches!$L:$L,AA2342))</f>
        <v/>
      </c>
      <c r="S2342" s="33">
        <f>IF(I2342="H",INDEX(Matches!$O:$O,AA2342),INDEX(Matches!$P:$P,AA2342))</f>
        <v/>
      </c>
      <c r="T2342" s="33">
        <f>IF(INDEX(Matches!$J:$J,AA2342)="","",IF(I2342="H",INDEX(Matches!$J:$J,AA2342),INDEX(Matches!$K:$K,AA2342)))</f>
        <v/>
      </c>
      <c r="U2342" s="33">
        <f>IF(INDEX(Matches!$K:$K,AA2342)="","",IF(I2342="H",INDEX(Matches!$K:$K,AA2342),INDEX(Matches!$J:$J,AA2342)))</f>
        <v/>
      </c>
      <c r="V2342" s="30">
        <f>IF(T2342="","",T2342-U2342)</f>
        <v/>
      </c>
      <c r="W2342" s="33">
        <f>IF(I2342="H",INDEX(Matches!$T:$T,AA2342),INDEX(Matches!$U:$U,AA2342))</f>
        <v/>
      </c>
      <c r="X2342" s="11">
        <f>INDEX(Matches!$X:$X,AA2342)</f>
        <v/>
      </c>
      <c r="Y2342" s="30">
        <f>IF(O2342="","",O2342-S2342)</f>
        <v/>
      </c>
      <c r="Z2342" s="30">
        <f>IF(W2342="","",W2342-S2342)</f>
        <v/>
      </c>
      <c r="AA2342" s="24">
        <f>MATCH(J2342,Matches!$A:$A,0)</f>
        <v/>
      </c>
      <c r="AB2342" s="33" t="n"/>
      <c r="AC2342" s="33" t="n">
        <v>0.9118982255354309</v>
      </c>
      <c r="AD2342" s="24" t="n"/>
      <c r="AE2342" s="24" t="n">
        <v>5</v>
      </c>
      <c r="AF2342" s="33" t="n"/>
      <c r="AG2342" s="33" t="n"/>
    </row>
    <row r="2343">
      <c r="A2343" s="24" t="inlineStr">
        <is>
          <t>Leyton Orient|18</t>
        </is>
      </c>
      <c r="B2343" s="24" t="inlineStr">
        <is>
          <t>E2</t>
        </is>
      </c>
      <c r="C2343" s="24" t="inlineStr">
        <is>
          <t>League One</t>
        </is>
      </c>
      <c r="D2343" s="24" t="inlineStr">
        <is>
          <t>Leyton Orient</t>
        </is>
      </c>
      <c r="E2343" s="24" t="n">
        <v>18</v>
      </c>
      <c r="F2343" s="24" t="n">
        <v>5</v>
      </c>
      <c r="G2343" s="29" t="n">
        <v>46357.82291666666</v>
      </c>
      <c r="H2343" s="24" t="inlineStr">
        <is>
          <t>Peterborough</t>
        </is>
      </c>
      <c r="I2343" s="24" t="inlineStr">
        <is>
          <t>H</t>
        </is>
      </c>
      <c r="J2343" s="24" t="inlineStr">
        <is>
          <t>E2-LeytonOr-Peterbor</t>
        </is>
      </c>
      <c r="K2343" s="24" t="n">
        <v>19</v>
      </c>
      <c r="L2343" s="11">
        <f>IF(INDEX(Matches!$X:$X,AA2343)=0,"",IF(I2343="H",INDEX(Matches!$H:$H,AA2343),INDEX(Matches!$I:$I,AA2343)))</f>
        <v/>
      </c>
      <c r="M2343" s="11">
        <f>IF(INDEX(Matches!$X:$X,AA2343)=0,"",IF(I2343="H",INDEX(Matches!$I:$I,AA2343),INDEX(Matches!$H:$H,AA2343)))</f>
        <v/>
      </c>
      <c r="N2343" s="11">
        <f>IF(L2343="","",IF(L2343&gt;M2343,"W",IF(L2343=M2343,"D","L")))</f>
        <v/>
      </c>
      <c r="O2343" s="11">
        <f>IF(L2343="","",IF(L2343&gt;M2343,3,IF(L2343=M2343,1,0)))</f>
        <v/>
      </c>
      <c r="P2343" s="31">
        <f>IF(I2343="H",INDEX(Matches!$L:$L,AA2343),INDEX(Matches!$N:$N,AA2343))</f>
        <v/>
      </c>
      <c r="Q2343" s="31">
        <f>INDEX(Matches!$M:$M,AA2343)</f>
        <v/>
      </c>
      <c r="R2343" s="31">
        <f>IF(I2343="H",INDEX(Matches!$N:$N,AA2343),INDEX(Matches!$L:$L,AA2343))</f>
        <v/>
      </c>
      <c r="S2343" s="33">
        <f>IF(I2343="H",INDEX(Matches!$O:$O,AA2343),INDEX(Matches!$P:$P,AA2343))</f>
        <v/>
      </c>
      <c r="T2343" s="33">
        <f>IF(INDEX(Matches!$J:$J,AA2343)="","",IF(I2343="H",INDEX(Matches!$J:$J,AA2343),INDEX(Matches!$K:$K,AA2343)))</f>
        <v/>
      </c>
      <c r="U2343" s="33">
        <f>IF(INDEX(Matches!$K:$K,AA2343)="","",IF(I2343="H",INDEX(Matches!$K:$K,AA2343),INDEX(Matches!$J:$J,AA2343)))</f>
        <v/>
      </c>
      <c r="V2343" s="30">
        <f>IF(T2343="","",T2343-U2343)</f>
        <v/>
      </c>
      <c r="W2343" s="33">
        <f>IF(I2343="H",INDEX(Matches!$T:$T,AA2343),INDEX(Matches!$U:$U,AA2343))</f>
        <v/>
      </c>
      <c r="X2343" s="11">
        <f>INDEX(Matches!$X:$X,AA2343)</f>
        <v/>
      </c>
      <c r="Y2343" s="30">
        <f>IF(O2343="","",O2343-S2343)</f>
        <v/>
      </c>
      <c r="Z2343" s="30">
        <f>IF(W2343="","",W2343-S2343)</f>
        <v/>
      </c>
      <c r="AA2343" s="24">
        <f>MATCH(J2343,Matches!$A:$A,0)</f>
        <v/>
      </c>
      <c r="AB2343" s="33" t="n"/>
      <c r="AC2343" s="33" t="n">
        <v>1.461077418235615</v>
      </c>
      <c r="AD2343" s="24" t="n"/>
      <c r="AE2343" s="24" t="n">
        <v>5</v>
      </c>
      <c r="AF2343" s="33" t="n"/>
      <c r="AG2343" s="33" t="n"/>
    </row>
    <row r="2344">
      <c r="A2344" s="24" t="inlineStr">
        <is>
          <t>Leyton Orient|19</t>
        </is>
      </c>
      <c r="B2344" s="24" t="inlineStr">
        <is>
          <t>E2</t>
        </is>
      </c>
      <c r="C2344" s="24" t="inlineStr">
        <is>
          <t>League One</t>
        </is>
      </c>
      <c r="D2344" s="24" t="inlineStr">
        <is>
          <t>Leyton Orient</t>
        </is>
      </c>
      <c r="E2344" s="24" t="n">
        <v>19</v>
      </c>
      <c r="F2344" s="24" t="n">
        <v>5</v>
      </c>
      <c r="G2344" s="29" t="n">
        <v>46368.625</v>
      </c>
      <c r="H2344" s="24" t="inlineStr">
        <is>
          <t>Huddersfield</t>
        </is>
      </c>
      <c r="I2344" s="24" t="inlineStr">
        <is>
          <t>A</t>
        </is>
      </c>
      <c r="J2344" s="24" t="inlineStr">
        <is>
          <t>E2-Huddersf-LeytonOr</t>
        </is>
      </c>
      <c r="K2344" s="24" t="n">
        <v>4</v>
      </c>
      <c r="L2344" s="11">
        <f>IF(INDEX(Matches!$X:$X,AA2344)=0,"",IF(I2344="H",INDEX(Matches!$H:$H,AA2344),INDEX(Matches!$I:$I,AA2344)))</f>
        <v/>
      </c>
      <c r="M2344" s="11">
        <f>IF(INDEX(Matches!$X:$X,AA2344)=0,"",IF(I2344="H",INDEX(Matches!$I:$I,AA2344),INDEX(Matches!$H:$H,AA2344)))</f>
        <v/>
      </c>
      <c r="N2344" s="11">
        <f>IF(L2344="","",IF(L2344&gt;M2344,"W",IF(L2344=M2344,"D","L")))</f>
        <v/>
      </c>
      <c r="O2344" s="11">
        <f>IF(L2344="","",IF(L2344&gt;M2344,3,IF(L2344=M2344,1,0)))</f>
        <v/>
      </c>
      <c r="P2344" s="31">
        <f>IF(I2344="H",INDEX(Matches!$L:$L,AA2344),INDEX(Matches!$N:$N,AA2344))</f>
        <v/>
      </c>
      <c r="Q2344" s="31">
        <f>INDEX(Matches!$M:$M,AA2344)</f>
        <v/>
      </c>
      <c r="R2344" s="31">
        <f>IF(I2344="H",INDEX(Matches!$N:$N,AA2344),INDEX(Matches!$L:$L,AA2344))</f>
        <v/>
      </c>
      <c r="S2344" s="33">
        <f>IF(I2344="H",INDEX(Matches!$O:$O,AA2344),INDEX(Matches!$P:$P,AA2344))</f>
        <v/>
      </c>
      <c r="T2344" s="33">
        <f>IF(INDEX(Matches!$J:$J,AA2344)="","",IF(I2344="H",INDEX(Matches!$J:$J,AA2344),INDEX(Matches!$K:$K,AA2344)))</f>
        <v/>
      </c>
      <c r="U2344" s="33">
        <f>IF(INDEX(Matches!$K:$K,AA2344)="","",IF(I2344="H",INDEX(Matches!$K:$K,AA2344),INDEX(Matches!$J:$J,AA2344)))</f>
        <v/>
      </c>
      <c r="V2344" s="30">
        <f>IF(T2344="","",T2344-U2344)</f>
        <v/>
      </c>
      <c r="W2344" s="33">
        <f>IF(I2344="H",INDEX(Matches!$T:$T,AA2344),INDEX(Matches!$U:$U,AA2344))</f>
        <v/>
      </c>
      <c r="X2344" s="11">
        <f>INDEX(Matches!$X:$X,AA2344)</f>
        <v/>
      </c>
      <c r="Y2344" s="30">
        <f>IF(O2344="","",O2344-S2344)</f>
        <v/>
      </c>
      <c r="Z2344" s="30">
        <f>IF(W2344="","",W2344-S2344)</f>
        <v/>
      </c>
      <c r="AA2344" s="24">
        <f>MATCH(J2344,Matches!$A:$A,0)</f>
        <v/>
      </c>
      <c r="AB2344" s="33" t="n"/>
      <c r="AC2344" s="33" t="n">
        <v>0.8632542311525435</v>
      </c>
      <c r="AD2344" s="24" t="n"/>
      <c r="AE2344" s="24" t="n">
        <v>5</v>
      </c>
      <c r="AF2344" s="33" t="n"/>
      <c r="AG2344" s="33" t="n"/>
    </row>
    <row r="2345">
      <c r="A2345" s="24" t="inlineStr">
        <is>
          <t>Leyton Orient|20</t>
        </is>
      </c>
      <c r="B2345" s="24" t="inlineStr">
        <is>
          <t>E2</t>
        </is>
      </c>
      <c r="C2345" s="24" t="inlineStr">
        <is>
          <t>League One</t>
        </is>
      </c>
      <c r="D2345" s="24" t="inlineStr">
        <is>
          <t>Leyton Orient</t>
        </is>
      </c>
      <c r="E2345" s="24" t="n">
        <v>20</v>
      </c>
      <c r="F2345" s="24" t="n">
        <v>5</v>
      </c>
      <c r="G2345" s="29" t="n">
        <v>46375.625</v>
      </c>
      <c r="H2345" s="24" t="inlineStr">
        <is>
          <t>Notts County</t>
        </is>
      </c>
      <c r="I2345" s="24" t="inlineStr">
        <is>
          <t>H</t>
        </is>
      </c>
      <c r="J2345" s="24" t="inlineStr">
        <is>
          <t>E2-LeytonOr-NottsCou</t>
        </is>
      </c>
      <c r="K2345" s="24" t="n">
        <v>18</v>
      </c>
      <c r="L2345" s="11">
        <f>IF(INDEX(Matches!$X:$X,AA2345)=0,"",IF(I2345="H",INDEX(Matches!$H:$H,AA2345),INDEX(Matches!$I:$I,AA2345)))</f>
        <v/>
      </c>
      <c r="M2345" s="11">
        <f>IF(INDEX(Matches!$X:$X,AA2345)=0,"",IF(I2345="H",INDEX(Matches!$I:$I,AA2345),INDEX(Matches!$H:$H,AA2345)))</f>
        <v/>
      </c>
      <c r="N2345" s="11">
        <f>IF(L2345="","",IF(L2345&gt;M2345,"W",IF(L2345=M2345,"D","L")))</f>
        <v/>
      </c>
      <c r="O2345" s="11">
        <f>IF(L2345="","",IF(L2345&gt;M2345,3,IF(L2345=M2345,1,0)))</f>
        <v/>
      </c>
      <c r="P2345" s="31">
        <f>IF(I2345="H",INDEX(Matches!$L:$L,AA2345),INDEX(Matches!$N:$N,AA2345))</f>
        <v/>
      </c>
      <c r="Q2345" s="31">
        <f>INDEX(Matches!$M:$M,AA2345)</f>
        <v/>
      </c>
      <c r="R2345" s="31">
        <f>IF(I2345="H",INDEX(Matches!$N:$N,AA2345),INDEX(Matches!$L:$L,AA2345))</f>
        <v/>
      </c>
      <c r="S2345" s="33">
        <f>IF(I2345="H",INDEX(Matches!$O:$O,AA2345),INDEX(Matches!$P:$P,AA2345))</f>
        <v/>
      </c>
      <c r="T2345" s="33">
        <f>IF(INDEX(Matches!$J:$J,AA2345)="","",IF(I2345="H",INDEX(Matches!$J:$J,AA2345),INDEX(Matches!$K:$K,AA2345)))</f>
        <v/>
      </c>
      <c r="U2345" s="33">
        <f>IF(INDEX(Matches!$K:$K,AA2345)="","",IF(I2345="H",INDEX(Matches!$K:$K,AA2345),INDEX(Matches!$J:$J,AA2345)))</f>
        <v/>
      </c>
      <c r="V2345" s="30">
        <f>IF(T2345="","",T2345-U2345)</f>
        <v/>
      </c>
      <c r="W2345" s="33">
        <f>IF(I2345="H",INDEX(Matches!$T:$T,AA2345),INDEX(Matches!$U:$U,AA2345))</f>
        <v/>
      </c>
      <c r="X2345" s="11">
        <f>INDEX(Matches!$X:$X,AA2345)</f>
        <v/>
      </c>
      <c r="Y2345" s="30">
        <f>IF(O2345="","",O2345-S2345)</f>
        <v/>
      </c>
      <c r="Z2345" s="30">
        <f>IF(W2345="","",W2345-S2345)</f>
        <v/>
      </c>
      <c r="AA2345" s="24">
        <f>MATCH(J2345,Matches!$A:$A,0)</f>
        <v/>
      </c>
      <c r="AB2345" s="33" t="n"/>
      <c r="AC2345" s="33" t="n">
        <v>1.431904424487054</v>
      </c>
      <c r="AD2345" s="24" t="n"/>
      <c r="AE2345" s="24" t="n">
        <v>5</v>
      </c>
      <c r="AF2345" s="33" t="n"/>
      <c r="AG2345" s="33" t="n"/>
    </row>
    <row r="2346">
      <c r="A2346" s="24" t="inlineStr">
        <is>
          <t>Leyton Orient|21</t>
        </is>
      </c>
      <c r="B2346" s="24" t="inlineStr">
        <is>
          <t>E2</t>
        </is>
      </c>
      <c r="C2346" s="24" t="inlineStr">
        <is>
          <t>League One</t>
        </is>
      </c>
      <c r="D2346" s="24" t="inlineStr">
        <is>
          <t>Leyton Orient</t>
        </is>
      </c>
      <c r="E2346" s="24" t="n">
        <v>21</v>
      </c>
      <c r="F2346" s="24" t="n">
        <v>6</v>
      </c>
      <c r="G2346" s="29" t="n">
        <v>46382.625</v>
      </c>
      <c r="H2346" s="24" t="inlineStr">
        <is>
          <t>MK Dons</t>
        </is>
      </c>
      <c r="I2346" s="24" t="inlineStr">
        <is>
          <t>A</t>
        </is>
      </c>
      <c r="J2346" s="24" t="inlineStr">
        <is>
          <t>E2-MKDons-LeytonOr</t>
        </is>
      </c>
      <c r="K2346" s="24" t="n">
        <v>6</v>
      </c>
      <c r="L2346" s="11">
        <f>IF(INDEX(Matches!$X:$X,AA2346)=0,"",IF(I2346="H",INDEX(Matches!$H:$H,AA2346),INDEX(Matches!$I:$I,AA2346)))</f>
        <v/>
      </c>
      <c r="M2346" s="11">
        <f>IF(INDEX(Matches!$X:$X,AA2346)=0,"",IF(I2346="H",INDEX(Matches!$I:$I,AA2346),INDEX(Matches!$H:$H,AA2346)))</f>
        <v/>
      </c>
      <c r="N2346" s="11">
        <f>IF(L2346="","",IF(L2346&gt;M2346,"W",IF(L2346=M2346,"D","L")))</f>
        <v/>
      </c>
      <c r="O2346" s="11">
        <f>IF(L2346="","",IF(L2346&gt;M2346,3,IF(L2346=M2346,1,0)))</f>
        <v/>
      </c>
      <c r="P2346" s="31">
        <f>IF(I2346="H",INDEX(Matches!$L:$L,AA2346),INDEX(Matches!$N:$N,AA2346))</f>
        <v/>
      </c>
      <c r="Q2346" s="31">
        <f>INDEX(Matches!$M:$M,AA2346)</f>
        <v/>
      </c>
      <c r="R2346" s="31">
        <f>IF(I2346="H",INDEX(Matches!$N:$N,AA2346),INDEX(Matches!$L:$L,AA2346))</f>
        <v/>
      </c>
      <c r="S2346" s="33">
        <f>IF(I2346="H",INDEX(Matches!$O:$O,AA2346),INDEX(Matches!$P:$P,AA2346))</f>
        <v/>
      </c>
      <c r="T2346" s="33">
        <f>IF(INDEX(Matches!$J:$J,AA2346)="","",IF(I2346="H",INDEX(Matches!$J:$J,AA2346),INDEX(Matches!$K:$K,AA2346)))</f>
        <v/>
      </c>
      <c r="U2346" s="33">
        <f>IF(INDEX(Matches!$K:$K,AA2346)="","",IF(I2346="H",INDEX(Matches!$K:$K,AA2346),INDEX(Matches!$J:$J,AA2346)))</f>
        <v/>
      </c>
      <c r="V2346" s="30">
        <f>IF(T2346="","",T2346-U2346)</f>
        <v/>
      </c>
      <c r="W2346" s="33">
        <f>IF(I2346="H",INDEX(Matches!$T:$T,AA2346),INDEX(Matches!$U:$U,AA2346))</f>
        <v/>
      </c>
      <c r="X2346" s="11">
        <f>INDEX(Matches!$X:$X,AA2346)</f>
        <v/>
      </c>
      <c r="Y2346" s="30">
        <f>IF(O2346="","",O2346-S2346)</f>
        <v/>
      </c>
      <c r="Z2346" s="30">
        <f>IF(W2346="","",W2346-S2346)</f>
        <v/>
      </c>
      <c r="AA2346" s="24">
        <f>MATCH(J2346,Matches!$A:$A,0)</f>
        <v/>
      </c>
      <c r="AB2346" s="33" t="n"/>
      <c r="AC2346" s="33" t="n">
        <v>0.9925841764631558</v>
      </c>
      <c r="AD2346" s="24" t="n"/>
      <c r="AE2346" s="24" t="n">
        <v>6</v>
      </c>
      <c r="AF2346" s="33" t="n"/>
      <c r="AG2346" s="33" t="n"/>
    </row>
    <row r="2347">
      <c r="A2347" s="24" t="inlineStr">
        <is>
          <t>Leyton Orient|22</t>
        </is>
      </c>
      <c r="B2347" s="24" t="inlineStr">
        <is>
          <t>E2</t>
        </is>
      </c>
      <c r="C2347" s="24" t="inlineStr">
        <is>
          <t>League One</t>
        </is>
      </c>
      <c r="D2347" s="24" t="inlineStr">
        <is>
          <t>Leyton Orient</t>
        </is>
      </c>
      <c r="E2347" s="24" t="n">
        <v>22</v>
      </c>
      <c r="F2347" s="24" t="n">
        <v>6</v>
      </c>
      <c r="G2347" s="29" t="n">
        <v>46385.82291666666</v>
      </c>
      <c r="H2347" s="24" t="inlineStr">
        <is>
          <t>Leicester</t>
        </is>
      </c>
      <c r="I2347" s="24" t="inlineStr">
        <is>
          <t>H</t>
        </is>
      </c>
      <c r="J2347" s="24" t="inlineStr">
        <is>
          <t>E2-LeytonOr-Leiceste</t>
        </is>
      </c>
      <c r="K2347" s="24" t="n">
        <v>1</v>
      </c>
      <c r="L2347" s="11">
        <f>IF(INDEX(Matches!$X:$X,AA2347)=0,"",IF(I2347="H",INDEX(Matches!$H:$H,AA2347),INDEX(Matches!$I:$I,AA2347)))</f>
        <v/>
      </c>
      <c r="M2347" s="11">
        <f>IF(INDEX(Matches!$X:$X,AA2347)=0,"",IF(I2347="H",INDEX(Matches!$I:$I,AA2347),INDEX(Matches!$H:$H,AA2347)))</f>
        <v/>
      </c>
      <c r="N2347" s="11">
        <f>IF(L2347="","",IF(L2347&gt;M2347,"W",IF(L2347=M2347,"D","L")))</f>
        <v/>
      </c>
      <c r="O2347" s="11">
        <f>IF(L2347="","",IF(L2347&gt;M2347,3,IF(L2347=M2347,1,0)))</f>
        <v/>
      </c>
      <c r="P2347" s="31">
        <f>IF(I2347="H",INDEX(Matches!$L:$L,AA2347),INDEX(Matches!$N:$N,AA2347))</f>
        <v/>
      </c>
      <c r="Q2347" s="31">
        <f>INDEX(Matches!$M:$M,AA2347)</f>
        <v/>
      </c>
      <c r="R2347" s="31">
        <f>IF(I2347="H",INDEX(Matches!$N:$N,AA2347),INDEX(Matches!$L:$L,AA2347))</f>
        <v/>
      </c>
      <c r="S2347" s="33">
        <f>IF(I2347="H",INDEX(Matches!$O:$O,AA2347),INDEX(Matches!$P:$P,AA2347))</f>
        <v/>
      </c>
      <c r="T2347" s="33">
        <f>IF(INDEX(Matches!$J:$J,AA2347)="","",IF(I2347="H",INDEX(Matches!$J:$J,AA2347),INDEX(Matches!$K:$K,AA2347)))</f>
        <v/>
      </c>
      <c r="U2347" s="33">
        <f>IF(INDEX(Matches!$K:$K,AA2347)="","",IF(I2347="H",INDEX(Matches!$K:$K,AA2347),INDEX(Matches!$J:$J,AA2347)))</f>
        <v/>
      </c>
      <c r="V2347" s="30">
        <f>IF(T2347="","",T2347-U2347)</f>
        <v/>
      </c>
      <c r="W2347" s="33">
        <f>IF(I2347="H",INDEX(Matches!$T:$T,AA2347),INDEX(Matches!$U:$U,AA2347))</f>
        <v/>
      </c>
      <c r="X2347" s="11">
        <f>INDEX(Matches!$X:$X,AA2347)</f>
        <v/>
      </c>
      <c r="Y2347" s="30">
        <f>IF(O2347="","",O2347-S2347)</f>
        <v/>
      </c>
      <c r="Z2347" s="30">
        <f>IF(W2347="","",W2347-S2347)</f>
        <v/>
      </c>
      <c r="AA2347" s="24">
        <f>MATCH(J2347,Matches!$A:$A,0)</f>
        <v/>
      </c>
      <c r="AB2347" s="33" t="n"/>
      <c r="AC2347" s="33" t="n">
        <v>0.997596606300004</v>
      </c>
      <c r="AD2347" s="24" t="n"/>
      <c r="AE2347" s="24" t="n">
        <v>6</v>
      </c>
      <c r="AF2347" s="33" t="n"/>
      <c r="AG2347" s="33" t="n"/>
    </row>
    <row r="2348">
      <c r="A2348" s="24" t="inlineStr">
        <is>
          <t>Leyton Orient|23</t>
        </is>
      </c>
      <c r="B2348" s="24" t="inlineStr">
        <is>
          <t>E2</t>
        </is>
      </c>
      <c r="C2348" s="24" t="inlineStr">
        <is>
          <t>League One</t>
        </is>
      </c>
      <c r="D2348" s="24" t="inlineStr">
        <is>
          <t>Leyton Orient</t>
        </is>
      </c>
      <c r="E2348" s="24" t="n">
        <v>23</v>
      </c>
      <c r="F2348" s="24" t="n">
        <v>6</v>
      </c>
      <c r="G2348" s="29" t="n">
        <v>46388.625</v>
      </c>
      <c r="H2348" s="24" t="inlineStr">
        <is>
          <t>Oxford</t>
        </is>
      </c>
      <c r="I2348" s="24" t="inlineStr">
        <is>
          <t>H</t>
        </is>
      </c>
      <c r="J2348" s="24" t="inlineStr">
        <is>
          <t>E2-LeytonOr-Oxford</t>
        </is>
      </c>
      <c r="K2348" s="24" t="n">
        <v>11</v>
      </c>
      <c r="L2348" s="11">
        <f>IF(INDEX(Matches!$X:$X,AA2348)=0,"",IF(I2348="H",INDEX(Matches!$H:$H,AA2348),INDEX(Matches!$I:$I,AA2348)))</f>
        <v/>
      </c>
      <c r="M2348" s="11">
        <f>IF(INDEX(Matches!$X:$X,AA2348)=0,"",IF(I2348="H",INDEX(Matches!$I:$I,AA2348),INDEX(Matches!$H:$H,AA2348)))</f>
        <v/>
      </c>
      <c r="N2348" s="11">
        <f>IF(L2348="","",IF(L2348&gt;M2348,"W",IF(L2348=M2348,"D","L")))</f>
        <v/>
      </c>
      <c r="O2348" s="11">
        <f>IF(L2348="","",IF(L2348&gt;M2348,3,IF(L2348=M2348,1,0)))</f>
        <v/>
      </c>
      <c r="P2348" s="31">
        <f>IF(I2348="H",INDEX(Matches!$L:$L,AA2348),INDEX(Matches!$N:$N,AA2348))</f>
        <v/>
      </c>
      <c r="Q2348" s="31">
        <f>INDEX(Matches!$M:$M,AA2348)</f>
        <v/>
      </c>
      <c r="R2348" s="31">
        <f>IF(I2348="H",INDEX(Matches!$N:$N,AA2348),INDEX(Matches!$L:$L,AA2348))</f>
        <v/>
      </c>
      <c r="S2348" s="33">
        <f>IF(I2348="H",INDEX(Matches!$O:$O,AA2348),INDEX(Matches!$P:$P,AA2348))</f>
        <v/>
      </c>
      <c r="T2348" s="33">
        <f>IF(INDEX(Matches!$J:$J,AA2348)="","",IF(I2348="H",INDEX(Matches!$J:$J,AA2348),INDEX(Matches!$K:$K,AA2348)))</f>
        <v/>
      </c>
      <c r="U2348" s="33">
        <f>IF(INDEX(Matches!$K:$K,AA2348)="","",IF(I2348="H",INDEX(Matches!$K:$K,AA2348),INDEX(Matches!$J:$J,AA2348)))</f>
        <v/>
      </c>
      <c r="V2348" s="30">
        <f>IF(T2348="","",T2348-U2348)</f>
        <v/>
      </c>
      <c r="W2348" s="33">
        <f>IF(I2348="H",INDEX(Matches!$T:$T,AA2348),INDEX(Matches!$U:$U,AA2348))</f>
        <v/>
      </c>
      <c r="X2348" s="11">
        <f>INDEX(Matches!$X:$X,AA2348)</f>
        <v/>
      </c>
      <c r="Y2348" s="30">
        <f>IF(O2348="","",O2348-S2348)</f>
        <v/>
      </c>
      <c r="Z2348" s="30">
        <f>IF(W2348="","",W2348-S2348)</f>
        <v/>
      </c>
      <c r="AA2348" s="24">
        <f>MATCH(J2348,Matches!$A:$A,0)</f>
        <v/>
      </c>
      <c r="AB2348" s="33" t="n"/>
      <c r="AC2348" s="33" t="n">
        <v>1.400437714348832</v>
      </c>
      <c r="AD2348" s="24" t="n"/>
      <c r="AE2348" s="24" t="n">
        <v>6</v>
      </c>
      <c r="AF2348" s="33" t="n"/>
      <c r="AG2348" s="33" t="n"/>
    </row>
    <row r="2349">
      <c r="A2349" s="24" t="inlineStr">
        <is>
          <t>Leyton Orient|24</t>
        </is>
      </c>
      <c r="B2349" s="24" t="inlineStr">
        <is>
          <t>E2</t>
        </is>
      </c>
      <c r="C2349" s="24" t="inlineStr">
        <is>
          <t>League One</t>
        </is>
      </c>
      <c r="D2349" s="24" t="inlineStr">
        <is>
          <t>Leyton Orient</t>
        </is>
      </c>
      <c r="E2349" s="24" t="n">
        <v>24</v>
      </c>
      <c r="F2349" s="24" t="n">
        <v>6</v>
      </c>
      <c r="G2349" s="29" t="n">
        <v>46396.625</v>
      </c>
      <c r="H2349" s="24" t="inlineStr">
        <is>
          <t>Notts County</t>
        </is>
      </c>
      <c r="I2349" s="24" t="inlineStr">
        <is>
          <t>A</t>
        </is>
      </c>
      <c r="J2349" s="24" t="inlineStr">
        <is>
          <t>E2-NottsCou-LeytonOr</t>
        </is>
      </c>
      <c r="K2349" s="24" t="n">
        <v>18</v>
      </c>
      <c r="L2349" s="11">
        <f>IF(INDEX(Matches!$X:$X,AA2349)=0,"",IF(I2349="H",INDEX(Matches!$H:$H,AA2349),INDEX(Matches!$I:$I,AA2349)))</f>
        <v/>
      </c>
      <c r="M2349" s="11">
        <f>IF(INDEX(Matches!$X:$X,AA2349)=0,"",IF(I2349="H",INDEX(Matches!$I:$I,AA2349),INDEX(Matches!$H:$H,AA2349)))</f>
        <v/>
      </c>
      <c r="N2349" s="11">
        <f>IF(L2349="","",IF(L2349&gt;M2349,"W",IF(L2349=M2349,"D","L")))</f>
        <v/>
      </c>
      <c r="O2349" s="11">
        <f>IF(L2349="","",IF(L2349&gt;M2349,3,IF(L2349=M2349,1,0)))</f>
        <v/>
      </c>
      <c r="P2349" s="31">
        <f>IF(I2349="H",INDEX(Matches!$L:$L,AA2349),INDEX(Matches!$N:$N,AA2349))</f>
        <v/>
      </c>
      <c r="Q2349" s="31">
        <f>INDEX(Matches!$M:$M,AA2349)</f>
        <v/>
      </c>
      <c r="R2349" s="31">
        <f>IF(I2349="H",INDEX(Matches!$N:$N,AA2349),INDEX(Matches!$L:$L,AA2349))</f>
        <v/>
      </c>
      <c r="S2349" s="33">
        <f>IF(I2349="H",INDEX(Matches!$O:$O,AA2349),INDEX(Matches!$P:$P,AA2349))</f>
        <v/>
      </c>
      <c r="T2349" s="33">
        <f>IF(INDEX(Matches!$J:$J,AA2349)="","",IF(I2349="H",INDEX(Matches!$J:$J,AA2349),INDEX(Matches!$K:$K,AA2349)))</f>
        <v/>
      </c>
      <c r="U2349" s="33">
        <f>IF(INDEX(Matches!$K:$K,AA2349)="","",IF(I2349="H",INDEX(Matches!$K:$K,AA2349),INDEX(Matches!$J:$J,AA2349)))</f>
        <v/>
      </c>
      <c r="V2349" s="30">
        <f>IF(T2349="","",T2349-U2349)</f>
        <v/>
      </c>
      <c r="W2349" s="33">
        <f>IF(I2349="H",INDEX(Matches!$T:$T,AA2349),INDEX(Matches!$U:$U,AA2349))</f>
        <v/>
      </c>
      <c r="X2349" s="11">
        <f>INDEX(Matches!$X:$X,AA2349)</f>
        <v/>
      </c>
      <c r="Y2349" s="30">
        <f>IF(O2349="","",O2349-S2349)</f>
        <v/>
      </c>
      <c r="Z2349" s="30">
        <f>IF(W2349="","",W2349-S2349)</f>
        <v/>
      </c>
      <c r="AA2349" s="24">
        <f>MATCH(J2349,Matches!$A:$A,0)</f>
        <v/>
      </c>
      <c r="AB2349" s="33" t="n"/>
      <c r="AC2349" s="33" t="n">
        <v>1.11973337377699</v>
      </c>
      <c r="AD2349" s="24" t="n"/>
      <c r="AE2349" s="24" t="n">
        <v>6</v>
      </c>
      <c r="AF2349" s="33" t="n"/>
      <c r="AG2349" s="33" t="n"/>
    </row>
    <row r="2350">
      <c r="A2350" s="24" t="inlineStr">
        <is>
          <t>Leyton Orient|25</t>
        </is>
      </c>
      <c r="B2350" s="24" t="inlineStr">
        <is>
          <t>E2</t>
        </is>
      </c>
      <c r="C2350" s="24" t="inlineStr">
        <is>
          <t>League One</t>
        </is>
      </c>
      <c r="D2350" s="24" t="inlineStr">
        <is>
          <t>Leyton Orient</t>
        </is>
      </c>
      <c r="E2350" s="24" t="n">
        <v>25</v>
      </c>
      <c r="F2350" s="24" t="n">
        <v>7</v>
      </c>
      <c r="G2350" s="29" t="n">
        <v>46403.625</v>
      </c>
      <c r="H2350" s="24" t="inlineStr">
        <is>
          <t>Blackpool</t>
        </is>
      </c>
      <c r="I2350" s="24" t="inlineStr">
        <is>
          <t>A</t>
        </is>
      </c>
      <c r="J2350" s="24" t="inlineStr">
        <is>
          <t>E2-Blackpoo-LeytonOr</t>
        </is>
      </c>
      <c r="K2350" s="24" t="n">
        <v>10</v>
      </c>
      <c r="L2350" s="11">
        <f>IF(INDEX(Matches!$X:$X,AA2350)=0,"",IF(I2350="H",INDEX(Matches!$H:$H,AA2350),INDEX(Matches!$I:$I,AA2350)))</f>
        <v/>
      </c>
      <c r="M2350" s="11">
        <f>IF(INDEX(Matches!$X:$X,AA2350)=0,"",IF(I2350="H",INDEX(Matches!$I:$I,AA2350),INDEX(Matches!$H:$H,AA2350)))</f>
        <v/>
      </c>
      <c r="N2350" s="11">
        <f>IF(L2350="","",IF(L2350&gt;M2350,"W",IF(L2350=M2350,"D","L")))</f>
        <v/>
      </c>
      <c r="O2350" s="11">
        <f>IF(L2350="","",IF(L2350&gt;M2350,3,IF(L2350=M2350,1,0)))</f>
        <v/>
      </c>
      <c r="P2350" s="31">
        <f>IF(I2350="H",INDEX(Matches!$L:$L,AA2350),INDEX(Matches!$N:$N,AA2350))</f>
        <v/>
      </c>
      <c r="Q2350" s="31">
        <f>INDEX(Matches!$M:$M,AA2350)</f>
        <v/>
      </c>
      <c r="R2350" s="31">
        <f>IF(I2350="H",INDEX(Matches!$N:$N,AA2350),INDEX(Matches!$L:$L,AA2350))</f>
        <v/>
      </c>
      <c r="S2350" s="33">
        <f>IF(I2350="H",INDEX(Matches!$O:$O,AA2350),INDEX(Matches!$P:$P,AA2350))</f>
        <v/>
      </c>
      <c r="T2350" s="33">
        <f>IF(INDEX(Matches!$J:$J,AA2350)="","",IF(I2350="H",INDEX(Matches!$J:$J,AA2350),INDEX(Matches!$K:$K,AA2350)))</f>
        <v/>
      </c>
      <c r="U2350" s="33">
        <f>IF(INDEX(Matches!$K:$K,AA2350)="","",IF(I2350="H",INDEX(Matches!$K:$K,AA2350),INDEX(Matches!$J:$J,AA2350)))</f>
        <v/>
      </c>
      <c r="V2350" s="30">
        <f>IF(T2350="","",T2350-U2350)</f>
        <v/>
      </c>
      <c r="W2350" s="33">
        <f>IF(I2350="H",INDEX(Matches!$T:$T,AA2350),INDEX(Matches!$U:$U,AA2350))</f>
        <v/>
      </c>
      <c r="X2350" s="11">
        <f>INDEX(Matches!$X:$X,AA2350)</f>
        <v/>
      </c>
      <c r="Y2350" s="30">
        <f>IF(O2350="","",O2350-S2350)</f>
        <v/>
      </c>
      <c r="Z2350" s="30">
        <f>IF(W2350="","",W2350-S2350)</f>
        <v/>
      </c>
      <c r="AA2350" s="24">
        <f>MATCH(J2350,Matches!$A:$A,0)</f>
        <v/>
      </c>
      <c r="AB2350" s="33" t="n"/>
      <c r="AC2350" s="33" t="n">
        <v>1.067547230197736</v>
      </c>
      <c r="AD2350" s="24" t="n"/>
      <c r="AE2350" s="24" t="n">
        <v>7</v>
      </c>
      <c r="AF2350" s="33" t="n"/>
      <c r="AG2350" s="33" t="n"/>
    </row>
    <row r="2351">
      <c r="A2351" s="24" t="inlineStr">
        <is>
          <t>Leyton Orient|26</t>
        </is>
      </c>
      <c r="B2351" s="24" t="inlineStr">
        <is>
          <t>E2</t>
        </is>
      </c>
      <c r="C2351" s="24" t="inlineStr">
        <is>
          <t>League One</t>
        </is>
      </c>
      <c r="D2351" s="24" t="inlineStr">
        <is>
          <t>Leyton Orient</t>
        </is>
      </c>
      <c r="E2351" s="24" t="n">
        <v>26</v>
      </c>
      <c r="F2351" s="24" t="n">
        <v>7</v>
      </c>
      <c r="G2351" s="29" t="n">
        <v>46406.82291666666</v>
      </c>
      <c r="H2351" s="24" t="inlineStr">
        <is>
          <t>Reading</t>
        </is>
      </c>
      <c r="I2351" s="24" t="inlineStr">
        <is>
          <t>H</t>
        </is>
      </c>
      <c r="J2351" s="24" t="inlineStr">
        <is>
          <t>E2-LeytonOr-Reading</t>
        </is>
      </c>
      <c r="K2351" s="24" t="n">
        <v>12</v>
      </c>
      <c r="L2351" s="11">
        <f>IF(INDEX(Matches!$X:$X,AA2351)=0,"",IF(I2351="H",INDEX(Matches!$H:$H,AA2351),INDEX(Matches!$I:$I,AA2351)))</f>
        <v/>
      </c>
      <c r="M2351" s="11">
        <f>IF(INDEX(Matches!$X:$X,AA2351)=0,"",IF(I2351="H",INDEX(Matches!$I:$I,AA2351),INDEX(Matches!$H:$H,AA2351)))</f>
        <v/>
      </c>
      <c r="N2351" s="11">
        <f>IF(L2351="","",IF(L2351&gt;M2351,"W",IF(L2351=M2351,"D","L")))</f>
        <v/>
      </c>
      <c r="O2351" s="11">
        <f>IF(L2351="","",IF(L2351&gt;M2351,3,IF(L2351=M2351,1,0)))</f>
        <v/>
      </c>
      <c r="P2351" s="31">
        <f>IF(I2351="H",INDEX(Matches!$L:$L,AA2351),INDEX(Matches!$N:$N,AA2351))</f>
        <v/>
      </c>
      <c r="Q2351" s="31">
        <f>INDEX(Matches!$M:$M,AA2351)</f>
        <v/>
      </c>
      <c r="R2351" s="31">
        <f>IF(I2351="H",INDEX(Matches!$N:$N,AA2351),INDEX(Matches!$L:$L,AA2351))</f>
        <v/>
      </c>
      <c r="S2351" s="33">
        <f>IF(I2351="H",INDEX(Matches!$O:$O,AA2351),INDEX(Matches!$P:$P,AA2351))</f>
        <v/>
      </c>
      <c r="T2351" s="33">
        <f>IF(INDEX(Matches!$J:$J,AA2351)="","",IF(I2351="H",INDEX(Matches!$J:$J,AA2351),INDEX(Matches!$K:$K,AA2351)))</f>
        <v/>
      </c>
      <c r="U2351" s="33">
        <f>IF(INDEX(Matches!$K:$K,AA2351)="","",IF(I2351="H",INDEX(Matches!$K:$K,AA2351),INDEX(Matches!$J:$J,AA2351)))</f>
        <v/>
      </c>
      <c r="V2351" s="30">
        <f>IF(T2351="","",T2351-U2351)</f>
        <v/>
      </c>
      <c r="W2351" s="33">
        <f>IF(I2351="H",INDEX(Matches!$T:$T,AA2351),INDEX(Matches!$U:$U,AA2351))</f>
        <v/>
      </c>
      <c r="X2351" s="11">
        <f>INDEX(Matches!$X:$X,AA2351)</f>
        <v/>
      </c>
      <c r="Y2351" s="30">
        <f>IF(O2351="","",O2351-S2351)</f>
        <v/>
      </c>
      <c r="Z2351" s="30">
        <f>IF(W2351="","",W2351-S2351)</f>
        <v/>
      </c>
      <c r="AA2351" s="24">
        <f>MATCH(J2351,Matches!$A:$A,0)</f>
        <v/>
      </c>
      <c r="AB2351" s="33" t="n"/>
      <c r="AC2351" s="33" t="n">
        <v>1.316355714419927</v>
      </c>
      <c r="AD2351" s="24" t="n"/>
      <c r="AE2351" s="24" t="n">
        <v>7</v>
      </c>
      <c r="AF2351" s="33" t="n"/>
      <c r="AG2351" s="33" t="n"/>
    </row>
    <row r="2352">
      <c r="A2352" s="24" t="inlineStr">
        <is>
          <t>Leyton Orient|27</t>
        </is>
      </c>
      <c r="B2352" s="24" t="inlineStr">
        <is>
          <t>E2</t>
        </is>
      </c>
      <c r="C2352" s="24" t="inlineStr">
        <is>
          <t>League One</t>
        </is>
      </c>
      <c r="D2352" s="24" t="inlineStr">
        <is>
          <t>Leyton Orient</t>
        </is>
      </c>
      <c r="E2352" s="24" t="n">
        <v>27</v>
      </c>
      <c r="F2352" s="24" t="n">
        <v>7</v>
      </c>
      <c r="G2352" s="29" t="n">
        <v>46410.625</v>
      </c>
      <c r="H2352" s="24" t="inlineStr">
        <is>
          <t>Burton</t>
        </is>
      </c>
      <c r="I2352" s="24" t="inlineStr">
        <is>
          <t>H</t>
        </is>
      </c>
      <c r="J2352" s="24" t="inlineStr">
        <is>
          <t>E2-LeytonOr-Burton</t>
        </is>
      </c>
      <c r="K2352" s="24" t="n">
        <v>22</v>
      </c>
      <c r="L2352" s="11">
        <f>IF(INDEX(Matches!$X:$X,AA2352)=0,"",IF(I2352="H",INDEX(Matches!$H:$H,AA2352),INDEX(Matches!$I:$I,AA2352)))</f>
        <v/>
      </c>
      <c r="M2352" s="11">
        <f>IF(INDEX(Matches!$X:$X,AA2352)=0,"",IF(I2352="H",INDEX(Matches!$I:$I,AA2352),INDEX(Matches!$H:$H,AA2352)))</f>
        <v/>
      </c>
      <c r="N2352" s="11">
        <f>IF(L2352="","",IF(L2352&gt;M2352,"W",IF(L2352=M2352,"D","L")))</f>
        <v/>
      </c>
      <c r="O2352" s="11">
        <f>IF(L2352="","",IF(L2352&gt;M2352,3,IF(L2352=M2352,1,0)))</f>
        <v/>
      </c>
      <c r="P2352" s="31">
        <f>IF(I2352="H",INDEX(Matches!$L:$L,AA2352),INDEX(Matches!$N:$N,AA2352))</f>
        <v/>
      </c>
      <c r="Q2352" s="31">
        <f>INDEX(Matches!$M:$M,AA2352)</f>
        <v/>
      </c>
      <c r="R2352" s="31">
        <f>IF(I2352="H",INDEX(Matches!$N:$N,AA2352),INDEX(Matches!$L:$L,AA2352))</f>
        <v/>
      </c>
      <c r="S2352" s="33">
        <f>IF(I2352="H",INDEX(Matches!$O:$O,AA2352),INDEX(Matches!$P:$P,AA2352))</f>
        <v/>
      </c>
      <c r="T2352" s="33">
        <f>IF(INDEX(Matches!$J:$J,AA2352)="","",IF(I2352="H",INDEX(Matches!$J:$J,AA2352),INDEX(Matches!$K:$K,AA2352)))</f>
        <v/>
      </c>
      <c r="U2352" s="33">
        <f>IF(INDEX(Matches!$K:$K,AA2352)="","",IF(I2352="H",INDEX(Matches!$K:$K,AA2352),INDEX(Matches!$J:$J,AA2352)))</f>
        <v/>
      </c>
      <c r="V2352" s="30">
        <f>IF(T2352="","",T2352-U2352)</f>
        <v/>
      </c>
      <c r="W2352" s="33">
        <f>IF(I2352="H",INDEX(Matches!$T:$T,AA2352),INDEX(Matches!$U:$U,AA2352))</f>
        <v/>
      </c>
      <c r="X2352" s="11">
        <f>INDEX(Matches!$X:$X,AA2352)</f>
        <v/>
      </c>
      <c r="Y2352" s="30">
        <f>IF(O2352="","",O2352-S2352)</f>
        <v/>
      </c>
      <c r="Z2352" s="30">
        <f>IF(W2352="","",W2352-S2352)</f>
        <v/>
      </c>
      <c r="AA2352" s="24">
        <f>MATCH(J2352,Matches!$A:$A,0)</f>
        <v/>
      </c>
      <c r="AB2352" s="33" t="n"/>
      <c r="AC2352" s="33" t="n">
        <v>1.589947376695263</v>
      </c>
      <c r="AD2352" s="24" t="n"/>
      <c r="AE2352" s="24" t="n">
        <v>7</v>
      </c>
      <c r="AF2352" s="33" t="n"/>
      <c r="AG2352" s="33" t="n"/>
    </row>
    <row r="2353">
      <c r="A2353" s="24" t="inlineStr">
        <is>
          <t>Leyton Orient|28</t>
        </is>
      </c>
      <c r="B2353" s="24" t="inlineStr">
        <is>
          <t>E2</t>
        </is>
      </c>
      <c r="C2353" s="24" t="inlineStr">
        <is>
          <t>League One</t>
        </is>
      </c>
      <c r="D2353" s="24" t="inlineStr">
        <is>
          <t>Leyton Orient</t>
        </is>
      </c>
      <c r="E2353" s="24" t="n">
        <v>28</v>
      </c>
      <c r="F2353" s="24" t="n">
        <v>7</v>
      </c>
      <c r="G2353" s="29" t="n">
        <v>46417.625</v>
      </c>
      <c r="H2353" s="24" t="inlineStr">
        <is>
          <t>Cambridge</t>
        </is>
      </c>
      <c r="I2353" s="24" t="inlineStr">
        <is>
          <t>A</t>
        </is>
      </c>
      <c r="J2353" s="24" t="inlineStr">
        <is>
          <t>E2-Cambridg-LeytonOr</t>
        </is>
      </c>
      <c r="K2353" s="24" t="n">
        <v>21</v>
      </c>
      <c r="L2353" s="11">
        <f>IF(INDEX(Matches!$X:$X,AA2353)=0,"",IF(I2353="H",INDEX(Matches!$H:$H,AA2353),INDEX(Matches!$I:$I,AA2353)))</f>
        <v/>
      </c>
      <c r="M2353" s="11">
        <f>IF(INDEX(Matches!$X:$X,AA2353)=0,"",IF(I2353="H",INDEX(Matches!$I:$I,AA2353),INDEX(Matches!$H:$H,AA2353)))</f>
        <v/>
      </c>
      <c r="N2353" s="11">
        <f>IF(L2353="","",IF(L2353&gt;M2353,"W",IF(L2353=M2353,"D","L")))</f>
        <v/>
      </c>
      <c r="O2353" s="11">
        <f>IF(L2353="","",IF(L2353&gt;M2353,3,IF(L2353=M2353,1,0)))</f>
        <v/>
      </c>
      <c r="P2353" s="31">
        <f>IF(I2353="H",INDEX(Matches!$L:$L,AA2353),INDEX(Matches!$N:$N,AA2353))</f>
        <v/>
      </c>
      <c r="Q2353" s="31">
        <f>INDEX(Matches!$M:$M,AA2353)</f>
        <v/>
      </c>
      <c r="R2353" s="31">
        <f>IF(I2353="H",INDEX(Matches!$N:$N,AA2353),INDEX(Matches!$L:$L,AA2353))</f>
        <v/>
      </c>
      <c r="S2353" s="33">
        <f>IF(I2353="H",INDEX(Matches!$O:$O,AA2353),INDEX(Matches!$P:$P,AA2353))</f>
        <v/>
      </c>
      <c r="T2353" s="33">
        <f>IF(INDEX(Matches!$J:$J,AA2353)="","",IF(I2353="H",INDEX(Matches!$J:$J,AA2353),INDEX(Matches!$K:$K,AA2353)))</f>
        <v/>
      </c>
      <c r="U2353" s="33">
        <f>IF(INDEX(Matches!$K:$K,AA2353)="","",IF(I2353="H",INDEX(Matches!$K:$K,AA2353),INDEX(Matches!$J:$J,AA2353)))</f>
        <v/>
      </c>
      <c r="V2353" s="30">
        <f>IF(T2353="","",T2353-U2353)</f>
        <v/>
      </c>
      <c r="W2353" s="33">
        <f>IF(I2353="H",INDEX(Matches!$T:$T,AA2353),INDEX(Matches!$U:$U,AA2353))</f>
        <v/>
      </c>
      <c r="X2353" s="11">
        <f>INDEX(Matches!$X:$X,AA2353)</f>
        <v/>
      </c>
      <c r="Y2353" s="30">
        <f>IF(O2353="","",O2353-S2353)</f>
        <v/>
      </c>
      <c r="Z2353" s="30">
        <f>IF(W2353="","",W2353-S2353)</f>
        <v/>
      </c>
      <c r="AA2353" s="24">
        <f>MATCH(J2353,Matches!$A:$A,0)</f>
        <v/>
      </c>
      <c r="AB2353" s="33" t="n"/>
      <c r="AC2353" s="33" t="n">
        <v>1.216021444115951</v>
      </c>
      <c r="AD2353" s="24" t="n"/>
      <c r="AE2353" s="24" t="n">
        <v>7</v>
      </c>
      <c r="AF2353" s="33" t="n"/>
      <c r="AG2353" s="33" t="n"/>
    </row>
    <row r="2354">
      <c r="A2354" s="24" t="inlineStr">
        <is>
          <t>Leyton Orient|29</t>
        </is>
      </c>
      <c r="B2354" s="24" t="inlineStr">
        <is>
          <t>E2</t>
        </is>
      </c>
      <c r="C2354" s="24" t="inlineStr">
        <is>
          <t>League One</t>
        </is>
      </c>
      <c r="D2354" s="24" t="inlineStr">
        <is>
          <t>Leyton Orient</t>
        </is>
      </c>
      <c r="E2354" s="24" t="n">
        <v>29</v>
      </c>
      <c r="F2354" s="24" t="n">
        <v>8</v>
      </c>
      <c r="G2354" s="29" t="n">
        <v>46424.625</v>
      </c>
      <c r="H2354" s="24" t="inlineStr">
        <is>
          <t>Barnsley</t>
        </is>
      </c>
      <c r="I2354" s="24" t="inlineStr">
        <is>
          <t>A</t>
        </is>
      </c>
      <c r="J2354" s="24" t="inlineStr">
        <is>
          <t>E2-Barnsley-LeytonOr</t>
        </is>
      </c>
      <c r="K2354" s="24" t="n">
        <v>13</v>
      </c>
      <c r="L2354" s="11">
        <f>IF(INDEX(Matches!$X:$X,AA2354)=0,"",IF(I2354="H",INDEX(Matches!$H:$H,AA2354),INDEX(Matches!$I:$I,AA2354)))</f>
        <v/>
      </c>
      <c r="M2354" s="11">
        <f>IF(INDEX(Matches!$X:$X,AA2354)=0,"",IF(I2354="H",INDEX(Matches!$I:$I,AA2354),INDEX(Matches!$H:$H,AA2354)))</f>
        <v/>
      </c>
      <c r="N2354" s="11">
        <f>IF(L2354="","",IF(L2354&gt;M2354,"W",IF(L2354=M2354,"D","L")))</f>
        <v/>
      </c>
      <c r="O2354" s="11">
        <f>IF(L2354="","",IF(L2354&gt;M2354,3,IF(L2354=M2354,1,0)))</f>
        <v/>
      </c>
      <c r="P2354" s="31">
        <f>IF(I2354="H",INDEX(Matches!$L:$L,AA2354),INDEX(Matches!$N:$N,AA2354))</f>
        <v/>
      </c>
      <c r="Q2354" s="31">
        <f>INDEX(Matches!$M:$M,AA2354)</f>
        <v/>
      </c>
      <c r="R2354" s="31">
        <f>IF(I2354="H",INDEX(Matches!$N:$N,AA2354),INDEX(Matches!$L:$L,AA2354))</f>
        <v/>
      </c>
      <c r="S2354" s="33">
        <f>IF(I2354="H",INDEX(Matches!$O:$O,AA2354),INDEX(Matches!$P:$P,AA2354))</f>
        <v/>
      </c>
      <c r="T2354" s="33">
        <f>IF(INDEX(Matches!$J:$J,AA2354)="","",IF(I2354="H",INDEX(Matches!$J:$J,AA2354),INDEX(Matches!$K:$K,AA2354)))</f>
        <v/>
      </c>
      <c r="U2354" s="33">
        <f>IF(INDEX(Matches!$K:$K,AA2354)="","",IF(I2354="H",INDEX(Matches!$K:$K,AA2354),INDEX(Matches!$J:$J,AA2354)))</f>
        <v/>
      </c>
      <c r="V2354" s="30">
        <f>IF(T2354="","",T2354-U2354)</f>
        <v/>
      </c>
      <c r="W2354" s="33">
        <f>IF(I2354="H",INDEX(Matches!$T:$T,AA2354),INDEX(Matches!$U:$U,AA2354))</f>
        <v/>
      </c>
      <c r="X2354" s="11">
        <f>INDEX(Matches!$X:$X,AA2354)</f>
        <v/>
      </c>
      <c r="Y2354" s="30">
        <f>IF(O2354="","",O2354-S2354)</f>
        <v/>
      </c>
      <c r="Z2354" s="30">
        <f>IF(W2354="","",W2354-S2354)</f>
        <v/>
      </c>
      <c r="AA2354" s="24">
        <f>MATCH(J2354,Matches!$A:$A,0)</f>
        <v/>
      </c>
      <c r="AB2354" s="33" t="n"/>
      <c r="AC2354" s="33" t="n">
        <v>1.109027445085924</v>
      </c>
      <c r="AD2354" s="24" t="n"/>
      <c r="AE2354" s="24" t="n">
        <v>8</v>
      </c>
      <c r="AF2354" s="33" t="n"/>
      <c r="AG2354" s="33" t="n"/>
    </row>
    <row r="2355">
      <c r="A2355" s="24" t="inlineStr">
        <is>
          <t>Leyton Orient|30</t>
        </is>
      </c>
      <c r="B2355" s="24" t="inlineStr">
        <is>
          <t>E2</t>
        </is>
      </c>
      <c r="C2355" s="24" t="inlineStr">
        <is>
          <t>League One</t>
        </is>
      </c>
      <c r="D2355" s="24" t="inlineStr">
        <is>
          <t>Leyton Orient</t>
        </is>
      </c>
      <c r="E2355" s="24" t="n">
        <v>30</v>
      </c>
      <c r="F2355" s="24" t="n">
        <v>8</v>
      </c>
      <c r="G2355" s="29" t="n">
        <v>46427.82291666666</v>
      </c>
      <c r="H2355" s="24" t="inlineStr">
        <is>
          <t>Bromley</t>
        </is>
      </c>
      <c r="I2355" s="24" t="inlineStr">
        <is>
          <t>H</t>
        </is>
      </c>
      <c r="J2355" s="24" t="inlineStr">
        <is>
          <t>E2-LeytonOr-Bromley</t>
        </is>
      </c>
      <c r="K2355" s="24" t="n">
        <v>24</v>
      </c>
      <c r="L2355" s="11">
        <f>IF(INDEX(Matches!$X:$X,AA2355)=0,"",IF(I2355="H",INDEX(Matches!$H:$H,AA2355),INDEX(Matches!$I:$I,AA2355)))</f>
        <v/>
      </c>
      <c r="M2355" s="11">
        <f>IF(INDEX(Matches!$X:$X,AA2355)=0,"",IF(I2355="H",INDEX(Matches!$I:$I,AA2355),INDEX(Matches!$H:$H,AA2355)))</f>
        <v/>
      </c>
      <c r="N2355" s="11">
        <f>IF(L2355="","",IF(L2355&gt;M2355,"W",IF(L2355=M2355,"D","L")))</f>
        <v/>
      </c>
      <c r="O2355" s="11">
        <f>IF(L2355="","",IF(L2355&gt;M2355,3,IF(L2355=M2355,1,0)))</f>
        <v/>
      </c>
      <c r="P2355" s="31">
        <f>IF(I2355="H",INDEX(Matches!$L:$L,AA2355),INDEX(Matches!$N:$N,AA2355))</f>
        <v/>
      </c>
      <c r="Q2355" s="31">
        <f>INDEX(Matches!$M:$M,AA2355)</f>
        <v/>
      </c>
      <c r="R2355" s="31">
        <f>IF(I2355="H",INDEX(Matches!$N:$N,AA2355),INDEX(Matches!$L:$L,AA2355))</f>
        <v/>
      </c>
      <c r="S2355" s="33">
        <f>IF(I2355="H",INDEX(Matches!$O:$O,AA2355),INDEX(Matches!$P:$P,AA2355))</f>
        <v/>
      </c>
      <c r="T2355" s="33">
        <f>IF(INDEX(Matches!$J:$J,AA2355)="","",IF(I2355="H",INDEX(Matches!$J:$J,AA2355),INDEX(Matches!$K:$K,AA2355)))</f>
        <v/>
      </c>
      <c r="U2355" s="33">
        <f>IF(INDEX(Matches!$K:$K,AA2355)="","",IF(I2355="H",INDEX(Matches!$K:$K,AA2355),INDEX(Matches!$J:$J,AA2355)))</f>
        <v/>
      </c>
      <c r="V2355" s="30">
        <f>IF(T2355="","",T2355-U2355)</f>
        <v/>
      </c>
      <c r="W2355" s="33">
        <f>IF(I2355="H",INDEX(Matches!$T:$T,AA2355),INDEX(Matches!$U:$U,AA2355))</f>
        <v/>
      </c>
      <c r="X2355" s="11">
        <f>INDEX(Matches!$X:$X,AA2355)</f>
        <v/>
      </c>
      <c r="Y2355" s="30">
        <f>IF(O2355="","",O2355-S2355)</f>
        <v/>
      </c>
      <c r="Z2355" s="30">
        <f>IF(W2355="","",W2355-S2355)</f>
        <v/>
      </c>
      <c r="AA2355" s="24">
        <f>MATCH(J2355,Matches!$A:$A,0)</f>
        <v/>
      </c>
      <c r="AB2355" s="33" t="n"/>
      <c r="AC2355" s="33" t="n">
        <v>1.713970146449912</v>
      </c>
      <c r="AD2355" s="24" t="n"/>
      <c r="AE2355" s="24" t="n">
        <v>8</v>
      </c>
      <c r="AF2355" s="33" t="n"/>
      <c r="AG2355" s="33" t="n"/>
    </row>
    <row r="2356">
      <c r="A2356" s="24" t="inlineStr">
        <is>
          <t>Leyton Orient|31</t>
        </is>
      </c>
      <c r="B2356" s="24" t="inlineStr">
        <is>
          <t>E2</t>
        </is>
      </c>
      <c r="C2356" s="24" t="inlineStr">
        <is>
          <t>League One</t>
        </is>
      </c>
      <c r="D2356" s="24" t="inlineStr">
        <is>
          <t>Leyton Orient</t>
        </is>
      </c>
      <c r="E2356" s="24" t="n">
        <v>31</v>
      </c>
      <c r="F2356" s="24" t="n">
        <v>8</v>
      </c>
      <c r="G2356" s="29" t="n">
        <v>46431.625</v>
      </c>
      <c r="H2356" s="24" t="inlineStr">
        <is>
          <t>Luton</t>
        </is>
      </c>
      <c r="I2356" s="24" t="inlineStr">
        <is>
          <t>H</t>
        </is>
      </c>
      <c r="J2356" s="24" t="inlineStr">
        <is>
          <t>E2-LeytonOr-Luton</t>
        </is>
      </c>
      <c r="K2356" s="24" t="n">
        <v>3</v>
      </c>
      <c r="L2356" s="11">
        <f>IF(INDEX(Matches!$X:$X,AA2356)=0,"",IF(I2356="H",INDEX(Matches!$H:$H,AA2356),INDEX(Matches!$I:$I,AA2356)))</f>
        <v/>
      </c>
      <c r="M2356" s="11">
        <f>IF(INDEX(Matches!$X:$X,AA2356)=0,"",IF(I2356="H",INDEX(Matches!$I:$I,AA2356),INDEX(Matches!$H:$H,AA2356)))</f>
        <v/>
      </c>
      <c r="N2356" s="11">
        <f>IF(L2356="","",IF(L2356&gt;M2356,"W",IF(L2356=M2356,"D","L")))</f>
        <v/>
      </c>
      <c r="O2356" s="11">
        <f>IF(L2356="","",IF(L2356&gt;M2356,3,IF(L2356=M2356,1,0)))</f>
        <v/>
      </c>
      <c r="P2356" s="31">
        <f>IF(I2356="H",INDEX(Matches!$L:$L,AA2356),INDEX(Matches!$N:$N,AA2356))</f>
        <v/>
      </c>
      <c r="Q2356" s="31">
        <f>INDEX(Matches!$M:$M,AA2356)</f>
        <v/>
      </c>
      <c r="R2356" s="31">
        <f>IF(I2356="H",INDEX(Matches!$N:$N,AA2356),INDEX(Matches!$L:$L,AA2356))</f>
        <v/>
      </c>
      <c r="S2356" s="33">
        <f>IF(I2356="H",INDEX(Matches!$O:$O,AA2356),INDEX(Matches!$P:$P,AA2356))</f>
        <v/>
      </c>
      <c r="T2356" s="33">
        <f>IF(INDEX(Matches!$J:$J,AA2356)="","",IF(I2356="H",INDEX(Matches!$J:$J,AA2356),INDEX(Matches!$K:$K,AA2356)))</f>
        <v/>
      </c>
      <c r="U2356" s="33">
        <f>IF(INDEX(Matches!$K:$K,AA2356)="","",IF(I2356="H",INDEX(Matches!$K:$K,AA2356),INDEX(Matches!$J:$J,AA2356)))</f>
        <v/>
      </c>
      <c r="V2356" s="30">
        <f>IF(T2356="","",T2356-U2356)</f>
        <v/>
      </c>
      <c r="W2356" s="33">
        <f>IF(I2356="H",INDEX(Matches!$T:$T,AA2356),INDEX(Matches!$U:$U,AA2356))</f>
        <v/>
      </c>
      <c r="X2356" s="11">
        <f>INDEX(Matches!$X:$X,AA2356)</f>
        <v/>
      </c>
      <c r="Y2356" s="30">
        <f>IF(O2356="","",O2356-S2356)</f>
        <v/>
      </c>
      <c r="Z2356" s="30">
        <f>IF(W2356="","",W2356-S2356)</f>
        <v/>
      </c>
      <c r="AA2356" s="24">
        <f>MATCH(J2356,Matches!$A:$A,0)</f>
        <v/>
      </c>
      <c r="AB2356" s="33" t="n"/>
      <c r="AC2356" s="33" t="n">
        <v>1.162198340440252</v>
      </c>
      <c r="AD2356" s="24" t="n"/>
      <c r="AE2356" s="24" t="n">
        <v>8</v>
      </c>
      <c r="AF2356" s="33" t="n"/>
      <c r="AG2356" s="33" t="n"/>
    </row>
    <row r="2357">
      <c r="A2357" s="24" t="inlineStr">
        <is>
          <t>Leyton Orient|32</t>
        </is>
      </c>
      <c r="B2357" s="24" t="inlineStr">
        <is>
          <t>E2</t>
        </is>
      </c>
      <c r="C2357" s="24" t="inlineStr">
        <is>
          <t>League One</t>
        </is>
      </c>
      <c r="D2357" s="24" t="inlineStr">
        <is>
          <t>Leyton Orient</t>
        </is>
      </c>
      <c r="E2357" s="24" t="n">
        <v>32</v>
      </c>
      <c r="F2357" s="24" t="n">
        <v>8</v>
      </c>
      <c r="G2357" s="29" t="n">
        <v>46438.625</v>
      </c>
      <c r="H2357" s="24" t="inlineStr">
        <is>
          <t>Wycombe</t>
        </is>
      </c>
      <c r="I2357" s="24" t="inlineStr">
        <is>
          <t>A</t>
        </is>
      </c>
      <c r="J2357" s="24" t="inlineStr">
        <is>
          <t>E2-Wycombe-LeytonOr</t>
        </is>
      </c>
      <c r="K2357" s="24" t="n">
        <v>9</v>
      </c>
      <c r="L2357" s="11">
        <f>IF(INDEX(Matches!$X:$X,AA2357)=0,"",IF(I2357="H",INDEX(Matches!$H:$H,AA2357),INDEX(Matches!$I:$I,AA2357)))</f>
        <v/>
      </c>
      <c r="M2357" s="11">
        <f>IF(INDEX(Matches!$X:$X,AA2357)=0,"",IF(I2357="H",INDEX(Matches!$I:$I,AA2357),INDEX(Matches!$H:$H,AA2357)))</f>
        <v/>
      </c>
      <c r="N2357" s="11">
        <f>IF(L2357="","",IF(L2357&gt;M2357,"W",IF(L2357=M2357,"D","L")))</f>
        <v/>
      </c>
      <c r="O2357" s="11">
        <f>IF(L2357="","",IF(L2357&gt;M2357,3,IF(L2357=M2357,1,0)))</f>
        <v/>
      </c>
      <c r="P2357" s="31">
        <f>IF(I2357="H",INDEX(Matches!$L:$L,AA2357),INDEX(Matches!$N:$N,AA2357))</f>
        <v/>
      </c>
      <c r="Q2357" s="31">
        <f>INDEX(Matches!$M:$M,AA2357)</f>
        <v/>
      </c>
      <c r="R2357" s="31">
        <f>IF(I2357="H",INDEX(Matches!$N:$N,AA2357),INDEX(Matches!$L:$L,AA2357))</f>
        <v/>
      </c>
      <c r="S2357" s="33">
        <f>IF(I2357="H",INDEX(Matches!$O:$O,AA2357),INDEX(Matches!$P:$P,AA2357))</f>
        <v/>
      </c>
      <c r="T2357" s="33">
        <f>IF(INDEX(Matches!$J:$J,AA2357)="","",IF(I2357="H",INDEX(Matches!$J:$J,AA2357),INDEX(Matches!$K:$K,AA2357)))</f>
        <v/>
      </c>
      <c r="U2357" s="33">
        <f>IF(INDEX(Matches!$K:$K,AA2357)="","",IF(I2357="H",INDEX(Matches!$K:$K,AA2357),INDEX(Matches!$J:$J,AA2357)))</f>
        <v/>
      </c>
      <c r="V2357" s="30">
        <f>IF(T2357="","",T2357-U2357)</f>
        <v/>
      </c>
      <c r="W2357" s="33">
        <f>IF(I2357="H",INDEX(Matches!$T:$T,AA2357),INDEX(Matches!$U:$U,AA2357))</f>
        <v/>
      </c>
      <c r="X2357" s="11">
        <f>INDEX(Matches!$X:$X,AA2357)</f>
        <v/>
      </c>
      <c r="Y2357" s="30">
        <f>IF(O2357="","",O2357-S2357)</f>
        <v/>
      </c>
      <c r="Z2357" s="30">
        <f>IF(W2357="","",W2357-S2357)</f>
        <v/>
      </c>
      <c r="AA2357" s="24">
        <f>MATCH(J2357,Matches!$A:$A,0)</f>
        <v/>
      </c>
      <c r="AB2357" s="33" t="n"/>
      <c r="AC2357" s="33" t="n">
        <v>1.021609545476624</v>
      </c>
      <c r="AD2357" s="24" t="n"/>
      <c r="AE2357" s="24" t="n">
        <v>8</v>
      </c>
      <c r="AF2357" s="33" t="n"/>
      <c r="AG2357" s="33" t="n"/>
    </row>
    <row r="2358">
      <c r="A2358" s="24" t="inlineStr">
        <is>
          <t>Leyton Orient|33</t>
        </is>
      </c>
      <c r="B2358" s="24" t="inlineStr">
        <is>
          <t>E2</t>
        </is>
      </c>
      <c r="C2358" s="24" t="inlineStr">
        <is>
          <t>League One</t>
        </is>
      </c>
      <c r="D2358" s="24" t="inlineStr">
        <is>
          <t>Leyton Orient</t>
        </is>
      </c>
      <c r="E2358" s="24" t="n">
        <v>33</v>
      </c>
      <c r="F2358" s="24" t="n">
        <v>9</v>
      </c>
      <c r="G2358" s="29" t="n">
        <v>46445.625</v>
      </c>
      <c r="H2358" s="24" t="inlineStr">
        <is>
          <t>Doncaster</t>
        </is>
      </c>
      <c r="I2358" s="24" t="inlineStr">
        <is>
          <t>H</t>
        </is>
      </c>
      <c r="J2358" s="24" t="inlineStr">
        <is>
          <t>E2-LeytonOr-Doncaste</t>
        </is>
      </c>
      <c r="K2358" s="24" t="n">
        <v>15</v>
      </c>
      <c r="L2358" s="11">
        <f>IF(INDEX(Matches!$X:$X,AA2358)=0,"",IF(I2358="H",INDEX(Matches!$H:$H,AA2358),INDEX(Matches!$I:$I,AA2358)))</f>
        <v/>
      </c>
      <c r="M2358" s="11">
        <f>IF(INDEX(Matches!$X:$X,AA2358)=0,"",IF(I2358="H",INDEX(Matches!$I:$I,AA2358),INDEX(Matches!$H:$H,AA2358)))</f>
        <v/>
      </c>
      <c r="N2358" s="11">
        <f>IF(L2358="","",IF(L2358&gt;M2358,"W",IF(L2358=M2358,"D","L")))</f>
        <v/>
      </c>
      <c r="O2358" s="11">
        <f>IF(L2358="","",IF(L2358&gt;M2358,3,IF(L2358=M2358,1,0)))</f>
        <v/>
      </c>
      <c r="P2358" s="31">
        <f>IF(I2358="H",INDEX(Matches!$L:$L,AA2358),INDEX(Matches!$N:$N,AA2358))</f>
        <v/>
      </c>
      <c r="Q2358" s="31">
        <f>INDEX(Matches!$M:$M,AA2358)</f>
        <v/>
      </c>
      <c r="R2358" s="31">
        <f>IF(I2358="H",INDEX(Matches!$N:$N,AA2358),INDEX(Matches!$L:$L,AA2358))</f>
        <v/>
      </c>
      <c r="S2358" s="33">
        <f>IF(I2358="H",INDEX(Matches!$O:$O,AA2358),INDEX(Matches!$P:$P,AA2358))</f>
        <v/>
      </c>
      <c r="T2358" s="33">
        <f>IF(INDEX(Matches!$J:$J,AA2358)="","",IF(I2358="H",INDEX(Matches!$J:$J,AA2358),INDEX(Matches!$K:$K,AA2358)))</f>
        <v/>
      </c>
      <c r="U2358" s="33">
        <f>IF(INDEX(Matches!$K:$K,AA2358)="","",IF(I2358="H",INDEX(Matches!$K:$K,AA2358),INDEX(Matches!$J:$J,AA2358)))</f>
        <v/>
      </c>
      <c r="V2358" s="30">
        <f>IF(T2358="","",T2358-U2358)</f>
        <v/>
      </c>
      <c r="W2358" s="33">
        <f>IF(I2358="H",INDEX(Matches!$T:$T,AA2358),INDEX(Matches!$U:$U,AA2358))</f>
        <v/>
      </c>
      <c r="X2358" s="11">
        <f>INDEX(Matches!$X:$X,AA2358)</f>
        <v/>
      </c>
      <c r="Y2358" s="30">
        <f>IF(O2358="","",O2358-S2358)</f>
        <v/>
      </c>
      <c r="Z2358" s="30">
        <f>IF(W2358="","",W2358-S2358)</f>
        <v/>
      </c>
      <c r="AA2358" s="24">
        <f>MATCH(J2358,Matches!$A:$A,0)</f>
        <v/>
      </c>
      <c r="AB2358" s="33" t="n"/>
      <c r="AC2358" s="33" t="n">
        <v>1.447697822679456</v>
      </c>
      <c r="AD2358" s="24" t="n"/>
      <c r="AE2358" s="24" t="n">
        <v>9</v>
      </c>
      <c r="AF2358" s="33" t="n"/>
      <c r="AG2358" s="33" t="n"/>
    </row>
    <row r="2359">
      <c r="A2359" s="24" t="inlineStr">
        <is>
          <t>Leyton Orient|34</t>
        </is>
      </c>
      <c r="B2359" s="24" t="inlineStr">
        <is>
          <t>E2</t>
        </is>
      </c>
      <c r="C2359" s="24" t="inlineStr">
        <is>
          <t>League One</t>
        </is>
      </c>
      <c r="D2359" s="24" t="inlineStr">
        <is>
          <t>Leyton Orient</t>
        </is>
      </c>
      <c r="E2359" s="24" t="n">
        <v>34</v>
      </c>
      <c r="F2359" s="24" t="n">
        <v>9</v>
      </c>
      <c r="G2359" s="29" t="n">
        <v>46452.625</v>
      </c>
      <c r="H2359" s="24" t="inlineStr">
        <is>
          <t>Sheffield Wed</t>
        </is>
      </c>
      <c r="I2359" s="24" t="inlineStr">
        <is>
          <t>A</t>
        </is>
      </c>
      <c r="J2359" s="24" t="inlineStr">
        <is>
          <t>E2-Sheffiel-LeytonOr</t>
        </is>
      </c>
      <c r="K2359" s="24" t="n">
        <v>2</v>
      </c>
      <c r="L2359" s="11">
        <f>IF(INDEX(Matches!$X:$X,AA2359)=0,"",IF(I2359="H",INDEX(Matches!$H:$H,AA2359),INDEX(Matches!$I:$I,AA2359)))</f>
        <v/>
      </c>
      <c r="M2359" s="11">
        <f>IF(INDEX(Matches!$X:$X,AA2359)=0,"",IF(I2359="H",INDEX(Matches!$I:$I,AA2359),INDEX(Matches!$H:$H,AA2359)))</f>
        <v/>
      </c>
      <c r="N2359" s="11">
        <f>IF(L2359="","",IF(L2359&gt;M2359,"W",IF(L2359=M2359,"D","L")))</f>
        <v/>
      </c>
      <c r="O2359" s="11">
        <f>IF(L2359="","",IF(L2359&gt;M2359,3,IF(L2359=M2359,1,0)))</f>
        <v/>
      </c>
      <c r="P2359" s="31">
        <f>IF(I2359="H",INDEX(Matches!$L:$L,AA2359),INDEX(Matches!$N:$N,AA2359))</f>
        <v/>
      </c>
      <c r="Q2359" s="31">
        <f>INDEX(Matches!$M:$M,AA2359)</f>
        <v/>
      </c>
      <c r="R2359" s="31">
        <f>IF(I2359="H",INDEX(Matches!$N:$N,AA2359),INDEX(Matches!$L:$L,AA2359))</f>
        <v/>
      </c>
      <c r="S2359" s="33">
        <f>IF(I2359="H",INDEX(Matches!$O:$O,AA2359),INDEX(Matches!$P:$P,AA2359))</f>
        <v/>
      </c>
      <c r="T2359" s="33">
        <f>IF(INDEX(Matches!$J:$J,AA2359)="","",IF(I2359="H",INDEX(Matches!$J:$J,AA2359),INDEX(Matches!$K:$K,AA2359)))</f>
        <v/>
      </c>
      <c r="U2359" s="33">
        <f>IF(INDEX(Matches!$K:$K,AA2359)="","",IF(I2359="H",INDEX(Matches!$K:$K,AA2359),INDEX(Matches!$J:$J,AA2359)))</f>
        <v/>
      </c>
      <c r="V2359" s="30">
        <f>IF(T2359="","",T2359-U2359)</f>
        <v/>
      </c>
      <c r="W2359" s="33">
        <f>IF(I2359="H",INDEX(Matches!$T:$T,AA2359),INDEX(Matches!$U:$U,AA2359))</f>
        <v/>
      </c>
      <c r="X2359" s="11">
        <f>INDEX(Matches!$X:$X,AA2359)</f>
        <v/>
      </c>
      <c r="Y2359" s="30">
        <f>IF(O2359="","",O2359-S2359)</f>
        <v/>
      </c>
      <c r="Z2359" s="30">
        <f>IF(W2359="","",W2359-S2359)</f>
        <v/>
      </c>
      <c r="AA2359" s="24">
        <f>MATCH(J2359,Matches!$A:$A,0)</f>
        <v/>
      </c>
      <c r="AB2359" s="33" t="n"/>
      <c r="AC2359" s="33" t="n">
        <v>0.8441200254451766</v>
      </c>
      <c r="AD2359" s="24" t="n"/>
      <c r="AE2359" s="24" t="n">
        <v>9</v>
      </c>
      <c r="AF2359" s="33" t="n"/>
      <c r="AG2359" s="33" t="n"/>
    </row>
    <row r="2360">
      <c r="A2360" s="24" t="inlineStr">
        <is>
          <t>Leyton Orient|35</t>
        </is>
      </c>
      <c r="B2360" s="24" t="inlineStr">
        <is>
          <t>E2</t>
        </is>
      </c>
      <c r="C2360" s="24" t="inlineStr">
        <is>
          <t>League One</t>
        </is>
      </c>
      <c r="D2360" s="24" t="inlineStr">
        <is>
          <t>Leyton Orient</t>
        </is>
      </c>
      <c r="E2360" s="24" t="n">
        <v>35</v>
      </c>
      <c r="F2360" s="24" t="n">
        <v>9</v>
      </c>
      <c r="G2360" s="29" t="n">
        <v>46459.625</v>
      </c>
      <c r="H2360" s="24" t="inlineStr">
        <is>
          <t>Wigan</t>
        </is>
      </c>
      <c r="I2360" s="24" t="inlineStr">
        <is>
          <t>H</t>
        </is>
      </c>
      <c r="J2360" s="24" t="inlineStr">
        <is>
          <t>E2-LeytonOr-Wigan</t>
        </is>
      </c>
      <c r="K2360" s="24" t="n">
        <v>14</v>
      </c>
      <c r="L2360" s="11">
        <f>IF(INDEX(Matches!$X:$X,AA2360)=0,"",IF(I2360="H",INDEX(Matches!$H:$H,AA2360),INDEX(Matches!$I:$I,AA2360)))</f>
        <v/>
      </c>
      <c r="M2360" s="11">
        <f>IF(INDEX(Matches!$X:$X,AA2360)=0,"",IF(I2360="H",INDEX(Matches!$I:$I,AA2360),INDEX(Matches!$H:$H,AA2360)))</f>
        <v/>
      </c>
      <c r="N2360" s="11">
        <f>IF(L2360="","",IF(L2360&gt;M2360,"W",IF(L2360=M2360,"D","L")))</f>
        <v/>
      </c>
      <c r="O2360" s="11">
        <f>IF(L2360="","",IF(L2360&gt;M2360,3,IF(L2360=M2360,1,0)))</f>
        <v/>
      </c>
      <c r="P2360" s="31">
        <f>IF(I2360="H",INDEX(Matches!$L:$L,AA2360),INDEX(Matches!$N:$N,AA2360))</f>
        <v/>
      </c>
      <c r="Q2360" s="31">
        <f>INDEX(Matches!$M:$M,AA2360)</f>
        <v/>
      </c>
      <c r="R2360" s="31">
        <f>IF(I2360="H",INDEX(Matches!$N:$N,AA2360),INDEX(Matches!$L:$L,AA2360))</f>
        <v/>
      </c>
      <c r="S2360" s="33">
        <f>IF(I2360="H",INDEX(Matches!$O:$O,AA2360),INDEX(Matches!$P:$P,AA2360))</f>
        <v/>
      </c>
      <c r="T2360" s="33">
        <f>IF(INDEX(Matches!$J:$J,AA2360)="","",IF(I2360="H",INDEX(Matches!$J:$J,AA2360),INDEX(Matches!$K:$K,AA2360)))</f>
        <v/>
      </c>
      <c r="U2360" s="33">
        <f>IF(INDEX(Matches!$K:$K,AA2360)="","",IF(I2360="H",INDEX(Matches!$K:$K,AA2360),INDEX(Matches!$J:$J,AA2360)))</f>
        <v/>
      </c>
      <c r="V2360" s="30">
        <f>IF(T2360="","",T2360-U2360)</f>
        <v/>
      </c>
      <c r="W2360" s="33">
        <f>IF(I2360="H",INDEX(Matches!$T:$T,AA2360),INDEX(Matches!$U:$U,AA2360))</f>
        <v/>
      </c>
      <c r="X2360" s="11">
        <f>INDEX(Matches!$X:$X,AA2360)</f>
        <v/>
      </c>
      <c r="Y2360" s="30">
        <f>IF(O2360="","",O2360-S2360)</f>
        <v/>
      </c>
      <c r="Z2360" s="30">
        <f>IF(W2360="","",W2360-S2360)</f>
        <v/>
      </c>
      <c r="AA2360" s="24">
        <f>MATCH(J2360,Matches!$A:$A,0)</f>
        <v/>
      </c>
      <c r="AB2360" s="33" t="n"/>
      <c r="AC2360" s="33" t="n">
        <v>1.458058764023596</v>
      </c>
      <c r="AD2360" s="24" t="n"/>
      <c r="AE2360" s="24" t="n">
        <v>9</v>
      </c>
      <c r="AF2360" s="33" t="n"/>
      <c r="AG2360" s="33" t="n"/>
    </row>
    <row r="2361">
      <c r="A2361" s="24" t="inlineStr">
        <is>
          <t>Leyton Orient|36</t>
        </is>
      </c>
      <c r="B2361" s="24" t="inlineStr">
        <is>
          <t>E2</t>
        </is>
      </c>
      <c r="C2361" s="24" t="inlineStr">
        <is>
          <t>League One</t>
        </is>
      </c>
      <c r="D2361" s="24" t="inlineStr">
        <is>
          <t>Leyton Orient</t>
        </is>
      </c>
      <c r="E2361" s="24" t="n">
        <v>36</v>
      </c>
      <c r="F2361" s="24" t="n">
        <v>9</v>
      </c>
      <c r="G2361" s="29" t="n">
        <v>46466.625</v>
      </c>
      <c r="H2361" s="24" t="inlineStr">
        <is>
          <t>AFC Wimbledon</t>
        </is>
      </c>
      <c r="I2361" s="24" t="inlineStr">
        <is>
          <t>A</t>
        </is>
      </c>
      <c r="J2361" s="24" t="inlineStr">
        <is>
          <t>E2-AFCWimbl-LeytonOr</t>
        </is>
      </c>
      <c r="K2361" s="24" t="n">
        <v>23</v>
      </c>
      <c r="L2361" s="11">
        <f>IF(INDEX(Matches!$X:$X,AA2361)=0,"",IF(I2361="H",INDEX(Matches!$H:$H,AA2361),INDEX(Matches!$I:$I,AA2361)))</f>
        <v/>
      </c>
      <c r="M2361" s="11">
        <f>IF(INDEX(Matches!$X:$X,AA2361)=0,"",IF(I2361="H",INDEX(Matches!$I:$I,AA2361),INDEX(Matches!$H:$H,AA2361)))</f>
        <v/>
      </c>
      <c r="N2361" s="11">
        <f>IF(L2361="","",IF(L2361&gt;M2361,"W",IF(L2361=M2361,"D","L")))</f>
        <v/>
      </c>
      <c r="O2361" s="11">
        <f>IF(L2361="","",IF(L2361&gt;M2361,3,IF(L2361=M2361,1,0)))</f>
        <v/>
      </c>
      <c r="P2361" s="31">
        <f>IF(I2361="H",INDEX(Matches!$L:$L,AA2361),INDEX(Matches!$N:$N,AA2361))</f>
        <v/>
      </c>
      <c r="Q2361" s="31">
        <f>INDEX(Matches!$M:$M,AA2361)</f>
        <v/>
      </c>
      <c r="R2361" s="31">
        <f>IF(I2361="H",INDEX(Matches!$N:$N,AA2361),INDEX(Matches!$L:$L,AA2361))</f>
        <v/>
      </c>
      <c r="S2361" s="33">
        <f>IF(I2361="H",INDEX(Matches!$O:$O,AA2361),INDEX(Matches!$P:$P,AA2361))</f>
        <v/>
      </c>
      <c r="T2361" s="33">
        <f>IF(INDEX(Matches!$J:$J,AA2361)="","",IF(I2361="H",INDEX(Matches!$J:$J,AA2361),INDEX(Matches!$K:$K,AA2361)))</f>
        <v/>
      </c>
      <c r="U2361" s="33">
        <f>IF(INDEX(Matches!$K:$K,AA2361)="","",IF(I2361="H",INDEX(Matches!$K:$K,AA2361),INDEX(Matches!$J:$J,AA2361)))</f>
        <v/>
      </c>
      <c r="V2361" s="30">
        <f>IF(T2361="","",T2361-U2361)</f>
        <v/>
      </c>
      <c r="W2361" s="33">
        <f>IF(I2361="H",INDEX(Matches!$T:$T,AA2361),INDEX(Matches!$U:$U,AA2361))</f>
        <v/>
      </c>
      <c r="X2361" s="11">
        <f>INDEX(Matches!$X:$X,AA2361)</f>
        <v/>
      </c>
      <c r="Y2361" s="30">
        <f>IF(O2361="","",O2361-S2361)</f>
        <v/>
      </c>
      <c r="Z2361" s="30">
        <f>IF(W2361="","",W2361-S2361)</f>
        <v/>
      </c>
      <c r="AA2361" s="24">
        <f>MATCH(J2361,Matches!$A:$A,0)</f>
        <v/>
      </c>
      <c r="AB2361" s="33" t="n"/>
      <c r="AC2361" s="33" t="n">
        <v>1.311994941342888</v>
      </c>
      <c r="AD2361" s="24" t="n"/>
      <c r="AE2361" s="24" t="n">
        <v>9</v>
      </c>
      <c r="AF2361" s="33" t="n"/>
      <c r="AG2361" s="33" t="n"/>
    </row>
    <row r="2362">
      <c r="A2362" s="24" t="inlineStr">
        <is>
          <t>Leyton Orient|37</t>
        </is>
      </c>
      <c r="B2362" s="24" t="inlineStr">
        <is>
          <t>E2</t>
        </is>
      </c>
      <c r="C2362" s="24" t="inlineStr">
        <is>
          <t>League One</t>
        </is>
      </c>
      <c r="D2362" s="24" t="inlineStr">
        <is>
          <t>Leyton Orient</t>
        </is>
      </c>
      <c r="E2362" s="24" t="n">
        <v>37</v>
      </c>
      <c r="F2362" s="24" t="n">
        <v>10</v>
      </c>
      <c r="G2362" s="29" t="n">
        <v>46472.625</v>
      </c>
      <c r="H2362" s="24" t="inlineStr">
        <is>
          <t>Oxford</t>
        </is>
      </c>
      <c r="I2362" s="24" t="inlineStr">
        <is>
          <t>A</t>
        </is>
      </c>
      <c r="J2362" s="24" t="inlineStr">
        <is>
          <t>E2-Oxford-LeytonOr</t>
        </is>
      </c>
      <c r="K2362" s="24" t="n">
        <v>11</v>
      </c>
      <c r="L2362" s="11">
        <f>IF(INDEX(Matches!$X:$X,AA2362)=0,"",IF(I2362="H",INDEX(Matches!$H:$H,AA2362),INDEX(Matches!$I:$I,AA2362)))</f>
        <v/>
      </c>
      <c r="M2362" s="11">
        <f>IF(INDEX(Matches!$X:$X,AA2362)=0,"",IF(I2362="H",INDEX(Matches!$I:$I,AA2362),INDEX(Matches!$H:$H,AA2362)))</f>
        <v/>
      </c>
      <c r="N2362" s="11">
        <f>IF(L2362="","",IF(L2362&gt;M2362,"W",IF(L2362=M2362,"D","L")))</f>
        <v/>
      </c>
      <c r="O2362" s="11">
        <f>IF(L2362="","",IF(L2362&gt;M2362,3,IF(L2362=M2362,1,0)))</f>
        <v/>
      </c>
      <c r="P2362" s="31">
        <f>IF(I2362="H",INDEX(Matches!$L:$L,AA2362),INDEX(Matches!$N:$N,AA2362))</f>
        <v/>
      </c>
      <c r="Q2362" s="31">
        <f>INDEX(Matches!$M:$M,AA2362)</f>
        <v/>
      </c>
      <c r="R2362" s="31">
        <f>IF(I2362="H",INDEX(Matches!$N:$N,AA2362),INDEX(Matches!$L:$L,AA2362))</f>
        <v/>
      </c>
      <c r="S2362" s="33">
        <f>IF(I2362="H",INDEX(Matches!$O:$O,AA2362),INDEX(Matches!$P:$P,AA2362))</f>
        <v/>
      </c>
      <c r="T2362" s="33">
        <f>IF(INDEX(Matches!$J:$J,AA2362)="","",IF(I2362="H",INDEX(Matches!$J:$J,AA2362),INDEX(Matches!$K:$K,AA2362)))</f>
        <v/>
      </c>
      <c r="U2362" s="33">
        <f>IF(INDEX(Matches!$K:$K,AA2362)="","",IF(I2362="H",INDEX(Matches!$K:$K,AA2362),INDEX(Matches!$J:$J,AA2362)))</f>
        <v/>
      </c>
      <c r="V2362" s="30">
        <f>IF(T2362="","",T2362-U2362)</f>
        <v/>
      </c>
      <c r="W2362" s="33">
        <f>IF(I2362="H",INDEX(Matches!$T:$T,AA2362),INDEX(Matches!$U:$U,AA2362))</f>
        <v/>
      </c>
      <c r="X2362" s="11">
        <f>INDEX(Matches!$X:$X,AA2362)</f>
        <v/>
      </c>
      <c r="Y2362" s="30">
        <f>IF(O2362="","",O2362-S2362)</f>
        <v/>
      </c>
      <c r="Z2362" s="30">
        <f>IF(W2362="","",W2362-S2362)</f>
        <v/>
      </c>
      <c r="AA2362" s="24">
        <f>MATCH(J2362,Matches!$A:$A,0)</f>
        <v/>
      </c>
      <c r="AB2362" s="33" t="n"/>
      <c r="AC2362" s="33" t="n">
        <v>1.086507721405166</v>
      </c>
      <c r="AD2362" s="24" t="n"/>
      <c r="AE2362" s="24" t="n">
        <v>10</v>
      </c>
      <c r="AF2362" s="33" t="n"/>
      <c r="AG2362" s="33" t="n"/>
    </row>
    <row r="2363">
      <c r="A2363" s="24" t="inlineStr">
        <is>
          <t>Leyton Orient|38</t>
        </is>
      </c>
      <c r="B2363" s="24" t="inlineStr">
        <is>
          <t>E2</t>
        </is>
      </c>
      <c r="C2363" s="24" t="inlineStr">
        <is>
          <t>League One</t>
        </is>
      </c>
      <c r="D2363" s="24" t="inlineStr">
        <is>
          <t>Leyton Orient</t>
        </is>
      </c>
      <c r="E2363" s="24" t="n">
        <v>38</v>
      </c>
      <c r="F2363" s="24" t="n">
        <v>10</v>
      </c>
      <c r="G2363" s="29" t="n">
        <v>46475.625</v>
      </c>
      <c r="H2363" s="24" t="inlineStr">
        <is>
          <t>Huddersfield</t>
        </is>
      </c>
      <c r="I2363" s="24" t="inlineStr">
        <is>
          <t>H</t>
        </is>
      </c>
      <c r="J2363" s="24" t="inlineStr">
        <is>
          <t>E2-LeytonOr-Huddersf</t>
        </is>
      </c>
      <c r="K2363" s="24" t="n">
        <v>4</v>
      </c>
      <c r="L2363" s="11">
        <f>IF(INDEX(Matches!$X:$X,AA2363)=0,"",IF(I2363="H",INDEX(Matches!$H:$H,AA2363),INDEX(Matches!$I:$I,AA2363)))</f>
        <v/>
      </c>
      <c r="M2363" s="11">
        <f>IF(INDEX(Matches!$X:$X,AA2363)=0,"",IF(I2363="H",INDEX(Matches!$I:$I,AA2363),INDEX(Matches!$H:$H,AA2363)))</f>
        <v/>
      </c>
      <c r="N2363" s="11">
        <f>IF(L2363="","",IF(L2363&gt;M2363,"W",IF(L2363=M2363,"D","L")))</f>
        <v/>
      </c>
      <c r="O2363" s="11">
        <f>IF(L2363="","",IF(L2363&gt;M2363,3,IF(L2363=M2363,1,0)))</f>
        <v/>
      </c>
      <c r="P2363" s="31">
        <f>IF(I2363="H",INDEX(Matches!$L:$L,AA2363),INDEX(Matches!$N:$N,AA2363))</f>
        <v/>
      </c>
      <c r="Q2363" s="31">
        <f>INDEX(Matches!$M:$M,AA2363)</f>
        <v/>
      </c>
      <c r="R2363" s="31">
        <f>IF(I2363="H",INDEX(Matches!$N:$N,AA2363),INDEX(Matches!$L:$L,AA2363))</f>
        <v/>
      </c>
      <c r="S2363" s="33">
        <f>IF(I2363="H",INDEX(Matches!$O:$O,AA2363),INDEX(Matches!$P:$P,AA2363))</f>
        <v/>
      </c>
      <c r="T2363" s="33">
        <f>IF(INDEX(Matches!$J:$J,AA2363)="","",IF(I2363="H",INDEX(Matches!$J:$J,AA2363),INDEX(Matches!$K:$K,AA2363)))</f>
        <v/>
      </c>
      <c r="U2363" s="33">
        <f>IF(INDEX(Matches!$K:$K,AA2363)="","",IF(I2363="H",INDEX(Matches!$K:$K,AA2363),INDEX(Matches!$J:$J,AA2363)))</f>
        <v/>
      </c>
      <c r="V2363" s="30">
        <f>IF(T2363="","",T2363-U2363)</f>
        <v/>
      </c>
      <c r="W2363" s="33">
        <f>IF(I2363="H",INDEX(Matches!$T:$T,AA2363),INDEX(Matches!$U:$U,AA2363))</f>
        <v/>
      </c>
      <c r="X2363" s="11">
        <f>INDEX(Matches!$X:$X,AA2363)</f>
        <v/>
      </c>
      <c r="Y2363" s="30">
        <f>IF(O2363="","",O2363-S2363)</f>
        <v/>
      </c>
      <c r="Z2363" s="30">
        <f>IF(W2363="","",W2363-S2363)</f>
        <v/>
      </c>
      <c r="AA2363" s="24">
        <f>MATCH(J2363,Matches!$A:$A,0)</f>
        <v/>
      </c>
      <c r="AB2363" s="33" t="n"/>
      <c r="AC2363" s="33" t="n">
        <v>1.160582433594773</v>
      </c>
      <c r="AD2363" s="24" t="n"/>
      <c r="AE2363" s="24" t="n">
        <v>10</v>
      </c>
      <c r="AF2363" s="33" t="n"/>
      <c r="AG2363" s="33" t="n"/>
    </row>
    <row r="2364">
      <c r="A2364" s="24" t="inlineStr">
        <is>
          <t>Leyton Orient|39</t>
        </is>
      </c>
      <c r="B2364" s="24" t="inlineStr">
        <is>
          <t>E2</t>
        </is>
      </c>
      <c r="C2364" s="24" t="inlineStr">
        <is>
          <t>League One</t>
        </is>
      </c>
      <c r="D2364" s="24" t="inlineStr">
        <is>
          <t>Leyton Orient</t>
        </is>
      </c>
      <c r="E2364" s="24" t="n">
        <v>39</v>
      </c>
      <c r="F2364" s="24" t="n">
        <v>10</v>
      </c>
      <c r="G2364" s="29" t="n">
        <v>46480.625</v>
      </c>
      <c r="H2364" s="24" t="inlineStr">
        <is>
          <t>Leicester</t>
        </is>
      </c>
      <c r="I2364" s="24" t="inlineStr">
        <is>
          <t>A</t>
        </is>
      </c>
      <c r="J2364" s="24" t="inlineStr">
        <is>
          <t>E2-Leiceste-LeytonOr</t>
        </is>
      </c>
      <c r="K2364" s="24" t="n">
        <v>1</v>
      </c>
      <c r="L2364" s="11">
        <f>IF(INDEX(Matches!$X:$X,AA2364)=0,"",IF(I2364="H",INDEX(Matches!$H:$H,AA2364),INDEX(Matches!$I:$I,AA2364)))</f>
        <v/>
      </c>
      <c r="M2364" s="11">
        <f>IF(INDEX(Matches!$X:$X,AA2364)=0,"",IF(I2364="H",INDEX(Matches!$I:$I,AA2364),INDEX(Matches!$H:$H,AA2364)))</f>
        <v/>
      </c>
      <c r="N2364" s="11">
        <f>IF(L2364="","",IF(L2364&gt;M2364,"W",IF(L2364=M2364,"D","L")))</f>
        <v/>
      </c>
      <c r="O2364" s="11">
        <f>IF(L2364="","",IF(L2364&gt;M2364,3,IF(L2364=M2364,1,0)))</f>
        <v/>
      </c>
      <c r="P2364" s="31">
        <f>IF(I2364="H",INDEX(Matches!$L:$L,AA2364),INDEX(Matches!$N:$N,AA2364))</f>
        <v/>
      </c>
      <c r="Q2364" s="31">
        <f>INDEX(Matches!$M:$M,AA2364)</f>
        <v/>
      </c>
      <c r="R2364" s="31">
        <f>IF(I2364="H",INDEX(Matches!$N:$N,AA2364),INDEX(Matches!$L:$L,AA2364))</f>
        <v/>
      </c>
      <c r="S2364" s="33">
        <f>IF(I2364="H",INDEX(Matches!$O:$O,AA2364),INDEX(Matches!$P:$P,AA2364))</f>
        <v/>
      </c>
      <c r="T2364" s="33">
        <f>IF(INDEX(Matches!$J:$J,AA2364)="","",IF(I2364="H",INDEX(Matches!$J:$J,AA2364),INDEX(Matches!$K:$K,AA2364)))</f>
        <v/>
      </c>
      <c r="U2364" s="33">
        <f>IF(INDEX(Matches!$K:$K,AA2364)="","",IF(I2364="H",INDEX(Matches!$K:$K,AA2364),INDEX(Matches!$J:$J,AA2364)))</f>
        <v/>
      </c>
      <c r="V2364" s="30">
        <f>IF(T2364="","",T2364-U2364)</f>
        <v/>
      </c>
      <c r="W2364" s="33">
        <f>IF(I2364="H",INDEX(Matches!$T:$T,AA2364),INDEX(Matches!$U:$U,AA2364))</f>
        <v/>
      </c>
      <c r="X2364" s="11">
        <f>INDEX(Matches!$X:$X,AA2364)</f>
        <v/>
      </c>
      <c r="Y2364" s="30">
        <f>IF(O2364="","",O2364-S2364)</f>
        <v/>
      </c>
      <c r="Z2364" s="30">
        <f>IF(W2364="","",W2364-S2364)</f>
        <v/>
      </c>
      <c r="AA2364" s="24">
        <f>MATCH(J2364,Matches!$A:$A,0)</f>
        <v/>
      </c>
      <c r="AB2364" s="33" t="n"/>
      <c r="AC2364" s="33" t="n">
        <v>0.7221492961237133</v>
      </c>
      <c r="AD2364" s="24" t="n"/>
      <c r="AE2364" s="24" t="n">
        <v>10</v>
      </c>
      <c r="AF2364" s="33" t="n"/>
      <c r="AG2364" s="33" t="n"/>
    </row>
    <row r="2365">
      <c r="A2365" s="24" t="inlineStr">
        <is>
          <t>Leyton Orient|40</t>
        </is>
      </c>
      <c r="B2365" s="24" t="inlineStr">
        <is>
          <t>E2</t>
        </is>
      </c>
      <c r="C2365" s="24" t="inlineStr">
        <is>
          <t>League One</t>
        </is>
      </c>
      <c r="D2365" s="24" t="inlineStr">
        <is>
          <t>Leyton Orient</t>
        </is>
      </c>
      <c r="E2365" s="24" t="n">
        <v>40</v>
      </c>
      <c r="F2365" s="24" t="n">
        <v>10</v>
      </c>
      <c r="G2365" s="29" t="n">
        <v>46487.625</v>
      </c>
      <c r="H2365" s="24" t="inlineStr">
        <is>
          <t>MK Dons</t>
        </is>
      </c>
      <c r="I2365" s="24" t="inlineStr">
        <is>
          <t>H</t>
        </is>
      </c>
      <c r="J2365" s="24" t="inlineStr">
        <is>
          <t>E2-LeytonOr-MKDons</t>
        </is>
      </c>
      <c r="K2365" s="24" t="n">
        <v>6</v>
      </c>
      <c r="L2365" s="11">
        <f>IF(INDEX(Matches!$X:$X,AA2365)=0,"",IF(I2365="H",INDEX(Matches!$H:$H,AA2365),INDEX(Matches!$I:$I,AA2365)))</f>
        <v/>
      </c>
      <c r="M2365" s="11">
        <f>IF(INDEX(Matches!$X:$X,AA2365)=0,"",IF(I2365="H",INDEX(Matches!$I:$I,AA2365),INDEX(Matches!$H:$H,AA2365)))</f>
        <v/>
      </c>
      <c r="N2365" s="11">
        <f>IF(L2365="","",IF(L2365&gt;M2365,"W",IF(L2365=M2365,"D","L")))</f>
        <v/>
      </c>
      <c r="O2365" s="11">
        <f>IF(L2365="","",IF(L2365&gt;M2365,3,IF(L2365=M2365,1,0)))</f>
        <v/>
      </c>
      <c r="P2365" s="31">
        <f>IF(I2365="H",INDEX(Matches!$L:$L,AA2365),INDEX(Matches!$N:$N,AA2365))</f>
        <v/>
      </c>
      <c r="Q2365" s="31">
        <f>INDEX(Matches!$M:$M,AA2365)</f>
        <v/>
      </c>
      <c r="R2365" s="31">
        <f>IF(I2365="H",INDEX(Matches!$N:$N,AA2365),INDEX(Matches!$L:$L,AA2365))</f>
        <v/>
      </c>
      <c r="S2365" s="33">
        <f>IF(I2365="H",INDEX(Matches!$O:$O,AA2365),INDEX(Matches!$P:$P,AA2365))</f>
        <v/>
      </c>
      <c r="T2365" s="33">
        <f>IF(INDEX(Matches!$J:$J,AA2365)="","",IF(I2365="H",INDEX(Matches!$J:$J,AA2365),INDEX(Matches!$K:$K,AA2365)))</f>
        <v/>
      </c>
      <c r="U2365" s="33">
        <f>IF(INDEX(Matches!$K:$K,AA2365)="","",IF(I2365="H",INDEX(Matches!$K:$K,AA2365),INDEX(Matches!$J:$J,AA2365)))</f>
        <v/>
      </c>
      <c r="V2365" s="30">
        <f>IF(T2365="","",T2365-U2365)</f>
        <v/>
      </c>
      <c r="W2365" s="33">
        <f>IF(I2365="H",INDEX(Matches!$T:$T,AA2365),INDEX(Matches!$U:$U,AA2365))</f>
        <v/>
      </c>
      <c r="X2365" s="11">
        <f>INDEX(Matches!$X:$X,AA2365)</f>
        <v/>
      </c>
      <c r="Y2365" s="30">
        <f>IF(O2365="","",O2365-S2365)</f>
        <v/>
      </c>
      <c r="Z2365" s="30">
        <f>IF(W2365="","",W2365-S2365)</f>
        <v/>
      </c>
      <c r="AA2365" s="24">
        <f>MATCH(J2365,Matches!$A:$A,0)</f>
        <v/>
      </c>
      <c r="AB2365" s="33" t="n"/>
      <c r="AC2365" s="33" t="n">
        <v>1.301403594216329</v>
      </c>
      <c r="AD2365" s="24" t="n"/>
      <c r="AE2365" s="24" t="n">
        <v>10</v>
      </c>
      <c r="AF2365" s="33" t="n"/>
      <c r="AG2365" s="33" t="n"/>
    </row>
    <row r="2366">
      <c r="A2366" s="24" t="inlineStr">
        <is>
          <t>Leyton Orient|41</t>
        </is>
      </c>
      <c r="B2366" s="24" t="inlineStr">
        <is>
          <t>E2</t>
        </is>
      </c>
      <c r="C2366" s="24" t="inlineStr">
        <is>
          <t>League One</t>
        </is>
      </c>
      <c r="D2366" s="24" t="inlineStr">
        <is>
          <t>Leyton Orient</t>
        </is>
      </c>
      <c r="E2366" s="24" t="n">
        <v>41</v>
      </c>
      <c r="F2366" s="24" t="n">
        <v>11</v>
      </c>
      <c r="G2366" s="29" t="n">
        <v>46490.82291666666</v>
      </c>
      <c r="H2366" s="24" t="inlineStr">
        <is>
          <t>Mansfield</t>
        </is>
      </c>
      <c r="I2366" s="24" t="inlineStr">
        <is>
          <t>H</t>
        </is>
      </c>
      <c r="J2366" s="24" t="inlineStr">
        <is>
          <t>E2-LeytonOr-Mansfiel</t>
        </is>
      </c>
      <c r="K2366" s="24" t="n">
        <v>16</v>
      </c>
      <c r="L2366" s="11">
        <f>IF(INDEX(Matches!$X:$X,AA2366)=0,"",IF(I2366="H",INDEX(Matches!$H:$H,AA2366),INDEX(Matches!$I:$I,AA2366)))</f>
        <v/>
      </c>
      <c r="M2366" s="11">
        <f>IF(INDEX(Matches!$X:$X,AA2366)=0,"",IF(I2366="H",INDEX(Matches!$I:$I,AA2366),INDEX(Matches!$H:$H,AA2366)))</f>
        <v/>
      </c>
      <c r="N2366" s="11">
        <f>IF(L2366="","",IF(L2366&gt;M2366,"W",IF(L2366=M2366,"D","L")))</f>
        <v/>
      </c>
      <c r="O2366" s="11">
        <f>IF(L2366="","",IF(L2366&gt;M2366,3,IF(L2366=M2366,1,0)))</f>
        <v/>
      </c>
      <c r="P2366" s="31">
        <f>IF(I2366="H",INDEX(Matches!$L:$L,AA2366),INDEX(Matches!$N:$N,AA2366))</f>
        <v/>
      </c>
      <c r="Q2366" s="31">
        <f>INDEX(Matches!$M:$M,AA2366)</f>
        <v/>
      </c>
      <c r="R2366" s="31">
        <f>IF(I2366="H",INDEX(Matches!$N:$N,AA2366),INDEX(Matches!$L:$L,AA2366))</f>
        <v/>
      </c>
      <c r="S2366" s="33">
        <f>IF(I2366="H",INDEX(Matches!$O:$O,AA2366),INDEX(Matches!$P:$P,AA2366))</f>
        <v/>
      </c>
      <c r="T2366" s="33">
        <f>IF(INDEX(Matches!$J:$J,AA2366)="","",IF(I2366="H",INDEX(Matches!$J:$J,AA2366),INDEX(Matches!$K:$K,AA2366)))</f>
        <v/>
      </c>
      <c r="U2366" s="33">
        <f>IF(INDEX(Matches!$K:$K,AA2366)="","",IF(I2366="H",INDEX(Matches!$K:$K,AA2366),INDEX(Matches!$J:$J,AA2366)))</f>
        <v/>
      </c>
      <c r="V2366" s="30">
        <f>IF(T2366="","",T2366-U2366)</f>
        <v/>
      </c>
      <c r="W2366" s="33">
        <f>IF(I2366="H",INDEX(Matches!$T:$T,AA2366),INDEX(Matches!$U:$U,AA2366))</f>
        <v/>
      </c>
      <c r="X2366" s="11">
        <f>INDEX(Matches!$X:$X,AA2366)</f>
        <v/>
      </c>
      <c r="Y2366" s="30">
        <f>IF(O2366="","",O2366-S2366)</f>
        <v/>
      </c>
      <c r="Z2366" s="30">
        <f>IF(W2366="","",W2366-S2366)</f>
        <v/>
      </c>
      <c r="AA2366" s="24">
        <f>MATCH(J2366,Matches!$A:$A,0)</f>
        <v/>
      </c>
      <c r="AB2366" s="33" t="n"/>
      <c r="AC2366" s="33" t="n">
        <v>1.422972920500707</v>
      </c>
      <c r="AD2366" s="24" t="n"/>
      <c r="AE2366" s="24" t="n">
        <v>11</v>
      </c>
      <c r="AF2366" s="33" t="n"/>
      <c r="AG2366" s="33" t="n"/>
    </row>
    <row r="2367">
      <c r="A2367" s="24" t="inlineStr">
        <is>
          <t>Leyton Orient|42</t>
        </is>
      </c>
      <c r="B2367" s="24" t="inlineStr">
        <is>
          <t>E2</t>
        </is>
      </c>
      <c r="C2367" s="24" t="inlineStr">
        <is>
          <t>League One</t>
        </is>
      </c>
      <c r="D2367" s="24" t="inlineStr">
        <is>
          <t>Leyton Orient</t>
        </is>
      </c>
      <c r="E2367" s="24" t="n">
        <v>42</v>
      </c>
      <c r="F2367" s="24" t="n">
        <v>11</v>
      </c>
      <c r="G2367" s="29" t="n">
        <v>46494.625</v>
      </c>
      <c r="H2367" s="24" t="inlineStr">
        <is>
          <t>Stevenage</t>
        </is>
      </c>
      <c r="I2367" s="24" t="inlineStr">
        <is>
          <t>A</t>
        </is>
      </c>
      <c r="J2367" s="24" t="inlineStr">
        <is>
          <t>E2-Stevenag-LeytonOr</t>
        </is>
      </c>
      <c r="K2367" s="24" t="n">
        <v>17</v>
      </c>
      <c r="L2367" s="11">
        <f>IF(INDEX(Matches!$X:$X,AA2367)=0,"",IF(I2367="H",INDEX(Matches!$H:$H,AA2367),INDEX(Matches!$I:$I,AA2367)))</f>
        <v/>
      </c>
      <c r="M2367" s="11">
        <f>IF(INDEX(Matches!$X:$X,AA2367)=0,"",IF(I2367="H",INDEX(Matches!$I:$I,AA2367),INDEX(Matches!$H:$H,AA2367)))</f>
        <v/>
      </c>
      <c r="N2367" s="11">
        <f>IF(L2367="","",IF(L2367&gt;M2367,"W",IF(L2367=M2367,"D","L")))</f>
        <v/>
      </c>
      <c r="O2367" s="11">
        <f>IF(L2367="","",IF(L2367&gt;M2367,3,IF(L2367=M2367,1,0)))</f>
        <v/>
      </c>
      <c r="P2367" s="31">
        <f>IF(I2367="H",INDEX(Matches!$L:$L,AA2367),INDEX(Matches!$N:$N,AA2367))</f>
        <v/>
      </c>
      <c r="Q2367" s="31">
        <f>INDEX(Matches!$M:$M,AA2367)</f>
        <v/>
      </c>
      <c r="R2367" s="31">
        <f>IF(I2367="H",INDEX(Matches!$N:$N,AA2367),INDEX(Matches!$L:$L,AA2367))</f>
        <v/>
      </c>
      <c r="S2367" s="33">
        <f>IF(I2367="H",INDEX(Matches!$O:$O,AA2367),INDEX(Matches!$P:$P,AA2367))</f>
        <v/>
      </c>
      <c r="T2367" s="33">
        <f>IF(INDEX(Matches!$J:$J,AA2367)="","",IF(I2367="H",INDEX(Matches!$J:$J,AA2367),INDEX(Matches!$K:$K,AA2367)))</f>
        <v/>
      </c>
      <c r="U2367" s="33">
        <f>IF(INDEX(Matches!$K:$K,AA2367)="","",IF(I2367="H",INDEX(Matches!$K:$K,AA2367),INDEX(Matches!$J:$J,AA2367)))</f>
        <v/>
      </c>
      <c r="V2367" s="30">
        <f>IF(T2367="","",T2367-U2367)</f>
        <v/>
      </c>
      <c r="W2367" s="33">
        <f>IF(I2367="H",INDEX(Matches!$T:$T,AA2367),INDEX(Matches!$U:$U,AA2367))</f>
        <v/>
      </c>
      <c r="X2367" s="11">
        <f>INDEX(Matches!$X:$X,AA2367)</f>
        <v/>
      </c>
      <c r="Y2367" s="30">
        <f>IF(O2367="","",O2367-S2367)</f>
        <v/>
      </c>
      <c r="Z2367" s="30">
        <f>IF(W2367="","",W2367-S2367)</f>
        <v/>
      </c>
      <c r="AA2367" s="24">
        <f>MATCH(J2367,Matches!$A:$A,0)</f>
        <v/>
      </c>
      <c r="AB2367" s="33" t="n"/>
      <c r="AC2367" s="33" t="n">
        <v>1.122224325824297</v>
      </c>
      <c r="AD2367" s="24" t="n"/>
      <c r="AE2367" s="24" t="n">
        <v>11</v>
      </c>
      <c r="AF2367" s="33" t="n"/>
      <c r="AG2367" s="33" t="n"/>
    </row>
    <row r="2368">
      <c r="A2368" s="24" t="inlineStr">
        <is>
          <t>Leyton Orient|43</t>
        </is>
      </c>
      <c r="B2368" s="24" t="inlineStr">
        <is>
          <t>E2</t>
        </is>
      </c>
      <c r="C2368" s="24" t="inlineStr">
        <is>
          <t>League One</t>
        </is>
      </c>
      <c r="D2368" s="24" t="inlineStr">
        <is>
          <t>Leyton Orient</t>
        </is>
      </c>
      <c r="E2368" s="24" t="n">
        <v>43</v>
      </c>
      <c r="F2368" s="24" t="n">
        <v>11</v>
      </c>
      <c r="G2368" s="29" t="n">
        <v>46501.625</v>
      </c>
      <c r="H2368" s="24" t="inlineStr">
        <is>
          <t>Bradford</t>
        </is>
      </c>
      <c r="I2368" s="24" t="inlineStr">
        <is>
          <t>H</t>
        </is>
      </c>
      <c r="J2368" s="24" t="inlineStr">
        <is>
          <t>E2-LeytonOr-Bradford</t>
        </is>
      </c>
      <c r="K2368" s="24" t="n">
        <v>8</v>
      </c>
      <c r="L2368" s="11">
        <f>IF(INDEX(Matches!$X:$X,AA2368)=0,"",IF(I2368="H",INDEX(Matches!$H:$H,AA2368),INDEX(Matches!$I:$I,AA2368)))</f>
        <v/>
      </c>
      <c r="M2368" s="11">
        <f>IF(INDEX(Matches!$X:$X,AA2368)=0,"",IF(I2368="H",INDEX(Matches!$I:$I,AA2368),INDEX(Matches!$H:$H,AA2368)))</f>
        <v/>
      </c>
      <c r="N2368" s="11">
        <f>IF(L2368="","",IF(L2368&gt;M2368,"W",IF(L2368=M2368,"D","L")))</f>
        <v/>
      </c>
      <c r="O2368" s="11">
        <f>IF(L2368="","",IF(L2368&gt;M2368,3,IF(L2368=M2368,1,0)))</f>
        <v/>
      </c>
      <c r="P2368" s="31">
        <f>IF(I2368="H",INDEX(Matches!$L:$L,AA2368),INDEX(Matches!$N:$N,AA2368))</f>
        <v/>
      </c>
      <c r="Q2368" s="31">
        <f>INDEX(Matches!$M:$M,AA2368)</f>
        <v/>
      </c>
      <c r="R2368" s="31">
        <f>IF(I2368="H",INDEX(Matches!$N:$N,AA2368),INDEX(Matches!$L:$L,AA2368))</f>
        <v/>
      </c>
      <c r="S2368" s="33">
        <f>IF(I2368="H",INDEX(Matches!$O:$O,AA2368),INDEX(Matches!$P:$P,AA2368))</f>
        <v/>
      </c>
      <c r="T2368" s="33">
        <f>IF(INDEX(Matches!$J:$J,AA2368)="","",IF(I2368="H",INDEX(Matches!$J:$J,AA2368),INDEX(Matches!$K:$K,AA2368)))</f>
        <v/>
      </c>
      <c r="U2368" s="33">
        <f>IF(INDEX(Matches!$K:$K,AA2368)="","",IF(I2368="H",INDEX(Matches!$K:$K,AA2368),INDEX(Matches!$J:$J,AA2368)))</f>
        <v/>
      </c>
      <c r="V2368" s="30">
        <f>IF(T2368="","",T2368-U2368)</f>
        <v/>
      </c>
      <c r="W2368" s="33">
        <f>IF(I2368="H",INDEX(Matches!$T:$T,AA2368),INDEX(Matches!$U:$U,AA2368))</f>
        <v/>
      </c>
      <c r="X2368" s="11">
        <f>INDEX(Matches!$X:$X,AA2368)</f>
        <v/>
      </c>
      <c r="Y2368" s="30">
        <f>IF(O2368="","",O2368-S2368)</f>
        <v/>
      </c>
      <c r="Z2368" s="30">
        <f>IF(W2368="","",W2368-S2368)</f>
        <v/>
      </c>
      <c r="AA2368" s="24">
        <f>MATCH(J2368,Matches!$A:$A,0)</f>
        <v/>
      </c>
      <c r="AB2368" s="33" t="n"/>
      <c r="AC2368" s="33" t="n">
        <v>1.295741124661574</v>
      </c>
      <c r="AD2368" s="24" t="n"/>
      <c r="AE2368" s="24" t="n">
        <v>11</v>
      </c>
      <c r="AF2368" s="33" t="n"/>
      <c r="AG2368" s="33" t="n"/>
    </row>
    <row r="2369">
      <c r="A2369" s="24" t="inlineStr">
        <is>
          <t>Leyton Orient|44</t>
        </is>
      </c>
      <c r="B2369" s="24" t="inlineStr">
        <is>
          <t>E2</t>
        </is>
      </c>
      <c r="C2369" s="24" t="inlineStr">
        <is>
          <t>League One</t>
        </is>
      </c>
      <c r="D2369" s="24" t="inlineStr">
        <is>
          <t>Leyton Orient</t>
        </is>
      </c>
      <c r="E2369" s="24" t="n">
        <v>44</v>
      </c>
      <c r="F2369" s="24" t="n">
        <v>11</v>
      </c>
      <c r="G2369" s="29" t="n">
        <v>46504.82291666666</v>
      </c>
      <c r="H2369" s="24" t="inlineStr">
        <is>
          <t>Plymouth</t>
        </is>
      </c>
      <c r="I2369" s="24" t="inlineStr">
        <is>
          <t>A</t>
        </is>
      </c>
      <c r="J2369" s="24" t="inlineStr">
        <is>
          <t>E2-Plymouth-LeytonOr</t>
        </is>
      </c>
      <c r="K2369" s="24" t="n">
        <v>5</v>
      </c>
      <c r="L2369" s="11">
        <f>IF(INDEX(Matches!$X:$X,AA2369)=0,"",IF(I2369="H",INDEX(Matches!$H:$H,AA2369),INDEX(Matches!$I:$I,AA2369)))</f>
        <v/>
      </c>
      <c r="M2369" s="11">
        <f>IF(INDEX(Matches!$X:$X,AA2369)=0,"",IF(I2369="H",INDEX(Matches!$I:$I,AA2369),INDEX(Matches!$H:$H,AA2369)))</f>
        <v/>
      </c>
      <c r="N2369" s="11">
        <f>IF(L2369="","",IF(L2369&gt;M2369,"W",IF(L2369=M2369,"D","L")))</f>
        <v/>
      </c>
      <c r="O2369" s="11">
        <f>IF(L2369="","",IF(L2369&gt;M2369,3,IF(L2369=M2369,1,0)))</f>
        <v/>
      </c>
      <c r="P2369" s="31">
        <f>IF(I2369="H",INDEX(Matches!$L:$L,AA2369),INDEX(Matches!$N:$N,AA2369))</f>
        <v/>
      </c>
      <c r="Q2369" s="31">
        <f>INDEX(Matches!$M:$M,AA2369)</f>
        <v/>
      </c>
      <c r="R2369" s="31">
        <f>IF(I2369="H",INDEX(Matches!$N:$N,AA2369),INDEX(Matches!$L:$L,AA2369))</f>
        <v/>
      </c>
      <c r="S2369" s="33">
        <f>IF(I2369="H",INDEX(Matches!$O:$O,AA2369),INDEX(Matches!$P:$P,AA2369))</f>
        <v/>
      </c>
      <c r="T2369" s="33">
        <f>IF(INDEX(Matches!$J:$J,AA2369)="","",IF(I2369="H",INDEX(Matches!$J:$J,AA2369),INDEX(Matches!$K:$K,AA2369)))</f>
        <v/>
      </c>
      <c r="U2369" s="33">
        <f>IF(INDEX(Matches!$K:$K,AA2369)="","",IF(I2369="H",INDEX(Matches!$K:$K,AA2369),INDEX(Matches!$J:$J,AA2369)))</f>
        <v/>
      </c>
      <c r="V2369" s="30">
        <f>IF(T2369="","",T2369-U2369)</f>
        <v/>
      </c>
      <c r="W2369" s="33">
        <f>IF(I2369="H",INDEX(Matches!$T:$T,AA2369),INDEX(Matches!$U:$U,AA2369))</f>
        <v/>
      </c>
      <c r="X2369" s="11">
        <f>INDEX(Matches!$X:$X,AA2369)</f>
        <v/>
      </c>
      <c r="Y2369" s="30">
        <f>IF(O2369="","",O2369-S2369)</f>
        <v/>
      </c>
      <c r="Z2369" s="30">
        <f>IF(W2369="","",W2369-S2369)</f>
        <v/>
      </c>
      <c r="AA2369" s="24">
        <f>MATCH(J2369,Matches!$A:$A,0)</f>
        <v/>
      </c>
      <c r="AB2369" s="33" t="n"/>
      <c r="AC2369" s="33" t="n">
        <v>0.9604841786506426</v>
      </c>
      <c r="AD2369" s="24" t="n"/>
      <c r="AE2369" s="24" t="n">
        <v>11</v>
      </c>
      <c r="AF2369" s="33" t="n"/>
      <c r="AG2369" s="33" t="n"/>
    </row>
    <row r="2370">
      <c r="A2370" s="24" t="inlineStr">
        <is>
          <t>Leyton Orient|45</t>
        </is>
      </c>
      <c r="B2370" s="24" t="inlineStr">
        <is>
          <t>E2</t>
        </is>
      </c>
      <c r="C2370" s="24" t="inlineStr">
        <is>
          <t>League One</t>
        </is>
      </c>
      <c r="D2370" s="24" t="inlineStr">
        <is>
          <t>Leyton Orient</t>
        </is>
      </c>
      <c r="E2370" s="24" t="n">
        <v>45</v>
      </c>
      <c r="F2370" s="24" t="n">
        <v>12</v>
      </c>
      <c r="G2370" s="29" t="n">
        <v>46508.625</v>
      </c>
      <c r="H2370" s="24" t="inlineStr">
        <is>
          <t>Stockport</t>
        </is>
      </c>
      <c r="I2370" s="24" t="inlineStr">
        <is>
          <t>H</t>
        </is>
      </c>
      <c r="J2370" s="24" t="inlineStr">
        <is>
          <t>E2-LeytonOr-Stockpor</t>
        </is>
      </c>
      <c r="K2370" s="24" t="n">
        <v>7</v>
      </c>
      <c r="L2370" s="11">
        <f>IF(INDEX(Matches!$X:$X,AA2370)=0,"",IF(I2370="H",INDEX(Matches!$H:$H,AA2370),INDEX(Matches!$I:$I,AA2370)))</f>
        <v/>
      </c>
      <c r="M2370" s="11">
        <f>IF(INDEX(Matches!$X:$X,AA2370)=0,"",IF(I2370="H",INDEX(Matches!$I:$I,AA2370),INDEX(Matches!$H:$H,AA2370)))</f>
        <v/>
      </c>
      <c r="N2370" s="11">
        <f>IF(L2370="","",IF(L2370&gt;M2370,"W",IF(L2370=M2370,"D","L")))</f>
        <v/>
      </c>
      <c r="O2370" s="11">
        <f>IF(L2370="","",IF(L2370&gt;M2370,3,IF(L2370=M2370,1,0)))</f>
        <v/>
      </c>
      <c r="P2370" s="31">
        <f>IF(I2370="H",INDEX(Matches!$L:$L,AA2370),INDEX(Matches!$N:$N,AA2370))</f>
        <v/>
      </c>
      <c r="Q2370" s="31">
        <f>INDEX(Matches!$M:$M,AA2370)</f>
        <v/>
      </c>
      <c r="R2370" s="31">
        <f>IF(I2370="H",INDEX(Matches!$N:$N,AA2370),INDEX(Matches!$L:$L,AA2370))</f>
        <v/>
      </c>
      <c r="S2370" s="33">
        <f>IF(I2370="H",INDEX(Matches!$O:$O,AA2370),INDEX(Matches!$P:$P,AA2370))</f>
        <v/>
      </c>
      <c r="T2370" s="33">
        <f>IF(INDEX(Matches!$J:$J,AA2370)="","",IF(I2370="H",INDEX(Matches!$J:$J,AA2370),INDEX(Matches!$K:$K,AA2370)))</f>
        <v/>
      </c>
      <c r="U2370" s="33">
        <f>IF(INDEX(Matches!$K:$K,AA2370)="","",IF(I2370="H",INDEX(Matches!$K:$K,AA2370),INDEX(Matches!$J:$J,AA2370)))</f>
        <v/>
      </c>
      <c r="V2370" s="30">
        <f>IF(T2370="","",T2370-U2370)</f>
        <v/>
      </c>
      <c r="W2370" s="33">
        <f>IF(I2370="H",INDEX(Matches!$T:$T,AA2370),INDEX(Matches!$U:$U,AA2370))</f>
        <v/>
      </c>
      <c r="X2370" s="11">
        <f>INDEX(Matches!$X:$X,AA2370)</f>
        <v/>
      </c>
      <c r="Y2370" s="30">
        <f>IF(O2370="","",O2370-S2370)</f>
        <v/>
      </c>
      <c r="Z2370" s="30">
        <f>IF(W2370="","",W2370-S2370)</f>
        <v/>
      </c>
      <c r="AA2370" s="24">
        <f>MATCH(J2370,Matches!$A:$A,0)</f>
        <v/>
      </c>
      <c r="AB2370" s="33" t="n"/>
      <c r="AC2370" s="33" t="n">
        <v>1.212628918269753</v>
      </c>
      <c r="AD2370" s="24" t="n"/>
      <c r="AE2370" s="24" t="n">
        <v>12</v>
      </c>
      <c r="AF2370" s="33" t="n"/>
      <c r="AG2370" s="33" t="n"/>
    </row>
    <row r="2371">
      <c r="A2371" s="24" t="inlineStr">
        <is>
          <t>Leyton Orient|46</t>
        </is>
      </c>
      <c r="B2371" s="24" t="inlineStr">
        <is>
          <t>E2</t>
        </is>
      </c>
      <c r="C2371" s="24" t="inlineStr">
        <is>
          <t>League One</t>
        </is>
      </c>
      <c r="D2371" s="24" t="inlineStr">
        <is>
          <t>Leyton Orient</t>
        </is>
      </c>
      <c r="E2371" s="24" t="n">
        <v>46</v>
      </c>
      <c r="F2371" s="24" t="n">
        <v>12</v>
      </c>
      <c r="G2371" s="29" t="n">
        <v>46515.52083333334</v>
      </c>
      <c r="H2371" s="24" t="inlineStr">
        <is>
          <t>Peterborough</t>
        </is>
      </c>
      <c r="I2371" s="24" t="inlineStr">
        <is>
          <t>A</t>
        </is>
      </c>
      <c r="J2371" s="24" t="inlineStr">
        <is>
          <t>E2-Peterbor-LeytonOr</t>
        </is>
      </c>
      <c r="K2371" s="24" t="n">
        <v>19</v>
      </c>
      <c r="L2371" s="11">
        <f>IF(INDEX(Matches!$X:$X,AA2371)=0,"",IF(I2371="H",INDEX(Matches!$H:$H,AA2371),INDEX(Matches!$I:$I,AA2371)))</f>
        <v/>
      </c>
      <c r="M2371" s="11">
        <f>IF(INDEX(Matches!$X:$X,AA2371)=0,"",IF(I2371="H",INDEX(Matches!$I:$I,AA2371),INDEX(Matches!$H:$H,AA2371)))</f>
        <v/>
      </c>
      <c r="N2371" s="11">
        <f>IF(L2371="","",IF(L2371&gt;M2371,"W",IF(L2371=M2371,"D","L")))</f>
        <v/>
      </c>
      <c r="O2371" s="11">
        <f>IF(L2371="","",IF(L2371&gt;M2371,3,IF(L2371=M2371,1,0)))</f>
        <v/>
      </c>
      <c r="P2371" s="31">
        <f>IF(I2371="H",INDEX(Matches!$L:$L,AA2371),INDEX(Matches!$N:$N,AA2371))</f>
        <v/>
      </c>
      <c r="Q2371" s="31">
        <f>INDEX(Matches!$M:$M,AA2371)</f>
        <v/>
      </c>
      <c r="R2371" s="31">
        <f>IF(I2371="H",INDEX(Matches!$N:$N,AA2371),INDEX(Matches!$L:$L,AA2371))</f>
        <v/>
      </c>
      <c r="S2371" s="33">
        <f>IF(I2371="H",INDEX(Matches!$O:$O,AA2371),INDEX(Matches!$P:$P,AA2371))</f>
        <v/>
      </c>
      <c r="T2371" s="33">
        <f>IF(INDEX(Matches!$J:$J,AA2371)="","",IF(I2371="H",INDEX(Matches!$J:$J,AA2371),INDEX(Matches!$K:$K,AA2371)))</f>
        <v/>
      </c>
      <c r="U2371" s="33">
        <f>IF(INDEX(Matches!$K:$K,AA2371)="","",IF(I2371="H",INDEX(Matches!$K:$K,AA2371),INDEX(Matches!$J:$J,AA2371)))</f>
        <v/>
      </c>
      <c r="V2371" s="30">
        <f>IF(T2371="","",T2371-U2371)</f>
        <v/>
      </c>
      <c r="W2371" s="33">
        <f>IF(I2371="H",INDEX(Matches!$T:$T,AA2371),INDEX(Matches!$U:$U,AA2371))</f>
        <v/>
      </c>
      <c r="X2371" s="11">
        <f>INDEX(Matches!$X:$X,AA2371)</f>
        <v/>
      </c>
      <c r="Y2371" s="30">
        <f>IF(O2371="","",O2371-S2371)</f>
        <v/>
      </c>
      <c r="Z2371" s="30">
        <f>IF(W2371="","",W2371-S2371)</f>
        <v/>
      </c>
      <c r="AA2371" s="24">
        <f>MATCH(J2371,Matches!$A:$A,0)</f>
        <v/>
      </c>
      <c r="AB2371" s="33" t="n"/>
      <c r="AC2371" s="33" t="n">
        <v>1.139924963293445</v>
      </c>
      <c r="AD2371" s="24" t="n"/>
      <c r="AE2371" s="24" t="n">
        <v>12</v>
      </c>
      <c r="AF2371" s="33" t="n"/>
      <c r="AG2371" s="33" t="n"/>
    </row>
    <row r="2372">
      <c r="A2372" s="24" t="inlineStr">
        <is>
          <t>Luton|1</t>
        </is>
      </c>
      <c r="B2372" s="24" t="inlineStr">
        <is>
          <t>E2</t>
        </is>
      </c>
      <c r="C2372" s="24" t="inlineStr">
        <is>
          <t>League One</t>
        </is>
      </c>
      <c r="D2372" s="24" t="inlineStr">
        <is>
          <t>Luton</t>
        </is>
      </c>
      <c r="E2372" s="24" t="n">
        <v>1</v>
      </c>
      <c r="F2372" s="24" t="n">
        <v>1</v>
      </c>
      <c r="G2372" s="29" t="n">
        <v>46249.52083333334</v>
      </c>
      <c r="H2372" s="24" t="inlineStr">
        <is>
          <t>Reading</t>
        </is>
      </c>
      <c r="I2372" s="24" t="inlineStr">
        <is>
          <t>A</t>
        </is>
      </c>
      <c r="J2372" s="24" t="inlineStr">
        <is>
          <t>E2-Reading-Luton</t>
        </is>
      </c>
      <c r="K2372" s="24" t="n">
        <v>12</v>
      </c>
      <c r="L2372" s="11">
        <f>IF(INDEX(Matches!$X:$X,AA2372)=0,"",IF(I2372="H",INDEX(Matches!$H:$H,AA2372),INDEX(Matches!$I:$I,AA2372)))</f>
        <v/>
      </c>
      <c r="M2372" s="11">
        <f>IF(INDEX(Matches!$X:$X,AA2372)=0,"",IF(I2372="H",INDEX(Matches!$I:$I,AA2372),INDEX(Matches!$H:$H,AA2372)))</f>
        <v/>
      </c>
      <c r="N2372" s="11">
        <f>IF(L2372="","",IF(L2372&gt;M2372,"W",IF(L2372=M2372,"D","L")))</f>
        <v/>
      </c>
      <c r="O2372" s="11">
        <f>IF(L2372="","",IF(L2372&gt;M2372,3,IF(L2372=M2372,1,0)))</f>
        <v/>
      </c>
      <c r="P2372" s="31">
        <f>IF(I2372="H",INDEX(Matches!$L:$L,AA2372),INDEX(Matches!$N:$N,AA2372))</f>
        <v/>
      </c>
      <c r="Q2372" s="31">
        <f>INDEX(Matches!$M:$M,AA2372)</f>
        <v/>
      </c>
      <c r="R2372" s="31">
        <f>IF(I2372="H",INDEX(Matches!$N:$N,AA2372),INDEX(Matches!$L:$L,AA2372))</f>
        <v/>
      </c>
      <c r="S2372" s="33">
        <f>IF(I2372="H",INDEX(Matches!$O:$O,AA2372),INDEX(Matches!$P:$P,AA2372))</f>
        <v/>
      </c>
      <c r="T2372" s="33">
        <f>IF(INDEX(Matches!$J:$J,AA2372)="","",IF(I2372="H",INDEX(Matches!$J:$J,AA2372),INDEX(Matches!$K:$K,AA2372)))</f>
        <v/>
      </c>
      <c r="U2372" s="33">
        <f>IF(INDEX(Matches!$K:$K,AA2372)="","",IF(I2372="H",INDEX(Matches!$K:$K,AA2372),INDEX(Matches!$J:$J,AA2372)))</f>
        <v/>
      </c>
      <c r="V2372" s="30">
        <f>IF(T2372="","",T2372-U2372)</f>
        <v/>
      </c>
      <c r="W2372" s="33">
        <f>IF(I2372="H",INDEX(Matches!$T:$T,AA2372),INDEX(Matches!$U:$U,AA2372))</f>
        <v/>
      </c>
      <c r="X2372" s="11">
        <f>INDEX(Matches!$X:$X,AA2372)</f>
        <v/>
      </c>
      <c r="Y2372" s="30">
        <f>IF(O2372="","",O2372-S2372)</f>
        <v/>
      </c>
      <c r="Z2372" s="30">
        <f>IF(W2372="","",W2372-S2372)</f>
        <v/>
      </c>
      <c r="AA2372" s="24">
        <f>MATCH(J2372,Matches!$A:$A,0)</f>
        <v/>
      </c>
      <c r="AB2372" s="33" t="n">
        <v>1.50056091176614</v>
      </c>
      <c r="AC2372" s="33" t="n"/>
      <c r="AD2372" s="24" t="n"/>
      <c r="AE2372" s="24" t="n">
        <v>1</v>
      </c>
      <c r="AF2372" s="33" t="n"/>
      <c r="AG2372" s="33" t="n"/>
    </row>
    <row r="2373">
      <c r="A2373" s="24" t="inlineStr">
        <is>
          <t>Luton|2</t>
        </is>
      </c>
      <c r="B2373" s="24" t="inlineStr">
        <is>
          <t>E2</t>
        </is>
      </c>
      <c r="C2373" s="24" t="inlineStr">
        <is>
          <t>League One</t>
        </is>
      </c>
      <c r="D2373" s="24" t="inlineStr">
        <is>
          <t>Luton</t>
        </is>
      </c>
      <c r="E2373" s="24" t="n">
        <v>2</v>
      </c>
      <c r="F2373" s="24" t="n">
        <v>1</v>
      </c>
      <c r="G2373" s="29" t="n">
        <v>46256.52083333334</v>
      </c>
      <c r="H2373" s="24" t="inlineStr">
        <is>
          <t>Notts County</t>
        </is>
      </c>
      <c r="I2373" s="24" t="inlineStr">
        <is>
          <t>H</t>
        </is>
      </c>
      <c r="J2373" s="24" t="inlineStr">
        <is>
          <t>E2-Luton-NottsCou</t>
        </is>
      </c>
      <c r="K2373" s="24" t="n">
        <v>18</v>
      </c>
      <c r="L2373" s="11">
        <f>IF(INDEX(Matches!$X:$X,AA2373)=0,"",IF(I2373="H",INDEX(Matches!$H:$H,AA2373),INDEX(Matches!$I:$I,AA2373)))</f>
        <v/>
      </c>
      <c r="M2373" s="11">
        <f>IF(INDEX(Matches!$X:$X,AA2373)=0,"",IF(I2373="H",INDEX(Matches!$I:$I,AA2373),INDEX(Matches!$H:$H,AA2373)))</f>
        <v/>
      </c>
      <c r="N2373" s="11">
        <f>IF(L2373="","",IF(L2373&gt;M2373,"W",IF(L2373=M2373,"D","L")))</f>
        <v/>
      </c>
      <c r="O2373" s="11">
        <f>IF(L2373="","",IF(L2373&gt;M2373,3,IF(L2373=M2373,1,0)))</f>
        <v/>
      </c>
      <c r="P2373" s="31">
        <f>IF(I2373="H",INDEX(Matches!$L:$L,AA2373),INDEX(Matches!$N:$N,AA2373))</f>
        <v/>
      </c>
      <c r="Q2373" s="31">
        <f>INDEX(Matches!$M:$M,AA2373)</f>
        <v/>
      </c>
      <c r="R2373" s="31">
        <f>IF(I2373="H",INDEX(Matches!$N:$N,AA2373),INDEX(Matches!$L:$L,AA2373))</f>
        <v/>
      </c>
      <c r="S2373" s="33">
        <f>IF(I2373="H",INDEX(Matches!$O:$O,AA2373),INDEX(Matches!$P:$P,AA2373))</f>
        <v/>
      </c>
      <c r="T2373" s="33">
        <f>IF(INDEX(Matches!$J:$J,AA2373)="","",IF(I2373="H",INDEX(Matches!$J:$J,AA2373),INDEX(Matches!$K:$K,AA2373)))</f>
        <v/>
      </c>
      <c r="U2373" s="33">
        <f>IF(INDEX(Matches!$K:$K,AA2373)="","",IF(I2373="H",INDEX(Matches!$K:$K,AA2373),INDEX(Matches!$J:$J,AA2373)))</f>
        <v/>
      </c>
      <c r="V2373" s="30">
        <f>IF(T2373="","",T2373-U2373)</f>
        <v/>
      </c>
      <c r="W2373" s="33">
        <f>IF(I2373="H",INDEX(Matches!$T:$T,AA2373),INDEX(Matches!$U:$U,AA2373))</f>
        <v/>
      </c>
      <c r="X2373" s="11">
        <f>INDEX(Matches!$X:$X,AA2373)</f>
        <v/>
      </c>
      <c r="Y2373" s="30">
        <f>IF(O2373="","",O2373-S2373)</f>
        <v/>
      </c>
      <c r="Z2373" s="30">
        <f>IF(W2373="","",W2373-S2373)</f>
        <v/>
      </c>
      <c r="AA2373" s="24">
        <f>MATCH(J2373,Matches!$A:$A,0)</f>
        <v/>
      </c>
      <c r="AB2373" s="33" t="n">
        <v>2.076508110626085</v>
      </c>
      <c r="AC2373" s="33" t="n"/>
      <c r="AD2373" s="24" t="n"/>
      <c r="AE2373" s="24" t="n">
        <v>1</v>
      </c>
      <c r="AF2373" s="33" t="n"/>
      <c r="AG2373" s="33" t="n"/>
    </row>
    <row r="2374">
      <c r="A2374" s="24" t="inlineStr">
        <is>
          <t>Luton|3</t>
        </is>
      </c>
      <c r="B2374" s="24" t="inlineStr">
        <is>
          <t>E2</t>
        </is>
      </c>
      <c r="C2374" s="24" t="inlineStr">
        <is>
          <t>League One</t>
        </is>
      </c>
      <c r="D2374" s="24" t="inlineStr">
        <is>
          <t>Luton</t>
        </is>
      </c>
      <c r="E2374" s="24" t="n">
        <v>3</v>
      </c>
      <c r="F2374" s="24" t="n">
        <v>1</v>
      </c>
      <c r="G2374" s="29" t="n">
        <v>46264.625</v>
      </c>
      <c r="H2374" s="24" t="inlineStr">
        <is>
          <t>Mansfield</t>
        </is>
      </c>
      <c r="I2374" s="24" t="inlineStr">
        <is>
          <t>A</t>
        </is>
      </c>
      <c r="J2374" s="24" t="inlineStr">
        <is>
          <t>E2-Mansfiel-Luton</t>
        </is>
      </c>
      <c r="K2374" s="24" t="n">
        <v>16</v>
      </c>
      <c r="L2374" s="11">
        <f>IF(INDEX(Matches!$X:$X,AA2374)=0,"",IF(I2374="H",INDEX(Matches!$H:$H,AA2374),INDEX(Matches!$I:$I,AA2374)))</f>
        <v/>
      </c>
      <c r="M2374" s="11">
        <f>IF(INDEX(Matches!$X:$X,AA2374)=0,"",IF(I2374="H",INDEX(Matches!$I:$I,AA2374),INDEX(Matches!$H:$H,AA2374)))</f>
        <v/>
      </c>
      <c r="N2374" s="11">
        <f>IF(L2374="","",IF(L2374&gt;M2374,"W",IF(L2374=M2374,"D","L")))</f>
        <v/>
      </c>
      <c r="O2374" s="11">
        <f>IF(L2374="","",IF(L2374&gt;M2374,3,IF(L2374=M2374,1,0)))</f>
        <v/>
      </c>
      <c r="P2374" s="31">
        <f>IF(I2374="H",INDEX(Matches!$L:$L,AA2374),INDEX(Matches!$N:$N,AA2374))</f>
        <v/>
      </c>
      <c r="Q2374" s="31">
        <f>INDEX(Matches!$M:$M,AA2374)</f>
        <v/>
      </c>
      <c r="R2374" s="31">
        <f>IF(I2374="H",INDEX(Matches!$N:$N,AA2374),INDEX(Matches!$L:$L,AA2374))</f>
        <v/>
      </c>
      <c r="S2374" s="33">
        <f>IF(I2374="H",INDEX(Matches!$O:$O,AA2374),INDEX(Matches!$P:$P,AA2374))</f>
        <v/>
      </c>
      <c r="T2374" s="33">
        <f>IF(INDEX(Matches!$J:$J,AA2374)="","",IF(I2374="H",INDEX(Matches!$J:$J,AA2374),INDEX(Matches!$K:$K,AA2374)))</f>
        <v/>
      </c>
      <c r="U2374" s="33">
        <f>IF(INDEX(Matches!$K:$K,AA2374)="","",IF(I2374="H",INDEX(Matches!$K:$K,AA2374),INDEX(Matches!$J:$J,AA2374)))</f>
        <v/>
      </c>
      <c r="V2374" s="30">
        <f>IF(T2374="","",T2374-U2374)</f>
        <v/>
      </c>
      <c r="W2374" s="33">
        <f>IF(I2374="H",INDEX(Matches!$T:$T,AA2374),INDEX(Matches!$U:$U,AA2374))</f>
        <v/>
      </c>
      <c r="X2374" s="11">
        <f>INDEX(Matches!$X:$X,AA2374)</f>
        <v/>
      </c>
      <c r="Y2374" s="30">
        <f>IF(O2374="","",O2374-S2374)</f>
        <v/>
      </c>
      <c r="Z2374" s="30">
        <f>IF(W2374="","",W2374-S2374)</f>
        <v/>
      </c>
      <c r="AA2374" s="24">
        <f>MATCH(J2374,Matches!$A:$A,0)</f>
        <v/>
      </c>
      <c r="AB2374" s="33" t="n">
        <v>1.5568713589915</v>
      </c>
      <c r="AC2374" s="33" t="n"/>
      <c r="AD2374" s="24" t="n"/>
      <c r="AE2374" s="24" t="n">
        <v>1</v>
      </c>
      <c r="AF2374" s="33" t="n"/>
      <c r="AG2374" s="33" t="n"/>
    </row>
    <row r="2375">
      <c r="A2375" s="24" t="inlineStr">
        <is>
          <t>Luton|4</t>
        </is>
      </c>
      <c r="B2375" s="24" t="inlineStr">
        <is>
          <t>E2</t>
        </is>
      </c>
      <c r="C2375" s="24" t="inlineStr">
        <is>
          <t>League One</t>
        </is>
      </c>
      <c r="D2375" s="24" t="inlineStr">
        <is>
          <t>Luton</t>
        </is>
      </c>
      <c r="E2375" s="24" t="n">
        <v>4</v>
      </c>
      <c r="F2375" s="24" t="n">
        <v>1</v>
      </c>
      <c r="G2375" s="29" t="n">
        <v>46267.82291666666</v>
      </c>
      <c r="H2375" s="24" t="inlineStr">
        <is>
          <t>Stockport</t>
        </is>
      </c>
      <c r="I2375" s="24" t="inlineStr">
        <is>
          <t>H</t>
        </is>
      </c>
      <c r="J2375" s="24" t="inlineStr">
        <is>
          <t>E2-Luton-Stockpor</t>
        </is>
      </c>
      <c r="K2375" s="24" t="n">
        <v>7</v>
      </c>
      <c r="L2375" s="11">
        <f>IF(INDEX(Matches!$X:$X,AA2375)=0,"",IF(I2375="H",INDEX(Matches!$H:$H,AA2375),INDEX(Matches!$I:$I,AA2375)))</f>
        <v/>
      </c>
      <c r="M2375" s="11">
        <f>IF(INDEX(Matches!$X:$X,AA2375)=0,"",IF(I2375="H",INDEX(Matches!$I:$I,AA2375),INDEX(Matches!$H:$H,AA2375)))</f>
        <v/>
      </c>
      <c r="N2375" s="11">
        <f>IF(L2375="","",IF(L2375&gt;M2375,"W",IF(L2375=M2375,"D","L")))</f>
        <v/>
      </c>
      <c r="O2375" s="11">
        <f>IF(L2375="","",IF(L2375&gt;M2375,3,IF(L2375=M2375,1,0)))</f>
        <v/>
      </c>
      <c r="P2375" s="31">
        <f>IF(I2375="H",INDEX(Matches!$L:$L,AA2375),INDEX(Matches!$N:$N,AA2375))</f>
        <v/>
      </c>
      <c r="Q2375" s="31">
        <f>INDEX(Matches!$M:$M,AA2375)</f>
        <v/>
      </c>
      <c r="R2375" s="31">
        <f>IF(I2375="H",INDEX(Matches!$N:$N,AA2375),INDEX(Matches!$L:$L,AA2375))</f>
        <v/>
      </c>
      <c r="S2375" s="33">
        <f>IF(I2375="H",INDEX(Matches!$O:$O,AA2375),INDEX(Matches!$P:$P,AA2375))</f>
        <v/>
      </c>
      <c r="T2375" s="33">
        <f>IF(INDEX(Matches!$J:$J,AA2375)="","",IF(I2375="H",INDEX(Matches!$J:$J,AA2375),INDEX(Matches!$K:$K,AA2375)))</f>
        <v/>
      </c>
      <c r="U2375" s="33">
        <f>IF(INDEX(Matches!$K:$K,AA2375)="","",IF(I2375="H",INDEX(Matches!$K:$K,AA2375),INDEX(Matches!$J:$J,AA2375)))</f>
        <v/>
      </c>
      <c r="V2375" s="30">
        <f>IF(T2375="","",T2375-U2375)</f>
        <v/>
      </c>
      <c r="W2375" s="33">
        <f>IF(I2375="H",INDEX(Matches!$T:$T,AA2375),INDEX(Matches!$U:$U,AA2375))</f>
        <v/>
      </c>
      <c r="X2375" s="11">
        <f>INDEX(Matches!$X:$X,AA2375)</f>
        <v/>
      </c>
      <c r="Y2375" s="30">
        <f>IF(O2375="","",O2375-S2375)</f>
        <v/>
      </c>
      <c r="Z2375" s="30">
        <f>IF(W2375="","",W2375-S2375)</f>
        <v/>
      </c>
      <c r="AA2375" s="24">
        <f>MATCH(J2375,Matches!$A:$A,0)</f>
        <v/>
      </c>
      <c r="AB2375" s="33" t="n">
        <v>1.353204172876304</v>
      </c>
      <c r="AC2375" s="33" t="n"/>
      <c r="AD2375" s="24" t="n"/>
      <c r="AE2375" s="24" t="n">
        <v>1</v>
      </c>
      <c r="AF2375" s="33" t="n"/>
      <c r="AG2375" s="33" t="n"/>
    </row>
    <row r="2376">
      <c r="A2376" s="24" t="inlineStr">
        <is>
          <t>Luton|5</t>
        </is>
      </c>
      <c r="B2376" s="24" t="inlineStr">
        <is>
          <t>E2</t>
        </is>
      </c>
      <c r="C2376" s="24" t="inlineStr">
        <is>
          <t>League One</t>
        </is>
      </c>
      <c r="D2376" s="24" t="inlineStr">
        <is>
          <t>Luton</t>
        </is>
      </c>
      <c r="E2376" s="24" t="n">
        <v>5</v>
      </c>
      <c r="F2376" s="24" t="n">
        <v>2</v>
      </c>
      <c r="G2376" s="29" t="n">
        <v>46270.625</v>
      </c>
      <c r="H2376" s="24" t="inlineStr">
        <is>
          <t>Leyton Orient</t>
        </is>
      </c>
      <c r="I2376" s="24" t="inlineStr">
        <is>
          <t>H</t>
        </is>
      </c>
      <c r="J2376" s="24" t="inlineStr">
        <is>
          <t>E2-Luton-LeytonOr</t>
        </is>
      </c>
      <c r="K2376" s="24" t="n">
        <v>20</v>
      </c>
      <c r="L2376" s="11">
        <f>IF(INDEX(Matches!$X:$X,AA2376)=0,"",IF(I2376="H",INDEX(Matches!$H:$H,AA2376),INDEX(Matches!$I:$I,AA2376)))</f>
        <v/>
      </c>
      <c r="M2376" s="11">
        <f>IF(INDEX(Matches!$X:$X,AA2376)=0,"",IF(I2376="H",INDEX(Matches!$I:$I,AA2376),INDEX(Matches!$H:$H,AA2376)))</f>
        <v/>
      </c>
      <c r="N2376" s="11">
        <f>IF(L2376="","",IF(L2376&gt;M2376,"W",IF(L2376=M2376,"D","L")))</f>
        <v/>
      </c>
      <c r="O2376" s="11">
        <f>IF(L2376="","",IF(L2376&gt;M2376,3,IF(L2376=M2376,1,0)))</f>
        <v/>
      </c>
      <c r="P2376" s="31">
        <f>IF(I2376="H",INDEX(Matches!$L:$L,AA2376),INDEX(Matches!$N:$N,AA2376))</f>
        <v/>
      </c>
      <c r="Q2376" s="31">
        <f>INDEX(Matches!$M:$M,AA2376)</f>
        <v/>
      </c>
      <c r="R2376" s="31">
        <f>IF(I2376="H",INDEX(Matches!$N:$N,AA2376),INDEX(Matches!$L:$L,AA2376))</f>
        <v/>
      </c>
      <c r="S2376" s="33">
        <f>IF(I2376="H",INDEX(Matches!$O:$O,AA2376),INDEX(Matches!$P:$P,AA2376))</f>
        <v/>
      </c>
      <c r="T2376" s="33">
        <f>IF(INDEX(Matches!$J:$J,AA2376)="","",IF(I2376="H",INDEX(Matches!$J:$J,AA2376),INDEX(Matches!$K:$K,AA2376)))</f>
        <v/>
      </c>
      <c r="U2376" s="33">
        <f>IF(INDEX(Matches!$K:$K,AA2376)="","",IF(I2376="H",INDEX(Matches!$K:$K,AA2376),INDEX(Matches!$J:$J,AA2376)))</f>
        <v/>
      </c>
      <c r="V2376" s="30">
        <f>IF(T2376="","",T2376-U2376)</f>
        <v/>
      </c>
      <c r="W2376" s="33">
        <f>IF(I2376="H",INDEX(Matches!$T:$T,AA2376),INDEX(Matches!$U:$U,AA2376))</f>
        <v/>
      </c>
      <c r="X2376" s="11">
        <f>INDEX(Matches!$X:$X,AA2376)</f>
        <v/>
      </c>
      <c r="Y2376" s="30">
        <f>IF(O2376="","",O2376-S2376)</f>
        <v/>
      </c>
      <c r="Z2376" s="30">
        <f>IF(W2376="","",W2376-S2376)</f>
        <v/>
      </c>
      <c r="AA2376" s="24">
        <f>MATCH(J2376,Matches!$A:$A,0)</f>
        <v/>
      </c>
      <c r="AB2376" s="33" t="n"/>
      <c r="AC2376" s="33" t="n"/>
      <c r="AD2376" s="24" t="n"/>
      <c r="AE2376" s="24" t="n">
        <v>2</v>
      </c>
      <c r="AF2376" s="33" t="n"/>
      <c r="AG2376" s="33" t="n"/>
    </row>
    <row r="2377">
      <c r="A2377" s="24" t="inlineStr">
        <is>
          <t>Luton|6</t>
        </is>
      </c>
      <c r="B2377" s="24" t="inlineStr">
        <is>
          <t>E2</t>
        </is>
      </c>
      <c r="C2377" s="24" t="inlineStr">
        <is>
          <t>League One</t>
        </is>
      </c>
      <c r="D2377" s="24" t="inlineStr">
        <is>
          <t>Luton</t>
        </is>
      </c>
      <c r="E2377" s="24" t="n">
        <v>6</v>
      </c>
      <c r="F2377" s="24" t="n">
        <v>2</v>
      </c>
      <c r="G2377" s="29" t="n">
        <v>46275.83333333334</v>
      </c>
      <c r="H2377" s="24" t="inlineStr">
        <is>
          <t>Stevenage</t>
        </is>
      </c>
      <c r="I2377" s="24" t="inlineStr">
        <is>
          <t>A</t>
        </is>
      </c>
      <c r="J2377" s="24" t="inlineStr">
        <is>
          <t>E2-Stevenag-Luton</t>
        </is>
      </c>
      <c r="K2377" s="24" t="n">
        <v>17</v>
      </c>
      <c r="L2377" s="11">
        <f>IF(INDEX(Matches!$X:$X,AA2377)=0,"",IF(I2377="H",INDEX(Matches!$H:$H,AA2377),INDEX(Matches!$I:$I,AA2377)))</f>
        <v/>
      </c>
      <c r="M2377" s="11">
        <f>IF(INDEX(Matches!$X:$X,AA2377)=0,"",IF(I2377="H",INDEX(Matches!$I:$I,AA2377),INDEX(Matches!$H:$H,AA2377)))</f>
        <v/>
      </c>
      <c r="N2377" s="11">
        <f>IF(L2377="","",IF(L2377&gt;M2377,"W",IF(L2377=M2377,"D","L")))</f>
        <v/>
      </c>
      <c r="O2377" s="11">
        <f>IF(L2377="","",IF(L2377&gt;M2377,3,IF(L2377=M2377,1,0)))</f>
        <v/>
      </c>
      <c r="P2377" s="31">
        <f>IF(I2377="H",INDEX(Matches!$L:$L,AA2377),INDEX(Matches!$N:$N,AA2377))</f>
        <v/>
      </c>
      <c r="Q2377" s="31">
        <f>INDEX(Matches!$M:$M,AA2377)</f>
        <v/>
      </c>
      <c r="R2377" s="31">
        <f>IF(I2377="H",INDEX(Matches!$N:$N,AA2377),INDEX(Matches!$L:$L,AA2377))</f>
        <v/>
      </c>
      <c r="S2377" s="33">
        <f>IF(I2377="H",INDEX(Matches!$O:$O,AA2377),INDEX(Matches!$P:$P,AA2377))</f>
        <v/>
      </c>
      <c r="T2377" s="33">
        <f>IF(INDEX(Matches!$J:$J,AA2377)="","",IF(I2377="H",INDEX(Matches!$J:$J,AA2377),INDEX(Matches!$K:$K,AA2377)))</f>
        <v/>
      </c>
      <c r="U2377" s="33">
        <f>IF(INDEX(Matches!$K:$K,AA2377)="","",IF(I2377="H",INDEX(Matches!$K:$K,AA2377),INDEX(Matches!$J:$J,AA2377)))</f>
        <v/>
      </c>
      <c r="V2377" s="30">
        <f>IF(T2377="","",T2377-U2377)</f>
        <v/>
      </c>
      <c r="W2377" s="33">
        <f>IF(I2377="H",INDEX(Matches!$T:$T,AA2377),INDEX(Matches!$U:$U,AA2377))</f>
        <v/>
      </c>
      <c r="X2377" s="11">
        <f>INDEX(Matches!$X:$X,AA2377)</f>
        <v/>
      </c>
      <c r="Y2377" s="30">
        <f>IF(O2377="","",O2377-S2377)</f>
        <v/>
      </c>
      <c r="Z2377" s="30">
        <f>IF(W2377="","",W2377-S2377)</f>
        <v/>
      </c>
      <c r="AA2377" s="24">
        <f>MATCH(J2377,Matches!$A:$A,0)</f>
        <v/>
      </c>
      <c r="AB2377" s="33" t="n"/>
      <c r="AC2377" s="33" t="n"/>
      <c r="AD2377" s="24" t="n"/>
      <c r="AE2377" s="24" t="n">
        <v>2</v>
      </c>
      <c r="AF2377" s="33" t="n"/>
      <c r="AG2377" s="33" t="n"/>
    </row>
    <row r="2378">
      <c r="A2378" s="24" t="inlineStr">
        <is>
          <t>Luton|7</t>
        </is>
      </c>
      <c r="B2378" s="24" t="inlineStr">
        <is>
          <t>E2</t>
        </is>
      </c>
      <c r="C2378" s="24" t="inlineStr">
        <is>
          <t>League One</t>
        </is>
      </c>
      <c r="D2378" s="24" t="inlineStr">
        <is>
          <t>Luton</t>
        </is>
      </c>
      <c r="E2378" s="24" t="n">
        <v>7</v>
      </c>
      <c r="F2378" s="24" t="n">
        <v>2</v>
      </c>
      <c r="G2378" s="29" t="n">
        <v>46284.625</v>
      </c>
      <c r="H2378" s="24" t="inlineStr">
        <is>
          <t>Bradford</t>
        </is>
      </c>
      <c r="I2378" s="24" t="inlineStr">
        <is>
          <t>H</t>
        </is>
      </c>
      <c r="J2378" s="24" t="inlineStr">
        <is>
          <t>E2-Luton-Bradford</t>
        </is>
      </c>
      <c r="K2378" s="24" t="n">
        <v>8</v>
      </c>
      <c r="L2378" s="11">
        <f>IF(INDEX(Matches!$X:$X,AA2378)=0,"",IF(I2378="H",INDEX(Matches!$H:$H,AA2378),INDEX(Matches!$I:$I,AA2378)))</f>
        <v/>
      </c>
      <c r="M2378" s="11">
        <f>IF(INDEX(Matches!$X:$X,AA2378)=0,"",IF(I2378="H",INDEX(Matches!$I:$I,AA2378),INDEX(Matches!$H:$H,AA2378)))</f>
        <v/>
      </c>
      <c r="N2378" s="11">
        <f>IF(L2378="","",IF(L2378&gt;M2378,"W",IF(L2378=M2378,"D","L")))</f>
        <v/>
      </c>
      <c r="O2378" s="11">
        <f>IF(L2378="","",IF(L2378&gt;M2378,3,IF(L2378=M2378,1,0)))</f>
        <v/>
      </c>
      <c r="P2378" s="31">
        <f>IF(I2378="H",INDEX(Matches!$L:$L,AA2378),INDEX(Matches!$N:$N,AA2378))</f>
        <v/>
      </c>
      <c r="Q2378" s="31">
        <f>INDEX(Matches!$M:$M,AA2378)</f>
        <v/>
      </c>
      <c r="R2378" s="31">
        <f>IF(I2378="H",INDEX(Matches!$N:$N,AA2378),INDEX(Matches!$L:$L,AA2378))</f>
        <v/>
      </c>
      <c r="S2378" s="33">
        <f>IF(I2378="H",INDEX(Matches!$O:$O,AA2378),INDEX(Matches!$P:$P,AA2378))</f>
        <v/>
      </c>
      <c r="T2378" s="33">
        <f>IF(INDEX(Matches!$J:$J,AA2378)="","",IF(I2378="H",INDEX(Matches!$J:$J,AA2378),INDEX(Matches!$K:$K,AA2378)))</f>
        <v/>
      </c>
      <c r="U2378" s="33">
        <f>IF(INDEX(Matches!$K:$K,AA2378)="","",IF(I2378="H",INDEX(Matches!$K:$K,AA2378),INDEX(Matches!$J:$J,AA2378)))</f>
        <v/>
      </c>
      <c r="V2378" s="30">
        <f>IF(T2378="","",T2378-U2378)</f>
        <v/>
      </c>
      <c r="W2378" s="33">
        <f>IF(I2378="H",INDEX(Matches!$T:$T,AA2378),INDEX(Matches!$U:$U,AA2378))</f>
        <v/>
      </c>
      <c r="X2378" s="11">
        <f>INDEX(Matches!$X:$X,AA2378)</f>
        <v/>
      </c>
      <c r="Y2378" s="30">
        <f>IF(O2378="","",O2378-S2378)</f>
        <v/>
      </c>
      <c r="Z2378" s="30">
        <f>IF(W2378="","",W2378-S2378)</f>
        <v/>
      </c>
      <c r="AA2378" s="24">
        <f>MATCH(J2378,Matches!$A:$A,0)</f>
        <v/>
      </c>
      <c r="AB2378" s="33" t="n"/>
      <c r="AC2378" s="33" t="n"/>
      <c r="AD2378" s="24" t="n"/>
      <c r="AE2378" s="24" t="n">
        <v>2</v>
      </c>
      <c r="AF2378" s="33" t="n"/>
      <c r="AG2378" s="33" t="n"/>
    </row>
    <row r="2379">
      <c r="A2379" s="24" t="inlineStr">
        <is>
          <t>Luton|8</t>
        </is>
      </c>
      <c r="B2379" s="24" t="inlineStr">
        <is>
          <t>E2</t>
        </is>
      </c>
      <c r="C2379" s="24" t="inlineStr">
        <is>
          <t>League One</t>
        </is>
      </c>
      <c r="D2379" s="24" t="inlineStr">
        <is>
          <t>Luton</t>
        </is>
      </c>
      <c r="E2379" s="24" t="n">
        <v>8</v>
      </c>
      <c r="F2379" s="24" t="n">
        <v>2</v>
      </c>
      <c r="G2379" s="29" t="n">
        <v>46305.625</v>
      </c>
      <c r="H2379" s="24" t="inlineStr">
        <is>
          <t>Wycombe</t>
        </is>
      </c>
      <c r="I2379" s="24" t="inlineStr">
        <is>
          <t>A</t>
        </is>
      </c>
      <c r="J2379" s="24" t="inlineStr">
        <is>
          <t>E2-Wycombe-Luton</t>
        </is>
      </c>
      <c r="K2379" s="24" t="n">
        <v>9</v>
      </c>
      <c r="L2379" s="11">
        <f>IF(INDEX(Matches!$X:$X,AA2379)=0,"",IF(I2379="H",INDEX(Matches!$H:$H,AA2379),INDEX(Matches!$I:$I,AA2379)))</f>
        <v/>
      </c>
      <c r="M2379" s="11">
        <f>IF(INDEX(Matches!$X:$X,AA2379)=0,"",IF(I2379="H",INDEX(Matches!$I:$I,AA2379),INDEX(Matches!$H:$H,AA2379)))</f>
        <v/>
      </c>
      <c r="N2379" s="11">
        <f>IF(L2379="","",IF(L2379&gt;M2379,"W",IF(L2379=M2379,"D","L")))</f>
        <v/>
      </c>
      <c r="O2379" s="11">
        <f>IF(L2379="","",IF(L2379&gt;M2379,3,IF(L2379=M2379,1,0)))</f>
        <v/>
      </c>
      <c r="P2379" s="31">
        <f>IF(I2379="H",INDEX(Matches!$L:$L,AA2379),INDEX(Matches!$N:$N,AA2379))</f>
        <v/>
      </c>
      <c r="Q2379" s="31">
        <f>INDEX(Matches!$M:$M,AA2379)</f>
        <v/>
      </c>
      <c r="R2379" s="31">
        <f>IF(I2379="H",INDEX(Matches!$N:$N,AA2379),INDEX(Matches!$L:$L,AA2379))</f>
        <v/>
      </c>
      <c r="S2379" s="33">
        <f>IF(I2379="H",INDEX(Matches!$O:$O,AA2379),INDEX(Matches!$P:$P,AA2379))</f>
        <v/>
      </c>
      <c r="T2379" s="33">
        <f>IF(INDEX(Matches!$J:$J,AA2379)="","",IF(I2379="H",INDEX(Matches!$J:$J,AA2379),INDEX(Matches!$K:$K,AA2379)))</f>
        <v/>
      </c>
      <c r="U2379" s="33">
        <f>IF(INDEX(Matches!$K:$K,AA2379)="","",IF(I2379="H",INDEX(Matches!$K:$K,AA2379),INDEX(Matches!$J:$J,AA2379)))</f>
        <v/>
      </c>
      <c r="V2379" s="30">
        <f>IF(T2379="","",T2379-U2379)</f>
        <v/>
      </c>
      <c r="W2379" s="33">
        <f>IF(I2379="H",INDEX(Matches!$T:$T,AA2379),INDEX(Matches!$U:$U,AA2379))</f>
        <v/>
      </c>
      <c r="X2379" s="11">
        <f>INDEX(Matches!$X:$X,AA2379)</f>
        <v/>
      </c>
      <c r="Y2379" s="30">
        <f>IF(O2379="","",O2379-S2379)</f>
        <v/>
      </c>
      <c r="Z2379" s="30">
        <f>IF(W2379="","",W2379-S2379)</f>
        <v/>
      </c>
      <c r="AA2379" s="24">
        <f>MATCH(J2379,Matches!$A:$A,0)</f>
        <v/>
      </c>
      <c r="AB2379" s="33" t="n"/>
      <c r="AC2379" s="33" t="n"/>
      <c r="AD2379" s="24" t="n"/>
      <c r="AE2379" s="24" t="n">
        <v>3</v>
      </c>
      <c r="AF2379" s="33" t="n"/>
      <c r="AG2379" s="33" t="n"/>
    </row>
    <row r="2380">
      <c r="A2380" s="24" t="inlineStr">
        <is>
          <t>Luton|9</t>
        </is>
      </c>
      <c r="B2380" s="24" t="inlineStr">
        <is>
          <t>E2</t>
        </is>
      </c>
      <c r="C2380" s="24" t="inlineStr">
        <is>
          <t>League One</t>
        </is>
      </c>
      <c r="D2380" s="24" t="inlineStr">
        <is>
          <t>Luton</t>
        </is>
      </c>
      <c r="E2380" s="24" t="n">
        <v>9</v>
      </c>
      <c r="F2380" s="24" t="n">
        <v>3</v>
      </c>
      <c r="G2380" s="29" t="n">
        <v>46312.52083333334</v>
      </c>
      <c r="H2380" s="24" t="inlineStr">
        <is>
          <t>MK Dons</t>
        </is>
      </c>
      <c r="I2380" s="24" t="inlineStr">
        <is>
          <t>A</t>
        </is>
      </c>
      <c r="J2380" s="24" t="inlineStr">
        <is>
          <t>E2-MKDons-Luton</t>
        </is>
      </c>
      <c r="K2380" s="24" t="n">
        <v>6</v>
      </c>
      <c r="L2380" s="11">
        <f>IF(INDEX(Matches!$X:$X,AA2380)=0,"",IF(I2380="H",INDEX(Matches!$H:$H,AA2380),INDEX(Matches!$I:$I,AA2380)))</f>
        <v/>
      </c>
      <c r="M2380" s="11">
        <f>IF(INDEX(Matches!$X:$X,AA2380)=0,"",IF(I2380="H",INDEX(Matches!$I:$I,AA2380),INDEX(Matches!$H:$H,AA2380)))</f>
        <v/>
      </c>
      <c r="N2380" s="11">
        <f>IF(L2380="","",IF(L2380&gt;M2380,"W",IF(L2380=M2380,"D","L")))</f>
        <v/>
      </c>
      <c r="O2380" s="11">
        <f>IF(L2380="","",IF(L2380&gt;M2380,3,IF(L2380=M2380,1,0)))</f>
        <v/>
      </c>
      <c r="P2380" s="31">
        <f>IF(I2380="H",INDEX(Matches!$L:$L,AA2380),INDEX(Matches!$N:$N,AA2380))</f>
        <v/>
      </c>
      <c r="Q2380" s="31">
        <f>INDEX(Matches!$M:$M,AA2380)</f>
        <v/>
      </c>
      <c r="R2380" s="31">
        <f>IF(I2380="H",INDEX(Matches!$N:$N,AA2380),INDEX(Matches!$L:$L,AA2380))</f>
        <v/>
      </c>
      <c r="S2380" s="33">
        <f>IF(I2380="H",INDEX(Matches!$O:$O,AA2380),INDEX(Matches!$P:$P,AA2380))</f>
        <v/>
      </c>
      <c r="T2380" s="33">
        <f>IF(INDEX(Matches!$J:$J,AA2380)="","",IF(I2380="H",INDEX(Matches!$J:$J,AA2380),INDEX(Matches!$K:$K,AA2380)))</f>
        <v/>
      </c>
      <c r="U2380" s="33">
        <f>IF(INDEX(Matches!$K:$K,AA2380)="","",IF(I2380="H",INDEX(Matches!$K:$K,AA2380),INDEX(Matches!$J:$J,AA2380)))</f>
        <v/>
      </c>
      <c r="V2380" s="30">
        <f>IF(T2380="","",T2380-U2380)</f>
        <v/>
      </c>
      <c r="W2380" s="33">
        <f>IF(I2380="H",INDEX(Matches!$T:$T,AA2380),INDEX(Matches!$U:$U,AA2380))</f>
        <v/>
      </c>
      <c r="X2380" s="11">
        <f>INDEX(Matches!$X:$X,AA2380)</f>
        <v/>
      </c>
      <c r="Y2380" s="30">
        <f>IF(O2380="","",O2380-S2380)</f>
        <v/>
      </c>
      <c r="Z2380" s="30">
        <f>IF(W2380="","",W2380-S2380)</f>
        <v/>
      </c>
      <c r="AA2380" s="24">
        <f>MATCH(J2380,Matches!$A:$A,0)</f>
        <v/>
      </c>
      <c r="AB2380" s="33" t="n"/>
      <c r="AC2380" s="33" t="n"/>
      <c r="AD2380" s="24" t="n"/>
      <c r="AE2380" s="24" t="n">
        <v>3</v>
      </c>
      <c r="AF2380" s="33" t="n"/>
      <c r="AG2380" s="33" t="n"/>
    </row>
    <row r="2381">
      <c r="A2381" s="24" t="inlineStr">
        <is>
          <t>Luton|10</t>
        </is>
      </c>
      <c r="B2381" s="24" t="inlineStr">
        <is>
          <t>E2</t>
        </is>
      </c>
      <c r="C2381" s="24" t="inlineStr">
        <is>
          <t>League One</t>
        </is>
      </c>
      <c r="D2381" s="24" t="inlineStr">
        <is>
          <t>Luton</t>
        </is>
      </c>
      <c r="E2381" s="24" t="n">
        <v>10</v>
      </c>
      <c r="F2381" s="24" t="n">
        <v>3</v>
      </c>
      <c r="G2381" s="29" t="n">
        <v>46315.82291666666</v>
      </c>
      <c r="H2381" s="24" t="inlineStr">
        <is>
          <t>Barnsley</t>
        </is>
      </c>
      <c r="I2381" s="24" t="inlineStr">
        <is>
          <t>H</t>
        </is>
      </c>
      <c r="J2381" s="24" t="inlineStr">
        <is>
          <t>E2-Luton-Barnsley</t>
        </is>
      </c>
      <c r="K2381" s="24" t="n">
        <v>13</v>
      </c>
      <c r="L2381" s="11">
        <f>IF(INDEX(Matches!$X:$X,AA2381)=0,"",IF(I2381="H",INDEX(Matches!$H:$H,AA2381),INDEX(Matches!$I:$I,AA2381)))</f>
        <v/>
      </c>
      <c r="M2381" s="11">
        <f>IF(INDEX(Matches!$X:$X,AA2381)=0,"",IF(I2381="H",INDEX(Matches!$I:$I,AA2381),INDEX(Matches!$H:$H,AA2381)))</f>
        <v/>
      </c>
      <c r="N2381" s="11">
        <f>IF(L2381="","",IF(L2381&gt;M2381,"W",IF(L2381=M2381,"D","L")))</f>
        <v/>
      </c>
      <c r="O2381" s="11">
        <f>IF(L2381="","",IF(L2381&gt;M2381,3,IF(L2381=M2381,1,0)))</f>
        <v/>
      </c>
      <c r="P2381" s="31">
        <f>IF(I2381="H",INDEX(Matches!$L:$L,AA2381),INDEX(Matches!$N:$N,AA2381))</f>
        <v/>
      </c>
      <c r="Q2381" s="31">
        <f>INDEX(Matches!$M:$M,AA2381)</f>
        <v/>
      </c>
      <c r="R2381" s="31">
        <f>IF(I2381="H",INDEX(Matches!$N:$N,AA2381),INDEX(Matches!$L:$L,AA2381))</f>
        <v/>
      </c>
      <c r="S2381" s="33">
        <f>IF(I2381="H",INDEX(Matches!$O:$O,AA2381),INDEX(Matches!$P:$P,AA2381))</f>
        <v/>
      </c>
      <c r="T2381" s="33">
        <f>IF(INDEX(Matches!$J:$J,AA2381)="","",IF(I2381="H",INDEX(Matches!$J:$J,AA2381),INDEX(Matches!$K:$K,AA2381)))</f>
        <v/>
      </c>
      <c r="U2381" s="33">
        <f>IF(INDEX(Matches!$K:$K,AA2381)="","",IF(I2381="H",INDEX(Matches!$K:$K,AA2381),INDEX(Matches!$J:$J,AA2381)))</f>
        <v/>
      </c>
      <c r="V2381" s="30">
        <f>IF(T2381="","",T2381-U2381)</f>
        <v/>
      </c>
      <c r="W2381" s="33">
        <f>IF(I2381="H",INDEX(Matches!$T:$T,AA2381),INDEX(Matches!$U:$U,AA2381))</f>
        <v/>
      </c>
      <c r="X2381" s="11">
        <f>INDEX(Matches!$X:$X,AA2381)</f>
        <v/>
      </c>
      <c r="Y2381" s="30">
        <f>IF(O2381="","",O2381-S2381)</f>
        <v/>
      </c>
      <c r="Z2381" s="30">
        <f>IF(W2381="","",W2381-S2381)</f>
        <v/>
      </c>
      <c r="AA2381" s="24">
        <f>MATCH(J2381,Matches!$A:$A,0)</f>
        <v/>
      </c>
      <c r="AB2381" s="33" t="n"/>
      <c r="AC2381" s="33" t="n"/>
      <c r="AD2381" s="24" t="n"/>
      <c r="AE2381" s="24" t="n">
        <v>3</v>
      </c>
      <c r="AF2381" s="33" t="n"/>
      <c r="AG2381" s="33" t="n"/>
    </row>
    <row r="2382">
      <c r="A2382" s="24" t="inlineStr">
        <is>
          <t>Luton|11</t>
        </is>
      </c>
      <c r="B2382" s="24" t="inlineStr">
        <is>
          <t>E2</t>
        </is>
      </c>
      <c r="C2382" s="24" t="inlineStr">
        <is>
          <t>League One</t>
        </is>
      </c>
      <c r="D2382" s="24" t="inlineStr">
        <is>
          <t>Luton</t>
        </is>
      </c>
      <c r="E2382" s="24" t="n">
        <v>11</v>
      </c>
      <c r="F2382" s="24" t="n">
        <v>3</v>
      </c>
      <c r="G2382" s="29" t="n">
        <v>46319.52083333334</v>
      </c>
      <c r="H2382" s="24" t="inlineStr">
        <is>
          <t>Leicester</t>
        </is>
      </c>
      <c r="I2382" s="24" t="inlineStr">
        <is>
          <t>H</t>
        </is>
      </c>
      <c r="J2382" s="24" t="inlineStr">
        <is>
          <t>E2-Luton-Leiceste</t>
        </is>
      </c>
      <c r="K2382" s="24" t="n">
        <v>1</v>
      </c>
      <c r="L2382" s="11">
        <f>IF(INDEX(Matches!$X:$X,AA2382)=0,"",IF(I2382="H",INDEX(Matches!$H:$H,AA2382),INDEX(Matches!$I:$I,AA2382)))</f>
        <v/>
      </c>
      <c r="M2382" s="11">
        <f>IF(INDEX(Matches!$X:$X,AA2382)=0,"",IF(I2382="H",INDEX(Matches!$I:$I,AA2382),INDEX(Matches!$H:$H,AA2382)))</f>
        <v/>
      </c>
      <c r="N2382" s="11">
        <f>IF(L2382="","",IF(L2382&gt;M2382,"W",IF(L2382=M2382,"D","L")))</f>
        <v/>
      </c>
      <c r="O2382" s="11">
        <f>IF(L2382="","",IF(L2382&gt;M2382,3,IF(L2382=M2382,1,0)))</f>
        <v/>
      </c>
      <c r="P2382" s="31">
        <f>IF(I2382="H",INDEX(Matches!$L:$L,AA2382),INDEX(Matches!$N:$N,AA2382))</f>
        <v/>
      </c>
      <c r="Q2382" s="31">
        <f>INDEX(Matches!$M:$M,AA2382)</f>
        <v/>
      </c>
      <c r="R2382" s="31">
        <f>IF(I2382="H",INDEX(Matches!$N:$N,AA2382),INDEX(Matches!$L:$L,AA2382))</f>
        <v/>
      </c>
      <c r="S2382" s="33">
        <f>IF(I2382="H",INDEX(Matches!$O:$O,AA2382),INDEX(Matches!$P:$P,AA2382))</f>
        <v/>
      </c>
      <c r="T2382" s="33">
        <f>IF(INDEX(Matches!$J:$J,AA2382)="","",IF(I2382="H",INDEX(Matches!$J:$J,AA2382),INDEX(Matches!$K:$K,AA2382)))</f>
        <v/>
      </c>
      <c r="U2382" s="33">
        <f>IF(INDEX(Matches!$K:$K,AA2382)="","",IF(I2382="H",INDEX(Matches!$K:$K,AA2382),INDEX(Matches!$J:$J,AA2382)))</f>
        <v/>
      </c>
      <c r="V2382" s="30">
        <f>IF(T2382="","",T2382-U2382)</f>
        <v/>
      </c>
      <c r="W2382" s="33">
        <f>IF(I2382="H",INDEX(Matches!$T:$T,AA2382),INDEX(Matches!$U:$U,AA2382))</f>
        <v/>
      </c>
      <c r="X2382" s="11">
        <f>INDEX(Matches!$X:$X,AA2382)</f>
        <v/>
      </c>
      <c r="Y2382" s="30">
        <f>IF(O2382="","",O2382-S2382)</f>
        <v/>
      </c>
      <c r="Z2382" s="30">
        <f>IF(W2382="","",W2382-S2382)</f>
        <v/>
      </c>
      <c r="AA2382" s="24">
        <f>MATCH(J2382,Matches!$A:$A,0)</f>
        <v/>
      </c>
      <c r="AB2382" s="33" t="n"/>
      <c r="AC2382" s="33" t="n">
        <v>1.344785666309295</v>
      </c>
      <c r="AD2382" s="24" t="n"/>
      <c r="AE2382" s="24" t="n">
        <v>4</v>
      </c>
      <c r="AF2382" s="33" t="n"/>
      <c r="AG2382" s="33" t="n"/>
    </row>
    <row r="2383">
      <c r="A2383" s="24" t="inlineStr">
        <is>
          <t>Luton|12</t>
        </is>
      </c>
      <c r="B2383" s="24" t="inlineStr">
        <is>
          <t>E2</t>
        </is>
      </c>
      <c r="C2383" s="24" t="inlineStr">
        <is>
          <t>League One</t>
        </is>
      </c>
      <c r="D2383" s="24" t="inlineStr">
        <is>
          <t>Luton</t>
        </is>
      </c>
      <c r="E2383" s="24" t="n">
        <v>12</v>
      </c>
      <c r="F2383" s="24" t="n">
        <v>3</v>
      </c>
      <c r="G2383" s="29" t="n">
        <v>46322.82291666666</v>
      </c>
      <c r="H2383" s="24" t="inlineStr">
        <is>
          <t>Doncaster</t>
        </is>
      </c>
      <c r="I2383" s="24" t="inlineStr">
        <is>
          <t>H</t>
        </is>
      </c>
      <c r="J2383" s="24" t="inlineStr">
        <is>
          <t>E2-Luton-Doncaste</t>
        </is>
      </c>
      <c r="K2383" s="24" t="n">
        <v>15</v>
      </c>
      <c r="L2383" s="11">
        <f>IF(INDEX(Matches!$X:$X,AA2383)=0,"",IF(I2383="H",INDEX(Matches!$H:$H,AA2383),INDEX(Matches!$I:$I,AA2383)))</f>
        <v/>
      </c>
      <c r="M2383" s="11">
        <f>IF(INDEX(Matches!$X:$X,AA2383)=0,"",IF(I2383="H",INDEX(Matches!$I:$I,AA2383),INDEX(Matches!$H:$H,AA2383)))</f>
        <v/>
      </c>
      <c r="N2383" s="11">
        <f>IF(L2383="","",IF(L2383&gt;M2383,"W",IF(L2383=M2383,"D","L")))</f>
        <v/>
      </c>
      <c r="O2383" s="11">
        <f>IF(L2383="","",IF(L2383&gt;M2383,3,IF(L2383=M2383,1,0)))</f>
        <v/>
      </c>
      <c r="P2383" s="31">
        <f>IF(I2383="H",INDEX(Matches!$L:$L,AA2383),INDEX(Matches!$N:$N,AA2383))</f>
        <v/>
      </c>
      <c r="Q2383" s="31">
        <f>INDEX(Matches!$M:$M,AA2383)</f>
        <v/>
      </c>
      <c r="R2383" s="31">
        <f>IF(I2383="H",INDEX(Matches!$N:$N,AA2383),INDEX(Matches!$L:$L,AA2383))</f>
        <v/>
      </c>
      <c r="S2383" s="33">
        <f>IF(I2383="H",INDEX(Matches!$O:$O,AA2383),INDEX(Matches!$P:$P,AA2383))</f>
        <v/>
      </c>
      <c r="T2383" s="33">
        <f>IF(INDEX(Matches!$J:$J,AA2383)="","",IF(I2383="H",INDEX(Matches!$J:$J,AA2383),INDEX(Matches!$K:$K,AA2383)))</f>
        <v/>
      </c>
      <c r="U2383" s="33">
        <f>IF(INDEX(Matches!$K:$K,AA2383)="","",IF(I2383="H",INDEX(Matches!$K:$K,AA2383),INDEX(Matches!$J:$J,AA2383)))</f>
        <v/>
      </c>
      <c r="V2383" s="30">
        <f>IF(T2383="","",T2383-U2383)</f>
        <v/>
      </c>
      <c r="W2383" s="33">
        <f>IF(I2383="H",INDEX(Matches!$T:$T,AA2383),INDEX(Matches!$U:$U,AA2383))</f>
        <v/>
      </c>
      <c r="X2383" s="11">
        <f>INDEX(Matches!$X:$X,AA2383)</f>
        <v/>
      </c>
      <c r="Y2383" s="30">
        <f>IF(O2383="","",O2383-S2383)</f>
        <v/>
      </c>
      <c r="Z2383" s="30">
        <f>IF(W2383="","",W2383-S2383)</f>
        <v/>
      </c>
      <c r="AA2383" s="24">
        <f>MATCH(J2383,Matches!$A:$A,0)</f>
        <v/>
      </c>
      <c r="AB2383" s="33" t="n"/>
      <c r="AC2383" s="33" t="n">
        <v>1.813068050573821</v>
      </c>
      <c r="AD2383" s="24" t="n"/>
      <c r="AE2383" s="24" t="n">
        <v>3</v>
      </c>
      <c r="AF2383" s="33" t="n"/>
      <c r="AG2383" s="33" t="n"/>
    </row>
    <row r="2384">
      <c r="A2384" s="24" t="inlineStr">
        <is>
          <t>Luton|13</t>
        </is>
      </c>
      <c r="B2384" s="24" t="inlineStr">
        <is>
          <t>E2</t>
        </is>
      </c>
      <c r="C2384" s="24" t="inlineStr">
        <is>
          <t>League One</t>
        </is>
      </c>
      <c r="D2384" s="24" t="inlineStr">
        <is>
          <t>Luton</t>
        </is>
      </c>
      <c r="E2384" s="24" t="n">
        <v>13</v>
      </c>
      <c r="F2384" s="24" t="n">
        <v>4</v>
      </c>
      <c r="G2384" s="29" t="n">
        <v>46326.625</v>
      </c>
      <c r="H2384" s="24" t="inlineStr">
        <is>
          <t>Peterborough</t>
        </is>
      </c>
      <c r="I2384" s="24" t="inlineStr">
        <is>
          <t>A</t>
        </is>
      </c>
      <c r="J2384" s="24" t="inlineStr">
        <is>
          <t>E2-Peterbor-Luton</t>
        </is>
      </c>
      <c r="K2384" s="24" t="n">
        <v>19</v>
      </c>
      <c r="L2384" s="11">
        <f>IF(INDEX(Matches!$X:$X,AA2384)=0,"",IF(I2384="H",INDEX(Matches!$H:$H,AA2384),INDEX(Matches!$I:$I,AA2384)))</f>
        <v/>
      </c>
      <c r="M2384" s="11">
        <f>IF(INDEX(Matches!$X:$X,AA2384)=0,"",IF(I2384="H",INDEX(Matches!$I:$I,AA2384),INDEX(Matches!$H:$H,AA2384)))</f>
        <v/>
      </c>
      <c r="N2384" s="11">
        <f>IF(L2384="","",IF(L2384&gt;M2384,"W",IF(L2384=M2384,"D","L")))</f>
        <v/>
      </c>
      <c r="O2384" s="11">
        <f>IF(L2384="","",IF(L2384&gt;M2384,3,IF(L2384=M2384,1,0)))</f>
        <v/>
      </c>
      <c r="P2384" s="31">
        <f>IF(I2384="H",INDEX(Matches!$L:$L,AA2384),INDEX(Matches!$N:$N,AA2384))</f>
        <v/>
      </c>
      <c r="Q2384" s="31">
        <f>INDEX(Matches!$M:$M,AA2384)</f>
        <v/>
      </c>
      <c r="R2384" s="31">
        <f>IF(I2384="H",INDEX(Matches!$N:$N,AA2384),INDEX(Matches!$L:$L,AA2384))</f>
        <v/>
      </c>
      <c r="S2384" s="33">
        <f>IF(I2384="H",INDEX(Matches!$O:$O,AA2384),INDEX(Matches!$P:$P,AA2384))</f>
        <v/>
      </c>
      <c r="T2384" s="33">
        <f>IF(INDEX(Matches!$J:$J,AA2384)="","",IF(I2384="H",INDEX(Matches!$J:$J,AA2384),INDEX(Matches!$K:$K,AA2384)))</f>
        <v/>
      </c>
      <c r="U2384" s="33">
        <f>IF(INDEX(Matches!$K:$K,AA2384)="","",IF(I2384="H",INDEX(Matches!$K:$K,AA2384),INDEX(Matches!$J:$J,AA2384)))</f>
        <v/>
      </c>
      <c r="V2384" s="30">
        <f>IF(T2384="","",T2384-U2384)</f>
        <v/>
      </c>
      <c r="W2384" s="33">
        <f>IF(I2384="H",INDEX(Matches!$T:$T,AA2384),INDEX(Matches!$U:$U,AA2384))</f>
        <v/>
      </c>
      <c r="X2384" s="11">
        <f>INDEX(Matches!$X:$X,AA2384)</f>
        <v/>
      </c>
      <c r="Y2384" s="30">
        <f>IF(O2384="","",O2384-S2384)</f>
        <v/>
      </c>
      <c r="Z2384" s="30">
        <f>IF(W2384="","",W2384-S2384)</f>
        <v/>
      </c>
      <c r="AA2384" s="24">
        <f>MATCH(J2384,Matches!$A:$A,0)</f>
        <v/>
      </c>
      <c r="AB2384" s="33" t="n"/>
      <c r="AC2384" s="33" t="n">
        <v>1.50398534226223</v>
      </c>
      <c r="AD2384" s="24" t="n"/>
      <c r="AE2384" s="24" t="n">
        <v>4</v>
      </c>
      <c r="AF2384" s="33" t="n"/>
      <c r="AG2384" s="33" t="n"/>
    </row>
    <row r="2385">
      <c r="A2385" s="24" t="inlineStr">
        <is>
          <t>Luton|14</t>
        </is>
      </c>
      <c r="B2385" s="24" t="inlineStr">
        <is>
          <t>E2</t>
        </is>
      </c>
      <c r="C2385" s="24" t="inlineStr">
        <is>
          <t>League One</t>
        </is>
      </c>
      <c r="D2385" s="24" t="inlineStr">
        <is>
          <t>Luton</t>
        </is>
      </c>
      <c r="E2385" s="24" t="n">
        <v>14</v>
      </c>
      <c r="F2385" s="24" t="n">
        <v>4</v>
      </c>
      <c r="G2385" s="29" t="n">
        <v>46329.82291666666</v>
      </c>
      <c r="H2385" s="24" t="inlineStr">
        <is>
          <t>Huddersfield</t>
        </is>
      </c>
      <c r="I2385" s="24" t="inlineStr">
        <is>
          <t>A</t>
        </is>
      </c>
      <c r="J2385" s="24" t="inlineStr">
        <is>
          <t>E2-Huddersf-Luton</t>
        </is>
      </c>
      <c r="K2385" s="24" t="n">
        <v>4</v>
      </c>
      <c r="L2385" s="11">
        <f>IF(INDEX(Matches!$X:$X,AA2385)=0,"",IF(I2385="H",INDEX(Matches!$H:$H,AA2385),INDEX(Matches!$I:$I,AA2385)))</f>
        <v/>
      </c>
      <c r="M2385" s="11">
        <f>IF(INDEX(Matches!$X:$X,AA2385)=0,"",IF(I2385="H",INDEX(Matches!$I:$I,AA2385),INDEX(Matches!$H:$H,AA2385)))</f>
        <v/>
      </c>
      <c r="N2385" s="11">
        <f>IF(L2385="","",IF(L2385&gt;M2385,"W",IF(L2385=M2385,"D","L")))</f>
        <v/>
      </c>
      <c r="O2385" s="11">
        <f>IF(L2385="","",IF(L2385&gt;M2385,3,IF(L2385=M2385,1,0)))</f>
        <v/>
      </c>
      <c r="P2385" s="31">
        <f>IF(I2385="H",INDEX(Matches!$L:$L,AA2385),INDEX(Matches!$N:$N,AA2385))</f>
        <v/>
      </c>
      <c r="Q2385" s="31">
        <f>INDEX(Matches!$M:$M,AA2385)</f>
        <v/>
      </c>
      <c r="R2385" s="31">
        <f>IF(I2385="H",INDEX(Matches!$N:$N,AA2385),INDEX(Matches!$L:$L,AA2385))</f>
        <v/>
      </c>
      <c r="S2385" s="33">
        <f>IF(I2385="H",INDEX(Matches!$O:$O,AA2385),INDEX(Matches!$P:$P,AA2385))</f>
        <v/>
      </c>
      <c r="T2385" s="33">
        <f>IF(INDEX(Matches!$J:$J,AA2385)="","",IF(I2385="H",INDEX(Matches!$J:$J,AA2385),INDEX(Matches!$K:$K,AA2385)))</f>
        <v/>
      </c>
      <c r="U2385" s="33">
        <f>IF(INDEX(Matches!$K:$K,AA2385)="","",IF(I2385="H",INDEX(Matches!$K:$K,AA2385),INDEX(Matches!$J:$J,AA2385)))</f>
        <v/>
      </c>
      <c r="V2385" s="30">
        <f>IF(T2385="","",T2385-U2385)</f>
        <v/>
      </c>
      <c r="W2385" s="33">
        <f>IF(I2385="H",INDEX(Matches!$T:$T,AA2385),INDEX(Matches!$U:$U,AA2385))</f>
        <v/>
      </c>
      <c r="X2385" s="11">
        <f>INDEX(Matches!$X:$X,AA2385)</f>
        <v/>
      </c>
      <c r="Y2385" s="30">
        <f>IF(O2385="","",O2385-S2385)</f>
        <v/>
      </c>
      <c r="Z2385" s="30">
        <f>IF(W2385="","",W2385-S2385)</f>
        <v/>
      </c>
      <c r="AA2385" s="24">
        <f>MATCH(J2385,Matches!$A:$A,0)</f>
        <v/>
      </c>
      <c r="AB2385" s="33" t="n"/>
      <c r="AC2385" s="33" t="n">
        <v>1.197727308995614</v>
      </c>
      <c r="AD2385" s="24" t="n"/>
      <c r="AE2385" s="24" t="n">
        <v>2</v>
      </c>
      <c r="AF2385" s="33" t="n"/>
      <c r="AG2385" s="33" t="n"/>
    </row>
    <row r="2386">
      <c r="A2386" s="24" t="inlineStr">
        <is>
          <t>Luton|15</t>
        </is>
      </c>
      <c r="B2386" s="24" t="inlineStr">
        <is>
          <t>E2</t>
        </is>
      </c>
      <c r="C2386" s="24" t="inlineStr">
        <is>
          <t>League One</t>
        </is>
      </c>
      <c r="D2386" s="24" t="inlineStr">
        <is>
          <t>Luton</t>
        </is>
      </c>
      <c r="E2386" s="24" t="n">
        <v>15</v>
      </c>
      <c r="F2386" s="24" t="n">
        <v>4</v>
      </c>
      <c r="G2386" s="29" t="n">
        <v>46340.625</v>
      </c>
      <c r="H2386" s="24" t="inlineStr">
        <is>
          <t>Cambridge</t>
        </is>
      </c>
      <c r="I2386" s="24" t="inlineStr">
        <is>
          <t>H</t>
        </is>
      </c>
      <c r="J2386" s="24" t="inlineStr">
        <is>
          <t>E2-Luton-Cambridg</t>
        </is>
      </c>
      <c r="K2386" s="24" t="n">
        <v>21</v>
      </c>
      <c r="L2386" s="11">
        <f>IF(INDEX(Matches!$X:$X,AA2386)=0,"",IF(I2386="H",INDEX(Matches!$H:$H,AA2386),INDEX(Matches!$I:$I,AA2386)))</f>
        <v/>
      </c>
      <c r="M2386" s="11">
        <f>IF(INDEX(Matches!$X:$X,AA2386)=0,"",IF(I2386="H",INDEX(Matches!$I:$I,AA2386),INDEX(Matches!$H:$H,AA2386)))</f>
        <v/>
      </c>
      <c r="N2386" s="11">
        <f>IF(L2386="","",IF(L2386&gt;M2386,"W",IF(L2386=M2386,"D","L")))</f>
        <v/>
      </c>
      <c r="O2386" s="11">
        <f>IF(L2386="","",IF(L2386&gt;M2386,3,IF(L2386=M2386,1,0)))</f>
        <v/>
      </c>
      <c r="P2386" s="31">
        <f>IF(I2386="H",INDEX(Matches!$L:$L,AA2386),INDEX(Matches!$N:$N,AA2386))</f>
        <v/>
      </c>
      <c r="Q2386" s="31">
        <f>INDEX(Matches!$M:$M,AA2386)</f>
        <v/>
      </c>
      <c r="R2386" s="31">
        <f>IF(I2386="H",INDEX(Matches!$N:$N,AA2386),INDEX(Matches!$L:$L,AA2386))</f>
        <v/>
      </c>
      <c r="S2386" s="33">
        <f>IF(I2386="H",INDEX(Matches!$O:$O,AA2386),INDEX(Matches!$P:$P,AA2386))</f>
        <v/>
      </c>
      <c r="T2386" s="33">
        <f>IF(INDEX(Matches!$J:$J,AA2386)="","",IF(I2386="H",INDEX(Matches!$J:$J,AA2386),INDEX(Matches!$K:$K,AA2386)))</f>
        <v/>
      </c>
      <c r="U2386" s="33">
        <f>IF(INDEX(Matches!$K:$K,AA2386)="","",IF(I2386="H",INDEX(Matches!$K:$K,AA2386),INDEX(Matches!$J:$J,AA2386)))</f>
        <v/>
      </c>
      <c r="V2386" s="30">
        <f>IF(T2386="","",T2386-U2386)</f>
        <v/>
      </c>
      <c r="W2386" s="33">
        <f>IF(I2386="H",INDEX(Matches!$T:$T,AA2386),INDEX(Matches!$U:$U,AA2386))</f>
        <v/>
      </c>
      <c r="X2386" s="11">
        <f>INDEX(Matches!$X:$X,AA2386)</f>
        <v/>
      </c>
      <c r="Y2386" s="30">
        <f>IF(O2386="","",O2386-S2386)</f>
        <v/>
      </c>
      <c r="Z2386" s="30">
        <f>IF(W2386="","",W2386-S2386)</f>
        <v/>
      </c>
      <c r="AA2386" s="24">
        <f>MATCH(J2386,Matches!$A:$A,0)</f>
        <v/>
      </c>
      <c r="AB2386" s="33" t="n"/>
      <c r="AC2386" s="33" t="n">
        <v>1.901515292001822</v>
      </c>
      <c r="AD2386" s="24" t="n"/>
      <c r="AE2386" s="24" t="n">
        <v>4</v>
      </c>
      <c r="AF2386" s="33" t="n"/>
      <c r="AG2386" s="33" t="n"/>
    </row>
    <row r="2387">
      <c r="A2387" s="24" t="inlineStr">
        <is>
          <t>Luton|16</t>
        </is>
      </c>
      <c r="B2387" s="24" t="inlineStr">
        <is>
          <t>E2</t>
        </is>
      </c>
      <c r="C2387" s="24" t="inlineStr">
        <is>
          <t>League One</t>
        </is>
      </c>
      <c r="D2387" s="24" t="inlineStr">
        <is>
          <t>Luton</t>
        </is>
      </c>
      <c r="E2387" s="24" t="n">
        <v>16</v>
      </c>
      <c r="F2387" s="24" t="n">
        <v>4</v>
      </c>
      <c r="G2387" s="29" t="n">
        <v>46347.625</v>
      </c>
      <c r="H2387" s="24" t="inlineStr">
        <is>
          <t>Burton</t>
        </is>
      </c>
      <c r="I2387" s="24" t="inlineStr">
        <is>
          <t>A</t>
        </is>
      </c>
      <c r="J2387" s="24" t="inlineStr">
        <is>
          <t>E2-Burton-Luton</t>
        </is>
      </c>
      <c r="K2387" s="24" t="n">
        <v>22</v>
      </c>
      <c r="L2387" s="11">
        <f>IF(INDEX(Matches!$X:$X,AA2387)=0,"",IF(I2387="H",INDEX(Matches!$H:$H,AA2387),INDEX(Matches!$I:$I,AA2387)))</f>
        <v/>
      </c>
      <c r="M2387" s="11">
        <f>IF(INDEX(Matches!$X:$X,AA2387)=0,"",IF(I2387="H",INDEX(Matches!$I:$I,AA2387),INDEX(Matches!$H:$H,AA2387)))</f>
        <v/>
      </c>
      <c r="N2387" s="11">
        <f>IF(L2387="","",IF(L2387&gt;M2387,"W",IF(L2387=M2387,"D","L")))</f>
        <v/>
      </c>
      <c r="O2387" s="11">
        <f>IF(L2387="","",IF(L2387&gt;M2387,3,IF(L2387=M2387,1,0)))</f>
        <v/>
      </c>
      <c r="P2387" s="31">
        <f>IF(I2387="H",INDEX(Matches!$L:$L,AA2387),INDEX(Matches!$N:$N,AA2387))</f>
        <v/>
      </c>
      <c r="Q2387" s="31">
        <f>INDEX(Matches!$M:$M,AA2387)</f>
        <v/>
      </c>
      <c r="R2387" s="31">
        <f>IF(I2387="H",INDEX(Matches!$N:$N,AA2387),INDEX(Matches!$L:$L,AA2387))</f>
        <v/>
      </c>
      <c r="S2387" s="33">
        <f>IF(I2387="H",INDEX(Matches!$O:$O,AA2387),INDEX(Matches!$P:$P,AA2387))</f>
        <v/>
      </c>
      <c r="T2387" s="33">
        <f>IF(INDEX(Matches!$J:$J,AA2387)="","",IF(I2387="H",INDEX(Matches!$J:$J,AA2387),INDEX(Matches!$K:$K,AA2387)))</f>
        <v/>
      </c>
      <c r="U2387" s="33">
        <f>IF(INDEX(Matches!$K:$K,AA2387)="","",IF(I2387="H",INDEX(Matches!$K:$K,AA2387),INDEX(Matches!$J:$J,AA2387)))</f>
        <v/>
      </c>
      <c r="V2387" s="30">
        <f>IF(T2387="","",T2387-U2387)</f>
        <v/>
      </c>
      <c r="W2387" s="33">
        <f>IF(I2387="H",INDEX(Matches!$T:$T,AA2387),INDEX(Matches!$U:$U,AA2387))</f>
        <v/>
      </c>
      <c r="X2387" s="11">
        <f>INDEX(Matches!$X:$X,AA2387)</f>
        <v/>
      </c>
      <c r="Y2387" s="30">
        <f>IF(O2387="","",O2387-S2387)</f>
        <v/>
      </c>
      <c r="Z2387" s="30">
        <f>IF(W2387="","",W2387-S2387)</f>
        <v/>
      </c>
      <c r="AA2387" s="24">
        <f>MATCH(J2387,Matches!$A:$A,0)</f>
        <v/>
      </c>
      <c r="AB2387" s="33" t="n"/>
      <c r="AC2387" s="33" t="n">
        <v>1.63364397517402</v>
      </c>
      <c r="AD2387" s="24" t="n"/>
      <c r="AE2387" s="24" t="n">
        <v>4</v>
      </c>
      <c r="AF2387" s="33" t="n"/>
      <c r="AG2387" s="33" t="n"/>
    </row>
    <row r="2388">
      <c r="A2388" s="24" t="inlineStr">
        <is>
          <t>Luton|17</t>
        </is>
      </c>
      <c r="B2388" s="24" t="inlineStr">
        <is>
          <t>E2</t>
        </is>
      </c>
      <c r="C2388" s="24" t="inlineStr">
        <is>
          <t>League One</t>
        </is>
      </c>
      <c r="D2388" s="24" t="inlineStr">
        <is>
          <t>Luton</t>
        </is>
      </c>
      <c r="E2388" s="24" t="n">
        <v>17</v>
      </c>
      <c r="F2388" s="24" t="n">
        <v>5</v>
      </c>
      <c r="G2388" s="29" t="n">
        <v>46354.625</v>
      </c>
      <c r="H2388" s="24" t="inlineStr">
        <is>
          <t>Oxford</t>
        </is>
      </c>
      <c r="I2388" s="24" t="inlineStr">
        <is>
          <t>H</t>
        </is>
      </c>
      <c r="J2388" s="24" t="inlineStr">
        <is>
          <t>E2-Luton-Oxford</t>
        </is>
      </c>
      <c r="K2388" s="24" t="n">
        <v>11</v>
      </c>
      <c r="L2388" s="11">
        <f>IF(INDEX(Matches!$X:$X,AA2388)=0,"",IF(I2388="H",INDEX(Matches!$H:$H,AA2388),INDEX(Matches!$I:$I,AA2388)))</f>
        <v/>
      </c>
      <c r="M2388" s="11">
        <f>IF(INDEX(Matches!$X:$X,AA2388)=0,"",IF(I2388="H",INDEX(Matches!$I:$I,AA2388),INDEX(Matches!$H:$H,AA2388)))</f>
        <v/>
      </c>
      <c r="N2388" s="11">
        <f>IF(L2388="","",IF(L2388&gt;M2388,"W",IF(L2388=M2388,"D","L")))</f>
        <v/>
      </c>
      <c r="O2388" s="11">
        <f>IF(L2388="","",IF(L2388&gt;M2388,3,IF(L2388=M2388,1,0)))</f>
        <v/>
      </c>
      <c r="P2388" s="31">
        <f>IF(I2388="H",INDEX(Matches!$L:$L,AA2388),INDEX(Matches!$N:$N,AA2388))</f>
        <v/>
      </c>
      <c r="Q2388" s="31">
        <f>INDEX(Matches!$M:$M,AA2388)</f>
        <v/>
      </c>
      <c r="R2388" s="31">
        <f>IF(I2388="H",INDEX(Matches!$N:$N,AA2388),INDEX(Matches!$L:$L,AA2388))</f>
        <v/>
      </c>
      <c r="S2388" s="33">
        <f>IF(I2388="H",INDEX(Matches!$O:$O,AA2388),INDEX(Matches!$P:$P,AA2388))</f>
        <v/>
      </c>
      <c r="T2388" s="33">
        <f>IF(INDEX(Matches!$J:$J,AA2388)="","",IF(I2388="H",INDEX(Matches!$J:$J,AA2388),INDEX(Matches!$K:$K,AA2388)))</f>
        <v/>
      </c>
      <c r="U2388" s="33">
        <f>IF(INDEX(Matches!$K:$K,AA2388)="","",IF(I2388="H",INDEX(Matches!$K:$K,AA2388),INDEX(Matches!$J:$J,AA2388)))</f>
        <v/>
      </c>
      <c r="V2388" s="30">
        <f>IF(T2388="","",T2388-U2388)</f>
        <v/>
      </c>
      <c r="W2388" s="33">
        <f>IF(I2388="H",INDEX(Matches!$T:$T,AA2388),INDEX(Matches!$U:$U,AA2388))</f>
        <v/>
      </c>
      <c r="X2388" s="11">
        <f>INDEX(Matches!$X:$X,AA2388)</f>
        <v/>
      </c>
      <c r="Y2388" s="30">
        <f>IF(O2388="","",O2388-S2388)</f>
        <v/>
      </c>
      <c r="Z2388" s="30">
        <f>IF(W2388="","",W2388-S2388)</f>
        <v/>
      </c>
      <c r="AA2388" s="24">
        <f>MATCH(J2388,Matches!$A:$A,0)</f>
        <v/>
      </c>
      <c r="AB2388" s="33" t="n"/>
      <c r="AC2388" s="33" t="n">
        <v>1.768157075845591</v>
      </c>
      <c r="AD2388" s="24" t="n"/>
      <c r="AE2388" s="24" t="n">
        <v>5</v>
      </c>
      <c r="AF2388" s="33" t="n"/>
      <c r="AG2388" s="33" t="n"/>
    </row>
    <row r="2389">
      <c r="A2389" s="24" t="inlineStr">
        <is>
          <t>Luton|18</t>
        </is>
      </c>
      <c r="B2389" s="24" t="inlineStr">
        <is>
          <t>E2</t>
        </is>
      </c>
      <c r="C2389" s="24" t="inlineStr">
        <is>
          <t>League One</t>
        </is>
      </c>
      <c r="D2389" s="24" t="inlineStr">
        <is>
          <t>Luton</t>
        </is>
      </c>
      <c r="E2389" s="24" t="n">
        <v>18</v>
      </c>
      <c r="F2389" s="24" t="n">
        <v>5</v>
      </c>
      <c r="G2389" s="29" t="n">
        <v>46357.82291666666</v>
      </c>
      <c r="H2389" s="24" t="inlineStr">
        <is>
          <t>Blackpool</t>
        </is>
      </c>
      <c r="I2389" s="24" t="inlineStr">
        <is>
          <t>A</t>
        </is>
      </c>
      <c r="J2389" s="24" t="inlineStr">
        <is>
          <t>E2-Blackpoo-Luton</t>
        </is>
      </c>
      <c r="K2389" s="24" t="n">
        <v>10</v>
      </c>
      <c r="L2389" s="11">
        <f>IF(INDEX(Matches!$X:$X,AA2389)=0,"",IF(I2389="H",INDEX(Matches!$H:$H,AA2389),INDEX(Matches!$I:$I,AA2389)))</f>
        <v/>
      </c>
      <c r="M2389" s="11">
        <f>IF(INDEX(Matches!$X:$X,AA2389)=0,"",IF(I2389="H",INDEX(Matches!$I:$I,AA2389),INDEX(Matches!$H:$H,AA2389)))</f>
        <v/>
      </c>
      <c r="N2389" s="11">
        <f>IF(L2389="","",IF(L2389&gt;M2389,"W",IF(L2389=M2389,"D","L")))</f>
        <v/>
      </c>
      <c r="O2389" s="11">
        <f>IF(L2389="","",IF(L2389&gt;M2389,3,IF(L2389=M2389,1,0)))</f>
        <v/>
      </c>
      <c r="P2389" s="31">
        <f>IF(I2389="H",INDEX(Matches!$L:$L,AA2389),INDEX(Matches!$N:$N,AA2389))</f>
        <v/>
      </c>
      <c r="Q2389" s="31">
        <f>INDEX(Matches!$M:$M,AA2389)</f>
        <v/>
      </c>
      <c r="R2389" s="31">
        <f>IF(I2389="H",INDEX(Matches!$N:$N,AA2389),INDEX(Matches!$L:$L,AA2389))</f>
        <v/>
      </c>
      <c r="S2389" s="33">
        <f>IF(I2389="H",INDEX(Matches!$O:$O,AA2389),INDEX(Matches!$P:$P,AA2389))</f>
        <v/>
      </c>
      <c r="T2389" s="33">
        <f>IF(INDEX(Matches!$J:$J,AA2389)="","",IF(I2389="H",INDEX(Matches!$J:$J,AA2389),INDEX(Matches!$K:$K,AA2389)))</f>
        <v/>
      </c>
      <c r="U2389" s="33">
        <f>IF(INDEX(Matches!$K:$K,AA2389)="","",IF(I2389="H",INDEX(Matches!$K:$K,AA2389),INDEX(Matches!$J:$J,AA2389)))</f>
        <v/>
      </c>
      <c r="V2389" s="30">
        <f>IF(T2389="","",T2389-U2389)</f>
        <v/>
      </c>
      <c r="W2389" s="33">
        <f>IF(I2389="H",INDEX(Matches!$T:$T,AA2389),INDEX(Matches!$U:$U,AA2389))</f>
        <v/>
      </c>
      <c r="X2389" s="11">
        <f>INDEX(Matches!$X:$X,AA2389)</f>
        <v/>
      </c>
      <c r="Y2389" s="30">
        <f>IF(O2389="","",O2389-S2389)</f>
        <v/>
      </c>
      <c r="Z2389" s="30">
        <f>IF(W2389="","",W2389-S2389)</f>
        <v/>
      </c>
      <c r="AA2389" s="24">
        <f>MATCH(J2389,Matches!$A:$A,0)</f>
        <v/>
      </c>
      <c r="AB2389" s="33" t="n"/>
      <c r="AC2389" s="33" t="n">
        <v>1.427721457716178</v>
      </c>
      <c r="AD2389" s="24" t="n"/>
      <c r="AE2389" s="24" t="n">
        <v>5</v>
      </c>
      <c r="AF2389" s="33" t="n"/>
      <c r="AG2389" s="33" t="n"/>
    </row>
    <row r="2390">
      <c r="A2390" s="24" t="inlineStr">
        <is>
          <t>Luton|19</t>
        </is>
      </c>
      <c r="B2390" s="24" t="inlineStr">
        <is>
          <t>E2</t>
        </is>
      </c>
      <c r="C2390" s="24" t="inlineStr">
        <is>
          <t>League One</t>
        </is>
      </c>
      <c r="D2390" s="24" t="inlineStr">
        <is>
          <t>Luton</t>
        </is>
      </c>
      <c r="E2390" s="24" t="n">
        <v>19</v>
      </c>
      <c r="F2390" s="24" t="n">
        <v>5</v>
      </c>
      <c r="G2390" s="29" t="n">
        <v>46368.625</v>
      </c>
      <c r="H2390" s="24" t="inlineStr">
        <is>
          <t>Wigan</t>
        </is>
      </c>
      <c r="I2390" s="24" t="inlineStr">
        <is>
          <t>H</t>
        </is>
      </c>
      <c r="J2390" s="24" t="inlineStr">
        <is>
          <t>E2-Luton-Wigan</t>
        </is>
      </c>
      <c r="K2390" s="24" t="n">
        <v>14</v>
      </c>
      <c r="L2390" s="11">
        <f>IF(INDEX(Matches!$X:$X,AA2390)=0,"",IF(I2390="H",INDEX(Matches!$H:$H,AA2390),INDEX(Matches!$I:$I,AA2390)))</f>
        <v/>
      </c>
      <c r="M2390" s="11">
        <f>IF(INDEX(Matches!$X:$X,AA2390)=0,"",IF(I2390="H",INDEX(Matches!$I:$I,AA2390),INDEX(Matches!$H:$H,AA2390)))</f>
        <v/>
      </c>
      <c r="N2390" s="11">
        <f>IF(L2390="","",IF(L2390&gt;M2390,"W",IF(L2390=M2390,"D","L")))</f>
        <v/>
      </c>
      <c r="O2390" s="11">
        <f>IF(L2390="","",IF(L2390&gt;M2390,3,IF(L2390=M2390,1,0)))</f>
        <v/>
      </c>
      <c r="P2390" s="31">
        <f>IF(I2390="H",INDEX(Matches!$L:$L,AA2390),INDEX(Matches!$N:$N,AA2390))</f>
        <v/>
      </c>
      <c r="Q2390" s="31">
        <f>INDEX(Matches!$M:$M,AA2390)</f>
        <v/>
      </c>
      <c r="R2390" s="31">
        <f>IF(I2390="H",INDEX(Matches!$N:$N,AA2390),INDEX(Matches!$L:$L,AA2390))</f>
        <v/>
      </c>
      <c r="S2390" s="33">
        <f>IF(I2390="H",INDEX(Matches!$O:$O,AA2390),INDEX(Matches!$P:$P,AA2390))</f>
        <v/>
      </c>
      <c r="T2390" s="33">
        <f>IF(INDEX(Matches!$J:$J,AA2390)="","",IF(I2390="H",INDEX(Matches!$J:$J,AA2390),INDEX(Matches!$K:$K,AA2390)))</f>
        <v/>
      </c>
      <c r="U2390" s="33">
        <f>IF(INDEX(Matches!$K:$K,AA2390)="","",IF(I2390="H",INDEX(Matches!$K:$K,AA2390),INDEX(Matches!$J:$J,AA2390)))</f>
        <v/>
      </c>
      <c r="V2390" s="30">
        <f>IF(T2390="","",T2390-U2390)</f>
        <v/>
      </c>
      <c r="W2390" s="33">
        <f>IF(I2390="H",INDEX(Matches!$T:$T,AA2390),INDEX(Matches!$U:$U,AA2390))</f>
        <v/>
      </c>
      <c r="X2390" s="11">
        <f>INDEX(Matches!$X:$X,AA2390)</f>
        <v/>
      </c>
      <c r="Y2390" s="30">
        <f>IF(O2390="","",O2390-S2390)</f>
        <v/>
      </c>
      <c r="Z2390" s="30">
        <f>IF(W2390="","",W2390-S2390)</f>
        <v/>
      </c>
      <c r="AA2390" s="24">
        <f>MATCH(J2390,Matches!$A:$A,0)</f>
        <v/>
      </c>
      <c r="AB2390" s="33" t="n"/>
      <c r="AC2390" s="33" t="n">
        <v>1.82645491329807</v>
      </c>
      <c r="AD2390" s="24" t="n"/>
      <c r="AE2390" s="24" t="n">
        <v>5</v>
      </c>
      <c r="AF2390" s="33" t="n"/>
      <c r="AG2390" s="33" t="n"/>
    </row>
    <row r="2391">
      <c r="A2391" s="24" t="inlineStr">
        <is>
          <t>Luton|20</t>
        </is>
      </c>
      <c r="B2391" s="24" t="inlineStr">
        <is>
          <t>E2</t>
        </is>
      </c>
      <c r="C2391" s="24" t="inlineStr">
        <is>
          <t>League One</t>
        </is>
      </c>
      <c r="D2391" s="24" t="inlineStr">
        <is>
          <t>Luton</t>
        </is>
      </c>
      <c r="E2391" s="24" t="n">
        <v>20</v>
      </c>
      <c r="F2391" s="24" t="n">
        <v>5</v>
      </c>
      <c r="G2391" s="29" t="n">
        <v>46375.52083333334</v>
      </c>
      <c r="H2391" s="24" t="inlineStr">
        <is>
          <t>Sheffield Wed</t>
        </is>
      </c>
      <c r="I2391" s="24" t="inlineStr">
        <is>
          <t>A</t>
        </is>
      </c>
      <c r="J2391" s="24" t="inlineStr">
        <is>
          <t>E2-Sheffiel-Luton</t>
        </is>
      </c>
      <c r="K2391" s="24" t="n">
        <v>2</v>
      </c>
      <c r="L2391" s="11">
        <f>IF(INDEX(Matches!$X:$X,AA2391)=0,"",IF(I2391="H",INDEX(Matches!$H:$H,AA2391),INDEX(Matches!$I:$I,AA2391)))</f>
        <v/>
      </c>
      <c r="M2391" s="11">
        <f>IF(INDEX(Matches!$X:$X,AA2391)=0,"",IF(I2391="H",INDEX(Matches!$I:$I,AA2391),INDEX(Matches!$H:$H,AA2391)))</f>
        <v/>
      </c>
      <c r="N2391" s="11">
        <f>IF(L2391="","",IF(L2391&gt;M2391,"W",IF(L2391=M2391,"D","L")))</f>
        <v/>
      </c>
      <c r="O2391" s="11">
        <f>IF(L2391="","",IF(L2391&gt;M2391,3,IF(L2391=M2391,1,0)))</f>
        <v/>
      </c>
      <c r="P2391" s="31">
        <f>IF(I2391="H",INDEX(Matches!$L:$L,AA2391),INDEX(Matches!$N:$N,AA2391))</f>
        <v/>
      </c>
      <c r="Q2391" s="31">
        <f>INDEX(Matches!$M:$M,AA2391)</f>
        <v/>
      </c>
      <c r="R2391" s="31">
        <f>IF(I2391="H",INDEX(Matches!$N:$N,AA2391),INDEX(Matches!$L:$L,AA2391))</f>
        <v/>
      </c>
      <c r="S2391" s="33">
        <f>IF(I2391="H",INDEX(Matches!$O:$O,AA2391),INDEX(Matches!$P:$P,AA2391))</f>
        <v/>
      </c>
      <c r="T2391" s="33">
        <f>IF(INDEX(Matches!$J:$J,AA2391)="","",IF(I2391="H",INDEX(Matches!$J:$J,AA2391),INDEX(Matches!$K:$K,AA2391)))</f>
        <v/>
      </c>
      <c r="U2391" s="33">
        <f>IF(INDEX(Matches!$K:$K,AA2391)="","",IF(I2391="H",INDEX(Matches!$K:$K,AA2391),INDEX(Matches!$J:$J,AA2391)))</f>
        <v/>
      </c>
      <c r="V2391" s="30">
        <f>IF(T2391="","",T2391-U2391)</f>
        <v/>
      </c>
      <c r="W2391" s="33">
        <f>IF(I2391="H",INDEX(Matches!$T:$T,AA2391),INDEX(Matches!$U:$U,AA2391))</f>
        <v/>
      </c>
      <c r="X2391" s="11">
        <f>INDEX(Matches!$X:$X,AA2391)</f>
        <v/>
      </c>
      <c r="Y2391" s="30">
        <f>IF(O2391="","",O2391-S2391)</f>
        <v/>
      </c>
      <c r="Z2391" s="30">
        <f>IF(W2391="","",W2391-S2391)</f>
        <v/>
      </c>
      <c r="AA2391" s="24">
        <f>MATCH(J2391,Matches!$A:$A,0)</f>
        <v/>
      </c>
      <c r="AB2391" s="33" t="n"/>
      <c r="AC2391" s="33" t="n">
        <v>1.175468793612405</v>
      </c>
      <c r="AD2391" s="24" t="n"/>
      <c r="AE2391" s="24" t="n">
        <v>5</v>
      </c>
      <c r="AF2391" s="33" t="n"/>
      <c r="AG2391" s="33" t="n"/>
    </row>
    <row r="2392">
      <c r="A2392" s="24" t="inlineStr">
        <is>
          <t>Luton|21</t>
        </is>
      </c>
      <c r="B2392" s="24" t="inlineStr">
        <is>
          <t>E2</t>
        </is>
      </c>
      <c r="C2392" s="24" t="inlineStr">
        <is>
          <t>League One</t>
        </is>
      </c>
      <c r="D2392" s="24" t="inlineStr">
        <is>
          <t>Luton</t>
        </is>
      </c>
      <c r="E2392" s="24" t="n">
        <v>21</v>
      </c>
      <c r="F2392" s="24" t="n">
        <v>6</v>
      </c>
      <c r="G2392" s="29" t="n">
        <v>46382.625</v>
      </c>
      <c r="H2392" s="24" t="inlineStr">
        <is>
          <t>Bromley</t>
        </is>
      </c>
      <c r="I2392" s="24" t="inlineStr">
        <is>
          <t>H</t>
        </is>
      </c>
      <c r="J2392" s="24" t="inlineStr">
        <is>
          <t>E2-Luton-Bromley</t>
        </is>
      </c>
      <c r="K2392" s="24" t="n">
        <v>24</v>
      </c>
      <c r="L2392" s="11">
        <f>IF(INDEX(Matches!$X:$X,AA2392)=0,"",IF(I2392="H",INDEX(Matches!$H:$H,AA2392),INDEX(Matches!$I:$I,AA2392)))</f>
        <v/>
      </c>
      <c r="M2392" s="11">
        <f>IF(INDEX(Matches!$X:$X,AA2392)=0,"",IF(I2392="H",INDEX(Matches!$I:$I,AA2392),INDEX(Matches!$H:$H,AA2392)))</f>
        <v/>
      </c>
      <c r="N2392" s="11">
        <f>IF(L2392="","",IF(L2392&gt;M2392,"W",IF(L2392=M2392,"D","L")))</f>
        <v/>
      </c>
      <c r="O2392" s="11">
        <f>IF(L2392="","",IF(L2392&gt;M2392,3,IF(L2392=M2392,1,0)))</f>
        <v/>
      </c>
      <c r="P2392" s="31">
        <f>IF(I2392="H",INDEX(Matches!$L:$L,AA2392),INDEX(Matches!$N:$N,AA2392))</f>
        <v/>
      </c>
      <c r="Q2392" s="31">
        <f>INDEX(Matches!$M:$M,AA2392)</f>
        <v/>
      </c>
      <c r="R2392" s="31">
        <f>IF(I2392="H",INDEX(Matches!$N:$N,AA2392),INDEX(Matches!$L:$L,AA2392))</f>
        <v/>
      </c>
      <c r="S2392" s="33">
        <f>IF(I2392="H",INDEX(Matches!$O:$O,AA2392),INDEX(Matches!$P:$P,AA2392))</f>
        <v/>
      </c>
      <c r="T2392" s="33">
        <f>IF(INDEX(Matches!$J:$J,AA2392)="","",IF(I2392="H",INDEX(Matches!$J:$J,AA2392),INDEX(Matches!$K:$K,AA2392)))</f>
        <v/>
      </c>
      <c r="U2392" s="33">
        <f>IF(INDEX(Matches!$K:$K,AA2392)="","",IF(I2392="H",INDEX(Matches!$K:$K,AA2392),INDEX(Matches!$J:$J,AA2392)))</f>
        <v/>
      </c>
      <c r="V2392" s="30">
        <f>IF(T2392="","",T2392-U2392)</f>
        <v/>
      </c>
      <c r="W2392" s="33">
        <f>IF(I2392="H",INDEX(Matches!$T:$T,AA2392),INDEX(Matches!$U:$U,AA2392))</f>
        <v/>
      </c>
      <c r="X2392" s="11">
        <f>INDEX(Matches!$X:$X,AA2392)</f>
        <v/>
      </c>
      <c r="Y2392" s="30">
        <f>IF(O2392="","",O2392-S2392)</f>
        <v/>
      </c>
      <c r="Z2392" s="30">
        <f>IF(W2392="","",W2392-S2392)</f>
        <v/>
      </c>
      <c r="AA2392" s="24">
        <f>MATCH(J2392,Matches!$A:$A,0)</f>
        <v/>
      </c>
      <c r="AB2392" s="33" t="n"/>
      <c r="AC2392" s="33" t="n">
        <v>2.069941974899626</v>
      </c>
      <c r="AD2392" s="24" t="n"/>
      <c r="AE2392" s="24" t="n">
        <v>6</v>
      </c>
      <c r="AF2392" s="33" t="n"/>
      <c r="AG2392" s="33" t="n"/>
    </row>
    <row r="2393">
      <c r="A2393" s="24" t="inlineStr">
        <is>
          <t>Luton|22</t>
        </is>
      </c>
      <c r="B2393" s="24" t="inlineStr">
        <is>
          <t>E2</t>
        </is>
      </c>
      <c r="C2393" s="24" t="inlineStr">
        <is>
          <t>League One</t>
        </is>
      </c>
      <c r="D2393" s="24" t="inlineStr">
        <is>
          <t>Luton</t>
        </is>
      </c>
      <c r="E2393" s="24" t="n">
        <v>22</v>
      </c>
      <c r="F2393" s="24" t="n">
        <v>6</v>
      </c>
      <c r="G2393" s="29" t="n">
        <v>46385.82291666666</v>
      </c>
      <c r="H2393" s="24" t="inlineStr">
        <is>
          <t>AFC Wimbledon</t>
        </is>
      </c>
      <c r="I2393" s="24" t="inlineStr">
        <is>
          <t>A</t>
        </is>
      </c>
      <c r="J2393" s="24" t="inlineStr">
        <is>
          <t>E2-AFCWimbl-Luton</t>
        </is>
      </c>
      <c r="K2393" s="24" t="n">
        <v>23</v>
      </c>
      <c r="L2393" s="11">
        <f>IF(INDEX(Matches!$X:$X,AA2393)=0,"",IF(I2393="H",INDEX(Matches!$H:$H,AA2393),INDEX(Matches!$I:$I,AA2393)))</f>
        <v/>
      </c>
      <c r="M2393" s="11">
        <f>IF(INDEX(Matches!$X:$X,AA2393)=0,"",IF(I2393="H",INDEX(Matches!$I:$I,AA2393),INDEX(Matches!$H:$H,AA2393)))</f>
        <v/>
      </c>
      <c r="N2393" s="11">
        <f>IF(L2393="","",IF(L2393&gt;M2393,"W",IF(L2393=M2393,"D","L")))</f>
        <v/>
      </c>
      <c r="O2393" s="11">
        <f>IF(L2393="","",IF(L2393&gt;M2393,3,IF(L2393=M2393,1,0)))</f>
        <v/>
      </c>
      <c r="P2393" s="31">
        <f>IF(I2393="H",INDEX(Matches!$L:$L,AA2393),INDEX(Matches!$N:$N,AA2393))</f>
        <v/>
      </c>
      <c r="Q2393" s="31">
        <f>INDEX(Matches!$M:$M,AA2393)</f>
        <v/>
      </c>
      <c r="R2393" s="31">
        <f>IF(I2393="H",INDEX(Matches!$N:$N,AA2393),INDEX(Matches!$L:$L,AA2393))</f>
        <v/>
      </c>
      <c r="S2393" s="33">
        <f>IF(I2393="H",INDEX(Matches!$O:$O,AA2393),INDEX(Matches!$P:$P,AA2393))</f>
        <v/>
      </c>
      <c r="T2393" s="33">
        <f>IF(INDEX(Matches!$J:$J,AA2393)="","",IF(I2393="H",INDEX(Matches!$J:$J,AA2393),INDEX(Matches!$K:$K,AA2393)))</f>
        <v/>
      </c>
      <c r="U2393" s="33">
        <f>IF(INDEX(Matches!$K:$K,AA2393)="","",IF(I2393="H",INDEX(Matches!$K:$K,AA2393),INDEX(Matches!$J:$J,AA2393)))</f>
        <v/>
      </c>
      <c r="V2393" s="30">
        <f>IF(T2393="","",T2393-U2393)</f>
        <v/>
      </c>
      <c r="W2393" s="33">
        <f>IF(I2393="H",INDEX(Matches!$T:$T,AA2393),INDEX(Matches!$U:$U,AA2393))</f>
        <v/>
      </c>
      <c r="X2393" s="11">
        <f>INDEX(Matches!$X:$X,AA2393)</f>
        <v/>
      </c>
      <c r="Y2393" s="30">
        <f>IF(O2393="","",O2393-S2393)</f>
        <v/>
      </c>
      <c r="Z2393" s="30">
        <f>IF(W2393="","",W2393-S2393)</f>
        <v/>
      </c>
      <c r="AA2393" s="24">
        <f>MATCH(J2393,Matches!$A:$A,0)</f>
        <v/>
      </c>
      <c r="AB2393" s="33" t="n"/>
      <c r="AC2393" s="33" t="n">
        <v>1.674804642276175</v>
      </c>
      <c r="AD2393" s="24" t="n"/>
      <c r="AE2393" s="24" t="n">
        <v>6</v>
      </c>
      <c r="AF2393" s="33" t="n"/>
      <c r="AG2393" s="33" t="n"/>
    </row>
    <row r="2394">
      <c r="A2394" s="24" t="inlineStr">
        <is>
          <t>Luton|23</t>
        </is>
      </c>
      <c r="B2394" s="24" t="inlineStr">
        <is>
          <t>E2</t>
        </is>
      </c>
      <c r="C2394" s="24" t="inlineStr">
        <is>
          <t>League One</t>
        </is>
      </c>
      <c r="D2394" s="24" t="inlineStr">
        <is>
          <t>Luton</t>
        </is>
      </c>
      <c r="E2394" s="24" t="n">
        <v>23</v>
      </c>
      <c r="F2394" s="24" t="n">
        <v>6</v>
      </c>
      <c r="G2394" s="29" t="n">
        <v>46389.625</v>
      </c>
      <c r="H2394" s="24" t="inlineStr">
        <is>
          <t>Plymouth</t>
        </is>
      </c>
      <c r="I2394" s="24" t="inlineStr">
        <is>
          <t>A</t>
        </is>
      </c>
      <c r="J2394" s="24" t="inlineStr">
        <is>
          <t>E2-Plymouth-Luton</t>
        </is>
      </c>
      <c r="K2394" s="24" t="n">
        <v>5</v>
      </c>
      <c r="L2394" s="11">
        <f>IF(INDEX(Matches!$X:$X,AA2394)=0,"",IF(I2394="H",INDEX(Matches!$H:$H,AA2394),INDEX(Matches!$I:$I,AA2394)))</f>
        <v/>
      </c>
      <c r="M2394" s="11">
        <f>IF(INDEX(Matches!$X:$X,AA2394)=0,"",IF(I2394="H",INDEX(Matches!$I:$I,AA2394),INDEX(Matches!$H:$H,AA2394)))</f>
        <v/>
      </c>
      <c r="N2394" s="11">
        <f>IF(L2394="","",IF(L2394&gt;M2394,"W",IF(L2394=M2394,"D","L")))</f>
        <v/>
      </c>
      <c r="O2394" s="11">
        <f>IF(L2394="","",IF(L2394&gt;M2394,3,IF(L2394=M2394,1,0)))</f>
        <v/>
      </c>
      <c r="P2394" s="31">
        <f>IF(I2394="H",INDEX(Matches!$L:$L,AA2394),INDEX(Matches!$N:$N,AA2394))</f>
        <v/>
      </c>
      <c r="Q2394" s="31">
        <f>INDEX(Matches!$M:$M,AA2394)</f>
        <v/>
      </c>
      <c r="R2394" s="31">
        <f>IF(I2394="H",INDEX(Matches!$N:$N,AA2394),INDEX(Matches!$L:$L,AA2394))</f>
        <v/>
      </c>
      <c r="S2394" s="33">
        <f>IF(I2394="H",INDEX(Matches!$O:$O,AA2394),INDEX(Matches!$P:$P,AA2394))</f>
        <v/>
      </c>
      <c r="T2394" s="33">
        <f>IF(INDEX(Matches!$J:$J,AA2394)="","",IF(I2394="H",INDEX(Matches!$J:$J,AA2394),INDEX(Matches!$K:$K,AA2394)))</f>
        <v/>
      </c>
      <c r="U2394" s="33">
        <f>IF(INDEX(Matches!$K:$K,AA2394)="","",IF(I2394="H",INDEX(Matches!$K:$K,AA2394),INDEX(Matches!$J:$J,AA2394)))</f>
        <v/>
      </c>
      <c r="V2394" s="30">
        <f>IF(T2394="","",T2394-U2394)</f>
        <v/>
      </c>
      <c r="W2394" s="33">
        <f>IF(I2394="H",INDEX(Matches!$T:$T,AA2394),INDEX(Matches!$U:$U,AA2394))</f>
        <v/>
      </c>
      <c r="X2394" s="11">
        <f>INDEX(Matches!$X:$X,AA2394)</f>
        <v/>
      </c>
      <c r="Y2394" s="30">
        <f>IF(O2394="","",O2394-S2394)</f>
        <v/>
      </c>
      <c r="Z2394" s="30">
        <f>IF(W2394="","",W2394-S2394)</f>
        <v/>
      </c>
      <c r="AA2394" s="24">
        <f>MATCH(J2394,Matches!$A:$A,0)</f>
        <v/>
      </c>
      <c r="AB2394" s="33" t="n"/>
      <c r="AC2394" s="33" t="n">
        <v>1.305874080795664</v>
      </c>
      <c r="AD2394" s="24" t="n"/>
      <c r="AE2394" s="24" t="n">
        <v>6</v>
      </c>
      <c r="AF2394" s="33" t="n"/>
      <c r="AG2394" s="33" t="n"/>
    </row>
    <row r="2395">
      <c r="A2395" s="24" t="inlineStr">
        <is>
          <t>Luton|24</t>
        </is>
      </c>
      <c r="B2395" s="24" t="inlineStr">
        <is>
          <t>E2</t>
        </is>
      </c>
      <c r="C2395" s="24" t="inlineStr">
        <is>
          <t>League One</t>
        </is>
      </c>
      <c r="D2395" s="24" t="inlineStr">
        <is>
          <t>Luton</t>
        </is>
      </c>
      <c r="E2395" s="24" t="n">
        <v>24</v>
      </c>
      <c r="F2395" s="24" t="n">
        <v>6</v>
      </c>
      <c r="G2395" s="29" t="n">
        <v>46396.625</v>
      </c>
      <c r="H2395" s="24" t="inlineStr">
        <is>
          <t>Sheffield Wed</t>
        </is>
      </c>
      <c r="I2395" s="24" t="inlineStr">
        <is>
          <t>H</t>
        </is>
      </c>
      <c r="J2395" s="24" t="inlineStr">
        <is>
          <t>E2-Luton-Sheffiel</t>
        </is>
      </c>
      <c r="K2395" s="24" t="n">
        <v>2</v>
      </c>
      <c r="L2395" s="11">
        <f>IF(INDEX(Matches!$X:$X,AA2395)=0,"",IF(I2395="H",INDEX(Matches!$H:$H,AA2395),INDEX(Matches!$I:$I,AA2395)))</f>
        <v/>
      </c>
      <c r="M2395" s="11">
        <f>IF(INDEX(Matches!$X:$X,AA2395)=0,"",IF(I2395="H",INDEX(Matches!$I:$I,AA2395),INDEX(Matches!$H:$H,AA2395)))</f>
        <v/>
      </c>
      <c r="N2395" s="11">
        <f>IF(L2395="","",IF(L2395&gt;M2395,"W",IF(L2395=M2395,"D","L")))</f>
        <v/>
      </c>
      <c r="O2395" s="11">
        <f>IF(L2395="","",IF(L2395&gt;M2395,3,IF(L2395=M2395,1,0)))</f>
        <v/>
      </c>
      <c r="P2395" s="31">
        <f>IF(I2395="H",INDEX(Matches!$L:$L,AA2395),INDEX(Matches!$N:$N,AA2395))</f>
        <v/>
      </c>
      <c r="Q2395" s="31">
        <f>INDEX(Matches!$M:$M,AA2395)</f>
        <v/>
      </c>
      <c r="R2395" s="31">
        <f>IF(I2395="H",INDEX(Matches!$N:$N,AA2395),INDEX(Matches!$L:$L,AA2395))</f>
        <v/>
      </c>
      <c r="S2395" s="33">
        <f>IF(I2395="H",INDEX(Matches!$O:$O,AA2395),INDEX(Matches!$P:$P,AA2395))</f>
        <v/>
      </c>
      <c r="T2395" s="33">
        <f>IF(INDEX(Matches!$J:$J,AA2395)="","",IF(I2395="H",INDEX(Matches!$J:$J,AA2395),INDEX(Matches!$K:$K,AA2395)))</f>
        <v/>
      </c>
      <c r="U2395" s="33">
        <f>IF(INDEX(Matches!$K:$K,AA2395)="","",IF(I2395="H",INDEX(Matches!$K:$K,AA2395),INDEX(Matches!$J:$J,AA2395)))</f>
        <v/>
      </c>
      <c r="V2395" s="30">
        <f>IF(T2395="","",T2395-U2395)</f>
        <v/>
      </c>
      <c r="W2395" s="33">
        <f>IF(I2395="H",INDEX(Matches!$T:$T,AA2395),INDEX(Matches!$U:$U,AA2395))</f>
        <v/>
      </c>
      <c r="X2395" s="11">
        <f>INDEX(Matches!$X:$X,AA2395)</f>
        <v/>
      </c>
      <c r="Y2395" s="30">
        <f>IF(O2395="","",O2395-S2395)</f>
        <v/>
      </c>
      <c r="Z2395" s="30">
        <f>IF(W2395="","",W2395-S2395)</f>
        <v/>
      </c>
      <c r="AA2395" s="24">
        <f>MATCH(J2395,Matches!$A:$A,0)</f>
        <v/>
      </c>
      <c r="AB2395" s="33" t="n"/>
      <c r="AC2395" s="33" t="n">
        <v>1.500878912512738</v>
      </c>
      <c r="AD2395" s="24" t="n"/>
      <c r="AE2395" s="24" t="n">
        <v>6</v>
      </c>
      <c r="AF2395" s="33" t="n"/>
      <c r="AG2395" s="33" t="n"/>
    </row>
    <row r="2396">
      <c r="A2396" s="24" t="inlineStr">
        <is>
          <t>Luton|25</t>
        </is>
      </c>
      <c r="B2396" s="24" t="inlineStr">
        <is>
          <t>E2</t>
        </is>
      </c>
      <c r="C2396" s="24" t="inlineStr">
        <is>
          <t>League One</t>
        </is>
      </c>
      <c r="D2396" s="24" t="inlineStr">
        <is>
          <t>Luton</t>
        </is>
      </c>
      <c r="E2396" s="24" t="n">
        <v>25</v>
      </c>
      <c r="F2396" s="24" t="n">
        <v>7</v>
      </c>
      <c r="G2396" s="29" t="n">
        <v>46403.625</v>
      </c>
      <c r="H2396" s="24" t="inlineStr">
        <is>
          <t>MK Dons</t>
        </is>
      </c>
      <c r="I2396" s="24" t="inlineStr">
        <is>
          <t>H</t>
        </is>
      </c>
      <c r="J2396" s="24" t="inlineStr">
        <is>
          <t>E2-Luton-MKDons</t>
        </is>
      </c>
      <c r="K2396" s="24" t="n">
        <v>6</v>
      </c>
      <c r="L2396" s="11">
        <f>IF(INDEX(Matches!$X:$X,AA2396)=0,"",IF(I2396="H",INDEX(Matches!$H:$H,AA2396),INDEX(Matches!$I:$I,AA2396)))</f>
        <v/>
      </c>
      <c r="M2396" s="11">
        <f>IF(INDEX(Matches!$X:$X,AA2396)=0,"",IF(I2396="H",INDEX(Matches!$I:$I,AA2396),INDEX(Matches!$H:$H,AA2396)))</f>
        <v/>
      </c>
      <c r="N2396" s="11">
        <f>IF(L2396="","",IF(L2396&gt;M2396,"W",IF(L2396=M2396,"D","L")))</f>
        <v/>
      </c>
      <c r="O2396" s="11">
        <f>IF(L2396="","",IF(L2396&gt;M2396,3,IF(L2396=M2396,1,0)))</f>
        <v/>
      </c>
      <c r="P2396" s="31">
        <f>IF(I2396="H",INDEX(Matches!$L:$L,AA2396),INDEX(Matches!$N:$N,AA2396))</f>
        <v/>
      </c>
      <c r="Q2396" s="31">
        <f>INDEX(Matches!$M:$M,AA2396)</f>
        <v/>
      </c>
      <c r="R2396" s="31">
        <f>IF(I2396="H",INDEX(Matches!$N:$N,AA2396),INDEX(Matches!$L:$L,AA2396))</f>
        <v/>
      </c>
      <c r="S2396" s="33">
        <f>IF(I2396="H",INDEX(Matches!$O:$O,AA2396),INDEX(Matches!$P:$P,AA2396))</f>
        <v/>
      </c>
      <c r="T2396" s="33">
        <f>IF(INDEX(Matches!$J:$J,AA2396)="","",IF(I2396="H",INDEX(Matches!$J:$J,AA2396),INDEX(Matches!$K:$K,AA2396)))</f>
        <v/>
      </c>
      <c r="U2396" s="33">
        <f>IF(INDEX(Matches!$K:$K,AA2396)="","",IF(I2396="H",INDEX(Matches!$K:$K,AA2396),INDEX(Matches!$J:$J,AA2396)))</f>
        <v/>
      </c>
      <c r="V2396" s="30">
        <f>IF(T2396="","",T2396-U2396)</f>
        <v/>
      </c>
      <c r="W2396" s="33">
        <f>IF(I2396="H",INDEX(Matches!$T:$T,AA2396),INDEX(Matches!$U:$U,AA2396))</f>
        <v/>
      </c>
      <c r="X2396" s="11">
        <f>INDEX(Matches!$X:$X,AA2396)</f>
        <v/>
      </c>
      <c r="Y2396" s="30">
        <f>IF(O2396="","",O2396-S2396)</f>
        <v/>
      </c>
      <c r="Z2396" s="30">
        <f>IF(W2396="","",W2396-S2396)</f>
        <v/>
      </c>
      <c r="AA2396" s="24">
        <f>MATCH(J2396,Matches!$A:$A,0)</f>
        <v/>
      </c>
      <c r="AB2396" s="33" t="n"/>
      <c r="AC2396" s="33" t="n">
        <v>1.669608206778098</v>
      </c>
      <c r="AD2396" s="24" t="n"/>
      <c r="AE2396" s="24" t="n">
        <v>7</v>
      </c>
      <c r="AF2396" s="33" t="n"/>
      <c r="AG2396" s="33" t="n"/>
    </row>
    <row r="2397">
      <c r="A2397" s="24" t="inlineStr">
        <is>
          <t>Luton|26</t>
        </is>
      </c>
      <c r="B2397" s="24" t="inlineStr">
        <is>
          <t>E2</t>
        </is>
      </c>
      <c r="C2397" s="24" t="inlineStr">
        <is>
          <t>League One</t>
        </is>
      </c>
      <c r="D2397" s="24" t="inlineStr">
        <is>
          <t>Luton</t>
        </is>
      </c>
      <c r="E2397" s="24" t="n">
        <v>26</v>
      </c>
      <c r="F2397" s="24" t="n">
        <v>7</v>
      </c>
      <c r="G2397" s="29" t="n">
        <v>46406.82291666666</v>
      </c>
      <c r="H2397" s="24" t="inlineStr">
        <is>
          <t>Barnsley</t>
        </is>
      </c>
      <c r="I2397" s="24" t="inlineStr">
        <is>
          <t>A</t>
        </is>
      </c>
      <c r="J2397" s="24" t="inlineStr">
        <is>
          <t>E2-Barnsley-Luton</t>
        </is>
      </c>
      <c r="K2397" s="24" t="n">
        <v>13</v>
      </c>
      <c r="L2397" s="11">
        <f>IF(INDEX(Matches!$X:$X,AA2397)=0,"",IF(I2397="H",INDEX(Matches!$H:$H,AA2397),INDEX(Matches!$I:$I,AA2397)))</f>
        <v/>
      </c>
      <c r="M2397" s="11">
        <f>IF(INDEX(Matches!$X:$X,AA2397)=0,"",IF(I2397="H",INDEX(Matches!$I:$I,AA2397),INDEX(Matches!$H:$H,AA2397)))</f>
        <v/>
      </c>
      <c r="N2397" s="11">
        <f>IF(L2397="","",IF(L2397&gt;M2397,"W",IF(L2397=M2397,"D","L")))</f>
        <v/>
      </c>
      <c r="O2397" s="11">
        <f>IF(L2397="","",IF(L2397&gt;M2397,3,IF(L2397=M2397,1,0)))</f>
        <v/>
      </c>
      <c r="P2397" s="31">
        <f>IF(I2397="H",INDEX(Matches!$L:$L,AA2397),INDEX(Matches!$N:$N,AA2397))</f>
        <v/>
      </c>
      <c r="Q2397" s="31">
        <f>INDEX(Matches!$M:$M,AA2397)</f>
        <v/>
      </c>
      <c r="R2397" s="31">
        <f>IF(I2397="H",INDEX(Matches!$N:$N,AA2397),INDEX(Matches!$L:$L,AA2397))</f>
        <v/>
      </c>
      <c r="S2397" s="33">
        <f>IF(I2397="H",INDEX(Matches!$O:$O,AA2397),INDEX(Matches!$P:$P,AA2397))</f>
        <v/>
      </c>
      <c r="T2397" s="33">
        <f>IF(INDEX(Matches!$J:$J,AA2397)="","",IF(I2397="H",INDEX(Matches!$J:$J,AA2397),INDEX(Matches!$K:$K,AA2397)))</f>
        <v/>
      </c>
      <c r="U2397" s="33">
        <f>IF(INDEX(Matches!$K:$K,AA2397)="","",IF(I2397="H",INDEX(Matches!$K:$K,AA2397),INDEX(Matches!$J:$J,AA2397)))</f>
        <v/>
      </c>
      <c r="V2397" s="30">
        <f>IF(T2397="","",T2397-U2397)</f>
        <v/>
      </c>
      <c r="W2397" s="33">
        <f>IF(I2397="H",INDEX(Matches!$T:$T,AA2397),INDEX(Matches!$U:$U,AA2397))</f>
        <v/>
      </c>
      <c r="X2397" s="11">
        <f>INDEX(Matches!$X:$X,AA2397)</f>
        <v/>
      </c>
      <c r="Y2397" s="30">
        <f>IF(O2397="","",O2397-S2397)</f>
        <v/>
      </c>
      <c r="Z2397" s="30">
        <f>IF(W2397="","",W2397-S2397)</f>
        <v/>
      </c>
      <c r="AA2397" s="24">
        <f>MATCH(J2397,Matches!$A:$A,0)</f>
        <v/>
      </c>
      <c r="AB2397" s="33" t="n"/>
      <c r="AC2397" s="33" t="n">
        <v>1.468602622566456</v>
      </c>
      <c r="AD2397" s="24" t="n"/>
      <c r="AE2397" s="24" t="n">
        <v>7</v>
      </c>
      <c r="AF2397" s="33" t="n"/>
      <c r="AG2397" s="33" t="n"/>
    </row>
    <row r="2398">
      <c r="A2398" s="24" t="inlineStr">
        <is>
          <t>Luton|27</t>
        </is>
      </c>
      <c r="B2398" s="24" t="inlineStr">
        <is>
          <t>E2</t>
        </is>
      </c>
      <c r="C2398" s="24" t="inlineStr">
        <is>
          <t>League One</t>
        </is>
      </c>
      <c r="D2398" s="24" t="inlineStr">
        <is>
          <t>Luton</t>
        </is>
      </c>
      <c r="E2398" s="24" t="n">
        <v>27</v>
      </c>
      <c r="F2398" s="24" t="n">
        <v>7</v>
      </c>
      <c r="G2398" s="29" t="n">
        <v>46410.625</v>
      </c>
      <c r="H2398" s="24" t="inlineStr">
        <is>
          <t>Leicester</t>
        </is>
      </c>
      <c r="I2398" s="24" t="inlineStr">
        <is>
          <t>A</t>
        </is>
      </c>
      <c r="J2398" s="24" t="inlineStr">
        <is>
          <t>E2-Leiceste-Luton</t>
        </is>
      </c>
      <c r="K2398" s="24" t="n">
        <v>1</v>
      </c>
      <c r="L2398" s="11">
        <f>IF(INDEX(Matches!$X:$X,AA2398)=0,"",IF(I2398="H",INDEX(Matches!$H:$H,AA2398),INDEX(Matches!$I:$I,AA2398)))</f>
        <v/>
      </c>
      <c r="M2398" s="11">
        <f>IF(INDEX(Matches!$X:$X,AA2398)=0,"",IF(I2398="H",INDEX(Matches!$I:$I,AA2398),INDEX(Matches!$H:$H,AA2398)))</f>
        <v/>
      </c>
      <c r="N2398" s="11">
        <f>IF(L2398="","",IF(L2398&gt;M2398,"W",IF(L2398=M2398,"D","L")))</f>
        <v/>
      </c>
      <c r="O2398" s="11">
        <f>IF(L2398="","",IF(L2398&gt;M2398,3,IF(L2398=M2398,1,0)))</f>
        <v/>
      </c>
      <c r="P2398" s="31">
        <f>IF(I2398="H",INDEX(Matches!$L:$L,AA2398),INDEX(Matches!$N:$N,AA2398))</f>
        <v/>
      </c>
      <c r="Q2398" s="31">
        <f>INDEX(Matches!$M:$M,AA2398)</f>
        <v/>
      </c>
      <c r="R2398" s="31">
        <f>IF(I2398="H",INDEX(Matches!$N:$N,AA2398),INDEX(Matches!$L:$L,AA2398))</f>
        <v/>
      </c>
      <c r="S2398" s="33">
        <f>IF(I2398="H",INDEX(Matches!$O:$O,AA2398),INDEX(Matches!$P:$P,AA2398))</f>
        <v/>
      </c>
      <c r="T2398" s="33">
        <f>IF(INDEX(Matches!$J:$J,AA2398)="","",IF(I2398="H",INDEX(Matches!$J:$J,AA2398),INDEX(Matches!$K:$K,AA2398)))</f>
        <v/>
      </c>
      <c r="U2398" s="33">
        <f>IF(INDEX(Matches!$K:$K,AA2398)="","",IF(I2398="H",INDEX(Matches!$K:$K,AA2398),INDEX(Matches!$J:$J,AA2398)))</f>
        <v/>
      </c>
      <c r="V2398" s="30">
        <f>IF(T2398="","",T2398-U2398)</f>
        <v/>
      </c>
      <c r="W2398" s="33">
        <f>IF(I2398="H",INDEX(Matches!$T:$T,AA2398),INDEX(Matches!$U:$U,AA2398))</f>
        <v/>
      </c>
      <c r="X2398" s="11">
        <f>INDEX(Matches!$X:$X,AA2398)</f>
        <v/>
      </c>
      <c r="Y2398" s="30">
        <f>IF(O2398="","",O2398-S2398)</f>
        <v/>
      </c>
      <c r="Z2398" s="30">
        <f>IF(W2398="","",W2398-S2398)</f>
        <v/>
      </c>
      <c r="AA2398" s="24">
        <f>MATCH(J2398,Matches!$A:$A,0)</f>
        <v/>
      </c>
      <c r="AB2398" s="33" t="n"/>
      <c r="AC2398" s="33" t="n">
        <v>1.030486718411608</v>
      </c>
      <c r="AD2398" s="24" t="n"/>
      <c r="AE2398" s="24" t="n">
        <v>7</v>
      </c>
      <c r="AF2398" s="33" t="n"/>
      <c r="AG2398" s="33" t="n"/>
    </row>
    <row r="2399">
      <c r="A2399" s="24" t="inlineStr">
        <is>
          <t>Luton|28</t>
        </is>
      </c>
      <c r="B2399" s="24" t="inlineStr">
        <is>
          <t>E2</t>
        </is>
      </c>
      <c r="C2399" s="24" t="inlineStr">
        <is>
          <t>League One</t>
        </is>
      </c>
      <c r="D2399" s="24" t="inlineStr">
        <is>
          <t>Luton</t>
        </is>
      </c>
      <c r="E2399" s="24" t="n">
        <v>28</v>
      </c>
      <c r="F2399" s="24" t="n">
        <v>7</v>
      </c>
      <c r="G2399" s="29" t="n">
        <v>46417.625</v>
      </c>
      <c r="H2399" s="24" t="inlineStr">
        <is>
          <t>Peterborough</t>
        </is>
      </c>
      <c r="I2399" s="24" t="inlineStr">
        <is>
          <t>H</t>
        </is>
      </c>
      <c r="J2399" s="24" t="inlineStr">
        <is>
          <t>E2-Luton-Peterbor</t>
        </is>
      </c>
      <c r="K2399" s="24" t="n">
        <v>19</v>
      </c>
      <c r="L2399" s="11">
        <f>IF(INDEX(Matches!$X:$X,AA2399)=0,"",IF(I2399="H",INDEX(Matches!$H:$H,AA2399),INDEX(Matches!$I:$I,AA2399)))</f>
        <v/>
      </c>
      <c r="M2399" s="11">
        <f>IF(INDEX(Matches!$X:$X,AA2399)=0,"",IF(I2399="H",INDEX(Matches!$I:$I,AA2399),INDEX(Matches!$H:$H,AA2399)))</f>
        <v/>
      </c>
      <c r="N2399" s="11">
        <f>IF(L2399="","",IF(L2399&gt;M2399,"W",IF(L2399=M2399,"D","L")))</f>
        <v/>
      </c>
      <c r="O2399" s="11">
        <f>IF(L2399="","",IF(L2399&gt;M2399,3,IF(L2399=M2399,1,0)))</f>
        <v/>
      </c>
      <c r="P2399" s="31">
        <f>IF(I2399="H",INDEX(Matches!$L:$L,AA2399),INDEX(Matches!$N:$N,AA2399))</f>
        <v/>
      </c>
      <c r="Q2399" s="31">
        <f>INDEX(Matches!$M:$M,AA2399)</f>
        <v/>
      </c>
      <c r="R2399" s="31">
        <f>IF(I2399="H",INDEX(Matches!$N:$N,AA2399),INDEX(Matches!$L:$L,AA2399))</f>
        <v/>
      </c>
      <c r="S2399" s="33">
        <f>IF(I2399="H",INDEX(Matches!$O:$O,AA2399),INDEX(Matches!$P:$P,AA2399))</f>
        <v/>
      </c>
      <c r="T2399" s="33">
        <f>IF(INDEX(Matches!$J:$J,AA2399)="","",IF(I2399="H",INDEX(Matches!$J:$J,AA2399),INDEX(Matches!$K:$K,AA2399)))</f>
        <v/>
      </c>
      <c r="U2399" s="33">
        <f>IF(INDEX(Matches!$K:$K,AA2399)="","",IF(I2399="H",INDEX(Matches!$K:$K,AA2399),INDEX(Matches!$J:$J,AA2399)))</f>
        <v/>
      </c>
      <c r="V2399" s="30">
        <f>IF(T2399="","",T2399-U2399)</f>
        <v/>
      </c>
      <c r="W2399" s="33">
        <f>IF(I2399="H",INDEX(Matches!$T:$T,AA2399),INDEX(Matches!$U:$U,AA2399))</f>
        <v/>
      </c>
      <c r="X2399" s="11">
        <f>INDEX(Matches!$X:$X,AA2399)</f>
        <v/>
      </c>
      <c r="Y2399" s="30">
        <f>IF(O2399="","",O2399-S2399)</f>
        <v/>
      </c>
      <c r="Z2399" s="30">
        <f>IF(W2399="","",W2399-S2399)</f>
        <v/>
      </c>
      <c r="AA2399" s="24">
        <f>MATCH(J2399,Matches!$A:$A,0)</f>
        <v/>
      </c>
      <c r="AB2399" s="33" t="n"/>
      <c r="AC2399" s="33" t="n">
        <v>1.833029777098175</v>
      </c>
      <c r="AD2399" s="24" t="n"/>
      <c r="AE2399" s="24" t="n">
        <v>7</v>
      </c>
      <c r="AF2399" s="33" t="n"/>
      <c r="AG2399" s="33" t="n"/>
    </row>
    <row r="2400">
      <c r="A2400" s="24" t="inlineStr">
        <is>
          <t>Luton|29</t>
        </is>
      </c>
      <c r="B2400" s="24" t="inlineStr">
        <is>
          <t>E2</t>
        </is>
      </c>
      <c r="C2400" s="24" t="inlineStr">
        <is>
          <t>League One</t>
        </is>
      </c>
      <c r="D2400" s="24" t="inlineStr">
        <is>
          <t>Luton</t>
        </is>
      </c>
      <c r="E2400" s="24" t="n">
        <v>29</v>
      </c>
      <c r="F2400" s="24" t="n">
        <v>8</v>
      </c>
      <c r="G2400" s="29" t="n">
        <v>46424.625</v>
      </c>
      <c r="H2400" s="24" t="inlineStr">
        <is>
          <t>Mansfield</t>
        </is>
      </c>
      <c r="I2400" s="24" t="inlineStr">
        <is>
          <t>H</t>
        </is>
      </c>
      <c r="J2400" s="24" t="inlineStr">
        <is>
          <t>E2-Luton-Mansfiel</t>
        </is>
      </c>
      <c r="K2400" s="24" t="n">
        <v>16</v>
      </c>
      <c r="L2400" s="11">
        <f>IF(INDEX(Matches!$X:$X,AA2400)=0,"",IF(I2400="H",INDEX(Matches!$H:$H,AA2400),INDEX(Matches!$I:$I,AA2400)))</f>
        <v/>
      </c>
      <c r="M2400" s="11">
        <f>IF(INDEX(Matches!$X:$X,AA2400)=0,"",IF(I2400="H",INDEX(Matches!$I:$I,AA2400),INDEX(Matches!$H:$H,AA2400)))</f>
        <v/>
      </c>
      <c r="N2400" s="11">
        <f>IF(L2400="","",IF(L2400&gt;M2400,"W",IF(L2400=M2400,"D","L")))</f>
        <v/>
      </c>
      <c r="O2400" s="11">
        <f>IF(L2400="","",IF(L2400&gt;M2400,3,IF(L2400=M2400,1,0)))</f>
        <v/>
      </c>
      <c r="P2400" s="31">
        <f>IF(I2400="H",INDEX(Matches!$L:$L,AA2400),INDEX(Matches!$N:$N,AA2400))</f>
        <v/>
      </c>
      <c r="Q2400" s="31">
        <f>INDEX(Matches!$M:$M,AA2400)</f>
        <v/>
      </c>
      <c r="R2400" s="31">
        <f>IF(I2400="H",INDEX(Matches!$N:$N,AA2400),INDEX(Matches!$L:$L,AA2400))</f>
        <v/>
      </c>
      <c r="S2400" s="33">
        <f>IF(I2400="H",INDEX(Matches!$O:$O,AA2400),INDEX(Matches!$P:$P,AA2400))</f>
        <v/>
      </c>
      <c r="T2400" s="33">
        <f>IF(INDEX(Matches!$J:$J,AA2400)="","",IF(I2400="H",INDEX(Matches!$J:$J,AA2400),INDEX(Matches!$K:$K,AA2400)))</f>
        <v/>
      </c>
      <c r="U2400" s="33">
        <f>IF(INDEX(Matches!$K:$K,AA2400)="","",IF(I2400="H",INDEX(Matches!$K:$K,AA2400),INDEX(Matches!$J:$J,AA2400)))</f>
        <v/>
      </c>
      <c r="V2400" s="30">
        <f>IF(T2400="","",T2400-U2400)</f>
        <v/>
      </c>
      <c r="W2400" s="33">
        <f>IF(I2400="H",INDEX(Matches!$T:$T,AA2400),INDEX(Matches!$U:$U,AA2400))</f>
        <v/>
      </c>
      <c r="X2400" s="11">
        <f>INDEX(Matches!$X:$X,AA2400)</f>
        <v/>
      </c>
      <c r="Y2400" s="30">
        <f>IF(O2400="","",O2400-S2400)</f>
        <v/>
      </c>
      <c r="Z2400" s="30">
        <f>IF(W2400="","",W2400-S2400)</f>
        <v/>
      </c>
      <c r="AA2400" s="24">
        <f>MATCH(J2400,Matches!$A:$A,0)</f>
        <v/>
      </c>
      <c r="AB2400" s="33" t="n"/>
      <c r="AC2400" s="33" t="n">
        <v>1.791027755129772</v>
      </c>
      <c r="AD2400" s="24" t="n"/>
      <c r="AE2400" s="24" t="n">
        <v>8</v>
      </c>
      <c r="AF2400" s="33" t="n"/>
      <c r="AG2400" s="33" t="n"/>
    </row>
    <row r="2401">
      <c r="A2401" s="24" t="inlineStr">
        <is>
          <t>Luton|30</t>
        </is>
      </c>
      <c r="B2401" s="24" t="inlineStr">
        <is>
          <t>E2</t>
        </is>
      </c>
      <c r="C2401" s="24" t="inlineStr">
        <is>
          <t>League One</t>
        </is>
      </c>
      <c r="D2401" s="24" t="inlineStr">
        <is>
          <t>Luton</t>
        </is>
      </c>
      <c r="E2401" s="24" t="n">
        <v>30</v>
      </c>
      <c r="F2401" s="24" t="n">
        <v>8</v>
      </c>
      <c r="G2401" s="29" t="n">
        <v>46427.82291666666</v>
      </c>
      <c r="H2401" s="24" t="inlineStr">
        <is>
          <t>Stockport</t>
        </is>
      </c>
      <c r="I2401" s="24" t="inlineStr">
        <is>
          <t>A</t>
        </is>
      </c>
      <c r="J2401" s="24" t="inlineStr">
        <is>
          <t>E2-Stockpor-Luton</t>
        </is>
      </c>
      <c r="K2401" s="24" t="n">
        <v>7</v>
      </c>
      <c r="L2401" s="11">
        <f>IF(INDEX(Matches!$X:$X,AA2401)=0,"",IF(I2401="H",INDEX(Matches!$H:$H,AA2401),INDEX(Matches!$I:$I,AA2401)))</f>
        <v/>
      </c>
      <c r="M2401" s="11">
        <f>IF(INDEX(Matches!$X:$X,AA2401)=0,"",IF(I2401="H",INDEX(Matches!$I:$I,AA2401),INDEX(Matches!$H:$H,AA2401)))</f>
        <v/>
      </c>
      <c r="N2401" s="11">
        <f>IF(L2401="","",IF(L2401&gt;M2401,"W",IF(L2401=M2401,"D","L")))</f>
        <v/>
      </c>
      <c r="O2401" s="11">
        <f>IF(L2401="","",IF(L2401&gt;M2401,3,IF(L2401=M2401,1,0)))</f>
        <v/>
      </c>
      <c r="P2401" s="31">
        <f>IF(I2401="H",INDEX(Matches!$L:$L,AA2401),INDEX(Matches!$N:$N,AA2401))</f>
        <v/>
      </c>
      <c r="Q2401" s="31">
        <f>INDEX(Matches!$M:$M,AA2401)</f>
        <v/>
      </c>
      <c r="R2401" s="31">
        <f>IF(I2401="H",INDEX(Matches!$N:$N,AA2401),INDEX(Matches!$L:$L,AA2401))</f>
        <v/>
      </c>
      <c r="S2401" s="33">
        <f>IF(I2401="H",INDEX(Matches!$O:$O,AA2401),INDEX(Matches!$P:$P,AA2401))</f>
        <v/>
      </c>
      <c r="T2401" s="33">
        <f>IF(INDEX(Matches!$J:$J,AA2401)="","",IF(I2401="H",INDEX(Matches!$J:$J,AA2401),INDEX(Matches!$K:$K,AA2401)))</f>
        <v/>
      </c>
      <c r="U2401" s="33">
        <f>IF(INDEX(Matches!$K:$K,AA2401)="","",IF(I2401="H",INDEX(Matches!$K:$K,AA2401),INDEX(Matches!$J:$J,AA2401)))</f>
        <v/>
      </c>
      <c r="V2401" s="30">
        <f>IF(T2401="","",T2401-U2401)</f>
        <v/>
      </c>
      <c r="W2401" s="33">
        <f>IF(I2401="H",INDEX(Matches!$T:$T,AA2401),INDEX(Matches!$U:$U,AA2401))</f>
        <v/>
      </c>
      <c r="X2401" s="11">
        <f>INDEX(Matches!$X:$X,AA2401)</f>
        <v/>
      </c>
      <c r="Y2401" s="30">
        <f>IF(O2401="","",O2401-S2401)</f>
        <v/>
      </c>
      <c r="Z2401" s="30">
        <f>IF(W2401="","",W2401-S2401)</f>
        <v/>
      </c>
      <c r="AA2401" s="24">
        <f>MATCH(J2401,Matches!$A:$A,0)</f>
        <v/>
      </c>
      <c r="AB2401" s="33" t="n"/>
      <c r="AC2401" s="33" t="n">
        <v>1.250690858175572</v>
      </c>
      <c r="AD2401" s="24" t="n"/>
      <c r="AE2401" s="24" t="n">
        <v>8</v>
      </c>
      <c r="AF2401" s="33" t="n"/>
      <c r="AG2401" s="33" t="n"/>
    </row>
    <row r="2402">
      <c r="A2402" s="24" t="inlineStr">
        <is>
          <t>Luton|31</t>
        </is>
      </c>
      <c r="B2402" s="24" t="inlineStr">
        <is>
          <t>E2</t>
        </is>
      </c>
      <c r="C2402" s="24" t="inlineStr">
        <is>
          <t>League One</t>
        </is>
      </c>
      <c r="D2402" s="24" t="inlineStr">
        <is>
          <t>Luton</t>
        </is>
      </c>
      <c r="E2402" s="24" t="n">
        <v>31</v>
      </c>
      <c r="F2402" s="24" t="n">
        <v>8</v>
      </c>
      <c r="G2402" s="29" t="n">
        <v>46431.625</v>
      </c>
      <c r="H2402" s="24" t="inlineStr">
        <is>
          <t>Leyton Orient</t>
        </is>
      </c>
      <c r="I2402" s="24" t="inlineStr">
        <is>
          <t>A</t>
        </is>
      </c>
      <c r="J2402" s="24" t="inlineStr">
        <is>
          <t>E2-LeytonOr-Luton</t>
        </is>
      </c>
      <c r="K2402" s="24" t="n">
        <v>20</v>
      </c>
      <c r="L2402" s="11">
        <f>IF(INDEX(Matches!$X:$X,AA2402)=0,"",IF(I2402="H",INDEX(Matches!$H:$H,AA2402),INDEX(Matches!$I:$I,AA2402)))</f>
        <v/>
      </c>
      <c r="M2402" s="11">
        <f>IF(INDEX(Matches!$X:$X,AA2402)=0,"",IF(I2402="H",INDEX(Matches!$I:$I,AA2402),INDEX(Matches!$H:$H,AA2402)))</f>
        <v/>
      </c>
      <c r="N2402" s="11">
        <f>IF(L2402="","",IF(L2402&gt;M2402,"W",IF(L2402=M2402,"D","L")))</f>
        <v/>
      </c>
      <c r="O2402" s="11">
        <f>IF(L2402="","",IF(L2402&gt;M2402,3,IF(L2402=M2402,1,0)))</f>
        <v/>
      </c>
      <c r="P2402" s="31">
        <f>IF(I2402="H",INDEX(Matches!$L:$L,AA2402),INDEX(Matches!$N:$N,AA2402))</f>
        <v/>
      </c>
      <c r="Q2402" s="31">
        <f>INDEX(Matches!$M:$M,AA2402)</f>
        <v/>
      </c>
      <c r="R2402" s="31">
        <f>IF(I2402="H",INDEX(Matches!$N:$N,AA2402),INDEX(Matches!$L:$L,AA2402))</f>
        <v/>
      </c>
      <c r="S2402" s="33">
        <f>IF(I2402="H",INDEX(Matches!$O:$O,AA2402),INDEX(Matches!$P:$P,AA2402))</f>
        <v/>
      </c>
      <c r="T2402" s="33">
        <f>IF(INDEX(Matches!$J:$J,AA2402)="","",IF(I2402="H",INDEX(Matches!$J:$J,AA2402),INDEX(Matches!$K:$K,AA2402)))</f>
        <v/>
      </c>
      <c r="U2402" s="33">
        <f>IF(INDEX(Matches!$K:$K,AA2402)="","",IF(I2402="H",INDEX(Matches!$K:$K,AA2402),INDEX(Matches!$J:$J,AA2402)))</f>
        <v/>
      </c>
      <c r="V2402" s="30">
        <f>IF(T2402="","",T2402-U2402)</f>
        <v/>
      </c>
      <c r="W2402" s="33">
        <f>IF(I2402="H",INDEX(Matches!$T:$T,AA2402),INDEX(Matches!$U:$U,AA2402))</f>
        <v/>
      </c>
      <c r="X2402" s="11">
        <f>INDEX(Matches!$X:$X,AA2402)</f>
        <v/>
      </c>
      <c r="Y2402" s="30">
        <f>IF(O2402="","",O2402-S2402)</f>
        <v/>
      </c>
      <c r="Z2402" s="30">
        <f>IF(W2402="","",W2402-S2402)</f>
        <v/>
      </c>
      <c r="AA2402" s="24">
        <f>MATCH(J2402,Matches!$A:$A,0)</f>
        <v/>
      </c>
      <c r="AB2402" s="33" t="n"/>
      <c r="AC2402" s="33" t="n">
        <v>1.558605377545946</v>
      </c>
      <c r="AD2402" s="24" t="n"/>
      <c r="AE2402" s="24" t="n">
        <v>8</v>
      </c>
      <c r="AF2402" s="33" t="n"/>
      <c r="AG2402" s="33" t="n"/>
    </row>
    <row r="2403">
      <c r="A2403" s="24" t="inlineStr">
        <is>
          <t>Luton|32</t>
        </is>
      </c>
      <c r="B2403" s="24" t="inlineStr">
        <is>
          <t>E2</t>
        </is>
      </c>
      <c r="C2403" s="24" t="inlineStr">
        <is>
          <t>League One</t>
        </is>
      </c>
      <c r="D2403" s="24" t="inlineStr">
        <is>
          <t>Luton</t>
        </is>
      </c>
      <c r="E2403" s="24" t="n">
        <v>32</v>
      </c>
      <c r="F2403" s="24" t="n">
        <v>8</v>
      </c>
      <c r="G2403" s="29" t="n">
        <v>46438.625</v>
      </c>
      <c r="H2403" s="24" t="inlineStr">
        <is>
          <t>Stevenage</t>
        </is>
      </c>
      <c r="I2403" s="24" t="inlineStr">
        <is>
          <t>H</t>
        </is>
      </c>
      <c r="J2403" s="24" t="inlineStr">
        <is>
          <t>E2-Luton-Stevenag</t>
        </is>
      </c>
      <c r="K2403" s="24" t="n">
        <v>17</v>
      </c>
      <c r="L2403" s="11">
        <f>IF(INDEX(Matches!$X:$X,AA2403)=0,"",IF(I2403="H",INDEX(Matches!$H:$H,AA2403),INDEX(Matches!$I:$I,AA2403)))</f>
        <v/>
      </c>
      <c r="M2403" s="11">
        <f>IF(INDEX(Matches!$X:$X,AA2403)=0,"",IF(I2403="H",INDEX(Matches!$I:$I,AA2403),INDEX(Matches!$H:$H,AA2403)))</f>
        <v/>
      </c>
      <c r="N2403" s="11">
        <f>IF(L2403="","",IF(L2403&gt;M2403,"W",IF(L2403=M2403,"D","L")))</f>
        <v/>
      </c>
      <c r="O2403" s="11">
        <f>IF(L2403="","",IF(L2403&gt;M2403,3,IF(L2403=M2403,1,0)))</f>
        <v/>
      </c>
      <c r="P2403" s="31">
        <f>IF(I2403="H",INDEX(Matches!$L:$L,AA2403),INDEX(Matches!$N:$N,AA2403))</f>
        <v/>
      </c>
      <c r="Q2403" s="31">
        <f>INDEX(Matches!$M:$M,AA2403)</f>
        <v/>
      </c>
      <c r="R2403" s="31">
        <f>IF(I2403="H",INDEX(Matches!$N:$N,AA2403),INDEX(Matches!$L:$L,AA2403))</f>
        <v/>
      </c>
      <c r="S2403" s="33">
        <f>IF(I2403="H",INDEX(Matches!$O:$O,AA2403),INDEX(Matches!$P:$P,AA2403))</f>
        <v/>
      </c>
      <c r="T2403" s="33">
        <f>IF(INDEX(Matches!$J:$J,AA2403)="","",IF(I2403="H",INDEX(Matches!$J:$J,AA2403),INDEX(Matches!$K:$K,AA2403)))</f>
        <v/>
      </c>
      <c r="U2403" s="33">
        <f>IF(INDEX(Matches!$K:$K,AA2403)="","",IF(I2403="H",INDEX(Matches!$K:$K,AA2403),INDEX(Matches!$J:$J,AA2403)))</f>
        <v/>
      </c>
      <c r="V2403" s="30">
        <f>IF(T2403="","",T2403-U2403)</f>
        <v/>
      </c>
      <c r="W2403" s="33">
        <f>IF(I2403="H",INDEX(Matches!$T:$T,AA2403),INDEX(Matches!$U:$U,AA2403))</f>
        <v/>
      </c>
      <c r="X2403" s="11">
        <f>INDEX(Matches!$X:$X,AA2403)</f>
        <v/>
      </c>
      <c r="Y2403" s="30">
        <f>IF(O2403="","",O2403-S2403)</f>
        <v/>
      </c>
      <c r="Z2403" s="30">
        <f>IF(W2403="","",W2403-S2403)</f>
        <v/>
      </c>
      <c r="AA2403" s="24">
        <f>MATCH(J2403,Matches!$A:$A,0)</f>
        <v/>
      </c>
      <c r="AB2403" s="33" t="n"/>
      <c r="AC2403" s="33" t="n">
        <v>1.796603682641744</v>
      </c>
      <c r="AD2403" s="24" t="n"/>
      <c r="AE2403" s="24" t="n">
        <v>8</v>
      </c>
      <c r="AF2403" s="33" t="n"/>
      <c r="AG2403" s="33" t="n"/>
    </row>
    <row r="2404">
      <c r="A2404" s="24" t="inlineStr">
        <is>
          <t>Luton|33</t>
        </is>
      </c>
      <c r="B2404" s="24" t="inlineStr">
        <is>
          <t>E2</t>
        </is>
      </c>
      <c r="C2404" s="24" t="inlineStr">
        <is>
          <t>League One</t>
        </is>
      </c>
      <c r="D2404" s="24" t="inlineStr">
        <is>
          <t>Luton</t>
        </is>
      </c>
      <c r="E2404" s="24" t="n">
        <v>33</v>
      </c>
      <c r="F2404" s="24" t="n">
        <v>9</v>
      </c>
      <c r="G2404" s="29" t="n">
        <v>46445.625</v>
      </c>
      <c r="H2404" s="24" t="inlineStr">
        <is>
          <t>Oxford</t>
        </is>
      </c>
      <c r="I2404" s="24" t="inlineStr">
        <is>
          <t>A</t>
        </is>
      </c>
      <c r="J2404" s="24" t="inlineStr">
        <is>
          <t>E2-Oxford-Luton</t>
        </is>
      </c>
      <c r="K2404" s="24" t="n">
        <v>11</v>
      </c>
      <c r="L2404" s="11">
        <f>IF(INDEX(Matches!$X:$X,AA2404)=0,"",IF(I2404="H",INDEX(Matches!$H:$H,AA2404),INDEX(Matches!$I:$I,AA2404)))</f>
        <v/>
      </c>
      <c r="M2404" s="11">
        <f>IF(INDEX(Matches!$X:$X,AA2404)=0,"",IF(I2404="H",INDEX(Matches!$I:$I,AA2404),INDEX(Matches!$H:$H,AA2404)))</f>
        <v/>
      </c>
      <c r="N2404" s="11">
        <f>IF(L2404="","",IF(L2404&gt;M2404,"W",IF(L2404=M2404,"D","L")))</f>
        <v/>
      </c>
      <c r="O2404" s="11">
        <f>IF(L2404="","",IF(L2404&gt;M2404,3,IF(L2404=M2404,1,0)))</f>
        <v/>
      </c>
      <c r="P2404" s="31">
        <f>IF(I2404="H",INDEX(Matches!$L:$L,AA2404),INDEX(Matches!$N:$N,AA2404))</f>
        <v/>
      </c>
      <c r="Q2404" s="31">
        <f>INDEX(Matches!$M:$M,AA2404)</f>
        <v/>
      </c>
      <c r="R2404" s="31">
        <f>IF(I2404="H",INDEX(Matches!$N:$N,AA2404),INDEX(Matches!$L:$L,AA2404))</f>
        <v/>
      </c>
      <c r="S2404" s="33">
        <f>IF(I2404="H",INDEX(Matches!$O:$O,AA2404),INDEX(Matches!$P:$P,AA2404))</f>
        <v/>
      </c>
      <c r="T2404" s="33">
        <f>IF(INDEX(Matches!$J:$J,AA2404)="","",IF(I2404="H",INDEX(Matches!$J:$J,AA2404),INDEX(Matches!$K:$K,AA2404)))</f>
        <v/>
      </c>
      <c r="U2404" s="33">
        <f>IF(INDEX(Matches!$K:$K,AA2404)="","",IF(I2404="H",INDEX(Matches!$K:$K,AA2404),INDEX(Matches!$J:$J,AA2404)))</f>
        <v/>
      </c>
      <c r="V2404" s="30">
        <f>IF(T2404="","",T2404-U2404)</f>
        <v/>
      </c>
      <c r="W2404" s="33">
        <f>IF(I2404="H",INDEX(Matches!$T:$T,AA2404),INDEX(Matches!$U:$U,AA2404))</f>
        <v/>
      </c>
      <c r="X2404" s="11">
        <f>INDEX(Matches!$X:$X,AA2404)</f>
        <v/>
      </c>
      <c r="Y2404" s="30">
        <f>IF(O2404="","",O2404-S2404)</f>
        <v/>
      </c>
      <c r="Z2404" s="30">
        <f>IF(W2404="","",W2404-S2404)</f>
        <v/>
      </c>
      <c r="AA2404" s="24">
        <f>MATCH(J2404,Matches!$A:$A,0)</f>
        <v/>
      </c>
      <c r="AB2404" s="33" t="n"/>
      <c r="AC2404" s="33" t="n">
        <v>1.441930947643368</v>
      </c>
      <c r="AD2404" s="24" t="n"/>
      <c r="AE2404" s="24" t="n">
        <v>9</v>
      </c>
      <c r="AF2404" s="33" t="n"/>
      <c r="AG2404" s="33" t="n"/>
    </row>
    <row r="2405">
      <c r="A2405" s="24" t="inlineStr">
        <is>
          <t>Luton|34</t>
        </is>
      </c>
      <c r="B2405" s="24" t="inlineStr">
        <is>
          <t>E2</t>
        </is>
      </c>
      <c r="C2405" s="24" t="inlineStr">
        <is>
          <t>League One</t>
        </is>
      </c>
      <c r="D2405" s="24" t="inlineStr">
        <is>
          <t>Luton</t>
        </is>
      </c>
      <c r="E2405" s="24" t="n">
        <v>34</v>
      </c>
      <c r="F2405" s="24" t="n">
        <v>9</v>
      </c>
      <c r="G2405" s="29" t="n">
        <v>46452.625</v>
      </c>
      <c r="H2405" s="24" t="inlineStr">
        <is>
          <t>Reading</t>
        </is>
      </c>
      <c r="I2405" s="24" t="inlineStr">
        <is>
          <t>H</t>
        </is>
      </c>
      <c r="J2405" s="24" t="inlineStr">
        <is>
          <t>E2-Luton-Reading</t>
        </is>
      </c>
      <c r="K2405" s="24" t="n">
        <v>12</v>
      </c>
      <c r="L2405" s="11">
        <f>IF(INDEX(Matches!$X:$X,AA2405)=0,"",IF(I2405="H",INDEX(Matches!$H:$H,AA2405),INDEX(Matches!$I:$I,AA2405)))</f>
        <v/>
      </c>
      <c r="M2405" s="11">
        <f>IF(INDEX(Matches!$X:$X,AA2405)=0,"",IF(I2405="H",INDEX(Matches!$I:$I,AA2405),INDEX(Matches!$H:$H,AA2405)))</f>
        <v/>
      </c>
      <c r="N2405" s="11">
        <f>IF(L2405="","",IF(L2405&gt;M2405,"W",IF(L2405=M2405,"D","L")))</f>
        <v/>
      </c>
      <c r="O2405" s="11">
        <f>IF(L2405="","",IF(L2405&gt;M2405,3,IF(L2405=M2405,1,0)))</f>
        <v/>
      </c>
      <c r="P2405" s="31">
        <f>IF(I2405="H",INDEX(Matches!$L:$L,AA2405),INDEX(Matches!$N:$N,AA2405))</f>
        <v/>
      </c>
      <c r="Q2405" s="31">
        <f>INDEX(Matches!$M:$M,AA2405)</f>
        <v/>
      </c>
      <c r="R2405" s="31">
        <f>IF(I2405="H",INDEX(Matches!$N:$N,AA2405),INDEX(Matches!$L:$L,AA2405))</f>
        <v/>
      </c>
      <c r="S2405" s="33">
        <f>IF(I2405="H",INDEX(Matches!$O:$O,AA2405),INDEX(Matches!$P:$P,AA2405))</f>
        <v/>
      </c>
      <c r="T2405" s="33">
        <f>IF(INDEX(Matches!$J:$J,AA2405)="","",IF(I2405="H",INDEX(Matches!$J:$J,AA2405),INDEX(Matches!$K:$K,AA2405)))</f>
        <v/>
      </c>
      <c r="U2405" s="33">
        <f>IF(INDEX(Matches!$K:$K,AA2405)="","",IF(I2405="H",INDEX(Matches!$K:$K,AA2405),INDEX(Matches!$J:$J,AA2405)))</f>
        <v/>
      </c>
      <c r="V2405" s="30">
        <f>IF(T2405="","",T2405-U2405)</f>
        <v/>
      </c>
      <c r="W2405" s="33">
        <f>IF(I2405="H",INDEX(Matches!$T:$T,AA2405),INDEX(Matches!$U:$U,AA2405))</f>
        <v/>
      </c>
      <c r="X2405" s="11">
        <f>INDEX(Matches!$X:$X,AA2405)</f>
        <v/>
      </c>
      <c r="Y2405" s="30">
        <f>IF(O2405="","",O2405-S2405)</f>
        <v/>
      </c>
      <c r="Z2405" s="30">
        <f>IF(W2405="","",W2405-S2405)</f>
        <v/>
      </c>
      <c r="AA2405" s="24">
        <f>MATCH(J2405,Matches!$A:$A,0)</f>
        <v/>
      </c>
      <c r="AB2405" s="33" t="n"/>
      <c r="AC2405" s="33" t="n">
        <v>1.684215665517464</v>
      </c>
      <c r="AD2405" s="24" t="n"/>
      <c r="AE2405" s="24" t="n">
        <v>9</v>
      </c>
      <c r="AF2405" s="33" t="n"/>
      <c r="AG2405" s="33" t="n"/>
    </row>
    <row r="2406">
      <c r="A2406" s="24" t="inlineStr">
        <is>
          <t>Luton|35</t>
        </is>
      </c>
      <c r="B2406" s="24" t="inlineStr">
        <is>
          <t>E2</t>
        </is>
      </c>
      <c r="C2406" s="24" t="inlineStr">
        <is>
          <t>League One</t>
        </is>
      </c>
      <c r="D2406" s="24" t="inlineStr">
        <is>
          <t>Luton</t>
        </is>
      </c>
      <c r="E2406" s="24" t="n">
        <v>35</v>
      </c>
      <c r="F2406" s="24" t="n">
        <v>9</v>
      </c>
      <c r="G2406" s="29" t="n">
        <v>46459.625</v>
      </c>
      <c r="H2406" s="24" t="inlineStr">
        <is>
          <t>Notts County</t>
        </is>
      </c>
      <c r="I2406" s="24" t="inlineStr">
        <is>
          <t>A</t>
        </is>
      </c>
      <c r="J2406" s="24" t="inlineStr">
        <is>
          <t>E2-NottsCou-Luton</t>
        </is>
      </c>
      <c r="K2406" s="24" t="n">
        <v>18</v>
      </c>
      <c r="L2406" s="11">
        <f>IF(INDEX(Matches!$X:$X,AA2406)=0,"",IF(I2406="H",INDEX(Matches!$H:$H,AA2406),INDEX(Matches!$I:$I,AA2406)))</f>
        <v/>
      </c>
      <c r="M2406" s="11">
        <f>IF(INDEX(Matches!$X:$X,AA2406)=0,"",IF(I2406="H",INDEX(Matches!$I:$I,AA2406),INDEX(Matches!$H:$H,AA2406)))</f>
        <v/>
      </c>
      <c r="N2406" s="11">
        <f>IF(L2406="","",IF(L2406&gt;M2406,"W",IF(L2406=M2406,"D","L")))</f>
        <v/>
      </c>
      <c r="O2406" s="11">
        <f>IF(L2406="","",IF(L2406&gt;M2406,3,IF(L2406=M2406,1,0)))</f>
        <v/>
      </c>
      <c r="P2406" s="31">
        <f>IF(I2406="H",INDEX(Matches!$L:$L,AA2406),INDEX(Matches!$N:$N,AA2406))</f>
        <v/>
      </c>
      <c r="Q2406" s="31">
        <f>INDEX(Matches!$M:$M,AA2406)</f>
        <v/>
      </c>
      <c r="R2406" s="31">
        <f>IF(I2406="H",INDEX(Matches!$N:$N,AA2406),INDEX(Matches!$L:$L,AA2406))</f>
        <v/>
      </c>
      <c r="S2406" s="33">
        <f>IF(I2406="H",INDEX(Matches!$O:$O,AA2406),INDEX(Matches!$P:$P,AA2406))</f>
        <v/>
      </c>
      <c r="T2406" s="33">
        <f>IF(INDEX(Matches!$J:$J,AA2406)="","",IF(I2406="H",INDEX(Matches!$J:$J,AA2406),INDEX(Matches!$K:$K,AA2406)))</f>
        <v/>
      </c>
      <c r="U2406" s="33">
        <f>IF(INDEX(Matches!$K:$K,AA2406)="","",IF(I2406="H",INDEX(Matches!$K:$K,AA2406),INDEX(Matches!$J:$J,AA2406)))</f>
        <v/>
      </c>
      <c r="V2406" s="30">
        <f>IF(T2406="","",T2406-U2406)</f>
        <v/>
      </c>
      <c r="W2406" s="33">
        <f>IF(I2406="H",INDEX(Matches!$T:$T,AA2406),INDEX(Matches!$U:$U,AA2406))</f>
        <v/>
      </c>
      <c r="X2406" s="11">
        <f>INDEX(Matches!$X:$X,AA2406)</f>
        <v/>
      </c>
      <c r="Y2406" s="30">
        <f>IF(O2406="","",O2406-S2406)</f>
        <v/>
      </c>
      <c r="Z2406" s="30">
        <f>IF(W2406="","",W2406-S2406)</f>
        <v/>
      </c>
      <c r="AA2406" s="24">
        <f>MATCH(J2406,Matches!$A:$A,0)</f>
        <v/>
      </c>
      <c r="AB2406" s="33" t="n"/>
      <c r="AC2406" s="33" t="n">
        <v>1.473507427174561</v>
      </c>
      <c r="AD2406" s="24" t="n"/>
      <c r="AE2406" s="24" t="n">
        <v>9</v>
      </c>
      <c r="AF2406" s="33" t="n"/>
      <c r="AG2406" s="33" t="n"/>
    </row>
    <row r="2407">
      <c r="A2407" s="24" t="inlineStr">
        <is>
          <t>Luton|36</t>
        </is>
      </c>
      <c r="B2407" s="24" t="inlineStr">
        <is>
          <t>E2</t>
        </is>
      </c>
      <c r="C2407" s="24" t="inlineStr">
        <is>
          <t>League One</t>
        </is>
      </c>
      <c r="D2407" s="24" t="inlineStr">
        <is>
          <t>Luton</t>
        </is>
      </c>
      <c r="E2407" s="24" t="n">
        <v>36</v>
      </c>
      <c r="F2407" s="24" t="n">
        <v>9</v>
      </c>
      <c r="G2407" s="29" t="n">
        <v>46466.625</v>
      </c>
      <c r="H2407" s="24" t="inlineStr">
        <is>
          <t>Burton</t>
        </is>
      </c>
      <c r="I2407" s="24" t="inlineStr">
        <is>
          <t>H</t>
        </is>
      </c>
      <c r="J2407" s="24" t="inlineStr">
        <is>
          <t>E2-Luton-Burton</t>
        </is>
      </c>
      <c r="K2407" s="24" t="n">
        <v>22</v>
      </c>
      <c r="L2407" s="11">
        <f>IF(INDEX(Matches!$X:$X,AA2407)=0,"",IF(I2407="H",INDEX(Matches!$H:$H,AA2407),INDEX(Matches!$I:$I,AA2407)))</f>
        <v/>
      </c>
      <c r="M2407" s="11">
        <f>IF(INDEX(Matches!$X:$X,AA2407)=0,"",IF(I2407="H",INDEX(Matches!$I:$I,AA2407),INDEX(Matches!$H:$H,AA2407)))</f>
        <v/>
      </c>
      <c r="N2407" s="11">
        <f>IF(L2407="","",IF(L2407&gt;M2407,"W",IF(L2407=M2407,"D","L")))</f>
        <v/>
      </c>
      <c r="O2407" s="11">
        <f>IF(L2407="","",IF(L2407&gt;M2407,3,IF(L2407=M2407,1,0)))</f>
        <v/>
      </c>
      <c r="P2407" s="31">
        <f>IF(I2407="H",INDEX(Matches!$L:$L,AA2407),INDEX(Matches!$N:$N,AA2407))</f>
        <v/>
      </c>
      <c r="Q2407" s="31">
        <f>INDEX(Matches!$M:$M,AA2407)</f>
        <v/>
      </c>
      <c r="R2407" s="31">
        <f>IF(I2407="H",INDEX(Matches!$N:$N,AA2407),INDEX(Matches!$L:$L,AA2407))</f>
        <v/>
      </c>
      <c r="S2407" s="33">
        <f>IF(I2407="H",INDEX(Matches!$O:$O,AA2407),INDEX(Matches!$P:$P,AA2407))</f>
        <v/>
      </c>
      <c r="T2407" s="33">
        <f>IF(INDEX(Matches!$J:$J,AA2407)="","",IF(I2407="H",INDEX(Matches!$J:$J,AA2407),INDEX(Matches!$K:$K,AA2407)))</f>
        <v/>
      </c>
      <c r="U2407" s="33">
        <f>IF(INDEX(Matches!$K:$K,AA2407)="","",IF(I2407="H",INDEX(Matches!$K:$K,AA2407),INDEX(Matches!$J:$J,AA2407)))</f>
        <v/>
      </c>
      <c r="V2407" s="30">
        <f>IF(T2407="","",T2407-U2407)</f>
        <v/>
      </c>
      <c r="W2407" s="33">
        <f>IF(I2407="H",INDEX(Matches!$T:$T,AA2407),INDEX(Matches!$U:$U,AA2407))</f>
        <v/>
      </c>
      <c r="X2407" s="11">
        <f>INDEX(Matches!$X:$X,AA2407)</f>
        <v/>
      </c>
      <c r="Y2407" s="30">
        <f>IF(O2407="","",O2407-S2407)</f>
        <v/>
      </c>
      <c r="Z2407" s="30">
        <f>IF(W2407="","",W2407-S2407)</f>
        <v/>
      </c>
      <c r="AA2407" s="24">
        <f>MATCH(J2407,Matches!$A:$A,0)</f>
        <v/>
      </c>
      <c r="AB2407" s="33" t="n"/>
      <c r="AC2407" s="33" t="n">
        <v>1.949593032917658</v>
      </c>
      <c r="AD2407" s="24" t="n"/>
      <c r="AE2407" s="24" t="n">
        <v>9</v>
      </c>
      <c r="AF2407" s="33" t="n"/>
      <c r="AG2407" s="33" t="n"/>
    </row>
    <row r="2408">
      <c r="A2408" s="24" t="inlineStr">
        <is>
          <t>Luton|37</t>
        </is>
      </c>
      <c r="B2408" s="24" t="inlineStr">
        <is>
          <t>E2</t>
        </is>
      </c>
      <c r="C2408" s="24" t="inlineStr">
        <is>
          <t>League One</t>
        </is>
      </c>
      <c r="D2408" s="24" t="inlineStr">
        <is>
          <t>Luton</t>
        </is>
      </c>
      <c r="E2408" s="24" t="n">
        <v>37</v>
      </c>
      <c r="F2408" s="24" t="n">
        <v>10</v>
      </c>
      <c r="G2408" s="29" t="n">
        <v>46472.625</v>
      </c>
      <c r="H2408" s="24" t="inlineStr">
        <is>
          <t>Plymouth</t>
        </is>
      </c>
      <c r="I2408" s="24" t="inlineStr">
        <is>
          <t>H</t>
        </is>
      </c>
      <c r="J2408" s="24" t="inlineStr">
        <is>
          <t>E2-Luton-Plymouth</t>
        </is>
      </c>
      <c r="K2408" s="24" t="n">
        <v>5</v>
      </c>
      <c r="L2408" s="11">
        <f>IF(INDEX(Matches!$X:$X,AA2408)=0,"",IF(I2408="H",INDEX(Matches!$H:$H,AA2408),INDEX(Matches!$I:$I,AA2408)))</f>
        <v/>
      </c>
      <c r="M2408" s="11">
        <f>IF(INDEX(Matches!$X:$X,AA2408)=0,"",IF(I2408="H",INDEX(Matches!$I:$I,AA2408),INDEX(Matches!$H:$H,AA2408)))</f>
        <v/>
      </c>
      <c r="N2408" s="11">
        <f>IF(L2408="","",IF(L2408&gt;M2408,"W",IF(L2408=M2408,"D","L")))</f>
        <v/>
      </c>
      <c r="O2408" s="11">
        <f>IF(L2408="","",IF(L2408&gt;M2408,3,IF(L2408=M2408,1,0)))</f>
        <v/>
      </c>
      <c r="P2408" s="31">
        <f>IF(I2408="H",INDEX(Matches!$L:$L,AA2408),INDEX(Matches!$N:$N,AA2408))</f>
        <v/>
      </c>
      <c r="Q2408" s="31">
        <f>INDEX(Matches!$M:$M,AA2408)</f>
        <v/>
      </c>
      <c r="R2408" s="31">
        <f>IF(I2408="H",INDEX(Matches!$N:$N,AA2408),INDEX(Matches!$L:$L,AA2408))</f>
        <v/>
      </c>
      <c r="S2408" s="33">
        <f>IF(I2408="H",INDEX(Matches!$O:$O,AA2408),INDEX(Matches!$P:$P,AA2408))</f>
        <v/>
      </c>
      <c r="T2408" s="33">
        <f>IF(INDEX(Matches!$J:$J,AA2408)="","",IF(I2408="H",INDEX(Matches!$J:$J,AA2408),INDEX(Matches!$K:$K,AA2408)))</f>
        <v/>
      </c>
      <c r="U2408" s="33">
        <f>IF(INDEX(Matches!$K:$K,AA2408)="","",IF(I2408="H",INDEX(Matches!$K:$K,AA2408),INDEX(Matches!$J:$J,AA2408)))</f>
        <v/>
      </c>
      <c r="V2408" s="30">
        <f>IF(T2408="","",T2408-U2408)</f>
        <v/>
      </c>
      <c r="W2408" s="33">
        <f>IF(I2408="H",INDEX(Matches!$T:$T,AA2408),INDEX(Matches!$U:$U,AA2408))</f>
        <v/>
      </c>
      <c r="X2408" s="11">
        <f>INDEX(Matches!$X:$X,AA2408)</f>
        <v/>
      </c>
      <c r="Y2408" s="30">
        <f>IF(O2408="","",O2408-S2408)</f>
        <v/>
      </c>
      <c r="Z2408" s="30">
        <f>IF(W2408="","",W2408-S2408)</f>
        <v/>
      </c>
      <c r="AA2408" s="24">
        <f>MATCH(J2408,Matches!$A:$A,0)</f>
        <v/>
      </c>
      <c r="AB2408" s="33" t="n"/>
      <c r="AC2408" s="33" t="n">
        <v>1.633935311731646</v>
      </c>
      <c r="AD2408" s="24" t="n"/>
      <c r="AE2408" s="24" t="n">
        <v>10</v>
      </c>
      <c r="AF2408" s="33" t="n"/>
      <c r="AG2408" s="33" t="n"/>
    </row>
    <row r="2409">
      <c r="A2409" s="24" t="inlineStr">
        <is>
          <t>Luton|38</t>
        </is>
      </c>
      <c r="B2409" s="24" t="inlineStr">
        <is>
          <t>E2</t>
        </is>
      </c>
      <c r="C2409" s="24" t="inlineStr">
        <is>
          <t>League One</t>
        </is>
      </c>
      <c r="D2409" s="24" t="inlineStr">
        <is>
          <t>Luton</t>
        </is>
      </c>
      <c r="E2409" s="24" t="n">
        <v>38</v>
      </c>
      <c r="F2409" s="24" t="n">
        <v>10</v>
      </c>
      <c r="G2409" s="29" t="n">
        <v>46475.625</v>
      </c>
      <c r="H2409" s="24" t="inlineStr">
        <is>
          <t>Wigan</t>
        </is>
      </c>
      <c r="I2409" s="24" t="inlineStr">
        <is>
          <t>A</t>
        </is>
      </c>
      <c r="J2409" s="24" t="inlineStr">
        <is>
          <t>E2-Wigan-Luton</t>
        </is>
      </c>
      <c r="K2409" s="24" t="n">
        <v>14</v>
      </c>
      <c r="L2409" s="11">
        <f>IF(INDEX(Matches!$X:$X,AA2409)=0,"",IF(I2409="H",INDEX(Matches!$H:$H,AA2409),INDEX(Matches!$I:$I,AA2409)))</f>
        <v/>
      </c>
      <c r="M2409" s="11">
        <f>IF(INDEX(Matches!$X:$X,AA2409)=0,"",IF(I2409="H",INDEX(Matches!$I:$I,AA2409),INDEX(Matches!$H:$H,AA2409)))</f>
        <v/>
      </c>
      <c r="N2409" s="11">
        <f>IF(L2409="","",IF(L2409&gt;M2409,"W",IF(L2409=M2409,"D","L")))</f>
        <v/>
      </c>
      <c r="O2409" s="11">
        <f>IF(L2409="","",IF(L2409&gt;M2409,3,IF(L2409=M2409,1,0)))</f>
        <v/>
      </c>
      <c r="P2409" s="31">
        <f>IF(I2409="H",INDEX(Matches!$L:$L,AA2409),INDEX(Matches!$N:$N,AA2409))</f>
        <v/>
      </c>
      <c r="Q2409" s="31">
        <f>INDEX(Matches!$M:$M,AA2409)</f>
        <v/>
      </c>
      <c r="R2409" s="31">
        <f>IF(I2409="H",INDEX(Matches!$N:$N,AA2409),INDEX(Matches!$L:$L,AA2409))</f>
        <v/>
      </c>
      <c r="S2409" s="33">
        <f>IF(I2409="H",INDEX(Matches!$O:$O,AA2409),INDEX(Matches!$P:$P,AA2409))</f>
        <v/>
      </c>
      <c r="T2409" s="33">
        <f>IF(INDEX(Matches!$J:$J,AA2409)="","",IF(I2409="H",INDEX(Matches!$J:$J,AA2409),INDEX(Matches!$K:$K,AA2409)))</f>
        <v/>
      </c>
      <c r="U2409" s="33">
        <f>IF(INDEX(Matches!$K:$K,AA2409)="","",IF(I2409="H",INDEX(Matches!$K:$K,AA2409),INDEX(Matches!$J:$J,AA2409)))</f>
        <v/>
      </c>
      <c r="V2409" s="30">
        <f>IF(T2409="","",T2409-U2409)</f>
        <v/>
      </c>
      <c r="W2409" s="33">
        <f>IF(I2409="H",INDEX(Matches!$T:$T,AA2409),INDEX(Matches!$U:$U,AA2409))</f>
        <v/>
      </c>
      <c r="X2409" s="11">
        <f>INDEX(Matches!$X:$X,AA2409)</f>
        <v/>
      </c>
      <c r="Y2409" s="30">
        <f>IF(O2409="","",O2409-S2409)</f>
        <v/>
      </c>
      <c r="Z2409" s="30">
        <f>IF(W2409="","",W2409-S2409)</f>
        <v/>
      </c>
      <c r="AA2409" s="24">
        <f>MATCH(J2409,Matches!$A:$A,0)</f>
        <v/>
      </c>
      <c r="AB2409" s="33" t="n"/>
      <c r="AC2409" s="33" t="n">
        <v>1.500556923137634</v>
      </c>
      <c r="AD2409" s="24" t="n"/>
      <c r="AE2409" s="24" t="n">
        <v>10</v>
      </c>
      <c r="AF2409" s="33" t="n"/>
      <c r="AG2409" s="33" t="n"/>
    </row>
    <row r="2410">
      <c r="A2410" s="24" t="inlineStr">
        <is>
          <t>Luton|39</t>
        </is>
      </c>
      <c r="B2410" s="24" t="inlineStr">
        <is>
          <t>E2</t>
        </is>
      </c>
      <c r="C2410" s="24" t="inlineStr">
        <is>
          <t>League One</t>
        </is>
      </c>
      <c r="D2410" s="24" t="inlineStr">
        <is>
          <t>Luton</t>
        </is>
      </c>
      <c r="E2410" s="24" t="n">
        <v>39</v>
      </c>
      <c r="F2410" s="24" t="n">
        <v>10</v>
      </c>
      <c r="G2410" s="29" t="n">
        <v>46480.625</v>
      </c>
      <c r="H2410" s="24" t="inlineStr">
        <is>
          <t>AFC Wimbledon</t>
        </is>
      </c>
      <c r="I2410" s="24" t="inlineStr">
        <is>
          <t>H</t>
        </is>
      </c>
      <c r="J2410" s="24" t="inlineStr">
        <is>
          <t>E2-Luton-AFCWimbl</t>
        </is>
      </c>
      <c r="K2410" s="24" t="n">
        <v>23</v>
      </c>
      <c r="L2410" s="11">
        <f>IF(INDEX(Matches!$X:$X,AA2410)=0,"",IF(I2410="H",INDEX(Matches!$H:$H,AA2410),INDEX(Matches!$I:$I,AA2410)))</f>
        <v/>
      </c>
      <c r="M2410" s="11">
        <f>IF(INDEX(Matches!$X:$X,AA2410)=0,"",IF(I2410="H",INDEX(Matches!$I:$I,AA2410),INDEX(Matches!$H:$H,AA2410)))</f>
        <v/>
      </c>
      <c r="N2410" s="11">
        <f>IF(L2410="","",IF(L2410&gt;M2410,"W",IF(L2410=M2410,"D","L")))</f>
        <v/>
      </c>
      <c r="O2410" s="11">
        <f>IF(L2410="","",IF(L2410&gt;M2410,3,IF(L2410=M2410,1,0)))</f>
        <v/>
      </c>
      <c r="P2410" s="31">
        <f>IF(I2410="H",INDEX(Matches!$L:$L,AA2410),INDEX(Matches!$N:$N,AA2410))</f>
        <v/>
      </c>
      <c r="Q2410" s="31">
        <f>INDEX(Matches!$M:$M,AA2410)</f>
        <v/>
      </c>
      <c r="R2410" s="31">
        <f>IF(I2410="H",INDEX(Matches!$N:$N,AA2410),INDEX(Matches!$L:$L,AA2410))</f>
        <v/>
      </c>
      <c r="S2410" s="33">
        <f>IF(I2410="H",INDEX(Matches!$O:$O,AA2410),INDEX(Matches!$P:$P,AA2410))</f>
        <v/>
      </c>
      <c r="T2410" s="33">
        <f>IF(INDEX(Matches!$J:$J,AA2410)="","",IF(I2410="H",INDEX(Matches!$J:$J,AA2410),INDEX(Matches!$K:$K,AA2410)))</f>
        <v/>
      </c>
      <c r="U2410" s="33">
        <f>IF(INDEX(Matches!$K:$K,AA2410)="","",IF(I2410="H",INDEX(Matches!$K:$K,AA2410),INDEX(Matches!$J:$J,AA2410)))</f>
        <v/>
      </c>
      <c r="V2410" s="30">
        <f>IF(T2410="","",T2410-U2410)</f>
        <v/>
      </c>
      <c r="W2410" s="33">
        <f>IF(I2410="H",INDEX(Matches!$T:$T,AA2410),INDEX(Matches!$U:$U,AA2410))</f>
        <v/>
      </c>
      <c r="X2410" s="11">
        <f>INDEX(Matches!$X:$X,AA2410)</f>
        <v/>
      </c>
      <c r="Y2410" s="30">
        <f>IF(O2410="","",O2410-S2410)</f>
        <v/>
      </c>
      <c r="Z2410" s="30">
        <f>IF(W2410="","",W2410-S2410)</f>
        <v/>
      </c>
      <c r="AA2410" s="24">
        <f>MATCH(J2410,Matches!$A:$A,0)</f>
        <v/>
      </c>
      <c r="AB2410" s="33" t="n"/>
      <c r="AC2410" s="33" t="n">
        <v>1.988930488445708</v>
      </c>
      <c r="AD2410" s="24" t="n"/>
      <c r="AE2410" s="24" t="n">
        <v>10</v>
      </c>
      <c r="AF2410" s="33" t="n"/>
      <c r="AG2410" s="33" t="n"/>
    </row>
    <row r="2411">
      <c r="A2411" s="24" t="inlineStr">
        <is>
          <t>Luton|40</t>
        </is>
      </c>
      <c r="B2411" s="24" t="inlineStr">
        <is>
          <t>E2</t>
        </is>
      </c>
      <c r="C2411" s="24" t="inlineStr">
        <is>
          <t>League One</t>
        </is>
      </c>
      <c r="D2411" s="24" t="inlineStr">
        <is>
          <t>Luton</t>
        </is>
      </c>
      <c r="E2411" s="24" t="n">
        <v>40</v>
      </c>
      <c r="F2411" s="24" t="n">
        <v>10</v>
      </c>
      <c r="G2411" s="29" t="n">
        <v>46487.625</v>
      </c>
      <c r="H2411" s="24" t="inlineStr">
        <is>
          <t>Bromley</t>
        </is>
      </c>
      <c r="I2411" s="24" t="inlineStr">
        <is>
          <t>A</t>
        </is>
      </c>
      <c r="J2411" s="24" t="inlineStr">
        <is>
          <t>E2-Bromley-Luton</t>
        </is>
      </c>
      <c r="K2411" s="24" t="n">
        <v>24</v>
      </c>
      <c r="L2411" s="11">
        <f>IF(INDEX(Matches!$X:$X,AA2411)=0,"",IF(I2411="H",INDEX(Matches!$H:$H,AA2411),INDEX(Matches!$I:$I,AA2411)))</f>
        <v/>
      </c>
      <c r="M2411" s="11">
        <f>IF(INDEX(Matches!$X:$X,AA2411)=0,"",IF(I2411="H",INDEX(Matches!$I:$I,AA2411),INDEX(Matches!$H:$H,AA2411)))</f>
        <v/>
      </c>
      <c r="N2411" s="11">
        <f>IF(L2411="","",IF(L2411&gt;M2411,"W",IF(L2411=M2411,"D","L")))</f>
        <v/>
      </c>
      <c r="O2411" s="11">
        <f>IF(L2411="","",IF(L2411&gt;M2411,3,IF(L2411=M2411,1,0)))</f>
        <v/>
      </c>
      <c r="P2411" s="31">
        <f>IF(I2411="H",INDEX(Matches!$L:$L,AA2411),INDEX(Matches!$N:$N,AA2411))</f>
        <v/>
      </c>
      <c r="Q2411" s="31">
        <f>INDEX(Matches!$M:$M,AA2411)</f>
        <v/>
      </c>
      <c r="R2411" s="31">
        <f>IF(I2411="H",INDEX(Matches!$N:$N,AA2411),INDEX(Matches!$L:$L,AA2411))</f>
        <v/>
      </c>
      <c r="S2411" s="33">
        <f>IF(I2411="H",INDEX(Matches!$O:$O,AA2411),INDEX(Matches!$P:$P,AA2411))</f>
        <v/>
      </c>
      <c r="T2411" s="33">
        <f>IF(INDEX(Matches!$J:$J,AA2411)="","",IF(I2411="H",INDEX(Matches!$J:$J,AA2411),INDEX(Matches!$K:$K,AA2411)))</f>
        <v/>
      </c>
      <c r="U2411" s="33">
        <f>IF(INDEX(Matches!$K:$K,AA2411)="","",IF(I2411="H",INDEX(Matches!$K:$K,AA2411),INDEX(Matches!$J:$J,AA2411)))</f>
        <v/>
      </c>
      <c r="V2411" s="30">
        <f>IF(T2411="","",T2411-U2411)</f>
        <v/>
      </c>
      <c r="W2411" s="33">
        <f>IF(I2411="H",INDEX(Matches!$T:$T,AA2411),INDEX(Matches!$U:$U,AA2411))</f>
        <v/>
      </c>
      <c r="X2411" s="11">
        <f>INDEX(Matches!$X:$X,AA2411)</f>
        <v/>
      </c>
      <c r="Y2411" s="30">
        <f>IF(O2411="","",O2411-S2411)</f>
        <v/>
      </c>
      <c r="Z2411" s="30">
        <f>IF(W2411="","",W2411-S2411)</f>
        <v/>
      </c>
      <c r="AA2411" s="24">
        <f>MATCH(J2411,Matches!$A:$A,0)</f>
        <v/>
      </c>
      <c r="AB2411" s="33" t="n"/>
      <c r="AC2411" s="33" t="n">
        <v>1.759167165186308</v>
      </c>
      <c r="AD2411" s="24" t="n"/>
      <c r="AE2411" s="24" t="n">
        <v>10</v>
      </c>
      <c r="AF2411" s="33" t="n"/>
      <c r="AG2411" s="33" t="n"/>
    </row>
    <row r="2412">
      <c r="A2412" s="24" t="inlineStr">
        <is>
          <t>Luton|41</t>
        </is>
      </c>
      <c r="B2412" s="24" t="inlineStr">
        <is>
          <t>E2</t>
        </is>
      </c>
      <c r="C2412" s="24" t="inlineStr">
        <is>
          <t>League One</t>
        </is>
      </c>
      <c r="D2412" s="24" t="inlineStr">
        <is>
          <t>Luton</t>
        </is>
      </c>
      <c r="E2412" s="24" t="n">
        <v>41</v>
      </c>
      <c r="F2412" s="24" t="n">
        <v>11</v>
      </c>
      <c r="G2412" s="29" t="n">
        <v>46490.82291666666</v>
      </c>
      <c r="H2412" s="24" t="inlineStr">
        <is>
          <t>Huddersfield</t>
        </is>
      </c>
      <c r="I2412" s="24" t="inlineStr">
        <is>
          <t>H</t>
        </is>
      </c>
      <c r="J2412" s="24" t="inlineStr">
        <is>
          <t>E2-Luton-Huddersf</t>
        </is>
      </c>
      <c r="K2412" s="24" t="n">
        <v>4</v>
      </c>
      <c r="L2412" s="11">
        <f>IF(INDEX(Matches!$X:$X,AA2412)=0,"",IF(I2412="H",INDEX(Matches!$H:$H,AA2412),INDEX(Matches!$I:$I,AA2412)))</f>
        <v/>
      </c>
      <c r="M2412" s="11">
        <f>IF(INDEX(Matches!$X:$X,AA2412)=0,"",IF(I2412="H",INDEX(Matches!$I:$I,AA2412),INDEX(Matches!$H:$H,AA2412)))</f>
        <v/>
      </c>
      <c r="N2412" s="11">
        <f>IF(L2412="","",IF(L2412&gt;M2412,"W",IF(L2412=M2412,"D","L")))</f>
        <v/>
      </c>
      <c r="O2412" s="11">
        <f>IF(L2412="","",IF(L2412&gt;M2412,3,IF(L2412=M2412,1,0)))</f>
        <v/>
      </c>
      <c r="P2412" s="31">
        <f>IF(I2412="H",INDEX(Matches!$L:$L,AA2412),INDEX(Matches!$N:$N,AA2412))</f>
        <v/>
      </c>
      <c r="Q2412" s="31">
        <f>INDEX(Matches!$M:$M,AA2412)</f>
        <v/>
      </c>
      <c r="R2412" s="31">
        <f>IF(I2412="H",INDEX(Matches!$N:$N,AA2412),INDEX(Matches!$L:$L,AA2412))</f>
        <v/>
      </c>
      <c r="S2412" s="33">
        <f>IF(I2412="H",INDEX(Matches!$O:$O,AA2412),INDEX(Matches!$P:$P,AA2412))</f>
        <v/>
      </c>
      <c r="T2412" s="33">
        <f>IF(INDEX(Matches!$J:$J,AA2412)="","",IF(I2412="H",INDEX(Matches!$J:$J,AA2412),INDEX(Matches!$K:$K,AA2412)))</f>
        <v/>
      </c>
      <c r="U2412" s="33">
        <f>IF(INDEX(Matches!$K:$K,AA2412)="","",IF(I2412="H",INDEX(Matches!$K:$K,AA2412),INDEX(Matches!$J:$J,AA2412)))</f>
        <v/>
      </c>
      <c r="V2412" s="30">
        <f>IF(T2412="","",T2412-U2412)</f>
        <v/>
      </c>
      <c r="W2412" s="33">
        <f>IF(I2412="H",INDEX(Matches!$T:$T,AA2412),INDEX(Matches!$U:$U,AA2412))</f>
        <v/>
      </c>
      <c r="X2412" s="11">
        <f>INDEX(Matches!$X:$X,AA2412)</f>
        <v/>
      </c>
      <c r="Y2412" s="30">
        <f>IF(O2412="","",O2412-S2412)</f>
        <v/>
      </c>
      <c r="Z2412" s="30">
        <f>IF(W2412="","",W2412-S2412)</f>
        <v/>
      </c>
      <c r="AA2412" s="24">
        <f>MATCH(J2412,Matches!$A:$A,0)</f>
        <v/>
      </c>
      <c r="AB2412" s="33" t="n"/>
      <c r="AC2412" s="33" t="n">
        <v>1.524355255017964</v>
      </c>
      <c r="AD2412" s="24" t="n"/>
      <c r="AE2412" s="24" t="n">
        <v>11</v>
      </c>
      <c r="AF2412" s="33" t="n"/>
      <c r="AG2412" s="33" t="n"/>
    </row>
    <row r="2413">
      <c r="A2413" s="24" t="inlineStr">
        <is>
          <t>Luton|42</t>
        </is>
      </c>
      <c r="B2413" s="24" t="inlineStr">
        <is>
          <t>E2</t>
        </is>
      </c>
      <c r="C2413" s="24" t="inlineStr">
        <is>
          <t>League One</t>
        </is>
      </c>
      <c r="D2413" s="24" t="inlineStr">
        <is>
          <t>Luton</t>
        </is>
      </c>
      <c r="E2413" s="24" t="n">
        <v>42</v>
      </c>
      <c r="F2413" s="24" t="n">
        <v>11</v>
      </c>
      <c r="G2413" s="29" t="n">
        <v>46494.625</v>
      </c>
      <c r="H2413" s="24" t="inlineStr">
        <is>
          <t>Bradford</t>
        </is>
      </c>
      <c r="I2413" s="24" t="inlineStr">
        <is>
          <t>A</t>
        </is>
      </c>
      <c r="J2413" s="24" t="inlineStr">
        <is>
          <t>E2-Bradford-Luton</t>
        </is>
      </c>
      <c r="K2413" s="24" t="n">
        <v>8</v>
      </c>
      <c r="L2413" s="11">
        <f>IF(INDEX(Matches!$X:$X,AA2413)=0,"",IF(I2413="H",INDEX(Matches!$H:$H,AA2413),INDEX(Matches!$I:$I,AA2413)))</f>
        <v/>
      </c>
      <c r="M2413" s="11">
        <f>IF(INDEX(Matches!$X:$X,AA2413)=0,"",IF(I2413="H",INDEX(Matches!$I:$I,AA2413),INDEX(Matches!$H:$H,AA2413)))</f>
        <v/>
      </c>
      <c r="N2413" s="11">
        <f>IF(L2413="","",IF(L2413&gt;M2413,"W",IF(L2413=M2413,"D","L")))</f>
        <v/>
      </c>
      <c r="O2413" s="11">
        <f>IF(L2413="","",IF(L2413&gt;M2413,3,IF(L2413=M2413,1,0)))</f>
        <v/>
      </c>
      <c r="P2413" s="31">
        <f>IF(I2413="H",INDEX(Matches!$L:$L,AA2413),INDEX(Matches!$N:$N,AA2413))</f>
        <v/>
      </c>
      <c r="Q2413" s="31">
        <f>INDEX(Matches!$M:$M,AA2413)</f>
        <v/>
      </c>
      <c r="R2413" s="31">
        <f>IF(I2413="H",INDEX(Matches!$N:$N,AA2413),INDEX(Matches!$L:$L,AA2413))</f>
        <v/>
      </c>
      <c r="S2413" s="33">
        <f>IF(I2413="H",INDEX(Matches!$O:$O,AA2413),INDEX(Matches!$P:$P,AA2413))</f>
        <v/>
      </c>
      <c r="T2413" s="33">
        <f>IF(INDEX(Matches!$J:$J,AA2413)="","",IF(I2413="H",INDEX(Matches!$J:$J,AA2413),INDEX(Matches!$K:$K,AA2413)))</f>
        <v/>
      </c>
      <c r="U2413" s="33">
        <f>IF(INDEX(Matches!$K:$K,AA2413)="","",IF(I2413="H",INDEX(Matches!$K:$K,AA2413),INDEX(Matches!$J:$J,AA2413)))</f>
        <v/>
      </c>
      <c r="V2413" s="30">
        <f>IF(T2413="","",T2413-U2413)</f>
        <v/>
      </c>
      <c r="W2413" s="33">
        <f>IF(I2413="H",INDEX(Matches!$T:$T,AA2413),INDEX(Matches!$U:$U,AA2413))</f>
        <v/>
      </c>
      <c r="X2413" s="11">
        <f>INDEX(Matches!$X:$X,AA2413)</f>
        <v/>
      </c>
      <c r="Y2413" s="30">
        <f>IF(O2413="","",O2413-S2413)</f>
        <v/>
      </c>
      <c r="Z2413" s="30">
        <f>IF(W2413="","",W2413-S2413)</f>
        <v/>
      </c>
      <c r="AA2413" s="24">
        <f>MATCH(J2413,Matches!$A:$A,0)</f>
        <v/>
      </c>
      <c r="AB2413" s="33" t="n"/>
      <c r="AC2413" s="33" t="n">
        <v>1.334697591708946</v>
      </c>
      <c r="AD2413" s="24" t="n"/>
      <c r="AE2413" s="24" t="n">
        <v>11</v>
      </c>
      <c r="AF2413" s="33" t="n"/>
      <c r="AG2413" s="33" t="n"/>
    </row>
    <row r="2414">
      <c r="A2414" s="24" t="inlineStr">
        <is>
          <t>Luton|43</t>
        </is>
      </c>
      <c r="B2414" s="24" t="inlineStr">
        <is>
          <t>E2</t>
        </is>
      </c>
      <c r="C2414" s="24" t="inlineStr">
        <is>
          <t>League One</t>
        </is>
      </c>
      <c r="D2414" s="24" t="inlineStr">
        <is>
          <t>Luton</t>
        </is>
      </c>
      <c r="E2414" s="24" t="n">
        <v>43</v>
      </c>
      <c r="F2414" s="24" t="n">
        <v>11</v>
      </c>
      <c r="G2414" s="29" t="n">
        <v>46501.625</v>
      </c>
      <c r="H2414" s="24" t="inlineStr">
        <is>
          <t>Wycombe</t>
        </is>
      </c>
      <c r="I2414" s="24" t="inlineStr">
        <is>
          <t>H</t>
        </is>
      </c>
      <c r="J2414" s="24" t="inlineStr">
        <is>
          <t>E2-Luton-Wycombe</t>
        </is>
      </c>
      <c r="K2414" s="24" t="n">
        <v>9</v>
      </c>
      <c r="L2414" s="11">
        <f>IF(INDEX(Matches!$X:$X,AA2414)=0,"",IF(I2414="H",INDEX(Matches!$H:$H,AA2414),INDEX(Matches!$I:$I,AA2414)))</f>
        <v/>
      </c>
      <c r="M2414" s="11">
        <f>IF(INDEX(Matches!$X:$X,AA2414)=0,"",IF(I2414="H",INDEX(Matches!$I:$I,AA2414),INDEX(Matches!$H:$H,AA2414)))</f>
        <v/>
      </c>
      <c r="N2414" s="11">
        <f>IF(L2414="","",IF(L2414&gt;M2414,"W",IF(L2414=M2414,"D","L")))</f>
        <v/>
      </c>
      <c r="O2414" s="11">
        <f>IF(L2414="","",IF(L2414&gt;M2414,3,IF(L2414=M2414,1,0)))</f>
        <v/>
      </c>
      <c r="P2414" s="31">
        <f>IF(I2414="H",INDEX(Matches!$L:$L,AA2414),INDEX(Matches!$N:$N,AA2414))</f>
        <v/>
      </c>
      <c r="Q2414" s="31">
        <f>INDEX(Matches!$M:$M,AA2414)</f>
        <v/>
      </c>
      <c r="R2414" s="31">
        <f>IF(I2414="H",INDEX(Matches!$N:$N,AA2414),INDEX(Matches!$L:$L,AA2414))</f>
        <v/>
      </c>
      <c r="S2414" s="33">
        <f>IF(I2414="H",INDEX(Matches!$O:$O,AA2414),INDEX(Matches!$P:$P,AA2414))</f>
        <v/>
      </c>
      <c r="T2414" s="33">
        <f>IF(INDEX(Matches!$J:$J,AA2414)="","",IF(I2414="H",INDEX(Matches!$J:$J,AA2414),INDEX(Matches!$K:$K,AA2414)))</f>
        <v/>
      </c>
      <c r="U2414" s="33">
        <f>IF(INDEX(Matches!$K:$K,AA2414)="","",IF(I2414="H",INDEX(Matches!$K:$K,AA2414),INDEX(Matches!$J:$J,AA2414)))</f>
        <v/>
      </c>
      <c r="V2414" s="30">
        <f>IF(T2414="","",T2414-U2414)</f>
        <v/>
      </c>
      <c r="W2414" s="33">
        <f>IF(I2414="H",INDEX(Matches!$T:$T,AA2414),INDEX(Matches!$U:$U,AA2414))</f>
        <v/>
      </c>
      <c r="X2414" s="11">
        <f>INDEX(Matches!$X:$X,AA2414)</f>
        <v/>
      </c>
      <c r="Y2414" s="30">
        <f>IF(O2414="","",O2414-S2414)</f>
        <v/>
      </c>
      <c r="Z2414" s="30">
        <f>IF(W2414="","",W2414-S2414)</f>
        <v/>
      </c>
      <c r="AA2414" s="24">
        <f>MATCH(J2414,Matches!$A:$A,0)</f>
        <v/>
      </c>
      <c r="AB2414" s="33" t="n"/>
      <c r="AC2414" s="33" t="n">
        <v>1.702296836357117</v>
      </c>
      <c r="AD2414" s="24" t="n"/>
      <c r="AE2414" s="24" t="n">
        <v>11</v>
      </c>
      <c r="AF2414" s="33" t="n"/>
      <c r="AG2414" s="33" t="n"/>
    </row>
    <row r="2415">
      <c r="A2415" s="24" t="inlineStr">
        <is>
          <t>Luton|44</t>
        </is>
      </c>
      <c r="B2415" s="24" t="inlineStr">
        <is>
          <t>E2</t>
        </is>
      </c>
      <c r="C2415" s="24" t="inlineStr">
        <is>
          <t>League One</t>
        </is>
      </c>
      <c r="D2415" s="24" t="inlineStr">
        <is>
          <t>Luton</t>
        </is>
      </c>
      <c r="E2415" s="24" t="n">
        <v>44</v>
      </c>
      <c r="F2415" s="24" t="n">
        <v>11</v>
      </c>
      <c r="G2415" s="29" t="n">
        <v>46504.82291666666</v>
      </c>
      <c r="H2415" s="24" t="inlineStr">
        <is>
          <t>Doncaster</t>
        </is>
      </c>
      <c r="I2415" s="24" t="inlineStr">
        <is>
          <t>A</t>
        </is>
      </c>
      <c r="J2415" s="24" t="inlineStr">
        <is>
          <t>E2-Doncaste-Luton</t>
        </is>
      </c>
      <c r="K2415" s="24" t="n">
        <v>15</v>
      </c>
      <c r="L2415" s="11">
        <f>IF(INDEX(Matches!$X:$X,AA2415)=0,"",IF(I2415="H",INDEX(Matches!$H:$H,AA2415),INDEX(Matches!$I:$I,AA2415)))</f>
        <v/>
      </c>
      <c r="M2415" s="11">
        <f>IF(INDEX(Matches!$X:$X,AA2415)=0,"",IF(I2415="H",INDEX(Matches!$I:$I,AA2415),INDEX(Matches!$H:$H,AA2415)))</f>
        <v/>
      </c>
      <c r="N2415" s="11">
        <f>IF(L2415="","",IF(L2415&gt;M2415,"W",IF(L2415=M2415,"D","L")))</f>
        <v/>
      </c>
      <c r="O2415" s="11">
        <f>IF(L2415="","",IF(L2415&gt;M2415,3,IF(L2415=M2415,1,0)))</f>
        <v/>
      </c>
      <c r="P2415" s="31">
        <f>IF(I2415="H",INDEX(Matches!$L:$L,AA2415),INDEX(Matches!$N:$N,AA2415))</f>
        <v/>
      </c>
      <c r="Q2415" s="31">
        <f>INDEX(Matches!$M:$M,AA2415)</f>
        <v/>
      </c>
      <c r="R2415" s="31">
        <f>IF(I2415="H",INDEX(Matches!$N:$N,AA2415),INDEX(Matches!$L:$L,AA2415))</f>
        <v/>
      </c>
      <c r="S2415" s="33">
        <f>IF(I2415="H",INDEX(Matches!$O:$O,AA2415),INDEX(Matches!$P:$P,AA2415))</f>
        <v/>
      </c>
      <c r="T2415" s="33">
        <f>IF(INDEX(Matches!$J:$J,AA2415)="","",IF(I2415="H",INDEX(Matches!$J:$J,AA2415),INDEX(Matches!$K:$K,AA2415)))</f>
        <v/>
      </c>
      <c r="U2415" s="33">
        <f>IF(INDEX(Matches!$K:$K,AA2415)="","",IF(I2415="H",INDEX(Matches!$K:$K,AA2415),INDEX(Matches!$J:$J,AA2415)))</f>
        <v/>
      </c>
      <c r="V2415" s="30">
        <f>IF(T2415="","",T2415-U2415)</f>
        <v/>
      </c>
      <c r="W2415" s="33">
        <f>IF(I2415="H",INDEX(Matches!$T:$T,AA2415),INDEX(Matches!$U:$U,AA2415))</f>
        <v/>
      </c>
      <c r="X2415" s="11">
        <f>INDEX(Matches!$X:$X,AA2415)</f>
        <v/>
      </c>
      <c r="Y2415" s="30">
        <f>IF(O2415="","",O2415-S2415)</f>
        <v/>
      </c>
      <c r="Z2415" s="30">
        <f>IF(W2415="","",W2415-S2415)</f>
        <v/>
      </c>
      <c r="AA2415" s="24">
        <f>MATCH(J2415,Matches!$A:$A,0)</f>
        <v/>
      </c>
      <c r="AB2415" s="33" t="n"/>
      <c r="AC2415" s="33" t="n">
        <v>1.489722497953139</v>
      </c>
      <c r="AD2415" s="24" t="n"/>
      <c r="AE2415" s="24" t="n">
        <v>11</v>
      </c>
      <c r="AF2415" s="33" t="n"/>
      <c r="AG2415" s="33" t="n"/>
    </row>
    <row r="2416">
      <c r="A2416" s="24" t="inlineStr">
        <is>
          <t>Luton|45</t>
        </is>
      </c>
      <c r="B2416" s="24" t="inlineStr">
        <is>
          <t>E2</t>
        </is>
      </c>
      <c r="C2416" s="24" t="inlineStr">
        <is>
          <t>League One</t>
        </is>
      </c>
      <c r="D2416" s="24" t="inlineStr">
        <is>
          <t>Luton</t>
        </is>
      </c>
      <c r="E2416" s="24" t="n">
        <v>45</v>
      </c>
      <c r="F2416" s="24" t="n">
        <v>12</v>
      </c>
      <c r="G2416" s="29" t="n">
        <v>46508.625</v>
      </c>
      <c r="H2416" s="24" t="inlineStr">
        <is>
          <t>Cambridge</t>
        </is>
      </c>
      <c r="I2416" s="24" t="inlineStr">
        <is>
          <t>A</t>
        </is>
      </c>
      <c r="J2416" s="24" t="inlineStr">
        <is>
          <t>E2-Cambridg-Luton</t>
        </is>
      </c>
      <c r="K2416" s="24" t="n">
        <v>21</v>
      </c>
      <c r="L2416" s="11">
        <f>IF(INDEX(Matches!$X:$X,AA2416)=0,"",IF(I2416="H",INDEX(Matches!$H:$H,AA2416),INDEX(Matches!$I:$I,AA2416)))</f>
        <v/>
      </c>
      <c r="M2416" s="11">
        <f>IF(INDEX(Matches!$X:$X,AA2416)=0,"",IF(I2416="H",INDEX(Matches!$I:$I,AA2416),INDEX(Matches!$H:$H,AA2416)))</f>
        <v/>
      </c>
      <c r="N2416" s="11">
        <f>IF(L2416="","",IF(L2416&gt;M2416,"W",IF(L2416=M2416,"D","L")))</f>
        <v/>
      </c>
      <c r="O2416" s="11">
        <f>IF(L2416="","",IF(L2416&gt;M2416,3,IF(L2416=M2416,1,0)))</f>
        <v/>
      </c>
      <c r="P2416" s="31">
        <f>IF(I2416="H",INDEX(Matches!$L:$L,AA2416),INDEX(Matches!$N:$N,AA2416))</f>
        <v/>
      </c>
      <c r="Q2416" s="31">
        <f>INDEX(Matches!$M:$M,AA2416)</f>
        <v/>
      </c>
      <c r="R2416" s="31">
        <f>IF(I2416="H",INDEX(Matches!$N:$N,AA2416),INDEX(Matches!$L:$L,AA2416))</f>
        <v/>
      </c>
      <c r="S2416" s="33">
        <f>IF(I2416="H",INDEX(Matches!$O:$O,AA2416),INDEX(Matches!$P:$P,AA2416))</f>
        <v/>
      </c>
      <c r="T2416" s="33">
        <f>IF(INDEX(Matches!$J:$J,AA2416)="","",IF(I2416="H",INDEX(Matches!$J:$J,AA2416),INDEX(Matches!$K:$K,AA2416)))</f>
        <v/>
      </c>
      <c r="U2416" s="33">
        <f>IF(INDEX(Matches!$K:$K,AA2416)="","",IF(I2416="H",INDEX(Matches!$K:$K,AA2416),INDEX(Matches!$J:$J,AA2416)))</f>
        <v/>
      </c>
      <c r="V2416" s="30">
        <f>IF(T2416="","",T2416-U2416)</f>
        <v/>
      </c>
      <c r="W2416" s="33">
        <f>IF(I2416="H",INDEX(Matches!$T:$T,AA2416),INDEX(Matches!$U:$U,AA2416))</f>
        <v/>
      </c>
      <c r="X2416" s="11">
        <f>INDEX(Matches!$X:$X,AA2416)</f>
        <v/>
      </c>
      <c r="Y2416" s="30">
        <f>IF(O2416="","",O2416-S2416)</f>
        <v/>
      </c>
      <c r="Z2416" s="30">
        <f>IF(W2416="","",W2416-S2416)</f>
        <v/>
      </c>
      <c r="AA2416" s="24">
        <f>MATCH(J2416,Matches!$A:$A,0)</f>
        <v/>
      </c>
      <c r="AB2416" s="33" t="n"/>
      <c r="AC2416" s="33" t="n">
        <v>1.579330625097885</v>
      </c>
      <c r="AD2416" s="24" t="n"/>
      <c r="AE2416" s="24" t="n">
        <v>12</v>
      </c>
      <c r="AF2416" s="33" t="n"/>
      <c r="AG2416" s="33" t="n"/>
    </row>
    <row r="2417">
      <c r="A2417" s="24" t="inlineStr">
        <is>
          <t>Luton|46</t>
        </is>
      </c>
      <c r="B2417" s="24" t="inlineStr">
        <is>
          <t>E2</t>
        </is>
      </c>
      <c r="C2417" s="24" t="inlineStr">
        <is>
          <t>League One</t>
        </is>
      </c>
      <c r="D2417" s="24" t="inlineStr">
        <is>
          <t>Luton</t>
        </is>
      </c>
      <c r="E2417" s="24" t="n">
        <v>46</v>
      </c>
      <c r="F2417" s="24" t="n">
        <v>12</v>
      </c>
      <c r="G2417" s="29" t="n">
        <v>46515.52083333334</v>
      </c>
      <c r="H2417" s="24" t="inlineStr">
        <is>
          <t>Blackpool</t>
        </is>
      </c>
      <c r="I2417" s="24" t="inlineStr">
        <is>
          <t>H</t>
        </is>
      </c>
      <c r="J2417" s="24" t="inlineStr">
        <is>
          <t>E2-Luton-Blackpoo</t>
        </is>
      </c>
      <c r="K2417" s="24" t="n">
        <v>10</v>
      </c>
      <c r="L2417" s="11">
        <f>IF(INDEX(Matches!$X:$X,AA2417)=0,"",IF(I2417="H",INDEX(Matches!$H:$H,AA2417),INDEX(Matches!$I:$I,AA2417)))</f>
        <v/>
      </c>
      <c r="M2417" s="11">
        <f>IF(INDEX(Matches!$X:$X,AA2417)=0,"",IF(I2417="H",INDEX(Matches!$I:$I,AA2417),INDEX(Matches!$H:$H,AA2417)))</f>
        <v/>
      </c>
      <c r="N2417" s="11">
        <f>IF(L2417="","",IF(L2417&gt;M2417,"W",IF(L2417=M2417,"D","L")))</f>
        <v/>
      </c>
      <c r="O2417" s="11">
        <f>IF(L2417="","",IF(L2417&gt;M2417,3,IF(L2417=M2417,1,0)))</f>
        <v/>
      </c>
      <c r="P2417" s="31">
        <f>IF(I2417="H",INDEX(Matches!$L:$L,AA2417),INDEX(Matches!$N:$N,AA2417))</f>
        <v/>
      </c>
      <c r="Q2417" s="31">
        <f>INDEX(Matches!$M:$M,AA2417)</f>
        <v/>
      </c>
      <c r="R2417" s="31">
        <f>IF(I2417="H",INDEX(Matches!$N:$N,AA2417),INDEX(Matches!$L:$L,AA2417))</f>
        <v/>
      </c>
      <c r="S2417" s="33">
        <f>IF(I2417="H",INDEX(Matches!$O:$O,AA2417),INDEX(Matches!$P:$P,AA2417))</f>
        <v/>
      </c>
      <c r="T2417" s="33">
        <f>IF(INDEX(Matches!$J:$J,AA2417)="","",IF(I2417="H",INDEX(Matches!$J:$J,AA2417),INDEX(Matches!$K:$K,AA2417)))</f>
        <v/>
      </c>
      <c r="U2417" s="33">
        <f>IF(INDEX(Matches!$K:$K,AA2417)="","",IF(I2417="H",INDEX(Matches!$K:$K,AA2417),INDEX(Matches!$J:$J,AA2417)))</f>
        <v/>
      </c>
      <c r="V2417" s="30">
        <f>IF(T2417="","",T2417-U2417)</f>
        <v/>
      </c>
      <c r="W2417" s="33">
        <f>IF(I2417="H",INDEX(Matches!$T:$T,AA2417),INDEX(Matches!$U:$U,AA2417))</f>
        <v/>
      </c>
      <c r="X2417" s="11">
        <f>INDEX(Matches!$X:$X,AA2417)</f>
        <v/>
      </c>
      <c r="Y2417" s="30">
        <f>IF(O2417="","",O2417-S2417)</f>
        <v/>
      </c>
      <c r="Z2417" s="30">
        <f>IF(W2417="","",W2417-S2417)</f>
        <v/>
      </c>
      <c r="AA2417" s="24">
        <f>MATCH(J2417,Matches!$A:$A,0)</f>
        <v/>
      </c>
      <c r="AB2417" s="33" t="n"/>
      <c r="AC2417" s="33" t="n">
        <v>1.75961593788664</v>
      </c>
      <c r="AD2417" s="24" t="n"/>
      <c r="AE2417" s="24" t="n">
        <v>12</v>
      </c>
      <c r="AF2417" s="33" t="n"/>
      <c r="AG2417" s="33" t="n"/>
    </row>
    <row r="2418">
      <c r="A2418" s="24" t="inlineStr">
        <is>
          <t>MK Dons|1</t>
        </is>
      </c>
      <c r="B2418" s="24" t="inlineStr">
        <is>
          <t>E2</t>
        </is>
      </c>
      <c r="C2418" s="24" t="inlineStr">
        <is>
          <t>League One</t>
        </is>
      </c>
      <c r="D2418" s="24" t="inlineStr">
        <is>
          <t>MK Dons</t>
        </is>
      </c>
      <c r="E2418" s="24" t="n">
        <v>1</v>
      </c>
      <c r="F2418" s="24" t="n">
        <v>1</v>
      </c>
      <c r="G2418" s="29" t="n">
        <v>46249.52083333334</v>
      </c>
      <c r="H2418" s="24" t="inlineStr">
        <is>
          <t>Oxford</t>
        </is>
      </c>
      <c r="I2418" s="24" t="inlineStr">
        <is>
          <t>A</t>
        </is>
      </c>
      <c r="J2418" s="24" t="inlineStr">
        <is>
          <t>E2-Oxford-MKDons</t>
        </is>
      </c>
      <c r="K2418" s="24" t="n">
        <v>11</v>
      </c>
      <c r="L2418" s="11">
        <f>IF(INDEX(Matches!$X:$X,AA2418)=0,"",IF(I2418="H",INDEX(Matches!$H:$H,AA2418),INDEX(Matches!$I:$I,AA2418)))</f>
        <v/>
      </c>
      <c r="M2418" s="11">
        <f>IF(INDEX(Matches!$X:$X,AA2418)=0,"",IF(I2418="H",INDEX(Matches!$I:$I,AA2418),INDEX(Matches!$H:$H,AA2418)))</f>
        <v/>
      </c>
      <c r="N2418" s="11">
        <f>IF(L2418="","",IF(L2418&gt;M2418,"W",IF(L2418=M2418,"D","L")))</f>
        <v/>
      </c>
      <c r="O2418" s="11">
        <f>IF(L2418="","",IF(L2418&gt;M2418,3,IF(L2418=M2418,1,0)))</f>
        <v/>
      </c>
      <c r="P2418" s="31">
        <f>IF(I2418="H",INDEX(Matches!$L:$L,AA2418),INDEX(Matches!$N:$N,AA2418))</f>
        <v/>
      </c>
      <c r="Q2418" s="31">
        <f>INDEX(Matches!$M:$M,AA2418)</f>
        <v/>
      </c>
      <c r="R2418" s="31">
        <f>IF(I2418="H",INDEX(Matches!$N:$N,AA2418),INDEX(Matches!$L:$L,AA2418))</f>
        <v/>
      </c>
      <c r="S2418" s="33">
        <f>IF(I2418="H",INDEX(Matches!$O:$O,AA2418),INDEX(Matches!$P:$P,AA2418))</f>
        <v/>
      </c>
      <c r="T2418" s="33">
        <f>IF(INDEX(Matches!$J:$J,AA2418)="","",IF(I2418="H",INDEX(Matches!$J:$J,AA2418),INDEX(Matches!$K:$K,AA2418)))</f>
        <v/>
      </c>
      <c r="U2418" s="33">
        <f>IF(INDEX(Matches!$K:$K,AA2418)="","",IF(I2418="H",INDEX(Matches!$K:$K,AA2418),INDEX(Matches!$J:$J,AA2418)))</f>
        <v/>
      </c>
      <c r="V2418" s="30">
        <f>IF(T2418="","",T2418-U2418)</f>
        <v/>
      </c>
      <c r="W2418" s="33">
        <f>IF(I2418="H",INDEX(Matches!$T:$T,AA2418),INDEX(Matches!$U:$U,AA2418))</f>
        <v/>
      </c>
      <c r="X2418" s="11">
        <f>INDEX(Matches!$X:$X,AA2418)</f>
        <v/>
      </c>
      <c r="Y2418" s="30">
        <f>IF(O2418="","",O2418-S2418)</f>
        <v/>
      </c>
      <c r="Z2418" s="30">
        <f>IF(W2418="","",W2418-S2418)</f>
        <v/>
      </c>
      <c r="AA2418" s="24">
        <f>MATCH(J2418,Matches!$A:$A,0)</f>
        <v/>
      </c>
      <c r="AB2418" s="33" t="n">
        <v>1.162944129763131</v>
      </c>
      <c r="AC2418" s="33" t="n"/>
      <c r="AD2418" s="24" t="n"/>
      <c r="AE2418" s="24" t="n">
        <v>1</v>
      </c>
      <c r="AF2418" s="33" t="n"/>
      <c r="AG2418" s="33" t="n"/>
    </row>
    <row r="2419">
      <c r="A2419" s="24" t="inlineStr">
        <is>
          <t>MK Dons|2</t>
        </is>
      </c>
      <c r="B2419" s="24" t="inlineStr">
        <is>
          <t>E2</t>
        </is>
      </c>
      <c r="C2419" s="24" t="inlineStr">
        <is>
          <t>League One</t>
        </is>
      </c>
      <c r="D2419" s="24" t="inlineStr">
        <is>
          <t>MK Dons</t>
        </is>
      </c>
      <c r="E2419" s="24" t="n">
        <v>2</v>
      </c>
      <c r="F2419" s="24" t="n">
        <v>1</v>
      </c>
      <c r="G2419" s="29" t="n">
        <v>46256.625</v>
      </c>
      <c r="H2419" s="24" t="inlineStr">
        <is>
          <t>Huddersfield</t>
        </is>
      </c>
      <c r="I2419" s="24" t="inlineStr">
        <is>
          <t>H</t>
        </is>
      </c>
      <c r="J2419" s="24" t="inlineStr">
        <is>
          <t>E2-MKDons-Huddersf</t>
        </is>
      </c>
      <c r="K2419" s="24" t="n">
        <v>4</v>
      </c>
      <c r="L2419" s="11">
        <f>IF(INDEX(Matches!$X:$X,AA2419)=0,"",IF(I2419="H",INDEX(Matches!$H:$H,AA2419),INDEX(Matches!$I:$I,AA2419)))</f>
        <v/>
      </c>
      <c r="M2419" s="11">
        <f>IF(INDEX(Matches!$X:$X,AA2419)=0,"",IF(I2419="H",INDEX(Matches!$I:$I,AA2419),INDEX(Matches!$H:$H,AA2419)))</f>
        <v/>
      </c>
      <c r="N2419" s="11">
        <f>IF(L2419="","",IF(L2419&gt;M2419,"W",IF(L2419=M2419,"D","L")))</f>
        <v/>
      </c>
      <c r="O2419" s="11">
        <f>IF(L2419="","",IF(L2419&gt;M2419,3,IF(L2419=M2419,1,0)))</f>
        <v/>
      </c>
      <c r="P2419" s="31">
        <f>IF(I2419="H",INDEX(Matches!$L:$L,AA2419),INDEX(Matches!$N:$N,AA2419))</f>
        <v/>
      </c>
      <c r="Q2419" s="31">
        <f>INDEX(Matches!$M:$M,AA2419)</f>
        <v/>
      </c>
      <c r="R2419" s="31">
        <f>IF(I2419="H",INDEX(Matches!$N:$N,AA2419),INDEX(Matches!$L:$L,AA2419))</f>
        <v/>
      </c>
      <c r="S2419" s="33">
        <f>IF(I2419="H",INDEX(Matches!$O:$O,AA2419),INDEX(Matches!$P:$P,AA2419))</f>
        <v/>
      </c>
      <c r="T2419" s="33">
        <f>IF(INDEX(Matches!$J:$J,AA2419)="","",IF(I2419="H",INDEX(Matches!$J:$J,AA2419),INDEX(Matches!$K:$K,AA2419)))</f>
        <v/>
      </c>
      <c r="U2419" s="33">
        <f>IF(INDEX(Matches!$K:$K,AA2419)="","",IF(I2419="H",INDEX(Matches!$K:$K,AA2419),INDEX(Matches!$J:$J,AA2419)))</f>
        <v/>
      </c>
      <c r="V2419" s="30">
        <f>IF(T2419="","",T2419-U2419)</f>
        <v/>
      </c>
      <c r="W2419" s="33">
        <f>IF(I2419="H",INDEX(Matches!$T:$T,AA2419),INDEX(Matches!$U:$U,AA2419))</f>
        <v/>
      </c>
      <c r="X2419" s="11">
        <f>INDEX(Matches!$X:$X,AA2419)</f>
        <v/>
      </c>
      <c r="Y2419" s="30">
        <f>IF(O2419="","",O2419-S2419)</f>
        <v/>
      </c>
      <c r="Z2419" s="30">
        <f>IF(W2419="","",W2419-S2419)</f>
        <v/>
      </c>
      <c r="AA2419" s="24">
        <f>MATCH(J2419,Matches!$A:$A,0)</f>
        <v/>
      </c>
      <c r="AB2419" s="33" t="n">
        <v>1.410187378849882</v>
      </c>
      <c r="AC2419" s="33" t="n"/>
      <c r="AD2419" s="24" t="n"/>
      <c r="AE2419" s="24" t="n">
        <v>1</v>
      </c>
      <c r="AF2419" s="33" t="n"/>
      <c r="AG2419" s="33" t="n"/>
    </row>
    <row r="2420">
      <c r="A2420" s="24" t="inlineStr">
        <is>
          <t>MK Dons|3</t>
        </is>
      </c>
      <c r="B2420" s="24" t="inlineStr">
        <is>
          <t>E2</t>
        </is>
      </c>
      <c r="C2420" s="24" t="inlineStr">
        <is>
          <t>League One</t>
        </is>
      </c>
      <c r="D2420" s="24" t="inlineStr">
        <is>
          <t>MK Dons</t>
        </is>
      </c>
      <c r="E2420" s="24" t="n">
        <v>3</v>
      </c>
      <c r="F2420" s="24" t="n">
        <v>1</v>
      </c>
      <c r="G2420" s="29" t="n">
        <v>46263.52083333334</v>
      </c>
      <c r="H2420" s="24" t="inlineStr">
        <is>
          <t>Leicester</t>
        </is>
      </c>
      <c r="I2420" s="24" t="inlineStr">
        <is>
          <t>H</t>
        </is>
      </c>
      <c r="J2420" s="24" t="inlineStr">
        <is>
          <t>E2-MKDons-Leiceste</t>
        </is>
      </c>
      <c r="K2420" s="24" t="n">
        <v>1</v>
      </c>
      <c r="L2420" s="11">
        <f>IF(INDEX(Matches!$X:$X,AA2420)=0,"",IF(I2420="H",INDEX(Matches!$H:$H,AA2420),INDEX(Matches!$I:$I,AA2420)))</f>
        <v/>
      </c>
      <c r="M2420" s="11">
        <f>IF(INDEX(Matches!$X:$X,AA2420)=0,"",IF(I2420="H",INDEX(Matches!$I:$I,AA2420),INDEX(Matches!$H:$H,AA2420)))</f>
        <v/>
      </c>
      <c r="N2420" s="11">
        <f>IF(L2420="","",IF(L2420&gt;M2420,"W",IF(L2420=M2420,"D","L")))</f>
        <v/>
      </c>
      <c r="O2420" s="11">
        <f>IF(L2420="","",IF(L2420&gt;M2420,3,IF(L2420=M2420,1,0)))</f>
        <v/>
      </c>
      <c r="P2420" s="31">
        <f>IF(I2420="H",INDEX(Matches!$L:$L,AA2420),INDEX(Matches!$N:$N,AA2420))</f>
        <v/>
      </c>
      <c r="Q2420" s="31">
        <f>INDEX(Matches!$M:$M,AA2420)</f>
        <v/>
      </c>
      <c r="R2420" s="31">
        <f>IF(I2420="H",INDEX(Matches!$N:$N,AA2420),INDEX(Matches!$L:$L,AA2420))</f>
        <v/>
      </c>
      <c r="S2420" s="33">
        <f>IF(I2420="H",INDEX(Matches!$O:$O,AA2420),INDEX(Matches!$P:$P,AA2420))</f>
        <v/>
      </c>
      <c r="T2420" s="33">
        <f>IF(INDEX(Matches!$J:$J,AA2420)="","",IF(I2420="H",INDEX(Matches!$J:$J,AA2420),INDEX(Matches!$K:$K,AA2420)))</f>
        <v/>
      </c>
      <c r="U2420" s="33">
        <f>IF(INDEX(Matches!$K:$K,AA2420)="","",IF(I2420="H",INDEX(Matches!$K:$K,AA2420),INDEX(Matches!$J:$J,AA2420)))</f>
        <v/>
      </c>
      <c r="V2420" s="30">
        <f>IF(T2420="","",T2420-U2420)</f>
        <v/>
      </c>
      <c r="W2420" s="33">
        <f>IF(I2420="H",INDEX(Matches!$T:$T,AA2420),INDEX(Matches!$U:$U,AA2420))</f>
        <v/>
      </c>
      <c r="X2420" s="11">
        <f>INDEX(Matches!$X:$X,AA2420)</f>
        <v/>
      </c>
      <c r="Y2420" s="30">
        <f>IF(O2420="","",O2420-S2420)</f>
        <v/>
      </c>
      <c r="Z2420" s="30">
        <f>IF(W2420="","",W2420-S2420)</f>
        <v/>
      </c>
      <c r="AA2420" s="24">
        <f>MATCH(J2420,Matches!$A:$A,0)</f>
        <v/>
      </c>
      <c r="AB2420" s="33" t="n">
        <v>1.439363808945873</v>
      </c>
      <c r="AC2420" s="33" t="n"/>
      <c r="AD2420" s="24" t="n"/>
      <c r="AE2420" s="24" t="n">
        <v>1</v>
      </c>
      <c r="AF2420" s="33" t="n"/>
      <c r="AG2420" s="33" t="n"/>
    </row>
    <row r="2421">
      <c r="A2421" s="24" t="inlineStr">
        <is>
          <t>MK Dons|4</t>
        </is>
      </c>
      <c r="B2421" s="24" t="inlineStr">
        <is>
          <t>E2</t>
        </is>
      </c>
      <c r="C2421" s="24" t="inlineStr">
        <is>
          <t>League One</t>
        </is>
      </c>
      <c r="D2421" s="24" t="inlineStr">
        <is>
          <t>MK Dons</t>
        </is>
      </c>
      <c r="E2421" s="24" t="n">
        <v>4</v>
      </c>
      <c r="F2421" s="24" t="n">
        <v>1</v>
      </c>
      <c r="G2421" s="29" t="n">
        <v>46267.82291666666</v>
      </c>
      <c r="H2421" s="24" t="inlineStr">
        <is>
          <t>Wigan</t>
        </is>
      </c>
      <c r="I2421" s="24" t="inlineStr">
        <is>
          <t>A</t>
        </is>
      </c>
      <c r="J2421" s="24" t="inlineStr">
        <is>
          <t>E2-Wigan-MKDons</t>
        </is>
      </c>
      <c r="K2421" s="24" t="n">
        <v>14</v>
      </c>
      <c r="L2421" s="11">
        <f>IF(INDEX(Matches!$X:$X,AA2421)=0,"",IF(I2421="H",INDEX(Matches!$H:$H,AA2421),INDEX(Matches!$I:$I,AA2421)))</f>
        <v/>
      </c>
      <c r="M2421" s="11">
        <f>IF(INDEX(Matches!$X:$X,AA2421)=0,"",IF(I2421="H",INDEX(Matches!$I:$I,AA2421),INDEX(Matches!$H:$H,AA2421)))</f>
        <v/>
      </c>
      <c r="N2421" s="11">
        <f>IF(L2421="","",IF(L2421&gt;M2421,"W",IF(L2421=M2421,"D","L")))</f>
        <v/>
      </c>
      <c r="O2421" s="11">
        <f>IF(L2421="","",IF(L2421&gt;M2421,3,IF(L2421=M2421,1,0)))</f>
        <v/>
      </c>
      <c r="P2421" s="31">
        <f>IF(I2421="H",INDEX(Matches!$L:$L,AA2421),INDEX(Matches!$N:$N,AA2421))</f>
        <v/>
      </c>
      <c r="Q2421" s="31">
        <f>INDEX(Matches!$M:$M,AA2421)</f>
        <v/>
      </c>
      <c r="R2421" s="31">
        <f>IF(I2421="H",INDEX(Matches!$N:$N,AA2421),INDEX(Matches!$L:$L,AA2421))</f>
        <v/>
      </c>
      <c r="S2421" s="33">
        <f>IF(I2421="H",INDEX(Matches!$O:$O,AA2421),INDEX(Matches!$P:$P,AA2421))</f>
        <v/>
      </c>
      <c r="T2421" s="33">
        <f>IF(INDEX(Matches!$J:$J,AA2421)="","",IF(I2421="H",INDEX(Matches!$J:$J,AA2421),INDEX(Matches!$K:$K,AA2421)))</f>
        <v/>
      </c>
      <c r="U2421" s="33">
        <f>IF(INDEX(Matches!$K:$K,AA2421)="","",IF(I2421="H",INDEX(Matches!$K:$K,AA2421),INDEX(Matches!$J:$J,AA2421)))</f>
        <v/>
      </c>
      <c r="V2421" s="30">
        <f>IF(T2421="","",T2421-U2421)</f>
        <v/>
      </c>
      <c r="W2421" s="33">
        <f>IF(I2421="H",INDEX(Matches!$T:$T,AA2421),INDEX(Matches!$U:$U,AA2421))</f>
        <v/>
      </c>
      <c r="X2421" s="11">
        <f>INDEX(Matches!$X:$X,AA2421)</f>
        <v/>
      </c>
      <c r="Y2421" s="30">
        <f>IF(O2421="","",O2421-S2421)</f>
        <v/>
      </c>
      <c r="Z2421" s="30">
        <f>IF(W2421="","",W2421-S2421)</f>
        <v/>
      </c>
      <c r="AA2421" s="24">
        <f>MATCH(J2421,Matches!$A:$A,0)</f>
        <v/>
      </c>
      <c r="AB2421" s="33" t="n">
        <v>1.29236085400469</v>
      </c>
      <c r="AC2421" s="33" t="n"/>
      <c r="AD2421" s="24" t="n"/>
      <c r="AE2421" s="24" t="n">
        <v>1</v>
      </c>
      <c r="AF2421" s="33" t="n"/>
      <c r="AG2421" s="33" t="n"/>
    </row>
    <row r="2422">
      <c r="A2422" s="24" t="inlineStr">
        <is>
          <t>MK Dons|5</t>
        </is>
      </c>
      <c r="B2422" s="24" t="inlineStr">
        <is>
          <t>E2</t>
        </is>
      </c>
      <c r="C2422" s="24" t="inlineStr">
        <is>
          <t>League One</t>
        </is>
      </c>
      <c r="D2422" s="24" t="inlineStr">
        <is>
          <t>MK Dons</t>
        </is>
      </c>
      <c r="E2422" s="24" t="n">
        <v>5</v>
      </c>
      <c r="F2422" s="24" t="n">
        <v>2</v>
      </c>
      <c r="G2422" s="29" t="n">
        <v>46270.625</v>
      </c>
      <c r="H2422" s="24" t="inlineStr">
        <is>
          <t>Wycombe</t>
        </is>
      </c>
      <c r="I2422" s="24" t="inlineStr">
        <is>
          <t>A</t>
        </is>
      </c>
      <c r="J2422" s="24" t="inlineStr">
        <is>
          <t>E2-Wycombe-MKDons</t>
        </is>
      </c>
      <c r="K2422" s="24" t="n">
        <v>9</v>
      </c>
      <c r="L2422" s="11">
        <f>IF(INDEX(Matches!$X:$X,AA2422)=0,"",IF(I2422="H",INDEX(Matches!$H:$H,AA2422),INDEX(Matches!$I:$I,AA2422)))</f>
        <v/>
      </c>
      <c r="M2422" s="11">
        <f>IF(INDEX(Matches!$X:$X,AA2422)=0,"",IF(I2422="H",INDEX(Matches!$I:$I,AA2422),INDEX(Matches!$H:$H,AA2422)))</f>
        <v/>
      </c>
      <c r="N2422" s="11">
        <f>IF(L2422="","",IF(L2422&gt;M2422,"W",IF(L2422=M2422,"D","L")))</f>
        <v/>
      </c>
      <c r="O2422" s="11">
        <f>IF(L2422="","",IF(L2422&gt;M2422,3,IF(L2422=M2422,1,0)))</f>
        <v/>
      </c>
      <c r="P2422" s="31">
        <f>IF(I2422="H",INDEX(Matches!$L:$L,AA2422),INDEX(Matches!$N:$N,AA2422))</f>
        <v/>
      </c>
      <c r="Q2422" s="31">
        <f>INDEX(Matches!$M:$M,AA2422)</f>
        <v/>
      </c>
      <c r="R2422" s="31">
        <f>IF(I2422="H",INDEX(Matches!$N:$N,AA2422),INDEX(Matches!$L:$L,AA2422))</f>
        <v/>
      </c>
      <c r="S2422" s="33">
        <f>IF(I2422="H",INDEX(Matches!$O:$O,AA2422),INDEX(Matches!$P:$P,AA2422))</f>
        <v/>
      </c>
      <c r="T2422" s="33">
        <f>IF(INDEX(Matches!$J:$J,AA2422)="","",IF(I2422="H",INDEX(Matches!$J:$J,AA2422),INDEX(Matches!$K:$K,AA2422)))</f>
        <v/>
      </c>
      <c r="U2422" s="33">
        <f>IF(INDEX(Matches!$K:$K,AA2422)="","",IF(I2422="H",INDEX(Matches!$K:$K,AA2422),INDEX(Matches!$J:$J,AA2422)))</f>
        <v/>
      </c>
      <c r="V2422" s="30">
        <f>IF(T2422="","",T2422-U2422)</f>
        <v/>
      </c>
      <c r="W2422" s="33">
        <f>IF(I2422="H",INDEX(Matches!$T:$T,AA2422),INDEX(Matches!$U:$U,AA2422))</f>
        <v/>
      </c>
      <c r="X2422" s="11">
        <f>INDEX(Matches!$X:$X,AA2422)</f>
        <v/>
      </c>
      <c r="Y2422" s="30">
        <f>IF(O2422="","",O2422-S2422)</f>
        <v/>
      </c>
      <c r="Z2422" s="30">
        <f>IF(W2422="","",W2422-S2422)</f>
        <v/>
      </c>
      <c r="AA2422" s="24">
        <f>MATCH(J2422,Matches!$A:$A,0)</f>
        <v/>
      </c>
      <c r="AB2422" s="33" t="n"/>
      <c r="AC2422" s="33" t="n"/>
      <c r="AD2422" s="24" t="n"/>
      <c r="AE2422" s="24" t="n">
        <v>2</v>
      </c>
      <c r="AF2422" s="33" t="n"/>
      <c r="AG2422" s="33" t="n"/>
    </row>
    <row r="2423">
      <c r="A2423" s="24" t="inlineStr">
        <is>
          <t>MK Dons|6</t>
        </is>
      </c>
      <c r="B2423" s="24" t="inlineStr">
        <is>
          <t>E2</t>
        </is>
      </c>
      <c r="C2423" s="24" t="inlineStr">
        <is>
          <t>League One</t>
        </is>
      </c>
      <c r="D2423" s="24" t="inlineStr">
        <is>
          <t>MK Dons</t>
        </is>
      </c>
      <c r="E2423" s="24" t="n">
        <v>6</v>
      </c>
      <c r="F2423" s="24" t="n">
        <v>2</v>
      </c>
      <c r="G2423" s="29" t="n">
        <v>46277.625</v>
      </c>
      <c r="H2423" s="24" t="inlineStr">
        <is>
          <t>Peterborough</t>
        </is>
      </c>
      <c r="I2423" s="24" t="inlineStr">
        <is>
          <t>H</t>
        </is>
      </c>
      <c r="J2423" s="24" t="inlineStr">
        <is>
          <t>E2-MKDons-Peterbor</t>
        </is>
      </c>
      <c r="K2423" s="24" t="n">
        <v>19</v>
      </c>
      <c r="L2423" s="11">
        <f>IF(INDEX(Matches!$X:$X,AA2423)=0,"",IF(I2423="H",INDEX(Matches!$H:$H,AA2423),INDEX(Matches!$I:$I,AA2423)))</f>
        <v/>
      </c>
      <c r="M2423" s="11">
        <f>IF(INDEX(Matches!$X:$X,AA2423)=0,"",IF(I2423="H",INDEX(Matches!$I:$I,AA2423),INDEX(Matches!$H:$H,AA2423)))</f>
        <v/>
      </c>
      <c r="N2423" s="11">
        <f>IF(L2423="","",IF(L2423&gt;M2423,"W",IF(L2423=M2423,"D","L")))</f>
        <v/>
      </c>
      <c r="O2423" s="11">
        <f>IF(L2423="","",IF(L2423&gt;M2423,3,IF(L2423=M2423,1,0)))</f>
        <v/>
      </c>
      <c r="P2423" s="31">
        <f>IF(I2423="H",INDEX(Matches!$L:$L,AA2423),INDEX(Matches!$N:$N,AA2423))</f>
        <v/>
      </c>
      <c r="Q2423" s="31">
        <f>INDEX(Matches!$M:$M,AA2423)</f>
        <v/>
      </c>
      <c r="R2423" s="31">
        <f>IF(I2423="H",INDEX(Matches!$N:$N,AA2423),INDEX(Matches!$L:$L,AA2423))</f>
        <v/>
      </c>
      <c r="S2423" s="33">
        <f>IF(I2423="H",INDEX(Matches!$O:$O,AA2423),INDEX(Matches!$P:$P,AA2423))</f>
        <v/>
      </c>
      <c r="T2423" s="33">
        <f>IF(INDEX(Matches!$J:$J,AA2423)="","",IF(I2423="H",INDEX(Matches!$J:$J,AA2423),INDEX(Matches!$K:$K,AA2423)))</f>
        <v/>
      </c>
      <c r="U2423" s="33">
        <f>IF(INDEX(Matches!$K:$K,AA2423)="","",IF(I2423="H",INDEX(Matches!$K:$K,AA2423),INDEX(Matches!$J:$J,AA2423)))</f>
        <v/>
      </c>
      <c r="V2423" s="30">
        <f>IF(T2423="","",T2423-U2423)</f>
        <v/>
      </c>
      <c r="W2423" s="33">
        <f>IF(I2423="H",INDEX(Matches!$T:$T,AA2423),INDEX(Matches!$U:$U,AA2423))</f>
        <v/>
      </c>
      <c r="X2423" s="11">
        <f>INDEX(Matches!$X:$X,AA2423)</f>
        <v/>
      </c>
      <c r="Y2423" s="30">
        <f>IF(O2423="","",O2423-S2423)</f>
        <v/>
      </c>
      <c r="Z2423" s="30">
        <f>IF(W2423="","",W2423-S2423)</f>
        <v/>
      </c>
      <c r="AA2423" s="24">
        <f>MATCH(J2423,Matches!$A:$A,0)</f>
        <v/>
      </c>
      <c r="AB2423" s="33" t="n">
        <v>1.648278798199732</v>
      </c>
      <c r="AC2423" s="33" t="n"/>
      <c r="AD2423" s="24" t="n"/>
      <c r="AE2423" s="24" t="n">
        <v>2</v>
      </c>
      <c r="AF2423" s="33" t="n"/>
      <c r="AG2423" s="33" t="n"/>
    </row>
    <row r="2424">
      <c r="A2424" s="24" t="inlineStr">
        <is>
          <t>MK Dons|7</t>
        </is>
      </c>
      <c r="B2424" s="24" t="inlineStr">
        <is>
          <t>E2</t>
        </is>
      </c>
      <c r="C2424" s="24" t="inlineStr">
        <is>
          <t>League One</t>
        </is>
      </c>
      <c r="D2424" s="24" t="inlineStr">
        <is>
          <t>MK Dons</t>
        </is>
      </c>
      <c r="E2424" s="24" t="n">
        <v>7</v>
      </c>
      <c r="F2424" s="24" t="n">
        <v>2</v>
      </c>
      <c r="G2424" s="29" t="n">
        <v>46282.83333333334</v>
      </c>
      <c r="H2424" s="24" t="inlineStr">
        <is>
          <t>AFC Wimbledon</t>
        </is>
      </c>
      <c r="I2424" s="24" t="inlineStr">
        <is>
          <t>A</t>
        </is>
      </c>
      <c r="J2424" s="24" t="inlineStr">
        <is>
          <t>E2-AFCWimbl-MKDons</t>
        </is>
      </c>
      <c r="K2424" s="24" t="n">
        <v>23</v>
      </c>
      <c r="L2424" s="11">
        <f>IF(INDEX(Matches!$X:$X,AA2424)=0,"",IF(I2424="H",INDEX(Matches!$H:$H,AA2424),INDEX(Matches!$I:$I,AA2424)))</f>
        <v/>
      </c>
      <c r="M2424" s="11">
        <f>IF(INDEX(Matches!$X:$X,AA2424)=0,"",IF(I2424="H",INDEX(Matches!$I:$I,AA2424),INDEX(Matches!$H:$H,AA2424)))</f>
        <v/>
      </c>
      <c r="N2424" s="11">
        <f>IF(L2424="","",IF(L2424&gt;M2424,"W",IF(L2424=M2424,"D","L")))</f>
        <v/>
      </c>
      <c r="O2424" s="11">
        <f>IF(L2424="","",IF(L2424&gt;M2424,3,IF(L2424=M2424,1,0)))</f>
        <v/>
      </c>
      <c r="P2424" s="31">
        <f>IF(I2424="H",INDEX(Matches!$L:$L,AA2424),INDEX(Matches!$N:$N,AA2424))</f>
        <v/>
      </c>
      <c r="Q2424" s="31">
        <f>INDEX(Matches!$M:$M,AA2424)</f>
        <v/>
      </c>
      <c r="R2424" s="31">
        <f>IF(I2424="H",INDEX(Matches!$N:$N,AA2424),INDEX(Matches!$L:$L,AA2424))</f>
        <v/>
      </c>
      <c r="S2424" s="33">
        <f>IF(I2424="H",INDEX(Matches!$O:$O,AA2424),INDEX(Matches!$P:$P,AA2424))</f>
        <v/>
      </c>
      <c r="T2424" s="33">
        <f>IF(INDEX(Matches!$J:$J,AA2424)="","",IF(I2424="H",INDEX(Matches!$J:$J,AA2424),INDEX(Matches!$K:$K,AA2424)))</f>
        <v/>
      </c>
      <c r="U2424" s="33">
        <f>IF(INDEX(Matches!$K:$K,AA2424)="","",IF(I2424="H",INDEX(Matches!$K:$K,AA2424),INDEX(Matches!$J:$J,AA2424)))</f>
        <v/>
      </c>
      <c r="V2424" s="30">
        <f>IF(T2424="","",T2424-U2424)</f>
        <v/>
      </c>
      <c r="W2424" s="33">
        <f>IF(I2424="H",INDEX(Matches!$T:$T,AA2424),INDEX(Matches!$U:$U,AA2424))</f>
        <v/>
      </c>
      <c r="X2424" s="11">
        <f>INDEX(Matches!$X:$X,AA2424)</f>
        <v/>
      </c>
      <c r="Y2424" s="30">
        <f>IF(O2424="","",O2424-S2424)</f>
        <v/>
      </c>
      <c r="Z2424" s="30">
        <f>IF(W2424="","",W2424-S2424)</f>
        <v/>
      </c>
      <c r="AA2424" s="24">
        <f>MATCH(J2424,Matches!$A:$A,0)</f>
        <v/>
      </c>
      <c r="AB2424" s="33" t="n"/>
      <c r="AC2424" s="33" t="n"/>
      <c r="AD2424" s="24" t="n"/>
      <c r="AE2424" s="24" t="n">
        <v>2</v>
      </c>
      <c r="AF2424" s="33" t="n"/>
      <c r="AG2424" s="33" t="n"/>
    </row>
    <row r="2425">
      <c r="A2425" s="24" t="inlineStr">
        <is>
          <t>MK Dons|8</t>
        </is>
      </c>
      <c r="B2425" s="24" t="inlineStr">
        <is>
          <t>E2</t>
        </is>
      </c>
      <c r="C2425" s="24" t="inlineStr">
        <is>
          <t>League One</t>
        </is>
      </c>
      <c r="D2425" s="24" t="inlineStr">
        <is>
          <t>MK Dons</t>
        </is>
      </c>
      <c r="E2425" s="24" t="n">
        <v>8</v>
      </c>
      <c r="F2425" s="24" t="n">
        <v>2</v>
      </c>
      <c r="G2425" s="29" t="n">
        <v>46291.625</v>
      </c>
      <c r="H2425" s="24" t="inlineStr">
        <is>
          <t>Bromley</t>
        </is>
      </c>
      <c r="I2425" s="24" t="inlineStr">
        <is>
          <t>H</t>
        </is>
      </c>
      <c r="J2425" s="24" t="inlineStr">
        <is>
          <t>E2-MKDons-Bromley</t>
        </is>
      </c>
      <c r="K2425" s="24" t="n">
        <v>24</v>
      </c>
      <c r="L2425" s="11">
        <f>IF(INDEX(Matches!$X:$X,AA2425)=0,"",IF(I2425="H",INDEX(Matches!$H:$H,AA2425),INDEX(Matches!$I:$I,AA2425)))</f>
        <v/>
      </c>
      <c r="M2425" s="11">
        <f>IF(INDEX(Matches!$X:$X,AA2425)=0,"",IF(I2425="H",INDEX(Matches!$I:$I,AA2425),INDEX(Matches!$H:$H,AA2425)))</f>
        <v/>
      </c>
      <c r="N2425" s="11">
        <f>IF(L2425="","",IF(L2425&gt;M2425,"W",IF(L2425=M2425,"D","L")))</f>
        <v/>
      </c>
      <c r="O2425" s="11">
        <f>IF(L2425="","",IF(L2425&gt;M2425,3,IF(L2425=M2425,1,0)))</f>
        <v/>
      </c>
      <c r="P2425" s="31">
        <f>IF(I2425="H",INDEX(Matches!$L:$L,AA2425),INDEX(Matches!$N:$N,AA2425))</f>
        <v/>
      </c>
      <c r="Q2425" s="31">
        <f>INDEX(Matches!$M:$M,AA2425)</f>
        <v/>
      </c>
      <c r="R2425" s="31">
        <f>IF(I2425="H",INDEX(Matches!$N:$N,AA2425),INDEX(Matches!$L:$L,AA2425))</f>
        <v/>
      </c>
      <c r="S2425" s="33">
        <f>IF(I2425="H",INDEX(Matches!$O:$O,AA2425),INDEX(Matches!$P:$P,AA2425))</f>
        <v/>
      </c>
      <c r="T2425" s="33">
        <f>IF(INDEX(Matches!$J:$J,AA2425)="","",IF(I2425="H",INDEX(Matches!$J:$J,AA2425),INDEX(Matches!$K:$K,AA2425)))</f>
        <v/>
      </c>
      <c r="U2425" s="33">
        <f>IF(INDEX(Matches!$K:$K,AA2425)="","",IF(I2425="H",INDEX(Matches!$K:$K,AA2425),INDEX(Matches!$J:$J,AA2425)))</f>
        <v/>
      </c>
      <c r="V2425" s="30">
        <f>IF(T2425="","",T2425-U2425)</f>
        <v/>
      </c>
      <c r="W2425" s="33">
        <f>IF(I2425="H",INDEX(Matches!$T:$T,AA2425),INDEX(Matches!$U:$U,AA2425))</f>
        <v/>
      </c>
      <c r="X2425" s="11">
        <f>INDEX(Matches!$X:$X,AA2425)</f>
        <v/>
      </c>
      <c r="Y2425" s="30">
        <f>IF(O2425="","",O2425-S2425)</f>
        <v/>
      </c>
      <c r="Z2425" s="30">
        <f>IF(W2425="","",W2425-S2425)</f>
        <v/>
      </c>
      <c r="AA2425" s="24">
        <f>MATCH(J2425,Matches!$A:$A,0)</f>
        <v/>
      </c>
      <c r="AB2425" s="33" t="n"/>
      <c r="AC2425" s="33" t="n">
        <v>1.936730714038657</v>
      </c>
      <c r="AD2425" s="24" t="n"/>
      <c r="AE2425" s="24" t="n">
        <v>2</v>
      </c>
      <c r="AF2425" s="33" t="n"/>
      <c r="AG2425" s="33" t="n"/>
    </row>
    <row r="2426">
      <c r="A2426" s="24" t="inlineStr">
        <is>
          <t>MK Dons|9</t>
        </is>
      </c>
      <c r="B2426" s="24" t="inlineStr">
        <is>
          <t>E2</t>
        </is>
      </c>
      <c r="C2426" s="24" t="inlineStr">
        <is>
          <t>League One</t>
        </is>
      </c>
      <c r="D2426" s="24" t="inlineStr">
        <is>
          <t>MK Dons</t>
        </is>
      </c>
      <c r="E2426" s="24" t="n">
        <v>9</v>
      </c>
      <c r="F2426" s="24" t="n">
        <v>3</v>
      </c>
      <c r="G2426" s="29" t="n">
        <v>46298.625</v>
      </c>
      <c r="H2426" s="24" t="inlineStr">
        <is>
          <t>Barnsley</t>
        </is>
      </c>
      <c r="I2426" s="24" t="inlineStr">
        <is>
          <t>A</t>
        </is>
      </c>
      <c r="J2426" s="24" t="inlineStr">
        <is>
          <t>E2-Barnsley-MKDons</t>
        </is>
      </c>
      <c r="K2426" s="24" t="n">
        <v>13</v>
      </c>
      <c r="L2426" s="11">
        <f>IF(INDEX(Matches!$X:$X,AA2426)=0,"",IF(I2426="H",INDEX(Matches!$H:$H,AA2426),INDEX(Matches!$I:$I,AA2426)))</f>
        <v/>
      </c>
      <c r="M2426" s="11">
        <f>IF(INDEX(Matches!$X:$X,AA2426)=0,"",IF(I2426="H",INDEX(Matches!$I:$I,AA2426),INDEX(Matches!$H:$H,AA2426)))</f>
        <v/>
      </c>
      <c r="N2426" s="11">
        <f>IF(L2426="","",IF(L2426&gt;M2426,"W",IF(L2426=M2426,"D","L")))</f>
        <v/>
      </c>
      <c r="O2426" s="11">
        <f>IF(L2426="","",IF(L2426&gt;M2426,3,IF(L2426=M2426,1,0)))</f>
        <v/>
      </c>
      <c r="P2426" s="31">
        <f>IF(I2426="H",INDEX(Matches!$L:$L,AA2426),INDEX(Matches!$N:$N,AA2426))</f>
        <v/>
      </c>
      <c r="Q2426" s="31">
        <f>INDEX(Matches!$M:$M,AA2426)</f>
        <v/>
      </c>
      <c r="R2426" s="31">
        <f>IF(I2426="H",INDEX(Matches!$N:$N,AA2426),INDEX(Matches!$L:$L,AA2426))</f>
        <v/>
      </c>
      <c r="S2426" s="33">
        <f>IF(I2426="H",INDEX(Matches!$O:$O,AA2426),INDEX(Matches!$P:$P,AA2426))</f>
        <v/>
      </c>
      <c r="T2426" s="33">
        <f>IF(INDEX(Matches!$J:$J,AA2426)="","",IF(I2426="H",INDEX(Matches!$J:$J,AA2426),INDEX(Matches!$K:$K,AA2426)))</f>
        <v/>
      </c>
      <c r="U2426" s="33">
        <f>IF(INDEX(Matches!$K:$K,AA2426)="","",IF(I2426="H",INDEX(Matches!$K:$K,AA2426),INDEX(Matches!$J:$J,AA2426)))</f>
        <v/>
      </c>
      <c r="V2426" s="30">
        <f>IF(T2426="","",T2426-U2426)</f>
        <v/>
      </c>
      <c r="W2426" s="33">
        <f>IF(I2426="H",INDEX(Matches!$T:$T,AA2426),INDEX(Matches!$U:$U,AA2426))</f>
        <v/>
      </c>
      <c r="X2426" s="11">
        <f>INDEX(Matches!$X:$X,AA2426)</f>
        <v/>
      </c>
      <c r="Y2426" s="30">
        <f>IF(O2426="","",O2426-S2426)</f>
        <v/>
      </c>
      <c r="Z2426" s="30">
        <f>IF(W2426="","",W2426-S2426)</f>
        <v/>
      </c>
      <c r="AA2426" s="24">
        <f>MATCH(J2426,Matches!$A:$A,0)</f>
        <v/>
      </c>
      <c r="AB2426" s="33" t="n"/>
      <c r="AC2426" s="33" t="n">
        <v>1.324070597092568</v>
      </c>
      <c r="AD2426" s="24" t="n"/>
      <c r="AE2426" s="24" t="n">
        <v>3</v>
      </c>
      <c r="AF2426" s="33" t="n"/>
      <c r="AG2426" s="33" t="n"/>
    </row>
    <row r="2427">
      <c r="A2427" s="24" t="inlineStr">
        <is>
          <t>MK Dons|10</t>
        </is>
      </c>
      <c r="B2427" s="24" t="inlineStr">
        <is>
          <t>E2</t>
        </is>
      </c>
      <c r="C2427" s="24" t="inlineStr">
        <is>
          <t>League One</t>
        </is>
      </c>
      <c r="D2427" s="24" t="inlineStr">
        <is>
          <t>MK Dons</t>
        </is>
      </c>
      <c r="E2427" s="24" t="n">
        <v>10</v>
      </c>
      <c r="F2427" s="24" t="n">
        <v>3</v>
      </c>
      <c r="G2427" s="29" t="n">
        <v>46305.625</v>
      </c>
      <c r="H2427" s="24" t="inlineStr">
        <is>
          <t>Reading</t>
        </is>
      </c>
      <c r="I2427" s="24" t="inlineStr">
        <is>
          <t>H</t>
        </is>
      </c>
      <c r="J2427" s="24" t="inlineStr">
        <is>
          <t>E2-MKDons-Reading</t>
        </is>
      </c>
      <c r="K2427" s="24" t="n">
        <v>12</v>
      </c>
      <c r="L2427" s="11">
        <f>IF(INDEX(Matches!$X:$X,AA2427)=0,"",IF(I2427="H",INDEX(Matches!$H:$H,AA2427),INDEX(Matches!$I:$I,AA2427)))</f>
        <v/>
      </c>
      <c r="M2427" s="11">
        <f>IF(INDEX(Matches!$X:$X,AA2427)=0,"",IF(I2427="H",INDEX(Matches!$I:$I,AA2427),INDEX(Matches!$H:$H,AA2427)))</f>
        <v/>
      </c>
      <c r="N2427" s="11">
        <f>IF(L2427="","",IF(L2427&gt;M2427,"W",IF(L2427=M2427,"D","L")))</f>
        <v/>
      </c>
      <c r="O2427" s="11">
        <f>IF(L2427="","",IF(L2427&gt;M2427,3,IF(L2427=M2427,1,0)))</f>
        <v/>
      </c>
      <c r="P2427" s="31">
        <f>IF(I2427="H",INDEX(Matches!$L:$L,AA2427),INDEX(Matches!$N:$N,AA2427))</f>
        <v/>
      </c>
      <c r="Q2427" s="31">
        <f>INDEX(Matches!$M:$M,AA2427)</f>
        <v/>
      </c>
      <c r="R2427" s="31">
        <f>IF(I2427="H",INDEX(Matches!$N:$N,AA2427),INDEX(Matches!$L:$L,AA2427))</f>
        <v/>
      </c>
      <c r="S2427" s="33">
        <f>IF(I2427="H",INDEX(Matches!$O:$O,AA2427),INDEX(Matches!$P:$P,AA2427))</f>
        <v/>
      </c>
      <c r="T2427" s="33">
        <f>IF(INDEX(Matches!$J:$J,AA2427)="","",IF(I2427="H",INDEX(Matches!$J:$J,AA2427),INDEX(Matches!$K:$K,AA2427)))</f>
        <v/>
      </c>
      <c r="U2427" s="33">
        <f>IF(INDEX(Matches!$K:$K,AA2427)="","",IF(I2427="H",INDEX(Matches!$K:$K,AA2427),INDEX(Matches!$J:$J,AA2427)))</f>
        <v/>
      </c>
      <c r="V2427" s="30">
        <f>IF(T2427="","",T2427-U2427)</f>
        <v/>
      </c>
      <c r="W2427" s="33">
        <f>IF(I2427="H",INDEX(Matches!$T:$T,AA2427),INDEX(Matches!$U:$U,AA2427))</f>
        <v/>
      </c>
      <c r="X2427" s="11">
        <f>INDEX(Matches!$X:$X,AA2427)</f>
        <v/>
      </c>
      <c r="Y2427" s="30">
        <f>IF(O2427="","",O2427-S2427)</f>
        <v/>
      </c>
      <c r="Z2427" s="30">
        <f>IF(W2427="","",W2427-S2427)</f>
        <v/>
      </c>
      <c r="AA2427" s="24">
        <f>MATCH(J2427,Matches!$A:$A,0)</f>
        <v/>
      </c>
      <c r="AB2427" s="33" t="n"/>
      <c r="AC2427" s="33" t="n"/>
      <c r="AD2427" s="24" t="n"/>
      <c r="AE2427" s="24" t="n">
        <v>3</v>
      </c>
      <c r="AF2427" s="33" t="n"/>
      <c r="AG2427" s="33" t="n"/>
    </row>
    <row r="2428">
      <c r="A2428" s="24" t="inlineStr">
        <is>
          <t>MK Dons|11</t>
        </is>
      </c>
      <c r="B2428" s="24" t="inlineStr">
        <is>
          <t>E2</t>
        </is>
      </c>
      <c r="C2428" s="24" t="inlineStr">
        <is>
          <t>League One</t>
        </is>
      </c>
      <c r="D2428" s="24" t="inlineStr">
        <is>
          <t>MK Dons</t>
        </is>
      </c>
      <c r="E2428" s="24" t="n">
        <v>11</v>
      </c>
      <c r="F2428" s="24" t="n">
        <v>3</v>
      </c>
      <c r="G2428" s="29" t="n">
        <v>46312.52083333334</v>
      </c>
      <c r="H2428" s="24" t="inlineStr">
        <is>
          <t>Luton</t>
        </is>
      </c>
      <c r="I2428" s="24" t="inlineStr">
        <is>
          <t>H</t>
        </is>
      </c>
      <c r="J2428" s="24" t="inlineStr">
        <is>
          <t>E2-MKDons-Luton</t>
        </is>
      </c>
      <c r="K2428" s="24" t="n">
        <v>3</v>
      </c>
      <c r="L2428" s="11">
        <f>IF(INDEX(Matches!$X:$X,AA2428)=0,"",IF(I2428="H",INDEX(Matches!$H:$H,AA2428),INDEX(Matches!$I:$I,AA2428)))</f>
        <v/>
      </c>
      <c r="M2428" s="11">
        <f>IF(INDEX(Matches!$X:$X,AA2428)=0,"",IF(I2428="H",INDEX(Matches!$I:$I,AA2428),INDEX(Matches!$H:$H,AA2428)))</f>
        <v/>
      </c>
      <c r="N2428" s="11">
        <f>IF(L2428="","",IF(L2428&gt;M2428,"W",IF(L2428=M2428,"D","L")))</f>
        <v/>
      </c>
      <c r="O2428" s="11">
        <f>IF(L2428="","",IF(L2428&gt;M2428,3,IF(L2428=M2428,1,0)))</f>
        <v/>
      </c>
      <c r="P2428" s="31">
        <f>IF(I2428="H",INDEX(Matches!$L:$L,AA2428),INDEX(Matches!$N:$N,AA2428))</f>
        <v/>
      </c>
      <c r="Q2428" s="31">
        <f>INDEX(Matches!$M:$M,AA2428)</f>
        <v/>
      </c>
      <c r="R2428" s="31">
        <f>IF(I2428="H",INDEX(Matches!$N:$N,AA2428),INDEX(Matches!$L:$L,AA2428))</f>
        <v/>
      </c>
      <c r="S2428" s="33">
        <f>IF(I2428="H",INDEX(Matches!$O:$O,AA2428),INDEX(Matches!$P:$P,AA2428))</f>
        <v/>
      </c>
      <c r="T2428" s="33">
        <f>IF(INDEX(Matches!$J:$J,AA2428)="","",IF(I2428="H",INDEX(Matches!$J:$J,AA2428),INDEX(Matches!$K:$K,AA2428)))</f>
        <v/>
      </c>
      <c r="U2428" s="33">
        <f>IF(INDEX(Matches!$K:$K,AA2428)="","",IF(I2428="H",INDEX(Matches!$K:$K,AA2428),INDEX(Matches!$J:$J,AA2428)))</f>
        <v/>
      </c>
      <c r="V2428" s="30">
        <f>IF(T2428="","",T2428-U2428)</f>
        <v/>
      </c>
      <c r="W2428" s="33">
        <f>IF(I2428="H",INDEX(Matches!$T:$T,AA2428),INDEX(Matches!$U:$U,AA2428))</f>
        <v/>
      </c>
      <c r="X2428" s="11">
        <f>INDEX(Matches!$X:$X,AA2428)</f>
        <v/>
      </c>
      <c r="Y2428" s="30">
        <f>IF(O2428="","",O2428-S2428)</f>
        <v/>
      </c>
      <c r="Z2428" s="30">
        <f>IF(W2428="","",W2428-S2428)</f>
        <v/>
      </c>
      <c r="AA2428" s="24">
        <f>MATCH(J2428,Matches!$A:$A,0)</f>
        <v/>
      </c>
      <c r="AB2428" s="33" t="n"/>
      <c r="AC2428" s="33" t="n"/>
      <c r="AD2428" s="24" t="n"/>
      <c r="AE2428" s="24" t="n">
        <v>3</v>
      </c>
      <c r="AF2428" s="33" t="n"/>
      <c r="AG2428" s="33" t="n"/>
    </row>
    <row r="2429">
      <c r="A2429" s="24" t="inlineStr">
        <is>
          <t>MK Dons|12</t>
        </is>
      </c>
      <c r="B2429" s="24" t="inlineStr">
        <is>
          <t>E2</t>
        </is>
      </c>
      <c r="C2429" s="24" t="inlineStr">
        <is>
          <t>League One</t>
        </is>
      </c>
      <c r="D2429" s="24" t="inlineStr">
        <is>
          <t>MK Dons</t>
        </is>
      </c>
      <c r="E2429" s="24" t="n">
        <v>12</v>
      </c>
      <c r="F2429" s="24" t="n">
        <v>3</v>
      </c>
      <c r="G2429" s="29" t="n">
        <v>46315.82291666666</v>
      </c>
      <c r="H2429" s="24" t="inlineStr">
        <is>
          <t>Blackpool</t>
        </is>
      </c>
      <c r="I2429" s="24" t="inlineStr">
        <is>
          <t>A</t>
        </is>
      </c>
      <c r="J2429" s="24" t="inlineStr">
        <is>
          <t>E2-Blackpoo-MKDons</t>
        </is>
      </c>
      <c r="K2429" s="24" t="n">
        <v>10</v>
      </c>
      <c r="L2429" s="11">
        <f>IF(INDEX(Matches!$X:$X,AA2429)=0,"",IF(I2429="H",INDEX(Matches!$H:$H,AA2429),INDEX(Matches!$I:$I,AA2429)))</f>
        <v/>
      </c>
      <c r="M2429" s="11">
        <f>IF(INDEX(Matches!$X:$X,AA2429)=0,"",IF(I2429="H",INDEX(Matches!$I:$I,AA2429),INDEX(Matches!$H:$H,AA2429)))</f>
        <v/>
      </c>
      <c r="N2429" s="11">
        <f>IF(L2429="","",IF(L2429&gt;M2429,"W",IF(L2429=M2429,"D","L")))</f>
        <v/>
      </c>
      <c r="O2429" s="11">
        <f>IF(L2429="","",IF(L2429&gt;M2429,3,IF(L2429=M2429,1,0)))</f>
        <v/>
      </c>
      <c r="P2429" s="31">
        <f>IF(I2429="H",INDEX(Matches!$L:$L,AA2429),INDEX(Matches!$N:$N,AA2429))</f>
        <v/>
      </c>
      <c r="Q2429" s="31">
        <f>INDEX(Matches!$M:$M,AA2429)</f>
        <v/>
      </c>
      <c r="R2429" s="31">
        <f>IF(I2429="H",INDEX(Matches!$N:$N,AA2429),INDEX(Matches!$L:$L,AA2429))</f>
        <v/>
      </c>
      <c r="S2429" s="33">
        <f>IF(I2429="H",INDEX(Matches!$O:$O,AA2429),INDEX(Matches!$P:$P,AA2429))</f>
        <v/>
      </c>
      <c r="T2429" s="33">
        <f>IF(INDEX(Matches!$J:$J,AA2429)="","",IF(I2429="H",INDEX(Matches!$J:$J,AA2429),INDEX(Matches!$K:$K,AA2429)))</f>
        <v/>
      </c>
      <c r="U2429" s="33">
        <f>IF(INDEX(Matches!$K:$K,AA2429)="","",IF(I2429="H",INDEX(Matches!$K:$K,AA2429),INDEX(Matches!$J:$J,AA2429)))</f>
        <v/>
      </c>
      <c r="V2429" s="30">
        <f>IF(T2429="","",T2429-U2429)</f>
        <v/>
      </c>
      <c r="W2429" s="33">
        <f>IF(I2429="H",INDEX(Matches!$T:$T,AA2429),INDEX(Matches!$U:$U,AA2429))</f>
        <v/>
      </c>
      <c r="X2429" s="11">
        <f>INDEX(Matches!$X:$X,AA2429)</f>
        <v/>
      </c>
      <c r="Y2429" s="30">
        <f>IF(O2429="","",O2429-S2429)</f>
        <v/>
      </c>
      <c r="Z2429" s="30">
        <f>IF(W2429="","",W2429-S2429)</f>
        <v/>
      </c>
      <c r="AA2429" s="24">
        <f>MATCH(J2429,Matches!$A:$A,0)</f>
        <v/>
      </c>
      <c r="AB2429" s="33" t="n"/>
      <c r="AC2429" s="33" t="n"/>
      <c r="AD2429" s="24" t="n"/>
      <c r="AE2429" s="24" t="n">
        <v>3</v>
      </c>
      <c r="AF2429" s="33" t="n"/>
      <c r="AG2429" s="33" t="n"/>
    </row>
    <row r="2430">
      <c r="A2430" s="24" t="inlineStr">
        <is>
          <t>MK Dons|13</t>
        </is>
      </c>
      <c r="B2430" s="24" t="inlineStr">
        <is>
          <t>E2</t>
        </is>
      </c>
      <c r="C2430" s="24" t="inlineStr">
        <is>
          <t>League One</t>
        </is>
      </c>
      <c r="D2430" s="24" t="inlineStr">
        <is>
          <t>MK Dons</t>
        </is>
      </c>
      <c r="E2430" s="24" t="n">
        <v>13</v>
      </c>
      <c r="F2430" s="24" t="n">
        <v>4</v>
      </c>
      <c r="G2430" s="29" t="n">
        <v>46319.625</v>
      </c>
      <c r="H2430" s="24" t="inlineStr">
        <is>
          <t>Stevenage</t>
        </is>
      </c>
      <c r="I2430" s="24" t="inlineStr">
        <is>
          <t>A</t>
        </is>
      </c>
      <c r="J2430" s="24" t="inlineStr">
        <is>
          <t>E2-Stevenag-MKDons</t>
        </is>
      </c>
      <c r="K2430" s="24" t="n">
        <v>17</v>
      </c>
      <c r="L2430" s="11">
        <f>IF(INDEX(Matches!$X:$X,AA2430)=0,"",IF(I2430="H",INDEX(Matches!$H:$H,AA2430),INDEX(Matches!$I:$I,AA2430)))</f>
        <v/>
      </c>
      <c r="M2430" s="11">
        <f>IF(INDEX(Matches!$X:$X,AA2430)=0,"",IF(I2430="H",INDEX(Matches!$I:$I,AA2430),INDEX(Matches!$H:$H,AA2430)))</f>
        <v/>
      </c>
      <c r="N2430" s="11">
        <f>IF(L2430="","",IF(L2430&gt;M2430,"W",IF(L2430=M2430,"D","L")))</f>
        <v/>
      </c>
      <c r="O2430" s="11">
        <f>IF(L2430="","",IF(L2430&gt;M2430,3,IF(L2430=M2430,1,0)))</f>
        <v/>
      </c>
      <c r="P2430" s="31">
        <f>IF(I2430="H",INDEX(Matches!$L:$L,AA2430),INDEX(Matches!$N:$N,AA2430))</f>
        <v/>
      </c>
      <c r="Q2430" s="31">
        <f>INDEX(Matches!$M:$M,AA2430)</f>
        <v/>
      </c>
      <c r="R2430" s="31">
        <f>IF(I2430="H",INDEX(Matches!$N:$N,AA2430),INDEX(Matches!$L:$L,AA2430))</f>
        <v/>
      </c>
      <c r="S2430" s="33">
        <f>IF(I2430="H",INDEX(Matches!$O:$O,AA2430),INDEX(Matches!$P:$P,AA2430))</f>
        <v/>
      </c>
      <c r="T2430" s="33">
        <f>IF(INDEX(Matches!$J:$J,AA2430)="","",IF(I2430="H",INDEX(Matches!$J:$J,AA2430),INDEX(Matches!$K:$K,AA2430)))</f>
        <v/>
      </c>
      <c r="U2430" s="33">
        <f>IF(INDEX(Matches!$K:$K,AA2430)="","",IF(I2430="H",INDEX(Matches!$K:$K,AA2430),INDEX(Matches!$J:$J,AA2430)))</f>
        <v/>
      </c>
      <c r="V2430" s="30">
        <f>IF(T2430="","",T2430-U2430)</f>
        <v/>
      </c>
      <c r="W2430" s="33">
        <f>IF(I2430="H",INDEX(Matches!$T:$T,AA2430),INDEX(Matches!$U:$U,AA2430))</f>
        <v/>
      </c>
      <c r="X2430" s="11">
        <f>INDEX(Matches!$X:$X,AA2430)</f>
        <v/>
      </c>
      <c r="Y2430" s="30">
        <f>IF(O2430="","",O2430-S2430)</f>
        <v/>
      </c>
      <c r="Z2430" s="30">
        <f>IF(W2430="","",W2430-S2430)</f>
        <v/>
      </c>
      <c r="AA2430" s="24">
        <f>MATCH(J2430,Matches!$A:$A,0)</f>
        <v/>
      </c>
      <c r="AB2430" s="33" t="n"/>
      <c r="AC2430" s="33" t="n">
        <v>1.333603076866903</v>
      </c>
      <c r="AD2430" s="24" t="n"/>
      <c r="AE2430" s="24" t="n">
        <v>4</v>
      </c>
      <c r="AF2430" s="33" t="n"/>
      <c r="AG2430" s="33" t="n"/>
    </row>
    <row r="2431">
      <c r="A2431" s="24" t="inlineStr">
        <is>
          <t>MK Dons|14</t>
        </is>
      </c>
      <c r="B2431" s="24" t="inlineStr">
        <is>
          <t>E2</t>
        </is>
      </c>
      <c r="C2431" s="24" t="inlineStr">
        <is>
          <t>League One</t>
        </is>
      </c>
      <c r="D2431" s="24" t="inlineStr">
        <is>
          <t>MK Dons</t>
        </is>
      </c>
      <c r="E2431" s="24" t="n">
        <v>14</v>
      </c>
      <c r="F2431" s="24" t="n">
        <v>4</v>
      </c>
      <c r="G2431" s="29" t="n">
        <v>46326.625</v>
      </c>
      <c r="H2431" s="24" t="inlineStr">
        <is>
          <t>Doncaster</t>
        </is>
      </c>
      <c r="I2431" s="24" t="inlineStr">
        <is>
          <t>H</t>
        </is>
      </c>
      <c r="J2431" s="24" t="inlineStr">
        <is>
          <t>E2-MKDons-Doncaste</t>
        </is>
      </c>
      <c r="K2431" s="24" t="n">
        <v>15</v>
      </c>
      <c r="L2431" s="11">
        <f>IF(INDEX(Matches!$X:$X,AA2431)=0,"",IF(I2431="H",INDEX(Matches!$H:$H,AA2431),INDEX(Matches!$I:$I,AA2431)))</f>
        <v/>
      </c>
      <c r="M2431" s="11">
        <f>IF(INDEX(Matches!$X:$X,AA2431)=0,"",IF(I2431="H",INDEX(Matches!$I:$I,AA2431),INDEX(Matches!$H:$H,AA2431)))</f>
        <v/>
      </c>
      <c r="N2431" s="11">
        <f>IF(L2431="","",IF(L2431&gt;M2431,"W",IF(L2431=M2431,"D","L")))</f>
        <v/>
      </c>
      <c r="O2431" s="11">
        <f>IF(L2431="","",IF(L2431&gt;M2431,3,IF(L2431=M2431,1,0)))</f>
        <v/>
      </c>
      <c r="P2431" s="31">
        <f>IF(I2431="H",INDEX(Matches!$L:$L,AA2431),INDEX(Matches!$N:$N,AA2431))</f>
        <v/>
      </c>
      <c r="Q2431" s="31">
        <f>INDEX(Matches!$M:$M,AA2431)</f>
        <v/>
      </c>
      <c r="R2431" s="31">
        <f>IF(I2431="H",INDEX(Matches!$N:$N,AA2431),INDEX(Matches!$L:$L,AA2431))</f>
        <v/>
      </c>
      <c r="S2431" s="33">
        <f>IF(I2431="H",INDEX(Matches!$O:$O,AA2431),INDEX(Matches!$P:$P,AA2431))</f>
        <v/>
      </c>
      <c r="T2431" s="33">
        <f>IF(INDEX(Matches!$J:$J,AA2431)="","",IF(I2431="H",INDEX(Matches!$J:$J,AA2431),INDEX(Matches!$K:$K,AA2431)))</f>
        <v/>
      </c>
      <c r="U2431" s="33">
        <f>IF(INDEX(Matches!$K:$K,AA2431)="","",IF(I2431="H",INDEX(Matches!$K:$K,AA2431),INDEX(Matches!$J:$J,AA2431)))</f>
        <v/>
      </c>
      <c r="V2431" s="30">
        <f>IF(T2431="","",T2431-U2431)</f>
        <v/>
      </c>
      <c r="W2431" s="33">
        <f>IF(I2431="H",INDEX(Matches!$T:$T,AA2431),INDEX(Matches!$U:$U,AA2431))</f>
        <v/>
      </c>
      <c r="X2431" s="11">
        <f>INDEX(Matches!$X:$X,AA2431)</f>
        <v/>
      </c>
      <c r="Y2431" s="30">
        <f>IF(O2431="","",O2431-S2431)</f>
        <v/>
      </c>
      <c r="Z2431" s="30">
        <f>IF(W2431="","",W2431-S2431)</f>
        <v/>
      </c>
      <c r="AA2431" s="24">
        <f>MATCH(J2431,Matches!$A:$A,0)</f>
        <v/>
      </c>
      <c r="AB2431" s="33" t="n"/>
      <c r="AC2431" s="33" t="n">
        <v>1.671899605775791</v>
      </c>
      <c r="AD2431" s="24" t="n"/>
      <c r="AE2431" s="24" t="n">
        <v>4</v>
      </c>
      <c r="AF2431" s="33" t="n"/>
      <c r="AG2431" s="33" t="n"/>
    </row>
    <row r="2432">
      <c r="A2432" s="24" t="inlineStr">
        <is>
          <t>MK Dons|15</t>
        </is>
      </c>
      <c r="B2432" s="24" t="inlineStr">
        <is>
          <t>E2</t>
        </is>
      </c>
      <c r="C2432" s="24" t="inlineStr">
        <is>
          <t>League One</t>
        </is>
      </c>
      <c r="D2432" s="24" t="inlineStr">
        <is>
          <t>MK Dons</t>
        </is>
      </c>
      <c r="E2432" s="24" t="n">
        <v>15</v>
      </c>
      <c r="F2432" s="24" t="n">
        <v>4</v>
      </c>
      <c r="G2432" s="29" t="n">
        <v>46340.625</v>
      </c>
      <c r="H2432" s="24" t="inlineStr">
        <is>
          <t>Burton</t>
        </is>
      </c>
      <c r="I2432" s="24" t="inlineStr">
        <is>
          <t>H</t>
        </is>
      </c>
      <c r="J2432" s="24" t="inlineStr">
        <is>
          <t>E2-MKDons-Burton</t>
        </is>
      </c>
      <c r="K2432" s="24" t="n">
        <v>22</v>
      </c>
      <c r="L2432" s="11">
        <f>IF(INDEX(Matches!$X:$X,AA2432)=0,"",IF(I2432="H",INDEX(Matches!$H:$H,AA2432),INDEX(Matches!$I:$I,AA2432)))</f>
        <v/>
      </c>
      <c r="M2432" s="11">
        <f>IF(INDEX(Matches!$X:$X,AA2432)=0,"",IF(I2432="H",INDEX(Matches!$I:$I,AA2432),INDEX(Matches!$H:$H,AA2432)))</f>
        <v/>
      </c>
      <c r="N2432" s="11">
        <f>IF(L2432="","",IF(L2432&gt;M2432,"W",IF(L2432=M2432,"D","L")))</f>
        <v/>
      </c>
      <c r="O2432" s="11">
        <f>IF(L2432="","",IF(L2432&gt;M2432,3,IF(L2432=M2432,1,0)))</f>
        <v/>
      </c>
      <c r="P2432" s="31">
        <f>IF(I2432="H",INDEX(Matches!$L:$L,AA2432),INDEX(Matches!$N:$N,AA2432))</f>
        <v/>
      </c>
      <c r="Q2432" s="31">
        <f>INDEX(Matches!$M:$M,AA2432)</f>
        <v/>
      </c>
      <c r="R2432" s="31">
        <f>IF(I2432="H",INDEX(Matches!$N:$N,AA2432),INDEX(Matches!$L:$L,AA2432))</f>
        <v/>
      </c>
      <c r="S2432" s="33">
        <f>IF(I2432="H",INDEX(Matches!$O:$O,AA2432),INDEX(Matches!$P:$P,AA2432))</f>
        <v/>
      </c>
      <c r="T2432" s="33">
        <f>IF(INDEX(Matches!$J:$J,AA2432)="","",IF(I2432="H",INDEX(Matches!$J:$J,AA2432),INDEX(Matches!$K:$K,AA2432)))</f>
        <v/>
      </c>
      <c r="U2432" s="33">
        <f>IF(INDEX(Matches!$K:$K,AA2432)="","",IF(I2432="H",INDEX(Matches!$K:$K,AA2432),INDEX(Matches!$J:$J,AA2432)))</f>
        <v/>
      </c>
      <c r="V2432" s="30">
        <f>IF(T2432="","",T2432-U2432)</f>
        <v/>
      </c>
      <c r="W2432" s="33">
        <f>IF(I2432="H",INDEX(Matches!$T:$T,AA2432),INDEX(Matches!$U:$U,AA2432))</f>
        <v/>
      </c>
      <c r="X2432" s="11">
        <f>INDEX(Matches!$X:$X,AA2432)</f>
        <v/>
      </c>
      <c r="Y2432" s="30">
        <f>IF(O2432="","",O2432-S2432)</f>
        <v/>
      </c>
      <c r="Z2432" s="30">
        <f>IF(W2432="","",W2432-S2432)</f>
        <v/>
      </c>
      <c r="AA2432" s="24">
        <f>MATCH(J2432,Matches!$A:$A,0)</f>
        <v/>
      </c>
      <c r="AB2432" s="33" t="n"/>
      <c r="AC2432" s="33" t="n">
        <v>1.812940709252784</v>
      </c>
      <c r="AD2432" s="24" t="n"/>
      <c r="AE2432" s="24" t="n">
        <v>4</v>
      </c>
      <c r="AF2432" s="33" t="n"/>
      <c r="AG2432" s="33" t="n"/>
    </row>
    <row r="2433">
      <c r="A2433" s="24" t="inlineStr">
        <is>
          <t>MK Dons|16</t>
        </is>
      </c>
      <c r="B2433" s="24" t="inlineStr">
        <is>
          <t>E2</t>
        </is>
      </c>
      <c r="C2433" s="24" t="inlineStr">
        <is>
          <t>League One</t>
        </is>
      </c>
      <c r="D2433" s="24" t="inlineStr">
        <is>
          <t>MK Dons</t>
        </is>
      </c>
      <c r="E2433" s="24" t="n">
        <v>16</v>
      </c>
      <c r="F2433" s="24" t="n">
        <v>4</v>
      </c>
      <c r="G2433" s="29" t="n">
        <v>46347.625</v>
      </c>
      <c r="H2433" s="24" t="inlineStr">
        <is>
          <t>Mansfield</t>
        </is>
      </c>
      <c r="I2433" s="24" t="inlineStr">
        <is>
          <t>A</t>
        </is>
      </c>
      <c r="J2433" s="24" t="inlineStr">
        <is>
          <t>E2-Mansfiel-MKDons</t>
        </is>
      </c>
      <c r="K2433" s="24" t="n">
        <v>16</v>
      </c>
      <c r="L2433" s="11">
        <f>IF(INDEX(Matches!$X:$X,AA2433)=0,"",IF(I2433="H",INDEX(Matches!$H:$H,AA2433),INDEX(Matches!$I:$I,AA2433)))</f>
        <v/>
      </c>
      <c r="M2433" s="11">
        <f>IF(INDEX(Matches!$X:$X,AA2433)=0,"",IF(I2433="H",INDEX(Matches!$I:$I,AA2433),INDEX(Matches!$H:$H,AA2433)))</f>
        <v/>
      </c>
      <c r="N2433" s="11">
        <f>IF(L2433="","",IF(L2433&gt;M2433,"W",IF(L2433=M2433,"D","L")))</f>
        <v/>
      </c>
      <c r="O2433" s="11">
        <f>IF(L2433="","",IF(L2433&gt;M2433,3,IF(L2433=M2433,1,0)))</f>
        <v/>
      </c>
      <c r="P2433" s="31">
        <f>IF(I2433="H",INDEX(Matches!$L:$L,AA2433),INDEX(Matches!$N:$N,AA2433))</f>
        <v/>
      </c>
      <c r="Q2433" s="31">
        <f>INDEX(Matches!$M:$M,AA2433)</f>
        <v/>
      </c>
      <c r="R2433" s="31">
        <f>IF(I2433="H",INDEX(Matches!$N:$N,AA2433),INDEX(Matches!$L:$L,AA2433))</f>
        <v/>
      </c>
      <c r="S2433" s="33">
        <f>IF(I2433="H",INDEX(Matches!$O:$O,AA2433),INDEX(Matches!$P:$P,AA2433))</f>
        <v/>
      </c>
      <c r="T2433" s="33">
        <f>IF(INDEX(Matches!$J:$J,AA2433)="","",IF(I2433="H",INDEX(Matches!$J:$J,AA2433),INDEX(Matches!$K:$K,AA2433)))</f>
        <v/>
      </c>
      <c r="U2433" s="33">
        <f>IF(INDEX(Matches!$K:$K,AA2433)="","",IF(I2433="H",INDEX(Matches!$K:$K,AA2433),INDEX(Matches!$J:$J,AA2433)))</f>
        <v/>
      </c>
      <c r="V2433" s="30">
        <f>IF(T2433="","",T2433-U2433)</f>
        <v/>
      </c>
      <c r="W2433" s="33">
        <f>IF(I2433="H",INDEX(Matches!$T:$T,AA2433),INDEX(Matches!$U:$U,AA2433))</f>
        <v/>
      </c>
      <c r="X2433" s="11">
        <f>INDEX(Matches!$X:$X,AA2433)</f>
        <v/>
      </c>
      <c r="Y2433" s="30">
        <f>IF(O2433="","",O2433-S2433)</f>
        <v/>
      </c>
      <c r="Z2433" s="30">
        <f>IF(W2433="","",W2433-S2433)</f>
        <v/>
      </c>
      <c r="AA2433" s="24">
        <f>MATCH(J2433,Matches!$A:$A,0)</f>
        <v/>
      </c>
      <c r="AB2433" s="33" t="n"/>
      <c r="AC2433" s="33" t="n">
        <v>1.321191892722406</v>
      </c>
      <c r="AD2433" s="24" t="n"/>
      <c r="AE2433" s="24" t="n">
        <v>4</v>
      </c>
      <c r="AF2433" s="33" t="n"/>
      <c r="AG2433" s="33" t="n"/>
    </row>
    <row r="2434">
      <c r="A2434" s="24" t="inlineStr">
        <is>
          <t>MK Dons|17</t>
        </is>
      </c>
      <c r="B2434" s="24" t="inlineStr">
        <is>
          <t>E2</t>
        </is>
      </c>
      <c r="C2434" s="24" t="inlineStr">
        <is>
          <t>League One</t>
        </is>
      </c>
      <c r="D2434" s="24" t="inlineStr">
        <is>
          <t>MK Dons</t>
        </is>
      </c>
      <c r="E2434" s="24" t="n">
        <v>17</v>
      </c>
      <c r="F2434" s="24" t="n">
        <v>5</v>
      </c>
      <c r="G2434" s="29" t="n">
        <v>46354.52083333334</v>
      </c>
      <c r="H2434" s="24" t="inlineStr">
        <is>
          <t>Notts County</t>
        </is>
      </c>
      <c r="I2434" s="24" t="inlineStr">
        <is>
          <t>H</t>
        </is>
      </c>
      <c r="J2434" s="24" t="inlineStr">
        <is>
          <t>E2-MKDons-NottsCou</t>
        </is>
      </c>
      <c r="K2434" s="24" t="n">
        <v>18</v>
      </c>
      <c r="L2434" s="11">
        <f>IF(INDEX(Matches!$X:$X,AA2434)=0,"",IF(I2434="H",INDEX(Matches!$H:$H,AA2434),INDEX(Matches!$I:$I,AA2434)))</f>
        <v/>
      </c>
      <c r="M2434" s="11">
        <f>IF(INDEX(Matches!$X:$X,AA2434)=0,"",IF(I2434="H",INDEX(Matches!$I:$I,AA2434),INDEX(Matches!$H:$H,AA2434)))</f>
        <v/>
      </c>
      <c r="N2434" s="11">
        <f>IF(L2434="","",IF(L2434&gt;M2434,"W",IF(L2434=M2434,"D","L")))</f>
        <v/>
      </c>
      <c r="O2434" s="11">
        <f>IF(L2434="","",IF(L2434&gt;M2434,3,IF(L2434=M2434,1,0)))</f>
        <v/>
      </c>
      <c r="P2434" s="31">
        <f>IF(I2434="H",INDEX(Matches!$L:$L,AA2434),INDEX(Matches!$N:$N,AA2434))</f>
        <v/>
      </c>
      <c r="Q2434" s="31">
        <f>INDEX(Matches!$M:$M,AA2434)</f>
        <v/>
      </c>
      <c r="R2434" s="31">
        <f>IF(I2434="H",INDEX(Matches!$N:$N,AA2434),INDEX(Matches!$L:$L,AA2434))</f>
        <v/>
      </c>
      <c r="S2434" s="33">
        <f>IF(I2434="H",INDEX(Matches!$O:$O,AA2434),INDEX(Matches!$P:$P,AA2434))</f>
        <v/>
      </c>
      <c r="T2434" s="33">
        <f>IF(INDEX(Matches!$J:$J,AA2434)="","",IF(I2434="H",INDEX(Matches!$J:$J,AA2434),INDEX(Matches!$K:$K,AA2434)))</f>
        <v/>
      </c>
      <c r="U2434" s="33">
        <f>IF(INDEX(Matches!$K:$K,AA2434)="","",IF(I2434="H",INDEX(Matches!$K:$K,AA2434),INDEX(Matches!$J:$J,AA2434)))</f>
        <v/>
      </c>
      <c r="V2434" s="30">
        <f>IF(T2434="","",T2434-U2434)</f>
        <v/>
      </c>
      <c r="W2434" s="33">
        <f>IF(I2434="H",INDEX(Matches!$T:$T,AA2434),INDEX(Matches!$U:$U,AA2434))</f>
        <v/>
      </c>
      <c r="X2434" s="11">
        <f>INDEX(Matches!$X:$X,AA2434)</f>
        <v/>
      </c>
      <c r="Y2434" s="30">
        <f>IF(O2434="","",O2434-S2434)</f>
        <v/>
      </c>
      <c r="Z2434" s="30">
        <f>IF(W2434="","",W2434-S2434)</f>
        <v/>
      </c>
      <c r="AA2434" s="24">
        <f>MATCH(J2434,Matches!$A:$A,0)</f>
        <v/>
      </c>
      <c r="AB2434" s="33" t="n"/>
      <c r="AC2434" s="33" t="n">
        <v>1.654828498553773</v>
      </c>
      <c r="AD2434" s="24" t="n"/>
      <c r="AE2434" s="24" t="n">
        <v>5</v>
      </c>
      <c r="AF2434" s="33" t="n"/>
      <c r="AG2434" s="33" t="n"/>
    </row>
    <row r="2435">
      <c r="A2435" s="24" t="inlineStr">
        <is>
          <t>MK Dons|18</t>
        </is>
      </c>
      <c r="B2435" s="24" t="inlineStr">
        <is>
          <t>E2</t>
        </is>
      </c>
      <c r="C2435" s="24" t="inlineStr">
        <is>
          <t>League One</t>
        </is>
      </c>
      <c r="D2435" s="24" t="inlineStr">
        <is>
          <t>MK Dons</t>
        </is>
      </c>
      <c r="E2435" s="24" t="n">
        <v>18</v>
      </c>
      <c r="F2435" s="24" t="n">
        <v>5</v>
      </c>
      <c r="G2435" s="29" t="n">
        <v>46357.82291666666</v>
      </c>
      <c r="H2435" s="24" t="inlineStr">
        <is>
          <t>Bradford</t>
        </is>
      </c>
      <c r="I2435" s="24" t="inlineStr">
        <is>
          <t>A</t>
        </is>
      </c>
      <c r="J2435" s="24" t="inlineStr">
        <is>
          <t>E2-Bradford-MKDons</t>
        </is>
      </c>
      <c r="K2435" s="24" t="n">
        <v>8</v>
      </c>
      <c r="L2435" s="11">
        <f>IF(INDEX(Matches!$X:$X,AA2435)=0,"",IF(I2435="H",INDEX(Matches!$H:$H,AA2435),INDEX(Matches!$I:$I,AA2435)))</f>
        <v/>
      </c>
      <c r="M2435" s="11">
        <f>IF(INDEX(Matches!$X:$X,AA2435)=0,"",IF(I2435="H",INDEX(Matches!$I:$I,AA2435),INDEX(Matches!$H:$H,AA2435)))</f>
        <v/>
      </c>
      <c r="N2435" s="11">
        <f>IF(L2435="","",IF(L2435&gt;M2435,"W",IF(L2435=M2435,"D","L")))</f>
        <v/>
      </c>
      <c r="O2435" s="11">
        <f>IF(L2435="","",IF(L2435&gt;M2435,3,IF(L2435=M2435,1,0)))</f>
        <v/>
      </c>
      <c r="P2435" s="31">
        <f>IF(I2435="H",INDEX(Matches!$L:$L,AA2435),INDEX(Matches!$N:$N,AA2435))</f>
        <v/>
      </c>
      <c r="Q2435" s="31">
        <f>INDEX(Matches!$M:$M,AA2435)</f>
        <v/>
      </c>
      <c r="R2435" s="31">
        <f>IF(I2435="H",INDEX(Matches!$N:$N,AA2435),INDEX(Matches!$L:$L,AA2435))</f>
        <v/>
      </c>
      <c r="S2435" s="33">
        <f>IF(I2435="H",INDEX(Matches!$O:$O,AA2435),INDEX(Matches!$P:$P,AA2435))</f>
        <v/>
      </c>
      <c r="T2435" s="33">
        <f>IF(INDEX(Matches!$J:$J,AA2435)="","",IF(I2435="H",INDEX(Matches!$J:$J,AA2435),INDEX(Matches!$K:$K,AA2435)))</f>
        <v/>
      </c>
      <c r="U2435" s="33">
        <f>IF(INDEX(Matches!$K:$K,AA2435)="","",IF(I2435="H",INDEX(Matches!$K:$K,AA2435),INDEX(Matches!$J:$J,AA2435)))</f>
        <v/>
      </c>
      <c r="V2435" s="30">
        <f>IF(T2435="","",T2435-U2435)</f>
        <v/>
      </c>
      <c r="W2435" s="33">
        <f>IF(I2435="H",INDEX(Matches!$T:$T,AA2435),INDEX(Matches!$U:$U,AA2435))</f>
        <v/>
      </c>
      <c r="X2435" s="11">
        <f>INDEX(Matches!$X:$X,AA2435)</f>
        <v/>
      </c>
      <c r="Y2435" s="30">
        <f>IF(O2435="","",O2435-S2435)</f>
        <v/>
      </c>
      <c r="Z2435" s="30">
        <f>IF(W2435="","",W2435-S2435)</f>
        <v/>
      </c>
      <c r="AA2435" s="24">
        <f>MATCH(J2435,Matches!$A:$A,0)</f>
        <v/>
      </c>
      <c r="AB2435" s="33" t="n"/>
      <c r="AC2435" s="33" t="n">
        <v>1.196067061056338</v>
      </c>
      <c r="AD2435" s="24" t="n"/>
      <c r="AE2435" s="24" t="n">
        <v>5</v>
      </c>
      <c r="AF2435" s="33" t="n"/>
      <c r="AG2435" s="33" t="n"/>
    </row>
    <row r="2436">
      <c r="A2436" s="24" t="inlineStr">
        <is>
          <t>MK Dons|19</t>
        </is>
      </c>
      <c r="B2436" s="24" t="inlineStr">
        <is>
          <t>E2</t>
        </is>
      </c>
      <c r="C2436" s="24" t="inlineStr">
        <is>
          <t>League One</t>
        </is>
      </c>
      <c r="D2436" s="24" t="inlineStr">
        <is>
          <t>MK Dons</t>
        </is>
      </c>
      <c r="E2436" s="24" t="n">
        <v>19</v>
      </c>
      <c r="F2436" s="24" t="n">
        <v>5</v>
      </c>
      <c r="G2436" s="29" t="n">
        <v>46368.625</v>
      </c>
      <c r="H2436" s="24" t="inlineStr">
        <is>
          <t>Cambridge</t>
        </is>
      </c>
      <c r="I2436" s="24" t="inlineStr">
        <is>
          <t>H</t>
        </is>
      </c>
      <c r="J2436" s="24" t="inlineStr">
        <is>
          <t>E2-MKDons-Cambridg</t>
        </is>
      </c>
      <c r="K2436" s="24" t="n">
        <v>21</v>
      </c>
      <c r="L2436" s="11">
        <f>IF(INDEX(Matches!$X:$X,AA2436)=0,"",IF(I2436="H",INDEX(Matches!$H:$H,AA2436),INDEX(Matches!$I:$I,AA2436)))</f>
        <v/>
      </c>
      <c r="M2436" s="11">
        <f>IF(INDEX(Matches!$X:$X,AA2436)=0,"",IF(I2436="H",INDEX(Matches!$I:$I,AA2436),INDEX(Matches!$H:$H,AA2436)))</f>
        <v/>
      </c>
      <c r="N2436" s="11">
        <f>IF(L2436="","",IF(L2436&gt;M2436,"W",IF(L2436=M2436,"D","L")))</f>
        <v/>
      </c>
      <c r="O2436" s="11">
        <f>IF(L2436="","",IF(L2436&gt;M2436,3,IF(L2436=M2436,1,0)))</f>
        <v/>
      </c>
      <c r="P2436" s="31">
        <f>IF(I2436="H",INDEX(Matches!$L:$L,AA2436),INDEX(Matches!$N:$N,AA2436))</f>
        <v/>
      </c>
      <c r="Q2436" s="31">
        <f>INDEX(Matches!$M:$M,AA2436)</f>
        <v/>
      </c>
      <c r="R2436" s="31">
        <f>IF(I2436="H",INDEX(Matches!$N:$N,AA2436),INDEX(Matches!$L:$L,AA2436))</f>
        <v/>
      </c>
      <c r="S2436" s="33">
        <f>IF(I2436="H",INDEX(Matches!$O:$O,AA2436),INDEX(Matches!$P:$P,AA2436))</f>
        <v/>
      </c>
      <c r="T2436" s="33">
        <f>IF(INDEX(Matches!$J:$J,AA2436)="","",IF(I2436="H",INDEX(Matches!$J:$J,AA2436),INDEX(Matches!$K:$K,AA2436)))</f>
        <v/>
      </c>
      <c r="U2436" s="33">
        <f>IF(INDEX(Matches!$K:$K,AA2436)="","",IF(I2436="H",INDEX(Matches!$K:$K,AA2436),INDEX(Matches!$J:$J,AA2436)))</f>
        <v/>
      </c>
      <c r="V2436" s="30">
        <f>IF(T2436="","",T2436-U2436)</f>
        <v/>
      </c>
      <c r="W2436" s="33">
        <f>IF(I2436="H",INDEX(Matches!$T:$T,AA2436),INDEX(Matches!$U:$U,AA2436))</f>
        <v/>
      </c>
      <c r="X2436" s="11">
        <f>INDEX(Matches!$X:$X,AA2436)</f>
        <v/>
      </c>
      <c r="Y2436" s="30">
        <f>IF(O2436="","",O2436-S2436)</f>
        <v/>
      </c>
      <c r="Z2436" s="30">
        <f>IF(W2436="","",W2436-S2436)</f>
        <v/>
      </c>
      <c r="AA2436" s="24">
        <f>MATCH(J2436,Matches!$A:$A,0)</f>
        <v/>
      </c>
      <c r="AB2436" s="33" t="n"/>
      <c r="AC2436" s="33" t="n">
        <v>1.761705699454128</v>
      </c>
      <c r="AD2436" s="24" t="n"/>
      <c r="AE2436" s="24" t="n">
        <v>5</v>
      </c>
      <c r="AF2436" s="33" t="n"/>
      <c r="AG2436" s="33" t="n"/>
    </row>
    <row r="2437">
      <c r="A2437" s="24" t="inlineStr">
        <is>
          <t>MK Dons|20</t>
        </is>
      </c>
      <c r="B2437" s="24" t="inlineStr">
        <is>
          <t>E2</t>
        </is>
      </c>
      <c r="C2437" s="24" t="inlineStr">
        <is>
          <t>League One</t>
        </is>
      </c>
      <c r="D2437" s="24" t="inlineStr">
        <is>
          <t>MK Dons</t>
        </is>
      </c>
      <c r="E2437" s="24" t="n">
        <v>20</v>
      </c>
      <c r="F2437" s="24" t="n">
        <v>5</v>
      </c>
      <c r="G2437" s="29" t="n">
        <v>46375.625</v>
      </c>
      <c r="H2437" s="24" t="inlineStr">
        <is>
          <t>Stockport</t>
        </is>
      </c>
      <c r="I2437" s="24" t="inlineStr">
        <is>
          <t>A</t>
        </is>
      </c>
      <c r="J2437" s="24" t="inlineStr">
        <is>
          <t>E2-Stockpor-MKDons</t>
        </is>
      </c>
      <c r="K2437" s="24" t="n">
        <v>7</v>
      </c>
      <c r="L2437" s="11">
        <f>IF(INDEX(Matches!$X:$X,AA2437)=0,"",IF(I2437="H",INDEX(Matches!$H:$H,AA2437),INDEX(Matches!$I:$I,AA2437)))</f>
        <v/>
      </c>
      <c r="M2437" s="11">
        <f>IF(INDEX(Matches!$X:$X,AA2437)=0,"",IF(I2437="H",INDEX(Matches!$I:$I,AA2437),INDEX(Matches!$H:$H,AA2437)))</f>
        <v/>
      </c>
      <c r="N2437" s="11">
        <f>IF(L2437="","",IF(L2437&gt;M2437,"W",IF(L2437=M2437,"D","L")))</f>
        <v/>
      </c>
      <c r="O2437" s="11">
        <f>IF(L2437="","",IF(L2437&gt;M2437,3,IF(L2437=M2437,1,0)))</f>
        <v/>
      </c>
      <c r="P2437" s="31">
        <f>IF(I2437="H",INDEX(Matches!$L:$L,AA2437),INDEX(Matches!$N:$N,AA2437))</f>
        <v/>
      </c>
      <c r="Q2437" s="31">
        <f>INDEX(Matches!$M:$M,AA2437)</f>
        <v/>
      </c>
      <c r="R2437" s="31">
        <f>IF(I2437="H",INDEX(Matches!$N:$N,AA2437),INDEX(Matches!$L:$L,AA2437))</f>
        <v/>
      </c>
      <c r="S2437" s="33">
        <f>IF(I2437="H",INDEX(Matches!$O:$O,AA2437),INDEX(Matches!$P:$P,AA2437))</f>
        <v/>
      </c>
      <c r="T2437" s="33">
        <f>IF(INDEX(Matches!$J:$J,AA2437)="","",IF(I2437="H",INDEX(Matches!$J:$J,AA2437),INDEX(Matches!$K:$K,AA2437)))</f>
        <v/>
      </c>
      <c r="U2437" s="33">
        <f>IF(INDEX(Matches!$K:$K,AA2437)="","",IF(I2437="H",INDEX(Matches!$K:$K,AA2437),INDEX(Matches!$J:$J,AA2437)))</f>
        <v/>
      </c>
      <c r="V2437" s="30">
        <f>IF(T2437="","",T2437-U2437)</f>
        <v/>
      </c>
      <c r="W2437" s="33">
        <f>IF(I2437="H",INDEX(Matches!$T:$T,AA2437),INDEX(Matches!$U:$U,AA2437))</f>
        <v/>
      </c>
      <c r="X2437" s="11">
        <f>INDEX(Matches!$X:$X,AA2437)</f>
        <v/>
      </c>
      <c r="Y2437" s="30">
        <f>IF(O2437="","",O2437-S2437)</f>
        <v/>
      </c>
      <c r="Z2437" s="30">
        <f>IF(W2437="","",W2437-S2437)</f>
        <v/>
      </c>
      <c r="AA2437" s="24">
        <f>MATCH(J2437,Matches!$A:$A,0)</f>
        <v/>
      </c>
      <c r="AB2437" s="33" t="n"/>
      <c r="AC2437" s="33" t="n">
        <v>1.11121948575483</v>
      </c>
      <c r="AD2437" s="24" t="n"/>
      <c r="AE2437" s="24" t="n">
        <v>5</v>
      </c>
      <c r="AF2437" s="33" t="n"/>
      <c r="AG2437" s="33" t="n"/>
    </row>
    <row r="2438">
      <c r="A2438" s="24" t="inlineStr">
        <is>
          <t>MK Dons|21</t>
        </is>
      </c>
      <c r="B2438" s="24" t="inlineStr">
        <is>
          <t>E2</t>
        </is>
      </c>
      <c r="C2438" s="24" t="inlineStr">
        <is>
          <t>League One</t>
        </is>
      </c>
      <c r="D2438" s="24" t="inlineStr">
        <is>
          <t>MK Dons</t>
        </is>
      </c>
      <c r="E2438" s="24" t="n">
        <v>21</v>
      </c>
      <c r="F2438" s="24" t="n">
        <v>6</v>
      </c>
      <c r="G2438" s="29" t="n">
        <v>46382.625</v>
      </c>
      <c r="H2438" s="24" t="inlineStr">
        <is>
          <t>Leyton Orient</t>
        </is>
      </c>
      <c r="I2438" s="24" t="inlineStr">
        <is>
          <t>H</t>
        </is>
      </c>
      <c r="J2438" s="24" t="inlineStr">
        <is>
          <t>E2-MKDons-LeytonOr</t>
        </is>
      </c>
      <c r="K2438" s="24" t="n">
        <v>20</v>
      </c>
      <c r="L2438" s="11">
        <f>IF(INDEX(Matches!$X:$X,AA2438)=0,"",IF(I2438="H",INDEX(Matches!$H:$H,AA2438),INDEX(Matches!$I:$I,AA2438)))</f>
        <v/>
      </c>
      <c r="M2438" s="11">
        <f>IF(INDEX(Matches!$X:$X,AA2438)=0,"",IF(I2438="H",INDEX(Matches!$I:$I,AA2438),INDEX(Matches!$H:$H,AA2438)))</f>
        <v/>
      </c>
      <c r="N2438" s="11">
        <f>IF(L2438="","",IF(L2438&gt;M2438,"W",IF(L2438=M2438,"D","L")))</f>
        <v/>
      </c>
      <c r="O2438" s="11">
        <f>IF(L2438="","",IF(L2438&gt;M2438,3,IF(L2438=M2438,1,0)))</f>
        <v/>
      </c>
      <c r="P2438" s="31">
        <f>IF(I2438="H",INDEX(Matches!$L:$L,AA2438),INDEX(Matches!$N:$N,AA2438))</f>
        <v/>
      </c>
      <c r="Q2438" s="31">
        <f>INDEX(Matches!$M:$M,AA2438)</f>
        <v/>
      </c>
      <c r="R2438" s="31">
        <f>IF(I2438="H",INDEX(Matches!$N:$N,AA2438),INDEX(Matches!$L:$L,AA2438))</f>
        <v/>
      </c>
      <c r="S2438" s="33">
        <f>IF(I2438="H",INDEX(Matches!$O:$O,AA2438),INDEX(Matches!$P:$P,AA2438))</f>
        <v/>
      </c>
      <c r="T2438" s="33">
        <f>IF(INDEX(Matches!$J:$J,AA2438)="","",IF(I2438="H",INDEX(Matches!$J:$J,AA2438),INDEX(Matches!$K:$K,AA2438)))</f>
        <v/>
      </c>
      <c r="U2438" s="33">
        <f>IF(INDEX(Matches!$K:$K,AA2438)="","",IF(I2438="H",INDEX(Matches!$K:$K,AA2438),INDEX(Matches!$J:$J,AA2438)))</f>
        <v/>
      </c>
      <c r="V2438" s="30">
        <f>IF(T2438="","",T2438-U2438)</f>
        <v/>
      </c>
      <c r="W2438" s="33">
        <f>IF(I2438="H",INDEX(Matches!$T:$T,AA2438),INDEX(Matches!$U:$U,AA2438))</f>
        <v/>
      </c>
      <c r="X2438" s="11">
        <f>INDEX(Matches!$X:$X,AA2438)</f>
        <v/>
      </c>
      <c r="Y2438" s="30">
        <f>IF(O2438="","",O2438-S2438)</f>
        <v/>
      </c>
      <c r="Z2438" s="30">
        <f>IF(W2438="","",W2438-S2438)</f>
        <v/>
      </c>
      <c r="AA2438" s="24">
        <f>MATCH(J2438,Matches!$A:$A,0)</f>
        <v/>
      </c>
      <c r="AB2438" s="33" t="n"/>
      <c r="AC2438" s="33" t="n">
        <v>1.739623042391472</v>
      </c>
      <c r="AD2438" s="24" t="n"/>
      <c r="AE2438" s="24" t="n">
        <v>6</v>
      </c>
      <c r="AF2438" s="33" t="n"/>
      <c r="AG2438" s="33" t="n"/>
    </row>
    <row r="2439">
      <c r="A2439" s="24" t="inlineStr">
        <is>
          <t>MK Dons|22</t>
        </is>
      </c>
      <c r="B2439" s="24" t="inlineStr">
        <is>
          <t>E2</t>
        </is>
      </c>
      <c r="C2439" s="24" t="inlineStr">
        <is>
          <t>League One</t>
        </is>
      </c>
      <c r="D2439" s="24" t="inlineStr">
        <is>
          <t>MK Dons</t>
        </is>
      </c>
      <c r="E2439" s="24" t="n">
        <v>22</v>
      </c>
      <c r="F2439" s="24" t="n">
        <v>6</v>
      </c>
      <c r="G2439" s="29" t="n">
        <v>46385.82291666666</v>
      </c>
      <c r="H2439" s="24" t="inlineStr">
        <is>
          <t>Plymouth</t>
        </is>
      </c>
      <c r="I2439" s="24" t="inlineStr">
        <is>
          <t>A</t>
        </is>
      </c>
      <c r="J2439" s="24" t="inlineStr">
        <is>
          <t>E2-Plymouth-MKDons</t>
        </is>
      </c>
      <c r="K2439" s="24" t="n">
        <v>5</v>
      </c>
      <c r="L2439" s="11">
        <f>IF(INDEX(Matches!$X:$X,AA2439)=0,"",IF(I2439="H",INDEX(Matches!$H:$H,AA2439),INDEX(Matches!$I:$I,AA2439)))</f>
        <v/>
      </c>
      <c r="M2439" s="11">
        <f>IF(INDEX(Matches!$X:$X,AA2439)=0,"",IF(I2439="H",INDEX(Matches!$I:$I,AA2439),INDEX(Matches!$H:$H,AA2439)))</f>
        <v/>
      </c>
      <c r="N2439" s="11">
        <f>IF(L2439="","",IF(L2439&gt;M2439,"W",IF(L2439=M2439,"D","L")))</f>
        <v/>
      </c>
      <c r="O2439" s="11">
        <f>IF(L2439="","",IF(L2439&gt;M2439,3,IF(L2439=M2439,1,0)))</f>
        <v/>
      </c>
      <c r="P2439" s="31">
        <f>IF(I2439="H",INDEX(Matches!$L:$L,AA2439),INDEX(Matches!$N:$N,AA2439))</f>
        <v/>
      </c>
      <c r="Q2439" s="31">
        <f>INDEX(Matches!$M:$M,AA2439)</f>
        <v/>
      </c>
      <c r="R2439" s="31">
        <f>IF(I2439="H",INDEX(Matches!$N:$N,AA2439),INDEX(Matches!$L:$L,AA2439))</f>
        <v/>
      </c>
      <c r="S2439" s="33">
        <f>IF(I2439="H",INDEX(Matches!$O:$O,AA2439),INDEX(Matches!$P:$P,AA2439))</f>
        <v/>
      </c>
      <c r="T2439" s="33">
        <f>IF(INDEX(Matches!$J:$J,AA2439)="","",IF(I2439="H",INDEX(Matches!$J:$J,AA2439),INDEX(Matches!$K:$K,AA2439)))</f>
        <v/>
      </c>
      <c r="U2439" s="33">
        <f>IF(INDEX(Matches!$K:$K,AA2439)="","",IF(I2439="H",INDEX(Matches!$K:$K,AA2439),INDEX(Matches!$J:$J,AA2439)))</f>
        <v/>
      </c>
      <c r="V2439" s="30">
        <f>IF(T2439="","",T2439-U2439)</f>
        <v/>
      </c>
      <c r="W2439" s="33">
        <f>IF(I2439="H",INDEX(Matches!$T:$T,AA2439),INDEX(Matches!$U:$U,AA2439))</f>
        <v/>
      </c>
      <c r="X2439" s="11">
        <f>INDEX(Matches!$X:$X,AA2439)</f>
        <v/>
      </c>
      <c r="Y2439" s="30">
        <f>IF(O2439="","",O2439-S2439)</f>
        <v/>
      </c>
      <c r="Z2439" s="30">
        <f>IF(W2439="","",W2439-S2439)</f>
        <v/>
      </c>
      <c r="AA2439" s="24">
        <f>MATCH(J2439,Matches!$A:$A,0)</f>
        <v/>
      </c>
      <c r="AB2439" s="33" t="n"/>
      <c r="AC2439" s="33" t="n">
        <v>1.164537321248617</v>
      </c>
      <c r="AD2439" s="24" t="n"/>
      <c r="AE2439" s="24" t="n">
        <v>6</v>
      </c>
      <c r="AF2439" s="33" t="n"/>
      <c r="AG2439" s="33" t="n"/>
    </row>
    <row r="2440">
      <c r="A2440" s="24" t="inlineStr">
        <is>
          <t>MK Dons|23</t>
        </is>
      </c>
      <c r="B2440" s="24" t="inlineStr">
        <is>
          <t>E2</t>
        </is>
      </c>
      <c r="C2440" s="24" t="inlineStr">
        <is>
          <t>League One</t>
        </is>
      </c>
      <c r="D2440" s="24" t="inlineStr">
        <is>
          <t>MK Dons</t>
        </is>
      </c>
      <c r="E2440" s="24" t="n">
        <v>23</v>
      </c>
      <c r="F2440" s="24" t="n">
        <v>6</v>
      </c>
      <c r="G2440" s="29" t="n">
        <v>46388.625</v>
      </c>
      <c r="H2440" s="24" t="inlineStr">
        <is>
          <t>Reading</t>
        </is>
      </c>
      <c r="I2440" s="24" t="inlineStr">
        <is>
          <t>A</t>
        </is>
      </c>
      <c r="J2440" s="24" t="inlineStr">
        <is>
          <t>E2-Reading-MKDons</t>
        </is>
      </c>
      <c r="K2440" s="24" t="n">
        <v>12</v>
      </c>
      <c r="L2440" s="11">
        <f>IF(INDEX(Matches!$X:$X,AA2440)=0,"",IF(I2440="H",INDEX(Matches!$H:$H,AA2440),INDEX(Matches!$I:$I,AA2440)))</f>
        <v/>
      </c>
      <c r="M2440" s="11">
        <f>IF(INDEX(Matches!$X:$X,AA2440)=0,"",IF(I2440="H",INDEX(Matches!$I:$I,AA2440),INDEX(Matches!$H:$H,AA2440)))</f>
        <v/>
      </c>
      <c r="N2440" s="11">
        <f>IF(L2440="","",IF(L2440&gt;M2440,"W",IF(L2440=M2440,"D","L")))</f>
        <v/>
      </c>
      <c r="O2440" s="11">
        <f>IF(L2440="","",IF(L2440&gt;M2440,3,IF(L2440=M2440,1,0)))</f>
        <v/>
      </c>
      <c r="P2440" s="31">
        <f>IF(I2440="H",INDEX(Matches!$L:$L,AA2440),INDEX(Matches!$N:$N,AA2440))</f>
        <v/>
      </c>
      <c r="Q2440" s="31">
        <f>INDEX(Matches!$M:$M,AA2440)</f>
        <v/>
      </c>
      <c r="R2440" s="31">
        <f>IF(I2440="H",INDEX(Matches!$N:$N,AA2440),INDEX(Matches!$L:$L,AA2440))</f>
        <v/>
      </c>
      <c r="S2440" s="33">
        <f>IF(I2440="H",INDEX(Matches!$O:$O,AA2440),INDEX(Matches!$P:$P,AA2440))</f>
        <v/>
      </c>
      <c r="T2440" s="33">
        <f>IF(INDEX(Matches!$J:$J,AA2440)="","",IF(I2440="H",INDEX(Matches!$J:$J,AA2440),INDEX(Matches!$K:$K,AA2440)))</f>
        <v/>
      </c>
      <c r="U2440" s="33">
        <f>IF(INDEX(Matches!$K:$K,AA2440)="","",IF(I2440="H",INDEX(Matches!$K:$K,AA2440),INDEX(Matches!$J:$J,AA2440)))</f>
        <v/>
      </c>
      <c r="V2440" s="30">
        <f>IF(T2440="","",T2440-U2440)</f>
        <v/>
      </c>
      <c r="W2440" s="33">
        <f>IF(I2440="H",INDEX(Matches!$T:$T,AA2440),INDEX(Matches!$U:$U,AA2440))</f>
        <v/>
      </c>
      <c r="X2440" s="11">
        <f>INDEX(Matches!$X:$X,AA2440)</f>
        <v/>
      </c>
      <c r="Y2440" s="30">
        <f>IF(O2440="","",O2440-S2440)</f>
        <v/>
      </c>
      <c r="Z2440" s="30">
        <f>IF(W2440="","",W2440-S2440)</f>
        <v/>
      </c>
      <c r="AA2440" s="24">
        <f>MATCH(J2440,Matches!$A:$A,0)</f>
        <v/>
      </c>
      <c r="AB2440" s="33" t="n"/>
      <c r="AC2440" s="33" t="n">
        <v>1.214277061793748</v>
      </c>
      <c r="AD2440" s="24" t="n"/>
      <c r="AE2440" s="24" t="n">
        <v>6</v>
      </c>
      <c r="AF2440" s="33" t="n"/>
      <c r="AG2440" s="33" t="n"/>
    </row>
    <row r="2441">
      <c r="A2441" s="24" t="inlineStr">
        <is>
          <t>MK Dons|24</t>
        </is>
      </c>
      <c r="B2441" s="24" t="inlineStr">
        <is>
          <t>E2</t>
        </is>
      </c>
      <c r="C2441" s="24" t="inlineStr">
        <is>
          <t>League One</t>
        </is>
      </c>
      <c r="D2441" s="24" t="inlineStr">
        <is>
          <t>MK Dons</t>
        </is>
      </c>
      <c r="E2441" s="24" t="n">
        <v>24</v>
      </c>
      <c r="F2441" s="24" t="n">
        <v>6</v>
      </c>
      <c r="G2441" s="29" t="n">
        <v>46396.625</v>
      </c>
      <c r="H2441" s="24" t="inlineStr">
        <is>
          <t>Stockport</t>
        </is>
      </c>
      <c r="I2441" s="24" t="inlineStr">
        <is>
          <t>H</t>
        </is>
      </c>
      <c r="J2441" s="24" t="inlineStr">
        <is>
          <t>E2-MKDons-Stockpor</t>
        </is>
      </c>
      <c r="K2441" s="24" t="n">
        <v>7</v>
      </c>
      <c r="L2441" s="11">
        <f>IF(INDEX(Matches!$X:$X,AA2441)=0,"",IF(I2441="H",INDEX(Matches!$H:$H,AA2441),INDEX(Matches!$I:$I,AA2441)))</f>
        <v/>
      </c>
      <c r="M2441" s="11">
        <f>IF(INDEX(Matches!$X:$X,AA2441)=0,"",IF(I2441="H",INDEX(Matches!$I:$I,AA2441),INDEX(Matches!$H:$H,AA2441)))</f>
        <v/>
      </c>
      <c r="N2441" s="11">
        <f>IF(L2441="","",IF(L2441&gt;M2441,"W",IF(L2441=M2441,"D","L")))</f>
        <v/>
      </c>
      <c r="O2441" s="11">
        <f>IF(L2441="","",IF(L2441&gt;M2441,3,IF(L2441=M2441,1,0)))</f>
        <v/>
      </c>
      <c r="P2441" s="31">
        <f>IF(I2441="H",INDEX(Matches!$L:$L,AA2441),INDEX(Matches!$N:$N,AA2441))</f>
        <v/>
      </c>
      <c r="Q2441" s="31">
        <f>INDEX(Matches!$M:$M,AA2441)</f>
        <v/>
      </c>
      <c r="R2441" s="31">
        <f>IF(I2441="H",INDEX(Matches!$N:$N,AA2441),INDEX(Matches!$L:$L,AA2441))</f>
        <v/>
      </c>
      <c r="S2441" s="33">
        <f>IF(I2441="H",INDEX(Matches!$O:$O,AA2441),INDEX(Matches!$P:$P,AA2441))</f>
        <v/>
      </c>
      <c r="T2441" s="33">
        <f>IF(INDEX(Matches!$J:$J,AA2441)="","",IF(I2441="H",INDEX(Matches!$J:$J,AA2441),INDEX(Matches!$K:$K,AA2441)))</f>
        <v/>
      </c>
      <c r="U2441" s="33">
        <f>IF(INDEX(Matches!$K:$K,AA2441)="","",IF(I2441="H",INDEX(Matches!$K:$K,AA2441),INDEX(Matches!$J:$J,AA2441)))</f>
        <v/>
      </c>
      <c r="V2441" s="30">
        <f>IF(T2441="","",T2441-U2441)</f>
        <v/>
      </c>
      <c r="W2441" s="33">
        <f>IF(I2441="H",INDEX(Matches!$T:$T,AA2441),INDEX(Matches!$U:$U,AA2441))</f>
        <v/>
      </c>
      <c r="X2441" s="11">
        <f>INDEX(Matches!$X:$X,AA2441)</f>
        <v/>
      </c>
      <c r="Y2441" s="30">
        <f>IF(O2441="","",O2441-S2441)</f>
        <v/>
      </c>
      <c r="Z2441" s="30">
        <f>IF(W2441="","",W2441-S2441)</f>
        <v/>
      </c>
      <c r="AA2441" s="24">
        <f>MATCH(J2441,Matches!$A:$A,0)</f>
        <v/>
      </c>
      <c r="AB2441" s="33" t="n"/>
      <c r="AC2441" s="33" t="n">
        <v>1.432290506203211</v>
      </c>
      <c r="AD2441" s="24" t="n"/>
      <c r="AE2441" s="24" t="n">
        <v>6</v>
      </c>
      <c r="AF2441" s="33" t="n"/>
      <c r="AG2441" s="33" t="n"/>
    </row>
    <row r="2442">
      <c r="A2442" s="24" t="inlineStr">
        <is>
          <t>MK Dons|25</t>
        </is>
      </c>
      <c r="B2442" s="24" t="inlineStr">
        <is>
          <t>E2</t>
        </is>
      </c>
      <c r="C2442" s="24" t="inlineStr">
        <is>
          <t>League One</t>
        </is>
      </c>
      <c r="D2442" s="24" t="inlineStr">
        <is>
          <t>MK Dons</t>
        </is>
      </c>
      <c r="E2442" s="24" t="n">
        <v>25</v>
      </c>
      <c r="F2442" s="24" t="n">
        <v>7</v>
      </c>
      <c r="G2442" s="29" t="n">
        <v>46403.625</v>
      </c>
      <c r="H2442" s="24" t="inlineStr">
        <is>
          <t>Luton</t>
        </is>
      </c>
      <c r="I2442" s="24" t="inlineStr">
        <is>
          <t>A</t>
        </is>
      </c>
      <c r="J2442" s="24" t="inlineStr">
        <is>
          <t>E2-Luton-MKDons</t>
        </is>
      </c>
      <c r="K2442" s="24" t="n">
        <v>3</v>
      </c>
      <c r="L2442" s="11">
        <f>IF(INDEX(Matches!$X:$X,AA2442)=0,"",IF(I2442="H",INDEX(Matches!$H:$H,AA2442),INDEX(Matches!$I:$I,AA2442)))</f>
        <v/>
      </c>
      <c r="M2442" s="11">
        <f>IF(INDEX(Matches!$X:$X,AA2442)=0,"",IF(I2442="H",INDEX(Matches!$I:$I,AA2442),INDEX(Matches!$H:$H,AA2442)))</f>
        <v/>
      </c>
      <c r="N2442" s="11">
        <f>IF(L2442="","",IF(L2442&gt;M2442,"W",IF(L2442=M2442,"D","L")))</f>
        <v/>
      </c>
      <c r="O2442" s="11">
        <f>IF(L2442="","",IF(L2442&gt;M2442,3,IF(L2442=M2442,1,0)))</f>
        <v/>
      </c>
      <c r="P2442" s="31">
        <f>IF(I2442="H",INDEX(Matches!$L:$L,AA2442),INDEX(Matches!$N:$N,AA2442))</f>
        <v/>
      </c>
      <c r="Q2442" s="31">
        <f>INDEX(Matches!$M:$M,AA2442)</f>
        <v/>
      </c>
      <c r="R2442" s="31">
        <f>IF(I2442="H",INDEX(Matches!$N:$N,AA2442),INDEX(Matches!$L:$L,AA2442))</f>
        <v/>
      </c>
      <c r="S2442" s="33">
        <f>IF(I2442="H",INDEX(Matches!$O:$O,AA2442),INDEX(Matches!$P:$P,AA2442))</f>
        <v/>
      </c>
      <c r="T2442" s="33">
        <f>IF(INDEX(Matches!$J:$J,AA2442)="","",IF(I2442="H",INDEX(Matches!$J:$J,AA2442),INDEX(Matches!$K:$K,AA2442)))</f>
        <v/>
      </c>
      <c r="U2442" s="33">
        <f>IF(INDEX(Matches!$K:$K,AA2442)="","",IF(I2442="H",INDEX(Matches!$K:$K,AA2442),INDEX(Matches!$J:$J,AA2442)))</f>
        <v/>
      </c>
      <c r="V2442" s="30">
        <f>IF(T2442="","",T2442-U2442)</f>
        <v/>
      </c>
      <c r="W2442" s="33">
        <f>IF(I2442="H",INDEX(Matches!$T:$T,AA2442),INDEX(Matches!$U:$U,AA2442))</f>
        <v/>
      </c>
      <c r="X2442" s="11">
        <f>INDEX(Matches!$X:$X,AA2442)</f>
        <v/>
      </c>
      <c r="Y2442" s="30">
        <f>IF(O2442="","",O2442-S2442)</f>
        <v/>
      </c>
      <c r="Z2442" s="30">
        <f>IF(W2442="","",W2442-S2442)</f>
        <v/>
      </c>
      <c r="AA2442" s="24">
        <f>MATCH(J2442,Matches!$A:$A,0)</f>
        <v/>
      </c>
      <c r="AB2442" s="33" t="n"/>
      <c r="AC2442" s="33" t="n">
        <v>1.061289666868517</v>
      </c>
      <c r="AD2442" s="24" t="n"/>
      <c r="AE2442" s="24" t="n">
        <v>7</v>
      </c>
      <c r="AF2442" s="33" t="n"/>
      <c r="AG2442" s="33" t="n"/>
    </row>
    <row r="2443">
      <c r="A2443" s="24" t="inlineStr">
        <is>
          <t>MK Dons|26</t>
        </is>
      </c>
      <c r="B2443" s="24" t="inlineStr">
        <is>
          <t>E2</t>
        </is>
      </c>
      <c r="C2443" s="24" t="inlineStr">
        <is>
          <t>League One</t>
        </is>
      </c>
      <c r="D2443" s="24" t="inlineStr">
        <is>
          <t>MK Dons</t>
        </is>
      </c>
      <c r="E2443" s="24" t="n">
        <v>26</v>
      </c>
      <c r="F2443" s="24" t="n">
        <v>7</v>
      </c>
      <c r="G2443" s="29" t="n">
        <v>46406.82291666666</v>
      </c>
      <c r="H2443" s="24" t="inlineStr">
        <is>
          <t>Blackpool</t>
        </is>
      </c>
      <c r="I2443" s="24" t="inlineStr">
        <is>
          <t>H</t>
        </is>
      </c>
      <c r="J2443" s="24" t="inlineStr">
        <is>
          <t>E2-MKDons-Blackpoo</t>
        </is>
      </c>
      <c r="K2443" s="24" t="n">
        <v>10</v>
      </c>
      <c r="L2443" s="11">
        <f>IF(INDEX(Matches!$X:$X,AA2443)=0,"",IF(I2443="H",INDEX(Matches!$H:$H,AA2443),INDEX(Matches!$I:$I,AA2443)))</f>
        <v/>
      </c>
      <c r="M2443" s="11">
        <f>IF(INDEX(Matches!$X:$X,AA2443)=0,"",IF(I2443="H",INDEX(Matches!$I:$I,AA2443),INDEX(Matches!$H:$H,AA2443)))</f>
        <v/>
      </c>
      <c r="N2443" s="11">
        <f>IF(L2443="","",IF(L2443&gt;M2443,"W",IF(L2443=M2443,"D","L")))</f>
        <v/>
      </c>
      <c r="O2443" s="11">
        <f>IF(L2443="","",IF(L2443&gt;M2443,3,IF(L2443=M2443,1,0)))</f>
        <v/>
      </c>
      <c r="P2443" s="31">
        <f>IF(I2443="H",INDEX(Matches!$L:$L,AA2443),INDEX(Matches!$N:$N,AA2443))</f>
        <v/>
      </c>
      <c r="Q2443" s="31">
        <f>INDEX(Matches!$M:$M,AA2443)</f>
        <v/>
      </c>
      <c r="R2443" s="31">
        <f>IF(I2443="H",INDEX(Matches!$N:$N,AA2443),INDEX(Matches!$L:$L,AA2443))</f>
        <v/>
      </c>
      <c r="S2443" s="33">
        <f>IF(I2443="H",INDEX(Matches!$O:$O,AA2443),INDEX(Matches!$P:$P,AA2443))</f>
        <v/>
      </c>
      <c r="T2443" s="33">
        <f>IF(INDEX(Matches!$J:$J,AA2443)="","",IF(I2443="H",INDEX(Matches!$J:$J,AA2443),INDEX(Matches!$K:$K,AA2443)))</f>
        <v/>
      </c>
      <c r="U2443" s="33">
        <f>IF(INDEX(Matches!$K:$K,AA2443)="","",IF(I2443="H",INDEX(Matches!$K:$K,AA2443),INDEX(Matches!$J:$J,AA2443)))</f>
        <v/>
      </c>
      <c r="V2443" s="30">
        <f>IF(T2443="","",T2443-U2443)</f>
        <v/>
      </c>
      <c r="W2443" s="33">
        <f>IF(I2443="H",INDEX(Matches!$T:$T,AA2443),INDEX(Matches!$U:$U,AA2443))</f>
        <v/>
      </c>
      <c r="X2443" s="11">
        <f>INDEX(Matches!$X:$X,AA2443)</f>
        <v/>
      </c>
      <c r="Y2443" s="30">
        <f>IF(O2443="","",O2443-S2443)</f>
        <v/>
      </c>
      <c r="Z2443" s="30">
        <f>IF(W2443="","",W2443-S2443)</f>
        <v/>
      </c>
      <c r="AA2443" s="24">
        <f>MATCH(J2443,Matches!$A:$A,0)</f>
        <v/>
      </c>
      <c r="AB2443" s="33" t="n"/>
      <c r="AC2443" s="33" t="n">
        <v>1.614185761359372</v>
      </c>
      <c r="AD2443" s="24" t="n"/>
      <c r="AE2443" s="24" t="n">
        <v>7</v>
      </c>
      <c r="AF2443" s="33" t="n"/>
      <c r="AG2443" s="33" t="n"/>
    </row>
    <row r="2444">
      <c r="A2444" s="24" t="inlineStr">
        <is>
          <t>MK Dons|27</t>
        </is>
      </c>
      <c r="B2444" s="24" t="inlineStr">
        <is>
          <t>E2</t>
        </is>
      </c>
      <c r="C2444" s="24" t="inlineStr">
        <is>
          <t>League One</t>
        </is>
      </c>
      <c r="D2444" s="24" t="inlineStr">
        <is>
          <t>MK Dons</t>
        </is>
      </c>
      <c r="E2444" s="24" t="n">
        <v>27</v>
      </c>
      <c r="F2444" s="24" t="n">
        <v>7</v>
      </c>
      <c r="G2444" s="29" t="n">
        <v>46410.625</v>
      </c>
      <c r="H2444" s="24" t="inlineStr">
        <is>
          <t>Stevenage</t>
        </is>
      </c>
      <c r="I2444" s="24" t="inlineStr">
        <is>
          <t>H</t>
        </is>
      </c>
      <c r="J2444" s="24" t="inlineStr">
        <is>
          <t>E2-MKDons-Stevenag</t>
        </is>
      </c>
      <c r="K2444" s="24" t="n">
        <v>17</v>
      </c>
      <c r="L2444" s="11">
        <f>IF(INDEX(Matches!$X:$X,AA2444)=0,"",IF(I2444="H",INDEX(Matches!$H:$H,AA2444),INDEX(Matches!$I:$I,AA2444)))</f>
        <v/>
      </c>
      <c r="M2444" s="11">
        <f>IF(INDEX(Matches!$X:$X,AA2444)=0,"",IF(I2444="H",INDEX(Matches!$I:$I,AA2444),INDEX(Matches!$H:$H,AA2444)))</f>
        <v/>
      </c>
      <c r="N2444" s="11">
        <f>IF(L2444="","",IF(L2444&gt;M2444,"W",IF(L2444=M2444,"D","L")))</f>
        <v/>
      </c>
      <c r="O2444" s="11">
        <f>IF(L2444="","",IF(L2444&gt;M2444,3,IF(L2444=M2444,1,0)))</f>
        <v/>
      </c>
      <c r="P2444" s="31">
        <f>IF(I2444="H",INDEX(Matches!$L:$L,AA2444),INDEX(Matches!$N:$N,AA2444))</f>
        <v/>
      </c>
      <c r="Q2444" s="31">
        <f>INDEX(Matches!$M:$M,AA2444)</f>
        <v/>
      </c>
      <c r="R2444" s="31">
        <f>IF(I2444="H",INDEX(Matches!$N:$N,AA2444),INDEX(Matches!$L:$L,AA2444))</f>
        <v/>
      </c>
      <c r="S2444" s="33">
        <f>IF(I2444="H",INDEX(Matches!$O:$O,AA2444),INDEX(Matches!$P:$P,AA2444))</f>
        <v/>
      </c>
      <c r="T2444" s="33">
        <f>IF(INDEX(Matches!$J:$J,AA2444)="","",IF(I2444="H",INDEX(Matches!$J:$J,AA2444),INDEX(Matches!$K:$K,AA2444)))</f>
        <v/>
      </c>
      <c r="U2444" s="33">
        <f>IF(INDEX(Matches!$K:$K,AA2444)="","",IF(I2444="H",INDEX(Matches!$K:$K,AA2444),INDEX(Matches!$J:$J,AA2444)))</f>
        <v/>
      </c>
      <c r="V2444" s="30">
        <f>IF(T2444="","",T2444-U2444)</f>
        <v/>
      </c>
      <c r="W2444" s="33">
        <f>IF(I2444="H",INDEX(Matches!$T:$T,AA2444),INDEX(Matches!$U:$U,AA2444))</f>
        <v/>
      </c>
      <c r="X2444" s="11">
        <f>INDEX(Matches!$X:$X,AA2444)</f>
        <v/>
      </c>
      <c r="Y2444" s="30">
        <f>IF(O2444="","",O2444-S2444)</f>
        <v/>
      </c>
      <c r="Z2444" s="30">
        <f>IF(W2444="","",W2444-S2444)</f>
        <v/>
      </c>
      <c r="AA2444" s="24">
        <f>MATCH(J2444,Matches!$A:$A,0)</f>
        <v/>
      </c>
      <c r="AB2444" s="33" t="n"/>
      <c r="AC2444" s="33" t="n">
        <v>1.656167271238559</v>
      </c>
      <c r="AD2444" s="24" t="n"/>
      <c r="AE2444" s="24" t="n">
        <v>7</v>
      </c>
      <c r="AF2444" s="33" t="n"/>
      <c r="AG2444" s="33" t="n"/>
    </row>
    <row r="2445">
      <c r="A2445" s="24" t="inlineStr">
        <is>
          <t>MK Dons|28</t>
        </is>
      </c>
      <c r="B2445" s="24" t="inlineStr">
        <is>
          <t>E2</t>
        </is>
      </c>
      <c r="C2445" s="24" t="inlineStr">
        <is>
          <t>League One</t>
        </is>
      </c>
      <c r="D2445" s="24" t="inlineStr">
        <is>
          <t>MK Dons</t>
        </is>
      </c>
      <c r="E2445" s="24" t="n">
        <v>28</v>
      </c>
      <c r="F2445" s="24" t="n">
        <v>7</v>
      </c>
      <c r="G2445" s="29" t="n">
        <v>46417.625</v>
      </c>
      <c r="H2445" s="24" t="inlineStr">
        <is>
          <t>Doncaster</t>
        </is>
      </c>
      <c r="I2445" s="24" t="inlineStr">
        <is>
          <t>A</t>
        </is>
      </c>
      <c r="J2445" s="24" t="inlineStr">
        <is>
          <t>E2-Doncaste-MKDons</t>
        </is>
      </c>
      <c r="K2445" s="24" t="n">
        <v>15</v>
      </c>
      <c r="L2445" s="11">
        <f>IF(INDEX(Matches!$X:$X,AA2445)=0,"",IF(I2445="H",INDEX(Matches!$H:$H,AA2445),INDEX(Matches!$I:$I,AA2445)))</f>
        <v/>
      </c>
      <c r="M2445" s="11">
        <f>IF(INDEX(Matches!$X:$X,AA2445)=0,"",IF(I2445="H",INDEX(Matches!$I:$I,AA2445),INDEX(Matches!$H:$H,AA2445)))</f>
        <v/>
      </c>
      <c r="N2445" s="11">
        <f>IF(L2445="","",IF(L2445&gt;M2445,"W",IF(L2445=M2445,"D","L")))</f>
        <v/>
      </c>
      <c r="O2445" s="11">
        <f>IF(L2445="","",IF(L2445&gt;M2445,3,IF(L2445=M2445,1,0)))</f>
        <v/>
      </c>
      <c r="P2445" s="31">
        <f>IF(I2445="H",INDEX(Matches!$L:$L,AA2445),INDEX(Matches!$N:$N,AA2445))</f>
        <v/>
      </c>
      <c r="Q2445" s="31">
        <f>INDEX(Matches!$M:$M,AA2445)</f>
        <v/>
      </c>
      <c r="R2445" s="31">
        <f>IF(I2445="H",INDEX(Matches!$N:$N,AA2445),INDEX(Matches!$L:$L,AA2445))</f>
        <v/>
      </c>
      <c r="S2445" s="33">
        <f>IF(I2445="H",INDEX(Matches!$O:$O,AA2445),INDEX(Matches!$P:$P,AA2445))</f>
        <v/>
      </c>
      <c r="T2445" s="33">
        <f>IF(INDEX(Matches!$J:$J,AA2445)="","",IF(I2445="H",INDEX(Matches!$J:$J,AA2445),INDEX(Matches!$K:$K,AA2445)))</f>
        <v/>
      </c>
      <c r="U2445" s="33">
        <f>IF(INDEX(Matches!$K:$K,AA2445)="","",IF(I2445="H",INDEX(Matches!$K:$K,AA2445),INDEX(Matches!$J:$J,AA2445)))</f>
        <v/>
      </c>
      <c r="V2445" s="30">
        <f>IF(T2445="","",T2445-U2445)</f>
        <v/>
      </c>
      <c r="W2445" s="33">
        <f>IF(I2445="H",INDEX(Matches!$T:$T,AA2445),INDEX(Matches!$U:$U,AA2445))</f>
        <v/>
      </c>
      <c r="X2445" s="11">
        <f>INDEX(Matches!$X:$X,AA2445)</f>
        <v/>
      </c>
      <c r="Y2445" s="30">
        <f>IF(O2445="","",O2445-S2445)</f>
        <v/>
      </c>
      <c r="Z2445" s="30">
        <f>IF(W2445="","",W2445-S2445)</f>
        <v/>
      </c>
      <c r="AA2445" s="24">
        <f>MATCH(J2445,Matches!$A:$A,0)</f>
        <v/>
      </c>
      <c r="AB2445" s="33" t="n"/>
      <c r="AC2445" s="33" t="n">
        <v>1.346826959894794</v>
      </c>
      <c r="AD2445" s="24" t="n"/>
      <c r="AE2445" s="24" t="n">
        <v>7</v>
      </c>
      <c r="AF2445" s="33" t="n"/>
      <c r="AG2445" s="33" t="n"/>
    </row>
    <row r="2446">
      <c r="A2446" s="24" t="inlineStr">
        <is>
          <t>MK Dons|29</t>
        </is>
      </c>
      <c r="B2446" s="24" t="inlineStr">
        <is>
          <t>E2</t>
        </is>
      </c>
      <c r="C2446" s="24" t="inlineStr">
        <is>
          <t>League One</t>
        </is>
      </c>
      <c r="D2446" s="24" t="inlineStr">
        <is>
          <t>MK Dons</t>
        </is>
      </c>
      <c r="E2446" s="24" t="n">
        <v>29</v>
      </c>
      <c r="F2446" s="24" t="n">
        <v>8</v>
      </c>
      <c r="G2446" s="29" t="n">
        <v>46424.625</v>
      </c>
      <c r="H2446" s="24" t="inlineStr">
        <is>
          <t>Leicester</t>
        </is>
      </c>
      <c r="I2446" s="24" t="inlineStr">
        <is>
          <t>A</t>
        </is>
      </c>
      <c r="J2446" s="24" t="inlineStr">
        <is>
          <t>E2-Leiceste-MKDons</t>
        </is>
      </c>
      <c r="K2446" s="24" t="n">
        <v>1</v>
      </c>
      <c r="L2446" s="11">
        <f>IF(INDEX(Matches!$X:$X,AA2446)=0,"",IF(I2446="H",INDEX(Matches!$H:$H,AA2446),INDEX(Matches!$I:$I,AA2446)))</f>
        <v/>
      </c>
      <c r="M2446" s="11">
        <f>IF(INDEX(Matches!$X:$X,AA2446)=0,"",IF(I2446="H",INDEX(Matches!$I:$I,AA2446),INDEX(Matches!$H:$H,AA2446)))</f>
        <v/>
      </c>
      <c r="N2446" s="11">
        <f>IF(L2446="","",IF(L2446&gt;M2446,"W",IF(L2446=M2446,"D","L")))</f>
        <v/>
      </c>
      <c r="O2446" s="11">
        <f>IF(L2446="","",IF(L2446&gt;M2446,3,IF(L2446=M2446,1,0)))</f>
        <v/>
      </c>
      <c r="P2446" s="31">
        <f>IF(I2446="H",INDEX(Matches!$L:$L,AA2446),INDEX(Matches!$N:$N,AA2446))</f>
        <v/>
      </c>
      <c r="Q2446" s="31">
        <f>INDEX(Matches!$M:$M,AA2446)</f>
        <v/>
      </c>
      <c r="R2446" s="31">
        <f>IF(I2446="H",INDEX(Matches!$N:$N,AA2446),INDEX(Matches!$L:$L,AA2446))</f>
        <v/>
      </c>
      <c r="S2446" s="33">
        <f>IF(I2446="H",INDEX(Matches!$O:$O,AA2446),INDEX(Matches!$P:$P,AA2446))</f>
        <v/>
      </c>
      <c r="T2446" s="33">
        <f>IF(INDEX(Matches!$J:$J,AA2446)="","",IF(I2446="H",INDEX(Matches!$J:$J,AA2446),INDEX(Matches!$K:$K,AA2446)))</f>
        <v/>
      </c>
      <c r="U2446" s="33">
        <f>IF(INDEX(Matches!$K:$K,AA2446)="","",IF(I2446="H",INDEX(Matches!$K:$K,AA2446),INDEX(Matches!$J:$J,AA2446)))</f>
        <v/>
      </c>
      <c r="V2446" s="30">
        <f>IF(T2446="","",T2446-U2446)</f>
        <v/>
      </c>
      <c r="W2446" s="33">
        <f>IF(I2446="H",INDEX(Matches!$T:$T,AA2446),INDEX(Matches!$U:$U,AA2446))</f>
        <v/>
      </c>
      <c r="X2446" s="11">
        <f>INDEX(Matches!$X:$X,AA2446)</f>
        <v/>
      </c>
      <c r="Y2446" s="30">
        <f>IF(O2446="","",O2446-S2446)</f>
        <v/>
      </c>
      <c r="Z2446" s="30">
        <f>IF(W2446="","",W2446-S2446)</f>
        <v/>
      </c>
      <c r="AA2446" s="24">
        <f>MATCH(J2446,Matches!$A:$A,0)</f>
        <v/>
      </c>
      <c r="AB2446" s="33" t="n"/>
      <c r="AC2446" s="33" t="n">
        <v>0.9003756276197673</v>
      </c>
      <c r="AD2446" s="24" t="n"/>
      <c r="AE2446" s="24" t="n">
        <v>8</v>
      </c>
      <c r="AF2446" s="33" t="n"/>
      <c r="AG2446" s="33" t="n"/>
    </row>
    <row r="2447">
      <c r="A2447" s="24" t="inlineStr">
        <is>
          <t>MK Dons|30</t>
        </is>
      </c>
      <c r="B2447" s="24" t="inlineStr">
        <is>
          <t>E2</t>
        </is>
      </c>
      <c r="C2447" s="24" t="inlineStr">
        <is>
          <t>League One</t>
        </is>
      </c>
      <c r="D2447" s="24" t="inlineStr">
        <is>
          <t>MK Dons</t>
        </is>
      </c>
      <c r="E2447" s="24" t="n">
        <v>30</v>
      </c>
      <c r="F2447" s="24" t="n">
        <v>8</v>
      </c>
      <c r="G2447" s="29" t="n">
        <v>46427.82291666666</v>
      </c>
      <c r="H2447" s="24" t="inlineStr">
        <is>
          <t>Wigan</t>
        </is>
      </c>
      <c r="I2447" s="24" t="inlineStr">
        <is>
          <t>H</t>
        </is>
      </c>
      <c r="J2447" s="24" t="inlineStr">
        <is>
          <t>E2-MKDons-Wigan</t>
        </is>
      </c>
      <c r="K2447" s="24" t="n">
        <v>14</v>
      </c>
      <c r="L2447" s="11">
        <f>IF(INDEX(Matches!$X:$X,AA2447)=0,"",IF(I2447="H",INDEX(Matches!$H:$H,AA2447),INDEX(Matches!$I:$I,AA2447)))</f>
        <v/>
      </c>
      <c r="M2447" s="11">
        <f>IF(INDEX(Matches!$X:$X,AA2447)=0,"",IF(I2447="H",INDEX(Matches!$I:$I,AA2447),INDEX(Matches!$H:$H,AA2447)))</f>
        <v/>
      </c>
      <c r="N2447" s="11">
        <f>IF(L2447="","",IF(L2447&gt;M2447,"W",IF(L2447=M2447,"D","L")))</f>
        <v/>
      </c>
      <c r="O2447" s="11">
        <f>IF(L2447="","",IF(L2447&gt;M2447,3,IF(L2447=M2447,1,0)))</f>
        <v/>
      </c>
      <c r="P2447" s="31">
        <f>IF(I2447="H",INDEX(Matches!$L:$L,AA2447),INDEX(Matches!$N:$N,AA2447))</f>
        <v/>
      </c>
      <c r="Q2447" s="31">
        <f>INDEX(Matches!$M:$M,AA2447)</f>
        <v/>
      </c>
      <c r="R2447" s="31">
        <f>IF(I2447="H",INDEX(Matches!$N:$N,AA2447),INDEX(Matches!$L:$L,AA2447))</f>
        <v/>
      </c>
      <c r="S2447" s="33">
        <f>IF(I2447="H",INDEX(Matches!$O:$O,AA2447),INDEX(Matches!$P:$P,AA2447))</f>
        <v/>
      </c>
      <c r="T2447" s="33">
        <f>IF(INDEX(Matches!$J:$J,AA2447)="","",IF(I2447="H",INDEX(Matches!$J:$J,AA2447),INDEX(Matches!$K:$K,AA2447)))</f>
        <v/>
      </c>
      <c r="U2447" s="33">
        <f>IF(INDEX(Matches!$K:$K,AA2447)="","",IF(I2447="H",INDEX(Matches!$K:$K,AA2447),INDEX(Matches!$J:$J,AA2447)))</f>
        <v/>
      </c>
      <c r="V2447" s="30">
        <f>IF(T2447="","",T2447-U2447)</f>
        <v/>
      </c>
      <c r="W2447" s="33">
        <f>IF(I2447="H",INDEX(Matches!$T:$T,AA2447),INDEX(Matches!$U:$U,AA2447))</f>
        <v/>
      </c>
      <c r="X2447" s="11">
        <f>INDEX(Matches!$X:$X,AA2447)</f>
        <v/>
      </c>
      <c r="Y2447" s="30">
        <f>IF(O2447="","",O2447-S2447)</f>
        <v/>
      </c>
      <c r="Z2447" s="30">
        <f>IF(W2447="","",W2447-S2447)</f>
        <v/>
      </c>
      <c r="AA2447" s="24">
        <f>MATCH(J2447,Matches!$A:$A,0)</f>
        <v/>
      </c>
      <c r="AB2447" s="33" t="n"/>
      <c r="AC2447" s="33" t="n">
        <v>1.684301083448739</v>
      </c>
      <c r="AD2447" s="24" t="n"/>
      <c r="AE2447" s="24" t="n">
        <v>8</v>
      </c>
      <c r="AF2447" s="33" t="n"/>
      <c r="AG2447" s="33" t="n"/>
    </row>
    <row r="2448">
      <c r="A2448" s="24" t="inlineStr">
        <is>
          <t>MK Dons|31</t>
        </is>
      </c>
      <c r="B2448" s="24" t="inlineStr">
        <is>
          <t>E2</t>
        </is>
      </c>
      <c r="C2448" s="24" t="inlineStr">
        <is>
          <t>League One</t>
        </is>
      </c>
      <c r="D2448" s="24" t="inlineStr">
        <is>
          <t>MK Dons</t>
        </is>
      </c>
      <c r="E2448" s="24" t="n">
        <v>31</v>
      </c>
      <c r="F2448" s="24" t="n">
        <v>8</v>
      </c>
      <c r="G2448" s="29" t="n">
        <v>46431.625</v>
      </c>
      <c r="H2448" s="24" t="inlineStr">
        <is>
          <t>Wycombe</t>
        </is>
      </c>
      <c r="I2448" s="24" t="inlineStr">
        <is>
          <t>H</t>
        </is>
      </c>
      <c r="J2448" s="24" t="inlineStr">
        <is>
          <t>E2-MKDons-Wycombe</t>
        </is>
      </c>
      <c r="K2448" s="24" t="n">
        <v>9</v>
      </c>
      <c r="L2448" s="11">
        <f>IF(INDEX(Matches!$X:$X,AA2448)=0,"",IF(I2448="H",INDEX(Matches!$H:$H,AA2448),INDEX(Matches!$I:$I,AA2448)))</f>
        <v/>
      </c>
      <c r="M2448" s="11">
        <f>IF(INDEX(Matches!$X:$X,AA2448)=0,"",IF(I2448="H",INDEX(Matches!$I:$I,AA2448),INDEX(Matches!$H:$H,AA2448)))</f>
        <v/>
      </c>
      <c r="N2448" s="11">
        <f>IF(L2448="","",IF(L2448&gt;M2448,"W",IF(L2448=M2448,"D","L")))</f>
        <v/>
      </c>
      <c r="O2448" s="11">
        <f>IF(L2448="","",IF(L2448&gt;M2448,3,IF(L2448=M2448,1,0)))</f>
        <v/>
      </c>
      <c r="P2448" s="31">
        <f>IF(I2448="H",INDEX(Matches!$L:$L,AA2448),INDEX(Matches!$N:$N,AA2448))</f>
        <v/>
      </c>
      <c r="Q2448" s="31">
        <f>INDEX(Matches!$M:$M,AA2448)</f>
        <v/>
      </c>
      <c r="R2448" s="31">
        <f>IF(I2448="H",INDEX(Matches!$N:$N,AA2448),INDEX(Matches!$L:$L,AA2448))</f>
        <v/>
      </c>
      <c r="S2448" s="33">
        <f>IF(I2448="H",INDEX(Matches!$O:$O,AA2448),INDEX(Matches!$P:$P,AA2448))</f>
        <v/>
      </c>
      <c r="T2448" s="33">
        <f>IF(INDEX(Matches!$J:$J,AA2448)="","",IF(I2448="H",INDEX(Matches!$J:$J,AA2448),INDEX(Matches!$K:$K,AA2448)))</f>
        <v/>
      </c>
      <c r="U2448" s="33">
        <f>IF(INDEX(Matches!$K:$K,AA2448)="","",IF(I2448="H",INDEX(Matches!$K:$K,AA2448),INDEX(Matches!$J:$J,AA2448)))</f>
        <v/>
      </c>
      <c r="V2448" s="30">
        <f>IF(T2448="","",T2448-U2448)</f>
        <v/>
      </c>
      <c r="W2448" s="33">
        <f>IF(I2448="H",INDEX(Matches!$T:$T,AA2448),INDEX(Matches!$U:$U,AA2448))</f>
        <v/>
      </c>
      <c r="X2448" s="11">
        <f>INDEX(Matches!$X:$X,AA2448)</f>
        <v/>
      </c>
      <c r="Y2448" s="30">
        <f>IF(O2448="","",O2448-S2448)</f>
        <v/>
      </c>
      <c r="Z2448" s="30">
        <f>IF(W2448="","",W2448-S2448)</f>
        <v/>
      </c>
      <c r="AA2448" s="24">
        <f>MATCH(J2448,Matches!$A:$A,0)</f>
        <v/>
      </c>
      <c r="AB2448" s="33" t="n"/>
      <c r="AC2448" s="33" t="n">
        <v>1.557725885375372</v>
      </c>
      <c r="AD2448" s="24" t="n"/>
      <c r="AE2448" s="24" t="n">
        <v>8</v>
      </c>
      <c r="AF2448" s="33" t="n"/>
      <c r="AG2448" s="33" t="n"/>
    </row>
    <row r="2449">
      <c r="A2449" s="24" t="inlineStr">
        <is>
          <t>MK Dons|32</t>
        </is>
      </c>
      <c r="B2449" s="24" t="inlineStr">
        <is>
          <t>E2</t>
        </is>
      </c>
      <c r="C2449" s="24" t="inlineStr">
        <is>
          <t>League One</t>
        </is>
      </c>
      <c r="D2449" s="24" t="inlineStr">
        <is>
          <t>MK Dons</t>
        </is>
      </c>
      <c r="E2449" s="24" t="n">
        <v>32</v>
      </c>
      <c r="F2449" s="24" t="n">
        <v>8</v>
      </c>
      <c r="G2449" s="29" t="n">
        <v>46438.625</v>
      </c>
      <c r="H2449" s="24" t="inlineStr">
        <is>
          <t>Peterborough</t>
        </is>
      </c>
      <c r="I2449" s="24" t="inlineStr">
        <is>
          <t>A</t>
        </is>
      </c>
      <c r="J2449" s="24" t="inlineStr">
        <is>
          <t>E2-Peterbor-MKDons</t>
        </is>
      </c>
      <c r="K2449" s="24" t="n">
        <v>19</v>
      </c>
      <c r="L2449" s="11">
        <f>IF(INDEX(Matches!$X:$X,AA2449)=0,"",IF(I2449="H",INDEX(Matches!$H:$H,AA2449),INDEX(Matches!$I:$I,AA2449)))</f>
        <v/>
      </c>
      <c r="M2449" s="11">
        <f>IF(INDEX(Matches!$X:$X,AA2449)=0,"",IF(I2449="H",INDEX(Matches!$I:$I,AA2449),INDEX(Matches!$H:$H,AA2449)))</f>
        <v/>
      </c>
      <c r="N2449" s="11">
        <f>IF(L2449="","",IF(L2449&gt;M2449,"W",IF(L2449=M2449,"D","L")))</f>
        <v/>
      </c>
      <c r="O2449" s="11">
        <f>IF(L2449="","",IF(L2449&gt;M2449,3,IF(L2449=M2449,1,0)))</f>
        <v/>
      </c>
      <c r="P2449" s="31">
        <f>IF(I2449="H",INDEX(Matches!$L:$L,AA2449),INDEX(Matches!$N:$N,AA2449))</f>
        <v/>
      </c>
      <c r="Q2449" s="31">
        <f>INDEX(Matches!$M:$M,AA2449)</f>
        <v/>
      </c>
      <c r="R2449" s="31">
        <f>IF(I2449="H",INDEX(Matches!$N:$N,AA2449),INDEX(Matches!$L:$L,AA2449))</f>
        <v/>
      </c>
      <c r="S2449" s="33">
        <f>IF(I2449="H",INDEX(Matches!$O:$O,AA2449),INDEX(Matches!$P:$P,AA2449))</f>
        <v/>
      </c>
      <c r="T2449" s="33">
        <f>IF(INDEX(Matches!$J:$J,AA2449)="","",IF(I2449="H",INDEX(Matches!$J:$J,AA2449),INDEX(Matches!$K:$K,AA2449)))</f>
        <v/>
      </c>
      <c r="U2449" s="33">
        <f>IF(INDEX(Matches!$K:$K,AA2449)="","",IF(I2449="H",INDEX(Matches!$K:$K,AA2449),INDEX(Matches!$J:$J,AA2449)))</f>
        <v/>
      </c>
      <c r="V2449" s="30">
        <f>IF(T2449="","",T2449-U2449)</f>
        <v/>
      </c>
      <c r="W2449" s="33">
        <f>IF(I2449="H",INDEX(Matches!$T:$T,AA2449),INDEX(Matches!$U:$U,AA2449))</f>
        <v/>
      </c>
      <c r="X2449" s="11">
        <f>INDEX(Matches!$X:$X,AA2449)</f>
        <v/>
      </c>
      <c r="Y2449" s="30">
        <f>IF(O2449="","",O2449-S2449)</f>
        <v/>
      </c>
      <c r="Z2449" s="30">
        <f>IF(W2449="","",W2449-S2449)</f>
        <v/>
      </c>
      <c r="AA2449" s="24">
        <f>MATCH(J2449,Matches!$A:$A,0)</f>
        <v/>
      </c>
      <c r="AB2449" s="33" t="n"/>
      <c r="AC2449" s="33" t="n">
        <v>1.358182474383343</v>
      </c>
      <c r="AD2449" s="24" t="n"/>
      <c r="AE2449" s="24" t="n">
        <v>8</v>
      </c>
      <c r="AF2449" s="33" t="n"/>
      <c r="AG2449" s="33" t="n"/>
    </row>
    <row r="2450">
      <c r="A2450" s="24" t="inlineStr">
        <is>
          <t>MK Dons|33</t>
        </is>
      </c>
      <c r="B2450" s="24" t="inlineStr">
        <is>
          <t>E2</t>
        </is>
      </c>
      <c r="C2450" s="24" t="inlineStr">
        <is>
          <t>League One</t>
        </is>
      </c>
      <c r="D2450" s="24" t="inlineStr">
        <is>
          <t>MK Dons</t>
        </is>
      </c>
      <c r="E2450" s="24" t="n">
        <v>33</v>
      </c>
      <c r="F2450" s="24" t="n">
        <v>9</v>
      </c>
      <c r="G2450" s="29" t="n">
        <v>46445.625</v>
      </c>
      <c r="H2450" s="24" t="inlineStr">
        <is>
          <t>Burton</t>
        </is>
      </c>
      <c r="I2450" s="24" t="inlineStr">
        <is>
          <t>A</t>
        </is>
      </c>
      <c r="J2450" s="24" t="inlineStr">
        <is>
          <t>E2-Burton-MKDons</t>
        </is>
      </c>
      <c r="K2450" s="24" t="n">
        <v>22</v>
      </c>
      <c r="L2450" s="11">
        <f>IF(INDEX(Matches!$X:$X,AA2450)=0,"",IF(I2450="H",INDEX(Matches!$H:$H,AA2450),INDEX(Matches!$I:$I,AA2450)))</f>
        <v/>
      </c>
      <c r="M2450" s="11">
        <f>IF(INDEX(Matches!$X:$X,AA2450)=0,"",IF(I2450="H",INDEX(Matches!$I:$I,AA2450),INDEX(Matches!$H:$H,AA2450)))</f>
        <v/>
      </c>
      <c r="N2450" s="11">
        <f>IF(L2450="","",IF(L2450&gt;M2450,"W",IF(L2450=M2450,"D","L")))</f>
        <v/>
      </c>
      <c r="O2450" s="11">
        <f>IF(L2450="","",IF(L2450&gt;M2450,3,IF(L2450=M2450,1,0)))</f>
        <v/>
      </c>
      <c r="P2450" s="31">
        <f>IF(I2450="H",INDEX(Matches!$L:$L,AA2450),INDEX(Matches!$N:$N,AA2450))</f>
        <v/>
      </c>
      <c r="Q2450" s="31">
        <f>INDEX(Matches!$M:$M,AA2450)</f>
        <v/>
      </c>
      <c r="R2450" s="31">
        <f>IF(I2450="H",INDEX(Matches!$N:$N,AA2450),INDEX(Matches!$L:$L,AA2450))</f>
        <v/>
      </c>
      <c r="S2450" s="33">
        <f>IF(I2450="H",INDEX(Matches!$O:$O,AA2450),INDEX(Matches!$P:$P,AA2450))</f>
        <v/>
      </c>
      <c r="T2450" s="33">
        <f>IF(INDEX(Matches!$J:$J,AA2450)="","",IF(I2450="H",INDEX(Matches!$J:$J,AA2450),INDEX(Matches!$K:$K,AA2450)))</f>
        <v/>
      </c>
      <c r="U2450" s="33">
        <f>IF(INDEX(Matches!$K:$K,AA2450)="","",IF(I2450="H",INDEX(Matches!$K:$K,AA2450),INDEX(Matches!$J:$J,AA2450)))</f>
        <v/>
      </c>
      <c r="V2450" s="30">
        <f>IF(T2450="","",T2450-U2450)</f>
        <v/>
      </c>
      <c r="W2450" s="33">
        <f>IF(I2450="H",INDEX(Matches!$T:$T,AA2450),INDEX(Matches!$U:$U,AA2450))</f>
        <v/>
      </c>
      <c r="X2450" s="11">
        <f>INDEX(Matches!$X:$X,AA2450)</f>
        <v/>
      </c>
      <c r="Y2450" s="30">
        <f>IF(O2450="","",O2450-S2450)</f>
        <v/>
      </c>
      <c r="Z2450" s="30">
        <f>IF(W2450="","",W2450-S2450)</f>
        <v/>
      </c>
      <c r="AA2450" s="24">
        <f>MATCH(J2450,Matches!$A:$A,0)</f>
        <v/>
      </c>
      <c r="AB2450" s="33" t="n"/>
      <c r="AC2450" s="33" t="n">
        <v>1.491245677929147</v>
      </c>
      <c r="AD2450" s="24" t="n"/>
      <c r="AE2450" s="24" t="n">
        <v>9</v>
      </c>
      <c r="AF2450" s="33" t="n"/>
      <c r="AG2450" s="33" t="n"/>
    </row>
    <row r="2451">
      <c r="A2451" s="24" t="inlineStr">
        <is>
          <t>MK Dons|34</t>
        </is>
      </c>
      <c r="B2451" s="24" t="inlineStr">
        <is>
          <t>E2</t>
        </is>
      </c>
      <c r="C2451" s="24" t="inlineStr">
        <is>
          <t>League One</t>
        </is>
      </c>
      <c r="D2451" s="24" t="inlineStr">
        <is>
          <t>MK Dons</t>
        </is>
      </c>
      <c r="E2451" s="24" t="n">
        <v>34</v>
      </c>
      <c r="F2451" s="24" t="n">
        <v>9</v>
      </c>
      <c r="G2451" s="29" t="n">
        <v>46452.625</v>
      </c>
      <c r="H2451" s="24" t="inlineStr">
        <is>
          <t>Oxford</t>
        </is>
      </c>
      <c r="I2451" s="24" t="inlineStr">
        <is>
          <t>H</t>
        </is>
      </c>
      <c r="J2451" s="24" t="inlineStr">
        <is>
          <t>E2-MKDons-Oxford</t>
        </is>
      </c>
      <c r="K2451" s="24" t="n">
        <v>11</v>
      </c>
      <c r="L2451" s="11">
        <f>IF(INDEX(Matches!$X:$X,AA2451)=0,"",IF(I2451="H",INDEX(Matches!$H:$H,AA2451),INDEX(Matches!$I:$I,AA2451)))</f>
        <v/>
      </c>
      <c r="M2451" s="11">
        <f>IF(INDEX(Matches!$X:$X,AA2451)=0,"",IF(I2451="H",INDEX(Matches!$I:$I,AA2451),INDEX(Matches!$H:$H,AA2451)))</f>
        <v/>
      </c>
      <c r="N2451" s="11">
        <f>IF(L2451="","",IF(L2451&gt;M2451,"W",IF(L2451=M2451,"D","L")))</f>
        <v/>
      </c>
      <c r="O2451" s="11">
        <f>IF(L2451="","",IF(L2451&gt;M2451,3,IF(L2451=M2451,1,0)))</f>
        <v/>
      </c>
      <c r="P2451" s="31">
        <f>IF(I2451="H",INDEX(Matches!$L:$L,AA2451),INDEX(Matches!$N:$N,AA2451))</f>
        <v/>
      </c>
      <c r="Q2451" s="31">
        <f>INDEX(Matches!$M:$M,AA2451)</f>
        <v/>
      </c>
      <c r="R2451" s="31">
        <f>IF(I2451="H",INDEX(Matches!$N:$N,AA2451),INDEX(Matches!$L:$L,AA2451))</f>
        <v/>
      </c>
      <c r="S2451" s="33">
        <f>IF(I2451="H",INDEX(Matches!$O:$O,AA2451),INDEX(Matches!$P:$P,AA2451))</f>
        <v/>
      </c>
      <c r="T2451" s="33">
        <f>IF(INDEX(Matches!$J:$J,AA2451)="","",IF(I2451="H",INDEX(Matches!$J:$J,AA2451),INDEX(Matches!$K:$K,AA2451)))</f>
        <v/>
      </c>
      <c r="U2451" s="33">
        <f>IF(INDEX(Matches!$K:$K,AA2451)="","",IF(I2451="H",INDEX(Matches!$K:$K,AA2451),INDEX(Matches!$J:$J,AA2451)))</f>
        <v/>
      </c>
      <c r="V2451" s="30">
        <f>IF(T2451="","",T2451-U2451)</f>
        <v/>
      </c>
      <c r="W2451" s="33">
        <f>IF(I2451="H",INDEX(Matches!$T:$T,AA2451),INDEX(Matches!$U:$U,AA2451))</f>
        <v/>
      </c>
      <c r="X2451" s="11">
        <f>INDEX(Matches!$X:$X,AA2451)</f>
        <v/>
      </c>
      <c r="Y2451" s="30">
        <f>IF(O2451="","",O2451-S2451)</f>
        <v/>
      </c>
      <c r="Z2451" s="30">
        <f>IF(W2451="","",W2451-S2451)</f>
        <v/>
      </c>
      <c r="AA2451" s="24">
        <f>MATCH(J2451,Matches!$A:$A,0)</f>
        <v/>
      </c>
      <c r="AB2451" s="33" t="n"/>
      <c r="AC2451" s="33" t="n">
        <v>1.625301276932873</v>
      </c>
      <c r="AD2451" s="24" t="n"/>
      <c r="AE2451" s="24" t="n">
        <v>9</v>
      </c>
      <c r="AF2451" s="33" t="n"/>
      <c r="AG2451" s="33" t="n"/>
    </row>
    <row r="2452">
      <c r="A2452" s="24" t="inlineStr">
        <is>
          <t>MK Dons|35</t>
        </is>
      </c>
      <c r="B2452" s="24" t="inlineStr">
        <is>
          <t>E2</t>
        </is>
      </c>
      <c r="C2452" s="24" t="inlineStr">
        <is>
          <t>League One</t>
        </is>
      </c>
      <c r="D2452" s="24" t="inlineStr">
        <is>
          <t>MK Dons</t>
        </is>
      </c>
      <c r="E2452" s="24" t="n">
        <v>35</v>
      </c>
      <c r="F2452" s="24" t="n">
        <v>9</v>
      </c>
      <c r="G2452" s="29" t="n">
        <v>46459.625</v>
      </c>
      <c r="H2452" s="24" t="inlineStr">
        <is>
          <t>Huddersfield</t>
        </is>
      </c>
      <c r="I2452" s="24" t="inlineStr">
        <is>
          <t>A</t>
        </is>
      </c>
      <c r="J2452" s="24" t="inlineStr">
        <is>
          <t>E2-Huddersf-MKDons</t>
        </is>
      </c>
      <c r="K2452" s="24" t="n">
        <v>4</v>
      </c>
      <c r="L2452" s="11">
        <f>IF(INDEX(Matches!$X:$X,AA2452)=0,"",IF(I2452="H",INDEX(Matches!$H:$H,AA2452),INDEX(Matches!$I:$I,AA2452)))</f>
        <v/>
      </c>
      <c r="M2452" s="11">
        <f>IF(INDEX(Matches!$X:$X,AA2452)=0,"",IF(I2452="H",INDEX(Matches!$I:$I,AA2452),INDEX(Matches!$H:$H,AA2452)))</f>
        <v/>
      </c>
      <c r="N2452" s="11">
        <f>IF(L2452="","",IF(L2452&gt;M2452,"W",IF(L2452=M2452,"D","L")))</f>
        <v/>
      </c>
      <c r="O2452" s="11">
        <f>IF(L2452="","",IF(L2452&gt;M2452,3,IF(L2452=M2452,1,0)))</f>
        <v/>
      </c>
      <c r="P2452" s="31">
        <f>IF(I2452="H",INDEX(Matches!$L:$L,AA2452),INDEX(Matches!$N:$N,AA2452))</f>
        <v/>
      </c>
      <c r="Q2452" s="31">
        <f>INDEX(Matches!$M:$M,AA2452)</f>
        <v/>
      </c>
      <c r="R2452" s="31">
        <f>IF(I2452="H",INDEX(Matches!$N:$N,AA2452),INDEX(Matches!$L:$L,AA2452))</f>
        <v/>
      </c>
      <c r="S2452" s="33">
        <f>IF(I2452="H",INDEX(Matches!$O:$O,AA2452),INDEX(Matches!$P:$P,AA2452))</f>
        <v/>
      </c>
      <c r="T2452" s="33">
        <f>IF(INDEX(Matches!$J:$J,AA2452)="","",IF(I2452="H",INDEX(Matches!$J:$J,AA2452),INDEX(Matches!$K:$K,AA2452)))</f>
        <v/>
      </c>
      <c r="U2452" s="33">
        <f>IF(INDEX(Matches!$K:$K,AA2452)="","",IF(I2452="H",INDEX(Matches!$K:$K,AA2452),INDEX(Matches!$J:$J,AA2452)))</f>
        <v/>
      </c>
      <c r="V2452" s="30">
        <f>IF(T2452="","",T2452-U2452)</f>
        <v/>
      </c>
      <c r="W2452" s="33">
        <f>IF(I2452="H",INDEX(Matches!$T:$T,AA2452),INDEX(Matches!$U:$U,AA2452))</f>
        <v/>
      </c>
      <c r="X2452" s="11">
        <f>INDEX(Matches!$X:$X,AA2452)</f>
        <v/>
      </c>
      <c r="Y2452" s="30">
        <f>IF(O2452="","",O2452-S2452)</f>
        <v/>
      </c>
      <c r="Z2452" s="30">
        <f>IF(W2452="","",W2452-S2452)</f>
        <v/>
      </c>
      <c r="AA2452" s="24">
        <f>MATCH(J2452,Matches!$A:$A,0)</f>
        <v/>
      </c>
      <c r="AB2452" s="33" t="n"/>
      <c r="AC2452" s="33" t="n">
        <v>1.059176747864711</v>
      </c>
      <c r="AD2452" s="24" t="n"/>
      <c r="AE2452" s="24" t="n">
        <v>9</v>
      </c>
      <c r="AF2452" s="33" t="n"/>
      <c r="AG2452" s="33" t="n"/>
    </row>
    <row r="2453">
      <c r="A2453" s="24" t="inlineStr">
        <is>
          <t>MK Dons|36</t>
        </is>
      </c>
      <c r="B2453" s="24" t="inlineStr">
        <is>
          <t>E2</t>
        </is>
      </c>
      <c r="C2453" s="24" t="inlineStr">
        <is>
          <t>League One</t>
        </is>
      </c>
      <c r="D2453" s="24" t="inlineStr">
        <is>
          <t>MK Dons</t>
        </is>
      </c>
      <c r="E2453" s="24" t="n">
        <v>36</v>
      </c>
      <c r="F2453" s="24" t="n">
        <v>9</v>
      </c>
      <c r="G2453" s="29" t="n">
        <v>46466.625</v>
      </c>
      <c r="H2453" s="24" t="inlineStr">
        <is>
          <t>Mansfield</t>
        </is>
      </c>
      <c r="I2453" s="24" t="inlineStr">
        <is>
          <t>H</t>
        </is>
      </c>
      <c r="J2453" s="24" t="inlineStr">
        <is>
          <t>E2-MKDons-Mansfiel</t>
        </is>
      </c>
      <c r="K2453" s="24" t="n">
        <v>16</v>
      </c>
      <c r="L2453" s="11">
        <f>IF(INDEX(Matches!$X:$X,AA2453)=0,"",IF(I2453="H",INDEX(Matches!$H:$H,AA2453),INDEX(Matches!$I:$I,AA2453)))</f>
        <v/>
      </c>
      <c r="M2453" s="11">
        <f>IF(INDEX(Matches!$X:$X,AA2453)=0,"",IF(I2453="H",INDEX(Matches!$I:$I,AA2453),INDEX(Matches!$H:$H,AA2453)))</f>
        <v/>
      </c>
      <c r="N2453" s="11">
        <f>IF(L2453="","",IF(L2453&gt;M2453,"W",IF(L2453=M2453,"D","L")))</f>
        <v/>
      </c>
      <c r="O2453" s="11">
        <f>IF(L2453="","",IF(L2453&gt;M2453,3,IF(L2453=M2453,1,0)))</f>
        <v/>
      </c>
      <c r="P2453" s="31">
        <f>IF(I2453="H",INDEX(Matches!$L:$L,AA2453),INDEX(Matches!$N:$N,AA2453))</f>
        <v/>
      </c>
      <c r="Q2453" s="31">
        <f>INDEX(Matches!$M:$M,AA2453)</f>
        <v/>
      </c>
      <c r="R2453" s="31">
        <f>IF(I2453="H",INDEX(Matches!$N:$N,AA2453),INDEX(Matches!$L:$L,AA2453))</f>
        <v/>
      </c>
      <c r="S2453" s="33">
        <f>IF(I2453="H",INDEX(Matches!$O:$O,AA2453),INDEX(Matches!$P:$P,AA2453))</f>
        <v/>
      </c>
      <c r="T2453" s="33">
        <f>IF(INDEX(Matches!$J:$J,AA2453)="","",IF(I2453="H",INDEX(Matches!$J:$J,AA2453),INDEX(Matches!$K:$K,AA2453)))</f>
        <v/>
      </c>
      <c r="U2453" s="33">
        <f>IF(INDEX(Matches!$K:$K,AA2453)="","",IF(I2453="H",INDEX(Matches!$K:$K,AA2453),INDEX(Matches!$J:$J,AA2453)))</f>
        <v/>
      </c>
      <c r="V2453" s="30">
        <f>IF(T2453="","",T2453-U2453)</f>
        <v/>
      </c>
      <c r="W2453" s="33">
        <f>IF(I2453="H",INDEX(Matches!$T:$T,AA2453),INDEX(Matches!$U:$U,AA2453))</f>
        <v/>
      </c>
      <c r="X2453" s="11">
        <f>INDEX(Matches!$X:$X,AA2453)</f>
        <v/>
      </c>
      <c r="Y2453" s="30">
        <f>IF(O2453="","",O2453-S2453)</f>
        <v/>
      </c>
      <c r="Z2453" s="30">
        <f>IF(W2453="","",W2453-S2453)</f>
        <v/>
      </c>
      <c r="AA2453" s="24">
        <f>MATCH(J2453,Matches!$A:$A,0)</f>
        <v/>
      </c>
      <c r="AB2453" s="33" t="n"/>
      <c r="AC2453" s="33" t="n">
        <v>1.64841851867358</v>
      </c>
      <c r="AD2453" s="24" t="n"/>
      <c r="AE2453" s="24" t="n">
        <v>9</v>
      </c>
      <c r="AF2453" s="33" t="n"/>
      <c r="AG2453" s="33" t="n"/>
    </row>
    <row r="2454">
      <c r="A2454" s="24" t="inlineStr">
        <is>
          <t>MK Dons|37</t>
        </is>
      </c>
      <c r="B2454" s="24" t="inlineStr">
        <is>
          <t>E2</t>
        </is>
      </c>
      <c r="C2454" s="24" t="inlineStr">
        <is>
          <t>League One</t>
        </is>
      </c>
      <c r="D2454" s="24" t="inlineStr">
        <is>
          <t>MK Dons</t>
        </is>
      </c>
      <c r="E2454" s="24" t="n">
        <v>37</v>
      </c>
      <c r="F2454" s="24" t="n">
        <v>10</v>
      </c>
      <c r="G2454" s="29" t="n">
        <v>46472.625</v>
      </c>
      <c r="H2454" s="24" t="inlineStr">
        <is>
          <t>Sheffield Wed</t>
        </is>
      </c>
      <c r="I2454" s="24" t="inlineStr">
        <is>
          <t>H</t>
        </is>
      </c>
      <c r="J2454" s="24" t="inlineStr">
        <is>
          <t>E2-MKDons-Sheffiel</t>
        </is>
      </c>
      <c r="K2454" s="24" t="n">
        <v>2</v>
      </c>
      <c r="L2454" s="11">
        <f>IF(INDEX(Matches!$X:$X,AA2454)=0,"",IF(I2454="H",INDEX(Matches!$H:$H,AA2454),INDEX(Matches!$I:$I,AA2454)))</f>
        <v/>
      </c>
      <c r="M2454" s="11">
        <f>IF(INDEX(Matches!$X:$X,AA2454)=0,"",IF(I2454="H",INDEX(Matches!$I:$I,AA2454),INDEX(Matches!$H:$H,AA2454)))</f>
        <v/>
      </c>
      <c r="N2454" s="11">
        <f>IF(L2454="","",IF(L2454&gt;M2454,"W",IF(L2454=M2454,"D","L")))</f>
        <v/>
      </c>
      <c r="O2454" s="11">
        <f>IF(L2454="","",IF(L2454&gt;M2454,3,IF(L2454=M2454,1,0)))</f>
        <v/>
      </c>
      <c r="P2454" s="31">
        <f>IF(I2454="H",INDEX(Matches!$L:$L,AA2454),INDEX(Matches!$N:$N,AA2454))</f>
        <v/>
      </c>
      <c r="Q2454" s="31">
        <f>INDEX(Matches!$M:$M,AA2454)</f>
        <v/>
      </c>
      <c r="R2454" s="31">
        <f>IF(I2454="H",INDEX(Matches!$N:$N,AA2454),INDEX(Matches!$L:$L,AA2454))</f>
        <v/>
      </c>
      <c r="S2454" s="33">
        <f>IF(I2454="H",INDEX(Matches!$O:$O,AA2454),INDEX(Matches!$P:$P,AA2454))</f>
        <v/>
      </c>
      <c r="T2454" s="33">
        <f>IF(INDEX(Matches!$J:$J,AA2454)="","",IF(I2454="H",INDEX(Matches!$J:$J,AA2454),INDEX(Matches!$K:$K,AA2454)))</f>
        <v/>
      </c>
      <c r="U2454" s="33">
        <f>IF(INDEX(Matches!$K:$K,AA2454)="","",IF(I2454="H",INDEX(Matches!$K:$K,AA2454),INDEX(Matches!$J:$J,AA2454)))</f>
        <v/>
      </c>
      <c r="V2454" s="30">
        <f>IF(T2454="","",T2454-U2454)</f>
        <v/>
      </c>
      <c r="W2454" s="33">
        <f>IF(I2454="H",INDEX(Matches!$T:$T,AA2454),INDEX(Matches!$U:$U,AA2454))</f>
        <v/>
      </c>
      <c r="X2454" s="11">
        <f>INDEX(Matches!$X:$X,AA2454)</f>
        <v/>
      </c>
      <c r="Y2454" s="30">
        <f>IF(O2454="","",O2454-S2454)</f>
        <v/>
      </c>
      <c r="Z2454" s="30">
        <f>IF(W2454="","",W2454-S2454)</f>
        <v/>
      </c>
      <c r="AA2454" s="24">
        <f>MATCH(J2454,Matches!$A:$A,0)</f>
        <v/>
      </c>
      <c r="AB2454" s="33" t="n"/>
      <c r="AC2454" s="33" t="n">
        <v>1.355873728659048</v>
      </c>
      <c r="AD2454" s="24" t="n"/>
      <c r="AE2454" s="24" t="n">
        <v>10</v>
      </c>
      <c r="AF2454" s="33" t="n"/>
      <c r="AG2454" s="33" t="n"/>
    </row>
    <row r="2455">
      <c r="A2455" s="24" t="inlineStr">
        <is>
          <t>MK Dons|38</t>
        </is>
      </c>
      <c r="B2455" s="24" t="inlineStr">
        <is>
          <t>E2</t>
        </is>
      </c>
      <c r="C2455" s="24" t="inlineStr">
        <is>
          <t>League One</t>
        </is>
      </c>
      <c r="D2455" s="24" t="inlineStr">
        <is>
          <t>MK Dons</t>
        </is>
      </c>
      <c r="E2455" s="24" t="n">
        <v>38</v>
      </c>
      <c r="F2455" s="24" t="n">
        <v>10</v>
      </c>
      <c r="G2455" s="29" t="n">
        <v>46475.625</v>
      </c>
      <c r="H2455" s="24" t="inlineStr">
        <is>
          <t>Cambridge</t>
        </is>
      </c>
      <c r="I2455" s="24" t="inlineStr">
        <is>
          <t>A</t>
        </is>
      </c>
      <c r="J2455" s="24" t="inlineStr">
        <is>
          <t>E2-Cambridg-MKDons</t>
        </is>
      </c>
      <c r="K2455" s="24" t="n">
        <v>21</v>
      </c>
      <c r="L2455" s="11">
        <f>IF(INDEX(Matches!$X:$X,AA2455)=0,"",IF(I2455="H",INDEX(Matches!$H:$H,AA2455),INDEX(Matches!$I:$I,AA2455)))</f>
        <v/>
      </c>
      <c r="M2455" s="11">
        <f>IF(INDEX(Matches!$X:$X,AA2455)=0,"",IF(I2455="H",INDEX(Matches!$I:$I,AA2455),INDEX(Matches!$H:$H,AA2455)))</f>
        <v/>
      </c>
      <c r="N2455" s="11">
        <f>IF(L2455="","",IF(L2455&gt;M2455,"W",IF(L2455=M2455,"D","L")))</f>
        <v/>
      </c>
      <c r="O2455" s="11">
        <f>IF(L2455="","",IF(L2455&gt;M2455,3,IF(L2455=M2455,1,0)))</f>
        <v/>
      </c>
      <c r="P2455" s="31">
        <f>IF(I2455="H",INDEX(Matches!$L:$L,AA2455),INDEX(Matches!$N:$N,AA2455))</f>
        <v/>
      </c>
      <c r="Q2455" s="31">
        <f>INDEX(Matches!$M:$M,AA2455)</f>
        <v/>
      </c>
      <c r="R2455" s="31">
        <f>IF(I2455="H",INDEX(Matches!$N:$N,AA2455),INDEX(Matches!$L:$L,AA2455))</f>
        <v/>
      </c>
      <c r="S2455" s="33">
        <f>IF(I2455="H",INDEX(Matches!$O:$O,AA2455),INDEX(Matches!$P:$P,AA2455))</f>
        <v/>
      </c>
      <c r="T2455" s="33">
        <f>IF(INDEX(Matches!$J:$J,AA2455)="","",IF(I2455="H",INDEX(Matches!$J:$J,AA2455),INDEX(Matches!$K:$K,AA2455)))</f>
        <v/>
      </c>
      <c r="U2455" s="33">
        <f>IF(INDEX(Matches!$K:$K,AA2455)="","",IF(I2455="H",INDEX(Matches!$K:$K,AA2455),INDEX(Matches!$J:$J,AA2455)))</f>
        <v/>
      </c>
      <c r="V2455" s="30">
        <f>IF(T2455="","",T2455-U2455)</f>
        <v/>
      </c>
      <c r="W2455" s="33">
        <f>IF(I2455="H",INDEX(Matches!$T:$T,AA2455),INDEX(Matches!$U:$U,AA2455))</f>
        <v/>
      </c>
      <c r="X2455" s="11">
        <f>INDEX(Matches!$X:$X,AA2455)</f>
        <v/>
      </c>
      <c r="Y2455" s="30">
        <f>IF(O2455="","",O2455-S2455)</f>
        <v/>
      </c>
      <c r="Z2455" s="30">
        <f>IF(W2455="","",W2455-S2455)</f>
        <v/>
      </c>
      <c r="AA2455" s="24">
        <f>MATCH(J2455,Matches!$A:$A,0)</f>
        <v/>
      </c>
      <c r="AB2455" s="33" t="n"/>
      <c r="AC2455" s="33" t="n">
        <v>1.435124458942151</v>
      </c>
      <c r="AD2455" s="24" t="n"/>
      <c r="AE2455" s="24" t="n">
        <v>10</v>
      </c>
      <c r="AF2455" s="33" t="n"/>
      <c r="AG2455" s="33" t="n"/>
    </row>
    <row r="2456">
      <c r="A2456" s="24" t="inlineStr">
        <is>
          <t>MK Dons|39</t>
        </is>
      </c>
      <c r="B2456" s="24" t="inlineStr">
        <is>
          <t>E2</t>
        </is>
      </c>
      <c r="C2456" s="24" t="inlineStr">
        <is>
          <t>League One</t>
        </is>
      </c>
      <c r="D2456" s="24" t="inlineStr">
        <is>
          <t>MK Dons</t>
        </is>
      </c>
      <c r="E2456" s="24" t="n">
        <v>39</v>
      </c>
      <c r="F2456" s="24" t="n">
        <v>10</v>
      </c>
      <c r="G2456" s="29" t="n">
        <v>46480.625</v>
      </c>
      <c r="H2456" s="24" t="inlineStr">
        <is>
          <t>Plymouth</t>
        </is>
      </c>
      <c r="I2456" s="24" t="inlineStr">
        <is>
          <t>H</t>
        </is>
      </c>
      <c r="J2456" s="24" t="inlineStr">
        <is>
          <t>E2-MKDons-Plymouth</t>
        </is>
      </c>
      <c r="K2456" s="24" t="n">
        <v>5</v>
      </c>
      <c r="L2456" s="11">
        <f>IF(INDEX(Matches!$X:$X,AA2456)=0,"",IF(I2456="H",INDEX(Matches!$H:$H,AA2456),INDEX(Matches!$I:$I,AA2456)))</f>
        <v/>
      </c>
      <c r="M2456" s="11">
        <f>IF(INDEX(Matches!$X:$X,AA2456)=0,"",IF(I2456="H",INDEX(Matches!$I:$I,AA2456),INDEX(Matches!$H:$H,AA2456)))</f>
        <v/>
      </c>
      <c r="N2456" s="11">
        <f>IF(L2456="","",IF(L2456&gt;M2456,"W",IF(L2456=M2456,"D","L")))</f>
        <v/>
      </c>
      <c r="O2456" s="11">
        <f>IF(L2456="","",IF(L2456&gt;M2456,3,IF(L2456=M2456,1,0)))</f>
        <v/>
      </c>
      <c r="P2456" s="31">
        <f>IF(I2456="H",INDEX(Matches!$L:$L,AA2456),INDEX(Matches!$N:$N,AA2456))</f>
        <v/>
      </c>
      <c r="Q2456" s="31">
        <f>INDEX(Matches!$M:$M,AA2456)</f>
        <v/>
      </c>
      <c r="R2456" s="31">
        <f>IF(I2456="H",INDEX(Matches!$N:$N,AA2456),INDEX(Matches!$L:$L,AA2456))</f>
        <v/>
      </c>
      <c r="S2456" s="33">
        <f>IF(I2456="H",INDEX(Matches!$O:$O,AA2456),INDEX(Matches!$P:$P,AA2456))</f>
        <v/>
      </c>
      <c r="T2456" s="33">
        <f>IF(INDEX(Matches!$J:$J,AA2456)="","",IF(I2456="H",INDEX(Matches!$J:$J,AA2456),INDEX(Matches!$K:$K,AA2456)))</f>
        <v/>
      </c>
      <c r="U2456" s="33">
        <f>IF(INDEX(Matches!$K:$K,AA2456)="","",IF(I2456="H",INDEX(Matches!$K:$K,AA2456),INDEX(Matches!$J:$J,AA2456)))</f>
        <v/>
      </c>
      <c r="V2456" s="30">
        <f>IF(T2456="","",T2456-U2456)</f>
        <v/>
      </c>
      <c r="W2456" s="33">
        <f>IF(I2456="H",INDEX(Matches!$T:$T,AA2456),INDEX(Matches!$U:$U,AA2456))</f>
        <v/>
      </c>
      <c r="X2456" s="11">
        <f>INDEX(Matches!$X:$X,AA2456)</f>
        <v/>
      </c>
      <c r="Y2456" s="30">
        <f>IF(O2456="","",O2456-S2456)</f>
        <v/>
      </c>
      <c r="Z2456" s="30">
        <f>IF(W2456="","",W2456-S2456)</f>
        <v/>
      </c>
      <c r="AA2456" s="24">
        <f>MATCH(J2456,Matches!$A:$A,0)</f>
        <v/>
      </c>
      <c r="AB2456" s="33" t="n"/>
      <c r="AC2456" s="33" t="n">
        <v>1.48900019004332</v>
      </c>
      <c r="AD2456" s="24" t="n"/>
      <c r="AE2456" s="24" t="n">
        <v>10</v>
      </c>
      <c r="AF2456" s="33" t="n"/>
      <c r="AG2456" s="33" t="n"/>
    </row>
    <row r="2457">
      <c r="A2457" s="24" t="inlineStr">
        <is>
          <t>MK Dons|40</t>
        </is>
      </c>
      <c r="B2457" s="24" t="inlineStr">
        <is>
          <t>E2</t>
        </is>
      </c>
      <c r="C2457" s="24" t="inlineStr">
        <is>
          <t>League One</t>
        </is>
      </c>
      <c r="D2457" s="24" t="inlineStr">
        <is>
          <t>MK Dons</t>
        </is>
      </c>
      <c r="E2457" s="24" t="n">
        <v>40</v>
      </c>
      <c r="F2457" s="24" t="n">
        <v>10</v>
      </c>
      <c r="G2457" s="29" t="n">
        <v>46487.625</v>
      </c>
      <c r="H2457" s="24" t="inlineStr">
        <is>
          <t>Leyton Orient</t>
        </is>
      </c>
      <c r="I2457" s="24" t="inlineStr">
        <is>
          <t>A</t>
        </is>
      </c>
      <c r="J2457" s="24" t="inlineStr">
        <is>
          <t>E2-LeytonOr-MKDons</t>
        </is>
      </c>
      <c r="K2457" s="24" t="n">
        <v>20</v>
      </c>
      <c r="L2457" s="11">
        <f>IF(INDEX(Matches!$X:$X,AA2457)=0,"",IF(I2457="H",INDEX(Matches!$H:$H,AA2457),INDEX(Matches!$I:$I,AA2457)))</f>
        <v/>
      </c>
      <c r="M2457" s="11">
        <f>IF(INDEX(Matches!$X:$X,AA2457)=0,"",IF(I2457="H",INDEX(Matches!$I:$I,AA2457),INDEX(Matches!$H:$H,AA2457)))</f>
        <v/>
      </c>
      <c r="N2457" s="11">
        <f>IF(L2457="","",IF(L2457&gt;M2457,"W",IF(L2457=M2457,"D","L")))</f>
        <v/>
      </c>
      <c r="O2457" s="11">
        <f>IF(L2457="","",IF(L2457&gt;M2457,3,IF(L2457=M2457,1,0)))</f>
        <v/>
      </c>
      <c r="P2457" s="31">
        <f>IF(I2457="H",INDEX(Matches!$L:$L,AA2457),INDEX(Matches!$N:$N,AA2457))</f>
        <v/>
      </c>
      <c r="Q2457" s="31">
        <f>INDEX(Matches!$M:$M,AA2457)</f>
        <v/>
      </c>
      <c r="R2457" s="31">
        <f>IF(I2457="H",INDEX(Matches!$N:$N,AA2457),INDEX(Matches!$L:$L,AA2457))</f>
        <v/>
      </c>
      <c r="S2457" s="33">
        <f>IF(I2457="H",INDEX(Matches!$O:$O,AA2457),INDEX(Matches!$P:$P,AA2457))</f>
        <v/>
      </c>
      <c r="T2457" s="33">
        <f>IF(INDEX(Matches!$J:$J,AA2457)="","",IF(I2457="H",INDEX(Matches!$J:$J,AA2457),INDEX(Matches!$K:$K,AA2457)))</f>
        <v/>
      </c>
      <c r="U2457" s="33">
        <f>IF(INDEX(Matches!$K:$K,AA2457)="","",IF(I2457="H",INDEX(Matches!$K:$K,AA2457),INDEX(Matches!$J:$J,AA2457)))</f>
        <v/>
      </c>
      <c r="V2457" s="30">
        <f>IF(T2457="","",T2457-U2457)</f>
        <v/>
      </c>
      <c r="W2457" s="33">
        <f>IF(I2457="H",INDEX(Matches!$T:$T,AA2457),INDEX(Matches!$U:$U,AA2457))</f>
        <v/>
      </c>
      <c r="X2457" s="11">
        <f>INDEX(Matches!$X:$X,AA2457)</f>
        <v/>
      </c>
      <c r="Y2457" s="30">
        <f>IF(O2457="","",O2457-S2457)</f>
        <v/>
      </c>
      <c r="Z2457" s="30">
        <f>IF(W2457="","",W2457-S2457)</f>
        <v/>
      </c>
      <c r="AA2457" s="24">
        <f>MATCH(J2457,Matches!$A:$A,0)</f>
        <v/>
      </c>
      <c r="AB2457" s="33" t="n"/>
      <c r="AC2457" s="33" t="n">
        <v>1.41577234199809</v>
      </c>
      <c r="AD2457" s="24" t="n"/>
      <c r="AE2457" s="24" t="n">
        <v>10</v>
      </c>
      <c r="AF2457" s="33" t="n"/>
      <c r="AG2457" s="33" t="n"/>
    </row>
    <row r="2458">
      <c r="A2458" s="24" t="inlineStr">
        <is>
          <t>MK Dons|41</t>
        </is>
      </c>
      <c r="B2458" s="24" t="inlineStr">
        <is>
          <t>E2</t>
        </is>
      </c>
      <c r="C2458" s="24" t="inlineStr">
        <is>
          <t>League One</t>
        </is>
      </c>
      <c r="D2458" s="24" t="inlineStr">
        <is>
          <t>MK Dons</t>
        </is>
      </c>
      <c r="E2458" s="24" t="n">
        <v>41</v>
      </c>
      <c r="F2458" s="24" t="n">
        <v>11</v>
      </c>
      <c r="G2458" s="29" t="n">
        <v>46490.82291666666</v>
      </c>
      <c r="H2458" s="24" t="inlineStr">
        <is>
          <t>Bromley</t>
        </is>
      </c>
      <c r="I2458" s="24" t="inlineStr">
        <is>
          <t>A</t>
        </is>
      </c>
      <c r="J2458" s="24" t="inlineStr">
        <is>
          <t>E2-Bromley-MKDons</t>
        </is>
      </c>
      <c r="K2458" s="24" t="n">
        <v>24</v>
      </c>
      <c r="L2458" s="11">
        <f>IF(INDEX(Matches!$X:$X,AA2458)=0,"",IF(I2458="H",INDEX(Matches!$H:$H,AA2458),INDEX(Matches!$I:$I,AA2458)))</f>
        <v/>
      </c>
      <c r="M2458" s="11">
        <f>IF(INDEX(Matches!$X:$X,AA2458)=0,"",IF(I2458="H",INDEX(Matches!$I:$I,AA2458),INDEX(Matches!$H:$H,AA2458)))</f>
        <v/>
      </c>
      <c r="N2458" s="11">
        <f>IF(L2458="","",IF(L2458&gt;M2458,"W",IF(L2458=M2458,"D","L")))</f>
        <v/>
      </c>
      <c r="O2458" s="11">
        <f>IF(L2458="","",IF(L2458&gt;M2458,3,IF(L2458=M2458,1,0)))</f>
        <v/>
      </c>
      <c r="P2458" s="31">
        <f>IF(I2458="H",INDEX(Matches!$L:$L,AA2458),INDEX(Matches!$N:$N,AA2458))</f>
        <v/>
      </c>
      <c r="Q2458" s="31">
        <f>INDEX(Matches!$M:$M,AA2458)</f>
        <v/>
      </c>
      <c r="R2458" s="31">
        <f>IF(I2458="H",INDEX(Matches!$N:$N,AA2458),INDEX(Matches!$L:$L,AA2458))</f>
        <v/>
      </c>
      <c r="S2458" s="33">
        <f>IF(I2458="H",INDEX(Matches!$O:$O,AA2458),INDEX(Matches!$P:$P,AA2458))</f>
        <v/>
      </c>
      <c r="T2458" s="33">
        <f>IF(INDEX(Matches!$J:$J,AA2458)="","",IF(I2458="H",INDEX(Matches!$J:$J,AA2458),INDEX(Matches!$K:$K,AA2458)))</f>
        <v/>
      </c>
      <c r="U2458" s="33">
        <f>IF(INDEX(Matches!$K:$K,AA2458)="","",IF(I2458="H",INDEX(Matches!$K:$K,AA2458),INDEX(Matches!$J:$J,AA2458)))</f>
        <v/>
      </c>
      <c r="V2458" s="30">
        <f>IF(T2458="","",T2458-U2458)</f>
        <v/>
      </c>
      <c r="W2458" s="33">
        <f>IF(I2458="H",INDEX(Matches!$T:$T,AA2458),INDEX(Matches!$U:$U,AA2458))</f>
        <v/>
      </c>
      <c r="X2458" s="11">
        <f>INDEX(Matches!$X:$X,AA2458)</f>
        <v/>
      </c>
      <c r="Y2458" s="30">
        <f>IF(O2458="","",O2458-S2458)</f>
        <v/>
      </c>
      <c r="Z2458" s="30">
        <f>IF(W2458="","",W2458-S2458)</f>
        <v/>
      </c>
      <c r="AA2458" s="24">
        <f>MATCH(J2458,Matches!$A:$A,0)</f>
        <v/>
      </c>
      <c r="AB2458" s="33" t="n"/>
      <c r="AC2458" s="33" t="n">
        <v>1.616460983433812</v>
      </c>
      <c r="AD2458" s="24" t="n"/>
      <c r="AE2458" s="24" t="n">
        <v>11</v>
      </c>
      <c r="AF2458" s="33" t="n"/>
      <c r="AG2458" s="33" t="n"/>
    </row>
    <row r="2459">
      <c r="A2459" s="24" t="inlineStr">
        <is>
          <t>MK Dons|42</t>
        </is>
      </c>
      <c r="B2459" s="24" t="inlineStr">
        <is>
          <t>E2</t>
        </is>
      </c>
      <c r="C2459" s="24" t="inlineStr">
        <is>
          <t>League One</t>
        </is>
      </c>
      <c r="D2459" s="24" t="inlineStr">
        <is>
          <t>MK Dons</t>
        </is>
      </c>
      <c r="E2459" s="24" t="n">
        <v>42</v>
      </c>
      <c r="F2459" s="24" t="n">
        <v>11</v>
      </c>
      <c r="G2459" s="29" t="n">
        <v>46494.52083333334</v>
      </c>
      <c r="H2459" s="24" t="inlineStr">
        <is>
          <t>AFC Wimbledon</t>
        </is>
      </c>
      <c r="I2459" s="24" t="inlineStr">
        <is>
          <t>H</t>
        </is>
      </c>
      <c r="J2459" s="24" t="inlineStr">
        <is>
          <t>E2-MKDons-AFCWimbl</t>
        </is>
      </c>
      <c r="K2459" s="24" t="n">
        <v>23</v>
      </c>
      <c r="L2459" s="11">
        <f>IF(INDEX(Matches!$X:$X,AA2459)=0,"",IF(I2459="H",INDEX(Matches!$H:$H,AA2459),INDEX(Matches!$I:$I,AA2459)))</f>
        <v/>
      </c>
      <c r="M2459" s="11">
        <f>IF(INDEX(Matches!$X:$X,AA2459)=0,"",IF(I2459="H",INDEX(Matches!$I:$I,AA2459),INDEX(Matches!$H:$H,AA2459)))</f>
        <v/>
      </c>
      <c r="N2459" s="11">
        <f>IF(L2459="","",IF(L2459&gt;M2459,"W",IF(L2459=M2459,"D","L")))</f>
        <v/>
      </c>
      <c r="O2459" s="11">
        <f>IF(L2459="","",IF(L2459&gt;M2459,3,IF(L2459=M2459,1,0)))</f>
        <v/>
      </c>
      <c r="P2459" s="31">
        <f>IF(I2459="H",INDEX(Matches!$L:$L,AA2459),INDEX(Matches!$N:$N,AA2459))</f>
        <v/>
      </c>
      <c r="Q2459" s="31">
        <f>INDEX(Matches!$M:$M,AA2459)</f>
        <v/>
      </c>
      <c r="R2459" s="31">
        <f>IF(I2459="H",INDEX(Matches!$N:$N,AA2459),INDEX(Matches!$L:$L,AA2459))</f>
        <v/>
      </c>
      <c r="S2459" s="33">
        <f>IF(I2459="H",INDEX(Matches!$O:$O,AA2459),INDEX(Matches!$P:$P,AA2459))</f>
        <v/>
      </c>
      <c r="T2459" s="33">
        <f>IF(INDEX(Matches!$J:$J,AA2459)="","",IF(I2459="H",INDEX(Matches!$J:$J,AA2459),INDEX(Matches!$K:$K,AA2459)))</f>
        <v/>
      </c>
      <c r="U2459" s="33">
        <f>IF(INDEX(Matches!$K:$K,AA2459)="","",IF(I2459="H",INDEX(Matches!$K:$K,AA2459),INDEX(Matches!$J:$J,AA2459)))</f>
        <v/>
      </c>
      <c r="V2459" s="30">
        <f>IF(T2459="","",T2459-U2459)</f>
        <v/>
      </c>
      <c r="W2459" s="33">
        <f>IF(I2459="H",INDEX(Matches!$T:$T,AA2459),INDEX(Matches!$U:$U,AA2459))</f>
        <v/>
      </c>
      <c r="X2459" s="11">
        <f>INDEX(Matches!$X:$X,AA2459)</f>
        <v/>
      </c>
      <c r="Y2459" s="30">
        <f>IF(O2459="","",O2459-S2459)</f>
        <v/>
      </c>
      <c r="Z2459" s="30">
        <f>IF(W2459="","",W2459-S2459)</f>
        <v/>
      </c>
      <c r="AA2459" s="24">
        <f>MATCH(J2459,Matches!$A:$A,0)</f>
        <v/>
      </c>
      <c r="AB2459" s="33" t="n"/>
      <c r="AC2459" s="33" t="n">
        <v>1.853451190789705</v>
      </c>
      <c r="AD2459" s="24" t="n"/>
      <c r="AE2459" s="24" t="n">
        <v>11</v>
      </c>
      <c r="AF2459" s="33" t="n"/>
      <c r="AG2459" s="33" t="n"/>
    </row>
    <row r="2460">
      <c r="A2460" s="24" t="inlineStr">
        <is>
          <t>MK Dons|43</t>
        </is>
      </c>
      <c r="B2460" s="24" t="inlineStr">
        <is>
          <t>E2</t>
        </is>
      </c>
      <c r="C2460" s="24" t="inlineStr">
        <is>
          <t>League One</t>
        </is>
      </c>
      <c r="D2460" s="24" t="inlineStr">
        <is>
          <t>MK Dons</t>
        </is>
      </c>
      <c r="E2460" s="24" t="n">
        <v>43</v>
      </c>
      <c r="F2460" s="24" t="n">
        <v>11</v>
      </c>
      <c r="G2460" s="29" t="n">
        <v>46501.625</v>
      </c>
      <c r="H2460" s="24" t="inlineStr">
        <is>
          <t>Sheffield Wed</t>
        </is>
      </c>
      <c r="I2460" s="24" t="inlineStr">
        <is>
          <t>A</t>
        </is>
      </c>
      <c r="J2460" s="24" t="inlineStr">
        <is>
          <t>E2-Sheffiel-MKDons</t>
        </is>
      </c>
      <c r="K2460" s="24" t="n">
        <v>2</v>
      </c>
      <c r="L2460" s="11">
        <f>IF(INDEX(Matches!$X:$X,AA2460)=0,"",IF(I2460="H",INDEX(Matches!$H:$H,AA2460),INDEX(Matches!$I:$I,AA2460)))</f>
        <v/>
      </c>
      <c r="M2460" s="11">
        <f>IF(INDEX(Matches!$X:$X,AA2460)=0,"",IF(I2460="H",INDEX(Matches!$I:$I,AA2460),INDEX(Matches!$H:$H,AA2460)))</f>
        <v/>
      </c>
      <c r="N2460" s="11">
        <f>IF(L2460="","",IF(L2460&gt;M2460,"W",IF(L2460=M2460,"D","L")))</f>
        <v/>
      </c>
      <c r="O2460" s="11">
        <f>IF(L2460="","",IF(L2460&gt;M2460,3,IF(L2460=M2460,1,0)))</f>
        <v/>
      </c>
      <c r="P2460" s="31">
        <f>IF(I2460="H",INDEX(Matches!$L:$L,AA2460),INDEX(Matches!$N:$N,AA2460))</f>
        <v/>
      </c>
      <c r="Q2460" s="31">
        <f>INDEX(Matches!$M:$M,AA2460)</f>
        <v/>
      </c>
      <c r="R2460" s="31">
        <f>IF(I2460="H",INDEX(Matches!$N:$N,AA2460),INDEX(Matches!$L:$L,AA2460))</f>
        <v/>
      </c>
      <c r="S2460" s="33">
        <f>IF(I2460="H",INDEX(Matches!$O:$O,AA2460),INDEX(Matches!$P:$P,AA2460))</f>
        <v/>
      </c>
      <c r="T2460" s="33">
        <f>IF(INDEX(Matches!$J:$J,AA2460)="","",IF(I2460="H",INDEX(Matches!$J:$J,AA2460),INDEX(Matches!$K:$K,AA2460)))</f>
        <v/>
      </c>
      <c r="U2460" s="33">
        <f>IF(INDEX(Matches!$K:$K,AA2460)="","",IF(I2460="H",INDEX(Matches!$K:$K,AA2460),INDEX(Matches!$J:$J,AA2460)))</f>
        <v/>
      </c>
      <c r="V2460" s="30">
        <f>IF(T2460="","",T2460-U2460)</f>
        <v/>
      </c>
      <c r="W2460" s="33">
        <f>IF(I2460="H",INDEX(Matches!$T:$T,AA2460),INDEX(Matches!$U:$U,AA2460))</f>
        <v/>
      </c>
      <c r="X2460" s="11">
        <f>INDEX(Matches!$X:$X,AA2460)</f>
        <v/>
      </c>
      <c r="Y2460" s="30">
        <f>IF(O2460="","",O2460-S2460)</f>
        <v/>
      </c>
      <c r="Z2460" s="30">
        <f>IF(W2460="","",W2460-S2460)</f>
        <v/>
      </c>
      <c r="AA2460" s="24">
        <f>MATCH(J2460,Matches!$A:$A,0)</f>
        <v/>
      </c>
      <c r="AB2460" s="33" t="n"/>
      <c r="AC2460" s="33" t="n">
        <v>1.037877089562885</v>
      </c>
      <c r="AD2460" s="24" t="n"/>
      <c r="AE2460" s="24" t="n">
        <v>11</v>
      </c>
      <c r="AF2460" s="33" t="n"/>
      <c r="AG2460" s="33" t="n"/>
    </row>
    <row r="2461">
      <c r="A2461" s="24" t="inlineStr">
        <is>
          <t>MK Dons|44</t>
        </is>
      </c>
      <c r="B2461" s="24" t="inlineStr">
        <is>
          <t>E2</t>
        </is>
      </c>
      <c r="C2461" s="24" t="inlineStr">
        <is>
          <t>League One</t>
        </is>
      </c>
      <c r="D2461" s="24" t="inlineStr">
        <is>
          <t>MK Dons</t>
        </is>
      </c>
      <c r="E2461" s="24" t="n">
        <v>44</v>
      </c>
      <c r="F2461" s="24" t="n">
        <v>11</v>
      </c>
      <c r="G2461" s="29" t="n">
        <v>46504.82291666666</v>
      </c>
      <c r="H2461" s="24" t="inlineStr">
        <is>
          <t>Barnsley</t>
        </is>
      </c>
      <c r="I2461" s="24" t="inlineStr">
        <is>
          <t>H</t>
        </is>
      </c>
      <c r="J2461" s="24" t="inlineStr">
        <is>
          <t>E2-MKDons-Barnsley</t>
        </is>
      </c>
      <c r="K2461" s="24" t="n">
        <v>13</v>
      </c>
      <c r="L2461" s="11">
        <f>IF(INDEX(Matches!$X:$X,AA2461)=0,"",IF(I2461="H",INDEX(Matches!$H:$H,AA2461),INDEX(Matches!$I:$I,AA2461)))</f>
        <v/>
      </c>
      <c r="M2461" s="11">
        <f>IF(INDEX(Matches!$X:$X,AA2461)=0,"",IF(I2461="H",INDEX(Matches!$I:$I,AA2461),INDEX(Matches!$H:$H,AA2461)))</f>
        <v/>
      </c>
      <c r="N2461" s="11">
        <f>IF(L2461="","",IF(L2461&gt;M2461,"W",IF(L2461=M2461,"D","L")))</f>
        <v/>
      </c>
      <c r="O2461" s="11">
        <f>IF(L2461="","",IF(L2461&gt;M2461,3,IF(L2461=M2461,1,0)))</f>
        <v/>
      </c>
      <c r="P2461" s="31">
        <f>IF(I2461="H",INDEX(Matches!$L:$L,AA2461),INDEX(Matches!$N:$N,AA2461))</f>
        <v/>
      </c>
      <c r="Q2461" s="31">
        <f>INDEX(Matches!$M:$M,AA2461)</f>
        <v/>
      </c>
      <c r="R2461" s="31">
        <f>IF(I2461="H",INDEX(Matches!$N:$N,AA2461),INDEX(Matches!$L:$L,AA2461))</f>
        <v/>
      </c>
      <c r="S2461" s="33">
        <f>IF(I2461="H",INDEX(Matches!$O:$O,AA2461),INDEX(Matches!$P:$P,AA2461))</f>
        <v/>
      </c>
      <c r="T2461" s="33">
        <f>IF(INDEX(Matches!$J:$J,AA2461)="","",IF(I2461="H",INDEX(Matches!$J:$J,AA2461),INDEX(Matches!$K:$K,AA2461)))</f>
        <v/>
      </c>
      <c r="U2461" s="33">
        <f>IF(INDEX(Matches!$K:$K,AA2461)="","",IF(I2461="H",INDEX(Matches!$K:$K,AA2461),INDEX(Matches!$J:$J,AA2461)))</f>
        <v/>
      </c>
      <c r="V2461" s="30">
        <f>IF(T2461="","",T2461-U2461)</f>
        <v/>
      </c>
      <c r="W2461" s="33">
        <f>IF(I2461="H",INDEX(Matches!$T:$T,AA2461),INDEX(Matches!$U:$U,AA2461))</f>
        <v/>
      </c>
      <c r="X2461" s="11">
        <f>INDEX(Matches!$X:$X,AA2461)</f>
        <v/>
      </c>
      <c r="Y2461" s="30">
        <f>IF(O2461="","",O2461-S2461)</f>
        <v/>
      </c>
      <c r="Z2461" s="30">
        <f>IF(W2461="","",W2461-S2461)</f>
        <v/>
      </c>
      <c r="AA2461" s="24">
        <f>MATCH(J2461,Matches!$A:$A,0)</f>
        <v/>
      </c>
      <c r="AB2461" s="33" t="n"/>
      <c r="AC2461" s="33" t="n">
        <v>1.653172865400598</v>
      </c>
      <c r="AD2461" s="24" t="n"/>
      <c r="AE2461" s="24" t="n">
        <v>11</v>
      </c>
      <c r="AF2461" s="33" t="n"/>
      <c r="AG2461" s="33" t="n"/>
    </row>
    <row r="2462">
      <c r="A2462" s="24" t="inlineStr">
        <is>
          <t>MK Dons|45</t>
        </is>
      </c>
      <c r="B2462" s="24" t="inlineStr">
        <is>
          <t>E2</t>
        </is>
      </c>
      <c r="C2462" s="24" t="inlineStr">
        <is>
          <t>League One</t>
        </is>
      </c>
      <c r="D2462" s="24" t="inlineStr">
        <is>
          <t>MK Dons</t>
        </is>
      </c>
      <c r="E2462" s="24" t="n">
        <v>45</v>
      </c>
      <c r="F2462" s="24" t="n">
        <v>12</v>
      </c>
      <c r="G2462" s="29" t="n">
        <v>46508.625</v>
      </c>
      <c r="H2462" s="24" t="inlineStr">
        <is>
          <t>Notts County</t>
        </is>
      </c>
      <c r="I2462" s="24" t="inlineStr">
        <is>
          <t>A</t>
        </is>
      </c>
      <c r="J2462" s="24" t="inlineStr">
        <is>
          <t>E2-NottsCou-MKDons</t>
        </is>
      </c>
      <c r="K2462" s="24" t="n">
        <v>18</v>
      </c>
      <c r="L2462" s="11">
        <f>IF(INDEX(Matches!$X:$X,AA2462)=0,"",IF(I2462="H",INDEX(Matches!$H:$H,AA2462),INDEX(Matches!$I:$I,AA2462)))</f>
        <v/>
      </c>
      <c r="M2462" s="11">
        <f>IF(INDEX(Matches!$X:$X,AA2462)=0,"",IF(I2462="H",INDEX(Matches!$I:$I,AA2462),INDEX(Matches!$H:$H,AA2462)))</f>
        <v/>
      </c>
      <c r="N2462" s="11">
        <f>IF(L2462="","",IF(L2462&gt;M2462,"W",IF(L2462=M2462,"D","L")))</f>
        <v/>
      </c>
      <c r="O2462" s="11">
        <f>IF(L2462="","",IF(L2462&gt;M2462,3,IF(L2462=M2462,1,0)))</f>
        <v/>
      </c>
      <c r="P2462" s="31">
        <f>IF(I2462="H",INDEX(Matches!$L:$L,AA2462),INDEX(Matches!$N:$N,AA2462))</f>
        <v/>
      </c>
      <c r="Q2462" s="31">
        <f>INDEX(Matches!$M:$M,AA2462)</f>
        <v/>
      </c>
      <c r="R2462" s="31">
        <f>IF(I2462="H",INDEX(Matches!$N:$N,AA2462),INDEX(Matches!$L:$L,AA2462))</f>
        <v/>
      </c>
      <c r="S2462" s="33">
        <f>IF(I2462="H",INDEX(Matches!$O:$O,AA2462),INDEX(Matches!$P:$P,AA2462))</f>
        <v/>
      </c>
      <c r="T2462" s="33">
        <f>IF(INDEX(Matches!$J:$J,AA2462)="","",IF(I2462="H",INDEX(Matches!$J:$J,AA2462),INDEX(Matches!$K:$K,AA2462)))</f>
        <v/>
      </c>
      <c r="U2462" s="33">
        <f>IF(INDEX(Matches!$K:$K,AA2462)="","",IF(I2462="H",INDEX(Matches!$K:$K,AA2462),INDEX(Matches!$J:$J,AA2462)))</f>
        <v/>
      </c>
      <c r="V2462" s="30">
        <f>IF(T2462="","",T2462-U2462)</f>
        <v/>
      </c>
      <c r="W2462" s="33">
        <f>IF(I2462="H",INDEX(Matches!$T:$T,AA2462),INDEX(Matches!$U:$U,AA2462))</f>
        <v/>
      </c>
      <c r="X2462" s="11">
        <f>INDEX(Matches!$X:$X,AA2462)</f>
        <v/>
      </c>
      <c r="Y2462" s="30">
        <f>IF(O2462="","",O2462-S2462)</f>
        <v/>
      </c>
      <c r="Z2462" s="30">
        <f>IF(W2462="","",W2462-S2462)</f>
        <v/>
      </c>
      <c r="AA2462" s="24">
        <f>MATCH(J2462,Matches!$A:$A,0)</f>
        <v/>
      </c>
      <c r="AB2462" s="33" t="n"/>
      <c r="AC2462" s="33" t="n">
        <v>1.331495394546419</v>
      </c>
      <c r="AD2462" s="24" t="n"/>
      <c r="AE2462" s="24" t="n">
        <v>12</v>
      </c>
      <c r="AF2462" s="33" t="n"/>
      <c r="AG2462" s="33" t="n"/>
    </row>
    <row r="2463">
      <c r="A2463" s="24" t="inlineStr">
        <is>
          <t>MK Dons|46</t>
        </is>
      </c>
      <c r="B2463" s="24" t="inlineStr">
        <is>
          <t>E2</t>
        </is>
      </c>
      <c r="C2463" s="24" t="inlineStr">
        <is>
          <t>League One</t>
        </is>
      </c>
      <c r="D2463" s="24" t="inlineStr">
        <is>
          <t>MK Dons</t>
        </is>
      </c>
      <c r="E2463" s="24" t="n">
        <v>46</v>
      </c>
      <c r="F2463" s="24" t="n">
        <v>12</v>
      </c>
      <c r="G2463" s="29" t="n">
        <v>46515.52083333334</v>
      </c>
      <c r="H2463" s="24" t="inlineStr">
        <is>
          <t>Bradford</t>
        </is>
      </c>
      <c r="I2463" s="24" t="inlineStr">
        <is>
          <t>H</t>
        </is>
      </c>
      <c r="J2463" s="24" t="inlineStr">
        <is>
          <t>E2-MKDons-Bradford</t>
        </is>
      </c>
      <c r="K2463" s="24" t="n">
        <v>8</v>
      </c>
      <c r="L2463" s="11">
        <f>IF(INDEX(Matches!$X:$X,AA2463)=0,"",IF(I2463="H",INDEX(Matches!$H:$H,AA2463),INDEX(Matches!$I:$I,AA2463)))</f>
        <v/>
      </c>
      <c r="M2463" s="11">
        <f>IF(INDEX(Matches!$X:$X,AA2463)=0,"",IF(I2463="H",INDEX(Matches!$I:$I,AA2463),INDEX(Matches!$H:$H,AA2463)))</f>
        <v/>
      </c>
      <c r="N2463" s="11">
        <f>IF(L2463="","",IF(L2463&gt;M2463,"W",IF(L2463=M2463,"D","L")))</f>
        <v/>
      </c>
      <c r="O2463" s="11">
        <f>IF(L2463="","",IF(L2463&gt;M2463,3,IF(L2463=M2463,1,0)))</f>
        <v/>
      </c>
      <c r="P2463" s="31">
        <f>IF(I2463="H",INDEX(Matches!$L:$L,AA2463),INDEX(Matches!$N:$N,AA2463))</f>
        <v/>
      </c>
      <c r="Q2463" s="31">
        <f>INDEX(Matches!$M:$M,AA2463)</f>
        <v/>
      </c>
      <c r="R2463" s="31">
        <f>IF(I2463="H",INDEX(Matches!$N:$N,AA2463),INDEX(Matches!$L:$L,AA2463))</f>
        <v/>
      </c>
      <c r="S2463" s="33">
        <f>IF(I2463="H",INDEX(Matches!$O:$O,AA2463),INDEX(Matches!$P:$P,AA2463))</f>
        <v/>
      </c>
      <c r="T2463" s="33">
        <f>IF(INDEX(Matches!$J:$J,AA2463)="","",IF(I2463="H",INDEX(Matches!$J:$J,AA2463),INDEX(Matches!$K:$K,AA2463)))</f>
        <v/>
      </c>
      <c r="U2463" s="33">
        <f>IF(INDEX(Matches!$K:$K,AA2463)="","",IF(I2463="H",INDEX(Matches!$K:$K,AA2463),INDEX(Matches!$J:$J,AA2463)))</f>
        <v/>
      </c>
      <c r="V2463" s="30">
        <f>IF(T2463="","",T2463-U2463)</f>
        <v/>
      </c>
      <c r="W2463" s="33">
        <f>IF(I2463="H",INDEX(Matches!$T:$T,AA2463),INDEX(Matches!$U:$U,AA2463))</f>
        <v/>
      </c>
      <c r="X2463" s="11">
        <f>INDEX(Matches!$X:$X,AA2463)</f>
        <v/>
      </c>
      <c r="Y2463" s="30">
        <f>IF(O2463="","",O2463-S2463)</f>
        <v/>
      </c>
      <c r="Z2463" s="30">
        <f>IF(W2463="","",W2463-S2463)</f>
        <v/>
      </c>
      <c r="AA2463" s="24">
        <f>MATCH(J2463,Matches!$A:$A,0)</f>
        <v/>
      </c>
      <c r="AB2463" s="33" t="n"/>
      <c r="AC2463" s="33" t="n">
        <v>1.513831469421868</v>
      </c>
      <c r="AD2463" s="24" t="n"/>
      <c r="AE2463" s="24" t="n">
        <v>12</v>
      </c>
      <c r="AF2463" s="33" t="n"/>
      <c r="AG2463" s="33" t="n"/>
    </row>
    <row r="2464">
      <c r="A2464" s="24" t="inlineStr">
        <is>
          <t>Mansfield|1</t>
        </is>
      </c>
      <c r="B2464" s="24" t="inlineStr">
        <is>
          <t>E2</t>
        </is>
      </c>
      <c r="C2464" s="24" t="inlineStr">
        <is>
          <t>League One</t>
        </is>
      </c>
      <c r="D2464" s="24" t="inlineStr">
        <is>
          <t>Mansfield</t>
        </is>
      </c>
      <c r="E2464" s="24" t="n">
        <v>1</v>
      </c>
      <c r="F2464" s="24" t="n">
        <v>1</v>
      </c>
      <c r="G2464" s="29" t="n">
        <v>46249.625</v>
      </c>
      <c r="H2464" s="24" t="inlineStr">
        <is>
          <t>Doncaster</t>
        </is>
      </c>
      <c r="I2464" s="24" t="inlineStr">
        <is>
          <t>H</t>
        </is>
      </c>
      <c r="J2464" s="24" t="inlineStr">
        <is>
          <t>E2-Mansfiel-Doncaste</t>
        </is>
      </c>
      <c r="K2464" s="24" t="n">
        <v>15</v>
      </c>
      <c r="L2464" s="11">
        <f>IF(INDEX(Matches!$X:$X,AA2464)=0,"",IF(I2464="H",INDEX(Matches!$H:$H,AA2464),INDEX(Matches!$I:$I,AA2464)))</f>
        <v/>
      </c>
      <c r="M2464" s="11">
        <f>IF(INDEX(Matches!$X:$X,AA2464)=0,"",IF(I2464="H",INDEX(Matches!$I:$I,AA2464),INDEX(Matches!$H:$H,AA2464)))</f>
        <v/>
      </c>
      <c r="N2464" s="11">
        <f>IF(L2464="","",IF(L2464&gt;M2464,"W",IF(L2464=M2464,"D","L")))</f>
        <v/>
      </c>
      <c r="O2464" s="11">
        <f>IF(L2464="","",IF(L2464&gt;M2464,3,IF(L2464=M2464,1,0)))</f>
        <v/>
      </c>
      <c r="P2464" s="31">
        <f>IF(I2464="H",INDEX(Matches!$L:$L,AA2464),INDEX(Matches!$N:$N,AA2464))</f>
        <v/>
      </c>
      <c r="Q2464" s="31">
        <f>INDEX(Matches!$M:$M,AA2464)</f>
        <v/>
      </c>
      <c r="R2464" s="31">
        <f>IF(I2464="H",INDEX(Matches!$N:$N,AA2464),INDEX(Matches!$L:$L,AA2464))</f>
        <v/>
      </c>
      <c r="S2464" s="33">
        <f>IF(I2464="H",INDEX(Matches!$O:$O,AA2464),INDEX(Matches!$P:$P,AA2464))</f>
        <v/>
      </c>
      <c r="T2464" s="33">
        <f>IF(INDEX(Matches!$J:$J,AA2464)="","",IF(I2464="H",INDEX(Matches!$J:$J,AA2464),INDEX(Matches!$K:$K,AA2464)))</f>
        <v/>
      </c>
      <c r="U2464" s="33">
        <f>IF(INDEX(Matches!$K:$K,AA2464)="","",IF(I2464="H",INDEX(Matches!$K:$K,AA2464),INDEX(Matches!$J:$J,AA2464)))</f>
        <v/>
      </c>
      <c r="V2464" s="30">
        <f>IF(T2464="","",T2464-U2464)</f>
        <v/>
      </c>
      <c r="W2464" s="33">
        <f>IF(I2464="H",INDEX(Matches!$T:$T,AA2464),INDEX(Matches!$U:$U,AA2464))</f>
        <v/>
      </c>
      <c r="X2464" s="11">
        <f>INDEX(Matches!$X:$X,AA2464)</f>
        <v/>
      </c>
      <c r="Y2464" s="30">
        <f>IF(O2464="","",O2464-S2464)</f>
        <v/>
      </c>
      <c r="Z2464" s="30">
        <f>IF(W2464="","",W2464-S2464)</f>
        <v/>
      </c>
      <c r="AA2464" s="24">
        <f>MATCH(J2464,Matches!$A:$A,0)</f>
        <v/>
      </c>
      <c r="AB2464" s="33" t="n">
        <v>1.549222673714745</v>
      </c>
      <c r="AC2464" s="33" t="n"/>
      <c r="AD2464" s="24" t="n"/>
      <c r="AE2464" s="24" t="n">
        <v>1</v>
      </c>
      <c r="AF2464" s="33" t="n"/>
      <c r="AG2464" s="33" t="n"/>
    </row>
    <row r="2465">
      <c r="A2465" s="24" t="inlineStr">
        <is>
          <t>Mansfield|2</t>
        </is>
      </c>
      <c r="B2465" s="24" t="inlineStr">
        <is>
          <t>E2</t>
        </is>
      </c>
      <c r="C2465" s="24" t="inlineStr">
        <is>
          <t>League One</t>
        </is>
      </c>
      <c r="D2465" s="24" t="inlineStr">
        <is>
          <t>Mansfield</t>
        </is>
      </c>
      <c r="E2465" s="24" t="n">
        <v>2</v>
      </c>
      <c r="F2465" s="24" t="n">
        <v>1</v>
      </c>
      <c r="G2465" s="29" t="n">
        <v>46256.625</v>
      </c>
      <c r="H2465" s="24" t="inlineStr">
        <is>
          <t>Peterborough</t>
        </is>
      </c>
      <c r="I2465" s="24" t="inlineStr">
        <is>
          <t>A</t>
        </is>
      </c>
      <c r="J2465" s="24" t="inlineStr">
        <is>
          <t>E2-Peterbor-Mansfiel</t>
        </is>
      </c>
      <c r="K2465" s="24" t="n">
        <v>19</v>
      </c>
      <c r="L2465" s="11">
        <f>IF(INDEX(Matches!$X:$X,AA2465)=0,"",IF(I2465="H",INDEX(Matches!$H:$H,AA2465),INDEX(Matches!$I:$I,AA2465)))</f>
        <v/>
      </c>
      <c r="M2465" s="11">
        <f>IF(INDEX(Matches!$X:$X,AA2465)=0,"",IF(I2465="H",INDEX(Matches!$I:$I,AA2465),INDEX(Matches!$H:$H,AA2465)))</f>
        <v/>
      </c>
      <c r="N2465" s="11">
        <f>IF(L2465="","",IF(L2465&gt;M2465,"W",IF(L2465=M2465,"D","L")))</f>
        <v/>
      </c>
      <c r="O2465" s="11">
        <f>IF(L2465="","",IF(L2465&gt;M2465,3,IF(L2465=M2465,1,0)))</f>
        <v/>
      </c>
      <c r="P2465" s="31">
        <f>IF(I2465="H",INDEX(Matches!$L:$L,AA2465),INDEX(Matches!$N:$N,AA2465))</f>
        <v/>
      </c>
      <c r="Q2465" s="31">
        <f>INDEX(Matches!$M:$M,AA2465)</f>
        <v/>
      </c>
      <c r="R2465" s="31">
        <f>IF(I2465="H",INDEX(Matches!$N:$N,AA2465),INDEX(Matches!$L:$L,AA2465))</f>
        <v/>
      </c>
      <c r="S2465" s="33">
        <f>IF(I2465="H",INDEX(Matches!$O:$O,AA2465),INDEX(Matches!$P:$P,AA2465))</f>
        <v/>
      </c>
      <c r="T2465" s="33">
        <f>IF(INDEX(Matches!$J:$J,AA2465)="","",IF(I2465="H",INDEX(Matches!$J:$J,AA2465),INDEX(Matches!$K:$K,AA2465)))</f>
        <v/>
      </c>
      <c r="U2465" s="33">
        <f>IF(INDEX(Matches!$K:$K,AA2465)="","",IF(I2465="H",INDEX(Matches!$K:$K,AA2465),INDEX(Matches!$J:$J,AA2465)))</f>
        <v/>
      </c>
      <c r="V2465" s="30">
        <f>IF(T2465="","",T2465-U2465)</f>
        <v/>
      </c>
      <c r="W2465" s="33">
        <f>IF(I2465="H",INDEX(Matches!$T:$T,AA2465),INDEX(Matches!$U:$U,AA2465))</f>
        <v/>
      </c>
      <c r="X2465" s="11">
        <f>INDEX(Matches!$X:$X,AA2465)</f>
        <v/>
      </c>
      <c r="Y2465" s="30">
        <f>IF(O2465="","",O2465-S2465)</f>
        <v/>
      </c>
      <c r="Z2465" s="30">
        <f>IF(W2465="","",W2465-S2465)</f>
        <v/>
      </c>
      <c r="AA2465" s="24">
        <f>MATCH(J2465,Matches!$A:$A,0)</f>
        <v/>
      </c>
      <c r="AB2465" s="33" t="n">
        <v>1.478866971957475</v>
      </c>
      <c r="AC2465" s="33" t="n"/>
      <c r="AD2465" s="24" t="n"/>
      <c r="AE2465" s="24" t="n">
        <v>1</v>
      </c>
      <c r="AF2465" s="33" t="n"/>
      <c r="AG2465" s="33" t="n"/>
    </row>
    <row r="2466">
      <c r="A2466" s="24" t="inlineStr">
        <is>
          <t>Mansfield|3</t>
        </is>
      </c>
      <c r="B2466" s="24" t="inlineStr">
        <is>
          <t>E2</t>
        </is>
      </c>
      <c r="C2466" s="24" t="inlineStr">
        <is>
          <t>League One</t>
        </is>
      </c>
      <c r="D2466" s="24" t="inlineStr">
        <is>
          <t>Mansfield</t>
        </is>
      </c>
      <c r="E2466" s="24" t="n">
        <v>3</v>
      </c>
      <c r="F2466" s="24" t="n">
        <v>1</v>
      </c>
      <c r="G2466" s="29" t="n">
        <v>46264.625</v>
      </c>
      <c r="H2466" s="24" t="inlineStr">
        <is>
          <t>Luton</t>
        </is>
      </c>
      <c r="I2466" s="24" t="inlineStr">
        <is>
          <t>H</t>
        </is>
      </c>
      <c r="J2466" s="24" t="inlineStr">
        <is>
          <t>E2-Mansfiel-Luton</t>
        </is>
      </c>
      <c r="K2466" s="24" t="n">
        <v>3</v>
      </c>
      <c r="L2466" s="11">
        <f>IF(INDEX(Matches!$X:$X,AA2466)=0,"",IF(I2466="H",INDEX(Matches!$H:$H,AA2466),INDEX(Matches!$I:$I,AA2466)))</f>
        <v/>
      </c>
      <c r="M2466" s="11">
        <f>IF(INDEX(Matches!$X:$X,AA2466)=0,"",IF(I2466="H",INDEX(Matches!$I:$I,AA2466),INDEX(Matches!$H:$H,AA2466)))</f>
        <v/>
      </c>
      <c r="N2466" s="11">
        <f>IF(L2466="","",IF(L2466&gt;M2466,"W",IF(L2466=M2466,"D","L")))</f>
        <v/>
      </c>
      <c r="O2466" s="11">
        <f>IF(L2466="","",IF(L2466&gt;M2466,3,IF(L2466=M2466,1,0)))</f>
        <v/>
      </c>
      <c r="P2466" s="31">
        <f>IF(I2466="H",INDEX(Matches!$L:$L,AA2466),INDEX(Matches!$N:$N,AA2466))</f>
        <v/>
      </c>
      <c r="Q2466" s="31">
        <f>INDEX(Matches!$M:$M,AA2466)</f>
        <v/>
      </c>
      <c r="R2466" s="31">
        <f>IF(I2466="H",INDEX(Matches!$N:$N,AA2466),INDEX(Matches!$L:$L,AA2466))</f>
        <v/>
      </c>
      <c r="S2466" s="33">
        <f>IF(I2466="H",INDEX(Matches!$O:$O,AA2466),INDEX(Matches!$P:$P,AA2466))</f>
        <v/>
      </c>
      <c r="T2466" s="33">
        <f>IF(INDEX(Matches!$J:$J,AA2466)="","",IF(I2466="H",INDEX(Matches!$J:$J,AA2466),INDEX(Matches!$K:$K,AA2466)))</f>
        <v/>
      </c>
      <c r="U2466" s="33">
        <f>IF(INDEX(Matches!$K:$K,AA2466)="","",IF(I2466="H",INDEX(Matches!$K:$K,AA2466),INDEX(Matches!$J:$J,AA2466)))</f>
        <v/>
      </c>
      <c r="V2466" s="30">
        <f>IF(T2466="","",T2466-U2466)</f>
        <v/>
      </c>
      <c r="W2466" s="33">
        <f>IF(I2466="H",INDEX(Matches!$T:$T,AA2466),INDEX(Matches!$U:$U,AA2466))</f>
        <v/>
      </c>
      <c r="X2466" s="11">
        <f>INDEX(Matches!$X:$X,AA2466)</f>
        <v/>
      </c>
      <c r="Y2466" s="30">
        <f>IF(O2466="","",O2466-S2466)</f>
        <v/>
      </c>
      <c r="Z2466" s="30">
        <f>IF(W2466="","",W2466-S2466)</f>
        <v/>
      </c>
      <c r="AA2466" s="24">
        <f>MATCH(J2466,Matches!$A:$A,0)</f>
        <v/>
      </c>
      <c r="AB2466" s="33" t="n">
        <v>1.181835545793143</v>
      </c>
      <c r="AC2466" s="33" t="n"/>
      <c r="AD2466" s="24" t="n"/>
      <c r="AE2466" s="24" t="n">
        <v>1</v>
      </c>
      <c r="AF2466" s="33" t="n"/>
      <c r="AG2466" s="33" t="n"/>
    </row>
    <row r="2467">
      <c r="A2467" s="24" t="inlineStr">
        <is>
          <t>Mansfield|4</t>
        </is>
      </c>
      <c r="B2467" s="24" t="inlineStr">
        <is>
          <t>E2</t>
        </is>
      </c>
      <c r="C2467" s="24" t="inlineStr">
        <is>
          <t>League One</t>
        </is>
      </c>
      <c r="D2467" s="24" t="inlineStr">
        <is>
          <t>Mansfield</t>
        </is>
      </c>
      <c r="E2467" s="24" t="n">
        <v>4</v>
      </c>
      <c r="F2467" s="24" t="n">
        <v>1</v>
      </c>
      <c r="G2467" s="29" t="n">
        <v>46267.83333333334</v>
      </c>
      <c r="H2467" s="24" t="inlineStr">
        <is>
          <t>Reading</t>
        </is>
      </c>
      <c r="I2467" s="24" t="inlineStr">
        <is>
          <t>A</t>
        </is>
      </c>
      <c r="J2467" s="24" t="inlineStr">
        <is>
          <t>E2-Reading-Mansfiel</t>
        </is>
      </c>
      <c r="K2467" s="24" t="n">
        <v>12</v>
      </c>
      <c r="L2467" s="11">
        <f>IF(INDEX(Matches!$X:$X,AA2467)=0,"",IF(I2467="H",INDEX(Matches!$H:$H,AA2467),INDEX(Matches!$I:$I,AA2467)))</f>
        <v/>
      </c>
      <c r="M2467" s="11">
        <f>IF(INDEX(Matches!$X:$X,AA2467)=0,"",IF(I2467="H",INDEX(Matches!$I:$I,AA2467),INDEX(Matches!$H:$H,AA2467)))</f>
        <v/>
      </c>
      <c r="N2467" s="11">
        <f>IF(L2467="","",IF(L2467&gt;M2467,"W",IF(L2467=M2467,"D","L")))</f>
        <v/>
      </c>
      <c r="O2467" s="11">
        <f>IF(L2467="","",IF(L2467&gt;M2467,3,IF(L2467=M2467,1,0)))</f>
        <v/>
      </c>
      <c r="P2467" s="31">
        <f>IF(I2467="H",INDEX(Matches!$L:$L,AA2467),INDEX(Matches!$N:$N,AA2467))</f>
        <v/>
      </c>
      <c r="Q2467" s="31">
        <f>INDEX(Matches!$M:$M,AA2467)</f>
        <v/>
      </c>
      <c r="R2467" s="31">
        <f>IF(I2467="H",INDEX(Matches!$N:$N,AA2467),INDEX(Matches!$L:$L,AA2467))</f>
        <v/>
      </c>
      <c r="S2467" s="33">
        <f>IF(I2467="H",INDEX(Matches!$O:$O,AA2467),INDEX(Matches!$P:$P,AA2467))</f>
        <v/>
      </c>
      <c r="T2467" s="33">
        <f>IF(INDEX(Matches!$J:$J,AA2467)="","",IF(I2467="H",INDEX(Matches!$J:$J,AA2467),INDEX(Matches!$K:$K,AA2467)))</f>
        <v/>
      </c>
      <c r="U2467" s="33">
        <f>IF(INDEX(Matches!$K:$K,AA2467)="","",IF(I2467="H",INDEX(Matches!$K:$K,AA2467),INDEX(Matches!$J:$J,AA2467)))</f>
        <v/>
      </c>
      <c r="V2467" s="30">
        <f>IF(T2467="","",T2467-U2467)</f>
        <v/>
      </c>
      <c r="W2467" s="33">
        <f>IF(I2467="H",INDEX(Matches!$T:$T,AA2467),INDEX(Matches!$U:$U,AA2467))</f>
        <v/>
      </c>
      <c r="X2467" s="11">
        <f>INDEX(Matches!$X:$X,AA2467)</f>
        <v/>
      </c>
      <c r="Y2467" s="30">
        <f>IF(O2467="","",O2467-S2467)</f>
        <v/>
      </c>
      <c r="Z2467" s="30">
        <f>IF(W2467="","",W2467-S2467)</f>
        <v/>
      </c>
      <c r="AA2467" s="24">
        <f>MATCH(J2467,Matches!$A:$A,0)</f>
        <v/>
      </c>
      <c r="AB2467" s="33" t="n">
        <v>1.091887708975007</v>
      </c>
      <c r="AC2467" s="33" t="n"/>
      <c r="AD2467" s="24" t="n"/>
      <c r="AE2467" s="24" t="n">
        <v>1</v>
      </c>
      <c r="AF2467" s="33" t="n"/>
      <c r="AG2467" s="33" t="n"/>
    </row>
    <row r="2468">
      <c r="A2468" s="24" t="inlineStr">
        <is>
          <t>Mansfield|5</t>
        </is>
      </c>
      <c r="B2468" s="24" t="inlineStr">
        <is>
          <t>E2</t>
        </is>
      </c>
      <c r="C2468" s="24" t="inlineStr">
        <is>
          <t>League One</t>
        </is>
      </c>
      <c r="D2468" s="24" t="inlineStr">
        <is>
          <t>Mansfield</t>
        </is>
      </c>
      <c r="E2468" s="24" t="n">
        <v>5</v>
      </c>
      <c r="F2468" s="24" t="n">
        <v>2</v>
      </c>
      <c r="G2468" s="29" t="n">
        <v>46270.625</v>
      </c>
      <c r="H2468" s="24" t="inlineStr">
        <is>
          <t>Bradford</t>
        </is>
      </c>
      <c r="I2468" s="24" t="inlineStr">
        <is>
          <t>A</t>
        </is>
      </c>
      <c r="J2468" s="24" t="inlineStr">
        <is>
          <t>E2-Bradford-Mansfiel</t>
        </is>
      </c>
      <c r="K2468" s="24" t="n">
        <v>8</v>
      </c>
      <c r="L2468" s="11">
        <f>IF(INDEX(Matches!$X:$X,AA2468)=0,"",IF(I2468="H",INDEX(Matches!$H:$H,AA2468),INDEX(Matches!$I:$I,AA2468)))</f>
        <v/>
      </c>
      <c r="M2468" s="11">
        <f>IF(INDEX(Matches!$X:$X,AA2468)=0,"",IF(I2468="H",INDEX(Matches!$I:$I,AA2468),INDEX(Matches!$H:$H,AA2468)))</f>
        <v/>
      </c>
      <c r="N2468" s="11">
        <f>IF(L2468="","",IF(L2468&gt;M2468,"W",IF(L2468=M2468,"D","L")))</f>
        <v/>
      </c>
      <c r="O2468" s="11">
        <f>IF(L2468="","",IF(L2468&gt;M2468,3,IF(L2468=M2468,1,0)))</f>
        <v/>
      </c>
      <c r="P2468" s="31">
        <f>IF(I2468="H",INDEX(Matches!$L:$L,AA2468),INDEX(Matches!$N:$N,AA2468))</f>
        <v/>
      </c>
      <c r="Q2468" s="31">
        <f>INDEX(Matches!$M:$M,AA2468)</f>
        <v/>
      </c>
      <c r="R2468" s="31">
        <f>IF(I2468="H",INDEX(Matches!$N:$N,AA2468),INDEX(Matches!$L:$L,AA2468))</f>
        <v/>
      </c>
      <c r="S2468" s="33">
        <f>IF(I2468="H",INDEX(Matches!$O:$O,AA2468),INDEX(Matches!$P:$P,AA2468))</f>
        <v/>
      </c>
      <c r="T2468" s="33">
        <f>IF(INDEX(Matches!$J:$J,AA2468)="","",IF(I2468="H",INDEX(Matches!$J:$J,AA2468),INDEX(Matches!$K:$K,AA2468)))</f>
        <v/>
      </c>
      <c r="U2468" s="33">
        <f>IF(INDEX(Matches!$K:$K,AA2468)="","",IF(I2468="H",INDEX(Matches!$K:$K,AA2468),INDEX(Matches!$J:$J,AA2468)))</f>
        <v/>
      </c>
      <c r="V2468" s="30">
        <f>IF(T2468="","",T2468-U2468)</f>
        <v/>
      </c>
      <c r="W2468" s="33">
        <f>IF(I2468="H",INDEX(Matches!$T:$T,AA2468),INDEX(Matches!$U:$U,AA2468))</f>
        <v/>
      </c>
      <c r="X2468" s="11">
        <f>INDEX(Matches!$X:$X,AA2468)</f>
        <v/>
      </c>
      <c r="Y2468" s="30">
        <f>IF(O2468="","",O2468-S2468)</f>
        <v/>
      </c>
      <c r="Z2468" s="30">
        <f>IF(W2468="","",W2468-S2468)</f>
        <v/>
      </c>
      <c r="AA2468" s="24">
        <f>MATCH(J2468,Matches!$A:$A,0)</f>
        <v/>
      </c>
      <c r="AB2468" s="33" t="n"/>
      <c r="AC2468" s="33" t="n"/>
      <c r="AD2468" s="24" t="n"/>
      <c r="AE2468" s="24" t="n">
        <v>2</v>
      </c>
      <c r="AF2468" s="33" t="n"/>
      <c r="AG2468" s="33" t="n"/>
    </row>
    <row r="2469">
      <c r="A2469" s="24" t="inlineStr">
        <is>
          <t>Mansfield|6</t>
        </is>
      </c>
      <c r="B2469" s="24" t="inlineStr">
        <is>
          <t>E2</t>
        </is>
      </c>
      <c r="C2469" s="24" t="inlineStr">
        <is>
          <t>League One</t>
        </is>
      </c>
      <c r="D2469" s="24" t="inlineStr">
        <is>
          <t>Mansfield</t>
        </is>
      </c>
      <c r="E2469" s="24" t="n">
        <v>6</v>
      </c>
      <c r="F2469" s="24" t="n">
        <v>2</v>
      </c>
      <c r="G2469" s="29" t="n">
        <v>46277.625</v>
      </c>
      <c r="H2469" s="24" t="inlineStr">
        <is>
          <t>Huddersfield</t>
        </is>
      </c>
      <c r="I2469" s="24" t="inlineStr">
        <is>
          <t>H</t>
        </is>
      </c>
      <c r="J2469" s="24" t="inlineStr">
        <is>
          <t>E2-Mansfiel-Huddersf</t>
        </is>
      </c>
      <c r="K2469" s="24" t="n">
        <v>4</v>
      </c>
      <c r="L2469" s="11">
        <f>IF(INDEX(Matches!$X:$X,AA2469)=0,"",IF(I2469="H",INDEX(Matches!$H:$H,AA2469),INDEX(Matches!$I:$I,AA2469)))</f>
        <v/>
      </c>
      <c r="M2469" s="11">
        <f>IF(INDEX(Matches!$X:$X,AA2469)=0,"",IF(I2469="H",INDEX(Matches!$I:$I,AA2469),INDEX(Matches!$H:$H,AA2469)))</f>
        <v/>
      </c>
      <c r="N2469" s="11">
        <f>IF(L2469="","",IF(L2469&gt;M2469,"W",IF(L2469=M2469,"D","L")))</f>
        <v/>
      </c>
      <c r="O2469" s="11">
        <f>IF(L2469="","",IF(L2469&gt;M2469,3,IF(L2469=M2469,1,0)))</f>
        <v/>
      </c>
      <c r="P2469" s="31">
        <f>IF(I2469="H",INDEX(Matches!$L:$L,AA2469),INDEX(Matches!$N:$N,AA2469))</f>
        <v/>
      </c>
      <c r="Q2469" s="31">
        <f>INDEX(Matches!$M:$M,AA2469)</f>
        <v/>
      </c>
      <c r="R2469" s="31">
        <f>IF(I2469="H",INDEX(Matches!$N:$N,AA2469),INDEX(Matches!$L:$L,AA2469))</f>
        <v/>
      </c>
      <c r="S2469" s="33">
        <f>IF(I2469="H",INDEX(Matches!$O:$O,AA2469),INDEX(Matches!$P:$P,AA2469))</f>
        <v/>
      </c>
      <c r="T2469" s="33">
        <f>IF(INDEX(Matches!$J:$J,AA2469)="","",IF(I2469="H",INDEX(Matches!$J:$J,AA2469),INDEX(Matches!$K:$K,AA2469)))</f>
        <v/>
      </c>
      <c r="U2469" s="33">
        <f>IF(INDEX(Matches!$K:$K,AA2469)="","",IF(I2469="H",INDEX(Matches!$K:$K,AA2469),INDEX(Matches!$J:$J,AA2469)))</f>
        <v/>
      </c>
      <c r="V2469" s="30">
        <f>IF(T2469="","",T2469-U2469)</f>
        <v/>
      </c>
      <c r="W2469" s="33">
        <f>IF(I2469="H",INDEX(Matches!$T:$T,AA2469),INDEX(Matches!$U:$U,AA2469))</f>
        <v/>
      </c>
      <c r="X2469" s="11">
        <f>INDEX(Matches!$X:$X,AA2469)</f>
        <v/>
      </c>
      <c r="Y2469" s="30">
        <f>IF(O2469="","",O2469-S2469)</f>
        <v/>
      </c>
      <c r="Z2469" s="30">
        <f>IF(W2469="","",W2469-S2469)</f>
        <v/>
      </c>
      <c r="AA2469" s="24">
        <f>MATCH(J2469,Matches!$A:$A,0)</f>
        <v/>
      </c>
      <c r="AB2469" s="33" t="n">
        <v>1.093046398805822</v>
      </c>
      <c r="AC2469" s="33" t="n"/>
      <c r="AD2469" s="24" t="n"/>
      <c r="AE2469" s="24" t="n">
        <v>2</v>
      </c>
      <c r="AF2469" s="33" t="n"/>
      <c r="AG2469" s="33" t="n"/>
    </row>
    <row r="2470">
      <c r="A2470" s="24" t="inlineStr">
        <is>
          <t>Mansfield|7</t>
        </is>
      </c>
      <c r="B2470" s="24" t="inlineStr">
        <is>
          <t>E2</t>
        </is>
      </c>
      <c r="C2470" s="24" t="inlineStr">
        <is>
          <t>League One</t>
        </is>
      </c>
      <c r="D2470" s="24" t="inlineStr">
        <is>
          <t>Mansfield</t>
        </is>
      </c>
      <c r="E2470" s="24" t="n">
        <v>7</v>
      </c>
      <c r="F2470" s="24" t="n">
        <v>2</v>
      </c>
      <c r="G2470" s="29" t="n">
        <v>46284.52083333334</v>
      </c>
      <c r="H2470" s="24" t="inlineStr">
        <is>
          <t>Burton</t>
        </is>
      </c>
      <c r="I2470" s="24" t="inlineStr">
        <is>
          <t>A</t>
        </is>
      </c>
      <c r="J2470" s="24" t="inlineStr">
        <is>
          <t>E2-Burton-Mansfiel</t>
        </is>
      </c>
      <c r="K2470" s="24" t="n">
        <v>22</v>
      </c>
      <c r="L2470" s="11">
        <f>IF(INDEX(Matches!$X:$X,AA2470)=0,"",IF(I2470="H",INDEX(Matches!$H:$H,AA2470),INDEX(Matches!$I:$I,AA2470)))</f>
        <v/>
      </c>
      <c r="M2470" s="11">
        <f>IF(INDEX(Matches!$X:$X,AA2470)=0,"",IF(I2470="H",INDEX(Matches!$I:$I,AA2470),INDEX(Matches!$H:$H,AA2470)))</f>
        <v/>
      </c>
      <c r="N2470" s="11">
        <f>IF(L2470="","",IF(L2470&gt;M2470,"W",IF(L2470=M2470,"D","L")))</f>
        <v/>
      </c>
      <c r="O2470" s="11">
        <f>IF(L2470="","",IF(L2470&gt;M2470,3,IF(L2470=M2470,1,0)))</f>
        <v/>
      </c>
      <c r="P2470" s="31">
        <f>IF(I2470="H",INDEX(Matches!$L:$L,AA2470),INDEX(Matches!$N:$N,AA2470))</f>
        <v/>
      </c>
      <c r="Q2470" s="31">
        <f>INDEX(Matches!$M:$M,AA2470)</f>
        <v/>
      </c>
      <c r="R2470" s="31">
        <f>IF(I2470="H",INDEX(Matches!$N:$N,AA2470),INDEX(Matches!$L:$L,AA2470))</f>
        <v/>
      </c>
      <c r="S2470" s="33">
        <f>IF(I2470="H",INDEX(Matches!$O:$O,AA2470),INDEX(Matches!$P:$P,AA2470))</f>
        <v/>
      </c>
      <c r="T2470" s="33">
        <f>IF(INDEX(Matches!$J:$J,AA2470)="","",IF(I2470="H",INDEX(Matches!$J:$J,AA2470),INDEX(Matches!$K:$K,AA2470)))</f>
        <v/>
      </c>
      <c r="U2470" s="33">
        <f>IF(INDEX(Matches!$K:$K,AA2470)="","",IF(I2470="H",INDEX(Matches!$K:$K,AA2470),INDEX(Matches!$J:$J,AA2470)))</f>
        <v/>
      </c>
      <c r="V2470" s="30">
        <f>IF(T2470="","",T2470-U2470)</f>
        <v/>
      </c>
      <c r="W2470" s="33">
        <f>IF(I2470="H",INDEX(Matches!$T:$T,AA2470),INDEX(Matches!$U:$U,AA2470))</f>
        <v/>
      </c>
      <c r="X2470" s="11">
        <f>INDEX(Matches!$X:$X,AA2470)</f>
        <v/>
      </c>
      <c r="Y2470" s="30">
        <f>IF(O2470="","",O2470-S2470)</f>
        <v/>
      </c>
      <c r="Z2470" s="30">
        <f>IF(W2470="","",W2470-S2470)</f>
        <v/>
      </c>
      <c r="AA2470" s="24">
        <f>MATCH(J2470,Matches!$A:$A,0)</f>
        <v/>
      </c>
      <c r="AB2470" s="33" t="n"/>
      <c r="AC2470" s="33" t="n"/>
      <c r="AD2470" s="24" t="n"/>
      <c r="AE2470" s="24" t="n">
        <v>2</v>
      </c>
      <c r="AF2470" s="33" t="n"/>
      <c r="AG2470" s="33" t="n"/>
    </row>
    <row r="2471">
      <c r="A2471" s="24" t="inlineStr">
        <is>
          <t>Mansfield|8</t>
        </is>
      </c>
      <c r="B2471" s="24" t="inlineStr">
        <is>
          <t>E2</t>
        </is>
      </c>
      <c r="C2471" s="24" t="inlineStr">
        <is>
          <t>League One</t>
        </is>
      </c>
      <c r="D2471" s="24" t="inlineStr">
        <is>
          <t>Mansfield</t>
        </is>
      </c>
      <c r="E2471" s="24" t="n">
        <v>8</v>
      </c>
      <c r="F2471" s="24" t="n">
        <v>2</v>
      </c>
      <c r="G2471" s="29" t="n">
        <v>46291.625</v>
      </c>
      <c r="H2471" s="24" t="inlineStr">
        <is>
          <t>Leyton Orient</t>
        </is>
      </c>
      <c r="I2471" s="24" t="inlineStr">
        <is>
          <t>H</t>
        </is>
      </c>
      <c r="J2471" s="24" t="inlineStr">
        <is>
          <t>E2-Mansfiel-LeytonOr</t>
        </is>
      </c>
      <c r="K2471" s="24" t="n">
        <v>20</v>
      </c>
      <c r="L2471" s="11">
        <f>IF(INDEX(Matches!$X:$X,AA2471)=0,"",IF(I2471="H",INDEX(Matches!$H:$H,AA2471),INDEX(Matches!$I:$I,AA2471)))</f>
        <v/>
      </c>
      <c r="M2471" s="11">
        <f>IF(INDEX(Matches!$X:$X,AA2471)=0,"",IF(I2471="H",INDEX(Matches!$I:$I,AA2471),INDEX(Matches!$H:$H,AA2471)))</f>
        <v/>
      </c>
      <c r="N2471" s="11">
        <f>IF(L2471="","",IF(L2471&gt;M2471,"W",IF(L2471=M2471,"D","L")))</f>
        <v/>
      </c>
      <c r="O2471" s="11">
        <f>IF(L2471="","",IF(L2471&gt;M2471,3,IF(L2471=M2471,1,0)))</f>
        <v/>
      </c>
      <c r="P2471" s="31">
        <f>IF(I2471="H",INDEX(Matches!$L:$L,AA2471),INDEX(Matches!$N:$N,AA2471))</f>
        <v/>
      </c>
      <c r="Q2471" s="31">
        <f>INDEX(Matches!$M:$M,AA2471)</f>
        <v/>
      </c>
      <c r="R2471" s="31">
        <f>IF(I2471="H",INDEX(Matches!$N:$N,AA2471),INDEX(Matches!$L:$L,AA2471))</f>
        <v/>
      </c>
      <c r="S2471" s="33">
        <f>IF(I2471="H",INDEX(Matches!$O:$O,AA2471),INDEX(Matches!$P:$P,AA2471))</f>
        <v/>
      </c>
      <c r="T2471" s="33">
        <f>IF(INDEX(Matches!$J:$J,AA2471)="","",IF(I2471="H",INDEX(Matches!$J:$J,AA2471),INDEX(Matches!$K:$K,AA2471)))</f>
        <v/>
      </c>
      <c r="U2471" s="33">
        <f>IF(INDEX(Matches!$K:$K,AA2471)="","",IF(I2471="H",INDEX(Matches!$K:$K,AA2471),INDEX(Matches!$J:$J,AA2471)))</f>
        <v/>
      </c>
      <c r="V2471" s="30">
        <f>IF(T2471="","",T2471-U2471)</f>
        <v/>
      </c>
      <c r="W2471" s="33">
        <f>IF(I2471="H",INDEX(Matches!$T:$T,AA2471),INDEX(Matches!$U:$U,AA2471))</f>
        <v/>
      </c>
      <c r="X2471" s="11">
        <f>INDEX(Matches!$X:$X,AA2471)</f>
        <v/>
      </c>
      <c r="Y2471" s="30">
        <f>IF(O2471="","",O2471-S2471)</f>
        <v/>
      </c>
      <c r="Z2471" s="30">
        <f>IF(W2471="","",W2471-S2471)</f>
        <v/>
      </c>
      <c r="AA2471" s="24">
        <f>MATCH(J2471,Matches!$A:$A,0)</f>
        <v/>
      </c>
      <c r="AB2471" s="33" t="n"/>
      <c r="AC2471" s="33" t="n">
        <v>1.615271127933698</v>
      </c>
      <c r="AD2471" s="24" t="n"/>
      <c r="AE2471" s="24" t="n">
        <v>2</v>
      </c>
      <c r="AF2471" s="33" t="n"/>
      <c r="AG2471" s="33" t="n"/>
    </row>
    <row r="2472">
      <c r="A2472" s="24" t="inlineStr">
        <is>
          <t>Mansfield|9</t>
        </is>
      </c>
      <c r="B2472" s="24" t="inlineStr">
        <is>
          <t>E2</t>
        </is>
      </c>
      <c r="C2472" s="24" t="inlineStr">
        <is>
          <t>League One</t>
        </is>
      </c>
      <c r="D2472" s="24" t="inlineStr">
        <is>
          <t>Mansfield</t>
        </is>
      </c>
      <c r="E2472" s="24" t="n">
        <v>9</v>
      </c>
      <c r="F2472" s="24" t="n">
        <v>3</v>
      </c>
      <c r="G2472" s="29" t="n">
        <v>46298.625</v>
      </c>
      <c r="H2472" s="24" t="inlineStr">
        <is>
          <t>Wigan</t>
        </is>
      </c>
      <c r="I2472" s="24" t="inlineStr">
        <is>
          <t>A</t>
        </is>
      </c>
      <c r="J2472" s="24" t="inlineStr">
        <is>
          <t>E2-Wigan-Mansfiel</t>
        </is>
      </c>
      <c r="K2472" s="24" t="n">
        <v>14</v>
      </c>
      <c r="L2472" s="11">
        <f>IF(INDEX(Matches!$X:$X,AA2472)=0,"",IF(I2472="H",INDEX(Matches!$H:$H,AA2472),INDEX(Matches!$I:$I,AA2472)))</f>
        <v/>
      </c>
      <c r="M2472" s="11">
        <f>IF(INDEX(Matches!$X:$X,AA2472)=0,"",IF(I2472="H",INDEX(Matches!$I:$I,AA2472),INDEX(Matches!$H:$H,AA2472)))</f>
        <v/>
      </c>
      <c r="N2472" s="11">
        <f>IF(L2472="","",IF(L2472&gt;M2472,"W",IF(L2472=M2472,"D","L")))</f>
        <v/>
      </c>
      <c r="O2472" s="11">
        <f>IF(L2472="","",IF(L2472&gt;M2472,3,IF(L2472=M2472,1,0)))</f>
        <v/>
      </c>
      <c r="P2472" s="31">
        <f>IF(I2472="H",INDEX(Matches!$L:$L,AA2472),INDEX(Matches!$N:$N,AA2472))</f>
        <v/>
      </c>
      <c r="Q2472" s="31">
        <f>INDEX(Matches!$M:$M,AA2472)</f>
        <v/>
      </c>
      <c r="R2472" s="31">
        <f>IF(I2472="H",INDEX(Matches!$N:$N,AA2472),INDEX(Matches!$L:$L,AA2472))</f>
        <v/>
      </c>
      <c r="S2472" s="33">
        <f>IF(I2472="H",INDEX(Matches!$O:$O,AA2472),INDEX(Matches!$P:$P,AA2472))</f>
        <v/>
      </c>
      <c r="T2472" s="33">
        <f>IF(INDEX(Matches!$J:$J,AA2472)="","",IF(I2472="H",INDEX(Matches!$J:$J,AA2472),INDEX(Matches!$K:$K,AA2472)))</f>
        <v/>
      </c>
      <c r="U2472" s="33">
        <f>IF(INDEX(Matches!$K:$K,AA2472)="","",IF(I2472="H",INDEX(Matches!$K:$K,AA2472),INDEX(Matches!$J:$J,AA2472)))</f>
        <v/>
      </c>
      <c r="V2472" s="30">
        <f>IF(T2472="","",T2472-U2472)</f>
        <v/>
      </c>
      <c r="W2472" s="33">
        <f>IF(I2472="H",INDEX(Matches!$T:$T,AA2472),INDEX(Matches!$U:$U,AA2472))</f>
        <v/>
      </c>
      <c r="X2472" s="11">
        <f>INDEX(Matches!$X:$X,AA2472)</f>
        <v/>
      </c>
      <c r="Y2472" s="30">
        <f>IF(O2472="","",O2472-S2472)</f>
        <v/>
      </c>
      <c r="Z2472" s="30">
        <f>IF(W2472="","",W2472-S2472)</f>
        <v/>
      </c>
      <c r="AA2472" s="24">
        <f>MATCH(J2472,Matches!$A:$A,0)</f>
        <v/>
      </c>
      <c r="AB2472" s="33" t="n"/>
      <c r="AC2472" s="33" t="n">
        <v>1.233300684263179</v>
      </c>
      <c r="AD2472" s="24" t="n"/>
      <c r="AE2472" s="24" t="n">
        <v>3</v>
      </c>
      <c r="AF2472" s="33" t="n"/>
      <c r="AG2472" s="33" t="n"/>
    </row>
    <row r="2473">
      <c r="A2473" s="24" t="inlineStr">
        <is>
          <t>Mansfield|10</t>
        </is>
      </c>
      <c r="B2473" s="24" t="inlineStr">
        <is>
          <t>E2</t>
        </is>
      </c>
      <c r="C2473" s="24" t="inlineStr">
        <is>
          <t>League One</t>
        </is>
      </c>
      <c r="D2473" s="24" t="inlineStr">
        <is>
          <t>Mansfield</t>
        </is>
      </c>
      <c r="E2473" s="24" t="n">
        <v>10</v>
      </c>
      <c r="F2473" s="24" t="n">
        <v>3</v>
      </c>
      <c r="G2473" s="29" t="n">
        <v>46305.625</v>
      </c>
      <c r="H2473" s="24" t="inlineStr">
        <is>
          <t>Bromley</t>
        </is>
      </c>
      <c r="I2473" s="24" t="inlineStr">
        <is>
          <t>H</t>
        </is>
      </c>
      <c r="J2473" s="24" t="inlineStr">
        <is>
          <t>E2-Mansfiel-Bromley</t>
        </is>
      </c>
      <c r="K2473" s="24" t="n">
        <v>24</v>
      </c>
      <c r="L2473" s="11">
        <f>IF(INDEX(Matches!$X:$X,AA2473)=0,"",IF(I2473="H",INDEX(Matches!$H:$H,AA2473),INDEX(Matches!$I:$I,AA2473)))</f>
        <v/>
      </c>
      <c r="M2473" s="11">
        <f>IF(INDEX(Matches!$X:$X,AA2473)=0,"",IF(I2473="H",INDEX(Matches!$I:$I,AA2473),INDEX(Matches!$H:$H,AA2473)))</f>
        <v/>
      </c>
      <c r="N2473" s="11">
        <f>IF(L2473="","",IF(L2473&gt;M2473,"W",IF(L2473=M2473,"D","L")))</f>
        <v/>
      </c>
      <c r="O2473" s="11">
        <f>IF(L2473="","",IF(L2473&gt;M2473,3,IF(L2473=M2473,1,0)))</f>
        <v/>
      </c>
      <c r="P2473" s="31">
        <f>IF(I2473="H",INDEX(Matches!$L:$L,AA2473),INDEX(Matches!$N:$N,AA2473))</f>
        <v/>
      </c>
      <c r="Q2473" s="31">
        <f>INDEX(Matches!$M:$M,AA2473)</f>
        <v/>
      </c>
      <c r="R2473" s="31">
        <f>IF(I2473="H",INDEX(Matches!$N:$N,AA2473),INDEX(Matches!$L:$L,AA2473))</f>
        <v/>
      </c>
      <c r="S2473" s="33">
        <f>IF(I2473="H",INDEX(Matches!$O:$O,AA2473),INDEX(Matches!$P:$P,AA2473))</f>
        <v/>
      </c>
      <c r="T2473" s="33">
        <f>IF(INDEX(Matches!$J:$J,AA2473)="","",IF(I2473="H",INDEX(Matches!$J:$J,AA2473),INDEX(Matches!$K:$K,AA2473)))</f>
        <v/>
      </c>
      <c r="U2473" s="33">
        <f>IF(INDEX(Matches!$K:$K,AA2473)="","",IF(I2473="H",INDEX(Matches!$K:$K,AA2473),INDEX(Matches!$J:$J,AA2473)))</f>
        <v/>
      </c>
      <c r="V2473" s="30">
        <f>IF(T2473="","",T2473-U2473)</f>
        <v/>
      </c>
      <c r="W2473" s="33">
        <f>IF(I2473="H",INDEX(Matches!$T:$T,AA2473),INDEX(Matches!$U:$U,AA2473))</f>
        <v/>
      </c>
      <c r="X2473" s="11">
        <f>INDEX(Matches!$X:$X,AA2473)</f>
        <v/>
      </c>
      <c r="Y2473" s="30">
        <f>IF(O2473="","",O2473-S2473)</f>
        <v/>
      </c>
      <c r="Z2473" s="30">
        <f>IF(W2473="","",W2473-S2473)</f>
        <v/>
      </c>
      <c r="AA2473" s="24">
        <f>MATCH(J2473,Matches!$A:$A,0)</f>
        <v/>
      </c>
      <c r="AB2473" s="33" t="n"/>
      <c r="AC2473" s="33" t="n"/>
      <c r="AD2473" s="24" t="n"/>
      <c r="AE2473" s="24" t="n">
        <v>3</v>
      </c>
      <c r="AF2473" s="33" t="n"/>
      <c r="AG2473" s="33" t="n"/>
    </row>
    <row r="2474">
      <c r="A2474" s="24" t="inlineStr">
        <is>
          <t>Mansfield|11</t>
        </is>
      </c>
      <c r="B2474" s="24" t="inlineStr">
        <is>
          <t>E2</t>
        </is>
      </c>
      <c r="C2474" s="24" t="inlineStr">
        <is>
          <t>League One</t>
        </is>
      </c>
      <c r="D2474" s="24" t="inlineStr">
        <is>
          <t>Mansfield</t>
        </is>
      </c>
      <c r="E2474" s="24" t="n">
        <v>11</v>
      </c>
      <c r="F2474" s="24" t="n">
        <v>3</v>
      </c>
      <c r="G2474" s="29" t="n">
        <v>46310.83333333334</v>
      </c>
      <c r="H2474" s="24" t="inlineStr">
        <is>
          <t>Oxford</t>
        </is>
      </c>
      <c r="I2474" s="24" t="inlineStr">
        <is>
          <t>H</t>
        </is>
      </c>
      <c r="J2474" s="24" t="inlineStr">
        <is>
          <t>E2-Mansfiel-Oxford</t>
        </is>
      </c>
      <c r="K2474" s="24" t="n">
        <v>11</v>
      </c>
      <c r="L2474" s="11">
        <f>IF(INDEX(Matches!$X:$X,AA2474)=0,"",IF(I2474="H",INDEX(Matches!$H:$H,AA2474),INDEX(Matches!$I:$I,AA2474)))</f>
        <v/>
      </c>
      <c r="M2474" s="11">
        <f>IF(INDEX(Matches!$X:$X,AA2474)=0,"",IF(I2474="H",INDEX(Matches!$I:$I,AA2474),INDEX(Matches!$H:$H,AA2474)))</f>
        <v/>
      </c>
      <c r="N2474" s="11">
        <f>IF(L2474="","",IF(L2474&gt;M2474,"W",IF(L2474=M2474,"D","L")))</f>
        <v/>
      </c>
      <c r="O2474" s="11">
        <f>IF(L2474="","",IF(L2474&gt;M2474,3,IF(L2474=M2474,1,0)))</f>
        <v/>
      </c>
      <c r="P2474" s="31">
        <f>IF(I2474="H",INDEX(Matches!$L:$L,AA2474),INDEX(Matches!$N:$N,AA2474))</f>
        <v/>
      </c>
      <c r="Q2474" s="31">
        <f>INDEX(Matches!$M:$M,AA2474)</f>
        <v/>
      </c>
      <c r="R2474" s="31">
        <f>IF(I2474="H",INDEX(Matches!$N:$N,AA2474),INDEX(Matches!$L:$L,AA2474))</f>
        <v/>
      </c>
      <c r="S2474" s="33">
        <f>IF(I2474="H",INDEX(Matches!$O:$O,AA2474),INDEX(Matches!$P:$P,AA2474))</f>
        <v/>
      </c>
      <c r="T2474" s="33">
        <f>IF(INDEX(Matches!$J:$J,AA2474)="","",IF(I2474="H",INDEX(Matches!$J:$J,AA2474),INDEX(Matches!$K:$K,AA2474)))</f>
        <v/>
      </c>
      <c r="U2474" s="33">
        <f>IF(INDEX(Matches!$K:$K,AA2474)="","",IF(I2474="H",INDEX(Matches!$K:$K,AA2474),INDEX(Matches!$J:$J,AA2474)))</f>
        <v/>
      </c>
      <c r="V2474" s="30">
        <f>IF(T2474="","",T2474-U2474)</f>
        <v/>
      </c>
      <c r="W2474" s="33">
        <f>IF(I2474="H",INDEX(Matches!$T:$T,AA2474),INDEX(Matches!$U:$U,AA2474))</f>
        <v/>
      </c>
      <c r="X2474" s="11">
        <f>INDEX(Matches!$X:$X,AA2474)</f>
        <v/>
      </c>
      <c r="Y2474" s="30">
        <f>IF(O2474="","",O2474-S2474)</f>
        <v/>
      </c>
      <c r="Z2474" s="30">
        <f>IF(W2474="","",W2474-S2474)</f>
        <v/>
      </c>
      <c r="AA2474" s="24">
        <f>MATCH(J2474,Matches!$A:$A,0)</f>
        <v/>
      </c>
      <c r="AB2474" s="33" t="n"/>
      <c r="AC2474" s="33" t="n"/>
      <c r="AD2474" s="24" t="n"/>
      <c r="AE2474" s="24" t="n">
        <v>3</v>
      </c>
      <c r="AF2474" s="33" t="n"/>
      <c r="AG2474" s="33" t="n"/>
    </row>
    <row r="2475">
      <c r="A2475" s="24" t="inlineStr">
        <is>
          <t>Mansfield|12</t>
        </is>
      </c>
      <c r="B2475" s="24" t="inlineStr">
        <is>
          <t>E2</t>
        </is>
      </c>
      <c r="C2475" s="24" t="inlineStr">
        <is>
          <t>League One</t>
        </is>
      </c>
      <c r="D2475" s="24" t="inlineStr">
        <is>
          <t>Mansfield</t>
        </is>
      </c>
      <c r="E2475" s="24" t="n">
        <v>12</v>
      </c>
      <c r="F2475" s="24" t="n">
        <v>3</v>
      </c>
      <c r="G2475" s="29" t="n">
        <v>46315.82291666666</v>
      </c>
      <c r="H2475" s="24" t="inlineStr">
        <is>
          <t>AFC Wimbledon</t>
        </is>
      </c>
      <c r="I2475" s="24" t="inlineStr">
        <is>
          <t>A</t>
        </is>
      </c>
      <c r="J2475" s="24" t="inlineStr">
        <is>
          <t>E2-AFCWimbl-Mansfiel</t>
        </is>
      </c>
      <c r="K2475" s="24" t="n">
        <v>23</v>
      </c>
      <c r="L2475" s="11">
        <f>IF(INDEX(Matches!$X:$X,AA2475)=0,"",IF(I2475="H",INDEX(Matches!$H:$H,AA2475),INDEX(Matches!$I:$I,AA2475)))</f>
        <v/>
      </c>
      <c r="M2475" s="11">
        <f>IF(INDEX(Matches!$X:$X,AA2475)=0,"",IF(I2475="H",INDEX(Matches!$I:$I,AA2475),INDEX(Matches!$H:$H,AA2475)))</f>
        <v/>
      </c>
      <c r="N2475" s="11">
        <f>IF(L2475="","",IF(L2475&gt;M2475,"W",IF(L2475=M2475,"D","L")))</f>
        <v/>
      </c>
      <c r="O2475" s="11">
        <f>IF(L2475="","",IF(L2475&gt;M2475,3,IF(L2475=M2475,1,0)))</f>
        <v/>
      </c>
      <c r="P2475" s="31">
        <f>IF(I2475="H",INDEX(Matches!$L:$L,AA2475),INDEX(Matches!$N:$N,AA2475))</f>
        <v/>
      </c>
      <c r="Q2475" s="31">
        <f>INDEX(Matches!$M:$M,AA2475)</f>
        <v/>
      </c>
      <c r="R2475" s="31">
        <f>IF(I2475="H",INDEX(Matches!$N:$N,AA2475),INDEX(Matches!$L:$L,AA2475))</f>
        <v/>
      </c>
      <c r="S2475" s="33">
        <f>IF(I2475="H",INDEX(Matches!$O:$O,AA2475),INDEX(Matches!$P:$P,AA2475))</f>
        <v/>
      </c>
      <c r="T2475" s="33">
        <f>IF(INDEX(Matches!$J:$J,AA2475)="","",IF(I2475="H",INDEX(Matches!$J:$J,AA2475),INDEX(Matches!$K:$K,AA2475)))</f>
        <v/>
      </c>
      <c r="U2475" s="33">
        <f>IF(INDEX(Matches!$K:$K,AA2475)="","",IF(I2475="H",INDEX(Matches!$K:$K,AA2475),INDEX(Matches!$J:$J,AA2475)))</f>
        <v/>
      </c>
      <c r="V2475" s="30">
        <f>IF(T2475="","",T2475-U2475)</f>
        <v/>
      </c>
      <c r="W2475" s="33">
        <f>IF(I2475="H",INDEX(Matches!$T:$T,AA2475),INDEX(Matches!$U:$U,AA2475))</f>
        <v/>
      </c>
      <c r="X2475" s="11">
        <f>INDEX(Matches!$X:$X,AA2475)</f>
        <v/>
      </c>
      <c r="Y2475" s="30">
        <f>IF(O2475="","",O2475-S2475)</f>
        <v/>
      </c>
      <c r="Z2475" s="30">
        <f>IF(W2475="","",W2475-S2475)</f>
        <v/>
      </c>
      <c r="AA2475" s="24">
        <f>MATCH(J2475,Matches!$A:$A,0)</f>
        <v/>
      </c>
      <c r="AB2475" s="33" t="n"/>
      <c r="AC2475" s="33" t="n"/>
      <c r="AD2475" s="24" t="n"/>
      <c r="AE2475" s="24" t="n">
        <v>3</v>
      </c>
      <c r="AF2475" s="33" t="n"/>
      <c r="AG2475" s="33" t="n"/>
    </row>
    <row r="2476">
      <c r="A2476" s="24" t="inlineStr">
        <is>
          <t>Mansfield|13</t>
        </is>
      </c>
      <c r="B2476" s="24" t="inlineStr">
        <is>
          <t>E2</t>
        </is>
      </c>
      <c r="C2476" s="24" t="inlineStr">
        <is>
          <t>League One</t>
        </is>
      </c>
      <c r="D2476" s="24" t="inlineStr">
        <is>
          <t>Mansfield</t>
        </is>
      </c>
      <c r="E2476" s="24" t="n">
        <v>13</v>
      </c>
      <c r="F2476" s="24" t="n">
        <v>4</v>
      </c>
      <c r="G2476" s="29" t="n">
        <v>46319.625</v>
      </c>
      <c r="H2476" s="24" t="inlineStr">
        <is>
          <t>Blackpool</t>
        </is>
      </c>
      <c r="I2476" s="24" t="inlineStr">
        <is>
          <t>A</t>
        </is>
      </c>
      <c r="J2476" s="24" t="inlineStr">
        <is>
          <t>E2-Blackpoo-Mansfiel</t>
        </is>
      </c>
      <c r="K2476" s="24" t="n">
        <v>10</v>
      </c>
      <c r="L2476" s="11">
        <f>IF(INDEX(Matches!$X:$X,AA2476)=0,"",IF(I2476="H",INDEX(Matches!$H:$H,AA2476),INDEX(Matches!$I:$I,AA2476)))</f>
        <v/>
      </c>
      <c r="M2476" s="11">
        <f>IF(INDEX(Matches!$X:$X,AA2476)=0,"",IF(I2476="H",INDEX(Matches!$I:$I,AA2476),INDEX(Matches!$H:$H,AA2476)))</f>
        <v/>
      </c>
      <c r="N2476" s="11">
        <f>IF(L2476="","",IF(L2476&gt;M2476,"W",IF(L2476=M2476,"D","L")))</f>
        <v/>
      </c>
      <c r="O2476" s="11">
        <f>IF(L2476="","",IF(L2476&gt;M2476,3,IF(L2476=M2476,1,0)))</f>
        <v/>
      </c>
      <c r="P2476" s="31">
        <f>IF(I2476="H",INDEX(Matches!$L:$L,AA2476),INDEX(Matches!$N:$N,AA2476))</f>
        <v/>
      </c>
      <c r="Q2476" s="31">
        <f>INDEX(Matches!$M:$M,AA2476)</f>
        <v/>
      </c>
      <c r="R2476" s="31">
        <f>IF(I2476="H",INDEX(Matches!$N:$N,AA2476),INDEX(Matches!$L:$L,AA2476))</f>
        <v/>
      </c>
      <c r="S2476" s="33">
        <f>IF(I2476="H",INDEX(Matches!$O:$O,AA2476),INDEX(Matches!$P:$P,AA2476))</f>
        <v/>
      </c>
      <c r="T2476" s="33">
        <f>IF(INDEX(Matches!$J:$J,AA2476)="","",IF(I2476="H",INDEX(Matches!$J:$J,AA2476),INDEX(Matches!$K:$K,AA2476)))</f>
        <v/>
      </c>
      <c r="U2476" s="33">
        <f>IF(INDEX(Matches!$K:$K,AA2476)="","",IF(I2476="H",INDEX(Matches!$K:$K,AA2476),INDEX(Matches!$J:$J,AA2476)))</f>
        <v/>
      </c>
      <c r="V2476" s="30">
        <f>IF(T2476="","",T2476-U2476)</f>
        <v/>
      </c>
      <c r="W2476" s="33">
        <f>IF(I2476="H",INDEX(Matches!$T:$T,AA2476),INDEX(Matches!$U:$U,AA2476))</f>
        <v/>
      </c>
      <c r="X2476" s="11">
        <f>INDEX(Matches!$X:$X,AA2476)</f>
        <v/>
      </c>
      <c r="Y2476" s="30">
        <f>IF(O2476="","",O2476-S2476)</f>
        <v/>
      </c>
      <c r="Z2476" s="30">
        <f>IF(W2476="","",W2476-S2476)</f>
        <v/>
      </c>
      <c r="AA2476" s="24">
        <f>MATCH(J2476,Matches!$A:$A,0)</f>
        <v/>
      </c>
      <c r="AB2476" s="33" t="n"/>
      <c r="AC2476" s="33" t="n">
        <v>1.159400367116053</v>
      </c>
      <c r="AD2476" s="24" t="n"/>
      <c r="AE2476" s="24" t="n">
        <v>4</v>
      </c>
      <c r="AF2476" s="33" t="n"/>
      <c r="AG2476" s="33" t="n"/>
    </row>
    <row r="2477">
      <c r="A2477" s="24" t="inlineStr">
        <is>
          <t>Mansfield|14</t>
        </is>
      </c>
      <c r="B2477" s="24" t="inlineStr">
        <is>
          <t>E2</t>
        </is>
      </c>
      <c r="C2477" s="24" t="inlineStr">
        <is>
          <t>League One</t>
        </is>
      </c>
      <c r="D2477" s="24" t="inlineStr">
        <is>
          <t>Mansfield</t>
        </is>
      </c>
      <c r="E2477" s="24" t="n">
        <v>14</v>
      </c>
      <c r="F2477" s="24" t="n">
        <v>4</v>
      </c>
      <c r="G2477" s="29" t="n">
        <v>46326.625</v>
      </c>
      <c r="H2477" s="24" t="inlineStr">
        <is>
          <t>Notts County</t>
        </is>
      </c>
      <c r="I2477" s="24" t="inlineStr">
        <is>
          <t>H</t>
        </is>
      </c>
      <c r="J2477" s="24" t="inlineStr">
        <is>
          <t>E2-Mansfiel-NottsCou</t>
        </is>
      </c>
      <c r="K2477" s="24" t="n">
        <v>18</v>
      </c>
      <c r="L2477" s="11">
        <f>IF(INDEX(Matches!$X:$X,AA2477)=0,"",IF(I2477="H",INDEX(Matches!$H:$H,AA2477),INDEX(Matches!$I:$I,AA2477)))</f>
        <v/>
      </c>
      <c r="M2477" s="11">
        <f>IF(INDEX(Matches!$X:$X,AA2477)=0,"",IF(I2477="H",INDEX(Matches!$I:$I,AA2477),INDEX(Matches!$H:$H,AA2477)))</f>
        <v/>
      </c>
      <c r="N2477" s="11">
        <f>IF(L2477="","",IF(L2477&gt;M2477,"W",IF(L2477=M2477,"D","L")))</f>
        <v/>
      </c>
      <c r="O2477" s="11">
        <f>IF(L2477="","",IF(L2477&gt;M2477,3,IF(L2477=M2477,1,0)))</f>
        <v/>
      </c>
      <c r="P2477" s="31">
        <f>IF(I2477="H",INDEX(Matches!$L:$L,AA2477),INDEX(Matches!$N:$N,AA2477))</f>
        <v/>
      </c>
      <c r="Q2477" s="31">
        <f>INDEX(Matches!$M:$M,AA2477)</f>
        <v/>
      </c>
      <c r="R2477" s="31">
        <f>IF(I2477="H",INDEX(Matches!$N:$N,AA2477),INDEX(Matches!$L:$L,AA2477))</f>
        <v/>
      </c>
      <c r="S2477" s="33">
        <f>IF(I2477="H",INDEX(Matches!$O:$O,AA2477),INDEX(Matches!$P:$P,AA2477))</f>
        <v/>
      </c>
      <c r="T2477" s="33">
        <f>IF(INDEX(Matches!$J:$J,AA2477)="","",IF(I2477="H",INDEX(Matches!$J:$J,AA2477),INDEX(Matches!$K:$K,AA2477)))</f>
        <v/>
      </c>
      <c r="U2477" s="33">
        <f>IF(INDEX(Matches!$K:$K,AA2477)="","",IF(I2477="H",INDEX(Matches!$K:$K,AA2477),INDEX(Matches!$J:$J,AA2477)))</f>
        <v/>
      </c>
      <c r="V2477" s="30">
        <f>IF(T2477="","",T2477-U2477)</f>
        <v/>
      </c>
      <c r="W2477" s="33">
        <f>IF(I2477="H",INDEX(Matches!$T:$T,AA2477),INDEX(Matches!$U:$U,AA2477))</f>
        <v/>
      </c>
      <c r="X2477" s="11">
        <f>INDEX(Matches!$X:$X,AA2477)</f>
        <v/>
      </c>
      <c r="Y2477" s="30">
        <f>IF(O2477="","",O2477-S2477)</f>
        <v/>
      </c>
      <c r="Z2477" s="30">
        <f>IF(W2477="","",W2477-S2477)</f>
        <v/>
      </c>
      <c r="AA2477" s="24">
        <f>MATCH(J2477,Matches!$A:$A,0)</f>
        <v/>
      </c>
      <c r="AB2477" s="33" t="n"/>
      <c r="AC2477" s="33" t="n">
        <v>1.530340003758986</v>
      </c>
      <c r="AD2477" s="24" t="n"/>
      <c r="AE2477" s="24" t="n">
        <v>4</v>
      </c>
      <c r="AF2477" s="33" t="n"/>
      <c r="AG2477" s="33" t="n"/>
    </row>
    <row r="2478">
      <c r="A2478" s="24" t="inlineStr">
        <is>
          <t>Mansfield|15</t>
        </is>
      </c>
      <c r="B2478" s="24" t="inlineStr">
        <is>
          <t>E2</t>
        </is>
      </c>
      <c r="C2478" s="24" t="inlineStr">
        <is>
          <t>League One</t>
        </is>
      </c>
      <c r="D2478" s="24" t="inlineStr">
        <is>
          <t>Mansfield</t>
        </is>
      </c>
      <c r="E2478" s="24" t="n">
        <v>15</v>
      </c>
      <c r="F2478" s="24" t="n">
        <v>4</v>
      </c>
      <c r="G2478" s="29" t="n">
        <v>46340.625</v>
      </c>
      <c r="H2478" s="24" t="inlineStr">
        <is>
          <t>Stevenage</t>
        </is>
      </c>
      <c r="I2478" s="24" t="inlineStr">
        <is>
          <t>A</t>
        </is>
      </c>
      <c r="J2478" s="24" t="inlineStr">
        <is>
          <t>E2-Stevenag-Mansfiel</t>
        </is>
      </c>
      <c r="K2478" s="24" t="n">
        <v>17</v>
      </c>
      <c r="L2478" s="11">
        <f>IF(INDEX(Matches!$X:$X,AA2478)=0,"",IF(I2478="H",INDEX(Matches!$H:$H,AA2478),INDEX(Matches!$I:$I,AA2478)))</f>
        <v/>
      </c>
      <c r="M2478" s="11">
        <f>IF(INDEX(Matches!$X:$X,AA2478)=0,"",IF(I2478="H",INDEX(Matches!$I:$I,AA2478),INDEX(Matches!$H:$H,AA2478)))</f>
        <v/>
      </c>
      <c r="N2478" s="11">
        <f>IF(L2478="","",IF(L2478&gt;M2478,"W",IF(L2478=M2478,"D","L")))</f>
        <v/>
      </c>
      <c r="O2478" s="11">
        <f>IF(L2478="","",IF(L2478&gt;M2478,3,IF(L2478=M2478,1,0)))</f>
        <v/>
      </c>
      <c r="P2478" s="31">
        <f>IF(I2478="H",INDEX(Matches!$L:$L,AA2478),INDEX(Matches!$N:$N,AA2478))</f>
        <v/>
      </c>
      <c r="Q2478" s="31">
        <f>INDEX(Matches!$M:$M,AA2478)</f>
        <v/>
      </c>
      <c r="R2478" s="31">
        <f>IF(I2478="H",INDEX(Matches!$N:$N,AA2478),INDEX(Matches!$L:$L,AA2478))</f>
        <v/>
      </c>
      <c r="S2478" s="33">
        <f>IF(I2478="H",INDEX(Matches!$O:$O,AA2478),INDEX(Matches!$P:$P,AA2478))</f>
        <v/>
      </c>
      <c r="T2478" s="33">
        <f>IF(INDEX(Matches!$J:$J,AA2478)="","",IF(I2478="H",INDEX(Matches!$J:$J,AA2478),INDEX(Matches!$K:$K,AA2478)))</f>
        <v/>
      </c>
      <c r="U2478" s="33">
        <f>IF(INDEX(Matches!$K:$K,AA2478)="","",IF(I2478="H",INDEX(Matches!$K:$K,AA2478),INDEX(Matches!$J:$J,AA2478)))</f>
        <v/>
      </c>
      <c r="V2478" s="30">
        <f>IF(T2478="","",T2478-U2478)</f>
        <v/>
      </c>
      <c r="W2478" s="33">
        <f>IF(I2478="H",INDEX(Matches!$T:$T,AA2478),INDEX(Matches!$U:$U,AA2478))</f>
        <v/>
      </c>
      <c r="X2478" s="11">
        <f>INDEX(Matches!$X:$X,AA2478)</f>
        <v/>
      </c>
      <c r="Y2478" s="30">
        <f>IF(O2478="","",O2478-S2478)</f>
        <v/>
      </c>
      <c r="Z2478" s="30">
        <f>IF(W2478="","",W2478-S2478)</f>
        <v/>
      </c>
      <c r="AA2478" s="24">
        <f>MATCH(J2478,Matches!$A:$A,0)</f>
        <v/>
      </c>
      <c r="AB2478" s="33" t="n"/>
      <c r="AC2478" s="33" t="n">
        <v>1.213138901668851</v>
      </c>
      <c r="AD2478" s="24" t="n"/>
      <c r="AE2478" s="24" t="n">
        <v>4</v>
      </c>
      <c r="AF2478" s="33" t="n"/>
      <c r="AG2478" s="33" t="n"/>
    </row>
    <row r="2479">
      <c r="A2479" s="24" t="inlineStr">
        <is>
          <t>Mansfield|16</t>
        </is>
      </c>
      <c r="B2479" s="24" t="inlineStr">
        <is>
          <t>E2</t>
        </is>
      </c>
      <c r="C2479" s="24" t="inlineStr">
        <is>
          <t>League One</t>
        </is>
      </c>
      <c r="D2479" s="24" t="inlineStr">
        <is>
          <t>Mansfield</t>
        </is>
      </c>
      <c r="E2479" s="24" t="n">
        <v>16</v>
      </c>
      <c r="F2479" s="24" t="n">
        <v>4</v>
      </c>
      <c r="G2479" s="29" t="n">
        <v>46347.625</v>
      </c>
      <c r="H2479" s="24" t="inlineStr">
        <is>
          <t>MK Dons</t>
        </is>
      </c>
      <c r="I2479" s="24" t="inlineStr">
        <is>
          <t>H</t>
        </is>
      </c>
      <c r="J2479" s="24" t="inlineStr">
        <is>
          <t>E2-Mansfiel-MKDons</t>
        </is>
      </c>
      <c r="K2479" s="24" t="n">
        <v>6</v>
      </c>
      <c r="L2479" s="11">
        <f>IF(INDEX(Matches!$X:$X,AA2479)=0,"",IF(I2479="H",INDEX(Matches!$H:$H,AA2479),INDEX(Matches!$I:$I,AA2479)))</f>
        <v/>
      </c>
      <c r="M2479" s="11">
        <f>IF(INDEX(Matches!$X:$X,AA2479)=0,"",IF(I2479="H",INDEX(Matches!$I:$I,AA2479),INDEX(Matches!$H:$H,AA2479)))</f>
        <v/>
      </c>
      <c r="N2479" s="11">
        <f>IF(L2479="","",IF(L2479&gt;M2479,"W",IF(L2479=M2479,"D","L")))</f>
        <v/>
      </c>
      <c r="O2479" s="11">
        <f>IF(L2479="","",IF(L2479&gt;M2479,3,IF(L2479=M2479,1,0)))</f>
        <v/>
      </c>
      <c r="P2479" s="31">
        <f>IF(I2479="H",INDEX(Matches!$L:$L,AA2479),INDEX(Matches!$N:$N,AA2479))</f>
        <v/>
      </c>
      <c r="Q2479" s="31">
        <f>INDEX(Matches!$M:$M,AA2479)</f>
        <v/>
      </c>
      <c r="R2479" s="31">
        <f>IF(I2479="H",INDEX(Matches!$N:$N,AA2479),INDEX(Matches!$L:$L,AA2479))</f>
        <v/>
      </c>
      <c r="S2479" s="33">
        <f>IF(I2479="H",INDEX(Matches!$O:$O,AA2479),INDEX(Matches!$P:$P,AA2479))</f>
        <v/>
      </c>
      <c r="T2479" s="33">
        <f>IF(INDEX(Matches!$J:$J,AA2479)="","",IF(I2479="H",INDEX(Matches!$J:$J,AA2479),INDEX(Matches!$K:$K,AA2479)))</f>
        <v/>
      </c>
      <c r="U2479" s="33">
        <f>IF(INDEX(Matches!$K:$K,AA2479)="","",IF(I2479="H",INDEX(Matches!$K:$K,AA2479),INDEX(Matches!$J:$J,AA2479)))</f>
        <v/>
      </c>
      <c r="V2479" s="30">
        <f>IF(T2479="","",T2479-U2479)</f>
        <v/>
      </c>
      <c r="W2479" s="33">
        <f>IF(I2479="H",INDEX(Matches!$T:$T,AA2479),INDEX(Matches!$U:$U,AA2479))</f>
        <v/>
      </c>
      <c r="X2479" s="11">
        <f>INDEX(Matches!$X:$X,AA2479)</f>
        <v/>
      </c>
      <c r="Y2479" s="30">
        <f>IF(O2479="","",O2479-S2479)</f>
        <v/>
      </c>
      <c r="Z2479" s="30">
        <f>IF(W2479="","",W2479-S2479)</f>
        <v/>
      </c>
      <c r="AA2479" s="24">
        <f>MATCH(J2479,Matches!$A:$A,0)</f>
        <v/>
      </c>
      <c r="AB2479" s="33" t="n"/>
      <c r="AC2479" s="33" t="n">
        <v>1.399010498721527</v>
      </c>
      <c r="AD2479" s="24" t="n"/>
      <c r="AE2479" s="24" t="n">
        <v>4</v>
      </c>
      <c r="AF2479" s="33" t="n"/>
      <c r="AG2479" s="33" t="n"/>
    </row>
    <row r="2480">
      <c r="A2480" s="24" t="inlineStr">
        <is>
          <t>Mansfield|17</t>
        </is>
      </c>
      <c r="B2480" s="24" t="inlineStr">
        <is>
          <t>E2</t>
        </is>
      </c>
      <c r="C2480" s="24" t="inlineStr">
        <is>
          <t>League One</t>
        </is>
      </c>
      <c r="D2480" s="24" t="inlineStr">
        <is>
          <t>Mansfield</t>
        </is>
      </c>
      <c r="E2480" s="24" t="n">
        <v>17</v>
      </c>
      <c r="F2480" s="24" t="n">
        <v>5</v>
      </c>
      <c r="G2480" s="29" t="n">
        <v>46354.625</v>
      </c>
      <c r="H2480" s="24" t="inlineStr">
        <is>
          <t>Leicester</t>
        </is>
      </c>
      <c r="I2480" s="24" t="inlineStr">
        <is>
          <t>A</t>
        </is>
      </c>
      <c r="J2480" s="24" t="inlineStr">
        <is>
          <t>E2-Leiceste-Mansfiel</t>
        </is>
      </c>
      <c r="K2480" s="24" t="n">
        <v>1</v>
      </c>
      <c r="L2480" s="11">
        <f>IF(INDEX(Matches!$X:$X,AA2480)=0,"",IF(I2480="H",INDEX(Matches!$H:$H,AA2480),INDEX(Matches!$I:$I,AA2480)))</f>
        <v/>
      </c>
      <c r="M2480" s="11">
        <f>IF(INDEX(Matches!$X:$X,AA2480)=0,"",IF(I2480="H",INDEX(Matches!$I:$I,AA2480),INDEX(Matches!$H:$H,AA2480)))</f>
        <v/>
      </c>
      <c r="N2480" s="11">
        <f>IF(L2480="","",IF(L2480&gt;M2480,"W",IF(L2480=M2480,"D","L")))</f>
        <v/>
      </c>
      <c r="O2480" s="11">
        <f>IF(L2480="","",IF(L2480&gt;M2480,3,IF(L2480=M2480,1,0)))</f>
        <v/>
      </c>
      <c r="P2480" s="31">
        <f>IF(I2480="H",INDEX(Matches!$L:$L,AA2480),INDEX(Matches!$N:$N,AA2480))</f>
        <v/>
      </c>
      <c r="Q2480" s="31">
        <f>INDEX(Matches!$M:$M,AA2480)</f>
        <v/>
      </c>
      <c r="R2480" s="31">
        <f>IF(I2480="H",INDEX(Matches!$N:$N,AA2480),INDEX(Matches!$L:$L,AA2480))</f>
        <v/>
      </c>
      <c r="S2480" s="33">
        <f>IF(I2480="H",INDEX(Matches!$O:$O,AA2480),INDEX(Matches!$P:$P,AA2480))</f>
        <v/>
      </c>
      <c r="T2480" s="33">
        <f>IF(INDEX(Matches!$J:$J,AA2480)="","",IF(I2480="H",INDEX(Matches!$J:$J,AA2480),INDEX(Matches!$K:$K,AA2480)))</f>
        <v/>
      </c>
      <c r="U2480" s="33">
        <f>IF(INDEX(Matches!$K:$K,AA2480)="","",IF(I2480="H",INDEX(Matches!$K:$K,AA2480),INDEX(Matches!$J:$J,AA2480)))</f>
        <v/>
      </c>
      <c r="V2480" s="30">
        <f>IF(T2480="","",T2480-U2480)</f>
        <v/>
      </c>
      <c r="W2480" s="33">
        <f>IF(I2480="H",INDEX(Matches!$T:$T,AA2480),INDEX(Matches!$U:$U,AA2480))</f>
        <v/>
      </c>
      <c r="X2480" s="11">
        <f>INDEX(Matches!$X:$X,AA2480)</f>
        <v/>
      </c>
      <c r="Y2480" s="30">
        <f>IF(O2480="","",O2480-S2480)</f>
        <v/>
      </c>
      <c r="Z2480" s="30">
        <f>IF(W2480="","",W2480-S2480)</f>
        <v/>
      </c>
      <c r="AA2480" s="24">
        <f>MATCH(J2480,Matches!$A:$A,0)</f>
        <v/>
      </c>
      <c r="AB2480" s="33" t="n"/>
      <c r="AC2480" s="33" t="n">
        <v>0.7958435003916249</v>
      </c>
      <c r="AD2480" s="24" t="n"/>
      <c r="AE2480" s="24" t="n">
        <v>5</v>
      </c>
      <c r="AF2480" s="33" t="n"/>
      <c r="AG2480" s="33" t="n"/>
    </row>
    <row r="2481">
      <c r="A2481" s="24" t="inlineStr">
        <is>
          <t>Mansfield|18</t>
        </is>
      </c>
      <c r="B2481" s="24" t="inlineStr">
        <is>
          <t>E2</t>
        </is>
      </c>
      <c r="C2481" s="24" t="inlineStr">
        <is>
          <t>League One</t>
        </is>
      </c>
      <c r="D2481" s="24" t="inlineStr">
        <is>
          <t>Mansfield</t>
        </is>
      </c>
      <c r="E2481" s="24" t="n">
        <v>18</v>
      </c>
      <c r="F2481" s="24" t="n">
        <v>5</v>
      </c>
      <c r="G2481" s="29" t="n">
        <v>46357.82291666666</v>
      </c>
      <c r="H2481" s="24" t="inlineStr">
        <is>
          <t>Stockport</t>
        </is>
      </c>
      <c r="I2481" s="24" t="inlineStr">
        <is>
          <t>H</t>
        </is>
      </c>
      <c r="J2481" s="24" t="inlineStr">
        <is>
          <t>E2-Mansfiel-Stockpor</t>
        </is>
      </c>
      <c r="K2481" s="24" t="n">
        <v>7</v>
      </c>
      <c r="L2481" s="11">
        <f>IF(INDEX(Matches!$X:$X,AA2481)=0,"",IF(I2481="H",INDEX(Matches!$H:$H,AA2481),INDEX(Matches!$I:$I,AA2481)))</f>
        <v/>
      </c>
      <c r="M2481" s="11">
        <f>IF(INDEX(Matches!$X:$X,AA2481)=0,"",IF(I2481="H",INDEX(Matches!$I:$I,AA2481),INDEX(Matches!$H:$H,AA2481)))</f>
        <v/>
      </c>
      <c r="N2481" s="11">
        <f>IF(L2481="","",IF(L2481&gt;M2481,"W",IF(L2481=M2481,"D","L")))</f>
        <v/>
      </c>
      <c r="O2481" s="11">
        <f>IF(L2481="","",IF(L2481&gt;M2481,3,IF(L2481=M2481,1,0)))</f>
        <v/>
      </c>
      <c r="P2481" s="31">
        <f>IF(I2481="H",INDEX(Matches!$L:$L,AA2481),INDEX(Matches!$N:$N,AA2481))</f>
        <v/>
      </c>
      <c r="Q2481" s="31">
        <f>INDEX(Matches!$M:$M,AA2481)</f>
        <v/>
      </c>
      <c r="R2481" s="31">
        <f>IF(I2481="H",INDEX(Matches!$N:$N,AA2481),INDEX(Matches!$L:$L,AA2481))</f>
        <v/>
      </c>
      <c r="S2481" s="33">
        <f>IF(I2481="H",INDEX(Matches!$O:$O,AA2481),INDEX(Matches!$P:$P,AA2481))</f>
        <v/>
      </c>
      <c r="T2481" s="33">
        <f>IF(INDEX(Matches!$J:$J,AA2481)="","",IF(I2481="H",INDEX(Matches!$J:$J,AA2481),INDEX(Matches!$K:$K,AA2481)))</f>
        <v/>
      </c>
      <c r="U2481" s="33">
        <f>IF(INDEX(Matches!$K:$K,AA2481)="","",IF(I2481="H",INDEX(Matches!$K:$K,AA2481),INDEX(Matches!$J:$J,AA2481)))</f>
        <v/>
      </c>
      <c r="V2481" s="30">
        <f>IF(T2481="","",T2481-U2481)</f>
        <v/>
      </c>
      <c r="W2481" s="33">
        <f>IF(I2481="H",INDEX(Matches!$T:$T,AA2481),INDEX(Matches!$U:$U,AA2481))</f>
        <v/>
      </c>
      <c r="X2481" s="11">
        <f>INDEX(Matches!$X:$X,AA2481)</f>
        <v/>
      </c>
      <c r="Y2481" s="30">
        <f>IF(O2481="","",O2481-S2481)</f>
        <v/>
      </c>
      <c r="Z2481" s="30">
        <f>IF(W2481="","",W2481-S2481)</f>
        <v/>
      </c>
      <c r="AA2481" s="24">
        <f>MATCH(J2481,Matches!$A:$A,0)</f>
        <v/>
      </c>
      <c r="AB2481" s="33" t="n"/>
      <c r="AC2481" s="33" t="n">
        <v>1.307837751832166</v>
      </c>
      <c r="AD2481" s="24" t="n"/>
      <c r="AE2481" s="24" t="n">
        <v>5</v>
      </c>
      <c r="AF2481" s="33" t="n"/>
      <c r="AG2481" s="33" t="n"/>
    </row>
    <row r="2482">
      <c r="A2482" s="24" t="inlineStr">
        <is>
          <t>Mansfield|19</t>
        </is>
      </c>
      <c r="B2482" s="24" t="inlineStr">
        <is>
          <t>E2</t>
        </is>
      </c>
      <c r="C2482" s="24" t="inlineStr">
        <is>
          <t>League One</t>
        </is>
      </c>
      <c r="D2482" s="24" t="inlineStr">
        <is>
          <t>Mansfield</t>
        </is>
      </c>
      <c r="E2482" s="24" t="n">
        <v>19</v>
      </c>
      <c r="F2482" s="24" t="n">
        <v>5</v>
      </c>
      <c r="G2482" s="29" t="n">
        <v>46368.625</v>
      </c>
      <c r="H2482" s="24" t="inlineStr">
        <is>
          <t>Wycombe</t>
        </is>
      </c>
      <c r="I2482" s="24" t="inlineStr">
        <is>
          <t>H</t>
        </is>
      </c>
      <c r="J2482" s="24" t="inlineStr">
        <is>
          <t>E2-Mansfiel-Wycombe</t>
        </is>
      </c>
      <c r="K2482" s="24" t="n">
        <v>9</v>
      </c>
      <c r="L2482" s="11">
        <f>IF(INDEX(Matches!$X:$X,AA2482)=0,"",IF(I2482="H",INDEX(Matches!$H:$H,AA2482),INDEX(Matches!$I:$I,AA2482)))</f>
        <v/>
      </c>
      <c r="M2482" s="11">
        <f>IF(INDEX(Matches!$X:$X,AA2482)=0,"",IF(I2482="H",INDEX(Matches!$I:$I,AA2482),INDEX(Matches!$H:$H,AA2482)))</f>
        <v/>
      </c>
      <c r="N2482" s="11">
        <f>IF(L2482="","",IF(L2482&gt;M2482,"W",IF(L2482=M2482,"D","L")))</f>
        <v/>
      </c>
      <c r="O2482" s="11">
        <f>IF(L2482="","",IF(L2482&gt;M2482,3,IF(L2482=M2482,1,0)))</f>
        <v/>
      </c>
      <c r="P2482" s="31">
        <f>IF(I2482="H",INDEX(Matches!$L:$L,AA2482),INDEX(Matches!$N:$N,AA2482))</f>
        <v/>
      </c>
      <c r="Q2482" s="31">
        <f>INDEX(Matches!$M:$M,AA2482)</f>
        <v/>
      </c>
      <c r="R2482" s="31">
        <f>IF(I2482="H",INDEX(Matches!$N:$N,AA2482),INDEX(Matches!$L:$L,AA2482))</f>
        <v/>
      </c>
      <c r="S2482" s="33">
        <f>IF(I2482="H",INDEX(Matches!$O:$O,AA2482),INDEX(Matches!$P:$P,AA2482))</f>
        <v/>
      </c>
      <c r="T2482" s="33">
        <f>IF(INDEX(Matches!$J:$J,AA2482)="","",IF(I2482="H",INDEX(Matches!$J:$J,AA2482),INDEX(Matches!$K:$K,AA2482)))</f>
        <v/>
      </c>
      <c r="U2482" s="33">
        <f>IF(INDEX(Matches!$K:$K,AA2482)="","",IF(I2482="H",INDEX(Matches!$K:$K,AA2482),INDEX(Matches!$J:$J,AA2482)))</f>
        <v/>
      </c>
      <c r="V2482" s="30">
        <f>IF(T2482="","",T2482-U2482)</f>
        <v/>
      </c>
      <c r="W2482" s="33">
        <f>IF(I2482="H",INDEX(Matches!$T:$T,AA2482),INDEX(Matches!$U:$U,AA2482))</f>
        <v/>
      </c>
      <c r="X2482" s="11">
        <f>INDEX(Matches!$X:$X,AA2482)</f>
        <v/>
      </c>
      <c r="Y2482" s="30">
        <f>IF(O2482="","",O2482-S2482)</f>
        <v/>
      </c>
      <c r="Z2482" s="30">
        <f>IF(W2482="","",W2482-S2482)</f>
        <v/>
      </c>
      <c r="AA2482" s="24">
        <f>MATCH(J2482,Matches!$A:$A,0)</f>
        <v/>
      </c>
      <c r="AB2482" s="33" t="n"/>
      <c r="AC2482" s="33" t="n">
        <v>1.431434879893232</v>
      </c>
      <c r="AD2482" s="24" t="n"/>
      <c r="AE2482" s="24" t="n">
        <v>5</v>
      </c>
      <c r="AF2482" s="33" t="n"/>
      <c r="AG2482" s="33" t="n"/>
    </row>
    <row r="2483">
      <c r="A2483" s="24" t="inlineStr">
        <is>
          <t>Mansfield|20</t>
        </is>
      </c>
      <c r="B2483" s="24" t="inlineStr">
        <is>
          <t>E2</t>
        </is>
      </c>
      <c r="C2483" s="24" t="inlineStr">
        <is>
          <t>League One</t>
        </is>
      </c>
      <c r="D2483" s="24" t="inlineStr">
        <is>
          <t>Mansfield</t>
        </is>
      </c>
      <c r="E2483" s="24" t="n">
        <v>20</v>
      </c>
      <c r="F2483" s="24" t="n">
        <v>5</v>
      </c>
      <c r="G2483" s="29" t="n">
        <v>46375.625</v>
      </c>
      <c r="H2483" s="24" t="inlineStr">
        <is>
          <t>Plymouth</t>
        </is>
      </c>
      <c r="I2483" s="24" t="inlineStr">
        <is>
          <t>A</t>
        </is>
      </c>
      <c r="J2483" s="24" t="inlineStr">
        <is>
          <t>E2-Plymouth-Mansfiel</t>
        </is>
      </c>
      <c r="K2483" s="24" t="n">
        <v>5</v>
      </c>
      <c r="L2483" s="11">
        <f>IF(INDEX(Matches!$X:$X,AA2483)=0,"",IF(I2483="H",INDEX(Matches!$H:$H,AA2483),INDEX(Matches!$I:$I,AA2483)))</f>
        <v/>
      </c>
      <c r="M2483" s="11">
        <f>IF(INDEX(Matches!$X:$X,AA2483)=0,"",IF(I2483="H",INDEX(Matches!$I:$I,AA2483),INDEX(Matches!$H:$H,AA2483)))</f>
        <v/>
      </c>
      <c r="N2483" s="11">
        <f>IF(L2483="","",IF(L2483&gt;M2483,"W",IF(L2483=M2483,"D","L")))</f>
        <v/>
      </c>
      <c r="O2483" s="11">
        <f>IF(L2483="","",IF(L2483&gt;M2483,3,IF(L2483=M2483,1,0)))</f>
        <v/>
      </c>
      <c r="P2483" s="31">
        <f>IF(I2483="H",INDEX(Matches!$L:$L,AA2483),INDEX(Matches!$N:$N,AA2483))</f>
        <v/>
      </c>
      <c r="Q2483" s="31">
        <f>INDEX(Matches!$M:$M,AA2483)</f>
        <v/>
      </c>
      <c r="R2483" s="31">
        <f>IF(I2483="H",INDEX(Matches!$N:$N,AA2483),INDEX(Matches!$L:$L,AA2483))</f>
        <v/>
      </c>
      <c r="S2483" s="33">
        <f>IF(I2483="H",INDEX(Matches!$O:$O,AA2483),INDEX(Matches!$P:$P,AA2483))</f>
        <v/>
      </c>
      <c r="T2483" s="33">
        <f>IF(INDEX(Matches!$J:$J,AA2483)="","",IF(I2483="H",INDEX(Matches!$J:$J,AA2483),INDEX(Matches!$K:$K,AA2483)))</f>
        <v/>
      </c>
      <c r="U2483" s="33">
        <f>IF(INDEX(Matches!$K:$K,AA2483)="","",IF(I2483="H",INDEX(Matches!$K:$K,AA2483),INDEX(Matches!$J:$J,AA2483)))</f>
        <v/>
      </c>
      <c r="V2483" s="30">
        <f>IF(T2483="","",T2483-U2483)</f>
        <v/>
      </c>
      <c r="W2483" s="33">
        <f>IF(I2483="H",INDEX(Matches!$T:$T,AA2483),INDEX(Matches!$U:$U,AA2483))</f>
        <v/>
      </c>
      <c r="X2483" s="11">
        <f>INDEX(Matches!$X:$X,AA2483)</f>
        <v/>
      </c>
      <c r="Y2483" s="30">
        <f>IF(O2483="","",O2483-S2483)</f>
        <v/>
      </c>
      <c r="Z2483" s="30">
        <f>IF(W2483="","",W2483-S2483)</f>
        <v/>
      </c>
      <c r="AA2483" s="24">
        <f>MATCH(J2483,Matches!$A:$A,0)</f>
        <v/>
      </c>
      <c r="AB2483" s="33" t="n"/>
      <c r="AC2483" s="33" t="n">
        <v>1.046939458285718</v>
      </c>
      <c r="AD2483" s="24" t="n"/>
      <c r="AE2483" s="24" t="n">
        <v>5</v>
      </c>
      <c r="AF2483" s="33" t="n"/>
      <c r="AG2483" s="33" t="n"/>
    </row>
    <row r="2484">
      <c r="A2484" s="24" t="inlineStr">
        <is>
          <t>Mansfield|21</t>
        </is>
      </c>
      <c r="B2484" s="24" t="inlineStr">
        <is>
          <t>E2</t>
        </is>
      </c>
      <c r="C2484" s="24" t="inlineStr">
        <is>
          <t>League One</t>
        </is>
      </c>
      <c r="D2484" s="24" t="inlineStr">
        <is>
          <t>Mansfield</t>
        </is>
      </c>
      <c r="E2484" s="24" t="n">
        <v>21</v>
      </c>
      <c r="F2484" s="24" t="n">
        <v>6</v>
      </c>
      <c r="G2484" s="29" t="n">
        <v>46382.625</v>
      </c>
      <c r="H2484" s="24" t="inlineStr">
        <is>
          <t>Barnsley</t>
        </is>
      </c>
      <c r="I2484" s="24" t="inlineStr">
        <is>
          <t>H</t>
        </is>
      </c>
      <c r="J2484" s="24" t="inlineStr">
        <is>
          <t>E2-Mansfiel-Barnsley</t>
        </is>
      </c>
      <c r="K2484" s="24" t="n">
        <v>13</v>
      </c>
      <c r="L2484" s="11">
        <f>IF(INDEX(Matches!$X:$X,AA2484)=0,"",IF(I2484="H",INDEX(Matches!$H:$H,AA2484),INDEX(Matches!$I:$I,AA2484)))</f>
        <v/>
      </c>
      <c r="M2484" s="11">
        <f>IF(INDEX(Matches!$X:$X,AA2484)=0,"",IF(I2484="H",INDEX(Matches!$I:$I,AA2484),INDEX(Matches!$H:$H,AA2484)))</f>
        <v/>
      </c>
      <c r="N2484" s="11">
        <f>IF(L2484="","",IF(L2484&gt;M2484,"W",IF(L2484=M2484,"D","L")))</f>
        <v/>
      </c>
      <c r="O2484" s="11">
        <f>IF(L2484="","",IF(L2484&gt;M2484,3,IF(L2484=M2484,1,0)))</f>
        <v/>
      </c>
      <c r="P2484" s="31">
        <f>IF(I2484="H",INDEX(Matches!$L:$L,AA2484),INDEX(Matches!$N:$N,AA2484))</f>
        <v/>
      </c>
      <c r="Q2484" s="31">
        <f>INDEX(Matches!$M:$M,AA2484)</f>
        <v/>
      </c>
      <c r="R2484" s="31">
        <f>IF(I2484="H",INDEX(Matches!$N:$N,AA2484),INDEX(Matches!$L:$L,AA2484))</f>
        <v/>
      </c>
      <c r="S2484" s="33">
        <f>IF(I2484="H",INDEX(Matches!$O:$O,AA2484),INDEX(Matches!$P:$P,AA2484))</f>
        <v/>
      </c>
      <c r="T2484" s="33">
        <f>IF(INDEX(Matches!$J:$J,AA2484)="","",IF(I2484="H",INDEX(Matches!$J:$J,AA2484),INDEX(Matches!$K:$K,AA2484)))</f>
        <v/>
      </c>
      <c r="U2484" s="33">
        <f>IF(INDEX(Matches!$K:$K,AA2484)="","",IF(I2484="H",INDEX(Matches!$K:$K,AA2484),INDEX(Matches!$J:$J,AA2484)))</f>
        <v/>
      </c>
      <c r="V2484" s="30">
        <f>IF(T2484="","",T2484-U2484)</f>
        <v/>
      </c>
      <c r="W2484" s="33">
        <f>IF(I2484="H",INDEX(Matches!$T:$T,AA2484),INDEX(Matches!$U:$U,AA2484))</f>
        <v/>
      </c>
      <c r="X2484" s="11">
        <f>INDEX(Matches!$X:$X,AA2484)</f>
        <v/>
      </c>
      <c r="Y2484" s="30">
        <f>IF(O2484="","",O2484-S2484)</f>
        <v/>
      </c>
      <c r="Z2484" s="30">
        <f>IF(W2484="","",W2484-S2484)</f>
        <v/>
      </c>
      <c r="AA2484" s="24">
        <f>MATCH(J2484,Matches!$A:$A,0)</f>
        <v/>
      </c>
      <c r="AB2484" s="33" t="n"/>
      <c r="AC2484" s="33" t="n">
        <v>1.526498662800301</v>
      </c>
      <c r="AD2484" s="24" t="n"/>
      <c r="AE2484" s="24" t="n">
        <v>6</v>
      </c>
      <c r="AF2484" s="33" t="n"/>
      <c r="AG2484" s="33" t="n"/>
    </row>
    <row r="2485">
      <c r="A2485" s="24" t="inlineStr">
        <is>
          <t>Mansfield|22</t>
        </is>
      </c>
      <c r="B2485" s="24" t="inlineStr">
        <is>
          <t>E2</t>
        </is>
      </c>
      <c r="C2485" s="24" t="inlineStr">
        <is>
          <t>League One</t>
        </is>
      </c>
      <c r="D2485" s="24" t="inlineStr">
        <is>
          <t>Mansfield</t>
        </is>
      </c>
      <c r="E2485" s="24" t="n">
        <v>22</v>
      </c>
      <c r="F2485" s="24" t="n">
        <v>6</v>
      </c>
      <c r="G2485" s="29" t="n">
        <v>46385.82291666666</v>
      </c>
      <c r="H2485" s="24" t="inlineStr">
        <is>
          <t>Sheffield Wed</t>
        </is>
      </c>
      <c r="I2485" s="24" t="inlineStr">
        <is>
          <t>A</t>
        </is>
      </c>
      <c r="J2485" s="24" t="inlineStr">
        <is>
          <t>E2-Sheffiel-Mansfiel</t>
        </is>
      </c>
      <c r="K2485" s="24" t="n">
        <v>2</v>
      </c>
      <c r="L2485" s="11">
        <f>IF(INDEX(Matches!$X:$X,AA2485)=0,"",IF(I2485="H",INDEX(Matches!$H:$H,AA2485),INDEX(Matches!$I:$I,AA2485)))</f>
        <v/>
      </c>
      <c r="M2485" s="11">
        <f>IF(INDEX(Matches!$X:$X,AA2485)=0,"",IF(I2485="H",INDEX(Matches!$I:$I,AA2485),INDEX(Matches!$H:$H,AA2485)))</f>
        <v/>
      </c>
      <c r="N2485" s="11">
        <f>IF(L2485="","",IF(L2485&gt;M2485,"W",IF(L2485=M2485,"D","L")))</f>
        <v/>
      </c>
      <c r="O2485" s="11">
        <f>IF(L2485="","",IF(L2485&gt;M2485,3,IF(L2485=M2485,1,0)))</f>
        <v/>
      </c>
      <c r="P2485" s="31">
        <f>IF(I2485="H",INDEX(Matches!$L:$L,AA2485),INDEX(Matches!$N:$N,AA2485))</f>
        <v/>
      </c>
      <c r="Q2485" s="31">
        <f>INDEX(Matches!$M:$M,AA2485)</f>
        <v/>
      </c>
      <c r="R2485" s="31">
        <f>IF(I2485="H",INDEX(Matches!$N:$N,AA2485),INDEX(Matches!$L:$L,AA2485))</f>
        <v/>
      </c>
      <c r="S2485" s="33">
        <f>IF(I2485="H",INDEX(Matches!$O:$O,AA2485),INDEX(Matches!$P:$P,AA2485))</f>
        <v/>
      </c>
      <c r="T2485" s="33">
        <f>IF(INDEX(Matches!$J:$J,AA2485)="","",IF(I2485="H",INDEX(Matches!$J:$J,AA2485),INDEX(Matches!$K:$K,AA2485)))</f>
        <v/>
      </c>
      <c r="U2485" s="33">
        <f>IF(INDEX(Matches!$K:$K,AA2485)="","",IF(I2485="H",INDEX(Matches!$K:$K,AA2485),INDEX(Matches!$J:$J,AA2485)))</f>
        <v/>
      </c>
      <c r="V2485" s="30">
        <f>IF(T2485="","",T2485-U2485)</f>
        <v/>
      </c>
      <c r="W2485" s="33">
        <f>IF(I2485="H",INDEX(Matches!$T:$T,AA2485),INDEX(Matches!$U:$U,AA2485))</f>
        <v/>
      </c>
      <c r="X2485" s="11">
        <f>INDEX(Matches!$X:$X,AA2485)</f>
        <v/>
      </c>
      <c r="Y2485" s="30">
        <f>IF(O2485="","",O2485-S2485)</f>
        <v/>
      </c>
      <c r="Z2485" s="30">
        <f>IF(W2485="","",W2485-S2485)</f>
        <v/>
      </c>
      <c r="AA2485" s="24">
        <f>MATCH(J2485,Matches!$A:$A,0)</f>
        <v/>
      </c>
      <c r="AB2485" s="33" t="n"/>
      <c r="AC2485" s="33" t="n">
        <v>0.9252776090735038</v>
      </c>
      <c r="AD2485" s="24" t="n"/>
      <c r="AE2485" s="24" t="n">
        <v>6</v>
      </c>
      <c r="AF2485" s="33" t="n"/>
      <c r="AG2485" s="33" t="n"/>
    </row>
    <row r="2486">
      <c r="A2486" s="24" t="inlineStr">
        <is>
          <t>Mansfield|23</t>
        </is>
      </c>
      <c r="B2486" s="24" t="inlineStr">
        <is>
          <t>E2</t>
        </is>
      </c>
      <c r="C2486" s="24" t="inlineStr">
        <is>
          <t>League One</t>
        </is>
      </c>
      <c r="D2486" s="24" t="inlineStr">
        <is>
          <t>Mansfield</t>
        </is>
      </c>
      <c r="E2486" s="24" t="n">
        <v>23</v>
      </c>
      <c r="F2486" s="24" t="n">
        <v>6</v>
      </c>
      <c r="G2486" s="29" t="n">
        <v>46389.625</v>
      </c>
      <c r="H2486" s="24" t="inlineStr">
        <is>
          <t>Cambridge</t>
        </is>
      </c>
      <c r="I2486" s="24" t="inlineStr">
        <is>
          <t>A</t>
        </is>
      </c>
      <c r="J2486" s="24" t="inlineStr">
        <is>
          <t>E2-Cambridg-Mansfiel</t>
        </is>
      </c>
      <c r="K2486" s="24" t="n">
        <v>21</v>
      </c>
      <c r="L2486" s="11">
        <f>IF(INDEX(Matches!$X:$X,AA2486)=0,"",IF(I2486="H",INDEX(Matches!$H:$H,AA2486),INDEX(Matches!$I:$I,AA2486)))</f>
        <v/>
      </c>
      <c r="M2486" s="11">
        <f>IF(INDEX(Matches!$X:$X,AA2486)=0,"",IF(I2486="H",INDEX(Matches!$I:$I,AA2486),INDEX(Matches!$H:$H,AA2486)))</f>
        <v/>
      </c>
      <c r="N2486" s="11">
        <f>IF(L2486="","",IF(L2486&gt;M2486,"W",IF(L2486=M2486,"D","L")))</f>
        <v/>
      </c>
      <c r="O2486" s="11">
        <f>IF(L2486="","",IF(L2486&gt;M2486,3,IF(L2486=M2486,1,0)))</f>
        <v/>
      </c>
      <c r="P2486" s="31">
        <f>IF(I2486="H",INDEX(Matches!$L:$L,AA2486),INDEX(Matches!$N:$N,AA2486))</f>
        <v/>
      </c>
      <c r="Q2486" s="31">
        <f>INDEX(Matches!$M:$M,AA2486)</f>
        <v/>
      </c>
      <c r="R2486" s="31">
        <f>IF(I2486="H",INDEX(Matches!$N:$N,AA2486),INDEX(Matches!$L:$L,AA2486))</f>
        <v/>
      </c>
      <c r="S2486" s="33">
        <f>IF(I2486="H",INDEX(Matches!$O:$O,AA2486),INDEX(Matches!$P:$P,AA2486))</f>
        <v/>
      </c>
      <c r="T2486" s="33">
        <f>IF(INDEX(Matches!$J:$J,AA2486)="","",IF(I2486="H",INDEX(Matches!$J:$J,AA2486),INDEX(Matches!$K:$K,AA2486)))</f>
        <v/>
      </c>
      <c r="U2486" s="33">
        <f>IF(INDEX(Matches!$K:$K,AA2486)="","",IF(I2486="H",INDEX(Matches!$K:$K,AA2486),INDEX(Matches!$J:$J,AA2486)))</f>
        <v/>
      </c>
      <c r="V2486" s="30">
        <f>IF(T2486="","",T2486-U2486)</f>
        <v/>
      </c>
      <c r="W2486" s="33">
        <f>IF(I2486="H",INDEX(Matches!$T:$T,AA2486),INDEX(Matches!$U:$U,AA2486))</f>
        <v/>
      </c>
      <c r="X2486" s="11">
        <f>INDEX(Matches!$X:$X,AA2486)</f>
        <v/>
      </c>
      <c r="Y2486" s="30">
        <f>IF(O2486="","",O2486-S2486)</f>
        <v/>
      </c>
      <c r="Z2486" s="30">
        <f>IF(W2486="","",W2486-S2486)</f>
        <v/>
      </c>
      <c r="AA2486" s="24">
        <f>MATCH(J2486,Matches!$A:$A,0)</f>
        <v/>
      </c>
      <c r="AB2486" s="33" t="n"/>
      <c r="AC2486" s="33" t="n">
        <v>1.31101927748716</v>
      </c>
      <c r="AD2486" s="24" t="n"/>
      <c r="AE2486" s="24" t="n">
        <v>6</v>
      </c>
      <c r="AF2486" s="33" t="n"/>
      <c r="AG2486" s="33" t="n"/>
    </row>
    <row r="2487">
      <c r="A2487" s="24" t="inlineStr">
        <is>
          <t>Mansfield|24</t>
        </is>
      </c>
      <c r="B2487" s="24" t="inlineStr">
        <is>
          <t>E2</t>
        </is>
      </c>
      <c r="C2487" s="24" t="inlineStr">
        <is>
          <t>League One</t>
        </is>
      </c>
      <c r="D2487" s="24" t="inlineStr">
        <is>
          <t>Mansfield</t>
        </is>
      </c>
      <c r="E2487" s="24" t="n">
        <v>24</v>
      </c>
      <c r="F2487" s="24" t="n">
        <v>6</v>
      </c>
      <c r="G2487" s="29" t="n">
        <v>46396.625</v>
      </c>
      <c r="H2487" s="24" t="inlineStr">
        <is>
          <t>Plymouth</t>
        </is>
      </c>
      <c r="I2487" s="24" t="inlineStr">
        <is>
          <t>H</t>
        </is>
      </c>
      <c r="J2487" s="24" t="inlineStr">
        <is>
          <t>E2-Mansfiel-Plymouth</t>
        </is>
      </c>
      <c r="K2487" s="24" t="n">
        <v>5</v>
      </c>
      <c r="L2487" s="11">
        <f>IF(INDEX(Matches!$X:$X,AA2487)=0,"",IF(I2487="H",INDEX(Matches!$H:$H,AA2487),INDEX(Matches!$I:$I,AA2487)))</f>
        <v/>
      </c>
      <c r="M2487" s="11">
        <f>IF(INDEX(Matches!$X:$X,AA2487)=0,"",IF(I2487="H",INDEX(Matches!$I:$I,AA2487),INDEX(Matches!$H:$H,AA2487)))</f>
        <v/>
      </c>
      <c r="N2487" s="11">
        <f>IF(L2487="","",IF(L2487&gt;M2487,"W",IF(L2487=M2487,"D","L")))</f>
        <v/>
      </c>
      <c r="O2487" s="11">
        <f>IF(L2487="","",IF(L2487&gt;M2487,3,IF(L2487=M2487,1,0)))</f>
        <v/>
      </c>
      <c r="P2487" s="31">
        <f>IF(I2487="H",INDEX(Matches!$L:$L,AA2487),INDEX(Matches!$N:$N,AA2487))</f>
        <v/>
      </c>
      <c r="Q2487" s="31">
        <f>INDEX(Matches!$M:$M,AA2487)</f>
        <v/>
      </c>
      <c r="R2487" s="31">
        <f>IF(I2487="H",INDEX(Matches!$N:$N,AA2487),INDEX(Matches!$L:$L,AA2487))</f>
        <v/>
      </c>
      <c r="S2487" s="33">
        <f>IF(I2487="H",INDEX(Matches!$O:$O,AA2487),INDEX(Matches!$P:$P,AA2487))</f>
        <v/>
      </c>
      <c r="T2487" s="33">
        <f>IF(INDEX(Matches!$J:$J,AA2487)="","",IF(I2487="H",INDEX(Matches!$J:$J,AA2487),INDEX(Matches!$K:$K,AA2487)))</f>
        <v/>
      </c>
      <c r="U2487" s="33">
        <f>IF(INDEX(Matches!$K:$K,AA2487)="","",IF(I2487="H",INDEX(Matches!$K:$K,AA2487),INDEX(Matches!$J:$J,AA2487)))</f>
        <v/>
      </c>
      <c r="V2487" s="30">
        <f>IF(T2487="","",T2487-U2487)</f>
        <v/>
      </c>
      <c r="W2487" s="33">
        <f>IF(I2487="H",INDEX(Matches!$T:$T,AA2487),INDEX(Matches!$U:$U,AA2487))</f>
        <v/>
      </c>
      <c r="X2487" s="11">
        <f>INDEX(Matches!$X:$X,AA2487)</f>
        <v/>
      </c>
      <c r="Y2487" s="30">
        <f>IF(O2487="","",O2487-S2487)</f>
        <v/>
      </c>
      <c r="Z2487" s="30">
        <f>IF(W2487="","",W2487-S2487)</f>
        <v/>
      </c>
      <c r="AA2487" s="24">
        <f>MATCH(J2487,Matches!$A:$A,0)</f>
        <v/>
      </c>
      <c r="AB2487" s="33" t="n"/>
      <c r="AC2487" s="33" t="n">
        <v>1.363453564695726</v>
      </c>
      <c r="AD2487" s="24" t="n"/>
      <c r="AE2487" s="24" t="n">
        <v>6</v>
      </c>
      <c r="AF2487" s="33" t="n"/>
      <c r="AG2487" s="33" t="n"/>
    </row>
    <row r="2488">
      <c r="A2488" s="24" t="inlineStr">
        <is>
          <t>Mansfield|25</t>
        </is>
      </c>
      <c r="B2488" s="24" t="inlineStr">
        <is>
          <t>E2</t>
        </is>
      </c>
      <c r="C2488" s="24" t="inlineStr">
        <is>
          <t>League One</t>
        </is>
      </c>
      <c r="D2488" s="24" t="inlineStr">
        <is>
          <t>Mansfield</t>
        </is>
      </c>
      <c r="E2488" s="24" t="n">
        <v>25</v>
      </c>
      <c r="F2488" s="24" t="n">
        <v>7</v>
      </c>
      <c r="G2488" s="29" t="n">
        <v>46403.625</v>
      </c>
      <c r="H2488" s="24" t="inlineStr">
        <is>
          <t>Oxford</t>
        </is>
      </c>
      <c r="I2488" s="24" t="inlineStr">
        <is>
          <t>A</t>
        </is>
      </c>
      <c r="J2488" s="24" t="inlineStr">
        <is>
          <t>E2-Oxford-Mansfiel</t>
        </is>
      </c>
      <c r="K2488" s="24" t="n">
        <v>11</v>
      </c>
      <c r="L2488" s="11">
        <f>IF(INDEX(Matches!$X:$X,AA2488)=0,"",IF(I2488="H",INDEX(Matches!$H:$H,AA2488),INDEX(Matches!$I:$I,AA2488)))</f>
        <v/>
      </c>
      <c r="M2488" s="11">
        <f>IF(INDEX(Matches!$X:$X,AA2488)=0,"",IF(I2488="H",INDEX(Matches!$I:$I,AA2488),INDEX(Matches!$H:$H,AA2488)))</f>
        <v/>
      </c>
      <c r="N2488" s="11">
        <f>IF(L2488="","",IF(L2488&gt;M2488,"W",IF(L2488=M2488,"D","L")))</f>
        <v/>
      </c>
      <c r="O2488" s="11">
        <f>IF(L2488="","",IF(L2488&gt;M2488,3,IF(L2488=M2488,1,0)))</f>
        <v/>
      </c>
      <c r="P2488" s="31">
        <f>IF(I2488="H",INDEX(Matches!$L:$L,AA2488),INDEX(Matches!$N:$N,AA2488))</f>
        <v/>
      </c>
      <c r="Q2488" s="31">
        <f>INDEX(Matches!$M:$M,AA2488)</f>
        <v/>
      </c>
      <c r="R2488" s="31">
        <f>IF(I2488="H",INDEX(Matches!$N:$N,AA2488),INDEX(Matches!$L:$L,AA2488))</f>
        <v/>
      </c>
      <c r="S2488" s="33">
        <f>IF(I2488="H",INDEX(Matches!$O:$O,AA2488),INDEX(Matches!$P:$P,AA2488))</f>
        <v/>
      </c>
      <c r="T2488" s="33">
        <f>IF(INDEX(Matches!$J:$J,AA2488)="","",IF(I2488="H",INDEX(Matches!$J:$J,AA2488),INDEX(Matches!$K:$K,AA2488)))</f>
        <v/>
      </c>
      <c r="U2488" s="33">
        <f>IF(INDEX(Matches!$K:$K,AA2488)="","",IF(I2488="H",INDEX(Matches!$K:$K,AA2488),INDEX(Matches!$J:$J,AA2488)))</f>
        <v/>
      </c>
      <c r="V2488" s="30">
        <f>IF(T2488="","",T2488-U2488)</f>
        <v/>
      </c>
      <c r="W2488" s="33">
        <f>IF(I2488="H",INDEX(Matches!$T:$T,AA2488),INDEX(Matches!$U:$U,AA2488))</f>
        <v/>
      </c>
      <c r="X2488" s="11">
        <f>INDEX(Matches!$X:$X,AA2488)</f>
        <v/>
      </c>
      <c r="Y2488" s="30">
        <f>IF(O2488="","",O2488-S2488)</f>
        <v/>
      </c>
      <c r="Z2488" s="30">
        <f>IF(W2488="","",W2488-S2488)</f>
        <v/>
      </c>
      <c r="AA2488" s="24">
        <f>MATCH(J2488,Matches!$A:$A,0)</f>
        <v/>
      </c>
      <c r="AB2488" s="33" t="n"/>
      <c r="AC2488" s="33" t="n">
        <v>1.177463675911941</v>
      </c>
      <c r="AD2488" s="24" t="n"/>
      <c r="AE2488" s="24" t="n">
        <v>7</v>
      </c>
      <c r="AF2488" s="33" t="n"/>
      <c r="AG2488" s="33" t="n"/>
    </row>
    <row r="2489">
      <c r="A2489" s="24" t="inlineStr">
        <is>
          <t>Mansfield|26</t>
        </is>
      </c>
      <c r="B2489" s="24" t="inlineStr">
        <is>
          <t>E2</t>
        </is>
      </c>
      <c r="C2489" s="24" t="inlineStr">
        <is>
          <t>League One</t>
        </is>
      </c>
      <c r="D2489" s="24" t="inlineStr">
        <is>
          <t>Mansfield</t>
        </is>
      </c>
      <c r="E2489" s="24" t="n">
        <v>26</v>
      </c>
      <c r="F2489" s="24" t="n">
        <v>7</v>
      </c>
      <c r="G2489" s="29" t="n">
        <v>46406.82291666666</v>
      </c>
      <c r="H2489" s="24" t="inlineStr">
        <is>
          <t>AFC Wimbledon</t>
        </is>
      </c>
      <c r="I2489" s="24" t="inlineStr">
        <is>
          <t>H</t>
        </is>
      </c>
      <c r="J2489" s="24" t="inlineStr">
        <is>
          <t>E2-Mansfiel-AFCWimbl</t>
        </is>
      </c>
      <c r="K2489" s="24" t="n">
        <v>23</v>
      </c>
      <c r="L2489" s="11">
        <f>IF(INDEX(Matches!$X:$X,AA2489)=0,"",IF(I2489="H",INDEX(Matches!$H:$H,AA2489),INDEX(Matches!$I:$I,AA2489)))</f>
        <v/>
      </c>
      <c r="M2489" s="11">
        <f>IF(INDEX(Matches!$X:$X,AA2489)=0,"",IF(I2489="H",INDEX(Matches!$I:$I,AA2489),INDEX(Matches!$H:$H,AA2489)))</f>
        <v/>
      </c>
      <c r="N2489" s="11">
        <f>IF(L2489="","",IF(L2489&gt;M2489,"W",IF(L2489=M2489,"D","L")))</f>
        <v/>
      </c>
      <c r="O2489" s="11">
        <f>IF(L2489="","",IF(L2489&gt;M2489,3,IF(L2489=M2489,1,0)))</f>
        <v/>
      </c>
      <c r="P2489" s="31">
        <f>IF(I2489="H",INDEX(Matches!$L:$L,AA2489),INDEX(Matches!$N:$N,AA2489))</f>
        <v/>
      </c>
      <c r="Q2489" s="31">
        <f>INDEX(Matches!$M:$M,AA2489)</f>
        <v/>
      </c>
      <c r="R2489" s="31">
        <f>IF(I2489="H",INDEX(Matches!$N:$N,AA2489),INDEX(Matches!$L:$L,AA2489))</f>
        <v/>
      </c>
      <c r="S2489" s="33">
        <f>IF(I2489="H",INDEX(Matches!$O:$O,AA2489),INDEX(Matches!$P:$P,AA2489))</f>
        <v/>
      </c>
      <c r="T2489" s="33">
        <f>IF(INDEX(Matches!$J:$J,AA2489)="","",IF(I2489="H",INDEX(Matches!$J:$J,AA2489),INDEX(Matches!$K:$K,AA2489)))</f>
        <v/>
      </c>
      <c r="U2489" s="33">
        <f>IF(INDEX(Matches!$K:$K,AA2489)="","",IF(I2489="H",INDEX(Matches!$K:$K,AA2489),INDEX(Matches!$J:$J,AA2489)))</f>
        <v/>
      </c>
      <c r="V2489" s="30">
        <f>IF(T2489="","",T2489-U2489)</f>
        <v/>
      </c>
      <c r="W2489" s="33">
        <f>IF(I2489="H",INDEX(Matches!$T:$T,AA2489),INDEX(Matches!$U:$U,AA2489))</f>
        <v/>
      </c>
      <c r="X2489" s="11">
        <f>INDEX(Matches!$X:$X,AA2489)</f>
        <v/>
      </c>
      <c r="Y2489" s="30">
        <f>IF(O2489="","",O2489-S2489)</f>
        <v/>
      </c>
      <c r="Z2489" s="30">
        <f>IF(W2489="","",W2489-S2489)</f>
        <v/>
      </c>
      <c r="AA2489" s="24">
        <f>MATCH(J2489,Matches!$A:$A,0)</f>
        <v/>
      </c>
      <c r="AB2489" s="33" t="n"/>
      <c r="AC2489" s="33" t="n">
        <v>1.730628239422646</v>
      </c>
      <c r="AD2489" s="24" t="n"/>
      <c r="AE2489" s="24" t="n">
        <v>7</v>
      </c>
      <c r="AF2489" s="33" t="n"/>
      <c r="AG2489" s="33" t="n"/>
    </row>
    <row r="2490">
      <c r="A2490" s="24" t="inlineStr">
        <is>
          <t>Mansfield|27</t>
        </is>
      </c>
      <c r="B2490" s="24" t="inlineStr">
        <is>
          <t>E2</t>
        </is>
      </c>
      <c r="C2490" s="24" t="inlineStr">
        <is>
          <t>League One</t>
        </is>
      </c>
      <c r="D2490" s="24" t="inlineStr">
        <is>
          <t>Mansfield</t>
        </is>
      </c>
      <c r="E2490" s="24" t="n">
        <v>27</v>
      </c>
      <c r="F2490" s="24" t="n">
        <v>7</v>
      </c>
      <c r="G2490" s="29" t="n">
        <v>46410.625</v>
      </c>
      <c r="H2490" s="24" t="inlineStr">
        <is>
          <t>Blackpool</t>
        </is>
      </c>
      <c r="I2490" s="24" t="inlineStr">
        <is>
          <t>H</t>
        </is>
      </c>
      <c r="J2490" s="24" t="inlineStr">
        <is>
          <t>E2-Mansfiel-Blackpoo</t>
        </is>
      </c>
      <c r="K2490" s="24" t="n">
        <v>10</v>
      </c>
      <c r="L2490" s="11">
        <f>IF(INDEX(Matches!$X:$X,AA2490)=0,"",IF(I2490="H",INDEX(Matches!$H:$H,AA2490),INDEX(Matches!$I:$I,AA2490)))</f>
        <v/>
      </c>
      <c r="M2490" s="11">
        <f>IF(INDEX(Matches!$X:$X,AA2490)=0,"",IF(I2490="H",INDEX(Matches!$I:$I,AA2490),INDEX(Matches!$H:$H,AA2490)))</f>
        <v/>
      </c>
      <c r="N2490" s="11">
        <f>IF(L2490="","",IF(L2490&gt;M2490,"W",IF(L2490=M2490,"D","L")))</f>
        <v/>
      </c>
      <c r="O2490" s="11">
        <f>IF(L2490="","",IF(L2490&gt;M2490,3,IF(L2490=M2490,1,0)))</f>
        <v/>
      </c>
      <c r="P2490" s="31">
        <f>IF(I2490="H",INDEX(Matches!$L:$L,AA2490),INDEX(Matches!$N:$N,AA2490))</f>
        <v/>
      </c>
      <c r="Q2490" s="31">
        <f>INDEX(Matches!$M:$M,AA2490)</f>
        <v/>
      </c>
      <c r="R2490" s="31">
        <f>IF(I2490="H",INDEX(Matches!$N:$N,AA2490),INDEX(Matches!$L:$L,AA2490))</f>
        <v/>
      </c>
      <c r="S2490" s="33">
        <f>IF(I2490="H",INDEX(Matches!$O:$O,AA2490),INDEX(Matches!$P:$P,AA2490))</f>
        <v/>
      </c>
      <c r="T2490" s="33">
        <f>IF(INDEX(Matches!$J:$J,AA2490)="","",IF(I2490="H",INDEX(Matches!$J:$J,AA2490),INDEX(Matches!$K:$K,AA2490)))</f>
        <v/>
      </c>
      <c r="U2490" s="33">
        <f>IF(INDEX(Matches!$K:$K,AA2490)="","",IF(I2490="H",INDEX(Matches!$K:$K,AA2490),INDEX(Matches!$J:$J,AA2490)))</f>
        <v/>
      </c>
      <c r="V2490" s="30">
        <f>IF(T2490="","",T2490-U2490)</f>
        <v/>
      </c>
      <c r="W2490" s="33">
        <f>IF(I2490="H",INDEX(Matches!$T:$T,AA2490),INDEX(Matches!$U:$U,AA2490))</f>
        <v/>
      </c>
      <c r="X2490" s="11">
        <f>INDEX(Matches!$X:$X,AA2490)</f>
        <v/>
      </c>
      <c r="Y2490" s="30">
        <f>IF(O2490="","",O2490-S2490)</f>
        <v/>
      </c>
      <c r="Z2490" s="30">
        <f>IF(W2490="","",W2490-S2490)</f>
        <v/>
      </c>
      <c r="AA2490" s="24">
        <f>MATCH(J2490,Matches!$A:$A,0)</f>
        <v/>
      </c>
      <c r="AB2490" s="33" t="n"/>
      <c r="AC2490" s="33" t="n">
        <v>1.486266195085332</v>
      </c>
      <c r="AD2490" s="24" t="n"/>
      <c r="AE2490" s="24" t="n">
        <v>7</v>
      </c>
      <c r="AF2490" s="33" t="n"/>
      <c r="AG2490" s="33" t="n"/>
    </row>
    <row r="2491">
      <c r="A2491" s="24" t="inlineStr">
        <is>
          <t>Mansfield|28</t>
        </is>
      </c>
      <c r="B2491" s="24" t="inlineStr">
        <is>
          <t>E2</t>
        </is>
      </c>
      <c r="C2491" s="24" t="inlineStr">
        <is>
          <t>League One</t>
        </is>
      </c>
      <c r="D2491" s="24" t="inlineStr">
        <is>
          <t>Mansfield</t>
        </is>
      </c>
      <c r="E2491" s="24" t="n">
        <v>28</v>
      </c>
      <c r="F2491" s="24" t="n">
        <v>7</v>
      </c>
      <c r="G2491" s="29" t="n">
        <v>46417.625</v>
      </c>
      <c r="H2491" s="24" t="inlineStr">
        <is>
          <t>Notts County</t>
        </is>
      </c>
      <c r="I2491" s="24" t="inlineStr">
        <is>
          <t>A</t>
        </is>
      </c>
      <c r="J2491" s="24" t="inlineStr">
        <is>
          <t>E2-NottsCou-Mansfiel</t>
        </is>
      </c>
      <c r="K2491" s="24" t="n">
        <v>18</v>
      </c>
      <c r="L2491" s="11">
        <f>IF(INDEX(Matches!$X:$X,AA2491)=0,"",IF(I2491="H",INDEX(Matches!$H:$H,AA2491),INDEX(Matches!$I:$I,AA2491)))</f>
        <v/>
      </c>
      <c r="M2491" s="11">
        <f>IF(INDEX(Matches!$X:$X,AA2491)=0,"",IF(I2491="H",INDEX(Matches!$I:$I,AA2491),INDEX(Matches!$H:$H,AA2491)))</f>
        <v/>
      </c>
      <c r="N2491" s="11">
        <f>IF(L2491="","",IF(L2491&gt;M2491,"W",IF(L2491=M2491,"D","L")))</f>
        <v/>
      </c>
      <c r="O2491" s="11">
        <f>IF(L2491="","",IF(L2491&gt;M2491,3,IF(L2491=M2491,1,0)))</f>
        <v/>
      </c>
      <c r="P2491" s="31">
        <f>IF(I2491="H",INDEX(Matches!$L:$L,AA2491),INDEX(Matches!$N:$N,AA2491))</f>
        <v/>
      </c>
      <c r="Q2491" s="31">
        <f>INDEX(Matches!$M:$M,AA2491)</f>
        <v/>
      </c>
      <c r="R2491" s="31">
        <f>IF(I2491="H",INDEX(Matches!$N:$N,AA2491),INDEX(Matches!$L:$L,AA2491))</f>
        <v/>
      </c>
      <c r="S2491" s="33">
        <f>IF(I2491="H",INDEX(Matches!$O:$O,AA2491),INDEX(Matches!$P:$P,AA2491))</f>
        <v/>
      </c>
      <c r="T2491" s="33">
        <f>IF(INDEX(Matches!$J:$J,AA2491)="","",IF(I2491="H",INDEX(Matches!$J:$J,AA2491),INDEX(Matches!$K:$K,AA2491)))</f>
        <v/>
      </c>
      <c r="U2491" s="33">
        <f>IF(INDEX(Matches!$K:$K,AA2491)="","",IF(I2491="H",INDEX(Matches!$K:$K,AA2491),INDEX(Matches!$J:$J,AA2491)))</f>
        <v/>
      </c>
      <c r="V2491" s="30">
        <f>IF(T2491="","",T2491-U2491)</f>
        <v/>
      </c>
      <c r="W2491" s="33">
        <f>IF(I2491="H",INDEX(Matches!$T:$T,AA2491),INDEX(Matches!$U:$U,AA2491))</f>
        <v/>
      </c>
      <c r="X2491" s="11">
        <f>INDEX(Matches!$X:$X,AA2491)</f>
        <v/>
      </c>
      <c r="Y2491" s="30">
        <f>IF(O2491="","",O2491-S2491)</f>
        <v/>
      </c>
      <c r="Z2491" s="30">
        <f>IF(W2491="","",W2491-S2491)</f>
        <v/>
      </c>
      <c r="AA2491" s="24">
        <f>MATCH(J2491,Matches!$A:$A,0)</f>
        <v/>
      </c>
      <c r="AB2491" s="33" t="n"/>
      <c r="AC2491" s="33" t="n">
        <v>1.210790261126717</v>
      </c>
      <c r="AD2491" s="24" t="n"/>
      <c r="AE2491" s="24" t="n">
        <v>7</v>
      </c>
      <c r="AF2491" s="33" t="n"/>
      <c r="AG2491" s="33" t="n"/>
    </row>
    <row r="2492">
      <c r="A2492" s="24" t="inlineStr">
        <is>
          <t>Mansfield|29</t>
        </is>
      </c>
      <c r="B2492" s="24" t="inlineStr">
        <is>
          <t>E2</t>
        </is>
      </c>
      <c r="C2492" s="24" t="inlineStr">
        <is>
          <t>League One</t>
        </is>
      </c>
      <c r="D2492" s="24" t="inlineStr">
        <is>
          <t>Mansfield</t>
        </is>
      </c>
      <c r="E2492" s="24" t="n">
        <v>29</v>
      </c>
      <c r="F2492" s="24" t="n">
        <v>8</v>
      </c>
      <c r="G2492" s="29" t="n">
        <v>46424.625</v>
      </c>
      <c r="H2492" s="24" t="inlineStr">
        <is>
          <t>Luton</t>
        </is>
      </c>
      <c r="I2492" s="24" t="inlineStr">
        <is>
          <t>A</t>
        </is>
      </c>
      <c r="J2492" s="24" t="inlineStr">
        <is>
          <t>E2-Luton-Mansfiel</t>
        </is>
      </c>
      <c r="K2492" s="24" t="n">
        <v>3</v>
      </c>
      <c r="L2492" s="11">
        <f>IF(INDEX(Matches!$X:$X,AA2492)=0,"",IF(I2492="H",INDEX(Matches!$H:$H,AA2492),INDEX(Matches!$I:$I,AA2492)))</f>
        <v/>
      </c>
      <c r="M2492" s="11">
        <f>IF(INDEX(Matches!$X:$X,AA2492)=0,"",IF(I2492="H",INDEX(Matches!$I:$I,AA2492),INDEX(Matches!$H:$H,AA2492)))</f>
        <v/>
      </c>
      <c r="N2492" s="11">
        <f>IF(L2492="","",IF(L2492&gt;M2492,"W",IF(L2492=M2492,"D","L")))</f>
        <v/>
      </c>
      <c r="O2492" s="11">
        <f>IF(L2492="","",IF(L2492&gt;M2492,3,IF(L2492=M2492,1,0)))</f>
        <v/>
      </c>
      <c r="P2492" s="31">
        <f>IF(I2492="H",INDEX(Matches!$L:$L,AA2492),INDEX(Matches!$N:$N,AA2492))</f>
        <v/>
      </c>
      <c r="Q2492" s="31">
        <f>INDEX(Matches!$M:$M,AA2492)</f>
        <v/>
      </c>
      <c r="R2492" s="31">
        <f>IF(I2492="H",INDEX(Matches!$N:$N,AA2492),INDEX(Matches!$L:$L,AA2492))</f>
        <v/>
      </c>
      <c r="S2492" s="33">
        <f>IF(I2492="H",INDEX(Matches!$O:$O,AA2492),INDEX(Matches!$P:$P,AA2492))</f>
        <v/>
      </c>
      <c r="T2492" s="33">
        <f>IF(INDEX(Matches!$J:$J,AA2492)="","",IF(I2492="H",INDEX(Matches!$J:$J,AA2492),INDEX(Matches!$K:$K,AA2492)))</f>
        <v/>
      </c>
      <c r="U2492" s="33">
        <f>IF(INDEX(Matches!$K:$K,AA2492)="","",IF(I2492="H",INDEX(Matches!$K:$K,AA2492),INDEX(Matches!$J:$J,AA2492)))</f>
        <v/>
      </c>
      <c r="V2492" s="30">
        <f>IF(T2492="","",T2492-U2492)</f>
        <v/>
      </c>
      <c r="W2492" s="33">
        <f>IF(I2492="H",INDEX(Matches!$T:$T,AA2492),INDEX(Matches!$U:$U,AA2492))</f>
        <v/>
      </c>
      <c r="X2492" s="11">
        <f>INDEX(Matches!$X:$X,AA2492)</f>
        <v/>
      </c>
      <c r="Y2492" s="30">
        <f>IF(O2492="","",O2492-S2492)</f>
        <v/>
      </c>
      <c r="Z2492" s="30">
        <f>IF(W2492="","",W2492-S2492)</f>
        <v/>
      </c>
      <c r="AA2492" s="24">
        <f>MATCH(J2492,Matches!$A:$A,0)</f>
        <v/>
      </c>
      <c r="AB2492" s="33" t="n"/>
      <c r="AC2492" s="33" t="n">
        <v>0.9480609841075198</v>
      </c>
      <c r="AD2492" s="24" t="n"/>
      <c r="AE2492" s="24" t="n">
        <v>8</v>
      </c>
      <c r="AF2492" s="33" t="n"/>
      <c r="AG2492" s="33" t="n"/>
    </row>
    <row r="2493">
      <c r="A2493" s="24" t="inlineStr">
        <is>
          <t>Mansfield|30</t>
        </is>
      </c>
      <c r="B2493" s="24" t="inlineStr">
        <is>
          <t>E2</t>
        </is>
      </c>
      <c r="C2493" s="24" t="inlineStr">
        <is>
          <t>League One</t>
        </is>
      </c>
      <c r="D2493" s="24" t="inlineStr">
        <is>
          <t>Mansfield</t>
        </is>
      </c>
      <c r="E2493" s="24" t="n">
        <v>30</v>
      </c>
      <c r="F2493" s="24" t="n">
        <v>8</v>
      </c>
      <c r="G2493" s="29" t="n">
        <v>46427.82291666666</v>
      </c>
      <c r="H2493" s="24" t="inlineStr">
        <is>
          <t>Reading</t>
        </is>
      </c>
      <c r="I2493" s="24" t="inlineStr">
        <is>
          <t>H</t>
        </is>
      </c>
      <c r="J2493" s="24" t="inlineStr">
        <is>
          <t>E2-Mansfiel-Reading</t>
        </is>
      </c>
      <c r="K2493" s="24" t="n">
        <v>12</v>
      </c>
      <c r="L2493" s="11">
        <f>IF(INDEX(Matches!$X:$X,AA2493)=0,"",IF(I2493="H",INDEX(Matches!$H:$H,AA2493),INDEX(Matches!$I:$I,AA2493)))</f>
        <v/>
      </c>
      <c r="M2493" s="11">
        <f>IF(INDEX(Matches!$X:$X,AA2493)=0,"",IF(I2493="H",INDEX(Matches!$I:$I,AA2493),INDEX(Matches!$H:$H,AA2493)))</f>
        <v/>
      </c>
      <c r="N2493" s="11">
        <f>IF(L2493="","",IF(L2493&gt;M2493,"W",IF(L2493=M2493,"D","L")))</f>
        <v/>
      </c>
      <c r="O2493" s="11">
        <f>IF(L2493="","",IF(L2493&gt;M2493,3,IF(L2493=M2493,1,0)))</f>
        <v/>
      </c>
      <c r="P2493" s="31">
        <f>IF(I2493="H",INDEX(Matches!$L:$L,AA2493),INDEX(Matches!$N:$N,AA2493))</f>
        <v/>
      </c>
      <c r="Q2493" s="31">
        <f>INDEX(Matches!$M:$M,AA2493)</f>
        <v/>
      </c>
      <c r="R2493" s="31">
        <f>IF(I2493="H",INDEX(Matches!$N:$N,AA2493),INDEX(Matches!$L:$L,AA2493))</f>
        <v/>
      </c>
      <c r="S2493" s="33">
        <f>IF(I2493="H",INDEX(Matches!$O:$O,AA2493),INDEX(Matches!$P:$P,AA2493))</f>
        <v/>
      </c>
      <c r="T2493" s="33">
        <f>IF(INDEX(Matches!$J:$J,AA2493)="","",IF(I2493="H",INDEX(Matches!$J:$J,AA2493),INDEX(Matches!$K:$K,AA2493)))</f>
        <v/>
      </c>
      <c r="U2493" s="33">
        <f>IF(INDEX(Matches!$K:$K,AA2493)="","",IF(I2493="H",INDEX(Matches!$K:$K,AA2493),INDEX(Matches!$J:$J,AA2493)))</f>
        <v/>
      </c>
      <c r="V2493" s="30">
        <f>IF(T2493="","",T2493-U2493)</f>
        <v/>
      </c>
      <c r="W2493" s="33">
        <f>IF(I2493="H",INDEX(Matches!$T:$T,AA2493),INDEX(Matches!$U:$U,AA2493))</f>
        <v/>
      </c>
      <c r="X2493" s="11">
        <f>INDEX(Matches!$X:$X,AA2493)</f>
        <v/>
      </c>
      <c r="Y2493" s="30">
        <f>IF(O2493="","",O2493-S2493)</f>
        <v/>
      </c>
      <c r="Z2493" s="30">
        <f>IF(W2493="","",W2493-S2493)</f>
        <v/>
      </c>
      <c r="AA2493" s="24">
        <f>MATCH(J2493,Matches!$A:$A,0)</f>
        <v/>
      </c>
      <c r="AB2493" s="33" t="n"/>
      <c r="AC2493" s="33" t="n">
        <v>1.41410554411882</v>
      </c>
      <c r="AD2493" s="24" t="n"/>
      <c r="AE2493" s="24" t="n">
        <v>8</v>
      </c>
      <c r="AF2493" s="33" t="n"/>
      <c r="AG2493" s="33" t="n"/>
    </row>
    <row r="2494">
      <c r="A2494" s="24" t="inlineStr">
        <is>
          <t>Mansfield|31</t>
        </is>
      </c>
      <c r="B2494" s="24" t="inlineStr">
        <is>
          <t>E2</t>
        </is>
      </c>
      <c r="C2494" s="24" t="inlineStr">
        <is>
          <t>League One</t>
        </is>
      </c>
      <c r="D2494" s="24" t="inlineStr">
        <is>
          <t>Mansfield</t>
        </is>
      </c>
      <c r="E2494" s="24" t="n">
        <v>31</v>
      </c>
      <c r="F2494" s="24" t="n">
        <v>8</v>
      </c>
      <c r="G2494" s="29" t="n">
        <v>46431.625</v>
      </c>
      <c r="H2494" s="24" t="inlineStr">
        <is>
          <t>Bradford</t>
        </is>
      </c>
      <c r="I2494" s="24" t="inlineStr">
        <is>
          <t>H</t>
        </is>
      </c>
      <c r="J2494" s="24" t="inlineStr">
        <is>
          <t>E2-Mansfiel-Bradford</t>
        </is>
      </c>
      <c r="K2494" s="24" t="n">
        <v>8</v>
      </c>
      <c r="L2494" s="11">
        <f>IF(INDEX(Matches!$X:$X,AA2494)=0,"",IF(I2494="H",INDEX(Matches!$H:$H,AA2494),INDEX(Matches!$I:$I,AA2494)))</f>
        <v/>
      </c>
      <c r="M2494" s="11">
        <f>IF(INDEX(Matches!$X:$X,AA2494)=0,"",IF(I2494="H",INDEX(Matches!$I:$I,AA2494),INDEX(Matches!$H:$H,AA2494)))</f>
        <v/>
      </c>
      <c r="N2494" s="11">
        <f>IF(L2494="","",IF(L2494&gt;M2494,"W",IF(L2494=M2494,"D","L")))</f>
        <v/>
      </c>
      <c r="O2494" s="11">
        <f>IF(L2494="","",IF(L2494&gt;M2494,3,IF(L2494=M2494,1,0)))</f>
        <v/>
      </c>
      <c r="P2494" s="31">
        <f>IF(I2494="H",INDEX(Matches!$L:$L,AA2494),INDEX(Matches!$N:$N,AA2494))</f>
        <v/>
      </c>
      <c r="Q2494" s="31">
        <f>INDEX(Matches!$M:$M,AA2494)</f>
        <v/>
      </c>
      <c r="R2494" s="31">
        <f>IF(I2494="H",INDEX(Matches!$N:$N,AA2494),INDEX(Matches!$L:$L,AA2494))</f>
        <v/>
      </c>
      <c r="S2494" s="33">
        <f>IF(I2494="H",INDEX(Matches!$O:$O,AA2494),INDEX(Matches!$P:$P,AA2494))</f>
        <v/>
      </c>
      <c r="T2494" s="33">
        <f>IF(INDEX(Matches!$J:$J,AA2494)="","",IF(I2494="H",INDEX(Matches!$J:$J,AA2494),INDEX(Matches!$K:$K,AA2494)))</f>
        <v/>
      </c>
      <c r="U2494" s="33">
        <f>IF(INDEX(Matches!$K:$K,AA2494)="","",IF(I2494="H",INDEX(Matches!$K:$K,AA2494),INDEX(Matches!$J:$J,AA2494)))</f>
        <v/>
      </c>
      <c r="V2494" s="30">
        <f>IF(T2494="","",T2494-U2494)</f>
        <v/>
      </c>
      <c r="W2494" s="33">
        <f>IF(I2494="H",INDEX(Matches!$T:$T,AA2494),INDEX(Matches!$U:$U,AA2494))</f>
        <v/>
      </c>
      <c r="X2494" s="11">
        <f>INDEX(Matches!$X:$X,AA2494)</f>
        <v/>
      </c>
      <c r="Y2494" s="30">
        <f>IF(O2494="","",O2494-S2494)</f>
        <v/>
      </c>
      <c r="Z2494" s="30">
        <f>IF(W2494="","",W2494-S2494)</f>
        <v/>
      </c>
      <c r="AA2494" s="24">
        <f>MATCH(J2494,Matches!$A:$A,0)</f>
        <v/>
      </c>
      <c r="AB2494" s="33" t="n"/>
      <c r="AC2494" s="33" t="n">
        <v>1.390964742441348</v>
      </c>
      <c r="AD2494" s="24" t="n"/>
      <c r="AE2494" s="24" t="n">
        <v>8</v>
      </c>
      <c r="AF2494" s="33" t="n"/>
      <c r="AG2494" s="33" t="n"/>
    </row>
    <row r="2495">
      <c r="A2495" s="24" t="inlineStr">
        <is>
          <t>Mansfield|32</t>
        </is>
      </c>
      <c r="B2495" s="24" t="inlineStr">
        <is>
          <t>E2</t>
        </is>
      </c>
      <c r="C2495" s="24" t="inlineStr">
        <is>
          <t>League One</t>
        </is>
      </c>
      <c r="D2495" s="24" t="inlineStr">
        <is>
          <t>Mansfield</t>
        </is>
      </c>
      <c r="E2495" s="24" t="n">
        <v>32</v>
      </c>
      <c r="F2495" s="24" t="n">
        <v>8</v>
      </c>
      <c r="G2495" s="29" t="n">
        <v>46438.625</v>
      </c>
      <c r="H2495" s="24" t="inlineStr">
        <is>
          <t>Huddersfield</t>
        </is>
      </c>
      <c r="I2495" s="24" t="inlineStr">
        <is>
          <t>A</t>
        </is>
      </c>
      <c r="J2495" s="24" t="inlineStr">
        <is>
          <t>E2-Huddersf-Mansfiel</t>
        </is>
      </c>
      <c r="K2495" s="24" t="n">
        <v>4</v>
      </c>
      <c r="L2495" s="11">
        <f>IF(INDEX(Matches!$X:$X,AA2495)=0,"",IF(I2495="H",INDEX(Matches!$H:$H,AA2495),INDEX(Matches!$I:$I,AA2495)))</f>
        <v/>
      </c>
      <c r="M2495" s="11">
        <f>IF(INDEX(Matches!$X:$X,AA2495)=0,"",IF(I2495="H",INDEX(Matches!$I:$I,AA2495),INDEX(Matches!$H:$H,AA2495)))</f>
        <v/>
      </c>
      <c r="N2495" s="11">
        <f>IF(L2495="","",IF(L2495&gt;M2495,"W",IF(L2495=M2495,"D","L")))</f>
        <v/>
      </c>
      <c r="O2495" s="11">
        <f>IF(L2495="","",IF(L2495&gt;M2495,3,IF(L2495=M2495,1,0)))</f>
        <v/>
      </c>
      <c r="P2495" s="31">
        <f>IF(I2495="H",INDEX(Matches!$L:$L,AA2495),INDEX(Matches!$N:$N,AA2495))</f>
        <v/>
      </c>
      <c r="Q2495" s="31">
        <f>INDEX(Matches!$M:$M,AA2495)</f>
        <v/>
      </c>
      <c r="R2495" s="31">
        <f>IF(I2495="H",INDEX(Matches!$N:$N,AA2495),INDEX(Matches!$L:$L,AA2495))</f>
        <v/>
      </c>
      <c r="S2495" s="33">
        <f>IF(I2495="H",INDEX(Matches!$O:$O,AA2495),INDEX(Matches!$P:$P,AA2495))</f>
        <v/>
      </c>
      <c r="T2495" s="33">
        <f>IF(INDEX(Matches!$J:$J,AA2495)="","",IF(I2495="H",INDEX(Matches!$J:$J,AA2495),INDEX(Matches!$K:$K,AA2495)))</f>
        <v/>
      </c>
      <c r="U2495" s="33">
        <f>IF(INDEX(Matches!$K:$K,AA2495)="","",IF(I2495="H",INDEX(Matches!$K:$K,AA2495),INDEX(Matches!$J:$J,AA2495)))</f>
        <v/>
      </c>
      <c r="V2495" s="30">
        <f>IF(T2495="","",T2495-U2495)</f>
        <v/>
      </c>
      <c r="W2495" s="33">
        <f>IF(I2495="H",INDEX(Matches!$T:$T,AA2495),INDEX(Matches!$U:$U,AA2495))</f>
        <v/>
      </c>
      <c r="X2495" s="11">
        <f>INDEX(Matches!$X:$X,AA2495)</f>
        <v/>
      </c>
      <c r="Y2495" s="30">
        <f>IF(O2495="","",O2495-S2495)</f>
        <v/>
      </c>
      <c r="Z2495" s="30">
        <f>IF(W2495="","",W2495-S2495)</f>
        <v/>
      </c>
      <c r="AA2495" s="24">
        <f>MATCH(J2495,Matches!$A:$A,0)</f>
        <v/>
      </c>
      <c r="AB2495" s="33" t="n"/>
      <c r="AC2495" s="33" t="n">
        <v>0.9454770762734965</v>
      </c>
      <c r="AD2495" s="24" t="n"/>
      <c r="AE2495" s="24" t="n">
        <v>8</v>
      </c>
      <c r="AF2495" s="33" t="n"/>
      <c r="AG2495" s="33" t="n"/>
    </row>
    <row r="2496">
      <c r="A2496" s="24" t="inlineStr">
        <is>
          <t>Mansfield|33</t>
        </is>
      </c>
      <c r="B2496" s="24" t="inlineStr">
        <is>
          <t>E2</t>
        </is>
      </c>
      <c r="C2496" s="24" t="inlineStr">
        <is>
          <t>League One</t>
        </is>
      </c>
      <c r="D2496" s="24" t="inlineStr">
        <is>
          <t>Mansfield</t>
        </is>
      </c>
      <c r="E2496" s="24" t="n">
        <v>33</v>
      </c>
      <c r="F2496" s="24" t="n">
        <v>9</v>
      </c>
      <c r="G2496" s="29" t="n">
        <v>46445.625</v>
      </c>
      <c r="H2496" s="24" t="inlineStr">
        <is>
          <t>Stevenage</t>
        </is>
      </c>
      <c r="I2496" s="24" t="inlineStr">
        <is>
          <t>H</t>
        </is>
      </c>
      <c r="J2496" s="24" t="inlineStr">
        <is>
          <t>E2-Mansfiel-Stevenag</t>
        </is>
      </c>
      <c r="K2496" s="24" t="n">
        <v>17</v>
      </c>
      <c r="L2496" s="11">
        <f>IF(INDEX(Matches!$X:$X,AA2496)=0,"",IF(I2496="H",INDEX(Matches!$H:$H,AA2496),INDEX(Matches!$I:$I,AA2496)))</f>
        <v/>
      </c>
      <c r="M2496" s="11">
        <f>IF(INDEX(Matches!$X:$X,AA2496)=0,"",IF(I2496="H",INDEX(Matches!$I:$I,AA2496),INDEX(Matches!$H:$H,AA2496)))</f>
        <v/>
      </c>
      <c r="N2496" s="11">
        <f>IF(L2496="","",IF(L2496&gt;M2496,"W",IF(L2496=M2496,"D","L")))</f>
        <v/>
      </c>
      <c r="O2496" s="11">
        <f>IF(L2496="","",IF(L2496&gt;M2496,3,IF(L2496=M2496,1,0)))</f>
        <v/>
      </c>
      <c r="P2496" s="31">
        <f>IF(I2496="H",INDEX(Matches!$L:$L,AA2496),INDEX(Matches!$N:$N,AA2496))</f>
        <v/>
      </c>
      <c r="Q2496" s="31">
        <f>INDEX(Matches!$M:$M,AA2496)</f>
        <v/>
      </c>
      <c r="R2496" s="31">
        <f>IF(I2496="H",INDEX(Matches!$N:$N,AA2496),INDEX(Matches!$L:$L,AA2496))</f>
        <v/>
      </c>
      <c r="S2496" s="33">
        <f>IF(I2496="H",INDEX(Matches!$O:$O,AA2496),INDEX(Matches!$P:$P,AA2496))</f>
        <v/>
      </c>
      <c r="T2496" s="33">
        <f>IF(INDEX(Matches!$J:$J,AA2496)="","",IF(I2496="H",INDEX(Matches!$J:$J,AA2496),INDEX(Matches!$K:$K,AA2496)))</f>
        <v/>
      </c>
      <c r="U2496" s="33">
        <f>IF(INDEX(Matches!$K:$K,AA2496)="","",IF(I2496="H",INDEX(Matches!$K:$K,AA2496),INDEX(Matches!$J:$J,AA2496)))</f>
        <v/>
      </c>
      <c r="V2496" s="30">
        <f>IF(T2496="","",T2496-U2496)</f>
        <v/>
      </c>
      <c r="W2496" s="33">
        <f>IF(I2496="H",INDEX(Matches!$T:$T,AA2496),INDEX(Matches!$U:$U,AA2496))</f>
        <v/>
      </c>
      <c r="X2496" s="11">
        <f>INDEX(Matches!$X:$X,AA2496)</f>
        <v/>
      </c>
      <c r="Y2496" s="30">
        <f>IF(O2496="","",O2496-S2496)</f>
        <v/>
      </c>
      <c r="Z2496" s="30">
        <f>IF(W2496="","",W2496-S2496)</f>
        <v/>
      </c>
      <c r="AA2496" s="24">
        <f>MATCH(J2496,Matches!$A:$A,0)</f>
        <v/>
      </c>
      <c r="AB2496" s="33" t="n"/>
      <c r="AC2496" s="33" t="n">
        <v>1.531973954675205</v>
      </c>
      <c r="AD2496" s="24" t="n"/>
      <c r="AE2496" s="24" t="n">
        <v>9</v>
      </c>
      <c r="AF2496" s="33" t="n"/>
      <c r="AG2496" s="33" t="n"/>
    </row>
    <row r="2497">
      <c r="A2497" s="24" t="inlineStr">
        <is>
          <t>Mansfield|34</t>
        </is>
      </c>
      <c r="B2497" s="24" t="inlineStr">
        <is>
          <t>E2</t>
        </is>
      </c>
      <c r="C2497" s="24" t="inlineStr">
        <is>
          <t>League One</t>
        </is>
      </c>
      <c r="D2497" s="24" t="inlineStr">
        <is>
          <t>Mansfield</t>
        </is>
      </c>
      <c r="E2497" s="24" t="n">
        <v>34</v>
      </c>
      <c r="F2497" s="24" t="n">
        <v>9</v>
      </c>
      <c r="G2497" s="29" t="n">
        <v>46452.625</v>
      </c>
      <c r="H2497" s="24" t="inlineStr">
        <is>
          <t>Doncaster</t>
        </is>
      </c>
      <c r="I2497" s="24" t="inlineStr">
        <is>
          <t>A</t>
        </is>
      </c>
      <c r="J2497" s="24" t="inlineStr">
        <is>
          <t>E2-Doncaste-Mansfiel</t>
        </is>
      </c>
      <c r="K2497" s="24" t="n">
        <v>15</v>
      </c>
      <c r="L2497" s="11">
        <f>IF(INDEX(Matches!$X:$X,AA2497)=0,"",IF(I2497="H",INDEX(Matches!$H:$H,AA2497),INDEX(Matches!$I:$I,AA2497)))</f>
        <v/>
      </c>
      <c r="M2497" s="11">
        <f>IF(INDEX(Matches!$X:$X,AA2497)=0,"",IF(I2497="H",INDEX(Matches!$I:$I,AA2497),INDEX(Matches!$H:$H,AA2497)))</f>
        <v/>
      </c>
      <c r="N2497" s="11">
        <f>IF(L2497="","",IF(L2497&gt;M2497,"W",IF(L2497=M2497,"D","L")))</f>
        <v/>
      </c>
      <c r="O2497" s="11">
        <f>IF(L2497="","",IF(L2497&gt;M2497,3,IF(L2497=M2497,1,0)))</f>
        <v/>
      </c>
      <c r="P2497" s="31">
        <f>IF(I2497="H",INDEX(Matches!$L:$L,AA2497),INDEX(Matches!$N:$N,AA2497))</f>
        <v/>
      </c>
      <c r="Q2497" s="31">
        <f>INDEX(Matches!$M:$M,AA2497)</f>
        <v/>
      </c>
      <c r="R2497" s="31">
        <f>IF(I2497="H",INDEX(Matches!$N:$N,AA2497),INDEX(Matches!$L:$L,AA2497))</f>
        <v/>
      </c>
      <c r="S2497" s="33">
        <f>IF(I2497="H",INDEX(Matches!$O:$O,AA2497),INDEX(Matches!$P:$P,AA2497))</f>
        <v/>
      </c>
      <c r="T2497" s="33">
        <f>IF(INDEX(Matches!$J:$J,AA2497)="","",IF(I2497="H",INDEX(Matches!$J:$J,AA2497),INDEX(Matches!$K:$K,AA2497)))</f>
        <v/>
      </c>
      <c r="U2497" s="33">
        <f>IF(INDEX(Matches!$K:$K,AA2497)="","",IF(I2497="H",INDEX(Matches!$K:$K,AA2497),INDEX(Matches!$J:$J,AA2497)))</f>
        <v/>
      </c>
      <c r="V2497" s="30">
        <f>IF(T2497="","",T2497-U2497)</f>
        <v/>
      </c>
      <c r="W2497" s="33">
        <f>IF(I2497="H",INDEX(Matches!$T:$T,AA2497),INDEX(Matches!$U:$U,AA2497))</f>
        <v/>
      </c>
      <c r="X2497" s="11">
        <f>INDEX(Matches!$X:$X,AA2497)</f>
        <v/>
      </c>
      <c r="Y2497" s="30">
        <f>IF(O2497="","",O2497-S2497)</f>
        <v/>
      </c>
      <c r="Z2497" s="30">
        <f>IF(W2497="","",W2497-S2497)</f>
        <v/>
      </c>
      <c r="AA2497" s="24">
        <f>MATCH(J2497,Matches!$A:$A,0)</f>
        <v/>
      </c>
      <c r="AB2497" s="33" t="n"/>
      <c r="AC2497" s="33" t="n">
        <v>1.225157049543641</v>
      </c>
      <c r="AD2497" s="24" t="n"/>
      <c r="AE2497" s="24" t="n">
        <v>9</v>
      </c>
      <c r="AF2497" s="33" t="n"/>
      <c r="AG2497" s="33" t="n"/>
    </row>
    <row r="2498">
      <c r="A2498" s="24" t="inlineStr">
        <is>
          <t>Mansfield|35</t>
        </is>
      </c>
      <c r="B2498" s="24" t="inlineStr">
        <is>
          <t>E2</t>
        </is>
      </c>
      <c r="C2498" s="24" t="inlineStr">
        <is>
          <t>League One</t>
        </is>
      </c>
      <c r="D2498" s="24" t="inlineStr">
        <is>
          <t>Mansfield</t>
        </is>
      </c>
      <c r="E2498" s="24" t="n">
        <v>35</v>
      </c>
      <c r="F2498" s="24" t="n">
        <v>9</v>
      </c>
      <c r="G2498" s="29" t="n">
        <v>46459.625</v>
      </c>
      <c r="H2498" s="24" t="inlineStr">
        <is>
          <t>Peterborough</t>
        </is>
      </c>
      <c r="I2498" s="24" t="inlineStr">
        <is>
          <t>H</t>
        </is>
      </c>
      <c r="J2498" s="24" t="inlineStr">
        <is>
          <t>E2-Mansfiel-Peterbor</t>
        </is>
      </c>
      <c r="K2498" s="24" t="n">
        <v>19</v>
      </c>
      <c r="L2498" s="11">
        <f>IF(INDEX(Matches!$X:$X,AA2498)=0,"",IF(I2498="H",INDEX(Matches!$H:$H,AA2498),INDEX(Matches!$I:$I,AA2498)))</f>
        <v/>
      </c>
      <c r="M2498" s="11">
        <f>IF(INDEX(Matches!$X:$X,AA2498)=0,"",IF(I2498="H",INDEX(Matches!$I:$I,AA2498),INDEX(Matches!$H:$H,AA2498)))</f>
        <v/>
      </c>
      <c r="N2498" s="11">
        <f>IF(L2498="","",IF(L2498&gt;M2498,"W",IF(L2498=M2498,"D","L")))</f>
        <v/>
      </c>
      <c r="O2498" s="11">
        <f>IF(L2498="","",IF(L2498&gt;M2498,3,IF(L2498=M2498,1,0)))</f>
        <v/>
      </c>
      <c r="P2498" s="31">
        <f>IF(I2498="H",INDEX(Matches!$L:$L,AA2498),INDEX(Matches!$N:$N,AA2498))</f>
        <v/>
      </c>
      <c r="Q2498" s="31">
        <f>INDEX(Matches!$M:$M,AA2498)</f>
        <v/>
      </c>
      <c r="R2498" s="31">
        <f>IF(I2498="H",INDEX(Matches!$N:$N,AA2498),INDEX(Matches!$L:$L,AA2498))</f>
        <v/>
      </c>
      <c r="S2498" s="33">
        <f>IF(I2498="H",INDEX(Matches!$O:$O,AA2498),INDEX(Matches!$P:$P,AA2498))</f>
        <v/>
      </c>
      <c r="T2498" s="33">
        <f>IF(INDEX(Matches!$J:$J,AA2498)="","",IF(I2498="H",INDEX(Matches!$J:$J,AA2498),INDEX(Matches!$K:$K,AA2498)))</f>
        <v/>
      </c>
      <c r="U2498" s="33">
        <f>IF(INDEX(Matches!$K:$K,AA2498)="","",IF(I2498="H",INDEX(Matches!$K:$K,AA2498),INDEX(Matches!$J:$J,AA2498)))</f>
        <v/>
      </c>
      <c r="V2498" s="30">
        <f>IF(T2498="","",T2498-U2498)</f>
        <v/>
      </c>
      <c r="W2498" s="33">
        <f>IF(I2498="H",INDEX(Matches!$T:$T,AA2498),INDEX(Matches!$U:$U,AA2498))</f>
        <v/>
      </c>
      <c r="X2498" s="11">
        <f>INDEX(Matches!$X:$X,AA2498)</f>
        <v/>
      </c>
      <c r="Y2498" s="30">
        <f>IF(O2498="","",O2498-S2498)</f>
        <v/>
      </c>
      <c r="Z2498" s="30">
        <f>IF(W2498="","",W2498-S2498)</f>
        <v/>
      </c>
      <c r="AA2498" s="24">
        <f>MATCH(J2498,Matches!$A:$A,0)</f>
        <v/>
      </c>
      <c r="AB2498" s="33" t="n"/>
      <c r="AC2498" s="33" t="n">
        <v>1.562186118972174</v>
      </c>
      <c r="AD2498" s="24" t="n"/>
      <c r="AE2498" s="24" t="n">
        <v>9</v>
      </c>
      <c r="AF2498" s="33" t="n"/>
      <c r="AG2498" s="33" t="n"/>
    </row>
    <row r="2499">
      <c r="A2499" s="24" t="inlineStr">
        <is>
          <t>Mansfield|36</t>
        </is>
      </c>
      <c r="B2499" s="24" t="inlineStr">
        <is>
          <t>E2</t>
        </is>
      </c>
      <c r="C2499" s="24" t="inlineStr">
        <is>
          <t>League One</t>
        </is>
      </c>
      <c r="D2499" s="24" t="inlineStr">
        <is>
          <t>Mansfield</t>
        </is>
      </c>
      <c r="E2499" s="24" t="n">
        <v>36</v>
      </c>
      <c r="F2499" s="24" t="n">
        <v>9</v>
      </c>
      <c r="G2499" s="29" t="n">
        <v>46466.625</v>
      </c>
      <c r="H2499" s="24" t="inlineStr">
        <is>
          <t>MK Dons</t>
        </is>
      </c>
      <c r="I2499" s="24" t="inlineStr">
        <is>
          <t>A</t>
        </is>
      </c>
      <c r="J2499" s="24" t="inlineStr">
        <is>
          <t>E2-MKDons-Mansfiel</t>
        </is>
      </c>
      <c r="K2499" s="24" t="n">
        <v>6</v>
      </c>
      <c r="L2499" s="11">
        <f>IF(INDEX(Matches!$X:$X,AA2499)=0,"",IF(I2499="H",INDEX(Matches!$H:$H,AA2499),INDEX(Matches!$I:$I,AA2499)))</f>
        <v/>
      </c>
      <c r="M2499" s="11">
        <f>IF(INDEX(Matches!$X:$X,AA2499)=0,"",IF(I2499="H",INDEX(Matches!$I:$I,AA2499),INDEX(Matches!$H:$H,AA2499)))</f>
        <v/>
      </c>
      <c r="N2499" s="11">
        <f>IF(L2499="","",IF(L2499&gt;M2499,"W",IF(L2499=M2499,"D","L")))</f>
        <v/>
      </c>
      <c r="O2499" s="11">
        <f>IF(L2499="","",IF(L2499&gt;M2499,3,IF(L2499=M2499,1,0)))</f>
        <v/>
      </c>
      <c r="P2499" s="31">
        <f>IF(I2499="H",INDEX(Matches!$L:$L,AA2499),INDEX(Matches!$N:$N,AA2499))</f>
        <v/>
      </c>
      <c r="Q2499" s="31">
        <f>INDEX(Matches!$M:$M,AA2499)</f>
        <v/>
      </c>
      <c r="R2499" s="31">
        <f>IF(I2499="H",INDEX(Matches!$N:$N,AA2499),INDEX(Matches!$L:$L,AA2499))</f>
        <v/>
      </c>
      <c r="S2499" s="33">
        <f>IF(I2499="H",INDEX(Matches!$O:$O,AA2499),INDEX(Matches!$P:$P,AA2499))</f>
        <v/>
      </c>
      <c r="T2499" s="33">
        <f>IF(INDEX(Matches!$J:$J,AA2499)="","",IF(I2499="H",INDEX(Matches!$J:$J,AA2499),INDEX(Matches!$K:$K,AA2499)))</f>
        <v/>
      </c>
      <c r="U2499" s="33">
        <f>IF(INDEX(Matches!$K:$K,AA2499)="","",IF(I2499="H",INDEX(Matches!$K:$K,AA2499),INDEX(Matches!$J:$J,AA2499)))</f>
        <v/>
      </c>
      <c r="V2499" s="30">
        <f>IF(T2499="","",T2499-U2499)</f>
        <v/>
      </c>
      <c r="W2499" s="33">
        <f>IF(I2499="H",INDEX(Matches!$T:$T,AA2499),INDEX(Matches!$U:$U,AA2499))</f>
        <v/>
      </c>
      <c r="X2499" s="11">
        <f>INDEX(Matches!$X:$X,AA2499)</f>
        <v/>
      </c>
      <c r="Y2499" s="30">
        <f>IF(O2499="","",O2499-S2499)</f>
        <v/>
      </c>
      <c r="Z2499" s="30">
        <f>IF(W2499="","",W2499-S2499)</f>
        <v/>
      </c>
      <c r="AA2499" s="24">
        <f>MATCH(J2499,Matches!$A:$A,0)</f>
        <v/>
      </c>
      <c r="AB2499" s="33" t="n"/>
      <c r="AC2499" s="33" t="n">
        <v>1.080378893792124</v>
      </c>
      <c r="AD2499" s="24" t="n"/>
      <c r="AE2499" s="24" t="n">
        <v>9</v>
      </c>
      <c r="AF2499" s="33" t="n"/>
      <c r="AG2499" s="33" t="n"/>
    </row>
    <row r="2500">
      <c r="A2500" s="24" t="inlineStr">
        <is>
          <t>Mansfield|37</t>
        </is>
      </c>
      <c r="B2500" s="24" t="inlineStr">
        <is>
          <t>E2</t>
        </is>
      </c>
      <c r="C2500" s="24" t="inlineStr">
        <is>
          <t>League One</t>
        </is>
      </c>
      <c r="D2500" s="24" t="inlineStr">
        <is>
          <t>Mansfield</t>
        </is>
      </c>
      <c r="E2500" s="24" t="n">
        <v>37</v>
      </c>
      <c r="F2500" s="24" t="n">
        <v>10</v>
      </c>
      <c r="G2500" s="29" t="n">
        <v>46472.625</v>
      </c>
      <c r="H2500" s="24" t="inlineStr">
        <is>
          <t>Cambridge</t>
        </is>
      </c>
      <c r="I2500" s="24" t="inlineStr">
        <is>
          <t>H</t>
        </is>
      </c>
      <c r="J2500" s="24" t="inlineStr">
        <is>
          <t>E2-Mansfiel-Cambridg</t>
        </is>
      </c>
      <c r="K2500" s="24" t="n">
        <v>21</v>
      </c>
      <c r="L2500" s="11">
        <f>IF(INDEX(Matches!$X:$X,AA2500)=0,"",IF(I2500="H",INDEX(Matches!$H:$H,AA2500),INDEX(Matches!$I:$I,AA2500)))</f>
        <v/>
      </c>
      <c r="M2500" s="11">
        <f>IF(INDEX(Matches!$X:$X,AA2500)=0,"",IF(I2500="H",INDEX(Matches!$I:$I,AA2500),INDEX(Matches!$H:$H,AA2500)))</f>
        <v/>
      </c>
      <c r="N2500" s="11">
        <f>IF(L2500="","",IF(L2500&gt;M2500,"W",IF(L2500=M2500,"D","L")))</f>
        <v/>
      </c>
      <c r="O2500" s="11">
        <f>IF(L2500="","",IF(L2500&gt;M2500,3,IF(L2500=M2500,1,0)))</f>
        <v/>
      </c>
      <c r="P2500" s="31">
        <f>IF(I2500="H",INDEX(Matches!$L:$L,AA2500),INDEX(Matches!$N:$N,AA2500))</f>
        <v/>
      </c>
      <c r="Q2500" s="31">
        <f>INDEX(Matches!$M:$M,AA2500)</f>
        <v/>
      </c>
      <c r="R2500" s="31">
        <f>IF(I2500="H",INDEX(Matches!$N:$N,AA2500),INDEX(Matches!$L:$L,AA2500))</f>
        <v/>
      </c>
      <c r="S2500" s="33">
        <f>IF(I2500="H",INDEX(Matches!$O:$O,AA2500),INDEX(Matches!$P:$P,AA2500))</f>
        <v/>
      </c>
      <c r="T2500" s="33">
        <f>IF(INDEX(Matches!$J:$J,AA2500)="","",IF(I2500="H",INDEX(Matches!$J:$J,AA2500),INDEX(Matches!$K:$K,AA2500)))</f>
        <v/>
      </c>
      <c r="U2500" s="33">
        <f>IF(INDEX(Matches!$K:$K,AA2500)="","",IF(I2500="H",INDEX(Matches!$K:$K,AA2500),INDEX(Matches!$J:$J,AA2500)))</f>
        <v/>
      </c>
      <c r="V2500" s="30">
        <f>IF(T2500="","",T2500-U2500)</f>
        <v/>
      </c>
      <c r="W2500" s="33">
        <f>IF(I2500="H",INDEX(Matches!$T:$T,AA2500),INDEX(Matches!$U:$U,AA2500))</f>
        <v/>
      </c>
      <c r="X2500" s="11">
        <f>INDEX(Matches!$X:$X,AA2500)</f>
        <v/>
      </c>
      <c r="Y2500" s="30">
        <f>IF(O2500="","",O2500-S2500)</f>
        <v/>
      </c>
      <c r="Z2500" s="30">
        <f>IF(W2500="","",W2500-S2500)</f>
        <v/>
      </c>
      <c r="AA2500" s="24">
        <f>MATCH(J2500,Matches!$A:$A,0)</f>
        <v/>
      </c>
      <c r="AB2500" s="33" t="n"/>
      <c r="AC2500" s="33" t="n">
        <v>1.63643061698559</v>
      </c>
      <c r="AD2500" s="24" t="n"/>
      <c r="AE2500" s="24" t="n">
        <v>10</v>
      </c>
      <c r="AF2500" s="33" t="n"/>
      <c r="AG2500" s="33" t="n"/>
    </row>
    <row r="2501">
      <c r="A2501" s="24" t="inlineStr">
        <is>
          <t>Mansfield|38</t>
        </is>
      </c>
      <c r="B2501" s="24" t="inlineStr">
        <is>
          <t>E2</t>
        </is>
      </c>
      <c r="C2501" s="24" t="inlineStr">
        <is>
          <t>League One</t>
        </is>
      </c>
      <c r="D2501" s="24" t="inlineStr">
        <is>
          <t>Mansfield</t>
        </is>
      </c>
      <c r="E2501" s="24" t="n">
        <v>38</v>
      </c>
      <c r="F2501" s="24" t="n">
        <v>10</v>
      </c>
      <c r="G2501" s="29" t="n">
        <v>46475.625</v>
      </c>
      <c r="H2501" s="24" t="inlineStr">
        <is>
          <t>Barnsley</t>
        </is>
      </c>
      <c r="I2501" s="24" t="inlineStr">
        <is>
          <t>A</t>
        </is>
      </c>
      <c r="J2501" s="24" t="inlineStr">
        <is>
          <t>E2-Barnsley-Mansfiel</t>
        </is>
      </c>
      <c r="K2501" s="24" t="n">
        <v>13</v>
      </c>
      <c r="L2501" s="11">
        <f>IF(INDEX(Matches!$X:$X,AA2501)=0,"",IF(I2501="H",INDEX(Matches!$H:$H,AA2501),INDEX(Matches!$I:$I,AA2501)))</f>
        <v/>
      </c>
      <c r="M2501" s="11">
        <f>IF(INDEX(Matches!$X:$X,AA2501)=0,"",IF(I2501="H",INDEX(Matches!$I:$I,AA2501),INDEX(Matches!$H:$H,AA2501)))</f>
        <v/>
      </c>
      <c r="N2501" s="11">
        <f>IF(L2501="","",IF(L2501&gt;M2501,"W",IF(L2501=M2501,"D","L")))</f>
        <v/>
      </c>
      <c r="O2501" s="11">
        <f>IF(L2501="","",IF(L2501&gt;M2501,3,IF(L2501=M2501,1,0)))</f>
        <v/>
      </c>
      <c r="P2501" s="31">
        <f>IF(I2501="H",INDEX(Matches!$L:$L,AA2501),INDEX(Matches!$N:$N,AA2501))</f>
        <v/>
      </c>
      <c r="Q2501" s="31">
        <f>INDEX(Matches!$M:$M,AA2501)</f>
        <v/>
      </c>
      <c r="R2501" s="31">
        <f>IF(I2501="H",INDEX(Matches!$N:$N,AA2501),INDEX(Matches!$L:$L,AA2501))</f>
        <v/>
      </c>
      <c r="S2501" s="33">
        <f>IF(I2501="H",INDEX(Matches!$O:$O,AA2501),INDEX(Matches!$P:$P,AA2501))</f>
        <v/>
      </c>
      <c r="T2501" s="33">
        <f>IF(INDEX(Matches!$J:$J,AA2501)="","",IF(I2501="H",INDEX(Matches!$J:$J,AA2501),INDEX(Matches!$K:$K,AA2501)))</f>
        <v/>
      </c>
      <c r="U2501" s="33">
        <f>IF(INDEX(Matches!$K:$K,AA2501)="","",IF(I2501="H",INDEX(Matches!$K:$K,AA2501),INDEX(Matches!$J:$J,AA2501)))</f>
        <v/>
      </c>
      <c r="V2501" s="30">
        <f>IF(T2501="","",T2501-U2501)</f>
        <v/>
      </c>
      <c r="W2501" s="33">
        <f>IF(I2501="H",INDEX(Matches!$T:$T,AA2501),INDEX(Matches!$U:$U,AA2501))</f>
        <v/>
      </c>
      <c r="X2501" s="11">
        <f>INDEX(Matches!$X:$X,AA2501)</f>
        <v/>
      </c>
      <c r="Y2501" s="30">
        <f>IF(O2501="","",O2501-S2501)</f>
        <v/>
      </c>
      <c r="Z2501" s="30">
        <f>IF(W2501="","",W2501-S2501)</f>
        <v/>
      </c>
      <c r="AA2501" s="24">
        <f>MATCH(J2501,Matches!$A:$A,0)</f>
        <v/>
      </c>
      <c r="AB2501" s="33" t="n"/>
      <c r="AC2501" s="33" t="n">
        <v>1.201389664730252</v>
      </c>
      <c r="AD2501" s="24" t="n"/>
      <c r="AE2501" s="24" t="n">
        <v>10</v>
      </c>
      <c r="AF2501" s="33" t="n"/>
      <c r="AG2501" s="33" t="n"/>
    </row>
    <row r="2502">
      <c r="A2502" s="24" t="inlineStr">
        <is>
          <t>Mansfield|39</t>
        </is>
      </c>
      <c r="B2502" s="24" t="inlineStr">
        <is>
          <t>E2</t>
        </is>
      </c>
      <c r="C2502" s="24" t="inlineStr">
        <is>
          <t>League One</t>
        </is>
      </c>
      <c r="D2502" s="24" t="inlineStr">
        <is>
          <t>Mansfield</t>
        </is>
      </c>
      <c r="E2502" s="24" t="n">
        <v>39</v>
      </c>
      <c r="F2502" s="24" t="n">
        <v>10</v>
      </c>
      <c r="G2502" s="29" t="n">
        <v>46480.625</v>
      </c>
      <c r="H2502" s="24" t="inlineStr">
        <is>
          <t>Sheffield Wed</t>
        </is>
      </c>
      <c r="I2502" s="24" t="inlineStr">
        <is>
          <t>H</t>
        </is>
      </c>
      <c r="J2502" s="24" t="inlineStr">
        <is>
          <t>E2-Mansfiel-Sheffiel</t>
        </is>
      </c>
      <c r="K2502" s="24" t="n">
        <v>2</v>
      </c>
      <c r="L2502" s="11">
        <f>IF(INDEX(Matches!$X:$X,AA2502)=0,"",IF(I2502="H",INDEX(Matches!$H:$H,AA2502),INDEX(Matches!$I:$I,AA2502)))</f>
        <v/>
      </c>
      <c r="M2502" s="11">
        <f>IF(INDEX(Matches!$X:$X,AA2502)=0,"",IF(I2502="H",INDEX(Matches!$I:$I,AA2502),INDEX(Matches!$H:$H,AA2502)))</f>
        <v/>
      </c>
      <c r="N2502" s="11">
        <f>IF(L2502="","",IF(L2502&gt;M2502,"W",IF(L2502=M2502,"D","L")))</f>
        <v/>
      </c>
      <c r="O2502" s="11">
        <f>IF(L2502="","",IF(L2502&gt;M2502,3,IF(L2502=M2502,1,0)))</f>
        <v/>
      </c>
      <c r="P2502" s="31">
        <f>IF(I2502="H",INDEX(Matches!$L:$L,AA2502),INDEX(Matches!$N:$N,AA2502))</f>
        <v/>
      </c>
      <c r="Q2502" s="31">
        <f>INDEX(Matches!$M:$M,AA2502)</f>
        <v/>
      </c>
      <c r="R2502" s="31">
        <f>IF(I2502="H",INDEX(Matches!$N:$N,AA2502),INDEX(Matches!$L:$L,AA2502))</f>
        <v/>
      </c>
      <c r="S2502" s="33">
        <f>IF(I2502="H",INDEX(Matches!$O:$O,AA2502),INDEX(Matches!$P:$P,AA2502))</f>
        <v/>
      </c>
      <c r="T2502" s="33">
        <f>IF(INDEX(Matches!$J:$J,AA2502)="","",IF(I2502="H",INDEX(Matches!$J:$J,AA2502),INDEX(Matches!$K:$K,AA2502)))</f>
        <v/>
      </c>
      <c r="U2502" s="33">
        <f>IF(INDEX(Matches!$K:$K,AA2502)="","",IF(I2502="H",INDEX(Matches!$K:$K,AA2502),INDEX(Matches!$J:$J,AA2502)))</f>
        <v/>
      </c>
      <c r="V2502" s="30">
        <f>IF(T2502="","",T2502-U2502)</f>
        <v/>
      </c>
      <c r="W2502" s="33">
        <f>IF(I2502="H",INDEX(Matches!$T:$T,AA2502),INDEX(Matches!$U:$U,AA2502))</f>
        <v/>
      </c>
      <c r="X2502" s="11">
        <f>INDEX(Matches!$X:$X,AA2502)</f>
        <v/>
      </c>
      <c r="Y2502" s="30">
        <f>IF(O2502="","",O2502-S2502)</f>
        <v/>
      </c>
      <c r="Z2502" s="30">
        <f>IF(W2502="","",W2502-S2502)</f>
        <v/>
      </c>
      <c r="AA2502" s="24">
        <f>MATCH(J2502,Matches!$A:$A,0)</f>
        <v/>
      </c>
      <c r="AB2502" s="33" t="n"/>
      <c r="AC2502" s="33" t="n">
        <v>1.232309764122244</v>
      </c>
      <c r="AD2502" s="24" t="n"/>
      <c r="AE2502" s="24" t="n">
        <v>10</v>
      </c>
      <c r="AF2502" s="33" t="n"/>
      <c r="AG2502" s="33" t="n"/>
    </row>
    <row r="2503">
      <c r="A2503" s="24" t="inlineStr">
        <is>
          <t>Mansfield|40</t>
        </is>
      </c>
      <c r="B2503" s="24" t="inlineStr">
        <is>
          <t>E2</t>
        </is>
      </c>
      <c r="C2503" s="24" t="inlineStr">
        <is>
          <t>League One</t>
        </is>
      </c>
      <c r="D2503" s="24" t="inlineStr">
        <is>
          <t>Mansfield</t>
        </is>
      </c>
      <c r="E2503" s="24" t="n">
        <v>40</v>
      </c>
      <c r="F2503" s="24" t="n">
        <v>10</v>
      </c>
      <c r="G2503" s="29" t="n">
        <v>46487.625</v>
      </c>
      <c r="H2503" s="24" t="inlineStr">
        <is>
          <t>Wycombe</t>
        </is>
      </c>
      <c r="I2503" s="24" t="inlineStr">
        <is>
          <t>A</t>
        </is>
      </c>
      <c r="J2503" s="24" t="inlineStr">
        <is>
          <t>E2-Wycombe-Mansfiel</t>
        </is>
      </c>
      <c r="K2503" s="24" t="n">
        <v>9</v>
      </c>
      <c r="L2503" s="11">
        <f>IF(INDEX(Matches!$X:$X,AA2503)=0,"",IF(I2503="H",INDEX(Matches!$H:$H,AA2503),INDEX(Matches!$I:$I,AA2503)))</f>
        <v/>
      </c>
      <c r="M2503" s="11">
        <f>IF(INDEX(Matches!$X:$X,AA2503)=0,"",IF(I2503="H",INDEX(Matches!$I:$I,AA2503),INDEX(Matches!$H:$H,AA2503)))</f>
        <v/>
      </c>
      <c r="N2503" s="11">
        <f>IF(L2503="","",IF(L2503&gt;M2503,"W",IF(L2503=M2503,"D","L")))</f>
        <v/>
      </c>
      <c r="O2503" s="11">
        <f>IF(L2503="","",IF(L2503&gt;M2503,3,IF(L2503=M2503,1,0)))</f>
        <v/>
      </c>
      <c r="P2503" s="31">
        <f>IF(I2503="H",INDEX(Matches!$L:$L,AA2503),INDEX(Matches!$N:$N,AA2503))</f>
        <v/>
      </c>
      <c r="Q2503" s="31">
        <f>INDEX(Matches!$M:$M,AA2503)</f>
        <v/>
      </c>
      <c r="R2503" s="31">
        <f>IF(I2503="H",INDEX(Matches!$N:$N,AA2503),INDEX(Matches!$L:$L,AA2503))</f>
        <v/>
      </c>
      <c r="S2503" s="33">
        <f>IF(I2503="H",INDEX(Matches!$O:$O,AA2503),INDEX(Matches!$P:$P,AA2503))</f>
        <v/>
      </c>
      <c r="T2503" s="33">
        <f>IF(INDEX(Matches!$J:$J,AA2503)="","",IF(I2503="H",INDEX(Matches!$J:$J,AA2503),INDEX(Matches!$K:$K,AA2503)))</f>
        <v/>
      </c>
      <c r="U2503" s="33">
        <f>IF(INDEX(Matches!$K:$K,AA2503)="","",IF(I2503="H",INDEX(Matches!$K:$K,AA2503),INDEX(Matches!$J:$J,AA2503)))</f>
        <v/>
      </c>
      <c r="V2503" s="30">
        <f>IF(T2503="","",T2503-U2503)</f>
        <v/>
      </c>
      <c r="W2503" s="33">
        <f>IF(I2503="H",INDEX(Matches!$T:$T,AA2503),INDEX(Matches!$U:$U,AA2503))</f>
        <v/>
      </c>
      <c r="X2503" s="11">
        <f>INDEX(Matches!$X:$X,AA2503)</f>
        <v/>
      </c>
      <c r="Y2503" s="30">
        <f>IF(O2503="","",O2503-S2503)</f>
        <v/>
      </c>
      <c r="Z2503" s="30">
        <f>IF(W2503="","",W2503-S2503)</f>
        <v/>
      </c>
      <c r="AA2503" s="24">
        <f>MATCH(J2503,Matches!$A:$A,0)</f>
        <v/>
      </c>
      <c r="AB2503" s="33" t="n"/>
      <c r="AC2503" s="33" t="n">
        <v>1.11067716236929</v>
      </c>
      <c r="AD2503" s="24" t="n"/>
      <c r="AE2503" s="24" t="n">
        <v>10</v>
      </c>
      <c r="AF2503" s="33" t="n"/>
      <c r="AG2503" s="33" t="n"/>
    </row>
    <row r="2504">
      <c r="A2504" s="24" t="inlineStr">
        <is>
          <t>Mansfield|41</t>
        </is>
      </c>
      <c r="B2504" s="24" t="inlineStr">
        <is>
          <t>E2</t>
        </is>
      </c>
      <c r="C2504" s="24" t="inlineStr">
        <is>
          <t>League One</t>
        </is>
      </c>
      <c r="D2504" s="24" t="inlineStr">
        <is>
          <t>Mansfield</t>
        </is>
      </c>
      <c r="E2504" s="24" t="n">
        <v>41</v>
      </c>
      <c r="F2504" s="24" t="n">
        <v>11</v>
      </c>
      <c r="G2504" s="29" t="n">
        <v>46490.82291666666</v>
      </c>
      <c r="H2504" s="24" t="inlineStr">
        <is>
          <t>Leyton Orient</t>
        </is>
      </c>
      <c r="I2504" s="24" t="inlineStr">
        <is>
          <t>A</t>
        </is>
      </c>
      <c r="J2504" s="24" t="inlineStr">
        <is>
          <t>E2-LeytonOr-Mansfiel</t>
        </is>
      </c>
      <c r="K2504" s="24" t="n">
        <v>20</v>
      </c>
      <c r="L2504" s="11">
        <f>IF(INDEX(Matches!$X:$X,AA2504)=0,"",IF(I2504="H",INDEX(Matches!$H:$H,AA2504),INDEX(Matches!$I:$I,AA2504)))</f>
        <v/>
      </c>
      <c r="M2504" s="11">
        <f>IF(INDEX(Matches!$X:$X,AA2504)=0,"",IF(I2504="H",INDEX(Matches!$I:$I,AA2504),INDEX(Matches!$H:$H,AA2504)))</f>
        <v/>
      </c>
      <c r="N2504" s="11">
        <f>IF(L2504="","",IF(L2504&gt;M2504,"W",IF(L2504=M2504,"D","L")))</f>
        <v/>
      </c>
      <c r="O2504" s="11">
        <f>IF(L2504="","",IF(L2504&gt;M2504,3,IF(L2504=M2504,1,0)))</f>
        <v/>
      </c>
      <c r="P2504" s="31">
        <f>IF(I2504="H",INDEX(Matches!$L:$L,AA2504),INDEX(Matches!$N:$N,AA2504))</f>
        <v/>
      </c>
      <c r="Q2504" s="31">
        <f>INDEX(Matches!$M:$M,AA2504)</f>
        <v/>
      </c>
      <c r="R2504" s="31">
        <f>IF(I2504="H",INDEX(Matches!$N:$N,AA2504),INDEX(Matches!$L:$L,AA2504))</f>
        <v/>
      </c>
      <c r="S2504" s="33">
        <f>IF(I2504="H",INDEX(Matches!$O:$O,AA2504),INDEX(Matches!$P:$P,AA2504))</f>
        <v/>
      </c>
      <c r="T2504" s="33">
        <f>IF(INDEX(Matches!$J:$J,AA2504)="","",IF(I2504="H",INDEX(Matches!$J:$J,AA2504),INDEX(Matches!$K:$K,AA2504)))</f>
        <v/>
      </c>
      <c r="U2504" s="33">
        <f>IF(INDEX(Matches!$K:$K,AA2504)="","",IF(I2504="H",INDEX(Matches!$K:$K,AA2504),INDEX(Matches!$J:$J,AA2504)))</f>
        <v/>
      </c>
      <c r="V2504" s="30">
        <f>IF(T2504="","",T2504-U2504)</f>
        <v/>
      </c>
      <c r="W2504" s="33">
        <f>IF(I2504="H",INDEX(Matches!$T:$T,AA2504),INDEX(Matches!$U:$U,AA2504))</f>
        <v/>
      </c>
      <c r="X2504" s="11">
        <f>INDEX(Matches!$X:$X,AA2504)</f>
        <v/>
      </c>
      <c r="Y2504" s="30">
        <f>IF(O2504="","",O2504-S2504)</f>
        <v/>
      </c>
      <c r="Z2504" s="30">
        <f>IF(W2504="","",W2504-S2504)</f>
        <v/>
      </c>
      <c r="AA2504" s="24">
        <f>MATCH(J2504,Matches!$A:$A,0)</f>
        <v/>
      </c>
      <c r="AB2504" s="33" t="n"/>
      <c r="AC2504" s="33" t="n">
        <v>1.293117728017325</v>
      </c>
      <c r="AD2504" s="24" t="n"/>
      <c r="AE2504" s="24" t="n">
        <v>11</v>
      </c>
      <c r="AF2504" s="33" t="n"/>
      <c r="AG2504" s="33" t="n"/>
    </row>
    <row r="2505">
      <c r="A2505" s="24" t="inlineStr">
        <is>
          <t>Mansfield|42</t>
        </is>
      </c>
      <c r="B2505" s="24" t="inlineStr">
        <is>
          <t>E2</t>
        </is>
      </c>
      <c r="C2505" s="24" t="inlineStr">
        <is>
          <t>League One</t>
        </is>
      </c>
      <c r="D2505" s="24" t="inlineStr">
        <is>
          <t>Mansfield</t>
        </is>
      </c>
      <c r="E2505" s="24" t="n">
        <v>42</v>
      </c>
      <c r="F2505" s="24" t="n">
        <v>11</v>
      </c>
      <c r="G2505" s="29" t="n">
        <v>46494.625</v>
      </c>
      <c r="H2505" s="24" t="inlineStr">
        <is>
          <t>Burton</t>
        </is>
      </c>
      <c r="I2505" s="24" t="inlineStr">
        <is>
          <t>H</t>
        </is>
      </c>
      <c r="J2505" s="24" t="inlineStr">
        <is>
          <t>E2-Mansfiel-Burton</t>
        </is>
      </c>
      <c r="K2505" s="24" t="n">
        <v>22</v>
      </c>
      <c r="L2505" s="11">
        <f>IF(INDEX(Matches!$X:$X,AA2505)=0,"",IF(I2505="H",INDEX(Matches!$H:$H,AA2505),INDEX(Matches!$I:$I,AA2505)))</f>
        <v/>
      </c>
      <c r="M2505" s="11">
        <f>IF(INDEX(Matches!$X:$X,AA2505)=0,"",IF(I2505="H",INDEX(Matches!$I:$I,AA2505),INDEX(Matches!$H:$H,AA2505)))</f>
        <v/>
      </c>
      <c r="N2505" s="11">
        <f>IF(L2505="","",IF(L2505&gt;M2505,"W",IF(L2505=M2505,"D","L")))</f>
        <v/>
      </c>
      <c r="O2505" s="11">
        <f>IF(L2505="","",IF(L2505&gt;M2505,3,IF(L2505=M2505,1,0)))</f>
        <v/>
      </c>
      <c r="P2505" s="31">
        <f>IF(I2505="H",INDEX(Matches!$L:$L,AA2505),INDEX(Matches!$N:$N,AA2505))</f>
        <v/>
      </c>
      <c r="Q2505" s="31">
        <f>INDEX(Matches!$M:$M,AA2505)</f>
        <v/>
      </c>
      <c r="R2505" s="31">
        <f>IF(I2505="H",INDEX(Matches!$N:$N,AA2505),INDEX(Matches!$L:$L,AA2505))</f>
        <v/>
      </c>
      <c r="S2505" s="33">
        <f>IF(I2505="H",INDEX(Matches!$O:$O,AA2505),INDEX(Matches!$P:$P,AA2505))</f>
        <v/>
      </c>
      <c r="T2505" s="33">
        <f>IF(INDEX(Matches!$J:$J,AA2505)="","",IF(I2505="H",INDEX(Matches!$J:$J,AA2505),INDEX(Matches!$K:$K,AA2505)))</f>
        <v/>
      </c>
      <c r="U2505" s="33">
        <f>IF(INDEX(Matches!$K:$K,AA2505)="","",IF(I2505="H",INDEX(Matches!$K:$K,AA2505),INDEX(Matches!$J:$J,AA2505)))</f>
        <v/>
      </c>
      <c r="V2505" s="30">
        <f>IF(T2505="","",T2505-U2505)</f>
        <v/>
      </c>
      <c r="W2505" s="33">
        <f>IF(I2505="H",INDEX(Matches!$T:$T,AA2505),INDEX(Matches!$U:$U,AA2505))</f>
        <v/>
      </c>
      <c r="X2505" s="11">
        <f>INDEX(Matches!$X:$X,AA2505)</f>
        <v/>
      </c>
      <c r="Y2505" s="30">
        <f>IF(O2505="","",O2505-S2505)</f>
        <v/>
      </c>
      <c r="Z2505" s="30">
        <f>IF(W2505="","",W2505-S2505)</f>
        <v/>
      </c>
      <c r="AA2505" s="24">
        <f>MATCH(J2505,Matches!$A:$A,0)</f>
        <v/>
      </c>
      <c r="AB2505" s="33" t="n"/>
      <c r="AC2505" s="33" t="n">
        <v>1.689698675462917</v>
      </c>
      <c r="AD2505" s="24" t="n"/>
      <c r="AE2505" s="24" t="n">
        <v>11</v>
      </c>
      <c r="AF2505" s="33" t="n"/>
      <c r="AG2505" s="33" t="n"/>
    </row>
    <row r="2506">
      <c r="A2506" s="24" t="inlineStr">
        <is>
          <t>Mansfield|43</t>
        </is>
      </c>
      <c r="B2506" s="24" t="inlineStr">
        <is>
          <t>E2</t>
        </is>
      </c>
      <c r="C2506" s="24" t="inlineStr">
        <is>
          <t>League One</t>
        </is>
      </c>
      <c r="D2506" s="24" t="inlineStr">
        <is>
          <t>Mansfield</t>
        </is>
      </c>
      <c r="E2506" s="24" t="n">
        <v>43</v>
      </c>
      <c r="F2506" s="24" t="n">
        <v>11</v>
      </c>
      <c r="G2506" s="29" t="n">
        <v>46501.625</v>
      </c>
      <c r="H2506" s="24" t="inlineStr">
        <is>
          <t>Bromley</t>
        </is>
      </c>
      <c r="I2506" s="24" t="inlineStr">
        <is>
          <t>A</t>
        </is>
      </c>
      <c r="J2506" s="24" t="inlineStr">
        <is>
          <t>E2-Bromley-Mansfiel</t>
        </is>
      </c>
      <c r="K2506" s="24" t="n">
        <v>24</v>
      </c>
      <c r="L2506" s="11">
        <f>IF(INDEX(Matches!$X:$X,AA2506)=0,"",IF(I2506="H",INDEX(Matches!$H:$H,AA2506),INDEX(Matches!$I:$I,AA2506)))</f>
        <v/>
      </c>
      <c r="M2506" s="11">
        <f>IF(INDEX(Matches!$X:$X,AA2506)=0,"",IF(I2506="H",INDEX(Matches!$I:$I,AA2506),INDEX(Matches!$H:$H,AA2506)))</f>
        <v/>
      </c>
      <c r="N2506" s="11">
        <f>IF(L2506="","",IF(L2506&gt;M2506,"W",IF(L2506=M2506,"D","L")))</f>
        <v/>
      </c>
      <c r="O2506" s="11">
        <f>IF(L2506="","",IF(L2506&gt;M2506,3,IF(L2506=M2506,1,0)))</f>
        <v/>
      </c>
      <c r="P2506" s="31">
        <f>IF(I2506="H",INDEX(Matches!$L:$L,AA2506),INDEX(Matches!$N:$N,AA2506))</f>
        <v/>
      </c>
      <c r="Q2506" s="31">
        <f>INDEX(Matches!$M:$M,AA2506)</f>
        <v/>
      </c>
      <c r="R2506" s="31">
        <f>IF(I2506="H",INDEX(Matches!$N:$N,AA2506),INDEX(Matches!$L:$L,AA2506))</f>
        <v/>
      </c>
      <c r="S2506" s="33">
        <f>IF(I2506="H",INDEX(Matches!$O:$O,AA2506),INDEX(Matches!$P:$P,AA2506))</f>
        <v/>
      </c>
      <c r="T2506" s="33">
        <f>IF(INDEX(Matches!$J:$J,AA2506)="","",IF(I2506="H",INDEX(Matches!$J:$J,AA2506),INDEX(Matches!$K:$K,AA2506)))</f>
        <v/>
      </c>
      <c r="U2506" s="33">
        <f>IF(INDEX(Matches!$K:$K,AA2506)="","",IF(I2506="H",INDEX(Matches!$K:$K,AA2506),INDEX(Matches!$J:$J,AA2506)))</f>
        <v/>
      </c>
      <c r="V2506" s="30">
        <f>IF(T2506="","",T2506-U2506)</f>
        <v/>
      </c>
      <c r="W2506" s="33">
        <f>IF(I2506="H",INDEX(Matches!$T:$T,AA2506),INDEX(Matches!$U:$U,AA2506))</f>
        <v/>
      </c>
      <c r="X2506" s="11">
        <f>INDEX(Matches!$X:$X,AA2506)</f>
        <v/>
      </c>
      <c r="Y2506" s="30">
        <f>IF(O2506="","",O2506-S2506)</f>
        <v/>
      </c>
      <c r="Z2506" s="30">
        <f>IF(W2506="","",W2506-S2506)</f>
        <v/>
      </c>
      <c r="AA2506" s="24">
        <f>MATCH(J2506,Matches!$A:$A,0)</f>
        <v/>
      </c>
      <c r="AB2506" s="33" t="n"/>
      <c r="AC2506" s="33" t="n">
        <v>1.490885577839217</v>
      </c>
      <c r="AD2506" s="24" t="n"/>
      <c r="AE2506" s="24" t="n">
        <v>11</v>
      </c>
      <c r="AF2506" s="33" t="n"/>
      <c r="AG2506" s="33" t="n"/>
    </row>
    <row r="2507">
      <c r="A2507" s="24" t="inlineStr">
        <is>
          <t>Mansfield|44</t>
        </is>
      </c>
      <c r="B2507" s="24" t="inlineStr">
        <is>
          <t>E2</t>
        </is>
      </c>
      <c r="C2507" s="24" t="inlineStr">
        <is>
          <t>League One</t>
        </is>
      </c>
      <c r="D2507" s="24" t="inlineStr">
        <is>
          <t>Mansfield</t>
        </is>
      </c>
      <c r="E2507" s="24" t="n">
        <v>44</v>
      </c>
      <c r="F2507" s="24" t="n">
        <v>11</v>
      </c>
      <c r="G2507" s="29" t="n">
        <v>46504.82291666666</v>
      </c>
      <c r="H2507" s="24" t="inlineStr">
        <is>
          <t>Wigan</t>
        </is>
      </c>
      <c r="I2507" s="24" t="inlineStr">
        <is>
          <t>H</t>
        </is>
      </c>
      <c r="J2507" s="24" t="inlineStr">
        <is>
          <t>E2-Mansfiel-Wigan</t>
        </is>
      </c>
      <c r="K2507" s="24" t="n">
        <v>14</v>
      </c>
      <c r="L2507" s="11">
        <f>IF(INDEX(Matches!$X:$X,AA2507)=0,"",IF(I2507="H",INDEX(Matches!$H:$H,AA2507),INDEX(Matches!$I:$I,AA2507)))</f>
        <v/>
      </c>
      <c r="M2507" s="11">
        <f>IF(INDEX(Matches!$X:$X,AA2507)=0,"",IF(I2507="H",INDEX(Matches!$I:$I,AA2507),INDEX(Matches!$H:$H,AA2507)))</f>
        <v/>
      </c>
      <c r="N2507" s="11">
        <f>IF(L2507="","",IF(L2507&gt;M2507,"W",IF(L2507=M2507,"D","L")))</f>
        <v/>
      </c>
      <c r="O2507" s="11">
        <f>IF(L2507="","",IF(L2507&gt;M2507,3,IF(L2507=M2507,1,0)))</f>
        <v/>
      </c>
      <c r="P2507" s="31">
        <f>IF(I2507="H",INDEX(Matches!$L:$L,AA2507),INDEX(Matches!$N:$N,AA2507))</f>
        <v/>
      </c>
      <c r="Q2507" s="31">
        <f>INDEX(Matches!$M:$M,AA2507)</f>
        <v/>
      </c>
      <c r="R2507" s="31">
        <f>IF(I2507="H",INDEX(Matches!$N:$N,AA2507),INDEX(Matches!$L:$L,AA2507))</f>
        <v/>
      </c>
      <c r="S2507" s="33">
        <f>IF(I2507="H",INDEX(Matches!$O:$O,AA2507),INDEX(Matches!$P:$P,AA2507))</f>
        <v/>
      </c>
      <c r="T2507" s="33">
        <f>IF(INDEX(Matches!$J:$J,AA2507)="","",IF(I2507="H",INDEX(Matches!$J:$J,AA2507),INDEX(Matches!$K:$K,AA2507)))</f>
        <v/>
      </c>
      <c r="U2507" s="33">
        <f>IF(INDEX(Matches!$K:$K,AA2507)="","",IF(I2507="H",INDEX(Matches!$K:$K,AA2507),INDEX(Matches!$J:$J,AA2507)))</f>
        <v/>
      </c>
      <c r="V2507" s="30">
        <f>IF(T2507="","",T2507-U2507)</f>
        <v/>
      </c>
      <c r="W2507" s="33">
        <f>IF(I2507="H",INDEX(Matches!$T:$T,AA2507),INDEX(Matches!$U:$U,AA2507))</f>
        <v/>
      </c>
      <c r="X2507" s="11">
        <f>INDEX(Matches!$X:$X,AA2507)</f>
        <v/>
      </c>
      <c r="Y2507" s="30">
        <f>IF(O2507="","",O2507-S2507)</f>
        <v/>
      </c>
      <c r="Z2507" s="30">
        <f>IF(W2507="","",W2507-S2507)</f>
        <v/>
      </c>
      <c r="AA2507" s="24">
        <f>MATCH(J2507,Matches!$A:$A,0)</f>
        <v/>
      </c>
      <c r="AB2507" s="33" t="n"/>
      <c r="AC2507" s="33" t="n">
        <v>1.558158559728201</v>
      </c>
      <c r="AD2507" s="24" t="n"/>
      <c r="AE2507" s="24" t="n">
        <v>11</v>
      </c>
      <c r="AF2507" s="33" t="n"/>
      <c r="AG2507" s="33" t="n"/>
    </row>
    <row r="2508">
      <c r="A2508" s="24" t="inlineStr">
        <is>
          <t>Mansfield|45</t>
        </is>
      </c>
      <c r="B2508" s="24" t="inlineStr">
        <is>
          <t>E2</t>
        </is>
      </c>
      <c r="C2508" s="24" t="inlineStr">
        <is>
          <t>League One</t>
        </is>
      </c>
      <c r="D2508" s="24" t="inlineStr">
        <is>
          <t>Mansfield</t>
        </is>
      </c>
      <c r="E2508" s="24" t="n">
        <v>45</v>
      </c>
      <c r="F2508" s="24" t="n">
        <v>12</v>
      </c>
      <c r="G2508" s="29" t="n">
        <v>46508.625</v>
      </c>
      <c r="H2508" s="24" t="inlineStr">
        <is>
          <t>Leicester</t>
        </is>
      </c>
      <c r="I2508" s="24" t="inlineStr">
        <is>
          <t>H</t>
        </is>
      </c>
      <c r="J2508" s="24" t="inlineStr">
        <is>
          <t>E2-Mansfiel-Leiceste</t>
        </is>
      </c>
      <c r="K2508" s="24" t="n">
        <v>1</v>
      </c>
      <c r="L2508" s="11">
        <f>IF(INDEX(Matches!$X:$X,AA2508)=0,"",IF(I2508="H",INDEX(Matches!$H:$H,AA2508),INDEX(Matches!$I:$I,AA2508)))</f>
        <v/>
      </c>
      <c r="M2508" s="11">
        <f>IF(INDEX(Matches!$X:$X,AA2508)=0,"",IF(I2508="H",INDEX(Matches!$I:$I,AA2508),INDEX(Matches!$H:$H,AA2508)))</f>
        <v/>
      </c>
      <c r="N2508" s="11">
        <f>IF(L2508="","",IF(L2508&gt;M2508,"W",IF(L2508=M2508,"D","L")))</f>
        <v/>
      </c>
      <c r="O2508" s="11">
        <f>IF(L2508="","",IF(L2508&gt;M2508,3,IF(L2508=M2508,1,0)))</f>
        <v/>
      </c>
      <c r="P2508" s="31">
        <f>IF(I2508="H",INDEX(Matches!$L:$L,AA2508),INDEX(Matches!$N:$N,AA2508))</f>
        <v/>
      </c>
      <c r="Q2508" s="31">
        <f>INDEX(Matches!$M:$M,AA2508)</f>
        <v/>
      </c>
      <c r="R2508" s="31">
        <f>IF(I2508="H",INDEX(Matches!$N:$N,AA2508),INDEX(Matches!$L:$L,AA2508))</f>
        <v/>
      </c>
      <c r="S2508" s="33">
        <f>IF(I2508="H",INDEX(Matches!$O:$O,AA2508),INDEX(Matches!$P:$P,AA2508))</f>
        <v/>
      </c>
      <c r="T2508" s="33">
        <f>IF(INDEX(Matches!$J:$J,AA2508)="","",IF(I2508="H",INDEX(Matches!$J:$J,AA2508),INDEX(Matches!$K:$K,AA2508)))</f>
        <v/>
      </c>
      <c r="U2508" s="33">
        <f>IF(INDEX(Matches!$K:$K,AA2508)="","",IF(I2508="H",INDEX(Matches!$K:$K,AA2508),INDEX(Matches!$J:$J,AA2508)))</f>
        <v/>
      </c>
      <c r="V2508" s="30">
        <f>IF(T2508="","",T2508-U2508)</f>
        <v/>
      </c>
      <c r="W2508" s="33">
        <f>IF(I2508="H",INDEX(Matches!$T:$T,AA2508),INDEX(Matches!$U:$U,AA2508))</f>
        <v/>
      </c>
      <c r="X2508" s="11">
        <f>INDEX(Matches!$X:$X,AA2508)</f>
        <v/>
      </c>
      <c r="Y2508" s="30">
        <f>IF(O2508="","",O2508-S2508)</f>
        <v/>
      </c>
      <c r="Z2508" s="30">
        <f>IF(W2508="","",W2508-S2508)</f>
        <v/>
      </c>
      <c r="AA2508" s="24">
        <f>MATCH(J2508,Matches!$A:$A,0)</f>
        <v/>
      </c>
      <c r="AB2508" s="33" t="n"/>
      <c r="AC2508" s="33" t="n">
        <v>1.085087639672895</v>
      </c>
      <c r="AD2508" s="24" t="n"/>
      <c r="AE2508" s="24" t="n">
        <v>12</v>
      </c>
      <c r="AF2508" s="33" t="n"/>
      <c r="AG2508" s="33" t="n"/>
    </row>
    <row r="2509">
      <c r="A2509" s="24" t="inlineStr">
        <is>
          <t>Mansfield|46</t>
        </is>
      </c>
      <c r="B2509" s="24" t="inlineStr">
        <is>
          <t>E2</t>
        </is>
      </c>
      <c r="C2509" s="24" t="inlineStr">
        <is>
          <t>League One</t>
        </is>
      </c>
      <c r="D2509" s="24" t="inlineStr">
        <is>
          <t>Mansfield</t>
        </is>
      </c>
      <c r="E2509" s="24" t="n">
        <v>46</v>
      </c>
      <c r="F2509" s="24" t="n">
        <v>12</v>
      </c>
      <c r="G2509" s="29" t="n">
        <v>46515.52083333334</v>
      </c>
      <c r="H2509" s="24" t="inlineStr">
        <is>
          <t>Stockport</t>
        </is>
      </c>
      <c r="I2509" s="24" t="inlineStr">
        <is>
          <t>A</t>
        </is>
      </c>
      <c r="J2509" s="24" t="inlineStr">
        <is>
          <t>E2-Stockpor-Mansfiel</t>
        </is>
      </c>
      <c r="K2509" s="24" t="n">
        <v>7</v>
      </c>
      <c r="L2509" s="11">
        <f>IF(INDEX(Matches!$X:$X,AA2509)=0,"",IF(I2509="H",INDEX(Matches!$H:$H,AA2509),INDEX(Matches!$I:$I,AA2509)))</f>
        <v/>
      </c>
      <c r="M2509" s="11">
        <f>IF(INDEX(Matches!$X:$X,AA2509)=0,"",IF(I2509="H",INDEX(Matches!$I:$I,AA2509),INDEX(Matches!$H:$H,AA2509)))</f>
        <v/>
      </c>
      <c r="N2509" s="11">
        <f>IF(L2509="","",IF(L2509&gt;M2509,"W",IF(L2509=M2509,"D","L")))</f>
        <v/>
      </c>
      <c r="O2509" s="11">
        <f>IF(L2509="","",IF(L2509&gt;M2509,3,IF(L2509=M2509,1,0)))</f>
        <v/>
      </c>
      <c r="P2509" s="31">
        <f>IF(I2509="H",INDEX(Matches!$L:$L,AA2509),INDEX(Matches!$N:$N,AA2509))</f>
        <v/>
      </c>
      <c r="Q2509" s="31">
        <f>INDEX(Matches!$M:$M,AA2509)</f>
        <v/>
      </c>
      <c r="R2509" s="31">
        <f>IF(I2509="H",INDEX(Matches!$N:$N,AA2509),INDEX(Matches!$L:$L,AA2509))</f>
        <v/>
      </c>
      <c r="S2509" s="33">
        <f>IF(I2509="H",INDEX(Matches!$O:$O,AA2509),INDEX(Matches!$P:$P,AA2509))</f>
        <v/>
      </c>
      <c r="T2509" s="33">
        <f>IF(INDEX(Matches!$J:$J,AA2509)="","",IF(I2509="H",INDEX(Matches!$J:$J,AA2509),INDEX(Matches!$K:$K,AA2509)))</f>
        <v/>
      </c>
      <c r="U2509" s="33">
        <f>IF(INDEX(Matches!$K:$K,AA2509)="","",IF(I2509="H",INDEX(Matches!$K:$K,AA2509),INDEX(Matches!$J:$J,AA2509)))</f>
        <v/>
      </c>
      <c r="V2509" s="30">
        <f>IF(T2509="","",T2509-U2509)</f>
        <v/>
      </c>
      <c r="W2509" s="33">
        <f>IF(I2509="H",INDEX(Matches!$T:$T,AA2509),INDEX(Matches!$U:$U,AA2509))</f>
        <v/>
      </c>
      <c r="X2509" s="11">
        <f>INDEX(Matches!$X:$X,AA2509)</f>
        <v/>
      </c>
      <c r="Y2509" s="30">
        <f>IF(O2509="","",O2509-S2509)</f>
        <v/>
      </c>
      <c r="Z2509" s="30">
        <f>IF(W2509="","",W2509-S2509)</f>
        <v/>
      </c>
      <c r="AA2509" s="24">
        <f>MATCH(J2509,Matches!$A:$A,0)</f>
        <v/>
      </c>
      <c r="AB2509" s="33" t="n"/>
      <c r="AC2509" s="33" t="n">
        <v>0.9959559712886019</v>
      </c>
      <c r="AD2509" s="24" t="n"/>
      <c r="AE2509" s="24" t="n">
        <v>12</v>
      </c>
      <c r="AF2509" s="33" t="n"/>
      <c r="AG2509" s="33" t="n"/>
    </row>
    <row r="2510">
      <c r="A2510" s="24" t="inlineStr">
        <is>
          <t>Notts County|1</t>
        </is>
      </c>
      <c r="B2510" s="24" t="inlineStr">
        <is>
          <t>E2</t>
        </is>
      </c>
      <c r="C2510" s="24" t="inlineStr">
        <is>
          <t>League One</t>
        </is>
      </c>
      <c r="D2510" s="24" t="inlineStr">
        <is>
          <t>Notts County</t>
        </is>
      </c>
      <c r="E2510" s="24" t="n">
        <v>1</v>
      </c>
      <c r="F2510" s="24" t="n">
        <v>1</v>
      </c>
      <c r="G2510" s="29" t="n">
        <v>46249.52083333334</v>
      </c>
      <c r="H2510" s="24" t="inlineStr">
        <is>
          <t>Leicester</t>
        </is>
      </c>
      <c r="I2510" s="24" t="inlineStr">
        <is>
          <t>H</t>
        </is>
      </c>
      <c r="J2510" s="24" t="inlineStr">
        <is>
          <t>E2-NottsCou-Leiceste</t>
        </is>
      </c>
      <c r="K2510" s="24" t="n">
        <v>1</v>
      </c>
      <c r="L2510" s="11">
        <f>IF(INDEX(Matches!$X:$X,AA2510)=0,"",IF(I2510="H",INDEX(Matches!$H:$H,AA2510),INDEX(Matches!$I:$I,AA2510)))</f>
        <v/>
      </c>
      <c r="M2510" s="11">
        <f>IF(INDEX(Matches!$X:$X,AA2510)=0,"",IF(I2510="H",INDEX(Matches!$I:$I,AA2510),INDEX(Matches!$H:$H,AA2510)))</f>
        <v/>
      </c>
      <c r="N2510" s="11">
        <f>IF(L2510="","",IF(L2510&gt;M2510,"W",IF(L2510=M2510,"D","L")))</f>
        <v/>
      </c>
      <c r="O2510" s="11">
        <f>IF(L2510="","",IF(L2510&gt;M2510,3,IF(L2510=M2510,1,0)))</f>
        <v/>
      </c>
      <c r="P2510" s="31">
        <f>IF(I2510="H",INDEX(Matches!$L:$L,AA2510),INDEX(Matches!$N:$N,AA2510))</f>
        <v/>
      </c>
      <c r="Q2510" s="31">
        <f>INDEX(Matches!$M:$M,AA2510)</f>
        <v/>
      </c>
      <c r="R2510" s="31">
        <f>IF(I2510="H",INDEX(Matches!$N:$N,AA2510),INDEX(Matches!$L:$L,AA2510))</f>
        <v/>
      </c>
      <c r="S2510" s="33">
        <f>IF(I2510="H",INDEX(Matches!$O:$O,AA2510),INDEX(Matches!$P:$P,AA2510))</f>
        <v/>
      </c>
      <c r="T2510" s="33">
        <f>IF(INDEX(Matches!$J:$J,AA2510)="","",IF(I2510="H",INDEX(Matches!$J:$J,AA2510),INDEX(Matches!$K:$K,AA2510)))</f>
        <v/>
      </c>
      <c r="U2510" s="33">
        <f>IF(INDEX(Matches!$K:$K,AA2510)="","",IF(I2510="H",INDEX(Matches!$K:$K,AA2510),INDEX(Matches!$J:$J,AA2510)))</f>
        <v/>
      </c>
      <c r="V2510" s="30">
        <f>IF(T2510="","",T2510-U2510)</f>
        <v/>
      </c>
      <c r="W2510" s="33">
        <f>IF(I2510="H",INDEX(Matches!$T:$T,AA2510),INDEX(Matches!$U:$U,AA2510))</f>
        <v/>
      </c>
      <c r="X2510" s="11">
        <f>INDEX(Matches!$X:$X,AA2510)</f>
        <v/>
      </c>
      <c r="Y2510" s="30">
        <f>IF(O2510="","",O2510-S2510)</f>
        <v/>
      </c>
      <c r="Z2510" s="30">
        <f>IF(W2510="","",W2510-S2510)</f>
        <v/>
      </c>
      <c r="AA2510" s="24">
        <f>MATCH(J2510,Matches!$A:$A,0)</f>
        <v/>
      </c>
      <c r="AB2510" s="33" t="n">
        <v>1.049604986153765</v>
      </c>
      <c r="AC2510" s="33" t="n"/>
      <c r="AD2510" s="24" t="n"/>
      <c r="AE2510" s="24" t="n">
        <v>1</v>
      </c>
      <c r="AF2510" s="33" t="n"/>
      <c r="AG2510" s="33" t="n"/>
    </row>
    <row r="2511">
      <c r="A2511" s="24" t="inlineStr">
        <is>
          <t>Notts County|2</t>
        </is>
      </c>
      <c r="B2511" s="24" t="inlineStr">
        <is>
          <t>E2</t>
        </is>
      </c>
      <c r="C2511" s="24" t="inlineStr">
        <is>
          <t>League One</t>
        </is>
      </c>
      <c r="D2511" s="24" t="inlineStr">
        <is>
          <t>Notts County</t>
        </is>
      </c>
      <c r="E2511" s="24" t="n">
        <v>2</v>
      </c>
      <c r="F2511" s="24" t="n">
        <v>1</v>
      </c>
      <c r="G2511" s="29" t="n">
        <v>46256.52083333334</v>
      </c>
      <c r="H2511" s="24" t="inlineStr">
        <is>
          <t>Luton</t>
        </is>
      </c>
      <c r="I2511" s="24" t="inlineStr">
        <is>
          <t>A</t>
        </is>
      </c>
      <c r="J2511" s="24" t="inlineStr">
        <is>
          <t>E2-Luton-NottsCou</t>
        </is>
      </c>
      <c r="K2511" s="24" t="n">
        <v>3</v>
      </c>
      <c r="L2511" s="11">
        <f>IF(INDEX(Matches!$X:$X,AA2511)=0,"",IF(I2511="H",INDEX(Matches!$H:$H,AA2511),INDEX(Matches!$I:$I,AA2511)))</f>
        <v/>
      </c>
      <c r="M2511" s="11">
        <f>IF(INDEX(Matches!$X:$X,AA2511)=0,"",IF(I2511="H",INDEX(Matches!$I:$I,AA2511),INDEX(Matches!$H:$H,AA2511)))</f>
        <v/>
      </c>
      <c r="N2511" s="11">
        <f>IF(L2511="","",IF(L2511&gt;M2511,"W",IF(L2511=M2511,"D","L")))</f>
        <v/>
      </c>
      <c r="O2511" s="11">
        <f>IF(L2511="","",IF(L2511&gt;M2511,3,IF(L2511=M2511,1,0)))</f>
        <v/>
      </c>
      <c r="P2511" s="31">
        <f>IF(I2511="H",INDEX(Matches!$L:$L,AA2511),INDEX(Matches!$N:$N,AA2511))</f>
        <v/>
      </c>
      <c r="Q2511" s="31">
        <f>INDEX(Matches!$M:$M,AA2511)</f>
        <v/>
      </c>
      <c r="R2511" s="31">
        <f>IF(I2511="H",INDEX(Matches!$N:$N,AA2511),INDEX(Matches!$L:$L,AA2511))</f>
        <v/>
      </c>
      <c r="S2511" s="33">
        <f>IF(I2511="H",INDEX(Matches!$O:$O,AA2511),INDEX(Matches!$P:$P,AA2511))</f>
        <v/>
      </c>
      <c r="T2511" s="33">
        <f>IF(INDEX(Matches!$J:$J,AA2511)="","",IF(I2511="H",INDEX(Matches!$J:$J,AA2511),INDEX(Matches!$K:$K,AA2511)))</f>
        <v/>
      </c>
      <c r="U2511" s="33">
        <f>IF(INDEX(Matches!$K:$K,AA2511)="","",IF(I2511="H",INDEX(Matches!$K:$K,AA2511),INDEX(Matches!$J:$J,AA2511)))</f>
        <v/>
      </c>
      <c r="V2511" s="30">
        <f>IF(T2511="","",T2511-U2511)</f>
        <v/>
      </c>
      <c r="W2511" s="33">
        <f>IF(I2511="H",INDEX(Matches!$T:$T,AA2511),INDEX(Matches!$U:$U,AA2511))</f>
        <v/>
      </c>
      <c r="X2511" s="11">
        <f>INDEX(Matches!$X:$X,AA2511)</f>
        <v/>
      </c>
      <c r="Y2511" s="30">
        <f>IF(O2511="","",O2511-S2511)</f>
        <v/>
      </c>
      <c r="Z2511" s="30">
        <f>IF(W2511="","",W2511-S2511)</f>
        <v/>
      </c>
      <c r="AA2511" s="24">
        <f>MATCH(J2511,Matches!$A:$A,0)</f>
        <v/>
      </c>
      <c r="AB2511" s="33" t="n">
        <v>0.7068003035380211</v>
      </c>
      <c r="AC2511" s="33" t="n"/>
      <c r="AD2511" s="24" t="n"/>
      <c r="AE2511" s="24" t="n">
        <v>1</v>
      </c>
      <c r="AF2511" s="33" t="n"/>
      <c r="AG2511" s="33" t="n"/>
    </row>
    <row r="2512">
      <c r="A2512" s="24" t="inlineStr">
        <is>
          <t>Notts County|3</t>
        </is>
      </c>
      <c r="B2512" s="24" t="inlineStr">
        <is>
          <t>E2</t>
        </is>
      </c>
      <c r="C2512" s="24" t="inlineStr">
        <is>
          <t>League One</t>
        </is>
      </c>
      <c r="D2512" s="24" t="inlineStr">
        <is>
          <t>Notts County</t>
        </is>
      </c>
      <c r="E2512" s="24" t="n">
        <v>3</v>
      </c>
      <c r="F2512" s="24" t="n">
        <v>1</v>
      </c>
      <c r="G2512" s="29" t="n">
        <v>46263.625</v>
      </c>
      <c r="H2512" s="24" t="inlineStr">
        <is>
          <t>Burton</t>
        </is>
      </c>
      <c r="I2512" s="24" t="inlineStr">
        <is>
          <t>H</t>
        </is>
      </c>
      <c r="J2512" s="24" t="inlineStr">
        <is>
          <t>E2-NottsCou-Burton</t>
        </is>
      </c>
      <c r="K2512" s="24" t="n">
        <v>22</v>
      </c>
      <c r="L2512" s="11">
        <f>IF(INDEX(Matches!$X:$X,AA2512)=0,"",IF(I2512="H",INDEX(Matches!$H:$H,AA2512),INDEX(Matches!$I:$I,AA2512)))</f>
        <v/>
      </c>
      <c r="M2512" s="11">
        <f>IF(INDEX(Matches!$X:$X,AA2512)=0,"",IF(I2512="H",INDEX(Matches!$I:$I,AA2512),INDEX(Matches!$H:$H,AA2512)))</f>
        <v/>
      </c>
      <c r="N2512" s="11">
        <f>IF(L2512="","",IF(L2512&gt;M2512,"W",IF(L2512=M2512,"D","L")))</f>
        <v/>
      </c>
      <c r="O2512" s="11">
        <f>IF(L2512="","",IF(L2512&gt;M2512,3,IF(L2512=M2512,1,0)))</f>
        <v/>
      </c>
      <c r="P2512" s="31">
        <f>IF(I2512="H",INDEX(Matches!$L:$L,AA2512),INDEX(Matches!$N:$N,AA2512))</f>
        <v/>
      </c>
      <c r="Q2512" s="31">
        <f>INDEX(Matches!$M:$M,AA2512)</f>
        <v/>
      </c>
      <c r="R2512" s="31">
        <f>IF(I2512="H",INDEX(Matches!$N:$N,AA2512),INDEX(Matches!$L:$L,AA2512))</f>
        <v/>
      </c>
      <c r="S2512" s="33">
        <f>IF(I2512="H",INDEX(Matches!$O:$O,AA2512),INDEX(Matches!$P:$P,AA2512))</f>
        <v/>
      </c>
      <c r="T2512" s="33">
        <f>IF(INDEX(Matches!$J:$J,AA2512)="","",IF(I2512="H",INDEX(Matches!$J:$J,AA2512),INDEX(Matches!$K:$K,AA2512)))</f>
        <v/>
      </c>
      <c r="U2512" s="33">
        <f>IF(INDEX(Matches!$K:$K,AA2512)="","",IF(I2512="H",INDEX(Matches!$K:$K,AA2512),INDEX(Matches!$J:$J,AA2512)))</f>
        <v/>
      </c>
      <c r="V2512" s="30">
        <f>IF(T2512="","",T2512-U2512)</f>
        <v/>
      </c>
      <c r="W2512" s="33">
        <f>IF(I2512="H",INDEX(Matches!$T:$T,AA2512),INDEX(Matches!$U:$U,AA2512))</f>
        <v/>
      </c>
      <c r="X2512" s="11">
        <f>INDEX(Matches!$X:$X,AA2512)</f>
        <v/>
      </c>
      <c r="Y2512" s="30">
        <f>IF(O2512="","",O2512-S2512)</f>
        <v/>
      </c>
      <c r="Z2512" s="30">
        <f>IF(W2512="","",W2512-S2512)</f>
        <v/>
      </c>
      <c r="AA2512" s="24">
        <f>MATCH(J2512,Matches!$A:$A,0)</f>
        <v/>
      </c>
      <c r="AB2512" s="33" t="n">
        <v>1.584282582488193</v>
      </c>
      <c r="AC2512" s="33" t="n"/>
      <c r="AD2512" s="24" t="n"/>
      <c r="AE2512" s="24" t="n">
        <v>1</v>
      </c>
      <c r="AF2512" s="33" t="n"/>
      <c r="AG2512" s="33" t="n"/>
    </row>
    <row r="2513">
      <c r="A2513" s="24" t="inlineStr">
        <is>
          <t>Notts County|4</t>
        </is>
      </c>
      <c r="B2513" s="24" t="inlineStr">
        <is>
          <t>E2</t>
        </is>
      </c>
      <c r="C2513" s="24" t="inlineStr">
        <is>
          <t>League One</t>
        </is>
      </c>
      <c r="D2513" s="24" t="inlineStr">
        <is>
          <t>Notts County</t>
        </is>
      </c>
      <c r="E2513" s="24" t="n">
        <v>4</v>
      </c>
      <c r="F2513" s="24" t="n">
        <v>1</v>
      </c>
      <c r="G2513" s="29" t="n">
        <v>46266.82291666666</v>
      </c>
      <c r="H2513" s="24" t="inlineStr">
        <is>
          <t>Doncaster</t>
        </is>
      </c>
      <c r="I2513" s="24" t="inlineStr">
        <is>
          <t>A</t>
        </is>
      </c>
      <c r="J2513" s="24" t="inlineStr">
        <is>
          <t>E2-Doncaste-NottsCou</t>
        </is>
      </c>
      <c r="K2513" s="24" t="n">
        <v>15</v>
      </c>
      <c r="L2513" s="11">
        <f>IF(INDEX(Matches!$X:$X,AA2513)=0,"",IF(I2513="H",INDEX(Matches!$H:$H,AA2513),INDEX(Matches!$I:$I,AA2513)))</f>
        <v/>
      </c>
      <c r="M2513" s="11">
        <f>IF(INDEX(Matches!$X:$X,AA2513)=0,"",IF(I2513="H",INDEX(Matches!$I:$I,AA2513),INDEX(Matches!$H:$H,AA2513)))</f>
        <v/>
      </c>
      <c r="N2513" s="11">
        <f>IF(L2513="","",IF(L2513&gt;M2513,"W",IF(L2513=M2513,"D","L")))</f>
        <v/>
      </c>
      <c r="O2513" s="11">
        <f>IF(L2513="","",IF(L2513&gt;M2513,3,IF(L2513=M2513,1,0)))</f>
        <v/>
      </c>
      <c r="P2513" s="31">
        <f>IF(I2513="H",INDEX(Matches!$L:$L,AA2513),INDEX(Matches!$N:$N,AA2513))</f>
        <v/>
      </c>
      <c r="Q2513" s="31">
        <f>INDEX(Matches!$M:$M,AA2513)</f>
        <v/>
      </c>
      <c r="R2513" s="31">
        <f>IF(I2513="H",INDEX(Matches!$N:$N,AA2513),INDEX(Matches!$L:$L,AA2513))</f>
        <v/>
      </c>
      <c r="S2513" s="33">
        <f>IF(I2513="H",INDEX(Matches!$O:$O,AA2513),INDEX(Matches!$P:$P,AA2513))</f>
        <v/>
      </c>
      <c r="T2513" s="33">
        <f>IF(INDEX(Matches!$J:$J,AA2513)="","",IF(I2513="H",INDEX(Matches!$J:$J,AA2513),INDEX(Matches!$K:$K,AA2513)))</f>
        <v/>
      </c>
      <c r="U2513" s="33">
        <f>IF(INDEX(Matches!$K:$K,AA2513)="","",IF(I2513="H",INDEX(Matches!$K:$K,AA2513),INDEX(Matches!$J:$J,AA2513)))</f>
        <v/>
      </c>
      <c r="V2513" s="30">
        <f>IF(T2513="","",T2513-U2513)</f>
        <v/>
      </c>
      <c r="W2513" s="33">
        <f>IF(I2513="H",INDEX(Matches!$T:$T,AA2513),INDEX(Matches!$U:$U,AA2513))</f>
        <v/>
      </c>
      <c r="X2513" s="11">
        <f>INDEX(Matches!$X:$X,AA2513)</f>
        <v/>
      </c>
      <c r="Y2513" s="30">
        <f>IF(O2513="","",O2513-S2513)</f>
        <v/>
      </c>
      <c r="Z2513" s="30">
        <f>IF(W2513="","",W2513-S2513)</f>
        <v/>
      </c>
      <c r="AA2513" s="24">
        <f>MATCH(J2513,Matches!$A:$A,0)</f>
        <v/>
      </c>
      <c r="AB2513" s="33" t="n">
        <v>1.108384377832627</v>
      </c>
      <c r="AC2513" s="33" t="n"/>
      <c r="AD2513" s="24" t="n"/>
      <c r="AE2513" s="24" t="n">
        <v>1</v>
      </c>
      <c r="AF2513" s="33" t="n"/>
      <c r="AG2513" s="33" t="n"/>
    </row>
    <row r="2514">
      <c r="A2514" s="24" t="inlineStr">
        <is>
          <t>Notts County|5</t>
        </is>
      </c>
      <c r="B2514" s="24" t="inlineStr">
        <is>
          <t>E2</t>
        </is>
      </c>
      <c r="C2514" s="24" t="inlineStr">
        <is>
          <t>League One</t>
        </is>
      </c>
      <c r="D2514" s="24" t="inlineStr">
        <is>
          <t>Notts County</t>
        </is>
      </c>
      <c r="E2514" s="24" t="n">
        <v>5</v>
      </c>
      <c r="F2514" s="24" t="n">
        <v>2</v>
      </c>
      <c r="G2514" s="29" t="n">
        <v>46270.625</v>
      </c>
      <c r="H2514" s="24" t="inlineStr">
        <is>
          <t>Huddersfield</t>
        </is>
      </c>
      <c r="I2514" s="24" t="inlineStr">
        <is>
          <t>A</t>
        </is>
      </c>
      <c r="J2514" s="24" t="inlineStr">
        <is>
          <t>E2-Huddersf-NottsCou</t>
        </is>
      </c>
      <c r="K2514" s="24" t="n">
        <v>4</v>
      </c>
      <c r="L2514" s="11">
        <f>IF(INDEX(Matches!$X:$X,AA2514)=0,"",IF(I2514="H",INDEX(Matches!$H:$H,AA2514),INDEX(Matches!$I:$I,AA2514)))</f>
        <v/>
      </c>
      <c r="M2514" s="11">
        <f>IF(INDEX(Matches!$X:$X,AA2514)=0,"",IF(I2514="H",INDEX(Matches!$I:$I,AA2514),INDEX(Matches!$H:$H,AA2514)))</f>
        <v/>
      </c>
      <c r="N2514" s="11">
        <f>IF(L2514="","",IF(L2514&gt;M2514,"W",IF(L2514=M2514,"D","L")))</f>
        <v/>
      </c>
      <c r="O2514" s="11">
        <f>IF(L2514="","",IF(L2514&gt;M2514,3,IF(L2514=M2514,1,0)))</f>
        <v/>
      </c>
      <c r="P2514" s="31">
        <f>IF(I2514="H",INDEX(Matches!$L:$L,AA2514),INDEX(Matches!$N:$N,AA2514))</f>
        <v/>
      </c>
      <c r="Q2514" s="31">
        <f>INDEX(Matches!$M:$M,AA2514)</f>
        <v/>
      </c>
      <c r="R2514" s="31">
        <f>IF(I2514="H",INDEX(Matches!$N:$N,AA2514),INDEX(Matches!$L:$L,AA2514))</f>
        <v/>
      </c>
      <c r="S2514" s="33">
        <f>IF(I2514="H",INDEX(Matches!$O:$O,AA2514),INDEX(Matches!$P:$P,AA2514))</f>
        <v/>
      </c>
      <c r="T2514" s="33">
        <f>IF(INDEX(Matches!$J:$J,AA2514)="","",IF(I2514="H",INDEX(Matches!$J:$J,AA2514),INDEX(Matches!$K:$K,AA2514)))</f>
        <v/>
      </c>
      <c r="U2514" s="33">
        <f>IF(INDEX(Matches!$K:$K,AA2514)="","",IF(I2514="H",INDEX(Matches!$K:$K,AA2514),INDEX(Matches!$J:$J,AA2514)))</f>
        <v/>
      </c>
      <c r="V2514" s="30">
        <f>IF(T2514="","",T2514-U2514)</f>
        <v/>
      </c>
      <c r="W2514" s="33">
        <f>IF(I2514="H",INDEX(Matches!$T:$T,AA2514),INDEX(Matches!$U:$U,AA2514))</f>
        <v/>
      </c>
      <c r="X2514" s="11">
        <f>INDEX(Matches!$X:$X,AA2514)</f>
        <v/>
      </c>
      <c r="Y2514" s="30">
        <f>IF(O2514="","",O2514-S2514)</f>
        <v/>
      </c>
      <c r="Z2514" s="30">
        <f>IF(W2514="","",W2514-S2514)</f>
        <v/>
      </c>
      <c r="AA2514" s="24">
        <f>MATCH(J2514,Matches!$A:$A,0)</f>
        <v/>
      </c>
      <c r="AB2514" s="33" t="n"/>
      <c r="AC2514" s="33" t="n"/>
      <c r="AD2514" s="24" t="n"/>
      <c r="AE2514" s="24" t="n">
        <v>2</v>
      </c>
      <c r="AF2514" s="33" t="n"/>
      <c r="AG2514" s="33" t="n"/>
    </row>
    <row r="2515">
      <c r="A2515" s="24" t="inlineStr">
        <is>
          <t>Notts County|6</t>
        </is>
      </c>
      <c r="B2515" s="24" t="inlineStr">
        <is>
          <t>E2</t>
        </is>
      </c>
      <c r="C2515" s="24" t="inlineStr">
        <is>
          <t>League One</t>
        </is>
      </c>
      <c r="D2515" s="24" t="inlineStr">
        <is>
          <t>Notts County</t>
        </is>
      </c>
      <c r="E2515" s="24" t="n">
        <v>6</v>
      </c>
      <c r="F2515" s="24" t="n">
        <v>2</v>
      </c>
      <c r="G2515" s="29" t="n">
        <v>46277.52083333334</v>
      </c>
      <c r="H2515" s="24" t="inlineStr">
        <is>
          <t>Bradford</t>
        </is>
      </c>
      <c r="I2515" s="24" t="inlineStr">
        <is>
          <t>H</t>
        </is>
      </c>
      <c r="J2515" s="24" t="inlineStr">
        <is>
          <t>E2-NottsCou-Bradford</t>
        </is>
      </c>
      <c r="K2515" s="24" t="n">
        <v>8</v>
      </c>
      <c r="L2515" s="11">
        <f>IF(INDEX(Matches!$X:$X,AA2515)=0,"",IF(I2515="H",INDEX(Matches!$H:$H,AA2515),INDEX(Matches!$I:$I,AA2515)))</f>
        <v/>
      </c>
      <c r="M2515" s="11">
        <f>IF(INDEX(Matches!$X:$X,AA2515)=0,"",IF(I2515="H",INDEX(Matches!$I:$I,AA2515),INDEX(Matches!$H:$H,AA2515)))</f>
        <v/>
      </c>
      <c r="N2515" s="11">
        <f>IF(L2515="","",IF(L2515&gt;M2515,"W",IF(L2515=M2515,"D","L")))</f>
        <v/>
      </c>
      <c r="O2515" s="11">
        <f>IF(L2515="","",IF(L2515&gt;M2515,3,IF(L2515=M2515,1,0)))</f>
        <v/>
      </c>
      <c r="P2515" s="31">
        <f>IF(I2515="H",INDEX(Matches!$L:$L,AA2515),INDEX(Matches!$N:$N,AA2515))</f>
        <v/>
      </c>
      <c r="Q2515" s="31">
        <f>INDEX(Matches!$M:$M,AA2515)</f>
        <v/>
      </c>
      <c r="R2515" s="31">
        <f>IF(I2515="H",INDEX(Matches!$N:$N,AA2515),INDEX(Matches!$L:$L,AA2515))</f>
        <v/>
      </c>
      <c r="S2515" s="33">
        <f>IF(I2515="H",INDEX(Matches!$O:$O,AA2515),INDEX(Matches!$P:$P,AA2515))</f>
        <v/>
      </c>
      <c r="T2515" s="33">
        <f>IF(INDEX(Matches!$J:$J,AA2515)="","",IF(I2515="H",INDEX(Matches!$J:$J,AA2515),INDEX(Matches!$K:$K,AA2515)))</f>
        <v/>
      </c>
      <c r="U2515" s="33">
        <f>IF(INDEX(Matches!$K:$K,AA2515)="","",IF(I2515="H",INDEX(Matches!$K:$K,AA2515),INDEX(Matches!$J:$J,AA2515)))</f>
        <v/>
      </c>
      <c r="V2515" s="30">
        <f>IF(T2515="","",T2515-U2515)</f>
        <v/>
      </c>
      <c r="W2515" s="33">
        <f>IF(I2515="H",INDEX(Matches!$T:$T,AA2515),INDEX(Matches!$U:$U,AA2515))</f>
        <v/>
      </c>
      <c r="X2515" s="11">
        <f>INDEX(Matches!$X:$X,AA2515)</f>
        <v/>
      </c>
      <c r="Y2515" s="30">
        <f>IF(O2515="","",O2515-S2515)</f>
        <v/>
      </c>
      <c r="Z2515" s="30">
        <f>IF(W2515="","",W2515-S2515)</f>
        <v/>
      </c>
      <c r="AA2515" s="24">
        <f>MATCH(J2515,Matches!$A:$A,0)</f>
        <v/>
      </c>
      <c r="AB2515" s="33" t="n">
        <v>1.243173647480314</v>
      </c>
      <c r="AC2515" s="33" t="n"/>
      <c r="AD2515" s="24" t="n"/>
      <c r="AE2515" s="24" t="n">
        <v>2</v>
      </c>
      <c r="AF2515" s="33" t="n"/>
      <c r="AG2515" s="33" t="n"/>
    </row>
    <row r="2516">
      <c r="A2516" s="24" t="inlineStr">
        <is>
          <t>Notts County|7</t>
        </is>
      </c>
      <c r="B2516" s="24" t="inlineStr">
        <is>
          <t>E2</t>
        </is>
      </c>
      <c r="C2516" s="24" t="inlineStr">
        <is>
          <t>League One</t>
        </is>
      </c>
      <c r="D2516" s="24" t="inlineStr">
        <is>
          <t>Notts County</t>
        </is>
      </c>
      <c r="E2516" s="24" t="n">
        <v>7</v>
      </c>
      <c r="F2516" s="24" t="n">
        <v>2</v>
      </c>
      <c r="G2516" s="29" t="n">
        <v>46284.625</v>
      </c>
      <c r="H2516" s="24" t="inlineStr">
        <is>
          <t>Reading</t>
        </is>
      </c>
      <c r="I2516" s="24" t="inlineStr">
        <is>
          <t>A</t>
        </is>
      </c>
      <c r="J2516" s="24" t="inlineStr">
        <is>
          <t>E2-Reading-NottsCou</t>
        </is>
      </c>
      <c r="K2516" s="24" t="n">
        <v>12</v>
      </c>
      <c r="L2516" s="11">
        <f>IF(INDEX(Matches!$X:$X,AA2516)=0,"",IF(I2516="H",INDEX(Matches!$H:$H,AA2516),INDEX(Matches!$I:$I,AA2516)))</f>
        <v/>
      </c>
      <c r="M2516" s="11">
        <f>IF(INDEX(Matches!$X:$X,AA2516)=0,"",IF(I2516="H",INDEX(Matches!$I:$I,AA2516),INDEX(Matches!$H:$H,AA2516)))</f>
        <v/>
      </c>
      <c r="N2516" s="11">
        <f>IF(L2516="","",IF(L2516&gt;M2516,"W",IF(L2516=M2516,"D","L")))</f>
        <v/>
      </c>
      <c r="O2516" s="11">
        <f>IF(L2516="","",IF(L2516&gt;M2516,3,IF(L2516=M2516,1,0)))</f>
        <v/>
      </c>
      <c r="P2516" s="31">
        <f>IF(I2516="H",INDEX(Matches!$L:$L,AA2516),INDEX(Matches!$N:$N,AA2516))</f>
        <v/>
      </c>
      <c r="Q2516" s="31">
        <f>INDEX(Matches!$M:$M,AA2516)</f>
        <v/>
      </c>
      <c r="R2516" s="31">
        <f>IF(I2516="H",INDEX(Matches!$N:$N,AA2516),INDEX(Matches!$L:$L,AA2516))</f>
        <v/>
      </c>
      <c r="S2516" s="33">
        <f>IF(I2516="H",INDEX(Matches!$O:$O,AA2516),INDEX(Matches!$P:$P,AA2516))</f>
        <v/>
      </c>
      <c r="T2516" s="33">
        <f>IF(INDEX(Matches!$J:$J,AA2516)="","",IF(I2516="H",INDEX(Matches!$J:$J,AA2516),INDEX(Matches!$K:$K,AA2516)))</f>
        <v/>
      </c>
      <c r="U2516" s="33">
        <f>IF(INDEX(Matches!$K:$K,AA2516)="","",IF(I2516="H",INDEX(Matches!$K:$K,AA2516),INDEX(Matches!$J:$J,AA2516)))</f>
        <v/>
      </c>
      <c r="V2516" s="30">
        <f>IF(T2516="","",T2516-U2516)</f>
        <v/>
      </c>
      <c r="W2516" s="33">
        <f>IF(I2516="H",INDEX(Matches!$T:$T,AA2516),INDEX(Matches!$U:$U,AA2516))</f>
        <v/>
      </c>
      <c r="X2516" s="11">
        <f>INDEX(Matches!$X:$X,AA2516)</f>
        <v/>
      </c>
      <c r="Y2516" s="30">
        <f>IF(O2516="","",O2516-S2516)</f>
        <v/>
      </c>
      <c r="Z2516" s="30">
        <f>IF(W2516="","",W2516-S2516)</f>
        <v/>
      </c>
      <c r="AA2516" s="24">
        <f>MATCH(J2516,Matches!$A:$A,0)</f>
        <v/>
      </c>
      <c r="AB2516" s="33" t="n"/>
      <c r="AC2516" s="33" t="n"/>
      <c r="AD2516" s="24" t="n"/>
      <c r="AE2516" s="24" t="n">
        <v>2</v>
      </c>
      <c r="AF2516" s="33" t="n"/>
      <c r="AG2516" s="33" t="n"/>
    </row>
    <row r="2517">
      <c r="A2517" s="24" t="inlineStr">
        <is>
          <t>Notts County|8</t>
        </is>
      </c>
      <c r="B2517" s="24" t="inlineStr">
        <is>
          <t>E2</t>
        </is>
      </c>
      <c r="C2517" s="24" t="inlineStr">
        <is>
          <t>League One</t>
        </is>
      </c>
      <c r="D2517" s="24" t="inlineStr">
        <is>
          <t>Notts County</t>
        </is>
      </c>
      <c r="E2517" s="24" t="n">
        <v>8</v>
      </c>
      <c r="F2517" s="24" t="n">
        <v>2</v>
      </c>
      <c r="G2517" s="29" t="n">
        <v>46291.625</v>
      </c>
      <c r="H2517" s="24" t="inlineStr">
        <is>
          <t>Blackpool</t>
        </is>
      </c>
      <c r="I2517" s="24" t="inlineStr">
        <is>
          <t>H</t>
        </is>
      </c>
      <c r="J2517" s="24" t="inlineStr">
        <is>
          <t>E2-NottsCou-Blackpoo</t>
        </is>
      </c>
      <c r="K2517" s="24" t="n">
        <v>10</v>
      </c>
      <c r="L2517" s="11">
        <f>IF(INDEX(Matches!$X:$X,AA2517)=0,"",IF(I2517="H",INDEX(Matches!$H:$H,AA2517),INDEX(Matches!$I:$I,AA2517)))</f>
        <v/>
      </c>
      <c r="M2517" s="11">
        <f>IF(INDEX(Matches!$X:$X,AA2517)=0,"",IF(I2517="H",INDEX(Matches!$I:$I,AA2517),INDEX(Matches!$H:$H,AA2517)))</f>
        <v/>
      </c>
      <c r="N2517" s="11">
        <f>IF(L2517="","",IF(L2517&gt;M2517,"W",IF(L2517=M2517,"D","L")))</f>
        <v/>
      </c>
      <c r="O2517" s="11">
        <f>IF(L2517="","",IF(L2517&gt;M2517,3,IF(L2517=M2517,1,0)))</f>
        <v/>
      </c>
      <c r="P2517" s="31">
        <f>IF(I2517="H",INDEX(Matches!$L:$L,AA2517),INDEX(Matches!$N:$N,AA2517))</f>
        <v/>
      </c>
      <c r="Q2517" s="31">
        <f>INDEX(Matches!$M:$M,AA2517)</f>
        <v/>
      </c>
      <c r="R2517" s="31">
        <f>IF(I2517="H",INDEX(Matches!$N:$N,AA2517),INDEX(Matches!$L:$L,AA2517))</f>
        <v/>
      </c>
      <c r="S2517" s="33">
        <f>IF(I2517="H",INDEX(Matches!$O:$O,AA2517),INDEX(Matches!$P:$P,AA2517))</f>
        <v/>
      </c>
      <c r="T2517" s="33">
        <f>IF(INDEX(Matches!$J:$J,AA2517)="","",IF(I2517="H",INDEX(Matches!$J:$J,AA2517),INDEX(Matches!$K:$K,AA2517)))</f>
        <v/>
      </c>
      <c r="U2517" s="33">
        <f>IF(INDEX(Matches!$K:$K,AA2517)="","",IF(I2517="H",INDEX(Matches!$K:$K,AA2517),INDEX(Matches!$J:$J,AA2517)))</f>
        <v/>
      </c>
      <c r="V2517" s="30">
        <f>IF(T2517="","",T2517-U2517)</f>
        <v/>
      </c>
      <c r="W2517" s="33">
        <f>IF(I2517="H",INDEX(Matches!$T:$T,AA2517),INDEX(Matches!$U:$U,AA2517))</f>
        <v/>
      </c>
      <c r="X2517" s="11">
        <f>INDEX(Matches!$X:$X,AA2517)</f>
        <v/>
      </c>
      <c r="Y2517" s="30">
        <f>IF(O2517="","",O2517-S2517)</f>
        <v/>
      </c>
      <c r="Z2517" s="30">
        <f>IF(W2517="","",W2517-S2517)</f>
        <v/>
      </c>
      <c r="AA2517" s="24">
        <f>MATCH(J2517,Matches!$A:$A,0)</f>
        <v/>
      </c>
      <c r="AB2517" s="33" t="n"/>
      <c r="AC2517" s="33" t="n">
        <v>1.47088626278697</v>
      </c>
      <c r="AD2517" s="24" t="n"/>
      <c r="AE2517" s="24" t="n">
        <v>2</v>
      </c>
      <c r="AF2517" s="33" t="n"/>
      <c r="AG2517" s="33" t="n"/>
    </row>
    <row r="2518">
      <c r="A2518" s="24" t="inlineStr">
        <is>
          <t>Notts County|9</t>
        </is>
      </c>
      <c r="B2518" s="24" t="inlineStr">
        <is>
          <t>E2</t>
        </is>
      </c>
      <c r="C2518" s="24" t="inlineStr">
        <is>
          <t>League One</t>
        </is>
      </c>
      <c r="D2518" s="24" t="inlineStr">
        <is>
          <t>Notts County</t>
        </is>
      </c>
      <c r="E2518" s="24" t="n">
        <v>9</v>
      </c>
      <c r="F2518" s="24" t="n">
        <v>3</v>
      </c>
      <c r="G2518" s="29" t="n">
        <v>46298.625</v>
      </c>
      <c r="H2518" s="24" t="inlineStr">
        <is>
          <t>Peterborough</t>
        </is>
      </c>
      <c r="I2518" s="24" t="inlineStr">
        <is>
          <t>A</t>
        </is>
      </c>
      <c r="J2518" s="24" t="inlineStr">
        <is>
          <t>E2-Peterbor-NottsCou</t>
        </is>
      </c>
      <c r="K2518" s="24" t="n">
        <v>19</v>
      </c>
      <c r="L2518" s="11">
        <f>IF(INDEX(Matches!$X:$X,AA2518)=0,"",IF(I2518="H",INDEX(Matches!$H:$H,AA2518),INDEX(Matches!$I:$I,AA2518)))</f>
        <v/>
      </c>
      <c r="M2518" s="11">
        <f>IF(INDEX(Matches!$X:$X,AA2518)=0,"",IF(I2518="H",INDEX(Matches!$I:$I,AA2518),INDEX(Matches!$H:$H,AA2518)))</f>
        <v/>
      </c>
      <c r="N2518" s="11">
        <f>IF(L2518="","",IF(L2518&gt;M2518,"W",IF(L2518=M2518,"D","L")))</f>
        <v/>
      </c>
      <c r="O2518" s="11">
        <f>IF(L2518="","",IF(L2518&gt;M2518,3,IF(L2518=M2518,1,0)))</f>
        <v/>
      </c>
      <c r="P2518" s="31">
        <f>IF(I2518="H",INDEX(Matches!$L:$L,AA2518),INDEX(Matches!$N:$N,AA2518))</f>
        <v/>
      </c>
      <c r="Q2518" s="31">
        <f>INDEX(Matches!$M:$M,AA2518)</f>
        <v/>
      </c>
      <c r="R2518" s="31">
        <f>IF(I2518="H",INDEX(Matches!$N:$N,AA2518),INDEX(Matches!$L:$L,AA2518))</f>
        <v/>
      </c>
      <c r="S2518" s="33">
        <f>IF(I2518="H",INDEX(Matches!$O:$O,AA2518),INDEX(Matches!$P:$P,AA2518))</f>
        <v/>
      </c>
      <c r="T2518" s="33">
        <f>IF(INDEX(Matches!$J:$J,AA2518)="","",IF(I2518="H",INDEX(Matches!$J:$J,AA2518),INDEX(Matches!$K:$K,AA2518)))</f>
        <v/>
      </c>
      <c r="U2518" s="33">
        <f>IF(INDEX(Matches!$K:$K,AA2518)="","",IF(I2518="H",INDEX(Matches!$K:$K,AA2518),INDEX(Matches!$J:$J,AA2518)))</f>
        <v/>
      </c>
      <c r="V2518" s="30">
        <f>IF(T2518="","",T2518-U2518)</f>
        <v/>
      </c>
      <c r="W2518" s="33">
        <f>IF(I2518="H",INDEX(Matches!$T:$T,AA2518),INDEX(Matches!$U:$U,AA2518))</f>
        <v/>
      </c>
      <c r="X2518" s="11">
        <f>INDEX(Matches!$X:$X,AA2518)</f>
        <v/>
      </c>
      <c r="Y2518" s="30">
        <f>IF(O2518="","",O2518-S2518)</f>
        <v/>
      </c>
      <c r="Z2518" s="30">
        <f>IF(W2518="","",W2518-S2518)</f>
        <v/>
      </c>
      <c r="AA2518" s="24">
        <f>MATCH(J2518,Matches!$A:$A,0)</f>
        <v/>
      </c>
      <c r="AB2518" s="33" t="n"/>
      <c r="AC2518" s="33" t="n">
        <v>1.222040588321097</v>
      </c>
      <c r="AD2518" s="24" t="n"/>
      <c r="AE2518" s="24" t="n">
        <v>3</v>
      </c>
      <c r="AF2518" s="33" t="n"/>
      <c r="AG2518" s="33" t="n"/>
    </row>
    <row r="2519">
      <c r="A2519" s="24" t="inlineStr">
        <is>
          <t>Notts County|10</t>
        </is>
      </c>
      <c r="B2519" s="24" t="inlineStr">
        <is>
          <t>E2</t>
        </is>
      </c>
      <c r="C2519" s="24" t="inlineStr">
        <is>
          <t>League One</t>
        </is>
      </c>
      <c r="D2519" s="24" t="inlineStr">
        <is>
          <t>Notts County</t>
        </is>
      </c>
      <c r="E2519" s="24" t="n">
        <v>10</v>
      </c>
      <c r="F2519" s="24" t="n">
        <v>3</v>
      </c>
      <c r="G2519" s="29" t="n">
        <v>46305.52083333334</v>
      </c>
      <c r="H2519" s="24" t="inlineStr">
        <is>
          <t>Oxford</t>
        </is>
      </c>
      <c r="I2519" s="24" t="inlineStr">
        <is>
          <t>H</t>
        </is>
      </c>
      <c r="J2519" s="24" t="inlineStr">
        <is>
          <t>E2-NottsCou-Oxford</t>
        </is>
      </c>
      <c r="K2519" s="24" t="n">
        <v>11</v>
      </c>
      <c r="L2519" s="11">
        <f>IF(INDEX(Matches!$X:$X,AA2519)=0,"",IF(I2519="H",INDEX(Matches!$H:$H,AA2519),INDEX(Matches!$I:$I,AA2519)))</f>
        <v/>
      </c>
      <c r="M2519" s="11">
        <f>IF(INDEX(Matches!$X:$X,AA2519)=0,"",IF(I2519="H",INDEX(Matches!$I:$I,AA2519),INDEX(Matches!$H:$H,AA2519)))</f>
        <v/>
      </c>
      <c r="N2519" s="11">
        <f>IF(L2519="","",IF(L2519&gt;M2519,"W",IF(L2519=M2519,"D","L")))</f>
        <v/>
      </c>
      <c r="O2519" s="11">
        <f>IF(L2519="","",IF(L2519&gt;M2519,3,IF(L2519=M2519,1,0)))</f>
        <v/>
      </c>
      <c r="P2519" s="31">
        <f>IF(I2519="H",INDEX(Matches!$L:$L,AA2519),INDEX(Matches!$N:$N,AA2519))</f>
        <v/>
      </c>
      <c r="Q2519" s="31">
        <f>INDEX(Matches!$M:$M,AA2519)</f>
        <v/>
      </c>
      <c r="R2519" s="31">
        <f>IF(I2519="H",INDEX(Matches!$N:$N,AA2519),INDEX(Matches!$L:$L,AA2519))</f>
        <v/>
      </c>
      <c r="S2519" s="33">
        <f>IF(I2519="H",INDEX(Matches!$O:$O,AA2519),INDEX(Matches!$P:$P,AA2519))</f>
        <v/>
      </c>
      <c r="T2519" s="33">
        <f>IF(INDEX(Matches!$J:$J,AA2519)="","",IF(I2519="H",INDEX(Matches!$J:$J,AA2519),INDEX(Matches!$K:$K,AA2519)))</f>
        <v/>
      </c>
      <c r="U2519" s="33">
        <f>IF(INDEX(Matches!$K:$K,AA2519)="","",IF(I2519="H",INDEX(Matches!$K:$K,AA2519),INDEX(Matches!$J:$J,AA2519)))</f>
        <v/>
      </c>
      <c r="V2519" s="30">
        <f>IF(T2519="","",T2519-U2519)</f>
        <v/>
      </c>
      <c r="W2519" s="33">
        <f>IF(I2519="H",INDEX(Matches!$T:$T,AA2519),INDEX(Matches!$U:$U,AA2519))</f>
        <v/>
      </c>
      <c r="X2519" s="11">
        <f>INDEX(Matches!$X:$X,AA2519)</f>
        <v/>
      </c>
      <c r="Y2519" s="30">
        <f>IF(O2519="","",O2519-S2519)</f>
        <v/>
      </c>
      <c r="Z2519" s="30">
        <f>IF(W2519="","",W2519-S2519)</f>
        <v/>
      </c>
      <c r="AA2519" s="24">
        <f>MATCH(J2519,Matches!$A:$A,0)</f>
        <v/>
      </c>
      <c r="AB2519" s="33" t="n"/>
      <c r="AC2519" s="33" t="n"/>
      <c r="AD2519" s="24" t="n"/>
      <c r="AE2519" s="24" t="n">
        <v>3</v>
      </c>
      <c r="AF2519" s="33" t="n"/>
      <c r="AG2519" s="33" t="n"/>
    </row>
    <row r="2520">
      <c r="A2520" s="24" t="inlineStr">
        <is>
          <t>Notts County|11</t>
        </is>
      </c>
      <c r="B2520" s="24" t="inlineStr">
        <is>
          <t>E2</t>
        </is>
      </c>
      <c r="C2520" s="24" t="inlineStr">
        <is>
          <t>League One</t>
        </is>
      </c>
      <c r="D2520" s="24" t="inlineStr">
        <is>
          <t>Notts County</t>
        </is>
      </c>
      <c r="E2520" s="24" t="n">
        <v>11</v>
      </c>
      <c r="F2520" s="24" t="n">
        <v>3</v>
      </c>
      <c r="G2520" s="29" t="n">
        <v>46312.625</v>
      </c>
      <c r="H2520" s="24" t="inlineStr">
        <is>
          <t>Wycombe</t>
        </is>
      </c>
      <c r="I2520" s="24" t="inlineStr">
        <is>
          <t>A</t>
        </is>
      </c>
      <c r="J2520" s="24" t="inlineStr">
        <is>
          <t>E2-Wycombe-NottsCou</t>
        </is>
      </c>
      <c r="K2520" s="24" t="n">
        <v>9</v>
      </c>
      <c r="L2520" s="11">
        <f>IF(INDEX(Matches!$X:$X,AA2520)=0,"",IF(I2520="H",INDEX(Matches!$H:$H,AA2520),INDEX(Matches!$I:$I,AA2520)))</f>
        <v/>
      </c>
      <c r="M2520" s="11">
        <f>IF(INDEX(Matches!$X:$X,AA2520)=0,"",IF(I2520="H",INDEX(Matches!$I:$I,AA2520),INDEX(Matches!$H:$H,AA2520)))</f>
        <v/>
      </c>
      <c r="N2520" s="11">
        <f>IF(L2520="","",IF(L2520&gt;M2520,"W",IF(L2520=M2520,"D","L")))</f>
        <v/>
      </c>
      <c r="O2520" s="11">
        <f>IF(L2520="","",IF(L2520&gt;M2520,3,IF(L2520=M2520,1,0)))</f>
        <v/>
      </c>
      <c r="P2520" s="31">
        <f>IF(I2520="H",INDEX(Matches!$L:$L,AA2520),INDEX(Matches!$N:$N,AA2520))</f>
        <v/>
      </c>
      <c r="Q2520" s="31">
        <f>INDEX(Matches!$M:$M,AA2520)</f>
        <v/>
      </c>
      <c r="R2520" s="31">
        <f>IF(I2520="H",INDEX(Matches!$N:$N,AA2520),INDEX(Matches!$L:$L,AA2520))</f>
        <v/>
      </c>
      <c r="S2520" s="33">
        <f>IF(I2520="H",INDEX(Matches!$O:$O,AA2520),INDEX(Matches!$P:$P,AA2520))</f>
        <v/>
      </c>
      <c r="T2520" s="33">
        <f>IF(INDEX(Matches!$J:$J,AA2520)="","",IF(I2520="H",INDEX(Matches!$J:$J,AA2520),INDEX(Matches!$K:$K,AA2520)))</f>
        <v/>
      </c>
      <c r="U2520" s="33">
        <f>IF(INDEX(Matches!$K:$K,AA2520)="","",IF(I2520="H",INDEX(Matches!$K:$K,AA2520),INDEX(Matches!$J:$J,AA2520)))</f>
        <v/>
      </c>
      <c r="V2520" s="30">
        <f>IF(T2520="","",T2520-U2520)</f>
        <v/>
      </c>
      <c r="W2520" s="33">
        <f>IF(I2520="H",INDEX(Matches!$T:$T,AA2520),INDEX(Matches!$U:$U,AA2520))</f>
        <v/>
      </c>
      <c r="X2520" s="11">
        <f>INDEX(Matches!$X:$X,AA2520)</f>
        <v/>
      </c>
      <c r="Y2520" s="30">
        <f>IF(O2520="","",O2520-S2520)</f>
        <v/>
      </c>
      <c r="Z2520" s="30">
        <f>IF(W2520="","",W2520-S2520)</f>
        <v/>
      </c>
      <c r="AA2520" s="24">
        <f>MATCH(J2520,Matches!$A:$A,0)</f>
        <v/>
      </c>
      <c r="AB2520" s="33" t="n"/>
      <c r="AC2520" s="33" t="n"/>
      <c r="AD2520" s="24" t="n"/>
      <c r="AE2520" s="24" t="n">
        <v>3</v>
      </c>
      <c r="AF2520" s="33" t="n"/>
      <c r="AG2520" s="33" t="n"/>
    </row>
    <row r="2521">
      <c r="A2521" s="24" t="inlineStr">
        <is>
          <t>Notts County|12</t>
        </is>
      </c>
      <c r="B2521" s="24" t="inlineStr">
        <is>
          <t>E2</t>
        </is>
      </c>
      <c r="C2521" s="24" t="inlineStr">
        <is>
          <t>League One</t>
        </is>
      </c>
      <c r="D2521" s="24" t="inlineStr">
        <is>
          <t>Notts County</t>
        </is>
      </c>
      <c r="E2521" s="24" t="n">
        <v>12</v>
      </c>
      <c r="F2521" s="24" t="n">
        <v>3</v>
      </c>
      <c r="G2521" s="29" t="n">
        <v>46315.82291666666</v>
      </c>
      <c r="H2521" s="24" t="inlineStr">
        <is>
          <t>Sheffield Wed</t>
        </is>
      </c>
      <c r="I2521" s="24" t="inlineStr">
        <is>
          <t>H</t>
        </is>
      </c>
      <c r="J2521" s="24" t="inlineStr">
        <is>
          <t>E2-NottsCou-Sheffiel</t>
        </is>
      </c>
      <c r="K2521" s="24" t="n">
        <v>2</v>
      </c>
      <c r="L2521" s="11">
        <f>IF(INDEX(Matches!$X:$X,AA2521)=0,"",IF(I2521="H",INDEX(Matches!$H:$H,AA2521),INDEX(Matches!$I:$I,AA2521)))</f>
        <v/>
      </c>
      <c r="M2521" s="11">
        <f>IF(INDEX(Matches!$X:$X,AA2521)=0,"",IF(I2521="H",INDEX(Matches!$I:$I,AA2521),INDEX(Matches!$H:$H,AA2521)))</f>
        <v/>
      </c>
      <c r="N2521" s="11">
        <f>IF(L2521="","",IF(L2521&gt;M2521,"W",IF(L2521=M2521,"D","L")))</f>
        <v/>
      </c>
      <c r="O2521" s="11">
        <f>IF(L2521="","",IF(L2521&gt;M2521,3,IF(L2521=M2521,1,0)))</f>
        <v/>
      </c>
      <c r="P2521" s="31">
        <f>IF(I2521="H",INDEX(Matches!$L:$L,AA2521),INDEX(Matches!$N:$N,AA2521))</f>
        <v/>
      </c>
      <c r="Q2521" s="31">
        <f>INDEX(Matches!$M:$M,AA2521)</f>
        <v/>
      </c>
      <c r="R2521" s="31">
        <f>IF(I2521="H",INDEX(Matches!$N:$N,AA2521),INDEX(Matches!$L:$L,AA2521))</f>
        <v/>
      </c>
      <c r="S2521" s="33">
        <f>IF(I2521="H",INDEX(Matches!$O:$O,AA2521),INDEX(Matches!$P:$P,AA2521))</f>
        <v/>
      </c>
      <c r="T2521" s="33">
        <f>IF(INDEX(Matches!$J:$J,AA2521)="","",IF(I2521="H",INDEX(Matches!$J:$J,AA2521),INDEX(Matches!$K:$K,AA2521)))</f>
        <v/>
      </c>
      <c r="U2521" s="33">
        <f>IF(INDEX(Matches!$K:$K,AA2521)="","",IF(I2521="H",INDEX(Matches!$K:$K,AA2521),INDEX(Matches!$J:$J,AA2521)))</f>
        <v/>
      </c>
      <c r="V2521" s="30">
        <f>IF(T2521="","",T2521-U2521)</f>
        <v/>
      </c>
      <c r="W2521" s="33">
        <f>IF(I2521="H",INDEX(Matches!$T:$T,AA2521),INDEX(Matches!$U:$U,AA2521))</f>
        <v/>
      </c>
      <c r="X2521" s="11">
        <f>INDEX(Matches!$X:$X,AA2521)</f>
        <v/>
      </c>
      <c r="Y2521" s="30">
        <f>IF(O2521="","",O2521-S2521)</f>
        <v/>
      </c>
      <c r="Z2521" s="30">
        <f>IF(W2521="","",W2521-S2521)</f>
        <v/>
      </c>
      <c r="AA2521" s="24">
        <f>MATCH(J2521,Matches!$A:$A,0)</f>
        <v/>
      </c>
      <c r="AB2521" s="33" t="n"/>
      <c r="AC2521" s="33" t="n"/>
      <c r="AD2521" s="24" t="n"/>
      <c r="AE2521" s="24" t="n">
        <v>3</v>
      </c>
      <c r="AF2521" s="33" t="n"/>
      <c r="AG2521" s="33" t="n"/>
    </row>
    <row r="2522">
      <c r="A2522" s="24" t="inlineStr">
        <is>
          <t>Notts County|13</t>
        </is>
      </c>
      <c r="B2522" s="24" t="inlineStr">
        <is>
          <t>E2</t>
        </is>
      </c>
      <c r="C2522" s="24" t="inlineStr">
        <is>
          <t>League One</t>
        </is>
      </c>
      <c r="D2522" s="24" t="inlineStr">
        <is>
          <t>Notts County</t>
        </is>
      </c>
      <c r="E2522" s="24" t="n">
        <v>13</v>
      </c>
      <c r="F2522" s="24" t="n">
        <v>4</v>
      </c>
      <c r="G2522" s="29" t="n">
        <v>46319.625</v>
      </c>
      <c r="H2522" s="24" t="inlineStr">
        <is>
          <t>Stockport</t>
        </is>
      </c>
      <c r="I2522" s="24" t="inlineStr">
        <is>
          <t>H</t>
        </is>
      </c>
      <c r="J2522" s="24" t="inlineStr">
        <is>
          <t>E2-NottsCou-Stockpor</t>
        </is>
      </c>
      <c r="K2522" s="24" t="n">
        <v>7</v>
      </c>
      <c r="L2522" s="11">
        <f>IF(INDEX(Matches!$X:$X,AA2522)=0,"",IF(I2522="H",INDEX(Matches!$H:$H,AA2522),INDEX(Matches!$I:$I,AA2522)))</f>
        <v/>
      </c>
      <c r="M2522" s="11">
        <f>IF(INDEX(Matches!$X:$X,AA2522)=0,"",IF(I2522="H",INDEX(Matches!$I:$I,AA2522),INDEX(Matches!$H:$H,AA2522)))</f>
        <v/>
      </c>
      <c r="N2522" s="11">
        <f>IF(L2522="","",IF(L2522&gt;M2522,"W",IF(L2522=M2522,"D","L")))</f>
        <v/>
      </c>
      <c r="O2522" s="11">
        <f>IF(L2522="","",IF(L2522&gt;M2522,3,IF(L2522=M2522,1,0)))</f>
        <v/>
      </c>
      <c r="P2522" s="31">
        <f>IF(I2522="H",INDEX(Matches!$L:$L,AA2522),INDEX(Matches!$N:$N,AA2522))</f>
        <v/>
      </c>
      <c r="Q2522" s="31">
        <f>INDEX(Matches!$M:$M,AA2522)</f>
        <v/>
      </c>
      <c r="R2522" s="31">
        <f>IF(I2522="H",INDEX(Matches!$N:$N,AA2522),INDEX(Matches!$L:$L,AA2522))</f>
        <v/>
      </c>
      <c r="S2522" s="33">
        <f>IF(I2522="H",INDEX(Matches!$O:$O,AA2522),INDEX(Matches!$P:$P,AA2522))</f>
        <v/>
      </c>
      <c r="T2522" s="33">
        <f>IF(INDEX(Matches!$J:$J,AA2522)="","",IF(I2522="H",INDEX(Matches!$J:$J,AA2522),INDEX(Matches!$K:$K,AA2522)))</f>
        <v/>
      </c>
      <c r="U2522" s="33">
        <f>IF(INDEX(Matches!$K:$K,AA2522)="","",IF(I2522="H",INDEX(Matches!$K:$K,AA2522),INDEX(Matches!$J:$J,AA2522)))</f>
        <v/>
      </c>
      <c r="V2522" s="30">
        <f>IF(T2522="","",T2522-U2522)</f>
        <v/>
      </c>
      <c r="W2522" s="33">
        <f>IF(I2522="H",INDEX(Matches!$T:$T,AA2522),INDEX(Matches!$U:$U,AA2522))</f>
        <v/>
      </c>
      <c r="X2522" s="11">
        <f>INDEX(Matches!$X:$X,AA2522)</f>
        <v/>
      </c>
      <c r="Y2522" s="30">
        <f>IF(O2522="","",O2522-S2522)</f>
        <v/>
      </c>
      <c r="Z2522" s="30">
        <f>IF(W2522="","",W2522-S2522)</f>
        <v/>
      </c>
      <c r="AA2522" s="24">
        <f>MATCH(J2522,Matches!$A:$A,0)</f>
        <v/>
      </c>
      <c r="AB2522" s="33" t="n"/>
      <c r="AC2522" s="33" t="n">
        <v>1.294986569449256</v>
      </c>
      <c r="AD2522" s="24" t="n"/>
      <c r="AE2522" s="24" t="n">
        <v>4</v>
      </c>
      <c r="AF2522" s="33" t="n"/>
      <c r="AG2522" s="33" t="n"/>
    </row>
    <row r="2523">
      <c r="A2523" s="24" t="inlineStr">
        <is>
          <t>Notts County|14</t>
        </is>
      </c>
      <c r="B2523" s="24" t="inlineStr">
        <is>
          <t>E2</t>
        </is>
      </c>
      <c r="C2523" s="24" t="inlineStr">
        <is>
          <t>League One</t>
        </is>
      </c>
      <c r="D2523" s="24" t="inlineStr">
        <is>
          <t>Notts County</t>
        </is>
      </c>
      <c r="E2523" s="24" t="n">
        <v>14</v>
      </c>
      <c r="F2523" s="24" t="n">
        <v>4</v>
      </c>
      <c r="G2523" s="29" t="n">
        <v>46326.625</v>
      </c>
      <c r="H2523" s="24" t="inlineStr">
        <is>
          <t>Mansfield</t>
        </is>
      </c>
      <c r="I2523" s="24" t="inlineStr">
        <is>
          <t>A</t>
        </is>
      </c>
      <c r="J2523" s="24" t="inlineStr">
        <is>
          <t>E2-Mansfiel-NottsCou</t>
        </is>
      </c>
      <c r="K2523" s="24" t="n">
        <v>16</v>
      </c>
      <c r="L2523" s="11">
        <f>IF(INDEX(Matches!$X:$X,AA2523)=0,"",IF(I2523="H",INDEX(Matches!$H:$H,AA2523),INDEX(Matches!$I:$I,AA2523)))</f>
        <v/>
      </c>
      <c r="M2523" s="11">
        <f>IF(INDEX(Matches!$X:$X,AA2523)=0,"",IF(I2523="H",INDEX(Matches!$I:$I,AA2523),INDEX(Matches!$H:$H,AA2523)))</f>
        <v/>
      </c>
      <c r="N2523" s="11">
        <f>IF(L2523="","",IF(L2523&gt;M2523,"W",IF(L2523=M2523,"D","L")))</f>
        <v/>
      </c>
      <c r="O2523" s="11">
        <f>IF(L2523="","",IF(L2523&gt;M2523,3,IF(L2523=M2523,1,0)))</f>
        <v/>
      </c>
      <c r="P2523" s="31">
        <f>IF(I2523="H",INDEX(Matches!$L:$L,AA2523),INDEX(Matches!$N:$N,AA2523))</f>
        <v/>
      </c>
      <c r="Q2523" s="31">
        <f>INDEX(Matches!$M:$M,AA2523)</f>
        <v/>
      </c>
      <c r="R2523" s="31">
        <f>IF(I2523="H",INDEX(Matches!$N:$N,AA2523),INDEX(Matches!$L:$L,AA2523))</f>
        <v/>
      </c>
      <c r="S2523" s="33">
        <f>IF(I2523="H",INDEX(Matches!$O:$O,AA2523),INDEX(Matches!$P:$P,AA2523))</f>
        <v/>
      </c>
      <c r="T2523" s="33">
        <f>IF(INDEX(Matches!$J:$J,AA2523)="","",IF(I2523="H",INDEX(Matches!$J:$J,AA2523),INDEX(Matches!$K:$K,AA2523)))</f>
        <v/>
      </c>
      <c r="U2523" s="33">
        <f>IF(INDEX(Matches!$K:$K,AA2523)="","",IF(I2523="H",INDEX(Matches!$K:$K,AA2523),INDEX(Matches!$J:$J,AA2523)))</f>
        <v/>
      </c>
      <c r="V2523" s="30">
        <f>IF(T2523="","",T2523-U2523)</f>
        <v/>
      </c>
      <c r="W2523" s="33">
        <f>IF(I2523="H",INDEX(Matches!$T:$T,AA2523),INDEX(Matches!$U:$U,AA2523))</f>
        <v/>
      </c>
      <c r="X2523" s="11">
        <f>INDEX(Matches!$X:$X,AA2523)</f>
        <v/>
      </c>
      <c r="Y2523" s="30">
        <f>IF(O2523="","",O2523-S2523)</f>
        <v/>
      </c>
      <c r="Z2523" s="30">
        <f>IF(W2523="","",W2523-S2523)</f>
        <v/>
      </c>
      <c r="AA2523" s="24">
        <f>MATCH(J2523,Matches!$A:$A,0)</f>
        <v/>
      </c>
      <c r="AB2523" s="33" t="n"/>
      <c r="AC2523" s="33" t="n">
        <v>1.188005624381544</v>
      </c>
      <c r="AD2523" s="24" t="n"/>
      <c r="AE2523" s="24" t="n">
        <v>4</v>
      </c>
      <c r="AF2523" s="33" t="n"/>
      <c r="AG2523" s="33" t="n"/>
    </row>
    <row r="2524">
      <c r="A2524" s="24" t="inlineStr">
        <is>
          <t>Notts County|15</t>
        </is>
      </c>
      <c r="B2524" s="24" t="inlineStr">
        <is>
          <t>E2</t>
        </is>
      </c>
      <c r="C2524" s="24" t="inlineStr">
        <is>
          <t>League One</t>
        </is>
      </c>
      <c r="D2524" s="24" t="inlineStr">
        <is>
          <t>Notts County</t>
        </is>
      </c>
      <c r="E2524" s="24" t="n">
        <v>15</v>
      </c>
      <c r="F2524" s="24" t="n">
        <v>4</v>
      </c>
      <c r="G2524" s="29" t="n">
        <v>46340.625</v>
      </c>
      <c r="H2524" s="24" t="inlineStr">
        <is>
          <t>Bromley</t>
        </is>
      </c>
      <c r="I2524" s="24" t="inlineStr">
        <is>
          <t>A</t>
        </is>
      </c>
      <c r="J2524" s="24" t="inlineStr">
        <is>
          <t>E2-Bromley-NottsCou</t>
        </is>
      </c>
      <c r="K2524" s="24" t="n">
        <v>24</v>
      </c>
      <c r="L2524" s="11">
        <f>IF(INDEX(Matches!$X:$X,AA2524)=0,"",IF(I2524="H",INDEX(Matches!$H:$H,AA2524),INDEX(Matches!$I:$I,AA2524)))</f>
        <v/>
      </c>
      <c r="M2524" s="11">
        <f>IF(INDEX(Matches!$X:$X,AA2524)=0,"",IF(I2524="H",INDEX(Matches!$I:$I,AA2524),INDEX(Matches!$H:$H,AA2524)))</f>
        <v/>
      </c>
      <c r="N2524" s="11">
        <f>IF(L2524="","",IF(L2524&gt;M2524,"W",IF(L2524=M2524,"D","L")))</f>
        <v/>
      </c>
      <c r="O2524" s="11">
        <f>IF(L2524="","",IF(L2524&gt;M2524,3,IF(L2524=M2524,1,0)))</f>
        <v/>
      </c>
      <c r="P2524" s="31">
        <f>IF(I2524="H",INDEX(Matches!$L:$L,AA2524),INDEX(Matches!$N:$N,AA2524))</f>
        <v/>
      </c>
      <c r="Q2524" s="31">
        <f>INDEX(Matches!$M:$M,AA2524)</f>
        <v/>
      </c>
      <c r="R2524" s="31">
        <f>IF(I2524="H",INDEX(Matches!$N:$N,AA2524),INDEX(Matches!$L:$L,AA2524))</f>
        <v/>
      </c>
      <c r="S2524" s="33">
        <f>IF(I2524="H",INDEX(Matches!$O:$O,AA2524),INDEX(Matches!$P:$P,AA2524))</f>
        <v/>
      </c>
      <c r="T2524" s="33">
        <f>IF(INDEX(Matches!$J:$J,AA2524)="","",IF(I2524="H",INDEX(Matches!$J:$J,AA2524),INDEX(Matches!$K:$K,AA2524)))</f>
        <v/>
      </c>
      <c r="U2524" s="33">
        <f>IF(INDEX(Matches!$K:$K,AA2524)="","",IF(I2524="H",INDEX(Matches!$K:$K,AA2524),INDEX(Matches!$J:$J,AA2524)))</f>
        <v/>
      </c>
      <c r="V2524" s="30">
        <f>IF(T2524="","",T2524-U2524)</f>
        <v/>
      </c>
      <c r="W2524" s="33">
        <f>IF(I2524="H",INDEX(Matches!$T:$T,AA2524),INDEX(Matches!$U:$U,AA2524))</f>
        <v/>
      </c>
      <c r="X2524" s="11">
        <f>INDEX(Matches!$X:$X,AA2524)</f>
        <v/>
      </c>
      <c r="Y2524" s="30">
        <f>IF(O2524="","",O2524-S2524)</f>
        <v/>
      </c>
      <c r="Z2524" s="30">
        <f>IF(W2524="","",W2524-S2524)</f>
        <v/>
      </c>
      <c r="AA2524" s="24">
        <f>MATCH(J2524,Matches!$A:$A,0)</f>
        <v/>
      </c>
      <c r="AB2524" s="33" t="n"/>
      <c r="AC2524" s="33" t="n">
        <v>1.475607892089044</v>
      </c>
      <c r="AD2524" s="24" t="n"/>
      <c r="AE2524" s="24" t="n">
        <v>4</v>
      </c>
      <c r="AF2524" s="33" t="n"/>
      <c r="AG2524" s="33" t="n"/>
    </row>
    <row r="2525">
      <c r="A2525" s="24" t="inlineStr">
        <is>
          <t>Notts County|16</t>
        </is>
      </c>
      <c r="B2525" s="24" t="inlineStr">
        <is>
          <t>E2</t>
        </is>
      </c>
      <c r="C2525" s="24" t="inlineStr">
        <is>
          <t>League One</t>
        </is>
      </c>
      <c r="D2525" s="24" t="inlineStr">
        <is>
          <t>Notts County</t>
        </is>
      </c>
      <c r="E2525" s="24" t="n">
        <v>16</v>
      </c>
      <c r="F2525" s="24" t="n">
        <v>4</v>
      </c>
      <c r="G2525" s="29" t="n">
        <v>46347.625</v>
      </c>
      <c r="H2525" s="24" t="inlineStr">
        <is>
          <t>Stevenage</t>
        </is>
      </c>
      <c r="I2525" s="24" t="inlineStr">
        <is>
          <t>H</t>
        </is>
      </c>
      <c r="J2525" s="24" t="inlineStr">
        <is>
          <t>E2-NottsCou-Stevenag</t>
        </is>
      </c>
      <c r="K2525" s="24" t="n">
        <v>17</v>
      </c>
      <c r="L2525" s="11">
        <f>IF(INDEX(Matches!$X:$X,AA2525)=0,"",IF(I2525="H",INDEX(Matches!$H:$H,AA2525),INDEX(Matches!$I:$I,AA2525)))</f>
        <v/>
      </c>
      <c r="M2525" s="11">
        <f>IF(INDEX(Matches!$X:$X,AA2525)=0,"",IF(I2525="H",INDEX(Matches!$I:$I,AA2525),INDEX(Matches!$H:$H,AA2525)))</f>
        <v/>
      </c>
      <c r="N2525" s="11">
        <f>IF(L2525="","",IF(L2525&gt;M2525,"W",IF(L2525=M2525,"D","L")))</f>
        <v/>
      </c>
      <c r="O2525" s="11">
        <f>IF(L2525="","",IF(L2525&gt;M2525,3,IF(L2525=M2525,1,0)))</f>
        <v/>
      </c>
      <c r="P2525" s="31">
        <f>IF(I2525="H",INDEX(Matches!$L:$L,AA2525),INDEX(Matches!$N:$N,AA2525))</f>
        <v/>
      </c>
      <c r="Q2525" s="31">
        <f>INDEX(Matches!$M:$M,AA2525)</f>
        <v/>
      </c>
      <c r="R2525" s="31">
        <f>IF(I2525="H",INDEX(Matches!$N:$N,AA2525),INDEX(Matches!$L:$L,AA2525))</f>
        <v/>
      </c>
      <c r="S2525" s="33">
        <f>IF(I2525="H",INDEX(Matches!$O:$O,AA2525),INDEX(Matches!$P:$P,AA2525))</f>
        <v/>
      </c>
      <c r="T2525" s="33">
        <f>IF(INDEX(Matches!$J:$J,AA2525)="","",IF(I2525="H",INDEX(Matches!$J:$J,AA2525),INDEX(Matches!$K:$K,AA2525)))</f>
        <v/>
      </c>
      <c r="U2525" s="33">
        <f>IF(INDEX(Matches!$K:$K,AA2525)="","",IF(I2525="H",INDEX(Matches!$K:$K,AA2525),INDEX(Matches!$J:$J,AA2525)))</f>
        <v/>
      </c>
      <c r="V2525" s="30">
        <f>IF(T2525="","",T2525-U2525)</f>
        <v/>
      </c>
      <c r="W2525" s="33">
        <f>IF(I2525="H",INDEX(Matches!$T:$T,AA2525),INDEX(Matches!$U:$U,AA2525))</f>
        <v/>
      </c>
      <c r="X2525" s="11">
        <f>INDEX(Matches!$X:$X,AA2525)</f>
        <v/>
      </c>
      <c r="Y2525" s="30">
        <f>IF(O2525="","",O2525-S2525)</f>
        <v/>
      </c>
      <c r="Z2525" s="30">
        <f>IF(W2525="","",W2525-S2525)</f>
        <v/>
      </c>
      <c r="AA2525" s="24">
        <f>MATCH(J2525,Matches!$A:$A,0)</f>
        <v/>
      </c>
      <c r="AB2525" s="33" t="n"/>
      <c r="AC2525" s="33" t="n">
        <v>1.516276784462266</v>
      </c>
      <c r="AD2525" s="24" t="n"/>
      <c r="AE2525" s="24" t="n">
        <v>4</v>
      </c>
      <c r="AF2525" s="33" t="n"/>
      <c r="AG2525" s="33" t="n"/>
    </row>
    <row r="2526">
      <c r="A2526" s="24" t="inlineStr">
        <is>
          <t>Notts County|17</t>
        </is>
      </c>
      <c r="B2526" s="24" t="inlineStr">
        <is>
          <t>E2</t>
        </is>
      </c>
      <c r="C2526" s="24" t="inlineStr">
        <is>
          <t>League One</t>
        </is>
      </c>
      <c r="D2526" s="24" t="inlineStr">
        <is>
          <t>Notts County</t>
        </is>
      </c>
      <c r="E2526" s="24" t="n">
        <v>17</v>
      </c>
      <c r="F2526" s="24" t="n">
        <v>5</v>
      </c>
      <c r="G2526" s="29" t="n">
        <v>46354.52083333334</v>
      </c>
      <c r="H2526" s="24" t="inlineStr">
        <is>
          <t>MK Dons</t>
        </is>
      </c>
      <c r="I2526" s="24" t="inlineStr">
        <is>
          <t>A</t>
        </is>
      </c>
      <c r="J2526" s="24" t="inlineStr">
        <is>
          <t>E2-MKDons-NottsCou</t>
        </is>
      </c>
      <c r="K2526" s="24" t="n">
        <v>6</v>
      </c>
      <c r="L2526" s="11">
        <f>IF(INDEX(Matches!$X:$X,AA2526)=0,"",IF(I2526="H",INDEX(Matches!$H:$H,AA2526),INDEX(Matches!$I:$I,AA2526)))</f>
        <v/>
      </c>
      <c r="M2526" s="11">
        <f>IF(INDEX(Matches!$X:$X,AA2526)=0,"",IF(I2526="H",INDEX(Matches!$I:$I,AA2526),INDEX(Matches!$H:$H,AA2526)))</f>
        <v/>
      </c>
      <c r="N2526" s="11">
        <f>IF(L2526="","",IF(L2526&gt;M2526,"W",IF(L2526=M2526,"D","L")))</f>
        <v/>
      </c>
      <c r="O2526" s="11">
        <f>IF(L2526="","",IF(L2526&gt;M2526,3,IF(L2526=M2526,1,0)))</f>
        <v/>
      </c>
      <c r="P2526" s="31">
        <f>IF(I2526="H",INDEX(Matches!$L:$L,AA2526),INDEX(Matches!$N:$N,AA2526))</f>
        <v/>
      </c>
      <c r="Q2526" s="31">
        <f>INDEX(Matches!$M:$M,AA2526)</f>
        <v/>
      </c>
      <c r="R2526" s="31">
        <f>IF(I2526="H",INDEX(Matches!$N:$N,AA2526),INDEX(Matches!$L:$L,AA2526))</f>
        <v/>
      </c>
      <c r="S2526" s="33">
        <f>IF(I2526="H",INDEX(Matches!$O:$O,AA2526),INDEX(Matches!$P:$P,AA2526))</f>
        <v/>
      </c>
      <c r="T2526" s="33">
        <f>IF(INDEX(Matches!$J:$J,AA2526)="","",IF(I2526="H",INDEX(Matches!$J:$J,AA2526),INDEX(Matches!$K:$K,AA2526)))</f>
        <v/>
      </c>
      <c r="U2526" s="33">
        <f>IF(INDEX(Matches!$K:$K,AA2526)="","",IF(I2526="H",INDEX(Matches!$K:$K,AA2526),INDEX(Matches!$J:$J,AA2526)))</f>
        <v/>
      </c>
      <c r="V2526" s="30">
        <f>IF(T2526="","",T2526-U2526)</f>
        <v/>
      </c>
      <c r="W2526" s="33">
        <f>IF(I2526="H",INDEX(Matches!$T:$T,AA2526),INDEX(Matches!$U:$U,AA2526))</f>
        <v/>
      </c>
      <c r="X2526" s="11">
        <f>INDEX(Matches!$X:$X,AA2526)</f>
        <v/>
      </c>
      <c r="Y2526" s="30">
        <f>IF(O2526="","",O2526-S2526)</f>
        <v/>
      </c>
      <c r="Z2526" s="30">
        <f>IF(W2526="","",W2526-S2526)</f>
        <v/>
      </c>
      <c r="AA2526" s="24">
        <f>MATCH(J2526,Matches!$A:$A,0)</f>
        <v/>
      </c>
      <c r="AB2526" s="33" t="n"/>
      <c r="AC2526" s="33" t="n">
        <v>1.070873696952369</v>
      </c>
      <c r="AD2526" s="24" t="n"/>
      <c r="AE2526" s="24" t="n">
        <v>5</v>
      </c>
      <c r="AF2526" s="33" t="n"/>
      <c r="AG2526" s="33" t="n"/>
    </row>
    <row r="2527">
      <c r="A2527" s="24" t="inlineStr">
        <is>
          <t>Notts County|18</t>
        </is>
      </c>
      <c r="B2527" s="24" t="inlineStr">
        <is>
          <t>E2</t>
        </is>
      </c>
      <c r="C2527" s="24" t="inlineStr">
        <is>
          <t>League One</t>
        </is>
      </c>
      <c r="D2527" s="24" t="inlineStr">
        <is>
          <t>Notts County</t>
        </is>
      </c>
      <c r="E2527" s="24" t="n">
        <v>18</v>
      </c>
      <c r="F2527" s="24" t="n">
        <v>5</v>
      </c>
      <c r="G2527" s="29" t="n">
        <v>46357.82291666666</v>
      </c>
      <c r="H2527" s="24" t="inlineStr">
        <is>
          <t>AFC Wimbledon</t>
        </is>
      </c>
      <c r="I2527" s="24" t="inlineStr">
        <is>
          <t>H</t>
        </is>
      </c>
      <c r="J2527" s="24" t="inlineStr">
        <is>
          <t>E2-NottsCou-AFCWimbl</t>
        </is>
      </c>
      <c r="K2527" s="24" t="n">
        <v>23</v>
      </c>
      <c r="L2527" s="11">
        <f>IF(INDEX(Matches!$X:$X,AA2527)=0,"",IF(I2527="H",INDEX(Matches!$H:$H,AA2527),INDEX(Matches!$I:$I,AA2527)))</f>
        <v/>
      </c>
      <c r="M2527" s="11">
        <f>IF(INDEX(Matches!$X:$X,AA2527)=0,"",IF(I2527="H",INDEX(Matches!$I:$I,AA2527),INDEX(Matches!$H:$H,AA2527)))</f>
        <v/>
      </c>
      <c r="N2527" s="11">
        <f>IF(L2527="","",IF(L2527&gt;M2527,"W",IF(L2527=M2527,"D","L")))</f>
        <v/>
      </c>
      <c r="O2527" s="11">
        <f>IF(L2527="","",IF(L2527&gt;M2527,3,IF(L2527=M2527,1,0)))</f>
        <v/>
      </c>
      <c r="P2527" s="31">
        <f>IF(I2527="H",INDEX(Matches!$L:$L,AA2527),INDEX(Matches!$N:$N,AA2527))</f>
        <v/>
      </c>
      <c r="Q2527" s="31">
        <f>INDEX(Matches!$M:$M,AA2527)</f>
        <v/>
      </c>
      <c r="R2527" s="31">
        <f>IF(I2527="H",INDEX(Matches!$N:$N,AA2527),INDEX(Matches!$L:$L,AA2527))</f>
        <v/>
      </c>
      <c r="S2527" s="33">
        <f>IF(I2527="H",INDEX(Matches!$O:$O,AA2527),INDEX(Matches!$P:$P,AA2527))</f>
        <v/>
      </c>
      <c r="T2527" s="33">
        <f>IF(INDEX(Matches!$J:$J,AA2527)="","",IF(I2527="H",INDEX(Matches!$J:$J,AA2527),INDEX(Matches!$K:$K,AA2527)))</f>
        <v/>
      </c>
      <c r="U2527" s="33">
        <f>IF(INDEX(Matches!$K:$K,AA2527)="","",IF(I2527="H",INDEX(Matches!$K:$K,AA2527),INDEX(Matches!$J:$J,AA2527)))</f>
        <v/>
      </c>
      <c r="V2527" s="30">
        <f>IF(T2527="","",T2527-U2527)</f>
        <v/>
      </c>
      <c r="W2527" s="33">
        <f>IF(I2527="H",INDEX(Matches!$T:$T,AA2527),INDEX(Matches!$U:$U,AA2527))</f>
        <v/>
      </c>
      <c r="X2527" s="11">
        <f>INDEX(Matches!$X:$X,AA2527)</f>
        <v/>
      </c>
      <c r="Y2527" s="30">
        <f>IF(O2527="","",O2527-S2527)</f>
        <v/>
      </c>
      <c r="Z2527" s="30">
        <f>IF(W2527="","",W2527-S2527)</f>
        <v/>
      </c>
      <c r="AA2527" s="24">
        <f>MATCH(J2527,Matches!$A:$A,0)</f>
        <v/>
      </c>
      <c r="AB2527" s="33" t="n"/>
      <c r="AC2527" s="33" t="n">
        <v>1.712689626924058</v>
      </c>
      <c r="AD2527" s="24" t="n"/>
      <c r="AE2527" s="24" t="n">
        <v>5</v>
      </c>
      <c r="AF2527" s="33" t="n"/>
      <c r="AG2527" s="33" t="n"/>
    </row>
    <row r="2528">
      <c r="A2528" s="24" t="inlineStr">
        <is>
          <t>Notts County|19</t>
        </is>
      </c>
      <c r="B2528" s="24" t="inlineStr">
        <is>
          <t>E2</t>
        </is>
      </c>
      <c r="C2528" s="24" t="inlineStr">
        <is>
          <t>League One</t>
        </is>
      </c>
      <c r="D2528" s="24" t="inlineStr">
        <is>
          <t>Notts County</t>
        </is>
      </c>
      <c r="E2528" s="24" t="n">
        <v>19</v>
      </c>
      <c r="F2528" s="24" t="n">
        <v>5</v>
      </c>
      <c r="G2528" s="29" t="n">
        <v>46368.625</v>
      </c>
      <c r="H2528" s="24" t="inlineStr">
        <is>
          <t>Plymouth</t>
        </is>
      </c>
      <c r="I2528" s="24" t="inlineStr">
        <is>
          <t>H</t>
        </is>
      </c>
      <c r="J2528" s="24" t="inlineStr">
        <is>
          <t>E2-NottsCou-Plymouth</t>
        </is>
      </c>
      <c r="K2528" s="24" t="n">
        <v>5</v>
      </c>
      <c r="L2528" s="11">
        <f>IF(INDEX(Matches!$X:$X,AA2528)=0,"",IF(I2528="H",INDEX(Matches!$H:$H,AA2528),INDEX(Matches!$I:$I,AA2528)))</f>
        <v/>
      </c>
      <c r="M2528" s="11">
        <f>IF(INDEX(Matches!$X:$X,AA2528)=0,"",IF(I2528="H",INDEX(Matches!$I:$I,AA2528),INDEX(Matches!$H:$H,AA2528)))</f>
        <v/>
      </c>
      <c r="N2528" s="11">
        <f>IF(L2528="","",IF(L2528&gt;M2528,"W",IF(L2528=M2528,"D","L")))</f>
        <v/>
      </c>
      <c r="O2528" s="11">
        <f>IF(L2528="","",IF(L2528&gt;M2528,3,IF(L2528=M2528,1,0)))</f>
        <v/>
      </c>
      <c r="P2528" s="31">
        <f>IF(I2528="H",INDEX(Matches!$L:$L,AA2528),INDEX(Matches!$N:$N,AA2528))</f>
        <v/>
      </c>
      <c r="Q2528" s="31">
        <f>INDEX(Matches!$M:$M,AA2528)</f>
        <v/>
      </c>
      <c r="R2528" s="31">
        <f>IF(I2528="H",INDEX(Matches!$N:$N,AA2528),INDEX(Matches!$L:$L,AA2528))</f>
        <v/>
      </c>
      <c r="S2528" s="33">
        <f>IF(I2528="H",INDEX(Matches!$O:$O,AA2528),INDEX(Matches!$P:$P,AA2528))</f>
        <v/>
      </c>
      <c r="T2528" s="33">
        <f>IF(INDEX(Matches!$J:$J,AA2528)="","",IF(I2528="H",INDEX(Matches!$J:$J,AA2528),INDEX(Matches!$K:$K,AA2528)))</f>
        <v/>
      </c>
      <c r="U2528" s="33">
        <f>IF(INDEX(Matches!$K:$K,AA2528)="","",IF(I2528="H",INDEX(Matches!$K:$K,AA2528),INDEX(Matches!$J:$J,AA2528)))</f>
        <v/>
      </c>
      <c r="V2528" s="30">
        <f>IF(T2528="","",T2528-U2528)</f>
        <v/>
      </c>
      <c r="W2528" s="33">
        <f>IF(I2528="H",INDEX(Matches!$T:$T,AA2528),INDEX(Matches!$U:$U,AA2528))</f>
        <v/>
      </c>
      <c r="X2528" s="11">
        <f>INDEX(Matches!$X:$X,AA2528)</f>
        <v/>
      </c>
      <c r="Y2528" s="30">
        <f>IF(O2528="","",O2528-S2528)</f>
        <v/>
      </c>
      <c r="Z2528" s="30">
        <f>IF(W2528="","",W2528-S2528)</f>
        <v/>
      </c>
      <c r="AA2528" s="24">
        <f>MATCH(J2528,Matches!$A:$A,0)</f>
        <v/>
      </c>
      <c r="AB2528" s="33" t="n"/>
      <c r="AC2528" s="33" t="n">
        <v>1.349804270819527</v>
      </c>
      <c r="AD2528" s="24" t="n"/>
      <c r="AE2528" s="24" t="n">
        <v>5</v>
      </c>
      <c r="AF2528" s="33" t="n"/>
      <c r="AG2528" s="33" t="n"/>
    </row>
    <row r="2529">
      <c r="A2529" s="24" t="inlineStr">
        <is>
          <t>Notts County|20</t>
        </is>
      </c>
      <c r="B2529" s="24" t="inlineStr">
        <is>
          <t>E2</t>
        </is>
      </c>
      <c r="C2529" s="24" t="inlineStr">
        <is>
          <t>League One</t>
        </is>
      </c>
      <c r="D2529" s="24" t="inlineStr">
        <is>
          <t>Notts County</t>
        </is>
      </c>
      <c r="E2529" s="24" t="n">
        <v>20</v>
      </c>
      <c r="F2529" s="24" t="n">
        <v>5</v>
      </c>
      <c r="G2529" s="29" t="n">
        <v>46375.625</v>
      </c>
      <c r="H2529" s="24" t="inlineStr">
        <is>
          <t>Leyton Orient</t>
        </is>
      </c>
      <c r="I2529" s="24" t="inlineStr">
        <is>
          <t>A</t>
        </is>
      </c>
      <c r="J2529" s="24" t="inlineStr">
        <is>
          <t>E2-LeytonOr-NottsCou</t>
        </is>
      </c>
      <c r="K2529" s="24" t="n">
        <v>20</v>
      </c>
      <c r="L2529" s="11">
        <f>IF(INDEX(Matches!$X:$X,AA2529)=0,"",IF(I2529="H",INDEX(Matches!$H:$H,AA2529),INDEX(Matches!$I:$I,AA2529)))</f>
        <v/>
      </c>
      <c r="M2529" s="11">
        <f>IF(INDEX(Matches!$X:$X,AA2529)=0,"",IF(I2529="H",INDEX(Matches!$I:$I,AA2529),INDEX(Matches!$H:$H,AA2529)))</f>
        <v/>
      </c>
      <c r="N2529" s="11">
        <f>IF(L2529="","",IF(L2529&gt;M2529,"W",IF(L2529=M2529,"D","L")))</f>
        <v/>
      </c>
      <c r="O2529" s="11">
        <f>IF(L2529="","",IF(L2529&gt;M2529,3,IF(L2529=M2529,1,0)))</f>
        <v/>
      </c>
      <c r="P2529" s="31">
        <f>IF(I2529="H",INDEX(Matches!$L:$L,AA2529),INDEX(Matches!$N:$N,AA2529))</f>
        <v/>
      </c>
      <c r="Q2529" s="31">
        <f>INDEX(Matches!$M:$M,AA2529)</f>
        <v/>
      </c>
      <c r="R2529" s="31">
        <f>IF(I2529="H",INDEX(Matches!$N:$N,AA2529),INDEX(Matches!$L:$L,AA2529))</f>
        <v/>
      </c>
      <c r="S2529" s="33">
        <f>IF(I2529="H",INDEX(Matches!$O:$O,AA2529),INDEX(Matches!$P:$P,AA2529))</f>
        <v/>
      </c>
      <c r="T2529" s="33">
        <f>IF(INDEX(Matches!$J:$J,AA2529)="","",IF(I2529="H",INDEX(Matches!$J:$J,AA2529),INDEX(Matches!$K:$K,AA2529)))</f>
        <v/>
      </c>
      <c r="U2529" s="33">
        <f>IF(INDEX(Matches!$K:$K,AA2529)="","",IF(I2529="H",INDEX(Matches!$K:$K,AA2529),INDEX(Matches!$J:$J,AA2529)))</f>
        <v/>
      </c>
      <c r="V2529" s="30">
        <f>IF(T2529="","",T2529-U2529)</f>
        <v/>
      </c>
      <c r="W2529" s="33">
        <f>IF(I2529="H",INDEX(Matches!$T:$T,AA2529),INDEX(Matches!$U:$U,AA2529))</f>
        <v/>
      </c>
      <c r="X2529" s="11">
        <f>INDEX(Matches!$X:$X,AA2529)</f>
        <v/>
      </c>
      <c r="Y2529" s="30">
        <f>IF(O2529="","",O2529-S2529)</f>
        <v/>
      </c>
      <c r="Z2529" s="30">
        <f>IF(W2529="","",W2529-S2529)</f>
        <v/>
      </c>
      <c r="AA2529" s="24">
        <f>MATCH(J2529,Matches!$A:$A,0)</f>
        <v/>
      </c>
      <c r="AB2529" s="33" t="n"/>
      <c r="AC2529" s="33" t="n">
        <v>1.280585614171886</v>
      </c>
      <c r="AD2529" s="24" t="n"/>
      <c r="AE2529" s="24" t="n">
        <v>5</v>
      </c>
      <c r="AF2529" s="33" t="n"/>
      <c r="AG2529" s="33" t="n"/>
    </row>
    <row r="2530">
      <c r="A2530" s="24" t="inlineStr">
        <is>
          <t>Notts County|21</t>
        </is>
      </c>
      <c r="B2530" s="24" t="inlineStr">
        <is>
          <t>E2</t>
        </is>
      </c>
      <c r="C2530" s="24" t="inlineStr">
        <is>
          <t>League One</t>
        </is>
      </c>
      <c r="D2530" s="24" t="inlineStr">
        <is>
          <t>Notts County</t>
        </is>
      </c>
      <c r="E2530" s="24" t="n">
        <v>21</v>
      </c>
      <c r="F2530" s="24" t="n">
        <v>6</v>
      </c>
      <c r="G2530" s="29" t="n">
        <v>46382.625</v>
      </c>
      <c r="H2530" s="24" t="inlineStr">
        <is>
          <t>Cambridge</t>
        </is>
      </c>
      <c r="I2530" s="24" t="inlineStr">
        <is>
          <t>H</t>
        </is>
      </c>
      <c r="J2530" s="24" t="inlineStr">
        <is>
          <t>E2-NottsCou-Cambridg</t>
        </is>
      </c>
      <c r="K2530" s="24" t="n">
        <v>21</v>
      </c>
      <c r="L2530" s="11">
        <f>IF(INDEX(Matches!$X:$X,AA2530)=0,"",IF(I2530="H",INDEX(Matches!$H:$H,AA2530),INDEX(Matches!$I:$I,AA2530)))</f>
        <v/>
      </c>
      <c r="M2530" s="11">
        <f>IF(INDEX(Matches!$X:$X,AA2530)=0,"",IF(I2530="H",INDEX(Matches!$I:$I,AA2530),INDEX(Matches!$H:$H,AA2530)))</f>
        <v/>
      </c>
      <c r="N2530" s="11">
        <f>IF(L2530="","",IF(L2530&gt;M2530,"W",IF(L2530=M2530,"D","L")))</f>
        <v/>
      </c>
      <c r="O2530" s="11">
        <f>IF(L2530="","",IF(L2530&gt;M2530,3,IF(L2530=M2530,1,0)))</f>
        <v/>
      </c>
      <c r="P2530" s="31">
        <f>IF(I2530="H",INDEX(Matches!$L:$L,AA2530),INDEX(Matches!$N:$N,AA2530))</f>
        <v/>
      </c>
      <c r="Q2530" s="31">
        <f>INDEX(Matches!$M:$M,AA2530)</f>
        <v/>
      </c>
      <c r="R2530" s="31">
        <f>IF(I2530="H",INDEX(Matches!$N:$N,AA2530),INDEX(Matches!$L:$L,AA2530))</f>
        <v/>
      </c>
      <c r="S2530" s="33">
        <f>IF(I2530="H",INDEX(Matches!$O:$O,AA2530),INDEX(Matches!$P:$P,AA2530))</f>
        <v/>
      </c>
      <c r="T2530" s="33">
        <f>IF(INDEX(Matches!$J:$J,AA2530)="","",IF(I2530="H",INDEX(Matches!$J:$J,AA2530),INDEX(Matches!$K:$K,AA2530)))</f>
        <v/>
      </c>
      <c r="U2530" s="33">
        <f>IF(INDEX(Matches!$K:$K,AA2530)="","",IF(I2530="H",INDEX(Matches!$K:$K,AA2530),INDEX(Matches!$J:$J,AA2530)))</f>
        <v/>
      </c>
      <c r="V2530" s="30">
        <f>IF(T2530="","",T2530-U2530)</f>
        <v/>
      </c>
      <c r="W2530" s="33">
        <f>IF(I2530="H",INDEX(Matches!$T:$T,AA2530),INDEX(Matches!$U:$U,AA2530))</f>
        <v/>
      </c>
      <c r="X2530" s="11">
        <f>INDEX(Matches!$X:$X,AA2530)</f>
        <v/>
      </c>
      <c r="Y2530" s="30">
        <f>IF(O2530="","",O2530-S2530)</f>
        <v/>
      </c>
      <c r="Z2530" s="30">
        <f>IF(W2530="","",W2530-S2530)</f>
        <v/>
      </c>
      <c r="AA2530" s="24">
        <f>MATCH(J2530,Matches!$A:$A,0)</f>
        <v/>
      </c>
      <c r="AB2530" s="33" t="n"/>
      <c r="AC2530" s="33" t="n">
        <v>1.619402382827467</v>
      </c>
      <c r="AD2530" s="24" t="n"/>
      <c r="AE2530" s="24" t="n">
        <v>6</v>
      </c>
      <c r="AF2530" s="33" t="n"/>
      <c r="AG2530" s="33" t="n"/>
    </row>
    <row r="2531">
      <c r="A2531" s="24" t="inlineStr">
        <is>
          <t>Notts County|22</t>
        </is>
      </c>
      <c r="B2531" s="24" t="inlineStr">
        <is>
          <t>E2</t>
        </is>
      </c>
      <c r="C2531" s="24" t="inlineStr">
        <is>
          <t>League One</t>
        </is>
      </c>
      <c r="D2531" s="24" t="inlineStr">
        <is>
          <t>Notts County</t>
        </is>
      </c>
      <c r="E2531" s="24" t="n">
        <v>22</v>
      </c>
      <c r="F2531" s="24" t="n">
        <v>6</v>
      </c>
      <c r="G2531" s="29" t="n">
        <v>46385.82291666666</v>
      </c>
      <c r="H2531" s="24" t="inlineStr">
        <is>
          <t>Wigan</t>
        </is>
      </c>
      <c r="I2531" s="24" t="inlineStr">
        <is>
          <t>A</t>
        </is>
      </c>
      <c r="J2531" s="24" t="inlineStr">
        <is>
          <t>E2-Wigan-NottsCou</t>
        </is>
      </c>
      <c r="K2531" s="24" t="n">
        <v>14</v>
      </c>
      <c r="L2531" s="11">
        <f>IF(INDEX(Matches!$X:$X,AA2531)=0,"",IF(I2531="H",INDEX(Matches!$H:$H,AA2531),INDEX(Matches!$I:$I,AA2531)))</f>
        <v/>
      </c>
      <c r="M2531" s="11">
        <f>IF(INDEX(Matches!$X:$X,AA2531)=0,"",IF(I2531="H",INDEX(Matches!$I:$I,AA2531),INDEX(Matches!$H:$H,AA2531)))</f>
        <v/>
      </c>
      <c r="N2531" s="11">
        <f>IF(L2531="","",IF(L2531&gt;M2531,"W",IF(L2531=M2531,"D","L")))</f>
        <v/>
      </c>
      <c r="O2531" s="11">
        <f>IF(L2531="","",IF(L2531&gt;M2531,3,IF(L2531=M2531,1,0)))</f>
        <v/>
      </c>
      <c r="P2531" s="31">
        <f>IF(I2531="H",INDEX(Matches!$L:$L,AA2531),INDEX(Matches!$N:$N,AA2531))</f>
        <v/>
      </c>
      <c r="Q2531" s="31">
        <f>INDEX(Matches!$M:$M,AA2531)</f>
        <v/>
      </c>
      <c r="R2531" s="31">
        <f>IF(I2531="H",INDEX(Matches!$N:$N,AA2531),INDEX(Matches!$L:$L,AA2531))</f>
        <v/>
      </c>
      <c r="S2531" s="33">
        <f>IF(I2531="H",INDEX(Matches!$O:$O,AA2531),INDEX(Matches!$P:$P,AA2531))</f>
        <v/>
      </c>
      <c r="T2531" s="33">
        <f>IF(INDEX(Matches!$J:$J,AA2531)="","",IF(I2531="H",INDEX(Matches!$J:$J,AA2531),INDEX(Matches!$K:$K,AA2531)))</f>
        <v/>
      </c>
      <c r="U2531" s="33">
        <f>IF(INDEX(Matches!$K:$K,AA2531)="","",IF(I2531="H",INDEX(Matches!$K:$K,AA2531),INDEX(Matches!$J:$J,AA2531)))</f>
        <v/>
      </c>
      <c r="V2531" s="30">
        <f>IF(T2531="","",T2531-U2531)</f>
        <v/>
      </c>
      <c r="W2531" s="33">
        <f>IF(I2531="H",INDEX(Matches!$T:$T,AA2531),INDEX(Matches!$U:$U,AA2531))</f>
        <v/>
      </c>
      <c r="X2531" s="11">
        <f>INDEX(Matches!$X:$X,AA2531)</f>
        <v/>
      </c>
      <c r="Y2531" s="30">
        <f>IF(O2531="","",O2531-S2531)</f>
        <v/>
      </c>
      <c r="Z2531" s="30">
        <f>IF(W2531="","",W2531-S2531)</f>
        <v/>
      </c>
      <c r="AA2531" s="24">
        <f>MATCH(J2531,Matches!$A:$A,0)</f>
        <v/>
      </c>
      <c r="AB2531" s="33" t="n"/>
      <c r="AC2531" s="33" t="n">
        <v>1.221524701288868</v>
      </c>
      <c r="AD2531" s="24" t="n"/>
      <c r="AE2531" s="24" t="n">
        <v>6</v>
      </c>
      <c r="AF2531" s="33" t="n"/>
      <c r="AG2531" s="33" t="n"/>
    </row>
    <row r="2532">
      <c r="A2532" s="24" t="inlineStr">
        <is>
          <t>Notts County|23</t>
        </is>
      </c>
      <c r="B2532" s="24" t="inlineStr">
        <is>
          <t>E2</t>
        </is>
      </c>
      <c r="C2532" s="24" t="inlineStr">
        <is>
          <t>League One</t>
        </is>
      </c>
      <c r="D2532" s="24" t="inlineStr">
        <is>
          <t>Notts County</t>
        </is>
      </c>
      <c r="E2532" s="24" t="n">
        <v>23</v>
      </c>
      <c r="F2532" s="24" t="n">
        <v>6</v>
      </c>
      <c r="G2532" s="29" t="n">
        <v>46388.625</v>
      </c>
      <c r="H2532" s="24" t="inlineStr">
        <is>
          <t>Barnsley</t>
        </is>
      </c>
      <c r="I2532" s="24" t="inlineStr">
        <is>
          <t>A</t>
        </is>
      </c>
      <c r="J2532" s="24" t="inlineStr">
        <is>
          <t>E2-Barnsley-NottsCou</t>
        </is>
      </c>
      <c r="K2532" s="24" t="n">
        <v>13</v>
      </c>
      <c r="L2532" s="11">
        <f>IF(INDEX(Matches!$X:$X,AA2532)=0,"",IF(I2532="H",INDEX(Matches!$H:$H,AA2532),INDEX(Matches!$I:$I,AA2532)))</f>
        <v/>
      </c>
      <c r="M2532" s="11">
        <f>IF(INDEX(Matches!$X:$X,AA2532)=0,"",IF(I2532="H",INDEX(Matches!$I:$I,AA2532),INDEX(Matches!$H:$H,AA2532)))</f>
        <v/>
      </c>
      <c r="N2532" s="11">
        <f>IF(L2532="","",IF(L2532&gt;M2532,"W",IF(L2532=M2532,"D","L")))</f>
        <v/>
      </c>
      <c r="O2532" s="11">
        <f>IF(L2532="","",IF(L2532&gt;M2532,3,IF(L2532=M2532,1,0)))</f>
        <v/>
      </c>
      <c r="P2532" s="31">
        <f>IF(I2532="H",INDEX(Matches!$L:$L,AA2532),INDEX(Matches!$N:$N,AA2532))</f>
        <v/>
      </c>
      <c r="Q2532" s="31">
        <f>INDEX(Matches!$M:$M,AA2532)</f>
        <v/>
      </c>
      <c r="R2532" s="31">
        <f>IF(I2532="H",INDEX(Matches!$N:$N,AA2532),INDEX(Matches!$L:$L,AA2532))</f>
        <v/>
      </c>
      <c r="S2532" s="33">
        <f>IF(I2532="H",INDEX(Matches!$O:$O,AA2532),INDEX(Matches!$P:$P,AA2532))</f>
        <v/>
      </c>
      <c r="T2532" s="33">
        <f>IF(INDEX(Matches!$J:$J,AA2532)="","",IF(I2532="H",INDEX(Matches!$J:$J,AA2532),INDEX(Matches!$K:$K,AA2532)))</f>
        <v/>
      </c>
      <c r="U2532" s="33">
        <f>IF(INDEX(Matches!$K:$K,AA2532)="","",IF(I2532="H",INDEX(Matches!$K:$K,AA2532),INDEX(Matches!$J:$J,AA2532)))</f>
        <v/>
      </c>
      <c r="V2532" s="30">
        <f>IF(T2532="","",T2532-U2532)</f>
        <v/>
      </c>
      <c r="W2532" s="33">
        <f>IF(I2532="H",INDEX(Matches!$T:$T,AA2532),INDEX(Matches!$U:$U,AA2532))</f>
        <v/>
      </c>
      <c r="X2532" s="11">
        <f>INDEX(Matches!$X:$X,AA2532)</f>
        <v/>
      </c>
      <c r="Y2532" s="30">
        <f>IF(O2532="","",O2532-S2532)</f>
        <v/>
      </c>
      <c r="Z2532" s="30">
        <f>IF(W2532="","",W2532-S2532)</f>
        <v/>
      </c>
      <c r="AA2532" s="24">
        <f>MATCH(J2532,Matches!$A:$A,0)</f>
        <v/>
      </c>
      <c r="AB2532" s="33" t="n"/>
      <c r="AC2532" s="33" t="n">
        <v>1.190048450129749</v>
      </c>
      <c r="AD2532" s="24" t="n"/>
      <c r="AE2532" s="24" t="n">
        <v>6</v>
      </c>
      <c r="AF2532" s="33" t="n"/>
      <c r="AG2532" s="33" t="n"/>
    </row>
    <row r="2533">
      <c r="A2533" s="24" t="inlineStr">
        <is>
          <t>Notts County|24</t>
        </is>
      </c>
      <c r="B2533" s="24" t="inlineStr">
        <is>
          <t>E2</t>
        </is>
      </c>
      <c r="C2533" s="24" t="inlineStr">
        <is>
          <t>League One</t>
        </is>
      </c>
      <c r="D2533" s="24" t="inlineStr">
        <is>
          <t>Notts County</t>
        </is>
      </c>
      <c r="E2533" s="24" t="n">
        <v>24</v>
      </c>
      <c r="F2533" s="24" t="n">
        <v>6</v>
      </c>
      <c r="G2533" s="29" t="n">
        <v>46396.625</v>
      </c>
      <c r="H2533" s="24" t="inlineStr">
        <is>
          <t>Leyton Orient</t>
        </is>
      </c>
      <c r="I2533" s="24" t="inlineStr">
        <is>
          <t>H</t>
        </is>
      </c>
      <c r="J2533" s="24" t="inlineStr">
        <is>
          <t>E2-NottsCou-LeytonOr</t>
        </is>
      </c>
      <c r="K2533" s="24" t="n">
        <v>20</v>
      </c>
      <c r="L2533" s="11">
        <f>IF(INDEX(Matches!$X:$X,AA2533)=0,"",IF(I2533="H",INDEX(Matches!$H:$H,AA2533),INDEX(Matches!$I:$I,AA2533)))</f>
        <v/>
      </c>
      <c r="M2533" s="11">
        <f>IF(INDEX(Matches!$X:$X,AA2533)=0,"",IF(I2533="H",INDEX(Matches!$I:$I,AA2533),INDEX(Matches!$H:$H,AA2533)))</f>
        <v/>
      </c>
      <c r="N2533" s="11">
        <f>IF(L2533="","",IF(L2533&gt;M2533,"W",IF(L2533=M2533,"D","L")))</f>
        <v/>
      </c>
      <c r="O2533" s="11">
        <f>IF(L2533="","",IF(L2533&gt;M2533,3,IF(L2533=M2533,1,0)))</f>
        <v/>
      </c>
      <c r="P2533" s="31">
        <f>IF(I2533="H",INDEX(Matches!$L:$L,AA2533),INDEX(Matches!$N:$N,AA2533))</f>
        <v/>
      </c>
      <c r="Q2533" s="31">
        <f>INDEX(Matches!$M:$M,AA2533)</f>
        <v/>
      </c>
      <c r="R2533" s="31">
        <f>IF(I2533="H",INDEX(Matches!$N:$N,AA2533),INDEX(Matches!$L:$L,AA2533))</f>
        <v/>
      </c>
      <c r="S2533" s="33">
        <f>IF(I2533="H",INDEX(Matches!$O:$O,AA2533),INDEX(Matches!$P:$P,AA2533))</f>
        <v/>
      </c>
      <c r="T2533" s="33">
        <f>IF(INDEX(Matches!$J:$J,AA2533)="","",IF(I2533="H",INDEX(Matches!$J:$J,AA2533),INDEX(Matches!$K:$K,AA2533)))</f>
        <v/>
      </c>
      <c r="U2533" s="33">
        <f>IF(INDEX(Matches!$K:$K,AA2533)="","",IF(I2533="H",INDEX(Matches!$K:$K,AA2533),INDEX(Matches!$J:$J,AA2533)))</f>
        <v/>
      </c>
      <c r="V2533" s="30">
        <f>IF(T2533="","",T2533-U2533)</f>
        <v/>
      </c>
      <c r="W2533" s="33">
        <f>IF(I2533="H",INDEX(Matches!$T:$T,AA2533),INDEX(Matches!$U:$U,AA2533))</f>
        <v/>
      </c>
      <c r="X2533" s="11">
        <f>INDEX(Matches!$X:$X,AA2533)</f>
        <v/>
      </c>
      <c r="Y2533" s="30">
        <f>IF(O2533="","",O2533-S2533)</f>
        <v/>
      </c>
      <c r="Z2533" s="30">
        <f>IF(W2533="","",W2533-S2533)</f>
        <v/>
      </c>
      <c r="AA2533" s="24">
        <f>MATCH(J2533,Matches!$A:$A,0)</f>
        <v/>
      </c>
      <c r="AB2533" s="33" t="n"/>
      <c r="AC2533" s="33" t="n">
        <v>1.598552682511988</v>
      </c>
      <c r="AD2533" s="24" t="n"/>
      <c r="AE2533" s="24" t="n">
        <v>6</v>
      </c>
      <c r="AF2533" s="33" t="n"/>
      <c r="AG2533" s="33" t="n"/>
    </row>
    <row r="2534">
      <c r="A2534" s="24" t="inlineStr">
        <is>
          <t>Notts County|25</t>
        </is>
      </c>
      <c r="B2534" s="24" t="inlineStr">
        <is>
          <t>E2</t>
        </is>
      </c>
      <c r="C2534" s="24" t="inlineStr">
        <is>
          <t>League One</t>
        </is>
      </c>
      <c r="D2534" s="24" t="inlineStr">
        <is>
          <t>Notts County</t>
        </is>
      </c>
      <c r="E2534" s="24" t="n">
        <v>25</v>
      </c>
      <c r="F2534" s="24" t="n">
        <v>7</v>
      </c>
      <c r="G2534" s="29" t="n">
        <v>46403.625</v>
      </c>
      <c r="H2534" s="24" t="inlineStr">
        <is>
          <t>Wycombe</t>
        </is>
      </c>
      <c r="I2534" s="24" t="inlineStr">
        <is>
          <t>H</t>
        </is>
      </c>
      <c r="J2534" s="24" t="inlineStr">
        <is>
          <t>E2-NottsCou-Wycombe</t>
        </is>
      </c>
      <c r="K2534" s="24" t="n">
        <v>9</v>
      </c>
      <c r="L2534" s="11">
        <f>IF(INDEX(Matches!$X:$X,AA2534)=0,"",IF(I2534="H",INDEX(Matches!$H:$H,AA2534),INDEX(Matches!$I:$I,AA2534)))</f>
        <v/>
      </c>
      <c r="M2534" s="11">
        <f>IF(INDEX(Matches!$X:$X,AA2534)=0,"",IF(I2534="H",INDEX(Matches!$I:$I,AA2534),INDEX(Matches!$H:$H,AA2534)))</f>
        <v/>
      </c>
      <c r="N2534" s="11">
        <f>IF(L2534="","",IF(L2534&gt;M2534,"W",IF(L2534=M2534,"D","L")))</f>
        <v/>
      </c>
      <c r="O2534" s="11">
        <f>IF(L2534="","",IF(L2534&gt;M2534,3,IF(L2534=M2534,1,0)))</f>
        <v/>
      </c>
      <c r="P2534" s="31">
        <f>IF(I2534="H",INDEX(Matches!$L:$L,AA2534),INDEX(Matches!$N:$N,AA2534))</f>
        <v/>
      </c>
      <c r="Q2534" s="31">
        <f>INDEX(Matches!$M:$M,AA2534)</f>
        <v/>
      </c>
      <c r="R2534" s="31">
        <f>IF(I2534="H",INDEX(Matches!$N:$N,AA2534),INDEX(Matches!$L:$L,AA2534))</f>
        <v/>
      </c>
      <c r="S2534" s="33">
        <f>IF(I2534="H",INDEX(Matches!$O:$O,AA2534),INDEX(Matches!$P:$P,AA2534))</f>
        <v/>
      </c>
      <c r="T2534" s="33">
        <f>IF(INDEX(Matches!$J:$J,AA2534)="","",IF(I2534="H",INDEX(Matches!$J:$J,AA2534),INDEX(Matches!$K:$K,AA2534)))</f>
        <v/>
      </c>
      <c r="U2534" s="33">
        <f>IF(INDEX(Matches!$K:$K,AA2534)="","",IF(I2534="H",INDEX(Matches!$K:$K,AA2534),INDEX(Matches!$J:$J,AA2534)))</f>
        <v/>
      </c>
      <c r="V2534" s="30">
        <f>IF(T2534="","",T2534-U2534)</f>
        <v/>
      </c>
      <c r="W2534" s="33">
        <f>IF(I2534="H",INDEX(Matches!$T:$T,AA2534),INDEX(Matches!$U:$U,AA2534))</f>
        <v/>
      </c>
      <c r="X2534" s="11">
        <f>INDEX(Matches!$X:$X,AA2534)</f>
        <v/>
      </c>
      <c r="Y2534" s="30">
        <f>IF(O2534="","",O2534-S2534)</f>
        <v/>
      </c>
      <c r="Z2534" s="30">
        <f>IF(W2534="","",W2534-S2534)</f>
        <v/>
      </c>
      <c r="AA2534" s="24">
        <f>MATCH(J2534,Matches!$A:$A,0)</f>
        <v/>
      </c>
      <c r="AB2534" s="33" t="n"/>
      <c r="AC2534" s="33" t="n">
        <v>1.416860623352702</v>
      </c>
      <c r="AD2534" s="24" t="n"/>
      <c r="AE2534" s="24" t="n">
        <v>7</v>
      </c>
      <c r="AF2534" s="33" t="n"/>
      <c r="AG2534" s="33" t="n"/>
    </row>
    <row r="2535">
      <c r="A2535" s="24" t="inlineStr">
        <is>
          <t>Notts County|26</t>
        </is>
      </c>
      <c r="B2535" s="24" t="inlineStr">
        <is>
          <t>E2</t>
        </is>
      </c>
      <c r="C2535" s="24" t="inlineStr">
        <is>
          <t>League One</t>
        </is>
      </c>
      <c r="D2535" s="24" t="inlineStr">
        <is>
          <t>Notts County</t>
        </is>
      </c>
      <c r="E2535" s="24" t="n">
        <v>26</v>
      </c>
      <c r="F2535" s="24" t="n">
        <v>7</v>
      </c>
      <c r="G2535" s="29" t="n">
        <v>46406.82291666666</v>
      </c>
      <c r="H2535" s="24" t="inlineStr">
        <is>
          <t>Sheffield Wed</t>
        </is>
      </c>
      <c r="I2535" s="24" t="inlineStr">
        <is>
          <t>A</t>
        </is>
      </c>
      <c r="J2535" s="24" t="inlineStr">
        <is>
          <t>E2-Sheffiel-NottsCou</t>
        </is>
      </c>
      <c r="K2535" s="24" t="n">
        <v>2</v>
      </c>
      <c r="L2535" s="11">
        <f>IF(INDEX(Matches!$X:$X,AA2535)=0,"",IF(I2535="H",INDEX(Matches!$H:$H,AA2535),INDEX(Matches!$I:$I,AA2535)))</f>
        <v/>
      </c>
      <c r="M2535" s="11">
        <f>IF(INDEX(Matches!$X:$X,AA2535)=0,"",IF(I2535="H",INDEX(Matches!$I:$I,AA2535),INDEX(Matches!$H:$H,AA2535)))</f>
        <v/>
      </c>
      <c r="N2535" s="11">
        <f>IF(L2535="","",IF(L2535&gt;M2535,"W",IF(L2535=M2535,"D","L")))</f>
        <v/>
      </c>
      <c r="O2535" s="11">
        <f>IF(L2535="","",IF(L2535&gt;M2535,3,IF(L2535=M2535,1,0)))</f>
        <v/>
      </c>
      <c r="P2535" s="31">
        <f>IF(I2535="H",INDEX(Matches!$L:$L,AA2535),INDEX(Matches!$N:$N,AA2535))</f>
        <v/>
      </c>
      <c r="Q2535" s="31">
        <f>INDEX(Matches!$M:$M,AA2535)</f>
        <v/>
      </c>
      <c r="R2535" s="31">
        <f>IF(I2535="H",INDEX(Matches!$N:$N,AA2535),INDEX(Matches!$L:$L,AA2535))</f>
        <v/>
      </c>
      <c r="S2535" s="33">
        <f>IF(I2535="H",INDEX(Matches!$O:$O,AA2535),INDEX(Matches!$P:$P,AA2535))</f>
        <v/>
      </c>
      <c r="T2535" s="33">
        <f>IF(INDEX(Matches!$J:$J,AA2535)="","",IF(I2535="H",INDEX(Matches!$J:$J,AA2535),INDEX(Matches!$K:$K,AA2535)))</f>
        <v/>
      </c>
      <c r="U2535" s="33">
        <f>IF(INDEX(Matches!$K:$K,AA2535)="","",IF(I2535="H",INDEX(Matches!$K:$K,AA2535),INDEX(Matches!$J:$J,AA2535)))</f>
        <v/>
      </c>
      <c r="V2535" s="30">
        <f>IF(T2535="","",T2535-U2535)</f>
        <v/>
      </c>
      <c r="W2535" s="33">
        <f>IF(I2535="H",INDEX(Matches!$T:$T,AA2535),INDEX(Matches!$U:$U,AA2535))</f>
        <v/>
      </c>
      <c r="X2535" s="11">
        <f>INDEX(Matches!$X:$X,AA2535)</f>
        <v/>
      </c>
      <c r="Y2535" s="30">
        <f>IF(O2535="","",O2535-S2535)</f>
        <v/>
      </c>
      <c r="Z2535" s="30">
        <f>IF(W2535="","",W2535-S2535)</f>
        <v/>
      </c>
      <c r="AA2535" s="24">
        <f>MATCH(J2535,Matches!$A:$A,0)</f>
        <v/>
      </c>
      <c r="AB2535" s="33" t="n"/>
      <c r="AC2535" s="33" t="n">
        <v>0.9181326878685342</v>
      </c>
      <c r="AD2535" s="24" t="n"/>
      <c r="AE2535" s="24" t="n">
        <v>7</v>
      </c>
      <c r="AF2535" s="33" t="n"/>
      <c r="AG2535" s="33" t="n"/>
    </row>
    <row r="2536">
      <c r="A2536" s="24" t="inlineStr">
        <is>
          <t>Notts County|27</t>
        </is>
      </c>
      <c r="B2536" s="24" t="inlineStr">
        <is>
          <t>E2</t>
        </is>
      </c>
      <c r="C2536" s="24" t="inlineStr">
        <is>
          <t>League One</t>
        </is>
      </c>
      <c r="D2536" s="24" t="inlineStr">
        <is>
          <t>Notts County</t>
        </is>
      </c>
      <c r="E2536" s="24" t="n">
        <v>27</v>
      </c>
      <c r="F2536" s="24" t="n">
        <v>7</v>
      </c>
      <c r="G2536" s="29" t="n">
        <v>46410.625</v>
      </c>
      <c r="H2536" s="24" t="inlineStr">
        <is>
          <t>Stockport</t>
        </is>
      </c>
      <c r="I2536" s="24" t="inlineStr">
        <is>
          <t>A</t>
        </is>
      </c>
      <c r="J2536" s="24" t="inlineStr">
        <is>
          <t>E2-Stockpor-NottsCou</t>
        </is>
      </c>
      <c r="K2536" s="24" t="n">
        <v>7</v>
      </c>
      <c r="L2536" s="11">
        <f>IF(INDEX(Matches!$X:$X,AA2536)=0,"",IF(I2536="H",INDEX(Matches!$H:$H,AA2536),INDEX(Matches!$I:$I,AA2536)))</f>
        <v/>
      </c>
      <c r="M2536" s="11">
        <f>IF(INDEX(Matches!$X:$X,AA2536)=0,"",IF(I2536="H",INDEX(Matches!$I:$I,AA2536),INDEX(Matches!$H:$H,AA2536)))</f>
        <v/>
      </c>
      <c r="N2536" s="11">
        <f>IF(L2536="","",IF(L2536&gt;M2536,"W",IF(L2536=M2536,"D","L")))</f>
        <v/>
      </c>
      <c r="O2536" s="11">
        <f>IF(L2536="","",IF(L2536&gt;M2536,3,IF(L2536=M2536,1,0)))</f>
        <v/>
      </c>
      <c r="P2536" s="31">
        <f>IF(I2536="H",INDEX(Matches!$L:$L,AA2536),INDEX(Matches!$N:$N,AA2536))</f>
        <v/>
      </c>
      <c r="Q2536" s="31">
        <f>INDEX(Matches!$M:$M,AA2536)</f>
        <v/>
      </c>
      <c r="R2536" s="31">
        <f>IF(I2536="H",INDEX(Matches!$N:$N,AA2536),INDEX(Matches!$L:$L,AA2536))</f>
        <v/>
      </c>
      <c r="S2536" s="33">
        <f>IF(I2536="H",INDEX(Matches!$O:$O,AA2536),INDEX(Matches!$P:$P,AA2536))</f>
        <v/>
      </c>
      <c r="T2536" s="33">
        <f>IF(INDEX(Matches!$J:$J,AA2536)="","",IF(I2536="H",INDEX(Matches!$J:$J,AA2536),INDEX(Matches!$K:$K,AA2536)))</f>
        <v/>
      </c>
      <c r="U2536" s="33">
        <f>IF(INDEX(Matches!$K:$K,AA2536)="","",IF(I2536="H",INDEX(Matches!$K:$K,AA2536),INDEX(Matches!$J:$J,AA2536)))</f>
        <v/>
      </c>
      <c r="V2536" s="30">
        <f>IF(T2536="","",T2536-U2536)</f>
        <v/>
      </c>
      <c r="W2536" s="33">
        <f>IF(I2536="H",INDEX(Matches!$T:$T,AA2536),INDEX(Matches!$U:$U,AA2536))</f>
        <v/>
      </c>
      <c r="X2536" s="11">
        <f>INDEX(Matches!$X:$X,AA2536)</f>
        <v/>
      </c>
      <c r="Y2536" s="30">
        <f>IF(O2536="","",O2536-S2536)</f>
        <v/>
      </c>
      <c r="Z2536" s="30">
        <f>IF(W2536="","",W2536-S2536)</f>
        <v/>
      </c>
      <c r="AA2536" s="24">
        <f>MATCH(J2536,Matches!$A:$A,0)</f>
        <v/>
      </c>
      <c r="AB2536" s="33" t="n"/>
      <c r="AC2536" s="33" t="n">
        <v>0.9877641371687873</v>
      </c>
      <c r="AD2536" s="24" t="n"/>
      <c r="AE2536" s="24" t="n">
        <v>7</v>
      </c>
      <c r="AF2536" s="33" t="n"/>
      <c r="AG2536" s="33" t="n"/>
    </row>
    <row r="2537">
      <c r="A2537" s="24" t="inlineStr">
        <is>
          <t>Notts County|28</t>
        </is>
      </c>
      <c r="B2537" s="24" t="inlineStr">
        <is>
          <t>E2</t>
        </is>
      </c>
      <c r="C2537" s="24" t="inlineStr">
        <is>
          <t>League One</t>
        </is>
      </c>
      <c r="D2537" s="24" t="inlineStr">
        <is>
          <t>Notts County</t>
        </is>
      </c>
      <c r="E2537" s="24" t="n">
        <v>28</v>
      </c>
      <c r="F2537" s="24" t="n">
        <v>7</v>
      </c>
      <c r="G2537" s="29" t="n">
        <v>46417.625</v>
      </c>
      <c r="H2537" s="24" t="inlineStr">
        <is>
          <t>Mansfield</t>
        </is>
      </c>
      <c r="I2537" s="24" t="inlineStr">
        <is>
          <t>H</t>
        </is>
      </c>
      <c r="J2537" s="24" t="inlineStr">
        <is>
          <t>E2-NottsCou-Mansfiel</t>
        </is>
      </c>
      <c r="K2537" s="24" t="n">
        <v>16</v>
      </c>
      <c r="L2537" s="11">
        <f>IF(INDEX(Matches!$X:$X,AA2537)=0,"",IF(I2537="H",INDEX(Matches!$H:$H,AA2537),INDEX(Matches!$I:$I,AA2537)))</f>
        <v/>
      </c>
      <c r="M2537" s="11">
        <f>IF(INDEX(Matches!$X:$X,AA2537)=0,"",IF(I2537="H",INDEX(Matches!$I:$I,AA2537),INDEX(Matches!$H:$H,AA2537)))</f>
        <v/>
      </c>
      <c r="N2537" s="11">
        <f>IF(L2537="","",IF(L2537&gt;M2537,"W",IF(L2537=M2537,"D","L")))</f>
        <v/>
      </c>
      <c r="O2537" s="11">
        <f>IF(L2537="","",IF(L2537&gt;M2537,3,IF(L2537=M2537,1,0)))</f>
        <v/>
      </c>
      <c r="P2537" s="31">
        <f>IF(I2537="H",INDEX(Matches!$L:$L,AA2537),INDEX(Matches!$N:$N,AA2537))</f>
        <v/>
      </c>
      <c r="Q2537" s="31">
        <f>INDEX(Matches!$M:$M,AA2537)</f>
        <v/>
      </c>
      <c r="R2537" s="31">
        <f>IF(I2537="H",INDEX(Matches!$N:$N,AA2537),INDEX(Matches!$L:$L,AA2537))</f>
        <v/>
      </c>
      <c r="S2537" s="33">
        <f>IF(I2537="H",INDEX(Matches!$O:$O,AA2537),INDEX(Matches!$P:$P,AA2537))</f>
        <v/>
      </c>
      <c r="T2537" s="33">
        <f>IF(INDEX(Matches!$J:$J,AA2537)="","",IF(I2537="H",INDEX(Matches!$J:$J,AA2537),INDEX(Matches!$K:$K,AA2537)))</f>
        <v/>
      </c>
      <c r="U2537" s="33">
        <f>IF(INDEX(Matches!$K:$K,AA2537)="","",IF(I2537="H",INDEX(Matches!$K:$K,AA2537),INDEX(Matches!$J:$J,AA2537)))</f>
        <v/>
      </c>
      <c r="V2537" s="30">
        <f>IF(T2537="","",T2537-U2537)</f>
        <v/>
      </c>
      <c r="W2537" s="33">
        <f>IF(I2537="H",INDEX(Matches!$T:$T,AA2537),INDEX(Matches!$U:$U,AA2537))</f>
        <v/>
      </c>
      <c r="X2537" s="11">
        <f>INDEX(Matches!$X:$X,AA2537)</f>
        <v/>
      </c>
      <c r="Y2537" s="30">
        <f>IF(O2537="","",O2537-S2537)</f>
        <v/>
      </c>
      <c r="Z2537" s="30">
        <f>IF(W2537="","",W2537-S2537)</f>
        <v/>
      </c>
      <c r="AA2537" s="24">
        <f>MATCH(J2537,Matches!$A:$A,0)</f>
        <v/>
      </c>
      <c r="AB2537" s="33" t="n"/>
      <c r="AC2537" s="33" t="n">
        <v>1.506735446712856</v>
      </c>
      <c r="AD2537" s="24" t="n"/>
      <c r="AE2537" s="24" t="n">
        <v>7</v>
      </c>
      <c r="AF2537" s="33" t="n"/>
      <c r="AG2537" s="33" t="n"/>
    </row>
    <row r="2538">
      <c r="A2538" s="24" t="inlineStr">
        <is>
          <t>Notts County|29</t>
        </is>
      </c>
      <c r="B2538" s="24" t="inlineStr">
        <is>
          <t>E2</t>
        </is>
      </c>
      <c r="C2538" s="24" t="inlineStr">
        <is>
          <t>League One</t>
        </is>
      </c>
      <c r="D2538" s="24" t="inlineStr">
        <is>
          <t>Notts County</t>
        </is>
      </c>
      <c r="E2538" s="24" t="n">
        <v>29</v>
      </c>
      <c r="F2538" s="24" t="n">
        <v>8</v>
      </c>
      <c r="G2538" s="29" t="n">
        <v>46424.625</v>
      </c>
      <c r="H2538" s="24" t="inlineStr">
        <is>
          <t>Burton</t>
        </is>
      </c>
      <c r="I2538" s="24" t="inlineStr">
        <is>
          <t>A</t>
        </is>
      </c>
      <c r="J2538" s="24" t="inlineStr">
        <is>
          <t>E2-Burton-NottsCou</t>
        </is>
      </c>
      <c r="K2538" s="24" t="n">
        <v>22</v>
      </c>
      <c r="L2538" s="11">
        <f>IF(INDEX(Matches!$X:$X,AA2538)=0,"",IF(I2538="H",INDEX(Matches!$H:$H,AA2538),INDEX(Matches!$I:$I,AA2538)))</f>
        <v/>
      </c>
      <c r="M2538" s="11">
        <f>IF(INDEX(Matches!$X:$X,AA2538)=0,"",IF(I2538="H",INDEX(Matches!$I:$I,AA2538),INDEX(Matches!$H:$H,AA2538)))</f>
        <v/>
      </c>
      <c r="N2538" s="11">
        <f>IF(L2538="","",IF(L2538&gt;M2538,"W",IF(L2538=M2538,"D","L")))</f>
        <v/>
      </c>
      <c r="O2538" s="11">
        <f>IF(L2538="","",IF(L2538&gt;M2538,3,IF(L2538=M2538,1,0)))</f>
        <v/>
      </c>
      <c r="P2538" s="31">
        <f>IF(I2538="H",INDEX(Matches!$L:$L,AA2538),INDEX(Matches!$N:$N,AA2538))</f>
        <v/>
      </c>
      <c r="Q2538" s="31">
        <f>INDEX(Matches!$M:$M,AA2538)</f>
        <v/>
      </c>
      <c r="R2538" s="31">
        <f>IF(I2538="H",INDEX(Matches!$N:$N,AA2538),INDEX(Matches!$L:$L,AA2538))</f>
        <v/>
      </c>
      <c r="S2538" s="33">
        <f>IF(I2538="H",INDEX(Matches!$O:$O,AA2538),INDEX(Matches!$P:$P,AA2538))</f>
        <v/>
      </c>
      <c r="T2538" s="33">
        <f>IF(INDEX(Matches!$J:$J,AA2538)="","",IF(I2538="H",INDEX(Matches!$J:$J,AA2538),INDEX(Matches!$K:$K,AA2538)))</f>
        <v/>
      </c>
      <c r="U2538" s="33">
        <f>IF(INDEX(Matches!$K:$K,AA2538)="","",IF(I2538="H",INDEX(Matches!$K:$K,AA2538),INDEX(Matches!$J:$J,AA2538)))</f>
        <v/>
      </c>
      <c r="V2538" s="30">
        <f>IF(T2538="","",T2538-U2538)</f>
        <v/>
      </c>
      <c r="W2538" s="33">
        <f>IF(I2538="H",INDEX(Matches!$T:$T,AA2538),INDEX(Matches!$U:$U,AA2538))</f>
        <v/>
      </c>
      <c r="X2538" s="11">
        <f>INDEX(Matches!$X:$X,AA2538)</f>
        <v/>
      </c>
      <c r="Y2538" s="30">
        <f>IF(O2538="","",O2538-S2538)</f>
        <v/>
      </c>
      <c r="Z2538" s="30">
        <f>IF(W2538="","",W2538-S2538)</f>
        <v/>
      </c>
      <c r="AA2538" s="24">
        <f>MATCH(J2538,Matches!$A:$A,0)</f>
        <v/>
      </c>
      <c r="AB2538" s="33" t="n"/>
      <c r="AC2538" s="33" t="n">
        <v>1.35427313209595</v>
      </c>
      <c r="AD2538" s="24" t="n"/>
      <c r="AE2538" s="24" t="n">
        <v>8</v>
      </c>
      <c r="AF2538" s="33" t="n"/>
      <c r="AG2538" s="33" t="n"/>
    </row>
    <row r="2539">
      <c r="A2539" s="24" t="inlineStr">
        <is>
          <t>Notts County|30</t>
        </is>
      </c>
      <c r="B2539" s="24" t="inlineStr">
        <is>
          <t>E2</t>
        </is>
      </c>
      <c r="C2539" s="24" t="inlineStr">
        <is>
          <t>League One</t>
        </is>
      </c>
      <c r="D2539" s="24" t="inlineStr">
        <is>
          <t>Notts County</t>
        </is>
      </c>
      <c r="E2539" s="24" t="n">
        <v>30</v>
      </c>
      <c r="F2539" s="24" t="n">
        <v>8</v>
      </c>
      <c r="G2539" s="29" t="n">
        <v>46427.82291666666</v>
      </c>
      <c r="H2539" s="24" t="inlineStr">
        <is>
          <t>Doncaster</t>
        </is>
      </c>
      <c r="I2539" s="24" t="inlineStr">
        <is>
          <t>H</t>
        </is>
      </c>
      <c r="J2539" s="24" t="inlineStr">
        <is>
          <t>E2-NottsCou-Doncaste</t>
        </is>
      </c>
      <c r="K2539" s="24" t="n">
        <v>15</v>
      </c>
      <c r="L2539" s="11">
        <f>IF(INDEX(Matches!$X:$X,AA2539)=0,"",IF(I2539="H",INDEX(Matches!$H:$H,AA2539),INDEX(Matches!$I:$I,AA2539)))</f>
        <v/>
      </c>
      <c r="M2539" s="11">
        <f>IF(INDEX(Matches!$X:$X,AA2539)=0,"",IF(I2539="H",INDEX(Matches!$I:$I,AA2539),INDEX(Matches!$H:$H,AA2539)))</f>
        <v/>
      </c>
      <c r="N2539" s="11">
        <f>IF(L2539="","",IF(L2539&gt;M2539,"W",IF(L2539=M2539,"D","L")))</f>
        <v/>
      </c>
      <c r="O2539" s="11">
        <f>IF(L2539="","",IF(L2539&gt;M2539,3,IF(L2539=M2539,1,0)))</f>
        <v/>
      </c>
      <c r="P2539" s="31">
        <f>IF(I2539="H",INDEX(Matches!$L:$L,AA2539),INDEX(Matches!$N:$N,AA2539))</f>
        <v/>
      </c>
      <c r="Q2539" s="31">
        <f>INDEX(Matches!$M:$M,AA2539)</f>
        <v/>
      </c>
      <c r="R2539" s="31">
        <f>IF(I2539="H",INDEX(Matches!$N:$N,AA2539),INDEX(Matches!$L:$L,AA2539))</f>
        <v/>
      </c>
      <c r="S2539" s="33">
        <f>IF(I2539="H",INDEX(Matches!$O:$O,AA2539),INDEX(Matches!$P:$P,AA2539))</f>
        <v/>
      </c>
      <c r="T2539" s="33">
        <f>IF(INDEX(Matches!$J:$J,AA2539)="","",IF(I2539="H",INDEX(Matches!$J:$J,AA2539),INDEX(Matches!$K:$K,AA2539)))</f>
        <v/>
      </c>
      <c r="U2539" s="33">
        <f>IF(INDEX(Matches!$K:$K,AA2539)="","",IF(I2539="H",INDEX(Matches!$K:$K,AA2539),INDEX(Matches!$J:$J,AA2539)))</f>
        <v/>
      </c>
      <c r="V2539" s="30">
        <f>IF(T2539="","",T2539-U2539)</f>
        <v/>
      </c>
      <c r="W2539" s="33">
        <f>IF(I2539="H",INDEX(Matches!$T:$T,AA2539),INDEX(Matches!$U:$U,AA2539))</f>
        <v/>
      </c>
      <c r="X2539" s="11">
        <f>INDEX(Matches!$X:$X,AA2539)</f>
        <v/>
      </c>
      <c r="Y2539" s="30">
        <f>IF(O2539="","",O2539-S2539)</f>
        <v/>
      </c>
      <c r="Z2539" s="30">
        <f>IF(W2539="","",W2539-S2539)</f>
        <v/>
      </c>
      <c r="AA2539" s="24">
        <f>MATCH(J2539,Matches!$A:$A,0)</f>
        <v/>
      </c>
      <c r="AB2539" s="33" t="n"/>
      <c r="AC2539" s="33" t="n">
        <v>1.530881377175828</v>
      </c>
      <c r="AD2539" s="24" t="n"/>
      <c r="AE2539" s="24" t="n">
        <v>8</v>
      </c>
      <c r="AF2539" s="33" t="n"/>
      <c r="AG2539" s="33" t="n"/>
    </row>
    <row r="2540">
      <c r="A2540" s="24" t="inlineStr">
        <is>
          <t>Notts County|31</t>
        </is>
      </c>
      <c r="B2540" s="24" t="inlineStr">
        <is>
          <t>E2</t>
        </is>
      </c>
      <c r="C2540" s="24" t="inlineStr">
        <is>
          <t>League One</t>
        </is>
      </c>
      <c r="D2540" s="24" t="inlineStr">
        <is>
          <t>Notts County</t>
        </is>
      </c>
      <c r="E2540" s="24" t="n">
        <v>31</v>
      </c>
      <c r="F2540" s="24" t="n">
        <v>8</v>
      </c>
      <c r="G2540" s="29" t="n">
        <v>46431.625</v>
      </c>
      <c r="H2540" s="24" t="inlineStr">
        <is>
          <t>Huddersfield</t>
        </is>
      </c>
      <c r="I2540" s="24" t="inlineStr">
        <is>
          <t>H</t>
        </is>
      </c>
      <c r="J2540" s="24" t="inlineStr">
        <is>
          <t>E2-NottsCou-Huddersf</t>
        </is>
      </c>
      <c r="K2540" s="24" t="n">
        <v>4</v>
      </c>
      <c r="L2540" s="11">
        <f>IF(INDEX(Matches!$X:$X,AA2540)=0,"",IF(I2540="H",INDEX(Matches!$H:$H,AA2540),INDEX(Matches!$I:$I,AA2540)))</f>
        <v/>
      </c>
      <c r="M2540" s="11">
        <f>IF(INDEX(Matches!$X:$X,AA2540)=0,"",IF(I2540="H",INDEX(Matches!$I:$I,AA2540),INDEX(Matches!$H:$H,AA2540)))</f>
        <v/>
      </c>
      <c r="N2540" s="11">
        <f>IF(L2540="","",IF(L2540&gt;M2540,"W",IF(L2540=M2540,"D","L")))</f>
        <v/>
      </c>
      <c r="O2540" s="11">
        <f>IF(L2540="","",IF(L2540&gt;M2540,3,IF(L2540=M2540,1,0)))</f>
        <v/>
      </c>
      <c r="P2540" s="31">
        <f>IF(I2540="H",INDEX(Matches!$L:$L,AA2540),INDEX(Matches!$N:$N,AA2540))</f>
        <v/>
      </c>
      <c r="Q2540" s="31">
        <f>INDEX(Matches!$M:$M,AA2540)</f>
        <v/>
      </c>
      <c r="R2540" s="31">
        <f>IF(I2540="H",INDEX(Matches!$N:$N,AA2540),INDEX(Matches!$L:$L,AA2540))</f>
        <v/>
      </c>
      <c r="S2540" s="33">
        <f>IF(I2540="H",INDEX(Matches!$O:$O,AA2540),INDEX(Matches!$P:$P,AA2540))</f>
        <v/>
      </c>
      <c r="T2540" s="33">
        <f>IF(INDEX(Matches!$J:$J,AA2540)="","",IF(I2540="H",INDEX(Matches!$J:$J,AA2540),INDEX(Matches!$K:$K,AA2540)))</f>
        <v/>
      </c>
      <c r="U2540" s="33">
        <f>IF(INDEX(Matches!$K:$K,AA2540)="","",IF(I2540="H",INDEX(Matches!$K:$K,AA2540),INDEX(Matches!$J:$J,AA2540)))</f>
        <v/>
      </c>
      <c r="V2540" s="30">
        <f>IF(T2540="","",T2540-U2540)</f>
        <v/>
      </c>
      <c r="W2540" s="33">
        <f>IF(I2540="H",INDEX(Matches!$T:$T,AA2540),INDEX(Matches!$U:$U,AA2540))</f>
        <v/>
      </c>
      <c r="X2540" s="11">
        <f>INDEX(Matches!$X:$X,AA2540)</f>
        <v/>
      </c>
      <c r="Y2540" s="30">
        <f>IF(O2540="","",O2540-S2540)</f>
        <v/>
      </c>
      <c r="Z2540" s="30">
        <f>IF(W2540="","",W2540-S2540)</f>
        <v/>
      </c>
      <c r="AA2540" s="24">
        <f>MATCH(J2540,Matches!$A:$A,0)</f>
        <v/>
      </c>
      <c r="AB2540" s="33" t="n"/>
      <c r="AC2540" s="33" t="n">
        <v>1.242685618270215</v>
      </c>
      <c r="AD2540" s="24" t="n"/>
      <c r="AE2540" s="24" t="n">
        <v>8</v>
      </c>
      <c r="AF2540" s="33" t="n"/>
      <c r="AG2540" s="33" t="n"/>
    </row>
    <row r="2541">
      <c r="A2541" s="24" t="inlineStr">
        <is>
          <t>Notts County|32</t>
        </is>
      </c>
      <c r="B2541" s="24" t="inlineStr">
        <is>
          <t>E2</t>
        </is>
      </c>
      <c r="C2541" s="24" t="inlineStr">
        <is>
          <t>League One</t>
        </is>
      </c>
      <c r="D2541" s="24" t="inlineStr">
        <is>
          <t>Notts County</t>
        </is>
      </c>
      <c r="E2541" s="24" t="n">
        <v>32</v>
      </c>
      <c r="F2541" s="24" t="n">
        <v>8</v>
      </c>
      <c r="G2541" s="29" t="n">
        <v>46438.625</v>
      </c>
      <c r="H2541" s="24" t="inlineStr">
        <is>
          <t>Bradford</t>
        </is>
      </c>
      <c r="I2541" s="24" t="inlineStr">
        <is>
          <t>A</t>
        </is>
      </c>
      <c r="J2541" s="24" t="inlineStr">
        <is>
          <t>E2-Bradford-NottsCou</t>
        </is>
      </c>
      <c r="K2541" s="24" t="n">
        <v>8</v>
      </c>
      <c r="L2541" s="11">
        <f>IF(INDEX(Matches!$X:$X,AA2541)=0,"",IF(I2541="H",INDEX(Matches!$H:$H,AA2541),INDEX(Matches!$I:$I,AA2541)))</f>
        <v/>
      </c>
      <c r="M2541" s="11">
        <f>IF(INDEX(Matches!$X:$X,AA2541)=0,"",IF(I2541="H",INDEX(Matches!$I:$I,AA2541),INDEX(Matches!$H:$H,AA2541)))</f>
        <v/>
      </c>
      <c r="N2541" s="11">
        <f>IF(L2541="","",IF(L2541&gt;M2541,"W",IF(L2541=M2541,"D","L")))</f>
        <v/>
      </c>
      <c r="O2541" s="11">
        <f>IF(L2541="","",IF(L2541&gt;M2541,3,IF(L2541=M2541,1,0)))</f>
        <v/>
      </c>
      <c r="P2541" s="31">
        <f>IF(I2541="H",INDEX(Matches!$L:$L,AA2541),INDEX(Matches!$N:$N,AA2541))</f>
        <v/>
      </c>
      <c r="Q2541" s="31">
        <f>INDEX(Matches!$M:$M,AA2541)</f>
        <v/>
      </c>
      <c r="R2541" s="31">
        <f>IF(I2541="H",INDEX(Matches!$N:$N,AA2541),INDEX(Matches!$L:$L,AA2541))</f>
        <v/>
      </c>
      <c r="S2541" s="33">
        <f>IF(I2541="H",INDEX(Matches!$O:$O,AA2541),INDEX(Matches!$P:$P,AA2541))</f>
        <v/>
      </c>
      <c r="T2541" s="33">
        <f>IF(INDEX(Matches!$J:$J,AA2541)="","",IF(I2541="H",INDEX(Matches!$J:$J,AA2541),INDEX(Matches!$K:$K,AA2541)))</f>
        <v/>
      </c>
      <c r="U2541" s="33">
        <f>IF(INDEX(Matches!$K:$K,AA2541)="","",IF(I2541="H",INDEX(Matches!$K:$K,AA2541),INDEX(Matches!$J:$J,AA2541)))</f>
        <v/>
      </c>
      <c r="V2541" s="30">
        <f>IF(T2541="","",T2541-U2541)</f>
        <v/>
      </c>
      <c r="W2541" s="33">
        <f>IF(I2541="H",INDEX(Matches!$T:$T,AA2541),INDEX(Matches!$U:$U,AA2541))</f>
        <v/>
      </c>
      <c r="X2541" s="11">
        <f>INDEX(Matches!$X:$X,AA2541)</f>
        <v/>
      </c>
      <c r="Y2541" s="30">
        <f>IF(O2541="","",O2541-S2541)</f>
        <v/>
      </c>
      <c r="Z2541" s="30">
        <f>IF(W2541="","",W2541-S2541)</f>
        <v/>
      </c>
      <c r="AA2541" s="24">
        <f>MATCH(J2541,Matches!$A:$A,0)</f>
        <v/>
      </c>
      <c r="AB2541" s="33" t="n"/>
      <c r="AC2541" s="33" t="n">
        <v>1.070880630307269</v>
      </c>
      <c r="AD2541" s="24" t="n"/>
      <c r="AE2541" s="24" t="n">
        <v>8</v>
      </c>
      <c r="AF2541" s="33" t="n"/>
      <c r="AG2541" s="33" t="n"/>
    </row>
    <row r="2542">
      <c r="A2542" s="24" t="inlineStr">
        <is>
          <t>Notts County|33</t>
        </is>
      </c>
      <c r="B2542" s="24" t="inlineStr">
        <is>
          <t>E2</t>
        </is>
      </c>
      <c r="C2542" s="24" t="inlineStr">
        <is>
          <t>League One</t>
        </is>
      </c>
      <c r="D2542" s="24" t="inlineStr">
        <is>
          <t>Notts County</t>
        </is>
      </c>
      <c r="E2542" s="24" t="n">
        <v>33</v>
      </c>
      <c r="F2542" s="24" t="n">
        <v>9</v>
      </c>
      <c r="G2542" s="29" t="n">
        <v>46445.625</v>
      </c>
      <c r="H2542" s="24" t="inlineStr">
        <is>
          <t>Bromley</t>
        </is>
      </c>
      <c r="I2542" s="24" t="inlineStr">
        <is>
          <t>H</t>
        </is>
      </c>
      <c r="J2542" s="24" t="inlineStr">
        <is>
          <t>E2-NottsCou-Bromley</t>
        </is>
      </c>
      <c r="K2542" s="24" t="n">
        <v>24</v>
      </c>
      <c r="L2542" s="11">
        <f>IF(INDEX(Matches!$X:$X,AA2542)=0,"",IF(I2542="H",INDEX(Matches!$H:$H,AA2542),INDEX(Matches!$I:$I,AA2542)))</f>
        <v/>
      </c>
      <c r="M2542" s="11">
        <f>IF(INDEX(Matches!$X:$X,AA2542)=0,"",IF(I2542="H",INDEX(Matches!$I:$I,AA2542),INDEX(Matches!$H:$H,AA2542)))</f>
        <v/>
      </c>
      <c r="N2542" s="11">
        <f>IF(L2542="","",IF(L2542&gt;M2542,"W",IF(L2542=M2542,"D","L")))</f>
        <v/>
      </c>
      <c r="O2542" s="11">
        <f>IF(L2542="","",IF(L2542&gt;M2542,3,IF(L2542=M2542,1,0)))</f>
        <v/>
      </c>
      <c r="P2542" s="31">
        <f>IF(I2542="H",INDEX(Matches!$L:$L,AA2542),INDEX(Matches!$N:$N,AA2542))</f>
        <v/>
      </c>
      <c r="Q2542" s="31">
        <f>INDEX(Matches!$M:$M,AA2542)</f>
        <v/>
      </c>
      <c r="R2542" s="31">
        <f>IF(I2542="H",INDEX(Matches!$N:$N,AA2542),INDEX(Matches!$L:$L,AA2542))</f>
        <v/>
      </c>
      <c r="S2542" s="33">
        <f>IF(I2542="H",INDEX(Matches!$O:$O,AA2542),INDEX(Matches!$P:$P,AA2542))</f>
        <v/>
      </c>
      <c r="T2542" s="33">
        <f>IF(INDEX(Matches!$J:$J,AA2542)="","",IF(I2542="H",INDEX(Matches!$J:$J,AA2542),INDEX(Matches!$K:$K,AA2542)))</f>
        <v/>
      </c>
      <c r="U2542" s="33">
        <f>IF(INDEX(Matches!$K:$K,AA2542)="","",IF(I2542="H",INDEX(Matches!$K:$K,AA2542),INDEX(Matches!$J:$J,AA2542)))</f>
        <v/>
      </c>
      <c r="V2542" s="30">
        <f>IF(T2542="","",T2542-U2542)</f>
        <v/>
      </c>
      <c r="W2542" s="33">
        <f>IF(I2542="H",INDEX(Matches!$T:$T,AA2542),INDEX(Matches!$U:$U,AA2542))</f>
        <v/>
      </c>
      <c r="X2542" s="11">
        <f>INDEX(Matches!$X:$X,AA2542)</f>
        <v/>
      </c>
      <c r="Y2542" s="30">
        <f>IF(O2542="","",O2542-S2542)</f>
        <v/>
      </c>
      <c r="Z2542" s="30">
        <f>IF(W2542="","",W2542-S2542)</f>
        <v/>
      </c>
      <c r="AA2542" s="24">
        <f>MATCH(J2542,Matches!$A:$A,0)</f>
        <v/>
      </c>
      <c r="AB2542" s="33" t="n"/>
      <c r="AC2542" s="33" t="n">
        <v>1.795845501284232</v>
      </c>
      <c r="AD2542" s="24" t="n"/>
      <c r="AE2542" s="24" t="n">
        <v>9</v>
      </c>
      <c r="AF2542" s="33" t="n"/>
      <c r="AG2542" s="33" t="n"/>
    </row>
    <row r="2543">
      <c r="A2543" s="24" t="inlineStr">
        <is>
          <t>Notts County|34</t>
        </is>
      </c>
      <c r="B2543" s="24" t="inlineStr">
        <is>
          <t>E2</t>
        </is>
      </c>
      <c r="C2543" s="24" t="inlineStr">
        <is>
          <t>League One</t>
        </is>
      </c>
      <c r="D2543" s="24" t="inlineStr">
        <is>
          <t>Notts County</t>
        </is>
      </c>
      <c r="E2543" s="24" t="n">
        <v>34</v>
      </c>
      <c r="F2543" s="24" t="n">
        <v>9</v>
      </c>
      <c r="G2543" s="29" t="n">
        <v>46452.625</v>
      </c>
      <c r="H2543" s="24" t="inlineStr">
        <is>
          <t>Leicester</t>
        </is>
      </c>
      <c r="I2543" s="24" t="inlineStr">
        <is>
          <t>A</t>
        </is>
      </c>
      <c r="J2543" s="24" t="inlineStr">
        <is>
          <t>E2-Leiceste-NottsCou</t>
        </is>
      </c>
      <c r="K2543" s="24" t="n">
        <v>1</v>
      </c>
      <c r="L2543" s="11">
        <f>IF(INDEX(Matches!$X:$X,AA2543)=0,"",IF(I2543="H",INDEX(Matches!$H:$H,AA2543),INDEX(Matches!$I:$I,AA2543)))</f>
        <v/>
      </c>
      <c r="M2543" s="11">
        <f>IF(INDEX(Matches!$X:$X,AA2543)=0,"",IF(I2543="H",INDEX(Matches!$I:$I,AA2543),INDEX(Matches!$H:$H,AA2543)))</f>
        <v/>
      </c>
      <c r="N2543" s="11">
        <f>IF(L2543="","",IF(L2543&gt;M2543,"W",IF(L2543=M2543,"D","L")))</f>
        <v/>
      </c>
      <c r="O2543" s="11">
        <f>IF(L2543="","",IF(L2543&gt;M2543,3,IF(L2543=M2543,1,0)))</f>
        <v/>
      </c>
      <c r="P2543" s="31">
        <f>IF(I2543="H",INDEX(Matches!$L:$L,AA2543),INDEX(Matches!$N:$N,AA2543))</f>
        <v/>
      </c>
      <c r="Q2543" s="31">
        <f>INDEX(Matches!$M:$M,AA2543)</f>
        <v/>
      </c>
      <c r="R2543" s="31">
        <f>IF(I2543="H",INDEX(Matches!$N:$N,AA2543),INDEX(Matches!$L:$L,AA2543))</f>
        <v/>
      </c>
      <c r="S2543" s="33">
        <f>IF(I2543="H",INDEX(Matches!$O:$O,AA2543),INDEX(Matches!$P:$P,AA2543))</f>
        <v/>
      </c>
      <c r="T2543" s="33">
        <f>IF(INDEX(Matches!$J:$J,AA2543)="","",IF(I2543="H",INDEX(Matches!$J:$J,AA2543),INDEX(Matches!$K:$K,AA2543)))</f>
        <v/>
      </c>
      <c r="U2543" s="33">
        <f>IF(INDEX(Matches!$K:$K,AA2543)="","",IF(I2543="H",INDEX(Matches!$K:$K,AA2543),INDEX(Matches!$J:$J,AA2543)))</f>
        <v/>
      </c>
      <c r="V2543" s="30">
        <f>IF(T2543="","",T2543-U2543)</f>
        <v/>
      </c>
      <c r="W2543" s="33">
        <f>IF(I2543="H",INDEX(Matches!$T:$T,AA2543),INDEX(Matches!$U:$U,AA2543))</f>
        <v/>
      </c>
      <c r="X2543" s="11">
        <f>INDEX(Matches!$X:$X,AA2543)</f>
        <v/>
      </c>
      <c r="Y2543" s="30">
        <f>IF(O2543="","",O2543-S2543)</f>
        <v/>
      </c>
      <c r="Z2543" s="30">
        <f>IF(W2543="","",W2543-S2543)</f>
        <v/>
      </c>
      <c r="AA2543" s="24">
        <f>MATCH(J2543,Matches!$A:$A,0)</f>
        <v/>
      </c>
      <c r="AB2543" s="33" t="n"/>
      <c r="AC2543" s="33" t="n">
        <v>0.7907616649417559</v>
      </c>
      <c r="AD2543" s="24" t="n"/>
      <c r="AE2543" s="24" t="n">
        <v>9</v>
      </c>
      <c r="AF2543" s="33" t="n"/>
      <c r="AG2543" s="33" t="n"/>
    </row>
    <row r="2544">
      <c r="A2544" s="24" t="inlineStr">
        <is>
          <t>Notts County|35</t>
        </is>
      </c>
      <c r="B2544" s="24" t="inlineStr">
        <is>
          <t>E2</t>
        </is>
      </c>
      <c r="C2544" s="24" t="inlineStr">
        <is>
          <t>League One</t>
        </is>
      </c>
      <c r="D2544" s="24" t="inlineStr">
        <is>
          <t>Notts County</t>
        </is>
      </c>
      <c r="E2544" s="24" t="n">
        <v>35</v>
      </c>
      <c r="F2544" s="24" t="n">
        <v>9</v>
      </c>
      <c r="G2544" s="29" t="n">
        <v>46459.625</v>
      </c>
      <c r="H2544" s="24" t="inlineStr">
        <is>
          <t>Luton</t>
        </is>
      </c>
      <c r="I2544" s="24" t="inlineStr">
        <is>
          <t>H</t>
        </is>
      </c>
      <c r="J2544" s="24" t="inlineStr">
        <is>
          <t>E2-NottsCou-Luton</t>
        </is>
      </c>
      <c r="K2544" s="24" t="n">
        <v>3</v>
      </c>
      <c r="L2544" s="11">
        <f>IF(INDEX(Matches!$X:$X,AA2544)=0,"",IF(I2544="H",INDEX(Matches!$H:$H,AA2544),INDEX(Matches!$I:$I,AA2544)))</f>
        <v/>
      </c>
      <c r="M2544" s="11">
        <f>IF(INDEX(Matches!$X:$X,AA2544)=0,"",IF(I2544="H",INDEX(Matches!$I:$I,AA2544),INDEX(Matches!$H:$H,AA2544)))</f>
        <v/>
      </c>
      <c r="N2544" s="11">
        <f>IF(L2544="","",IF(L2544&gt;M2544,"W",IF(L2544=M2544,"D","L")))</f>
        <v/>
      </c>
      <c r="O2544" s="11">
        <f>IF(L2544="","",IF(L2544&gt;M2544,3,IF(L2544=M2544,1,0)))</f>
        <v/>
      </c>
      <c r="P2544" s="31">
        <f>IF(I2544="H",INDEX(Matches!$L:$L,AA2544),INDEX(Matches!$N:$N,AA2544))</f>
        <v/>
      </c>
      <c r="Q2544" s="31">
        <f>INDEX(Matches!$M:$M,AA2544)</f>
        <v/>
      </c>
      <c r="R2544" s="31">
        <f>IF(I2544="H",INDEX(Matches!$N:$N,AA2544),INDEX(Matches!$L:$L,AA2544))</f>
        <v/>
      </c>
      <c r="S2544" s="33">
        <f>IF(I2544="H",INDEX(Matches!$O:$O,AA2544),INDEX(Matches!$P:$P,AA2544))</f>
        <v/>
      </c>
      <c r="T2544" s="33">
        <f>IF(INDEX(Matches!$J:$J,AA2544)="","",IF(I2544="H",INDEX(Matches!$J:$J,AA2544),INDEX(Matches!$K:$K,AA2544)))</f>
        <v/>
      </c>
      <c r="U2544" s="33">
        <f>IF(INDEX(Matches!$K:$K,AA2544)="","",IF(I2544="H",INDEX(Matches!$K:$K,AA2544),INDEX(Matches!$J:$J,AA2544)))</f>
        <v/>
      </c>
      <c r="V2544" s="30">
        <f>IF(T2544="","",T2544-U2544)</f>
        <v/>
      </c>
      <c r="W2544" s="33">
        <f>IF(I2544="H",INDEX(Matches!$T:$T,AA2544),INDEX(Matches!$U:$U,AA2544))</f>
        <v/>
      </c>
      <c r="X2544" s="11">
        <f>INDEX(Matches!$X:$X,AA2544)</f>
        <v/>
      </c>
      <c r="Y2544" s="30">
        <f>IF(O2544="","",O2544-S2544)</f>
        <v/>
      </c>
      <c r="Z2544" s="30">
        <f>IF(W2544="","",W2544-S2544)</f>
        <v/>
      </c>
      <c r="AA2544" s="24">
        <f>MATCH(J2544,Matches!$A:$A,0)</f>
        <v/>
      </c>
      <c r="AB2544" s="33" t="n"/>
      <c r="AC2544" s="33" t="n">
        <v>1.243902938026185</v>
      </c>
      <c r="AD2544" s="24" t="n"/>
      <c r="AE2544" s="24" t="n">
        <v>9</v>
      </c>
      <c r="AF2544" s="33" t="n"/>
      <c r="AG2544" s="33" t="n"/>
    </row>
    <row r="2545">
      <c r="A2545" s="24" t="inlineStr">
        <is>
          <t>Notts County|36</t>
        </is>
      </c>
      <c r="B2545" s="24" t="inlineStr">
        <is>
          <t>E2</t>
        </is>
      </c>
      <c r="C2545" s="24" t="inlineStr">
        <is>
          <t>League One</t>
        </is>
      </c>
      <c r="D2545" s="24" t="inlineStr">
        <is>
          <t>Notts County</t>
        </is>
      </c>
      <c r="E2545" s="24" t="n">
        <v>36</v>
      </c>
      <c r="F2545" s="24" t="n">
        <v>9</v>
      </c>
      <c r="G2545" s="29" t="n">
        <v>46466.625</v>
      </c>
      <c r="H2545" s="24" t="inlineStr">
        <is>
          <t>Stevenage</t>
        </is>
      </c>
      <c r="I2545" s="24" t="inlineStr">
        <is>
          <t>A</t>
        </is>
      </c>
      <c r="J2545" s="24" t="inlineStr">
        <is>
          <t>E2-Stevenag-NottsCou</t>
        </is>
      </c>
      <c r="K2545" s="24" t="n">
        <v>17</v>
      </c>
      <c r="L2545" s="11">
        <f>IF(INDEX(Matches!$X:$X,AA2545)=0,"",IF(I2545="H",INDEX(Matches!$H:$H,AA2545),INDEX(Matches!$I:$I,AA2545)))</f>
        <v/>
      </c>
      <c r="M2545" s="11">
        <f>IF(INDEX(Matches!$X:$X,AA2545)=0,"",IF(I2545="H",INDEX(Matches!$I:$I,AA2545),INDEX(Matches!$H:$H,AA2545)))</f>
        <v/>
      </c>
      <c r="N2545" s="11">
        <f>IF(L2545="","",IF(L2545&gt;M2545,"W",IF(L2545=M2545,"D","L")))</f>
        <v/>
      </c>
      <c r="O2545" s="11">
        <f>IF(L2545="","",IF(L2545&gt;M2545,3,IF(L2545=M2545,1,0)))</f>
        <v/>
      </c>
      <c r="P2545" s="31">
        <f>IF(I2545="H",INDEX(Matches!$L:$L,AA2545),INDEX(Matches!$N:$N,AA2545))</f>
        <v/>
      </c>
      <c r="Q2545" s="31">
        <f>INDEX(Matches!$M:$M,AA2545)</f>
        <v/>
      </c>
      <c r="R2545" s="31">
        <f>IF(I2545="H",INDEX(Matches!$N:$N,AA2545),INDEX(Matches!$L:$L,AA2545))</f>
        <v/>
      </c>
      <c r="S2545" s="33">
        <f>IF(I2545="H",INDEX(Matches!$O:$O,AA2545),INDEX(Matches!$P:$P,AA2545))</f>
        <v/>
      </c>
      <c r="T2545" s="33">
        <f>IF(INDEX(Matches!$J:$J,AA2545)="","",IF(I2545="H",INDEX(Matches!$J:$J,AA2545),INDEX(Matches!$K:$K,AA2545)))</f>
        <v/>
      </c>
      <c r="U2545" s="33">
        <f>IF(INDEX(Matches!$K:$K,AA2545)="","",IF(I2545="H",INDEX(Matches!$K:$K,AA2545),INDEX(Matches!$J:$J,AA2545)))</f>
        <v/>
      </c>
      <c r="V2545" s="30">
        <f>IF(T2545="","",T2545-U2545)</f>
        <v/>
      </c>
      <c r="W2545" s="33">
        <f>IF(I2545="H",INDEX(Matches!$T:$T,AA2545),INDEX(Matches!$U:$U,AA2545))</f>
        <v/>
      </c>
      <c r="X2545" s="11">
        <f>INDEX(Matches!$X:$X,AA2545)</f>
        <v/>
      </c>
      <c r="Y2545" s="30">
        <f>IF(O2545="","",O2545-S2545)</f>
        <v/>
      </c>
      <c r="Z2545" s="30">
        <f>IF(W2545="","",W2545-S2545)</f>
        <v/>
      </c>
      <c r="AA2545" s="24">
        <f>MATCH(J2545,Matches!$A:$A,0)</f>
        <v/>
      </c>
      <c r="AB2545" s="33" t="n"/>
      <c r="AC2545" s="33" t="n">
        <v>1.201805913642456</v>
      </c>
      <c r="AD2545" s="24" t="n"/>
      <c r="AE2545" s="24" t="n">
        <v>9</v>
      </c>
      <c r="AF2545" s="33" t="n"/>
      <c r="AG2545" s="33" t="n"/>
    </row>
    <row r="2546">
      <c r="A2546" s="24" t="inlineStr">
        <is>
          <t>Notts County|37</t>
        </is>
      </c>
      <c r="B2546" s="24" t="inlineStr">
        <is>
          <t>E2</t>
        </is>
      </c>
      <c r="C2546" s="24" t="inlineStr">
        <is>
          <t>League One</t>
        </is>
      </c>
      <c r="D2546" s="24" t="inlineStr">
        <is>
          <t>Notts County</t>
        </is>
      </c>
      <c r="E2546" s="24" t="n">
        <v>37</v>
      </c>
      <c r="F2546" s="24" t="n">
        <v>10</v>
      </c>
      <c r="G2546" s="29" t="n">
        <v>46472.625</v>
      </c>
      <c r="H2546" s="24" t="inlineStr">
        <is>
          <t>Barnsley</t>
        </is>
      </c>
      <c r="I2546" s="24" t="inlineStr">
        <is>
          <t>H</t>
        </is>
      </c>
      <c r="J2546" s="24" t="inlineStr">
        <is>
          <t>E2-NottsCou-Barnsley</t>
        </is>
      </c>
      <c r="K2546" s="24" t="n">
        <v>13</v>
      </c>
      <c r="L2546" s="11">
        <f>IF(INDEX(Matches!$X:$X,AA2546)=0,"",IF(I2546="H",INDEX(Matches!$H:$H,AA2546),INDEX(Matches!$I:$I,AA2546)))</f>
        <v/>
      </c>
      <c r="M2546" s="11">
        <f>IF(INDEX(Matches!$X:$X,AA2546)=0,"",IF(I2546="H",INDEX(Matches!$I:$I,AA2546),INDEX(Matches!$H:$H,AA2546)))</f>
        <v/>
      </c>
      <c r="N2546" s="11">
        <f>IF(L2546="","",IF(L2546&gt;M2546,"W",IF(L2546=M2546,"D","L")))</f>
        <v/>
      </c>
      <c r="O2546" s="11">
        <f>IF(L2546="","",IF(L2546&gt;M2546,3,IF(L2546=M2546,1,0)))</f>
        <v/>
      </c>
      <c r="P2546" s="31">
        <f>IF(I2546="H",INDEX(Matches!$L:$L,AA2546),INDEX(Matches!$N:$N,AA2546))</f>
        <v/>
      </c>
      <c r="Q2546" s="31">
        <f>INDEX(Matches!$M:$M,AA2546)</f>
        <v/>
      </c>
      <c r="R2546" s="31">
        <f>IF(I2546="H",INDEX(Matches!$N:$N,AA2546),INDEX(Matches!$L:$L,AA2546))</f>
        <v/>
      </c>
      <c r="S2546" s="33">
        <f>IF(I2546="H",INDEX(Matches!$O:$O,AA2546),INDEX(Matches!$P:$P,AA2546))</f>
        <v/>
      </c>
      <c r="T2546" s="33">
        <f>IF(INDEX(Matches!$J:$J,AA2546)="","",IF(I2546="H",INDEX(Matches!$J:$J,AA2546),INDEX(Matches!$K:$K,AA2546)))</f>
        <v/>
      </c>
      <c r="U2546" s="33">
        <f>IF(INDEX(Matches!$K:$K,AA2546)="","",IF(I2546="H",INDEX(Matches!$K:$K,AA2546),INDEX(Matches!$J:$J,AA2546)))</f>
        <v/>
      </c>
      <c r="V2546" s="30">
        <f>IF(T2546="","",T2546-U2546)</f>
        <v/>
      </c>
      <c r="W2546" s="33">
        <f>IF(I2546="H",INDEX(Matches!$T:$T,AA2546),INDEX(Matches!$U:$U,AA2546))</f>
        <v/>
      </c>
      <c r="X2546" s="11">
        <f>INDEX(Matches!$X:$X,AA2546)</f>
        <v/>
      </c>
      <c r="Y2546" s="30">
        <f>IF(O2546="","",O2546-S2546)</f>
        <v/>
      </c>
      <c r="Z2546" s="30">
        <f>IF(W2546="","",W2546-S2546)</f>
        <v/>
      </c>
      <c r="AA2546" s="24">
        <f>MATCH(J2546,Matches!$A:$A,0)</f>
        <v/>
      </c>
      <c r="AB2546" s="33" t="n"/>
      <c r="AC2546" s="33" t="n">
        <v>1.510702853405104</v>
      </c>
      <c r="AD2546" s="24" t="n"/>
      <c r="AE2546" s="24" t="n">
        <v>10</v>
      </c>
      <c r="AF2546" s="33" t="n"/>
      <c r="AG2546" s="33" t="n"/>
    </row>
    <row r="2547">
      <c r="A2547" s="24" t="inlineStr">
        <is>
          <t>Notts County|38</t>
        </is>
      </c>
      <c r="B2547" s="24" t="inlineStr">
        <is>
          <t>E2</t>
        </is>
      </c>
      <c r="C2547" s="24" t="inlineStr">
        <is>
          <t>League One</t>
        </is>
      </c>
      <c r="D2547" s="24" t="inlineStr">
        <is>
          <t>Notts County</t>
        </is>
      </c>
      <c r="E2547" s="24" t="n">
        <v>38</v>
      </c>
      <c r="F2547" s="24" t="n">
        <v>10</v>
      </c>
      <c r="G2547" s="29" t="n">
        <v>46475.625</v>
      </c>
      <c r="H2547" s="24" t="inlineStr">
        <is>
          <t>Plymouth</t>
        </is>
      </c>
      <c r="I2547" s="24" t="inlineStr">
        <is>
          <t>A</t>
        </is>
      </c>
      <c r="J2547" s="24" t="inlineStr">
        <is>
          <t>E2-Plymouth-NottsCou</t>
        </is>
      </c>
      <c r="K2547" s="24" t="n">
        <v>5</v>
      </c>
      <c r="L2547" s="11">
        <f>IF(INDEX(Matches!$X:$X,AA2547)=0,"",IF(I2547="H",INDEX(Matches!$H:$H,AA2547),INDEX(Matches!$I:$I,AA2547)))</f>
        <v/>
      </c>
      <c r="M2547" s="11">
        <f>IF(INDEX(Matches!$X:$X,AA2547)=0,"",IF(I2547="H",INDEX(Matches!$I:$I,AA2547),INDEX(Matches!$H:$H,AA2547)))</f>
        <v/>
      </c>
      <c r="N2547" s="11">
        <f>IF(L2547="","",IF(L2547&gt;M2547,"W",IF(L2547=M2547,"D","L")))</f>
        <v/>
      </c>
      <c r="O2547" s="11">
        <f>IF(L2547="","",IF(L2547&gt;M2547,3,IF(L2547=M2547,1,0)))</f>
        <v/>
      </c>
      <c r="P2547" s="31">
        <f>IF(I2547="H",INDEX(Matches!$L:$L,AA2547),INDEX(Matches!$N:$N,AA2547))</f>
        <v/>
      </c>
      <c r="Q2547" s="31">
        <f>INDEX(Matches!$M:$M,AA2547)</f>
        <v/>
      </c>
      <c r="R2547" s="31">
        <f>IF(I2547="H",INDEX(Matches!$N:$N,AA2547),INDEX(Matches!$L:$L,AA2547))</f>
        <v/>
      </c>
      <c r="S2547" s="33">
        <f>IF(I2547="H",INDEX(Matches!$O:$O,AA2547),INDEX(Matches!$P:$P,AA2547))</f>
        <v/>
      </c>
      <c r="T2547" s="33">
        <f>IF(INDEX(Matches!$J:$J,AA2547)="","",IF(I2547="H",INDEX(Matches!$J:$J,AA2547),INDEX(Matches!$K:$K,AA2547)))</f>
        <v/>
      </c>
      <c r="U2547" s="33">
        <f>IF(INDEX(Matches!$K:$K,AA2547)="","",IF(I2547="H",INDEX(Matches!$K:$K,AA2547),INDEX(Matches!$J:$J,AA2547)))</f>
        <v/>
      </c>
      <c r="V2547" s="30">
        <f>IF(T2547="","",T2547-U2547)</f>
        <v/>
      </c>
      <c r="W2547" s="33">
        <f>IF(I2547="H",INDEX(Matches!$T:$T,AA2547),INDEX(Matches!$U:$U,AA2547))</f>
        <v/>
      </c>
      <c r="X2547" s="11">
        <f>INDEX(Matches!$X:$X,AA2547)</f>
        <v/>
      </c>
      <c r="Y2547" s="30">
        <f>IF(O2547="","",O2547-S2547)</f>
        <v/>
      </c>
      <c r="Z2547" s="30">
        <f>IF(W2547="","",W2547-S2547)</f>
        <v/>
      </c>
      <c r="AA2547" s="24">
        <f>MATCH(J2547,Matches!$A:$A,0)</f>
        <v/>
      </c>
      <c r="AB2547" s="33" t="n"/>
      <c r="AC2547" s="33" t="n">
        <v>1.03794289812885</v>
      </c>
      <c r="AD2547" s="24" t="n"/>
      <c r="AE2547" s="24" t="n">
        <v>10</v>
      </c>
      <c r="AF2547" s="33" t="n"/>
      <c r="AG2547" s="33" t="n"/>
    </row>
    <row r="2548">
      <c r="A2548" s="24" t="inlineStr">
        <is>
          <t>Notts County|39</t>
        </is>
      </c>
      <c r="B2548" s="24" t="inlineStr">
        <is>
          <t>E2</t>
        </is>
      </c>
      <c r="C2548" s="24" t="inlineStr">
        <is>
          <t>League One</t>
        </is>
      </c>
      <c r="D2548" s="24" t="inlineStr">
        <is>
          <t>Notts County</t>
        </is>
      </c>
      <c r="E2548" s="24" t="n">
        <v>39</v>
      </c>
      <c r="F2548" s="24" t="n">
        <v>10</v>
      </c>
      <c r="G2548" s="29" t="n">
        <v>46480.625</v>
      </c>
      <c r="H2548" s="24" t="inlineStr">
        <is>
          <t>Wigan</t>
        </is>
      </c>
      <c r="I2548" s="24" t="inlineStr">
        <is>
          <t>H</t>
        </is>
      </c>
      <c r="J2548" s="24" t="inlineStr">
        <is>
          <t>E2-NottsCou-Wigan</t>
        </is>
      </c>
      <c r="K2548" s="24" t="n">
        <v>14</v>
      </c>
      <c r="L2548" s="11">
        <f>IF(INDEX(Matches!$X:$X,AA2548)=0,"",IF(I2548="H",INDEX(Matches!$H:$H,AA2548),INDEX(Matches!$I:$I,AA2548)))</f>
        <v/>
      </c>
      <c r="M2548" s="11">
        <f>IF(INDEX(Matches!$X:$X,AA2548)=0,"",IF(I2548="H",INDEX(Matches!$I:$I,AA2548),INDEX(Matches!$H:$H,AA2548)))</f>
        <v/>
      </c>
      <c r="N2548" s="11">
        <f>IF(L2548="","",IF(L2548&gt;M2548,"W",IF(L2548=M2548,"D","L")))</f>
        <v/>
      </c>
      <c r="O2548" s="11">
        <f>IF(L2548="","",IF(L2548&gt;M2548,3,IF(L2548=M2548,1,0)))</f>
        <v/>
      </c>
      <c r="P2548" s="31">
        <f>IF(I2548="H",INDEX(Matches!$L:$L,AA2548),INDEX(Matches!$N:$N,AA2548))</f>
        <v/>
      </c>
      <c r="Q2548" s="31">
        <f>INDEX(Matches!$M:$M,AA2548)</f>
        <v/>
      </c>
      <c r="R2548" s="31">
        <f>IF(I2548="H",INDEX(Matches!$N:$N,AA2548),INDEX(Matches!$L:$L,AA2548))</f>
        <v/>
      </c>
      <c r="S2548" s="33">
        <f>IF(I2548="H",INDEX(Matches!$O:$O,AA2548),INDEX(Matches!$P:$P,AA2548))</f>
        <v/>
      </c>
      <c r="T2548" s="33">
        <f>IF(INDEX(Matches!$J:$J,AA2548)="","",IF(I2548="H",INDEX(Matches!$J:$J,AA2548),INDEX(Matches!$K:$K,AA2548)))</f>
        <v/>
      </c>
      <c r="U2548" s="33">
        <f>IF(INDEX(Matches!$K:$K,AA2548)="","",IF(I2548="H",INDEX(Matches!$K:$K,AA2548),INDEX(Matches!$J:$J,AA2548)))</f>
        <v/>
      </c>
      <c r="V2548" s="30">
        <f>IF(T2548="","",T2548-U2548)</f>
        <v/>
      </c>
      <c r="W2548" s="33">
        <f>IF(I2548="H",INDEX(Matches!$T:$T,AA2548),INDEX(Matches!$U:$U,AA2548))</f>
        <v/>
      </c>
      <c r="X2548" s="11">
        <f>INDEX(Matches!$X:$X,AA2548)</f>
        <v/>
      </c>
      <c r="Y2548" s="30">
        <f>IF(O2548="","",O2548-S2548)</f>
        <v/>
      </c>
      <c r="Z2548" s="30">
        <f>IF(W2548="","",W2548-S2548)</f>
        <v/>
      </c>
      <c r="AA2548" s="24">
        <f>MATCH(J2548,Matches!$A:$A,0)</f>
        <v/>
      </c>
      <c r="AB2548" s="33" t="n"/>
      <c r="AC2548" s="33" t="n">
        <v>1.542009544656634</v>
      </c>
      <c r="AD2548" s="24" t="n"/>
      <c r="AE2548" s="24" t="n">
        <v>10</v>
      </c>
      <c r="AF2548" s="33" t="n"/>
      <c r="AG2548" s="33" t="n"/>
    </row>
    <row r="2549">
      <c r="A2549" s="24" t="inlineStr">
        <is>
          <t>Notts County|40</t>
        </is>
      </c>
      <c r="B2549" s="24" t="inlineStr">
        <is>
          <t>E2</t>
        </is>
      </c>
      <c r="C2549" s="24" t="inlineStr">
        <is>
          <t>League One</t>
        </is>
      </c>
      <c r="D2549" s="24" t="inlineStr">
        <is>
          <t>Notts County</t>
        </is>
      </c>
      <c r="E2549" s="24" t="n">
        <v>40</v>
      </c>
      <c r="F2549" s="24" t="n">
        <v>10</v>
      </c>
      <c r="G2549" s="29" t="n">
        <v>46487.625</v>
      </c>
      <c r="H2549" s="24" t="inlineStr">
        <is>
          <t>Cambridge</t>
        </is>
      </c>
      <c r="I2549" s="24" t="inlineStr">
        <is>
          <t>A</t>
        </is>
      </c>
      <c r="J2549" s="24" t="inlineStr">
        <is>
          <t>E2-Cambridg-NottsCou</t>
        </is>
      </c>
      <c r="K2549" s="24" t="n">
        <v>21</v>
      </c>
      <c r="L2549" s="11">
        <f>IF(INDEX(Matches!$X:$X,AA2549)=0,"",IF(I2549="H",INDEX(Matches!$H:$H,AA2549),INDEX(Matches!$I:$I,AA2549)))</f>
        <v/>
      </c>
      <c r="M2549" s="11">
        <f>IF(INDEX(Matches!$X:$X,AA2549)=0,"",IF(I2549="H",INDEX(Matches!$I:$I,AA2549),INDEX(Matches!$H:$H,AA2549)))</f>
        <v/>
      </c>
      <c r="N2549" s="11">
        <f>IF(L2549="","",IF(L2549&gt;M2549,"W",IF(L2549=M2549,"D","L")))</f>
        <v/>
      </c>
      <c r="O2549" s="11">
        <f>IF(L2549="","",IF(L2549&gt;M2549,3,IF(L2549=M2549,1,0)))</f>
        <v/>
      </c>
      <c r="P2549" s="31">
        <f>IF(I2549="H",INDEX(Matches!$L:$L,AA2549),INDEX(Matches!$N:$N,AA2549))</f>
        <v/>
      </c>
      <c r="Q2549" s="31">
        <f>INDEX(Matches!$M:$M,AA2549)</f>
        <v/>
      </c>
      <c r="R2549" s="31">
        <f>IF(I2549="H",INDEX(Matches!$N:$N,AA2549),INDEX(Matches!$L:$L,AA2549))</f>
        <v/>
      </c>
      <c r="S2549" s="33">
        <f>IF(I2549="H",INDEX(Matches!$O:$O,AA2549),INDEX(Matches!$P:$P,AA2549))</f>
        <v/>
      </c>
      <c r="T2549" s="33">
        <f>IF(INDEX(Matches!$J:$J,AA2549)="","",IF(I2549="H",INDEX(Matches!$J:$J,AA2549),INDEX(Matches!$K:$K,AA2549)))</f>
        <v/>
      </c>
      <c r="U2549" s="33">
        <f>IF(INDEX(Matches!$K:$K,AA2549)="","",IF(I2549="H",INDEX(Matches!$K:$K,AA2549),INDEX(Matches!$J:$J,AA2549)))</f>
        <v/>
      </c>
      <c r="V2549" s="30">
        <f>IF(T2549="","",T2549-U2549)</f>
        <v/>
      </c>
      <c r="W2549" s="33">
        <f>IF(I2549="H",INDEX(Matches!$T:$T,AA2549),INDEX(Matches!$U:$U,AA2549))</f>
        <v/>
      </c>
      <c r="X2549" s="11">
        <f>INDEX(Matches!$X:$X,AA2549)</f>
        <v/>
      </c>
      <c r="Y2549" s="30">
        <f>IF(O2549="","",O2549-S2549)</f>
        <v/>
      </c>
      <c r="Z2549" s="30">
        <f>IF(W2549="","",W2549-S2549)</f>
        <v/>
      </c>
      <c r="AA2549" s="24">
        <f>MATCH(J2549,Matches!$A:$A,0)</f>
        <v/>
      </c>
      <c r="AB2549" s="33" t="n"/>
      <c r="AC2549" s="33" t="n">
        <v>1.298151397558564</v>
      </c>
      <c r="AD2549" s="24" t="n"/>
      <c r="AE2549" s="24" t="n">
        <v>10</v>
      </c>
      <c r="AF2549" s="33" t="n"/>
      <c r="AG2549" s="33" t="n"/>
    </row>
    <row r="2550">
      <c r="A2550" s="24" t="inlineStr">
        <is>
          <t>Notts County|41</t>
        </is>
      </c>
      <c r="B2550" s="24" t="inlineStr">
        <is>
          <t>E2</t>
        </is>
      </c>
      <c r="C2550" s="24" t="inlineStr">
        <is>
          <t>League One</t>
        </is>
      </c>
      <c r="D2550" s="24" t="inlineStr">
        <is>
          <t>Notts County</t>
        </is>
      </c>
      <c r="E2550" s="24" t="n">
        <v>41</v>
      </c>
      <c r="F2550" s="24" t="n">
        <v>11</v>
      </c>
      <c r="G2550" s="29" t="n">
        <v>46490.82291666666</v>
      </c>
      <c r="H2550" s="24" t="inlineStr">
        <is>
          <t>Blackpool</t>
        </is>
      </c>
      <c r="I2550" s="24" t="inlineStr">
        <is>
          <t>A</t>
        </is>
      </c>
      <c r="J2550" s="24" t="inlineStr">
        <is>
          <t>E2-Blackpoo-NottsCou</t>
        </is>
      </c>
      <c r="K2550" s="24" t="n">
        <v>10</v>
      </c>
      <c r="L2550" s="11">
        <f>IF(INDEX(Matches!$X:$X,AA2550)=0,"",IF(I2550="H",INDEX(Matches!$H:$H,AA2550),INDEX(Matches!$I:$I,AA2550)))</f>
        <v/>
      </c>
      <c r="M2550" s="11">
        <f>IF(INDEX(Matches!$X:$X,AA2550)=0,"",IF(I2550="H",INDEX(Matches!$I:$I,AA2550),INDEX(Matches!$H:$H,AA2550)))</f>
        <v/>
      </c>
      <c r="N2550" s="11">
        <f>IF(L2550="","",IF(L2550&gt;M2550,"W",IF(L2550=M2550,"D","L")))</f>
        <v/>
      </c>
      <c r="O2550" s="11">
        <f>IF(L2550="","",IF(L2550&gt;M2550,3,IF(L2550=M2550,1,0)))</f>
        <v/>
      </c>
      <c r="P2550" s="31">
        <f>IF(I2550="H",INDEX(Matches!$L:$L,AA2550),INDEX(Matches!$N:$N,AA2550))</f>
        <v/>
      </c>
      <c r="Q2550" s="31">
        <f>INDEX(Matches!$M:$M,AA2550)</f>
        <v/>
      </c>
      <c r="R2550" s="31">
        <f>IF(I2550="H",INDEX(Matches!$N:$N,AA2550),INDEX(Matches!$L:$L,AA2550))</f>
        <v/>
      </c>
      <c r="S2550" s="33">
        <f>IF(I2550="H",INDEX(Matches!$O:$O,AA2550),INDEX(Matches!$P:$P,AA2550))</f>
        <v/>
      </c>
      <c r="T2550" s="33">
        <f>IF(INDEX(Matches!$J:$J,AA2550)="","",IF(I2550="H",INDEX(Matches!$J:$J,AA2550),INDEX(Matches!$K:$K,AA2550)))</f>
        <v/>
      </c>
      <c r="U2550" s="33">
        <f>IF(INDEX(Matches!$K:$K,AA2550)="","",IF(I2550="H",INDEX(Matches!$K:$K,AA2550),INDEX(Matches!$J:$J,AA2550)))</f>
        <v/>
      </c>
      <c r="V2550" s="30">
        <f>IF(T2550="","",T2550-U2550)</f>
        <v/>
      </c>
      <c r="W2550" s="33">
        <f>IF(I2550="H",INDEX(Matches!$T:$T,AA2550),INDEX(Matches!$U:$U,AA2550))</f>
        <v/>
      </c>
      <c r="X2550" s="11">
        <f>INDEX(Matches!$X:$X,AA2550)</f>
        <v/>
      </c>
      <c r="Y2550" s="30">
        <f>IF(O2550="","",O2550-S2550)</f>
        <v/>
      </c>
      <c r="Z2550" s="30">
        <f>IF(W2550="","",W2550-S2550)</f>
        <v/>
      </c>
      <c r="AA2550" s="24">
        <f>MATCH(J2550,Matches!$A:$A,0)</f>
        <v/>
      </c>
      <c r="AB2550" s="33" t="n"/>
      <c r="AC2550" s="33" t="n">
        <v>1.148589734073445</v>
      </c>
      <c r="AD2550" s="24" t="n"/>
      <c r="AE2550" s="24" t="n">
        <v>11</v>
      </c>
      <c r="AF2550" s="33" t="n"/>
      <c r="AG2550" s="33" t="n"/>
    </row>
    <row r="2551">
      <c r="A2551" s="24" t="inlineStr">
        <is>
          <t>Notts County|42</t>
        </is>
      </c>
      <c r="B2551" s="24" t="inlineStr">
        <is>
          <t>E2</t>
        </is>
      </c>
      <c r="C2551" s="24" t="inlineStr">
        <is>
          <t>League One</t>
        </is>
      </c>
      <c r="D2551" s="24" t="inlineStr">
        <is>
          <t>Notts County</t>
        </is>
      </c>
      <c r="E2551" s="24" t="n">
        <v>42</v>
      </c>
      <c r="F2551" s="24" t="n">
        <v>11</v>
      </c>
      <c r="G2551" s="29" t="n">
        <v>46494.625</v>
      </c>
      <c r="H2551" s="24" t="inlineStr">
        <is>
          <t>Reading</t>
        </is>
      </c>
      <c r="I2551" s="24" t="inlineStr">
        <is>
          <t>H</t>
        </is>
      </c>
      <c r="J2551" s="24" t="inlineStr">
        <is>
          <t>E2-NottsCou-Reading</t>
        </is>
      </c>
      <c r="K2551" s="24" t="n">
        <v>12</v>
      </c>
      <c r="L2551" s="11">
        <f>IF(INDEX(Matches!$X:$X,AA2551)=0,"",IF(I2551="H",INDEX(Matches!$H:$H,AA2551),INDEX(Matches!$I:$I,AA2551)))</f>
        <v/>
      </c>
      <c r="M2551" s="11">
        <f>IF(INDEX(Matches!$X:$X,AA2551)=0,"",IF(I2551="H",INDEX(Matches!$I:$I,AA2551),INDEX(Matches!$H:$H,AA2551)))</f>
        <v/>
      </c>
      <c r="N2551" s="11">
        <f>IF(L2551="","",IF(L2551&gt;M2551,"W",IF(L2551=M2551,"D","L")))</f>
        <v/>
      </c>
      <c r="O2551" s="11">
        <f>IF(L2551="","",IF(L2551&gt;M2551,3,IF(L2551=M2551,1,0)))</f>
        <v/>
      </c>
      <c r="P2551" s="31">
        <f>IF(I2551="H",INDEX(Matches!$L:$L,AA2551),INDEX(Matches!$N:$N,AA2551))</f>
        <v/>
      </c>
      <c r="Q2551" s="31">
        <f>INDEX(Matches!$M:$M,AA2551)</f>
        <v/>
      </c>
      <c r="R2551" s="31">
        <f>IF(I2551="H",INDEX(Matches!$N:$N,AA2551),INDEX(Matches!$L:$L,AA2551))</f>
        <v/>
      </c>
      <c r="S2551" s="33">
        <f>IF(I2551="H",INDEX(Matches!$O:$O,AA2551),INDEX(Matches!$P:$P,AA2551))</f>
        <v/>
      </c>
      <c r="T2551" s="33">
        <f>IF(INDEX(Matches!$J:$J,AA2551)="","",IF(I2551="H",INDEX(Matches!$J:$J,AA2551),INDEX(Matches!$K:$K,AA2551)))</f>
        <v/>
      </c>
      <c r="U2551" s="33">
        <f>IF(INDEX(Matches!$K:$K,AA2551)="","",IF(I2551="H",INDEX(Matches!$K:$K,AA2551),INDEX(Matches!$J:$J,AA2551)))</f>
        <v/>
      </c>
      <c r="V2551" s="30">
        <f>IF(T2551="","",T2551-U2551)</f>
        <v/>
      </c>
      <c r="W2551" s="33">
        <f>IF(I2551="H",INDEX(Matches!$T:$T,AA2551),INDEX(Matches!$U:$U,AA2551))</f>
        <v/>
      </c>
      <c r="X2551" s="11">
        <f>INDEX(Matches!$X:$X,AA2551)</f>
        <v/>
      </c>
      <c r="Y2551" s="30">
        <f>IF(O2551="","",O2551-S2551)</f>
        <v/>
      </c>
      <c r="Z2551" s="30">
        <f>IF(W2551="","",W2551-S2551)</f>
        <v/>
      </c>
      <c r="AA2551" s="24">
        <f>MATCH(J2551,Matches!$A:$A,0)</f>
        <v/>
      </c>
      <c r="AB2551" s="33" t="n"/>
      <c r="AC2551" s="33" t="n">
        <v>1.399787068661055</v>
      </c>
      <c r="AD2551" s="24" t="n"/>
      <c r="AE2551" s="24" t="n">
        <v>11</v>
      </c>
      <c r="AF2551" s="33" t="n"/>
      <c r="AG2551" s="33" t="n"/>
    </row>
    <row r="2552">
      <c r="A2552" s="24" t="inlineStr">
        <is>
          <t>Notts County|43</t>
        </is>
      </c>
      <c r="B2552" s="24" t="inlineStr">
        <is>
          <t>E2</t>
        </is>
      </c>
      <c r="C2552" s="24" t="inlineStr">
        <is>
          <t>League One</t>
        </is>
      </c>
      <c r="D2552" s="24" t="inlineStr">
        <is>
          <t>Notts County</t>
        </is>
      </c>
      <c r="E2552" s="24" t="n">
        <v>43</v>
      </c>
      <c r="F2552" s="24" t="n">
        <v>11</v>
      </c>
      <c r="G2552" s="29" t="n">
        <v>46501.625</v>
      </c>
      <c r="H2552" s="24" t="inlineStr">
        <is>
          <t>Oxford</t>
        </is>
      </c>
      <c r="I2552" s="24" t="inlineStr">
        <is>
          <t>A</t>
        </is>
      </c>
      <c r="J2552" s="24" t="inlineStr">
        <is>
          <t>E2-Oxford-NottsCou</t>
        </is>
      </c>
      <c r="K2552" s="24" t="n">
        <v>11</v>
      </c>
      <c r="L2552" s="11">
        <f>IF(INDEX(Matches!$X:$X,AA2552)=0,"",IF(I2552="H",INDEX(Matches!$H:$H,AA2552),INDEX(Matches!$I:$I,AA2552)))</f>
        <v/>
      </c>
      <c r="M2552" s="11">
        <f>IF(INDEX(Matches!$X:$X,AA2552)=0,"",IF(I2552="H",INDEX(Matches!$I:$I,AA2552),INDEX(Matches!$H:$H,AA2552)))</f>
        <v/>
      </c>
      <c r="N2552" s="11">
        <f>IF(L2552="","",IF(L2552&gt;M2552,"W",IF(L2552=M2552,"D","L")))</f>
        <v/>
      </c>
      <c r="O2552" s="11">
        <f>IF(L2552="","",IF(L2552&gt;M2552,3,IF(L2552=M2552,1,0)))</f>
        <v/>
      </c>
      <c r="P2552" s="31">
        <f>IF(I2552="H",INDEX(Matches!$L:$L,AA2552),INDEX(Matches!$N:$N,AA2552))</f>
        <v/>
      </c>
      <c r="Q2552" s="31">
        <f>INDEX(Matches!$M:$M,AA2552)</f>
        <v/>
      </c>
      <c r="R2552" s="31">
        <f>IF(I2552="H",INDEX(Matches!$N:$N,AA2552),INDEX(Matches!$L:$L,AA2552))</f>
        <v/>
      </c>
      <c r="S2552" s="33">
        <f>IF(I2552="H",INDEX(Matches!$O:$O,AA2552),INDEX(Matches!$P:$P,AA2552))</f>
        <v/>
      </c>
      <c r="T2552" s="33">
        <f>IF(INDEX(Matches!$J:$J,AA2552)="","",IF(I2552="H",INDEX(Matches!$J:$J,AA2552),INDEX(Matches!$K:$K,AA2552)))</f>
        <v/>
      </c>
      <c r="U2552" s="33">
        <f>IF(INDEX(Matches!$K:$K,AA2552)="","",IF(I2552="H",INDEX(Matches!$K:$K,AA2552),INDEX(Matches!$J:$J,AA2552)))</f>
        <v/>
      </c>
      <c r="V2552" s="30">
        <f>IF(T2552="","",T2552-U2552)</f>
        <v/>
      </c>
      <c r="W2552" s="33">
        <f>IF(I2552="H",INDEX(Matches!$T:$T,AA2552),INDEX(Matches!$U:$U,AA2552))</f>
        <v/>
      </c>
      <c r="X2552" s="11">
        <f>INDEX(Matches!$X:$X,AA2552)</f>
        <v/>
      </c>
      <c r="Y2552" s="30">
        <f>IF(O2552="","",O2552-S2552)</f>
        <v/>
      </c>
      <c r="Z2552" s="30">
        <f>IF(W2552="","",W2552-S2552)</f>
        <v/>
      </c>
      <c r="AA2552" s="24">
        <f>MATCH(J2552,Matches!$A:$A,0)</f>
        <v/>
      </c>
      <c r="AB2552" s="33" t="n"/>
      <c r="AC2552" s="33" t="n">
        <v>1.166538048256444</v>
      </c>
      <c r="AD2552" s="24" t="n"/>
      <c r="AE2552" s="24" t="n">
        <v>11</v>
      </c>
      <c r="AF2552" s="33" t="n"/>
      <c r="AG2552" s="33" t="n"/>
    </row>
    <row r="2553">
      <c r="A2553" s="24" t="inlineStr">
        <is>
          <t>Notts County|44</t>
        </is>
      </c>
      <c r="B2553" s="24" t="inlineStr">
        <is>
          <t>E2</t>
        </is>
      </c>
      <c r="C2553" s="24" t="inlineStr">
        <is>
          <t>League One</t>
        </is>
      </c>
      <c r="D2553" s="24" t="inlineStr">
        <is>
          <t>Notts County</t>
        </is>
      </c>
      <c r="E2553" s="24" t="n">
        <v>44</v>
      </c>
      <c r="F2553" s="24" t="n">
        <v>11</v>
      </c>
      <c r="G2553" s="29" t="n">
        <v>46504.82291666666</v>
      </c>
      <c r="H2553" s="24" t="inlineStr">
        <is>
          <t>Peterborough</t>
        </is>
      </c>
      <c r="I2553" s="24" t="inlineStr">
        <is>
          <t>H</t>
        </is>
      </c>
      <c r="J2553" s="24" t="inlineStr">
        <is>
          <t>E2-NottsCou-Peterbor</t>
        </is>
      </c>
      <c r="K2553" s="24" t="n">
        <v>19</v>
      </c>
      <c r="L2553" s="11">
        <f>IF(INDEX(Matches!$X:$X,AA2553)=0,"",IF(I2553="H",INDEX(Matches!$H:$H,AA2553),INDEX(Matches!$I:$I,AA2553)))</f>
        <v/>
      </c>
      <c r="M2553" s="11">
        <f>IF(INDEX(Matches!$X:$X,AA2553)=0,"",IF(I2553="H",INDEX(Matches!$I:$I,AA2553),INDEX(Matches!$H:$H,AA2553)))</f>
        <v/>
      </c>
      <c r="N2553" s="11">
        <f>IF(L2553="","",IF(L2553&gt;M2553,"W",IF(L2553=M2553,"D","L")))</f>
        <v/>
      </c>
      <c r="O2553" s="11">
        <f>IF(L2553="","",IF(L2553&gt;M2553,3,IF(L2553=M2553,1,0)))</f>
        <v/>
      </c>
      <c r="P2553" s="31">
        <f>IF(I2553="H",INDEX(Matches!$L:$L,AA2553),INDEX(Matches!$N:$N,AA2553))</f>
        <v/>
      </c>
      <c r="Q2553" s="31">
        <f>INDEX(Matches!$M:$M,AA2553)</f>
        <v/>
      </c>
      <c r="R2553" s="31">
        <f>IF(I2553="H",INDEX(Matches!$N:$N,AA2553),INDEX(Matches!$L:$L,AA2553))</f>
        <v/>
      </c>
      <c r="S2553" s="33">
        <f>IF(I2553="H",INDEX(Matches!$O:$O,AA2553),INDEX(Matches!$P:$P,AA2553))</f>
        <v/>
      </c>
      <c r="T2553" s="33">
        <f>IF(INDEX(Matches!$J:$J,AA2553)="","",IF(I2553="H",INDEX(Matches!$J:$J,AA2553),INDEX(Matches!$K:$K,AA2553)))</f>
        <v/>
      </c>
      <c r="U2553" s="33">
        <f>IF(INDEX(Matches!$K:$K,AA2553)="","",IF(I2553="H",INDEX(Matches!$K:$K,AA2553),INDEX(Matches!$J:$J,AA2553)))</f>
        <v/>
      </c>
      <c r="V2553" s="30">
        <f>IF(T2553="","",T2553-U2553)</f>
        <v/>
      </c>
      <c r="W2553" s="33">
        <f>IF(I2553="H",INDEX(Matches!$T:$T,AA2553),INDEX(Matches!$U:$U,AA2553))</f>
        <v/>
      </c>
      <c r="X2553" s="11">
        <f>INDEX(Matches!$X:$X,AA2553)</f>
        <v/>
      </c>
      <c r="Y2553" s="30">
        <f>IF(O2553="","",O2553-S2553)</f>
        <v/>
      </c>
      <c r="Z2553" s="30">
        <f>IF(W2553="","",W2553-S2553)</f>
        <v/>
      </c>
      <c r="AA2553" s="24">
        <f>MATCH(J2553,Matches!$A:$A,0)</f>
        <v/>
      </c>
      <c r="AB2553" s="33" t="n"/>
      <c r="AC2553" s="33" t="n">
        <v>1.545904617891058</v>
      </c>
      <c r="AD2553" s="24" t="n"/>
      <c r="AE2553" s="24" t="n">
        <v>11</v>
      </c>
      <c r="AF2553" s="33" t="n"/>
      <c r="AG2553" s="33" t="n"/>
    </row>
    <row r="2554">
      <c r="A2554" s="24" t="inlineStr">
        <is>
          <t>Notts County|45</t>
        </is>
      </c>
      <c r="B2554" s="24" t="inlineStr">
        <is>
          <t>E2</t>
        </is>
      </c>
      <c r="C2554" s="24" t="inlineStr">
        <is>
          <t>League One</t>
        </is>
      </c>
      <c r="D2554" s="24" t="inlineStr">
        <is>
          <t>Notts County</t>
        </is>
      </c>
      <c r="E2554" s="24" t="n">
        <v>45</v>
      </c>
      <c r="F2554" s="24" t="n">
        <v>12</v>
      </c>
      <c r="G2554" s="29" t="n">
        <v>46508.625</v>
      </c>
      <c r="H2554" s="24" t="inlineStr">
        <is>
          <t>MK Dons</t>
        </is>
      </c>
      <c r="I2554" s="24" t="inlineStr">
        <is>
          <t>H</t>
        </is>
      </c>
      <c r="J2554" s="24" t="inlineStr">
        <is>
          <t>E2-NottsCou-MKDons</t>
        </is>
      </c>
      <c r="K2554" s="24" t="n">
        <v>6</v>
      </c>
      <c r="L2554" s="11">
        <f>IF(INDEX(Matches!$X:$X,AA2554)=0,"",IF(I2554="H",INDEX(Matches!$H:$H,AA2554),INDEX(Matches!$I:$I,AA2554)))</f>
        <v/>
      </c>
      <c r="M2554" s="11">
        <f>IF(INDEX(Matches!$X:$X,AA2554)=0,"",IF(I2554="H",INDEX(Matches!$I:$I,AA2554),INDEX(Matches!$H:$H,AA2554)))</f>
        <v/>
      </c>
      <c r="N2554" s="11">
        <f>IF(L2554="","",IF(L2554&gt;M2554,"W",IF(L2554=M2554,"D","L")))</f>
        <v/>
      </c>
      <c r="O2554" s="11">
        <f>IF(L2554="","",IF(L2554&gt;M2554,3,IF(L2554=M2554,1,0)))</f>
        <v/>
      </c>
      <c r="P2554" s="31">
        <f>IF(I2554="H",INDEX(Matches!$L:$L,AA2554),INDEX(Matches!$N:$N,AA2554))</f>
        <v/>
      </c>
      <c r="Q2554" s="31">
        <f>INDEX(Matches!$M:$M,AA2554)</f>
        <v/>
      </c>
      <c r="R2554" s="31">
        <f>IF(I2554="H",INDEX(Matches!$N:$N,AA2554),INDEX(Matches!$L:$L,AA2554))</f>
        <v/>
      </c>
      <c r="S2554" s="33">
        <f>IF(I2554="H",INDEX(Matches!$O:$O,AA2554),INDEX(Matches!$P:$P,AA2554))</f>
        <v/>
      </c>
      <c r="T2554" s="33">
        <f>IF(INDEX(Matches!$J:$J,AA2554)="","",IF(I2554="H",INDEX(Matches!$J:$J,AA2554),INDEX(Matches!$K:$K,AA2554)))</f>
        <v/>
      </c>
      <c r="U2554" s="33">
        <f>IF(INDEX(Matches!$K:$K,AA2554)="","",IF(I2554="H",INDEX(Matches!$K:$K,AA2554),INDEX(Matches!$J:$J,AA2554)))</f>
        <v/>
      </c>
      <c r="V2554" s="30">
        <f>IF(T2554="","",T2554-U2554)</f>
        <v/>
      </c>
      <c r="W2554" s="33">
        <f>IF(I2554="H",INDEX(Matches!$T:$T,AA2554),INDEX(Matches!$U:$U,AA2554))</f>
        <v/>
      </c>
      <c r="X2554" s="11">
        <f>INDEX(Matches!$X:$X,AA2554)</f>
        <v/>
      </c>
      <c r="Y2554" s="30">
        <f>IF(O2554="","",O2554-S2554)</f>
        <v/>
      </c>
      <c r="Z2554" s="30">
        <f>IF(W2554="","",W2554-S2554)</f>
        <v/>
      </c>
      <c r="AA2554" s="24">
        <f>MATCH(J2554,Matches!$A:$A,0)</f>
        <v/>
      </c>
      <c r="AB2554" s="33" t="n"/>
      <c r="AC2554" s="33" t="n">
        <v>1.384878586665117</v>
      </c>
      <c r="AD2554" s="24" t="n"/>
      <c r="AE2554" s="24" t="n">
        <v>12</v>
      </c>
      <c r="AF2554" s="33" t="n"/>
      <c r="AG2554" s="33" t="n"/>
    </row>
    <row r="2555">
      <c r="A2555" s="24" t="inlineStr">
        <is>
          <t>Notts County|46</t>
        </is>
      </c>
      <c r="B2555" s="24" t="inlineStr">
        <is>
          <t>E2</t>
        </is>
      </c>
      <c r="C2555" s="24" t="inlineStr">
        <is>
          <t>League One</t>
        </is>
      </c>
      <c r="D2555" s="24" t="inlineStr">
        <is>
          <t>Notts County</t>
        </is>
      </c>
      <c r="E2555" s="24" t="n">
        <v>46</v>
      </c>
      <c r="F2555" s="24" t="n">
        <v>12</v>
      </c>
      <c r="G2555" s="29" t="n">
        <v>46515.52083333334</v>
      </c>
      <c r="H2555" s="24" t="inlineStr">
        <is>
          <t>AFC Wimbledon</t>
        </is>
      </c>
      <c r="I2555" s="24" t="inlineStr">
        <is>
          <t>A</t>
        </is>
      </c>
      <c r="J2555" s="24" t="inlineStr">
        <is>
          <t>E2-AFCWimbl-NottsCou</t>
        </is>
      </c>
      <c r="K2555" s="24" t="n">
        <v>23</v>
      </c>
      <c r="L2555" s="11">
        <f>IF(INDEX(Matches!$X:$X,AA2555)=0,"",IF(I2555="H",INDEX(Matches!$H:$H,AA2555),INDEX(Matches!$I:$I,AA2555)))</f>
        <v/>
      </c>
      <c r="M2555" s="11">
        <f>IF(INDEX(Matches!$X:$X,AA2555)=0,"",IF(I2555="H",INDEX(Matches!$I:$I,AA2555),INDEX(Matches!$H:$H,AA2555)))</f>
        <v/>
      </c>
      <c r="N2555" s="11">
        <f>IF(L2555="","",IF(L2555&gt;M2555,"W",IF(L2555=M2555,"D","L")))</f>
        <v/>
      </c>
      <c r="O2555" s="11">
        <f>IF(L2555="","",IF(L2555&gt;M2555,3,IF(L2555=M2555,1,0)))</f>
        <v/>
      </c>
      <c r="P2555" s="31">
        <f>IF(I2555="H",INDEX(Matches!$L:$L,AA2555),INDEX(Matches!$N:$N,AA2555))</f>
        <v/>
      </c>
      <c r="Q2555" s="31">
        <f>INDEX(Matches!$M:$M,AA2555)</f>
        <v/>
      </c>
      <c r="R2555" s="31">
        <f>IF(I2555="H",INDEX(Matches!$N:$N,AA2555),INDEX(Matches!$L:$L,AA2555))</f>
        <v/>
      </c>
      <c r="S2555" s="33">
        <f>IF(I2555="H",INDEX(Matches!$O:$O,AA2555),INDEX(Matches!$P:$P,AA2555))</f>
        <v/>
      </c>
      <c r="T2555" s="33">
        <f>IF(INDEX(Matches!$J:$J,AA2555)="","",IF(I2555="H",INDEX(Matches!$J:$J,AA2555),INDEX(Matches!$K:$K,AA2555)))</f>
        <v/>
      </c>
      <c r="U2555" s="33">
        <f>IF(INDEX(Matches!$K:$K,AA2555)="","",IF(I2555="H",INDEX(Matches!$K:$K,AA2555),INDEX(Matches!$J:$J,AA2555)))</f>
        <v/>
      </c>
      <c r="V2555" s="30">
        <f>IF(T2555="","",T2555-U2555)</f>
        <v/>
      </c>
      <c r="W2555" s="33">
        <f>IF(I2555="H",INDEX(Matches!$T:$T,AA2555),INDEX(Matches!$U:$U,AA2555))</f>
        <v/>
      </c>
      <c r="X2555" s="11">
        <f>INDEX(Matches!$X:$X,AA2555)</f>
        <v/>
      </c>
      <c r="Y2555" s="30">
        <f>IF(O2555="","",O2555-S2555)</f>
        <v/>
      </c>
      <c r="Z2555" s="30">
        <f>IF(W2555="","",W2555-S2555)</f>
        <v/>
      </c>
      <c r="AA2555" s="24">
        <f>MATCH(J2555,Matches!$A:$A,0)</f>
        <v/>
      </c>
      <c r="AB2555" s="33" t="n"/>
      <c r="AC2555" s="33" t="n">
        <v>1.394224532712514</v>
      </c>
      <c r="AD2555" s="24" t="n"/>
      <c r="AE2555" s="24" t="n">
        <v>12</v>
      </c>
      <c r="AF2555" s="33" t="n"/>
      <c r="AG2555" s="33" t="n"/>
    </row>
    <row r="2556">
      <c r="A2556" s="24" t="inlineStr">
        <is>
          <t>Oxford|1</t>
        </is>
      </c>
      <c r="B2556" s="24" t="inlineStr">
        <is>
          <t>E2</t>
        </is>
      </c>
      <c r="C2556" s="24" t="inlineStr">
        <is>
          <t>League One</t>
        </is>
      </c>
      <c r="D2556" s="24" t="inlineStr">
        <is>
          <t>Oxford</t>
        </is>
      </c>
      <c r="E2556" s="24" t="n">
        <v>1</v>
      </c>
      <c r="F2556" s="24" t="n">
        <v>1</v>
      </c>
      <c r="G2556" s="29" t="n">
        <v>46249.52083333334</v>
      </c>
      <c r="H2556" s="24" t="inlineStr">
        <is>
          <t>MK Dons</t>
        </is>
      </c>
      <c r="I2556" s="24" t="inlineStr">
        <is>
          <t>H</t>
        </is>
      </c>
      <c r="J2556" s="24" t="inlineStr">
        <is>
          <t>E2-Oxford-MKDons</t>
        </is>
      </c>
      <c r="K2556" s="24" t="n">
        <v>6</v>
      </c>
      <c r="L2556" s="11">
        <f>IF(INDEX(Matches!$X:$X,AA2556)=0,"",IF(I2556="H",INDEX(Matches!$H:$H,AA2556),INDEX(Matches!$I:$I,AA2556)))</f>
        <v/>
      </c>
      <c r="M2556" s="11">
        <f>IF(INDEX(Matches!$X:$X,AA2556)=0,"",IF(I2556="H",INDEX(Matches!$I:$I,AA2556),INDEX(Matches!$H:$H,AA2556)))</f>
        <v/>
      </c>
      <c r="N2556" s="11">
        <f>IF(L2556="","",IF(L2556&gt;M2556,"W",IF(L2556=M2556,"D","L")))</f>
        <v/>
      </c>
      <c r="O2556" s="11">
        <f>IF(L2556="","",IF(L2556&gt;M2556,3,IF(L2556=M2556,1,0)))</f>
        <v/>
      </c>
      <c r="P2556" s="31">
        <f>IF(I2556="H",INDEX(Matches!$L:$L,AA2556),INDEX(Matches!$N:$N,AA2556))</f>
        <v/>
      </c>
      <c r="Q2556" s="31">
        <f>INDEX(Matches!$M:$M,AA2556)</f>
        <v/>
      </c>
      <c r="R2556" s="31">
        <f>IF(I2556="H",INDEX(Matches!$N:$N,AA2556),INDEX(Matches!$L:$L,AA2556))</f>
        <v/>
      </c>
      <c r="S2556" s="33">
        <f>IF(I2556="H",INDEX(Matches!$O:$O,AA2556),INDEX(Matches!$P:$P,AA2556))</f>
        <v/>
      </c>
      <c r="T2556" s="33">
        <f>IF(INDEX(Matches!$J:$J,AA2556)="","",IF(I2556="H",INDEX(Matches!$J:$J,AA2556),INDEX(Matches!$K:$K,AA2556)))</f>
        <v/>
      </c>
      <c r="U2556" s="33">
        <f>IF(INDEX(Matches!$K:$K,AA2556)="","",IF(I2556="H",INDEX(Matches!$K:$K,AA2556),INDEX(Matches!$J:$J,AA2556)))</f>
        <v/>
      </c>
      <c r="V2556" s="30">
        <f>IF(T2556="","",T2556-U2556)</f>
        <v/>
      </c>
      <c r="W2556" s="33">
        <f>IF(I2556="H",INDEX(Matches!$T:$T,AA2556),INDEX(Matches!$U:$U,AA2556))</f>
        <v/>
      </c>
      <c r="X2556" s="11">
        <f>INDEX(Matches!$X:$X,AA2556)</f>
        <v/>
      </c>
      <c r="Y2556" s="30">
        <f>IF(O2556="","",O2556-S2556)</f>
        <v/>
      </c>
      <c r="Z2556" s="30">
        <f>IF(W2556="","",W2556-S2556)</f>
        <v/>
      </c>
      <c r="AA2556" s="24">
        <f>MATCH(J2556,Matches!$A:$A,0)</f>
        <v/>
      </c>
      <c r="AB2556" s="33" t="n">
        <v>1.555612770339856</v>
      </c>
      <c r="AC2556" s="33" t="n"/>
      <c r="AD2556" s="24" t="n"/>
      <c r="AE2556" s="24" t="n">
        <v>1</v>
      </c>
      <c r="AF2556" s="33" t="n"/>
      <c r="AG2556" s="33" t="n"/>
    </row>
    <row r="2557">
      <c r="A2557" s="24" t="inlineStr">
        <is>
          <t>Oxford|2</t>
        </is>
      </c>
      <c r="B2557" s="24" t="inlineStr">
        <is>
          <t>E2</t>
        </is>
      </c>
      <c r="C2557" s="24" t="inlineStr">
        <is>
          <t>League One</t>
        </is>
      </c>
      <c r="D2557" s="24" t="inlineStr">
        <is>
          <t>Oxford</t>
        </is>
      </c>
      <c r="E2557" s="24" t="n">
        <v>2</v>
      </c>
      <c r="F2557" s="24" t="n">
        <v>1</v>
      </c>
      <c r="G2557" s="29" t="n">
        <v>46256.625</v>
      </c>
      <c r="H2557" s="24" t="inlineStr">
        <is>
          <t>Stevenage</t>
        </is>
      </c>
      <c r="I2557" s="24" t="inlineStr">
        <is>
          <t>A</t>
        </is>
      </c>
      <c r="J2557" s="24" t="inlineStr">
        <is>
          <t>E2-Stevenag-Oxford</t>
        </is>
      </c>
      <c r="K2557" s="24" t="n">
        <v>17</v>
      </c>
      <c r="L2557" s="11">
        <f>IF(INDEX(Matches!$X:$X,AA2557)=0,"",IF(I2557="H",INDEX(Matches!$H:$H,AA2557),INDEX(Matches!$I:$I,AA2557)))</f>
        <v/>
      </c>
      <c r="M2557" s="11">
        <f>IF(INDEX(Matches!$X:$X,AA2557)=0,"",IF(I2557="H",INDEX(Matches!$I:$I,AA2557),INDEX(Matches!$H:$H,AA2557)))</f>
        <v/>
      </c>
      <c r="N2557" s="11">
        <f>IF(L2557="","",IF(L2557&gt;M2557,"W",IF(L2557=M2557,"D","L")))</f>
        <v/>
      </c>
      <c r="O2557" s="11">
        <f>IF(L2557="","",IF(L2557&gt;M2557,3,IF(L2557=M2557,1,0)))</f>
        <v/>
      </c>
      <c r="P2557" s="31">
        <f>IF(I2557="H",INDEX(Matches!$L:$L,AA2557),INDEX(Matches!$N:$N,AA2557))</f>
        <v/>
      </c>
      <c r="Q2557" s="31">
        <f>INDEX(Matches!$M:$M,AA2557)</f>
        <v/>
      </c>
      <c r="R2557" s="31">
        <f>IF(I2557="H",INDEX(Matches!$N:$N,AA2557),INDEX(Matches!$L:$L,AA2557))</f>
        <v/>
      </c>
      <c r="S2557" s="33">
        <f>IF(I2557="H",INDEX(Matches!$O:$O,AA2557),INDEX(Matches!$P:$P,AA2557))</f>
        <v/>
      </c>
      <c r="T2557" s="33">
        <f>IF(INDEX(Matches!$J:$J,AA2557)="","",IF(I2557="H",INDEX(Matches!$J:$J,AA2557),INDEX(Matches!$K:$K,AA2557)))</f>
        <v/>
      </c>
      <c r="U2557" s="33">
        <f>IF(INDEX(Matches!$K:$K,AA2557)="","",IF(I2557="H",INDEX(Matches!$K:$K,AA2557),INDEX(Matches!$J:$J,AA2557)))</f>
        <v/>
      </c>
      <c r="V2557" s="30">
        <f>IF(T2557="","",T2557-U2557)</f>
        <v/>
      </c>
      <c r="W2557" s="33">
        <f>IF(I2557="H",INDEX(Matches!$T:$T,AA2557),INDEX(Matches!$U:$U,AA2557))</f>
        <v/>
      </c>
      <c r="X2557" s="11">
        <f>INDEX(Matches!$X:$X,AA2557)</f>
        <v/>
      </c>
      <c r="Y2557" s="30">
        <f>IF(O2557="","",O2557-S2557)</f>
        <v/>
      </c>
      <c r="Z2557" s="30">
        <f>IF(W2557="","",W2557-S2557)</f>
        <v/>
      </c>
      <c r="AA2557" s="24">
        <f>MATCH(J2557,Matches!$A:$A,0)</f>
        <v/>
      </c>
      <c r="AB2557" s="33" t="n">
        <v>1.318799468118787</v>
      </c>
      <c r="AC2557" s="33" t="n"/>
      <c r="AD2557" s="24" t="n"/>
      <c r="AE2557" s="24" t="n">
        <v>1</v>
      </c>
      <c r="AF2557" s="33" t="n"/>
      <c r="AG2557" s="33" t="n"/>
    </row>
    <row r="2558">
      <c r="A2558" s="24" t="inlineStr">
        <is>
          <t>Oxford|3</t>
        </is>
      </c>
      <c r="B2558" s="24" t="inlineStr">
        <is>
          <t>E2</t>
        </is>
      </c>
      <c r="C2558" s="24" t="inlineStr">
        <is>
          <t>League One</t>
        </is>
      </c>
      <c r="D2558" s="24" t="inlineStr">
        <is>
          <t>Oxford</t>
        </is>
      </c>
      <c r="E2558" s="24" t="n">
        <v>3</v>
      </c>
      <c r="F2558" s="24" t="n">
        <v>1</v>
      </c>
      <c r="G2558" s="29" t="n">
        <v>46266.82291666666</v>
      </c>
      <c r="H2558" s="24" t="inlineStr">
        <is>
          <t>Huddersfield</t>
        </is>
      </c>
      <c r="I2558" s="24" t="inlineStr">
        <is>
          <t>A</t>
        </is>
      </c>
      <c r="J2558" s="24" t="inlineStr">
        <is>
          <t>E2-Huddersf-Oxford</t>
        </is>
      </c>
      <c r="K2558" s="24" t="n">
        <v>4</v>
      </c>
      <c r="L2558" s="11">
        <f>IF(INDEX(Matches!$X:$X,AA2558)=0,"",IF(I2558="H",INDEX(Matches!$H:$H,AA2558),INDEX(Matches!$I:$I,AA2558)))</f>
        <v/>
      </c>
      <c r="M2558" s="11">
        <f>IF(INDEX(Matches!$X:$X,AA2558)=0,"",IF(I2558="H",INDEX(Matches!$I:$I,AA2558),INDEX(Matches!$H:$H,AA2558)))</f>
        <v/>
      </c>
      <c r="N2558" s="11">
        <f>IF(L2558="","",IF(L2558&gt;M2558,"W",IF(L2558=M2558,"D","L")))</f>
        <v/>
      </c>
      <c r="O2558" s="11">
        <f>IF(L2558="","",IF(L2558&gt;M2558,3,IF(L2558=M2558,1,0)))</f>
        <v/>
      </c>
      <c r="P2558" s="31">
        <f>IF(I2558="H",INDEX(Matches!$L:$L,AA2558),INDEX(Matches!$N:$N,AA2558))</f>
        <v/>
      </c>
      <c r="Q2558" s="31">
        <f>INDEX(Matches!$M:$M,AA2558)</f>
        <v/>
      </c>
      <c r="R2558" s="31">
        <f>IF(I2558="H",INDEX(Matches!$N:$N,AA2558),INDEX(Matches!$L:$L,AA2558))</f>
        <v/>
      </c>
      <c r="S2558" s="33">
        <f>IF(I2558="H",INDEX(Matches!$O:$O,AA2558),INDEX(Matches!$P:$P,AA2558))</f>
        <v/>
      </c>
      <c r="T2558" s="33">
        <f>IF(INDEX(Matches!$J:$J,AA2558)="","",IF(I2558="H",INDEX(Matches!$J:$J,AA2558),INDEX(Matches!$K:$K,AA2558)))</f>
        <v/>
      </c>
      <c r="U2558" s="33">
        <f>IF(INDEX(Matches!$K:$K,AA2558)="","",IF(I2558="H",INDEX(Matches!$K:$K,AA2558),INDEX(Matches!$J:$J,AA2558)))</f>
        <v/>
      </c>
      <c r="V2558" s="30">
        <f>IF(T2558="","",T2558-U2558)</f>
        <v/>
      </c>
      <c r="W2558" s="33">
        <f>IF(I2558="H",INDEX(Matches!$T:$T,AA2558),INDEX(Matches!$U:$U,AA2558))</f>
        <v/>
      </c>
      <c r="X2558" s="11">
        <f>INDEX(Matches!$X:$X,AA2558)</f>
        <v/>
      </c>
      <c r="Y2558" s="30">
        <f>IF(O2558="","",O2558-S2558)</f>
        <v/>
      </c>
      <c r="Z2558" s="30">
        <f>IF(W2558="","",W2558-S2558)</f>
        <v/>
      </c>
      <c r="AA2558" s="24">
        <f>MATCH(J2558,Matches!$A:$A,0)</f>
        <v/>
      </c>
      <c r="AB2558" s="33" t="n">
        <v>0.8629209615421393</v>
      </c>
      <c r="AC2558" s="33" t="n"/>
      <c r="AD2558" s="24" t="n"/>
      <c r="AE2558" s="24" t="n">
        <v>1</v>
      </c>
      <c r="AF2558" s="33" t="n"/>
      <c r="AG2558" s="33" t="n"/>
    </row>
    <row r="2559">
      <c r="A2559" s="24" t="inlineStr">
        <is>
          <t>Oxford|4</t>
        </is>
      </c>
      <c r="B2559" s="24" t="inlineStr">
        <is>
          <t>E2</t>
        </is>
      </c>
      <c r="C2559" s="24" t="inlineStr">
        <is>
          <t>League One</t>
        </is>
      </c>
      <c r="D2559" s="24" t="inlineStr">
        <is>
          <t>Oxford</t>
        </is>
      </c>
      <c r="E2559" s="24" t="n">
        <v>4</v>
      </c>
      <c r="F2559" s="24" t="n">
        <v>1</v>
      </c>
      <c r="G2559" s="29" t="n">
        <v>46270.625</v>
      </c>
      <c r="H2559" s="24" t="inlineStr">
        <is>
          <t>Leicester</t>
        </is>
      </c>
      <c r="I2559" s="24" t="inlineStr">
        <is>
          <t>A</t>
        </is>
      </c>
      <c r="J2559" s="24" t="inlineStr">
        <is>
          <t>E2-Leiceste-Oxford</t>
        </is>
      </c>
      <c r="K2559" s="24" t="n">
        <v>1</v>
      </c>
      <c r="L2559" s="11">
        <f>IF(INDEX(Matches!$X:$X,AA2559)=0,"",IF(I2559="H",INDEX(Matches!$H:$H,AA2559),INDEX(Matches!$I:$I,AA2559)))</f>
        <v/>
      </c>
      <c r="M2559" s="11">
        <f>IF(INDEX(Matches!$X:$X,AA2559)=0,"",IF(I2559="H",INDEX(Matches!$I:$I,AA2559),INDEX(Matches!$H:$H,AA2559)))</f>
        <v/>
      </c>
      <c r="N2559" s="11">
        <f>IF(L2559="","",IF(L2559&gt;M2559,"W",IF(L2559=M2559,"D","L")))</f>
        <v/>
      </c>
      <c r="O2559" s="11">
        <f>IF(L2559="","",IF(L2559&gt;M2559,3,IF(L2559=M2559,1,0)))</f>
        <v/>
      </c>
      <c r="P2559" s="31">
        <f>IF(I2559="H",INDEX(Matches!$L:$L,AA2559),INDEX(Matches!$N:$N,AA2559))</f>
        <v/>
      </c>
      <c r="Q2559" s="31">
        <f>INDEX(Matches!$M:$M,AA2559)</f>
        <v/>
      </c>
      <c r="R2559" s="31">
        <f>IF(I2559="H",INDEX(Matches!$N:$N,AA2559),INDEX(Matches!$L:$L,AA2559))</f>
        <v/>
      </c>
      <c r="S2559" s="33">
        <f>IF(I2559="H",INDEX(Matches!$O:$O,AA2559),INDEX(Matches!$P:$P,AA2559))</f>
        <v/>
      </c>
      <c r="T2559" s="33">
        <f>IF(INDEX(Matches!$J:$J,AA2559)="","",IF(I2559="H",INDEX(Matches!$J:$J,AA2559),INDEX(Matches!$K:$K,AA2559)))</f>
        <v/>
      </c>
      <c r="U2559" s="33">
        <f>IF(INDEX(Matches!$K:$K,AA2559)="","",IF(I2559="H",INDEX(Matches!$K:$K,AA2559),INDEX(Matches!$J:$J,AA2559)))</f>
        <v/>
      </c>
      <c r="V2559" s="30">
        <f>IF(T2559="","",T2559-U2559)</f>
        <v/>
      </c>
      <c r="W2559" s="33">
        <f>IF(I2559="H",INDEX(Matches!$T:$T,AA2559),INDEX(Matches!$U:$U,AA2559))</f>
        <v/>
      </c>
      <c r="X2559" s="11">
        <f>INDEX(Matches!$X:$X,AA2559)</f>
        <v/>
      </c>
      <c r="Y2559" s="30">
        <f>IF(O2559="","",O2559-S2559)</f>
        <v/>
      </c>
      <c r="Z2559" s="30">
        <f>IF(W2559="","",W2559-S2559)</f>
        <v/>
      </c>
      <c r="AA2559" s="24">
        <f>MATCH(J2559,Matches!$A:$A,0)</f>
        <v/>
      </c>
      <c r="AB2559" s="33" t="n"/>
      <c r="AC2559" s="33" t="n"/>
      <c r="AD2559" s="24" t="n"/>
      <c r="AE2559" s="24" t="n">
        <v>1</v>
      </c>
      <c r="AF2559" s="33" t="n"/>
      <c r="AG2559" s="33" t="n"/>
    </row>
    <row r="2560">
      <c r="A2560" s="24" t="inlineStr">
        <is>
          <t>Oxford|5</t>
        </is>
      </c>
      <c r="B2560" s="24" t="inlineStr">
        <is>
          <t>E2</t>
        </is>
      </c>
      <c r="C2560" s="24" t="inlineStr">
        <is>
          <t>League One</t>
        </is>
      </c>
      <c r="D2560" s="24" t="inlineStr">
        <is>
          <t>Oxford</t>
        </is>
      </c>
      <c r="E2560" s="24" t="n">
        <v>5</v>
      </c>
      <c r="F2560" s="24" t="n">
        <v>2</v>
      </c>
      <c r="G2560" s="29" t="n">
        <v>46277.625</v>
      </c>
      <c r="H2560" s="24" t="inlineStr">
        <is>
          <t>Burton</t>
        </is>
      </c>
      <c r="I2560" s="24" t="inlineStr">
        <is>
          <t>H</t>
        </is>
      </c>
      <c r="J2560" s="24" t="inlineStr">
        <is>
          <t>E2-Oxford-Burton</t>
        </is>
      </c>
      <c r="K2560" s="24" t="n">
        <v>22</v>
      </c>
      <c r="L2560" s="11">
        <f>IF(INDEX(Matches!$X:$X,AA2560)=0,"",IF(I2560="H",INDEX(Matches!$H:$H,AA2560),INDEX(Matches!$I:$I,AA2560)))</f>
        <v/>
      </c>
      <c r="M2560" s="11">
        <f>IF(INDEX(Matches!$X:$X,AA2560)=0,"",IF(I2560="H",INDEX(Matches!$I:$I,AA2560),INDEX(Matches!$H:$H,AA2560)))</f>
        <v/>
      </c>
      <c r="N2560" s="11">
        <f>IF(L2560="","",IF(L2560&gt;M2560,"W",IF(L2560=M2560,"D","L")))</f>
        <v/>
      </c>
      <c r="O2560" s="11">
        <f>IF(L2560="","",IF(L2560&gt;M2560,3,IF(L2560=M2560,1,0)))</f>
        <v/>
      </c>
      <c r="P2560" s="31">
        <f>IF(I2560="H",INDEX(Matches!$L:$L,AA2560),INDEX(Matches!$N:$N,AA2560))</f>
        <v/>
      </c>
      <c r="Q2560" s="31">
        <f>INDEX(Matches!$M:$M,AA2560)</f>
        <v/>
      </c>
      <c r="R2560" s="31">
        <f>IF(I2560="H",INDEX(Matches!$N:$N,AA2560),INDEX(Matches!$L:$L,AA2560))</f>
        <v/>
      </c>
      <c r="S2560" s="33">
        <f>IF(I2560="H",INDEX(Matches!$O:$O,AA2560),INDEX(Matches!$P:$P,AA2560))</f>
        <v/>
      </c>
      <c r="T2560" s="33">
        <f>IF(INDEX(Matches!$J:$J,AA2560)="","",IF(I2560="H",INDEX(Matches!$J:$J,AA2560),INDEX(Matches!$K:$K,AA2560)))</f>
        <v/>
      </c>
      <c r="U2560" s="33">
        <f>IF(INDEX(Matches!$K:$K,AA2560)="","",IF(I2560="H",INDEX(Matches!$K:$K,AA2560),INDEX(Matches!$J:$J,AA2560)))</f>
        <v/>
      </c>
      <c r="V2560" s="30">
        <f>IF(T2560="","",T2560-U2560)</f>
        <v/>
      </c>
      <c r="W2560" s="33">
        <f>IF(I2560="H",INDEX(Matches!$T:$T,AA2560),INDEX(Matches!$U:$U,AA2560))</f>
        <v/>
      </c>
      <c r="X2560" s="11">
        <f>INDEX(Matches!$X:$X,AA2560)</f>
        <v/>
      </c>
      <c r="Y2560" s="30">
        <f>IF(O2560="","",O2560-S2560)</f>
        <v/>
      </c>
      <c r="Z2560" s="30">
        <f>IF(W2560="","",W2560-S2560)</f>
        <v/>
      </c>
      <c r="AA2560" s="24">
        <f>MATCH(J2560,Matches!$A:$A,0)</f>
        <v/>
      </c>
      <c r="AB2560" s="33" t="n">
        <v>1.778072929244144</v>
      </c>
      <c r="AC2560" s="33" t="n"/>
      <c r="AD2560" s="24" t="n"/>
      <c r="AE2560" s="24" t="n">
        <v>2</v>
      </c>
      <c r="AF2560" s="33" t="n"/>
      <c r="AG2560" s="33" t="n"/>
    </row>
    <row r="2561">
      <c r="A2561" s="24" t="inlineStr">
        <is>
          <t>Oxford|6</t>
        </is>
      </c>
      <c r="B2561" s="24" t="inlineStr">
        <is>
          <t>E2</t>
        </is>
      </c>
      <c r="C2561" s="24" t="inlineStr">
        <is>
          <t>League One</t>
        </is>
      </c>
      <c r="D2561" s="24" t="inlineStr">
        <is>
          <t>Oxford</t>
        </is>
      </c>
      <c r="E2561" s="24" t="n">
        <v>6</v>
      </c>
      <c r="F2561" s="24" t="n">
        <v>2</v>
      </c>
      <c r="G2561" s="29" t="n">
        <v>46284.625</v>
      </c>
      <c r="H2561" s="24" t="inlineStr">
        <is>
          <t>Cambridge</t>
        </is>
      </c>
      <c r="I2561" s="24" t="inlineStr">
        <is>
          <t>H</t>
        </is>
      </c>
      <c r="J2561" s="24" t="inlineStr">
        <is>
          <t>E2-Oxford-Cambridg</t>
        </is>
      </c>
      <c r="K2561" s="24" t="n">
        <v>21</v>
      </c>
      <c r="L2561" s="11">
        <f>IF(INDEX(Matches!$X:$X,AA2561)=0,"",IF(I2561="H",INDEX(Matches!$H:$H,AA2561),INDEX(Matches!$I:$I,AA2561)))</f>
        <v/>
      </c>
      <c r="M2561" s="11">
        <f>IF(INDEX(Matches!$X:$X,AA2561)=0,"",IF(I2561="H",INDEX(Matches!$I:$I,AA2561),INDEX(Matches!$H:$H,AA2561)))</f>
        <v/>
      </c>
      <c r="N2561" s="11">
        <f>IF(L2561="","",IF(L2561&gt;M2561,"W",IF(L2561=M2561,"D","L")))</f>
        <v/>
      </c>
      <c r="O2561" s="11">
        <f>IF(L2561="","",IF(L2561&gt;M2561,3,IF(L2561=M2561,1,0)))</f>
        <v/>
      </c>
      <c r="P2561" s="31">
        <f>IF(I2561="H",INDEX(Matches!$L:$L,AA2561),INDEX(Matches!$N:$N,AA2561))</f>
        <v/>
      </c>
      <c r="Q2561" s="31">
        <f>INDEX(Matches!$M:$M,AA2561)</f>
        <v/>
      </c>
      <c r="R2561" s="31">
        <f>IF(I2561="H",INDEX(Matches!$N:$N,AA2561),INDEX(Matches!$L:$L,AA2561))</f>
        <v/>
      </c>
      <c r="S2561" s="33">
        <f>IF(I2561="H",INDEX(Matches!$O:$O,AA2561),INDEX(Matches!$P:$P,AA2561))</f>
        <v/>
      </c>
      <c r="T2561" s="33">
        <f>IF(INDEX(Matches!$J:$J,AA2561)="","",IF(I2561="H",INDEX(Matches!$J:$J,AA2561),INDEX(Matches!$K:$K,AA2561)))</f>
        <v/>
      </c>
      <c r="U2561" s="33">
        <f>IF(INDEX(Matches!$K:$K,AA2561)="","",IF(I2561="H",INDEX(Matches!$K:$K,AA2561),INDEX(Matches!$J:$J,AA2561)))</f>
        <v/>
      </c>
      <c r="V2561" s="30">
        <f>IF(T2561="","",T2561-U2561)</f>
        <v/>
      </c>
      <c r="W2561" s="33">
        <f>IF(I2561="H",INDEX(Matches!$T:$T,AA2561),INDEX(Matches!$U:$U,AA2561))</f>
        <v/>
      </c>
      <c r="X2561" s="11">
        <f>INDEX(Matches!$X:$X,AA2561)</f>
        <v/>
      </c>
      <c r="Y2561" s="30">
        <f>IF(O2561="","",O2561-S2561)</f>
        <v/>
      </c>
      <c r="Z2561" s="30">
        <f>IF(W2561="","",W2561-S2561)</f>
        <v/>
      </c>
      <c r="AA2561" s="24">
        <f>MATCH(J2561,Matches!$A:$A,0)</f>
        <v/>
      </c>
      <c r="AB2561" s="33" t="n"/>
      <c r="AC2561" s="33" t="n"/>
      <c r="AD2561" s="24" t="n"/>
      <c r="AE2561" s="24" t="n">
        <v>2</v>
      </c>
      <c r="AF2561" s="33" t="n"/>
      <c r="AG2561" s="33" t="n"/>
    </row>
    <row r="2562">
      <c r="A2562" s="24" t="inlineStr">
        <is>
          <t>Oxford|7</t>
        </is>
      </c>
      <c r="B2562" s="24" t="inlineStr">
        <is>
          <t>E2</t>
        </is>
      </c>
      <c r="C2562" s="24" t="inlineStr">
        <is>
          <t>League One</t>
        </is>
      </c>
      <c r="D2562" s="24" t="inlineStr">
        <is>
          <t>Oxford</t>
        </is>
      </c>
      <c r="E2562" s="24" t="n">
        <v>7</v>
      </c>
      <c r="F2562" s="24" t="n">
        <v>2</v>
      </c>
      <c r="G2562" s="29" t="n">
        <v>46305.52083333334</v>
      </c>
      <c r="H2562" s="24" t="inlineStr">
        <is>
          <t>Notts County</t>
        </is>
      </c>
      <c r="I2562" s="24" t="inlineStr">
        <is>
          <t>A</t>
        </is>
      </c>
      <c r="J2562" s="24" t="inlineStr">
        <is>
          <t>E2-NottsCou-Oxford</t>
        </is>
      </c>
      <c r="K2562" s="24" t="n">
        <v>18</v>
      </c>
      <c r="L2562" s="11">
        <f>IF(INDEX(Matches!$X:$X,AA2562)=0,"",IF(I2562="H",INDEX(Matches!$H:$H,AA2562),INDEX(Matches!$I:$I,AA2562)))</f>
        <v/>
      </c>
      <c r="M2562" s="11">
        <f>IF(INDEX(Matches!$X:$X,AA2562)=0,"",IF(I2562="H",INDEX(Matches!$I:$I,AA2562),INDEX(Matches!$H:$H,AA2562)))</f>
        <v/>
      </c>
      <c r="N2562" s="11">
        <f>IF(L2562="","",IF(L2562&gt;M2562,"W",IF(L2562=M2562,"D","L")))</f>
        <v/>
      </c>
      <c r="O2562" s="11">
        <f>IF(L2562="","",IF(L2562&gt;M2562,3,IF(L2562=M2562,1,0)))</f>
        <v/>
      </c>
      <c r="P2562" s="31">
        <f>IF(I2562="H",INDEX(Matches!$L:$L,AA2562),INDEX(Matches!$N:$N,AA2562))</f>
        <v/>
      </c>
      <c r="Q2562" s="31">
        <f>INDEX(Matches!$M:$M,AA2562)</f>
        <v/>
      </c>
      <c r="R2562" s="31">
        <f>IF(I2562="H",INDEX(Matches!$N:$N,AA2562),INDEX(Matches!$L:$L,AA2562))</f>
        <v/>
      </c>
      <c r="S2562" s="33">
        <f>IF(I2562="H",INDEX(Matches!$O:$O,AA2562),INDEX(Matches!$P:$P,AA2562))</f>
        <v/>
      </c>
      <c r="T2562" s="33">
        <f>IF(INDEX(Matches!$J:$J,AA2562)="","",IF(I2562="H",INDEX(Matches!$J:$J,AA2562),INDEX(Matches!$K:$K,AA2562)))</f>
        <v/>
      </c>
      <c r="U2562" s="33">
        <f>IF(INDEX(Matches!$K:$K,AA2562)="","",IF(I2562="H",INDEX(Matches!$K:$K,AA2562),INDEX(Matches!$J:$J,AA2562)))</f>
        <v/>
      </c>
      <c r="V2562" s="30">
        <f>IF(T2562="","",T2562-U2562)</f>
        <v/>
      </c>
      <c r="W2562" s="33">
        <f>IF(I2562="H",INDEX(Matches!$T:$T,AA2562),INDEX(Matches!$U:$U,AA2562))</f>
        <v/>
      </c>
      <c r="X2562" s="11">
        <f>INDEX(Matches!$X:$X,AA2562)</f>
        <v/>
      </c>
      <c r="Y2562" s="30">
        <f>IF(O2562="","",O2562-S2562)</f>
        <v/>
      </c>
      <c r="Z2562" s="30">
        <f>IF(W2562="","",W2562-S2562)</f>
        <v/>
      </c>
      <c r="AA2562" s="24">
        <f>MATCH(J2562,Matches!$A:$A,0)</f>
        <v/>
      </c>
      <c r="AB2562" s="33" t="n"/>
      <c r="AC2562" s="33" t="n"/>
      <c r="AD2562" s="24" t="n"/>
      <c r="AE2562" s="24" t="n">
        <v>3</v>
      </c>
      <c r="AF2562" s="33" t="n"/>
      <c r="AG2562" s="33" t="n"/>
    </row>
    <row r="2563">
      <c r="A2563" s="24" t="inlineStr">
        <is>
          <t>Oxford|8</t>
        </is>
      </c>
      <c r="B2563" s="24" t="inlineStr">
        <is>
          <t>E2</t>
        </is>
      </c>
      <c r="C2563" s="24" t="inlineStr">
        <is>
          <t>League One</t>
        </is>
      </c>
      <c r="D2563" s="24" t="inlineStr">
        <is>
          <t>Oxford</t>
        </is>
      </c>
      <c r="E2563" s="24" t="n">
        <v>8</v>
      </c>
      <c r="F2563" s="24" t="n">
        <v>2</v>
      </c>
      <c r="G2563" s="29" t="n">
        <v>46310.83333333334</v>
      </c>
      <c r="H2563" s="24" t="inlineStr">
        <is>
          <t>Mansfield</t>
        </is>
      </c>
      <c r="I2563" s="24" t="inlineStr">
        <is>
          <t>A</t>
        </is>
      </c>
      <c r="J2563" s="24" t="inlineStr">
        <is>
          <t>E2-Mansfiel-Oxford</t>
        </is>
      </c>
      <c r="K2563" s="24" t="n">
        <v>16</v>
      </c>
      <c r="L2563" s="11">
        <f>IF(INDEX(Matches!$X:$X,AA2563)=0,"",IF(I2563="H",INDEX(Matches!$H:$H,AA2563),INDEX(Matches!$I:$I,AA2563)))</f>
        <v/>
      </c>
      <c r="M2563" s="11">
        <f>IF(INDEX(Matches!$X:$X,AA2563)=0,"",IF(I2563="H",INDEX(Matches!$I:$I,AA2563),INDEX(Matches!$H:$H,AA2563)))</f>
        <v/>
      </c>
      <c r="N2563" s="11">
        <f>IF(L2563="","",IF(L2563&gt;M2563,"W",IF(L2563=M2563,"D","L")))</f>
        <v/>
      </c>
      <c r="O2563" s="11">
        <f>IF(L2563="","",IF(L2563&gt;M2563,3,IF(L2563=M2563,1,0)))</f>
        <v/>
      </c>
      <c r="P2563" s="31">
        <f>IF(I2563="H",INDEX(Matches!$L:$L,AA2563),INDEX(Matches!$N:$N,AA2563))</f>
        <v/>
      </c>
      <c r="Q2563" s="31">
        <f>INDEX(Matches!$M:$M,AA2563)</f>
        <v/>
      </c>
      <c r="R2563" s="31">
        <f>IF(I2563="H",INDEX(Matches!$N:$N,AA2563),INDEX(Matches!$L:$L,AA2563))</f>
        <v/>
      </c>
      <c r="S2563" s="33">
        <f>IF(I2563="H",INDEX(Matches!$O:$O,AA2563),INDEX(Matches!$P:$P,AA2563))</f>
        <v/>
      </c>
      <c r="T2563" s="33">
        <f>IF(INDEX(Matches!$J:$J,AA2563)="","",IF(I2563="H",INDEX(Matches!$J:$J,AA2563),INDEX(Matches!$K:$K,AA2563)))</f>
        <v/>
      </c>
      <c r="U2563" s="33">
        <f>IF(INDEX(Matches!$K:$K,AA2563)="","",IF(I2563="H",INDEX(Matches!$K:$K,AA2563),INDEX(Matches!$J:$J,AA2563)))</f>
        <v/>
      </c>
      <c r="V2563" s="30">
        <f>IF(T2563="","",T2563-U2563)</f>
        <v/>
      </c>
      <c r="W2563" s="33">
        <f>IF(I2563="H",INDEX(Matches!$T:$T,AA2563),INDEX(Matches!$U:$U,AA2563))</f>
        <v/>
      </c>
      <c r="X2563" s="11">
        <f>INDEX(Matches!$X:$X,AA2563)</f>
        <v/>
      </c>
      <c r="Y2563" s="30">
        <f>IF(O2563="","",O2563-S2563)</f>
        <v/>
      </c>
      <c r="Z2563" s="30">
        <f>IF(W2563="","",W2563-S2563)</f>
        <v/>
      </c>
      <c r="AA2563" s="24">
        <f>MATCH(J2563,Matches!$A:$A,0)</f>
        <v/>
      </c>
      <c r="AB2563" s="33" t="n"/>
      <c r="AC2563" s="33" t="n"/>
      <c r="AD2563" s="24" t="n"/>
      <c r="AE2563" s="24" t="n">
        <v>3</v>
      </c>
      <c r="AF2563" s="33" t="n"/>
      <c r="AG2563" s="33" t="n"/>
    </row>
    <row r="2564">
      <c r="A2564" s="24" t="inlineStr">
        <is>
          <t>Oxford|9</t>
        </is>
      </c>
      <c r="B2564" s="24" t="inlineStr">
        <is>
          <t>E2</t>
        </is>
      </c>
      <c r="C2564" s="24" t="inlineStr">
        <is>
          <t>League One</t>
        </is>
      </c>
      <c r="D2564" s="24" t="inlineStr">
        <is>
          <t>Oxford</t>
        </is>
      </c>
      <c r="E2564" s="24" t="n">
        <v>9</v>
      </c>
      <c r="F2564" s="24" t="n">
        <v>3</v>
      </c>
      <c r="G2564" s="29" t="n">
        <v>46315.82291666666</v>
      </c>
      <c r="H2564" s="24" t="inlineStr">
        <is>
          <t>Wigan</t>
        </is>
      </c>
      <c r="I2564" s="24" t="inlineStr">
        <is>
          <t>H</t>
        </is>
      </c>
      <c r="J2564" s="24" t="inlineStr">
        <is>
          <t>E2-Oxford-Wigan</t>
        </is>
      </c>
      <c r="K2564" s="24" t="n">
        <v>14</v>
      </c>
      <c r="L2564" s="11">
        <f>IF(INDEX(Matches!$X:$X,AA2564)=0,"",IF(I2564="H",INDEX(Matches!$H:$H,AA2564),INDEX(Matches!$I:$I,AA2564)))</f>
        <v/>
      </c>
      <c r="M2564" s="11">
        <f>IF(INDEX(Matches!$X:$X,AA2564)=0,"",IF(I2564="H",INDEX(Matches!$I:$I,AA2564),INDEX(Matches!$H:$H,AA2564)))</f>
        <v/>
      </c>
      <c r="N2564" s="11">
        <f>IF(L2564="","",IF(L2564&gt;M2564,"W",IF(L2564=M2564,"D","L")))</f>
        <v/>
      </c>
      <c r="O2564" s="11">
        <f>IF(L2564="","",IF(L2564&gt;M2564,3,IF(L2564=M2564,1,0)))</f>
        <v/>
      </c>
      <c r="P2564" s="31">
        <f>IF(I2564="H",INDEX(Matches!$L:$L,AA2564),INDEX(Matches!$N:$N,AA2564))</f>
        <v/>
      </c>
      <c r="Q2564" s="31">
        <f>INDEX(Matches!$M:$M,AA2564)</f>
        <v/>
      </c>
      <c r="R2564" s="31">
        <f>IF(I2564="H",INDEX(Matches!$N:$N,AA2564),INDEX(Matches!$L:$L,AA2564))</f>
        <v/>
      </c>
      <c r="S2564" s="33">
        <f>IF(I2564="H",INDEX(Matches!$O:$O,AA2564),INDEX(Matches!$P:$P,AA2564))</f>
        <v/>
      </c>
      <c r="T2564" s="33">
        <f>IF(INDEX(Matches!$J:$J,AA2564)="","",IF(I2564="H",INDEX(Matches!$J:$J,AA2564),INDEX(Matches!$K:$K,AA2564)))</f>
        <v/>
      </c>
      <c r="U2564" s="33">
        <f>IF(INDEX(Matches!$K:$K,AA2564)="","",IF(I2564="H",INDEX(Matches!$K:$K,AA2564),INDEX(Matches!$J:$J,AA2564)))</f>
        <v/>
      </c>
      <c r="V2564" s="30">
        <f>IF(T2564="","",T2564-U2564)</f>
        <v/>
      </c>
      <c r="W2564" s="33">
        <f>IF(I2564="H",INDEX(Matches!$T:$T,AA2564),INDEX(Matches!$U:$U,AA2564))</f>
        <v/>
      </c>
      <c r="X2564" s="11">
        <f>INDEX(Matches!$X:$X,AA2564)</f>
        <v/>
      </c>
      <c r="Y2564" s="30">
        <f>IF(O2564="","",O2564-S2564)</f>
        <v/>
      </c>
      <c r="Z2564" s="30">
        <f>IF(W2564="","",W2564-S2564)</f>
        <v/>
      </c>
      <c r="AA2564" s="24">
        <f>MATCH(J2564,Matches!$A:$A,0)</f>
        <v/>
      </c>
      <c r="AB2564" s="33" t="n"/>
      <c r="AC2564" s="33" t="n"/>
      <c r="AD2564" s="24" t="n"/>
      <c r="AE2564" s="24" t="n">
        <v>3</v>
      </c>
      <c r="AF2564" s="33" t="n"/>
      <c r="AG2564" s="33" t="n"/>
    </row>
    <row r="2565">
      <c r="A2565" s="24" t="inlineStr">
        <is>
          <t>Oxford|10</t>
        </is>
      </c>
      <c r="B2565" s="24" t="inlineStr">
        <is>
          <t>E2</t>
        </is>
      </c>
      <c r="C2565" s="24" t="inlineStr">
        <is>
          <t>League One</t>
        </is>
      </c>
      <c r="D2565" s="24" t="inlineStr">
        <is>
          <t>Oxford</t>
        </is>
      </c>
      <c r="E2565" s="24" t="n">
        <v>10</v>
      </c>
      <c r="F2565" s="24" t="n">
        <v>3</v>
      </c>
      <c r="G2565" s="29" t="n">
        <v>46319.625</v>
      </c>
      <c r="H2565" s="24" t="inlineStr">
        <is>
          <t>Bradford</t>
        </is>
      </c>
      <c r="I2565" s="24" t="inlineStr">
        <is>
          <t>H</t>
        </is>
      </c>
      <c r="J2565" s="24" t="inlineStr">
        <is>
          <t>E2-Oxford-Bradford</t>
        </is>
      </c>
      <c r="K2565" s="24" t="n">
        <v>8</v>
      </c>
      <c r="L2565" s="11">
        <f>IF(INDEX(Matches!$X:$X,AA2565)=0,"",IF(I2565="H",INDEX(Matches!$H:$H,AA2565),INDEX(Matches!$I:$I,AA2565)))</f>
        <v/>
      </c>
      <c r="M2565" s="11">
        <f>IF(INDEX(Matches!$X:$X,AA2565)=0,"",IF(I2565="H",INDEX(Matches!$I:$I,AA2565),INDEX(Matches!$H:$H,AA2565)))</f>
        <v/>
      </c>
      <c r="N2565" s="11">
        <f>IF(L2565="","",IF(L2565&gt;M2565,"W",IF(L2565=M2565,"D","L")))</f>
        <v/>
      </c>
      <c r="O2565" s="11">
        <f>IF(L2565="","",IF(L2565&gt;M2565,3,IF(L2565=M2565,1,0)))</f>
        <v/>
      </c>
      <c r="P2565" s="31">
        <f>IF(I2565="H",INDEX(Matches!$L:$L,AA2565),INDEX(Matches!$N:$N,AA2565))</f>
        <v/>
      </c>
      <c r="Q2565" s="31">
        <f>INDEX(Matches!$M:$M,AA2565)</f>
        <v/>
      </c>
      <c r="R2565" s="31">
        <f>IF(I2565="H",INDEX(Matches!$N:$N,AA2565),INDEX(Matches!$L:$L,AA2565))</f>
        <v/>
      </c>
      <c r="S2565" s="33">
        <f>IF(I2565="H",INDEX(Matches!$O:$O,AA2565),INDEX(Matches!$P:$P,AA2565))</f>
        <v/>
      </c>
      <c r="T2565" s="33">
        <f>IF(INDEX(Matches!$J:$J,AA2565)="","",IF(I2565="H",INDEX(Matches!$J:$J,AA2565),INDEX(Matches!$K:$K,AA2565)))</f>
        <v/>
      </c>
      <c r="U2565" s="33">
        <f>IF(INDEX(Matches!$K:$K,AA2565)="","",IF(I2565="H",INDEX(Matches!$K:$K,AA2565),INDEX(Matches!$J:$J,AA2565)))</f>
        <v/>
      </c>
      <c r="V2565" s="30">
        <f>IF(T2565="","",T2565-U2565)</f>
        <v/>
      </c>
      <c r="W2565" s="33">
        <f>IF(I2565="H",INDEX(Matches!$T:$T,AA2565),INDEX(Matches!$U:$U,AA2565))</f>
        <v/>
      </c>
      <c r="X2565" s="11">
        <f>INDEX(Matches!$X:$X,AA2565)</f>
        <v/>
      </c>
      <c r="Y2565" s="30">
        <f>IF(O2565="","",O2565-S2565)</f>
        <v/>
      </c>
      <c r="Z2565" s="30">
        <f>IF(W2565="","",W2565-S2565)</f>
        <v/>
      </c>
      <c r="AA2565" s="24">
        <f>MATCH(J2565,Matches!$A:$A,0)</f>
        <v/>
      </c>
      <c r="AB2565" s="33" t="n"/>
      <c r="AC2565" s="33" t="n">
        <v>1.412845410874195</v>
      </c>
      <c r="AD2565" s="24" t="n"/>
      <c r="AE2565" s="24" t="n">
        <v>4</v>
      </c>
      <c r="AF2565" s="33" t="n"/>
      <c r="AG2565" s="33" t="n"/>
    </row>
    <row r="2566">
      <c r="A2566" s="24" t="inlineStr">
        <is>
          <t>Oxford|11</t>
        </is>
      </c>
      <c r="B2566" s="24" t="inlineStr">
        <is>
          <t>E2</t>
        </is>
      </c>
      <c r="C2566" s="24" t="inlineStr">
        <is>
          <t>League One</t>
        </is>
      </c>
      <c r="D2566" s="24" t="inlineStr">
        <is>
          <t>Oxford</t>
        </is>
      </c>
      <c r="E2566" s="24" t="n">
        <v>11</v>
      </c>
      <c r="F2566" s="24" t="n">
        <v>3</v>
      </c>
      <c r="G2566" s="29" t="n">
        <v>46322.82291666666</v>
      </c>
      <c r="H2566" s="24" t="inlineStr">
        <is>
          <t>Stockport</t>
        </is>
      </c>
      <c r="I2566" s="24" t="inlineStr">
        <is>
          <t>H</t>
        </is>
      </c>
      <c r="J2566" s="24" t="inlineStr">
        <is>
          <t>E2-Oxford-Stockpor</t>
        </is>
      </c>
      <c r="K2566" s="24" t="n">
        <v>7</v>
      </c>
      <c r="L2566" s="11">
        <f>IF(INDEX(Matches!$X:$X,AA2566)=0,"",IF(I2566="H",INDEX(Matches!$H:$H,AA2566),INDEX(Matches!$I:$I,AA2566)))</f>
        <v/>
      </c>
      <c r="M2566" s="11">
        <f>IF(INDEX(Matches!$X:$X,AA2566)=0,"",IF(I2566="H",INDEX(Matches!$I:$I,AA2566),INDEX(Matches!$H:$H,AA2566)))</f>
        <v/>
      </c>
      <c r="N2566" s="11">
        <f>IF(L2566="","",IF(L2566&gt;M2566,"W",IF(L2566=M2566,"D","L")))</f>
        <v/>
      </c>
      <c r="O2566" s="11">
        <f>IF(L2566="","",IF(L2566&gt;M2566,3,IF(L2566=M2566,1,0)))</f>
        <v/>
      </c>
      <c r="P2566" s="31">
        <f>IF(I2566="H",INDEX(Matches!$L:$L,AA2566),INDEX(Matches!$N:$N,AA2566))</f>
        <v/>
      </c>
      <c r="Q2566" s="31">
        <f>INDEX(Matches!$M:$M,AA2566)</f>
        <v/>
      </c>
      <c r="R2566" s="31">
        <f>IF(I2566="H",INDEX(Matches!$N:$N,AA2566),INDEX(Matches!$L:$L,AA2566))</f>
        <v/>
      </c>
      <c r="S2566" s="33">
        <f>IF(I2566="H",INDEX(Matches!$O:$O,AA2566),INDEX(Matches!$P:$P,AA2566))</f>
        <v/>
      </c>
      <c r="T2566" s="33">
        <f>IF(INDEX(Matches!$J:$J,AA2566)="","",IF(I2566="H",INDEX(Matches!$J:$J,AA2566),INDEX(Matches!$K:$K,AA2566)))</f>
        <v/>
      </c>
      <c r="U2566" s="33">
        <f>IF(INDEX(Matches!$K:$K,AA2566)="","",IF(I2566="H",INDEX(Matches!$K:$K,AA2566),INDEX(Matches!$J:$J,AA2566)))</f>
        <v/>
      </c>
      <c r="V2566" s="30">
        <f>IF(T2566="","",T2566-U2566)</f>
        <v/>
      </c>
      <c r="W2566" s="33">
        <f>IF(I2566="H",INDEX(Matches!$T:$T,AA2566),INDEX(Matches!$U:$U,AA2566))</f>
        <v/>
      </c>
      <c r="X2566" s="11">
        <f>INDEX(Matches!$X:$X,AA2566)</f>
        <v/>
      </c>
      <c r="Y2566" s="30">
        <f>IF(O2566="","",O2566-S2566)</f>
        <v/>
      </c>
      <c r="Z2566" s="30">
        <f>IF(W2566="","",W2566-S2566)</f>
        <v/>
      </c>
      <c r="AA2566" s="24">
        <f>MATCH(J2566,Matches!$A:$A,0)</f>
        <v/>
      </c>
      <c r="AB2566" s="33" t="n"/>
      <c r="AC2566" s="33" t="n">
        <v>1.330104458047602</v>
      </c>
      <c r="AD2566" s="24" t="n"/>
      <c r="AE2566" s="24" t="n">
        <v>3</v>
      </c>
      <c r="AF2566" s="33" t="n"/>
      <c r="AG2566" s="33" t="n"/>
    </row>
    <row r="2567">
      <c r="A2567" s="24" t="inlineStr">
        <is>
          <t>Oxford|12</t>
        </is>
      </c>
      <c r="B2567" s="24" t="inlineStr">
        <is>
          <t>E2</t>
        </is>
      </c>
      <c r="C2567" s="24" t="inlineStr">
        <is>
          <t>League One</t>
        </is>
      </c>
      <c r="D2567" s="24" t="inlineStr">
        <is>
          <t>Oxford</t>
        </is>
      </c>
      <c r="E2567" s="24" t="n">
        <v>12</v>
      </c>
      <c r="F2567" s="24" t="n">
        <v>3</v>
      </c>
      <c r="G2567" s="29" t="n">
        <v>46326.625</v>
      </c>
      <c r="H2567" s="24" t="inlineStr">
        <is>
          <t>Barnsley</t>
        </is>
      </c>
      <c r="I2567" s="24" t="inlineStr">
        <is>
          <t>A</t>
        </is>
      </c>
      <c r="J2567" s="24" t="inlineStr">
        <is>
          <t>E2-Barnsley-Oxford</t>
        </is>
      </c>
      <c r="K2567" s="24" t="n">
        <v>13</v>
      </c>
      <c r="L2567" s="11">
        <f>IF(INDEX(Matches!$X:$X,AA2567)=0,"",IF(I2567="H",INDEX(Matches!$H:$H,AA2567),INDEX(Matches!$I:$I,AA2567)))</f>
        <v/>
      </c>
      <c r="M2567" s="11">
        <f>IF(INDEX(Matches!$X:$X,AA2567)=0,"",IF(I2567="H",INDEX(Matches!$I:$I,AA2567),INDEX(Matches!$H:$H,AA2567)))</f>
        <v/>
      </c>
      <c r="N2567" s="11">
        <f>IF(L2567="","",IF(L2567&gt;M2567,"W",IF(L2567=M2567,"D","L")))</f>
        <v/>
      </c>
      <c r="O2567" s="11">
        <f>IF(L2567="","",IF(L2567&gt;M2567,3,IF(L2567=M2567,1,0)))</f>
        <v/>
      </c>
      <c r="P2567" s="31">
        <f>IF(I2567="H",INDEX(Matches!$L:$L,AA2567),INDEX(Matches!$N:$N,AA2567))</f>
        <v/>
      </c>
      <c r="Q2567" s="31">
        <f>INDEX(Matches!$M:$M,AA2567)</f>
        <v/>
      </c>
      <c r="R2567" s="31">
        <f>IF(I2567="H",INDEX(Matches!$N:$N,AA2567),INDEX(Matches!$L:$L,AA2567))</f>
        <v/>
      </c>
      <c r="S2567" s="33">
        <f>IF(I2567="H",INDEX(Matches!$O:$O,AA2567),INDEX(Matches!$P:$P,AA2567))</f>
        <v/>
      </c>
      <c r="T2567" s="33">
        <f>IF(INDEX(Matches!$J:$J,AA2567)="","",IF(I2567="H",INDEX(Matches!$J:$J,AA2567),INDEX(Matches!$K:$K,AA2567)))</f>
        <v/>
      </c>
      <c r="U2567" s="33">
        <f>IF(INDEX(Matches!$K:$K,AA2567)="","",IF(I2567="H",INDEX(Matches!$K:$K,AA2567),INDEX(Matches!$J:$J,AA2567)))</f>
        <v/>
      </c>
      <c r="V2567" s="30">
        <f>IF(T2567="","",T2567-U2567)</f>
        <v/>
      </c>
      <c r="W2567" s="33">
        <f>IF(I2567="H",INDEX(Matches!$T:$T,AA2567),INDEX(Matches!$U:$U,AA2567))</f>
        <v/>
      </c>
      <c r="X2567" s="11">
        <f>INDEX(Matches!$X:$X,AA2567)</f>
        <v/>
      </c>
      <c r="Y2567" s="30">
        <f>IF(O2567="","",O2567-S2567)</f>
        <v/>
      </c>
      <c r="Z2567" s="30">
        <f>IF(W2567="","",W2567-S2567)</f>
        <v/>
      </c>
      <c r="AA2567" s="24">
        <f>MATCH(J2567,Matches!$A:$A,0)</f>
        <v/>
      </c>
      <c r="AB2567" s="33" t="n"/>
      <c r="AC2567" s="33" t="n">
        <v>1.22345093631259</v>
      </c>
      <c r="AD2567" s="24" t="n"/>
      <c r="AE2567" s="24" t="n">
        <v>4</v>
      </c>
      <c r="AF2567" s="33" t="n"/>
      <c r="AG2567" s="33" t="n"/>
    </row>
    <row r="2568">
      <c r="A2568" s="24" t="inlineStr">
        <is>
          <t>Oxford|13</t>
        </is>
      </c>
      <c r="B2568" s="24" t="inlineStr">
        <is>
          <t>E2</t>
        </is>
      </c>
      <c r="C2568" s="24" t="inlineStr">
        <is>
          <t>League One</t>
        </is>
      </c>
      <c r="D2568" s="24" t="inlineStr">
        <is>
          <t>Oxford</t>
        </is>
      </c>
      <c r="E2568" s="24" t="n">
        <v>13</v>
      </c>
      <c r="F2568" s="24" t="n">
        <v>4</v>
      </c>
      <c r="G2568" s="29" t="n">
        <v>46330.82291666666</v>
      </c>
      <c r="H2568" s="24" t="inlineStr">
        <is>
          <t>Reading</t>
        </is>
      </c>
      <c r="I2568" s="24" t="inlineStr">
        <is>
          <t>H</t>
        </is>
      </c>
      <c r="J2568" s="24" t="inlineStr">
        <is>
          <t>E2-Oxford-Reading</t>
        </is>
      </c>
      <c r="K2568" s="24" t="n">
        <v>12</v>
      </c>
      <c r="L2568" s="11">
        <f>IF(INDEX(Matches!$X:$X,AA2568)=0,"",IF(I2568="H",INDEX(Matches!$H:$H,AA2568),INDEX(Matches!$I:$I,AA2568)))</f>
        <v/>
      </c>
      <c r="M2568" s="11">
        <f>IF(INDEX(Matches!$X:$X,AA2568)=0,"",IF(I2568="H",INDEX(Matches!$I:$I,AA2568),INDEX(Matches!$H:$H,AA2568)))</f>
        <v/>
      </c>
      <c r="N2568" s="11">
        <f>IF(L2568="","",IF(L2568&gt;M2568,"W",IF(L2568=M2568,"D","L")))</f>
        <v/>
      </c>
      <c r="O2568" s="11">
        <f>IF(L2568="","",IF(L2568&gt;M2568,3,IF(L2568=M2568,1,0)))</f>
        <v/>
      </c>
      <c r="P2568" s="31">
        <f>IF(I2568="H",INDEX(Matches!$L:$L,AA2568),INDEX(Matches!$N:$N,AA2568))</f>
        <v/>
      </c>
      <c r="Q2568" s="31">
        <f>INDEX(Matches!$M:$M,AA2568)</f>
        <v/>
      </c>
      <c r="R2568" s="31">
        <f>IF(I2568="H",INDEX(Matches!$N:$N,AA2568),INDEX(Matches!$L:$L,AA2568))</f>
        <v/>
      </c>
      <c r="S2568" s="33">
        <f>IF(I2568="H",INDEX(Matches!$O:$O,AA2568),INDEX(Matches!$P:$P,AA2568))</f>
        <v/>
      </c>
      <c r="T2568" s="33">
        <f>IF(INDEX(Matches!$J:$J,AA2568)="","",IF(I2568="H",INDEX(Matches!$J:$J,AA2568),INDEX(Matches!$K:$K,AA2568)))</f>
        <v/>
      </c>
      <c r="U2568" s="33">
        <f>IF(INDEX(Matches!$K:$K,AA2568)="","",IF(I2568="H",INDEX(Matches!$K:$K,AA2568),INDEX(Matches!$J:$J,AA2568)))</f>
        <v/>
      </c>
      <c r="V2568" s="30">
        <f>IF(T2568="","",T2568-U2568)</f>
        <v/>
      </c>
      <c r="W2568" s="33">
        <f>IF(I2568="H",INDEX(Matches!$T:$T,AA2568),INDEX(Matches!$U:$U,AA2568))</f>
        <v/>
      </c>
      <c r="X2568" s="11">
        <f>INDEX(Matches!$X:$X,AA2568)</f>
        <v/>
      </c>
      <c r="Y2568" s="30">
        <f>IF(O2568="","",O2568-S2568)</f>
        <v/>
      </c>
      <c r="Z2568" s="30">
        <f>IF(W2568="","",W2568-S2568)</f>
        <v/>
      </c>
      <c r="AA2568" s="24">
        <f>MATCH(J2568,Matches!$A:$A,0)</f>
        <v/>
      </c>
      <c r="AB2568" s="33" t="n"/>
      <c r="AC2568" s="33" t="n">
        <v>1.436503028436332</v>
      </c>
      <c r="AD2568" s="24" t="n"/>
      <c r="AE2568" s="24" t="n">
        <v>2</v>
      </c>
      <c r="AF2568" s="33" t="n"/>
      <c r="AG2568" s="33" t="n"/>
    </row>
    <row r="2569">
      <c r="A2569" s="24" t="inlineStr">
        <is>
          <t>Oxford|14</t>
        </is>
      </c>
      <c r="B2569" s="24" t="inlineStr">
        <is>
          <t>E2</t>
        </is>
      </c>
      <c r="C2569" s="24" t="inlineStr">
        <is>
          <t>League One</t>
        </is>
      </c>
      <c r="D2569" s="24" t="inlineStr">
        <is>
          <t>Oxford</t>
        </is>
      </c>
      <c r="E2569" s="24" t="n">
        <v>14</v>
      </c>
      <c r="F2569" s="24" t="n">
        <v>4</v>
      </c>
      <c r="G2569" s="29" t="n">
        <v>46340.625</v>
      </c>
      <c r="H2569" s="24" t="inlineStr">
        <is>
          <t>Peterborough</t>
        </is>
      </c>
      <c r="I2569" s="24" t="inlineStr">
        <is>
          <t>A</t>
        </is>
      </c>
      <c r="J2569" s="24" t="inlineStr">
        <is>
          <t>E2-Peterbor-Oxford</t>
        </is>
      </c>
      <c r="K2569" s="24" t="n">
        <v>19</v>
      </c>
      <c r="L2569" s="11">
        <f>IF(INDEX(Matches!$X:$X,AA2569)=0,"",IF(I2569="H",INDEX(Matches!$H:$H,AA2569),INDEX(Matches!$I:$I,AA2569)))</f>
        <v/>
      </c>
      <c r="M2569" s="11">
        <f>IF(INDEX(Matches!$X:$X,AA2569)=0,"",IF(I2569="H",INDEX(Matches!$I:$I,AA2569),INDEX(Matches!$H:$H,AA2569)))</f>
        <v/>
      </c>
      <c r="N2569" s="11">
        <f>IF(L2569="","",IF(L2569&gt;M2569,"W",IF(L2569=M2569,"D","L")))</f>
        <v/>
      </c>
      <c r="O2569" s="11">
        <f>IF(L2569="","",IF(L2569&gt;M2569,3,IF(L2569=M2569,1,0)))</f>
        <v/>
      </c>
      <c r="P2569" s="31">
        <f>IF(I2569="H",INDEX(Matches!$L:$L,AA2569),INDEX(Matches!$N:$N,AA2569))</f>
        <v/>
      </c>
      <c r="Q2569" s="31">
        <f>INDEX(Matches!$M:$M,AA2569)</f>
        <v/>
      </c>
      <c r="R2569" s="31">
        <f>IF(I2569="H",INDEX(Matches!$N:$N,AA2569),INDEX(Matches!$L:$L,AA2569))</f>
        <v/>
      </c>
      <c r="S2569" s="33">
        <f>IF(I2569="H",INDEX(Matches!$O:$O,AA2569),INDEX(Matches!$P:$P,AA2569))</f>
        <v/>
      </c>
      <c r="T2569" s="33">
        <f>IF(INDEX(Matches!$J:$J,AA2569)="","",IF(I2569="H",INDEX(Matches!$J:$J,AA2569),INDEX(Matches!$K:$K,AA2569)))</f>
        <v/>
      </c>
      <c r="U2569" s="33">
        <f>IF(INDEX(Matches!$K:$K,AA2569)="","",IF(I2569="H",INDEX(Matches!$K:$K,AA2569),INDEX(Matches!$J:$J,AA2569)))</f>
        <v/>
      </c>
      <c r="V2569" s="30">
        <f>IF(T2569="","",T2569-U2569)</f>
        <v/>
      </c>
      <c r="W2569" s="33">
        <f>IF(I2569="H",INDEX(Matches!$T:$T,AA2569),INDEX(Matches!$U:$U,AA2569))</f>
        <v/>
      </c>
      <c r="X2569" s="11">
        <f>INDEX(Matches!$X:$X,AA2569)</f>
        <v/>
      </c>
      <c r="Y2569" s="30">
        <f>IF(O2569="","",O2569-S2569)</f>
        <v/>
      </c>
      <c r="Z2569" s="30">
        <f>IF(W2569="","",W2569-S2569)</f>
        <v/>
      </c>
      <c r="AA2569" s="24">
        <f>MATCH(J2569,Matches!$A:$A,0)</f>
        <v/>
      </c>
      <c r="AB2569" s="33" t="n"/>
      <c r="AC2569" s="33" t="n">
        <v>1.256232076734884</v>
      </c>
      <c r="AD2569" s="24" t="n"/>
      <c r="AE2569" s="24" t="n">
        <v>4</v>
      </c>
      <c r="AF2569" s="33" t="n"/>
      <c r="AG2569" s="33" t="n"/>
    </row>
    <row r="2570">
      <c r="A2570" s="24" t="inlineStr">
        <is>
          <t>Oxford|15</t>
        </is>
      </c>
      <c r="B2570" s="24" t="inlineStr">
        <is>
          <t>E2</t>
        </is>
      </c>
      <c r="C2570" s="24" t="inlineStr">
        <is>
          <t>League One</t>
        </is>
      </c>
      <c r="D2570" s="24" t="inlineStr">
        <is>
          <t>Oxford</t>
        </is>
      </c>
      <c r="E2570" s="24" t="n">
        <v>15</v>
      </c>
      <c r="F2570" s="24" t="n">
        <v>4</v>
      </c>
      <c r="G2570" s="29" t="n">
        <v>46347.625</v>
      </c>
      <c r="H2570" s="24" t="inlineStr">
        <is>
          <t>Wycombe</t>
        </is>
      </c>
      <c r="I2570" s="24" t="inlineStr">
        <is>
          <t>H</t>
        </is>
      </c>
      <c r="J2570" s="24" t="inlineStr">
        <is>
          <t>E2-Oxford-Wycombe</t>
        </is>
      </c>
      <c r="K2570" s="24" t="n">
        <v>9</v>
      </c>
      <c r="L2570" s="11">
        <f>IF(INDEX(Matches!$X:$X,AA2570)=0,"",IF(I2570="H",INDEX(Matches!$H:$H,AA2570),INDEX(Matches!$I:$I,AA2570)))</f>
        <v/>
      </c>
      <c r="M2570" s="11">
        <f>IF(INDEX(Matches!$X:$X,AA2570)=0,"",IF(I2570="H",INDEX(Matches!$I:$I,AA2570),INDEX(Matches!$H:$H,AA2570)))</f>
        <v/>
      </c>
      <c r="N2570" s="11">
        <f>IF(L2570="","",IF(L2570&gt;M2570,"W",IF(L2570=M2570,"D","L")))</f>
        <v/>
      </c>
      <c r="O2570" s="11">
        <f>IF(L2570="","",IF(L2570&gt;M2570,3,IF(L2570=M2570,1,0)))</f>
        <v/>
      </c>
      <c r="P2570" s="31">
        <f>IF(I2570="H",INDEX(Matches!$L:$L,AA2570),INDEX(Matches!$N:$N,AA2570))</f>
        <v/>
      </c>
      <c r="Q2570" s="31">
        <f>INDEX(Matches!$M:$M,AA2570)</f>
        <v/>
      </c>
      <c r="R2570" s="31">
        <f>IF(I2570="H",INDEX(Matches!$N:$N,AA2570),INDEX(Matches!$L:$L,AA2570))</f>
        <v/>
      </c>
      <c r="S2570" s="33">
        <f>IF(I2570="H",INDEX(Matches!$O:$O,AA2570),INDEX(Matches!$P:$P,AA2570))</f>
        <v/>
      </c>
      <c r="T2570" s="33">
        <f>IF(INDEX(Matches!$J:$J,AA2570)="","",IF(I2570="H",INDEX(Matches!$J:$J,AA2570),INDEX(Matches!$K:$K,AA2570)))</f>
        <v/>
      </c>
      <c r="U2570" s="33">
        <f>IF(INDEX(Matches!$K:$K,AA2570)="","",IF(I2570="H",INDEX(Matches!$K:$K,AA2570),INDEX(Matches!$J:$J,AA2570)))</f>
        <v/>
      </c>
      <c r="V2570" s="30">
        <f>IF(T2570="","",T2570-U2570)</f>
        <v/>
      </c>
      <c r="W2570" s="33">
        <f>IF(I2570="H",INDEX(Matches!$T:$T,AA2570),INDEX(Matches!$U:$U,AA2570))</f>
        <v/>
      </c>
      <c r="X2570" s="11">
        <f>INDEX(Matches!$X:$X,AA2570)</f>
        <v/>
      </c>
      <c r="Y2570" s="30">
        <f>IF(O2570="","",O2570-S2570)</f>
        <v/>
      </c>
      <c r="Z2570" s="30">
        <f>IF(W2570="","",W2570-S2570)</f>
        <v/>
      </c>
      <c r="AA2570" s="24">
        <f>MATCH(J2570,Matches!$A:$A,0)</f>
        <v/>
      </c>
      <c r="AB2570" s="33" t="n"/>
      <c r="AC2570" s="33" t="n">
        <v>1.453905802623599</v>
      </c>
      <c r="AD2570" s="24" t="n"/>
      <c r="AE2570" s="24" t="n">
        <v>4</v>
      </c>
      <c r="AF2570" s="33" t="n"/>
      <c r="AG2570" s="33" t="n"/>
    </row>
    <row r="2571">
      <c r="A2571" s="24" t="inlineStr">
        <is>
          <t>Oxford|16</t>
        </is>
      </c>
      <c r="B2571" s="24" t="inlineStr">
        <is>
          <t>E2</t>
        </is>
      </c>
      <c r="C2571" s="24" t="inlineStr">
        <is>
          <t>League One</t>
        </is>
      </c>
      <c r="D2571" s="24" t="inlineStr">
        <is>
          <t>Oxford</t>
        </is>
      </c>
      <c r="E2571" s="24" t="n">
        <v>16</v>
      </c>
      <c r="F2571" s="24" t="n">
        <v>4</v>
      </c>
      <c r="G2571" s="29" t="n">
        <v>46354.625</v>
      </c>
      <c r="H2571" s="24" t="inlineStr">
        <is>
          <t>Luton</t>
        </is>
      </c>
      <c r="I2571" s="24" t="inlineStr">
        <is>
          <t>A</t>
        </is>
      </c>
      <c r="J2571" s="24" t="inlineStr">
        <is>
          <t>E2-Luton-Oxford</t>
        </is>
      </c>
      <c r="K2571" s="24" t="n">
        <v>3</v>
      </c>
      <c r="L2571" s="11">
        <f>IF(INDEX(Matches!$X:$X,AA2571)=0,"",IF(I2571="H",INDEX(Matches!$H:$H,AA2571),INDEX(Matches!$I:$I,AA2571)))</f>
        <v/>
      </c>
      <c r="M2571" s="11">
        <f>IF(INDEX(Matches!$X:$X,AA2571)=0,"",IF(I2571="H",INDEX(Matches!$I:$I,AA2571),INDEX(Matches!$H:$H,AA2571)))</f>
        <v/>
      </c>
      <c r="N2571" s="11">
        <f>IF(L2571="","",IF(L2571&gt;M2571,"W",IF(L2571=M2571,"D","L")))</f>
        <v/>
      </c>
      <c r="O2571" s="11">
        <f>IF(L2571="","",IF(L2571&gt;M2571,3,IF(L2571=M2571,1,0)))</f>
        <v/>
      </c>
      <c r="P2571" s="31">
        <f>IF(I2571="H",INDEX(Matches!$L:$L,AA2571),INDEX(Matches!$N:$N,AA2571))</f>
        <v/>
      </c>
      <c r="Q2571" s="31">
        <f>INDEX(Matches!$M:$M,AA2571)</f>
        <v/>
      </c>
      <c r="R2571" s="31">
        <f>IF(I2571="H",INDEX(Matches!$N:$N,AA2571),INDEX(Matches!$L:$L,AA2571))</f>
        <v/>
      </c>
      <c r="S2571" s="33">
        <f>IF(I2571="H",INDEX(Matches!$O:$O,AA2571),INDEX(Matches!$P:$P,AA2571))</f>
        <v/>
      </c>
      <c r="T2571" s="33">
        <f>IF(INDEX(Matches!$J:$J,AA2571)="","",IF(I2571="H",INDEX(Matches!$J:$J,AA2571),INDEX(Matches!$K:$K,AA2571)))</f>
        <v/>
      </c>
      <c r="U2571" s="33">
        <f>IF(INDEX(Matches!$K:$K,AA2571)="","",IF(I2571="H",INDEX(Matches!$K:$K,AA2571),INDEX(Matches!$J:$J,AA2571)))</f>
        <v/>
      </c>
      <c r="V2571" s="30">
        <f>IF(T2571="","",T2571-U2571)</f>
        <v/>
      </c>
      <c r="W2571" s="33">
        <f>IF(I2571="H",INDEX(Matches!$T:$T,AA2571),INDEX(Matches!$U:$U,AA2571))</f>
        <v/>
      </c>
      <c r="X2571" s="11">
        <f>INDEX(Matches!$X:$X,AA2571)</f>
        <v/>
      </c>
      <c r="Y2571" s="30">
        <f>IF(O2571="","",O2571-S2571)</f>
        <v/>
      </c>
      <c r="Z2571" s="30">
        <f>IF(W2571="","",W2571-S2571)</f>
        <v/>
      </c>
      <c r="AA2571" s="24">
        <f>MATCH(J2571,Matches!$A:$A,0)</f>
        <v/>
      </c>
      <c r="AB2571" s="33" t="n"/>
      <c r="AC2571" s="33" t="n">
        <v>0.9686796676322018</v>
      </c>
      <c r="AD2571" s="24" t="n"/>
      <c r="AE2571" s="24" t="n">
        <v>5</v>
      </c>
      <c r="AF2571" s="33" t="n"/>
      <c r="AG2571" s="33" t="n"/>
    </row>
    <row r="2572">
      <c r="A2572" s="24" t="inlineStr">
        <is>
          <t>Oxford|17</t>
        </is>
      </c>
      <c r="B2572" s="24" t="inlineStr">
        <is>
          <t>E2</t>
        </is>
      </c>
      <c r="C2572" s="24" t="inlineStr">
        <is>
          <t>League One</t>
        </is>
      </c>
      <c r="D2572" s="24" t="inlineStr">
        <is>
          <t>Oxford</t>
        </is>
      </c>
      <c r="E2572" s="24" t="n">
        <v>17</v>
      </c>
      <c r="F2572" s="24" t="n">
        <v>5</v>
      </c>
      <c r="G2572" s="29" t="n">
        <v>46357.82291666666</v>
      </c>
      <c r="H2572" s="24" t="inlineStr">
        <is>
          <t>Sheffield Wed</t>
        </is>
      </c>
      <c r="I2572" s="24" t="inlineStr">
        <is>
          <t>H</t>
        </is>
      </c>
      <c r="J2572" s="24" t="inlineStr">
        <is>
          <t>E2-Oxford-Sheffiel</t>
        </is>
      </c>
      <c r="K2572" s="24" t="n">
        <v>2</v>
      </c>
      <c r="L2572" s="11">
        <f>IF(INDEX(Matches!$X:$X,AA2572)=0,"",IF(I2572="H",INDEX(Matches!$H:$H,AA2572),INDEX(Matches!$I:$I,AA2572)))</f>
        <v/>
      </c>
      <c r="M2572" s="11">
        <f>IF(INDEX(Matches!$X:$X,AA2572)=0,"",IF(I2572="H",INDEX(Matches!$I:$I,AA2572),INDEX(Matches!$H:$H,AA2572)))</f>
        <v/>
      </c>
      <c r="N2572" s="11">
        <f>IF(L2572="","",IF(L2572&gt;M2572,"W",IF(L2572=M2572,"D","L")))</f>
        <v/>
      </c>
      <c r="O2572" s="11">
        <f>IF(L2572="","",IF(L2572&gt;M2572,3,IF(L2572=M2572,1,0)))</f>
        <v/>
      </c>
      <c r="P2572" s="31">
        <f>IF(I2572="H",INDEX(Matches!$L:$L,AA2572),INDEX(Matches!$N:$N,AA2572))</f>
        <v/>
      </c>
      <c r="Q2572" s="31">
        <f>INDEX(Matches!$M:$M,AA2572)</f>
        <v/>
      </c>
      <c r="R2572" s="31">
        <f>IF(I2572="H",INDEX(Matches!$N:$N,AA2572),INDEX(Matches!$L:$L,AA2572))</f>
        <v/>
      </c>
      <c r="S2572" s="33">
        <f>IF(I2572="H",INDEX(Matches!$O:$O,AA2572),INDEX(Matches!$P:$P,AA2572))</f>
        <v/>
      </c>
      <c r="T2572" s="33">
        <f>IF(INDEX(Matches!$J:$J,AA2572)="","",IF(I2572="H",INDEX(Matches!$J:$J,AA2572),INDEX(Matches!$K:$K,AA2572)))</f>
        <v/>
      </c>
      <c r="U2572" s="33">
        <f>IF(INDEX(Matches!$K:$K,AA2572)="","",IF(I2572="H",INDEX(Matches!$K:$K,AA2572),INDEX(Matches!$J:$J,AA2572)))</f>
        <v/>
      </c>
      <c r="V2572" s="30">
        <f>IF(T2572="","",T2572-U2572)</f>
        <v/>
      </c>
      <c r="W2572" s="33">
        <f>IF(I2572="H",INDEX(Matches!$T:$T,AA2572),INDEX(Matches!$U:$U,AA2572))</f>
        <v/>
      </c>
      <c r="X2572" s="11">
        <f>INDEX(Matches!$X:$X,AA2572)</f>
        <v/>
      </c>
      <c r="Y2572" s="30">
        <f>IF(O2572="","",O2572-S2572)</f>
        <v/>
      </c>
      <c r="Z2572" s="30">
        <f>IF(W2572="","",W2572-S2572)</f>
        <v/>
      </c>
      <c r="AA2572" s="24">
        <f>MATCH(J2572,Matches!$A:$A,0)</f>
        <v/>
      </c>
      <c r="AB2572" s="33" t="n"/>
      <c r="AC2572" s="33" t="n">
        <v>1.254497775461528</v>
      </c>
      <c r="AD2572" s="24" t="n"/>
      <c r="AE2572" s="24" t="n">
        <v>5</v>
      </c>
      <c r="AF2572" s="33" t="n"/>
      <c r="AG2572" s="33" t="n"/>
    </row>
    <row r="2573">
      <c r="A2573" s="24" t="inlineStr">
        <is>
          <t>Oxford|18</t>
        </is>
      </c>
      <c r="B2573" s="24" t="inlineStr">
        <is>
          <t>E2</t>
        </is>
      </c>
      <c r="C2573" s="24" t="inlineStr">
        <is>
          <t>League One</t>
        </is>
      </c>
      <c r="D2573" s="24" t="inlineStr">
        <is>
          <t>Oxford</t>
        </is>
      </c>
      <c r="E2573" s="24" t="n">
        <v>18</v>
      </c>
      <c r="F2573" s="24" t="n">
        <v>5</v>
      </c>
      <c r="G2573" s="29" t="n">
        <v>46368.625</v>
      </c>
      <c r="H2573" s="24" t="inlineStr">
        <is>
          <t>Blackpool</t>
        </is>
      </c>
      <c r="I2573" s="24" t="inlineStr">
        <is>
          <t>H</t>
        </is>
      </c>
      <c r="J2573" s="24" t="inlineStr">
        <is>
          <t>E2-Oxford-Blackpoo</t>
        </is>
      </c>
      <c r="K2573" s="24" t="n">
        <v>10</v>
      </c>
      <c r="L2573" s="11">
        <f>IF(INDEX(Matches!$X:$X,AA2573)=0,"",IF(I2573="H",INDEX(Matches!$H:$H,AA2573),INDEX(Matches!$I:$I,AA2573)))</f>
        <v/>
      </c>
      <c r="M2573" s="11">
        <f>IF(INDEX(Matches!$X:$X,AA2573)=0,"",IF(I2573="H",INDEX(Matches!$I:$I,AA2573),INDEX(Matches!$H:$H,AA2573)))</f>
        <v/>
      </c>
      <c r="N2573" s="11">
        <f>IF(L2573="","",IF(L2573&gt;M2573,"W",IF(L2573=M2573,"D","L")))</f>
        <v/>
      </c>
      <c r="O2573" s="11">
        <f>IF(L2573="","",IF(L2573&gt;M2573,3,IF(L2573=M2573,1,0)))</f>
        <v/>
      </c>
      <c r="P2573" s="31">
        <f>IF(I2573="H",INDEX(Matches!$L:$L,AA2573),INDEX(Matches!$N:$N,AA2573))</f>
        <v/>
      </c>
      <c r="Q2573" s="31">
        <f>INDEX(Matches!$M:$M,AA2573)</f>
        <v/>
      </c>
      <c r="R2573" s="31">
        <f>IF(I2573="H",INDEX(Matches!$N:$N,AA2573),INDEX(Matches!$L:$L,AA2573))</f>
        <v/>
      </c>
      <c r="S2573" s="33">
        <f>IF(I2573="H",INDEX(Matches!$O:$O,AA2573),INDEX(Matches!$P:$P,AA2573))</f>
        <v/>
      </c>
      <c r="T2573" s="33">
        <f>IF(INDEX(Matches!$J:$J,AA2573)="","",IF(I2573="H",INDEX(Matches!$J:$J,AA2573),INDEX(Matches!$K:$K,AA2573)))</f>
        <v/>
      </c>
      <c r="U2573" s="33">
        <f>IF(INDEX(Matches!$K:$K,AA2573)="","",IF(I2573="H",INDEX(Matches!$K:$K,AA2573),INDEX(Matches!$J:$J,AA2573)))</f>
        <v/>
      </c>
      <c r="V2573" s="30">
        <f>IF(T2573="","",T2573-U2573)</f>
        <v/>
      </c>
      <c r="W2573" s="33">
        <f>IF(I2573="H",INDEX(Matches!$T:$T,AA2573),INDEX(Matches!$U:$U,AA2573))</f>
        <v/>
      </c>
      <c r="X2573" s="11">
        <f>INDEX(Matches!$X:$X,AA2573)</f>
        <v/>
      </c>
      <c r="Y2573" s="30">
        <f>IF(O2573="","",O2573-S2573)</f>
        <v/>
      </c>
      <c r="Z2573" s="30">
        <f>IF(W2573="","",W2573-S2573)</f>
        <v/>
      </c>
      <c r="AA2573" s="24">
        <f>MATCH(J2573,Matches!$A:$A,0)</f>
        <v/>
      </c>
      <c r="AB2573" s="33" t="n"/>
      <c r="AC2573" s="33" t="n">
        <v>1.508983935719331</v>
      </c>
      <c r="AD2573" s="24" t="n"/>
      <c r="AE2573" s="24" t="n">
        <v>5</v>
      </c>
      <c r="AF2573" s="33" t="n"/>
      <c r="AG2573" s="33" t="n"/>
    </row>
    <row r="2574">
      <c r="A2574" s="24" t="inlineStr">
        <is>
          <t>Oxford|19</t>
        </is>
      </c>
      <c r="B2574" s="24" t="inlineStr">
        <is>
          <t>E2</t>
        </is>
      </c>
      <c r="C2574" s="24" t="inlineStr">
        <is>
          <t>League One</t>
        </is>
      </c>
      <c r="D2574" s="24" t="inlineStr">
        <is>
          <t>Oxford</t>
        </is>
      </c>
      <c r="E2574" s="24" t="n">
        <v>19</v>
      </c>
      <c r="F2574" s="24" t="n">
        <v>5</v>
      </c>
      <c r="G2574" s="29" t="n">
        <v>46371.82291666666</v>
      </c>
      <c r="H2574" s="24" t="inlineStr">
        <is>
          <t>Doncaster</t>
        </is>
      </c>
      <c r="I2574" s="24" t="inlineStr">
        <is>
          <t>A</t>
        </is>
      </c>
      <c r="J2574" s="24" t="inlineStr">
        <is>
          <t>E2-Doncaste-Oxford</t>
        </is>
      </c>
      <c r="K2574" s="24" t="n">
        <v>15</v>
      </c>
      <c r="L2574" s="11">
        <f>IF(INDEX(Matches!$X:$X,AA2574)=0,"",IF(I2574="H",INDEX(Matches!$H:$H,AA2574),INDEX(Matches!$I:$I,AA2574)))</f>
        <v/>
      </c>
      <c r="M2574" s="11">
        <f>IF(INDEX(Matches!$X:$X,AA2574)=0,"",IF(I2574="H",INDEX(Matches!$I:$I,AA2574),INDEX(Matches!$H:$H,AA2574)))</f>
        <v/>
      </c>
      <c r="N2574" s="11">
        <f>IF(L2574="","",IF(L2574&gt;M2574,"W",IF(L2574=M2574,"D","L")))</f>
        <v/>
      </c>
      <c r="O2574" s="11">
        <f>IF(L2574="","",IF(L2574&gt;M2574,3,IF(L2574=M2574,1,0)))</f>
        <v/>
      </c>
      <c r="P2574" s="31">
        <f>IF(I2574="H",INDEX(Matches!$L:$L,AA2574),INDEX(Matches!$N:$N,AA2574))</f>
        <v/>
      </c>
      <c r="Q2574" s="31">
        <f>INDEX(Matches!$M:$M,AA2574)</f>
        <v/>
      </c>
      <c r="R2574" s="31">
        <f>IF(I2574="H",INDEX(Matches!$N:$N,AA2574),INDEX(Matches!$L:$L,AA2574))</f>
        <v/>
      </c>
      <c r="S2574" s="33">
        <f>IF(I2574="H",INDEX(Matches!$O:$O,AA2574),INDEX(Matches!$P:$P,AA2574))</f>
        <v/>
      </c>
      <c r="T2574" s="33">
        <f>IF(INDEX(Matches!$J:$J,AA2574)="","",IF(I2574="H",INDEX(Matches!$J:$J,AA2574),INDEX(Matches!$K:$K,AA2574)))</f>
        <v/>
      </c>
      <c r="U2574" s="33">
        <f>IF(INDEX(Matches!$K:$K,AA2574)="","",IF(I2574="H",INDEX(Matches!$K:$K,AA2574),INDEX(Matches!$J:$J,AA2574)))</f>
        <v/>
      </c>
      <c r="V2574" s="30">
        <f>IF(T2574="","",T2574-U2574)</f>
        <v/>
      </c>
      <c r="W2574" s="33">
        <f>IF(I2574="H",INDEX(Matches!$T:$T,AA2574),INDEX(Matches!$U:$U,AA2574))</f>
        <v/>
      </c>
      <c r="X2574" s="11">
        <f>INDEX(Matches!$X:$X,AA2574)</f>
        <v/>
      </c>
      <c r="Y2574" s="30">
        <f>IF(O2574="","",O2574-S2574)</f>
        <v/>
      </c>
      <c r="Z2574" s="30">
        <f>IF(W2574="","",W2574-S2574)</f>
        <v/>
      </c>
      <c r="AA2574" s="24">
        <f>MATCH(J2574,Matches!$A:$A,0)</f>
        <v/>
      </c>
      <c r="AB2574" s="33" t="n"/>
      <c r="AC2574" s="33" t="n">
        <v>1.247007944599645</v>
      </c>
      <c r="AD2574" s="24" t="n"/>
      <c r="AE2574" s="24" t="n">
        <v>2</v>
      </c>
      <c r="AF2574" s="33" t="n"/>
      <c r="AG2574" s="33" t="n"/>
    </row>
    <row r="2575">
      <c r="A2575" s="24" t="inlineStr">
        <is>
          <t>Oxford|20</t>
        </is>
      </c>
      <c r="B2575" s="24" t="inlineStr">
        <is>
          <t>E2</t>
        </is>
      </c>
      <c r="C2575" s="24" t="inlineStr">
        <is>
          <t>League One</t>
        </is>
      </c>
      <c r="D2575" s="24" t="inlineStr">
        <is>
          <t>Oxford</t>
        </is>
      </c>
      <c r="E2575" s="24" t="n">
        <v>20</v>
      </c>
      <c r="F2575" s="24" t="n">
        <v>5</v>
      </c>
      <c r="G2575" s="29" t="n">
        <v>46375.625</v>
      </c>
      <c r="H2575" s="24" t="inlineStr">
        <is>
          <t>AFC Wimbledon</t>
        </is>
      </c>
      <c r="I2575" s="24" t="inlineStr">
        <is>
          <t>A</t>
        </is>
      </c>
      <c r="J2575" s="24" t="inlineStr">
        <is>
          <t>E2-AFCWimbl-Oxford</t>
        </is>
      </c>
      <c r="K2575" s="24" t="n">
        <v>23</v>
      </c>
      <c r="L2575" s="11">
        <f>IF(INDEX(Matches!$X:$X,AA2575)=0,"",IF(I2575="H",INDEX(Matches!$H:$H,AA2575),INDEX(Matches!$I:$I,AA2575)))</f>
        <v/>
      </c>
      <c r="M2575" s="11">
        <f>IF(INDEX(Matches!$X:$X,AA2575)=0,"",IF(I2575="H",INDEX(Matches!$I:$I,AA2575),INDEX(Matches!$H:$H,AA2575)))</f>
        <v/>
      </c>
      <c r="N2575" s="11">
        <f>IF(L2575="","",IF(L2575&gt;M2575,"W",IF(L2575=M2575,"D","L")))</f>
        <v/>
      </c>
      <c r="O2575" s="11">
        <f>IF(L2575="","",IF(L2575&gt;M2575,3,IF(L2575=M2575,1,0)))</f>
        <v/>
      </c>
      <c r="P2575" s="31">
        <f>IF(I2575="H",INDEX(Matches!$L:$L,AA2575),INDEX(Matches!$N:$N,AA2575))</f>
        <v/>
      </c>
      <c r="Q2575" s="31">
        <f>INDEX(Matches!$M:$M,AA2575)</f>
        <v/>
      </c>
      <c r="R2575" s="31">
        <f>IF(I2575="H",INDEX(Matches!$N:$N,AA2575),INDEX(Matches!$L:$L,AA2575))</f>
        <v/>
      </c>
      <c r="S2575" s="33">
        <f>IF(I2575="H",INDEX(Matches!$O:$O,AA2575),INDEX(Matches!$P:$P,AA2575))</f>
        <v/>
      </c>
      <c r="T2575" s="33">
        <f>IF(INDEX(Matches!$J:$J,AA2575)="","",IF(I2575="H",INDEX(Matches!$J:$J,AA2575),INDEX(Matches!$K:$K,AA2575)))</f>
        <v/>
      </c>
      <c r="U2575" s="33">
        <f>IF(INDEX(Matches!$K:$K,AA2575)="","",IF(I2575="H",INDEX(Matches!$K:$K,AA2575),INDEX(Matches!$J:$J,AA2575)))</f>
        <v/>
      </c>
      <c r="V2575" s="30">
        <f>IF(T2575="","",T2575-U2575)</f>
        <v/>
      </c>
      <c r="W2575" s="33">
        <f>IF(I2575="H",INDEX(Matches!$T:$T,AA2575),INDEX(Matches!$U:$U,AA2575))</f>
        <v/>
      </c>
      <c r="X2575" s="11">
        <f>INDEX(Matches!$X:$X,AA2575)</f>
        <v/>
      </c>
      <c r="Y2575" s="30">
        <f>IF(O2575="","",O2575-S2575)</f>
        <v/>
      </c>
      <c r="Z2575" s="30">
        <f>IF(W2575="","",W2575-S2575)</f>
        <v/>
      </c>
      <c r="AA2575" s="24">
        <f>MATCH(J2575,Matches!$A:$A,0)</f>
        <v/>
      </c>
      <c r="AB2575" s="33" t="n"/>
      <c r="AC2575" s="33" t="n">
        <v>1.430427483626493</v>
      </c>
      <c r="AD2575" s="24" t="n"/>
      <c r="AE2575" s="24" t="n">
        <v>5</v>
      </c>
      <c r="AF2575" s="33" t="n"/>
      <c r="AG2575" s="33" t="n"/>
    </row>
    <row r="2576">
      <c r="A2576" s="24" t="inlineStr">
        <is>
          <t>Oxford|21</t>
        </is>
      </c>
      <c r="B2576" s="24" t="inlineStr">
        <is>
          <t>E2</t>
        </is>
      </c>
      <c r="C2576" s="24" t="inlineStr">
        <is>
          <t>League One</t>
        </is>
      </c>
      <c r="D2576" s="24" t="inlineStr">
        <is>
          <t>Oxford</t>
        </is>
      </c>
      <c r="E2576" s="24" t="n">
        <v>21</v>
      </c>
      <c r="F2576" s="24" t="n">
        <v>6</v>
      </c>
      <c r="G2576" s="29" t="n">
        <v>46382.625</v>
      </c>
      <c r="H2576" s="24" t="inlineStr">
        <is>
          <t>Plymouth</t>
        </is>
      </c>
      <c r="I2576" s="24" t="inlineStr">
        <is>
          <t>H</t>
        </is>
      </c>
      <c r="J2576" s="24" t="inlineStr">
        <is>
          <t>E2-Oxford-Plymouth</t>
        </is>
      </c>
      <c r="K2576" s="24" t="n">
        <v>5</v>
      </c>
      <c r="L2576" s="11">
        <f>IF(INDEX(Matches!$X:$X,AA2576)=0,"",IF(I2576="H",INDEX(Matches!$H:$H,AA2576),INDEX(Matches!$I:$I,AA2576)))</f>
        <v/>
      </c>
      <c r="M2576" s="11">
        <f>IF(INDEX(Matches!$X:$X,AA2576)=0,"",IF(I2576="H",INDEX(Matches!$I:$I,AA2576),INDEX(Matches!$H:$H,AA2576)))</f>
        <v/>
      </c>
      <c r="N2576" s="11">
        <f>IF(L2576="","",IF(L2576&gt;M2576,"W",IF(L2576=M2576,"D","L")))</f>
        <v/>
      </c>
      <c r="O2576" s="11">
        <f>IF(L2576="","",IF(L2576&gt;M2576,3,IF(L2576=M2576,1,0)))</f>
        <v/>
      </c>
      <c r="P2576" s="31">
        <f>IF(I2576="H",INDEX(Matches!$L:$L,AA2576),INDEX(Matches!$N:$N,AA2576))</f>
        <v/>
      </c>
      <c r="Q2576" s="31">
        <f>INDEX(Matches!$M:$M,AA2576)</f>
        <v/>
      </c>
      <c r="R2576" s="31">
        <f>IF(I2576="H",INDEX(Matches!$N:$N,AA2576),INDEX(Matches!$L:$L,AA2576))</f>
        <v/>
      </c>
      <c r="S2576" s="33">
        <f>IF(I2576="H",INDEX(Matches!$O:$O,AA2576),INDEX(Matches!$P:$P,AA2576))</f>
        <v/>
      </c>
      <c r="T2576" s="33">
        <f>IF(INDEX(Matches!$J:$J,AA2576)="","",IF(I2576="H",INDEX(Matches!$J:$J,AA2576),INDEX(Matches!$K:$K,AA2576)))</f>
        <v/>
      </c>
      <c r="U2576" s="33">
        <f>IF(INDEX(Matches!$K:$K,AA2576)="","",IF(I2576="H",INDEX(Matches!$K:$K,AA2576),INDEX(Matches!$J:$J,AA2576)))</f>
        <v/>
      </c>
      <c r="V2576" s="30">
        <f>IF(T2576="","",T2576-U2576)</f>
        <v/>
      </c>
      <c r="W2576" s="33">
        <f>IF(I2576="H",INDEX(Matches!$T:$T,AA2576),INDEX(Matches!$U:$U,AA2576))</f>
        <v/>
      </c>
      <c r="X2576" s="11">
        <f>INDEX(Matches!$X:$X,AA2576)</f>
        <v/>
      </c>
      <c r="Y2576" s="30">
        <f>IF(O2576="","",O2576-S2576)</f>
        <v/>
      </c>
      <c r="Z2576" s="30">
        <f>IF(W2576="","",W2576-S2576)</f>
        <v/>
      </c>
      <c r="AA2576" s="24">
        <f>MATCH(J2576,Matches!$A:$A,0)</f>
        <v/>
      </c>
      <c r="AB2576" s="33" t="n"/>
      <c r="AC2576" s="33" t="n">
        <v>1.385860022825784</v>
      </c>
      <c r="AD2576" s="24" t="n"/>
      <c r="AE2576" s="24" t="n">
        <v>6</v>
      </c>
      <c r="AF2576" s="33" t="n"/>
      <c r="AG2576" s="33" t="n"/>
    </row>
    <row r="2577">
      <c r="A2577" s="24" t="inlineStr">
        <is>
          <t>Oxford|22</t>
        </is>
      </c>
      <c r="B2577" s="24" t="inlineStr">
        <is>
          <t>E2</t>
        </is>
      </c>
      <c r="C2577" s="24" t="inlineStr">
        <is>
          <t>League One</t>
        </is>
      </c>
      <c r="D2577" s="24" t="inlineStr">
        <is>
          <t>Oxford</t>
        </is>
      </c>
      <c r="E2577" s="24" t="n">
        <v>22</v>
      </c>
      <c r="F2577" s="24" t="n">
        <v>6</v>
      </c>
      <c r="G2577" s="29" t="n">
        <v>46385.82291666666</v>
      </c>
      <c r="H2577" s="24" t="inlineStr">
        <is>
          <t>Bromley</t>
        </is>
      </c>
      <c r="I2577" s="24" t="inlineStr">
        <is>
          <t>A</t>
        </is>
      </c>
      <c r="J2577" s="24" t="inlineStr">
        <is>
          <t>E2-Bromley-Oxford</t>
        </is>
      </c>
      <c r="K2577" s="24" t="n">
        <v>24</v>
      </c>
      <c r="L2577" s="11">
        <f>IF(INDEX(Matches!$X:$X,AA2577)=0,"",IF(I2577="H",INDEX(Matches!$H:$H,AA2577),INDEX(Matches!$I:$I,AA2577)))</f>
        <v/>
      </c>
      <c r="M2577" s="11">
        <f>IF(INDEX(Matches!$X:$X,AA2577)=0,"",IF(I2577="H",INDEX(Matches!$I:$I,AA2577),INDEX(Matches!$H:$H,AA2577)))</f>
        <v/>
      </c>
      <c r="N2577" s="11">
        <f>IF(L2577="","",IF(L2577&gt;M2577,"W",IF(L2577=M2577,"D","L")))</f>
        <v/>
      </c>
      <c r="O2577" s="11">
        <f>IF(L2577="","",IF(L2577&gt;M2577,3,IF(L2577=M2577,1,0)))</f>
        <v/>
      </c>
      <c r="P2577" s="31">
        <f>IF(I2577="H",INDEX(Matches!$L:$L,AA2577),INDEX(Matches!$N:$N,AA2577))</f>
        <v/>
      </c>
      <c r="Q2577" s="31">
        <f>INDEX(Matches!$M:$M,AA2577)</f>
        <v/>
      </c>
      <c r="R2577" s="31">
        <f>IF(I2577="H",INDEX(Matches!$N:$N,AA2577),INDEX(Matches!$L:$L,AA2577))</f>
        <v/>
      </c>
      <c r="S2577" s="33">
        <f>IF(I2577="H",INDEX(Matches!$O:$O,AA2577),INDEX(Matches!$P:$P,AA2577))</f>
        <v/>
      </c>
      <c r="T2577" s="33">
        <f>IF(INDEX(Matches!$J:$J,AA2577)="","",IF(I2577="H",INDEX(Matches!$J:$J,AA2577),INDEX(Matches!$K:$K,AA2577)))</f>
        <v/>
      </c>
      <c r="U2577" s="33">
        <f>IF(INDEX(Matches!$K:$K,AA2577)="","",IF(I2577="H",INDEX(Matches!$K:$K,AA2577),INDEX(Matches!$J:$J,AA2577)))</f>
        <v/>
      </c>
      <c r="V2577" s="30">
        <f>IF(T2577="","",T2577-U2577)</f>
        <v/>
      </c>
      <c r="W2577" s="33">
        <f>IF(I2577="H",INDEX(Matches!$T:$T,AA2577),INDEX(Matches!$U:$U,AA2577))</f>
        <v/>
      </c>
      <c r="X2577" s="11">
        <f>INDEX(Matches!$X:$X,AA2577)</f>
        <v/>
      </c>
      <c r="Y2577" s="30">
        <f>IF(O2577="","",O2577-S2577)</f>
        <v/>
      </c>
      <c r="Z2577" s="30">
        <f>IF(W2577="","",W2577-S2577)</f>
        <v/>
      </c>
      <c r="AA2577" s="24">
        <f>MATCH(J2577,Matches!$A:$A,0)</f>
        <v/>
      </c>
      <c r="AB2577" s="33" t="n"/>
      <c r="AC2577" s="33" t="n">
        <v>1.513161376137775</v>
      </c>
      <c r="AD2577" s="24" t="n"/>
      <c r="AE2577" s="24" t="n">
        <v>6</v>
      </c>
      <c r="AF2577" s="33" t="n"/>
      <c r="AG2577" s="33" t="n"/>
    </row>
    <row r="2578">
      <c r="A2578" s="24" t="inlineStr">
        <is>
          <t>Oxford|23</t>
        </is>
      </c>
      <c r="B2578" s="24" t="inlineStr">
        <is>
          <t>E2</t>
        </is>
      </c>
      <c r="C2578" s="24" t="inlineStr">
        <is>
          <t>League One</t>
        </is>
      </c>
      <c r="D2578" s="24" t="inlineStr">
        <is>
          <t>Oxford</t>
        </is>
      </c>
      <c r="E2578" s="24" t="n">
        <v>23</v>
      </c>
      <c r="F2578" s="24" t="n">
        <v>6</v>
      </c>
      <c r="G2578" s="29" t="n">
        <v>46388.625</v>
      </c>
      <c r="H2578" s="24" t="inlineStr">
        <is>
          <t>Leyton Orient</t>
        </is>
      </c>
      <c r="I2578" s="24" t="inlineStr">
        <is>
          <t>A</t>
        </is>
      </c>
      <c r="J2578" s="24" t="inlineStr">
        <is>
          <t>E2-LeytonOr-Oxford</t>
        </is>
      </c>
      <c r="K2578" s="24" t="n">
        <v>20</v>
      </c>
      <c r="L2578" s="11">
        <f>IF(INDEX(Matches!$X:$X,AA2578)=0,"",IF(I2578="H",INDEX(Matches!$H:$H,AA2578),INDEX(Matches!$I:$I,AA2578)))</f>
        <v/>
      </c>
      <c r="M2578" s="11">
        <f>IF(INDEX(Matches!$X:$X,AA2578)=0,"",IF(I2578="H",INDEX(Matches!$I:$I,AA2578),INDEX(Matches!$H:$H,AA2578)))</f>
        <v/>
      </c>
      <c r="N2578" s="11">
        <f>IF(L2578="","",IF(L2578&gt;M2578,"W",IF(L2578=M2578,"D","L")))</f>
        <v/>
      </c>
      <c r="O2578" s="11">
        <f>IF(L2578="","",IF(L2578&gt;M2578,3,IF(L2578=M2578,1,0)))</f>
        <v/>
      </c>
      <c r="P2578" s="31">
        <f>IF(I2578="H",INDEX(Matches!$L:$L,AA2578),INDEX(Matches!$N:$N,AA2578))</f>
        <v/>
      </c>
      <c r="Q2578" s="31">
        <f>INDEX(Matches!$M:$M,AA2578)</f>
        <v/>
      </c>
      <c r="R2578" s="31">
        <f>IF(I2578="H",INDEX(Matches!$N:$N,AA2578),INDEX(Matches!$L:$L,AA2578))</f>
        <v/>
      </c>
      <c r="S2578" s="33">
        <f>IF(I2578="H",INDEX(Matches!$O:$O,AA2578),INDEX(Matches!$P:$P,AA2578))</f>
        <v/>
      </c>
      <c r="T2578" s="33">
        <f>IF(INDEX(Matches!$J:$J,AA2578)="","",IF(I2578="H",INDEX(Matches!$J:$J,AA2578),INDEX(Matches!$K:$K,AA2578)))</f>
        <v/>
      </c>
      <c r="U2578" s="33">
        <f>IF(INDEX(Matches!$K:$K,AA2578)="","",IF(I2578="H",INDEX(Matches!$K:$K,AA2578),INDEX(Matches!$J:$J,AA2578)))</f>
        <v/>
      </c>
      <c r="V2578" s="30">
        <f>IF(T2578="","",T2578-U2578)</f>
        <v/>
      </c>
      <c r="W2578" s="33">
        <f>IF(I2578="H",INDEX(Matches!$T:$T,AA2578),INDEX(Matches!$U:$U,AA2578))</f>
        <v/>
      </c>
      <c r="X2578" s="11">
        <f>INDEX(Matches!$X:$X,AA2578)</f>
        <v/>
      </c>
      <c r="Y2578" s="30">
        <f>IF(O2578="","",O2578-S2578)</f>
        <v/>
      </c>
      <c r="Z2578" s="30">
        <f>IF(W2578="","",W2578-S2578)</f>
        <v/>
      </c>
      <c r="AA2578" s="24">
        <f>MATCH(J2578,Matches!$A:$A,0)</f>
        <v/>
      </c>
      <c r="AB2578" s="33" t="n"/>
      <c r="AC2578" s="33" t="n">
        <v>1.315071205962283</v>
      </c>
      <c r="AD2578" s="24" t="n"/>
      <c r="AE2578" s="24" t="n">
        <v>6</v>
      </c>
      <c r="AF2578" s="33" t="n"/>
      <c r="AG2578" s="33" t="n"/>
    </row>
    <row r="2579">
      <c r="A2579" s="24" t="inlineStr">
        <is>
          <t>Oxford|24</t>
        </is>
      </c>
      <c r="B2579" s="24" t="inlineStr">
        <is>
          <t>E2</t>
        </is>
      </c>
      <c r="C2579" s="24" t="inlineStr">
        <is>
          <t>League One</t>
        </is>
      </c>
      <c r="D2579" s="24" t="inlineStr">
        <is>
          <t>Oxford</t>
        </is>
      </c>
      <c r="E2579" s="24" t="n">
        <v>24</v>
      </c>
      <c r="F2579" s="24" t="n">
        <v>6</v>
      </c>
      <c r="G2579" s="29" t="n">
        <v>46396.52083333334</v>
      </c>
      <c r="H2579" s="24" t="inlineStr">
        <is>
          <t>AFC Wimbledon</t>
        </is>
      </c>
      <c r="I2579" s="24" t="inlineStr">
        <is>
          <t>H</t>
        </is>
      </c>
      <c r="J2579" s="24" t="inlineStr">
        <is>
          <t>E2-Oxford-AFCWimbl</t>
        </is>
      </c>
      <c r="K2579" s="24" t="n">
        <v>23</v>
      </c>
      <c r="L2579" s="11">
        <f>IF(INDEX(Matches!$X:$X,AA2579)=0,"",IF(I2579="H",INDEX(Matches!$H:$H,AA2579),INDEX(Matches!$I:$I,AA2579)))</f>
        <v/>
      </c>
      <c r="M2579" s="11">
        <f>IF(INDEX(Matches!$X:$X,AA2579)=0,"",IF(I2579="H",INDEX(Matches!$I:$I,AA2579),INDEX(Matches!$H:$H,AA2579)))</f>
        <v/>
      </c>
      <c r="N2579" s="11">
        <f>IF(L2579="","",IF(L2579&gt;M2579,"W",IF(L2579=M2579,"D","L")))</f>
        <v/>
      </c>
      <c r="O2579" s="11">
        <f>IF(L2579="","",IF(L2579&gt;M2579,3,IF(L2579=M2579,1,0)))</f>
        <v/>
      </c>
      <c r="P2579" s="31">
        <f>IF(I2579="H",INDEX(Matches!$L:$L,AA2579),INDEX(Matches!$N:$N,AA2579))</f>
        <v/>
      </c>
      <c r="Q2579" s="31">
        <f>INDEX(Matches!$M:$M,AA2579)</f>
        <v/>
      </c>
      <c r="R2579" s="31">
        <f>IF(I2579="H",INDEX(Matches!$N:$N,AA2579),INDEX(Matches!$L:$L,AA2579))</f>
        <v/>
      </c>
      <c r="S2579" s="33">
        <f>IF(I2579="H",INDEX(Matches!$O:$O,AA2579),INDEX(Matches!$P:$P,AA2579))</f>
        <v/>
      </c>
      <c r="T2579" s="33">
        <f>IF(INDEX(Matches!$J:$J,AA2579)="","",IF(I2579="H",INDEX(Matches!$J:$J,AA2579),INDEX(Matches!$K:$K,AA2579)))</f>
        <v/>
      </c>
      <c r="U2579" s="33">
        <f>IF(INDEX(Matches!$K:$K,AA2579)="","",IF(I2579="H",INDEX(Matches!$K:$K,AA2579),INDEX(Matches!$J:$J,AA2579)))</f>
        <v/>
      </c>
      <c r="V2579" s="30">
        <f>IF(T2579="","",T2579-U2579)</f>
        <v/>
      </c>
      <c r="W2579" s="33">
        <f>IF(I2579="H",INDEX(Matches!$T:$T,AA2579),INDEX(Matches!$U:$U,AA2579))</f>
        <v/>
      </c>
      <c r="X2579" s="11">
        <f>INDEX(Matches!$X:$X,AA2579)</f>
        <v/>
      </c>
      <c r="Y2579" s="30">
        <f>IF(O2579="","",O2579-S2579)</f>
        <v/>
      </c>
      <c r="Z2579" s="30">
        <f>IF(W2579="","",W2579-S2579)</f>
        <v/>
      </c>
      <c r="AA2579" s="24">
        <f>MATCH(J2579,Matches!$A:$A,0)</f>
        <v/>
      </c>
      <c r="AB2579" s="33" t="n"/>
      <c r="AC2579" s="33" t="n">
        <v>1.752173577658777</v>
      </c>
      <c r="AD2579" s="24" t="n"/>
      <c r="AE2579" s="24" t="n">
        <v>6</v>
      </c>
      <c r="AF2579" s="33" t="n"/>
      <c r="AG2579" s="33" t="n"/>
    </row>
    <row r="2580">
      <c r="A2580" s="24" t="inlineStr">
        <is>
          <t>Oxford|25</t>
        </is>
      </c>
      <c r="B2580" s="24" t="inlineStr">
        <is>
          <t>E2</t>
        </is>
      </c>
      <c r="C2580" s="24" t="inlineStr">
        <is>
          <t>League One</t>
        </is>
      </c>
      <c r="D2580" s="24" t="inlineStr">
        <is>
          <t>Oxford</t>
        </is>
      </c>
      <c r="E2580" s="24" t="n">
        <v>25</v>
      </c>
      <c r="F2580" s="24" t="n">
        <v>7</v>
      </c>
      <c r="G2580" s="29" t="n">
        <v>46403.625</v>
      </c>
      <c r="H2580" s="24" t="inlineStr">
        <is>
          <t>Mansfield</t>
        </is>
      </c>
      <c r="I2580" s="24" t="inlineStr">
        <is>
          <t>H</t>
        </is>
      </c>
      <c r="J2580" s="24" t="inlineStr">
        <is>
          <t>E2-Oxford-Mansfiel</t>
        </is>
      </c>
      <c r="K2580" s="24" t="n">
        <v>16</v>
      </c>
      <c r="L2580" s="11">
        <f>IF(INDEX(Matches!$X:$X,AA2580)=0,"",IF(I2580="H",INDEX(Matches!$H:$H,AA2580),INDEX(Matches!$I:$I,AA2580)))</f>
        <v/>
      </c>
      <c r="M2580" s="11">
        <f>IF(INDEX(Matches!$X:$X,AA2580)=0,"",IF(I2580="H",INDEX(Matches!$I:$I,AA2580),INDEX(Matches!$H:$H,AA2580)))</f>
        <v/>
      </c>
      <c r="N2580" s="11">
        <f>IF(L2580="","",IF(L2580&gt;M2580,"W",IF(L2580=M2580,"D","L")))</f>
        <v/>
      </c>
      <c r="O2580" s="11">
        <f>IF(L2580="","",IF(L2580&gt;M2580,3,IF(L2580=M2580,1,0)))</f>
        <v/>
      </c>
      <c r="P2580" s="31">
        <f>IF(I2580="H",INDEX(Matches!$L:$L,AA2580),INDEX(Matches!$N:$N,AA2580))</f>
        <v/>
      </c>
      <c r="Q2580" s="31">
        <f>INDEX(Matches!$M:$M,AA2580)</f>
        <v/>
      </c>
      <c r="R2580" s="31">
        <f>IF(I2580="H",INDEX(Matches!$N:$N,AA2580),INDEX(Matches!$L:$L,AA2580))</f>
        <v/>
      </c>
      <c r="S2580" s="33">
        <f>IF(I2580="H",INDEX(Matches!$O:$O,AA2580),INDEX(Matches!$P:$P,AA2580))</f>
        <v/>
      </c>
      <c r="T2580" s="33">
        <f>IF(INDEX(Matches!$J:$J,AA2580)="","",IF(I2580="H",INDEX(Matches!$J:$J,AA2580),INDEX(Matches!$K:$K,AA2580)))</f>
        <v/>
      </c>
      <c r="U2580" s="33">
        <f>IF(INDEX(Matches!$K:$K,AA2580)="","",IF(I2580="H",INDEX(Matches!$K:$K,AA2580),INDEX(Matches!$J:$J,AA2580)))</f>
        <v/>
      </c>
      <c r="V2580" s="30">
        <f>IF(T2580="","",T2580-U2580)</f>
        <v/>
      </c>
      <c r="W2580" s="33">
        <f>IF(I2580="H",INDEX(Matches!$T:$T,AA2580),INDEX(Matches!$U:$U,AA2580))</f>
        <v/>
      </c>
      <c r="X2580" s="11">
        <f>INDEX(Matches!$X:$X,AA2580)</f>
        <v/>
      </c>
      <c r="Y2580" s="30">
        <f>IF(O2580="","",O2580-S2580)</f>
        <v/>
      </c>
      <c r="Z2580" s="30">
        <f>IF(W2580="","",W2580-S2580)</f>
        <v/>
      </c>
      <c r="AA2580" s="24">
        <f>MATCH(J2580,Matches!$A:$A,0)</f>
        <v/>
      </c>
      <c r="AB2580" s="33" t="n"/>
      <c r="AC2580" s="33" t="n">
        <v>1.544754813334116</v>
      </c>
      <c r="AD2580" s="24" t="n"/>
      <c r="AE2580" s="24" t="n">
        <v>7</v>
      </c>
      <c r="AF2580" s="33" t="n"/>
      <c r="AG2580" s="33" t="n"/>
    </row>
    <row r="2581">
      <c r="A2581" s="24" t="inlineStr">
        <is>
          <t>Oxford|26</t>
        </is>
      </c>
      <c r="B2581" s="24" t="inlineStr">
        <is>
          <t>E2</t>
        </is>
      </c>
      <c r="C2581" s="24" t="inlineStr">
        <is>
          <t>League One</t>
        </is>
      </c>
      <c r="D2581" s="24" t="inlineStr">
        <is>
          <t>Oxford</t>
        </is>
      </c>
      <c r="E2581" s="24" t="n">
        <v>26</v>
      </c>
      <c r="F2581" s="24" t="n">
        <v>7</v>
      </c>
      <c r="G2581" s="29" t="n">
        <v>46406.82291666666</v>
      </c>
      <c r="H2581" s="24" t="inlineStr">
        <is>
          <t>Wigan</t>
        </is>
      </c>
      <c r="I2581" s="24" t="inlineStr">
        <is>
          <t>A</t>
        </is>
      </c>
      <c r="J2581" s="24" t="inlineStr">
        <is>
          <t>E2-Wigan-Oxford</t>
        </is>
      </c>
      <c r="K2581" s="24" t="n">
        <v>14</v>
      </c>
      <c r="L2581" s="11">
        <f>IF(INDEX(Matches!$X:$X,AA2581)=0,"",IF(I2581="H",INDEX(Matches!$H:$H,AA2581),INDEX(Matches!$I:$I,AA2581)))</f>
        <v/>
      </c>
      <c r="M2581" s="11">
        <f>IF(INDEX(Matches!$X:$X,AA2581)=0,"",IF(I2581="H",INDEX(Matches!$I:$I,AA2581),INDEX(Matches!$H:$H,AA2581)))</f>
        <v/>
      </c>
      <c r="N2581" s="11">
        <f>IF(L2581="","",IF(L2581&gt;M2581,"W",IF(L2581=M2581,"D","L")))</f>
        <v/>
      </c>
      <c r="O2581" s="11">
        <f>IF(L2581="","",IF(L2581&gt;M2581,3,IF(L2581=M2581,1,0)))</f>
        <v/>
      </c>
      <c r="P2581" s="31">
        <f>IF(I2581="H",INDEX(Matches!$L:$L,AA2581),INDEX(Matches!$N:$N,AA2581))</f>
        <v/>
      </c>
      <c r="Q2581" s="31">
        <f>INDEX(Matches!$M:$M,AA2581)</f>
        <v/>
      </c>
      <c r="R2581" s="31">
        <f>IF(I2581="H",INDEX(Matches!$N:$N,AA2581),INDEX(Matches!$L:$L,AA2581))</f>
        <v/>
      </c>
      <c r="S2581" s="33">
        <f>IF(I2581="H",INDEX(Matches!$O:$O,AA2581),INDEX(Matches!$P:$P,AA2581))</f>
        <v/>
      </c>
      <c r="T2581" s="33">
        <f>IF(INDEX(Matches!$J:$J,AA2581)="","",IF(I2581="H",INDEX(Matches!$J:$J,AA2581),INDEX(Matches!$K:$K,AA2581)))</f>
        <v/>
      </c>
      <c r="U2581" s="33">
        <f>IF(INDEX(Matches!$K:$K,AA2581)="","",IF(I2581="H",INDEX(Matches!$K:$K,AA2581),INDEX(Matches!$J:$J,AA2581)))</f>
        <v/>
      </c>
      <c r="V2581" s="30">
        <f>IF(T2581="","",T2581-U2581)</f>
        <v/>
      </c>
      <c r="W2581" s="33">
        <f>IF(I2581="H",INDEX(Matches!$T:$T,AA2581),INDEX(Matches!$U:$U,AA2581))</f>
        <v/>
      </c>
      <c r="X2581" s="11">
        <f>INDEX(Matches!$X:$X,AA2581)</f>
        <v/>
      </c>
      <c r="Y2581" s="30">
        <f>IF(O2581="","",O2581-S2581)</f>
        <v/>
      </c>
      <c r="Z2581" s="30">
        <f>IF(W2581="","",W2581-S2581)</f>
        <v/>
      </c>
      <c r="AA2581" s="24">
        <f>MATCH(J2581,Matches!$A:$A,0)</f>
        <v/>
      </c>
      <c r="AB2581" s="33" t="n"/>
      <c r="AC2581" s="33" t="n">
        <v>1.255379473430594</v>
      </c>
      <c r="AD2581" s="24" t="n"/>
      <c r="AE2581" s="24" t="n">
        <v>7</v>
      </c>
      <c r="AF2581" s="33" t="n"/>
      <c r="AG2581" s="33" t="n"/>
    </row>
    <row r="2582">
      <c r="A2582" s="24" t="inlineStr">
        <is>
          <t>Oxford|27</t>
        </is>
      </c>
      <c r="B2582" s="24" t="inlineStr">
        <is>
          <t>E2</t>
        </is>
      </c>
      <c r="C2582" s="24" t="inlineStr">
        <is>
          <t>League One</t>
        </is>
      </c>
      <c r="D2582" s="24" t="inlineStr">
        <is>
          <t>Oxford</t>
        </is>
      </c>
      <c r="E2582" s="24" t="n">
        <v>27</v>
      </c>
      <c r="F2582" s="24" t="n">
        <v>7</v>
      </c>
      <c r="G2582" s="29" t="n">
        <v>46410.625</v>
      </c>
      <c r="H2582" s="24" t="inlineStr">
        <is>
          <t>Bradford</t>
        </is>
      </c>
      <c r="I2582" s="24" t="inlineStr">
        <is>
          <t>A</t>
        </is>
      </c>
      <c r="J2582" s="24" t="inlineStr">
        <is>
          <t>E2-Bradford-Oxford</t>
        </is>
      </c>
      <c r="K2582" s="24" t="n">
        <v>8</v>
      </c>
      <c r="L2582" s="11">
        <f>IF(INDEX(Matches!$X:$X,AA2582)=0,"",IF(I2582="H",INDEX(Matches!$H:$H,AA2582),INDEX(Matches!$I:$I,AA2582)))</f>
        <v/>
      </c>
      <c r="M2582" s="11">
        <f>IF(INDEX(Matches!$X:$X,AA2582)=0,"",IF(I2582="H",INDEX(Matches!$I:$I,AA2582),INDEX(Matches!$H:$H,AA2582)))</f>
        <v/>
      </c>
      <c r="N2582" s="11">
        <f>IF(L2582="","",IF(L2582&gt;M2582,"W",IF(L2582=M2582,"D","L")))</f>
        <v/>
      </c>
      <c r="O2582" s="11">
        <f>IF(L2582="","",IF(L2582&gt;M2582,3,IF(L2582=M2582,1,0)))</f>
        <v/>
      </c>
      <c r="P2582" s="31">
        <f>IF(I2582="H",INDEX(Matches!$L:$L,AA2582),INDEX(Matches!$N:$N,AA2582))</f>
        <v/>
      </c>
      <c r="Q2582" s="31">
        <f>INDEX(Matches!$M:$M,AA2582)</f>
        <v/>
      </c>
      <c r="R2582" s="31">
        <f>IF(I2582="H",INDEX(Matches!$N:$N,AA2582),INDEX(Matches!$L:$L,AA2582))</f>
        <v/>
      </c>
      <c r="S2582" s="33">
        <f>IF(I2582="H",INDEX(Matches!$O:$O,AA2582),INDEX(Matches!$P:$P,AA2582))</f>
        <v/>
      </c>
      <c r="T2582" s="33">
        <f>IF(INDEX(Matches!$J:$J,AA2582)="","",IF(I2582="H",INDEX(Matches!$J:$J,AA2582),INDEX(Matches!$K:$K,AA2582)))</f>
        <v/>
      </c>
      <c r="U2582" s="33">
        <f>IF(INDEX(Matches!$K:$K,AA2582)="","",IF(I2582="H",INDEX(Matches!$K:$K,AA2582),INDEX(Matches!$J:$J,AA2582)))</f>
        <v/>
      </c>
      <c r="V2582" s="30">
        <f>IF(T2582="","",T2582-U2582)</f>
        <v/>
      </c>
      <c r="W2582" s="33">
        <f>IF(I2582="H",INDEX(Matches!$T:$T,AA2582),INDEX(Matches!$U:$U,AA2582))</f>
        <v/>
      </c>
      <c r="X2582" s="11">
        <f>INDEX(Matches!$X:$X,AA2582)</f>
        <v/>
      </c>
      <c r="Y2582" s="30">
        <f>IF(O2582="","",O2582-S2582)</f>
        <v/>
      </c>
      <c r="Z2582" s="30">
        <f>IF(W2582="","",W2582-S2582)</f>
        <v/>
      </c>
      <c r="AA2582" s="24">
        <f>MATCH(J2582,Matches!$A:$A,0)</f>
        <v/>
      </c>
      <c r="AB2582" s="33" t="n"/>
      <c r="AC2582" s="33" t="n">
        <v>1.10113490036783</v>
      </c>
      <c r="AD2582" s="24" t="n"/>
      <c r="AE2582" s="24" t="n">
        <v>7</v>
      </c>
      <c r="AF2582" s="33" t="n"/>
      <c r="AG2582" s="33" t="n"/>
    </row>
    <row r="2583">
      <c r="A2583" s="24" t="inlineStr">
        <is>
          <t>Oxford|28</t>
        </is>
      </c>
      <c r="B2583" s="24" t="inlineStr">
        <is>
          <t>E2</t>
        </is>
      </c>
      <c r="C2583" s="24" t="inlineStr">
        <is>
          <t>League One</t>
        </is>
      </c>
      <c r="D2583" s="24" t="inlineStr">
        <is>
          <t>Oxford</t>
        </is>
      </c>
      <c r="E2583" s="24" t="n">
        <v>28</v>
      </c>
      <c r="F2583" s="24" t="n">
        <v>7</v>
      </c>
      <c r="G2583" s="29" t="n">
        <v>46417.625</v>
      </c>
      <c r="H2583" s="24" t="inlineStr">
        <is>
          <t>Barnsley</t>
        </is>
      </c>
      <c r="I2583" s="24" t="inlineStr">
        <is>
          <t>H</t>
        </is>
      </c>
      <c r="J2583" s="24" t="inlineStr">
        <is>
          <t>E2-Oxford-Barnsley</t>
        </is>
      </c>
      <c r="K2583" s="24" t="n">
        <v>13</v>
      </c>
      <c r="L2583" s="11">
        <f>IF(INDEX(Matches!$X:$X,AA2583)=0,"",IF(I2583="H",INDEX(Matches!$H:$H,AA2583),INDEX(Matches!$I:$I,AA2583)))</f>
        <v/>
      </c>
      <c r="M2583" s="11">
        <f>IF(INDEX(Matches!$X:$X,AA2583)=0,"",IF(I2583="H",INDEX(Matches!$I:$I,AA2583),INDEX(Matches!$H:$H,AA2583)))</f>
        <v/>
      </c>
      <c r="N2583" s="11">
        <f>IF(L2583="","",IF(L2583&gt;M2583,"W",IF(L2583=M2583,"D","L")))</f>
        <v/>
      </c>
      <c r="O2583" s="11">
        <f>IF(L2583="","",IF(L2583&gt;M2583,3,IF(L2583=M2583,1,0)))</f>
        <v/>
      </c>
      <c r="P2583" s="31">
        <f>IF(I2583="H",INDEX(Matches!$L:$L,AA2583),INDEX(Matches!$N:$N,AA2583))</f>
        <v/>
      </c>
      <c r="Q2583" s="31">
        <f>INDEX(Matches!$M:$M,AA2583)</f>
        <v/>
      </c>
      <c r="R2583" s="31">
        <f>IF(I2583="H",INDEX(Matches!$N:$N,AA2583),INDEX(Matches!$L:$L,AA2583))</f>
        <v/>
      </c>
      <c r="S2583" s="33">
        <f>IF(I2583="H",INDEX(Matches!$O:$O,AA2583),INDEX(Matches!$P:$P,AA2583))</f>
        <v/>
      </c>
      <c r="T2583" s="33">
        <f>IF(INDEX(Matches!$J:$J,AA2583)="","",IF(I2583="H",INDEX(Matches!$J:$J,AA2583),INDEX(Matches!$K:$K,AA2583)))</f>
        <v/>
      </c>
      <c r="U2583" s="33">
        <f>IF(INDEX(Matches!$K:$K,AA2583)="","",IF(I2583="H",INDEX(Matches!$K:$K,AA2583),INDEX(Matches!$J:$J,AA2583)))</f>
        <v/>
      </c>
      <c r="V2583" s="30">
        <f>IF(T2583="","",T2583-U2583)</f>
        <v/>
      </c>
      <c r="W2583" s="33">
        <f>IF(I2583="H",INDEX(Matches!$T:$T,AA2583),INDEX(Matches!$U:$U,AA2583))</f>
        <v/>
      </c>
      <c r="X2583" s="11">
        <f>INDEX(Matches!$X:$X,AA2583)</f>
        <v/>
      </c>
      <c r="Y2583" s="30">
        <f>IF(O2583="","",O2583-S2583)</f>
        <v/>
      </c>
      <c r="Z2583" s="30">
        <f>IF(W2583="","",W2583-S2583)</f>
        <v/>
      </c>
      <c r="AA2583" s="24">
        <f>MATCH(J2583,Matches!$A:$A,0)</f>
        <v/>
      </c>
      <c r="AB2583" s="33" t="n"/>
      <c r="AC2583" s="33" t="n">
        <v>1.548944350842343</v>
      </c>
      <c r="AD2583" s="24" t="n"/>
      <c r="AE2583" s="24" t="n">
        <v>7</v>
      </c>
      <c r="AF2583" s="33" t="n"/>
      <c r="AG2583" s="33" t="n"/>
    </row>
    <row r="2584">
      <c r="A2584" s="24" t="inlineStr">
        <is>
          <t>Oxford|29</t>
        </is>
      </c>
      <c r="B2584" s="24" t="inlineStr">
        <is>
          <t>E2</t>
        </is>
      </c>
      <c r="C2584" s="24" t="inlineStr">
        <is>
          <t>League One</t>
        </is>
      </c>
      <c r="D2584" s="24" t="inlineStr">
        <is>
          <t>Oxford</t>
        </is>
      </c>
      <c r="E2584" s="24" t="n">
        <v>29</v>
      </c>
      <c r="F2584" s="24" t="n">
        <v>8</v>
      </c>
      <c r="G2584" s="29" t="n">
        <v>46424.625</v>
      </c>
      <c r="H2584" s="24" t="inlineStr">
        <is>
          <t>Reading</t>
        </is>
      </c>
      <c r="I2584" s="24" t="inlineStr">
        <is>
          <t>A</t>
        </is>
      </c>
      <c r="J2584" s="24" t="inlineStr">
        <is>
          <t>E2-Reading-Oxford</t>
        </is>
      </c>
      <c r="K2584" s="24" t="n">
        <v>12</v>
      </c>
      <c r="L2584" s="11">
        <f>IF(INDEX(Matches!$X:$X,AA2584)=0,"",IF(I2584="H",INDEX(Matches!$H:$H,AA2584),INDEX(Matches!$I:$I,AA2584)))</f>
        <v/>
      </c>
      <c r="M2584" s="11">
        <f>IF(INDEX(Matches!$X:$X,AA2584)=0,"",IF(I2584="H",INDEX(Matches!$I:$I,AA2584),INDEX(Matches!$H:$H,AA2584)))</f>
        <v/>
      </c>
      <c r="N2584" s="11">
        <f>IF(L2584="","",IF(L2584&gt;M2584,"W",IF(L2584=M2584,"D","L")))</f>
        <v/>
      </c>
      <c r="O2584" s="11">
        <f>IF(L2584="","",IF(L2584&gt;M2584,3,IF(L2584=M2584,1,0)))</f>
        <v/>
      </c>
      <c r="P2584" s="31">
        <f>IF(I2584="H",INDEX(Matches!$L:$L,AA2584),INDEX(Matches!$N:$N,AA2584))</f>
        <v/>
      </c>
      <c r="Q2584" s="31">
        <f>INDEX(Matches!$M:$M,AA2584)</f>
        <v/>
      </c>
      <c r="R2584" s="31">
        <f>IF(I2584="H",INDEX(Matches!$N:$N,AA2584),INDEX(Matches!$L:$L,AA2584))</f>
        <v/>
      </c>
      <c r="S2584" s="33">
        <f>IF(I2584="H",INDEX(Matches!$O:$O,AA2584),INDEX(Matches!$P:$P,AA2584))</f>
        <v/>
      </c>
      <c r="T2584" s="33">
        <f>IF(INDEX(Matches!$J:$J,AA2584)="","",IF(I2584="H",INDEX(Matches!$J:$J,AA2584),INDEX(Matches!$K:$K,AA2584)))</f>
        <v/>
      </c>
      <c r="U2584" s="33">
        <f>IF(INDEX(Matches!$K:$K,AA2584)="","",IF(I2584="H",INDEX(Matches!$K:$K,AA2584),INDEX(Matches!$J:$J,AA2584)))</f>
        <v/>
      </c>
      <c r="V2584" s="30">
        <f>IF(T2584="","",T2584-U2584)</f>
        <v/>
      </c>
      <c r="W2584" s="33">
        <f>IF(I2584="H",INDEX(Matches!$T:$T,AA2584),INDEX(Matches!$U:$U,AA2584))</f>
        <v/>
      </c>
      <c r="X2584" s="11">
        <f>INDEX(Matches!$X:$X,AA2584)</f>
        <v/>
      </c>
      <c r="Y2584" s="30">
        <f>IF(O2584="","",O2584-S2584)</f>
        <v/>
      </c>
      <c r="Z2584" s="30">
        <f>IF(W2584="","",W2584-S2584)</f>
        <v/>
      </c>
      <c r="AA2584" s="24">
        <f>MATCH(J2584,Matches!$A:$A,0)</f>
        <v/>
      </c>
      <c r="AB2584" s="33" t="n"/>
      <c r="AC2584" s="33" t="n">
        <v>1.116723954547922</v>
      </c>
      <c r="AD2584" s="24" t="n"/>
      <c r="AE2584" s="24" t="n">
        <v>8</v>
      </c>
      <c r="AF2584" s="33" t="n"/>
      <c r="AG2584" s="33" t="n"/>
    </row>
    <row r="2585">
      <c r="A2585" s="24" t="inlineStr">
        <is>
          <t>Oxford|30</t>
        </is>
      </c>
      <c r="B2585" s="24" t="inlineStr">
        <is>
          <t>E2</t>
        </is>
      </c>
      <c r="C2585" s="24" t="inlineStr">
        <is>
          <t>League One</t>
        </is>
      </c>
      <c r="D2585" s="24" t="inlineStr">
        <is>
          <t>Oxford</t>
        </is>
      </c>
      <c r="E2585" s="24" t="n">
        <v>30</v>
      </c>
      <c r="F2585" s="24" t="n">
        <v>8</v>
      </c>
      <c r="G2585" s="29" t="n">
        <v>46427.82291666666</v>
      </c>
      <c r="H2585" s="24" t="inlineStr">
        <is>
          <t>Huddersfield</t>
        </is>
      </c>
      <c r="I2585" s="24" t="inlineStr">
        <is>
          <t>H</t>
        </is>
      </c>
      <c r="J2585" s="24" t="inlineStr">
        <is>
          <t>E2-Oxford-Huddersf</t>
        </is>
      </c>
      <c r="K2585" s="24" t="n">
        <v>4</v>
      </c>
      <c r="L2585" s="11">
        <f>IF(INDEX(Matches!$X:$X,AA2585)=0,"",IF(I2585="H",INDEX(Matches!$H:$H,AA2585),INDEX(Matches!$I:$I,AA2585)))</f>
        <v/>
      </c>
      <c r="M2585" s="11">
        <f>IF(INDEX(Matches!$X:$X,AA2585)=0,"",IF(I2585="H",INDEX(Matches!$I:$I,AA2585),INDEX(Matches!$H:$H,AA2585)))</f>
        <v/>
      </c>
      <c r="N2585" s="11">
        <f>IF(L2585="","",IF(L2585&gt;M2585,"W",IF(L2585=M2585,"D","L")))</f>
        <v/>
      </c>
      <c r="O2585" s="11">
        <f>IF(L2585="","",IF(L2585&gt;M2585,3,IF(L2585=M2585,1,0)))</f>
        <v/>
      </c>
      <c r="P2585" s="31">
        <f>IF(I2585="H",INDEX(Matches!$L:$L,AA2585),INDEX(Matches!$N:$N,AA2585))</f>
        <v/>
      </c>
      <c r="Q2585" s="31">
        <f>INDEX(Matches!$M:$M,AA2585)</f>
        <v/>
      </c>
      <c r="R2585" s="31">
        <f>IF(I2585="H",INDEX(Matches!$N:$N,AA2585),INDEX(Matches!$L:$L,AA2585))</f>
        <v/>
      </c>
      <c r="S2585" s="33">
        <f>IF(I2585="H",INDEX(Matches!$O:$O,AA2585),INDEX(Matches!$P:$P,AA2585))</f>
        <v/>
      </c>
      <c r="T2585" s="33">
        <f>IF(INDEX(Matches!$J:$J,AA2585)="","",IF(I2585="H",INDEX(Matches!$J:$J,AA2585),INDEX(Matches!$K:$K,AA2585)))</f>
        <v/>
      </c>
      <c r="U2585" s="33">
        <f>IF(INDEX(Matches!$K:$K,AA2585)="","",IF(I2585="H",INDEX(Matches!$K:$K,AA2585),INDEX(Matches!$J:$J,AA2585)))</f>
        <v/>
      </c>
      <c r="V2585" s="30">
        <f>IF(T2585="","",T2585-U2585)</f>
        <v/>
      </c>
      <c r="W2585" s="33">
        <f>IF(I2585="H",INDEX(Matches!$T:$T,AA2585),INDEX(Matches!$U:$U,AA2585))</f>
        <v/>
      </c>
      <c r="X2585" s="11">
        <f>INDEX(Matches!$X:$X,AA2585)</f>
        <v/>
      </c>
      <c r="Y2585" s="30">
        <f>IF(O2585="","",O2585-S2585)</f>
        <v/>
      </c>
      <c r="Z2585" s="30">
        <f>IF(W2585="","",W2585-S2585)</f>
        <v/>
      </c>
      <c r="AA2585" s="24">
        <f>MATCH(J2585,Matches!$A:$A,0)</f>
        <v/>
      </c>
      <c r="AB2585" s="33" t="n"/>
      <c r="AC2585" s="33" t="n">
        <v>1.277107516732988</v>
      </c>
      <c r="AD2585" s="24" t="n"/>
      <c r="AE2585" s="24" t="n">
        <v>8</v>
      </c>
      <c r="AF2585" s="33" t="n"/>
      <c r="AG2585" s="33" t="n"/>
    </row>
    <row r="2586">
      <c r="A2586" s="24" t="inlineStr">
        <is>
          <t>Oxford|31</t>
        </is>
      </c>
      <c r="B2586" s="24" t="inlineStr">
        <is>
          <t>E2</t>
        </is>
      </c>
      <c r="C2586" s="24" t="inlineStr">
        <is>
          <t>League One</t>
        </is>
      </c>
      <c r="D2586" s="24" t="inlineStr">
        <is>
          <t>Oxford</t>
        </is>
      </c>
      <c r="E2586" s="24" t="n">
        <v>31</v>
      </c>
      <c r="F2586" s="24" t="n">
        <v>8</v>
      </c>
      <c r="G2586" s="29" t="n">
        <v>46431.625</v>
      </c>
      <c r="H2586" s="24" t="inlineStr">
        <is>
          <t>Leicester</t>
        </is>
      </c>
      <c r="I2586" s="24" t="inlineStr">
        <is>
          <t>H</t>
        </is>
      </c>
      <c r="J2586" s="24" t="inlineStr">
        <is>
          <t>E2-Oxford-Leiceste</t>
        </is>
      </c>
      <c r="K2586" s="24" t="n">
        <v>1</v>
      </c>
      <c r="L2586" s="11">
        <f>IF(INDEX(Matches!$X:$X,AA2586)=0,"",IF(I2586="H",INDEX(Matches!$H:$H,AA2586),INDEX(Matches!$I:$I,AA2586)))</f>
        <v/>
      </c>
      <c r="M2586" s="11">
        <f>IF(INDEX(Matches!$X:$X,AA2586)=0,"",IF(I2586="H",INDEX(Matches!$I:$I,AA2586),INDEX(Matches!$H:$H,AA2586)))</f>
        <v/>
      </c>
      <c r="N2586" s="11">
        <f>IF(L2586="","",IF(L2586&gt;M2586,"W",IF(L2586=M2586,"D","L")))</f>
        <v/>
      </c>
      <c r="O2586" s="11">
        <f>IF(L2586="","",IF(L2586&gt;M2586,3,IF(L2586=M2586,1,0)))</f>
        <v/>
      </c>
      <c r="P2586" s="31">
        <f>IF(I2586="H",INDEX(Matches!$L:$L,AA2586),INDEX(Matches!$N:$N,AA2586))</f>
        <v/>
      </c>
      <c r="Q2586" s="31">
        <f>INDEX(Matches!$M:$M,AA2586)</f>
        <v/>
      </c>
      <c r="R2586" s="31">
        <f>IF(I2586="H",INDEX(Matches!$N:$N,AA2586),INDEX(Matches!$L:$L,AA2586))</f>
        <v/>
      </c>
      <c r="S2586" s="33">
        <f>IF(I2586="H",INDEX(Matches!$O:$O,AA2586),INDEX(Matches!$P:$P,AA2586))</f>
        <v/>
      </c>
      <c r="T2586" s="33">
        <f>IF(INDEX(Matches!$J:$J,AA2586)="","",IF(I2586="H",INDEX(Matches!$J:$J,AA2586),INDEX(Matches!$K:$K,AA2586)))</f>
        <v/>
      </c>
      <c r="U2586" s="33">
        <f>IF(INDEX(Matches!$K:$K,AA2586)="","",IF(I2586="H",INDEX(Matches!$K:$K,AA2586),INDEX(Matches!$J:$J,AA2586)))</f>
        <v/>
      </c>
      <c r="V2586" s="30">
        <f>IF(T2586="","",T2586-U2586)</f>
        <v/>
      </c>
      <c r="W2586" s="33">
        <f>IF(I2586="H",INDEX(Matches!$T:$T,AA2586),INDEX(Matches!$U:$U,AA2586))</f>
        <v/>
      </c>
      <c r="X2586" s="11">
        <f>INDEX(Matches!$X:$X,AA2586)</f>
        <v/>
      </c>
      <c r="Y2586" s="30">
        <f>IF(O2586="","",O2586-S2586)</f>
        <v/>
      </c>
      <c r="Z2586" s="30">
        <f>IF(W2586="","",W2586-S2586)</f>
        <v/>
      </c>
      <c r="AA2586" s="24">
        <f>MATCH(J2586,Matches!$A:$A,0)</f>
        <v/>
      </c>
      <c r="AB2586" s="33" t="n"/>
      <c r="AC2586" s="33" t="n">
        <v>1.106477046160286</v>
      </c>
      <c r="AD2586" s="24" t="n"/>
      <c r="AE2586" s="24" t="n">
        <v>8</v>
      </c>
      <c r="AF2586" s="33" t="n"/>
      <c r="AG2586" s="33" t="n"/>
    </row>
    <row r="2587">
      <c r="A2587" s="24" t="inlineStr">
        <is>
          <t>Oxford|32</t>
        </is>
      </c>
      <c r="B2587" s="24" t="inlineStr">
        <is>
          <t>E2</t>
        </is>
      </c>
      <c r="C2587" s="24" t="inlineStr">
        <is>
          <t>League One</t>
        </is>
      </c>
      <c r="D2587" s="24" t="inlineStr">
        <is>
          <t>Oxford</t>
        </is>
      </c>
      <c r="E2587" s="24" t="n">
        <v>32</v>
      </c>
      <c r="F2587" s="24" t="n">
        <v>8</v>
      </c>
      <c r="G2587" s="29" t="n">
        <v>46438.625</v>
      </c>
      <c r="H2587" s="24" t="inlineStr">
        <is>
          <t>Burton</t>
        </is>
      </c>
      <c r="I2587" s="24" t="inlineStr">
        <is>
          <t>A</t>
        </is>
      </c>
      <c r="J2587" s="24" t="inlineStr">
        <is>
          <t>E2-Burton-Oxford</t>
        </is>
      </c>
      <c r="K2587" s="24" t="n">
        <v>22</v>
      </c>
      <c r="L2587" s="11">
        <f>IF(INDEX(Matches!$X:$X,AA2587)=0,"",IF(I2587="H",INDEX(Matches!$H:$H,AA2587),INDEX(Matches!$I:$I,AA2587)))</f>
        <v/>
      </c>
      <c r="M2587" s="11">
        <f>IF(INDEX(Matches!$X:$X,AA2587)=0,"",IF(I2587="H",INDEX(Matches!$I:$I,AA2587),INDEX(Matches!$H:$H,AA2587)))</f>
        <v/>
      </c>
      <c r="N2587" s="11">
        <f>IF(L2587="","",IF(L2587&gt;M2587,"W",IF(L2587=M2587,"D","L")))</f>
        <v/>
      </c>
      <c r="O2587" s="11">
        <f>IF(L2587="","",IF(L2587&gt;M2587,3,IF(L2587=M2587,1,0)))</f>
        <v/>
      </c>
      <c r="P2587" s="31">
        <f>IF(I2587="H",INDEX(Matches!$L:$L,AA2587),INDEX(Matches!$N:$N,AA2587))</f>
        <v/>
      </c>
      <c r="Q2587" s="31">
        <f>INDEX(Matches!$M:$M,AA2587)</f>
        <v/>
      </c>
      <c r="R2587" s="31">
        <f>IF(I2587="H",INDEX(Matches!$N:$N,AA2587),INDEX(Matches!$L:$L,AA2587))</f>
        <v/>
      </c>
      <c r="S2587" s="33">
        <f>IF(I2587="H",INDEX(Matches!$O:$O,AA2587),INDEX(Matches!$P:$P,AA2587))</f>
        <v/>
      </c>
      <c r="T2587" s="33">
        <f>IF(INDEX(Matches!$J:$J,AA2587)="","",IF(I2587="H",INDEX(Matches!$J:$J,AA2587),INDEX(Matches!$K:$K,AA2587)))</f>
        <v/>
      </c>
      <c r="U2587" s="33">
        <f>IF(INDEX(Matches!$K:$K,AA2587)="","",IF(I2587="H",INDEX(Matches!$K:$K,AA2587),INDEX(Matches!$J:$J,AA2587)))</f>
        <v/>
      </c>
      <c r="V2587" s="30">
        <f>IF(T2587="","",T2587-U2587)</f>
        <v/>
      </c>
      <c r="W2587" s="33">
        <f>IF(I2587="H",INDEX(Matches!$T:$T,AA2587),INDEX(Matches!$U:$U,AA2587))</f>
        <v/>
      </c>
      <c r="X2587" s="11">
        <f>INDEX(Matches!$X:$X,AA2587)</f>
        <v/>
      </c>
      <c r="Y2587" s="30">
        <f>IF(O2587="","",O2587-S2587)</f>
        <v/>
      </c>
      <c r="Z2587" s="30">
        <f>IF(W2587="","",W2587-S2587)</f>
        <v/>
      </c>
      <c r="AA2587" s="24">
        <f>MATCH(J2587,Matches!$A:$A,0)</f>
        <v/>
      </c>
      <c r="AB2587" s="33" t="n"/>
      <c r="AC2587" s="33" t="n">
        <v>1.389838621527979</v>
      </c>
      <c r="AD2587" s="24" t="n"/>
      <c r="AE2587" s="24" t="n">
        <v>8</v>
      </c>
      <c r="AF2587" s="33" t="n"/>
      <c r="AG2587" s="33" t="n"/>
    </row>
    <row r="2588">
      <c r="A2588" s="24" t="inlineStr">
        <is>
          <t>Oxford|33</t>
        </is>
      </c>
      <c r="B2588" s="24" t="inlineStr">
        <is>
          <t>E2</t>
        </is>
      </c>
      <c r="C2588" s="24" t="inlineStr">
        <is>
          <t>League One</t>
        </is>
      </c>
      <c r="D2588" s="24" t="inlineStr">
        <is>
          <t>Oxford</t>
        </is>
      </c>
      <c r="E2588" s="24" t="n">
        <v>33</v>
      </c>
      <c r="F2588" s="24" t="n">
        <v>9</v>
      </c>
      <c r="G2588" s="29" t="n">
        <v>46445.625</v>
      </c>
      <c r="H2588" s="24" t="inlineStr">
        <is>
          <t>Luton</t>
        </is>
      </c>
      <c r="I2588" s="24" t="inlineStr">
        <is>
          <t>H</t>
        </is>
      </c>
      <c r="J2588" s="24" t="inlineStr">
        <is>
          <t>E2-Oxford-Luton</t>
        </is>
      </c>
      <c r="K2588" s="24" t="n">
        <v>3</v>
      </c>
      <c r="L2588" s="11">
        <f>IF(INDEX(Matches!$X:$X,AA2588)=0,"",IF(I2588="H",INDEX(Matches!$H:$H,AA2588),INDEX(Matches!$I:$I,AA2588)))</f>
        <v/>
      </c>
      <c r="M2588" s="11">
        <f>IF(INDEX(Matches!$X:$X,AA2588)=0,"",IF(I2588="H",INDEX(Matches!$I:$I,AA2588),INDEX(Matches!$H:$H,AA2588)))</f>
        <v/>
      </c>
      <c r="N2588" s="11">
        <f>IF(L2588="","",IF(L2588&gt;M2588,"W",IF(L2588=M2588,"D","L")))</f>
        <v/>
      </c>
      <c r="O2588" s="11">
        <f>IF(L2588="","",IF(L2588&gt;M2588,3,IF(L2588=M2588,1,0)))</f>
        <v/>
      </c>
      <c r="P2588" s="31">
        <f>IF(I2588="H",INDEX(Matches!$L:$L,AA2588),INDEX(Matches!$N:$N,AA2588))</f>
        <v/>
      </c>
      <c r="Q2588" s="31">
        <f>INDEX(Matches!$M:$M,AA2588)</f>
        <v/>
      </c>
      <c r="R2588" s="31">
        <f>IF(I2588="H",INDEX(Matches!$N:$N,AA2588),INDEX(Matches!$L:$L,AA2588))</f>
        <v/>
      </c>
      <c r="S2588" s="33">
        <f>IF(I2588="H",INDEX(Matches!$O:$O,AA2588),INDEX(Matches!$P:$P,AA2588))</f>
        <v/>
      </c>
      <c r="T2588" s="33">
        <f>IF(INDEX(Matches!$J:$J,AA2588)="","",IF(I2588="H",INDEX(Matches!$J:$J,AA2588),INDEX(Matches!$K:$K,AA2588)))</f>
        <v/>
      </c>
      <c r="U2588" s="33">
        <f>IF(INDEX(Matches!$K:$K,AA2588)="","",IF(I2588="H",INDEX(Matches!$K:$K,AA2588),INDEX(Matches!$J:$J,AA2588)))</f>
        <v/>
      </c>
      <c r="V2588" s="30">
        <f>IF(T2588="","",T2588-U2588)</f>
        <v/>
      </c>
      <c r="W2588" s="33">
        <f>IF(I2588="H",INDEX(Matches!$T:$T,AA2588),INDEX(Matches!$U:$U,AA2588))</f>
        <v/>
      </c>
      <c r="X2588" s="11">
        <f>INDEX(Matches!$X:$X,AA2588)</f>
        <v/>
      </c>
      <c r="Y2588" s="30">
        <f>IF(O2588="","",O2588-S2588)</f>
        <v/>
      </c>
      <c r="Z2588" s="30">
        <f>IF(W2588="","",W2588-S2588)</f>
        <v/>
      </c>
      <c r="AA2588" s="24">
        <f>MATCH(J2588,Matches!$A:$A,0)</f>
        <v/>
      </c>
      <c r="AB2588" s="33" t="n"/>
      <c r="AC2588" s="33" t="n">
        <v>1.278185011980531</v>
      </c>
      <c r="AD2588" s="24" t="n"/>
      <c r="AE2588" s="24" t="n">
        <v>9</v>
      </c>
      <c r="AF2588" s="33" t="n"/>
      <c r="AG2588" s="33" t="n"/>
    </row>
    <row r="2589">
      <c r="A2589" s="24" t="inlineStr">
        <is>
          <t>Oxford|34</t>
        </is>
      </c>
      <c r="B2589" s="24" t="inlineStr">
        <is>
          <t>E2</t>
        </is>
      </c>
      <c r="C2589" s="24" t="inlineStr">
        <is>
          <t>League One</t>
        </is>
      </c>
      <c r="D2589" s="24" t="inlineStr">
        <is>
          <t>Oxford</t>
        </is>
      </c>
      <c r="E2589" s="24" t="n">
        <v>34</v>
      </c>
      <c r="F2589" s="24" t="n">
        <v>9</v>
      </c>
      <c r="G2589" s="29" t="n">
        <v>46452.625</v>
      </c>
      <c r="H2589" s="24" t="inlineStr">
        <is>
          <t>MK Dons</t>
        </is>
      </c>
      <c r="I2589" s="24" t="inlineStr">
        <is>
          <t>A</t>
        </is>
      </c>
      <c r="J2589" s="24" t="inlineStr">
        <is>
          <t>E2-MKDons-Oxford</t>
        </is>
      </c>
      <c r="K2589" s="24" t="n">
        <v>6</v>
      </c>
      <c r="L2589" s="11">
        <f>IF(INDEX(Matches!$X:$X,AA2589)=0,"",IF(I2589="H",INDEX(Matches!$H:$H,AA2589),INDEX(Matches!$I:$I,AA2589)))</f>
        <v/>
      </c>
      <c r="M2589" s="11">
        <f>IF(INDEX(Matches!$X:$X,AA2589)=0,"",IF(I2589="H",INDEX(Matches!$I:$I,AA2589),INDEX(Matches!$H:$H,AA2589)))</f>
        <v/>
      </c>
      <c r="N2589" s="11">
        <f>IF(L2589="","",IF(L2589&gt;M2589,"W",IF(L2589=M2589,"D","L")))</f>
        <v/>
      </c>
      <c r="O2589" s="11">
        <f>IF(L2589="","",IF(L2589&gt;M2589,3,IF(L2589=M2589,1,0)))</f>
        <v/>
      </c>
      <c r="P2589" s="31">
        <f>IF(I2589="H",INDEX(Matches!$L:$L,AA2589),INDEX(Matches!$N:$N,AA2589))</f>
        <v/>
      </c>
      <c r="Q2589" s="31">
        <f>INDEX(Matches!$M:$M,AA2589)</f>
        <v/>
      </c>
      <c r="R2589" s="31">
        <f>IF(I2589="H",INDEX(Matches!$N:$N,AA2589),INDEX(Matches!$L:$L,AA2589))</f>
        <v/>
      </c>
      <c r="S2589" s="33">
        <f>IF(I2589="H",INDEX(Matches!$O:$O,AA2589),INDEX(Matches!$P:$P,AA2589))</f>
        <v/>
      </c>
      <c r="T2589" s="33">
        <f>IF(INDEX(Matches!$J:$J,AA2589)="","",IF(I2589="H",INDEX(Matches!$J:$J,AA2589),INDEX(Matches!$K:$K,AA2589)))</f>
        <v/>
      </c>
      <c r="U2589" s="33">
        <f>IF(INDEX(Matches!$K:$K,AA2589)="","",IF(I2589="H",INDEX(Matches!$K:$K,AA2589),INDEX(Matches!$J:$J,AA2589)))</f>
        <v/>
      </c>
      <c r="V2589" s="30">
        <f>IF(T2589="","",T2589-U2589)</f>
        <v/>
      </c>
      <c r="W2589" s="33">
        <f>IF(I2589="H",INDEX(Matches!$T:$T,AA2589),INDEX(Matches!$U:$U,AA2589))</f>
        <v/>
      </c>
      <c r="X2589" s="11">
        <f>INDEX(Matches!$X:$X,AA2589)</f>
        <v/>
      </c>
      <c r="Y2589" s="30">
        <f>IF(O2589="","",O2589-S2589)</f>
        <v/>
      </c>
      <c r="Z2589" s="30">
        <f>IF(W2589="","",W2589-S2589)</f>
        <v/>
      </c>
      <c r="AA2589" s="24">
        <f>MATCH(J2589,Matches!$A:$A,0)</f>
        <v/>
      </c>
      <c r="AB2589" s="33" t="n"/>
      <c r="AC2589" s="33" t="n">
        <v>1.101866336947539</v>
      </c>
      <c r="AD2589" s="24" t="n"/>
      <c r="AE2589" s="24" t="n">
        <v>9</v>
      </c>
      <c r="AF2589" s="33" t="n"/>
      <c r="AG2589" s="33" t="n"/>
    </row>
    <row r="2590">
      <c r="A2590" s="24" t="inlineStr">
        <is>
          <t>Oxford|35</t>
        </is>
      </c>
      <c r="B2590" s="24" t="inlineStr">
        <is>
          <t>E2</t>
        </is>
      </c>
      <c r="C2590" s="24" t="inlineStr">
        <is>
          <t>League One</t>
        </is>
      </c>
      <c r="D2590" s="24" t="inlineStr">
        <is>
          <t>Oxford</t>
        </is>
      </c>
      <c r="E2590" s="24" t="n">
        <v>35</v>
      </c>
      <c r="F2590" s="24" t="n">
        <v>9</v>
      </c>
      <c r="G2590" s="29" t="n">
        <v>46459.625</v>
      </c>
      <c r="H2590" s="24" t="inlineStr">
        <is>
          <t>Stevenage</t>
        </is>
      </c>
      <c r="I2590" s="24" t="inlineStr">
        <is>
          <t>H</t>
        </is>
      </c>
      <c r="J2590" s="24" t="inlineStr">
        <is>
          <t>E2-Oxford-Stevenag</t>
        </is>
      </c>
      <c r="K2590" s="24" t="n">
        <v>17</v>
      </c>
      <c r="L2590" s="11">
        <f>IF(INDEX(Matches!$X:$X,AA2590)=0,"",IF(I2590="H",INDEX(Matches!$H:$H,AA2590),INDEX(Matches!$I:$I,AA2590)))</f>
        <v/>
      </c>
      <c r="M2590" s="11">
        <f>IF(INDEX(Matches!$X:$X,AA2590)=0,"",IF(I2590="H",INDEX(Matches!$I:$I,AA2590),INDEX(Matches!$H:$H,AA2590)))</f>
        <v/>
      </c>
      <c r="N2590" s="11">
        <f>IF(L2590="","",IF(L2590&gt;M2590,"W",IF(L2590=M2590,"D","L")))</f>
        <v/>
      </c>
      <c r="O2590" s="11">
        <f>IF(L2590="","",IF(L2590&gt;M2590,3,IF(L2590=M2590,1,0)))</f>
        <v/>
      </c>
      <c r="P2590" s="31">
        <f>IF(I2590="H",INDEX(Matches!$L:$L,AA2590),INDEX(Matches!$N:$N,AA2590))</f>
        <v/>
      </c>
      <c r="Q2590" s="31">
        <f>INDEX(Matches!$M:$M,AA2590)</f>
        <v/>
      </c>
      <c r="R2590" s="31">
        <f>IF(I2590="H",INDEX(Matches!$N:$N,AA2590),INDEX(Matches!$L:$L,AA2590))</f>
        <v/>
      </c>
      <c r="S2590" s="33">
        <f>IF(I2590="H",INDEX(Matches!$O:$O,AA2590),INDEX(Matches!$P:$P,AA2590))</f>
        <v/>
      </c>
      <c r="T2590" s="33">
        <f>IF(INDEX(Matches!$J:$J,AA2590)="","",IF(I2590="H",INDEX(Matches!$J:$J,AA2590),INDEX(Matches!$K:$K,AA2590)))</f>
        <v/>
      </c>
      <c r="U2590" s="33">
        <f>IF(INDEX(Matches!$K:$K,AA2590)="","",IF(I2590="H",INDEX(Matches!$K:$K,AA2590),INDEX(Matches!$J:$J,AA2590)))</f>
        <v/>
      </c>
      <c r="V2590" s="30">
        <f>IF(T2590="","",T2590-U2590)</f>
        <v/>
      </c>
      <c r="W2590" s="33">
        <f>IF(I2590="H",INDEX(Matches!$T:$T,AA2590),INDEX(Matches!$U:$U,AA2590))</f>
        <v/>
      </c>
      <c r="X2590" s="11">
        <f>INDEX(Matches!$X:$X,AA2590)</f>
        <v/>
      </c>
      <c r="Y2590" s="30">
        <f>IF(O2590="","",O2590-S2590)</f>
        <v/>
      </c>
      <c r="Z2590" s="30">
        <f>IF(W2590="","",W2590-S2590)</f>
        <v/>
      </c>
      <c r="AA2590" s="24">
        <f>MATCH(J2590,Matches!$A:$A,0)</f>
        <v/>
      </c>
      <c r="AB2590" s="33" t="n"/>
      <c r="AC2590" s="33" t="n">
        <v>1.553949525372276</v>
      </c>
      <c r="AD2590" s="24" t="n"/>
      <c r="AE2590" s="24" t="n">
        <v>9</v>
      </c>
      <c r="AF2590" s="33" t="n"/>
      <c r="AG2590" s="33" t="n"/>
    </row>
    <row r="2591">
      <c r="A2591" s="24" t="inlineStr">
        <is>
          <t>Oxford|36</t>
        </is>
      </c>
      <c r="B2591" s="24" t="inlineStr">
        <is>
          <t>E2</t>
        </is>
      </c>
      <c r="C2591" s="24" t="inlineStr">
        <is>
          <t>League One</t>
        </is>
      </c>
      <c r="D2591" s="24" t="inlineStr">
        <is>
          <t>Oxford</t>
        </is>
      </c>
      <c r="E2591" s="24" t="n">
        <v>36</v>
      </c>
      <c r="F2591" s="24" t="n">
        <v>9</v>
      </c>
      <c r="G2591" s="29" t="n">
        <v>46466.625</v>
      </c>
      <c r="H2591" s="24" t="inlineStr">
        <is>
          <t>Wycombe</t>
        </is>
      </c>
      <c r="I2591" s="24" t="inlineStr">
        <is>
          <t>A</t>
        </is>
      </c>
      <c r="J2591" s="24" t="inlineStr">
        <is>
          <t>E2-Wycombe-Oxford</t>
        </is>
      </c>
      <c r="K2591" s="24" t="n">
        <v>9</v>
      </c>
      <c r="L2591" s="11">
        <f>IF(INDEX(Matches!$X:$X,AA2591)=0,"",IF(I2591="H",INDEX(Matches!$H:$H,AA2591),INDEX(Matches!$I:$I,AA2591)))</f>
        <v/>
      </c>
      <c r="M2591" s="11">
        <f>IF(INDEX(Matches!$X:$X,AA2591)=0,"",IF(I2591="H",INDEX(Matches!$I:$I,AA2591),INDEX(Matches!$H:$H,AA2591)))</f>
        <v/>
      </c>
      <c r="N2591" s="11">
        <f>IF(L2591="","",IF(L2591&gt;M2591,"W",IF(L2591=M2591,"D","L")))</f>
        <v/>
      </c>
      <c r="O2591" s="11">
        <f>IF(L2591="","",IF(L2591&gt;M2591,3,IF(L2591=M2591,1,0)))</f>
        <v/>
      </c>
      <c r="P2591" s="31">
        <f>IF(I2591="H",INDEX(Matches!$L:$L,AA2591),INDEX(Matches!$N:$N,AA2591))</f>
        <v/>
      </c>
      <c r="Q2591" s="31">
        <f>INDEX(Matches!$M:$M,AA2591)</f>
        <v/>
      </c>
      <c r="R2591" s="31">
        <f>IF(I2591="H",INDEX(Matches!$N:$N,AA2591),INDEX(Matches!$L:$L,AA2591))</f>
        <v/>
      </c>
      <c r="S2591" s="33">
        <f>IF(I2591="H",INDEX(Matches!$O:$O,AA2591),INDEX(Matches!$P:$P,AA2591))</f>
        <v/>
      </c>
      <c r="T2591" s="33">
        <f>IF(INDEX(Matches!$J:$J,AA2591)="","",IF(I2591="H",INDEX(Matches!$J:$J,AA2591),INDEX(Matches!$K:$K,AA2591)))</f>
        <v/>
      </c>
      <c r="U2591" s="33">
        <f>IF(INDEX(Matches!$K:$K,AA2591)="","",IF(I2591="H",INDEX(Matches!$K:$K,AA2591),INDEX(Matches!$J:$J,AA2591)))</f>
        <v/>
      </c>
      <c r="V2591" s="30">
        <f>IF(T2591="","",T2591-U2591)</f>
        <v/>
      </c>
      <c r="W2591" s="33">
        <f>IF(I2591="H",INDEX(Matches!$T:$T,AA2591),INDEX(Matches!$U:$U,AA2591))</f>
        <v/>
      </c>
      <c r="X2591" s="11">
        <f>INDEX(Matches!$X:$X,AA2591)</f>
        <v/>
      </c>
      <c r="Y2591" s="30">
        <f>IF(O2591="","",O2591-S2591)</f>
        <v/>
      </c>
      <c r="Z2591" s="30">
        <f>IF(W2591="","",W2591-S2591)</f>
        <v/>
      </c>
      <c r="AA2591" s="24">
        <f>MATCH(J2591,Matches!$A:$A,0)</f>
        <v/>
      </c>
      <c r="AB2591" s="33" t="n"/>
      <c r="AC2591" s="33" t="n">
        <v>1.132342046448434</v>
      </c>
      <c r="AD2591" s="24" t="n"/>
      <c r="AE2591" s="24" t="n">
        <v>9</v>
      </c>
      <c r="AF2591" s="33" t="n"/>
      <c r="AG2591" s="33" t="n"/>
    </row>
    <row r="2592">
      <c r="A2592" s="24" t="inlineStr">
        <is>
          <t>Oxford|37</t>
        </is>
      </c>
      <c r="B2592" s="24" t="inlineStr">
        <is>
          <t>E2</t>
        </is>
      </c>
      <c r="C2592" s="24" t="inlineStr">
        <is>
          <t>League One</t>
        </is>
      </c>
      <c r="D2592" s="24" t="inlineStr">
        <is>
          <t>Oxford</t>
        </is>
      </c>
      <c r="E2592" s="24" t="n">
        <v>37</v>
      </c>
      <c r="F2592" s="24" t="n">
        <v>10</v>
      </c>
      <c r="G2592" s="29" t="n">
        <v>46472.625</v>
      </c>
      <c r="H2592" s="24" t="inlineStr">
        <is>
          <t>Leyton Orient</t>
        </is>
      </c>
      <c r="I2592" s="24" t="inlineStr">
        <is>
          <t>H</t>
        </is>
      </c>
      <c r="J2592" s="24" t="inlineStr">
        <is>
          <t>E2-Oxford-LeytonOr</t>
        </is>
      </c>
      <c r="K2592" s="24" t="n">
        <v>20</v>
      </c>
      <c r="L2592" s="11">
        <f>IF(INDEX(Matches!$X:$X,AA2592)=0,"",IF(I2592="H",INDEX(Matches!$H:$H,AA2592),INDEX(Matches!$I:$I,AA2592)))</f>
        <v/>
      </c>
      <c r="M2592" s="11">
        <f>IF(INDEX(Matches!$X:$X,AA2592)=0,"",IF(I2592="H",INDEX(Matches!$I:$I,AA2592),INDEX(Matches!$H:$H,AA2592)))</f>
        <v/>
      </c>
      <c r="N2592" s="11">
        <f>IF(L2592="","",IF(L2592&gt;M2592,"W",IF(L2592=M2592,"D","L")))</f>
        <v/>
      </c>
      <c r="O2592" s="11">
        <f>IF(L2592="","",IF(L2592&gt;M2592,3,IF(L2592=M2592,1,0)))</f>
        <v/>
      </c>
      <c r="P2592" s="31">
        <f>IF(I2592="H",INDEX(Matches!$L:$L,AA2592),INDEX(Matches!$N:$N,AA2592))</f>
        <v/>
      </c>
      <c r="Q2592" s="31">
        <f>INDEX(Matches!$M:$M,AA2592)</f>
        <v/>
      </c>
      <c r="R2592" s="31">
        <f>IF(I2592="H",INDEX(Matches!$N:$N,AA2592),INDEX(Matches!$L:$L,AA2592))</f>
        <v/>
      </c>
      <c r="S2592" s="33">
        <f>IF(I2592="H",INDEX(Matches!$O:$O,AA2592),INDEX(Matches!$P:$P,AA2592))</f>
        <v/>
      </c>
      <c r="T2592" s="33">
        <f>IF(INDEX(Matches!$J:$J,AA2592)="","",IF(I2592="H",INDEX(Matches!$J:$J,AA2592),INDEX(Matches!$K:$K,AA2592)))</f>
        <v/>
      </c>
      <c r="U2592" s="33">
        <f>IF(INDEX(Matches!$K:$K,AA2592)="","",IF(I2592="H",INDEX(Matches!$K:$K,AA2592),INDEX(Matches!$J:$J,AA2592)))</f>
        <v/>
      </c>
      <c r="V2592" s="30">
        <f>IF(T2592="","",T2592-U2592)</f>
        <v/>
      </c>
      <c r="W2592" s="33">
        <f>IF(I2592="H",INDEX(Matches!$T:$T,AA2592),INDEX(Matches!$U:$U,AA2592))</f>
        <v/>
      </c>
      <c r="X2592" s="11">
        <f>INDEX(Matches!$X:$X,AA2592)</f>
        <v/>
      </c>
      <c r="Y2592" s="30">
        <f>IF(O2592="","",O2592-S2592)</f>
        <v/>
      </c>
      <c r="Z2592" s="30">
        <f>IF(W2592="","",W2592-S2592)</f>
        <v/>
      </c>
      <c r="AA2592" s="24">
        <f>MATCH(J2592,Matches!$A:$A,0)</f>
        <v/>
      </c>
      <c r="AB2592" s="33" t="n"/>
      <c r="AC2592" s="33" t="n">
        <v>1.637197578836981</v>
      </c>
      <c r="AD2592" s="24" t="n"/>
      <c r="AE2592" s="24" t="n">
        <v>10</v>
      </c>
      <c r="AF2592" s="33" t="n"/>
      <c r="AG2592" s="33" t="n"/>
    </row>
    <row r="2593">
      <c r="A2593" s="24" t="inlineStr">
        <is>
          <t>Oxford|38</t>
        </is>
      </c>
      <c r="B2593" s="24" t="inlineStr">
        <is>
          <t>E2</t>
        </is>
      </c>
      <c r="C2593" s="24" t="inlineStr">
        <is>
          <t>League One</t>
        </is>
      </c>
      <c r="D2593" s="24" t="inlineStr">
        <is>
          <t>Oxford</t>
        </is>
      </c>
      <c r="E2593" s="24" t="n">
        <v>38</v>
      </c>
      <c r="F2593" s="24" t="n">
        <v>10</v>
      </c>
      <c r="G2593" s="29" t="n">
        <v>46475.625</v>
      </c>
      <c r="H2593" s="24" t="inlineStr">
        <is>
          <t>Blackpool</t>
        </is>
      </c>
      <c r="I2593" s="24" t="inlineStr">
        <is>
          <t>A</t>
        </is>
      </c>
      <c r="J2593" s="24" t="inlineStr">
        <is>
          <t>E2-Blackpoo-Oxford</t>
        </is>
      </c>
      <c r="K2593" s="24" t="n">
        <v>10</v>
      </c>
      <c r="L2593" s="11">
        <f>IF(INDEX(Matches!$X:$X,AA2593)=0,"",IF(I2593="H",INDEX(Matches!$H:$H,AA2593),INDEX(Matches!$I:$I,AA2593)))</f>
        <v/>
      </c>
      <c r="M2593" s="11">
        <f>IF(INDEX(Matches!$X:$X,AA2593)=0,"",IF(I2593="H",INDEX(Matches!$I:$I,AA2593),INDEX(Matches!$H:$H,AA2593)))</f>
        <v/>
      </c>
      <c r="N2593" s="11">
        <f>IF(L2593="","",IF(L2593&gt;M2593,"W",IF(L2593=M2593,"D","L")))</f>
        <v/>
      </c>
      <c r="O2593" s="11">
        <f>IF(L2593="","",IF(L2593&gt;M2593,3,IF(L2593=M2593,1,0)))</f>
        <v/>
      </c>
      <c r="P2593" s="31">
        <f>IF(I2593="H",INDEX(Matches!$L:$L,AA2593),INDEX(Matches!$N:$N,AA2593))</f>
        <v/>
      </c>
      <c r="Q2593" s="31">
        <f>INDEX(Matches!$M:$M,AA2593)</f>
        <v/>
      </c>
      <c r="R2593" s="31">
        <f>IF(I2593="H",INDEX(Matches!$N:$N,AA2593),INDEX(Matches!$L:$L,AA2593))</f>
        <v/>
      </c>
      <c r="S2593" s="33">
        <f>IF(I2593="H",INDEX(Matches!$O:$O,AA2593),INDEX(Matches!$P:$P,AA2593))</f>
        <v/>
      </c>
      <c r="T2593" s="33">
        <f>IF(INDEX(Matches!$J:$J,AA2593)="","",IF(I2593="H",INDEX(Matches!$J:$J,AA2593),INDEX(Matches!$K:$K,AA2593)))</f>
        <v/>
      </c>
      <c r="U2593" s="33">
        <f>IF(INDEX(Matches!$K:$K,AA2593)="","",IF(I2593="H",INDEX(Matches!$K:$K,AA2593),INDEX(Matches!$J:$J,AA2593)))</f>
        <v/>
      </c>
      <c r="V2593" s="30">
        <f>IF(T2593="","",T2593-U2593)</f>
        <v/>
      </c>
      <c r="W2593" s="33">
        <f>IF(I2593="H",INDEX(Matches!$T:$T,AA2593),INDEX(Matches!$U:$U,AA2593))</f>
        <v/>
      </c>
      <c r="X2593" s="11">
        <f>INDEX(Matches!$X:$X,AA2593)</f>
        <v/>
      </c>
      <c r="Y2593" s="30">
        <f>IF(O2593="","",O2593-S2593)</f>
        <v/>
      </c>
      <c r="Z2593" s="30">
        <f>IF(W2593="","",W2593-S2593)</f>
        <v/>
      </c>
      <c r="AA2593" s="24">
        <f>MATCH(J2593,Matches!$A:$A,0)</f>
        <v/>
      </c>
      <c r="AB2593" s="33" t="n"/>
      <c r="AC2593" s="33" t="n">
        <v>1.181532823059241</v>
      </c>
      <c r="AD2593" s="24" t="n"/>
      <c r="AE2593" s="24" t="n">
        <v>10</v>
      </c>
      <c r="AF2593" s="33" t="n"/>
      <c r="AG2593" s="33" t="n"/>
    </row>
    <row r="2594">
      <c r="A2594" s="24" t="inlineStr">
        <is>
          <t>Oxford|39</t>
        </is>
      </c>
      <c r="B2594" s="24" t="inlineStr">
        <is>
          <t>E2</t>
        </is>
      </c>
      <c r="C2594" s="24" t="inlineStr">
        <is>
          <t>League One</t>
        </is>
      </c>
      <c r="D2594" s="24" t="inlineStr">
        <is>
          <t>Oxford</t>
        </is>
      </c>
      <c r="E2594" s="24" t="n">
        <v>39</v>
      </c>
      <c r="F2594" s="24" t="n">
        <v>10</v>
      </c>
      <c r="G2594" s="29" t="n">
        <v>46480.625</v>
      </c>
      <c r="H2594" s="24" t="inlineStr">
        <is>
          <t>Bromley</t>
        </is>
      </c>
      <c r="I2594" s="24" t="inlineStr">
        <is>
          <t>H</t>
        </is>
      </c>
      <c r="J2594" s="24" t="inlineStr">
        <is>
          <t>E2-Oxford-Bromley</t>
        </is>
      </c>
      <c r="K2594" s="24" t="n">
        <v>24</v>
      </c>
      <c r="L2594" s="11">
        <f>IF(INDEX(Matches!$X:$X,AA2594)=0,"",IF(I2594="H",INDEX(Matches!$H:$H,AA2594),INDEX(Matches!$I:$I,AA2594)))</f>
        <v/>
      </c>
      <c r="M2594" s="11">
        <f>IF(INDEX(Matches!$X:$X,AA2594)=0,"",IF(I2594="H",INDEX(Matches!$I:$I,AA2594),INDEX(Matches!$H:$H,AA2594)))</f>
        <v/>
      </c>
      <c r="N2594" s="11">
        <f>IF(L2594="","",IF(L2594&gt;M2594,"W",IF(L2594=M2594,"D","L")))</f>
        <v/>
      </c>
      <c r="O2594" s="11">
        <f>IF(L2594="","",IF(L2594&gt;M2594,3,IF(L2594=M2594,1,0)))</f>
        <v/>
      </c>
      <c r="P2594" s="31">
        <f>IF(I2594="H",INDEX(Matches!$L:$L,AA2594),INDEX(Matches!$N:$N,AA2594))</f>
        <v/>
      </c>
      <c r="Q2594" s="31">
        <f>INDEX(Matches!$M:$M,AA2594)</f>
        <v/>
      </c>
      <c r="R2594" s="31">
        <f>IF(I2594="H",INDEX(Matches!$N:$N,AA2594),INDEX(Matches!$L:$L,AA2594))</f>
        <v/>
      </c>
      <c r="S2594" s="33">
        <f>IF(I2594="H",INDEX(Matches!$O:$O,AA2594),INDEX(Matches!$P:$P,AA2594))</f>
        <v/>
      </c>
      <c r="T2594" s="33">
        <f>IF(INDEX(Matches!$J:$J,AA2594)="","",IF(I2594="H",INDEX(Matches!$J:$J,AA2594),INDEX(Matches!$K:$K,AA2594)))</f>
        <v/>
      </c>
      <c r="U2594" s="33">
        <f>IF(INDEX(Matches!$K:$K,AA2594)="","",IF(I2594="H",INDEX(Matches!$K:$K,AA2594),INDEX(Matches!$J:$J,AA2594)))</f>
        <v/>
      </c>
      <c r="V2594" s="30">
        <f>IF(T2594="","",T2594-U2594)</f>
        <v/>
      </c>
      <c r="W2594" s="33">
        <f>IF(I2594="H",INDEX(Matches!$T:$T,AA2594),INDEX(Matches!$U:$U,AA2594))</f>
        <v/>
      </c>
      <c r="X2594" s="11">
        <f>INDEX(Matches!$X:$X,AA2594)</f>
        <v/>
      </c>
      <c r="Y2594" s="30">
        <f>IF(O2594="","",O2594-S2594)</f>
        <v/>
      </c>
      <c r="Z2594" s="30">
        <f>IF(W2594="","",W2594-S2594)</f>
        <v/>
      </c>
      <c r="AA2594" s="24">
        <f>MATCH(J2594,Matches!$A:$A,0)</f>
        <v/>
      </c>
      <c r="AB2594" s="33" t="n"/>
      <c r="AC2594" s="33" t="n">
        <v>1.835982839175215</v>
      </c>
      <c r="AD2594" s="24" t="n"/>
      <c r="AE2594" s="24" t="n">
        <v>10</v>
      </c>
      <c r="AF2594" s="33" t="n"/>
      <c r="AG2594" s="33" t="n"/>
    </row>
    <row r="2595">
      <c r="A2595" s="24" t="inlineStr">
        <is>
          <t>Oxford|40</t>
        </is>
      </c>
      <c r="B2595" s="24" t="inlineStr">
        <is>
          <t>E2</t>
        </is>
      </c>
      <c r="C2595" s="24" t="inlineStr">
        <is>
          <t>League One</t>
        </is>
      </c>
      <c r="D2595" s="24" t="inlineStr">
        <is>
          <t>Oxford</t>
        </is>
      </c>
      <c r="E2595" s="24" t="n">
        <v>40</v>
      </c>
      <c r="F2595" s="24" t="n">
        <v>10</v>
      </c>
      <c r="G2595" s="29" t="n">
        <v>46487.625</v>
      </c>
      <c r="H2595" s="24" t="inlineStr">
        <is>
          <t>Plymouth</t>
        </is>
      </c>
      <c r="I2595" s="24" t="inlineStr">
        <is>
          <t>A</t>
        </is>
      </c>
      <c r="J2595" s="24" t="inlineStr">
        <is>
          <t>E2-Plymouth-Oxford</t>
        </is>
      </c>
      <c r="K2595" s="24" t="n">
        <v>5</v>
      </c>
      <c r="L2595" s="11">
        <f>IF(INDEX(Matches!$X:$X,AA2595)=0,"",IF(I2595="H",INDEX(Matches!$H:$H,AA2595),INDEX(Matches!$I:$I,AA2595)))</f>
        <v/>
      </c>
      <c r="M2595" s="11">
        <f>IF(INDEX(Matches!$X:$X,AA2595)=0,"",IF(I2595="H",INDEX(Matches!$I:$I,AA2595),INDEX(Matches!$H:$H,AA2595)))</f>
        <v/>
      </c>
      <c r="N2595" s="11">
        <f>IF(L2595="","",IF(L2595&gt;M2595,"W",IF(L2595=M2595,"D","L")))</f>
        <v/>
      </c>
      <c r="O2595" s="11">
        <f>IF(L2595="","",IF(L2595&gt;M2595,3,IF(L2595=M2595,1,0)))</f>
        <v/>
      </c>
      <c r="P2595" s="31">
        <f>IF(I2595="H",INDEX(Matches!$L:$L,AA2595),INDEX(Matches!$N:$N,AA2595))</f>
        <v/>
      </c>
      <c r="Q2595" s="31">
        <f>INDEX(Matches!$M:$M,AA2595)</f>
        <v/>
      </c>
      <c r="R2595" s="31">
        <f>IF(I2595="H",INDEX(Matches!$N:$N,AA2595),INDEX(Matches!$L:$L,AA2595))</f>
        <v/>
      </c>
      <c r="S2595" s="33">
        <f>IF(I2595="H",INDEX(Matches!$O:$O,AA2595),INDEX(Matches!$P:$P,AA2595))</f>
        <v/>
      </c>
      <c r="T2595" s="33">
        <f>IF(INDEX(Matches!$J:$J,AA2595)="","",IF(I2595="H",INDEX(Matches!$J:$J,AA2595),INDEX(Matches!$K:$K,AA2595)))</f>
        <v/>
      </c>
      <c r="U2595" s="33">
        <f>IF(INDEX(Matches!$K:$K,AA2595)="","",IF(I2595="H",INDEX(Matches!$K:$K,AA2595),INDEX(Matches!$J:$J,AA2595)))</f>
        <v/>
      </c>
      <c r="V2595" s="30">
        <f>IF(T2595="","",T2595-U2595)</f>
        <v/>
      </c>
      <c r="W2595" s="33">
        <f>IF(I2595="H",INDEX(Matches!$T:$T,AA2595),INDEX(Matches!$U:$U,AA2595))</f>
        <v/>
      </c>
      <c r="X2595" s="11">
        <f>INDEX(Matches!$X:$X,AA2595)</f>
        <v/>
      </c>
      <c r="Y2595" s="30">
        <f>IF(O2595="","",O2595-S2595)</f>
        <v/>
      </c>
      <c r="Z2595" s="30">
        <f>IF(W2595="","",W2595-S2595)</f>
        <v/>
      </c>
      <c r="AA2595" s="24">
        <f>MATCH(J2595,Matches!$A:$A,0)</f>
        <v/>
      </c>
      <c r="AB2595" s="33" t="n"/>
      <c r="AC2595" s="33" t="n">
        <v>1.068246039446785</v>
      </c>
      <c r="AD2595" s="24" t="n"/>
      <c r="AE2595" s="24" t="n">
        <v>10</v>
      </c>
      <c r="AF2595" s="33" t="n"/>
      <c r="AG2595" s="33" t="n"/>
    </row>
    <row r="2596">
      <c r="A2596" s="24" t="inlineStr">
        <is>
          <t>Oxford|41</t>
        </is>
      </c>
      <c r="B2596" s="24" t="inlineStr">
        <is>
          <t>E2</t>
        </is>
      </c>
      <c r="C2596" s="24" t="inlineStr">
        <is>
          <t>League One</t>
        </is>
      </c>
      <c r="D2596" s="24" t="inlineStr">
        <is>
          <t>Oxford</t>
        </is>
      </c>
      <c r="E2596" s="24" t="n">
        <v>41</v>
      </c>
      <c r="F2596" s="24" t="n">
        <v>11</v>
      </c>
      <c r="G2596" s="29" t="n">
        <v>46490.82291666666</v>
      </c>
      <c r="H2596" s="24" t="inlineStr">
        <is>
          <t>Doncaster</t>
        </is>
      </c>
      <c r="I2596" s="24" t="inlineStr">
        <is>
          <t>H</t>
        </is>
      </c>
      <c r="J2596" s="24" t="inlineStr">
        <is>
          <t>E2-Oxford-Doncaste</t>
        </is>
      </c>
      <c r="K2596" s="24" t="n">
        <v>15</v>
      </c>
      <c r="L2596" s="11">
        <f>IF(INDEX(Matches!$X:$X,AA2596)=0,"",IF(I2596="H",INDEX(Matches!$H:$H,AA2596),INDEX(Matches!$I:$I,AA2596)))</f>
        <v/>
      </c>
      <c r="M2596" s="11">
        <f>IF(INDEX(Matches!$X:$X,AA2596)=0,"",IF(I2596="H",INDEX(Matches!$I:$I,AA2596),INDEX(Matches!$H:$H,AA2596)))</f>
        <v/>
      </c>
      <c r="N2596" s="11">
        <f>IF(L2596="","",IF(L2596&gt;M2596,"W",IF(L2596=M2596,"D","L")))</f>
        <v/>
      </c>
      <c r="O2596" s="11">
        <f>IF(L2596="","",IF(L2596&gt;M2596,3,IF(L2596=M2596,1,0)))</f>
        <v/>
      </c>
      <c r="P2596" s="31">
        <f>IF(I2596="H",INDEX(Matches!$L:$L,AA2596),INDEX(Matches!$N:$N,AA2596))</f>
        <v/>
      </c>
      <c r="Q2596" s="31">
        <f>INDEX(Matches!$M:$M,AA2596)</f>
        <v/>
      </c>
      <c r="R2596" s="31">
        <f>IF(I2596="H",INDEX(Matches!$N:$N,AA2596),INDEX(Matches!$L:$L,AA2596))</f>
        <v/>
      </c>
      <c r="S2596" s="33">
        <f>IF(I2596="H",INDEX(Matches!$O:$O,AA2596),INDEX(Matches!$P:$P,AA2596))</f>
        <v/>
      </c>
      <c r="T2596" s="33">
        <f>IF(INDEX(Matches!$J:$J,AA2596)="","",IF(I2596="H",INDEX(Matches!$J:$J,AA2596),INDEX(Matches!$K:$K,AA2596)))</f>
        <v/>
      </c>
      <c r="U2596" s="33">
        <f>IF(INDEX(Matches!$K:$K,AA2596)="","",IF(I2596="H",INDEX(Matches!$K:$K,AA2596),INDEX(Matches!$J:$J,AA2596)))</f>
        <v/>
      </c>
      <c r="V2596" s="30">
        <f>IF(T2596="","",T2596-U2596)</f>
        <v/>
      </c>
      <c r="W2596" s="33">
        <f>IF(I2596="H",INDEX(Matches!$T:$T,AA2596),INDEX(Matches!$U:$U,AA2596))</f>
        <v/>
      </c>
      <c r="X2596" s="11">
        <f>INDEX(Matches!$X:$X,AA2596)</f>
        <v/>
      </c>
      <c r="Y2596" s="30">
        <f>IF(O2596="","",O2596-S2596)</f>
        <v/>
      </c>
      <c r="Z2596" s="30">
        <f>IF(W2596="","",W2596-S2596)</f>
        <v/>
      </c>
      <c r="AA2596" s="24">
        <f>MATCH(J2596,Matches!$A:$A,0)</f>
        <v/>
      </c>
      <c r="AB2596" s="33" t="n"/>
      <c r="AC2596" s="33" t="n">
        <v>1.568947541816057</v>
      </c>
      <c r="AD2596" s="24" t="n"/>
      <c r="AE2596" s="24" t="n">
        <v>11</v>
      </c>
      <c r="AF2596" s="33" t="n"/>
      <c r="AG2596" s="33" t="n"/>
    </row>
    <row r="2597">
      <c r="A2597" s="24" t="inlineStr">
        <is>
          <t>Oxford|42</t>
        </is>
      </c>
      <c r="B2597" s="24" t="inlineStr">
        <is>
          <t>E2</t>
        </is>
      </c>
      <c r="C2597" s="24" t="inlineStr">
        <is>
          <t>League One</t>
        </is>
      </c>
      <c r="D2597" s="24" t="inlineStr">
        <is>
          <t>Oxford</t>
        </is>
      </c>
      <c r="E2597" s="24" t="n">
        <v>42</v>
      </c>
      <c r="F2597" s="24" t="n">
        <v>11</v>
      </c>
      <c r="G2597" s="29" t="n">
        <v>46494.625</v>
      </c>
      <c r="H2597" s="24" t="inlineStr">
        <is>
          <t>Cambridge</t>
        </is>
      </c>
      <c r="I2597" s="24" t="inlineStr">
        <is>
          <t>A</t>
        </is>
      </c>
      <c r="J2597" s="24" t="inlineStr">
        <is>
          <t>E2-Cambridg-Oxford</t>
        </is>
      </c>
      <c r="K2597" s="24" t="n">
        <v>21</v>
      </c>
      <c r="L2597" s="11">
        <f>IF(INDEX(Matches!$X:$X,AA2597)=0,"",IF(I2597="H",INDEX(Matches!$H:$H,AA2597),INDEX(Matches!$I:$I,AA2597)))</f>
        <v/>
      </c>
      <c r="M2597" s="11">
        <f>IF(INDEX(Matches!$X:$X,AA2597)=0,"",IF(I2597="H",INDEX(Matches!$I:$I,AA2597),INDEX(Matches!$H:$H,AA2597)))</f>
        <v/>
      </c>
      <c r="N2597" s="11">
        <f>IF(L2597="","",IF(L2597&gt;M2597,"W",IF(L2597=M2597,"D","L")))</f>
        <v/>
      </c>
      <c r="O2597" s="11">
        <f>IF(L2597="","",IF(L2597&gt;M2597,3,IF(L2597=M2597,1,0)))</f>
        <v/>
      </c>
      <c r="P2597" s="31">
        <f>IF(I2597="H",INDEX(Matches!$L:$L,AA2597),INDEX(Matches!$N:$N,AA2597))</f>
        <v/>
      </c>
      <c r="Q2597" s="31">
        <f>INDEX(Matches!$M:$M,AA2597)</f>
        <v/>
      </c>
      <c r="R2597" s="31">
        <f>IF(I2597="H",INDEX(Matches!$N:$N,AA2597),INDEX(Matches!$L:$L,AA2597))</f>
        <v/>
      </c>
      <c r="S2597" s="33">
        <f>IF(I2597="H",INDEX(Matches!$O:$O,AA2597),INDEX(Matches!$P:$P,AA2597))</f>
        <v/>
      </c>
      <c r="T2597" s="33">
        <f>IF(INDEX(Matches!$J:$J,AA2597)="","",IF(I2597="H",INDEX(Matches!$J:$J,AA2597),INDEX(Matches!$K:$K,AA2597)))</f>
        <v/>
      </c>
      <c r="U2597" s="33">
        <f>IF(INDEX(Matches!$K:$K,AA2597)="","",IF(I2597="H",INDEX(Matches!$K:$K,AA2597),INDEX(Matches!$J:$J,AA2597)))</f>
        <v/>
      </c>
      <c r="V2597" s="30">
        <f>IF(T2597="","",T2597-U2597)</f>
        <v/>
      </c>
      <c r="W2597" s="33">
        <f>IF(I2597="H",INDEX(Matches!$T:$T,AA2597),INDEX(Matches!$U:$U,AA2597))</f>
        <v/>
      </c>
      <c r="X2597" s="11">
        <f>INDEX(Matches!$X:$X,AA2597)</f>
        <v/>
      </c>
      <c r="Y2597" s="30">
        <f>IF(O2597="","",O2597-S2597)</f>
        <v/>
      </c>
      <c r="Z2597" s="30">
        <f>IF(W2597="","",W2597-S2597)</f>
        <v/>
      </c>
      <c r="AA2597" s="24">
        <f>MATCH(J2597,Matches!$A:$A,0)</f>
        <v/>
      </c>
      <c r="AB2597" s="33" t="n"/>
      <c r="AC2597" s="33" t="n">
        <v>1.333218630970903</v>
      </c>
      <c r="AD2597" s="24" t="n"/>
      <c r="AE2597" s="24" t="n">
        <v>11</v>
      </c>
      <c r="AF2597" s="33" t="n"/>
      <c r="AG2597" s="33" t="n"/>
    </row>
    <row r="2598">
      <c r="A2598" s="24" t="inlineStr">
        <is>
          <t>Oxford|43</t>
        </is>
      </c>
      <c r="B2598" s="24" t="inlineStr">
        <is>
          <t>E2</t>
        </is>
      </c>
      <c r="C2598" s="24" t="inlineStr">
        <is>
          <t>League One</t>
        </is>
      </c>
      <c r="D2598" s="24" t="inlineStr">
        <is>
          <t>Oxford</t>
        </is>
      </c>
      <c r="E2598" s="24" t="n">
        <v>43</v>
      </c>
      <c r="F2598" s="24" t="n">
        <v>11</v>
      </c>
      <c r="G2598" s="29" t="n">
        <v>46501.625</v>
      </c>
      <c r="H2598" s="24" t="inlineStr">
        <is>
          <t>Notts County</t>
        </is>
      </c>
      <c r="I2598" s="24" t="inlineStr">
        <is>
          <t>H</t>
        </is>
      </c>
      <c r="J2598" s="24" t="inlineStr">
        <is>
          <t>E2-Oxford-NottsCou</t>
        </is>
      </c>
      <c r="K2598" s="24" t="n">
        <v>18</v>
      </c>
      <c r="L2598" s="11">
        <f>IF(INDEX(Matches!$X:$X,AA2598)=0,"",IF(I2598="H",INDEX(Matches!$H:$H,AA2598),INDEX(Matches!$I:$I,AA2598)))</f>
        <v/>
      </c>
      <c r="M2598" s="11">
        <f>IF(INDEX(Matches!$X:$X,AA2598)=0,"",IF(I2598="H",INDEX(Matches!$I:$I,AA2598),INDEX(Matches!$H:$H,AA2598)))</f>
        <v/>
      </c>
      <c r="N2598" s="11">
        <f>IF(L2598="","",IF(L2598&gt;M2598,"W",IF(L2598=M2598,"D","L")))</f>
        <v/>
      </c>
      <c r="O2598" s="11">
        <f>IF(L2598="","",IF(L2598&gt;M2598,3,IF(L2598=M2598,1,0)))</f>
        <v/>
      </c>
      <c r="P2598" s="31">
        <f>IF(I2598="H",INDEX(Matches!$L:$L,AA2598),INDEX(Matches!$N:$N,AA2598))</f>
        <v/>
      </c>
      <c r="Q2598" s="31">
        <f>INDEX(Matches!$M:$M,AA2598)</f>
        <v/>
      </c>
      <c r="R2598" s="31">
        <f>IF(I2598="H",INDEX(Matches!$N:$N,AA2598),INDEX(Matches!$L:$L,AA2598))</f>
        <v/>
      </c>
      <c r="S2598" s="33">
        <f>IF(I2598="H",INDEX(Matches!$O:$O,AA2598),INDEX(Matches!$P:$P,AA2598))</f>
        <v/>
      </c>
      <c r="T2598" s="33">
        <f>IF(INDEX(Matches!$J:$J,AA2598)="","",IF(I2598="H",INDEX(Matches!$J:$J,AA2598),INDEX(Matches!$K:$K,AA2598)))</f>
        <v/>
      </c>
      <c r="U2598" s="33">
        <f>IF(INDEX(Matches!$K:$K,AA2598)="","",IF(I2598="H",INDEX(Matches!$K:$K,AA2598),INDEX(Matches!$J:$J,AA2598)))</f>
        <v/>
      </c>
      <c r="V2598" s="30">
        <f>IF(T2598="","",T2598-U2598)</f>
        <v/>
      </c>
      <c r="W2598" s="33">
        <f>IF(I2598="H",INDEX(Matches!$T:$T,AA2598),INDEX(Matches!$U:$U,AA2598))</f>
        <v/>
      </c>
      <c r="X2598" s="11">
        <f>INDEX(Matches!$X:$X,AA2598)</f>
        <v/>
      </c>
      <c r="Y2598" s="30">
        <f>IF(O2598="","",O2598-S2598)</f>
        <v/>
      </c>
      <c r="Z2598" s="30">
        <f>IF(W2598="","",W2598-S2598)</f>
        <v/>
      </c>
      <c r="AA2598" s="24">
        <f>MATCH(J2598,Matches!$A:$A,0)</f>
        <v/>
      </c>
      <c r="AB2598" s="33" t="n"/>
      <c r="AC2598" s="33" t="n">
        <v>1.552372534485333</v>
      </c>
      <c r="AD2598" s="24" t="n"/>
      <c r="AE2598" s="24" t="n">
        <v>11</v>
      </c>
      <c r="AF2598" s="33" t="n"/>
      <c r="AG2598" s="33" t="n"/>
    </row>
    <row r="2599">
      <c r="A2599" s="24" t="inlineStr">
        <is>
          <t>Oxford|44</t>
        </is>
      </c>
      <c r="B2599" s="24" t="inlineStr">
        <is>
          <t>E2</t>
        </is>
      </c>
      <c r="C2599" s="24" t="inlineStr">
        <is>
          <t>League One</t>
        </is>
      </c>
      <c r="D2599" s="24" t="inlineStr">
        <is>
          <t>Oxford</t>
        </is>
      </c>
      <c r="E2599" s="24" t="n">
        <v>44</v>
      </c>
      <c r="F2599" s="24" t="n">
        <v>11</v>
      </c>
      <c r="G2599" s="29" t="n">
        <v>46504.82291666666</v>
      </c>
      <c r="H2599" s="24" t="inlineStr">
        <is>
          <t>Stockport</t>
        </is>
      </c>
      <c r="I2599" s="24" t="inlineStr">
        <is>
          <t>A</t>
        </is>
      </c>
      <c r="J2599" s="24" t="inlineStr">
        <is>
          <t>E2-Stockpor-Oxford</t>
        </is>
      </c>
      <c r="K2599" s="24" t="n">
        <v>7</v>
      </c>
      <c r="L2599" s="11">
        <f>IF(INDEX(Matches!$X:$X,AA2599)=0,"",IF(I2599="H",INDEX(Matches!$H:$H,AA2599),INDEX(Matches!$I:$I,AA2599)))</f>
        <v/>
      </c>
      <c r="M2599" s="11">
        <f>IF(INDEX(Matches!$X:$X,AA2599)=0,"",IF(I2599="H",INDEX(Matches!$I:$I,AA2599),INDEX(Matches!$H:$H,AA2599)))</f>
        <v/>
      </c>
      <c r="N2599" s="11">
        <f>IF(L2599="","",IF(L2599&gt;M2599,"W",IF(L2599=M2599,"D","L")))</f>
        <v/>
      </c>
      <c r="O2599" s="11">
        <f>IF(L2599="","",IF(L2599&gt;M2599,3,IF(L2599=M2599,1,0)))</f>
        <v/>
      </c>
      <c r="P2599" s="31">
        <f>IF(I2599="H",INDEX(Matches!$L:$L,AA2599),INDEX(Matches!$N:$N,AA2599))</f>
        <v/>
      </c>
      <c r="Q2599" s="31">
        <f>INDEX(Matches!$M:$M,AA2599)</f>
        <v/>
      </c>
      <c r="R2599" s="31">
        <f>IF(I2599="H",INDEX(Matches!$N:$N,AA2599),INDEX(Matches!$L:$L,AA2599))</f>
        <v/>
      </c>
      <c r="S2599" s="33">
        <f>IF(I2599="H",INDEX(Matches!$O:$O,AA2599),INDEX(Matches!$P:$P,AA2599))</f>
        <v/>
      </c>
      <c r="T2599" s="33">
        <f>IF(INDEX(Matches!$J:$J,AA2599)="","",IF(I2599="H",INDEX(Matches!$J:$J,AA2599),INDEX(Matches!$K:$K,AA2599)))</f>
        <v/>
      </c>
      <c r="U2599" s="33">
        <f>IF(INDEX(Matches!$K:$K,AA2599)="","",IF(I2599="H",INDEX(Matches!$K:$K,AA2599),INDEX(Matches!$J:$J,AA2599)))</f>
        <v/>
      </c>
      <c r="V2599" s="30">
        <f>IF(T2599="","",T2599-U2599)</f>
        <v/>
      </c>
      <c r="W2599" s="33">
        <f>IF(I2599="H",INDEX(Matches!$T:$T,AA2599),INDEX(Matches!$U:$U,AA2599))</f>
        <v/>
      </c>
      <c r="X2599" s="11">
        <f>INDEX(Matches!$X:$X,AA2599)</f>
        <v/>
      </c>
      <c r="Y2599" s="30">
        <f>IF(O2599="","",O2599-S2599)</f>
        <v/>
      </c>
      <c r="Z2599" s="30">
        <f>IF(W2599="","",W2599-S2599)</f>
        <v/>
      </c>
      <c r="AA2599" s="24">
        <f>MATCH(J2599,Matches!$A:$A,0)</f>
        <v/>
      </c>
      <c r="AB2599" s="33" t="n"/>
      <c r="AC2599" s="33" t="n">
        <v>1.01689411305947</v>
      </c>
      <c r="AD2599" s="24" t="n"/>
      <c r="AE2599" s="24" t="n">
        <v>11</v>
      </c>
      <c r="AF2599" s="33" t="n"/>
      <c r="AG2599" s="33" t="n"/>
    </row>
    <row r="2600">
      <c r="A2600" s="24" t="inlineStr">
        <is>
          <t>Oxford|45</t>
        </is>
      </c>
      <c r="B2600" s="24" t="inlineStr">
        <is>
          <t>E2</t>
        </is>
      </c>
      <c r="C2600" s="24" t="inlineStr">
        <is>
          <t>League One</t>
        </is>
      </c>
      <c r="D2600" s="24" t="inlineStr">
        <is>
          <t>Oxford</t>
        </is>
      </c>
      <c r="E2600" s="24" t="n">
        <v>45</v>
      </c>
      <c r="F2600" s="24" t="n">
        <v>12</v>
      </c>
      <c r="G2600" s="29" t="n">
        <v>46508.625</v>
      </c>
      <c r="H2600" s="24" t="inlineStr">
        <is>
          <t>Peterborough</t>
        </is>
      </c>
      <c r="I2600" s="24" t="inlineStr">
        <is>
          <t>H</t>
        </is>
      </c>
      <c r="J2600" s="24" t="inlineStr">
        <is>
          <t>E2-Oxford-Peterbor</t>
        </is>
      </c>
      <c r="K2600" s="24" t="n">
        <v>19</v>
      </c>
      <c r="L2600" s="11">
        <f>IF(INDEX(Matches!$X:$X,AA2600)=0,"",IF(I2600="H",INDEX(Matches!$H:$H,AA2600),INDEX(Matches!$I:$I,AA2600)))</f>
        <v/>
      </c>
      <c r="M2600" s="11">
        <f>IF(INDEX(Matches!$X:$X,AA2600)=0,"",IF(I2600="H",INDEX(Matches!$I:$I,AA2600),INDEX(Matches!$H:$H,AA2600)))</f>
        <v/>
      </c>
      <c r="N2600" s="11">
        <f>IF(L2600="","",IF(L2600&gt;M2600,"W",IF(L2600=M2600,"D","L")))</f>
        <v/>
      </c>
      <c r="O2600" s="11">
        <f>IF(L2600="","",IF(L2600&gt;M2600,3,IF(L2600=M2600,1,0)))</f>
        <v/>
      </c>
      <c r="P2600" s="31">
        <f>IF(I2600="H",INDEX(Matches!$L:$L,AA2600),INDEX(Matches!$N:$N,AA2600))</f>
        <v/>
      </c>
      <c r="Q2600" s="31">
        <f>INDEX(Matches!$M:$M,AA2600)</f>
        <v/>
      </c>
      <c r="R2600" s="31">
        <f>IF(I2600="H",INDEX(Matches!$N:$N,AA2600),INDEX(Matches!$L:$L,AA2600))</f>
        <v/>
      </c>
      <c r="S2600" s="33">
        <f>IF(I2600="H",INDEX(Matches!$O:$O,AA2600),INDEX(Matches!$P:$P,AA2600))</f>
        <v/>
      </c>
      <c r="T2600" s="33">
        <f>IF(INDEX(Matches!$J:$J,AA2600)="","",IF(I2600="H",INDEX(Matches!$J:$J,AA2600),INDEX(Matches!$K:$K,AA2600)))</f>
        <v/>
      </c>
      <c r="U2600" s="33">
        <f>IF(INDEX(Matches!$K:$K,AA2600)="","",IF(I2600="H",INDEX(Matches!$K:$K,AA2600),INDEX(Matches!$J:$J,AA2600)))</f>
        <v/>
      </c>
      <c r="V2600" s="30">
        <f>IF(T2600="","",T2600-U2600)</f>
        <v/>
      </c>
      <c r="W2600" s="33">
        <f>IF(I2600="H",INDEX(Matches!$T:$T,AA2600),INDEX(Matches!$U:$U,AA2600))</f>
        <v/>
      </c>
      <c r="X2600" s="11">
        <f>INDEX(Matches!$X:$X,AA2600)</f>
        <v/>
      </c>
      <c r="Y2600" s="30">
        <f>IF(O2600="","",O2600-S2600)</f>
        <v/>
      </c>
      <c r="Z2600" s="30">
        <f>IF(W2600="","",W2600-S2600)</f>
        <v/>
      </c>
      <c r="AA2600" s="24">
        <f>MATCH(J2600,Matches!$A:$A,0)</f>
        <v/>
      </c>
      <c r="AB2600" s="33" t="n"/>
      <c r="AC2600" s="33" t="n">
        <v>1.584731109854351</v>
      </c>
      <c r="AD2600" s="24" t="n"/>
      <c r="AE2600" s="24" t="n">
        <v>12</v>
      </c>
      <c r="AF2600" s="33" t="n"/>
      <c r="AG2600" s="33" t="n"/>
    </row>
    <row r="2601">
      <c r="A2601" s="24" t="inlineStr">
        <is>
          <t>Oxford|46</t>
        </is>
      </c>
      <c r="B2601" s="24" t="inlineStr">
        <is>
          <t>E2</t>
        </is>
      </c>
      <c r="C2601" s="24" t="inlineStr">
        <is>
          <t>League One</t>
        </is>
      </c>
      <c r="D2601" s="24" t="inlineStr">
        <is>
          <t>Oxford</t>
        </is>
      </c>
      <c r="E2601" s="24" t="n">
        <v>46</v>
      </c>
      <c r="F2601" s="24" t="n">
        <v>12</v>
      </c>
      <c r="G2601" s="29" t="n">
        <v>46515.52083333334</v>
      </c>
      <c r="H2601" s="24" t="inlineStr">
        <is>
          <t>Sheffield Wed</t>
        </is>
      </c>
      <c r="I2601" s="24" t="inlineStr">
        <is>
          <t>A</t>
        </is>
      </c>
      <c r="J2601" s="24" t="inlineStr">
        <is>
          <t>E2-Sheffiel-Oxford</t>
        </is>
      </c>
      <c r="K2601" s="24" t="n">
        <v>2</v>
      </c>
      <c r="L2601" s="11">
        <f>IF(INDEX(Matches!$X:$X,AA2601)=0,"",IF(I2601="H",INDEX(Matches!$H:$H,AA2601),INDEX(Matches!$I:$I,AA2601)))</f>
        <v/>
      </c>
      <c r="M2601" s="11">
        <f>IF(INDEX(Matches!$X:$X,AA2601)=0,"",IF(I2601="H",INDEX(Matches!$I:$I,AA2601),INDEX(Matches!$H:$H,AA2601)))</f>
        <v/>
      </c>
      <c r="N2601" s="11">
        <f>IF(L2601="","",IF(L2601&gt;M2601,"W",IF(L2601=M2601,"D","L")))</f>
        <v/>
      </c>
      <c r="O2601" s="11">
        <f>IF(L2601="","",IF(L2601&gt;M2601,3,IF(L2601=M2601,1,0)))</f>
        <v/>
      </c>
      <c r="P2601" s="31">
        <f>IF(I2601="H",INDEX(Matches!$L:$L,AA2601),INDEX(Matches!$N:$N,AA2601))</f>
        <v/>
      </c>
      <c r="Q2601" s="31">
        <f>INDEX(Matches!$M:$M,AA2601)</f>
        <v/>
      </c>
      <c r="R2601" s="31">
        <f>IF(I2601="H",INDEX(Matches!$N:$N,AA2601),INDEX(Matches!$L:$L,AA2601))</f>
        <v/>
      </c>
      <c r="S2601" s="33">
        <f>IF(I2601="H",INDEX(Matches!$O:$O,AA2601),INDEX(Matches!$P:$P,AA2601))</f>
        <v/>
      </c>
      <c r="T2601" s="33">
        <f>IF(INDEX(Matches!$J:$J,AA2601)="","",IF(I2601="H",INDEX(Matches!$J:$J,AA2601),INDEX(Matches!$K:$K,AA2601)))</f>
        <v/>
      </c>
      <c r="U2601" s="33">
        <f>IF(INDEX(Matches!$K:$K,AA2601)="","",IF(I2601="H",INDEX(Matches!$K:$K,AA2601),INDEX(Matches!$J:$J,AA2601)))</f>
        <v/>
      </c>
      <c r="V2601" s="30">
        <f>IF(T2601="","",T2601-U2601)</f>
        <v/>
      </c>
      <c r="W2601" s="33">
        <f>IF(I2601="H",INDEX(Matches!$T:$T,AA2601),INDEX(Matches!$U:$U,AA2601))</f>
        <v/>
      </c>
      <c r="X2601" s="11">
        <f>INDEX(Matches!$X:$X,AA2601)</f>
        <v/>
      </c>
      <c r="Y2601" s="30">
        <f>IF(O2601="","",O2601-S2601)</f>
        <v/>
      </c>
      <c r="Z2601" s="30">
        <f>IF(W2601="","",W2601-S2601)</f>
        <v/>
      </c>
      <c r="AA2601" s="24">
        <f>MATCH(J2601,Matches!$A:$A,0)</f>
        <v/>
      </c>
      <c r="AB2601" s="33" t="n"/>
      <c r="AC2601" s="33" t="n">
        <v>0.9458034533183415</v>
      </c>
      <c r="AD2601" s="24" t="n"/>
      <c r="AE2601" s="24" t="n">
        <v>12</v>
      </c>
      <c r="AF2601" s="33" t="n"/>
      <c r="AG2601" s="33" t="n"/>
    </row>
    <row r="2602">
      <c r="A2602" s="24" t="inlineStr">
        <is>
          <t>Peterborough|1</t>
        </is>
      </c>
      <c r="B2602" s="24" t="inlineStr">
        <is>
          <t>E2</t>
        </is>
      </c>
      <c r="C2602" s="24" t="inlineStr">
        <is>
          <t>League One</t>
        </is>
      </c>
      <c r="D2602" s="24" t="inlineStr">
        <is>
          <t>Peterborough</t>
        </is>
      </c>
      <c r="E2602" s="24" t="n">
        <v>1</v>
      </c>
      <c r="F2602" s="24" t="n">
        <v>1</v>
      </c>
      <c r="G2602" s="29" t="n">
        <v>46249.625</v>
      </c>
      <c r="H2602" s="24" t="inlineStr">
        <is>
          <t>Bradford</t>
        </is>
      </c>
      <c r="I2602" s="24" t="inlineStr">
        <is>
          <t>A</t>
        </is>
      </c>
      <c r="J2602" s="24" t="inlineStr">
        <is>
          <t>E2-Bradford-Peterbor</t>
        </is>
      </c>
      <c r="K2602" s="24" t="n">
        <v>8</v>
      </c>
      <c r="L2602" s="11">
        <f>IF(INDEX(Matches!$X:$X,AA2602)=0,"",IF(I2602="H",INDEX(Matches!$H:$H,AA2602),INDEX(Matches!$I:$I,AA2602)))</f>
        <v/>
      </c>
      <c r="M2602" s="11">
        <f>IF(INDEX(Matches!$X:$X,AA2602)=0,"",IF(I2602="H",INDEX(Matches!$I:$I,AA2602),INDEX(Matches!$H:$H,AA2602)))</f>
        <v/>
      </c>
      <c r="N2602" s="11">
        <f>IF(L2602="","",IF(L2602&gt;M2602,"W",IF(L2602=M2602,"D","L")))</f>
        <v/>
      </c>
      <c r="O2602" s="11">
        <f>IF(L2602="","",IF(L2602&gt;M2602,3,IF(L2602=M2602,1,0)))</f>
        <v/>
      </c>
      <c r="P2602" s="31">
        <f>IF(I2602="H",INDEX(Matches!$L:$L,AA2602),INDEX(Matches!$N:$N,AA2602))</f>
        <v/>
      </c>
      <c r="Q2602" s="31">
        <f>INDEX(Matches!$M:$M,AA2602)</f>
        <v/>
      </c>
      <c r="R2602" s="31">
        <f>IF(I2602="H",INDEX(Matches!$N:$N,AA2602),INDEX(Matches!$L:$L,AA2602))</f>
        <v/>
      </c>
      <c r="S2602" s="33">
        <f>IF(I2602="H",INDEX(Matches!$O:$O,AA2602),INDEX(Matches!$P:$P,AA2602))</f>
        <v/>
      </c>
      <c r="T2602" s="33">
        <f>IF(INDEX(Matches!$J:$J,AA2602)="","",IF(I2602="H",INDEX(Matches!$J:$J,AA2602),INDEX(Matches!$K:$K,AA2602)))</f>
        <v/>
      </c>
      <c r="U2602" s="33">
        <f>IF(INDEX(Matches!$K:$K,AA2602)="","",IF(I2602="H",INDEX(Matches!$K:$K,AA2602),INDEX(Matches!$J:$J,AA2602)))</f>
        <v/>
      </c>
      <c r="V2602" s="30">
        <f>IF(T2602="","",T2602-U2602)</f>
        <v/>
      </c>
      <c r="W2602" s="33">
        <f>IF(I2602="H",INDEX(Matches!$T:$T,AA2602),INDEX(Matches!$U:$U,AA2602))</f>
        <v/>
      </c>
      <c r="X2602" s="11">
        <f>INDEX(Matches!$X:$X,AA2602)</f>
        <v/>
      </c>
      <c r="Y2602" s="30">
        <f>IF(O2602="","",O2602-S2602)</f>
        <v/>
      </c>
      <c r="Z2602" s="30">
        <f>IF(W2602="","",W2602-S2602)</f>
        <v/>
      </c>
      <c r="AA2602" s="24">
        <f>MATCH(J2602,Matches!$A:$A,0)</f>
        <v/>
      </c>
      <c r="AB2602" s="33" t="n">
        <v>0.8148311289420114</v>
      </c>
      <c r="AC2602" s="33" t="n"/>
      <c r="AD2602" s="24" t="n"/>
      <c r="AE2602" s="24" t="n">
        <v>1</v>
      </c>
      <c r="AF2602" s="33" t="n"/>
      <c r="AG2602" s="33" t="n"/>
    </row>
    <row r="2603">
      <c r="A2603" s="24" t="inlineStr">
        <is>
          <t>Peterborough|2</t>
        </is>
      </c>
      <c r="B2603" s="24" t="inlineStr">
        <is>
          <t>E2</t>
        </is>
      </c>
      <c r="C2603" s="24" t="inlineStr">
        <is>
          <t>League One</t>
        </is>
      </c>
      <c r="D2603" s="24" t="inlineStr">
        <is>
          <t>Peterborough</t>
        </is>
      </c>
      <c r="E2603" s="24" t="n">
        <v>2</v>
      </c>
      <c r="F2603" s="24" t="n">
        <v>1</v>
      </c>
      <c r="G2603" s="29" t="n">
        <v>46256.625</v>
      </c>
      <c r="H2603" s="24" t="inlineStr">
        <is>
          <t>Mansfield</t>
        </is>
      </c>
      <c r="I2603" s="24" t="inlineStr">
        <is>
          <t>H</t>
        </is>
      </c>
      <c r="J2603" s="24" t="inlineStr">
        <is>
          <t>E2-Peterbor-Mansfiel</t>
        </is>
      </c>
      <c r="K2603" s="24" t="n">
        <v>16</v>
      </c>
      <c r="L2603" s="11">
        <f>IF(INDEX(Matches!$X:$X,AA2603)=0,"",IF(I2603="H",INDEX(Matches!$H:$H,AA2603),INDEX(Matches!$I:$I,AA2603)))</f>
        <v/>
      </c>
      <c r="M2603" s="11">
        <f>IF(INDEX(Matches!$X:$X,AA2603)=0,"",IF(I2603="H",INDEX(Matches!$I:$I,AA2603),INDEX(Matches!$H:$H,AA2603)))</f>
        <v/>
      </c>
      <c r="N2603" s="11">
        <f>IF(L2603="","",IF(L2603&gt;M2603,"W",IF(L2603=M2603,"D","L")))</f>
        <v/>
      </c>
      <c r="O2603" s="11">
        <f>IF(L2603="","",IF(L2603&gt;M2603,3,IF(L2603=M2603,1,0)))</f>
        <v/>
      </c>
      <c r="P2603" s="31">
        <f>IF(I2603="H",INDEX(Matches!$L:$L,AA2603),INDEX(Matches!$N:$N,AA2603))</f>
        <v/>
      </c>
      <c r="Q2603" s="31">
        <f>INDEX(Matches!$M:$M,AA2603)</f>
        <v/>
      </c>
      <c r="R2603" s="31">
        <f>IF(I2603="H",INDEX(Matches!$N:$N,AA2603),INDEX(Matches!$L:$L,AA2603))</f>
        <v/>
      </c>
      <c r="S2603" s="33">
        <f>IF(I2603="H",INDEX(Matches!$O:$O,AA2603),INDEX(Matches!$P:$P,AA2603))</f>
        <v/>
      </c>
      <c r="T2603" s="33">
        <f>IF(INDEX(Matches!$J:$J,AA2603)="","",IF(I2603="H",INDEX(Matches!$J:$J,AA2603),INDEX(Matches!$K:$K,AA2603)))</f>
        <v/>
      </c>
      <c r="U2603" s="33">
        <f>IF(INDEX(Matches!$K:$K,AA2603)="","",IF(I2603="H",INDEX(Matches!$K:$K,AA2603),INDEX(Matches!$J:$J,AA2603)))</f>
        <v/>
      </c>
      <c r="V2603" s="30">
        <f>IF(T2603="","",T2603-U2603)</f>
        <v/>
      </c>
      <c r="W2603" s="33">
        <f>IF(I2603="H",INDEX(Matches!$T:$T,AA2603),INDEX(Matches!$U:$U,AA2603))</f>
        <v/>
      </c>
      <c r="X2603" s="11">
        <f>INDEX(Matches!$X:$X,AA2603)</f>
        <v/>
      </c>
      <c r="Y2603" s="30">
        <f>IF(O2603="","",O2603-S2603)</f>
        <v/>
      </c>
      <c r="Z2603" s="30">
        <f>IF(W2603="","",W2603-S2603)</f>
        <v/>
      </c>
      <c r="AA2603" s="24">
        <f>MATCH(J2603,Matches!$A:$A,0)</f>
        <v/>
      </c>
      <c r="AB2603" s="33" t="n">
        <v>1.263596498325216</v>
      </c>
      <c r="AC2603" s="33" t="n"/>
      <c r="AD2603" s="24" t="n"/>
      <c r="AE2603" s="24" t="n">
        <v>1</v>
      </c>
      <c r="AF2603" s="33" t="n"/>
      <c r="AG2603" s="33" t="n"/>
    </row>
    <row r="2604">
      <c r="A2604" s="24" t="inlineStr">
        <is>
          <t>Peterborough|3</t>
        </is>
      </c>
      <c r="B2604" s="24" t="inlineStr">
        <is>
          <t>E2</t>
        </is>
      </c>
      <c r="C2604" s="24" t="inlineStr">
        <is>
          <t>League One</t>
        </is>
      </c>
      <c r="D2604" s="24" t="inlineStr">
        <is>
          <t>Peterborough</t>
        </is>
      </c>
      <c r="E2604" s="24" t="n">
        <v>3</v>
      </c>
      <c r="F2604" s="24" t="n">
        <v>1</v>
      </c>
      <c r="G2604" s="29" t="n">
        <v>46263.52083333334</v>
      </c>
      <c r="H2604" s="24" t="inlineStr">
        <is>
          <t>Blackpool</t>
        </is>
      </c>
      <c r="I2604" s="24" t="inlineStr">
        <is>
          <t>A</t>
        </is>
      </c>
      <c r="J2604" s="24" t="inlineStr">
        <is>
          <t>E2-Blackpoo-Peterbor</t>
        </is>
      </c>
      <c r="K2604" s="24" t="n">
        <v>10</v>
      </c>
      <c r="L2604" s="11">
        <f>IF(INDEX(Matches!$X:$X,AA2604)=0,"",IF(I2604="H",INDEX(Matches!$H:$H,AA2604),INDEX(Matches!$I:$I,AA2604)))</f>
        <v/>
      </c>
      <c r="M2604" s="11">
        <f>IF(INDEX(Matches!$X:$X,AA2604)=0,"",IF(I2604="H",INDEX(Matches!$I:$I,AA2604),INDEX(Matches!$H:$H,AA2604)))</f>
        <v/>
      </c>
      <c r="N2604" s="11">
        <f>IF(L2604="","",IF(L2604&gt;M2604,"W",IF(L2604=M2604,"D","L")))</f>
        <v/>
      </c>
      <c r="O2604" s="11">
        <f>IF(L2604="","",IF(L2604&gt;M2604,3,IF(L2604=M2604,1,0)))</f>
        <v/>
      </c>
      <c r="P2604" s="31">
        <f>IF(I2604="H",INDEX(Matches!$L:$L,AA2604),INDEX(Matches!$N:$N,AA2604))</f>
        <v/>
      </c>
      <c r="Q2604" s="31">
        <f>INDEX(Matches!$M:$M,AA2604)</f>
        <v/>
      </c>
      <c r="R2604" s="31">
        <f>IF(I2604="H",INDEX(Matches!$N:$N,AA2604),INDEX(Matches!$L:$L,AA2604))</f>
        <v/>
      </c>
      <c r="S2604" s="33">
        <f>IF(I2604="H",INDEX(Matches!$O:$O,AA2604),INDEX(Matches!$P:$P,AA2604))</f>
        <v/>
      </c>
      <c r="T2604" s="33">
        <f>IF(INDEX(Matches!$J:$J,AA2604)="","",IF(I2604="H",INDEX(Matches!$J:$J,AA2604),INDEX(Matches!$K:$K,AA2604)))</f>
        <v/>
      </c>
      <c r="U2604" s="33">
        <f>IF(INDEX(Matches!$K:$K,AA2604)="","",IF(I2604="H",INDEX(Matches!$K:$K,AA2604),INDEX(Matches!$J:$J,AA2604)))</f>
        <v/>
      </c>
      <c r="V2604" s="30">
        <f>IF(T2604="","",T2604-U2604)</f>
        <v/>
      </c>
      <c r="W2604" s="33">
        <f>IF(I2604="H",INDEX(Matches!$T:$T,AA2604),INDEX(Matches!$U:$U,AA2604))</f>
        <v/>
      </c>
      <c r="X2604" s="11">
        <f>INDEX(Matches!$X:$X,AA2604)</f>
        <v/>
      </c>
      <c r="Y2604" s="30">
        <f>IF(O2604="","",O2604-S2604)</f>
        <v/>
      </c>
      <c r="Z2604" s="30">
        <f>IF(W2604="","",W2604-S2604)</f>
        <v/>
      </c>
      <c r="AA2604" s="24">
        <f>MATCH(J2604,Matches!$A:$A,0)</f>
        <v/>
      </c>
      <c r="AB2604" s="33" t="n">
        <v>1.183017246226635</v>
      </c>
      <c r="AC2604" s="33" t="n"/>
      <c r="AD2604" s="24" t="n"/>
      <c r="AE2604" s="24" t="n">
        <v>1</v>
      </c>
      <c r="AF2604" s="33" t="n"/>
      <c r="AG2604" s="33" t="n"/>
    </row>
    <row r="2605">
      <c r="A2605" s="24" t="inlineStr">
        <is>
          <t>Peterborough|4</t>
        </is>
      </c>
      <c r="B2605" s="24" t="inlineStr">
        <is>
          <t>E2</t>
        </is>
      </c>
      <c r="C2605" s="24" t="inlineStr">
        <is>
          <t>League One</t>
        </is>
      </c>
      <c r="D2605" s="24" t="inlineStr">
        <is>
          <t>Peterborough</t>
        </is>
      </c>
      <c r="E2605" s="24" t="n">
        <v>4</v>
      </c>
      <c r="F2605" s="24" t="n">
        <v>1</v>
      </c>
      <c r="G2605" s="29" t="n">
        <v>46266.82291666666</v>
      </c>
      <c r="H2605" s="24" t="inlineStr">
        <is>
          <t>Stevenage</t>
        </is>
      </c>
      <c r="I2605" s="24" t="inlineStr">
        <is>
          <t>H</t>
        </is>
      </c>
      <c r="J2605" s="24" t="inlineStr">
        <is>
          <t>E2-Peterbor-Stevenag</t>
        </is>
      </c>
      <c r="K2605" s="24" t="n">
        <v>17</v>
      </c>
      <c r="L2605" s="11">
        <f>IF(INDEX(Matches!$X:$X,AA2605)=0,"",IF(I2605="H",INDEX(Matches!$H:$H,AA2605),INDEX(Matches!$I:$I,AA2605)))</f>
        <v/>
      </c>
      <c r="M2605" s="11">
        <f>IF(INDEX(Matches!$X:$X,AA2605)=0,"",IF(I2605="H",INDEX(Matches!$I:$I,AA2605),INDEX(Matches!$H:$H,AA2605)))</f>
        <v/>
      </c>
      <c r="N2605" s="11">
        <f>IF(L2605="","",IF(L2605&gt;M2605,"W",IF(L2605=M2605,"D","L")))</f>
        <v/>
      </c>
      <c r="O2605" s="11">
        <f>IF(L2605="","",IF(L2605&gt;M2605,3,IF(L2605=M2605,1,0)))</f>
        <v/>
      </c>
      <c r="P2605" s="31">
        <f>IF(I2605="H",INDEX(Matches!$L:$L,AA2605),INDEX(Matches!$N:$N,AA2605))</f>
        <v/>
      </c>
      <c r="Q2605" s="31">
        <f>INDEX(Matches!$M:$M,AA2605)</f>
        <v/>
      </c>
      <c r="R2605" s="31">
        <f>IF(I2605="H",INDEX(Matches!$N:$N,AA2605),INDEX(Matches!$L:$L,AA2605))</f>
        <v/>
      </c>
      <c r="S2605" s="33">
        <f>IF(I2605="H",INDEX(Matches!$O:$O,AA2605),INDEX(Matches!$P:$P,AA2605))</f>
        <v/>
      </c>
      <c r="T2605" s="33">
        <f>IF(INDEX(Matches!$J:$J,AA2605)="","",IF(I2605="H",INDEX(Matches!$J:$J,AA2605),INDEX(Matches!$K:$K,AA2605)))</f>
        <v/>
      </c>
      <c r="U2605" s="33">
        <f>IF(INDEX(Matches!$K:$K,AA2605)="","",IF(I2605="H",INDEX(Matches!$K:$K,AA2605),INDEX(Matches!$J:$J,AA2605)))</f>
        <v/>
      </c>
      <c r="V2605" s="30">
        <f>IF(T2605="","",T2605-U2605)</f>
        <v/>
      </c>
      <c r="W2605" s="33">
        <f>IF(I2605="H",INDEX(Matches!$T:$T,AA2605),INDEX(Matches!$U:$U,AA2605))</f>
        <v/>
      </c>
      <c r="X2605" s="11">
        <f>INDEX(Matches!$X:$X,AA2605)</f>
        <v/>
      </c>
      <c r="Y2605" s="30">
        <f>IF(O2605="","",O2605-S2605)</f>
        <v/>
      </c>
      <c r="Z2605" s="30">
        <f>IF(W2605="","",W2605-S2605)</f>
        <v/>
      </c>
      <c r="AA2605" s="24">
        <f>MATCH(J2605,Matches!$A:$A,0)</f>
        <v/>
      </c>
      <c r="AB2605" s="33" t="n">
        <v>1.63970370831453</v>
      </c>
      <c r="AC2605" s="33" t="n"/>
      <c r="AD2605" s="24" t="n"/>
      <c r="AE2605" s="24" t="n">
        <v>1</v>
      </c>
      <c r="AF2605" s="33" t="n"/>
      <c r="AG2605" s="33" t="n"/>
    </row>
    <row r="2606">
      <c r="A2606" s="24" t="inlineStr">
        <is>
          <t>Peterborough|5</t>
        </is>
      </c>
      <c r="B2606" s="24" t="inlineStr">
        <is>
          <t>E2</t>
        </is>
      </c>
      <c r="C2606" s="24" t="inlineStr">
        <is>
          <t>League One</t>
        </is>
      </c>
      <c r="D2606" s="24" t="inlineStr">
        <is>
          <t>Peterborough</t>
        </is>
      </c>
      <c r="E2606" s="24" t="n">
        <v>5</v>
      </c>
      <c r="F2606" s="24" t="n">
        <v>2</v>
      </c>
      <c r="G2606" s="29" t="n">
        <v>46270.52083333334</v>
      </c>
      <c r="H2606" s="24" t="inlineStr">
        <is>
          <t>Sheffield Wed</t>
        </is>
      </c>
      <c r="I2606" s="24" t="inlineStr">
        <is>
          <t>H</t>
        </is>
      </c>
      <c r="J2606" s="24" t="inlineStr">
        <is>
          <t>E2-Peterbor-Sheffiel</t>
        </is>
      </c>
      <c r="K2606" s="24" t="n">
        <v>2</v>
      </c>
      <c r="L2606" s="11">
        <f>IF(INDEX(Matches!$X:$X,AA2606)=0,"",IF(I2606="H",INDEX(Matches!$H:$H,AA2606),INDEX(Matches!$I:$I,AA2606)))</f>
        <v/>
      </c>
      <c r="M2606" s="11">
        <f>IF(INDEX(Matches!$X:$X,AA2606)=0,"",IF(I2606="H",INDEX(Matches!$I:$I,AA2606),INDEX(Matches!$H:$H,AA2606)))</f>
        <v/>
      </c>
      <c r="N2606" s="11">
        <f>IF(L2606="","",IF(L2606&gt;M2606,"W",IF(L2606=M2606,"D","L")))</f>
        <v/>
      </c>
      <c r="O2606" s="11">
        <f>IF(L2606="","",IF(L2606&gt;M2606,3,IF(L2606=M2606,1,0)))</f>
        <v/>
      </c>
      <c r="P2606" s="31">
        <f>IF(I2606="H",INDEX(Matches!$L:$L,AA2606),INDEX(Matches!$N:$N,AA2606))</f>
        <v/>
      </c>
      <c r="Q2606" s="31">
        <f>INDEX(Matches!$M:$M,AA2606)</f>
        <v/>
      </c>
      <c r="R2606" s="31">
        <f>IF(I2606="H",INDEX(Matches!$N:$N,AA2606),INDEX(Matches!$L:$L,AA2606))</f>
        <v/>
      </c>
      <c r="S2606" s="33">
        <f>IF(I2606="H",INDEX(Matches!$O:$O,AA2606),INDEX(Matches!$P:$P,AA2606))</f>
        <v/>
      </c>
      <c r="T2606" s="33">
        <f>IF(INDEX(Matches!$J:$J,AA2606)="","",IF(I2606="H",INDEX(Matches!$J:$J,AA2606),INDEX(Matches!$K:$K,AA2606)))</f>
        <v/>
      </c>
      <c r="U2606" s="33">
        <f>IF(INDEX(Matches!$K:$K,AA2606)="","",IF(I2606="H",INDEX(Matches!$K:$K,AA2606),INDEX(Matches!$J:$J,AA2606)))</f>
        <v/>
      </c>
      <c r="V2606" s="30">
        <f>IF(T2606="","",T2606-U2606)</f>
        <v/>
      </c>
      <c r="W2606" s="33">
        <f>IF(I2606="H",INDEX(Matches!$T:$T,AA2606),INDEX(Matches!$U:$U,AA2606))</f>
        <v/>
      </c>
      <c r="X2606" s="11">
        <f>INDEX(Matches!$X:$X,AA2606)</f>
        <v/>
      </c>
      <c r="Y2606" s="30">
        <f>IF(O2606="","",O2606-S2606)</f>
        <v/>
      </c>
      <c r="Z2606" s="30">
        <f>IF(W2606="","",W2606-S2606)</f>
        <v/>
      </c>
      <c r="AA2606" s="24">
        <f>MATCH(J2606,Matches!$A:$A,0)</f>
        <v/>
      </c>
      <c r="AB2606" s="33" t="n"/>
      <c r="AC2606" s="33" t="n"/>
      <c r="AD2606" s="24" t="n"/>
      <c r="AE2606" s="24" t="n">
        <v>2</v>
      </c>
      <c r="AF2606" s="33" t="n"/>
      <c r="AG2606" s="33" t="n"/>
    </row>
    <row r="2607">
      <c r="A2607" s="24" t="inlineStr">
        <is>
          <t>Peterborough|6</t>
        </is>
      </c>
      <c r="B2607" s="24" t="inlineStr">
        <is>
          <t>E2</t>
        </is>
      </c>
      <c r="C2607" s="24" t="inlineStr">
        <is>
          <t>League One</t>
        </is>
      </c>
      <c r="D2607" s="24" t="inlineStr">
        <is>
          <t>Peterborough</t>
        </is>
      </c>
      <c r="E2607" s="24" t="n">
        <v>6</v>
      </c>
      <c r="F2607" s="24" t="n">
        <v>2</v>
      </c>
      <c r="G2607" s="29" t="n">
        <v>46277.625</v>
      </c>
      <c r="H2607" s="24" t="inlineStr">
        <is>
          <t>MK Dons</t>
        </is>
      </c>
      <c r="I2607" s="24" t="inlineStr">
        <is>
          <t>A</t>
        </is>
      </c>
      <c r="J2607" s="24" t="inlineStr">
        <is>
          <t>E2-MKDons-Peterbor</t>
        </is>
      </c>
      <c r="K2607" s="24" t="n">
        <v>6</v>
      </c>
      <c r="L2607" s="11">
        <f>IF(INDEX(Matches!$X:$X,AA2607)=0,"",IF(I2607="H",INDEX(Matches!$H:$H,AA2607),INDEX(Matches!$I:$I,AA2607)))</f>
        <v/>
      </c>
      <c r="M2607" s="11">
        <f>IF(INDEX(Matches!$X:$X,AA2607)=0,"",IF(I2607="H",INDEX(Matches!$I:$I,AA2607),INDEX(Matches!$H:$H,AA2607)))</f>
        <v/>
      </c>
      <c r="N2607" s="11">
        <f>IF(L2607="","",IF(L2607&gt;M2607,"W",IF(L2607=M2607,"D","L")))</f>
        <v/>
      </c>
      <c r="O2607" s="11">
        <f>IF(L2607="","",IF(L2607&gt;M2607,3,IF(L2607=M2607,1,0)))</f>
        <v/>
      </c>
      <c r="P2607" s="31">
        <f>IF(I2607="H",INDEX(Matches!$L:$L,AA2607),INDEX(Matches!$N:$N,AA2607))</f>
        <v/>
      </c>
      <c r="Q2607" s="31">
        <f>INDEX(Matches!$M:$M,AA2607)</f>
        <v/>
      </c>
      <c r="R2607" s="31">
        <f>IF(I2607="H",INDEX(Matches!$N:$N,AA2607),INDEX(Matches!$L:$L,AA2607))</f>
        <v/>
      </c>
      <c r="S2607" s="33">
        <f>IF(I2607="H",INDEX(Matches!$O:$O,AA2607),INDEX(Matches!$P:$P,AA2607))</f>
        <v/>
      </c>
      <c r="T2607" s="33">
        <f>IF(INDEX(Matches!$J:$J,AA2607)="","",IF(I2607="H",INDEX(Matches!$J:$J,AA2607),INDEX(Matches!$K:$K,AA2607)))</f>
        <v/>
      </c>
      <c r="U2607" s="33">
        <f>IF(INDEX(Matches!$K:$K,AA2607)="","",IF(I2607="H",INDEX(Matches!$K:$K,AA2607),INDEX(Matches!$J:$J,AA2607)))</f>
        <v/>
      </c>
      <c r="V2607" s="30">
        <f>IF(T2607="","",T2607-U2607)</f>
        <v/>
      </c>
      <c r="W2607" s="33">
        <f>IF(I2607="H",INDEX(Matches!$T:$T,AA2607),INDEX(Matches!$U:$U,AA2607))</f>
        <v/>
      </c>
      <c r="X2607" s="11">
        <f>INDEX(Matches!$X:$X,AA2607)</f>
        <v/>
      </c>
      <c r="Y2607" s="30">
        <f>IF(O2607="","",O2607-S2607)</f>
        <v/>
      </c>
      <c r="Z2607" s="30">
        <f>IF(W2607="","",W2607-S2607)</f>
        <v/>
      </c>
      <c r="AA2607" s="24">
        <f>MATCH(J2607,Matches!$A:$A,0)</f>
        <v/>
      </c>
      <c r="AB2607" s="33" t="n">
        <v>1.102359810242063</v>
      </c>
      <c r="AC2607" s="33" t="n"/>
      <c r="AD2607" s="24" t="n"/>
      <c r="AE2607" s="24" t="n">
        <v>2</v>
      </c>
      <c r="AF2607" s="33" t="n"/>
      <c r="AG2607" s="33" t="n"/>
    </row>
    <row r="2608">
      <c r="A2608" s="24" t="inlineStr">
        <is>
          <t>Peterborough|7</t>
        </is>
      </c>
      <c r="B2608" s="24" t="inlineStr">
        <is>
          <t>E2</t>
        </is>
      </c>
      <c r="C2608" s="24" t="inlineStr">
        <is>
          <t>League One</t>
        </is>
      </c>
      <c r="D2608" s="24" t="inlineStr">
        <is>
          <t>Peterborough</t>
        </is>
      </c>
      <c r="E2608" s="24" t="n">
        <v>7</v>
      </c>
      <c r="F2608" s="24" t="n">
        <v>2</v>
      </c>
      <c r="G2608" s="29" t="n">
        <v>46284.625</v>
      </c>
      <c r="H2608" s="24" t="inlineStr">
        <is>
          <t>Doncaster</t>
        </is>
      </c>
      <c r="I2608" s="24" t="inlineStr">
        <is>
          <t>H</t>
        </is>
      </c>
      <c r="J2608" s="24" t="inlineStr">
        <is>
          <t>E2-Peterbor-Doncaste</t>
        </is>
      </c>
      <c r="K2608" s="24" t="n">
        <v>15</v>
      </c>
      <c r="L2608" s="11">
        <f>IF(INDEX(Matches!$X:$X,AA2608)=0,"",IF(I2608="H",INDEX(Matches!$H:$H,AA2608),INDEX(Matches!$I:$I,AA2608)))</f>
        <v/>
      </c>
      <c r="M2608" s="11">
        <f>IF(INDEX(Matches!$X:$X,AA2608)=0,"",IF(I2608="H",INDEX(Matches!$I:$I,AA2608),INDEX(Matches!$H:$H,AA2608)))</f>
        <v/>
      </c>
      <c r="N2608" s="11">
        <f>IF(L2608="","",IF(L2608&gt;M2608,"W",IF(L2608=M2608,"D","L")))</f>
        <v/>
      </c>
      <c r="O2608" s="11">
        <f>IF(L2608="","",IF(L2608&gt;M2608,3,IF(L2608=M2608,1,0)))</f>
        <v/>
      </c>
      <c r="P2608" s="31">
        <f>IF(I2608="H",INDEX(Matches!$L:$L,AA2608),INDEX(Matches!$N:$N,AA2608))</f>
        <v/>
      </c>
      <c r="Q2608" s="31">
        <f>INDEX(Matches!$M:$M,AA2608)</f>
        <v/>
      </c>
      <c r="R2608" s="31">
        <f>IF(I2608="H",INDEX(Matches!$N:$N,AA2608),INDEX(Matches!$L:$L,AA2608))</f>
        <v/>
      </c>
      <c r="S2608" s="33">
        <f>IF(I2608="H",INDEX(Matches!$O:$O,AA2608),INDEX(Matches!$P:$P,AA2608))</f>
        <v/>
      </c>
      <c r="T2608" s="33">
        <f>IF(INDEX(Matches!$J:$J,AA2608)="","",IF(I2608="H",INDEX(Matches!$J:$J,AA2608),INDEX(Matches!$K:$K,AA2608)))</f>
        <v/>
      </c>
      <c r="U2608" s="33">
        <f>IF(INDEX(Matches!$K:$K,AA2608)="","",IF(I2608="H",INDEX(Matches!$K:$K,AA2608),INDEX(Matches!$J:$J,AA2608)))</f>
        <v/>
      </c>
      <c r="V2608" s="30">
        <f>IF(T2608="","",T2608-U2608)</f>
        <v/>
      </c>
      <c r="W2608" s="33">
        <f>IF(I2608="H",INDEX(Matches!$T:$T,AA2608),INDEX(Matches!$U:$U,AA2608))</f>
        <v/>
      </c>
      <c r="X2608" s="11">
        <f>INDEX(Matches!$X:$X,AA2608)</f>
        <v/>
      </c>
      <c r="Y2608" s="30">
        <f>IF(O2608="","",O2608-S2608)</f>
        <v/>
      </c>
      <c r="Z2608" s="30">
        <f>IF(W2608="","",W2608-S2608)</f>
        <v/>
      </c>
      <c r="AA2608" s="24">
        <f>MATCH(J2608,Matches!$A:$A,0)</f>
        <v/>
      </c>
      <c r="AB2608" s="33" t="n"/>
      <c r="AC2608" s="33" t="n"/>
      <c r="AD2608" s="24" t="n"/>
      <c r="AE2608" s="24" t="n">
        <v>2</v>
      </c>
      <c r="AF2608" s="33" t="n"/>
      <c r="AG2608" s="33" t="n"/>
    </row>
    <row r="2609">
      <c r="A2609" s="24" t="inlineStr">
        <is>
          <t>Peterborough|8</t>
        </is>
      </c>
      <c r="B2609" s="24" t="inlineStr">
        <is>
          <t>E2</t>
        </is>
      </c>
      <c r="C2609" s="24" t="inlineStr">
        <is>
          <t>League One</t>
        </is>
      </c>
      <c r="D2609" s="24" t="inlineStr">
        <is>
          <t>Peterborough</t>
        </is>
      </c>
      <c r="E2609" s="24" t="n">
        <v>8</v>
      </c>
      <c r="F2609" s="24" t="n">
        <v>2</v>
      </c>
      <c r="G2609" s="29" t="n">
        <v>46291.625</v>
      </c>
      <c r="H2609" s="24" t="inlineStr">
        <is>
          <t>Stockport</t>
        </is>
      </c>
      <c r="I2609" s="24" t="inlineStr">
        <is>
          <t>A</t>
        </is>
      </c>
      <c r="J2609" s="24" t="inlineStr">
        <is>
          <t>E2-Stockpor-Peterbor</t>
        </is>
      </c>
      <c r="K2609" s="24" t="n">
        <v>7</v>
      </c>
      <c r="L2609" s="11">
        <f>IF(INDEX(Matches!$X:$X,AA2609)=0,"",IF(I2609="H",INDEX(Matches!$H:$H,AA2609),INDEX(Matches!$I:$I,AA2609)))</f>
        <v/>
      </c>
      <c r="M2609" s="11">
        <f>IF(INDEX(Matches!$X:$X,AA2609)=0,"",IF(I2609="H",INDEX(Matches!$I:$I,AA2609),INDEX(Matches!$H:$H,AA2609)))</f>
        <v/>
      </c>
      <c r="N2609" s="11">
        <f>IF(L2609="","",IF(L2609&gt;M2609,"W",IF(L2609=M2609,"D","L")))</f>
        <v/>
      </c>
      <c r="O2609" s="11">
        <f>IF(L2609="","",IF(L2609&gt;M2609,3,IF(L2609=M2609,1,0)))</f>
        <v/>
      </c>
      <c r="P2609" s="31">
        <f>IF(I2609="H",INDEX(Matches!$L:$L,AA2609),INDEX(Matches!$N:$N,AA2609))</f>
        <v/>
      </c>
      <c r="Q2609" s="31">
        <f>INDEX(Matches!$M:$M,AA2609)</f>
        <v/>
      </c>
      <c r="R2609" s="31">
        <f>IF(I2609="H",INDEX(Matches!$N:$N,AA2609),INDEX(Matches!$L:$L,AA2609))</f>
        <v/>
      </c>
      <c r="S2609" s="33">
        <f>IF(I2609="H",INDEX(Matches!$O:$O,AA2609),INDEX(Matches!$P:$P,AA2609))</f>
        <v/>
      </c>
      <c r="T2609" s="33">
        <f>IF(INDEX(Matches!$J:$J,AA2609)="","",IF(I2609="H",INDEX(Matches!$J:$J,AA2609),INDEX(Matches!$K:$K,AA2609)))</f>
        <v/>
      </c>
      <c r="U2609" s="33">
        <f>IF(INDEX(Matches!$K:$K,AA2609)="","",IF(I2609="H",INDEX(Matches!$K:$K,AA2609),INDEX(Matches!$J:$J,AA2609)))</f>
        <v/>
      </c>
      <c r="V2609" s="30">
        <f>IF(T2609="","",T2609-U2609)</f>
        <v/>
      </c>
      <c r="W2609" s="33">
        <f>IF(I2609="H",INDEX(Matches!$T:$T,AA2609),INDEX(Matches!$U:$U,AA2609))</f>
        <v/>
      </c>
      <c r="X2609" s="11">
        <f>INDEX(Matches!$X:$X,AA2609)</f>
        <v/>
      </c>
      <c r="Y2609" s="30">
        <f>IF(O2609="","",O2609-S2609)</f>
        <v/>
      </c>
      <c r="Z2609" s="30">
        <f>IF(W2609="","",W2609-S2609)</f>
        <v/>
      </c>
      <c r="AA2609" s="24">
        <f>MATCH(J2609,Matches!$A:$A,0)</f>
        <v/>
      </c>
      <c r="AB2609" s="33" t="n"/>
      <c r="AC2609" s="33" t="n"/>
      <c r="AD2609" s="24" t="n"/>
      <c r="AE2609" s="24" t="n">
        <v>2</v>
      </c>
      <c r="AF2609" s="33" t="n"/>
      <c r="AG2609" s="33" t="n"/>
    </row>
    <row r="2610">
      <c r="A2610" s="24" t="inlineStr">
        <is>
          <t>Peterborough|9</t>
        </is>
      </c>
      <c r="B2610" s="24" t="inlineStr">
        <is>
          <t>E2</t>
        </is>
      </c>
      <c r="C2610" s="24" t="inlineStr">
        <is>
          <t>League One</t>
        </is>
      </c>
      <c r="D2610" s="24" t="inlineStr">
        <is>
          <t>Peterborough</t>
        </is>
      </c>
      <c r="E2610" s="24" t="n">
        <v>9</v>
      </c>
      <c r="F2610" s="24" t="n">
        <v>3</v>
      </c>
      <c r="G2610" s="29" t="n">
        <v>46298.625</v>
      </c>
      <c r="H2610" s="24" t="inlineStr">
        <is>
          <t>Notts County</t>
        </is>
      </c>
      <c r="I2610" s="24" t="inlineStr">
        <is>
          <t>H</t>
        </is>
      </c>
      <c r="J2610" s="24" t="inlineStr">
        <is>
          <t>E2-Peterbor-NottsCou</t>
        </is>
      </c>
      <c r="K2610" s="24" t="n">
        <v>18</v>
      </c>
      <c r="L2610" s="11">
        <f>IF(INDEX(Matches!$X:$X,AA2610)=0,"",IF(I2610="H",INDEX(Matches!$H:$H,AA2610),INDEX(Matches!$I:$I,AA2610)))</f>
        <v/>
      </c>
      <c r="M2610" s="11">
        <f>IF(INDEX(Matches!$X:$X,AA2610)=0,"",IF(I2610="H",INDEX(Matches!$I:$I,AA2610),INDEX(Matches!$H:$H,AA2610)))</f>
        <v/>
      </c>
      <c r="N2610" s="11">
        <f>IF(L2610="","",IF(L2610&gt;M2610,"W",IF(L2610=M2610,"D","L")))</f>
        <v/>
      </c>
      <c r="O2610" s="11">
        <f>IF(L2610="","",IF(L2610&gt;M2610,3,IF(L2610=M2610,1,0)))</f>
        <v/>
      </c>
      <c r="P2610" s="31">
        <f>IF(I2610="H",INDEX(Matches!$L:$L,AA2610),INDEX(Matches!$N:$N,AA2610))</f>
        <v/>
      </c>
      <c r="Q2610" s="31">
        <f>INDEX(Matches!$M:$M,AA2610)</f>
        <v/>
      </c>
      <c r="R2610" s="31">
        <f>IF(I2610="H",INDEX(Matches!$N:$N,AA2610),INDEX(Matches!$L:$L,AA2610))</f>
        <v/>
      </c>
      <c r="S2610" s="33">
        <f>IF(I2610="H",INDEX(Matches!$O:$O,AA2610),INDEX(Matches!$P:$P,AA2610))</f>
        <v/>
      </c>
      <c r="T2610" s="33">
        <f>IF(INDEX(Matches!$J:$J,AA2610)="","",IF(I2610="H",INDEX(Matches!$J:$J,AA2610),INDEX(Matches!$K:$K,AA2610)))</f>
        <v/>
      </c>
      <c r="U2610" s="33">
        <f>IF(INDEX(Matches!$K:$K,AA2610)="","",IF(I2610="H",INDEX(Matches!$K:$K,AA2610),INDEX(Matches!$J:$J,AA2610)))</f>
        <v/>
      </c>
      <c r="V2610" s="30">
        <f>IF(T2610="","",T2610-U2610)</f>
        <v/>
      </c>
      <c r="W2610" s="33">
        <f>IF(I2610="H",INDEX(Matches!$T:$T,AA2610),INDEX(Matches!$U:$U,AA2610))</f>
        <v/>
      </c>
      <c r="X2610" s="11">
        <f>INDEX(Matches!$X:$X,AA2610)</f>
        <v/>
      </c>
      <c r="Y2610" s="30">
        <f>IF(O2610="","",O2610-S2610)</f>
        <v/>
      </c>
      <c r="Z2610" s="30">
        <f>IF(W2610="","",W2610-S2610)</f>
        <v/>
      </c>
      <c r="AA2610" s="24">
        <f>MATCH(J2610,Matches!$A:$A,0)</f>
        <v/>
      </c>
      <c r="AB2610" s="33" t="n"/>
      <c r="AC2610" s="33" t="n">
        <v>1.49883887008464</v>
      </c>
      <c r="AD2610" s="24" t="n"/>
      <c r="AE2610" s="24" t="n">
        <v>3</v>
      </c>
      <c r="AF2610" s="33" t="n"/>
      <c r="AG2610" s="33" t="n"/>
    </row>
    <row r="2611">
      <c r="A2611" s="24" t="inlineStr">
        <is>
          <t>Peterborough|10</t>
        </is>
      </c>
      <c r="B2611" s="24" t="inlineStr">
        <is>
          <t>E2</t>
        </is>
      </c>
      <c r="C2611" s="24" t="inlineStr">
        <is>
          <t>League One</t>
        </is>
      </c>
      <c r="D2611" s="24" t="inlineStr">
        <is>
          <t>Peterborough</t>
        </is>
      </c>
      <c r="E2611" s="24" t="n">
        <v>10</v>
      </c>
      <c r="F2611" s="24" t="n">
        <v>3</v>
      </c>
      <c r="G2611" s="29" t="n">
        <v>46305.625</v>
      </c>
      <c r="H2611" s="24" t="inlineStr">
        <is>
          <t>Leicester</t>
        </is>
      </c>
      <c r="I2611" s="24" t="inlineStr">
        <is>
          <t>A</t>
        </is>
      </c>
      <c r="J2611" s="24" t="inlineStr">
        <is>
          <t>E2-Leiceste-Peterbor</t>
        </is>
      </c>
      <c r="K2611" s="24" t="n">
        <v>1</v>
      </c>
      <c r="L2611" s="11">
        <f>IF(INDEX(Matches!$X:$X,AA2611)=0,"",IF(I2611="H",INDEX(Matches!$H:$H,AA2611),INDEX(Matches!$I:$I,AA2611)))</f>
        <v/>
      </c>
      <c r="M2611" s="11">
        <f>IF(INDEX(Matches!$X:$X,AA2611)=0,"",IF(I2611="H",INDEX(Matches!$I:$I,AA2611),INDEX(Matches!$H:$H,AA2611)))</f>
        <v/>
      </c>
      <c r="N2611" s="11">
        <f>IF(L2611="","",IF(L2611&gt;M2611,"W",IF(L2611=M2611,"D","L")))</f>
        <v/>
      </c>
      <c r="O2611" s="11">
        <f>IF(L2611="","",IF(L2611&gt;M2611,3,IF(L2611=M2611,1,0)))</f>
        <v/>
      </c>
      <c r="P2611" s="31">
        <f>IF(I2611="H",INDEX(Matches!$L:$L,AA2611),INDEX(Matches!$N:$N,AA2611))</f>
        <v/>
      </c>
      <c r="Q2611" s="31">
        <f>INDEX(Matches!$M:$M,AA2611)</f>
        <v/>
      </c>
      <c r="R2611" s="31">
        <f>IF(I2611="H",INDEX(Matches!$N:$N,AA2611),INDEX(Matches!$L:$L,AA2611))</f>
        <v/>
      </c>
      <c r="S2611" s="33">
        <f>IF(I2611="H",INDEX(Matches!$O:$O,AA2611),INDEX(Matches!$P:$P,AA2611))</f>
        <v/>
      </c>
      <c r="T2611" s="33">
        <f>IF(INDEX(Matches!$J:$J,AA2611)="","",IF(I2611="H",INDEX(Matches!$J:$J,AA2611),INDEX(Matches!$K:$K,AA2611)))</f>
        <v/>
      </c>
      <c r="U2611" s="33">
        <f>IF(INDEX(Matches!$K:$K,AA2611)="","",IF(I2611="H",INDEX(Matches!$K:$K,AA2611),INDEX(Matches!$J:$J,AA2611)))</f>
        <v/>
      </c>
      <c r="V2611" s="30">
        <f>IF(T2611="","",T2611-U2611)</f>
        <v/>
      </c>
      <c r="W2611" s="33">
        <f>IF(I2611="H",INDEX(Matches!$T:$T,AA2611),INDEX(Matches!$U:$U,AA2611))</f>
        <v/>
      </c>
      <c r="X2611" s="11">
        <f>INDEX(Matches!$X:$X,AA2611)</f>
        <v/>
      </c>
      <c r="Y2611" s="30">
        <f>IF(O2611="","",O2611-S2611)</f>
        <v/>
      </c>
      <c r="Z2611" s="30">
        <f>IF(W2611="","",W2611-S2611)</f>
        <v/>
      </c>
      <c r="AA2611" s="24">
        <f>MATCH(J2611,Matches!$A:$A,0)</f>
        <v/>
      </c>
      <c r="AB2611" s="33" t="n"/>
      <c r="AC2611" s="33" t="n"/>
      <c r="AD2611" s="24" t="n"/>
      <c r="AE2611" s="24" t="n">
        <v>3</v>
      </c>
      <c r="AF2611" s="33" t="n"/>
      <c r="AG2611" s="33" t="n"/>
    </row>
    <row r="2612">
      <c r="A2612" s="24" t="inlineStr">
        <is>
          <t>Peterborough|11</t>
        </is>
      </c>
      <c r="B2612" s="24" t="inlineStr">
        <is>
          <t>E2</t>
        </is>
      </c>
      <c r="C2612" s="24" t="inlineStr">
        <is>
          <t>League One</t>
        </is>
      </c>
      <c r="D2612" s="24" t="inlineStr">
        <is>
          <t>Peterborough</t>
        </is>
      </c>
      <c r="E2612" s="24" t="n">
        <v>11</v>
      </c>
      <c r="F2612" s="24" t="n">
        <v>3</v>
      </c>
      <c r="G2612" s="29" t="n">
        <v>46312.52083333334</v>
      </c>
      <c r="H2612" s="24" t="inlineStr">
        <is>
          <t>Burton</t>
        </is>
      </c>
      <c r="I2612" s="24" t="inlineStr">
        <is>
          <t>H</t>
        </is>
      </c>
      <c r="J2612" s="24" t="inlineStr">
        <is>
          <t>E2-Peterbor-Burton</t>
        </is>
      </c>
      <c r="K2612" s="24" t="n">
        <v>22</v>
      </c>
      <c r="L2612" s="11">
        <f>IF(INDEX(Matches!$X:$X,AA2612)=0,"",IF(I2612="H",INDEX(Matches!$H:$H,AA2612),INDEX(Matches!$I:$I,AA2612)))</f>
        <v/>
      </c>
      <c r="M2612" s="11">
        <f>IF(INDEX(Matches!$X:$X,AA2612)=0,"",IF(I2612="H",INDEX(Matches!$I:$I,AA2612),INDEX(Matches!$H:$H,AA2612)))</f>
        <v/>
      </c>
      <c r="N2612" s="11">
        <f>IF(L2612="","",IF(L2612&gt;M2612,"W",IF(L2612=M2612,"D","L")))</f>
        <v/>
      </c>
      <c r="O2612" s="11">
        <f>IF(L2612="","",IF(L2612&gt;M2612,3,IF(L2612=M2612,1,0)))</f>
        <v/>
      </c>
      <c r="P2612" s="31">
        <f>IF(I2612="H",INDEX(Matches!$L:$L,AA2612),INDEX(Matches!$N:$N,AA2612))</f>
        <v/>
      </c>
      <c r="Q2612" s="31">
        <f>INDEX(Matches!$M:$M,AA2612)</f>
        <v/>
      </c>
      <c r="R2612" s="31">
        <f>IF(I2612="H",INDEX(Matches!$N:$N,AA2612),INDEX(Matches!$L:$L,AA2612))</f>
        <v/>
      </c>
      <c r="S2612" s="33">
        <f>IF(I2612="H",INDEX(Matches!$O:$O,AA2612),INDEX(Matches!$P:$P,AA2612))</f>
        <v/>
      </c>
      <c r="T2612" s="33">
        <f>IF(INDEX(Matches!$J:$J,AA2612)="","",IF(I2612="H",INDEX(Matches!$J:$J,AA2612),INDEX(Matches!$K:$K,AA2612)))</f>
        <v/>
      </c>
      <c r="U2612" s="33">
        <f>IF(INDEX(Matches!$K:$K,AA2612)="","",IF(I2612="H",INDEX(Matches!$K:$K,AA2612),INDEX(Matches!$J:$J,AA2612)))</f>
        <v/>
      </c>
      <c r="V2612" s="30">
        <f>IF(T2612="","",T2612-U2612)</f>
        <v/>
      </c>
      <c r="W2612" s="33">
        <f>IF(I2612="H",INDEX(Matches!$T:$T,AA2612),INDEX(Matches!$U:$U,AA2612))</f>
        <v/>
      </c>
      <c r="X2612" s="11">
        <f>INDEX(Matches!$X:$X,AA2612)</f>
        <v/>
      </c>
      <c r="Y2612" s="30">
        <f>IF(O2612="","",O2612-S2612)</f>
        <v/>
      </c>
      <c r="Z2612" s="30">
        <f>IF(W2612="","",W2612-S2612)</f>
        <v/>
      </c>
      <c r="AA2612" s="24">
        <f>MATCH(J2612,Matches!$A:$A,0)</f>
        <v/>
      </c>
      <c r="AB2612" s="33" t="n"/>
      <c r="AC2612" s="33" t="n"/>
      <c r="AD2612" s="24" t="n"/>
      <c r="AE2612" s="24" t="n">
        <v>3</v>
      </c>
      <c r="AF2612" s="33" t="n"/>
      <c r="AG2612" s="33" t="n"/>
    </row>
    <row r="2613">
      <c r="A2613" s="24" t="inlineStr">
        <is>
          <t>Peterborough|12</t>
        </is>
      </c>
      <c r="B2613" s="24" t="inlineStr">
        <is>
          <t>E2</t>
        </is>
      </c>
      <c r="C2613" s="24" t="inlineStr">
        <is>
          <t>League One</t>
        </is>
      </c>
      <c r="D2613" s="24" t="inlineStr">
        <is>
          <t>Peterborough</t>
        </is>
      </c>
      <c r="E2613" s="24" t="n">
        <v>12</v>
      </c>
      <c r="F2613" s="24" t="n">
        <v>3</v>
      </c>
      <c r="G2613" s="29" t="n">
        <v>46315.82291666666</v>
      </c>
      <c r="H2613" s="24" t="inlineStr">
        <is>
          <t>Huddersfield</t>
        </is>
      </c>
      <c r="I2613" s="24" t="inlineStr">
        <is>
          <t>A</t>
        </is>
      </c>
      <c r="J2613" s="24" t="inlineStr">
        <is>
          <t>E2-Huddersf-Peterbor</t>
        </is>
      </c>
      <c r="K2613" s="24" t="n">
        <v>4</v>
      </c>
      <c r="L2613" s="11">
        <f>IF(INDEX(Matches!$X:$X,AA2613)=0,"",IF(I2613="H",INDEX(Matches!$H:$H,AA2613),INDEX(Matches!$I:$I,AA2613)))</f>
        <v/>
      </c>
      <c r="M2613" s="11">
        <f>IF(INDEX(Matches!$X:$X,AA2613)=0,"",IF(I2613="H",INDEX(Matches!$I:$I,AA2613),INDEX(Matches!$H:$H,AA2613)))</f>
        <v/>
      </c>
      <c r="N2613" s="11">
        <f>IF(L2613="","",IF(L2613&gt;M2613,"W",IF(L2613=M2613,"D","L")))</f>
        <v/>
      </c>
      <c r="O2613" s="11">
        <f>IF(L2613="","",IF(L2613&gt;M2613,3,IF(L2613=M2613,1,0)))</f>
        <v/>
      </c>
      <c r="P2613" s="31">
        <f>IF(I2613="H",INDEX(Matches!$L:$L,AA2613),INDEX(Matches!$N:$N,AA2613))</f>
        <v/>
      </c>
      <c r="Q2613" s="31">
        <f>INDEX(Matches!$M:$M,AA2613)</f>
        <v/>
      </c>
      <c r="R2613" s="31">
        <f>IF(I2613="H",INDEX(Matches!$N:$N,AA2613),INDEX(Matches!$L:$L,AA2613))</f>
        <v/>
      </c>
      <c r="S2613" s="33">
        <f>IF(I2613="H",INDEX(Matches!$O:$O,AA2613),INDEX(Matches!$P:$P,AA2613))</f>
        <v/>
      </c>
      <c r="T2613" s="33">
        <f>IF(INDEX(Matches!$J:$J,AA2613)="","",IF(I2613="H",INDEX(Matches!$J:$J,AA2613),INDEX(Matches!$K:$K,AA2613)))</f>
        <v/>
      </c>
      <c r="U2613" s="33">
        <f>IF(INDEX(Matches!$K:$K,AA2613)="","",IF(I2613="H",INDEX(Matches!$K:$K,AA2613),INDEX(Matches!$J:$J,AA2613)))</f>
        <v/>
      </c>
      <c r="V2613" s="30">
        <f>IF(T2613="","",T2613-U2613)</f>
        <v/>
      </c>
      <c r="W2613" s="33">
        <f>IF(I2613="H",INDEX(Matches!$T:$T,AA2613),INDEX(Matches!$U:$U,AA2613))</f>
        <v/>
      </c>
      <c r="X2613" s="11">
        <f>INDEX(Matches!$X:$X,AA2613)</f>
        <v/>
      </c>
      <c r="Y2613" s="30">
        <f>IF(O2613="","",O2613-S2613)</f>
        <v/>
      </c>
      <c r="Z2613" s="30">
        <f>IF(W2613="","",W2613-S2613)</f>
        <v/>
      </c>
      <c r="AA2613" s="24">
        <f>MATCH(J2613,Matches!$A:$A,0)</f>
        <v/>
      </c>
      <c r="AB2613" s="33" t="n"/>
      <c r="AC2613" s="33" t="n"/>
      <c r="AD2613" s="24" t="n"/>
      <c r="AE2613" s="24" t="n">
        <v>3</v>
      </c>
      <c r="AF2613" s="33" t="n"/>
      <c r="AG2613" s="33" t="n"/>
    </row>
    <row r="2614">
      <c r="A2614" s="24" t="inlineStr">
        <is>
          <t>Peterborough|13</t>
        </is>
      </c>
      <c r="B2614" s="24" t="inlineStr">
        <is>
          <t>E2</t>
        </is>
      </c>
      <c r="C2614" s="24" t="inlineStr">
        <is>
          <t>League One</t>
        </is>
      </c>
      <c r="D2614" s="24" t="inlineStr">
        <is>
          <t>Peterborough</t>
        </is>
      </c>
      <c r="E2614" s="24" t="n">
        <v>13</v>
      </c>
      <c r="F2614" s="24" t="n">
        <v>4</v>
      </c>
      <c r="G2614" s="29" t="n">
        <v>46319.625</v>
      </c>
      <c r="H2614" s="24" t="inlineStr">
        <is>
          <t>Bromley</t>
        </is>
      </c>
      <c r="I2614" s="24" t="inlineStr">
        <is>
          <t>A</t>
        </is>
      </c>
      <c r="J2614" s="24" t="inlineStr">
        <is>
          <t>E2-Bromley-Peterbor</t>
        </is>
      </c>
      <c r="K2614" s="24" t="n">
        <v>24</v>
      </c>
      <c r="L2614" s="11">
        <f>IF(INDEX(Matches!$X:$X,AA2614)=0,"",IF(I2614="H",INDEX(Matches!$H:$H,AA2614),INDEX(Matches!$I:$I,AA2614)))</f>
        <v/>
      </c>
      <c r="M2614" s="11">
        <f>IF(INDEX(Matches!$X:$X,AA2614)=0,"",IF(I2614="H",INDEX(Matches!$I:$I,AA2614),INDEX(Matches!$H:$H,AA2614)))</f>
        <v/>
      </c>
      <c r="N2614" s="11">
        <f>IF(L2614="","",IF(L2614&gt;M2614,"W",IF(L2614=M2614,"D","L")))</f>
        <v/>
      </c>
      <c r="O2614" s="11">
        <f>IF(L2614="","",IF(L2614&gt;M2614,3,IF(L2614=M2614,1,0)))</f>
        <v/>
      </c>
      <c r="P2614" s="31">
        <f>IF(I2614="H",INDEX(Matches!$L:$L,AA2614),INDEX(Matches!$N:$N,AA2614))</f>
        <v/>
      </c>
      <c r="Q2614" s="31">
        <f>INDEX(Matches!$M:$M,AA2614)</f>
        <v/>
      </c>
      <c r="R2614" s="31">
        <f>IF(I2614="H",INDEX(Matches!$N:$N,AA2614),INDEX(Matches!$L:$L,AA2614))</f>
        <v/>
      </c>
      <c r="S2614" s="33">
        <f>IF(I2614="H",INDEX(Matches!$O:$O,AA2614),INDEX(Matches!$P:$P,AA2614))</f>
        <v/>
      </c>
      <c r="T2614" s="33">
        <f>IF(INDEX(Matches!$J:$J,AA2614)="","",IF(I2614="H",INDEX(Matches!$J:$J,AA2614),INDEX(Matches!$K:$K,AA2614)))</f>
        <v/>
      </c>
      <c r="U2614" s="33">
        <f>IF(INDEX(Matches!$K:$K,AA2614)="","",IF(I2614="H",INDEX(Matches!$K:$K,AA2614),INDEX(Matches!$J:$J,AA2614)))</f>
        <v/>
      </c>
      <c r="V2614" s="30">
        <f>IF(T2614="","",T2614-U2614)</f>
        <v/>
      </c>
      <c r="W2614" s="33">
        <f>IF(I2614="H",INDEX(Matches!$T:$T,AA2614),INDEX(Matches!$U:$U,AA2614))</f>
        <v/>
      </c>
      <c r="X2614" s="11">
        <f>INDEX(Matches!$X:$X,AA2614)</f>
        <v/>
      </c>
      <c r="Y2614" s="30">
        <f>IF(O2614="","",O2614-S2614)</f>
        <v/>
      </c>
      <c r="Z2614" s="30">
        <f>IF(W2614="","",W2614-S2614)</f>
        <v/>
      </c>
      <c r="AA2614" s="24">
        <f>MATCH(J2614,Matches!$A:$A,0)</f>
        <v/>
      </c>
      <c r="AB2614" s="33" t="n"/>
      <c r="AC2614" s="33" t="n">
        <v>1.458577024195093</v>
      </c>
      <c r="AD2614" s="24" t="n"/>
      <c r="AE2614" s="24" t="n">
        <v>4</v>
      </c>
      <c r="AF2614" s="33" t="n"/>
      <c r="AG2614" s="33" t="n"/>
    </row>
    <row r="2615">
      <c r="A2615" s="24" t="inlineStr">
        <is>
          <t>Peterborough|14</t>
        </is>
      </c>
      <c r="B2615" s="24" t="inlineStr">
        <is>
          <t>E2</t>
        </is>
      </c>
      <c r="C2615" s="24" t="inlineStr">
        <is>
          <t>League One</t>
        </is>
      </c>
      <c r="D2615" s="24" t="inlineStr">
        <is>
          <t>Peterborough</t>
        </is>
      </c>
      <c r="E2615" s="24" t="n">
        <v>14</v>
      </c>
      <c r="F2615" s="24" t="n">
        <v>4</v>
      </c>
      <c r="G2615" s="29" t="n">
        <v>46326.625</v>
      </c>
      <c r="H2615" s="24" t="inlineStr">
        <is>
          <t>Luton</t>
        </is>
      </c>
      <c r="I2615" s="24" t="inlineStr">
        <is>
          <t>H</t>
        </is>
      </c>
      <c r="J2615" s="24" t="inlineStr">
        <is>
          <t>E2-Peterbor-Luton</t>
        </is>
      </c>
      <c r="K2615" s="24" t="n">
        <v>3</v>
      </c>
      <c r="L2615" s="11">
        <f>IF(INDEX(Matches!$X:$X,AA2615)=0,"",IF(I2615="H",INDEX(Matches!$H:$H,AA2615),INDEX(Matches!$I:$I,AA2615)))</f>
        <v/>
      </c>
      <c r="M2615" s="11">
        <f>IF(INDEX(Matches!$X:$X,AA2615)=0,"",IF(I2615="H",INDEX(Matches!$I:$I,AA2615),INDEX(Matches!$H:$H,AA2615)))</f>
        <v/>
      </c>
      <c r="N2615" s="11">
        <f>IF(L2615="","",IF(L2615&gt;M2615,"W",IF(L2615=M2615,"D","L")))</f>
        <v/>
      </c>
      <c r="O2615" s="11">
        <f>IF(L2615="","",IF(L2615&gt;M2615,3,IF(L2615=M2615,1,0)))</f>
        <v/>
      </c>
      <c r="P2615" s="31">
        <f>IF(I2615="H",INDEX(Matches!$L:$L,AA2615),INDEX(Matches!$N:$N,AA2615))</f>
        <v/>
      </c>
      <c r="Q2615" s="31">
        <f>INDEX(Matches!$M:$M,AA2615)</f>
        <v/>
      </c>
      <c r="R2615" s="31">
        <f>IF(I2615="H",INDEX(Matches!$N:$N,AA2615),INDEX(Matches!$L:$L,AA2615))</f>
        <v/>
      </c>
      <c r="S2615" s="33">
        <f>IF(I2615="H",INDEX(Matches!$O:$O,AA2615),INDEX(Matches!$P:$P,AA2615))</f>
        <v/>
      </c>
      <c r="T2615" s="33">
        <f>IF(INDEX(Matches!$J:$J,AA2615)="","",IF(I2615="H",INDEX(Matches!$J:$J,AA2615),INDEX(Matches!$K:$K,AA2615)))</f>
        <v/>
      </c>
      <c r="U2615" s="33">
        <f>IF(INDEX(Matches!$K:$K,AA2615)="","",IF(I2615="H",INDEX(Matches!$K:$K,AA2615),INDEX(Matches!$J:$J,AA2615)))</f>
        <v/>
      </c>
      <c r="V2615" s="30">
        <f>IF(T2615="","",T2615-U2615)</f>
        <v/>
      </c>
      <c r="W2615" s="33">
        <f>IF(I2615="H",INDEX(Matches!$T:$T,AA2615),INDEX(Matches!$U:$U,AA2615))</f>
        <v/>
      </c>
      <c r="X2615" s="11">
        <f>INDEX(Matches!$X:$X,AA2615)</f>
        <v/>
      </c>
      <c r="Y2615" s="30">
        <f>IF(O2615="","",O2615-S2615)</f>
        <v/>
      </c>
      <c r="Z2615" s="30">
        <f>IF(W2615="","",W2615-S2615)</f>
        <v/>
      </c>
      <c r="AA2615" s="24">
        <f>MATCH(J2615,Matches!$A:$A,0)</f>
        <v/>
      </c>
      <c r="AB2615" s="33" t="n"/>
      <c r="AC2615" s="33" t="n">
        <v>1.221503960981711</v>
      </c>
      <c r="AD2615" s="24" t="n"/>
      <c r="AE2615" s="24" t="n">
        <v>4</v>
      </c>
      <c r="AF2615" s="33" t="n"/>
      <c r="AG2615" s="33" t="n"/>
    </row>
    <row r="2616">
      <c r="A2616" s="24" t="inlineStr">
        <is>
          <t>Peterborough|15</t>
        </is>
      </c>
      <c r="B2616" s="24" t="inlineStr">
        <is>
          <t>E2</t>
        </is>
      </c>
      <c r="C2616" s="24" t="inlineStr">
        <is>
          <t>League One</t>
        </is>
      </c>
      <c r="D2616" s="24" t="inlineStr">
        <is>
          <t>Peterborough</t>
        </is>
      </c>
      <c r="E2616" s="24" t="n">
        <v>15</v>
      </c>
      <c r="F2616" s="24" t="n">
        <v>4</v>
      </c>
      <c r="G2616" s="29" t="n">
        <v>46340.625</v>
      </c>
      <c r="H2616" s="24" t="inlineStr">
        <is>
          <t>Oxford</t>
        </is>
      </c>
      <c r="I2616" s="24" t="inlineStr">
        <is>
          <t>H</t>
        </is>
      </c>
      <c r="J2616" s="24" t="inlineStr">
        <is>
          <t>E2-Peterbor-Oxford</t>
        </is>
      </c>
      <c r="K2616" s="24" t="n">
        <v>11</v>
      </c>
      <c r="L2616" s="11">
        <f>IF(INDEX(Matches!$X:$X,AA2616)=0,"",IF(I2616="H",INDEX(Matches!$H:$H,AA2616),INDEX(Matches!$I:$I,AA2616)))</f>
        <v/>
      </c>
      <c r="M2616" s="11">
        <f>IF(INDEX(Matches!$X:$X,AA2616)=0,"",IF(I2616="H",INDEX(Matches!$I:$I,AA2616),INDEX(Matches!$H:$H,AA2616)))</f>
        <v/>
      </c>
      <c r="N2616" s="11">
        <f>IF(L2616="","",IF(L2616&gt;M2616,"W",IF(L2616=M2616,"D","L")))</f>
        <v/>
      </c>
      <c r="O2616" s="11">
        <f>IF(L2616="","",IF(L2616&gt;M2616,3,IF(L2616=M2616,1,0)))</f>
        <v/>
      </c>
      <c r="P2616" s="31">
        <f>IF(I2616="H",INDEX(Matches!$L:$L,AA2616),INDEX(Matches!$N:$N,AA2616))</f>
        <v/>
      </c>
      <c r="Q2616" s="31">
        <f>INDEX(Matches!$M:$M,AA2616)</f>
        <v/>
      </c>
      <c r="R2616" s="31">
        <f>IF(I2616="H",INDEX(Matches!$N:$N,AA2616),INDEX(Matches!$L:$L,AA2616))</f>
        <v/>
      </c>
      <c r="S2616" s="33">
        <f>IF(I2616="H",INDEX(Matches!$O:$O,AA2616),INDEX(Matches!$P:$P,AA2616))</f>
        <v/>
      </c>
      <c r="T2616" s="33">
        <f>IF(INDEX(Matches!$J:$J,AA2616)="","",IF(I2616="H",INDEX(Matches!$J:$J,AA2616),INDEX(Matches!$K:$K,AA2616)))</f>
        <v/>
      </c>
      <c r="U2616" s="33">
        <f>IF(INDEX(Matches!$K:$K,AA2616)="","",IF(I2616="H",INDEX(Matches!$K:$K,AA2616),INDEX(Matches!$J:$J,AA2616)))</f>
        <v/>
      </c>
      <c r="V2616" s="30">
        <f>IF(T2616="","",T2616-U2616)</f>
        <v/>
      </c>
      <c r="W2616" s="33">
        <f>IF(I2616="H",INDEX(Matches!$T:$T,AA2616),INDEX(Matches!$U:$U,AA2616))</f>
        <v/>
      </c>
      <c r="X2616" s="11">
        <f>INDEX(Matches!$X:$X,AA2616)</f>
        <v/>
      </c>
      <c r="Y2616" s="30">
        <f>IF(O2616="","",O2616-S2616)</f>
        <v/>
      </c>
      <c r="Z2616" s="30">
        <f>IF(W2616="","",W2616-S2616)</f>
        <v/>
      </c>
      <c r="AA2616" s="24">
        <f>MATCH(J2616,Matches!$A:$A,0)</f>
        <v/>
      </c>
      <c r="AB2616" s="33" t="n"/>
      <c r="AC2616" s="33" t="n">
        <v>1.467164940114299</v>
      </c>
      <c r="AD2616" s="24" t="n"/>
      <c r="AE2616" s="24" t="n">
        <v>4</v>
      </c>
      <c r="AF2616" s="33" t="n"/>
      <c r="AG2616" s="33" t="n"/>
    </row>
    <row r="2617">
      <c r="A2617" s="24" t="inlineStr">
        <is>
          <t>Peterborough|16</t>
        </is>
      </c>
      <c r="B2617" s="24" t="inlineStr">
        <is>
          <t>E2</t>
        </is>
      </c>
      <c r="C2617" s="24" t="inlineStr">
        <is>
          <t>League One</t>
        </is>
      </c>
      <c r="D2617" s="24" t="inlineStr">
        <is>
          <t>Peterborough</t>
        </is>
      </c>
      <c r="E2617" s="24" t="n">
        <v>16</v>
      </c>
      <c r="F2617" s="24" t="n">
        <v>4</v>
      </c>
      <c r="G2617" s="29" t="n">
        <v>46347.625</v>
      </c>
      <c r="H2617" s="24" t="inlineStr">
        <is>
          <t>Plymouth</t>
        </is>
      </c>
      <c r="I2617" s="24" t="inlineStr">
        <is>
          <t>A</t>
        </is>
      </c>
      <c r="J2617" s="24" t="inlineStr">
        <is>
          <t>E2-Plymouth-Peterbor</t>
        </is>
      </c>
      <c r="K2617" s="24" t="n">
        <v>5</v>
      </c>
      <c r="L2617" s="11">
        <f>IF(INDEX(Matches!$X:$X,AA2617)=0,"",IF(I2617="H",INDEX(Matches!$H:$H,AA2617),INDEX(Matches!$I:$I,AA2617)))</f>
        <v/>
      </c>
      <c r="M2617" s="11">
        <f>IF(INDEX(Matches!$X:$X,AA2617)=0,"",IF(I2617="H",INDEX(Matches!$I:$I,AA2617),INDEX(Matches!$H:$H,AA2617)))</f>
        <v/>
      </c>
      <c r="N2617" s="11">
        <f>IF(L2617="","",IF(L2617&gt;M2617,"W",IF(L2617=M2617,"D","L")))</f>
        <v/>
      </c>
      <c r="O2617" s="11">
        <f>IF(L2617="","",IF(L2617&gt;M2617,3,IF(L2617=M2617,1,0)))</f>
        <v/>
      </c>
      <c r="P2617" s="31">
        <f>IF(I2617="H",INDEX(Matches!$L:$L,AA2617),INDEX(Matches!$N:$N,AA2617))</f>
        <v/>
      </c>
      <c r="Q2617" s="31">
        <f>INDEX(Matches!$M:$M,AA2617)</f>
        <v/>
      </c>
      <c r="R2617" s="31">
        <f>IF(I2617="H",INDEX(Matches!$N:$N,AA2617),INDEX(Matches!$L:$L,AA2617))</f>
        <v/>
      </c>
      <c r="S2617" s="33">
        <f>IF(I2617="H",INDEX(Matches!$O:$O,AA2617),INDEX(Matches!$P:$P,AA2617))</f>
        <v/>
      </c>
      <c r="T2617" s="33">
        <f>IF(INDEX(Matches!$J:$J,AA2617)="","",IF(I2617="H",INDEX(Matches!$J:$J,AA2617),INDEX(Matches!$K:$K,AA2617)))</f>
        <v/>
      </c>
      <c r="U2617" s="33">
        <f>IF(INDEX(Matches!$K:$K,AA2617)="","",IF(I2617="H",INDEX(Matches!$K:$K,AA2617),INDEX(Matches!$J:$J,AA2617)))</f>
        <v/>
      </c>
      <c r="V2617" s="30">
        <f>IF(T2617="","",T2617-U2617)</f>
        <v/>
      </c>
      <c r="W2617" s="33">
        <f>IF(I2617="H",INDEX(Matches!$T:$T,AA2617),INDEX(Matches!$U:$U,AA2617))</f>
        <v/>
      </c>
      <c r="X2617" s="11">
        <f>INDEX(Matches!$X:$X,AA2617)</f>
        <v/>
      </c>
      <c r="Y2617" s="30">
        <f>IF(O2617="","",O2617-S2617)</f>
        <v/>
      </c>
      <c r="Z2617" s="30">
        <f>IF(W2617="","",W2617-S2617)</f>
        <v/>
      </c>
      <c r="AA2617" s="24">
        <f>MATCH(J2617,Matches!$A:$A,0)</f>
        <v/>
      </c>
      <c r="AB2617" s="33" t="n"/>
      <c r="AC2617" s="33" t="n">
        <v>1.011761619354712</v>
      </c>
      <c r="AD2617" s="24" t="n"/>
      <c r="AE2617" s="24" t="n">
        <v>4</v>
      </c>
      <c r="AF2617" s="33" t="n"/>
      <c r="AG2617" s="33" t="n"/>
    </row>
    <row r="2618">
      <c r="A2618" s="24" t="inlineStr">
        <is>
          <t>Peterborough|17</t>
        </is>
      </c>
      <c r="B2618" s="24" t="inlineStr">
        <is>
          <t>E2</t>
        </is>
      </c>
      <c r="C2618" s="24" t="inlineStr">
        <is>
          <t>League One</t>
        </is>
      </c>
      <c r="D2618" s="24" t="inlineStr">
        <is>
          <t>Peterborough</t>
        </is>
      </c>
      <c r="E2618" s="24" t="n">
        <v>17</v>
      </c>
      <c r="F2618" s="24" t="n">
        <v>5</v>
      </c>
      <c r="G2618" s="29" t="n">
        <v>46354.52083333334</v>
      </c>
      <c r="H2618" s="24" t="inlineStr">
        <is>
          <t>Cambridge</t>
        </is>
      </c>
      <c r="I2618" s="24" t="inlineStr">
        <is>
          <t>H</t>
        </is>
      </c>
      <c r="J2618" s="24" t="inlineStr">
        <is>
          <t>E2-Peterbor-Cambridg</t>
        </is>
      </c>
      <c r="K2618" s="24" t="n">
        <v>21</v>
      </c>
      <c r="L2618" s="11">
        <f>IF(INDEX(Matches!$X:$X,AA2618)=0,"",IF(I2618="H",INDEX(Matches!$H:$H,AA2618),INDEX(Matches!$I:$I,AA2618)))</f>
        <v/>
      </c>
      <c r="M2618" s="11">
        <f>IF(INDEX(Matches!$X:$X,AA2618)=0,"",IF(I2618="H",INDEX(Matches!$I:$I,AA2618),INDEX(Matches!$H:$H,AA2618)))</f>
        <v/>
      </c>
      <c r="N2618" s="11">
        <f>IF(L2618="","",IF(L2618&gt;M2618,"W",IF(L2618=M2618,"D","L")))</f>
        <v/>
      </c>
      <c r="O2618" s="11">
        <f>IF(L2618="","",IF(L2618&gt;M2618,3,IF(L2618=M2618,1,0)))</f>
        <v/>
      </c>
      <c r="P2618" s="31">
        <f>IF(I2618="H",INDEX(Matches!$L:$L,AA2618),INDEX(Matches!$N:$N,AA2618))</f>
        <v/>
      </c>
      <c r="Q2618" s="31">
        <f>INDEX(Matches!$M:$M,AA2618)</f>
        <v/>
      </c>
      <c r="R2618" s="31">
        <f>IF(I2618="H",INDEX(Matches!$N:$N,AA2618),INDEX(Matches!$L:$L,AA2618))</f>
        <v/>
      </c>
      <c r="S2618" s="33">
        <f>IF(I2618="H",INDEX(Matches!$O:$O,AA2618),INDEX(Matches!$P:$P,AA2618))</f>
        <v/>
      </c>
      <c r="T2618" s="33">
        <f>IF(INDEX(Matches!$J:$J,AA2618)="","",IF(I2618="H",INDEX(Matches!$J:$J,AA2618),INDEX(Matches!$K:$K,AA2618)))</f>
        <v/>
      </c>
      <c r="U2618" s="33">
        <f>IF(INDEX(Matches!$K:$K,AA2618)="","",IF(I2618="H",INDEX(Matches!$K:$K,AA2618),INDEX(Matches!$J:$J,AA2618)))</f>
        <v/>
      </c>
      <c r="V2618" s="30">
        <f>IF(T2618="","",T2618-U2618)</f>
        <v/>
      </c>
      <c r="W2618" s="33">
        <f>IF(I2618="H",INDEX(Matches!$T:$T,AA2618),INDEX(Matches!$U:$U,AA2618))</f>
        <v/>
      </c>
      <c r="X2618" s="11">
        <f>INDEX(Matches!$X:$X,AA2618)</f>
        <v/>
      </c>
      <c r="Y2618" s="30">
        <f>IF(O2618="","",O2618-S2618)</f>
        <v/>
      </c>
      <c r="Z2618" s="30">
        <f>IF(W2618="","",W2618-S2618)</f>
        <v/>
      </c>
      <c r="AA2618" s="24">
        <f>MATCH(J2618,Matches!$A:$A,0)</f>
        <v/>
      </c>
      <c r="AB2618" s="33" t="n"/>
      <c r="AC2618" s="33" t="n">
        <v>1.60585389577915</v>
      </c>
      <c r="AD2618" s="24" t="n"/>
      <c r="AE2618" s="24" t="n">
        <v>5</v>
      </c>
      <c r="AF2618" s="33" t="n"/>
      <c r="AG2618" s="33" t="n"/>
    </row>
    <row r="2619">
      <c r="A2619" s="24" t="inlineStr">
        <is>
          <t>Peterborough|18</t>
        </is>
      </c>
      <c r="B2619" s="24" t="inlineStr">
        <is>
          <t>E2</t>
        </is>
      </c>
      <c r="C2619" s="24" t="inlineStr">
        <is>
          <t>League One</t>
        </is>
      </c>
      <c r="D2619" s="24" t="inlineStr">
        <is>
          <t>Peterborough</t>
        </is>
      </c>
      <c r="E2619" s="24" t="n">
        <v>18</v>
      </c>
      <c r="F2619" s="24" t="n">
        <v>5</v>
      </c>
      <c r="G2619" s="29" t="n">
        <v>46357.82291666666</v>
      </c>
      <c r="H2619" s="24" t="inlineStr">
        <is>
          <t>Leyton Orient</t>
        </is>
      </c>
      <c r="I2619" s="24" t="inlineStr">
        <is>
          <t>A</t>
        </is>
      </c>
      <c r="J2619" s="24" t="inlineStr">
        <is>
          <t>E2-LeytonOr-Peterbor</t>
        </is>
      </c>
      <c r="K2619" s="24" t="n">
        <v>20</v>
      </c>
      <c r="L2619" s="11">
        <f>IF(INDEX(Matches!$X:$X,AA2619)=0,"",IF(I2619="H",INDEX(Matches!$H:$H,AA2619),INDEX(Matches!$I:$I,AA2619)))</f>
        <v/>
      </c>
      <c r="M2619" s="11">
        <f>IF(INDEX(Matches!$X:$X,AA2619)=0,"",IF(I2619="H",INDEX(Matches!$I:$I,AA2619),INDEX(Matches!$H:$H,AA2619)))</f>
        <v/>
      </c>
      <c r="N2619" s="11">
        <f>IF(L2619="","",IF(L2619&gt;M2619,"W",IF(L2619=M2619,"D","L")))</f>
        <v/>
      </c>
      <c r="O2619" s="11">
        <f>IF(L2619="","",IF(L2619&gt;M2619,3,IF(L2619=M2619,1,0)))</f>
        <v/>
      </c>
      <c r="P2619" s="31">
        <f>IF(I2619="H",INDEX(Matches!$L:$L,AA2619),INDEX(Matches!$N:$N,AA2619))</f>
        <v/>
      </c>
      <c r="Q2619" s="31">
        <f>INDEX(Matches!$M:$M,AA2619)</f>
        <v/>
      </c>
      <c r="R2619" s="31">
        <f>IF(I2619="H",INDEX(Matches!$N:$N,AA2619),INDEX(Matches!$L:$L,AA2619))</f>
        <v/>
      </c>
      <c r="S2619" s="33">
        <f>IF(I2619="H",INDEX(Matches!$O:$O,AA2619),INDEX(Matches!$P:$P,AA2619))</f>
        <v/>
      </c>
      <c r="T2619" s="33">
        <f>IF(INDEX(Matches!$J:$J,AA2619)="","",IF(I2619="H",INDEX(Matches!$J:$J,AA2619),INDEX(Matches!$K:$K,AA2619)))</f>
        <v/>
      </c>
      <c r="U2619" s="33">
        <f>IF(INDEX(Matches!$K:$K,AA2619)="","",IF(I2619="H",INDEX(Matches!$K:$K,AA2619),INDEX(Matches!$J:$J,AA2619)))</f>
        <v/>
      </c>
      <c r="V2619" s="30">
        <f>IF(T2619="","",T2619-U2619)</f>
        <v/>
      </c>
      <c r="W2619" s="33">
        <f>IF(I2619="H",INDEX(Matches!$T:$T,AA2619),INDEX(Matches!$U:$U,AA2619))</f>
        <v/>
      </c>
      <c r="X2619" s="11">
        <f>INDEX(Matches!$X:$X,AA2619)</f>
        <v/>
      </c>
      <c r="Y2619" s="30">
        <f>IF(O2619="","",O2619-S2619)</f>
        <v/>
      </c>
      <c r="Z2619" s="30">
        <f>IF(W2619="","",W2619-S2619)</f>
        <v/>
      </c>
      <c r="AA2619" s="24">
        <f>MATCH(J2619,Matches!$A:$A,0)</f>
        <v/>
      </c>
      <c r="AB2619" s="33" t="n"/>
      <c r="AC2619" s="33" t="n">
        <v>1.259339817274541</v>
      </c>
      <c r="AD2619" s="24" t="n"/>
      <c r="AE2619" s="24" t="n">
        <v>5</v>
      </c>
      <c r="AF2619" s="33" t="n"/>
      <c r="AG2619" s="33" t="n"/>
    </row>
    <row r="2620">
      <c r="A2620" s="24" t="inlineStr">
        <is>
          <t>Peterborough|19</t>
        </is>
      </c>
      <c r="B2620" s="24" t="inlineStr">
        <is>
          <t>E2</t>
        </is>
      </c>
      <c r="C2620" s="24" t="inlineStr">
        <is>
          <t>League One</t>
        </is>
      </c>
      <c r="D2620" s="24" t="inlineStr">
        <is>
          <t>Peterborough</t>
        </is>
      </c>
      <c r="E2620" s="24" t="n">
        <v>19</v>
      </c>
      <c r="F2620" s="24" t="n">
        <v>5</v>
      </c>
      <c r="G2620" s="29" t="n">
        <v>46368.625</v>
      </c>
      <c r="H2620" s="24" t="inlineStr">
        <is>
          <t>Barnsley</t>
        </is>
      </c>
      <c r="I2620" s="24" t="inlineStr">
        <is>
          <t>H</t>
        </is>
      </c>
      <c r="J2620" s="24" t="inlineStr">
        <is>
          <t>E2-Peterbor-Barnsley</t>
        </is>
      </c>
      <c r="K2620" s="24" t="n">
        <v>13</v>
      </c>
      <c r="L2620" s="11">
        <f>IF(INDEX(Matches!$X:$X,AA2620)=0,"",IF(I2620="H",INDEX(Matches!$H:$H,AA2620),INDEX(Matches!$I:$I,AA2620)))</f>
        <v/>
      </c>
      <c r="M2620" s="11">
        <f>IF(INDEX(Matches!$X:$X,AA2620)=0,"",IF(I2620="H",INDEX(Matches!$I:$I,AA2620),INDEX(Matches!$H:$H,AA2620)))</f>
        <v/>
      </c>
      <c r="N2620" s="11">
        <f>IF(L2620="","",IF(L2620&gt;M2620,"W",IF(L2620=M2620,"D","L")))</f>
        <v/>
      </c>
      <c r="O2620" s="11">
        <f>IF(L2620="","",IF(L2620&gt;M2620,3,IF(L2620=M2620,1,0)))</f>
        <v/>
      </c>
      <c r="P2620" s="31">
        <f>IF(I2620="H",INDEX(Matches!$L:$L,AA2620),INDEX(Matches!$N:$N,AA2620))</f>
        <v/>
      </c>
      <c r="Q2620" s="31">
        <f>INDEX(Matches!$M:$M,AA2620)</f>
        <v/>
      </c>
      <c r="R2620" s="31">
        <f>IF(I2620="H",INDEX(Matches!$N:$N,AA2620),INDEX(Matches!$L:$L,AA2620))</f>
        <v/>
      </c>
      <c r="S2620" s="33">
        <f>IF(I2620="H",INDEX(Matches!$O:$O,AA2620),INDEX(Matches!$P:$P,AA2620))</f>
        <v/>
      </c>
      <c r="T2620" s="33">
        <f>IF(INDEX(Matches!$J:$J,AA2620)="","",IF(I2620="H",INDEX(Matches!$J:$J,AA2620),INDEX(Matches!$K:$K,AA2620)))</f>
        <v/>
      </c>
      <c r="U2620" s="33">
        <f>IF(INDEX(Matches!$K:$K,AA2620)="","",IF(I2620="H",INDEX(Matches!$K:$K,AA2620),INDEX(Matches!$J:$J,AA2620)))</f>
        <v/>
      </c>
      <c r="V2620" s="30">
        <f>IF(T2620="","",T2620-U2620)</f>
        <v/>
      </c>
      <c r="W2620" s="33">
        <f>IF(I2620="H",INDEX(Matches!$T:$T,AA2620),INDEX(Matches!$U:$U,AA2620))</f>
        <v/>
      </c>
      <c r="X2620" s="11">
        <f>INDEX(Matches!$X:$X,AA2620)</f>
        <v/>
      </c>
      <c r="Y2620" s="30">
        <f>IF(O2620="","",O2620-S2620)</f>
        <v/>
      </c>
      <c r="Z2620" s="30">
        <f>IF(W2620="","",W2620-S2620)</f>
        <v/>
      </c>
      <c r="AA2620" s="24">
        <f>MATCH(J2620,Matches!$A:$A,0)</f>
        <v/>
      </c>
      <c r="AB2620" s="33" t="n"/>
      <c r="AC2620" s="33" t="n">
        <v>1.494250015145733</v>
      </c>
      <c r="AD2620" s="24" t="n"/>
      <c r="AE2620" s="24" t="n">
        <v>5</v>
      </c>
      <c r="AF2620" s="33" t="n"/>
      <c r="AG2620" s="33" t="n"/>
    </row>
    <row r="2621">
      <c r="A2621" s="24" t="inlineStr">
        <is>
          <t>Peterborough|20</t>
        </is>
      </c>
      <c r="B2621" s="24" t="inlineStr">
        <is>
          <t>E2</t>
        </is>
      </c>
      <c r="C2621" s="24" t="inlineStr">
        <is>
          <t>League One</t>
        </is>
      </c>
      <c r="D2621" s="24" t="inlineStr">
        <is>
          <t>Peterborough</t>
        </is>
      </c>
      <c r="E2621" s="24" t="n">
        <v>20</v>
      </c>
      <c r="F2621" s="24" t="n">
        <v>5</v>
      </c>
      <c r="G2621" s="29" t="n">
        <v>46375.625</v>
      </c>
      <c r="H2621" s="24" t="inlineStr">
        <is>
          <t>Wigan</t>
        </is>
      </c>
      <c r="I2621" s="24" t="inlineStr">
        <is>
          <t>A</t>
        </is>
      </c>
      <c r="J2621" s="24" t="inlineStr">
        <is>
          <t>E2-Wigan-Peterbor</t>
        </is>
      </c>
      <c r="K2621" s="24" t="n">
        <v>14</v>
      </c>
      <c r="L2621" s="11">
        <f>IF(INDEX(Matches!$X:$X,AA2621)=0,"",IF(I2621="H",INDEX(Matches!$H:$H,AA2621),INDEX(Matches!$I:$I,AA2621)))</f>
        <v/>
      </c>
      <c r="M2621" s="11">
        <f>IF(INDEX(Matches!$X:$X,AA2621)=0,"",IF(I2621="H",INDEX(Matches!$I:$I,AA2621),INDEX(Matches!$H:$H,AA2621)))</f>
        <v/>
      </c>
      <c r="N2621" s="11">
        <f>IF(L2621="","",IF(L2621&gt;M2621,"W",IF(L2621=M2621,"D","L")))</f>
        <v/>
      </c>
      <c r="O2621" s="11">
        <f>IF(L2621="","",IF(L2621&gt;M2621,3,IF(L2621=M2621,1,0)))</f>
        <v/>
      </c>
      <c r="P2621" s="31">
        <f>IF(I2621="H",INDEX(Matches!$L:$L,AA2621),INDEX(Matches!$N:$N,AA2621))</f>
        <v/>
      </c>
      <c r="Q2621" s="31">
        <f>INDEX(Matches!$M:$M,AA2621)</f>
        <v/>
      </c>
      <c r="R2621" s="31">
        <f>IF(I2621="H",INDEX(Matches!$N:$N,AA2621),INDEX(Matches!$L:$L,AA2621))</f>
        <v/>
      </c>
      <c r="S2621" s="33">
        <f>IF(I2621="H",INDEX(Matches!$O:$O,AA2621),INDEX(Matches!$P:$P,AA2621))</f>
        <v/>
      </c>
      <c r="T2621" s="33">
        <f>IF(INDEX(Matches!$J:$J,AA2621)="","",IF(I2621="H",INDEX(Matches!$J:$J,AA2621),INDEX(Matches!$K:$K,AA2621)))</f>
        <v/>
      </c>
      <c r="U2621" s="33">
        <f>IF(INDEX(Matches!$K:$K,AA2621)="","",IF(I2621="H",INDEX(Matches!$K:$K,AA2621),INDEX(Matches!$J:$J,AA2621)))</f>
        <v/>
      </c>
      <c r="V2621" s="30">
        <f>IF(T2621="","",T2621-U2621)</f>
        <v/>
      </c>
      <c r="W2621" s="33">
        <f>IF(I2621="H",INDEX(Matches!$T:$T,AA2621),INDEX(Matches!$U:$U,AA2621))</f>
        <v/>
      </c>
      <c r="X2621" s="11">
        <f>INDEX(Matches!$X:$X,AA2621)</f>
        <v/>
      </c>
      <c r="Y2621" s="30">
        <f>IF(O2621="","",O2621-S2621)</f>
        <v/>
      </c>
      <c r="Z2621" s="30">
        <f>IF(W2621="","",W2621-S2621)</f>
        <v/>
      </c>
      <c r="AA2621" s="24">
        <f>MATCH(J2621,Matches!$A:$A,0)</f>
        <v/>
      </c>
      <c r="AB2621" s="33" t="n"/>
      <c r="AC2621" s="33" t="n">
        <v>1.198700054475901</v>
      </c>
      <c r="AD2621" s="24" t="n"/>
      <c r="AE2621" s="24" t="n">
        <v>5</v>
      </c>
      <c r="AF2621" s="33" t="n"/>
      <c r="AG2621" s="33" t="n"/>
    </row>
    <row r="2622">
      <c r="A2622" s="24" t="inlineStr">
        <is>
          <t>Peterborough|21</t>
        </is>
      </c>
      <c r="B2622" s="24" t="inlineStr">
        <is>
          <t>E2</t>
        </is>
      </c>
      <c r="C2622" s="24" t="inlineStr">
        <is>
          <t>League One</t>
        </is>
      </c>
      <c r="D2622" s="24" t="inlineStr">
        <is>
          <t>Peterborough</t>
        </is>
      </c>
      <c r="E2622" s="24" t="n">
        <v>21</v>
      </c>
      <c r="F2622" s="24" t="n">
        <v>6</v>
      </c>
      <c r="G2622" s="29" t="n">
        <v>46382.625</v>
      </c>
      <c r="H2622" s="24" t="inlineStr">
        <is>
          <t>Wycombe</t>
        </is>
      </c>
      <c r="I2622" s="24" t="inlineStr">
        <is>
          <t>H</t>
        </is>
      </c>
      <c r="J2622" s="24" t="inlineStr">
        <is>
          <t>E2-Peterbor-Wycombe</t>
        </is>
      </c>
      <c r="K2622" s="24" t="n">
        <v>9</v>
      </c>
      <c r="L2622" s="11">
        <f>IF(INDEX(Matches!$X:$X,AA2622)=0,"",IF(I2622="H",INDEX(Matches!$H:$H,AA2622),INDEX(Matches!$I:$I,AA2622)))</f>
        <v/>
      </c>
      <c r="M2622" s="11">
        <f>IF(INDEX(Matches!$X:$X,AA2622)=0,"",IF(I2622="H",INDEX(Matches!$I:$I,AA2622),INDEX(Matches!$H:$H,AA2622)))</f>
        <v/>
      </c>
      <c r="N2622" s="11">
        <f>IF(L2622="","",IF(L2622&gt;M2622,"W",IF(L2622=M2622,"D","L")))</f>
        <v/>
      </c>
      <c r="O2622" s="11">
        <f>IF(L2622="","",IF(L2622&gt;M2622,3,IF(L2622=M2622,1,0)))</f>
        <v/>
      </c>
      <c r="P2622" s="31">
        <f>IF(I2622="H",INDEX(Matches!$L:$L,AA2622),INDEX(Matches!$N:$N,AA2622))</f>
        <v/>
      </c>
      <c r="Q2622" s="31">
        <f>INDEX(Matches!$M:$M,AA2622)</f>
        <v/>
      </c>
      <c r="R2622" s="31">
        <f>IF(I2622="H",INDEX(Matches!$N:$N,AA2622),INDEX(Matches!$L:$L,AA2622))</f>
        <v/>
      </c>
      <c r="S2622" s="33">
        <f>IF(I2622="H",INDEX(Matches!$O:$O,AA2622),INDEX(Matches!$P:$P,AA2622))</f>
        <v/>
      </c>
      <c r="T2622" s="33">
        <f>IF(INDEX(Matches!$J:$J,AA2622)="","",IF(I2622="H",INDEX(Matches!$J:$J,AA2622),INDEX(Matches!$K:$K,AA2622)))</f>
        <v/>
      </c>
      <c r="U2622" s="33">
        <f>IF(INDEX(Matches!$K:$K,AA2622)="","",IF(I2622="H",INDEX(Matches!$K:$K,AA2622),INDEX(Matches!$J:$J,AA2622)))</f>
        <v/>
      </c>
      <c r="V2622" s="30">
        <f>IF(T2622="","",T2622-U2622)</f>
        <v/>
      </c>
      <c r="W2622" s="33">
        <f>IF(I2622="H",INDEX(Matches!$T:$T,AA2622),INDEX(Matches!$U:$U,AA2622))</f>
        <v/>
      </c>
      <c r="X2622" s="11">
        <f>INDEX(Matches!$X:$X,AA2622)</f>
        <v/>
      </c>
      <c r="Y2622" s="30">
        <f>IF(O2622="","",O2622-S2622)</f>
        <v/>
      </c>
      <c r="Z2622" s="30">
        <f>IF(W2622="","",W2622-S2622)</f>
        <v/>
      </c>
      <c r="AA2622" s="24">
        <f>MATCH(J2622,Matches!$A:$A,0)</f>
        <v/>
      </c>
      <c r="AB2622" s="33" t="n"/>
      <c r="AC2622" s="33" t="n">
        <v>1.398197775744183</v>
      </c>
      <c r="AD2622" s="24" t="n"/>
      <c r="AE2622" s="24" t="n">
        <v>6</v>
      </c>
      <c r="AF2622" s="33" t="n"/>
      <c r="AG2622" s="33" t="n"/>
    </row>
    <row r="2623">
      <c r="A2623" s="24" t="inlineStr">
        <is>
          <t>Peterborough|22</t>
        </is>
      </c>
      <c r="B2623" s="24" t="inlineStr">
        <is>
          <t>E2</t>
        </is>
      </c>
      <c r="C2623" s="24" t="inlineStr">
        <is>
          <t>League One</t>
        </is>
      </c>
      <c r="D2623" s="24" t="inlineStr">
        <is>
          <t>Peterborough</t>
        </is>
      </c>
      <c r="E2623" s="24" t="n">
        <v>22</v>
      </c>
      <c r="F2623" s="24" t="n">
        <v>6</v>
      </c>
      <c r="G2623" s="29" t="n">
        <v>46385.83333333334</v>
      </c>
      <c r="H2623" s="24" t="inlineStr">
        <is>
          <t>Reading</t>
        </is>
      </c>
      <c r="I2623" s="24" t="inlineStr">
        <is>
          <t>A</t>
        </is>
      </c>
      <c r="J2623" s="24" t="inlineStr">
        <is>
          <t>E2-Reading-Peterbor</t>
        </is>
      </c>
      <c r="K2623" s="24" t="n">
        <v>12</v>
      </c>
      <c r="L2623" s="11">
        <f>IF(INDEX(Matches!$X:$X,AA2623)=0,"",IF(I2623="H",INDEX(Matches!$H:$H,AA2623),INDEX(Matches!$I:$I,AA2623)))</f>
        <v/>
      </c>
      <c r="M2623" s="11">
        <f>IF(INDEX(Matches!$X:$X,AA2623)=0,"",IF(I2623="H",INDEX(Matches!$I:$I,AA2623),INDEX(Matches!$H:$H,AA2623)))</f>
        <v/>
      </c>
      <c r="N2623" s="11">
        <f>IF(L2623="","",IF(L2623&gt;M2623,"W",IF(L2623=M2623,"D","L")))</f>
        <v/>
      </c>
      <c r="O2623" s="11">
        <f>IF(L2623="","",IF(L2623&gt;M2623,3,IF(L2623=M2623,1,0)))</f>
        <v/>
      </c>
      <c r="P2623" s="31">
        <f>IF(I2623="H",INDEX(Matches!$L:$L,AA2623),INDEX(Matches!$N:$N,AA2623))</f>
        <v/>
      </c>
      <c r="Q2623" s="31">
        <f>INDEX(Matches!$M:$M,AA2623)</f>
        <v/>
      </c>
      <c r="R2623" s="31">
        <f>IF(I2623="H",INDEX(Matches!$N:$N,AA2623),INDEX(Matches!$L:$L,AA2623))</f>
        <v/>
      </c>
      <c r="S2623" s="33">
        <f>IF(I2623="H",INDEX(Matches!$O:$O,AA2623),INDEX(Matches!$P:$P,AA2623))</f>
        <v/>
      </c>
      <c r="T2623" s="33">
        <f>IF(INDEX(Matches!$J:$J,AA2623)="","",IF(I2623="H",INDEX(Matches!$J:$J,AA2623),INDEX(Matches!$K:$K,AA2623)))</f>
        <v/>
      </c>
      <c r="U2623" s="33">
        <f>IF(INDEX(Matches!$K:$K,AA2623)="","",IF(I2623="H",INDEX(Matches!$K:$K,AA2623),INDEX(Matches!$J:$J,AA2623)))</f>
        <v/>
      </c>
      <c r="V2623" s="30">
        <f>IF(T2623="","",T2623-U2623)</f>
        <v/>
      </c>
      <c r="W2623" s="33">
        <f>IF(I2623="H",INDEX(Matches!$T:$T,AA2623),INDEX(Matches!$U:$U,AA2623))</f>
        <v/>
      </c>
      <c r="X2623" s="11">
        <f>INDEX(Matches!$X:$X,AA2623)</f>
        <v/>
      </c>
      <c r="Y2623" s="30">
        <f>IF(O2623="","",O2623-S2623)</f>
        <v/>
      </c>
      <c r="Z2623" s="30">
        <f>IF(W2623="","",W2623-S2623)</f>
        <v/>
      </c>
      <c r="AA2623" s="24">
        <f>MATCH(J2623,Matches!$A:$A,0)</f>
        <v/>
      </c>
      <c r="AB2623" s="33" t="n"/>
      <c r="AC2623" s="33" t="n">
        <v>1.060134259097933</v>
      </c>
      <c r="AD2623" s="24" t="n"/>
      <c r="AE2623" s="24" t="n">
        <v>6</v>
      </c>
      <c r="AF2623" s="33" t="n"/>
      <c r="AG2623" s="33" t="n"/>
    </row>
    <row r="2624">
      <c r="A2624" s="24" t="inlineStr">
        <is>
          <t>Peterborough|23</t>
        </is>
      </c>
      <c r="B2624" s="24" t="inlineStr">
        <is>
          <t>E2</t>
        </is>
      </c>
      <c r="C2624" s="24" t="inlineStr">
        <is>
          <t>League One</t>
        </is>
      </c>
      <c r="D2624" s="24" t="inlineStr">
        <is>
          <t>Peterborough</t>
        </is>
      </c>
      <c r="E2624" s="24" t="n">
        <v>23</v>
      </c>
      <c r="F2624" s="24" t="n">
        <v>6</v>
      </c>
      <c r="G2624" s="29" t="n">
        <v>46388.625</v>
      </c>
      <c r="H2624" s="24" t="inlineStr">
        <is>
          <t>AFC Wimbledon</t>
        </is>
      </c>
      <c r="I2624" s="24" t="inlineStr">
        <is>
          <t>A</t>
        </is>
      </c>
      <c r="J2624" s="24" t="inlineStr">
        <is>
          <t>E2-AFCWimbl-Peterbor</t>
        </is>
      </c>
      <c r="K2624" s="24" t="n">
        <v>23</v>
      </c>
      <c r="L2624" s="11">
        <f>IF(INDEX(Matches!$X:$X,AA2624)=0,"",IF(I2624="H",INDEX(Matches!$H:$H,AA2624),INDEX(Matches!$I:$I,AA2624)))</f>
        <v/>
      </c>
      <c r="M2624" s="11">
        <f>IF(INDEX(Matches!$X:$X,AA2624)=0,"",IF(I2624="H",INDEX(Matches!$I:$I,AA2624),INDEX(Matches!$H:$H,AA2624)))</f>
        <v/>
      </c>
      <c r="N2624" s="11">
        <f>IF(L2624="","",IF(L2624&gt;M2624,"W",IF(L2624=M2624,"D","L")))</f>
        <v/>
      </c>
      <c r="O2624" s="11">
        <f>IF(L2624="","",IF(L2624&gt;M2624,3,IF(L2624=M2624,1,0)))</f>
        <v/>
      </c>
      <c r="P2624" s="31">
        <f>IF(I2624="H",INDEX(Matches!$L:$L,AA2624),INDEX(Matches!$N:$N,AA2624))</f>
        <v/>
      </c>
      <c r="Q2624" s="31">
        <f>INDEX(Matches!$M:$M,AA2624)</f>
        <v/>
      </c>
      <c r="R2624" s="31">
        <f>IF(I2624="H",INDEX(Matches!$N:$N,AA2624),INDEX(Matches!$L:$L,AA2624))</f>
        <v/>
      </c>
      <c r="S2624" s="33">
        <f>IF(I2624="H",INDEX(Matches!$O:$O,AA2624),INDEX(Matches!$P:$P,AA2624))</f>
        <v/>
      </c>
      <c r="T2624" s="33">
        <f>IF(INDEX(Matches!$J:$J,AA2624)="","",IF(I2624="H",INDEX(Matches!$J:$J,AA2624),INDEX(Matches!$K:$K,AA2624)))</f>
        <v/>
      </c>
      <c r="U2624" s="33">
        <f>IF(INDEX(Matches!$K:$K,AA2624)="","",IF(I2624="H",INDEX(Matches!$K:$K,AA2624),INDEX(Matches!$J:$J,AA2624)))</f>
        <v/>
      </c>
      <c r="V2624" s="30">
        <f>IF(T2624="","",T2624-U2624)</f>
        <v/>
      </c>
      <c r="W2624" s="33">
        <f>IF(I2624="H",INDEX(Matches!$T:$T,AA2624),INDEX(Matches!$U:$U,AA2624))</f>
        <v/>
      </c>
      <c r="X2624" s="11">
        <f>INDEX(Matches!$X:$X,AA2624)</f>
        <v/>
      </c>
      <c r="Y2624" s="30">
        <f>IF(O2624="","",O2624-S2624)</f>
        <v/>
      </c>
      <c r="Z2624" s="30">
        <f>IF(W2624="","",W2624-S2624)</f>
        <v/>
      </c>
      <c r="AA2624" s="24">
        <f>MATCH(J2624,Matches!$A:$A,0)</f>
        <v/>
      </c>
      <c r="AB2624" s="33" t="n"/>
      <c r="AC2624" s="33" t="n">
        <v>1.375542521915804</v>
      </c>
      <c r="AD2624" s="24" t="n"/>
      <c r="AE2624" s="24" t="n">
        <v>6</v>
      </c>
      <c r="AF2624" s="33" t="n"/>
      <c r="AG2624" s="33" t="n"/>
    </row>
    <row r="2625">
      <c r="A2625" s="24" t="inlineStr">
        <is>
          <t>Peterborough|24</t>
        </is>
      </c>
      <c r="B2625" s="24" t="inlineStr">
        <is>
          <t>E2</t>
        </is>
      </c>
      <c r="C2625" s="24" t="inlineStr">
        <is>
          <t>League One</t>
        </is>
      </c>
      <c r="D2625" s="24" t="inlineStr">
        <is>
          <t>Peterborough</t>
        </is>
      </c>
      <c r="E2625" s="24" t="n">
        <v>24</v>
      </c>
      <c r="F2625" s="24" t="n">
        <v>6</v>
      </c>
      <c r="G2625" s="29" t="n">
        <v>46396.625</v>
      </c>
      <c r="H2625" s="24" t="inlineStr">
        <is>
          <t>Wigan</t>
        </is>
      </c>
      <c r="I2625" s="24" t="inlineStr">
        <is>
          <t>H</t>
        </is>
      </c>
      <c r="J2625" s="24" t="inlineStr">
        <is>
          <t>E2-Peterbor-Wigan</t>
        </is>
      </c>
      <c r="K2625" s="24" t="n">
        <v>14</v>
      </c>
      <c r="L2625" s="11">
        <f>IF(INDEX(Matches!$X:$X,AA2625)=0,"",IF(I2625="H",INDEX(Matches!$H:$H,AA2625),INDEX(Matches!$I:$I,AA2625)))</f>
        <v/>
      </c>
      <c r="M2625" s="11">
        <f>IF(INDEX(Matches!$X:$X,AA2625)=0,"",IF(I2625="H",INDEX(Matches!$I:$I,AA2625),INDEX(Matches!$H:$H,AA2625)))</f>
        <v/>
      </c>
      <c r="N2625" s="11">
        <f>IF(L2625="","",IF(L2625&gt;M2625,"W",IF(L2625=M2625,"D","L")))</f>
        <v/>
      </c>
      <c r="O2625" s="11">
        <f>IF(L2625="","",IF(L2625&gt;M2625,3,IF(L2625=M2625,1,0)))</f>
        <v/>
      </c>
      <c r="P2625" s="31">
        <f>IF(I2625="H",INDEX(Matches!$L:$L,AA2625),INDEX(Matches!$N:$N,AA2625))</f>
        <v/>
      </c>
      <c r="Q2625" s="31">
        <f>INDEX(Matches!$M:$M,AA2625)</f>
        <v/>
      </c>
      <c r="R2625" s="31">
        <f>IF(I2625="H",INDEX(Matches!$N:$N,AA2625),INDEX(Matches!$L:$L,AA2625))</f>
        <v/>
      </c>
      <c r="S2625" s="33">
        <f>IF(I2625="H",INDEX(Matches!$O:$O,AA2625),INDEX(Matches!$P:$P,AA2625))</f>
        <v/>
      </c>
      <c r="T2625" s="33">
        <f>IF(INDEX(Matches!$J:$J,AA2625)="","",IF(I2625="H",INDEX(Matches!$J:$J,AA2625),INDEX(Matches!$K:$K,AA2625)))</f>
        <v/>
      </c>
      <c r="U2625" s="33">
        <f>IF(INDEX(Matches!$K:$K,AA2625)="","",IF(I2625="H",INDEX(Matches!$K:$K,AA2625),INDEX(Matches!$J:$J,AA2625)))</f>
        <v/>
      </c>
      <c r="V2625" s="30">
        <f>IF(T2625="","",T2625-U2625)</f>
        <v/>
      </c>
      <c r="W2625" s="33">
        <f>IF(I2625="H",INDEX(Matches!$T:$T,AA2625),INDEX(Matches!$U:$U,AA2625))</f>
        <v/>
      </c>
      <c r="X2625" s="11">
        <f>INDEX(Matches!$X:$X,AA2625)</f>
        <v/>
      </c>
      <c r="Y2625" s="30">
        <f>IF(O2625="","",O2625-S2625)</f>
        <v/>
      </c>
      <c r="Z2625" s="30">
        <f>IF(W2625="","",W2625-S2625)</f>
        <v/>
      </c>
      <c r="AA2625" s="24">
        <f>MATCH(J2625,Matches!$A:$A,0)</f>
        <v/>
      </c>
      <c r="AB2625" s="33" t="n"/>
      <c r="AC2625" s="33" t="n">
        <v>1.526440470834983</v>
      </c>
      <c r="AD2625" s="24" t="n"/>
      <c r="AE2625" s="24" t="n">
        <v>6</v>
      </c>
      <c r="AF2625" s="33" t="n"/>
      <c r="AG2625" s="33" t="n"/>
    </row>
    <row r="2626">
      <c r="A2626" s="24" t="inlineStr">
        <is>
          <t>Peterborough|25</t>
        </is>
      </c>
      <c r="B2626" s="24" t="inlineStr">
        <is>
          <t>E2</t>
        </is>
      </c>
      <c r="C2626" s="24" t="inlineStr">
        <is>
          <t>League One</t>
        </is>
      </c>
      <c r="D2626" s="24" t="inlineStr">
        <is>
          <t>Peterborough</t>
        </is>
      </c>
      <c r="E2626" s="24" t="n">
        <v>25</v>
      </c>
      <c r="F2626" s="24" t="n">
        <v>7</v>
      </c>
      <c r="G2626" s="29" t="n">
        <v>46403.625</v>
      </c>
      <c r="H2626" s="24" t="inlineStr">
        <is>
          <t>Burton</t>
        </is>
      </c>
      <c r="I2626" s="24" t="inlineStr">
        <is>
          <t>A</t>
        </is>
      </c>
      <c r="J2626" s="24" t="inlineStr">
        <is>
          <t>E2-Burton-Peterbor</t>
        </is>
      </c>
      <c r="K2626" s="24" t="n">
        <v>22</v>
      </c>
      <c r="L2626" s="11">
        <f>IF(INDEX(Matches!$X:$X,AA2626)=0,"",IF(I2626="H",INDEX(Matches!$H:$H,AA2626),INDEX(Matches!$I:$I,AA2626)))</f>
        <v/>
      </c>
      <c r="M2626" s="11">
        <f>IF(INDEX(Matches!$X:$X,AA2626)=0,"",IF(I2626="H",INDEX(Matches!$I:$I,AA2626),INDEX(Matches!$H:$H,AA2626)))</f>
        <v/>
      </c>
      <c r="N2626" s="11">
        <f>IF(L2626="","",IF(L2626&gt;M2626,"W",IF(L2626=M2626,"D","L")))</f>
        <v/>
      </c>
      <c r="O2626" s="11">
        <f>IF(L2626="","",IF(L2626&gt;M2626,3,IF(L2626=M2626,1,0)))</f>
        <v/>
      </c>
      <c r="P2626" s="31">
        <f>IF(I2626="H",INDEX(Matches!$L:$L,AA2626),INDEX(Matches!$N:$N,AA2626))</f>
        <v/>
      </c>
      <c r="Q2626" s="31">
        <f>INDEX(Matches!$M:$M,AA2626)</f>
        <v/>
      </c>
      <c r="R2626" s="31">
        <f>IF(I2626="H",INDEX(Matches!$N:$N,AA2626),INDEX(Matches!$L:$L,AA2626))</f>
        <v/>
      </c>
      <c r="S2626" s="33">
        <f>IF(I2626="H",INDEX(Matches!$O:$O,AA2626),INDEX(Matches!$P:$P,AA2626))</f>
        <v/>
      </c>
      <c r="T2626" s="33">
        <f>IF(INDEX(Matches!$J:$J,AA2626)="","",IF(I2626="H",INDEX(Matches!$J:$J,AA2626),INDEX(Matches!$K:$K,AA2626)))</f>
        <v/>
      </c>
      <c r="U2626" s="33">
        <f>IF(INDEX(Matches!$K:$K,AA2626)="","",IF(I2626="H",INDEX(Matches!$K:$K,AA2626),INDEX(Matches!$J:$J,AA2626)))</f>
        <v/>
      </c>
      <c r="V2626" s="30">
        <f>IF(T2626="","",T2626-U2626)</f>
        <v/>
      </c>
      <c r="W2626" s="33">
        <f>IF(I2626="H",INDEX(Matches!$T:$T,AA2626),INDEX(Matches!$U:$U,AA2626))</f>
        <v/>
      </c>
      <c r="X2626" s="11">
        <f>INDEX(Matches!$X:$X,AA2626)</f>
        <v/>
      </c>
      <c r="Y2626" s="30">
        <f>IF(O2626="","",O2626-S2626)</f>
        <v/>
      </c>
      <c r="Z2626" s="30">
        <f>IF(W2626="","",W2626-S2626)</f>
        <v/>
      </c>
      <c r="AA2626" s="24">
        <f>MATCH(J2626,Matches!$A:$A,0)</f>
        <v/>
      </c>
      <c r="AB2626" s="33" t="n"/>
      <c r="AC2626" s="33" t="n">
        <v>1.334729697068067</v>
      </c>
      <c r="AD2626" s="24" t="n"/>
      <c r="AE2626" s="24" t="n">
        <v>7</v>
      </c>
      <c r="AF2626" s="33" t="n"/>
      <c r="AG2626" s="33" t="n"/>
    </row>
    <row r="2627">
      <c r="A2627" s="24" t="inlineStr">
        <is>
          <t>Peterborough|26</t>
        </is>
      </c>
      <c r="B2627" s="24" t="inlineStr">
        <is>
          <t>E2</t>
        </is>
      </c>
      <c r="C2627" s="24" t="inlineStr">
        <is>
          <t>League One</t>
        </is>
      </c>
      <c r="D2627" s="24" t="inlineStr">
        <is>
          <t>Peterborough</t>
        </is>
      </c>
      <c r="E2627" s="24" t="n">
        <v>26</v>
      </c>
      <c r="F2627" s="24" t="n">
        <v>7</v>
      </c>
      <c r="G2627" s="29" t="n">
        <v>46406.82291666666</v>
      </c>
      <c r="H2627" s="24" t="inlineStr">
        <is>
          <t>Huddersfield</t>
        </is>
      </c>
      <c r="I2627" s="24" t="inlineStr">
        <is>
          <t>H</t>
        </is>
      </c>
      <c r="J2627" s="24" t="inlineStr">
        <is>
          <t>E2-Peterbor-Huddersf</t>
        </is>
      </c>
      <c r="K2627" s="24" t="n">
        <v>4</v>
      </c>
      <c r="L2627" s="11">
        <f>IF(INDEX(Matches!$X:$X,AA2627)=0,"",IF(I2627="H",INDEX(Matches!$H:$H,AA2627),INDEX(Matches!$I:$I,AA2627)))</f>
        <v/>
      </c>
      <c r="M2627" s="11">
        <f>IF(INDEX(Matches!$X:$X,AA2627)=0,"",IF(I2627="H",INDEX(Matches!$I:$I,AA2627),INDEX(Matches!$H:$H,AA2627)))</f>
        <v/>
      </c>
      <c r="N2627" s="11">
        <f>IF(L2627="","",IF(L2627&gt;M2627,"W",IF(L2627=M2627,"D","L")))</f>
        <v/>
      </c>
      <c r="O2627" s="11">
        <f>IF(L2627="","",IF(L2627&gt;M2627,3,IF(L2627=M2627,1,0)))</f>
        <v/>
      </c>
      <c r="P2627" s="31">
        <f>IF(I2627="H",INDEX(Matches!$L:$L,AA2627),INDEX(Matches!$N:$N,AA2627))</f>
        <v/>
      </c>
      <c r="Q2627" s="31">
        <f>INDEX(Matches!$M:$M,AA2627)</f>
        <v/>
      </c>
      <c r="R2627" s="31">
        <f>IF(I2627="H",INDEX(Matches!$N:$N,AA2627),INDEX(Matches!$L:$L,AA2627))</f>
        <v/>
      </c>
      <c r="S2627" s="33">
        <f>IF(I2627="H",INDEX(Matches!$O:$O,AA2627),INDEX(Matches!$P:$P,AA2627))</f>
        <v/>
      </c>
      <c r="T2627" s="33">
        <f>IF(INDEX(Matches!$J:$J,AA2627)="","",IF(I2627="H",INDEX(Matches!$J:$J,AA2627),INDEX(Matches!$K:$K,AA2627)))</f>
        <v/>
      </c>
      <c r="U2627" s="33">
        <f>IF(INDEX(Matches!$K:$K,AA2627)="","",IF(I2627="H",INDEX(Matches!$K:$K,AA2627),INDEX(Matches!$J:$J,AA2627)))</f>
        <v/>
      </c>
      <c r="V2627" s="30">
        <f>IF(T2627="","",T2627-U2627)</f>
        <v/>
      </c>
      <c r="W2627" s="33">
        <f>IF(I2627="H",INDEX(Matches!$T:$T,AA2627),INDEX(Matches!$U:$U,AA2627))</f>
        <v/>
      </c>
      <c r="X2627" s="11">
        <f>INDEX(Matches!$X:$X,AA2627)</f>
        <v/>
      </c>
      <c r="Y2627" s="30">
        <f>IF(O2627="","",O2627-S2627)</f>
        <v/>
      </c>
      <c r="Z2627" s="30">
        <f>IF(W2627="","",W2627-S2627)</f>
        <v/>
      </c>
      <c r="AA2627" s="24">
        <f>MATCH(J2627,Matches!$A:$A,0)</f>
        <v/>
      </c>
      <c r="AB2627" s="33" t="n"/>
      <c r="AC2627" s="33" t="n">
        <v>1.220116188075402</v>
      </c>
      <c r="AD2627" s="24" t="n"/>
      <c r="AE2627" s="24" t="n">
        <v>7</v>
      </c>
      <c r="AF2627" s="33" t="n"/>
      <c r="AG2627" s="33" t="n"/>
    </row>
    <row r="2628">
      <c r="A2628" s="24" t="inlineStr">
        <is>
          <t>Peterborough|27</t>
        </is>
      </c>
      <c r="B2628" s="24" t="inlineStr">
        <is>
          <t>E2</t>
        </is>
      </c>
      <c r="C2628" s="24" t="inlineStr">
        <is>
          <t>League One</t>
        </is>
      </c>
      <c r="D2628" s="24" t="inlineStr">
        <is>
          <t>Peterborough</t>
        </is>
      </c>
      <c r="E2628" s="24" t="n">
        <v>27</v>
      </c>
      <c r="F2628" s="24" t="n">
        <v>7</v>
      </c>
      <c r="G2628" s="29" t="n">
        <v>46410.625</v>
      </c>
      <c r="H2628" s="24" t="inlineStr">
        <is>
          <t>Bromley</t>
        </is>
      </c>
      <c r="I2628" s="24" t="inlineStr">
        <is>
          <t>H</t>
        </is>
      </c>
      <c r="J2628" s="24" t="inlineStr">
        <is>
          <t>E2-Peterbor-Bromley</t>
        </is>
      </c>
      <c r="K2628" s="24" t="n">
        <v>24</v>
      </c>
      <c r="L2628" s="11">
        <f>IF(INDEX(Matches!$X:$X,AA2628)=0,"",IF(I2628="H",INDEX(Matches!$H:$H,AA2628),INDEX(Matches!$I:$I,AA2628)))</f>
        <v/>
      </c>
      <c r="M2628" s="11">
        <f>IF(INDEX(Matches!$X:$X,AA2628)=0,"",IF(I2628="H",INDEX(Matches!$I:$I,AA2628),INDEX(Matches!$H:$H,AA2628)))</f>
        <v/>
      </c>
      <c r="N2628" s="11">
        <f>IF(L2628="","",IF(L2628&gt;M2628,"W",IF(L2628=M2628,"D","L")))</f>
        <v/>
      </c>
      <c r="O2628" s="11">
        <f>IF(L2628="","",IF(L2628&gt;M2628,3,IF(L2628=M2628,1,0)))</f>
        <v/>
      </c>
      <c r="P2628" s="31">
        <f>IF(I2628="H",INDEX(Matches!$L:$L,AA2628),INDEX(Matches!$N:$N,AA2628))</f>
        <v/>
      </c>
      <c r="Q2628" s="31">
        <f>INDEX(Matches!$M:$M,AA2628)</f>
        <v/>
      </c>
      <c r="R2628" s="31">
        <f>IF(I2628="H",INDEX(Matches!$N:$N,AA2628),INDEX(Matches!$L:$L,AA2628))</f>
        <v/>
      </c>
      <c r="S2628" s="33">
        <f>IF(I2628="H",INDEX(Matches!$O:$O,AA2628),INDEX(Matches!$P:$P,AA2628))</f>
        <v/>
      </c>
      <c r="T2628" s="33">
        <f>IF(INDEX(Matches!$J:$J,AA2628)="","",IF(I2628="H",INDEX(Matches!$J:$J,AA2628),INDEX(Matches!$K:$K,AA2628)))</f>
        <v/>
      </c>
      <c r="U2628" s="33">
        <f>IF(INDEX(Matches!$K:$K,AA2628)="","",IF(I2628="H",INDEX(Matches!$K:$K,AA2628),INDEX(Matches!$J:$J,AA2628)))</f>
        <v/>
      </c>
      <c r="V2628" s="30">
        <f>IF(T2628="","",T2628-U2628)</f>
        <v/>
      </c>
      <c r="W2628" s="33">
        <f>IF(I2628="H",INDEX(Matches!$T:$T,AA2628),INDEX(Matches!$U:$U,AA2628))</f>
        <v/>
      </c>
      <c r="X2628" s="11">
        <f>INDEX(Matches!$X:$X,AA2628)</f>
        <v/>
      </c>
      <c r="Y2628" s="30">
        <f>IF(O2628="","",O2628-S2628)</f>
        <v/>
      </c>
      <c r="Z2628" s="30">
        <f>IF(W2628="","",W2628-S2628)</f>
        <v/>
      </c>
      <c r="AA2628" s="24">
        <f>MATCH(J2628,Matches!$A:$A,0)</f>
        <v/>
      </c>
      <c r="AB2628" s="33" t="n"/>
      <c r="AC2628" s="33" t="n">
        <v>1.786831984060078</v>
      </c>
      <c r="AD2628" s="24" t="n"/>
      <c r="AE2628" s="24" t="n">
        <v>7</v>
      </c>
      <c r="AF2628" s="33" t="n"/>
      <c r="AG2628" s="33" t="n"/>
    </row>
    <row r="2629">
      <c r="A2629" s="24" t="inlineStr">
        <is>
          <t>Peterborough|28</t>
        </is>
      </c>
      <c r="B2629" s="24" t="inlineStr">
        <is>
          <t>E2</t>
        </is>
      </c>
      <c r="C2629" s="24" t="inlineStr">
        <is>
          <t>League One</t>
        </is>
      </c>
      <c r="D2629" s="24" t="inlineStr">
        <is>
          <t>Peterborough</t>
        </is>
      </c>
      <c r="E2629" s="24" t="n">
        <v>28</v>
      </c>
      <c r="F2629" s="24" t="n">
        <v>7</v>
      </c>
      <c r="G2629" s="29" t="n">
        <v>46417.625</v>
      </c>
      <c r="H2629" s="24" t="inlineStr">
        <is>
          <t>Luton</t>
        </is>
      </c>
      <c r="I2629" s="24" t="inlineStr">
        <is>
          <t>A</t>
        </is>
      </c>
      <c r="J2629" s="24" t="inlineStr">
        <is>
          <t>E2-Luton-Peterbor</t>
        </is>
      </c>
      <c r="K2629" s="24" t="n">
        <v>3</v>
      </c>
      <c r="L2629" s="11">
        <f>IF(INDEX(Matches!$X:$X,AA2629)=0,"",IF(I2629="H",INDEX(Matches!$H:$H,AA2629),INDEX(Matches!$I:$I,AA2629)))</f>
        <v/>
      </c>
      <c r="M2629" s="11">
        <f>IF(INDEX(Matches!$X:$X,AA2629)=0,"",IF(I2629="H",INDEX(Matches!$I:$I,AA2629),INDEX(Matches!$H:$H,AA2629)))</f>
        <v/>
      </c>
      <c r="N2629" s="11">
        <f>IF(L2629="","",IF(L2629&gt;M2629,"W",IF(L2629=M2629,"D","L")))</f>
        <v/>
      </c>
      <c r="O2629" s="11">
        <f>IF(L2629="","",IF(L2629&gt;M2629,3,IF(L2629=M2629,1,0)))</f>
        <v/>
      </c>
      <c r="P2629" s="31">
        <f>IF(I2629="H",INDEX(Matches!$L:$L,AA2629),INDEX(Matches!$N:$N,AA2629))</f>
        <v/>
      </c>
      <c r="Q2629" s="31">
        <f>INDEX(Matches!$M:$M,AA2629)</f>
        <v/>
      </c>
      <c r="R2629" s="31">
        <f>IF(I2629="H",INDEX(Matches!$N:$N,AA2629),INDEX(Matches!$L:$L,AA2629))</f>
        <v/>
      </c>
      <c r="S2629" s="33">
        <f>IF(I2629="H",INDEX(Matches!$O:$O,AA2629),INDEX(Matches!$P:$P,AA2629))</f>
        <v/>
      </c>
      <c r="T2629" s="33">
        <f>IF(INDEX(Matches!$J:$J,AA2629)="","",IF(I2629="H",INDEX(Matches!$J:$J,AA2629),INDEX(Matches!$K:$K,AA2629)))</f>
        <v/>
      </c>
      <c r="U2629" s="33">
        <f>IF(INDEX(Matches!$K:$K,AA2629)="","",IF(I2629="H",INDEX(Matches!$K:$K,AA2629),INDEX(Matches!$J:$J,AA2629)))</f>
        <v/>
      </c>
      <c r="V2629" s="30">
        <f>IF(T2629="","",T2629-U2629)</f>
        <v/>
      </c>
      <c r="W2629" s="33">
        <f>IF(I2629="H",INDEX(Matches!$T:$T,AA2629),INDEX(Matches!$U:$U,AA2629))</f>
        <v/>
      </c>
      <c r="X2629" s="11">
        <f>INDEX(Matches!$X:$X,AA2629)</f>
        <v/>
      </c>
      <c r="Y2629" s="30">
        <f>IF(O2629="","",O2629-S2629)</f>
        <v/>
      </c>
      <c r="Z2629" s="30">
        <f>IF(W2629="","",W2629-S2629)</f>
        <v/>
      </c>
      <c r="AA2629" s="24">
        <f>MATCH(J2629,Matches!$A:$A,0)</f>
        <v/>
      </c>
      <c r="AB2629" s="33" t="n"/>
      <c r="AC2629" s="33" t="n">
        <v>0.9130887555233143</v>
      </c>
      <c r="AD2629" s="24" t="n"/>
      <c r="AE2629" s="24" t="n">
        <v>7</v>
      </c>
      <c r="AF2629" s="33" t="n"/>
      <c r="AG2629" s="33" t="n"/>
    </row>
    <row r="2630">
      <c r="A2630" s="24" t="inlineStr">
        <is>
          <t>Peterborough|29</t>
        </is>
      </c>
      <c r="B2630" s="24" t="inlineStr">
        <is>
          <t>E2</t>
        </is>
      </c>
      <c r="C2630" s="24" t="inlineStr">
        <is>
          <t>League One</t>
        </is>
      </c>
      <c r="D2630" s="24" t="inlineStr">
        <is>
          <t>Peterborough</t>
        </is>
      </c>
      <c r="E2630" s="24" t="n">
        <v>29</v>
      </c>
      <c r="F2630" s="24" t="n">
        <v>8</v>
      </c>
      <c r="G2630" s="29" t="n">
        <v>46424.625</v>
      </c>
      <c r="H2630" s="24" t="inlineStr">
        <is>
          <t>Blackpool</t>
        </is>
      </c>
      <c r="I2630" s="24" t="inlineStr">
        <is>
          <t>H</t>
        </is>
      </c>
      <c r="J2630" s="24" t="inlineStr">
        <is>
          <t>E2-Peterbor-Blackpoo</t>
        </is>
      </c>
      <c r="K2630" s="24" t="n">
        <v>10</v>
      </c>
      <c r="L2630" s="11">
        <f>IF(INDEX(Matches!$X:$X,AA2630)=0,"",IF(I2630="H",INDEX(Matches!$H:$H,AA2630),INDEX(Matches!$I:$I,AA2630)))</f>
        <v/>
      </c>
      <c r="M2630" s="11">
        <f>IF(INDEX(Matches!$X:$X,AA2630)=0,"",IF(I2630="H",INDEX(Matches!$I:$I,AA2630),INDEX(Matches!$H:$H,AA2630)))</f>
        <v/>
      </c>
      <c r="N2630" s="11">
        <f>IF(L2630="","",IF(L2630&gt;M2630,"W",IF(L2630=M2630,"D","L")))</f>
        <v/>
      </c>
      <c r="O2630" s="11">
        <f>IF(L2630="","",IF(L2630&gt;M2630,3,IF(L2630=M2630,1,0)))</f>
        <v/>
      </c>
      <c r="P2630" s="31">
        <f>IF(I2630="H",INDEX(Matches!$L:$L,AA2630),INDEX(Matches!$N:$N,AA2630))</f>
        <v/>
      </c>
      <c r="Q2630" s="31">
        <f>INDEX(Matches!$M:$M,AA2630)</f>
        <v/>
      </c>
      <c r="R2630" s="31">
        <f>IF(I2630="H",INDEX(Matches!$N:$N,AA2630),INDEX(Matches!$L:$L,AA2630))</f>
        <v/>
      </c>
      <c r="S2630" s="33">
        <f>IF(I2630="H",INDEX(Matches!$O:$O,AA2630),INDEX(Matches!$P:$P,AA2630))</f>
        <v/>
      </c>
      <c r="T2630" s="33">
        <f>IF(INDEX(Matches!$J:$J,AA2630)="","",IF(I2630="H",INDEX(Matches!$J:$J,AA2630),INDEX(Matches!$K:$K,AA2630)))</f>
        <v/>
      </c>
      <c r="U2630" s="33">
        <f>IF(INDEX(Matches!$K:$K,AA2630)="","",IF(I2630="H",INDEX(Matches!$K:$K,AA2630),INDEX(Matches!$J:$J,AA2630)))</f>
        <v/>
      </c>
      <c r="V2630" s="30">
        <f>IF(T2630="","",T2630-U2630)</f>
        <v/>
      </c>
      <c r="W2630" s="33">
        <f>IF(I2630="H",INDEX(Matches!$T:$T,AA2630),INDEX(Matches!$U:$U,AA2630))</f>
        <v/>
      </c>
      <c r="X2630" s="11">
        <f>INDEX(Matches!$X:$X,AA2630)</f>
        <v/>
      </c>
      <c r="Y2630" s="30">
        <f>IF(O2630="","",O2630-S2630)</f>
        <v/>
      </c>
      <c r="Z2630" s="30">
        <f>IF(W2630="","",W2630-S2630)</f>
        <v/>
      </c>
      <c r="AA2630" s="24">
        <f>MATCH(J2630,Matches!$A:$A,0)</f>
        <v/>
      </c>
      <c r="AB2630" s="33" t="n"/>
      <c r="AC2630" s="33" t="n">
        <v>1.453156541376832</v>
      </c>
      <c r="AD2630" s="24" t="n"/>
      <c r="AE2630" s="24" t="n">
        <v>8</v>
      </c>
      <c r="AF2630" s="33" t="n"/>
      <c r="AG2630" s="33" t="n"/>
    </row>
    <row r="2631">
      <c r="A2631" s="24" t="inlineStr">
        <is>
          <t>Peterborough|30</t>
        </is>
      </c>
      <c r="B2631" s="24" t="inlineStr">
        <is>
          <t>E2</t>
        </is>
      </c>
      <c r="C2631" s="24" t="inlineStr">
        <is>
          <t>League One</t>
        </is>
      </c>
      <c r="D2631" s="24" t="inlineStr">
        <is>
          <t>Peterborough</t>
        </is>
      </c>
      <c r="E2631" s="24" t="n">
        <v>30</v>
      </c>
      <c r="F2631" s="24" t="n">
        <v>8</v>
      </c>
      <c r="G2631" s="29" t="n">
        <v>46427.82291666666</v>
      </c>
      <c r="H2631" s="24" t="inlineStr">
        <is>
          <t>Stevenage</t>
        </is>
      </c>
      <c r="I2631" s="24" t="inlineStr">
        <is>
          <t>A</t>
        </is>
      </c>
      <c r="J2631" s="24" t="inlineStr">
        <is>
          <t>E2-Stevenag-Peterbor</t>
        </is>
      </c>
      <c r="K2631" s="24" t="n">
        <v>17</v>
      </c>
      <c r="L2631" s="11">
        <f>IF(INDEX(Matches!$X:$X,AA2631)=0,"",IF(I2631="H",INDEX(Matches!$H:$H,AA2631),INDEX(Matches!$I:$I,AA2631)))</f>
        <v/>
      </c>
      <c r="M2631" s="11">
        <f>IF(INDEX(Matches!$X:$X,AA2631)=0,"",IF(I2631="H",INDEX(Matches!$I:$I,AA2631),INDEX(Matches!$H:$H,AA2631)))</f>
        <v/>
      </c>
      <c r="N2631" s="11">
        <f>IF(L2631="","",IF(L2631&gt;M2631,"W",IF(L2631=M2631,"D","L")))</f>
        <v/>
      </c>
      <c r="O2631" s="11">
        <f>IF(L2631="","",IF(L2631&gt;M2631,3,IF(L2631=M2631,1,0)))</f>
        <v/>
      </c>
      <c r="P2631" s="31">
        <f>IF(I2631="H",INDEX(Matches!$L:$L,AA2631),INDEX(Matches!$N:$N,AA2631))</f>
        <v/>
      </c>
      <c r="Q2631" s="31">
        <f>INDEX(Matches!$M:$M,AA2631)</f>
        <v/>
      </c>
      <c r="R2631" s="31">
        <f>IF(I2631="H",INDEX(Matches!$N:$N,AA2631),INDEX(Matches!$L:$L,AA2631))</f>
        <v/>
      </c>
      <c r="S2631" s="33">
        <f>IF(I2631="H",INDEX(Matches!$O:$O,AA2631),INDEX(Matches!$P:$P,AA2631))</f>
        <v/>
      </c>
      <c r="T2631" s="33">
        <f>IF(INDEX(Matches!$J:$J,AA2631)="","",IF(I2631="H",INDEX(Matches!$J:$J,AA2631),INDEX(Matches!$K:$K,AA2631)))</f>
        <v/>
      </c>
      <c r="U2631" s="33">
        <f>IF(INDEX(Matches!$K:$K,AA2631)="","",IF(I2631="H",INDEX(Matches!$K:$K,AA2631),INDEX(Matches!$J:$J,AA2631)))</f>
        <v/>
      </c>
      <c r="V2631" s="30">
        <f>IF(T2631="","",T2631-U2631)</f>
        <v/>
      </c>
      <c r="W2631" s="33">
        <f>IF(I2631="H",INDEX(Matches!$T:$T,AA2631),INDEX(Matches!$U:$U,AA2631))</f>
        <v/>
      </c>
      <c r="X2631" s="11">
        <f>INDEX(Matches!$X:$X,AA2631)</f>
        <v/>
      </c>
      <c r="Y2631" s="30">
        <f>IF(O2631="","",O2631-S2631)</f>
        <v/>
      </c>
      <c r="Z2631" s="30">
        <f>IF(W2631="","",W2631-S2631)</f>
        <v/>
      </c>
      <c r="AA2631" s="24">
        <f>MATCH(J2631,Matches!$A:$A,0)</f>
        <v/>
      </c>
      <c r="AB2631" s="33" t="n"/>
      <c r="AC2631" s="33" t="n">
        <v>1.179054258987698</v>
      </c>
      <c r="AD2631" s="24" t="n"/>
      <c r="AE2631" s="24" t="n">
        <v>8</v>
      </c>
      <c r="AF2631" s="33" t="n"/>
      <c r="AG2631" s="33" t="n"/>
    </row>
    <row r="2632">
      <c r="A2632" s="24" t="inlineStr">
        <is>
          <t>Peterborough|31</t>
        </is>
      </c>
      <c r="B2632" s="24" t="inlineStr">
        <is>
          <t>E2</t>
        </is>
      </c>
      <c r="C2632" s="24" t="inlineStr">
        <is>
          <t>League One</t>
        </is>
      </c>
      <c r="D2632" s="24" t="inlineStr">
        <is>
          <t>Peterborough</t>
        </is>
      </c>
      <c r="E2632" s="24" t="n">
        <v>31</v>
      </c>
      <c r="F2632" s="24" t="n">
        <v>8</v>
      </c>
      <c r="G2632" s="29" t="n">
        <v>46431.625</v>
      </c>
      <c r="H2632" s="24" t="inlineStr">
        <is>
          <t>Sheffield Wed</t>
        </is>
      </c>
      <c r="I2632" s="24" t="inlineStr">
        <is>
          <t>A</t>
        </is>
      </c>
      <c r="J2632" s="24" t="inlineStr">
        <is>
          <t>E2-Sheffiel-Peterbor</t>
        </is>
      </c>
      <c r="K2632" s="24" t="n">
        <v>2</v>
      </c>
      <c r="L2632" s="11">
        <f>IF(INDEX(Matches!$X:$X,AA2632)=0,"",IF(I2632="H",INDEX(Matches!$H:$H,AA2632),INDEX(Matches!$I:$I,AA2632)))</f>
        <v/>
      </c>
      <c r="M2632" s="11">
        <f>IF(INDEX(Matches!$X:$X,AA2632)=0,"",IF(I2632="H",INDEX(Matches!$I:$I,AA2632),INDEX(Matches!$H:$H,AA2632)))</f>
        <v/>
      </c>
      <c r="N2632" s="11">
        <f>IF(L2632="","",IF(L2632&gt;M2632,"W",IF(L2632=M2632,"D","L")))</f>
        <v/>
      </c>
      <c r="O2632" s="11">
        <f>IF(L2632="","",IF(L2632&gt;M2632,3,IF(L2632=M2632,1,0)))</f>
        <v/>
      </c>
      <c r="P2632" s="31">
        <f>IF(I2632="H",INDEX(Matches!$L:$L,AA2632),INDEX(Matches!$N:$N,AA2632))</f>
        <v/>
      </c>
      <c r="Q2632" s="31">
        <f>INDEX(Matches!$M:$M,AA2632)</f>
        <v/>
      </c>
      <c r="R2632" s="31">
        <f>IF(I2632="H",INDEX(Matches!$N:$N,AA2632),INDEX(Matches!$L:$L,AA2632))</f>
        <v/>
      </c>
      <c r="S2632" s="33">
        <f>IF(I2632="H",INDEX(Matches!$O:$O,AA2632),INDEX(Matches!$P:$P,AA2632))</f>
        <v/>
      </c>
      <c r="T2632" s="33">
        <f>IF(INDEX(Matches!$J:$J,AA2632)="","",IF(I2632="H",INDEX(Matches!$J:$J,AA2632),INDEX(Matches!$K:$K,AA2632)))</f>
        <v/>
      </c>
      <c r="U2632" s="33">
        <f>IF(INDEX(Matches!$K:$K,AA2632)="","",IF(I2632="H",INDEX(Matches!$K:$K,AA2632),INDEX(Matches!$J:$J,AA2632)))</f>
        <v/>
      </c>
      <c r="V2632" s="30">
        <f>IF(T2632="","",T2632-U2632)</f>
        <v/>
      </c>
      <c r="W2632" s="33">
        <f>IF(I2632="H",INDEX(Matches!$T:$T,AA2632),INDEX(Matches!$U:$U,AA2632))</f>
        <v/>
      </c>
      <c r="X2632" s="11">
        <f>INDEX(Matches!$X:$X,AA2632)</f>
        <v/>
      </c>
      <c r="Y2632" s="30">
        <f>IF(O2632="","",O2632-S2632)</f>
        <v/>
      </c>
      <c r="Z2632" s="30">
        <f>IF(W2632="","",W2632-S2632)</f>
        <v/>
      </c>
      <c r="AA2632" s="24">
        <f>MATCH(J2632,Matches!$A:$A,0)</f>
        <v/>
      </c>
      <c r="AB2632" s="33" t="n"/>
      <c r="AC2632" s="33" t="n">
        <v>0.8902563229179741</v>
      </c>
      <c r="AD2632" s="24" t="n"/>
      <c r="AE2632" s="24" t="n">
        <v>8</v>
      </c>
      <c r="AF2632" s="33" t="n"/>
      <c r="AG2632" s="33" t="n"/>
    </row>
    <row r="2633">
      <c r="A2633" s="24" t="inlineStr">
        <is>
          <t>Peterborough|32</t>
        </is>
      </c>
      <c r="B2633" s="24" t="inlineStr">
        <is>
          <t>E2</t>
        </is>
      </c>
      <c r="C2633" s="24" t="inlineStr">
        <is>
          <t>League One</t>
        </is>
      </c>
      <c r="D2633" s="24" t="inlineStr">
        <is>
          <t>Peterborough</t>
        </is>
      </c>
      <c r="E2633" s="24" t="n">
        <v>32</v>
      </c>
      <c r="F2633" s="24" t="n">
        <v>8</v>
      </c>
      <c r="G2633" s="29" t="n">
        <v>46438.625</v>
      </c>
      <c r="H2633" s="24" t="inlineStr">
        <is>
          <t>MK Dons</t>
        </is>
      </c>
      <c r="I2633" s="24" t="inlineStr">
        <is>
          <t>H</t>
        </is>
      </c>
      <c r="J2633" s="24" t="inlineStr">
        <is>
          <t>E2-Peterbor-MKDons</t>
        </is>
      </c>
      <c r="K2633" s="24" t="n">
        <v>6</v>
      </c>
      <c r="L2633" s="11">
        <f>IF(INDEX(Matches!$X:$X,AA2633)=0,"",IF(I2633="H",INDEX(Matches!$H:$H,AA2633),INDEX(Matches!$I:$I,AA2633)))</f>
        <v/>
      </c>
      <c r="M2633" s="11">
        <f>IF(INDEX(Matches!$X:$X,AA2633)=0,"",IF(I2633="H",INDEX(Matches!$I:$I,AA2633),INDEX(Matches!$H:$H,AA2633)))</f>
        <v/>
      </c>
      <c r="N2633" s="11">
        <f>IF(L2633="","",IF(L2633&gt;M2633,"W",IF(L2633=M2633,"D","L")))</f>
        <v/>
      </c>
      <c r="O2633" s="11">
        <f>IF(L2633="","",IF(L2633&gt;M2633,3,IF(L2633=M2633,1,0)))</f>
        <v/>
      </c>
      <c r="P2633" s="31">
        <f>IF(I2633="H",INDEX(Matches!$L:$L,AA2633),INDEX(Matches!$N:$N,AA2633))</f>
        <v/>
      </c>
      <c r="Q2633" s="31">
        <f>INDEX(Matches!$M:$M,AA2633)</f>
        <v/>
      </c>
      <c r="R2633" s="31">
        <f>IF(I2633="H",INDEX(Matches!$N:$N,AA2633),INDEX(Matches!$L:$L,AA2633))</f>
        <v/>
      </c>
      <c r="S2633" s="33">
        <f>IF(I2633="H",INDEX(Matches!$O:$O,AA2633),INDEX(Matches!$P:$P,AA2633))</f>
        <v/>
      </c>
      <c r="T2633" s="33">
        <f>IF(INDEX(Matches!$J:$J,AA2633)="","",IF(I2633="H",INDEX(Matches!$J:$J,AA2633),INDEX(Matches!$K:$K,AA2633)))</f>
        <v/>
      </c>
      <c r="U2633" s="33">
        <f>IF(INDEX(Matches!$K:$K,AA2633)="","",IF(I2633="H",INDEX(Matches!$K:$K,AA2633),INDEX(Matches!$J:$J,AA2633)))</f>
        <v/>
      </c>
      <c r="V2633" s="30">
        <f>IF(T2633="","",T2633-U2633)</f>
        <v/>
      </c>
      <c r="W2633" s="33">
        <f>IF(I2633="H",INDEX(Matches!$T:$T,AA2633),INDEX(Matches!$U:$U,AA2633))</f>
        <v/>
      </c>
      <c r="X2633" s="11">
        <f>INDEX(Matches!$X:$X,AA2633)</f>
        <v/>
      </c>
      <c r="Y2633" s="30">
        <f>IF(O2633="","",O2633-S2633)</f>
        <v/>
      </c>
      <c r="Z2633" s="30">
        <f>IF(W2633="","",W2633-S2633)</f>
        <v/>
      </c>
      <c r="AA2633" s="24">
        <f>MATCH(J2633,Matches!$A:$A,0)</f>
        <v/>
      </c>
      <c r="AB2633" s="33" t="n"/>
      <c r="AC2633" s="33" t="n">
        <v>1.365510198911364</v>
      </c>
      <c r="AD2633" s="24" t="n"/>
      <c r="AE2633" s="24" t="n">
        <v>8</v>
      </c>
      <c r="AF2633" s="33" t="n"/>
      <c r="AG2633" s="33" t="n"/>
    </row>
    <row r="2634">
      <c r="A2634" s="24" t="inlineStr">
        <is>
          <t>Peterborough|33</t>
        </is>
      </c>
      <c r="B2634" s="24" t="inlineStr">
        <is>
          <t>E2</t>
        </is>
      </c>
      <c r="C2634" s="24" t="inlineStr">
        <is>
          <t>League One</t>
        </is>
      </c>
      <c r="D2634" s="24" t="inlineStr">
        <is>
          <t>Peterborough</t>
        </is>
      </c>
      <c r="E2634" s="24" t="n">
        <v>33</v>
      </c>
      <c r="F2634" s="24" t="n">
        <v>9</v>
      </c>
      <c r="G2634" s="29" t="n">
        <v>46445.52083333334</v>
      </c>
      <c r="H2634" s="24" t="inlineStr">
        <is>
          <t>Cambridge</t>
        </is>
      </c>
      <c r="I2634" s="24" t="inlineStr">
        <is>
          <t>A</t>
        </is>
      </c>
      <c r="J2634" s="24" t="inlineStr">
        <is>
          <t>E2-Cambridg-Peterbor</t>
        </is>
      </c>
      <c r="K2634" s="24" t="n">
        <v>21</v>
      </c>
      <c r="L2634" s="11">
        <f>IF(INDEX(Matches!$X:$X,AA2634)=0,"",IF(I2634="H",INDEX(Matches!$H:$H,AA2634),INDEX(Matches!$I:$I,AA2634)))</f>
        <v/>
      </c>
      <c r="M2634" s="11">
        <f>IF(INDEX(Matches!$X:$X,AA2634)=0,"",IF(I2634="H",INDEX(Matches!$I:$I,AA2634),INDEX(Matches!$H:$H,AA2634)))</f>
        <v/>
      </c>
      <c r="N2634" s="11">
        <f>IF(L2634="","",IF(L2634&gt;M2634,"W",IF(L2634=M2634,"D","L")))</f>
        <v/>
      </c>
      <c r="O2634" s="11">
        <f>IF(L2634="","",IF(L2634&gt;M2634,3,IF(L2634=M2634,1,0)))</f>
        <v/>
      </c>
      <c r="P2634" s="31">
        <f>IF(I2634="H",INDEX(Matches!$L:$L,AA2634),INDEX(Matches!$N:$N,AA2634))</f>
        <v/>
      </c>
      <c r="Q2634" s="31">
        <f>INDEX(Matches!$M:$M,AA2634)</f>
        <v/>
      </c>
      <c r="R2634" s="31">
        <f>IF(I2634="H",INDEX(Matches!$N:$N,AA2634),INDEX(Matches!$L:$L,AA2634))</f>
        <v/>
      </c>
      <c r="S2634" s="33">
        <f>IF(I2634="H",INDEX(Matches!$O:$O,AA2634),INDEX(Matches!$P:$P,AA2634))</f>
        <v/>
      </c>
      <c r="T2634" s="33">
        <f>IF(INDEX(Matches!$J:$J,AA2634)="","",IF(I2634="H",INDEX(Matches!$J:$J,AA2634),INDEX(Matches!$K:$K,AA2634)))</f>
        <v/>
      </c>
      <c r="U2634" s="33">
        <f>IF(INDEX(Matches!$K:$K,AA2634)="","",IF(I2634="H",INDEX(Matches!$K:$K,AA2634),INDEX(Matches!$J:$J,AA2634)))</f>
        <v/>
      </c>
      <c r="V2634" s="30">
        <f>IF(T2634="","",T2634-U2634)</f>
        <v/>
      </c>
      <c r="W2634" s="33">
        <f>IF(I2634="H",INDEX(Matches!$T:$T,AA2634),INDEX(Matches!$U:$U,AA2634))</f>
        <v/>
      </c>
      <c r="X2634" s="11">
        <f>INDEX(Matches!$X:$X,AA2634)</f>
        <v/>
      </c>
      <c r="Y2634" s="30">
        <f>IF(O2634="","",O2634-S2634)</f>
        <v/>
      </c>
      <c r="Z2634" s="30">
        <f>IF(W2634="","",W2634-S2634)</f>
        <v/>
      </c>
      <c r="AA2634" s="24">
        <f>MATCH(J2634,Matches!$A:$A,0)</f>
        <v/>
      </c>
      <c r="AB2634" s="33" t="n"/>
      <c r="AC2634" s="33" t="n">
        <v>1.277012699390492</v>
      </c>
      <c r="AD2634" s="24" t="n"/>
      <c r="AE2634" s="24" t="n">
        <v>9</v>
      </c>
      <c r="AF2634" s="33" t="n"/>
      <c r="AG2634" s="33" t="n"/>
    </row>
    <row r="2635">
      <c r="A2635" s="24" t="inlineStr">
        <is>
          <t>Peterborough|34</t>
        </is>
      </c>
      <c r="B2635" s="24" t="inlineStr">
        <is>
          <t>E2</t>
        </is>
      </c>
      <c r="C2635" s="24" t="inlineStr">
        <is>
          <t>League One</t>
        </is>
      </c>
      <c r="D2635" s="24" t="inlineStr">
        <is>
          <t>Peterborough</t>
        </is>
      </c>
      <c r="E2635" s="24" t="n">
        <v>34</v>
      </c>
      <c r="F2635" s="24" t="n">
        <v>9</v>
      </c>
      <c r="G2635" s="29" t="n">
        <v>46452.625</v>
      </c>
      <c r="H2635" s="24" t="inlineStr">
        <is>
          <t>Bradford</t>
        </is>
      </c>
      <c r="I2635" s="24" t="inlineStr">
        <is>
          <t>H</t>
        </is>
      </c>
      <c r="J2635" s="24" t="inlineStr">
        <is>
          <t>E2-Peterbor-Bradford</t>
        </is>
      </c>
      <c r="K2635" s="24" t="n">
        <v>8</v>
      </c>
      <c r="L2635" s="11">
        <f>IF(INDEX(Matches!$X:$X,AA2635)=0,"",IF(I2635="H",INDEX(Matches!$H:$H,AA2635),INDEX(Matches!$I:$I,AA2635)))</f>
        <v/>
      </c>
      <c r="M2635" s="11">
        <f>IF(INDEX(Matches!$X:$X,AA2635)=0,"",IF(I2635="H",INDEX(Matches!$I:$I,AA2635),INDEX(Matches!$H:$H,AA2635)))</f>
        <v/>
      </c>
      <c r="N2635" s="11">
        <f>IF(L2635="","",IF(L2635&gt;M2635,"W",IF(L2635=M2635,"D","L")))</f>
        <v/>
      </c>
      <c r="O2635" s="11">
        <f>IF(L2635="","",IF(L2635&gt;M2635,3,IF(L2635=M2635,1,0)))</f>
        <v/>
      </c>
      <c r="P2635" s="31">
        <f>IF(I2635="H",INDEX(Matches!$L:$L,AA2635),INDEX(Matches!$N:$N,AA2635))</f>
        <v/>
      </c>
      <c r="Q2635" s="31">
        <f>INDEX(Matches!$M:$M,AA2635)</f>
        <v/>
      </c>
      <c r="R2635" s="31">
        <f>IF(I2635="H",INDEX(Matches!$N:$N,AA2635),INDEX(Matches!$L:$L,AA2635))</f>
        <v/>
      </c>
      <c r="S2635" s="33">
        <f>IF(I2635="H",INDEX(Matches!$O:$O,AA2635),INDEX(Matches!$P:$P,AA2635))</f>
        <v/>
      </c>
      <c r="T2635" s="33">
        <f>IF(INDEX(Matches!$J:$J,AA2635)="","",IF(I2635="H",INDEX(Matches!$J:$J,AA2635),INDEX(Matches!$K:$K,AA2635)))</f>
        <v/>
      </c>
      <c r="U2635" s="33">
        <f>IF(INDEX(Matches!$K:$K,AA2635)="","",IF(I2635="H",INDEX(Matches!$K:$K,AA2635),INDEX(Matches!$J:$J,AA2635)))</f>
        <v/>
      </c>
      <c r="V2635" s="30">
        <f>IF(T2635="","",T2635-U2635)</f>
        <v/>
      </c>
      <c r="W2635" s="33">
        <f>IF(I2635="H",INDEX(Matches!$T:$T,AA2635),INDEX(Matches!$U:$U,AA2635))</f>
        <v/>
      </c>
      <c r="X2635" s="11">
        <f>INDEX(Matches!$X:$X,AA2635)</f>
        <v/>
      </c>
      <c r="Y2635" s="30">
        <f>IF(O2635="","",O2635-S2635)</f>
        <v/>
      </c>
      <c r="Z2635" s="30">
        <f>IF(W2635="","",W2635-S2635)</f>
        <v/>
      </c>
      <c r="AA2635" s="24">
        <f>MATCH(J2635,Matches!$A:$A,0)</f>
        <v/>
      </c>
      <c r="AB2635" s="33" t="n"/>
      <c r="AC2635" s="33" t="n">
        <v>1.358318223327783</v>
      </c>
      <c r="AD2635" s="24" t="n"/>
      <c r="AE2635" s="24" t="n">
        <v>9</v>
      </c>
      <c r="AF2635" s="33" t="n"/>
      <c r="AG2635" s="33" t="n"/>
    </row>
    <row r="2636">
      <c r="A2636" s="24" t="inlineStr">
        <is>
          <t>Peterborough|35</t>
        </is>
      </c>
      <c r="B2636" s="24" t="inlineStr">
        <is>
          <t>E2</t>
        </is>
      </c>
      <c r="C2636" s="24" t="inlineStr">
        <is>
          <t>League One</t>
        </is>
      </c>
      <c r="D2636" s="24" t="inlineStr">
        <is>
          <t>Peterborough</t>
        </is>
      </c>
      <c r="E2636" s="24" t="n">
        <v>35</v>
      </c>
      <c r="F2636" s="24" t="n">
        <v>9</v>
      </c>
      <c r="G2636" s="29" t="n">
        <v>46459.625</v>
      </c>
      <c r="H2636" s="24" t="inlineStr">
        <is>
          <t>Mansfield</t>
        </is>
      </c>
      <c r="I2636" s="24" t="inlineStr">
        <is>
          <t>A</t>
        </is>
      </c>
      <c r="J2636" s="24" t="inlineStr">
        <is>
          <t>E2-Mansfiel-Peterbor</t>
        </is>
      </c>
      <c r="K2636" s="24" t="n">
        <v>16</v>
      </c>
      <c r="L2636" s="11">
        <f>IF(INDEX(Matches!$X:$X,AA2636)=0,"",IF(I2636="H",INDEX(Matches!$H:$H,AA2636),INDEX(Matches!$I:$I,AA2636)))</f>
        <v/>
      </c>
      <c r="M2636" s="11">
        <f>IF(INDEX(Matches!$X:$X,AA2636)=0,"",IF(I2636="H",INDEX(Matches!$I:$I,AA2636),INDEX(Matches!$H:$H,AA2636)))</f>
        <v/>
      </c>
      <c r="N2636" s="11">
        <f>IF(L2636="","",IF(L2636&gt;M2636,"W",IF(L2636=M2636,"D","L")))</f>
        <v/>
      </c>
      <c r="O2636" s="11">
        <f>IF(L2636="","",IF(L2636&gt;M2636,3,IF(L2636=M2636,1,0)))</f>
        <v/>
      </c>
      <c r="P2636" s="31">
        <f>IF(I2636="H",INDEX(Matches!$L:$L,AA2636),INDEX(Matches!$N:$N,AA2636))</f>
        <v/>
      </c>
      <c r="Q2636" s="31">
        <f>INDEX(Matches!$M:$M,AA2636)</f>
        <v/>
      </c>
      <c r="R2636" s="31">
        <f>IF(I2636="H",INDEX(Matches!$N:$N,AA2636),INDEX(Matches!$L:$L,AA2636))</f>
        <v/>
      </c>
      <c r="S2636" s="33">
        <f>IF(I2636="H",INDEX(Matches!$O:$O,AA2636),INDEX(Matches!$P:$P,AA2636))</f>
        <v/>
      </c>
      <c r="T2636" s="33">
        <f>IF(INDEX(Matches!$J:$J,AA2636)="","",IF(I2636="H",INDEX(Matches!$J:$J,AA2636),INDEX(Matches!$K:$K,AA2636)))</f>
        <v/>
      </c>
      <c r="U2636" s="33">
        <f>IF(INDEX(Matches!$K:$K,AA2636)="","",IF(I2636="H",INDEX(Matches!$K:$K,AA2636),INDEX(Matches!$J:$J,AA2636)))</f>
        <v/>
      </c>
      <c r="V2636" s="30">
        <f>IF(T2636="","",T2636-U2636)</f>
        <v/>
      </c>
      <c r="W2636" s="33">
        <f>IF(I2636="H",INDEX(Matches!$T:$T,AA2636),INDEX(Matches!$U:$U,AA2636))</f>
        <v/>
      </c>
      <c r="X2636" s="11">
        <f>INDEX(Matches!$X:$X,AA2636)</f>
        <v/>
      </c>
      <c r="Y2636" s="30">
        <f>IF(O2636="","",O2636-S2636)</f>
        <v/>
      </c>
      <c r="Z2636" s="30">
        <f>IF(W2636="","",W2636-S2636)</f>
        <v/>
      </c>
      <c r="AA2636" s="24">
        <f>MATCH(J2636,Matches!$A:$A,0)</f>
        <v/>
      </c>
      <c r="AB2636" s="33" t="n"/>
      <c r="AC2636" s="33" t="n">
        <v>1.164570609085725</v>
      </c>
      <c r="AD2636" s="24" t="n"/>
      <c r="AE2636" s="24" t="n">
        <v>9</v>
      </c>
      <c r="AF2636" s="33" t="n"/>
      <c r="AG2636" s="33" t="n"/>
    </row>
    <row r="2637">
      <c r="A2637" s="24" t="inlineStr">
        <is>
          <t>Peterborough|36</t>
        </is>
      </c>
      <c r="B2637" s="24" t="inlineStr">
        <is>
          <t>E2</t>
        </is>
      </c>
      <c r="C2637" s="24" t="inlineStr">
        <is>
          <t>League One</t>
        </is>
      </c>
      <c r="D2637" s="24" t="inlineStr">
        <is>
          <t>Peterborough</t>
        </is>
      </c>
      <c r="E2637" s="24" t="n">
        <v>36</v>
      </c>
      <c r="F2637" s="24" t="n">
        <v>9</v>
      </c>
      <c r="G2637" s="29" t="n">
        <v>46466.625</v>
      </c>
      <c r="H2637" s="24" t="inlineStr">
        <is>
          <t>Plymouth</t>
        </is>
      </c>
      <c r="I2637" s="24" t="inlineStr">
        <is>
          <t>H</t>
        </is>
      </c>
      <c r="J2637" s="24" t="inlineStr">
        <is>
          <t>E2-Peterbor-Plymouth</t>
        </is>
      </c>
      <c r="K2637" s="24" t="n">
        <v>5</v>
      </c>
      <c r="L2637" s="11">
        <f>IF(INDEX(Matches!$X:$X,AA2637)=0,"",IF(I2637="H",INDEX(Matches!$H:$H,AA2637),INDEX(Matches!$I:$I,AA2637)))</f>
        <v/>
      </c>
      <c r="M2637" s="11">
        <f>IF(INDEX(Matches!$X:$X,AA2637)=0,"",IF(I2637="H",INDEX(Matches!$I:$I,AA2637),INDEX(Matches!$H:$H,AA2637)))</f>
        <v/>
      </c>
      <c r="N2637" s="11">
        <f>IF(L2637="","",IF(L2637&gt;M2637,"W",IF(L2637=M2637,"D","L")))</f>
        <v/>
      </c>
      <c r="O2637" s="11">
        <f>IF(L2637="","",IF(L2637&gt;M2637,3,IF(L2637=M2637,1,0)))</f>
        <v/>
      </c>
      <c r="P2637" s="31">
        <f>IF(I2637="H",INDEX(Matches!$L:$L,AA2637),INDEX(Matches!$N:$N,AA2637))</f>
        <v/>
      </c>
      <c r="Q2637" s="31">
        <f>INDEX(Matches!$M:$M,AA2637)</f>
        <v/>
      </c>
      <c r="R2637" s="31">
        <f>IF(I2637="H",INDEX(Matches!$N:$N,AA2637),INDEX(Matches!$L:$L,AA2637))</f>
        <v/>
      </c>
      <c r="S2637" s="33">
        <f>IF(I2637="H",INDEX(Matches!$O:$O,AA2637),INDEX(Matches!$P:$P,AA2637))</f>
        <v/>
      </c>
      <c r="T2637" s="33">
        <f>IF(INDEX(Matches!$J:$J,AA2637)="","",IF(I2637="H",INDEX(Matches!$J:$J,AA2637),INDEX(Matches!$K:$K,AA2637)))</f>
        <v/>
      </c>
      <c r="U2637" s="33">
        <f>IF(INDEX(Matches!$K:$K,AA2637)="","",IF(I2637="H",INDEX(Matches!$K:$K,AA2637),INDEX(Matches!$J:$J,AA2637)))</f>
        <v/>
      </c>
      <c r="V2637" s="30">
        <f>IF(T2637="","",T2637-U2637)</f>
        <v/>
      </c>
      <c r="W2637" s="33">
        <f>IF(I2637="H",INDEX(Matches!$T:$T,AA2637),INDEX(Matches!$U:$U,AA2637))</f>
        <v/>
      </c>
      <c r="X2637" s="11">
        <f>INDEX(Matches!$X:$X,AA2637)</f>
        <v/>
      </c>
      <c r="Y2637" s="30">
        <f>IF(O2637="","",O2637-S2637)</f>
        <v/>
      </c>
      <c r="Z2637" s="30">
        <f>IF(W2637="","",W2637-S2637)</f>
        <v/>
      </c>
      <c r="AA2637" s="24">
        <f>MATCH(J2637,Matches!$A:$A,0)</f>
        <v/>
      </c>
      <c r="AB2637" s="33" t="n"/>
      <c r="AC2637" s="33" t="n">
        <v>1.329635222103609</v>
      </c>
      <c r="AD2637" s="24" t="n"/>
      <c r="AE2637" s="24" t="n">
        <v>9</v>
      </c>
      <c r="AF2637" s="33" t="n"/>
      <c r="AG2637" s="33" t="n"/>
    </row>
    <row r="2638">
      <c r="A2638" s="24" t="inlineStr">
        <is>
          <t>Peterborough|37</t>
        </is>
      </c>
      <c r="B2638" s="24" t="inlineStr">
        <is>
          <t>E2</t>
        </is>
      </c>
      <c r="C2638" s="24" t="inlineStr">
        <is>
          <t>League One</t>
        </is>
      </c>
      <c r="D2638" s="24" t="inlineStr">
        <is>
          <t>Peterborough</t>
        </is>
      </c>
      <c r="E2638" s="24" t="n">
        <v>37</v>
      </c>
      <c r="F2638" s="24" t="n">
        <v>10</v>
      </c>
      <c r="G2638" s="29" t="n">
        <v>46472.625</v>
      </c>
      <c r="H2638" s="24" t="inlineStr">
        <is>
          <t>AFC Wimbledon</t>
        </is>
      </c>
      <c r="I2638" s="24" t="inlineStr">
        <is>
          <t>H</t>
        </is>
      </c>
      <c r="J2638" s="24" t="inlineStr">
        <is>
          <t>E2-Peterbor-AFCWimbl</t>
        </is>
      </c>
      <c r="K2638" s="24" t="n">
        <v>23</v>
      </c>
      <c r="L2638" s="11">
        <f>IF(INDEX(Matches!$X:$X,AA2638)=0,"",IF(I2638="H",INDEX(Matches!$H:$H,AA2638),INDEX(Matches!$I:$I,AA2638)))</f>
        <v/>
      </c>
      <c r="M2638" s="11">
        <f>IF(INDEX(Matches!$X:$X,AA2638)=0,"",IF(I2638="H",INDEX(Matches!$I:$I,AA2638),INDEX(Matches!$H:$H,AA2638)))</f>
        <v/>
      </c>
      <c r="N2638" s="11">
        <f>IF(L2638="","",IF(L2638&gt;M2638,"W",IF(L2638=M2638,"D","L")))</f>
        <v/>
      </c>
      <c r="O2638" s="11">
        <f>IF(L2638="","",IF(L2638&gt;M2638,3,IF(L2638=M2638,1,0)))</f>
        <v/>
      </c>
      <c r="P2638" s="31">
        <f>IF(I2638="H",INDEX(Matches!$L:$L,AA2638),INDEX(Matches!$N:$N,AA2638))</f>
        <v/>
      </c>
      <c r="Q2638" s="31">
        <f>INDEX(Matches!$M:$M,AA2638)</f>
        <v/>
      </c>
      <c r="R2638" s="31">
        <f>IF(I2638="H",INDEX(Matches!$N:$N,AA2638),INDEX(Matches!$L:$L,AA2638))</f>
        <v/>
      </c>
      <c r="S2638" s="33">
        <f>IF(I2638="H",INDEX(Matches!$O:$O,AA2638),INDEX(Matches!$P:$P,AA2638))</f>
        <v/>
      </c>
      <c r="T2638" s="33">
        <f>IF(INDEX(Matches!$J:$J,AA2638)="","",IF(I2638="H",INDEX(Matches!$J:$J,AA2638),INDEX(Matches!$K:$K,AA2638)))</f>
        <v/>
      </c>
      <c r="U2638" s="33">
        <f>IF(INDEX(Matches!$K:$K,AA2638)="","",IF(I2638="H",INDEX(Matches!$K:$K,AA2638),INDEX(Matches!$J:$J,AA2638)))</f>
        <v/>
      </c>
      <c r="V2638" s="30">
        <f>IF(T2638="","",T2638-U2638)</f>
        <v/>
      </c>
      <c r="W2638" s="33">
        <f>IF(I2638="H",INDEX(Matches!$T:$T,AA2638),INDEX(Matches!$U:$U,AA2638))</f>
        <v/>
      </c>
      <c r="X2638" s="11">
        <f>INDEX(Matches!$X:$X,AA2638)</f>
        <v/>
      </c>
      <c r="Y2638" s="30">
        <f>IF(O2638="","",O2638-S2638)</f>
        <v/>
      </c>
      <c r="Z2638" s="30">
        <f>IF(W2638="","",W2638-S2638)</f>
        <v/>
      </c>
      <c r="AA2638" s="24">
        <f>MATCH(J2638,Matches!$A:$A,0)</f>
        <v/>
      </c>
      <c r="AB2638" s="33" t="n"/>
      <c r="AC2638" s="33" t="n">
        <v>1.701827123030822</v>
      </c>
      <c r="AD2638" s="24" t="n"/>
      <c r="AE2638" s="24" t="n">
        <v>10</v>
      </c>
      <c r="AF2638" s="33" t="n"/>
      <c r="AG2638" s="33" t="n"/>
    </row>
    <row r="2639">
      <c r="A2639" s="24" t="inlineStr">
        <is>
          <t>Peterborough|38</t>
        </is>
      </c>
      <c r="B2639" s="24" t="inlineStr">
        <is>
          <t>E2</t>
        </is>
      </c>
      <c r="C2639" s="24" t="inlineStr">
        <is>
          <t>League One</t>
        </is>
      </c>
      <c r="D2639" s="24" t="inlineStr">
        <is>
          <t>Peterborough</t>
        </is>
      </c>
      <c r="E2639" s="24" t="n">
        <v>38</v>
      </c>
      <c r="F2639" s="24" t="n">
        <v>10</v>
      </c>
      <c r="G2639" s="29" t="n">
        <v>46475.625</v>
      </c>
      <c r="H2639" s="24" t="inlineStr">
        <is>
          <t>Wycombe</t>
        </is>
      </c>
      <c r="I2639" s="24" t="inlineStr">
        <is>
          <t>A</t>
        </is>
      </c>
      <c r="J2639" s="24" t="inlineStr">
        <is>
          <t>E2-Wycombe-Peterbor</t>
        </is>
      </c>
      <c r="K2639" s="24" t="n">
        <v>9</v>
      </c>
      <c r="L2639" s="11">
        <f>IF(INDEX(Matches!$X:$X,AA2639)=0,"",IF(I2639="H",INDEX(Matches!$H:$H,AA2639),INDEX(Matches!$I:$I,AA2639)))</f>
        <v/>
      </c>
      <c r="M2639" s="11">
        <f>IF(INDEX(Matches!$X:$X,AA2639)=0,"",IF(I2639="H",INDEX(Matches!$I:$I,AA2639),INDEX(Matches!$H:$H,AA2639)))</f>
        <v/>
      </c>
      <c r="N2639" s="11">
        <f>IF(L2639="","",IF(L2639&gt;M2639,"W",IF(L2639=M2639,"D","L")))</f>
        <v/>
      </c>
      <c r="O2639" s="11">
        <f>IF(L2639="","",IF(L2639&gt;M2639,3,IF(L2639=M2639,1,0)))</f>
        <v/>
      </c>
      <c r="P2639" s="31">
        <f>IF(I2639="H",INDEX(Matches!$L:$L,AA2639),INDEX(Matches!$N:$N,AA2639))</f>
        <v/>
      </c>
      <c r="Q2639" s="31">
        <f>INDEX(Matches!$M:$M,AA2639)</f>
        <v/>
      </c>
      <c r="R2639" s="31">
        <f>IF(I2639="H",INDEX(Matches!$N:$N,AA2639),INDEX(Matches!$L:$L,AA2639))</f>
        <v/>
      </c>
      <c r="S2639" s="33">
        <f>IF(I2639="H",INDEX(Matches!$O:$O,AA2639),INDEX(Matches!$P:$P,AA2639))</f>
        <v/>
      </c>
      <c r="T2639" s="33">
        <f>IF(INDEX(Matches!$J:$J,AA2639)="","",IF(I2639="H",INDEX(Matches!$J:$J,AA2639),INDEX(Matches!$K:$K,AA2639)))</f>
        <v/>
      </c>
      <c r="U2639" s="33">
        <f>IF(INDEX(Matches!$K:$K,AA2639)="","",IF(I2639="H",INDEX(Matches!$K:$K,AA2639),INDEX(Matches!$J:$J,AA2639)))</f>
        <v/>
      </c>
      <c r="V2639" s="30">
        <f>IF(T2639="","",T2639-U2639)</f>
        <v/>
      </c>
      <c r="W2639" s="33">
        <f>IF(I2639="H",INDEX(Matches!$T:$T,AA2639),INDEX(Matches!$U:$U,AA2639))</f>
        <v/>
      </c>
      <c r="X2639" s="11">
        <f>INDEX(Matches!$X:$X,AA2639)</f>
        <v/>
      </c>
      <c r="Y2639" s="30">
        <f>IF(O2639="","",O2639-S2639)</f>
        <v/>
      </c>
      <c r="Z2639" s="30">
        <f>IF(W2639="","",W2639-S2639)</f>
        <v/>
      </c>
      <c r="AA2639" s="24">
        <f>MATCH(J2639,Matches!$A:$A,0)</f>
        <v/>
      </c>
      <c r="AB2639" s="33" t="n"/>
      <c r="AC2639" s="33" t="n">
        <v>1.075529998560191</v>
      </c>
      <c r="AD2639" s="24" t="n"/>
      <c r="AE2639" s="24" t="n">
        <v>10</v>
      </c>
      <c r="AF2639" s="33" t="n"/>
      <c r="AG2639" s="33" t="n"/>
    </row>
    <row r="2640">
      <c r="A2640" s="24" t="inlineStr">
        <is>
          <t>Peterborough|39</t>
        </is>
      </c>
      <c r="B2640" s="24" t="inlineStr">
        <is>
          <t>E2</t>
        </is>
      </c>
      <c r="C2640" s="24" t="inlineStr">
        <is>
          <t>League One</t>
        </is>
      </c>
      <c r="D2640" s="24" t="inlineStr">
        <is>
          <t>Peterborough</t>
        </is>
      </c>
      <c r="E2640" s="24" t="n">
        <v>39</v>
      </c>
      <c r="F2640" s="24" t="n">
        <v>10</v>
      </c>
      <c r="G2640" s="29" t="n">
        <v>46480.625</v>
      </c>
      <c r="H2640" s="24" t="inlineStr">
        <is>
          <t>Reading</t>
        </is>
      </c>
      <c r="I2640" s="24" t="inlineStr">
        <is>
          <t>H</t>
        </is>
      </c>
      <c r="J2640" s="24" t="inlineStr">
        <is>
          <t>E2-Peterbor-Reading</t>
        </is>
      </c>
      <c r="K2640" s="24" t="n">
        <v>12</v>
      </c>
      <c r="L2640" s="11">
        <f>IF(INDEX(Matches!$X:$X,AA2640)=0,"",IF(I2640="H",INDEX(Matches!$H:$H,AA2640),INDEX(Matches!$I:$I,AA2640)))</f>
        <v/>
      </c>
      <c r="M2640" s="11">
        <f>IF(INDEX(Matches!$X:$X,AA2640)=0,"",IF(I2640="H",INDEX(Matches!$I:$I,AA2640),INDEX(Matches!$H:$H,AA2640)))</f>
        <v/>
      </c>
      <c r="N2640" s="11">
        <f>IF(L2640="","",IF(L2640&gt;M2640,"W",IF(L2640=M2640,"D","L")))</f>
        <v/>
      </c>
      <c r="O2640" s="11">
        <f>IF(L2640="","",IF(L2640&gt;M2640,3,IF(L2640=M2640,1,0)))</f>
        <v/>
      </c>
      <c r="P2640" s="31">
        <f>IF(I2640="H",INDEX(Matches!$L:$L,AA2640),INDEX(Matches!$N:$N,AA2640))</f>
        <v/>
      </c>
      <c r="Q2640" s="31">
        <f>INDEX(Matches!$M:$M,AA2640)</f>
        <v/>
      </c>
      <c r="R2640" s="31">
        <f>IF(I2640="H",INDEX(Matches!$N:$N,AA2640),INDEX(Matches!$L:$L,AA2640))</f>
        <v/>
      </c>
      <c r="S2640" s="33">
        <f>IF(I2640="H",INDEX(Matches!$O:$O,AA2640),INDEX(Matches!$P:$P,AA2640))</f>
        <v/>
      </c>
      <c r="T2640" s="33">
        <f>IF(INDEX(Matches!$J:$J,AA2640)="","",IF(I2640="H",INDEX(Matches!$J:$J,AA2640),INDEX(Matches!$K:$K,AA2640)))</f>
        <v/>
      </c>
      <c r="U2640" s="33">
        <f>IF(INDEX(Matches!$K:$K,AA2640)="","",IF(I2640="H",INDEX(Matches!$K:$K,AA2640),INDEX(Matches!$J:$J,AA2640)))</f>
        <v/>
      </c>
      <c r="V2640" s="30">
        <f>IF(T2640="","",T2640-U2640)</f>
        <v/>
      </c>
      <c r="W2640" s="33">
        <f>IF(I2640="H",INDEX(Matches!$T:$T,AA2640),INDEX(Matches!$U:$U,AA2640))</f>
        <v/>
      </c>
      <c r="X2640" s="11">
        <f>INDEX(Matches!$X:$X,AA2640)</f>
        <v/>
      </c>
      <c r="Y2640" s="30">
        <f>IF(O2640="","",O2640-S2640)</f>
        <v/>
      </c>
      <c r="Z2640" s="30">
        <f>IF(W2640="","",W2640-S2640)</f>
        <v/>
      </c>
      <c r="AA2640" s="24">
        <f>MATCH(J2640,Matches!$A:$A,0)</f>
        <v/>
      </c>
      <c r="AB2640" s="33" t="n"/>
      <c r="AC2640" s="33" t="n">
        <v>1.38081791423564</v>
      </c>
      <c r="AD2640" s="24" t="n"/>
      <c r="AE2640" s="24" t="n">
        <v>10</v>
      </c>
      <c r="AF2640" s="33" t="n"/>
      <c r="AG2640" s="33" t="n"/>
    </row>
    <row r="2641">
      <c r="A2641" s="24" t="inlineStr">
        <is>
          <t>Peterborough|40</t>
        </is>
      </c>
      <c r="B2641" s="24" t="inlineStr">
        <is>
          <t>E2</t>
        </is>
      </c>
      <c r="C2641" s="24" t="inlineStr">
        <is>
          <t>League One</t>
        </is>
      </c>
      <c r="D2641" s="24" t="inlineStr">
        <is>
          <t>Peterborough</t>
        </is>
      </c>
      <c r="E2641" s="24" t="n">
        <v>40</v>
      </c>
      <c r="F2641" s="24" t="n">
        <v>10</v>
      </c>
      <c r="G2641" s="29" t="n">
        <v>46487.625</v>
      </c>
      <c r="H2641" s="24" t="inlineStr">
        <is>
          <t>Barnsley</t>
        </is>
      </c>
      <c r="I2641" s="24" t="inlineStr">
        <is>
          <t>A</t>
        </is>
      </c>
      <c r="J2641" s="24" t="inlineStr">
        <is>
          <t>E2-Barnsley-Peterbor</t>
        </is>
      </c>
      <c r="K2641" s="24" t="n">
        <v>13</v>
      </c>
      <c r="L2641" s="11">
        <f>IF(INDEX(Matches!$X:$X,AA2641)=0,"",IF(I2641="H",INDEX(Matches!$H:$H,AA2641),INDEX(Matches!$I:$I,AA2641)))</f>
        <v/>
      </c>
      <c r="M2641" s="11">
        <f>IF(INDEX(Matches!$X:$X,AA2641)=0,"",IF(I2641="H",INDEX(Matches!$I:$I,AA2641),INDEX(Matches!$H:$H,AA2641)))</f>
        <v/>
      </c>
      <c r="N2641" s="11">
        <f>IF(L2641="","",IF(L2641&gt;M2641,"W",IF(L2641=M2641,"D","L")))</f>
        <v/>
      </c>
      <c r="O2641" s="11">
        <f>IF(L2641="","",IF(L2641&gt;M2641,3,IF(L2641=M2641,1,0)))</f>
        <v/>
      </c>
      <c r="P2641" s="31">
        <f>IF(I2641="H",INDEX(Matches!$L:$L,AA2641),INDEX(Matches!$N:$N,AA2641))</f>
        <v/>
      </c>
      <c r="Q2641" s="31">
        <f>INDEX(Matches!$M:$M,AA2641)</f>
        <v/>
      </c>
      <c r="R2641" s="31">
        <f>IF(I2641="H",INDEX(Matches!$N:$N,AA2641),INDEX(Matches!$L:$L,AA2641))</f>
        <v/>
      </c>
      <c r="S2641" s="33">
        <f>IF(I2641="H",INDEX(Matches!$O:$O,AA2641),INDEX(Matches!$P:$P,AA2641))</f>
        <v/>
      </c>
      <c r="T2641" s="33">
        <f>IF(INDEX(Matches!$J:$J,AA2641)="","",IF(I2641="H",INDEX(Matches!$J:$J,AA2641),INDEX(Matches!$K:$K,AA2641)))</f>
        <v/>
      </c>
      <c r="U2641" s="33">
        <f>IF(INDEX(Matches!$K:$K,AA2641)="","",IF(I2641="H",INDEX(Matches!$K:$K,AA2641),INDEX(Matches!$J:$J,AA2641)))</f>
        <v/>
      </c>
      <c r="V2641" s="30">
        <f>IF(T2641="","",T2641-U2641)</f>
        <v/>
      </c>
      <c r="W2641" s="33">
        <f>IF(I2641="H",INDEX(Matches!$T:$T,AA2641),INDEX(Matches!$U:$U,AA2641))</f>
        <v/>
      </c>
      <c r="X2641" s="11">
        <f>INDEX(Matches!$X:$X,AA2641)</f>
        <v/>
      </c>
      <c r="Y2641" s="30">
        <f>IF(O2641="","",O2641-S2641)</f>
        <v/>
      </c>
      <c r="Z2641" s="30">
        <f>IF(W2641="","",W2641-S2641)</f>
        <v/>
      </c>
      <c r="AA2641" s="24">
        <f>MATCH(J2641,Matches!$A:$A,0)</f>
        <v/>
      </c>
      <c r="AB2641" s="33" t="n"/>
      <c r="AC2641" s="33" t="n">
        <v>1.166494178092011</v>
      </c>
      <c r="AD2641" s="24" t="n"/>
      <c r="AE2641" s="24" t="n">
        <v>10</v>
      </c>
      <c r="AF2641" s="33" t="n"/>
      <c r="AG2641" s="33" t="n"/>
    </row>
    <row r="2642">
      <c r="A2642" s="24" t="inlineStr">
        <is>
          <t>Peterborough|41</t>
        </is>
      </c>
      <c r="B2642" s="24" t="inlineStr">
        <is>
          <t>E2</t>
        </is>
      </c>
      <c r="C2642" s="24" t="inlineStr">
        <is>
          <t>League One</t>
        </is>
      </c>
      <c r="D2642" s="24" t="inlineStr">
        <is>
          <t>Peterborough</t>
        </is>
      </c>
      <c r="E2642" s="24" t="n">
        <v>41</v>
      </c>
      <c r="F2642" s="24" t="n">
        <v>11</v>
      </c>
      <c r="G2642" s="29" t="n">
        <v>46490.82291666666</v>
      </c>
      <c r="H2642" s="24" t="inlineStr">
        <is>
          <t>Stockport</t>
        </is>
      </c>
      <c r="I2642" s="24" t="inlineStr">
        <is>
          <t>H</t>
        </is>
      </c>
      <c r="J2642" s="24" t="inlineStr">
        <is>
          <t>E2-Peterbor-Stockpor</t>
        </is>
      </c>
      <c r="K2642" s="24" t="n">
        <v>7</v>
      </c>
      <c r="L2642" s="11">
        <f>IF(INDEX(Matches!$X:$X,AA2642)=0,"",IF(I2642="H",INDEX(Matches!$H:$H,AA2642),INDEX(Matches!$I:$I,AA2642)))</f>
        <v/>
      </c>
      <c r="M2642" s="11">
        <f>IF(INDEX(Matches!$X:$X,AA2642)=0,"",IF(I2642="H",INDEX(Matches!$I:$I,AA2642),INDEX(Matches!$H:$H,AA2642)))</f>
        <v/>
      </c>
      <c r="N2642" s="11">
        <f>IF(L2642="","",IF(L2642&gt;M2642,"W",IF(L2642=M2642,"D","L")))</f>
        <v/>
      </c>
      <c r="O2642" s="11">
        <f>IF(L2642="","",IF(L2642&gt;M2642,3,IF(L2642=M2642,1,0)))</f>
        <v/>
      </c>
      <c r="P2642" s="31">
        <f>IF(I2642="H",INDEX(Matches!$L:$L,AA2642),INDEX(Matches!$N:$N,AA2642))</f>
        <v/>
      </c>
      <c r="Q2642" s="31">
        <f>INDEX(Matches!$M:$M,AA2642)</f>
        <v/>
      </c>
      <c r="R2642" s="31">
        <f>IF(I2642="H",INDEX(Matches!$N:$N,AA2642),INDEX(Matches!$L:$L,AA2642))</f>
        <v/>
      </c>
      <c r="S2642" s="33">
        <f>IF(I2642="H",INDEX(Matches!$O:$O,AA2642),INDEX(Matches!$P:$P,AA2642))</f>
        <v/>
      </c>
      <c r="T2642" s="33">
        <f>IF(INDEX(Matches!$J:$J,AA2642)="","",IF(I2642="H",INDEX(Matches!$J:$J,AA2642),INDEX(Matches!$K:$K,AA2642)))</f>
        <v/>
      </c>
      <c r="U2642" s="33">
        <f>IF(INDEX(Matches!$K:$K,AA2642)="","",IF(I2642="H",INDEX(Matches!$K:$K,AA2642),INDEX(Matches!$J:$J,AA2642)))</f>
        <v/>
      </c>
      <c r="V2642" s="30">
        <f>IF(T2642="","",T2642-U2642)</f>
        <v/>
      </c>
      <c r="W2642" s="33">
        <f>IF(I2642="H",INDEX(Matches!$T:$T,AA2642),INDEX(Matches!$U:$U,AA2642))</f>
        <v/>
      </c>
      <c r="X2642" s="11">
        <f>INDEX(Matches!$X:$X,AA2642)</f>
        <v/>
      </c>
      <c r="Y2642" s="30">
        <f>IF(O2642="","",O2642-S2642)</f>
        <v/>
      </c>
      <c r="Z2642" s="30">
        <f>IF(W2642="","",W2642-S2642)</f>
        <v/>
      </c>
      <c r="AA2642" s="24">
        <f>MATCH(J2642,Matches!$A:$A,0)</f>
        <v/>
      </c>
      <c r="AB2642" s="33" t="n"/>
      <c r="AC2642" s="33" t="n">
        <v>1.273685473636818</v>
      </c>
      <c r="AD2642" s="24" t="n"/>
      <c r="AE2642" s="24" t="n">
        <v>11</v>
      </c>
      <c r="AF2642" s="33" t="n"/>
      <c r="AG2642" s="33" t="n"/>
    </row>
    <row r="2643">
      <c r="A2643" s="24" t="inlineStr">
        <is>
          <t>Peterborough|42</t>
        </is>
      </c>
      <c r="B2643" s="24" t="inlineStr">
        <is>
          <t>E2</t>
        </is>
      </c>
      <c r="C2643" s="24" t="inlineStr">
        <is>
          <t>League One</t>
        </is>
      </c>
      <c r="D2643" s="24" t="inlineStr">
        <is>
          <t>Peterborough</t>
        </is>
      </c>
      <c r="E2643" s="24" t="n">
        <v>42</v>
      </c>
      <c r="F2643" s="24" t="n">
        <v>11</v>
      </c>
      <c r="G2643" s="29" t="n">
        <v>46494.625</v>
      </c>
      <c r="H2643" s="24" t="inlineStr">
        <is>
          <t>Doncaster</t>
        </is>
      </c>
      <c r="I2643" s="24" t="inlineStr">
        <is>
          <t>A</t>
        </is>
      </c>
      <c r="J2643" s="24" t="inlineStr">
        <is>
          <t>E2-Doncaste-Peterbor</t>
        </is>
      </c>
      <c r="K2643" s="24" t="n">
        <v>15</v>
      </c>
      <c r="L2643" s="11">
        <f>IF(INDEX(Matches!$X:$X,AA2643)=0,"",IF(I2643="H",INDEX(Matches!$H:$H,AA2643),INDEX(Matches!$I:$I,AA2643)))</f>
        <v/>
      </c>
      <c r="M2643" s="11">
        <f>IF(INDEX(Matches!$X:$X,AA2643)=0,"",IF(I2643="H",INDEX(Matches!$I:$I,AA2643),INDEX(Matches!$H:$H,AA2643)))</f>
        <v/>
      </c>
      <c r="N2643" s="11">
        <f>IF(L2643="","",IF(L2643&gt;M2643,"W",IF(L2643=M2643,"D","L")))</f>
        <v/>
      </c>
      <c r="O2643" s="11">
        <f>IF(L2643="","",IF(L2643&gt;M2643,3,IF(L2643=M2643,1,0)))</f>
        <v/>
      </c>
      <c r="P2643" s="31">
        <f>IF(I2643="H",INDEX(Matches!$L:$L,AA2643),INDEX(Matches!$N:$N,AA2643))</f>
        <v/>
      </c>
      <c r="Q2643" s="31">
        <f>INDEX(Matches!$M:$M,AA2643)</f>
        <v/>
      </c>
      <c r="R2643" s="31">
        <f>IF(I2643="H",INDEX(Matches!$N:$N,AA2643),INDEX(Matches!$L:$L,AA2643))</f>
        <v/>
      </c>
      <c r="S2643" s="33">
        <f>IF(I2643="H",INDEX(Matches!$O:$O,AA2643),INDEX(Matches!$P:$P,AA2643))</f>
        <v/>
      </c>
      <c r="T2643" s="33">
        <f>IF(INDEX(Matches!$J:$J,AA2643)="","",IF(I2643="H",INDEX(Matches!$J:$J,AA2643),INDEX(Matches!$K:$K,AA2643)))</f>
        <v/>
      </c>
      <c r="U2643" s="33">
        <f>IF(INDEX(Matches!$K:$K,AA2643)="","",IF(I2643="H",INDEX(Matches!$K:$K,AA2643),INDEX(Matches!$J:$J,AA2643)))</f>
        <v/>
      </c>
      <c r="V2643" s="30">
        <f>IF(T2643="","",T2643-U2643)</f>
        <v/>
      </c>
      <c r="W2643" s="33">
        <f>IF(I2643="H",INDEX(Matches!$T:$T,AA2643),INDEX(Matches!$U:$U,AA2643))</f>
        <v/>
      </c>
      <c r="X2643" s="11">
        <f>INDEX(Matches!$X:$X,AA2643)</f>
        <v/>
      </c>
      <c r="Y2643" s="30">
        <f>IF(O2643="","",O2643-S2643)</f>
        <v/>
      </c>
      <c r="Z2643" s="30">
        <f>IF(W2643="","",W2643-S2643)</f>
        <v/>
      </c>
      <c r="AA2643" s="24">
        <f>MATCH(J2643,Matches!$A:$A,0)</f>
        <v/>
      </c>
      <c r="AB2643" s="33" t="n"/>
      <c r="AC2643" s="33" t="n">
        <v>1.190852661423838</v>
      </c>
      <c r="AD2643" s="24" t="n"/>
      <c r="AE2643" s="24" t="n">
        <v>11</v>
      </c>
      <c r="AF2643" s="33" t="n"/>
      <c r="AG2643" s="33" t="n"/>
    </row>
    <row r="2644">
      <c r="A2644" s="24" t="inlineStr">
        <is>
          <t>Peterborough|43</t>
        </is>
      </c>
      <c r="B2644" s="24" t="inlineStr">
        <is>
          <t>E2</t>
        </is>
      </c>
      <c r="C2644" s="24" t="inlineStr">
        <is>
          <t>League One</t>
        </is>
      </c>
      <c r="D2644" s="24" t="inlineStr">
        <is>
          <t>Peterborough</t>
        </is>
      </c>
      <c r="E2644" s="24" t="n">
        <v>43</v>
      </c>
      <c r="F2644" s="24" t="n">
        <v>11</v>
      </c>
      <c r="G2644" s="29" t="n">
        <v>46501.625</v>
      </c>
      <c r="H2644" s="24" t="inlineStr">
        <is>
          <t>Leicester</t>
        </is>
      </c>
      <c r="I2644" s="24" t="inlineStr">
        <is>
          <t>H</t>
        </is>
      </c>
      <c r="J2644" s="24" t="inlineStr">
        <is>
          <t>E2-Peterbor-Leiceste</t>
        </is>
      </c>
      <c r="K2644" s="24" t="n">
        <v>1</v>
      </c>
      <c r="L2644" s="11">
        <f>IF(INDEX(Matches!$X:$X,AA2644)=0,"",IF(I2644="H",INDEX(Matches!$H:$H,AA2644),INDEX(Matches!$I:$I,AA2644)))</f>
        <v/>
      </c>
      <c r="M2644" s="11">
        <f>IF(INDEX(Matches!$X:$X,AA2644)=0,"",IF(I2644="H",INDEX(Matches!$I:$I,AA2644),INDEX(Matches!$H:$H,AA2644)))</f>
        <v/>
      </c>
      <c r="N2644" s="11">
        <f>IF(L2644="","",IF(L2644&gt;M2644,"W",IF(L2644=M2644,"D","L")))</f>
        <v/>
      </c>
      <c r="O2644" s="11">
        <f>IF(L2644="","",IF(L2644&gt;M2644,3,IF(L2644=M2644,1,0)))</f>
        <v/>
      </c>
      <c r="P2644" s="31">
        <f>IF(I2644="H",INDEX(Matches!$L:$L,AA2644),INDEX(Matches!$N:$N,AA2644))</f>
        <v/>
      </c>
      <c r="Q2644" s="31">
        <f>INDEX(Matches!$M:$M,AA2644)</f>
        <v/>
      </c>
      <c r="R2644" s="31">
        <f>IF(I2644="H",INDEX(Matches!$N:$N,AA2644),INDEX(Matches!$L:$L,AA2644))</f>
        <v/>
      </c>
      <c r="S2644" s="33">
        <f>IF(I2644="H",INDEX(Matches!$O:$O,AA2644),INDEX(Matches!$P:$P,AA2644))</f>
        <v/>
      </c>
      <c r="T2644" s="33">
        <f>IF(INDEX(Matches!$J:$J,AA2644)="","",IF(I2644="H",INDEX(Matches!$J:$J,AA2644),INDEX(Matches!$K:$K,AA2644)))</f>
        <v/>
      </c>
      <c r="U2644" s="33">
        <f>IF(INDEX(Matches!$K:$K,AA2644)="","",IF(I2644="H",INDEX(Matches!$K:$K,AA2644),INDEX(Matches!$J:$J,AA2644)))</f>
        <v/>
      </c>
      <c r="V2644" s="30">
        <f>IF(T2644="","",T2644-U2644)</f>
        <v/>
      </c>
      <c r="W2644" s="33">
        <f>IF(I2644="H",INDEX(Matches!$T:$T,AA2644),INDEX(Matches!$U:$U,AA2644))</f>
        <v/>
      </c>
      <c r="X2644" s="11">
        <f>INDEX(Matches!$X:$X,AA2644)</f>
        <v/>
      </c>
      <c r="Y2644" s="30">
        <f>IF(O2644="","",O2644-S2644)</f>
        <v/>
      </c>
      <c r="Z2644" s="30">
        <f>IF(W2644="","",W2644-S2644)</f>
        <v/>
      </c>
      <c r="AA2644" s="24">
        <f>MATCH(J2644,Matches!$A:$A,0)</f>
        <v/>
      </c>
      <c r="AB2644" s="33" t="n"/>
      <c r="AC2644" s="33" t="n">
        <v>1.050141651324282</v>
      </c>
      <c r="AD2644" s="24" t="n"/>
      <c r="AE2644" s="24" t="n">
        <v>11</v>
      </c>
      <c r="AF2644" s="33" t="n"/>
      <c r="AG2644" s="33" t="n"/>
    </row>
    <row r="2645">
      <c r="A2645" s="24" t="inlineStr">
        <is>
          <t>Peterborough|44</t>
        </is>
      </c>
      <c r="B2645" s="24" t="inlineStr">
        <is>
          <t>E2</t>
        </is>
      </c>
      <c r="C2645" s="24" t="inlineStr">
        <is>
          <t>League One</t>
        </is>
      </c>
      <c r="D2645" s="24" t="inlineStr">
        <is>
          <t>Peterborough</t>
        </is>
      </c>
      <c r="E2645" s="24" t="n">
        <v>44</v>
      </c>
      <c r="F2645" s="24" t="n">
        <v>11</v>
      </c>
      <c r="G2645" s="29" t="n">
        <v>46504.82291666666</v>
      </c>
      <c r="H2645" s="24" t="inlineStr">
        <is>
          <t>Notts County</t>
        </is>
      </c>
      <c r="I2645" s="24" t="inlineStr">
        <is>
          <t>A</t>
        </is>
      </c>
      <c r="J2645" s="24" t="inlineStr">
        <is>
          <t>E2-NottsCou-Peterbor</t>
        </is>
      </c>
      <c r="K2645" s="24" t="n">
        <v>18</v>
      </c>
      <c r="L2645" s="11">
        <f>IF(INDEX(Matches!$X:$X,AA2645)=0,"",IF(I2645="H",INDEX(Matches!$H:$H,AA2645),INDEX(Matches!$I:$I,AA2645)))</f>
        <v/>
      </c>
      <c r="M2645" s="11">
        <f>IF(INDEX(Matches!$X:$X,AA2645)=0,"",IF(I2645="H",INDEX(Matches!$I:$I,AA2645),INDEX(Matches!$H:$H,AA2645)))</f>
        <v/>
      </c>
      <c r="N2645" s="11">
        <f>IF(L2645="","",IF(L2645&gt;M2645,"W",IF(L2645=M2645,"D","L")))</f>
        <v/>
      </c>
      <c r="O2645" s="11">
        <f>IF(L2645="","",IF(L2645&gt;M2645,3,IF(L2645=M2645,1,0)))</f>
        <v/>
      </c>
      <c r="P2645" s="31">
        <f>IF(I2645="H",INDEX(Matches!$L:$L,AA2645),INDEX(Matches!$N:$N,AA2645))</f>
        <v/>
      </c>
      <c r="Q2645" s="31">
        <f>INDEX(Matches!$M:$M,AA2645)</f>
        <v/>
      </c>
      <c r="R2645" s="31">
        <f>IF(I2645="H",INDEX(Matches!$N:$N,AA2645),INDEX(Matches!$L:$L,AA2645))</f>
        <v/>
      </c>
      <c r="S2645" s="33">
        <f>IF(I2645="H",INDEX(Matches!$O:$O,AA2645),INDEX(Matches!$P:$P,AA2645))</f>
        <v/>
      </c>
      <c r="T2645" s="33">
        <f>IF(INDEX(Matches!$J:$J,AA2645)="","",IF(I2645="H",INDEX(Matches!$J:$J,AA2645),INDEX(Matches!$K:$K,AA2645)))</f>
        <v/>
      </c>
      <c r="U2645" s="33">
        <f>IF(INDEX(Matches!$K:$K,AA2645)="","",IF(I2645="H",INDEX(Matches!$K:$K,AA2645),INDEX(Matches!$J:$J,AA2645)))</f>
        <v/>
      </c>
      <c r="V2645" s="30">
        <f>IF(T2645="","",T2645-U2645)</f>
        <v/>
      </c>
      <c r="W2645" s="33">
        <f>IF(I2645="H",INDEX(Matches!$T:$T,AA2645),INDEX(Matches!$U:$U,AA2645))</f>
        <v/>
      </c>
      <c r="X2645" s="11">
        <f>INDEX(Matches!$X:$X,AA2645)</f>
        <v/>
      </c>
      <c r="Y2645" s="30">
        <f>IF(O2645="","",O2645-S2645)</f>
        <v/>
      </c>
      <c r="Z2645" s="30">
        <f>IF(W2645="","",W2645-S2645)</f>
        <v/>
      </c>
      <c r="AA2645" s="24">
        <f>MATCH(J2645,Matches!$A:$A,0)</f>
        <v/>
      </c>
      <c r="AB2645" s="33" t="n"/>
      <c r="AC2645" s="33" t="n">
        <v>1.176604217130732</v>
      </c>
      <c r="AD2645" s="24" t="n"/>
      <c r="AE2645" s="24" t="n">
        <v>11</v>
      </c>
      <c r="AF2645" s="33" t="n"/>
      <c r="AG2645" s="33" t="n"/>
    </row>
    <row r="2646">
      <c r="A2646" s="24" t="inlineStr">
        <is>
          <t>Peterborough|45</t>
        </is>
      </c>
      <c r="B2646" s="24" t="inlineStr">
        <is>
          <t>E2</t>
        </is>
      </c>
      <c r="C2646" s="24" t="inlineStr">
        <is>
          <t>League One</t>
        </is>
      </c>
      <c r="D2646" s="24" t="inlineStr">
        <is>
          <t>Peterborough</t>
        </is>
      </c>
      <c r="E2646" s="24" t="n">
        <v>45</v>
      </c>
      <c r="F2646" s="24" t="n">
        <v>12</v>
      </c>
      <c r="G2646" s="29" t="n">
        <v>46508.625</v>
      </c>
      <c r="H2646" s="24" t="inlineStr">
        <is>
          <t>Oxford</t>
        </is>
      </c>
      <c r="I2646" s="24" t="inlineStr">
        <is>
          <t>A</t>
        </is>
      </c>
      <c r="J2646" s="24" t="inlineStr">
        <is>
          <t>E2-Oxford-Peterbor</t>
        </is>
      </c>
      <c r="K2646" s="24" t="n">
        <v>11</v>
      </c>
      <c r="L2646" s="11">
        <f>IF(INDEX(Matches!$X:$X,AA2646)=0,"",IF(I2646="H",INDEX(Matches!$H:$H,AA2646),INDEX(Matches!$I:$I,AA2646)))</f>
        <v/>
      </c>
      <c r="M2646" s="11">
        <f>IF(INDEX(Matches!$X:$X,AA2646)=0,"",IF(I2646="H",INDEX(Matches!$I:$I,AA2646),INDEX(Matches!$H:$H,AA2646)))</f>
        <v/>
      </c>
      <c r="N2646" s="11">
        <f>IF(L2646="","",IF(L2646&gt;M2646,"W",IF(L2646=M2646,"D","L")))</f>
        <v/>
      </c>
      <c r="O2646" s="11">
        <f>IF(L2646="","",IF(L2646&gt;M2646,3,IF(L2646=M2646,1,0)))</f>
        <v/>
      </c>
      <c r="P2646" s="31">
        <f>IF(I2646="H",INDEX(Matches!$L:$L,AA2646),INDEX(Matches!$N:$N,AA2646))</f>
        <v/>
      </c>
      <c r="Q2646" s="31">
        <f>INDEX(Matches!$M:$M,AA2646)</f>
        <v/>
      </c>
      <c r="R2646" s="31">
        <f>IF(I2646="H",INDEX(Matches!$N:$N,AA2646),INDEX(Matches!$L:$L,AA2646))</f>
        <v/>
      </c>
      <c r="S2646" s="33">
        <f>IF(I2646="H",INDEX(Matches!$O:$O,AA2646),INDEX(Matches!$P:$P,AA2646))</f>
        <v/>
      </c>
      <c r="T2646" s="33">
        <f>IF(INDEX(Matches!$J:$J,AA2646)="","",IF(I2646="H",INDEX(Matches!$J:$J,AA2646),INDEX(Matches!$K:$K,AA2646)))</f>
        <v/>
      </c>
      <c r="U2646" s="33">
        <f>IF(INDEX(Matches!$K:$K,AA2646)="","",IF(I2646="H",INDEX(Matches!$K:$K,AA2646),INDEX(Matches!$J:$J,AA2646)))</f>
        <v/>
      </c>
      <c r="V2646" s="30">
        <f>IF(T2646="","",T2646-U2646)</f>
        <v/>
      </c>
      <c r="W2646" s="33">
        <f>IF(I2646="H",INDEX(Matches!$T:$T,AA2646),INDEX(Matches!$U:$U,AA2646))</f>
        <v/>
      </c>
      <c r="X2646" s="11">
        <f>INDEX(Matches!$X:$X,AA2646)</f>
        <v/>
      </c>
      <c r="Y2646" s="30">
        <f>IF(O2646="","",O2646-S2646)</f>
        <v/>
      </c>
      <c r="Z2646" s="30">
        <f>IF(W2646="","",W2646-S2646)</f>
        <v/>
      </c>
      <c r="AA2646" s="24">
        <f>MATCH(J2646,Matches!$A:$A,0)</f>
        <v/>
      </c>
      <c r="AB2646" s="33" t="n"/>
      <c r="AC2646" s="33" t="n">
        <v>1.142720780177722</v>
      </c>
      <c r="AD2646" s="24" t="n"/>
      <c r="AE2646" s="24" t="n">
        <v>12</v>
      </c>
      <c r="AF2646" s="33" t="n"/>
      <c r="AG2646" s="33" t="n"/>
    </row>
    <row r="2647">
      <c r="A2647" s="24" t="inlineStr">
        <is>
          <t>Peterborough|46</t>
        </is>
      </c>
      <c r="B2647" s="24" t="inlineStr">
        <is>
          <t>E2</t>
        </is>
      </c>
      <c r="C2647" s="24" t="inlineStr">
        <is>
          <t>League One</t>
        </is>
      </c>
      <c r="D2647" s="24" t="inlineStr">
        <is>
          <t>Peterborough</t>
        </is>
      </c>
      <c r="E2647" s="24" t="n">
        <v>46</v>
      </c>
      <c r="F2647" s="24" t="n">
        <v>12</v>
      </c>
      <c r="G2647" s="29" t="n">
        <v>46515.52083333334</v>
      </c>
      <c r="H2647" s="24" t="inlineStr">
        <is>
          <t>Leyton Orient</t>
        </is>
      </c>
      <c r="I2647" s="24" t="inlineStr">
        <is>
          <t>H</t>
        </is>
      </c>
      <c r="J2647" s="24" t="inlineStr">
        <is>
          <t>E2-Peterbor-LeytonOr</t>
        </is>
      </c>
      <c r="K2647" s="24" t="n">
        <v>20</v>
      </c>
      <c r="L2647" s="11">
        <f>IF(INDEX(Matches!$X:$X,AA2647)=0,"",IF(I2647="H",INDEX(Matches!$H:$H,AA2647),INDEX(Matches!$I:$I,AA2647)))</f>
        <v/>
      </c>
      <c r="M2647" s="11">
        <f>IF(INDEX(Matches!$X:$X,AA2647)=0,"",IF(I2647="H",INDEX(Matches!$I:$I,AA2647),INDEX(Matches!$H:$H,AA2647)))</f>
        <v/>
      </c>
      <c r="N2647" s="11">
        <f>IF(L2647="","",IF(L2647&gt;M2647,"W",IF(L2647=M2647,"D","L")))</f>
        <v/>
      </c>
      <c r="O2647" s="11">
        <f>IF(L2647="","",IF(L2647&gt;M2647,3,IF(L2647=M2647,1,0)))</f>
        <v/>
      </c>
      <c r="P2647" s="31">
        <f>IF(I2647="H",INDEX(Matches!$L:$L,AA2647),INDEX(Matches!$N:$N,AA2647))</f>
        <v/>
      </c>
      <c r="Q2647" s="31">
        <f>INDEX(Matches!$M:$M,AA2647)</f>
        <v/>
      </c>
      <c r="R2647" s="31">
        <f>IF(I2647="H",INDEX(Matches!$N:$N,AA2647),INDEX(Matches!$L:$L,AA2647))</f>
        <v/>
      </c>
      <c r="S2647" s="33">
        <f>IF(I2647="H",INDEX(Matches!$O:$O,AA2647),INDEX(Matches!$P:$P,AA2647))</f>
        <v/>
      </c>
      <c r="T2647" s="33">
        <f>IF(INDEX(Matches!$J:$J,AA2647)="","",IF(I2647="H",INDEX(Matches!$J:$J,AA2647),INDEX(Matches!$K:$K,AA2647)))</f>
        <v/>
      </c>
      <c r="U2647" s="33">
        <f>IF(INDEX(Matches!$K:$K,AA2647)="","",IF(I2647="H",INDEX(Matches!$K:$K,AA2647),INDEX(Matches!$J:$J,AA2647)))</f>
        <v/>
      </c>
      <c r="V2647" s="30">
        <f>IF(T2647="","",T2647-U2647)</f>
        <v/>
      </c>
      <c r="W2647" s="33">
        <f>IF(I2647="H",INDEX(Matches!$T:$T,AA2647),INDEX(Matches!$U:$U,AA2647))</f>
        <v/>
      </c>
      <c r="X2647" s="11">
        <f>INDEX(Matches!$X:$X,AA2647)</f>
        <v/>
      </c>
      <c r="Y2647" s="30">
        <f>IF(O2647="","",O2647-S2647)</f>
        <v/>
      </c>
      <c r="Z2647" s="30">
        <f>IF(W2647="","",W2647-S2647)</f>
        <v/>
      </c>
      <c r="AA2647" s="24">
        <f>MATCH(J2647,Matches!$A:$A,0)</f>
        <v/>
      </c>
      <c r="AB2647" s="33" t="n"/>
      <c r="AC2647" s="33" t="n">
        <v>1.584769188203111</v>
      </c>
      <c r="AD2647" s="24" t="n"/>
      <c r="AE2647" s="24" t="n">
        <v>12</v>
      </c>
      <c r="AF2647" s="33" t="n"/>
      <c r="AG2647" s="33" t="n"/>
    </row>
    <row r="2648">
      <c r="A2648" s="24" t="inlineStr">
        <is>
          <t>Plymouth|1</t>
        </is>
      </c>
      <c r="B2648" s="24" t="inlineStr">
        <is>
          <t>E2</t>
        </is>
      </c>
      <c r="C2648" s="24" t="inlineStr">
        <is>
          <t>League One</t>
        </is>
      </c>
      <c r="D2648" s="24" t="inlineStr">
        <is>
          <t>Plymouth</t>
        </is>
      </c>
      <c r="E2648" s="24" t="n">
        <v>1</v>
      </c>
      <c r="F2648" s="24" t="n">
        <v>1</v>
      </c>
      <c r="G2648" s="29" t="n">
        <v>46249.625</v>
      </c>
      <c r="H2648" s="24" t="inlineStr">
        <is>
          <t>Stockport</t>
        </is>
      </c>
      <c r="I2648" s="24" t="inlineStr">
        <is>
          <t>H</t>
        </is>
      </c>
      <c r="J2648" s="24" t="inlineStr">
        <is>
          <t>E2-Plymouth-Stockpor</t>
        </is>
      </c>
      <c r="K2648" s="24" t="n">
        <v>7</v>
      </c>
      <c r="L2648" s="11">
        <f>IF(INDEX(Matches!$X:$X,AA2648)=0,"",IF(I2648="H",INDEX(Matches!$H:$H,AA2648),INDEX(Matches!$I:$I,AA2648)))</f>
        <v/>
      </c>
      <c r="M2648" s="11">
        <f>IF(INDEX(Matches!$X:$X,AA2648)=0,"",IF(I2648="H",INDEX(Matches!$I:$I,AA2648),INDEX(Matches!$H:$H,AA2648)))</f>
        <v/>
      </c>
      <c r="N2648" s="11">
        <f>IF(L2648="","",IF(L2648&gt;M2648,"W",IF(L2648=M2648,"D","L")))</f>
        <v/>
      </c>
      <c r="O2648" s="11">
        <f>IF(L2648="","",IF(L2648&gt;M2648,3,IF(L2648=M2648,1,0)))</f>
        <v/>
      </c>
      <c r="P2648" s="31">
        <f>IF(I2648="H",INDEX(Matches!$L:$L,AA2648),INDEX(Matches!$N:$N,AA2648))</f>
        <v/>
      </c>
      <c r="Q2648" s="31">
        <f>INDEX(Matches!$M:$M,AA2648)</f>
        <v/>
      </c>
      <c r="R2648" s="31">
        <f>IF(I2648="H",INDEX(Matches!$N:$N,AA2648),INDEX(Matches!$L:$L,AA2648))</f>
        <v/>
      </c>
      <c r="S2648" s="33">
        <f>IF(I2648="H",INDEX(Matches!$O:$O,AA2648),INDEX(Matches!$P:$P,AA2648))</f>
        <v/>
      </c>
      <c r="T2648" s="33">
        <f>IF(INDEX(Matches!$J:$J,AA2648)="","",IF(I2648="H",INDEX(Matches!$J:$J,AA2648),INDEX(Matches!$K:$K,AA2648)))</f>
        <v/>
      </c>
      <c r="U2648" s="33">
        <f>IF(INDEX(Matches!$K:$K,AA2648)="","",IF(I2648="H",INDEX(Matches!$K:$K,AA2648),INDEX(Matches!$J:$J,AA2648)))</f>
        <v/>
      </c>
      <c r="V2648" s="30">
        <f>IF(T2648="","",T2648-U2648)</f>
        <v/>
      </c>
      <c r="W2648" s="33">
        <f>IF(I2648="H",INDEX(Matches!$T:$T,AA2648),INDEX(Matches!$U:$U,AA2648))</f>
        <v/>
      </c>
      <c r="X2648" s="11">
        <f>INDEX(Matches!$X:$X,AA2648)</f>
        <v/>
      </c>
      <c r="Y2648" s="30">
        <f>IF(O2648="","",O2648-S2648)</f>
        <v/>
      </c>
      <c r="Z2648" s="30">
        <f>IF(W2648="","",W2648-S2648)</f>
        <v/>
      </c>
      <c r="AA2648" s="24">
        <f>MATCH(J2648,Matches!$A:$A,0)</f>
        <v/>
      </c>
      <c r="AB2648" s="33" t="n">
        <v>1.505417966048222</v>
      </c>
      <c r="AC2648" s="33" t="n"/>
      <c r="AD2648" s="24" t="n"/>
      <c r="AE2648" s="24" t="n">
        <v>1</v>
      </c>
      <c r="AF2648" s="33" t="n"/>
      <c r="AG2648" s="33" t="n"/>
    </row>
    <row r="2649">
      <c r="A2649" s="24" t="inlineStr">
        <is>
          <t>Plymouth|2</t>
        </is>
      </c>
      <c r="B2649" s="24" t="inlineStr">
        <is>
          <t>E2</t>
        </is>
      </c>
      <c r="C2649" s="24" t="inlineStr">
        <is>
          <t>League One</t>
        </is>
      </c>
      <c r="D2649" s="24" t="inlineStr">
        <is>
          <t>Plymouth</t>
        </is>
      </c>
      <c r="E2649" s="24" t="n">
        <v>2</v>
      </c>
      <c r="F2649" s="24" t="n">
        <v>1</v>
      </c>
      <c r="G2649" s="29" t="n">
        <v>46256.625</v>
      </c>
      <c r="H2649" s="24" t="inlineStr">
        <is>
          <t>Wycombe</t>
        </is>
      </c>
      <c r="I2649" s="24" t="inlineStr">
        <is>
          <t>A</t>
        </is>
      </c>
      <c r="J2649" s="24" t="inlineStr">
        <is>
          <t>E2-Wycombe-Plymouth</t>
        </is>
      </c>
      <c r="K2649" s="24" t="n">
        <v>9</v>
      </c>
      <c r="L2649" s="11">
        <f>IF(INDEX(Matches!$X:$X,AA2649)=0,"",IF(I2649="H",INDEX(Matches!$H:$H,AA2649),INDEX(Matches!$I:$I,AA2649)))</f>
        <v/>
      </c>
      <c r="M2649" s="11">
        <f>IF(INDEX(Matches!$X:$X,AA2649)=0,"",IF(I2649="H",INDEX(Matches!$I:$I,AA2649),INDEX(Matches!$H:$H,AA2649)))</f>
        <v/>
      </c>
      <c r="N2649" s="11">
        <f>IF(L2649="","",IF(L2649&gt;M2649,"W",IF(L2649=M2649,"D","L")))</f>
        <v/>
      </c>
      <c r="O2649" s="11">
        <f>IF(L2649="","",IF(L2649&gt;M2649,3,IF(L2649=M2649,1,0)))</f>
        <v/>
      </c>
      <c r="P2649" s="31">
        <f>IF(I2649="H",INDEX(Matches!$L:$L,AA2649),INDEX(Matches!$N:$N,AA2649))</f>
        <v/>
      </c>
      <c r="Q2649" s="31">
        <f>INDEX(Matches!$M:$M,AA2649)</f>
        <v/>
      </c>
      <c r="R2649" s="31">
        <f>IF(I2649="H",INDEX(Matches!$N:$N,AA2649),INDEX(Matches!$L:$L,AA2649))</f>
        <v/>
      </c>
      <c r="S2649" s="33">
        <f>IF(I2649="H",INDEX(Matches!$O:$O,AA2649),INDEX(Matches!$P:$P,AA2649))</f>
        <v/>
      </c>
      <c r="T2649" s="33">
        <f>IF(INDEX(Matches!$J:$J,AA2649)="","",IF(I2649="H",INDEX(Matches!$J:$J,AA2649),INDEX(Matches!$K:$K,AA2649)))</f>
        <v/>
      </c>
      <c r="U2649" s="33">
        <f>IF(INDEX(Matches!$K:$K,AA2649)="","",IF(I2649="H",INDEX(Matches!$K:$K,AA2649),INDEX(Matches!$J:$J,AA2649)))</f>
        <v/>
      </c>
      <c r="V2649" s="30">
        <f>IF(T2649="","",T2649-U2649)</f>
        <v/>
      </c>
      <c r="W2649" s="33">
        <f>IF(I2649="H",INDEX(Matches!$T:$T,AA2649),INDEX(Matches!$U:$U,AA2649))</f>
        <v/>
      </c>
      <c r="X2649" s="11">
        <f>INDEX(Matches!$X:$X,AA2649)</f>
        <v/>
      </c>
      <c r="Y2649" s="30">
        <f>IF(O2649="","",O2649-S2649)</f>
        <v/>
      </c>
      <c r="Z2649" s="30">
        <f>IF(W2649="","",W2649-S2649)</f>
        <v/>
      </c>
      <c r="AA2649" s="24">
        <f>MATCH(J2649,Matches!$A:$A,0)</f>
        <v/>
      </c>
      <c r="AB2649" s="33" t="n">
        <v>1.306694981558064</v>
      </c>
      <c r="AC2649" s="33" t="n"/>
      <c r="AD2649" s="24" t="n"/>
      <c r="AE2649" s="24" t="n">
        <v>1</v>
      </c>
      <c r="AF2649" s="33" t="n"/>
      <c r="AG2649" s="33" t="n"/>
    </row>
    <row r="2650">
      <c r="A2650" s="24" t="inlineStr">
        <is>
          <t>Plymouth|3</t>
        </is>
      </c>
      <c r="B2650" s="24" t="inlineStr">
        <is>
          <t>E2</t>
        </is>
      </c>
      <c r="C2650" s="24" t="inlineStr">
        <is>
          <t>League One</t>
        </is>
      </c>
      <c r="D2650" s="24" t="inlineStr">
        <is>
          <t>Plymouth</t>
        </is>
      </c>
      <c r="E2650" s="24" t="n">
        <v>3</v>
      </c>
      <c r="F2650" s="24" t="n">
        <v>1</v>
      </c>
      <c r="G2650" s="29" t="n">
        <v>46263.625</v>
      </c>
      <c r="H2650" s="24" t="inlineStr">
        <is>
          <t>Bradford</t>
        </is>
      </c>
      <c r="I2650" s="24" t="inlineStr">
        <is>
          <t>H</t>
        </is>
      </c>
      <c r="J2650" s="24" t="inlineStr">
        <is>
          <t>E2-Plymouth-Bradford</t>
        </is>
      </c>
      <c r="K2650" s="24" t="n">
        <v>8</v>
      </c>
      <c r="L2650" s="11">
        <f>IF(INDEX(Matches!$X:$X,AA2650)=0,"",IF(I2650="H",INDEX(Matches!$H:$H,AA2650),INDEX(Matches!$I:$I,AA2650)))</f>
        <v/>
      </c>
      <c r="M2650" s="11">
        <f>IF(INDEX(Matches!$X:$X,AA2650)=0,"",IF(I2650="H",INDEX(Matches!$I:$I,AA2650),INDEX(Matches!$H:$H,AA2650)))</f>
        <v/>
      </c>
      <c r="N2650" s="11">
        <f>IF(L2650="","",IF(L2650&gt;M2650,"W",IF(L2650=M2650,"D","L")))</f>
        <v/>
      </c>
      <c r="O2650" s="11">
        <f>IF(L2650="","",IF(L2650&gt;M2650,3,IF(L2650=M2650,1,0)))</f>
        <v/>
      </c>
      <c r="P2650" s="31">
        <f>IF(I2650="H",INDEX(Matches!$L:$L,AA2650),INDEX(Matches!$N:$N,AA2650))</f>
        <v/>
      </c>
      <c r="Q2650" s="31">
        <f>INDEX(Matches!$M:$M,AA2650)</f>
        <v/>
      </c>
      <c r="R2650" s="31">
        <f>IF(I2650="H",INDEX(Matches!$N:$N,AA2650),INDEX(Matches!$L:$L,AA2650))</f>
        <v/>
      </c>
      <c r="S2650" s="33">
        <f>IF(I2650="H",INDEX(Matches!$O:$O,AA2650),INDEX(Matches!$P:$P,AA2650))</f>
        <v/>
      </c>
      <c r="T2650" s="33">
        <f>IF(INDEX(Matches!$J:$J,AA2650)="","",IF(I2650="H",INDEX(Matches!$J:$J,AA2650),INDEX(Matches!$K:$K,AA2650)))</f>
        <v/>
      </c>
      <c r="U2650" s="33">
        <f>IF(INDEX(Matches!$K:$K,AA2650)="","",IF(I2650="H",INDEX(Matches!$K:$K,AA2650),INDEX(Matches!$J:$J,AA2650)))</f>
        <v/>
      </c>
      <c r="V2650" s="30">
        <f>IF(T2650="","",T2650-U2650)</f>
        <v/>
      </c>
      <c r="W2650" s="33">
        <f>IF(I2650="H",INDEX(Matches!$T:$T,AA2650),INDEX(Matches!$U:$U,AA2650))</f>
        <v/>
      </c>
      <c r="X2650" s="11">
        <f>INDEX(Matches!$X:$X,AA2650)</f>
        <v/>
      </c>
      <c r="Y2650" s="30">
        <f>IF(O2650="","",O2650-S2650)</f>
        <v/>
      </c>
      <c r="Z2650" s="30">
        <f>IF(W2650="","",W2650-S2650)</f>
        <v/>
      </c>
      <c r="AA2650" s="24">
        <f>MATCH(J2650,Matches!$A:$A,0)</f>
        <v/>
      </c>
      <c r="AB2650" s="33" t="n">
        <v>1.451443079565396</v>
      </c>
      <c r="AC2650" s="33" t="n"/>
      <c r="AD2650" s="24" t="n"/>
      <c r="AE2650" s="24" t="n">
        <v>1</v>
      </c>
      <c r="AF2650" s="33" t="n"/>
      <c r="AG2650" s="33" t="n"/>
    </row>
    <row r="2651">
      <c r="A2651" s="24" t="inlineStr">
        <is>
          <t>Plymouth|4</t>
        </is>
      </c>
      <c r="B2651" s="24" t="inlineStr">
        <is>
          <t>E2</t>
        </is>
      </c>
      <c r="C2651" s="24" t="inlineStr">
        <is>
          <t>League One</t>
        </is>
      </c>
      <c r="D2651" s="24" t="inlineStr">
        <is>
          <t>Plymouth</t>
        </is>
      </c>
      <c r="E2651" s="24" t="n">
        <v>4</v>
      </c>
      <c r="F2651" s="24" t="n">
        <v>1</v>
      </c>
      <c r="G2651" s="29" t="n">
        <v>46266.82291666666</v>
      </c>
      <c r="H2651" s="24" t="inlineStr">
        <is>
          <t>Leicester</t>
        </is>
      </c>
      <c r="I2651" s="24" t="inlineStr">
        <is>
          <t>A</t>
        </is>
      </c>
      <c r="J2651" s="24" t="inlineStr">
        <is>
          <t>E2-Leiceste-Plymouth</t>
        </is>
      </c>
      <c r="K2651" s="24" t="n">
        <v>1</v>
      </c>
      <c r="L2651" s="11">
        <f>IF(INDEX(Matches!$X:$X,AA2651)=0,"",IF(I2651="H",INDEX(Matches!$H:$H,AA2651),INDEX(Matches!$I:$I,AA2651)))</f>
        <v/>
      </c>
      <c r="M2651" s="11">
        <f>IF(INDEX(Matches!$X:$X,AA2651)=0,"",IF(I2651="H",INDEX(Matches!$I:$I,AA2651),INDEX(Matches!$H:$H,AA2651)))</f>
        <v/>
      </c>
      <c r="N2651" s="11">
        <f>IF(L2651="","",IF(L2651&gt;M2651,"W",IF(L2651=M2651,"D","L")))</f>
        <v/>
      </c>
      <c r="O2651" s="11">
        <f>IF(L2651="","",IF(L2651&gt;M2651,3,IF(L2651=M2651,1,0)))</f>
        <v/>
      </c>
      <c r="P2651" s="31">
        <f>IF(I2651="H",INDEX(Matches!$L:$L,AA2651),INDEX(Matches!$N:$N,AA2651))</f>
        <v/>
      </c>
      <c r="Q2651" s="31">
        <f>INDEX(Matches!$M:$M,AA2651)</f>
        <v/>
      </c>
      <c r="R2651" s="31">
        <f>IF(I2651="H",INDEX(Matches!$N:$N,AA2651),INDEX(Matches!$L:$L,AA2651))</f>
        <v/>
      </c>
      <c r="S2651" s="33">
        <f>IF(I2651="H",INDEX(Matches!$O:$O,AA2651),INDEX(Matches!$P:$P,AA2651))</f>
        <v/>
      </c>
      <c r="T2651" s="33">
        <f>IF(INDEX(Matches!$J:$J,AA2651)="","",IF(I2651="H",INDEX(Matches!$J:$J,AA2651),INDEX(Matches!$K:$K,AA2651)))</f>
        <v/>
      </c>
      <c r="U2651" s="33">
        <f>IF(INDEX(Matches!$K:$K,AA2651)="","",IF(I2651="H",INDEX(Matches!$K:$K,AA2651),INDEX(Matches!$J:$J,AA2651)))</f>
        <v/>
      </c>
      <c r="V2651" s="30">
        <f>IF(T2651="","",T2651-U2651)</f>
        <v/>
      </c>
      <c r="W2651" s="33">
        <f>IF(I2651="H",INDEX(Matches!$T:$T,AA2651),INDEX(Matches!$U:$U,AA2651))</f>
        <v/>
      </c>
      <c r="X2651" s="11">
        <f>INDEX(Matches!$X:$X,AA2651)</f>
        <v/>
      </c>
      <c r="Y2651" s="30">
        <f>IF(O2651="","",O2651-S2651)</f>
        <v/>
      </c>
      <c r="Z2651" s="30">
        <f>IF(W2651="","",W2651-S2651)</f>
        <v/>
      </c>
      <c r="AA2651" s="24">
        <f>MATCH(J2651,Matches!$A:$A,0)</f>
        <v/>
      </c>
      <c r="AB2651" s="33" t="n">
        <v>1.077730381203873</v>
      </c>
      <c r="AC2651" s="33" t="n"/>
      <c r="AD2651" s="24" t="n"/>
      <c r="AE2651" s="24" t="n">
        <v>1</v>
      </c>
      <c r="AF2651" s="33" t="n"/>
      <c r="AG2651" s="33" t="n"/>
    </row>
    <row r="2652">
      <c r="A2652" s="24" t="inlineStr">
        <is>
          <t>Plymouth|5</t>
        </is>
      </c>
      <c r="B2652" s="24" t="inlineStr">
        <is>
          <t>E2</t>
        </is>
      </c>
      <c r="C2652" s="24" t="inlineStr">
        <is>
          <t>League One</t>
        </is>
      </c>
      <c r="D2652" s="24" t="inlineStr">
        <is>
          <t>Plymouth</t>
        </is>
      </c>
      <c r="E2652" s="24" t="n">
        <v>5</v>
      </c>
      <c r="F2652" s="24" t="n">
        <v>2</v>
      </c>
      <c r="G2652" s="29" t="n">
        <v>46270.625</v>
      </c>
      <c r="H2652" s="24" t="inlineStr">
        <is>
          <t>Doncaster</t>
        </is>
      </c>
      <c r="I2652" s="24" t="inlineStr">
        <is>
          <t>A</t>
        </is>
      </c>
      <c r="J2652" s="24" t="inlineStr">
        <is>
          <t>E2-Doncaste-Plymouth</t>
        </is>
      </c>
      <c r="K2652" s="24" t="n">
        <v>15</v>
      </c>
      <c r="L2652" s="11">
        <f>IF(INDEX(Matches!$X:$X,AA2652)=0,"",IF(I2652="H",INDEX(Matches!$H:$H,AA2652),INDEX(Matches!$I:$I,AA2652)))</f>
        <v/>
      </c>
      <c r="M2652" s="11">
        <f>IF(INDEX(Matches!$X:$X,AA2652)=0,"",IF(I2652="H",INDEX(Matches!$I:$I,AA2652),INDEX(Matches!$H:$H,AA2652)))</f>
        <v/>
      </c>
      <c r="N2652" s="11">
        <f>IF(L2652="","",IF(L2652&gt;M2652,"W",IF(L2652=M2652,"D","L")))</f>
        <v/>
      </c>
      <c r="O2652" s="11">
        <f>IF(L2652="","",IF(L2652&gt;M2652,3,IF(L2652=M2652,1,0)))</f>
        <v/>
      </c>
      <c r="P2652" s="31">
        <f>IF(I2652="H",INDEX(Matches!$L:$L,AA2652),INDEX(Matches!$N:$N,AA2652))</f>
        <v/>
      </c>
      <c r="Q2652" s="31">
        <f>INDEX(Matches!$M:$M,AA2652)</f>
        <v/>
      </c>
      <c r="R2652" s="31">
        <f>IF(I2652="H",INDEX(Matches!$N:$N,AA2652),INDEX(Matches!$L:$L,AA2652))</f>
        <v/>
      </c>
      <c r="S2652" s="33">
        <f>IF(I2652="H",INDEX(Matches!$O:$O,AA2652),INDEX(Matches!$P:$P,AA2652))</f>
        <v/>
      </c>
      <c r="T2652" s="33">
        <f>IF(INDEX(Matches!$J:$J,AA2652)="","",IF(I2652="H",INDEX(Matches!$J:$J,AA2652),INDEX(Matches!$K:$K,AA2652)))</f>
        <v/>
      </c>
      <c r="U2652" s="33">
        <f>IF(INDEX(Matches!$K:$K,AA2652)="","",IF(I2652="H",INDEX(Matches!$K:$K,AA2652),INDEX(Matches!$J:$J,AA2652)))</f>
        <v/>
      </c>
      <c r="V2652" s="30">
        <f>IF(T2652="","",T2652-U2652)</f>
        <v/>
      </c>
      <c r="W2652" s="33">
        <f>IF(I2652="H",INDEX(Matches!$T:$T,AA2652),INDEX(Matches!$U:$U,AA2652))</f>
        <v/>
      </c>
      <c r="X2652" s="11">
        <f>INDEX(Matches!$X:$X,AA2652)</f>
        <v/>
      </c>
      <c r="Y2652" s="30">
        <f>IF(O2652="","",O2652-S2652)</f>
        <v/>
      </c>
      <c r="Z2652" s="30">
        <f>IF(W2652="","",W2652-S2652)</f>
        <v/>
      </c>
      <c r="AA2652" s="24">
        <f>MATCH(J2652,Matches!$A:$A,0)</f>
        <v/>
      </c>
      <c r="AB2652" s="33" t="n"/>
      <c r="AC2652" s="33" t="n"/>
      <c r="AD2652" s="24" t="n"/>
      <c r="AE2652" s="24" t="n">
        <v>2</v>
      </c>
      <c r="AF2652" s="33" t="n"/>
      <c r="AG2652" s="33" t="n"/>
    </row>
    <row r="2653">
      <c r="A2653" s="24" t="inlineStr">
        <is>
          <t>Plymouth|6</t>
        </is>
      </c>
      <c r="B2653" s="24" t="inlineStr">
        <is>
          <t>E2</t>
        </is>
      </c>
      <c r="C2653" s="24" t="inlineStr">
        <is>
          <t>League One</t>
        </is>
      </c>
      <c r="D2653" s="24" t="inlineStr">
        <is>
          <t>Plymouth</t>
        </is>
      </c>
      <c r="E2653" s="24" t="n">
        <v>6</v>
      </c>
      <c r="F2653" s="24" t="n">
        <v>2</v>
      </c>
      <c r="G2653" s="29" t="n">
        <v>46277.625</v>
      </c>
      <c r="H2653" s="24" t="inlineStr">
        <is>
          <t>Barnsley</t>
        </is>
      </c>
      <c r="I2653" s="24" t="inlineStr">
        <is>
          <t>H</t>
        </is>
      </c>
      <c r="J2653" s="24" t="inlineStr">
        <is>
          <t>E2-Plymouth-Barnsley</t>
        </is>
      </c>
      <c r="K2653" s="24" t="n">
        <v>13</v>
      </c>
      <c r="L2653" s="11">
        <f>IF(INDEX(Matches!$X:$X,AA2653)=0,"",IF(I2653="H",INDEX(Matches!$H:$H,AA2653),INDEX(Matches!$I:$I,AA2653)))</f>
        <v/>
      </c>
      <c r="M2653" s="11">
        <f>IF(INDEX(Matches!$X:$X,AA2653)=0,"",IF(I2653="H",INDEX(Matches!$I:$I,AA2653),INDEX(Matches!$H:$H,AA2653)))</f>
        <v/>
      </c>
      <c r="N2653" s="11">
        <f>IF(L2653="","",IF(L2653&gt;M2653,"W",IF(L2653=M2653,"D","L")))</f>
        <v/>
      </c>
      <c r="O2653" s="11">
        <f>IF(L2653="","",IF(L2653&gt;M2653,3,IF(L2653=M2653,1,0)))</f>
        <v/>
      </c>
      <c r="P2653" s="31">
        <f>IF(I2653="H",INDEX(Matches!$L:$L,AA2653),INDEX(Matches!$N:$N,AA2653))</f>
        <v/>
      </c>
      <c r="Q2653" s="31">
        <f>INDEX(Matches!$M:$M,AA2653)</f>
        <v/>
      </c>
      <c r="R2653" s="31">
        <f>IF(I2653="H",INDEX(Matches!$N:$N,AA2653),INDEX(Matches!$L:$L,AA2653))</f>
        <v/>
      </c>
      <c r="S2653" s="33">
        <f>IF(I2653="H",INDEX(Matches!$O:$O,AA2653),INDEX(Matches!$P:$P,AA2653))</f>
        <v/>
      </c>
      <c r="T2653" s="33">
        <f>IF(INDEX(Matches!$J:$J,AA2653)="","",IF(I2653="H",INDEX(Matches!$J:$J,AA2653),INDEX(Matches!$K:$K,AA2653)))</f>
        <v/>
      </c>
      <c r="U2653" s="33">
        <f>IF(INDEX(Matches!$K:$K,AA2653)="","",IF(I2653="H",INDEX(Matches!$K:$K,AA2653),INDEX(Matches!$J:$J,AA2653)))</f>
        <v/>
      </c>
      <c r="V2653" s="30">
        <f>IF(T2653="","",T2653-U2653)</f>
        <v/>
      </c>
      <c r="W2653" s="33">
        <f>IF(I2653="H",INDEX(Matches!$T:$T,AA2653),INDEX(Matches!$U:$U,AA2653))</f>
        <v/>
      </c>
      <c r="X2653" s="11">
        <f>INDEX(Matches!$X:$X,AA2653)</f>
        <v/>
      </c>
      <c r="Y2653" s="30">
        <f>IF(O2653="","",O2653-S2653)</f>
        <v/>
      </c>
      <c r="Z2653" s="30">
        <f>IF(W2653="","",W2653-S2653)</f>
        <v/>
      </c>
      <c r="AA2653" s="24">
        <f>MATCH(J2653,Matches!$A:$A,0)</f>
        <v/>
      </c>
      <c r="AB2653" s="33" t="n">
        <v>1.930248131102832</v>
      </c>
      <c r="AC2653" s="33" t="n"/>
      <c r="AD2653" s="24" t="n"/>
      <c r="AE2653" s="24" t="n">
        <v>2</v>
      </c>
      <c r="AF2653" s="33" t="n"/>
      <c r="AG2653" s="33" t="n"/>
    </row>
    <row r="2654">
      <c r="A2654" s="24" t="inlineStr">
        <is>
          <t>Plymouth|7</t>
        </is>
      </c>
      <c r="B2654" s="24" t="inlineStr">
        <is>
          <t>E2</t>
        </is>
      </c>
      <c r="C2654" s="24" t="inlineStr">
        <is>
          <t>League One</t>
        </is>
      </c>
      <c r="D2654" s="24" t="inlineStr">
        <is>
          <t>Plymouth</t>
        </is>
      </c>
      <c r="E2654" s="24" t="n">
        <v>7</v>
      </c>
      <c r="F2654" s="24" t="n">
        <v>2</v>
      </c>
      <c r="G2654" s="29" t="n">
        <v>46284.625</v>
      </c>
      <c r="H2654" s="24" t="inlineStr">
        <is>
          <t>Blackpool</t>
        </is>
      </c>
      <c r="I2654" s="24" t="inlineStr">
        <is>
          <t>A</t>
        </is>
      </c>
      <c r="J2654" s="24" t="inlineStr">
        <is>
          <t>E2-Blackpoo-Plymouth</t>
        </is>
      </c>
      <c r="K2654" s="24" t="n">
        <v>10</v>
      </c>
      <c r="L2654" s="11">
        <f>IF(INDEX(Matches!$X:$X,AA2654)=0,"",IF(I2654="H",INDEX(Matches!$H:$H,AA2654),INDEX(Matches!$I:$I,AA2654)))</f>
        <v/>
      </c>
      <c r="M2654" s="11">
        <f>IF(INDEX(Matches!$X:$X,AA2654)=0,"",IF(I2654="H",INDEX(Matches!$I:$I,AA2654),INDEX(Matches!$H:$H,AA2654)))</f>
        <v/>
      </c>
      <c r="N2654" s="11">
        <f>IF(L2654="","",IF(L2654&gt;M2654,"W",IF(L2654=M2654,"D","L")))</f>
        <v/>
      </c>
      <c r="O2654" s="11">
        <f>IF(L2654="","",IF(L2654&gt;M2654,3,IF(L2654=M2654,1,0)))</f>
        <v/>
      </c>
      <c r="P2654" s="31">
        <f>IF(I2654="H",INDEX(Matches!$L:$L,AA2654),INDEX(Matches!$N:$N,AA2654))</f>
        <v/>
      </c>
      <c r="Q2654" s="31">
        <f>INDEX(Matches!$M:$M,AA2654)</f>
        <v/>
      </c>
      <c r="R2654" s="31">
        <f>IF(I2654="H",INDEX(Matches!$N:$N,AA2654),INDEX(Matches!$L:$L,AA2654))</f>
        <v/>
      </c>
      <c r="S2654" s="33">
        <f>IF(I2654="H",INDEX(Matches!$O:$O,AA2654),INDEX(Matches!$P:$P,AA2654))</f>
        <v/>
      </c>
      <c r="T2654" s="33">
        <f>IF(INDEX(Matches!$J:$J,AA2654)="","",IF(I2654="H",INDEX(Matches!$J:$J,AA2654),INDEX(Matches!$K:$K,AA2654)))</f>
        <v/>
      </c>
      <c r="U2654" s="33">
        <f>IF(INDEX(Matches!$K:$K,AA2654)="","",IF(I2654="H",INDEX(Matches!$K:$K,AA2654),INDEX(Matches!$J:$J,AA2654)))</f>
        <v/>
      </c>
      <c r="V2654" s="30">
        <f>IF(T2654="","",T2654-U2654)</f>
        <v/>
      </c>
      <c r="W2654" s="33">
        <f>IF(I2654="H",INDEX(Matches!$T:$T,AA2654),INDEX(Matches!$U:$U,AA2654))</f>
        <v/>
      </c>
      <c r="X2654" s="11">
        <f>INDEX(Matches!$X:$X,AA2654)</f>
        <v/>
      </c>
      <c r="Y2654" s="30">
        <f>IF(O2654="","",O2654-S2654)</f>
        <v/>
      </c>
      <c r="Z2654" s="30">
        <f>IF(W2654="","",W2654-S2654)</f>
        <v/>
      </c>
      <c r="AA2654" s="24">
        <f>MATCH(J2654,Matches!$A:$A,0)</f>
        <v/>
      </c>
      <c r="AB2654" s="33" t="n"/>
      <c r="AC2654" s="33" t="n"/>
      <c r="AD2654" s="24" t="n"/>
      <c r="AE2654" s="24" t="n">
        <v>2</v>
      </c>
      <c r="AF2654" s="33" t="n"/>
      <c r="AG2654" s="33" t="n"/>
    </row>
    <row r="2655">
      <c r="A2655" s="24" t="inlineStr">
        <is>
          <t>Plymouth|8</t>
        </is>
      </c>
      <c r="B2655" s="24" t="inlineStr">
        <is>
          <t>E2</t>
        </is>
      </c>
      <c r="C2655" s="24" t="inlineStr">
        <is>
          <t>League One</t>
        </is>
      </c>
      <c r="D2655" s="24" t="inlineStr">
        <is>
          <t>Plymouth</t>
        </is>
      </c>
      <c r="E2655" s="24" t="n">
        <v>8</v>
      </c>
      <c r="F2655" s="24" t="n">
        <v>2</v>
      </c>
      <c r="G2655" s="29" t="n">
        <v>46291.625</v>
      </c>
      <c r="H2655" s="24" t="inlineStr">
        <is>
          <t>Burton</t>
        </is>
      </c>
      <c r="I2655" s="24" t="inlineStr">
        <is>
          <t>H</t>
        </is>
      </c>
      <c r="J2655" s="24" t="inlineStr">
        <is>
          <t>E2-Plymouth-Burton</t>
        </is>
      </c>
      <c r="K2655" s="24" t="n">
        <v>22</v>
      </c>
      <c r="L2655" s="11">
        <f>IF(INDEX(Matches!$X:$X,AA2655)=0,"",IF(I2655="H",INDEX(Matches!$H:$H,AA2655),INDEX(Matches!$I:$I,AA2655)))</f>
        <v/>
      </c>
      <c r="M2655" s="11">
        <f>IF(INDEX(Matches!$X:$X,AA2655)=0,"",IF(I2655="H",INDEX(Matches!$I:$I,AA2655),INDEX(Matches!$H:$H,AA2655)))</f>
        <v/>
      </c>
      <c r="N2655" s="11">
        <f>IF(L2655="","",IF(L2655&gt;M2655,"W",IF(L2655=M2655,"D","L")))</f>
        <v/>
      </c>
      <c r="O2655" s="11">
        <f>IF(L2655="","",IF(L2655&gt;M2655,3,IF(L2655=M2655,1,0)))</f>
        <v/>
      </c>
      <c r="P2655" s="31">
        <f>IF(I2655="H",INDEX(Matches!$L:$L,AA2655),INDEX(Matches!$N:$N,AA2655))</f>
        <v/>
      </c>
      <c r="Q2655" s="31">
        <f>INDEX(Matches!$M:$M,AA2655)</f>
        <v/>
      </c>
      <c r="R2655" s="31">
        <f>IF(I2655="H",INDEX(Matches!$N:$N,AA2655),INDEX(Matches!$L:$L,AA2655))</f>
        <v/>
      </c>
      <c r="S2655" s="33">
        <f>IF(I2655="H",INDEX(Matches!$O:$O,AA2655),INDEX(Matches!$P:$P,AA2655))</f>
        <v/>
      </c>
      <c r="T2655" s="33">
        <f>IF(INDEX(Matches!$J:$J,AA2655)="","",IF(I2655="H",INDEX(Matches!$J:$J,AA2655),INDEX(Matches!$K:$K,AA2655)))</f>
        <v/>
      </c>
      <c r="U2655" s="33">
        <f>IF(INDEX(Matches!$K:$K,AA2655)="","",IF(I2655="H",INDEX(Matches!$K:$K,AA2655),INDEX(Matches!$J:$J,AA2655)))</f>
        <v/>
      </c>
      <c r="V2655" s="30">
        <f>IF(T2655="","",T2655-U2655)</f>
        <v/>
      </c>
      <c r="W2655" s="33">
        <f>IF(I2655="H",INDEX(Matches!$T:$T,AA2655),INDEX(Matches!$U:$U,AA2655))</f>
        <v/>
      </c>
      <c r="X2655" s="11">
        <f>INDEX(Matches!$X:$X,AA2655)</f>
        <v/>
      </c>
      <c r="Y2655" s="30">
        <f>IF(O2655="","",O2655-S2655)</f>
        <v/>
      </c>
      <c r="Z2655" s="30">
        <f>IF(W2655="","",W2655-S2655)</f>
        <v/>
      </c>
      <c r="AA2655" s="24">
        <f>MATCH(J2655,Matches!$A:$A,0)</f>
        <v/>
      </c>
      <c r="AB2655" s="33" t="n"/>
      <c r="AC2655" s="33" t="n"/>
      <c r="AD2655" s="24" t="n"/>
      <c r="AE2655" s="24" t="n">
        <v>2</v>
      </c>
      <c r="AF2655" s="33" t="n"/>
      <c r="AG2655" s="33" t="n"/>
    </row>
    <row r="2656">
      <c r="A2656" s="24" t="inlineStr">
        <is>
          <t>Plymouth|9</t>
        </is>
      </c>
      <c r="B2656" s="24" t="inlineStr">
        <is>
          <t>E2</t>
        </is>
      </c>
      <c r="C2656" s="24" t="inlineStr">
        <is>
          <t>League One</t>
        </is>
      </c>
      <c r="D2656" s="24" t="inlineStr">
        <is>
          <t>Plymouth</t>
        </is>
      </c>
      <c r="E2656" s="24" t="n">
        <v>9</v>
      </c>
      <c r="F2656" s="24" t="n">
        <v>3</v>
      </c>
      <c r="G2656" s="29" t="n">
        <v>46298.625</v>
      </c>
      <c r="H2656" s="24" t="inlineStr">
        <is>
          <t>Leyton Orient</t>
        </is>
      </c>
      <c r="I2656" s="24" t="inlineStr">
        <is>
          <t>A</t>
        </is>
      </c>
      <c r="J2656" s="24" t="inlineStr">
        <is>
          <t>E2-LeytonOr-Plymouth</t>
        </is>
      </c>
      <c r="K2656" s="24" t="n">
        <v>20</v>
      </c>
      <c r="L2656" s="11">
        <f>IF(INDEX(Matches!$X:$X,AA2656)=0,"",IF(I2656="H",INDEX(Matches!$H:$H,AA2656),INDEX(Matches!$I:$I,AA2656)))</f>
        <v/>
      </c>
      <c r="M2656" s="11">
        <f>IF(INDEX(Matches!$X:$X,AA2656)=0,"",IF(I2656="H",INDEX(Matches!$I:$I,AA2656),INDEX(Matches!$H:$H,AA2656)))</f>
        <v/>
      </c>
      <c r="N2656" s="11">
        <f>IF(L2656="","",IF(L2656&gt;M2656,"W",IF(L2656=M2656,"D","L")))</f>
        <v/>
      </c>
      <c r="O2656" s="11">
        <f>IF(L2656="","",IF(L2656&gt;M2656,3,IF(L2656=M2656,1,0)))</f>
        <v/>
      </c>
      <c r="P2656" s="31">
        <f>IF(I2656="H",INDEX(Matches!$L:$L,AA2656),INDEX(Matches!$N:$N,AA2656))</f>
        <v/>
      </c>
      <c r="Q2656" s="31">
        <f>INDEX(Matches!$M:$M,AA2656)</f>
        <v/>
      </c>
      <c r="R2656" s="31">
        <f>IF(I2656="H",INDEX(Matches!$N:$N,AA2656),INDEX(Matches!$L:$L,AA2656))</f>
        <v/>
      </c>
      <c r="S2656" s="33">
        <f>IF(I2656="H",INDEX(Matches!$O:$O,AA2656),INDEX(Matches!$P:$P,AA2656))</f>
        <v/>
      </c>
      <c r="T2656" s="33">
        <f>IF(INDEX(Matches!$J:$J,AA2656)="","",IF(I2656="H",INDEX(Matches!$J:$J,AA2656),INDEX(Matches!$K:$K,AA2656)))</f>
        <v/>
      </c>
      <c r="U2656" s="33">
        <f>IF(INDEX(Matches!$K:$K,AA2656)="","",IF(I2656="H",INDEX(Matches!$K:$K,AA2656),INDEX(Matches!$J:$J,AA2656)))</f>
        <v/>
      </c>
      <c r="V2656" s="30">
        <f>IF(T2656="","",T2656-U2656)</f>
        <v/>
      </c>
      <c r="W2656" s="33">
        <f>IF(I2656="H",INDEX(Matches!$T:$T,AA2656),INDEX(Matches!$U:$U,AA2656))</f>
        <v/>
      </c>
      <c r="X2656" s="11">
        <f>INDEX(Matches!$X:$X,AA2656)</f>
        <v/>
      </c>
      <c r="Y2656" s="30">
        <f>IF(O2656="","",O2656-S2656)</f>
        <v/>
      </c>
      <c r="Z2656" s="30">
        <f>IF(W2656="","",W2656-S2656)</f>
        <v/>
      </c>
      <c r="AA2656" s="24">
        <f>MATCH(J2656,Matches!$A:$A,0)</f>
        <v/>
      </c>
      <c r="AB2656" s="33" t="n"/>
      <c r="AC2656" s="33" t="n"/>
      <c r="AD2656" s="24" t="n"/>
      <c r="AE2656" s="24" t="n">
        <v>3</v>
      </c>
      <c r="AF2656" s="33" t="n"/>
      <c r="AG2656" s="33" t="n"/>
    </row>
    <row r="2657">
      <c r="A2657" s="24" t="inlineStr">
        <is>
          <t>Plymouth|10</t>
        </is>
      </c>
      <c r="B2657" s="24" t="inlineStr">
        <is>
          <t>E2</t>
        </is>
      </c>
      <c r="C2657" s="24" t="inlineStr">
        <is>
          <t>League One</t>
        </is>
      </c>
      <c r="D2657" s="24" t="inlineStr">
        <is>
          <t>Plymouth</t>
        </is>
      </c>
      <c r="E2657" s="24" t="n">
        <v>10</v>
      </c>
      <c r="F2657" s="24" t="n">
        <v>3</v>
      </c>
      <c r="G2657" s="29" t="n">
        <v>46305.52083333334</v>
      </c>
      <c r="H2657" s="24" t="inlineStr">
        <is>
          <t>AFC Wimbledon</t>
        </is>
      </c>
      <c r="I2657" s="24" t="inlineStr">
        <is>
          <t>H</t>
        </is>
      </c>
      <c r="J2657" s="24" t="inlineStr">
        <is>
          <t>E2-Plymouth-AFCWimbl</t>
        </is>
      </c>
      <c r="K2657" s="24" t="n">
        <v>23</v>
      </c>
      <c r="L2657" s="11">
        <f>IF(INDEX(Matches!$X:$X,AA2657)=0,"",IF(I2657="H",INDEX(Matches!$H:$H,AA2657),INDEX(Matches!$I:$I,AA2657)))</f>
        <v/>
      </c>
      <c r="M2657" s="11">
        <f>IF(INDEX(Matches!$X:$X,AA2657)=0,"",IF(I2657="H",INDEX(Matches!$I:$I,AA2657),INDEX(Matches!$H:$H,AA2657)))</f>
        <v/>
      </c>
      <c r="N2657" s="11">
        <f>IF(L2657="","",IF(L2657&gt;M2657,"W",IF(L2657=M2657,"D","L")))</f>
        <v/>
      </c>
      <c r="O2657" s="11">
        <f>IF(L2657="","",IF(L2657&gt;M2657,3,IF(L2657=M2657,1,0)))</f>
        <v/>
      </c>
      <c r="P2657" s="31">
        <f>IF(I2657="H",INDEX(Matches!$L:$L,AA2657),INDEX(Matches!$N:$N,AA2657))</f>
        <v/>
      </c>
      <c r="Q2657" s="31">
        <f>INDEX(Matches!$M:$M,AA2657)</f>
        <v/>
      </c>
      <c r="R2657" s="31">
        <f>IF(I2657="H",INDEX(Matches!$N:$N,AA2657),INDEX(Matches!$L:$L,AA2657))</f>
        <v/>
      </c>
      <c r="S2657" s="33">
        <f>IF(I2657="H",INDEX(Matches!$O:$O,AA2657),INDEX(Matches!$P:$P,AA2657))</f>
        <v/>
      </c>
      <c r="T2657" s="33">
        <f>IF(INDEX(Matches!$J:$J,AA2657)="","",IF(I2657="H",INDEX(Matches!$J:$J,AA2657),INDEX(Matches!$K:$K,AA2657)))</f>
        <v/>
      </c>
      <c r="U2657" s="33">
        <f>IF(INDEX(Matches!$K:$K,AA2657)="","",IF(I2657="H",INDEX(Matches!$K:$K,AA2657),INDEX(Matches!$J:$J,AA2657)))</f>
        <v/>
      </c>
      <c r="V2657" s="30">
        <f>IF(T2657="","",T2657-U2657)</f>
        <v/>
      </c>
      <c r="W2657" s="33">
        <f>IF(I2657="H",INDEX(Matches!$T:$T,AA2657),INDEX(Matches!$U:$U,AA2657))</f>
        <v/>
      </c>
      <c r="X2657" s="11">
        <f>INDEX(Matches!$X:$X,AA2657)</f>
        <v/>
      </c>
      <c r="Y2657" s="30">
        <f>IF(O2657="","",O2657-S2657)</f>
        <v/>
      </c>
      <c r="Z2657" s="30">
        <f>IF(W2657="","",W2657-S2657)</f>
        <v/>
      </c>
      <c r="AA2657" s="24">
        <f>MATCH(J2657,Matches!$A:$A,0)</f>
        <v/>
      </c>
      <c r="AB2657" s="33" t="n"/>
      <c r="AC2657" s="33" t="n"/>
      <c r="AD2657" s="24" t="n"/>
      <c r="AE2657" s="24" t="n">
        <v>3</v>
      </c>
      <c r="AF2657" s="33" t="n"/>
      <c r="AG2657" s="33" t="n"/>
    </row>
    <row r="2658">
      <c r="A2658" s="24" t="inlineStr">
        <is>
          <t>Plymouth|11</t>
        </is>
      </c>
      <c r="B2658" s="24" t="inlineStr">
        <is>
          <t>E2</t>
        </is>
      </c>
      <c r="C2658" s="24" t="inlineStr">
        <is>
          <t>League One</t>
        </is>
      </c>
      <c r="D2658" s="24" t="inlineStr">
        <is>
          <t>Plymouth</t>
        </is>
      </c>
      <c r="E2658" s="24" t="n">
        <v>11</v>
      </c>
      <c r="F2658" s="24" t="n">
        <v>3</v>
      </c>
      <c r="G2658" s="29" t="n">
        <v>46312.625</v>
      </c>
      <c r="H2658" s="24" t="inlineStr">
        <is>
          <t>Huddersfield</t>
        </is>
      </c>
      <c r="I2658" s="24" t="inlineStr">
        <is>
          <t>H</t>
        </is>
      </c>
      <c r="J2658" s="24" t="inlineStr">
        <is>
          <t>E2-Plymouth-Huddersf</t>
        </is>
      </c>
      <c r="K2658" s="24" t="n">
        <v>4</v>
      </c>
      <c r="L2658" s="11">
        <f>IF(INDEX(Matches!$X:$X,AA2658)=0,"",IF(I2658="H",INDEX(Matches!$H:$H,AA2658),INDEX(Matches!$I:$I,AA2658)))</f>
        <v/>
      </c>
      <c r="M2658" s="11">
        <f>IF(INDEX(Matches!$X:$X,AA2658)=0,"",IF(I2658="H",INDEX(Matches!$I:$I,AA2658),INDEX(Matches!$H:$H,AA2658)))</f>
        <v/>
      </c>
      <c r="N2658" s="11">
        <f>IF(L2658="","",IF(L2658&gt;M2658,"W",IF(L2658=M2658,"D","L")))</f>
        <v/>
      </c>
      <c r="O2658" s="11">
        <f>IF(L2658="","",IF(L2658&gt;M2658,3,IF(L2658=M2658,1,0)))</f>
        <v/>
      </c>
      <c r="P2658" s="31">
        <f>IF(I2658="H",INDEX(Matches!$L:$L,AA2658),INDEX(Matches!$N:$N,AA2658))</f>
        <v/>
      </c>
      <c r="Q2658" s="31">
        <f>INDEX(Matches!$M:$M,AA2658)</f>
        <v/>
      </c>
      <c r="R2658" s="31">
        <f>IF(I2658="H",INDEX(Matches!$N:$N,AA2658),INDEX(Matches!$L:$L,AA2658))</f>
        <v/>
      </c>
      <c r="S2658" s="33">
        <f>IF(I2658="H",INDEX(Matches!$O:$O,AA2658),INDEX(Matches!$P:$P,AA2658))</f>
        <v/>
      </c>
      <c r="T2658" s="33">
        <f>IF(INDEX(Matches!$J:$J,AA2658)="","",IF(I2658="H",INDEX(Matches!$J:$J,AA2658),INDEX(Matches!$K:$K,AA2658)))</f>
        <v/>
      </c>
      <c r="U2658" s="33">
        <f>IF(INDEX(Matches!$K:$K,AA2658)="","",IF(I2658="H",INDEX(Matches!$K:$K,AA2658),INDEX(Matches!$J:$J,AA2658)))</f>
        <v/>
      </c>
      <c r="V2658" s="30">
        <f>IF(T2658="","",T2658-U2658)</f>
        <v/>
      </c>
      <c r="W2658" s="33">
        <f>IF(I2658="H",INDEX(Matches!$T:$T,AA2658),INDEX(Matches!$U:$U,AA2658))</f>
        <v/>
      </c>
      <c r="X2658" s="11">
        <f>INDEX(Matches!$X:$X,AA2658)</f>
        <v/>
      </c>
      <c r="Y2658" s="30">
        <f>IF(O2658="","",O2658-S2658)</f>
        <v/>
      </c>
      <c r="Z2658" s="30">
        <f>IF(W2658="","",W2658-S2658)</f>
        <v/>
      </c>
      <c r="AA2658" s="24">
        <f>MATCH(J2658,Matches!$A:$A,0)</f>
        <v/>
      </c>
      <c r="AB2658" s="33" t="n"/>
      <c r="AC2658" s="33" t="n"/>
      <c r="AD2658" s="24" t="n"/>
      <c r="AE2658" s="24" t="n">
        <v>3</v>
      </c>
      <c r="AF2658" s="33" t="n"/>
      <c r="AG2658" s="33" t="n"/>
    </row>
    <row r="2659">
      <c r="A2659" s="24" t="inlineStr">
        <is>
          <t>Plymouth|12</t>
        </is>
      </c>
      <c r="B2659" s="24" t="inlineStr">
        <is>
          <t>E2</t>
        </is>
      </c>
      <c r="C2659" s="24" t="inlineStr">
        <is>
          <t>League One</t>
        </is>
      </c>
      <c r="D2659" s="24" t="inlineStr">
        <is>
          <t>Plymouth</t>
        </is>
      </c>
      <c r="E2659" s="24" t="n">
        <v>12</v>
      </c>
      <c r="F2659" s="24" t="n">
        <v>3</v>
      </c>
      <c r="G2659" s="29" t="n">
        <v>46315.82291666666</v>
      </c>
      <c r="H2659" s="24" t="inlineStr">
        <is>
          <t>Stevenage</t>
        </is>
      </c>
      <c r="I2659" s="24" t="inlineStr">
        <is>
          <t>A</t>
        </is>
      </c>
      <c r="J2659" s="24" t="inlineStr">
        <is>
          <t>E2-Stevenag-Plymouth</t>
        </is>
      </c>
      <c r="K2659" s="24" t="n">
        <v>17</v>
      </c>
      <c r="L2659" s="11">
        <f>IF(INDEX(Matches!$X:$X,AA2659)=0,"",IF(I2659="H",INDEX(Matches!$H:$H,AA2659),INDEX(Matches!$I:$I,AA2659)))</f>
        <v/>
      </c>
      <c r="M2659" s="11">
        <f>IF(INDEX(Matches!$X:$X,AA2659)=0,"",IF(I2659="H",INDEX(Matches!$I:$I,AA2659),INDEX(Matches!$H:$H,AA2659)))</f>
        <v/>
      </c>
      <c r="N2659" s="11">
        <f>IF(L2659="","",IF(L2659&gt;M2659,"W",IF(L2659=M2659,"D","L")))</f>
        <v/>
      </c>
      <c r="O2659" s="11">
        <f>IF(L2659="","",IF(L2659&gt;M2659,3,IF(L2659=M2659,1,0)))</f>
        <v/>
      </c>
      <c r="P2659" s="31">
        <f>IF(I2659="H",INDEX(Matches!$L:$L,AA2659),INDEX(Matches!$N:$N,AA2659))</f>
        <v/>
      </c>
      <c r="Q2659" s="31">
        <f>INDEX(Matches!$M:$M,AA2659)</f>
        <v/>
      </c>
      <c r="R2659" s="31">
        <f>IF(I2659="H",INDEX(Matches!$N:$N,AA2659),INDEX(Matches!$L:$L,AA2659))</f>
        <v/>
      </c>
      <c r="S2659" s="33">
        <f>IF(I2659="H",INDEX(Matches!$O:$O,AA2659),INDEX(Matches!$P:$P,AA2659))</f>
        <v/>
      </c>
      <c r="T2659" s="33">
        <f>IF(INDEX(Matches!$J:$J,AA2659)="","",IF(I2659="H",INDEX(Matches!$J:$J,AA2659),INDEX(Matches!$K:$K,AA2659)))</f>
        <v/>
      </c>
      <c r="U2659" s="33">
        <f>IF(INDEX(Matches!$K:$K,AA2659)="","",IF(I2659="H",INDEX(Matches!$K:$K,AA2659),INDEX(Matches!$J:$J,AA2659)))</f>
        <v/>
      </c>
      <c r="V2659" s="30">
        <f>IF(T2659="","",T2659-U2659)</f>
        <v/>
      </c>
      <c r="W2659" s="33">
        <f>IF(I2659="H",INDEX(Matches!$T:$T,AA2659),INDEX(Matches!$U:$U,AA2659))</f>
        <v/>
      </c>
      <c r="X2659" s="11">
        <f>INDEX(Matches!$X:$X,AA2659)</f>
        <v/>
      </c>
      <c r="Y2659" s="30">
        <f>IF(O2659="","",O2659-S2659)</f>
        <v/>
      </c>
      <c r="Z2659" s="30">
        <f>IF(W2659="","",W2659-S2659)</f>
        <v/>
      </c>
      <c r="AA2659" s="24">
        <f>MATCH(J2659,Matches!$A:$A,0)</f>
        <v/>
      </c>
      <c r="AB2659" s="33" t="n"/>
      <c r="AC2659" s="33" t="n"/>
      <c r="AD2659" s="24" t="n"/>
      <c r="AE2659" s="24" t="n">
        <v>3</v>
      </c>
      <c r="AF2659" s="33" t="n"/>
      <c r="AG2659" s="33" t="n"/>
    </row>
    <row r="2660">
      <c r="A2660" s="24" t="inlineStr">
        <is>
          <t>Plymouth|13</t>
        </is>
      </c>
      <c r="B2660" s="24" t="inlineStr">
        <is>
          <t>E2</t>
        </is>
      </c>
      <c r="C2660" s="24" t="inlineStr">
        <is>
          <t>League One</t>
        </is>
      </c>
      <c r="D2660" s="24" t="inlineStr">
        <is>
          <t>Plymouth</t>
        </is>
      </c>
      <c r="E2660" s="24" t="n">
        <v>13</v>
      </c>
      <c r="F2660" s="24" t="n">
        <v>4</v>
      </c>
      <c r="G2660" s="29" t="n">
        <v>46319.625</v>
      </c>
      <c r="H2660" s="24" t="inlineStr">
        <is>
          <t>Cambridge</t>
        </is>
      </c>
      <c r="I2660" s="24" t="inlineStr">
        <is>
          <t>A</t>
        </is>
      </c>
      <c r="J2660" s="24" t="inlineStr">
        <is>
          <t>E2-Cambridg-Plymouth</t>
        </is>
      </c>
      <c r="K2660" s="24" t="n">
        <v>21</v>
      </c>
      <c r="L2660" s="11">
        <f>IF(INDEX(Matches!$X:$X,AA2660)=0,"",IF(I2660="H",INDEX(Matches!$H:$H,AA2660),INDEX(Matches!$I:$I,AA2660)))</f>
        <v/>
      </c>
      <c r="M2660" s="11">
        <f>IF(INDEX(Matches!$X:$X,AA2660)=0,"",IF(I2660="H",INDEX(Matches!$I:$I,AA2660),INDEX(Matches!$H:$H,AA2660)))</f>
        <v/>
      </c>
      <c r="N2660" s="11">
        <f>IF(L2660="","",IF(L2660&gt;M2660,"W",IF(L2660=M2660,"D","L")))</f>
        <v/>
      </c>
      <c r="O2660" s="11">
        <f>IF(L2660="","",IF(L2660&gt;M2660,3,IF(L2660=M2660,1,0)))</f>
        <v/>
      </c>
      <c r="P2660" s="31">
        <f>IF(I2660="H",INDEX(Matches!$L:$L,AA2660),INDEX(Matches!$N:$N,AA2660))</f>
        <v/>
      </c>
      <c r="Q2660" s="31">
        <f>INDEX(Matches!$M:$M,AA2660)</f>
        <v/>
      </c>
      <c r="R2660" s="31">
        <f>IF(I2660="H",INDEX(Matches!$N:$N,AA2660),INDEX(Matches!$L:$L,AA2660))</f>
        <v/>
      </c>
      <c r="S2660" s="33">
        <f>IF(I2660="H",INDEX(Matches!$O:$O,AA2660),INDEX(Matches!$P:$P,AA2660))</f>
        <v/>
      </c>
      <c r="T2660" s="33">
        <f>IF(INDEX(Matches!$J:$J,AA2660)="","",IF(I2660="H",INDEX(Matches!$J:$J,AA2660),INDEX(Matches!$K:$K,AA2660)))</f>
        <v/>
      </c>
      <c r="U2660" s="33">
        <f>IF(INDEX(Matches!$K:$K,AA2660)="","",IF(I2660="H",INDEX(Matches!$K:$K,AA2660),INDEX(Matches!$J:$J,AA2660)))</f>
        <v/>
      </c>
      <c r="V2660" s="30">
        <f>IF(T2660="","",T2660-U2660)</f>
        <v/>
      </c>
      <c r="W2660" s="33">
        <f>IF(I2660="H",INDEX(Matches!$T:$T,AA2660),INDEX(Matches!$U:$U,AA2660))</f>
        <v/>
      </c>
      <c r="X2660" s="11">
        <f>INDEX(Matches!$X:$X,AA2660)</f>
        <v/>
      </c>
      <c r="Y2660" s="30">
        <f>IF(O2660="","",O2660-S2660)</f>
        <v/>
      </c>
      <c r="Z2660" s="30">
        <f>IF(W2660="","",W2660-S2660)</f>
        <v/>
      </c>
      <c r="AA2660" s="24">
        <f>MATCH(J2660,Matches!$A:$A,0)</f>
        <v/>
      </c>
      <c r="AB2660" s="33" t="n"/>
      <c r="AC2660" s="33" t="n">
        <v>1.470942804689557</v>
      </c>
      <c r="AD2660" s="24" t="n"/>
      <c r="AE2660" s="24" t="n">
        <v>4</v>
      </c>
      <c r="AF2660" s="33" t="n"/>
      <c r="AG2660" s="33" t="n"/>
    </row>
    <row r="2661">
      <c r="A2661" s="24" t="inlineStr">
        <is>
          <t>Plymouth|14</t>
        </is>
      </c>
      <c r="B2661" s="24" t="inlineStr">
        <is>
          <t>E2</t>
        </is>
      </c>
      <c r="C2661" s="24" t="inlineStr">
        <is>
          <t>League One</t>
        </is>
      </c>
      <c r="D2661" s="24" t="inlineStr">
        <is>
          <t>Plymouth</t>
        </is>
      </c>
      <c r="E2661" s="24" t="n">
        <v>14</v>
      </c>
      <c r="F2661" s="24" t="n">
        <v>4</v>
      </c>
      <c r="G2661" s="29" t="n">
        <v>46326.52083333334</v>
      </c>
      <c r="H2661" s="24" t="inlineStr">
        <is>
          <t>Reading</t>
        </is>
      </c>
      <c r="I2661" s="24" t="inlineStr">
        <is>
          <t>H</t>
        </is>
      </c>
      <c r="J2661" s="24" t="inlineStr">
        <is>
          <t>E2-Plymouth-Reading</t>
        </is>
      </c>
      <c r="K2661" s="24" t="n">
        <v>12</v>
      </c>
      <c r="L2661" s="11">
        <f>IF(INDEX(Matches!$X:$X,AA2661)=0,"",IF(I2661="H",INDEX(Matches!$H:$H,AA2661),INDEX(Matches!$I:$I,AA2661)))</f>
        <v/>
      </c>
      <c r="M2661" s="11">
        <f>IF(INDEX(Matches!$X:$X,AA2661)=0,"",IF(I2661="H",INDEX(Matches!$I:$I,AA2661),INDEX(Matches!$H:$H,AA2661)))</f>
        <v/>
      </c>
      <c r="N2661" s="11">
        <f>IF(L2661="","",IF(L2661&gt;M2661,"W",IF(L2661=M2661,"D","L")))</f>
        <v/>
      </c>
      <c r="O2661" s="11">
        <f>IF(L2661="","",IF(L2661&gt;M2661,3,IF(L2661=M2661,1,0)))</f>
        <v/>
      </c>
      <c r="P2661" s="31">
        <f>IF(I2661="H",INDEX(Matches!$L:$L,AA2661),INDEX(Matches!$N:$N,AA2661))</f>
        <v/>
      </c>
      <c r="Q2661" s="31">
        <f>INDEX(Matches!$M:$M,AA2661)</f>
        <v/>
      </c>
      <c r="R2661" s="31">
        <f>IF(I2661="H",INDEX(Matches!$N:$N,AA2661),INDEX(Matches!$L:$L,AA2661))</f>
        <v/>
      </c>
      <c r="S2661" s="33">
        <f>IF(I2661="H",INDEX(Matches!$O:$O,AA2661),INDEX(Matches!$P:$P,AA2661))</f>
        <v/>
      </c>
      <c r="T2661" s="33">
        <f>IF(INDEX(Matches!$J:$J,AA2661)="","",IF(I2661="H",INDEX(Matches!$J:$J,AA2661),INDEX(Matches!$K:$K,AA2661)))</f>
        <v/>
      </c>
      <c r="U2661" s="33">
        <f>IF(INDEX(Matches!$K:$K,AA2661)="","",IF(I2661="H",INDEX(Matches!$K:$K,AA2661),INDEX(Matches!$J:$J,AA2661)))</f>
        <v/>
      </c>
      <c r="V2661" s="30">
        <f>IF(T2661="","",T2661-U2661)</f>
        <v/>
      </c>
      <c r="W2661" s="33">
        <f>IF(I2661="H",INDEX(Matches!$T:$T,AA2661),INDEX(Matches!$U:$U,AA2661))</f>
        <v/>
      </c>
      <c r="X2661" s="11">
        <f>INDEX(Matches!$X:$X,AA2661)</f>
        <v/>
      </c>
      <c r="Y2661" s="30">
        <f>IF(O2661="","",O2661-S2661)</f>
        <v/>
      </c>
      <c r="Z2661" s="30">
        <f>IF(W2661="","",W2661-S2661)</f>
        <v/>
      </c>
      <c r="AA2661" s="24">
        <f>MATCH(J2661,Matches!$A:$A,0)</f>
        <v/>
      </c>
      <c r="AB2661" s="33" t="n"/>
      <c r="AC2661" s="33" t="n">
        <v>1.57593270712118</v>
      </c>
      <c r="AD2661" s="24" t="n"/>
      <c r="AE2661" s="24" t="n">
        <v>4</v>
      </c>
      <c r="AF2661" s="33" t="n"/>
      <c r="AG2661" s="33" t="n"/>
    </row>
    <row r="2662">
      <c r="A2662" s="24" t="inlineStr">
        <is>
          <t>Plymouth|15</t>
        </is>
      </c>
      <c r="B2662" s="24" t="inlineStr">
        <is>
          <t>E2</t>
        </is>
      </c>
      <c r="C2662" s="24" t="inlineStr">
        <is>
          <t>League One</t>
        </is>
      </c>
      <c r="D2662" s="24" t="inlineStr">
        <is>
          <t>Plymouth</t>
        </is>
      </c>
      <c r="E2662" s="24" t="n">
        <v>15</v>
      </c>
      <c r="F2662" s="24" t="n">
        <v>4</v>
      </c>
      <c r="G2662" s="29" t="n">
        <v>46340.625</v>
      </c>
      <c r="H2662" s="24" t="inlineStr">
        <is>
          <t>Sheffield Wed</t>
        </is>
      </c>
      <c r="I2662" s="24" t="inlineStr">
        <is>
          <t>A</t>
        </is>
      </c>
      <c r="J2662" s="24" t="inlineStr">
        <is>
          <t>E2-Sheffiel-Plymouth</t>
        </is>
      </c>
      <c r="K2662" s="24" t="n">
        <v>2</v>
      </c>
      <c r="L2662" s="11">
        <f>IF(INDEX(Matches!$X:$X,AA2662)=0,"",IF(I2662="H",INDEX(Matches!$H:$H,AA2662),INDEX(Matches!$I:$I,AA2662)))</f>
        <v/>
      </c>
      <c r="M2662" s="11">
        <f>IF(INDEX(Matches!$X:$X,AA2662)=0,"",IF(I2662="H",INDEX(Matches!$I:$I,AA2662),INDEX(Matches!$H:$H,AA2662)))</f>
        <v/>
      </c>
      <c r="N2662" s="11">
        <f>IF(L2662="","",IF(L2662&gt;M2662,"W",IF(L2662=M2662,"D","L")))</f>
        <v/>
      </c>
      <c r="O2662" s="11">
        <f>IF(L2662="","",IF(L2662&gt;M2662,3,IF(L2662=M2662,1,0)))</f>
        <v/>
      </c>
      <c r="P2662" s="31">
        <f>IF(I2662="H",INDEX(Matches!$L:$L,AA2662),INDEX(Matches!$N:$N,AA2662))</f>
        <v/>
      </c>
      <c r="Q2662" s="31">
        <f>INDEX(Matches!$M:$M,AA2662)</f>
        <v/>
      </c>
      <c r="R2662" s="31">
        <f>IF(I2662="H",INDEX(Matches!$N:$N,AA2662),INDEX(Matches!$L:$L,AA2662))</f>
        <v/>
      </c>
      <c r="S2662" s="33">
        <f>IF(I2662="H",INDEX(Matches!$O:$O,AA2662),INDEX(Matches!$P:$P,AA2662))</f>
        <v/>
      </c>
      <c r="T2662" s="33">
        <f>IF(INDEX(Matches!$J:$J,AA2662)="","",IF(I2662="H",INDEX(Matches!$J:$J,AA2662),INDEX(Matches!$K:$K,AA2662)))</f>
        <v/>
      </c>
      <c r="U2662" s="33">
        <f>IF(INDEX(Matches!$K:$K,AA2662)="","",IF(I2662="H",INDEX(Matches!$K:$K,AA2662),INDEX(Matches!$J:$J,AA2662)))</f>
        <v/>
      </c>
      <c r="V2662" s="30">
        <f>IF(T2662="","",T2662-U2662)</f>
        <v/>
      </c>
      <c r="W2662" s="33">
        <f>IF(I2662="H",INDEX(Matches!$T:$T,AA2662),INDEX(Matches!$U:$U,AA2662))</f>
        <v/>
      </c>
      <c r="X2662" s="11">
        <f>INDEX(Matches!$X:$X,AA2662)</f>
        <v/>
      </c>
      <c r="Y2662" s="30">
        <f>IF(O2662="","",O2662-S2662)</f>
        <v/>
      </c>
      <c r="Z2662" s="30">
        <f>IF(W2662="","",W2662-S2662)</f>
        <v/>
      </c>
      <c r="AA2662" s="24">
        <f>MATCH(J2662,Matches!$A:$A,0)</f>
        <v/>
      </c>
      <c r="AB2662" s="33" t="n"/>
      <c r="AC2662" s="33" t="n">
        <v>1.071358144895011</v>
      </c>
      <c r="AD2662" s="24" t="n"/>
      <c r="AE2662" s="24" t="n">
        <v>4</v>
      </c>
      <c r="AF2662" s="33" t="n"/>
      <c r="AG2662" s="33" t="n"/>
    </row>
    <row r="2663">
      <c r="A2663" s="24" t="inlineStr">
        <is>
          <t>Plymouth|16</t>
        </is>
      </c>
      <c r="B2663" s="24" t="inlineStr">
        <is>
          <t>E2</t>
        </is>
      </c>
      <c r="C2663" s="24" t="inlineStr">
        <is>
          <t>League One</t>
        </is>
      </c>
      <c r="D2663" s="24" t="inlineStr">
        <is>
          <t>Plymouth</t>
        </is>
      </c>
      <c r="E2663" s="24" t="n">
        <v>16</v>
      </c>
      <c r="F2663" s="24" t="n">
        <v>4</v>
      </c>
      <c r="G2663" s="29" t="n">
        <v>46347.625</v>
      </c>
      <c r="H2663" s="24" t="inlineStr">
        <is>
          <t>Peterborough</t>
        </is>
      </c>
      <c r="I2663" s="24" t="inlineStr">
        <is>
          <t>H</t>
        </is>
      </c>
      <c r="J2663" s="24" t="inlineStr">
        <is>
          <t>E2-Plymouth-Peterbor</t>
        </is>
      </c>
      <c r="K2663" s="24" t="n">
        <v>19</v>
      </c>
      <c r="L2663" s="11">
        <f>IF(INDEX(Matches!$X:$X,AA2663)=0,"",IF(I2663="H",INDEX(Matches!$H:$H,AA2663),INDEX(Matches!$I:$I,AA2663)))</f>
        <v/>
      </c>
      <c r="M2663" s="11">
        <f>IF(INDEX(Matches!$X:$X,AA2663)=0,"",IF(I2663="H",INDEX(Matches!$I:$I,AA2663),INDEX(Matches!$H:$H,AA2663)))</f>
        <v/>
      </c>
      <c r="N2663" s="11">
        <f>IF(L2663="","",IF(L2663&gt;M2663,"W",IF(L2663=M2663,"D","L")))</f>
        <v/>
      </c>
      <c r="O2663" s="11">
        <f>IF(L2663="","",IF(L2663&gt;M2663,3,IF(L2663=M2663,1,0)))</f>
        <v/>
      </c>
      <c r="P2663" s="31">
        <f>IF(I2663="H",INDEX(Matches!$L:$L,AA2663),INDEX(Matches!$N:$N,AA2663))</f>
        <v/>
      </c>
      <c r="Q2663" s="31">
        <f>INDEX(Matches!$M:$M,AA2663)</f>
        <v/>
      </c>
      <c r="R2663" s="31">
        <f>IF(I2663="H",INDEX(Matches!$N:$N,AA2663),INDEX(Matches!$L:$L,AA2663))</f>
        <v/>
      </c>
      <c r="S2663" s="33">
        <f>IF(I2663="H",INDEX(Matches!$O:$O,AA2663),INDEX(Matches!$P:$P,AA2663))</f>
        <v/>
      </c>
      <c r="T2663" s="33">
        <f>IF(INDEX(Matches!$J:$J,AA2663)="","",IF(I2663="H",INDEX(Matches!$J:$J,AA2663),INDEX(Matches!$K:$K,AA2663)))</f>
        <v/>
      </c>
      <c r="U2663" s="33">
        <f>IF(INDEX(Matches!$K:$K,AA2663)="","",IF(I2663="H",INDEX(Matches!$K:$K,AA2663),INDEX(Matches!$J:$J,AA2663)))</f>
        <v/>
      </c>
      <c r="V2663" s="30">
        <f>IF(T2663="","",T2663-U2663)</f>
        <v/>
      </c>
      <c r="W2663" s="33">
        <f>IF(I2663="H",INDEX(Matches!$T:$T,AA2663),INDEX(Matches!$U:$U,AA2663))</f>
        <v/>
      </c>
      <c r="X2663" s="11">
        <f>INDEX(Matches!$X:$X,AA2663)</f>
        <v/>
      </c>
      <c r="Y2663" s="30">
        <f>IF(O2663="","",O2663-S2663)</f>
        <v/>
      </c>
      <c r="Z2663" s="30">
        <f>IF(W2663="","",W2663-S2663)</f>
        <v/>
      </c>
      <c r="AA2663" s="24">
        <f>MATCH(J2663,Matches!$A:$A,0)</f>
        <v/>
      </c>
      <c r="AB2663" s="33" t="n"/>
      <c r="AC2663" s="33" t="n">
        <v>1.725656803989052</v>
      </c>
      <c r="AD2663" s="24" t="n"/>
      <c r="AE2663" s="24" t="n">
        <v>4</v>
      </c>
      <c r="AF2663" s="33" t="n"/>
      <c r="AG2663" s="33" t="n"/>
    </row>
    <row r="2664">
      <c r="A2664" s="24" t="inlineStr">
        <is>
          <t>Plymouth|17</t>
        </is>
      </c>
      <c r="B2664" s="24" t="inlineStr">
        <is>
          <t>E2</t>
        </is>
      </c>
      <c r="C2664" s="24" t="inlineStr">
        <is>
          <t>League One</t>
        </is>
      </c>
      <c r="D2664" s="24" t="inlineStr">
        <is>
          <t>Plymouth</t>
        </is>
      </c>
      <c r="E2664" s="24" t="n">
        <v>17</v>
      </c>
      <c r="F2664" s="24" t="n">
        <v>5</v>
      </c>
      <c r="G2664" s="29" t="n">
        <v>46354.625</v>
      </c>
      <c r="H2664" s="24" t="inlineStr">
        <is>
          <t>Wigan</t>
        </is>
      </c>
      <c r="I2664" s="24" t="inlineStr">
        <is>
          <t>A</t>
        </is>
      </c>
      <c r="J2664" s="24" t="inlineStr">
        <is>
          <t>E2-Wigan-Plymouth</t>
        </is>
      </c>
      <c r="K2664" s="24" t="n">
        <v>14</v>
      </c>
      <c r="L2664" s="11">
        <f>IF(INDEX(Matches!$X:$X,AA2664)=0,"",IF(I2664="H",INDEX(Matches!$H:$H,AA2664),INDEX(Matches!$I:$I,AA2664)))</f>
        <v/>
      </c>
      <c r="M2664" s="11">
        <f>IF(INDEX(Matches!$X:$X,AA2664)=0,"",IF(I2664="H",INDEX(Matches!$I:$I,AA2664),INDEX(Matches!$H:$H,AA2664)))</f>
        <v/>
      </c>
      <c r="N2664" s="11">
        <f>IF(L2664="","",IF(L2664&gt;M2664,"W",IF(L2664=M2664,"D","L")))</f>
        <v/>
      </c>
      <c r="O2664" s="11">
        <f>IF(L2664="","",IF(L2664&gt;M2664,3,IF(L2664=M2664,1,0)))</f>
        <v/>
      </c>
      <c r="P2664" s="31">
        <f>IF(I2664="H",INDEX(Matches!$L:$L,AA2664),INDEX(Matches!$N:$N,AA2664))</f>
        <v/>
      </c>
      <c r="Q2664" s="31">
        <f>INDEX(Matches!$M:$M,AA2664)</f>
        <v/>
      </c>
      <c r="R2664" s="31">
        <f>IF(I2664="H",INDEX(Matches!$N:$N,AA2664),INDEX(Matches!$L:$L,AA2664))</f>
        <v/>
      </c>
      <c r="S2664" s="33">
        <f>IF(I2664="H",INDEX(Matches!$O:$O,AA2664),INDEX(Matches!$P:$P,AA2664))</f>
        <v/>
      </c>
      <c r="T2664" s="33">
        <f>IF(INDEX(Matches!$J:$J,AA2664)="","",IF(I2664="H",INDEX(Matches!$J:$J,AA2664),INDEX(Matches!$K:$K,AA2664)))</f>
        <v/>
      </c>
      <c r="U2664" s="33">
        <f>IF(INDEX(Matches!$K:$K,AA2664)="","",IF(I2664="H",INDEX(Matches!$K:$K,AA2664),INDEX(Matches!$J:$J,AA2664)))</f>
        <v/>
      </c>
      <c r="V2664" s="30">
        <f>IF(T2664="","",T2664-U2664)</f>
        <v/>
      </c>
      <c r="W2664" s="33">
        <f>IF(I2664="H",INDEX(Matches!$T:$T,AA2664),INDEX(Matches!$U:$U,AA2664))</f>
        <v/>
      </c>
      <c r="X2664" s="11">
        <f>INDEX(Matches!$X:$X,AA2664)</f>
        <v/>
      </c>
      <c r="Y2664" s="30">
        <f>IF(O2664="","",O2664-S2664)</f>
        <v/>
      </c>
      <c r="Z2664" s="30">
        <f>IF(W2664="","",W2664-S2664)</f>
        <v/>
      </c>
      <c r="AA2664" s="24">
        <f>MATCH(J2664,Matches!$A:$A,0)</f>
        <v/>
      </c>
      <c r="AB2664" s="33" t="n"/>
      <c r="AC2664" s="33" t="n">
        <v>1.391968326742106</v>
      </c>
      <c r="AD2664" s="24" t="n"/>
      <c r="AE2664" s="24" t="n">
        <v>5</v>
      </c>
      <c r="AF2664" s="33" t="n"/>
      <c r="AG2664" s="33" t="n"/>
    </row>
    <row r="2665">
      <c r="A2665" s="24" t="inlineStr">
        <is>
          <t>Plymouth|18</t>
        </is>
      </c>
      <c r="B2665" s="24" t="inlineStr">
        <is>
          <t>E2</t>
        </is>
      </c>
      <c r="C2665" s="24" t="inlineStr">
        <is>
          <t>League One</t>
        </is>
      </c>
      <c r="D2665" s="24" t="inlineStr">
        <is>
          <t>Plymouth</t>
        </is>
      </c>
      <c r="E2665" s="24" t="n">
        <v>18</v>
      </c>
      <c r="F2665" s="24" t="n">
        <v>5</v>
      </c>
      <c r="G2665" s="29" t="n">
        <v>46357.82291666666</v>
      </c>
      <c r="H2665" s="24" t="inlineStr">
        <is>
          <t>Bromley</t>
        </is>
      </c>
      <c r="I2665" s="24" t="inlineStr">
        <is>
          <t>H</t>
        </is>
      </c>
      <c r="J2665" s="24" t="inlineStr">
        <is>
          <t>E2-Plymouth-Bromley</t>
        </is>
      </c>
      <c r="K2665" s="24" t="n">
        <v>24</v>
      </c>
      <c r="L2665" s="11">
        <f>IF(INDEX(Matches!$X:$X,AA2665)=0,"",IF(I2665="H",INDEX(Matches!$H:$H,AA2665),INDEX(Matches!$I:$I,AA2665)))</f>
        <v/>
      </c>
      <c r="M2665" s="11">
        <f>IF(INDEX(Matches!$X:$X,AA2665)=0,"",IF(I2665="H",INDEX(Matches!$I:$I,AA2665),INDEX(Matches!$H:$H,AA2665)))</f>
        <v/>
      </c>
      <c r="N2665" s="11">
        <f>IF(L2665="","",IF(L2665&gt;M2665,"W",IF(L2665=M2665,"D","L")))</f>
        <v/>
      </c>
      <c r="O2665" s="11">
        <f>IF(L2665="","",IF(L2665&gt;M2665,3,IF(L2665=M2665,1,0)))</f>
        <v/>
      </c>
      <c r="P2665" s="31">
        <f>IF(I2665="H",INDEX(Matches!$L:$L,AA2665),INDEX(Matches!$N:$N,AA2665))</f>
        <v/>
      </c>
      <c r="Q2665" s="31">
        <f>INDEX(Matches!$M:$M,AA2665)</f>
        <v/>
      </c>
      <c r="R2665" s="31">
        <f>IF(I2665="H",INDEX(Matches!$N:$N,AA2665),INDEX(Matches!$L:$L,AA2665))</f>
        <v/>
      </c>
      <c r="S2665" s="33">
        <f>IF(I2665="H",INDEX(Matches!$O:$O,AA2665),INDEX(Matches!$P:$P,AA2665))</f>
        <v/>
      </c>
      <c r="T2665" s="33">
        <f>IF(INDEX(Matches!$J:$J,AA2665)="","",IF(I2665="H",INDEX(Matches!$J:$J,AA2665),INDEX(Matches!$K:$K,AA2665)))</f>
        <v/>
      </c>
      <c r="U2665" s="33">
        <f>IF(INDEX(Matches!$K:$K,AA2665)="","",IF(I2665="H",INDEX(Matches!$K:$K,AA2665),INDEX(Matches!$J:$J,AA2665)))</f>
        <v/>
      </c>
      <c r="V2665" s="30">
        <f>IF(T2665="","",T2665-U2665)</f>
        <v/>
      </c>
      <c r="W2665" s="33">
        <f>IF(I2665="H",INDEX(Matches!$T:$T,AA2665),INDEX(Matches!$U:$U,AA2665))</f>
        <v/>
      </c>
      <c r="X2665" s="11">
        <f>INDEX(Matches!$X:$X,AA2665)</f>
        <v/>
      </c>
      <c r="Y2665" s="30">
        <f>IF(O2665="","",O2665-S2665)</f>
        <v/>
      </c>
      <c r="Z2665" s="30">
        <f>IF(W2665="","",W2665-S2665)</f>
        <v/>
      </c>
      <c r="AA2665" s="24">
        <f>MATCH(J2665,Matches!$A:$A,0)</f>
        <v/>
      </c>
      <c r="AB2665" s="33" t="n"/>
      <c r="AC2665" s="33" t="n">
        <v>1.970668746761427</v>
      </c>
      <c r="AD2665" s="24" t="n"/>
      <c r="AE2665" s="24" t="n">
        <v>5</v>
      </c>
      <c r="AF2665" s="33" t="n"/>
      <c r="AG2665" s="33" t="n"/>
    </row>
    <row r="2666">
      <c r="A2666" s="24" t="inlineStr">
        <is>
          <t>Plymouth|19</t>
        </is>
      </c>
      <c r="B2666" s="24" t="inlineStr">
        <is>
          <t>E2</t>
        </is>
      </c>
      <c r="C2666" s="24" t="inlineStr">
        <is>
          <t>League One</t>
        </is>
      </c>
      <c r="D2666" s="24" t="inlineStr">
        <is>
          <t>Plymouth</t>
        </is>
      </c>
      <c r="E2666" s="24" t="n">
        <v>19</v>
      </c>
      <c r="F2666" s="24" t="n">
        <v>5</v>
      </c>
      <c r="G2666" s="29" t="n">
        <v>46368.625</v>
      </c>
      <c r="H2666" s="24" t="inlineStr">
        <is>
          <t>Notts County</t>
        </is>
      </c>
      <c r="I2666" s="24" t="inlineStr">
        <is>
          <t>A</t>
        </is>
      </c>
      <c r="J2666" s="24" t="inlineStr">
        <is>
          <t>E2-NottsCou-Plymouth</t>
        </is>
      </c>
      <c r="K2666" s="24" t="n">
        <v>18</v>
      </c>
      <c r="L2666" s="11">
        <f>IF(INDEX(Matches!$X:$X,AA2666)=0,"",IF(I2666="H",INDEX(Matches!$H:$H,AA2666),INDEX(Matches!$I:$I,AA2666)))</f>
        <v/>
      </c>
      <c r="M2666" s="11">
        <f>IF(INDEX(Matches!$X:$X,AA2666)=0,"",IF(I2666="H",INDEX(Matches!$I:$I,AA2666),INDEX(Matches!$H:$H,AA2666)))</f>
        <v/>
      </c>
      <c r="N2666" s="11">
        <f>IF(L2666="","",IF(L2666&gt;M2666,"W",IF(L2666=M2666,"D","L")))</f>
        <v/>
      </c>
      <c r="O2666" s="11">
        <f>IF(L2666="","",IF(L2666&gt;M2666,3,IF(L2666=M2666,1,0)))</f>
        <v/>
      </c>
      <c r="P2666" s="31">
        <f>IF(I2666="H",INDEX(Matches!$L:$L,AA2666),INDEX(Matches!$N:$N,AA2666))</f>
        <v/>
      </c>
      <c r="Q2666" s="31">
        <f>INDEX(Matches!$M:$M,AA2666)</f>
        <v/>
      </c>
      <c r="R2666" s="31">
        <f>IF(I2666="H",INDEX(Matches!$N:$N,AA2666),INDEX(Matches!$L:$L,AA2666))</f>
        <v/>
      </c>
      <c r="S2666" s="33">
        <f>IF(I2666="H",INDEX(Matches!$O:$O,AA2666),INDEX(Matches!$P:$P,AA2666))</f>
        <v/>
      </c>
      <c r="T2666" s="33">
        <f>IF(INDEX(Matches!$J:$J,AA2666)="","",IF(I2666="H",INDEX(Matches!$J:$J,AA2666),INDEX(Matches!$K:$K,AA2666)))</f>
        <v/>
      </c>
      <c r="U2666" s="33">
        <f>IF(INDEX(Matches!$K:$K,AA2666)="","",IF(I2666="H",INDEX(Matches!$K:$K,AA2666),INDEX(Matches!$J:$J,AA2666)))</f>
        <v/>
      </c>
      <c r="V2666" s="30">
        <f>IF(T2666="","",T2666-U2666)</f>
        <v/>
      </c>
      <c r="W2666" s="33">
        <f>IF(I2666="H",INDEX(Matches!$T:$T,AA2666),INDEX(Matches!$U:$U,AA2666))</f>
        <v/>
      </c>
      <c r="X2666" s="11">
        <f>INDEX(Matches!$X:$X,AA2666)</f>
        <v/>
      </c>
      <c r="Y2666" s="30">
        <f>IF(O2666="","",O2666-S2666)</f>
        <v/>
      </c>
      <c r="Z2666" s="30">
        <f>IF(W2666="","",W2666-S2666)</f>
        <v/>
      </c>
      <c r="AA2666" s="24">
        <f>MATCH(J2666,Matches!$A:$A,0)</f>
        <v/>
      </c>
      <c r="AB2666" s="33" t="n"/>
      <c r="AC2666" s="33" t="n">
        <v>1.366589452421502</v>
      </c>
      <c r="AD2666" s="24" t="n"/>
      <c r="AE2666" s="24" t="n">
        <v>5</v>
      </c>
      <c r="AF2666" s="33" t="n"/>
      <c r="AG2666" s="33" t="n"/>
    </row>
    <row r="2667">
      <c r="A2667" s="24" t="inlineStr">
        <is>
          <t>Plymouth|20</t>
        </is>
      </c>
      <c r="B2667" s="24" t="inlineStr">
        <is>
          <t>E2</t>
        </is>
      </c>
      <c r="C2667" s="24" t="inlineStr">
        <is>
          <t>League One</t>
        </is>
      </c>
      <c r="D2667" s="24" t="inlineStr">
        <is>
          <t>Plymouth</t>
        </is>
      </c>
      <c r="E2667" s="24" t="n">
        <v>20</v>
      </c>
      <c r="F2667" s="24" t="n">
        <v>5</v>
      </c>
      <c r="G2667" s="29" t="n">
        <v>46375.625</v>
      </c>
      <c r="H2667" s="24" t="inlineStr">
        <is>
          <t>Mansfield</t>
        </is>
      </c>
      <c r="I2667" s="24" t="inlineStr">
        <is>
          <t>H</t>
        </is>
      </c>
      <c r="J2667" s="24" t="inlineStr">
        <is>
          <t>E2-Plymouth-Mansfiel</t>
        </is>
      </c>
      <c r="K2667" s="24" t="n">
        <v>16</v>
      </c>
      <c r="L2667" s="11">
        <f>IF(INDEX(Matches!$X:$X,AA2667)=0,"",IF(I2667="H",INDEX(Matches!$H:$H,AA2667),INDEX(Matches!$I:$I,AA2667)))</f>
        <v/>
      </c>
      <c r="M2667" s="11">
        <f>IF(INDEX(Matches!$X:$X,AA2667)=0,"",IF(I2667="H",INDEX(Matches!$I:$I,AA2667),INDEX(Matches!$H:$H,AA2667)))</f>
        <v/>
      </c>
      <c r="N2667" s="11">
        <f>IF(L2667="","",IF(L2667&gt;M2667,"W",IF(L2667=M2667,"D","L")))</f>
        <v/>
      </c>
      <c r="O2667" s="11">
        <f>IF(L2667="","",IF(L2667&gt;M2667,3,IF(L2667=M2667,1,0)))</f>
        <v/>
      </c>
      <c r="P2667" s="31">
        <f>IF(I2667="H",INDEX(Matches!$L:$L,AA2667),INDEX(Matches!$N:$N,AA2667))</f>
        <v/>
      </c>
      <c r="Q2667" s="31">
        <f>INDEX(Matches!$M:$M,AA2667)</f>
        <v/>
      </c>
      <c r="R2667" s="31">
        <f>IF(I2667="H",INDEX(Matches!$N:$N,AA2667),INDEX(Matches!$L:$L,AA2667))</f>
        <v/>
      </c>
      <c r="S2667" s="33">
        <f>IF(I2667="H",INDEX(Matches!$O:$O,AA2667),INDEX(Matches!$P:$P,AA2667))</f>
        <v/>
      </c>
      <c r="T2667" s="33">
        <f>IF(INDEX(Matches!$J:$J,AA2667)="","",IF(I2667="H",INDEX(Matches!$J:$J,AA2667),INDEX(Matches!$K:$K,AA2667)))</f>
        <v/>
      </c>
      <c r="U2667" s="33">
        <f>IF(INDEX(Matches!$K:$K,AA2667)="","",IF(I2667="H",INDEX(Matches!$K:$K,AA2667),INDEX(Matches!$J:$J,AA2667)))</f>
        <v/>
      </c>
      <c r="V2667" s="30">
        <f>IF(T2667="","",T2667-U2667)</f>
        <v/>
      </c>
      <c r="W2667" s="33">
        <f>IF(I2667="H",INDEX(Matches!$T:$T,AA2667),INDEX(Matches!$U:$U,AA2667))</f>
        <v/>
      </c>
      <c r="X2667" s="11">
        <f>INDEX(Matches!$X:$X,AA2667)</f>
        <v/>
      </c>
      <c r="Y2667" s="30">
        <f>IF(O2667="","",O2667-S2667)</f>
        <v/>
      </c>
      <c r="Z2667" s="30">
        <f>IF(W2667="","",W2667-S2667)</f>
        <v/>
      </c>
      <c r="AA2667" s="24">
        <f>MATCH(J2667,Matches!$A:$A,0)</f>
        <v/>
      </c>
      <c r="AB2667" s="33" t="n"/>
      <c r="AC2667" s="33" t="n">
        <v>1.684217140003742</v>
      </c>
      <c r="AD2667" s="24" t="n"/>
      <c r="AE2667" s="24" t="n">
        <v>5</v>
      </c>
      <c r="AF2667" s="33" t="n"/>
      <c r="AG2667" s="33" t="n"/>
    </row>
    <row r="2668">
      <c r="A2668" s="24" t="inlineStr">
        <is>
          <t>Plymouth|21</t>
        </is>
      </c>
      <c r="B2668" s="24" t="inlineStr">
        <is>
          <t>E2</t>
        </is>
      </c>
      <c r="C2668" s="24" t="inlineStr">
        <is>
          <t>League One</t>
        </is>
      </c>
      <c r="D2668" s="24" t="inlineStr">
        <is>
          <t>Plymouth</t>
        </is>
      </c>
      <c r="E2668" s="24" t="n">
        <v>21</v>
      </c>
      <c r="F2668" s="24" t="n">
        <v>6</v>
      </c>
      <c r="G2668" s="29" t="n">
        <v>46382.625</v>
      </c>
      <c r="H2668" s="24" t="inlineStr">
        <is>
          <t>Oxford</t>
        </is>
      </c>
      <c r="I2668" s="24" t="inlineStr">
        <is>
          <t>A</t>
        </is>
      </c>
      <c r="J2668" s="24" t="inlineStr">
        <is>
          <t>E2-Oxford-Plymouth</t>
        </is>
      </c>
      <c r="K2668" s="24" t="n">
        <v>11</v>
      </c>
      <c r="L2668" s="11">
        <f>IF(INDEX(Matches!$X:$X,AA2668)=0,"",IF(I2668="H",INDEX(Matches!$H:$H,AA2668),INDEX(Matches!$I:$I,AA2668)))</f>
        <v/>
      </c>
      <c r="M2668" s="11">
        <f>IF(INDEX(Matches!$X:$X,AA2668)=0,"",IF(I2668="H",INDEX(Matches!$I:$I,AA2668),INDEX(Matches!$H:$H,AA2668)))</f>
        <v/>
      </c>
      <c r="N2668" s="11">
        <f>IF(L2668="","",IF(L2668&gt;M2668,"W",IF(L2668=M2668,"D","L")))</f>
        <v/>
      </c>
      <c r="O2668" s="11">
        <f>IF(L2668="","",IF(L2668&gt;M2668,3,IF(L2668=M2668,1,0)))</f>
        <v/>
      </c>
      <c r="P2668" s="31">
        <f>IF(I2668="H",INDEX(Matches!$L:$L,AA2668),INDEX(Matches!$N:$N,AA2668))</f>
        <v/>
      </c>
      <c r="Q2668" s="31">
        <f>INDEX(Matches!$M:$M,AA2668)</f>
        <v/>
      </c>
      <c r="R2668" s="31">
        <f>IF(I2668="H",INDEX(Matches!$N:$N,AA2668),INDEX(Matches!$L:$L,AA2668))</f>
        <v/>
      </c>
      <c r="S2668" s="33">
        <f>IF(I2668="H",INDEX(Matches!$O:$O,AA2668),INDEX(Matches!$P:$P,AA2668))</f>
        <v/>
      </c>
      <c r="T2668" s="33">
        <f>IF(INDEX(Matches!$J:$J,AA2668)="","",IF(I2668="H",INDEX(Matches!$J:$J,AA2668),INDEX(Matches!$K:$K,AA2668)))</f>
        <v/>
      </c>
      <c r="U2668" s="33">
        <f>IF(INDEX(Matches!$K:$K,AA2668)="","",IF(I2668="H",INDEX(Matches!$K:$K,AA2668),INDEX(Matches!$J:$J,AA2668)))</f>
        <v/>
      </c>
      <c r="V2668" s="30">
        <f>IF(T2668="","",T2668-U2668)</f>
        <v/>
      </c>
      <c r="W2668" s="33">
        <f>IF(I2668="H",INDEX(Matches!$T:$T,AA2668),INDEX(Matches!$U:$U,AA2668))</f>
        <v/>
      </c>
      <c r="X2668" s="11">
        <f>INDEX(Matches!$X:$X,AA2668)</f>
        <v/>
      </c>
      <c r="Y2668" s="30">
        <f>IF(O2668="","",O2668-S2668)</f>
        <v/>
      </c>
      <c r="Z2668" s="30">
        <f>IF(W2668="","",W2668-S2668)</f>
        <v/>
      </c>
      <c r="AA2668" s="24">
        <f>MATCH(J2668,Matches!$A:$A,0)</f>
        <v/>
      </c>
      <c r="AB2668" s="33" t="n"/>
      <c r="AC2668" s="33" t="n">
        <v>1.334026014710006</v>
      </c>
      <c r="AD2668" s="24" t="n"/>
      <c r="AE2668" s="24" t="n">
        <v>6</v>
      </c>
      <c r="AF2668" s="33" t="n"/>
      <c r="AG2668" s="33" t="n"/>
    </row>
    <row r="2669">
      <c r="A2669" s="24" t="inlineStr">
        <is>
          <t>Plymouth|22</t>
        </is>
      </c>
      <c r="B2669" s="24" t="inlineStr">
        <is>
          <t>E2</t>
        </is>
      </c>
      <c r="C2669" s="24" t="inlineStr">
        <is>
          <t>League One</t>
        </is>
      </c>
      <c r="D2669" s="24" t="inlineStr">
        <is>
          <t>Plymouth</t>
        </is>
      </c>
      <c r="E2669" s="24" t="n">
        <v>22</v>
      </c>
      <c r="F2669" s="24" t="n">
        <v>6</v>
      </c>
      <c r="G2669" s="29" t="n">
        <v>46385.82291666666</v>
      </c>
      <c r="H2669" s="24" t="inlineStr">
        <is>
          <t>MK Dons</t>
        </is>
      </c>
      <c r="I2669" s="24" t="inlineStr">
        <is>
          <t>H</t>
        </is>
      </c>
      <c r="J2669" s="24" t="inlineStr">
        <is>
          <t>E2-Plymouth-MKDons</t>
        </is>
      </c>
      <c r="K2669" s="24" t="n">
        <v>6</v>
      </c>
      <c r="L2669" s="11">
        <f>IF(INDEX(Matches!$X:$X,AA2669)=0,"",IF(I2669="H",INDEX(Matches!$H:$H,AA2669),INDEX(Matches!$I:$I,AA2669)))</f>
        <v/>
      </c>
      <c r="M2669" s="11">
        <f>IF(INDEX(Matches!$X:$X,AA2669)=0,"",IF(I2669="H",INDEX(Matches!$I:$I,AA2669),INDEX(Matches!$H:$H,AA2669)))</f>
        <v/>
      </c>
      <c r="N2669" s="11">
        <f>IF(L2669="","",IF(L2669&gt;M2669,"W",IF(L2669=M2669,"D","L")))</f>
        <v/>
      </c>
      <c r="O2669" s="11">
        <f>IF(L2669="","",IF(L2669&gt;M2669,3,IF(L2669=M2669,1,0)))</f>
        <v/>
      </c>
      <c r="P2669" s="31">
        <f>IF(I2669="H",INDEX(Matches!$L:$L,AA2669),INDEX(Matches!$N:$N,AA2669))</f>
        <v/>
      </c>
      <c r="Q2669" s="31">
        <f>INDEX(Matches!$M:$M,AA2669)</f>
        <v/>
      </c>
      <c r="R2669" s="31">
        <f>IF(I2669="H",INDEX(Matches!$N:$N,AA2669),INDEX(Matches!$L:$L,AA2669))</f>
        <v/>
      </c>
      <c r="S2669" s="33">
        <f>IF(I2669="H",INDEX(Matches!$O:$O,AA2669),INDEX(Matches!$P:$P,AA2669))</f>
        <v/>
      </c>
      <c r="T2669" s="33">
        <f>IF(INDEX(Matches!$J:$J,AA2669)="","",IF(I2669="H",INDEX(Matches!$J:$J,AA2669),INDEX(Matches!$K:$K,AA2669)))</f>
        <v/>
      </c>
      <c r="U2669" s="33">
        <f>IF(INDEX(Matches!$K:$K,AA2669)="","",IF(I2669="H",INDEX(Matches!$K:$K,AA2669),INDEX(Matches!$J:$J,AA2669)))</f>
        <v/>
      </c>
      <c r="V2669" s="30">
        <f>IF(T2669="","",T2669-U2669)</f>
        <v/>
      </c>
      <c r="W2669" s="33">
        <f>IF(I2669="H",INDEX(Matches!$T:$T,AA2669),INDEX(Matches!$U:$U,AA2669))</f>
        <v/>
      </c>
      <c r="X2669" s="11">
        <f>INDEX(Matches!$X:$X,AA2669)</f>
        <v/>
      </c>
      <c r="Y2669" s="30">
        <f>IF(O2669="","",O2669-S2669)</f>
        <v/>
      </c>
      <c r="Z2669" s="30">
        <f>IF(W2669="","",W2669-S2669)</f>
        <v/>
      </c>
      <c r="AA2669" s="24">
        <f>MATCH(J2669,Matches!$A:$A,0)</f>
        <v/>
      </c>
      <c r="AB2669" s="33" t="n"/>
      <c r="AC2669" s="33" t="n">
        <v>1.561008720754204</v>
      </c>
      <c r="AD2669" s="24" t="n"/>
      <c r="AE2669" s="24" t="n">
        <v>6</v>
      </c>
      <c r="AF2669" s="33" t="n"/>
      <c r="AG2669" s="33" t="n"/>
    </row>
    <row r="2670">
      <c r="A2670" s="24" t="inlineStr">
        <is>
          <t>Plymouth|23</t>
        </is>
      </c>
      <c r="B2670" s="24" t="inlineStr">
        <is>
          <t>E2</t>
        </is>
      </c>
      <c r="C2670" s="24" t="inlineStr">
        <is>
          <t>League One</t>
        </is>
      </c>
      <c r="D2670" s="24" t="inlineStr">
        <is>
          <t>Plymouth</t>
        </is>
      </c>
      <c r="E2670" s="24" t="n">
        <v>23</v>
      </c>
      <c r="F2670" s="24" t="n">
        <v>6</v>
      </c>
      <c r="G2670" s="29" t="n">
        <v>46389.625</v>
      </c>
      <c r="H2670" s="24" t="inlineStr">
        <is>
          <t>Luton</t>
        </is>
      </c>
      <c r="I2670" s="24" t="inlineStr">
        <is>
          <t>H</t>
        </is>
      </c>
      <c r="J2670" s="24" t="inlineStr">
        <is>
          <t>E2-Plymouth-Luton</t>
        </is>
      </c>
      <c r="K2670" s="24" t="n">
        <v>3</v>
      </c>
      <c r="L2670" s="11">
        <f>IF(INDEX(Matches!$X:$X,AA2670)=0,"",IF(I2670="H",INDEX(Matches!$H:$H,AA2670),INDEX(Matches!$I:$I,AA2670)))</f>
        <v/>
      </c>
      <c r="M2670" s="11">
        <f>IF(INDEX(Matches!$X:$X,AA2670)=0,"",IF(I2670="H",INDEX(Matches!$I:$I,AA2670),INDEX(Matches!$H:$H,AA2670)))</f>
        <v/>
      </c>
      <c r="N2670" s="11">
        <f>IF(L2670="","",IF(L2670&gt;M2670,"W",IF(L2670=M2670,"D","L")))</f>
        <v/>
      </c>
      <c r="O2670" s="11">
        <f>IF(L2670="","",IF(L2670&gt;M2670,3,IF(L2670=M2670,1,0)))</f>
        <v/>
      </c>
      <c r="P2670" s="31">
        <f>IF(I2670="H",INDEX(Matches!$L:$L,AA2670),INDEX(Matches!$N:$N,AA2670))</f>
        <v/>
      </c>
      <c r="Q2670" s="31">
        <f>INDEX(Matches!$M:$M,AA2670)</f>
        <v/>
      </c>
      <c r="R2670" s="31">
        <f>IF(I2670="H",INDEX(Matches!$N:$N,AA2670),INDEX(Matches!$L:$L,AA2670))</f>
        <v/>
      </c>
      <c r="S2670" s="33">
        <f>IF(I2670="H",INDEX(Matches!$O:$O,AA2670),INDEX(Matches!$P:$P,AA2670))</f>
        <v/>
      </c>
      <c r="T2670" s="33">
        <f>IF(INDEX(Matches!$J:$J,AA2670)="","",IF(I2670="H",INDEX(Matches!$J:$J,AA2670),INDEX(Matches!$K:$K,AA2670)))</f>
        <v/>
      </c>
      <c r="U2670" s="33">
        <f>IF(INDEX(Matches!$K:$K,AA2670)="","",IF(I2670="H",INDEX(Matches!$K:$K,AA2670),INDEX(Matches!$J:$J,AA2670)))</f>
        <v/>
      </c>
      <c r="V2670" s="30">
        <f>IF(T2670="","",T2670-U2670)</f>
        <v/>
      </c>
      <c r="W2670" s="33">
        <f>IF(I2670="H",INDEX(Matches!$T:$T,AA2670),INDEX(Matches!$U:$U,AA2670))</f>
        <v/>
      </c>
      <c r="X2670" s="11">
        <f>INDEX(Matches!$X:$X,AA2670)</f>
        <v/>
      </c>
      <c r="Y2670" s="30">
        <f>IF(O2670="","",O2670-S2670)</f>
        <v/>
      </c>
      <c r="Z2670" s="30">
        <f>IF(W2670="","",W2670-S2670)</f>
        <v/>
      </c>
      <c r="AA2670" s="24">
        <f>MATCH(J2670,Matches!$A:$A,0)</f>
        <v/>
      </c>
      <c r="AB2670" s="33" t="n"/>
      <c r="AC2670" s="33" t="n">
        <v>1.415423643213573</v>
      </c>
      <c r="AD2670" s="24" t="n"/>
      <c r="AE2670" s="24" t="n">
        <v>6</v>
      </c>
      <c r="AF2670" s="33" t="n"/>
      <c r="AG2670" s="33" t="n"/>
    </row>
    <row r="2671">
      <c r="A2671" s="24" t="inlineStr">
        <is>
          <t>Plymouth|24</t>
        </is>
      </c>
      <c r="B2671" s="24" t="inlineStr">
        <is>
          <t>E2</t>
        </is>
      </c>
      <c r="C2671" s="24" t="inlineStr">
        <is>
          <t>League One</t>
        </is>
      </c>
      <c r="D2671" s="24" t="inlineStr">
        <is>
          <t>Plymouth</t>
        </is>
      </c>
      <c r="E2671" s="24" t="n">
        <v>24</v>
      </c>
      <c r="F2671" s="24" t="n">
        <v>6</v>
      </c>
      <c r="G2671" s="29" t="n">
        <v>46396.625</v>
      </c>
      <c r="H2671" s="24" t="inlineStr">
        <is>
          <t>Mansfield</t>
        </is>
      </c>
      <c r="I2671" s="24" t="inlineStr">
        <is>
          <t>A</t>
        </is>
      </c>
      <c r="J2671" s="24" t="inlineStr">
        <is>
          <t>E2-Mansfiel-Plymouth</t>
        </is>
      </c>
      <c r="K2671" s="24" t="n">
        <v>16</v>
      </c>
      <c r="L2671" s="11">
        <f>IF(INDEX(Matches!$X:$X,AA2671)=0,"",IF(I2671="H",INDEX(Matches!$H:$H,AA2671),INDEX(Matches!$I:$I,AA2671)))</f>
        <v/>
      </c>
      <c r="M2671" s="11">
        <f>IF(INDEX(Matches!$X:$X,AA2671)=0,"",IF(I2671="H",INDEX(Matches!$I:$I,AA2671),INDEX(Matches!$H:$H,AA2671)))</f>
        <v/>
      </c>
      <c r="N2671" s="11">
        <f>IF(L2671="","",IF(L2671&gt;M2671,"W",IF(L2671=M2671,"D","L")))</f>
        <v/>
      </c>
      <c r="O2671" s="11">
        <f>IF(L2671="","",IF(L2671&gt;M2671,3,IF(L2671=M2671,1,0)))</f>
        <v/>
      </c>
      <c r="P2671" s="31">
        <f>IF(I2671="H",INDEX(Matches!$L:$L,AA2671),INDEX(Matches!$N:$N,AA2671))</f>
        <v/>
      </c>
      <c r="Q2671" s="31">
        <f>INDEX(Matches!$M:$M,AA2671)</f>
        <v/>
      </c>
      <c r="R2671" s="31">
        <f>IF(I2671="H",INDEX(Matches!$N:$N,AA2671),INDEX(Matches!$L:$L,AA2671))</f>
        <v/>
      </c>
      <c r="S2671" s="33">
        <f>IF(I2671="H",INDEX(Matches!$O:$O,AA2671),INDEX(Matches!$P:$P,AA2671))</f>
        <v/>
      </c>
      <c r="T2671" s="33">
        <f>IF(INDEX(Matches!$J:$J,AA2671)="","",IF(I2671="H",INDEX(Matches!$J:$J,AA2671),INDEX(Matches!$K:$K,AA2671)))</f>
        <v/>
      </c>
      <c r="U2671" s="33">
        <f>IF(INDEX(Matches!$K:$K,AA2671)="","",IF(I2671="H",INDEX(Matches!$K:$K,AA2671),INDEX(Matches!$J:$J,AA2671)))</f>
        <v/>
      </c>
      <c r="V2671" s="30">
        <f>IF(T2671="","",T2671-U2671)</f>
        <v/>
      </c>
      <c r="W2671" s="33">
        <f>IF(I2671="H",INDEX(Matches!$T:$T,AA2671),INDEX(Matches!$U:$U,AA2671))</f>
        <v/>
      </c>
      <c r="X2671" s="11">
        <f>INDEX(Matches!$X:$X,AA2671)</f>
        <v/>
      </c>
      <c r="Y2671" s="30">
        <f>IF(O2671="","",O2671-S2671)</f>
        <v/>
      </c>
      <c r="Z2671" s="30">
        <f>IF(W2671="","",W2671-S2671)</f>
        <v/>
      </c>
      <c r="AA2671" s="24">
        <f>MATCH(J2671,Matches!$A:$A,0)</f>
        <v/>
      </c>
      <c r="AB2671" s="33" t="n"/>
      <c r="AC2671" s="33" t="n">
        <v>1.356675825989381</v>
      </c>
      <c r="AD2671" s="24" t="n"/>
      <c r="AE2671" s="24" t="n">
        <v>6</v>
      </c>
      <c r="AF2671" s="33" t="n"/>
      <c r="AG2671" s="33" t="n"/>
    </row>
    <row r="2672">
      <c r="A2672" s="24" t="inlineStr">
        <is>
          <t>Plymouth|25</t>
        </is>
      </c>
      <c r="B2672" s="24" t="inlineStr">
        <is>
          <t>E2</t>
        </is>
      </c>
      <c r="C2672" s="24" t="inlineStr">
        <is>
          <t>League One</t>
        </is>
      </c>
      <c r="D2672" s="24" t="inlineStr">
        <is>
          <t>Plymouth</t>
        </is>
      </c>
      <c r="E2672" s="24" t="n">
        <v>25</v>
      </c>
      <c r="F2672" s="24" t="n">
        <v>7</v>
      </c>
      <c r="G2672" s="29" t="n">
        <v>46403.625</v>
      </c>
      <c r="H2672" s="24" t="inlineStr">
        <is>
          <t>Huddersfield</t>
        </is>
      </c>
      <c r="I2672" s="24" t="inlineStr">
        <is>
          <t>A</t>
        </is>
      </c>
      <c r="J2672" s="24" t="inlineStr">
        <is>
          <t>E2-Huddersf-Plymouth</t>
        </is>
      </c>
      <c r="K2672" s="24" t="n">
        <v>4</v>
      </c>
      <c r="L2672" s="11">
        <f>IF(INDEX(Matches!$X:$X,AA2672)=0,"",IF(I2672="H",INDEX(Matches!$H:$H,AA2672),INDEX(Matches!$I:$I,AA2672)))</f>
        <v/>
      </c>
      <c r="M2672" s="11">
        <f>IF(INDEX(Matches!$X:$X,AA2672)=0,"",IF(I2672="H",INDEX(Matches!$I:$I,AA2672),INDEX(Matches!$H:$H,AA2672)))</f>
        <v/>
      </c>
      <c r="N2672" s="11">
        <f>IF(L2672="","",IF(L2672&gt;M2672,"W",IF(L2672=M2672,"D","L")))</f>
        <v/>
      </c>
      <c r="O2672" s="11">
        <f>IF(L2672="","",IF(L2672&gt;M2672,3,IF(L2672=M2672,1,0)))</f>
        <v/>
      </c>
      <c r="P2672" s="31">
        <f>IF(I2672="H",INDEX(Matches!$L:$L,AA2672),INDEX(Matches!$N:$N,AA2672))</f>
        <v/>
      </c>
      <c r="Q2672" s="31">
        <f>INDEX(Matches!$M:$M,AA2672)</f>
        <v/>
      </c>
      <c r="R2672" s="31">
        <f>IF(I2672="H",INDEX(Matches!$N:$N,AA2672),INDEX(Matches!$L:$L,AA2672))</f>
        <v/>
      </c>
      <c r="S2672" s="33">
        <f>IF(I2672="H",INDEX(Matches!$O:$O,AA2672),INDEX(Matches!$P:$P,AA2672))</f>
        <v/>
      </c>
      <c r="T2672" s="33">
        <f>IF(INDEX(Matches!$J:$J,AA2672)="","",IF(I2672="H",INDEX(Matches!$J:$J,AA2672),INDEX(Matches!$K:$K,AA2672)))</f>
        <v/>
      </c>
      <c r="U2672" s="33">
        <f>IF(INDEX(Matches!$K:$K,AA2672)="","",IF(I2672="H",INDEX(Matches!$K:$K,AA2672),INDEX(Matches!$J:$J,AA2672)))</f>
        <v/>
      </c>
      <c r="V2672" s="30">
        <f>IF(T2672="","",T2672-U2672)</f>
        <v/>
      </c>
      <c r="W2672" s="33">
        <f>IF(I2672="H",INDEX(Matches!$T:$T,AA2672),INDEX(Matches!$U:$U,AA2672))</f>
        <v/>
      </c>
      <c r="X2672" s="11">
        <f>INDEX(Matches!$X:$X,AA2672)</f>
        <v/>
      </c>
      <c r="Y2672" s="30">
        <f>IF(O2672="","",O2672-S2672)</f>
        <v/>
      </c>
      <c r="Z2672" s="30">
        <f>IF(W2672="","",W2672-S2672)</f>
        <v/>
      </c>
      <c r="AA2672" s="24">
        <f>MATCH(J2672,Matches!$A:$A,0)</f>
        <v/>
      </c>
      <c r="AB2672" s="33" t="n"/>
      <c r="AC2672" s="33" t="n">
        <v>1.092929766985548</v>
      </c>
      <c r="AD2672" s="24" t="n"/>
      <c r="AE2672" s="24" t="n">
        <v>7</v>
      </c>
      <c r="AF2672" s="33" t="n"/>
      <c r="AG2672" s="33" t="n"/>
    </row>
    <row r="2673">
      <c r="A2673" s="24" t="inlineStr">
        <is>
          <t>Plymouth|26</t>
        </is>
      </c>
      <c r="B2673" s="24" t="inlineStr">
        <is>
          <t>E2</t>
        </is>
      </c>
      <c r="C2673" s="24" t="inlineStr">
        <is>
          <t>League One</t>
        </is>
      </c>
      <c r="D2673" s="24" t="inlineStr">
        <is>
          <t>Plymouth</t>
        </is>
      </c>
      <c r="E2673" s="24" t="n">
        <v>26</v>
      </c>
      <c r="F2673" s="24" t="n">
        <v>7</v>
      </c>
      <c r="G2673" s="29" t="n">
        <v>46406.82291666666</v>
      </c>
      <c r="H2673" s="24" t="inlineStr">
        <is>
          <t>Stevenage</t>
        </is>
      </c>
      <c r="I2673" s="24" t="inlineStr">
        <is>
          <t>H</t>
        </is>
      </c>
      <c r="J2673" s="24" t="inlineStr">
        <is>
          <t>E2-Plymouth-Stevenag</t>
        </is>
      </c>
      <c r="K2673" s="24" t="n">
        <v>17</v>
      </c>
      <c r="L2673" s="11">
        <f>IF(INDEX(Matches!$X:$X,AA2673)=0,"",IF(I2673="H",INDEX(Matches!$H:$H,AA2673),INDEX(Matches!$I:$I,AA2673)))</f>
        <v/>
      </c>
      <c r="M2673" s="11">
        <f>IF(INDEX(Matches!$X:$X,AA2673)=0,"",IF(I2673="H",INDEX(Matches!$I:$I,AA2673),INDEX(Matches!$H:$H,AA2673)))</f>
        <v/>
      </c>
      <c r="N2673" s="11">
        <f>IF(L2673="","",IF(L2673&gt;M2673,"W",IF(L2673=M2673,"D","L")))</f>
        <v/>
      </c>
      <c r="O2673" s="11">
        <f>IF(L2673="","",IF(L2673&gt;M2673,3,IF(L2673=M2673,1,0)))</f>
        <v/>
      </c>
      <c r="P2673" s="31">
        <f>IF(I2673="H",INDEX(Matches!$L:$L,AA2673),INDEX(Matches!$N:$N,AA2673))</f>
        <v/>
      </c>
      <c r="Q2673" s="31">
        <f>INDEX(Matches!$M:$M,AA2673)</f>
        <v/>
      </c>
      <c r="R2673" s="31">
        <f>IF(I2673="H",INDEX(Matches!$N:$N,AA2673),INDEX(Matches!$L:$L,AA2673))</f>
        <v/>
      </c>
      <c r="S2673" s="33">
        <f>IF(I2673="H",INDEX(Matches!$O:$O,AA2673),INDEX(Matches!$P:$P,AA2673))</f>
        <v/>
      </c>
      <c r="T2673" s="33">
        <f>IF(INDEX(Matches!$J:$J,AA2673)="","",IF(I2673="H",INDEX(Matches!$J:$J,AA2673),INDEX(Matches!$K:$K,AA2673)))</f>
        <v/>
      </c>
      <c r="U2673" s="33">
        <f>IF(INDEX(Matches!$K:$K,AA2673)="","",IF(I2673="H",INDEX(Matches!$K:$K,AA2673),INDEX(Matches!$J:$J,AA2673)))</f>
        <v/>
      </c>
      <c r="V2673" s="30">
        <f>IF(T2673="","",T2673-U2673)</f>
        <v/>
      </c>
      <c r="W2673" s="33">
        <f>IF(I2673="H",INDEX(Matches!$T:$T,AA2673),INDEX(Matches!$U:$U,AA2673))</f>
        <v/>
      </c>
      <c r="X2673" s="11">
        <f>INDEX(Matches!$X:$X,AA2673)</f>
        <v/>
      </c>
      <c r="Y2673" s="30">
        <f>IF(O2673="","",O2673-S2673)</f>
        <v/>
      </c>
      <c r="Z2673" s="30">
        <f>IF(W2673="","",W2673-S2673)</f>
        <v/>
      </c>
      <c r="AA2673" s="24">
        <f>MATCH(J2673,Matches!$A:$A,0)</f>
        <v/>
      </c>
      <c r="AB2673" s="33" t="n"/>
      <c r="AC2673" s="33" t="n">
        <v>1.691433451443834</v>
      </c>
      <c r="AD2673" s="24" t="n"/>
      <c r="AE2673" s="24" t="n">
        <v>7</v>
      </c>
      <c r="AF2673" s="33" t="n"/>
      <c r="AG2673" s="33" t="n"/>
    </row>
    <row r="2674">
      <c r="A2674" s="24" t="inlineStr">
        <is>
          <t>Plymouth|27</t>
        </is>
      </c>
      <c r="B2674" s="24" t="inlineStr">
        <is>
          <t>E2</t>
        </is>
      </c>
      <c r="C2674" s="24" t="inlineStr">
        <is>
          <t>League One</t>
        </is>
      </c>
      <c r="D2674" s="24" t="inlineStr">
        <is>
          <t>Plymouth</t>
        </is>
      </c>
      <c r="E2674" s="24" t="n">
        <v>27</v>
      </c>
      <c r="F2674" s="24" t="n">
        <v>7</v>
      </c>
      <c r="G2674" s="29" t="n">
        <v>46410.625</v>
      </c>
      <c r="H2674" s="24" t="inlineStr">
        <is>
          <t>Cambridge</t>
        </is>
      </c>
      <c r="I2674" s="24" t="inlineStr">
        <is>
          <t>H</t>
        </is>
      </c>
      <c r="J2674" s="24" t="inlineStr">
        <is>
          <t>E2-Plymouth-Cambridg</t>
        </is>
      </c>
      <c r="K2674" s="24" t="n">
        <v>21</v>
      </c>
      <c r="L2674" s="11">
        <f>IF(INDEX(Matches!$X:$X,AA2674)=0,"",IF(I2674="H",INDEX(Matches!$H:$H,AA2674),INDEX(Matches!$I:$I,AA2674)))</f>
        <v/>
      </c>
      <c r="M2674" s="11">
        <f>IF(INDEX(Matches!$X:$X,AA2674)=0,"",IF(I2674="H",INDEX(Matches!$I:$I,AA2674),INDEX(Matches!$H:$H,AA2674)))</f>
        <v/>
      </c>
      <c r="N2674" s="11">
        <f>IF(L2674="","",IF(L2674&gt;M2674,"W",IF(L2674=M2674,"D","L")))</f>
        <v/>
      </c>
      <c r="O2674" s="11">
        <f>IF(L2674="","",IF(L2674&gt;M2674,3,IF(L2674=M2674,1,0)))</f>
        <v/>
      </c>
      <c r="P2674" s="31">
        <f>IF(I2674="H",INDEX(Matches!$L:$L,AA2674),INDEX(Matches!$N:$N,AA2674))</f>
        <v/>
      </c>
      <c r="Q2674" s="31">
        <f>INDEX(Matches!$M:$M,AA2674)</f>
        <v/>
      </c>
      <c r="R2674" s="31">
        <f>IF(I2674="H",INDEX(Matches!$N:$N,AA2674),INDEX(Matches!$L:$L,AA2674))</f>
        <v/>
      </c>
      <c r="S2674" s="33">
        <f>IF(I2674="H",INDEX(Matches!$O:$O,AA2674),INDEX(Matches!$P:$P,AA2674))</f>
        <v/>
      </c>
      <c r="T2674" s="33">
        <f>IF(INDEX(Matches!$J:$J,AA2674)="","",IF(I2674="H",INDEX(Matches!$J:$J,AA2674),INDEX(Matches!$K:$K,AA2674)))</f>
        <v/>
      </c>
      <c r="U2674" s="33">
        <f>IF(INDEX(Matches!$K:$K,AA2674)="","",IF(I2674="H",INDEX(Matches!$K:$K,AA2674),INDEX(Matches!$J:$J,AA2674)))</f>
        <v/>
      </c>
      <c r="V2674" s="30">
        <f>IF(T2674="","",T2674-U2674)</f>
        <v/>
      </c>
      <c r="W2674" s="33">
        <f>IF(I2674="H",INDEX(Matches!$T:$T,AA2674),INDEX(Matches!$U:$U,AA2674))</f>
        <v/>
      </c>
      <c r="X2674" s="11">
        <f>INDEX(Matches!$X:$X,AA2674)</f>
        <v/>
      </c>
      <c r="Y2674" s="30">
        <f>IF(O2674="","",O2674-S2674)</f>
        <v/>
      </c>
      <c r="Z2674" s="30">
        <f>IF(W2674="","",W2674-S2674)</f>
        <v/>
      </c>
      <c r="AA2674" s="24">
        <f>MATCH(J2674,Matches!$A:$A,0)</f>
        <v/>
      </c>
      <c r="AB2674" s="33" t="n"/>
      <c r="AC2674" s="33" t="n">
        <v>1.797002186585546</v>
      </c>
      <c r="AD2674" s="24" t="n"/>
      <c r="AE2674" s="24" t="n">
        <v>7</v>
      </c>
      <c r="AF2674" s="33" t="n"/>
      <c r="AG2674" s="33" t="n"/>
    </row>
    <row r="2675">
      <c r="A2675" s="24" t="inlineStr">
        <is>
          <t>Plymouth|28</t>
        </is>
      </c>
      <c r="B2675" s="24" t="inlineStr">
        <is>
          <t>E2</t>
        </is>
      </c>
      <c r="C2675" s="24" t="inlineStr">
        <is>
          <t>League One</t>
        </is>
      </c>
      <c r="D2675" s="24" t="inlineStr">
        <is>
          <t>Plymouth</t>
        </is>
      </c>
      <c r="E2675" s="24" t="n">
        <v>28</v>
      </c>
      <c r="F2675" s="24" t="n">
        <v>7</v>
      </c>
      <c r="G2675" s="29" t="n">
        <v>46417.625</v>
      </c>
      <c r="H2675" s="24" t="inlineStr">
        <is>
          <t>Reading</t>
        </is>
      </c>
      <c r="I2675" s="24" t="inlineStr">
        <is>
          <t>A</t>
        </is>
      </c>
      <c r="J2675" s="24" t="inlineStr">
        <is>
          <t>E2-Reading-Plymouth</t>
        </is>
      </c>
      <c r="K2675" s="24" t="n">
        <v>12</v>
      </c>
      <c r="L2675" s="11">
        <f>IF(INDEX(Matches!$X:$X,AA2675)=0,"",IF(I2675="H",INDEX(Matches!$H:$H,AA2675),INDEX(Matches!$I:$I,AA2675)))</f>
        <v/>
      </c>
      <c r="M2675" s="11">
        <f>IF(INDEX(Matches!$X:$X,AA2675)=0,"",IF(I2675="H",INDEX(Matches!$I:$I,AA2675),INDEX(Matches!$H:$H,AA2675)))</f>
        <v/>
      </c>
      <c r="N2675" s="11">
        <f>IF(L2675="","",IF(L2675&gt;M2675,"W",IF(L2675=M2675,"D","L")))</f>
        <v/>
      </c>
      <c r="O2675" s="11">
        <f>IF(L2675="","",IF(L2675&gt;M2675,3,IF(L2675=M2675,1,0)))</f>
        <v/>
      </c>
      <c r="P2675" s="31">
        <f>IF(I2675="H",INDEX(Matches!$L:$L,AA2675),INDEX(Matches!$N:$N,AA2675))</f>
        <v/>
      </c>
      <c r="Q2675" s="31">
        <f>INDEX(Matches!$M:$M,AA2675)</f>
        <v/>
      </c>
      <c r="R2675" s="31">
        <f>IF(I2675="H",INDEX(Matches!$N:$N,AA2675),INDEX(Matches!$L:$L,AA2675))</f>
        <v/>
      </c>
      <c r="S2675" s="33">
        <f>IF(I2675="H",INDEX(Matches!$O:$O,AA2675),INDEX(Matches!$P:$P,AA2675))</f>
        <v/>
      </c>
      <c r="T2675" s="33">
        <f>IF(INDEX(Matches!$J:$J,AA2675)="","",IF(I2675="H",INDEX(Matches!$J:$J,AA2675),INDEX(Matches!$K:$K,AA2675)))</f>
        <v/>
      </c>
      <c r="U2675" s="33">
        <f>IF(INDEX(Matches!$K:$K,AA2675)="","",IF(I2675="H",INDEX(Matches!$K:$K,AA2675),INDEX(Matches!$J:$J,AA2675)))</f>
        <v/>
      </c>
      <c r="V2675" s="30">
        <f>IF(T2675="","",T2675-U2675)</f>
        <v/>
      </c>
      <c r="W2675" s="33">
        <f>IF(I2675="H",INDEX(Matches!$T:$T,AA2675),INDEX(Matches!$U:$U,AA2675))</f>
        <v/>
      </c>
      <c r="X2675" s="11">
        <f>INDEX(Matches!$X:$X,AA2675)</f>
        <v/>
      </c>
      <c r="Y2675" s="30">
        <f>IF(O2675="","",O2675-S2675)</f>
        <v/>
      </c>
      <c r="Z2675" s="30">
        <f>IF(W2675="","",W2675-S2675)</f>
        <v/>
      </c>
      <c r="AA2675" s="24">
        <f>MATCH(J2675,Matches!$A:$A,0)</f>
        <v/>
      </c>
      <c r="AB2675" s="33" t="n"/>
      <c r="AC2675" s="33" t="n">
        <v>1.249206962257743</v>
      </c>
      <c r="AD2675" s="24" t="n"/>
      <c r="AE2675" s="24" t="n">
        <v>7</v>
      </c>
      <c r="AF2675" s="33" t="n"/>
      <c r="AG2675" s="33" t="n"/>
    </row>
    <row r="2676">
      <c r="A2676" s="24" t="inlineStr">
        <is>
          <t>Plymouth|29</t>
        </is>
      </c>
      <c r="B2676" s="24" t="inlineStr">
        <is>
          <t>E2</t>
        </is>
      </c>
      <c r="C2676" s="24" t="inlineStr">
        <is>
          <t>League One</t>
        </is>
      </c>
      <c r="D2676" s="24" t="inlineStr">
        <is>
          <t>Plymouth</t>
        </is>
      </c>
      <c r="E2676" s="24" t="n">
        <v>29</v>
      </c>
      <c r="F2676" s="24" t="n">
        <v>8</v>
      </c>
      <c r="G2676" s="29" t="n">
        <v>46424.625</v>
      </c>
      <c r="H2676" s="24" t="inlineStr">
        <is>
          <t>Bradford</t>
        </is>
      </c>
      <c r="I2676" s="24" t="inlineStr">
        <is>
          <t>A</t>
        </is>
      </c>
      <c r="J2676" s="24" t="inlineStr">
        <is>
          <t>E2-Bradford-Plymouth</t>
        </is>
      </c>
      <c r="K2676" s="24" t="n">
        <v>8</v>
      </c>
      <c r="L2676" s="11">
        <f>IF(INDEX(Matches!$X:$X,AA2676)=0,"",IF(I2676="H",INDEX(Matches!$H:$H,AA2676),INDEX(Matches!$I:$I,AA2676)))</f>
        <v/>
      </c>
      <c r="M2676" s="11">
        <f>IF(INDEX(Matches!$X:$X,AA2676)=0,"",IF(I2676="H",INDEX(Matches!$I:$I,AA2676),INDEX(Matches!$H:$H,AA2676)))</f>
        <v/>
      </c>
      <c r="N2676" s="11">
        <f>IF(L2676="","",IF(L2676&gt;M2676,"W",IF(L2676=M2676,"D","L")))</f>
        <v/>
      </c>
      <c r="O2676" s="11">
        <f>IF(L2676="","",IF(L2676&gt;M2676,3,IF(L2676=M2676,1,0)))</f>
        <v/>
      </c>
      <c r="P2676" s="31">
        <f>IF(I2676="H",INDEX(Matches!$L:$L,AA2676),INDEX(Matches!$N:$N,AA2676))</f>
        <v/>
      </c>
      <c r="Q2676" s="31">
        <f>INDEX(Matches!$M:$M,AA2676)</f>
        <v/>
      </c>
      <c r="R2676" s="31">
        <f>IF(I2676="H",INDEX(Matches!$N:$N,AA2676),INDEX(Matches!$L:$L,AA2676))</f>
        <v/>
      </c>
      <c r="S2676" s="33">
        <f>IF(I2676="H",INDEX(Matches!$O:$O,AA2676),INDEX(Matches!$P:$P,AA2676))</f>
        <v/>
      </c>
      <c r="T2676" s="33">
        <f>IF(INDEX(Matches!$J:$J,AA2676)="","",IF(I2676="H",INDEX(Matches!$J:$J,AA2676),INDEX(Matches!$K:$K,AA2676)))</f>
        <v/>
      </c>
      <c r="U2676" s="33">
        <f>IF(INDEX(Matches!$K:$K,AA2676)="","",IF(I2676="H",INDEX(Matches!$K:$K,AA2676),INDEX(Matches!$J:$J,AA2676)))</f>
        <v/>
      </c>
      <c r="V2676" s="30">
        <f>IF(T2676="","",T2676-U2676)</f>
        <v/>
      </c>
      <c r="W2676" s="33">
        <f>IF(I2676="H",INDEX(Matches!$T:$T,AA2676),INDEX(Matches!$U:$U,AA2676))</f>
        <v/>
      </c>
      <c r="X2676" s="11">
        <f>INDEX(Matches!$X:$X,AA2676)</f>
        <v/>
      </c>
      <c r="Y2676" s="30">
        <f>IF(O2676="","",O2676-S2676)</f>
        <v/>
      </c>
      <c r="Z2676" s="30">
        <f>IF(W2676="","",W2676-S2676)</f>
        <v/>
      </c>
      <c r="AA2676" s="24">
        <f>MATCH(J2676,Matches!$A:$A,0)</f>
        <v/>
      </c>
      <c r="AB2676" s="33" t="n"/>
      <c r="AC2676" s="33" t="n">
        <v>1.230094421425585</v>
      </c>
      <c r="AD2676" s="24" t="n"/>
      <c r="AE2676" s="24" t="n">
        <v>8</v>
      </c>
      <c r="AF2676" s="33" t="n"/>
      <c r="AG2676" s="33" t="n"/>
    </row>
    <row r="2677">
      <c r="A2677" s="24" t="inlineStr">
        <is>
          <t>Plymouth|30</t>
        </is>
      </c>
      <c r="B2677" s="24" t="inlineStr">
        <is>
          <t>E2</t>
        </is>
      </c>
      <c r="C2677" s="24" t="inlineStr">
        <is>
          <t>League One</t>
        </is>
      </c>
      <c r="D2677" s="24" t="inlineStr">
        <is>
          <t>Plymouth</t>
        </is>
      </c>
      <c r="E2677" s="24" t="n">
        <v>30</v>
      </c>
      <c r="F2677" s="24" t="n">
        <v>8</v>
      </c>
      <c r="G2677" s="29" t="n">
        <v>46427.82291666666</v>
      </c>
      <c r="H2677" s="24" t="inlineStr">
        <is>
          <t>Leicester</t>
        </is>
      </c>
      <c r="I2677" s="24" t="inlineStr">
        <is>
          <t>H</t>
        </is>
      </c>
      <c r="J2677" s="24" t="inlineStr">
        <is>
          <t>E2-Plymouth-Leiceste</t>
        </is>
      </c>
      <c r="K2677" s="24" t="n">
        <v>1</v>
      </c>
      <c r="L2677" s="11">
        <f>IF(INDEX(Matches!$X:$X,AA2677)=0,"",IF(I2677="H",INDEX(Matches!$H:$H,AA2677),INDEX(Matches!$I:$I,AA2677)))</f>
        <v/>
      </c>
      <c r="M2677" s="11">
        <f>IF(INDEX(Matches!$X:$X,AA2677)=0,"",IF(I2677="H",INDEX(Matches!$I:$I,AA2677),INDEX(Matches!$H:$H,AA2677)))</f>
        <v/>
      </c>
      <c r="N2677" s="11">
        <f>IF(L2677="","",IF(L2677&gt;M2677,"W",IF(L2677=M2677,"D","L")))</f>
        <v/>
      </c>
      <c r="O2677" s="11">
        <f>IF(L2677="","",IF(L2677&gt;M2677,3,IF(L2677=M2677,1,0)))</f>
        <v/>
      </c>
      <c r="P2677" s="31">
        <f>IF(I2677="H",INDEX(Matches!$L:$L,AA2677),INDEX(Matches!$N:$N,AA2677))</f>
        <v/>
      </c>
      <c r="Q2677" s="31">
        <f>INDEX(Matches!$M:$M,AA2677)</f>
        <v/>
      </c>
      <c r="R2677" s="31">
        <f>IF(I2677="H",INDEX(Matches!$N:$N,AA2677),INDEX(Matches!$L:$L,AA2677))</f>
        <v/>
      </c>
      <c r="S2677" s="33">
        <f>IF(I2677="H",INDEX(Matches!$O:$O,AA2677),INDEX(Matches!$P:$P,AA2677))</f>
        <v/>
      </c>
      <c r="T2677" s="33">
        <f>IF(INDEX(Matches!$J:$J,AA2677)="","",IF(I2677="H",INDEX(Matches!$J:$J,AA2677),INDEX(Matches!$K:$K,AA2677)))</f>
        <v/>
      </c>
      <c r="U2677" s="33">
        <f>IF(INDEX(Matches!$K:$K,AA2677)="","",IF(I2677="H",INDEX(Matches!$K:$K,AA2677),INDEX(Matches!$J:$J,AA2677)))</f>
        <v/>
      </c>
      <c r="V2677" s="30">
        <f>IF(T2677="","",T2677-U2677)</f>
        <v/>
      </c>
      <c r="W2677" s="33">
        <f>IF(I2677="H",INDEX(Matches!$T:$T,AA2677),INDEX(Matches!$U:$U,AA2677))</f>
        <v/>
      </c>
      <c r="X2677" s="11">
        <f>INDEX(Matches!$X:$X,AA2677)</f>
        <v/>
      </c>
      <c r="Y2677" s="30">
        <f>IF(O2677="","",O2677-S2677)</f>
        <v/>
      </c>
      <c r="Z2677" s="30">
        <f>IF(W2677="","",W2677-S2677)</f>
        <v/>
      </c>
      <c r="AA2677" s="24">
        <f>MATCH(J2677,Matches!$A:$A,0)</f>
        <v/>
      </c>
      <c r="AB2677" s="33" t="n"/>
      <c r="AC2677" s="33" t="n">
        <v>1.238081532806282</v>
      </c>
      <c r="AD2677" s="24" t="n"/>
      <c r="AE2677" s="24" t="n">
        <v>8</v>
      </c>
      <c r="AF2677" s="33" t="n"/>
      <c r="AG2677" s="33" t="n"/>
    </row>
    <row r="2678">
      <c r="A2678" s="24" t="inlineStr">
        <is>
          <t>Plymouth|31</t>
        </is>
      </c>
      <c r="B2678" s="24" t="inlineStr">
        <is>
          <t>E2</t>
        </is>
      </c>
      <c r="C2678" s="24" t="inlineStr">
        <is>
          <t>League One</t>
        </is>
      </c>
      <c r="D2678" s="24" t="inlineStr">
        <is>
          <t>Plymouth</t>
        </is>
      </c>
      <c r="E2678" s="24" t="n">
        <v>31</v>
      </c>
      <c r="F2678" s="24" t="n">
        <v>8</v>
      </c>
      <c r="G2678" s="29" t="n">
        <v>46431.625</v>
      </c>
      <c r="H2678" s="24" t="inlineStr">
        <is>
          <t>Doncaster</t>
        </is>
      </c>
      <c r="I2678" s="24" t="inlineStr">
        <is>
          <t>H</t>
        </is>
      </c>
      <c r="J2678" s="24" t="inlineStr">
        <is>
          <t>E2-Plymouth-Doncaste</t>
        </is>
      </c>
      <c r="K2678" s="24" t="n">
        <v>15</v>
      </c>
      <c r="L2678" s="11">
        <f>IF(INDEX(Matches!$X:$X,AA2678)=0,"",IF(I2678="H",INDEX(Matches!$H:$H,AA2678),INDEX(Matches!$I:$I,AA2678)))</f>
        <v/>
      </c>
      <c r="M2678" s="11">
        <f>IF(INDEX(Matches!$X:$X,AA2678)=0,"",IF(I2678="H",INDEX(Matches!$I:$I,AA2678),INDEX(Matches!$H:$H,AA2678)))</f>
        <v/>
      </c>
      <c r="N2678" s="11">
        <f>IF(L2678="","",IF(L2678&gt;M2678,"W",IF(L2678=M2678,"D","L")))</f>
        <v/>
      </c>
      <c r="O2678" s="11">
        <f>IF(L2678="","",IF(L2678&gt;M2678,3,IF(L2678=M2678,1,0)))</f>
        <v/>
      </c>
      <c r="P2678" s="31">
        <f>IF(I2678="H",INDEX(Matches!$L:$L,AA2678),INDEX(Matches!$N:$N,AA2678))</f>
        <v/>
      </c>
      <c r="Q2678" s="31">
        <f>INDEX(Matches!$M:$M,AA2678)</f>
        <v/>
      </c>
      <c r="R2678" s="31">
        <f>IF(I2678="H",INDEX(Matches!$N:$N,AA2678),INDEX(Matches!$L:$L,AA2678))</f>
        <v/>
      </c>
      <c r="S2678" s="33">
        <f>IF(I2678="H",INDEX(Matches!$O:$O,AA2678),INDEX(Matches!$P:$P,AA2678))</f>
        <v/>
      </c>
      <c r="T2678" s="33">
        <f>IF(INDEX(Matches!$J:$J,AA2678)="","",IF(I2678="H",INDEX(Matches!$J:$J,AA2678),INDEX(Matches!$K:$K,AA2678)))</f>
        <v/>
      </c>
      <c r="U2678" s="33">
        <f>IF(INDEX(Matches!$K:$K,AA2678)="","",IF(I2678="H",INDEX(Matches!$K:$K,AA2678),INDEX(Matches!$J:$J,AA2678)))</f>
        <v/>
      </c>
      <c r="V2678" s="30">
        <f>IF(T2678="","",T2678-U2678)</f>
        <v/>
      </c>
      <c r="W2678" s="33">
        <f>IF(I2678="H",INDEX(Matches!$T:$T,AA2678),INDEX(Matches!$U:$U,AA2678))</f>
        <v/>
      </c>
      <c r="X2678" s="11">
        <f>INDEX(Matches!$X:$X,AA2678)</f>
        <v/>
      </c>
      <c r="Y2678" s="30">
        <f>IF(O2678="","",O2678-S2678)</f>
        <v/>
      </c>
      <c r="Z2678" s="30">
        <f>IF(W2678="","",W2678-S2678)</f>
        <v/>
      </c>
      <c r="AA2678" s="24">
        <f>MATCH(J2678,Matches!$A:$A,0)</f>
        <v/>
      </c>
      <c r="AB2678" s="33" t="n"/>
      <c r="AC2678" s="33" t="n">
        <v>1.707377747343711</v>
      </c>
      <c r="AD2678" s="24" t="n"/>
      <c r="AE2678" s="24" t="n">
        <v>8</v>
      </c>
      <c r="AF2678" s="33" t="n"/>
      <c r="AG2678" s="33" t="n"/>
    </row>
    <row r="2679">
      <c r="A2679" s="24" t="inlineStr">
        <is>
          <t>Plymouth|32</t>
        </is>
      </c>
      <c r="B2679" s="24" t="inlineStr">
        <is>
          <t>E2</t>
        </is>
      </c>
      <c r="C2679" s="24" t="inlineStr">
        <is>
          <t>League One</t>
        </is>
      </c>
      <c r="D2679" s="24" t="inlineStr">
        <is>
          <t>Plymouth</t>
        </is>
      </c>
      <c r="E2679" s="24" t="n">
        <v>32</v>
      </c>
      <c r="F2679" s="24" t="n">
        <v>8</v>
      </c>
      <c r="G2679" s="29" t="n">
        <v>46438.625</v>
      </c>
      <c r="H2679" s="24" t="inlineStr">
        <is>
          <t>Barnsley</t>
        </is>
      </c>
      <c r="I2679" s="24" t="inlineStr">
        <is>
          <t>A</t>
        </is>
      </c>
      <c r="J2679" s="24" t="inlineStr">
        <is>
          <t>E2-Barnsley-Plymouth</t>
        </is>
      </c>
      <c r="K2679" s="24" t="n">
        <v>13</v>
      </c>
      <c r="L2679" s="11">
        <f>IF(INDEX(Matches!$X:$X,AA2679)=0,"",IF(I2679="H",INDEX(Matches!$H:$H,AA2679),INDEX(Matches!$I:$I,AA2679)))</f>
        <v/>
      </c>
      <c r="M2679" s="11">
        <f>IF(INDEX(Matches!$X:$X,AA2679)=0,"",IF(I2679="H",INDEX(Matches!$I:$I,AA2679),INDEX(Matches!$H:$H,AA2679)))</f>
        <v/>
      </c>
      <c r="N2679" s="11">
        <f>IF(L2679="","",IF(L2679&gt;M2679,"W",IF(L2679=M2679,"D","L")))</f>
        <v/>
      </c>
      <c r="O2679" s="11">
        <f>IF(L2679="","",IF(L2679&gt;M2679,3,IF(L2679=M2679,1,0)))</f>
        <v/>
      </c>
      <c r="P2679" s="31">
        <f>IF(I2679="H",INDEX(Matches!$L:$L,AA2679),INDEX(Matches!$N:$N,AA2679))</f>
        <v/>
      </c>
      <c r="Q2679" s="31">
        <f>INDEX(Matches!$M:$M,AA2679)</f>
        <v/>
      </c>
      <c r="R2679" s="31">
        <f>IF(I2679="H",INDEX(Matches!$N:$N,AA2679),INDEX(Matches!$L:$L,AA2679))</f>
        <v/>
      </c>
      <c r="S2679" s="33">
        <f>IF(I2679="H",INDEX(Matches!$O:$O,AA2679),INDEX(Matches!$P:$P,AA2679))</f>
        <v/>
      </c>
      <c r="T2679" s="33">
        <f>IF(INDEX(Matches!$J:$J,AA2679)="","",IF(I2679="H",INDEX(Matches!$J:$J,AA2679),INDEX(Matches!$K:$K,AA2679)))</f>
        <v/>
      </c>
      <c r="U2679" s="33">
        <f>IF(INDEX(Matches!$K:$K,AA2679)="","",IF(I2679="H",INDEX(Matches!$K:$K,AA2679),INDEX(Matches!$J:$J,AA2679)))</f>
        <v/>
      </c>
      <c r="V2679" s="30">
        <f>IF(T2679="","",T2679-U2679)</f>
        <v/>
      </c>
      <c r="W2679" s="33">
        <f>IF(I2679="H",INDEX(Matches!$T:$T,AA2679),INDEX(Matches!$U:$U,AA2679))</f>
        <v/>
      </c>
      <c r="X2679" s="11">
        <f>INDEX(Matches!$X:$X,AA2679)</f>
        <v/>
      </c>
      <c r="Y2679" s="30">
        <f>IF(O2679="","",O2679-S2679)</f>
        <v/>
      </c>
      <c r="Z2679" s="30">
        <f>IF(W2679="","",W2679-S2679)</f>
        <v/>
      </c>
      <c r="AA2679" s="24">
        <f>MATCH(J2679,Matches!$A:$A,0)</f>
        <v/>
      </c>
      <c r="AB2679" s="33" t="n"/>
      <c r="AC2679" s="33" t="n">
        <v>1.359769953965652</v>
      </c>
      <c r="AD2679" s="24" t="n"/>
      <c r="AE2679" s="24" t="n">
        <v>8</v>
      </c>
      <c r="AF2679" s="33" t="n"/>
      <c r="AG2679" s="33" t="n"/>
    </row>
    <row r="2680">
      <c r="A2680" s="24" t="inlineStr">
        <is>
          <t>Plymouth|33</t>
        </is>
      </c>
      <c r="B2680" s="24" t="inlineStr">
        <is>
          <t>E2</t>
        </is>
      </c>
      <c r="C2680" s="24" t="inlineStr">
        <is>
          <t>League One</t>
        </is>
      </c>
      <c r="D2680" s="24" t="inlineStr">
        <is>
          <t>Plymouth</t>
        </is>
      </c>
      <c r="E2680" s="24" t="n">
        <v>33</v>
      </c>
      <c r="F2680" s="24" t="n">
        <v>9</v>
      </c>
      <c r="G2680" s="29" t="n">
        <v>46445.625</v>
      </c>
      <c r="H2680" s="24" t="inlineStr">
        <is>
          <t>Sheffield Wed</t>
        </is>
      </c>
      <c r="I2680" s="24" t="inlineStr">
        <is>
          <t>H</t>
        </is>
      </c>
      <c r="J2680" s="24" t="inlineStr">
        <is>
          <t>E2-Plymouth-Sheffiel</t>
        </is>
      </c>
      <c r="K2680" s="24" t="n">
        <v>2</v>
      </c>
      <c r="L2680" s="11">
        <f>IF(INDEX(Matches!$X:$X,AA2680)=0,"",IF(I2680="H",INDEX(Matches!$H:$H,AA2680),INDEX(Matches!$I:$I,AA2680)))</f>
        <v/>
      </c>
      <c r="M2680" s="11">
        <f>IF(INDEX(Matches!$X:$X,AA2680)=0,"",IF(I2680="H",INDEX(Matches!$I:$I,AA2680),INDEX(Matches!$H:$H,AA2680)))</f>
        <v/>
      </c>
      <c r="N2680" s="11">
        <f>IF(L2680="","",IF(L2680&gt;M2680,"W",IF(L2680=M2680,"D","L")))</f>
        <v/>
      </c>
      <c r="O2680" s="11">
        <f>IF(L2680="","",IF(L2680&gt;M2680,3,IF(L2680=M2680,1,0)))</f>
        <v/>
      </c>
      <c r="P2680" s="31">
        <f>IF(I2680="H",INDEX(Matches!$L:$L,AA2680),INDEX(Matches!$N:$N,AA2680))</f>
        <v/>
      </c>
      <c r="Q2680" s="31">
        <f>INDEX(Matches!$M:$M,AA2680)</f>
        <v/>
      </c>
      <c r="R2680" s="31">
        <f>IF(I2680="H",INDEX(Matches!$N:$N,AA2680),INDEX(Matches!$L:$L,AA2680))</f>
        <v/>
      </c>
      <c r="S2680" s="33">
        <f>IF(I2680="H",INDEX(Matches!$O:$O,AA2680),INDEX(Matches!$P:$P,AA2680))</f>
        <v/>
      </c>
      <c r="T2680" s="33">
        <f>IF(INDEX(Matches!$J:$J,AA2680)="","",IF(I2680="H",INDEX(Matches!$J:$J,AA2680),INDEX(Matches!$K:$K,AA2680)))</f>
        <v/>
      </c>
      <c r="U2680" s="33">
        <f>IF(INDEX(Matches!$K:$K,AA2680)="","",IF(I2680="H",INDEX(Matches!$K:$K,AA2680),INDEX(Matches!$J:$J,AA2680)))</f>
        <v/>
      </c>
      <c r="V2680" s="30">
        <f>IF(T2680="","",T2680-U2680)</f>
        <v/>
      </c>
      <c r="W2680" s="33">
        <f>IF(I2680="H",INDEX(Matches!$T:$T,AA2680),INDEX(Matches!$U:$U,AA2680))</f>
        <v/>
      </c>
      <c r="X2680" s="11">
        <f>INDEX(Matches!$X:$X,AA2680)</f>
        <v/>
      </c>
      <c r="Y2680" s="30">
        <f>IF(O2680="","",O2680-S2680)</f>
        <v/>
      </c>
      <c r="Z2680" s="30">
        <f>IF(W2680="","",W2680-S2680)</f>
        <v/>
      </c>
      <c r="AA2680" s="24">
        <f>MATCH(J2680,Matches!$A:$A,0)</f>
        <v/>
      </c>
      <c r="AB2680" s="33" t="n"/>
      <c r="AC2680" s="33" t="n">
        <v>1.391747042230652</v>
      </c>
      <c r="AD2680" s="24" t="n"/>
      <c r="AE2680" s="24" t="n">
        <v>9</v>
      </c>
      <c r="AF2680" s="33" t="n"/>
      <c r="AG2680" s="33" t="n"/>
    </row>
    <row r="2681">
      <c r="A2681" s="24" t="inlineStr">
        <is>
          <t>Plymouth|34</t>
        </is>
      </c>
      <c r="B2681" s="24" t="inlineStr">
        <is>
          <t>E2</t>
        </is>
      </c>
      <c r="C2681" s="24" t="inlineStr">
        <is>
          <t>League One</t>
        </is>
      </c>
      <c r="D2681" s="24" t="inlineStr">
        <is>
          <t>Plymouth</t>
        </is>
      </c>
      <c r="E2681" s="24" t="n">
        <v>34</v>
      </c>
      <c r="F2681" s="24" t="n">
        <v>9</v>
      </c>
      <c r="G2681" s="29" t="n">
        <v>46452.625</v>
      </c>
      <c r="H2681" s="24" t="inlineStr">
        <is>
          <t>Stockport</t>
        </is>
      </c>
      <c r="I2681" s="24" t="inlineStr">
        <is>
          <t>A</t>
        </is>
      </c>
      <c r="J2681" s="24" t="inlineStr">
        <is>
          <t>E2-Stockpor-Plymouth</t>
        </is>
      </c>
      <c r="K2681" s="24" t="n">
        <v>7</v>
      </c>
      <c r="L2681" s="11">
        <f>IF(INDEX(Matches!$X:$X,AA2681)=0,"",IF(I2681="H",INDEX(Matches!$H:$H,AA2681),INDEX(Matches!$I:$I,AA2681)))</f>
        <v/>
      </c>
      <c r="M2681" s="11">
        <f>IF(INDEX(Matches!$X:$X,AA2681)=0,"",IF(I2681="H",INDEX(Matches!$I:$I,AA2681),INDEX(Matches!$H:$H,AA2681)))</f>
        <v/>
      </c>
      <c r="N2681" s="11">
        <f>IF(L2681="","",IF(L2681&gt;M2681,"W",IF(L2681=M2681,"D","L")))</f>
        <v/>
      </c>
      <c r="O2681" s="11">
        <f>IF(L2681="","",IF(L2681&gt;M2681,3,IF(L2681=M2681,1,0)))</f>
        <v/>
      </c>
      <c r="P2681" s="31">
        <f>IF(I2681="H",INDEX(Matches!$L:$L,AA2681),INDEX(Matches!$N:$N,AA2681))</f>
        <v/>
      </c>
      <c r="Q2681" s="31">
        <f>INDEX(Matches!$M:$M,AA2681)</f>
        <v/>
      </c>
      <c r="R2681" s="31">
        <f>IF(I2681="H",INDEX(Matches!$N:$N,AA2681),INDEX(Matches!$L:$L,AA2681))</f>
        <v/>
      </c>
      <c r="S2681" s="33">
        <f>IF(I2681="H",INDEX(Matches!$O:$O,AA2681),INDEX(Matches!$P:$P,AA2681))</f>
        <v/>
      </c>
      <c r="T2681" s="33">
        <f>IF(INDEX(Matches!$J:$J,AA2681)="","",IF(I2681="H",INDEX(Matches!$J:$J,AA2681),INDEX(Matches!$K:$K,AA2681)))</f>
        <v/>
      </c>
      <c r="U2681" s="33">
        <f>IF(INDEX(Matches!$K:$K,AA2681)="","",IF(I2681="H",INDEX(Matches!$K:$K,AA2681),INDEX(Matches!$J:$J,AA2681)))</f>
        <v/>
      </c>
      <c r="V2681" s="30">
        <f>IF(T2681="","",T2681-U2681)</f>
        <v/>
      </c>
      <c r="W2681" s="33">
        <f>IF(I2681="H",INDEX(Matches!$T:$T,AA2681),INDEX(Matches!$U:$U,AA2681))</f>
        <v/>
      </c>
      <c r="X2681" s="11">
        <f>INDEX(Matches!$X:$X,AA2681)</f>
        <v/>
      </c>
      <c r="Y2681" s="30">
        <f>IF(O2681="","",O2681-S2681)</f>
        <v/>
      </c>
      <c r="Z2681" s="30">
        <f>IF(W2681="","",W2681-S2681)</f>
        <v/>
      </c>
      <c r="AA2681" s="24">
        <f>MATCH(J2681,Matches!$A:$A,0)</f>
        <v/>
      </c>
      <c r="AB2681" s="33" t="n"/>
      <c r="AC2681" s="33" t="n">
        <v>1.145294320836344</v>
      </c>
      <c r="AD2681" s="24" t="n"/>
      <c r="AE2681" s="24" t="n">
        <v>9</v>
      </c>
      <c r="AF2681" s="33" t="n"/>
      <c r="AG2681" s="33" t="n"/>
    </row>
    <row r="2682">
      <c r="A2682" s="24" t="inlineStr">
        <is>
          <t>Plymouth|35</t>
        </is>
      </c>
      <c r="B2682" s="24" t="inlineStr">
        <is>
          <t>E2</t>
        </is>
      </c>
      <c r="C2682" s="24" t="inlineStr">
        <is>
          <t>League One</t>
        </is>
      </c>
      <c r="D2682" s="24" t="inlineStr">
        <is>
          <t>Plymouth</t>
        </is>
      </c>
      <c r="E2682" s="24" t="n">
        <v>35</v>
      </c>
      <c r="F2682" s="24" t="n">
        <v>9</v>
      </c>
      <c r="G2682" s="29" t="n">
        <v>46459.625</v>
      </c>
      <c r="H2682" s="24" t="inlineStr">
        <is>
          <t>Wycombe</t>
        </is>
      </c>
      <c r="I2682" s="24" t="inlineStr">
        <is>
          <t>H</t>
        </is>
      </c>
      <c r="J2682" s="24" t="inlineStr">
        <is>
          <t>E2-Plymouth-Wycombe</t>
        </is>
      </c>
      <c r="K2682" s="24" t="n">
        <v>9</v>
      </c>
      <c r="L2682" s="11">
        <f>IF(INDEX(Matches!$X:$X,AA2682)=0,"",IF(I2682="H",INDEX(Matches!$H:$H,AA2682),INDEX(Matches!$I:$I,AA2682)))</f>
        <v/>
      </c>
      <c r="M2682" s="11">
        <f>IF(INDEX(Matches!$X:$X,AA2682)=0,"",IF(I2682="H",INDEX(Matches!$I:$I,AA2682),INDEX(Matches!$H:$H,AA2682)))</f>
        <v/>
      </c>
      <c r="N2682" s="11">
        <f>IF(L2682="","",IF(L2682&gt;M2682,"W",IF(L2682=M2682,"D","L")))</f>
        <v/>
      </c>
      <c r="O2682" s="11">
        <f>IF(L2682="","",IF(L2682&gt;M2682,3,IF(L2682=M2682,1,0)))</f>
        <v/>
      </c>
      <c r="P2682" s="31">
        <f>IF(I2682="H",INDEX(Matches!$L:$L,AA2682),INDEX(Matches!$N:$N,AA2682))</f>
        <v/>
      </c>
      <c r="Q2682" s="31">
        <f>INDEX(Matches!$M:$M,AA2682)</f>
        <v/>
      </c>
      <c r="R2682" s="31">
        <f>IF(I2682="H",INDEX(Matches!$N:$N,AA2682),INDEX(Matches!$L:$L,AA2682))</f>
        <v/>
      </c>
      <c r="S2682" s="33">
        <f>IF(I2682="H",INDEX(Matches!$O:$O,AA2682),INDEX(Matches!$P:$P,AA2682))</f>
        <v/>
      </c>
      <c r="T2682" s="33">
        <f>IF(INDEX(Matches!$J:$J,AA2682)="","",IF(I2682="H",INDEX(Matches!$J:$J,AA2682),INDEX(Matches!$K:$K,AA2682)))</f>
        <v/>
      </c>
      <c r="U2682" s="33">
        <f>IF(INDEX(Matches!$K:$K,AA2682)="","",IF(I2682="H",INDEX(Matches!$K:$K,AA2682),INDEX(Matches!$J:$J,AA2682)))</f>
        <v/>
      </c>
      <c r="V2682" s="30">
        <f>IF(T2682="","",T2682-U2682)</f>
        <v/>
      </c>
      <c r="W2682" s="33">
        <f>IF(I2682="H",INDEX(Matches!$T:$T,AA2682),INDEX(Matches!$U:$U,AA2682))</f>
        <v/>
      </c>
      <c r="X2682" s="11">
        <f>INDEX(Matches!$X:$X,AA2682)</f>
        <v/>
      </c>
      <c r="Y2682" s="30">
        <f>IF(O2682="","",O2682-S2682)</f>
        <v/>
      </c>
      <c r="Z2682" s="30">
        <f>IF(W2682="","",W2682-S2682)</f>
        <v/>
      </c>
      <c r="AA2682" s="24">
        <f>MATCH(J2682,Matches!$A:$A,0)</f>
        <v/>
      </c>
      <c r="AB2682" s="33" t="n"/>
      <c r="AC2682" s="33" t="n">
        <v>1.593853441478474</v>
      </c>
      <c r="AD2682" s="24" t="n"/>
      <c r="AE2682" s="24" t="n">
        <v>9</v>
      </c>
      <c r="AF2682" s="33" t="n"/>
      <c r="AG2682" s="33" t="n"/>
    </row>
    <row r="2683">
      <c r="A2683" s="24" t="inlineStr">
        <is>
          <t>Plymouth|36</t>
        </is>
      </c>
      <c r="B2683" s="24" t="inlineStr">
        <is>
          <t>E2</t>
        </is>
      </c>
      <c r="C2683" s="24" t="inlineStr">
        <is>
          <t>League One</t>
        </is>
      </c>
      <c r="D2683" s="24" t="inlineStr">
        <is>
          <t>Plymouth</t>
        </is>
      </c>
      <c r="E2683" s="24" t="n">
        <v>36</v>
      </c>
      <c r="F2683" s="24" t="n">
        <v>9</v>
      </c>
      <c r="G2683" s="29" t="n">
        <v>46466.625</v>
      </c>
      <c r="H2683" s="24" t="inlineStr">
        <is>
          <t>Peterborough</t>
        </is>
      </c>
      <c r="I2683" s="24" t="inlineStr">
        <is>
          <t>A</t>
        </is>
      </c>
      <c r="J2683" s="24" t="inlineStr">
        <is>
          <t>E2-Peterbor-Plymouth</t>
        </is>
      </c>
      <c r="K2683" s="24" t="n">
        <v>19</v>
      </c>
      <c r="L2683" s="11">
        <f>IF(INDEX(Matches!$X:$X,AA2683)=0,"",IF(I2683="H",INDEX(Matches!$H:$H,AA2683),INDEX(Matches!$I:$I,AA2683)))</f>
        <v/>
      </c>
      <c r="M2683" s="11">
        <f>IF(INDEX(Matches!$X:$X,AA2683)=0,"",IF(I2683="H",INDEX(Matches!$I:$I,AA2683),INDEX(Matches!$H:$H,AA2683)))</f>
        <v/>
      </c>
      <c r="N2683" s="11">
        <f>IF(L2683="","",IF(L2683&gt;M2683,"W",IF(L2683=M2683,"D","L")))</f>
        <v/>
      </c>
      <c r="O2683" s="11">
        <f>IF(L2683="","",IF(L2683&gt;M2683,3,IF(L2683=M2683,1,0)))</f>
        <v/>
      </c>
      <c r="P2683" s="31">
        <f>IF(I2683="H",INDEX(Matches!$L:$L,AA2683),INDEX(Matches!$N:$N,AA2683))</f>
        <v/>
      </c>
      <c r="Q2683" s="31">
        <f>INDEX(Matches!$M:$M,AA2683)</f>
        <v/>
      </c>
      <c r="R2683" s="31">
        <f>IF(I2683="H",INDEX(Matches!$N:$N,AA2683),INDEX(Matches!$L:$L,AA2683))</f>
        <v/>
      </c>
      <c r="S2683" s="33">
        <f>IF(I2683="H",INDEX(Matches!$O:$O,AA2683),INDEX(Matches!$P:$P,AA2683))</f>
        <v/>
      </c>
      <c r="T2683" s="33">
        <f>IF(INDEX(Matches!$J:$J,AA2683)="","",IF(I2683="H",INDEX(Matches!$J:$J,AA2683),INDEX(Matches!$K:$K,AA2683)))</f>
        <v/>
      </c>
      <c r="U2683" s="33">
        <f>IF(INDEX(Matches!$K:$K,AA2683)="","",IF(I2683="H",INDEX(Matches!$K:$K,AA2683),INDEX(Matches!$J:$J,AA2683)))</f>
        <v/>
      </c>
      <c r="V2683" s="30">
        <f>IF(T2683="","",T2683-U2683)</f>
        <v/>
      </c>
      <c r="W2683" s="33">
        <f>IF(I2683="H",INDEX(Matches!$T:$T,AA2683),INDEX(Matches!$U:$U,AA2683))</f>
        <v/>
      </c>
      <c r="X2683" s="11">
        <f>INDEX(Matches!$X:$X,AA2683)</f>
        <v/>
      </c>
      <c r="Y2683" s="30">
        <f>IF(O2683="","",O2683-S2683)</f>
        <v/>
      </c>
      <c r="Z2683" s="30">
        <f>IF(W2683="","",W2683-S2683)</f>
        <v/>
      </c>
      <c r="AA2683" s="24">
        <f>MATCH(J2683,Matches!$A:$A,0)</f>
        <v/>
      </c>
      <c r="AB2683" s="33" t="n"/>
      <c r="AC2683" s="33" t="n">
        <v>1.39425624263365</v>
      </c>
      <c r="AD2683" s="24" t="n"/>
      <c r="AE2683" s="24" t="n">
        <v>9</v>
      </c>
      <c r="AF2683" s="33" t="n"/>
      <c r="AG2683" s="33" t="n"/>
    </row>
    <row r="2684">
      <c r="A2684" s="24" t="inlineStr">
        <is>
          <t>Plymouth|37</t>
        </is>
      </c>
      <c r="B2684" s="24" t="inlineStr">
        <is>
          <t>E2</t>
        </is>
      </c>
      <c r="C2684" s="24" t="inlineStr">
        <is>
          <t>League One</t>
        </is>
      </c>
      <c r="D2684" s="24" t="inlineStr">
        <is>
          <t>Plymouth</t>
        </is>
      </c>
      <c r="E2684" s="24" t="n">
        <v>37</v>
      </c>
      <c r="F2684" s="24" t="n">
        <v>10</v>
      </c>
      <c r="G2684" s="29" t="n">
        <v>46472.625</v>
      </c>
      <c r="H2684" s="24" t="inlineStr">
        <is>
          <t>Luton</t>
        </is>
      </c>
      <c r="I2684" s="24" t="inlineStr">
        <is>
          <t>A</t>
        </is>
      </c>
      <c r="J2684" s="24" t="inlineStr">
        <is>
          <t>E2-Luton-Plymouth</t>
        </is>
      </c>
      <c r="K2684" s="24" t="n">
        <v>3</v>
      </c>
      <c r="L2684" s="11">
        <f>IF(INDEX(Matches!$X:$X,AA2684)=0,"",IF(I2684="H",INDEX(Matches!$H:$H,AA2684),INDEX(Matches!$I:$I,AA2684)))</f>
        <v/>
      </c>
      <c r="M2684" s="11">
        <f>IF(INDEX(Matches!$X:$X,AA2684)=0,"",IF(I2684="H",INDEX(Matches!$I:$I,AA2684),INDEX(Matches!$H:$H,AA2684)))</f>
        <v/>
      </c>
      <c r="N2684" s="11">
        <f>IF(L2684="","",IF(L2684&gt;M2684,"W",IF(L2684=M2684,"D","L")))</f>
        <v/>
      </c>
      <c r="O2684" s="11">
        <f>IF(L2684="","",IF(L2684&gt;M2684,3,IF(L2684=M2684,1,0)))</f>
        <v/>
      </c>
      <c r="P2684" s="31">
        <f>IF(I2684="H",INDEX(Matches!$L:$L,AA2684),INDEX(Matches!$N:$N,AA2684))</f>
        <v/>
      </c>
      <c r="Q2684" s="31">
        <f>INDEX(Matches!$M:$M,AA2684)</f>
        <v/>
      </c>
      <c r="R2684" s="31">
        <f>IF(I2684="H",INDEX(Matches!$N:$N,AA2684),INDEX(Matches!$L:$L,AA2684))</f>
        <v/>
      </c>
      <c r="S2684" s="33">
        <f>IF(I2684="H",INDEX(Matches!$O:$O,AA2684),INDEX(Matches!$P:$P,AA2684))</f>
        <v/>
      </c>
      <c r="T2684" s="33">
        <f>IF(INDEX(Matches!$J:$J,AA2684)="","",IF(I2684="H",INDEX(Matches!$J:$J,AA2684),INDEX(Matches!$K:$K,AA2684)))</f>
        <v/>
      </c>
      <c r="U2684" s="33">
        <f>IF(INDEX(Matches!$K:$K,AA2684)="","",IF(I2684="H",INDEX(Matches!$K:$K,AA2684),INDEX(Matches!$J:$J,AA2684)))</f>
        <v/>
      </c>
      <c r="V2684" s="30">
        <f>IF(T2684="","",T2684-U2684)</f>
        <v/>
      </c>
      <c r="W2684" s="33">
        <f>IF(I2684="H",INDEX(Matches!$T:$T,AA2684),INDEX(Matches!$U:$U,AA2684))</f>
        <v/>
      </c>
      <c r="X2684" s="11">
        <f>INDEX(Matches!$X:$X,AA2684)</f>
        <v/>
      </c>
      <c r="Y2684" s="30">
        <f>IF(O2684="","",O2684-S2684)</f>
        <v/>
      </c>
      <c r="Z2684" s="30">
        <f>IF(W2684="","",W2684-S2684)</f>
        <v/>
      </c>
      <c r="AA2684" s="24">
        <f>MATCH(J2684,Matches!$A:$A,0)</f>
        <v/>
      </c>
      <c r="AB2684" s="33" t="n"/>
      <c r="AC2684" s="33" t="n">
        <v>1.094892620623966</v>
      </c>
      <c r="AD2684" s="24" t="n"/>
      <c r="AE2684" s="24" t="n">
        <v>10</v>
      </c>
      <c r="AF2684" s="33" t="n"/>
      <c r="AG2684" s="33" t="n"/>
    </row>
    <row r="2685">
      <c r="A2685" s="24" t="inlineStr">
        <is>
          <t>Plymouth|38</t>
        </is>
      </c>
      <c r="B2685" s="24" t="inlineStr">
        <is>
          <t>E2</t>
        </is>
      </c>
      <c r="C2685" s="24" t="inlineStr">
        <is>
          <t>League One</t>
        </is>
      </c>
      <c r="D2685" s="24" t="inlineStr">
        <is>
          <t>Plymouth</t>
        </is>
      </c>
      <c r="E2685" s="24" t="n">
        <v>38</v>
      </c>
      <c r="F2685" s="24" t="n">
        <v>10</v>
      </c>
      <c r="G2685" s="29" t="n">
        <v>46475.625</v>
      </c>
      <c r="H2685" s="24" t="inlineStr">
        <is>
          <t>Notts County</t>
        </is>
      </c>
      <c r="I2685" s="24" t="inlineStr">
        <is>
          <t>H</t>
        </is>
      </c>
      <c r="J2685" s="24" t="inlineStr">
        <is>
          <t>E2-Plymouth-NottsCou</t>
        </is>
      </c>
      <c r="K2685" s="24" t="n">
        <v>18</v>
      </c>
      <c r="L2685" s="11">
        <f>IF(INDEX(Matches!$X:$X,AA2685)=0,"",IF(I2685="H",INDEX(Matches!$H:$H,AA2685),INDEX(Matches!$I:$I,AA2685)))</f>
        <v/>
      </c>
      <c r="M2685" s="11">
        <f>IF(INDEX(Matches!$X:$X,AA2685)=0,"",IF(I2685="H",INDEX(Matches!$I:$I,AA2685),INDEX(Matches!$H:$H,AA2685)))</f>
        <v/>
      </c>
      <c r="N2685" s="11">
        <f>IF(L2685="","",IF(L2685&gt;M2685,"W",IF(L2685=M2685,"D","L")))</f>
        <v/>
      </c>
      <c r="O2685" s="11">
        <f>IF(L2685="","",IF(L2685&gt;M2685,3,IF(L2685=M2685,1,0)))</f>
        <v/>
      </c>
      <c r="P2685" s="31">
        <f>IF(I2685="H",INDEX(Matches!$L:$L,AA2685),INDEX(Matches!$N:$N,AA2685))</f>
        <v/>
      </c>
      <c r="Q2685" s="31">
        <f>INDEX(Matches!$M:$M,AA2685)</f>
        <v/>
      </c>
      <c r="R2685" s="31">
        <f>IF(I2685="H",INDEX(Matches!$N:$N,AA2685),INDEX(Matches!$L:$L,AA2685))</f>
        <v/>
      </c>
      <c r="S2685" s="33">
        <f>IF(I2685="H",INDEX(Matches!$O:$O,AA2685),INDEX(Matches!$P:$P,AA2685))</f>
        <v/>
      </c>
      <c r="T2685" s="33">
        <f>IF(INDEX(Matches!$J:$J,AA2685)="","",IF(I2685="H",INDEX(Matches!$J:$J,AA2685),INDEX(Matches!$K:$K,AA2685)))</f>
        <v/>
      </c>
      <c r="U2685" s="33">
        <f>IF(INDEX(Matches!$K:$K,AA2685)="","",IF(I2685="H",INDEX(Matches!$K:$K,AA2685),INDEX(Matches!$J:$J,AA2685)))</f>
        <v/>
      </c>
      <c r="V2685" s="30">
        <f>IF(T2685="","",T2685-U2685)</f>
        <v/>
      </c>
      <c r="W2685" s="33">
        <f>IF(I2685="H",INDEX(Matches!$T:$T,AA2685),INDEX(Matches!$U:$U,AA2685))</f>
        <v/>
      </c>
      <c r="X2685" s="11">
        <f>INDEX(Matches!$X:$X,AA2685)</f>
        <v/>
      </c>
      <c r="Y2685" s="30">
        <f>IF(O2685="","",O2685-S2685)</f>
        <v/>
      </c>
      <c r="Z2685" s="30">
        <f>IF(W2685="","",W2685-S2685)</f>
        <v/>
      </c>
      <c r="AA2685" s="24">
        <f>MATCH(J2685,Matches!$A:$A,0)</f>
        <v/>
      </c>
      <c r="AB2685" s="33" t="n"/>
      <c r="AC2685" s="33" t="n">
        <v>1.690182546491788</v>
      </c>
      <c r="AD2685" s="24" t="n"/>
      <c r="AE2685" s="24" t="n">
        <v>10</v>
      </c>
      <c r="AF2685" s="33" t="n"/>
      <c r="AG2685" s="33" t="n"/>
    </row>
    <row r="2686">
      <c r="A2686" s="24" t="inlineStr">
        <is>
          <t>Plymouth|39</t>
        </is>
      </c>
      <c r="B2686" s="24" t="inlineStr">
        <is>
          <t>E2</t>
        </is>
      </c>
      <c r="C2686" s="24" t="inlineStr">
        <is>
          <t>League One</t>
        </is>
      </c>
      <c r="D2686" s="24" t="inlineStr">
        <is>
          <t>Plymouth</t>
        </is>
      </c>
      <c r="E2686" s="24" t="n">
        <v>39</v>
      </c>
      <c r="F2686" s="24" t="n">
        <v>10</v>
      </c>
      <c r="G2686" s="29" t="n">
        <v>46480.625</v>
      </c>
      <c r="H2686" s="24" t="inlineStr">
        <is>
          <t>MK Dons</t>
        </is>
      </c>
      <c r="I2686" s="24" t="inlineStr">
        <is>
          <t>A</t>
        </is>
      </c>
      <c r="J2686" s="24" t="inlineStr">
        <is>
          <t>E2-MKDons-Plymouth</t>
        </is>
      </c>
      <c r="K2686" s="24" t="n">
        <v>6</v>
      </c>
      <c r="L2686" s="11">
        <f>IF(INDEX(Matches!$X:$X,AA2686)=0,"",IF(I2686="H",INDEX(Matches!$H:$H,AA2686),INDEX(Matches!$I:$I,AA2686)))</f>
        <v/>
      </c>
      <c r="M2686" s="11">
        <f>IF(INDEX(Matches!$X:$X,AA2686)=0,"",IF(I2686="H",INDEX(Matches!$I:$I,AA2686),INDEX(Matches!$H:$H,AA2686)))</f>
        <v/>
      </c>
      <c r="N2686" s="11">
        <f>IF(L2686="","",IF(L2686&gt;M2686,"W",IF(L2686=M2686,"D","L")))</f>
        <v/>
      </c>
      <c r="O2686" s="11">
        <f>IF(L2686="","",IF(L2686&gt;M2686,3,IF(L2686=M2686,1,0)))</f>
        <v/>
      </c>
      <c r="P2686" s="31">
        <f>IF(I2686="H",INDEX(Matches!$L:$L,AA2686),INDEX(Matches!$N:$N,AA2686))</f>
        <v/>
      </c>
      <c r="Q2686" s="31">
        <f>INDEX(Matches!$M:$M,AA2686)</f>
        <v/>
      </c>
      <c r="R2686" s="31">
        <f>IF(I2686="H",INDEX(Matches!$N:$N,AA2686),INDEX(Matches!$L:$L,AA2686))</f>
        <v/>
      </c>
      <c r="S2686" s="33">
        <f>IF(I2686="H",INDEX(Matches!$O:$O,AA2686),INDEX(Matches!$P:$P,AA2686))</f>
        <v/>
      </c>
      <c r="T2686" s="33">
        <f>IF(INDEX(Matches!$J:$J,AA2686)="","",IF(I2686="H",INDEX(Matches!$J:$J,AA2686),INDEX(Matches!$K:$K,AA2686)))</f>
        <v/>
      </c>
      <c r="U2686" s="33">
        <f>IF(INDEX(Matches!$K:$K,AA2686)="","",IF(I2686="H",INDEX(Matches!$K:$K,AA2686),INDEX(Matches!$J:$J,AA2686)))</f>
        <v/>
      </c>
      <c r="V2686" s="30">
        <f>IF(T2686="","",T2686-U2686)</f>
        <v/>
      </c>
      <c r="W2686" s="33">
        <f>IF(I2686="H",INDEX(Matches!$T:$T,AA2686),INDEX(Matches!$U:$U,AA2686))</f>
        <v/>
      </c>
      <c r="X2686" s="11">
        <f>INDEX(Matches!$X:$X,AA2686)</f>
        <v/>
      </c>
      <c r="Y2686" s="30">
        <f>IF(O2686="","",O2686-S2686)</f>
        <v/>
      </c>
      <c r="Z2686" s="30">
        <f>IF(W2686="","",W2686-S2686)</f>
        <v/>
      </c>
      <c r="AA2686" s="24">
        <f>MATCH(J2686,Matches!$A:$A,0)</f>
        <v/>
      </c>
      <c r="AB2686" s="33" t="n"/>
      <c r="AC2686" s="33" t="n">
        <v>1.234059025141003</v>
      </c>
      <c r="AD2686" s="24" t="n"/>
      <c r="AE2686" s="24" t="n">
        <v>10</v>
      </c>
      <c r="AF2686" s="33" t="n"/>
      <c r="AG2686" s="33" t="n"/>
    </row>
    <row r="2687">
      <c r="A2687" s="24" t="inlineStr">
        <is>
          <t>Plymouth|40</t>
        </is>
      </c>
      <c r="B2687" s="24" t="inlineStr">
        <is>
          <t>E2</t>
        </is>
      </c>
      <c r="C2687" s="24" t="inlineStr">
        <is>
          <t>League One</t>
        </is>
      </c>
      <c r="D2687" s="24" t="inlineStr">
        <is>
          <t>Plymouth</t>
        </is>
      </c>
      <c r="E2687" s="24" t="n">
        <v>40</v>
      </c>
      <c r="F2687" s="24" t="n">
        <v>10</v>
      </c>
      <c r="G2687" s="29" t="n">
        <v>46487.625</v>
      </c>
      <c r="H2687" s="24" t="inlineStr">
        <is>
          <t>Oxford</t>
        </is>
      </c>
      <c r="I2687" s="24" t="inlineStr">
        <is>
          <t>H</t>
        </is>
      </c>
      <c r="J2687" s="24" t="inlineStr">
        <is>
          <t>E2-Plymouth-Oxford</t>
        </is>
      </c>
      <c r="K2687" s="24" t="n">
        <v>11</v>
      </c>
      <c r="L2687" s="11">
        <f>IF(INDEX(Matches!$X:$X,AA2687)=0,"",IF(I2687="H",INDEX(Matches!$H:$H,AA2687),INDEX(Matches!$I:$I,AA2687)))</f>
        <v/>
      </c>
      <c r="M2687" s="11">
        <f>IF(INDEX(Matches!$X:$X,AA2687)=0,"",IF(I2687="H",INDEX(Matches!$I:$I,AA2687),INDEX(Matches!$H:$H,AA2687)))</f>
        <v/>
      </c>
      <c r="N2687" s="11">
        <f>IF(L2687="","",IF(L2687&gt;M2687,"W",IF(L2687=M2687,"D","L")))</f>
        <v/>
      </c>
      <c r="O2687" s="11">
        <f>IF(L2687="","",IF(L2687&gt;M2687,3,IF(L2687=M2687,1,0)))</f>
        <v/>
      </c>
      <c r="P2687" s="31">
        <f>IF(I2687="H",INDEX(Matches!$L:$L,AA2687),INDEX(Matches!$N:$N,AA2687))</f>
        <v/>
      </c>
      <c r="Q2687" s="31">
        <f>INDEX(Matches!$M:$M,AA2687)</f>
        <v/>
      </c>
      <c r="R2687" s="31">
        <f>IF(I2687="H",INDEX(Matches!$N:$N,AA2687),INDEX(Matches!$L:$L,AA2687))</f>
        <v/>
      </c>
      <c r="S2687" s="33">
        <f>IF(I2687="H",INDEX(Matches!$O:$O,AA2687),INDEX(Matches!$P:$P,AA2687))</f>
        <v/>
      </c>
      <c r="T2687" s="33">
        <f>IF(INDEX(Matches!$J:$J,AA2687)="","",IF(I2687="H",INDEX(Matches!$J:$J,AA2687),INDEX(Matches!$K:$K,AA2687)))</f>
        <v/>
      </c>
      <c r="U2687" s="33">
        <f>IF(INDEX(Matches!$K:$K,AA2687)="","",IF(I2687="H",INDEX(Matches!$K:$K,AA2687),INDEX(Matches!$J:$J,AA2687)))</f>
        <v/>
      </c>
      <c r="V2687" s="30">
        <f>IF(T2687="","",T2687-U2687)</f>
        <v/>
      </c>
      <c r="W2687" s="33">
        <f>IF(I2687="H",INDEX(Matches!$T:$T,AA2687),INDEX(Matches!$U:$U,AA2687))</f>
        <v/>
      </c>
      <c r="X2687" s="11">
        <f>INDEX(Matches!$X:$X,AA2687)</f>
        <v/>
      </c>
      <c r="Y2687" s="30">
        <f>IF(O2687="","",O2687-S2687)</f>
        <v/>
      </c>
      <c r="Z2687" s="30">
        <f>IF(W2687="","",W2687-S2687)</f>
        <v/>
      </c>
      <c r="AA2687" s="24">
        <f>MATCH(J2687,Matches!$A:$A,0)</f>
        <v/>
      </c>
      <c r="AB2687" s="33" t="n"/>
      <c r="AC2687" s="33" t="n">
        <v>1.661120432311397</v>
      </c>
      <c r="AD2687" s="24" t="n"/>
      <c r="AE2687" s="24" t="n">
        <v>10</v>
      </c>
      <c r="AF2687" s="33" t="n"/>
      <c r="AG2687" s="33" t="n"/>
    </row>
    <row r="2688">
      <c r="A2688" s="24" t="inlineStr">
        <is>
          <t>Plymouth|41</t>
        </is>
      </c>
      <c r="B2688" s="24" t="inlineStr">
        <is>
          <t>E2</t>
        </is>
      </c>
      <c r="C2688" s="24" t="inlineStr">
        <is>
          <t>League One</t>
        </is>
      </c>
      <c r="D2688" s="24" t="inlineStr">
        <is>
          <t>Plymouth</t>
        </is>
      </c>
      <c r="E2688" s="24" t="n">
        <v>41</v>
      </c>
      <c r="F2688" s="24" t="n">
        <v>11</v>
      </c>
      <c r="G2688" s="29" t="n">
        <v>46490.82291666666</v>
      </c>
      <c r="H2688" s="24" t="inlineStr">
        <is>
          <t>Burton</t>
        </is>
      </c>
      <c r="I2688" s="24" t="inlineStr">
        <is>
          <t>A</t>
        </is>
      </c>
      <c r="J2688" s="24" t="inlineStr">
        <is>
          <t>E2-Burton-Plymouth</t>
        </is>
      </c>
      <c r="K2688" s="24" t="n">
        <v>22</v>
      </c>
      <c r="L2688" s="11">
        <f>IF(INDEX(Matches!$X:$X,AA2688)=0,"",IF(I2688="H",INDEX(Matches!$H:$H,AA2688),INDEX(Matches!$I:$I,AA2688)))</f>
        <v/>
      </c>
      <c r="M2688" s="11">
        <f>IF(INDEX(Matches!$X:$X,AA2688)=0,"",IF(I2688="H",INDEX(Matches!$I:$I,AA2688),INDEX(Matches!$H:$H,AA2688)))</f>
        <v/>
      </c>
      <c r="N2688" s="11">
        <f>IF(L2688="","",IF(L2688&gt;M2688,"W",IF(L2688=M2688,"D","L")))</f>
        <v/>
      </c>
      <c r="O2688" s="11">
        <f>IF(L2688="","",IF(L2688&gt;M2688,3,IF(L2688=M2688,1,0)))</f>
        <v/>
      </c>
      <c r="P2688" s="31">
        <f>IF(I2688="H",INDEX(Matches!$L:$L,AA2688),INDEX(Matches!$N:$N,AA2688))</f>
        <v/>
      </c>
      <c r="Q2688" s="31">
        <f>INDEX(Matches!$M:$M,AA2688)</f>
        <v/>
      </c>
      <c r="R2688" s="31">
        <f>IF(I2688="H",INDEX(Matches!$N:$N,AA2688),INDEX(Matches!$L:$L,AA2688))</f>
        <v/>
      </c>
      <c r="S2688" s="33">
        <f>IF(I2688="H",INDEX(Matches!$O:$O,AA2688),INDEX(Matches!$P:$P,AA2688))</f>
        <v/>
      </c>
      <c r="T2688" s="33">
        <f>IF(INDEX(Matches!$J:$J,AA2688)="","",IF(I2688="H",INDEX(Matches!$J:$J,AA2688),INDEX(Matches!$K:$K,AA2688)))</f>
        <v/>
      </c>
      <c r="U2688" s="33">
        <f>IF(INDEX(Matches!$K:$K,AA2688)="","",IF(I2688="H",INDEX(Matches!$K:$K,AA2688),INDEX(Matches!$J:$J,AA2688)))</f>
        <v/>
      </c>
      <c r="V2688" s="30">
        <f>IF(T2688="","",T2688-U2688)</f>
        <v/>
      </c>
      <c r="W2688" s="33">
        <f>IF(I2688="H",INDEX(Matches!$T:$T,AA2688),INDEX(Matches!$U:$U,AA2688))</f>
        <v/>
      </c>
      <c r="X2688" s="11">
        <f>INDEX(Matches!$X:$X,AA2688)</f>
        <v/>
      </c>
      <c r="Y2688" s="30">
        <f>IF(O2688="","",O2688-S2688)</f>
        <v/>
      </c>
      <c r="Z2688" s="30">
        <f>IF(W2688="","",W2688-S2688)</f>
        <v/>
      </c>
      <c r="AA2688" s="24">
        <f>MATCH(J2688,Matches!$A:$A,0)</f>
        <v/>
      </c>
      <c r="AB2688" s="33" t="n"/>
      <c r="AC2688" s="33" t="n">
        <v>1.526714638462064</v>
      </c>
      <c r="AD2688" s="24" t="n"/>
      <c r="AE2688" s="24" t="n">
        <v>11</v>
      </c>
      <c r="AF2688" s="33" t="n"/>
      <c r="AG2688" s="33" t="n"/>
    </row>
    <row r="2689">
      <c r="A2689" s="24" t="inlineStr">
        <is>
          <t>Plymouth|42</t>
        </is>
      </c>
      <c r="B2689" s="24" t="inlineStr">
        <is>
          <t>E2</t>
        </is>
      </c>
      <c r="C2689" s="24" t="inlineStr">
        <is>
          <t>League One</t>
        </is>
      </c>
      <c r="D2689" s="24" t="inlineStr">
        <is>
          <t>Plymouth</t>
        </is>
      </c>
      <c r="E2689" s="24" t="n">
        <v>42</v>
      </c>
      <c r="F2689" s="24" t="n">
        <v>11</v>
      </c>
      <c r="G2689" s="29" t="n">
        <v>46494.625</v>
      </c>
      <c r="H2689" s="24" t="inlineStr">
        <is>
          <t>Blackpool</t>
        </is>
      </c>
      <c r="I2689" s="24" t="inlineStr">
        <is>
          <t>H</t>
        </is>
      </c>
      <c r="J2689" s="24" t="inlineStr">
        <is>
          <t>E2-Plymouth-Blackpoo</t>
        </is>
      </c>
      <c r="K2689" s="24" t="n">
        <v>10</v>
      </c>
      <c r="L2689" s="11">
        <f>IF(INDEX(Matches!$X:$X,AA2689)=0,"",IF(I2689="H",INDEX(Matches!$H:$H,AA2689),INDEX(Matches!$I:$I,AA2689)))</f>
        <v/>
      </c>
      <c r="M2689" s="11">
        <f>IF(INDEX(Matches!$X:$X,AA2689)=0,"",IF(I2689="H",INDEX(Matches!$I:$I,AA2689),INDEX(Matches!$H:$H,AA2689)))</f>
        <v/>
      </c>
      <c r="N2689" s="11">
        <f>IF(L2689="","",IF(L2689&gt;M2689,"W",IF(L2689=M2689,"D","L")))</f>
        <v/>
      </c>
      <c r="O2689" s="11">
        <f>IF(L2689="","",IF(L2689&gt;M2689,3,IF(L2689=M2689,1,0)))</f>
        <v/>
      </c>
      <c r="P2689" s="31">
        <f>IF(I2689="H",INDEX(Matches!$L:$L,AA2689),INDEX(Matches!$N:$N,AA2689))</f>
        <v/>
      </c>
      <c r="Q2689" s="31">
        <f>INDEX(Matches!$M:$M,AA2689)</f>
        <v/>
      </c>
      <c r="R2689" s="31">
        <f>IF(I2689="H",INDEX(Matches!$N:$N,AA2689),INDEX(Matches!$L:$L,AA2689))</f>
        <v/>
      </c>
      <c r="S2689" s="33">
        <f>IF(I2689="H",INDEX(Matches!$O:$O,AA2689),INDEX(Matches!$P:$P,AA2689))</f>
        <v/>
      </c>
      <c r="T2689" s="33">
        <f>IF(INDEX(Matches!$J:$J,AA2689)="","",IF(I2689="H",INDEX(Matches!$J:$J,AA2689),INDEX(Matches!$K:$K,AA2689)))</f>
        <v/>
      </c>
      <c r="U2689" s="33">
        <f>IF(INDEX(Matches!$K:$K,AA2689)="","",IF(I2689="H",INDEX(Matches!$K:$K,AA2689),INDEX(Matches!$J:$J,AA2689)))</f>
        <v/>
      </c>
      <c r="V2689" s="30">
        <f>IF(T2689="","",T2689-U2689)</f>
        <v/>
      </c>
      <c r="W2689" s="33">
        <f>IF(I2689="H",INDEX(Matches!$T:$T,AA2689),INDEX(Matches!$U:$U,AA2689))</f>
        <v/>
      </c>
      <c r="X2689" s="11">
        <f>INDEX(Matches!$X:$X,AA2689)</f>
        <v/>
      </c>
      <c r="Y2689" s="30">
        <f>IF(O2689="","",O2689-S2689)</f>
        <v/>
      </c>
      <c r="Z2689" s="30">
        <f>IF(W2689="","",W2689-S2689)</f>
        <v/>
      </c>
      <c r="AA2689" s="24">
        <f>MATCH(J2689,Matches!$A:$A,0)</f>
        <v/>
      </c>
      <c r="AB2689" s="33" t="n"/>
      <c r="AC2689" s="33" t="n">
        <v>1.650630665811711</v>
      </c>
      <c r="AD2689" s="24" t="n"/>
      <c r="AE2689" s="24" t="n">
        <v>11</v>
      </c>
      <c r="AF2689" s="33" t="n"/>
      <c r="AG2689" s="33" t="n"/>
    </row>
    <row r="2690">
      <c r="A2690" s="24" t="inlineStr">
        <is>
          <t>Plymouth|43</t>
        </is>
      </c>
      <c r="B2690" s="24" t="inlineStr">
        <is>
          <t>E2</t>
        </is>
      </c>
      <c r="C2690" s="24" t="inlineStr">
        <is>
          <t>League One</t>
        </is>
      </c>
      <c r="D2690" s="24" t="inlineStr">
        <is>
          <t>Plymouth</t>
        </is>
      </c>
      <c r="E2690" s="24" t="n">
        <v>43</v>
      </c>
      <c r="F2690" s="24" t="n">
        <v>11</v>
      </c>
      <c r="G2690" s="29" t="n">
        <v>46501.625</v>
      </c>
      <c r="H2690" s="24" t="inlineStr">
        <is>
          <t>AFC Wimbledon</t>
        </is>
      </c>
      <c r="I2690" s="24" t="inlineStr">
        <is>
          <t>A</t>
        </is>
      </c>
      <c r="J2690" s="24" t="inlineStr">
        <is>
          <t>E2-AFCWimbl-Plymouth</t>
        </is>
      </c>
      <c r="K2690" s="24" t="n">
        <v>23</v>
      </c>
      <c r="L2690" s="11">
        <f>IF(INDEX(Matches!$X:$X,AA2690)=0,"",IF(I2690="H",INDEX(Matches!$H:$H,AA2690),INDEX(Matches!$I:$I,AA2690)))</f>
        <v/>
      </c>
      <c r="M2690" s="11">
        <f>IF(INDEX(Matches!$X:$X,AA2690)=0,"",IF(I2690="H",INDEX(Matches!$I:$I,AA2690),INDEX(Matches!$H:$H,AA2690)))</f>
        <v/>
      </c>
      <c r="N2690" s="11">
        <f>IF(L2690="","",IF(L2690&gt;M2690,"W",IF(L2690=M2690,"D","L")))</f>
        <v/>
      </c>
      <c r="O2690" s="11">
        <f>IF(L2690="","",IF(L2690&gt;M2690,3,IF(L2690=M2690,1,0)))</f>
        <v/>
      </c>
      <c r="P2690" s="31">
        <f>IF(I2690="H",INDEX(Matches!$L:$L,AA2690),INDEX(Matches!$N:$N,AA2690))</f>
        <v/>
      </c>
      <c r="Q2690" s="31">
        <f>INDEX(Matches!$M:$M,AA2690)</f>
        <v/>
      </c>
      <c r="R2690" s="31">
        <f>IF(I2690="H",INDEX(Matches!$N:$N,AA2690),INDEX(Matches!$L:$L,AA2690))</f>
        <v/>
      </c>
      <c r="S2690" s="33">
        <f>IF(I2690="H",INDEX(Matches!$O:$O,AA2690),INDEX(Matches!$P:$P,AA2690))</f>
        <v/>
      </c>
      <c r="T2690" s="33">
        <f>IF(INDEX(Matches!$J:$J,AA2690)="","",IF(I2690="H",INDEX(Matches!$J:$J,AA2690),INDEX(Matches!$K:$K,AA2690)))</f>
        <v/>
      </c>
      <c r="U2690" s="33">
        <f>IF(INDEX(Matches!$K:$K,AA2690)="","",IF(I2690="H",INDEX(Matches!$K:$K,AA2690),INDEX(Matches!$J:$J,AA2690)))</f>
        <v/>
      </c>
      <c r="V2690" s="30">
        <f>IF(T2690="","",T2690-U2690)</f>
        <v/>
      </c>
      <c r="W2690" s="33">
        <f>IF(I2690="H",INDEX(Matches!$T:$T,AA2690),INDEX(Matches!$U:$U,AA2690))</f>
        <v/>
      </c>
      <c r="X2690" s="11">
        <f>INDEX(Matches!$X:$X,AA2690)</f>
        <v/>
      </c>
      <c r="Y2690" s="30">
        <f>IF(O2690="","",O2690-S2690)</f>
        <v/>
      </c>
      <c r="Z2690" s="30">
        <f>IF(W2690="","",W2690-S2690)</f>
        <v/>
      </c>
      <c r="AA2690" s="24">
        <f>MATCH(J2690,Matches!$A:$A,0)</f>
        <v/>
      </c>
      <c r="AB2690" s="33" t="n"/>
      <c r="AC2690" s="33" t="n">
        <v>1.567936621308039</v>
      </c>
      <c r="AD2690" s="24" t="n"/>
      <c r="AE2690" s="24" t="n">
        <v>11</v>
      </c>
      <c r="AF2690" s="33" t="n"/>
      <c r="AG2690" s="33" t="n"/>
    </row>
    <row r="2691">
      <c r="A2691" s="24" t="inlineStr">
        <is>
          <t>Plymouth|44</t>
        </is>
      </c>
      <c r="B2691" s="24" t="inlineStr">
        <is>
          <t>E2</t>
        </is>
      </c>
      <c r="C2691" s="24" t="inlineStr">
        <is>
          <t>League One</t>
        </is>
      </c>
      <c r="D2691" s="24" t="inlineStr">
        <is>
          <t>Plymouth</t>
        </is>
      </c>
      <c r="E2691" s="24" t="n">
        <v>44</v>
      </c>
      <c r="F2691" s="24" t="n">
        <v>11</v>
      </c>
      <c r="G2691" s="29" t="n">
        <v>46504.82291666666</v>
      </c>
      <c r="H2691" s="24" t="inlineStr">
        <is>
          <t>Leyton Orient</t>
        </is>
      </c>
      <c r="I2691" s="24" t="inlineStr">
        <is>
          <t>H</t>
        </is>
      </c>
      <c r="J2691" s="24" t="inlineStr">
        <is>
          <t>E2-Plymouth-LeytonOr</t>
        </is>
      </c>
      <c r="K2691" s="24" t="n">
        <v>20</v>
      </c>
      <c r="L2691" s="11">
        <f>IF(INDEX(Matches!$X:$X,AA2691)=0,"",IF(I2691="H",INDEX(Matches!$H:$H,AA2691),INDEX(Matches!$I:$I,AA2691)))</f>
        <v/>
      </c>
      <c r="M2691" s="11">
        <f>IF(INDEX(Matches!$X:$X,AA2691)=0,"",IF(I2691="H",INDEX(Matches!$I:$I,AA2691),INDEX(Matches!$H:$H,AA2691)))</f>
        <v/>
      </c>
      <c r="N2691" s="11">
        <f>IF(L2691="","",IF(L2691&gt;M2691,"W",IF(L2691=M2691,"D","L")))</f>
        <v/>
      </c>
      <c r="O2691" s="11">
        <f>IF(L2691="","",IF(L2691&gt;M2691,3,IF(L2691=M2691,1,0)))</f>
        <v/>
      </c>
      <c r="P2691" s="31">
        <f>IF(I2691="H",INDEX(Matches!$L:$L,AA2691),INDEX(Matches!$N:$N,AA2691))</f>
        <v/>
      </c>
      <c r="Q2691" s="31">
        <f>INDEX(Matches!$M:$M,AA2691)</f>
        <v/>
      </c>
      <c r="R2691" s="31">
        <f>IF(I2691="H",INDEX(Matches!$N:$N,AA2691),INDEX(Matches!$L:$L,AA2691))</f>
        <v/>
      </c>
      <c r="S2691" s="33">
        <f>IF(I2691="H",INDEX(Matches!$O:$O,AA2691),INDEX(Matches!$P:$P,AA2691))</f>
        <v/>
      </c>
      <c r="T2691" s="33">
        <f>IF(INDEX(Matches!$J:$J,AA2691)="","",IF(I2691="H",INDEX(Matches!$J:$J,AA2691),INDEX(Matches!$K:$K,AA2691)))</f>
        <v/>
      </c>
      <c r="U2691" s="33">
        <f>IF(INDEX(Matches!$K:$K,AA2691)="","",IF(I2691="H",INDEX(Matches!$K:$K,AA2691),INDEX(Matches!$J:$J,AA2691)))</f>
        <v/>
      </c>
      <c r="V2691" s="30">
        <f>IF(T2691="","",T2691-U2691)</f>
        <v/>
      </c>
      <c r="W2691" s="33">
        <f>IF(I2691="H",INDEX(Matches!$T:$T,AA2691),INDEX(Matches!$U:$U,AA2691))</f>
        <v/>
      </c>
      <c r="X2691" s="11">
        <f>INDEX(Matches!$X:$X,AA2691)</f>
        <v/>
      </c>
      <c r="Y2691" s="30">
        <f>IF(O2691="","",O2691-S2691)</f>
        <v/>
      </c>
      <c r="Z2691" s="30">
        <f>IF(W2691="","",W2691-S2691)</f>
        <v/>
      </c>
      <c r="AA2691" s="24">
        <f>MATCH(J2691,Matches!$A:$A,0)</f>
        <v/>
      </c>
      <c r="AB2691" s="33" t="n"/>
      <c r="AC2691" s="33" t="n">
        <v>1.774716861011054</v>
      </c>
      <c r="AD2691" s="24" t="n"/>
      <c r="AE2691" s="24" t="n">
        <v>11</v>
      </c>
      <c r="AF2691" s="33" t="n"/>
      <c r="AG2691" s="33" t="n"/>
    </row>
    <row r="2692">
      <c r="A2692" s="24" t="inlineStr">
        <is>
          <t>Plymouth|45</t>
        </is>
      </c>
      <c r="B2692" s="24" t="inlineStr">
        <is>
          <t>E2</t>
        </is>
      </c>
      <c r="C2692" s="24" t="inlineStr">
        <is>
          <t>League One</t>
        </is>
      </c>
      <c r="D2692" s="24" t="inlineStr">
        <is>
          <t>Plymouth</t>
        </is>
      </c>
      <c r="E2692" s="24" t="n">
        <v>45</v>
      </c>
      <c r="F2692" s="24" t="n">
        <v>12</v>
      </c>
      <c r="G2692" s="29" t="n">
        <v>46508.625</v>
      </c>
      <c r="H2692" s="24" t="inlineStr">
        <is>
          <t>Wigan</t>
        </is>
      </c>
      <c r="I2692" s="24" t="inlineStr">
        <is>
          <t>H</t>
        </is>
      </c>
      <c r="J2692" s="24" t="inlineStr">
        <is>
          <t>E2-Plymouth-Wigan</t>
        </is>
      </c>
      <c r="K2692" s="24" t="n">
        <v>14</v>
      </c>
      <c r="L2692" s="11">
        <f>IF(INDEX(Matches!$X:$X,AA2692)=0,"",IF(I2692="H",INDEX(Matches!$H:$H,AA2692),INDEX(Matches!$I:$I,AA2692)))</f>
        <v/>
      </c>
      <c r="M2692" s="11">
        <f>IF(INDEX(Matches!$X:$X,AA2692)=0,"",IF(I2692="H",INDEX(Matches!$I:$I,AA2692),INDEX(Matches!$H:$H,AA2692)))</f>
        <v/>
      </c>
      <c r="N2692" s="11">
        <f>IF(L2692="","",IF(L2692&gt;M2692,"W",IF(L2692=M2692,"D","L")))</f>
        <v/>
      </c>
      <c r="O2692" s="11">
        <f>IF(L2692="","",IF(L2692&gt;M2692,3,IF(L2692=M2692,1,0)))</f>
        <v/>
      </c>
      <c r="P2692" s="31">
        <f>IF(I2692="H",INDEX(Matches!$L:$L,AA2692),INDEX(Matches!$N:$N,AA2692))</f>
        <v/>
      </c>
      <c r="Q2692" s="31">
        <f>INDEX(Matches!$M:$M,AA2692)</f>
        <v/>
      </c>
      <c r="R2692" s="31">
        <f>IF(I2692="H",INDEX(Matches!$N:$N,AA2692),INDEX(Matches!$L:$L,AA2692))</f>
        <v/>
      </c>
      <c r="S2692" s="33">
        <f>IF(I2692="H",INDEX(Matches!$O:$O,AA2692),INDEX(Matches!$P:$P,AA2692))</f>
        <v/>
      </c>
      <c r="T2692" s="33">
        <f>IF(INDEX(Matches!$J:$J,AA2692)="","",IF(I2692="H",INDEX(Matches!$J:$J,AA2692),INDEX(Matches!$K:$K,AA2692)))</f>
        <v/>
      </c>
      <c r="U2692" s="33">
        <f>IF(INDEX(Matches!$K:$K,AA2692)="","",IF(I2692="H",INDEX(Matches!$K:$K,AA2692),INDEX(Matches!$J:$J,AA2692)))</f>
        <v/>
      </c>
      <c r="V2692" s="30">
        <f>IF(T2692="","",T2692-U2692)</f>
        <v/>
      </c>
      <c r="W2692" s="33">
        <f>IF(I2692="H",INDEX(Matches!$T:$T,AA2692),INDEX(Matches!$U:$U,AA2692))</f>
        <v/>
      </c>
      <c r="X2692" s="11">
        <f>INDEX(Matches!$X:$X,AA2692)</f>
        <v/>
      </c>
      <c r="Y2692" s="30">
        <f>IF(O2692="","",O2692-S2692)</f>
        <v/>
      </c>
      <c r="Z2692" s="30">
        <f>IF(W2692="","",W2692-S2692)</f>
        <v/>
      </c>
      <c r="AA2692" s="24">
        <f>MATCH(J2692,Matches!$A:$A,0)</f>
        <v/>
      </c>
      <c r="AB2692" s="33" t="n"/>
      <c r="AC2692" s="33" t="n">
        <v>1.720049687592156</v>
      </c>
      <c r="AD2692" s="24" t="n"/>
      <c r="AE2692" s="24" t="n">
        <v>12</v>
      </c>
      <c r="AF2692" s="33" t="n"/>
      <c r="AG2692" s="33" t="n"/>
    </row>
    <row r="2693">
      <c r="A2693" s="24" t="inlineStr">
        <is>
          <t>Plymouth|46</t>
        </is>
      </c>
      <c r="B2693" s="24" t="inlineStr">
        <is>
          <t>E2</t>
        </is>
      </c>
      <c r="C2693" s="24" t="inlineStr">
        <is>
          <t>League One</t>
        </is>
      </c>
      <c r="D2693" s="24" t="inlineStr">
        <is>
          <t>Plymouth</t>
        </is>
      </c>
      <c r="E2693" s="24" t="n">
        <v>46</v>
      </c>
      <c r="F2693" s="24" t="n">
        <v>12</v>
      </c>
      <c r="G2693" s="29" t="n">
        <v>46515.52083333334</v>
      </c>
      <c r="H2693" s="24" t="inlineStr">
        <is>
          <t>Bromley</t>
        </is>
      </c>
      <c r="I2693" s="24" t="inlineStr">
        <is>
          <t>A</t>
        </is>
      </c>
      <c r="J2693" s="24" t="inlineStr">
        <is>
          <t>E2-Bromley-Plymouth</t>
        </is>
      </c>
      <c r="K2693" s="24" t="n">
        <v>24</v>
      </c>
      <c r="L2693" s="11">
        <f>IF(INDEX(Matches!$X:$X,AA2693)=0,"",IF(I2693="H",INDEX(Matches!$H:$H,AA2693),INDEX(Matches!$I:$I,AA2693)))</f>
        <v/>
      </c>
      <c r="M2693" s="11">
        <f>IF(INDEX(Matches!$X:$X,AA2693)=0,"",IF(I2693="H",INDEX(Matches!$I:$I,AA2693),INDEX(Matches!$H:$H,AA2693)))</f>
        <v/>
      </c>
      <c r="N2693" s="11">
        <f>IF(L2693="","",IF(L2693&gt;M2693,"W",IF(L2693=M2693,"D","L")))</f>
        <v/>
      </c>
      <c r="O2693" s="11">
        <f>IF(L2693="","",IF(L2693&gt;M2693,3,IF(L2693=M2693,1,0)))</f>
        <v/>
      </c>
      <c r="P2693" s="31">
        <f>IF(I2693="H",INDEX(Matches!$L:$L,AA2693),INDEX(Matches!$N:$N,AA2693))</f>
        <v/>
      </c>
      <c r="Q2693" s="31">
        <f>INDEX(Matches!$M:$M,AA2693)</f>
        <v/>
      </c>
      <c r="R2693" s="31">
        <f>IF(I2693="H",INDEX(Matches!$N:$N,AA2693),INDEX(Matches!$L:$L,AA2693))</f>
        <v/>
      </c>
      <c r="S2693" s="33">
        <f>IF(I2693="H",INDEX(Matches!$O:$O,AA2693),INDEX(Matches!$P:$P,AA2693))</f>
        <v/>
      </c>
      <c r="T2693" s="33">
        <f>IF(INDEX(Matches!$J:$J,AA2693)="","",IF(I2693="H",INDEX(Matches!$J:$J,AA2693),INDEX(Matches!$K:$K,AA2693)))</f>
        <v/>
      </c>
      <c r="U2693" s="33">
        <f>IF(INDEX(Matches!$K:$K,AA2693)="","",IF(I2693="H",INDEX(Matches!$K:$K,AA2693),INDEX(Matches!$J:$J,AA2693)))</f>
        <v/>
      </c>
      <c r="V2693" s="30">
        <f>IF(T2693="","",T2693-U2693)</f>
        <v/>
      </c>
      <c r="W2693" s="33">
        <f>IF(I2693="H",INDEX(Matches!$T:$T,AA2693),INDEX(Matches!$U:$U,AA2693))</f>
        <v/>
      </c>
      <c r="X2693" s="11">
        <f>INDEX(Matches!$X:$X,AA2693)</f>
        <v/>
      </c>
      <c r="Y2693" s="30">
        <f>IF(O2693="","",O2693-S2693)</f>
        <v/>
      </c>
      <c r="Z2693" s="30">
        <f>IF(W2693="","",W2693-S2693)</f>
        <v/>
      </c>
      <c r="AA2693" s="24">
        <f>MATCH(J2693,Matches!$A:$A,0)</f>
        <v/>
      </c>
      <c r="AB2693" s="33" t="n"/>
      <c r="AC2693" s="33" t="n">
        <v>1.652226845631089</v>
      </c>
      <c r="AD2693" s="24" t="n"/>
      <c r="AE2693" s="24" t="n">
        <v>12</v>
      </c>
      <c r="AF2693" s="33" t="n"/>
      <c r="AG2693" s="33" t="n"/>
    </row>
    <row r="2694">
      <c r="A2694" s="24" t="inlineStr">
        <is>
          <t>Reading|1</t>
        </is>
      </c>
      <c r="B2694" s="24" t="inlineStr">
        <is>
          <t>E2</t>
        </is>
      </c>
      <c r="C2694" s="24" t="inlineStr">
        <is>
          <t>League One</t>
        </is>
      </c>
      <c r="D2694" s="24" t="inlineStr">
        <is>
          <t>Reading</t>
        </is>
      </c>
      <c r="E2694" s="24" t="n">
        <v>1</v>
      </c>
      <c r="F2694" s="24" t="n">
        <v>1</v>
      </c>
      <c r="G2694" s="29" t="n">
        <v>46249.52083333334</v>
      </c>
      <c r="H2694" s="24" t="inlineStr">
        <is>
          <t>Luton</t>
        </is>
      </c>
      <c r="I2694" s="24" t="inlineStr">
        <is>
          <t>H</t>
        </is>
      </c>
      <c r="J2694" s="24" t="inlineStr">
        <is>
          <t>E2-Reading-Luton</t>
        </is>
      </c>
      <c r="K2694" s="24" t="n">
        <v>3</v>
      </c>
      <c r="L2694" s="11">
        <f>IF(INDEX(Matches!$X:$X,AA2694)=0,"",IF(I2694="H",INDEX(Matches!$H:$H,AA2694),INDEX(Matches!$I:$I,AA2694)))</f>
        <v/>
      </c>
      <c r="M2694" s="11">
        <f>IF(INDEX(Matches!$X:$X,AA2694)=0,"",IF(I2694="H",INDEX(Matches!$I:$I,AA2694),INDEX(Matches!$H:$H,AA2694)))</f>
        <v/>
      </c>
      <c r="N2694" s="11">
        <f>IF(L2694="","",IF(L2694&gt;M2694,"W",IF(L2694=M2694,"D","L")))</f>
        <v/>
      </c>
      <c r="O2694" s="11">
        <f>IF(L2694="","",IF(L2694&gt;M2694,3,IF(L2694=M2694,1,0)))</f>
        <v/>
      </c>
      <c r="P2694" s="31">
        <f>IF(I2694="H",INDEX(Matches!$L:$L,AA2694),INDEX(Matches!$N:$N,AA2694))</f>
        <v/>
      </c>
      <c r="Q2694" s="31">
        <f>INDEX(Matches!$M:$M,AA2694)</f>
        <v/>
      </c>
      <c r="R2694" s="31">
        <f>IF(I2694="H",INDEX(Matches!$N:$N,AA2694),INDEX(Matches!$L:$L,AA2694))</f>
        <v/>
      </c>
      <c r="S2694" s="33">
        <f>IF(I2694="H",INDEX(Matches!$O:$O,AA2694),INDEX(Matches!$P:$P,AA2694))</f>
        <v/>
      </c>
      <c r="T2694" s="33">
        <f>IF(INDEX(Matches!$J:$J,AA2694)="","",IF(I2694="H",INDEX(Matches!$J:$J,AA2694),INDEX(Matches!$K:$K,AA2694)))</f>
        <v/>
      </c>
      <c r="U2694" s="33">
        <f>IF(INDEX(Matches!$K:$K,AA2694)="","",IF(I2694="H",INDEX(Matches!$K:$K,AA2694),INDEX(Matches!$J:$J,AA2694)))</f>
        <v/>
      </c>
      <c r="V2694" s="30">
        <f>IF(T2694="","",T2694-U2694)</f>
        <v/>
      </c>
      <c r="W2694" s="33">
        <f>IF(I2694="H",INDEX(Matches!$T:$T,AA2694),INDEX(Matches!$U:$U,AA2694))</f>
        <v/>
      </c>
      <c r="X2694" s="11">
        <f>INDEX(Matches!$X:$X,AA2694)</f>
        <v/>
      </c>
      <c r="Y2694" s="30">
        <f>IF(O2694="","",O2694-S2694)</f>
        <v/>
      </c>
      <c r="Z2694" s="30">
        <f>IF(W2694="","",W2694-S2694)</f>
        <v/>
      </c>
      <c r="AA2694" s="24">
        <f>MATCH(J2694,Matches!$A:$A,0)</f>
        <v/>
      </c>
      <c r="AB2694" s="33" t="n">
        <v>1.2279090184857</v>
      </c>
      <c r="AC2694" s="33" t="n"/>
      <c r="AD2694" s="24" t="n"/>
      <c r="AE2694" s="24" t="n">
        <v>1</v>
      </c>
      <c r="AF2694" s="33" t="n"/>
      <c r="AG2694" s="33" t="n"/>
    </row>
    <row r="2695">
      <c r="A2695" s="24" t="inlineStr">
        <is>
          <t>Reading|2</t>
        </is>
      </c>
      <c r="B2695" s="24" t="inlineStr">
        <is>
          <t>E2</t>
        </is>
      </c>
      <c r="C2695" s="24" t="inlineStr">
        <is>
          <t>League One</t>
        </is>
      </c>
      <c r="D2695" s="24" t="inlineStr">
        <is>
          <t>Reading</t>
        </is>
      </c>
      <c r="E2695" s="24" t="n">
        <v>2</v>
      </c>
      <c r="F2695" s="24" t="n">
        <v>1</v>
      </c>
      <c r="G2695" s="29" t="n">
        <v>46256.625</v>
      </c>
      <c r="H2695" s="24" t="inlineStr">
        <is>
          <t>AFC Wimbledon</t>
        </is>
      </c>
      <c r="I2695" s="24" t="inlineStr">
        <is>
          <t>A</t>
        </is>
      </c>
      <c r="J2695" s="24" t="inlineStr">
        <is>
          <t>E2-AFCWimbl-Reading</t>
        </is>
      </c>
      <c r="K2695" s="24" t="n">
        <v>23</v>
      </c>
      <c r="L2695" s="11">
        <f>IF(INDEX(Matches!$X:$X,AA2695)=0,"",IF(I2695="H",INDEX(Matches!$H:$H,AA2695),INDEX(Matches!$I:$I,AA2695)))</f>
        <v/>
      </c>
      <c r="M2695" s="11">
        <f>IF(INDEX(Matches!$X:$X,AA2695)=0,"",IF(I2695="H",INDEX(Matches!$I:$I,AA2695),INDEX(Matches!$H:$H,AA2695)))</f>
        <v/>
      </c>
      <c r="N2695" s="11">
        <f>IF(L2695="","",IF(L2695&gt;M2695,"W",IF(L2695=M2695,"D","L")))</f>
        <v/>
      </c>
      <c r="O2695" s="11">
        <f>IF(L2695="","",IF(L2695&gt;M2695,3,IF(L2695=M2695,1,0)))</f>
        <v/>
      </c>
      <c r="P2695" s="31">
        <f>IF(I2695="H",INDEX(Matches!$L:$L,AA2695),INDEX(Matches!$N:$N,AA2695))</f>
        <v/>
      </c>
      <c r="Q2695" s="31">
        <f>INDEX(Matches!$M:$M,AA2695)</f>
        <v/>
      </c>
      <c r="R2695" s="31">
        <f>IF(I2695="H",INDEX(Matches!$N:$N,AA2695),INDEX(Matches!$L:$L,AA2695))</f>
        <v/>
      </c>
      <c r="S2695" s="33">
        <f>IF(I2695="H",INDEX(Matches!$O:$O,AA2695),INDEX(Matches!$P:$P,AA2695))</f>
        <v/>
      </c>
      <c r="T2695" s="33">
        <f>IF(INDEX(Matches!$J:$J,AA2695)="","",IF(I2695="H",INDEX(Matches!$J:$J,AA2695),INDEX(Matches!$K:$K,AA2695)))</f>
        <v/>
      </c>
      <c r="U2695" s="33">
        <f>IF(INDEX(Matches!$K:$K,AA2695)="","",IF(I2695="H",INDEX(Matches!$K:$K,AA2695),INDEX(Matches!$J:$J,AA2695)))</f>
        <v/>
      </c>
      <c r="V2695" s="30">
        <f>IF(T2695="","",T2695-U2695)</f>
        <v/>
      </c>
      <c r="W2695" s="33">
        <f>IF(I2695="H",INDEX(Matches!$T:$T,AA2695),INDEX(Matches!$U:$U,AA2695))</f>
        <v/>
      </c>
      <c r="X2695" s="11">
        <f>INDEX(Matches!$X:$X,AA2695)</f>
        <v/>
      </c>
      <c r="Y2695" s="30">
        <f>IF(O2695="","",O2695-S2695)</f>
        <v/>
      </c>
      <c r="Z2695" s="30">
        <f>IF(W2695="","",W2695-S2695)</f>
        <v/>
      </c>
      <c r="AA2695" s="24">
        <f>MATCH(J2695,Matches!$A:$A,0)</f>
        <v/>
      </c>
      <c r="AB2695" s="33" t="n">
        <v>1.455185611677671</v>
      </c>
      <c r="AC2695" s="33" t="n"/>
      <c r="AD2695" s="24" t="n"/>
      <c r="AE2695" s="24" t="n">
        <v>1</v>
      </c>
      <c r="AF2695" s="33" t="n"/>
      <c r="AG2695" s="33" t="n"/>
    </row>
    <row r="2696">
      <c r="A2696" s="24" t="inlineStr">
        <is>
          <t>Reading|3</t>
        </is>
      </c>
      <c r="B2696" s="24" t="inlineStr">
        <is>
          <t>E2</t>
        </is>
      </c>
      <c r="C2696" s="24" t="inlineStr">
        <is>
          <t>League One</t>
        </is>
      </c>
      <c r="D2696" s="24" t="inlineStr">
        <is>
          <t>Reading</t>
        </is>
      </c>
      <c r="E2696" s="24" t="n">
        <v>3</v>
      </c>
      <c r="F2696" s="24" t="n">
        <v>1</v>
      </c>
      <c r="G2696" s="29" t="n">
        <v>46267.83333333334</v>
      </c>
      <c r="H2696" s="24" t="inlineStr">
        <is>
          <t>Mansfield</t>
        </is>
      </c>
      <c r="I2696" s="24" t="inlineStr">
        <is>
          <t>H</t>
        </is>
      </c>
      <c r="J2696" s="24" t="inlineStr">
        <is>
          <t>E2-Reading-Mansfiel</t>
        </is>
      </c>
      <c r="K2696" s="24" t="n">
        <v>16</v>
      </c>
      <c r="L2696" s="11">
        <f>IF(INDEX(Matches!$X:$X,AA2696)=0,"",IF(I2696="H",INDEX(Matches!$H:$H,AA2696),INDEX(Matches!$I:$I,AA2696)))</f>
        <v/>
      </c>
      <c r="M2696" s="11">
        <f>IF(INDEX(Matches!$X:$X,AA2696)=0,"",IF(I2696="H",INDEX(Matches!$I:$I,AA2696),INDEX(Matches!$H:$H,AA2696)))</f>
        <v/>
      </c>
      <c r="N2696" s="11">
        <f>IF(L2696="","",IF(L2696&gt;M2696,"W",IF(L2696=M2696,"D","L")))</f>
        <v/>
      </c>
      <c r="O2696" s="11">
        <f>IF(L2696="","",IF(L2696&gt;M2696,3,IF(L2696=M2696,1,0)))</f>
        <v/>
      </c>
      <c r="P2696" s="31">
        <f>IF(I2696="H",INDEX(Matches!$L:$L,AA2696),INDEX(Matches!$N:$N,AA2696))</f>
        <v/>
      </c>
      <c r="Q2696" s="31">
        <f>INDEX(Matches!$M:$M,AA2696)</f>
        <v/>
      </c>
      <c r="R2696" s="31">
        <f>IF(I2696="H",INDEX(Matches!$N:$N,AA2696),INDEX(Matches!$L:$L,AA2696))</f>
        <v/>
      </c>
      <c r="S2696" s="33">
        <f>IF(I2696="H",INDEX(Matches!$O:$O,AA2696),INDEX(Matches!$P:$P,AA2696))</f>
        <v/>
      </c>
      <c r="T2696" s="33">
        <f>IF(INDEX(Matches!$J:$J,AA2696)="","",IF(I2696="H",INDEX(Matches!$J:$J,AA2696),INDEX(Matches!$K:$K,AA2696)))</f>
        <v/>
      </c>
      <c r="U2696" s="33">
        <f>IF(INDEX(Matches!$K:$K,AA2696)="","",IF(I2696="H",INDEX(Matches!$K:$K,AA2696),INDEX(Matches!$J:$J,AA2696)))</f>
        <v/>
      </c>
      <c r="V2696" s="30">
        <f>IF(T2696="","",T2696-U2696)</f>
        <v/>
      </c>
      <c r="W2696" s="33">
        <f>IF(I2696="H",INDEX(Matches!$T:$T,AA2696),INDEX(Matches!$U:$U,AA2696))</f>
        <v/>
      </c>
      <c r="X2696" s="11">
        <f>INDEX(Matches!$X:$X,AA2696)</f>
        <v/>
      </c>
      <c r="Y2696" s="30">
        <f>IF(O2696="","",O2696-S2696)</f>
        <v/>
      </c>
      <c r="Z2696" s="30">
        <f>IF(W2696="","",W2696-S2696)</f>
        <v/>
      </c>
      <c r="AA2696" s="24">
        <f>MATCH(J2696,Matches!$A:$A,0)</f>
        <v/>
      </c>
      <c r="AB2696" s="33" t="n">
        <v>1.647328337853783</v>
      </c>
      <c r="AC2696" s="33" t="n"/>
      <c r="AD2696" s="24" t="n"/>
      <c r="AE2696" s="24" t="n">
        <v>1</v>
      </c>
      <c r="AF2696" s="33" t="n"/>
      <c r="AG2696" s="33" t="n"/>
    </row>
    <row r="2697">
      <c r="A2697" s="24" t="inlineStr">
        <is>
          <t>Reading|4</t>
        </is>
      </c>
      <c r="B2697" s="24" t="inlineStr">
        <is>
          <t>E2</t>
        </is>
      </c>
      <c r="C2697" s="24" t="inlineStr">
        <is>
          <t>League One</t>
        </is>
      </c>
      <c r="D2697" s="24" t="inlineStr">
        <is>
          <t>Reading</t>
        </is>
      </c>
      <c r="E2697" s="24" t="n">
        <v>4</v>
      </c>
      <c r="F2697" s="24" t="n">
        <v>1</v>
      </c>
      <c r="G2697" s="29" t="n">
        <v>46270.625</v>
      </c>
      <c r="H2697" s="24" t="inlineStr">
        <is>
          <t>Blackpool</t>
        </is>
      </c>
      <c r="I2697" s="24" t="inlineStr">
        <is>
          <t>H</t>
        </is>
      </c>
      <c r="J2697" s="24" t="inlineStr">
        <is>
          <t>E2-Reading-Blackpoo</t>
        </is>
      </c>
      <c r="K2697" s="24" t="n">
        <v>10</v>
      </c>
      <c r="L2697" s="11">
        <f>IF(INDEX(Matches!$X:$X,AA2697)=0,"",IF(I2697="H",INDEX(Matches!$H:$H,AA2697),INDEX(Matches!$I:$I,AA2697)))</f>
        <v/>
      </c>
      <c r="M2697" s="11">
        <f>IF(INDEX(Matches!$X:$X,AA2697)=0,"",IF(I2697="H",INDEX(Matches!$I:$I,AA2697),INDEX(Matches!$H:$H,AA2697)))</f>
        <v/>
      </c>
      <c r="N2697" s="11">
        <f>IF(L2697="","",IF(L2697&gt;M2697,"W",IF(L2697=M2697,"D","L")))</f>
        <v/>
      </c>
      <c r="O2697" s="11">
        <f>IF(L2697="","",IF(L2697&gt;M2697,3,IF(L2697=M2697,1,0)))</f>
        <v/>
      </c>
      <c r="P2697" s="31">
        <f>IF(I2697="H",INDEX(Matches!$L:$L,AA2697),INDEX(Matches!$N:$N,AA2697))</f>
        <v/>
      </c>
      <c r="Q2697" s="31">
        <f>INDEX(Matches!$M:$M,AA2697)</f>
        <v/>
      </c>
      <c r="R2697" s="31">
        <f>IF(I2697="H",INDEX(Matches!$N:$N,AA2697),INDEX(Matches!$L:$L,AA2697))</f>
        <v/>
      </c>
      <c r="S2697" s="33">
        <f>IF(I2697="H",INDEX(Matches!$O:$O,AA2697),INDEX(Matches!$P:$P,AA2697))</f>
        <v/>
      </c>
      <c r="T2697" s="33">
        <f>IF(INDEX(Matches!$J:$J,AA2697)="","",IF(I2697="H",INDEX(Matches!$J:$J,AA2697),INDEX(Matches!$K:$K,AA2697)))</f>
        <v/>
      </c>
      <c r="U2697" s="33">
        <f>IF(INDEX(Matches!$K:$K,AA2697)="","",IF(I2697="H",INDEX(Matches!$K:$K,AA2697),INDEX(Matches!$J:$J,AA2697)))</f>
        <v/>
      </c>
      <c r="V2697" s="30">
        <f>IF(T2697="","",T2697-U2697)</f>
        <v/>
      </c>
      <c r="W2697" s="33">
        <f>IF(I2697="H",INDEX(Matches!$T:$T,AA2697),INDEX(Matches!$U:$U,AA2697))</f>
        <v/>
      </c>
      <c r="X2697" s="11">
        <f>INDEX(Matches!$X:$X,AA2697)</f>
        <v/>
      </c>
      <c r="Y2697" s="30">
        <f>IF(O2697="","",O2697-S2697)</f>
        <v/>
      </c>
      <c r="Z2697" s="30">
        <f>IF(W2697="","",W2697-S2697)</f>
        <v/>
      </c>
      <c r="AA2697" s="24">
        <f>MATCH(J2697,Matches!$A:$A,0)</f>
        <v/>
      </c>
      <c r="AB2697" s="33" t="n"/>
      <c r="AC2697" s="33" t="n"/>
      <c r="AD2697" s="24" t="n"/>
      <c r="AE2697" s="24" t="n">
        <v>1</v>
      </c>
      <c r="AF2697" s="33" t="n"/>
      <c r="AG2697" s="33" t="n"/>
    </row>
    <row r="2698">
      <c r="A2698" s="24" t="inlineStr">
        <is>
          <t>Reading|5</t>
        </is>
      </c>
      <c r="B2698" s="24" t="inlineStr">
        <is>
          <t>E2</t>
        </is>
      </c>
      <c r="C2698" s="24" t="inlineStr">
        <is>
          <t>League One</t>
        </is>
      </c>
      <c r="D2698" s="24" t="inlineStr">
        <is>
          <t>Reading</t>
        </is>
      </c>
      <c r="E2698" s="24" t="n">
        <v>5</v>
      </c>
      <c r="F2698" s="24" t="n">
        <v>2</v>
      </c>
      <c r="G2698" s="29" t="n">
        <v>46277.625</v>
      </c>
      <c r="H2698" s="24" t="inlineStr">
        <is>
          <t>Cambridge</t>
        </is>
      </c>
      <c r="I2698" s="24" t="inlineStr">
        <is>
          <t>A</t>
        </is>
      </c>
      <c r="J2698" s="24" t="inlineStr">
        <is>
          <t>E2-Cambridg-Reading</t>
        </is>
      </c>
      <c r="K2698" s="24" t="n">
        <v>21</v>
      </c>
      <c r="L2698" s="11">
        <f>IF(INDEX(Matches!$X:$X,AA2698)=0,"",IF(I2698="H",INDEX(Matches!$H:$H,AA2698),INDEX(Matches!$I:$I,AA2698)))</f>
        <v/>
      </c>
      <c r="M2698" s="11">
        <f>IF(INDEX(Matches!$X:$X,AA2698)=0,"",IF(I2698="H",INDEX(Matches!$I:$I,AA2698),INDEX(Matches!$H:$H,AA2698)))</f>
        <v/>
      </c>
      <c r="N2698" s="11">
        <f>IF(L2698="","",IF(L2698&gt;M2698,"W",IF(L2698=M2698,"D","L")))</f>
        <v/>
      </c>
      <c r="O2698" s="11">
        <f>IF(L2698="","",IF(L2698&gt;M2698,3,IF(L2698=M2698,1,0)))</f>
        <v/>
      </c>
      <c r="P2698" s="31">
        <f>IF(I2698="H",INDEX(Matches!$L:$L,AA2698),INDEX(Matches!$N:$N,AA2698))</f>
        <v/>
      </c>
      <c r="Q2698" s="31">
        <f>INDEX(Matches!$M:$M,AA2698)</f>
        <v/>
      </c>
      <c r="R2698" s="31">
        <f>IF(I2698="H",INDEX(Matches!$N:$N,AA2698),INDEX(Matches!$L:$L,AA2698))</f>
        <v/>
      </c>
      <c r="S2698" s="33">
        <f>IF(I2698="H",INDEX(Matches!$O:$O,AA2698),INDEX(Matches!$P:$P,AA2698))</f>
        <v/>
      </c>
      <c r="T2698" s="33">
        <f>IF(INDEX(Matches!$J:$J,AA2698)="","",IF(I2698="H",INDEX(Matches!$J:$J,AA2698),INDEX(Matches!$K:$K,AA2698)))</f>
        <v/>
      </c>
      <c r="U2698" s="33">
        <f>IF(INDEX(Matches!$K:$K,AA2698)="","",IF(I2698="H",INDEX(Matches!$K:$K,AA2698),INDEX(Matches!$J:$J,AA2698)))</f>
        <v/>
      </c>
      <c r="V2698" s="30">
        <f>IF(T2698="","",T2698-U2698)</f>
        <v/>
      </c>
      <c r="W2698" s="33">
        <f>IF(I2698="H",INDEX(Matches!$T:$T,AA2698),INDEX(Matches!$U:$U,AA2698))</f>
        <v/>
      </c>
      <c r="X2698" s="11">
        <f>INDEX(Matches!$X:$X,AA2698)</f>
        <v/>
      </c>
      <c r="Y2698" s="30">
        <f>IF(O2698="","",O2698-S2698)</f>
        <v/>
      </c>
      <c r="Z2698" s="30">
        <f>IF(W2698="","",W2698-S2698)</f>
        <v/>
      </c>
      <c r="AA2698" s="24">
        <f>MATCH(J2698,Matches!$A:$A,0)</f>
        <v/>
      </c>
      <c r="AB2698" s="33" t="n">
        <v>1.352728638783013</v>
      </c>
      <c r="AC2698" s="33" t="n"/>
      <c r="AD2698" s="24" t="n"/>
      <c r="AE2698" s="24" t="n">
        <v>2</v>
      </c>
      <c r="AF2698" s="33" t="n"/>
      <c r="AG2698" s="33" t="n"/>
    </row>
    <row r="2699">
      <c r="A2699" s="24" t="inlineStr">
        <is>
          <t>Reading|6</t>
        </is>
      </c>
      <c r="B2699" s="24" t="inlineStr">
        <is>
          <t>E2</t>
        </is>
      </c>
      <c r="C2699" s="24" t="inlineStr">
        <is>
          <t>League One</t>
        </is>
      </c>
      <c r="D2699" s="24" t="inlineStr">
        <is>
          <t>Reading</t>
        </is>
      </c>
      <c r="E2699" s="24" t="n">
        <v>6</v>
      </c>
      <c r="F2699" s="24" t="n">
        <v>2</v>
      </c>
      <c r="G2699" s="29" t="n">
        <v>46284.625</v>
      </c>
      <c r="H2699" s="24" t="inlineStr">
        <is>
          <t>Notts County</t>
        </is>
      </c>
      <c r="I2699" s="24" t="inlineStr">
        <is>
          <t>H</t>
        </is>
      </c>
      <c r="J2699" s="24" t="inlineStr">
        <is>
          <t>E2-Reading-NottsCou</t>
        </is>
      </c>
      <c r="K2699" s="24" t="n">
        <v>18</v>
      </c>
      <c r="L2699" s="11">
        <f>IF(INDEX(Matches!$X:$X,AA2699)=0,"",IF(I2699="H",INDEX(Matches!$H:$H,AA2699),INDEX(Matches!$I:$I,AA2699)))</f>
        <v/>
      </c>
      <c r="M2699" s="11">
        <f>IF(INDEX(Matches!$X:$X,AA2699)=0,"",IF(I2699="H",INDEX(Matches!$I:$I,AA2699),INDEX(Matches!$H:$H,AA2699)))</f>
        <v/>
      </c>
      <c r="N2699" s="11">
        <f>IF(L2699="","",IF(L2699&gt;M2699,"W",IF(L2699=M2699,"D","L")))</f>
        <v/>
      </c>
      <c r="O2699" s="11">
        <f>IF(L2699="","",IF(L2699&gt;M2699,3,IF(L2699=M2699,1,0)))</f>
        <v/>
      </c>
      <c r="P2699" s="31">
        <f>IF(I2699="H",INDEX(Matches!$L:$L,AA2699),INDEX(Matches!$N:$N,AA2699))</f>
        <v/>
      </c>
      <c r="Q2699" s="31">
        <f>INDEX(Matches!$M:$M,AA2699)</f>
        <v/>
      </c>
      <c r="R2699" s="31">
        <f>IF(I2699="H",INDEX(Matches!$N:$N,AA2699),INDEX(Matches!$L:$L,AA2699))</f>
        <v/>
      </c>
      <c r="S2699" s="33">
        <f>IF(I2699="H",INDEX(Matches!$O:$O,AA2699),INDEX(Matches!$P:$P,AA2699))</f>
        <v/>
      </c>
      <c r="T2699" s="33">
        <f>IF(INDEX(Matches!$J:$J,AA2699)="","",IF(I2699="H",INDEX(Matches!$J:$J,AA2699),INDEX(Matches!$K:$K,AA2699)))</f>
        <v/>
      </c>
      <c r="U2699" s="33">
        <f>IF(INDEX(Matches!$K:$K,AA2699)="","",IF(I2699="H",INDEX(Matches!$K:$K,AA2699),INDEX(Matches!$J:$J,AA2699)))</f>
        <v/>
      </c>
      <c r="V2699" s="30">
        <f>IF(T2699="","",T2699-U2699)</f>
        <v/>
      </c>
      <c r="W2699" s="33">
        <f>IF(I2699="H",INDEX(Matches!$T:$T,AA2699),INDEX(Matches!$U:$U,AA2699))</f>
        <v/>
      </c>
      <c r="X2699" s="11">
        <f>INDEX(Matches!$X:$X,AA2699)</f>
        <v/>
      </c>
      <c r="Y2699" s="30">
        <f>IF(O2699="","",O2699-S2699)</f>
        <v/>
      </c>
      <c r="Z2699" s="30">
        <f>IF(W2699="","",W2699-S2699)</f>
        <v/>
      </c>
      <c r="AA2699" s="24">
        <f>MATCH(J2699,Matches!$A:$A,0)</f>
        <v/>
      </c>
      <c r="AB2699" s="33" t="n"/>
      <c r="AC2699" s="33" t="n"/>
      <c r="AD2699" s="24" t="n"/>
      <c r="AE2699" s="24" t="n">
        <v>2</v>
      </c>
      <c r="AF2699" s="33" t="n"/>
      <c r="AG2699" s="33" t="n"/>
    </row>
    <row r="2700">
      <c r="A2700" s="24" t="inlineStr">
        <is>
          <t>Reading|7</t>
        </is>
      </c>
      <c r="B2700" s="24" t="inlineStr">
        <is>
          <t>E2</t>
        </is>
      </c>
      <c r="C2700" s="24" t="inlineStr">
        <is>
          <t>League One</t>
        </is>
      </c>
      <c r="D2700" s="24" t="inlineStr">
        <is>
          <t>Reading</t>
        </is>
      </c>
      <c r="E2700" s="24" t="n">
        <v>7</v>
      </c>
      <c r="F2700" s="24" t="n">
        <v>2</v>
      </c>
      <c r="G2700" s="29" t="n">
        <v>46291.625</v>
      </c>
      <c r="H2700" s="24" t="inlineStr">
        <is>
          <t>Wycombe</t>
        </is>
      </c>
      <c r="I2700" s="24" t="inlineStr">
        <is>
          <t>A</t>
        </is>
      </c>
      <c r="J2700" s="24" t="inlineStr">
        <is>
          <t>E2-Wycombe-Reading</t>
        </is>
      </c>
      <c r="K2700" s="24" t="n">
        <v>9</v>
      </c>
      <c r="L2700" s="11">
        <f>IF(INDEX(Matches!$X:$X,AA2700)=0,"",IF(I2700="H",INDEX(Matches!$H:$H,AA2700),INDEX(Matches!$I:$I,AA2700)))</f>
        <v/>
      </c>
      <c r="M2700" s="11">
        <f>IF(INDEX(Matches!$X:$X,AA2700)=0,"",IF(I2700="H",INDEX(Matches!$I:$I,AA2700),INDEX(Matches!$H:$H,AA2700)))</f>
        <v/>
      </c>
      <c r="N2700" s="11">
        <f>IF(L2700="","",IF(L2700&gt;M2700,"W",IF(L2700=M2700,"D","L")))</f>
        <v/>
      </c>
      <c r="O2700" s="11">
        <f>IF(L2700="","",IF(L2700&gt;M2700,3,IF(L2700=M2700,1,0)))</f>
        <v/>
      </c>
      <c r="P2700" s="31">
        <f>IF(I2700="H",INDEX(Matches!$L:$L,AA2700),INDEX(Matches!$N:$N,AA2700))</f>
        <v/>
      </c>
      <c r="Q2700" s="31">
        <f>INDEX(Matches!$M:$M,AA2700)</f>
        <v/>
      </c>
      <c r="R2700" s="31">
        <f>IF(I2700="H",INDEX(Matches!$N:$N,AA2700),INDEX(Matches!$L:$L,AA2700))</f>
        <v/>
      </c>
      <c r="S2700" s="33">
        <f>IF(I2700="H",INDEX(Matches!$O:$O,AA2700),INDEX(Matches!$P:$P,AA2700))</f>
        <v/>
      </c>
      <c r="T2700" s="33">
        <f>IF(INDEX(Matches!$J:$J,AA2700)="","",IF(I2700="H",INDEX(Matches!$J:$J,AA2700),INDEX(Matches!$K:$K,AA2700)))</f>
        <v/>
      </c>
      <c r="U2700" s="33">
        <f>IF(INDEX(Matches!$K:$K,AA2700)="","",IF(I2700="H",INDEX(Matches!$K:$K,AA2700),INDEX(Matches!$J:$J,AA2700)))</f>
        <v/>
      </c>
      <c r="V2700" s="30">
        <f>IF(T2700="","",T2700-U2700)</f>
        <v/>
      </c>
      <c r="W2700" s="33">
        <f>IF(I2700="H",INDEX(Matches!$T:$T,AA2700),INDEX(Matches!$U:$U,AA2700))</f>
        <v/>
      </c>
      <c r="X2700" s="11">
        <f>INDEX(Matches!$X:$X,AA2700)</f>
        <v/>
      </c>
      <c r="Y2700" s="30">
        <f>IF(O2700="","",O2700-S2700)</f>
        <v/>
      </c>
      <c r="Z2700" s="30">
        <f>IF(W2700="","",W2700-S2700)</f>
        <v/>
      </c>
      <c r="AA2700" s="24">
        <f>MATCH(J2700,Matches!$A:$A,0)</f>
        <v/>
      </c>
      <c r="AB2700" s="33" t="n"/>
      <c r="AC2700" s="33" t="n"/>
      <c r="AD2700" s="24" t="n"/>
      <c r="AE2700" s="24" t="n">
        <v>2</v>
      </c>
      <c r="AF2700" s="33" t="n"/>
      <c r="AG2700" s="33" t="n"/>
    </row>
    <row r="2701">
      <c r="A2701" s="24" t="inlineStr">
        <is>
          <t>Reading|8</t>
        </is>
      </c>
      <c r="B2701" s="24" t="inlineStr">
        <is>
          <t>E2</t>
        </is>
      </c>
      <c r="C2701" s="24" t="inlineStr">
        <is>
          <t>League One</t>
        </is>
      </c>
      <c r="D2701" s="24" t="inlineStr">
        <is>
          <t>Reading</t>
        </is>
      </c>
      <c r="E2701" s="24" t="n">
        <v>8</v>
      </c>
      <c r="F2701" s="24" t="n">
        <v>2</v>
      </c>
      <c r="G2701" s="29" t="n">
        <v>46298.625</v>
      </c>
      <c r="H2701" s="24" t="inlineStr">
        <is>
          <t>Bradford</t>
        </is>
      </c>
      <c r="I2701" s="24" t="inlineStr">
        <is>
          <t>H</t>
        </is>
      </c>
      <c r="J2701" s="24" t="inlineStr">
        <is>
          <t>E2-Reading-Bradford</t>
        </is>
      </c>
      <c r="K2701" s="24" t="n">
        <v>8</v>
      </c>
      <c r="L2701" s="11">
        <f>IF(INDEX(Matches!$X:$X,AA2701)=0,"",IF(I2701="H",INDEX(Matches!$H:$H,AA2701),INDEX(Matches!$I:$I,AA2701)))</f>
        <v/>
      </c>
      <c r="M2701" s="11">
        <f>IF(INDEX(Matches!$X:$X,AA2701)=0,"",IF(I2701="H",INDEX(Matches!$I:$I,AA2701),INDEX(Matches!$H:$H,AA2701)))</f>
        <v/>
      </c>
      <c r="N2701" s="11">
        <f>IF(L2701="","",IF(L2701&gt;M2701,"W",IF(L2701=M2701,"D","L")))</f>
        <v/>
      </c>
      <c r="O2701" s="11">
        <f>IF(L2701="","",IF(L2701&gt;M2701,3,IF(L2701=M2701,1,0)))</f>
        <v/>
      </c>
      <c r="P2701" s="31">
        <f>IF(I2701="H",INDEX(Matches!$L:$L,AA2701),INDEX(Matches!$N:$N,AA2701))</f>
        <v/>
      </c>
      <c r="Q2701" s="31">
        <f>INDEX(Matches!$M:$M,AA2701)</f>
        <v/>
      </c>
      <c r="R2701" s="31">
        <f>IF(I2701="H",INDEX(Matches!$N:$N,AA2701),INDEX(Matches!$L:$L,AA2701))</f>
        <v/>
      </c>
      <c r="S2701" s="33">
        <f>IF(I2701="H",INDEX(Matches!$O:$O,AA2701),INDEX(Matches!$P:$P,AA2701))</f>
        <v/>
      </c>
      <c r="T2701" s="33">
        <f>IF(INDEX(Matches!$J:$J,AA2701)="","",IF(I2701="H",INDEX(Matches!$J:$J,AA2701),INDEX(Matches!$K:$K,AA2701)))</f>
        <v/>
      </c>
      <c r="U2701" s="33">
        <f>IF(INDEX(Matches!$K:$K,AA2701)="","",IF(I2701="H",INDEX(Matches!$K:$K,AA2701),INDEX(Matches!$J:$J,AA2701)))</f>
        <v/>
      </c>
      <c r="V2701" s="30">
        <f>IF(T2701="","",T2701-U2701)</f>
        <v/>
      </c>
      <c r="W2701" s="33">
        <f>IF(I2701="H",INDEX(Matches!$T:$T,AA2701),INDEX(Matches!$U:$U,AA2701))</f>
        <v/>
      </c>
      <c r="X2701" s="11">
        <f>INDEX(Matches!$X:$X,AA2701)</f>
        <v/>
      </c>
      <c r="Y2701" s="30">
        <f>IF(O2701="","",O2701-S2701)</f>
        <v/>
      </c>
      <c r="Z2701" s="30">
        <f>IF(W2701="","",W2701-S2701)</f>
        <v/>
      </c>
      <c r="AA2701" s="24">
        <f>MATCH(J2701,Matches!$A:$A,0)</f>
        <v/>
      </c>
      <c r="AB2701" s="33" t="n"/>
      <c r="AC2701" s="33" t="n"/>
      <c r="AD2701" s="24" t="n"/>
      <c r="AE2701" s="24" t="n">
        <v>3</v>
      </c>
      <c r="AF2701" s="33" t="n"/>
      <c r="AG2701" s="33" t="n"/>
    </row>
    <row r="2702">
      <c r="A2702" s="24" t="inlineStr">
        <is>
          <t>Reading|9</t>
        </is>
      </c>
      <c r="B2702" s="24" t="inlineStr">
        <is>
          <t>E2</t>
        </is>
      </c>
      <c r="C2702" s="24" t="inlineStr">
        <is>
          <t>League One</t>
        </is>
      </c>
      <c r="D2702" s="24" t="inlineStr">
        <is>
          <t>Reading</t>
        </is>
      </c>
      <c r="E2702" s="24" t="n">
        <v>9</v>
      </c>
      <c r="F2702" s="24" t="n">
        <v>3</v>
      </c>
      <c r="G2702" s="29" t="n">
        <v>46305.625</v>
      </c>
      <c r="H2702" s="24" t="inlineStr">
        <is>
          <t>MK Dons</t>
        </is>
      </c>
      <c r="I2702" s="24" t="inlineStr">
        <is>
          <t>A</t>
        </is>
      </c>
      <c r="J2702" s="24" t="inlineStr">
        <is>
          <t>E2-MKDons-Reading</t>
        </is>
      </c>
      <c r="K2702" s="24" t="n">
        <v>6</v>
      </c>
      <c r="L2702" s="11">
        <f>IF(INDEX(Matches!$X:$X,AA2702)=0,"",IF(I2702="H",INDEX(Matches!$H:$H,AA2702),INDEX(Matches!$I:$I,AA2702)))</f>
        <v/>
      </c>
      <c r="M2702" s="11">
        <f>IF(INDEX(Matches!$X:$X,AA2702)=0,"",IF(I2702="H",INDEX(Matches!$I:$I,AA2702),INDEX(Matches!$H:$H,AA2702)))</f>
        <v/>
      </c>
      <c r="N2702" s="11">
        <f>IF(L2702="","",IF(L2702&gt;M2702,"W",IF(L2702=M2702,"D","L")))</f>
        <v/>
      </c>
      <c r="O2702" s="11">
        <f>IF(L2702="","",IF(L2702&gt;M2702,3,IF(L2702=M2702,1,0)))</f>
        <v/>
      </c>
      <c r="P2702" s="31">
        <f>IF(I2702="H",INDEX(Matches!$L:$L,AA2702),INDEX(Matches!$N:$N,AA2702))</f>
        <v/>
      </c>
      <c r="Q2702" s="31">
        <f>INDEX(Matches!$M:$M,AA2702)</f>
        <v/>
      </c>
      <c r="R2702" s="31">
        <f>IF(I2702="H",INDEX(Matches!$N:$N,AA2702),INDEX(Matches!$L:$L,AA2702))</f>
        <v/>
      </c>
      <c r="S2702" s="33">
        <f>IF(I2702="H",INDEX(Matches!$O:$O,AA2702),INDEX(Matches!$P:$P,AA2702))</f>
        <v/>
      </c>
      <c r="T2702" s="33">
        <f>IF(INDEX(Matches!$J:$J,AA2702)="","",IF(I2702="H",INDEX(Matches!$J:$J,AA2702),INDEX(Matches!$K:$K,AA2702)))</f>
        <v/>
      </c>
      <c r="U2702" s="33">
        <f>IF(INDEX(Matches!$K:$K,AA2702)="","",IF(I2702="H",INDEX(Matches!$K:$K,AA2702),INDEX(Matches!$J:$J,AA2702)))</f>
        <v/>
      </c>
      <c r="V2702" s="30">
        <f>IF(T2702="","",T2702-U2702)</f>
        <v/>
      </c>
      <c r="W2702" s="33">
        <f>IF(I2702="H",INDEX(Matches!$T:$T,AA2702),INDEX(Matches!$U:$U,AA2702))</f>
        <v/>
      </c>
      <c r="X2702" s="11">
        <f>INDEX(Matches!$X:$X,AA2702)</f>
        <v/>
      </c>
      <c r="Y2702" s="30">
        <f>IF(O2702="","",O2702-S2702)</f>
        <v/>
      </c>
      <c r="Z2702" s="30">
        <f>IF(W2702="","",W2702-S2702)</f>
        <v/>
      </c>
      <c r="AA2702" s="24">
        <f>MATCH(J2702,Matches!$A:$A,0)</f>
        <v/>
      </c>
      <c r="AB2702" s="33" t="n"/>
      <c r="AC2702" s="33" t="n"/>
      <c r="AD2702" s="24" t="n"/>
      <c r="AE2702" s="24" t="n">
        <v>3</v>
      </c>
      <c r="AF2702" s="33" t="n"/>
      <c r="AG2702" s="33" t="n"/>
    </row>
    <row r="2703">
      <c r="A2703" s="24" t="inlineStr">
        <is>
          <t>Reading|10</t>
        </is>
      </c>
      <c r="B2703" s="24" t="inlineStr">
        <is>
          <t>E2</t>
        </is>
      </c>
      <c r="C2703" s="24" t="inlineStr">
        <is>
          <t>League One</t>
        </is>
      </c>
      <c r="D2703" s="24" t="inlineStr">
        <is>
          <t>Reading</t>
        </is>
      </c>
      <c r="E2703" s="24" t="n">
        <v>10</v>
      </c>
      <c r="F2703" s="24" t="n">
        <v>3</v>
      </c>
      <c r="G2703" s="29" t="n">
        <v>46312.625</v>
      </c>
      <c r="H2703" s="24" t="inlineStr">
        <is>
          <t>Wigan</t>
        </is>
      </c>
      <c r="I2703" s="24" t="inlineStr">
        <is>
          <t>A</t>
        </is>
      </c>
      <c r="J2703" s="24" t="inlineStr">
        <is>
          <t>E2-Wigan-Reading</t>
        </is>
      </c>
      <c r="K2703" s="24" t="n">
        <v>14</v>
      </c>
      <c r="L2703" s="11">
        <f>IF(INDEX(Matches!$X:$X,AA2703)=0,"",IF(I2703="H",INDEX(Matches!$H:$H,AA2703),INDEX(Matches!$I:$I,AA2703)))</f>
        <v/>
      </c>
      <c r="M2703" s="11">
        <f>IF(INDEX(Matches!$X:$X,AA2703)=0,"",IF(I2703="H",INDEX(Matches!$I:$I,AA2703),INDEX(Matches!$H:$H,AA2703)))</f>
        <v/>
      </c>
      <c r="N2703" s="11">
        <f>IF(L2703="","",IF(L2703&gt;M2703,"W",IF(L2703=M2703,"D","L")))</f>
        <v/>
      </c>
      <c r="O2703" s="11">
        <f>IF(L2703="","",IF(L2703&gt;M2703,3,IF(L2703=M2703,1,0)))</f>
        <v/>
      </c>
      <c r="P2703" s="31">
        <f>IF(I2703="H",INDEX(Matches!$L:$L,AA2703),INDEX(Matches!$N:$N,AA2703))</f>
        <v/>
      </c>
      <c r="Q2703" s="31">
        <f>INDEX(Matches!$M:$M,AA2703)</f>
        <v/>
      </c>
      <c r="R2703" s="31">
        <f>IF(I2703="H",INDEX(Matches!$N:$N,AA2703),INDEX(Matches!$L:$L,AA2703))</f>
        <v/>
      </c>
      <c r="S2703" s="33">
        <f>IF(I2703="H",INDEX(Matches!$O:$O,AA2703),INDEX(Matches!$P:$P,AA2703))</f>
        <v/>
      </c>
      <c r="T2703" s="33">
        <f>IF(INDEX(Matches!$J:$J,AA2703)="","",IF(I2703="H",INDEX(Matches!$J:$J,AA2703),INDEX(Matches!$K:$K,AA2703)))</f>
        <v/>
      </c>
      <c r="U2703" s="33">
        <f>IF(INDEX(Matches!$K:$K,AA2703)="","",IF(I2703="H",INDEX(Matches!$K:$K,AA2703),INDEX(Matches!$J:$J,AA2703)))</f>
        <v/>
      </c>
      <c r="V2703" s="30">
        <f>IF(T2703="","",T2703-U2703)</f>
        <v/>
      </c>
      <c r="W2703" s="33">
        <f>IF(I2703="H",INDEX(Matches!$T:$T,AA2703),INDEX(Matches!$U:$U,AA2703))</f>
        <v/>
      </c>
      <c r="X2703" s="11">
        <f>INDEX(Matches!$X:$X,AA2703)</f>
        <v/>
      </c>
      <c r="Y2703" s="30">
        <f>IF(O2703="","",O2703-S2703)</f>
        <v/>
      </c>
      <c r="Z2703" s="30">
        <f>IF(W2703="","",W2703-S2703)</f>
        <v/>
      </c>
      <c r="AA2703" s="24">
        <f>MATCH(J2703,Matches!$A:$A,0)</f>
        <v/>
      </c>
      <c r="AB2703" s="33" t="n"/>
      <c r="AC2703" s="33" t="n"/>
      <c r="AD2703" s="24" t="n"/>
      <c r="AE2703" s="24" t="n">
        <v>3</v>
      </c>
      <c r="AF2703" s="33" t="n"/>
      <c r="AG2703" s="33" t="n"/>
    </row>
    <row r="2704">
      <c r="A2704" s="24" t="inlineStr">
        <is>
          <t>Reading|11</t>
        </is>
      </c>
      <c r="B2704" s="24" t="inlineStr">
        <is>
          <t>E2</t>
        </is>
      </c>
      <c r="C2704" s="24" t="inlineStr">
        <is>
          <t>League One</t>
        </is>
      </c>
      <c r="D2704" s="24" t="inlineStr">
        <is>
          <t>Reading</t>
        </is>
      </c>
      <c r="E2704" s="24" t="n">
        <v>11</v>
      </c>
      <c r="F2704" s="24" t="n">
        <v>3</v>
      </c>
      <c r="G2704" s="29" t="n">
        <v>46316.83333333334</v>
      </c>
      <c r="H2704" s="24" t="inlineStr">
        <is>
          <t>Leyton Orient</t>
        </is>
      </c>
      <c r="I2704" s="24" t="inlineStr">
        <is>
          <t>H</t>
        </is>
      </c>
      <c r="J2704" s="24" t="inlineStr">
        <is>
          <t>E2-Reading-LeytonOr</t>
        </is>
      </c>
      <c r="K2704" s="24" t="n">
        <v>20</v>
      </c>
      <c r="L2704" s="11">
        <f>IF(INDEX(Matches!$X:$X,AA2704)=0,"",IF(I2704="H",INDEX(Matches!$H:$H,AA2704),INDEX(Matches!$I:$I,AA2704)))</f>
        <v/>
      </c>
      <c r="M2704" s="11">
        <f>IF(INDEX(Matches!$X:$X,AA2704)=0,"",IF(I2704="H",INDEX(Matches!$I:$I,AA2704),INDEX(Matches!$H:$H,AA2704)))</f>
        <v/>
      </c>
      <c r="N2704" s="11">
        <f>IF(L2704="","",IF(L2704&gt;M2704,"W",IF(L2704=M2704,"D","L")))</f>
        <v/>
      </c>
      <c r="O2704" s="11">
        <f>IF(L2704="","",IF(L2704&gt;M2704,3,IF(L2704=M2704,1,0)))</f>
        <v/>
      </c>
      <c r="P2704" s="31">
        <f>IF(I2704="H",INDEX(Matches!$L:$L,AA2704),INDEX(Matches!$N:$N,AA2704))</f>
        <v/>
      </c>
      <c r="Q2704" s="31">
        <f>INDEX(Matches!$M:$M,AA2704)</f>
        <v/>
      </c>
      <c r="R2704" s="31">
        <f>IF(I2704="H",INDEX(Matches!$N:$N,AA2704),INDEX(Matches!$L:$L,AA2704))</f>
        <v/>
      </c>
      <c r="S2704" s="33">
        <f>IF(I2704="H",INDEX(Matches!$O:$O,AA2704),INDEX(Matches!$P:$P,AA2704))</f>
        <v/>
      </c>
      <c r="T2704" s="33">
        <f>IF(INDEX(Matches!$J:$J,AA2704)="","",IF(I2704="H",INDEX(Matches!$J:$J,AA2704),INDEX(Matches!$K:$K,AA2704)))</f>
        <v/>
      </c>
      <c r="U2704" s="33">
        <f>IF(INDEX(Matches!$K:$K,AA2704)="","",IF(I2704="H",INDEX(Matches!$K:$K,AA2704),INDEX(Matches!$J:$J,AA2704)))</f>
        <v/>
      </c>
      <c r="V2704" s="30">
        <f>IF(T2704="","",T2704-U2704)</f>
        <v/>
      </c>
      <c r="W2704" s="33">
        <f>IF(I2704="H",INDEX(Matches!$T:$T,AA2704),INDEX(Matches!$U:$U,AA2704))</f>
        <v/>
      </c>
      <c r="X2704" s="11">
        <f>INDEX(Matches!$X:$X,AA2704)</f>
        <v/>
      </c>
      <c r="Y2704" s="30">
        <f>IF(O2704="","",O2704-S2704)</f>
        <v/>
      </c>
      <c r="Z2704" s="30">
        <f>IF(W2704="","",W2704-S2704)</f>
        <v/>
      </c>
      <c r="AA2704" s="24">
        <f>MATCH(J2704,Matches!$A:$A,0)</f>
        <v/>
      </c>
      <c r="AB2704" s="33" t="n"/>
      <c r="AC2704" s="33" t="n"/>
      <c r="AD2704" s="24" t="n"/>
      <c r="AE2704" s="24" t="n">
        <v>3</v>
      </c>
      <c r="AF2704" s="33" t="n"/>
      <c r="AG2704" s="33" t="n"/>
    </row>
    <row r="2705">
      <c r="A2705" s="24" t="inlineStr">
        <is>
          <t>Reading|12</t>
        </is>
      </c>
      <c r="B2705" s="24" t="inlineStr">
        <is>
          <t>E2</t>
        </is>
      </c>
      <c r="C2705" s="24" t="inlineStr">
        <is>
          <t>League One</t>
        </is>
      </c>
      <c r="D2705" s="24" t="inlineStr">
        <is>
          <t>Reading</t>
        </is>
      </c>
      <c r="E2705" s="24" t="n">
        <v>12</v>
      </c>
      <c r="F2705" s="24" t="n">
        <v>3</v>
      </c>
      <c r="G2705" s="29" t="n">
        <v>46319.625</v>
      </c>
      <c r="H2705" s="24" t="inlineStr">
        <is>
          <t>Barnsley</t>
        </is>
      </c>
      <c r="I2705" s="24" t="inlineStr">
        <is>
          <t>H</t>
        </is>
      </c>
      <c r="J2705" s="24" t="inlineStr">
        <is>
          <t>E2-Reading-Barnsley</t>
        </is>
      </c>
      <c r="K2705" s="24" t="n">
        <v>13</v>
      </c>
      <c r="L2705" s="11">
        <f>IF(INDEX(Matches!$X:$X,AA2705)=0,"",IF(I2705="H",INDEX(Matches!$H:$H,AA2705),INDEX(Matches!$I:$I,AA2705)))</f>
        <v/>
      </c>
      <c r="M2705" s="11">
        <f>IF(INDEX(Matches!$X:$X,AA2705)=0,"",IF(I2705="H",INDEX(Matches!$I:$I,AA2705),INDEX(Matches!$H:$H,AA2705)))</f>
        <v/>
      </c>
      <c r="N2705" s="11">
        <f>IF(L2705="","",IF(L2705&gt;M2705,"W",IF(L2705=M2705,"D","L")))</f>
        <v/>
      </c>
      <c r="O2705" s="11">
        <f>IF(L2705="","",IF(L2705&gt;M2705,3,IF(L2705=M2705,1,0)))</f>
        <v/>
      </c>
      <c r="P2705" s="31">
        <f>IF(I2705="H",INDEX(Matches!$L:$L,AA2705),INDEX(Matches!$N:$N,AA2705))</f>
        <v/>
      </c>
      <c r="Q2705" s="31">
        <f>INDEX(Matches!$M:$M,AA2705)</f>
        <v/>
      </c>
      <c r="R2705" s="31">
        <f>IF(I2705="H",INDEX(Matches!$N:$N,AA2705),INDEX(Matches!$L:$L,AA2705))</f>
        <v/>
      </c>
      <c r="S2705" s="33">
        <f>IF(I2705="H",INDEX(Matches!$O:$O,AA2705),INDEX(Matches!$P:$P,AA2705))</f>
        <v/>
      </c>
      <c r="T2705" s="33">
        <f>IF(INDEX(Matches!$J:$J,AA2705)="","",IF(I2705="H",INDEX(Matches!$J:$J,AA2705),INDEX(Matches!$K:$K,AA2705)))</f>
        <v/>
      </c>
      <c r="U2705" s="33">
        <f>IF(INDEX(Matches!$K:$K,AA2705)="","",IF(I2705="H",INDEX(Matches!$K:$K,AA2705),INDEX(Matches!$J:$J,AA2705)))</f>
        <v/>
      </c>
      <c r="V2705" s="30">
        <f>IF(T2705="","",T2705-U2705)</f>
        <v/>
      </c>
      <c r="W2705" s="33">
        <f>IF(I2705="H",INDEX(Matches!$T:$T,AA2705),INDEX(Matches!$U:$U,AA2705))</f>
        <v/>
      </c>
      <c r="X2705" s="11">
        <f>INDEX(Matches!$X:$X,AA2705)</f>
        <v/>
      </c>
      <c r="Y2705" s="30">
        <f>IF(O2705="","",O2705-S2705)</f>
        <v/>
      </c>
      <c r="Z2705" s="30">
        <f>IF(W2705="","",W2705-S2705)</f>
        <v/>
      </c>
      <c r="AA2705" s="24">
        <f>MATCH(J2705,Matches!$A:$A,0)</f>
        <v/>
      </c>
      <c r="AB2705" s="33" t="n"/>
      <c r="AC2705" s="33" t="n">
        <v>1.636770149179234</v>
      </c>
      <c r="AD2705" s="24" t="n"/>
      <c r="AE2705" s="24" t="n">
        <v>4</v>
      </c>
      <c r="AF2705" s="33" t="n"/>
      <c r="AG2705" s="33" t="n"/>
    </row>
    <row r="2706">
      <c r="A2706" s="24" t="inlineStr">
        <is>
          <t>Reading|13</t>
        </is>
      </c>
      <c r="B2706" s="24" t="inlineStr">
        <is>
          <t>E2</t>
        </is>
      </c>
      <c r="C2706" s="24" t="inlineStr">
        <is>
          <t>League One</t>
        </is>
      </c>
      <c r="D2706" s="24" t="inlineStr">
        <is>
          <t>Reading</t>
        </is>
      </c>
      <c r="E2706" s="24" t="n">
        <v>13</v>
      </c>
      <c r="F2706" s="24" t="n">
        <v>4</v>
      </c>
      <c r="G2706" s="29" t="n">
        <v>46326.52083333334</v>
      </c>
      <c r="H2706" s="24" t="inlineStr">
        <is>
          <t>Plymouth</t>
        </is>
      </c>
      <c r="I2706" s="24" t="inlineStr">
        <is>
          <t>A</t>
        </is>
      </c>
      <c r="J2706" s="24" t="inlineStr">
        <is>
          <t>E2-Plymouth-Reading</t>
        </is>
      </c>
      <c r="K2706" s="24" t="n">
        <v>5</v>
      </c>
      <c r="L2706" s="11">
        <f>IF(INDEX(Matches!$X:$X,AA2706)=0,"",IF(I2706="H",INDEX(Matches!$H:$H,AA2706),INDEX(Matches!$I:$I,AA2706)))</f>
        <v/>
      </c>
      <c r="M2706" s="11">
        <f>IF(INDEX(Matches!$X:$X,AA2706)=0,"",IF(I2706="H",INDEX(Matches!$I:$I,AA2706),INDEX(Matches!$H:$H,AA2706)))</f>
        <v/>
      </c>
      <c r="N2706" s="11">
        <f>IF(L2706="","",IF(L2706&gt;M2706,"W",IF(L2706=M2706,"D","L")))</f>
        <v/>
      </c>
      <c r="O2706" s="11">
        <f>IF(L2706="","",IF(L2706&gt;M2706,3,IF(L2706=M2706,1,0)))</f>
        <v/>
      </c>
      <c r="P2706" s="31">
        <f>IF(I2706="H",INDEX(Matches!$L:$L,AA2706),INDEX(Matches!$N:$N,AA2706))</f>
        <v/>
      </c>
      <c r="Q2706" s="31">
        <f>INDEX(Matches!$M:$M,AA2706)</f>
        <v/>
      </c>
      <c r="R2706" s="31">
        <f>IF(I2706="H",INDEX(Matches!$N:$N,AA2706),INDEX(Matches!$L:$L,AA2706))</f>
        <v/>
      </c>
      <c r="S2706" s="33">
        <f>IF(I2706="H",INDEX(Matches!$O:$O,AA2706),INDEX(Matches!$P:$P,AA2706))</f>
        <v/>
      </c>
      <c r="T2706" s="33">
        <f>IF(INDEX(Matches!$J:$J,AA2706)="","",IF(I2706="H",INDEX(Matches!$J:$J,AA2706),INDEX(Matches!$K:$K,AA2706)))</f>
        <v/>
      </c>
      <c r="U2706" s="33">
        <f>IF(INDEX(Matches!$K:$K,AA2706)="","",IF(I2706="H",INDEX(Matches!$K:$K,AA2706),INDEX(Matches!$J:$J,AA2706)))</f>
        <v/>
      </c>
      <c r="V2706" s="30">
        <f>IF(T2706="","",T2706-U2706)</f>
        <v/>
      </c>
      <c r="W2706" s="33">
        <f>IF(I2706="H",INDEX(Matches!$T:$T,AA2706),INDEX(Matches!$U:$U,AA2706))</f>
        <v/>
      </c>
      <c r="X2706" s="11">
        <f>INDEX(Matches!$X:$X,AA2706)</f>
        <v/>
      </c>
      <c r="Y2706" s="30">
        <f>IF(O2706="","",O2706-S2706)</f>
        <v/>
      </c>
      <c r="Z2706" s="30">
        <f>IF(W2706="","",W2706-S2706)</f>
        <v/>
      </c>
      <c r="AA2706" s="24">
        <f>MATCH(J2706,Matches!$A:$A,0)</f>
        <v/>
      </c>
      <c r="AB2706" s="33" t="n"/>
      <c r="AC2706" s="33" t="n">
        <v>1.149710812042427</v>
      </c>
      <c r="AD2706" s="24" t="n"/>
      <c r="AE2706" s="24" t="n">
        <v>4</v>
      </c>
      <c r="AF2706" s="33" t="n"/>
      <c r="AG2706" s="33" t="n"/>
    </row>
    <row r="2707">
      <c r="A2707" s="24" t="inlineStr">
        <is>
          <t>Reading|14</t>
        </is>
      </c>
      <c r="B2707" s="24" t="inlineStr">
        <is>
          <t>E2</t>
        </is>
      </c>
      <c r="C2707" s="24" t="inlineStr">
        <is>
          <t>League One</t>
        </is>
      </c>
      <c r="D2707" s="24" t="inlineStr">
        <is>
          <t>Reading</t>
        </is>
      </c>
      <c r="E2707" s="24" t="n">
        <v>14</v>
      </c>
      <c r="F2707" s="24" t="n">
        <v>4</v>
      </c>
      <c r="G2707" s="29" t="n">
        <v>46330.82291666666</v>
      </c>
      <c r="H2707" s="24" t="inlineStr">
        <is>
          <t>Oxford</t>
        </is>
      </c>
      <c r="I2707" s="24" t="inlineStr">
        <is>
          <t>A</t>
        </is>
      </c>
      <c r="J2707" s="24" t="inlineStr">
        <is>
          <t>E2-Oxford-Reading</t>
        </is>
      </c>
      <c r="K2707" s="24" t="n">
        <v>11</v>
      </c>
      <c r="L2707" s="11">
        <f>IF(INDEX(Matches!$X:$X,AA2707)=0,"",IF(I2707="H",INDEX(Matches!$H:$H,AA2707),INDEX(Matches!$I:$I,AA2707)))</f>
        <v/>
      </c>
      <c r="M2707" s="11">
        <f>IF(INDEX(Matches!$X:$X,AA2707)=0,"",IF(I2707="H",INDEX(Matches!$I:$I,AA2707),INDEX(Matches!$H:$H,AA2707)))</f>
        <v/>
      </c>
      <c r="N2707" s="11">
        <f>IF(L2707="","",IF(L2707&gt;M2707,"W",IF(L2707=M2707,"D","L")))</f>
        <v/>
      </c>
      <c r="O2707" s="11">
        <f>IF(L2707="","",IF(L2707&gt;M2707,3,IF(L2707=M2707,1,0)))</f>
        <v/>
      </c>
      <c r="P2707" s="31">
        <f>IF(I2707="H",INDEX(Matches!$L:$L,AA2707),INDEX(Matches!$N:$N,AA2707))</f>
        <v/>
      </c>
      <c r="Q2707" s="31">
        <f>INDEX(Matches!$M:$M,AA2707)</f>
        <v/>
      </c>
      <c r="R2707" s="31">
        <f>IF(I2707="H",INDEX(Matches!$N:$N,AA2707),INDEX(Matches!$L:$L,AA2707))</f>
        <v/>
      </c>
      <c r="S2707" s="33">
        <f>IF(I2707="H",INDEX(Matches!$O:$O,AA2707),INDEX(Matches!$P:$P,AA2707))</f>
        <v/>
      </c>
      <c r="T2707" s="33">
        <f>IF(INDEX(Matches!$J:$J,AA2707)="","",IF(I2707="H",INDEX(Matches!$J:$J,AA2707),INDEX(Matches!$K:$K,AA2707)))</f>
        <v/>
      </c>
      <c r="U2707" s="33">
        <f>IF(INDEX(Matches!$K:$K,AA2707)="","",IF(I2707="H",INDEX(Matches!$K:$K,AA2707),INDEX(Matches!$J:$J,AA2707)))</f>
        <v/>
      </c>
      <c r="V2707" s="30">
        <f>IF(T2707="","",T2707-U2707)</f>
        <v/>
      </c>
      <c r="W2707" s="33">
        <f>IF(I2707="H",INDEX(Matches!$T:$T,AA2707),INDEX(Matches!$U:$U,AA2707))</f>
        <v/>
      </c>
      <c r="X2707" s="11">
        <f>INDEX(Matches!$X:$X,AA2707)</f>
        <v/>
      </c>
      <c r="Y2707" s="30">
        <f>IF(O2707="","",O2707-S2707)</f>
        <v/>
      </c>
      <c r="Z2707" s="30">
        <f>IF(W2707="","",W2707-S2707)</f>
        <v/>
      </c>
      <c r="AA2707" s="24">
        <f>MATCH(J2707,Matches!$A:$A,0)</f>
        <v/>
      </c>
      <c r="AB2707" s="33" t="n"/>
      <c r="AC2707" s="33" t="n">
        <v>1.283281089487546</v>
      </c>
      <c r="AD2707" s="24" t="n"/>
      <c r="AE2707" s="24" t="n">
        <v>2</v>
      </c>
      <c r="AF2707" s="33" t="n"/>
      <c r="AG2707" s="33" t="n"/>
    </row>
    <row r="2708">
      <c r="A2708" s="24" t="inlineStr">
        <is>
          <t>Reading|15</t>
        </is>
      </c>
      <c r="B2708" s="24" t="inlineStr">
        <is>
          <t>E2</t>
        </is>
      </c>
      <c r="C2708" s="24" t="inlineStr">
        <is>
          <t>League One</t>
        </is>
      </c>
      <c r="D2708" s="24" t="inlineStr">
        <is>
          <t>Reading</t>
        </is>
      </c>
      <c r="E2708" s="24" t="n">
        <v>15</v>
      </c>
      <c r="F2708" s="24" t="n">
        <v>4</v>
      </c>
      <c r="G2708" s="29" t="n">
        <v>46340.625</v>
      </c>
      <c r="H2708" s="24" t="inlineStr">
        <is>
          <t>Stockport</t>
        </is>
      </c>
      <c r="I2708" s="24" t="inlineStr">
        <is>
          <t>A</t>
        </is>
      </c>
      <c r="J2708" s="24" t="inlineStr">
        <is>
          <t>E2-Stockpor-Reading</t>
        </is>
      </c>
      <c r="K2708" s="24" t="n">
        <v>7</v>
      </c>
      <c r="L2708" s="11">
        <f>IF(INDEX(Matches!$X:$X,AA2708)=0,"",IF(I2708="H",INDEX(Matches!$H:$H,AA2708),INDEX(Matches!$I:$I,AA2708)))</f>
        <v/>
      </c>
      <c r="M2708" s="11">
        <f>IF(INDEX(Matches!$X:$X,AA2708)=0,"",IF(I2708="H",INDEX(Matches!$I:$I,AA2708),INDEX(Matches!$H:$H,AA2708)))</f>
        <v/>
      </c>
      <c r="N2708" s="11">
        <f>IF(L2708="","",IF(L2708&gt;M2708,"W",IF(L2708=M2708,"D","L")))</f>
        <v/>
      </c>
      <c r="O2708" s="11">
        <f>IF(L2708="","",IF(L2708&gt;M2708,3,IF(L2708=M2708,1,0)))</f>
        <v/>
      </c>
      <c r="P2708" s="31">
        <f>IF(I2708="H",INDEX(Matches!$L:$L,AA2708),INDEX(Matches!$N:$N,AA2708))</f>
        <v/>
      </c>
      <c r="Q2708" s="31">
        <f>INDEX(Matches!$M:$M,AA2708)</f>
        <v/>
      </c>
      <c r="R2708" s="31">
        <f>IF(I2708="H",INDEX(Matches!$N:$N,AA2708),INDEX(Matches!$L:$L,AA2708))</f>
        <v/>
      </c>
      <c r="S2708" s="33">
        <f>IF(I2708="H",INDEX(Matches!$O:$O,AA2708),INDEX(Matches!$P:$P,AA2708))</f>
        <v/>
      </c>
      <c r="T2708" s="33">
        <f>IF(INDEX(Matches!$J:$J,AA2708)="","",IF(I2708="H",INDEX(Matches!$J:$J,AA2708),INDEX(Matches!$K:$K,AA2708)))</f>
        <v/>
      </c>
      <c r="U2708" s="33">
        <f>IF(INDEX(Matches!$K:$K,AA2708)="","",IF(I2708="H",INDEX(Matches!$K:$K,AA2708),INDEX(Matches!$J:$J,AA2708)))</f>
        <v/>
      </c>
      <c r="V2708" s="30">
        <f>IF(T2708="","",T2708-U2708)</f>
        <v/>
      </c>
      <c r="W2708" s="33">
        <f>IF(I2708="H",INDEX(Matches!$T:$T,AA2708),INDEX(Matches!$U:$U,AA2708))</f>
        <v/>
      </c>
      <c r="X2708" s="11">
        <f>INDEX(Matches!$X:$X,AA2708)</f>
        <v/>
      </c>
      <c r="Y2708" s="30">
        <f>IF(O2708="","",O2708-S2708)</f>
        <v/>
      </c>
      <c r="Z2708" s="30">
        <f>IF(W2708="","",W2708-S2708)</f>
        <v/>
      </c>
      <c r="AA2708" s="24">
        <f>MATCH(J2708,Matches!$A:$A,0)</f>
        <v/>
      </c>
      <c r="AB2708" s="33" t="n"/>
      <c r="AC2708" s="33" t="n">
        <v>1.09673578183561</v>
      </c>
      <c r="AD2708" s="24" t="n"/>
      <c r="AE2708" s="24" t="n">
        <v>4</v>
      </c>
      <c r="AF2708" s="33" t="n"/>
      <c r="AG2708" s="33" t="n"/>
    </row>
    <row r="2709">
      <c r="A2709" s="24" t="inlineStr">
        <is>
          <t>Reading|16</t>
        </is>
      </c>
      <c r="B2709" s="24" t="inlineStr">
        <is>
          <t>E2</t>
        </is>
      </c>
      <c r="C2709" s="24" t="inlineStr">
        <is>
          <t>League One</t>
        </is>
      </c>
      <c r="D2709" s="24" t="inlineStr">
        <is>
          <t>Reading</t>
        </is>
      </c>
      <c r="E2709" s="24" t="n">
        <v>16</v>
      </c>
      <c r="F2709" s="24" t="n">
        <v>4</v>
      </c>
      <c r="G2709" s="29" t="n">
        <v>46347.52083333334</v>
      </c>
      <c r="H2709" s="24" t="inlineStr">
        <is>
          <t>Bromley</t>
        </is>
      </c>
      <c r="I2709" s="24" t="inlineStr">
        <is>
          <t>H</t>
        </is>
      </c>
      <c r="J2709" s="24" t="inlineStr">
        <is>
          <t>E2-Reading-Bromley</t>
        </is>
      </c>
      <c r="K2709" s="24" t="n">
        <v>24</v>
      </c>
      <c r="L2709" s="11">
        <f>IF(INDEX(Matches!$X:$X,AA2709)=0,"",IF(I2709="H",INDEX(Matches!$H:$H,AA2709),INDEX(Matches!$I:$I,AA2709)))</f>
        <v/>
      </c>
      <c r="M2709" s="11">
        <f>IF(INDEX(Matches!$X:$X,AA2709)=0,"",IF(I2709="H",INDEX(Matches!$I:$I,AA2709),INDEX(Matches!$H:$H,AA2709)))</f>
        <v/>
      </c>
      <c r="N2709" s="11">
        <f>IF(L2709="","",IF(L2709&gt;M2709,"W",IF(L2709=M2709,"D","L")))</f>
        <v/>
      </c>
      <c r="O2709" s="11">
        <f>IF(L2709="","",IF(L2709&gt;M2709,3,IF(L2709=M2709,1,0)))</f>
        <v/>
      </c>
      <c r="P2709" s="31">
        <f>IF(I2709="H",INDEX(Matches!$L:$L,AA2709),INDEX(Matches!$N:$N,AA2709))</f>
        <v/>
      </c>
      <c r="Q2709" s="31">
        <f>INDEX(Matches!$M:$M,AA2709)</f>
        <v/>
      </c>
      <c r="R2709" s="31">
        <f>IF(I2709="H",INDEX(Matches!$N:$N,AA2709),INDEX(Matches!$L:$L,AA2709))</f>
        <v/>
      </c>
      <c r="S2709" s="33">
        <f>IF(I2709="H",INDEX(Matches!$O:$O,AA2709),INDEX(Matches!$P:$P,AA2709))</f>
        <v/>
      </c>
      <c r="T2709" s="33">
        <f>IF(INDEX(Matches!$J:$J,AA2709)="","",IF(I2709="H",INDEX(Matches!$J:$J,AA2709),INDEX(Matches!$K:$K,AA2709)))</f>
        <v/>
      </c>
      <c r="U2709" s="33">
        <f>IF(INDEX(Matches!$K:$K,AA2709)="","",IF(I2709="H",INDEX(Matches!$K:$K,AA2709),INDEX(Matches!$J:$J,AA2709)))</f>
        <v/>
      </c>
      <c r="V2709" s="30">
        <f>IF(T2709="","",T2709-U2709)</f>
        <v/>
      </c>
      <c r="W2709" s="33">
        <f>IF(I2709="H",INDEX(Matches!$T:$T,AA2709),INDEX(Matches!$U:$U,AA2709))</f>
        <v/>
      </c>
      <c r="X2709" s="11">
        <f>INDEX(Matches!$X:$X,AA2709)</f>
        <v/>
      </c>
      <c r="Y2709" s="30">
        <f>IF(O2709="","",O2709-S2709)</f>
        <v/>
      </c>
      <c r="Z2709" s="30">
        <f>IF(W2709="","",W2709-S2709)</f>
        <v/>
      </c>
      <c r="AA2709" s="24">
        <f>MATCH(J2709,Matches!$A:$A,0)</f>
        <v/>
      </c>
      <c r="AB2709" s="33" t="n"/>
      <c r="AC2709" s="33" t="n">
        <v>1.920699076630114</v>
      </c>
      <c r="AD2709" s="24" t="n"/>
      <c r="AE2709" s="24" t="n">
        <v>4</v>
      </c>
      <c r="AF2709" s="33" t="n"/>
      <c r="AG2709" s="33" t="n"/>
    </row>
    <row r="2710">
      <c r="A2710" s="24" t="inlineStr">
        <is>
          <t>Reading|17</t>
        </is>
      </c>
      <c r="B2710" s="24" t="inlineStr">
        <is>
          <t>E2</t>
        </is>
      </c>
      <c r="C2710" s="24" t="inlineStr">
        <is>
          <t>League One</t>
        </is>
      </c>
      <c r="D2710" s="24" t="inlineStr">
        <is>
          <t>Reading</t>
        </is>
      </c>
      <c r="E2710" s="24" t="n">
        <v>17</v>
      </c>
      <c r="F2710" s="24" t="n">
        <v>5</v>
      </c>
      <c r="G2710" s="29" t="n">
        <v>46354.625</v>
      </c>
      <c r="H2710" s="24" t="inlineStr">
        <is>
          <t>Sheffield Wed</t>
        </is>
      </c>
      <c r="I2710" s="24" t="inlineStr">
        <is>
          <t>A</t>
        </is>
      </c>
      <c r="J2710" s="24" t="inlineStr">
        <is>
          <t>E2-Sheffiel-Reading</t>
        </is>
      </c>
      <c r="K2710" s="24" t="n">
        <v>2</v>
      </c>
      <c r="L2710" s="11">
        <f>IF(INDEX(Matches!$X:$X,AA2710)=0,"",IF(I2710="H",INDEX(Matches!$H:$H,AA2710),INDEX(Matches!$I:$I,AA2710)))</f>
        <v/>
      </c>
      <c r="M2710" s="11">
        <f>IF(INDEX(Matches!$X:$X,AA2710)=0,"",IF(I2710="H",INDEX(Matches!$I:$I,AA2710),INDEX(Matches!$H:$H,AA2710)))</f>
        <v/>
      </c>
      <c r="N2710" s="11">
        <f>IF(L2710="","",IF(L2710&gt;M2710,"W",IF(L2710=M2710,"D","L")))</f>
        <v/>
      </c>
      <c r="O2710" s="11">
        <f>IF(L2710="","",IF(L2710&gt;M2710,3,IF(L2710=M2710,1,0)))</f>
        <v/>
      </c>
      <c r="P2710" s="31">
        <f>IF(I2710="H",INDEX(Matches!$L:$L,AA2710),INDEX(Matches!$N:$N,AA2710))</f>
        <v/>
      </c>
      <c r="Q2710" s="31">
        <f>INDEX(Matches!$M:$M,AA2710)</f>
        <v/>
      </c>
      <c r="R2710" s="31">
        <f>IF(I2710="H",INDEX(Matches!$N:$N,AA2710),INDEX(Matches!$L:$L,AA2710))</f>
        <v/>
      </c>
      <c r="S2710" s="33">
        <f>IF(I2710="H",INDEX(Matches!$O:$O,AA2710),INDEX(Matches!$P:$P,AA2710))</f>
        <v/>
      </c>
      <c r="T2710" s="33">
        <f>IF(INDEX(Matches!$J:$J,AA2710)="","",IF(I2710="H",INDEX(Matches!$J:$J,AA2710),INDEX(Matches!$K:$K,AA2710)))</f>
        <v/>
      </c>
      <c r="U2710" s="33">
        <f>IF(INDEX(Matches!$K:$K,AA2710)="","",IF(I2710="H",INDEX(Matches!$K:$K,AA2710),INDEX(Matches!$J:$J,AA2710)))</f>
        <v/>
      </c>
      <c r="V2710" s="30">
        <f>IF(T2710="","",T2710-U2710)</f>
        <v/>
      </c>
      <c r="W2710" s="33">
        <f>IF(I2710="H",INDEX(Matches!$T:$T,AA2710),INDEX(Matches!$U:$U,AA2710))</f>
        <v/>
      </c>
      <c r="X2710" s="11">
        <f>INDEX(Matches!$X:$X,AA2710)</f>
        <v/>
      </c>
      <c r="Y2710" s="30">
        <f>IF(O2710="","",O2710-S2710)</f>
        <v/>
      </c>
      <c r="Z2710" s="30">
        <f>IF(W2710="","",W2710-S2710)</f>
        <v/>
      </c>
      <c r="AA2710" s="24">
        <f>MATCH(J2710,Matches!$A:$A,0)</f>
        <v/>
      </c>
      <c r="AB2710" s="33" t="n"/>
      <c r="AC2710" s="33" t="n">
        <v>1.023793634527103</v>
      </c>
      <c r="AD2710" s="24" t="n"/>
      <c r="AE2710" s="24" t="n">
        <v>5</v>
      </c>
      <c r="AF2710" s="33" t="n"/>
      <c r="AG2710" s="33" t="n"/>
    </row>
    <row r="2711">
      <c r="A2711" s="24" t="inlineStr">
        <is>
          <t>Reading|18</t>
        </is>
      </c>
      <c r="B2711" s="24" t="inlineStr">
        <is>
          <t>E2</t>
        </is>
      </c>
      <c r="C2711" s="24" t="inlineStr">
        <is>
          <t>League One</t>
        </is>
      </c>
      <c r="D2711" s="24" t="inlineStr">
        <is>
          <t>Reading</t>
        </is>
      </c>
      <c r="E2711" s="24" t="n">
        <v>18</v>
      </c>
      <c r="F2711" s="24" t="n">
        <v>5</v>
      </c>
      <c r="G2711" s="29" t="n">
        <v>46357.83333333334</v>
      </c>
      <c r="H2711" s="24" t="inlineStr">
        <is>
          <t>Doncaster</t>
        </is>
      </c>
      <c r="I2711" s="24" t="inlineStr">
        <is>
          <t>H</t>
        </is>
      </c>
      <c r="J2711" s="24" t="inlineStr">
        <is>
          <t>E2-Reading-Doncaste</t>
        </is>
      </c>
      <c r="K2711" s="24" t="n">
        <v>15</v>
      </c>
      <c r="L2711" s="11">
        <f>IF(INDEX(Matches!$X:$X,AA2711)=0,"",IF(I2711="H",INDEX(Matches!$H:$H,AA2711),INDEX(Matches!$I:$I,AA2711)))</f>
        <v/>
      </c>
      <c r="M2711" s="11">
        <f>IF(INDEX(Matches!$X:$X,AA2711)=0,"",IF(I2711="H",INDEX(Matches!$I:$I,AA2711),INDEX(Matches!$H:$H,AA2711)))</f>
        <v/>
      </c>
      <c r="N2711" s="11">
        <f>IF(L2711="","",IF(L2711&gt;M2711,"W",IF(L2711=M2711,"D","L")))</f>
        <v/>
      </c>
      <c r="O2711" s="11">
        <f>IF(L2711="","",IF(L2711&gt;M2711,3,IF(L2711=M2711,1,0)))</f>
        <v/>
      </c>
      <c r="P2711" s="31">
        <f>IF(I2711="H",INDEX(Matches!$L:$L,AA2711),INDEX(Matches!$N:$N,AA2711))</f>
        <v/>
      </c>
      <c r="Q2711" s="31">
        <f>INDEX(Matches!$M:$M,AA2711)</f>
        <v/>
      </c>
      <c r="R2711" s="31">
        <f>IF(I2711="H",INDEX(Matches!$N:$N,AA2711),INDEX(Matches!$L:$L,AA2711))</f>
        <v/>
      </c>
      <c r="S2711" s="33">
        <f>IF(I2711="H",INDEX(Matches!$O:$O,AA2711),INDEX(Matches!$P:$P,AA2711))</f>
        <v/>
      </c>
      <c r="T2711" s="33">
        <f>IF(INDEX(Matches!$J:$J,AA2711)="","",IF(I2711="H",INDEX(Matches!$J:$J,AA2711),INDEX(Matches!$K:$K,AA2711)))</f>
        <v/>
      </c>
      <c r="U2711" s="33">
        <f>IF(INDEX(Matches!$K:$K,AA2711)="","",IF(I2711="H",INDEX(Matches!$K:$K,AA2711),INDEX(Matches!$J:$J,AA2711)))</f>
        <v/>
      </c>
      <c r="V2711" s="30">
        <f>IF(T2711="","",T2711-U2711)</f>
        <v/>
      </c>
      <c r="W2711" s="33">
        <f>IF(I2711="H",INDEX(Matches!$T:$T,AA2711),INDEX(Matches!$U:$U,AA2711))</f>
        <v/>
      </c>
      <c r="X2711" s="11">
        <f>INDEX(Matches!$X:$X,AA2711)</f>
        <v/>
      </c>
      <c r="Y2711" s="30">
        <f>IF(O2711="","",O2711-S2711)</f>
        <v/>
      </c>
      <c r="Z2711" s="30">
        <f>IF(W2711="","",W2711-S2711)</f>
        <v/>
      </c>
      <c r="AA2711" s="24">
        <f>MATCH(J2711,Matches!$A:$A,0)</f>
        <v/>
      </c>
      <c r="AB2711" s="33" t="n"/>
      <c r="AC2711" s="33" t="n">
        <v>1.655673572945283</v>
      </c>
      <c r="AD2711" s="24" t="n"/>
      <c r="AE2711" s="24" t="n">
        <v>5</v>
      </c>
      <c r="AF2711" s="33" t="n"/>
      <c r="AG2711" s="33" t="n"/>
    </row>
    <row r="2712">
      <c r="A2712" s="24" t="inlineStr">
        <is>
          <t>Reading|19</t>
        </is>
      </c>
      <c r="B2712" s="24" t="inlineStr">
        <is>
          <t>E2</t>
        </is>
      </c>
      <c r="C2712" s="24" t="inlineStr">
        <is>
          <t>League One</t>
        </is>
      </c>
      <c r="D2712" s="24" t="inlineStr">
        <is>
          <t>Reading</t>
        </is>
      </c>
      <c r="E2712" s="24" t="n">
        <v>19</v>
      </c>
      <c r="F2712" s="24" t="n">
        <v>5</v>
      </c>
      <c r="G2712" s="29" t="n">
        <v>46368.52083333334</v>
      </c>
      <c r="H2712" s="24" t="inlineStr">
        <is>
          <t>Burton</t>
        </is>
      </c>
      <c r="I2712" s="24" t="inlineStr">
        <is>
          <t>A</t>
        </is>
      </c>
      <c r="J2712" s="24" t="inlineStr">
        <is>
          <t>E2-Burton-Reading</t>
        </is>
      </c>
      <c r="K2712" s="24" t="n">
        <v>22</v>
      </c>
      <c r="L2712" s="11">
        <f>IF(INDEX(Matches!$X:$X,AA2712)=0,"",IF(I2712="H",INDEX(Matches!$H:$H,AA2712),INDEX(Matches!$I:$I,AA2712)))</f>
        <v/>
      </c>
      <c r="M2712" s="11">
        <f>IF(INDEX(Matches!$X:$X,AA2712)=0,"",IF(I2712="H",INDEX(Matches!$I:$I,AA2712),INDEX(Matches!$H:$H,AA2712)))</f>
        <v/>
      </c>
      <c r="N2712" s="11">
        <f>IF(L2712="","",IF(L2712&gt;M2712,"W",IF(L2712=M2712,"D","L")))</f>
        <v/>
      </c>
      <c r="O2712" s="11">
        <f>IF(L2712="","",IF(L2712&gt;M2712,3,IF(L2712=M2712,1,0)))</f>
        <v/>
      </c>
      <c r="P2712" s="31">
        <f>IF(I2712="H",INDEX(Matches!$L:$L,AA2712),INDEX(Matches!$N:$N,AA2712))</f>
        <v/>
      </c>
      <c r="Q2712" s="31">
        <f>INDEX(Matches!$M:$M,AA2712)</f>
        <v/>
      </c>
      <c r="R2712" s="31">
        <f>IF(I2712="H",INDEX(Matches!$N:$N,AA2712),INDEX(Matches!$L:$L,AA2712))</f>
        <v/>
      </c>
      <c r="S2712" s="33">
        <f>IF(I2712="H",INDEX(Matches!$O:$O,AA2712),INDEX(Matches!$P:$P,AA2712))</f>
        <v/>
      </c>
      <c r="T2712" s="33">
        <f>IF(INDEX(Matches!$J:$J,AA2712)="","",IF(I2712="H",INDEX(Matches!$J:$J,AA2712),INDEX(Matches!$K:$K,AA2712)))</f>
        <v/>
      </c>
      <c r="U2712" s="33">
        <f>IF(INDEX(Matches!$K:$K,AA2712)="","",IF(I2712="H",INDEX(Matches!$K:$K,AA2712),INDEX(Matches!$J:$J,AA2712)))</f>
        <v/>
      </c>
      <c r="V2712" s="30">
        <f>IF(T2712="","",T2712-U2712)</f>
        <v/>
      </c>
      <c r="W2712" s="33">
        <f>IF(I2712="H",INDEX(Matches!$T:$T,AA2712),INDEX(Matches!$U:$U,AA2712))</f>
        <v/>
      </c>
      <c r="X2712" s="11">
        <f>INDEX(Matches!$X:$X,AA2712)</f>
        <v/>
      </c>
      <c r="Y2712" s="30">
        <f>IF(O2712="","",O2712-S2712)</f>
        <v/>
      </c>
      <c r="Z2712" s="30">
        <f>IF(W2712="","",W2712-S2712)</f>
        <v/>
      </c>
      <c r="AA2712" s="24">
        <f>MATCH(J2712,Matches!$A:$A,0)</f>
        <v/>
      </c>
      <c r="AB2712" s="33" t="n"/>
      <c r="AC2712" s="33" t="n">
        <v>1.475380354654973</v>
      </c>
      <c r="AD2712" s="24" t="n"/>
      <c r="AE2712" s="24" t="n">
        <v>5</v>
      </c>
      <c r="AF2712" s="33" t="n"/>
      <c r="AG2712" s="33" t="n"/>
    </row>
    <row r="2713">
      <c r="A2713" s="24" t="inlineStr">
        <is>
          <t>Reading|20</t>
        </is>
      </c>
      <c r="B2713" s="24" t="inlineStr">
        <is>
          <t>E2</t>
        </is>
      </c>
      <c r="C2713" s="24" t="inlineStr">
        <is>
          <t>League One</t>
        </is>
      </c>
      <c r="D2713" s="24" t="inlineStr">
        <is>
          <t>Reading</t>
        </is>
      </c>
      <c r="E2713" s="24" t="n">
        <v>20</v>
      </c>
      <c r="F2713" s="24" t="n">
        <v>5</v>
      </c>
      <c r="G2713" s="29" t="n">
        <v>46375.625</v>
      </c>
      <c r="H2713" s="24" t="inlineStr">
        <is>
          <t>Leicester</t>
        </is>
      </c>
      <c r="I2713" s="24" t="inlineStr">
        <is>
          <t>H</t>
        </is>
      </c>
      <c r="J2713" s="24" t="inlineStr">
        <is>
          <t>E2-Reading-Leiceste</t>
        </is>
      </c>
      <c r="K2713" s="24" t="n">
        <v>1</v>
      </c>
      <c r="L2713" s="11">
        <f>IF(INDEX(Matches!$X:$X,AA2713)=0,"",IF(I2713="H",INDEX(Matches!$H:$H,AA2713),INDEX(Matches!$I:$I,AA2713)))</f>
        <v/>
      </c>
      <c r="M2713" s="11">
        <f>IF(INDEX(Matches!$X:$X,AA2713)=0,"",IF(I2713="H",INDEX(Matches!$I:$I,AA2713),INDEX(Matches!$H:$H,AA2713)))</f>
        <v/>
      </c>
      <c r="N2713" s="11">
        <f>IF(L2713="","",IF(L2713&gt;M2713,"W",IF(L2713=M2713,"D","L")))</f>
        <v/>
      </c>
      <c r="O2713" s="11">
        <f>IF(L2713="","",IF(L2713&gt;M2713,3,IF(L2713=M2713,1,0)))</f>
        <v/>
      </c>
      <c r="P2713" s="31">
        <f>IF(I2713="H",INDEX(Matches!$L:$L,AA2713),INDEX(Matches!$N:$N,AA2713))</f>
        <v/>
      </c>
      <c r="Q2713" s="31">
        <f>INDEX(Matches!$M:$M,AA2713)</f>
        <v/>
      </c>
      <c r="R2713" s="31">
        <f>IF(I2713="H",INDEX(Matches!$N:$N,AA2713),INDEX(Matches!$L:$L,AA2713))</f>
        <v/>
      </c>
      <c r="S2713" s="33">
        <f>IF(I2713="H",INDEX(Matches!$O:$O,AA2713),INDEX(Matches!$P:$P,AA2713))</f>
        <v/>
      </c>
      <c r="T2713" s="33">
        <f>IF(INDEX(Matches!$J:$J,AA2713)="","",IF(I2713="H",INDEX(Matches!$J:$J,AA2713),INDEX(Matches!$K:$K,AA2713)))</f>
        <v/>
      </c>
      <c r="U2713" s="33">
        <f>IF(INDEX(Matches!$K:$K,AA2713)="","",IF(I2713="H",INDEX(Matches!$K:$K,AA2713),INDEX(Matches!$J:$J,AA2713)))</f>
        <v/>
      </c>
      <c r="V2713" s="30">
        <f>IF(T2713="","",T2713-U2713)</f>
        <v/>
      </c>
      <c r="W2713" s="33">
        <f>IF(I2713="H",INDEX(Matches!$T:$T,AA2713),INDEX(Matches!$U:$U,AA2713))</f>
        <v/>
      </c>
      <c r="X2713" s="11">
        <f>INDEX(Matches!$X:$X,AA2713)</f>
        <v/>
      </c>
      <c r="Y2713" s="30">
        <f>IF(O2713="","",O2713-S2713)</f>
        <v/>
      </c>
      <c r="Z2713" s="30">
        <f>IF(W2713="","",W2713-S2713)</f>
        <v/>
      </c>
      <c r="AA2713" s="24">
        <f>MATCH(J2713,Matches!$A:$A,0)</f>
        <v/>
      </c>
      <c r="AB2713" s="33" t="n"/>
      <c r="AC2713" s="33" t="n">
        <v>1.188414169601913</v>
      </c>
      <c r="AD2713" s="24" t="n"/>
      <c r="AE2713" s="24" t="n">
        <v>5</v>
      </c>
      <c r="AF2713" s="33" t="n"/>
      <c r="AG2713" s="33" t="n"/>
    </row>
    <row r="2714">
      <c r="A2714" s="24" t="inlineStr">
        <is>
          <t>Reading|21</t>
        </is>
      </c>
      <c r="B2714" s="24" t="inlineStr">
        <is>
          <t>E2</t>
        </is>
      </c>
      <c r="C2714" s="24" t="inlineStr">
        <is>
          <t>League One</t>
        </is>
      </c>
      <c r="D2714" s="24" t="inlineStr">
        <is>
          <t>Reading</t>
        </is>
      </c>
      <c r="E2714" s="24" t="n">
        <v>21</v>
      </c>
      <c r="F2714" s="24" t="n">
        <v>6</v>
      </c>
      <c r="G2714" s="29" t="n">
        <v>46382.625</v>
      </c>
      <c r="H2714" s="24" t="inlineStr">
        <is>
          <t>Stevenage</t>
        </is>
      </c>
      <c r="I2714" s="24" t="inlineStr">
        <is>
          <t>A</t>
        </is>
      </c>
      <c r="J2714" s="24" t="inlineStr">
        <is>
          <t>E2-Stevenag-Reading</t>
        </is>
      </c>
      <c r="K2714" s="24" t="n">
        <v>17</v>
      </c>
      <c r="L2714" s="11">
        <f>IF(INDEX(Matches!$X:$X,AA2714)=0,"",IF(I2714="H",INDEX(Matches!$H:$H,AA2714),INDEX(Matches!$I:$I,AA2714)))</f>
        <v/>
      </c>
      <c r="M2714" s="11">
        <f>IF(INDEX(Matches!$X:$X,AA2714)=0,"",IF(I2714="H",INDEX(Matches!$I:$I,AA2714),INDEX(Matches!$H:$H,AA2714)))</f>
        <v/>
      </c>
      <c r="N2714" s="11">
        <f>IF(L2714="","",IF(L2714&gt;M2714,"W",IF(L2714=M2714,"D","L")))</f>
        <v/>
      </c>
      <c r="O2714" s="11">
        <f>IF(L2714="","",IF(L2714&gt;M2714,3,IF(L2714=M2714,1,0)))</f>
        <v/>
      </c>
      <c r="P2714" s="31">
        <f>IF(I2714="H",INDEX(Matches!$L:$L,AA2714),INDEX(Matches!$N:$N,AA2714))</f>
        <v/>
      </c>
      <c r="Q2714" s="31">
        <f>INDEX(Matches!$M:$M,AA2714)</f>
        <v/>
      </c>
      <c r="R2714" s="31">
        <f>IF(I2714="H",INDEX(Matches!$N:$N,AA2714),INDEX(Matches!$L:$L,AA2714))</f>
        <v/>
      </c>
      <c r="S2714" s="33">
        <f>IF(I2714="H",INDEX(Matches!$O:$O,AA2714),INDEX(Matches!$P:$P,AA2714))</f>
        <v/>
      </c>
      <c r="T2714" s="33">
        <f>IF(INDEX(Matches!$J:$J,AA2714)="","",IF(I2714="H",INDEX(Matches!$J:$J,AA2714),INDEX(Matches!$K:$K,AA2714)))</f>
        <v/>
      </c>
      <c r="U2714" s="33">
        <f>IF(INDEX(Matches!$K:$K,AA2714)="","",IF(I2714="H",INDEX(Matches!$K:$K,AA2714),INDEX(Matches!$J:$J,AA2714)))</f>
        <v/>
      </c>
      <c r="V2714" s="30">
        <f>IF(T2714="","",T2714-U2714)</f>
        <v/>
      </c>
      <c r="W2714" s="33">
        <f>IF(I2714="H",INDEX(Matches!$T:$T,AA2714),INDEX(Matches!$U:$U,AA2714))</f>
        <v/>
      </c>
      <c r="X2714" s="11">
        <f>INDEX(Matches!$X:$X,AA2714)</f>
        <v/>
      </c>
      <c r="Y2714" s="30">
        <f>IF(O2714="","",O2714-S2714)</f>
        <v/>
      </c>
      <c r="Z2714" s="30">
        <f>IF(W2714="","",W2714-S2714)</f>
        <v/>
      </c>
      <c r="AA2714" s="24">
        <f>MATCH(J2714,Matches!$A:$A,0)</f>
        <v/>
      </c>
      <c r="AB2714" s="33" t="n"/>
      <c r="AC2714" s="33" t="n">
        <v>1.318255478735526</v>
      </c>
      <c r="AD2714" s="24" t="n"/>
      <c r="AE2714" s="24" t="n">
        <v>6</v>
      </c>
      <c r="AF2714" s="33" t="n"/>
      <c r="AG2714" s="33" t="n"/>
    </row>
    <row r="2715">
      <c r="A2715" s="24" t="inlineStr">
        <is>
          <t>Reading|22</t>
        </is>
      </c>
      <c r="B2715" s="24" t="inlineStr">
        <is>
          <t>E2</t>
        </is>
      </c>
      <c r="C2715" s="24" t="inlineStr">
        <is>
          <t>League One</t>
        </is>
      </c>
      <c r="D2715" s="24" t="inlineStr">
        <is>
          <t>Reading</t>
        </is>
      </c>
      <c r="E2715" s="24" t="n">
        <v>22</v>
      </c>
      <c r="F2715" s="24" t="n">
        <v>6</v>
      </c>
      <c r="G2715" s="29" t="n">
        <v>46385.83333333334</v>
      </c>
      <c r="H2715" s="24" t="inlineStr">
        <is>
          <t>Peterborough</t>
        </is>
      </c>
      <c r="I2715" s="24" t="inlineStr">
        <is>
          <t>H</t>
        </is>
      </c>
      <c r="J2715" s="24" t="inlineStr">
        <is>
          <t>E2-Reading-Peterbor</t>
        </is>
      </c>
      <c r="K2715" s="24" t="n">
        <v>19</v>
      </c>
      <c r="L2715" s="11">
        <f>IF(INDEX(Matches!$X:$X,AA2715)=0,"",IF(I2715="H",INDEX(Matches!$H:$H,AA2715),INDEX(Matches!$I:$I,AA2715)))</f>
        <v/>
      </c>
      <c r="M2715" s="11">
        <f>IF(INDEX(Matches!$X:$X,AA2715)=0,"",IF(I2715="H",INDEX(Matches!$I:$I,AA2715),INDEX(Matches!$H:$H,AA2715)))</f>
        <v/>
      </c>
      <c r="N2715" s="11">
        <f>IF(L2715="","",IF(L2715&gt;M2715,"W",IF(L2715=M2715,"D","L")))</f>
        <v/>
      </c>
      <c r="O2715" s="11">
        <f>IF(L2715="","",IF(L2715&gt;M2715,3,IF(L2715=M2715,1,0)))</f>
        <v/>
      </c>
      <c r="P2715" s="31">
        <f>IF(I2715="H",INDEX(Matches!$L:$L,AA2715),INDEX(Matches!$N:$N,AA2715))</f>
        <v/>
      </c>
      <c r="Q2715" s="31">
        <f>INDEX(Matches!$M:$M,AA2715)</f>
        <v/>
      </c>
      <c r="R2715" s="31">
        <f>IF(I2715="H",INDEX(Matches!$N:$N,AA2715),INDEX(Matches!$L:$L,AA2715))</f>
        <v/>
      </c>
      <c r="S2715" s="33">
        <f>IF(I2715="H",INDEX(Matches!$O:$O,AA2715),INDEX(Matches!$P:$P,AA2715))</f>
        <v/>
      </c>
      <c r="T2715" s="33">
        <f>IF(INDEX(Matches!$J:$J,AA2715)="","",IF(I2715="H",INDEX(Matches!$J:$J,AA2715),INDEX(Matches!$K:$K,AA2715)))</f>
        <v/>
      </c>
      <c r="U2715" s="33">
        <f>IF(INDEX(Matches!$K:$K,AA2715)="","",IF(I2715="H",INDEX(Matches!$K:$K,AA2715),INDEX(Matches!$J:$J,AA2715)))</f>
        <v/>
      </c>
      <c r="V2715" s="30">
        <f>IF(T2715="","",T2715-U2715)</f>
        <v/>
      </c>
      <c r="W2715" s="33">
        <f>IF(I2715="H",INDEX(Matches!$T:$T,AA2715),INDEX(Matches!$U:$U,AA2715))</f>
        <v/>
      </c>
      <c r="X2715" s="11">
        <f>INDEX(Matches!$X:$X,AA2715)</f>
        <v/>
      </c>
      <c r="Y2715" s="30">
        <f>IF(O2715="","",O2715-S2715)</f>
        <v/>
      </c>
      <c r="Z2715" s="30">
        <f>IF(W2715="","",W2715-S2715)</f>
        <v/>
      </c>
      <c r="AA2715" s="24">
        <f>MATCH(J2715,Matches!$A:$A,0)</f>
        <v/>
      </c>
      <c r="AB2715" s="33" t="n"/>
      <c r="AC2715" s="33" t="n">
        <v>1.673053362243328</v>
      </c>
      <c r="AD2715" s="24" t="n"/>
      <c r="AE2715" s="24" t="n">
        <v>6</v>
      </c>
      <c r="AF2715" s="33" t="n"/>
      <c r="AG2715" s="33" t="n"/>
    </row>
    <row r="2716">
      <c r="A2716" s="24" t="inlineStr">
        <is>
          <t>Reading|23</t>
        </is>
      </c>
      <c r="B2716" s="24" t="inlineStr">
        <is>
          <t>E2</t>
        </is>
      </c>
      <c r="C2716" s="24" t="inlineStr">
        <is>
          <t>League One</t>
        </is>
      </c>
      <c r="D2716" s="24" t="inlineStr">
        <is>
          <t>Reading</t>
        </is>
      </c>
      <c r="E2716" s="24" t="n">
        <v>23</v>
      </c>
      <c r="F2716" s="24" t="n">
        <v>6</v>
      </c>
      <c r="G2716" s="29" t="n">
        <v>46388.625</v>
      </c>
      <c r="H2716" s="24" t="inlineStr">
        <is>
          <t>MK Dons</t>
        </is>
      </c>
      <c r="I2716" s="24" t="inlineStr">
        <is>
          <t>H</t>
        </is>
      </c>
      <c r="J2716" s="24" t="inlineStr">
        <is>
          <t>E2-Reading-MKDons</t>
        </is>
      </c>
      <c r="K2716" s="24" t="n">
        <v>6</v>
      </c>
      <c r="L2716" s="11">
        <f>IF(INDEX(Matches!$X:$X,AA2716)=0,"",IF(I2716="H",INDEX(Matches!$H:$H,AA2716),INDEX(Matches!$I:$I,AA2716)))</f>
        <v/>
      </c>
      <c r="M2716" s="11">
        <f>IF(INDEX(Matches!$X:$X,AA2716)=0,"",IF(I2716="H",INDEX(Matches!$I:$I,AA2716),INDEX(Matches!$H:$H,AA2716)))</f>
        <v/>
      </c>
      <c r="N2716" s="11">
        <f>IF(L2716="","",IF(L2716&gt;M2716,"W",IF(L2716=M2716,"D","L")))</f>
        <v/>
      </c>
      <c r="O2716" s="11">
        <f>IF(L2716="","",IF(L2716&gt;M2716,3,IF(L2716=M2716,1,0)))</f>
        <v/>
      </c>
      <c r="P2716" s="31">
        <f>IF(I2716="H",INDEX(Matches!$L:$L,AA2716),INDEX(Matches!$N:$N,AA2716))</f>
        <v/>
      </c>
      <c r="Q2716" s="31">
        <f>INDEX(Matches!$M:$M,AA2716)</f>
        <v/>
      </c>
      <c r="R2716" s="31">
        <f>IF(I2716="H",INDEX(Matches!$N:$N,AA2716),INDEX(Matches!$L:$L,AA2716))</f>
        <v/>
      </c>
      <c r="S2716" s="33">
        <f>IF(I2716="H",INDEX(Matches!$O:$O,AA2716),INDEX(Matches!$P:$P,AA2716))</f>
        <v/>
      </c>
      <c r="T2716" s="33">
        <f>IF(INDEX(Matches!$J:$J,AA2716)="","",IF(I2716="H",INDEX(Matches!$J:$J,AA2716),INDEX(Matches!$K:$K,AA2716)))</f>
        <v/>
      </c>
      <c r="U2716" s="33">
        <f>IF(INDEX(Matches!$K:$K,AA2716)="","",IF(I2716="H",INDEX(Matches!$K:$K,AA2716),INDEX(Matches!$J:$J,AA2716)))</f>
        <v/>
      </c>
      <c r="V2716" s="30">
        <f>IF(T2716="","",T2716-U2716)</f>
        <v/>
      </c>
      <c r="W2716" s="33">
        <f>IF(I2716="H",INDEX(Matches!$T:$T,AA2716),INDEX(Matches!$U:$U,AA2716))</f>
        <v/>
      </c>
      <c r="X2716" s="11">
        <f>INDEX(Matches!$X:$X,AA2716)</f>
        <v/>
      </c>
      <c r="Y2716" s="30">
        <f>IF(O2716="","",O2716-S2716)</f>
        <v/>
      </c>
      <c r="Z2716" s="30">
        <f>IF(W2716="","",W2716-S2716)</f>
        <v/>
      </c>
      <c r="AA2716" s="24">
        <f>MATCH(J2716,Matches!$A:$A,0)</f>
        <v/>
      </c>
      <c r="AB2716" s="33" t="n"/>
      <c r="AC2716" s="33" t="n">
        <v>1.508708578163899</v>
      </c>
      <c r="AD2716" s="24" t="n"/>
      <c r="AE2716" s="24" t="n">
        <v>6</v>
      </c>
      <c r="AF2716" s="33" t="n"/>
      <c r="AG2716" s="33" t="n"/>
    </row>
    <row r="2717">
      <c r="A2717" s="24" t="inlineStr">
        <is>
          <t>Reading|24</t>
        </is>
      </c>
      <c r="B2717" s="24" t="inlineStr">
        <is>
          <t>E2</t>
        </is>
      </c>
      <c r="C2717" s="24" t="inlineStr">
        <is>
          <t>League One</t>
        </is>
      </c>
      <c r="D2717" s="24" t="inlineStr">
        <is>
          <t>Reading</t>
        </is>
      </c>
      <c r="E2717" s="24" t="n">
        <v>24</v>
      </c>
      <c r="F2717" s="24" t="n">
        <v>6</v>
      </c>
      <c r="G2717" s="29" t="n">
        <v>46396.625</v>
      </c>
      <c r="H2717" s="24" t="inlineStr">
        <is>
          <t>Leicester</t>
        </is>
      </c>
      <c r="I2717" s="24" t="inlineStr">
        <is>
          <t>A</t>
        </is>
      </c>
      <c r="J2717" s="24" t="inlineStr">
        <is>
          <t>E2-Leiceste-Reading</t>
        </is>
      </c>
      <c r="K2717" s="24" t="n">
        <v>1</v>
      </c>
      <c r="L2717" s="11">
        <f>IF(INDEX(Matches!$X:$X,AA2717)=0,"",IF(I2717="H",INDEX(Matches!$H:$H,AA2717),INDEX(Matches!$I:$I,AA2717)))</f>
        <v/>
      </c>
      <c r="M2717" s="11">
        <f>IF(INDEX(Matches!$X:$X,AA2717)=0,"",IF(I2717="H",INDEX(Matches!$I:$I,AA2717),INDEX(Matches!$H:$H,AA2717)))</f>
        <v/>
      </c>
      <c r="N2717" s="11">
        <f>IF(L2717="","",IF(L2717&gt;M2717,"W",IF(L2717=M2717,"D","L")))</f>
        <v/>
      </c>
      <c r="O2717" s="11">
        <f>IF(L2717="","",IF(L2717&gt;M2717,3,IF(L2717=M2717,1,0)))</f>
        <v/>
      </c>
      <c r="P2717" s="31">
        <f>IF(I2717="H",INDEX(Matches!$L:$L,AA2717),INDEX(Matches!$N:$N,AA2717))</f>
        <v/>
      </c>
      <c r="Q2717" s="31">
        <f>INDEX(Matches!$M:$M,AA2717)</f>
        <v/>
      </c>
      <c r="R2717" s="31">
        <f>IF(I2717="H",INDEX(Matches!$N:$N,AA2717),INDEX(Matches!$L:$L,AA2717))</f>
        <v/>
      </c>
      <c r="S2717" s="33">
        <f>IF(I2717="H",INDEX(Matches!$O:$O,AA2717),INDEX(Matches!$P:$P,AA2717))</f>
        <v/>
      </c>
      <c r="T2717" s="33">
        <f>IF(INDEX(Matches!$J:$J,AA2717)="","",IF(I2717="H",INDEX(Matches!$J:$J,AA2717),INDEX(Matches!$K:$K,AA2717)))</f>
        <v/>
      </c>
      <c r="U2717" s="33">
        <f>IF(INDEX(Matches!$K:$K,AA2717)="","",IF(I2717="H",INDEX(Matches!$K:$K,AA2717),INDEX(Matches!$J:$J,AA2717)))</f>
        <v/>
      </c>
      <c r="V2717" s="30">
        <f>IF(T2717="","",T2717-U2717)</f>
        <v/>
      </c>
      <c r="W2717" s="33">
        <f>IF(I2717="H",INDEX(Matches!$T:$T,AA2717),INDEX(Matches!$U:$U,AA2717))</f>
        <v/>
      </c>
      <c r="X2717" s="11">
        <f>INDEX(Matches!$X:$X,AA2717)</f>
        <v/>
      </c>
      <c r="Y2717" s="30">
        <f>IF(O2717="","",O2717-S2717)</f>
        <v/>
      </c>
      <c r="Z2717" s="30">
        <f>IF(W2717="","",W2717-S2717)</f>
        <v/>
      </c>
      <c r="AA2717" s="24">
        <f>MATCH(J2717,Matches!$A:$A,0)</f>
        <v/>
      </c>
      <c r="AB2717" s="33" t="n"/>
      <c r="AC2717" s="33" t="n">
        <v>0.8874276947392958</v>
      </c>
      <c r="AD2717" s="24" t="n"/>
      <c r="AE2717" s="24" t="n">
        <v>6</v>
      </c>
      <c r="AF2717" s="33" t="n"/>
      <c r="AG2717" s="33" t="n"/>
    </row>
    <row r="2718">
      <c r="A2718" s="24" t="inlineStr">
        <is>
          <t>Reading|25</t>
        </is>
      </c>
      <c r="B2718" s="24" t="inlineStr">
        <is>
          <t>E2</t>
        </is>
      </c>
      <c r="C2718" s="24" t="inlineStr">
        <is>
          <t>League One</t>
        </is>
      </c>
      <c r="D2718" s="24" t="inlineStr">
        <is>
          <t>Reading</t>
        </is>
      </c>
      <c r="E2718" s="24" t="n">
        <v>25</v>
      </c>
      <c r="F2718" s="24" t="n">
        <v>7</v>
      </c>
      <c r="G2718" s="29" t="n">
        <v>46403.625</v>
      </c>
      <c r="H2718" s="24" t="inlineStr">
        <is>
          <t>Wigan</t>
        </is>
      </c>
      <c r="I2718" s="24" t="inlineStr">
        <is>
          <t>H</t>
        </is>
      </c>
      <c r="J2718" s="24" t="inlineStr">
        <is>
          <t>E2-Reading-Wigan</t>
        </is>
      </c>
      <c r="K2718" s="24" t="n">
        <v>14</v>
      </c>
      <c r="L2718" s="11">
        <f>IF(INDEX(Matches!$X:$X,AA2718)=0,"",IF(I2718="H",INDEX(Matches!$H:$H,AA2718),INDEX(Matches!$I:$I,AA2718)))</f>
        <v/>
      </c>
      <c r="M2718" s="11">
        <f>IF(INDEX(Matches!$X:$X,AA2718)=0,"",IF(I2718="H",INDEX(Matches!$I:$I,AA2718),INDEX(Matches!$H:$H,AA2718)))</f>
        <v/>
      </c>
      <c r="N2718" s="11">
        <f>IF(L2718="","",IF(L2718&gt;M2718,"W",IF(L2718=M2718,"D","L")))</f>
        <v/>
      </c>
      <c r="O2718" s="11">
        <f>IF(L2718="","",IF(L2718&gt;M2718,3,IF(L2718=M2718,1,0)))</f>
        <v/>
      </c>
      <c r="P2718" s="31">
        <f>IF(I2718="H",INDEX(Matches!$L:$L,AA2718),INDEX(Matches!$N:$N,AA2718))</f>
        <v/>
      </c>
      <c r="Q2718" s="31">
        <f>INDEX(Matches!$M:$M,AA2718)</f>
        <v/>
      </c>
      <c r="R2718" s="31">
        <f>IF(I2718="H",INDEX(Matches!$N:$N,AA2718),INDEX(Matches!$L:$L,AA2718))</f>
        <v/>
      </c>
      <c r="S2718" s="33">
        <f>IF(I2718="H",INDEX(Matches!$O:$O,AA2718),INDEX(Matches!$P:$P,AA2718))</f>
        <v/>
      </c>
      <c r="T2718" s="33">
        <f>IF(INDEX(Matches!$J:$J,AA2718)="","",IF(I2718="H",INDEX(Matches!$J:$J,AA2718),INDEX(Matches!$K:$K,AA2718)))</f>
        <v/>
      </c>
      <c r="U2718" s="33">
        <f>IF(INDEX(Matches!$K:$K,AA2718)="","",IF(I2718="H",INDEX(Matches!$K:$K,AA2718),INDEX(Matches!$J:$J,AA2718)))</f>
        <v/>
      </c>
      <c r="V2718" s="30">
        <f>IF(T2718="","",T2718-U2718)</f>
        <v/>
      </c>
      <c r="W2718" s="33">
        <f>IF(I2718="H",INDEX(Matches!$T:$T,AA2718),INDEX(Matches!$U:$U,AA2718))</f>
        <v/>
      </c>
      <c r="X2718" s="11">
        <f>INDEX(Matches!$X:$X,AA2718)</f>
        <v/>
      </c>
      <c r="Y2718" s="30">
        <f>IF(O2718="","",O2718-S2718)</f>
        <v/>
      </c>
      <c r="Z2718" s="30">
        <f>IF(W2718="","",W2718-S2718)</f>
        <v/>
      </c>
      <c r="AA2718" s="24">
        <f>MATCH(J2718,Matches!$A:$A,0)</f>
        <v/>
      </c>
      <c r="AB2718" s="33" t="n"/>
      <c r="AC2718" s="33" t="n">
        <v>1.667937971745981</v>
      </c>
      <c r="AD2718" s="24" t="n"/>
      <c r="AE2718" s="24" t="n">
        <v>7</v>
      </c>
      <c r="AF2718" s="33" t="n"/>
      <c r="AG2718" s="33" t="n"/>
    </row>
    <row r="2719">
      <c r="A2719" s="24" t="inlineStr">
        <is>
          <t>Reading|26</t>
        </is>
      </c>
      <c r="B2719" s="24" t="inlineStr">
        <is>
          <t>E2</t>
        </is>
      </c>
      <c r="C2719" s="24" t="inlineStr">
        <is>
          <t>League One</t>
        </is>
      </c>
      <c r="D2719" s="24" t="inlineStr">
        <is>
          <t>Reading</t>
        </is>
      </c>
      <c r="E2719" s="24" t="n">
        <v>26</v>
      </c>
      <c r="F2719" s="24" t="n">
        <v>7</v>
      </c>
      <c r="G2719" s="29" t="n">
        <v>46406.82291666666</v>
      </c>
      <c r="H2719" s="24" t="inlineStr">
        <is>
          <t>Leyton Orient</t>
        </is>
      </c>
      <c r="I2719" s="24" t="inlineStr">
        <is>
          <t>A</t>
        </is>
      </c>
      <c r="J2719" s="24" t="inlineStr">
        <is>
          <t>E2-LeytonOr-Reading</t>
        </is>
      </c>
      <c r="K2719" s="24" t="n">
        <v>20</v>
      </c>
      <c r="L2719" s="11">
        <f>IF(INDEX(Matches!$X:$X,AA2719)=0,"",IF(I2719="H",INDEX(Matches!$H:$H,AA2719),INDEX(Matches!$I:$I,AA2719)))</f>
        <v/>
      </c>
      <c r="M2719" s="11">
        <f>IF(INDEX(Matches!$X:$X,AA2719)=0,"",IF(I2719="H",INDEX(Matches!$I:$I,AA2719),INDEX(Matches!$H:$H,AA2719)))</f>
        <v/>
      </c>
      <c r="N2719" s="11">
        <f>IF(L2719="","",IF(L2719&gt;M2719,"W",IF(L2719=M2719,"D","L")))</f>
        <v/>
      </c>
      <c r="O2719" s="11">
        <f>IF(L2719="","",IF(L2719&gt;M2719,3,IF(L2719=M2719,1,0)))</f>
        <v/>
      </c>
      <c r="P2719" s="31">
        <f>IF(I2719="H",INDEX(Matches!$L:$L,AA2719),INDEX(Matches!$N:$N,AA2719))</f>
        <v/>
      </c>
      <c r="Q2719" s="31">
        <f>INDEX(Matches!$M:$M,AA2719)</f>
        <v/>
      </c>
      <c r="R2719" s="31">
        <f>IF(I2719="H",INDEX(Matches!$N:$N,AA2719),INDEX(Matches!$L:$L,AA2719))</f>
        <v/>
      </c>
      <c r="S2719" s="33">
        <f>IF(I2719="H",INDEX(Matches!$O:$O,AA2719),INDEX(Matches!$P:$P,AA2719))</f>
        <v/>
      </c>
      <c r="T2719" s="33">
        <f>IF(INDEX(Matches!$J:$J,AA2719)="","",IF(I2719="H",INDEX(Matches!$J:$J,AA2719),INDEX(Matches!$K:$K,AA2719)))</f>
        <v/>
      </c>
      <c r="U2719" s="33">
        <f>IF(INDEX(Matches!$K:$K,AA2719)="","",IF(I2719="H",INDEX(Matches!$K:$K,AA2719),INDEX(Matches!$J:$J,AA2719)))</f>
        <v/>
      </c>
      <c r="V2719" s="30">
        <f>IF(T2719="","",T2719-U2719)</f>
        <v/>
      </c>
      <c r="W2719" s="33">
        <f>IF(I2719="H",INDEX(Matches!$T:$T,AA2719),INDEX(Matches!$U:$U,AA2719))</f>
        <v/>
      </c>
      <c r="X2719" s="11">
        <f>INDEX(Matches!$X:$X,AA2719)</f>
        <v/>
      </c>
      <c r="Y2719" s="30">
        <f>IF(O2719="","",O2719-S2719)</f>
        <v/>
      </c>
      <c r="Z2719" s="30">
        <f>IF(W2719="","",W2719-S2719)</f>
        <v/>
      </c>
      <c r="AA2719" s="24">
        <f>MATCH(J2719,Matches!$A:$A,0)</f>
        <v/>
      </c>
      <c r="AB2719" s="33" t="n"/>
      <c r="AC2719" s="33" t="n">
        <v>1.400073157169822</v>
      </c>
      <c r="AD2719" s="24" t="n"/>
      <c r="AE2719" s="24" t="n">
        <v>7</v>
      </c>
      <c r="AF2719" s="33" t="n"/>
      <c r="AG2719" s="33" t="n"/>
    </row>
    <row r="2720">
      <c r="A2720" s="24" t="inlineStr">
        <is>
          <t>Reading|27</t>
        </is>
      </c>
      <c r="B2720" s="24" t="inlineStr">
        <is>
          <t>E2</t>
        </is>
      </c>
      <c r="C2720" s="24" t="inlineStr">
        <is>
          <t>League One</t>
        </is>
      </c>
      <c r="D2720" s="24" t="inlineStr">
        <is>
          <t>Reading</t>
        </is>
      </c>
      <c r="E2720" s="24" t="n">
        <v>27</v>
      </c>
      <c r="F2720" s="24" t="n">
        <v>7</v>
      </c>
      <c r="G2720" s="29" t="n">
        <v>46410.625</v>
      </c>
      <c r="H2720" s="24" t="inlineStr">
        <is>
          <t>Barnsley</t>
        </is>
      </c>
      <c r="I2720" s="24" t="inlineStr">
        <is>
          <t>A</t>
        </is>
      </c>
      <c r="J2720" s="24" t="inlineStr">
        <is>
          <t>E2-Barnsley-Reading</t>
        </is>
      </c>
      <c r="K2720" s="24" t="n">
        <v>13</v>
      </c>
      <c r="L2720" s="11">
        <f>IF(INDEX(Matches!$X:$X,AA2720)=0,"",IF(I2720="H",INDEX(Matches!$H:$H,AA2720),INDEX(Matches!$I:$I,AA2720)))</f>
        <v/>
      </c>
      <c r="M2720" s="11">
        <f>IF(INDEX(Matches!$X:$X,AA2720)=0,"",IF(I2720="H",INDEX(Matches!$I:$I,AA2720),INDEX(Matches!$H:$H,AA2720)))</f>
        <v/>
      </c>
      <c r="N2720" s="11">
        <f>IF(L2720="","",IF(L2720&gt;M2720,"W",IF(L2720=M2720,"D","L")))</f>
        <v/>
      </c>
      <c r="O2720" s="11">
        <f>IF(L2720="","",IF(L2720&gt;M2720,3,IF(L2720=M2720,1,0)))</f>
        <v/>
      </c>
      <c r="P2720" s="31">
        <f>IF(I2720="H",INDEX(Matches!$L:$L,AA2720),INDEX(Matches!$N:$N,AA2720))</f>
        <v/>
      </c>
      <c r="Q2720" s="31">
        <f>INDEX(Matches!$M:$M,AA2720)</f>
        <v/>
      </c>
      <c r="R2720" s="31">
        <f>IF(I2720="H",INDEX(Matches!$N:$N,AA2720),INDEX(Matches!$L:$L,AA2720))</f>
        <v/>
      </c>
      <c r="S2720" s="33">
        <f>IF(I2720="H",INDEX(Matches!$O:$O,AA2720),INDEX(Matches!$P:$P,AA2720))</f>
        <v/>
      </c>
      <c r="T2720" s="33">
        <f>IF(INDEX(Matches!$J:$J,AA2720)="","",IF(I2720="H",INDEX(Matches!$J:$J,AA2720),INDEX(Matches!$K:$K,AA2720)))</f>
        <v/>
      </c>
      <c r="U2720" s="33">
        <f>IF(INDEX(Matches!$K:$K,AA2720)="","",IF(I2720="H",INDEX(Matches!$K:$K,AA2720),INDEX(Matches!$J:$J,AA2720)))</f>
        <v/>
      </c>
      <c r="V2720" s="30">
        <f>IF(T2720="","",T2720-U2720)</f>
        <v/>
      </c>
      <c r="W2720" s="33">
        <f>IF(I2720="H",INDEX(Matches!$T:$T,AA2720),INDEX(Matches!$U:$U,AA2720))</f>
        <v/>
      </c>
      <c r="X2720" s="11">
        <f>INDEX(Matches!$X:$X,AA2720)</f>
        <v/>
      </c>
      <c r="Y2720" s="30">
        <f>IF(O2720="","",O2720-S2720)</f>
        <v/>
      </c>
      <c r="Z2720" s="30">
        <f>IF(W2720="","",W2720-S2720)</f>
        <v/>
      </c>
      <c r="AA2720" s="24">
        <f>MATCH(J2720,Matches!$A:$A,0)</f>
        <v/>
      </c>
      <c r="AB2720" s="33" t="n"/>
      <c r="AC2720" s="33" t="n">
        <v>1.308457297920728</v>
      </c>
      <c r="AD2720" s="24" t="n"/>
      <c r="AE2720" s="24" t="n">
        <v>7</v>
      </c>
      <c r="AF2720" s="33" t="n"/>
      <c r="AG2720" s="33" t="n"/>
    </row>
    <row r="2721">
      <c r="A2721" s="24" t="inlineStr">
        <is>
          <t>Reading|28</t>
        </is>
      </c>
      <c r="B2721" s="24" t="inlineStr">
        <is>
          <t>E2</t>
        </is>
      </c>
      <c r="C2721" s="24" t="inlineStr">
        <is>
          <t>League One</t>
        </is>
      </c>
      <c r="D2721" s="24" t="inlineStr">
        <is>
          <t>Reading</t>
        </is>
      </c>
      <c r="E2721" s="24" t="n">
        <v>28</v>
      </c>
      <c r="F2721" s="24" t="n">
        <v>7</v>
      </c>
      <c r="G2721" s="29" t="n">
        <v>46417.625</v>
      </c>
      <c r="H2721" s="24" t="inlineStr">
        <is>
          <t>Plymouth</t>
        </is>
      </c>
      <c r="I2721" s="24" t="inlineStr">
        <is>
          <t>H</t>
        </is>
      </c>
      <c r="J2721" s="24" t="inlineStr">
        <is>
          <t>E2-Reading-Plymouth</t>
        </is>
      </c>
      <c r="K2721" s="24" t="n">
        <v>5</v>
      </c>
      <c r="L2721" s="11">
        <f>IF(INDEX(Matches!$X:$X,AA2721)=0,"",IF(I2721="H",INDEX(Matches!$H:$H,AA2721),INDEX(Matches!$I:$I,AA2721)))</f>
        <v/>
      </c>
      <c r="M2721" s="11">
        <f>IF(INDEX(Matches!$X:$X,AA2721)=0,"",IF(I2721="H",INDEX(Matches!$I:$I,AA2721),INDEX(Matches!$H:$H,AA2721)))</f>
        <v/>
      </c>
      <c r="N2721" s="11">
        <f>IF(L2721="","",IF(L2721&gt;M2721,"W",IF(L2721=M2721,"D","L")))</f>
        <v/>
      </c>
      <c r="O2721" s="11">
        <f>IF(L2721="","",IF(L2721&gt;M2721,3,IF(L2721=M2721,1,0)))</f>
        <v/>
      </c>
      <c r="P2721" s="31">
        <f>IF(I2721="H",INDEX(Matches!$L:$L,AA2721),INDEX(Matches!$N:$N,AA2721))</f>
        <v/>
      </c>
      <c r="Q2721" s="31">
        <f>INDEX(Matches!$M:$M,AA2721)</f>
        <v/>
      </c>
      <c r="R2721" s="31">
        <f>IF(I2721="H",INDEX(Matches!$N:$N,AA2721),INDEX(Matches!$L:$L,AA2721))</f>
        <v/>
      </c>
      <c r="S2721" s="33">
        <f>IF(I2721="H",INDEX(Matches!$O:$O,AA2721),INDEX(Matches!$P:$P,AA2721))</f>
        <v/>
      </c>
      <c r="T2721" s="33">
        <f>IF(INDEX(Matches!$J:$J,AA2721)="","",IF(I2721="H",INDEX(Matches!$J:$J,AA2721),INDEX(Matches!$K:$K,AA2721)))</f>
        <v/>
      </c>
      <c r="U2721" s="33">
        <f>IF(INDEX(Matches!$K:$K,AA2721)="","",IF(I2721="H",INDEX(Matches!$K:$K,AA2721),INDEX(Matches!$J:$J,AA2721)))</f>
        <v/>
      </c>
      <c r="V2721" s="30">
        <f>IF(T2721="","",T2721-U2721)</f>
        <v/>
      </c>
      <c r="W2721" s="33">
        <f>IF(I2721="H",INDEX(Matches!$T:$T,AA2721),INDEX(Matches!$U:$U,AA2721))</f>
        <v/>
      </c>
      <c r="X2721" s="11">
        <f>INDEX(Matches!$X:$X,AA2721)</f>
        <v/>
      </c>
      <c r="Y2721" s="30">
        <f>IF(O2721="","",O2721-S2721)</f>
        <v/>
      </c>
      <c r="Z2721" s="30">
        <f>IF(W2721="","",W2721-S2721)</f>
        <v/>
      </c>
      <c r="AA2721" s="24">
        <f>MATCH(J2721,Matches!$A:$A,0)</f>
        <v/>
      </c>
      <c r="AB2721" s="33" t="n"/>
      <c r="AC2721" s="33" t="n">
        <v>1.472876760900763</v>
      </c>
      <c r="AD2721" s="24" t="n"/>
      <c r="AE2721" s="24" t="n">
        <v>7</v>
      </c>
      <c r="AF2721" s="33" t="n"/>
      <c r="AG2721" s="33" t="n"/>
    </row>
    <row r="2722">
      <c r="A2722" s="24" t="inlineStr">
        <is>
          <t>Reading|29</t>
        </is>
      </c>
      <c r="B2722" s="24" t="inlineStr">
        <is>
          <t>E2</t>
        </is>
      </c>
      <c r="C2722" s="24" t="inlineStr">
        <is>
          <t>League One</t>
        </is>
      </c>
      <c r="D2722" s="24" t="inlineStr">
        <is>
          <t>Reading</t>
        </is>
      </c>
      <c r="E2722" s="24" t="n">
        <v>29</v>
      </c>
      <c r="F2722" s="24" t="n">
        <v>8</v>
      </c>
      <c r="G2722" s="29" t="n">
        <v>46424.625</v>
      </c>
      <c r="H2722" s="24" t="inlineStr">
        <is>
          <t>Oxford</t>
        </is>
      </c>
      <c r="I2722" s="24" t="inlineStr">
        <is>
          <t>H</t>
        </is>
      </c>
      <c r="J2722" s="24" t="inlineStr">
        <is>
          <t>E2-Reading-Oxford</t>
        </is>
      </c>
      <c r="K2722" s="24" t="n">
        <v>11</v>
      </c>
      <c r="L2722" s="11">
        <f>IF(INDEX(Matches!$X:$X,AA2722)=0,"",IF(I2722="H",INDEX(Matches!$H:$H,AA2722),INDEX(Matches!$I:$I,AA2722)))</f>
        <v/>
      </c>
      <c r="M2722" s="11">
        <f>IF(INDEX(Matches!$X:$X,AA2722)=0,"",IF(I2722="H",INDEX(Matches!$I:$I,AA2722),INDEX(Matches!$H:$H,AA2722)))</f>
        <v/>
      </c>
      <c r="N2722" s="11">
        <f>IF(L2722="","",IF(L2722&gt;M2722,"W",IF(L2722=M2722,"D","L")))</f>
        <v/>
      </c>
      <c r="O2722" s="11">
        <f>IF(L2722="","",IF(L2722&gt;M2722,3,IF(L2722=M2722,1,0)))</f>
        <v/>
      </c>
      <c r="P2722" s="31">
        <f>IF(I2722="H",INDEX(Matches!$L:$L,AA2722),INDEX(Matches!$N:$N,AA2722))</f>
        <v/>
      </c>
      <c r="Q2722" s="31">
        <f>INDEX(Matches!$M:$M,AA2722)</f>
        <v/>
      </c>
      <c r="R2722" s="31">
        <f>IF(I2722="H",INDEX(Matches!$N:$N,AA2722),INDEX(Matches!$L:$L,AA2722))</f>
        <v/>
      </c>
      <c r="S2722" s="33">
        <f>IF(I2722="H",INDEX(Matches!$O:$O,AA2722),INDEX(Matches!$P:$P,AA2722))</f>
        <v/>
      </c>
      <c r="T2722" s="33">
        <f>IF(INDEX(Matches!$J:$J,AA2722)="","",IF(I2722="H",INDEX(Matches!$J:$J,AA2722),INDEX(Matches!$K:$K,AA2722)))</f>
        <v/>
      </c>
      <c r="U2722" s="33">
        <f>IF(INDEX(Matches!$K:$K,AA2722)="","",IF(I2722="H",INDEX(Matches!$K:$K,AA2722),INDEX(Matches!$J:$J,AA2722)))</f>
        <v/>
      </c>
      <c r="V2722" s="30">
        <f>IF(T2722="","",T2722-U2722)</f>
        <v/>
      </c>
      <c r="W2722" s="33">
        <f>IF(I2722="H",INDEX(Matches!$T:$T,AA2722),INDEX(Matches!$U:$U,AA2722))</f>
        <v/>
      </c>
      <c r="X2722" s="11">
        <f>INDEX(Matches!$X:$X,AA2722)</f>
        <v/>
      </c>
      <c r="Y2722" s="30">
        <f>IF(O2722="","",O2722-S2722)</f>
        <v/>
      </c>
      <c r="Z2722" s="30">
        <f>IF(W2722="","",W2722-S2722)</f>
        <v/>
      </c>
      <c r="AA2722" s="24">
        <f>MATCH(J2722,Matches!$A:$A,0)</f>
        <v/>
      </c>
      <c r="AB2722" s="33" t="n"/>
      <c r="AC2722" s="33" t="n">
        <v>1.609021301750954</v>
      </c>
      <c r="AD2722" s="24" t="n"/>
      <c r="AE2722" s="24" t="n">
        <v>8</v>
      </c>
      <c r="AF2722" s="33" t="n"/>
      <c r="AG2722" s="33" t="n"/>
    </row>
    <row r="2723">
      <c r="A2723" s="24" t="inlineStr">
        <is>
          <t>Reading|30</t>
        </is>
      </c>
      <c r="B2723" s="24" t="inlineStr">
        <is>
          <t>E2</t>
        </is>
      </c>
      <c r="C2723" s="24" t="inlineStr">
        <is>
          <t>League One</t>
        </is>
      </c>
      <c r="D2723" s="24" t="inlineStr">
        <is>
          <t>Reading</t>
        </is>
      </c>
      <c r="E2723" s="24" t="n">
        <v>30</v>
      </c>
      <c r="F2723" s="24" t="n">
        <v>8</v>
      </c>
      <c r="G2723" s="29" t="n">
        <v>46427.82291666666</v>
      </c>
      <c r="H2723" s="24" t="inlineStr">
        <is>
          <t>Mansfield</t>
        </is>
      </c>
      <c r="I2723" s="24" t="inlineStr">
        <is>
          <t>A</t>
        </is>
      </c>
      <c r="J2723" s="24" t="inlineStr">
        <is>
          <t>E2-Mansfiel-Reading</t>
        </is>
      </c>
      <c r="K2723" s="24" t="n">
        <v>16</v>
      </c>
      <c r="L2723" s="11">
        <f>IF(INDEX(Matches!$X:$X,AA2723)=0,"",IF(I2723="H",INDEX(Matches!$H:$H,AA2723),INDEX(Matches!$I:$I,AA2723)))</f>
        <v/>
      </c>
      <c r="M2723" s="11">
        <f>IF(INDEX(Matches!$X:$X,AA2723)=0,"",IF(I2723="H",INDEX(Matches!$I:$I,AA2723),INDEX(Matches!$H:$H,AA2723)))</f>
        <v/>
      </c>
      <c r="N2723" s="11">
        <f>IF(L2723="","",IF(L2723&gt;M2723,"W",IF(L2723=M2723,"D","L")))</f>
        <v/>
      </c>
      <c r="O2723" s="11">
        <f>IF(L2723="","",IF(L2723&gt;M2723,3,IF(L2723=M2723,1,0)))</f>
        <v/>
      </c>
      <c r="P2723" s="31">
        <f>IF(I2723="H",INDEX(Matches!$L:$L,AA2723),INDEX(Matches!$N:$N,AA2723))</f>
        <v/>
      </c>
      <c r="Q2723" s="31">
        <f>INDEX(Matches!$M:$M,AA2723)</f>
        <v/>
      </c>
      <c r="R2723" s="31">
        <f>IF(I2723="H",INDEX(Matches!$N:$N,AA2723),INDEX(Matches!$L:$L,AA2723))</f>
        <v/>
      </c>
      <c r="S2723" s="33">
        <f>IF(I2723="H",INDEX(Matches!$O:$O,AA2723),INDEX(Matches!$P:$P,AA2723))</f>
        <v/>
      </c>
      <c r="T2723" s="33">
        <f>IF(INDEX(Matches!$J:$J,AA2723)="","",IF(I2723="H",INDEX(Matches!$J:$J,AA2723),INDEX(Matches!$K:$K,AA2723)))</f>
        <v/>
      </c>
      <c r="U2723" s="33">
        <f>IF(INDEX(Matches!$K:$K,AA2723)="","",IF(I2723="H",INDEX(Matches!$K:$K,AA2723),INDEX(Matches!$J:$J,AA2723)))</f>
        <v/>
      </c>
      <c r="V2723" s="30">
        <f>IF(T2723="","",T2723-U2723)</f>
        <v/>
      </c>
      <c r="W2723" s="33">
        <f>IF(I2723="H",INDEX(Matches!$T:$T,AA2723),INDEX(Matches!$U:$U,AA2723))</f>
        <v/>
      </c>
      <c r="X2723" s="11">
        <f>INDEX(Matches!$X:$X,AA2723)</f>
        <v/>
      </c>
      <c r="Y2723" s="30">
        <f>IF(O2723="","",O2723-S2723)</f>
        <v/>
      </c>
      <c r="Z2723" s="30">
        <f>IF(W2723="","",W2723-S2723)</f>
        <v/>
      </c>
      <c r="AA2723" s="24">
        <f>MATCH(J2723,Matches!$A:$A,0)</f>
        <v/>
      </c>
      <c r="AB2723" s="33" t="n"/>
      <c r="AC2723" s="33" t="n">
        <v>1.30567495386503</v>
      </c>
      <c r="AD2723" s="24" t="n"/>
      <c r="AE2723" s="24" t="n">
        <v>8</v>
      </c>
      <c r="AF2723" s="33" t="n"/>
      <c r="AG2723" s="33" t="n"/>
    </row>
    <row r="2724">
      <c r="A2724" s="24" t="inlineStr">
        <is>
          <t>Reading|31</t>
        </is>
      </c>
      <c r="B2724" s="24" t="inlineStr">
        <is>
          <t>E2</t>
        </is>
      </c>
      <c r="C2724" s="24" t="inlineStr">
        <is>
          <t>League One</t>
        </is>
      </c>
      <c r="D2724" s="24" t="inlineStr">
        <is>
          <t>Reading</t>
        </is>
      </c>
      <c r="E2724" s="24" t="n">
        <v>31</v>
      </c>
      <c r="F2724" s="24" t="n">
        <v>8</v>
      </c>
      <c r="G2724" s="29" t="n">
        <v>46431.625</v>
      </c>
      <c r="H2724" s="24" t="inlineStr">
        <is>
          <t>Blackpool</t>
        </is>
      </c>
      <c r="I2724" s="24" t="inlineStr">
        <is>
          <t>A</t>
        </is>
      </c>
      <c r="J2724" s="24" t="inlineStr">
        <is>
          <t>E2-Blackpoo-Reading</t>
        </is>
      </c>
      <c r="K2724" s="24" t="n">
        <v>10</v>
      </c>
      <c r="L2724" s="11">
        <f>IF(INDEX(Matches!$X:$X,AA2724)=0,"",IF(I2724="H",INDEX(Matches!$H:$H,AA2724),INDEX(Matches!$I:$I,AA2724)))</f>
        <v/>
      </c>
      <c r="M2724" s="11">
        <f>IF(INDEX(Matches!$X:$X,AA2724)=0,"",IF(I2724="H",INDEX(Matches!$I:$I,AA2724),INDEX(Matches!$H:$H,AA2724)))</f>
        <v/>
      </c>
      <c r="N2724" s="11">
        <f>IF(L2724="","",IF(L2724&gt;M2724,"W",IF(L2724=M2724,"D","L")))</f>
        <v/>
      </c>
      <c r="O2724" s="11">
        <f>IF(L2724="","",IF(L2724&gt;M2724,3,IF(L2724=M2724,1,0)))</f>
        <v/>
      </c>
      <c r="P2724" s="31">
        <f>IF(I2724="H",INDEX(Matches!$L:$L,AA2724),INDEX(Matches!$N:$N,AA2724))</f>
        <v/>
      </c>
      <c r="Q2724" s="31">
        <f>INDEX(Matches!$M:$M,AA2724)</f>
        <v/>
      </c>
      <c r="R2724" s="31">
        <f>IF(I2724="H",INDEX(Matches!$N:$N,AA2724),INDEX(Matches!$L:$L,AA2724))</f>
        <v/>
      </c>
      <c r="S2724" s="33">
        <f>IF(I2724="H",INDEX(Matches!$O:$O,AA2724),INDEX(Matches!$P:$P,AA2724))</f>
        <v/>
      </c>
      <c r="T2724" s="33">
        <f>IF(INDEX(Matches!$J:$J,AA2724)="","",IF(I2724="H",INDEX(Matches!$J:$J,AA2724),INDEX(Matches!$K:$K,AA2724)))</f>
        <v/>
      </c>
      <c r="U2724" s="33">
        <f>IF(INDEX(Matches!$K:$K,AA2724)="","",IF(I2724="H",INDEX(Matches!$K:$K,AA2724),INDEX(Matches!$J:$J,AA2724)))</f>
        <v/>
      </c>
      <c r="V2724" s="30">
        <f>IF(T2724="","",T2724-U2724)</f>
        <v/>
      </c>
      <c r="W2724" s="33">
        <f>IF(I2724="H",INDEX(Matches!$T:$T,AA2724),INDEX(Matches!$U:$U,AA2724))</f>
        <v/>
      </c>
      <c r="X2724" s="11">
        <f>INDEX(Matches!$X:$X,AA2724)</f>
        <v/>
      </c>
      <c r="Y2724" s="30">
        <f>IF(O2724="","",O2724-S2724)</f>
        <v/>
      </c>
      <c r="Z2724" s="30">
        <f>IF(W2724="","",W2724-S2724)</f>
        <v/>
      </c>
      <c r="AA2724" s="24">
        <f>MATCH(J2724,Matches!$A:$A,0)</f>
        <v/>
      </c>
      <c r="AB2724" s="33" t="n"/>
      <c r="AC2724" s="33" t="n">
        <v>1.266633878325975</v>
      </c>
      <c r="AD2724" s="24" t="n"/>
      <c r="AE2724" s="24" t="n">
        <v>8</v>
      </c>
      <c r="AF2724" s="33" t="n"/>
      <c r="AG2724" s="33" t="n"/>
    </row>
    <row r="2725">
      <c r="A2725" s="24" t="inlineStr">
        <is>
          <t>Reading|32</t>
        </is>
      </c>
      <c r="B2725" s="24" t="inlineStr">
        <is>
          <t>E2</t>
        </is>
      </c>
      <c r="C2725" s="24" t="inlineStr">
        <is>
          <t>League One</t>
        </is>
      </c>
      <c r="D2725" s="24" t="inlineStr">
        <is>
          <t>Reading</t>
        </is>
      </c>
      <c r="E2725" s="24" t="n">
        <v>32</v>
      </c>
      <c r="F2725" s="24" t="n">
        <v>8</v>
      </c>
      <c r="G2725" s="29" t="n">
        <v>46438.625</v>
      </c>
      <c r="H2725" s="24" t="inlineStr">
        <is>
          <t>Cambridge</t>
        </is>
      </c>
      <c r="I2725" s="24" t="inlineStr">
        <is>
          <t>H</t>
        </is>
      </c>
      <c r="J2725" s="24" t="inlineStr">
        <is>
          <t>E2-Reading-Cambridg</t>
        </is>
      </c>
      <c r="K2725" s="24" t="n">
        <v>21</v>
      </c>
      <c r="L2725" s="11">
        <f>IF(INDEX(Matches!$X:$X,AA2725)=0,"",IF(I2725="H",INDEX(Matches!$H:$H,AA2725),INDEX(Matches!$I:$I,AA2725)))</f>
        <v/>
      </c>
      <c r="M2725" s="11">
        <f>IF(INDEX(Matches!$X:$X,AA2725)=0,"",IF(I2725="H",INDEX(Matches!$I:$I,AA2725),INDEX(Matches!$H:$H,AA2725)))</f>
        <v/>
      </c>
      <c r="N2725" s="11">
        <f>IF(L2725="","",IF(L2725&gt;M2725,"W",IF(L2725=M2725,"D","L")))</f>
        <v/>
      </c>
      <c r="O2725" s="11">
        <f>IF(L2725="","",IF(L2725&gt;M2725,3,IF(L2725=M2725,1,0)))</f>
        <v/>
      </c>
      <c r="P2725" s="31">
        <f>IF(I2725="H",INDEX(Matches!$L:$L,AA2725),INDEX(Matches!$N:$N,AA2725))</f>
        <v/>
      </c>
      <c r="Q2725" s="31">
        <f>INDEX(Matches!$M:$M,AA2725)</f>
        <v/>
      </c>
      <c r="R2725" s="31">
        <f>IF(I2725="H",INDEX(Matches!$N:$N,AA2725),INDEX(Matches!$L:$L,AA2725))</f>
        <v/>
      </c>
      <c r="S2725" s="33">
        <f>IF(I2725="H",INDEX(Matches!$O:$O,AA2725),INDEX(Matches!$P:$P,AA2725))</f>
        <v/>
      </c>
      <c r="T2725" s="33">
        <f>IF(INDEX(Matches!$J:$J,AA2725)="","",IF(I2725="H",INDEX(Matches!$J:$J,AA2725),INDEX(Matches!$K:$K,AA2725)))</f>
        <v/>
      </c>
      <c r="U2725" s="33">
        <f>IF(INDEX(Matches!$K:$K,AA2725)="","",IF(I2725="H",INDEX(Matches!$K:$K,AA2725),INDEX(Matches!$J:$J,AA2725)))</f>
        <v/>
      </c>
      <c r="V2725" s="30">
        <f>IF(T2725="","",T2725-U2725)</f>
        <v/>
      </c>
      <c r="W2725" s="33">
        <f>IF(I2725="H",INDEX(Matches!$T:$T,AA2725),INDEX(Matches!$U:$U,AA2725))</f>
        <v/>
      </c>
      <c r="X2725" s="11">
        <f>INDEX(Matches!$X:$X,AA2725)</f>
        <v/>
      </c>
      <c r="Y2725" s="30">
        <f>IF(O2725="","",O2725-S2725)</f>
        <v/>
      </c>
      <c r="Z2725" s="30">
        <f>IF(W2725="","",W2725-S2725)</f>
        <v/>
      </c>
      <c r="AA2725" s="24">
        <f>MATCH(J2725,Matches!$A:$A,0)</f>
        <v/>
      </c>
      <c r="AB2725" s="33" t="n"/>
      <c r="AC2725" s="33" t="n">
        <v>1.745390807888054</v>
      </c>
      <c r="AD2725" s="24" t="n"/>
      <c r="AE2725" s="24" t="n">
        <v>8</v>
      </c>
      <c r="AF2725" s="33" t="n"/>
      <c r="AG2725" s="33" t="n"/>
    </row>
    <row r="2726">
      <c r="A2726" s="24" t="inlineStr">
        <is>
          <t>Reading|33</t>
        </is>
      </c>
      <c r="B2726" s="24" t="inlineStr">
        <is>
          <t>E2</t>
        </is>
      </c>
      <c r="C2726" s="24" t="inlineStr">
        <is>
          <t>League One</t>
        </is>
      </c>
      <c r="D2726" s="24" t="inlineStr">
        <is>
          <t>Reading</t>
        </is>
      </c>
      <c r="E2726" s="24" t="n">
        <v>33</v>
      </c>
      <c r="F2726" s="24" t="n">
        <v>9</v>
      </c>
      <c r="G2726" s="29" t="n">
        <v>46445.625</v>
      </c>
      <c r="H2726" s="24" t="inlineStr">
        <is>
          <t>Stockport</t>
        </is>
      </c>
      <c r="I2726" s="24" t="inlineStr">
        <is>
          <t>H</t>
        </is>
      </c>
      <c r="J2726" s="24" t="inlineStr">
        <is>
          <t>E2-Reading-Stockpor</t>
        </is>
      </c>
      <c r="K2726" s="24" t="n">
        <v>7</v>
      </c>
      <c r="L2726" s="11">
        <f>IF(INDEX(Matches!$X:$X,AA2726)=0,"",IF(I2726="H",INDEX(Matches!$H:$H,AA2726),INDEX(Matches!$I:$I,AA2726)))</f>
        <v/>
      </c>
      <c r="M2726" s="11">
        <f>IF(INDEX(Matches!$X:$X,AA2726)=0,"",IF(I2726="H",INDEX(Matches!$I:$I,AA2726),INDEX(Matches!$H:$H,AA2726)))</f>
        <v/>
      </c>
      <c r="N2726" s="11">
        <f>IF(L2726="","",IF(L2726&gt;M2726,"W",IF(L2726=M2726,"D","L")))</f>
        <v/>
      </c>
      <c r="O2726" s="11">
        <f>IF(L2726="","",IF(L2726&gt;M2726,3,IF(L2726=M2726,1,0)))</f>
        <v/>
      </c>
      <c r="P2726" s="31">
        <f>IF(I2726="H",INDEX(Matches!$L:$L,AA2726),INDEX(Matches!$N:$N,AA2726))</f>
        <v/>
      </c>
      <c r="Q2726" s="31">
        <f>INDEX(Matches!$M:$M,AA2726)</f>
        <v/>
      </c>
      <c r="R2726" s="31">
        <f>IF(I2726="H",INDEX(Matches!$N:$N,AA2726),INDEX(Matches!$L:$L,AA2726))</f>
        <v/>
      </c>
      <c r="S2726" s="33">
        <f>IF(I2726="H",INDEX(Matches!$O:$O,AA2726),INDEX(Matches!$P:$P,AA2726))</f>
        <v/>
      </c>
      <c r="T2726" s="33">
        <f>IF(INDEX(Matches!$J:$J,AA2726)="","",IF(I2726="H",INDEX(Matches!$J:$J,AA2726),INDEX(Matches!$K:$K,AA2726)))</f>
        <v/>
      </c>
      <c r="U2726" s="33">
        <f>IF(INDEX(Matches!$K:$K,AA2726)="","",IF(I2726="H",INDEX(Matches!$K:$K,AA2726),INDEX(Matches!$J:$J,AA2726)))</f>
        <v/>
      </c>
      <c r="V2726" s="30">
        <f>IF(T2726="","",T2726-U2726)</f>
        <v/>
      </c>
      <c r="W2726" s="33">
        <f>IF(I2726="H",INDEX(Matches!$T:$T,AA2726),INDEX(Matches!$U:$U,AA2726))</f>
        <v/>
      </c>
      <c r="X2726" s="11">
        <f>INDEX(Matches!$X:$X,AA2726)</f>
        <v/>
      </c>
      <c r="Y2726" s="30">
        <f>IF(O2726="","",O2726-S2726)</f>
        <v/>
      </c>
      <c r="Z2726" s="30">
        <f>IF(W2726="","",W2726-S2726)</f>
        <v/>
      </c>
      <c r="AA2726" s="24">
        <f>MATCH(J2726,Matches!$A:$A,0)</f>
        <v/>
      </c>
      <c r="AB2726" s="33" t="n"/>
      <c r="AC2726" s="33" t="n">
        <v>1.416354397215888</v>
      </c>
      <c r="AD2726" s="24" t="n"/>
      <c r="AE2726" s="24" t="n">
        <v>9</v>
      </c>
      <c r="AF2726" s="33" t="n"/>
      <c r="AG2726" s="33" t="n"/>
    </row>
    <row r="2727">
      <c r="A2727" s="24" t="inlineStr">
        <is>
          <t>Reading|34</t>
        </is>
      </c>
      <c r="B2727" s="24" t="inlineStr">
        <is>
          <t>E2</t>
        </is>
      </c>
      <c r="C2727" s="24" t="inlineStr">
        <is>
          <t>League One</t>
        </is>
      </c>
      <c r="D2727" s="24" t="inlineStr">
        <is>
          <t>Reading</t>
        </is>
      </c>
      <c r="E2727" s="24" t="n">
        <v>34</v>
      </c>
      <c r="F2727" s="24" t="n">
        <v>9</v>
      </c>
      <c r="G2727" s="29" t="n">
        <v>46452.625</v>
      </c>
      <c r="H2727" s="24" t="inlineStr">
        <is>
          <t>Luton</t>
        </is>
      </c>
      <c r="I2727" s="24" t="inlineStr">
        <is>
          <t>A</t>
        </is>
      </c>
      <c r="J2727" s="24" t="inlineStr">
        <is>
          <t>E2-Luton-Reading</t>
        </is>
      </c>
      <c r="K2727" s="24" t="n">
        <v>3</v>
      </c>
      <c r="L2727" s="11">
        <f>IF(INDEX(Matches!$X:$X,AA2727)=0,"",IF(I2727="H",INDEX(Matches!$H:$H,AA2727),INDEX(Matches!$I:$I,AA2727)))</f>
        <v/>
      </c>
      <c r="M2727" s="11">
        <f>IF(INDEX(Matches!$X:$X,AA2727)=0,"",IF(I2727="H",INDEX(Matches!$I:$I,AA2727),INDEX(Matches!$H:$H,AA2727)))</f>
        <v/>
      </c>
      <c r="N2727" s="11">
        <f>IF(L2727="","",IF(L2727&gt;M2727,"W",IF(L2727=M2727,"D","L")))</f>
        <v/>
      </c>
      <c r="O2727" s="11">
        <f>IF(L2727="","",IF(L2727&gt;M2727,3,IF(L2727=M2727,1,0)))</f>
        <v/>
      </c>
      <c r="P2727" s="31">
        <f>IF(I2727="H",INDEX(Matches!$L:$L,AA2727),INDEX(Matches!$N:$N,AA2727))</f>
        <v/>
      </c>
      <c r="Q2727" s="31">
        <f>INDEX(Matches!$M:$M,AA2727)</f>
        <v/>
      </c>
      <c r="R2727" s="31">
        <f>IF(I2727="H",INDEX(Matches!$N:$N,AA2727),INDEX(Matches!$L:$L,AA2727))</f>
        <v/>
      </c>
      <c r="S2727" s="33">
        <f>IF(I2727="H",INDEX(Matches!$O:$O,AA2727),INDEX(Matches!$P:$P,AA2727))</f>
        <v/>
      </c>
      <c r="T2727" s="33">
        <f>IF(INDEX(Matches!$J:$J,AA2727)="","",IF(I2727="H",INDEX(Matches!$J:$J,AA2727),INDEX(Matches!$K:$K,AA2727)))</f>
        <v/>
      </c>
      <c r="U2727" s="33">
        <f>IF(INDEX(Matches!$K:$K,AA2727)="","",IF(I2727="H",INDEX(Matches!$K:$K,AA2727),INDEX(Matches!$J:$J,AA2727)))</f>
        <v/>
      </c>
      <c r="V2727" s="30">
        <f>IF(T2727="","",T2727-U2727)</f>
        <v/>
      </c>
      <c r="W2727" s="33">
        <f>IF(I2727="H",INDEX(Matches!$T:$T,AA2727),INDEX(Matches!$U:$U,AA2727))</f>
        <v/>
      </c>
      <c r="X2727" s="11">
        <f>INDEX(Matches!$X:$X,AA2727)</f>
        <v/>
      </c>
      <c r="Y2727" s="30">
        <f>IF(O2727="","",O2727-S2727)</f>
        <v/>
      </c>
      <c r="Z2727" s="30">
        <f>IF(W2727="","",W2727-S2727)</f>
        <v/>
      </c>
      <c r="AA2727" s="24">
        <f>MATCH(J2727,Matches!$A:$A,0)</f>
        <v/>
      </c>
      <c r="AB2727" s="33" t="n"/>
      <c r="AC2727" s="33" t="n">
        <v>1.047107061180014</v>
      </c>
      <c r="AD2727" s="24" t="n"/>
      <c r="AE2727" s="24" t="n">
        <v>9</v>
      </c>
      <c r="AF2727" s="33" t="n"/>
      <c r="AG2727" s="33" t="n"/>
    </row>
    <row r="2728">
      <c r="A2728" s="24" t="inlineStr">
        <is>
          <t>Reading|35</t>
        </is>
      </c>
      <c r="B2728" s="24" t="inlineStr">
        <is>
          <t>E2</t>
        </is>
      </c>
      <c r="C2728" s="24" t="inlineStr">
        <is>
          <t>League One</t>
        </is>
      </c>
      <c r="D2728" s="24" t="inlineStr">
        <is>
          <t>Reading</t>
        </is>
      </c>
      <c r="E2728" s="24" t="n">
        <v>35</v>
      </c>
      <c r="F2728" s="24" t="n">
        <v>9</v>
      </c>
      <c r="G2728" s="29" t="n">
        <v>46459.625</v>
      </c>
      <c r="H2728" s="24" t="inlineStr">
        <is>
          <t>AFC Wimbledon</t>
        </is>
      </c>
      <c r="I2728" s="24" t="inlineStr">
        <is>
          <t>H</t>
        </is>
      </c>
      <c r="J2728" s="24" t="inlineStr">
        <is>
          <t>E2-Reading-AFCWimbl</t>
        </is>
      </c>
      <c r="K2728" s="24" t="n">
        <v>23</v>
      </c>
      <c r="L2728" s="11">
        <f>IF(INDEX(Matches!$X:$X,AA2728)=0,"",IF(I2728="H",INDEX(Matches!$H:$H,AA2728),INDEX(Matches!$I:$I,AA2728)))</f>
        <v/>
      </c>
      <c r="M2728" s="11">
        <f>IF(INDEX(Matches!$X:$X,AA2728)=0,"",IF(I2728="H",INDEX(Matches!$I:$I,AA2728),INDEX(Matches!$H:$H,AA2728)))</f>
        <v/>
      </c>
      <c r="N2728" s="11">
        <f>IF(L2728="","",IF(L2728&gt;M2728,"W",IF(L2728=M2728,"D","L")))</f>
        <v/>
      </c>
      <c r="O2728" s="11">
        <f>IF(L2728="","",IF(L2728&gt;M2728,3,IF(L2728=M2728,1,0)))</f>
        <v/>
      </c>
      <c r="P2728" s="31">
        <f>IF(I2728="H",INDEX(Matches!$L:$L,AA2728),INDEX(Matches!$N:$N,AA2728))</f>
        <v/>
      </c>
      <c r="Q2728" s="31">
        <f>INDEX(Matches!$M:$M,AA2728)</f>
        <v/>
      </c>
      <c r="R2728" s="31">
        <f>IF(I2728="H",INDEX(Matches!$N:$N,AA2728),INDEX(Matches!$L:$L,AA2728))</f>
        <v/>
      </c>
      <c r="S2728" s="33">
        <f>IF(I2728="H",INDEX(Matches!$O:$O,AA2728),INDEX(Matches!$P:$P,AA2728))</f>
        <v/>
      </c>
      <c r="T2728" s="33">
        <f>IF(INDEX(Matches!$J:$J,AA2728)="","",IF(I2728="H",INDEX(Matches!$J:$J,AA2728),INDEX(Matches!$K:$K,AA2728)))</f>
        <v/>
      </c>
      <c r="U2728" s="33">
        <f>IF(INDEX(Matches!$K:$K,AA2728)="","",IF(I2728="H",INDEX(Matches!$K:$K,AA2728),INDEX(Matches!$J:$J,AA2728)))</f>
        <v/>
      </c>
      <c r="V2728" s="30">
        <f>IF(T2728="","",T2728-U2728)</f>
        <v/>
      </c>
      <c r="W2728" s="33">
        <f>IF(I2728="H",INDEX(Matches!$T:$T,AA2728),INDEX(Matches!$U:$U,AA2728))</f>
        <v/>
      </c>
      <c r="X2728" s="11">
        <f>INDEX(Matches!$X:$X,AA2728)</f>
        <v/>
      </c>
      <c r="Y2728" s="30">
        <f>IF(O2728="","",O2728-S2728)</f>
        <v/>
      </c>
      <c r="Z2728" s="30">
        <f>IF(W2728="","",W2728-S2728)</f>
        <v/>
      </c>
      <c r="AA2728" s="24">
        <f>MATCH(J2728,Matches!$A:$A,0)</f>
        <v/>
      </c>
      <c r="AB2728" s="33" t="n"/>
      <c r="AC2728" s="33" t="n">
        <v>1.837371709641548</v>
      </c>
      <c r="AD2728" s="24" t="n"/>
      <c r="AE2728" s="24" t="n">
        <v>9</v>
      </c>
      <c r="AF2728" s="33" t="n"/>
      <c r="AG2728" s="33" t="n"/>
    </row>
    <row r="2729">
      <c r="A2729" s="24" t="inlineStr">
        <is>
          <t>Reading|36</t>
        </is>
      </c>
      <c r="B2729" s="24" t="inlineStr">
        <is>
          <t>E2</t>
        </is>
      </c>
      <c r="C2729" s="24" t="inlineStr">
        <is>
          <t>League One</t>
        </is>
      </c>
      <c r="D2729" s="24" t="inlineStr">
        <is>
          <t>Reading</t>
        </is>
      </c>
      <c r="E2729" s="24" t="n">
        <v>36</v>
      </c>
      <c r="F2729" s="24" t="n">
        <v>9</v>
      </c>
      <c r="G2729" s="29" t="n">
        <v>46466.625</v>
      </c>
      <c r="H2729" s="24" t="inlineStr">
        <is>
          <t>Bromley</t>
        </is>
      </c>
      <c r="I2729" s="24" t="inlineStr">
        <is>
          <t>A</t>
        </is>
      </c>
      <c r="J2729" s="24" t="inlineStr">
        <is>
          <t>E2-Bromley-Reading</t>
        </is>
      </c>
      <c r="K2729" s="24" t="n">
        <v>24</v>
      </c>
      <c r="L2729" s="11">
        <f>IF(INDEX(Matches!$X:$X,AA2729)=0,"",IF(I2729="H",INDEX(Matches!$H:$H,AA2729),INDEX(Matches!$I:$I,AA2729)))</f>
        <v/>
      </c>
      <c r="M2729" s="11">
        <f>IF(INDEX(Matches!$X:$X,AA2729)=0,"",IF(I2729="H",INDEX(Matches!$I:$I,AA2729),INDEX(Matches!$H:$H,AA2729)))</f>
        <v/>
      </c>
      <c r="N2729" s="11">
        <f>IF(L2729="","",IF(L2729&gt;M2729,"W",IF(L2729=M2729,"D","L")))</f>
        <v/>
      </c>
      <c r="O2729" s="11">
        <f>IF(L2729="","",IF(L2729&gt;M2729,3,IF(L2729=M2729,1,0)))</f>
        <v/>
      </c>
      <c r="P2729" s="31">
        <f>IF(I2729="H",INDEX(Matches!$L:$L,AA2729),INDEX(Matches!$N:$N,AA2729))</f>
        <v/>
      </c>
      <c r="Q2729" s="31">
        <f>INDEX(Matches!$M:$M,AA2729)</f>
        <v/>
      </c>
      <c r="R2729" s="31">
        <f>IF(I2729="H",INDEX(Matches!$N:$N,AA2729),INDEX(Matches!$L:$L,AA2729))</f>
        <v/>
      </c>
      <c r="S2729" s="33">
        <f>IF(I2729="H",INDEX(Matches!$O:$O,AA2729),INDEX(Matches!$P:$P,AA2729))</f>
        <v/>
      </c>
      <c r="T2729" s="33">
        <f>IF(INDEX(Matches!$J:$J,AA2729)="","",IF(I2729="H",INDEX(Matches!$J:$J,AA2729),INDEX(Matches!$K:$K,AA2729)))</f>
        <v/>
      </c>
      <c r="U2729" s="33">
        <f>IF(INDEX(Matches!$K:$K,AA2729)="","",IF(I2729="H",INDEX(Matches!$K:$K,AA2729),INDEX(Matches!$J:$J,AA2729)))</f>
        <v/>
      </c>
      <c r="V2729" s="30">
        <f>IF(T2729="","",T2729-U2729)</f>
        <v/>
      </c>
      <c r="W2729" s="33">
        <f>IF(I2729="H",INDEX(Matches!$T:$T,AA2729),INDEX(Matches!$U:$U,AA2729))</f>
        <v/>
      </c>
      <c r="X2729" s="11">
        <f>INDEX(Matches!$X:$X,AA2729)</f>
        <v/>
      </c>
      <c r="Y2729" s="30">
        <f>IF(O2729="","",O2729-S2729)</f>
        <v/>
      </c>
      <c r="Z2729" s="30">
        <f>IF(W2729="","",W2729-S2729)</f>
        <v/>
      </c>
      <c r="AA2729" s="24">
        <f>MATCH(J2729,Matches!$A:$A,0)</f>
        <v/>
      </c>
      <c r="AB2729" s="33" t="n"/>
      <c r="AC2729" s="33" t="n">
        <v>1.600220594181909</v>
      </c>
      <c r="AD2729" s="24" t="n"/>
      <c r="AE2729" s="24" t="n">
        <v>9</v>
      </c>
      <c r="AF2729" s="33" t="n"/>
      <c r="AG2729" s="33" t="n"/>
    </row>
    <row r="2730">
      <c r="A2730" s="24" t="inlineStr">
        <is>
          <t>Reading|37</t>
        </is>
      </c>
      <c r="B2730" s="24" t="inlineStr">
        <is>
          <t>E2</t>
        </is>
      </c>
      <c r="C2730" s="24" t="inlineStr">
        <is>
          <t>League One</t>
        </is>
      </c>
      <c r="D2730" s="24" t="inlineStr">
        <is>
          <t>Reading</t>
        </is>
      </c>
      <c r="E2730" s="24" t="n">
        <v>37</v>
      </c>
      <c r="F2730" s="24" t="n">
        <v>10</v>
      </c>
      <c r="G2730" s="29" t="n">
        <v>46472.625</v>
      </c>
      <c r="H2730" s="24" t="inlineStr">
        <is>
          <t>Huddersfield</t>
        </is>
      </c>
      <c r="I2730" s="24" t="inlineStr">
        <is>
          <t>A</t>
        </is>
      </c>
      <c r="J2730" s="24" t="inlineStr">
        <is>
          <t>E2-Huddersf-Reading</t>
        </is>
      </c>
      <c r="K2730" s="24" t="n">
        <v>4</v>
      </c>
      <c r="L2730" s="11">
        <f>IF(INDEX(Matches!$X:$X,AA2730)=0,"",IF(I2730="H",INDEX(Matches!$H:$H,AA2730),INDEX(Matches!$I:$I,AA2730)))</f>
        <v/>
      </c>
      <c r="M2730" s="11">
        <f>IF(INDEX(Matches!$X:$X,AA2730)=0,"",IF(I2730="H",INDEX(Matches!$I:$I,AA2730),INDEX(Matches!$H:$H,AA2730)))</f>
        <v/>
      </c>
      <c r="N2730" s="11">
        <f>IF(L2730="","",IF(L2730&gt;M2730,"W",IF(L2730=M2730,"D","L")))</f>
        <v/>
      </c>
      <c r="O2730" s="11">
        <f>IF(L2730="","",IF(L2730&gt;M2730,3,IF(L2730=M2730,1,0)))</f>
        <v/>
      </c>
      <c r="P2730" s="31">
        <f>IF(I2730="H",INDEX(Matches!$L:$L,AA2730),INDEX(Matches!$N:$N,AA2730))</f>
        <v/>
      </c>
      <c r="Q2730" s="31">
        <f>INDEX(Matches!$M:$M,AA2730)</f>
        <v/>
      </c>
      <c r="R2730" s="31">
        <f>IF(I2730="H",INDEX(Matches!$N:$N,AA2730),INDEX(Matches!$L:$L,AA2730))</f>
        <v/>
      </c>
      <c r="S2730" s="33">
        <f>IF(I2730="H",INDEX(Matches!$O:$O,AA2730),INDEX(Matches!$P:$P,AA2730))</f>
        <v/>
      </c>
      <c r="T2730" s="33">
        <f>IF(INDEX(Matches!$J:$J,AA2730)="","",IF(I2730="H",INDEX(Matches!$J:$J,AA2730),INDEX(Matches!$K:$K,AA2730)))</f>
        <v/>
      </c>
      <c r="U2730" s="33">
        <f>IF(INDEX(Matches!$K:$K,AA2730)="","",IF(I2730="H",INDEX(Matches!$K:$K,AA2730),INDEX(Matches!$J:$J,AA2730)))</f>
        <v/>
      </c>
      <c r="V2730" s="30">
        <f>IF(T2730="","",T2730-U2730)</f>
        <v/>
      </c>
      <c r="W2730" s="33">
        <f>IF(I2730="H",INDEX(Matches!$T:$T,AA2730),INDEX(Matches!$U:$U,AA2730))</f>
        <v/>
      </c>
      <c r="X2730" s="11">
        <f>INDEX(Matches!$X:$X,AA2730)</f>
        <v/>
      </c>
      <c r="Y2730" s="30">
        <f>IF(O2730="","",O2730-S2730)</f>
        <v/>
      </c>
      <c r="Z2730" s="30">
        <f>IF(W2730="","",W2730-S2730)</f>
        <v/>
      </c>
      <c r="AA2730" s="24">
        <f>MATCH(J2730,Matches!$A:$A,0)</f>
        <v/>
      </c>
      <c r="AB2730" s="33" t="n"/>
      <c r="AC2730" s="33" t="n">
        <v>1.044935748556094</v>
      </c>
      <c r="AD2730" s="24" t="n"/>
      <c r="AE2730" s="24" t="n">
        <v>10</v>
      </c>
      <c r="AF2730" s="33" t="n"/>
      <c r="AG2730" s="33" t="n"/>
    </row>
    <row r="2731">
      <c r="A2731" s="24" t="inlineStr">
        <is>
          <t>Reading|38</t>
        </is>
      </c>
      <c r="B2731" s="24" t="inlineStr">
        <is>
          <t>E2</t>
        </is>
      </c>
      <c r="C2731" s="24" t="inlineStr">
        <is>
          <t>League One</t>
        </is>
      </c>
      <c r="D2731" s="24" t="inlineStr">
        <is>
          <t>Reading</t>
        </is>
      </c>
      <c r="E2731" s="24" t="n">
        <v>38</v>
      </c>
      <c r="F2731" s="24" t="n">
        <v>10</v>
      </c>
      <c r="G2731" s="29" t="n">
        <v>46475.625</v>
      </c>
      <c r="H2731" s="24" t="inlineStr">
        <is>
          <t>Stevenage</t>
        </is>
      </c>
      <c r="I2731" s="24" t="inlineStr">
        <is>
          <t>H</t>
        </is>
      </c>
      <c r="J2731" s="24" t="inlineStr">
        <is>
          <t>E2-Reading-Stevenag</t>
        </is>
      </c>
      <c r="K2731" s="24" t="n">
        <v>17</v>
      </c>
      <c r="L2731" s="11">
        <f>IF(INDEX(Matches!$X:$X,AA2731)=0,"",IF(I2731="H",INDEX(Matches!$H:$H,AA2731),INDEX(Matches!$I:$I,AA2731)))</f>
        <v/>
      </c>
      <c r="M2731" s="11">
        <f>IF(INDEX(Matches!$X:$X,AA2731)=0,"",IF(I2731="H",INDEX(Matches!$I:$I,AA2731),INDEX(Matches!$H:$H,AA2731)))</f>
        <v/>
      </c>
      <c r="N2731" s="11">
        <f>IF(L2731="","",IF(L2731&gt;M2731,"W",IF(L2731=M2731,"D","L")))</f>
        <v/>
      </c>
      <c r="O2731" s="11">
        <f>IF(L2731="","",IF(L2731&gt;M2731,3,IF(L2731=M2731,1,0)))</f>
        <v/>
      </c>
      <c r="P2731" s="31">
        <f>IF(I2731="H",INDEX(Matches!$L:$L,AA2731),INDEX(Matches!$N:$N,AA2731))</f>
        <v/>
      </c>
      <c r="Q2731" s="31">
        <f>INDEX(Matches!$M:$M,AA2731)</f>
        <v/>
      </c>
      <c r="R2731" s="31">
        <f>IF(I2731="H",INDEX(Matches!$N:$N,AA2731),INDEX(Matches!$L:$L,AA2731))</f>
        <v/>
      </c>
      <c r="S2731" s="33">
        <f>IF(I2731="H",INDEX(Matches!$O:$O,AA2731),INDEX(Matches!$P:$P,AA2731))</f>
        <v/>
      </c>
      <c r="T2731" s="33">
        <f>IF(INDEX(Matches!$J:$J,AA2731)="","",IF(I2731="H",INDEX(Matches!$J:$J,AA2731),INDEX(Matches!$K:$K,AA2731)))</f>
        <v/>
      </c>
      <c r="U2731" s="33">
        <f>IF(INDEX(Matches!$K:$K,AA2731)="","",IF(I2731="H",INDEX(Matches!$K:$K,AA2731),INDEX(Matches!$J:$J,AA2731)))</f>
        <v/>
      </c>
      <c r="V2731" s="30">
        <f>IF(T2731="","",T2731-U2731)</f>
        <v/>
      </c>
      <c r="W2731" s="33">
        <f>IF(I2731="H",INDEX(Matches!$T:$T,AA2731),INDEX(Matches!$U:$U,AA2731))</f>
        <v/>
      </c>
      <c r="X2731" s="11">
        <f>INDEX(Matches!$X:$X,AA2731)</f>
        <v/>
      </c>
      <c r="Y2731" s="30">
        <f>IF(O2731="","",O2731-S2731)</f>
        <v/>
      </c>
      <c r="Z2731" s="30">
        <f>IF(W2731="","",W2731-S2731)</f>
        <v/>
      </c>
      <c r="AA2731" s="24">
        <f>MATCH(J2731,Matches!$A:$A,0)</f>
        <v/>
      </c>
      <c r="AB2731" s="33" t="n"/>
      <c r="AC2731" s="33" t="n">
        <v>1.640060140057691</v>
      </c>
      <c r="AD2731" s="24" t="n"/>
      <c r="AE2731" s="24" t="n">
        <v>10</v>
      </c>
      <c r="AF2731" s="33" t="n"/>
      <c r="AG2731" s="33" t="n"/>
    </row>
    <row r="2732">
      <c r="A2732" s="24" t="inlineStr">
        <is>
          <t>Reading|39</t>
        </is>
      </c>
      <c r="B2732" s="24" t="inlineStr">
        <is>
          <t>E2</t>
        </is>
      </c>
      <c r="C2732" s="24" t="inlineStr">
        <is>
          <t>League One</t>
        </is>
      </c>
      <c r="D2732" s="24" t="inlineStr">
        <is>
          <t>Reading</t>
        </is>
      </c>
      <c r="E2732" s="24" t="n">
        <v>39</v>
      </c>
      <c r="F2732" s="24" t="n">
        <v>10</v>
      </c>
      <c r="G2732" s="29" t="n">
        <v>46480.625</v>
      </c>
      <c r="H2732" s="24" t="inlineStr">
        <is>
          <t>Peterborough</t>
        </is>
      </c>
      <c r="I2732" s="24" t="inlineStr">
        <is>
          <t>A</t>
        </is>
      </c>
      <c r="J2732" s="24" t="inlineStr">
        <is>
          <t>E2-Peterbor-Reading</t>
        </is>
      </c>
      <c r="K2732" s="24" t="n">
        <v>19</v>
      </c>
      <c r="L2732" s="11">
        <f>IF(INDEX(Matches!$X:$X,AA2732)=0,"",IF(I2732="H",INDEX(Matches!$H:$H,AA2732),INDEX(Matches!$I:$I,AA2732)))</f>
        <v/>
      </c>
      <c r="M2732" s="11">
        <f>IF(INDEX(Matches!$X:$X,AA2732)=0,"",IF(I2732="H",INDEX(Matches!$I:$I,AA2732),INDEX(Matches!$H:$H,AA2732)))</f>
        <v/>
      </c>
      <c r="N2732" s="11">
        <f>IF(L2732="","",IF(L2732&gt;M2732,"W",IF(L2732=M2732,"D","L")))</f>
        <v/>
      </c>
      <c r="O2732" s="11">
        <f>IF(L2732="","",IF(L2732&gt;M2732,3,IF(L2732=M2732,1,0)))</f>
        <v/>
      </c>
      <c r="P2732" s="31">
        <f>IF(I2732="H",INDEX(Matches!$L:$L,AA2732),INDEX(Matches!$N:$N,AA2732))</f>
        <v/>
      </c>
      <c r="Q2732" s="31">
        <f>INDEX(Matches!$M:$M,AA2732)</f>
        <v/>
      </c>
      <c r="R2732" s="31">
        <f>IF(I2732="H",INDEX(Matches!$N:$N,AA2732),INDEX(Matches!$L:$L,AA2732))</f>
        <v/>
      </c>
      <c r="S2732" s="33">
        <f>IF(I2732="H",INDEX(Matches!$O:$O,AA2732),INDEX(Matches!$P:$P,AA2732))</f>
        <v/>
      </c>
      <c r="T2732" s="33">
        <f>IF(INDEX(Matches!$J:$J,AA2732)="","",IF(I2732="H",INDEX(Matches!$J:$J,AA2732),INDEX(Matches!$K:$K,AA2732)))</f>
        <v/>
      </c>
      <c r="U2732" s="33">
        <f>IF(INDEX(Matches!$K:$K,AA2732)="","",IF(I2732="H",INDEX(Matches!$K:$K,AA2732),INDEX(Matches!$J:$J,AA2732)))</f>
        <v/>
      </c>
      <c r="V2732" s="30">
        <f>IF(T2732="","",T2732-U2732)</f>
        <v/>
      </c>
      <c r="W2732" s="33">
        <f>IF(I2732="H",INDEX(Matches!$T:$T,AA2732),INDEX(Matches!$U:$U,AA2732))</f>
        <v/>
      </c>
      <c r="X2732" s="11">
        <f>INDEX(Matches!$X:$X,AA2732)</f>
        <v/>
      </c>
      <c r="Y2732" s="30">
        <f>IF(O2732="","",O2732-S2732)</f>
        <v/>
      </c>
      <c r="Z2732" s="30">
        <f>IF(W2732="","",W2732-S2732)</f>
        <v/>
      </c>
      <c r="AA2732" s="24">
        <f>MATCH(J2732,Matches!$A:$A,0)</f>
        <v/>
      </c>
      <c r="AB2732" s="33" t="n"/>
      <c r="AC2732" s="33" t="n">
        <v>1.342340241024707</v>
      </c>
      <c r="AD2732" s="24" t="n"/>
      <c r="AE2732" s="24" t="n">
        <v>10</v>
      </c>
      <c r="AF2732" s="33" t="n"/>
      <c r="AG2732" s="33" t="n"/>
    </row>
    <row r="2733">
      <c r="A2733" s="24" t="inlineStr">
        <is>
          <t>Reading|40</t>
        </is>
      </c>
      <c r="B2733" s="24" t="inlineStr">
        <is>
          <t>E2</t>
        </is>
      </c>
      <c r="C2733" s="24" t="inlineStr">
        <is>
          <t>League One</t>
        </is>
      </c>
      <c r="D2733" s="24" t="inlineStr">
        <is>
          <t>Reading</t>
        </is>
      </c>
      <c r="E2733" s="24" t="n">
        <v>40</v>
      </c>
      <c r="F2733" s="24" t="n">
        <v>10</v>
      </c>
      <c r="G2733" s="29" t="n">
        <v>46487.625</v>
      </c>
      <c r="H2733" s="24" t="inlineStr">
        <is>
          <t>Burton</t>
        </is>
      </c>
      <c r="I2733" s="24" t="inlineStr">
        <is>
          <t>H</t>
        </is>
      </c>
      <c r="J2733" s="24" t="inlineStr">
        <is>
          <t>E2-Reading-Burton</t>
        </is>
      </c>
      <c r="K2733" s="24" t="n">
        <v>22</v>
      </c>
      <c r="L2733" s="11">
        <f>IF(INDEX(Matches!$X:$X,AA2733)=0,"",IF(I2733="H",INDEX(Matches!$H:$H,AA2733),INDEX(Matches!$I:$I,AA2733)))</f>
        <v/>
      </c>
      <c r="M2733" s="11">
        <f>IF(INDEX(Matches!$X:$X,AA2733)=0,"",IF(I2733="H",INDEX(Matches!$I:$I,AA2733),INDEX(Matches!$H:$H,AA2733)))</f>
        <v/>
      </c>
      <c r="N2733" s="11">
        <f>IF(L2733="","",IF(L2733&gt;M2733,"W",IF(L2733=M2733,"D","L")))</f>
        <v/>
      </c>
      <c r="O2733" s="11">
        <f>IF(L2733="","",IF(L2733&gt;M2733,3,IF(L2733=M2733,1,0)))</f>
        <v/>
      </c>
      <c r="P2733" s="31">
        <f>IF(I2733="H",INDEX(Matches!$L:$L,AA2733),INDEX(Matches!$N:$N,AA2733))</f>
        <v/>
      </c>
      <c r="Q2733" s="31">
        <f>INDEX(Matches!$M:$M,AA2733)</f>
        <v/>
      </c>
      <c r="R2733" s="31">
        <f>IF(I2733="H",INDEX(Matches!$N:$N,AA2733),INDEX(Matches!$L:$L,AA2733))</f>
        <v/>
      </c>
      <c r="S2733" s="33">
        <f>IF(I2733="H",INDEX(Matches!$O:$O,AA2733),INDEX(Matches!$P:$P,AA2733))</f>
        <v/>
      </c>
      <c r="T2733" s="33">
        <f>IF(INDEX(Matches!$J:$J,AA2733)="","",IF(I2733="H",INDEX(Matches!$J:$J,AA2733),INDEX(Matches!$K:$K,AA2733)))</f>
        <v/>
      </c>
      <c r="U2733" s="33">
        <f>IF(INDEX(Matches!$K:$K,AA2733)="","",IF(I2733="H",INDEX(Matches!$K:$K,AA2733),INDEX(Matches!$J:$J,AA2733)))</f>
        <v/>
      </c>
      <c r="V2733" s="30">
        <f>IF(T2733="","",T2733-U2733)</f>
        <v/>
      </c>
      <c r="W2733" s="33">
        <f>IF(I2733="H",INDEX(Matches!$T:$T,AA2733),INDEX(Matches!$U:$U,AA2733))</f>
        <v/>
      </c>
      <c r="X2733" s="11">
        <f>INDEX(Matches!$X:$X,AA2733)</f>
        <v/>
      </c>
      <c r="Y2733" s="30">
        <f>IF(O2733="","",O2733-S2733)</f>
        <v/>
      </c>
      <c r="Z2733" s="30">
        <f>IF(W2733="","",W2733-S2733)</f>
        <v/>
      </c>
      <c r="AA2733" s="24">
        <f>MATCH(J2733,Matches!$A:$A,0)</f>
        <v/>
      </c>
      <c r="AB2733" s="33" t="n"/>
      <c r="AC2733" s="33" t="n">
        <v>1.796834450039012</v>
      </c>
      <c r="AD2733" s="24" t="n"/>
      <c r="AE2733" s="24" t="n">
        <v>10</v>
      </c>
      <c r="AF2733" s="33" t="n"/>
      <c r="AG2733" s="33" t="n"/>
    </row>
    <row r="2734">
      <c r="A2734" s="24" t="inlineStr">
        <is>
          <t>Reading|41</t>
        </is>
      </c>
      <c r="B2734" s="24" t="inlineStr">
        <is>
          <t>E2</t>
        </is>
      </c>
      <c r="C2734" s="24" t="inlineStr">
        <is>
          <t>League One</t>
        </is>
      </c>
      <c r="D2734" s="24" t="inlineStr">
        <is>
          <t>Reading</t>
        </is>
      </c>
      <c r="E2734" s="24" t="n">
        <v>41</v>
      </c>
      <c r="F2734" s="24" t="n">
        <v>11</v>
      </c>
      <c r="G2734" s="29" t="n">
        <v>46490.83333333334</v>
      </c>
      <c r="H2734" s="24" t="inlineStr">
        <is>
          <t>Wycombe</t>
        </is>
      </c>
      <c r="I2734" s="24" t="inlineStr">
        <is>
          <t>H</t>
        </is>
      </c>
      <c r="J2734" s="24" t="inlineStr">
        <is>
          <t>E2-Reading-Wycombe</t>
        </is>
      </c>
      <c r="K2734" s="24" t="n">
        <v>9</v>
      </c>
      <c r="L2734" s="11">
        <f>IF(INDEX(Matches!$X:$X,AA2734)=0,"",IF(I2734="H",INDEX(Matches!$H:$H,AA2734),INDEX(Matches!$I:$I,AA2734)))</f>
        <v/>
      </c>
      <c r="M2734" s="11">
        <f>IF(INDEX(Matches!$X:$X,AA2734)=0,"",IF(I2734="H",INDEX(Matches!$I:$I,AA2734),INDEX(Matches!$H:$H,AA2734)))</f>
        <v/>
      </c>
      <c r="N2734" s="11">
        <f>IF(L2734="","",IF(L2734&gt;M2734,"W",IF(L2734=M2734,"D","L")))</f>
        <v/>
      </c>
      <c r="O2734" s="11">
        <f>IF(L2734="","",IF(L2734&gt;M2734,3,IF(L2734=M2734,1,0)))</f>
        <v/>
      </c>
      <c r="P2734" s="31">
        <f>IF(I2734="H",INDEX(Matches!$L:$L,AA2734),INDEX(Matches!$N:$N,AA2734))</f>
        <v/>
      </c>
      <c r="Q2734" s="31">
        <f>INDEX(Matches!$M:$M,AA2734)</f>
        <v/>
      </c>
      <c r="R2734" s="31">
        <f>IF(I2734="H",INDEX(Matches!$N:$N,AA2734),INDEX(Matches!$L:$L,AA2734))</f>
        <v/>
      </c>
      <c r="S2734" s="33">
        <f>IF(I2734="H",INDEX(Matches!$O:$O,AA2734),INDEX(Matches!$P:$P,AA2734))</f>
        <v/>
      </c>
      <c r="T2734" s="33">
        <f>IF(INDEX(Matches!$J:$J,AA2734)="","",IF(I2734="H",INDEX(Matches!$J:$J,AA2734),INDEX(Matches!$K:$K,AA2734)))</f>
        <v/>
      </c>
      <c r="U2734" s="33">
        <f>IF(INDEX(Matches!$K:$K,AA2734)="","",IF(I2734="H",INDEX(Matches!$K:$K,AA2734),INDEX(Matches!$J:$J,AA2734)))</f>
        <v/>
      </c>
      <c r="V2734" s="30">
        <f>IF(T2734="","",T2734-U2734)</f>
        <v/>
      </c>
      <c r="W2734" s="33">
        <f>IF(I2734="H",INDEX(Matches!$T:$T,AA2734),INDEX(Matches!$U:$U,AA2734))</f>
        <v/>
      </c>
      <c r="X2734" s="11">
        <f>INDEX(Matches!$X:$X,AA2734)</f>
        <v/>
      </c>
      <c r="Y2734" s="30">
        <f>IF(O2734="","",O2734-S2734)</f>
        <v/>
      </c>
      <c r="Z2734" s="30">
        <f>IF(W2734="","",W2734-S2734)</f>
        <v/>
      </c>
      <c r="AA2734" s="24">
        <f>MATCH(J2734,Matches!$A:$A,0)</f>
        <v/>
      </c>
      <c r="AB2734" s="33" t="n"/>
      <c r="AC2734" s="33" t="n">
        <v>1.541449629300645</v>
      </c>
      <c r="AD2734" s="24" t="n"/>
      <c r="AE2734" s="24" t="n">
        <v>11</v>
      </c>
      <c r="AF2734" s="33" t="n"/>
      <c r="AG2734" s="33" t="n"/>
    </row>
    <row r="2735">
      <c r="A2735" s="24" t="inlineStr">
        <is>
          <t>Reading|42</t>
        </is>
      </c>
      <c r="B2735" s="24" t="inlineStr">
        <is>
          <t>E2</t>
        </is>
      </c>
      <c r="C2735" s="24" t="inlineStr">
        <is>
          <t>League One</t>
        </is>
      </c>
      <c r="D2735" s="24" t="inlineStr">
        <is>
          <t>Reading</t>
        </is>
      </c>
      <c r="E2735" s="24" t="n">
        <v>42</v>
      </c>
      <c r="F2735" s="24" t="n">
        <v>11</v>
      </c>
      <c r="G2735" s="29" t="n">
        <v>46494.625</v>
      </c>
      <c r="H2735" s="24" t="inlineStr">
        <is>
          <t>Notts County</t>
        </is>
      </c>
      <c r="I2735" s="24" t="inlineStr">
        <is>
          <t>A</t>
        </is>
      </c>
      <c r="J2735" s="24" t="inlineStr">
        <is>
          <t>E2-NottsCou-Reading</t>
        </is>
      </c>
      <c r="K2735" s="24" t="n">
        <v>18</v>
      </c>
      <c r="L2735" s="11">
        <f>IF(INDEX(Matches!$X:$X,AA2735)=0,"",IF(I2735="H",INDEX(Matches!$H:$H,AA2735),INDEX(Matches!$I:$I,AA2735)))</f>
        <v/>
      </c>
      <c r="M2735" s="11">
        <f>IF(INDEX(Matches!$X:$X,AA2735)=0,"",IF(I2735="H",INDEX(Matches!$I:$I,AA2735),INDEX(Matches!$H:$H,AA2735)))</f>
        <v/>
      </c>
      <c r="N2735" s="11">
        <f>IF(L2735="","",IF(L2735&gt;M2735,"W",IF(L2735=M2735,"D","L")))</f>
        <v/>
      </c>
      <c r="O2735" s="11">
        <f>IF(L2735="","",IF(L2735&gt;M2735,3,IF(L2735=M2735,1,0)))</f>
        <v/>
      </c>
      <c r="P2735" s="31">
        <f>IF(I2735="H",INDEX(Matches!$L:$L,AA2735),INDEX(Matches!$N:$N,AA2735))</f>
        <v/>
      </c>
      <c r="Q2735" s="31">
        <f>INDEX(Matches!$M:$M,AA2735)</f>
        <v/>
      </c>
      <c r="R2735" s="31">
        <f>IF(I2735="H",INDEX(Matches!$N:$N,AA2735),INDEX(Matches!$L:$L,AA2735))</f>
        <v/>
      </c>
      <c r="S2735" s="33">
        <f>IF(I2735="H",INDEX(Matches!$O:$O,AA2735),INDEX(Matches!$P:$P,AA2735))</f>
        <v/>
      </c>
      <c r="T2735" s="33">
        <f>IF(INDEX(Matches!$J:$J,AA2735)="","",IF(I2735="H",INDEX(Matches!$J:$J,AA2735),INDEX(Matches!$K:$K,AA2735)))</f>
        <v/>
      </c>
      <c r="U2735" s="33">
        <f>IF(INDEX(Matches!$K:$K,AA2735)="","",IF(I2735="H",INDEX(Matches!$K:$K,AA2735),INDEX(Matches!$J:$J,AA2735)))</f>
        <v/>
      </c>
      <c r="V2735" s="30">
        <f>IF(T2735="","",T2735-U2735)</f>
        <v/>
      </c>
      <c r="W2735" s="33">
        <f>IF(I2735="H",INDEX(Matches!$T:$T,AA2735),INDEX(Matches!$U:$U,AA2735))</f>
        <v/>
      </c>
      <c r="X2735" s="11">
        <f>INDEX(Matches!$X:$X,AA2735)</f>
        <v/>
      </c>
      <c r="Y2735" s="30">
        <f>IF(O2735="","",O2735-S2735)</f>
        <v/>
      </c>
      <c r="Z2735" s="30">
        <f>IF(W2735="","",W2735-S2735)</f>
        <v/>
      </c>
      <c r="AA2735" s="24">
        <f>MATCH(J2735,Matches!$A:$A,0)</f>
        <v/>
      </c>
      <c r="AB2735" s="33" t="n"/>
      <c r="AC2735" s="33" t="n">
        <v>1.316120023487277</v>
      </c>
      <c r="AD2735" s="24" t="n"/>
      <c r="AE2735" s="24" t="n">
        <v>11</v>
      </c>
      <c r="AF2735" s="33" t="n"/>
      <c r="AG2735" s="33" t="n"/>
    </row>
    <row r="2736">
      <c r="A2736" s="24" t="inlineStr">
        <is>
          <t>Reading|43</t>
        </is>
      </c>
      <c r="B2736" s="24" t="inlineStr">
        <is>
          <t>E2</t>
        </is>
      </c>
      <c r="C2736" s="24" t="inlineStr">
        <is>
          <t>League One</t>
        </is>
      </c>
      <c r="D2736" s="24" t="inlineStr">
        <is>
          <t>Reading</t>
        </is>
      </c>
      <c r="E2736" s="24" t="n">
        <v>43</v>
      </c>
      <c r="F2736" s="24" t="n">
        <v>11</v>
      </c>
      <c r="G2736" s="29" t="n">
        <v>46501.625</v>
      </c>
      <c r="H2736" s="24" t="inlineStr">
        <is>
          <t>Huddersfield</t>
        </is>
      </c>
      <c r="I2736" s="24" t="inlineStr">
        <is>
          <t>H</t>
        </is>
      </c>
      <c r="J2736" s="24" t="inlineStr">
        <is>
          <t>E2-Reading-Huddersf</t>
        </is>
      </c>
      <c r="K2736" s="24" t="n">
        <v>4</v>
      </c>
      <c r="L2736" s="11">
        <f>IF(INDEX(Matches!$X:$X,AA2736)=0,"",IF(I2736="H",INDEX(Matches!$H:$H,AA2736),INDEX(Matches!$I:$I,AA2736)))</f>
        <v/>
      </c>
      <c r="M2736" s="11">
        <f>IF(INDEX(Matches!$X:$X,AA2736)=0,"",IF(I2736="H",INDEX(Matches!$I:$I,AA2736),INDEX(Matches!$H:$H,AA2736)))</f>
        <v/>
      </c>
      <c r="N2736" s="11">
        <f>IF(L2736="","",IF(L2736&gt;M2736,"W",IF(L2736=M2736,"D","L")))</f>
        <v/>
      </c>
      <c r="O2736" s="11">
        <f>IF(L2736="","",IF(L2736&gt;M2736,3,IF(L2736=M2736,1,0)))</f>
        <v/>
      </c>
      <c r="P2736" s="31">
        <f>IF(I2736="H",INDEX(Matches!$L:$L,AA2736),INDEX(Matches!$N:$N,AA2736))</f>
        <v/>
      </c>
      <c r="Q2736" s="31">
        <f>INDEX(Matches!$M:$M,AA2736)</f>
        <v/>
      </c>
      <c r="R2736" s="31">
        <f>IF(I2736="H",INDEX(Matches!$N:$N,AA2736),INDEX(Matches!$L:$L,AA2736))</f>
        <v/>
      </c>
      <c r="S2736" s="33">
        <f>IF(I2736="H",INDEX(Matches!$O:$O,AA2736),INDEX(Matches!$P:$P,AA2736))</f>
        <v/>
      </c>
      <c r="T2736" s="33">
        <f>IF(INDEX(Matches!$J:$J,AA2736)="","",IF(I2736="H",INDEX(Matches!$J:$J,AA2736),INDEX(Matches!$K:$K,AA2736)))</f>
        <v/>
      </c>
      <c r="U2736" s="33">
        <f>IF(INDEX(Matches!$K:$K,AA2736)="","",IF(I2736="H",INDEX(Matches!$K:$K,AA2736),INDEX(Matches!$J:$J,AA2736)))</f>
        <v/>
      </c>
      <c r="V2736" s="30">
        <f>IF(T2736="","",T2736-U2736)</f>
        <v/>
      </c>
      <c r="W2736" s="33">
        <f>IF(I2736="H",INDEX(Matches!$T:$T,AA2736),INDEX(Matches!$U:$U,AA2736))</f>
        <v/>
      </c>
      <c r="X2736" s="11">
        <f>INDEX(Matches!$X:$X,AA2736)</f>
        <v/>
      </c>
      <c r="Y2736" s="30">
        <f>IF(O2736="","",O2736-S2736)</f>
        <v/>
      </c>
      <c r="Z2736" s="30">
        <f>IF(W2736="","",W2736-S2736)</f>
        <v/>
      </c>
      <c r="AA2736" s="24">
        <f>MATCH(J2736,Matches!$A:$A,0)</f>
        <v/>
      </c>
      <c r="AB2736" s="33" t="n"/>
      <c r="AC2736" s="33" t="n">
        <v>1.36316974531305</v>
      </c>
      <c r="AD2736" s="24" t="n"/>
      <c r="AE2736" s="24" t="n">
        <v>11</v>
      </c>
      <c r="AF2736" s="33" t="n"/>
      <c r="AG2736" s="33" t="n"/>
    </row>
    <row r="2737">
      <c r="A2737" s="24" t="inlineStr">
        <is>
          <t>Reading|44</t>
        </is>
      </c>
      <c r="B2737" s="24" t="inlineStr">
        <is>
          <t>E2</t>
        </is>
      </c>
      <c r="C2737" s="24" t="inlineStr">
        <is>
          <t>League One</t>
        </is>
      </c>
      <c r="D2737" s="24" t="inlineStr">
        <is>
          <t>Reading</t>
        </is>
      </c>
      <c r="E2737" s="24" t="n">
        <v>44</v>
      </c>
      <c r="F2737" s="24" t="n">
        <v>11</v>
      </c>
      <c r="G2737" s="29" t="n">
        <v>46504.82291666666</v>
      </c>
      <c r="H2737" s="24" t="inlineStr">
        <is>
          <t>Bradford</t>
        </is>
      </c>
      <c r="I2737" s="24" t="inlineStr">
        <is>
          <t>A</t>
        </is>
      </c>
      <c r="J2737" s="24" t="inlineStr">
        <is>
          <t>E2-Bradford-Reading</t>
        </is>
      </c>
      <c r="K2737" s="24" t="n">
        <v>8</v>
      </c>
      <c r="L2737" s="11">
        <f>IF(INDEX(Matches!$X:$X,AA2737)=0,"",IF(I2737="H",INDEX(Matches!$H:$H,AA2737),INDEX(Matches!$I:$I,AA2737)))</f>
        <v/>
      </c>
      <c r="M2737" s="11">
        <f>IF(INDEX(Matches!$X:$X,AA2737)=0,"",IF(I2737="H",INDEX(Matches!$I:$I,AA2737),INDEX(Matches!$H:$H,AA2737)))</f>
        <v/>
      </c>
      <c r="N2737" s="11">
        <f>IF(L2737="","",IF(L2737&gt;M2737,"W",IF(L2737=M2737,"D","L")))</f>
        <v/>
      </c>
      <c r="O2737" s="11">
        <f>IF(L2737="","",IF(L2737&gt;M2737,3,IF(L2737=M2737,1,0)))</f>
        <v/>
      </c>
      <c r="P2737" s="31">
        <f>IF(I2737="H",INDEX(Matches!$L:$L,AA2737),INDEX(Matches!$N:$N,AA2737))</f>
        <v/>
      </c>
      <c r="Q2737" s="31">
        <f>INDEX(Matches!$M:$M,AA2737)</f>
        <v/>
      </c>
      <c r="R2737" s="31">
        <f>IF(I2737="H",INDEX(Matches!$N:$N,AA2737),INDEX(Matches!$L:$L,AA2737))</f>
        <v/>
      </c>
      <c r="S2737" s="33">
        <f>IF(I2737="H",INDEX(Matches!$O:$O,AA2737),INDEX(Matches!$P:$P,AA2737))</f>
        <v/>
      </c>
      <c r="T2737" s="33">
        <f>IF(INDEX(Matches!$J:$J,AA2737)="","",IF(I2737="H",INDEX(Matches!$J:$J,AA2737),INDEX(Matches!$K:$K,AA2737)))</f>
        <v/>
      </c>
      <c r="U2737" s="33">
        <f>IF(INDEX(Matches!$K:$K,AA2737)="","",IF(I2737="H",INDEX(Matches!$K:$K,AA2737),INDEX(Matches!$J:$J,AA2737)))</f>
        <v/>
      </c>
      <c r="V2737" s="30">
        <f>IF(T2737="","",T2737-U2737)</f>
        <v/>
      </c>
      <c r="W2737" s="33">
        <f>IF(I2737="H",INDEX(Matches!$T:$T,AA2737),INDEX(Matches!$U:$U,AA2737))</f>
        <v/>
      </c>
      <c r="X2737" s="11">
        <f>INDEX(Matches!$X:$X,AA2737)</f>
        <v/>
      </c>
      <c r="Y2737" s="30">
        <f>IF(O2737="","",O2737-S2737)</f>
        <v/>
      </c>
      <c r="Z2737" s="30">
        <f>IF(W2737="","",W2737-S2737)</f>
        <v/>
      </c>
      <c r="AA2737" s="24">
        <f>MATCH(J2737,Matches!$A:$A,0)</f>
        <v/>
      </c>
      <c r="AB2737" s="33" t="n"/>
      <c r="AC2737" s="33" t="n">
        <v>1.181424804606708</v>
      </c>
      <c r="AD2737" s="24" t="n"/>
      <c r="AE2737" s="24" t="n">
        <v>11</v>
      </c>
      <c r="AF2737" s="33" t="n"/>
      <c r="AG2737" s="33" t="n"/>
    </row>
    <row r="2738">
      <c r="A2738" s="24" t="inlineStr">
        <is>
          <t>Reading|45</t>
        </is>
      </c>
      <c r="B2738" s="24" t="inlineStr">
        <is>
          <t>E2</t>
        </is>
      </c>
      <c r="C2738" s="24" t="inlineStr">
        <is>
          <t>League One</t>
        </is>
      </c>
      <c r="D2738" s="24" t="inlineStr">
        <is>
          <t>Reading</t>
        </is>
      </c>
      <c r="E2738" s="24" t="n">
        <v>45</v>
      </c>
      <c r="F2738" s="24" t="n">
        <v>12</v>
      </c>
      <c r="G2738" s="29" t="n">
        <v>46508.625</v>
      </c>
      <c r="H2738" s="24" t="inlineStr">
        <is>
          <t>Sheffield Wed</t>
        </is>
      </c>
      <c r="I2738" s="24" t="inlineStr">
        <is>
          <t>H</t>
        </is>
      </c>
      <c r="J2738" s="24" t="inlineStr">
        <is>
          <t>E2-Reading-Sheffiel</t>
        </is>
      </c>
      <c r="K2738" s="24" t="n">
        <v>2</v>
      </c>
      <c r="L2738" s="11">
        <f>IF(INDEX(Matches!$X:$X,AA2738)=0,"",IF(I2738="H",INDEX(Matches!$H:$H,AA2738),INDEX(Matches!$I:$I,AA2738)))</f>
        <v/>
      </c>
      <c r="M2738" s="11">
        <f>IF(INDEX(Matches!$X:$X,AA2738)=0,"",IF(I2738="H",INDEX(Matches!$I:$I,AA2738),INDEX(Matches!$H:$H,AA2738)))</f>
        <v/>
      </c>
      <c r="N2738" s="11">
        <f>IF(L2738="","",IF(L2738&gt;M2738,"W",IF(L2738=M2738,"D","L")))</f>
        <v/>
      </c>
      <c r="O2738" s="11">
        <f>IF(L2738="","",IF(L2738&gt;M2738,3,IF(L2738=M2738,1,0)))</f>
        <v/>
      </c>
      <c r="P2738" s="31">
        <f>IF(I2738="H",INDEX(Matches!$L:$L,AA2738),INDEX(Matches!$N:$N,AA2738))</f>
        <v/>
      </c>
      <c r="Q2738" s="31">
        <f>INDEX(Matches!$M:$M,AA2738)</f>
        <v/>
      </c>
      <c r="R2738" s="31">
        <f>IF(I2738="H",INDEX(Matches!$N:$N,AA2738),INDEX(Matches!$L:$L,AA2738))</f>
        <v/>
      </c>
      <c r="S2738" s="33">
        <f>IF(I2738="H",INDEX(Matches!$O:$O,AA2738),INDEX(Matches!$P:$P,AA2738))</f>
        <v/>
      </c>
      <c r="T2738" s="33">
        <f>IF(INDEX(Matches!$J:$J,AA2738)="","",IF(I2738="H",INDEX(Matches!$J:$J,AA2738),INDEX(Matches!$K:$K,AA2738)))</f>
        <v/>
      </c>
      <c r="U2738" s="33">
        <f>IF(INDEX(Matches!$K:$K,AA2738)="","",IF(I2738="H",INDEX(Matches!$K:$K,AA2738),INDEX(Matches!$J:$J,AA2738)))</f>
        <v/>
      </c>
      <c r="V2738" s="30">
        <f>IF(T2738="","",T2738-U2738)</f>
        <v/>
      </c>
      <c r="W2738" s="33">
        <f>IF(I2738="H",INDEX(Matches!$T:$T,AA2738),INDEX(Matches!$U:$U,AA2738))</f>
        <v/>
      </c>
      <c r="X2738" s="11">
        <f>INDEX(Matches!$X:$X,AA2738)</f>
        <v/>
      </c>
      <c r="Y2738" s="30">
        <f>IF(O2738="","",O2738-S2738)</f>
        <v/>
      </c>
      <c r="Z2738" s="30">
        <f>IF(W2738="","",W2738-S2738)</f>
        <v/>
      </c>
      <c r="AA2738" s="24">
        <f>MATCH(J2738,Matches!$A:$A,0)</f>
        <v/>
      </c>
      <c r="AB2738" s="33" t="n"/>
      <c r="AC2738" s="33" t="n">
        <v>1.340120410151257</v>
      </c>
      <c r="AD2738" s="24" t="n"/>
      <c r="AE2738" s="24" t="n">
        <v>12</v>
      </c>
      <c r="AF2738" s="33" t="n"/>
      <c r="AG2738" s="33" t="n"/>
    </row>
    <row r="2739">
      <c r="A2739" s="24" t="inlineStr">
        <is>
          <t>Reading|46</t>
        </is>
      </c>
      <c r="B2739" s="24" t="inlineStr">
        <is>
          <t>E2</t>
        </is>
      </c>
      <c r="C2739" s="24" t="inlineStr">
        <is>
          <t>League One</t>
        </is>
      </c>
      <c r="D2739" s="24" t="inlineStr">
        <is>
          <t>Reading</t>
        </is>
      </c>
      <c r="E2739" s="24" t="n">
        <v>46</v>
      </c>
      <c r="F2739" s="24" t="n">
        <v>12</v>
      </c>
      <c r="G2739" s="29" t="n">
        <v>46515.52083333334</v>
      </c>
      <c r="H2739" s="24" t="inlineStr">
        <is>
          <t>Doncaster</t>
        </is>
      </c>
      <c r="I2739" s="24" t="inlineStr">
        <is>
          <t>A</t>
        </is>
      </c>
      <c r="J2739" s="24" t="inlineStr">
        <is>
          <t>E2-Doncaste-Reading</t>
        </is>
      </c>
      <c r="K2739" s="24" t="n">
        <v>15</v>
      </c>
      <c r="L2739" s="11">
        <f>IF(INDEX(Matches!$X:$X,AA2739)=0,"",IF(I2739="H",INDEX(Matches!$H:$H,AA2739),INDEX(Matches!$I:$I,AA2739)))</f>
        <v/>
      </c>
      <c r="M2739" s="11">
        <f>IF(INDEX(Matches!$X:$X,AA2739)=0,"",IF(I2739="H",INDEX(Matches!$I:$I,AA2739),INDEX(Matches!$H:$H,AA2739)))</f>
        <v/>
      </c>
      <c r="N2739" s="11">
        <f>IF(L2739="","",IF(L2739&gt;M2739,"W",IF(L2739=M2739,"D","L")))</f>
        <v/>
      </c>
      <c r="O2739" s="11">
        <f>IF(L2739="","",IF(L2739&gt;M2739,3,IF(L2739=M2739,1,0)))</f>
        <v/>
      </c>
      <c r="P2739" s="31">
        <f>IF(I2739="H",INDEX(Matches!$L:$L,AA2739),INDEX(Matches!$N:$N,AA2739))</f>
        <v/>
      </c>
      <c r="Q2739" s="31">
        <f>INDEX(Matches!$M:$M,AA2739)</f>
        <v/>
      </c>
      <c r="R2739" s="31">
        <f>IF(I2739="H",INDEX(Matches!$N:$N,AA2739),INDEX(Matches!$L:$L,AA2739))</f>
        <v/>
      </c>
      <c r="S2739" s="33">
        <f>IF(I2739="H",INDEX(Matches!$O:$O,AA2739),INDEX(Matches!$P:$P,AA2739))</f>
        <v/>
      </c>
      <c r="T2739" s="33">
        <f>IF(INDEX(Matches!$J:$J,AA2739)="","",IF(I2739="H",INDEX(Matches!$J:$J,AA2739),INDEX(Matches!$K:$K,AA2739)))</f>
        <v/>
      </c>
      <c r="U2739" s="33">
        <f>IF(INDEX(Matches!$K:$K,AA2739)="","",IF(I2739="H",INDEX(Matches!$K:$K,AA2739),INDEX(Matches!$J:$J,AA2739)))</f>
        <v/>
      </c>
      <c r="V2739" s="30">
        <f>IF(T2739="","",T2739-U2739)</f>
        <v/>
      </c>
      <c r="W2739" s="33">
        <f>IF(I2739="H",INDEX(Matches!$T:$T,AA2739),INDEX(Matches!$U:$U,AA2739))</f>
        <v/>
      </c>
      <c r="X2739" s="11">
        <f>INDEX(Matches!$X:$X,AA2739)</f>
        <v/>
      </c>
      <c r="Y2739" s="30">
        <f>IF(O2739="","",O2739-S2739)</f>
        <v/>
      </c>
      <c r="Z2739" s="30">
        <f>IF(W2739="","",W2739-S2739)</f>
        <v/>
      </c>
      <c r="AA2739" s="24">
        <f>MATCH(J2739,Matches!$A:$A,0)</f>
        <v/>
      </c>
      <c r="AB2739" s="33" t="n"/>
      <c r="AC2739" s="33" t="n">
        <v>1.331316938940123</v>
      </c>
      <c r="AD2739" s="24" t="n"/>
      <c r="AE2739" s="24" t="n">
        <v>12</v>
      </c>
      <c r="AF2739" s="33" t="n"/>
      <c r="AG2739" s="33" t="n"/>
    </row>
    <row r="2740">
      <c r="A2740" s="24" t="inlineStr">
        <is>
          <t>Sheffield Wed|1</t>
        </is>
      </c>
      <c r="B2740" s="24" t="inlineStr">
        <is>
          <t>E2</t>
        </is>
      </c>
      <c r="C2740" s="24" t="inlineStr">
        <is>
          <t>League One</t>
        </is>
      </c>
      <c r="D2740" s="24" t="inlineStr">
        <is>
          <t>Sheffield Wed</t>
        </is>
      </c>
      <c r="E2740" s="24" t="n">
        <v>1</v>
      </c>
      <c r="F2740" s="24" t="n">
        <v>1</v>
      </c>
      <c r="G2740" s="29" t="n">
        <v>46249.625</v>
      </c>
      <c r="H2740" s="24" t="inlineStr">
        <is>
          <t>Leyton Orient</t>
        </is>
      </c>
      <c r="I2740" s="24" t="inlineStr">
        <is>
          <t>A</t>
        </is>
      </c>
      <c r="J2740" s="24" t="inlineStr">
        <is>
          <t>E2-LeytonOr-Sheffiel</t>
        </is>
      </c>
      <c r="K2740" s="24" t="n">
        <v>20</v>
      </c>
      <c r="L2740" s="11">
        <f>IF(INDEX(Matches!$X:$X,AA2740)=0,"",IF(I2740="H",INDEX(Matches!$H:$H,AA2740),INDEX(Matches!$I:$I,AA2740)))</f>
        <v/>
      </c>
      <c r="M2740" s="11">
        <f>IF(INDEX(Matches!$X:$X,AA2740)=0,"",IF(I2740="H",INDEX(Matches!$I:$I,AA2740),INDEX(Matches!$H:$H,AA2740)))</f>
        <v/>
      </c>
      <c r="N2740" s="11">
        <f>IF(L2740="","",IF(L2740&gt;M2740,"W",IF(L2740=M2740,"D","L")))</f>
        <v/>
      </c>
      <c r="O2740" s="11">
        <f>IF(L2740="","",IF(L2740&gt;M2740,3,IF(L2740=M2740,1,0)))</f>
        <v/>
      </c>
      <c r="P2740" s="31">
        <f>IF(I2740="H",INDEX(Matches!$L:$L,AA2740),INDEX(Matches!$N:$N,AA2740))</f>
        <v/>
      </c>
      <c r="Q2740" s="31">
        <f>INDEX(Matches!$M:$M,AA2740)</f>
        <v/>
      </c>
      <c r="R2740" s="31">
        <f>IF(I2740="H",INDEX(Matches!$N:$N,AA2740),INDEX(Matches!$L:$L,AA2740))</f>
        <v/>
      </c>
      <c r="S2740" s="33">
        <f>IF(I2740="H",INDEX(Matches!$O:$O,AA2740),INDEX(Matches!$P:$P,AA2740))</f>
        <v/>
      </c>
      <c r="T2740" s="33">
        <f>IF(INDEX(Matches!$J:$J,AA2740)="","",IF(I2740="H",INDEX(Matches!$J:$J,AA2740),INDEX(Matches!$K:$K,AA2740)))</f>
        <v/>
      </c>
      <c r="U2740" s="33">
        <f>IF(INDEX(Matches!$K:$K,AA2740)="","",IF(I2740="H",INDEX(Matches!$K:$K,AA2740),INDEX(Matches!$J:$J,AA2740)))</f>
        <v/>
      </c>
      <c r="V2740" s="30">
        <f>IF(T2740="","",T2740-U2740)</f>
        <v/>
      </c>
      <c r="W2740" s="33">
        <f>IF(I2740="H",INDEX(Matches!$T:$T,AA2740),INDEX(Matches!$U:$U,AA2740))</f>
        <v/>
      </c>
      <c r="X2740" s="11">
        <f>INDEX(Matches!$X:$X,AA2740)</f>
        <v/>
      </c>
      <c r="Y2740" s="30">
        <f>IF(O2740="","",O2740-S2740)</f>
        <v/>
      </c>
      <c r="Z2740" s="30">
        <f>IF(W2740="","",W2740-S2740)</f>
        <v/>
      </c>
      <c r="AA2740" s="24">
        <f>MATCH(J2740,Matches!$A:$A,0)</f>
        <v/>
      </c>
      <c r="AB2740" s="33" t="n">
        <v>1.270936528049764</v>
      </c>
      <c r="AC2740" s="33" t="n"/>
      <c r="AD2740" s="24" t="n"/>
      <c r="AE2740" s="24" t="n">
        <v>1</v>
      </c>
      <c r="AF2740" s="33" t="n"/>
      <c r="AG2740" s="33" t="n"/>
    </row>
    <row r="2741">
      <c r="A2741" s="24" t="inlineStr">
        <is>
          <t>Sheffield Wed|2</t>
        </is>
      </c>
      <c r="B2741" s="24" t="inlineStr">
        <is>
          <t>E2</t>
        </is>
      </c>
      <c r="C2741" s="24" t="inlineStr">
        <is>
          <t>League One</t>
        </is>
      </c>
      <c r="D2741" s="24" t="inlineStr">
        <is>
          <t>Sheffield Wed</t>
        </is>
      </c>
      <c r="E2741" s="24" t="n">
        <v>2</v>
      </c>
      <c r="F2741" s="24" t="n">
        <v>1</v>
      </c>
      <c r="G2741" s="29" t="n">
        <v>46254.83333333334</v>
      </c>
      <c r="H2741" s="24" t="inlineStr">
        <is>
          <t>Bradford</t>
        </is>
      </c>
      <c r="I2741" s="24" t="inlineStr">
        <is>
          <t>H</t>
        </is>
      </c>
      <c r="J2741" s="24" t="inlineStr">
        <is>
          <t>E2-Sheffiel-Bradford</t>
        </is>
      </c>
      <c r="K2741" s="24" t="n">
        <v>8</v>
      </c>
      <c r="L2741" s="11">
        <f>IF(INDEX(Matches!$X:$X,AA2741)=0,"",IF(I2741="H",INDEX(Matches!$H:$H,AA2741),INDEX(Matches!$I:$I,AA2741)))</f>
        <v/>
      </c>
      <c r="M2741" s="11">
        <f>IF(INDEX(Matches!$X:$X,AA2741)=0,"",IF(I2741="H",INDEX(Matches!$I:$I,AA2741),INDEX(Matches!$H:$H,AA2741)))</f>
        <v/>
      </c>
      <c r="N2741" s="11">
        <f>IF(L2741="","",IF(L2741&gt;M2741,"W",IF(L2741=M2741,"D","L")))</f>
        <v/>
      </c>
      <c r="O2741" s="11">
        <f>IF(L2741="","",IF(L2741&gt;M2741,3,IF(L2741=M2741,1,0)))</f>
        <v/>
      </c>
      <c r="P2741" s="31">
        <f>IF(I2741="H",INDEX(Matches!$L:$L,AA2741),INDEX(Matches!$N:$N,AA2741))</f>
        <v/>
      </c>
      <c r="Q2741" s="31">
        <f>INDEX(Matches!$M:$M,AA2741)</f>
        <v/>
      </c>
      <c r="R2741" s="31">
        <f>IF(I2741="H",INDEX(Matches!$N:$N,AA2741),INDEX(Matches!$L:$L,AA2741))</f>
        <v/>
      </c>
      <c r="S2741" s="33">
        <f>IF(I2741="H",INDEX(Matches!$O:$O,AA2741),INDEX(Matches!$P:$P,AA2741))</f>
        <v/>
      </c>
      <c r="T2741" s="33">
        <f>IF(INDEX(Matches!$J:$J,AA2741)="","",IF(I2741="H",INDEX(Matches!$J:$J,AA2741),INDEX(Matches!$K:$K,AA2741)))</f>
        <v/>
      </c>
      <c r="U2741" s="33">
        <f>IF(INDEX(Matches!$K:$K,AA2741)="","",IF(I2741="H",INDEX(Matches!$K:$K,AA2741),INDEX(Matches!$J:$J,AA2741)))</f>
        <v/>
      </c>
      <c r="V2741" s="30">
        <f>IF(T2741="","",T2741-U2741)</f>
        <v/>
      </c>
      <c r="W2741" s="33">
        <f>IF(I2741="H",INDEX(Matches!$T:$T,AA2741),INDEX(Matches!$U:$U,AA2741))</f>
        <v/>
      </c>
      <c r="X2741" s="11">
        <f>INDEX(Matches!$X:$X,AA2741)</f>
        <v/>
      </c>
      <c r="Y2741" s="30">
        <f>IF(O2741="","",O2741-S2741)</f>
        <v/>
      </c>
      <c r="Z2741" s="30">
        <f>IF(W2741="","",W2741-S2741)</f>
        <v/>
      </c>
      <c r="AA2741" s="24">
        <f>MATCH(J2741,Matches!$A:$A,0)</f>
        <v/>
      </c>
      <c r="AB2741" s="33" t="n">
        <v>1.31861458879976</v>
      </c>
      <c r="AC2741" s="33" t="n"/>
      <c r="AD2741" s="24" t="n"/>
      <c r="AE2741" s="24" t="n">
        <v>1</v>
      </c>
      <c r="AF2741" s="33" t="n"/>
      <c r="AG2741" s="33" t="n"/>
    </row>
    <row r="2742">
      <c r="A2742" s="24" t="inlineStr">
        <is>
          <t>Sheffield Wed|3</t>
        </is>
      </c>
      <c r="B2742" s="24" t="inlineStr">
        <is>
          <t>E2</t>
        </is>
      </c>
      <c r="C2742" s="24" t="inlineStr">
        <is>
          <t>League One</t>
        </is>
      </c>
      <c r="D2742" s="24" t="inlineStr">
        <is>
          <t>Sheffield Wed</t>
        </is>
      </c>
      <c r="E2742" s="24" t="n">
        <v>3</v>
      </c>
      <c r="F2742" s="24" t="n">
        <v>1</v>
      </c>
      <c r="G2742" s="29" t="n">
        <v>46263.625</v>
      </c>
      <c r="H2742" s="24" t="inlineStr">
        <is>
          <t>Bromley</t>
        </is>
      </c>
      <c r="I2742" s="24" t="inlineStr">
        <is>
          <t>H</t>
        </is>
      </c>
      <c r="J2742" s="24" t="inlineStr">
        <is>
          <t>E2-Sheffiel-Bromley</t>
        </is>
      </c>
      <c r="K2742" s="24" t="n">
        <v>24</v>
      </c>
      <c r="L2742" s="11">
        <f>IF(INDEX(Matches!$X:$X,AA2742)=0,"",IF(I2742="H",INDEX(Matches!$H:$H,AA2742),INDEX(Matches!$I:$I,AA2742)))</f>
        <v/>
      </c>
      <c r="M2742" s="11">
        <f>IF(INDEX(Matches!$X:$X,AA2742)=0,"",IF(I2742="H",INDEX(Matches!$I:$I,AA2742),INDEX(Matches!$H:$H,AA2742)))</f>
        <v/>
      </c>
      <c r="N2742" s="11">
        <f>IF(L2742="","",IF(L2742&gt;M2742,"W",IF(L2742=M2742,"D","L")))</f>
        <v/>
      </c>
      <c r="O2742" s="11">
        <f>IF(L2742="","",IF(L2742&gt;M2742,3,IF(L2742=M2742,1,0)))</f>
        <v/>
      </c>
      <c r="P2742" s="31">
        <f>IF(I2742="H",INDEX(Matches!$L:$L,AA2742),INDEX(Matches!$N:$N,AA2742))</f>
        <v/>
      </c>
      <c r="Q2742" s="31">
        <f>INDEX(Matches!$M:$M,AA2742)</f>
        <v/>
      </c>
      <c r="R2742" s="31">
        <f>IF(I2742="H",INDEX(Matches!$N:$N,AA2742),INDEX(Matches!$L:$L,AA2742))</f>
        <v/>
      </c>
      <c r="S2742" s="33">
        <f>IF(I2742="H",INDEX(Matches!$O:$O,AA2742),INDEX(Matches!$P:$P,AA2742))</f>
        <v/>
      </c>
      <c r="T2742" s="33">
        <f>IF(INDEX(Matches!$J:$J,AA2742)="","",IF(I2742="H",INDEX(Matches!$J:$J,AA2742),INDEX(Matches!$K:$K,AA2742)))</f>
        <v/>
      </c>
      <c r="U2742" s="33">
        <f>IF(INDEX(Matches!$K:$K,AA2742)="","",IF(I2742="H",INDEX(Matches!$K:$K,AA2742),INDEX(Matches!$J:$J,AA2742)))</f>
        <v/>
      </c>
      <c r="V2742" s="30">
        <f>IF(T2742="","",T2742-U2742)</f>
        <v/>
      </c>
      <c r="W2742" s="33">
        <f>IF(I2742="H",INDEX(Matches!$T:$T,AA2742),INDEX(Matches!$U:$U,AA2742))</f>
        <v/>
      </c>
      <c r="X2742" s="11">
        <f>INDEX(Matches!$X:$X,AA2742)</f>
        <v/>
      </c>
      <c r="Y2742" s="30">
        <f>IF(O2742="","",O2742-S2742)</f>
        <v/>
      </c>
      <c r="Z2742" s="30">
        <f>IF(W2742="","",W2742-S2742)</f>
        <v/>
      </c>
      <c r="AA2742" s="24">
        <f>MATCH(J2742,Matches!$A:$A,0)</f>
        <v/>
      </c>
      <c r="AB2742" s="33" t="n">
        <v>1.860279480458048</v>
      </c>
      <c r="AC2742" s="33" t="n"/>
      <c r="AD2742" s="24" t="n"/>
      <c r="AE2742" s="24" t="n">
        <v>1</v>
      </c>
      <c r="AF2742" s="33" t="n"/>
      <c r="AG2742" s="33" t="n"/>
    </row>
    <row r="2743">
      <c r="A2743" s="24" t="inlineStr">
        <is>
          <t>Sheffield Wed|4</t>
        </is>
      </c>
      <c r="B2743" s="24" t="inlineStr">
        <is>
          <t>E2</t>
        </is>
      </c>
      <c r="C2743" s="24" t="inlineStr">
        <is>
          <t>League One</t>
        </is>
      </c>
      <c r="D2743" s="24" t="inlineStr">
        <is>
          <t>Sheffield Wed</t>
        </is>
      </c>
      <c r="E2743" s="24" t="n">
        <v>4</v>
      </c>
      <c r="F2743" s="24" t="n">
        <v>1</v>
      </c>
      <c r="G2743" s="29" t="n">
        <v>46266.82291666666</v>
      </c>
      <c r="H2743" s="24" t="inlineStr">
        <is>
          <t>Wycombe</t>
        </is>
      </c>
      <c r="I2743" s="24" t="inlineStr">
        <is>
          <t>A</t>
        </is>
      </c>
      <c r="J2743" s="24" t="inlineStr">
        <is>
          <t>E2-Wycombe-Sheffiel</t>
        </is>
      </c>
      <c r="K2743" s="24" t="n">
        <v>9</v>
      </c>
      <c r="L2743" s="11">
        <f>IF(INDEX(Matches!$X:$X,AA2743)=0,"",IF(I2743="H",INDEX(Matches!$H:$H,AA2743),INDEX(Matches!$I:$I,AA2743)))</f>
        <v/>
      </c>
      <c r="M2743" s="11">
        <f>IF(INDEX(Matches!$X:$X,AA2743)=0,"",IF(I2743="H",INDEX(Matches!$I:$I,AA2743),INDEX(Matches!$H:$H,AA2743)))</f>
        <v/>
      </c>
      <c r="N2743" s="11">
        <f>IF(L2743="","",IF(L2743&gt;M2743,"W",IF(L2743=M2743,"D","L")))</f>
        <v/>
      </c>
      <c r="O2743" s="11">
        <f>IF(L2743="","",IF(L2743&gt;M2743,3,IF(L2743=M2743,1,0)))</f>
        <v/>
      </c>
      <c r="P2743" s="31">
        <f>IF(I2743="H",INDEX(Matches!$L:$L,AA2743),INDEX(Matches!$N:$N,AA2743))</f>
        <v/>
      </c>
      <c r="Q2743" s="31">
        <f>INDEX(Matches!$M:$M,AA2743)</f>
        <v/>
      </c>
      <c r="R2743" s="31">
        <f>IF(I2743="H",INDEX(Matches!$N:$N,AA2743),INDEX(Matches!$L:$L,AA2743))</f>
        <v/>
      </c>
      <c r="S2743" s="33">
        <f>IF(I2743="H",INDEX(Matches!$O:$O,AA2743),INDEX(Matches!$P:$P,AA2743))</f>
        <v/>
      </c>
      <c r="T2743" s="33">
        <f>IF(INDEX(Matches!$J:$J,AA2743)="","",IF(I2743="H",INDEX(Matches!$J:$J,AA2743),INDEX(Matches!$K:$K,AA2743)))</f>
        <v/>
      </c>
      <c r="U2743" s="33">
        <f>IF(INDEX(Matches!$K:$K,AA2743)="","",IF(I2743="H",INDEX(Matches!$K:$K,AA2743),INDEX(Matches!$J:$J,AA2743)))</f>
        <v/>
      </c>
      <c r="V2743" s="30">
        <f>IF(T2743="","",T2743-U2743)</f>
        <v/>
      </c>
      <c r="W2743" s="33">
        <f>IF(I2743="H",INDEX(Matches!$T:$T,AA2743),INDEX(Matches!$U:$U,AA2743))</f>
        <v/>
      </c>
      <c r="X2743" s="11">
        <f>INDEX(Matches!$X:$X,AA2743)</f>
        <v/>
      </c>
      <c r="Y2743" s="30">
        <f>IF(O2743="","",O2743-S2743)</f>
        <v/>
      </c>
      <c r="Z2743" s="30">
        <f>IF(W2743="","",W2743-S2743)</f>
        <v/>
      </c>
      <c r="AA2743" s="24">
        <f>MATCH(J2743,Matches!$A:$A,0)</f>
        <v/>
      </c>
      <c r="AB2743" s="33" t="n">
        <v>1.239694755013472</v>
      </c>
      <c r="AC2743" s="33" t="n"/>
      <c r="AD2743" s="24" t="n"/>
      <c r="AE2743" s="24" t="n">
        <v>1</v>
      </c>
      <c r="AF2743" s="33" t="n"/>
      <c r="AG2743" s="33" t="n"/>
    </row>
    <row r="2744">
      <c r="A2744" s="24" t="inlineStr">
        <is>
          <t>Sheffield Wed|5</t>
        </is>
      </c>
      <c r="B2744" s="24" t="inlineStr">
        <is>
          <t>E2</t>
        </is>
      </c>
      <c r="C2744" s="24" t="inlineStr">
        <is>
          <t>League One</t>
        </is>
      </c>
      <c r="D2744" s="24" t="inlineStr">
        <is>
          <t>Sheffield Wed</t>
        </is>
      </c>
      <c r="E2744" s="24" t="n">
        <v>5</v>
      </c>
      <c r="F2744" s="24" t="n">
        <v>2</v>
      </c>
      <c r="G2744" s="29" t="n">
        <v>46270.52083333334</v>
      </c>
      <c r="H2744" s="24" t="inlineStr">
        <is>
          <t>Peterborough</t>
        </is>
      </c>
      <c r="I2744" s="24" t="inlineStr">
        <is>
          <t>A</t>
        </is>
      </c>
      <c r="J2744" s="24" t="inlineStr">
        <is>
          <t>E2-Peterbor-Sheffiel</t>
        </is>
      </c>
      <c r="K2744" s="24" t="n">
        <v>19</v>
      </c>
      <c r="L2744" s="11">
        <f>IF(INDEX(Matches!$X:$X,AA2744)=0,"",IF(I2744="H",INDEX(Matches!$H:$H,AA2744),INDEX(Matches!$I:$I,AA2744)))</f>
        <v/>
      </c>
      <c r="M2744" s="11">
        <f>IF(INDEX(Matches!$X:$X,AA2744)=0,"",IF(I2744="H",INDEX(Matches!$I:$I,AA2744),INDEX(Matches!$H:$H,AA2744)))</f>
        <v/>
      </c>
      <c r="N2744" s="11">
        <f>IF(L2744="","",IF(L2744&gt;M2744,"W",IF(L2744=M2744,"D","L")))</f>
        <v/>
      </c>
      <c r="O2744" s="11">
        <f>IF(L2744="","",IF(L2744&gt;M2744,3,IF(L2744=M2744,1,0)))</f>
        <v/>
      </c>
      <c r="P2744" s="31">
        <f>IF(I2744="H",INDEX(Matches!$L:$L,AA2744),INDEX(Matches!$N:$N,AA2744))</f>
        <v/>
      </c>
      <c r="Q2744" s="31">
        <f>INDEX(Matches!$M:$M,AA2744)</f>
        <v/>
      </c>
      <c r="R2744" s="31">
        <f>IF(I2744="H",INDEX(Matches!$N:$N,AA2744),INDEX(Matches!$L:$L,AA2744))</f>
        <v/>
      </c>
      <c r="S2744" s="33">
        <f>IF(I2744="H",INDEX(Matches!$O:$O,AA2744),INDEX(Matches!$P:$P,AA2744))</f>
        <v/>
      </c>
      <c r="T2744" s="33">
        <f>IF(INDEX(Matches!$J:$J,AA2744)="","",IF(I2744="H",INDEX(Matches!$J:$J,AA2744),INDEX(Matches!$K:$K,AA2744)))</f>
        <v/>
      </c>
      <c r="U2744" s="33">
        <f>IF(INDEX(Matches!$K:$K,AA2744)="","",IF(I2744="H",INDEX(Matches!$K:$K,AA2744),INDEX(Matches!$J:$J,AA2744)))</f>
        <v/>
      </c>
      <c r="V2744" s="30">
        <f>IF(T2744="","",T2744-U2744)</f>
        <v/>
      </c>
      <c r="W2744" s="33">
        <f>IF(I2744="H",INDEX(Matches!$T:$T,AA2744),INDEX(Matches!$U:$U,AA2744))</f>
        <v/>
      </c>
      <c r="X2744" s="11">
        <f>INDEX(Matches!$X:$X,AA2744)</f>
        <v/>
      </c>
      <c r="Y2744" s="30">
        <f>IF(O2744="","",O2744-S2744)</f>
        <v/>
      </c>
      <c r="Z2744" s="30">
        <f>IF(W2744="","",W2744-S2744)</f>
        <v/>
      </c>
      <c r="AA2744" s="24">
        <f>MATCH(J2744,Matches!$A:$A,0)</f>
        <v/>
      </c>
      <c r="AB2744" s="33" t="n"/>
      <c r="AC2744" s="33" t="n"/>
      <c r="AD2744" s="24" t="n"/>
      <c r="AE2744" s="24" t="n">
        <v>2</v>
      </c>
      <c r="AF2744" s="33" t="n"/>
      <c r="AG2744" s="33" t="n"/>
    </row>
    <row r="2745">
      <c r="A2745" s="24" t="inlineStr">
        <is>
          <t>Sheffield Wed|6</t>
        </is>
      </c>
      <c r="B2745" s="24" t="inlineStr">
        <is>
          <t>E2</t>
        </is>
      </c>
      <c r="C2745" s="24" t="inlineStr">
        <is>
          <t>League One</t>
        </is>
      </c>
      <c r="D2745" s="24" t="inlineStr">
        <is>
          <t>Sheffield Wed</t>
        </is>
      </c>
      <c r="E2745" s="24" t="n">
        <v>6</v>
      </c>
      <c r="F2745" s="24" t="n">
        <v>2</v>
      </c>
      <c r="G2745" s="29" t="n">
        <v>46277.625</v>
      </c>
      <c r="H2745" s="24" t="inlineStr">
        <is>
          <t>Wigan</t>
        </is>
      </c>
      <c r="I2745" s="24" t="inlineStr">
        <is>
          <t>H</t>
        </is>
      </c>
      <c r="J2745" s="24" t="inlineStr">
        <is>
          <t>E2-Sheffiel-Wigan</t>
        </is>
      </c>
      <c r="K2745" s="24" t="n">
        <v>14</v>
      </c>
      <c r="L2745" s="11">
        <f>IF(INDEX(Matches!$X:$X,AA2745)=0,"",IF(I2745="H",INDEX(Matches!$H:$H,AA2745),INDEX(Matches!$I:$I,AA2745)))</f>
        <v/>
      </c>
      <c r="M2745" s="11">
        <f>IF(INDEX(Matches!$X:$X,AA2745)=0,"",IF(I2745="H",INDEX(Matches!$I:$I,AA2745),INDEX(Matches!$H:$H,AA2745)))</f>
        <v/>
      </c>
      <c r="N2745" s="11">
        <f>IF(L2745="","",IF(L2745&gt;M2745,"W",IF(L2745=M2745,"D","L")))</f>
        <v/>
      </c>
      <c r="O2745" s="11">
        <f>IF(L2745="","",IF(L2745&gt;M2745,3,IF(L2745=M2745,1,0)))</f>
        <v/>
      </c>
      <c r="P2745" s="31">
        <f>IF(I2745="H",INDEX(Matches!$L:$L,AA2745),INDEX(Matches!$N:$N,AA2745))</f>
        <v/>
      </c>
      <c r="Q2745" s="31">
        <f>INDEX(Matches!$M:$M,AA2745)</f>
        <v/>
      </c>
      <c r="R2745" s="31">
        <f>IF(I2745="H",INDEX(Matches!$N:$N,AA2745),INDEX(Matches!$L:$L,AA2745))</f>
        <v/>
      </c>
      <c r="S2745" s="33">
        <f>IF(I2745="H",INDEX(Matches!$O:$O,AA2745),INDEX(Matches!$P:$P,AA2745))</f>
        <v/>
      </c>
      <c r="T2745" s="33">
        <f>IF(INDEX(Matches!$J:$J,AA2745)="","",IF(I2745="H",INDEX(Matches!$J:$J,AA2745),INDEX(Matches!$K:$K,AA2745)))</f>
        <v/>
      </c>
      <c r="U2745" s="33">
        <f>IF(INDEX(Matches!$K:$K,AA2745)="","",IF(I2745="H",INDEX(Matches!$K:$K,AA2745),INDEX(Matches!$J:$J,AA2745)))</f>
        <v/>
      </c>
      <c r="V2745" s="30">
        <f>IF(T2745="","",T2745-U2745)</f>
        <v/>
      </c>
      <c r="W2745" s="33">
        <f>IF(I2745="H",INDEX(Matches!$T:$T,AA2745),INDEX(Matches!$U:$U,AA2745))</f>
        <v/>
      </c>
      <c r="X2745" s="11">
        <f>INDEX(Matches!$X:$X,AA2745)</f>
        <v/>
      </c>
      <c r="Y2745" s="30">
        <f>IF(O2745="","",O2745-S2745)</f>
        <v/>
      </c>
      <c r="Z2745" s="30">
        <f>IF(W2745="","",W2745-S2745)</f>
        <v/>
      </c>
      <c r="AA2745" s="24">
        <f>MATCH(J2745,Matches!$A:$A,0)</f>
        <v/>
      </c>
      <c r="AB2745" s="33" t="n">
        <v>1.921965068729369</v>
      </c>
      <c r="AC2745" s="33" t="n"/>
      <c r="AD2745" s="24" t="n"/>
      <c r="AE2745" s="24" t="n">
        <v>2</v>
      </c>
      <c r="AF2745" s="33" t="n"/>
      <c r="AG2745" s="33" t="n"/>
    </row>
    <row r="2746">
      <c r="A2746" s="24" t="inlineStr">
        <is>
          <t>Sheffield Wed|7</t>
        </is>
      </c>
      <c r="B2746" s="24" t="inlineStr">
        <is>
          <t>E2</t>
        </is>
      </c>
      <c r="C2746" s="24" t="inlineStr">
        <is>
          <t>League One</t>
        </is>
      </c>
      <c r="D2746" s="24" t="inlineStr">
        <is>
          <t>Sheffield Wed</t>
        </is>
      </c>
      <c r="E2746" s="24" t="n">
        <v>7</v>
      </c>
      <c r="F2746" s="24" t="n">
        <v>2</v>
      </c>
      <c r="G2746" s="29" t="n">
        <v>46284.625</v>
      </c>
      <c r="H2746" s="24" t="inlineStr">
        <is>
          <t>Stockport</t>
        </is>
      </c>
      <c r="I2746" s="24" t="inlineStr">
        <is>
          <t>H</t>
        </is>
      </c>
      <c r="J2746" s="24" t="inlineStr">
        <is>
          <t>E2-Sheffiel-Stockpor</t>
        </is>
      </c>
      <c r="K2746" s="24" t="n">
        <v>7</v>
      </c>
      <c r="L2746" s="11">
        <f>IF(INDEX(Matches!$X:$X,AA2746)=0,"",IF(I2746="H",INDEX(Matches!$H:$H,AA2746),INDEX(Matches!$I:$I,AA2746)))</f>
        <v/>
      </c>
      <c r="M2746" s="11">
        <f>IF(INDEX(Matches!$X:$X,AA2746)=0,"",IF(I2746="H",INDEX(Matches!$I:$I,AA2746),INDEX(Matches!$H:$H,AA2746)))</f>
        <v/>
      </c>
      <c r="N2746" s="11">
        <f>IF(L2746="","",IF(L2746&gt;M2746,"W",IF(L2746=M2746,"D","L")))</f>
        <v/>
      </c>
      <c r="O2746" s="11">
        <f>IF(L2746="","",IF(L2746&gt;M2746,3,IF(L2746=M2746,1,0)))</f>
        <v/>
      </c>
      <c r="P2746" s="31">
        <f>IF(I2746="H",INDEX(Matches!$L:$L,AA2746),INDEX(Matches!$N:$N,AA2746))</f>
        <v/>
      </c>
      <c r="Q2746" s="31">
        <f>INDEX(Matches!$M:$M,AA2746)</f>
        <v/>
      </c>
      <c r="R2746" s="31">
        <f>IF(I2746="H",INDEX(Matches!$N:$N,AA2746),INDEX(Matches!$L:$L,AA2746))</f>
        <v/>
      </c>
      <c r="S2746" s="33">
        <f>IF(I2746="H",INDEX(Matches!$O:$O,AA2746),INDEX(Matches!$P:$P,AA2746))</f>
        <v/>
      </c>
      <c r="T2746" s="33">
        <f>IF(INDEX(Matches!$J:$J,AA2746)="","",IF(I2746="H",INDEX(Matches!$J:$J,AA2746),INDEX(Matches!$K:$K,AA2746)))</f>
        <v/>
      </c>
      <c r="U2746" s="33">
        <f>IF(INDEX(Matches!$K:$K,AA2746)="","",IF(I2746="H",INDEX(Matches!$K:$K,AA2746),INDEX(Matches!$J:$J,AA2746)))</f>
        <v/>
      </c>
      <c r="V2746" s="30">
        <f>IF(T2746="","",T2746-U2746)</f>
        <v/>
      </c>
      <c r="W2746" s="33">
        <f>IF(I2746="H",INDEX(Matches!$T:$T,AA2746),INDEX(Matches!$U:$U,AA2746))</f>
        <v/>
      </c>
      <c r="X2746" s="11">
        <f>INDEX(Matches!$X:$X,AA2746)</f>
        <v/>
      </c>
      <c r="Y2746" s="30">
        <f>IF(O2746="","",O2746-S2746)</f>
        <v/>
      </c>
      <c r="Z2746" s="30">
        <f>IF(W2746="","",W2746-S2746)</f>
        <v/>
      </c>
      <c r="AA2746" s="24">
        <f>MATCH(J2746,Matches!$A:$A,0)</f>
        <v/>
      </c>
      <c r="AB2746" s="33" t="n"/>
      <c r="AC2746" s="33" t="n"/>
      <c r="AD2746" s="24" t="n"/>
      <c r="AE2746" s="24" t="n">
        <v>2</v>
      </c>
      <c r="AF2746" s="33" t="n"/>
      <c r="AG2746" s="33" t="n"/>
    </row>
    <row r="2747">
      <c r="A2747" s="24" t="inlineStr">
        <is>
          <t>Sheffield Wed|8</t>
        </is>
      </c>
      <c r="B2747" s="24" t="inlineStr">
        <is>
          <t>E2</t>
        </is>
      </c>
      <c r="C2747" s="24" t="inlineStr">
        <is>
          <t>League One</t>
        </is>
      </c>
      <c r="D2747" s="24" t="inlineStr">
        <is>
          <t>Sheffield Wed</t>
        </is>
      </c>
      <c r="E2747" s="24" t="n">
        <v>8</v>
      </c>
      <c r="F2747" s="24" t="n">
        <v>2</v>
      </c>
      <c r="G2747" s="29" t="n">
        <v>46305.625</v>
      </c>
      <c r="H2747" s="24" t="inlineStr">
        <is>
          <t>Huddersfield</t>
        </is>
      </c>
      <c r="I2747" s="24" t="inlineStr">
        <is>
          <t>A</t>
        </is>
      </c>
      <c r="J2747" s="24" t="inlineStr">
        <is>
          <t>E2-Huddersf-Sheffiel</t>
        </is>
      </c>
      <c r="K2747" s="24" t="n">
        <v>4</v>
      </c>
      <c r="L2747" s="11">
        <f>IF(INDEX(Matches!$X:$X,AA2747)=0,"",IF(I2747="H",INDEX(Matches!$H:$H,AA2747),INDEX(Matches!$I:$I,AA2747)))</f>
        <v/>
      </c>
      <c r="M2747" s="11">
        <f>IF(INDEX(Matches!$X:$X,AA2747)=0,"",IF(I2747="H",INDEX(Matches!$I:$I,AA2747),INDEX(Matches!$H:$H,AA2747)))</f>
        <v/>
      </c>
      <c r="N2747" s="11">
        <f>IF(L2747="","",IF(L2747&gt;M2747,"W",IF(L2747=M2747,"D","L")))</f>
        <v/>
      </c>
      <c r="O2747" s="11">
        <f>IF(L2747="","",IF(L2747&gt;M2747,3,IF(L2747=M2747,1,0)))</f>
        <v/>
      </c>
      <c r="P2747" s="31">
        <f>IF(I2747="H",INDEX(Matches!$L:$L,AA2747),INDEX(Matches!$N:$N,AA2747))</f>
        <v/>
      </c>
      <c r="Q2747" s="31">
        <f>INDEX(Matches!$M:$M,AA2747)</f>
        <v/>
      </c>
      <c r="R2747" s="31">
        <f>IF(I2747="H",INDEX(Matches!$N:$N,AA2747),INDEX(Matches!$L:$L,AA2747))</f>
        <v/>
      </c>
      <c r="S2747" s="33">
        <f>IF(I2747="H",INDEX(Matches!$O:$O,AA2747),INDEX(Matches!$P:$P,AA2747))</f>
        <v/>
      </c>
      <c r="T2747" s="33">
        <f>IF(INDEX(Matches!$J:$J,AA2747)="","",IF(I2747="H",INDEX(Matches!$J:$J,AA2747),INDEX(Matches!$K:$K,AA2747)))</f>
        <v/>
      </c>
      <c r="U2747" s="33">
        <f>IF(INDEX(Matches!$K:$K,AA2747)="","",IF(I2747="H",INDEX(Matches!$K:$K,AA2747),INDEX(Matches!$J:$J,AA2747)))</f>
        <v/>
      </c>
      <c r="V2747" s="30">
        <f>IF(T2747="","",T2747-U2747)</f>
        <v/>
      </c>
      <c r="W2747" s="33">
        <f>IF(I2747="H",INDEX(Matches!$T:$T,AA2747),INDEX(Matches!$U:$U,AA2747))</f>
        <v/>
      </c>
      <c r="X2747" s="11">
        <f>INDEX(Matches!$X:$X,AA2747)</f>
        <v/>
      </c>
      <c r="Y2747" s="30">
        <f>IF(O2747="","",O2747-S2747)</f>
        <v/>
      </c>
      <c r="Z2747" s="30">
        <f>IF(W2747="","",W2747-S2747)</f>
        <v/>
      </c>
      <c r="AA2747" s="24">
        <f>MATCH(J2747,Matches!$A:$A,0)</f>
        <v/>
      </c>
      <c r="AB2747" s="33" t="n"/>
      <c r="AC2747" s="33" t="n"/>
      <c r="AD2747" s="24" t="n"/>
      <c r="AE2747" s="24" t="n">
        <v>3</v>
      </c>
      <c r="AF2747" s="33" t="n"/>
      <c r="AG2747" s="33" t="n"/>
    </row>
    <row r="2748">
      <c r="A2748" s="24" t="inlineStr">
        <is>
          <t>Sheffield Wed|9</t>
        </is>
      </c>
      <c r="B2748" s="24" t="inlineStr">
        <is>
          <t>E2</t>
        </is>
      </c>
      <c r="C2748" s="24" t="inlineStr">
        <is>
          <t>League One</t>
        </is>
      </c>
      <c r="D2748" s="24" t="inlineStr">
        <is>
          <t>Sheffield Wed</t>
        </is>
      </c>
      <c r="E2748" s="24" t="n">
        <v>9</v>
      </c>
      <c r="F2748" s="24" t="n">
        <v>3</v>
      </c>
      <c r="G2748" s="29" t="n">
        <v>46312.625</v>
      </c>
      <c r="H2748" s="24" t="inlineStr">
        <is>
          <t>AFC Wimbledon</t>
        </is>
      </c>
      <c r="I2748" s="24" t="inlineStr">
        <is>
          <t>H</t>
        </is>
      </c>
      <c r="J2748" s="24" t="inlineStr">
        <is>
          <t>E2-Sheffiel-AFCWimbl</t>
        </is>
      </c>
      <c r="K2748" s="24" t="n">
        <v>23</v>
      </c>
      <c r="L2748" s="11">
        <f>IF(INDEX(Matches!$X:$X,AA2748)=0,"",IF(I2748="H",INDEX(Matches!$H:$H,AA2748),INDEX(Matches!$I:$I,AA2748)))</f>
        <v/>
      </c>
      <c r="M2748" s="11">
        <f>IF(INDEX(Matches!$X:$X,AA2748)=0,"",IF(I2748="H",INDEX(Matches!$I:$I,AA2748),INDEX(Matches!$H:$H,AA2748)))</f>
        <v/>
      </c>
      <c r="N2748" s="11">
        <f>IF(L2748="","",IF(L2748&gt;M2748,"W",IF(L2748=M2748,"D","L")))</f>
        <v/>
      </c>
      <c r="O2748" s="11">
        <f>IF(L2748="","",IF(L2748&gt;M2748,3,IF(L2748=M2748,1,0)))</f>
        <v/>
      </c>
      <c r="P2748" s="31">
        <f>IF(I2748="H",INDEX(Matches!$L:$L,AA2748),INDEX(Matches!$N:$N,AA2748))</f>
        <v/>
      </c>
      <c r="Q2748" s="31">
        <f>INDEX(Matches!$M:$M,AA2748)</f>
        <v/>
      </c>
      <c r="R2748" s="31">
        <f>IF(I2748="H",INDEX(Matches!$N:$N,AA2748),INDEX(Matches!$L:$L,AA2748))</f>
        <v/>
      </c>
      <c r="S2748" s="33">
        <f>IF(I2748="H",INDEX(Matches!$O:$O,AA2748),INDEX(Matches!$P:$P,AA2748))</f>
        <v/>
      </c>
      <c r="T2748" s="33">
        <f>IF(INDEX(Matches!$J:$J,AA2748)="","",IF(I2748="H",INDEX(Matches!$J:$J,AA2748),INDEX(Matches!$K:$K,AA2748)))</f>
        <v/>
      </c>
      <c r="U2748" s="33">
        <f>IF(INDEX(Matches!$K:$K,AA2748)="","",IF(I2748="H",INDEX(Matches!$K:$K,AA2748),INDEX(Matches!$J:$J,AA2748)))</f>
        <v/>
      </c>
      <c r="V2748" s="30">
        <f>IF(T2748="","",T2748-U2748)</f>
        <v/>
      </c>
      <c r="W2748" s="33">
        <f>IF(I2748="H",INDEX(Matches!$T:$T,AA2748),INDEX(Matches!$U:$U,AA2748))</f>
        <v/>
      </c>
      <c r="X2748" s="11">
        <f>INDEX(Matches!$X:$X,AA2748)</f>
        <v/>
      </c>
      <c r="Y2748" s="30">
        <f>IF(O2748="","",O2748-S2748)</f>
        <v/>
      </c>
      <c r="Z2748" s="30">
        <f>IF(W2748="","",W2748-S2748)</f>
        <v/>
      </c>
      <c r="AA2748" s="24">
        <f>MATCH(J2748,Matches!$A:$A,0)</f>
        <v/>
      </c>
      <c r="AB2748" s="33" t="n"/>
      <c r="AC2748" s="33" t="n"/>
      <c r="AD2748" s="24" t="n"/>
      <c r="AE2748" s="24" t="n">
        <v>3</v>
      </c>
      <c r="AF2748" s="33" t="n"/>
      <c r="AG2748" s="33" t="n"/>
    </row>
    <row r="2749">
      <c r="A2749" s="24" t="inlineStr">
        <is>
          <t>Sheffield Wed|10</t>
        </is>
      </c>
      <c r="B2749" s="24" t="inlineStr">
        <is>
          <t>E2</t>
        </is>
      </c>
      <c r="C2749" s="24" t="inlineStr">
        <is>
          <t>League One</t>
        </is>
      </c>
      <c r="D2749" s="24" t="inlineStr">
        <is>
          <t>Sheffield Wed</t>
        </is>
      </c>
      <c r="E2749" s="24" t="n">
        <v>10</v>
      </c>
      <c r="F2749" s="24" t="n">
        <v>3</v>
      </c>
      <c r="G2749" s="29" t="n">
        <v>46315.82291666666</v>
      </c>
      <c r="H2749" s="24" t="inlineStr">
        <is>
          <t>Notts County</t>
        </is>
      </c>
      <c r="I2749" s="24" t="inlineStr">
        <is>
          <t>A</t>
        </is>
      </c>
      <c r="J2749" s="24" t="inlineStr">
        <is>
          <t>E2-NottsCou-Sheffiel</t>
        </is>
      </c>
      <c r="K2749" s="24" t="n">
        <v>18</v>
      </c>
      <c r="L2749" s="11">
        <f>IF(INDEX(Matches!$X:$X,AA2749)=0,"",IF(I2749="H",INDEX(Matches!$H:$H,AA2749),INDEX(Matches!$I:$I,AA2749)))</f>
        <v/>
      </c>
      <c r="M2749" s="11">
        <f>IF(INDEX(Matches!$X:$X,AA2749)=0,"",IF(I2749="H",INDEX(Matches!$I:$I,AA2749),INDEX(Matches!$H:$H,AA2749)))</f>
        <v/>
      </c>
      <c r="N2749" s="11">
        <f>IF(L2749="","",IF(L2749&gt;M2749,"W",IF(L2749=M2749,"D","L")))</f>
        <v/>
      </c>
      <c r="O2749" s="11">
        <f>IF(L2749="","",IF(L2749&gt;M2749,3,IF(L2749=M2749,1,0)))</f>
        <v/>
      </c>
      <c r="P2749" s="31">
        <f>IF(I2749="H",INDEX(Matches!$L:$L,AA2749),INDEX(Matches!$N:$N,AA2749))</f>
        <v/>
      </c>
      <c r="Q2749" s="31">
        <f>INDEX(Matches!$M:$M,AA2749)</f>
        <v/>
      </c>
      <c r="R2749" s="31">
        <f>IF(I2749="H",INDEX(Matches!$N:$N,AA2749),INDEX(Matches!$L:$L,AA2749))</f>
        <v/>
      </c>
      <c r="S2749" s="33">
        <f>IF(I2749="H",INDEX(Matches!$O:$O,AA2749),INDEX(Matches!$P:$P,AA2749))</f>
        <v/>
      </c>
      <c r="T2749" s="33">
        <f>IF(INDEX(Matches!$J:$J,AA2749)="","",IF(I2749="H",INDEX(Matches!$J:$J,AA2749),INDEX(Matches!$K:$K,AA2749)))</f>
        <v/>
      </c>
      <c r="U2749" s="33">
        <f>IF(INDEX(Matches!$K:$K,AA2749)="","",IF(I2749="H",INDEX(Matches!$K:$K,AA2749),INDEX(Matches!$J:$J,AA2749)))</f>
        <v/>
      </c>
      <c r="V2749" s="30">
        <f>IF(T2749="","",T2749-U2749)</f>
        <v/>
      </c>
      <c r="W2749" s="33">
        <f>IF(I2749="H",INDEX(Matches!$T:$T,AA2749),INDEX(Matches!$U:$U,AA2749))</f>
        <v/>
      </c>
      <c r="X2749" s="11">
        <f>INDEX(Matches!$X:$X,AA2749)</f>
        <v/>
      </c>
      <c r="Y2749" s="30">
        <f>IF(O2749="","",O2749-S2749)</f>
        <v/>
      </c>
      <c r="Z2749" s="30">
        <f>IF(W2749="","",W2749-S2749)</f>
        <v/>
      </c>
      <c r="AA2749" s="24">
        <f>MATCH(J2749,Matches!$A:$A,0)</f>
        <v/>
      </c>
      <c r="AB2749" s="33" t="n"/>
      <c r="AC2749" s="33" t="n"/>
      <c r="AD2749" s="24" t="n"/>
      <c r="AE2749" s="24" t="n">
        <v>3</v>
      </c>
      <c r="AF2749" s="33" t="n"/>
      <c r="AG2749" s="33" t="n"/>
    </row>
    <row r="2750">
      <c r="A2750" s="24" t="inlineStr">
        <is>
          <t>Sheffield Wed|11</t>
        </is>
      </c>
      <c r="B2750" s="24" t="inlineStr">
        <is>
          <t>E2</t>
        </is>
      </c>
      <c r="C2750" s="24" t="inlineStr">
        <is>
          <t>League One</t>
        </is>
      </c>
      <c r="D2750" s="24" t="inlineStr">
        <is>
          <t>Sheffield Wed</t>
        </is>
      </c>
      <c r="E2750" s="24" t="n">
        <v>11</v>
      </c>
      <c r="F2750" s="24" t="n">
        <v>3</v>
      </c>
      <c r="G2750" s="29" t="n">
        <v>46319.625</v>
      </c>
      <c r="H2750" s="24" t="inlineStr">
        <is>
          <t>Doncaster</t>
        </is>
      </c>
      <c r="I2750" s="24" t="inlineStr">
        <is>
          <t>A</t>
        </is>
      </c>
      <c r="J2750" s="24" t="inlineStr">
        <is>
          <t>E2-Doncaste-Sheffiel</t>
        </is>
      </c>
      <c r="K2750" s="24" t="n">
        <v>15</v>
      </c>
      <c r="L2750" s="11">
        <f>IF(INDEX(Matches!$X:$X,AA2750)=0,"",IF(I2750="H",INDEX(Matches!$H:$H,AA2750),INDEX(Matches!$I:$I,AA2750)))</f>
        <v/>
      </c>
      <c r="M2750" s="11">
        <f>IF(INDEX(Matches!$X:$X,AA2750)=0,"",IF(I2750="H",INDEX(Matches!$I:$I,AA2750),INDEX(Matches!$H:$H,AA2750)))</f>
        <v/>
      </c>
      <c r="N2750" s="11">
        <f>IF(L2750="","",IF(L2750&gt;M2750,"W",IF(L2750=M2750,"D","L")))</f>
        <v/>
      </c>
      <c r="O2750" s="11">
        <f>IF(L2750="","",IF(L2750&gt;M2750,3,IF(L2750=M2750,1,0)))</f>
        <v/>
      </c>
      <c r="P2750" s="31">
        <f>IF(I2750="H",INDEX(Matches!$L:$L,AA2750),INDEX(Matches!$N:$N,AA2750))</f>
        <v/>
      </c>
      <c r="Q2750" s="31">
        <f>INDEX(Matches!$M:$M,AA2750)</f>
        <v/>
      </c>
      <c r="R2750" s="31">
        <f>IF(I2750="H",INDEX(Matches!$N:$N,AA2750),INDEX(Matches!$L:$L,AA2750))</f>
        <v/>
      </c>
      <c r="S2750" s="33">
        <f>IF(I2750="H",INDEX(Matches!$O:$O,AA2750),INDEX(Matches!$P:$P,AA2750))</f>
        <v/>
      </c>
      <c r="T2750" s="33">
        <f>IF(INDEX(Matches!$J:$J,AA2750)="","",IF(I2750="H",INDEX(Matches!$J:$J,AA2750),INDEX(Matches!$K:$K,AA2750)))</f>
        <v/>
      </c>
      <c r="U2750" s="33">
        <f>IF(INDEX(Matches!$K:$K,AA2750)="","",IF(I2750="H",INDEX(Matches!$K:$K,AA2750),INDEX(Matches!$J:$J,AA2750)))</f>
        <v/>
      </c>
      <c r="V2750" s="30">
        <f>IF(T2750="","",T2750-U2750)</f>
        <v/>
      </c>
      <c r="W2750" s="33">
        <f>IF(I2750="H",INDEX(Matches!$T:$T,AA2750),INDEX(Matches!$U:$U,AA2750))</f>
        <v/>
      </c>
      <c r="X2750" s="11">
        <f>INDEX(Matches!$X:$X,AA2750)</f>
        <v/>
      </c>
      <c r="Y2750" s="30">
        <f>IF(O2750="","",O2750-S2750)</f>
        <v/>
      </c>
      <c r="Z2750" s="30">
        <f>IF(W2750="","",W2750-S2750)</f>
        <v/>
      </c>
      <c r="AA2750" s="24">
        <f>MATCH(J2750,Matches!$A:$A,0)</f>
        <v/>
      </c>
      <c r="AB2750" s="33" t="n"/>
      <c r="AC2750" s="33" t="n">
        <v>1.515198289378732</v>
      </c>
      <c r="AD2750" s="24" t="n"/>
      <c r="AE2750" s="24" t="n">
        <v>4</v>
      </c>
      <c r="AF2750" s="33" t="n"/>
      <c r="AG2750" s="33" t="n"/>
    </row>
    <row r="2751">
      <c r="A2751" s="24" t="inlineStr">
        <is>
          <t>Sheffield Wed|12</t>
        </is>
      </c>
      <c r="B2751" s="24" t="inlineStr">
        <is>
          <t>E2</t>
        </is>
      </c>
      <c r="C2751" s="24" t="inlineStr">
        <is>
          <t>League One</t>
        </is>
      </c>
      <c r="D2751" s="24" t="inlineStr">
        <is>
          <t>Sheffield Wed</t>
        </is>
      </c>
      <c r="E2751" s="24" t="n">
        <v>12</v>
      </c>
      <c r="F2751" s="24" t="n">
        <v>3</v>
      </c>
      <c r="G2751" s="29" t="n">
        <v>46322.82291666666</v>
      </c>
      <c r="H2751" s="24" t="inlineStr">
        <is>
          <t>Cambridge</t>
        </is>
      </c>
      <c r="I2751" s="24" t="inlineStr">
        <is>
          <t>H</t>
        </is>
      </c>
      <c r="J2751" s="24" t="inlineStr">
        <is>
          <t>E2-Sheffiel-Cambridg</t>
        </is>
      </c>
      <c r="K2751" s="24" t="n">
        <v>21</v>
      </c>
      <c r="L2751" s="11">
        <f>IF(INDEX(Matches!$X:$X,AA2751)=0,"",IF(I2751="H",INDEX(Matches!$H:$H,AA2751),INDEX(Matches!$I:$I,AA2751)))</f>
        <v/>
      </c>
      <c r="M2751" s="11">
        <f>IF(INDEX(Matches!$X:$X,AA2751)=0,"",IF(I2751="H",INDEX(Matches!$I:$I,AA2751),INDEX(Matches!$H:$H,AA2751)))</f>
        <v/>
      </c>
      <c r="N2751" s="11">
        <f>IF(L2751="","",IF(L2751&gt;M2751,"W",IF(L2751=M2751,"D","L")))</f>
        <v/>
      </c>
      <c r="O2751" s="11">
        <f>IF(L2751="","",IF(L2751&gt;M2751,3,IF(L2751=M2751,1,0)))</f>
        <v/>
      </c>
      <c r="P2751" s="31">
        <f>IF(I2751="H",INDEX(Matches!$L:$L,AA2751),INDEX(Matches!$N:$N,AA2751))</f>
        <v/>
      </c>
      <c r="Q2751" s="31">
        <f>INDEX(Matches!$M:$M,AA2751)</f>
        <v/>
      </c>
      <c r="R2751" s="31">
        <f>IF(I2751="H",INDEX(Matches!$N:$N,AA2751),INDEX(Matches!$L:$L,AA2751))</f>
        <v/>
      </c>
      <c r="S2751" s="33">
        <f>IF(I2751="H",INDEX(Matches!$O:$O,AA2751),INDEX(Matches!$P:$P,AA2751))</f>
        <v/>
      </c>
      <c r="T2751" s="33">
        <f>IF(INDEX(Matches!$J:$J,AA2751)="","",IF(I2751="H",INDEX(Matches!$J:$J,AA2751),INDEX(Matches!$K:$K,AA2751)))</f>
        <v/>
      </c>
      <c r="U2751" s="33">
        <f>IF(INDEX(Matches!$K:$K,AA2751)="","",IF(I2751="H",INDEX(Matches!$K:$K,AA2751),INDEX(Matches!$J:$J,AA2751)))</f>
        <v/>
      </c>
      <c r="V2751" s="30">
        <f>IF(T2751="","",T2751-U2751)</f>
        <v/>
      </c>
      <c r="W2751" s="33">
        <f>IF(I2751="H",INDEX(Matches!$T:$T,AA2751),INDEX(Matches!$U:$U,AA2751))</f>
        <v/>
      </c>
      <c r="X2751" s="11">
        <f>INDEX(Matches!$X:$X,AA2751)</f>
        <v/>
      </c>
      <c r="Y2751" s="30">
        <f>IF(O2751="","",O2751-S2751)</f>
        <v/>
      </c>
      <c r="Z2751" s="30">
        <f>IF(W2751="","",W2751-S2751)</f>
        <v/>
      </c>
      <c r="AA2751" s="24">
        <f>MATCH(J2751,Matches!$A:$A,0)</f>
        <v/>
      </c>
      <c r="AB2751" s="33" t="n"/>
      <c r="AC2751" s="33" t="n">
        <v>1.927493725077803</v>
      </c>
      <c r="AD2751" s="24" t="n"/>
      <c r="AE2751" s="24" t="n">
        <v>3</v>
      </c>
      <c r="AF2751" s="33" t="n"/>
      <c r="AG2751" s="33" t="n"/>
    </row>
    <row r="2752">
      <c r="A2752" s="24" t="inlineStr">
        <is>
          <t>Sheffield Wed|13</t>
        </is>
      </c>
      <c r="B2752" s="24" t="inlineStr">
        <is>
          <t>E2</t>
        </is>
      </c>
      <c r="C2752" s="24" t="inlineStr">
        <is>
          <t>League One</t>
        </is>
      </c>
      <c r="D2752" s="24" t="inlineStr">
        <is>
          <t>Sheffield Wed</t>
        </is>
      </c>
      <c r="E2752" s="24" t="n">
        <v>13</v>
      </c>
      <c r="F2752" s="24" t="n">
        <v>4</v>
      </c>
      <c r="G2752" s="29" t="n">
        <v>46327.58333333334</v>
      </c>
      <c r="H2752" s="24" t="inlineStr">
        <is>
          <t>Blackpool</t>
        </is>
      </c>
      <c r="I2752" s="24" t="inlineStr">
        <is>
          <t>H</t>
        </is>
      </c>
      <c r="J2752" s="24" t="inlineStr">
        <is>
          <t>E2-Sheffiel-Blackpoo</t>
        </is>
      </c>
      <c r="K2752" s="24" t="n">
        <v>10</v>
      </c>
      <c r="L2752" s="11">
        <f>IF(INDEX(Matches!$X:$X,AA2752)=0,"",IF(I2752="H",INDEX(Matches!$H:$H,AA2752),INDEX(Matches!$I:$I,AA2752)))</f>
        <v/>
      </c>
      <c r="M2752" s="11">
        <f>IF(INDEX(Matches!$X:$X,AA2752)=0,"",IF(I2752="H",INDEX(Matches!$I:$I,AA2752),INDEX(Matches!$H:$H,AA2752)))</f>
        <v/>
      </c>
      <c r="N2752" s="11">
        <f>IF(L2752="","",IF(L2752&gt;M2752,"W",IF(L2752=M2752,"D","L")))</f>
        <v/>
      </c>
      <c r="O2752" s="11">
        <f>IF(L2752="","",IF(L2752&gt;M2752,3,IF(L2752=M2752,1,0)))</f>
        <v/>
      </c>
      <c r="P2752" s="31">
        <f>IF(I2752="H",INDEX(Matches!$L:$L,AA2752),INDEX(Matches!$N:$N,AA2752))</f>
        <v/>
      </c>
      <c r="Q2752" s="31">
        <f>INDEX(Matches!$M:$M,AA2752)</f>
        <v/>
      </c>
      <c r="R2752" s="31">
        <f>IF(I2752="H",INDEX(Matches!$N:$N,AA2752),INDEX(Matches!$L:$L,AA2752))</f>
        <v/>
      </c>
      <c r="S2752" s="33">
        <f>IF(I2752="H",INDEX(Matches!$O:$O,AA2752),INDEX(Matches!$P:$P,AA2752))</f>
        <v/>
      </c>
      <c r="T2752" s="33">
        <f>IF(INDEX(Matches!$J:$J,AA2752)="","",IF(I2752="H",INDEX(Matches!$J:$J,AA2752),INDEX(Matches!$K:$K,AA2752)))</f>
        <v/>
      </c>
      <c r="U2752" s="33">
        <f>IF(INDEX(Matches!$K:$K,AA2752)="","",IF(I2752="H",INDEX(Matches!$K:$K,AA2752),INDEX(Matches!$J:$J,AA2752)))</f>
        <v/>
      </c>
      <c r="V2752" s="30">
        <f>IF(T2752="","",T2752-U2752)</f>
        <v/>
      </c>
      <c r="W2752" s="33">
        <f>IF(I2752="H",INDEX(Matches!$T:$T,AA2752),INDEX(Matches!$U:$U,AA2752))</f>
        <v/>
      </c>
      <c r="X2752" s="11">
        <f>INDEX(Matches!$X:$X,AA2752)</f>
        <v/>
      </c>
      <c r="Y2752" s="30">
        <f>IF(O2752="","",O2752-S2752)</f>
        <v/>
      </c>
      <c r="Z2752" s="30">
        <f>IF(W2752="","",W2752-S2752)</f>
        <v/>
      </c>
      <c r="AA2752" s="24">
        <f>MATCH(J2752,Matches!$A:$A,0)</f>
        <v/>
      </c>
      <c r="AB2752" s="33" t="n"/>
      <c r="AC2752" s="33" t="n">
        <v>1.786200766348008</v>
      </c>
      <c r="AD2752" s="24" t="n"/>
      <c r="AE2752" s="24" t="n">
        <v>4</v>
      </c>
      <c r="AF2752" s="33" t="n"/>
      <c r="AG2752" s="33" t="n"/>
    </row>
    <row r="2753">
      <c r="A2753" s="24" t="inlineStr">
        <is>
          <t>Sheffield Wed|14</t>
        </is>
      </c>
      <c r="B2753" s="24" t="inlineStr">
        <is>
          <t>E2</t>
        </is>
      </c>
      <c r="C2753" s="24" t="inlineStr">
        <is>
          <t>League One</t>
        </is>
      </c>
      <c r="D2753" s="24" t="inlineStr">
        <is>
          <t>Sheffield Wed</t>
        </is>
      </c>
      <c r="E2753" s="24" t="n">
        <v>14</v>
      </c>
      <c r="F2753" s="24" t="n">
        <v>4</v>
      </c>
      <c r="G2753" s="29" t="n">
        <v>46340.625</v>
      </c>
      <c r="H2753" s="24" t="inlineStr">
        <is>
          <t>Plymouth</t>
        </is>
      </c>
      <c r="I2753" s="24" t="inlineStr">
        <is>
          <t>H</t>
        </is>
      </c>
      <c r="J2753" s="24" t="inlineStr">
        <is>
          <t>E2-Sheffiel-Plymouth</t>
        </is>
      </c>
      <c r="K2753" s="24" t="n">
        <v>5</v>
      </c>
      <c r="L2753" s="11">
        <f>IF(INDEX(Matches!$X:$X,AA2753)=0,"",IF(I2753="H",INDEX(Matches!$H:$H,AA2753),INDEX(Matches!$I:$I,AA2753)))</f>
        <v/>
      </c>
      <c r="M2753" s="11">
        <f>IF(INDEX(Matches!$X:$X,AA2753)=0,"",IF(I2753="H",INDEX(Matches!$I:$I,AA2753),INDEX(Matches!$H:$H,AA2753)))</f>
        <v/>
      </c>
      <c r="N2753" s="11">
        <f>IF(L2753="","",IF(L2753&gt;M2753,"W",IF(L2753=M2753,"D","L")))</f>
        <v/>
      </c>
      <c r="O2753" s="11">
        <f>IF(L2753="","",IF(L2753&gt;M2753,3,IF(L2753=M2753,1,0)))</f>
        <v/>
      </c>
      <c r="P2753" s="31">
        <f>IF(I2753="H",INDEX(Matches!$L:$L,AA2753),INDEX(Matches!$N:$N,AA2753))</f>
        <v/>
      </c>
      <c r="Q2753" s="31">
        <f>INDEX(Matches!$M:$M,AA2753)</f>
        <v/>
      </c>
      <c r="R2753" s="31">
        <f>IF(I2753="H",INDEX(Matches!$N:$N,AA2753),INDEX(Matches!$L:$L,AA2753))</f>
        <v/>
      </c>
      <c r="S2753" s="33">
        <f>IF(I2753="H",INDEX(Matches!$O:$O,AA2753),INDEX(Matches!$P:$P,AA2753))</f>
        <v/>
      </c>
      <c r="T2753" s="33">
        <f>IF(INDEX(Matches!$J:$J,AA2753)="","",IF(I2753="H",INDEX(Matches!$J:$J,AA2753),INDEX(Matches!$K:$K,AA2753)))</f>
        <v/>
      </c>
      <c r="U2753" s="33">
        <f>IF(INDEX(Matches!$K:$K,AA2753)="","",IF(I2753="H",INDEX(Matches!$K:$K,AA2753),INDEX(Matches!$J:$J,AA2753)))</f>
        <v/>
      </c>
      <c r="V2753" s="30">
        <f>IF(T2753="","",T2753-U2753)</f>
        <v/>
      </c>
      <c r="W2753" s="33">
        <f>IF(I2753="H",INDEX(Matches!$T:$T,AA2753),INDEX(Matches!$U:$U,AA2753))</f>
        <v/>
      </c>
      <c r="X2753" s="11">
        <f>INDEX(Matches!$X:$X,AA2753)</f>
        <v/>
      </c>
      <c r="Y2753" s="30">
        <f>IF(O2753="","",O2753-S2753)</f>
        <v/>
      </c>
      <c r="Z2753" s="30">
        <f>IF(W2753="","",W2753-S2753)</f>
        <v/>
      </c>
      <c r="AA2753" s="24">
        <f>MATCH(J2753,Matches!$A:$A,0)</f>
        <v/>
      </c>
      <c r="AB2753" s="33" t="n"/>
      <c r="AC2753" s="33" t="n">
        <v>1.660144134055314</v>
      </c>
      <c r="AD2753" s="24" t="n"/>
      <c r="AE2753" s="24" t="n">
        <v>4</v>
      </c>
      <c r="AF2753" s="33" t="n"/>
      <c r="AG2753" s="33" t="n"/>
    </row>
    <row r="2754">
      <c r="A2754" s="24" t="inlineStr">
        <is>
          <t>Sheffield Wed|15</t>
        </is>
      </c>
      <c r="B2754" s="24" t="inlineStr">
        <is>
          <t>E2</t>
        </is>
      </c>
      <c r="C2754" s="24" t="inlineStr">
        <is>
          <t>League One</t>
        </is>
      </c>
      <c r="D2754" s="24" t="inlineStr">
        <is>
          <t>Sheffield Wed</t>
        </is>
      </c>
      <c r="E2754" s="24" t="n">
        <v>15</v>
      </c>
      <c r="F2754" s="24" t="n">
        <v>4</v>
      </c>
      <c r="G2754" s="29" t="n">
        <v>46346.83333333334</v>
      </c>
      <c r="H2754" s="24" t="inlineStr">
        <is>
          <t>Barnsley</t>
        </is>
      </c>
      <c r="I2754" s="24" t="inlineStr">
        <is>
          <t>A</t>
        </is>
      </c>
      <c r="J2754" s="24" t="inlineStr">
        <is>
          <t>E2-Barnsley-Sheffiel</t>
        </is>
      </c>
      <c r="K2754" s="24" t="n">
        <v>13</v>
      </c>
      <c r="L2754" s="11">
        <f>IF(INDEX(Matches!$X:$X,AA2754)=0,"",IF(I2754="H",INDEX(Matches!$H:$H,AA2754),INDEX(Matches!$I:$I,AA2754)))</f>
        <v/>
      </c>
      <c r="M2754" s="11">
        <f>IF(INDEX(Matches!$X:$X,AA2754)=0,"",IF(I2754="H",INDEX(Matches!$I:$I,AA2754),INDEX(Matches!$H:$H,AA2754)))</f>
        <v/>
      </c>
      <c r="N2754" s="11">
        <f>IF(L2754="","",IF(L2754&gt;M2754,"W",IF(L2754=M2754,"D","L")))</f>
        <v/>
      </c>
      <c r="O2754" s="11">
        <f>IF(L2754="","",IF(L2754&gt;M2754,3,IF(L2754=M2754,1,0)))</f>
        <v/>
      </c>
      <c r="P2754" s="31">
        <f>IF(I2754="H",INDEX(Matches!$L:$L,AA2754),INDEX(Matches!$N:$N,AA2754))</f>
        <v/>
      </c>
      <c r="Q2754" s="31">
        <f>INDEX(Matches!$M:$M,AA2754)</f>
        <v/>
      </c>
      <c r="R2754" s="31">
        <f>IF(I2754="H",INDEX(Matches!$N:$N,AA2754),INDEX(Matches!$L:$L,AA2754))</f>
        <v/>
      </c>
      <c r="S2754" s="33">
        <f>IF(I2754="H",INDEX(Matches!$O:$O,AA2754),INDEX(Matches!$P:$P,AA2754))</f>
        <v/>
      </c>
      <c r="T2754" s="33">
        <f>IF(INDEX(Matches!$J:$J,AA2754)="","",IF(I2754="H",INDEX(Matches!$J:$J,AA2754),INDEX(Matches!$K:$K,AA2754)))</f>
        <v/>
      </c>
      <c r="U2754" s="33">
        <f>IF(INDEX(Matches!$K:$K,AA2754)="","",IF(I2754="H",INDEX(Matches!$K:$K,AA2754),INDEX(Matches!$J:$J,AA2754)))</f>
        <v/>
      </c>
      <c r="V2754" s="30">
        <f>IF(T2754="","",T2754-U2754)</f>
        <v/>
      </c>
      <c r="W2754" s="33">
        <f>IF(I2754="H",INDEX(Matches!$T:$T,AA2754),INDEX(Matches!$U:$U,AA2754))</f>
        <v/>
      </c>
      <c r="X2754" s="11">
        <f>INDEX(Matches!$X:$X,AA2754)</f>
        <v/>
      </c>
      <c r="Y2754" s="30">
        <f>IF(O2754="","",O2754-S2754)</f>
        <v/>
      </c>
      <c r="Z2754" s="30">
        <f>IF(W2754="","",W2754-S2754)</f>
        <v/>
      </c>
      <c r="AA2754" s="24">
        <f>MATCH(J2754,Matches!$A:$A,0)</f>
        <v/>
      </c>
      <c r="AB2754" s="33" t="n"/>
      <c r="AC2754" s="33" t="n">
        <v>1.494280927275413</v>
      </c>
      <c r="AD2754" s="24" t="n"/>
      <c r="AE2754" s="24" t="n">
        <v>4</v>
      </c>
      <c r="AF2754" s="33" t="n"/>
      <c r="AG2754" s="33" t="n"/>
    </row>
    <row r="2755">
      <c r="A2755" s="24" t="inlineStr">
        <is>
          <t>Sheffield Wed|16</t>
        </is>
      </c>
      <c r="B2755" s="24" t="inlineStr">
        <is>
          <t>E2</t>
        </is>
      </c>
      <c r="C2755" s="24" t="inlineStr">
        <is>
          <t>League One</t>
        </is>
      </c>
      <c r="D2755" s="24" t="inlineStr">
        <is>
          <t>Sheffield Wed</t>
        </is>
      </c>
      <c r="E2755" s="24" t="n">
        <v>16</v>
      </c>
      <c r="F2755" s="24" t="n">
        <v>4</v>
      </c>
      <c r="G2755" s="29" t="n">
        <v>46350.82291666666</v>
      </c>
      <c r="H2755" s="24" t="inlineStr">
        <is>
          <t>Stevenage</t>
        </is>
      </c>
      <c r="I2755" s="24" t="inlineStr">
        <is>
          <t>A</t>
        </is>
      </c>
      <c r="J2755" s="24" t="inlineStr">
        <is>
          <t>E2-Stevenag-Sheffiel</t>
        </is>
      </c>
      <c r="K2755" s="24" t="n">
        <v>17</v>
      </c>
      <c r="L2755" s="11">
        <f>IF(INDEX(Matches!$X:$X,AA2755)=0,"",IF(I2755="H",INDEX(Matches!$H:$H,AA2755),INDEX(Matches!$I:$I,AA2755)))</f>
        <v/>
      </c>
      <c r="M2755" s="11">
        <f>IF(INDEX(Matches!$X:$X,AA2755)=0,"",IF(I2755="H",INDEX(Matches!$I:$I,AA2755),INDEX(Matches!$H:$H,AA2755)))</f>
        <v/>
      </c>
      <c r="N2755" s="11">
        <f>IF(L2755="","",IF(L2755&gt;M2755,"W",IF(L2755=M2755,"D","L")))</f>
        <v/>
      </c>
      <c r="O2755" s="11">
        <f>IF(L2755="","",IF(L2755&gt;M2755,3,IF(L2755=M2755,1,0)))</f>
        <v/>
      </c>
      <c r="P2755" s="31">
        <f>IF(I2755="H",INDEX(Matches!$L:$L,AA2755),INDEX(Matches!$N:$N,AA2755))</f>
        <v/>
      </c>
      <c r="Q2755" s="31">
        <f>INDEX(Matches!$M:$M,AA2755)</f>
        <v/>
      </c>
      <c r="R2755" s="31">
        <f>IF(I2755="H",INDEX(Matches!$N:$N,AA2755),INDEX(Matches!$L:$L,AA2755))</f>
        <v/>
      </c>
      <c r="S2755" s="33">
        <f>IF(I2755="H",INDEX(Matches!$O:$O,AA2755),INDEX(Matches!$P:$P,AA2755))</f>
        <v/>
      </c>
      <c r="T2755" s="33">
        <f>IF(INDEX(Matches!$J:$J,AA2755)="","",IF(I2755="H",INDEX(Matches!$J:$J,AA2755),INDEX(Matches!$K:$K,AA2755)))</f>
        <v/>
      </c>
      <c r="U2755" s="33">
        <f>IF(INDEX(Matches!$K:$K,AA2755)="","",IF(I2755="H",INDEX(Matches!$K:$K,AA2755),INDEX(Matches!$J:$J,AA2755)))</f>
        <v/>
      </c>
      <c r="V2755" s="30">
        <f>IF(T2755="","",T2755-U2755)</f>
        <v/>
      </c>
      <c r="W2755" s="33">
        <f>IF(I2755="H",INDEX(Matches!$T:$T,AA2755),INDEX(Matches!$U:$U,AA2755))</f>
        <v/>
      </c>
      <c r="X2755" s="11">
        <f>INDEX(Matches!$X:$X,AA2755)</f>
        <v/>
      </c>
      <c r="Y2755" s="30">
        <f>IF(O2755="","",O2755-S2755)</f>
        <v/>
      </c>
      <c r="Z2755" s="30">
        <f>IF(W2755="","",W2755-S2755)</f>
        <v/>
      </c>
      <c r="AA2755" s="24">
        <f>MATCH(J2755,Matches!$A:$A,0)</f>
        <v/>
      </c>
      <c r="AB2755" s="33" t="n"/>
      <c r="AC2755" s="33" t="n">
        <v>1.500522622362848</v>
      </c>
      <c r="AD2755" s="24" t="n"/>
      <c r="AE2755" s="24" t="n">
        <v>2</v>
      </c>
      <c r="AF2755" s="33" t="n"/>
      <c r="AG2755" s="33" t="n"/>
    </row>
    <row r="2756">
      <c r="A2756" s="24" t="inlineStr">
        <is>
          <t>Sheffield Wed|17</t>
        </is>
      </c>
      <c r="B2756" s="24" t="inlineStr">
        <is>
          <t>E2</t>
        </is>
      </c>
      <c r="C2756" s="24" t="inlineStr">
        <is>
          <t>League One</t>
        </is>
      </c>
      <c r="D2756" s="24" t="inlineStr">
        <is>
          <t>Sheffield Wed</t>
        </is>
      </c>
      <c r="E2756" s="24" t="n">
        <v>17</v>
      </c>
      <c r="F2756" s="24" t="n">
        <v>5</v>
      </c>
      <c r="G2756" s="29" t="n">
        <v>46354.625</v>
      </c>
      <c r="H2756" s="24" t="inlineStr">
        <is>
          <t>Reading</t>
        </is>
      </c>
      <c r="I2756" s="24" t="inlineStr">
        <is>
          <t>H</t>
        </is>
      </c>
      <c r="J2756" s="24" t="inlineStr">
        <is>
          <t>E2-Sheffiel-Reading</t>
        </is>
      </c>
      <c r="K2756" s="24" t="n">
        <v>12</v>
      </c>
      <c r="L2756" s="11">
        <f>IF(INDEX(Matches!$X:$X,AA2756)=0,"",IF(I2756="H",INDEX(Matches!$H:$H,AA2756),INDEX(Matches!$I:$I,AA2756)))</f>
        <v/>
      </c>
      <c r="M2756" s="11">
        <f>IF(INDEX(Matches!$X:$X,AA2756)=0,"",IF(I2756="H",INDEX(Matches!$I:$I,AA2756),INDEX(Matches!$H:$H,AA2756)))</f>
        <v/>
      </c>
      <c r="N2756" s="11">
        <f>IF(L2756="","",IF(L2756&gt;M2756,"W",IF(L2756=M2756,"D","L")))</f>
        <v/>
      </c>
      <c r="O2756" s="11">
        <f>IF(L2756="","",IF(L2756&gt;M2756,3,IF(L2756=M2756,1,0)))</f>
        <v/>
      </c>
      <c r="P2756" s="31">
        <f>IF(I2756="H",INDEX(Matches!$L:$L,AA2756),INDEX(Matches!$N:$N,AA2756))</f>
        <v/>
      </c>
      <c r="Q2756" s="31">
        <f>INDEX(Matches!$M:$M,AA2756)</f>
        <v/>
      </c>
      <c r="R2756" s="31">
        <f>IF(I2756="H",INDEX(Matches!$N:$N,AA2756),INDEX(Matches!$L:$L,AA2756))</f>
        <v/>
      </c>
      <c r="S2756" s="33">
        <f>IF(I2756="H",INDEX(Matches!$O:$O,AA2756),INDEX(Matches!$P:$P,AA2756))</f>
        <v/>
      </c>
      <c r="T2756" s="33">
        <f>IF(INDEX(Matches!$J:$J,AA2756)="","",IF(I2756="H",INDEX(Matches!$J:$J,AA2756),INDEX(Matches!$K:$K,AA2756)))</f>
        <v/>
      </c>
      <c r="U2756" s="33">
        <f>IF(INDEX(Matches!$K:$K,AA2756)="","",IF(I2756="H",INDEX(Matches!$K:$K,AA2756),INDEX(Matches!$J:$J,AA2756)))</f>
        <v/>
      </c>
      <c r="V2756" s="30">
        <f>IF(T2756="","",T2756-U2756)</f>
        <v/>
      </c>
      <c r="W2756" s="33">
        <f>IF(I2756="H",INDEX(Matches!$T:$T,AA2756),INDEX(Matches!$U:$U,AA2756))</f>
        <v/>
      </c>
      <c r="X2756" s="11">
        <f>INDEX(Matches!$X:$X,AA2756)</f>
        <v/>
      </c>
      <c r="Y2756" s="30">
        <f>IF(O2756="","",O2756-S2756)</f>
        <v/>
      </c>
      <c r="Z2756" s="30">
        <f>IF(W2756="","",W2756-S2756)</f>
        <v/>
      </c>
      <c r="AA2756" s="24">
        <f>MATCH(J2756,Matches!$A:$A,0)</f>
        <v/>
      </c>
      <c r="AB2756" s="33" t="n"/>
      <c r="AC2756" s="33" t="n">
        <v>1.7104540222193</v>
      </c>
      <c r="AD2756" s="24" t="n"/>
      <c r="AE2756" s="24" t="n">
        <v>5</v>
      </c>
      <c r="AF2756" s="33" t="n"/>
      <c r="AG2756" s="33" t="n"/>
    </row>
    <row r="2757">
      <c r="A2757" s="24" t="inlineStr">
        <is>
          <t>Sheffield Wed|18</t>
        </is>
      </c>
      <c r="B2757" s="24" t="inlineStr">
        <is>
          <t>E2</t>
        </is>
      </c>
      <c r="C2757" s="24" t="inlineStr">
        <is>
          <t>League One</t>
        </is>
      </c>
      <c r="D2757" s="24" t="inlineStr">
        <is>
          <t>Sheffield Wed</t>
        </is>
      </c>
      <c r="E2757" s="24" t="n">
        <v>18</v>
      </c>
      <c r="F2757" s="24" t="n">
        <v>5</v>
      </c>
      <c r="G2757" s="29" t="n">
        <v>46357.82291666666</v>
      </c>
      <c r="H2757" s="24" t="inlineStr">
        <is>
          <t>Oxford</t>
        </is>
      </c>
      <c r="I2757" s="24" t="inlineStr">
        <is>
          <t>A</t>
        </is>
      </c>
      <c r="J2757" s="24" t="inlineStr">
        <is>
          <t>E2-Oxford-Sheffiel</t>
        </is>
      </c>
      <c r="K2757" s="24" t="n">
        <v>11</v>
      </c>
      <c r="L2757" s="11">
        <f>IF(INDEX(Matches!$X:$X,AA2757)=0,"",IF(I2757="H",INDEX(Matches!$H:$H,AA2757),INDEX(Matches!$I:$I,AA2757)))</f>
        <v/>
      </c>
      <c r="M2757" s="11">
        <f>IF(INDEX(Matches!$X:$X,AA2757)=0,"",IF(I2757="H",INDEX(Matches!$I:$I,AA2757),INDEX(Matches!$H:$H,AA2757)))</f>
        <v/>
      </c>
      <c r="N2757" s="11">
        <f>IF(L2757="","",IF(L2757&gt;M2757,"W",IF(L2757=M2757,"D","L")))</f>
        <v/>
      </c>
      <c r="O2757" s="11">
        <f>IF(L2757="","",IF(L2757&gt;M2757,3,IF(L2757=M2757,1,0)))</f>
        <v/>
      </c>
      <c r="P2757" s="31">
        <f>IF(I2757="H",INDEX(Matches!$L:$L,AA2757),INDEX(Matches!$N:$N,AA2757))</f>
        <v/>
      </c>
      <c r="Q2757" s="31">
        <f>INDEX(Matches!$M:$M,AA2757)</f>
        <v/>
      </c>
      <c r="R2757" s="31">
        <f>IF(I2757="H",INDEX(Matches!$N:$N,AA2757),INDEX(Matches!$L:$L,AA2757))</f>
        <v/>
      </c>
      <c r="S2757" s="33">
        <f>IF(I2757="H",INDEX(Matches!$O:$O,AA2757),INDEX(Matches!$P:$P,AA2757))</f>
        <v/>
      </c>
      <c r="T2757" s="33">
        <f>IF(INDEX(Matches!$J:$J,AA2757)="","",IF(I2757="H",INDEX(Matches!$J:$J,AA2757),INDEX(Matches!$K:$K,AA2757)))</f>
        <v/>
      </c>
      <c r="U2757" s="33">
        <f>IF(INDEX(Matches!$K:$K,AA2757)="","",IF(I2757="H",INDEX(Matches!$K:$K,AA2757),INDEX(Matches!$J:$J,AA2757)))</f>
        <v/>
      </c>
      <c r="V2757" s="30">
        <f>IF(T2757="","",T2757-U2757)</f>
        <v/>
      </c>
      <c r="W2757" s="33">
        <f>IF(I2757="H",INDEX(Matches!$T:$T,AA2757),INDEX(Matches!$U:$U,AA2757))</f>
        <v/>
      </c>
      <c r="X2757" s="11">
        <f>INDEX(Matches!$X:$X,AA2757)</f>
        <v/>
      </c>
      <c r="Y2757" s="30">
        <f>IF(O2757="","",O2757-S2757)</f>
        <v/>
      </c>
      <c r="Z2757" s="30">
        <f>IF(W2757="","",W2757-S2757)</f>
        <v/>
      </c>
      <c r="AA2757" s="24">
        <f>MATCH(J2757,Matches!$A:$A,0)</f>
        <v/>
      </c>
      <c r="AB2757" s="33" t="n"/>
      <c r="AC2757" s="33" t="n">
        <v>1.467318994711801</v>
      </c>
      <c r="AD2757" s="24" t="n"/>
      <c r="AE2757" s="24" t="n">
        <v>5</v>
      </c>
      <c r="AF2757" s="33" t="n"/>
      <c r="AG2757" s="33" t="n"/>
    </row>
    <row r="2758">
      <c r="A2758" s="24" t="inlineStr">
        <is>
          <t>Sheffield Wed|19</t>
        </is>
      </c>
      <c r="B2758" s="24" t="inlineStr">
        <is>
          <t>E2</t>
        </is>
      </c>
      <c r="C2758" s="24" t="inlineStr">
        <is>
          <t>League One</t>
        </is>
      </c>
      <c r="D2758" s="24" t="inlineStr">
        <is>
          <t>Sheffield Wed</t>
        </is>
      </c>
      <c r="E2758" s="24" t="n">
        <v>19</v>
      </c>
      <c r="F2758" s="24" t="n">
        <v>5</v>
      </c>
      <c r="G2758" s="29" t="n">
        <v>46366.83333333334</v>
      </c>
      <c r="H2758" s="24" t="inlineStr">
        <is>
          <t>Leicester</t>
        </is>
      </c>
      <c r="I2758" s="24" t="inlineStr">
        <is>
          <t>A</t>
        </is>
      </c>
      <c r="J2758" s="24" t="inlineStr">
        <is>
          <t>E2-Leiceste-Sheffiel</t>
        </is>
      </c>
      <c r="K2758" s="24" t="n">
        <v>1</v>
      </c>
      <c r="L2758" s="11">
        <f>IF(INDEX(Matches!$X:$X,AA2758)=0,"",IF(I2758="H",INDEX(Matches!$H:$H,AA2758),INDEX(Matches!$I:$I,AA2758)))</f>
        <v/>
      </c>
      <c r="M2758" s="11">
        <f>IF(INDEX(Matches!$X:$X,AA2758)=0,"",IF(I2758="H",INDEX(Matches!$I:$I,AA2758),INDEX(Matches!$H:$H,AA2758)))</f>
        <v/>
      </c>
      <c r="N2758" s="11">
        <f>IF(L2758="","",IF(L2758&gt;M2758,"W",IF(L2758=M2758,"D","L")))</f>
        <v/>
      </c>
      <c r="O2758" s="11">
        <f>IF(L2758="","",IF(L2758&gt;M2758,3,IF(L2758=M2758,1,0)))</f>
        <v/>
      </c>
      <c r="P2758" s="31">
        <f>IF(I2758="H",INDEX(Matches!$L:$L,AA2758),INDEX(Matches!$N:$N,AA2758))</f>
        <v/>
      </c>
      <c r="Q2758" s="31">
        <f>INDEX(Matches!$M:$M,AA2758)</f>
        <v/>
      </c>
      <c r="R2758" s="31">
        <f>IF(I2758="H",INDEX(Matches!$N:$N,AA2758),INDEX(Matches!$L:$L,AA2758))</f>
        <v/>
      </c>
      <c r="S2758" s="33">
        <f>IF(I2758="H",INDEX(Matches!$O:$O,AA2758),INDEX(Matches!$P:$P,AA2758))</f>
        <v/>
      </c>
      <c r="T2758" s="33">
        <f>IF(INDEX(Matches!$J:$J,AA2758)="","",IF(I2758="H",INDEX(Matches!$J:$J,AA2758),INDEX(Matches!$K:$K,AA2758)))</f>
        <v/>
      </c>
      <c r="U2758" s="33">
        <f>IF(INDEX(Matches!$K:$K,AA2758)="","",IF(I2758="H",INDEX(Matches!$K:$K,AA2758),INDEX(Matches!$J:$J,AA2758)))</f>
        <v/>
      </c>
      <c r="V2758" s="30">
        <f>IF(T2758="","",T2758-U2758)</f>
        <v/>
      </c>
      <c r="W2758" s="33">
        <f>IF(I2758="H",INDEX(Matches!$T:$T,AA2758),INDEX(Matches!$U:$U,AA2758))</f>
        <v/>
      </c>
      <c r="X2758" s="11">
        <f>INDEX(Matches!$X:$X,AA2758)</f>
        <v/>
      </c>
      <c r="Y2758" s="30">
        <f>IF(O2758="","",O2758-S2758)</f>
        <v/>
      </c>
      <c r="Z2758" s="30">
        <f>IF(W2758="","",W2758-S2758)</f>
        <v/>
      </c>
      <c r="AA2758" s="24">
        <f>MATCH(J2758,Matches!$A:$A,0)</f>
        <v/>
      </c>
      <c r="AB2758" s="33" t="n"/>
      <c r="AC2758" s="33" t="n">
        <v>1.052409248076</v>
      </c>
      <c r="AD2758" s="24" t="n"/>
      <c r="AE2758" s="24" t="n">
        <v>5</v>
      </c>
      <c r="AF2758" s="33" t="n"/>
      <c r="AG2758" s="33" t="n"/>
    </row>
    <row r="2759">
      <c r="A2759" s="24" t="inlineStr">
        <is>
          <t>Sheffield Wed|20</t>
        </is>
      </c>
      <c r="B2759" s="24" t="inlineStr">
        <is>
          <t>E2</t>
        </is>
      </c>
      <c r="C2759" s="24" t="inlineStr">
        <is>
          <t>League One</t>
        </is>
      </c>
      <c r="D2759" s="24" t="inlineStr">
        <is>
          <t>Sheffield Wed</t>
        </is>
      </c>
      <c r="E2759" s="24" t="n">
        <v>20</v>
      </c>
      <c r="F2759" s="24" t="n">
        <v>5</v>
      </c>
      <c r="G2759" s="29" t="n">
        <v>46375.52083333334</v>
      </c>
      <c r="H2759" s="24" t="inlineStr">
        <is>
          <t>Luton</t>
        </is>
      </c>
      <c r="I2759" s="24" t="inlineStr">
        <is>
          <t>H</t>
        </is>
      </c>
      <c r="J2759" s="24" t="inlineStr">
        <is>
          <t>E2-Sheffiel-Luton</t>
        </is>
      </c>
      <c r="K2759" s="24" t="n">
        <v>3</v>
      </c>
      <c r="L2759" s="11">
        <f>IF(INDEX(Matches!$X:$X,AA2759)=0,"",IF(I2759="H",INDEX(Matches!$H:$H,AA2759),INDEX(Matches!$I:$I,AA2759)))</f>
        <v/>
      </c>
      <c r="M2759" s="11">
        <f>IF(INDEX(Matches!$X:$X,AA2759)=0,"",IF(I2759="H",INDEX(Matches!$I:$I,AA2759),INDEX(Matches!$H:$H,AA2759)))</f>
        <v/>
      </c>
      <c r="N2759" s="11">
        <f>IF(L2759="","",IF(L2759&gt;M2759,"W",IF(L2759=M2759,"D","L")))</f>
        <v/>
      </c>
      <c r="O2759" s="11">
        <f>IF(L2759="","",IF(L2759&gt;M2759,3,IF(L2759=M2759,1,0)))</f>
        <v/>
      </c>
      <c r="P2759" s="31">
        <f>IF(I2759="H",INDEX(Matches!$L:$L,AA2759),INDEX(Matches!$N:$N,AA2759))</f>
        <v/>
      </c>
      <c r="Q2759" s="31">
        <f>INDEX(Matches!$M:$M,AA2759)</f>
        <v/>
      </c>
      <c r="R2759" s="31">
        <f>IF(I2759="H",INDEX(Matches!$N:$N,AA2759),INDEX(Matches!$L:$L,AA2759))</f>
        <v/>
      </c>
      <c r="S2759" s="33">
        <f>IF(I2759="H",INDEX(Matches!$O:$O,AA2759),INDEX(Matches!$P:$P,AA2759))</f>
        <v/>
      </c>
      <c r="T2759" s="33">
        <f>IF(INDEX(Matches!$J:$J,AA2759)="","",IF(I2759="H",INDEX(Matches!$J:$J,AA2759),INDEX(Matches!$K:$K,AA2759)))</f>
        <v/>
      </c>
      <c r="U2759" s="33">
        <f>IF(INDEX(Matches!$K:$K,AA2759)="","",IF(I2759="H",INDEX(Matches!$K:$K,AA2759),INDEX(Matches!$J:$J,AA2759)))</f>
        <v/>
      </c>
      <c r="V2759" s="30">
        <f>IF(T2759="","",T2759-U2759)</f>
        <v/>
      </c>
      <c r="W2759" s="33">
        <f>IF(I2759="H",INDEX(Matches!$T:$T,AA2759),INDEX(Matches!$U:$U,AA2759))</f>
        <v/>
      </c>
      <c r="X2759" s="11">
        <f>INDEX(Matches!$X:$X,AA2759)</f>
        <v/>
      </c>
      <c r="Y2759" s="30">
        <f>IF(O2759="","",O2759-S2759)</f>
        <v/>
      </c>
      <c r="Z2759" s="30">
        <f>IF(W2759="","",W2759-S2759)</f>
        <v/>
      </c>
      <c r="AA2759" s="24">
        <f>MATCH(J2759,Matches!$A:$A,0)</f>
        <v/>
      </c>
      <c r="AB2759" s="33" t="n"/>
      <c r="AC2759" s="33" t="n">
        <v>1.550058383292507</v>
      </c>
      <c r="AD2759" s="24" t="n"/>
      <c r="AE2759" s="24" t="n">
        <v>5</v>
      </c>
      <c r="AF2759" s="33" t="n"/>
      <c r="AG2759" s="33" t="n"/>
    </row>
    <row r="2760">
      <c r="A2760" s="24" t="inlineStr">
        <is>
          <t>Sheffield Wed|21</t>
        </is>
      </c>
      <c r="B2760" s="24" t="inlineStr">
        <is>
          <t>E2</t>
        </is>
      </c>
      <c r="C2760" s="24" t="inlineStr">
        <is>
          <t>League One</t>
        </is>
      </c>
      <c r="D2760" s="24" t="inlineStr">
        <is>
          <t>Sheffield Wed</t>
        </is>
      </c>
      <c r="E2760" s="24" t="n">
        <v>21</v>
      </c>
      <c r="F2760" s="24" t="n">
        <v>6</v>
      </c>
      <c r="G2760" s="29" t="n">
        <v>46382.625</v>
      </c>
      <c r="H2760" s="24" t="inlineStr">
        <is>
          <t>Burton</t>
        </is>
      </c>
      <c r="I2760" s="24" t="inlineStr">
        <is>
          <t>A</t>
        </is>
      </c>
      <c r="J2760" s="24" t="inlineStr">
        <is>
          <t>E2-Burton-Sheffiel</t>
        </is>
      </c>
      <c r="K2760" s="24" t="n">
        <v>22</v>
      </c>
      <c r="L2760" s="11">
        <f>IF(INDEX(Matches!$X:$X,AA2760)=0,"",IF(I2760="H",INDEX(Matches!$H:$H,AA2760),INDEX(Matches!$I:$I,AA2760)))</f>
        <v/>
      </c>
      <c r="M2760" s="11">
        <f>IF(INDEX(Matches!$X:$X,AA2760)=0,"",IF(I2760="H",INDEX(Matches!$I:$I,AA2760),INDEX(Matches!$H:$H,AA2760)))</f>
        <v/>
      </c>
      <c r="N2760" s="11">
        <f>IF(L2760="","",IF(L2760&gt;M2760,"W",IF(L2760=M2760,"D","L")))</f>
        <v/>
      </c>
      <c r="O2760" s="11">
        <f>IF(L2760="","",IF(L2760&gt;M2760,3,IF(L2760=M2760,1,0)))</f>
        <v/>
      </c>
      <c r="P2760" s="31">
        <f>IF(I2760="H",INDEX(Matches!$L:$L,AA2760),INDEX(Matches!$N:$N,AA2760))</f>
        <v/>
      </c>
      <c r="Q2760" s="31">
        <f>INDEX(Matches!$M:$M,AA2760)</f>
        <v/>
      </c>
      <c r="R2760" s="31">
        <f>IF(I2760="H",INDEX(Matches!$N:$N,AA2760),INDEX(Matches!$L:$L,AA2760))</f>
        <v/>
      </c>
      <c r="S2760" s="33">
        <f>IF(I2760="H",INDEX(Matches!$O:$O,AA2760),INDEX(Matches!$P:$P,AA2760))</f>
        <v/>
      </c>
      <c r="T2760" s="33">
        <f>IF(INDEX(Matches!$J:$J,AA2760)="","",IF(I2760="H",INDEX(Matches!$J:$J,AA2760),INDEX(Matches!$K:$K,AA2760)))</f>
        <v/>
      </c>
      <c r="U2760" s="33">
        <f>IF(INDEX(Matches!$K:$K,AA2760)="","",IF(I2760="H",INDEX(Matches!$K:$K,AA2760),INDEX(Matches!$J:$J,AA2760)))</f>
        <v/>
      </c>
      <c r="V2760" s="30">
        <f>IF(T2760="","",T2760-U2760)</f>
        <v/>
      </c>
      <c r="W2760" s="33">
        <f>IF(I2760="H",INDEX(Matches!$T:$T,AA2760),INDEX(Matches!$U:$U,AA2760))</f>
        <v/>
      </c>
      <c r="X2760" s="11">
        <f>INDEX(Matches!$X:$X,AA2760)</f>
        <v/>
      </c>
      <c r="Y2760" s="30">
        <f>IF(O2760="","",O2760-S2760)</f>
        <v/>
      </c>
      <c r="Z2760" s="30">
        <f>IF(W2760="","",W2760-S2760)</f>
        <v/>
      </c>
      <c r="AA2760" s="24">
        <f>MATCH(J2760,Matches!$A:$A,0)</f>
        <v/>
      </c>
      <c r="AB2760" s="33" t="n"/>
      <c r="AC2760" s="33" t="n">
        <v>1.659450840880279</v>
      </c>
      <c r="AD2760" s="24" t="n"/>
      <c r="AE2760" s="24" t="n">
        <v>6</v>
      </c>
      <c r="AF2760" s="33" t="n"/>
      <c r="AG2760" s="33" t="n"/>
    </row>
    <row r="2761">
      <c r="A2761" s="24" t="inlineStr">
        <is>
          <t>Sheffield Wed|22</t>
        </is>
      </c>
      <c r="B2761" s="24" t="inlineStr">
        <is>
          <t>E2</t>
        </is>
      </c>
      <c r="C2761" s="24" t="inlineStr">
        <is>
          <t>League One</t>
        </is>
      </c>
      <c r="D2761" s="24" t="inlineStr">
        <is>
          <t>Sheffield Wed</t>
        </is>
      </c>
      <c r="E2761" s="24" t="n">
        <v>22</v>
      </c>
      <c r="F2761" s="24" t="n">
        <v>6</v>
      </c>
      <c r="G2761" s="29" t="n">
        <v>46385.82291666666</v>
      </c>
      <c r="H2761" s="24" t="inlineStr">
        <is>
          <t>Mansfield</t>
        </is>
      </c>
      <c r="I2761" s="24" t="inlineStr">
        <is>
          <t>H</t>
        </is>
      </c>
      <c r="J2761" s="24" t="inlineStr">
        <is>
          <t>E2-Sheffiel-Mansfiel</t>
        </is>
      </c>
      <c r="K2761" s="24" t="n">
        <v>16</v>
      </c>
      <c r="L2761" s="11">
        <f>IF(INDEX(Matches!$X:$X,AA2761)=0,"",IF(I2761="H",INDEX(Matches!$H:$H,AA2761),INDEX(Matches!$I:$I,AA2761)))</f>
        <v/>
      </c>
      <c r="M2761" s="11">
        <f>IF(INDEX(Matches!$X:$X,AA2761)=0,"",IF(I2761="H",INDEX(Matches!$I:$I,AA2761),INDEX(Matches!$H:$H,AA2761)))</f>
        <v/>
      </c>
      <c r="N2761" s="11">
        <f>IF(L2761="","",IF(L2761&gt;M2761,"W",IF(L2761=M2761,"D","L")))</f>
        <v/>
      </c>
      <c r="O2761" s="11">
        <f>IF(L2761="","",IF(L2761&gt;M2761,3,IF(L2761=M2761,1,0)))</f>
        <v/>
      </c>
      <c r="P2761" s="31">
        <f>IF(I2761="H",INDEX(Matches!$L:$L,AA2761),INDEX(Matches!$N:$N,AA2761))</f>
        <v/>
      </c>
      <c r="Q2761" s="31">
        <f>INDEX(Matches!$M:$M,AA2761)</f>
        <v/>
      </c>
      <c r="R2761" s="31">
        <f>IF(I2761="H",INDEX(Matches!$N:$N,AA2761),INDEX(Matches!$L:$L,AA2761))</f>
        <v/>
      </c>
      <c r="S2761" s="33">
        <f>IF(I2761="H",INDEX(Matches!$O:$O,AA2761),INDEX(Matches!$P:$P,AA2761))</f>
        <v/>
      </c>
      <c r="T2761" s="33">
        <f>IF(INDEX(Matches!$J:$J,AA2761)="","",IF(I2761="H",INDEX(Matches!$J:$J,AA2761),INDEX(Matches!$K:$K,AA2761)))</f>
        <v/>
      </c>
      <c r="U2761" s="33">
        <f>IF(INDEX(Matches!$K:$K,AA2761)="","",IF(I2761="H",INDEX(Matches!$K:$K,AA2761),INDEX(Matches!$J:$J,AA2761)))</f>
        <v/>
      </c>
      <c r="V2761" s="30">
        <f>IF(T2761="","",T2761-U2761)</f>
        <v/>
      </c>
      <c r="W2761" s="33">
        <f>IF(I2761="H",INDEX(Matches!$T:$T,AA2761),INDEX(Matches!$U:$U,AA2761))</f>
        <v/>
      </c>
      <c r="X2761" s="11">
        <f>INDEX(Matches!$X:$X,AA2761)</f>
        <v/>
      </c>
      <c r="Y2761" s="30">
        <f>IF(O2761="","",O2761-S2761)</f>
        <v/>
      </c>
      <c r="Z2761" s="30">
        <f>IF(W2761="","",W2761-S2761)</f>
        <v/>
      </c>
      <c r="AA2761" s="24">
        <f>MATCH(J2761,Matches!$A:$A,0)</f>
        <v/>
      </c>
      <c r="AB2761" s="33" t="n"/>
      <c r="AC2761" s="33" t="n">
        <v>1.817240957947057</v>
      </c>
      <c r="AD2761" s="24" t="n"/>
      <c r="AE2761" s="24" t="n">
        <v>6</v>
      </c>
      <c r="AF2761" s="33" t="n"/>
      <c r="AG2761" s="33" t="n"/>
    </row>
    <row r="2762">
      <c r="A2762" s="24" t="inlineStr">
        <is>
          <t>Sheffield Wed|23</t>
        </is>
      </c>
      <c r="B2762" s="24" t="inlineStr">
        <is>
          <t>E2</t>
        </is>
      </c>
      <c r="C2762" s="24" t="inlineStr">
        <is>
          <t>League One</t>
        </is>
      </c>
      <c r="D2762" s="24" t="inlineStr">
        <is>
          <t>Sheffield Wed</t>
        </is>
      </c>
      <c r="E2762" s="24" t="n">
        <v>23</v>
      </c>
      <c r="F2762" s="24" t="n">
        <v>6</v>
      </c>
      <c r="G2762" s="29" t="n">
        <v>46388.625</v>
      </c>
      <c r="H2762" s="24" t="inlineStr">
        <is>
          <t>Huddersfield</t>
        </is>
      </c>
      <c r="I2762" s="24" t="inlineStr">
        <is>
          <t>H</t>
        </is>
      </c>
      <c r="J2762" s="24" t="inlineStr">
        <is>
          <t>E2-Sheffiel-Huddersf</t>
        </is>
      </c>
      <c r="K2762" s="24" t="n">
        <v>4</v>
      </c>
      <c r="L2762" s="11">
        <f>IF(INDEX(Matches!$X:$X,AA2762)=0,"",IF(I2762="H",INDEX(Matches!$H:$H,AA2762),INDEX(Matches!$I:$I,AA2762)))</f>
        <v/>
      </c>
      <c r="M2762" s="11">
        <f>IF(INDEX(Matches!$X:$X,AA2762)=0,"",IF(I2762="H",INDEX(Matches!$I:$I,AA2762),INDEX(Matches!$H:$H,AA2762)))</f>
        <v/>
      </c>
      <c r="N2762" s="11">
        <f>IF(L2762="","",IF(L2762&gt;M2762,"W",IF(L2762=M2762,"D","L")))</f>
        <v/>
      </c>
      <c r="O2762" s="11">
        <f>IF(L2762="","",IF(L2762&gt;M2762,3,IF(L2762=M2762,1,0)))</f>
        <v/>
      </c>
      <c r="P2762" s="31">
        <f>IF(I2762="H",INDEX(Matches!$L:$L,AA2762),INDEX(Matches!$N:$N,AA2762))</f>
        <v/>
      </c>
      <c r="Q2762" s="31">
        <f>INDEX(Matches!$M:$M,AA2762)</f>
        <v/>
      </c>
      <c r="R2762" s="31">
        <f>IF(I2762="H",INDEX(Matches!$N:$N,AA2762),INDEX(Matches!$L:$L,AA2762))</f>
        <v/>
      </c>
      <c r="S2762" s="33">
        <f>IF(I2762="H",INDEX(Matches!$O:$O,AA2762),INDEX(Matches!$P:$P,AA2762))</f>
        <v/>
      </c>
      <c r="T2762" s="33">
        <f>IF(INDEX(Matches!$J:$J,AA2762)="","",IF(I2762="H",INDEX(Matches!$J:$J,AA2762),INDEX(Matches!$K:$K,AA2762)))</f>
        <v/>
      </c>
      <c r="U2762" s="33">
        <f>IF(INDEX(Matches!$K:$K,AA2762)="","",IF(I2762="H",INDEX(Matches!$K:$K,AA2762),INDEX(Matches!$J:$J,AA2762)))</f>
        <v/>
      </c>
      <c r="V2762" s="30">
        <f>IF(T2762="","",T2762-U2762)</f>
        <v/>
      </c>
      <c r="W2762" s="33">
        <f>IF(I2762="H",INDEX(Matches!$T:$T,AA2762),INDEX(Matches!$U:$U,AA2762))</f>
        <v/>
      </c>
      <c r="X2762" s="11">
        <f>INDEX(Matches!$X:$X,AA2762)</f>
        <v/>
      </c>
      <c r="Y2762" s="30">
        <f>IF(O2762="","",O2762-S2762)</f>
        <v/>
      </c>
      <c r="Z2762" s="30">
        <f>IF(W2762="","",W2762-S2762)</f>
        <v/>
      </c>
      <c r="AA2762" s="24">
        <f>MATCH(J2762,Matches!$A:$A,0)</f>
        <v/>
      </c>
      <c r="AB2762" s="33" t="n"/>
      <c r="AC2762" s="33" t="n">
        <v>1.550326083377735</v>
      </c>
      <c r="AD2762" s="24" t="n"/>
      <c r="AE2762" s="24" t="n">
        <v>6</v>
      </c>
      <c r="AF2762" s="33" t="n"/>
      <c r="AG2762" s="33" t="n"/>
    </row>
    <row r="2763">
      <c r="A2763" s="24" t="inlineStr">
        <is>
          <t>Sheffield Wed|24</t>
        </is>
      </c>
      <c r="B2763" s="24" t="inlineStr">
        <is>
          <t>E2</t>
        </is>
      </c>
      <c r="C2763" s="24" t="inlineStr">
        <is>
          <t>League One</t>
        </is>
      </c>
      <c r="D2763" s="24" t="inlineStr">
        <is>
          <t>Sheffield Wed</t>
        </is>
      </c>
      <c r="E2763" s="24" t="n">
        <v>24</v>
      </c>
      <c r="F2763" s="24" t="n">
        <v>6</v>
      </c>
      <c r="G2763" s="29" t="n">
        <v>46396.625</v>
      </c>
      <c r="H2763" s="24" t="inlineStr">
        <is>
          <t>Luton</t>
        </is>
      </c>
      <c r="I2763" s="24" t="inlineStr">
        <is>
          <t>A</t>
        </is>
      </c>
      <c r="J2763" s="24" t="inlineStr">
        <is>
          <t>E2-Luton-Sheffiel</t>
        </is>
      </c>
      <c r="K2763" s="24" t="n">
        <v>3</v>
      </c>
      <c r="L2763" s="11">
        <f>IF(INDEX(Matches!$X:$X,AA2763)=0,"",IF(I2763="H",INDEX(Matches!$H:$H,AA2763),INDEX(Matches!$I:$I,AA2763)))</f>
        <v/>
      </c>
      <c r="M2763" s="11">
        <f>IF(INDEX(Matches!$X:$X,AA2763)=0,"",IF(I2763="H",INDEX(Matches!$I:$I,AA2763),INDEX(Matches!$H:$H,AA2763)))</f>
        <v/>
      </c>
      <c r="N2763" s="11">
        <f>IF(L2763="","",IF(L2763&gt;M2763,"W",IF(L2763=M2763,"D","L")))</f>
        <v/>
      </c>
      <c r="O2763" s="11">
        <f>IF(L2763="","",IF(L2763&gt;M2763,3,IF(L2763=M2763,1,0)))</f>
        <v/>
      </c>
      <c r="P2763" s="31">
        <f>IF(I2763="H",INDEX(Matches!$L:$L,AA2763),INDEX(Matches!$N:$N,AA2763))</f>
        <v/>
      </c>
      <c r="Q2763" s="31">
        <f>INDEX(Matches!$M:$M,AA2763)</f>
        <v/>
      </c>
      <c r="R2763" s="31">
        <f>IF(I2763="H",INDEX(Matches!$N:$N,AA2763),INDEX(Matches!$L:$L,AA2763))</f>
        <v/>
      </c>
      <c r="S2763" s="33">
        <f>IF(I2763="H",INDEX(Matches!$O:$O,AA2763),INDEX(Matches!$P:$P,AA2763))</f>
        <v/>
      </c>
      <c r="T2763" s="33">
        <f>IF(INDEX(Matches!$J:$J,AA2763)="","",IF(I2763="H",INDEX(Matches!$J:$J,AA2763),INDEX(Matches!$K:$K,AA2763)))</f>
        <v/>
      </c>
      <c r="U2763" s="33">
        <f>IF(INDEX(Matches!$K:$K,AA2763)="","",IF(I2763="H",INDEX(Matches!$K:$K,AA2763),INDEX(Matches!$J:$J,AA2763)))</f>
        <v/>
      </c>
      <c r="V2763" s="30">
        <f>IF(T2763="","",T2763-U2763)</f>
        <v/>
      </c>
      <c r="W2763" s="33">
        <f>IF(I2763="H",INDEX(Matches!$T:$T,AA2763),INDEX(Matches!$U:$U,AA2763))</f>
        <v/>
      </c>
      <c r="X2763" s="11">
        <f>INDEX(Matches!$X:$X,AA2763)</f>
        <v/>
      </c>
      <c r="Y2763" s="30">
        <f>IF(O2763="","",O2763-S2763)</f>
        <v/>
      </c>
      <c r="Z2763" s="30">
        <f>IF(W2763="","",W2763-S2763)</f>
        <v/>
      </c>
      <c r="AA2763" s="24">
        <f>MATCH(J2763,Matches!$A:$A,0)</f>
        <v/>
      </c>
      <c r="AB2763" s="33" t="n"/>
      <c r="AC2763" s="33" t="n">
        <v>1.222950256098998</v>
      </c>
      <c r="AD2763" s="24" t="n"/>
      <c r="AE2763" s="24" t="n">
        <v>6</v>
      </c>
      <c r="AF2763" s="33" t="n"/>
      <c r="AG2763" s="33" t="n"/>
    </row>
    <row r="2764">
      <c r="A2764" s="24" t="inlineStr">
        <is>
          <t>Sheffield Wed|25</t>
        </is>
      </c>
      <c r="B2764" s="24" t="inlineStr">
        <is>
          <t>E2</t>
        </is>
      </c>
      <c r="C2764" s="24" t="inlineStr">
        <is>
          <t>League One</t>
        </is>
      </c>
      <c r="D2764" s="24" t="inlineStr">
        <is>
          <t>Sheffield Wed</t>
        </is>
      </c>
      <c r="E2764" s="24" t="n">
        <v>25</v>
      </c>
      <c r="F2764" s="24" t="n">
        <v>7</v>
      </c>
      <c r="G2764" s="29" t="n">
        <v>46403.625</v>
      </c>
      <c r="H2764" s="24" t="inlineStr">
        <is>
          <t>AFC Wimbledon</t>
        </is>
      </c>
      <c r="I2764" s="24" t="inlineStr">
        <is>
          <t>A</t>
        </is>
      </c>
      <c r="J2764" s="24" t="inlineStr">
        <is>
          <t>E2-AFCWimbl-Sheffiel</t>
        </is>
      </c>
      <c r="K2764" s="24" t="n">
        <v>23</v>
      </c>
      <c r="L2764" s="11">
        <f>IF(INDEX(Matches!$X:$X,AA2764)=0,"",IF(I2764="H",INDEX(Matches!$H:$H,AA2764),INDEX(Matches!$I:$I,AA2764)))</f>
        <v/>
      </c>
      <c r="M2764" s="11">
        <f>IF(INDEX(Matches!$X:$X,AA2764)=0,"",IF(I2764="H",INDEX(Matches!$I:$I,AA2764),INDEX(Matches!$H:$H,AA2764)))</f>
        <v/>
      </c>
      <c r="N2764" s="11">
        <f>IF(L2764="","",IF(L2764&gt;M2764,"W",IF(L2764=M2764,"D","L")))</f>
        <v/>
      </c>
      <c r="O2764" s="11">
        <f>IF(L2764="","",IF(L2764&gt;M2764,3,IF(L2764=M2764,1,0)))</f>
        <v/>
      </c>
      <c r="P2764" s="31">
        <f>IF(I2764="H",INDEX(Matches!$L:$L,AA2764),INDEX(Matches!$N:$N,AA2764))</f>
        <v/>
      </c>
      <c r="Q2764" s="31">
        <f>INDEX(Matches!$M:$M,AA2764)</f>
        <v/>
      </c>
      <c r="R2764" s="31">
        <f>IF(I2764="H",INDEX(Matches!$N:$N,AA2764),INDEX(Matches!$L:$L,AA2764))</f>
        <v/>
      </c>
      <c r="S2764" s="33">
        <f>IF(I2764="H",INDEX(Matches!$O:$O,AA2764),INDEX(Matches!$P:$P,AA2764))</f>
        <v/>
      </c>
      <c r="T2764" s="33">
        <f>IF(INDEX(Matches!$J:$J,AA2764)="","",IF(I2764="H",INDEX(Matches!$J:$J,AA2764),INDEX(Matches!$K:$K,AA2764)))</f>
        <v/>
      </c>
      <c r="U2764" s="33">
        <f>IF(INDEX(Matches!$K:$K,AA2764)="","",IF(I2764="H",INDEX(Matches!$K:$K,AA2764),INDEX(Matches!$J:$J,AA2764)))</f>
        <v/>
      </c>
      <c r="V2764" s="30">
        <f>IF(T2764="","",T2764-U2764)</f>
        <v/>
      </c>
      <c r="W2764" s="33">
        <f>IF(I2764="H",INDEX(Matches!$T:$T,AA2764),INDEX(Matches!$U:$U,AA2764))</f>
        <v/>
      </c>
      <c r="X2764" s="11">
        <f>INDEX(Matches!$X:$X,AA2764)</f>
        <v/>
      </c>
      <c r="Y2764" s="30">
        <f>IF(O2764="","",O2764-S2764)</f>
        <v/>
      </c>
      <c r="Z2764" s="30">
        <f>IF(W2764="","",W2764-S2764)</f>
        <v/>
      </c>
      <c r="AA2764" s="24">
        <f>MATCH(J2764,Matches!$A:$A,0)</f>
        <v/>
      </c>
      <c r="AB2764" s="33" t="n"/>
      <c r="AC2764" s="33" t="n">
        <v>1.700720938890372</v>
      </c>
      <c r="AD2764" s="24" t="n"/>
      <c r="AE2764" s="24" t="n">
        <v>7</v>
      </c>
      <c r="AF2764" s="33" t="n"/>
      <c r="AG2764" s="33" t="n"/>
    </row>
    <row r="2765">
      <c r="A2765" s="24" t="inlineStr">
        <is>
          <t>Sheffield Wed|26</t>
        </is>
      </c>
      <c r="B2765" s="24" t="inlineStr">
        <is>
          <t>E2</t>
        </is>
      </c>
      <c r="C2765" s="24" t="inlineStr">
        <is>
          <t>League One</t>
        </is>
      </c>
      <c r="D2765" s="24" t="inlineStr">
        <is>
          <t>Sheffield Wed</t>
        </is>
      </c>
      <c r="E2765" s="24" t="n">
        <v>26</v>
      </c>
      <c r="F2765" s="24" t="n">
        <v>7</v>
      </c>
      <c r="G2765" s="29" t="n">
        <v>46406.82291666666</v>
      </c>
      <c r="H2765" s="24" t="inlineStr">
        <is>
          <t>Notts County</t>
        </is>
      </c>
      <c r="I2765" s="24" t="inlineStr">
        <is>
          <t>H</t>
        </is>
      </c>
      <c r="J2765" s="24" t="inlineStr">
        <is>
          <t>E2-Sheffiel-NottsCou</t>
        </is>
      </c>
      <c r="K2765" s="24" t="n">
        <v>18</v>
      </c>
      <c r="L2765" s="11">
        <f>IF(INDEX(Matches!$X:$X,AA2765)=0,"",IF(I2765="H",INDEX(Matches!$H:$H,AA2765),INDEX(Matches!$I:$I,AA2765)))</f>
        <v/>
      </c>
      <c r="M2765" s="11">
        <f>IF(INDEX(Matches!$X:$X,AA2765)=0,"",IF(I2765="H",INDEX(Matches!$I:$I,AA2765),INDEX(Matches!$H:$H,AA2765)))</f>
        <v/>
      </c>
      <c r="N2765" s="11">
        <f>IF(L2765="","",IF(L2765&gt;M2765,"W",IF(L2765=M2765,"D","L")))</f>
        <v/>
      </c>
      <c r="O2765" s="11">
        <f>IF(L2765="","",IF(L2765&gt;M2765,3,IF(L2765=M2765,1,0)))</f>
        <v/>
      </c>
      <c r="P2765" s="31">
        <f>IF(I2765="H",INDEX(Matches!$L:$L,AA2765),INDEX(Matches!$N:$N,AA2765))</f>
        <v/>
      </c>
      <c r="Q2765" s="31">
        <f>INDEX(Matches!$M:$M,AA2765)</f>
        <v/>
      </c>
      <c r="R2765" s="31">
        <f>IF(I2765="H",INDEX(Matches!$N:$N,AA2765),INDEX(Matches!$L:$L,AA2765))</f>
        <v/>
      </c>
      <c r="S2765" s="33">
        <f>IF(I2765="H",INDEX(Matches!$O:$O,AA2765),INDEX(Matches!$P:$P,AA2765))</f>
        <v/>
      </c>
      <c r="T2765" s="33">
        <f>IF(INDEX(Matches!$J:$J,AA2765)="","",IF(I2765="H",INDEX(Matches!$J:$J,AA2765),INDEX(Matches!$K:$K,AA2765)))</f>
        <v/>
      </c>
      <c r="U2765" s="33">
        <f>IF(INDEX(Matches!$K:$K,AA2765)="","",IF(I2765="H",INDEX(Matches!$K:$K,AA2765),INDEX(Matches!$J:$J,AA2765)))</f>
        <v/>
      </c>
      <c r="V2765" s="30">
        <f>IF(T2765="","",T2765-U2765)</f>
        <v/>
      </c>
      <c r="W2765" s="33">
        <f>IF(I2765="H",INDEX(Matches!$T:$T,AA2765),INDEX(Matches!$U:$U,AA2765))</f>
        <v/>
      </c>
      <c r="X2765" s="11">
        <f>INDEX(Matches!$X:$X,AA2765)</f>
        <v/>
      </c>
      <c r="Y2765" s="30">
        <f>IF(O2765="","",O2765-S2765)</f>
        <v/>
      </c>
      <c r="Z2765" s="30">
        <f>IF(W2765="","",W2765-S2765)</f>
        <v/>
      </c>
      <c r="AA2765" s="24">
        <f>MATCH(J2765,Matches!$A:$A,0)</f>
        <v/>
      </c>
      <c r="AB2765" s="33" t="n"/>
      <c r="AC2765" s="33" t="n">
        <v>1.821566984997247</v>
      </c>
      <c r="AD2765" s="24" t="n"/>
      <c r="AE2765" s="24" t="n">
        <v>7</v>
      </c>
      <c r="AF2765" s="33" t="n"/>
      <c r="AG2765" s="33" t="n"/>
    </row>
    <row r="2766">
      <c r="A2766" s="24" t="inlineStr">
        <is>
          <t>Sheffield Wed|27</t>
        </is>
      </c>
      <c r="B2766" s="24" t="inlineStr">
        <is>
          <t>E2</t>
        </is>
      </c>
      <c r="C2766" s="24" t="inlineStr">
        <is>
          <t>League One</t>
        </is>
      </c>
      <c r="D2766" s="24" t="inlineStr">
        <is>
          <t>Sheffield Wed</t>
        </is>
      </c>
      <c r="E2766" s="24" t="n">
        <v>27</v>
      </c>
      <c r="F2766" s="24" t="n">
        <v>7</v>
      </c>
      <c r="G2766" s="29" t="n">
        <v>46410.625</v>
      </c>
      <c r="H2766" s="24" t="inlineStr">
        <is>
          <t>Doncaster</t>
        </is>
      </c>
      <c r="I2766" s="24" t="inlineStr">
        <is>
          <t>H</t>
        </is>
      </c>
      <c r="J2766" s="24" t="inlineStr">
        <is>
          <t>E2-Sheffiel-Doncaste</t>
        </is>
      </c>
      <c r="K2766" s="24" t="n">
        <v>15</v>
      </c>
      <c r="L2766" s="11">
        <f>IF(INDEX(Matches!$X:$X,AA2766)=0,"",IF(I2766="H",INDEX(Matches!$H:$H,AA2766),INDEX(Matches!$I:$I,AA2766)))</f>
        <v/>
      </c>
      <c r="M2766" s="11">
        <f>IF(INDEX(Matches!$X:$X,AA2766)=0,"",IF(I2766="H",INDEX(Matches!$I:$I,AA2766),INDEX(Matches!$H:$H,AA2766)))</f>
        <v/>
      </c>
      <c r="N2766" s="11">
        <f>IF(L2766="","",IF(L2766&gt;M2766,"W",IF(L2766=M2766,"D","L")))</f>
        <v/>
      </c>
      <c r="O2766" s="11">
        <f>IF(L2766="","",IF(L2766&gt;M2766,3,IF(L2766=M2766,1,0)))</f>
        <v/>
      </c>
      <c r="P2766" s="31">
        <f>IF(I2766="H",INDEX(Matches!$L:$L,AA2766),INDEX(Matches!$N:$N,AA2766))</f>
        <v/>
      </c>
      <c r="Q2766" s="31">
        <f>INDEX(Matches!$M:$M,AA2766)</f>
        <v/>
      </c>
      <c r="R2766" s="31">
        <f>IF(I2766="H",INDEX(Matches!$N:$N,AA2766),INDEX(Matches!$L:$L,AA2766))</f>
        <v/>
      </c>
      <c r="S2766" s="33">
        <f>IF(I2766="H",INDEX(Matches!$O:$O,AA2766),INDEX(Matches!$P:$P,AA2766))</f>
        <v/>
      </c>
      <c r="T2766" s="33">
        <f>IF(INDEX(Matches!$J:$J,AA2766)="","",IF(I2766="H",INDEX(Matches!$J:$J,AA2766),INDEX(Matches!$K:$K,AA2766)))</f>
        <v/>
      </c>
      <c r="U2766" s="33">
        <f>IF(INDEX(Matches!$K:$K,AA2766)="","",IF(I2766="H",INDEX(Matches!$K:$K,AA2766),INDEX(Matches!$J:$J,AA2766)))</f>
        <v/>
      </c>
      <c r="V2766" s="30">
        <f>IF(T2766="","",T2766-U2766)</f>
        <v/>
      </c>
      <c r="W2766" s="33">
        <f>IF(I2766="H",INDEX(Matches!$T:$T,AA2766),INDEX(Matches!$U:$U,AA2766))</f>
        <v/>
      </c>
      <c r="X2766" s="11">
        <f>INDEX(Matches!$X:$X,AA2766)</f>
        <v/>
      </c>
      <c r="Y2766" s="30">
        <f>IF(O2766="","",O2766-S2766)</f>
        <v/>
      </c>
      <c r="Z2766" s="30">
        <f>IF(W2766="","",W2766-S2766)</f>
        <v/>
      </c>
      <c r="AA2766" s="24">
        <f>MATCH(J2766,Matches!$A:$A,0)</f>
        <v/>
      </c>
      <c r="AB2766" s="33" t="n"/>
      <c r="AC2766" s="33" t="n">
        <v>1.839103267280346</v>
      </c>
      <c r="AD2766" s="24" t="n"/>
      <c r="AE2766" s="24" t="n">
        <v>7</v>
      </c>
      <c r="AF2766" s="33" t="n"/>
      <c r="AG2766" s="33" t="n"/>
    </row>
    <row r="2767">
      <c r="A2767" s="24" t="inlineStr">
        <is>
          <t>Sheffield Wed|28</t>
        </is>
      </c>
      <c r="B2767" s="24" t="inlineStr">
        <is>
          <t>E2</t>
        </is>
      </c>
      <c r="C2767" s="24" t="inlineStr">
        <is>
          <t>League One</t>
        </is>
      </c>
      <c r="D2767" s="24" t="inlineStr">
        <is>
          <t>Sheffield Wed</t>
        </is>
      </c>
      <c r="E2767" s="24" t="n">
        <v>28</v>
      </c>
      <c r="F2767" s="24" t="n">
        <v>7</v>
      </c>
      <c r="G2767" s="29" t="n">
        <v>46417.625</v>
      </c>
      <c r="H2767" s="24" t="inlineStr">
        <is>
          <t>Blackpool</t>
        </is>
      </c>
      <c r="I2767" s="24" t="inlineStr">
        <is>
          <t>A</t>
        </is>
      </c>
      <c r="J2767" s="24" t="inlineStr">
        <is>
          <t>E2-Blackpoo-Sheffiel</t>
        </is>
      </c>
      <c r="K2767" s="24" t="n">
        <v>10</v>
      </c>
      <c r="L2767" s="11">
        <f>IF(INDEX(Matches!$X:$X,AA2767)=0,"",IF(I2767="H",INDEX(Matches!$H:$H,AA2767),INDEX(Matches!$I:$I,AA2767)))</f>
        <v/>
      </c>
      <c r="M2767" s="11">
        <f>IF(INDEX(Matches!$X:$X,AA2767)=0,"",IF(I2767="H",INDEX(Matches!$I:$I,AA2767),INDEX(Matches!$H:$H,AA2767)))</f>
        <v/>
      </c>
      <c r="N2767" s="11">
        <f>IF(L2767="","",IF(L2767&gt;M2767,"W",IF(L2767=M2767,"D","L")))</f>
        <v/>
      </c>
      <c r="O2767" s="11">
        <f>IF(L2767="","",IF(L2767&gt;M2767,3,IF(L2767=M2767,1,0)))</f>
        <v/>
      </c>
      <c r="P2767" s="31">
        <f>IF(I2767="H",INDEX(Matches!$L:$L,AA2767),INDEX(Matches!$N:$N,AA2767))</f>
        <v/>
      </c>
      <c r="Q2767" s="31">
        <f>INDEX(Matches!$M:$M,AA2767)</f>
        <v/>
      </c>
      <c r="R2767" s="31">
        <f>IF(I2767="H",INDEX(Matches!$N:$N,AA2767),INDEX(Matches!$L:$L,AA2767))</f>
        <v/>
      </c>
      <c r="S2767" s="33">
        <f>IF(I2767="H",INDEX(Matches!$O:$O,AA2767),INDEX(Matches!$P:$P,AA2767))</f>
        <v/>
      </c>
      <c r="T2767" s="33">
        <f>IF(INDEX(Matches!$J:$J,AA2767)="","",IF(I2767="H",INDEX(Matches!$J:$J,AA2767),INDEX(Matches!$K:$K,AA2767)))</f>
        <v/>
      </c>
      <c r="U2767" s="33">
        <f>IF(INDEX(Matches!$K:$K,AA2767)="","",IF(I2767="H",INDEX(Matches!$K:$K,AA2767),INDEX(Matches!$J:$J,AA2767)))</f>
        <v/>
      </c>
      <c r="V2767" s="30">
        <f>IF(T2767="","",T2767-U2767)</f>
        <v/>
      </c>
      <c r="W2767" s="33">
        <f>IF(I2767="H",INDEX(Matches!$T:$T,AA2767),INDEX(Matches!$U:$U,AA2767))</f>
        <v/>
      </c>
      <c r="X2767" s="11">
        <f>INDEX(Matches!$X:$X,AA2767)</f>
        <v/>
      </c>
      <c r="Y2767" s="30">
        <f>IF(O2767="","",O2767-S2767)</f>
        <v/>
      </c>
      <c r="Z2767" s="30">
        <f>IF(W2767="","",W2767-S2767)</f>
        <v/>
      </c>
      <c r="AA2767" s="24">
        <f>MATCH(J2767,Matches!$A:$A,0)</f>
        <v/>
      </c>
      <c r="AB2767" s="33" t="n"/>
      <c r="AC2767" s="33" t="n">
        <v>1.453435396431854</v>
      </c>
      <c r="AD2767" s="24" t="n"/>
      <c r="AE2767" s="24" t="n">
        <v>7</v>
      </c>
      <c r="AF2767" s="33" t="n"/>
      <c r="AG2767" s="33" t="n"/>
    </row>
    <row r="2768">
      <c r="A2768" s="24" t="inlineStr">
        <is>
          <t>Sheffield Wed|29</t>
        </is>
      </c>
      <c r="B2768" s="24" t="inlineStr">
        <is>
          <t>E2</t>
        </is>
      </c>
      <c r="C2768" s="24" t="inlineStr">
        <is>
          <t>League One</t>
        </is>
      </c>
      <c r="D2768" s="24" t="inlineStr">
        <is>
          <t>Sheffield Wed</t>
        </is>
      </c>
      <c r="E2768" s="24" t="n">
        <v>29</v>
      </c>
      <c r="F2768" s="24" t="n">
        <v>8</v>
      </c>
      <c r="G2768" s="29" t="n">
        <v>46424.625</v>
      </c>
      <c r="H2768" s="24" t="inlineStr">
        <is>
          <t>Bromley</t>
        </is>
      </c>
      <c r="I2768" s="24" t="inlineStr">
        <is>
          <t>A</t>
        </is>
      </c>
      <c r="J2768" s="24" t="inlineStr">
        <is>
          <t>E2-Bromley-Sheffiel</t>
        </is>
      </c>
      <c r="K2768" s="24" t="n">
        <v>24</v>
      </c>
      <c r="L2768" s="11">
        <f>IF(INDEX(Matches!$X:$X,AA2768)=0,"",IF(I2768="H",INDEX(Matches!$H:$H,AA2768),INDEX(Matches!$I:$I,AA2768)))</f>
        <v/>
      </c>
      <c r="M2768" s="11">
        <f>IF(INDEX(Matches!$X:$X,AA2768)=0,"",IF(I2768="H",INDEX(Matches!$I:$I,AA2768),INDEX(Matches!$H:$H,AA2768)))</f>
        <v/>
      </c>
      <c r="N2768" s="11">
        <f>IF(L2768="","",IF(L2768&gt;M2768,"W",IF(L2768=M2768,"D","L")))</f>
        <v/>
      </c>
      <c r="O2768" s="11">
        <f>IF(L2768="","",IF(L2768&gt;M2768,3,IF(L2768=M2768,1,0)))</f>
        <v/>
      </c>
      <c r="P2768" s="31">
        <f>IF(I2768="H",INDEX(Matches!$L:$L,AA2768),INDEX(Matches!$N:$N,AA2768))</f>
        <v/>
      </c>
      <c r="Q2768" s="31">
        <f>INDEX(Matches!$M:$M,AA2768)</f>
        <v/>
      </c>
      <c r="R2768" s="31">
        <f>IF(I2768="H",INDEX(Matches!$N:$N,AA2768),INDEX(Matches!$L:$L,AA2768))</f>
        <v/>
      </c>
      <c r="S2768" s="33">
        <f>IF(I2768="H",INDEX(Matches!$O:$O,AA2768),INDEX(Matches!$P:$P,AA2768))</f>
        <v/>
      </c>
      <c r="T2768" s="33">
        <f>IF(INDEX(Matches!$J:$J,AA2768)="","",IF(I2768="H",INDEX(Matches!$J:$J,AA2768),INDEX(Matches!$K:$K,AA2768)))</f>
        <v/>
      </c>
      <c r="U2768" s="33">
        <f>IF(INDEX(Matches!$K:$K,AA2768)="","",IF(I2768="H",INDEX(Matches!$K:$K,AA2768),INDEX(Matches!$J:$J,AA2768)))</f>
        <v/>
      </c>
      <c r="V2768" s="30">
        <f>IF(T2768="","",T2768-U2768)</f>
        <v/>
      </c>
      <c r="W2768" s="33">
        <f>IF(I2768="H",INDEX(Matches!$T:$T,AA2768),INDEX(Matches!$U:$U,AA2768))</f>
        <v/>
      </c>
      <c r="X2768" s="11">
        <f>INDEX(Matches!$X:$X,AA2768)</f>
        <v/>
      </c>
      <c r="Y2768" s="30">
        <f>IF(O2768="","",O2768-S2768)</f>
        <v/>
      </c>
      <c r="Z2768" s="30">
        <f>IF(W2768="","",W2768-S2768)</f>
        <v/>
      </c>
      <c r="AA2768" s="24">
        <f>MATCH(J2768,Matches!$A:$A,0)</f>
        <v/>
      </c>
      <c r="AB2768" s="33" t="n"/>
      <c r="AC2768" s="33" t="n">
        <v>1.785328479252197</v>
      </c>
      <c r="AD2768" s="24" t="n"/>
      <c r="AE2768" s="24" t="n">
        <v>8</v>
      </c>
      <c r="AF2768" s="33" t="n"/>
      <c r="AG2768" s="33" t="n"/>
    </row>
    <row r="2769">
      <c r="A2769" s="24" t="inlineStr">
        <is>
          <t>Sheffield Wed|30</t>
        </is>
      </c>
      <c r="B2769" s="24" t="inlineStr">
        <is>
          <t>E2</t>
        </is>
      </c>
      <c r="C2769" s="24" t="inlineStr">
        <is>
          <t>League One</t>
        </is>
      </c>
      <c r="D2769" s="24" t="inlineStr">
        <is>
          <t>Sheffield Wed</t>
        </is>
      </c>
      <c r="E2769" s="24" t="n">
        <v>30</v>
      </c>
      <c r="F2769" s="24" t="n">
        <v>8</v>
      </c>
      <c r="G2769" s="29" t="n">
        <v>46427.82291666666</v>
      </c>
      <c r="H2769" s="24" t="inlineStr">
        <is>
          <t>Wycombe</t>
        </is>
      </c>
      <c r="I2769" s="24" t="inlineStr">
        <is>
          <t>H</t>
        </is>
      </c>
      <c r="J2769" s="24" t="inlineStr">
        <is>
          <t>E2-Sheffiel-Wycombe</t>
        </is>
      </c>
      <c r="K2769" s="24" t="n">
        <v>9</v>
      </c>
      <c r="L2769" s="11">
        <f>IF(INDEX(Matches!$X:$X,AA2769)=0,"",IF(I2769="H",INDEX(Matches!$H:$H,AA2769),INDEX(Matches!$I:$I,AA2769)))</f>
        <v/>
      </c>
      <c r="M2769" s="11">
        <f>IF(INDEX(Matches!$X:$X,AA2769)=0,"",IF(I2769="H",INDEX(Matches!$I:$I,AA2769),INDEX(Matches!$H:$H,AA2769)))</f>
        <v/>
      </c>
      <c r="N2769" s="11">
        <f>IF(L2769="","",IF(L2769&gt;M2769,"W",IF(L2769=M2769,"D","L")))</f>
        <v/>
      </c>
      <c r="O2769" s="11">
        <f>IF(L2769="","",IF(L2769&gt;M2769,3,IF(L2769=M2769,1,0)))</f>
        <v/>
      </c>
      <c r="P2769" s="31">
        <f>IF(I2769="H",INDEX(Matches!$L:$L,AA2769),INDEX(Matches!$N:$N,AA2769))</f>
        <v/>
      </c>
      <c r="Q2769" s="31">
        <f>INDEX(Matches!$M:$M,AA2769)</f>
        <v/>
      </c>
      <c r="R2769" s="31">
        <f>IF(I2769="H",INDEX(Matches!$N:$N,AA2769),INDEX(Matches!$L:$L,AA2769))</f>
        <v/>
      </c>
      <c r="S2769" s="33">
        <f>IF(I2769="H",INDEX(Matches!$O:$O,AA2769),INDEX(Matches!$P:$P,AA2769))</f>
        <v/>
      </c>
      <c r="T2769" s="33">
        <f>IF(INDEX(Matches!$J:$J,AA2769)="","",IF(I2769="H",INDEX(Matches!$J:$J,AA2769),INDEX(Matches!$K:$K,AA2769)))</f>
        <v/>
      </c>
      <c r="U2769" s="33">
        <f>IF(INDEX(Matches!$K:$K,AA2769)="","",IF(I2769="H",INDEX(Matches!$K:$K,AA2769),INDEX(Matches!$J:$J,AA2769)))</f>
        <v/>
      </c>
      <c r="V2769" s="30">
        <f>IF(T2769="","",T2769-U2769)</f>
        <v/>
      </c>
      <c r="W2769" s="33">
        <f>IF(I2769="H",INDEX(Matches!$T:$T,AA2769),INDEX(Matches!$U:$U,AA2769))</f>
        <v/>
      </c>
      <c r="X2769" s="11">
        <f>INDEX(Matches!$X:$X,AA2769)</f>
        <v/>
      </c>
      <c r="Y2769" s="30">
        <f>IF(O2769="","",O2769-S2769)</f>
        <v/>
      </c>
      <c r="Z2769" s="30">
        <f>IF(W2769="","",W2769-S2769)</f>
        <v/>
      </c>
      <c r="AA2769" s="24">
        <f>MATCH(J2769,Matches!$A:$A,0)</f>
        <v/>
      </c>
      <c r="AB2769" s="33" t="n"/>
      <c r="AC2769" s="33" t="n">
        <v>1.72861901571448</v>
      </c>
      <c r="AD2769" s="24" t="n"/>
      <c r="AE2769" s="24" t="n">
        <v>8</v>
      </c>
      <c r="AF2769" s="33" t="n"/>
      <c r="AG2769" s="33" t="n"/>
    </row>
    <row r="2770">
      <c r="A2770" s="24" t="inlineStr">
        <is>
          <t>Sheffield Wed|31</t>
        </is>
      </c>
      <c r="B2770" s="24" t="inlineStr">
        <is>
          <t>E2</t>
        </is>
      </c>
      <c r="C2770" s="24" t="inlineStr">
        <is>
          <t>League One</t>
        </is>
      </c>
      <c r="D2770" s="24" t="inlineStr">
        <is>
          <t>Sheffield Wed</t>
        </is>
      </c>
      <c r="E2770" s="24" t="n">
        <v>31</v>
      </c>
      <c r="F2770" s="24" t="n">
        <v>8</v>
      </c>
      <c r="G2770" s="29" t="n">
        <v>46431.625</v>
      </c>
      <c r="H2770" s="24" t="inlineStr">
        <is>
          <t>Peterborough</t>
        </is>
      </c>
      <c r="I2770" s="24" t="inlineStr">
        <is>
          <t>H</t>
        </is>
      </c>
      <c r="J2770" s="24" t="inlineStr">
        <is>
          <t>E2-Sheffiel-Peterbor</t>
        </is>
      </c>
      <c r="K2770" s="24" t="n">
        <v>19</v>
      </c>
      <c r="L2770" s="11">
        <f>IF(INDEX(Matches!$X:$X,AA2770)=0,"",IF(I2770="H",INDEX(Matches!$H:$H,AA2770),INDEX(Matches!$I:$I,AA2770)))</f>
        <v/>
      </c>
      <c r="M2770" s="11">
        <f>IF(INDEX(Matches!$X:$X,AA2770)=0,"",IF(I2770="H",INDEX(Matches!$I:$I,AA2770),INDEX(Matches!$H:$H,AA2770)))</f>
        <v/>
      </c>
      <c r="N2770" s="11">
        <f>IF(L2770="","",IF(L2770&gt;M2770,"W",IF(L2770=M2770,"D","L")))</f>
        <v/>
      </c>
      <c r="O2770" s="11">
        <f>IF(L2770="","",IF(L2770&gt;M2770,3,IF(L2770=M2770,1,0)))</f>
        <v/>
      </c>
      <c r="P2770" s="31">
        <f>IF(I2770="H",INDEX(Matches!$L:$L,AA2770),INDEX(Matches!$N:$N,AA2770))</f>
        <v/>
      </c>
      <c r="Q2770" s="31">
        <f>INDEX(Matches!$M:$M,AA2770)</f>
        <v/>
      </c>
      <c r="R2770" s="31">
        <f>IF(I2770="H",INDEX(Matches!$N:$N,AA2770),INDEX(Matches!$L:$L,AA2770))</f>
        <v/>
      </c>
      <c r="S2770" s="33">
        <f>IF(I2770="H",INDEX(Matches!$O:$O,AA2770),INDEX(Matches!$P:$P,AA2770))</f>
        <v/>
      </c>
      <c r="T2770" s="33">
        <f>IF(INDEX(Matches!$J:$J,AA2770)="","",IF(I2770="H",INDEX(Matches!$J:$J,AA2770),INDEX(Matches!$K:$K,AA2770)))</f>
        <v/>
      </c>
      <c r="U2770" s="33">
        <f>IF(INDEX(Matches!$K:$K,AA2770)="","",IF(I2770="H",INDEX(Matches!$K:$K,AA2770),INDEX(Matches!$J:$J,AA2770)))</f>
        <v/>
      </c>
      <c r="V2770" s="30">
        <f>IF(T2770="","",T2770-U2770)</f>
        <v/>
      </c>
      <c r="W2770" s="33">
        <f>IF(I2770="H",INDEX(Matches!$T:$T,AA2770),INDEX(Matches!$U:$U,AA2770))</f>
        <v/>
      </c>
      <c r="X2770" s="11">
        <f>INDEX(Matches!$X:$X,AA2770)</f>
        <v/>
      </c>
      <c r="Y2770" s="30">
        <f>IF(O2770="","",O2770-S2770)</f>
        <v/>
      </c>
      <c r="Z2770" s="30">
        <f>IF(W2770="","",W2770-S2770)</f>
        <v/>
      </c>
      <c r="AA2770" s="24">
        <f>MATCH(J2770,Matches!$A:$A,0)</f>
        <v/>
      </c>
      <c r="AB2770" s="33" t="n"/>
      <c r="AC2770" s="33" t="n">
        <v>1.859453726810341</v>
      </c>
      <c r="AD2770" s="24" t="n"/>
      <c r="AE2770" s="24" t="n">
        <v>8</v>
      </c>
      <c r="AF2770" s="33" t="n"/>
      <c r="AG2770" s="33" t="n"/>
    </row>
    <row r="2771">
      <c r="A2771" s="24" t="inlineStr">
        <is>
          <t>Sheffield Wed|32</t>
        </is>
      </c>
      <c r="B2771" s="24" t="inlineStr">
        <is>
          <t>E2</t>
        </is>
      </c>
      <c r="C2771" s="24" t="inlineStr">
        <is>
          <t>League One</t>
        </is>
      </c>
      <c r="D2771" s="24" t="inlineStr">
        <is>
          <t>Sheffield Wed</t>
        </is>
      </c>
      <c r="E2771" s="24" t="n">
        <v>32</v>
      </c>
      <c r="F2771" s="24" t="n">
        <v>8</v>
      </c>
      <c r="G2771" s="29" t="n">
        <v>46438.625</v>
      </c>
      <c r="H2771" s="24" t="inlineStr">
        <is>
          <t>Wigan</t>
        </is>
      </c>
      <c r="I2771" s="24" t="inlineStr">
        <is>
          <t>A</t>
        </is>
      </c>
      <c r="J2771" s="24" t="inlineStr">
        <is>
          <t>E2-Wigan-Sheffiel</t>
        </is>
      </c>
      <c r="K2771" s="24" t="n">
        <v>14</v>
      </c>
      <c r="L2771" s="11">
        <f>IF(INDEX(Matches!$X:$X,AA2771)=0,"",IF(I2771="H",INDEX(Matches!$H:$H,AA2771),INDEX(Matches!$I:$I,AA2771)))</f>
        <v/>
      </c>
      <c r="M2771" s="11">
        <f>IF(INDEX(Matches!$X:$X,AA2771)=0,"",IF(I2771="H",INDEX(Matches!$I:$I,AA2771),INDEX(Matches!$H:$H,AA2771)))</f>
        <v/>
      </c>
      <c r="N2771" s="11">
        <f>IF(L2771="","",IF(L2771&gt;M2771,"W",IF(L2771=M2771,"D","L")))</f>
        <v/>
      </c>
      <c r="O2771" s="11">
        <f>IF(L2771="","",IF(L2771&gt;M2771,3,IF(L2771=M2771,1,0)))</f>
        <v/>
      </c>
      <c r="P2771" s="31">
        <f>IF(I2771="H",INDEX(Matches!$L:$L,AA2771),INDEX(Matches!$N:$N,AA2771))</f>
        <v/>
      </c>
      <c r="Q2771" s="31">
        <f>INDEX(Matches!$M:$M,AA2771)</f>
        <v/>
      </c>
      <c r="R2771" s="31">
        <f>IF(I2771="H",INDEX(Matches!$N:$N,AA2771),INDEX(Matches!$L:$L,AA2771))</f>
        <v/>
      </c>
      <c r="S2771" s="33">
        <f>IF(I2771="H",INDEX(Matches!$O:$O,AA2771),INDEX(Matches!$P:$P,AA2771))</f>
        <v/>
      </c>
      <c r="T2771" s="33">
        <f>IF(INDEX(Matches!$J:$J,AA2771)="","",IF(I2771="H",INDEX(Matches!$J:$J,AA2771),INDEX(Matches!$K:$K,AA2771)))</f>
        <v/>
      </c>
      <c r="U2771" s="33">
        <f>IF(INDEX(Matches!$K:$K,AA2771)="","",IF(I2771="H",INDEX(Matches!$K:$K,AA2771),INDEX(Matches!$J:$J,AA2771)))</f>
        <v/>
      </c>
      <c r="V2771" s="30">
        <f>IF(T2771="","",T2771-U2771)</f>
        <v/>
      </c>
      <c r="W2771" s="33">
        <f>IF(I2771="H",INDEX(Matches!$T:$T,AA2771),INDEX(Matches!$U:$U,AA2771))</f>
        <v/>
      </c>
      <c r="X2771" s="11">
        <f>INDEX(Matches!$X:$X,AA2771)</f>
        <v/>
      </c>
      <c r="Y2771" s="30">
        <f>IF(O2771="","",O2771-S2771)</f>
        <v/>
      </c>
      <c r="Z2771" s="30">
        <f>IF(W2771="","",W2771-S2771)</f>
        <v/>
      </c>
      <c r="AA2771" s="24">
        <f>MATCH(J2771,Matches!$A:$A,0)</f>
        <v/>
      </c>
      <c r="AB2771" s="33" t="n"/>
      <c r="AC2771" s="33" t="n">
        <v>1.526289692914775</v>
      </c>
      <c r="AD2771" s="24" t="n"/>
      <c r="AE2771" s="24" t="n">
        <v>8</v>
      </c>
      <c r="AF2771" s="33" t="n"/>
      <c r="AG2771" s="33" t="n"/>
    </row>
    <row r="2772">
      <c r="A2772" s="24" t="inlineStr">
        <is>
          <t>Sheffield Wed|33</t>
        </is>
      </c>
      <c r="B2772" s="24" t="inlineStr">
        <is>
          <t>E2</t>
        </is>
      </c>
      <c r="C2772" s="24" t="inlineStr">
        <is>
          <t>League One</t>
        </is>
      </c>
      <c r="D2772" s="24" t="inlineStr">
        <is>
          <t>Sheffield Wed</t>
        </is>
      </c>
      <c r="E2772" s="24" t="n">
        <v>33</v>
      </c>
      <c r="F2772" s="24" t="n">
        <v>9</v>
      </c>
      <c r="G2772" s="29" t="n">
        <v>46445.625</v>
      </c>
      <c r="H2772" s="24" t="inlineStr">
        <is>
          <t>Plymouth</t>
        </is>
      </c>
      <c r="I2772" s="24" t="inlineStr">
        <is>
          <t>A</t>
        </is>
      </c>
      <c r="J2772" s="24" t="inlineStr">
        <is>
          <t>E2-Plymouth-Sheffiel</t>
        </is>
      </c>
      <c r="K2772" s="24" t="n">
        <v>5</v>
      </c>
      <c r="L2772" s="11">
        <f>IF(INDEX(Matches!$X:$X,AA2772)=0,"",IF(I2772="H",INDEX(Matches!$H:$H,AA2772),INDEX(Matches!$I:$I,AA2772)))</f>
        <v/>
      </c>
      <c r="M2772" s="11">
        <f>IF(INDEX(Matches!$X:$X,AA2772)=0,"",IF(I2772="H",INDEX(Matches!$I:$I,AA2772),INDEX(Matches!$H:$H,AA2772)))</f>
        <v/>
      </c>
      <c r="N2772" s="11">
        <f>IF(L2772="","",IF(L2772&gt;M2772,"W",IF(L2772=M2772,"D","L")))</f>
        <v/>
      </c>
      <c r="O2772" s="11">
        <f>IF(L2772="","",IF(L2772&gt;M2772,3,IF(L2772=M2772,1,0)))</f>
        <v/>
      </c>
      <c r="P2772" s="31">
        <f>IF(I2772="H",INDEX(Matches!$L:$L,AA2772),INDEX(Matches!$N:$N,AA2772))</f>
        <v/>
      </c>
      <c r="Q2772" s="31">
        <f>INDEX(Matches!$M:$M,AA2772)</f>
        <v/>
      </c>
      <c r="R2772" s="31">
        <f>IF(I2772="H",INDEX(Matches!$N:$N,AA2772),INDEX(Matches!$L:$L,AA2772))</f>
        <v/>
      </c>
      <c r="S2772" s="33">
        <f>IF(I2772="H",INDEX(Matches!$O:$O,AA2772),INDEX(Matches!$P:$P,AA2772))</f>
        <v/>
      </c>
      <c r="T2772" s="33">
        <f>IF(INDEX(Matches!$J:$J,AA2772)="","",IF(I2772="H",INDEX(Matches!$J:$J,AA2772),INDEX(Matches!$K:$K,AA2772)))</f>
        <v/>
      </c>
      <c r="U2772" s="33">
        <f>IF(INDEX(Matches!$K:$K,AA2772)="","",IF(I2772="H",INDEX(Matches!$K:$K,AA2772),INDEX(Matches!$J:$J,AA2772)))</f>
        <v/>
      </c>
      <c r="V2772" s="30">
        <f>IF(T2772="","",T2772-U2772)</f>
        <v/>
      </c>
      <c r="W2772" s="33">
        <f>IF(I2772="H",INDEX(Matches!$T:$T,AA2772),INDEX(Matches!$U:$U,AA2772))</f>
        <v/>
      </c>
      <c r="X2772" s="11">
        <f>INDEX(Matches!$X:$X,AA2772)</f>
        <v/>
      </c>
      <c r="Y2772" s="30">
        <f>IF(O2772="","",O2772-S2772)</f>
        <v/>
      </c>
      <c r="Z2772" s="30">
        <f>IF(W2772="","",W2772-S2772)</f>
        <v/>
      </c>
      <c r="AA2772" s="24">
        <f>MATCH(J2772,Matches!$A:$A,0)</f>
        <v/>
      </c>
      <c r="AB2772" s="33" t="n"/>
      <c r="AC2772" s="33" t="n">
        <v>1.330528875251006</v>
      </c>
      <c r="AD2772" s="24" t="n"/>
      <c r="AE2772" s="24" t="n">
        <v>9</v>
      </c>
      <c r="AF2772" s="33" t="n"/>
      <c r="AG2772" s="33" t="n"/>
    </row>
    <row r="2773">
      <c r="A2773" s="24" t="inlineStr">
        <is>
          <t>Sheffield Wed|34</t>
        </is>
      </c>
      <c r="B2773" s="24" t="inlineStr">
        <is>
          <t>E2</t>
        </is>
      </c>
      <c r="C2773" s="24" t="inlineStr">
        <is>
          <t>League One</t>
        </is>
      </c>
      <c r="D2773" s="24" t="inlineStr">
        <is>
          <t>Sheffield Wed</t>
        </is>
      </c>
      <c r="E2773" s="24" t="n">
        <v>34</v>
      </c>
      <c r="F2773" s="24" t="n">
        <v>9</v>
      </c>
      <c r="G2773" s="29" t="n">
        <v>46452.625</v>
      </c>
      <c r="H2773" s="24" t="inlineStr">
        <is>
          <t>Leyton Orient</t>
        </is>
      </c>
      <c r="I2773" s="24" t="inlineStr">
        <is>
          <t>H</t>
        </is>
      </c>
      <c r="J2773" s="24" t="inlineStr">
        <is>
          <t>E2-Sheffiel-LeytonOr</t>
        </is>
      </c>
      <c r="K2773" s="24" t="n">
        <v>20</v>
      </c>
      <c r="L2773" s="11">
        <f>IF(INDEX(Matches!$X:$X,AA2773)=0,"",IF(I2773="H",INDEX(Matches!$H:$H,AA2773),INDEX(Matches!$I:$I,AA2773)))</f>
        <v/>
      </c>
      <c r="M2773" s="11">
        <f>IF(INDEX(Matches!$X:$X,AA2773)=0,"",IF(I2773="H",INDEX(Matches!$I:$I,AA2773),INDEX(Matches!$H:$H,AA2773)))</f>
        <v/>
      </c>
      <c r="N2773" s="11">
        <f>IF(L2773="","",IF(L2773&gt;M2773,"W",IF(L2773=M2773,"D","L")))</f>
        <v/>
      </c>
      <c r="O2773" s="11">
        <f>IF(L2773="","",IF(L2773&gt;M2773,3,IF(L2773=M2773,1,0)))</f>
        <v/>
      </c>
      <c r="P2773" s="31">
        <f>IF(I2773="H",INDEX(Matches!$L:$L,AA2773),INDEX(Matches!$N:$N,AA2773))</f>
        <v/>
      </c>
      <c r="Q2773" s="31">
        <f>INDEX(Matches!$M:$M,AA2773)</f>
        <v/>
      </c>
      <c r="R2773" s="31">
        <f>IF(I2773="H",INDEX(Matches!$N:$N,AA2773),INDEX(Matches!$L:$L,AA2773))</f>
        <v/>
      </c>
      <c r="S2773" s="33">
        <f>IF(I2773="H",INDEX(Matches!$O:$O,AA2773),INDEX(Matches!$P:$P,AA2773))</f>
        <v/>
      </c>
      <c r="T2773" s="33">
        <f>IF(INDEX(Matches!$J:$J,AA2773)="","",IF(I2773="H",INDEX(Matches!$J:$J,AA2773),INDEX(Matches!$K:$K,AA2773)))</f>
        <v/>
      </c>
      <c r="U2773" s="33">
        <f>IF(INDEX(Matches!$K:$K,AA2773)="","",IF(I2773="H",INDEX(Matches!$K:$K,AA2773),INDEX(Matches!$J:$J,AA2773)))</f>
        <v/>
      </c>
      <c r="V2773" s="30">
        <f>IF(T2773="","",T2773-U2773)</f>
        <v/>
      </c>
      <c r="W2773" s="33">
        <f>IF(I2773="H",INDEX(Matches!$T:$T,AA2773),INDEX(Matches!$U:$U,AA2773))</f>
        <v/>
      </c>
      <c r="X2773" s="11">
        <f>INDEX(Matches!$X:$X,AA2773)</f>
        <v/>
      </c>
      <c r="Y2773" s="30">
        <f>IF(O2773="","",O2773-S2773)</f>
        <v/>
      </c>
      <c r="Z2773" s="30">
        <f>IF(W2773="","",W2773-S2773)</f>
        <v/>
      </c>
      <c r="AA2773" s="24">
        <f>MATCH(J2773,Matches!$A:$A,0)</f>
        <v/>
      </c>
      <c r="AB2773" s="33" t="n"/>
      <c r="AC2773" s="33" t="n">
        <v>1.904636442546407</v>
      </c>
      <c r="AD2773" s="24" t="n"/>
      <c r="AE2773" s="24" t="n">
        <v>9</v>
      </c>
      <c r="AF2773" s="33" t="n"/>
      <c r="AG2773" s="33" t="n"/>
    </row>
    <row r="2774">
      <c r="A2774" s="24" t="inlineStr">
        <is>
          <t>Sheffield Wed|35</t>
        </is>
      </c>
      <c r="B2774" s="24" t="inlineStr">
        <is>
          <t>E2</t>
        </is>
      </c>
      <c r="C2774" s="24" t="inlineStr">
        <is>
          <t>League One</t>
        </is>
      </c>
      <c r="D2774" s="24" t="inlineStr">
        <is>
          <t>Sheffield Wed</t>
        </is>
      </c>
      <c r="E2774" s="24" t="n">
        <v>35</v>
      </c>
      <c r="F2774" s="24" t="n">
        <v>9</v>
      </c>
      <c r="G2774" s="29" t="n">
        <v>46459.625</v>
      </c>
      <c r="H2774" s="24" t="inlineStr">
        <is>
          <t>Bradford</t>
        </is>
      </c>
      <c r="I2774" s="24" t="inlineStr">
        <is>
          <t>A</t>
        </is>
      </c>
      <c r="J2774" s="24" t="inlineStr">
        <is>
          <t>E2-Bradford-Sheffiel</t>
        </is>
      </c>
      <c r="K2774" s="24" t="n">
        <v>8</v>
      </c>
      <c r="L2774" s="11">
        <f>IF(INDEX(Matches!$X:$X,AA2774)=0,"",IF(I2774="H",INDEX(Matches!$H:$H,AA2774),INDEX(Matches!$I:$I,AA2774)))</f>
        <v/>
      </c>
      <c r="M2774" s="11">
        <f>IF(INDEX(Matches!$X:$X,AA2774)=0,"",IF(I2774="H",INDEX(Matches!$I:$I,AA2774),INDEX(Matches!$H:$H,AA2774)))</f>
        <v/>
      </c>
      <c r="N2774" s="11">
        <f>IF(L2774="","",IF(L2774&gt;M2774,"W",IF(L2774=M2774,"D","L")))</f>
        <v/>
      </c>
      <c r="O2774" s="11">
        <f>IF(L2774="","",IF(L2774&gt;M2774,3,IF(L2774=M2774,1,0)))</f>
        <v/>
      </c>
      <c r="P2774" s="31">
        <f>IF(I2774="H",INDEX(Matches!$L:$L,AA2774),INDEX(Matches!$N:$N,AA2774))</f>
        <v/>
      </c>
      <c r="Q2774" s="31">
        <f>INDEX(Matches!$M:$M,AA2774)</f>
        <v/>
      </c>
      <c r="R2774" s="31">
        <f>IF(I2774="H",INDEX(Matches!$N:$N,AA2774),INDEX(Matches!$L:$L,AA2774))</f>
        <v/>
      </c>
      <c r="S2774" s="33">
        <f>IF(I2774="H",INDEX(Matches!$O:$O,AA2774),INDEX(Matches!$P:$P,AA2774))</f>
        <v/>
      </c>
      <c r="T2774" s="33">
        <f>IF(INDEX(Matches!$J:$J,AA2774)="","",IF(I2774="H",INDEX(Matches!$J:$J,AA2774),INDEX(Matches!$K:$K,AA2774)))</f>
        <v/>
      </c>
      <c r="U2774" s="33">
        <f>IF(INDEX(Matches!$K:$K,AA2774)="","",IF(I2774="H",INDEX(Matches!$K:$K,AA2774),INDEX(Matches!$J:$J,AA2774)))</f>
        <v/>
      </c>
      <c r="V2774" s="30">
        <f>IF(T2774="","",T2774-U2774)</f>
        <v/>
      </c>
      <c r="W2774" s="33">
        <f>IF(I2774="H",INDEX(Matches!$T:$T,AA2774),INDEX(Matches!$U:$U,AA2774))</f>
        <v/>
      </c>
      <c r="X2774" s="11">
        <f>INDEX(Matches!$X:$X,AA2774)</f>
        <v/>
      </c>
      <c r="Y2774" s="30">
        <f>IF(O2774="","",O2774-S2774)</f>
        <v/>
      </c>
      <c r="Z2774" s="30">
        <f>IF(W2774="","",W2774-S2774)</f>
        <v/>
      </c>
      <c r="AA2774" s="24">
        <f>MATCH(J2774,Matches!$A:$A,0)</f>
        <v/>
      </c>
      <c r="AB2774" s="33" t="n"/>
      <c r="AC2774" s="33" t="n">
        <v>1.358992678188934</v>
      </c>
      <c r="AD2774" s="24" t="n"/>
      <c r="AE2774" s="24" t="n">
        <v>9</v>
      </c>
      <c r="AF2774" s="33" t="n"/>
      <c r="AG2774" s="33" t="n"/>
    </row>
    <row r="2775">
      <c r="A2775" s="24" t="inlineStr">
        <is>
          <t>Sheffield Wed|36</t>
        </is>
      </c>
      <c r="B2775" s="24" t="inlineStr">
        <is>
          <t>E2</t>
        </is>
      </c>
      <c r="C2775" s="24" t="inlineStr">
        <is>
          <t>League One</t>
        </is>
      </c>
      <c r="D2775" s="24" t="inlineStr">
        <is>
          <t>Sheffield Wed</t>
        </is>
      </c>
      <c r="E2775" s="24" t="n">
        <v>36</v>
      </c>
      <c r="F2775" s="24" t="n">
        <v>9</v>
      </c>
      <c r="G2775" s="29" t="n">
        <v>46466.625</v>
      </c>
      <c r="H2775" s="24" t="inlineStr">
        <is>
          <t>Barnsley</t>
        </is>
      </c>
      <c r="I2775" s="24" t="inlineStr">
        <is>
          <t>H</t>
        </is>
      </c>
      <c r="J2775" s="24" t="inlineStr">
        <is>
          <t>E2-Sheffiel-Barnsley</t>
        </is>
      </c>
      <c r="K2775" s="24" t="n">
        <v>13</v>
      </c>
      <c r="L2775" s="11">
        <f>IF(INDEX(Matches!$X:$X,AA2775)=0,"",IF(I2775="H",INDEX(Matches!$H:$H,AA2775),INDEX(Matches!$I:$I,AA2775)))</f>
        <v/>
      </c>
      <c r="M2775" s="11">
        <f>IF(INDEX(Matches!$X:$X,AA2775)=0,"",IF(I2775="H",INDEX(Matches!$I:$I,AA2775),INDEX(Matches!$H:$H,AA2775)))</f>
        <v/>
      </c>
      <c r="N2775" s="11">
        <f>IF(L2775="","",IF(L2775&gt;M2775,"W",IF(L2775=M2775,"D","L")))</f>
        <v/>
      </c>
      <c r="O2775" s="11">
        <f>IF(L2775="","",IF(L2775&gt;M2775,3,IF(L2775=M2775,1,0)))</f>
        <v/>
      </c>
      <c r="P2775" s="31">
        <f>IF(I2775="H",INDEX(Matches!$L:$L,AA2775),INDEX(Matches!$N:$N,AA2775))</f>
        <v/>
      </c>
      <c r="Q2775" s="31">
        <f>INDEX(Matches!$M:$M,AA2775)</f>
        <v/>
      </c>
      <c r="R2775" s="31">
        <f>IF(I2775="H",INDEX(Matches!$N:$N,AA2775),INDEX(Matches!$L:$L,AA2775))</f>
        <v/>
      </c>
      <c r="S2775" s="33">
        <f>IF(I2775="H",INDEX(Matches!$O:$O,AA2775),INDEX(Matches!$P:$P,AA2775))</f>
        <v/>
      </c>
      <c r="T2775" s="33">
        <f>IF(INDEX(Matches!$J:$J,AA2775)="","",IF(I2775="H",INDEX(Matches!$J:$J,AA2775),INDEX(Matches!$K:$K,AA2775)))</f>
        <v/>
      </c>
      <c r="U2775" s="33">
        <f>IF(INDEX(Matches!$K:$K,AA2775)="","",IF(I2775="H",INDEX(Matches!$K:$K,AA2775),INDEX(Matches!$J:$J,AA2775)))</f>
        <v/>
      </c>
      <c r="V2775" s="30">
        <f>IF(T2775="","",T2775-U2775)</f>
        <v/>
      </c>
      <c r="W2775" s="33">
        <f>IF(I2775="H",INDEX(Matches!$T:$T,AA2775),INDEX(Matches!$U:$U,AA2775))</f>
        <v/>
      </c>
      <c r="X2775" s="11">
        <f>INDEX(Matches!$X:$X,AA2775)</f>
        <v/>
      </c>
      <c r="Y2775" s="30">
        <f>IF(O2775="","",O2775-S2775)</f>
        <v/>
      </c>
      <c r="Z2775" s="30">
        <f>IF(W2775="","",W2775-S2775)</f>
        <v/>
      </c>
      <c r="AA2775" s="24">
        <f>MATCH(J2775,Matches!$A:$A,0)</f>
        <v/>
      </c>
      <c r="AB2775" s="33" t="n"/>
      <c r="AC2775" s="33" t="n">
        <v>1.822814599904503</v>
      </c>
      <c r="AD2775" s="24" t="n"/>
      <c r="AE2775" s="24" t="n">
        <v>9</v>
      </c>
      <c r="AF2775" s="33" t="n"/>
      <c r="AG2775" s="33" t="n"/>
    </row>
    <row r="2776">
      <c r="A2776" s="24" t="inlineStr">
        <is>
          <t>Sheffield Wed|37</t>
        </is>
      </c>
      <c r="B2776" s="24" t="inlineStr">
        <is>
          <t>E2</t>
        </is>
      </c>
      <c r="C2776" s="24" t="inlineStr">
        <is>
          <t>League One</t>
        </is>
      </c>
      <c r="D2776" s="24" t="inlineStr">
        <is>
          <t>Sheffield Wed</t>
        </is>
      </c>
      <c r="E2776" s="24" t="n">
        <v>37</v>
      </c>
      <c r="F2776" s="24" t="n">
        <v>10</v>
      </c>
      <c r="G2776" s="29" t="n">
        <v>46472.625</v>
      </c>
      <c r="H2776" s="24" t="inlineStr">
        <is>
          <t>MK Dons</t>
        </is>
      </c>
      <c r="I2776" s="24" t="inlineStr">
        <is>
          <t>A</t>
        </is>
      </c>
      <c r="J2776" s="24" t="inlineStr">
        <is>
          <t>E2-MKDons-Sheffiel</t>
        </is>
      </c>
      <c r="K2776" s="24" t="n">
        <v>6</v>
      </c>
      <c r="L2776" s="11">
        <f>IF(INDEX(Matches!$X:$X,AA2776)=0,"",IF(I2776="H",INDEX(Matches!$H:$H,AA2776),INDEX(Matches!$I:$I,AA2776)))</f>
        <v/>
      </c>
      <c r="M2776" s="11">
        <f>IF(INDEX(Matches!$X:$X,AA2776)=0,"",IF(I2776="H",INDEX(Matches!$I:$I,AA2776),INDEX(Matches!$H:$H,AA2776)))</f>
        <v/>
      </c>
      <c r="N2776" s="11">
        <f>IF(L2776="","",IF(L2776&gt;M2776,"W",IF(L2776=M2776,"D","L")))</f>
        <v/>
      </c>
      <c r="O2776" s="11">
        <f>IF(L2776="","",IF(L2776&gt;M2776,3,IF(L2776=M2776,1,0)))</f>
        <v/>
      </c>
      <c r="P2776" s="31">
        <f>IF(I2776="H",INDEX(Matches!$L:$L,AA2776),INDEX(Matches!$N:$N,AA2776))</f>
        <v/>
      </c>
      <c r="Q2776" s="31">
        <f>INDEX(Matches!$M:$M,AA2776)</f>
        <v/>
      </c>
      <c r="R2776" s="31">
        <f>IF(I2776="H",INDEX(Matches!$N:$N,AA2776),INDEX(Matches!$L:$L,AA2776))</f>
        <v/>
      </c>
      <c r="S2776" s="33">
        <f>IF(I2776="H",INDEX(Matches!$O:$O,AA2776),INDEX(Matches!$P:$P,AA2776))</f>
        <v/>
      </c>
      <c r="T2776" s="33">
        <f>IF(INDEX(Matches!$J:$J,AA2776)="","",IF(I2776="H",INDEX(Matches!$J:$J,AA2776),INDEX(Matches!$K:$K,AA2776)))</f>
        <v/>
      </c>
      <c r="U2776" s="33">
        <f>IF(INDEX(Matches!$K:$K,AA2776)="","",IF(I2776="H",INDEX(Matches!$K:$K,AA2776),INDEX(Matches!$J:$J,AA2776)))</f>
        <v/>
      </c>
      <c r="V2776" s="30">
        <f>IF(T2776="","",T2776-U2776)</f>
        <v/>
      </c>
      <c r="W2776" s="33">
        <f>IF(I2776="H",INDEX(Matches!$T:$T,AA2776),INDEX(Matches!$U:$U,AA2776))</f>
        <v/>
      </c>
      <c r="X2776" s="11">
        <f>INDEX(Matches!$X:$X,AA2776)</f>
        <v/>
      </c>
      <c r="Y2776" s="30">
        <f>IF(O2776="","",O2776-S2776)</f>
        <v/>
      </c>
      <c r="Z2776" s="30">
        <f>IF(W2776="","",W2776-S2776)</f>
        <v/>
      </c>
      <c r="AA2776" s="24">
        <f>MATCH(J2776,Matches!$A:$A,0)</f>
        <v/>
      </c>
      <c r="AB2776" s="33" t="n"/>
      <c r="AC2776" s="33" t="n">
        <v>1.366215249629583</v>
      </c>
      <c r="AD2776" s="24" t="n"/>
      <c r="AE2776" s="24" t="n">
        <v>10</v>
      </c>
      <c r="AF2776" s="33" t="n"/>
      <c r="AG2776" s="33" t="n"/>
    </row>
    <row r="2777">
      <c r="A2777" s="24" t="inlineStr">
        <is>
          <t>Sheffield Wed|38</t>
        </is>
      </c>
      <c r="B2777" s="24" t="inlineStr">
        <is>
          <t>E2</t>
        </is>
      </c>
      <c r="C2777" s="24" t="inlineStr">
        <is>
          <t>League One</t>
        </is>
      </c>
      <c r="D2777" s="24" t="inlineStr">
        <is>
          <t>Sheffield Wed</t>
        </is>
      </c>
      <c r="E2777" s="24" t="n">
        <v>38</v>
      </c>
      <c r="F2777" s="24" t="n">
        <v>10</v>
      </c>
      <c r="G2777" s="29" t="n">
        <v>46475.625</v>
      </c>
      <c r="H2777" s="24" t="inlineStr">
        <is>
          <t>Burton</t>
        </is>
      </c>
      <c r="I2777" s="24" t="inlineStr">
        <is>
          <t>H</t>
        </is>
      </c>
      <c r="J2777" s="24" t="inlineStr">
        <is>
          <t>E2-Sheffiel-Burton</t>
        </is>
      </c>
      <c r="K2777" s="24" t="n">
        <v>22</v>
      </c>
      <c r="L2777" s="11">
        <f>IF(INDEX(Matches!$X:$X,AA2777)=0,"",IF(I2777="H",INDEX(Matches!$H:$H,AA2777),INDEX(Matches!$I:$I,AA2777)))</f>
        <v/>
      </c>
      <c r="M2777" s="11">
        <f>IF(INDEX(Matches!$X:$X,AA2777)=0,"",IF(I2777="H",INDEX(Matches!$I:$I,AA2777),INDEX(Matches!$H:$H,AA2777)))</f>
        <v/>
      </c>
      <c r="N2777" s="11">
        <f>IF(L2777="","",IF(L2777&gt;M2777,"W",IF(L2777=M2777,"D","L")))</f>
        <v/>
      </c>
      <c r="O2777" s="11">
        <f>IF(L2777="","",IF(L2777&gt;M2777,3,IF(L2777=M2777,1,0)))</f>
        <v/>
      </c>
      <c r="P2777" s="31">
        <f>IF(I2777="H",INDEX(Matches!$L:$L,AA2777),INDEX(Matches!$N:$N,AA2777))</f>
        <v/>
      </c>
      <c r="Q2777" s="31">
        <f>INDEX(Matches!$M:$M,AA2777)</f>
        <v/>
      </c>
      <c r="R2777" s="31">
        <f>IF(I2777="H",INDEX(Matches!$N:$N,AA2777),INDEX(Matches!$L:$L,AA2777))</f>
        <v/>
      </c>
      <c r="S2777" s="33">
        <f>IF(I2777="H",INDEX(Matches!$O:$O,AA2777),INDEX(Matches!$P:$P,AA2777))</f>
        <v/>
      </c>
      <c r="T2777" s="33">
        <f>IF(INDEX(Matches!$J:$J,AA2777)="","",IF(I2777="H",INDEX(Matches!$J:$J,AA2777),INDEX(Matches!$K:$K,AA2777)))</f>
        <v/>
      </c>
      <c r="U2777" s="33">
        <f>IF(INDEX(Matches!$K:$K,AA2777)="","",IF(I2777="H",INDEX(Matches!$K:$K,AA2777),INDEX(Matches!$J:$J,AA2777)))</f>
        <v/>
      </c>
      <c r="V2777" s="30">
        <f>IF(T2777="","",T2777-U2777)</f>
        <v/>
      </c>
      <c r="W2777" s="33">
        <f>IF(I2777="H",INDEX(Matches!$T:$T,AA2777),INDEX(Matches!$U:$U,AA2777))</f>
        <v/>
      </c>
      <c r="X2777" s="11">
        <f>INDEX(Matches!$X:$X,AA2777)</f>
        <v/>
      </c>
      <c r="Y2777" s="30">
        <f>IF(O2777="","",O2777-S2777)</f>
        <v/>
      </c>
      <c r="Z2777" s="30">
        <f>IF(W2777="","",W2777-S2777)</f>
        <v/>
      </c>
      <c r="AA2777" s="24">
        <f>MATCH(J2777,Matches!$A:$A,0)</f>
        <v/>
      </c>
      <c r="AB2777" s="33" t="n"/>
      <c r="AC2777" s="33" t="n">
        <v>1.975159256491635</v>
      </c>
      <c r="AD2777" s="24" t="n"/>
      <c r="AE2777" s="24" t="n">
        <v>10</v>
      </c>
      <c r="AF2777" s="33" t="n"/>
      <c r="AG2777" s="33" t="n"/>
    </row>
    <row r="2778">
      <c r="A2778" s="24" t="inlineStr">
        <is>
          <t>Sheffield Wed|39</t>
        </is>
      </c>
      <c r="B2778" s="24" t="inlineStr">
        <is>
          <t>E2</t>
        </is>
      </c>
      <c r="C2778" s="24" t="inlineStr">
        <is>
          <t>League One</t>
        </is>
      </c>
      <c r="D2778" s="24" t="inlineStr">
        <is>
          <t>Sheffield Wed</t>
        </is>
      </c>
      <c r="E2778" s="24" t="n">
        <v>39</v>
      </c>
      <c r="F2778" s="24" t="n">
        <v>10</v>
      </c>
      <c r="G2778" s="29" t="n">
        <v>46480.625</v>
      </c>
      <c r="H2778" s="24" t="inlineStr">
        <is>
          <t>Mansfield</t>
        </is>
      </c>
      <c r="I2778" s="24" t="inlineStr">
        <is>
          <t>A</t>
        </is>
      </c>
      <c r="J2778" s="24" t="inlineStr">
        <is>
          <t>E2-Mansfiel-Sheffiel</t>
        </is>
      </c>
      <c r="K2778" s="24" t="n">
        <v>16</v>
      </c>
      <c r="L2778" s="11">
        <f>IF(INDEX(Matches!$X:$X,AA2778)=0,"",IF(I2778="H",INDEX(Matches!$H:$H,AA2778),INDEX(Matches!$I:$I,AA2778)))</f>
        <v/>
      </c>
      <c r="M2778" s="11">
        <f>IF(INDEX(Matches!$X:$X,AA2778)=0,"",IF(I2778="H",INDEX(Matches!$I:$I,AA2778),INDEX(Matches!$H:$H,AA2778)))</f>
        <v/>
      </c>
      <c r="N2778" s="11">
        <f>IF(L2778="","",IF(L2778&gt;M2778,"W",IF(L2778=M2778,"D","L")))</f>
        <v/>
      </c>
      <c r="O2778" s="11">
        <f>IF(L2778="","",IF(L2778&gt;M2778,3,IF(L2778=M2778,1,0)))</f>
        <v/>
      </c>
      <c r="P2778" s="31">
        <f>IF(I2778="H",INDEX(Matches!$L:$L,AA2778),INDEX(Matches!$N:$N,AA2778))</f>
        <v/>
      </c>
      <c r="Q2778" s="31">
        <f>INDEX(Matches!$M:$M,AA2778)</f>
        <v/>
      </c>
      <c r="R2778" s="31">
        <f>IF(I2778="H",INDEX(Matches!$N:$N,AA2778),INDEX(Matches!$L:$L,AA2778))</f>
        <v/>
      </c>
      <c r="S2778" s="33">
        <f>IF(I2778="H",INDEX(Matches!$O:$O,AA2778),INDEX(Matches!$P:$P,AA2778))</f>
        <v/>
      </c>
      <c r="T2778" s="33">
        <f>IF(INDEX(Matches!$J:$J,AA2778)="","",IF(I2778="H",INDEX(Matches!$J:$J,AA2778),INDEX(Matches!$K:$K,AA2778)))</f>
        <v/>
      </c>
      <c r="U2778" s="33">
        <f>IF(INDEX(Matches!$K:$K,AA2778)="","",IF(I2778="H",INDEX(Matches!$K:$K,AA2778),INDEX(Matches!$J:$J,AA2778)))</f>
        <v/>
      </c>
      <c r="V2778" s="30">
        <f>IF(T2778="","",T2778-U2778)</f>
        <v/>
      </c>
      <c r="W2778" s="33">
        <f>IF(I2778="H",INDEX(Matches!$T:$T,AA2778),INDEX(Matches!$U:$U,AA2778))</f>
        <v/>
      </c>
      <c r="X2778" s="11">
        <f>INDEX(Matches!$X:$X,AA2778)</f>
        <v/>
      </c>
      <c r="Y2778" s="30">
        <f>IF(O2778="","",O2778-S2778)</f>
        <v/>
      </c>
      <c r="Z2778" s="30">
        <f>IF(W2778="","",W2778-S2778)</f>
        <v/>
      </c>
      <c r="AA2778" s="24">
        <f>MATCH(J2778,Matches!$A:$A,0)</f>
        <v/>
      </c>
      <c r="AB2778" s="33" t="n"/>
      <c r="AC2778" s="33" t="n">
        <v>1.490395118664624</v>
      </c>
      <c r="AD2778" s="24" t="n"/>
      <c r="AE2778" s="24" t="n">
        <v>10</v>
      </c>
      <c r="AF2778" s="33" t="n"/>
      <c r="AG2778" s="33" t="n"/>
    </row>
    <row r="2779">
      <c r="A2779" s="24" t="inlineStr">
        <is>
          <t>Sheffield Wed|40</t>
        </is>
      </c>
      <c r="B2779" s="24" t="inlineStr">
        <is>
          <t>E2</t>
        </is>
      </c>
      <c r="C2779" s="24" t="inlineStr">
        <is>
          <t>League One</t>
        </is>
      </c>
      <c r="D2779" s="24" t="inlineStr">
        <is>
          <t>Sheffield Wed</t>
        </is>
      </c>
      <c r="E2779" s="24" t="n">
        <v>40</v>
      </c>
      <c r="F2779" s="24" t="n">
        <v>10</v>
      </c>
      <c r="G2779" s="29" t="n">
        <v>46487.625</v>
      </c>
      <c r="H2779" s="24" t="inlineStr">
        <is>
          <t>Leicester</t>
        </is>
      </c>
      <c r="I2779" s="24" t="inlineStr">
        <is>
          <t>H</t>
        </is>
      </c>
      <c r="J2779" s="24" t="inlineStr">
        <is>
          <t>E2-Sheffiel-Leiceste</t>
        </is>
      </c>
      <c r="K2779" s="24" t="n">
        <v>1</v>
      </c>
      <c r="L2779" s="11">
        <f>IF(INDEX(Matches!$X:$X,AA2779)=0,"",IF(I2779="H",INDEX(Matches!$H:$H,AA2779),INDEX(Matches!$I:$I,AA2779)))</f>
        <v/>
      </c>
      <c r="M2779" s="11">
        <f>IF(INDEX(Matches!$X:$X,AA2779)=0,"",IF(I2779="H",INDEX(Matches!$I:$I,AA2779),INDEX(Matches!$H:$H,AA2779)))</f>
        <v/>
      </c>
      <c r="N2779" s="11">
        <f>IF(L2779="","",IF(L2779&gt;M2779,"W",IF(L2779=M2779,"D","L")))</f>
        <v/>
      </c>
      <c r="O2779" s="11">
        <f>IF(L2779="","",IF(L2779&gt;M2779,3,IF(L2779=M2779,1,0)))</f>
        <v/>
      </c>
      <c r="P2779" s="31">
        <f>IF(I2779="H",INDEX(Matches!$L:$L,AA2779),INDEX(Matches!$N:$N,AA2779))</f>
        <v/>
      </c>
      <c r="Q2779" s="31">
        <f>INDEX(Matches!$M:$M,AA2779)</f>
        <v/>
      </c>
      <c r="R2779" s="31">
        <f>IF(I2779="H",INDEX(Matches!$N:$N,AA2779),INDEX(Matches!$L:$L,AA2779))</f>
        <v/>
      </c>
      <c r="S2779" s="33">
        <f>IF(I2779="H",INDEX(Matches!$O:$O,AA2779),INDEX(Matches!$P:$P,AA2779))</f>
        <v/>
      </c>
      <c r="T2779" s="33">
        <f>IF(INDEX(Matches!$J:$J,AA2779)="","",IF(I2779="H",INDEX(Matches!$J:$J,AA2779),INDEX(Matches!$K:$K,AA2779)))</f>
        <v/>
      </c>
      <c r="U2779" s="33">
        <f>IF(INDEX(Matches!$K:$K,AA2779)="","",IF(I2779="H",INDEX(Matches!$K:$K,AA2779),INDEX(Matches!$J:$J,AA2779)))</f>
        <v/>
      </c>
      <c r="V2779" s="30">
        <f>IF(T2779="","",T2779-U2779)</f>
        <v/>
      </c>
      <c r="W2779" s="33">
        <f>IF(I2779="H",INDEX(Matches!$T:$T,AA2779),INDEX(Matches!$U:$U,AA2779))</f>
        <v/>
      </c>
      <c r="X2779" s="11">
        <f>INDEX(Matches!$X:$X,AA2779)</f>
        <v/>
      </c>
      <c r="Y2779" s="30">
        <f>IF(O2779="","",O2779-S2779)</f>
        <v/>
      </c>
      <c r="Z2779" s="30">
        <f>IF(W2779="","",W2779-S2779)</f>
        <v/>
      </c>
      <c r="AA2779" s="24">
        <f>MATCH(J2779,Matches!$A:$A,0)</f>
        <v/>
      </c>
      <c r="AB2779" s="33" t="n"/>
      <c r="AC2779" s="33" t="n">
        <v>1.369575489476244</v>
      </c>
      <c r="AD2779" s="24" t="n"/>
      <c r="AE2779" s="24" t="n">
        <v>10</v>
      </c>
      <c r="AF2779" s="33" t="n"/>
      <c r="AG2779" s="33" t="n"/>
    </row>
    <row r="2780">
      <c r="A2780" s="24" t="inlineStr">
        <is>
          <t>Sheffield Wed|41</t>
        </is>
      </c>
      <c r="B2780" s="24" t="inlineStr">
        <is>
          <t>E2</t>
        </is>
      </c>
      <c r="C2780" s="24" t="inlineStr">
        <is>
          <t>League One</t>
        </is>
      </c>
      <c r="D2780" s="24" t="inlineStr">
        <is>
          <t>Sheffield Wed</t>
        </is>
      </c>
      <c r="E2780" s="24" t="n">
        <v>41</v>
      </c>
      <c r="F2780" s="24" t="n">
        <v>11</v>
      </c>
      <c r="G2780" s="29" t="n">
        <v>46490.82291666666</v>
      </c>
      <c r="H2780" s="24" t="inlineStr">
        <is>
          <t>Stevenage</t>
        </is>
      </c>
      <c r="I2780" s="24" t="inlineStr">
        <is>
          <t>H</t>
        </is>
      </c>
      <c r="J2780" s="24" t="inlineStr">
        <is>
          <t>E2-Sheffiel-Stevenag</t>
        </is>
      </c>
      <c r="K2780" s="24" t="n">
        <v>17</v>
      </c>
      <c r="L2780" s="11">
        <f>IF(INDEX(Matches!$X:$X,AA2780)=0,"",IF(I2780="H",INDEX(Matches!$H:$H,AA2780),INDEX(Matches!$I:$I,AA2780)))</f>
        <v/>
      </c>
      <c r="M2780" s="11">
        <f>IF(INDEX(Matches!$X:$X,AA2780)=0,"",IF(I2780="H",INDEX(Matches!$I:$I,AA2780),INDEX(Matches!$H:$H,AA2780)))</f>
        <v/>
      </c>
      <c r="N2780" s="11">
        <f>IF(L2780="","",IF(L2780&gt;M2780,"W",IF(L2780=M2780,"D","L")))</f>
        <v/>
      </c>
      <c r="O2780" s="11">
        <f>IF(L2780="","",IF(L2780&gt;M2780,3,IF(L2780=M2780,1,0)))</f>
        <v/>
      </c>
      <c r="P2780" s="31">
        <f>IF(I2780="H",INDEX(Matches!$L:$L,AA2780),INDEX(Matches!$N:$N,AA2780))</f>
        <v/>
      </c>
      <c r="Q2780" s="31">
        <f>INDEX(Matches!$M:$M,AA2780)</f>
        <v/>
      </c>
      <c r="R2780" s="31">
        <f>IF(I2780="H",INDEX(Matches!$N:$N,AA2780),INDEX(Matches!$L:$L,AA2780))</f>
        <v/>
      </c>
      <c r="S2780" s="33">
        <f>IF(I2780="H",INDEX(Matches!$O:$O,AA2780),INDEX(Matches!$P:$P,AA2780))</f>
        <v/>
      </c>
      <c r="T2780" s="33">
        <f>IF(INDEX(Matches!$J:$J,AA2780)="","",IF(I2780="H",INDEX(Matches!$J:$J,AA2780),INDEX(Matches!$K:$K,AA2780)))</f>
        <v/>
      </c>
      <c r="U2780" s="33">
        <f>IF(INDEX(Matches!$K:$K,AA2780)="","",IF(I2780="H",INDEX(Matches!$K:$K,AA2780),INDEX(Matches!$J:$J,AA2780)))</f>
        <v/>
      </c>
      <c r="V2780" s="30">
        <f>IF(T2780="","",T2780-U2780)</f>
        <v/>
      </c>
      <c r="W2780" s="33">
        <f>IF(I2780="H",INDEX(Matches!$T:$T,AA2780),INDEX(Matches!$U:$U,AA2780))</f>
        <v/>
      </c>
      <c r="X2780" s="11">
        <f>INDEX(Matches!$X:$X,AA2780)</f>
        <v/>
      </c>
      <c r="Y2780" s="30">
        <f>IF(O2780="","",O2780-S2780)</f>
        <v/>
      </c>
      <c r="Z2780" s="30">
        <f>IF(W2780="","",W2780-S2780)</f>
        <v/>
      </c>
      <c r="AA2780" s="24">
        <f>MATCH(J2780,Matches!$A:$A,0)</f>
        <v/>
      </c>
      <c r="AB2780" s="33" t="n"/>
      <c r="AC2780" s="33" t="n">
        <v>1.822493659827293</v>
      </c>
      <c r="AD2780" s="24" t="n"/>
      <c r="AE2780" s="24" t="n">
        <v>11</v>
      </c>
      <c r="AF2780" s="33" t="n"/>
      <c r="AG2780" s="33" t="n"/>
    </row>
    <row r="2781">
      <c r="A2781" s="24" t="inlineStr">
        <is>
          <t>Sheffield Wed|42</t>
        </is>
      </c>
      <c r="B2781" s="24" t="inlineStr">
        <is>
          <t>E2</t>
        </is>
      </c>
      <c r="C2781" s="24" t="inlineStr">
        <is>
          <t>League One</t>
        </is>
      </c>
      <c r="D2781" s="24" t="inlineStr">
        <is>
          <t>Sheffield Wed</t>
        </is>
      </c>
      <c r="E2781" s="24" t="n">
        <v>42</v>
      </c>
      <c r="F2781" s="24" t="n">
        <v>11</v>
      </c>
      <c r="G2781" s="29" t="n">
        <v>46494.625</v>
      </c>
      <c r="H2781" s="24" t="inlineStr">
        <is>
          <t>Stockport</t>
        </is>
      </c>
      <c r="I2781" s="24" t="inlineStr">
        <is>
          <t>A</t>
        </is>
      </c>
      <c r="J2781" s="24" t="inlineStr">
        <is>
          <t>E2-Stockpor-Sheffiel</t>
        </is>
      </c>
      <c r="K2781" s="24" t="n">
        <v>7</v>
      </c>
      <c r="L2781" s="11">
        <f>IF(INDEX(Matches!$X:$X,AA2781)=0,"",IF(I2781="H",INDEX(Matches!$H:$H,AA2781),INDEX(Matches!$I:$I,AA2781)))</f>
        <v/>
      </c>
      <c r="M2781" s="11">
        <f>IF(INDEX(Matches!$X:$X,AA2781)=0,"",IF(I2781="H",INDEX(Matches!$I:$I,AA2781),INDEX(Matches!$H:$H,AA2781)))</f>
        <v/>
      </c>
      <c r="N2781" s="11">
        <f>IF(L2781="","",IF(L2781&gt;M2781,"W",IF(L2781=M2781,"D","L")))</f>
        <v/>
      </c>
      <c r="O2781" s="11">
        <f>IF(L2781="","",IF(L2781&gt;M2781,3,IF(L2781=M2781,1,0)))</f>
        <v/>
      </c>
      <c r="P2781" s="31">
        <f>IF(I2781="H",INDEX(Matches!$L:$L,AA2781),INDEX(Matches!$N:$N,AA2781))</f>
        <v/>
      </c>
      <c r="Q2781" s="31">
        <f>INDEX(Matches!$M:$M,AA2781)</f>
        <v/>
      </c>
      <c r="R2781" s="31">
        <f>IF(I2781="H",INDEX(Matches!$N:$N,AA2781),INDEX(Matches!$L:$L,AA2781))</f>
        <v/>
      </c>
      <c r="S2781" s="33">
        <f>IF(I2781="H",INDEX(Matches!$O:$O,AA2781),INDEX(Matches!$P:$P,AA2781))</f>
        <v/>
      </c>
      <c r="T2781" s="33">
        <f>IF(INDEX(Matches!$J:$J,AA2781)="","",IF(I2781="H",INDEX(Matches!$J:$J,AA2781),INDEX(Matches!$K:$K,AA2781)))</f>
        <v/>
      </c>
      <c r="U2781" s="33">
        <f>IF(INDEX(Matches!$K:$K,AA2781)="","",IF(I2781="H",INDEX(Matches!$K:$K,AA2781),INDEX(Matches!$J:$J,AA2781)))</f>
        <v/>
      </c>
      <c r="V2781" s="30">
        <f>IF(T2781="","",T2781-U2781)</f>
        <v/>
      </c>
      <c r="W2781" s="33">
        <f>IF(I2781="H",INDEX(Matches!$T:$T,AA2781),INDEX(Matches!$U:$U,AA2781))</f>
        <v/>
      </c>
      <c r="X2781" s="11">
        <f>INDEX(Matches!$X:$X,AA2781)</f>
        <v/>
      </c>
      <c r="Y2781" s="30">
        <f>IF(O2781="","",O2781-S2781)</f>
        <v/>
      </c>
      <c r="Z2781" s="30">
        <f>IF(W2781="","",W2781-S2781)</f>
        <v/>
      </c>
      <c r="AA2781" s="24">
        <f>MATCH(J2781,Matches!$A:$A,0)</f>
        <v/>
      </c>
      <c r="AB2781" s="33" t="n"/>
      <c r="AC2781" s="33" t="n">
        <v>1.274862885027396</v>
      </c>
      <c r="AD2781" s="24" t="n"/>
      <c r="AE2781" s="24" t="n">
        <v>11</v>
      </c>
      <c r="AF2781" s="33" t="n"/>
      <c r="AG2781" s="33" t="n"/>
    </row>
    <row r="2782">
      <c r="A2782" s="24" t="inlineStr">
        <is>
          <t>Sheffield Wed|43</t>
        </is>
      </c>
      <c r="B2782" s="24" t="inlineStr">
        <is>
          <t>E2</t>
        </is>
      </c>
      <c r="C2782" s="24" t="inlineStr">
        <is>
          <t>League One</t>
        </is>
      </c>
      <c r="D2782" s="24" t="inlineStr">
        <is>
          <t>Sheffield Wed</t>
        </is>
      </c>
      <c r="E2782" s="24" t="n">
        <v>43</v>
      </c>
      <c r="F2782" s="24" t="n">
        <v>11</v>
      </c>
      <c r="G2782" s="29" t="n">
        <v>46501.625</v>
      </c>
      <c r="H2782" s="24" t="inlineStr">
        <is>
          <t>MK Dons</t>
        </is>
      </c>
      <c r="I2782" s="24" t="inlineStr">
        <is>
          <t>H</t>
        </is>
      </c>
      <c r="J2782" s="24" t="inlineStr">
        <is>
          <t>E2-Sheffiel-MKDons</t>
        </is>
      </c>
      <c r="K2782" s="24" t="n">
        <v>6</v>
      </c>
      <c r="L2782" s="11">
        <f>IF(INDEX(Matches!$X:$X,AA2782)=0,"",IF(I2782="H",INDEX(Matches!$H:$H,AA2782),INDEX(Matches!$I:$I,AA2782)))</f>
        <v/>
      </c>
      <c r="M2782" s="11">
        <f>IF(INDEX(Matches!$X:$X,AA2782)=0,"",IF(I2782="H",INDEX(Matches!$I:$I,AA2782),INDEX(Matches!$H:$H,AA2782)))</f>
        <v/>
      </c>
      <c r="N2782" s="11">
        <f>IF(L2782="","",IF(L2782&gt;M2782,"W",IF(L2782=M2782,"D","L")))</f>
        <v/>
      </c>
      <c r="O2782" s="11">
        <f>IF(L2782="","",IF(L2782&gt;M2782,3,IF(L2782=M2782,1,0)))</f>
        <v/>
      </c>
      <c r="P2782" s="31">
        <f>IF(I2782="H",INDEX(Matches!$L:$L,AA2782),INDEX(Matches!$N:$N,AA2782))</f>
        <v/>
      </c>
      <c r="Q2782" s="31">
        <f>INDEX(Matches!$M:$M,AA2782)</f>
        <v/>
      </c>
      <c r="R2782" s="31">
        <f>IF(I2782="H",INDEX(Matches!$N:$N,AA2782),INDEX(Matches!$L:$L,AA2782))</f>
        <v/>
      </c>
      <c r="S2782" s="33">
        <f>IF(I2782="H",INDEX(Matches!$O:$O,AA2782),INDEX(Matches!$P:$P,AA2782))</f>
        <v/>
      </c>
      <c r="T2782" s="33">
        <f>IF(INDEX(Matches!$J:$J,AA2782)="","",IF(I2782="H",INDEX(Matches!$J:$J,AA2782),INDEX(Matches!$K:$K,AA2782)))</f>
        <v/>
      </c>
      <c r="U2782" s="33">
        <f>IF(INDEX(Matches!$K:$K,AA2782)="","",IF(I2782="H",INDEX(Matches!$K:$K,AA2782),INDEX(Matches!$J:$J,AA2782)))</f>
        <v/>
      </c>
      <c r="V2782" s="30">
        <f>IF(T2782="","",T2782-U2782)</f>
        <v/>
      </c>
      <c r="W2782" s="33">
        <f>IF(I2782="H",INDEX(Matches!$T:$T,AA2782),INDEX(Matches!$U:$U,AA2782))</f>
        <v/>
      </c>
      <c r="X2782" s="11">
        <f>INDEX(Matches!$X:$X,AA2782)</f>
        <v/>
      </c>
      <c r="Y2782" s="30">
        <f>IF(O2782="","",O2782-S2782)</f>
        <v/>
      </c>
      <c r="Z2782" s="30">
        <f>IF(W2782="","",W2782-S2782)</f>
        <v/>
      </c>
      <c r="AA2782" s="24">
        <f>MATCH(J2782,Matches!$A:$A,0)</f>
        <v/>
      </c>
      <c r="AB2782" s="33" t="n"/>
      <c r="AC2782" s="33" t="n">
        <v>1.695871087898869</v>
      </c>
      <c r="AD2782" s="24" t="n"/>
      <c r="AE2782" s="24" t="n">
        <v>11</v>
      </c>
      <c r="AF2782" s="33" t="n"/>
      <c r="AG2782" s="33" t="n"/>
    </row>
    <row r="2783">
      <c r="A2783" s="24" t="inlineStr">
        <is>
          <t>Sheffield Wed|44</t>
        </is>
      </c>
      <c r="B2783" s="24" t="inlineStr">
        <is>
          <t>E2</t>
        </is>
      </c>
      <c r="C2783" s="24" t="inlineStr">
        <is>
          <t>League One</t>
        </is>
      </c>
      <c r="D2783" s="24" t="inlineStr">
        <is>
          <t>Sheffield Wed</t>
        </is>
      </c>
      <c r="E2783" s="24" t="n">
        <v>44</v>
      </c>
      <c r="F2783" s="24" t="n">
        <v>11</v>
      </c>
      <c r="G2783" s="29" t="n">
        <v>46504.82291666666</v>
      </c>
      <c r="H2783" s="24" t="inlineStr">
        <is>
          <t>Cambridge</t>
        </is>
      </c>
      <c r="I2783" s="24" t="inlineStr">
        <is>
          <t>A</t>
        </is>
      </c>
      <c r="J2783" s="24" t="inlineStr">
        <is>
          <t>E2-Cambridg-Sheffiel</t>
        </is>
      </c>
      <c r="K2783" s="24" t="n">
        <v>21</v>
      </c>
      <c r="L2783" s="11">
        <f>IF(INDEX(Matches!$X:$X,AA2783)=0,"",IF(I2783="H",INDEX(Matches!$H:$H,AA2783),INDEX(Matches!$I:$I,AA2783)))</f>
        <v/>
      </c>
      <c r="M2783" s="11">
        <f>IF(INDEX(Matches!$X:$X,AA2783)=0,"",IF(I2783="H",INDEX(Matches!$I:$I,AA2783),INDEX(Matches!$H:$H,AA2783)))</f>
        <v/>
      </c>
      <c r="N2783" s="11">
        <f>IF(L2783="","",IF(L2783&gt;M2783,"W",IF(L2783=M2783,"D","L")))</f>
        <v/>
      </c>
      <c r="O2783" s="11">
        <f>IF(L2783="","",IF(L2783&gt;M2783,3,IF(L2783=M2783,1,0)))</f>
        <v/>
      </c>
      <c r="P2783" s="31">
        <f>IF(I2783="H",INDEX(Matches!$L:$L,AA2783),INDEX(Matches!$N:$N,AA2783))</f>
        <v/>
      </c>
      <c r="Q2783" s="31">
        <f>INDEX(Matches!$M:$M,AA2783)</f>
        <v/>
      </c>
      <c r="R2783" s="31">
        <f>IF(I2783="H",INDEX(Matches!$N:$N,AA2783),INDEX(Matches!$L:$L,AA2783))</f>
        <v/>
      </c>
      <c r="S2783" s="33">
        <f>IF(I2783="H",INDEX(Matches!$O:$O,AA2783),INDEX(Matches!$P:$P,AA2783))</f>
        <v/>
      </c>
      <c r="T2783" s="33">
        <f>IF(INDEX(Matches!$J:$J,AA2783)="","",IF(I2783="H",INDEX(Matches!$J:$J,AA2783),INDEX(Matches!$K:$K,AA2783)))</f>
        <v/>
      </c>
      <c r="U2783" s="33">
        <f>IF(INDEX(Matches!$K:$K,AA2783)="","",IF(I2783="H",INDEX(Matches!$K:$K,AA2783),INDEX(Matches!$J:$J,AA2783)))</f>
        <v/>
      </c>
      <c r="V2783" s="30">
        <f>IF(T2783="","",T2783-U2783)</f>
        <v/>
      </c>
      <c r="W2783" s="33">
        <f>IF(I2783="H",INDEX(Matches!$T:$T,AA2783),INDEX(Matches!$U:$U,AA2783))</f>
        <v/>
      </c>
      <c r="X2783" s="11">
        <f>INDEX(Matches!$X:$X,AA2783)</f>
        <v/>
      </c>
      <c r="Y2783" s="30">
        <f>IF(O2783="","",O2783-S2783)</f>
        <v/>
      </c>
      <c r="Z2783" s="30">
        <f>IF(W2783="","",W2783-S2783)</f>
        <v/>
      </c>
      <c r="AA2783" s="24">
        <f>MATCH(J2783,Matches!$A:$A,0)</f>
        <v/>
      </c>
      <c r="AB2783" s="33" t="n"/>
      <c r="AC2783" s="33" t="n">
        <v>1.605276281669383</v>
      </c>
      <c r="AD2783" s="24" t="n"/>
      <c r="AE2783" s="24" t="n">
        <v>11</v>
      </c>
      <c r="AF2783" s="33" t="n"/>
      <c r="AG2783" s="33" t="n"/>
    </row>
    <row r="2784">
      <c r="A2784" s="24" t="inlineStr">
        <is>
          <t>Sheffield Wed|45</t>
        </is>
      </c>
      <c r="B2784" s="24" t="inlineStr">
        <is>
          <t>E2</t>
        </is>
      </c>
      <c r="C2784" s="24" t="inlineStr">
        <is>
          <t>League One</t>
        </is>
      </c>
      <c r="D2784" s="24" t="inlineStr">
        <is>
          <t>Sheffield Wed</t>
        </is>
      </c>
      <c r="E2784" s="24" t="n">
        <v>45</v>
      </c>
      <c r="F2784" s="24" t="n">
        <v>12</v>
      </c>
      <c r="G2784" s="29" t="n">
        <v>46508.625</v>
      </c>
      <c r="H2784" s="24" t="inlineStr">
        <is>
          <t>Reading</t>
        </is>
      </c>
      <c r="I2784" s="24" t="inlineStr">
        <is>
          <t>A</t>
        </is>
      </c>
      <c r="J2784" s="24" t="inlineStr">
        <is>
          <t>E2-Reading-Sheffiel</t>
        </is>
      </c>
      <c r="K2784" s="24" t="n">
        <v>12</v>
      </c>
      <c r="L2784" s="11">
        <f>IF(INDEX(Matches!$X:$X,AA2784)=0,"",IF(I2784="H",INDEX(Matches!$H:$H,AA2784),INDEX(Matches!$I:$I,AA2784)))</f>
        <v/>
      </c>
      <c r="M2784" s="11">
        <f>IF(INDEX(Matches!$X:$X,AA2784)=0,"",IF(I2784="H",INDEX(Matches!$I:$I,AA2784),INDEX(Matches!$H:$H,AA2784)))</f>
        <v/>
      </c>
      <c r="N2784" s="11">
        <f>IF(L2784="","",IF(L2784&gt;M2784,"W",IF(L2784=M2784,"D","L")))</f>
        <v/>
      </c>
      <c r="O2784" s="11">
        <f>IF(L2784="","",IF(L2784&gt;M2784,3,IF(L2784=M2784,1,0)))</f>
        <v/>
      </c>
      <c r="P2784" s="31">
        <f>IF(I2784="H",INDEX(Matches!$L:$L,AA2784),INDEX(Matches!$N:$N,AA2784))</f>
        <v/>
      </c>
      <c r="Q2784" s="31">
        <f>INDEX(Matches!$M:$M,AA2784)</f>
        <v/>
      </c>
      <c r="R2784" s="31">
        <f>IF(I2784="H",INDEX(Matches!$N:$N,AA2784),INDEX(Matches!$L:$L,AA2784))</f>
        <v/>
      </c>
      <c r="S2784" s="33">
        <f>IF(I2784="H",INDEX(Matches!$O:$O,AA2784),INDEX(Matches!$P:$P,AA2784))</f>
        <v/>
      </c>
      <c r="T2784" s="33">
        <f>IF(INDEX(Matches!$J:$J,AA2784)="","",IF(I2784="H",INDEX(Matches!$J:$J,AA2784),INDEX(Matches!$K:$K,AA2784)))</f>
        <v/>
      </c>
      <c r="U2784" s="33">
        <f>IF(INDEX(Matches!$K:$K,AA2784)="","",IF(I2784="H",INDEX(Matches!$K:$K,AA2784),INDEX(Matches!$J:$J,AA2784)))</f>
        <v/>
      </c>
      <c r="V2784" s="30">
        <f>IF(T2784="","",T2784-U2784)</f>
        <v/>
      </c>
      <c r="W2784" s="33">
        <f>IF(I2784="H",INDEX(Matches!$T:$T,AA2784),INDEX(Matches!$U:$U,AA2784))</f>
        <v/>
      </c>
      <c r="X2784" s="11">
        <f>INDEX(Matches!$X:$X,AA2784)</f>
        <v/>
      </c>
      <c r="Y2784" s="30">
        <f>IF(O2784="","",O2784-S2784)</f>
        <v/>
      </c>
      <c r="Z2784" s="30">
        <f>IF(W2784="","",W2784-S2784)</f>
        <v/>
      </c>
      <c r="AA2784" s="24">
        <f>MATCH(J2784,Matches!$A:$A,0)</f>
        <v/>
      </c>
      <c r="AB2784" s="33" t="n"/>
      <c r="AC2784" s="33" t="n">
        <v>1.381437047974756</v>
      </c>
      <c r="AD2784" s="24" t="n"/>
      <c r="AE2784" s="24" t="n">
        <v>12</v>
      </c>
      <c r="AF2784" s="33" t="n"/>
      <c r="AG2784" s="33" t="n"/>
    </row>
    <row r="2785">
      <c r="A2785" s="24" t="inlineStr">
        <is>
          <t>Sheffield Wed|46</t>
        </is>
      </c>
      <c r="B2785" s="24" t="inlineStr">
        <is>
          <t>E2</t>
        </is>
      </c>
      <c r="C2785" s="24" t="inlineStr">
        <is>
          <t>League One</t>
        </is>
      </c>
      <c r="D2785" s="24" t="inlineStr">
        <is>
          <t>Sheffield Wed</t>
        </is>
      </c>
      <c r="E2785" s="24" t="n">
        <v>46</v>
      </c>
      <c r="F2785" s="24" t="n">
        <v>12</v>
      </c>
      <c r="G2785" s="29" t="n">
        <v>46515.52083333334</v>
      </c>
      <c r="H2785" s="24" t="inlineStr">
        <is>
          <t>Oxford</t>
        </is>
      </c>
      <c r="I2785" s="24" t="inlineStr">
        <is>
          <t>H</t>
        </is>
      </c>
      <c r="J2785" s="24" t="inlineStr">
        <is>
          <t>E2-Sheffiel-Oxford</t>
        </is>
      </c>
      <c r="K2785" s="24" t="n">
        <v>11</v>
      </c>
      <c r="L2785" s="11">
        <f>IF(INDEX(Matches!$X:$X,AA2785)=0,"",IF(I2785="H",INDEX(Matches!$H:$H,AA2785),INDEX(Matches!$I:$I,AA2785)))</f>
        <v/>
      </c>
      <c r="M2785" s="11">
        <f>IF(INDEX(Matches!$X:$X,AA2785)=0,"",IF(I2785="H",INDEX(Matches!$I:$I,AA2785),INDEX(Matches!$H:$H,AA2785)))</f>
        <v/>
      </c>
      <c r="N2785" s="11">
        <f>IF(L2785="","",IF(L2785&gt;M2785,"W",IF(L2785=M2785,"D","L")))</f>
        <v/>
      </c>
      <c r="O2785" s="11">
        <f>IF(L2785="","",IF(L2785&gt;M2785,3,IF(L2785=M2785,1,0)))</f>
        <v/>
      </c>
      <c r="P2785" s="31">
        <f>IF(I2785="H",INDEX(Matches!$L:$L,AA2785),INDEX(Matches!$N:$N,AA2785))</f>
        <v/>
      </c>
      <c r="Q2785" s="31">
        <f>INDEX(Matches!$M:$M,AA2785)</f>
        <v/>
      </c>
      <c r="R2785" s="31">
        <f>IF(I2785="H",INDEX(Matches!$N:$N,AA2785),INDEX(Matches!$L:$L,AA2785))</f>
        <v/>
      </c>
      <c r="S2785" s="33">
        <f>IF(I2785="H",INDEX(Matches!$O:$O,AA2785),INDEX(Matches!$P:$P,AA2785))</f>
        <v/>
      </c>
      <c r="T2785" s="33">
        <f>IF(INDEX(Matches!$J:$J,AA2785)="","",IF(I2785="H",INDEX(Matches!$J:$J,AA2785),INDEX(Matches!$K:$K,AA2785)))</f>
        <v/>
      </c>
      <c r="U2785" s="33">
        <f>IF(INDEX(Matches!$K:$K,AA2785)="","",IF(I2785="H",INDEX(Matches!$K:$K,AA2785),INDEX(Matches!$J:$J,AA2785)))</f>
        <v/>
      </c>
      <c r="V2785" s="30">
        <f>IF(T2785="","",T2785-U2785)</f>
        <v/>
      </c>
      <c r="W2785" s="33">
        <f>IF(I2785="H",INDEX(Matches!$T:$T,AA2785),INDEX(Matches!$U:$U,AA2785))</f>
        <v/>
      </c>
      <c r="X2785" s="11">
        <f>INDEX(Matches!$X:$X,AA2785)</f>
        <v/>
      </c>
      <c r="Y2785" s="30">
        <f>IF(O2785="","",O2785-S2785)</f>
        <v/>
      </c>
      <c r="Z2785" s="30">
        <f>IF(W2785="","",W2785-S2785)</f>
        <v/>
      </c>
      <c r="AA2785" s="24">
        <f>MATCH(J2785,Matches!$A:$A,0)</f>
        <v/>
      </c>
      <c r="AB2785" s="33" t="n"/>
      <c r="AC2785" s="33" t="n">
        <v>1.794360901348787</v>
      </c>
      <c r="AD2785" s="24" t="n"/>
      <c r="AE2785" s="24" t="n">
        <v>12</v>
      </c>
      <c r="AF2785" s="33" t="n"/>
      <c r="AG2785" s="33" t="n"/>
    </row>
    <row r="2786">
      <c r="A2786" s="24" t="inlineStr">
        <is>
          <t>Stevenage|1</t>
        </is>
      </c>
      <c r="B2786" s="24" t="inlineStr">
        <is>
          <t>E2</t>
        </is>
      </c>
      <c r="C2786" s="24" t="inlineStr">
        <is>
          <t>League One</t>
        </is>
      </c>
      <c r="D2786" s="24" t="inlineStr">
        <is>
          <t>Stevenage</t>
        </is>
      </c>
      <c r="E2786" s="24" t="n">
        <v>1</v>
      </c>
      <c r="F2786" s="24" t="n">
        <v>1</v>
      </c>
      <c r="G2786" s="29" t="n">
        <v>46249.625</v>
      </c>
      <c r="H2786" s="24" t="inlineStr">
        <is>
          <t>Burton</t>
        </is>
      </c>
      <c r="I2786" s="24" t="inlineStr">
        <is>
          <t>A</t>
        </is>
      </c>
      <c r="J2786" s="24" t="inlineStr">
        <is>
          <t>E2-Burton-Stevenag</t>
        </is>
      </c>
      <c r="K2786" s="24" t="n">
        <v>22</v>
      </c>
      <c r="L2786" s="11">
        <f>IF(INDEX(Matches!$X:$X,AA2786)=0,"",IF(I2786="H",INDEX(Matches!$H:$H,AA2786),INDEX(Matches!$I:$I,AA2786)))</f>
        <v/>
      </c>
      <c r="M2786" s="11">
        <f>IF(INDEX(Matches!$X:$X,AA2786)=0,"",IF(I2786="H",INDEX(Matches!$I:$I,AA2786),INDEX(Matches!$H:$H,AA2786)))</f>
        <v/>
      </c>
      <c r="N2786" s="11">
        <f>IF(L2786="","",IF(L2786&gt;M2786,"W",IF(L2786=M2786,"D","L")))</f>
        <v/>
      </c>
      <c r="O2786" s="11">
        <f>IF(L2786="","",IF(L2786&gt;M2786,3,IF(L2786=M2786,1,0)))</f>
        <v/>
      </c>
      <c r="P2786" s="31">
        <f>IF(I2786="H",INDEX(Matches!$L:$L,AA2786),INDEX(Matches!$N:$N,AA2786))</f>
        <v/>
      </c>
      <c r="Q2786" s="31">
        <f>INDEX(Matches!$M:$M,AA2786)</f>
        <v/>
      </c>
      <c r="R2786" s="31">
        <f>IF(I2786="H",INDEX(Matches!$N:$N,AA2786),INDEX(Matches!$L:$L,AA2786))</f>
        <v/>
      </c>
      <c r="S2786" s="33">
        <f>IF(I2786="H",INDEX(Matches!$O:$O,AA2786),INDEX(Matches!$P:$P,AA2786))</f>
        <v/>
      </c>
      <c r="T2786" s="33">
        <f>IF(INDEX(Matches!$J:$J,AA2786)="","",IF(I2786="H",INDEX(Matches!$J:$J,AA2786),INDEX(Matches!$K:$K,AA2786)))</f>
        <v/>
      </c>
      <c r="U2786" s="33">
        <f>IF(INDEX(Matches!$K:$K,AA2786)="","",IF(I2786="H",INDEX(Matches!$K:$K,AA2786),INDEX(Matches!$J:$J,AA2786)))</f>
        <v/>
      </c>
      <c r="V2786" s="30">
        <f>IF(T2786="","",T2786-U2786)</f>
        <v/>
      </c>
      <c r="W2786" s="33">
        <f>IF(I2786="H",INDEX(Matches!$T:$T,AA2786),INDEX(Matches!$U:$U,AA2786))</f>
        <v/>
      </c>
      <c r="X2786" s="11">
        <f>INDEX(Matches!$X:$X,AA2786)</f>
        <v/>
      </c>
      <c r="Y2786" s="30">
        <f>IF(O2786="","",O2786-S2786)</f>
        <v/>
      </c>
      <c r="Z2786" s="30">
        <f>IF(W2786="","",W2786-S2786)</f>
        <v/>
      </c>
      <c r="AA2786" s="24">
        <f>MATCH(J2786,Matches!$A:$A,0)</f>
        <v/>
      </c>
      <c r="AB2786" s="33" t="n">
        <v>1.397892670486481</v>
      </c>
      <c r="AC2786" s="33" t="n"/>
      <c r="AD2786" s="24" t="n"/>
      <c r="AE2786" s="24" t="n">
        <v>1</v>
      </c>
      <c r="AF2786" s="33" t="n"/>
      <c r="AG2786" s="33" t="n"/>
    </row>
    <row r="2787">
      <c r="A2787" s="24" t="inlineStr">
        <is>
          <t>Stevenage|2</t>
        </is>
      </c>
      <c r="B2787" s="24" t="inlineStr">
        <is>
          <t>E2</t>
        </is>
      </c>
      <c r="C2787" s="24" t="inlineStr">
        <is>
          <t>League One</t>
        </is>
      </c>
      <c r="D2787" s="24" t="inlineStr">
        <is>
          <t>Stevenage</t>
        </is>
      </c>
      <c r="E2787" s="24" t="n">
        <v>2</v>
      </c>
      <c r="F2787" s="24" t="n">
        <v>1</v>
      </c>
      <c r="G2787" s="29" t="n">
        <v>46256.625</v>
      </c>
      <c r="H2787" s="24" t="inlineStr">
        <is>
          <t>Oxford</t>
        </is>
      </c>
      <c r="I2787" s="24" t="inlineStr">
        <is>
          <t>H</t>
        </is>
      </c>
      <c r="J2787" s="24" t="inlineStr">
        <is>
          <t>E2-Stevenag-Oxford</t>
        </is>
      </c>
      <c r="K2787" s="24" t="n">
        <v>11</v>
      </c>
      <c r="L2787" s="11">
        <f>IF(INDEX(Matches!$X:$X,AA2787)=0,"",IF(I2787="H",INDEX(Matches!$H:$H,AA2787),INDEX(Matches!$I:$I,AA2787)))</f>
        <v/>
      </c>
      <c r="M2787" s="11">
        <f>IF(INDEX(Matches!$X:$X,AA2787)=0,"",IF(I2787="H",INDEX(Matches!$I:$I,AA2787),INDEX(Matches!$H:$H,AA2787)))</f>
        <v/>
      </c>
      <c r="N2787" s="11">
        <f>IF(L2787="","",IF(L2787&gt;M2787,"W",IF(L2787=M2787,"D","L")))</f>
        <v/>
      </c>
      <c r="O2787" s="11">
        <f>IF(L2787="","",IF(L2787&gt;M2787,3,IF(L2787=M2787,1,0)))</f>
        <v/>
      </c>
      <c r="P2787" s="31">
        <f>IF(I2787="H",INDEX(Matches!$L:$L,AA2787),INDEX(Matches!$N:$N,AA2787))</f>
        <v/>
      </c>
      <c r="Q2787" s="31">
        <f>INDEX(Matches!$M:$M,AA2787)</f>
        <v/>
      </c>
      <c r="R2787" s="31">
        <f>IF(I2787="H",INDEX(Matches!$N:$N,AA2787),INDEX(Matches!$L:$L,AA2787))</f>
        <v/>
      </c>
      <c r="S2787" s="33">
        <f>IF(I2787="H",INDEX(Matches!$O:$O,AA2787),INDEX(Matches!$P:$P,AA2787))</f>
        <v/>
      </c>
      <c r="T2787" s="33">
        <f>IF(INDEX(Matches!$J:$J,AA2787)="","",IF(I2787="H",INDEX(Matches!$J:$J,AA2787),INDEX(Matches!$K:$K,AA2787)))</f>
        <v/>
      </c>
      <c r="U2787" s="33">
        <f>IF(INDEX(Matches!$K:$K,AA2787)="","",IF(I2787="H",INDEX(Matches!$K:$K,AA2787),INDEX(Matches!$J:$J,AA2787)))</f>
        <v/>
      </c>
      <c r="V2787" s="30">
        <f>IF(T2787="","",T2787-U2787)</f>
        <v/>
      </c>
      <c r="W2787" s="33">
        <f>IF(I2787="H",INDEX(Matches!$T:$T,AA2787),INDEX(Matches!$U:$U,AA2787))</f>
        <v/>
      </c>
      <c r="X2787" s="11">
        <f>INDEX(Matches!$X:$X,AA2787)</f>
        <v/>
      </c>
      <c r="Y2787" s="30">
        <f>IF(O2787="","",O2787-S2787)</f>
        <v/>
      </c>
      <c r="Z2787" s="30">
        <f>IF(W2787="","",W2787-S2787)</f>
        <v/>
      </c>
      <c r="AA2787" s="24">
        <f>MATCH(J2787,Matches!$A:$A,0)</f>
        <v/>
      </c>
      <c r="AB2787" s="33" t="n">
        <v>1.377116443994175</v>
      </c>
      <c r="AC2787" s="33" t="n"/>
      <c r="AD2787" s="24" t="n"/>
      <c r="AE2787" s="24" t="n">
        <v>1</v>
      </c>
      <c r="AF2787" s="33" t="n"/>
      <c r="AG2787" s="33" t="n"/>
    </row>
    <row r="2788">
      <c r="A2788" s="24" t="inlineStr">
        <is>
          <t>Stevenage|3</t>
        </is>
      </c>
      <c r="B2788" s="24" t="inlineStr">
        <is>
          <t>E2</t>
        </is>
      </c>
      <c r="C2788" s="24" t="inlineStr">
        <is>
          <t>League One</t>
        </is>
      </c>
      <c r="D2788" s="24" t="inlineStr">
        <is>
          <t>Stevenage</t>
        </is>
      </c>
      <c r="E2788" s="24" t="n">
        <v>3</v>
      </c>
      <c r="F2788" s="24" t="n">
        <v>1</v>
      </c>
      <c r="G2788" s="29" t="n">
        <v>46263.625</v>
      </c>
      <c r="H2788" s="24" t="inlineStr">
        <is>
          <t>Doncaster</t>
        </is>
      </c>
      <c r="I2788" s="24" t="inlineStr">
        <is>
          <t>H</t>
        </is>
      </c>
      <c r="J2788" s="24" t="inlineStr">
        <is>
          <t>E2-Stevenag-Doncaste</t>
        </is>
      </c>
      <c r="K2788" s="24" t="n">
        <v>15</v>
      </c>
      <c r="L2788" s="11">
        <f>IF(INDEX(Matches!$X:$X,AA2788)=0,"",IF(I2788="H",INDEX(Matches!$H:$H,AA2788),INDEX(Matches!$I:$I,AA2788)))</f>
        <v/>
      </c>
      <c r="M2788" s="11">
        <f>IF(INDEX(Matches!$X:$X,AA2788)=0,"",IF(I2788="H",INDEX(Matches!$I:$I,AA2788),INDEX(Matches!$H:$H,AA2788)))</f>
        <v/>
      </c>
      <c r="N2788" s="11">
        <f>IF(L2788="","",IF(L2788&gt;M2788,"W",IF(L2788=M2788,"D","L")))</f>
        <v/>
      </c>
      <c r="O2788" s="11">
        <f>IF(L2788="","",IF(L2788&gt;M2788,3,IF(L2788=M2788,1,0)))</f>
        <v/>
      </c>
      <c r="P2788" s="31">
        <f>IF(I2788="H",INDEX(Matches!$L:$L,AA2788),INDEX(Matches!$N:$N,AA2788))</f>
        <v/>
      </c>
      <c r="Q2788" s="31">
        <f>INDEX(Matches!$M:$M,AA2788)</f>
        <v/>
      </c>
      <c r="R2788" s="31">
        <f>IF(I2788="H",INDEX(Matches!$N:$N,AA2788),INDEX(Matches!$L:$L,AA2788))</f>
        <v/>
      </c>
      <c r="S2788" s="33">
        <f>IF(I2788="H",INDEX(Matches!$O:$O,AA2788),INDEX(Matches!$P:$P,AA2788))</f>
        <v/>
      </c>
      <c r="T2788" s="33">
        <f>IF(INDEX(Matches!$J:$J,AA2788)="","",IF(I2788="H",INDEX(Matches!$J:$J,AA2788),INDEX(Matches!$K:$K,AA2788)))</f>
        <v/>
      </c>
      <c r="U2788" s="33">
        <f>IF(INDEX(Matches!$K:$K,AA2788)="","",IF(I2788="H",INDEX(Matches!$K:$K,AA2788),INDEX(Matches!$J:$J,AA2788)))</f>
        <v/>
      </c>
      <c r="V2788" s="30">
        <f>IF(T2788="","",T2788-U2788)</f>
        <v/>
      </c>
      <c r="W2788" s="33">
        <f>IF(I2788="H",INDEX(Matches!$T:$T,AA2788),INDEX(Matches!$U:$U,AA2788))</f>
        <v/>
      </c>
      <c r="X2788" s="11">
        <f>INDEX(Matches!$X:$X,AA2788)</f>
        <v/>
      </c>
      <c r="Y2788" s="30">
        <f>IF(O2788="","",O2788-S2788)</f>
        <v/>
      </c>
      <c r="Z2788" s="30">
        <f>IF(W2788="","",W2788-S2788)</f>
        <v/>
      </c>
      <c r="AA2788" s="24">
        <f>MATCH(J2788,Matches!$A:$A,0)</f>
        <v/>
      </c>
      <c r="AB2788" s="33" t="n">
        <v>1.480588745163257</v>
      </c>
      <c r="AC2788" s="33" t="n"/>
      <c r="AD2788" s="24" t="n"/>
      <c r="AE2788" s="24" t="n">
        <v>1</v>
      </c>
      <c r="AF2788" s="33" t="n"/>
      <c r="AG2788" s="33" t="n"/>
    </row>
    <row r="2789">
      <c r="A2789" s="24" t="inlineStr">
        <is>
          <t>Stevenage|4</t>
        </is>
      </c>
      <c r="B2789" s="24" t="inlineStr">
        <is>
          <t>E2</t>
        </is>
      </c>
      <c r="C2789" s="24" t="inlineStr">
        <is>
          <t>League One</t>
        </is>
      </c>
      <c r="D2789" s="24" t="inlineStr">
        <is>
          <t>Stevenage</t>
        </is>
      </c>
      <c r="E2789" s="24" t="n">
        <v>4</v>
      </c>
      <c r="F2789" s="24" t="n">
        <v>1</v>
      </c>
      <c r="G2789" s="29" t="n">
        <v>46266.82291666666</v>
      </c>
      <c r="H2789" s="24" t="inlineStr">
        <is>
          <t>Peterborough</t>
        </is>
      </c>
      <c r="I2789" s="24" t="inlineStr">
        <is>
          <t>A</t>
        </is>
      </c>
      <c r="J2789" s="24" t="inlineStr">
        <is>
          <t>E2-Peterbor-Stevenag</t>
        </is>
      </c>
      <c r="K2789" s="24" t="n">
        <v>19</v>
      </c>
      <c r="L2789" s="11">
        <f>IF(INDEX(Matches!$X:$X,AA2789)=0,"",IF(I2789="H",INDEX(Matches!$H:$H,AA2789),INDEX(Matches!$I:$I,AA2789)))</f>
        <v/>
      </c>
      <c r="M2789" s="11">
        <f>IF(INDEX(Matches!$X:$X,AA2789)=0,"",IF(I2789="H",INDEX(Matches!$I:$I,AA2789),INDEX(Matches!$H:$H,AA2789)))</f>
        <v/>
      </c>
      <c r="N2789" s="11">
        <f>IF(L2789="","",IF(L2789&gt;M2789,"W",IF(L2789=M2789,"D","L")))</f>
        <v/>
      </c>
      <c r="O2789" s="11">
        <f>IF(L2789="","",IF(L2789&gt;M2789,3,IF(L2789=M2789,1,0)))</f>
        <v/>
      </c>
      <c r="P2789" s="31">
        <f>IF(I2789="H",INDEX(Matches!$L:$L,AA2789),INDEX(Matches!$N:$N,AA2789))</f>
        <v/>
      </c>
      <c r="Q2789" s="31">
        <f>INDEX(Matches!$M:$M,AA2789)</f>
        <v/>
      </c>
      <c r="R2789" s="31">
        <f>IF(I2789="H",INDEX(Matches!$N:$N,AA2789),INDEX(Matches!$L:$L,AA2789))</f>
        <v/>
      </c>
      <c r="S2789" s="33">
        <f>IF(I2789="H",INDEX(Matches!$O:$O,AA2789),INDEX(Matches!$P:$P,AA2789))</f>
        <v/>
      </c>
      <c r="T2789" s="33">
        <f>IF(INDEX(Matches!$J:$J,AA2789)="","",IF(I2789="H",INDEX(Matches!$J:$J,AA2789),INDEX(Matches!$K:$K,AA2789)))</f>
        <v/>
      </c>
      <c r="U2789" s="33">
        <f>IF(INDEX(Matches!$K:$K,AA2789)="","",IF(I2789="H",INDEX(Matches!$K:$K,AA2789),INDEX(Matches!$J:$J,AA2789)))</f>
        <v/>
      </c>
      <c r="V2789" s="30">
        <f>IF(T2789="","",T2789-U2789)</f>
        <v/>
      </c>
      <c r="W2789" s="33">
        <f>IF(I2789="H",INDEX(Matches!$T:$T,AA2789),INDEX(Matches!$U:$U,AA2789))</f>
        <v/>
      </c>
      <c r="X2789" s="11">
        <f>INDEX(Matches!$X:$X,AA2789)</f>
        <v/>
      </c>
      <c r="Y2789" s="30">
        <f>IF(O2789="","",O2789-S2789)</f>
        <v/>
      </c>
      <c r="Z2789" s="30">
        <f>IF(W2789="","",W2789-S2789)</f>
        <v/>
      </c>
      <c r="AA2789" s="24">
        <f>MATCH(J2789,Matches!$A:$A,0)</f>
        <v/>
      </c>
      <c r="AB2789" s="33" t="n">
        <v>1.089665582546179</v>
      </c>
      <c r="AC2789" s="33" t="n"/>
      <c r="AD2789" s="24" t="n"/>
      <c r="AE2789" s="24" t="n">
        <v>1</v>
      </c>
      <c r="AF2789" s="33" t="n"/>
      <c r="AG2789" s="33" t="n"/>
    </row>
    <row r="2790">
      <c r="A2790" s="24" t="inlineStr">
        <is>
          <t>Stevenage|5</t>
        </is>
      </c>
      <c r="B2790" s="24" t="inlineStr">
        <is>
          <t>E2</t>
        </is>
      </c>
      <c r="C2790" s="24" t="inlineStr">
        <is>
          <t>League One</t>
        </is>
      </c>
      <c r="D2790" s="24" t="inlineStr">
        <is>
          <t>Stevenage</t>
        </is>
      </c>
      <c r="E2790" s="24" t="n">
        <v>5</v>
      </c>
      <c r="F2790" s="24" t="n">
        <v>2</v>
      </c>
      <c r="G2790" s="29" t="n">
        <v>46270.625</v>
      </c>
      <c r="H2790" s="24" t="inlineStr">
        <is>
          <t>Barnsley</t>
        </is>
      </c>
      <c r="I2790" s="24" t="inlineStr">
        <is>
          <t>A</t>
        </is>
      </c>
      <c r="J2790" s="24" t="inlineStr">
        <is>
          <t>E2-Barnsley-Stevenag</t>
        </is>
      </c>
      <c r="K2790" s="24" t="n">
        <v>13</v>
      </c>
      <c r="L2790" s="11">
        <f>IF(INDEX(Matches!$X:$X,AA2790)=0,"",IF(I2790="H",INDEX(Matches!$H:$H,AA2790),INDEX(Matches!$I:$I,AA2790)))</f>
        <v/>
      </c>
      <c r="M2790" s="11">
        <f>IF(INDEX(Matches!$X:$X,AA2790)=0,"",IF(I2790="H",INDEX(Matches!$I:$I,AA2790),INDEX(Matches!$H:$H,AA2790)))</f>
        <v/>
      </c>
      <c r="N2790" s="11">
        <f>IF(L2790="","",IF(L2790&gt;M2790,"W",IF(L2790=M2790,"D","L")))</f>
        <v/>
      </c>
      <c r="O2790" s="11">
        <f>IF(L2790="","",IF(L2790&gt;M2790,3,IF(L2790=M2790,1,0)))</f>
        <v/>
      </c>
      <c r="P2790" s="31">
        <f>IF(I2790="H",INDEX(Matches!$L:$L,AA2790),INDEX(Matches!$N:$N,AA2790))</f>
        <v/>
      </c>
      <c r="Q2790" s="31">
        <f>INDEX(Matches!$M:$M,AA2790)</f>
        <v/>
      </c>
      <c r="R2790" s="31">
        <f>IF(I2790="H",INDEX(Matches!$N:$N,AA2790),INDEX(Matches!$L:$L,AA2790))</f>
        <v/>
      </c>
      <c r="S2790" s="33">
        <f>IF(I2790="H",INDEX(Matches!$O:$O,AA2790),INDEX(Matches!$P:$P,AA2790))</f>
        <v/>
      </c>
      <c r="T2790" s="33">
        <f>IF(INDEX(Matches!$J:$J,AA2790)="","",IF(I2790="H",INDEX(Matches!$J:$J,AA2790),INDEX(Matches!$K:$K,AA2790)))</f>
        <v/>
      </c>
      <c r="U2790" s="33">
        <f>IF(INDEX(Matches!$K:$K,AA2790)="","",IF(I2790="H",INDEX(Matches!$K:$K,AA2790),INDEX(Matches!$J:$J,AA2790)))</f>
        <v/>
      </c>
      <c r="V2790" s="30">
        <f>IF(T2790="","",T2790-U2790)</f>
        <v/>
      </c>
      <c r="W2790" s="33">
        <f>IF(I2790="H",INDEX(Matches!$T:$T,AA2790),INDEX(Matches!$U:$U,AA2790))</f>
        <v/>
      </c>
      <c r="X2790" s="11">
        <f>INDEX(Matches!$X:$X,AA2790)</f>
        <v/>
      </c>
      <c r="Y2790" s="30">
        <f>IF(O2790="","",O2790-S2790)</f>
        <v/>
      </c>
      <c r="Z2790" s="30">
        <f>IF(W2790="","",W2790-S2790)</f>
        <v/>
      </c>
      <c r="AA2790" s="24">
        <f>MATCH(J2790,Matches!$A:$A,0)</f>
        <v/>
      </c>
      <c r="AB2790" s="33" t="n"/>
      <c r="AC2790" s="33" t="n"/>
      <c r="AD2790" s="24" t="n"/>
      <c r="AE2790" s="24" t="n">
        <v>2</v>
      </c>
      <c r="AF2790" s="33" t="n"/>
      <c r="AG2790" s="33" t="n"/>
    </row>
    <row r="2791">
      <c r="A2791" s="24" t="inlineStr">
        <is>
          <t>Stevenage|6</t>
        </is>
      </c>
      <c r="B2791" s="24" t="inlineStr">
        <is>
          <t>E2</t>
        </is>
      </c>
      <c r="C2791" s="24" t="inlineStr">
        <is>
          <t>League One</t>
        </is>
      </c>
      <c r="D2791" s="24" t="inlineStr">
        <is>
          <t>Stevenage</t>
        </is>
      </c>
      <c r="E2791" s="24" t="n">
        <v>6</v>
      </c>
      <c r="F2791" s="24" t="n">
        <v>2</v>
      </c>
      <c r="G2791" s="29" t="n">
        <v>46275.83333333334</v>
      </c>
      <c r="H2791" s="24" t="inlineStr">
        <is>
          <t>Luton</t>
        </is>
      </c>
      <c r="I2791" s="24" t="inlineStr">
        <is>
          <t>H</t>
        </is>
      </c>
      <c r="J2791" s="24" t="inlineStr">
        <is>
          <t>E2-Stevenag-Luton</t>
        </is>
      </c>
      <c r="K2791" s="24" t="n">
        <v>3</v>
      </c>
      <c r="L2791" s="11">
        <f>IF(INDEX(Matches!$X:$X,AA2791)=0,"",IF(I2791="H",INDEX(Matches!$H:$H,AA2791),INDEX(Matches!$I:$I,AA2791)))</f>
        <v/>
      </c>
      <c r="M2791" s="11">
        <f>IF(INDEX(Matches!$X:$X,AA2791)=0,"",IF(I2791="H",INDEX(Matches!$I:$I,AA2791),INDEX(Matches!$H:$H,AA2791)))</f>
        <v/>
      </c>
      <c r="N2791" s="11">
        <f>IF(L2791="","",IF(L2791&gt;M2791,"W",IF(L2791=M2791,"D","L")))</f>
        <v/>
      </c>
      <c r="O2791" s="11">
        <f>IF(L2791="","",IF(L2791&gt;M2791,3,IF(L2791=M2791,1,0)))</f>
        <v/>
      </c>
      <c r="P2791" s="31">
        <f>IF(I2791="H",INDEX(Matches!$L:$L,AA2791),INDEX(Matches!$N:$N,AA2791))</f>
        <v/>
      </c>
      <c r="Q2791" s="31">
        <f>INDEX(Matches!$M:$M,AA2791)</f>
        <v/>
      </c>
      <c r="R2791" s="31">
        <f>IF(I2791="H",INDEX(Matches!$N:$N,AA2791),INDEX(Matches!$L:$L,AA2791))</f>
        <v/>
      </c>
      <c r="S2791" s="33">
        <f>IF(I2791="H",INDEX(Matches!$O:$O,AA2791),INDEX(Matches!$P:$P,AA2791))</f>
        <v/>
      </c>
      <c r="T2791" s="33">
        <f>IF(INDEX(Matches!$J:$J,AA2791)="","",IF(I2791="H",INDEX(Matches!$J:$J,AA2791),INDEX(Matches!$K:$K,AA2791)))</f>
        <v/>
      </c>
      <c r="U2791" s="33">
        <f>IF(INDEX(Matches!$K:$K,AA2791)="","",IF(I2791="H",INDEX(Matches!$K:$K,AA2791),INDEX(Matches!$J:$J,AA2791)))</f>
        <v/>
      </c>
      <c r="V2791" s="30">
        <f>IF(T2791="","",T2791-U2791)</f>
        <v/>
      </c>
      <c r="W2791" s="33">
        <f>IF(I2791="H",INDEX(Matches!$T:$T,AA2791),INDEX(Matches!$U:$U,AA2791))</f>
        <v/>
      </c>
      <c r="X2791" s="11">
        <f>INDEX(Matches!$X:$X,AA2791)</f>
        <v/>
      </c>
      <c r="Y2791" s="30">
        <f>IF(O2791="","",O2791-S2791)</f>
        <v/>
      </c>
      <c r="Z2791" s="30">
        <f>IF(W2791="","",W2791-S2791)</f>
        <v/>
      </c>
      <c r="AA2791" s="24">
        <f>MATCH(J2791,Matches!$A:$A,0)</f>
        <v/>
      </c>
      <c r="AB2791" s="33" t="n"/>
      <c r="AC2791" s="33" t="n"/>
      <c r="AD2791" s="24" t="n"/>
      <c r="AE2791" s="24" t="n">
        <v>2</v>
      </c>
      <c r="AF2791" s="33" t="n"/>
      <c r="AG2791" s="33" t="n"/>
    </row>
    <row r="2792">
      <c r="A2792" s="24" t="inlineStr">
        <is>
          <t>Stevenage|7</t>
        </is>
      </c>
      <c r="B2792" s="24" t="inlineStr">
        <is>
          <t>E2</t>
        </is>
      </c>
      <c r="C2792" s="24" t="inlineStr">
        <is>
          <t>League One</t>
        </is>
      </c>
      <c r="D2792" s="24" t="inlineStr">
        <is>
          <t>Stevenage</t>
        </is>
      </c>
      <c r="E2792" s="24" t="n">
        <v>7</v>
      </c>
      <c r="F2792" s="24" t="n">
        <v>2</v>
      </c>
      <c r="G2792" s="29" t="n">
        <v>46284.625</v>
      </c>
      <c r="H2792" s="24" t="inlineStr">
        <is>
          <t>Leyton Orient</t>
        </is>
      </c>
      <c r="I2792" s="24" t="inlineStr">
        <is>
          <t>A</t>
        </is>
      </c>
      <c r="J2792" s="24" t="inlineStr">
        <is>
          <t>E2-LeytonOr-Stevenag</t>
        </is>
      </c>
      <c r="K2792" s="24" t="n">
        <v>20</v>
      </c>
      <c r="L2792" s="11">
        <f>IF(INDEX(Matches!$X:$X,AA2792)=0,"",IF(I2792="H",INDEX(Matches!$H:$H,AA2792),INDEX(Matches!$I:$I,AA2792)))</f>
        <v/>
      </c>
      <c r="M2792" s="11">
        <f>IF(INDEX(Matches!$X:$X,AA2792)=0,"",IF(I2792="H",INDEX(Matches!$I:$I,AA2792),INDEX(Matches!$H:$H,AA2792)))</f>
        <v/>
      </c>
      <c r="N2792" s="11">
        <f>IF(L2792="","",IF(L2792&gt;M2792,"W",IF(L2792=M2792,"D","L")))</f>
        <v/>
      </c>
      <c r="O2792" s="11">
        <f>IF(L2792="","",IF(L2792&gt;M2792,3,IF(L2792=M2792,1,0)))</f>
        <v/>
      </c>
      <c r="P2792" s="31">
        <f>IF(I2792="H",INDEX(Matches!$L:$L,AA2792),INDEX(Matches!$N:$N,AA2792))</f>
        <v/>
      </c>
      <c r="Q2792" s="31">
        <f>INDEX(Matches!$M:$M,AA2792)</f>
        <v/>
      </c>
      <c r="R2792" s="31">
        <f>IF(I2792="H",INDEX(Matches!$N:$N,AA2792),INDEX(Matches!$L:$L,AA2792))</f>
        <v/>
      </c>
      <c r="S2792" s="33">
        <f>IF(I2792="H",INDEX(Matches!$O:$O,AA2792),INDEX(Matches!$P:$P,AA2792))</f>
        <v/>
      </c>
      <c r="T2792" s="33">
        <f>IF(INDEX(Matches!$J:$J,AA2792)="","",IF(I2792="H",INDEX(Matches!$J:$J,AA2792),INDEX(Matches!$K:$K,AA2792)))</f>
        <v/>
      </c>
      <c r="U2792" s="33">
        <f>IF(INDEX(Matches!$K:$K,AA2792)="","",IF(I2792="H",INDEX(Matches!$K:$K,AA2792),INDEX(Matches!$J:$J,AA2792)))</f>
        <v/>
      </c>
      <c r="V2792" s="30">
        <f>IF(T2792="","",T2792-U2792)</f>
        <v/>
      </c>
      <c r="W2792" s="33">
        <f>IF(I2792="H",INDEX(Matches!$T:$T,AA2792),INDEX(Matches!$U:$U,AA2792))</f>
        <v/>
      </c>
      <c r="X2792" s="11">
        <f>INDEX(Matches!$X:$X,AA2792)</f>
        <v/>
      </c>
      <c r="Y2792" s="30">
        <f>IF(O2792="","",O2792-S2792)</f>
        <v/>
      </c>
      <c r="Z2792" s="30">
        <f>IF(W2792="","",W2792-S2792)</f>
        <v/>
      </c>
      <c r="AA2792" s="24">
        <f>MATCH(J2792,Matches!$A:$A,0)</f>
        <v/>
      </c>
      <c r="AB2792" s="33" t="n"/>
      <c r="AC2792" s="33" t="n"/>
      <c r="AD2792" s="24" t="n"/>
      <c r="AE2792" s="24" t="n">
        <v>2</v>
      </c>
      <c r="AF2792" s="33" t="n"/>
      <c r="AG2792" s="33" t="n"/>
    </row>
    <row r="2793">
      <c r="A2793" s="24" t="inlineStr">
        <is>
          <t>Stevenage|8</t>
        </is>
      </c>
      <c r="B2793" s="24" t="inlineStr">
        <is>
          <t>E2</t>
        </is>
      </c>
      <c r="C2793" s="24" t="inlineStr">
        <is>
          <t>League One</t>
        </is>
      </c>
      <c r="D2793" s="24" t="inlineStr">
        <is>
          <t>Stevenage</t>
        </is>
      </c>
      <c r="E2793" s="24" t="n">
        <v>8</v>
      </c>
      <c r="F2793" s="24" t="n">
        <v>2</v>
      </c>
      <c r="G2793" s="29" t="n">
        <v>46298.625</v>
      </c>
      <c r="H2793" s="24" t="inlineStr">
        <is>
          <t>AFC Wimbledon</t>
        </is>
      </c>
      <c r="I2793" s="24" t="inlineStr">
        <is>
          <t>A</t>
        </is>
      </c>
      <c r="J2793" s="24" t="inlineStr">
        <is>
          <t>E2-AFCWimbl-Stevenag</t>
        </is>
      </c>
      <c r="K2793" s="24" t="n">
        <v>23</v>
      </c>
      <c r="L2793" s="11">
        <f>IF(INDEX(Matches!$X:$X,AA2793)=0,"",IF(I2793="H",INDEX(Matches!$H:$H,AA2793),INDEX(Matches!$I:$I,AA2793)))</f>
        <v/>
      </c>
      <c r="M2793" s="11">
        <f>IF(INDEX(Matches!$X:$X,AA2793)=0,"",IF(I2793="H",INDEX(Matches!$I:$I,AA2793),INDEX(Matches!$H:$H,AA2793)))</f>
        <v/>
      </c>
      <c r="N2793" s="11">
        <f>IF(L2793="","",IF(L2793&gt;M2793,"W",IF(L2793=M2793,"D","L")))</f>
        <v/>
      </c>
      <c r="O2793" s="11">
        <f>IF(L2793="","",IF(L2793&gt;M2793,3,IF(L2793=M2793,1,0)))</f>
        <v/>
      </c>
      <c r="P2793" s="31">
        <f>IF(I2793="H",INDEX(Matches!$L:$L,AA2793),INDEX(Matches!$N:$N,AA2793))</f>
        <v/>
      </c>
      <c r="Q2793" s="31">
        <f>INDEX(Matches!$M:$M,AA2793)</f>
        <v/>
      </c>
      <c r="R2793" s="31">
        <f>IF(I2793="H",INDEX(Matches!$N:$N,AA2793),INDEX(Matches!$L:$L,AA2793))</f>
        <v/>
      </c>
      <c r="S2793" s="33">
        <f>IF(I2793="H",INDEX(Matches!$O:$O,AA2793),INDEX(Matches!$P:$P,AA2793))</f>
        <v/>
      </c>
      <c r="T2793" s="33">
        <f>IF(INDEX(Matches!$J:$J,AA2793)="","",IF(I2793="H",INDEX(Matches!$J:$J,AA2793),INDEX(Matches!$K:$K,AA2793)))</f>
        <v/>
      </c>
      <c r="U2793" s="33">
        <f>IF(INDEX(Matches!$K:$K,AA2793)="","",IF(I2793="H",INDEX(Matches!$K:$K,AA2793),INDEX(Matches!$J:$J,AA2793)))</f>
        <v/>
      </c>
      <c r="V2793" s="30">
        <f>IF(T2793="","",T2793-U2793)</f>
        <v/>
      </c>
      <c r="W2793" s="33">
        <f>IF(I2793="H",INDEX(Matches!$T:$T,AA2793),INDEX(Matches!$U:$U,AA2793))</f>
        <v/>
      </c>
      <c r="X2793" s="11">
        <f>INDEX(Matches!$X:$X,AA2793)</f>
        <v/>
      </c>
      <c r="Y2793" s="30">
        <f>IF(O2793="","",O2793-S2793)</f>
        <v/>
      </c>
      <c r="Z2793" s="30">
        <f>IF(W2793="","",W2793-S2793)</f>
        <v/>
      </c>
      <c r="AA2793" s="24">
        <f>MATCH(J2793,Matches!$A:$A,0)</f>
        <v/>
      </c>
      <c r="AB2793" s="33" t="n"/>
      <c r="AC2793" s="33" t="n">
        <v>1.391359652945905</v>
      </c>
      <c r="AD2793" s="24" t="n"/>
      <c r="AE2793" s="24" t="n">
        <v>3</v>
      </c>
      <c r="AF2793" s="33" t="n"/>
      <c r="AG2793" s="33" t="n"/>
    </row>
    <row r="2794">
      <c r="A2794" s="24" t="inlineStr">
        <is>
          <t>Stevenage|9</t>
        </is>
      </c>
      <c r="B2794" s="24" t="inlineStr">
        <is>
          <t>E2</t>
        </is>
      </c>
      <c r="C2794" s="24" t="inlineStr">
        <is>
          <t>League One</t>
        </is>
      </c>
      <c r="D2794" s="24" t="inlineStr">
        <is>
          <t>Stevenage</t>
        </is>
      </c>
      <c r="E2794" s="24" t="n">
        <v>9</v>
      </c>
      <c r="F2794" s="24" t="n">
        <v>3</v>
      </c>
      <c r="G2794" s="29" t="n">
        <v>46305.625</v>
      </c>
      <c r="H2794" s="24" t="inlineStr">
        <is>
          <t>Wigan</t>
        </is>
      </c>
      <c r="I2794" s="24" t="inlineStr">
        <is>
          <t>H</t>
        </is>
      </c>
      <c r="J2794" s="24" t="inlineStr">
        <is>
          <t>E2-Stevenag-Wigan</t>
        </is>
      </c>
      <c r="K2794" s="24" t="n">
        <v>14</v>
      </c>
      <c r="L2794" s="11">
        <f>IF(INDEX(Matches!$X:$X,AA2794)=0,"",IF(I2794="H",INDEX(Matches!$H:$H,AA2794),INDEX(Matches!$I:$I,AA2794)))</f>
        <v/>
      </c>
      <c r="M2794" s="11">
        <f>IF(INDEX(Matches!$X:$X,AA2794)=0,"",IF(I2794="H",INDEX(Matches!$I:$I,AA2794),INDEX(Matches!$H:$H,AA2794)))</f>
        <v/>
      </c>
      <c r="N2794" s="11">
        <f>IF(L2794="","",IF(L2794&gt;M2794,"W",IF(L2794=M2794,"D","L")))</f>
        <v/>
      </c>
      <c r="O2794" s="11">
        <f>IF(L2794="","",IF(L2794&gt;M2794,3,IF(L2794=M2794,1,0)))</f>
        <v/>
      </c>
      <c r="P2794" s="31">
        <f>IF(I2794="H",INDEX(Matches!$L:$L,AA2794),INDEX(Matches!$N:$N,AA2794))</f>
        <v/>
      </c>
      <c r="Q2794" s="31">
        <f>INDEX(Matches!$M:$M,AA2794)</f>
        <v/>
      </c>
      <c r="R2794" s="31">
        <f>IF(I2794="H",INDEX(Matches!$N:$N,AA2794),INDEX(Matches!$L:$L,AA2794))</f>
        <v/>
      </c>
      <c r="S2794" s="33">
        <f>IF(I2794="H",INDEX(Matches!$O:$O,AA2794),INDEX(Matches!$P:$P,AA2794))</f>
        <v/>
      </c>
      <c r="T2794" s="33">
        <f>IF(INDEX(Matches!$J:$J,AA2794)="","",IF(I2794="H",INDEX(Matches!$J:$J,AA2794),INDEX(Matches!$K:$K,AA2794)))</f>
        <v/>
      </c>
      <c r="U2794" s="33">
        <f>IF(INDEX(Matches!$K:$K,AA2794)="","",IF(I2794="H",INDEX(Matches!$K:$K,AA2794),INDEX(Matches!$J:$J,AA2794)))</f>
        <v/>
      </c>
      <c r="V2794" s="30">
        <f>IF(T2794="","",T2794-U2794)</f>
        <v/>
      </c>
      <c r="W2794" s="33">
        <f>IF(I2794="H",INDEX(Matches!$T:$T,AA2794),INDEX(Matches!$U:$U,AA2794))</f>
        <v/>
      </c>
      <c r="X2794" s="11">
        <f>INDEX(Matches!$X:$X,AA2794)</f>
        <v/>
      </c>
      <c r="Y2794" s="30">
        <f>IF(O2794="","",O2794-S2794)</f>
        <v/>
      </c>
      <c r="Z2794" s="30">
        <f>IF(W2794="","",W2794-S2794)</f>
        <v/>
      </c>
      <c r="AA2794" s="24">
        <f>MATCH(J2794,Matches!$A:$A,0)</f>
        <v/>
      </c>
      <c r="AB2794" s="33" t="n"/>
      <c r="AC2794" s="33" t="n"/>
      <c r="AD2794" s="24" t="n"/>
      <c r="AE2794" s="24" t="n">
        <v>3</v>
      </c>
      <c r="AF2794" s="33" t="n"/>
      <c r="AG2794" s="33" t="n"/>
    </row>
    <row r="2795">
      <c r="A2795" s="24" t="inlineStr">
        <is>
          <t>Stevenage|10</t>
        </is>
      </c>
      <c r="B2795" s="24" t="inlineStr">
        <is>
          <t>E2</t>
        </is>
      </c>
      <c r="C2795" s="24" t="inlineStr">
        <is>
          <t>League One</t>
        </is>
      </c>
      <c r="D2795" s="24" t="inlineStr">
        <is>
          <t>Stevenage</t>
        </is>
      </c>
      <c r="E2795" s="24" t="n">
        <v>10</v>
      </c>
      <c r="F2795" s="24" t="n">
        <v>3</v>
      </c>
      <c r="G2795" s="29" t="n">
        <v>46312.625</v>
      </c>
      <c r="H2795" s="24" t="inlineStr">
        <is>
          <t>Bradford</t>
        </is>
      </c>
      <c r="I2795" s="24" t="inlineStr">
        <is>
          <t>A</t>
        </is>
      </c>
      <c r="J2795" s="24" t="inlineStr">
        <is>
          <t>E2-Bradford-Stevenag</t>
        </is>
      </c>
      <c r="K2795" s="24" t="n">
        <v>8</v>
      </c>
      <c r="L2795" s="11">
        <f>IF(INDEX(Matches!$X:$X,AA2795)=0,"",IF(I2795="H",INDEX(Matches!$H:$H,AA2795),INDEX(Matches!$I:$I,AA2795)))</f>
        <v/>
      </c>
      <c r="M2795" s="11">
        <f>IF(INDEX(Matches!$X:$X,AA2795)=0,"",IF(I2795="H",INDEX(Matches!$I:$I,AA2795),INDEX(Matches!$H:$H,AA2795)))</f>
        <v/>
      </c>
      <c r="N2795" s="11">
        <f>IF(L2795="","",IF(L2795&gt;M2795,"W",IF(L2795=M2795,"D","L")))</f>
        <v/>
      </c>
      <c r="O2795" s="11">
        <f>IF(L2795="","",IF(L2795&gt;M2795,3,IF(L2795=M2795,1,0)))</f>
        <v/>
      </c>
      <c r="P2795" s="31">
        <f>IF(I2795="H",INDEX(Matches!$L:$L,AA2795),INDEX(Matches!$N:$N,AA2795))</f>
        <v/>
      </c>
      <c r="Q2795" s="31">
        <f>INDEX(Matches!$M:$M,AA2795)</f>
        <v/>
      </c>
      <c r="R2795" s="31">
        <f>IF(I2795="H",INDEX(Matches!$N:$N,AA2795),INDEX(Matches!$L:$L,AA2795))</f>
        <v/>
      </c>
      <c r="S2795" s="33">
        <f>IF(I2795="H",INDEX(Matches!$O:$O,AA2795),INDEX(Matches!$P:$P,AA2795))</f>
        <v/>
      </c>
      <c r="T2795" s="33">
        <f>IF(INDEX(Matches!$J:$J,AA2795)="","",IF(I2795="H",INDEX(Matches!$J:$J,AA2795),INDEX(Matches!$K:$K,AA2795)))</f>
        <v/>
      </c>
      <c r="U2795" s="33">
        <f>IF(INDEX(Matches!$K:$K,AA2795)="","",IF(I2795="H",INDEX(Matches!$K:$K,AA2795),INDEX(Matches!$J:$J,AA2795)))</f>
        <v/>
      </c>
      <c r="V2795" s="30">
        <f>IF(T2795="","",T2795-U2795)</f>
        <v/>
      </c>
      <c r="W2795" s="33">
        <f>IF(I2795="H",INDEX(Matches!$T:$T,AA2795),INDEX(Matches!$U:$U,AA2795))</f>
        <v/>
      </c>
      <c r="X2795" s="11">
        <f>INDEX(Matches!$X:$X,AA2795)</f>
        <v/>
      </c>
      <c r="Y2795" s="30">
        <f>IF(O2795="","",O2795-S2795)</f>
        <v/>
      </c>
      <c r="Z2795" s="30">
        <f>IF(W2795="","",W2795-S2795)</f>
        <v/>
      </c>
      <c r="AA2795" s="24">
        <f>MATCH(J2795,Matches!$A:$A,0)</f>
        <v/>
      </c>
      <c r="AB2795" s="33" t="n"/>
      <c r="AC2795" s="33" t="n"/>
      <c r="AD2795" s="24" t="n"/>
      <c r="AE2795" s="24" t="n">
        <v>3</v>
      </c>
      <c r="AF2795" s="33" t="n"/>
      <c r="AG2795" s="33" t="n"/>
    </row>
    <row r="2796">
      <c r="A2796" s="24" t="inlineStr">
        <is>
          <t>Stevenage|11</t>
        </is>
      </c>
      <c r="B2796" s="24" t="inlineStr">
        <is>
          <t>E2</t>
        </is>
      </c>
      <c r="C2796" s="24" t="inlineStr">
        <is>
          <t>League One</t>
        </is>
      </c>
      <c r="D2796" s="24" t="inlineStr">
        <is>
          <t>Stevenage</t>
        </is>
      </c>
      <c r="E2796" s="24" t="n">
        <v>11</v>
      </c>
      <c r="F2796" s="24" t="n">
        <v>3</v>
      </c>
      <c r="G2796" s="29" t="n">
        <v>46315.82291666666</v>
      </c>
      <c r="H2796" s="24" t="inlineStr">
        <is>
          <t>Plymouth</t>
        </is>
      </c>
      <c r="I2796" s="24" t="inlineStr">
        <is>
          <t>H</t>
        </is>
      </c>
      <c r="J2796" s="24" t="inlineStr">
        <is>
          <t>E2-Stevenag-Plymouth</t>
        </is>
      </c>
      <c r="K2796" s="24" t="n">
        <v>5</v>
      </c>
      <c r="L2796" s="11">
        <f>IF(INDEX(Matches!$X:$X,AA2796)=0,"",IF(I2796="H",INDEX(Matches!$H:$H,AA2796),INDEX(Matches!$I:$I,AA2796)))</f>
        <v/>
      </c>
      <c r="M2796" s="11">
        <f>IF(INDEX(Matches!$X:$X,AA2796)=0,"",IF(I2796="H",INDEX(Matches!$I:$I,AA2796),INDEX(Matches!$H:$H,AA2796)))</f>
        <v/>
      </c>
      <c r="N2796" s="11">
        <f>IF(L2796="","",IF(L2796&gt;M2796,"W",IF(L2796=M2796,"D","L")))</f>
        <v/>
      </c>
      <c r="O2796" s="11">
        <f>IF(L2796="","",IF(L2796&gt;M2796,3,IF(L2796=M2796,1,0)))</f>
        <v/>
      </c>
      <c r="P2796" s="31">
        <f>IF(I2796="H",INDEX(Matches!$L:$L,AA2796),INDEX(Matches!$N:$N,AA2796))</f>
        <v/>
      </c>
      <c r="Q2796" s="31">
        <f>INDEX(Matches!$M:$M,AA2796)</f>
        <v/>
      </c>
      <c r="R2796" s="31">
        <f>IF(I2796="H",INDEX(Matches!$N:$N,AA2796),INDEX(Matches!$L:$L,AA2796))</f>
        <v/>
      </c>
      <c r="S2796" s="33">
        <f>IF(I2796="H",INDEX(Matches!$O:$O,AA2796),INDEX(Matches!$P:$P,AA2796))</f>
        <v/>
      </c>
      <c r="T2796" s="33">
        <f>IF(INDEX(Matches!$J:$J,AA2796)="","",IF(I2796="H",INDEX(Matches!$J:$J,AA2796),INDEX(Matches!$K:$K,AA2796)))</f>
        <v/>
      </c>
      <c r="U2796" s="33">
        <f>IF(INDEX(Matches!$K:$K,AA2796)="","",IF(I2796="H",INDEX(Matches!$K:$K,AA2796),INDEX(Matches!$J:$J,AA2796)))</f>
        <v/>
      </c>
      <c r="V2796" s="30">
        <f>IF(T2796="","",T2796-U2796)</f>
        <v/>
      </c>
      <c r="W2796" s="33">
        <f>IF(I2796="H",INDEX(Matches!$T:$T,AA2796),INDEX(Matches!$U:$U,AA2796))</f>
        <v/>
      </c>
      <c r="X2796" s="11">
        <f>INDEX(Matches!$X:$X,AA2796)</f>
        <v/>
      </c>
      <c r="Y2796" s="30">
        <f>IF(O2796="","",O2796-S2796)</f>
        <v/>
      </c>
      <c r="Z2796" s="30">
        <f>IF(W2796="","",W2796-S2796)</f>
        <v/>
      </c>
      <c r="AA2796" s="24">
        <f>MATCH(J2796,Matches!$A:$A,0)</f>
        <v/>
      </c>
      <c r="AB2796" s="33" t="n"/>
      <c r="AC2796" s="33" t="n"/>
      <c r="AD2796" s="24" t="n"/>
      <c r="AE2796" s="24" t="n">
        <v>3</v>
      </c>
      <c r="AF2796" s="33" t="n"/>
      <c r="AG2796" s="33" t="n"/>
    </row>
    <row r="2797">
      <c r="A2797" s="24" t="inlineStr">
        <is>
          <t>Stevenage|12</t>
        </is>
      </c>
      <c r="B2797" s="24" t="inlineStr">
        <is>
          <t>E2</t>
        </is>
      </c>
      <c r="C2797" s="24" t="inlineStr">
        <is>
          <t>League One</t>
        </is>
      </c>
      <c r="D2797" s="24" t="inlineStr">
        <is>
          <t>Stevenage</t>
        </is>
      </c>
      <c r="E2797" s="24" t="n">
        <v>12</v>
      </c>
      <c r="F2797" s="24" t="n">
        <v>3</v>
      </c>
      <c r="G2797" s="29" t="n">
        <v>46319.625</v>
      </c>
      <c r="H2797" s="24" t="inlineStr">
        <is>
          <t>MK Dons</t>
        </is>
      </c>
      <c r="I2797" s="24" t="inlineStr">
        <is>
          <t>H</t>
        </is>
      </c>
      <c r="J2797" s="24" t="inlineStr">
        <is>
          <t>E2-Stevenag-MKDons</t>
        </is>
      </c>
      <c r="K2797" s="24" t="n">
        <v>6</v>
      </c>
      <c r="L2797" s="11">
        <f>IF(INDEX(Matches!$X:$X,AA2797)=0,"",IF(I2797="H",INDEX(Matches!$H:$H,AA2797),INDEX(Matches!$I:$I,AA2797)))</f>
        <v/>
      </c>
      <c r="M2797" s="11">
        <f>IF(INDEX(Matches!$X:$X,AA2797)=0,"",IF(I2797="H",INDEX(Matches!$I:$I,AA2797),INDEX(Matches!$H:$H,AA2797)))</f>
        <v/>
      </c>
      <c r="N2797" s="11">
        <f>IF(L2797="","",IF(L2797&gt;M2797,"W",IF(L2797=M2797,"D","L")))</f>
        <v/>
      </c>
      <c r="O2797" s="11">
        <f>IF(L2797="","",IF(L2797&gt;M2797,3,IF(L2797=M2797,1,0)))</f>
        <v/>
      </c>
      <c r="P2797" s="31">
        <f>IF(I2797="H",INDEX(Matches!$L:$L,AA2797),INDEX(Matches!$N:$N,AA2797))</f>
        <v/>
      </c>
      <c r="Q2797" s="31">
        <f>INDEX(Matches!$M:$M,AA2797)</f>
        <v/>
      </c>
      <c r="R2797" s="31">
        <f>IF(I2797="H",INDEX(Matches!$N:$N,AA2797),INDEX(Matches!$L:$L,AA2797))</f>
        <v/>
      </c>
      <c r="S2797" s="33">
        <f>IF(I2797="H",INDEX(Matches!$O:$O,AA2797),INDEX(Matches!$P:$P,AA2797))</f>
        <v/>
      </c>
      <c r="T2797" s="33">
        <f>IF(INDEX(Matches!$J:$J,AA2797)="","",IF(I2797="H",INDEX(Matches!$J:$J,AA2797),INDEX(Matches!$K:$K,AA2797)))</f>
        <v/>
      </c>
      <c r="U2797" s="33">
        <f>IF(INDEX(Matches!$K:$K,AA2797)="","",IF(I2797="H",INDEX(Matches!$K:$K,AA2797),INDEX(Matches!$J:$J,AA2797)))</f>
        <v/>
      </c>
      <c r="V2797" s="30">
        <f>IF(T2797="","",T2797-U2797)</f>
        <v/>
      </c>
      <c r="W2797" s="33">
        <f>IF(I2797="H",INDEX(Matches!$T:$T,AA2797),INDEX(Matches!$U:$U,AA2797))</f>
        <v/>
      </c>
      <c r="X2797" s="11">
        <f>INDEX(Matches!$X:$X,AA2797)</f>
        <v/>
      </c>
      <c r="Y2797" s="30">
        <f>IF(O2797="","",O2797-S2797)</f>
        <v/>
      </c>
      <c r="Z2797" s="30">
        <f>IF(W2797="","",W2797-S2797)</f>
        <v/>
      </c>
      <c r="AA2797" s="24">
        <f>MATCH(J2797,Matches!$A:$A,0)</f>
        <v/>
      </c>
      <c r="AB2797" s="33" t="n"/>
      <c r="AC2797" s="33" t="n">
        <v>1.382011015379993</v>
      </c>
      <c r="AD2797" s="24" t="n"/>
      <c r="AE2797" s="24" t="n">
        <v>4</v>
      </c>
      <c r="AF2797" s="33" t="n"/>
      <c r="AG2797" s="33" t="n"/>
    </row>
    <row r="2798">
      <c r="A2798" s="24" t="inlineStr">
        <is>
          <t>Stevenage|13</t>
        </is>
      </c>
      <c r="B2798" s="24" t="inlineStr">
        <is>
          <t>E2</t>
        </is>
      </c>
      <c r="C2798" s="24" t="inlineStr">
        <is>
          <t>League One</t>
        </is>
      </c>
      <c r="D2798" s="24" t="inlineStr">
        <is>
          <t>Stevenage</t>
        </is>
      </c>
      <c r="E2798" s="24" t="n">
        <v>13</v>
      </c>
      <c r="F2798" s="24" t="n">
        <v>4</v>
      </c>
      <c r="G2798" s="29" t="n">
        <v>46326.625</v>
      </c>
      <c r="H2798" s="24" t="inlineStr">
        <is>
          <t>Leicester</t>
        </is>
      </c>
      <c r="I2798" s="24" t="inlineStr">
        <is>
          <t>A</t>
        </is>
      </c>
      <c r="J2798" s="24" t="inlineStr">
        <is>
          <t>E2-Leiceste-Stevenag</t>
        </is>
      </c>
      <c r="K2798" s="24" t="n">
        <v>1</v>
      </c>
      <c r="L2798" s="11">
        <f>IF(INDEX(Matches!$X:$X,AA2798)=0,"",IF(I2798="H",INDEX(Matches!$H:$H,AA2798),INDEX(Matches!$I:$I,AA2798)))</f>
        <v/>
      </c>
      <c r="M2798" s="11">
        <f>IF(INDEX(Matches!$X:$X,AA2798)=0,"",IF(I2798="H",INDEX(Matches!$I:$I,AA2798),INDEX(Matches!$H:$H,AA2798)))</f>
        <v/>
      </c>
      <c r="N2798" s="11">
        <f>IF(L2798="","",IF(L2798&gt;M2798,"W",IF(L2798=M2798,"D","L")))</f>
        <v/>
      </c>
      <c r="O2798" s="11">
        <f>IF(L2798="","",IF(L2798&gt;M2798,3,IF(L2798=M2798,1,0)))</f>
        <v/>
      </c>
      <c r="P2798" s="31">
        <f>IF(I2798="H",INDEX(Matches!$L:$L,AA2798),INDEX(Matches!$N:$N,AA2798))</f>
        <v/>
      </c>
      <c r="Q2798" s="31">
        <f>INDEX(Matches!$M:$M,AA2798)</f>
        <v/>
      </c>
      <c r="R2798" s="31">
        <f>IF(I2798="H",INDEX(Matches!$N:$N,AA2798),INDEX(Matches!$L:$L,AA2798))</f>
        <v/>
      </c>
      <c r="S2798" s="33">
        <f>IF(I2798="H",INDEX(Matches!$O:$O,AA2798),INDEX(Matches!$P:$P,AA2798))</f>
        <v/>
      </c>
      <c r="T2798" s="33">
        <f>IF(INDEX(Matches!$J:$J,AA2798)="","",IF(I2798="H",INDEX(Matches!$J:$J,AA2798),INDEX(Matches!$K:$K,AA2798)))</f>
        <v/>
      </c>
      <c r="U2798" s="33">
        <f>IF(INDEX(Matches!$K:$K,AA2798)="","",IF(I2798="H",INDEX(Matches!$K:$K,AA2798),INDEX(Matches!$J:$J,AA2798)))</f>
        <v/>
      </c>
      <c r="V2798" s="30">
        <f>IF(T2798="","",T2798-U2798)</f>
        <v/>
      </c>
      <c r="W2798" s="33">
        <f>IF(I2798="H",INDEX(Matches!$T:$T,AA2798),INDEX(Matches!$U:$U,AA2798))</f>
        <v/>
      </c>
      <c r="X2798" s="11">
        <f>INDEX(Matches!$X:$X,AA2798)</f>
        <v/>
      </c>
      <c r="Y2798" s="30">
        <f>IF(O2798="","",O2798-S2798)</f>
        <v/>
      </c>
      <c r="Z2798" s="30">
        <f>IF(W2798="","",W2798-S2798)</f>
        <v/>
      </c>
      <c r="AA2798" s="24">
        <f>MATCH(J2798,Matches!$A:$A,0)</f>
        <v/>
      </c>
      <c r="AB2798" s="33" t="n"/>
      <c r="AC2798" s="33" t="n">
        <v>0.7896937167754753</v>
      </c>
      <c r="AD2798" s="24" t="n"/>
      <c r="AE2798" s="24" t="n">
        <v>4</v>
      </c>
      <c r="AF2798" s="33" t="n"/>
      <c r="AG2798" s="33" t="n"/>
    </row>
    <row r="2799">
      <c r="A2799" s="24" t="inlineStr">
        <is>
          <t>Stevenage|14</t>
        </is>
      </c>
      <c r="B2799" s="24" t="inlineStr">
        <is>
          <t>E2</t>
        </is>
      </c>
      <c r="C2799" s="24" t="inlineStr">
        <is>
          <t>League One</t>
        </is>
      </c>
      <c r="D2799" s="24" t="inlineStr">
        <is>
          <t>Stevenage</t>
        </is>
      </c>
      <c r="E2799" s="24" t="n">
        <v>14</v>
      </c>
      <c r="F2799" s="24" t="n">
        <v>4</v>
      </c>
      <c r="G2799" s="29" t="n">
        <v>46340.625</v>
      </c>
      <c r="H2799" s="24" t="inlineStr">
        <is>
          <t>Mansfield</t>
        </is>
      </c>
      <c r="I2799" s="24" t="inlineStr">
        <is>
          <t>H</t>
        </is>
      </c>
      <c r="J2799" s="24" t="inlineStr">
        <is>
          <t>E2-Stevenag-Mansfiel</t>
        </is>
      </c>
      <c r="K2799" s="24" t="n">
        <v>16</v>
      </c>
      <c r="L2799" s="11">
        <f>IF(INDEX(Matches!$X:$X,AA2799)=0,"",IF(I2799="H",INDEX(Matches!$H:$H,AA2799),INDEX(Matches!$I:$I,AA2799)))</f>
        <v/>
      </c>
      <c r="M2799" s="11">
        <f>IF(INDEX(Matches!$X:$X,AA2799)=0,"",IF(I2799="H",INDEX(Matches!$I:$I,AA2799),INDEX(Matches!$H:$H,AA2799)))</f>
        <v/>
      </c>
      <c r="N2799" s="11">
        <f>IF(L2799="","",IF(L2799&gt;M2799,"W",IF(L2799=M2799,"D","L")))</f>
        <v/>
      </c>
      <c r="O2799" s="11">
        <f>IF(L2799="","",IF(L2799&gt;M2799,3,IF(L2799=M2799,1,0)))</f>
        <v/>
      </c>
      <c r="P2799" s="31">
        <f>IF(I2799="H",INDEX(Matches!$L:$L,AA2799),INDEX(Matches!$N:$N,AA2799))</f>
        <v/>
      </c>
      <c r="Q2799" s="31">
        <f>INDEX(Matches!$M:$M,AA2799)</f>
        <v/>
      </c>
      <c r="R2799" s="31">
        <f>IF(I2799="H",INDEX(Matches!$N:$N,AA2799),INDEX(Matches!$L:$L,AA2799))</f>
        <v/>
      </c>
      <c r="S2799" s="33">
        <f>IF(I2799="H",INDEX(Matches!$O:$O,AA2799),INDEX(Matches!$P:$P,AA2799))</f>
        <v/>
      </c>
      <c r="T2799" s="33">
        <f>IF(INDEX(Matches!$J:$J,AA2799)="","",IF(I2799="H",INDEX(Matches!$J:$J,AA2799),INDEX(Matches!$K:$K,AA2799)))</f>
        <v/>
      </c>
      <c r="U2799" s="33">
        <f>IF(INDEX(Matches!$K:$K,AA2799)="","",IF(I2799="H",INDEX(Matches!$K:$K,AA2799),INDEX(Matches!$J:$J,AA2799)))</f>
        <v/>
      </c>
      <c r="V2799" s="30">
        <f>IF(T2799="","",T2799-U2799)</f>
        <v/>
      </c>
      <c r="W2799" s="33">
        <f>IF(I2799="H",INDEX(Matches!$T:$T,AA2799),INDEX(Matches!$U:$U,AA2799))</f>
        <v/>
      </c>
      <c r="X2799" s="11">
        <f>INDEX(Matches!$X:$X,AA2799)</f>
        <v/>
      </c>
      <c r="Y2799" s="30">
        <f>IF(O2799="","",O2799-S2799)</f>
        <v/>
      </c>
      <c r="Z2799" s="30">
        <f>IF(W2799="","",W2799-S2799)</f>
        <v/>
      </c>
      <c r="AA2799" s="24">
        <f>MATCH(J2799,Matches!$A:$A,0)</f>
        <v/>
      </c>
      <c r="AB2799" s="33" t="n"/>
      <c r="AC2799" s="33" t="n">
        <v>1.503556473718114</v>
      </c>
      <c r="AD2799" s="24" t="n"/>
      <c r="AE2799" s="24" t="n">
        <v>4</v>
      </c>
      <c r="AF2799" s="33" t="n"/>
      <c r="AG2799" s="33" t="n"/>
    </row>
    <row r="2800">
      <c r="A2800" s="24" t="inlineStr">
        <is>
          <t>Stevenage|15</t>
        </is>
      </c>
      <c r="B2800" s="24" t="inlineStr">
        <is>
          <t>E2</t>
        </is>
      </c>
      <c r="C2800" s="24" t="inlineStr">
        <is>
          <t>League One</t>
        </is>
      </c>
      <c r="D2800" s="24" t="inlineStr">
        <is>
          <t>Stevenage</t>
        </is>
      </c>
      <c r="E2800" s="24" t="n">
        <v>15</v>
      </c>
      <c r="F2800" s="24" t="n">
        <v>4</v>
      </c>
      <c r="G2800" s="29" t="n">
        <v>46347.625</v>
      </c>
      <c r="H2800" s="24" t="inlineStr">
        <is>
          <t>Notts County</t>
        </is>
      </c>
      <c r="I2800" s="24" t="inlineStr">
        <is>
          <t>A</t>
        </is>
      </c>
      <c r="J2800" s="24" t="inlineStr">
        <is>
          <t>E2-NottsCou-Stevenag</t>
        </is>
      </c>
      <c r="K2800" s="24" t="n">
        <v>18</v>
      </c>
      <c r="L2800" s="11">
        <f>IF(INDEX(Matches!$X:$X,AA2800)=0,"",IF(I2800="H",INDEX(Matches!$H:$H,AA2800),INDEX(Matches!$I:$I,AA2800)))</f>
        <v/>
      </c>
      <c r="M2800" s="11">
        <f>IF(INDEX(Matches!$X:$X,AA2800)=0,"",IF(I2800="H",INDEX(Matches!$I:$I,AA2800),INDEX(Matches!$H:$H,AA2800)))</f>
        <v/>
      </c>
      <c r="N2800" s="11">
        <f>IF(L2800="","",IF(L2800&gt;M2800,"W",IF(L2800=M2800,"D","L")))</f>
        <v/>
      </c>
      <c r="O2800" s="11">
        <f>IF(L2800="","",IF(L2800&gt;M2800,3,IF(L2800=M2800,1,0)))</f>
        <v/>
      </c>
      <c r="P2800" s="31">
        <f>IF(I2800="H",INDEX(Matches!$L:$L,AA2800),INDEX(Matches!$N:$N,AA2800))</f>
        <v/>
      </c>
      <c r="Q2800" s="31">
        <f>INDEX(Matches!$M:$M,AA2800)</f>
        <v/>
      </c>
      <c r="R2800" s="31">
        <f>IF(I2800="H",INDEX(Matches!$N:$N,AA2800),INDEX(Matches!$L:$L,AA2800))</f>
        <v/>
      </c>
      <c r="S2800" s="33">
        <f>IF(I2800="H",INDEX(Matches!$O:$O,AA2800),INDEX(Matches!$P:$P,AA2800))</f>
        <v/>
      </c>
      <c r="T2800" s="33">
        <f>IF(INDEX(Matches!$J:$J,AA2800)="","",IF(I2800="H",INDEX(Matches!$J:$J,AA2800),INDEX(Matches!$K:$K,AA2800)))</f>
        <v/>
      </c>
      <c r="U2800" s="33">
        <f>IF(INDEX(Matches!$K:$K,AA2800)="","",IF(I2800="H",INDEX(Matches!$K:$K,AA2800),INDEX(Matches!$J:$J,AA2800)))</f>
        <v/>
      </c>
      <c r="V2800" s="30">
        <f>IF(T2800="","",T2800-U2800)</f>
        <v/>
      </c>
      <c r="W2800" s="33">
        <f>IF(I2800="H",INDEX(Matches!$T:$T,AA2800),INDEX(Matches!$U:$U,AA2800))</f>
        <v/>
      </c>
      <c r="X2800" s="11">
        <f>INDEX(Matches!$X:$X,AA2800)</f>
        <v/>
      </c>
      <c r="Y2800" s="30">
        <f>IF(O2800="","",O2800-S2800)</f>
        <v/>
      </c>
      <c r="Z2800" s="30">
        <f>IF(W2800="","",W2800-S2800)</f>
        <v/>
      </c>
      <c r="AA2800" s="24">
        <f>MATCH(J2800,Matches!$A:$A,0)</f>
        <v/>
      </c>
      <c r="AB2800" s="33" t="n"/>
      <c r="AC2800" s="33" t="n">
        <v>1.197162657065007</v>
      </c>
      <c r="AD2800" s="24" t="n"/>
      <c r="AE2800" s="24" t="n">
        <v>4</v>
      </c>
      <c r="AF2800" s="33" t="n"/>
      <c r="AG2800" s="33" t="n"/>
    </row>
    <row r="2801">
      <c r="A2801" s="24" t="inlineStr">
        <is>
          <t>Stevenage|16</t>
        </is>
      </c>
      <c r="B2801" s="24" t="inlineStr">
        <is>
          <t>E2</t>
        </is>
      </c>
      <c r="C2801" s="24" t="inlineStr">
        <is>
          <t>League One</t>
        </is>
      </c>
      <c r="D2801" s="24" t="inlineStr">
        <is>
          <t>Stevenage</t>
        </is>
      </c>
      <c r="E2801" s="24" t="n">
        <v>16</v>
      </c>
      <c r="F2801" s="24" t="n">
        <v>4</v>
      </c>
      <c r="G2801" s="29" t="n">
        <v>46350.82291666666</v>
      </c>
      <c r="H2801" s="24" t="inlineStr">
        <is>
          <t>Sheffield Wed</t>
        </is>
      </c>
      <c r="I2801" s="24" t="inlineStr">
        <is>
          <t>H</t>
        </is>
      </c>
      <c r="J2801" s="24" t="inlineStr">
        <is>
          <t>E2-Stevenag-Sheffiel</t>
        </is>
      </c>
      <c r="K2801" s="24" t="n">
        <v>2</v>
      </c>
      <c r="L2801" s="11">
        <f>IF(INDEX(Matches!$X:$X,AA2801)=0,"",IF(I2801="H",INDEX(Matches!$H:$H,AA2801),INDEX(Matches!$I:$I,AA2801)))</f>
        <v/>
      </c>
      <c r="M2801" s="11">
        <f>IF(INDEX(Matches!$X:$X,AA2801)=0,"",IF(I2801="H",INDEX(Matches!$I:$I,AA2801),INDEX(Matches!$H:$H,AA2801)))</f>
        <v/>
      </c>
      <c r="N2801" s="11">
        <f>IF(L2801="","",IF(L2801&gt;M2801,"W",IF(L2801=M2801,"D","L")))</f>
        <v/>
      </c>
      <c r="O2801" s="11">
        <f>IF(L2801="","",IF(L2801&gt;M2801,3,IF(L2801=M2801,1,0)))</f>
        <v/>
      </c>
      <c r="P2801" s="31">
        <f>IF(I2801="H",INDEX(Matches!$L:$L,AA2801),INDEX(Matches!$N:$N,AA2801))</f>
        <v/>
      </c>
      <c r="Q2801" s="31">
        <f>INDEX(Matches!$M:$M,AA2801)</f>
        <v/>
      </c>
      <c r="R2801" s="31">
        <f>IF(I2801="H",INDEX(Matches!$N:$N,AA2801),INDEX(Matches!$L:$L,AA2801))</f>
        <v/>
      </c>
      <c r="S2801" s="33">
        <f>IF(I2801="H",INDEX(Matches!$O:$O,AA2801),INDEX(Matches!$P:$P,AA2801))</f>
        <v/>
      </c>
      <c r="T2801" s="33">
        <f>IF(INDEX(Matches!$J:$J,AA2801)="","",IF(I2801="H",INDEX(Matches!$J:$J,AA2801),INDEX(Matches!$K:$K,AA2801)))</f>
        <v/>
      </c>
      <c r="U2801" s="33">
        <f>IF(INDEX(Matches!$K:$K,AA2801)="","",IF(I2801="H",INDEX(Matches!$K:$K,AA2801),INDEX(Matches!$J:$J,AA2801)))</f>
        <v/>
      </c>
      <c r="V2801" s="30">
        <f>IF(T2801="","",T2801-U2801)</f>
        <v/>
      </c>
      <c r="W2801" s="33">
        <f>IF(I2801="H",INDEX(Matches!$T:$T,AA2801),INDEX(Matches!$U:$U,AA2801))</f>
        <v/>
      </c>
      <c r="X2801" s="11">
        <f>INDEX(Matches!$X:$X,AA2801)</f>
        <v/>
      </c>
      <c r="Y2801" s="30">
        <f>IF(O2801="","",O2801-S2801)</f>
        <v/>
      </c>
      <c r="Z2801" s="30">
        <f>IF(W2801="","",W2801-S2801)</f>
        <v/>
      </c>
      <c r="AA2801" s="24">
        <f>MATCH(J2801,Matches!$A:$A,0)</f>
        <v/>
      </c>
      <c r="AB2801" s="33" t="n"/>
      <c r="AC2801" s="33" t="n">
        <v>1.218098118872556</v>
      </c>
      <c r="AD2801" s="24" t="n"/>
      <c r="AE2801" s="24" t="n">
        <v>2</v>
      </c>
      <c r="AF2801" s="33" t="n"/>
      <c r="AG2801" s="33" t="n"/>
    </row>
    <row r="2802">
      <c r="A2802" s="24" t="inlineStr">
        <is>
          <t>Stevenage|17</t>
        </is>
      </c>
      <c r="B2802" s="24" t="inlineStr">
        <is>
          <t>E2</t>
        </is>
      </c>
      <c r="C2802" s="24" t="inlineStr">
        <is>
          <t>League One</t>
        </is>
      </c>
      <c r="D2802" s="24" t="inlineStr">
        <is>
          <t>Stevenage</t>
        </is>
      </c>
      <c r="E2802" s="24" t="n">
        <v>17</v>
      </c>
      <c r="F2802" s="24" t="n">
        <v>5</v>
      </c>
      <c r="G2802" s="29" t="n">
        <v>46354.625</v>
      </c>
      <c r="H2802" s="24" t="inlineStr">
        <is>
          <t>Blackpool</t>
        </is>
      </c>
      <c r="I2802" s="24" t="inlineStr">
        <is>
          <t>H</t>
        </is>
      </c>
      <c r="J2802" s="24" t="inlineStr">
        <is>
          <t>E2-Stevenag-Blackpoo</t>
        </is>
      </c>
      <c r="K2802" s="24" t="n">
        <v>10</v>
      </c>
      <c r="L2802" s="11">
        <f>IF(INDEX(Matches!$X:$X,AA2802)=0,"",IF(I2802="H",INDEX(Matches!$H:$H,AA2802),INDEX(Matches!$I:$I,AA2802)))</f>
        <v/>
      </c>
      <c r="M2802" s="11">
        <f>IF(INDEX(Matches!$X:$X,AA2802)=0,"",IF(I2802="H",INDEX(Matches!$I:$I,AA2802),INDEX(Matches!$H:$H,AA2802)))</f>
        <v/>
      </c>
      <c r="N2802" s="11">
        <f>IF(L2802="","",IF(L2802&gt;M2802,"W",IF(L2802=M2802,"D","L")))</f>
        <v/>
      </c>
      <c r="O2802" s="11">
        <f>IF(L2802="","",IF(L2802&gt;M2802,3,IF(L2802=M2802,1,0)))</f>
        <v/>
      </c>
      <c r="P2802" s="31">
        <f>IF(I2802="H",INDEX(Matches!$L:$L,AA2802),INDEX(Matches!$N:$N,AA2802))</f>
        <v/>
      </c>
      <c r="Q2802" s="31">
        <f>INDEX(Matches!$M:$M,AA2802)</f>
        <v/>
      </c>
      <c r="R2802" s="31">
        <f>IF(I2802="H",INDEX(Matches!$N:$N,AA2802),INDEX(Matches!$L:$L,AA2802))</f>
        <v/>
      </c>
      <c r="S2802" s="33">
        <f>IF(I2802="H",INDEX(Matches!$O:$O,AA2802),INDEX(Matches!$P:$P,AA2802))</f>
        <v/>
      </c>
      <c r="T2802" s="33">
        <f>IF(INDEX(Matches!$J:$J,AA2802)="","",IF(I2802="H",INDEX(Matches!$J:$J,AA2802),INDEX(Matches!$K:$K,AA2802)))</f>
        <v/>
      </c>
      <c r="U2802" s="33">
        <f>IF(INDEX(Matches!$K:$K,AA2802)="","",IF(I2802="H",INDEX(Matches!$K:$K,AA2802),INDEX(Matches!$J:$J,AA2802)))</f>
        <v/>
      </c>
      <c r="V2802" s="30">
        <f>IF(T2802="","",T2802-U2802)</f>
        <v/>
      </c>
      <c r="W2802" s="33">
        <f>IF(I2802="H",INDEX(Matches!$T:$T,AA2802),INDEX(Matches!$U:$U,AA2802))</f>
        <v/>
      </c>
      <c r="X2802" s="11">
        <f>INDEX(Matches!$X:$X,AA2802)</f>
        <v/>
      </c>
      <c r="Y2802" s="30">
        <f>IF(O2802="","",O2802-S2802)</f>
        <v/>
      </c>
      <c r="Z2802" s="30">
        <f>IF(W2802="","",W2802-S2802)</f>
        <v/>
      </c>
      <c r="AA2802" s="24">
        <f>MATCH(J2802,Matches!$A:$A,0)</f>
        <v/>
      </c>
      <c r="AB2802" s="33" t="n"/>
      <c r="AC2802" s="33" t="n">
        <v>1.467769661298611</v>
      </c>
      <c r="AD2802" s="24" t="n"/>
      <c r="AE2802" s="24" t="n">
        <v>5</v>
      </c>
      <c r="AF2802" s="33" t="n"/>
      <c r="AG2802" s="33" t="n"/>
    </row>
    <row r="2803">
      <c r="A2803" s="24" t="inlineStr">
        <is>
          <t>Stevenage|18</t>
        </is>
      </c>
      <c r="B2803" s="24" t="inlineStr">
        <is>
          <t>E2</t>
        </is>
      </c>
      <c r="C2803" s="24" t="inlineStr">
        <is>
          <t>League One</t>
        </is>
      </c>
      <c r="D2803" s="24" t="inlineStr">
        <is>
          <t>Stevenage</t>
        </is>
      </c>
      <c r="E2803" s="24" t="n">
        <v>18</v>
      </c>
      <c r="F2803" s="24" t="n">
        <v>5</v>
      </c>
      <c r="G2803" s="29" t="n">
        <v>46357.82291666666</v>
      </c>
      <c r="H2803" s="24" t="inlineStr">
        <is>
          <t>Huddersfield</t>
        </is>
      </c>
      <c r="I2803" s="24" t="inlineStr">
        <is>
          <t>A</t>
        </is>
      </c>
      <c r="J2803" s="24" t="inlineStr">
        <is>
          <t>E2-Huddersf-Stevenag</t>
        </is>
      </c>
      <c r="K2803" s="24" t="n">
        <v>4</v>
      </c>
      <c r="L2803" s="11">
        <f>IF(INDEX(Matches!$X:$X,AA2803)=0,"",IF(I2803="H",INDEX(Matches!$H:$H,AA2803),INDEX(Matches!$I:$I,AA2803)))</f>
        <v/>
      </c>
      <c r="M2803" s="11">
        <f>IF(INDEX(Matches!$X:$X,AA2803)=0,"",IF(I2803="H",INDEX(Matches!$I:$I,AA2803),INDEX(Matches!$H:$H,AA2803)))</f>
        <v/>
      </c>
      <c r="N2803" s="11">
        <f>IF(L2803="","",IF(L2803&gt;M2803,"W",IF(L2803=M2803,"D","L")))</f>
        <v/>
      </c>
      <c r="O2803" s="11">
        <f>IF(L2803="","",IF(L2803&gt;M2803,3,IF(L2803=M2803,1,0)))</f>
        <v/>
      </c>
      <c r="P2803" s="31">
        <f>IF(I2803="H",INDEX(Matches!$L:$L,AA2803),INDEX(Matches!$N:$N,AA2803))</f>
        <v/>
      </c>
      <c r="Q2803" s="31">
        <f>INDEX(Matches!$M:$M,AA2803)</f>
        <v/>
      </c>
      <c r="R2803" s="31">
        <f>IF(I2803="H",INDEX(Matches!$N:$N,AA2803),INDEX(Matches!$L:$L,AA2803))</f>
        <v/>
      </c>
      <c r="S2803" s="33">
        <f>IF(I2803="H",INDEX(Matches!$O:$O,AA2803),INDEX(Matches!$P:$P,AA2803))</f>
        <v/>
      </c>
      <c r="T2803" s="33">
        <f>IF(INDEX(Matches!$J:$J,AA2803)="","",IF(I2803="H",INDEX(Matches!$J:$J,AA2803),INDEX(Matches!$K:$K,AA2803)))</f>
        <v/>
      </c>
      <c r="U2803" s="33">
        <f>IF(INDEX(Matches!$K:$K,AA2803)="","",IF(I2803="H",INDEX(Matches!$K:$K,AA2803),INDEX(Matches!$J:$J,AA2803)))</f>
        <v/>
      </c>
      <c r="V2803" s="30">
        <f>IF(T2803="","",T2803-U2803)</f>
        <v/>
      </c>
      <c r="W2803" s="33">
        <f>IF(I2803="H",INDEX(Matches!$T:$T,AA2803),INDEX(Matches!$U:$U,AA2803))</f>
        <v/>
      </c>
      <c r="X2803" s="11">
        <f>INDEX(Matches!$X:$X,AA2803)</f>
        <v/>
      </c>
      <c r="Y2803" s="30">
        <f>IF(O2803="","",O2803-S2803)</f>
        <v/>
      </c>
      <c r="Z2803" s="30">
        <f>IF(W2803="","",W2803-S2803)</f>
        <v/>
      </c>
      <c r="AA2803" s="24">
        <f>MATCH(J2803,Matches!$A:$A,0)</f>
        <v/>
      </c>
      <c r="AB2803" s="33" t="n"/>
      <c r="AC2803" s="33" t="n">
        <v>0.9364669454173158</v>
      </c>
      <c r="AD2803" s="24" t="n"/>
      <c r="AE2803" s="24" t="n">
        <v>5</v>
      </c>
      <c r="AF2803" s="33" t="n"/>
      <c r="AG2803" s="33" t="n"/>
    </row>
    <row r="2804">
      <c r="A2804" s="24" t="inlineStr">
        <is>
          <t>Stevenage|19</t>
        </is>
      </c>
      <c r="B2804" s="24" t="inlineStr">
        <is>
          <t>E2</t>
        </is>
      </c>
      <c r="C2804" s="24" t="inlineStr">
        <is>
          <t>League One</t>
        </is>
      </c>
      <c r="D2804" s="24" t="inlineStr">
        <is>
          <t>Stevenage</t>
        </is>
      </c>
      <c r="E2804" s="24" t="n">
        <v>19</v>
      </c>
      <c r="F2804" s="24" t="n">
        <v>5</v>
      </c>
      <c r="G2804" s="29" t="n">
        <v>46368.52083333334</v>
      </c>
      <c r="H2804" s="24" t="inlineStr">
        <is>
          <t>Stockport</t>
        </is>
      </c>
      <c r="I2804" s="24" t="inlineStr">
        <is>
          <t>H</t>
        </is>
      </c>
      <c r="J2804" s="24" t="inlineStr">
        <is>
          <t>E2-Stevenag-Stockpor</t>
        </is>
      </c>
      <c r="K2804" s="24" t="n">
        <v>7</v>
      </c>
      <c r="L2804" s="11">
        <f>IF(INDEX(Matches!$X:$X,AA2804)=0,"",IF(I2804="H",INDEX(Matches!$H:$H,AA2804),INDEX(Matches!$I:$I,AA2804)))</f>
        <v/>
      </c>
      <c r="M2804" s="11">
        <f>IF(INDEX(Matches!$X:$X,AA2804)=0,"",IF(I2804="H",INDEX(Matches!$I:$I,AA2804),INDEX(Matches!$H:$H,AA2804)))</f>
        <v/>
      </c>
      <c r="N2804" s="11">
        <f>IF(L2804="","",IF(L2804&gt;M2804,"W",IF(L2804=M2804,"D","L")))</f>
        <v/>
      </c>
      <c r="O2804" s="11">
        <f>IF(L2804="","",IF(L2804&gt;M2804,3,IF(L2804=M2804,1,0)))</f>
        <v/>
      </c>
      <c r="P2804" s="31">
        <f>IF(I2804="H",INDEX(Matches!$L:$L,AA2804),INDEX(Matches!$N:$N,AA2804))</f>
        <v/>
      </c>
      <c r="Q2804" s="31">
        <f>INDEX(Matches!$M:$M,AA2804)</f>
        <v/>
      </c>
      <c r="R2804" s="31">
        <f>IF(I2804="H",INDEX(Matches!$N:$N,AA2804),INDEX(Matches!$L:$L,AA2804))</f>
        <v/>
      </c>
      <c r="S2804" s="33">
        <f>IF(I2804="H",INDEX(Matches!$O:$O,AA2804),INDEX(Matches!$P:$P,AA2804))</f>
        <v/>
      </c>
      <c r="T2804" s="33">
        <f>IF(INDEX(Matches!$J:$J,AA2804)="","",IF(I2804="H",INDEX(Matches!$J:$J,AA2804),INDEX(Matches!$K:$K,AA2804)))</f>
        <v/>
      </c>
      <c r="U2804" s="33">
        <f>IF(INDEX(Matches!$K:$K,AA2804)="","",IF(I2804="H",INDEX(Matches!$K:$K,AA2804),INDEX(Matches!$J:$J,AA2804)))</f>
        <v/>
      </c>
      <c r="V2804" s="30">
        <f>IF(T2804="","",T2804-U2804)</f>
        <v/>
      </c>
      <c r="W2804" s="33">
        <f>IF(I2804="H",INDEX(Matches!$T:$T,AA2804),INDEX(Matches!$U:$U,AA2804))</f>
        <v/>
      </c>
      <c r="X2804" s="11">
        <f>INDEX(Matches!$X:$X,AA2804)</f>
        <v/>
      </c>
      <c r="Y2804" s="30">
        <f>IF(O2804="","",O2804-S2804)</f>
        <v/>
      </c>
      <c r="Z2804" s="30">
        <f>IF(W2804="","",W2804-S2804)</f>
        <v/>
      </c>
      <c r="AA2804" s="24">
        <f>MATCH(J2804,Matches!$A:$A,0)</f>
        <v/>
      </c>
      <c r="AB2804" s="33" t="n"/>
      <c r="AC2804" s="33" t="n">
        <v>1.292373651179382</v>
      </c>
      <c r="AD2804" s="24" t="n"/>
      <c r="AE2804" s="24" t="n">
        <v>5</v>
      </c>
      <c r="AF2804" s="33" t="n"/>
      <c r="AG2804" s="33" t="n"/>
    </row>
    <row r="2805">
      <c r="A2805" s="24" t="inlineStr">
        <is>
          <t>Stevenage|20</t>
        </is>
      </c>
      <c r="B2805" s="24" t="inlineStr">
        <is>
          <t>E2</t>
        </is>
      </c>
      <c r="C2805" s="24" t="inlineStr">
        <is>
          <t>League One</t>
        </is>
      </c>
      <c r="D2805" s="24" t="inlineStr">
        <is>
          <t>Stevenage</t>
        </is>
      </c>
      <c r="E2805" s="24" t="n">
        <v>20</v>
      </c>
      <c r="F2805" s="24" t="n">
        <v>5</v>
      </c>
      <c r="G2805" s="29" t="n">
        <v>46374.82291666666</v>
      </c>
      <c r="H2805" s="24" t="inlineStr">
        <is>
          <t>Cambridge</t>
        </is>
      </c>
      <c r="I2805" s="24" t="inlineStr">
        <is>
          <t>A</t>
        </is>
      </c>
      <c r="J2805" s="24" t="inlineStr">
        <is>
          <t>E2-Cambridg-Stevenag</t>
        </is>
      </c>
      <c r="K2805" s="24" t="n">
        <v>21</v>
      </c>
      <c r="L2805" s="11">
        <f>IF(INDEX(Matches!$X:$X,AA2805)=0,"",IF(I2805="H",INDEX(Matches!$H:$H,AA2805),INDEX(Matches!$I:$I,AA2805)))</f>
        <v/>
      </c>
      <c r="M2805" s="11">
        <f>IF(INDEX(Matches!$X:$X,AA2805)=0,"",IF(I2805="H",INDEX(Matches!$I:$I,AA2805),INDEX(Matches!$H:$H,AA2805)))</f>
        <v/>
      </c>
      <c r="N2805" s="11">
        <f>IF(L2805="","",IF(L2805&gt;M2805,"W",IF(L2805=M2805,"D","L")))</f>
        <v/>
      </c>
      <c r="O2805" s="11">
        <f>IF(L2805="","",IF(L2805&gt;M2805,3,IF(L2805=M2805,1,0)))</f>
        <v/>
      </c>
      <c r="P2805" s="31">
        <f>IF(I2805="H",INDEX(Matches!$L:$L,AA2805),INDEX(Matches!$N:$N,AA2805))</f>
        <v/>
      </c>
      <c r="Q2805" s="31">
        <f>INDEX(Matches!$M:$M,AA2805)</f>
        <v/>
      </c>
      <c r="R2805" s="31">
        <f>IF(I2805="H",INDEX(Matches!$N:$N,AA2805),INDEX(Matches!$L:$L,AA2805))</f>
        <v/>
      </c>
      <c r="S2805" s="33">
        <f>IF(I2805="H",INDEX(Matches!$O:$O,AA2805),INDEX(Matches!$P:$P,AA2805))</f>
        <v/>
      </c>
      <c r="T2805" s="33">
        <f>IF(INDEX(Matches!$J:$J,AA2805)="","",IF(I2805="H",INDEX(Matches!$J:$J,AA2805),INDEX(Matches!$K:$K,AA2805)))</f>
        <v/>
      </c>
      <c r="U2805" s="33">
        <f>IF(INDEX(Matches!$K:$K,AA2805)="","",IF(I2805="H",INDEX(Matches!$K:$K,AA2805),INDEX(Matches!$J:$J,AA2805)))</f>
        <v/>
      </c>
      <c r="V2805" s="30">
        <f>IF(T2805="","",T2805-U2805)</f>
        <v/>
      </c>
      <c r="W2805" s="33">
        <f>IF(I2805="H",INDEX(Matches!$T:$T,AA2805),INDEX(Matches!$U:$U,AA2805))</f>
        <v/>
      </c>
      <c r="X2805" s="11">
        <f>INDEX(Matches!$X:$X,AA2805)</f>
        <v/>
      </c>
      <c r="Y2805" s="30">
        <f>IF(O2805="","",O2805-S2805)</f>
        <v/>
      </c>
      <c r="Z2805" s="30">
        <f>IF(W2805="","",W2805-S2805)</f>
        <v/>
      </c>
      <c r="AA2805" s="24">
        <f>MATCH(J2805,Matches!$A:$A,0)</f>
        <v/>
      </c>
      <c r="AB2805" s="33" t="n"/>
      <c r="AC2805" s="33" t="n">
        <v>1.295535378060536</v>
      </c>
      <c r="AD2805" s="24" t="n"/>
      <c r="AE2805" s="24" t="n">
        <v>5</v>
      </c>
      <c r="AF2805" s="33" t="n"/>
      <c r="AG2805" s="33" t="n"/>
    </row>
    <row r="2806">
      <c r="A2806" s="24" t="inlineStr">
        <is>
          <t>Stevenage|21</t>
        </is>
      </c>
      <c r="B2806" s="24" t="inlineStr">
        <is>
          <t>E2</t>
        </is>
      </c>
      <c r="C2806" s="24" t="inlineStr">
        <is>
          <t>League One</t>
        </is>
      </c>
      <c r="D2806" s="24" t="inlineStr">
        <is>
          <t>Stevenage</t>
        </is>
      </c>
      <c r="E2806" s="24" t="n">
        <v>21</v>
      </c>
      <c r="F2806" s="24" t="n">
        <v>6</v>
      </c>
      <c r="G2806" s="29" t="n">
        <v>46382.625</v>
      </c>
      <c r="H2806" s="24" t="inlineStr">
        <is>
          <t>Reading</t>
        </is>
      </c>
      <c r="I2806" s="24" t="inlineStr">
        <is>
          <t>H</t>
        </is>
      </c>
      <c r="J2806" s="24" t="inlineStr">
        <is>
          <t>E2-Stevenag-Reading</t>
        </is>
      </c>
      <c r="K2806" s="24" t="n">
        <v>12</v>
      </c>
      <c r="L2806" s="11">
        <f>IF(INDEX(Matches!$X:$X,AA2806)=0,"",IF(I2806="H",INDEX(Matches!$H:$H,AA2806),INDEX(Matches!$I:$I,AA2806)))</f>
        <v/>
      </c>
      <c r="M2806" s="11">
        <f>IF(INDEX(Matches!$X:$X,AA2806)=0,"",IF(I2806="H",INDEX(Matches!$I:$I,AA2806),INDEX(Matches!$H:$H,AA2806)))</f>
        <v/>
      </c>
      <c r="N2806" s="11">
        <f>IF(L2806="","",IF(L2806&gt;M2806,"W",IF(L2806=M2806,"D","L")))</f>
        <v/>
      </c>
      <c r="O2806" s="11">
        <f>IF(L2806="","",IF(L2806&gt;M2806,3,IF(L2806=M2806,1,0)))</f>
        <v/>
      </c>
      <c r="P2806" s="31">
        <f>IF(I2806="H",INDEX(Matches!$L:$L,AA2806),INDEX(Matches!$N:$N,AA2806))</f>
        <v/>
      </c>
      <c r="Q2806" s="31">
        <f>INDEX(Matches!$M:$M,AA2806)</f>
        <v/>
      </c>
      <c r="R2806" s="31">
        <f>IF(I2806="H",INDEX(Matches!$N:$N,AA2806),INDEX(Matches!$L:$L,AA2806))</f>
        <v/>
      </c>
      <c r="S2806" s="33">
        <f>IF(I2806="H",INDEX(Matches!$O:$O,AA2806),INDEX(Matches!$P:$P,AA2806))</f>
        <v/>
      </c>
      <c r="T2806" s="33">
        <f>IF(INDEX(Matches!$J:$J,AA2806)="","",IF(I2806="H",INDEX(Matches!$J:$J,AA2806),INDEX(Matches!$K:$K,AA2806)))</f>
        <v/>
      </c>
      <c r="U2806" s="33">
        <f>IF(INDEX(Matches!$K:$K,AA2806)="","",IF(I2806="H",INDEX(Matches!$K:$K,AA2806),INDEX(Matches!$J:$J,AA2806)))</f>
        <v/>
      </c>
      <c r="V2806" s="30">
        <f>IF(T2806="","",T2806-U2806)</f>
        <v/>
      </c>
      <c r="W2806" s="33">
        <f>IF(I2806="H",INDEX(Matches!$T:$T,AA2806),INDEX(Matches!$U:$U,AA2806))</f>
        <v/>
      </c>
      <c r="X2806" s="11">
        <f>INDEX(Matches!$X:$X,AA2806)</f>
        <v/>
      </c>
      <c r="Y2806" s="30">
        <f>IF(O2806="","",O2806-S2806)</f>
        <v/>
      </c>
      <c r="Z2806" s="30">
        <f>IF(W2806="","",W2806-S2806)</f>
        <v/>
      </c>
      <c r="AA2806" s="24">
        <f>MATCH(J2806,Matches!$A:$A,0)</f>
        <v/>
      </c>
      <c r="AB2806" s="33" t="n"/>
      <c r="AC2806" s="33" t="n">
        <v>1.396882538471593</v>
      </c>
      <c r="AD2806" s="24" t="n"/>
      <c r="AE2806" s="24" t="n">
        <v>6</v>
      </c>
      <c r="AF2806" s="33" t="n"/>
      <c r="AG2806" s="33" t="n"/>
    </row>
    <row r="2807">
      <c r="A2807" s="24" t="inlineStr">
        <is>
          <t>Stevenage|22</t>
        </is>
      </c>
      <c r="B2807" s="24" t="inlineStr">
        <is>
          <t>E2</t>
        </is>
      </c>
      <c r="C2807" s="24" t="inlineStr">
        <is>
          <t>League One</t>
        </is>
      </c>
      <c r="D2807" s="24" t="inlineStr">
        <is>
          <t>Stevenage</t>
        </is>
      </c>
      <c r="E2807" s="24" t="n">
        <v>22</v>
      </c>
      <c r="F2807" s="24" t="n">
        <v>6</v>
      </c>
      <c r="G2807" s="29" t="n">
        <v>46385.82291666666</v>
      </c>
      <c r="H2807" s="24" t="inlineStr">
        <is>
          <t>Wycombe</t>
        </is>
      </c>
      <c r="I2807" s="24" t="inlineStr">
        <is>
          <t>A</t>
        </is>
      </c>
      <c r="J2807" s="24" t="inlineStr">
        <is>
          <t>E2-Wycombe-Stevenag</t>
        </is>
      </c>
      <c r="K2807" s="24" t="n">
        <v>9</v>
      </c>
      <c r="L2807" s="11">
        <f>IF(INDEX(Matches!$X:$X,AA2807)=0,"",IF(I2807="H",INDEX(Matches!$H:$H,AA2807),INDEX(Matches!$I:$I,AA2807)))</f>
        <v/>
      </c>
      <c r="M2807" s="11">
        <f>IF(INDEX(Matches!$X:$X,AA2807)=0,"",IF(I2807="H",INDEX(Matches!$I:$I,AA2807),INDEX(Matches!$H:$H,AA2807)))</f>
        <v/>
      </c>
      <c r="N2807" s="11">
        <f>IF(L2807="","",IF(L2807&gt;M2807,"W",IF(L2807=M2807,"D","L")))</f>
        <v/>
      </c>
      <c r="O2807" s="11">
        <f>IF(L2807="","",IF(L2807&gt;M2807,3,IF(L2807=M2807,1,0)))</f>
        <v/>
      </c>
      <c r="P2807" s="31">
        <f>IF(I2807="H",INDEX(Matches!$L:$L,AA2807),INDEX(Matches!$N:$N,AA2807))</f>
        <v/>
      </c>
      <c r="Q2807" s="31">
        <f>INDEX(Matches!$M:$M,AA2807)</f>
        <v/>
      </c>
      <c r="R2807" s="31">
        <f>IF(I2807="H",INDEX(Matches!$N:$N,AA2807),INDEX(Matches!$L:$L,AA2807))</f>
        <v/>
      </c>
      <c r="S2807" s="33">
        <f>IF(I2807="H",INDEX(Matches!$O:$O,AA2807),INDEX(Matches!$P:$P,AA2807))</f>
        <v/>
      </c>
      <c r="T2807" s="33">
        <f>IF(INDEX(Matches!$J:$J,AA2807)="","",IF(I2807="H",INDEX(Matches!$J:$J,AA2807),INDEX(Matches!$K:$K,AA2807)))</f>
        <v/>
      </c>
      <c r="U2807" s="33">
        <f>IF(INDEX(Matches!$K:$K,AA2807)="","",IF(I2807="H",INDEX(Matches!$K:$K,AA2807),INDEX(Matches!$J:$J,AA2807)))</f>
        <v/>
      </c>
      <c r="V2807" s="30">
        <f>IF(T2807="","",T2807-U2807)</f>
        <v/>
      </c>
      <c r="W2807" s="33">
        <f>IF(I2807="H",INDEX(Matches!$T:$T,AA2807),INDEX(Matches!$U:$U,AA2807))</f>
        <v/>
      </c>
      <c r="X2807" s="11">
        <f>INDEX(Matches!$X:$X,AA2807)</f>
        <v/>
      </c>
      <c r="Y2807" s="30">
        <f>IF(O2807="","",O2807-S2807)</f>
        <v/>
      </c>
      <c r="Z2807" s="30">
        <f>IF(W2807="","",W2807-S2807)</f>
        <v/>
      </c>
      <c r="AA2807" s="24">
        <f>MATCH(J2807,Matches!$A:$A,0)</f>
        <v/>
      </c>
      <c r="AB2807" s="33" t="n"/>
      <c r="AC2807" s="33" t="n">
        <v>1.098660049060919</v>
      </c>
      <c r="AD2807" s="24" t="n"/>
      <c r="AE2807" s="24" t="n">
        <v>6</v>
      </c>
      <c r="AF2807" s="33" t="n"/>
      <c r="AG2807" s="33" t="n"/>
    </row>
    <row r="2808">
      <c r="A2808" s="24" t="inlineStr">
        <is>
          <t>Stevenage|23</t>
        </is>
      </c>
      <c r="B2808" s="24" t="inlineStr">
        <is>
          <t>E2</t>
        </is>
      </c>
      <c r="C2808" s="24" t="inlineStr">
        <is>
          <t>League One</t>
        </is>
      </c>
      <c r="D2808" s="24" t="inlineStr">
        <is>
          <t>Stevenage</t>
        </is>
      </c>
      <c r="E2808" s="24" t="n">
        <v>23</v>
      </c>
      <c r="F2808" s="24" t="n">
        <v>6</v>
      </c>
      <c r="G2808" s="29" t="n">
        <v>46388.625</v>
      </c>
      <c r="H2808" s="24" t="inlineStr">
        <is>
          <t>Bromley</t>
        </is>
      </c>
      <c r="I2808" s="24" t="inlineStr">
        <is>
          <t>A</t>
        </is>
      </c>
      <c r="J2808" s="24" t="inlineStr">
        <is>
          <t>E2-Bromley-Stevenag</t>
        </is>
      </c>
      <c r="K2808" s="24" t="n">
        <v>24</v>
      </c>
      <c r="L2808" s="11">
        <f>IF(INDEX(Matches!$X:$X,AA2808)=0,"",IF(I2808="H",INDEX(Matches!$H:$H,AA2808),INDEX(Matches!$I:$I,AA2808)))</f>
        <v/>
      </c>
      <c r="M2808" s="11">
        <f>IF(INDEX(Matches!$X:$X,AA2808)=0,"",IF(I2808="H",INDEX(Matches!$I:$I,AA2808),INDEX(Matches!$H:$H,AA2808)))</f>
        <v/>
      </c>
      <c r="N2808" s="11">
        <f>IF(L2808="","",IF(L2808&gt;M2808,"W",IF(L2808=M2808,"D","L")))</f>
        <v/>
      </c>
      <c r="O2808" s="11">
        <f>IF(L2808="","",IF(L2808&gt;M2808,3,IF(L2808=M2808,1,0)))</f>
        <v/>
      </c>
      <c r="P2808" s="31">
        <f>IF(I2808="H",INDEX(Matches!$L:$L,AA2808),INDEX(Matches!$N:$N,AA2808))</f>
        <v/>
      </c>
      <c r="Q2808" s="31">
        <f>INDEX(Matches!$M:$M,AA2808)</f>
        <v/>
      </c>
      <c r="R2808" s="31">
        <f>IF(I2808="H",INDEX(Matches!$N:$N,AA2808),INDEX(Matches!$L:$L,AA2808))</f>
        <v/>
      </c>
      <c r="S2808" s="33">
        <f>IF(I2808="H",INDEX(Matches!$O:$O,AA2808),INDEX(Matches!$P:$P,AA2808))</f>
        <v/>
      </c>
      <c r="T2808" s="33">
        <f>IF(INDEX(Matches!$J:$J,AA2808)="","",IF(I2808="H",INDEX(Matches!$J:$J,AA2808),INDEX(Matches!$K:$K,AA2808)))</f>
        <v/>
      </c>
      <c r="U2808" s="33">
        <f>IF(INDEX(Matches!$K:$K,AA2808)="","",IF(I2808="H",INDEX(Matches!$K:$K,AA2808),INDEX(Matches!$J:$J,AA2808)))</f>
        <v/>
      </c>
      <c r="V2808" s="30">
        <f>IF(T2808="","",T2808-U2808)</f>
        <v/>
      </c>
      <c r="W2808" s="33">
        <f>IF(I2808="H",INDEX(Matches!$T:$T,AA2808),INDEX(Matches!$U:$U,AA2808))</f>
        <v/>
      </c>
      <c r="X2808" s="11">
        <f>INDEX(Matches!$X:$X,AA2808)</f>
        <v/>
      </c>
      <c r="Y2808" s="30">
        <f>IF(O2808="","",O2808-S2808)</f>
        <v/>
      </c>
      <c r="Z2808" s="30">
        <f>IF(W2808="","",W2808-S2808)</f>
        <v/>
      </c>
      <c r="AA2808" s="24">
        <f>MATCH(J2808,Matches!$A:$A,0)</f>
        <v/>
      </c>
      <c r="AB2808" s="33" t="n"/>
      <c r="AC2808" s="33" t="n">
        <v>1.472512942656486</v>
      </c>
      <c r="AD2808" s="24" t="n"/>
      <c r="AE2808" s="24" t="n">
        <v>6</v>
      </c>
      <c r="AF2808" s="33" t="n"/>
      <c r="AG2808" s="33" t="n"/>
    </row>
    <row r="2809">
      <c r="A2809" s="24" t="inlineStr">
        <is>
          <t>Stevenage|24</t>
        </is>
      </c>
      <c r="B2809" s="24" t="inlineStr">
        <is>
          <t>E2</t>
        </is>
      </c>
      <c r="C2809" s="24" t="inlineStr">
        <is>
          <t>League One</t>
        </is>
      </c>
      <c r="D2809" s="24" t="inlineStr">
        <is>
          <t>Stevenage</t>
        </is>
      </c>
      <c r="E2809" s="24" t="n">
        <v>24</v>
      </c>
      <c r="F2809" s="24" t="n">
        <v>6</v>
      </c>
      <c r="G2809" s="29" t="n">
        <v>46396.52083333334</v>
      </c>
      <c r="H2809" s="24" t="inlineStr">
        <is>
          <t>Cambridge</t>
        </is>
      </c>
      <c r="I2809" s="24" t="inlineStr">
        <is>
          <t>H</t>
        </is>
      </c>
      <c r="J2809" s="24" t="inlineStr">
        <is>
          <t>E2-Stevenag-Cambridg</t>
        </is>
      </c>
      <c r="K2809" s="24" t="n">
        <v>21</v>
      </c>
      <c r="L2809" s="11">
        <f>IF(INDEX(Matches!$X:$X,AA2809)=0,"",IF(I2809="H",INDEX(Matches!$H:$H,AA2809),INDEX(Matches!$I:$I,AA2809)))</f>
        <v/>
      </c>
      <c r="M2809" s="11">
        <f>IF(INDEX(Matches!$X:$X,AA2809)=0,"",IF(I2809="H",INDEX(Matches!$I:$I,AA2809),INDEX(Matches!$H:$H,AA2809)))</f>
        <v/>
      </c>
      <c r="N2809" s="11">
        <f>IF(L2809="","",IF(L2809&gt;M2809,"W",IF(L2809=M2809,"D","L")))</f>
        <v/>
      </c>
      <c r="O2809" s="11">
        <f>IF(L2809="","",IF(L2809&gt;M2809,3,IF(L2809=M2809,1,0)))</f>
        <v/>
      </c>
      <c r="P2809" s="31">
        <f>IF(I2809="H",INDEX(Matches!$L:$L,AA2809),INDEX(Matches!$N:$N,AA2809))</f>
        <v/>
      </c>
      <c r="Q2809" s="31">
        <f>INDEX(Matches!$M:$M,AA2809)</f>
        <v/>
      </c>
      <c r="R2809" s="31">
        <f>IF(I2809="H",INDEX(Matches!$N:$N,AA2809),INDEX(Matches!$L:$L,AA2809))</f>
        <v/>
      </c>
      <c r="S2809" s="33">
        <f>IF(I2809="H",INDEX(Matches!$O:$O,AA2809),INDEX(Matches!$P:$P,AA2809))</f>
        <v/>
      </c>
      <c r="T2809" s="33">
        <f>IF(INDEX(Matches!$J:$J,AA2809)="","",IF(I2809="H",INDEX(Matches!$J:$J,AA2809),INDEX(Matches!$K:$K,AA2809)))</f>
        <v/>
      </c>
      <c r="U2809" s="33">
        <f>IF(INDEX(Matches!$K:$K,AA2809)="","",IF(I2809="H",INDEX(Matches!$K:$K,AA2809),INDEX(Matches!$J:$J,AA2809)))</f>
        <v/>
      </c>
      <c r="V2809" s="30">
        <f>IF(T2809="","",T2809-U2809)</f>
        <v/>
      </c>
      <c r="W2809" s="33">
        <f>IF(I2809="H",INDEX(Matches!$T:$T,AA2809),INDEX(Matches!$U:$U,AA2809))</f>
        <v/>
      </c>
      <c r="X2809" s="11">
        <f>INDEX(Matches!$X:$X,AA2809)</f>
        <v/>
      </c>
      <c r="Y2809" s="30">
        <f>IF(O2809="","",O2809-S2809)</f>
        <v/>
      </c>
      <c r="Z2809" s="30">
        <f>IF(W2809="","",W2809-S2809)</f>
        <v/>
      </c>
      <c r="AA2809" s="24">
        <f>MATCH(J2809,Matches!$A:$A,0)</f>
        <v/>
      </c>
      <c r="AB2809" s="33" t="n"/>
      <c r="AC2809" s="33" t="n">
        <v>1.615958667127063</v>
      </c>
      <c r="AD2809" s="24" t="n"/>
      <c r="AE2809" s="24" t="n">
        <v>6</v>
      </c>
      <c r="AF2809" s="33" t="n"/>
      <c r="AG2809" s="33" t="n"/>
    </row>
    <row r="2810">
      <c r="A2810" s="24" t="inlineStr">
        <is>
          <t>Stevenage|25</t>
        </is>
      </c>
      <c r="B2810" s="24" t="inlineStr">
        <is>
          <t>E2</t>
        </is>
      </c>
      <c r="C2810" s="24" t="inlineStr">
        <is>
          <t>League One</t>
        </is>
      </c>
      <c r="D2810" s="24" t="inlineStr">
        <is>
          <t>Stevenage</t>
        </is>
      </c>
      <c r="E2810" s="24" t="n">
        <v>25</v>
      </c>
      <c r="F2810" s="24" t="n">
        <v>7</v>
      </c>
      <c r="G2810" s="29" t="n">
        <v>46403.625</v>
      </c>
      <c r="H2810" s="24" t="inlineStr">
        <is>
          <t>Bradford</t>
        </is>
      </c>
      <c r="I2810" s="24" t="inlineStr">
        <is>
          <t>H</t>
        </is>
      </c>
      <c r="J2810" s="24" t="inlineStr">
        <is>
          <t>E2-Stevenag-Bradford</t>
        </is>
      </c>
      <c r="K2810" s="24" t="n">
        <v>8</v>
      </c>
      <c r="L2810" s="11">
        <f>IF(INDEX(Matches!$X:$X,AA2810)=0,"",IF(I2810="H",INDEX(Matches!$H:$H,AA2810),INDEX(Matches!$I:$I,AA2810)))</f>
        <v/>
      </c>
      <c r="M2810" s="11">
        <f>IF(INDEX(Matches!$X:$X,AA2810)=0,"",IF(I2810="H",INDEX(Matches!$I:$I,AA2810),INDEX(Matches!$H:$H,AA2810)))</f>
        <v/>
      </c>
      <c r="N2810" s="11">
        <f>IF(L2810="","",IF(L2810&gt;M2810,"W",IF(L2810=M2810,"D","L")))</f>
        <v/>
      </c>
      <c r="O2810" s="11">
        <f>IF(L2810="","",IF(L2810&gt;M2810,3,IF(L2810=M2810,1,0)))</f>
        <v/>
      </c>
      <c r="P2810" s="31">
        <f>IF(I2810="H",INDEX(Matches!$L:$L,AA2810),INDEX(Matches!$N:$N,AA2810))</f>
        <v/>
      </c>
      <c r="Q2810" s="31">
        <f>INDEX(Matches!$M:$M,AA2810)</f>
        <v/>
      </c>
      <c r="R2810" s="31">
        <f>IF(I2810="H",INDEX(Matches!$N:$N,AA2810),INDEX(Matches!$L:$L,AA2810))</f>
        <v/>
      </c>
      <c r="S2810" s="33">
        <f>IF(I2810="H",INDEX(Matches!$O:$O,AA2810),INDEX(Matches!$P:$P,AA2810))</f>
        <v/>
      </c>
      <c r="T2810" s="33">
        <f>IF(INDEX(Matches!$J:$J,AA2810)="","",IF(I2810="H",INDEX(Matches!$J:$J,AA2810),INDEX(Matches!$K:$K,AA2810)))</f>
        <v/>
      </c>
      <c r="U2810" s="33">
        <f>IF(INDEX(Matches!$K:$K,AA2810)="","",IF(I2810="H",INDEX(Matches!$K:$K,AA2810),INDEX(Matches!$J:$J,AA2810)))</f>
        <v/>
      </c>
      <c r="V2810" s="30">
        <f>IF(T2810="","",T2810-U2810)</f>
        <v/>
      </c>
      <c r="W2810" s="33">
        <f>IF(I2810="H",INDEX(Matches!$T:$T,AA2810),INDEX(Matches!$U:$U,AA2810))</f>
        <v/>
      </c>
      <c r="X2810" s="11">
        <f>INDEX(Matches!$X:$X,AA2810)</f>
        <v/>
      </c>
      <c r="Y2810" s="30">
        <f>IF(O2810="","",O2810-S2810)</f>
        <v/>
      </c>
      <c r="Z2810" s="30">
        <f>IF(W2810="","",W2810-S2810)</f>
        <v/>
      </c>
      <c r="AA2810" s="24">
        <f>MATCH(J2810,Matches!$A:$A,0)</f>
        <v/>
      </c>
      <c r="AB2810" s="33" t="n"/>
      <c r="AC2810" s="33" t="n">
        <v>1.374342262426253</v>
      </c>
      <c r="AD2810" s="24" t="n"/>
      <c r="AE2810" s="24" t="n">
        <v>7</v>
      </c>
      <c r="AF2810" s="33" t="n"/>
      <c r="AG2810" s="33" t="n"/>
    </row>
    <row r="2811">
      <c r="A2811" s="24" t="inlineStr">
        <is>
          <t>Stevenage|26</t>
        </is>
      </c>
      <c r="B2811" s="24" t="inlineStr">
        <is>
          <t>E2</t>
        </is>
      </c>
      <c r="C2811" s="24" t="inlineStr">
        <is>
          <t>League One</t>
        </is>
      </c>
      <c r="D2811" s="24" t="inlineStr">
        <is>
          <t>Stevenage</t>
        </is>
      </c>
      <c r="E2811" s="24" t="n">
        <v>26</v>
      </c>
      <c r="F2811" s="24" t="n">
        <v>7</v>
      </c>
      <c r="G2811" s="29" t="n">
        <v>46406.82291666666</v>
      </c>
      <c r="H2811" s="24" t="inlineStr">
        <is>
          <t>Plymouth</t>
        </is>
      </c>
      <c r="I2811" s="24" t="inlineStr">
        <is>
          <t>A</t>
        </is>
      </c>
      <c r="J2811" s="24" t="inlineStr">
        <is>
          <t>E2-Plymouth-Stevenag</t>
        </is>
      </c>
      <c r="K2811" s="24" t="n">
        <v>5</v>
      </c>
      <c r="L2811" s="11">
        <f>IF(INDEX(Matches!$X:$X,AA2811)=0,"",IF(I2811="H",INDEX(Matches!$H:$H,AA2811),INDEX(Matches!$I:$I,AA2811)))</f>
        <v/>
      </c>
      <c r="M2811" s="11">
        <f>IF(INDEX(Matches!$X:$X,AA2811)=0,"",IF(I2811="H",INDEX(Matches!$I:$I,AA2811),INDEX(Matches!$H:$H,AA2811)))</f>
        <v/>
      </c>
      <c r="N2811" s="11">
        <f>IF(L2811="","",IF(L2811&gt;M2811,"W",IF(L2811=M2811,"D","L")))</f>
        <v/>
      </c>
      <c r="O2811" s="11">
        <f>IF(L2811="","",IF(L2811&gt;M2811,3,IF(L2811=M2811,1,0)))</f>
        <v/>
      </c>
      <c r="P2811" s="31">
        <f>IF(I2811="H",INDEX(Matches!$L:$L,AA2811),INDEX(Matches!$N:$N,AA2811))</f>
        <v/>
      </c>
      <c r="Q2811" s="31">
        <f>INDEX(Matches!$M:$M,AA2811)</f>
        <v/>
      </c>
      <c r="R2811" s="31">
        <f>IF(I2811="H",INDEX(Matches!$N:$N,AA2811),INDEX(Matches!$L:$L,AA2811))</f>
        <v/>
      </c>
      <c r="S2811" s="33">
        <f>IF(I2811="H",INDEX(Matches!$O:$O,AA2811),INDEX(Matches!$P:$P,AA2811))</f>
        <v/>
      </c>
      <c r="T2811" s="33">
        <f>IF(INDEX(Matches!$J:$J,AA2811)="","",IF(I2811="H",INDEX(Matches!$J:$J,AA2811),INDEX(Matches!$K:$K,AA2811)))</f>
        <v/>
      </c>
      <c r="U2811" s="33">
        <f>IF(INDEX(Matches!$K:$K,AA2811)="","",IF(I2811="H",INDEX(Matches!$K:$K,AA2811),INDEX(Matches!$J:$J,AA2811)))</f>
        <v/>
      </c>
      <c r="V2811" s="30">
        <f>IF(T2811="","",T2811-U2811)</f>
        <v/>
      </c>
      <c r="W2811" s="33">
        <f>IF(I2811="H",INDEX(Matches!$T:$T,AA2811),INDEX(Matches!$U:$U,AA2811))</f>
        <v/>
      </c>
      <c r="X2811" s="11">
        <f>INDEX(Matches!$X:$X,AA2811)</f>
        <v/>
      </c>
      <c r="Y2811" s="30">
        <f>IF(O2811="","",O2811-S2811)</f>
        <v/>
      </c>
      <c r="Z2811" s="30">
        <f>IF(W2811="","",W2811-S2811)</f>
        <v/>
      </c>
      <c r="AA2811" s="24">
        <f>MATCH(J2811,Matches!$A:$A,0)</f>
        <v/>
      </c>
      <c r="AB2811" s="33" t="n"/>
      <c r="AC2811" s="33" t="n">
        <v>1.036095616845064</v>
      </c>
      <c r="AD2811" s="24" t="n"/>
      <c r="AE2811" s="24" t="n">
        <v>7</v>
      </c>
      <c r="AF2811" s="33" t="n"/>
      <c r="AG2811" s="33" t="n"/>
    </row>
    <row r="2812">
      <c r="A2812" s="24" t="inlineStr">
        <is>
          <t>Stevenage|27</t>
        </is>
      </c>
      <c r="B2812" s="24" t="inlineStr">
        <is>
          <t>E2</t>
        </is>
      </c>
      <c r="C2812" s="24" t="inlineStr">
        <is>
          <t>League One</t>
        </is>
      </c>
      <c r="D2812" s="24" t="inlineStr">
        <is>
          <t>Stevenage</t>
        </is>
      </c>
      <c r="E2812" s="24" t="n">
        <v>27</v>
      </c>
      <c r="F2812" s="24" t="n">
        <v>7</v>
      </c>
      <c r="G2812" s="29" t="n">
        <v>46410.625</v>
      </c>
      <c r="H2812" s="24" t="inlineStr">
        <is>
          <t>MK Dons</t>
        </is>
      </c>
      <c r="I2812" s="24" t="inlineStr">
        <is>
          <t>A</t>
        </is>
      </c>
      <c r="J2812" s="24" t="inlineStr">
        <is>
          <t>E2-MKDons-Stevenag</t>
        </is>
      </c>
      <c r="K2812" s="24" t="n">
        <v>6</v>
      </c>
      <c r="L2812" s="11">
        <f>IF(INDEX(Matches!$X:$X,AA2812)=0,"",IF(I2812="H",INDEX(Matches!$H:$H,AA2812),INDEX(Matches!$I:$I,AA2812)))</f>
        <v/>
      </c>
      <c r="M2812" s="11">
        <f>IF(INDEX(Matches!$X:$X,AA2812)=0,"",IF(I2812="H",INDEX(Matches!$I:$I,AA2812),INDEX(Matches!$H:$H,AA2812)))</f>
        <v/>
      </c>
      <c r="N2812" s="11">
        <f>IF(L2812="","",IF(L2812&gt;M2812,"W",IF(L2812=M2812,"D","L")))</f>
        <v/>
      </c>
      <c r="O2812" s="11">
        <f>IF(L2812="","",IF(L2812&gt;M2812,3,IF(L2812=M2812,1,0)))</f>
        <v/>
      </c>
      <c r="P2812" s="31">
        <f>IF(I2812="H",INDEX(Matches!$L:$L,AA2812),INDEX(Matches!$N:$N,AA2812))</f>
        <v/>
      </c>
      <c r="Q2812" s="31">
        <f>INDEX(Matches!$M:$M,AA2812)</f>
        <v/>
      </c>
      <c r="R2812" s="31">
        <f>IF(I2812="H",INDEX(Matches!$N:$N,AA2812),INDEX(Matches!$L:$L,AA2812))</f>
        <v/>
      </c>
      <c r="S2812" s="33">
        <f>IF(I2812="H",INDEX(Matches!$O:$O,AA2812),INDEX(Matches!$P:$P,AA2812))</f>
        <v/>
      </c>
      <c r="T2812" s="33">
        <f>IF(INDEX(Matches!$J:$J,AA2812)="","",IF(I2812="H",INDEX(Matches!$J:$J,AA2812),INDEX(Matches!$K:$K,AA2812)))</f>
        <v/>
      </c>
      <c r="U2812" s="33">
        <f>IF(INDEX(Matches!$K:$K,AA2812)="","",IF(I2812="H",INDEX(Matches!$K:$K,AA2812),INDEX(Matches!$J:$J,AA2812)))</f>
        <v/>
      </c>
      <c r="V2812" s="30">
        <f>IF(T2812="","",T2812-U2812)</f>
        <v/>
      </c>
      <c r="W2812" s="33">
        <f>IF(I2812="H",INDEX(Matches!$T:$T,AA2812),INDEX(Matches!$U:$U,AA2812))</f>
        <v/>
      </c>
      <c r="X2812" s="11">
        <f>INDEX(Matches!$X:$X,AA2812)</f>
        <v/>
      </c>
      <c r="Y2812" s="30">
        <f>IF(O2812="","",O2812-S2812)</f>
        <v/>
      </c>
      <c r="Z2812" s="30">
        <f>IF(W2812="","",W2812-S2812)</f>
        <v/>
      </c>
      <c r="AA2812" s="24">
        <f>MATCH(J2812,Matches!$A:$A,0)</f>
        <v/>
      </c>
      <c r="AB2812" s="33" t="n"/>
      <c r="AC2812" s="33" t="n">
        <v>1.068925357243175</v>
      </c>
      <c r="AD2812" s="24" t="n"/>
      <c r="AE2812" s="24" t="n">
        <v>7</v>
      </c>
      <c r="AF2812" s="33" t="n"/>
      <c r="AG2812" s="33" t="n"/>
    </row>
    <row r="2813">
      <c r="A2813" s="24" t="inlineStr">
        <is>
          <t>Stevenage|28</t>
        </is>
      </c>
      <c r="B2813" s="24" t="inlineStr">
        <is>
          <t>E2</t>
        </is>
      </c>
      <c r="C2813" s="24" t="inlineStr">
        <is>
          <t>League One</t>
        </is>
      </c>
      <c r="D2813" s="24" t="inlineStr">
        <is>
          <t>Stevenage</t>
        </is>
      </c>
      <c r="E2813" s="24" t="n">
        <v>28</v>
      </c>
      <c r="F2813" s="24" t="n">
        <v>7</v>
      </c>
      <c r="G2813" s="29" t="n">
        <v>46417.625</v>
      </c>
      <c r="H2813" s="24" t="inlineStr">
        <is>
          <t>Leicester</t>
        </is>
      </c>
      <c r="I2813" s="24" t="inlineStr">
        <is>
          <t>H</t>
        </is>
      </c>
      <c r="J2813" s="24" t="inlineStr">
        <is>
          <t>E2-Stevenag-Leiceste</t>
        </is>
      </c>
      <c r="K2813" s="24" t="n">
        <v>1</v>
      </c>
      <c r="L2813" s="11">
        <f>IF(INDEX(Matches!$X:$X,AA2813)=0,"",IF(I2813="H",INDEX(Matches!$H:$H,AA2813),INDEX(Matches!$I:$I,AA2813)))</f>
        <v/>
      </c>
      <c r="M2813" s="11">
        <f>IF(INDEX(Matches!$X:$X,AA2813)=0,"",IF(I2813="H",INDEX(Matches!$I:$I,AA2813),INDEX(Matches!$H:$H,AA2813)))</f>
        <v/>
      </c>
      <c r="N2813" s="11">
        <f>IF(L2813="","",IF(L2813&gt;M2813,"W",IF(L2813=M2813,"D","L")))</f>
        <v/>
      </c>
      <c r="O2813" s="11">
        <f>IF(L2813="","",IF(L2813&gt;M2813,3,IF(L2813=M2813,1,0)))</f>
        <v/>
      </c>
      <c r="P2813" s="31">
        <f>IF(I2813="H",INDEX(Matches!$L:$L,AA2813),INDEX(Matches!$N:$N,AA2813))</f>
        <v/>
      </c>
      <c r="Q2813" s="31">
        <f>INDEX(Matches!$M:$M,AA2813)</f>
        <v/>
      </c>
      <c r="R2813" s="31">
        <f>IF(I2813="H",INDEX(Matches!$N:$N,AA2813),INDEX(Matches!$L:$L,AA2813))</f>
        <v/>
      </c>
      <c r="S2813" s="33">
        <f>IF(I2813="H",INDEX(Matches!$O:$O,AA2813),INDEX(Matches!$P:$P,AA2813))</f>
        <v/>
      </c>
      <c r="T2813" s="33">
        <f>IF(INDEX(Matches!$J:$J,AA2813)="","",IF(I2813="H",INDEX(Matches!$J:$J,AA2813),INDEX(Matches!$K:$K,AA2813)))</f>
        <v/>
      </c>
      <c r="U2813" s="33">
        <f>IF(INDEX(Matches!$K:$K,AA2813)="","",IF(I2813="H",INDEX(Matches!$K:$K,AA2813),INDEX(Matches!$J:$J,AA2813)))</f>
        <v/>
      </c>
      <c r="V2813" s="30">
        <f>IF(T2813="","",T2813-U2813)</f>
        <v/>
      </c>
      <c r="W2813" s="33">
        <f>IF(I2813="H",INDEX(Matches!$T:$T,AA2813),INDEX(Matches!$U:$U,AA2813))</f>
        <v/>
      </c>
      <c r="X2813" s="11">
        <f>INDEX(Matches!$X:$X,AA2813)</f>
        <v/>
      </c>
      <c r="Y2813" s="30">
        <f>IF(O2813="","",O2813-S2813)</f>
        <v/>
      </c>
      <c r="Z2813" s="30">
        <f>IF(W2813="","",W2813-S2813)</f>
        <v/>
      </c>
      <c r="AA2813" s="24">
        <f>MATCH(J2813,Matches!$A:$A,0)</f>
        <v/>
      </c>
      <c r="AB2813" s="33" t="n"/>
      <c r="AC2813" s="33" t="n">
        <v>1.073609731965761</v>
      </c>
      <c r="AD2813" s="24" t="n"/>
      <c r="AE2813" s="24" t="n">
        <v>7</v>
      </c>
      <c r="AF2813" s="33" t="n"/>
      <c r="AG2813" s="33" t="n"/>
    </row>
    <row r="2814">
      <c r="A2814" s="24" t="inlineStr">
        <is>
          <t>Stevenage|29</t>
        </is>
      </c>
      <c r="B2814" s="24" t="inlineStr">
        <is>
          <t>E2</t>
        </is>
      </c>
      <c r="C2814" s="24" t="inlineStr">
        <is>
          <t>League One</t>
        </is>
      </c>
      <c r="D2814" s="24" t="inlineStr">
        <is>
          <t>Stevenage</t>
        </is>
      </c>
      <c r="E2814" s="24" t="n">
        <v>29</v>
      </c>
      <c r="F2814" s="24" t="n">
        <v>8</v>
      </c>
      <c r="G2814" s="29" t="n">
        <v>46424.625</v>
      </c>
      <c r="H2814" s="24" t="inlineStr">
        <is>
          <t>Doncaster</t>
        </is>
      </c>
      <c r="I2814" s="24" t="inlineStr">
        <is>
          <t>A</t>
        </is>
      </c>
      <c r="J2814" s="24" t="inlineStr">
        <is>
          <t>E2-Doncaste-Stevenag</t>
        </is>
      </c>
      <c r="K2814" s="24" t="n">
        <v>15</v>
      </c>
      <c r="L2814" s="11">
        <f>IF(INDEX(Matches!$X:$X,AA2814)=0,"",IF(I2814="H",INDEX(Matches!$H:$H,AA2814),INDEX(Matches!$I:$I,AA2814)))</f>
        <v/>
      </c>
      <c r="M2814" s="11">
        <f>IF(INDEX(Matches!$X:$X,AA2814)=0,"",IF(I2814="H",INDEX(Matches!$I:$I,AA2814),INDEX(Matches!$H:$H,AA2814)))</f>
        <v/>
      </c>
      <c r="N2814" s="11">
        <f>IF(L2814="","",IF(L2814&gt;M2814,"W",IF(L2814=M2814,"D","L")))</f>
        <v/>
      </c>
      <c r="O2814" s="11">
        <f>IF(L2814="","",IF(L2814&gt;M2814,3,IF(L2814=M2814,1,0)))</f>
        <v/>
      </c>
      <c r="P2814" s="31">
        <f>IF(I2814="H",INDEX(Matches!$L:$L,AA2814),INDEX(Matches!$N:$N,AA2814))</f>
        <v/>
      </c>
      <c r="Q2814" s="31">
        <f>INDEX(Matches!$M:$M,AA2814)</f>
        <v/>
      </c>
      <c r="R2814" s="31">
        <f>IF(I2814="H",INDEX(Matches!$N:$N,AA2814),INDEX(Matches!$L:$L,AA2814))</f>
        <v/>
      </c>
      <c r="S2814" s="33">
        <f>IF(I2814="H",INDEX(Matches!$O:$O,AA2814),INDEX(Matches!$P:$P,AA2814))</f>
        <v/>
      </c>
      <c r="T2814" s="33">
        <f>IF(INDEX(Matches!$J:$J,AA2814)="","",IF(I2814="H",INDEX(Matches!$J:$J,AA2814),INDEX(Matches!$K:$K,AA2814)))</f>
        <v/>
      </c>
      <c r="U2814" s="33">
        <f>IF(INDEX(Matches!$K:$K,AA2814)="","",IF(I2814="H",INDEX(Matches!$K:$K,AA2814),INDEX(Matches!$J:$J,AA2814)))</f>
        <v/>
      </c>
      <c r="V2814" s="30">
        <f>IF(T2814="","",T2814-U2814)</f>
        <v/>
      </c>
      <c r="W2814" s="33">
        <f>IF(I2814="H",INDEX(Matches!$T:$T,AA2814),INDEX(Matches!$U:$U,AA2814))</f>
        <v/>
      </c>
      <c r="X2814" s="11">
        <f>INDEX(Matches!$X:$X,AA2814)</f>
        <v/>
      </c>
      <c r="Y2814" s="30">
        <f>IF(O2814="","",O2814-S2814)</f>
        <v/>
      </c>
      <c r="Z2814" s="30">
        <f>IF(W2814="","",W2814-S2814)</f>
        <v/>
      </c>
      <c r="AA2814" s="24">
        <f>MATCH(J2814,Matches!$A:$A,0)</f>
        <v/>
      </c>
      <c r="AB2814" s="33" t="n"/>
      <c r="AC2814" s="33" t="n">
        <v>1.211221730117805</v>
      </c>
      <c r="AD2814" s="24" t="n"/>
      <c r="AE2814" s="24" t="n">
        <v>8</v>
      </c>
      <c r="AF2814" s="33" t="n"/>
      <c r="AG2814" s="33" t="n"/>
    </row>
    <row r="2815">
      <c r="A2815" s="24" t="inlineStr">
        <is>
          <t>Stevenage|30</t>
        </is>
      </c>
      <c r="B2815" s="24" t="inlineStr">
        <is>
          <t>E2</t>
        </is>
      </c>
      <c r="C2815" s="24" t="inlineStr">
        <is>
          <t>League One</t>
        </is>
      </c>
      <c r="D2815" s="24" t="inlineStr">
        <is>
          <t>Stevenage</t>
        </is>
      </c>
      <c r="E2815" s="24" t="n">
        <v>30</v>
      </c>
      <c r="F2815" s="24" t="n">
        <v>8</v>
      </c>
      <c r="G2815" s="29" t="n">
        <v>46427.82291666666</v>
      </c>
      <c r="H2815" s="24" t="inlineStr">
        <is>
          <t>Peterborough</t>
        </is>
      </c>
      <c r="I2815" s="24" t="inlineStr">
        <is>
          <t>H</t>
        </is>
      </c>
      <c r="J2815" s="24" t="inlineStr">
        <is>
          <t>E2-Stevenag-Peterbor</t>
        </is>
      </c>
      <c r="K2815" s="24" t="n">
        <v>19</v>
      </c>
      <c r="L2815" s="11">
        <f>IF(INDEX(Matches!$X:$X,AA2815)=0,"",IF(I2815="H",INDEX(Matches!$H:$H,AA2815),INDEX(Matches!$I:$I,AA2815)))</f>
        <v/>
      </c>
      <c r="M2815" s="11">
        <f>IF(INDEX(Matches!$X:$X,AA2815)=0,"",IF(I2815="H",INDEX(Matches!$I:$I,AA2815),INDEX(Matches!$H:$H,AA2815)))</f>
        <v/>
      </c>
      <c r="N2815" s="11">
        <f>IF(L2815="","",IF(L2815&gt;M2815,"W",IF(L2815=M2815,"D","L")))</f>
        <v/>
      </c>
      <c r="O2815" s="11">
        <f>IF(L2815="","",IF(L2815&gt;M2815,3,IF(L2815=M2815,1,0)))</f>
        <v/>
      </c>
      <c r="P2815" s="31">
        <f>IF(I2815="H",INDEX(Matches!$L:$L,AA2815),INDEX(Matches!$N:$N,AA2815))</f>
        <v/>
      </c>
      <c r="Q2815" s="31">
        <f>INDEX(Matches!$M:$M,AA2815)</f>
        <v/>
      </c>
      <c r="R2815" s="31">
        <f>IF(I2815="H",INDEX(Matches!$N:$N,AA2815),INDEX(Matches!$L:$L,AA2815))</f>
        <v/>
      </c>
      <c r="S2815" s="33">
        <f>IF(I2815="H",INDEX(Matches!$O:$O,AA2815),INDEX(Matches!$P:$P,AA2815))</f>
        <v/>
      </c>
      <c r="T2815" s="33">
        <f>IF(INDEX(Matches!$J:$J,AA2815)="","",IF(I2815="H",INDEX(Matches!$J:$J,AA2815),INDEX(Matches!$K:$K,AA2815)))</f>
        <v/>
      </c>
      <c r="U2815" s="33">
        <f>IF(INDEX(Matches!$K:$K,AA2815)="","",IF(I2815="H",INDEX(Matches!$K:$K,AA2815),INDEX(Matches!$J:$J,AA2815)))</f>
        <v/>
      </c>
      <c r="V2815" s="30">
        <f>IF(T2815="","",T2815-U2815)</f>
        <v/>
      </c>
      <c r="W2815" s="33">
        <f>IF(I2815="H",INDEX(Matches!$T:$T,AA2815),INDEX(Matches!$U:$U,AA2815))</f>
        <v/>
      </c>
      <c r="X2815" s="11">
        <f>INDEX(Matches!$X:$X,AA2815)</f>
        <v/>
      </c>
      <c r="Y2815" s="30">
        <f>IF(O2815="","",O2815-S2815)</f>
        <v/>
      </c>
      <c r="Z2815" s="30">
        <f>IF(W2815="","",W2815-S2815)</f>
        <v/>
      </c>
      <c r="AA2815" s="24">
        <f>MATCH(J2815,Matches!$A:$A,0)</f>
        <v/>
      </c>
      <c r="AB2815" s="33" t="n"/>
      <c r="AC2815" s="33" t="n">
        <v>1.542608814676541</v>
      </c>
      <c r="AD2815" s="24" t="n"/>
      <c r="AE2815" s="24" t="n">
        <v>8</v>
      </c>
      <c r="AF2815" s="33" t="n"/>
      <c r="AG2815" s="33" t="n"/>
    </row>
    <row r="2816">
      <c r="A2816" s="24" t="inlineStr">
        <is>
          <t>Stevenage|31</t>
        </is>
      </c>
      <c r="B2816" s="24" t="inlineStr">
        <is>
          <t>E2</t>
        </is>
      </c>
      <c r="C2816" s="24" t="inlineStr">
        <is>
          <t>League One</t>
        </is>
      </c>
      <c r="D2816" s="24" t="inlineStr">
        <is>
          <t>Stevenage</t>
        </is>
      </c>
      <c r="E2816" s="24" t="n">
        <v>31</v>
      </c>
      <c r="F2816" s="24" t="n">
        <v>8</v>
      </c>
      <c r="G2816" s="29" t="n">
        <v>46431.625</v>
      </c>
      <c r="H2816" s="24" t="inlineStr">
        <is>
          <t>Barnsley</t>
        </is>
      </c>
      <c r="I2816" s="24" t="inlineStr">
        <is>
          <t>H</t>
        </is>
      </c>
      <c r="J2816" s="24" t="inlineStr">
        <is>
          <t>E2-Stevenag-Barnsley</t>
        </is>
      </c>
      <c r="K2816" s="24" t="n">
        <v>13</v>
      </c>
      <c r="L2816" s="11">
        <f>IF(INDEX(Matches!$X:$X,AA2816)=0,"",IF(I2816="H",INDEX(Matches!$H:$H,AA2816),INDEX(Matches!$I:$I,AA2816)))</f>
        <v/>
      </c>
      <c r="M2816" s="11">
        <f>IF(INDEX(Matches!$X:$X,AA2816)=0,"",IF(I2816="H",INDEX(Matches!$I:$I,AA2816),INDEX(Matches!$H:$H,AA2816)))</f>
        <v/>
      </c>
      <c r="N2816" s="11">
        <f>IF(L2816="","",IF(L2816&gt;M2816,"W",IF(L2816=M2816,"D","L")))</f>
        <v/>
      </c>
      <c r="O2816" s="11">
        <f>IF(L2816="","",IF(L2816&gt;M2816,3,IF(L2816=M2816,1,0)))</f>
        <v/>
      </c>
      <c r="P2816" s="31">
        <f>IF(I2816="H",INDEX(Matches!$L:$L,AA2816),INDEX(Matches!$N:$N,AA2816))</f>
        <v/>
      </c>
      <c r="Q2816" s="31">
        <f>INDEX(Matches!$M:$M,AA2816)</f>
        <v/>
      </c>
      <c r="R2816" s="31">
        <f>IF(I2816="H",INDEX(Matches!$N:$N,AA2816),INDEX(Matches!$L:$L,AA2816))</f>
        <v/>
      </c>
      <c r="S2816" s="33">
        <f>IF(I2816="H",INDEX(Matches!$O:$O,AA2816),INDEX(Matches!$P:$P,AA2816))</f>
        <v/>
      </c>
      <c r="T2816" s="33">
        <f>IF(INDEX(Matches!$J:$J,AA2816)="","",IF(I2816="H",INDEX(Matches!$J:$J,AA2816),INDEX(Matches!$K:$K,AA2816)))</f>
        <v/>
      </c>
      <c r="U2816" s="33">
        <f>IF(INDEX(Matches!$K:$K,AA2816)="","",IF(I2816="H",INDEX(Matches!$K:$K,AA2816),INDEX(Matches!$J:$J,AA2816)))</f>
        <v/>
      </c>
      <c r="V2816" s="30">
        <f>IF(T2816="","",T2816-U2816)</f>
        <v/>
      </c>
      <c r="W2816" s="33">
        <f>IF(I2816="H",INDEX(Matches!$T:$T,AA2816),INDEX(Matches!$U:$U,AA2816))</f>
        <v/>
      </c>
      <c r="X2816" s="11">
        <f>INDEX(Matches!$X:$X,AA2816)</f>
        <v/>
      </c>
      <c r="Y2816" s="30">
        <f>IF(O2816="","",O2816-S2816)</f>
        <v/>
      </c>
      <c r="Z2816" s="30">
        <f>IF(W2816="","",W2816-S2816)</f>
        <v/>
      </c>
      <c r="AA2816" s="24">
        <f>MATCH(J2816,Matches!$A:$A,0)</f>
        <v/>
      </c>
      <c r="AB2816" s="33" t="n"/>
      <c r="AC2816" s="33" t="n">
        <v>1.507504198299978</v>
      </c>
      <c r="AD2816" s="24" t="n"/>
      <c r="AE2816" s="24" t="n">
        <v>8</v>
      </c>
      <c r="AF2816" s="33" t="n"/>
      <c r="AG2816" s="33" t="n"/>
    </row>
    <row r="2817">
      <c r="A2817" s="24" t="inlineStr">
        <is>
          <t>Stevenage|32</t>
        </is>
      </c>
      <c r="B2817" s="24" t="inlineStr">
        <is>
          <t>E2</t>
        </is>
      </c>
      <c r="C2817" s="24" t="inlineStr">
        <is>
          <t>League One</t>
        </is>
      </c>
      <c r="D2817" s="24" t="inlineStr">
        <is>
          <t>Stevenage</t>
        </is>
      </c>
      <c r="E2817" s="24" t="n">
        <v>32</v>
      </c>
      <c r="F2817" s="24" t="n">
        <v>8</v>
      </c>
      <c r="G2817" s="29" t="n">
        <v>46438.625</v>
      </c>
      <c r="H2817" s="24" t="inlineStr">
        <is>
          <t>Luton</t>
        </is>
      </c>
      <c r="I2817" s="24" t="inlineStr">
        <is>
          <t>A</t>
        </is>
      </c>
      <c r="J2817" s="24" t="inlineStr">
        <is>
          <t>E2-Luton-Stevenag</t>
        </is>
      </c>
      <c r="K2817" s="24" t="n">
        <v>3</v>
      </c>
      <c r="L2817" s="11">
        <f>IF(INDEX(Matches!$X:$X,AA2817)=0,"",IF(I2817="H",INDEX(Matches!$H:$H,AA2817),INDEX(Matches!$I:$I,AA2817)))</f>
        <v/>
      </c>
      <c r="M2817" s="11">
        <f>IF(INDEX(Matches!$X:$X,AA2817)=0,"",IF(I2817="H",INDEX(Matches!$I:$I,AA2817),INDEX(Matches!$H:$H,AA2817)))</f>
        <v/>
      </c>
      <c r="N2817" s="11">
        <f>IF(L2817="","",IF(L2817&gt;M2817,"W",IF(L2817=M2817,"D","L")))</f>
        <v/>
      </c>
      <c r="O2817" s="11">
        <f>IF(L2817="","",IF(L2817&gt;M2817,3,IF(L2817=M2817,1,0)))</f>
        <v/>
      </c>
      <c r="P2817" s="31">
        <f>IF(I2817="H",INDEX(Matches!$L:$L,AA2817),INDEX(Matches!$N:$N,AA2817))</f>
        <v/>
      </c>
      <c r="Q2817" s="31">
        <f>INDEX(Matches!$M:$M,AA2817)</f>
        <v/>
      </c>
      <c r="R2817" s="31">
        <f>IF(I2817="H",INDEX(Matches!$N:$N,AA2817),INDEX(Matches!$L:$L,AA2817))</f>
        <v/>
      </c>
      <c r="S2817" s="33">
        <f>IF(I2817="H",INDEX(Matches!$O:$O,AA2817),INDEX(Matches!$P:$P,AA2817))</f>
        <v/>
      </c>
      <c r="T2817" s="33">
        <f>IF(INDEX(Matches!$J:$J,AA2817)="","",IF(I2817="H",INDEX(Matches!$J:$J,AA2817),INDEX(Matches!$K:$K,AA2817)))</f>
        <v/>
      </c>
      <c r="U2817" s="33">
        <f>IF(INDEX(Matches!$K:$K,AA2817)="","",IF(I2817="H",INDEX(Matches!$K:$K,AA2817),INDEX(Matches!$J:$J,AA2817)))</f>
        <v/>
      </c>
      <c r="V2817" s="30">
        <f>IF(T2817="","",T2817-U2817)</f>
        <v/>
      </c>
      <c r="W2817" s="33">
        <f>IF(I2817="H",INDEX(Matches!$T:$T,AA2817),INDEX(Matches!$U:$U,AA2817))</f>
        <v/>
      </c>
      <c r="X2817" s="11">
        <f>INDEX(Matches!$X:$X,AA2817)</f>
        <v/>
      </c>
      <c r="Y2817" s="30">
        <f>IF(O2817="","",O2817-S2817)</f>
        <v/>
      </c>
      <c r="Z2817" s="30">
        <f>IF(W2817="","",W2817-S2817)</f>
        <v/>
      </c>
      <c r="AA2817" s="24">
        <f>MATCH(J2817,Matches!$A:$A,0)</f>
        <v/>
      </c>
      <c r="AB2817" s="33" t="n"/>
      <c r="AC2817" s="33" t="n">
        <v>0.9390581692522673</v>
      </c>
      <c r="AD2817" s="24" t="n"/>
      <c r="AE2817" s="24" t="n">
        <v>8</v>
      </c>
      <c r="AF2817" s="33" t="n"/>
      <c r="AG2817" s="33" t="n"/>
    </row>
    <row r="2818">
      <c r="A2818" s="24" t="inlineStr">
        <is>
          <t>Stevenage|33</t>
        </is>
      </c>
      <c r="B2818" s="24" t="inlineStr">
        <is>
          <t>E2</t>
        </is>
      </c>
      <c r="C2818" s="24" t="inlineStr">
        <is>
          <t>League One</t>
        </is>
      </c>
      <c r="D2818" s="24" t="inlineStr">
        <is>
          <t>Stevenage</t>
        </is>
      </c>
      <c r="E2818" s="24" t="n">
        <v>33</v>
      </c>
      <c r="F2818" s="24" t="n">
        <v>9</v>
      </c>
      <c r="G2818" s="29" t="n">
        <v>46445.625</v>
      </c>
      <c r="H2818" s="24" t="inlineStr">
        <is>
          <t>Mansfield</t>
        </is>
      </c>
      <c r="I2818" s="24" t="inlineStr">
        <is>
          <t>A</t>
        </is>
      </c>
      <c r="J2818" s="24" t="inlineStr">
        <is>
          <t>E2-Mansfiel-Stevenag</t>
        </is>
      </c>
      <c r="K2818" s="24" t="n">
        <v>16</v>
      </c>
      <c r="L2818" s="11">
        <f>IF(INDEX(Matches!$X:$X,AA2818)=0,"",IF(I2818="H",INDEX(Matches!$H:$H,AA2818),INDEX(Matches!$I:$I,AA2818)))</f>
        <v/>
      </c>
      <c r="M2818" s="11">
        <f>IF(INDEX(Matches!$X:$X,AA2818)=0,"",IF(I2818="H",INDEX(Matches!$I:$I,AA2818),INDEX(Matches!$H:$H,AA2818)))</f>
        <v/>
      </c>
      <c r="N2818" s="11">
        <f>IF(L2818="","",IF(L2818&gt;M2818,"W",IF(L2818=M2818,"D","L")))</f>
        <v/>
      </c>
      <c r="O2818" s="11">
        <f>IF(L2818="","",IF(L2818&gt;M2818,3,IF(L2818=M2818,1,0)))</f>
        <v/>
      </c>
      <c r="P2818" s="31">
        <f>IF(I2818="H",INDEX(Matches!$L:$L,AA2818),INDEX(Matches!$N:$N,AA2818))</f>
        <v/>
      </c>
      <c r="Q2818" s="31">
        <f>INDEX(Matches!$M:$M,AA2818)</f>
        <v/>
      </c>
      <c r="R2818" s="31">
        <f>IF(I2818="H",INDEX(Matches!$N:$N,AA2818),INDEX(Matches!$L:$L,AA2818))</f>
        <v/>
      </c>
      <c r="S2818" s="33">
        <f>IF(I2818="H",INDEX(Matches!$O:$O,AA2818),INDEX(Matches!$P:$P,AA2818))</f>
        <v/>
      </c>
      <c r="T2818" s="33">
        <f>IF(INDEX(Matches!$J:$J,AA2818)="","",IF(I2818="H",INDEX(Matches!$J:$J,AA2818),INDEX(Matches!$K:$K,AA2818)))</f>
        <v/>
      </c>
      <c r="U2818" s="33">
        <f>IF(INDEX(Matches!$K:$K,AA2818)="","",IF(I2818="H",INDEX(Matches!$K:$K,AA2818),INDEX(Matches!$J:$J,AA2818)))</f>
        <v/>
      </c>
      <c r="V2818" s="30">
        <f>IF(T2818="","",T2818-U2818)</f>
        <v/>
      </c>
      <c r="W2818" s="33">
        <f>IF(I2818="H",INDEX(Matches!$T:$T,AA2818),INDEX(Matches!$U:$U,AA2818))</f>
        <v/>
      </c>
      <c r="X2818" s="11">
        <f>INDEX(Matches!$X:$X,AA2818)</f>
        <v/>
      </c>
      <c r="Y2818" s="30">
        <f>IF(O2818="","",O2818-S2818)</f>
        <v/>
      </c>
      <c r="Z2818" s="30">
        <f>IF(W2818="","",W2818-S2818)</f>
        <v/>
      </c>
      <c r="AA2818" s="24">
        <f>MATCH(J2818,Matches!$A:$A,0)</f>
        <v/>
      </c>
      <c r="AB2818" s="33" t="n"/>
      <c r="AC2818" s="33" t="n">
        <v>1.185709153802786</v>
      </c>
      <c r="AD2818" s="24" t="n"/>
      <c r="AE2818" s="24" t="n">
        <v>9</v>
      </c>
      <c r="AF2818" s="33" t="n"/>
      <c r="AG2818" s="33" t="n"/>
    </row>
    <row r="2819">
      <c r="A2819" s="24" t="inlineStr">
        <is>
          <t>Stevenage|34</t>
        </is>
      </c>
      <c r="B2819" s="24" t="inlineStr">
        <is>
          <t>E2</t>
        </is>
      </c>
      <c r="C2819" s="24" t="inlineStr">
        <is>
          <t>League One</t>
        </is>
      </c>
      <c r="D2819" s="24" t="inlineStr">
        <is>
          <t>Stevenage</t>
        </is>
      </c>
      <c r="E2819" s="24" t="n">
        <v>34</v>
      </c>
      <c r="F2819" s="24" t="n">
        <v>9</v>
      </c>
      <c r="G2819" s="29" t="n">
        <v>46452.625</v>
      </c>
      <c r="H2819" s="24" t="inlineStr">
        <is>
          <t>Burton</t>
        </is>
      </c>
      <c r="I2819" s="24" t="inlineStr">
        <is>
          <t>H</t>
        </is>
      </c>
      <c r="J2819" s="24" t="inlineStr">
        <is>
          <t>E2-Stevenag-Burton</t>
        </is>
      </c>
      <c r="K2819" s="24" t="n">
        <v>22</v>
      </c>
      <c r="L2819" s="11">
        <f>IF(INDEX(Matches!$X:$X,AA2819)=0,"",IF(I2819="H",INDEX(Matches!$H:$H,AA2819),INDEX(Matches!$I:$I,AA2819)))</f>
        <v/>
      </c>
      <c r="M2819" s="11">
        <f>IF(INDEX(Matches!$X:$X,AA2819)=0,"",IF(I2819="H",INDEX(Matches!$I:$I,AA2819),INDEX(Matches!$H:$H,AA2819)))</f>
        <v/>
      </c>
      <c r="N2819" s="11">
        <f>IF(L2819="","",IF(L2819&gt;M2819,"W",IF(L2819=M2819,"D","L")))</f>
        <v/>
      </c>
      <c r="O2819" s="11">
        <f>IF(L2819="","",IF(L2819&gt;M2819,3,IF(L2819=M2819,1,0)))</f>
        <v/>
      </c>
      <c r="P2819" s="31">
        <f>IF(I2819="H",INDEX(Matches!$L:$L,AA2819),INDEX(Matches!$N:$N,AA2819))</f>
        <v/>
      </c>
      <c r="Q2819" s="31">
        <f>INDEX(Matches!$M:$M,AA2819)</f>
        <v/>
      </c>
      <c r="R2819" s="31">
        <f>IF(I2819="H",INDEX(Matches!$N:$N,AA2819),INDEX(Matches!$L:$L,AA2819))</f>
        <v/>
      </c>
      <c r="S2819" s="33">
        <f>IF(I2819="H",INDEX(Matches!$O:$O,AA2819),INDEX(Matches!$P:$P,AA2819))</f>
        <v/>
      </c>
      <c r="T2819" s="33">
        <f>IF(INDEX(Matches!$J:$J,AA2819)="","",IF(I2819="H",INDEX(Matches!$J:$J,AA2819),INDEX(Matches!$K:$K,AA2819)))</f>
        <v/>
      </c>
      <c r="U2819" s="33">
        <f>IF(INDEX(Matches!$K:$K,AA2819)="","",IF(I2819="H",INDEX(Matches!$K:$K,AA2819),INDEX(Matches!$J:$J,AA2819)))</f>
        <v/>
      </c>
      <c r="V2819" s="30">
        <f>IF(T2819="","",T2819-U2819)</f>
        <v/>
      </c>
      <c r="W2819" s="33">
        <f>IF(I2819="H",INDEX(Matches!$T:$T,AA2819),INDEX(Matches!$U:$U,AA2819))</f>
        <v/>
      </c>
      <c r="X2819" s="11">
        <f>INDEX(Matches!$X:$X,AA2819)</f>
        <v/>
      </c>
      <c r="Y2819" s="30">
        <f>IF(O2819="","",O2819-S2819)</f>
        <v/>
      </c>
      <c r="Z2819" s="30">
        <f>IF(W2819="","",W2819-S2819)</f>
        <v/>
      </c>
      <c r="AA2819" s="24">
        <f>MATCH(J2819,Matches!$A:$A,0)</f>
        <v/>
      </c>
      <c r="AB2819" s="33" t="n"/>
      <c r="AC2819" s="33" t="n">
        <v>1.668649681973443</v>
      </c>
      <c r="AD2819" s="24" t="n"/>
      <c r="AE2819" s="24" t="n">
        <v>9</v>
      </c>
      <c r="AF2819" s="33" t="n"/>
      <c r="AG2819" s="33" t="n"/>
    </row>
    <row r="2820">
      <c r="A2820" s="24" t="inlineStr">
        <is>
          <t>Stevenage|35</t>
        </is>
      </c>
      <c r="B2820" s="24" t="inlineStr">
        <is>
          <t>E2</t>
        </is>
      </c>
      <c r="C2820" s="24" t="inlineStr">
        <is>
          <t>League One</t>
        </is>
      </c>
      <c r="D2820" s="24" t="inlineStr">
        <is>
          <t>Stevenage</t>
        </is>
      </c>
      <c r="E2820" s="24" t="n">
        <v>35</v>
      </c>
      <c r="F2820" s="24" t="n">
        <v>9</v>
      </c>
      <c r="G2820" s="29" t="n">
        <v>46459.625</v>
      </c>
      <c r="H2820" s="24" t="inlineStr">
        <is>
          <t>Oxford</t>
        </is>
      </c>
      <c r="I2820" s="24" t="inlineStr">
        <is>
          <t>A</t>
        </is>
      </c>
      <c r="J2820" s="24" t="inlineStr">
        <is>
          <t>E2-Oxford-Stevenag</t>
        </is>
      </c>
      <c r="K2820" s="24" t="n">
        <v>11</v>
      </c>
      <c r="L2820" s="11">
        <f>IF(INDEX(Matches!$X:$X,AA2820)=0,"",IF(I2820="H",INDEX(Matches!$H:$H,AA2820),INDEX(Matches!$I:$I,AA2820)))</f>
        <v/>
      </c>
      <c r="M2820" s="11">
        <f>IF(INDEX(Matches!$X:$X,AA2820)=0,"",IF(I2820="H",INDEX(Matches!$I:$I,AA2820),INDEX(Matches!$H:$H,AA2820)))</f>
        <v/>
      </c>
      <c r="N2820" s="11">
        <f>IF(L2820="","",IF(L2820&gt;M2820,"W",IF(L2820=M2820,"D","L")))</f>
        <v/>
      </c>
      <c r="O2820" s="11">
        <f>IF(L2820="","",IF(L2820&gt;M2820,3,IF(L2820=M2820,1,0)))</f>
        <v/>
      </c>
      <c r="P2820" s="31">
        <f>IF(I2820="H",INDEX(Matches!$L:$L,AA2820),INDEX(Matches!$N:$N,AA2820))</f>
        <v/>
      </c>
      <c r="Q2820" s="31">
        <f>INDEX(Matches!$M:$M,AA2820)</f>
        <v/>
      </c>
      <c r="R2820" s="31">
        <f>IF(I2820="H",INDEX(Matches!$N:$N,AA2820),INDEX(Matches!$L:$L,AA2820))</f>
        <v/>
      </c>
      <c r="S2820" s="33">
        <f>IF(I2820="H",INDEX(Matches!$O:$O,AA2820),INDEX(Matches!$P:$P,AA2820))</f>
        <v/>
      </c>
      <c r="T2820" s="33">
        <f>IF(INDEX(Matches!$J:$J,AA2820)="","",IF(I2820="H",INDEX(Matches!$J:$J,AA2820),INDEX(Matches!$K:$K,AA2820)))</f>
        <v/>
      </c>
      <c r="U2820" s="33">
        <f>IF(INDEX(Matches!$K:$K,AA2820)="","",IF(I2820="H",INDEX(Matches!$K:$K,AA2820),INDEX(Matches!$J:$J,AA2820)))</f>
        <v/>
      </c>
      <c r="V2820" s="30">
        <f>IF(T2820="","",T2820-U2820)</f>
        <v/>
      </c>
      <c r="W2820" s="33">
        <f>IF(I2820="H",INDEX(Matches!$T:$T,AA2820),INDEX(Matches!$U:$U,AA2820))</f>
        <v/>
      </c>
      <c r="X2820" s="11">
        <f>INDEX(Matches!$X:$X,AA2820)</f>
        <v/>
      </c>
      <c r="Y2820" s="30">
        <f>IF(O2820="","",O2820-S2820)</f>
        <v/>
      </c>
      <c r="Z2820" s="30">
        <f>IF(W2820="","",W2820-S2820)</f>
        <v/>
      </c>
      <c r="AA2820" s="24">
        <f>MATCH(J2820,Matches!$A:$A,0)</f>
        <v/>
      </c>
      <c r="AB2820" s="33" t="n"/>
      <c r="AC2820" s="33" t="n">
        <v>1.164307830827108</v>
      </c>
      <c r="AD2820" s="24" t="n"/>
      <c r="AE2820" s="24" t="n">
        <v>9</v>
      </c>
      <c r="AF2820" s="33" t="n"/>
      <c r="AG2820" s="33" t="n"/>
    </row>
    <row r="2821">
      <c r="A2821" s="24" t="inlineStr">
        <is>
          <t>Stevenage|36</t>
        </is>
      </c>
      <c r="B2821" s="24" t="inlineStr">
        <is>
          <t>E2</t>
        </is>
      </c>
      <c r="C2821" s="24" t="inlineStr">
        <is>
          <t>League One</t>
        </is>
      </c>
      <c r="D2821" s="24" t="inlineStr">
        <is>
          <t>Stevenage</t>
        </is>
      </c>
      <c r="E2821" s="24" t="n">
        <v>36</v>
      </c>
      <c r="F2821" s="24" t="n">
        <v>9</v>
      </c>
      <c r="G2821" s="29" t="n">
        <v>46466.625</v>
      </c>
      <c r="H2821" s="24" t="inlineStr">
        <is>
          <t>Notts County</t>
        </is>
      </c>
      <c r="I2821" s="24" t="inlineStr">
        <is>
          <t>H</t>
        </is>
      </c>
      <c r="J2821" s="24" t="inlineStr">
        <is>
          <t>E2-Stevenag-NottsCou</t>
        </is>
      </c>
      <c r="K2821" s="24" t="n">
        <v>18</v>
      </c>
      <c r="L2821" s="11">
        <f>IF(INDEX(Matches!$X:$X,AA2821)=0,"",IF(I2821="H",INDEX(Matches!$H:$H,AA2821),INDEX(Matches!$I:$I,AA2821)))</f>
        <v/>
      </c>
      <c r="M2821" s="11">
        <f>IF(INDEX(Matches!$X:$X,AA2821)=0,"",IF(I2821="H",INDEX(Matches!$I:$I,AA2821),INDEX(Matches!$H:$H,AA2821)))</f>
        <v/>
      </c>
      <c r="N2821" s="11">
        <f>IF(L2821="","",IF(L2821&gt;M2821,"W",IF(L2821=M2821,"D","L")))</f>
        <v/>
      </c>
      <c r="O2821" s="11">
        <f>IF(L2821="","",IF(L2821&gt;M2821,3,IF(L2821=M2821,1,0)))</f>
        <v/>
      </c>
      <c r="P2821" s="31">
        <f>IF(I2821="H",INDEX(Matches!$L:$L,AA2821),INDEX(Matches!$N:$N,AA2821))</f>
        <v/>
      </c>
      <c r="Q2821" s="31">
        <f>INDEX(Matches!$M:$M,AA2821)</f>
        <v/>
      </c>
      <c r="R2821" s="31">
        <f>IF(I2821="H",INDEX(Matches!$N:$N,AA2821),INDEX(Matches!$L:$L,AA2821))</f>
        <v/>
      </c>
      <c r="S2821" s="33">
        <f>IF(I2821="H",INDEX(Matches!$O:$O,AA2821),INDEX(Matches!$P:$P,AA2821))</f>
        <v/>
      </c>
      <c r="T2821" s="33">
        <f>IF(INDEX(Matches!$J:$J,AA2821)="","",IF(I2821="H",INDEX(Matches!$J:$J,AA2821),INDEX(Matches!$K:$K,AA2821)))</f>
        <v/>
      </c>
      <c r="U2821" s="33">
        <f>IF(INDEX(Matches!$K:$K,AA2821)="","",IF(I2821="H",INDEX(Matches!$K:$K,AA2821),INDEX(Matches!$J:$J,AA2821)))</f>
        <v/>
      </c>
      <c r="V2821" s="30">
        <f>IF(T2821="","",T2821-U2821)</f>
        <v/>
      </c>
      <c r="W2821" s="33">
        <f>IF(I2821="H",INDEX(Matches!$T:$T,AA2821),INDEX(Matches!$U:$U,AA2821))</f>
        <v/>
      </c>
      <c r="X2821" s="11">
        <f>INDEX(Matches!$X:$X,AA2821)</f>
        <v/>
      </c>
      <c r="Y2821" s="30">
        <f>IF(O2821="","",O2821-S2821)</f>
        <v/>
      </c>
      <c r="Z2821" s="30">
        <f>IF(W2821="","",W2821-S2821)</f>
        <v/>
      </c>
      <c r="AA2821" s="24">
        <f>MATCH(J2821,Matches!$A:$A,0)</f>
        <v/>
      </c>
      <c r="AB2821" s="33" t="n"/>
      <c r="AC2821" s="33" t="n">
        <v>1.511465748836926</v>
      </c>
      <c r="AD2821" s="24" t="n"/>
      <c r="AE2821" s="24" t="n">
        <v>9</v>
      </c>
      <c r="AF2821" s="33" t="n"/>
      <c r="AG2821" s="33" t="n"/>
    </row>
    <row r="2822">
      <c r="A2822" s="24" t="inlineStr">
        <is>
          <t>Stevenage|37</t>
        </is>
      </c>
      <c r="B2822" s="24" t="inlineStr">
        <is>
          <t>E2</t>
        </is>
      </c>
      <c r="C2822" s="24" t="inlineStr">
        <is>
          <t>League One</t>
        </is>
      </c>
      <c r="D2822" s="24" t="inlineStr">
        <is>
          <t>Stevenage</t>
        </is>
      </c>
      <c r="E2822" s="24" t="n">
        <v>37</v>
      </c>
      <c r="F2822" s="24" t="n">
        <v>10</v>
      </c>
      <c r="G2822" s="29" t="n">
        <v>46472.625</v>
      </c>
      <c r="H2822" s="24" t="inlineStr">
        <is>
          <t>Bromley</t>
        </is>
      </c>
      <c r="I2822" s="24" t="inlineStr">
        <is>
          <t>H</t>
        </is>
      </c>
      <c r="J2822" s="24" t="inlineStr">
        <is>
          <t>E2-Stevenag-Bromley</t>
        </is>
      </c>
      <c r="K2822" s="24" t="n">
        <v>24</v>
      </c>
      <c r="L2822" s="11">
        <f>IF(INDEX(Matches!$X:$X,AA2822)=0,"",IF(I2822="H",INDEX(Matches!$H:$H,AA2822),INDEX(Matches!$I:$I,AA2822)))</f>
        <v/>
      </c>
      <c r="M2822" s="11">
        <f>IF(INDEX(Matches!$X:$X,AA2822)=0,"",IF(I2822="H",INDEX(Matches!$I:$I,AA2822),INDEX(Matches!$H:$H,AA2822)))</f>
        <v/>
      </c>
      <c r="N2822" s="11">
        <f>IF(L2822="","",IF(L2822&gt;M2822,"W",IF(L2822=M2822,"D","L")))</f>
        <v/>
      </c>
      <c r="O2822" s="11">
        <f>IF(L2822="","",IF(L2822&gt;M2822,3,IF(L2822=M2822,1,0)))</f>
        <v/>
      </c>
      <c r="P2822" s="31">
        <f>IF(I2822="H",INDEX(Matches!$L:$L,AA2822),INDEX(Matches!$N:$N,AA2822))</f>
        <v/>
      </c>
      <c r="Q2822" s="31">
        <f>INDEX(Matches!$M:$M,AA2822)</f>
        <v/>
      </c>
      <c r="R2822" s="31">
        <f>IF(I2822="H",INDEX(Matches!$N:$N,AA2822),INDEX(Matches!$L:$L,AA2822))</f>
        <v/>
      </c>
      <c r="S2822" s="33">
        <f>IF(I2822="H",INDEX(Matches!$O:$O,AA2822),INDEX(Matches!$P:$P,AA2822))</f>
        <v/>
      </c>
      <c r="T2822" s="33">
        <f>IF(INDEX(Matches!$J:$J,AA2822)="","",IF(I2822="H",INDEX(Matches!$J:$J,AA2822),INDEX(Matches!$K:$K,AA2822)))</f>
        <v/>
      </c>
      <c r="U2822" s="33">
        <f>IF(INDEX(Matches!$K:$K,AA2822)="","",IF(I2822="H",INDEX(Matches!$K:$K,AA2822),INDEX(Matches!$J:$J,AA2822)))</f>
        <v/>
      </c>
      <c r="V2822" s="30">
        <f>IF(T2822="","",T2822-U2822)</f>
        <v/>
      </c>
      <c r="W2822" s="33">
        <f>IF(I2822="H",INDEX(Matches!$T:$T,AA2822),INDEX(Matches!$U:$U,AA2822))</f>
        <v/>
      </c>
      <c r="X2822" s="11">
        <f>INDEX(Matches!$X:$X,AA2822)</f>
        <v/>
      </c>
      <c r="Y2822" s="30">
        <f>IF(O2822="","",O2822-S2822)</f>
        <v/>
      </c>
      <c r="Z2822" s="30">
        <f>IF(W2822="","",W2822-S2822)</f>
        <v/>
      </c>
      <c r="AA2822" s="24">
        <f>MATCH(J2822,Matches!$A:$A,0)</f>
        <v/>
      </c>
      <c r="AB2822" s="33" t="n"/>
      <c r="AC2822" s="33" t="n">
        <v>1.792052311073026</v>
      </c>
      <c r="AD2822" s="24" t="n"/>
      <c r="AE2822" s="24" t="n">
        <v>10</v>
      </c>
      <c r="AF2822" s="33" t="n"/>
      <c r="AG2822" s="33" t="n"/>
    </row>
    <row r="2823">
      <c r="A2823" s="24" t="inlineStr">
        <is>
          <t>Stevenage|38</t>
        </is>
      </c>
      <c r="B2823" s="24" t="inlineStr">
        <is>
          <t>E2</t>
        </is>
      </c>
      <c r="C2823" s="24" t="inlineStr">
        <is>
          <t>League One</t>
        </is>
      </c>
      <c r="D2823" s="24" t="inlineStr">
        <is>
          <t>Stevenage</t>
        </is>
      </c>
      <c r="E2823" s="24" t="n">
        <v>38</v>
      </c>
      <c r="F2823" s="24" t="n">
        <v>10</v>
      </c>
      <c r="G2823" s="29" t="n">
        <v>46475.625</v>
      </c>
      <c r="H2823" s="24" t="inlineStr">
        <is>
          <t>Reading</t>
        </is>
      </c>
      <c r="I2823" s="24" t="inlineStr">
        <is>
          <t>A</t>
        </is>
      </c>
      <c r="J2823" s="24" t="inlineStr">
        <is>
          <t>E2-Reading-Stevenag</t>
        </is>
      </c>
      <c r="K2823" s="24" t="n">
        <v>12</v>
      </c>
      <c r="L2823" s="11">
        <f>IF(INDEX(Matches!$X:$X,AA2823)=0,"",IF(I2823="H",INDEX(Matches!$H:$H,AA2823),INDEX(Matches!$I:$I,AA2823)))</f>
        <v/>
      </c>
      <c r="M2823" s="11">
        <f>IF(INDEX(Matches!$X:$X,AA2823)=0,"",IF(I2823="H",INDEX(Matches!$I:$I,AA2823),INDEX(Matches!$H:$H,AA2823)))</f>
        <v/>
      </c>
      <c r="N2823" s="11">
        <f>IF(L2823="","",IF(L2823&gt;M2823,"W",IF(L2823=M2823,"D","L")))</f>
        <v/>
      </c>
      <c r="O2823" s="11">
        <f>IF(L2823="","",IF(L2823&gt;M2823,3,IF(L2823=M2823,1,0)))</f>
        <v/>
      </c>
      <c r="P2823" s="31">
        <f>IF(I2823="H",INDEX(Matches!$L:$L,AA2823),INDEX(Matches!$N:$N,AA2823))</f>
        <v/>
      </c>
      <c r="Q2823" s="31">
        <f>INDEX(Matches!$M:$M,AA2823)</f>
        <v/>
      </c>
      <c r="R2823" s="31">
        <f>IF(I2823="H",INDEX(Matches!$N:$N,AA2823),INDEX(Matches!$L:$L,AA2823))</f>
        <v/>
      </c>
      <c r="S2823" s="33">
        <f>IF(I2823="H",INDEX(Matches!$O:$O,AA2823),INDEX(Matches!$P:$P,AA2823))</f>
        <v/>
      </c>
      <c r="T2823" s="33">
        <f>IF(INDEX(Matches!$J:$J,AA2823)="","",IF(I2823="H",INDEX(Matches!$J:$J,AA2823),INDEX(Matches!$K:$K,AA2823)))</f>
        <v/>
      </c>
      <c r="U2823" s="33">
        <f>IF(INDEX(Matches!$K:$K,AA2823)="","",IF(I2823="H",INDEX(Matches!$K:$K,AA2823),INDEX(Matches!$J:$J,AA2823)))</f>
        <v/>
      </c>
      <c r="V2823" s="30">
        <f>IF(T2823="","",T2823-U2823)</f>
        <v/>
      </c>
      <c r="W2823" s="33">
        <f>IF(I2823="H",INDEX(Matches!$T:$T,AA2823),INDEX(Matches!$U:$U,AA2823))</f>
        <v/>
      </c>
      <c r="X2823" s="11">
        <f>INDEX(Matches!$X:$X,AA2823)</f>
        <v/>
      </c>
      <c r="Y2823" s="30">
        <f>IF(O2823="","",O2823-S2823)</f>
        <v/>
      </c>
      <c r="Z2823" s="30">
        <f>IF(W2823="","",W2823-S2823)</f>
        <v/>
      </c>
      <c r="AA2823" s="24">
        <f>MATCH(J2823,Matches!$A:$A,0)</f>
        <v/>
      </c>
      <c r="AB2823" s="33" t="n"/>
      <c r="AC2823" s="33" t="n">
        <v>1.083497452857178</v>
      </c>
      <c r="AD2823" s="24" t="n"/>
      <c r="AE2823" s="24" t="n">
        <v>10</v>
      </c>
      <c r="AF2823" s="33" t="n"/>
      <c r="AG2823" s="33" t="n"/>
    </row>
    <row r="2824">
      <c r="A2824" s="24" t="inlineStr">
        <is>
          <t>Stevenage|39</t>
        </is>
      </c>
      <c r="B2824" s="24" t="inlineStr">
        <is>
          <t>E2</t>
        </is>
      </c>
      <c r="C2824" s="24" t="inlineStr">
        <is>
          <t>League One</t>
        </is>
      </c>
      <c r="D2824" s="24" t="inlineStr">
        <is>
          <t>Stevenage</t>
        </is>
      </c>
      <c r="E2824" s="24" t="n">
        <v>39</v>
      </c>
      <c r="F2824" s="24" t="n">
        <v>10</v>
      </c>
      <c r="G2824" s="29" t="n">
        <v>46480.625</v>
      </c>
      <c r="H2824" s="24" t="inlineStr">
        <is>
          <t>Wycombe</t>
        </is>
      </c>
      <c r="I2824" s="24" t="inlineStr">
        <is>
          <t>H</t>
        </is>
      </c>
      <c r="J2824" s="24" t="inlineStr">
        <is>
          <t>E2-Stevenag-Wycombe</t>
        </is>
      </c>
      <c r="K2824" s="24" t="n">
        <v>9</v>
      </c>
      <c r="L2824" s="11">
        <f>IF(INDEX(Matches!$X:$X,AA2824)=0,"",IF(I2824="H",INDEX(Matches!$H:$H,AA2824),INDEX(Matches!$I:$I,AA2824)))</f>
        <v/>
      </c>
      <c r="M2824" s="11">
        <f>IF(INDEX(Matches!$X:$X,AA2824)=0,"",IF(I2824="H",INDEX(Matches!$I:$I,AA2824),INDEX(Matches!$H:$H,AA2824)))</f>
        <v/>
      </c>
      <c r="N2824" s="11">
        <f>IF(L2824="","",IF(L2824&gt;M2824,"W",IF(L2824=M2824,"D","L")))</f>
        <v/>
      </c>
      <c r="O2824" s="11">
        <f>IF(L2824="","",IF(L2824&gt;M2824,3,IF(L2824=M2824,1,0)))</f>
        <v/>
      </c>
      <c r="P2824" s="31">
        <f>IF(I2824="H",INDEX(Matches!$L:$L,AA2824),INDEX(Matches!$N:$N,AA2824))</f>
        <v/>
      </c>
      <c r="Q2824" s="31">
        <f>INDEX(Matches!$M:$M,AA2824)</f>
        <v/>
      </c>
      <c r="R2824" s="31">
        <f>IF(I2824="H",INDEX(Matches!$N:$N,AA2824),INDEX(Matches!$L:$L,AA2824))</f>
        <v/>
      </c>
      <c r="S2824" s="33">
        <f>IF(I2824="H",INDEX(Matches!$O:$O,AA2824),INDEX(Matches!$P:$P,AA2824))</f>
        <v/>
      </c>
      <c r="T2824" s="33">
        <f>IF(INDEX(Matches!$J:$J,AA2824)="","",IF(I2824="H",INDEX(Matches!$J:$J,AA2824),INDEX(Matches!$K:$K,AA2824)))</f>
        <v/>
      </c>
      <c r="U2824" s="33">
        <f>IF(INDEX(Matches!$K:$K,AA2824)="","",IF(I2824="H",INDEX(Matches!$K:$K,AA2824),INDEX(Matches!$J:$J,AA2824)))</f>
        <v/>
      </c>
      <c r="V2824" s="30">
        <f>IF(T2824="","",T2824-U2824)</f>
        <v/>
      </c>
      <c r="W2824" s="33">
        <f>IF(I2824="H",INDEX(Matches!$T:$T,AA2824),INDEX(Matches!$U:$U,AA2824))</f>
        <v/>
      </c>
      <c r="X2824" s="11">
        <f>INDEX(Matches!$X:$X,AA2824)</f>
        <v/>
      </c>
      <c r="Y2824" s="30">
        <f>IF(O2824="","",O2824-S2824)</f>
        <v/>
      </c>
      <c r="Z2824" s="30">
        <f>IF(W2824="","",W2824-S2824)</f>
        <v/>
      </c>
      <c r="AA2824" s="24">
        <f>MATCH(J2824,Matches!$A:$A,0)</f>
        <v/>
      </c>
      <c r="AB2824" s="33" t="n"/>
      <c r="AC2824" s="33" t="n">
        <v>1.413905036586844</v>
      </c>
      <c r="AD2824" s="24" t="n"/>
      <c r="AE2824" s="24" t="n">
        <v>10</v>
      </c>
      <c r="AF2824" s="33" t="n"/>
      <c r="AG2824" s="33" t="n"/>
    </row>
    <row r="2825">
      <c r="A2825" s="24" t="inlineStr">
        <is>
          <t>Stevenage|40</t>
        </is>
      </c>
      <c r="B2825" s="24" t="inlineStr">
        <is>
          <t>E2</t>
        </is>
      </c>
      <c r="C2825" s="24" t="inlineStr">
        <is>
          <t>League One</t>
        </is>
      </c>
      <c r="D2825" s="24" t="inlineStr">
        <is>
          <t>Stevenage</t>
        </is>
      </c>
      <c r="E2825" s="24" t="n">
        <v>40</v>
      </c>
      <c r="F2825" s="24" t="n">
        <v>10</v>
      </c>
      <c r="G2825" s="29" t="n">
        <v>46487.625</v>
      </c>
      <c r="H2825" s="24" t="inlineStr">
        <is>
          <t>Stockport</t>
        </is>
      </c>
      <c r="I2825" s="24" t="inlineStr">
        <is>
          <t>A</t>
        </is>
      </c>
      <c r="J2825" s="24" t="inlineStr">
        <is>
          <t>E2-Stockpor-Stevenag</t>
        </is>
      </c>
      <c r="K2825" s="24" t="n">
        <v>7</v>
      </c>
      <c r="L2825" s="11">
        <f>IF(INDEX(Matches!$X:$X,AA2825)=0,"",IF(I2825="H",INDEX(Matches!$H:$H,AA2825),INDEX(Matches!$I:$I,AA2825)))</f>
        <v/>
      </c>
      <c r="M2825" s="11">
        <f>IF(INDEX(Matches!$X:$X,AA2825)=0,"",IF(I2825="H",INDEX(Matches!$I:$I,AA2825),INDEX(Matches!$H:$H,AA2825)))</f>
        <v/>
      </c>
      <c r="N2825" s="11">
        <f>IF(L2825="","",IF(L2825&gt;M2825,"W",IF(L2825=M2825,"D","L")))</f>
        <v/>
      </c>
      <c r="O2825" s="11">
        <f>IF(L2825="","",IF(L2825&gt;M2825,3,IF(L2825=M2825,1,0)))</f>
        <v/>
      </c>
      <c r="P2825" s="31">
        <f>IF(I2825="H",INDEX(Matches!$L:$L,AA2825),INDEX(Matches!$N:$N,AA2825))</f>
        <v/>
      </c>
      <c r="Q2825" s="31">
        <f>INDEX(Matches!$M:$M,AA2825)</f>
        <v/>
      </c>
      <c r="R2825" s="31">
        <f>IF(I2825="H",INDEX(Matches!$N:$N,AA2825),INDEX(Matches!$L:$L,AA2825))</f>
        <v/>
      </c>
      <c r="S2825" s="33">
        <f>IF(I2825="H",INDEX(Matches!$O:$O,AA2825),INDEX(Matches!$P:$P,AA2825))</f>
        <v/>
      </c>
      <c r="T2825" s="33">
        <f>IF(INDEX(Matches!$J:$J,AA2825)="","",IF(I2825="H",INDEX(Matches!$J:$J,AA2825),INDEX(Matches!$K:$K,AA2825)))</f>
        <v/>
      </c>
      <c r="U2825" s="33">
        <f>IF(INDEX(Matches!$K:$K,AA2825)="","",IF(I2825="H",INDEX(Matches!$K:$K,AA2825),INDEX(Matches!$J:$J,AA2825)))</f>
        <v/>
      </c>
      <c r="V2825" s="30">
        <f>IF(T2825="","",T2825-U2825)</f>
        <v/>
      </c>
      <c r="W2825" s="33">
        <f>IF(I2825="H",INDEX(Matches!$T:$T,AA2825),INDEX(Matches!$U:$U,AA2825))</f>
        <v/>
      </c>
      <c r="X2825" s="11">
        <f>INDEX(Matches!$X:$X,AA2825)</f>
        <v/>
      </c>
      <c r="Y2825" s="30">
        <f>IF(O2825="","",O2825-S2825)</f>
        <v/>
      </c>
      <c r="Z2825" s="30">
        <f>IF(W2825="","",W2825-S2825)</f>
        <v/>
      </c>
      <c r="AA2825" s="24">
        <f>MATCH(J2825,Matches!$A:$A,0)</f>
        <v/>
      </c>
      <c r="AB2825" s="33" t="n"/>
      <c r="AC2825" s="33" t="n">
        <v>0.9860769497625148</v>
      </c>
      <c r="AD2825" s="24" t="n"/>
      <c r="AE2825" s="24" t="n">
        <v>10</v>
      </c>
      <c r="AF2825" s="33" t="n"/>
      <c r="AG2825" s="33" t="n"/>
    </row>
    <row r="2826">
      <c r="A2826" s="24" t="inlineStr">
        <is>
          <t>Stevenage|41</t>
        </is>
      </c>
      <c r="B2826" s="24" t="inlineStr">
        <is>
          <t>E2</t>
        </is>
      </c>
      <c r="C2826" s="24" t="inlineStr">
        <is>
          <t>League One</t>
        </is>
      </c>
      <c r="D2826" s="24" t="inlineStr">
        <is>
          <t>Stevenage</t>
        </is>
      </c>
      <c r="E2826" s="24" t="n">
        <v>41</v>
      </c>
      <c r="F2826" s="24" t="n">
        <v>11</v>
      </c>
      <c r="G2826" s="29" t="n">
        <v>46490.82291666666</v>
      </c>
      <c r="H2826" s="24" t="inlineStr">
        <is>
          <t>Sheffield Wed</t>
        </is>
      </c>
      <c r="I2826" s="24" t="inlineStr">
        <is>
          <t>A</t>
        </is>
      </c>
      <c r="J2826" s="24" t="inlineStr">
        <is>
          <t>E2-Sheffiel-Stevenag</t>
        </is>
      </c>
      <c r="K2826" s="24" t="n">
        <v>2</v>
      </c>
      <c r="L2826" s="11">
        <f>IF(INDEX(Matches!$X:$X,AA2826)=0,"",IF(I2826="H",INDEX(Matches!$H:$H,AA2826),INDEX(Matches!$I:$I,AA2826)))</f>
        <v/>
      </c>
      <c r="M2826" s="11">
        <f>IF(INDEX(Matches!$X:$X,AA2826)=0,"",IF(I2826="H",INDEX(Matches!$I:$I,AA2826),INDEX(Matches!$H:$H,AA2826)))</f>
        <v/>
      </c>
      <c r="N2826" s="11">
        <f>IF(L2826="","",IF(L2826&gt;M2826,"W",IF(L2826=M2826,"D","L")))</f>
        <v/>
      </c>
      <c r="O2826" s="11">
        <f>IF(L2826="","",IF(L2826&gt;M2826,3,IF(L2826=M2826,1,0)))</f>
        <v/>
      </c>
      <c r="P2826" s="31">
        <f>IF(I2826="H",INDEX(Matches!$L:$L,AA2826),INDEX(Matches!$N:$N,AA2826))</f>
        <v/>
      </c>
      <c r="Q2826" s="31">
        <f>INDEX(Matches!$M:$M,AA2826)</f>
        <v/>
      </c>
      <c r="R2826" s="31">
        <f>IF(I2826="H",INDEX(Matches!$N:$N,AA2826),INDEX(Matches!$L:$L,AA2826))</f>
        <v/>
      </c>
      <c r="S2826" s="33">
        <f>IF(I2826="H",INDEX(Matches!$O:$O,AA2826),INDEX(Matches!$P:$P,AA2826))</f>
        <v/>
      </c>
      <c r="T2826" s="33">
        <f>IF(INDEX(Matches!$J:$J,AA2826)="","",IF(I2826="H",INDEX(Matches!$J:$J,AA2826),INDEX(Matches!$K:$K,AA2826)))</f>
        <v/>
      </c>
      <c r="U2826" s="33">
        <f>IF(INDEX(Matches!$K:$K,AA2826)="","",IF(I2826="H",INDEX(Matches!$K:$K,AA2826),INDEX(Matches!$J:$J,AA2826)))</f>
        <v/>
      </c>
      <c r="V2826" s="30">
        <f>IF(T2826="","",T2826-U2826)</f>
        <v/>
      </c>
      <c r="W2826" s="33">
        <f>IF(I2826="H",INDEX(Matches!$T:$T,AA2826),INDEX(Matches!$U:$U,AA2826))</f>
        <v/>
      </c>
      <c r="X2826" s="11">
        <f>INDEX(Matches!$X:$X,AA2826)</f>
        <v/>
      </c>
      <c r="Y2826" s="30">
        <f>IF(O2826="","",O2826-S2826)</f>
        <v/>
      </c>
      <c r="Z2826" s="30">
        <f>IF(W2826="","",W2826-S2826)</f>
        <v/>
      </c>
      <c r="AA2826" s="24">
        <f>MATCH(J2826,Matches!$A:$A,0)</f>
        <v/>
      </c>
      <c r="AB2826" s="33" t="n"/>
      <c r="AC2826" s="33" t="n">
        <v>0.9166534414214598</v>
      </c>
      <c r="AD2826" s="24" t="n"/>
      <c r="AE2826" s="24" t="n">
        <v>11</v>
      </c>
      <c r="AF2826" s="33" t="n"/>
      <c r="AG2826" s="33" t="n"/>
    </row>
    <row r="2827">
      <c r="A2827" s="24" t="inlineStr">
        <is>
          <t>Stevenage|42</t>
        </is>
      </c>
      <c r="B2827" s="24" t="inlineStr">
        <is>
          <t>E2</t>
        </is>
      </c>
      <c r="C2827" s="24" t="inlineStr">
        <is>
          <t>League One</t>
        </is>
      </c>
      <c r="D2827" s="24" t="inlineStr">
        <is>
          <t>Stevenage</t>
        </is>
      </c>
      <c r="E2827" s="24" t="n">
        <v>42</v>
      </c>
      <c r="F2827" s="24" t="n">
        <v>11</v>
      </c>
      <c r="G2827" s="29" t="n">
        <v>46494.625</v>
      </c>
      <c r="H2827" s="24" t="inlineStr">
        <is>
          <t>Leyton Orient</t>
        </is>
      </c>
      <c r="I2827" s="24" t="inlineStr">
        <is>
          <t>H</t>
        </is>
      </c>
      <c r="J2827" s="24" t="inlineStr">
        <is>
          <t>E2-Stevenag-LeytonOr</t>
        </is>
      </c>
      <c r="K2827" s="24" t="n">
        <v>20</v>
      </c>
      <c r="L2827" s="11">
        <f>IF(INDEX(Matches!$X:$X,AA2827)=0,"",IF(I2827="H",INDEX(Matches!$H:$H,AA2827),INDEX(Matches!$I:$I,AA2827)))</f>
        <v/>
      </c>
      <c r="M2827" s="11">
        <f>IF(INDEX(Matches!$X:$X,AA2827)=0,"",IF(I2827="H",INDEX(Matches!$I:$I,AA2827),INDEX(Matches!$H:$H,AA2827)))</f>
        <v/>
      </c>
      <c r="N2827" s="11">
        <f>IF(L2827="","",IF(L2827&gt;M2827,"W",IF(L2827=M2827,"D","L")))</f>
        <v/>
      </c>
      <c r="O2827" s="11">
        <f>IF(L2827="","",IF(L2827&gt;M2827,3,IF(L2827=M2827,1,0)))</f>
        <v/>
      </c>
      <c r="P2827" s="31">
        <f>IF(I2827="H",INDEX(Matches!$L:$L,AA2827),INDEX(Matches!$N:$N,AA2827))</f>
        <v/>
      </c>
      <c r="Q2827" s="31">
        <f>INDEX(Matches!$M:$M,AA2827)</f>
        <v/>
      </c>
      <c r="R2827" s="31">
        <f>IF(I2827="H",INDEX(Matches!$N:$N,AA2827),INDEX(Matches!$L:$L,AA2827))</f>
        <v/>
      </c>
      <c r="S2827" s="33">
        <f>IF(I2827="H",INDEX(Matches!$O:$O,AA2827),INDEX(Matches!$P:$P,AA2827))</f>
        <v/>
      </c>
      <c r="T2827" s="33">
        <f>IF(INDEX(Matches!$J:$J,AA2827)="","",IF(I2827="H",INDEX(Matches!$J:$J,AA2827),INDEX(Matches!$K:$K,AA2827)))</f>
        <v/>
      </c>
      <c r="U2827" s="33">
        <f>IF(INDEX(Matches!$K:$K,AA2827)="","",IF(I2827="H",INDEX(Matches!$K:$K,AA2827),INDEX(Matches!$J:$J,AA2827)))</f>
        <v/>
      </c>
      <c r="V2827" s="30">
        <f>IF(T2827="","",T2827-U2827)</f>
        <v/>
      </c>
      <c r="W2827" s="33">
        <f>IF(I2827="H",INDEX(Matches!$T:$T,AA2827),INDEX(Matches!$U:$U,AA2827))</f>
        <v/>
      </c>
      <c r="X2827" s="11">
        <f>INDEX(Matches!$X:$X,AA2827)</f>
        <v/>
      </c>
      <c r="Y2827" s="30">
        <f>IF(O2827="","",O2827-S2827)</f>
        <v/>
      </c>
      <c r="Z2827" s="30">
        <f>IF(W2827="","",W2827-S2827)</f>
        <v/>
      </c>
      <c r="AA2827" s="24">
        <f>MATCH(J2827,Matches!$A:$A,0)</f>
        <v/>
      </c>
      <c r="AB2827" s="33" t="n"/>
      <c r="AC2827" s="33" t="n">
        <v>1.595171346593333</v>
      </c>
      <c r="AD2827" s="24" t="n"/>
      <c r="AE2827" s="24" t="n">
        <v>11</v>
      </c>
      <c r="AF2827" s="33" t="n"/>
      <c r="AG2827" s="33" t="n"/>
    </row>
    <row r="2828">
      <c r="A2828" s="24" t="inlineStr">
        <is>
          <t>Stevenage|43</t>
        </is>
      </c>
      <c r="B2828" s="24" t="inlineStr">
        <is>
          <t>E2</t>
        </is>
      </c>
      <c r="C2828" s="24" t="inlineStr">
        <is>
          <t>League One</t>
        </is>
      </c>
      <c r="D2828" s="24" t="inlineStr">
        <is>
          <t>Stevenage</t>
        </is>
      </c>
      <c r="E2828" s="24" t="n">
        <v>43</v>
      </c>
      <c r="F2828" s="24" t="n">
        <v>11</v>
      </c>
      <c r="G2828" s="29" t="n">
        <v>46501.625</v>
      </c>
      <c r="H2828" s="24" t="inlineStr">
        <is>
          <t>Wigan</t>
        </is>
      </c>
      <c r="I2828" s="24" t="inlineStr">
        <is>
          <t>A</t>
        </is>
      </c>
      <c r="J2828" s="24" t="inlineStr">
        <is>
          <t>E2-Wigan-Stevenag</t>
        </is>
      </c>
      <c r="K2828" s="24" t="n">
        <v>14</v>
      </c>
      <c r="L2828" s="11">
        <f>IF(INDEX(Matches!$X:$X,AA2828)=0,"",IF(I2828="H",INDEX(Matches!$H:$H,AA2828),INDEX(Matches!$I:$I,AA2828)))</f>
        <v/>
      </c>
      <c r="M2828" s="11">
        <f>IF(INDEX(Matches!$X:$X,AA2828)=0,"",IF(I2828="H",INDEX(Matches!$I:$I,AA2828),INDEX(Matches!$H:$H,AA2828)))</f>
        <v/>
      </c>
      <c r="N2828" s="11">
        <f>IF(L2828="","",IF(L2828&gt;M2828,"W",IF(L2828=M2828,"D","L")))</f>
        <v/>
      </c>
      <c r="O2828" s="11">
        <f>IF(L2828="","",IF(L2828&gt;M2828,3,IF(L2828=M2828,1,0)))</f>
        <v/>
      </c>
      <c r="P2828" s="31">
        <f>IF(I2828="H",INDEX(Matches!$L:$L,AA2828),INDEX(Matches!$N:$N,AA2828))</f>
        <v/>
      </c>
      <c r="Q2828" s="31">
        <f>INDEX(Matches!$M:$M,AA2828)</f>
        <v/>
      </c>
      <c r="R2828" s="31">
        <f>IF(I2828="H",INDEX(Matches!$N:$N,AA2828),INDEX(Matches!$L:$L,AA2828))</f>
        <v/>
      </c>
      <c r="S2828" s="33">
        <f>IF(I2828="H",INDEX(Matches!$O:$O,AA2828),INDEX(Matches!$P:$P,AA2828))</f>
        <v/>
      </c>
      <c r="T2828" s="33">
        <f>IF(INDEX(Matches!$J:$J,AA2828)="","",IF(I2828="H",INDEX(Matches!$J:$J,AA2828),INDEX(Matches!$K:$K,AA2828)))</f>
        <v/>
      </c>
      <c r="U2828" s="33">
        <f>IF(INDEX(Matches!$K:$K,AA2828)="","",IF(I2828="H",INDEX(Matches!$K:$K,AA2828),INDEX(Matches!$J:$J,AA2828)))</f>
        <v/>
      </c>
      <c r="V2828" s="30">
        <f>IF(T2828="","",T2828-U2828)</f>
        <v/>
      </c>
      <c r="W2828" s="33">
        <f>IF(I2828="H",INDEX(Matches!$T:$T,AA2828),INDEX(Matches!$U:$U,AA2828))</f>
        <v/>
      </c>
      <c r="X2828" s="11">
        <f>INDEX(Matches!$X:$X,AA2828)</f>
        <v/>
      </c>
      <c r="Y2828" s="30">
        <f>IF(O2828="","",O2828-S2828)</f>
        <v/>
      </c>
      <c r="Z2828" s="30">
        <f>IF(W2828="","",W2828-S2828)</f>
        <v/>
      </c>
      <c r="AA2828" s="24">
        <f>MATCH(J2828,Matches!$A:$A,0)</f>
        <v/>
      </c>
      <c r="AB2828" s="33" t="n"/>
      <c r="AC2828" s="33" t="n">
        <v>1.219125386174281</v>
      </c>
      <c r="AD2828" s="24" t="n"/>
      <c r="AE2828" s="24" t="n">
        <v>11</v>
      </c>
      <c r="AF2828" s="33" t="n"/>
      <c r="AG2828" s="33" t="n"/>
    </row>
    <row r="2829">
      <c r="A2829" s="24" t="inlineStr">
        <is>
          <t>Stevenage|44</t>
        </is>
      </c>
      <c r="B2829" s="24" t="inlineStr">
        <is>
          <t>E2</t>
        </is>
      </c>
      <c r="C2829" s="24" t="inlineStr">
        <is>
          <t>League One</t>
        </is>
      </c>
      <c r="D2829" s="24" t="inlineStr">
        <is>
          <t>Stevenage</t>
        </is>
      </c>
      <c r="E2829" s="24" t="n">
        <v>44</v>
      </c>
      <c r="F2829" s="24" t="n">
        <v>11</v>
      </c>
      <c r="G2829" s="29" t="n">
        <v>46504.82291666666</v>
      </c>
      <c r="H2829" s="24" t="inlineStr">
        <is>
          <t>AFC Wimbledon</t>
        </is>
      </c>
      <c r="I2829" s="24" t="inlineStr">
        <is>
          <t>H</t>
        </is>
      </c>
      <c r="J2829" s="24" t="inlineStr">
        <is>
          <t>E2-Stevenag-AFCWimbl</t>
        </is>
      </c>
      <c r="K2829" s="24" t="n">
        <v>23</v>
      </c>
      <c r="L2829" s="11">
        <f>IF(INDEX(Matches!$X:$X,AA2829)=0,"",IF(I2829="H",INDEX(Matches!$H:$H,AA2829),INDEX(Matches!$I:$I,AA2829)))</f>
        <v/>
      </c>
      <c r="M2829" s="11">
        <f>IF(INDEX(Matches!$X:$X,AA2829)=0,"",IF(I2829="H",INDEX(Matches!$I:$I,AA2829),INDEX(Matches!$H:$H,AA2829)))</f>
        <v/>
      </c>
      <c r="N2829" s="11">
        <f>IF(L2829="","",IF(L2829&gt;M2829,"W",IF(L2829=M2829,"D","L")))</f>
        <v/>
      </c>
      <c r="O2829" s="11">
        <f>IF(L2829="","",IF(L2829&gt;M2829,3,IF(L2829=M2829,1,0)))</f>
        <v/>
      </c>
      <c r="P2829" s="31">
        <f>IF(I2829="H",INDEX(Matches!$L:$L,AA2829),INDEX(Matches!$N:$N,AA2829))</f>
        <v/>
      </c>
      <c r="Q2829" s="31">
        <f>INDEX(Matches!$M:$M,AA2829)</f>
        <v/>
      </c>
      <c r="R2829" s="31">
        <f>IF(I2829="H",INDEX(Matches!$N:$N,AA2829),INDEX(Matches!$L:$L,AA2829))</f>
        <v/>
      </c>
      <c r="S2829" s="33">
        <f>IF(I2829="H",INDEX(Matches!$O:$O,AA2829),INDEX(Matches!$P:$P,AA2829))</f>
        <v/>
      </c>
      <c r="T2829" s="33">
        <f>IF(INDEX(Matches!$J:$J,AA2829)="","",IF(I2829="H",INDEX(Matches!$J:$J,AA2829),INDEX(Matches!$K:$K,AA2829)))</f>
        <v/>
      </c>
      <c r="U2829" s="33">
        <f>IF(INDEX(Matches!$K:$K,AA2829)="","",IF(I2829="H",INDEX(Matches!$K:$K,AA2829),INDEX(Matches!$J:$J,AA2829)))</f>
        <v/>
      </c>
      <c r="V2829" s="30">
        <f>IF(T2829="","",T2829-U2829)</f>
        <v/>
      </c>
      <c r="W2829" s="33">
        <f>IF(I2829="H",INDEX(Matches!$T:$T,AA2829),INDEX(Matches!$U:$U,AA2829))</f>
        <v/>
      </c>
      <c r="X2829" s="11">
        <f>INDEX(Matches!$X:$X,AA2829)</f>
        <v/>
      </c>
      <c r="Y2829" s="30">
        <f>IF(O2829="","",O2829-S2829)</f>
        <v/>
      </c>
      <c r="Z2829" s="30">
        <f>IF(W2829="","",W2829-S2829)</f>
        <v/>
      </c>
      <c r="AA2829" s="24">
        <f>MATCH(J2829,Matches!$A:$A,0)</f>
        <v/>
      </c>
      <c r="AB2829" s="33" t="n"/>
      <c r="AC2829" s="33" t="n">
        <v>1.709064840038081</v>
      </c>
      <c r="AD2829" s="24" t="n"/>
      <c r="AE2829" s="24" t="n">
        <v>11</v>
      </c>
      <c r="AF2829" s="33" t="n"/>
      <c r="AG2829" s="33" t="n"/>
    </row>
    <row r="2830">
      <c r="A2830" s="24" t="inlineStr">
        <is>
          <t>Stevenage|45</t>
        </is>
      </c>
      <c r="B2830" s="24" t="inlineStr">
        <is>
          <t>E2</t>
        </is>
      </c>
      <c r="C2830" s="24" t="inlineStr">
        <is>
          <t>League One</t>
        </is>
      </c>
      <c r="D2830" s="24" t="inlineStr">
        <is>
          <t>Stevenage</t>
        </is>
      </c>
      <c r="E2830" s="24" t="n">
        <v>45</v>
      </c>
      <c r="F2830" s="24" t="n">
        <v>12</v>
      </c>
      <c r="G2830" s="29" t="n">
        <v>46508.625</v>
      </c>
      <c r="H2830" s="24" t="inlineStr">
        <is>
          <t>Blackpool</t>
        </is>
      </c>
      <c r="I2830" s="24" t="inlineStr">
        <is>
          <t>A</t>
        </is>
      </c>
      <c r="J2830" s="24" t="inlineStr">
        <is>
          <t>E2-Blackpoo-Stevenag</t>
        </is>
      </c>
      <c r="K2830" s="24" t="n">
        <v>10</v>
      </c>
      <c r="L2830" s="11">
        <f>IF(INDEX(Matches!$X:$X,AA2830)=0,"",IF(I2830="H",INDEX(Matches!$H:$H,AA2830),INDEX(Matches!$I:$I,AA2830)))</f>
        <v/>
      </c>
      <c r="M2830" s="11">
        <f>IF(INDEX(Matches!$X:$X,AA2830)=0,"",IF(I2830="H",INDEX(Matches!$I:$I,AA2830),INDEX(Matches!$H:$H,AA2830)))</f>
        <v/>
      </c>
      <c r="N2830" s="11">
        <f>IF(L2830="","",IF(L2830&gt;M2830,"W",IF(L2830=M2830,"D","L")))</f>
        <v/>
      </c>
      <c r="O2830" s="11">
        <f>IF(L2830="","",IF(L2830&gt;M2830,3,IF(L2830=M2830,1,0)))</f>
        <v/>
      </c>
      <c r="P2830" s="31">
        <f>IF(I2830="H",INDEX(Matches!$L:$L,AA2830),INDEX(Matches!$N:$N,AA2830))</f>
        <v/>
      </c>
      <c r="Q2830" s="31">
        <f>INDEX(Matches!$M:$M,AA2830)</f>
        <v/>
      </c>
      <c r="R2830" s="31">
        <f>IF(I2830="H",INDEX(Matches!$N:$N,AA2830),INDEX(Matches!$L:$L,AA2830))</f>
        <v/>
      </c>
      <c r="S2830" s="33">
        <f>IF(I2830="H",INDEX(Matches!$O:$O,AA2830),INDEX(Matches!$P:$P,AA2830))</f>
        <v/>
      </c>
      <c r="T2830" s="33">
        <f>IF(INDEX(Matches!$J:$J,AA2830)="","",IF(I2830="H",INDEX(Matches!$J:$J,AA2830),INDEX(Matches!$K:$K,AA2830)))</f>
        <v/>
      </c>
      <c r="U2830" s="33">
        <f>IF(INDEX(Matches!$K:$K,AA2830)="","",IF(I2830="H",INDEX(Matches!$K:$K,AA2830),INDEX(Matches!$J:$J,AA2830)))</f>
        <v/>
      </c>
      <c r="V2830" s="30">
        <f>IF(T2830="","",T2830-U2830)</f>
        <v/>
      </c>
      <c r="W2830" s="33">
        <f>IF(I2830="H",INDEX(Matches!$T:$T,AA2830),INDEX(Matches!$U:$U,AA2830))</f>
        <v/>
      </c>
      <c r="X2830" s="11">
        <f>INDEX(Matches!$X:$X,AA2830)</f>
        <v/>
      </c>
      <c r="Y2830" s="30">
        <f>IF(O2830="","",O2830-S2830)</f>
        <v/>
      </c>
      <c r="Z2830" s="30">
        <f>IF(W2830="","",W2830-S2830)</f>
        <v/>
      </c>
      <c r="AA2830" s="24">
        <f>MATCH(J2830,Matches!$A:$A,0)</f>
        <v/>
      </c>
      <c r="AB2830" s="33" t="n"/>
      <c r="AC2830" s="33" t="n">
        <v>1.146381263941404</v>
      </c>
      <c r="AD2830" s="24" t="n"/>
      <c r="AE2830" s="24" t="n">
        <v>12</v>
      </c>
      <c r="AF2830" s="33" t="n"/>
      <c r="AG2830" s="33" t="n"/>
    </row>
    <row r="2831">
      <c r="A2831" s="24" t="inlineStr">
        <is>
          <t>Stevenage|46</t>
        </is>
      </c>
      <c r="B2831" s="24" t="inlineStr">
        <is>
          <t>E2</t>
        </is>
      </c>
      <c r="C2831" s="24" t="inlineStr">
        <is>
          <t>League One</t>
        </is>
      </c>
      <c r="D2831" s="24" t="inlineStr">
        <is>
          <t>Stevenage</t>
        </is>
      </c>
      <c r="E2831" s="24" t="n">
        <v>46</v>
      </c>
      <c r="F2831" s="24" t="n">
        <v>12</v>
      </c>
      <c r="G2831" s="29" t="n">
        <v>46515.52083333334</v>
      </c>
      <c r="H2831" s="24" t="inlineStr">
        <is>
          <t>Huddersfield</t>
        </is>
      </c>
      <c r="I2831" s="24" t="inlineStr">
        <is>
          <t>H</t>
        </is>
      </c>
      <c r="J2831" s="24" t="inlineStr">
        <is>
          <t>E2-Stevenag-Huddersf</t>
        </is>
      </c>
      <c r="K2831" s="24" t="n">
        <v>4</v>
      </c>
      <c r="L2831" s="11">
        <f>IF(INDEX(Matches!$X:$X,AA2831)=0,"",IF(I2831="H",INDEX(Matches!$H:$H,AA2831),INDEX(Matches!$I:$I,AA2831)))</f>
        <v/>
      </c>
      <c r="M2831" s="11">
        <f>IF(INDEX(Matches!$X:$X,AA2831)=0,"",IF(I2831="H",INDEX(Matches!$I:$I,AA2831),INDEX(Matches!$H:$H,AA2831)))</f>
        <v/>
      </c>
      <c r="N2831" s="11">
        <f>IF(L2831="","",IF(L2831&gt;M2831,"W",IF(L2831=M2831,"D","L")))</f>
        <v/>
      </c>
      <c r="O2831" s="11">
        <f>IF(L2831="","",IF(L2831&gt;M2831,3,IF(L2831=M2831,1,0)))</f>
        <v/>
      </c>
      <c r="P2831" s="31">
        <f>IF(I2831="H",INDEX(Matches!$L:$L,AA2831),INDEX(Matches!$N:$N,AA2831))</f>
        <v/>
      </c>
      <c r="Q2831" s="31">
        <f>INDEX(Matches!$M:$M,AA2831)</f>
        <v/>
      </c>
      <c r="R2831" s="31">
        <f>IF(I2831="H",INDEX(Matches!$N:$N,AA2831),INDEX(Matches!$L:$L,AA2831))</f>
        <v/>
      </c>
      <c r="S2831" s="33">
        <f>IF(I2831="H",INDEX(Matches!$O:$O,AA2831),INDEX(Matches!$P:$P,AA2831))</f>
        <v/>
      </c>
      <c r="T2831" s="33">
        <f>IF(INDEX(Matches!$J:$J,AA2831)="","",IF(I2831="H",INDEX(Matches!$J:$J,AA2831),INDEX(Matches!$K:$K,AA2831)))</f>
        <v/>
      </c>
      <c r="U2831" s="33">
        <f>IF(INDEX(Matches!$K:$K,AA2831)="","",IF(I2831="H",INDEX(Matches!$K:$K,AA2831),INDEX(Matches!$J:$J,AA2831)))</f>
        <v/>
      </c>
      <c r="V2831" s="30">
        <f>IF(T2831="","",T2831-U2831)</f>
        <v/>
      </c>
      <c r="W2831" s="33">
        <f>IF(I2831="H",INDEX(Matches!$T:$T,AA2831),INDEX(Matches!$U:$U,AA2831))</f>
        <v/>
      </c>
      <c r="X2831" s="11">
        <f>INDEX(Matches!$X:$X,AA2831)</f>
        <v/>
      </c>
      <c r="Y2831" s="30">
        <f>IF(O2831="","",O2831-S2831)</f>
        <v/>
      </c>
      <c r="Z2831" s="30">
        <f>IF(W2831="","",W2831-S2831)</f>
        <v/>
      </c>
      <c r="AA2831" s="24">
        <f>MATCH(J2831,Matches!$A:$A,0)</f>
        <v/>
      </c>
      <c r="AB2831" s="33" t="n"/>
      <c r="AC2831" s="33" t="n">
        <v>1.240212830016926</v>
      </c>
      <c r="AD2831" s="24" t="n"/>
      <c r="AE2831" s="24" t="n">
        <v>12</v>
      </c>
      <c r="AF2831" s="33" t="n"/>
      <c r="AG2831" s="33" t="n"/>
    </row>
    <row r="2832">
      <c r="A2832" s="24" t="inlineStr">
        <is>
          <t>Stockport|1</t>
        </is>
      </c>
      <c r="B2832" s="24" t="inlineStr">
        <is>
          <t>E2</t>
        </is>
      </c>
      <c r="C2832" s="24" t="inlineStr">
        <is>
          <t>League One</t>
        </is>
      </c>
      <c r="D2832" s="24" t="inlineStr">
        <is>
          <t>Stockport</t>
        </is>
      </c>
      <c r="E2832" s="24" t="n">
        <v>1</v>
      </c>
      <c r="F2832" s="24" t="n">
        <v>1</v>
      </c>
      <c r="G2832" s="29" t="n">
        <v>46249.625</v>
      </c>
      <c r="H2832" s="24" t="inlineStr">
        <is>
          <t>Plymouth</t>
        </is>
      </c>
      <c r="I2832" s="24" t="inlineStr">
        <is>
          <t>A</t>
        </is>
      </c>
      <c r="J2832" s="24" t="inlineStr">
        <is>
          <t>E2-Plymouth-Stockpor</t>
        </is>
      </c>
      <c r="K2832" s="24" t="n">
        <v>5</v>
      </c>
      <c r="L2832" s="11">
        <f>IF(INDEX(Matches!$X:$X,AA2832)=0,"",IF(I2832="H",INDEX(Matches!$H:$H,AA2832),INDEX(Matches!$I:$I,AA2832)))</f>
        <v/>
      </c>
      <c r="M2832" s="11">
        <f>IF(INDEX(Matches!$X:$X,AA2832)=0,"",IF(I2832="H",INDEX(Matches!$I:$I,AA2832),INDEX(Matches!$H:$H,AA2832)))</f>
        <v/>
      </c>
      <c r="N2832" s="11">
        <f>IF(L2832="","",IF(L2832&gt;M2832,"W",IF(L2832=M2832,"D","L")))</f>
        <v/>
      </c>
      <c r="O2832" s="11">
        <f>IF(L2832="","",IF(L2832&gt;M2832,3,IF(L2832=M2832,1,0)))</f>
        <v/>
      </c>
      <c r="P2832" s="31">
        <f>IF(I2832="H",INDEX(Matches!$L:$L,AA2832),INDEX(Matches!$N:$N,AA2832))</f>
        <v/>
      </c>
      <c r="Q2832" s="31">
        <f>INDEX(Matches!$M:$M,AA2832)</f>
        <v/>
      </c>
      <c r="R2832" s="31">
        <f>IF(I2832="H",INDEX(Matches!$N:$N,AA2832),INDEX(Matches!$L:$L,AA2832))</f>
        <v/>
      </c>
      <c r="S2832" s="33">
        <f>IF(I2832="H",INDEX(Matches!$O:$O,AA2832),INDEX(Matches!$P:$P,AA2832))</f>
        <v/>
      </c>
      <c r="T2832" s="33">
        <f>IF(INDEX(Matches!$J:$J,AA2832)="","",IF(I2832="H",INDEX(Matches!$J:$J,AA2832),INDEX(Matches!$K:$K,AA2832)))</f>
        <v/>
      </c>
      <c r="U2832" s="33">
        <f>IF(INDEX(Matches!$K:$K,AA2832)="","",IF(I2832="H",INDEX(Matches!$K:$K,AA2832),INDEX(Matches!$J:$J,AA2832)))</f>
        <v/>
      </c>
      <c r="V2832" s="30">
        <f>IF(T2832="","",T2832-U2832)</f>
        <v/>
      </c>
      <c r="W2832" s="33">
        <f>IF(I2832="H",INDEX(Matches!$T:$T,AA2832),INDEX(Matches!$U:$U,AA2832))</f>
        <v/>
      </c>
      <c r="X2832" s="11">
        <f>INDEX(Matches!$X:$X,AA2832)</f>
        <v/>
      </c>
      <c r="Y2832" s="30">
        <f>IF(O2832="","",O2832-S2832)</f>
        <v/>
      </c>
      <c r="Z2832" s="30">
        <f>IF(W2832="","",W2832-S2832)</f>
        <v/>
      </c>
      <c r="AA2832" s="24">
        <f>MATCH(J2832,Matches!$A:$A,0)</f>
        <v/>
      </c>
      <c r="AB2832" s="33" t="n">
        <v>1.22857385543192</v>
      </c>
      <c r="AC2832" s="33" t="n"/>
      <c r="AD2832" s="24" t="n"/>
      <c r="AE2832" s="24" t="n">
        <v>1</v>
      </c>
      <c r="AF2832" s="33" t="n"/>
      <c r="AG2832" s="33" t="n"/>
    </row>
    <row r="2833">
      <c r="A2833" s="24" t="inlineStr">
        <is>
          <t>Stockport|2</t>
        </is>
      </c>
      <c r="B2833" s="24" t="inlineStr">
        <is>
          <t>E2</t>
        </is>
      </c>
      <c r="C2833" s="24" t="inlineStr">
        <is>
          <t>League One</t>
        </is>
      </c>
      <c r="D2833" s="24" t="inlineStr">
        <is>
          <t>Stockport</t>
        </is>
      </c>
      <c r="E2833" s="24" t="n">
        <v>2</v>
      </c>
      <c r="F2833" s="24" t="n">
        <v>1</v>
      </c>
      <c r="G2833" s="29" t="n">
        <v>46256.625</v>
      </c>
      <c r="H2833" s="24" t="inlineStr">
        <is>
          <t>Blackpool</t>
        </is>
      </c>
      <c r="I2833" s="24" t="inlineStr">
        <is>
          <t>H</t>
        </is>
      </c>
      <c r="J2833" s="24" t="inlineStr">
        <is>
          <t>E2-Stockpor-Blackpoo</t>
        </is>
      </c>
      <c r="K2833" s="24" t="n">
        <v>10</v>
      </c>
      <c r="L2833" s="11">
        <f>IF(INDEX(Matches!$X:$X,AA2833)=0,"",IF(I2833="H",INDEX(Matches!$H:$H,AA2833),INDEX(Matches!$I:$I,AA2833)))</f>
        <v/>
      </c>
      <c r="M2833" s="11">
        <f>IF(INDEX(Matches!$X:$X,AA2833)=0,"",IF(I2833="H",INDEX(Matches!$I:$I,AA2833),INDEX(Matches!$H:$H,AA2833)))</f>
        <v/>
      </c>
      <c r="N2833" s="11">
        <f>IF(L2833="","",IF(L2833&gt;M2833,"W",IF(L2833=M2833,"D","L")))</f>
        <v/>
      </c>
      <c r="O2833" s="11">
        <f>IF(L2833="","",IF(L2833&gt;M2833,3,IF(L2833=M2833,1,0)))</f>
        <v/>
      </c>
      <c r="P2833" s="31">
        <f>IF(I2833="H",INDEX(Matches!$L:$L,AA2833),INDEX(Matches!$N:$N,AA2833))</f>
        <v/>
      </c>
      <c r="Q2833" s="31">
        <f>INDEX(Matches!$M:$M,AA2833)</f>
        <v/>
      </c>
      <c r="R2833" s="31">
        <f>IF(I2833="H",INDEX(Matches!$N:$N,AA2833),INDEX(Matches!$L:$L,AA2833))</f>
        <v/>
      </c>
      <c r="S2833" s="33">
        <f>IF(I2833="H",INDEX(Matches!$O:$O,AA2833),INDEX(Matches!$P:$P,AA2833))</f>
        <v/>
      </c>
      <c r="T2833" s="33">
        <f>IF(INDEX(Matches!$J:$J,AA2833)="","",IF(I2833="H",INDEX(Matches!$J:$J,AA2833),INDEX(Matches!$K:$K,AA2833)))</f>
        <v/>
      </c>
      <c r="U2833" s="33">
        <f>IF(INDEX(Matches!$K:$K,AA2833)="","",IF(I2833="H",INDEX(Matches!$K:$K,AA2833),INDEX(Matches!$J:$J,AA2833)))</f>
        <v/>
      </c>
      <c r="V2833" s="30">
        <f>IF(T2833="","",T2833-U2833)</f>
        <v/>
      </c>
      <c r="W2833" s="33">
        <f>IF(I2833="H",INDEX(Matches!$T:$T,AA2833),INDEX(Matches!$U:$U,AA2833))</f>
        <v/>
      </c>
      <c r="X2833" s="11">
        <f>INDEX(Matches!$X:$X,AA2833)</f>
        <v/>
      </c>
      <c r="Y2833" s="30">
        <f>IF(O2833="","",O2833-S2833)</f>
        <v/>
      </c>
      <c r="Z2833" s="30">
        <f>IF(W2833="","",W2833-S2833)</f>
        <v/>
      </c>
      <c r="AA2833" s="24">
        <f>MATCH(J2833,Matches!$A:$A,0)</f>
        <v/>
      </c>
      <c r="AB2833" s="33" t="n">
        <v>2.000718955716822</v>
      </c>
      <c r="AC2833" s="33" t="n"/>
      <c r="AD2833" s="24" t="n"/>
      <c r="AE2833" s="24" t="n">
        <v>1</v>
      </c>
      <c r="AF2833" s="33" t="n"/>
      <c r="AG2833" s="33" t="n"/>
    </row>
    <row r="2834">
      <c r="A2834" s="24" t="inlineStr">
        <is>
          <t>Stockport|3</t>
        </is>
      </c>
      <c r="B2834" s="24" t="inlineStr">
        <is>
          <t>E2</t>
        </is>
      </c>
      <c r="C2834" s="24" t="inlineStr">
        <is>
          <t>League One</t>
        </is>
      </c>
      <c r="D2834" s="24" t="inlineStr">
        <is>
          <t>Stockport</t>
        </is>
      </c>
      <c r="E2834" s="24" t="n">
        <v>3</v>
      </c>
      <c r="F2834" s="24" t="n">
        <v>1</v>
      </c>
      <c r="G2834" s="29" t="n">
        <v>46263.625</v>
      </c>
      <c r="H2834" s="24" t="inlineStr">
        <is>
          <t>Wycombe</t>
        </is>
      </c>
      <c r="I2834" s="24" t="inlineStr">
        <is>
          <t>H</t>
        </is>
      </c>
      <c r="J2834" s="24" t="inlineStr">
        <is>
          <t>E2-Stockpor-Wycombe</t>
        </is>
      </c>
      <c r="K2834" s="24" t="n">
        <v>9</v>
      </c>
      <c r="L2834" s="11">
        <f>IF(INDEX(Matches!$X:$X,AA2834)=0,"",IF(I2834="H",INDEX(Matches!$H:$H,AA2834),INDEX(Matches!$I:$I,AA2834)))</f>
        <v/>
      </c>
      <c r="M2834" s="11">
        <f>IF(INDEX(Matches!$X:$X,AA2834)=0,"",IF(I2834="H",INDEX(Matches!$I:$I,AA2834),INDEX(Matches!$H:$H,AA2834)))</f>
        <v/>
      </c>
      <c r="N2834" s="11">
        <f>IF(L2834="","",IF(L2834&gt;M2834,"W",IF(L2834=M2834,"D","L")))</f>
        <v/>
      </c>
      <c r="O2834" s="11">
        <f>IF(L2834="","",IF(L2834&gt;M2834,3,IF(L2834=M2834,1,0)))</f>
        <v/>
      </c>
      <c r="P2834" s="31">
        <f>IF(I2834="H",INDEX(Matches!$L:$L,AA2834),INDEX(Matches!$N:$N,AA2834))</f>
        <v/>
      </c>
      <c r="Q2834" s="31">
        <f>INDEX(Matches!$M:$M,AA2834)</f>
        <v/>
      </c>
      <c r="R2834" s="31">
        <f>IF(I2834="H",INDEX(Matches!$N:$N,AA2834),INDEX(Matches!$L:$L,AA2834))</f>
        <v/>
      </c>
      <c r="S2834" s="33">
        <f>IF(I2834="H",INDEX(Matches!$O:$O,AA2834),INDEX(Matches!$P:$P,AA2834))</f>
        <v/>
      </c>
      <c r="T2834" s="33">
        <f>IF(INDEX(Matches!$J:$J,AA2834)="","",IF(I2834="H",INDEX(Matches!$J:$J,AA2834),INDEX(Matches!$K:$K,AA2834)))</f>
        <v/>
      </c>
      <c r="U2834" s="33">
        <f>IF(INDEX(Matches!$K:$K,AA2834)="","",IF(I2834="H",INDEX(Matches!$K:$K,AA2834),INDEX(Matches!$J:$J,AA2834)))</f>
        <v/>
      </c>
      <c r="V2834" s="30">
        <f>IF(T2834="","",T2834-U2834)</f>
        <v/>
      </c>
      <c r="W2834" s="33">
        <f>IF(I2834="H",INDEX(Matches!$T:$T,AA2834),INDEX(Matches!$U:$U,AA2834))</f>
        <v/>
      </c>
      <c r="X2834" s="11">
        <f>INDEX(Matches!$X:$X,AA2834)</f>
        <v/>
      </c>
      <c r="Y2834" s="30">
        <f>IF(O2834="","",O2834-S2834)</f>
        <v/>
      </c>
      <c r="Z2834" s="30">
        <f>IF(W2834="","",W2834-S2834)</f>
        <v/>
      </c>
      <c r="AA2834" s="24">
        <f>MATCH(J2834,Matches!$A:$A,0)</f>
        <v/>
      </c>
      <c r="AB2834" s="33" t="n">
        <v>1.807039466833281</v>
      </c>
      <c r="AC2834" s="33" t="n"/>
      <c r="AD2834" s="24" t="n"/>
      <c r="AE2834" s="24" t="n">
        <v>1</v>
      </c>
      <c r="AF2834" s="33" t="n"/>
      <c r="AG2834" s="33" t="n"/>
    </row>
    <row r="2835">
      <c r="A2835" s="24" t="inlineStr">
        <is>
          <t>Stockport|4</t>
        </is>
      </c>
      <c r="B2835" s="24" t="inlineStr">
        <is>
          <t>E2</t>
        </is>
      </c>
      <c r="C2835" s="24" t="inlineStr">
        <is>
          <t>League One</t>
        </is>
      </c>
      <c r="D2835" s="24" t="inlineStr">
        <is>
          <t>Stockport</t>
        </is>
      </c>
      <c r="E2835" s="24" t="n">
        <v>4</v>
      </c>
      <c r="F2835" s="24" t="n">
        <v>1</v>
      </c>
      <c r="G2835" s="29" t="n">
        <v>46267.82291666666</v>
      </c>
      <c r="H2835" s="24" t="inlineStr">
        <is>
          <t>Luton</t>
        </is>
      </c>
      <c r="I2835" s="24" t="inlineStr">
        <is>
          <t>A</t>
        </is>
      </c>
      <c r="J2835" s="24" t="inlineStr">
        <is>
          <t>E2-Luton-Stockpor</t>
        </is>
      </c>
      <c r="K2835" s="24" t="n">
        <v>3</v>
      </c>
      <c r="L2835" s="11">
        <f>IF(INDEX(Matches!$X:$X,AA2835)=0,"",IF(I2835="H",INDEX(Matches!$H:$H,AA2835),INDEX(Matches!$I:$I,AA2835)))</f>
        <v/>
      </c>
      <c r="M2835" s="11">
        <f>IF(INDEX(Matches!$X:$X,AA2835)=0,"",IF(I2835="H",INDEX(Matches!$I:$I,AA2835),INDEX(Matches!$H:$H,AA2835)))</f>
        <v/>
      </c>
      <c r="N2835" s="11">
        <f>IF(L2835="","",IF(L2835&gt;M2835,"W",IF(L2835=M2835,"D","L")))</f>
        <v/>
      </c>
      <c r="O2835" s="11">
        <f>IF(L2835="","",IF(L2835&gt;M2835,3,IF(L2835=M2835,1,0)))</f>
        <v/>
      </c>
      <c r="P2835" s="31">
        <f>IF(I2835="H",INDEX(Matches!$L:$L,AA2835),INDEX(Matches!$N:$N,AA2835))</f>
        <v/>
      </c>
      <c r="Q2835" s="31">
        <f>INDEX(Matches!$M:$M,AA2835)</f>
        <v/>
      </c>
      <c r="R2835" s="31">
        <f>IF(I2835="H",INDEX(Matches!$N:$N,AA2835),INDEX(Matches!$L:$L,AA2835))</f>
        <v/>
      </c>
      <c r="S2835" s="33">
        <f>IF(I2835="H",INDEX(Matches!$O:$O,AA2835),INDEX(Matches!$P:$P,AA2835))</f>
        <v/>
      </c>
      <c r="T2835" s="33">
        <f>IF(INDEX(Matches!$J:$J,AA2835)="","",IF(I2835="H",INDEX(Matches!$J:$J,AA2835),INDEX(Matches!$K:$K,AA2835)))</f>
        <v/>
      </c>
      <c r="U2835" s="33">
        <f>IF(INDEX(Matches!$K:$K,AA2835)="","",IF(I2835="H",INDEX(Matches!$K:$K,AA2835),INDEX(Matches!$J:$J,AA2835)))</f>
        <v/>
      </c>
      <c r="V2835" s="30">
        <f>IF(T2835="","",T2835-U2835)</f>
        <v/>
      </c>
      <c r="W2835" s="33">
        <f>IF(I2835="H",INDEX(Matches!$T:$T,AA2835),INDEX(Matches!$U:$U,AA2835))</f>
        <v/>
      </c>
      <c r="X2835" s="11">
        <f>INDEX(Matches!$X:$X,AA2835)</f>
        <v/>
      </c>
      <c r="Y2835" s="30">
        <f>IF(O2835="","",O2835-S2835)</f>
        <v/>
      </c>
      <c r="Z2835" s="30">
        <f>IF(W2835="","",W2835-S2835)</f>
        <v/>
      </c>
      <c r="AA2835" s="24">
        <f>MATCH(J2835,Matches!$A:$A,0)</f>
        <v/>
      </c>
      <c r="AB2835" s="33" t="n">
        <v>1.39344262295082</v>
      </c>
      <c r="AC2835" s="33" t="n"/>
      <c r="AD2835" s="24" t="n"/>
      <c r="AE2835" s="24" t="n">
        <v>1</v>
      </c>
      <c r="AF2835" s="33" t="n"/>
      <c r="AG2835" s="33" t="n"/>
    </row>
    <row r="2836">
      <c r="A2836" s="24" t="inlineStr">
        <is>
          <t>Stockport|5</t>
        </is>
      </c>
      <c r="B2836" s="24" t="inlineStr">
        <is>
          <t>E2</t>
        </is>
      </c>
      <c r="C2836" s="24" t="inlineStr">
        <is>
          <t>League One</t>
        </is>
      </c>
      <c r="D2836" s="24" t="inlineStr">
        <is>
          <t>Stockport</t>
        </is>
      </c>
      <c r="E2836" s="24" t="n">
        <v>5</v>
      </c>
      <c r="F2836" s="24" t="n">
        <v>2</v>
      </c>
      <c r="G2836" s="29" t="n">
        <v>46270.52083333334</v>
      </c>
      <c r="H2836" s="24" t="inlineStr">
        <is>
          <t>Wigan</t>
        </is>
      </c>
      <c r="I2836" s="24" t="inlineStr">
        <is>
          <t>A</t>
        </is>
      </c>
      <c r="J2836" s="24" t="inlineStr">
        <is>
          <t>E2-Wigan-Stockpor</t>
        </is>
      </c>
      <c r="K2836" s="24" t="n">
        <v>14</v>
      </c>
      <c r="L2836" s="11">
        <f>IF(INDEX(Matches!$X:$X,AA2836)=0,"",IF(I2836="H",INDEX(Matches!$H:$H,AA2836),INDEX(Matches!$I:$I,AA2836)))</f>
        <v/>
      </c>
      <c r="M2836" s="11">
        <f>IF(INDEX(Matches!$X:$X,AA2836)=0,"",IF(I2836="H",INDEX(Matches!$I:$I,AA2836),INDEX(Matches!$H:$H,AA2836)))</f>
        <v/>
      </c>
      <c r="N2836" s="11">
        <f>IF(L2836="","",IF(L2836&gt;M2836,"W",IF(L2836=M2836,"D","L")))</f>
        <v/>
      </c>
      <c r="O2836" s="11">
        <f>IF(L2836="","",IF(L2836&gt;M2836,3,IF(L2836=M2836,1,0)))</f>
        <v/>
      </c>
      <c r="P2836" s="31">
        <f>IF(I2836="H",INDEX(Matches!$L:$L,AA2836),INDEX(Matches!$N:$N,AA2836))</f>
        <v/>
      </c>
      <c r="Q2836" s="31">
        <f>INDEX(Matches!$M:$M,AA2836)</f>
        <v/>
      </c>
      <c r="R2836" s="31">
        <f>IF(I2836="H",INDEX(Matches!$N:$N,AA2836),INDEX(Matches!$L:$L,AA2836))</f>
        <v/>
      </c>
      <c r="S2836" s="33">
        <f>IF(I2836="H",INDEX(Matches!$O:$O,AA2836),INDEX(Matches!$P:$P,AA2836))</f>
        <v/>
      </c>
      <c r="T2836" s="33">
        <f>IF(INDEX(Matches!$J:$J,AA2836)="","",IF(I2836="H",INDEX(Matches!$J:$J,AA2836),INDEX(Matches!$K:$K,AA2836)))</f>
        <v/>
      </c>
      <c r="U2836" s="33">
        <f>IF(INDEX(Matches!$K:$K,AA2836)="","",IF(I2836="H",INDEX(Matches!$K:$K,AA2836),INDEX(Matches!$J:$J,AA2836)))</f>
        <v/>
      </c>
      <c r="V2836" s="30">
        <f>IF(T2836="","",T2836-U2836)</f>
        <v/>
      </c>
      <c r="W2836" s="33">
        <f>IF(I2836="H",INDEX(Matches!$T:$T,AA2836),INDEX(Matches!$U:$U,AA2836))</f>
        <v/>
      </c>
      <c r="X2836" s="11">
        <f>INDEX(Matches!$X:$X,AA2836)</f>
        <v/>
      </c>
      <c r="Y2836" s="30">
        <f>IF(O2836="","",O2836-S2836)</f>
        <v/>
      </c>
      <c r="Z2836" s="30">
        <f>IF(W2836="","",W2836-S2836)</f>
        <v/>
      </c>
      <c r="AA2836" s="24">
        <f>MATCH(J2836,Matches!$A:$A,0)</f>
        <v/>
      </c>
      <c r="AB2836" s="33" t="n"/>
      <c r="AC2836" s="33" t="n"/>
      <c r="AD2836" s="24" t="n"/>
      <c r="AE2836" s="24" t="n">
        <v>2</v>
      </c>
      <c r="AF2836" s="33" t="n"/>
      <c r="AG2836" s="33" t="n"/>
    </row>
    <row r="2837">
      <c r="A2837" s="24" t="inlineStr">
        <is>
          <t>Stockport|6</t>
        </is>
      </c>
      <c r="B2837" s="24" t="inlineStr">
        <is>
          <t>E2</t>
        </is>
      </c>
      <c r="C2837" s="24" t="inlineStr">
        <is>
          <t>League One</t>
        </is>
      </c>
      <c r="D2837" s="24" t="inlineStr">
        <is>
          <t>Stockport</t>
        </is>
      </c>
      <c r="E2837" s="24" t="n">
        <v>6</v>
      </c>
      <c r="F2837" s="24" t="n">
        <v>2</v>
      </c>
      <c r="G2837" s="29" t="n">
        <v>46277.625</v>
      </c>
      <c r="H2837" s="24" t="inlineStr">
        <is>
          <t>Leicester</t>
        </is>
      </c>
      <c r="I2837" s="24" t="inlineStr">
        <is>
          <t>H</t>
        </is>
      </c>
      <c r="J2837" s="24" t="inlineStr">
        <is>
          <t>E2-Stockpor-Leiceste</t>
        </is>
      </c>
      <c r="K2837" s="24" t="n">
        <v>1</v>
      </c>
      <c r="L2837" s="11">
        <f>IF(INDEX(Matches!$X:$X,AA2837)=0,"",IF(I2837="H",INDEX(Matches!$H:$H,AA2837),INDEX(Matches!$I:$I,AA2837)))</f>
        <v/>
      </c>
      <c r="M2837" s="11">
        <f>IF(INDEX(Matches!$X:$X,AA2837)=0,"",IF(I2837="H",INDEX(Matches!$I:$I,AA2837),INDEX(Matches!$H:$H,AA2837)))</f>
        <v/>
      </c>
      <c r="N2837" s="11">
        <f>IF(L2837="","",IF(L2837&gt;M2837,"W",IF(L2837=M2837,"D","L")))</f>
        <v/>
      </c>
      <c r="O2837" s="11">
        <f>IF(L2837="","",IF(L2837&gt;M2837,3,IF(L2837=M2837,1,0)))</f>
        <v/>
      </c>
      <c r="P2837" s="31">
        <f>IF(I2837="H",INDEX(Matches!$L:$L,AA2837),INDEX(Matches!$N:$N,AA2837))</f>
        <v/>
      </c>
      <c r="Q2837" s="31">
        <f>INDEX(Matches!$M:$M,AA2837)</f>
        <v/>
      </c>
      <c r="R2837" s="31">
        <f>IF(I2837="H",INDEX(Matches!$N:$N,AA2837),INDEX(Matches!$L:$L,AA2837))</f>
        <v/>
      </c>
      <c r="S2837" s="33">
        <f>IF(I2837="H",INDEX(Matches!$O:$O,AA2837),INDEX(Matches!$P:$P,AA2837))</f>
        <v/>
      </c>
      <c r="T2837" s="33">
        <f>IF(INDEX(Matches!$J:$J,AA2837)="","",IF(I2837="H",INDEX(Matches!$J:$J,AA2837),INDEX(Matches!$K:$K,AA2837)))</f>
        <v/>
      </c>
      <c r="U2837" s="33">
        <f>IF(INDEX(Matches!$K:$K,AA2837)="","",IF(I2837="H",INDEX(Matches!$K:$K,AA2837),INDEX(Matches!$J:$J,AA2837)))</f>
        <v/>
      </c>
      <c r="V2837" s="30">
        <f>IF(T2837="","",T2837-U2837)</f>
        <v/>
      </c>
      <c r="W2837" s="33">
        <f>IF(I2837="H",INDEX(Matches!$T:$T,AA2837),INDEX(Matches!$U:$U,AA2837))</f>
        <v/>
      </c>
      <c r="X2837" s="11">
        <f>INDEX(Matches!$X:$X,AA2837)</f>
        <v/>
      </c>
      <c r="Y2837" s="30">
        <f>IF(O2837="","",O2837-S2837)</f>
        <v/>
      </c>
      <c r="Z2837" s="30">
        <f>IF(W2837="","",W2837-S2837)</f>
        <v/>
      </c>
      <c r="AA2837" s="24">
        <f>MATCH(J2837,Matches!$A:$A,0)</f>
        <v/>
      </c>
      <c r="AB2837" s="33" t="n">
        <v>1.749134573777586</v>
      </c>
      <c r="AC2837" s="33" t="n"/>
      <c r="AD2837" s="24" t="n"/>
      <c r="AE2837" s="24" t="n">
        <v>2</v>
      </c>
      <c r="AF2837" s="33" t="n"/>
      <c r="AG2837" s="33" t="n"/>
    </row>
    <row r="2838">
      <c r="A2838" s="24" t="inlineStr">
        <is>
          <t>Stockport|7</t>
        </is>
      </c>
      <c r="B2838" s="24" t="inlineStr">
        <is>
          <t>E2</t>
        </is>
      </c>
      <c r="C2838" s="24" t="inlineStr">
        <is>
          <t>League One</t>
        </is>
      </c>
      <c r="D2838" s="24" t="inlineStr">
        <is>
          <t>Stockport</t>
        </is>
      </c>
      <c r="E2838" s="24" t="n">
        <v>7</v>
      </c>
      <c r="F2838" s="24" t="n">
        <v>2</v>
      </c>
      <c r="G2838" s="29" t="n">
        <v>46284.625</v>
      </c>
      <c r="H2838" s="24" t="inlineStr">
        <is>
          <t>Sheffield Wed</t>
        </is>
      </c>
      <c r="I2838" s="24" t="inlineStr">
        <is>
          <t>A</t>
        </is>
      </c>
      <c r="J2838" s="24" t="inlineStr">
        <is>
          <t>E2-Sheffiel-Stockpor</t>
        </is>
      </c>
      <c r="K2838" s="24" t="n">
        <v>2</v>
      </c>
      <c r="L2838" s="11">
        <f>IF(INDEX(Matches!$X:$X,AA2838)=0,"",IF(I2838="H",INDEX(Matches!$H:$H,AA2838),INDEX(Matches!$I:$I,AA2838)))</f>
        <v/>
      </c>
      <c r="M2838" s="11">
        <f>IF(INDEX(Matches!$X:$X,AA2838)=0,"",IF(I2838="H",INDEX(Matches!$I:$I,AA2838),INDEX(Matches!$H:$H,AA2838)))</f>
        <v/>
      </c>
      <c r="N2838" s="11">
        <f>IF(L2838="","",IF(L2838&gt;M2838,"W",IF(L2838=M2838,"D","L")))</f>
        <v/>
      </c>
      <c r="O2838" s="11">
        <f>IF(L2838="","",IF(L2838&gt;M2838,3,IF(L2838=M2838,1,0)))</f>
        <v/>
      </c>
      <c r="P2838" s="31">
        <f>IF(I2838="H",INDEX(Matches!$L:$L,AA2838),INDEX(Matches!$N:$N,AA2838))</f>
        <v/>
      </c>
      <c r="Q2838" s="31">
        <f>INDEX(Matches!$M:$M,AA2838)</f>
        <v/>
      </c>
      <c r="R2838" s="31">
        <f>IF(I2838="H",INDEX(Matches!$N:$N,AA2838),INDEX(Matches!$L:$L,AA2838))</f>
        <v/>
      </c>
      <c r="S2838" s="33">
        <f>IF(I2838="H",INDEX(Matches!$O:$O,AA2838),INDEX(Matches!$P:$P,AA2838))</f>
        <v/>
      </c>
      <c r="T2838" s="33">
        <f>IF(INDEX(Matches!$J:$J,AA2838)="","",IF(I2838="H",INDEX(Matches!$J:$J,AA2838),INDEX(Matches!$K:$K,AA2838)))</f>
        <v/>
      </c>
      <c r="U2838" s="33">
        <f>IF(INDEX(Matches!$K:$K,AA2838)="","",IF(I2838="H",INDEX(Matches!$K:$K,AA2838),INDEX(Matches!$J:$J,AA2838)))</f>
        <v/>
      </c>
      <c r="V2838" s="30">
        <f>IF(T2838="","",T2838-U2838)</f>
        <v/>
      </c>
      <c r="W2838" s="33">
        <f>IF(I2838="H",INDEX(Matches!$T:$T,AA2838),INDEX(Matches!$U:$U,AA2838))</f>
        <v/>
      </c>
      <c r="X2838" s="11">
        <f>INDEX(Matches!$X:$X,AA2838)</f>
        <v/>
      </c>
      <c r="Y2838" s="30">
        <f>IF(O2838="","",O2838-S2838)</f>
        <v/>
      </c>
      <c r="Z2838" s="30">
        <f>IF(W2838="","",W2838-S2838)</f>
        <v/>
      </c>
      <c r="AA2838" s="24">
        <f>MATCH(J2838,Matches!$A:$A,0)</f>
        <v/>
      </c>
      <c r="AB2838" s="33" t="n"/>
      <c r="AC2838" s="33" t="n"/>
      <c r="AD2838" s="24" t="n"/>
      <c r="AE2838" s="24" t="n">
        <v>2</v>
      </c>
      <c r="AF2838" s="33" t="n"/>
      <c r="AG2838" s="33" t="n"/>
    </row>
    <row r="2839">
      <c r="A2839" s="24" t="inlineStr">
        <is>
          <t>Stockport|8</t>
        </is>
      </c>
      <c r="B2839" s="24" t="inlineStr">
        <is>
          <t>E2</t>
        </is>
      </c>
      <c r="C2839" s="24" t="inlineStr">
        <is>
          <t>League One</t>
        </is>
      </c>
      <c r="D2839" s="24" t="inlineStr">
        <is>
          <t>Stockport</t>
        </is>
      </c>
      <c r="E2839" s="24" t="n">
        <v>8</v>
      </c>
      <c r="F2839" s="24" t="n">
        <v>2</v>
      </c>
      <c r="G2839" s="29" t="n">
        <v>46291.625</v>
      </c>
      <c r="H2839" s="24" t="inlineStr">
        <is>
          <t>Peterborough</t>
        </is>
      </c>
      <c r="I2839" s="24" t="inlineStr">
        <is>
          <t>H</t>
        </is>
      </c>
      <c r="J2839" s="24" t="inlineStr">
        <is>
          <t>E2-Stockpor-Peterbor</t>
        </is>
      </c>
      <c r="K2839" s="24" t="n">
        <v>19</v>
      </c>
      <c r="L2839" s="11">
        <f>IF(INDEX(Matches!$X:$X,AA2839)=0,"",IF(I2839="H",INDEX(Matches!$H:$H,AA2839),INDEX(Matches!$I:$I,AA2839)))</f>
        <v/>
      </c>
      <c r="M2839" s="11">
        <f>IF(INDEX(Matches!$X:$X,AA2839)=0,"",IF(I2839="H",INDEX(Matches!$I:$I,AA2839),INDEX(Matches!$H:$H,AA2839)))</f>
        <v/>
      </c>
      <c r="N2839" s="11">
        <f>IF(L2839="","",IF(L2839&gt;M2839,"W",IF(L2839=M2839,"D","L")))</f>
        <v/>
      </c>
      <c r="O2839" s="11">
        <f>IF(L2839="","",IF(L2839&gt;M2839,3,IF(L2839=M2839,1,0)))</f>
        <v/>
      </c>
      <c r="P2839" s="31">
        <f>IF(I2839="H",INDEX(Matches!$L:$L,AA2839),INDEX(Matches!$N:$N,AA2839))</f>
        <v/>
      </c>
      <c r="Q2839" s="31">
        <f>INDEX(Matches!$M:$M,AA2839)</f>
        <v/>
      </c>
      <c r="R2839" s="31">
        <f>IF(I2839="H",INDEX(Matches!$N:$N,AA2839),INDEX(Matches!$L:$L,AA2839))</f>
        <v/>
      </c>
      <c r="S2839" s="33">
        <f>IF(I2839="H",INDEX(Matches!$O:$O,AA2839),INDEX(Matches!$P:$P,AA2839))</f>
        <v/>
      </c>
      <c r="T2839" s="33">
        <f>IF(INDEX(Matches!$J:$J,AA2839)="","",IF(I2839="H",INDEX(Matches!$J:$J,AA2839),INDEX(Matches!$K:$K,AA2839)))</f>
        <v/>
      </c>
      <c r="U2839" s="33">
        <f>IF(INDEX(Matches!$K:$K,AA2839)="","",IF(I2839="H",INDEX(Matches!$K:$K,AA2839),INDEX(Matches!$J:$J,AA2839)))</f>
        <v/>
      </c>
      <c r="V2839" s="30">
        <f>IF(T2839="","",T2839-U2839)</f>
        <v/>
      </c>
      <c r="W2839" s="33">
        <f>IF(I2839="H",INDEX(Matches!$T:$T,AA2839),INDEX(Matches!$U:$U,AA2839))</f>
        <v/>
      </c>
      <c r="X2839" s="11">
        <f>INDEX(Matches!$X:$X,AA2839)</f>
        <v/>
      </c>
      <c r="Y2839" s="30">
        <f>IF(O2839="","",O2839-S2839)</f>
        <v/>
      </c>
      <c r="Z2839" s="30">
        <f>IF(W2839="","",W2839-S2839)</f>
        <v/>
      </c>
      <c r="AA2839" s="24">
        <f>MATCH(J2839,Matches!$A:$A,0)</f>
        <v/>
      </c>
      <c r="AB2839" s="33" t="n"/>
      <c r="AC2839" s="33" t="n"/>
      <c r="AD2839" s="24" t="n"/>
      <c r="AE2839" s="24" t="n">
        <v>2</v>
      </c>
      <c r="AF2839" s="33" t="n"/>
      <c r="AG2839" s="33" t="n"/>
    </row>
    <row r="2840">
      <c r="A2840" s="24" t="inlineStr">
        <is>
          <t>Stockport|9</t>
        </is>
      </c>
      <c r="B2840" s="24" t="inlineStr">
        <is>
          <t>E2</t>
        </is>
      </c>
      <c r="C2840" s="24" t="inlineStr">
        <is>
          <t>League One</t>
        </is>
      </c>
      <c r="D2840" s="24" t="inlineStr">
        <is>
          <t>Stockport</t>
        </is>
      </c>
      <c r="E2840" s="24" t="n">
        <v>9</v>
      </c>
      <c r="F2840" s="24" t="n">
        <v>3</v>
      </c>
      <c r="G2840" s="29" t="n">
        <v>46305.625</v>
      </c>
      <c r="H2840" s="24" t="inlineStr">
        <is>
          <t>Barnsley</t>
        </is>
      </c>
      <c r="I2840" s="24" t="inlineStr">
        <is>
          <t>H</t>
        </is>
      </c>
      <c r="J2840" s="24" t="inlineStr">
        <is>
          <t>E2-Stockpor-Barnsley</t>
        </is>
      </c>
      <c r="K2840" s="24" t="n">
        <v>13</v>
      </c>
      <c r="L2840" s="11">
        <f>IF(INDEX(Matches!$X:$X,AA2840)=0,"",IF(I2840="H",INDEX(Matches!$H:$H,AA2840),INDEX(Matches!$I:$I,AA2840)))</f>
        <v/>
      </c>
      <c r="M2840" s="11">
        <f>IF(INDEX(Matches!$X:$X,AA2840)=0,"",IF(I2840="H",INDEX(Matches!$I:$I,AA2840),INDEX(Matches!$H:$H,AA2840)))</f>
        <v/>
      </c>
      <c r="N2840" s="11">
        <f>IF(L2840="","",IF(L2840&gt;M2840,"W",IF(L2840=M2840,"D","L")))</f>
        <v/>
      </c>
      <c r="O2840" s="11">
        <f>IF(L2840="","",IF(L2840&gt;M2840,3,IF(L2840=M2840,1,0)))</f>
        <v/>
      </c>
      <c r="P2840" s="31">
        <f>IF(I2840="H",INDEX(Matches!$L:$L,AA2840),INDEX(Matches!$N:$N,AA2840))</f>
        <v/>
      </c>
      <c r="Q2840" s="31">
        <f>INDEX(Matches!$M:$M,AA2840)</f>
        <v/>
      </c>
      <c r="R2840" s="31">
        <f>IF(I2840="H",INDEX(Matches!$N:$N,AA2840),INDEX(Matches!$L:$L,AA2840))</f>
        <v/>
      </c>
      <c r="S2840" s="33">
        <f>IF(I2840="H",INDEX(Matches!$O:$O,AA2840),INDEX(Matches!$P:$P,AA2840))</f>
        <v/>
      </c>
      <c r="T2840" s="33">
        <f>IF(INDEX(Matches!$J:$J,AA2840)="","",IF(I2840="H",INDEX(Matches!$J:$J,AA2840),INDEX(Matches!$K:$K,AA2840)))</f>
        <v/>
      </c>
      <c r="U2840" s="33">
        <f>IF(INDEX(Matches!$K:$K,AA2840)="","",IF(I2840="H",INDEX(Matches!$K:$K,AA2840),INDEX(Matches!$J:$J,AA2840)))</f>
        <v/>
      </c>
      <c r="V2840" s="30">
        <f>IF(T2840="","",T2840-U2840)</f>
        <v/>
      </c>
      <c r="W2840" s="33">
        <f>IF(I2840="H",INDEX(Matches!$T:$T,AA2840),INDEX(Matches!$U:$U,AA2840))</f>
        <v/>
      </c>
      <c r="X2840" s="11">
        <f>INDEX(Matches!$X:$X,AA2840)</f>
        <v/>
      </c>
      <c r="Y2840" s="30">
        <f>IF(O2840="","",O2840-S2840)</f>
        <v/>
      </c>
      <c r="Z2840" s="30">
        <f>IF(W2840="","",W2840-S2840)</f>
        <v/>
      </c>
      <c r="AA2840" s="24">
        <f>MATCH(J2840,Matches!$A:$A,0)</f>
        <v/>
      </c>
      <c r="AB2840" s="33" t="n"/>
      <c r="AC2840" s="33" t="n"/>
      <c r="AD2840" s="24" t="n"/>
      <c r="AE2840" s="24" t="n">
        <v>3</v>
      </c>
      <c r="AF2840" s="33" t="n"/>
      <c r="AG2840" s="33" t="n"/>
    </row>
    <row r="2841">
      <c r="A2841" s="24" t="inlineStr">
        <is>
          <t>Stockport|10</t>
        </is>
      </c>
      <c r="B2841" s="24" t="inlineStr">
        <is>
          <t>E2</t>
        </is>
      </c>
      <c r="C2841" s="24" t="inlineStr">
        <is>
          <t>League One</t>
        </is>
      </c>
      <c r="D2841" s="24" t="inlineStr">
        <is>
          <t>Stockport</t>
        </is>
      </c>
      <c r="E2841" s="24" t="n">
        <v>10</v>
      </c>
      <c r="F2841" s="24" t="n">
        <v>3</v>
      </c>
      <c r="G2841" s="29" t="n">
        <v>46312.625</v>
      </c>
      <c r="H2841" s="24" t="inlineStr">
        <is>
          <t>Bromley</t>
        </is>
      </c>
      <c r="I2841" s="24" t="inlineStr">
        <is>
          <t>H</t>
        </is>
      </c>
      <c r="J2841" s="24" t="inlineStr">
        <is>
          <t>E2-Stockpor-Bromley</t>
        </is>
      </c>
      <c r="K2841" s="24" t="n">
        <v>24</v>
      </c>
      <c r="L2841" s="11">
        <f>IF(INDEX(Matches!$X:$X,AA2841)=0,"",IF(I2841="H",INDEX(Matches!$H:$H,AA2841),INDEX(Matches!$I:$I,AA2841)))</f>
        <v/>
      </c>
      <c r="M2841" s="11">
        <f>IF(INDEX(Matches!$X:$X,AA2841)=0,"",IF(I2841="H",INDEX(Matches!$I:$I,AA2841),INDEX(Matches!$H:$H,AA2841)))</f>
        <v/>
      </c>
      <c r="N2841" s="11">
        <f>IF(L2841="","",IF(L2841&gt;M2841,"W",IF(L2841=M2841,"D","L")))</f>
        <v/>
      </c>
      <c r="O2841" s="11">
        <f>IF(L2841="","",IF(L2841&gt;M2841,3,IF(L2841=M2841,1,0)))</f>
        <v/>
      </c>
      <c r="P2841" s="31">
        <f>IF(I2841="H",INDEX(Matches!$L:$L,AA2841),INDEX(Matches!$N:$N,AA2841))</f>
        <v/>
      </c>
      <c r="Q2841" s="31">
        <f>INDEX(Matches!$M:$M,AA2841)</f>
        <v/>
      </c>
      <c r="R2841" s="31">
        <f>IF(I2841="H",INDEX(Matches!$N:$N,AA2841),INDEX(Matches!$L:$L,AA2841))</f>
        <v/>
      </c>
      <c r="S2841" s="33">
        <f>IF(I2841="H",INDEX(Matches!$O:$O,AA2841),INDEX(Matches!$P:$P,AA2841))</f>
        <v/>
      </c>
      <c r="T2841" s="33">
        <f>IF(INDEX(Matches!$J:$J,AA2841)="","",IF(I2841="H",INDEX(Matches!$J:$J,AA2841),INDEX(Matches!$K:$K,AA2841)))</f>
        <v/>
      </c>
      <c r="U2841" s="33">
        <f>IF(INDEX(Matches!$K:$K,AA2841)="","",IF(I2841="H",INDEX(Matches!$K:$K,AA2841),INDEX(Matches!$J:$J,AA2841)))</f>
        <v/>
      </c>
      <c r="V2841" s="30">
        <f>IF(T2841="","",T2841-U2841)</f>
        <v/>
      </c>
      <c r="W2841" s="33">
        <f>IF(I2841="H",INDEX(Matches!$T:$T,AA2841),INDEX(Matches!$U:$U,AA2841))</f>
        <v/>
      </c>
      <c r="X2841" s="11">
        <f>INDEX(Matches!$X:$X,AA2841)</f>
        <v/>
      </c>
      <c r="Y2841" s="30">
        <f>IF(O2841="","",O2841-S2841)</f>
        <v/>
      </c>
      <c r="Z2841" s="30">
        <f>IF(W2841="","",W2841-S2841)</f>
        <v/>
      </c>
      <c r="AA2841" s="24">
        <f>MATCH(J2841,Matches!$A:$A,0)</f>
        <v/>
      </c>
      <c r="AB2841" s="33" t="n"/>
      <c r="AC2841" s="33" t="n"/>
      <c r="AD2841" s="24" t="n"/>
      <c r="AE2841" s="24" t="n">
        <v>3</v>
      </c>
      <c r="AF2841" s="33" t="n"/>
      <c r="AG2841" s="33" t="n"/>
    </row>
    <row r="2842">
      <c r="A2842" s="24" t="inlineStr">
        <is>
          <t>Stockport|11</t>
        </is>
      </c>
      <c r="B2842" s="24" t="inlineStr">
        <is>
          <t>E2</t>
        </is>
      </c>
      <c r="C2842" s="24" t="inlineStr">
        <is>
          <t>League One</t>
        </is>
      </c>
      <c r="D2842" s="24" t="inlineStr">
        <is>
          <t>Stockport</t>
        </is>
      </c>
      <c r="E2842" s="24" t="n">
        <v>11</v>
      </c>
      <c r="F2842" s="24" t="n">
        <v>3</v>
      </c>
      <c r="G2842" s="29" t="n">
        <v>46315.82291666666</v>
      </c>
      <c r="H2842" s="24" t="inlineStr">
        <is>
          <t>Doncaster</t>
        </is>
      </c>
      <c r="I2842" s="24" t="inlineStr">
        <is>
          <t>A</t>
        </is>
      </c>
      <c r="J2842" s="24" t="inlineStr">
        <is>
          <t>E2-Doncaste-Stockpor</t>
        </is>
      </c>
      <c r="K2842" s="24" t="n">
        <v>15</v>
      </c>
      <c r="L2842" s="11">
        <f>IF(INDEX(Matches!$X:$X,AA2842)=0,"",IF(I2842="H",INDEX(Matches!$H:$H,AA2842),INDEX(Matches!$I:$I,AA2842)))</f>
        <v/>
      </c>
      <c r="M2842" s="11">
        <f>IF(INDEX(Matches!$X:$X,AA2842)=0,"",IF(I2842="H",INDEX(Matches!$I:$I,AA2842),INDEX(Matches!$H:$H,AA2842)))</f>
        <v/>
      </c>
      <c r="N2842" s="11">
        <f>IF(L2842="","",IF(L2842&gt;M2842,"W",IF(L2842=M2842,"D","L")))</f>
        <v/>
      </c>
      <c r="O2842" s="11">
        <f>IF(L2842="","",IF(L2842&gt;M2842,3,IF(L2842=M2842,1,0)))</f>
        <v/>
      </c>
      <c r="P2842" s="31">
        <f>IF(I2842="H",INDEX(Matches!$L:$L,AA2842),INDEX(Matches!$N:$N,AA2842))</f>
        <v/>
      </c>
      <c r="Q2842" s="31">
        <f>INDEX(Matches!$M:$M,AA2842)</f>
        <v/>
      </c>
      <c r="R2842" s="31">
        <f>IF(I2842="H",INDEX(Matches!$N:$N,AA2842),INDEX(Matches!$L:$L,AA2842))</f>
        <v/>
      </c>
      <c r="S2842" s="33">
        <f>IF(I2842="H",INDEX(Matches!$O:$O,AA2842),INDEX(Matches!$P:$P,AA2842))</f>
        <v/>
      </c>
      <c r="T2842" s="33">
        <f>IF(INDEX(Matches!$J:$J,AA2842)="","",IF(I2842="H",INDEX(Matches!$J:$J,AA2842),INDEX(Matches!$K:$K,AA2842)))</f>
        <v/>
      </c>
      <c r="U2842" s="33">
        <f>IF(INDEX(Matches!$K:$K,AA2842)="","",IF(I2842="H",INDEX(Matches!$K:$K,AA2842),INDEX(Matches!$J:$J,AA2842)))</f>
        <v/>
      </c>
      <c r="V2842" s="30">
        <f>IF(T2842="","",T2842-U2842)</f>
        <v/>
      </c>
      <c r="W2842" s="33">
        <f>IF(I2842="H",INDEX(Matches!$T:$T,AA2842),INDEX(Matches!$U:$U,AA2842))</f>
        <v/>
      </c>
      <c r="X2842" s="11">
        <f>INDEX(Matches!$X:$X,AA2842)</f>
        <v/>
      </c>
      <c r="Y2842" s="30">
        <f>IF(O2842="","",O2842-S2842)</f>
        <v/>
      </c>
      <c r="Z2842" s="30">
        <f>IF(W2842="","",W2842-S2842)</f>
        <v/>
      </c>
      <c r="AA2842" s="24">
        <f>MATCH(J2842,Matches!$A:$A,0)</f>
        <v/>
      </c>
      <c r="AB2842" s="33" t="n"/>
      <c r="AC2842" s="33" t="n"/>
      <c r="AD2842" s="24" t="n"/>
      <c r="AE2842" s="24" t="n">
        <v>3</v>
      </c>
      <c r="AF2842" s="33" t="n"/>
      <c r="AG2842" s="33" t="n"/>
    </row>
    <row r="2843">
      <c r="A2843" s="24" t="inlineStr">
        <is>
          <t>Stockport|12</t>
        </is>
      </c>
      <c r="B2843" s="24" t="inlineStr">
        <is>
          <t>E2</t>
        </is>
      </c>
      <c r="C2843" s="24" t="inlineStr">
        <is>
          <t>League One</t>
        </is>
      </c>
      <c r="D2843" s="24" t="inlineStr">
        <is>
          <t>Stockport</t>
        </is>
      </c>
      <c r="E2843" s="24" t="n">
        <v>12</v>
      </c>
      <c r="F2843" s="24" t="n">
        <v>3</v>
      </c>
      <c r="G2843" s="29" t="n">
        <v>46319.625</v>
      </c>
      <c r="H2843" s="24" t="inlineStr">
        <is>
          <t>Notts County</t>
        </is>
      </c>
      <c r="I2843" s="24" t="inlineStr">
        <is>
          <t>A</t>
        </is>
      </c>
      <c r="J2843" s="24" t="inlineStr">
        <is>
          <t>E2-NottsCou-Stockpor</t>
        </is>
      </c>
      <c r="K2843" s="24" t="n">
        <v>18</v>
      </c>
      <c r="L2843" s="11">
        <f>IF(INDEX(Matches!$X:$X,AA2843)=0,"",IF(I2843="H",INDEX(Matches!$H:$H,AA2843),INDEX(Matches!$I:$I,AA2843)))</f>
        <v/>
      </c>
      <c r="M2843" s="11">
        <f>IF(INDEX(Matches!$X:$X,AA2843)=0,"",IF(I2843="H",INDEX(Matches!$I:$I,AA2843),INDEX(Matches!$H:$H,AA2843)))</f>
        <v/>
      </c>
      <c r="N2843" s="11">
        <f>IF(L2843="","",IF(L2843&gt;M2843,"W",IF(L2843=M2843,"D","L")))</f>
        <v/>
      </c>
      <c r="O2843" s="11">
        <f>IF(L2843="","",IF(L2843&gt;M2843,3,IF(L2843=M2843,1,0)))</f>
        <v/>
      </c>
      <c r="P2843" s="31">
        <f>IF(I2843="H",INDEX(Matches!$L:$L,AA2843),INDEX(Matches!$N:$N,AA2843))</f>
        <v/>
      </c>
      <c r="Q2843" s="31">
        <f>INDEX(Matches!$M:$M,AA2843)</f>
        <v/>
      </c>
      <c r="R2843" s="31">
        <f>IF(I2843="H",INDEX(Matches!$N:$N,AA2843),INDEX(Matches!$L:$L,AA2843))</f>
        <v/>
      </c>
      <c r="S2843" s="33">
        <f>IF(I2843="H",INDEX(Matches!$O:$O,AA2843),INDEX(Matches!$P:$P,AA2843))</f>
        <v/>
      </c>
      <c r="T2843" s="33">
        <f>IF(INDEX(Matches!$J:$J,AA2843)="","",IF(I2843="H",INDEX(Matches!$J:$J,AA2843),INDEX(Matches!$K:$K,AA2843)))</f>
        <v/>
      </c>
      <c r="U2843" s="33">
        <f>IF(INDEX(Matches!$K:$K,AA2843)="","",IF(I2843="H",INDEX(Matches!$K:$K,AA2843),INDEX(Matches!$J:$J,AA2843)))</f>
        <v/>
      </c>
      <c r="V2843" s="30">
        <f>IF(T2843="","",T2843-U2843)</f>
        <v/>
      </c>
      <c r="W2843" s="33">
        <f>IF(I2843="H",INDEX(Matches!$T:$T,AA2843),INDEX(Matches!$U:$U,AA2843))</f>
        <v/>
      </c>
      <c r="X2843" s="11">
        <f>INDEX(Matches!$X:$X,AA2843)</f>
        <v/>
      </c>
      <c r="Y2843" s="30">
        <f>IF(O2843="","",O2843-S2843)</f>
        <v/>
      </c>
      <c r="Z2843" s="30">
        <f>IF(W2843="","",W2843-S2843)</f>
        <v/>
      </c>
      <c r="AA2843" s="24">
        <f>MATCH(J2843,Matches!$A:$A,0)</f>
        <v/>
      </c>
      <c r="AB2843" s="33" t="n"/>
      <c r="AC2843" s="33" t="n">
        <v>1.421135252675842</v>
      </c>
      <c r="AD2843" s="24" t="n"/>
      <c r="AE2843" s="24" t="n">
        <v>4</v>
      </c>
      <c r="AF2843" s="33" t="n"/>
      <c r="AG2843" s="33" t="n"/>
    </row>
    <row r="2844">
      <c r="A2844" s="24" t="inlineStr">
        <is>
          <t>Stockport|13</t>
        </is>
      </c>
      <c r="B2844" s="24" t="inlineStr">
        <is>
          <t>E2</t>
        </is>
      </c>
      <c r="C2844" s="24" t="inlineStr">
        <is>
          <t>League One</t>
        </is>
      </c>
      <c r="D2844" s="24" t="inlineStr">
        <is>
          <t>Stockport</t>
        </is>
      </c>
      <c r="E2844" s="24" t="n">
        <v>13</v>
      </c>
      <c r="F2844" s="24" t="n">
        <v>4</v>
      </c>
      <c r="G2844" s="29" t="n">
        <v>46322.82291666666</v>
      </c>
      <c r="H2844" s="24" t="inlineStr">
        <is>
          <t>Oxford</t>
        </is>
      </c>
      <c r="I2844" s="24" t="inlineStr">
        <is>
          <t>A</t>
        </is>
      </c>
      <c r="J2844" s="24" t="inlineStr">
        <is>
          <t>E2-Oxford-Stockpor</t>
        </is>
      </c>
      <c r="K2844" s="24" t="n">
        <v>11</v>
      </c>
      <c r="L2844" s="11">
        <f>IF(INDEX(Matches!$X:$X,AA2844)=0,"",IF(I2844="H",INDEX(Matches!$H:$H,AA2844),INDEX(Matches!$I:$I,AA2844)))</f>
        <v/>
      </c>
      <c r="M2844" s="11">
        <f>IF(INDEX(Matches!$X:$X,AA2844)=0,"",IF(I2844="H",INDEX(Matches!$I:$I,AA2844),INDEX(Matches!$H:$H,AA2844)))</f>
        <v/>
      </c>
      <c r="N2844" s="11">
        <f>IF(L2844="","",IF(L2844&gt;M2844,"W",IF(L2844=M2844,"D","L")))</f>
        <v/>
      </c>
      <c r="O2844" s="11">
        <f>IF(L2844="","",IF(L2844&gt;M2844,3,IF(L2844=M2844,1,0)))</f>
        <v/>
      </c>
      <c r="P2844" s="31">
        <f>IF(I2844="H",INDEX(Matches!$L:$L,AA2844),INDEX(Matches!$N:$N,AA2844))</f>
        <v/>
      </c>
      <c r="Q2844" s="31">
        <f>INDEX(Matches!$M:$M,AA2844)</f>
        <v/>
      </c>
      <c r="R2844" s="31">
        <f>IF(I2844="H",INDEX(Matches!$N:$N,AA2844),INDEX(Matches!$L:$L,AA2844))</f>
        <v/>
      </c>
      <c r="S2844" s="33">
        <f>IF(I2844="H",INDEX(Matches!$O:$O,AA2844),INDEX(Matches!$P:$P,AA2844))</f>
        <v/>
      </c>
      <c r="T2844" s="33">
        <f>IF(INDEX(Matches!$J:$J,AA2844)="","",IF(I2844="H",INDEX(Matches!$J:$J,AA2844),INDEX(Matches!$K:$K,AA2844)))</f>
        <v/>
      </c>
      <c r="U2844" s="33">
        <f>IF(INDEX(Matches!$K:$K,AA2844)="","",IF(I2844="H",INDEX(Matches!$K:$K,AA2844),INDEX(Matches!$J:$J,AA2844)))</f>
        <v/>
      </c>
      <c r="V2844" s="30">
        <f>IF(T2844="","",T2844-U2844)</f>
        <v/>
      </c>
      <c r="W2844" s="33">
        <f>IF(I2844="H",INDEX(Matches!$T:$T,AA2844),INDEX(Matches!$U:$U,AA2844))</f>
        <v/>
      </c>
      <c r="X2844" s="11">
        <f>INDEX(Matches!$X:$X,AA2844)</f>
        <v/>
      </c>
      <c r="Y2844" s="30">
        <f>IF(O2844="","",O2844-S2844)</f>
        <v/>
      </c>
      <c r="Z2844" s="30">
        <f>IF(W2844="","",W2844-S2844)</f>
        <v/>
      </c>
      <c r="AA2844" s="24">
        <f>MATCH(J2844,Matches!$A:$A,0)</f>
        <v/>
      </c>
      <c r="AB2844" s="33" t="n"/>
      <c r="AC2844" s="33" t="n">
        <v>1.389105342401153</v>
      </c>
      <c r="AD2844" s="24" t="n"/>
      <c r="AE2844" s="24" t="n">
        <v>3</v>
      </c>
      <c r="AF2844" s="33" t="n"/>
      <c r="AG2844" s="33" t="n"/>
    </row>
    <row r="2845">
      <c r="A2845" s="24" t="inlineStr">
        <is>
          <t>Stockport|14</t>
        </is>
      </c>
      <c r="B2845" s="24" t="inlineStr">
        <is>
          <t>E2</t>
        </is>
      </c>
      <c r="C2845" s="24" t="inlineStr">
        <is>
          <t>League One</t>
        </is>
      </c>
      <c r="D2845" s="24" t="inlineStr">
        <is>
          <t>Stockport</t>
        </is>
      </c>
      <c r="E2845" s="24" t="n">
        <v>14</v>
      </c>
      <c r="F2845" s="24" t="n">
        <v>4</v>
      </c>
      <c r="G2845" s="29" t="n">
        <v>46326.625</v>
      </c>
      <c r="H2845" s="24" t="inlineStr">
        <is>
          <t>AFC Wimbledon</t>
        </is>
      </c>
      <c r="I2845" s="24" t="inlineStr">
        <is>
          <t>H</t>
        </is>
      </c>
      <c r="J2845" s="24" t="inlineStr">
        <is>
          <t>E2-Stockpor-AFCWimbl</t>
        </is>
      </c>
      <c r="K2845" s="24" t="n">
        <v>23</v>
      </c>
      <c r="L2845" s="11">
        <f>IF(INDEX(Matches!$X:$X,AA2845)=0,"",IF(I2845="H",INDEX(Matches!$H:$H,AA2845),INDEX(Matches!$I:$I,AA2845)))</f>
        <v/>
      </c>
      <c r="M2845" s="11">
        <f>IF(INDEX(Matches!$X:$X,AA2845)=0,"",IF(I2845="H",INDEX(Matches!$I:$I,AA2845),INDEX(Matches!$H:$H,AA2845)))</f>
        <v/>
      </c>
      <c r="N2845" s="11">
        <f>IF(L2845="","",IF(L2845&gt;M2845,"W",IF(L2845=M2845,"D","L")))</f>
        <v/>
      </c>
      <c r="O2845" s="11">
        <f>IF(L2845="","",IF(L2845&gt;M2845,3,IF(L2845=M2845,1,0)))</f>
        <v/>
      </c>
      <c r="P2845" s="31">
        <f>IF(I2845="H",INDEX(Matches!$L:$L,AA2845),INDEX(Matches!$N:$N,AA2845))</f>
        <v/>
      </c>
      <c r="Q2845" s="31">
        <f>INDEX(Matches!$M:$M,AA2845)</f>
        <v/>
      </c>
      <c r="R2845" s="31">
        <f>IF(I2845="H",INDEX(Matches!$N:$N,AA2845),INDEX(Matches!$L:$L,AA2845))</f>
        <v/>
      </c>
      <c r="S2845" s="33">
        <f>IF(I2845="H",INDEX(Matches!$O:$O,AA2845),INDEX(Matches!$P:$P,AA2845))</f>
        <v/>
      </c>
      <c r="T2845" s="33">
        <f>IF(INDEX(Matches!$J:$J,AA2845)="","",IF(I2845="H",INDEX(Matches!$J:$J,AA2845),INDEX(Matches!$K:$K,AA2845)))</f>
        <v/>
      </c>
      <c r="U2845" s="33">
        <f>IF(INDEX(Matches!$K:$K,AA2845)="","",IF(I2845="H",INDEX(Matches!$K:$K,AA2845),INDEX(Matches!$J:$J,AA2845)))</f>
        <v/>
      </c>
      <c r="V2845" s="30">
        <f>IF(T2845="","",T2845-U2845)</f>
        <v/>
      </c>
      <c r="W2845" s="33">
        <f>IF(I2845="H",INDEX(Matches!$T:$T,AA2845),INDEX(Matches!$U:$U,AA2845))</f>
        <v/>
      </c>
      <c r="X2845" s="11">
        <f>INDEX(Matches!$X:$X,AA2845)</f>
        <v/>
      </c>
      <c r="Y2845" s="30">
        <f>IF(O2845="","",O2845-S2845)</f>
        <v/>
      </c>
      <c r="Z2845" s="30">
        <f>IF(W2845="","",W2845-S2845)</f>
        <v/>
      </c>
      <c r="AA2845" s="24">
        <f>MATCH(J2845,Matches!$A:$A,0)</f>
        <v/>
      </c>
      <c r="AB2845" s="33" t="n"/>
      <c r="AC2845" s="33" t="n">
        <v>1.939075298581036</v>
      </c>
      <c r="AD2845" s="24" t="n"/>
      <c r="AE2845" s="24" t="n">
        <v>4</v>
      </c>
      <c r="AF2845" s="33" t="n"/>
      <c r="AG2845" s="33" t="n"/>
    </row>
    <row r="2846">
      <c r="A2846" s="24" t="inlineStr">
        <is>
          <t>Stockport|15</t>
        </is>
      </c>
      <c r="B2846" s="24" t="inlineStr">
        <is>
          <t>E2</t>
        </is>
      </c>
      <c r="C2846" s="24" t="inlineStr">
        <is>
          <t>League One</t>
        </is>
      </c>
      <c r="D2846" s="24" t="inlineStr">
        <is>
          <t>Stockport</t>
        </is>
      </c>
      <c r="E2846" s="24" t="n">
        <v>15</v>
      </c>
      <c r="F2846" s="24" t="n">
        <v>4</v>
      </c>
      <c r="G2846" s="29" t="n">
        <v>46340.625</v>
      </c>
      <c r="H2846" s="24" t="inlineStr">
        <is>
          <t>Reading</t>
        </is>
      </c>
      <c r="I2846" s="24" t="inlineStr">
        <is>
          <t>H</t>
        </is>
      </c>
      <c r="J2846" s="24" t="inlineStr">
        <is>
          <t>E2-Stockpor-Reading</t>
        </is>
      </c>
      <c r="K2846" s="24" t="n">
        <v>12</v>
      </c>
      <c r="L2846" s="11">
        <f>IF(INDEX(Matches!$X:$X,AA2846)=0,"",IF(I2846="H",INDEX(Matches!$H:$H,AA2846),INDEX(Matches!$I:$I,AA2846)))</f>
        <v/>
      </c>
      <c r="M2846" s="11">
        <f>IF(INDEX(Matches!$X:$X,AA2846)=0,"",IF(I2846="H",INDEX(Matches!$I:$I,AA2846),INDEX(Matches!$H:$H,AA2846)))</f>
        <v/>
      </c>
      <c r="N2846" s="11">
        <f>IF(L2846="","",IF(L2846&gt;M2846,"W",IF(L2846=M2846,"D","L")))</f>
        <v/>
      </c>
      <c r="O2846" s="11">
        <f>IF(L2846="","",IF(L2846&gt;M2846,3,IF(L2846=M2846,1,0)))</f>
        <v/>
      </c>
      <c r="P2846" s="31">
        <f>IF(I2846="H",INDEX(Matches!$L:$L,AA2846),INDEX(Matches!$N:$N,AA2846))</f>
        <v/>
      </c>
      <c r="Q2846" s="31">
        <f>INDEX(Matches!$M:$M,AA2846)</f>
        <v/>
      </c>
      <c r="R2846" s="31">
        <f>IF(I2846="H",INDEX(Matches!$N:$N,AA2846),INDEX(Matches!$L:$L,AA2846))</f>
        <v/>
      </c>
      <c r="S2846" s="33">
        <f>IF(I2846="H",INDEX(Matches!$O:$O,AA2846),INDEX(Matches!$P:$P,AA2846))</f>
        <v/>
      </c>
      <c r="T2846" s="33">
        <f>IF(INDEX(Matches!$J:$J,AA2846)="","",IF(I2846="H",INDEX(Matches!$J:$J,AA2846),INDEX(Matches!$K:$K,AA2846)))</f>
        <v/>
      </c>
      <c r="U2846" s="33">
        <f>IF(INDEX(Matches!$K:$K,AA2846)="","",IF(I2846="H",INDEX(Matches!$K:$K,AA2846),INDEX(Matches!$J:$J,AA2846)))</f>
        <v/>
      </c>
      <c r="V2846" s="30">
        <f>IF(T2846="","",T2846-U2846)</f>
        <v/>
      </c>
      <c r="W2846" s="33">
        <f>IF(I2846="H",INDEX(Matches!$T:$T,AA2846),INDEX(Matches!$U:$U,AA2846))</f>
        <v/>
      </c>
      <c r="X2846" s="11">
        <f>INDEX(Matches!$X:$X,AA2846)</f>
        <v/>
      </c>
      <c r="Y2846" s="30">
        <f>IF(O2846="","",O2846-S2846)</f>
        <v/>
      </c>
      <c r="Z2846" s="30">
        <f>IF(W2846="","",W2846-S2846)</f>
        <v/>
      </c>
      <c r="AA2846" s="24">
        <f>MATCH(J2846,Matches!$A:$A,0)</f>
        <v/>
      </c>
      <c r="AB2846" s="33" t="n"/>
      <c r="AC2846" s="33" t="n">
        <v>1.631047698795328</v>
      </c>
      <c r="AD2846" s="24" t="n"/>
      <c r="AE2846" s="24" t="n">
        <v>4</v>
      </c>
      <c r="AF2846" s="33" t="n"/>
      <c r="AG2846" s="33" t="n"/>
    </row>
    <row r="2847">
      <c r="A2847" s="24" t="inlineStr">
        <is>
          <t>Stockport|16</t>
        </is>
      </c>
      <c r="B2847" s="24" t="inlineStr">
        <is>
          <t>E2</t>
        </is>
      </c>
      <c r="C2847" s="24" t="inlineStr">
        <is>
          <t>League One</t>
        </is>
      </c>
      <c r="D2847" s="24" t="inlineStr">
        <is>
          <t>Stockport</t>
        </is>
      </c>
      <c r="E2847" s="24" t="n">
        <v>16</v>
      </c>
      <c r="F2847" s="24" t="n">
        <v>4</v>
      </c>
      <c r="G2847" s="29" t="n">
        <v>46347.625</v>
      </c>
      <c r="H2847" s="24" t="inlineStr">
        <is>
          <t>Cambridge</t>
        </is>
      </c>
      <c r="I2847" s="24" t="inlineStr">
        <is>
          <t>A</t>
        </is>
      </c>
      <c r="J2847" s="24" t="inlineStr">
        <is>
          <t>E2-Cambridg-Stockpor</t>
        </is>
      </c>
      <c r="K2847" s="24" t="n">
        <v>21</v>
      </c>
      <c r="L2847" s="11">
        <f>IF(INDEX(Matches!$X:$X,AA2847)=0,"",IF(I2847="H",INDEX(Matches!$H:$H,AA2847),INDEX(Matches!$I:$I,AA2847)))</f>
        <v/>
      </c>
      <c r="M2847" s="11">
        <f>IF(INDEX(Matches!$X:$X,AA2847)=0,"",IF(I2847="H",INDEX(Matches!$I:$I,AA2847),INDEX(Matches!$H:$H,AA2847)))</f>
        <v/>
      </c>
      <c r="N2847" s="11">
        <f>IF(L2847="","",IF(L2847&gt;M2847,"W",IF(L2847=M2847,"D","L")))</f>
        <v/>
      </c>
      <c r="O2847" s="11">
        <f>IF(L2847="","",IF(L2847&gt;M2847,3,IF(L2847=M2847,1,0)))</f>
        <v/>
      </c>
      <c r="P2847" s="31">
        <f>IF(I2847="H",INDEX(Matches!$L:$L,AA2847),INDEX(Matches!$N:$N,AA2847))</f>
        <v/>
      </c>
      <c r="Q2847" s="31">
        <f>INDEX(Matches!$M:$M,AA2847)</f>
        <v/>
      </c>
      <c r="R2847" s="31">
        <f>IF(I2847="H",INDEX(Matches!$N:$N,AA2847),INDEX(Matches!$L:$L,AA2847))</f>
        <v/>
      </c>
      <c r="S2847" s="33">
        <f>IF(I2847="H",INDEX(Matches!$O:$O,AA2847),INDEX(Matches!$P:$P,AA2847))</f>
        <v/>
      </c>
      <c r="T2847" s="33">
        <f>IF(INDEX(Matches!$J:$J,AA2847)="","",IF(I2847="H",INDEX(Matches!$J:$J,AA2847),INDEX(Matches!$K:$K,AA2847)))</f>
        <v/>
      </c>
      <c r="U2847" s="33">
        <f>IF(INDEX(Matches!$K:$K,AA2847)="","",IF(I2847="H",INDEX(Matches!$K:$K,AA2847),INDEX(Matches!$J:$J,AA2847)))</f>
        <v/>
      </c>
      <c r="V2847" s="30">
        <f>IF(T2847="","",T2847-U2847)</f>
        <v/>
      </c>
      <c r="W2847" s="33">
        <f>IF(I2847="H",INDEX(Matches!$T:$T,AA2847),INDEX(Matches!$U:$U,AA2847))</f>
        <v/>
      </c>
      <c r="X2847" s="11">
        <f>INDEX(Matches!$X:$X,AA2847)</f>
        <v/>
      </c>
      <c r="Y2847" s="30">
        <f>IF(O2847="","",O2847-S2847)</f>
        <v/>
      </c>
      <c r="Z2847" s="30">
        <f>IF(W2847="","",W2847-S2847)</f>
        <v/>
      </c>
      <c r="AA2847" s="24">
        <f>MATCH(J2847,Matches!$A:$A,0)</f>
        <v/>
      </c>
      <c r="AB2847" s="33" t="n"/>
      <c r="AC2847" s="33" t="n">
        <v>1.526175822562966</v>
      </c>
      <c r="AD2847" s="24" t="n"/>
      <c r="AE2847" s="24" t="n">
        <v>4</v>
      </c>
      <c r="AF2847" s="33" t="n"/>
      <c r="AG2847" s="33" t="n"/>
    </row>
    <row r="2848">
      <c r="A2848" s="24" t="inlineStr">
        <is>
          <t>Stockport|17</t>
        </is>
      </c>
      <c r="B2848" s="24" t="inlineStr">
        <is>
          <t>E2</t>
        </is>
      </c>
      <c r="C2848" s="24" t="inlineStr">
        <is>
          <t>League One</t>
        </is>
      </c>
      <c r="D2848" s="24" t="inlineStr">
        <is>
          <t>Stockport</t>
        </is>
      </c>
      <c r="E2848" s="24" t="n">
        <v>17</v>
      </c>
      <c r="F2848" s="24" t="n">
        <v>5</v>
      </c>
      <c r="G2848" s="29" t="n">
        <v>46354.625</v>
      </c>
      <c r="H2848" s="24" t="inlineStr">
        <is>
          <t>Leyton Orient</t>
        </is>
      </c>
      <c r="I2848" s="24" t="inlineStr">
        <is>
          <t>H</t>
        </is>
      </c>
      <c r="J2848" s="24" t="inlineStr">
        <is>
          <t>E2-Stockpor-LeytonOr</t>
        </is>
      </c>
      <c r="K2848" s="24" t="n">
        <v>20</v>
      </c>
      <c r="L2848" s="11">
        <f>IF(INDEX(Matches!$X:$X,AA2848)=0,"",IF(I2848="H",INDEX(Matches!$H:$H,AA2848),INDEX(Matches!$I:$I,AA2848)))</f>
        <v/>
      </c>
      <c r="M2848" s="11">
        <f>IF(INDEX(Matches!$X:$X,AA2848)=0,"",IF(I2848="H",INDEX(Matches!$I:$I,AA2848),INDEX(Matches!$H:$H,AA2848)))</f>
        <v/>
      </c>
      <c r="N2848" s="11">
        <f>IF(L2848="","",IF(L2848&gt;M2848,"W",IF(L2848=M2848,"D","L")))</f>
        <v/>
      </c>
      <c r="O2848" s="11">
        <f>IF(L2848="","",IF(L2848&gt;M2848,3,IF(L2848=M2848,1,0)))</f>
        <v/>
      </c>
      <c r="P2848" s="31">
        <f>IF(I2848="H",INDEX(Matches!$L:$L,AA2848),INDEX(Matches!$N:$N,AA2848))</f>
        <v/>
      </c>
      <c r="Q2848" s="31">
        <f>INDEX(Matches!$M:$M,AA2848)</f>
        <v/>
      </c>
      <c r="R2848" s="31">
        <f>IF(I2848="H",INDEX(Matches!$N:$N,AA2848),INDEX(Matches!$L:$L,AA2848))</f>
        <v/>
      </c>
      <c r="S2848" s="33">
        <f>IF(I2848="H",INDEX(Matches!$O:$O,AA2848),INDEX(Matches!$P:$P,AA2848))</f>
        <v/>
      </c>
      <c r="T2848" s="33">
        <f>IF(INDEX(Matches!$J:$J,AA2848)="","",IF(I2848="H",INDEX(Matches!$J:$J,AA2848),INDEX(Matches!$K:$K,AA2848)))</f>
        <v/>
      </c>
      <c r="U2848" s="33">
        <f>IF(INDEX(Matches!$K:$K,AA2848)="","",IF(I2848="H",INDEX(Matches!$K:$K,AA2848),INDEX(Matches!$J:$J,AA2848)))</f>
        <v/>
      </c>
      <c r="V2848" s="30">
        <f>IF(T2848="","",T2848-U2848)</f>
        <v/>
      </c>
      <c r="W2848" s="33">
        <f>IF(I2848="H",INDEX(Matches!$T:$T,AA2848),INDEX(Matches!$U:$U,AA2848))</f>
        <v/>
      </c>
      <c r="X2848" s="11">
        <f>INDEX(Matches!$X:$X,AA2848)</f>
        <v/>
      </c>
      <c r="Y2848" s="30">
        <f>IF(O2848="","",O2848-S2848)</f>
        <v/>
      </c>
      <c r="Z2848" s="30">
        <f>IF(W2848="","",W2848-S2848)</f>
        <v/>
      </c>
      <c r="AA2848" s="24">
        <f>MATCH(J2848,Matches!$A:$A,0)</f>
        <v/>
      </c>
      <c r="AB2848" s="33" t="n"/>
      <c r="AC2848" s="33" t="n">
        <v>1.827547317333276</v>
      </c>
      <c r="AD2848" s="24" t="n"/>
      <c r="AE2848" s="24" t="n">
        <v>5</v>
      </c>
      <c r="AF2848" s="33" t="n"/>
      <c r="AG2848" s="33" t="n"/>
    </row>
    <row r="2849">
      <c r="A2849" s="24" t="inlineStr">
        <is>
          <t>Stockport|18</t>
        </is>
      </c>
      <c r="B2849" s="24" t="inlineStr">
        <is>
          <t>E2</t>
        </is>
      </c>
      <c r="C2849" s="24" t="inlineStr">
        <is>
          <t>League One</t>
        </is>
      </c>
      <c r="D2849" s="24" t="inlineStr">
        <is>
          <t>Stockport</t>
        </is>
      </c>
      <c r="E2849" s="24" t="n">
        <v>18</v>
      </c>
      <c r="F2849" s="24" t="n">
        <v>5</v>
      </c>
      <c r="G2849" s="29" t="n">
        <v>46357.82291666666</v>
      </c>
      <c r="H2849" s="24" t="inlineStr">
        <is>
          <t>Mansfield</t>
        </is>
      </c>
      <c r="I2849" s="24" t="inlineStr">
        <is>
          <t>A</t>
        </is>
      </c>
      <c r="J2849" s="24" t="inlineStr">
        <is>
          <t>E2-Mansfiel-Stockpor</t>
        </is>
      </c>
      <c r="K2849" s="24" t="n">
        <v>16</v>
      </c>
      <c r="L2849" s="11">
        <f>IF(INDEX(Matches!$X:$X,AA2849)=0,"",IF(I2849="H",INDEX(Matches!$H:$H,AA2849),INDEX(Matches!$I:$I,AA2849)))</f>
        <v/>
      </c>
      <c r="M2849" s="11">
        <f>IF(INDEX(Matches!$X:$X,AA2849)=0,"",IF(I2849="H",INDEX(Matches!$I:$I,AA2849),INDEX(Matches!$H:$H,AA2849)))</f>
        <v/>
      </c>
      <c r="N2849" s="11">
        <f>IF(L2849="","",IF(L2849&gt;M2849,"W",IF(L2849=M2849,"D","L")))</f>
        <v/>
      </c>
      <c r="O2849" s="11">
        <f>IF(L2849="","",IF(L2849&gt;M2849,3,IF(L2849=M2849,1,0)))</f>
        <v/>
      </c>
      <c r="P2849" s="31">
        <f>IF(I2849="H",INDEX(Matches!$L:$L,AA2849),INDEX(Matches!$N:$N,AA2849))</f>
        <v/>
      </c>
      <c r="Q2849" s="31">
        <f>INDEX(Matches!$M:$M,AA2849)</f>
        <v/>
      </c>
      <c r="R2849" s="31">
        <f>IF(I2849="H",INDEX(Matches!$N:$N,AA2849),INDEX(Matches!$L:$L,AA2849))</f>
        <v/>
      </c>
      <c r="S2849" s="33">
        <f>IF(I2849="H",INDEX(Matches!$O:$O,AA2849),INDEX(Matches!$P:$P,AA2849))</f>
        <v/>
      </c>
      <c r="T2849" s="33">
        <f>IF(INDEX(Matches!$J:$J,AA2849)="","",IF(I2849="H",INDEX(Matches!$J:$J,AA2849),INDEX(Matches!$K:$K,AA2849)))</f>
        <v/>
      </c>
      <c r="U2849" s="33">
        <f>IF(INDEX(Matches!$K:$K,AA2849)="","",IF(I2849="H",INDEX(Matches!$K:$K,AA2849),INDEX(Matches!$J:$J,AA2849)))</f>
        <v/>
      </c>
      <c r="V2849" s="30">
        <f>IF(T2849="","",T2849-U2849)</f>
        <v/>
      </c>
      <c r="W2849" s="33">
        <f>IF(I2849="H",INDEX(Matches!$T:$T,AA2849),INDEX(Matches!$U:$U,AA2849))</f>
        <v/>
      </c>
      <c r="X2849" s="11">
        <f>INDEX(Matches!$X:$X,AA2849)</f>
        <v/>
      </c>
      <c r="Y2849" s="30">
        <f>IF(O2849="","",O2849-S2849)</f>
        <v/>
      </c>
      <c r="Z2849" s="30">
        <f>IF(W2849="","",W2849-S2849)</f>
        <v/>
      </c>
      <c r="AA2849" s="24">
        <f>MATCH(J2849,Matches!$A:$A,0)</f>
        <v/>
      </c>
      <c r="AB2849" s="33" t="n"/>
      <c r="AC2849" s="33" t="n">
        <v>1.411886635211366</v>
      </c>
      <c r="AD2849" s="24" t="n"/>
      <c r="AE2849" s="24" t="n">
        <v>5</v>
      </c>
      <c r="AF2849" s="33" t="n"/>
      <c r="AG2849" s="33" t="n"/>
    </row>
    <row r="2850">
      <c r="A2850" s="24" t="inlineStr">
        <is>
          <t>Stockport|19</t>
        </is>
      </c>
      <c r="B2850" s="24" t="inlineStr">
        <is>
          <t>E2</t>
        </is>
      </c>
      <c r="C2850" s="24" t="inlineStr">
        <is>
          <t>League One</t>
        </is>
      </c>
      <c r="D2850" s="24" t="inlineStr">
        <is>
          <t>Stockport</t>
        </is>
      </c>
      <c r="E2850" s="24" t="n">
        <v>19</v>
      </c>
      <c r="F2850" s="24" t="n">
        <v>5</v>
      </c>
      <c r="G2850" s="29" t="n">
        <v>46368.52083333334</v>
      </c>
      <c r="H2850" s="24" t="inlineStr">
        <is>
          <t>Stevenage</t>
        </is>
      </c>
      <c r="I2850" s="24" t="inlineStr">
        <is>
          <t>A</t>
        </is>
      </c>
      <c r="J2850" s="24" t="inlineStr">
        <is>
          <t>E2-Stevenag-Stockpor</t>
        </is>
      </c>
      <c r="K2850" s="24" t="n">
        <v>17</v>
      </c>
      <c r="L2850" s="11">
        <f>IF(INDEX(Matches!$X:$X,AA2850)=0,"",IF(I2850="H",INDEX(Matches!$H:$H,AA2850),INDEX(Matches!$I:$I,AA2850)))</f>
        <v/>
      </c>
      <c r="M2850" s="11">
        <f>IF(INDEX(Matches!$X:$X,AA2850)=0,"",IF(I2850="H",INDEX(Matches!$I:$I,AA2850),INDEX(Matches!$H:$H,AA2850)))</f>
        <v/>
      </c>
      <c r="N2850" s="11">
        <f>IF(L2850="","",IF(L2850&gt;M2850,"W",IF(L2850=M2850,"D","L")))</f>
        <v/>
      </c>
      <c r="O2850" s="11">
        <f>IF(L2850="","",IF(L2850&gt;M2850,3,IF(L2850=M2850,1,0)))</f>
        <v/>
      </c>
      <c r="P2850" s="31">
        <f>IF(I2850="H",INDEX(Matches!$L:$L,AA2850),INDEX(Matches!$N:$N,AA2850))</f>
        <v/>
      </c>
      <c r="Q2850" s="31">
        <f>INDEX(Matches!$M:$M,AA2850)</f>
        <v/>
      </c>
      <c r="R2850" s="31">
        <f>IF(I2850="H",INDEX(Matches!$N:$N,AA2850),INDEX(Matches!$L:$L,AA2850))</f>
        <v/>
      </c>
      <c r="S2850" s="33">
        <f>IF(I2850="H",INDEX(Matches!$O:$O,AA2850),INDEX(Matches!$P:$P,AA2850))</f>
        <v/>
      </c>
      <c r="T2850" s="33">
        <f>IF(INDEX(Matches!$J:$J,AA2850)="","",IF(I2850="H",INDEX(Matches!$J:$J,AA2850),INDEX(Matches!$K:$K,AA2850)))</f>
        <v/>
      </c>
      <c r="U2850" s="33">
        <f>IF(INDEX(Matches!$K:$K,AA2850)="","",IF(I2850="H",INDEX(Matches!$K:$K,AA2850),INDEX(Matches!$J:$J,AA2850)))</f>
        <v/>
      </c>
      <c r="V2850" s="30">
        <f>IF(T2850="","",T2850-U2850)</f>
        <v/>
      </c>
      <c r="W2850" s="33">
        <f>IF(I2850="H",INDEX(Matches!$T:$T,AA2850),INDEX(Matches!$U:$U,AA2850))</f>
        <v/>
      </c>
      <c r="X2850" s="11">
        <f>INDEX(Matches!$X:$X,AA2850)</f>
        <v/>
      </c>
      <c r="Y2850" s="30">
        <f>IF(O2850="","",O2850-S2850)</f>
        <v/>
      </c>
      <c r="Z2850" s="30">
        <f>IF(W2850="","",W2850-S2850)</f>
        <v/>
      </c>
      <c r="AA2850" s="24">
        <f>MATCH(J2850,Matches!$A:$A,0)</f>
        <v/>
      </c>
      <c r="AB2850" s="33" t="n"/>
      <c r="AC2850" s="33" t="n">
        <v>1.423034517048417</v>
      </c>
      <c r="AD2850" s="24" t="n"/>
      <c r="AE2850" s="24" t="n">
        <v>5</v>
      </c>
      <c r="AF2850" s="33" t="n"/>
      <c r="AG2850" s="33" t="n"/>
    </row>
    <row r="2851">
      <c r="A2851" s="24" t="inlineStr">
        <is>
          <t>Stockport|20</t>
        </is>
      </c>
      <c r="B2851" s="24" t="inlineStr">
        <is>
          <t>E2</t>
        </is>
      </c>
      <c r="C2851" s="24" t="inlineStr">
        <is>
          <t>League One</t>
        </is>
      </c>
      <c r="D2851" s="24" t="inlineStr">
        <is>
          <t>Stockport</t>
        </is>
      </c>
      <c r="E2851" s="24" t="n">
        <v>20</v>
      </c>
      <c r="F2851" s="24" t="n">
        <v>5</v>
      </c>
      <c r="G2851" s="29" t="n">
        <v>46375.625</v>
      </c>
      <c r="H2851" s="24" t="inlineStr">
        <is>
          <t>MK Dons</t>
        </is>
      </c>
      <c r="I2851" s="24" t="inlineStr">
        <is>
          <t>H</t>
        </is>
      </c>
      <c r="J2851" s="24" t="inlineStr">
        <is>
          <t>E2-Stockpor-MKDons</t>
        </is>
      </c>
      <c r="K2851" s="24" t="n">
        <v>6</v>
      </c>
      <c r="L2851" s="11">
        <f>IF(INDEX(Matches!$X:$X,AA2851)=0,"",IF(I2851="H",INDEX(Matches!$H:$H,AA2851),INDEX(Matches!$I:$I,AA2851)))</f>
        <v/>
      </c>
      <c r="M2851" s="11">
        <f>IF(INDEX(Matches!$X:$X,AA2851)=0,"",IF(I2851="H",INDEX(Matches!$I:$I,AA2851),INDEX(Matches!$H:$H,AA2851)))</f>
        <v/>
      </c>
      <c r="N2851" s="11">
        <f>IF(L2851="","",IF(L2851&gt;M2851,"W",IF(L2851=M2851,"D","L")))</f>
        <v/>
      </c>
      <c r="O2851" s="11">
        <f>IF(L2851="","",IF(L2851&gt;M2851,3,IF(L2851=M2851,1,0)))</f>
        <v/>
      </c>
      <c r="P2851" s="31">
        <f>IF(I2851="H",INDEX(Matches!$L:$L,AA2851),INDEX(Matches!$N:$N,AA2851))</f>
        <v/>
      </c>
      <c r="Q2851" s="31">
        <f>INDEX(Matches!$M:$M,AA2851)</f>
        <v/>
      </c>
      <c r="R2851" s="31">
        <f>IF(I2851="H",INDEX(Matches!$N:$N,AA2851),INDEX(Matches!$L:$L,AA2851))</f>
        <v/>
      </c>
      <c r="S2851" s="33">
        <f>IF(I2851="H",INDEX(Matches!$O:$O,AA2851),INDEX(Matches!$P:$P,AA2851))</f>
        <v/>
      </c>
      <c r="T2851" s="33">
        <f>IF(INDEX(Matches!$J:$J,AA2851)="","",IF(I2851="H",INDEX(Matches!$J:$J,AA2851),INDEX(Matches!$K:$K,AA2851)))</f>
        <v/>
      </c>
      <c r="U2851" s="33">
        <f>IF(INDEX(Matches!$K:$K,AA2851)="","",IF(I2851="H",INDEX(Matches!$K:$K,AA2851),INDEX(Matches!$J:$J,AA2851)))</f>
        <v/>
      </c>
      <c r="V2851" s="30">
        <f>IF(T2851="","",T2851-U2851)</f>
        <v/>
      </c>
      <c r="W2851" s="33">
        <f>IF(I2851="H",INDEX(Matches!$T:$T,AA2851),INDEX(Matches!$U:$U,AA2851))</f>
        <v/>
      </c>
      <c r="X2851" s="11">
        <f>INDEX(Matches!$X:$X,AA2851)</f>
        <v/>
      </c>
      <c r="Y2851" s="30">
        <f>IF(O2851="","",O2851-S2851)</f>
        <v/>
      </c>
      <c r="Z2851" s="30">
        <f>IF(W2851="","",W2851-S2851)</f>
        <v/>
      </c>
      <c r="AA2851" s="24">
        <f>MATCH(J2851,Matches!$A:$A,0)</f>
        <v/>
      </c>
      <c r="AB2851" s="33" t="n"/>
      <c r="AC2851" s="33" t="n">
        <v>1.61629684571925</v>
      </c>
      <c r="AD2851" s="24" t="n"/>
      <c r="AE2851" s="24" t="n">
        <v>5</v>
      </c>
      <c r="AF2851" s="33" t="n"/>
      <c r="AG2851" s="33" t="n"/>
    </row>
    <row r="2852">
      <c r="A2852" s="24" t="inlineStr">
        <is>
          <t>Stockport|21</t>
        </is>
      </c>
      <c r="B2852" s="24" t="inlineStr">
        <is>
          <t>E2</t>
        </is>
      </c>
      <c r="C2852" s="24" t="inlineStr">
        <is>
          <t>League One</t>
        </is>
      </c>
      <c r="D2852" s="24" t="inlineStr">
        <is>
          <t>Stockport</t>
        </is>
      </c>
      <c r="E2852" s="24" t="n">
        <v>21</v>
      </c>
      <c r="F2852" s="24" t="n">
        <v>6</v>
      </c>
      <c r="G2852" s="29" t="n">
        <v>46382.625</v>
      </c>
      <c r="H2852" s="24" t="inlineStr">
        <is>
          <t>Bradford</t>
        </is>
      </c>
      <c r="I2852" s="24" t="inlineStr">
        <is>
          <t>A</t>
        </is>
      </c>
      <c r="J2852" s="24" t="inlineStr">
        <is>
          <t>E2-Bradford-Stockpor</t>
        </is>
      </c>
      <c r="K2852" s="24" t="n">
        <v>8</v>
      </c>
      <c r="L2852" s="11">
        <f>IF(INDEX(Matches!$X:$X,AA2852)=0,"",IF(I2852="H",INDEX(Matches!$H:$H,AA2852),INDEX(Matches!$I:$I,AA2852)))</f>
        <v/>
      </c>
      <c r="M2852" s="11">
        <f>IF(INDEX(Matches!$X:$X,AA2852)=0,"",IF(I2852="H",INDEX(Matches!$I:$I,AA2852),INDEX(Matches!$H:$H,AA2852)))</f>
        <v/>
      </c>
      <c r="N2852" s="11">
        <f>IF(L2852="","",IF(L2852&gt;M2852,"W",IF(L2852=M2852,"D","L")))</f>
        <v/>
      </c>
      <c r="O2852" s="11">
        <f>IF(L2852="","",IF(L2852&gt;M2852,3,IF(L2852=M2852,1,0)))</f>
        <v/>
      </c>
      <c r="P2852" s="31">
        <f>IF(I2852="H",INDEX(Matches!$L:$L,AA2852),INDEX(Matches!$N:$N,AA2852))</f>
        <v/>
      </c>
      <c r="Q2852" s="31">
        <f>INDEX(Matches!$M:$M,AA2852)</f>
        <v/>
      </c>
      <c r="R2852" s="31">
        <f>IF(I2852="H",INDEX(Matches!$N:$N,AA2852),INDEX(Matches!$L:$L,AA2852))</f>
        <v/>
      </c>
      <c r="S2852" s="33">
        <f>IF(I2852="H",INDEX(Matches!$O:$O,AA2852),INDEX(Matches!$P:$P,AA2852))</f>
        <v/>
      </c>
      <c r="T2852" s="33">
        <f>IF(INDEX(Matches!$J:$J,AA2852)="","",IF(I2852="H",INDEX(Matches!$J:$J,AA2852),INDEX(Matches!$K:$K,AA2852)))</f>
        <v/>
      </c>
      <c r="U2852" s="33">
        <f>IF(INDEX(Matches!$K:$K,AA2852)="","",IF(I2852="H",INDEX(Matches!$K:$K,AA2852),INDEX(Matches!$J:$J,AA2852)))</f>
        <v/>
      </c>
      <c r="V2852" s="30">
        <f>IF(T2852="","",T2852-U2852)</f>
        <v/>
      </c>
      <c r="W2852" s="33">
        <f>IF(I2852="H",INDEX(Matches!$T:$T,AA2852),INDEX(Matches!$U:$U,AA2852))</f>
        <v/>
      </c>
      <c r="X2852" s="11">
        <f>INDEX(Matches!$X:$X,AA2852)</f>
        <v/>
      </c>
      <c r="Y2852" s="30">
        <f>IF(O2852="","",O2852-S2852)</f>
        <v/>
      </c>
      <c r="Z2852" s="30">
        <f>IF(W2852="","",W2852-S2852)</f>
        <v/>
      </c>
      <c r="AA2852" s="24">
        <f>MATCH(J2852,Matches!$A:$A,0)</f>
        <v/>
      </c>
      <c r="AB2852" s="33" t="n"/>
      <c r="AC2852" s="33" t="n">
        <v>1.28355280163527</v>
      </c>
      <c r="AD2852" s="24" t="n"/>
      <c r="AE2852" s="24" t="n">
        <v>6</v>
      </c>
      <c r="AF2852" s="33" t="n"/>
      <c r="AG2852" s="33" t="n"/>
    </row>
    <row r="2853">
      <c r="A2853" s="24" t="inlineStr">
        <is>
          <t>Stockport|22</t>
        </is>
      </c>
      <c r="B2853" s="24" t="inlineStr">
        <is>
          <t>E2</t>
        </is>
      </c>
      <c r="C2853" s="24" t="inlineStr">
        <is>
          <t>League One</t>
        </is>
      </c>
      <c r="D2853" s="24" t="inlineStr">
        <is>
          <t>Stockport</t>
        </is>
      </c>
      <c r="E2853" s="24" t="n">
        <v>22</v>
      </c>
      <c r="F2853" s="24" t="n">
        <v>6</v>
      </c>
      <c r="G2853" s="29" t="n">
        <v>46385.82291666666</v>
      </c>
      <c r="H2853" s="24" t="inlineStr">
        <is>
          <t>Huddersfield</t>
        </is>
      </c>
      <c r="I2853" s="24" t="inlineStr">
        <is>
          <t>H</t>
        </is>
      </c>
      <c r="J2853" s="24" t="inlineStr">
        <is>
          <t>E2-Stockpor-Huddersf</t>
        </is>
      </c>
      <c r="K2853" s="24" t="n">
        <v>4</v>
      </c>
      <c r="L2853" s="11">
        <f>IF(INDEX(Matches!$X:$X,AA2853)=0,"",IF(I2853="H",INDEX(Matches!$H:$H,AA2853),INDEX(Matches!$I:$I,AA2853)))</f>
        <v/>
      </c>
      <c r="M2853" s="11">
        <f>IF(INDEX(Matches!$X:$X,AA2853)=0,"",IF(I2853="H",INDEX(Matches!$I:$I,AA2853),INDEX(Matches!$H:$H,AA2853)))</f>
        <v/>
      </c>
      <c r="N2853" s="11">
        <f>IF(L2853="","",IF(L2853&gt;M2853,"W",IF(L2853=M2853,"D","L")))</f>
        <v/>
      </c>
      <c r="O2853" s="11">
        <f>IF(L2853="","",IF(L2853&gt;M2853,3,IF(L2853=M2853,1,0)))</f>
        <v/>
      </c>
      <c r="P2853" s="31">
        <f>IF(I2853="H",INDEX(Matches!$L:$L,AA2853),INDEX(Matches!$N:$N,AA2853))</f>
        <v/>
      </c>
      <c r="Q2853" s="31">
        <f>INDEX(Matches!$M:$M,AA2853)</f>
        <v/>
      </c>
      <c r="R2853" s="31">
        <f>IF(I2853="H",INDEX(Matches!$N:$N,AA2853),INDEX(Matches!$L:$L,AA2853))</f>
        <v/>
      </c>
      <c r="S2853" s="33">
        <f>IF(I2853="H",INDEX(Matches!$O:$O,AA2853),INDEX(Matches!$P:$P,AA2853))</f>
        <v/>
      </c>
      <c r="T2853" s="33">
        <f>IF(INDEX(Matches!$J:$J,AA2853)="","",IF(I2853="H",INDEX(Matches!$J:$J,AA2853),INDEX(Matches!$K:$K,AA2853)))</f>
        <v/>
      </c>
      <c r="U2853" s="33">
        <f>IF(INDEX(Matches!$K:$K,AA2853)="","",IF(I2853="H",INDEX(Matches!$K:$K,AA2853),INDEX(Matches!$J:$J,AA2853)))</f>
        <v/>
      </c>
      <c r="V2853" s="30">
        <f>IF(T2853="","",T2853-U2853)</f>
        <v/>
      </c>
      <c r="W2853" s="33">
        <f>IF(I2853="H",INDEX(Matches!$T:$T,AA2853),INDEX(Matches!$U:$U,AA2853))</f>
        <v/>
      </c>
      <c r="X2853" s="11">
        <f>INDEX(Matches!$X:$X,AA2853)</f>
        <v/>
      </c>
      <c r="Y2853" s="30">
        <f>IF(O2853="","",O2853-S2853)</f>
        <v/>
      </c>
      <c r="Z2853" s="30">
        <f>IF(W2853="","",W2853-S2853)</f>
        <v/>
      </c>
      <c r="AA2853" s="24">
        <f>MATCH(J2853,Matches!$A:$A,0)</f>
        <v/>
      </c>
      <c r="AB2853" s="33" t="n"/>
      <c r="AC2853" s="33" t="n">
        <v>1.470780852561744</v>
      </c>
      <c r="AD2853" s="24" t="n"/>
      <c r="AE2853" s="24" t="n">
        <v>6</v>
      </c>
      <c r="AF2853" s="33" t="n"/>
      <c r="AG2853" s="33" t="n"/>
    </row>
    <row r="2854">
      <c r="A2854" s="24" t="inlineStr">
        <is>
          <t>Stockport|23</t>
        </is>
      </c>
      <c r="B2854" s="24" t="inlineStr">
        <is>
          <t>E2</t>
        </is>
      </c>
      <c r="C2854" s="24" t="inlineStr">
        <is>
          <t>League One</t>
        </is>
      </c>
      <c r="D2854" s="24" t="inlineStr">
        <is>
          <t>Stockport</t>
        </is>
      </c>
      <c r="E2854" s="24" t="n">
        <v>23</v>
      </c>
      <c r="F2854" s="24" t="n">
        <v>6</v>
      </c>
      <c r="G2854" s="29" t="n">
        <v>46389.625</v>
      </c>
      <c r="H2854" s="24" t="inlineStr">
        <is>
          <t>Burton</t>
        </is>
      </c>
      <c r="I2854" s="24" t="inlineStr">
        <is>
          <t>H</t>
        </is>
      </c>
      <c r="J2854" s="24" t="inlineStr">
        <is>
          <t>E2-Stockpor-Burton</t>
        </is>
      </c>
      <c r="K2854" s="24" t="n">
        <v>22</v>
      </c>
      <c r="L2854" s="11">
        <f>IF(INDEX(Matches!$X:$X,AA2854)=0,"",IF(I2854="H",INDEX(Matches!$H:$H,AA2854),INDEX(Matches!$I:$I,AA2854)))</f>
        <v/>
      </c>
      <c r="M2854" s="11">
        <f>IF(INDEX(Matches!$X:$X,AA2854)=0,"",IF(I2854="H",INDEX(Matches!$I:$I,AA2854),INDEX(Matches!$H:$H,AA2854)))</f>
        <v/>
      </c>
      <c r="N2854" s="11">
        <f>IF(L2854="","",IF(L2854&gt;M2854,"W",IF(L2854=M2854,"D","L")))</f>
        <v/>
      </c>
      <c r="O2854" s="11">
        <f>IF(L2854="","",IF(L2854&gt;M2854,3,IF(L2854=M2854,1,0)))</f>
        <v/>
      </c>
      <c r="P2854" s="31">
        <f>IF(I2854="H",INDEX(Matches!$L:$L,AA2854),INDEX(Matches!$N:$N,AA2854))</f>
        <v/>
      </c>
      <c r="Q2854" s="31">
        <f>INDEX(Matches!$M:$M,AA2854)</f>
        <v/>
      </c>
      <c r="R2854" s="31">
        <f>IF(I2854="H",INDEX(Matches!$N:$N,AA2854),INDEX(Matches!$L:$L,AA2854))</f>
        <v/>
      </c>
      <c r="S2854" s="33">
        <f>IF(I2854="H",INDEX(Matches!$O:$O,AA2854),INDEX(Matches!$P:$P,AA2854))</f>
        <v/>
      </c>
      <c r="T2854" s="33">
        <f>IF(INDEX(Matches!$J:$J,AA2854)="","",IF(I2854="H",INDEX(Matches!$J:$J,AA2854),INDEX(Matches!$K:$K,AA2854)))</f>
        <v/>
      </c>
      <c r="U2854" s="33">
        <f>IF(INDEX(Matches!$K:$K,AA2854)="","",IF(I2854="H",INDEX(Matches!$K:$K,AA2854),INDEX(Matches!$J:$J,AA2854)))</f>
        <v/>
      </c>
      <c r="V2854" s="30">
        <f>IF(T2854="","",T2854-U2854)</f>
        <v/>
      </c>
      <c r="W2854" s="33">
        <f>IF(I2854="H",INDEX(Matches!$T:$T,AA2854),INDEX(Matches!$U:$U,AA2854))</f>
        <v/>
      </c>
      <c r="X2854" s="11">
        <f>INDEX(Matches!$X:$X,AA2854)</f>
        <v/>
      </c>
      <c r="Y2854" s="30">
        <f>IF(O2854="","",O2854-S2854)</f>
        <v/>
      </c>
      <c r="Z2854" s="30">
        <f>IF(W2854="","",W2854-S2854)</f>
        <v/>
      </c>
      <c r="AA2854" s="24">
        <f>MATCH(J2854,Matches!$A:$A,0)</f>
        <v/>
      </c>
      <c r="AB2854" s="33" t="n"/>
      <c r="AC2854" s="33" t="n">
        <v>1.899290429918043</v>
      </c>
      <c r="AD2854" s="24" t="n"/>
      <c r="AE2854" s="24" t="n">
        <v>6</v>
      </c>
      <c r="AF2854" s="33" t="n"/>
      <c r="AG2854" s="33" t="n"/>
    </row>
    <row r="2855">
      <c r="A2855" s="24" t="inlineStr">
        <is>
          <t>Stockport|24</t>
        </is>
      </c>
      <c r="B2855" s="24" t="inlineStr">
        <is>
          <t>E2</t>
        </is>
      </c>
      <c r="C2855" s="24" t="inlineStr">
        <is>
          <t>League One</t>
        </is>
      </c>
      <c r="D2855" s="24" t="inlineStr">
        <is>
          <t>Stockport</t>
        </is>
      </c>
      <c r="E2855" s="24" t="n">
        <v>24</v>
      </c>
      <c r="F2855" s="24" t="n">
        <v>6</v>
      </c>
      <c r="G2855" s="29" t="n">
        <v>46396.625</v>
      </c>
      <c r="H2855" s="24" t="inlineStr">
        <is>
          <t>MK Dons</t>
        </is>
      </c>
      <c r="I2855" s="24" t="inlineStr">
        <is>
          <t>A</t>
        </is>
      </c>
      <c r="J2855" s="24" t="inlineStr">
        <is>
          <t>E2-MKDons-Stockpor</t>
        </is>
      </c>
      <c r="K2855" s="24" t="n">
        <v>6</v>
      </c>
      <c r="L2855" s="11">
        <f>IF(INDEX(Matches!$X:$X,AA2855)=0,"",IF(I2855="H",INDEX(Matches!$H:$H,AA2855),INDEX(Matches!$I:$I,AA2855)))</f>
        <v/>
      </c>
      <c r="M2855" s="11">
        <f>IF(INDEX(Matches!$X:$X,AA2855)=0,"",IF(I2855="H",INDEX(Matches!$I:$I,AA2855),INDEX(Matches!$H:$H,AA2855)))</f>
        <v/>
      </c>
      <c r="N2855" s="11">
        <f>IF(L2855="","",IF(L2855&gt;M2855,"W",IF(L2855=M2855,"D","L")))</f>
        <v/>
      </c>
      <c r="O2855" s="11">
        <f>IF(L2855="","",IF(L2855&gt;M2855,3,IF(L2855=M2855,1,0)))</f>
        <v/>
      </c>
      <c r="P2855" s="31">
        <f>IF(I2855="H",INDEX(Matches!$L:$L,AA2855),INDEX(Matches!$N:$N,AA2855))</f>
        <v/>
      </c>
      <c r="Q2855" s="31">
        <f>INDEX(Matches!$M:$M,AA2855)</f>
        <v/>
      </c>
      <c r="R2855" s="31">
        <f>IF(I2855="H",INDEX(Matches!$N:$N,AA2855),INDEX(Matches!$L:$L,AA2855))</f>
        <v/>
      </c>
      <c r="S2855" s="33">
        <f>IF(I2855="H",INDEX(Matches!$O:$O,AA2855),INDEX(Matches!$P:$P,AA2855))</f>
        <v/>
      </c>
      <c r="T2855" s="33">
        <f>IF(INDEX(Matches!$J:$J,AA2855)="","",IF(I2855="H",INDEX(Matches!$J:$J,AA2855),INDEX(Matches!$K:$K,AA2855)))</f>
        <v/>
      </c>
      <c r="U2855" s="33">
        <f>IF(INDEX(Matches!$K:$K,AA2855)="","",IF(I2855="H",INDEX(Matches!$K:$K,AA2855),INDEX(Matches!$J:$J,AA2855)))</f>
        <v/>
      </c>
      <c r="V2855" s="30">
        <f>IF(T2855="","",T2855-U2855)</f>
        <v/>
      </c>
      <c r="W2855" s="33">
        <f>IF(I2855="H",INDEX(Matches!$T:$T,AA2855),INDEX(Matches!$U:$U,AA2855))</f>
        <v/>
      </c>
      <c r="X2855" s="11">
        <f>INDEX(Matches!$X:$X,AA2855)</f>
        <v/>
      </c>
      <c r="Y2855" s="30">
        <f>IF(O2855="","",O2855-S2855)</f>
        <v/>
      </c>
      <c r="Z2855" s="30">
        <f>IF(W2855="","",W2855-S2855)</f>
        <v/>
      </c>
      <c r="AA2855" s="24">
        <f>MATCH(J2855,Matches!$A:$A,0)</f>
        <v/>
      </c>
      <c r="AB2855" s="33" t="n"/>
      <c r="AC2855" s="33" t="n">
        <v>1.28887758577298</v>
      </c>
      <c r="AD2855" s="24" t="n"/>
      <c r="AE2855" s="24" t="n">
        <v>6</v>
      </c>
      <c r="AF2855" s="33" t="n"/>
      <c r="AG2855" s="33" t="n"/>
    </row>
    <row r="2856">
      <c r="A2856" s="24" t="inlineStr">
        <is>
          <t>Stockport|25</t>
        </is>
      </c>
      <c r="B2856" s="24" t="inlineStr">
        <is>
          <t>E2</t>
        </is>
      </c>
      <c r="C2856" s="24" t="inlineStr">
        <is>
          <t>League One</t>
        </is>
      </c>
      <c r="D2856" s="24" t="inlineStr">
        <is>
          <t>Stockport</t>
        </is>
      </c>
      <c r="E2856" s="24" t="n">
        <v>25</v>
      </c>
      <c r="F2856" s="24" t="n">
        <v>7</v>
      </c>
      <c r="G2856" s="29" t="n">
        <v>46403.625</v>
      </c>
      <c r="H2856" s="24" t="inlineStr">
        <is>
          <t>Bromley</t>
        </is>
      </c>
      <c r="I2856" s="24" t="inlineStr">
        <is>
          <t>A</t>
        </is>
      </c>
      <c r="J2856" s="24" t="inlineStr">
        <is>
          <t>E2-Bromley-Stockpor</t>
        </is>
      </c>
      <c r="K2856" s="24" t="n">
        <v>24</v>
      </c>
      <c r="L2856" s="11">
        <f>IF(INDEX(Matches!$X:$X,AA2856)=0,"",IF(I2856="H",INDEX(Matches!$H:$H,AA2856),INDEX(Matches!$I:$I,AA2856)))</f>
        <v/>
      </c>
      <c r="M2856" s="11">
        <f>IF(INDEX(Matches!$X:$X,AA2856)=0,"",IF(I2856="H",INDEX(Matches!$I:$I,AA2856),INDEX(Matches!$H:$H,AA2856)))</f>
        <v/>
      </c>
      <c r="N2856" s="11">
        <f>IF(L2856="","",IF(L2856&gt;M2856,"W",IF(L2856=M2856,"D","L")))</f>
        <v/>
      </c>
      <c r="O2856" s="11">
        <f>IF(L2856="","",IF(L2856&gt;M2856,3,IF(L2856=M2856,1,0)))</f>
        <v/>
      </c>
      <c r="P2856" s="31">
        <f>IF(I2856="H",INDEX(Matches!$L:$L,AA2856),INDEX(Matches!$N:$N,AA2856))</f>
        <v/>
      </c>
      <c r="Q2856" s="31">
        <f>INDEX(Matches!$M:$M,AA2856)</f>
        <v/>
      </c>
      <c r="R2856" s="31">
        <f>IF(I2856="H",INDEX(Matches!$N:$N,AA2856),INDEX(Matches!$L:$L,AA2856))</f>
        <v/>
      </c>
      <c r="S2856" s="33">
        <f>IF(I2856="H",INDEX(Matches!$O:$O,AA2856),INDEX(Matches!$P:$P,AA2856))</f>
        <v/>
      </c>
      <c r="T2856" s="33">
        <f>IF(INDEX(Matches!$J:$J,AA2856)="","",IF(I2856="H",INDEX(Matches!$J:$J,AA2856),INDEX(Matches!$K:$K,AA2856)))</f>
        <v/>
      </c>
      <c r="U2856" s="33">
        <f>IF(INDEX(Matches!$K:$K,AA2856)="","",IF(I2856="H",INDEX(Matches!$K:$K,AA2856),INDEX(Matches!$J:$J,AA2856)))</f>
        <v/>
      </c>
      <c r="V2856" s="30">
        <f>IF(T2856="","",T2856-U2856)</f>
        <v/>
      </c>
      <c r="W2856" s="33">
        <f>IF(I2856="H",INDEX(Matches!$T:$T,AA2856),INDEX(Matches!$U:$U,AA2856))</f>
        <v/>
      </c>
      <c r="X2856" s="11">
        <f>INDEX(Matches!$X:$X,AA2856)</f>
        <v/>
      </c>
      <c r="Y2856" s="30">
        <f>IF(O2856="","",O2856-S2856)</f>
        <v/>
      </c>
      <c r="Z2856" s="30">
        <f>IF(W2856="","",W2856-S2856)</f>
        <v/>
      </c>
      <c r="AA2856" s="24">
        <f>MATCH(J2856,Matches!$A:$A,0)</f>
        <v/>
      </c>
      <c r="AB2856" s="33" t="n"/>
      <c r="AC2856" s="33" t="n">
        <v>1.706603001983774</v>
      </c>
      <c r="AD2856" s="24" t="n"/>
      <c r="AE2856" s="24" t="n">
        <v>7</v>
      </c>
      <c r="AF2856" s="33" t="n"/>
      <c r="AG2856" s="33" t="n"/>
    </row>
    <row r="2857">
      <c r="A2857" s="24" t="inlineStr">
        <is>
          <t>Stockport|26</t>
        </is>
      </c>
      <c r="B2857" s="24" t="inlineStr">
        <is>
          <t>E2</t>
        </is>
      </c>
      <c r="C2857" s="24" t="inlineStr">
        <is>
          <t>League One</t>
        </is>
      </c>
      <c r="D2857" s="24" t="inlineStr">
        <is>
          <t>Stockport</t>
        </is>
      </c>
      <c r="E2857" s="24" t="n">
        <v>26</v>
      </c>
      <c r="F2857" s="24" t="n">
        <v>7</v>
      </c>
      <c r="G2857" s="29" t="n">
        <v>46406.82291666666</v>
      </c>
      <c r="H2857" s="24" t="inlineStr">
        <is>
          <t>Doncaster</t>
        </is>
      </c>
      <c r="I2857" s="24" t="inlineStr">
        <is>
          <t>H</t>
        </is>
      </c>
      <c r="J2857" s="24" t="inlineStr">
        <is>
          <t>E2-Stockpor-Doncaste</t>
        </is>
      </c>
      <c r="K2857" s="24" t="n">
        <v>15</v>
      </c>
      <c r="L2857" s="11">
        <f>IF(INDEX(Matches!$X:$X,AA2857)=0,"",IF(I2857="H",INDEX(Matches!$H:$H,AA2857),INDEX(Matches!$I:$I,AA2857)))</f>
        <v/>
      </c>
      <c r="M2857" s="11">
        <f>IF(INDEX(Matches!$X:$X,AA2857)=0,"",IF(I2857="H",INDEX(Matches!$I:$I,AA2857),INDEX(Matches!$H:$H,AA2857)))</f>
        <v/>
      </c>
      <c r="N2857" s="11">
        <f>IF(L2857="","",IF(L2857&gt;M2857,"W",IF(L2857=M2857,"D","L")))</f>
        <v/>
      </c>
      <c r="O2857" s="11">
        <f>IF(L2857="","",IF(L2857&gt;M2857,3,IF(L2857=M2857,1,0)))</f>
        <v/>
      </c>
      <c r="P2857" s="31">
        <f>IF(I2857="H",INDEX(Matches!$L:$L,AA2857),INDEX(Matches!$N:$N,AA2857))</f>
        <v/>
      </c>
      <c r="Q2857" s="31">
        <f>INDEX(Matches!$M:$M,AA2857)</f>
        <v/>
      </c>
      <c r="R2857" s="31">
        <f>IF(I2857="H",INDEX(Matches!$N:$N,AA2857),INDEX(Matches!$L:$L,AA2857))</f>
        <v/>
      </c>
      <c r="S2857" s="33">
        <f>IF(I2857="H",INDEX(Matches!$O:$O,AA2857),INDEX(Matches!$P:$P,AA2857))</f>
        <v/>
      </c>
      <c r="T2857" s="33">
        <f>IF(INDEX(Matches!$J:$J,AA2857)="","",IF(I2857="H",INDEX(Matches!$J:$J,AA2857),INDEX(Matches!$K:$K,AA2857)))</f>
        <v/>
      </c>
      <c r="U2857" s="33">
        <f>IF(INDEX(Matches!$K:$K,AA2857)="","",IF(I2857="H",INDEX(Matches!$K:$K,AA2857),INDEX(Matches!$J:$J,AA2857)))</f>
        <v/>
      </c>
      <c r="V2857" s="30">
        <f>IF(T2857="","",T2857-U2857)</f>
        <v/>
      </c>
      <c r="W2857" s="33">
        <f>IF(I2857="H",INDEX(Matches!$T:$T,AA2857),INDEX(Matches!$U:$U,AA2857))</f>
        <v/>
      </c>
      <c r="X2857" s="11">
        <f>INDEX(Matches!$X:$X,AA2857)</f>
        <v/>
      </c>
      <c r="Y2857" s="30">
        <f>IF(O2857="","",O2857-S2857)</f>
        <v/>
      </c>
      <c r="Z2857" s="30">
        <f>IF(W2857="","",W2857-S2857)</f>
        <v/>
      </c>
      <c r="AA2857" s="24">
        <f>MATCH(J2857,Matches!$A:$A,0)</f>
        <v/>
      </c>
      <c r="AB2857" s="33" t="n"/>
      <c r="AC2857" s="33" t="n">
        <v>1.761077163261529</v>
      </c>
      <c r="AD2857" s="24" t="n"/>
      <c r="AE2857" s="24" t="n">
        <v>7</v>
      </c>
      <c r="AF2857" s="33" t="n"/>
      <c r="AG2857" s="33" t="n"/>
    </row>
    <row r="2858">
      <c r="A2858" s="24" t="inlineStr">
        <is>
          <t>Stockport|27</t>
        </is>
      </c>
      <c r="B2858" s="24" t="inlineStr">
        <is>
          <t>E2</t>
        </is>
      </c>
      <c r="C2858" s="24" t="inlineStr">
        <is>
          <t>League One</t>
        </is>
      </c>
      <c r="D2858" s="24" t="inlineStr">
        <is>
          <t>Stockport</t>
        </is>
      </c>
      <c r="E2858" s="24" t="n">
        <v>27</v>
      </c>
      <c r="F2858" s="24" t="n">
        <v>7</v>
      </c>
      <c r="G2858" s="29" t="n">
        <v>46410.625</v>
      </c>
      <c r="H2858" s="24" t="inlineStr">
        <is>
          <t>Notts County</t>
        </is>
      </c>
      <c r="I2858" s="24" t="inlineStr">
        <is>
          <t>H</t>
        </is>
      </c>
      <c r="J2858" s="24" t="inlineStr">
        <is>
          <t>E2-Stockpor-NottsCou</t>
        </is>
      </c>
      <c r="K2858" s="24" t="n">
        <v>18</v>
      </c>
      <c r="L2858" s="11">
        <f>IF(INDEX(Matches!$X:$X,AA2858)=0,"",IF(I2858="H",INDEX(Matches!$H:$H,AA2858),INDEX(Matches!$I:$I,AA2858)))</f>
        <v/>
      </c>
      <c r="M2858" s="11">
        <f>IF(INDEX(Matches!$X:$X,AA2858)=0,"",IF(I2858="H",INDEX(Matches!$I:$I,AA2858),INDEX(Matches!$H:$H,AA2858)))</f>
        <v/>
      </c>
      <c r="N2858" s="11">
        <f>IF(L2858="","",IF(L2858&gt;M2858,"W",IF(L2858=M2858,"D","L")))</f>
        <v/>
      </c>
      <c r="O2858" s="11">
        <f>IF(L2858="","",IF(L2858&gt;M2858,3,IF(L2858=M2858,1,0)))</f>
        <v/>
      </c>
      <c r="P2858" s="31">
        <f>IF(I2858="H",INDEX(Matches!$L:$L,AA2858),INDEX(Matches!$N:$N,AA2858))</f>
        <v/>
      </c>
      <c r="Q2858" s="31">
        <f>INDEX(Matches!$M:$M,AA2858)</f>
        <v/>
      </c>
      <c r="R2858" s="31">
        <f>IF(I2858="H",INDEX(Matches!$N:$N,AA2858),INDEX(Matches!$L:$L,AA2858))</f>
        <v/>
      </c>
      <c r="S2858" s="33">
        <f>IF(I2858="H",INDEX(Matches!$O:$O,AA2858),INDEX(Matches!$P:$P,AA2858))</f>
        <v/>
      </c>
      <c r="T2858" s="33">
        <f>IF(INDEX(Matches!$J:$J,AA2858)="","",IF(I2858="H",INDEX(Matches!$J:$J,AA2858),INDEX(Matches!$K:$K,AA2858)))</f>
        <v/>
      </c>
      <c r="U2858" s="33">
        <f>IF(INDEX(Matches!$K:$K,AA2858)="","",IF(I2858="H",INDEX(Matches!$K:$K,AA2858),INDEX(Matches!$J:$J,AA2858)))</f>
        <v/>
      </c>
      <c r="V2858" s="30">
        <f>IF(T2858="","",T2858-U2858)</f>
        <v/>
      </c>
      <c r="W2858" s="33">
        <f>IF(I2858="H",INDEX(Matches!$T:$T,AA2858),INDEX(Matches!$U:$U,AA2858))</f>
        <v/>
      </c>
      <c r="X2858" s="11">
        <f>INDEX(Matches!$X:$X,AA2858)</f>
        <v/>
      </c>
      <c r="Y2858" s="30">
        <f>IF(O2858="","",O2858-S2858)</f>
        <v/>
      </c>
      <c r="Z2858" s="30">
        <f>IF(W2858="","",W2858-S2858)</f>
        <v/>
      </c>
      <c r="AA2858" s="24">
        <f>MATCH(J2858,Matches!$A:$A,0)</f>
        <v/>
      </c>
      <c r="AB2858" s="33" t="n"/>
      <c r="AC2858" s="33" t="n">
        <v>1.7437578238099</v>
      </c>
      <c r="AD2858" s="24" t="n"/>
      <c r="AE2858" s="24" t="n">
        <v>7</v>
      </c>
      <c r="AF2858" s="33" t="n"/>
      <c r="AG2858" s="33" t="n"/>
    </row>
    <row r="2859">
      <c r="A2859" s="24" t="inlineStr">
        <is>
          <t>Stockport|28</t>
        </is>
      </c>
      <c r="B2859" s="24" t="inlineStr">
        <is>
          <t>E2</t>
        </is>
      </c>
      <c r="C2859" s="24" t="inlineStr">
        <is>
          <t>League One</t>
        </is>
      </c>
      <c r="D2859" s="24" t="inlineStr">
        <is>
          <t>Stockport</t>
        </is>
      </c>
      <c r="E2859" s="24" t="n">
        <v>28</v>
      </c>
      <c r="F2859" s="24" t="n">
        <v>7</v>
      </c>
      <c r="G2859" s="29" t="n">
        <v>46417.625</v>
      </c>
      <c r="H2859" s="24" t="inlineStr">
        <is>
          <t>AFC Wimbledon</t>
        </is>
      </c>
      <c r="I2859" s="24" t="inlineStr">
        <is>
          <t>A</t>
        </is>
      </c>
      <c r="J2859" s="24" t="inlineStr">
        <is>
          <t>E2-AFCWimbl-Stockpor</t>
        </is>
      </c>
      <c r="K2859" s="24" t="n">
        <v>23</v>
      </c>
      <c r="L2859" s="11">
        <f>IF(INDEX(Matches!$X:$X,AA2859)=0,"",IF(I2859="H",INDEX(Matches!$H:$H,AA2859),INDEX(Matches!$I:$I,AA2859)))</f>
        <v/>
      </c>
      <c r="M2859" s="11">
        <f>IF(INDEX(Matches!$X:$X,AA2859)=0,"",IF(I2859="H",INDEX(Matches!$I:$I,AA2859),INDEX(Matches!$H:$H,AA2859)))</f>
        <v/>
      </c>
      <c r="N2859" s="11">
        <f>IF(L2859="","",IF(L2859&gt;M2859,"W",IF(L2859=M2859,"D","L")))</f>
        <v/>
      </c>
      <c r="O2859" s="11">
        <f>IF(L2859="","",IF(L2859&gt;M2859,3,IF(L2859=M2859,1,0)))</f>
        <v/>
      </c>
      <c r="P2859" s="31">
        <f>IF(I2859="H",INDEX(Matches!$L:$L,AA2859),INDEX(Matches!$N:$N,AA2859))</f>
        <v/>
      </c>
      <c r="Q2859" s="31">
        <f>INDEX(Matches!$M:$M,AA2859)</f>
        <v/>
      </c>
      <c r="R2859" s="31">
        <f>IF(I2859="H",INDEX(Matches!$N:$N,AA2859),INDEX(Matches!$L:$L,AA2859))</f>
        <v/>
      </c>
      <c r="S2859" s="33">
        <f>IF(I2859="H",INDEX(Matches!$O:$O,AA2859),INDEX(Matches!$P:$P,AA2859))</f>
        <v/>
      </c>
      <c r="T2859" s="33">
        <f>IF(INDEX(Matches!$J:$J,AA2859)="","",IF(I2859="H",INDEX(Matches!$J:$J,AA2859),INDEX(Matches!$K:$K,AA2859)))</f>
        <v/>
      </c>
      <c r="U2859" s="33">
        <f>IF(INDEX(Matches!$K:$K,AA2859)="","",IF(I2859="H",INDEX(Matches!$K:$K,AA2859),INDEX(Matches!$J:$J,AA2859)))</f>
        <v/>
      </c>
      <c r="V2859" s="30">
        <f>IF(T2859="","",T2859-U2859)</f>
        <v/>
      </c>
      <c r="W2859" s="33">
        <f>IF(I2859="H",INDEX(Matches!$T:$T,AA2859),INDEX(Matches!$U:$U,AA2859))</f>
        <v/>
      </c>
      <c r="X2859" s="11">
        <f>INDEX(Matches!$X:$X,AA2859)</f>
        <v/>
      </c>
      <c r="Y2859" s="30">
        <f>IF(O2859="","",O2859-S2859)</f>
        <v/>
      </c>
      <c r="Z2859" s="30">
        <f>IF(W2859="","",W2859-S2859)</f>
        <v/>
      </c>
      <c r="AA2859" s="24">
        <f>MATCH(J2859,Matches!$A:$A,0)</f>
        <v/>
      </c>
      <c r="AB2859" s="33" t="n"/>
      <c r="AC2859" s="33" t="n">
        <v>1.622318480102665</v>
      </c>
      <c r="AD2859" s="24" t="n"/>
      <c r="AE2859" s="24" t="n">
        <v>7</v>
      </c>
      <c r="AF2859" s="33" t="n"/>
      <c r="AG2859" s="33" t="n"/>
    </row>
    <row r="2860">
      <c r="A2860" s="24" t="inlineStr">
        <is>
          <t>Stockport|29</t>
        </is>
      </c>
      <c r="B2860" s="24" t="inlineStr">
        <is>
          <t>E2</t>
        </is>
      </c>
      <c r="C2860" s="24" t="inlineStr">
        <is>
          <t>League One</t>
        </is>
      </c>
      <c r="D2860" s="24" t="inlineStr">
        <is>
          <t>Stockport</t>
        </is>
      </c>
      <c r="E2860" s="24" t="n">
        <v>29</v>
      </c>
      <c r="F2860" s="24" t="n">
        <v>8</v>
      </c>
      <c r="G2860" s="29" t="n">
        <v>46424.625</v>
      </c>
      <c r="H2860" s="24" t="inlineStr">
        <is>
          <t>Wycombe</t>
        </is>
      </c>
      <c r="I2860" s="24" t="inlineStr">
        <is>
          <t>A</t>
        </is>
      </c>
      <c r="J2860" s="24" t="inlineStr">
        <is>
          <t>E2-Wycombe-Stockpor</t>
        </is>
      </c>
      <c r="K2860" s="24" t="n">
        <v>9</v>
      </c>
      <c r="L2860" s="11">
        <f>IF(INDEX(Matches!$X:$X,AA2860)=0,"",IF(I2860="H",INDEX(Matches!$H:$H,AA2860),INDEX(Matches!$I:$I,AA2860)))</f>
        <v/>
      </c>
      <c r="M2860" s="11">
        <f>IF(INDEX(Matches!$X:$X,AA2860)=0,"",IF(I2860="H",INDEX(Matches!$I:$I,AA2860),INDEX(Matches!$H:$H,AA2860)))</f>
        <v/>
      </c>
      <c r="N2860" s="11">
        <f>IF(L2860="","",IF(L2860&gt;M2860,"W",IF(L2860=M2860,"D","L")))</f>
        <v/>
      </c>
      <c r="O2860" s="11">
        <f>IF(L2860="","",IF(L2860&gt;M2860,3,IF(L2860=M2860,1,0)))</f>
        <v/>
      </c>
      <c r="P2860" s="31">
        <f>IF(I2860="H",INDEX(Matches!$L:$L,AA2860),INDEX(Matches!$N:$N,AA2860))</f>
        <v/>
      </c>
      <c r="Q2860" s="31">
        <f>INDEX(Matches!$M:$M,AA2860)</f>
        <v/>
      </c>
      <c r="R2860" s="31">
        <f>IF(I2860="H",INDEX(Matches!$N:$N,AA2860),INDEX(Matches!$L:$L,AA2860))</f>
        <v/>
      </c>
      <c r="S2860" s="33">
        <f>IF(I2860="H",INDEX(Matches!$O:$O,AA2860),INDEX(Matches!$P:$P,AA2860))</f>
        <v/>
      </c>
      <c r="T2860" s="33">
        <f>IF(INDEX(Matches!$J:$J,AA2860)="","",IF(I2860="H",INDEX(Matches!$J:$J,AA2860),INDEX(Matches!$K:$K,AA2860)))</f>
        <v/>
      </c>
      <c r="U2860" s="33">
        <f>IF(INDEX(Matches!$K:$K,AA2860)="","",IF(I2860="H",INDEX(Matches!$K:$K,AA2860),INDEX(Matches!$J:$J,AA2860)))</f>
        <v/>
      </c>
      <c r="V2860" s="30">
        <f>IF(T2860="","",T2860-U2860)</f>
        <v/>
      </c>
      <c r="W2860" s="33">
        <f>IF(I2860="H",INDEX(Matches!$T:$T,AA2860),INDEX(Matches!$U:$U,AA2860))</f>
        <v/>
      </c>
      <c r="X2860" s="11">
        <f>INDEX(Matches!$X:$X,AA2860)</f>
        <v/>
      </c>
      <c r="Y2860" s="30">
        <f>IF(O2860="","",O2860-S2860)</f>
        <v/>
      </c>
      <c r="Z2860" s="30">
        <f>IF(W2860="","",W2860-S2860)</f>
        <v/>
      </c>
      <c r="AA2860" s="24">
        <f>MATCH(J2860,Matches!$A:$A,0)</f>
        <v/>
      </c>
      <c r="AB2860" s="33" t="n"/>
      <c r="AC2860" s="33" t="n">
        <v>1.320862705534363</v>
      </c>
      <c r="AD2860" s="24" t="n"/>
      <c r="AE2860" s="24" t="n">
        <v>8</v>
      </c>
      <c r="AF2860" s="33" t="n"/>
      <c r="AG2860" s="33" t="n"/>
    </row>
    <row r="2861">
      <c r="A2861" s="24" t="inlineStr">
        <is>
          <t>Stockport|30</t>
        </is>
      </c>
      <c r="B2861" s="24" t="inlineStr">
        <is>
          <t>E2</t>
        </is>
      </c>
      <c r="C2861" s="24" t="inlineStr">
        <is>
          <t>League One</t>
        </is>
      </c>
      <c r="D2861" s="24" t="inlineStr">
        <is>
          <t>Stockport</t>
        </is>
      </c>
      <c r="E2861" s="24" t="n">
        <v>30</v>
      </c>
      <c r="F2861" s="24" t="n">
        <v>8</v>
      </c>
      <c r="G2861" s="29" t="n">
        <v>46427.82291666666</v>
      </c>
      <c r="H2861" s="24" t="inlineStr">
        <is>
          <t>Luton</t>
        </is>
      </c>
      <c r="I2861" s="24" t="inlineStr">
        <is>
          <t>H</t>
        </is>
      </c>
      <c r="J2861" s="24" t="inlineStr">
        <is>
          <t>E2-Stockpor-Luton</t>
        </is>
      </c>
      <c r="K2861" s="24" t="n">
        <v>3</v>
      </c>
      <c r="L2861" s="11">
        <f>IF(INDEX(Matches!$X:$X,AA2861)=0,"",IF(I2861="H",INDEX(Matches!$H:$H,AA2861),INDEX(Matches!$I:$I,AA2861)))</f>
        <v/>
      </c>
      <c r="M2861" s="11">
        <f>IF(INDEX(Matches!$X:$X,AA2861)=0,"",IF(I2861="H",INDEX(Matches!$I:$I,AA2861),INDEX(Matches!$H:$H,AA2861)))</f>
        <v/>
      </c>
      <c r="N2861" s="11">
        <f>IF(L2861="","",IF(L2861&gt;M2861,"W",IF(L2861=M2861,"D","L")))</f>
        <v/>
      </c>
      <c r="O2861" s="11">
        <f>IF(L2861="","",IF(L2861&gt;M2861,3,IF(L2861=M2861,1,0)))</f>
        <v/>
      </c>
      <c r="P2861" s="31">
        <f>IF(I2861="H",INDEX(Matches!$L:$L,AA2861),INDEX(Matches!$N:$N,AA2861))</f>
        <v/>
      </c>
      <c r="Q2861" s="31">
        <f>INDEX(Matches!$M:$M,AA2861)</f>
        <v/>
      </c>
      <c r="R2861" s="31">
        <f>IF(I2861="H",INDEX(Matches!$N:$N,AA2861),INDEX(Matches!$L:$L,AA2861))</f>
        <v/>
      </c>
      <c r="S2861" s="33">
        <f>IF(I2861="H",INDEX(Matches!$O:$O,AA2861),INDEX(Matches!$P:$P,AA2861))</f>
        <v/>
      </c>
      <c r="T2861" s="33">
        <f>IF(INDEX(Matches!$J:$J,AA2861)="","",IF(I2861="H",INDEX(Matches!$J:$J,AA2861),INDEX(Matches!$K:$K,AA2861)))</f>
        <v/>
      </c>
      <c r="U2861" s="33">
        <f>IF(INDEX(Matches!$K:$K,AA2861)="","",IF(I2861="H",INDEX(Matches!$K:$K,AA2861),INDEX(Matches!$J:$J,AA2861)))</f>
        <v/>
      </c>
      <c r="V2861" s="30">
        <f>IF(T2861="","",T2861-U2861)</f>
        <v/>
      </c>
      <c r="W2861" s="33">
        <f>IF(I2861="H",INDEX(Matches!$T:$T,AA2861),INDEX(Matches!$U:$U,AA2861))</f>
        <v/>
      </c>
      <c r="X2861" s="11">
        <f>INDEX(Matches!$X:$X,AA2861)</f>
        <v/>
      </c>
      <c r="Y2861" s="30">
        <f>IF(O2861="","",O2861-S2861)</f>
        <v/>
      </c>
      <c r="Z2861" s="30">
        <f>IF(W2861="","",W2861-S2861)</f>
        <v/>
      </c>
      <c r="AA2861" s="24">
        <f>MATCH(J2861,Matches!$A:$A,0)</f>
        <v/>
      </c>
      <c r="AB2861" s="33" t="n"/>
      <c r="AC2861" s="33" t="n">
        <v>1.470898681205403</v>
      </c>
      <c r="AD2861" s="24" t="n"/>
      <c r="AE2861" s="24" t="n">
        <v>8</v>
      </c>
      <c r="AF2861" s="33" t="n"/>
      <c r="AG2861" s="33" t="n"/>
    </row>
    <row r="2862">
      <c r="A2862" s="24" t="inlineStr">
        <is>
          <t>Stockport|31</t>
        </is>
      </c>
      <c r="B2862" s="24" t="inlineStr">
        <is>
          <t>E2</t>
        </is>
      </c>
      <c r="C2862" s="24" t="inlineStr">
        <is>
          <t>League One</t>
        </is>
      </c>
      <c r="D2862" s="24" t="inlineStr">
        <is>
          <t>Stockport</t>
        </is>
      </c>
      <c r="E2862" s="24" t="n">
        <v>31</v>
      </c>
      <c r="F2862" s="24" t="n">
        <v>8</v>
      </c>
      <c r="G2862" s="29" t="n">
        <v>46431.625</v>
      </c>
      <c r="H2862" s="24" t="inlineStr">
        <is>
          <t>Wigan</t>
        </is>
      </c>
      <c r="I2862" s="24" t="inlineStr">
        <is>
          <t>H</t>
        </is>
      </c>
      <c r="J2862" s="24" t="inlineStr">
        <is>
          <t>E2-Stockpor-Wigan</t>
        </is>
      </c>
      <c r="K2862" s="24" t="n">
        <v>14</v>
      </c>
      <c r="L2862" s="11">
        <f>IF(INDEX(Matches!$X:$X,AA2862)=0,"",IF(I2862="H",INDEX(Matches!$H:$H,AA2862),INDEX(Matches!$I:$I,AA2862)))</f>
        <v/>
      </c>
      <c r="M2862" s="11">
        <f>IF(INDEX(Matches!$X:$X,AA2862)=0,"",IF(I2862="H",INDEX(Matches!$I:$I,AA2862),INDEX(Matches!$H:$H,AA2862)))</f>
        <v/>
      </c>
      <c r="N2862" s="11">
        <f>IF(L2862="","",IF(L2862&gt;M2862,"W",IF(L2862=M2862,"D","L")))</f>
        <v/>
      </c>
      <c r="O2862" s="11">
        <f>IF(L2862="","",IF(L2862&gt;M2862,3,IF(L2862=M2862,1,0)))</f>
        <v/>
      </c>
      <c r="P2862" s="31">
        <f>IF(I2862="H",INDEX(Matches!$L:$L,AA2862),INDEX(Matches!$N:$N,AA2862))</f>
        <v/>
      </c>
      <c r="Q2862" s="31">
        <f>INDEX(Matches!$M:$M,AA2862)</f>
        <v/>
      </c>
      <c r="R2862" s="31">
        <f>IF(I2862="H",INDEX(Matches!$N:$N,AA2862),INDEX(Matches!$L:$L,AA2862))</f>
        <v/>
      </c>
      <c r="S2862" s="33">
        <f>IF(I2862="H",INDEX(Matches!$O:$O,AA2862),INDEX(Matches!$P:$P,AA2862))</f>
        <v/>
      </c>
      <c r="T2862" s="33">
        <f>IF(INDEX(Matches!$J:$J,AA2862)="","",IF(I2862="H",INDEX(Matches!$J:$J,AA2862),INDEX(Matches!$K:$K,AA2862)))</f>
        <v/>
      </c>
      <c r="U2862" s="33">
        <f>IF(INDEX(Matches!$K:$K,AA2862)="","",IF(I2862="H",INDEX(Matches!$K:$K,AA2862),INDEX(Matches!$J:$J,AA2862)))</f>
        <v/>
      </c>
      <c r="V2862" s="30">
        <f>IF(T2862="","",T2862-U2862)</f>
        <v/>
      </c>
      <c r="W2862" s="33">
        <f>IF(I2862="H",INDEX(Matches!$T:$T,AA2862),INDEX(Matches!$U:$U,AA2862))</f>
        <v/>
      </c>
      <c r="X2862" s="11">
        <f>INDEX(Matches!$X:$X,AA2862)</f>
        <v/>
      </c>
      <c r="Y2862" s="30">
        <f>IF(O2862="","",O2862-S2862)</f>
        <v/>
      </c>
      <c r="Z2862" s="30">
        <f>IF(W2862="","",W2862-S2862)</f>
        <v/>
      </c>
      <c r="AA2862" s="24">
        <f>MATCH(J2862,Matches!$A:$A,0)</f>
        <v/>
      </c>
      <c r="AB2862" s="33" t="n"/>
      <c r="AC2862" s="33" t="n">
        <v>1.774120011876716</v>
      </c>
      <c r="AD2862" s="24" t="n"/>
      <c r="AE2862" s="24" t="n">
        <v>8</v>
      </c>
      <c r="AF2862" s="33" t="n"/>
      <c r="AG2862" s="33" t="n"/>
    </row>
    <row r="2863">
      <c r="A2863" s="24" t="inlineStr">
        <is>
          <t>Stockport|32</t>
        </is>
      </c>
      <c r="B2863" s="24" t="inlineStr">
        <is>
          <t>E2</t>
        </is>
      </c>
      <c r="C2863" s="24" t="inlineStr">
        <is>
          <t>League One</t>
        </is>
      </c>
      <c r="D2863" s="24" t="inlineStr">
        <is>
          <t>Stockport</t>
        </is>
      </c>
      <c r="E2863" s="24" t="n">
        <v>32</v>
      </c>
      <c r="F2863" s="24" t="n">
        <v>8</v>
      </c>
      <c r="G2863" s="29" t="n">
        <v>46438.625</v>
      </c>
      <c r="H2863" s="24" t="inlineStr">
        <is>
          <t>Leicester</t>
        </is>
      </c>
      <c r="I2863" s="24" t="inlineStr">
        <is>
          <t>A</t>
        </is>
      </c>
      <c r="J2863" s="24" t="inlineStr">
        <is>
          <t>E2-Leiceste-Stockpor</t>
        </is>
      </c>
      <c r="K2863" s="24" t="n">
        <v>1</v>
      </c>
      <c r="L2863" s="11">
        <f>IF(INDEX(Matches!$X:$X,AA2863)=0,"",IF(I2863="H",INDEX(Matches!$H:$H,AA2863),INDEX(Matches!$I:$I,AA2863)))</f>
        <v/>
      </c>
      <c r="M2863" s="11">
        <f>IF(INDEX(Matches!$X:$X,AA2863)=0,"",IF(I2863="H",INDEX(Matches!$I:$I,AA2863),INDEX(Matches!$H:$H,AA2863)))</f>
        <v/>
      </c>
      <c r="N2863" s="11">
        <f>IF(L2863="","",IF(L2863&gt;M2863,"W",IF(L2863=M2863,"D","L")))</f>
        <v/>
      </c>
      <c r="O2863" s="11">
        <f>IF(L2863="","",IF(L2863&gt;M2863,3,IF(L2863=M2863,1,0)))</f>
        <v/>
      </c>
      <c r="P2863" s="31">
        <f>IF(I2863="H",INDEX(Matches!$L:$L,AA2863),INDEX(Matches!$N:$N,AA2863))</f>
        <v/>
      </c>
      <c r="Q2863" s="31">
        <f>INDEX(Matches!$M:$M,AA2863)</f>
        <v/>
      </c>
      <c r="R2863" s="31">
        <f>IF(I2863="H",INDEX(Matches!$N:$N,AA2863),INDEX(Matches!$L:$L,AA2863))</f>
        <v/>
      </c>
      <c r="S2863" s="33">
        <f>IF(I2863="H",INDEX(Matches!$O:$O,AA2863),INDEX(Matches!$P:$P,AA2863))</f>
        <v/>
      </c>
      <c r="T2863" s="33">
        <f>IF(INDEX(Matches!$J:$J,AA2863)="","",IF(I2863="H",INDEX(Matches!$J:$J,AA2863),INDEX(Matches!$K:$K,AA2863)))</f>
        <v/>
      </c>
      <c r="U2863" s="33">
        <f>IF(INDEX(Matches!$K:$K,AA2863)="","",IF(I2863="H",INDEX(Matches!$K:$K,AA2863),INDEX(Matches!$J:$J,AA2863)))</f>
        <v/>
      </c>
      <c r="V2863" s="30">
        <f>IF(T2863="","",T2863-U2863)</f>
        <v/>
      </c>
      <c r="W2863" s="33">
        <f>IF(I2863="H",INDEX(Matches!$T:$T,AA2863),INDEX(Matches!$U:$U,AA2863))</f>
        <v/>
      </c>
      <c r="X2863" s="11">
        <f>INDEX(Matches!$X:$X,AA2863)</f>
        <v/>
      </c>
      <c r="Y2863" s="30">
        <f>IF(O2863="","",O2863-S2863)</f>
        <v/>
      </c>
      <c r="Z2863" s="30">
        <f>IF(W2863="","",W2863-S2863)</f>
        <v/>
      </c>
      <c r="AA2863" s="24">
        <f>MATCH(J2863,Matches!$A:$A,0)</f>
        <v/>
      </c>
      <c r="AB2863" s="33" t="n"/>
      <c r="AC2863" s="33" t="n">
        <v>0.9824309778403534</v>
      </c>
      <c r="AD2863" s="24" t="n"/>
      <c r="AE2863" s="24" t="n">
        <v>8</v>
      </c>
      <c r="AF2863" s="33" t="n"/>
      <c r="AG2863" s="33" t="n"/>
    </row>
    <row r="2864">
      <c r="A2864" s="24" t="inlineStr">
        <is>
          <t>Stockport|33</t>
        </is>
      </c>
      <c r="B2864" s="24" t="inlineStr">
        <is>
          <t>E2</t>
        </is>
      </c>
      <c r="C2864" s="24" t="inlineStr">
        <is>
          <t>League One</t>
        </is>
      </c>
      <c r="D2864" s="24" t="inlineStr">
        <is>
          <t>Stockport</t>
        </is>
      </c>
      <c r="E2864" s="24" t="n">
        <v>33</v>
      </c>
      <c r="F2864" s="24" t="n">
        <v>9</v>
      </c>
      <c r="G2864" s="29" t="n">
        <v>46445.625</v>
      </c>
      <c r="H2864" s="24" t="inlineStr">
        <is>
          <t>Reading</t>
        </is>
      </c>
      <c r="I2864" s="24" t="inlineStr">
        <is>
          <t>A</t>
        </is>
      </c>
      <c r="J2864" s="24" t="inlineStr">
        <is>
          <t>E2-Reading-Stockpor</t>
        </is>
      </c>
      <c r="K2864" s="24" t="n">
        <v>12</v>
      </c>
      <c r="L2864" s="11">
        <f>IF(INDEX(Matches!$X:$X,AA2864)=0,"",IF(I2864="H",INDEX(Matches!$H:$H,AA2864),INDEX(Matches!$I:$I,AA2864)))</f>
        <v/>
      </c>
      <c r="M2864" s="11">
        <f>IF(INDEX(Matches!$X:$X,AA2864)=0,"",IF(I2864="H",INDEX(Matches!$I:$I,AA2864),INDEX(Matches!$H:$H,AA2864)))</f>
        <v/>
      </c>
      <c r="N2864" s="11">
        <f>IF(L2864="","",IF(L2864&gt;M2864,"W",IF(L2864=M2864,"D","L")))</f>
        <v/>
      </c>
      <c r="O2864" s="11">
        <f>IF(L2864="","",IF(L2864&gt;M2864,3,IF(L2864=M2864,1,0)))</f>
        <v/>
      </c>
      <c r="P2864" s="31">
        <f>IF(I2864="H",INDEX(Matches!$L:$L,AA2864),INDEX(Matches!$N:$N,AA2864))</f>
        <v/>
      </c>
      <c r="Q2864" s="31">
        <f>INDEX(Matches!$M:$M,AA2864)</f>
        <v/>
      </c>
      <c r="R2864" s="31">
        <f>IF(I2864="H",INDEX(Matches!$N:$N,AA2864),INDEX(Matches!$L:$L,AA2864))</f>
        <v/>
      </c>
      <c r="S2864" s="33">
        <f>IF(I2864="H",INDEX(Matches!$O:$O,AA2864),INDEX(Matches!$P:$P,AA2864))</f>
        <v/>
      </c>
      <c r="T2864" s="33">
        <f>IF(INDEX(Matches!$J:$J,AA2864)="","",IF(I2864="H",INDEX(Matches!$J:$J,AA2864),INDEX(Matches!$K:$K,AA2864)))</f>
        <v/>
      </c>
      <c r="U2864" s="33">
        <f>IF(INDEX(Matches!$K:$K,AA2864)="","",IF(I2864="H",INDEX(Matches!$K:$K,AA2864),INDEX(Matches!$J:$J,AA2864)))</f>
        <v/>
      </c>
      <c r="V2864" s="30">
        <f>IF(T2864="","",T2864-U2864)</f>
        <v/>
      </c>
      <c r="W2864" s="33">
        <f>IF(I2864="H",INDEX(Matches!$T:$T,AA2864),INDEX(Matches!$U:$U,AA2864))</f>
        <v/>
      </c>
      <c r="X2864" s="11">
        <f>INDEX(Matches!$X:$X,AA2864)</f>
        <v/>
      </c>
      <c r="Y2864" s="30">
        <f>IF(O2864="","",O2864-S2864)</f>
        <v/>
      </c>
      <c r="Z2864" s="30">
        <f>IF(W2864="","",W2864-S2864)</f>
        <v/>
      </c>
      <c r="AA2864" s="24">
        <f>MATCH(J2864,Matches!$A:$A,0)</f>
        <v/>
      </c>
      <c r="AB2864" s="33" t="n"/>
      <c r="AC2864" s="33" t="n">
        <v>1.304023509668966</v>
      </c>
      <c r="AD2864" s="24" t="n"/>
      <c r="AE2864" s="24" t="n">
        <v>9</v>
      </c>
      <c r="AF2864" s="33" t="n"/>
      <c r="AG2864" s="33" t="n"/>
    </row>
    <row r="2865">
      <c r="A2865" s="24" t="inlineStr">
        <is>
          <t>Stockport|34</t>
        </is>
      </c>
      <c r="B2865" s="24" t="inlineStr">
        <is>
          <t>E2</t>
        </is>
      </c>
      <c r="C2865" s="24" t="inlineStr">
        <is>
          <t>League One</t>
        </is>
      </c>
      <c r="D2865" s="24" t="inlineStr">
        <is>
          <t>Stockport</t>
        </is>
      </c>
      <c r="E2865" s="24" t="n">
        <v>34</v>
      </c>
      <c r="F2865" s="24" t="n">
        <v>9</v>
      </c>
      <c r="G2865" s="29" t="n">
        <v>46452.625</v>
      </c>
      <c r="H2865" s="24" t="inlineStr">
        <is>
          <t>Plymouth</t>
        </is>
      </c>
      <c r="I2865" s="24" t="inlineStr">
        <is>
          <t>H</t>
        </is>
      </c>
      <c r="J2865" s="24" t="inlineStr">
        <is>
          <t>E2-Stockpor-Plymouth</t>
        </is>
      </c>
      <c r="K2865" s="24" t="n">
        <v>5</v>
      </c>
      <c r="L2865" s="11">
        <f>IF(INDEX(Matches!$X:$X,AA2865)=0,"",IF(I2865="H",INDEX(Matches!$H:$H,AA2865),INDEX(Matches!$I:$I,AA2865)))</f>
        <v/>
      </c>
      <c r="M2865" s="11">
        <f>IF(INDEX(Matches!$X:$X,AA2865)=0,"",IF(I2865="H",INDEX(Matches!$I:$I,AA2865),INDEX(Matches!$H:$H,AA2865)))</f>
        <v/>
      </c>
      <c r="N2865" s="11">
        <f>IF(L2865="","",IF(L2865&gt;M2865,"W",IF(L2865=M2865,"D","L")))</f>
        <v/>
      </c>
      <c r="O2865" s="11">
        <f>IF(L2865="","",IF(L2865&gt;M2865,3,IF(L2865=M2865,1,0)))</f>
        <v/>
      </c>
      <c r="P2865" s="31">
        <f>IF(I2865="H",INDEX(Matches!$L:$L,AA2865),INDEX(Matches!$N:$N,AA2865))</f>
        <v/>
      </c>
      <c r="Q2865" s="31">
        <f>INDEX(Matches!$M:$M,AA2865)</f>
        <v/>
      </c>
      <c r="R2865" s="31">
        <f>IF(I2865="H",INDEX(Matches!$N:$N,AA2865),INDEX(Matches!$L:$L,AA2865))</f>
        <v/>
      </c>
      <c r="S2865" s="33">
        <f>IF(I2865="H",INDEX(Matches!$O:$O,AA2865),INDEX(Matches!$P:$P,AA2865))</f>
        <v/>
      </c>
      <c r="T2865" s="33">
        <f>IF(INDEX(Matches!$J:$J,AA2865)="","",IF(I2865="H",INDEX(Matches!$J:$J,AA2865),INDEX(Matches!$K:$K,AA2865)))</f>
        <v/>
      </c>
      <c r="U2865" s="33">
        <f>IF(INDEX(Matches!$K:$K,AA2865)="","",IF(I2865="H",INDEX(Matches!$K:$K,AA2865),INDEX(Matches!$J:$J,AA2865)))</f>
        <v/>
      </c>
      <c r="V2865" s="30">
        <f>IF(T2865="","",T2865-U2865)</f>
        <v/>
      </c>
      <c r="W2865" s="33">
        <f>IF(I2865="H",INDEX(Matches!$T:$T,AA2865),INDEX(Matches!$U:$U,AA2865))</f>
        <v/>
      </c>
      <c r="X2865" s="11">
        <f>INDEX(Matches!$X:$X,AA2865)</f>
        <v/>
      </c>
      <c r="Y2865" s="30">
        <f>IF(O2865="","",O2865-S2865)</f>
        <v/>
      </c>
      <c r="Z2865" s="30">
        <f>IF(W2865="","",W2865-S2865)</f>
        <v/>
      </c>
      <c r="AA2865" s="24">
        <f>MATCH(J2865,Matches!$A:$A,0)</f>
        <v/>
      </c>
      <c r="AB2865" s="33" t="n"/>
      <c r="AC2865" s="33" t="n">
        <v>1.580529304989957</v>
      </c>
      <c r="AD2865" s="24" t="n"/>
      <c r="AE2865" s="24" t="n">
        <v>9</v>
      </c>
      <c r="AF2865" s="33" t="n"/>
      <c r="AG2865" s="33" t="n"/>
    </row>
    <row r="2866">
      <c r="A2866" s="24" t="inlineStr">
        <is>
          <t>Stockport|35</t>
        </is>
      </c>
      <c r="B2866" s="24" t="inlineStr">
        <is>
          <t>E2</t>
        </is>
      </c>
      <c r="C2866" s="24" t="inlineStr">
        <is>
          <t>League One</t>
        </is>
      </c>
      <c r="D2866" s="24" t="inlineStr">
        <is>
          <t>Stockport</t>
        </is>
      </c>
      <c r="E2866" s="24" t="n">
        <v>35</v>
      </c>
      <c r="F2866" s="24" t="n">
        <v>9</v>
      </c>
      <c r="G2866" s="29" t="n">
        <v>46459.625</v>
      </c>
      <c r="H2866" s="24" t="inlineStr">
        <is>
          <t>Blackpool</t>
        </is>
      </c>
      <c r="I2866" s="24" t="inlineStr">
        <is>
          <t>A</t>
        </is>
      </c>
      <c r="J2866" s="24" t="inlineStr">
        <is>
          <t>E2-Blackpoo-Stockpor</t>
        </is>
      </c>
      <c r="K2866" s="24" t="n">
        <v>10</v>
      </c>
      <c r="L2866" s="11">
        <f>IF(INDEX(Matches!$X:$X,AA2866)=0,"",IF(I2866="H",INDEX(Matches!$H:$H,AA2866),INDEX(Matches!$I:$I,AA2866)))</f>
        <v/>
      </c>
      <c r="M2866" s="11">
        <f>IF(INDEX(Matches!$X:$X,AA2866)=0,"",IF(I2866="H",INDEX(Matches!$I:$I,AA2866),INDEX(Matches!$H:$H,AA2866)))</f>
        <v/>
      </c>
      <c r="N2866" s="11">
        <f>IF(L2866="","",IF(L2866&gt;M2866,"W",IF(L2866=M2866,"D","L")))</f>
        <v/>
      </c>
      <c r="O2866" s="11">
        <f>IF(L2866="","",IF(L2866&gt;M2866,3,IF(L2866=M2866,1,0)))</f>
        <v/>
      </c>
      <c r="P2866" s="31">
        <f>IF(I2866="H",INDEX(Matches!$L:$L,AA2866),INDEX(Matches!$N:$N,AA2866))</f>
        <v/>
      </c>
      <c r="Q2866" s="31">
        <f>INDEX(Matches!$M:$M,AA2866)</f>
        <v/>
      </c>
      <c r="R2866" s="31">
        <f>IF(I2866="H",INDEX(Matches!$N:$N,AA2866),INDEX(Matches!$L:$L,AA2866))</f>
        <v/>
      </c>
      <c r="S2866" s="33">
        <f>IF(I2866="H",INDEX(Matches!$O:$O,AA2866),INDEX(Matches!$P:$P,AA2866))</f>
        <v/>
      </c>
      <c r="T2866" s="33">
        <f>IF(INDEX(Matches!$J:$J,AA2866)="","",IF(I2866="H",INDEX(Matches!$J:$J,AA2866),INDEX(Matches!$K:$K,AA2866)))</f>
        <v/>
      </c>
      <c r="U2866" s="33">
        <f>IF(INDEX(Matches!$K:$K,AA2866)="","",IF(I2866="H",INDEX(Matches!$K:$K,AA2866),INDEX(Matches!$J:$J,AA2866)))</f>
        <v/>
      </c>
      <c r="V2866" s="30">
        <f>IF(T2866="","",T2866-U2866)</f>
        <v/>
      </c>
      <c r="W2866" s="33">
        <f>IF(I2866="H",INDEX(Matches!$T:$T,AA2866),INDEX(Matches!$U:$U,AA2866))</f>
        <v/>
      </c>
      <c r="X2866" s="11">
        <f>INDEX(Matches!$X:$X,AA2866)</f>
        <v/>
      </c>
      <c r="Y2866" s="30">
        <f>IF(O2866="","",O2866-S2866)</f>
        <v/>
      </c>
      <c r="Z2866" s="30">
        <f>IF(W2866="","",W2866-S2866)</f>
        <v/>
      </c>
      <c r="AA2866" s="24">
        <f>MATCH(J2866,Matches!$A:$A,0)</f>
        <v/>
      </c>
      <c r="AB2866" s="33" t="n"/>
      <c r="AC2866" s="33" t="n">
        <v>1.374067949371395</v>
      </c>
      <c r="AD2866" s="24" t="n"/>
      <c r="AE2866" s="24" t="n">
        <v>9</v>
      </c>
      <c r="AF2866" s="33" t="n"/>
      <c r="AG2866" s="33" t="n"/>
    </row>
    <row r="2867">
      <c r="A2867" s="24" t="inlineStr">
        <is>
          <t>Stockport|36</t>
        </is>
      </c>
      <c r="B2867" s="24" t="inlineStr">
        <is>
          <t>E2</t>
        </is>
      </c>
      <c r="C2867" s="24" t="inlineStr">
        <is>
          <t>League One</t>
        </is>
      </c>
      <c r="D2867" s="24" t="inlineStr">
        <is>
          <t>Stockport</t>
        </is>
      </c>
      <c r="E2867" s="24" t="n">
        <v>36</v>
      </c>
      <c r="F2867" s="24" t="n">
        <v>9</v>
      </c>
      <c r="G2867" s="29" t="n">
        <v>46466.625</v>
      </c>
      <c r="H2867" s="24" t="inlineStr">
        <is>
          <t>Cambridge</t>
        </is>
      </c>
      <c r="I2867" s="24" t="inlineStr">
        <is>
          <t>H</t>
        </is>
      </c>
      <c r="J2867" s="24" t="inlineStr">
        <is>
          <t>E2-Stockpor-Cambridg</t>
        </is>
      </c>
      <c r="K2867" s="24" t="n">
        <v>21</v>
      </c>
      <c r="L2867" s="11">
        <f>IF(INDEX(Matches!$X:$X,AA2867)=0,"",IF(I2867="H",INDEX(Matches!$H:$H,AA2867),INDEX(Matches!$I:$I,AA2867)))</f>
        <v/>
      </c>
      <c r="M2867" s="11">
        <f>IF(INDEX(Matches!$X:$X,AA2867)=0,"",IF(I2867="H",INDEX(Matches!$I:$I,AA2867),INDEX(Matches!$H:$H,AA2867)))</f>
        <v/>
      </c>
      <c r="N2867" s="11">
        <f>IF(L2867="","",IF(L2867&gt;M2867,"W",IF(L2867=M2867,"D","L")))</f>
        <v/>
      </c>
      <c r="O2867" s="11">
        <f>IF(L2867="","",IF(L2867&gt;M2867,3,IF(L2867=M2867,1,0)))</f>
        <v/>
      </c>
      <c r="P2867" s="31">
        <f>IF(I2867="H",INDEX(Matches!$L:$L,AA2867),INDEX(Matches!$N:$N,AA2867))</f>
        <v/>
      </c>
      <c r="Q2867" s="31">
        <f>INDEX(Matches!$M:$M,AA2867)</f>
        <v/>
      </c>
      <c r="R2867" s="31">
        <f>IF(I2867="H",INDEX(Matches!$N:$N,AA2867),INDEX(Matches!$L:$L,AA2867))</f>
        <v/>
      </c>
      <c r="S2867" s="33">
        <f>IF(I2867="H",INDEX(Matches!$O:$O,AA2867),INDEX(Matches!$P:$P,AA2867))</f>
        <v/>
      </c>
      <c r="T2867" s="33">
        <f>IF(INDEX(Matches!$J:$J,AA2867)="","",IF(I2867="H",INDEX(Matches!$J:$J,AA2867),INDEX(Matches!$K:$K,AA2867)))</f>
        <v/>
      </c>
      <c r="U2867" s="33">
        <f>IF(INDEX(Matches!$K:$K,AA2867)="","",IF(I2867="H",INDEX(Matches!$K:$K,AA2867),INDEX(Matches!$J:$J,AA2867)))</f>
        <v/>
      </c>
      <c r="V2867" s="30">
        <f>IF(T2867="","",T2867-U2867)</f>
        <v/>
      </c>
      <c r="W2867" s="33">
        <f>IF(I2867="H",INDEX(Matches!$T:$T,AA2867),INDEX(Matches!$U:$U,AA2867))</f>
        <v/>
      </c>
      <c r="X2867" s="11">
        <f>INDEX(Matches!$X:$X,AA2867)</f>
        <v/>
      </c>
      <c r="Y2867" s="30">
        <f>IF(O2867="","",O2867-S2867)</f>
        <v/>
      </c>
      <c r="Z2867" s="30">
        <f>IF(W2867="","",W2867-S2867)</f>
        <v/>
      </c>
      <c r="AA2867" s="24">
        <f>MATCH(J2867,Matches!$A:$A,0)</f>
        <v/>
      </c>
      <c r="AB2867" s="33" t="n"/>
      <c r="AC2867" s="33" t="n">
        <v>1.850060188164103</v>
      </c>
      <c r="AD2867" s="24" t="n"/>
      <c r="AE2867" s="24" t="n">
        <v>9</v>
      </c>
      <c r="AF2867" s="33" t="n"/>
      <c r="AG2867" s="33" t="n"/>
    </row>
    <row r="2868">
      <c r="A2868" s="24" t="inlineStr">
        <is>
          <t>Stockport|37</t>
        </is>
      </c>
      <c r="B2868" s="24" t="inlineStr">
        <is>
          <t>E2</t>
        </is>
      </c>
      <c r="C2868" s="24" t="inlineStr">
        <is>
          <t>League One</t>
        </is>
      </c>
      <c r="D2868" s="24" t="inlineStr">
        <is>
          <t>Stockport</t>
        </is>
      </c>
      <c r="E2868" s="24" t="n">
        <v>37</v>
      </c>
      <c r="F2868" s="24" t="n">
        <v>10</v>
      </c>
      <c r="G2868" s="29" t="n">
        <v>46472.625</v>
      </c>
      <c r="H2868" s="24" t="inlineStr">
        <is>
          <t>Burton</t>
        </is>
      </c>
      <c r="I2868" s="24" t="inlineStr">
        <is>
          <t>A</t>
        </is>
      </c>
      <c r="J2868" s="24" t="inlineStr">
        <is>
          <t>E2-Burton-Stockpor</t>
        </is>
      </c>
      <c r="K2868" s="24" t="n">
        <v>22</v>
      </c>
      <c r="L2868" s="11">
        <f>IF(INDEX(Matches!$X:$X,AA2868)=0,"",IF(I2868="H",INDEX(Matches!$H:$H,AA2868),INDEX(Matches!$I:$I,AA2868)))</f>
        <v/>
      </c>
      <c r="M2868" s="11">
        <f>IF(INDEX(Matches!$X:$X,AA2868)=0,"",IF(I2868="H",INDEX(Matches!$I:$I,AA2868),INDEX(Matches!$H:$H,AA2868)))</f>
        <v/>
      </c>
      <c r="N2868" s="11">
        <f>IF(L2868="","",IF(L2868&gt;M2868,"W",IF(L2868=M2868,"D","L")))</f>
        <v/>
      </c>
      <c r="O2868" s="11">
        <f>IF(L2868="","",IF(L2868&gt;M2868,3,IF(L2868=M2868,1,0)))</f>
        <v/>
      </c>
      <c r="P2868" s="31">
        <f>IF(I2868="H",INDEX(Matches!$L:$L,AA2868),INDEX(Matches!$N:$N,AA2868))</f>
        <v/>
      </c>
      <c r="Q2868" s="31">
        <f>INDEX(Matches!$M:$M,AA2868)</f>
        <v/>
      </c>
      <c r="R2868" s="31">
        <f>IF(I2868="H",INDEX(Matches!$N:$N,AA2868),INDEX(Matches!$L:$L,AA2868))</f>
        <v/>
      </c>
      <c r="S2868" s="33">
        <f>IF(I2868="H",INDEX(Matches!$O:$O,AA2868),INDEX(Matches!$P:$P,AA2868))</f>
        <v/>
      </c>
      <c r="T2868" s="33">
        <f>IF(INDEX(Matches!$J:$J,AA2868)="","",IF(I2868="H",INDEX(Matches!$J:$J,AA2868),INDEX(Matches!$K:$K,AA2868)))</f>
        <v/>
      </c>
      <c r="U2868" s="33">
        <f>IF(INDEX(Matches!$K:$K,AA2868)="","",IF(I2868="H",INDEX(Matches!$K:$K,AA2868),INDEX(Matches!$J:$J,AA2868)))</f>
        <v/>
      </c>
      <c r="V2868" s="30">
        <f>IF(T2868="","",T2868-U2868)</f>
        <v/>
      </c>
      <c r="W2868" s="33">
        <f>IF(I2868="H",INDEX(Matches!$T:$T,AA2868),INDEX(Matches!$U:$U,AA2868))</f>
        <v/>
      </c>
      <c r="X2868" s="11">
        <f>INDEX(Matches!$X:$X,AA2868)</f>
        <v/>
      </c>
      <c r="Y2868" s="30">
        <f>IF(O2868="","",O2868-S2868)</f>
        <v/>
      </c>
      <c r="Z2868" s="30">
        <f>IF(W2868="","",W2868-S2868)</f>
        <v/>
      </c>
      <c r="AA2868" s="24">
        <f>MATCH(J2868,Matches!$A:$A,0)</f>
        <v/>
      </c>
      <c r="AB2868" s="33" t="n"/>
      <c r="AC2868" s="33" t="n">
        <v>1.581153594255437</v>
      </c>
      <c r="AD2868" s="24" t="n"/>
      <c r="AE2868" s="24" t="n">
        <v>10</v>
      </c>
      <c r="AF2868" s="33" t="n"/>
      <c r="AG2868" s="33" t="n"/>
    </row>
    <row r="2869">
      <c r="A2869" s="24" t="inlineStr">
        <is>
          <t>Stockport|38</t>
        </is>
      </c>
      <c r="B2869" s="24" t="inlineStr">
        <is>
          <t>E2</t>
        </is>
      </c>
      <c r="C2869" s="24" t="inlineStr">
        <is>
          <t>League One</t>
        </is>
      </c>
      <c r="D2869" s="24" t="inlineStr">
        <is>
          <t>Stockport</t>
        </is>
      </c>
      <c r="E2869" s="24" t="n">
        <v>38</v>
      </c>
      <c r="F2869" s="24" t="n">
        <v>10</v>
      </c>
      <c r="G2869" s="29" t="n">
        <v>46475.625</v>
      </c>
      <c r="H2869" s="24" t="inlineStr">
        <is>
          <t>Bradford</t>
        </is>
      </c>
      <c r="I2869" s="24" t="inlineStr">
        <is>
          <t>H</t>
        </is>
      </c>
      <c r="J2869" s="24" t="inlineStr">
        <is>
          <t>E2-Stockpor-Bradford</t>
        </is>
      </c>
      <c r="K2869" s="24" t="n">
        <v>8</v>
      </c>
      <c r="L2869" s="11">
        <f>IF(INDEX(Matches!$X:$X,AA2869)=0,"",IF(I2869="H",INDEX(Matches!$H:$H,AA2869),INDEX(Matches!$I:$I,AA2869)))</f>
        <v/>
      </c>
      <c r="M2869" s="11">
        <f>IF(INDEX(Matches!$X:$X,AA2869)=0,"",IF(I2869="H",INDEX(Matches!$I:$I,AA2869),INDEX(Matches!$H:$H,AA2869)))</f>
        <v/>
      </c>
      <c r="N2869" s="11">
        <f>IF(L2869="","",IF(L2869&gt;M2869,"W",IF(L2869=M2869,"D","L")))</f>
        <v/>
      </c>
      <c r="O2869" s="11">
        <f>IF(L2869="","",IF(L2869&gt;M2869,3,IF(L2869=M2869,1,0)))</f>
        <v/>
      </c>
      <c r="P2869" s="31">
        <f>IF(I2869="H",INDEX(Matches!$L:$L,AA2869),INDEX(Matches!$N:$N,AA2869))</f>
        <v/>
      </c>
      <c r="Q2869" s="31">
        <f>INDEX(Matches!$M:$M,AA2869)</f>
        <v/>
      </c>
      <c r="R2869" s="31">
        <f>IF(I2869="H",INDEX(Matches!$N:$N,AA2869),INDEX(Matches!$L:$L,AA2869))</f>
        <v/>
      </c>
      <c r="S2869" s="33">
        <f>IF(I2869="H",INDEX(Matches!$O:$O,AA2869),INDEX(Matches!$P:$P,AA2869))</f>
        <v/>
      </c>
      <c r="T2869" s="33">
        <f>IF(INDEX(Matches!$J:$J,AA2869)="","",IF(I2869="H",INDEX(Matches!$J:$J,AA2869),INDEX(Matches!$K:$K,AA2869)))</f>
        <v/>
      </c>
      <c r="U2869" s="33">
        <f>IF(INDEX(Matches!$K:$K,AA2869)="","",IF(I2869="H",INDEX(Matches!$K:$K,AA2869),INDEX(Matches!$J:$J,AA2869)))</f>
        <v/>
      </c>
      <c r="V2869" s="30">
        <f>IF(T2869="","",T2869-U2869)</f>
        <v/>
      </c>
      <c r="W2869" s="33">
        <f>IF(I2869="H",INDEX(Matches!$T:$T,AA2869),INDEX(Matches!$U:$U,AA2869))</f>
        <v/>
      </c>
      <c r="X2869" s="11">
        <f>INDEX(Matches!$X:$X,AA2869)</f>
        <v/>
      </c>
      <c r="Y2869" s="30">
        <f>IF(O2869="","",O2869-S2869)</f>
        <v/>
      </c>
      <c r="Z2869" s="30">
        <f>IF(W2869="","",W2869-S2869)</f>
        <v/>
      </c>
      <c r="AA2869" s="24">
        <f>MATCH(J2869,Matches!$A:$A,0)</f>
        <v/>
      </c>
      <c r="AB2869" s="33" t="n"/>
      <c r="AC2869" s="33" t="n">
        <v>1.603082080597574</v>
      </c>
      <c r="AD2869" s="24" t="n"/>
      <c r="AE2869" s="24" t="n">
        <v>10</v>
      </c>
      <c r="AF2869" s="33" t="n"/>
      <c r="AG2869" s="33" t="n"/>
    </row>
    <row r="2870">
      <c r="A2870" s="24" t="inlineStr">
        <is>
          <t>Stockport|39</t>
        </is>
      </c>
      <c r="B2870" s="24" t="inlineStr">
        <is>
          <t>E2</t>
        </is>
      </c>
      <c r="C2870" s="24" t="inlineStr">
        <is>
          <t>League One</t>
        </is>
      </c>
      <c r="D2870" s="24" t="inlineStr">
        <is>
          <t>Stockport</t>
        </is>
      </c>
      <c r="E2870" s="24" t="n">
        <v>39</v>
      </c>
      <c r="F2870" s="24" t="n">
        <v>10</v>
      </c>
      <c r="G2870" s="29" t="n">
        <v>46480.625</v>
      </c>
      <c r="H2870" s="24" t="inlineStr">
        <is>
          <t>Huddersfield</t>
        </is>
      </c>
      <c r="I2870" s="24" t="inlineStr">
        <is>
          <t>A</t>
        </is>
      </c>
      <c r="J2870" s="24" t="inlineStr">
        <is>
          <t>E2-Huddersf-Stockpor</t>
        </is>
      </c>
      <c r="K2870" s="24" t="n">
        <v>4</v>
      </c>
      <c r="L2870" s="11">
        <f>IF(INDEX(Matches!$X:$X,AA2870)=0,"",IF(I2870="H",INDEX(Matches!$H:$H,AA2870),INDEX(Matches!$I:$I,AA2870)))</f>
        <v/>
      </c>
      <c r="M2870" s="11">
        <f>IF(INDEX(Matches!$X:$X,AA2870)=0,"",IF(I2870="H",INDEX(Matches!$I:$I,AA2870),INDEX(Matches!$H:$H,AA2870)))</f>
        <v/>
      </c>
      <c r="N2870" s="11">
        <f>IF(L2870="","",IF(L2870&gt;M2870,"W",IF(L2870=M2870,"D","L")))</f>
        <v/>
      </c>
      <c r="O2870" s="11">
        <f>IF(L2870="","",IF(L2870&gt;M2870,3,IF(L2870=M2870,1,0)))</f>
        <v/>
      </c>
      <c r="P2870" s="31">
        <f>IF(I2870="H",INDEX(Matches!$L:$L,AA2870),INDEX(Matches!$N:$N,AA2870))</f>
        <v/>
      </c>
      <c r="Q2870" s="31">
        <f>INDEX(Matches!$M:$M,AA2870)</f>
        <v/>
      </c>
      <c r="R2870" s="31">
        <f>IF(I2870="H",INDEX(Matches!$N:$N,AA2870),INDEX(Matches!$L:$L,AA2870))</f>
        <v/>
      </c>
      <c r="S2870" s="33">
        <f>IF(I2870="H",INDEX(Matches!$O:$O,AA2870),INDEX(Matches!$P:$P,AA2870))</f>
        <v/>
      </c>
      <c r="T2870" s="33">
        <f>IF(INDEX(Matches!$J:$J,AA2870)="","",IF(I2870="H",INDEX(Matches!$J:$J,AA2870),INDEX(Matches!$K:$K,AA2870)))</f>
        <v/>
      </c>
      <c r="U2870" s="33">
        <f>IF(INDEX(Matches!$K:$K,AA2870)="","",IF(I2870="H",INDEX(Matches!$K:$K,AA2870),INDEX(Matches!$J:$J,AA2870)))</f>
        <v/>
      </c>
      <c r="V2870" s="30">
        <f>IF(T2870="","",T2870-U2870)</f>
        <v/>
      </c>
      <c r="W2870" s="33">
        <f>IF(I2870="H",INDEX(Matches!$T:$T,AA2870),INDEX(Matches!$U:$U,AA2870))</f>
        <v/>
      </c>
      <c r="X2870" s="11">
        <f>INDEX(Matches!$X:$X,AA2870)</f>
        <v/>
      </c>
      <c r="Y2870" s="30">
        <f>IF(O2870="","",O2870-S2870)</f>
        <v/>
      </c>
      <c r="Z2870" s="30">
        <f>IF(W2870="","",W2870-S2870)</f>
        <v/>
      </c>
      <c r="AA2870" s="24">
        <f>MATCH(J2870,Matches!$A:$A,0)</f>
        <v/>
      </c>
      <c r="AB2870" s="33" t="n"/>
      <c r="AC2870" s="33" t="n">
        <v>1.146584168563179</v>
      </c>
      <c r="AD2870" s="24" t="n"/>
      <c r="AE2870" s="24" t="n">
        <v>10</v>
      </c>
      <c r="AF2870" s="33" t="n"/>
      <c r="AG2870" s="33" t="n"/>
    </row>
    <row r="2871">
      <c r="A2871" s="24" t="inlineStr">
        <is>
          <t>Stockport|40</t>
        </is>
      </c>
      <c r="B2871" s="24" t="inlineStr">
        <is>
          <t>E2</t>
        </is>
      </c>
      <c r="C2871" s="24" t="inlineStr">
        <is>
          <t>League One</t>
        </is>
      </c>
      <c r="D2871" s="24" t="inlineStr">
        <is>
          <t>Stockport</t>
        </is>
      </c>
      <c r="E2871" s="24" t="n">
        <v>40</v>
      </c>
      <c r="F2871" s="24" t="n">
        <v>10</v>
      </c>
      <c r="G2871" s="29" t="n">
        <v>46487.625</v>
      </c>
      <c r="H2871" s="24" t="inlineStr">
        <is>
          <t>Stevenage</t>
        </is>
      </c>
      <c r="I2871" s="24" t="inlineStr">
        <is>
          <t>H</t>
        </is>
      </c>
      <c r="J2871" s="24" t="inlineStr">
        <is>
          <t>E2-Stockpor-Stevenag</t>
        </is>
      </c>
      <c r="K2871" s="24" t="n">
        <v>17</v>
      </c>
      <c r="L2871" s="11">
        <f>IF(INDEX(Matches!$X:$X,AA2871)=0,"",IF(I2871="H",INDEX(Matches!$H:$H,AA2871),INDEX(Matches!$I:$I,AA2871)))</f>
        <v/>
      </c>
      <c r="M2871" s="11">
        <f>IF(INDEX(Matches!$X:$X,AA2871)=0,"",IF(I2871="H",INDEX(Matches!$I:$I,AA2871),INDEX(Matches!$H:$H,AA2871)))</f>
        <v/>
      </c>
      <c r="N2871" s="11">
        <f>IF(L2871="","",IF(L2871&gt;M2871,"W",IF(L2871=M2871,"D","L")))</f>
        <v/>
      </c>
      <c r="O2871" s="11">
        <f>IF(L2871="","",IF(L2871&gt;M2871,3,IF(L2871=M2871,1,0)))</f>
        <v/>
      </c>
      <c r="P2871" s="31">
        <f>IF(I2871="H",INDEX(Matches!$L:$L,AA2871),INDEX(Matches!$N:$N,AA2871))</f>
        <v/>
      </c>
      <c r="Q2871" s="31">
        <f>INDEX(Matches!$M:$M,AA2871)</f>
        <v/>
      </c>
      <c r="R2871" s="31">
        <f>IF(I2871="H",INDEX(Matches!$N:$N,AA2871),INDEX(Matches!$L:$L,AA2871))</f>
        <v/>
      </c>
      <c r="S2871" s="33">
        <f>IF(I2871="H",INDEX(Matches!$O:$O,AA2871),INDEX(Matches!$P:$P,AA2871))</f>
        <v/>
      </c>
      <c r="T2871" s="33">
        <f>IF(INDEX(Matches!$J:$J,AA2871)="","",IF(I2871="H",INDEX(Matches!$J:$J,AA2871),INDEX(Matches!$K:$K,AA2871)))</f>
        <v/>
      </c>
      <c r="U2871" s="33">
        <f>IF(INDEX(Matches!$K:$K,AA2871)="","",IF(I2871="H",INDEX(Matches!$K:$K,AA2871),INDEX(Matches!$J:$J,AA2871)))</f>
        <v/>
      </c>
      <c r="V2871" s="30">
        <f>IF(T2871="","",T2871-U2871)</f>
        <v/>
      </c>
      <c r="W2871" s="33">
        <f>IF(I2871="H",INDEX(Matches!$T:$T,AA2871),INDEX(Matches!$U:$U,AA2871))</f>
        <v/>
      </c>
      <c r="X2871" s="11">
        <f>INDEX(Matches!$X:$X,AA2871)</f>
        <v/>
      </c>
      <c r="Y2871" s="30">
        <f>IF(O2871="","",O2871-S2871)</f>
        <v/>
      </c>
      <c r="Z2871" s="30">
        <f>IF(W2871="","",W2871-S2871)</f>
        <v/>
      </c>
      <c r="AA2871" s="24">
        <f>MATCH(J2871,Matches!$A:$A,0)</f>
        <v/>
      </c>
      <c r="AB2871" s="33" t="n"/>
      <c r="AC2871" s="33" t="n">
        <v>1.744866170809532</v>
      </c>
      <c r="AD2871" s="24" t="n"/>
      <c r="AE2871" s="24" t="n">
        <v>10</v>
      </c>
      <c r="AF2871" s="33" t="n"/>
      <c r="AG2871" s="33" t="n"/>
    </row>
    <row r="2872">
      <c r="A2872" s="24" t="inlineStr">
        <is>
          <t>Stockport|41</t>
        </is>
      </c>
      <c r="B2872" s="24" t="inlineStr">
        <is>
          <t>E2</t>
        </is>
      </c>
      <c r="C2872" s="24" t="inlineStr">
        <is>
          <t>League One</t>
        </is>
      </c>
      <c r="D2872" s="24" t="inlineStr">
        <is>
          <t>Stockport</t>
        </is>
      </c>
      <c r="E2872" s="24" t="n">
        <v>41</v>
      </c>
      <c r="F2872" s="24" t="n">
        <v>11</v>
      </c>
      <c r="G2872" s="29" t="n">
        <v>46490.82291666666</v>
      </c>
      <c r="H2872" s="24" t="inlineStr">
        <is>
          <t>Peterborough</t>
        </is>
      </c>
      <c r="I2872" s="24" t="inlineStr">
        <is>
          <t>A</t>
        </is>
      </c>
      <c r="J2872" s="24" t="inlineStr">
        <is>
          <t>E2-Peterbor-Stockpor</t>
        </is>
      </c>
      <c r="K2872" s="24" t="n">
        <v>19</v>
      </c>
      <c r="L2872" s="11">
        <f>IF(INDEX(Matches!$X:$X,AA2872)=0,"",IF(I2872="H",INDEX(Matches!$H:$H,AA2872),INDEX(Matches!$I:$I,AA2872)))</f>
        <v/>
      </c>
      <c r="M2872" s="11">
        <f>IF(INDEX(Matches!$X:$X,AA2872)=0,"",IF(I2872="H",INDEX(Matches!$I:$I,AA2872),INDEX(Matches!$H:$H,AA2872)))</f>
        <v/>
      </c>
      <c r="N2872" s="11">
        <f>IF(L2872="","",IF(L2872&gt;M2872,"W",IF(L2872=M2872,"D","L")))</f>
        <v/>
      </c>
      <c r="O2872" s="11">
        <f>IF(L2872="","",IF(L2872&gt;M2872,3,IF(L2872=M2872,1,0)))</f>
        <v/>
      </c>
      <c r="P2872" s="31">
        <f>IF(I2872="H",INDEX(Matches!$L:$L,AA2872),INDEX(Matches!$N:$N,AA2872))</f>
        <v/>
      </c>
      <c r="Q2872" s="31">
        <f>INDEX(Matches!$M:$M,AA2872)</f>
        <v/>
      </c>
      <c r="R2872" s="31">
        <f>IF(I2872="H",INDEX(Matches!$N:$N,AA2872),INDEX(Matches!$L:$L,AA2872))</f>
        <v/>
      </c>
      <c r="S2872" s="33">
        <f>IF(I2872="H",INDEX(Matches!$O:$O,AA2872),INDEX(Matches!$P:$P,AA2872))</f>
        <v/>
      </c>
      <c r="T2872" s="33">
        <f>IF(INDEX(Matches!$J:$J,AA2872)="","",IF(I2872="H",INDEX(Matches!$J:$J,AA2872),INDEX(Matches!$K:$K,AA2872)))</f>
        <v/>
      </c>
      <c r="U2872" s="33">
        <f>IF(INDEX(Matches!$K:$K,AA2872)="","",IF(I2872="H",INDEX(Matches!$K:$K,AA2872),INDEX(Matches!$J:$J,AA2872)))</f>
        <v/>
      </c>
      <c r="V2872" s="30">
        <f>IF(T2872="","",T2872-U2872)</f>
        <v/>
      </c>
      <c r="W2872" s="33">
        <f>IF(I2872="H",INDEX(Matches!$T:$T,AA2872),INDEX(Matches!$U:$U,AA2872))</f>
        <v/>
      </c>
      <c r="X2872" s="11">
        <f>INDEX(Matches!$X:$X,AA2872)</f>
        <v/>
      </c>
      <c r="Y2872" s="30">
        <f>IF(O2872="","",O2872-S2872)</f>
        <v/>
      </c>
      <c r="Z2872" s="30">
        <f>IF(W2872="","",W2872-S2872)</f>
        <v/>
      </c>
      <c r="AA2872" s="24">
        <f>MATCH(J2872,Matches!$A:$A,0)</f>
        <v/>
      </c>
      <c r="AB2872" s="33" t="n"/>
      <c r="AC2872" s="33" t="n">
        <v>1.450235416110607</v>
      </c>
      <c r="AD2872" s="24" t="n"/>
      <c r="AE2872" s="24" t="n">
        <v>11</v>
      </c>
      <c r="AF2872" s="33" t="n"/>
      <c r="AG2872" s="33" t="n"/>
    </row>
    <row r="2873">
      <c r="A2873" s="24" t="inlineStr">
        <is>
          <t>Stockport|42</t>
        </is>
      </c>
      <c r="B2873" s="24" t="inlineStr">
        <is>
          <t>E2</t>
        </is>
      </c>
      <c r="C2873" s="24" t="inlineStr">
        <is>
          <t>League One</t>
        </is>
      </c>
      <c r="D2873" s="24" t="inlineStr">
        <is>
          <t>Stockport</t>
        </is>
      </c>
      <c r="E2873" s="24" t="n">
        <v>42</v>
      </c>
      <c r="F2873" s="24" t="n">
        <v>11</v>
      </c>
      <c r="G2873" s="29" t="n">
        <v>46494.625</v>
      </c>
      <c r="H2873" s="24" t="inlineStr">
        <is>
          <t>Sheffield Wed</t>
        </is>
      </c>
      <c r="I2873" s="24" t="inlineStr">
        <is>
          <t>H</t>
        </is>
      </c>
      <c r="J2873" s="24" t="inlineStr">
        <is>
          <t>E2-Stockpor-Sheffiel</t>
        </is>
      </c>
      <c r="K2873" s="24" t="n">
        <v>2</v>
      </c>
      <c r="L2873" s="11">
        <f>IF(INDEX(Matches!$X:$X,AA2873)=0,"",IF(I2873="H",INDEX(Matches!$H:$H,AA2873),INDEX(Matches!$I:$I,AA2873)))</f>
        <v/>
      </c>
      <c r="M2873" s="11">
        <f>IF(INDEX(Matches!$X:$X,AA2873)=0,"",IF(I2873="H",INDEX(Matches!$I:$I,AA2873),INDEX(Matches!$H:$H,AA2873)))</f>
        <v/>
      </c>
      <c r="N2873" s="11">
        <f>IF(L2873="","",IF(L2873&gt;M2873,"W",IF(L2873=M2873,"D","L")))</f>
        <v/>
      </c>
      <c r="O2873" s="11">
        <f>IF(L2873="","",IF(L2873&gt;M2873,3,IF(L2873=M2873,1,0)))</f>
        <v/>
      </c>
      <c r="P2873" s="31">
        <f>IF(I2873="H",INDEX(Matches!$L:$L,AA2873),INDEX(Matches!$N:$N,AA2873))</f>
        <v/>
      </c>
      <c r="Q2873" s="31">
        <f>INDEX(Matches!$M:$M,AA2873)</f>
        <v/>
      </c>
      <c r="R2873" s="31">
        <f>IF(I2873="H",INDEX(Matches!$N:$N,AA2873),INDEX(Matches!$L:$L,AA2873))</f>
        <v/>
      </c>
      <c r="S2873" s="33">
        <f>IF(I2873="H",INDEX(Matches!$O:$O,AA2873),INDEX(Matches!$P:$P,AA2873))</f>
        <v/>
      </c>
      <c r="T2873" s="33">
        <f>IF(INDEX(Matches!$J:$J,AA2873)="","",IF(I2873="H",INDEX(Matches!$J:$J,AA2873),INDEX(Matches!$K:$K,AA2873)))</f>
        <v/>
      </c>
      <c r="U2873" s="33">
        <f>IF(INDEX(Matches!$K:$K,AA2873)="","",IF(I2873="H",INDEX(Matches!$K:$K,AA2873),INDEX(Matches!$J:$J,AA2873)))</f>
        <v/>
      </c>
      <c r="V2873" s="30">
        <f>IF(T2873="","",T2873-U2873)</f>
        <v/>
      </c>
      <c r="W2873" s="33">
        <f>IF(I2873="H",INDEX(Matches!$T:$T,AA2873),INDEX(Matches!$U:$U,AA2873))</f>
        <v/>
      </c>
      <c r="X2873" s="11">
        <f>INDEX(Matches!$X:$X,AA2873)</f>
        <v/>
      </c>
      <c r="Y2873" s="30">
        <f>IF(O2873="","",O2873-S2873)</f>
        <v/>
      </c>
      <c r="Z2873" s="30">
        <f>IF(W2873="","",W2873-S2873)</f>
        <v/>
      </c>
      <c r="AA2873" s="24">
        <f>MATCH(J2873,Matches!$A:$A,0)</f>
        <v/>
      </c>
      <c r="AB2873" s="33" t="n"/>
      <c r="AC2873" s="33" t="n">
        <v>1.447419088115291</v>
      </c>
      <c r="AD2873" s="24" t="n"/>
      <c r="AE2873" s="24" t="n">
        <v>11</v>
      </c>
      <c r="AF2873" s="33" t="n"/>
      <c r="AG2873" s="33" t="n"/>
    </row>
    <row r="2874">
      <c r="A2874" s="24" t="inlineStr">
        <is>
          <t>Stockport|43</t>
        </is>
      </c>
      <c r="B2874" s="24" t="inlineStr">
        <is>
          <t>E2</t>
        </is>
      </c>
      <c r="C2874" s="24" t="inlineStr">
        <is>
          <t>League One</t>
        </is>
      </c>
      <c r="D2874" s="24" t="inlineStr">
        <is>
          <t>Stockport</t>
        </is>
      </c>
      <c r="E2874" s="24" t="n">
        <v>43</v>
      </c>
      <c r="F2874" s="24" t="n">
        <v>11</v>
      </c>
      <c r="G2874" s="29" t="n">
        <v>46501.625</v>
      </c>
      <c r="H2874" s="24" t="inlineStr">
        <is>
          <t>Barnsley</t>
        </is>
      </c>
      <c r="I2874" s="24" t="inlineStr">
        <is>
          <t>A</t>
        </is>
      </c>
      <c r="J2874" s="24" t="inlineStr">
        <is>
          <t>E2-Barnsley-Stockpor</t>
        </is>
      </c>
      <c r="K2874" s="24" t="n">
        <v>13</v>
      </c>
      <c r="L2874" s="11">
        <f>IF(INDEX(Matches!$X:$X,AA2874)=0,"",IF(I2874="H",INDEX(Matches!$H:$H,AA2874),INDEX(Matches!$I:$I,AA2874)))</f>
        <v/>
      </c>
      <c r="M2874" s="11">
        <f>IF(INDEX(Matches!$X:$X,AA2874)=0,"",IF(I2874="H",INDEX(Matches!$I:$I,AA2874),INDEX(Matches!$H:$H,AA2874)))</f>
        <v/>
      </c>
      <c r="N2874" s="11">
        <f>IF(L2874="","",IF(L2874&gt;M2874,"W",IF(L2874=M2874,"D","L")))</f>
        <v/>
      </c>
      <c r="O2874" s="11">
        <f>IF(L2874="","",IF(L2874&gt;M2874,3,IF(L2874=M2874,1,0)))</f>
        <v/>
      </c>
      <c r="P2874" s="31">
        <f>IF(I2874="H",INDEX(Matches!$L:$L,AA2874),INDEX(Matches!$N:$N,AA2874))</f>
        <v/>
      </c>
      <c r="Q2874" s="31">
        <f>INDEX(Matches!$M:$M,AA2874)</f>
        <v/>
      </c>
      <c r="R2874" s="31">
        <f>IF(I2874="H",INDEX(Matches!$N:$N,AA2874),INDEX(Matches!$L:$L,AA2874))</f>
        <v/>
      </c>
      <c r="S2874" s="33">
        <f>IF(I2874="H",INDEX(Matches!$O:$O,AA2874),INDEX(Matches!$P:$P,AA2874))</f>
        <v/>
      </c>
      <c r="T2874" s="33">
        <f>IF(INDEX(Matches!$J:$J,AA2874)="","",IF(I2874="H",INDEX(Matches!$J:$J,AA2874),INDEX(Matches!$K:$K,AA2874)))</f>
        <v/>
      </c>
      <c r="U2874" s="33">
        <f>IF(INDEX(Matches!$K:$K,AA2874)="","",IF(I2874="H",INDEX(Matches!$K:$K,AA2874),INDEX(Matches!$J:$J,AA2874)))</f>
        <v/>
      </c>
      <c r="V2874" s="30">
        <f>IF(T2874="","",T2874-U2874)</f>
        <v/>
      </c>
      <c r="W2874" s="33">
        <f>IF(I2874="H",INDEX(Matches!$T:$T,AA2874),INDEX(Matches!$U:$U,AA2874))</f>
        <v/>
      </c>
      <c r="X2874" s="11">
        <f>INDEX(Matches!$X:$X,AA2874)</f>
        <v/>
      </c>
      <c r="Y2874" s="30">
        <f>IF(O2874="","",O2874-S2874)</f>
        <v/>
      </c>
      <c r="Z2874" s="30">
        <f>IF(W2874="","",W2874-S2874)</f>
        <v/>
      </c>
      <c r="AA2874" s="24">
        <f>MATCH(J2874,Matches!$A:$A,0)</f>
        <v/>
      </c>
      <c r="AB2874" s="33" t="n"/>
      <c r="AC2874" s="33" t="n">
        <v>1.415309662550296</v>
      </c>
      <c r="AD2874" s="24" t="n"/>
      <c r="AE2874" s="24" t="n">
        <v>11</v>
      </c>
      <c r="AF2874" s="33" t="n"/>
      <c r="AG2874" s="33" t="n"/>
    </row>
    <row r="2875">
      <c r="A2875" s="24" t="inlineStr">
        <is>
          <t>Stockport|44</t>
        </is>
      </c>
      <c r="B2875" s="24" t="inlineStr">
        <is>
          <t>E2</t>
        </is>
      </c>
      <c r="C2875" s="24" t="inlineStr">
        <is>
          <t>League One</t>
        </is>
      </c>
      <c r="D2875" s="24" t="inlineStr">
        <is>
          <t>Stockport</t>
        </is>
      </c>
      <c r="E2875" s="24" t="n">
        <v>44</v>
      </c>
      <c r="F2875" s="24" t="n">
        <v>11</v>
      </c>
      <c r="G2875" s="29" t="n">
        <v>46504.82291666666</v>
      </c>
      <c r="H2875" s="24" t="inlineStr">
        <is>
          <t>Oxford</t>
        </is>
      </c>
      <c r="I2875" s="24" t="inlineStr">
        <is>
          <t>H</t>
        </is>
      </c>
      <c r="J2875" s="24" t="inlineStr">
        <is>
          <t>E2-Stockpor-Oxford</t>
        </is>
      </c>
      <c r="K2875" s="24" t="n">
        <v>11</v>
      </c>
      <c r="L2875" s="11">
        <f>IF(INDEX(Matches!$X:$X,AA2875)=0,"",IF(I2875="H",INDEX(Matches!$H:$H,AA2875),INDEX(Matches!$I:$I,AA2875)))</f>
        <v/>
      </c>
      <c r="M2875" s="11">
        <f>IF(INDEX(Matches!$X:$X,AA2875)=0,"",IF(I2875="H",INDEX(Matches!$I:$I,AA2875),INDEX(Matches!$H:$H,AA2875)))</f>
        <v/>
      </c>
      <c r="N2875" s="11">
        <f>IF(L2875="","",IF(L2875&gt;M2875,"W",IF(L2875=M2875,"D","L")))</f>
        <v/>
      </c>
      <c r="O2875" s="11">
        <f>IF(L2875="","",IF(L2875&gt;M2875,3,IF(L2875=M2875,1,0)))</f>
        <v/>
      </c>
      <c r="P2875" s="31">
        <f>IF(I2875="H",INDEX(Matches!$L:$L,AA2875),INDEX(Matches!$N:$N,AA2875))</f>
        <v/>
      </c>
      <c r="Q2875" s="31">
        <f>INDEX(Matches!$M:$M,AA2875)</f>
        <v/>
      </c>
      <c r="R2875" s="31">
        <f>IF(I2875="H",INDEX(Matches!$N:$N,AA2875),INDEX(Matches!$L:$L,AA2875))</f>
        <v/>
      </c>
      <c r="S2875" s="33">
        <f>IF(I2875="H",INDEX(Matches!$O:$O,AA2875),INDEX(Matches!$P:$P,AA2875))</f>
        <v/>
      </c>
      <c r="T2875" s="33">
        <f>IF(INDEX(Matches!$J:$J,AA2875)="","",IF(I2875="H",INDEX(Matches!$J:$J,AA2875),INDEX(Matches!$K:$K,AA2875)))</f>
        <v/>
      </c>
      <c r="U2875" s="33">
        <f>IF(INDEX(Matches!$K:$K,AA2875)="","",IF(I2875="H",INDEX(Matches!$K:$K,AA2875),INDEX(Matches!$J:$J,AA2875)))</f>
        <v/>
      </c>
      <c r="V2875" s="30">
        <f>IF(T2875="","",T2875-U2875)</f>
        <v/>
      </c>
      <c r="W2875" s="33">
        <f>IF(I2875="H",INDEX(Matches!$T:$T,AA2875),INDEX(Matches!$U:$U,AA2875))</f>
        <v/>
      </c>
      <c r="X2875" s="11">
        <f>INDEX(Matches!$X:$X,AA2875)</f>
        <v/>
      </c>
      <c r="Y2875" s="30">
        <f>IF(O2875="","",O2875-S2875)</f>
        <v/>
      </c>
      <c r="Z2875" s="30">
        <f>IF(W2875="","",W2875-S2875)</f>
        <v/>
      </c>
      <c r="AA2875" s="24">
        <f>MATCH(J2875,Matches!$A:$A,0)</f>
        <v/>
      </c>
      <c r="AB2875" s="33" t="n"/>
      <c r="AC2875" s="33" t="n">
        <v>1.715543165800685</v>
      </c>
      <c r="AD2875" s="24" t="n"/>
      <c r="AE2875" s="24" t="n">
        <v>11</v>
      </c>
      <c r="AF2875" s="33" t="n"/>
      <c r="AG2875" s="33" t="n"/>
    </row>
    <row r="2876">
      <c r="A2876" s="24" t="inlineStr">
        <is>
          <t>Stockport|45</t>
        </is>
      </c>
      <c r="B2876" s="24" t="inlineStr">
        <is>
          <t>E2</t>
        </is>
      </c>
      <c r="C2876" s="24" t="inlineStr">
        <is>
          <t>League One</t>
        </is>
      </c>
      <c r="D2876" s="24" t="inlineStr">
        <is>
          <t>Stockport</t>
        </is>
      </c>
      <c r="E2876" s="24" t="n">
        <v>45</v>
      </c>
      <c r="F2876" s="24" t="n">
        <v>12</v>
      </c>
      <c r="G2876" s="29" t="n">
        <v>46508.625</v>
      </c>
      <c r="H2876" s="24" t="inlineStr">
        <is>
          <t>Leyton Orient</t>
        </is>
      </c>
      <c r="I2876" s="24" t="inlineStr">
        <is>
          <t>A</t>
        </is>
      </c>
      <c r="J2876" s="24" t="inlineStr">
        <is>
          <t>E2-LeytonOr-Stockpor</t>
        </is>
      </c>
      <c r="K2876" s="24" t="n">
        <v>20</v>
      </c>
      <c r="L2876" s="11">
        <f>IF(INDEX(Matches!$X:$X,AA2876)=0,"",IF(I2876="H",INDEX(Matches!$H:$H,AA2876),INDEX(Matches!$I:$I,AA2876)))</f>
        <v/>
      </c>
      <c r="M2876" s="11">
        <f>IF(INDEX(Matches!$X:$X,AA2876)=0,"",IF(I2876="H",INDEX(Matches!$I:$I,AA2876),INDEX(Matches!$H:$H,AA2876)))</f>
        <v/>
      </c>
      <c r="N2876" s="11">
        <f>IF(L2876="","",IF(L2876&gt;M2876,"W",IF(L2876=M2876,"D","L")))</f>
        <v/>
      </c>
      <c r="O2876" s="11">
        <f>IF(L2876="","",IF(L2876&gt;M2876,3,IF(L2876=M2876,1,0)))</f>
        <v/>
      </c>
      <c r="P2876" s="31">
        <f>IF(I2876="H",INDEX(Matches!$L:$L,AA2876),INDEX(Matches!$N:$N,AA2876))</f>
        <v/>
      </c>
      <c r="Q2876" s="31">
        <f>INDEX(Matches!$M:$M,AA2876)</f>
        <v/>
      </c>
      <c r="R2876" s="31">
        <f>IF(I2876="H",INDEX(Matches!$N:$N,AA2876),INDEX(Matches!$L:$L,AA2876))</f>
        <v/>
      </c>
      <c r="S2876" s="33">
        <f>IF(I2876="H",INDEX(Matches!$O:$O,AA2876),INDEX(Matches!$P:$P,AA2876))</f>
        <v/>
      </c>
      <c r="T2876" s="33">
        <f>IF(INDEX(Matches!$J:$J,AA2876)="","",IF(I2876="H",INDEX(Matches!$J:$J,AA2876),INDEX(Matches!$K:$K,AA2876)))</f>
        <v/>
      </c>
      <c r="U2876" s="33">
        <f>IF(INDEX(Matches!$K:$K,AA2876)="","",IF(I2876="H",INDEX(Matches!$K:$K,AA2876),INDEX(Matches!$J:$J,AA2876)))</f>
        <v/>
      </c>
      <c r="V2876" s="30">
        <f>IF(T2876="","",T2876-U2876)</f>
        <v/>
      </c>
      <c r="W2876" s="33">
        <f>IF(I2876="H",INDEX(Matches!$T:$T,AA2876),INDEX(Matches!$U:$U,AA2876))</f>
        <v/>
      </c>
      <c r="X2876" s="11">
        <f>INDEX(Matches!$X:$X,AA2876)</f>
        <v/>
      </c>
      <c r="Y2876" s="30">
        <f>IF(O2876="","",O2876-S2876)</f>
        <v/>
      </c>
      <c r="Z2876" s="30">
        <f>IF(W2876="","",W2876-S2876)</f>
        <v/>
      </c>
      <c r="AA2876" s="24">
        <f>MATCH(J2876,Matches!$A:$A,0)</f>
        <v/>
      </c>
      <c r="AB2876" s="33" t="n"/>
      <c r="AC2876" s="33" t="n">
        <v>1.50594490277698</v>
      </c>
      <c r="AD2876" s="24" t="n"/>
      <c r="AE2876" s="24" t="n">
        <v>12</v>
      </c>
      <c r="AF2876" s="33" t="n"/>
      <c r="AG2876" s="33" t="n"/>
    </row>
    <row r="2877">
      <c r="A2877" s="24" t="inlineStr">
        <is>
          <t>Stockport|46</t>
        </is>
      </c>
      <c r="B2877" s="24" t="inlineStr">
        <is>
          <t>E2</t>
        </is>
      </c>
      <c r="C2877" s="24" t="inlineStr">
        <is>
          <t>League One</t>
        </is>
      </c>
      <c r="D2877" s="24" t="inlineStr">
        <is>
          <t>Stockport</t>
        </is>
      </c>
      <c r="E2877" s="24" t="n">
        <v>46</v>
      </c>
      <c r="F2877" s="24" t="n">
        <v>12</v>
      </c>
      <c r="G2877" s="29" t="n">
        <v>46515.52083333334</v>
      </c>
      <c r="H2877" s="24" t="inlineStr">
        <is>
          <t>Mansfield</t>
        </is>
      </c>
      <c r="I2877" s="24" t="inlineStr">
        <is>
          <t>H</t>
        </is>
      </c>
      <c r="J2877" s="24" t="inlineStr">
        <is>
          <t>E2-Stockpor-Mansfiel</t>
        </is>
      </c>
      <c r="K2877" s="24" t="n">
        <v>16</v>
      </c>
      <c r="L2877" s="11">
        <f>IF(INDEX(Matches!$X:$X,AA2877)=0,"",IF(I2877="H",INDEX(Matches!$H:$H,AA2877),INDEX(Matches!$I:$I,AA2877)))</f>
        <v/>
      </c>
      <c r="M2877" s="11">
        <f>IF(INDEX(Matches!$X:$X,AA2877)=0,"",IF(I2877="H",INDEX(Matches!$I:$I,AA2877),INDEX(Matches!$H:$H,AA2877)))</f>
        <v/>
      </c>
      <c r="N2877" s="11">
        <f>IF(L2877="","",IF(L2877&gt;M2877,"W",IF(L2877=M2877,"D","L")))</f>
        <v/>
      </c>
      <c r="O2877" s="11">
        <f>IF(L2877="","",IF(L2877&gt;M2877,3,IF(L2877=M2877,1,0)))</f>
        <v/>
      </c>
      <c r="P2877" s="31">
        <f>IF(I2877="H",INDEX(Matches!$L:$L,AA2877),INDEX(Matches!$N:$N,AA2877))</f>
        <v/>
      </c>
      <c r="Q2877" s="31">
        <f>INDEX(Matches!$M:$M,AA2877)</f>
        <v/>
      </c>
      <c r="R2877" s="31">
        <f>IF(I2877="H",INDEX(Matches!$N:$N,AA2877),INDEX(Matches!$L:$L,AA2877))</f>
        <v/>
      </c>
      <c r="S2877" s="33">
        <f>IF(I2877="H",INDEX(Matches!$O:$O,AA2877),INDEX(Matches!$P:$P,AA2877))</f>
        <v/>
      </c>
      <c r="T2877" s="33">
        <f>IF(INDEX(Matches!$J:$J,AA2877)="","",IF(I2877="H",INDEX(Matches!$J:$J,AA2877),INDEX(Matches!$K:$K,AA2877)))</f>
        <v/>
      </c>
      <c r="U2877" s="33">
        <f>IF(INDEX(Matches!$K:$K,AA2877)="","",IF(I2877="H",INDEX(Matches!$K:$K,AA2877),INDEX(Matches!$J:$J,AA2877)))</f>
        <v/>
      </c>
      <c r="V2877" s="30">
        <f>IF(T2877="","",T2877-U2877)</f>
        <v/>
      </c>
      <c r="W2877" s="33">
        <f>IF(I2877="H",INDEX(Matches!$T:$T,AA2877),INDEX(Matches!$U:$U,AA2877))</f>
        <v/>
      </c>
      <c r="X2877" s="11">
        <f>INDEX(Matches!$X:$X,AA2877)</f>
        <v/>
      </c>
      <c r="Y2877" s="30">
        <f>IF(O2877="","",O2877-S2877)</f>
        <v/>
      </c>
      <c r="Z2877" s="30">
        <f>IF(W2877="","",W2877-S2877)</f>
        <v/>
      </c>
      <c r="AA2877" s="24">
        <f>MATCH(J2877,Matches!$A:$A,0)</f>
        <v/>
      </c>
      <c r="AB2877" s="33" t="n"/>
      <c r="AC2877" s="33" t="n">
        <v>1.738512292013202</v>
      </c>
      <c r="AD2877" s="24" t="n"/>
      <c r="AE2877" s="24" t="n">
        <v>12</v>
      </c>
      <c r="AF2877" s="33" t="n"/>
      <c r="AG2877" s="33" t="n"/>
    </row>
    <row r="2878">
      <c r="A2878" s="24" t="inlineStr">
        <is>
          <t>Wigan|1</t>
        </is>
      </c>
      <c r="B2878" s="24" t="inlineStr">
        <is>
          <t>E2</t>
        </is>
      </c>
      <c r="C2878" s="24" t="inlineStr">
        <is>
          <t>League One</t>
        </is>
      </c>
      <c r="D2878" s="24" t="inlineStr">
        <is>
          <t>Wigan</t>
        </is>
      </c>
      <c r="E2878" s="24" t="n">
        <v>1</v>
      </c>
      <c r="F2878" s="24" t="n">
        <v>1</v>
      </c>
      <c r="G2878" s="29" t="n">
        <v>46249.625</v>
      </c>
      <c r="H2878" s="24" t="inlineStr">
        <is>
          <t>Cambridge</t>
        </is>
      </c>
      <c r="I2878" s="24" t="inlineStr">
        <is>
          <t>A</t>
        </is>
      </c>
      <c r="J2878" s="24" t="inlineStr">
        <is>
          <t>E2-Cambridg-Wigan</t>
        </is>
      </c>
      <c r="K2878" s="24" t="n">
        <v>21</v>
      </c>
      <c r="L2878" s="11">
        <f>IF(INDEX(Matches!$X:$X,AA2878)=0,"",IF(I2878="H",INDEX(Matches!$H:$H,AA2878),INDEX(Matches!$I:$I,AA2878)))</f>
        <v/>
      </c>
      <c r="M2878" s="11">
        <f>IF(INDEX(Matches!$X:$X,AA2878)=0,"",IF(I2878="H",INDEX(Matches!$I:$I,AA2878),INDEX(Matches!$H:$H,AA2878)))</f>
        <v/>
      </c>
      <c r="N2878" s="11">
        <f>IF(L2878="","",IF(L2878&gt;M2878,"W",IF(L2878=M2878,"D","L")))</f>
        <v/>
      </c>
      <c r="O2878" s="11">
        <f>IF(L2878="","",IF(L2878&gt;M2878,3,IF(L2878=M2878,1,0)))</f>
        <v/>
      </c>
      <c r="P2878" s="31">
        <f>IF(I2878="H",INDEX(Matches!$L:$L,AA2878),INDEX(Matches!$N:$N,AA2878))</f>
        <v/>
      </c>
      <c r="Q2878" s="31">
        <f>INDEX(Matches!$M:$M,AA2878)</f>
        <v/>
      </c>
      <c r="R2878" s="31">
        <f>IF(I2878="H",INDEX(Matches!$N:$N,AA2878),INDEX(Matches!$L:$L,AA2878))</f>
        <v/>
      </c>
      <c r="S2878" s="33">
        <f>IF(I2878="H",INDEX(Matches!$O:$O,AA2878),INDEX(Matches!$P:$P,AA2878))</f>
        <v/>
      </c>
      <c r="T2878" s="33">
        <f>IF(INDEX(Matches!$J:$J,AA2878)="","",IF(I2878="H",INDEX(Matches!$J:$J,AA2878),INDEX(Matches!$K:$K,AA2878)))</f>
        <v/>
      </c>
      <c r="U2878" s="33">
        <f>IF(INDEX(Matches!$K:$K,AA2878)="","",IF(I2878="H",INDEX(Matches!$K:$K,AA2878),INDEX(Matches!$J:$J,AA2878)))</f>
        <v/>
      </c>
      <c r="V2878" s="30">
        <f>IF(T2878="","",T2878-U2878)</f>
        <v/>
      </c>
      <c r="W2878" s="33">
        <f>IF(I2878="H",INDEX(Matches!$T:$T,AA2878),INDEX(Matches!$U:$U,AA2878))</f>
        <v/>
      </c>
      <c r="X2878" s="11">
        <f>INDEX(Matches!$X:$X,AA2878)</f>
        <v/>
      </c>
      <c r="Y2878" s="30">
        <f>IF(O2878="","",O2878-S2878)</f>
        <v/>
      </c>
      <c r="Z2878" s="30">
        <f>IF(W2878="","",W2878-S2878)</f>
        <v/>
      </c>
      <c r="AA2878" s="24">
        <f>MATCH(J2878,Matches!$A:$A,0)</f>
        <v/>
      </c>
      <c r="AB2878" s="33" t="n">
        <v>1.128631896118804</v>
      </c>
      <c r="AC2878" s="33" t="n"/>
      <c r="AD2878" s="24" t="n"/>
      <c r="AE2878" s="24" t="n">
        <v>1</v>
      </c>
      <c r="AF2878" s="33" t="n"/>
      <c r="AG2878" s="33" t="n"/>
    </row>
    <row r="2879">
      <c r="A2879" s="24" t="inlineStr">
        <is>
          <t>Wigan|2</t>
        </is>
      </c>
      <c r="B2879" s="24" t="inlineStr">
        <is>
          <t>E2</t>
        </is>
      </c>
      <c r="C2879" s="24" t="inlineStr">
        <is>
          <t>League One</t>
        </is>
      </c>
      <c r="D2879" s="24" t="inlineStr">
        <is>
          <t>Wigan</t>
        </is>
      </c>
      <c r="E2879" s="24" t="n">
        <v>2</v>
      </c>
      <c r="F2879" s="24" t="n">
        <v>1</v>
      </c>
      <c r="G2879" s="29" t="n">
        <v>46256.625</v>
      </c>
      <c r="H2879" s="24" t="inlineStr">
        <is>
          <t>Leyton Orient</t>
        </is>
      </c>
      <c r="I2879" s="24" t="inlineStr">
        <is>
          <t>H</t>
        </is>
      </c>
      <c r="J2879" s="24" t="inlineStr">
        <is>
          <t>E2-Wigan-LeytonOr</t>
        </is>
      </c>
      <c r="K2879" s="24" t="n">
        <v>20</v>
      </c>
      <c r="L2879" s="11">
        <f>IF(INDEX(Matches!$X:$X,AA2879)=0,"",IF(I2879="H",INDEX(Matches!$H:$H,AA2879),INDEX(Matches!$I:$I,AA2879)))</f>
        <v/>
      </c>
      <c r="M2879" s="11">
        <f>IF(INDEX(Matches!$X:$X,AA2879)=0,"",IF(I2879="H",INDEX(Matches!$I:$I,AA2879),INDEX(Matches!$H:$H,AA2879)))</f>
        <v/>
      </c>
      <c r="N2879" s="11">
        <f>IF(L2879="","",IF(L2879&gt;M2879,"W",IF(L2879=M2879,"D","L")))</f>
        <v/>
      </c>
      <c r="O2879" s="11">
        <f>IF(L2879="","",IF(L2879&gt;M2879,3,IF(L2879=M2879,1,0)))</f>
        <v/>
      </c>
      <c r="P2879" s="31">
        <f>IF(I2879="H",INDEX(Matches!$L:$L,AA2879),INDEX(Matches!$N:$N,AA2879))</f>
        <v/>
      </c>
      <c r="Q2879" s="31">
        <f>INDEX(Matches!$M:$M,AA2879)</f>
        <v/>
      </c>
      <c r="R2879" s="31">
        <f>IF(I2879="H",INDEX(Matches!$N:$N,AA2879),INDEX(Matches!$L:$L,AA2879))</f>
        <v/>
      </c>
      <c r="S2879" s="33">
        <f>IF(I2879="H",INDEX(Matches!$O:$O,AA2879),INDEX(Matches!$P:$P,AA2879))</f>
        <v/>
      </c>
      <c r="T2879" s="33">
        <f>IF(INDEX(Matches!$J:$J,AA2879)="","",IF(I2879="H",INDEX(Matches!$J:$J,AA2879),INDEX(Matches!$K:$K,AA2879)))</f>
        <v/>
      </c>
      <c r="U2879" s="33">
        <f>IF(INDEX(Matches!$K:$K,AA2879)="","",IF(I2879="H",INDEX(Matches!$K:$K,AA2879),INDEX(Matches!$J:$J,AA2879)))</f>
        <v/>
      </c>
      <c r="V2879" s="30">
        <f>IF(T2879="","",T2879-U2879)</f>
        <v/>
      </c>
      <c r="W2879" s="33">
        <f>IF(I2879="H",INDEX(Matches!$T:$T,AA2879),INDEX(Matches!$U:$U,AA2879))</f>
        <v/>
      </c>
      <c r="X2879" s="11">
        <f>INDEX(Matches!$X:$X,AA2879)</f>
        <v/>
      </c>
      <c r="Y2879" s="30">
        <f>IF(O2879="","",O2879-S2879)</f>
        <v/>
      </c>
      <c r="Z2879" s="30">
        <f>IF(W2879="","",W2879-S2879)</f>
        <v/>
      </c>
      <c r="AA2879" s="24">
        <f>MATCH(J2879,Matches!$A:$A,0)</f>
        <v/>
      </c>
      <c r="AB2879" s="33" t="n">
        <v>1.681566020397744</v>
      </c>
      <c r="AC2879" s="33" t="n"/>
      <c r="AD2879" s="24" t="n"/>
      <c r="AE2879" s="24" t="n">
        <v>1</v>
      </c>
      <c r="AF2879" s="33" t="n"/>
      <c r="AG2879" s="33" t="n"/>
    </row>
    <row r="2880">
      <c r="A2880" s="24" t="inlineStr">
        <is>
          <t>Wigan|3</t>
        </is>
      </c>
      <c r="B2880" s="24" t="inlineStr">
        <is>
          <t>E2</t>
        </is>
      </c>
      <c r="C2880" s="24" t="inlineStr">
        <is>
          <t>League One</t>
        </is>
      </c>
      <c r="D2880" s="24" t="inlineStr">
        <is>
          <t>Wigan</t>
        </is>
      </c>
      <c r="E2880" s="24" t="n">
        <v>3</v>
      </c>
      <c r="F2880" s="24" t="n">
        <v>1</v>
      </c>
      <c r="G2880" s="29" t="n">
        <v>46264.58333333334</v>
      </c>
      <c r="H2880" s="24" t="inlineStr">
        <is>
          <t>AFC Wimbledon</t>
        </is>
      </c>
      <c r="I2880" s="24" t="inlineStr">
        <is>
          <t>A</t>
        </is>
      </c>
      <c r="J2880" s="24" t="inlineStr">
        <is>
          <t>E2-AFCWimbl-Wigan</t>
        </is>
      </c>
      <c r="K2880" s="24" t="n">
        <v>23</v>
      </c>
      <c r="L2880" s="11">
        <f>IF(INDEX(Matches!$X:$X,AA2880)=0,"",IF(I2880="H",INDEX(Matches!$H:$H,AA2880),INDEX(Matches!$I:$I,AA2880)))</f>
        <v/>
      </c>
      <c r="M2880" s="11">
        <f>IF(INDEX(Matches!$X:$X,AA2880)=0,"",IF(I2880="H",INDEX(Matches!$I:$I,AA2880),INDEX(Matches!$H:$H,AA2880)))</f>
        <v/>
      </c>
      <c r="N2880" s="11">
        <f>IF(L2880="","",IF(L2880&gt;M2880,"W",IF(L2880=M2880,"D","L")))</f>
        <v/>
      </c>
      <c r="O2880" s="11">
        <f>IF(L2880="","",IF(L2880&gt;M2880,3,IF(L2880=M2880,1,0)))</f>
        <v/>
      </c>
      <c r="P2880" s="31">
        <f>IF(I2880="H",INDEX(Matches!$L:$L,AA2880),INDEX(Matches!$N:$N,AA2880))</f>
        <v/>
      </c>
      <c r="Q2880" s="31">
        <f>INDEX(Matches!$M:$M,AA2880)</f>
        <v/>
      </c>
      <c r="R2880" s="31">
        <f>IF(I2880="H",INDEX(Matches!$N:$N,AA2880),INDEX(Matches!$L:$L,AA2880))</f>
        <v/>
      </c>
      <c r="S2880" s="33">
        <f>IF(I2880="H",INDEX(Matches!$O:$O,AA2880),INDEX(Matches!$P:$P,AA2880))</f>
        <v/>
      </c>
      <c r="T2880" s="33">
        <f>IF(INDEX(Matches!$J:$J,AA2880)="","",IF(I2880="H",INDEX(Matches!$J:$J,AA2880),INDEX(Matches!$K:$K,AA2880)))</f>
        <v/>
      </c>
      <c r="U2880" s="33">
        <f>IF(INDEX(Matches!$K:$K,AA2880)="","",IF(I2880="H",INDEX(Matches!$K:$K,AA2880),INDEX(Matches!$J:$J,AA2880)))</f>
        <v/>
      </c>
      <c r="V2880" s="30">
        <f>IF(T2880="","",T2880-U2880)</f>
        <v/>
      </c>
      <c r="W2880" s="33">
        <f>IF(I2880="H",INDEX(Matches!$T:$T,AA2880),INDEX(Matches!$U:$U,AA2880))</f>
        <v/>
      </c>
      <c r="X2880" s="11">
        <f>INDEX(Matches!$X:$X,AA2880)</f>
        <v/>
      </c>
      <c r="Y2880" s="30">
        <f>IF(O2880="","",O2880-S2880)</f>
        <v/>
      </c>
      <c r="Z2880" s="30">
        <f>IF(W2880="","",W2880-S2880)</f>
        <v/>
      </c>
      <c r="AA2880" s="24">
        <f>MATCH(J2880,Matches!$A:$A,0)</f>
        <v/>
      </c>
      <c r="AB2880" s="33" t="n">
        <v>1.451143191961503</v>
      </c>
      <c r="AC2880" s="33" t="n"/>
      <c r="AD2880" s="24" t="n"/>
      <c r="AE2880" s="24" t="n">
        <v>1</v>
      </c>
      <c r="AF2880" s="33" t="n"/>
      <c r="AG2880" s="33" t="n"/>
    </row>
    <row r="2881">
      <c r="A2881" s="24" t="inlineStr">
        <is>
          <t>Wigan|4</t>
        </is>
      </c>
      <c r="B2881" s="24" t="inlineStr">
        <is>
          <t>E2</t>
        </is>
      </c>
      <c r="C2881" s="24" t="inlineStr">
        <is>
          <t>League One</t>
        </is>
      </c>
      <c r="D2881" s="24" t="inlineStr">
        <is>
          <t>Wigan</t>
        </is>
      </c>
      <c r="E2881" s="24" t="n">
        <v>4</v>
      </c>
      <c r="F2881" s="24" t="n">
        <v>1</v>
      </c>
      <c r="G2881" s="29" t="n">
        <v>46267.82291666666</v>
      </c>
      <c r="H2881" s="24" t="inlineStr">
        <is>
          <t>MK Dons</t>
        </is>
      </c>
      <c r="I2881" s="24" t="inlineStr">
        <is>
          <t>H</t>
        </is>
      </c>
      <c r="J2881" s="24" t="inlineStr">
        <is>
          <t>E2-Wigan-MKDons</t>
        </is>
      </c>
      <c r="K2881" s="24" t="n">
        <v>6</v>
      </c>
      <c r="L2881" s="11">
        <f>IF(INDEX(Matches!$X:$X,AA2881)=0,"",IF(I2881="H",INDEX(Matches!$H:$H,AA2881),INDEX(Matches!$I:$I,AA2881)))</f>
        <v/>
      </c>
      <c r="M2881" s="11">
        <f>IF(INDEX(Matches!$X:$X,AA2881)=0,"",IF(I2881="H",INDEX(Matches!$I:$I,AA2881),INDEX(Matches!$H:$H,AA2881)))</f>
        <v/>
      </c>
      <c r="N2881" s="11">
        <f>IF(L2881="","",IF(L2881&gt;M2881,"W",IF(L2881=M2881,"D","L")))</f>
        <v/>
      </c>
      <c r="O2881" s="11">
        <f>IF(L2881="","",IF(L2881&gt;M2881,3,IF(L2881=M2881,1,0)))</f>
        <v/>
      </c>
      <c r="P2881" s="31">
        <f>IF(I2881="H",INDEX(Matches!$L:$L,AA2881),INDEX(Matches!$N:$N,AA2881))</f>
        <v/>
      </c>
      <c r="Q2881" s="31">
        <f>INDEX(Matches!$M:$M,AA2881)</f>
        <v/>
      </c>
      <c r="R2881" s="31">
        <f>IF(I2881="H",INDEX(Matches!$N:$N,AA2881),INDEX(Matches!$L:$L,AA2881))</f>
        <v/>
      </c>
      <c r="S2881" s="33">
        <f>IF(I2881="H",INDEX(Matches!$O:$O,AA2881),INDEX(Matches!$P:$P,AA2881))</f>
        <v/>
      </c>
      <c r="T2881" s="33">
        <f>IF(INDEX(Matches!$J:$J,AA2881)="","",IF(I2881="H",INDEX(Matches!$J:$J,AA2881),INDEX(Matches!$K:$K,AA2881)))</f>
        <v/>
      </c>
      <c r="U2881" s="33">
        <f>IF(INDEX(Matches!$K:$K,AA2881)="","",IF(I2881="H",INDEX(Matches!$K:$K,AA2881),INDEX(Matches!$J:$J,AA2881)))</f>
        <v/>
      </c>
      <c r="V2881" s="30">
        <f>IF(T2881="","",T2881-U2881)</f>
        <v/>
      </c>
      <c r="W2881" s="33">
        <f>IF(I2881="H",INDEX(Matches!$T:$T,AA2881),INDEX(Matches!$U:$U,AA2881))</f>
        <v/>
      </c>
      <c r="X2881" s="11">
        <f>INDEX(Matches!$X:$X,AA2881)</f>
        <v/>
      </c>
      <c r="Y2881" s="30">
        <f>IF(O2881="","",O2881-S2881)</f>
        <v/>
      </c>
      <c r="Z2881" s="30">
        <f>IF(W2881="","",W2881-S2881)</f>
        <v/>
      </c>
      <c r="AA2881" s="24">
        <f>MATCH(J2881,Matches!$A:$A,0)</f>
        <v/>
      </c>
      <c r="AB2881" s="33" t="n">
        <v>1.43712205356041</v>
      </c>
      <c r="AC2881" s="33" t="n"/>
      <c r="AD2881" s="24" t="n"/>
      <c r="AE2881" s="24" t="n">
        <v>1</v>
      </c>
      <c r="AF2881" s="33" t="n"/>
      <c r="AG2881" s="33" t="n"/>
    </row>
    <row r="2882">
      <c r="A2882" s="24" t="inlineStr">
        <is>
          <t>Wigan|5</t>
        </is>
      </c>
      <c r="B2882" s="24" t="inlineStr">
        <is>
          <t>E2</t>
        </is>
      </c>
      <c r="C2882" s="24" t="inlineStr">
        <is>
          <t>League One</t>
        </is>
      </c>
      <c r="D2882" s="24" t="inlineStr">
        <is>
          <t>Wigan</t>
        </is>
      </c>
      <c r="E2882" s="24" t="n">
        <v>5</v>
      </c>
      <c r="F2882" s="24" t="n">
        <v>2</v>
      </c>
      <c r="G2882" s="29" t="n">
        <v>46270.52083333334</v>
      </c>
      <c r="H2882" s="24" t="inlineStr">
        <is>
          <t>Stockport</t>
        </is>
      </c>
      <c r="I2882" s="24" t="inlineStr">
        <is>
          <t>H</t>
        </is>
      </c>
      <c r="J2882" s="24" t="inlineStr">
        <is>
          <t>E2-Wigan-Stockpor</t>
        </is>
      </c>
      <c r="K2882" s="24" t="n">
        <v>7</v>
      </c>
      <c r="L2882" s="11">
        <f>IF(INDEX(Matches!$X:$X,AA2882)=0,"",IF(I2882="H",INDEX(Matches!$H:$H,AA2882),INDEX(Matches!$I:$I,AA2882)))</f>
        <v/>
      </c>
      <c r="M2882" s="11">
        <f>IF(INDEX(Matches!$X:$X,AA2882)=0,"",IF(I2882="H",INDEX(Matches!$I:$I,AA2882),INDEX(Matches!$H:$H,AA2882)))</f>
        <v/>
      </c>
      <c r="N2882" s="11">
        <f>IF(L2882="","",IF(L2882&gt;M2882,"W",IF(L2882=M2882,"D","L")))</f>
        <v/>
      </c>
      <c r="O2882" s="11">
        <f>IF(L2882="","",IF(L2882&gt;M2882,3,IF(L2882=M2882,1,0)))</f>
        <v/>
      </c>
      <c r="P2882" s="31">
        <f>IF(I2882="H",INDEX(Matches!$L:$L,AA2882),INDEX(Matches!$N:$N,AA2882))</f>
        <v/>
      </c>
      <c r="Q2882" s="31">
        <f>INDEX(Matches!$M:$M,AA2882)</f>
        <v/>
      </c>
      <c r="R2882" s="31">
        <f>IF(I2882="H",INDEX(Matches!$N:$N,AA2882),INDEX(Matches!$L:$L,AA2882))</f>
        <v/>
      </c>
      <c r="S2882" s="33">
        <f>IF(I2882="H",INDEX(Matches!$O:$O,AA2882),INDEX(Matches!$P:$P,AA2882))</f>
        <v/>
      </c>
      <c r="T2882" s="33">
        <f>IF(INDEX(Matches!$J:$J,AA2882)="","",IF(I2882="H",INDEX(Matches!$J:$J,AA2882),INDEX(Matches!$K:$K,AA2882)))</f>
        <v/>
      </c>
      <c r="U2882" s="33">
        <f>IF(INDEX(Matches!$K:$K,AA2882)="","",IF(I2882="H",INDEX(Matches!$K:$K,AA2882),INDEX(Matches!$J:$J,AA2882)))</f>
        <v/>
      </c>
      <c r="V2882" s="30">
        <f>IF(T2882="","",T2882-U2882)</f>
        <v/>
      </c>
      <c r="W2882" s="33">
        <f>IF(I2882="H",INDEX(Matches!$T:$T,AA2882),INDEX(Matches!$U:$U,AA2882))</f>
        <v/>
      </c>
      <c r="X2882" s="11">
        <f>INDEX(Matches!$X:$X,AA2882)</f>
        <v/>
      </c>
      <c r="Y2882" s="30">
        <f>IF(O2882="","",O2882-S2882)</f>
        <v/>
      </c>
      <c r="Z2882" s="30">
        <f>IF(W2882="","",W2882-S2882)</f>
        <v/>
      </c>
      <c r="AA2882" s="24">
        <f>MATCH(J2882,Matches!$A:$A,0)</f>
        <v/>
      </c>
      <c r="AB2882" s="33" t="n"/>
      <c r="AC2882" s="33" t="n"/>
      <c r="AD2882" s="24" t="n"/>
      <c r="AE2882" s="24" t="n">
        <v>2</v>
      </c>
      <c r="AF2882" s="33" t="n"/>
      <c r="AG2882" s="33" t="n"/>
    </row>
    <row r="2883">
      <c r="A2883" s="24" t="inlineStr">
        <is>
          <t>Wigan|6</t>
        </is>
      </c>
      <c r="B2883" s="24" t="inlineStr">
        <is>
          <t>E2</t>
        </is>
      </c>
      <c r="C2883" s="24" t="inlineStr">
        <is>
          <t>League One</t>
        </is>
      </c>
      <c r="D2883" s="24" t="inlineStr">
        <is>
          <t>Wigan</t>
        </is>
      </c>
      <c r="E2883" s="24" t="n">
        <v>6</v>
      </c>
      <c r="F2883" s="24" t="n">
        <v>2</v>
      </c>
      <c r="G2883" s="29" t="n">
        <v>46277.625</v>
      </c>
      <c r="H2883" s="24" t="inlineStr">
        <is>
          <t>Sheffield Wed</t>
        </is>
      </c>
      <c r="I2883" s="24" t="inlineStr">
        <is>
          <t>A</t>
        </is>
      </c>
      <c r="J2883" s="24" t="inlineStr">
        <is>
          <t>E2-Sheffiel-Wigan</t>
        </is>
      </c>
      <c r="K2883" s="24" t="n">
        <v>2</v>
      </c>
      <c r="L2883" s="11">
        <f>IF(INDEX(Matches!$X:$X,AA2883)=0,"",IF(I2883="H",INDEX(Matches!$H:$H,AA2883),INDEX(Matches!$I:$I,AA2883)))</f>
        <v/>
      </c>
      <c r="M2883" s="11">
        <f>IF(INDEX(Matches!$X:$X,AA2883)=0,"",IF(I2883="H",INDEX(Matches!$I:$I,AA2883),INDEX(Matches!$H:$H,AA2883)))</f>
        <v/>
      </c>
      <c r="N2883" s="11">
        <f>IF(L2883="","",IF(L2883&gt;M2883,"W",IF(L2883=M2883,"D","L")))</f>
        <v/>
      </c>
      <c r="O2883" s="11">
        <f>IF(L2883="","",IF(L2883&gt;M2883,3,IF(L2883=M2883,1,0)))</f>
        <v/>
      </c>
      <c r="P2883" s="31">
        <f>IF(I2883="H",INDEX(Matches!$L:$L,AA2883),INDEX(Matches!$N:$N,AA2883))</f>
        <v/>
      </c>
      <c r="Q2883" s="31">
        <f>INDEX(Matches!$M:$M,AA2883)</f>
        <v/>
      </c>
      <c r="R2883" s="31">
        <f>IF(I2883="H",INDEX(Matches!$N:$N,AA2883),INDEX(Matches!$L:$L,AA2883))</f>
        <v/>
      </c>
      <c r="S2883" s="33">
        <f>IF(I2883="H",INDEX(Matches!$O:$O,AA2883),INDEX(Matches!$P:$P,AA2883))</f>
        <v/>
      </c>
      <c r="T2883" s="33">
        <f>IF(INDEX(Matches!$J:$J,AA2883)="","",IF(I2883="H",INDEX(Matches!$J:$J,AA2883),INDEX(Matches!$K:$K,AA2883)))</f>
        <v/>
      </c>
      <c r="U2883" s="33">
        <f>IF(INDEX(Matches!$K:$K,AA2883)="","",IF(I2883="H",INDEX(Matches!$K:$K,AA2883),INDEX(Matches!$J:$J,AA2883)))</f>
        <v/>
      </c>
      <c r="V2883" s="30">
        <f>IF(T2883="","",T2883-U2883)</f>
        <v/>
      </c>
      <c r="W2883" s="33">
        <f>IF(I2883="H",INDEX(Matches!$T:$T,AA2883),INDEX(Matches!$U:$U,AA2883))</f>
        <v/>
      </c>
      <c r="X2883" s="11">
        <f>INDEX(Matches!$X:$X,AA2883)</f>
        <v/>
      </c>
      <c r="Y2883" s="30">
        <f>IF(O2883="","",O2883-S2883)</f>
        <v/>
      </c>
      <c r="Z2883" s="30">
        <f>IF(W2883="","",W2883-S2883)</f>
        <v/>
      </c>
      <c r="AA2883" s="24">
        <f>MATCH(J2883,Matches!$A:$A,0)</f>
        <v/>
      </c>
      <c r="AB2883" s="33" t="n">
        <v>0.8418793417746465</v>
      </c>
      <c r="AC2883" s="33" t="n"/>
      <c r="AD2883" s="24" t="n"/>
      <c r="AE2883" s="24" t="n">
        <v>2</v>
      </c>
      <c r="AF2883" s="33" t="n"/>
      <c r="AG2883" s="33" t="n"/>
    </row>
    <row r="2884">
      <c r="A2884" s="24" t="inlineStr">
        <is>
          <t>Wigan|7</t>
        </is>
      </c>
      <c r="B2884" s="24" t="inlineStr">
        <is>
          <t>E2</t>
        </is>
      </c>
      <c r="C2884" s="24" t="inlineStr">
        <is>
          <t>League One</t>
        </is>
      </c>
      <c r="D2884" s="24" t="inlineStr">
        <is>
          <t>Wigan</t>
        </is>
      </c>
      <c r="E2884" s="24" t="n">
        <v>7</v>
      </c>
      <c r="F2884" s="24" t="n">
        <v>2</v>
      </c>
      <c r="G2884" s="29" t="n">
        <v>46284.625</v>
      </c>
      <c r="H2884" s="24" t="inlineStr">
        <is>
          <t>Wycombe</t>
        </is>
      </c>
      <c r="I2884" s="24" t="inlineStr">
        <is>
          <t>H</t>
        </is>
      </c>
      <c r="J2884" s="24" t="inlineStr">
        <is>
          <t>E2-Wigan-Wycombe</t>
        </is>
      </c>
      <c r="K2884" s="24" t="n">
        <v>9</v>
      </c>
      <c r="L2884" s="11">
        <f>IF(INDEX(Matches!$X:$X,AA2884)=0,"",IF(I2884="H",INDEX(Matches!$H:$H,AA2884),INDEX(Matches!$I:$I,AA2884)))</f>
        <v/>
      </c>
      <c r="M2884" s="11">
        <f>IF(INDEX(Matches!$X:$X,AA2884)=0,"",IF(I2884="H",INDEX(Matches!$I:$I,AA2884),INDEX(Matches!$H:$H,AA2884)))</f>
        <v/>
      </c>
      <c r="N2884" s="11">
        <f>IF(L2884="","",IF(L2884&gt;M2884,"W",IF(L2884=M2884,"D","L")))</f>
        <v/>
      </c>
      <c r="O2884" s="11">
        <f>IF(L2884="","",IF(L2884&gt;M2884,3,IF(L2884=M2884,1,0)))</f>
        <v/>
      </c>
      <c r="P2884" s="31">
        <f>IF(I2884="H",INDEX(Matches!$L:$L,AA2884),INDEX(Matches!$N:$N,AA2884))</f>
        <v/>
      </c>
      <c r="Q2884" s="31">
        <f>INDEX(Matches!$M:$M,AA2884)</f>
        <v/>
      </c>
      <c r="R2884" s="31">
        <f>IF(I2884="H",INDEX(Matches!$N:$N,AA2884),INDEX(Matches!$L:$L,AA2884))</f>
        <v/>
      </c>
      <c r="S2884" s="33">
        <f>IF(I2884="H",INDEX(Matches!$O:$O,AA2884),INDEX(Matches!$P:$P,AA2884))</f>
        <v/>
      </c>
      <c r="T2884" s="33">
        <f>IF(INDEX(Matches!$J:$J,AA2884)="","",IF(I2884="H",INDEX(Matches!$J:$J,AA2884),INDEX(Matches!$K:$K,AA2884)))</f>
        <v/>
      </c>
      <c r="U2884" s="33">
        <f>IF(INDEX(Matches!$K:$K,AA2884)="","",IF(I2884="H",INDEX(Matches!$K:$K,AA2884),INDEX(Matches!$J:$J,AA2884)))</f>
        <v/>
      </c>
      <c r="V2884" s="30">
        <f>IF(T2884="","",T2884-U2884)</f>
        <v/>
      </c>
      <c r="W2884" s="33">
        <f>IF(I2884="H",INDEX(Matches!$T:$T,AA2884),INDEX(Matches!$U:$U,AA2884))</f>
        <v/>
      </c>
      <c r="X2884" s="11">
        <f>INDEX(Matches!$X:$X,AA2884)</f>
        <v/>
      </c>
      <c r="Y2884" s="30">
        <f>IF(O2884="","",O2884-S2884)</f>
        <v/>
      </c>
      <c r="Z2884" s="30">
        <f>IF(W2884="","",W2884-S2884)</f>
        <v/>
      </c>
      <c r="AA2884" s="24">
        <f>MATCH(J2884,Matches!$A:$A,0)</f>
        <v/>
      </c>
      <c r="AB2884" s="33" t="n"/>
      <c r="AC2884" s="33" t="n"/>
      <c r="AD2884" s="24" t="n"/>
      <c r="AE2884" s="24" t="n">
        <v>2</v>
      </c>
      <c r="AF2884" s="33" t="n"/>
      <c r="AG2884" s="33" t="n"/>
    </row>
    <row r="2885">
      <c r="A2885" s="24" t="inlineStr">
        <is>
          <t>Wigan|8</t>
        </is>
      </c>
      <c r="B2885" s="24" t="inlineStr">
        <is>
          <t>E2</t>
        </is>
      </c>
      <c r="C2885" s="24" t="inlineStr">
        <is>
          <t>League One</t>
        </is>
      </c>
      <c r="D2885" s="24" t="inlineStr">
        <is>
          <t>Wigan</t>
        </is>
      </c>
      <c r="E2885" s="24" t="n">
        <v>8</v>
      </c>
      <c r="F2885" s="24" t="n">
        <v>2</v>
      </c>
      <c r="G2885" s="29" t="n">
        <v>46298.625</v>
      </c>
      <c r="H2885" s="24" t="inlineStr">
        <is>
          <t>Mansfield</t>
        </is>
      </c>
      <c r="I2885" s="24" t="inlineStr">
        <is>
          <t>H</t>
        </is>
      </c>
      <c r="J2885" s="24" t="inlineStr">
        <is>
          <t>E2-Wigan-Mansfiel</t>
        </is>
      </c>
      <c r="K2885" s="24" t="n">
        <v>16</v>
      </c>
      <c r="L2885" s="11">
        <f>IF(INDEX(Matches!$X:$X,AA2885)=0,"",IF(I2885="H",INDEX(Matches!$H:$H,AA2885),INDEX(Matches!$I:$I,AA2885)))</f>
        <v/>
      </c>
      <c r="M2885" s="11">
        <f>IF(INDEX(Matches!$X:$X,AA2885)=0,"",IF(I2885="H",INDEX(Matches!$I:$I,AA2885),INDEX(Matches!$H:$H,AA2885)))</f>
        <v/>
      </c>
      <c r="N2885" s="11">
        <f>IF(L2885="","",IF(L2885&gt;M2885,"W",IF(L2885=M2885,"D","L")))</f>
        <v/>
      </c>
      <c r="O2885" s="11">
        <f>IF(L2885="","",IF(L2885&gt;M2885,3,IF(L2885=M2885,1,0)))</f>
        <v/>
      </c>
      <c r="P2885" s="31">
        <f>IF(I2885="H",INDEX(Matches!$L:$L,AA2885),INDEX(Matches!$N:$N,AA2885))</f>
        <v/>
      </c>
      <c r="Q2885" s="31">
        <f>INDEX(Matches!$M:$M,AA2885)</f>
        <v/>
      </c>
      <c r="R2885" s="31">
        <f>IF(I2885="H",INDEX(Matches!$N:$N,AA2885),INDEX(Matches!$L:$L,AA2885))</f>
        <v/>
      </c>
      <c r="S2885" s="33">
        <f>IF(I2885="H",INDEX(Matches!$O:$O,AA2885),INDEX(Matches!$P:$P,AA2885))</f>
        <v/>
      </c>
      <c r="T2885" s="33">
        <f>IF(INDEX(Matches!$J:$J,AA2885)="","",IF(I2885="H",INDEX(Matches!$J:$J,AA2885),INDEX(Matches!$K:$K,AA2885)))</f>
        <v/>
      </c>
      <c r="U2885" s="33">
        <f>IF(INDEX(Matches!$K:$K,AA2885)="","",IF(I2885="H",INDEX(Matches!$K:$K,AA2885),INDEX(Matches!$J:$J,AA2885)))</f>
        <v/>
      </c>
      <c r="V2885" s="30">
        <f>IF(T2885="","",T2885-U2885)</f>
        <v/>
      </c>
      <c r="W2885" s="33">
        <f>IF(I2885="H",INDEX(Matches!$T:$T,AA2885),INDEX(Matches!$U:$U,AA2885))</f>
        <v/>
      </c>
      <c r="X2885" s="11">
        <f>INDEX(Matches!$X:$X,AA2885)</f>
        <v/>
      </c>
      <c r="Y2885" s="30">
        <f>IF(O2885="","",O2885-S2885)</f>
        <v/>
      </c>
      <c r="Z2885" s="30">
        <f>IF(W2885="","",W2885-S2885)</f>
        <v/>
      </c>
      <c r="AA2885" s="24">
        <f>MATCH(J2885,Matches!$A:$A,0)</f>
        <v/>
      </c>
      <c r="AB2885" s="33" t="n"/>
      <c r="AC2885" s="33" t="n">
        <v>1.487862120819863</v>
      </c>
      <c r="AD2885" s="24" t="n"/>
      <c r="AE2885" s="24" t="n">
        <v>3</v>
      </c>
      <c r="AF2885" s="33" t="n"/>
      <c r="AG2885" s="33" t="n"/>
    </row>
    <row r="2886">
      <c r="A2886" s="24" t="inlineStr">
        <is>
          <t>Wigan|9</t>
        </is>
      </c>
      <c r="B2886" s="24" t="inlineStr">
        <is>
          <t>E2</t>
        </is>
      </c>
      <c r="C2886" s="24" t="inlineStr">
        <is>
          <t>League One</t>
        </is>
      </c>
      <c r="D2886" s="24" t="inlineStr">
        <is>
          <t>Wigan</t>
        </is>
      </c>
      <c r="E2886" s="24" t="n">
        <v>9</v>
      </c>
      <c r="F2886" s="24" t="n">
        <v>3</v>
      </c>
      <c r="G2886" s="29" t="n">
        <v>46305.625</v>
      </c>
      <c r="H2886" s="24" t="inlineStr">
        <is>
          <t>Stevenage</t>
        </is>
      </c>
      <c r="I2886" s="24" t="inlineStr">
        <is>
          <t>A</t>
        </is>
      </c>
      <c r="J2886" s="24" t="inlineStr">
        <is>
          <t>E2-Stevenag-Wigan</t>
        </is>
      </c>
      <c r="K2886" s="24" t="n">
        <v>17</v>
      </c>
      <c r="L2886" s="11">
        <f>IF(INDEX(Matches!$X:$X,AA2886)=0,"",IF(I2886="H",INDEX(Matches!$H:$H,AA2886),INDEX(Matches!$I:$I,AA2886)))</f>
        <v/>
      </c>
      <c r="M2886" s="11">
        <f>IF(INDEX(Matches!$X:$X,AA2886)=0,"",IF(I2886="H",INDEX(Matches!$I:$I,AA2886),INDEX(Matches!$H:$H,AA2886)))</f>
        <v/>
      </c>
      <c r="N2886" s="11">
        <f>IF(L2886="","",IF(L2886&gt;M2886,"W",IF(L2886=M2886,"D","L")))</f>
        <v/>
      </c>
      <c r="O2886" s="11">
        <f>IF(L2886="","",IF(L2886&gt;M2886,3,IF(L2886=M2886,1,0)))</f>
        <v/>
      </c>
      <c r="P2886" s="31">
        <f>IF(I2886="H",INDEX(Matches!$L:$L,AA2886),INDEX(Matches!$N:$N,AA2886))</f>
        <v/>
      </c>
      <c r="Q2886" s="31">
        <f>INDEX(Matches!$M:$M,AA2886)</f>
        <v/>
      </c>
      <c r="R2886" s="31">
        <f>IF(I2886="H",INDEX(Matches!$N:$N,AA2886),INDEX(Matches!$L:$L,AA2886))</f>
        <v/>
      </c>
      <c r="S2886" s="33">
        <f>IF(I2886="H",INDEX(Matches!$O:$O,AA2886),INDEX(Matches!$P:$P,AA2886))</f>
        <v/>
      </c>
      <c r="T2886" s="33">
        <f>IF(INDEX(Matches!$J:$J,AA2886)="","",IF(I2886="H",INDEX(Matches!$J:$J,AA2886),INDEX(Matches!$K:$K,AA2886)))</f>
        <v/>
      </c>
      <c r="U2886" s="33">
        <f>IF(INDEX(Matches!$K:$K,AA2886)="","",IF(I2886="H",INDEX(Matches!$K:$K,AA2886),INDEX(Matches!$J:$J,AA2886)))</f>
        <v/>
      </c>
      <c r="V2886" s="30">
        <f>IF(T2886="","",T2886-U2886)</f>
        <v/>
      </c>
      <c r="W2886" s="33">
        <f>IF(I2886="H",INDEX(Matches!$T:$T,AA2886),INDEX(Matches!$U:$U,AA2886))</f>
        <v/>
      </c>
      <c r="X2886" s="11">
        <f>INDEX(Matches!$X:$X,AA2886)</f>
        <v/>
      </c>
      <c r="Y2886" s="30">
        <f>IF(O2886="","",O2886-S2886)</f>
        <v/>
      </c>
      <c r="Z2886" s="30">
        <f>IF(W2886="","",W2886-S2886)</f>
        <v/>
      </c>
      <c r="AA2886" s="24">
        <f>MATCH(J2886,Matches!$A:$A,0)</f>
        <v/>
      </c>
      <c r="AB2886" s="33" t="n"/>
      <c r="AC2886" s="33" t="n"/>
      <c r="AD2886" s="24" t="n"/>
      <c r="AE2886" s="24" t="n">
        <v>3</v>
      </c>
      <c r="AF2886" s="33" t="n"/>
      <c r="AG2886" s="33" t="n"/>
    </row>
    <row r="2887">
      <c r="A2887" s="24" t="inlineStr">
        <is>
          <t>Wigan|10</t>
        </is>
      </c>
      <c r="B2887" s="24" t="inlineStr">
        <is>
          <t>E2</t>
        </is>
      </c>
      <c r="C2887" s="24" t="inlineStr">
        <is>
          <t>League One</t>
        </is>
      </c>
      <c r="D2887" s="24" t="inlineStr">
        <is>
          <t>Wigan</t>
        </is>
      </c>
      <c r="E2887" s="24" t="n">
        <v>10</v>
      </c>
      <c r="F2887" s="24" t="n">
        <v>3</v>
      </c>
      <c r="G2887" s="29" t="n">
        <v>46312.625</v>
      </c>
      <c r="H2887" s="24" t="inlineStr">
        <is>
          <t>Reading</t>
        </is>
      </c>
      <c r="I2887" s="24" t="inlineStr">
        <is>
          <t>H</t>
        </is>
      </c>
      <c r="J2887" s="24" t="inlineStr">
        <is>
          <t>E2-Wigan-Reading</t>
        </is>
      </c>
      <c r="K2887" s="24" t="n">
        <v>12</v>
      </c>
      <c r="L2887" s="11">
        <f>IF(INDEX(Matches!$X:$X,AA2887)=0,"",IF(I2887="H",INDEX(Matches!$H:$H,AA2887),INDEX(Matches!$I:$I,AA2887)))</f>
        <v/>
      </c>
      <c r="M2887" s="11">
        <f>IF(INDEX(Matches!$X:$X,AA2887)=0,"",IF(I2887="H",INDEX(Matches!$I:$I,AA2887),INDEX(Matches!$H:$H,AA2887)))</f>
        <v/>
      </c>
      <c r="N2887" s="11">
        <f>IF(L2887="","",IF(L2887&gt;M2887,"W",IF(L2887=M2887,"D","L")))</f>
        <v/>
      </c>
      <c r="O2887" s="11">
        <f>IF(L2887="","",IF(L2887&gt;M2887,3,IF(L2887=M2887,1,0)))</f>
        <v/>
      </c>
      <c r="P2887" s="31">
        <f>IF(I2887="H",INDEX(Matches!$L:$L,AA2887),INDEX(Matches!$N:$N,AA2887))</f>
        <v/>
      </c>
      <c r="Q2887" s="31">
        <f>INDEX(Matches!$M:$M,AA2887)</f>
        <v/>
      </c>
      <c r="R2887" s="31">
        <f>IF(I2887="H",INDEX(Matches!$N:$N,AA2887),INDEX(Matches!$L:$L,AA2887))</f>
        <v/>
      </c>
      <c r="S2887" s="33">
        <f>IF(I2887="H",INDEX(Matches!$O:$O,AA2887),INDEX(Matches!$P:$P,AA2887))</f>
        <v/>
      </c>
      <c r="T2887" s="33">
        <f>IF(INDEX(Matches!$J:$J,AA2887)="","",IF(I2887="H",INDEX(Matches!$J:$J,AA2887),INDEX(Matches!$K:$K,AA2887)))</f>
        <v/>
      </c>
      <c r="U2887" s="33">
        <f>IF(INDEX(Matches!$K:$K,AA2887)="","",IF(I2887="H",INDEX(Matches!$K:$K,AA2887),INDEX(Matches!$J:$J,AA2887)))</f>
        <v/>
      </c>
      <c r="V2887" s="30">
        <f>IF(T2887="","",T2887-U2887)</f>
        <v/>
      </c>
      <c r="W2887" s="33">
        <f>IF(I2887="H",INDEX(Matches!$T:$T,AA2887),INDEX(Matches!$U:$U,AA2887))</f>
        <v/>
      </c>
      <c r="X2887" s="11">
        <f>INDEX(Matches!$X:$X,AA2887)</f>
        <v/>
      </c>
      <c r="Y2887" s="30">
        <f>IF(O2887="","",O2887-S2887)</f>
        <v/>
      </c>
      <c r="Z2887" s="30">
        <f>IF(W2887="","",W2887-S2887)</f>
        <v/>
      </c>
      <c r="AA2887" s="24">
        <f>MATCH(J2887,Matches!$A:$A,0)</f>
        <v/>
      </c>
      <c r="AB2887" s="33" t="n"/>
      <c r="AC2887" s="33" t="n"/>
      <c r="AD2887" s="24" t="n"/>
      <c r="AE2887" s="24" t="n">
        <v>3</v>
      </c>
      <c r="AF2887" s="33" t="n"/>
      <c r="AG2887" s="33" t="n"/>
    </row>
    <row r="2888">
      <c r="A2888" s="24" t="inlineStr">
        <is>
          <t>Wigan|11</t>
        </is>
      </c>
      <c r="B2888" s="24" t="inlineStr">
        <is>
          <t>E2</t>
        </is>
      </c>
      <c r="C2888" s="24" t="inlineStr">
        <is>
          <t>League One</t>
        </is>
      </c>
      <c r="D2888" s="24" t="inlineStr">
        <is>
          <t>Wigan</t>
        </is>
      </c>
      <c r="E2888" s="24" t="n">
        <v>11</v>
      </c>
      <c r="F2888" s="24" t="n">
        <v>3</v>
      </c>
      <c r="G2888" s="29" t="n">
        <v>46315.82291666666</v>
      </c>
      <c r="H2888" s="24" t="inlineStr">
        <is>
          <t>Oxford</t>
        </is>
      </c>
      <c r="I2888" s="24" t="inlineStr">
        <is>
          <t>A</t>
        </is>
      </c>
      <c r="J2888" s="24" t="inlineStr">
        <is>
          <t>E2-Oxford-Wigan</t>
        </is>
      </c>
      <c r="K2888" s="24" t="n">
        <v>11</v>
      </c>
      <c r="L2888" s="11">
        <f>IF(INDEX(Matches!$X:$X,AA2888)=0,"",IF(I2888="H",INDEX(Matches!$H:$H,AA2888),INDEX(Matches!$I:$I,AA2888)))</f>
        <v/>
      </c>
      <c r="M2888" s="11">
        <f>IF(INDEX(Matches!$X:$X,AA2888)=0,"",IF(I2888="H",INDEX(Matches!$I:$I,AA2888),INDEX(Matches!$H:$H,AA2888)))</f>
        <v/>
      </c>
      <c r="N2888" s="11">
        <f>IF(L2888="","",IF(L2888&gt;M2888,"W",IF(L2888=M2888,"D","L")))</f>
        <v/>
      </c>
      <c r="O2888" s="11">
        <f>IF(L2888="","",IF(L2888&gt;M2888,3,IF(L2888=M2888,1,0)))</f>
        <v/>
      </c>
      <c r="P2888" s="31">
        <f>IF(I2888="H",INDEX(Matches!$L:$L,AA2888),INDEX(Matches!$N:$N,AA2888))</f>
        <v/>
      </c>
      <c r="Q2888" s="31">
        <f>INDEX(Matches!$M:$M,AA2888)</f>
        <v/>
      </c>
      <c r="R2888" s="31">
        <f>IF(I2888="H",INDEX(Matches!$N:$N,AA2888),INDEX(Matches!$L:$L,AA2888))</f>
        <v/>
      </c>
      <c r="S2888" s="33">
        <f>IF(I2888="H",INDEX(Matches!$O:$O,AA2888),INDEX(Matches!$P:$P,AA2888))</f>
        <v/>
      </c>
      <c r="T2888" s="33">
        <f>IF(INDEX(Matches!$J:$J,AA2888)="","",IF(I2888="H",INDEX(Matches!$J:$J,AA2888),INDEX(Matches!$K:$K,AA2888)))</f>
        <v/>
      </c>
      <c r="U2888" s="33">
        <f>IF(INDEX(Matches!$K:$K,AA2888)="","",IF(I2888="H",INDEX(Matches!$K:$K,AA2888),INDEX(Matches!$J:$J,AA2888)))</f>
        <v/>
      </c>
      <c r="V2888" s="30">
        <f>IF(T2888="","",T2888-U2888)</f>
        <v/>
      </c>
      <c r="W2888" s="33">
        <f>IF(I2888="H",INDEX(Matches!$T:$T,AA2888),INDEX(Matches!$U:$U,AA2888))</f>
        <v/>
      </c>
      <c r="X2888" s="11">
        <f>INDEX(Matches!$X:$X,AA2888)</f>
        <v/>
      </c>
      <c r="Y2888" s="30">
        <f>IF(O2888="","",O2888-S2888)</f>
        <v/>
      </c>
      <c r="Z2888" s="30">
        <f>IF(W2888="","",W2888-S2888)</f>
        <v/>
      </c>
      <c r="AA2888" s="24">
        <f>MATCH(J2888,Matches!$A:$A,0)</f>
        <v/>
      </c>
      <c r="AB2888" s="33" t="n"/>
      <c r="AC2888" s="33" t="n"/>
      <c r="AD2888" s="24" t="n"/>
      <c r="AE2888" s="24" t="n">
        <v>3</v>
      </c>
      <c r="AF2888" s="33" t="n"/>
      <c r="AG2888" s="33" t="n"/>
    </row>
    <row r="2889">
      <c r="A2889" s="24" t="inlineStr">
        <is>
          <t>Wigan|12</t>
        </is>
      </c>
      <c r="B2889" s="24" t="inlineStr">
        <is>
          <t>E2</t>
        </is>
      </c>
      <c r="C2889" s="24" t="inlineStr">
        <is>
          <t>League One</t>
        </is>
      </c>
      <c r="D2889" s="24" t="inlineStr">
        <is>
          <t>Wigan</t>
        </is>
      </c>
      <c r="E2889" s="24" t="n">
        <v>12</v>
      </c>
      <c r="F2889" s="24" t="n">
        <v>3</v>
      </c>
      <c r="G2889" s="29" t="n">
        <v>46319.52083333334</v>
      </c>
      <c r="H2889" s="24" t="inlineStr">
        <is>
          <t>Huddersfield</t>
        </is>
      </c>
      <c r="I2889" s="24" t="inlineStr">
        <is>
          <t>A</t>
        </is>
      </c>
      <c r="J2889" s="24" t="inlineStr">
        <is>
          <t>E2-Huddersf-Wigan</t>
        </is>
      </c>
      <c r="K2889" s="24" t="n">
        <v>4</v>
      </c>
      <c r="L2889" s="11">
        <f>IF(INDEX(Matches!$X:$X,AA2889)=0,"",IF(I2889="H",INDEX(Matches!$H:$H,AA2889),INDEX(Matches!$I:$I,AA2889)))</f>
        <v/>
      </c>
      <c r="M2889" s="11">
        <f>IF(INDEX(Matches!$X:$X,AA2889)=0,"",IF(I2889="H",INDEX(Matches!$I:$I,AA2889),INDEX(Matches!$H:$H,AA2889)))</f>
        <v/>
      </c>
      <c r="N2889" s="11">
        <f>IF(L2889="","",IF(L2889&gt;M2889,"W",IF(L2889=M2889,"D","L")))</f>
        <v/>
      </c>
      <c r="O2889" s="11">
        <f>IF(L2889="","",IF(L2889&gt;M2889,3,IF(L2889=M2889,1,0)))</f>
        <v/>
      </c>
      <c r="P2889" s="31">
        <f>IF(I2889="H",INDEX(Matches!$L:$L,AA2889),INDEX(Matches!$N:$N,AA2889))</f>
        <v/>
      </c>
      <c r="Q2889" s="31">
        <f>INDEX(Matches!$M:$M,AA2889)</f>
        <v/>
      </c>
      <c r="R2889" s="31">
        <f>IF(I2889="H",INDEX(Matches!$N:$N,AA2889),INDEX(Matches!$L:$L,AA2889))</f>
        <v/>
      </c>
      <c r="S2889" s="33">
        <f>IF(I2889="H",INDEX(Matches!$O:$O,AA2889),INDEX(Matches!$P:$P,AA2889))</f>
        <v/>
      </c>
      <c r="T2889" s="33">
        <f>IF(INDEX(Matches!$J:$J,AA2889)="","",IF(I2889="H",INDEX(Matches!$J:$J,AA2889),INDEX(Matches!$K:$K,AA2889)))</f>
        <v/>
      </c>
      <c r="U2889" s="33">
        <f>IF(INDEX(Matches!$K:$K,AA2889)="","",IF(I2889="H",INDEX(Matches!$K:$K,AA2889),INDEX(Matches!$J:$J,AA2889)))</f>
        <v/>
      </c>
      <c r="V2889" s="30">
        <f>IF(T2889="","",T2889-U2889)</f>
        <v/>
      </c>
      <c r="W2889" s="33">
        <f>IF(I2889="H",INDEX(Matches!$T:$T,AA2889),INDEX(Matches!$U:$U,AA2889))</f>
        <v/>
      </c>
      <c r="X2889" s="11">
        <f>INDEX(Matches!$X:$X,AA2889)</f>
        <v/>
      </c>
      <c r="Y2889" s="30">
        <f>IF(O2889="","",O2889-S2889)</f>
        <v/>
      </c>
      <c r="Z2889" s="30">
        <f>IF(W2889="","",W2889-S2889)</f>
        <v/>
      </c>
      <c r="AA2889" s="24">
        <f>MATCH(J2889,Matches!$A:$A,0)</f>
        <v/>
      </c>
      <c r="AB2889" s="33" t="n"/>
      <c r="AC2889" s="33" t="n">
        <v>0.9136514105580889</v>
      </c>
      <c r="AD2889" s="24" t="n"/>
      <c r="AE2889" s="24" t="n">
        <v>4</v>
      </c>
      <c r="AF2889" s="33" t="n"/>
      <c r="AG2889" s="33" t="n"/>
    </row>
    <row r="2890">
      <c r="A2890" s="24" t="inlineStr">
        <is>
          <t>Wigan|13</t>
        </is>
      </c>
      <c r="B2890" s="24" t="inlineStr">
        <is>
          <t>E2</t>
        </is>
      </c>
      <c r="C2890" s="24" t="inlineStr">
        <is>
          <t>League One</t>
        </is>
      </c>
      <c r="D2890" s="24" t="inlineStr">
        <is>
          <t>Wigan</t>
        </is>
      </c>
      <c r="E2890" s="24" t="n">
        <v>13</v>
      </c>
      <c r="F2890" s="24" t="n">
        <v>4</v>
      </c>
      <c r="G2890" s="29" t="n">
        <v>46322.82291666666</v>
      </c>
      <c r="H2890" s="24" t="inlineStr">
        <is>
          <t>Leicester</t>
        </is>
      </c>
      <c r="I2890" s="24" t="inlineStr">
        <is>
          <t>A</t>
        </is>
      </c>
      <c r="J2890" s="24" t="inlineStr">
        <is>
          <t>E2-Leiceste-Wigan</t>
        </is>
      </c>
      <c r="K2890" s="24" t="n">
        <v>1</v>
      </c>
      <c r="L2890" s="11">
        <f>IF(INDEX(Matches!$X:$X,AA2890)=0,"",IF(I2890="H",INDEX(Matches!$H:$H,AA2890),INDEX(Matches!$I:$I,AA2890)))</f>
        <v/>
      </c>
      <c r="M2890" s="11">
        <f>IF(INDEX(Matches!$X:$X,AA2890)=0,"",IF(I2890="H",INDEX(Matches!$I:$I,AA2890),INDEX(Matches!$H:$H,AA2890)))</f>
        <v/>
      </c>
      <c r="N2890" s="11">
        <f>IF(L2890="","",IF(L2890&gt;M2890,"W",IF(L2890=M2890,"D","L")))</f>
        <v/>
      </c>
      <c r="O2890" s="11">
        <f>IF(L2890="","",IF(L2890&gt;M2890,3,IF(L2890=M2890,1,0)))</f>
        <v/>
      </c>
      <c r="P2890" s="31">
        <f>IF(I2890="H",INDEX(Matches!$L:$L,AA2890),INDEX(Matches!$N:$N,AA2890))</f>
        <v/>
      </c>
      <c r="Q2890" s="31">
        <f>INDEX(Matches!$M:$M,AA2890)</f>
        <v/>
      </c>
      <c r="R2890" s="31">
        <f>IF(I2890="H",INDEX(Matches!$N:$N,AA2890),INDEX(Matches!$L:$L,AA2890))</f>
        <v/>
      </c>
      <c r="S2890" s="33">
        <f>IF(I2890="H",INDEX(Matches!$O:$O,AA2890),INDEX(Matches!$P:$P,AA2890))</f>
        <v/>
      </c>
      <c r="T2890" s="33">
        <f>IF(INDEX(Matches!$J:$J,AA2890)="","",IF(I2890="H",INDEX(Matches!$J:$J,AA2890),INDEX(Matches!$K:$K,AA2890)))</f>
        <v/>
      </c>
      <c r="U2890" s="33">
        <f>IF(INDEX(Matches!$K:$K,AA2890)="","",IF(I2890="H",INDEX(Matches!$K:$K,AA2890),INDEX(Matches!$J:$J,AA2890)))</f>
        <v/>
      </c>
      <c r="V2890" s="30">
        <f>IF(T2890="","",T2890-U2890)</f>
        <v/>
      </c>
      <c r="W2890" s="33">
        <f>IF(I2890="H",INDEX(Matches!$T:$T,AA2890),INDEX(Matches!$U:$U,AA2890))</f>
        <v/>
      </c>
      <c r="X2890" s="11">
        <f>INDEX(Matches!$X:$X,AA2890)</f>
        <v/>
      </c>
      <c r="Y2890" s="30">
        <f>IF(O2890="","",O2890-S2890)</f>
        <v/>
      </c>
      <c r="Z2890" s="30">
        <f>IF(W2890="","",W2890-S2890)</f>
        <v/>
      </c>
      <c r="AA2890" s="24">
        <f>MATCH(J2890,Matches!$A:$A,0)</f>
        <v/>
      </c>
      <c r="AB2890" s="33" t="n"/>
      <c r="AC2890" s="33" t="n">
        <v>0.7664087297424749</v>
      </c>
      <c r="AD2890" s="24" t="n"/>
      <c r="AE2890" s="24" t="n">
        <v>2</v>
      </c>
      <c r="AF2890" s="33" t="n"/>
      <c r="AG2890" s="33" t="n"/>
    </row>
    <row r="2891">
      <c r="A2891" s="24" t="inlineStr">
        <is>
          <t>Wigan|14</t>
        </is>
      </c>
      <c r="B2891" s="24" t="inlineStr">
        <is>
          <t>E2</t>
        </is>
      </c>
      <c r="C2891" s="24" t="inlineStr">
        <is>
          <t>League One</t>
        </is>
      </c>
      <c r="D2891" s="24" t="inlineStr">
        <is>
          <t>Wigan</t>
        </is>
      </c>
      <c r="E2891" s="24" t="n">
        <v>14</v>
      </c>
      <c r="F2891" s="24" t="n">
        <v>4</v>
      </c>
      <c r="G2891" s="29" t="n">
        <v>46326.625</v>
      </c>
      <c r="H2891" s="24" t="inlineStr">
        <is>
          <t>Bromley</t>
        </is>
      </c>
      <c r="I2891" s="24" t="inlineStr">
        <is>
          <t>H</t>
        </is>
      </c>
      <c r="J2891" s="24" t="inlineStr">
        <is>
          <t>E2-Wigan-Bromley</t>
        </is>
      </c>
      <c r="K2891" s="24" t="n">
        <v>24</v>
      </c>
      <c r="L2891" s="11">
        <f>IF(INDEX(Matches!$X:$X,AA2891)=0,"",IF(I2891="H",INDEX(Matches!$H:$H,AA2891),INDEX(Matches!$I:$I,AA2891)))</f>
        <v/>
      </c>
      <c r="M2891" s="11">
        <f>IF(INDEX(Matches!$X:$X,AA2891)=0,"",IF(I2891="H",INDEX(Matches!$I:$I,AA2891),INDEX(Matches!$H:$H,AA2891)))</f>
        <v/>
      </c>
      <c r="N2891" s="11">
        <f>IF(L2891="","",IF(L2891&gt;M2891,"W",IF(L2891=M2891,"D","L")))</f>
        <v/>
      </c>
      <c r="O2891" s="11">
        <f>IF(L2891="","",IF(L2891&gt;M2891,3,IF(L2891=M2891,1,0)))</f>
        <v/>
      </c>
      <c r="P2891" s="31">
        <f>IF(I2891="H",INDEX(Matches!$L:$L,AA2891),INDEX(Matches!$N:$N,AA2891))</f>
        <v/>
      </c>
      <c r="Q2891" s="31">
        <f>INDEX(Matches!$M:$M,AA2891)</f>
        <v/>
      </c>
      <c r="R2891" s="31">
        <f>IF(I2891="H",INDEX(Matches!$N:$N,AA2891),INDEX(Matches!$L:$L,AA2891))</f>
        <v/>
      </c>
      <c r="S2891" s="33">
        <f>IF(I2891="H",INDEX(Matches!$O:$O,AA2891),INDEX(Matches!$P:$P,AA2891))</f>
        <v/>
      </c>
      <c r="T2891" s="33">
        <f>IF(INDEX(Matches!$J:$J,AA2891)="","",IF(I2891="H",INDEX(Matches!$J:$J,AA2891),INDEX(Matches!$K:$K,AA2891)))</f>
        <v/>
      </c>
      <c r="U2891" s="33">
        <f>IF(INDEX(Matches!$K:$K,AA2891)="","",IF(I2891="H",INDEX(Matches!$K:$K,AA2891),INDEX(Matches!$J:$J,AA2891)))</f>
        <v/>
      </c>
      <c r="V2891" s="30">
        <f>IF(T2891="","",T2891-U2891)</f>
        <v/>
      </c>
      <c r="W2891" s="33">
        <f>IF(I2891="H",INDEX(Matches!$T:$T,AA2891),INDEX(Matches!$U:$U,AA2891))</f>
        <v/>
      </c>
      <c r="X2891" s="11">
        <f>INDEX(Matches!$X:$X,AA2891)</f>
        <v/>
      </c>
      <c r="Y2891" s="30">
        <f>IF(O2891="","",O2891-S2891)</f>
        <v/>
      </c>
      <c r="Z2891" s="30">
        <f>IF(W2891="","",W2891-S2891)</f>
        <v/>
      </c>
      <c r="AA2891" s="24">
        <f>MATCH(J2891,Matches!$A:$A,0)</f>
        <v/>
      </c>
      <c r="AB2891" s="33" t="n"/>
      <c r="AC2891" s="33" t="n">
        <v>1.781424018064958</v>
      </c>
      <c r="AD2891" s="24" t="n"/>
      <c r="AE2891" s="24" t="n">
        <v>4</v>
      </c>
      <c r="AF2891" s="33" t="n"/>
      <c r="AG2891" s="33" t="n"/>
    </row>
    <row r="2892">
      <c r="A2892" s="24" t="inlineStr">
        <is>
          <t>Wigan|15</t>
        </is>
      </c>
      <c r="B2892" s="24" t="inlineStr">
        <is>
          <t>E2</t>
        </is>
      </c>
      <c r="C2892" s="24" t="inlineStr">
        <is>
          <t>League One</t>
        </is>
      </c>
      <c r="D2892" s="24" t="inlineStr">
        <is>
          <t>Wigan</t>
        </is>
      </c>
      <c r="E2892" s="24" t="n">
        <v>15</v>
      </c>
      <c r="F2892" s="24" t="n">
        <v>4</v>
      </c>
      <c r="G2892" s="29" t="n">
        <v>46340.625</v>
      </c>
      <c r="H2892" s="24" t="inlineStr">
        <is>
          <t>Barnsley</t>
        </is>
      </c>
      <c r="I2892" s="24" t="inlineStr">
        <is>
          <t>H</t>
        </is>
      </c>
      <c r="J2892" s="24" t="inlineStr">
        <is>
          <t>E2-Wigan-Barnsley</t>
        </is>
      </c>
      <c r="K2892" s="24" t="n">
        <v>13</v>
      </c>
      <c r="L2892" s="11">
        <f>IF(INDEX(Matches!$X:$X,AA2892)=0,"",IF(I2892="H",INDEX(Matches!$H:$H,AA2892),INDEX(Matches!$I:$I,AA2892)))</f>
        <v/>
      </c>
      <c r="M2892" s="11">
        <f>IF(INDEX(Matches!$X:$X,AA2892)=0,"",IF(I2892="H",INDEX(Matches!$I:$I,AA2892),INDEX(Matches!$H:$H,AA2892)))</f>
        <v/>
      </c>
      <c r="N2892" s="11">
        <f>IF(L2892="","",IF(L2892&gt;M2892,"W",IF(L2892=M2892,"D","L")))</f>
        <v/>
      </c>
      <c r="O2892" s="11">
        <f>IF(L2892="","",IF(L2892&gt;M2892,3,IF(L2892=M2892,1,0)))</f>
        <v/>
      </c>
      <c r="P2892" s="31">
        <f>IF(I2892="H",INDEX(Matches!$L:$L,AA2892),INDEX(Matches!$N:$N,AA2892))</f>
        <v/>
      </c>
      <c r="Q2892" s="31">
        <f>INDEX(Matches!$M:$M,AA2892)</f>
        <v/>
      </c>
      <c r="R2892" s="31">
        <f>IF(I2892="H",INDEX(Matches!$N:$N,AA2892),INDEX(Matches!$L:$L,AA2892))</f>
        <v/>
      </c>
      <c r="S2892" s="33">
        <f>IF(I2892="H",INDEX(Matches!$O:$O,AA2892),INDEX(Matches!$P:$P,AA2892))</f>
        <v/>
      </c>
      <c r="T2892" s="33">
        <f>IF(INDEX(Matches!$J:$J,AA2892)="","",IF(I2892="H",INDEX(Matches!$J:$J,AA2892),INDEX(Matches!$K:$K,AA2892)))</f>
        <v/>
      </c>
      <c r="U2892" s="33">
        <f>IF(INDEX(Matches!$K:$K,AA2892)="","",IF(I2892="H",INDEX(Matches!$K:$K,AA2892),INDEX(Matches!$J:$J,AA2892)))</f>
        <v/>
      </c>
      <c r="V2892" s="30">
        <f>IF(T2892="","",T2892-U2892)</f>
        <v/>
      </c>
      <c r="W2892" s="33">
        <f>IF(I2892="H",INDEX(Matches!$T:$T,AA2892),INDEX(Matches!$U:$U,AA2892))</f>
        <v/>
      </c>
      <c r="X2892" s="11">
        <f>INDEX(Matches!$X:$X,AA2892)</f>
        <v/>
      </c>
      <c r="Y2892" s="30">
        <f>IF(O2892="","",O2892-S2892)</f>
        <v/>
      </c>
      <c r="Z2892" s="30">
        <f>IF(W2892="","",W2892-S2892)</f>
        <v/>
      </c>
      <c r="AA2892" s="24">
        <f>MATCH(J2892,Matches!$A:$A,0)</f>
        <v/>
      </c>
      <c r="AB2892" s="33" t="n"/>
      <c r="AC2892" s="33" t="n">
        <v>1.491729981945465</v>
      </c>
      <c r="AD2892" s="24" t="n"/>
      <c r="AE2892" s="24" t="n">
        <v>4</v>
      </c>
      <c r="AF2892" s="33" t="n"/>
      <c r="AG2892" s="33" t="n"/>
    </row>
    <row r="2893">
      <c r="A2893" s="24" t="inlineStr">
        <is>
          <t>Wigan|16</t>
        </is>
      </c>
      <c r="B2893" s="24" t="inlineStr">
        <is>
          <t>E2</t>
        </is>
      </c>
      <c r="C2893" s="24" t="inlineStr">
        <is>
          <t>League One</t>
        </is>
      </c>
      <c r="D2893" s="24" t="inlineStr">
        <is>
          <t>Wigan</t>
        </is>
      </c>
      <c r="E2893" s="24" t="n">
        <v>16</v>
      </c>
      <c r="F2893" s="24" t="n">
        <v>4</v>
      </c>
      <c r="G2893" s="29" t="n">
        <v>46347.52083333334</v>
      </c>
      <c r="H2893" s="24" t="inlineStr">
        <is>
          <t>Blackpool</t>
        </is>
      </c>
      <c r="I2893" s="24" t="inlineStr">
        <is>
          <t>A</t>
        </is>
      </c>
      <c r="J2893" s="24" t="inlineStr">
        <is>
          <t>E2-Blackpoo-Wigan</t>
        </is>
      </c>
      <c r="K2893" s="24" t="n">
        <v>10</v>
      </c>
      <c r="L2893" s="11">
        <f>IF(INDEX(Matches!$X:$X,AA2893)=0,"",IF(I2893="H",INDEX(Matches!$H:$H,AA2893),INDEX(Matches!$I:$I,AA2893)))</f>
        <v/>
      </c>
      <c r="M2893" s="11">
        <f>IF(INDEX(Matches!$X:$X,AA2893)=0,"",IF(I2893="H",INDEX(Matches!$I:$I,AA2893),INDEX(Matches!$H:$H,AA2893)))</f>
        <v/>
      </c>
      <c r="N2893" s="11">
        <f>IF(L2893="","",IF(L2893&gt;M2893,"W",IF(L2893=M2893,"D","L")))</f>
        <v/>
      </c>
      <c r="O2893" s="11">
        <f>IF(L2893="","",IF(L2893&gt;M2893,3,IF(L2893=M2893,1,0)))</f>
        <v/>
      </c>
      <c r="P2893" s="31">
        <f>IF(I2893="H",INDEX(Matches!$L:$L,AA2893),INDEX(Matches!$N:$N,AA2893))</f>
        <v/>
      </c>
      <c r="Q2893" s="31">
        <f>INDEX(Matches!$M:$M,AA2893)</f>
        <v/>
      </c>
      <c r="R2893" s="31">
        <f>IF(I2893="H",INDEX(Matches!$N:$N,AA2893),INDEX(Matches!$L:$L,AA2893))</f>
        <v/>
      </c>
      <c r="S2893" s="33">
        <f>IF(I2893="H",INDEX(Matches!$O:$O,AA2893),INDEX(Matches!$P:$P,AA2893))</f>
        <v/>
      </c>
      <c r="T2893" s="33">
        <f>IF(INDEX(Matches!$J:$J,AA2893)="","",IF(I2893="H",INDEX(Matches!$J:$J,AA2893),INDEX(Matches!$K:$K,AA2893)))</f>
        <v/>
      </c>
      <c r="U2893" s="33">
        <f>IF(INDEX(Matches!$K:$K,AA2893)="","",IF(I2893="H",INDEX(Matches!$K:$K,AA2893),INDEX(Matches!$J:$J,AA2893)))</f>
        <v/>
      </c>
      <c r="V2893" s="30">
        <f>IF(T2893="","",T2893-U2893)</f>
        <v/>
      </c>
      <c r="W2893" s="33">
        <f>IF(I2893="H",INDEX(Matches!$T:$T,AA2893),INDEX(Matches!$U:$U,AA2893))</f>
        <v/>
      </c>
      <c r="X2893" s="11">
        <f>INDEX(Matches!$X:$X,AA2893)</f>
        <v/>
      </c>
      <c r="Y2893" s="30">
        <f>IF(O2893="","",O2893-S2893)</f>
        <v/>
      </c>
      <c r="Z2893" s="30">
        <f>IF(W2893="","",W2893-S2893)</f>
        <v/>
      </c>
      <c r="AA2893" s="24">
        <f>MATCH(J2893,Matches!$A:$A,0)</f>
        <v/>
      </c>
      <c r="AB2893" s="33" t="n"/>
      <c r="AC2893" s="33" t="n">
        <v>1.125276137140448</v>
      </c>
      <c r="AD2893" s="24" t="n"/>
      <c r="AE2893" s="24" t="n">
        <v>4</v>
      </c>
      <c r="AF2893" s="33" t="n"/>
      <c r="AG2893" s="33" t="n"/>
    </row>
    <row r="2894">
      <c r="A2894" s="24" t="inlineStr">
        <is>
          <t>Wigan|17</t>
        </is>
      </c>
      <c r="B2894" s="24" t="inlineStr">
        <is>
          <t>E2</t>
        </is>
      </c>
      <c r="C2894" s="24" t="inlineStr">
        <is>
          <t>League One</t>
        </is>
      </c>
      <c r="D2894" s="24" t="inlineStr">
        <is>
          <t>Wigan</t>
        </is>
      </c>
      <c r="E2894" s="24" t="n">
        <v>17</v>
      </c>
      <c r="F2894" s="24" t="n">
        <v>5</v>
      </c>
      <c r="G2894" s="29" t="n">
        <v>46354.625</v>
      </c>
      <c r="H2894" s="24" t="inlineStr">
        <is>
          <t>Plymouth</t>
        </is>
      </c>
      <c r="I2894" s="24" t="inlineStr">
        <is>
          <t>H</t>
        </is>
      </c>
      <c r="J2894" s="24" t="inlineStr">
        <is>
          <t>E2-Wigan-Plymouth</t>
        </is>
      </c>
      <c r="K2894" s="24" t="n">
        <v>5</v>
      </c>
      <c r="L2894" s="11">
        <f>IF(INDEX(Matches!$X:$X,AA2894)=0,"",IF(I2894="H",INDEX(Matches!$H:$H,AA2894),INDEX(Matches!$I:$I,AA2894)))</f>
        <v/>
      </c>
      <c r="M2894" s="11">
        <f>IF(INDEX(Matches!$X:$X,AA2894)=0,"",IF(I2894="H",INDEX(Matches!$I:$I,AA2894),INDEX(Matches!$H:$H,AA2894)))</f>
        <v/>
      </c>
      <c r="N2894" s="11">
        <f>IF(L2894="","",IF(L2894&gt;M2894,"W",IF(L2894=M2894,"D","L")))</f>
        <v/>
      </c>
      <c r="O2894" s="11">
        <f>IF(L2894="","",IF(L2894&gt;M2894,3,IF(L2894=M2894,1,0)))</f>
        <v/>
      </c>
      <c r="P2894" s="31">
        <f>IF(I2894="H",INDEX(Matches!$L:$L,AA2894),INDEX(Matches!$N:$N,AA2894))</f>
        <v/>
      </c>
      <c r="Q2894" s="31">
        <f>INDEX(Matches!$M:$M,AA2894)</f>
        <v/>
      </c>
      <c r="R2894" s="31">
        <f>IF(I2894="H",INDEX(Matches!$N:$N,AA2894),INDEX(Matches!$L:$L,AA2894))</f>
        <v/>
      </c>
      <c r="S2894" s="33">
        <f>IF(I2894="H",INDEX(Matches!$O:$O,AA2894),INDEX(Matches!$P:$P,AA2894))</f>
        <v/>
      </c>
      <c r="T2894" s="33">
        <f>IF(INDEX(Matches!$J:$J,AA2894)="","",IF(I2894="H",INDEX(Matches!$J:$J,AA2894),INDEX(Matches!$K:$K,AA2894)))</f>
        <v/>
      </c>
      <c r="U2894" s="33">
        <f>IF(INDEX(Matches!$K:$K,AA2894)="","",IF(I2894="H",INDEX(Matches!$K:$K,AA2894),INDEX(Matches!$J:$J,AA2894)))</f>
        <v/>
      </c>
      <c r="V2894" s="30">
        <f>IF(T2894="","",T2894-U2894)</f>
        <v/>
      </c>
      <c r="W2894" s="33">
        <f>IF(I2894="H",INDEX(Matches!$T:$T,AA2894),INDEX(Matches!$U:$U,AA2894))</f>
        <v/>
      </c>
      <c r="X2894" s="11">
        <f>INDEX(Matches!$X:$X,AA2894)</f>
        <v/>
      </c>
      <c r="Y2894" s="30">
        <f>IF(O2894="","",O2894-S2894)</f>
        <v/>
      </c>
      <c r="Z2894" s="30">
        <f>IF(W2894="","",W2894-S2894)</f>
        <v/>
      </c>
      <c r="AA2894" s="24">
        <f>MATCH(J2894,Matches!$A:$A,0)</f>
        <v/>
      </c>
      <c r="AB2894" s="33" t="n"/>
      <c r="AC2894" s="33" t="n">
        <v>1.328814118463947</v>
      </c>
      <c r="AD2894" s="24" t="n"/>
      <c r="AE2894" s="24" t="n">
        <v>5</v>
      </c>
      <c r="AF2894" s="33" t="n"/>
      <c r="AG2894" s="33" t="n"/>
    </row>
    <row r="2895">
      <c r="A2895" s="24" t="inlineStr">
        <is>
          <t>Wigan|18</t>
        </is>
      </c>
      <c r="B2895" s="24" t="inlineStr">
        <is>
          <t>E2</t>
        </is>
      </c>
      <c r="C2895" s="24" t="inlineStr">
        <is>
          <t>League One</t>
        </is>
      </c>
      <c r="D2895" s="24" t="inlineStr">
        <is>
          <t>Wigan</t>
        </is>
      </c>
      <c r="E2895" s="24" t="n">
        <v>18</v>
      </c>
      <c r="F2895" s="24" t="n">
        <v>5</v>
      </c>
      <c r="G2895" s="29" t="n">
        <v>46357.82291666666</v>
      </c>
      <c r="H2895" s="24" t="inlineStr">
        <is>
          <t>Burton</t>
        </is>
      </c>
      <c r="I2895" s="24" t="inlineStr">
        <is>
          <t>A</t>
        </is>
      </c>
      <c r="J2895" s="24" t="inlineStr">
        <is>
          <t>E2-Burton-Wigan</t>
        </is>
      </c>
      <c r="K2895" s="24" t="n">
        <v>22</v>
      </c>
      <c r="L2895" s="11">
        <f>IF(INDEX(Matches!$X:$X,AA2895)=0,"",IF(I2895="H",INDEX(Matches!$H:$H,AA2895),INDEX(Matches!$I:$I,AA2895)))</f>
        <v/>
      </c>
      <c r="M2895" s="11">
        <f>IF(INDEX(Matches!$X:$X,AA2895)=0,"",IF(I2895="H",INDEX(Matches!$I:$I,AA2895),INDEX(Matches!$H:$H,AA2895)))</f>
        <v/>
      </c>
      <c r="N2895" s="11">
        <f>IF(L2895="","",IF(L2895&gt;M2895,"W",IF(L2895=M2895,"D","L")))</f>
        <v/>
      </c>
      <c r="O2895" s="11">
        <f>IF(L2895="","",IF(L2895&gt;M2895,3,IF(L2895=M2895,1,0)))</f>
        <v/>
      </c>
      <c r="P2895" s="31">
        <f>IF(I2895="H",INDEX(Matches!$L:$L,AA2895),INDEX(Matches!$N:$N,AA2895))</f>
        <v/>
      </c>
      <c r="Q2895" s="31">
        <f>INDEX(Matches!$M:$M,AA2895)</f>
        <v/>
      </c>
      <c r="R2895" s="31">
        <f>IF(I2895="H",INDEX(Matches!$N:$N,AA2895),INDEX(Matches!$L:$L,AA2895))</f>
        <v/>
      </c>
      <c r="S2895" s="33">
        <f>IF(I2895="H",INDEX(Matches!$O:$O,AA2895),INDEX(Matches!$P:$P,AA2895))</f>
        <v/>
      </c>
      <c r="T2895" s="33">
        <f>IF(INDEX(Matches!$J:$J,AA2895)="","",IF(I2895="H",INDEX(Matches!$J:$J,AA2895),INDEX(Matches!$K:$K,AA2895)))</f>
        <v/>
      </c>
      <c r="U2895" s="33">
        <f>IF(INDEX(Matches!$K:$K,AA2895)="","",IF(I2895="H",INDEX(Matches!$K:$K,AA2895),INDEX(Matches!$J:$J,AA2895)))</f>
        <v/>
      </c>
      <c r="V2895" s="30">
        <f>IF(T2895="","",T2895-U2895)</f>
        <v/>
      </c>
      <c r="W2895" s="33">
        <f>IF(I2895="H",INDEX(Matches!$T:$T,AA2895),INDEX(Matches!$U:$U,AA2895))</f>
        <v/>
      </c>
      <c r="X2895" s="11">
        <f>INDEX(Matches!$X:$X,AA2895)</f>
        <v/>
      </c>
      <c r="Y2895" s="30">
        <f>IF(O2895="","",O2895-S2895)</f>
        <v/>
      </c>
      <c r="Z2895" s="30">
        <f>IF(W2895="","",W2895-S2895)</f>
        <v/>
      </c>
      <c r="AA2895" s="24">
        <f>MATCH(J2895,Matches!$A:$A,0)</f>
        <v/>
      </c>
      <c r="AB2895" s="33" t="n"/>
      <c r="AC2895" s="33" t="n">
        <v>1.333804504711162</v>
      </c>
      <c r="AD2895" s="24" t="n"/>
      <c r="AE2895" s="24" t="n">
        <v>5</v>
      </c>
      <c r="AF2895" s="33" t="n"/>
      <c r="AG2895" s="33" t="n"/>
    </row>
    <row r="2896">
      <c r="A2896" s="24" t="inlineStr">
        <is>
          <t>Wigan|19</t>
        </is>
      </c>
      <c r="B2896" s="24" t="inlineStr">
        <is>
          <t>E2</t>
        </is>
      </c>
      <c r="C2896" s="24" t="inlineStr">
        <is>
          <t>League One</t>
        </is>
      </c>
      <c r="D2896" s="24" t="inlineStr">
        <is>
          <t>Wigan</t>
        </is>
      </c>
      <c r="E2896" s="24" t="n">
        <v>19</v>
      </c>
      <c r="F2896" s="24" t="n">
        <v>5</v>
      </c>
      <c r="G2896" s="29" t="n">
        <v>46368.625</v>
      </c>
      <c r="H2896" s="24" t="inlineStr">
        <is>
          <t>Luton</t>
        </is>
      </c>
      <c r="I2896" s="24" t="inlineStr">
        <is>
          <t>A</t>
        </is>
      </c>
      <c r="J2896" s="24" t="inlineStr">
        <is>
          <t>E2-Luton-Wigan</t>
        </is>
      </c>
      <c r="K2896" s="24" t="n">
        <v>3</v>
      </c>
      <c r="L2896" s="11">
        <f>IF(INDEX(Matches!$X:$X,AA2896)=0,"",IF(I2896="H",INDEX(Matches!$H:$H,AA2896),INDEX(Matches!$I:$I,AA2896)))</f>
        <v/>
      </c>
      <c r="M2896" s="11">
        <f>IF(INDEX(Matches!$X:$X,AA2896)=0,"",IF(I2896="H",INDEX(Matches!$I:$I,AA2896),INDEX(Matches!$H:$H,AA2896)))</f>
        <v/>
      </c>
      <c r="N2896" s="11">
        <f>IF(L2896="","",IF(L2896&gt;M2896,"W",IF(L2896=M2896,"D","L")))</f>
        <v/>
      </c>
      <c r="O2896" s="11">
        <f>IF(L2896="","",IF(L2896&gt;M2896,3,IF(L2896=M2896,1,0)))</f>
        <v/>
      </c>
      <c r="P2896" s="31">
        <f>IF(I2896="H",INDEX(Matches!$L:$L,AA2896),INDEX(Matches!$N:$N,AA2896))</f>
        <v/>
      </c>
      <c r="Q2896" s="31">
        <f>INDEX(Matches!$M:$M,AA2896)</f>
        <v/>
      </c>
      <c r="R2896" s="31">
        <f>IF(I2896="H",INDEX(Matches!$N:$N,AA2896),INDEX(Matches!$L:$L,AA2896))</f>
        <v/>
      </c>
      <c r="S2896" s="33">
        <f>IF(I2896="H",INDEX(Matches!$O:$O,AA2896),INDEX(Matches!$P:$P,AA2896))</f>
        <v/>
      </c>
      <c r="T2896" s="33">
        <f>IF(INDEX(Matches!$J:$J,AA2896)="","",IF(I2896="H",INDEX(Matches!$J:$J,AA2896),INDEX(Matches!$K:$K,AA2896)))</f>
        <v/>
      </c>
      <c r="U2896" s="33">
        <f>IF(INDEX(Matches!$K:$K,AA2896)="","",IF(I2896="H",INDEX(Matches!$K:$K,AA2896),INDEX(Matches!$J:$J,AA2896)))</f>
        <v/>
      </c>
      <c r="V2896" s="30">
        <f>IF(T2896="","",T2896-U2896)</f>
        <v/>
      </c>
      <c r="W2896" s="33">
        <f>IF(I2896="H",INDEX(Matches!$T:$T,AA2896),INDEX(Matches!$U:$U,AA2896))</f>
        <v/>
      </c>
      <c r="X2896" s="11">
        <f>INDEX(Matches!$X:$X,AA2896)</f>
        <v/>
      </c>
      <c r="Y2896" s="30">
        <f>IF(O2896="","",O2896-S2896)</f>
        <v/>
      </c>
      <c r="Z2896" s="30">
        <f>IF(W2896="","",W2896-S2896)</f>
        <v/>
      </c>
      <c r="AA2896" s="24">
        <f>MATCH(J2896,Matches!$A:$A,0)</f>
        <v/>
      </c>
      <c r="AB2896" s="33" t="n"/>
      <c r="AC2896" s="33" t="n">
        <v>0.9163635075298115</v>
      </c>
      <c r="AD2896" s="24" t="n"/>
      <c r="AE2896" s="24" t="n">
        <v>5</v>
      </c>
      <c r="AF2896" s="33" t="n"/>
      <c r="AG2896" s="33" t="n"/>
    </row>
    <row r="2897">
      <c r="A2897" s="24" t="inlineStr">
        <is>
          <t>Wigan|20</t>
        </is>
      </c>
      <c r="B2897" s="24" t="inlineStr">
        <is>
          <t>E2</t>
        </is>
      </c>
      <c r="C2897" s="24" t="inlineStr">
        <is>
          <t>League One</t>
        </is>
      </c>
      <c r="D2897" s="24" t="inlineStr">
        <is>
          <t>Wigan</t>
        </is>
      </c>
      <c r="E2897" s="24" t="n">
        <v>20</v>
      </c>
      <c r="F2897" s="24" t="n">
        <v>5</v>
      </c>
      <c r="G2897" s="29" t="n">
        <v>46375.625</v>
      </c>
      <c r="H2897" s="24" t="inlineStr">
        <is>
          <t>Peterborough</t>
        </is>
      </c>
      <c r="I2897" s="24" t="inlineStr">
        <is>
          <t>H</t>
        </is>
      </c>
      <c r="J2897" s="24" t="inlineStr">
        <is>
          <t>E2-Wigan-Peterbor</t>
        </is>
      </c>
      <c r="K2897" s="24" t="n">
        <v>19</v>
      </c>
      <c r="L2897" s="11">
        <f>IF(INDEX(Matches!$X:$X,AA2897)=0,"",IF(I2897="H",INDEX(Matches!$H:$H,AA2897),INDEX(Matches!$I:$I,AA2897)))</f>
        <v/>
      </c>
      <c r="M2897" s="11">
        <f>IF(INDEX(Matches!$X:$X,AA2897)=0,"",IF(I2897="H",INDEX(Matches!$I:$I,AA2897),INDEX(Matches!$H:$H,AA2897)))</f>
        <v/>
      </c>
      <c r="N2897" s="11">
        <f>IF(L2897="","",IF(L2897&gt;M2897,"W",IF(L2897=M2897,"D","L")))</f>
        <v/>
      </c>
      <c r="O2897" s="11">
        <f>IF(L2897="","",IF(L2897&gt;M2897,3,IF(L2897=M2897,1,0)))</f>
        <v/>
      </c>
      <c r="P2897" s="31">
        <f>IF(I2897="H",INDEX(Matches!$L:$L,AA2897),INDEX(Matches!$N:$N,AA2897))</f>
        <v/>
      </c>
      <c r="Q2897" s="31">
        <f>INDEX(Matches!$M:$M,AA2897)</f>
        <v/>
      </c>
      <c r="R2897" s="31">
        <f>IF(I2897="H",INDEX(Matches!$N:$N,AA2897),INDEX(Matches!$L:$L,AA2897))</f>
        <v/>
      </c>
      <c r="S2897" s="33">
        <f>IF(I2897="H",INDEX(Matches!$O:$O,AA2897),INDEX(Matches!$P:$P,AA2897))</f>
        <v/>
      </c>
      <c r="T2897" s="33">
        <f>IF(INDEX(Matches!$J:$J,AA2897)="","",IF(I2897="H",INDEX(Matches!$J:$J,AA2897),INDEX(Matches!$K:$K,AA2897)))</f>
        <v/>
      </c>
      <c r="U2897" s="33">
        <f>IF(INDEX(Matches!$K:$K,AA2897)="","",IF(I2897="H",INDEX(Matches!$K:$K,AA2897),INDEX(Matches!$J:$J,AA2897)))</f>
        <v/>
      </c>
      <c r="V2897" s="30">
        <f>IF(T2897="","",T2897-U2897)</f>
        <v/>
      </c>
      <c r="W2897" s="33">
        <f>IF(I2897="H",INDEX(Matches!$T:$T,AA2897),INDEX(Matches!$U:$U,AA2897))</f>
        <v/>
      </c>
      <c r="X2897" s="11">
        <f>INDEX(Matches!$X:$X,AA2897)</f>
        <v/>
      </c>
      <c r="Y2897" s="30">
        <f>IF(O2897="","",O2897-S2897)</f>
        <v/>
      </c>
      <c r="Z2897" s="30">
        <f>IF(W2897="","",W2897-S2897)</f>
        <v/>
      </c>
      <c r="AA2897" s="24">
        <f>MATCH(J2897,Matches!$A:$A,0)</f>
        <v/>
      </c>
      <c r="AB2897" s="33" t="n"/>
      <c r="AC2897" s="33" t="n">
        <v>1.527247421461585</v>
      </c>
      <c r="AD2897" s="24" t="n"/>
      <c r="AE2897" s="24" t="n">
        <v>5</v>
      </c>
      <c r="AF2897" s="33" t="n"/>
      <c r="AG2897" s="33" t="n"/>
    </row>
    <row r="2898">
      <c r="A2898" s="24" t="inlineStr">
        <is>
          <t>Wigan|21</t>
        </is>
      </c>
      <c r="B2898" s="24" t="inlineStr">
        <is>
          <t>E2</t>
        </is>
      </c>
      <c r="C2898" s="24" t="inlineStr">
        <is>
          <t>League One</t>
        </is>
      </c>
      <c r="D2898" s="24" t="inlineStr">
        <is>
          <t>Wigan</t>
        </is>
      </c>
      <c r="E2898" s="24" t="n">
        <v>21</v>
      </c>
      <c r="F2898" s="24" t="n">
        <v>6</v>
      </c>
      <c r="G2898" s="29" t="n">
        <v>46382.625</v>
      </c>
      <c r="H2898" s="24" t="inlineStr">
        <is>
          <t>Doncaster</t>
        </is>
      </c>
      <c r="I2898" s="24" t="inlineStr">
        <is>
          <t>A</t>
        </is>
      </c>
      <c r="J2898" s="24" t="inlineStr">
        <is>
          <t>E2-Doncaste-Wigan</t>
        </is>
      </c>
      <c r="K2898" s="24" t="n">
        <v>15</v>
      </c>
      <c r="L2898" s="11">
        <f>IF(INDEX(Matches!$X:$X,AA2898)=0,"",IF(I2898="H",INDEX(Matches!$H:$H,AA2898),INDEX(Matches!$I:$I,AA2898)))</f>
        <v/>
      </c>
      <c r="M2898" s="11">
        <f>IF(INDEX(Matches!$X:$X,AA2898)=0,"",IF(I2898="H",INDEX(Matches!$I:$I,AA2898),INDEX(Matches!$H:$H,AA2898)))</f>
        <v/>
      </c>
      <c r="N2898" s="11">
        <f>IF(L2898="","",IF(L2898&gt;M2898,"W",IF(L2898=M2898,"D","L")))</f>
        <v/>
      </c>
      <c r="O2898" s="11">
        <f>IF(L2898="","",IF(L2898&gt;M2898,3,IF(L2898=M2898,1,0)))</f>
        <v/>
      </c>
      <c r="P2898" s="31">
        <f>IF(I2898="H",INDEX(Matches!$L:$L,AA2898),INDEX(Matches!$N:$N,AA2898))</f>
        <v/>
      </c>
      <c r="Q2898" s="31">
        <f>INDEX(Matches!$M:$M,AA2898)</f>
        <v/>
      </c>
      <c r="R2898" s="31">
        <f>IF(I2898="H",INDEX(Matches!$N:$N,AA2898),INDEX(Matches!$L:$L,AA2898))</f>
        <v/>
      </c>
      <c r="S2898" s="33">
        <f>IF(I2898="H",INDEX(Matches!$O:$O,AA2898),INDEX(Matches!$P:$P,AA2898))</f>
        <v/>
      </c>
      <c r="T2898" s="33">
        <f>IF(INDEX(Matches!$J:$J,AA2898)="","",IF(I2898="H",INDEX(Matches!$J:$J,AA2898),INDEX(Matches!$K:$K,AA2898)))</f>
        <v/>
      </c>
      <c r="U2898" s="33">
        <f>IF(INDEX(Matches!$K:$K,AA2898)="","",IF(I2898="H",INDEX(Matches!$K:$K,AA2898),INDEX(Matches!$J:$J,AA2898)))</f>
        <v/>
      </c>
      <c r="V2898" s="30">
        <f>IF(T2898="","",T2898-U2898)</f>
        <v/>
      </c>
      <c r="W2898" s="33">
        <f>IF(I2898="H",INDEX(Matches!$T:$T,AA2898),INDEX(Matches!$U:$U,AA2898))</f>
        <v/>
      </c>
      <c r="X2898" s="11">
        <f>INDEX(Matches!$X:$X,AA2898)</f>
        <v/>
      </c>
      <c r="Y2898" s="30">
        <f>IF(O2898="","",O2898-S2898)</f>
        <v/>
      </c>
      <c r="Z2898" s="30">
        <f>IF(W2898="","",W2898-S2898)</f>
        <v/>
      </c>
      <c r="AA2898" s="24">
        <f>MATCH(J2898,Matches!$A:$A,0)</f>
        <v/>
      </c>
      <c r="AB2898" s="33" t="n"/>
      <c r="AC2898" s="33" t="n">
        <v>1.191433337299457</v>
      </c>
      <c r="AD2898" s="24" t="n"/>
      <c r="AE2898" s="24" t="n">
        <v>6</v>
      </c>
      <c r="AF2898" s="33" t="n"/>
      <c r="AG2898" s="33" t="n"/>
    </row>
    <row r="2899">
      <c r="A2899" s="24" t="inlineStr">
        <is>
          <t>Wigan|22</t>
        </is>
      </c>
      <c r="B2899" s="24" t="inlineStr">
        <is>
          <t>E2</t>
        </is>
      </c>
      <c r="C2899" s="24" t="inlineStr">
        <is>
          <t>League One</t>
        </is>
      </c>
      <c r="D2899" s="24" t="inlineStr">
        <is>
          <t>Wigan</t>
        </is>
      </c>
      <c r="E2899" s="24" t="n">
        <v>22</v>
      </c>
      <c r="F2899" s="24" t="n">
        <v>6</v>
      </c>
      <c r="G2899" s="29" t="n">
        <v>46385.82291666666</v>
      </c>
      <c r="H2899" s="24" t="inlineStr">
        <is>
          <t>Notts County</t>
        </is>
      </c>
      <c r="I2899" s="24" t="inlineStr">
        <is>
          <t>H</t>
        </is>
      </c>
      <c r="J2899" s="24" t="inlineStr">
        <is>
          <t>E2-Wigan-NottsCou</t>
        </is>
      </c>
      <c r="K2899" s="24" t="n">
        <v>18</v>
      </c>
      <c r="L2899" s="11">
        <f>IF(INDEX(Matches!$X:$X,AA2899)=0,"",IF(I2899="H",INDEX(Matches!$H:$H,AA2899),INDEX(Matches!$I:$I,AA2899)))</f>
        <v/>
      </c>
      <c r="M2899" s="11">
        <f>IF(INDEX(Matches!$X:$X,AA2899)=0,"",IF(I2899="H",INDEX(Matches!$I:$I,AA2899),INDEX(Matches!$H:$H,AA2899)))</f>
        <v/>
      </c>
      <c r="N2899" s="11">
        <f>IF(L2899="","",IF(L2899&gt;M2899,"W",IF(L2899=M2899,"D","L")))</f>
        <v/>
      </c>
      <c r="O2899" s="11">
        <f>IF(L2899="","",IF(L2899&gt;M2899,3,IF(L2899=M2899,1,0)))</f>
        <v/>
      </c>
      <c r="P2899" s="31">
        <f>IF(I2899="H",INDEX(Matches!$L:$L,AA2899),INDEX(Matches!$N:$N,AA2899))</f>
        <v/>
      </c>
      <c r="Q2899" s="31">
        <f>INDEX(Matches!$M:$M,AA2899)</f>
        <v/>
      </c>
      <c r="R2899" s="31">
        <f>IF(I2899="H",INDEX(Matches!$N:$N,AA2899),INDEX(Matches!$L:$L,AA2899))</f>
        <v/>
      </c>
      <c r="S2899" s="33">
        <f>IF(I2899="H",INDEX(Matches!$O:$O,AA2899),INDEX(Matches!$P:$P,AA2899))</f>
        <v/>
      </c>
      <c r="T2899" s="33">
        <f>IF(INDEX(Matches!$J:$J,AA2899)="","",IF(I2899="H",INDEX(Matches!$J:$J,AA2899),INDEX(Matches!$K:$K,AA2899)))</f>
        <v/>
      </c>
      <c r="U2899" s="33">
        <f>IF(INDEX(Matches!$K:$K,AA2899)="","",IF(I2899="H",INDEX(Matches!$K:$K,AA2899),INDEX(Matches!$J:$J,AA2899)))</f>
        <v/>
      </c>
      <c r="V2899" s="30">
        <f>IF(T2899="","",T2899-U2899)</f>
        <v/>
      </c>
      <c r="W2899" s="33">
        <f>IF(I2899="H",INDEX(Matches!$T:$T,AA2899),INDEX(Matches!$U:$U,AA2899))</f>
        <v/>
      </c>
      <c r="X2899" s="11">
        <f>INDEX(Matches!$X:$X,AA2899)</f>
        <v/>
      </c>
      <c r="Y2899" s="30">
        <f>IF(O2899="","",O2899-S2899)</f>
        <v/>
      </c>
      <c r="Z2899" s="30">
        <f>IF(W2899="","",W2899-S2899)</f>
        <v/>
      </c>
      <c r="AA2899" s="24">
        <f>MATCH(J2899,Matches!$A:$A,0)</f>
        <v/>
      </c>
      <c r="AB2899" s="33" t="n"/>
      <c r="AC2899" s="33" t="n">
        <v>1.496212702426746</v>
      </c>
      <c r="AD2899" s="24" t="n"/>
      <c r="AE2899" s="24" t="n">
        <v>6</v>
      </c>
      <c r="AF2899" s="33" t="n"/>
      <c r="AG2899" s="33" t="n"/>
    </row>
    <row r="2900">
      <c r="A2900" s="24" t="inlineStr">
        <is>
          <t>Wigan|23</t>
        </is>
      </c>
      <c r="B2900" s="24" t="inlineStr">
        <is>
          <t>E2</t>
        </is>
      </c>
      <c r="C2900" s="24" t="inlineStr">
        <is>
          <t>League One</t>
        </is>
      </c>
      <c r="D2900" s="24" t="inlineStr">
        <is>
          <t>Wigan</t>
        </is>
      </c>
      <c r="E2900" s="24" t="n">
        <v>23</v>
      </c>
      <c r="F2900" s="24" t="n">
        <v>6</v>
      </c>
      <c r="G2900" s="29" t="n">
        <v>46388.625</v>
      </c>
      <c r="H2900" s="24" t="inlineStr">
        <is>
          <t>Bradford</t>
        </is>
      </c>
      <c r="I2900" s="24" t="inlineStr">
        <is>
          <t>H</t>
        </is>
      </c>
      <c r="J2900" s="24" t="inlineStr">
        <is>
          <t>E2-Wigan-Bradford</t>
        </is>
      </c>
      <c r="K2900" s="24" t="n">
        <v>8</v>
      </c>
      <c r="L2900" s="11">
        <f>IF(INDEX(Matches!$X:$X,AA2900)=0,"",IF(I2900="H",INDEX(Matches!$H:$H,AA2900),INDEX(Matches!$I:$I,AA2900)))</f>
        <v/>
      </c>
      <c r="M2900" s="11">
        <f>IF(INDEX(Matches!$X:$X,AA2900)=0,"",IF(I2900="H",INDEX(Matches!$I:$I,AA2900),INDEX(Matches!$H:$H,AA2900)))</f>
        <v/>
      </c>
      <c r="N2900" s="11">
        <f>IF(L2900="","",IF(L2900&gt;M2900,"W",IF(L2900=M2900,"D","L")))</f>
        <v/>
      </c>
      <c r="O2900" s="11">
        <f>IF(L2900="","",IF(L2900&gt;M2900,3,IF(L2900=M2900,1,0)))</f>
        <v/>
      </c>
      <c r="P2900" s="31">
        <f>IF(I2900="H",INDEX(Matches!$L:$L,AA2900),INDEX(Matches!$N:$N,AA2900))</f>
        <v/>
      </c>
      <c r="Q2900" s="31">
        <f>INDEX(Matches!$M:$M,AA2900)</f>
        <v/>
      </c>
      <c r="R2900" s="31">
        <f>IF(I2900="H",INDEX(Matches!$N:$N,AA2900),INDEX(Matches!$L:$L,AA2900))</f>
        <v/>
      </c>
      <c r="S2900" s="33">
        <f>IF(I2900="H",INDEX(Matches!$O:$O,AA2900),INDEX(Matches!$P:$P,AA2900))</f>
        <v/>
      </c>
      <c r="T2900" s="33">
        <f>IF(INDEX(Matches!$J:$J,AA2900)="","",IF(I2900="H",INDEX(Matches!$J:$J,AA2900),INDEX(Matches!$K:$K,AA2900)))</f>
        <v/>
      </c>
      <c r="U2900" s="33">
        <f>IF(INDEX(Matches!$K:$K,AA2900)="","",IF(I2900="H",INDEX(Matches!$K:$K,AA2900),INDEX(Matches!$J:$J,AA2900)))</f>
        <v/>
      </c>
      <c r="V2900" s="30">
        <f>IF(T2900="","",T2900-U2900)</f>
        <v/>
      </c>
      <c r="W2900" s="33">
        <f>IF(I2900="H",INDEX(Matches!$T:$T,AA2900),INDEX(Matches!$U:$U,AA2900))</f>
        <v/>
      </c>
      <c r="X2900" s="11">
        <f>INDEX(Matches!$X:$X,AA2900)</f>
        <v/>
      </c>
      <c r="Y2900" s="30">
        <f>IF(O2900="","",O2900-S2900)</f>
        <v/>
      </c>
      <c r="Z2900" s="30">
        <f>IF(W2900="","",W2900-S2900)</f>
        <v/>
      </c>
      <c r="AA2900" s="24">
        <f>MATCH(J2900,Matches!$A:$A,0)</f>
        <v/>
      </c>
      <c r="AB2900" s="33" t="n"/>
      <c r="AC2900" s="33" t="n">
        <v>1.357127248084823</v>
      </c>
      <c r="AD2900" s="24" t="n"/>
      <c r="AE2900" s="24" t="n">
        <v>6</v>
      </c>
      <c r="AF2900" s="33" t="n"/>
      <c r="AG2900" s="33" t="n"/>
    </row>
    <row r="2901">
      <c r="A2901" s="24" t="inlineStr">
        <is>
          <t>Wigan|24</t>
        </is>
      </c>
      <c r="B2901" s="24" t="inlineStr">
        <is>
          <t>E2</t>
        </is>
      </c>
      <c r="C2901" s="24" t="inlineStr">
        <is>
          <t>League One</t>
        </is>
      </c>
      <c r="D2901" s="24" t="inlineStr">
        <is>
          <t>Wigan</t>
        </is>
      </c>
      <c r="E2901" s="24" t="n">
        <v>24</v>
      </c>
      <c r="F2901" s="24" t="n">
        <v>6</v>
      </c>
      <c r="G2901" s="29" t="n">
        <v>46396.625</v>
      </c>
      <c r="H2901" s="24" t="inlineStr">
        <is>
          <t>Peterborough</t>
        </is>
      </c>
      <c r="I2901" s="24" t="inlineStr">
        <is>
          <t>A</t>
        </is>
      </c>
      <c r="J2901" s="24" t="inlineStr">
        <is>
          <t>E2-Peterbor-Wigan</t>
        </is>
      </c>
      <c r="K2901" s="24" t="n">
        <v>19</v>
      </c>
      <c r="L2901" s="11">
        <f>IF(INDEX(Matches!$X:$X,AA2901)=0,"",IF(I2901="H",INDEX(Matches!$H:$H,AA2901),INDEX(Matches!$I:$I,AA2901)))</f>
        <v/>
      </c>
      <c r="M2901" s="11">
        <f>IF(INDEX(Matches!$X:$X,AA2901)=0,"",IF(I2901="H",INDEX(Matches!$I:$I,AA2901),INDEX(Matches!$H:$H,AA2901)))</f>
        <v/>
      </c>
      <c r="N2901" s="11">
        <f>IF(L2901="","",IF(L2901&gt;M2901,"W",IF(L2901=M2901,"D","L")))</f>
        <v/>
      </c>
      <c r="O2901" s="11">
        <f>IF(L2901="","",IF(L2901&gt;M2901,3,IF(L2901=M2901,1,0)))</f>
        <v/>
      </c>
      <c r="P2901" s="31">
        <f>IF(I2901="H",INDEX(Matches!$L:$L,AA2901),INDEX(Matches!$N:$N,AA2901))</f>
        <v/>
      </c>
      <c r="Q2901" s="31">
        <f>INDEX(Matches!$M:$M,AA2901)</f>
        <v/>
      </c>
      <c r="R2901" s="31">
        <f>IF(I2901="H",INDEX(Matches!$N:$N,AA2901),INDEX(Matches!$L:$L,AA2901))</f>
        <v/>
      </c>
      <c r="S2901" s="33">
        <f>IF(I2901="H",INDEX(Matches!$O:$O,AA2901),INDEX(Matches!$P:$P,AA2901))</f>
        <v/>
      </c>
      <c r="T2901" s="33">
        <f>IF(INDEX(Matches!$J:$J,AA2901)="","",IF(I2901="H",INDEX(Matches!$J:$J,AA2901),INDEX(Matches!$K:$K,AA2901)))</f>
        <v/>
      </c>
      <c r="U2901" s="33">
        <f>IF(INDEX(Matches!$K:$K,AA2901)="","",IF(I2901="H",INDEX(Matches!$K:$K,AA2901),INDEX(Matches!$J:$J,AA2901)))</f>
        <v/>
      </c>
      <c r="V2901" s="30">
        <f>IF(T2901="","",T2901-U2901)</f>
        <v/>
      </c>
      <c r="W2901" s="33">
        <f>IF(I2901="H",INDEX(Matches!$T:$T,AA2901),INDEX(Matches!$U:$U,AA2901))</f>
        <v/>
      </c>
      <c r="X2901" s="11">
        <f>INDEX(Matches!$X:$X,AA2901)</f>
        <v/>
      </c>
      <c r="Y2901" s="30">
        <f>IF(O2901="","",O2901-S2901)</f>
        <v/>
      </c>
      <c r="Z2901" s="30">
        <f>IF(W2901="","",W2901-S2901)</f>
        <v/>
      </c>
      <c r="AA2901" s="24">
        <f>MATCH(J2901,Matches!$A:$A,0)</f>
        <v/>
      </c>
      <c r="AB2901" s="33" t="n"/>
      <c r="AC2901" s="33" t="n">
        <v>1.199479172963722</v>
      </c>
      <c r="AD2901" s="24" t="n"/>
      <c r="AE2901" s="24" t="n">
        <v>6</v>
      </c>
      <c r="AF2901" s="33" t="n"/>
      <c r="AG2901" s="33" t="n"/>
    </row>
    <row r="2902">
      <c r="A2902" s="24" t="inlineStr">
        <is>
          <t>Wigan|25</t>
        </is>
      </c>
      <c r="B2902" s="24" t="inlineStr">
        <is>
          <t>E2</t>
        </is>
      </c>
      <c r="C2902" s="24" t="inlineStr">
        <is>
          <t>League One</t>
        </is>
      </c>
      <c r="D2902" s="24" t="inlineStr">
        <is>
          <t>Wigan</t>
        </is>
      </c>
      <c r="E2902" s="24" t="n">
        <v>25</v>
      </c>
      <c r="F2902" s="24" t="n">
        <v>7</v>
      </c>
      <c r="G2902" s="29" t="n">
        <v>46403.625</v>
      </c>
      <c r="H2902" s="24" t="inlineStr">
        <is>
          <t>Reading</t>
        </is>
      </c>
      <c r="I2902" s="24" t="inlineStr">
        <is>
          <t>A</t>
        </is>
      </c>
      <c r="J2902" s="24" t="inlineStr">
        <is>
          <t>E2-Reading-Wigan</t>
        </is>
      </c>
      <c r="K2902" s="24" t="n">
        <v>12</v>
      </c>
      <c r="L2902" s="11">
        <f>IF(INDEX(Matches!$X:$X,AA2902)=0,"",IF(I2902="H",INDEX(Matches!$H:$H,AA2902),INDEX(Matches!$I:$I,AA2902)))</f>
        <v/>
      </c>
      <c r="M2902" s="11">
        <f>IF(INDEX(Matches!$X:$X,AA2902)=0,"",IF(I2902="H",INDEX(Matches!$I:$I,AA2902),INDEX(Matches!$H:$H,AA2902)))</f>
        <v/>
      </c>
      <c r="N2902" s="11">
        <f>IF(L2902="","",IF(L2902&gt;M2902,"W",IF(L2902=M2902,"D","L")))</f>
        <v/>
      </c>
      <c r="O2902" s="11">
        <f>IF(L2902="","",IF(L2902&gt;M2902,3,IF(L2902=M2902,1,0)))</f>
        <v/>
      </c>
      <c r="P2902" s="31">
        <f>IF(I2902="H",INDEX(Matches!$L:$L,AA2902),INDEX(Matches!$N:$N,AA2902))</f>
        <v/>
      </c>
      <c r="Q2902" s="31">
        <f>INDEX(Matches!$M:$M,AA2902)</f>
        <v/>
      </c>
      <c r="R2902" s="31">
        <f>IF(I2902="H",INDEX(Matches!$N:$N,AA2902),INDEX(Matches!$L:$L,AA2902))</f>
        <v/>
      </c>
      <c r="S2902" s="33">
        <f>IF(I2902="H",INDEX(Matches!$O:$O,AA2902),INDEX(Matches!$P:$P,AA2902))</f>
        <v/>
      </c>
      <c r="T2902" s="33">
        <f>IF(INDEX(Matches!$J:$J,AA2902)="","",IF(I2902="H",INDEX(Matches!$J:$J,AA2902),INDEX(Matches!$K:$K,AA2902)))</f>
        <v/>
      </c>
      <c r="U2902" s="33">
        <f>IF(INDEX(Matches!$K:$K,AA2902)="","",IF(I2902="H",INDEX(Matches!$K:$K,AA2902),INDEX(Matches!$J:$J,AA2902)))</f>
        <v/>
      </c>
      <c r="V2902" s="30">
        <f>IF(T2902="","",T2902-U2902)</f>
        <v/>
      </c>
      <c r="W2902" s="33">
        <f>IF(I2902="H",INDEX(Matches!$T:$T,AA2902),INDEX(Matches!$U:$U,AA2902))</f>
        <v/>
      </c>
      <c r="X2902" s="11">
        <f>INDEX(Matches!$X:$X,AA2902)</f>
        <v/>
      </c>
      <c r="Y2902" s="30">
        <f>IF(O2902="","",O2902-S2902)</f>
        <v/>
      </c>
      <c r="Z2902" s="30">
        <f>IF(W2902="","",W2902-S2902)</f>
        <v/>
      </c>
      <c r="AA2902" s="24">
        <f>MATCH(J2902,Matches!$A:$A,0)</f>
        <v/>
      </c>
      <c r="AB2902" s="33" t="n"/>
      <c r="AC2902" s="33" t="n">
        <v>1.062041457631236</v>
      </c>
      <c r="AD2902" s="24" t="n"/>
      <c r="AE2902" s="24" t="n">
        <v>7</v>
      </c>
      <c r="AF2902" s="33" t="n"/>
      <c r="AG2902" s="33" t="n"/>
    </row>
    <row r="2903">
      <c r="A2903" s="24" t="inlineStr">
        <is>
          <t>Wigan|26</t>
        </is>
      </c>
      <c r="B2903" s="24" t="inlineStr">
        <is>
          <t>E2</t>
        </is>
      </c>
      <c r="C2903" s="24" t="inlineStr">
        <is>
          <t>League One</t>
        </is>
      </c>
      <c r="D2903" s="24" t="inlineStr">
        <is>
          <t>Wigan</t>
        </is>
      </c>
      <c r="E2903" s="24" t="n">
        <v>26</v>
      </c>
      <c r="F2903" s="24" t="n">
        <v>7</v>
      </c>
      <c r="G2903" s="29" t="n">
        <v>46406.82291666666</v>
      </c>
      <c r="H2903" s="24" t="inlineStr">
        <is>
          <t>Oxford</t>
        </is>
      </c>
      <c r="I2903" s="24" t="inlineStr">
        <is>
          <t>H</t>
        </is>
      </c>
      <c r="J2903" s="24" t="inlineStr">
        <is>
          <t>E2-Wigan-Oxford</t>
        </is>
      </c>
      <c r="K2903" s="24" t="n">
        <v>11</v>
      </c>
      <c r="L2903" s="11">
        <f>IF(INDEX(Matches!$X:$X,AA2903)=0,"",IF(I2903="H",INDEX(Matches!$H:$H,AA2903),INDEX(Matches!$I:$I,AA2903)))</f>
        <v/>
      </c>
      <c r="M2903" s="11">
        <f>IF(INDEX(Matches!$X:$X,AA2903)=0,"",IF(I2903="H",INDEX(Matches!$I:$I,AA2903),INDEX(Matches!$H:$H,AA2903)))</f>
        <v/>
      </c>
      <c r="N2903" s="11">
        <f>IF(L2903="","",IF(L2903&gt;M2903,"W",IF(L2903=M2903,"D","L")))</f>
        <v/>
      </c>
      <c r="O2903" s="11">
        <f>IF(L2903="","",IF(L2903&gt;M2903,3,IF(L2903=M2903,1,0)))</f>
        <v/>
      </c>
      <c r="P2903" s="31">
        <f>IF(I2903="H",INDEX(Matches!$L:$L,AA2903),INDEX(Matches!$N:$N,AA2903))</f>
        <v/>
      </c>
      <c r="Q2903" s="31">
        <f>INDEX(Matches!$M:$M,AA2903)</f>
        <v/>
      </c>
      <c r="R2903" s="31">
        <f>IF(I2903="H",INDEX(Matches!$N:$N,AA2903),INDEX(Matches!$L:$L,AA2903))</f>
        <v/>
      </c>
      <c r="S2903" s="33">
        <f>IF(I2903="H",INDEX(Matches!$O:$O,AA2903),INDEX(Matches!$P:$P,AA2903))</f>
        <v/>
      </c>
      <c r="T2903" s="33">
        <f>IF(INDEX(Matches!$J:$J,AA2903)="","",IF(I2903="H",INDEX(Matches!$J:$J,AA2903),INDEX(Matches!$K:$K,AA2903)))</f>
        <v/>
      </c>
      <c r="U2903" s="33">
        <f>IF(INDEX(Matches!$K:$K,AA2903)="","",IF(I2903="H",INDEX(Matches!$K:$K,AA2903),INDEX(Matches!$J:$J,AA2903)))</f>
        <v/>
      </c>
      <c r="V2903" s="30">
        <f>IF(T2903="","",T2903-U2903)</f>
        <v/>
      </c>
      <c r="W2903" s="33">
        <f>IF(I2903="H",INDEX(Matches!$T:$T,AA2903),INDEX(Matches!$U:$U,AA2903))</f>
        <v/>
      </c>
      <c r="X2903" s="11">
        <f>INDEX(Matches!$X:$X,AA2903)</f>
        <v/>
      </c>
      <c r="Y2903" s="30">
        <f>IF(O2903="","",O2903-S2903)</f>
        <v/>
      </c>
      <c r="Z2903" s="30">
        <f>IF(W2903="","",W2903-S2903)</f>
        <v/>
      </c>
      <c r="AA2903" s="24">
        <f>MATCH(J2903,Matches!$A:$A,0)</f>
        <v/>
      </c>
      <c r="AB2903" s="33" t="n"/>
      <c r="AC2903" s="33" t="n">
        <v>1.46490171941003</v>
      </c>
      <c r="AD2903" s="24" t="n"/>
      <c r="AE2903" s="24" t="n">
        <v>7</v>
      </c>
      <c r="AF2903" s="33" t="n"/>
      <c r="AG2903" s="33" t="n"/>
    </row>
    <row r="2904">
      <c r="A2904" s="24" t="inlineStr">
        <is>
          <t>Wigan|27</t>
        </is>
      </c>
      <c r="B2904" s="24" t="inlineStr">
        <is>
          <t>E2</t>
        </is>
      </c>
      <c r="C2904" s="24" t="inlineStr">
        <is>
          <t>League One</t>
        </is>
      </c>
      <c r="D2904" s="24" t="inlineStr">
        <is>
          <t>Wigan</t>
        </is>
      </c>
      <c r="E2904" s="24" t="n">
        <v>27</v>
      </c>
      <c r="F2904" s="24" t="n">
        <v>7</v>
      </c>
      <c r="G2904" s="29" t="n">
        <v>46410.625</v>
      </c>
      <c r="H2904" s="24" t="inlineStr">
        <is>
          <t>Huddersfield</t>
        </is>
      </c>
      <c r="I2904" s="24" t="inlineStr">
        <is>
          <t>H</t>
        </is>
      </c>
      <c r="J2904" s="24" t="inlineStr">
        <is>
          <t>E2-Wigan-Huddersf</t>
        </is>
      </c>
      <c r="K2904" s="24" t="n">
        <v>4</v>
      </c>
      <c r="L2904" s="11">
        <f>IF(INDEX(Matches!$X:$X,AA2904)=0,"",IF(I2904="H",INDEX(Matches!$H:$H,AA2904),INDEX(Matches!$I:$I,AA2904)))</f>
        <v/>
      </c>
      <c r="M2904" s="11">
        <f>IF(INDEX(Matches!$X:$X,AA2904)=0,"",IF(I2904="H",INDEX(Matches!$I:$I,AA2904),INDEX(Matches!$H:$H,AA2904)))</f>
        <v/>
      </c>
      <c r="N2904" s="11">
        <f>IF(L2904="","",IF(L2904&gt;M2904,"W",IF(L2904=M2904,"D","L")))</f>
        <v/>
      </c>
      <c r="O2904" s="11">
        <f>IF(L2904="","",IF(L2904&gt;M2904,3,IF(L2904=M2904,1,0)))</f>
        <v/>
      </c>
      <c r="P2904" s="31">
        <f>IF(I2904="H",INDEX(Matches!$L:$L,AA2904),INDEX(Matches!$N:$N,AA2904))</f>
        <v/>
      </c>
      <c r="Q2904" s="31">
        <f>INDEX(Matches!$M:$M,AA2904)</f>
        <v/>
      </c>
      <c r="R2904" s="31">
        <f>IF(I2904="H",INDEX(Matches!$N:$N,AA2904),INDEX(Matches!$L:$L,AA2904))</f>
        <v/>
      </c>
      <c r="S2904" s="33">
        <f>IF(I2904="H",INDEX(Matches!$O:$O,AA2904),INDEX(Matches!$P:$P,AA2904))</f>
        <v/>
      </c>
      <c r="T2904" s="33">
        <f>IF(INDEX(Matches!$J:$J,AA2904)="","",IF(I2904="H",INDEX(Matches!$J:$J,AA2904),INDEX(Matches!$K:$K,AA2904)))</f>
        <v/>
      </c>
      <c r="U2904" s="33">
        <f>IF(INDEX(Matches!$K:$K,AA2904)="","",IF(I2904="H",INDEX(Matches!$K:$K,AA2904),INDEX(Matches!$J:$J,AA2904)))</f>
        <v/>
      </c>
      <c r="V2904" s="30">
        <f>IF(T2904="","",T2904-U2904)</f>
        <v/>
      </c>
      <c r="W2904" s="33">
        <f>IF(I2904="H",INDEX(Matches!$T:$T,AA2904),INDEX(Matches!$U:$U,AA2904))</f>
        <v/>
      </c>
      <c r="X2904" s="11">
        <f>INDEX(Matches!$X:$X,AA2904)</f>
        <v/>
      </c>
      <c r="Y2904" s="30">
        <f>IF(O2904="","",O2904-S2904)</f>
        <v/>
      </c>
      <c r="Z2904" s="30">
        <f>IF(W2904="","",W2904-S2904)</f>
        <v/>
      </c>
      <c r="AA2904" s="24">
        <f>MATCH(J2904,Matches!$A:$A,0)</f>
        <v/>
      </c>
      <c r="AB2904" s="33" t="n"/>
      <c r="AC2904" s="33" t="n">
        <v>1.220435672523354</v>
      </c>
      <c r="AD2904" s="24" t="n"/>
      <c r="AE2904" s="24" t="n">
        <v>7</v>
      </c>
      <c r="AF2904" s="33" t="n"/>
      <c r="AG2904" s="33" t="n"/>
    </row>
    <row r="2905">
      <c r="A2905" s="24" t="inlineStr">
        <is>
          <t>Wigan|28</t>
        </is>
      </c>
      <c r="B2905" s="24" t="inlineStr">
        <is>
          <t>E2</t>
        </is>
      </c>
      <c r="C2905" s="24" t="inlineStr">
        <is>
          <t>League One</t>
        </is>
      </c>
      <c r="D2905" s="24" t="inlineStr">
        <is>
          <t>Wigan</t>
        </is>
      </c>
      <c r="E2905" s="24" t="n">
        <v>28</v>
      </c>
      <c r="F2905" s="24" t="n">
        <v>7</v>
      </c>
      <c r="G2905" s="29" t="n">
        <v>46417.625</v>
      </c>
      <c r="H2905" s="24" t="inlineStr">
        <is>
          <t>Bromley</t>
        </is>
      </c>
      <c r="I2905" s="24" t="inlineStr">
        <is>
          <t>A</t>
        </is>
      </c>
      <c r="J2905" s="24" t="inlineStr">
        <is>
          <t>E2-Bromley-Wigan</t>
        </is>
      </c>
      <c r="K2905" s="24" t="n">
        <v>24</v>
      </c>
      <c r="L2905" s="11">
        <f>IF(INDEX(Matches!$X:$X,AA2905)=0,"",IF(I2905="H",INDEX(Matches!$H:$H,AA2905),INDEX(Matches!$I:$I,AA2905)))</f>
        <v/>
      </c>
      <c r="M2905" s="11">
        <f>IF(INDEX(Matches!$X:$X,AA2905)=0,"",IF(I2905="H",INDEX(Matches!$I:$I,AA2905),INDEX(Matches!$H:$H,AA2905)))</f>
        <v/>
      </c>
      <c r="N2905" s="11">
        <f>IF(L2905="","",IF(L2905&gt;M2905,"W",IF(L2905=M2905,"D","L")))</f>
        <v/>
      </c>
      <c r="O2905" s="11">
        <f>IF(L2905="","",IF(L2905&gt;M2905,3,IF(L2905=M2905,1,0)))</f>
        <v/>
      </c>
      <c r="P2905" s="31">
        <f>IF(I2905="H",INDEX(Matches!$L:$L,AA2905),INDEX(Matches!$N:$N,AA2905))</f>
        <v/>
      </c>
      <c r="Q2905" s="31">
        <f>INDEX(Matches!$M:$M,AA2905)</f>
        <v/>
      </c>
      <c r="R2905" s="31">
        <f>IF(I2905="H",INDEX(Matches!$N:$N,AA2905),INDEX(Matches!$L:$L,AA2905))</f>
        <v/>
      </c>
      <c r="S2905" s="33">
        <f>IF(I2905="H",INDEX(Matches!$O:$O,AA2905),INDEX(Matches!$P:$P,AA2905))</f>
        <v/>
      </c>
      <c r="T2905" s="33">
        <f>IF(INDEX(Matches!$J:$J,AA2905)="","",IF(I2905="H",INDEX(Matches!$J:$J,AA2905),INDEX(Matches!$K:$K,AA2905)))</f>
        <v/>
      </c>
      <c r="U2905" s="33">
        <f>IF(INDEX(Matches!$K:$K,AA2905)="","",IF(I2905="H",INDEX(Matches!$K:$K,AA2905),INDEX(Matches!$J:$J,AA2905)))</f>
        <v/>
      </c>
      <c r="V2905" s="30">
        <f>IF(T2905="","",T2905-U2905)</f>
        <v/>
      </c>
      <c r="W2905" s="33">
        <f>IF(I2905="H",INDEX(Matches!$T:$T,AA2905),INDEX(Matches!$U:$U,AA2905))</f>
        <v/>
      </c>
      <c r="X2905" s="11">
        <f>INDEX(Matches!$X:$X,AA2905)</f>
        <v/>
      </c>
      <c r="Y2905" s="30">
        <f>IF(O2905="","",O2905-S2905)</f>
        <v/>
      </c>
      <c r="Z2905" s="30">
        <f>IF(W2905="","",W2905-S2905)</f>
        <v/>
      </c>
      <c r="AA2905" s="24">
        <f>MATCH(J2905,Matches!$A:$A,0)</f>
        <v/>
      </c>
      <c r="AB2905" s="33" t="n"/>
      <c r="AC2905" s="33" t="n">
        <v>1.456395877458811</v>
      </c>
      <c r="AD2905" s="24" t="n"/>
      <c r="AE2905" s="24" t="n">
        <v>7</v>
      </c>
      <c r="AF2905" s="33" t="n"/>
      <c r="AG2905" s="33" t="n"/>
    </row>
    <row r="2906">
      <c r="A2906" s="24" t="inlineStr">
        <is>
          <t>Wigan|29</t>
        </is>
      </c>
      <c r="B2906" s="24" t="inlineStr">
        <is>
          <t>E2</t>
        </is>
      </c>
      <c r="C2906" s="24" t="inlineStr">
        <is>
          <t>League One</t>
        </is>
      </c>
      <c r="D2906" s="24" t="inlineStr">
        <is>
          <t>Wigan</t>
        </is>
      </c>
      <c r="E2906" s="24" t="n">
        <v>29</v>
      </c>
      <c r="F2906" s="24" t="n">
        <v>8</v>
      </c>
      <c r="G2906" s="29" t="n">
        <v>46424.625</v>
      </c>
      <c r="H2906" s="24" t="inlineStr">
        <is>
          <t>AFC Wimbledon</t>
        </is>
      </c>
      <c r="I2906" s="24" t="inlineStr">
        <is>
          <t>H</t>
        </is>
      </c>
      <c r="J2906" s="24" t="inlineStr">
        <is>
          <t>E2-Wigan-AFCWimbl</t>
        </is>
      </c>
      <c r="K2906" s="24" t="n">
        <v>23</v>
      </c>
      <c r="L2906" s="11">
        <f>IF(INDEX(Matches!$X:$X,AA2906)=0,"",IF(I2906="H",INDEX(Matches!$H:$H,AA2906),INDEX(Matches!$I:$I,AA2906)))</f>
        <v/>
      </c>
      <c r="M2906" s="11">
        <f>IF(INDEX(Matches!$X:$X,AA2906)=0,"",IF(I2906="H",INDEX(Matches!$I:$I,AA2906),INDEX(Matches!$H:$H,AA2906)))</f>
        <v/>
      </c>
      <c r="N2906" s="11">
        <f>IF(L2906="","",IF(L2906&gt;M2906,"W",IF(L2906=M2906,"D","L")))</f>
        <v/>
      </c>
      <c r="O2906" s="11">
        <f>IF(L2906="","",IF(L2906&gt;M2906,3,IF(L2906=M2906,1,0)))</f>
        <v/>
      </c>
      <c r="P2906" s="31">
        <f>IF(I2906="H",INDEX(Matches!$L:$L,AA2906),INDEX(Matches!$N:$N,AA2906))</f>
        <v/>
      </c>
      <c r="Q2906" s="31">
        <f>INDEX(Matches!$M:$M,AA2906)</f>
        <v/>
      </c>
      <c r="R2906" s="31">
        <f>IF(I2906="H",INDEX(Matches!$N:$N,AA2906),INDEX(Matches!$L:$L,AA2906))</f>
        <v/>
      </c>
      <c r="S2906" s="33">
        <f>IF(I2906="H",INDEX(Matches!$O:$O,AA2906),INDEX(Matches!$P:$P,AA2906))</f>
        <v/>
      </c>
      <c r="T2906" s="33">
        <f>IF(INDEX(Matches!$J:$J,AA2906)="","",IF(I2906="H",INDEX(Matches!$J:$J,AA2906),INDEX(Matches!$K:$K,AA2906)))</f>
        <v/>
      </c>
      <c r="U2906" s="33">
        <f>IF(INDEX(Matches!$K:$K,AA2906)="","",IF(I2906="H",INDEX(Matches!$K:$K,AA2906),INDEX(Matches!$J:$J,AA2906)))</f>
        <v/>
      </c>
      <c r="V2906" s="30">
        <f>IF(T2906="","",T2906-U2906)</f>
        <v/>
      </c>
      <c r="W2906" s="33">
        <f>IF(I2906="H",INDEX(Matches!$T:$T,AA2906),INDEX(Matches!$U:$U,AA2906))</f>
        <v/>
      </c>
      <c r="X2906" s="11">
        <f>INDEX(Matches!$X:$X,AA2906)</f>
        <v/>
      </c>
      <c r="Y2906" s="30">
        <f>IF(O2906="","",O2906-S2906)</f>
        <v/>
      </c>
      <c r="Z2906" s="30">
        <f>IF(W2906="","",W2906-S2906)</f>
        <v/>
      </c>
      <c r="AA2906" s="24">
        <f>MATCH(J2906,Matches!$A:$A,0)</f>
        <v/>
      </c>
      <c r="AB2906" s="33" t="n"/>
      <c r="AC2906" s="33" t="n">
        <v>1.697178772186985</v>
      </c>
      <c r="AD2906" s="24" t="n"/>
      <c r="AE2906" s="24" t="n">
        <v>8</v>
      </c>
      <c r="AF2906" s="33" t="n"/>
      <c r="AG2906" s="33" t="n"/>
    </row>
    <row r="2907">
      <c r="A2907" s="24" t="inlineStr">
        <is>
          <t>Wigan|30</t>
        </is>
      </c>
      <c r="B2907" s="24" t="inlineStr">
        <is>
          <t>E2</t>
        </is>
      </c>
      <c r="C2907" s="24" t="inlineStr">
        <is>
          <t>League One</t>
        </is>
      </c>
      <c r="D2907" s="24" t="inlineStr">
        <is>
          <t>Wigan</t>
        </is>
      </c>
      <c r="E2907" s="24" t="n">
        <v>30</v>
      </c>
      <c r="F2907" s="24" t="n">
        <v>8</v>
      </c>
      <c r="G2907" s="29" t="n">
        <v>46427.82291666666</v>
      </c>
      <c r="H2907" s="24" t="inlineStr">
        <is>
          <t>MK Dons</t>
        </is>
      </c>
      <c r="I2907" s="24" t="inlineStr">
        <is>
          <t>A</t>
        </is>
      </c>
      <c r="J2907" s="24" t="inlineStr">
        <is>
          <t>E2-MKDons-Wigan</t>
        </is>
      </c>
      <c r="K2907" s="24" t="n">
        <v>6</v>
      </c>
      <c r="L2907" s="11">
        <f>IF(INDEX(Matches!$X:$X,AA2907)=0,"",IF(I2907="H",INDEX(Matches!$H:$H,AA2907),INDEX(Matches!$I:$I,AA2907)))</f>
        <v/>
      </c>
      <c r="M2907" s="11">
        <f>IF(INDEX(Matches!$X:$X,AA2907)=0,"",IF(I2907="H",INDEX(Matches!$I:$I,AA2907),INDEX(Matches!$H:$H,AA2907)))</f>
        <v/>
      </c>
      <c r="N2907" s="11">
        <f>IF(L2907="","",IF(L2907&gt;M2907,"W",IF(L2907=M2907,"D","L")))</f>
        <v/>
      </c>
      <c r="O2907" s="11">
        <f>IF(L2907="","",IF(L2907&gt;M2907,3,IF(L2907=M2907,1,0)))</f>
        <v/>
      </c>
      <c r="P2907" s="31">
        <f>IF(I2907="H",INDEX(Matches!$L:$L,AA2907),INDEX(Matches!$N:$N,AA2907))</f>
        <v/>
      </c>
      <c r="Q2907" s="31">
        <f>INDEX(Matches!$M:$M,AA2907)</f>
        <v/>
      </c>
      <c r="R2907" s="31">
        <f>IF(I2907="H",INDEX(Matches!$N:$N,AA2907),INDEX(Matches!$L:$L,AA2907))</f>
        <v/>
      </c>
      <c r="S2907" s="33">
        <f>IF(I2907="H",INDEX(Matches!$O:$O,AA2907),INDEX(Matches!$P:$P,AA2907))</f>
        <v/>
      </c>
      <c r="T2907" s="33">
        <f>IF(INDEX(Matches!$J:$J,AA2907)="","",IF(I2907="H",INDEX(Matches!$J:$J,AA2907),INDEX(Matches!$K:$K,AA2907)))</f>
        <v/>
      </c>
      <c r="U2907" s="33">
        <f>IF(INDEX(Matches!$K:$K,AA2907)="","",IF(I2907="H",INDEX(Matches!$K:$K,AA2907),INDEX(Matches!$J:$J,AA2907)))</f>
        <v/>
      </c>
      <c r="V2907" s="30">
        <f>IF(T2907="","",T2907-U2907)</f>
        <v/>
      </c>
      <c r="W2907" s="33">
        <f>IF(I2907="H",INDEX(Matches!$T:$T,AA2907),INDEX(Matches!$U:$U,AA2907))</f>
        <v/>
      </c>
      <c r="X2907" s="11">
        <f>INDEX(Matches!$X:$X,AA2907)</f>
        <v/>
      </c>
      <c r="Y2907" s="30">
        <f>IF(O2907="","",O2907-S2907)</f>
        <v/>
      </c>
      <c r="Z2907" s="30">
        <f>IF(W2907="","",W2907-S2907)</f>
        <v/>
      </c>
      <c r="AA2907" s="24">
        <f>MATCH(J2907,Matches!$A:$A,0)</f>
        <v/>
      </c>
      <c r="AB2907" s="33" t="n"/>
      <c r="AC2907" s="33" t="n">
        <v>1.047282125830509</v>
      </c>
      <c r="AD2907" s="24" t="n"/>
      <c r="AE2907" s="24" t="n">
        <v>8</v>
      </c>
      <c r="AF2907" s="33" t="n"/>
      <c r="AG2907" s="33" t="n"/>
    </row>
    <row r="2908">
      <c r="A2908" s="24" t="inlineStr">
        <is>
          <t>Wigan|31</t>
        </is>
      </c>
      <c r="B2908" s="24" t="inlineStr">
        <is>
          <t>E2</t>
        </is>
      </c>
      <c r="C2908" s="24" t="inlineStr">
        <is>
          <t>League One</t>
        </is>
      </c>
      <c r="D2908" s="24" t="inlineStr">
        <is>
          <t>Wigan</t>
        </is>
      </c>
      <c r="E2908" s="24" t="n">
        <v>31</v>
      </c>
      <c r="F2908" s="24" t="n">
        <v>8</v>
      </c>
      <c r="G2908" s="29" t="n">
        <v>46431.625</v>
      </c>
      <c r="H2908" s="24" t="inlineStr">
        <is>
          <t>Stockport</t>
        </is>
      </c>
      <c r="I2908" s="24" t="inlineStr">
        <is>
          <t>A</t>
        </is>
      </c>
      <c r="J2908" s="24" t="inlineStr">
        <is>
          <t>E2-Stockpor-Wigan</t>
        </is>
      </c>
      <c r="K2908" s="24" t="n">
        <v>7</v>
      </c>
      <c r="L2908" s="11">
        <f>IF(INDEX(Matches!$X:$X,AA2908)=0,"",IF(I2908="H",INDEX(Matches!$H:$H,AA2908),INDEX(Matches!$I:$I,AA2908)))</f>
        <v/>
      </c>
      <c r="M2908" s="11">
        <f>IF(INDEX(Matches!$X:$X,AA2908)=0,"",IF(I2908="H",INDEX(Matches!$I:$I,AA2908),INDEX(Matches!$H:$H,AA2908)))</f>
        <v/>
      </c>
      <c r="N2908" s="11">
        <f>IF(L2908="","",IF(L2908&gt;M2908,"W",IF(L2908=M2908,"D","L")))</f>
        <v/>
      </c>
      <c r="O2908" s="11">
        <f>IF(L2908="","",IF(L2908&gt;M2908,3,IF(L2908=M2908,1,0)))</f>
        <v/>
      </c>
      <c r="P2908" s="31">
        <f>IF(I2908="H",INDEX(Matches!$L:$L,AA2908),INDEX(Matches!$N:$N,AA2908))</f>
        <v/>
      </c>
      <c r="Q2908" s="31">
        <f>INDEX(Matches!$M:$M,AA2908)</f>
        <v/>
      </c>
      <c r="R2908" s="31">
        <f>IF(I2908="H",INDEX(Matches!$N:$N,AA2908),INDEX(Matches!$L:$L,AA2908))</f>
        <v/>
      </c>
      <c r="S2908" s="33">
        <f>IF(I2908="H",INDEX(Matches!$O:$O,AA2908),INDEX(Matches!$P:$P,AA2908))</f>
        <v/>
      </c>
      <c r="T2908" s="33">
        <f>IF(INDEX(Matches!$J:$J,AA2908)="","",IF(I2908="H",INDEX(Matches!$J:$J,AA2908),INDEX(Matches!$K:$K,AA2908)))</f>
        <v/>
      </c>
      <c r="U2908" s="33">
        <f>IF(INDEX(Matches!$K:$K,AA2908)="","",IF(I2908="H",INDEX(Matches!$K:$K,AA2908),INDEX(Matches!$J:$J,AA2908)))</f>
        <v/>
      </c>
      <c r="V2908" s="30">
        <f>IF(T2908="","",T2908-U2908)</f>
        <v/>
      </c>
      <c r="W2908" s="33">
        <f>IF(I2908="H",INDEX(Matches!$T:$T,AA2908),INDEX(Matches!$U:$U,AA2908))</f>
        <v/>
      </c>
      <c r="X2908" s="11">
        <f>INDEX(Matches!$X:$X,AA2908)</f>
        <v/>
      </c>
      <c r="Y2908" s="30">
        <f>IF(O2908="","",O2908-S2908)</f>
        <v/>
      </c>
      <c r="Z2908" s="30">
        <f>IF(W2908="","",W2908-S2908)</f>
        <v/>
      </c>
      <c r="AA2908" s="24">
        <f>MATCH(J2908,Matches!$A:$A,0)</f>
        <v/>
      </c>
      <c r="AB2908" s="33" t="n"/>
      <c r="AC2908" s="33" t="n">
        <v>0.9637437101017972</v>
      </c>
      <c r="AD2908" s="24" t="n"/>
      <c r="AE2908" s="24" t="n">
        <v>8</v>
      </c>
      <c r="AF2908" s="33" t="n"/>
      <c r="AG2908" s="33" t="n"/>
    </row>
    <row r="2909">
      <c r="A2909" s="24" t="inlineStr">
        <is>
          <t>Wigan|32</t>
        </is>
      </c>
      <c r="B2909" s="24" t="inlineStr">
        <is>
          <t>E2</t>
        </is>
      </c>
      <c r="C2909" s="24" t="inlineStr">
        <is>
          <t>League One</t>
        </is>
      </c>
      <c r="D2909" s="24" t="inlineStr">
        <is>
          <t>Wigan</t>
        </is>
      </c>
      <c r="E2909" s="24" t="n">
        <v>32</v>
      </c>
      <c r="F2909" s="24" t="n">
        <v>8</v>
      </c>
      <c r="G2909" s="29" t="n">
        <v>46438.625</v>
      </c>
      <c r="H2909" s="24" t="inlineStr">
        <is>
          <t>Sheffield Wed</t>
        </is>
      </c>
      <c r="I2909" s="24" t="inlineStr">
        <is>
          <t>H</t>
        </is>
      </c>
      <c r="J2909" s="24" t="inlineStr">
        <is>
          <t>E2-Wigan-Sheffiel</t>
        </is>
      </c>
      <c r="K2909" s="24" t="n">
        <v>2</v>
      </c>
      <c r="L2909" s="11">
        <f>IF(INDEX(Matches!$X:$X,AA2909)=0,"",IF(I2909="H",INDEX(Matches!$H:$H,AA2909),INDEX(Matches!$I:$I,AA2909)))</f>
        <v/>
      </c>
      <c r="M2909" s="11">
        <f>IF(INDEX(Matches!$X:$X,AA2909)=0,"",IF(I2909="H",INDEX(Matches!$I:$I,AA2909),INDEX(Matches!$H:$H,AA2909)))</f>
        <v/>
      </c>
      <c r="N2909" s="11">
        <f>IF(L2909="","",IF(L2909&gt;M2909,"W",IF(L2909=M2909,"D","L")))</f>
        <v/>
      </c>
      <c r="O2909" s="11">
        <f>IF(L2909="","",IF(L2909&gt;M2909,3,IF(L2909=M2909,1,0)))</f>
        <v/>
      </c>
      <c r="P2909" s="31">
        <f>IF(I2909="H",INDEX(Matches!$L:$L,AA2909),INDEX(Matches!$N:$N,AA2909))</f>
        <v/>
      </c>
      <c r="Q2909" s="31">
        <f>INDEX(Matches!$M:$M,AA2909)</f>
        <v/>
      </c>
      <c r="R2909" s="31">
        <f>IF(I2909="H",INDEX(Matches!$N:$N,AA2909),INDEX(Matches!$L:$L,AA2909))</f>
        <v/>
      </c>
      <c r="S2909" s="33">
        <f>IF(I2909="H",INDEX(Matches!$O:$O,AA2909),INDEX(Matches!$P:$P,AA2909))</f>
        <v/>
      </c>
      <c r="T2909" s="33">
        <f>IF(INDEX(Matches!$J:$J,AA2909)="","",IF(I2909="H",INDEX(Matches!$J:$J,AA2909),INDEX(Matches!$K:$K,AA2909)))</f>
        <v/>
      </c>
      <c r="U2909" s="33">
        <f>IF(INDEX(Matches!$K:$K,AA2909)="","",IF(I2909="H",INDEX(Matches!$K:$K,AA2909),INDEX(Matches!$J:$J,AA2909)))</f>
        <v/>
      </c>
      <c r="V2909" s="30">
        <f>IF(T2909="","",T2909-U2909)</f>
        <v/>
      </c>
      <c r="W2909" s="33">
        <f>IF(I2909="H",INDEX(Matches!$T:$T,AA2909),INDEX(Matches!$U:$U,AA2909))</f>
        <v/>
      </c>
      <c r="X2909" s="11">
        <f>INDEX(Matches!$X:$X,AA2909)</f>
        <v/>
      </c>
      <c r="Y2909" s="30">
        <f>IF(O2909="","",O2909-S2909)</f>
        <v/>
      </c>
      <c r="Z2909" s="30">
        <f>IF(W2909="","",W2909-S2909)</f>
        <v/>
      </c>
      <c r="AA2909" s="24">
        <f>MATCH(J2909,Matches!$A:$A,0)</f>
        <v/>
      </c>
      <c r="AB2909" s="33" t="n"/>
      <c r="AC2909" s="33" t="n">
        <v>1.198064818893238</v>
      </c>
      <c r="AD2909" s="24" t="n"/>
      <c r="AE2909" s="24" t="n">
        <v>8</v>
      </c>
      <c r="AF2909" s="33" t="n"/>
      <c r="AG2909" s="33" t="n"/>
    </row>
    <row r="2910">
      <c r="A2910" s="24" t="inlineStr">
        <is>
          <t>Wigan|33</t>
        </is>
      </c>
      <c r="B2910" s="24" t="inlineStr">
        <is>
          <t>E2</t>
        </is>
      </c>
      <c r="C2910" s="24" t="inlineStr">
        <is>
          <t>League One</t>
        </is>
      </c>
      <c r="D2910" s="24" t="inlineStr">
        <is>
          <t>Wigan</t>
        </is>
      </c>
      <c r="E2910" s="24" t="n">
        <v>33</v>
      </c>
      <c r="F2910" s="24" t="n">
        <v>9</v>
      </c>
      <c r="G2910" s="29" t="n">
        <v>46445.625</v>
      </c>
      <c r="H2910" s="24" t="inlineStr">
        <is>
          <t>Barnsley</t>
        </is>
      </c>
      <c r="I2910" s="24" t="inlineStr">
        <is>
          <t>A</t>
        </is>
      </c>
      <c r="J2910" s="24" t="inlineStr">
        <is>
          <t>E2-Barnsley-Wigan</t>
        </is>
      </c>
      <c r="K2910" s="24" t="n">
        <v>13</v>
      </c>
      <c r="L2910" s="11">
        <f>IF(INDEX(Matches!$X:$X,AA2910)=0,"",IF(I2910="H",INDEX(Matches!$H:$H,AA2910),INDEX(Matches!$I:$I,AA2910)))</f>
        <v/>
      </c>
      <c r="M2910" s="11">
        <f>IF(INDEX(Matches!$X:$X,AA2910)=0,"",IF(I2910="H",INDEX(Matches!$I:$I,AA2910),INDEX(Matches!$H:$H,AA2910)))</f>
        <v/>
      </c>
      <c r="N2910" s="11">
        <f>IF(L2910="","",IF(L2910&gt;M2910,"W",IF(L2910=M2910,"D","L")))</f>
        <v/>
      </c>
      <c r="O2910" s="11">
        <f>IF(L2910="","",IF(L2910&gt;M2910,3,IF(L2910=M2910,1,0)))</f>
        <v/>
      </c>
      <c r="P2910" s="31">
        <f>IF(I2910="H",INDEX(Matches!$L:$L,AA2910),INDEX(Matches!$N:$N,AA2910))</f>
        <v/>
      </c>
      <c r="Q2910" s="31">
        <f>INDEX(Matches!$M:$M,AA2910)</f>
        <v/>
      </c>
      <c r="R2910" s="31">
        <f>IF(I2910="H",INDEX(Matches!$N:$N,AA2910),INDEX(Matches!$L:$L,AA2910))</f>
        <v/>
      </c>
      <c r="S2910" s="33">
        <f>IF(I2910="H",INDEX(Matches!$O:$O,AA2910),INDEX(Matches!$P:$P,AA2910))</f>
        <v/>
      </c>
      <c r="T2910" s="33">
        <f>IF(INDEX(Matches!$J:$J,AA2910)="","",IF(I2910="H",INDEX(Matches!$J:$J,AA2910),INDEX(Matches!$K:$K,AA2910)))</f>
        <v/>
      </c>
      <c r="U2910" s="33">
        <f>IF(INDEX(Matches!$K:$K,AA2910)="","",IF(I2910="H",INDEX(Matches!$K:$K,AA2910),INDEX(Matches!$J:$J,AA2910)))</f>
        <v/>
      </c>
      <c r="V2910" s="30">
        <f>IF(T2910="","",T2910-U2910)</f>
        <v/>
      </c>
      <c r="W2910" s="33">
        <f>IF(I2910="H",INDEX(Matches!$T:$T,AA2910),INDEX(Matches!$U:$U,AA2910))</f>
        <v/>
      </c>
      <c r="X2910" s="11">
        <f>INDEX(Matches!$X:$X,AA2910)</f>
        <v/>
      </c>
      <c r="Y2910" s="30">
        <f>IF(O2910="","",O2910-S2910)</f>
        <v/>
      </c>
      <c r="Z2910" s="30">
        <f>IF(W2910="","",W2910-S2910)</f>
        <v/>
      </c>
      <c r="AA2910" s="24">
        <f>MATCH(J2910,Matches!$A:$A,0)</f>
        <v/>
      </c>
      <c r="AB2910" s="33" t="n"/>
      <c r="AC2910" s="33" t="n">
        <v>1.167353853557469</v>
      </c>
      <c r="AD2910" s="24" t="n"/>
      <c r="AE2910" s="24" t="n">
        <v>9</v>
      </c>
      <c r="AF2910" s="33" t="n"/>
      <c r="AG2910" s="33" t="n"/>
    </row>
    <row r="2911">
      <c r="A2911" s="24" t="inlineStr">
        <is>
          <t>Wigan|34</t>
        </is>
      </c>
      <c r="B2911" s="24" t="inlineStr">
        <is>
          <t>E2</t>
        </is>
      </c>
      <c r="C2911" s="24" t="inlineStr">
        <is>
          <t>League One</t>
        </is>
      </c>
      <c r="D2911" s="24" t="inlineStr">
        <is>
          <t>Wigan</t>
        </is>
      </c>
      <c r="E2911" s="24" t="n">
        <v>34</v>
      </c>
      <c r="F2911" s="24" t="n">
        <v>9</v>
      </c>
      <c r="G2911" s="29" t="n">
        <v>46452.625</v>
      </c>
      <c r="H2911" s="24" t="inlineStr">
        <is>
          <t>Cambridge</t>
        </is>
      </c>
      <c r="I2911" s="24" t="inlineStr">
        <is>
          <t>H</t>
        </is>
      </c>
      <c r="J2911" s="24" t="inlineStr">
        <is>
          <t>E2-Wigan-Cambridg</t>
        </is>
      </c>
      <c r="K2911" s="24" t="n">
        <v>21</v>
      </c>
      <c r="L2911" s="11">
        <f>IF(INDEX(Matches!$X:$X,AA2911)=0,"",IF(I2911="H",INDEX(Matches!$H:$H,AA2911),INDEX(Matches!$I:$I,AA2911)))</f>
        <v/>
      </c>
      <c r="M2911" s="11">
        <f>IF(INDEX(Matches!$X:$X,AA2911)=0,"",IF(I2911="H",INDEX(Matches!$I:$I,AA2911),INDEX(Matches!$H:$H,AA2911)))</f>
        <v/>
      </c>
      <c r="N2911" s="11">
        <f>IF(L2911="","",IF(L2911&gt;M2911,"W",IF(L2911=M2911,"D","L")))</f>
        <v/>
      </c>
      <c r="O2911" s="11">
        <f>IF(L2911="","",IF(L2911&gt;M2911,3,IF(L2911=M2911,1,0)))</f>
        <v/>
      </c>
      <c r="P2911" s="31">
        <f>IF(I2911="H",INDEX(Matches!$L:$L,AA2911),INDEX(Matches!$N:$N,AA2911))</f>
        <v/>
      </c>
      <c r="Q2911" s="31">
        <f>INDEX(Matches!$M:$M,AA2911)</f>
        <v/>
      </c>
      <c r="R2911" s="31">
        <f>IF(I2911="H",INDEX(Matches!$N:$N,AA2911),INDEX(Matches!$L:$L,AA2911))</f>
        <v/>
      </c>
      <c r="S2911" s="33">
        <f>IF(I2911="H",INDEX(Matches!$O:$O,AA2911),INDEX(Matches!$P:$P,AA2911))</f>
        <v/>
      </c>
      <c r="T2911" s="33">
        <f>IF(INDEX(Matches!$J:$J,AA2911)="","",IF(I2911="H",INDEX(Matches!$J:$J,AA2911),INDEX(Matches!$K:$K,AA2911)))</f>
        <v/>
      </c>
      <c r="U2911" s="33">
        <f>IF(INDEX(Matches!$K:$K,AA2911)="","",IF(I2911="H",INDEX(Matches!$K:$K,AA2911),INDEX(Matches!$J:$J,AA2911)))</f>
        <v/>
      </c>
      <c r="V2911" s="30">
        <f>IF(T2911="","",T2911-U2911)</f>
        <v/>
      </c>
      <c r="W2911" s="33">
        <f>IF(I2911="H",INDEX(Matches!$T:$T,AA2911),INDEX(Matches!$U:$U,AA2911))</f>
        <v/>
      </c>
      <c r="X2911" s="11">
        <f>INDEX(Matches!$X:$X,AA2911)</f>
        <v/>
      </c>
      <c r="Y2911" s="30">
        <f>IF(O2911="","",O2911-S2911)</f>
        <v/>
      </c>
      <c r="Z2911" s="30">
        <f>IF(W2911="","",W2911-S2911)</f>
        <v/>
      </c>
      <c r="AA2911" s="24">
        <f>MATCH(J2911,Matches!$A:$A,0)</f>
        <v/>
      </c>
      <c r="AB2911" s="33" t="n"/>
      <c r="AC2911" s="33" t="n">
        <v>1.60218098718834</v>
      </c>
      <c r="AD2911" s="24" t="n"/>
      <c r="AE2911" s="24" t="n">
        <v>9</v>
      </c>
      <c r="AF2911" s="33" t="n"/>
      <c r="AG2911" s="33" t="n"/>
    </row>
    <row r="2912">
      <c r="A2912" s="24" t="inlineStr">
        <is>
          <t>Wigan|35</t>
        </is>
      </c>
      <c r="B2912" s="24" t="inlineStr">
        <is>
          <t>E2</t>
        </is>
      </c>
      <c r="C2912" s="24" t="inlineStr">
        <is>
          <t>League One</t>
        </is>
      </c>
      <c r="D2912" s="24" t="inlineStr">
        <is>
          <t>Wigan</t>
        </is>
      </c>
      <c r="E2912" s="24" t="n">
        <v>35</v>
      </c>
      <c r="F2912" s="24" t="n">
        <v>9</v>
      </c>
      <c r="G2912" s="29" t="n">
        <v>46459.625</v>
      </c>
      <c r="H2912" s="24" t="inlineStr">
        <is>
          <t>Leyton Orient</t>
        </is>
      </c>
      <c r="I2912" s="24" t="inlineStr">
        <is>
          <t>A</t>
        </is>
      </c>
      <c r="J2912" s="24" t="inlineStr">
        <is>
          <t>E2-LeytonOr-Wigan</t>
        </is>
      </c>
      <c r="K2912" s="24" t="n">
        <v>20</v>
      </c>
      <c r="L2912" s="11">
        <f>IF(INDEX(Matches!$X:$X,AA2912)=0,"",IF(I2912="H",INDEX(Matches!$H:$H,AA2912),INDEX(Matches!$I:$I,AA2912)))</f>
        <v/>
      </c>
      <c r="M2912" s="11">
        <f>IF(INDEX(Matches!$X:$X,AA2912)=0,"",IF(I2912="H",INDEX(Matches!$I:$I,AA2912),INDEX(Matches!$H:$H,AA2912)))</f>
        <v/>
      </c>
      <c r="N2912" s="11">
        <f>IF(L2912="","",IF(L2912&gt;M2912,"W",IF(L2912=M2912,"D","L")))</f>
        <v/>
      </c>
      <c r="O2912" s="11">
        <f>IF(L2912="","",IF(L2912&gt;M2912,3,IF(L2912=M2912,1,0)))</f>
        <v/>
      </c>
      <c r="P2912" s="31">
        <f>IF(I2912="H",INDEX(Matches!$L:$L,AA2912),INDEX(Matches!$N:$N,AA2912))</f>
        <v/>
      </c>
      <c r="Q2912" s="31">
        <f>INDEX(Matches!$M:$M,AA2912)</f>
        <v/>
      </c>
      <c r="R2912" s="31">
        <f>IF(I2912="H",INDEX(Matches!$N:$N,AA2912),INDEX(Matches!$L:$L,AA2912))</f>
        <v/>
      </c>
      <c r="S2912" s="33">
        <f>IF(I2912="H",INDEX(Matches!$O:$O,AA2912),INDEX(Matches!$P:$P,AA2912))</f>
        <v/>
      </c>
      <c r="T2912" s="33">
        <f>IF(INDEX(Matches!$J:$J,AA2912)="","",IF(I2912="H",INDEX(Matches!$J:$J,AA2912),INDEX(Matches!$K:$K,AA2912)))</f>
        <v/>
      </c>
      <c r="U2912" s="33">
        <f>IF(INDEX(Matches!$K:$K,AA2912)="","",IF(I2912="H",INDEX(Matches!$K:$K,AA2912),INDEX(Matches!$J:$J,AA2912)))</f>
        <v/>
      </c>
      <c r="V2912" s="30">
        <f>IF(T2912="","",T2912-U2912)</f>
        <v/>
      </c>
      <c r="W2912" s="33">
        <f>IF(I2912="H",INDEX(Matches!$T:$T,AA2912),INDEX(Matches!$U:$U,AA2912))</f>
        <v/>
      </c>
      <c r="X2912" s="11">
        <f>INDEX(Matches!$X:$X,AA2912)</f>
        <v/>
      </c>
      <c r="Y2912" s="30">
        <f>IF(O2912="","",O2912-S2912)</f>
        <v/>
      </c>
      <c r="Z2912" s="30">
        <f>IF(W2912="","",W2912-S2912)</f>
        <v/>
      </c>
      <c r="AA2912" s="24">
        <f>MATCH(J2912,Matches!$A:$A,0)</f>
        <v/>
      </c>
      <c r="AB2912" s="33" t="n"/>
      <c r="AC2912" s="33" t="n">
        <v>1.259206924543928</v>
      </c>
      <c r="AD2912" s="24" t="n"/>
      <c r="AE2912" s="24" t="n">
        <v>9</v>
      </c>
      <c r="AF2912" s="33" t="n"/>
      <c r="AG2912" s="33" t="n"/>
    </row>
    <row r="2913">
      <c r="A2913" s="24" t="inlineStr">
        <is>
          <t>Wigan|36</t>
        </is>
      </c>
      <c r="B2913" s="24" t="inlineStr">
        <is>
          <t>E2</t>
        </is>
      </c>
      <c r="C2913" s="24" t="inlineStr">
        <is>
          <t>League One</t>
        </is>
      </c>
      <c r="D2913" s="24" t="inlineStr">
        <is>
          <t>Wigan</t>
        </is>
      </c>
      <c r="E2913" s="24" t="n">
        <v>36</v>
      </c>
      <c r="F2913" s="24" t="n">
        <v>9</v>
      </c>
      <c r="G2913" s="29" t="n">
        <v>46466.625</v>
      </c>
      <c r="H2913" s="24" t="inlineStr">
        <is>
          <t>Blackpool</t>
        </is>
      </c>
      <c r="I2913" s="24" t="inlineStr">
        <is>
          <t>H</t>
        </is>
      </c>
      <c r="J2913" s="24" t="inlineStr">
        <is>
          <t>E2-Wigan-Blackpoo</t>
        </is>
      </c>
      <c r="K2913" s="24" t="n">
        <v>10</v>
      </c>
      <c r="L2913" s="11">
        <f>IF(INDEX(Matches!$X:$X,AA2913)=0,"",IF(I2913="H",INDEX(Matches!$H:$H,AA2913),INDEX(Matches!$I:$I,AA2913)))</f>
        <v/>
      </c>
      <c r="M2913" s="11">
        <f>IF(INDEX(Matches!$X:$X,AA2913)=0,"",IF(I2913="H",INDEX(Matches!$I:$I,AA2913),INDEX(Matches!$H:$H,AA2913)))</f>
        <v/>
      </c>
      <c r="N2913" s="11">
        <f>IF(L2913="","",IF(L2913&gt;M2913,"W",IF(L2913=M2913,"D","L")))</f>
        <v/>
      </c>
      <c r="O2913" s="11">
        <f>IF(L2913="","",IF(L2913&gt;M2913,3,IF(L2913=M2913,1,0)))</f>
        <v/>
      </c>
      <c r="P2913" s="31">
        <f>IF(I2913="H",INDEX(Matches!$L:$L,AA2913),INDEX(Matches!$N:$N,AA2913))</f>
        <v/>
      </c>
      <c r="Q2913" s="31">
        <f>INDEX(Matches!$M:$M,AA2913)</f>
        <v/>
      </c>
      <c r="R2913" s="31">
        <f>IF(I2913="H",INDEX(Matches!$N:$N,AA2913),INDEX(Matches!$L:$L,AA2913))</f>
        <v/>
      </c>
      <c r="S2913" s="33">
        <f>IF(I2913="H",INDEX(Matches!$O:$O,AA2913),INDEX(Matches!$P:$P,AA2913))</f>
        <v/>
      </c>
      <c r="T2913" s="33">
        <f>IF(INDEX(Matches!$J:$J,AA2913)="","",IF(I2913="H",INDEX(Matches!$J:$J,AA2913),INDEX(Matches!$K:$K,AA2913)))</f>
        <v/>
      </c>
      <c r="U2913" s="33">
        <f>IF(INDEX(Matches!$K:$K,AA2913)="","",IF(I2913="H",INDEX(Matches!$K:$K,AA2913),INDEX(Matches!$J:$J,AA2913)))</f>
        <v/>
      </c>
      <c r="V2913" s="30">
        <f>IF(T2913="","",T2913-U2913)</f>
        <v/>
      </c>
      <c r="W2913" s="33">
        <f>IF(I2913="H",INDEX(Matches!$T:$T,AA2913),INDEX(Matches!$U:$U,AA2913))</f>
        <v/>
      </c>
      <c r="X2913" s="11">
        <f>INDEX(Matches!$X:$X,AA2913)</f>
        <v/>
      </c>
      <c r="Y2913" s="30">
        <f>IF(O2913="","",O2913-S2913)</f>
        <v/>
      </c>
      <c r="Z2913" s="30">
        <f>IF(W2913="","",W2913-S2913)</f>
        <v/>
      </c>
      <c r="AA2913" s="24">
        <f>MATCH(J2913,Matches!$A:$A,0)</f>
        <v/>
      </c>
      <c r="AB2913" s="33" t="n"/>
      <c r="AC2913" s="33" t="n">
        <v>1.451091860695826</v>
      </c>
      <c r="AD2913" s="24" t="n"/>
      <c r="AE2913" s="24" t="n">
        <v>9</v>
      </c>
      <c r="AF2913" s="33" t="n"/>
      <c r="AG2913" s="33" t="n"/>
    </row>
    <row r="2914">
      <c r="A2914" s="24" t="inlineStr">
        <is>
          <t>Wigan|37</t>
        </is>
      </c>
      <c r="B2914" s="24" t="inlineStr">
        <is>
          <t>E2</t>
        </is>
      </c>
      <c r="C2914" s="24" t="inlineStr">
        <is>
          <t>League One</t>
        </is>
      </c>
      <c r="D2914" s="24" t="inlineStr">
        <is>
          <t>Wigan</t>
        </is>
      </c>
      <c r="E2914" s="24" t="n">
        <v>37</v>
      </c>
      <c r="F2914" s="24" t="n">
        <v>10</v>
      </c>
      <c r="G2914" s="29" t="n">
        <v>46472.625</v>
      </c>
      <c r="H2914" s="24" t="inlineStr">
        <is>
          <t>Bradford</t>
        </is>
      </c>
      <c r="I2914" s="24" t="inlineStr">
        <is>
          <t>A</t>
        </is>
      </c>
      <c r="J2914" s="24" t="inlineStr">
        <is>
          <t>E2-Bradford-Wigan</t>
        </is>
      </c>
      <c r="K2914" s="24" t="n">
        <v>8</v>
      </c>
      <c r="L2914" s="11">
        <f>IF(INDEX(Matches!$X:$X,AA2914)=0,"",IF(I2914="H",INDEX(Matches!$H:$H,AA2914),INDEX(Matches!$I:$I,AA2914)))</f>
        <v/>
      </c>
      <c r="M2914" s="11">
        <f>IF(INDEX(Matches!$X:$X,AA2914)=0,"",IF(I2914="H",INDEX(Matches!$I:$I,AA2914),INDEX(Matches!$H:$H,AA2914)))</f>
        <v/>
      </c>
      <c r="N2914" s="11">
        <f>IF(L2914="","",IF(L2914&gt;M2914,"W",IF(L2914=M2914,"D","L")))</f>
        <v/>
      </c>
      <c r="O2914" s="11">
        <f>IF(L2914="","",IF(L2914&gt;M2914,3,IF(L2914=M2914,1,0)))</f>
        <v/>
      </c>
      <c r="P2914" s="31">
        <f>IF(I2914="H",INDEX(Matches!$L:$L,AA2914),INDEX(Matches!$N:$N,AA2914))</f>
        <v/>
      </c>
      <c r="Q2914" s="31">
        <f>INDEX(Matches!$M:$M,AA2914)</f>
        <v/>
      </c>
      <c r="R2914" s="31">
        <f>IF(I2914="H",INDEX(Matches!$N:$N,AA2914),INDEX(Matches!$L:$L,AA2914))</f>
        <v/>
      </c>
      <c r="S2914" s="33">
        <f>IF(I2914="H",INDEX(Matches!$O:$O,AA2914),INDEX(Matches!$P:$P,AA2914))</f>
        <v/>
      </c>
      <c r="T2914" s="33">
        <f>IF(INDEX(Matches!$J:$J,AA2914)="","",IF(I2914="H",INDEX(Matches!$J:$J,AA2914),INDEX(Matches!$K:$K,AA2914)))</f>
        <v/>
      </c>
      <c r="U2914" s="33">
        <f>IF(INDEX(Matches!$K:$K,AA2914)="","",IF(I2914="H",INDEX(Matches!$K:$K,AA2914),INDEX(Matches!$J:$J,AA2914)))</f>
        <v/>
      </c>
      <c r="V2914" s="30">
        <f>IF(T2914="","",T2914-U2914)</f>
        <v/>
      </c>
      <c r="W2914" s="33">
        <f>IF(I2914="H",INDEX(Matches!$T:$T,AA2914),INDEX(Matches!$U:$U,AA2914))</f>
        <v/>
      </c>
      <c r="X2914" s="11">
        <f>INDEX(Matches!$X:$X,AA2914)</f>
        <v/>
      </c>
      <c r="Y2914" s="30">
        <f>IF(O2914="","",O2914-S2914)</f>
        <v/>
      </c>
      <c r="Z2914" s="30">
        <f>IF(W2914="","",W2914-S2914)</f>
        <v/>
      </c>
      <c r="AA2914" s="24">
        <f>MATCH(J2914,Matches!$A:$A,0)</f>
        <v/>
      </c>
      <c r="AB2914" s="33" t="n"/>
      <c r="AC2914" s="33" t="n">
        <v>1.047863765837017</v>
      </c>
      <c r="AD2914" s="24" t="n"/>
      <c r="AE2914" s="24" t="n">
        <v>10</v>
      </c>
      <c r="AF2914" s="33" t="n"/>
      <c r="AG2914" s="33" t="n"/>
    </row>
    <row r="2915">
      <c r="A2915" s="24" t="inlineStr">
        <is>
          <t>Wigan|38</t>
        </is>
      </c>
      <c r="B2915" s="24" t="inlineStr">
        <is>
          <t>E2</t>
        </is>
      </c>
      <c r="C2915" s="24" t="inlineStr">
        <is>
          <t>League One</t>
        </is>
      </c>
      <c r="D2915" s="24" t="inlineStr">
        <is>
          <t>Wigan</t>
        </is>
      </c>
      <c r="E2915" s="24" t="n">
        <v>38</v>
      </c>
      <c r="F2915" s="24" t="n">
        <v>10</v>
      </c>
      <c r="G2915" s="29" t="n">
        <v>46475.625</v>
      </c>
      <c r="H2915" s="24" t="inlineStr">
        <is>
          <t>Luton</t>
        </is>
      </c>
      <c r="I2915" s="24" t="inlineStr">
        <is>
          <t>H</t>
        </is>
      </c>
      <c r="J2915" s="24" t="inlineStr">
        <is>
          <t>E2-Wigan-Luton</t>
        </is>
      </c>
      <c r="K2915" s="24" t="n">
        <v>3</v>
      </c>
      <c r="L2915" s="11">
        <f>IF(INDEX(Matches!$X:$X,AA2915)=0,"",IF(I2915="H",INDEX(Matches!$H:$H,AA2915),INDEX(Matches!$I:$I,AA2915)))</f>
        <v/>
      </c>
      <c r="M2915" s="11">
        <f>IF(INDEX(Matches!$X:$X,AA2915)=0,"",IF(I2915="H",INDEX(Matches!$I:$I,AA2915),INDEX(Matches!$H:$H,AA2915)))</f>
        <v/>
      </c>
      <c r="N2915" s="11">
        <f>IF(L2915="","",IF(L2915&gt;M2915,"W",IF(L2915=M2915,"D","L")))</f>
        <v/>
      </c>
      <c r="O2915" s="11">
        <f>IF(L2915="","",IF(L2915&gt;M2915,3,IF(L2915=M2915,1,0)))</f>
        <v/>
      </c>
      <c r="P2915" s="31">
        <f>IF(I2915="H",INDEX(Matches!$L:$L,AA2915),INDEX(Matches!$N:$N,AA2915))</f>
        <v/>
      </c>
      <c r="Q2915" s="31">
        <f>INDEX(Matches!$M:$M,AA2915)</f>
        <v/>
      </c>
      <c r="R2915" s="31">
        <f>IF(I2915="H",INDEX(Matches!$N:$N,AA2915),INDEX(Matches!$L:$L,AA2915))</f>
        <v/>
      </c>
      <c r="S2915" s="33">
        <f>IF(I2915="H",INDEX(Matches!$O:$O,AA2915),INDEX(Matches!$P:$P,AA2915))</f>
        <v/>
      </c>
      <c r="T2915" s="33">
        <f>IF(INDEX(Matches!$J:$J,AA2915)="","",IF(I2915="H",INDEX(Matches!$J:$J,AA2915),INDEX(Matches!$K:$K,AA2915)))</f>
        <v/>
      </c>
      <c r="U2915" s="33">
        <f>IF(INDEX(Matches!$K:$K,AA2915)="","",IF(I2915="H",INDEX(Matches!$K:$K,AA2915),INDEX(Matches!$J:$J,AA2915)))</f>
        <v/>
      </c>
      <c r="V2915" s="30">
        <f>IF(T2915="","",T2915-U2915)</f>
        <v/>
      </c>
      <c r="W2915" s="33">
        <f>IF(I2915="H",INDEX(Matches!$T:$T,AA2915),INDEX(Matches!$U:$U,AA2915))</f>
        <v/>
      </c>
      <c r="X2915" s="11">
        <f>INDEX(Matches!$X:$X,AA2915)</f>
        <v/>
      </c>
      <c r="Y2915" s="30">
        <f>IF(O2915="","",O2915-S2915)</f>
        <v/>
      </c>
      <c r="Z2915" s="30">
        <f>IF(W2915="","",W2915-S2915)</f>
        <v/>
      </c>
      <c r="AA2915" s="24">
        <f>MATCH(J2915,Matches!$A:$A,0)</f>
        <v/>
      </c>
      <c r="AB2915" s="33" t="n"/>
      <c r="AC2915" s="33" t="n">
        <v>1.221796253396258</v>
      </c>
      <c r="AD2915" s="24" t="n"/>
      <c r="AE2915" s="24" t="n">
        <v>10</v>
      </c>
      <c r="AF2915" s="33" t="n"/>
      <c r="AG2915" s="33" t="n"/>
    </row>
    <row r="2916">
      <c r="A2916" s="24" t="inlineStr">
        <is>
          <t>Wigan|39</t>
        </is>
      </c>
      <c r="B2916" s="24" t="inlineStr">
        <is>
          <t>E2</t>
        </is>
      </c>
      <c r="C2916" s="24" t="inlineStr">
        <is>
          <t>League One</t>
        </is>
      </c>
      <c r="D2916" s="24" t="inlineStr">
        <is>
          <t>Wigan</t>
        </is>
      </c>
      <c r="E2916" s="24" t="n">
        <v>39</v>
      </c>
      <c r="F2916" s="24" t="n">
        <v>10</v>
      </c>
      <c r="G2916" s="29" t="n">
        <v>46480.625</v>
      </c>
      <c r="H2916" s="24" t="inlineStr">
        <is>
          <t>Notts County</t>
        </is>
      </c>
      <c r="I2916" s="24" t="inlineStr">
        <is>
          <t>A</t>
        </is>
      </c>
      <c r="J2916" s="24" t="inlineStr">
        <is>
          <t>E2-NottsCou-Wigan</t>
        </is>
      </c>
      <c r="K2916" s="24" t="n">
        <v>18</v>
      </c>
      <c r="L2916" s="11">
        <f>IF(INDEX(Matches!$X:$X,AA2916)=0,"",IF(I2916="H",INDEX(Matches!$H:$H,AA2916),INDEX(Matches!$I:$I,AA2916)))</f>
        <v/>
      </c>
      <c r="M2916" s="11">
        <f>IF(INDEX(Matches!$X:$X,AA2916)=0,"",IF(I2916="H",INDEX(Matches!$I:$I,AA2916),INDEX(Matches!$H:$H,AA2916)))</f>
        <v/>
      </c>
      <c r="N2916" s="11">
        <f>IF(L2916="","",IF(L2916&gt;M2916,"W",IF(L2916=M2916,"D","L")))</f>
        <v/>
      </c>
      <c r="O2916" s="11">
        <f>IF(L2916="","",IF(L2916&gt;M2916,3,IF(L2916=M2916,1,0)))</f>
        <v/>
      </c>
      <c r="P2916" s="31">
        <f>IF(I2916="H",INDEX(Matches!$L:$L,AA2916),INDEX(Matches!$N:$N,AA2916))</f>
        <v/>
      </c>
      <c r="Q2916" s="31">
        <f>INDEX(Matches!$M:$M,AA2916)</f>
        <v/>
      </c>
      <c r="R2916" s="31">
        <f>IF(I2916="H",INDEX(Matches!$N:$N,AA2916),INDEX(Matches!$L:$L,AA2916))</f>
        <v/>
      </c>
      <c r="S2916" s="33">
        <f>IF(I2916="H",INDEX(Matches!$O:$O,AA2916),INDEX(Matches!$P:$P,AA2916))</f>
        <v/>
      </c>
      <c r="T2916" s="33">
        <f>IF(INDEX(Matches!$J:$J,AA2916)="","",IF(I2916="H",INDEX(Matches!$J:$J,AA2916),INDEX(Matches!$K:$K,AA2916)))</f>
        <v/>
      </c>
      <c r="U2916" s="33">
        <f>IF(INDEX(Matches!$K:$K,AA2916)="","",IF(I2916="H",INDEX(Matches!$K:$K,AA2916),INDEX(Matches!$J:$J,AA2916)))</f>
        <v/>
      </c>
      <c r="V2916" s="30">
        <f>IF(T2916="","",T2916-U2916)</f>
        <v/>
      </c>
      <c r="W2916" s="33">
        <f>IF(I2916="H",INDEX(Matches!$T:$T,AA2916),INDEX(Matches!$U:$U,AA2916))</f>
        <v/>
      </c>
      <c r="X2916" s="11">
        <f>INDEX(Matches!$X:$X,AA2916)</f>
        <v/>
      </c>
      <c r="Y2916" s="30">
        <f>IF(O2916="","",O2916-S2916)</f>
        <v/>
      </c>
      <c r="Z2916" s="30">
        <f>IF(W2916="","",W2916-S2916)</f>
        <v/>
      </c>
      <c r="AA2916" s="24">
        <f>MATCH(J2916,Matches!$A:$A,0)</f>
        <v/>
      </c>
      <c r="AB2916" s="33" t="n"/>
      <c r="AC2916" s="33" t="n">
        <v>1.177317731798547</v>
      </c>
      <c r="AD2916" s="24" t="n"/>
      <c r="AE2916" s="24" t="n">
        <v>10</v>
      </c>
      <c r="AF2916" s="33" t="n"/>
      <c r="AG2916" s="33" t="n"/>
    </row>
    <row r="2917">
      <c r="A2917" s="24" t="inlineStr">
        <is>
          <t>Wigan|40</t>
        </is>
      </c>
      <c r="B2917" s="24" t="inlineStr">
        <is>
          <t>E2</t>
        </is>
      </c>
      <c r="C2917" s="24" t="inlineStr">
        <is>
          <t>League One</t>
        </is>
      </c>
      <c r="D2917" s="24" t="inlineStr">
        <is>
          <t>Wigan</t>
        </is>
      </c>
      <c r="E2917" s="24" t="n">
        <v>40</v>
      </c>
      <c r="F2917" s="24" t="n">
        <v>10</v>
      </c>
      <c r="G2917" s="29" t="n">
        <v>46487.625</v>
      </c>
      <c r="H2917" s="24" t="inlineStr">
        <is>
          <t>Doncaster</t>
        </is>
      </c>
      <c r="I2917" s="24" t="inlineStr">
        <is>
          <t>H</t>
        </is>
      </c>
      <c r="J2917" s="24" t="inlineStr">
        <is>
          <t>E2-Wigan-Doncaste</t>
        </is>
      </c>
      <c r="K2917" s="24" t="n">
        <v>15</v>
      </c>
      <c r="L2917" s="11">
        <f>IF(INDEX(Matches!$X:$X,AA2917)=0,"",IF(I2917="H",INDEX(Matches!$H:$H,AA2917),INDEX(Matches!$I:$I,AA2917)))</f>
        <v/>
      </c>
      <c r="M2917" s="11">
        <f>IF(INDEX(Matches!$X:$X,AA2917)=0,"",IF(I2917="H",INDEX(Matches!$I:$I,AA2917),INDEX(Matches!$H:$H,AA2917)))</f>
        <v/>
      </c>
      <c r="N2917" s="11">
        <f>IF(L2917="","",IF(L2917&gt;M2917,"W",IF(L2917=M2917,"D","L")))</f>
        <v/>
      </c>
      <c r="O2917" s="11">
        <f>IF(L2917="","",IF(L2917&gt;M2917,3,IF(L2917=M2917,1,0)))</f>
        <v/>
      </c>
      <c r="P2917" s="31">
        <f>IF(I2917="H",INDEX(Matches!$L:$L,AA2917),INDEX(Matches!$N:$N,AA2917))</f>
        <v/>
      </c>
      <c r="Q2917" s="31">
        <f>INDEX(Matches!$M:$M,AA2917)</f>
        <v/>
      </c>
      <c r="R2917" s="31">
        <f>IF(I2917="H",INDEX(Matches!$N:$N,AA2917),INDEX(Matches!$L:$L,AA2917))</f>
        <v/>
      </c>
      <c r="S2917" s="33">
        <f>IF(I2917="H",INDEX(Matches!$O:$O,AA2917),INDEX(Matches!$P:$P,AA2917))</f>
        <v/>
      </c>
      <c r="T2917" s="33">
        <f>IF(INDEX(Matches!$J:$J,AA2917)="","",IF(I2917="H",INDEX(Matches!$J:$J,AA2917),INDEX(Matches!$K:$K,AA2917)))</f>
        <v/>
      </c>
      <c r="U2917" s="33">
        <f>IF(INDEX(Matches!$K:$K,AA2917)="","",IF(I2917="H",INDEX(Matches!$K:$K,AA2917),INDEX(Matches!$J:$J,AA2917)))</f>
        <v/>
      </c>
      <c r="V2917" s="30">
        <f>IF(T2917="","",T2917-U2917)</f>
        <v/>
      </c>
      <c r="W2917" s="33">
        <f>IF(I2917="H",INDEX(Matches!$T:$T,AA2917),INDEX(Matches!$U:$U,AA2917))</f>
        <v/>
      </c>
      <c r="X2917" s="11">
        <f>INDEX(Matches!$X:$X,AA2917)</f>
        <v/>
      </c>
      <c r="Y2917" s="30">
        <f>IF(O2917="","",O2917-S2917)</f>
        <v/>
      </c>
      <c r="Z2917" s="30">
        <f>IF(W2917="","",W2917-S2917)</f>
        <v/>
      </c>
      <c r="AA2917" s="24">
        <f>MATCH(J2917,Matches!$A:$A,0)</f>
        <v/>
      </c>
      <c r="AB2917" s="33" t="n"/>
      <c r="AC2917" s="33" t="n">
        <v>1.512539495181244</v>
      </c>
      <c r="AD2917" s="24" t="n"/>
      <c r="AE2917" s="24" t="n">
        <v>10</v>
      </c>
      <c r="AF2917" s="33" t="n"/>
      <c r="AG2917" s="33" t="n"/>
    </row>
    <row r="2918">
      <c r="A2918" s="24" t="inlineStr">
        <is>
          <t>Wigan|41</t>
        </is>
      </c>
      <c r="B2918" s="24" t="inlineStr">
        <is>
          <t>E2</t>
        </is>
      </c>
      <c r="C2918" s="24" t="inlineStr">
        <is>
          <t>League One</t>
        </is>
      </c>
      <c r="D2918" s="24" t="inlineStr">
        <is>
          <t>Wigan</t>
        </is>
      </c>
      <c r="E2918" s="24" t="n">
        <v>41</v>
      </c>
      <c r="F2918" s="24" t="n">
        <v>11</v>
      </c>
      <c r="G2918" s="29" t="n">
        <v>46490.82291666666</v>
      </c>
      <c r="H2918" s="24" t="inlineStr">
        <is>
          <t>Leicester</t>
        </is>
      </c>
      <c r="I2918" s="24" t="inlineStr">
        <is>
          <t>H</t>
        </is>
      </c>
      <c r="J2918" s="24" t="inlineStr">
        <is>
          <t>E2-Wigan-Leiceste</t>
        </is>
      </c>
      <c r="K2918" s="24" t="n">
        <v>1</v>
      </c>
      <c r="L2918" s="11">
        <f>IF(INDEX(Matches!$X:$X,AA2918)=0,"",IF(I2918="H",INDEX(Matches!$H:$H,AA2918),INDEX(Matches!$I:$I,AA2918)))</f>
        <v/>
      </c>
      <c r="M2918" s="11">
        <f>IF(INDEX(Matches!$X:$X,AA2918)=0,"",IF(I2918="H",INDEX(Matches!$I:$I,AA2918),INDEX(Matches!$H:$H,AA2918)))</f>
        <v/>
      </c>
      <c r="N2918" s="11">
        <f>IF(L2918="","",IF(L2918&gt;M2918,"W",IF(L2918=M2918,"D","L")))</f>
        <v/>
      </c>
      <c r="O2918" s="11">
        <f>IF(L2918="","",IF(L2918&gt;M2918,3,IF(L2918=M2918,1,0)))</f>
        <v/>
      </c>
      <c r="P2918" s="31">
        <f>IF(I2918="H",INDEX(Matches!$L:$L,AA2918),INDEX(Matches!$N:$N,AA2918))</f>
        <v/>
      </c>
      <c r="Q2918" s="31">
        <f>INDEX(Matches!$M:$M,AA2918)</f>
        <v/>
      </c>
      <c r="R2918" s="31">
        <f>IF(I2918="H",INDEX(Matches!$N:$N,AA2918),INDEX(Matches!$L:$L,AA2918))</f>
        <v/>
      </c>
      <c r="S2918" s="33">
        <f>IF(I2918="H",INDEX(Matches!$O:$O,AA2918),INDEX(Matches!$P:$P,AA2918))</f>
        <v/>
      </c>
      <c r="T2918" s="33">
        <f>IF(INDEX(Matches!$J:$J,AA2918)="","",IF(I2918="H",INDEX(Matches!$J:$J,AA2918),INDEX(Matches!$K:$K,AA2918)))</f>
        <v/>
      </c>
      <c r="U2918" s="33">
        <f>IF(INDEX(Matches!$K:$K,AA2918)="","",IF(I2918="H",INDEX(Matches!$K:$K,AA2918),INDEX(Matches!$J:$J,AA2918)))</f>
        <v/>
      </c>
      <c r="V2918" s="30">
        <f>IF(T2918="","",T2918-U2918)</f>
        <v/>
      </c>
      <c r="W2918" s="33">
        <f>IF(I2918="H",INDEX(Matches!$T:$T,AA2918),INDEX(Matches!$U:$U,AA2918))</f>
        <v/>
      </c>
      <c r="X2918" s="11">
        <f>INDEX(Matches!$X:$X,AA2918)</f>
        <v/>
      </c>
      <c r="Y2918" s="30">
        <f>IF(O2918="","",O2918-S2918)</f>
        <v/>
      </c>
      <c r="Z2918" s="30">
        <f>IF(W2918="","",W2918-S2918)</f>
        <v/>
      </c>
      <c r="AA2918" s="24">
        <f>MATCH(J2918,Matches!$A:$A,0)</f>
        <v/>
      </c>
      <c r="AB2918" s="33" t="n"/>
      <c r="AC2918" s="33" t="n">
        <v>1.052138005071275</v>
      </c>
      <c r="AD2918" s="24" t="n"/>
      <c r="AE2918" s="24" t="n">
        <v>11</v>
      </c>
      <c r="AF2918" s="33" t="n"/>
      <c r="AG2918" s="33" t="n"/>
    </row>
    <row r="2919">
      <c r="A2919" s="24" t="inlineStr">
        <is>
          <t>Wigan|42</t>
        </is>
      </c>
      <c r="B2919" s="24" t="inlineStr">
        <is>
          <t>E2</t>
        </is>
      </c>
      <c r="C2919" s="24" t="inlineStr">
        <is>
          <t>League One</t>
        </is>
      </c>
      <c r="D2919" s="24" t="inlineStr">
        <is>
          <t>Wigan</t>
        </is>
      </c>
      <c r="E2919" s="24" t="n">
        <v>42</v>
      </c>
      <c r="F2919" s="24" t="n">
        <v>11</v>
      </c>
      <c r="G2919" s="29" t="n">
        <v>46494.625</v>
      </c>
      <c r="H2919" s="24" t="inlineStr">
        <is>
          <t>Wycombe</t>
        </is>
      </c>
      <c r="I2919" s="24" t="inlineStr">
        <is>
          <t>A</t>
        </is>
      </c>
      <c r="J2919" s="24" t="inlineStr">
        <is>
          <t>E2-Wycombe-Wigan</t>
        </is>
      </c>
      <c r="K2919" s="24" t="n">
        <v>9</v>
      </c>
      <c r="L2919" s="11">
        <f>IF(INDEX(Matches!$X:$X,AA2919)=0,"",IF(I2919="H",INDEX(Matches!$H:$H,AA2919),INDEX(Matches!$I:$I,AA2919)))</f>
        <v/>
      </c>
      <c r="M2919" s="11">
        <f>IF(INDEX(Matches!$X:$X,AA2919)=0,"",IF(I2919="H",INDEX(Matches!$I:$I,AA2919),INDEX(Matches!$H:$H,AA2919)))</f>
        <v/>
      </c>
      <c r="N2919" s="11">
        <f>IF(L2919="","",IF(L2919&gt;M2919,"W",IF(L2919=M2919,"D","L")))</f>
        <v/>
      </c>
      <c r="O2919" s="11">
        <f>IF(L2919="","",IF(L2919&gt;M2919,3,IF(L2919=M2919,1,0)))</f>
        <v/>
      </c>
      <c r="P2919" s="31">
        <f>IF(I2919="H",INDEX(Matches!$L:$L,AA2919),INDEX(Matches!$N:$N,AA2919))</f>
        <v/>
      </c>
      <c r="Q2919" s="31">
        <f>INDEX(Matches!$M:$M,AA2919)</f>
        <v/>
      </c>
      <c r="R2919" s="31">
        <f>IF(I2919="H",INDEX(Matches!$N:$N,AA2919),INDEX(Matches!$L:$L,AA2919))</f>
        <v/>
      </c>
      <c r="S2919" s="33">
        <f>IF(I2919="H",INDEX(Matches!$O:$O,AA2919),INDEX(Matches!$P:$P,AA2919))</f>
        <v/>
      </c>
      <c r="T2919" s="33">
        <f>IF(INDEX(Matches!$J:$J,AA2919)="","",IF(I2919="H",INDEX(Matches!$J:$J,AA2919),INDEX(Matches!$K:$K,AA2919)))</f>
        <v/>
      </c>
      <c r="U2919" s="33">
        <f>IF(INDEX(Matches!$K:$K,AA2919)="","",IF(I2919="H",INDEX(Matches!$K:$K,AA2919),INDEX(Matches!$J:$J,AA2919)))</f>
        <v/>
      </c>
      <c r="V2919" s="30">
        <f>IF(T2919="","",T2919-U2919)</f>
        <v/>
      </c>
      <c r="W2919" s="33">
        <f>IF(I2919="H",INDEX(Matches!$T:$T,AA2919),INDEX(Matches!$U:$U,AA2919))</f>
        <v/>
      </c>
      <c r="X2919" s="11">
        <f>INDEX(Matches!$X:$X,AA2919)</f>
        <v/>
      </c>
      <c r="Y2919" s="30">
        <f>IF(O2919="","",O2919-S2919)</f>
        <v/>
      </c>
      <c r="Z2919" s="30">
        <f>IF(W2919="","",W2919-S2919)</f>
        <v/>
      </c>
      <c r="AA2919" s="24">
        <f>MATCH(J2919,Matches!$A:$A,0)</f>
        <v/>
      </c>
      <c r="AB2919" s="33" t="n"/>
      <c r="AC2919" s="33" t="n">
        <v>1.077293367901359</v>
      </c>
      <c r="AD2919" s="24" t="n"/>
      <c r="AE2919" s="24" t="n">
        <v>11</v>
      </c>
      <c r="AF2919" s="33" t="n"/>
      <c r="AG2919" s="33" t="n"/>
    </row>
    <row r="2920">
      <c r="A2920" s="24" t="inlineStr">
        <is>
          <t>Wigan|43</t>
        </is>
      </c>
      <c r="B2920" s="24" t="inlineStr">
        <is>
          <t>E2</t>
        </is>
      </c>
      <c r="C2920" s="24" t="inlineStr">
        <is>
          <t>League One</t>
        </is>
      </c>
      <c r="D2920" s="24" t="inlineStr">
        <is>
          <t>Wigan</t>
        </is>
      </c>
      <c r="E2920" s="24" t="n">
        <v>43</v>
      </c>
      <c r="F2920" s="24" t="n">
        <v>11</v>
      </c>
      <c r="G2920" s="29" t="n">
        <v>46501.625</v>
      </c>
      <c r="H2920" s="24" t="inlineStr">
        <is>
          <t>Stevenage</t>
        </is>
      </c>
      <c r="I2920" s="24" t="inlineStr">
        <is>
          <t>H</t>
        </is>
      </c>
      <c r="J2920" s="24" t="inlineStr">
        <is>
          <t>E2-Wigan-Stevenag</t>
        </is>
      </c>
      <c r="K2920" s="24" t="n">
        <v>17</v>
      </c>
      <c r="L2920" s="11">
        <f>IF(INDEX(Matches!$X:$X,AA2920)=0,"",IF(I2920="H",INDEX(Matches!$H:$H,AA2920),INDEX(Matches!$I:$I,AA2920)))</f>
        <v/>
      </c>
      <c r="M2920" s="11">
        <f>IF(INDEX(Matches!$X:$X,AA2920)=0,"",IF(I2920="H",INDEX(Matches!$I:$I,AA2920),INDEX(Matches!$H:$H,AA2920)))</f>
        <v/>
      </c>
      <c r="N2920" s="11">
        <f>IF(L2920="","",IF(L2920&gt;M2920,"W",IF(L2920=M2920,"D","L")))</f>
        <v/>
      </c>
      <c r="O2920" s="11">
        <f>IF(L2920="","",IF(L2920&gt;M2920,3,IF(L2920=M2920,1,0)))</f>
        <v/>
      </c>
      <c r="P2920" s="31">
        <f>IF(I2920="H",INDEX(Matches!$L:$L,AA2920),INDEX(Matches!$N:$N,AA2920))</f>
        <v/>
      </c>
      <c r="Q2920" s="31">
        <f>INDEX(Matches!$M:$M,AA2920)</f>
        <v/>
      </c>
      <c r="R2920" s="31">
        <f>IF(I2920="H",INDEX(Matches!$N:$N,AA2920),INDEX(Matches!$L:$L,AA2920))</f>
        <v/>
      </c>
      <c r="S2920" s="33">
        <f>IF(I2920="H",INDEX(Matches!$O:$O,AA2920),INDEX(Matches!$P:$P,AA2920))</f>
        <v/>
      </c>
      <c r="T2920" s="33">
        <f>IF(INDEX(Matches!$J:$J,AA2920)="","",IF(I2920="H",INDEX(Matches!$J:$J,AA2920),INDEX(Matches!$K:$K,AA2920)))</f>
        <v/>
      </c>
      <c r="U2920" s="33">
        <f>IF(INDEX(Matches!$K:$K,AA2920)="","",IF(I2920="H",INDEX(Matches!$K:$K,AA2920),INDEX(Matches!$J:$J,AA2920)))</f>
        <v/>
      </c>
      <c r="V2920" s="30">
        <f>IF(T2920="","",T2920-U2920)</f>
        <v/>
      </c>
      <c r="W2920" s="33">
        <f>IF(I2920="H",INDEX(Matches!$T:$T,AA2920),INDEX(Matches!$U:$U,AA2920))</f>
        <v/>
      </c>
      <c r="X2920" s="11">
        <f>INDEX(Matches!$X:$X,AA2920)</f>
        <v/>
      </c>
      <c r="Y2920" s="30">
        <f>IF(O2920="","",O2920-S2920)</f>
        <v/>
      </c>
      <c r="Z2920" s="30">
        <f>IF(W2920="","",W2920-S2920)</f>
        <v/>
      </c>
      <c r="AA2920" s="24">
        <f>MATCH(J2920,Matches!$A:$A,0)</f>
        <v/>
      </c>
      <c r="AB2920" s="33" t="n"/>
      <c r="AC2920" s="33" t="n">
        <v>1.49793466001269</v>
      </c>
      <c r="AD2920" s="24" t="n"/>
      <c r="AE2920" s="24" t="n">
        <v>11</v>
      </c>
      <c r="AF2920" s="33" t="n"/>
      <c r="AG2920" s="33" t="n"/>
    </row>
    <row r="2921">
      <c r="A2921" s="24" t="inlineStr">
        <is>
          <t>Wigan|44</t>
        </is>
      </c>
      <c r="B2921" s="24" t="inlineStr">
        <is>
          <t>E2</t>
        </is>
      </c>
      <c r="C2921" s="24" t="inlineStr">
        <is>
          <t>League One</t>
        </is>
      </c>
      <c r="D2921" s="24" t="inlineStr">
        <is>
          <t>Wigan</t>
        </is>
      </c>
      <c r="E2921" s="24" t="n">
        <v>44</v>
      </c>
      <c r="F2921" s="24" t="n">
        <v>11</v>
      </c>
      <c r="G2921" s="29" t="n">
        <v>46504.82291666666</v>
      </c>
      <c r="H2921" s="24" t="inlineStr">
        <is>
          <t>Mansfield</t>
        </is>
      </c>
      <c r="I2921" s="24" t="inlineStr">
        <is>
          <t>A</t>
        </is>
      </c>
      <c r="J2921" s="24" t="inlineStr">
        <is>
          <t>E2-Mansfiel-Wigan</t>
        </is>
      </c>
      <c r="K2921" s="24" t="n">
        <v>16</v>
      </c>
      <c r="L2921" s="11">
        <f>IF(INDEX(Matches!$X:$X,AA2921)=0,"",IF(I2921="H",INDEX(Matches!$H:$H,AA2921),INDEX(Matches!$I:$I,AA2921)))</f>
        <v/>
      </c>
      <c r="M2921" s="11">
        <f>IF(INDEX(Matches!$X:$X,AA2921)=0,"",IF(I2921="H",INDEX(Matches!$I:$I,AA2921),INDEX(Matches!$H:$H,AA2921)))</f>
        <v/>
      </c>
      <c r="N2921" s="11">
        <f>IF(L2921="","",IF(L2921&gt;M2921,"W",IF(L2921=M2921,"D","L")))</f>
        <v/>
      </c>
      <c r="O2921" s="11">
        <f>IF(L2921="","",IF(L2921&gt;M2921,3,IF(L2921=M2921,1,0)))</f>
        <v/>
      </c>
      <c r="P2921" s="31">
        <f>IF(I2921="H",INDEX(Matches!$L:$L,AA2921),INDEX(Matches!$N:$N,AA2921))</f>
        <v/>
      </c>
      <c r="Q2921" s="31">
        <f>INDEX(Matches!$M:$M,AA2921)</f>
        <v/>
      </c>
      <c r="R2921" s="31">
        <f>IF(I2921="H",INDEX(Matches!$N:$N,AA2921),INDEX(Matches!$L:$L,AA2921))</f>
        <v/>
      </c>
      <c r="S2921" s="33">
        <f>IF(I2921="H",INDEX(Matches!$O:$O,AA2921),INDEX(Matches!$P:$P,AA2921))</f>
        <v/>
      </c>
      <c r="T2921" s="33">
        <f>IF(INDEX(Matches!$J:$J,AA2921)="","",IF(I2921="H",INDEX(Matches!$J:$J,AA2921),INDEX(Matches!$K:$K,AA2921)))</f>
        <v/>
      </c>
      <c r="U2921" s="33">
        <f>IF(INDEX(Matches!$K:$K,AA2921)="","",IF(I2921="H",INDEX(Matches!$K:$K,AA2921),INDEX(Matches!$J:$J,AA2921)))</f>
        <v/>
      </c>
      <c r="V2921" s="30">
        <f>IF(T2921="","",T2921-U2921)</f>
        <v/>
      </c>
      <c r="W2921" s="33">
        <f>IF(I2921="H",INDEX(Matches!$T:$T,AA2921),INDEX(Matches!$U:$U,AA2921))</f>
        <v/>
      </c>
      <c r="X2921" s="11">
        <f>INDEX(Matches!$X:$X,AA2921)</f>
        <v/>
      </c>
      <c r="Y2921" s="30">
        <f>IF(O2921="","",O2921-S2921)</f>
        <v/>
      </c>
      <c r="Z2921" s="30">
        <f>IF(W2921="","",W2921-S2921)</f>
        <v/>
      </c>
      <c r="AA2921" s="24">
        <f>MATCH(J2921,Matches!$A:$A,0)</f>
        <v/>
      </c>
      <c r="AB2921" s="33" t="n"/>
      <c r="AC2921" s="33" t="n">
        <v>1.165436143237363</v>
      </c>
      <c r="AD2921" s="24" t="n"/>
      <c r="AE2921" s="24" t="n">
        <v>11</v>
      </c>
      <c r="AF2921" s="33" t="n"/>
      <c r="AG2921" s="33" t="n"/>
    </row>
    <row r="2922">
      <c r="A2922" s="24" t="inlineStr">
        <is>
          <t>Wigan|45</t>
        </is>
      </c>
      <c r="B2922" s="24" t="inlineStr">
        <is>
          <t>E2</t>
        </is>
      </c>
      <c r="C2922" s="24" t="inlineStr">
        <is>
          <t>League One</t>
        </is>
      </c>
      <c r="D2922" s="24" t="inlineStr">
        <is>
          <t>Wigan</t>
        </is>
      </c>
      <c r="E2922" s="24" t="n">
        <v>45</v>
      </c>
      <c r="F2922" s="24" t="n">
        <v>12</v>
      </c>
      <c r="G2922" s="29" t="n">
        <v>46508.625</v>
      </c>
      <c r="H2922" s="24" t="inlineStr">
        <is>
          <t>Plymouth</t>
        </is>
      </c>
      <c r="I2922" s="24" t="inlineStr">
        <is>
          <t>A</t>
        </is>
      </c>
      <c r="J2922" s="24" t="inlineStr">
        <is>
          <t>E2-Plymouth-Wigan</t>
        </is>
      </c>
      <c r="K2922" s="24" t="n">
        <v>5</v>
      </c>
      <c r="L2922" s="11">
        <f>IF(INDEX(Matches!$X:$X,AA2922)=0,"",IF(I2922="H",INDEX(Matches!$H:$H,AA2922),INDEX(Matches!$I:$I,AA2922)))</f>
        <v/>
      </c>
      <c r="M2922" s="11">
        <f>IF(INDEX(Matches!$X:$X,AA2922)=0,"",IF(I2922="H",INDEX(Matches!$I:$I,AA2922),INDEX(Matches!$H:$H,AA2922)))</f>
        <v/>
      </c>
      <c r="N2922" s="11">
        <f>IF(L2922="","",IF(L2922&gt;M2922,"W",IF(L2922=M2922,"D","L")))</f>
        <v/>
      </c>
      <c r="O2922" s="11">
        <f>IF(L2922="","",IF(L2922&gt;M2922,3,IF(L2922=M2922,1,0)))</f>
        <v/>
      </c>
      <c r="P2922" s="31">
        <f>IF(I2922="H",INDEX(Matches!$L:$L,AA2922),INDEX(Matches!$N:$N,AA2922))</f>
        <v/>
      </c>
      <c r="Q2922" s="31">
        <f>INDEX(Matches!$M:$M,AA2922)</f>
        <v/>
      </c>
      <c r="R2922" s="31">
        <f>IF(I2922="H",INDEX(Matches!$N:$N,AA2922),INDEX(Matches!$L:$L,AA2922))</f>
        <v/>
      </c>
      <c r="S2922" s="33">
        <f>IF(I2922="H",INDEX(Matches!$O:$O,AA2922),INDEX(Matches!$P:$P,AA2922))</f>
        <v/>
      </c>
      <c r="T2922" s="33">
        <f>IF(INDEX(Matches!$J:$J,AA2922)="","",IF(I2922="H",INDEX(Matches!$J:$J,AA2922),INDEX(Matches!$K:$K,AA2922)))</f>
        <v/>
      </c>
      <c r="U2922" s="33">
        <f>IF(INDEX(Matches!$K:$K,AA2922)="","",IF(I2922="H",INDEX(Matches!$K:$K,AA2922),INDEX(Matches!$J:$J,AA2922)))</f>
        <v/>
      </c>
      <c r="V2922" s="30">
        <f>IF(T2922="","",T2922-U2922)</f>
        <v/>
      </c>
      <c r="W2922" s="33">
        <f>IF(I2922="H",INDEX(Matches!$T:$T,AA2922),INDEX(Matches!$U:$U,AA2922))</f>
        <v/>
      </c>
      <c r="X2922" s="11">
        <f>INDEX(Matches!$X:$X,AA2922)</f>
        <v/>
      </c>
      <c r="Y2922" s="30">
        <f>IF(O2922="","",O2922-S2922)</f>
        <v/>
      </c>
      <c r="Z2922" s="30">
        <f>IF(W2922="","",W2922-S2922)</f>
        <v/>
      </c>
      <c r="AA2922" s="24">
        <f>MATCH(J2922,Matches!$A:$A,0)</f>
        <v/>
      </c>
      <c r="AB2922" s="33" t="n"/>
      <c r="AC2922" s="33" t="n">
        <v>1.0141368902837</v>
      </c>
      <c r="AD2922" s="24" t="n"/>
      <c r="AE2922" s="24" t="n">
        <v>12</v>
      </c>
      <c r="AF2922" s="33" t="n"/>
      <c r="AG2922" s="33" t="n"/>
    </row>
    <row r="2923">
      <c r="A2923" s="24" t="inlineStr">
        <is>
          <t>Wigan|46</t>
        </is>
      </c>
      <c r="B2923" s="24" t="inlineStr">
        <is>
          <t>E2</t>
        </is>
      </c>
      <c r="C2923" s="24" t="inlineStr">
        <is>
          <t>League One</t>
        </is>
      </c>
      <c r="D2923" s="24" t="inlineStr">
        <is>
          <t>Wigan</t>
        </is>
      </c>
      <c r="E2923" s="24" t="n">
        <v>46</v>
      </c>
      <c r="F2923" s="24" t="n">
        <v>12</v>
      </c>
      <c r="G2923" s="29" t="n">
        <v>46515.52083333334</v>
      </c>
      <c r="H2923" s="24" t="inlineStr">
        <is>
          <t>Burton</t>
        </is>
      </c>
      <c r="I2923" s="24" t="inlineStr">
        <is>
          <t>H</t>
        </is>
      </c>
      <c r="J2923" s="24" t="inlineStr">
        <is>
          <t>E2-Wigan-Burton</t>
        </is>
      </c>
      <c r="K2923" s="24" t="n">
        <v>22</v>
      </c>
      <c r="L2923" s="11">
        <f>IF(INDEX(Matches!$X:$X,AA2923)=0,"",IF(I2923="H",INDEX(Matches!$H:$H,AA2923),INDEX(Matches!$I:$I,AA2923)))</f>
        <v/>
      </c>
      <c r="M2923" s="11">
        <f>IF(INDEX(Matches!$X:$X,AA2923)=0,"",IF(I2923="H",INDEX(Matches!$I:$I,AA2923),INDEX(Matches!$H:$H,AA2923)))</f>
        <v/>
      </c>
      <c r="N2923" s="11">
        <f>IF(L2923="","",IF(L2923&gt;M2923,"W",IF(L2923=M2923,"D","L")))</f>
        <v/>
      </c>
      <c r="O2923" s="11">
        <f>IF(L2923="","",IF(L2923&gt;M2923,3,IF(L2923=M2923,1,0)))</f>
        <v/>
      </c>
      <c r="P2923" s="31">
        <f>IF(I2923="H",INDEX(Matches!$L:$L,AA2923),INDEX(Matches!$N:$N,AA2923))</f>
        <v/>
      </c>
      <c r="Q2923" s="31">
        <f>INDEX(Matches!$M:$M,AA2923)</f>
        <v/>
      </c>
      <c r="R2923" s="31">
        <f>IF(I2923="H",INDEX(Matches!$N:$N,AA2923),INDEX(Matches!$L:$L,AA2923))</f>
        <v/>
      </c>
      <c r="S2923" s="33">
        <f>IF(I2923="H",INDEX(Matches!$O:$O,AA2923),INDEX(Matches!$P:$P,AA2923))</f>
        <v/>
      </c>
      <c r="T2923" s="33">
        <f>IF(INDEX(Matches!$J:$J,AA2923)="","",IF(I2923="H",INDEX(Matches!$J:$J,AA2923),INDEX(Matches!$K:$K,AA2923)))</f>
        <v/>
      </c>
      <c r="U2923" s="33">
        <f>IF(INDEX(Matches!$K:$K,AA2923)="","",IF(I2923="H",INDEX(Matches!$K:$K,AA2923),INDEX(Matches!$J:$J,AA2923)))</f>
        <v/>
      </c>
      <c r="V2923" s="30">
        <f>IF(T2923="","",T2923-U2923)</f>
        <v/>
      </c>
      <c r="W2923" s="33">
        <f>IF(I2923="H",INDEX(Matches!$T:$T,AA2923),INDEX(Matches!$U:$U,AA2923))</f>
        <v/>
      </c>
      <c r="X2923" s="11">
        <f>INDEX(Matches!$X:$X,AA2923)</f>
        <v/>
      </c>
      <c r="Y2923" s="30">
        <f>IF(O2923="","",O2923-S2923)</f>
        <v/>
      </c>
      <c r="Z2923" s="30">
        <f>IF(W2923="","",W2923-S2923)</f>
        <v/>
      </c>
      <c r="AA2923" s="24">
        <f>MATCH(J2923,Matches!$A:$A,0)</f>
        <v/>
      </c>
      <c r="AB2923" s="33" t="n"/>
      <c r="AC2923" s="33" t="n">
        <v>1.656095942035798</v>
      </c>
      <c r="AD2923" s="24" t="n"/>
      <c r="AE2923" s="24" t="n">
        <v>12</v>
      </c>
      <c r="AF2923" s="33" t="n"/>
      <c r="AG2923" s="33" t="n"/>
    </row>
    <row r="2924">
      <c r="A2924" s="24" t="inlineStr">
        <is>
          <t>Wycombe|1</t>
        </is>
      </c>
      <c r="B2924" s="24" t="inlineStr">
        <is>
          <t>E2</t>
        </is>
      </c>
      <c r="C2924" s="24" t="inlineStr">
        <is>
          <t>League One</t>
        </is>
      </c>
      <c r="D2924" s="24" t="inlineStr">
        <is>
          <t>Wycombe</t>
        </is>
      </c>
      <c r="E2924" s="24" t="n">
        <v>1</v>
      </c>
      <c r="F2924" s="24" t="n">
        <v>1</v>
      </c>
      <c r="G2924" s="29" t="n">
        <v>46249.625</v>
      </c>
      <c r="H2924" s="24" t="inlineStr">
        <is>
          <t>Blackpool</t>
        </is>
      </c>
      <c r="I2924" s="24" t="inlineStr">
        <is>
          <t>A</t>
        </is>
      </c>
      <c r="J2924" s="24" t="inlineStr">
        <is>
          <t>E2-Blackpoo-Wycombe</t>
        </is>
      </c>
      <c r="K2924" s="24" t="n">
        <v>10</v>
      </c>
      <c r="L2924" s="11">
        <f>IF(INDEX(Matches!$X:$X,AA2924)=0,"",IF(I2924="H",INDEX(Matches!$H:$H,AA2924),INDEX(Matches!$I:$I,AA2924)))</f>
        <v/>
      </c>
      <c r="M2924" s="11">
        <f>IF(INDEX(Matches!$X:$X,AA2924)=0,"",IF(I2924="H",INDEX(Matches!$I:$I,AA2924),INDEX(Matches!$H:$H,AA2924)))</f>
        <v/>
      </c>
      <c r="N2924" s="11">
        <f>IF(L2924="","",IF(L2924&gt;M2924,"W",IF(L2924=M2924,"D","L")))</f>
        <v/>
      </c>
      <c r="O2924" s="11">
        <f>IF(L2924="","",IF(L2924&gt;M2924,3,IF(L2924=M2924,1,0)))</f>
        <v/>
      </c>
      <c r="P2924" s="31">
        <f>IF(I2924="H",INDEX(Matches!$L:$L,AA2924),INDEX(Matches!$N:$N,AA2924))</f>
        <v/>
      </c>
      <c r="Q2924" s="31">
        <f>INDEX(Matches!$M:$M,AA2924)</f>
        <v/>
      </c>
      <c r="R2924" s="31">
        <f>IF(I2924="H",INDEX(Matches!$N:$N,AA2924),INDEX(Matches!$L:$L,AA2924))</f>
        <v/>
      </c>
      <c r="S2924" s="33">
        <f>IF(I2924="H",INDEX(Matches!$O:$O,AA2924),INDEX(Matches!$P:$P,AA2924))</f>
        <v/>
      </c>
      <c r="T2924" s="33">
        <f>IF(INDEX(Matches!$J:$J,AA2924)="","",IF(I2924="H",INDEX(Matches!$J:$J,AA2924),INDEX(Matches!$K:$K,AA2924)))</f>
        <v/>
      </c>
      <c r="U2924" s="33">
        <f>IF(INDEX(Matches!$K:$K,AA2924)="","",IF(I2924="H",INDEX(Matches!$K:$K,AA2924),INDEX(Matches!$J:$J,AA2924)))</f>
        <v/>
      </c>
      <c r="V2924" s="30">
        <f>IF(T2924="","",T2924-U2924)</f>
        <v/>
      </c>
      <c r="W2924" s="33">
        <f>IF(I2924="H",INDEX(Matches!$T:$T,AA2924),INDEX(Matches!$U:$U,AA2924))</f>
        <v/>
      </c>
      <c r="X2924" s="11">
        <f>INDEX(Matches!$X:$X,AA2924)</f>
        <v/>
      </c>
      <c r="Y2924" s="30">
        <f>IF(O2924="","",O2924-S2924)</f>
        <v/>
      </c>
      <c r="Z2924" s="30">
        <f>IF(W2924="","",W2924-S2924)</f>
        <v/>
      </c>
      <c r="AA2924" s="24">
        <f>MATCH(J2924,Matches!$A:$A,0)</f>
        <v/>
      </c>
      <c r="AB2924" s="33" t="n">
        <v>1.394122562326697</v>
      </c>
      <c r="AC2924" s="33" t="n"/>
      <c r="AD2924" s="24" t="n"/>
      <c r="AE2924" s="24" t="n">
        <v>1</v>
      </c>
      <c r="AF2924" s="33" t="n"/>
      <c r="AG2924" s="33" t="n"/>
    </row>
    <row r="2925">
      <c r="A2925" s="24" t="inlineStr">
        <is>
          <t>Wycombe|2</t>
        </is>
      </c>
      <c r="B2925" s="24" t="inlineStr">
        <is>
          <t>E2</t>
        </is>
      </c>
      <c r="C2925" s="24" t="inlineStr">
        <is>
          <t>League One</t>
        </is>
      </c>
      <c r="D2925" s="24" t="inlineStr">
        <is>
          <t>Wycombe</t>
        </is>
      </c>
      <c r="E2925" s="24" t="n">
        <v>2</v>
      </c>
      <c r="F2925" s="24" t="n">
        <v>1</v>
      </c>
      <c r="G2925" s="29" t="n">
        <v>46256.625</v>
      </c>
      <c r="H2925" s="24" t="inlineStr">
        <is>
          <t>Plymouth</t>
        </is>
      </c>
      <c r="I2925" s="24" t="inlineStr">
        <is>
          <t>H</t>
        </is>
      </c>
      <c r="J2925" s="24" t="inlineStr">
        <is>
          <t>E2-Wycombe-Plymouth</t>
        </is>
      </c>
      <c r="K2925" s="24" t="n">
        <v>5</v>
      </c>
      <c r="L2925" s="11">
        <f>IF(INDEX(Matches!$X:$X,AA2925)=0,"",IF(I2925="H",INDEX(Matches!$H:$H,AA2925),INDEX(Matches!$I:$I,AA2925)))</f>
        <v/>
      </c>
      <c r="M2925" s="11">
        <f>IF(INDEX(Matches!$X:$X,AA2925)=0,"",IF(I2925="H",INDEX(Matches!$I:$I,AA2925),INDEX(Matches!$H:$H,AA2925)))</f>
        <v/>
      </c>
      <c r="N2925" s="11">
        <f>IF(L2925="","",IF(L2925&gt;M2925,"W",IF(L2925=M2925,"D","L")))</f>
        <v/>
      </c>
      <c r="O2925" s="11">
        <f>IF(L2925="","",IF(L2925&gt;M2925,3,IF(L2925=M2925,1,0)))</f>
        <v/>
      </c>
      <c r="P2925" s="31">
        <f>IF(I2925="H",INDEX(Matches!$L:$L,AA2925),INDEX(Matches!$N:$N,AA2925))</f>
        <v/>
      </c>
      <c r="Q2925" s="31">
        <f>INDEX(Matches!$M:$M,AA2925)</f>
        <v/>
      </c>
      <c r="R2925" s="31">
        <f>IF(I2925="H",INDEX(Matches!$N:$N,AA2925),INDEX(Matches!$L:$L,AA2925))</f>
        <v/>
      </c>
      <c r="S2925" s="33">
        <f>IF(I2925="H",INDEX(Matches!$O:$O,AA2925),INDEX(Matches!$P:$P,AA2925))</f>
        <v/>
      </c>
      <c r="T2925" s="33">
        <f>IF(INDEX(Matches!$J:$J,AA2925)="","",IF(I2925="H",INDEX(Matches!$J:$J,AA2925),INDEX(Matches!$K:$K,AA2925)))</f>
        <v/>
      </c>
      <c r="U2925" s="33">
        <f>IF(INDEX(Matches!$K:$K,AA2925)="","",IF(I2925="H",INDEX(Matches!$K:$K,AA2925),INDEX(Matches!$J:$J,AA2925)))</f>
        <v/>
      </c>
      <c r="V2925" s="30">
        <f>IF(T2925="","",T2925-U2925)</f>
        <v/>
      </c>
      <c r="W2925" s="33">
        <f>IF(I2925="H",INDEX(Matches!$T:$T,AA2925),INDEX(Matches!$U:$U,AA2925))</f>
        <v/>
      </c>
      <c r="X2925" s="11">
        <f>INDEX(Matches!$X:$X,AA2925)</f>
        <v/>
      </c>
      <c r="Y2925" s="30">
        <f>IF(O2925="","",O2925-S2925)</f>
        <v/>
      </c>
      <c r="Z2925" s="30">
        <f>IF(W2925="","",W2925-S2925)</f>
        <v/>
      </c>
      <c r="AA2925" s="24">
        <f>MATCH(J2925,Matches!$A:$A,0)</f>
        <v/>
      </c>
      <c r="AB2925" s="33" t="n">
        <v>1.421705599642338</v>
      </c>
      <c r="AC2925" s="33" t="n"/>
      <c r="AD2925" s="24" t="n"/>
      <c r="AE2925" s="24" t="n">
        <v>1</v>
      </c>
      <c r="AF2925" s="33" t="n"/>
      <c r="AG2925" s="33" t="n"/>
    </row>
    <row r="2926">
      <c r="A2926" s="24" t="inlineStr">
        <is>
          <t>Wycombe|3</t>
        </is>
      </c>
      <c r="B2926" s="24" t="inlineStr">
        <is>
          <t>E2</t>
        </is>
      </c>
      <c r="C2926" s="24" t="inlineStr">
        <is>
          <t>League One</t>
        </is>
      </c>
      <c r="D2926" s="24" t="inlineStr">
        <is>
          <t>Wycombe</t>
        </is>
      </c>
      <c r="E2926" s="24" t="n">
        <v>3</v>
      </c>
      <c r="F2926" s="24" t="n">
        <v>1</v>
      </c>
      <c r="G2926" s="29" t="n">
        <v>46263.625</v>
      </c>
      <c r="H2926" s="24" t="inlineStr">
        <is>
          <t>Stockport</t>
        </is>
      </c>
      <c r="I2926" s="24" t="inlineStr">
        <is>
          <t>A</t>
        </is>
      </c>
      <c r="J2926" s="24" t="inlineStr">
        <is>
          <t>E2-Stockpor-Wycombe</t>
        </is>
      </c>
      <c r="K2926" s="24" t="n">
        <v>7</v>
      </c>
      <c r="L2926" s="11">
        <f>IF(INDEX(Matches!$X:$X,AA2926)=0,"",IF(I2926="H",INDEX(Matches!$H:$H,AA2926),INDEX(Matches!$I:$I,AA2926)))</f>
        <v/>
      </c>
      <c r="M2926" s="11">
        <f>IF(INDEX(Matches!$X:$X,AA2926)=0,"",IF(I2926="H",INDEX(Matches!$I:$I,AA2926),INDEX(Matches!$H:$H,AA2926)))</f>
        <v/>
      </c>
      <c r="N2926" s="11">
        <f>IF(L2926="","",IF(L2926&gt;M2926,"W",IF(L2926=M2926,"D","L")))</f>
        <v/>
      </c>
      <c r="O2926" s="11">
        <f>IF(L2926="","",IF(L2926&gt;M2926,3,IF(L2926=M2926,1,0)))</f>
        <v/>
      </c>
      <c r="P2926" s="31">
        <f>IF(I2926="H",INDEX(Matches!$L:$L,AA2926),INDEX(Matches!$N:$N,AA2926))</f>
        <v/>
      </c>
      <c r="Q2926" s="31">
        <f>INDEX(Matches!$M:$M,AA2926)</f>
        <v/>
      </c>
      <c r="R2926" s="31">
        <f>IF(I2926="H",INDEX(Matches!$N:$N,AA2926),INDEX(Matches!$L:$L,AA2926))</f>
        <v/>
      </c>
      <c r="S2926" s="33">
        <f>IF(I2926="H",INDEX(Matches!$O:$O,AA2926),INDEX(Matches!$P:$P,AA2926))</f>
        <v/>
      </c>
      <c r="T2926" s="33">
        <f>IF(INDEX(Matches!$J:$J,AA2926)="","",IF(I2926="H",INDEX(Matches!$J:$J,AA2926),INDEX(Matches!$K:$K,AA2926)))</f>
        <v/>
      </c>
      <c r="U2926" s="33">
        <f>IF(INDEX(Matches!$K:$K,AA2926)="","",IF(I2926="H",INDEX(Matches!$K:$K,AA2926),INDEX(Matches!$J:$J,AA2926)))</f>
        <v/>
      </c>
      <c r="V2926" s="30">
        <f>IF(T2926="","",T2926-U2926)</f>
        <v/>
      </c>
      <c r="W2926" s="33">
        <f>IF(I2926="H",INDEX(Matches!$T:$T,AA2926),INDEX(Matches!$U:$U,AA2926))</f>
        <v/>
      </c>
      <c r="X2926" s="11">
        <f>INDEX(Matches!$X:$X,AA2926)</f>
        <v/>
      </c>
      <c r="Y2926" s="30">
        <f>IF(O2926="","",O2926-S2926)</f>
        <v/>
      </c>
      <c r="Z2926" s="30">
        <f>IF(W2926="","",W2926-S2926)</f>
        <v/>
      </c>
      <c r="AA2926" s="24">
        <f>MATCH(J2926,Matches!$A:$A,0)</f>
        <v/>
      </c>
      <c r="AB2926" s="33" t="n">
        <v>0.9431844215349371</v>
      </c>
      <c r="AC2926" s="33" t="n"/>
      <c r="AD2926" s="24" t="n"/>
      <c r="AE2926" s="24" t="n">
        <v>1</v>
      </c>
      <c r="AF2926" s="33" t="n"/>
      <c r="AG2926" s="33" t="n"/>
    </row>
    <row r="2927">
      <c r="A2927" s="24" t="inlineStr">
        <is>
          <t>Wycombe|4</t>
        </is>
      </c>
      <c r="B2927" s="24" t="inlineStr">
        <is>
          <t>E2</t>
        </is>
      </c>
      <c r="C2927" s="24" t="inlineStr">
        <is>
          <t>League One</t>
        </is>
      </c>
      <c r="D2927" s="24" t="inlineStr">
        <is>
          <t>Wycombe</t>
        </is>
      </c>
      <c r="E2927" s="24" t="n">
        <v>4</v>
      </c>
      <c r="F2927" s="24" t="n">
        <v>1</v>
      </c>
      <c r="G2927" s="29" t="n">
        <v>46266.82291666666</v>
      </c>
      <c r="H2927" s="24" t="inlineStr">
        <is>
          <t>Sheffield Wed</t>
        </is>
      </c>
      <c r="I2927" s="24" t="inlineStr">
        <is>
          <t>H</t>
        </is>
      </c>
      <c r="J2927" s="24" t="inlineStr">
        <is>
          <t>E2-Wycombe-Sheffiel</t>
        </is>
      </c>
      <c r="K2927" s="24" t="n">
        <v>2</v>
      </c>
      <c r="L2927" s="11">
        <f>IF(INDEX(Matches!$X:$X,AA2927)=0,"",IF(I2927="H",INDEX(Matches!$H:$H,AA2927),INDEX(Matches!$I:$I,AA2927)))</f>
        <v/>
      </c>
      <c r="M2927" s="11">
        <f>IF(INDEX(Matches!$X:$X,AA2927)=0,"",IF(I2927="H",INDEX(Matches!$I:$I,AA2927),INDEX(Matches!$H:$H,AA2927)))</f>
        <v/>
      </c>
      <c r="N2927" s="11">
        <f>IF(L2927="","",IF(L2927&gt;M2927,"W",IF(L2927=M2927,"D","L")))</f>
        <v/>
      </c>
      <c r="O2927" s="11">
        <f>IF(L2927="","",IF(L2927&gt;M2927,3,IF(L2927=M2927,1,0)))</f>
        <v/>
      </c>
      <c r="P2927" s="31">
        <f>IF(I2927="H",INDEX(Matches!$L:$L,AA2927),INDEX(Matches!$N:$N,AA2927))</f>
        <v/>
      </c>
      <c r="Q2927" s="31">
        <f>INDEX(Matches!$M:$M,AA2927)</f>
        <v/>
      </c>
      <c r="R2927" s="31">
        <f>IF(I2927="H",INDEX(Matches!$N:$N,AA2927),INDEX(Matches!$L:$L,AA2927))</f>
        <v/>
      </c>
      <c r="S2927" s="33">
        <f>IF(I2927="H",INDEX(Matches!$O:$O,AA2927),INDEX(Matches!$P:$P,AA2927))</f>
        <v/>
      </c>
      <c r="T2927" s="33">
        <f>IF(INDEX(Matches!$J:$J,AA2927)="","",IF(I2927="H",INDEX(Matches!$J:$J,AA2927),INDEX(Matches!$K:$K,AA2927)))</f>
        <v/>
      </c>
      <c r="U2927" s="33">
        <f>IF(INDEX(Matches!$K:$K,AA2927)="","",IF(I2927="H",INDEX(Matches!$K:$K,AA2927),INDEX(Matches!$J:$J,AA2927)))</f>
        <v/>
      </c>
      <c r="V2927" s="30">
        <f>IF(T2927="","",T2927-U2927)</f>
        <v/>
      </c>
      <c r="W2927" s="33">
        <f>IF(I2927="H",INDEX(Matches!$T:$T,AA2927),INDEX(Matches!$U:$U,AA2927))</f>
        <v/>
      </c>
      <c r="X2927" s="11">
        <f>INDEX(Matches!$X:$X,AA2927)</f>
        <v/>
      </c>
      <c r="Y2927" s="30">
        <f>IF(O2927="","",O2927-S2927)</f>
        <v/>
      </c>
      <c r="Z2927" s="30">
        <f>IF(W2927="","",W2927-S2927)</f>
        <v/>
      </c>
      <c r="AA2927" s="24">
        <f>MATCH(J2927,Matches!$A:$A,0)</f>
        <v/>
      </c>
      <c r="AB2927" s="33" t="n">
        <v>1.499604730329284</v>
      </c>
      <c r="AC2927" s="33" t="n"/>
      <c r="AD2927" s="24" t="n"/>
      <c r="AE2927" s="24" t="n">
        <v>1</v>
      </c>
      <c r="AF2927" s="33" t="n"/>
      <c r="AG2927" s="33" t="n"/>
    </row>
    <row r="2928">
      <c r="A2928" s="24" t="inlineStr">
        <is>
          <t>Wycombe|5</t>
        </is>
      </c>
      <c r="B2928" s="24" t="inlineStr">
        <is>
          <t>E2</t>
        </is>
      </c>
      <c r="C2928" s="24" t="inlineStr">
        <is>
          <t>League One</t>
        </is>
      </c>
      <c r="D2928" s="24" t="inlineStr">
        <is>
          <t>Wycombe</t>
        </is>
      </c>
      <c r="E2928" s="24" t="n">
        <v>5</v>
      </c>
      <c r="F2928" s="24" t="n">
        <v>2</v>
      </c>
      <c r="G2928" s="29" t="n">
        <v>46270.625</v>
      </c>
      <c r="H2928" s="24" t="inlineStr">
        <is>
          <t>MK Dons</t>
        </is>
      </c>
      <c r="I2928" s="24" t="inlineStr">
        <is>
          <t>H</t>
        </is>
      </c>
      <c r="J2928" s="24" t="inlineStr">
        <is>
          <t>E2-Wycombe-MKDons</t>
        </is>
      </c>
      <c r="K2928" s="24" t="n">
        <v>6</v>
      </c>
      <c r="L2928" s="11">
        <f>IF(INDEX(Matches!$X:$X,AA2928)=0,"",IF(I2928="H",INDEX(Matches!$H:$H,AA2928),INDEX(Matches!$I:$I,AA2928)))</f>
        <v/>
      </c>
      <c r="M2928" s="11">
        <f>IF(INDEX(Matches!$X:$X,AA2928)=0,"",IF(I2928="H",INDEX(Matches!$I:$I,AA2928),INDEX(Matches!$H:$H,AA2928)))</f>
        <v/>
      </c>
      <c r="N2928" s="11">
        <f>IF(L2928="","",IF(L2928&gt;M2928,"W",IF(L2928=M2928,"D","L")))</f>
        <v/>
      </c>
      <c r="O2928" s="11">
        <f>IF(L2928="","",IF(L2928&gt;M2928,3,IF(L2928=M2928,1,0)))</f>
        <v/>
      </c>
      <c r="P2928" s="31">
        <f>IF(I2928="H",INDEX(Matches!$L:$L,AA2928),INDEX(Matches!$N:$N,AA2928))</f>
        <v/>
      </c>
      <c r="Q2928" s="31">
        <f>INDEX(Matches!$M:$M,AA2928)</f>
        <v/>
      </c>
      <c r="R2928" s="31">
        <f>IF(I2928="H",INDEX(Matches!$N:$N,AA2928),INDEX(Matches!$L:$L,AA2928))</f>
        <v/>
      </c>
      <c r="S2928" s="33">
        <f>IF(I2928="H",INDEX(Matches!$O:$O,AA2928),INDEX(Matches!$P:$P,AA2928))</f>
        <v/>
      </c>
      <c r="T2928" s="33">
        <f>IF(INDEX(Matches!$J:$J,AA2928)="","",IF(I2928="H",INDEX(Matches!$J:$J,AA2928),INDEX(Matches!$K:$K,AA2928)))</f>
        <v/>
      </c>
      <c r="U2928" s="33">
        <f>IF(INDEX(Matches!$K:$K,AA2928)="","",IF(I2928="H",INDEX(Matches!$K:$K,AA2928),INDEX(Matches!$J:$J,AA2928)))</f>
        <v/>
      </c>
      <c r="V2928" s="30">
        <f>IF(T2928="","",T2928-U2928)</f>
        <v/>
      </c>
      <c r="W2928" s="33">
        <f>IF(I2928="H",INDEX(Matches!$T:$T,AA2928),INDEX(Matches!$U:$U,AA2928))</f>
        <v/>
      </c>
      <c r="X2928" s="11">
        <f>INDEX(Matches!$X:$X,AA2928)</f>
        <v/>
      </c>
      <c r="Y2928" s="30">
        <f>IF(O2928="","",O2928-S2928)</f>
        <v/>
      </c>
      <c r="Z2928" s="30">
        <f>IF(W2928="","",W2928-S2928)</f>
        <v/>
      </c>
      <c r="AA2928" s="24">
        <f>MATCH(J2928,Matches!$A:$A,0)</f>
        <v/>
      </c>
      <c r="AB2928" s="33" t="n"/>
      <c r="AC2928" s="33" t="n"/>
      <c r="AD2928" s="24" t="n"/>
      <c r="AE2928" s="24" t="n">
        <v>2</v>
      </c>
      <c r="AF2928" s="33" t="n"/>
      <c r="AG2928" s="33" t="n"/>
    </row>
    <row r="2929">
      <c r="A2929" s="24" t="inlineStr">
        <is>
          <t>Wycombe|6</t>
        </is>
      </c>
      <c r="B2929" s="24" t="inlineStr">
        <is>
          <t>E2</t>
        </is>
      </c>
      <c r="C2929" s="24" t="inlineStr">
        <is>
          <t>League One</t>
        </is>
      </c>
      <c r="D2929" s="24" t="inlineStr">
        <is>
          <t>Wycombe</t>
        </is>
      </c>
      <c r="E2929" s="24" t="n">
        <v>6</v>
      </c>
      <c r="F2929" s="24" t="n">
        <v>2</v>
      </c>
      <c r="G2929" s="29" t="n">
        <v>46277.52083333334</v>
      </c>
      <c r="H2929" s="24" t="inlineStr">
        <is>
          <t>Leyton Orient</t>
        </is>
      </c>
      <c r="I2929" s="24" t="inlineStr">
        <is>
          <t>A</t>
        </is>
      </c>
      <c r="J2929" s="24" t="inlineStr">
        <is>
          <t>E2-LeytonOr-Wycombe</t>
        </is>
      </c>
      <c r="K2929" s="24" t="n">
        <v>20</v>
      </c>
      <c r="L2929" s="11">
        <f>IF(INDEX(Matches!$X:$X,AA2929)=0,"",IF(I2929="H",INDEX(Matches!$H:$H,AA2929),INDEX(Matches!$I:$I,AA2929)))</f>
        <v/>
      </c>
      <c r="M2929" s="11">
        <f>IF(INDEX(Matches!$X:$X,AA2929)=0,"",IF(I2929="H",INDEX(Matches!$I:$I,AA2929),INDEX(Matches!$H:$H,AA2929)))</f>
        <v/>
      </c>
      <c r="N2929" s="11">
        <f>IF(L2929="","",IF(L2929&gt;M2929,"W",IF(L2929=M2929,"D","L")))</f>
        <v/>
      </c>
      <c r="O2929" s="11">
        <f>IF(L2929="","",IF(L2929&gt;M2929,3,IF(L2929=M2929,1,0)))</f>
        <v/>
      </c>
      <c r="P2929" s="31">
        <f>IF(I2929="H",INDEX(Matches!$L:$L,AA2929),INDEX(Matches!$N:$N,AA2929))</f>
        <v/>
      </c>
      <c r="Q2929" s="31">
        <f>INDEX(Matches!$M:$M,AA2929)</f>
        <v/>
      </c>
      <c r="R2929" s="31">
        <f>IF(I2929="H",INDEX(Matches!$N:$N,AA2929),INDEX(Matches!$L:$L,AA2929))</f>
        <v/>
      </c>
      <c r="S2929" s="33">
        <f>IF(I2929="H",INDEX(Matches!$O:$O,AA2929),INDEX(Matches!$P:$P,AA2929))</f>
        <v/>
      </c>
      <c r="T2929" s="33">
        <f>IF(INDEX(Matches!$J:$J,AA2929)="","",IF(I2929="H",INDEX(Matches!$J:$J,AA2929),INDEX(Matches!$K:$K,AA2929)))</f>
        <v/>
      </c>
      <c r="U2929" s="33">
        <f>IF(INDEX(Matches!$K:$K,AA2929)="","",IF(I2929="H",INDEX(Matches!$K:$K,AA2929),INDEX(Matches!$J:$J,AA2929)))</f>
        <v/>
      </c>
      <c r="V2929" s="30">
        <f>IF(T2929="","",T2929-U2929)</f>
        <v/>
      </c>
      <c r="W2929" s="33">
        <f>IF(I2929="H",INDEX(Matches!$T:$T,AA2929),INDEX(Matches!$U:$U,AA2929))</f>
        <v/>
      </c>
      <c r="X2929" s="11">
        <f>INDEX(Matches!$X:$X,AA2929)</f>
        <v/>
      </c>
      <c r="Y2929" s="30">
        <f>IF(O2929="","",O2929-S2929)</f>
        <v/>
      </c>
      <c r="Z2929" s="30">
        <f>IF(W2929="","",W2929-S2929)</f>
        <v/>
      </c>
      <c r="AA2929" s="24">
        <f>MATCH(J2929,Matches!$A:$A,0)</f>
        <v/>
      </c>
      <c r="AB2929" s="33" t="n">
        <v>1.33484493674807</v>
      </c>
      <c r="AC2929" s="33" t="n"/>
      <c r="AD2929" s="24" t="n"/>
      <c r="AE2929" s="24" t="n">
        <v>2</v>
      </c>
      <c r="AF2929" s="33" t="n"/>
      <c r="AG2929" s="33" t="n"/>
    </row>
    <row r="2930">
      <c r="A2930" s="24" t="inlineStr">
        <is>
          <t>Wycombe|7</t>
        </is>
      </c>
      <c r="B2930" s="24" t="inlineStr">
        <is>
          <t>E2</t>
        </is>
      </c>
      <c r="C2930" s="24" t="inlineStr">
        <is>
          <t>League One</t>
        </is>
      </c>
      <c r="D2930" s="24" t="inlineStr">
        <is>
          <t>Wycombe</t>
        </is>
      </c>
      <c r="E2930" s="24" t="n">
        <v>7</v>
      </c>
      <c r="F2930" s="24" t="n">
        <v>2</v>
      </c>
      <c r="G2930" s="29" t="n">
        <v>46284.625</v>
      </c>
      <c r="H2930" s="24" t="inlineStr">
        <is>
          <t>Wigan</t>
        </is>
      </c>
      <c r="I2930" s="24" t="inlineStr">
        <is>
          <t>A</t>
        </is>
      </c>
      <c r="J2930" s="24" t="inlineStr">
        <is>
          <t>E2-Wigan-Wycombe</t>
        </is>
      </c>
      <c r="K2930" s="24" t="n">
        <v>14</v>
      </c>
      <c r="L2930" s="11">
        <f>IF(INDEX(Matches!$X:$X,AA2930)=0,"",IF(I2930="H",INDEX(Matches!$H:$H,AA2930),INDEX(Matches!$I:$I,AA2930)))</f>
        <v/>
      </c>
      <c r="M2930" s="11">
        <f>IF(INDEX(Matches!$X:$X,AA2930)=0,"",IF(I2930="H",INDEX(Matches!$I:$I,AA2930),INDEX(Matches!$H:$H,AA2930)))</f>
        <v/>
      </c>
      <c r="N2930" s="11">
        <f>IF(L2930="","",IF(L2930&gt;M2930,"W",IF(L2930=M2930,"D","L")))</f>
        <v/>
      </c>
      <c r="O2930" s="11">
        <f>IF(L2930="","",IF(L2930&gt;M2930,3,IF(L2930=M2930,1,0)))</f>
        <v/>
      </c>
      <c r="P2930" s="31">
        <f>IF(I2930="H",INDEX(Matches!$L:$L,AA2930),INDEX(Matches!$N:$N,AA2930))</f>
        <v/>
      </c>
      <c r="Q2930" s="31">
        <f>INDEX(Matches!$M:$M,AA2930)</f>
        <v/>
      </c>
      <c r="R2930" s="31">
        <f>IF(I2930="H",INDEX(Matches!$N:$N,AA2930),INDEX(Matches!$L:$L,AA2930))</f>
        <v/>
      </c>
      <c r="S2930" s="33">
        <f>IF(I2930="H",INDEX(Matches!$O:$O,AA2930),INDEX(Matches!$P:$P,AA2930))</f>
        <v/>
      </c>
      <c r="T2930" s="33">
        <f>IF(INDEX(Matches!$J:$J,AA2930)="","",IF(I2930="H",INDEX(Matches!$J:$J,AA2930),INDEX(Matches!$K:$K,AA2930)))</f>
        <v/>
      </c>
      <c r="U2930" s="33">
        <f>IF(INDEX(Matches!$K:$K,AA2930)="","",IF(I2930="H",INDEX(Matches!$K:$K,AA2930),INDEX(Matches!$J:$J,AA2930)))</f>
        <v/>
      </c>
      <c r="V2930" s="30">
        <f>IF(T2930="","",T2930-U2930)</f>
        <v/>
      </c>
      <c r="W2930" s="33">
        <f>IF(I2930="H",INDEX(Matches!$T:$T,AA2930),INDEX(Matches!$U:$U,AA2930))</f>
        <v/>
      </c>
      <c r="X2930" s="11">
        <f>INDEX(Matches!$X:$X,AA2930)</f>
        <v/>
      </c>
      <c r="Y2930" s="30">
        <f>IF(O2930="","",O2930-S2930)</f>
        <v/>
      </c>
      <c r="Z2930" s="30">
        <f>IF(W2930="","",W2930-S2930)</f>
        <v/>
      </c>
      <c r="AA2930" s="24">
        <f>MATCH(J2930,Matches!$A:$A,0)</f>
        <v/>
      </c>
      <c r="AB2930" s="33" t="n"/>
      <c r="AC2930" s="33" t="n"/>
      <c r="AD2930" s="24" t="n"/>
      <c r="AE2930" s="24" t="n">
        <v>2</v>
      </c>
      <c r="AF2930" s="33" t="n"/>
      <c r="AG2930" s="33" t="n"/>
    </row>
    <row r="2931">
      <c r="A2931" s="24" t="inlineStr">
        <is>
          <t>Wycombe|8</t>
        </is>
      </c>
      <c r="B2931" s="24" t="inlineStr">
        <is>
          <t>E2</t>
        </is>
      </c>
      <c r="C2931" s="24" t="inlineStr">
        <is>
          <t>League One</t>
        </is>
      </c>
      <c r="D2931" s="24" t="inlineStr">
        <is>
          <t>Wycombe</t>
        </is>
      </c>
      <c r="E2931" s="24" t="n">
        <v>8</v>
      </c>
      <c r="F2931" s="24" t="n">
        <v>2</v>
      </c>
      <c r="G2931" s="29" t="n">
        <v>46291.625</v>
      </c>
      <c r="H2931" s="24" t="inlineStr">
        <is>
          <t>Reading</t>
        </is>
      </c>
      <c r="I2931" s="24" t="inlineStr">
        <is>
          <t>H</t>
        </is>
      </c>
      <c r="J2931" s="24" t="inlineStr">
        <is>
          <t>E2-Wycombe-Reading</t>
        </is>
      </c>
      <c r="K2931" s="24" t="n">
        <v>12</v>
      </c>
      <c r="L2931" s="11">
        <f>IF(INDEX(Matches!$X:$X,AA2931)=0,"",IF(I2931="H",INDEX(Matches!$H:$H,AA2931),INDEX(Matches!$I:$I,AA2931)))</f>
        <v/>
      </c>
      <c r="M2931" s="11">
        <f>IF(INDEX(Matches!$X:$X,AA2931)=0,"",IF(I2931="H",INDEX(Matches!$I:$I,AA2931),INDEX(Matches!$H:$H,AA2931)))</f>
        <v/>
      </c>
      <c r="N2931" s="11">
        <f>IF(L2931="","",IF(L2931&gt;M2931,"W",IF(L2931=M2931,"D","L")))</f>
        <v/>
      </c>
      <c r="O2931" s="11">
        <f>IF(L2931="","",IF(L2931&gt;M2931,3,IF(L2931=M2931,1,0)))</f>
        <v/>
      </c>
      <c r="P2931" s="31">
        <f>IF(I2931="H",INDEX(Matches!$L:$L,AA2931),INDEX(Matches!$N:$N,AA2931))</f>
        <v/>
      </c>
      <c r="Q2931" s="31">
        <f>INDEX(Matches!$M:$M,AA2931)</f>
        <v/>
      </c>
      <c r="R2931" s="31">
        <f>IF(I2931="H",INDEX(Matches!$N:$N,AA2931),INDEX(Matches!$L:$L,AA2931))</f>
        <v/>
      </c>
      <c r="S2931" s="33">
        <f>IF(I2931="H",INDEX(Matches!$O:$O,AA2931),INDEX(Matches!$P:$P,AA2931))</f>
        <v/>
      </c>
      <c r="T2931" s="33">
        <f>IF(INDEX(Matches!$J:$J,AA2931)="","",IF(I2931="H",INDEX(Matches!$J:$J,AA2931),INDEX(Matches!$K:$K,AA2931)))</f>
        <v/>
      </c>
      <c r="U2931" s="33">
        <f>IF(INDEX(Matches!$K:$K,AA2931)="","",IF(I2931="H",INDEX(Matches!$K:$K,AA2931),INDEX(Matches!$J:$J,AA2931)))</f>
        <v/>
      </c>
      <c r="V2931" s="30">
        <f>IF(T2931="","",T2931-U2931)</f>
        <v/>
      </c>
      <c r="W2931" s="33">
        <f>IF(I2931="H",INDEX(Matches!$T:$T,AA2931),INDEX(Matches!$U:$U,AA2931))</f>
        <v/>
      </c>
      <c r="X2931" s="11">
        <f>INDEX(Matches!$X:$X,AA2931)</f>
        <v/>
      </c>
      <c r="Y2931" s="30">
        <f>IF(O2931="","",O2931-S2931)</f>
        <v/>
      </c>
      <c r="Z2931" s="30">
        <f>IF(W2931="","",W2931-S2931)</f>
        <v/>
      </c>
      <c r="AA2931" s="24">
        <f>MATCH(J2931,Matches!$A:$A,0)</f>
        <v/>
      </c>
      <c r="AB2931" s="33" t="n"/>
      <c r="AC2931" s="33" t="n"/>
      <c r="AD2931" s="24" t="n"/>
      <c r="AE2931" s="24" t="n">
        <v>2</v>
      </c>
      <c r="AF2931" s="33" t="n"/>
      <c r="AG2931" s="33" t="n"/>
    </row>
    <row r="2932">
      <c r="A2932" s="24" t="inlineStr">
        <is>
          <t>Wycombe|9</t>
        </is>
      </c>
      <c r="B2932" s="24" t="inlineStr">
        <is>
          <t>E2</t>
        </is>
      </c>
      <c r="C2932" s="24" t="inlineStr">
        <is>
          <t>League One</t>
        </is>
      </c>
      <c r="D2932" s="24" t="inlineStr">
        <is>
          <t>Wycombe</t>
        </is>
      </c>
      <c r="E2932" s="24" t="n">
        <v>9</v>
      </c>
      <c r="F2932" s="24" t="n">
        <v>3</v>
      </c>
      <c r="G2932" s="29" t="n">
        <v>46298.625</v>
      </c>
      <c r="H2932" s="24" t="inlineStr">
        <is>
          <t>Bromley</t>
        </is>
      </c>
      <c r="I2932" s="24" t="inlineStr">
        <is>
          <t>A</t>
        </is>
      </c>
      <c r="J2932" s="24" t="inlineStr">
        <is>
          <t>E2-Bromley-Wycombe</t>
        </is>
      </c>
      <c r="K2932" s="24" t="n">
        <v>24</v>
      </c>
      <c r="L2932" s="11">
        <f>IF(INDEX(Matches!$X:$X,AA2932)=0,"",IF(I2932="H",INDEX(Matches!$H:$H,AA2932),INDEX(Matches!$I:$I,AA2932)))</f>
        <v/>
      </c>
      <c r="M2932" s="11">
        <f>IF(INDEX(Matches!$X:$X,AA2932)=0,"",IF(I2932="H",INDEX(Matches!$I:$I,AA2932),INDEX(Matches!$H:$H,AA2932)))</f>
        <v/>
      </c>
      <c r="N2932" s="11">
        <f>IF(L2932="","",IF(L2932&gt;M2932,"W",IF(L2932=M2932,"D","L")))</f>
        <v/>
      </c>
      <c r="O2932" s="11">
        <f>IF(L2932="","",IF(L2932&gt;M2932,3,IF(L2932=M2932,1,0)))</f>
        <v/>
      </c>
      <c r="P2932" s="31">
        <f>IF(I2932="H",INDEX(Matches!$L:$L,AA2932),INDEX(Matches!$N:$N,AA2932))</f>
        <v/>
      </c>
      <c r="Q2932" s="31">
        <f>INDEX(Matches!$M:$M,AA2932)</f>
        <v/>
      </c>
      <c r="R2932" s="31">
        <f>IF(I2932="H",INDEX(Matches!$N:$N,AA2932),INDEX(Matches!$L:$L,AA2932))</f>
        <v/>
      </c>
      <c r="S2932" s="33">
        <f>IF(I2932="H",INDEX(Matches!$O:$O,AA2932),INDEX(Matches!$P:$P,AA2932))</f>
        <v/>
      </c>
      <c r="T2932" s="33">
        <f>IF(INDEX(Matches!$J:$J,AA2932)="","",IF(I2932="H",INDEX(Matches!$J:$J,AA2932),INDEX(Matches!$K:$K,AA2932)))</f>
        <v/>
      </c>
      <c r="U2932" s="33">
        <f>IF(INDEX(Matches!$K:$K,AA2932)="","",IF(I2932="H",INDEX(Matches!$K:$K,AA2932),INDEX(Matches!$J:$J,AA2932)))</f>
        <v/>
      </c>
      <c r="V2932" s="30">
        <f>IF(T2932="","",T2932-U2932)</f>
        <v/>
      </c>
      <c r="W2932" s="33">
        <f>IF(I2932="H",INDEX(Matches!$T:$T,AA2932),INDEX(Matches!$U:$U,AA2932))</f>
        <v/>
      </c>
      <c r="X2932" s="11">
        <f>INDEX(Matches!$X:$X,AA2932)</f>
        <v/>
      </c>
      <c r="Y2932" s="30">
        <f>IF(O2932="","",O2932-S2932)</f>
        <v/>
      </c>
      <c r="Z2932" s="30">
        <f>IF(W2932="","",W2932-S2932)</f>
        <v/>
      </c>
      <c r="AA2932" s="24">
        <f>MATCH(J2932,Matches!$A:$A,0)</f>
        <v/>
      </c>
      <c r="AB2932" s="33" t="n"/>
      <c r="AC2932" s="33" t="n">
        <v>1.584665968945851</v>
      </c>
      <c r="AD2932" s="24" t="n"/>
      <c r="AE2932" s="24" t="n">
        <v>3</v>
      </c>
      <c r="AF2932" s="33" t="n"/>
      <c r="AG2932" s="33" t="n"/>
    </row>
    <row r="2933">
      <c r="A2933" s="24" t="inlineStr">
        <is>
          <t>Wycombe|10</t>
        </is>
      </c>
      <c r="B2933" s="24" t="inlineStr">
        <is>
          <t>E2</t>
        </is>
      </c>
      <c r="C2933" s="24" t="inlineStr">
        <is>
          <t>League One</t>
        </is>
      </c>
      <c r="D2933" s="24" t="inlineStr">
        <is>
          <t>Wycombe</t>
        </is>
      </c>
      <c r="E2933" s="24" t="n">
        <v>10</v>
      </c>
      <c r="F2933" s="24" t="n">
        <v>3</v>
      </c>
      <c r="G2933" s="29" t="n">
        <v>46305.625</v>
      </c>
      <c r="H2933" s="24" t="inlineStr">
        <is>
          <t>Luton</t>
        </is>
      </c>
      <c r="I2933" s="24" t="inlineStr">
        <is>
          <t>H</t>
        </is>
      </c>
      <c r="J2933" s="24" t="inlineStr">
        <is>
          <t>E2-Wycombe-Luton</t>
        </is>
      </c>
      <c r="K2933" s="24" t="n">
        <v>3</v>
      </c>
      <c r="L2933" s="11">
        <f>IF(INDEX(Matches!$X:$X,AA2933)=0,"",IF(I2933="H",INDEX(Matches!$H:$H,AA2933),INDEX(Matches!$I:$I,AA2933)))</f>
        <v/>
      </c>
      <c r="M2933" s="11">
        <f>IF(INDEX(Matches!$X:$X,AA2933)=0,"",IF(I2933="H",INDEX(Matches!$I:$I,AA2933),INDEX(Matches!$H:$H,AA2933)))</f>
        <v/>
      </c>
      <c r="N2933" s="11">
        <f>IF(L2933="","",IF(L2933&gt;M2933,"W",IF(L2933=M2933,"D","L")))</f>
        <v/>
      </c>
      <c r="O2933" s="11">
        <f>IF(L2933="","",IF(L2933&gt;M2933,3,IF(L2933=M2933,1,0)))</f>
        <v/>
      </c>
      <c r="P2933" s="31">
        <f>IF(I2933="H",INDEX(Matches!$L:$L,AA2933),INDEX(Matches!$N:$N,AA2933))</f>
        <v/>
      </c>
      <c r="Q2933" s="31">
        <f>INDEX(Matches!$M:$M,AA2933)</f>
        <v/>
      </c>
      <c r="R2933" s="31">
        <f>IF(I2933="H",INDEX(Matches!$N:$N,AA2933),INDEX(Matches!$L:$L,AA2933))</f>
        <v/>
      </c>
      <c r="S2933" s="33">
        <f>IF(I2933="H",INDEX(Matches!$O:$O,AA2933),INDEX(Matches!$P:$P,AA2933))</f>
        <v/>
      </c>
      <c r="T2933" s="33">
        <f>IF(INDEX(Matches!$J:$J,AA2933)="","",IF(I2933="H",INDEX(Matches!$J:$J,AA2933),INDEX(Matches!$K:$K,AA2933)))</f>
        <v/>
      </c>
      <c r="U2933" s="33">
        <f>IF(INDEX(Matches!$K:$K,AA2933)="","",IF(I2933="H",INDEX(Matches!$K:$K,AA2933),INDEX(Matches!$J:$J,AA2933)))</f>
        <v/>
      </c>
      <c r="V2933" s="30">
        <f>IF(T2933="","",T2933-U2933)</f>
        <v/>
      </c>
      <c r="W2933" s="33">
        <f>IF(I2933="H",INDEX(Matches!$T:$T,AA2933),INDEX(Matches!$U:$U,AA2933))</f>
        <v/>
      </c>
      <c r="X2933" s="11">
        <f>INDEX(Matches!$X:$X,AA2933)</f>
        <v/>
      </c>
      <c r="Y2933" s="30">
        <f>IF(O2933="","",O2933-S2933)</f>
        <v/>
      </c>
      <c r="Z2933" s="30">
        <f>IF(W2933="","",W2933-S2933)</f>
        <v/>
      </c>
      <c r="AA2933" s="24">
        <f>MATCH(J2933,Matches!$A:$A,0)</f>
        <v/>
      </c>
      <c r="AB2933" s="33" t="n"/>
      <c r="AC2933" s="33" t="n"/>
      <c r="AD2933" s="24" t="n"/>
      <c r="AE2933" s="24" t="n">
        <v>3</v>
      </c>
      <c r="AF2933" s="33" t="n"/>
      <c r="AG2933" s="33" t="n"/>
    </row>
    <row r="2934">
      <c r="A2934" s="24" t="inlineStr">
        <is>
          <t>Wycombe|11</t>
        </is>
      </c>
      <c r="B2934" s="24" t="inlineStr">
        <is>
          <t>E2</t>
        </is>
      </c>
      <c r="C2934" s="24" t="inlineStr">
        <is>
          <t>League One</t>
        </is>
      </c>
      <c r="D2934" s="24" t="inlineStr">
        <is>
          <t>Wycombe</t>
        </is>
      </c>
      <c r="E2934" s="24" t="n">
        <v>11</v>
      </c>
      <c r="F2934" s="24" t="n">
        <v>3</v>
      </c>
      <c r="G2934" s="29" t="n">
        <v>46312.625</v>
      </c>
      <c r="H2934" s="24" t="inlineStr">
        <is>
          <t>Notts County</t>
        </is>
      </c>
      <c r="I2934" s="24" t="inlineStr">
        <is>
          <t>H</t>
        </is>
      </c>
      <c r="J2934" s="24" t="inlineStr">
        <is>
          <t>E2-Wycombe-NottsCou</t>
        </is>
      </c>
      <c r="K2934" s="24" t="n">
        <v>18</v>
      </c>
      <c r="L2934" s="11">
        <f>IF(INDEX(Matches!$X:$X,AA2934)=0,"",IF(I2934="H",INDEX(Matches!$H:$H,AA2934),INDEX(Matches!$I:$I,AA2934)))</f>
        <v/>
      </c>
      <c r="M2934" s="11">
        <f>IF(INDEX(Matches!$X:$X,AA2934)=0,"",IF(I2934="H",INDEX(Matches!$I:$I,AA2934),INDEX(Matches!$H:$H,AA2934)))</f>
        <v/>
      </c>
      <c r="N2934" s="11">
        <f>IF(L2934="","",IF(L2934&gt;M2934,"W",IF(L2934=M2934,"D","L")))</f>
        <v/>
      </c>
      <c r="O2934" s="11">
        <f>IF(L2934="","",IF(L2934&gt;M2934,3,IF(L2934=M2934,1,0)))</f>
        <v/>
      </c>
      <c r="P2934" s="31">
        <f>IF(I2934="H",INDEX(Matches!$L:$L,AA2934),INDEX(Matches!$N:$N,AA2934))</f>
        <v/>
      </c>
      <c r="Q2934" s="31">
        <f>INDEX(Matches!$M:$M,AA2934)</f>
        <v/>
      </c>
      <c r="R2934" s="31">
        <f>IF(I2934="H",INDEX(Matches!$N:$N,AA2934),INDEX(Matches!$L:$L,AA2934))</f>
        <v/>
      </c>
      <c r="S2934" s="33">
        <f>IF(I2934="H",INDEX(Matches!$O:$O,AA2934),INDEX(Matches!$P:$P,AA2934))</f>
        <v/>
      </c>
      <c r="T2934" s="33">
        <f>IF(INDEX(Matches!$J:$J,AA2934)="","",IF(I2934="H",INDEX(Matches!$J:$J,AA2934),INDEX(Matches!$K:$K,AA2934)))</f>
        <v/>
      </c>
      <c r="U2934" s="33">
        <f>IF(INDEX(Matches!$K:$K,AA2934)="","",IF(I2934="H",INDEX(Matches!$K:$K,AA2934),INDEX(Matches!$J:$J,AA2934)))</f>
        <v/>
      </c>
      <c r="V2934" s="30">
        <f>IF(T2934="","",T2934-U2934)</f>
        <v/>
      </c>
      <c r="W2934" s="33">
        <f>IF(I2934="H",INDEX(Matches!$T:$T,AA2934),INDEX(Matches!$U:$U,AA2934))</f>
        <v/>
      </c>
      <c r="X2934" s="11">
        <f>INDEX(Matches!$X:$X,AA2934)</f>
        <v/>
      </c>
      <c r="Y2934" s="30">
        <f>IF(O2934="","",O2934-S2934)</f>
        <v/>
      </c>
      <c r="Z2934" s="30">
        <f>IF(W2934="","",W2934-S2934)</f>
        <v/>
      </c>
      <c r="AA2934" s="24">
        <f>MATCH(J2934,Matches!$A:$A,0)</f>
        <v/>
      </c>
      <c r="AB2934" s="33" t="n"/>
      <c r="AC2934" s="33" t="n"/>
      <c r="AD2934" s="24" t="n"/>
      <c r="AE2934" s="24" t="n">
        <v>3</v>
      </c>
      <c r="AF2934" s="33" t="n"/>
      <c r="AG2934" s="33" t="n"/>
    </row>
    <row r="2935">
      <c r="A2935" s="24" t="inlineStr">
        <is>
          <t>Wycombe|12</t>
        </is>
      </c>
      <c r="B2935" s="24" t="inlineStr">
        <is>
          <t>E2</t>
        </is>
      </c>
      <c r="C2935" s="24" t="inlineStr">
        <is>
          <t>League One</t>
        </is>
      </c>
      <c r="D2935" s="24" t="inlineStr">
        <is>
          <t>Wycombe</t>
        </is>
      </c>
      <c r="E2935" s="24" t="n">
        <v>12</v>
      </c>
      <c r="F2935" s="24" t="n">
        <v>3</v>
      </c>
      <c r="G2935" s="29" t="n">
        <v>46315.82291666666</v>
      </c>
      <c r="H2935" s="24" t="inlineStr">
        <is>
          <t>Cambridge</t>
        </is>
      </c>
      <c r="I2935" s="24" t="inlineStr">
        <is>
          <t>A</t>
        </is>
      </c>
      <c r="J2935" s="24" t="inlineStr">
        <is>
          <t>E2-Cambridg-Wycombe</t>
        </is>
      </c>
      <c r="K2935" s="24" t="n">
        <v>21</v>
      </c>
      <c r="L2935" s="11">
        <f>IF(INDEX(Matches!$X:$X,AA2935)=0,"",IF(I2935="H",INDEX(Matches!$H:$H,AA2935),INDEX(Matches!$I:$I,AA2935)))</f>
        <v/>
      </c>
      <c r="M2935" s="11">
        <f>IF(INDEX(Matches!$X:$X,AA2935)=0,"",IF(I2935="H",INDEX(Matches!$I:$I,AA2935),INDEX(Matches!$H:$H,AA2935)))</f>
        <v/>
      </c>
      <c r="N2935" s="11">
        <f>IF(L2935="","",IF(L2935&gt;M2935,"W",IF(L2935=M2935,"D","L")))</f>
        <v/>
      </c>
      <c r="O2935" s="11">
        <f>IF(L2935="","",IF(L2935&gt;M2935,3,IF(L2935=M2935,1,0)))</f>
        <v/>
      </c>
      <c r="P2935" s="31">
        <f>IF(I2935="H",INDEX(Matches!$L:$L,AA2935),INDEX(Matches!$N:$N,AA2935))</f>
        <v/>
      </c>
      <c r="Q2935" s="31">
        <f>INDEX(Matches!$M:$M,AA2935)</f>
        <v/>
      </c>
      <c r="R2935" s="31">
        <f>IF(I2935="H",INDEX(Matches!$N:$N,AA2935),INDEX(Matches!$L:$L,AA2935))</f>
        <v/>
      </c>
      <c r="S2935" s="33">
        <f>IF(I2935="H",INDEX(Matches!$O:$O,AA2935),INDEX(Matches!$P:$P,AA2935))</f>
        <v/>
      </c>
      <c r="T2935" s="33">
        <f>IF(INDEX(Matches!$J:$J,AA2935)="","",IF(I2935="H",INDEX(Matches!$J:$J,AA2935),INDEX(Matches!$K:$K,AA2935)))</f>
        <v/>
      </c>
      <c r="U2935" s="33">
        <f>IF(INDEX(Matches!$K:$K,AA2935)="","",IF(I2935="H",INDEX(Matches!$K:$K,AA2935),INDEX(Matches!$J:$J,AA2935)))</f>
        <v/>
      </c>
      <c r="V2935" s="30">
        <f>IF(T2935="","",T2935-U2935)</f>
        <v/>
      </c>
      <c r="W2935" s="33">
        <f>IF(I2935="H",INDEX(Matches!$T:$T,AA2935),INDEX(Matches!$U:$U,AA2935))</f>
        <v/>
      </c>
      <c r="X2935" s="11">
        <f>INDEX(Matches!$X:$X,AA2935)</f>
        <v/>
      </c>
      <c r="Y2935" s="30">
        <f>IF(O2935="","",O2935-S2935)</f>
        <v/>
      </c>
      <c r="Z2935" s="30">
        <f>IF(W2935="","",W2935-S2935)</f>
        <v/>
      </c>
      <c r="AA2935" s="24">
        <f>MATCH(J2935,Matches!$A:$A,0)</f>
        <v/>
      </c>
      <c r="AB2935" s="33" t="n"/>
      <c r="AC2935" s="33" t="n"/>
      <c r="AD2935" s="24" t="n"/>
      <c r="AE2935" s="24" t="n">
        <v>3</v>
      </c>
      <c r="AF2935" s="33" t="n"/>
      <c r="AG2935" s="33" t="n"/>
    </row>
    <row r="2936">
      <c r="A2936" s="24" t="inlineStr">
        <is>
          <t>Wycombe|13</t>
        </is>
      </c>
      <c r="B2936" s="24" t="inlineStr">
        <is>
          <t>E2</t>
        </is>
      </c>
      <c r="C2936" s="24" t="inlineStr">
        <is>
          <t>League One</t>
        </is>
      </c>
      <c r="D2936" s="24" t="inlineStr">
        <is>
          <t>Wycombe</t>
        </is>
      </c>
      <c r="E2936" s="24" t="n">
        <v>13</v>
      </c>
      <c r="F2936" s="24" t="n">
        <v>4</v>
      </c>
      <c r="G2936" s="29" t="n">
        <v>46319.625</v>
      </c>
      <c r="H2936" s="24" t="inlineStr">
        <is>
          <t>AFC Wimbledon</t>
        </is>
      </c>
      <c r="I2936" s="24" t="inlineStr">
        <is>
          <t>A</t>
        </is>
      </c>
      <c r="J2936" s="24" t="inlineStr">
        <is>
          <t>E2-AFCWimbl-Wycombe</t>
        </is>
      </c>
      <c r="K2936" s="24" t="n">
        <v>23</v>
      </c>
      <c r="L2936" s="11">
        <f>IF(INDEX(Matches!$X:$X,AA2936)=0,"",IF(I2936="H",INDEX(Matches!$H:$H,AA2936),INDEX(Matches!$I:$I,AA2936)))</f>
        <v/>
      </c>
      <c r="M2936" s="11">
        <f>IF(INDEX(Matches!$X:$X,AA2936)=0,"",IF(I2936="H",INDEX(Matches!$I:$I,AA2936),INDEX(Matches!$H:$H,AA2936)))</f>
        <v/>
      </c>
      <c r="N2936" s="11">
        <f>IF(L2936="","",IF(L2936&gt;M2936,"W",IF(L2936=M2936,"D","L")))</f>
        <v/>
      </c>
      <c r="O2936" s="11">
        <f>IF(L2936="","",IF(L2936&gt;M2936,3,IF(L2936=M2936,1,0)))</f>
        <v/>
      </c>
      <c r="P2936" s="31">
        <f>IF(I2936="H",INDEX(Matches!$L:$L,AA2936),INDEX(Matches!$N:$N,AA2936))</f>
        <v/>
      </c>
      <c r="Q2936" s="31">
        <f>INDEX(Matches!$M:$M,AA2936)</f>
        <v/>
      </c>
      <c r="R2936" s="31">
        <f>IF(I2936="H",INDEX(Matches!$N:$N,AA2936),INDEX(Matches!$L:$L,AA2936))</f>
        <v/>
      </c>
      <c r="S2936" s="33">
        <f>IF(I2936="H",INDEX(Matches!$O:$O,AA2936),INDEX(Matches!$P:$P,AA2936))</f>
        <v/>
      </c>
      <c r="T2936" s="33">
        <f>IF(INDEX(Matches!$J:$J,AA2936)="","",IF(I2936="H",INDEX(Matches!$J:$J,AA2936),INDEX(Matches!$K:$K,AA2936)))</f>
        <v/>
      </c>
      <c r="U2936" s="33">
        <f>IF(INDEX(Matches!$K:$K,AA2936)="","",IF(I2936="H",INDEX(Matches!$K:$K,AA2936),INDEX(Matches!$J:$J,AA2936)))</f>
        <v/>
      </c>
      <c r="V2936" s="30">
        <f>IF(T2936="","",T2936-U2936)</f>
        <v/>
      </c>
      <c r="W2936" s="33">
        <f>IF(I2936="H",INDEX(Matches!$T:$T,AA2936),INDEX(Matches!$U:$U,AA2936))</f>
        <v/>
      </c>
      <c r="X2936" s="11">
        <f>INDEX(Matches!$X:$X,AA2936)</f>
        <v/>
      </c>
      <c r="Y2936" s="30">
        <f>IF(O2936="","",O2936-S2936)</f>
        <v/>
      </c>
      <c r="Z2936" s="30">
        <f>IF(W2936="","",W2936-S2936)</f>
        <v/>
      </c>
      <c r="AA2936" s="24">
        <f>MATCH(J2936,Matches!$A:$A,0)</f>
        <v/>
      </c>
      <c r="AB2936" s="33" t="n"/>
      <c r="AC2936" s="33" t="n">
        <v>1.50075061416197</v>
      </c>
      <c r="AD2936" s="24" t="n"/>
      <c r="AE2936" s="24" t="n">
        <v>4</v>
      </c>
      <c r="AF2936" s="33" t="n"/>
      <c r="AG2936" s="33" t="n"/>
    </row>
    <row r="2937">
      <c r="A2937" s="24" t="inlineStr">
        <is>
          <t>Wycombe|14</t>
        </is>
      </c>
      <c r="B2937" s="24" t="inlineStr">
        <is>
          <t>E2</t>
        </is>
      </c>
      <c r="C2937" s="24" t="inlineStr">
        <is>
          <t>League One</t>
        </is>
      </c>
      <c r="D2937" s="24" t="inlineStr">
        <is>
          <t>Wycombe</t>
        </is>
      </c>
      <c r="E2937" s="24" t="n">
        <v>14</v>
      </c>
      <c r="F2937" s="24" t="n">
        <v>4</v>
      </c>
      <c r="G2937" s="29" t="n">
        <v>46326.625</v>
      </c>
      <c r="H2937" s="24" t="inlineStr">
        <is>
          <t>Burton</t>
        </is>
      </c>
      <c r="I2937" s="24" t="inlineStr">
        <is>
          <t>H</t>
        </is>
      </c>
      <c r="J2937" s="24" t="inlineStr">
        <is>
          <t>E2-Wycombe-Burton</t>
        </is>
      </c>
      <c r="K2937" s="24" t="n">
        <v>22</v>
      </c>
      <c r="L2937" s="11">
        <f>IF(INDEX(Matches!$X:$X,AA2937)=0,"",IF(I2937="H",INDEX(Matches!$H:$H,AA2937),INDEX(Matches!$I:$I,AA2937)))</f>
        <v/>
      </c>
      <c r="M2937" s="11">
        <f>IF(INDEX(Matches!$X:$X,AA2937)=0,"",IF(I2937="H",INDEX(Matches!$I:$I,AA2937),INDEX(Matches!$H:$H,AA2937)))</f>
        <v/>
      </c>
      <c r="N2937" s="11">
        <f>IF(L2937="","",IF(L2937&gt;M2937,"W",IF(L2937=M2937,"D","L")))</f>
        <v/>
      </c>
      <c r="O2937" s="11">
        <f>IF(L2937="","",IF(L2937&gt;M2937,3,IF(L2937=M2937,1,0)))</f>
        <v/>
      </c>
      <c r="P2937" s="31">
        <f>IF(I2937="H",INDEX(Matches!$L:$L,AA2937),INDEX(Matches!$N:$N,AA2937))</f>
        <v/>
      </c>
      <c r="Q2937" s="31">
        <f>INDEX(Matches!$M:$M,AA2937)</f>
        <v/>
      </c>
      <c r="R2937" s="31">
        <f>IF(I2937="H",INDEX(Matches!$N:$N,AA2937),INDEX(Matches!$L:$L,AA2937))</f>
        <v/>
      </c>
      <c r="S2937" s="33">
        <f>IF(I2937="H",INDEX(Matches!$O:$O,AA2937),INDEX(Matches!$P:$P,AA2937))</f>
        <v/>
      </c>
      <c r="T2937" s="33">
        <f>IF(INDEX(Matches!$J:$J,AA2937)="","",IF(I2937="H",INDEX(Matches!$J:$J,AA2937),INDEX(Matches!$K:$K,AA2937)))</f>
        <v/>
      </c>
      <c r="U2937" s="33">
        <f>IF(INDEX(Matches!$K:$K,AA2937)="","",IF(I2937="H",INDEX(Matches!$K:$K,AA2937),INDEX(Matches!$J:$J,AA2937)))</f>
        <v/>
      </c>
      <c r="V2937" s="30">
        <f>IF(T2937="","",T2937-U2937)</f>
        <v/>
      </c>
      <c r="W2937" s="33">
        <f>IF(I2937="H",INDEX(Matches!$T:$T,AA2937),INDEX(Matches!$U:$U,AA2937))</f>
        <v/>
      </c>
      <c r="X2937" s="11">
        <f>INDEX(Matches!$X:$X,AA2937)</f>
        <v/>
      </c>
      <c r="Y2937" s="30">
        <f>IF(O2937="","",O2937-S2937)</f>
        <v/>
      </c>
      <c r="Z2937" s="30">
        <f>IF(W2937="","",W2937-S2937)</f>
        <v/>
      </c>
      <c r="AA2937" s="24">
        <f>MATCH(J2937,Matches!$A:$A,0)</f>
        <v/>
      </c>
      <c r="AB2937" s="33" t="n"/>
      <c r="AC2937" s="33" t="n">
        <v>1.782321665066255</v>
      </c>
      <c r="AD2937" s="24" t="n"/>
      <c r="AE2937" s="24" t="n">
        <v>4</v>
      </c>
      <c r="AF2937" s="33" t="n"/>
      <c r="AG2937" s="33" t="n"/>
    </row>
    <row r="2938">
      <c r="A2938" s="24" t="inlineStr">
        <is>
          <t>Wycombe|15</t>
        </is>
      </c>
      <c r="B2938" s="24" t="inlineStr">
        <is>
          <t>E2</t>
        </is>
      </c>
      <c r="C2938" s="24" t="inlineStr">
        <is>
          <t>League One</t>
        </is>
      </c>
      <c r="D2938" s="24" t="inlineStr">
        <is>
          <t>Wycombe</t>
        </is>
      </c>
      <c r="E2938" s="24" t="n">
        <v>15</v>
      </c>
      <c r="F2938" s="24" t="n">
        <v>4</v>
      </c>
      <c r="G2938" s="29" t="n">
        <v>46340.625</v>
      </c>
      <c r="H2938" s="24" t="inlineStr">
        <is>
          <t>Huddersfield</t>
        </is>
      </c>
      <c r="I2938" s="24" t="inlineStr">
        <is>
          <t>H</t>
        </is>
      </c>
      <c r="J2938" s="24" t="inlineStr">
        <is>
          <t>E2-Wycombe-Huddersf</t>
        </is>
      </c>
      <c r="K2938" s="24" t="n">
        <v>4</v>
      </c>
      <c r="L2938" s="11">
        <f>IF(INDEX(Matches!$X:$X,AA2938)=0,"",IF(I2938="H",INDEX(Matches!$H:$H,AA2938),INDEX(Matches!$I:$I,AA2938)))</f>
        <v/>
      </c>
      <c r="M2938" s="11">
        <f>IF(INDEX(Matches!$X:$X,AA2938)=0,"",IF(I2938="H",INDEX(Matches!$I:$I,AA2938),INDEX(Matches!$H:$H,AA2938)))</f>
        <v/>
      </c>
      <c r="N2938" s="11">
        <f>IF(L2938="","",IF(L2938&gt;M2938,"W",IF(L2938=M2938,"D","L")))</f>
        <v/>
      </c>
      <c r="O2938" s="11">
        <f>IF(L2938="","",IF(L2938&gt;M2938,3,IF(L2938=M2938,1,0)))</f>
        <v/>
      </c>
      <c r="P2938" s="31">
        <f>IF(I2938="H",INDEX(Matches!$L:$L,AA2938),INDEX(Matches!$N:$N,AA2938))</f>
        <v/>
      </c>
      <c r="Q2938" s="31">
        <f>INDEX(Matches!$M:$M,AA2938)</f>
        <v/>
      </c>
      <c r="R2938" s="31">
        <f>IF(I2938="H",INDEX(Matches!$N:$N,AA2938),INDEX(Matches!$L:$L,AA2938))</f>
        <v/>
      </c>
      <c r="S2938" s="33">
        <f>IF(I2938="H",INDEX(Matches!$O:$O,AA2938),INDEX(Matches!$P:$P,AA2938))</f>
        <v/>
      </c>
      <c r="T2938" s="33">
        <f>IF(INDEX(Matches!$J:$J,AA2938)="","",IF(I2938="H",INDEX(Matches!$J:$J,AA2938),INDEX(Matches!$K:$K,AA2938)))</f>
        <v/>
      </c>
      <c r="U2938" s="33">
        <f>IF(INDEX(Matches!$K:$K,AA2938)="","",IF(I2938="H",INDEX(Matches!$K:$K,AA2938),INDEX(Matches!$J:$J,AA2938)))</f>
        <v/>
      </c>
      <c r="V2938" s="30">
        <f>IF(T2938="","",T2938-U2938)</f>
        <v/>
      </c>
      <c r="W2938" s="33">
        <f>IF(I2938="H",INDEX(Matches!$T:$T,AA2938),INDEX(Matches!$U:$U,AA2938))</f>
        <v/>
      </c>
      <c r="X2938" s="11">
        <f>INDEX(Matches!$X:$X,AA2938)</f>
        <v/>
      </c>
      <c r="Y2938" s="30">
        <f>IF(O2938="","",O2938-S2938)</f>
        <v/>
      </c>
      <c r="Z2938" s="30">
        <f>IF(W2938="","",W2938-S2938)</f>
        <v/>
      </c>
      <c r="AA2938" s="24">
        <f>MATCH(J2938,Matches!$A:$A,0)</f>
        <v/>
      </c>
      <c r="AB2938" s="33" t="n"/>
      <c r="AC2938" s="33" t="n">
        <v>1.346869141778908</v>
      </c>
      <c r="AD2938" s="24" t="n"/>
      <c r="AE2938" s="24" t="n">
        <v>4</v>
      </c>
      <c r="AF2938" s="33" t="n"/>
      <c r="AG2938" s="33" t="n"/>
    </row>
    <row r="2939">
      <c r="A2939" s="24" t="inlineStr">
        <is>
          <t>Wycombe|16</t>
        </is>
      </c>
      <c r="B2939" s="24" t="inlineStr">
        <is>
          <t>E2</t>
        </is>
      </c>
      <c r="C2939" s="24" t="inlineStr">
        <is>
          <t>League One</t>
        </is>
      </c>
      <c r="D2939" s="24" t="inlineStr">
        <is>
          <t>Wycombe</t>
        </is>
      </c>
      <c r="E2939" s="24" t="n">
        <v>16</v>
      </c>
      <c r="F2939" s="24" t="n">
        <v>4</v>
      </c>
      <c r="G2939" s="29" t="n">
        <v>46347.625</v>
      </c>
      <c r="H2939" s="24" t="inlineStr">
        <is>
          <t>Oxford</t>
        </is>
      </c>
      <c r="I2939" s="24" t="inlineStr">
        <is>
          <t>A</t>
        </is>
      </c>
      <c r="J2939" s="24" t="inlineStr">
        <is>
          <t>E2-Oxford-Wycombe</t>
        </is>
      </c>
      <c r="K2939" s="24" t="n">
        <v>11</v>
      </c>
      <c r="L2939" s="11">
        <f>IF(INDEX(Matches!$X:$X,AA2939)=0,"",IF(I2939="H",INDEX(Matches!$H:$H,AA2939),INDEX(Matches!$I:$I,AA2939)))</f>
        <v/>
      </c>
      <c r="M2939" s="11">
        <f>IF(INDEX(Matches!$X:$X,AA2939)=0,"",IF(I2939="H",INDEX(Matches!$I:$I,AA2939),INDEX(Matches!$H:$H,AA2939)))</f>
        <v/>
      </c>
      <c r="N2939" s="11">
        <f>IF(L2939="","",IF(L2939&gt;M2939,"W",IF(L2939=M2939,"D","L")))</f>
        <v/>
      </c>
      <c r="O2939" s="11">
        <f>IF(L2939="","",IF(L2939&gt;M2939,3,IF(L2939=M2939,1,0)))</f>
        <v/>
      </c>
      <c r="P2939" s="31">
        <f>IF(I2939="H",INDEX(Matches!$L:$L,AA2939),INDEX(Matches!$N:$N,AA2939))</f>
        <v/>
      </c>
      <c r="Q2939" s="31">
        <f>INDEX(Matches!$M:$M,AA2939)</f>
        <v/>
      </c>
      <c r="R2939" s="31">
        <f>IF(I2939="H",INDEX(Matches!$N:$N,AA2939),INDEX(Matches!$L:$L,AA2939))</f>
        <v/>
      </c>
      <c r="S2939" s="33">
        <f>IF(I2939="H",INDEX(Matches!$O:$O,AA2939),INDEX(Matches!$P:$P,AA2939))</f>
        <v/>
      </c>
      <c r="T2939" s="33">
        <f>IF(INDEX(Matches!$J:$J,AA2939)="","",IF(I2939="H",INDEX(Matches!$J:$J,AA2939),INDEX(Matches!$K:$K,AA2939)))</f>
        <v/>
      </c>
      <c r="U2939" s="33">
        <f>IF(INDEX(Matches!$K:$K,AA2939)="","",IF(I2939="H",INDEX(Matches!$K:$K,AA2939),INDEX(Matches!$J:$J,AA2939)))</f>
        <v/>
      </c>
      <c r="V2939" s="30">
        <f>IF(T2939="","",T2939-U2939)</f>
        <v/>
      </c>
      <c r="W2939" s="33">
        <f>IF(I2939="H",INDEX(Matches!$T:$T,AA2939),INDEX(Matches!$U:$U,AA2939))</f>
        <v/>
      </c>
      <c r="X2939" s="11">
        <f>INDEX(Matches!$X:$X,AA2939)</f>
        <v/>
      </c>
      <c r="Y2939" s="30">
        <f>IF(O2939="","",O2939-S2939)</f>
        <v/>
      </c>
      <c r="Z2939" s="30">
        <f>IF(W2939="","",W2939-S2939)</f>
        <v/>
      </c>
      <c r="AA2939" s="24">
        <f>MATCH(J2939,Matches!$A:$A,0)</f>
        <v/>
      </c>
      <c r="AB2939" s="33" t="n"/>
      <c r="AC2939" s="33" t="n">
        <v>1.267077110960753</v>
      </c>
      <c r="AD2939" s="24" t="n"/>
      <c r="AE2939" s="24" t="n">
        <v>4</v>
      </c>
      <c r="AF2939" s="33" t="n"/>
      <c r="AG2939" s="33" t="n"/>
    </row>
    <row r="2940">
      <c r="A2940" s="24" t="inlineStr">
        <is>
          <t>Wycombe|17</t>
        </is>
      </c>
      <c r="B2940" s="24" t="inlineStr">
        <is>
          <t>E2</t>
        </is>
      </c>
      <c r="C2940" s="24" t="inlineStr">
        <is>
          <t>League One</t>
        </is>
      </c>
      <c r="D2940" s="24" t="inlineStr">
        <is>
          <t>Wycombe</t>
        </is>
      </c>
      <c r="E2940" s="24" t="n">
        <v>17</v>
      </c>
      <c r="F2940" s="24" t="n">
        <v>5</v>
      </c>
      <c r="G2940" s="29" t="n">
        <v>46354.625</v>
      </c>
      <c r="H2940" s="24" t="inlineStr">
        <is>
          <t>Bradford</t>
        </is>
      </c>
      <c r="I2940" s="24" t="inlineStr">
        <is>
          <t>H</t>
        </is>
      </c>
      <c r="J2940" s="24" t="inlineStr">
        <is>
          <t>E2-Wycombe-Bradford</t>
        </is>
      </c>
      <c r="K2940" s="24" t="n">
        <v>8</v>
      </c>
      <c r="L2940" s="11">
        <f>IF(INDEX(Matches!$X:$X,AA2940)=0,"",IF(I2940="H",INDEX(Matches!$H:$H,AA2940),INDEX(Matches!$I:$I,AA2940)))</f>
        <v/>
      </c>
      <c r="M2940" s="11">
        <f>IF(INDEX(Matches!$X:$X,AA2940)=0,"",IF(I2940="H",INDEX(Matches!$I:$I,AA2940),INDEX(Matches!$H:$H,AA2940)))</f>
        <v/>
      </c>
      <c r="N2940" s="11">
        <f>IF(L2940="","",IF(L2940&gt;M2940,"W",IF(L2940=M2940,"D","L")))</f>
        <v/>
      </c>
      <c r="O2940" s="11">
        <f>IF(L2940="","",IF(L2940&gt;M2940,3,IF(L2940=M2940,1,0)))</f>
        <v/>
      </c>
      <c r="P2940" s="31">
        <f>IF(I2940="H",INDEX(Matches!$L:$L,AA2940),INDEX(Matches!$N:$N,AA2940))</f>
        <v/>
      </c>
      <c r="Q2940" s="31">
        <f>INDEX(Matches!$M:$M,AA2940)</f>
        <v/>
      </c>
      <c r="R2940" s="31">
        <f>IF(I2940="H",INDEX(Matches!$N:$N,AA2940),INDEX(Matches!$L:$L,AA2940))</f>
        <v/>
      </c>
      <c r="S2940" s="33">
        <f>IF(I2940="H",INDEX(Matches!$O:$O,AA2940),INDEX(Matches!$P:$P,AA2940))</f>
        <v/>
      </c>
      <c r="T2940" s="33">
        <f>IF(INDEX(Matches!$J:$J,AA2940)="","",IF(I2940="H",INDEX(Matches!$J:$J,AA2940),INDEX(Matches!$K:$K,AA2940)))</f>
        <v/>
      </c>
      <c r="U2940" s="33">
        <f>IF(INDEX(Matches!$K:$K,AA2940)="","",IF(I2940="H",INDEX(Matches!$K:$K,AA2940),INDEX(Matches!$J:$J,AA2940)))</f>
        <v/>
      </c>
      <c r="V2940" s="30">
        <f>IF(T2940="","",T2940-U2940)</f>
        <v/>
      </c>
      <c r="W2940" s="33">
        <f>IF(I2940="H",INDEX(Matches!$T:$T,AA2940),INDEX(Matches!$U:$U,AA2940))</f>
        <v/>
      </c>
      <c r="X2940" s="11">
        <f>INDEX(Matches!$X:$X,AA2940)</f>
        <v/>
      </c>
      <c r="Y2940" s="30">
        <f>IF(O2940="","",O2940-S2940)</f>
        <v/>
      </c>
      <c r="Z2940" s="30">
        <f>IF(W2940="","",W2940-S2940)</f>
        <v/>
      </c>
      <c r="AA2940" s="24">
        <f>MATCH(J2940,Matches!$A:$A,0)</f>
        <v/>
      </c>
      <c r="AB2940" s="33" t="n"/>
      <c r="AC2940" s="33" t="n">
        <v>1.482446073642822</v>
      </c>
      <c r="AD2940" s="24" t="n"/>
      <c r="AE2940" s="24" t="n">
        <v>5</v>
      </c>
      <c r="AF2940" s="33" t="n"/>
      <c r="AG2940" s="33" t="n"/>
    </row>
    <row r="2941">
      <c r="A2941" s="24" t="inlineStr">
        <is>
          <t>Wycombe|18</t>
        </is>
      </c>
      <c r="B2941" s="24" t="inlineStr">
        <is>
          <t>E2</t>
        </is>
      </c>
      <c r="C2941" s="24" t="inlineStr">
        <is>
          <t>League One</t>
        </is>
      </c>
      <c r="D2941" s="24" t="inlineStr">
        <is>
          <t>Wycombe</t>
        </is>
      </c>
      <c r="E2941" s="24" t="n">
        <v>18</v>
      </c>
      <c r="F2941" s="24" t="n">
        <v>5</v>
      </c>
      <c r="G2941" s="29" t="n">
        <v>46357.82291666666</v>
      </c>
      <c r="H2941" s="24" t="inlineStr">
        <is>
          <t>Barnsley</t>
        </is>
      </c>
      <c r="I2941" s="24" t="inlineStr">
        <is>
          <t>A</t>
        </is>
      </c>
      <c r="J2941" s="24" t="inlineStr">
        <is>
          <t>E2-Barnsley-Wycombe</t>
        </is>
      </c>
      <c r="K2941" s="24" t="n">
        <v>13</v>
      </c>
      <c r="L2941" s="11">
        <f>IF(INDEX(Matches!$X:$X,AA2941)=0,"",IF(I2941="H",INDEX(Matches!$H:$H,AA2941),INDEX(Matches!$I:$I,AA2941)))</f>
        <v/>
      </c>
      <c r="M2941" s="11">
        <f>IF(INDEX(Matches!$X:$X,AA2941)=0,"",IF(I2941="H",INDEX(Matches!$I:$I,AA2941),INDEX(Matches!$H:$H,AA2941)))</f>
        <v/>
      </c>
      <c r="N2941" s="11">
        <f>IF(L2941="","",IF(L2941&gt;M2941,"W",IF(L2941=M2941,"D","L")))</f>
        <v/>
      </c>
      <c r="O2941" s="11">
        <f>IF(L2941="","",IF(L2941&gt;M2941,3,IF(L2941=M2941,1,0)))</f>
        <v/>
      </c>
      <c r="P2941" s="31">
        <f>IF(I2941="H",INDEX(Matches!$L:$L,AA2941),INDEX(Matches!$N:$N,AA2941))</f>
        <v/>
      </c>
      <c r="Q2941" s="31">
        <f>INDEX(Matches!$M:$M,AA2941)</f>
        <v/>
      </c>
      <c r="R2941" s="31">
        <f>IF(I2941="H",INDEX(Matches!$N:$N,AA2941),INDEX(Matches!$L:$L,AA2941))</f>
        <v/>
      </c>
      <c r="S2941" s="33">
        <f>IF(I2941="H",INDEX(Matches!$O:$O,AA2941),INDEX(Matches!$P:$P,AA2941))</f>
        <v/>
      </c>
      <c r="T2941" s="33">
        <f>IF(INDEX(Matches!$J:$J,AA2941)="","",IF(I2941="H",INDEX(Matches!$J:$J,AA2941),INDEX(Matches!$K:$K,AA2941)))</f>
        <v/>
      </c>
      <c r="U2941" s="33">
        <f>IF(INDEX(Matches!$K:$K,AA2941)="","",IF(I2941="H",INDEX(Matches!$K:$K,AA2941),INDEX(Matches!$J:$J,AA2941)))</f>
        <v/>
      </c>
      <c r="V2941" s="30">
        <f>IF(T2941="","",T2941-U2941)</f>
        <v/>
      </c>
      <c r="W2941" s="33">
        <f>IF(I2941="H",INDEX(Matches!$T:$T,AA2941),INDEX(Matches!$U:$U,AA2941))</f>
        <v/>
      </c>
      <c r="X2941" s="11">
        <f>INDEX(Matches!$X:$X,AA2941)</f>
        <v/>
      </c>
      <c r="Y2941" s="30">
        <f>IF(O2941="","",O2941-S2941)</f>
        <v/>
      </c>
      <c r="Z2941" s="30">
        <f>IF(W2941="","",W2941-S2941)</f>
        <v/>
      </c>
      <c r="AA2941" s="24">
        <f>MATCH(J2941,Matches!$A:$A,0)</f>
        <v/>
      </c>
      <c r="AB2941" s="33" t="n"/>
      <c r="AC2941" s="33" t="n">
        <v>1.292148537885707</v>
      </c>
      <c r="AD2941" s="24" t="n"/>
      <c r="AE2941" s="24" t="n">
        <v>5</v>
      </c>
      <c r="AF2941" s="33" t="n"/>
      <c r="AG2941" s="33" t="n"/>
    </row>
    <row r="2942">
      <c r="A2942" s="24" t="inlineStr">
        <is>
          <t>Wycombe|19</t>
        </is>
      </c>
      <c r="B2942" s="24" t="inlineStr">
        <is>
          <t>E2</t>
        </is>
      </c>
      <c r="C2942" s="24" t="inlineStr">
        <is>
          <t>League One</t>
        </is>
      </c>
      <c r="D2942" s="24" t="inlineStr">
        <is>
          <t>Wycombe</t>
        </is>
      </c>
      <c r="E2942" s="24" t="n">
        <v>19</v>
      </c>
      <c r="F2942" s="24" t="n">
        <v>5</v>
      </c>
      <c r="G2942" s="29" t="n">
        <v>46368.625</v>
      </c>
      <c r="H2942" s="24" t="inlineStr">
        <is>
          <t>Mansfield</t>
        </is>
      </c>
      <c r="I2942" s="24" t="inlineStr">
        <is>
          <t>A</t>
        </is>
      </c>
      <c r="J2942" s="24" t="inlineStr">
        <is>
          <t>E2-Mansfiel-Wycombe</t>
        </is>
      </c>
      <c r="K2942" s="24" t="n">
        <v>16</v>
      </c>
      <c r="L2942" s="11">
        <f>IF(INDEX(Matches!$X:$X,AA2942)=0,"",IF(I2942="H",INDEX(Matches!$H:$H,AA2942),INDEX(Matches!$I:$I,AA2942)))</f>
        <v/>
      </c>
      <c r="M2942" s="11">
        <f>IF(INDEX(Matches!$X:$X,AA2942)=0,"",IF(I2942="H",INDEX(Matches!$I:$I,AA2942),INDEX(Matches!$H:$H,AA2942)))</f>
        <v/>
      </c>
      <c r="N2942" s="11">
        <f>IF(L2942="","",IF(L2942&gt;M2942,"W",IF(L2942=M2942,"D","L")))</f>
        <v/>
      </c>
      <c r="O2942" s="11">
        <f>IF(L2942="","",IF(L2942&gt;M2942,3,IF(L2942=M2942,1,0)))</f>
        <v/>
      </c>
      <c r="P2942" s="31">
        <f>IF(I2942="H",INDEX(Matches!$L:$L,AA2942),INDEX(Matches!$N:$N,AA2942))</f>
        <v/>
      </c>
      <c r="Q2942" s="31">
        <f>INDEX(Matches!$M:$M,AA2942)</f>
        <v/>
      </c>
      <c r="R2942" s="31">
        <f>IF(I2942="H",INDEX(Matches!$N:$N,AA2942),INDEX(Matches!$L:$L,AA2942))</f>
        <v/>
      </c>
      <c r="S2942" s="33">
        <f>IF(I2942="H",INDEX(Matches!$O:$O,AA2942),INDEX(Matches!$P:$P,AA2942))</f>
        <v/>
      </c>
      <c r="T2942" s="33">
        <f>IF(INDEX(Matches!$J:$J,AA2942)="","",IF(I2942="H",INDEX(Matches!$J:$J,AA2942),INDEX(Matches!$K:$K,AA2942)))</f>
        <v/>
      </c>
      <c r="U2942" s="33">
        <f>IF(INDEX(Matches!$K:$K,AA2942)="","",IF(I2942="H",INDEX(Matches!$K:$K,AA2942),INDEX(Matches!$J:$J,AA2942)))</f>
        <v/>
      </c>
      <c r="V2942" s="30">
        <f>IF(T2942="","",T2942-U2942)</f>
        <v/>
      </c>
      <c r="W2942" s="33">
        <f>IF(I2942="H",INDEX(Matches!$T:$T,AA2942),INDEX(Matches!$U:$U,AA2942))</f>
        <v/>
      </c>
      <c r="X2942" s="11">
        <f>INDEX(Matches!$X:$X,AA2942)</f>
        <v/>
      </c>
      <c r="Y2942" s="30">
        <f>IF(O2942="","",O2942-S2942)</f>
        <v/>
      </c>
      <c r="Z2942" s="30">
        <f>IF(W2942="","",W2942-S2942)</f>
        <v/>
      </c>
      <c r="AA2942" s="24">
        <f>MATCH(J2942,Matches!$A:$A,0)</f>
        <v/>
      </c>
      <c r="AB2942" s="33" t="n"/>
      <c r="AC2942" s="33" t="n">
        <v>1.289462653202629</v>
      </c>
      <c r="AD2942" s="24" t="n"/>
      <c r="AE2942" s="24" t="n">
        <v>5</v>
      </c>
      <c r="AF2942" s="33" t="n"/>
      <c r="AG2942" s="33" t="n"/>
    </row>
    <row r="2943">
      <c r="A2943" s="24" t="inlineStr">
        <is>
          <t>Wycombe|20</t>
        </is>
      </c>
      <c r="B2943" s="24" t="inlineStr">
        <is>
          <t>E2</t>
        </is>
      </c>
      <c r="C2943" s="24" t="inlineStr">
        <is>
          <t>League One</t>
        </is>
      </c>
      <c r="D2943" s="24" t="inlineStr">
        <is>
          <t>Wycombe</t>
        </is>
      </c>
      <c r="E2943" s="24" t="n">
        <v>20</v>
      </c>
      <c r="F2943" s="24" t="n">
        <v>5</v>
      </c>
      <c r="G2943" s="29" t="n">
        <v>46375.625</v>
      </c>
      <c r="H2943" s="24" t="inlineStr">
        <is>
          <t>Doncaster</t>
        </is>
      </c>
      <c r="I2943" s="24" t="inlineStr">
        <is>
          <t>H</t>
        </is>
      </c>
      <c r="J2943" s="24" t="inlineStr">
        <is>
          <t>E2-Wycombe-Doncaste</t>
        </is>
      </c>
      <c r="K2943" s="24" t="n">
        <v>15</v>
      </c>
      <c r="L2943" s="11">
        <f>IF(INDEX(Matches!$X:$X,AA2943)=0,"",IF(I2943="H",INDEX(Matches!$H:$H,AA2943),INDEX(Matches!$I:$I,AA2943)))</f>
        <v/>
      </c>
      <c r="M2943" s="11">
        <f>IF(INDEX(Matches!$X:$X,AA2943)=0,"",IF(I2943="H",INDEX(Matches!$I:$I,AA2943),INDEX(Matches!$H:$H,AA2943)))</f>
        <v/>
      </c>
      <c r="N2943" s="11">
        <f>IF(L2943="","",IF(L2943&gt;M2943,"W",IF(L2943=M2943,"D","L")))</f>
        <v/>
      </c>
      <c r="O2943" s="11">
        <f>IF(L2943="","",IF(L2943&gt;M2943,3,IF(L2943=M2943,1,0)))</f>
        <v/>
      </c>
      <c r="P2943" s="31">
        <f>IF(I2943="H",INDEX(Matches!$L:$L,AA2943),INDEX(Matches!$N:$N,AA2943))</f>
        <v/>
      </c>
      <c r="Q2943" s="31">
        <f>INDEX(Matches!$M:$M,AA2943)</f>
        <v/>
      </c>
      <c r="R2943" s="31">
        <f>IF(I2943="H",INDEX(Matches!$N:$N,AA2943),INDEX(Matches!$L:$L,AA2943))</f>
        <v/>
      </c>
      <c r="S2943" s="33">
        <f>IF(I2943="H",INDEX(Matches!$O:$O,AA2943),INDEX(Matches!$P:$P,AA2943))</f>
        <v/>
      </c>
      <c r="T2943" s="33">
        <f>IF(INDEX(Matches!$J:$J,AA2943)="","",IF(I2943="H",INDEX(Matches!$J:$J,AA2943),INDEX(Matches!$K:$K,AA2943)))</f>
        <v/>
      </c>
      <c r="U2943" s="33">
        <f>IF(INDEX(Matches!$K:$K,AA2943)="","",IF(I2943="H",INDEX(Matches!$K:$K,AA2943),INDEX(Matches!$J:$J,AA2943)))</f>
        <v/>
      </c>
      <c r="V2943" s="30">
        <f>IF(T2943="","",T2943-U2943)</f>
        <v/>
      </c>
      <c r="W2943" s="33">
        <f>IF(I2943="H",INDEX(Matches!$T:$T,AA2943),INDEX(Matches!$U:$U,AA2943))</f>
        <v/>
      </c>
      <c r="X2943" s="11">
        <f>INDEX(Matches!$X:$X,AA2943)</f>
        <v/>
      </c>
      <c r="Y2943" s="30">
        <f>IF(O2943="","",O2943-S2943)</f>
        <v/>
      </c>
      <c r="Z2943" s="30">
        <f>IF(W2943="","",W2943-S2943)</f>
        <v/>
      </c>
      <c r="AA2943" s="24">
        <f>MATCH(J2943,Matches!$A:$A,0)</f>
        <v/>
      </c>
      <c r="AB2943" s="33" t="n"/>
      <c r="AC2943" s="33" t="n">
        <v>1.640398638831903</v>
      </c>
      <c r="AD2943" s="24" t="n"/>
      <c r="AE2943" s="24" t="n">
        <v>5</v>
      </c>
      <c r="AF2943" s="33" t="n"/>
      <c r="AG2943" s="33" t="n"/>
    </row>
    <row r="2944">
      <c r="A2944" s="24" t="inlineStr">
        <is>
          <t>Wycombe|21</t>
        </is>
      </c>
      <c r="B2944" s="24" t="inlineStr">
        <is>
          <t>E2</t>
        </is>
      </c>
      <c r="C2944" s="24" t="inlineStr">
        <is>
          <t>League One</t>
        </is>
      </c>
      <c r="D2944" s="24" t="inlineStr">
        <is>
          <t>Wycombe</t>
        </is>
      </c>
      <c r="E2944" s="24" t="n">
        <v>21</v>
      </c>
      <c r="F2944" s="24" t="n">
        <v>6</v>
      </c>
      <c r="G2944" s="29" t="n">
        <v>46382.625</v>
      </c>
      <c r="H2944" s="24" t="inlineStr">
        <is>
          <t>Peterborough</t>
        </is>
      </c>
      <c r="I2944" s="24" t="inlineStr">
        <is>
          <t>A</t>
        </is>
      </c>
      <c r="J2944" s="24" t="inlineStr">
        <is>
          <t>E2-Peterbor-Wycombe</t>
        </is>
      </c>
      <c r="K2944" s="24" t="n">
        <v>19</v>
      </c>
      <c r="L2944" s="11">
        <f>IF(INDEX(Matches!$X:$X,AA2944)=0,"",IF(I2944="H",INDEX(Matches!$H:$H,AA2944),INDEX(Matches!$I:$I,AA2944)))</f>
        <v/>
      </c>
      <c r="M2944" s="11">
        <f>IF(INDEX(Matches!$X:$X,AA2944)=0,"",IF(I2944="H",INDEX(Matches!$I:$I,AA2944),INDEX(Matches!$H:$H,AA2944)))</f>
        <v/>
      </c>
      <c r="N2944" s="11">
        <f>IF(L2944="","",IF(L2944&gt;M2944,"W",IF(L2944=M2944,"D","L")))</f>
        <v/>
      </c>
      <c r="O2944" s="11">
        <f>IF(L2944="","",IF(L2944&gt;M2944,3,IF(L2944=M2944,1,0)))</f>
        <v/>
      </c>
      <c r="P2944" s="31">
        <f>IF(I2944="H",INDEX(Matches!$L:$L,AA2944),INDEX(Matches!$N:$N,AA2944))</f>
        <v/>
      </c>
      <c r="Q2944" s="31">
        <f>INDEX(Matches!$M:$M,AA2944)</f>
        <v/>
      </c>
      <c r="R2944" s="31">
        <f>IF(I2944="H",INDEX(Matches!$N:$N,AA2944),INDEX(Matches!$L:$L,AA2944))</f>
        <v/>
      </c>
      <c r="S2944" s="33">
        <f>IF(I2944="H",INDEX(Matches!$O:$O,AA2944),INDEX(Matches!$P:$P,AA2944))</f>
        <v/>
      </c>
      <c r="T2944" s="33">
        <f>IF(INDEX(Matches!$J:$J,AA2944)="","",IF(I2944="H",INDEX(Matches!$J:$J,AA2944),INDEX(Matches!$K:$K,AA2944)))</f>
        <v/>
      </c>
      <c r="U2944" s="33">
        <f>IF(INDEX(Matches!$K:$K,AA2944)="","",IF(I2944="H",INDEX(Matches!$K:$K,AA2944),INDEX(Matches!$J:$J,AA2944)))</f>
        <v/>
      </c>
      <c r="V2944" s="30">
        <f>IF(T2944="","",T2944-U2944)</f>
        <v/>
      </c>
      <c r="W2944" s="33">
        <f>IF(I2944="H",INDEX(Matches!$T:$T,AA2944),INDEX(Matches!$U:$U,AA2944))</f>
        <v/>
      </c>
      <c r="X2944" s="11">
        <f>INDEX(Matches!$X:$X,AA2944)</f>
        <v/>
      </c>
      <c r="Y2944" s="30">
        <f>IF(O2944="","",O2944-S2944)</f>
        <v/>
      </c>
      <c r="Z2944" s="30">
        <f>IF(W2944="","",W2944-S2944)</f>
        <v/>
      </c>
      <c r="AA2944" s="24">
        <f>MATCH(J2944,Matches!$A:$A,0)</f>
        <v/>
      </c>
      <c r="AB2944" s="33" t="n"/>
      <c r="AC2944" s="33" t="n">
        <v>1.325944131044986</v>
      </c>
      <c r="AD2944" s="24" t="n"/>
      <c r="AE2944" s="24" t="n">
        <v>6</v>
      </c>
      <c r="AF2944" s="33" t="n"/>
      <c r="AG2944" s="33" t="n"/>
    </row>
    <row r="2945">
      <c r="A2945" s="24" t="inlineStr">
        <is>
          <t>Wycombe|22</t>
        </is>
      </c>
      <c r="B2945" s="24" t="inlineStr">
        <is>
          <t>E2</t>
        </is>
      </c>
      <c r="C2945" s="24" t="inlineStr">
        <is>
          <t>League One</t>
        </is>
      </c>
      <c r="D2945" s="24" t="inlineStr">
        <is>
          <t>Wycombe</t>
        </is>
      </c>
      <c r="E2945" s="24" t="n">
        <v>22</v>
      </c>
      <c r="F2945" s="24" t="n">
        <v>6</v>
      </c>
      <c r="G2945" s="29" t="n">
        <v>46385.82291666666</v>
      </c>
      <c r="H2945" s="24" t="inlineStr">
        <is>
          <t>Stevenage</t>
        </is>
      </c>
      <c r="I2945" s="24" t="inlineStr">
        <is>
          <t>H</t>
        </is>
      </c>
      <c r="J2945" s="24" t="inlineStr">
        <is>
          <t>E2-Wycombe-Stevenag</t>
        </is>
      </c>
      <c r="K2945" s="24" t="n">
        <v>17</v>
      </c>
      <c r="L2945" s="11">
        <f>IF(INDEX(Matches!$X:$X,AA2945)=0,"",IF(I2945="H",INDEX(Matches!$H:$H,AA2945),INDEX(Matches!$I:$I,AA2945)))</f>
        <v/>
      </c>
      <c r="M2945" s="11">
        <f>IF(INDEX(Matches!$X:$X,AA2945)=0,"",IF(I2945="H",INDEX(Matches!$I:$I,AA2945),INDEX(Matches!$H:$H,AA2945)))</f>
        <v/>
      </c>
      <c r="N2945" s="11">
        <f>IF(L2945="","",IF(L2945&gt;M2945,"W",IF(L2945=M2945,"D","L")))</f>
        <v/>
      </c>
      <c r="O2945" s="11">
        <f>IF(L2945="","",IF(L2945&gt;M2945,3,IF(L2945=M2945,1,0)))</f>
        <v/>
      </c>
      <c r="P2945" s="31">
        <f>IF(I2945="H",INDEX(Matches!$L:$L,AA2945),INDEX(Matches!$N:$N,AA2945))</f>
        <v/>
      </c>
      <c r="Q2945" s="31">
        <f>INDEX(Matches!$M:$M,AA2945)</f>
        <v/>
      </c>
      <c r="R2945" s="31">
        <f>IF(I2945="H",INDEX(Matches!$N:$N,AA2945),INDEX(Matches!$L:$L,AA2945))</f>
        <v/>
      </c>
      <c r="S2945" s="33">
        <f>IF(I2945="H",INDEX(Matches!$O:$O,AA2945),INDEX(Matches!$P:$P,AA2945))</f>
        <v/>
      </c>
      <c r="T2945" s="33">
        <f>IF(INDEX(Matches!$J:$J,AA2945)="","",IF(I2945="H",INDEX(Matches!$J:$J,AA2945),INDEX(Matches!$K:$K,AA2945)))</f>
        <v/>
      </c>
      <c r="U2945" s="33">
        <f>IF(INDEX(Matches!$K:$K,AA2945)="","",IF(I2945="H",INDEX(Matches!$K:$K,AA2945),INDEX(Matches!$J:$J,AA2945)))</f>
        <v/>
      </c>
      <c r="V2945" s="30">
        <f>IF(T2945="","",T2945-U2945)</f>
        <v/>
      </c>
      <c r="W2945" s="33">
        <f>IF(I2945="H",INDEX(Matches!$T:$T,AA2945),INDEX(Matches!$U:$U,AA2945))</f>
        <v/>
      </c>
      <c r="X2945" s="11">
        <f>INDEX(Matches!$X:$X,AA2945)</f>
        <v/>
      </c>
      <c r="Y2945" s="30">
        <f>IF(O2945="","",O2945-S2945)</f>
        <v/>
      </c>
      <c r="Z2945" s="30">
        <f>IF(W2945="","",W2945-S2945)</f>
        <v/>
      </c>
      <c r="AA2945" s="24">
        <f>MATCH(J2945,Matches!$A:$A,0)</f>
        <v/>
      </c>
      <c r="AB2945" s="33" t="n"/>
      <c r="AC2945" s="33" t="n">
        <v>1.624853751841585</v>
      </c>
      <c r="AD2945" s="24" t="n"/>
      <c r="AE2945" s="24" t="n">
        <v>6</v>
      </c>
      <c r="AF2945" s="33" t="n"/>
      <c r="AG2945" s="33" t="n"/>
    </row>
    <row r="2946">
      <c r="A2946" s="24" t="inlineStr">
        <is>
          <t>Wycombe|23</t>
        </is>
      </c>
      <c r="B2946" s="24" t="inlineStr">
        <is>
          <t>E2</t>
        </is>
      </c>
      <c r="C2946" s="24" t="inlineStr">
        <is>
          <t>League One</t>
        </is>
      </c>
      <c r="D2946" s="24" t="inlineStr">
        <is>
          <t>Wycombe</t>
        </is>
      </c>
      <c r="E2946" s="24" t="n">
        <v>23</v>
      </c>
      <c r="F2946" s="24" t="n">
        <v>6</v>
      </c>
      <c r="G2946" s="29" t="n">
        <v>46388.625</v>
      </c>
      <c r="H2946" s="24" t="inlineStr">
        <is>
          <t>Leicester</t>
        </is>
      </c>
      <c r="I2946" s="24" t="inlineStr">
        <is>
          <t>H</t>
        </is>
      </c>
      <c r="J2946" s="24" t="inlineStr">
        <is>
          <t>E2-Wycombe-Leiceste</t>
        </is>
      </c>
      <c r="K2946" s="24" t="n">
        <v>1</v>
      </c>
      <c r="L2946" s="11">
        <f>IF(INDEX(Matches!$X:$X,AA2946)=0,"",IF(I2946="H",INDEX(Matches!$H:$H,AA2946),INDEX(Matches!$I:$I,AA2946)))</f>
        <v/>
      </c>
      <c r="M2946" s="11">
        <f>IF(INDEX(Matches!$X:$X,AA2946)=0,"",IF(I2946="H",INDEX(Matches!$I:$I,AA2946),INDEX(Matches!$H:$H,AA2946)))</f>
        <v/>
      </c>
      <c r="N2946" s="11">
        <f>IF(L2946="","",IF(L2946&gt;M2946,"W",IF(L2946=M2946,"D","L")))</f>
        <v/>
      </c>
      <c r="O2946" s="11">
        <f>IF(L2946="","",IF(L2946&gt;M2946,3,IF(L2946=M2946,1,0)))</f>
        <v/>
      </c>
      <c r="P2946" s="31">
        <f>IF(I2946="H",INDEX(Matches!$L:$L,AA2946),INDEX(Matches!$N:$N,AA2946))</f>
        <v/>
      </c>
      <c r="Q2946" s="31">
        <f>INDEX(Matches!$M:$M,AA2946)</f>
        <v/>
      </c>
      <c r="R2946" s="31">
        <f>IF(I2946="H",INDEX(Matches!$N:$N,AA2946),INDEX(Matches!$L:$L,AA2946))</f>
        <v/>
      </c>
      <c r="S2946" s="33">
        <f>IF(I2946="H",INDEX(Matches!$O:$O,AA2946),INDEX(Matches!$P:$P,AA2946))</f>
        <v/>
      </c>
      <c r="T2946" s="33">
        <f>IF(INDEX(Matches!$J:$J,AA2946)="","",IF(I2946="H",INDEX(Matches!$J:$J,AA2946),INDEX(Matches!$K:$K,AA2946)))</f>
        <v/>
      </c>
      <c r="U2946" s="33">
        <f>IF(INDEX(Matches!$K:$K,AA2946)="","",IF(I2946="H",INDEX(Matches!$K:$K,AA2946),INDEX(Matches!$J:$J,AA2946)))</f>
        <v/>
      </c>
      <c r="V2946" s="30">
        <f>IF(T2946="","",T2946-U2946)</f>
        <v/>
      </c>
      <c r="W2946" s="33">
        <f>IF(I2946="H",INDEX(Matches!$T:$T,AA2946),INDEX(Matches!$U:$U,AA2946))</f>
        <v/>
      </c>
      <c r="X2946" s="11">
        <f>INDEX(Matches!$X:$X,AA2946)</f>
        <v/>
      </c>
      <c r="Y2946" s="30">
        <f>IF(O2946="","",O2946-S2946)</f>
        <v/>
      </c>
      <c r="Z2946" s="30">
        <f>IF(W2946="","",W2946-S2946)</f>
        <v/>
      </c>
      <c r="AA2946" s="24">
        <f>MATCH(J2946,Matches!$A:$A,0)</f>
        <v/>
      </c>
      <c r="AB2946" s="33" t="n"/>
      <c r="AC2946" s="33" t="n">
        <v>1.172242283475677</v>
      </c>
      <c r="AD2946" s="24" t="n"/>
      <c r="AE2946" s="24" t="n">
        <v>6</v>
      </c>
      <c r="AF2946" s="33" t="n"/>
      <c r="AG2946" s="33" t="n"/>
    </row>
    <row r="2947">
      <c r="A2947" s="24" t="inlineStr">
        <is>
          <t>Wycombe|24</t>
        </is>
      </c>
      <c r="B2947" s="24" t="inlineStr">
        <is>
          <t>E2</t>
        </is>
      </c>
      <c r="C2947" s="24" t="inlineStr">
        <is>
          <t>League One</t>
        </is>
      </c>
      <c r="D2947" s="24" t="inlineStr">
        <is>
          <t>Wycombe</t>
        </is>
      </c>
      <c r="E2947" s="24" t="n">
        <v>24</v>
      </c>
      <c r="F2947" s="24" t="n">
        <v>6</v>
      </c>
      <c r="G2947" s="29" t="n">
        <v>46396.625</v>
      </c>
      <c r="H2947" s="24" t="inlineStr">
        <is>
          <t>Doncaster</t>
        </is>
      </c>
      <c r="I2947" s="24" t="inlineStr">
        <is>
          <t>A</t>
        </is>
      </c>
      <c r="J2947" s="24" t="inlineStr">
        <is>
          <t>E2-Doncaste-Wycombe</t>
        </is>
      </c>
      <c r="K2947" s="24" t="n">
        <v>15</v>
      </c>
      <c r="L2947" s="11">
        <f>IF(INDEX(Matches!$X:$X,AA2947)=0,"",IF(I2947="H",INDEX(Matches!$H:$H,AA2947),INDEX(Matches!$I:$I,AA2947)))</f>
        <v/>
      </c>
      <c r="M2947" s="11">
        <f>IF(INDEX(Matches!$X:$X,AA2947)=0,"",IF(I2947="H",INDEX(Matches!$I:$I,AA2947),INDEX(Matches!$H:$H,AA2947)))</f>
        <v/>
      </c>
      <c r="N2947" s="11">
        <f>IF(L2947="","",IF(L2947&gt;M2947,"W",IF(L2947=M2947,"D","L")))</f>
        <v/>
      </c>
      <c r="O2947" s="11">
        <f>IF(L2947="","",IF(L2947&gt;M2947,3,IF(L2947=M2947,1,0)))</f>
        <v/>
      </c>
      <c r="P2947" s="31">
        <f>IF(I2947="H",INDEX(Matches!$L:$L,AA2947),INDEX(Matches!$N:$N,AA2947))</f>
        <v/>
      </c>
      <c r="Q2947" s="31">
        <f>INDEX(Matches!$M:$M,AA2947)</f>
        <v/>
      </c>
      <c r="R2947" s="31">
        <f>IF(I2947="H",INDEX(Matches!$N:$N,AA2947),INDEX(Matches!$L:$L,AA2947))</f>
        <v/>
      </c>
      <c r="S2947" s="33">
        <f>IF(I2947="H",INDEX(Matches!$O:$O,AA2947),INDEX(Matches!$P:$P,AA2947))</f>
        <v/>
      </c>
      <c r="T2947" s="33">
        <f>IF(INDEX(Matches!$J:$J,AA2947)="","",IF(I2947="H",INDEX(Matches!$J:$J,AA2947),INDEX(Matches!$K:$K,AA2947)))</f>
        <v/>
      </c>
      <c r="U2947" s="33">
        <f>IF(INDEX(Matches!$K:$K,AA2947)="","",IF(I2947="H",INDEX(Matches!$K:$K,AA2947),INDEX(Matches!$J:$J,AA2947)))</f>
        <v/>
      </c>
      <c r="V2947" s="30">
        <f>IF(T2947="","",T2947-U2947)</f>
        <v/>
      </c>
      <c r="W2947" s="33">
        <f>IF(I2947="H",INDEX(Matches!$T:$T,AA2947),INDEX(Matches!$U:$U,AA2947))</f>
        <v/>
      </c>
      <c r="X2947" s="11">
        <f>INDEX(Matches!$X:$X,AA2947)</f>
        <v/>
      </c>
      <c r="Y2947" s="30">
        <f>IF(O2947="","",O2947-S2947)</f>
        <v/>
      </c>
      <c r="Z2947" s="30">
        <f>IF(W2947="","",W2947-S2947)</f>
        <v/>
      </c>
      <c r="AA2947" s="24">
        <f>MATCH(J2947,Matches!$A:$A,0)</f>
        <v/>
      </c>
      <c r="AB2947" s="33" t="n"/>
      <c r="AC2947" s="33" t="n">
        <v>1.315247045658598</v>
      </c>
      <c r="AD2947" s="24" t="n"/>
      <c r="AE2947" s="24" t="n">
        <v>6</v>
      </c>
      <c r="AF2947" s="33" t="n"/>
      <c r="AG2947" s="33" t="n"/>
    </row>
    <row r="2948">
      <c r="A2948" s="24" t="inlineStr">
        <is>
          <t>Wycombe|25</t>
        </is>
      </c>
      <c r="B2948" s="24" t="inlineStr">
        <is>
          <t>E2</t>
        </is>
      </c>
      <c r="C2948" s="24" t="inlineStr">
        <is>
          <t>League One</t>
        </is>
      </c>
      <c r="D2948" s="24" t="inlineStr">
        <is>
          <t>Wycombe</t>
        </is>
      </c>
      <c r="E2948" s="24" t="n">
        <v>25</v>
      </c>
      <c r="F2948" s="24" t="n">
        <v>7</v>
      </c>
      <c r="G2948" s="29" t="n">
        <v>46403.625</v>
      </c>
      <c r="H2948" s="24" t="inlineStr">
        <is>
          <t>Notts County</t>
        </is>
      </c>
      <c r="I2948" s="24" t="inlineStr">
        <is>
          <t>A</t>
        </is>
      </c>
      <c r="J2948" s="24" t="inlineStr">
        <is>
          <t>E2-NottsCou-Wycombe</t>
        </is>
      </c>
      <c r="K2948" s="24" t="n">
        <v>18</v>
      </c>
      <c r="L2948" s="11">
        <f>IF(INDEX(Matches!$X:$X,AA2948)=0,"",IF(I2948="H",INDEX(Matches!$H:$H,AA2948),INDEX(Matches!$I:$I,AA2948)))</f>
        <v/>
      </c>
      <c r="M2948" s="11">
        <f>IF(INDEX(Matches!$X:$X,AA2948)=0,"",IF(I2948="H",INDEX(Matches!$I:$I,AA2948),INDEX(Matches!$H:$H,AA2948)))</f>
        <v/>
      </c>
      <c r="N2948" s="11">
        <f>IF(L2948="","",IF(L2948&gt;M2948,"W",IF(L2948=M2948,"D","L")))</f>
        <v/>
      </c>
      <c r="O2948" s="11">
        <f>IF(L2948="","",IF(L2948&gt;M2948,3,IF(L2948=M2948,1,0)))</f>
        <v/>
      </c>
      <c r="P2948" s="31">
        <f>IF(I2948="H",INDEX(Matches!$L:$L,AA2948),INDEX(Matches!$N:$N,AA2948))</f>
        <v/>
      </c>
      <c r="Q2948" s="31">
        <f>INDEX(Matches!$M:$M,AA2948)</f>
        <v/>
      </c>
      <c r="R2948" s="31">
        <f>IF(I2948="H",INDEX(Matches!$N:$N,AA2948),INDEX(Matches!$L:$L,AA2948))</f>
        <v/>
      </c>
      <c r="S2948" s="33">
        <f>IF(I2948="H",INDEX(Matches!$O:$O,AA2948),INDEX(Matches!$P:$P,AA2948))</f>
        <v/>
      </c>
      <c r="T2948" s="33">
        <f>IF(INDEX(Matches!$J:$J,AA2948)="","",IF(I2948="H",INDEX(Matches!$J:$J,AA2948),INDEX(Matches!$K:$K,AA2948)))</f>
        <v/>
      </c>
      <c r="U2948" s="33">
        <f>IF(INDEX(Matches!$K:$K,AA2948)="","",IF(I2948="H",INDEX(Matches!$K:$K,AA2948),INDEX(Matches!$J:$J,AA2948)))</f>
        <v/>
      </c>
      <c r="V2948" s="30">
        <f>IF(T2948="","",T2948-U2948)</f>
        <v/>
      </c>
      <c r="W2948" s="33">
        <f>IF(I2948="H",INDEX(Matches!$T:$T,AA2948),INDEX(Matches!$U:$U,AA2948))</f>
        <v/>
      </c>
      <c r="X2948" s="11">
        <f>INDEX(Matches!$X:$X,AA2948)</f>
        <v/>
      </c>
      <c r="Y2948" s="30">
        <f>IF(O2948="","",O2948-S2948)</f>
        <v/>
      </c>
      <c r="Z2948" s="30">
        <f>IF(W2948="","",W2948-S2948)</f>
        <v/>
      </c>
      <c r="AA2948" s="24">
        <f>MATCH(J2948,Matches!$A:$A,0)</f>
        <v/>
      </c>
      <c r="AB2948" s="33" t="n"/>
      <c r="AC2948" s="33" t="n">
        <v>1.300125878276841</v>
      </c>
      <c r="AD2948" s="24" t="n"/>
      <c r="AE2948" s="24" t="n">
        <v>7</v>
      </c>
      <c r="AF2948" s="33" t="n"/>
      <c r="AG2948" s="33" t="n"/>
    </row>
    <row r="2949">
      <c r="A2949" s="24" t="inlineStr">
        <is>
          <t>Wycombe|26</t>
        </is>
      </c>
      <c r="B2949" s="24" t="inlineStr">
        <is>
          <t>E2</t>
        </is>
      </c>
      <c r="C2949" s="24" t="inlineStr">
        <is>
          <t>League One</t>
        </is>
      </c>
      <c r="D2949" s="24" t="inlineStr">
        <is>
          <t>Wycombe</t>
        </is>
      </c>
      <c r="E2949" s="24" t="n">
        <v>26</v>
      </c>
      <c r="F2949" s="24" t="n">
        <v>7</v>
      </c>
      <c r="G2949" s="29" t="n">
        <v>46406.82291666666</v>
      </c>
      <c r="H2949" s="24" t="inlineStr">
        <is>
          <t>Cambridge</t>
        </is>
      </c>
      <c r="I2949" s="24" t="inlineStr">
        <is>
          <t>H</t>
        </is>
      </c>
      <c r="J2949" s="24" t="inlineStr">
        <is>
          <t>E2-Wycombe-Cambridg</t>
        </is>
      </c>
      <c r="K2949" s="24" t="n">
        <v>21</v>
      </c>
      <c r="L2949" s="11">
        <f>IF(INDEX(Matches!$X:$X,AA2949)=0,"",IF(I2949="H",INDEX(Matches!$H:$H,AA2949),INDEX(Matches!$I:$I,AA2949)))</f>
        <v/>
      </c>
      <c r="M2949" s="11">
        <f>IF(INDEX(Matches!$X:$X,AA2949)=0,"",IF(I2949="H",INDEX(Matches!$I:$I,AA2949),INDEX(Matches!$H:$H,AA2949)))</f>
        <v/>
      </c>
      <c r="N2949" s="11">
        <f>IF(L2949="","",IF(L2949&gt;M2949,"W",IF(L2949=M2949,"D","L")))</f>
        <v/>
      </c>
      <c r="O2949" s="11">
        <f>IF(L2949="","",IF(L2949&gt;M2949,3,IF(L2949=M2949,1,0)))</f>
        <v/>
      </c>
      <c r="P2949" s="31">
        <f>IF(I2949="H",INDEX(Matches!$L:$L,AA2949),INDEX(Matches!$N:$N,AA2949))</f>
        <v/>
      </c>
      <c r="Q2949" s="31">
        <f>INDEX(Matches!$M:$M,AA2949)</f>
        <v/>
      </c>
      <c r="R2949" s="31">
        <f>IF(I2949="H",INDEX(Matches!$N:$N,AA2949),INDEX(Matches!$L:$L,AA2949))</f>
        <v/>
      </c>
      <c r="S2949" s="33">
        <f>IF(I2949="H",INDEX(Matches!$O:$O,AA2949),INDEX(Matches!$P:$P,AA2949))</f>
        <v/>
      </c>
      <c r="T2949" s="33">
        <f>IF(INDEX(Matches!$J:$J,AA2949)="","",IF(I2949="H",INDEX(Matches!$J:$J,AA2949),INDEX(Matches!$K:$K,AA2949)))</f>
        <v/>
      </c>
      <c r="U2949" s="33">
        <f>IF(INDEX(Matches!$K:$K,AA2949)="","",IF(I2949="H",INDEX(Matches!$K:$K,AA2949),INDEX(Matches!$J:$J,AA2949)))</f>
        <v/>
      </c>
      <c r="V2949" s="30">
        <f>IF(T2949="","",T2949-U2949)</f>
        <v/>
      </c>
      <c r="W2949" s="33">
        <f>IF(I2949="H",INDEX(Matches!$T:$T,AA2949),INDEX(Matches!$U:$U,AA2949))</f>
        <v/>
      </c>
      <c r="X2949" s="11">
        <f>INDEX(Matches!$X:$X,AA2949)</f>
        <v/>
      </c>
      <c r="Y2949" s="30">
        <f>IF(O2949="","",O2949-S2949)</f>
        <v/>
      </c>
      <c r="Z2949" s="30">
        <f>IF(W2949="","",W2949-S2949)</f>
        <v/>
      </c>
      <c r="AA2949" s="24">
        <f>MATCH(J2949,Matches!$A:$A,0)</f>
        <v/>
      </c>
      <c r="AB2949" s="33" t="n"/>
      <c r="AC2949" s="33" t="n">
        <v>1.730411509183774</v>
      </c>
      <c r="AD2949" s="24" t="n"/>
      <c r="AE2949" s="24" t="n">
        <v>7</v>
      </c>
      <c r="AF2949" s="33" t="n"/>
      <c r="AG2949" s="33" t="n"/>
    </row>
    <row r="2950">
      <c r="A2950" s="24" t="inlineStr">
        <is>
          <t>Wycombe|27</t>
        </is>
      </c>
      <c r="B2950" s="24" t="inlineStr">
        <is>
          <t>E2</t>
        </is>
      </c>
      <c r="C2950" s="24" t="inlineStr">
        <is>
          <t>League One</t>
        </is>
      </c>
      <c r="D2950" s="24" t="inlineStr">
        <is>
          <t>Wycombe</t>
        </is>
      </c>
      <c r="E2950" s="24" t="n">
        <v>27</v>
      </c>
      <c r="F2950" s="24" t="n">
        <v>7</v>
      </c>
      <c r="G2950" s="29" t="n">
        <v>46410.625</v>
      </c>
      <c r="H2950" s="24" t="inlineStr">
        <is>
          <t>AFC Wimbledon</t>
        </is>
      </c>
      <c r="I2950" s="24" t="inlineStr">
        <is>
          <t>H</t>
        </is>
      </c>
      <c r="J2950" s="24" t="inlineStr">
        <is>
          <t>E2-Wycombe-AFCWimbl</t>
        </is>
      </c>
      <c r="K2950" s="24" t="n">
        <v>23</v>
      </c>
      <c r="L2950" s="11">
        <f>IF(INDEX(Matches!$X:$X,AA2950)=0,"",IF(I2950="H",INDEX(Matches!$H:$H,AA2950),INDEX(Matches!$I:$I,AA2950)))</f>
        <v/>
      </c>
      <c r="M2950" s="11">
        <f>IF(INDEX(Matches!$X:$X,AA2950)=0,"",IF(I2950="H",INDEX(Matches!$I:$I,AA2950),INDEX(Matches!$H:$H,AA2950)))</f>
        <v/>
      </c>
      <c r="N2950" s="11">
        <f>IF(L2950="","",IF(L2950&gt;M2950,"W",IF(L2950=M2950,"D","L")))</f>
        <v/>
      </c>
      <c r="O2950" s="11">
        <f>IF(L2950="","",IF(L2950&gt;M2950,3,IF(L2950=M2950,1,0)))</f>
        <v/>
      </c>
      <c r="P2950" s="31">
        <f>IF(I2950="H",INDEX(Matches!$L:$L,AA2950),INDEX(Matches!$N:$N,AA2950))</f>
        <v/>
      </c>
      <c r="Q2950" s="31">
        <f>INDEX(Matches!$M:$M,AA2950)</f>
        <v/>
      </c>
      <c r="R2950" s="31">
        <f>IF(I2950="H",INDEX(Matches!$N:$N,AA2950),INDEX(Matches!$L:$L,AA2950))</f>
        <v/>
      </c>
      <c r="S2950" s="33">
        <f>IF(I2950="H",INDEX(Matches!$O:$O,AA2950),INDEX(Matches!$P:$P,AA2950))</f>
        <v/>
      </c>
      <c r="T2950" s="33">
        <f>IF(INDEX(Matches!$J:$J,AA2950)="","",IF(I2950="H",INDEX(Matches!$J:$J,AA2950),INDEX(Matches!$K:$K,AA2950)))</f>
        <v/>
      </c>
      <c r="U2950" s="33">
        <f>IF(INDEX(Matches!$K:$K,AA2950)="","",IF(I2950="H",INDEX(Matches!$K:$K,AA2950),INDEX(Matches!$J:$J,AA2950)))</f>
        <v/>
      </c>
      <c r="V2950" s="30">
        <f>IF(T2950="","",T2950-U2950)</f>
        <v/>
      </c>
      <c r="W2950" s="33">
        <f>IF(I2950="H",INDEX(Matches!$T:$T,AA2950),INDEX(Matches!$U:$U,AA2950))</f>
        <v/>
      </c>
      <c r="X2950" s="11">
        <f>INDEX(Matches!$X:$X,AA2950)</f>
        <v/>
      </c>
      <c r="Y2950" s="30">
        <f>IF(O2950="","",O2950-S2950)</f>
        <v/>
      </c>
      <c r="Z2950" s="30">
        <f>IF(W2950="","",W2950-S2950)</f>
        <v/>
      </c>
      <c r="AA2950" s="24">
        <f>MATCH(J2950,Matches!$A:$A,0)</f>
        <v/>
      </c>
      <c r="AB2950" s="33" t="n"/>
      <c r="AC2950" s="33" t="n">
        <v>1.823052142495354</v>
      </c>
      <c r="AD2950" s="24" t="n"/>
      <c r="AE2950" s="24" t="n">
        <v>7</v>
      </c>
      <c r="AF2950" s="33" t="n"/>
      <c r="AG2950" s="33" t="n"/>
    </row>
    <row r="2951">
      <c r="A2951" s="24" t="inlineStr">
        <is>
          <t>Wycombe|28</t>
        </is>
      </c>
      <c r="B2951" s="24" t="inlineStr">
        <is>
          <t>E2</t>
        </is>
      </c>
      <c r="C2951" s="24" t="inlineStr">
        <is>
          <t>League One</t>
        </is>
      </c>
      <c r="D2951" s="24" t="inlineStr">
        <is>
          <t>Wycombe</t>
        </is>
      </c>
      <c r="E2951" s="24" t="n">
        <v>28</v>
      </c>
      <c r="F2951" s="24" t="n">
        <v>7</v>
      </c>
      <c r="G2951" s="29" t="n">
        <v>46417.625</v>
      </c>
      <c r="H2951" s="24" t="inlineStr">
        <is>
          <t>Burton</t>
        </is>
      </c>
      <c r="I2951" s="24" t="inlineStr">
        <is>
          <t>A</t>
        </is>
      </c>
      <c r="J2951" s="24" t="inlineStr">
        <is>
          <t>E2-Burton-Wycombe</t>
        </is>
      </c>
      <c r="K2951" s="24" t="n">
        <v>22</v>
      </c>
      <c r="L2951" s="11">
        <f>IF(INDEX(Matches!$X:$X,AA2951)=0,"",IF(I2951="H",INDEX(Matches!$H:$H,AA2951),INDEX(Matches!$I:$I,AA2951)))</f>
        <v/>
      </c>
      <c r="M2951" s="11">
        <f>IF(INDEX(Matches!$X:$X,AA2951)=0,"",IF(I2951="H",INDEX(Matches!$I:$I,AA2951),INDEX(Matches!$H:$H,AA2951)))</f>
        <v/>
      </c>
      <c r="N2951" s="11">
        <f>IF(L2951="","",IF(L2951&gt;M2951,"W",IF(L2951=M2951,"D","L")))</f>
        <v/>
      </c>
      <c r="O2951" s="11">
        <f>IF(L2951="","",IF(L2951&gt;M2951,3,IF(L2951=M2951,1,0)))</f>
        <v/>
      </c>
      <c r="P2951" s="31">
        <f>IF(I2951="H",INDEX(Matches!$L:$L,AA2951),INDEX(Matches!$N:$N,AA2951))</f>
        <v/>
      </c>
      <c r="Q2951" s="31">
        <f>INDEX(Matches!$M:$M,AA2951)</f>
        <v/>
      </c>
      <c r="R2951" s="31">
        <f>IF(I2951="H",INDEX(Matches!$N:$N,AA2951),INDEX(Matches!$L:$L,AA2951))</f>
        <v/>
      </c>
      <c r="S2951" s="33">
        <f>IF(I2951="H",INDEX(Matches!$O:$O,AA2951),INDEX(Matches!$P:$P,AA2951))</f>
        <v/>
      </c>
      <c r="T2951" s="33">
        <f>IF(INDEX(Matches!$J:$J,AA2951)="","",IF(I2951="H",INDEX(Matches!$J:$J,AA2951),INDEX(Matches!$K:$K,AA2951)))</f>
        <v/>
      </c>
      <c r="U2951" s="33">
        <f>IF(INDEX(Matches!$K:$K,AA2951)="","",IF(I2951="H",INDEX(Matches!$K:$K,AA2951),INDEX(Matches!$J:$J,AA2951)))</f>
        <v/>
      </c>
      <c r="V2951" s="30">
        <f>IF(T2951="","",T2951-U2951)</f>
        <v/>
      </c>
      <c r="W2951" s="33">
        <f>IF(I2951="H",INDEX(Matches!$T:$T,AA2951),INDEX(Matches!$U:$U,AA2951))</f>
        <v/>
      </c>
      <c r="X2951" s="11">
        <f>INDEX(Matches!$X:$X,AA2951)</f>
        <v/>
      </c>
      <c r="Y2951" s="30">
        <f>IF(O2951="","",O2951-S2951)</f>
        <v/>
      </c>
      <c r="Z2951" s="30">
        <f>IF(W2951="","",W2951-S2951)</f>
        <v/>
      </c>
      <c r="AA2951" s="24">
        <f>MATCH(J2951,Matches!$A:$A,0)</f>
        <v/>
      </c>
      <c r="AB2951" s="33" t="n"/>
      <c r="AC2951" s="33" t="n">
        <v>1.45964604498758</v>
      </c>
      <c r="AD2951" s="24" t="n"/>
      <c r="AE2951" s="24" t="n">
        <v>7</v>
      </c>
      <c r="AF2951" s="33" t="n"/>
      <c r="AG2951" s="33" t="n"/>
    </row>
    <row r="2952">
      <c r="A2952" s="24" t="inlineStr">
        <is>
          <t>Wycombe|29</t>
        </is>
      </c>
      <c r="B2952" s="24" t="inlineStr">
        <is>
          <t>E2</t>
        </is>
      </c>
      <c r="C2952" s="24" t="inlineStr">
        <is>
          <t>League One</t>
        </is>
      </c>
      <c r="D2952" s="24" t="inlineStr">
        <is>
          <t>Wycombe</t>
        </is>
      </c>
      <c r="E2952" s="24" t="n">
        <v>29</v>
      </c>
      <c r="F2952" s="24" t="n">
        <v>8</v>
      </c>
      <c r="G2952" s="29" t="n">
        <v>46424.625</v>
      </c>
      <c r="H2952" s="24" t="inlineStr">
        <is>
          <t>Stockport</t>
        </is>
      </c>
      <c r="I2952" s="24" t="inlineStr">
        <is>
          <t>H</t>
        </is>
      </c>
      <c r="J2952" s="24" t="inlineStr">
        <is>
          <t>E2-Wycombe-Stockpor</t>
        </is>
      </c>
      <c r="K2952" s="24" t="n">
        <v>7</v>
      </c>
      <c r="L2952" s="11">
        <f>IF(INDEX(Matches!$X:$X,AA2952)=0,"",IF(I2952="H",INDEX(Matches!$H:$H,AA2952),INDEX(Matches!$I:$I,AA2952)))</f>
        <v/>
      </c>
      <c r="M2952" s="11">
        <f>IF(INDEX(Matches!$X:$X,AA2952)=0,"",IF(I2952="H",INDEX(Matches!$I:$I,AA2952),INDEX(Matches!$H:$H,AA2952)))</f>
        <v/>
      </c>
      <c r="N2952" s="11">
        <f>IF(L2952="","",IF(L2952&gt;M2952,"W",IF(L2952=M2952,"D","L")))</f>
        <v/>
      </c>
      <c r="O2952" s="11">
        <f>IF(L2952="","",IF(L2952&gt;M2952,3,IF(L2952=M2952,1,0)))</f>
        <v/>
      </c>
      <c r="P2952" s="31">
        <f>IF(I2952="H",INDEX(Matches!$L:$L,AA2952),INDEX(Matches!$N:$N,AA2952))</f>
        <v/>
      </c>
      <c r="Q2952" s="31">
        <f>INDEX(Matches!$M:$M,AA2952)</f>
        <v/>
      </c>
      <c r="R2952" s="31">
        <f>IF(I2952="H",INDEX(Matches!$N:$N,AA2952),INDEX(Matches!$L:$L,AA2952))</f>
        <v/>
      </c>
      <c r="S2952" s="33">
        <f>IF(I2952="H",INDEX(Matches!$O:$O,AA2952),INDEX(Matches!$P:$P,AA2952))</f>
        <v/>
      </c>
      <c r="T2952" s="33">
        <f>IF(INDEX(Matches!$J:$J,AA2952)="","",IF(I2952="H",INDEX(Matches!$J:$J,AA2952),INDEX(Matches!$K:$K,AA2952)))</f>
        <v/>
      </c>
      <c r="U2952" s="33">
        <f>IF(INDEX(Matches!$K:$K,AA2952)="","",IF(I2952="H",INDEX(Matches!$K:$K,AA2952),INDEX(Matches!$J:$J,AA2952)))</f>
        <v/>
      </c>
      <c r="V2952" s="30">
        <f>IF(T2952="","",T2952-U2952)</f>
        <v/>
      </c>
      <c r="W2952" s="33">
        <f>IF(I2952="H",INDEX(Matches!$T:$T,AA2952),INDEX(Matches!$U:$U,AA2952))</f>
        <v/>
      </c>
      <c r="X2952" s="11">
        <f>INDEX(Matches!$X:$X,AA2952)</f>
        <v/>
      </c>
      <c r="Y2952" s="30">
        <f>IF(O2952="","",O2952-S2952)</f>
        <v/>
      </c>
      <c r="Z2952" s="30">
        <f>IF(W2952="","",W2952-S2952)</f>
        <v/>
      </c>
      <c r="AA2952" s="24">
        <f>MATCH(J2952,Matches!$A:$A,0)</f>
        <v/>
      </c>
      <c r="AB2952" s="33" t="n"/>
      <c r="AC2952" s="33" t="n">
        <v>1.400233591682804</v>
      </c>
      <c r="AD2952" s="24" t="n"/>
      <c r="AE2952" s="24" t="n">
        <v>8</v>
      </c>
      <c r="AF2952" s="33" t="n"/>
      <c r="AG2952" s="33" t="n"/>
    </row>
    <row r="2953">
      <c r="A2953" s="24" t="inlineStr">
        <is>
          <t>Wycombe|30</t>
        </is>
      </c>
      <c r="B2953" s="24" t="inlineStr">
        <is>
          <t>E2</t>
        </is>
      </c>
      <c r="C2953" s="24" t="inlineStr">
        <is>
          <t>League One</t>
        </is>
      </c>
      <c r="D2953" s="24" t="inlineStr">
        <is>
          <t>Wycombe</t>
        </is>
      </c>
      <c r="E2953" s="24" t="n">
        <v>30</v>
      </c>
      <c r="F2953" s="24" t="n">
        <v>8</v>
      </c>
      <c r="G2953" s="29" t="n">
        <v>46427.82291666666</v>
      </c>
      <c r="H2953" s="24" t="inlineStr">
        <is>
          <t>Sheffield Wed</t>
        </is>
      </c>
      <c r="I2953" s="24" t="inlineStr">
        <is>
          <t>A</t>
        </is>
      </c>
      <c r="J2953" s="24" t="inlineStr">
        <is>
          <t>E2-Sheffiel-Wycombe</t>
        </is>
      </c>
      <c r="K2953" s="24" t="n">
        <v>2</v>
      </c>
      <c r="L2953" s="11">
        <f>IF(INDEX(Matches!$X:$X,AA2953)=0,"",IF(I2953="H",INDEX(Matches!$H:$H,AA2953),INDEX(Matches!$I:$I,AA2953)))</f>
        <v/>
      </c>
      <c r="M2953" s="11">
        <f>IF(INDEX(Matches!$X:$X,AA2953)=0,"",IF(I2953="H",INDEX(Matches!$I:$I,AA2953),INDEX(Matches!$H:$H,AA2953)))</f>
        <v/>
      </c>
      <c r="N2953" s="11">
        <f>IF(L2953="","",IF(L2953&gt;M2953,"W",IF(L2953=M2953,"D","L")))</f>
        <v/>
      </c>
      <c r="O2953" s="11">
        <f>IF(L2953="","",IF(L2953&gt;M2953,3,IF(L2953=M2953,1,0)))</f>
        <v/>
      </c>
      <c r="P2953" s="31">
        <f>IF(I2953="H",INDEX(Matches!$L:$L,AA2953),INDEX(Matches!$N:$N,AA2953))</f>
        <v/>
      </c>
      <c r="Q2953" s="31">
        <f>INDEX(Matches!$M:$M,AA2953)</f>
        <v/>
      </c>
      <c r="R2953" s="31">
        <f>IF(I2953="H",INDEX(Matches!$N:$N,AA2953),INDEX(Matches!$L:$L,AA2953))</f>
        <v/>
      </c>
      <c r="S2953" s="33">
        <f>IF(I2953="H",INDEX(Matches!$O:$O,AA2953),INDEX(Matches!$P:$P,AA2953))</f>
        <v/>
      </c>
      <c r="T2953" s="33">
        <f>IF(INDEX(Matches!$J:$J,AA2953)="","",IF(I2953="H",INDEX(Matches!$J:$J,AA2953),INDEX(Matches!$K:$K,AA2953)))</f>
        <v/>
      </c>
      <c r="U2953" s="33">
        <f>IF(INDEX(Matches!$K:$K,AA2953)="","",IF(I2953="H",INDEX(Matches!$K:$K,AA2953),INDEX(Matches!$J:$J,AA2953)))</f>
        <v/>
      </c>
      <c r="V2953" s="30">
        <f>IF(T2953="","",T2953-U2953)</f>
        <v/>
      </c>
      <c r="W2953" s="33">
        <f>IF(I2953="H",INDEX(Matches!$T:$T,AA2953),INDEX(Matches!$U:$U,AA2953))</f>
        <v/>
      </c>
      <c r="X2953" s="11">
        <f>INDEX(Matches!$X:$X,AA2953)</f>
        <v/>
      </c>
      <c r="Y2953" s="30">
        <f>IF(O2953="","",O2953-S2953)</f>
        <v/>
      </c>
      <c r="Z2953" s="30">
        <f>IF(W2953="","",W2953-S2953)</f>
        <v/>
      </c>
      <c r="AA2953" s="24">
        <f>MATCH(J2953,Matches!$A:$A,0)</f>
        <v/>
      </c>
      <c r="AB2953" s="33" t="n"/>
      <c r="AC2953" s="33" t="n">
        <v>1.0077689434126</v>
      </c>
      <c r="AD2953" s="24" t="n"/>
      <c r="AE2953" s="24" t="n">
        <v>8</v>
      </c>
      <c r="AF2953" s="33" t="n"/>
      <c r="AG2953" s="33" t="n"/>
    </row>
    <row r="2954">
      <c r="A2954" s="24" t="inlineStr">
        <is>
          <t>Wycombe|31</t>
        </is>
      </c>
      <c r="B2954" s="24" t="inlineStr">
        <is>
          <t>E2</t>
        </is>
      </c>
      <c r="C2954" s="24" t="inlineStr">
        <is>
          <t>League One</t>
        </is>
      </c>
      <c r="D2954" s="24" t="inlineStr">
        <is>
          <t>Wycombe</t>
        </is>
      </c>
      <c r="E2954" s="24" t="n">
        <v>31</v>
      </c>
      <c r="F2954" s="24" t="n">
        <v>8</v>
      </c>
      <c r="G2954" s="29" t="n">
        <v>46431.625</v>
      </c>
      <c r="H2954" s="24" t="inlineStr">
        <is>
          <t>MK Dons</t>
        </is>
      </c>
      <c r="I2954" s="24" t="inlineStr">
        <is>
          <t>A</t>
        </is>
      </c>
      <c r="J2954" s="24" t="inlineStr">
        <is>
          <t>E2-MKDons-Wycombe</t>
        </is>
      </c>
      <c r="K2954" s="24" t="n">
        <v>6</v>
      </c>
      <c r="L2954" s="11">
        <f>IF(INDEX(Matches!$X:$X,AA2954)=0,"",IF(I2954="H",INDEX(Matches!$H:$H,AA2954),INDEX(Matches!$I:$I,AA2954)))</f>
        <v/>
      </c>
      <c r="M2954" s="11">
        <f>IF(INDEX(Matches!$X:$X,AA2954)=0,"",IF(I2954="H",INDEX(Matches!$I:$I,AA2954),INDEX(Matches!$H:$H,AA2954)))</f>
        <v/>
      </c>
      <c r="N2954" s="11">
        <f>IF(L2954="","",IF(L2954&gt;M2954,"W",IF(L2954=M2954,"D","L")))</f>
        <v/>
      </c>
      <c r="O2954" s="11">
        <f>IF(L2954="","",IF(L2954&gt;M2954,3,IF(L2954=M2954,1,0)))</f>
        <v/>
      </c>
      <c r="P2954" s="31">
        <f>IF(I2954="H",INDEX(Matches!$L:$L,AA2954),INDEX(Matches!$N:$N,AA2954))</f>
        <v/>
      </c>
      <c r="Q2954" s="31">
        <f>INDEX(Matches!$M:$M,AA2954)</f>
        <v/>
      </c>
      <c r="R2954" s="31">
        <f>IF(I2954="H",INDEX(Matches!$N:$N,AA2954),INDEX(Matches!$L:$L,AA2954))</f>
        <v/>
      </c>
      <c r="S2954" s="33">
        <f>IF(I2954="H",INDEX(Matches!$O:$O,AA2954),INDEX(Matches!$P:$P,AA2954))</f>
        <v/>
      </c>
      <c r="T2954" s="33">
        <f>IF(INDEX(Matches!$J:$J,AA2954)="","",IF(I2954="H",INDEX(Matches!$J:$J,AA2954),INDEX(Matches!$K:$K,AA2954)))</f>
        <v/>
      </c>
      <c r="U2954" s="33">
        <f>IF(INDEX(Matches!$K:$K,AA2954)="","",IF(I2954="H",INDEX(Matches!$K:$K,AA2954),INDEX(Matches!$J:$J,AA2954)))</f>
        <v/>
      </c>
      <c r="V2954" s="30">
        <f>IF(T2954="","",T2954-U2954)</f>
        <v/>
      </c>
      <c r="W2954" s="33">
        <f>IF(I2954="H",INDEX(Matches!$T:$T,AA2954),INDEX(Matches!$U:$U,AA2954))</f>
        <v/>
      </c>
      <c r="X2954" s="11">
        <f>INDEX(Matches!$X:$X,AA2954)</f>
        <v/>
      </c>
      <c r="Y2954" s="30">
        <f>IF(O2954="","",O2954-S2954)</f>
        <v/>
      </c>
      <c r="Z2954" s="30">
        <f>IF(W2954="","",W2954-S2954)</f>
        <v/>
      </c>
      <c r="AA2954" s="24">
        <f>MATCH(J2954,Matches!$A:$A,0)</f>
        <v/>
      </c>
      <c r="AB2954" s="33" t="n"/>
      <c r="AC2954" s="33" t="n">
        <v>1.167899092118558</v>
      </c>
      <c r="AD2954" s="24" t="n"/>
      <c r="AE2954" s="24" t="n">
        <v>8</v>
      </c>
      <c r="AF2954" s="33" t="n"/>
      <c r="AG2954" s="33" t="n"/>
    </row>
    <row r="2955">
      <c r="A2955" s="24" t="inlineStr">
        <is>
          <t>Wycombe|32</t>
        </is>
      </c>
      <c r="B2955" s="24" t="inlineStr">
        <is>
          <t>E2</t>
        </is>
      </c>
      <c r="C2955" s="24" t="inlineStr">
        <is>
          <t>League One</t>
        </is>
      </c>
      <c r="D2955" s="24" t="inlineStr">
        <is>
          <t>Wycombe</t>
        </is>
      </c>
      <c r="E2955" s="24" t="n">
        <v>32</v>
      </c>
      <c r="F2955" s="24" t="n">
        <v>8</v>
      </c>
      <c r="G2955" s="29" t="n">
        <v>46438.625</v>
      </c>
      <c r="H2955" s="24" t="inlineStr">
        <is>
          <t>Leyton Orient</t>
        </is>
      </c>
      <c r="I2955" s="24" t="inlineStr">
        <is>
          <t>H</t>
        </is>
      </c>
      <c r="J2955" s="24" t="inlineStr">
        <is>
          <t>E2-Wycombe-LeytonOr</t>
        </is>
      </c>
      <c r="K2955" s="24" t="n">
        <v>20</v>
      </c>
      <c r="L2955" s="11">
        <f>IF(INDEX(Matches!$X:$X,AA2955)=0,"",IF(I2955="H",INDEX(Matches!$H:$H,AA2955),INDEX(Matches!$I:$I,AA2955)))</f>
        <v/>
      </c>
      <c r="M2955" s="11">
        <f>IF(INDEX(Matches!$X:$X,AA2955)=0,"",IF(I2955="H",INDEX(Matches!$I:$I,AA2955),INDEX(Matches!$H:$H,AA2955)))</f>
        <v/>
      </c>
      <c r="N2955" s="11">
        <f>IF(L2955="","",IF(L2955&gt;M2955,"W",IF(L2955=M2955,"D","L")))</f>
        <v/>
      </c>
      <c r="O2955" s="11">
        <f>IF(L2955="","",IF(L2955&gt;M2955,3,IF(L2955=M2955,1,0)))</f>
        <v/>
      </c>
      <c r="P2955" s="31">
        <f>IF(I2955="H",INDEX(Matches!$L:$L,AA2955),INDEX(Matches!$N:$N,AA2955))</f>
        <v/>
      </c>
      <c r="Q2955" s="31">
        <f>INDEX(Matches!$M:$M,AA2955)</f>
        <v/>
      </c>
      <c r="R2955" s="31">
        <f>IF(I2955="H",INDEX(Matches!$N:$N,AA2955),INDEX(Matches!$L:$L,AA2955))</f>
        <v/>
      </c>
      <c r="S2955" s="33">
        <f>IF(I2955="H",INDEX(Matches!$O:$O,AA2955),INDEX(Matches!$P:$P,AA2955))</f>
        <v/>
      </c>
      <c r="T2955" s="33">
        <f>IF(INDEX(Matches!$J:$J,AA2955)="","",IF(I2955="H",INDEX(Matches!$J:$J,AA2955),INDEX(Matches!$K:$K,AA2955)))</f>
        <v/>
      </c>
      <c r="U2955" s="33">
        <f>IF(INDEX(Matches!$K:$K,AA2955)="","",IF(I2955="H",INDEX(Matches!$K:$K,AA2955),INDEX(Matches!$J:$J,AA2955)))</f>
        <v/>
      </c>
      <c r="V2955" s="30">
        <f>IF(T2955="","",T2955-U2955)</f>
        <v/>
      </c>
      <c r="W2955" s="33">
        <f>IF(I2955="H",INDEX(Matches!$T:$T,AA2955),INDEX(Matches!$U:$U,AA2955))</f>
        <v/>
      </c>
      <c r="X2955" s="11">
        <f>INDEX(Matches!$X:$X,AA2955)</f>
        <v/>
      </c>
      <c r="Y2955" s="30">
        <f>IF(O2955="","",O2955-S2955)</f>
        <v/>
      </c>
      <c r="Z2955" s="30">
        <f>IF(W2955="","",W2955-S2955)</f>
        <v/>
      </c>
      <c r="AA2955" s="24">
        <f>MATCH(J2955,Matches!$A:$A,0)</f>
        <v/>
      </c>
      <c r="AB2955" s="33" t="n"/>
      <c r="AC2955" s="33" t="n">
        <v>1.70850818521832</v>
      </c>
      <c r="AD2955" s="24" t="n"/>
      <c r="AE2955" s="24" t="n">
        <v>8</v>
      </c>
      <c r="AF2955" s="33" t="n"/>
      <c r="AG2955" s="33" t="n"/>
    </row>
    <row r="2956">
      <c r="A2956" s="24" t="inlineStr">
        <is>
          <t>Wycombe|33</t>
        </is>
      </c>
      <c r="B2956" s="24" t="inlineStr">
        <is>
          <t>E2</t>
        </is>
      </c>
      <c r="C2956" s="24" t="inlineStr">
        <is>
          <t>League One</t>
        </is>
      </c>
      <c r="D2956" s="24" t="inlineStr">
        <is>
          <t>Wycombe</t>
        </is>
      </c>
      <c r="E2956" s="24" t="n">
        <v>33</v>
      </c>
      <c r="F2956" s="24" t="n">
        <v>9</v>
      </c>
      <c r="G2956" s="29" t="n">
        <v>46445.625</v>
      </c>
      <c r="H2956" s="24" t="inlineStr">
        <is>
          <t>Huddersfield</t>
        </is>
      </c>
      <c r="I2956" s="24" t="inlineStr">
        <is>
          <t>A</t>
        </is>
      </c>
      <c r="J2956" s="24" t="inlineStr">
        <is>
          <t>E2-Huddersf-Wycombe</t>
        </is>
      </c>
      <c r="K2956" s="24" t="n">
        <v>4</v>
      </c>
      <c r="L2956" s="11">
        <f>IF(INDEX(Matches!$X:$X,AA2956)=0,"",IF(I2956="H",INDEX(Matches!$H:$H,AA2956),INDEX(Matches!$I:$I,AA2956)))</f>
        <v/>
      </c>
      <c r="M2956" s="11">
        <f>IF(INDEX(Matches!$X:$X,AA2956)=0,"",IF(I2956="H",INDEX(Matches!$I:$I,AA2956),INDEX(Matches!$H:$H,AA2956)))</f>
        <v/>
      </c>
      <c r="N2956" s="11">
        <f>IF(L2956="","",IF(L2956&gt;M2956,"W",IF(L2956=M2956,"D","L")))</f>
        <v/>
      </c>
      <c r="O2956" s="11">
        <f>IF(L2956="","",IF(L2956&gt;M2956,3,IF(L2956=M2956,1,0)))</f>
        <v/>
      </c>
      <c r="P2956" s="31">
        <f>IF(I2956="H",INDEX(Matches!$L:$L,AA2956),INDEX(Matches!$N:$N,AA2956))</f>
        <v/>
      </c>
      <c r="Q2956" s="31">
        <f>INDEX(Matches!$M:$M,AA2956)</f>
        <v/>
      </c>
      <c r="R2956" s="31">
        <f>IF(I2956="H",INDEX(Matches!$N:$N,AA2956),INDEX(Matches!$L:$L,AA2956))</f>
        <v/>
      </c>
      <c r="S2956" s="33">
        <f>IF(I2956="H",INDEX(Matches!$O:$O,AA2956),INDEX(Matches!$P:$P,AA2956))</f>
        <v/>
      </c>
      <c r="T2956" s="33">
        <f>IF(INDEX(Matches!$J:$J,AA2956)="","",IF(I2956="H",INDEX(Matches!$J:$J,AA2956),INDEX(Matches!$K:$K,AA2956)))</f>
        <v/>
      </c>
      <c r="U2956" s="33">
        <f>IF(INDEX(Matches!$K:$K,AA2956)="","",IF(I2956="H",INDEX(Matches!$K:$K,AA2956),INDEX(Matches!$J:$J,AA2956)))</f>
        <v/>
      </c>
      <c r="V2956" s="30">
        <f>IF(T2956="","",T2956-U2956)</f>
        <v/>
      </c>
      <c r="W2956" s="33">
        <f>IF(I2956="H",INDEX(Matches!$T:$T,AA2956),INDEX(Matches!$U:$U,AA2956))</f>
        <v/>
      </c>
      <c r="X2956" s="11">
        <f>INDEX(Matches!$X:$X,AA2956)</f>
        <v/>
      </c>
      <c r="Y2956" s="30">
        <f>IF(O2956="","",O2956-S2956)</f>
        <v/>
      </c>
      <c r="Z2956" s="30">
        <f>IF(W2956="","",W2956-S2956)</f>
        <v/>
      </c>
      <c r="AA2956" s="24">
        <f>MATCH(J2956,Matches!$A:$A,0)</f>
        <v/>
      </c>
      <c r="AB2956" s="33" t="n"/>
      <c r="AC2956" s="33" t="n">
        <v>1.02883730170909</v>
      </c>
      <c r="AD2956" s="24" t="n"/>
      <c r="AE2956" s="24" t="n">
        <v>9</v>
      </c>
      <c r="AF2956" s="33" t="n"/>
      <c r="AG2956" s="33" t="n"/>
    </row>
    <row r="2957">
      <c r="A2957" s="24" t="inlineStr">
        <is>
          <t>Wycombe|34</t>
        </is>
      </c>
      <c r="B2957" s="24" t="inlineStr">
        <is>
          <t>E2</t>
        </is>
      </c>
      <c r="C2957" s="24" t="inlineStr">
        <is>
          <t>League One</t>
        </is>
      </c>
      <c r="D2957" s="24" t="inlineStr">
        <is>
          <t>Wycombe</t>
        </is>
      </c>
      <c r="E2957" s="24" t="n">
        <v>34</v>
      </c>
      <c r="F2957" s="24" t="n">
        <v>9</v>
      </c>
      <c r="G2957" s="29" t="n">
        <v>46452.625</v>
      </c>
      <c r="H2957" s="24" t="inlineStr">
        <is>
          <t>Blackpool</t>
        </is>
      </c>
      <c r="I2957" s="24" t="inlineStr">
        <is>
          <t>H</t>
        </is>
      </c>
      <c r="J2957" s="24" t="inlineStr">
        <is>
          <t>E2-Wycombe-Blackpoo</t>
        </is>
      </c>
      <c r="K2957" s="24" t="n">
        <v>10</v>
      </c>
      <c r="L2957" s="11">
        <f>IF(INDEX(Matches!$X:$X,AA2957)=0,"",IF(I2957="H",INDEX(Matches!$H:$H,AA2957),INDEX(Matches!$I:$I,AA2957)))</f>
        <v/>
      </c>
      <c r="M2957" s="11">
        <f>IF(INDEX(Matches!$X:$X,AA2957)=0,"",IF(I2957="H",INDEX(Matches!$I:$I,AA2957),INDEX(Matches!$H:$H,AA2957)))</f>
        <v/>
      </c>
      <c r="N2957" s="11">
        <f>IF(L2957="","",IF(L2957&gt;M2957,"W",IF(L2957=M2957,"D","L")))</f>
        <v/>
      </c>
      <c r="O2957" s="11">
        <f>IF(L2957="","",IF(L2957&gt;M2957,3,IF(L2957=M2957,1,0)))</f>
        <v/>
      </c>
      <c r="P2957" s="31">
        <f>IF(I2957="H",INDEX(Matches!$L:$L,AA2957),INDEX(Matches!$N:$N,AA2957))</f>
        <v/>
      </c>
      <c r="Q2957" s="31">
        <f>INDEX(Matches!$M:$M,AA2957)</f>
        <v/>
      </c>
      <c r="R2957" s="31">
        <f>IF(I2957="H",INDEX(Matches!$N:$N,AA2957),INDEX(Matches!$L:$L,AA2957))</f>
        <v/>
      </c>
      <c r="S2957" s="33">
        <f>IF(I2957="H",INDEX(Matches!$O:$O,AA2957),INDEX(Matches!$P:$P,AA2957))</f>
        <v/>
      </c>
      <c r="T2957" s="33">
        <f>IF(INDEX(Matches!$J:$J,AA2957)="","",IF(I2957="H",INDEX(Matches!$J:$J,AA2957),INDEX(Matches!$K:$K,AA2957)))</f>
        <v/>
      </c>
      <c r="U2957" s="33">
        <f>IF(INDEX(Matches!$K:$K,AA2957)="","",IF(I2957="H",INDEX(Matches!$K:$K,AA2957),INDEX(Matches!$J:$J,AA2957)))</f>
        <v/>
      </c>
      <c r="V2957" s="30">
        <f>IF(T2957="","",T2957-U2957)</f>
        <v/>
      </c>
      <c r="W2957" s="33">
        <f>IF(I2957="H",INDEX(Matches!$T:$T,AA2957),INDEX(Matches!$U:$U,AA2957))</f>
        <v/>
      </c>
      <c r="X2957" s="11">
        <f>INDEX(Matches!$X:$X,AA2957)</f>
        <v/>
      </c>
      <c r="Y2957" s="30">
        <f>IF(O2957="","",O2957-S2957)</f>
        <v/>
      </c>
      <c r="Z2957" s="30">
        <f>IF(W2957="","",W2957-S2957)</f>
        <v/>
      </c>
      <c r="AA2957" s="24">
        <f>MATCH(J2957,Matches!$A:$A,0)</f>
        <v/>
      </c>
      <c r="AB2957" s="33" t="n"/>
      <c r="AC2957" s="33" t="n">
        <v>1.581765240913153</v>
      </c>
      <c r="AD2957" s="24" t="n"/>
      <c r="AE2957" s="24" t="n">
        <v>9</v>
      </c>
      <c r="AF2957" s="33" t="n"/>
      <c r="AG2957" s="33" t="n"/>
    </row>
    <row r="2958">
      <c r="A2958" s="24" t="inlineStr">
        <is>
          <t>Wycombe|35</t>
        </is>
      </c>
      <c r="B2958" s="24" t="inlineStr">
        <is>
          <t>E2</t>
        </is>
      </c>
      <c r="C2958" s="24" t="inlineStr">
        <is>
          <t>League One</t>
        </is>
      </c>
      <c r="D2958" s="24" t="inlineStr">
        <is>
          <t>Wycombe</t>
        </is>
      </c>
      <c r="E2958" s="24" t="n">
        <v>35</v>
      </c>
      <c r="F2958" s="24" t="n">
        <v>9</v>
      </c>
      <c r="G2958" s="29" t="n">
        <v>46459.625</v>
      </c>
      <c r="H2958" s="24" t="inlineStr">
        <is>
          <t>Plymouth</t>
        </is>
      </c>
      <c r="I2958" s="24" t="inlineStr">
        <is>
          <t>A</t>
        </is>
      </c>
      <c r="J2958" s="24" t="inlineStr">
        <is>
          <t>E2-Plymouth-Wycombe</t>
        </is>
      </c>
      <c r="K2958" s="24" t="n">
        <v>5</v>
      </c>
      <c r="L2958" s="11">
        <f>IF(INDEX(Matches!$X:$X,AA2958)=0,"",IF(I2958="H",INDEX(Matches!$H:$H,AA2958),INDEX(Matches!$I:$I,AA2958)))</f>
        <v/>
      </c>
      <c r="M2958" s="11">
        <f>IF(INDEX(Matches!$X:$X,AA2958)=0,"",IF(I2958="H",INDEX(Matches!$I:$I,AA2958),INDEX(Matches!$H:$H,AA2958)))</f>
        <v/>
      </c>
      <c r="N2958" s="11">
        <f>IF(L2958="","",IF(L2958&gt;M2958,"W",IF(L2958=M2958,"D","L")))</f>
        <v/>
      </c>
      <c r="O2958" s="11">
        <f>IF(L2958="","",IF(L2958&gt;M2958,3,IF(L2958=M2958,1,0)))</f>
        <v/>
      </c>
      <c r="P2958" s="31">
        <f>IF(I2958="H",INDEX(Matches!$L:$L,AA2958),INDEX(Matches!$N:$N,AA2958))</f>
        <v/>
      </c>
      <c r="Q2958" s="31">
        <f>INDEX(Matches!$M:$M,AA2958)</f>
        <v/>
      </c>
      <c r="R2958" s="31">
        <f>IF(I2958="H",INDEX(Matches!$N:$N,AA2958),INDEX(Matches!$L:$L,AA2958))</f>
        <v/>
      </c>
      <c r="S2958" s="33">
        <f>IF(I2958="H",INDEX(Matches!$O:$O,AA2958),INDEX(Matches!$P:$P,AA2958))</f>
        <v/>
      </c>
      <c r="T2958" s="33">
        <f>IF(INDEX(Matches!$J:$J,AA2958)="","",IF(I2958="H",INDEX(Matches!$J:$J,AA2958),INDEX(Matches!$K:$K,AA2958)))</f>
        <v/>
      </c>
      <c r="U2958" s="33">
        <f>IF(INDEX(Matches!$K:$K,AA2958)="","",IF(I2958="H",INDEX(Matches!$K:$K,AA2958),INDEX(Matches!$J:$J,AA2958)))</f>
        <v/>
      </c>
      <c r="V2958" s="30">
        <f>IF(T2958="","",T2958-U2958)</f>
        <v/>
      </c>
      <c r="W2958" s="33">
        <f>IF(I2958="H",INDEX(Matches!$T:$T,AA2958),INDEX(Matches!$U:$U,AA2958))</f>
        <v/>
      </c>
      <c r="X2958" s="11">
        <f>INDEX(Matches!$X:$X,AA2958)</f>
        <v/>
      </c>
      <c r="Y2958" s="30">
        <f>IF(O2958="","",O2958-S2958)</f>
        <v/>
      </c>
      <c r="Z2958" s="30">
        <f>IF(W2958="","",W2958-S2958)</f>
        <v/>
      </c>
      <c r="AA2958" s="24">
        <f>MATCH(J2958,Matches!$A:$A,0)</f>
        <v/>
      </c>
      <c r="AB2958" s="33" t="n"/>
      <c r="AC2958" s="33" t="n">
        <v>1.133477186269834</v>
      </c>
      <c r="AD2958" s="24" t="n"/>
      <c r="AE2958" s="24" t="n">
        <v>9</v>
      </c>
      <c r="AF2958" s="33" t="n"/>
      <c r="AG2958" s="33" t="n"/>
    </row>
    <row r="2959">
      <c r="A2959" s="24" t="inlineStr">
        <is>
          <t>Wycombe|36</t>
        </is>
      </c>
      <c r="B2959" s="24" t="inlineStr">
        <is>
          <t>E2</t>
        </is>
      </c>
      <c r="C2959" s="24" t="inlineStr">
        <is>
          <t>League One</t>
        </is>
      </c>
      <c r="D2959" s="24" t="inlineStr">
        <is>
          <t>Wycombe</t>
        </is>
      </c>
      <c r="E2959" s="24" t="n">
        <v>36</v>
      </c>
      <c r="F2959" s="24" t="n">
        <v>9</v>
      </c>
      <c r="G2959" s="29" t="n">
        <v>46466.625</v>
      </c>
      <c r="H2959" s="24" t="inlineStr">
        <is>
          <t>Oxford</t>
        </is>
      </c>
      <c r="I2959" s="24" t="inlineStr">
        <is>
          <t>H</t>
        </is>
      </c>
      <c r="J2959" s="24" t="inlineStr">
        <is>
          <t>E2-Wycombe-Oxford</t>
        </is>
      </c>
      <c r="K2959" s="24" t="n">
        <v>11</v>
      </c>
      <c r="L2959" s="11">
        <f>IF(INDEX(Matches!$X:$X,AA2959)=0,"",IF(I2959="H",INDEX(Matches!$H:$H,AA2959),INDEX(Matches!$I:$I,AA2959)))</f>
        <v/>
      </c>
      <c r="M2959" s="11">
        <f>IF(INDEX(Matches!$X:$X,AA2959)=0,"",IF(I2959="H",INDEX(Matches!$I:$I,AA2959),INDEX(Matches!$H:$H,AA2959)))</f>
        <v/>
      </c>
      <c r="N2959" s="11">
        <f>IF(L2959="","",IF(L2959&gt;M2959,"W",IF(L2959=M2959,"D","L")))</f>
        <v/>
      </c>
      <c r="O2959" s="11">
        <f>IF(L2959="","",IF(L2959&gt;M2959,3,IF(L2959=M2959,1,0)))</f>
        <v/>
      </c>
      <c r="P2959" s="31">
        <f>IF(I2959="H",INDEX(Matches!$L:$L,AA2959),INDEX(Matches!$N:$N,AA2959))</f>
        <v/>
      </c>
      <c r="Q2959" s="31">
        <f>INDEX(Matches!$M:$M,AA2959)</f>
        <v/>
      </c>
      <c r="R2959" s="31">
        <f>IF(I2959="H",INDEX(Matches!$N:$N,AA2959),INDEX(Matches!$L:$L,AA2959))</f>
        <v/>
      </c>
      <c r="S2959" s="33">
        <f>IF(I2959="H",INDEX(Matches!$O:$O,AA2959),INDEX(Matches!$P:$P,AA2959))</f>
        <v/>
      </c>
      <c r="T2959" s="33">
        <f>IF(INDEX(Matches!$J:$J,AA2959)="","",IF(I2959="H",INDEX(Matches!$J:$J,AA2959),INDEX(Matches!$K:$K,AA2959)))</f>
        <v/>
      </c>
      <c r="U2959" s="33">
        <f>IF(INDEX(Matches!$K:$K,AA2959)="","",IF(I2959="H",INDEX(Matches!$K:$K,AA2959),INDEX(Matches!$J:$J,AA2959)))</f>
        <v/>
      </c>
      <c r="V2959" s="30">
        <f>IF(T2959="","",T2959-U2959)</f>
        <v/>
      </c>
      <c r="W2959" s="33">
        <f>IF(I2959="H",INDEX(Matches!$T:$T,AA2959),INDEX(Matches!$U:$U,AA2959))</f>
        <v/>
      </c>
      <c r="X2959" s="11">
        <f>INDEX(Matches!$X:$X,AA2959)</f>
        <v/>
      </c>
      <c r="Y2959" s="30">
        <f>IF(O2959="","",O2959-S2959)</f>
        <v/>
      </c>
      <c r="Z2959" s="30">
        <f>IF(W2959="","",W2959-S2959)</f>
        <v/>
      </c>
      <c r="AA2959" s="24">
        <f>MATCH(J2959,Matches!$A:$A,0)</f>
        <v/>
      </c>
      <c r="AB2959" s="33" t="n"/>
      <c r="AC2959" s="33" t="n">
        <v>1.593462038742286</v>
      </c>
      <c r="AD2959" s="24" t="n"/>
      <c r="AE2959" s="24" t="n">
        <v>9</v>
      </c>
      <c r="AF2959" s="33" t="n"/>
      <c r="AG2959" s="33" t="n"/>
    </row>
    <row r="2960">
      <c r="A2960" s="24" t="inlineStr">
        <is>
          <t>Wycombe|37</t>
        </is>
      </c>
      <c r="B2960" s="24" t="inlineStr">
        <is>
          <t>E2</t>
        </is>
      </c>
      <c r="C2960" s="24" t="inlineStr">
        <is>
          <t>League One</t>
        </is>
      </c>
      <c r="D2960" s="24" t="inlineStr">
        <is>
          <t>Wycombe</t>
        </is>
      </c>
      <c r="E2960" s="24" t="n">
        <v>37</v>
      </c>
      <c r="F2960" s="24" t="n">
        <v>10</v>
      </c>
      <c r="G2960" s="29" t="n">
        <v>46472.625</v>
      </c>
      <c r="H2960" s="24" t="inlineStr">
        <is>
          <t>Leicester</t>
        </is>
      </c>
      <c r="I2960" s="24" t="inlineStr">
        <is>
          <t>A</t>
        </is>
      </c>
      <c r="J2960" s="24" t="inlineStr">
        <is>
          <t>E2-Leiceste-Wycombe</t>
        </is>
      </c>
      <c r="K2960" s="24" t="n">
        <v>1</v>
      </c>
      <c r="L2960" s="11">
        <f>IF(INDEX(Matches!$X:$X,AA2960)=0,"",IF(I2960="H",INDEX(Matches!$H:$H,AA2960),INDEX(Matches!$I:$I,AA2960)))</f>
        <v/>
      </c>
      <c r="M2960" s="11">
        <f>IF(INDEX(Matches!$X:$X,AA2960)=0,"",IF(I2960="H",INDEX(Matches!$I:$I,AA2960),INDEX(Matches!$H:$H,AA2960)))</f>
        <v/>
      </c>
      <c r="N2960" s="11">
        <f>IF(L2960="","",IF(L2960&gt;M2960,"W",IF(L2960=M2960,"D","L")))</f>
        <v/>
      </c>
      <c r="O2960" s="11">
        <f>IF(L2960="","",IF(L2960&gt;M2960,3,IF(L2960=M2960,1,0)))</f>
        <v/>
      </c>
      <c r="P2960" s="31">
        <f>IF(I2960="H",INDEX(Matches!$L:$L,AA2960),INDEX(Matches!$N:$N,AA2960))</f>
        <v/>
      </c>
      <c r="Q2960" s="31">
        <f>INDEX(Matches!$M:$M,AA2960)</f>
        <v/>
      </c>
      <c r="R2960" s="31">
        <f>IF(I2960="H",INDEX(Matches!$N:$N,AA2960),INDEX(Matches!$L:$L,AA2960))</f>
        <v/>
      </c>
      <c r="S2960" s="33">
        <f>IF(I2960="H",INDEX(Matches!$O:$O,AA2960),INDEX(Matches!$P:$P,AA2960))</f>
        <v/>
      </c>
      <c r="T2960" s="33">
        <f>IF(INDEX(Matches!$J:$J,AA2960)="","",IF(I2960="H",INDEX(Matches!$J:$J,AA2960),INDEX(Matches!$K:$K,AA2960)))</f>
        <v/>
      </c>
      <c r="U2960" s="33">
        <f>IF(INDEX(Matches!$K:$K,AA2960)="","",IF(I2960="H",INDEX(Matches!$K:$K,AA2960),INDEX(Matches!$J:$J,AA2960)))</f>
        <v/>
      </c>
      <c r="V2960" s="30">
        <f>IF(T2960="","",T2960-U2960)</f>
        <v/>
      </c>
      <c r="W2960" s="33">
        <f>IF(I2960="H",INDEX(Matches!$T:$T,AA2960),INDEX(Matches!$U:$U,AA2960))</f>
        <v/>
      </c>
      <c r="X2960" s="11">
        <f>INDEX(Matches!$X:$X,AA2960)</f>
        <v/>
      </c>
      <c r="Y2960" s="30">
        <f>IF(O2960="","",O2960-S2960)</f>
        <v/>
      </c>
      <c r="Z2960" s="30">
        <f>IF(W2960="","",W2960-S2960)</f>
        <v/>
      </c>
      <c r="AA2960" s="24">
        <f>MATCH(J2960,Matches!$A:$A,0)</f>
        <v/>
      </c>
      <c r="AB2960" s="33" t="n"/>
      <c r="AC2960" s="33" t="n">
        <v>0.8720366672358582</v>
      </c>
      <c r="AD2960" s="24" t="n"/>
      <c r="AE2960" s="24" t="n">
        <v>10</v>
      </c>
      <c r="AF2960" s="33" t="n"/>
      <c r="AG2960" s="33" t="n"/>
    </row>
    <row r="2961">
      <c r="A2961" s="24" t="inlineStr">
        <is>
          <t>Wycombe|38</t>
        </is>
      </c>
      <c r="B2961" s="24" t="inlineStr">
        <is>
          <t>E2</t>
        </is>
      </c>
      <c r="C2961" s="24" t="inlineStr">
        <is>
          <t>League One</t>
        </is>
      </c>
      <c r="D2961" s="24" t="inlineStr">
        <is>
          <t>Wycombe</t>
        </is>
      </c>
      <c r="E2961" s="24" t="n">
        <v>38</v>
      </c>
      <c r="F2961" s="24" t="n">
        <v>10</v>
      </c>
      <c r="G2961" s="29" t="n">
        <v>46475.625</v>
      </c>
      <c r="H2961" s="24" t="inlineStr">
        <is>
          <t>Peterborough</t>
        </is>
      </c>
      <c r="I2961" s="24" t="inlineStr">
        <is>
          <t>H</t>
        </is>
      </c>
      <c r="J2961" s="24" t="inlineStr">
        <is>
          <t>E2-Wycombe-Peterbor</t>
        </is>
      </c>
      <c r="K2961" s="24" t="n">
        <v>19</v>
      </c>
      <c r="L2961" s="11">
        <f>IF(INDEX(Matches!$X:$X,AA2961)=0,"",IF(I2961="H",INDEX(Matches!$H:$H,AA2961),INDEX(Matches!$I:$I,AA2961)))</f>
        <v/>
      </c>
      <c r="M2961" s="11">
        <f>IF(INDEX(Matches!$X:$X,AA2961)=0,"",IF(I2961="H",INDEX(Matches!$I:$I,AA2961),INDEX(Matches!$H:$H,AA2961)))</f>
        <v/>
      </c>
      <c r="N2961" s="11">
        <f>IF(L2961="","",IF(L2961&gt;M2961,"W",IF(L2961=M2961,"D","L")))</f>
        <v/>
      </c>
      <c r="O2961" s="11">
        <f>IF(L2961="","",IF(L2961&gt;M2961,3,IF(L2961=M2961,1,0)))</f>
        <v/>
      </c>
      <c r="P2961" s="31">
        <f>IF(I2961="H",INDEX(Matches!$L:$L,AA2961),INDEX(Matches!$N:$N,AA2961))</f>
        <v/>
      </c>
      <c r="Q2961" s="31">
        <f>INDEX(Matches!$M:$M,AA2961)</f>
        <v/>
      </c>
      <c r="R2961" s="31">
        <f>IF(I2961="H",INDEX(Matches!$N:$N,AA2961),INDEX(Matches!$L:$L,AA2961))</f>
        <v/>
      </c>
      <c r="S2961" s="33">
        <f>IF(I2961="H",INDEX(Matches!$O:$O,AA2961),INDEX(Matches!$P:$P,AA2961))</f>
        <v/>
      </c>
      <c r="T2961" s="33">
        <f>IF(INDEX(Matches!$J:$J,AA2961)="","",IF(I2961="H",INDEX(Matches!$J:$J,AA2961),INDEX(Matches!$K:$K,AA2961)))</f>
        <v/>
      </c>
      <c r="U2961" s="33">
        <f>IF(INDEX(Matches!$K:$K,AA2961)="","",IF(I2961="H",INDEX(Matches!$K:$K,AA2961),INDEX(Matches!$J:$J,AA2961)))</f>
        <v/>
      </c>
      <c r="V2961" s="30">
        <f>IF(T2961="","",T2961-U2961)</f>
        <v/>
      </c>
      <c r="W2961" s="33">
        <f>IF(I2961="H",INDEX(Matches!$T:$T,AA2961),INDEX(Matches!$U:$U,AA2961))</f>
        <v/>
      </c>
      <c r="X2961" s="11">
        <f>INDEX(Matches!$X:$X,AA2961)</f>
        <v/>
      </c>
      <c r="Y2961" s="30">
        <f>IF(O2961="","",O2961-S2961)</f>
        <v/>
      </c>
      <c r="Z2961" s="30">
        <f>IF(W2961="","",W2961-S2961)</f>
        <v/>
      </c>
      <c r="AA2961" s="24">
        <f>MATCH(J2961,Matches!$A:$A,0)</f>
        <v/>
      </c>
      <c r="AB2961" s="33" t="n"/>
      <c r="AC2961" s="33" t="n">
        <v>1.657513718756056</v>
      </c>
      <c r="AD2961" s="24" t="n"/>
      <c r="AE2961" s="24" t="n">
        <v>10</v>
      </c>
      <c r="AF2961" s="33" t="n"/>
      <c r="AG2961" s="33" t="n"/>
    </row>
    <row r="2962">
      <c r="A2962" s="24" t="inlineStr">
        <is>
          <t>Wycombe|39</t>
        </is>
      </c>
      <c r="B2962" s="24" t="inlineStr">
        <is>
          <t>E2</t>
        </is>
      </c>
      <c r="C2962" s="24" t="inlineStr">
        <is>
          <t>League One</t>
        </is>
      </c>
      <c r="D2962" s="24" t="inlineStr">
        <is>
          <t>Wycombe</t>
        </is>
      </c>
      <c r="E2962" s="24" t="n">
        <v>39</v>
      </c>
      <c r="F2962" s="24" t="n">
        <v>10</v>
      </c>
      <c r="G2962" s="29" t="n">
        <v>46480.625</v>
      </c>
      <c r="H2962" s="24" t="inlineStr">
        <is>
          <t>Stevenage</t>
        </is>
      </c>
      <c r="I2962" s="24" t="inlineStr">
        <is>
          <t>A</t>
        </is>
      </c>
      <c r="J2962" s="24" t="inlineStr">
        <is>
          <t>E2-Stevenag-Wycombe</t>
        </is>
      </c>
      <c r="K2962" s="24" t="n">
        <v>17</v>
      </c>
      <c r="L2962" s="11">
        <f>IF(INDEX(Matches!$X:$X,AA2962)=0,"",IF(I2962="H",INDEX(Matches!$H:$H,AA2962),INDEX(Matches!$I:$I,AA2962)))</f>
        <v/>
      </c>
      <c r="M2962" s="11">
        <f>IF(INDEX(Matches!$X:$X,AA2962)=0,"",IF(I2962="H",INDEX(Matches!$I:$I,AA2962),INDEX(Matches!$H:$H,AA2962)))</f>
        <v/>
      </c>
      <c r="N2962" s="11">
        <f>IF(L2962="","",IF(L2962&gt;M2962,"W",IF(L2962=M2962,"D","L")))</f>
        <v/>
      </c>
      <c r="O2962" s="11">
        <f>IF(L2962="","",IF(L2962&gt;M2962,3,IF(L2962=M2962,1,0)))</f>
        <v/>
      </c>
      <c r="P2962" s="31">
        <f>IF(I2962="H",INDEX(Matches!$L:$L,AA2962),INDEX(Matches!$N:$N,AA2962))</f>
        <v/>
      </c>
      <c r="Q2962" s="31">
        <f>INDEX(Matches!$M:$M,AA2962)</f>
        <v/>
      </c>
      <c r="R2962" s="31">
        <f>IF(I2962="H",INDEX(Matches!$N:$N,AA2962),INDEX(Matches!$L:$L,AA2962))</f>
        <v/>
      </c>
      <c r="S2962" s="33">
        <f>IF(I2962="H",INDEX(Matches!$O:$O,AA2962),INDEX(Matches!$P:$P,AA2962))</f>
        <v/>
      </c>
      <c r="T2962" s="33">
        <f>IF(INDEX(Matches!$J:$J,AA2962)="","",IF(I2962="H",INDEX(Matches!$J:$J,AA2962),INDEX(Matches!$K:$K,AA2962)))</f>
        <v/>
      </c>
      <c r="U2962" s="33">
        <f>IF(INDEX(Matches!$K:$K,AA2962)="","",IF(I2962="H",INDEX(Matches!$K:$K,AA2962),INDEX(Matches!$J:$J,AA2962)))</f>
        <v/>
      </c>
      <c r="V2962" s="30">
        <f>IF(T2962="","",T2962-U2962)</f>
        <v/>
      </c>
      <c r="W2962" s="33">
        <f>IF(I2962="H",INDEX(Matches!$T:$T,AA2962),INDEX(Matches!$U:$U,AA2962))</f>
        <v/>
      </c>
      <c r="X2962" s="11">
        <f>INDEX(Matches!$X:$X,AA2962)</f>
        <v/>
      </c>
      <c r="Y2962" s="30">
        <f>IF(O2962="","",O2962-S2962)</f>
        <v/>
      </c>
      <c r="Z2962" s="30">
        <f>IF(W2962="","",W2962-S2962)</f>
        <v/>
      </c>
      <c r="AA2962" s="24">
        <f>MATCH(J2962,Matches!$A:$A,0)</f>
        <v/>
      </c>
      <c r="AB2962" s="33" t="n"/>
      <c r="AC2962" s="33" t="n">
        <v>1.302304667631226</v>
      </c>
      <c r="AD2962" s="24" t="n"/>
      <c r="AE2962" s="24" t="n">
        <v>10</v>
      </c>
      <c r="AF2962" s="33" t="n"/>
      <c r="AG2962" s="33" t="n"/>
    </row>
    <row r="2963">
      <c r="A2963" s="24" t="inlineStr">
        <is>
          <t>Wycombe|40</t>
        </is>
      </c>
      <c r="B2963" s="24" t="inlineStr">
        <is>
          <t>E2</t>
        </is>
      </c>
      <c r="C2963" s="24" t="inlineStr">
        <is>
          <t>League One</t>
        </is>
      </c>
      <c r="D2963" s="24" t="inlineStr">
        <is>
          <t>Wycombe</t>
        </is>
      </c>
      <c r="E2963" s="24" t="n">
        <v>40</v>
      </c>
      <c r="F2963" s="24" t="n">
        <v>10</v>
      </c>
      <c r="G2963" s="29" t="n">
        <v>46487.625</v>
      </c>
      <c r="H2963" s="24" t="inlineStr">
        <is>
          <t>Mansfield</t>
        </is>
      </c>
      <c r="I2963" s="24" t="inlineStr">
        <is>
          <t>H</t>
        </is>
      </c>
      <c r="J2963" s="24" t="inlineStr">
        <is>
          <t>E2-Wycombe-Mansfiel</t>
        </is>
      </c>
      <c r="K2963" s="24" t="n">
        <v>16</v>
      </c>
      <c r="L2963" s="11">
        <f>IF(INDEX(Matches!$X:$X,AA2963)=0,"",IF(I2963="H",INDEX(Matches!$H:$H,AA2963),INDEX(Matches!$I:$I,AA2963)))</f>
        <v/>
      </c>
      <c r="M2963" s="11">
        <f>IF(INDEX(Matches!$X:$X,AA2963)=0,"",IF(I2963="H",INDEX(Matches!$I:$I,AA2963),INDEX(Matches!$H:$H,AA2963)))</f>
        <v/>
      </c>
      <c r="N2963" s="11">
        <f>IF(L2963="","",IF(L2963&gt;M2963,"W",IF(L2963=M2963,"D","L")))</f>
        <v/>
      </c>
      <c r="O2963" s="11">
        <f>IF(L2963="","",IF(L2963&gt;M2963,3,IF(L2963=M2963,1,0)))</f>
        <v/>
      </c>
      <c r="P2963" s="31">
        <f>IF(I2963="H",INDEX(Matches!$L:$L,AA2963),INDEX(Matches!$N:$N,AA2963))</f>
        <v/>
      </c>
      <c r="Q2963" s="31">
        <f>INDEX(Matches!$M:$M,AA2963)</f>
        <v/>
      </c>
      <c r="R2963" s="31">
        <f>IF(I2963="H",INDEX(Matches!$N:$N,AA2963),INDEX(Matches!$L:$L,AA2963))</f>
        <v/>
      </c>
      <c r="S2963" s="33">
        <f>IF(I2963="H",INDEX(Matches!$O:$O,AA2963),INDEX(Matches!$P:$P,AA2963))</f>
        <v/>
      </c>
      <c r="T2963" s="33">
        <f>IF(INDEX(Matches!$J:$J,AA2963)="","",IF(I2963="H",INDEX(Matches!$J:$J,AA2963),INDEX(Matches!$K:$K,AA2963)))</f>
        <v/>
      </c>
      <c r="U2963" s="33">
        <f>IF(INDEX(Matches!$K:$K,AA2963)="","",IF(I2963="H",INDEX(Matches!$K:$K,AA2963),INDEX(Matches!$J:$J,AA2963)))</f>
        <v/>
      </c>
      <c r="V2963" s="30">
        <f>IF(T2963="","",T2963-U2963)</f>
        <v/>
      </c>
      <c r="W2963" s="33">
        <f>IF(I2963="H",INDEX(Matches!$T:$T,AA2963),INDEX(Matches!$U:$U,AA2963))</f>
        <v/>
      </c>
      <c r="X2963" s="11">
        <f>INDEX(Matches!$X:$X,AA2963)</f>
        <v/>
      </c>
      <c r="Y2963" s="30">
        <f>IF(O2963="","",O2963-S2963)</f>
        <v/>
      </c>
      <c r="Z2963" s="30">
        <f>IF(W2963="","",W2963-S2963)</f>
        <v/>
      </c>
      <c r="AA2963" s="24">
        <f>MATCH(J2963,Matches!$A:$A,0)</f>
        <v/>
      </c>
      <c r="AB2963" s="33" t="n"/>
      <c r="AC2963" s="33" t="n">
        <v>1.616610279843436</v>
      </c>
      <c r="AD2963" s="24" t="n"/>
      <c r="AE2963" s="24" t="n">
        <v>10</v>
      </c>
      <c r="AF2963" s="33" t="n"/>
      <c r="AG2963" s="33" t="n"/>
    </row>
    <row r="2964">
      <c r="A2964" s="24" t="inlineStr">
        <is>
          <t>Wycombe|41</t>
        </is>
      </c>
      <c r="B2964" s="24" t="inlineStr">
        <is>
          <t>E2</t>
        </is>
      </c>
      <c r="C2964" s="24" t="inlineStr">
        <is>
          <t>League One</t>
        </is>
      </c>
      <c r="D2964" s="24" t="inlineStr">
        <is>
          <t>Wycombe</t>
        </is>
      </c>
      <c r="E2964" s="24" t="n">
        <v>41</v>
      </c>
      <c r="F2964" s="24" t="n">
        <v>11</v>
      </c>
      <c r="G2964" s="29" t="n">
        <v>46490.83333333334</v>
      </c>
      <c r="H2964" s="24" t="inlineStr">
        <is>
          <t>Reading</t>
        </is>
      </c>
      <c r="I2964" s="24" t="inlineStr">
        <is>
          <t>A</t>
        </is>
      </c>
      <c r="J2964" s="24" t="inlineStr">
        <is>
          <t>E2-Reading-Wycombe</t>
        </is>
      </c>
      <c r="K2964" s="24" t="n">
        <v>12</v>
      </c>
      <c r="L2964" s="11">
        <f>IF(INDEX(Matches!$X:$X,AA2964)=0,"",IF(I2964="H",INDEX(Matches!$H:$H,AA2964),INDEX(Matches!$I:$I,AA2964)))</f>
        <v/>
      </c>
      <c r="M2964" s="11">
        <f>IF(INDEX(Matches!$X:$X,AA2964)=0,"",IF(I2964="H",INDEX(Matches!$I:$I,AA2964),INDEX(Matches!$H:$H,AA2964)))</f>
        <v/>
      </c>
      <c r="N2964" s="11">
        <f>IF(L2964="","",IF(L2964&gt;M2964,"W",IF(L2964=M2964,"D","L")))</f>
        <v/>
      </c>
      <c r="O2964" s="11">
        <f>IF(L2964="","",IF(L2964&gt;M2964,3,IF(L2964=M2964,1,0)))</f>
        <v/>
      </c>
      <c r="P2964" s="31">
        <f>IF(I2964="H",INDEX(Matches!$L:$L,AA2964),INDEX(Matches!$N:$N,AA2964))</f>
        <v/>
      </c>
      <c r="Q2964" s="31">
        <f>INDEX(Matches!$M:$M,AA2964)</f>
        <v/>
      </c>
      <c r="R2964" s="31">
        <f>IF(I2964="H",INDEX(Matches!$N:$N,AA2964),INDEX(Matches!$L:$L,AA2964))</f>
        <v/>
      </c>
      <c r="S2964" s="33">
        <f>IF(I2964="H",INDEX(Matches!$O:$O,AA2964),INDEX(Matches!$P:$P,AA2964))</f>
        <v/>
      </c>
      <c r="T2964" s="33">
        <f>IF(INDEX(Matches!$J:$J,AA2964)="","",IF(I2964="H",INDEX(Matches!$J:$J,AA2964),INDEX(Matches!$K:$K,AA2964)))</f>
        <v/>
      </c>
      <c r="U2964" s="33">
        <f>IF(INDEX(Matches!$K:$K,AA2964)="","",IF(I2964="H",INDEX(Matches!$K:$K,AA2964),INDEX(Matches!$J:$J,AA2964)))</f>
        <v/>
      </c>
      <c r="V2964" s="30">
        <f>IF(T2964="","",T2964-U2964)</f>
        <v/>
      </c>
      <c r="W2964" s="33">
        <f>IF(I2964="H",INDEX(Matches!$T:$T,AA2964),INDEX(Matches!$U:$U,AA2964))</f>
        <v/>
      </c>
      <c r="X2964" s="11">
        <f>INDEX(Matches!$X:$X,AA2964)</f>
        <v/>
      </c>
      <c r="Y2964" s="30">
        <f>IF(O2964="","",O2964-S2964)</f>
        <v/>
      </c>
      <c r="Z2964" s="30">
        <f>IF(W2964="","",W2964-S2964)</f>
        <v/>
      </c>
      <c r="AA2964" s="24">
        <f>MATCH(J2964,Matches!$A:$A,0)</f>
        <v/>
      </c>
      <c r="AB2964" s="33" t="n"/>
      <c r="AC2964" s="33" t="n">
        <v>1.182976086529894</v>
      </c>
      <c r="AD2964" s="24" t="n"/>
      <c r="AE2964" s="24" t="n">
        <v>11</v>
      </c>
      <c r="AF2964" s="33" t="n"/>
      <c r="AG2964" s="33" t="n"/>
    </row>
    <row r="2965">
      <c r="A2965" s="24" t="inlineStr">
        <is>
          <t>Wycombe|42</t>
        </is>
      </c>
      <c r="B2965" s="24" t="inlineStr">
        <is>
          <t>E2</t>
        </is>
      </c>
      <c r="C2965" s="24" t="inlineStr">
        <is>
          <t>League One</t>
        </is>
      </c>
      <c r="D2965" s="24" t="inlineStr">
        <is>
          <t>Wycombe</t>
        </is>
      </c>
      <c r="E2965" s="24" t="n">
        <v>42</v>
      </c>
      <c r="F2965" s="24" t="n">
        <v>11</v>
      </c>
      <c r="G2965" s="29" t="n">
        <v>46494.625</v>
      </c>
      <c r="H2965" s="24" t="inlineStr">
        <is>
          <t>Wigan</t>
        </is>
      </c>
      <c r="I2965" s="24" t="inlineStr">
        <is>
          <t>H</t>
        </is>
      </c>
      <c r="J2965" s="24" t="inlineStr">
        <is>
          <t>E2-Wycombe-Wigan</t>
        </is>
      </c>
      <c r="K2965" s="24" t="n">
        <v>14</v>
      </c>
      <c r="L2965" s="11">
        <f>IF(INDEX(Matches!$X:$X,AA2965)=0,"",IF(I2965="H",INDEX(Matches!$H:$H,AA2965),INDEX(Matches!$I:$I,AA2965)))</f>
        <v/>
      </c>
      <c r="M2965" s="11">
        <f>IF(INDEX(Matches!$X:$X,AA2965)=0,"",IF(I2965="H",INDEX(Matches!$I:$I,AA2965),INDEX(Matches!$H:$H,AA2965)))</f>
        <v/>
      </c>
      <c r="N2965" s="11">
        <f>IF(L2965="","",IF(L2965&gt;M2965,"W",IF(L2965=M2965,"D","L")))</f>
        <v/>
      </c>
      <c r="O2965" s="11">
        <f>IF(L2965="","",IF(L2965&gt;M2965,3,IF(L2965=M2965,1,0)))</f>
        <v/>
      </c>
      <c r="P2965" s="31">
        <f>IF(I2965="H",INDEX(Matches!$L:$L,AA2965),INDEX(Matches!$N:$N,AA2965))</f>
        <v/>
      </c>
      <c r="Q2965" s="31">
        <f>INDEX(Matches!$M:$M,AA2965)</f>
        <v/>
      </c>
      <c r="R2965" s="31">
        <f>IF(I2965="H",INDEX(Matches!$N:$N,AA2965),INDEX(Matches!$L:$L,AA2965))</f>
        <v/>
      </c>
      <c r="S2965" s="33">
        <f>IF(I2965="H",INDEX(Matches!$O:$O,AA2965),INDEX(Matches!$P:$P,AA2965))</f>
        <v/>
      </c>
      <c r="T2965" s="33">
        <f>IF(INDEX(Matches!$J:$J,AA2965)="","",IF(I2965="H",INDEX(Matches!$J:$J,AA2965),INDEX(Matches!$K:$K,AA2965)))</f>
        <v/>
      </c>
      <c r="U2965" s="33">
        <f>IF(INDEX(Matches!$K:$K,AA2965)="","",IF(I2965="H",INDEX(Matches!$K:$K,AA2965),INDEX(Matches!$J:$J,AA2965)))</f>
        <v/>
      </c>
      <c r="V2965" s="30">
        <f>IF(T2965="","",T2965-U2965)</f>
        <v/>
      </c>
      <c r="W2965" s="33">
        <f>IF(I2965="H",INDEX(Matches!$T:$T,AA2965),INDEX(Matches!$U:$U,AA2965))</f>
        <v/>
      </c>
      <c r="X2965" s="11">
        <f>INDEX(Matches!$X:$X,AA2965)</f>
        <v/>
      </c>
      <c r="Y2965" s="30">
        <f>IF(O2965="","",O2965-S2965)</f>
        <v/>
      </c>
      <c r="Z2965" s="30">
        <f>IF(W2965="","",W2965-S2965)</f>
        <v/>
      </c>
      <c r="AA2965" s="24">
        <f>MATCH(J2965,Matches!$A:$A,0)</f>
        <v/>
      </c>
      <c r="AB2965" s="33" t="n"/>
      <c r="AC2965" s="33" t="n">
        <v>1.652556457308074</v>
      </c>
      <c r="AD2965" s="24" t="n"/>
      <c r="AE2965" s="24" t="n">
        <v>11</v>
      </c>
      <c r="AF2965" s="33" t="n"/>
      <c r="AG2965" s="33" t="n"/>
    </row>
    <row r="2966">
      <c r="A2966" s="24" t="inlineStr">
        <is>
          <t>Wycombe|43</t>
        </is>
      </c>
      <c r="B2966" s="24" t="inlineStr">
        <is>
          <t>E2</t>
        </is>
      </c>
      <c r="C2966" s="24" t="inlineStr">
        <is>
          <t>League One</t>
        </is>
      </c>
      <c r="D2966" s="24" t="inlineStr">
        <is>
          <t>Wycombe</t>
        </is>
      </c>
      <c r="E2966" s="24" t="n">
        <v>43</v>
      </c>
      <c r="F2966" s="24" t="n">
        <v>11</v>
      </c>
      <c r="G2966" s="29" t="n">
        <v>46501.625</v>
      </c>
      <c r="H2966" s="24" t="inlineStr">
        <is>
          <t>Luton</t>
        </is>
      </c>
      <c r="I2966" s="24" t="inlineStr">
        <is>
          <t>A</t>
        </is>
      </c>
      <c r="J2966" s="24" t="inlineStr">
        <is>
          <t>E2-Luton-Wycombe</t>
        </is>
      </c>
      <c r="K2966" s="24" t="n">
        <v>3</v>
      </c>
      <c r="L2966" s="11">
        <f>IF(INDEX(Matches!$X:$X,AA2966)=0,"",IF(I2966="H",INDEX(Matches!$H:$H,AA2966),INDEX(Matches!$I:$I,AA2966)))</f>
        <v/>
      </c>
      <c r="M2966" s="11">
        <f>IF(INDEX(Matches!$X:$X,AA2966)=0,"",IF(I2966="H",INDEX(Matches!$I:$I,AA2966),INDEX(Matches!$H:$H,AA2966)))</f>
        <v/>
      </c>
      <c r="N2966" s="11">
        <f>IF(L2966="","",IF(L2966&gt;M2966,"W",IF(L2966=M2966,"D","L")))</f>
        <v/>
      </c>
      <c r="O2966" s="11">
        <f>IF(L2966="","",IF(L2966&gt;M2966,3,IF(L2966=M2966,1,0)))</f>
        <v/>
      </c>
      <c r="P2966" s="31">
        <f>IF(I2966="H",INDEX(Matches!$L:$L,AA2966),INDEX(Matches!$N:$N,AA2966))</f>
        <v/>
      </c>
      <c r="Q2966" s="31">
        <f>INDEX(Matches!$M:$M,AA2966)</f>
        <v/>
      </c>
      <c r="R2966" s="31">
        <f>IF(I2966="H",INDEX(Matches!$N:$N,AA2966),INDEX(Matches!$L:$L,AA2966))</f>
        <v/>
      </c>
      <c r="S2966" s="33">
        <f>IF(I2966="H",INDEX(Matches!$O:$O,AA2966),INDEX(Matches!$P:$P,AA2966))</f>
        <v/>
      </c>
      <c r="T2966" s="33">
        <f>IF(INDEX(Matches!$J:$J,AA2966)="","",IF(I2966="H",INDEX(Matches!$J:$J,AA2966),INDEX(Matches!$K:$K,AA2966)))</f>
        <v/>
      </c>
      <c r="U2966" s="33">
        <f>IF(INDEX(Matches!$K:$K,AA2966)="","",IF(I2966="H",INDEX(Matches!$K:$K,AA2966),INDEX(Matches!$J:$J,AA2966)))</f>
        <v/>
      </c>
      <c r="V2966" s="30">
        <f>IF(T2966="","",T2966-U2966)</f>
        <v/>
      </c>
      <c r="W2966" s="33">
        <f>IF(I2966="H",INDEX(Matches!$T:$T,AA2966),INDEX(Matches!$U:$U,AA2966))</f>
        <v/>
      </c>
      <c r="X2966" s="11">
        <f>INDEX(Matches!$X:$X,AA2966)</f>
        <v/>
      </c>
      <c r="Y2966" s="30">
        <f>IF(O2966="","",O2966-S2966)</f>
        <v/>
      </c>
      <c r="Z2966" s="30">
        <f>IF(W2966="","",W2966-S2966)</f>
        <v/>
      </c>
      <c r="AA2966" s="24">
        <f>MATCH(J2966,Matches!$A:$A,0)</f>
        <v/>
      </c>
      <c r="AB2966" s="33" t="n"/>
      <c r="AC2966" s="33" t="n">
        <v>1.031084817967576</v>
      </c>
      <c r="AD2966" s="24" t="n"/>
      <c r="AE2966" s="24" t="n">
        <v>11</v>
      </c>
      <c r="AF2966" s="33" t="n"/>
      <c r="AG2966" s="33" t="n"/>
    </row>
    <row r="2967">
      <c r="A2967" s="24" t="inlineStr">
        <is>
          <t>Wycombe|44</t>
        </is>
      </c>
      <c r="B2967" s="24" t="inlineStr">
        <is>
          <t>E2</t>
        </is>
      </c>
      <c r="C2967" s="24" t="inlineStr">
        <is>
          <t>League One</t>
        </is>
      </c>
      <c r="D2967" s="24" t="inlineStr">
        <is>
          <t>Wycombe</t>
        </is>
      </c>
      <c r="E2967" s="24" t="n">
        <v>44</v>
      </c>
      <c r="F2967" s="24" t="n">
        <v>11</v>
      </c>
      <c r="G2967" s="29" t="n">
        <v>46504.82291666666</v>
      </c>
      <c r="H2967" s="24" t="inlineStr">
        <is>
          <t>Bromley</t>
        </is>
      </c>
      <c r="I2967" s="24" t="inlineStr">
        <is>
          <t>H</t>
        </is>
      </c>
      <c r="J2967" s="24" t="inlineStr">
        <is>
          <t>E2-Wycombe-Bromley</t>
        </is>
      </c>
      <c r="K2967" s="24" t="n">
        <v>24</v>
      </c>
      <c r="L2967" s="11">
        <f>IF(INDEX(Matches!$X:$X,AA2967)=0,"",IF(I2967="H",INDEX(Matches!$H:$H,AA2967),INDEX(Matches!$I:$I,AA2967)))</f>
        <v/>
      </c>
      <c r="M2967" s="11">
        <f>IF(INDEX(Matches!$X:$X,AA2967)=0,"",IF(I2967="H",INDEX(Matches!$I:$I,AA2967),INDEX(Matches!$H:$H,AA2967)))</f>
        <v/>
      </c>
      <c r="N2967" s="11">
        <f>IF(L2967="","",IF(L2967&gt;M2967,"W",IF(L2967=M2967,"D","L")))</f>
        <v/>
      </c>
      <c r="O2967" s="11">
        <f>IF(L2967="","",IF(L2967&gt;M2967,3,IF(L2967=M2967,1,0)))</f>
        <v/>
      </c>
      <c r="P2967" s="31">
        <f>IF(I2967="H",INDEX(Matches!$L:$L,AA2967),INDEX(Matches!$N:$N,AA2967))</f>
        <v/>
      </c>
      <c r="Q2967" s="31">
        <f>INDEX(Matches!$M:$M,AA2967)</f>
        <v/>
      </c>
      <c r="R2967" s="31">
        <f>IF(I2967="H",INDEX(Matches!$N:$N,AA2967),INDEX(Matches!$L:$L,AA2967))</f>
        <v/>
      </c>
      <c r="S2967" s="33">
        <f>IF(I2967="H",INDEX(Matches!$O:$O,AA2967),INDEX(Matches!$P:$P,AA2967))</f>
        <v/>
      </c>
      <c r="T2967" s="33">
        <f>IF(INDEX(Matches!$J:$J,AA2967)="","",IF(I2967="H",INDEX(Matches!$J:$J,AA2967),INDEX(Matches!$K:$K,AA2967)))</f>
        <v/>
      </c>
      <c r="U2967" s="33">
        <f>IF(INDEX(Matches!$K:$K,AA2967)="","",IF(I2967="H",INDEX(Matches!$K:$K,AA2967),INDEX(Matches!$J:$J,AA2967)))</f>
        <v/>
      </c>
      <c r="V2967" s="30">
        <f>IF(T2967="","",T2967-U2967)</f>
        <v/>
      </c>
      <c r="W2967" s="33">
        <f>IF(I2967="H",INDEX(Matches!$T:$T,AA2967),INDEX(Matches!$U:$U,AA2967))</f>
        <v/>
      </c>
      <c r="X2967" s="11">
        <f>INDEX(Matches!$X:$X,AA2967)</f>
        <v/>
      </c>
      <c r="Y2967" s="30">
        <f>IF(O2967="","",O2967-S2967)</f>
        <v/>
      </c>
      <c r="Z2967" s="30">
        <f>IF(W2967="","",W2967-S2967)</f>
        <v/>
      </c>
      <c r="AA2967" s="24">
        <f>MATCH(J2967,Matches!$A:$A,0)</f>
        <v/>
      </c>
      <c r="AB2967" s="33" t="n"/>
      <c r="AC2967" s="33" t="n">
        <v>1.906738962635234</v>
      </c>
      <c r="AD2967" s="24" t="n"/>
      <c r="AE2967" s="24" t="n">
        <v>11</v>
      </c>
      <c r="AF2967" s="33" t="n"/>
      <c r="AG2967" s="33" t="n"/>
    </row>
    <row r="2968">
      <c r="A2968" s="24" t="inlineStr">
        <is>
          <t>Wycombe|45</t>
        </is>
      </c>
      <c r="B2968" s="24" t="inlineStr">
        <is>
          <t>E2</t>
        </is>
      </c>
      <c r="C2968" s="24" t="inlineStr">
        <is>
          <t>League One</t>
        </is>
      </c>
      <c r="D2968" s="24" t="inlineStr">
        <is>
          <t>Wycombe</t>
        </is>
      </c>
      <c r="E2968" s="24" t="n">
        <v>45</v>
      </c>
      <c r="F2968" s="24" t="n">
        <v>12</v>
      </c>
      <c r="G2968" s="29" t="n">
        <v>46508.625</v>
      </c>
      <c r="H2968" s="24" t="inlineStr">
        <is>
          <t>Bradford</t>
        </is>
      </c>
      <c r="I2968" s="24" t="inlineStr">
        <is>
          <t>A</t>
        </is>
      </c>
      <c r="J2968" s="24" t="inlineStr">
        <is>
          <t>E2-Bradford-Wycombe</t>
        </is>
      </c>
      <c r="K2968" s="24" t="n">
        <v>8</v>
      </c>
      <c r="L2968" s="11">
        <f>IF(INDEX(Matches!$X:$X,AA2968)=0,"",IF(I2968="H",INDEX(Matches!$H:$H,AA2968),INDEX(Matches!$I:$I,AA2968)))</f>
        <v/>
      </c>
      <c r="M2968" s="11">
        <f>IF(INDEX(Matches!$X:$X,AA2968)=0,"",IF(I2968="H",INDEX(Matches!$I:$I,AA2968),INDEX(Matches!$H:$H,AA2968)))</f>
        <v/>
      </c>
      <c r="N2968" s="11">
        <f>IF(L2968="","",IF(L2968&gt;M2968,"W",IF(L2968=M2968,"D","L")))</f>
        <v/>
      </c>
      <c r="O2968" s="11">
        <f>IF(L2968="","",IF(L2968&gt;M2968,3,IF(L2968=M2968,1,0)))</f>
        <v/>
      </c>
      <c r="P2968" s="31">
        <f>IF(I2968="H",INDEX(Matches!$L:$L,AA2968),INDEX(Matches!$N:$N,AA2968))</f>
        <v/>
      </c>
      <c r="Q2968" s="31">
        <f>INDEX(Matches!$M:$M,AA2968)</f>
        <v/>
      </c>
      <c r="R2968" s="31">
        <f>IF(I2968="H",INDEX(Matches!$N:$N,AA2968),INDEX(Matches!$L:$L,AA2968))</f>
        <v/>
      </c>
      <c r="S2968" s="33">
        <f>IF(I2968="H",INDEX(Matches!$O:$O,AA2968),INDEX(Matches!$P:$P,AA2968))</f>
        <v/>
      </c>
      <c r="T2968" s="33">
        <f>IF(INDEX(Matches!$J:$J,AA2968)="","",IF(I2968="H",INDEX(Matches!$J:$J,AA2968),INDEX(Matches!$K:$K,AA2968)))</f>
        <v/>
      </c>
      <c r="U2968" s="33">
        <f>IF(INDEX(Matches!$K:$K,AA2968)="","",IF(I2968="H",INDEX(Matches!$K:$K,AA2968),INDEX(Matches!$J:$J,AA2968)))</f>
        <v/>
      </c>
      <c r="V2968" s="30">
        <f>IF(T2968="","",T2968-U2968)</f>
        <v/>
      </c>
      <c r="W2968" s="33">
        <f>IF(I2968="H",INDEX(Matches!$T:$T,AA2968),INDEX(Matches!$U:$U,AA2968))</f>
        <v/>
      </c>
      <c r="X2968" s="11">
        <f>INDEX(Matches!$X:$X,AA2968)</f>
        <v/>
      </c>
      <c r="Y2968" s="30">
        <f>IF(O2968="","",O2968-S2968)</f>
        <v/>
      </c>
      <c r="Z2968" s="30">
        <f>IF(W2968="","",W2968-S2968)</f>
        <v/>
      </c>
      <c r="AA2968" s="24">
        <f>MATCH(J2968,Matches!$A:$A,0)</f>
        <v/>
      </c>
      <c r="AB2968" s="33" t="n"/>
      <c r="AC2968" s="33" t="n">
        <v>1.165564610744534</v>
      </c>
      <c r="AD2968" s="24" t="n"/>
      <c r="AE2968" s="24" t="n">
        <v>12</v>
      </c>
      <c r="AF2968" s="33" t="n"/>
      <c r="AG2968" s="33" t="n"/>
    </row>
    <row r="2969">
      <c r="A2969" s="24" t="inlineStr">
        <is>
          <t>Wycombe|46</t>
        </is>
      </c>
      <c r="B2969" s="24" t="inlineStr">
        <is>
          <t>E2</t>
        </is>
      </c>
      <c r="C2969" s="24" t="inlineStr">
        <is>
          <t>League One</t>
        </is>
      </c>
      <c r="D2969" s="24" t="inlineStr">
        <is>
          <t>Wycombe</t>
        </is>
      </c>
      <c r="E2969" s="24" t="n">
        <v>46</v>
      </c>
      <c r="F2969" s="24" t="n">
        <v>12</v>
      </c>
      <c r="G2969" s="29" t="n">
        <v>46515.52083333334</v>
      </c>
      <c r="H2969" s="24" t="inlineStr">
        <is>
          <t>Barnsley</t>
        </is>
      </c>
      <c r="I2969" s="24" t="inlineStr">
        <is>
          <t>H</t>
        </is>
      </c>
      <c r="J2969" s="24" t="inlineStr">
        <is>
          <t>E2-Wycombe-Barnsley</t>
        </is>
      </c>
      <c r="K2969" s="24" t="n">
        <v>13</v>
      </c>
      <c r="L2969" s="11">
        <f>IF(INDEX(Matches!$X:$X,AA2969)=0,"",IF(I2969="H",INDEX(Matches!$H:$H,AA2969),INDEX(Matches!$I:$I,AA2969)))</f>
        <v/>
      </c>
      <c r="M2969" s="11">
        <f>IF(INDEX(Matches!$X:$X,AA2969)=0,"",IF(I2969="H",INDEX(Matches!$I:$I,AA2969),INDEX(Matches!$H:$H,AA2969)))</f>
        <v/>
      </c>
      <c r="N2969" s="11">
        <f>IF(L2969="","",IF(L2969&gt;M2969,"W",IF(L2969=M2969,"D","L")))</f>
        <v/>
      </c>
      <c r="O2969" s="11">
        <f>IF(L2969="","",IF(L2969&gt;M2969,3,IF(L2969=M2969,1,0)))</f>
        <v/>
      </c>
      <c r="P2969" s="31">
        <f>IF(I2969="H",INDEX(Matches!$L:$L,AA2969),INDEX(Matches!$N:$N,AA2969))</f>
        <v/>
      </c>
      <c r="Q2969" s="31">
        <f>INDEX(Matches!$M:$M,AA2969)</f>
        <v/>
      </c>
      <c r="R2969" s="31">
        <f>IF(I2969="H",INDEX(Matches!$N:$N,AA2969),INDEX(Matches!$L:$L,AA2969))</f>
        <v/>
      </c>
      <c r="S2969" s="33">
        <f>IF(I2969="H",INDEX(Matches!$O:$O,AA2969),INDEX(Matches!$P:$P,AA2969))</f>
        <v/>
      </c>
      <c r="T2969" s="33">
        <f>IF(INDEX(Matches!$J:$J,AA2969)="","",IF(I2969="H",INDEX(Matches!$J:$J,AA2969),INDEX(Matches!$K:$K,AA2969)))</f>
        <v/>
      </c>
      <c r="U2969" s="33">
        <f>IF(INDEX(Matches!$K:$K,AA2969)="","",IF(I2969="H",INDEX(Matches!$K:$K,AA2969),INDEX(Matches!$J:$J,AA2969)))</f>
        <v/>
      </c>
      <c r="V2969" s="30">
        <f>IF(T2969="","",T2969-U2969)</f>
        <v/>
      </c>
      <c r="W2969" s="33">
        <f>IF(I2969="H",INDEX(Matches!$T:$T,AA2969),INDEX(Matches!$U:$U,AA2969))</f>
        <v/>
      </c>
      <c r="X2969" s="11">
        <f>INDEX(Matches!$X:$X,AA2969)</f>
        <v/>
      </c>
      <c r="Y2969" s="30">
        <f>IF(O2969="","",O2969-S2969)</f>
        <v/>
      </c>
      <c r="Z2969" s="30">
        <f>IF(W2969="","",W2969-S2969)</f>
        <v/>
      </c>
      <c r="AA2969" s="24">
        <f>MATCH(J2969,Matches!$A:$A,0)</f>
        <v/>
      </c>
      <c r="AB2969" s="33" t="n"/>
      <c r="AC2969" s="33" t="n">
        <v>1.621196867054421</v>
      </c>
      <c r="AD2969" s="24" t="n"/>
      <c r="AE2969" s="24" t="n">
        <v>12</v>
      </c>
      <c r="AF2969" s="33" t="n"/>
      <c r="AG2969" s="33" t="n"/>
    </row>
    <row r="2970">
      <c r="A2970" s="24" t="inlineStr">
        <is>
          <t>Accrington|1</t>
        </is>
      </c>
      <c r="B2970" s="24" t="inlineStr">
        <is>
          <t>E3</t>
        </is>
      </c>
      <c r="C2970" s="24" t="inlineStr">
        <is>
          <t>League Two</t>
        </is>
      </c>
      <c r="D2970" s="24" t="inlineStr">
        <is>
          <t>Accrington</t>
        </is>
      </c>
      <c r="E2970" s="24" t="n">
        <v>1</v>
      </c>
      <c r="F2970" s="24" t="n">
        <v>1</v>
      </c>
      <c r="G2970" s="29" t="n">
        <v>46249.625</v>
      </c>
      <c r="H2970" s="24" t="inlineStr">
        <is>
          <t>Colchester</t>
        </is>
      </c>
      <c r="I2970" s="24" t="inlineStr">
        <is>
          <t>H</t>
        </is>
      </c>
      <c r="J2970" s="24" t="inlineStr">
        <is>
          <t>E3-Accringt-Colchest</t>
        </is>
      </c>
      <c r="K2970" s="24" t="n">
        <v>13</v>
      </c>
      <c r="L2970" s="11">
        <f>IF(INDEX(Matches!$X:$X,AA2970)=0,"",IF(I2970="H",INDEX(Matches!$H:$H,AA2970),INDEX(Matches!$I:$I,AA2970)))</f>
        <v/>
      </c>
      <c r="M2970" s="11">
        <f>IF(INDEX(Matches!$X:$X,AA2970)=0,"",IF(I2970="H",INDEX(Matches!$I:$I,AA2970),INDEX(Matches!$H:$H,AA2970)))</f>
        <v/>
      </c>
      <c r="N2970" s="11">
        <f>IF(L2970="","",IF(L2970&gt;M2970,"W",IF(L2970=M2970,"D","L")))</f>
        <v/>
      </c>
      <c r="O2970" s="11">
        <f>IF(L2970="","",IF(L2970&gt;M2970,3,IF(L2970=M2970,1,0)))</f>
        <v/>
      </c>
      <c r="P2970" s="31">
        <f>IF(I2970="H",INDEX(Matches!$L:$L,AA2970),INDEX(Matches!$N:$N,AA2970))</f>
        <v/>
      </c>
      <c r="Q2970" s="31">
        <f>INDEX(Matches!$M:$M,AA2970)</f>
        <v/>
      </c>
      <c r="R2970" s="31">
        <f>IF(I2970="H",INDEX(Matches!$N:$N,AA2970),INDEX(Matches!$L:$L,AA2970))</f>
        <v/>
      </c>
      <c r="S2970" s="33">
        <f>IF(I2970="H",INDEX(Matches!$O:$O,AA2970),INDEX(Matches!$P:$P,AA2970))</f>
        <v/>
      </c>
      <c r="T2970" s="33">
        <f>IF(INDEX(Matches!$J:$J,AA2970)="","",IF(I2970="H",INDEX(Matches!$J:$J,AA2970),INDEX(Matches!$K:$K,AA2970)))</f>
        <v/>
      </c>
      <c r="U2970" s="33">
        <f>IF(INDEX(Matches!$K:$K,AA2970)="","",IF(I2970="H",INDEX(Matches!$K:$K,AA2970),INDEX(Matches!$J:$J,AA2970)))</f>
        <v/>
      </c>
      <c r="V2970" s="30">
        <f>IF(T2970="","",T2970-U2970)</f>
        <v/>
      </c>
      <c r="W2970" s="33">
        <f>IF(I2970="H",INDEX(Matches!$T:$T,AA2970),INDEX(Matches!$U:$U,AA2970))</f>
        <v/>
      </c>
      <c r="X2970" s="11">
        <f>INDEX(Matches!$X:$X,AA2970)</f>
        <v/>
      </c>
      <c r="Y2970" s="30">
        <f>IF(O2970="","",O2970-S2970)</f>
        <v/>
      </c>
      <c r="Z2970" s="30">
        <f>IF(W2970="","",W2970-S2970)</f>
        <v/>
      </c>
      <c r="AA2970" s="24">
        <f>MATCH(J2970,Matches!$A:$A,0)</f>
        <v/>
      </c>
      <c r="AB2970" s="33" t="n">
        <v>1.273991001275939</v>
      </c>
      <c r="AC2970" s="33" t="n"/>
      <c r="AD2970" s="24" t="n"/>
      <c r="AE2970" s="24" t="n">
        <v>1</v>
      </c>
      <c r="AF2970" s="33" t="n"/>
      <c r="AG2970" s="33" t="n"/>
    </row>
    <row r="2971">
      <c r="A2971" s="24" t="inlineStr">
        <is>
          <t>Accrington|2</t>
        </is>
      </c>
      <c r="B2971" s="24" t="inlineStr">
        <is>
          <t>E3</t>
        </is>
      </c>
      <c r="C2971" s="24" t="inlineStr">
        <is>
          <t>League Two</t>
        </is>
      </c>
      <c r="D2971" s="24" t="inlineStr">
        <is>
          <t>Accrington</t>
        </is>
      </c>
      <c r="E2971" s="24" t="n">
        <v>2</v>
      </c>
      <c r="F2971" s="24" t="n">
        <v>1</v>
      </c>
      <c r="G2971" s="29" t="n">
        <v>46256.625</v>
      </c>
      <c r="H2971" s="24" t="inlineStr">
        <is>
          <t>Exeter</t>
        </is>
      </c>
      <c r="I2971" s="24" t="inlineStr">
        <is>
          <t>A</t>
        </is>
      </c>
      <c r="J2971" s="24" t="inlineStr">
        <is>
          <t>E3-Exeter-Accringt</t>
        </is>
      </c>
      <c r="K2971" s="24" t="n">
        <v>17</v>
      </c>
      <c r="L2971" s="11">
        <f>IF(INDEX(Matches!$X:$X,AA2971)=0,"",IF(I2971="H",INDEX(Matches!$H:$H,AA2971),INDEX(Matches!$I:$I,AA2971)))</f>
        <v/>
      </c>
      <c r="M2971" s="11">
        <f>IF(INDEX(Matches!$X:$X,AA2971)=0,"",IF(I2971="H",INDEX(Matches!$I:$I,AA2971),INDEX(Matches!$H:$H,AA2971)))</f>
        <v/>
      </c>
      <c r="N2971" s="11">
        <f>IF(L2971="","",IF(L2971&gt;M2971,"W",IF(L2971=M2971,"D","L")))</f>
        <v/>
      </c>
      <c r="O2971" s="11">
        <f>IF(L2971="","",IF(L2971&gt;M2971,3,IF(L2971=M2971,1,0)))</f>
        <v/>
      </c>
      <c r="P2971" s="31">
        <f>IF(I2971="H",INDEX(Matches!$L:$L,AA2971),INDEX(Matches!$N:$N,AA2971))</f>
        <v/>
      </c>
      <c r="Q2971" s="31">
        <f>INDEX(Matches!$M:$M,AA2971)</f>
        <v/>
      </c>
      <c r="R2971" s="31">
        <f>IF(I2971="H",INDEX(Matches!$N:$N,AA2971),INDEX(Matches!$L:$L,AA2971))</f>
        <v/>
      </c>
      <c r="S2971" s="33">
        <f>IF(I2971="H",INDEX(Matches!$O:$O,AA2971),INDEX(Matches!$P:$P,AA2971))</f>
        <v/>
      </c>
      <c r="T2971" s="33">
        <f>IF(INDEX(Matches!$J:$J,AA2971)="","",IF(I2971="H",INDEX(Matches!$J:$J,AA2971),INDEX(Matches!$K:$K,AA2971)))</f>
        <v/>
      </c>
      <c r="U2971" s="33">
        <f>IF(INDEX(Matches!$K:$K,AA2971)="","",IF(I2971="H",INDEX(Matches!$K:$K,AA2971),INDEX(Matches!$J:$J,AA2971)))</f>
        <v/>
      </c>
      <c r="V2971" s="30">
        <f>IF(T2971="","",T2971-U2971)</f>
        <v/>
      </c>
      <c r="W2971" s="33">
        <f>IF(I2971="H",INDEX(Matches!$T:$T,AA2971),INDEX(Matches!$U:$U,AA2971))</f>
        <v/>
      </c>
      <c r="X2971" s="11">
        <f>INDEX(Matches!$X:$X,AA2971)</f>
        <v/>
      </c>
      <c r="Y2971" s="30">
        <f>IF(O2971="","",O2971-S2971)</f>
        <v/>
      </c>
      <c r="Z2971" s="30">
        <f>IF(W2971="","",W2971-S2971)</f>
        <v/>
      </c>
      <c r="AA2971" s="24">
        <f>MATCH(J2971,Matches!$A:$A,0)</f>
        <v/>
      </c>
      <c r="AB2971" s="33" t="n">
        <v>1.045156134041217</v>
      </c>
      <c r="AC2971" s="33" t="n"/>
      <c r="AD2971" s="24" t="n"/>
      <c r="AE2971" s="24" t="n">
        <v>1</v>
      </c>
      <c r="AF2971" s="33" t="n"/>
      <c r="AG2971" s="33" t="n"/>
    </row>
    <row r="2972">
      <c r="A2972" s="24" t="inlineStr">
        <is>
          <t>Accrington|3</t>
        </is>
      </c>
      <c r="B2972" s="24" t="inlineStr">
        <is>
          <t>E3</t>
        </is>
      </c>
      <c r="C2972" s="24" t="inlineStr">
        <is>
          <t>League Two</t>
        </is>
      </c>
      <c r="D2972" s="24" t="inlineStr">
        <is>
          <t>Accrington</t>
        </is>
      </c>
      <c r="E2972" s="24" t="n">
        <v>3</v>
      </c>
      <c r="F2972" s="24" t="n">
        <v>1</v>
      </c>
      <c r="G2972" s="29" t="n">
        <v>46263.625</v>
      </c>
      <c r="H2972" s="24" t="inlineStr">
        <is>
          <t>Walsall</t>
        </is>
      </c>
      <c r="I2972" s="24" t="inlineStr">
        <is>
          <t>A</t>
        </is>
      </c>
      <c r="J2972" s="24" t="inlineStr">
        <is>
          <t>E3-Walsall-Accringt</t>
        </is>
      </c>
      <c r="K2972" s="24" t="n">
        <v>11</v>
      </c>
      <c r="L2972" s="11">
        <f>IF(INDEX(Matches!$X:$X,AA2972)=0,"",IF(I2972="H",INDEX(Matches!$H:$H,AA2972),INDEX(Matches!$I:$I,AA2972)))</f>
        <v/>
      </c>
      <c r="M2972" s="11">
        <f>IF(INDEX(Matches!$X:$X,AA2972)=0,"",IF(I2972="H",INDEX(Matches!$I:$I,AA2972),INDEX(Matches!$H:$H,AA2972)))</f>
        <v/>
      </c>
      <c r="N2972" s="11">
        <f>IF(L2972="","",IF(L2972&gt;M2972,"W",IF(L2972=M2972,"D","L")))</f>
        <v/>
      </c>
      <c r="O2972" s="11">
        <f>IF(L2972="","",IF(L2972&gt;M2972,3,IF(L2972=M2972,1,0)))</f>
        <v/>
      </c>
      <c r="P2972" s="31">
        <f>IF(I2972="H",INDEX(Matches!$L:$L,AA2972),INDEX(Matches!$N:$N,AA2972))</f>
        <v/>
      </c>
      <c r="Q2972" s="31">
        <f>INDEX(Matches!$M:$M,AA2972)</f>
        <v/>
      </c>
      <c r="R2972" s="31">
        <f>IF(I2972="H",INDEX(Matches!$N:$N,AA2972),INDEX(Matches!$L:$L,AA2972))</f>
        <v/>
      </c>
      <c r="S2972" s="33">
        <f>IF(I2972="H",INDEX(Matches!$O:$O,AA2972),INDEX(Matches!$P:$P,AA2972))</f>
        <v/>
      </c>
      <c r="T2972" s="33">
        <f>IF(INDEX(Matches!$J:$J,AA2972)="","",IF(I2972="H",INDEX(Matches!$J:$J,AA2972),INDEX(Matches!$K:$K,AA2972)))</f>
        <v/>
      </c>
      <c r="U2972" s="33">
        <f>IF(INDEX(Matches!$K:$K,AA2972)="","",IF(I2972="H",INDEX(Matches!$K:$K,AA2972),INDEX(Matches!$J:$J,AA2972)))</f>
        <v/>
      </c>
      <c r="V2972" s="30">
        <f>IF(T2972="","",T2972-U2972)</f>
        <v/>
      </c>
      <c r="W2972" s="33">
        <f>IF(I2972="H",INDEX(Matches!$T:$T,AA2972),INDEX(Matches!$U:$U,AA2972))</f>
        <v/>
      </c>
      <c r="X2972" s="11">
        <f>INDEX(Matches!$X:$X,AA2972)</f>
        <v/>
      </c>
      <c r="Y2972" s="30">
        <f>IF(O2972="","",O2972-S2972)</f>
        <v/>
      </c>
      <c r="Z2972" s="30">
        <f>IF(W2972="","",W2972-S2972)</f>
        <v/>
      </c>
      <c r="AA2972" s="24">
        <f>MATCH(J2972,Matches!$A:$A,0)</f>
        <v/>
      </c>
      <c r="AB2972" s="33" t="n">
        <v>1.07719844539267</v>
      </c>
      <c r="AC2972" s="33" t="n"/>
      <c r="AD2972" s="24" t="n"/>
      <c r="AE2972" s="24" t="n">
        <v>1</v>
      </c>
      <c r="AF2972" s="33" t="n"/>
      <c r="AG2972" s="33" t="n"/>
    </row>
    <row r="2973">
      <c r="A2973" s="24" t="inlineStr">
        <is>
          <t>Accrington|4</t>
        </is>
      </c>
      <c r="B2973" s="24" t="inlineStr">
        <is>
          <t>E3</t>
        </is>
      </c>
      <c r="C2973" s="24" t="inlineStr">
        <is>
          <t>League Two</t>
        </is>
      </c>
      <c r="D2973" s="24" t="inlineStr">
        <is>
          <t>Accrington</t>
        </is>
      </c>
      <c r="E2973" s="24" t="n">
        <v>4</v>
      </c>
      <c r="F2973" s="24" t="n">
        <v>1</v>
      </c>
      <c r="G2973" s="29" t="n">
        <v>46266.82291666666</v>
      </c>
      <c r="H2973" s="24" t="inlineStr">
        <is>
          <t>Grimsby</t>
        </is>
      </c>
      <c r="I2973" s="24" t="inlineStr">
        <is>
          <t>H</t>
        </is>
      </c>
      <c r="J2973" s="24" t="inlineStr">
        <is>
          <t>E3-Accringt-Grimsby</t>
        </is>
      </c>
      <c r="K2973" s="24" t="n">
        <v>4</v>
      </c>
      <c r="L2973" s="11">
        <f>IF(INDEX(Matches!$X:$X,AA2973)=0,"",IF(I2973="H",INDEX(Matches!$H:$H,AA2973),INDEX(Matches!$I:$I,AA2973)))</f>
        <v/>
      </c>
      <c r="M2973" s="11">
        <f>IF(INDEX(Matches!$X:$X,AA2973)=0,"",IF(I2973="H",INDEX(Matches!$I:$I,AA2973),INDEX(Matches!$H:$H,AA2973)))</f>
        <v/>
      </c>
      <c r="N2973" s="11">
        <f>IF(L2973="","",IF(L2973&gt;M2973,"W",IF(L2973=M2973,"D","L")))</f>
        <v/>
      </c>
      <c r="O2973" s="11">
        <f>IF(L2973="","",IF(L2973&gt;M2973,3,IF(L2973=M2973,1,0)))</f>
        <v/>
      </c>
      <c r="P2973" s="31">
        <f>IF(I2973="H",INDEX(Matches!$L:$L,AA2973),INDEX(Matches!$N:$N,AA2973))</f>
        <v/>
      </c>
      <c r="Q2973" s="31">
        <f>INDEX(Matches!$M:$M,AA2973)</f>
        <v/>
      </c>
      <c r="R2973" s="31">
        <f>IF(I2973="H",INDEX(Matches!$N:$N,AA2973),INDEX(Matches!$L:$L,AA2973))</f>
        <v/>
      </c>
      <c r="S2973" s="33">
        <f>IF(I2973="H",INDEX(Matches!$O:$O,AA2973),INDEX(Matches!$P:$P,AA2973))</f>
        <v/>
      </c>
      <c r="T2973" s="33">
        <f>IF(INDEX(Matches!$J:$J,AA2973)="","",IF(I2973="H",INDEX(Matches!$J:$J,AA2973),INDEX(Matches!$K:$K,AA2973)))</f>
        <v/>
      </c>
      <c r="U2973" s="33">
        <f>IF(INDEX(Matches!$K:$K,AA2973)="","",IF(I2973="H",INDEX(Matches!$K:$K,AA2973),INDEX(Matches!$J:$J,AA2973)))</f>
        <v/>
      </c>
      <c r="V2973" s="30">
        <f>IF(T2973="","",T2973-U2973)</f>
        <v/>
      </c>
      <c r="W2973" s="33">
        <f>IF(I2973="H",INDEX(Matches!$T:$T,AA2973),INDEX(Matches!$U:$U,AA2973))</f>
        <v/>
      </c>
      <c r="X2973" s="11">
        <f>INDEX(Matches!$X:$X,AA2973)</f>
        <v/>
      </c>
      <c r="Y2973" s="30">
        <f>IF(O2973="","",O2973-S2973)</f>
        <v/>
      </c>
      <c r="Z2973" s="30">
        <f>IF(W2973="","",W2973-S2973)</f>
        <v/>
      </c>
      <c r="AA2973" s="24">
        <f>MATCH(J2973,Matches!$A:$A,0)</f>
        <v/>
      </c>
      <c r="AB2973" s="33" t="n">
        <v>1.065695438103278</v>
      </c>
      <c r="AC2973" s="33" t="n"/>
      <c r="AD2973" s="24" t="n"/>
      <c r="AE2973" s="24" t="n">
        <v>1</v>
      </c>
      <c r="AF2973" s="33" t="n"/>
      <c r="AG2973" s="33" t="n"/>
    </row>
    <row r="2974">
      <c r="A2974" s="24" t="inlineStr">
        <is>
          <t>Accrington|5</t>
        </is>
      </c>
      <c r="B2974" s="24" t="inlineStr">
        <is>
          <t>E3</t>
        </is>
      </c>
      <c r="C2974" s="24" t="inlineStr">
        <is>
          <t>League Two</t>
        </is>
      </c>
      <c r="D2974" s="24" t="inlineStr">
        <is>
          <t>Accrington</t>
        </is>
      </c>
      <c r="E2974" s="24" t="n">
        <v>5</v>
      </c>
      <c r="F2974" s="24" t="n">
        <v>2</v>
      </c>
      <c r="G2974" s="29" t="n">
        <v>46270.625</v>
      </c>
      <c r="H2974" s="24" t="inlineStr">
        <is>
          <t>Crawley</t>
        </is>
      </c>
      <c r="I2974" s="24" t="inlineStr">
        <is>
          <t>H</t>
        </is>
      </c>
      <c r="J2974" s="24" t="inlineStr">
        <is>
          <t>E3-Accringt-Crawley</t>
        </is>
      </c>
      <c r="K2974" s="24" t="n">
        <v>21</v>
      </c>
      <c r="L2974" s="11">
        <f>IF(INDEX(Matches!$X:$X,AA2974)=0,"",IF(I2974="H",INDEX(Matches!$H:$H,AA2974),INDEX(Matches!$I:$I,AA2974)))</f>
        <v/>
      </c>
      <c r="M2974" s="11">
        <f>IF(INDEX(Matches!$X:$X,AA2974)=0,"",IF(I2974="H",INDEX(Matches!$I:$I,AA2974),INDEX(Matches!$H:$H,AA2974)))</f>
        <v/>
      </c>
      <c r="N2974" s="11">
        <f>IF(L2974="","",IF(L2974&gt;M2974,"W",IF(L2974=M2974,"D","L")))</f>
        <v/>
      </c>
      <c r="O2974" s="11">
        <f>IF(L2974="","",IF(L2974&gt;M2974,3,IF(L2974=M2974,1,0)))</f>
        <v/>
      </c>
      <c r="P2974" s="31">
        <f>IF(I2974="H",INDEX(Matches!$L:$L,AA2974),INDEX(Matches!$N:$N,AA2974))</f>
        <v/>
      </c>
      <c r="Q2974" s="31">
        <f>INDEX(Matches!$M:$M,AA2974)</f>
        <v/>
      </c>
      <c r="R2974" s="31">
        <f>IF(I2974="H",INDEX(Matches!$N:$N,AA2974),INDEX(Matches!$L:$L,AA2974))</f>
        <v/>
      </c>
      <c r="S2974" s="33">
        <f>IF(I2974="H",INDEX(Matches!$O:$O,AA2974),INDEX(Matches!$P:$P,AA2974))</f>
        <v/>
      </c>
      <c r="T2974" s="33">
        <f>IF(INDEX(Matches!$J:$J,AA2974)="","",IF(I2974="H",INDEX(Matches!$J:$J,AA2974),INDEX(Matches!$K:$K,AA2974)))</f>
        <v/>
      </c>
      <c r="U2974" s="33">
        <f>IF(INDEX(Matches!$K:$K,AA2974)="","",IF(I2974="H",INDEX(Matches!$K:$K,AA2974),INDEX(Matches!$J:$J,AA2974)))</f>
        <v/>
      </c>
      <c r="V2974" s="30">
        <f>IF(T2974="","",T2974-U2974)</f>
        <v/>
      </c>
      <c r="W2974" s="33">
        <f>IF(I2974="H",INDEX(Matches!$T:$T,AA2974),INDEX(Matches!$U:$U,AA2974))</f>
        <v/>
      </c>
      <c r="X2974" s="11">
        <f>INDEX(Matches!$X:$X,AA2974)</f>
        <v/>
      </c>
      <c r="Y2974" s="30">
        <f>IF(O2974="","",O2974-S2974)</f>
        <v/>
      </c>
      <c r="Z2974" s="30">
        <f>IF(W2974="","",W2974-S2974)</f>
        <v/>
      </c>
      <c r="AA2974" s="24">
        <f>MATCH(J2974,Matches!$A:$A,0)</f>
        <v/>
      </c>
      <c r="AB2974" s="33" t="n">
        <v>1.616493588691718</v>
      </c>
      <c r="AC2974" s="33" t="n"/>
      <c r="AD2974" s="24" t="n"/>
      <c r="AE2974" s="24" t="n">
        <v>2</v>
      </c>
      <c r="AF2974" s="33" t="n"/>
      <c r="AG2974" s="33" t="n"/>
    </row>
    <row r="2975">
      <c r="A2975" s="24" t="inlineStr">
        <is>
          <t>Accrington|6</t>
        </is>
      </c>
      <c r="B2975" s="24" t="inlineStr">
        <is>
          <t>E3</t>
        </is>
      </c>
      <c r="C2975" s="24" t="inlineStr">
        <is>
          <t>League Two</t>
        </is>
      </c>
      <c r="D2975" s="24" t="inlineStr">
        <is>
          <t>Accrington</t>
        </is>
      </c>
      <c r="E2975" s="24" t="n">
        <v>6</v>
      </c>
      <c r="F2975" s="24" t="n">
        <v>2</v>
      </c>
      <c r="G2975" s="29" t="n">
        <v>46277.625</v>
      </c>
      <c r="H2975" s="24" t="inlineStr">
        <is>
          <t>Barnet</t>
        </is>
      </c>
      <c r="I2975" s="24" t="inlineStr">
        <is>
          <t>A</t>
        </is>
      </c>
      <c r="J2975" s="24" t="inlineStr">
        <is>
          <t>E3-Barnet-Accringt</t>
        </is>
      </c>
      <c r="K2975" s="24" t="n">
        <v>3</v>
      </c>
      <c r="L2975" s="11">
        <f>IF(INDEX(Matches!$X:$X,AA2975)=0,"",IF(I2975="H",INDEX(Matches!$H:$H,AA2975),INDEX(Matches!$I:$I,AA2975)))</f>
        <v/>
      </c>
      <c r="M2975" s="11">
        <f>IF(INDEX(Matches!$X:$X,AA2975)=0,"",IF(I2975="H",INDEX(Matches!$I:$I,AA2975),INDEX(Matches!$H:$H,AA2975)))</f>
        <v/>
      </c>
      <c r="N2975" s="11">
        <f>IF(L2975="","",IF(L2975&gt;M2975,"W",IF(L2975=M2975,"D","L")))</f>
        <v/>
      </c>
      <c r="O2975" s="11">
        <f>IF(L2975="","",IF(L2975&gt;M2975,3,IF(L2975=M2975,1,0)))</f>
        <v/>
      </c>
      <c r="P2975" s="31">
        <f>IF(I2975="H",INDEX(Matches!$L:$L,AA2975),INDEX(Matches!$N:$N,AA2975))</f>
        <v/>
      </c>
      <c r="Q2975" s="31">
        <f>INDEX(Matches!$M:$M,AA2975)</f>
        <v/>
      </c>
      <c r="R2975" s="31">
        <f>IF(I2975="H",INDEX(Matches!$N:$N,AA2975),INDEX(Matches!$L:$L,AA2975))</f>
        <v/>
      </c>
      <c r="S2975" s="33">
        <f>IF(I2975="H",INDEX(Matches!$O:$O,AA2975),INDEX(Matches!$P:$P,AA2975))</f>
        <v/>
      </c>
      <c r="T2975" s="33">
        <f>IF(INDEX(Matches!$J:$J,AA2975)="","",IF(I2975="H",INDEX(Matches!$J:$J,AA2975),INDEX(Matches!$K:$K,AA2975)))</f>
        <v/>
      </c>
      <c r="U2975" s="33">
        <f>IF(INDEX(Matches!$K:$K,AA2975)="","",IF(I2975="H",INDEX(Matches!$K:$K,AA2975),INDEX(Matches!$J:$J,AA2975)))</f>
        <v/>
      </c>
      <c r="V2975" s="30">
        <f>IF(T2975="","",T2975-U2975)</f>
        <v/>
      </c>
      <c r="W2975" s="33">
        <f>IF(I2975="H",INDEX(Matches!$T:$T,AA2975),INDEX(Matches!$U:$U,AA2975))</f>
        <v/>
      </c>
      <c r="X2975" s="11">
        <f>INDEX(Matches!$X:$X,AA2975)</f>
        <v/>
      </c>
      <c r="Y2975" s="30">
        <f>IF(O2975="","",O2975-S2975)</f>
        <v/>
      </c>
      <c r="Z2975" s="30">
        <f>IF(W2975="","",W2975-S2975)</f>
        <v/>
      </c>
      <c r="AA2975" s="24">
        <f>MATCH(J2975,Matches!$A:$A,0)</f>
        <v/>
      </c>
      <c r="AB2975" s="33" t="n">
        <v>0.7707363162041152</v>
      </c>
      <c r="AC2975" s="33" t="n"/>
      <c r="AD2975" s="24" t="n"/>
      <c r="AE2975" s="24" t="n">
        <v>2</v>
      </c>
      <c r="AF2975" s="33" t="n"/>
      <c r="AG2975" s="33" t="n"/>
    </row>
    <row r="2976">
      <c r="A2976" s="24" t="inlineStr">
        <is>
          <t>Accrington|7</t>
        </is>
      </c>
      <c r="B2976" s="24" t="inlineStr">
        <is>
          <t>E3</t>
        </is>
      </c>
      <c r="C2976" s="24" t="inlineStr">
        <is>
          <t>League Two</t>
        </is>
      </c>
      <c r="D2976" s="24" t="inlineStr">
        <is>
          <t>Accrington</t>
        </is>
      </c>
      <c r="E2976" s="24" t="n">
        <v>7</v>
      </c>
      <c r="F2976" s="24" t="n">
        <v>2</v>
      </c>
      <c r="G2976" s="29" t="n">
        <v>46284.625</v>
      </c>
      <c r="H2976" s="24" t="inlineStr">
        <is>
          <t>Newport</t>
        </is>
      </c>
      <c r="I2976" s="24" t="inlineStr">
        <is>
          <t>H</t>
        </is>
      </c>
      <c r="J2976" s="24" t="inlineStr">
        <is>
          <t>E3-Accringt-Newport</t>
        </is>
      </c>
      <c r="K2976" s="24" t="n">
        <v>24</v>
      </c>
      <c r="L2976" s="11">
        <f>IF(INDEX(Matches!$X:$X,AA2976)=0,"",IF(I2976="H",INDEX(Matches!$H:$H,AA2976),INDEX(Matches!$I:$I,AA2976)))</f>
        <v/>
      </c>
      <c r="M2976" s="11">
        <f>IF(INDEX(Matches!$X:$X,AA2976)=0,"",IF(I2976="H",INDEX(Matches!$I:$I,AA2976),INDEX(Matches!$H:$H,AA2976)))</f>
        <v/>
      </c>
      <c r="N2976" s="11">
        <f>IF(L2976="","",IF(L2976&gt;M2976,"W",IF(L2976=M2976,"D","L")))</f>
        <v/>
      </c>
      <c r="O2976" s="11">
        <f>IF(L2976="","",IF(L2976&gt;M2976,3,IF(L2976=M2976,1,0)))</f>
        <v/>
      </c>
      <c r="P2976" s="31">
        <f>IF(I2976="H",INDEX(Matches!$L:$L,AA2976),INDEX(Matches!$N:$N,AA2976))</f>
        <v/>
      </c>
      <c r="Q2976" s="31">
        <f>INDEX(Matches!$M:$M,AA2976)</f>
        <v/>
      </c>
      <c r="R2976" s="31">
        <f>IF(I2976="H",INDEX(Matches!$N:$N,AA2976),INDEX(Matches!$L:$L,AA2976))</f>
        <v/>
      </c>
      <c r="S2976" s="33">
        <f>IF(I2976="H",INDEX(Matches!$O:$O,AA2976),INDEX(Matches!$P:$P,AA2976))</f>
        <v/>
      </c>
      <c r="T2976" s="33">
        <f>IF(INDEX(Matches!$J:$J,AA2976)="","",IF(I2976="H",INDEX(Matches!$J:$J,AA2976),INDEX(Matches!$K:$K,AA2976)))</f>
        <v/>
      </c>
      <c r="U2976" s="33">
        <f>IF(INDEX(Matches!$K:$K,AA2976)="","",IF(I2976="H",INDEX(Matches!$K:$K,AA2976),INDEX(Matches!$J:$J,AA2976)))</f>
        <v/>
      </c>
      <c r="V2976" s="30">
        <f>IF(T2976="","",T2976-U2976)</f>
        <v/>
      </c>
      <c r="W2976" s="33">
        <f>IF(I2976="H",INDEX(Matches!$T:$T,AA2976),INDEX(Matches!$U:$U,AA2976))</f>
        <v/>
      </c>
      <c r="X2976" s="11">
        <f>INDEX(Matches!$X:$X,AA2976)</f>
        <v/>
      </c>
      <c r="Y2976" s="30">
        <f>IF(O2976="","",O2976-S2976)</f>
        <v/>
      </c>
      <c r="Z2976" s="30">
        <f>IF(W2976="","",W2976-S2976)</f>
        <v/>
      </c>
      <c r="AA2976" s="24">
        <f>MATCH(J2976,Matches!$A:$A,0)</f>
        <v/>
      </c>
      <c r="AB2976" s="33" t="n"/>
      <c r="AC2976" s="33" t="n"/>
      <c r="AD2976" s="24" t="n"/>
      <c r="AE2976" s="24" t="n">
        <v>2</v>
      </c>
      <c r="AF2976" s="33" t="n"/>
      <c r="AG2976" s="33" t="n"/>
    </row>
    <row r="2977">
      <c r="A2977" s="24" t="inlineStr">
        <is>
          <t>Accrington|8</t>
        </is>
      </c>
      <c r="B2977" s="24" t="inlineStr">
        <is>
          <t>E3</t>
        </is>
      </c>
      <c r="C2977" s="24" t="inlineStr">
        <is>
          <t>League Two</t>
        </is>
      </c>
      <c r="D2977" s="24" t="inlineStr">
        <is>
          <t>Accrington</t>
        </is>
      </c>
      <c r="E2977" s="24" t="n">
        <v>8</v>
      </c>
      <c r="F2977" s="24" t="n">
        <v>2</v>
      </c>
      <c r="G2977" s="29" t="n">
        <v>46291.625</v>
      </c>
      <c r="H2977" s="24" t="inlineStr">
        <is>
          <t>Swindon</t>
        </is>
      </c>
      <c r="I2977" s="24" t="inlineStr">
        <is>
          <t>A</t>
        </is>
      </c>
      <c r="J2977" s="24" t="inlineStr">
        <is>
          <t>E3-Swindon-Accringt</t>
        </is>
      </c>
      <c r="K2977" s="24" t="n">
        <v>10</v>
      </c>
      <c r="L2977" s="11">
        <f>IF(INDEX(Matches!$X:$X,AA2977)=0,"",IF(I2977="H",INDEX(Matches!$H:$H,AA2977),INDEX(Matches!$I:$I,AA2977)))</f>
        <v/>
      </c>
      <c r="M2977" s="11">
        <f>IF(INDEX(Matches!$X:$X,AA2977)=0,"",IF(I2977="H",INDEX(Matches!$I:$I,AA2977),INDEX(Matches!$H:$H,AA2977)))</f>
        <v/>
      </c>
      <c r="N2977" s="11">
        <f>IF(L2977="","",IF(L2977&gt;M2977,"W",IF(L2977=M2977,"D","L")))</f>
        <v/>
      </c>
      <c r="O2977" s="11">
        <f>IF(L2977="","",IF(L2977&gt;M2977,3,IF(L2977=M2977,1,0)))</f>
        <v/>
      </c>
      <c r="P2977" s="31">
        <f>IF(I2977="H",INDEX(Matches!$L:$L,AA2977),INDEX(Matches!$N:$N,AA2977))</f>
        <v/>
      </c>
      <c r="Q2977" s="31">
        <f>INDEX(Matches!$M:$M,AA2977)</f>
        <v/>
      </c>
      <c r="R2977" s="31">
        <f>IF(I2977="H",INDEX(Matches!$N:$N,AA2977),INDEX(Matches!$L:$L,AA2977))</f>
        <v/>
      </c>
      <c r="S2977" s="33">
        <f>IF(I2977="H",INDEX(Matches!$O:$O,AA2977),INDEX(Matches!$P:$P,AA2977))</f>
        <v/>
      </c>
      <c r="T2977" s="33">
        <f>IF(INDEX(Matches!$J:$J,AA2977)="","",IF(I2977="H",INDEX(Matches!$J:$J,AA2977),INDEX(Matches!$K:$K,AA2977)))</f>
        <v/>
      </c>
      <c r="U2977" s="33">
        <f>IF(INDEX(Matches!$K:$K,AA2977)="","",IF(I2977="H",INDEX(Matches!$K:$K,AA2977),INDEX(Matches!$J:$J,AA2977)))</f>
        <v/>
      </c>
      <c r="V2977" s="30">
        <f>IF(T2977="","",T2977-U2977)</f>
        <v/>
      </c>
      <c r="W2977" s="33">
        <f>IF(I2977="H",INDEX(Matches!$T:$T,AA2977),INDEX(Matches!$U:$U,AA2977))</f>
        <v/>
      </c>
      <c r="X2977" s="11">
        <f>INDEX(Matches!$X:$X,AA2977)</f>
        <v/>
      </c>
      <c r="Y2977" s="30">
        <f>IF(O2977="","",O2977-S2977)</f>
        <v/>
      </c>
      <c r="Z2977" s="30">
        <f>IF(W2977="","",W2977-S2977)</f>
        <v/>
      </c>
      <c r="AA2977" s="24">
        <f>MATCH(J2977,Matches!$A:$A,0)</f>
        <v/>
      </c>
      <c r="AB2977" s="33" t="n"/>
      <c r="AC2977" s="33" t="n"/>
      <c r="AD2977" s="24" t="n"/>
      <c r="AE2977" s="24" t="n">
        <v>2</v>
      </c>
      <c r="AF2977" s="33" t="n"/>
      <c r="AG2977" s="33" t="n"/>
    </row>
    <row r="2978">
      <c r="A2978" s="24" t="inlineStr">
        <is>
          <t>Accrington|9</t>
        </is>
      </c>
      <c r="B2978" s="24" t="inlineStr">
        <is>
          <t>E3</t>
        </is>
      </c>
      <c r="C2978" s="24" t="inlineStr">
        <is>
          <t>League Two</t>
        </is>
      </c>
      <c r="D2978" s="24" t="inlineStr">
        <is>
          <t>Accrington</t>
        </is>
      </c>
      <c r="E2978" s="24" t="n">
        <v>9</v>
      </c>
      <c r="F2978" s="24" t="n">
        <v>3</v>
      </c>
      <c r="G2978" s="29" t="n">
        <v>46298.625</v>
      </c>
      <c r="H2978" s="24" t="inlineStr">
        <is>
          <t>Cheltenham</t>
        </is>
      </c>
      <c r="I2978" s="24" t="inlineStr">
        <is>
          <t>H</t>
        </is>
      </c>
      <c r="J2978" s="24" t="inlineStr">
        <is>
          <t>E3-Accringt-Cheltenh</t>
        </is>
      </c>
      <c r="K2978" s="24" t="n">
        <v>22</v>
      </c>
      <c r="L2978" s="11">
        <f>IF(INDEX(Matches!$X:$X,AA2978)=0,"",IF(I2978="H",INDEX(Matches!$H:$H,AA2978),INDEX(Matches!$I:$I,AA2978)))</f>
        <v/>
      </c>
      <c r="M2978" s="11">
        <f>IF(INDEX(Matches!$X:$X,AA2978)=0,"",IF(I2978="H",INDEX(Matches!$I:$I,AA2978),INDEX(Matches!$H:$H,AA2978)))</f>
        <v/>
      </c>
      <c r="N2978" s="11">
        <f>IF(L2978="","",IF(L2978&gt;M2978,"W",IF(L2978=M2978,"D","L")))</f>
        <v/>
      </c>
      <c r="O2978" s="11">
        <f>IF(L2978="","",IF(L2978&gt;M2978,3,IF(L2978=M2978,1,0)))</f>
        <v/>
      </c>
      <c r="P2978" s="31">
        <f>IF(I2978="H",INDEX(Matches!$L:$L,AA2978),INDEX(Matches!$N:$N,AA2978))</f>
        <v/>
      </c>
      <c r="Q2978" s="31">
        <f>INDEX(Matches!$M:$M,AA2978)</f>
        <v/>
      </c>
      <c r="R2978" s="31">
        <f>IF(I2978="H",INDEX(Matches!$N:$N,AA2978),INDEX(Matches!$L:$L,AA2978))</f>
        <v/>
      </c>
      <c r="S2978" s="33">
        <f>IF(I2978="H",INDEX(Matches!$O:$O,AA2978),INDEX(Matches!$P:$P,AA2978))</f>
        <v/>
      </c>
      <c r="T2978" s="33">
        <f>IF(INDEX(Matches!$J:$J,AA2978)="","",IF(I2978="H",INDEX(Matches!$J:$J,AA2978),INDEX(Matches!$K:$K,AA2978)))</f>
        <v/>
      </c>
      <c r="U2978" s="33">
        <f>IF(INDEX(Matches!$K:$K,AA2978)="","",IF(I2978="H",INDEX(Matches!$K:$K,AA2978),INDEX(Matches!$J:$J,AA2978)))</f>
        <v/>
      </c>
      <c r="V2978" s="30">
        <f>IF(T2978="","",T2978-U2978)</f>
        <v/>
      </c>
      <c r="W2978" s="33">
        <f>IF(I2978="H",INDEX(Matches!$T:$T,AA2978),INDEX(Matches!$U:$U,AA2978))</f>
        <v/>
      </c>
      <c r="X2978" s="11">
        <f>INDEX(Matches!$X:$X,AA2978)</f>
        <v/>
      </c>
      <c r="Y2978" s="30">
        <f>IF(O2978="","",O2978-S2978)</f>
        <v/>
      </c>
      <c r="Z2978" s="30">
        <f>IF(W2978="","",W2978-S2978)</f>
        <v/>
      </c>
      <c r="AA2978" s="24">
        <f>MATCH(J2978,Matches!$A:$A,0)</f>
        <v/>
      </c>
      <c r="AB2978" s="33" t="n"/>
      <c r="AC2978" s="33" t="n"/>
      <c r="AD2978" s="24" t="n"/>
      <c r="AE2978" s="24" t="n">
        <v>3</v>
      </c>
      <c r="AF2978" s="33" t="n"/>
      <c r="AG2978" s="33" t="n"/>
    </row>
    <row r="2979">
      <c r="A2979" s="24" t="inlineStr">
        <is>
          <t>Accrington|10</t>
        </is>
      </c>
      <c r="B2979" s="24" t="inlineStr">
        <is>
          <t>E3</t>
        </is>
      </c>
      <c r="C2979" s="24" t="inlineStr">
        <is>
          <t>League Two</t>
        </is>
      </c>
      <c r="D2979" s="24" t="inlineStr">
        <is>
          <t>Accrington</t>
        </is>
      </c>
      <c r="E2979" s="24" t="n">
        <v>10</v>
      </c>
      <c r="F2979" s="24" t="n">
        <v>3</v>
      </c>
      <c r="G2979" s="29" t="n">
        <v>46305.52083333334</v>
      </c>
      <c r="H2979" s="24" t="inlineStr">
        <is>
          <t>Oldham</t>
        </is>
      </c>
      <c r="I2979" s="24" t="inlineStr">
        <is>
          <t>A</t>
        </is>
      </c>
      <c r="J2979" s="24" t="inlineStr">
        <is>
          <t>E3-Oldham-Accringt</t>
        </is>
      </c>
      <c r="K2979" s="24" t="n">
        <v>8</v>
      </c>
      <c r="L2979" s="11">
        <f>IF(INDEX(Matches!$X:$X,AA2979)=0,"",IF(I2979="H",INDEX(Matches!$H:$H,AA2979),INDEX(Matches!$I:$I,AA2979)))</f>
        <v/>
      </c>
      <c r="M2979" s="11">
        <f>IF(INDEX(Matches!$X:$X,AA2979)=0,"",IF(I2979="H",INDEX(Matches!$I:$I,AA2979),INDEX(Matches!$H:$H,AA2979)))</f>
        <v/>
      </c>
      <c r="N2979" s="11">
        <f>IF(L2979="","",IF(L2979&gt;M2979,"W",IF(L2979=M2979,"D","L")))</f>
        <v/>
      </c>
      <c r="O2979" s="11">
        <f>IF(L2979="","",IF(L2979&gt;M2979,3,IF(L2979=M2979,1,0)))</f>
        <v/>
      </c>
      <c r="P2979" s="31">
        <f>IF(I2979="H",INDEX(Matches!$L:$L,AA2979),INDEX(Matches!$N:$N,AA2979))</f>
        <v/>
      </c>
      <c r="Q2979" s="31">
        <f>INDEX(Matches!$M:$M,AA2979)</f>
        <v/>
      </c>
      <c r="R2979" s="31">
        <f>IF(I2979="H",INDEX(Matches!$N:$N,AA2979),INDEX(Matches!$L:$L,AA2979))</f>
        <v/>
      </c>
      <c r="S2979" s="33">
        <f>IF(I2979="H",INDEX(Matches!$O:$O,AA2979),INDEX(Matches!$P:$P,AA2979))</f>
        <v/>
      </c>
      <c r="T2979" s="33">
        <f>IF(INDEX(Matches!$J:$J,AA2979)="","",IF(I2979="H",INDEX(Matches!$J:$J,AA2979),INDEX(Matches!$K:$K,AA2979)))</f>
        <v/>
      </c>
      <c r="U2979" s="33">
        <f>IF(INDEX(Matches!$K:$K,AA2979)="","",IF(I2979="H",INDEX(Matches!$K:$K,AA2979),INDEX(Matches!$J:$J,AA2979)))</f>
        <v/>
      </c>
      <c r="V2979" s="30">
        <f>IF(T2979="","",T2979-U2979)</f>
        <v/>
      </c>
      <c r="W2979" s="33">
        <f>IF(I2979="H",INDEX(Matches!$T:$T,AA2979),INDEX(Matches!$U:$U,AA2979))</f>
        <v/>
      </c>
      <c r="X2979" s="11">
        <f>INDEX(Matches!$X:$X,AA2979)</f>
        <v/>
      </c>
      <c r="Y2979" s="30">
        <f>IF(O2979="","",O2979-S2979)</f>
        <v/>
      </c>
      <c r="Z2979" s="30">
        <f>IF(W2979="","",W2979-S2979)</f>
        <v/>
      </c>
      <c r="AA2979" s="24">
        <f>MATCH(J2979,Matches!$A:$A,0)</f>
        <v/>
      </c>
      <c r="AB2979" s="33" t="n"/>
      <c r="AC2979" s="33" t="n"/>
      <c r="AD2979" s="24" t="n"/>
      <c r="AE2979" s="24" t="n">
        <v>3</v>
      </c>
      <c r="AF2979" s="33" t="n"/>
      <c r="AG2979" s="33" t="n"/>
    </row>
    <row r="2980">
      <c r="A2980" s="24" t="inlineStr">
        <is>
          <t>Accrington|11</t>
        </is>
      </c>
      <c r="B2980" s="24" t="inlineStr">
        <is>
          <t>E3</t>
        </is>
      </c>
      <c r="C2980" s="24" t="inlineStr">
        <is>
          <t>League Two</t>
        </is>
      </c>
      <c r="D2980" s="24" t="inlineStr">
        <is>
          <t>Accrington</t>
        </is>
      </c>
      <c r="E2980" s="24" t="n">
        <v>11</v>
      </c>
      <c r="F2980" s="24" t="n">
        <v>3</v>
      </c>
      <c r="G2980" s="29" t="n">
        <v>46312.625</v>
      </c>
      <c r="H2980" s="24" t="inlineStr">
        <is>
          <t>Gillingham</t>
        </is>
      </c>
      <c r="I2980" s="24" t="inlineStr">
        <is>
          <t>H</t>
        </is>
      </c>
      <c r="J2980" s="24" t="inlineStr">
        <is>
          <t>E3-Accringt-Gillingh</t>
        </is>
      </c>
      <c r="K2980" s="24" t="n">
        <v>12</v>
      </c>
      <c r="L2980" s="11">
        <f>IF(INDEX(Matches!$X:$X,AA2980)=0,"",IF(I2980="H",INDEX(Matches!$H:$H,AA2980),INDEX(Matches!$I:$I,AA2980)))</f>
        <v/>
      </c>
      <c r="M2980" s="11">
        <f>IF(INDEX(Matches!$X:$X,AA2980)=0,"",IF(I2980="H",INDEX(Matches!$I:$I,AA2980),INDEX(Matches!$H:$H,AA2980)))</f>
        <v/>
      </c>
      <c r="N2980" s="11">
        <f>IF(L2980="","",IF(L2980&gt;M2980,"W",IF(L2980=M2980,"D","L")))</f>
        <v/>
      </c>
      <c r="O2980" s="11">
        <f>IF(L2980="","",IF(L2980&gt;M2980,3,IF(L2980=M2980,1,0)))</f>
        <v/>
      </c>
      <c r="P2980" s="31">
        <f>IF(I2980="H",INDEX(Matches!$L:$L,AA2980),INDEX(Matches!$N:$N,AA2980))</f>
        <v/>
      </c>
      <c r="Q2980" s="31">
        <f>INDEX(Matches!$M:$M,AA2980)</f>
        <v/>
      </c>
      <c r="R2980" s="31">
        <f>IF(I2980="H",INDEX(Matches!$N:$N,AA2980),INDEX(Matches!$L:$L,AA2980))</f>
        <v/>
      </c>
      <c r="S2980" s="33">
        <f>IF(I2980="H",INDEX(Matches!$O:$O,AA2980),INDEX(Matches!$P:$P,AA2980))</f>
        <v/>
      </c>
      <c r="T2980" s="33">
        <f>IF(INDEX(Matches!$J:$J,AA2980)="","",IF(I2980="H",INDEX(Matches!$J:$J,AA2980),INDEX(Matches!$K:$K,AA2980)))</f>
        <v/>
      </c>
      <c r="U2980" s="33">
        <f>IF(INDEX(Matches!$K:$K,AA2980)="","",IF(I2980="H",INDEX(Matches!$K:$K,AA2980),INDEX(Matches!$J:$J,AA2980)))</f>
        <v/>
      </c>
      <c r="V2980" s="30">
        <f>IF(T2980="","",T2980-U2980)</f>
        <v/>
      </c>
      <c r="W2980" s="33">
        <f>IF(I2980="H",INDEX(Matches!$T:$T,AA2980),INDEX(Matches!$U:$U,AA2980))</f>
        <v/>
      </c>
      <c r="X2980" s="11">
        <f>INDEX(Matches!$X:$X,AA2980)</f>
        <v/>
      </c>
      <c r="Y2980" s="30">
        <f>IF(O2980="","",O2980-S2980)</f>
        <v/>
      </c>
      <c r="Z2980" s="30">
        <f>IF(W2980="","",W2980-S2980)</f>
        <v/>
      </c>
      <c r="AA2980" s="24">
        <f>MATCH(J2980,Matches!$A:$A,0)</f>
        <v/>
      </c>
      <c r="AB2980" s="33" t="n"/>
      <c r="AC2980" s="33" t="n"/>
      <c r="AD2980" s="24" t="n"/>
      <c r="AE2980" s="24" t="n">
        <v>3</v>
      </c>
      <c r="AF2980" s="33" t="n"/>
      <c r="AG2980" s="33" t="n"/>
    </row>
    <row r="2981">
      <c r="A2981" s="24" t="inlineStr">
        <is>
          <t>Accrington|12</t>
        </is>
      </c>
      <c r="B2981" s="24" t="inlineStr">
        <is>
          <t>E3</t>
        </is>
      </c>
      <c r="C2981" s="24" t="inlineStr">
        <is>
          <t>League Two</t>
        </is>
      </c>
      <c r="D2981" s="24" t="inlineStr">
        <is>
          <t>Accrington</t>
        </is>
      </c>
      <c r="E2981" s="24" t="n">
        <v>12</v>
      </c>
      <c r="F2981" s="24" t="n">
        <v>3</v>
      </c>
      <c r="G2981" s="29" t="n">
        <v>46315.82291666666</v>
      </c>
      <c r="H2981" s="24" t="inlineStr">
        <is>
          <t>York</t>
        </is>
      </c>
      <c r="I2981" s="24" t="inlineStr">
        <is>
          <t>A</t>
        </is>
      </c>
      <c r="J2981" s="24" t="inlineStr">
        <is>
          <t>E3-York-Accringt</t>
        </is>
      </c>
      <c r="K2981" s="24" t="n">
        <v>7</v>
      </c>
      <c r="L2981" s="11">
        <f>IF(INDEX(Matches!$X:$X,AA2981)=0,"",IF(I2981="H",INDEX(Matches!$H:$H,AA2981),INDEX(Matches!$I:$I,AA2981)))</f>
        <v/>
      </c>
      <c r="M2981" s="11">
        <f>IF(INDEX(Matches!$X:$X,AA2981)=0,"",IF(I2981="H",INDEX(Matches!$I:$I,AA2981),INDEX(Matches!$H:$H,AA2981)))</f>
        <v/>
      </c>
      <c r="N2981" s="11">
        <f>IF(L2981="","",IF(L2981&gt;M2981,"W",IF(L2981=M2981,"D","L")))</f>
        <v/>
      </c>
      <c r="O2981" s="11">
        <f>IF(L2981="","",IF(L2981&gt;M2981,3,IF(L2981=M2981,1,0)))</f>
        <v/>
      </c>
      <c r="P2981" s="31">
        <f>IF(I2981="H",INDEX(Matches!$L:$L,AA2981),INDEX(Matches!$N:$N,AA2981))</f>
        <v/>
      </c>
      <c r="Q2981" s="31">
        <f>INDEX(Matches!$M:$M,AA2981)</f>
        <v/>
      </c>
      <c r="R2981" s="31">
        <f>IF(I2981="H",INDEX(Matches!$N:$N,AA2981),INDEX(Matches!$L:$L,AA2981))</f>
        <v/>
      </c>
      <c r="S2981" s="33">
        <f>IF(I2981="H",INDEX(Matches!$O:$O,AA2981),INDEX(Matches!$P:$P,AA2981))</f>
        <v/>
      </c>
      <c r="T2981" s="33">
        <f>IF(INDEX(Matches!$J:$J,AA2981)="","",IF(I2981="H",INDEX(Matches!$J:$J,AA2981),INDEX(Matches!$K:$K,AA2981)))</f>
        <v/>
      </c>
      <c r="U2981" s="33">
        <f>IF(INDEX(Matches!$K:$K,AA2981)="","",IF(I2981="H",INDEX(Matches!$K:$K,AA2981),INDEX(Matches!$J:$J,AA2981)))</f>
        <v/>
      </c>
      <c r="V2981" s="30">
        <f>IF(T2981="","",T2981-U2981)</f>
        <v/>
      </c>
      <c r="W2981" s="33">
        <f>IF(I2981="H",INDEX(Matches!$T:$T,AA2981),INDEX(Matches!$U:$U,AA2981))</f>
        <v/>
      </c>
      <c r="X2981" s="11">
        <f>INDEX(Matches!$X:$X,AA2981)</f>
        <v/>
      </c>
      <c r="Y2981" s="30">
        <f>IF(O2981="","",O2981-S2981)</f>
        <v/>
      </c>
      <c r="Z2981" s="30">
        <f>IF(W2981="","",W2981-S2981)</f>
        <v/>
      </c>
      <c r="AA2981" s="24">
        <f>MATCH(J2981,Matches!$A:$A,0)</f>
        <v/>
      </c>
      <c r="AB2981" s="33" t="n"/>
      <c r="AC2981" s="33" t="n"/>
      <c r="AD2981" s="24" t="n"/>
      <c r="AE2981" s="24" t="n">
        <v>3</v>
      </c>
      <c r="AF2981" s="33" t="n"/>
      <c r="AG2981" s="33" t="n"/>
    </row>
    <row r="2982">
      <c r="A2982" s="24" t="inlineStr">
        <is>
          <t>Accrington|13</t>
        </is>
      </c>
      <c r="B2982" s="24" t="inlineStr">
        <is>
          <t>E3</t>
        </is>
      </c>
      <c r="C2982" s="24" t="inlineStr">
        <is>
          <t>League Two</t>
        </is>
      </c>
      <c r="D2982" s="24" t="inlineStr">
        <is>
          <t>Accrington</t>
        </is>
      </c>
      <c r="E2982" s="24" t="n">
        <v>13</v>
      </c>
      <c r="F2982" s="24" t="n">
        <v>4</v>
      </c>
      <c r="G2982" s="29" t="n">
        <v>46319.625</v>
      </c>
      <c r="H2982" s="24" t="inlineStr">
        <is>
          <t>Rochdale</t>
        </is>
      </c>
      <c r="I2982" s="24" t="inlineStr">
        <is>
          <t>A</t>
        </is>
      </c>
      <c r="J2982" s="24" t="inlineStr">
        <is>
          <t>E3-Rochdale-Accringt</t>
        </is>
      </c>
      <c r="K2982" s="24" t="n">
        <v>16</v>
      </c>
      <c r="L2982" s="11">
        <f>IF(INDEX(Matches!$X:$X,AA2982)=0,"",IF(I2982="H",INDEX(Matches!$H:$H,AA2982),INDEX(Matches!$I:$I,AA2982)))</f>
        <v/>
      </c>
      <c r="M2982" s="11">
        <f>IF(INDEX(Matches!$X:$X,AA2982)=0,"",IF(I2982="H",INDEX(Matches!$I:$I,AA2982),INDEX(Matches!$H:$H,AA2982)))</f>
        <v/>
      </c>
      <c r="N2982" s="11">
        <f>IF(L2982="","",IF(L2982&gt;M2982,"W",IF(L2982=M2982,"D","L")))</f>
        <v/>
      </c>
      <c r="O2982" s="11">
        <f>IF(L2982="","",IF(L2982&gt;M2982,3,IF(L2982=M2982,1,0)))</f>
        <v/>
      </c>
      <c r="P2982" s="31">
        <f>IF(I2982="H",INDEX(Matches!$L:$L,AA2982),INDEX(Matches!$N:$N,AA2982))</f>
        <v/>
      </c>
      <c r="Q2982" s="31">
        <f>INDEX(Matches!$M:$M,AA2982)</f>
        <v/>
      </c>
      <c r="R2982" s="31">
        <f>IF(I2982="H",INDEX(Matches!$N:$N,AA2982),INDEX(Matches!$L:$L,AA2982))</f>
        <v/>
      </c>
      <c r="S2982" s="33">
        <f>IF(I2982="H",INDEX(Matches!$O:$O,AA2982),INDEX(Matches!$P:$P,AA2982))</f>
        <v/>
      </c>
      <c r="T2982" s="33">
        <f>IF(INDEX(Matches!$J:$J,AA2982)="","",IF(I2982="H",INDEX(Matches!$J:$J,AA2982),INDEX(Matches!$K:$K,AA2982)))</f>
        <v/>
      </c>
      <c r="U2982" s="33">
        <f>IF(INDEX(Matches!$K:$K,AA2982)="","",IF(I2982="H",INDEX(Matches!$K:$K,AA2982),INDEX(Matches!$J:$J,AA2982)))</f>
        <v/>
      </c>
      <c r="V2982" s="30">
        <f>IF(T2982="","",T2982-U2982)</f>
        <v/>
      </c>
      <c r="W2982" s="33">
        <f>IF(I2982="H",INDEX(Matches!$T:$T,AA2982),INDEX(Matches!$U:$U,AA2982))</f>
        <v/>
      </c>
      <c r="X2982" s="11">
        <f>INDEX(Matches!$X:$X,AA2982)</f>
        <v/>
      </c>
      <c r="Y2982" s="30">
        <f>IF(O2982="","",O2982-S2982)</f>
        <v/>
      </c>
      <c r="Z2982" s="30">
        <f>IF(W2982="","",W2982-S2982)</f>
        <v/>
      </c>
      <c r="AA2982" s="24">
        <f>MATCH(J2982,Matches!$A:$A,0)</f>
        <v/>
      </c>
      <c r="AB2982" s="33" t="n"/>
      <c r="AC2982" s="33" t="n">
        <v>1.159278719799468</v>
      </c>
      <c r="AD2982" s="24" t="n"/>
      <c r="AE2982" s="24" t="n">
        <v>4</v>
      </c>
      <c r="AF2982" s="33" t="n"/>
      <c r="AG2982" s="33" t="n"/>
    </row>
    <row r="2983">
      <c r="A2983" s="24" t="inlineStr">
        <is>
          <t>Accrington|14</t>
        </is>
      </c>
      <c r="B2983" s="24" t="inlineStr">
        <is>
          <t>E3</t>
        </is>
      </c>
      <c r="C2983" s="24" t="inlineStr">
        <is>
          <t>League Two</t>
        </is>
      </c>
      <c r="D2983" s="24" t="inlineStr">
        <is>
          <t>Accrington</t>
        </is>
      </c>
      <c r="E2983" s="24" t="n">
        <v>14</v>
      </c>
      <c r="F2983" s="24" t="n">
        <v>4</v>
      </c>
      <c r="G2983" s="29" t="n">
        <v>46326.625</v>
      </c>
      <c r="H2983" s="24" t="inlineStr">
        <is>
          <t>Northampton</t>
        </is>
      </c>
      <c r="I2983" s="24" t="inlineStr">
        <is>
          <t>H</t>
        </is>
      </c>
      <c r="J2983" s="24" t="inlineStr">
        <is>
          <t>E3-Accringt-Northamp</t>
        </is>
      </c>
      <c r="K2983" s="24" t="n">
        <v>14</v>
      </c>
      <c r="L2983" s="11">
        <f>IF(INDEX(Matches!$X:$X,AA2983)=0,"",IF(I2983="H",INDEX(Matches!$H:$H,AA2983),INDEX(Matches!$I:$I,AA2983)))</f>
        <v/>
      </c>
      <c r="M2983" s="11">
        <f>IF(INDEX(Matches!$X:$X,AA2983)=0,"",IF(I2983="H",INDEX(Matches!$I:$I,AA2983),INDEX(Matches!$H:$H,AA2983)))</f>
        <v/>
      </c>
      <c r="N2983" s="11">
        <f>IF(L2983="","",IF(L2983&gt;M2983,"W",IF(L2983=M2983,"D","L")))</f>
        <v/>
      </c>
      <c r="O2983" s="11">
        <f>IF(L2983="","",IF(L2983&gt;M2983,3,IF(L2983=M2983,1,0)))</f>
        <v/>
      </c>
      <c r="P2983" s="31">
        <f>IF(I2983="H",INDEX(Matches!$L:$L,AA2983),INDEX(Matches!$N:$N,AA2983))</f>
        <v/>
      </c>
      <c r="Q2983" s="31">
        <f>INDEX(Matches!$M:$M,AA2983)</f>
        <v/>
      </c>
      <c r="R2983" s="31">
        <f>IF(I2983="H",INDEX(Matches!$N:$N,AA2983),INDEX(Matches!$L:$L,AA2983))</f>
        <v/>
      </c>
      <c r="S2983" s="33">
        <f>IF(I2983="H",INDEX(Matches!$O:$O,AA2983),INDEX(Matches!$P:$P,AA2983))</f>
        <v/>
      </c>
      <c r="T2983" s="33">
        <f>IF(INDEX(Matches!$J:$J,AA2983)="","",IF(I2983="H",INDEX(Matches!$J:$J,AA2983),INDEX(Matches!$K:$K,AA2983)))</f>
        <v/>
      </c>
      <c r="U2983" s="33">
        <f>IF(INDEX(Matches!$K:$K,AA2983)="","",IF(I2983="H",INDEX(Matches!$K:$K,AA2983),INDEX(Matches!$J:$J,AA2983)))</f>
        <v/>
      </c>
      <c r="V2983" s="30">
        <f>IF(T2983="","",T2983-U2983)</f>
        <v/>
      </c>
      <c r="W2983" s="33">
        <f>IF(I2983="H",INDEX(Matches!$T:$T,AA2983),INDEX(Matches!$U:$U,AA2983))</f>
        <v/>
      </c>
      <c r="X2983" s="11">
        <f>INDEX(Matches!$X:$X,AA2983)</f>
        <v/>
      </c>
      <c r="Y2983" s="30">
        <f>IF(O2983="","",O2983-S2983)</f>
        <v/>
      </c>
      <c r="Z2983" s="30">
        <f>IF(W2983="","",W2983-S2983)</f>
        <v/>
      </c>
      <c r="AA2983" s="24">
        <f>MATCH(J2983,Matches!$A:$A,0)</f>
        <v/>
      </c>
      <c r="AB2983" s="33" t="n"/>
      <c r="AC2983" s="33" t="n">
        <v>1.384881182041903</v>
      </c>
      <c r="AD2983" s="24" t="n"/>
      <c r="AE2983" s="24" t="n">
        <v>4</v>
      </c>
      <c r="AF2983" s="33" t="n"/>
      <c r="AG2983" s="33" t="n"/>
    </row>
    <row r="2984">
      <c r="A2984" s="24" t="inlineStr">
        <is>
          <t>Accrington|15</t>
        </is>
      </c>
      <c r="B2984" s="24" t="inlineStr">
        <is>
          <t>E3</t>
        </is>
      </c>
      <c r="C2984" s="24" t="inlineStr">
        <is>
          <t>League Two</t>
        </is>
      </c>
      <c r="D2984" s="24" t="inlineStr">
        <is>
          <t>Accrington</t>
        </is>
      </c>
      <c r="E2984" s="24" t="n">
        <v>15</v>
      </c>
      <c r="F2984" s="24" t="n">
        <v>4</v>
      </c>
      <c r="G2984" s="29" t="n">
        <v>46340.625</v>
      </c>
      <c r="H2984" s="24" t="inlineStr">
        <is>
          <t>Port Vale</t>
        </is>
      </c>
      <c r="I2984" s="24" t="inlineStr">
        <is>
          <t>A</t>
        </is>
      </c>
      <c r="J2984" s="24" t="inlineStr">
        <is>
          <t>E3-PortVale-Accringt</t>
        </is>
      </c>
      <c r="K2984" s="24" t="n">
        <v>5</v>
      </c>
      <c r="L2984" s="11">
        <f>IF(INDEX(Matches!$X:$X,AA2984)=0,"",IF(I2984="H",INDEX(Matches!$H:$H,AA2984),INDEX(Matches!$I:$I,AA2984)))</f>
        <v/>
      </c>
      <c r="M2984" s="11">
        <f>IF(INDEX(Matches!$X:$X,AA2984)=0,"",IF(I2984="H",INDEX(Matches!$I:$I,AA2984),INDEX(Matches!$H:$H,AA2984)))</f>
        <v/>
      </c>
      <c r="N2984" s="11">
        <f>IF(L2984="","",IF(L2984&gt;M2984,"W",IF(L2984=M2984,"D","L")))</f>
        <v/>
      </c>
      <c r="O2984" s="11">
        <f>IF(L2984="","",IF(L2984&gt;M2984,3,IF(L2984=M2984,1,0)))</f>
        <v/>
      </c>
      <c r="P2984" s="31">
        <f>IF(I2984="H",INDEX(Matches!$L:$L,AA2984),INDEX(Matches!$N:$N,AA2984))</f>
        <v/>
      </c>
      <c r="Q2984" s="31">
        <f>INDEX(Matches!$M:$M,AA2984)</f>
        <v/>
      </c>
      <c r="R2984" s="31">
        <f>IF(I2984="H",INDEX(Matches!$N:$N,AA2984),INDEX(Matches!$L:$L,AA2984))</f>
        <v/>
      </c>
      <c r="S2984" s="33">
        <f>IF(I2984="H",INDEX(Matches!$O:$O,AA2984),INDEX(Matches!$P:$P,AA2984))</f>
        <v/>
      </c>
      <c r="T2984" s="33">
        <f>IF(INDEX(Matches!$J:$J,AA2984)="","",IF(I2984="H",INDEX(Matches!$J:$J,AA2984),INDEX(Matches!$K:$K,AA2984)))</f>
        <v/>
      </c>
      <c r="U2984" s="33">
        <f>IF(INDEX(Matches!$K:$K,AA2984)="","",IF(I2984="H",INDEX(Matches!$K:$K,AA2984),INDEX(Matches!$J:$J,AA2984)))</f>
        <v/>
      </c>
      <c r="V2984" s="30">
        <f>IF(T2984="","",T2984-U2984)</f>
        <v/>
      </c>
      <c r="W2984" s="33">
        <f>IF(I2984="H",INDEX(Matches!$T:$T,AA2984),INDEX(Matches!$U:$U,AA2984))</f>
        <v/>
      </c>
      <c r="X2984" s="11">
        <f>INDEX(Matches!$X:$X,AA2984)</f>
        <v/>
      </c>
      <c r="Y2984" s="30">
        <f>IF(O2984="","",O2984-S2984)</f>
        <v/>
      </c>
      <c r="Z2984" s="30">
        <f>IF(W2984="","",W2984-S2984)</f>
        <v/>
      </c>
      <c r="AA2984" s="24">
        <f>MATCH(J2984,Matches!$A:$A,0)</f>
        <v/>
      </c>
      <c r="AB2984" s="33" t="n"/>
      <c r="AC2984" s="33" t="n">
        <v>0.9450957872057633</v>
      </c>
      <c r="AD2984" s="24" t="n"/>
      <c r="AE2984" s="24" t="n">
        <v>4</v>
      </c>
      <c r="AF2984" s="33" t="n"/>
      <c r="AG2984" s="33" t="n"/>
    </row>
    <row r="2985">
      <c r="A2985" s="24" t="inlineStr">
        <is>
          <t>Accrington|16</t>
        </is>
      </c>
      <c r="B2985" s="24" t="inlineStr">
        <is>
          <t>E3</t>
        </is>
      </c>
      <c r="C2985" s="24" t="inlineStr">
        <is>
          <t>League Two</t>
        </is>
      </c>
      <c r="D2985" s="24" t="inlineStr">
        <is>
          <t>Accrington</t>
        </is>
      </c>
      <c r="E2985" s="24" t="n">
        <v>16</v>
      </c>
      <c r="F2985" s="24" t="n">
        <v>4</v>
      </c>
      <c r="G2985" s="29" t="n">
        <v>46347.625</v>
      </c>
      <c r="H2985" s="24" t="inlineStr">
        <is>
          <t>Salford</t>
        </is>
      </c>
      <c r="I2985" s="24" t="inlineStr">
        <is>
          <t>H</t>
        </is>
      </c>
      <c r="J2985" s="24" t="inlineStr">
        <is>
          <t>E3-Accringt-Salford</t>
        </is>
      </c>
      <c r="K2985" s="24" t="n">
        <v>1</v>
      </c>
      <c r="L2985" s="11">
        <f>IF(INDEX(Matches!$X:$X,AA2985)=0,"",IF(I2985="H",INDEX(Matches!$H:$H,AA2985),INDEX(Matches!$I:$I,AA2985)))</f>
        <v/>
      </c>
      <c r="M2985" s="11">
        <f>IF(INDEX(Matches!$X:$X,AA2985)=0,"",IF(I2985="H",INDEX(Matches!$I:$I,AA2985),INDEX(Matches!$H:$H,AA2985)))</f>
        <v/>
      </c>
      <c r="N2985" s="11">
        <f>IF(L2985="","",IF(L2985&gt;M2985,"W",IF(L2985=M2985,"D","L")))</f>
        <v/>
      </c>
      <c r="O2985" s="11">
        <f>IF(L2985="","",IF(L2985&gt;M2985,3,IF(L2985=M2985,1,0)))</f>
        <v/>
      </c>
      <c r="P2985" s="31">
        <f>IF(I2985="H",INDEX(Matches!$L:$L,AA2985),INDEX(Matches!$N:$N,AA2985))</f>
        <v/>
      </c>
      <c r="Q2985" s="31">
        <f>INDEX(Matches!$M:$M,AA2985)</f>
        <v/>
      </c>
      <c r="R2985" s="31">
        <f>IF(I2985="H",INDEX(Matches!$N:$N,AA2985),INDEX(Matches!$L:$L,AA2985))</f>
        <v/>
      </c>
      <c r="S2985" s="33">
        <f>IF(I2985="H",INDEX(Matches!$O:$O,AA2985),INDEX(Matches!$P:$P,AA2985))</f>
        <v/>
      </c>
      <c r="T2985" s="33">
        <f>IF(INDEX(Matches!$J:$J,AA2985)="","",IF(I2985="H",INDEX(Matches!$J:$J,AA2985),INDEX(Matches!$K:$K,AA2985)))</f>
        <v/>
      </c>
      <c r="U2985" s="33">
        <f>IF(INDEX(Matches!$K:$K,AA2985)="","",IF(I2985="H",INDEX(Matches!$K:$K,AA2985),INDEX(Matches!$J:$J,AA2985)))</f>
        <v/>
      </c>
      <c r="V2985" s="30">
        <f>IF(T2985="","",T2985-U2985)</f>
        <v/>
      </c>
      <c r="W2985" s="33">
        <f>IF(I2985="H",INDEX(Matches!$T:$T,AA2985),INDEX(Matches!$U:$U,AA2985))</f>
        <v/>
      </c>
      <c r="X2985" s="11">
        <f>INDEX(Matches!$X:$X,AA2985)</f>
        <v/>
      </c>
      <c r="Y2985" s="30">
        <f>IF(O2985="","",O2985-S2985)</f>
        <v/>
      </c>
      <c r="Z2985" s="30">
        <f>IF(W2985="","",W2985-S2985)</f>
        <v/>
      </c>
      <c r="AA2985" s="24">
        <f>MATCH(J2985,Matches!$A:$A,0)</f>
        <v/>
      </c>
      <c r="AB2985" s="33" t="n"/>
      <c r="AC2985" s="33" t="n">
        <v>1.090415495135426</v>
      </c>
      <c r="AD2985" s="24" t="n"/>
      <c r="AE2985" s="24" t="n">
        <v>4</v>
      </c>
      <c r="AF2985" s="33" t="n"/>
      <c r="AG2985" s="33" t="n"/>
    </row>
    <row r="2986">
      <c r="A2986" s="24" t="inlineStr">
        <is>
          <t>Accrington|17</t>
        </is>
      </c>
      <c r="B2986" s="24" t="inlineStr">
        <is>
          <t>E3</t>
        </is>
      </c>
      <c r="C2986" s="24" t="inlineStr">
        <is>
          <t>League Two</t>
        </is>
      </c>
      <c r="D2986" s="24" t="inlineStr">
        <is>
          <t>Accrington</t>
        </is>
      </c>
      <c r="E2986" s="24" t="n">
        <v>17</v>
      </c>
      <c r="F2986" s="24" t="n">
        <v>5</v>
      </c>
      <c r="G2986" s="29" t="n">
        <v>46354.625</v>
      </c>
      <c r="H2986" s="24" t="inlineStr">
        <is>
          <t>Fleetwood</t>
        </is>
      </c>
      <c r="I2986" s="24" t="inlineStr">
        <is>
          <t>A</t>
        </is>
      </c>
      <c r="J2986" s="24" t="inlineStr">
        <is>
          <t>E3-Fleetwoo-Accringt</t>
        </is>
      </c>
      <c r="K2986" s="24" t="n">
        <v>18</v>
      </c>
      <c r="L2986" s="11">
        <f>IF(INDEX(Matches!$X:$X,AA2986)=0,"",IF(I2986="H",INDEX(Matches!$H:$H,AA2986),INDEX(Matches!$I:$I,AA2986)))</f>
        <v/>
      </c>
      <c r="M2986" s="11">
        <f>IF(INDEX(Matches!$X:$X,AA2986)=0,"",IF(I2986="H",INDEX(Matches!$I:$I,AA2986),INDEX(Matches!$H:$H,AA2986)))</f>
        <v/>
      </c>
      <c r="N2986" s="11">
        <f>IF(L2986="","",IF(L2986&gt;M2986,"W",IF(L2986=M2986,"D","L")))</f>
        <v/>
      </c>
      <c r="O2986" s="11">
        <f>IF(L2986="","",IF(L2986&gt;M2986,3,IF(L2986=M2986,1,0)))</f>
        <v/>
      </c>
      <c r="P2986" s="31">
        <f>IF(I2986="H",INDEX(Matches!$L:$L,AA2986),INDEX(Matches!$N:$N,AA2986))</f>
        <v/>
      </c>
      <c r="Q2986" s="31">
        <f>INDEX(Matches!$M:$M,AA2986)</f>
        <v/>
      </c>
      <c r="R2986" s="31">
        <f>IF(I2986="H",INDEX(Matches!$N:$N,AA2986),INDEX(Matches!$L:$L,AA2986))</f>
        <v/>
      </c>
      <c r="S2986" s="33">
        <f>IF(I2986="H",INDEX(Matches!$O:$O,AA2986),INDEX(Matches!$P:$P,AA2986))</f>
        <v/>
      </c>
      <c r="T2986" s="33">
        <f>IF(INDEX(Matches!$J:$J,AA2986)="","",IF(I2986="H",INDEX(Matches!$J:$J,AA2986),INDEX(Matches!$K:$K,AA2986)))</f>
        <v/>
      </c>
      <c r="U2986" s="33">
        <f>IF(INDEX(Matches!$K:$K,AA2986)="","",IF(I2986="H",INDEX(Matches!$K:$K,AA2986),INDEX(Matches!$J:$J,AA2986)))</f>
        <v/>
      </c>
      <c r="V2986" s="30">
        <f>IF(T2986="","",T2986-U2986)</f>
        <v/>
      </c>
      <c r="W2986" s="33">
        <f>IF(I2986="H",INDEX(Matches!$T:$T,AA2986),INDEX(Matches!$U:$U,AA2986))</f>
        <v/>
      </c>
      <c r="X2986" s="11">
        <f>INDEX(Matches!$X:$X,AA2986)</f>
        <v/>
      </c>
      <c r="Y2986" s="30">
        <f>IF(O2986="","",O2986-S2986)</f>
        <v/>
      </c>
      <c r="Z2986" s="30">
        <f>IF(W2986="","",W2986-S2986)</f>
        <v/>
      </c>
      <c r="AA2986" s="24">
        <f>MATCH(J2986,Matches!$A:$A,0)</f>
        <v/>
      </c>
      <c r="AB2986" s="33" t="n"/>
      <c r="AC2986" s="33" t="n">
        <v>1.161293795609351</v>
      </c>
      <c r="AD2986" s="24" t="n"/>
      <c r="AE2986" s="24" t="n">
        <v>5</v>
      </c>
      <c r="AF2986" s="33" t="n"/>
      <c r="AG2986" s="33" t="n"/>
    </row>
    <row r="2987">
      <c r="A2987" s="24" t="inlineStr">
        <is>
          <t>Accrington|18</t>
        </is>
      </c>
      <c r="B2987" s="24" t="inlineStr">
        <is>
          <t>E3</t>
        </is>
      </c>
      <c r="C2987" s="24" t="inlineStr">
        <is>
          <t>League Two</t>
        </is>
      </c>
      <c r="D2987" s="24" t="inlineStr">
        <is>
          <t>Accrington</t>
        </is>
      </c>
      <c r="E2987" s="24" t="n">
        <v>18</v>
      </c>
      <c r="F2987" s="24" t="n">
        <v>5</v>
      </c>
      <c r="G2987" s="29" t="n">
        <v>46357.82291666666</v>
      </c>
      <c r="H2987" s="24" t="inlineStr">
        <is>
          <t>Crewe</t>
        </is>
      </c>
      <c r="I2987" s="24" t="inlineStr">
        <is>
          <t>H</t>
        </is>
      </c>
      <c r="J2987" s="24" t="inlineStr">
        <is>
          <t>E3-Accringt-Crewe</t>
        </is>
      </c>
      <c r="K2987" s="24" t="n">
        <v>15</v>
      </c>
      <c r="L2987" s="11">
        <f>IF(INDEX(Matches!$X:$X,AA2987)=0,"",IF(I2987="H",INDEX(Matches!$H:$H,AA2987),INDEX(Matches!$I:$I,AA2987)))</f>
        <v/>
      </c>
      <c r="M2987" s="11">
        <f>IF(INDEX(Matches!$X:$X,AA2987)=0,"",IF(I2987="H",INDEX(Matches!$I:$I,AA2987),INDEX(Matches!$H:$H,AA2987)))</f>
        <v/>
      </c>
      <c r="N2987" s="11">
        <f>IF(L2987="","",IF(L2987&gt;M2987,"W",IF(L2987=M2987,"D","L")))</f>
        <v/>
      </c>
      <c r="O2987" s="11">
        <f>IF(L2987="","",IF(L2987&gt;M2987,3,IF(L2987=M2987,1,0)))</f>
        <v/>
      </c>
      <c r="P2987" s="31">
        <f>IF(I2987="H",INDEX(Matches!$L:$L,AA2987),INDEX(Matches!$N:$N,AA2987))</f>
        <v/>
      </c>
      <c r="Q2987" s="31">
        <f>INDEX(Matches!$M:$M,AA2987)</f>
        <v/>
      </c>
      <c r="R2987" s="31">
        <f>IF(I2987="H",INDEX(Matches!$N:$N,AA2987),INDEX(Matches!$L:$L,AA2987))</f>
        <v/>
      </c>
      <c r="S2987" s="33">
        <f>IF(I2987="H",INDEX(Matches!$O:$O,AA2987),INDEX(Matches!$P:$P,AA2987))</f>
        <v/>
      </c>
      <c r="T2987" s="33">
        <f>IF(INDEX(Matches!$J:$J,AA2987)="","",IF(I2987="H",INDEX(Matches!$J:$J,AA2987),INDEX(Matches!$K:$K,AA2987)))</f>
        <v/>
      </c>
      <c r="U2987" s="33">
        <f>IF(INDEX(Matches!$K:$K,AA2987)="","",IF(I2987="H",INDEX(Matches!$K:$K,AA2987),INDEX(Matches!$J:$J,AA2987)))</f>
        <v/>
      </c>
      <c r="V2987" s="30">
        <f>IF(T2987="","",T2987-U2987)</f>
        <v/>
      </c>
      <c r="W2987" s="33">
        <f>IF(I2987="H",INDEX(Matches!$T:$T,AA2987),INDEX(Matches!$U:$U,AA2987))</f>
        <v/>
      </c>
      <c r="X2987" s="11">
        <f>INDEX(Matches!$X:$X,AA2987)</f>
        <v/>
      </c>
      <c r="Y2987" s="30">
        <f>IF(O2987="","",O2987-S2987)</f>
        <v/>
      </c>
      <c r="Z2987" s="30">
        <f>IF(W2987="","",W2987-S2987)</f>
        <v/>
      </c>
      <c r="AA2987" s="24">
        <f>MATCH(J2987,Matches!$A:$A,0)</f>
        <v/>
      </c>
      <c r="AB2987" s="33" t="n"/>
      <c r="AC2987" s="33" t="n">
        <v>1.356310212372976</v>
      </c>
      <c r="AD2987" s="24" t="n"/>
      <c r="AE2987" s="24" t="n">
        <v>5</v>
      </c>
      <c r="AF2987" s="33" t="n"/>
      <c r="AG2987" s="33" t="n"/>
    </row>
    <row r="2988">
      <c r="A2988" s="24" t="inlineStr">
        <is>
          <t>Accrington|19</t>
        </is>
      </c>
      <c r="B2988" s="24" t="inlineStr">
        <is>
          <t>E3</t>
        </is>
      </c>
      <c r="C2988" s="24" t="inlineStr">
        <is>
          <t>League Two</t>
        </is>
      </c>
      <c r="D2988" s="24" t="inlineStr">
        <is>
          <t>Accrington</t>
        </is>
      </c>
      <c r="E2988" s="24" t="n">
        <v>19</v>
      </c>
      <c r="F2988" s="24" t="n">
        <v>5</v>
      </c>
      <c r="G2988" s="29" t="n">
        <v>46368.625</v>
      </c>
      <c r="H2988" s="24" t="inlineStr">
        <is>
          <t>Bristol Rovers</t>
        </is>
      </c>
      <c r="I2988" s="24" t="inlineStr">
        <is>
          <t>A</t>
        </is>
      </c>
      <c r="J2988" s="24" t="inlineStr">
        <is>
          <t>E3-BristolR-Accringt</t>
        </is>
      </c>
      <c r="K2988" s="24" t="n">
        <v>2</v>
      </c>
      <c r="L2988" s="11">
        <f>IF(INDEX(Matches!$X:$X,AA2988)=0,"",IF(I2988="H",INDEX(Matches!$H:$H,AA2988),INDEX(Matches!$I:$I,AA2988)))</f>
        <v/>
      </c>
      <c r="M2988" s="11">
        <f>IF(INDEX(Matches!$X:$X,AA2988)=0,"",IF(I2988="H",INDEX(Matches!$I:$I,AA2988),INDEX(Matches!$H:$H,AA2988)))</f>
        <v/>
      </c>
      <c r="N2988" s="11">
        <f>IF(L2988="","",IF(L2988&gt;M2988,"W",IF(L2988=M2988,"D","L")))</f>
        <v/>
      </c>
      <c r="O2988" s="11">
        <f>IF(L2988="","",IF(L2988&gt;M2988,3,IF(L2988=M2988,1,0)))</f>
        <v/>
      </c>
      <c r="P2988" s="31">
        <f>IF(I2988="H",INDEX(Matches!$L:$L,AA2988),INDEX(Matches!$N:$N,AA2988))</f>
        <v/>
      </c>
      <c r="Q2988" s="31">
        <f>INDEX(Matches!$M:$M,AA2988)</f>
        <v/>
      </c>
      <c r="R2988" s="31">
        <f>IF(I2988="H",INDEX(Matches!$N:$N,AA2988),INDEX(Matches!$L:$L,AA2988))</f>
        <v/>
      </c>
      <c r="S2988" s="33">
        <f>IF(I2988="H",INDEX(Matches!$O:$O,AA2988),INDEX(Matches!$P:$P,AA2988))</f>
        <v/>
      </c>
      <c r="T2988" s="33">
        <f>IF(INDEX(Matches!$J:$J,AA2988)="","",IF(I2988="H",INDEX(Matches!$J:$J,AA2988),INDEX(Matches!$K:$K,AA2988)))</f>
        <v/>
      </c>
      <c r="U2988" s="33">
        <f>IF(INDEX(Matches!$K:$K,AA2988)="","",IF(I2988="H",INDEX(Matches!$K:$K,AA2988),INDEX(Matches!$J:$J,AA2988)))</f>
        <v/>
      </c>
      <c r="V2988" s="30">
        <f>IF(T2988="","",T2988-U2988)</f>
        <v/>
      </c>
      <c r="W2988" s="33">
        <f>IF(I2988="H",INDEX(Matches!$T:$T,AA2988),INDEX(Matches!$U:$U,AA2988))</f>
        <v/>
      </c>
      <c r="X2988" s="11">
        <f>INDEX(Matches!$X:$X,AA2988)</f>
        <v/>
      </c>
      <c r="Y2988" s="30">
        <f>IF(O2988="","",O2988-S2988)</f>
        <v/>
      </c>
      <c r="Z2988" s="30">
        <f>IF(W2988="","",W2988-S2988)</f>
        <v/>
      </c>
      <c r="AA2988" s="24">
        <f>MATCH(J2988,Matches!$A:$A,0)</f>
        <v/>
      </c>
      <c r="AB2988" s="33" t="n"/>
      <c r="AC2988" s="33" t="n">
        <v>0.8896511665508722</v>
      </c>
      <c r="AD2988" s="24" t="n"/>
      <c r="AE2988" s="24" t="n">
        <v>5</v>
      </c>
      <c r="AF2988" s="33" t="n"/>
      <c r="AG2988" s="33" t="n"/>
    </row>
    <row r="2989">
      <c r="A2989" s="24" t="inlineStr">
        <is>
          <t>Accrington|20</t>
        </is>
      </c>
      <c r="B2989" s="24" t="inlineStr">
        <is>
          <t>E3</t>
        </is>
      </c>
      <c r="C2989" s="24" t="inlineStr">
        <is>
          <t>League Two</t>
        </is>
      </c>
      <c r="D2989" s="24" t="inlineStr">
        <is>
          <t>Accrington</t>
        </is>
      </c>
      <c r="E2989" s="24" t="n">
        <v>20</v>
      </c>
      <c r="F2989" s="24" t="n">
        <v>5</v>
      </c>
      <c r="G2989" s="29" t="n">
        <v>46375.625</v>
      </c>
      <c r="H2989" s="24" t="inlineStr">
        <is>
          <t>Chesterfield</t>
        </is>
      </c>
      <c r="I2989" s="24" t="inlineStr">
        <is>
          <t>H</t>
        </is>
      </c>
      <c r="J2989" s="24" t="inlineStr">
        <is>
          <t>E3-Accringt-Chesterf</t>
        </is>
      </c>
      <c r="K2989" s="24" t="n">
        <v>6</v>
      </c>
      <c r="L2989" s="11">
        <f>IF(INDEX(Matches!$X:$X,AA2989)=0,"",IF(I2989="H",INDEX(Matches!$H:$H,AA2989),INDEX(Matches!$I:$I,AA2989)))</f>
        <v/>
      </c>
      <c r="M2989" s="11">
        <f>IF(INDEX(Matches!$X:$X,AA2989)=0,"",IF(I2989="H",INDEX(Matches!$I:$I,AA2989),INDEX(Matches!$H:$H,AA2989)))</f>
        <v/>
      </c>
      <c r="N2989" s="11">
        <f>IF(L2989="","",IF(L2989&gt;M2989,"W",IF(L2989=M2989,"D","L")))</f>
        <v/>
      </c>
      <c r="O2989" s="11">
        <f>IF(L2989="","",IF(L2989&gt;M2989,3,IF(L2989=M2989,1,0)))</f>
        <v/>
      </c>
      <c r="P2989" s="31">
        <f>IF(I2989="H",INDEX(Matches!$L:$L,AA2989),INDEX(Matches!$N:$N,AA2989))</f>
        <v/>
      </c>
      <c r="Q2989" s="31">
        <f>INDEX(Matches!$M:$M,AA2989)</f>
        <v/>
      </c>
      <c r="R2989" s="31">
        <f>IF(I2989="H",INDEX(Matches!$N:$N,AA2989),INDEX(Matches!$L:$L,AA2989))</f>
        <v/>
      </c>
      <c r="S2989" s="33">
        <f>IF(I2989="H",INDEX(Matches!$O:$O,AA2989),INDEX(Matches!$P:$P,AA2989))</f>
        <v/>
      </c>
      <c r="T2989" s="33">
        <f>IF(INDEX(Matches!$J:$J,AA2989)="","",IF(I2989="H",INDEX(Matches!$J:$J,AA2989),INDEX(Matches!$K:$K,AA2989)))</f>
        <v/>
      </c>
      <c r="U2989" s="33">
        <f>IF(INDEX(Matches!$K:$K,AA2989)="","",IF(I2989="H",INDEX(Matches!$K:$K,AA2989),INDEX(Matches!$J:$J,AA2989)))</f>
        <v/>
      </c>
      <c r="V2989" s="30">
        <f>IF(T2989="","",T2989-U2989)</f>
        <v/>
      </c>
      <c r="W2989" s="33">
        <f>IF(I2989="H",INDEX(Matches!$T:$T,AA2989),INDEX(Matches!$U:$U,AA2989))</f>
        <v/>
      </c>
      <c r="X2989" s="11">
        <f>INDEX(Matches!$X:$X,AA2989)</f>
        <v/>
      </c>
      <c r="Y2989" s="30">
        <f>IF(O2989="","",O2989-S2989)</f>
        <v/>
      </c>
      <c r="Z2989" s="30">
        <f>IF(W2989="","",W2989-S2989)</f>
        <v/>
      </c>
      <c r="AA2989" s="24">
        <f>MATCH(J2989,Matches!$A:$A,0)</f>
        <v/>
      </c>
      <c r="AB2989" s="33" t="n"/>
      <c r="AC2989" s="33" t="n">
        <v>1.196068891017608</v>
      </c>
      <c r="AD2989" s="24" t="n"/>
      <c r="AE2989" s="24" t="n">
        <v>5</v>
      </c>
      <c r="AF2989" s="33" t="n"/>
      <c r="AG2989" s="33" t="n"/>
    </row>
    <row r="2990">
      <c r="A2990" s="24" t="inlineStr">
        <is>
          <t>Accrington|21</t>
        </is>
      </c>
      <c r="B2990" s="24" t="inlineStr">
        <is>
          <t>E3</t>
        </is>
      </c>
      <c r="C2990" s="24" t="inlineStr">
        <is>
          <t>League Two</t>
        </is>
      </c>
      <c r="D2990" s="24" t="inlineStr">
        <is>
          <t>Accrington</t>
        </is>
      </c>
      <c r="E2990" s="24" t="n">
        <v>21</v>
      </c>
      <c r="F2990" s="24" t="n">
        <v>6</v>
      </c>
      <c r="G2990" s="29" t="n">
        <v>46382.625</v>
      </c>
      <c r="H2990" s="24" t="inlineStr">
        <is>
          <t>Tranmere</t>
        </is>
      </c>
      <c r="I2990" s="24" t="inlineStr">
        <is>
          <t>A</t>
        </is>
      </c>
      <c r="J2990" s="24" t="inlineStr">
        <is>
          <t>E3-Tranmere-Accringt</t>
        </is>
      </c>
      <c r="K2990" s="24" t="n">
        <v>19</v>
      </c>
      <c r="L2990" s="11">
        <f>IF(INDEX(Matches!$X:$X,AA2990)=0,"",IF(I2990="H",INDEX(Matches!$H:$H,AA2990),INDEX(Matches!$I:$I,AA2990)))</f>
        <v/>
      </c>
      <c r="M2990" s="11">
        <f>IF(INDEX(Matches!$X:$X,AA2990)=0,"",IF(I2990="H",INDEX(Matches!$I:$I,AA2990),INDEX(Matches!$H:$H,AA2990)))</f>
        <v/>
      </c>
      <c r="N2990" s="11">
        <f>IF(L2990="","",IF(L2990&gt;M2990,"W",IF(L2990=M2990,"D","L")))</f>
        <v/>
      </c>
      <c r="O2990" s="11">
        <f>IF(L2990="","",IF(L2990&gt;M2990,3,IF(L2990=M2990,1,0)))</f>
        <v/>
      </c>
      <c r="P2990" s="31">
        <f>IF(I2990="H",INDEX(Matches!$L:$L,AA2990),INDEX(Matches!$N:$N,AA2990))</f>
        <v/>
      </c>
      <c r="Q2990" s="31">
        <f>INDEX(Matches!$M:$M,AA2990)</f>
        <v/>
      </c>
      <c r="R2990" s="31">
        <f>IF(I2990="H",INDEX(Matches!$N:$N,AA2990),INDEX(Matches!$L:$L,AA2990))</f>
        <v/>
      </c>
      <c r="S2990" s="33">
        <f>IF(I2990="H",INDEX(Matches!$O:$O,AA2990),INDEX(Matches!$P:$P,AA2990))</f>
        <v/>
      </c>
      <c r="T2990" s="33">
        <f>IF(INDEX(Matches!$J:$J,AA2990)="","",IF(I2990="H",INDEX(Matches!$J:$J,AA2990),INDEX(Matches!$K:$K,AA2990)))</f>
        <v/>
      </c>
      <c r="U2990" s="33">
        <f>IF(INDEX(Matches!$K:$K,AA2990)="","",IF(I2990="H",INDEX(Matches!$K:$K,AA2990),INDEX(Matches!$J:$J,AA2990)))</f>
        <v/>
      </c>
      <c r="V2990" s="30">
        <f>IF(T2990="","",T2990-U2990)</f>
        <v/>
      </c>
      <c r="W2990" s="33">
        <f>IF(I2990="H",INDEX(Matches!$T:$T,AA2990),INDEX(Matches!$U:$U,AA2990))</f>
        <v/>
      </c>
      <c r="X2990" s="11">
        <f>INDEX(Matches!$X:$X,AA2990)</f>
        <v/>
      </c>
      <c r="Y2990" s="30">
        <f>IF(O2990="","",O2990-S2990)</f>
        <v/>
      </c>
      <c r="Z2990" s="30">
        <f>IF(W2990="","",W2990-S2990)</f>
        <v/>
      </c>
      <c r="AA2990" s="24">
        <f>MATCH(J2990,Matches!$A:$A,0)</f>
        <v/>
      </c>
      <c r="AB2990" s="33" t="n"/>
      <c r="AC2990" s="33" t="n">
        <v>1.173676856502593</v>
      </c>
      <c r="AD2990" s="24" t="n"/>
      <c r="AE2990" s="24" t="n">
        <v>6</v>
      </c>
      <c r="AF2990" s="33" t="n"/>
      <c r="AG2990" s="33" t="n"/>
    </row>
    <row r="2991">
      <c r="A2991" s="24" t="inlineStr">
        <is>
          <t>Accrington|22</t>
        </is>
      </c>
      <c r="B2991" s="24" t="inlineStr">
        <is>
          <t>E3</t>
        </is>
      </c>
      <c r="C2991" s="24" t="inlineStr">
        <is>
          <t>League Two</t>
        </is>
      </c>
      <c r="D2991" s="24" t="inlineStr">
        <is>
          <t>Accrington</t>
        </is>
      </c>
      <c r="E2991" s="24" t="n">
        <v>22</v>
      </c>
      <c r="F2991" s="24" t="n">
        <v>6</v>
      </c>
      <c r="G2991" s="29" t="n">
        <v>46385.82291666666</v>
      </c>
      <c r="H2991" s="24" t="inlineStr">
        <is>
          <t>Rotherham</t>
        </is>
      </c>
      <c r="I2991" s="24" t="inlineStr">
        <is>
          <t>H</t>
        </is>
      </c>
      <c r="J2991" s="24" t="inlineStr">
        <is>
          <t>E3-Accringt-Rotherha</t>
        </is>
      </c>
      <c r="K2991" s="24" t="n">
        <v>9</v>
      </c>
      <c r="L2991" s="11">
        <f>IF(INDEX(Matches!$X:$X,AA2991)=0,"",IF(I2991="H",INDEX(Matches!$H:$H,AA2991),INDEX(Matches!$I:$I,AA2991)))</f>
        <v/>
      </c>
      <c r="M2991" s="11">
        <f>IF(INDEX(Matches!$X:$X,AA2991)=0,"",IF(I2991="H",INDEX(Matches!$I:$I,AA2991),INDEX(Matches!$H:$H,AA2991)))</f>
        <v/>
      </c>
      <c r="N2991" s="11">
        <f>IF(L2991="","",IF(L2991&gt;M2991,"W",IF(L2991=M2991,"D","L")))</f>
        <v/>
      </c>
      <c r="O2991" s="11">
        <f>IF(L2991="","",IF(L2991&gt;M2991,3,IF(L2991=M2991,1,0)))</f>
        <v/>
      </c>
      <c r="P2991" s="31">
        <f>IF(I2991="H",INDEX(Matches!$L:$L,AA2991),INDEX(Matches!$N:$N,AA2991))</f>
        <v/>
      </c>
      <c r="Q2991" s="31">
        <f>INDEX(Matches!$M:$M,AA2991)</f>
        <v/>
      </c>
      <c r="R2991" s="31">
        <f>IF(I2991="H",INDEX(Matches!$N:$N,AA2991),INDEX(Matches!$L:$L,AA2991))</f>
        <v/>
      </c>
      <c r="S2991" s="33">
        <f>IF(I2991="H",INDEX(Matches!$O:$O,AA2991),INDEX(Matches!$P:$P,AA2991))</f>
        <v/>
      </c>
      <c r="T2991" s="33">
        <f>IF(INDEX(Matches!$J:$J,AA2991)="","",IF(I2991="H",INDEX(Matches!$J:$J,AA2991),INDEX(Matches!$K:$K,AA2991)))</f>
        <v/>
      </c>
      <c r="U2991" s="33">
        <f>IF(INDEX(Matches!$K:$K,AA2991)="","",IF(I2991="H",INDEX(Matches!$K:$K,AA2991),INDEX(Matches!$J:$J,AA2991)))</f>
        <v/>
      </c>
      <c r="V2991" s="30">
        <f>IF(T2991="","",T2991-U2991)</f>
        <v/>
      </c>
      <c r="W2991" s="33">
        <f>IF(I2991="H",INDEX(Matches!$T:$T,AA2991),INDEX(Matches!$U:$U,AA2991))</f>
        <v/>
      </c>
      <c r="X2991" s="11">
        <f>INDEX(Matches!$X:$X,AA2991)</f>
        <v/>
      </c>
      <c r="Y2991" s="30">
        <f>IF(O2991="","",O2991-S2991)</f>
        <v/>
      </c>
      <c r="Z2991" s="30">
        <f>IF(W2991="","",W2991-S2991)</f>
        <v/>
      </c>
      <c r="AA2991" s="24">
        <f>MATCH(J2991,Matches!$A:$A,0)</f>
        <v/>
      </c>
      <c r="AB2991" s="33" t="n"/>
      <c r="AC2991" s="33" t="n">
        <v>1.311025597998677</v>
      </c>
      <c r="AD2991" s="24" t="n"/>
      <c r="AE2991" s="24" t="n">
        <v>6</v>
      </c>
      <c r="AF2991" s="33" t="n"/>
      <c r="AG2991" s="33" t="n"/>
    </row>
    <row r="2992">
      <c r="A2992" s="24" t="inlineStr">
        <is>
          <t>Accrington|23</t>
        </is>
      </c>
      <c r="B2992" s="24" t="inlineStr">
        <is>
          <t>E3</t>
        </is>
      </c>
      <c r="C2992" s="24" t="inlineStr">
        <is>
          <t>League Two</t>
        </is>
      </c>
      <c r="D2992" s="24" t="inlineStr">
        <is>
          <t>Accrington</t>
        </is>
      </c>
      <c r="E2992" s="24" t="n">
        <v>23</v>
      </c>
      <c r="F2992" s="24" t="n">
        <v>6</v>
      </c>
      <c r="G2992" s="29" t="n">
        <v>46388.625</v>
      </c>
      <c r="H2992" s="24" t="inlineStr">
        <is>
          <t>Shrewsbury</t>
        </is>
      </c>
      <c r="I2992" s="24" t="inlineStr">
        <is>
          <t>H</t>
        </is>
      </c>
      <c r="J2992" s="24" t="inlineStr">
        <is>
          <t>E3-Accringt-Shrewsbu</t>
        </is>
      </c>
      <c r="K2992" s="24" t="n">
        <v>20</v>
      </c>
      <c r="L2992" s="11">
        <f>IF(INDEX(Matches!$X:$X,AA2992)=0,"",IF(I2992="H",INDEX(Matches!$H:$H,AA2992),INDEX(Matches!$I:$I,AA2992)))</f>
        <v/>
      </c>
      <c r="M2992" s="11">
        <f>IF(INDEX(Matches!$X:$X,AA2992)=0,"",IF(I2992="H",INDEX(Matches!$I:$I,AA2992),INDEX(Matches!$H:$H,AA2992)))</f>
        <v/>
      </c>
      <c r="N2992" s="11">
        <f>IF(L2992="","",IF(L2992&gt;M2992,"W",IF(L2992=M2992,"D","L")))</f>
        <v/>
      </c>
      <c r="O2992" s="11">
        <f>IF(L2992="","",IF(L2992&gt;M2992,3,IF(L2992=M2992,1,0)))</f>
        <v/>
      </c>
      <c r="P2992" s="31">
        <f>IF(I2992="H",INDEX(Matches!$L:$L,AA2992),INDEX(Matches!$N:$N,AA2992))</f>
        <v/>
      </c>
      <c r="Q2992" s="31">
        <f>INDEX(Matches!$M:$M,AA2992)</f>
        <v/>
      </c>
      <c r="R2992" s="31">
        <f>IF(I2992="H",INDEX(Matches!$N:$N,AA2992),INDEX(Matches!$L:$L,AA2992))</f>
        <v/>
      </c>
      <c r="S2992" s="33">
        <f>IF(I2992="H",INDEX(Matches!$O:$O,AA2992),INDEX(Matches!$P:$P,AA2992))</f>
        <v/>
      </c>
      <c r="T2992" s="33">
        <f>IF(INDEX(Matches!$J:$J,AA2992)="","",IF(I2992="H",INDEX(Matches!$J:$J,AA2992),INDEX(Matches!$K:$K,AA2992)))</f>
        <v/>
      </c>
      <c r="U2992" s="33">
        <f>IF(INDEX(Matches!$K:$K,AA2992)="","",IF(I2992="H",INDEX(Matches!$K:$K,AA2992),INDEX(Matches!$J:$J,AA2992)))</f>
        <v/>
      </c>
      <c r="V2992" s="30">
        <f>IF(T2992="","",T2992-U2992)</f>
        <v/>
      </c>
      <c r="W2992" s="33">
        <f>IF(I2992="H",INDEX(Matches!$T:$T,AA2992),INDEX(Matches!$U:$U,AA2992))</f>
        <v/>
      </c>
      <c r="X2992" s="11">
        <f>INDEX(Matches!$X:$X,AA2992)</f>
        <v/>
      </c>
      <c r="Y2992" s="30">
        <f>IF(O2992="","",O2992-S2992)</f>
        <v/>
      </c>
      <c r="Z2992" s="30">
        <f>IF(W2992="","",W2992-S2992)</f>
        <v/>
      </c>
      <c r="AA2992" s="24">
        <f>MATCH(J2992,Matches!$A:$A,0)</f>
        <v/>
      </c>
      <c r="AB2992" s="33" t="n"/>
      <c r="AC2992" s="33" t="n">
        <v>1.43454838390615</v>
      </c>
      <c r="AD2992" s="24" t="n"/>
      <c r="AE2992" s="24" t="n">
        <v>6</v>
      </c>
      <c r="AF2992" s="33" t="n"/>
      <c r="AG2992" s="33" t="n"/>
    </row>
    <row r="2993">
      <c r="A2993" s="24" t="inlineStr">
        <is>
          <t>Accrington|24</t>
        </is>
      </c>
      <c r="B2993" s="24" t="inlineStr">
        <is>
          <t>E3</t>
        </is>
      </c>
      <c r="C2993" s="24" t="inlineStr">
        <is>
          <t>League Two</t>
        </is>
      </c>
      <c r="D2993" s="24" t="inlineStr">
        <is>
          <t>Accrington</t>
        </is>
      </c>
      <c r="E2993" s="24" t="n">
        <v>24</v>
      </c>
      <c r="F2993" s="24" t="n">
        <v>6</v>
      </c>
      <c r="G2993" s="29" t="n">
        <v>46396.52083333334</v>
      </c>
      <c r="H2993" s="24" t="inlineStr">
        <is>
          <t>Chesterfield</t>
        </is>
      </c>
      <c r="I2993" s="24" t="inlineStr">
        <is>
          <t>A</t>
        </is>
      </c>
      <c r="J2993" s="24" t="inlineStr">
        <is>
          <t>E3-Chesterf-Accringt</t>
        </is>
      </c>
      <c r="K2993" s="24" t="n">
        <v>6</v>
      </c>
      <c r="L2993" s="11">
        <f>IF(INDEX(Matches!$X:$X,AA2993)=0,"",IF(I2993="H",INDEX(Matches!$H:$H,AA2993),INDEX(Matches!$I:$I,AA2993)))</f>
        <v/>
      </c>
      <c r="M2993" s="11">
        <f>IF(INDEX(Matches!$X:$X,AA2993)=0,"",IF(I2993="H",INDEX(Matches!$I:$I,AA2993),INDEX(Matches!$H:$H,AA2993)))</f>
        <v/>
      </c>
      <c r="N2993" s="11">
        <f>IF(L2993="","",IF(L2993&gt;M2993,"W",IF(L2993=M2993,"D","L")))</f>
        <v/>
      </c>
      <c r="O2993" s="11">
        <f>IF(L2993="","",IF(L2993&gt;M2993,3,IF(L2993=M2993,1,0)))</f>
        <v/>
      </c>
      <c r="P2993" s="31">
        <f>IF(I2993="H",INDEX(Matches!$L:$L,AA2993),INDEX(Matches!$N:$N,AA2993))</f>
        <v/>
      </c>
      <c r="Q2993" s="31">
        <f>INDEX(Matches!$M:$M,AA2993)</f>
        <v/>
      </c>
      <c r="R2993" s="31">
        <f>IF(I2993="H",INDEX(Matches!$N:$N,AA2993),INDEX(Matches!$L:$L,AA2993))</f>
        <v/>
      </c>
      <c r="S2993" s="33">
        <f>IF(I2993="H",INDEX(Matches!$O:$O,AA2993),INDEX(Matches!$P:$P,AA2993))</f>
        <v/>
      </c>
      <c r="T2993" s="33">
        <f>IF(INDEX(Matches!$J:$J,AA2993)="","",IF(I2993="H",INDEX(Matches!$J:$J,AA2993),INDEX(Matches!$K:$K,AA2993)))</f>
        <v/>
      </c>
      <c r="U2993" s="33">
        <f>IF(INDEX(Matches!$K:$K,AA2993)="","",IF(I2993="H",INDEX(Matches!$K:$K,AA2993),INDEX(Matches!$J:$J,AA2993)))</f>
        <v/>
      </c>
      <c r="V2993" s="30">
        <f>IF(T2993="","",T2993-U2993)</f>
        <v/>
      </c>
      <c r="W2993" s="33">
        <f>IF(I2993="H",INDEX(Matches!$T:$T,AA2993),INDEX(Matches!$U:$U,AA2993))</f>
        <v/>
      </c>
      <c r="X2993" s="11">
        <f>INDEX(Matches!$X:$X,AA2993)</f>
        <v/>
      </c>
      <c r="Y2993" s="30">
        <f>IF(O2993="","",O2993-S2993)</f>
        <v/>
      </c>
      <c r="Z2993" s="30">
        <f>IF(W2993="","",W2993-S2993)</f>
        <v/>
      </c>
      <c r="AA2993" s="24">
        <f>MATCH(J2993,Matches!$A:$A,0)</f>
        <v/>
      </c>
      <c r="AB2993" s="33" t="n"/>
      <c r="AC2993" s="33" t="n">
        <v>0.9051163532460123</v>
      </c>
      <c r="AD2993" s="24" t="n"/>
      <c r="AE2993" s="24" t="n">
        <v>6</v>
      </c>
      <c r="AF2993" s="33" t="n"/>
      <c r="AG2993" s="33" t="n"/>
    </row>
    <row r="2994">
      <c r="A2994" s="24" t="inlineStr">
        <is>
          <t>Accrington|25</t>
        </is>
      </c>
      <c r="B2994" s="24" t="inlineStr">
        <is>
          <t>E3</t>
        </is>
      </c>
      <c r="C2994" s="24" t="inlineStr">
        <is>
          <t>League Two</t>
        </is>
      </c>
      <c r="D2994" s="24" t="inlineStr">
        <is>
          <t>Accrington</t>
        </is>
      </c>
      <c r="E2994" s="24" t="n">
        <v>25</v>
      </c>
      <c r="F2994" s="24" t="n">
        <v>7</v>
      </c>
      <c r="G2994" s="29" t="n">
        <v>46403.625</v>
      </c>
      <c r="H2994" s="24" t="inlineStr">
        <is>
          <t>Gillingham</t>
        </is>
      </c>
      <c r="I2994" s="24" t="inlineStr">
        <is>
          <t>A</t>
        </is>
      </c>
      <c r="J2994" s="24" t="inlineStr">
        <is>
          <t>E3-Gillingh-Accringt</t>
        </is>
      </c>
      <c r="K2994" s="24" t="n">
        <v>12</v>
      </c>
      <c r="L2994" s="11">
        <f>IF(INDEX(Matches!$X:$X,AA2994)=0,"",IF(I2994="H",INDEX(Matches!$H:$H,AA2994),INDEX(Matches!$I:$I,AA2994)))</f>
        <v/>
      </c>
      <c r="M2994" s="11">
        <f>IF(INDEX(Matches!$X:$X,AA2994)=0,"",IF(I2994="H",INDEX(Matches!$I:$I,AA2994),INDEX(Matches!$H:$H,AA2994)))</f>
        <v/>
      </c>
      <c r="N2994" s="11">
        <f>IF(L2994="","",IF(L2994&gt;M2994,"W",IF(L2994=M2994,"D","L")))</f>
        <v/>
      </c>
      <c r="O2994" s="11">
        <f>IF(L2994="","",IF(L2994&gt;M2994,3,IF(L2994=M2994,1,0)))</f>
        <v/>
      </c>
      <c r="P2994" s="31">
        <f>IF(I2994="H",INDEX(Matches!$L:$L,AA2994),INDEX(Matches!$N:$N,AA2994))</f>
        <v/>
      </c>
      <c r="Q2994" s="31">
        <f>INDEX(Matches!$M:$M,AA2994)</f>
        <v/>
      </c>
      <c r="R2994" s="31">
        <f>IF(I2994="H",INDEX(Matches!$N:$N,AA2994),INDEX(Matches!$L:$L,AA2994))</f>
        <v/>
      </c>
      <c r="S2994" s="33">
        <f>IF(I2994="H",INDEX(Matches!$O:$O,AA2994),INDEX(Matches!$P:$P,AA2994))</f>
        <v/>
      </c>
      <c r="T2994" s="33">
        <f>IF(INDEX(Matches!$J:$J,AA2994)="","",IF(I2994="H",INDEX(Matches!$J:$J,AA2994),INDEX(Matches!$K:$K,AA2994)))</f>
        <v/>
      </c>
      <c r="U2994" s="33">
        <f>IF(INDEX(Matches!$K:$K,AA2994)="","",IF(I2994="H",INDEX(Matches!$K:$K,AA2994),INDEX(Matches!$J:$J,AA2994)))</f>
        <v/>
      </c>
      <c r="V2994" s="30">
        <f>IF(T2994="","",T2994-U2994)</f>
        <v/>
      </c>
      <c r="W2994" s="33">
        <f>IF(I2994="H",INDEX(Matches!$T:$T,AA2994),INDEX(Matches!$U:$U,AA2994))</f>
        <v/>
      </c>
      <c r="X2994" s="11">
        <f>INDEX(Matches!$X:$X,AA2994)</f>
        <v/>
      </c>
      <c r="Y2994" s="30">
        <f>IF(O2994="","",O2994-S2994)</f>
        <v/>
      </c>
      <c r="Z2994" s="30">
        <f>IF(W2994="","",W2994-S2994)</f>
        <v/>
      </c>
      <c r="AA2994" s="24">
        <f>MATCH(J2994,Matches!$A:$A,0)</f>
        <v/>
      </c>
      <c r="AB2994" s="33" t="n"/>
      <c r="AC2994" s="33" t="n">
        <v>1.060596536162672</v>
      </c>
      <c r="AD2994" s="24" t="n"/>
      <c r="AE2994" s="24" t="n">
        <v>7</v>
      </c>
      <c r="AF2994" s="33" t="n"/>
      <c r="AG2994" s="33" t="n"/>
    </row>
    <row r="2995">
      <c r="A2995" s="24" t="inlineStr">
        <is>
          <t>Accrington|26</t>
        </is>
      </c>
      <c r="B2995" s="24" t="inlineStr">
        <is>
          <t>E3</t>
        </is>
      </c>
      <c r="C2995" s="24" t="inlineStr">
        <is>
          <t>League Two</t>
        </is>
      </c>
      <c r="D2995" s="24" t="inlineStr">
        <is>
          <t>Accrington</t>
        </is>
      </c>
      <c r="E2995" s="24" t="n">
        <v>26</v>
      </c>
      <c r="F2995" s="24" t="n">
        <v>7</v>
      </c>
      <c r="G2995" s="29" t="n">
        <v>46406.82291666666</v>
      </c>
      <c r="H2995" s="24" t="inlineStr">
        <is>
          <t>York</t>
        </is>
      </c>
      <c r="I2995" s="24" t="inlineStr">
        <is>
          <t>H</t>
        </is>
      </c>
      <c r="J2995" s="24" t="inlineStr">
        <is>
          <t>E3-Accringt-York</t>
        </is>
      </c>
      <c r="K2995" s="24" t="n">
        <v>7</v>
      </c>
      <c r="L2995" s="11">
        <f>IF(INDEX(Matches!$X:$X,AA2995)=0,"",IF(I2995="H",INDEX(Matches!$H:$H,AA2995),INDEX(Matches!$I:$I,AA2995)))</f>
        <v/>
      </c>
      <c r="M2995" s="11">
        <f>IF(INDEX(Matches!$X:$X,AA2995)=0,"",IF(I2995="H",INDEX(Matches!$I:$I,AA2995),INDEX(Matches!$H:$H,AA2995)))</f>
        <v/>
      </c>
      <c r="N2995" s="11">
        <f>IF(L2995="","",IF(L2995&gt;M2995,"W",IF(L2995=M2995,"D","L")))</f>
        <v/>
      </c>
      <c r="O2995" s="11">
        <f>IF(L2995="","",IF(L2995&gt;M2995,3,IF(L2995=M2995,1,0)))</f>
        <v/>
      </c>
      <c r="P2995" s="31">
        <f>IF(I2995="H",INDEX(Matches!$L:$L,AA2995),INDEX(Matches!$N:$N,AA2995))</f>
        <v/>
      </c>
      <c r="Q2995" s="31">
        <f>INDEX(Matches!$M:$M,AA2995)</f>
        <v/>
      </c>
      <c r="R2995" s="31">
        <f>IF(I2995="H",INDEX(Matches!$N:$N,AA2995),INDEX(Matches!$L:$L,AA2995))</f>
        <v/>
      </c>
      <c r="S2995" s="33">
        <f>IF(I2995="H",INDEX(Matches!$O:$O,AA2995),INDEX(Matches!$P:$P,AA2995))</f>
        <v/>
      </c>
      <c r="T2995" s="33">
        <f>IF(INDEX(Matches!$J:$J,AA2995)="","",IF(I2995="H",INDEX(Matches!$J:$J,AA2995),INDEX(Matches!$K:$K,AA2995)))</f>
        <v/>
      </c>
      <c r="U2995" s="33">
        <f>IF(INDEX(Matches!$K:$K,AA2995)="","",IF(I2995="H",INDEX(Matches!$K:$K,AA2995),INDEX(Matches!$J:$J,AA2995)))</f>
        <v/>
      </c>
      <c r="V2995" s="30">
        <f>IF(T2995="","",T2995-U2995)</f>
        <v/>
      </c>
      <c r="W2995" s="33">
        <f>IF(I2995="H",INDEX(Matches!$T:$T,AA2995),INDEX(Matches!$U:$U,AA2995))</f>
        <v/>
      </c>
      <c r="X2995" s="11">
        <f>INDEX(Matches!$X:$X,AA2995)</f>
        <v/>
      </c>
      <c r="Y2995" s="30">
        <f>IF(O2995="","",O2995-S2995)</f>
        <v/>
      </c>
      <c r="Z2995" s="30">
        <f>IF(W2995="","",W2995-S2995)</f>
        <v/>
      </c>
      <c r="AA2995" s="24">
        <f>MATCH(J2995,Matches!$A:$A,0)</f>
        <v/>
      </c>
      <c r="AB2995" s="33" t="n"/>
      <c r="AC2995" s="33" t="n">
        <v>1.231332319838179</v>
      </c>
      <c r="AD2995" s="24" t="n"/>
      <c r="AE2995" s="24" t="n">
        <v>7</v>
      </c>
      <c r="AF2995" s="33" t="n"/>
      <c r="AG2995" s="33" t="n"/>
    </row>
    <row r="2996">
      <c r="A2996" s="24" t="inlineStr">
        <is>
          <t>Accrington|27</t>
        </is>
      </c>
      <c r="B2996" s="24" t="inlineStr">
        <is>
          <t>E3</t>
        </is>
      </c>
      <c r="C2996" s="24" t="inlineStr">
        <is>
          <t>League Two</t>
        </is>
      </c>
      <c r="D2996" s="24" t="inlineStr">
        <is>
          <t>Accrington</t>
        </is>
      </c>
      <c r="E2996" s="24" t="n">
        <v>27</v>
      </c>
      <c r="F2996" s="24" t="n">
        <v>7</v>
      </c>
      <c r="G2996" s="29" t="n">
        <v>46410.625</v>
      </c>
      <c r="H2996" s="24" t="inlineStr">
        <is>
          <t>Rochdale</t>
        </is>
      </c>
      <c r="I2996" s="24" t="inlineStr">
        <is>
          <t>H</t>
        </is>
      </c>
      <c r="J2996" s="24" t="inlineStr">
        <is>
          <t>E3-Accringt-Rochdale</t>
        </is>
      </c>
      <c r="K2996" s="24" t="n">
        <v>16</v>
      </c>
      <c r="L2996" s="11">
        <f>IF(INDEX(Matches!$X:$X,AA2996)=0,"",IF(I2996="H",INDEX(Matches!$H:$H,AA2996),INDEX(Matches!$I:$I,AA2996)))</f>
        <v/>
      </c>
      <c r="M2996" s="11">
        <f>IF(INDEX(Matches!$X:$X,AA2996)=0,"",IF(I2996="H",INDEX(Matches!$I:$I,AA2996),INDEX(Matches!$H:$H,AA2996)))</f>
        <v/>
      </c>
      <c r="N2996" s="11">
        <f>IF(L2996="","",IF(L2996&gt;M2996,"W",IF(L2996=M2996,"D","L")))</f>
        <v/>
      </c>
      <c r="O2996" s="11">
        <f>IF(L2996="","",IF(L2996&gt;M2996,3,IF(L2996=M2996,1,0)))</f>
        <v/>
      </c>
      <c r="P2996" s="31">
        <f>IF(I2996="H",INDEX(Matches!$L:$L,AA2996),INDEX(Matches!$N:$N,AA2996))</f>
        <v/>
      </c>
      <c r="Q2996" s="31">
        <f>INDEX(Matches!$M:$M,AA2996)</f>
        <v/>
      </c>
      <c r="R2996" s="31">
        <f>IF(I2996="H",INDEX(Matches!$N:$N,AA2996),INDEX(Matches!$L:$L,AA2996))</f>
        <v/>
      </c>
      <c r="S2996" s="33">
        <f>IF(I2996="H",INDEX(Matches!$O:$O,AA2996),INDEX(Matches!$P:$P,AA2996))</f>
        <v/>
      </c>
      <c r="T2996" s="33">
        <f>IF(INDEX(Matches!$J:$J,AA2996)="","",IF(I2996="H",INDEX(Matches!$J:$J,AA2996),INDEX(Matches!$K:$K,AA2996)))</f>
        <v/>
      </c>
      <c r="U2996" s="33">
        <f>IF(INDEX(Matches!$K:$K,AA2996)="","",IF(I2996="H",INDEX(Matches!$K:$K,AA2996),INDEX(Matches!$J:$J,AA2996)))</f>
        <v/>
      </c>
      <c r="V2996" s="30">
        <f>IF(T2996="","",T2996-U2996)</f>
        <v/>
      </c>
      <c r="W2996" s="33">
        <f>IF(I2996="H",INDEX(Matches!$T:$T,AA2996),INDEX(Matches!$U:$U,AA2996))</f>
        <v/>
      </c>
      <c r="X2996" s="11">
        <f>INDEX(Matches!$X:$X,AA2996)</f>
        <v/>
      </c>
      <c r="Y2996" s="30">
        <f>IF(O2996="","",O2996-S2996)</f>
        <v/>
      </c>
      <c r="Z2996" s="30">
        <f>IF(W2996="","",W2996-S2996)</f>
        <v/>
      </c>
      <c r="AA2996" s="24">
        <f>MATCH(J2996,Matches!$A:$A,0)</f>
        <v/>
      </c>
      <c r="AB2996" s="33" t="n"/>
      <c r="AC2996" s="33" t="n">
        <v>1.464487909870585</v>
      </c>
      <c r="AD2996" s="24" t="n"/>
      <c r="AE2996" s="24" t="n">
        <v>7</v>
      </c>
      <c r="AF2996" s="33" t="n"/>
      <c r="AG2996" s="33" t="n"/>
    </row>
    <row r="2997">
      <c r="A2997" s="24" t="inlineStr">
        <is>
          <t>Accrington|28</t>
        </is>
      </c>
      <c r="B2997" s="24" t="inlineStr">
        <is>
          <t>E3</t>
        </is>
      </c>
      <c r="C2997" s="24" t="inlineStr">
        <is>
          <t>League Two</t>
        </is>
      </c>
      <c r="D2997" s="24" t="inlineStr">
        <is>
          <t>Accrington</t>
        </is>
      </c>
      <c r="E2997" s="24" t="n">
        <v>28</v>
      </c>
      <c r="F2997" s="24" t="n">
        <v>7</v>
      </c>
      <c r="G2997" s="29" t="n">
        <v>46417.625</v>
      </c>
      <c r="H2997" s="24" t="inlineStr">
        <is>
          <t>Northampton</t>
        </is>
      </c>
      <c r="I2997" s="24" t="inlineStr">
        <is>
          <t>A</t>
        </is>
      </c>
      <c r="J2997" s="24" t="inlineStr">
        <is>
          <t>E3-Northamp-Accringt</t>
        </is>
      </c>
      <c r="K2997" s="24" t="n">
        <v>14</v>
      </c>
      <c r="L2997" s="11">
        <f>IF(INDEX(Matches!$X:$X,AA2997)=0,"",IF(I2997="H",INDEX(Matches!$H:$H,AA2997),INDEX(Matches!$I:$I,AA2997)))</f>
        <v/>
      </c>
      <c r="M2997" s="11">
        <f>IF(INDEX(Matches!$X:$X,AA2997)=0,"",IF(I2997="H",INDEX(Matches!$I:$I,AA2997),INDEX(Matches!$H:$H,AA2997)))</f>
        <v/>
      </c>
      <c r="N2997" s="11">
        <f>IF(L2997="","",IF(L2997&gt;M2997,"W",IF(L2997=M2997,"D","L")))</f>
        <v/>
      </c>
      <c r="O2997" s="11">
        <f>IF(L2997="","",IF(L2997&gt;M2997,3,IF(L2997=M2997,1,0)))</f>
        <v/>
      </c>
      <c r="P2997" s="31">
        <f>IF(I2997="H",INDEX(Matches!$L:$L,AA2997),INDEX(Matches!$N:$N,AA2997))</f>
        <v/>
      </c>
      <c r="Q2997" s="31">
        <f>INDEX(Matches!$M:$M,AA2997)</f>
        <v/>
      </c>
      <c r="R2997" s="31">
        <f>IF(I2997="H",INDEX(Matches!$N:$N,AA2997),INDEX(Matches!$L:$L,AA2997))</f>
        <v/>
      </c>
      <c r="S2997" s="33">
        <f>IF(I2997="H",INDEX(Matches!$O:$O,AA2997),INDEX(Matches!$P:$P,AA2997))</f>
        <v/>
      </c>
      <c r="T2997" s="33">
        <f>IF(INDEX(Matches!$J:$J,AA2997)="","",IF(I2997="H",INDEX(Matches!$J:$J,AA2997),INDEX(Matches!$K:$K,AA2997)))</f>
        <v/>
      </c>
      <c r="U2997" s="33">
        <f>IF(INDEX(Matches!$K:$K,AA2997)="","",IF(I2997="H",INDEX(Matches!$K:$K,AA2997),INDEX(Matches!$J:$J,AA2997)))</f>
        <v/>
      </c>
      <c r="V2997" s="30">
        <f>IF(T2997="","",T2997-U2997)</f>
        <v/>
      </c>
      <c r="W2997" s="33">
        <f>IF(I2997="H",INDEX(Matches!$T:$T,AA2997),INDEX(Matches!$U:$U,AA2997))</f>
        <v/>
      </c>
      <c r="X2997" s="11">
        <f>INDEX(Matches!$X:$X,AA2997)</f>
        <v/>
      </c>
      <c r="Y2997" s="30">
        <f>IF(O2997="","",O2997-S2997)</f>
        <v/>
      </c>
      <c r="Z2997" s="30">
        <f>IF(W2997="","",W2997-S2997)</f>
        <v/>
      </c>
      <c r="AA2997" s="24">
        <f>MATCH(J2997,Matches!$A:$A,0)</f>
        <v/>
      </c>
      <c r="AB2997" s="33" t="n"/>
      <c r="AC2997" s="33" t="n">
        <v>1.0859141225086</v>
      </c>
      <c r="AD2997" s="24" t="n"/>
      <c r="AE2997" s="24" t="n">
        <v>7</v>
      </c>
      <c r="AF2997" s="33" t="n"/>
      <c r="AG2997" s="33" t="n"/>
    </row>
    <row r="2998">
      <c r="A2998" s="24" t="inlineStr">
        <is>
          <t>Accrington|29</t>
        </is>
      </c>
      <c r="B2998" s="24" t="inlineStr">
        <is>
          <t>E3</t>
        </is>
      </c>
      <c r="C2998" s="24" t="inlineStr">
        <is>
          <t>League Two</t>
        </is>
      </c>
      <c r="D2998" s="24" t="inlineStr">
        <is>
          <t>Accrington</t>
        </is>
      </c>
      <c r="E2998" s="24" t="n">
        <v>29</v>
      </c>
      <c r="F2998" s="24" t="n">
        <v>8</v>
      </c>
      <c r="G2998" s="29" t="n">
        <v>46424.625</v>
      </c>
      <c r="H2998" s="24" t="inlineStr">
        <is>
          <t>Walsall</t>
        </is>
      </c>
      <c r="I2998" s="24" t="inlineStr">
        <is>
          <t>H</t>
        </is>
      </c>
      <c r="J2998" s="24" t="inlineStr">
        <is>
          <t>E3-Accringt-Walsall</t>
        </is>
      </c>
      <c r="K2998" s="24" t="n">
        <v>11</v>
      </c>
      <c r="L2998" s="11">
        <f>IF(INDEX(Matches!$X:$X,AA2998)=0,"",IF(I2998="H",INDEX(Matches!$H:$H,AA2998),INDEX(Matches!$I:$I,AA2998)))</f>
        <v/>
      </c>
      <c r="M2998" s="11">
        <f>IF(INDEX(Matches!$X:$X,AA2998)=0,"",IF(I2998="H",INDEX(Matches!$I:$I,AA2998),INDEX(Matches!$H:$H,AA2998)))</f>
        <v/>
      </c>
      <c r="N2998" s="11">
        <f>IF(L2998="","",IF(L2998&gt;M2998,"W",IF(L2998=M2998,"D","L")))</f>
        <v/>
      </c>
      <c r="O2998" s="11">
        <f>IF(L2998="","",IF(L2998&gt;M2998,3,IF(L2998=M2998,1,0)))</f>
        <v/>
      </c>
      <c r="P2998" s="31">
        <f>IF(I2998="H",INDEX(Matches!$L:$L,AA2998),INDEX(Matches!$N:$N,AA2998))</f>
        <v/>
      </c>
      <c r="Q2998" s="31">
        <f>INDEX(Matches!$M:$M,AA2998)</f>
        <v/>
      </c>
      <c r="R2998" s="31">
        <f>IF(I2998="H",INDEX(Matches!$N:$N,AA2998),INDEX(Matches!$L:$L,AA2998))</f>
        <v/>
      </c>
      <c r="S2998" s="33">
        <f>IF(I2998="H",INDEX(Matches!$O:$O,AA2998),INDEX(Matches!$P:$P,AA2998))</f>
        <v/>
      </c>
      <c r="T2998" s="33">
        <f>IF(INDEX(Matches!$J:$J,AA2998)="","",IF(I2998="H",INDEX(Matches!$J:$J,AA2998),INDEX(Matches!$K:$K,AA2998)))</f>
        <v/>
      </c>
      <c r="U2998" s="33">
        <f>IF(INDEX(Matches!$K:$K,AA2998)="","",IF(I2998="H",INDEX(Matches!$K:$K,AA2998),INDEX(Matches!$J:$J,AA2998)))</f>
        <v/>
      </c>
      <c r="V2998" s="30">
        <f>IF(T2998="","",T2998-U2998)</f>
        <v/>
      </c>
      <c r="W2998" s="33">
        <f>IF(I2998="H",INDEX(Matches!$T:$T,AA2998),INDEX(Matches!$U:$U,AA2998))</f>
        <v/>
      </c>
      <c r="X2998" s="11">
        <f>INDEX(Matches!$X:$X,AA2998)</f>
        <v/>
      </c>
      <c r="Y2998" s="30">
        <f>IF(O2998="","",O2998-S2998)</f>
        <v/>
      </c>
      <c r="Z2998" s="30">
        <f>IF(W2998="","",W2998-S2998)</f>
        <v/>
      </c>
      <c r="AA2998" s="24">
        <f>MATCH(J2998,Matches!$A:$A,0)</f>
        <v/>
      </c>
      <c r="AB2998" s="33" t="n"/>
      <c r="AC2998" s="33" t="n">
        <v>1.325479217957963</v>
      </c>
      <c r="AD2998" s="24" t="n"/>
      <c r="AE2998" s="24" t="n">
        <v>8</v>
      </c>
      <c r="AF2998" s="33" t="n"/>
      <c r="AG2998" s="33" t="n"/>
    </row>
    <row r="2999">
      <c r="A2999" s="24" t="inlineStr">
        <is>
          <t>Accrington|30</t>
        </is>
      </c>
      <c r="B2999" s="24" t="inlineStr">
        <is>
          <t>E3</t>
        </is>
      </c>
      <c r="C2999" s="24" t="inlineStr">
        <is>
          <t>League Two</t>
        </is>
      </c>
      <c r="D2999" s="24" t="inlineStr">
        <is>
          <t>Accrington</t>
        </is>
      </c>
      <c r="E2999" s="24" t="n">
        <v>30</v>
      </c>
      <c r="F2999" s="24" t="n">
        <v>8</v>
      </c>
      <c r="G2999" s="29" t="n">
        <v>46427.82291666666</v>
      </c>
      <c r="H2999" s="24" t="inlineStr">
        <is>
          <t>Grimsby</t>
        </is>
      </c>
      <c r="I2999" s="24" t="inlineStr">
        <is>
          <t>A</t>
        </is>
      </c>
      <c r="J2999" s="24" t="inlineStr">
        <is>
          <t>E3-Grimsby-Accringt</t>
        </is>
      </c>
      <c r="K2999" s="24" t="n">
        <v>4</v>
      </c>
      <c r="L2999" s="11">
        <f>IF(INDEX(Matches!$X:$X,AA2999)=0,"",IF(I2999="H",INDEX(Matches!$H:$H,AA2999),INDEX(Matches!$I:$I,AA2999)))</f>
        <v/>
      </c>
      <c r="M2999" s="11">
        <f>IF(INDEX(Matches!$X:$X,AA2999)=0,"",IF(I2999="H",INDEX(Matches!$I:$I,AA2999),INDEX(Matches!$H:$H,AA2999)))</f>
        <v/>
      </c>
      <c r="N2999" s="11">
        <f>IF(L2999="","",IF(L2999&gt;M2999,"W",IF(L2999=M2999,"D","L")))</f>
        <v/>
      </c>
      <c r="O2999" s="11">
        <f>IF(L2999="","",IF(L2999&gt;M2999,3,IF(L2999=M2999,1,0)))</f>
        <v/>
      </c>
      <c r="P2999" s="31">
        <f>IF(I2999="H",INDEX(Matches!$L:$L,AA2999),INDEX(Matches!$N:$N,AA2999))</f>
        <v/>
      </c>
      <c r="Q2999" s="31">
        <f>INDEX(Matches!$M:$M,AA2999)</f>
        <v/>
      </c>
      <c r="R2999" s="31">
        <f>IF(I2999="H",INDEX(Matches!$N:$N,AA2999),INDEX(Matches!$L:$L,AA2999))</f>
        <v/>
      </c>
      <c r="S2999" s="33">
        <f>IF(I2999="H",INDEX(Matches!$O:$O,AA2999),INDEX(Matches!$P:$P,AA2999))</f>
        <v/>
      </c>
      <c r="T2999" s="33">
        <f>IF(INDEX(Matches!$J:$J,AA2999)="","",IF(I2999="H",INDEX(Matches!$J:$J,AA2999),INDEX(Matches!$K:$K,AA2999)))</f>
        <v/>
      </c>
      <c r="U2999" s="33">
        <f>IF(INDEX(Matches!$K:$K,AA2999)="","",IF(I2999="H",INDEX(Matches!$K:$K,AA2999),INDEX(Matches!$J:$J,AA2999)))</f>
        <v/>
      </c>
      <c r="V2999" s="30">
        <f>IF(T2999="","",T2999-U2999)</f>
        <v/>
      </c>
      <c r="W2999" s="33">
        <f>IF(I2999="H",INDEX(Matches!$T:$T,AA2999),INDEX(Matches!$U:$U,AA2999))</f>
        <v/>
      </c>
      <c r="X2999" s="11">
        <f>INDEX(Matches!$X:$X,AA2999)</f>
        <v/>
      </c>
      <c r="Y2999" s="30">
        <f>IF(O2999="","",O2999-S2999)</f>
        <v/>
      </c>
      <c r="Z2999" s="30">
        <f>IF(W2999="","",W2999-S2999)</f>
        <v/>
      </c>
      <c r="AA2999" s="24">
        <f>MATCH(J2999,Matches!$A:$A,0)</f>
        <v/>
      </c>
      <c r="AB2999" s="33" t="n"/>
      <c r="AC2999" s="33" t="n">
        <v>0.9472457955830547</v>
      </c>
      <c r="AD2999" s="24" t="n"/>
      <c r="AE2999" s="24" t="n">
        <v>8</v>
      </c>
      <c r="AF2999" s="33" t="n"/>
      <c r="AG2999" s="33" t="n"/>
    </row>
    <row r="3000">
      <c r="A3000" s="24" t="inlineStr">
        <is>
          <t>Accrington|31</t>
        </is>
      </c>
      <c r="B3000" s="24" t="inlineStr">
        <is>
          <t>E3</t>
        </is>
      </c>
      <c r="C3000" s="24" t="inlineStr">
        <is>
          <t>League Two</t>
        </is>
      </c>
      <c r="D3000" s="24" t="inlineStr">
        <is>
          <t>Accrington</t>
        </is>
      </c>
      <c r="E3000" s="24" t="n">
        <v>31</v>
      </c>
      <c r="F3000" s="24" t="n">
        <v>8</v>
      </c>
      <c r="G3000" s="29" t="n">
        <v>46431.625</v>
      </c>
      <c r="H3000" s="24" t="inlineStr">
        <is>
          <t>Crawley</t>
        </is>
      </c>
      <c r="I3000" s="24" t="inlineStr">
        <is>
          <t>A</t>
        </is>
      </c>
      <c r="J3000" s="24" t="inlineStr">
        <is>
          <t>E3-Crawley-Accringt</t>
        </is>
      </c>
      <c r="K3000" s="24" t="n">
        <v>21</v>
      </c>
      <c r="L3000" s="11">
        <f>IF(INDEX(Matches!$X:$X,AA3000)=0,"",IF(I3000="H",INDEX(Matches!$H:$H,AA3000),INDEX(Matches!$I:$I,AA3000)))</f>
        <v/>
      </c>
      <c r="M3000" s="11">
        <f>IF(INDEX(Matches!$X:$X,AA3000)=0,"",IF(I3000="H",INDEX(Matches!$I:$I,AA3000),INDEX(Matches!$H:$H,AA3000)))</f>
        <v/>
      </c>
      <c r="N3000" s="11">
        <f>IF(L3000="","",IF(L3000&gt;M3000,"W",IF(L3000=M3000,"D","L")))</f>
        <v/>
      </c>
      <c r="O3000" s="11">
        <f>IF(L3000="","",IF(L3000&gt;M3000,3,IF(L3000=M3000,1,0)))</f>
        <v/>
      </c>
      <c r="P3000" s="31">
        <f>IF(I3000="H",INDEX(Matches!$L:$L,AA3000),INDEX(Matches!$N:$N,AA3000))</f>
        <v/>
      </c>
      <c r="Q3000" s="31">
        <f>INDEX(Matches!$M:$M,AA3000)</f>
        <v/>
      </c>
      <c r="R3000" s="31">
        <f>IF(I3000="H",INDEX(Matches!$N:$N,AA3000),INDEX(Matches!$L:$L,AA3000))</f>
        <v/>
      </c>
      <c r="S3000" s="33">
        <f>IF(I3000="H",INDEX(Matches!$O:$O,AA3000),INDEX(Matches!$P:$P,AA3000))</f>
        <v/>
      </c>
      <c r="T3000" s="33">
        <f>IF(INDEX(Matches!$J:$J,AA3000)="","",IF(I3000="H",INDEX(Matches!$J:$J,AA3000),INDEX(Matches!$K:$K,AA3000)))</f>
        <v/>
      </c>
      <c r="U3000" s="33">
        <f>IF(INDEX(Matches!$K:$K,AA3000)="","",IF(I3000="H",INDEX(Matches!$K:$K,AA3000),INDEX(Matches!$J:$J,AA3000)))</f>
        <v/>
      </c>
      <c r="V3000" s="30">
        <f>IF(T3000="","",T3000-U3000)</f>
        <v/>
      </c>
      <c r="W3000" s="33">
        <f>IF(I3000="H",INDEX(Matches!$T:$T,AA3000),INDEX(Matches!$U:$U,AA3000))</f>
        <v/>
      </c>
      <c r="X3000" s="11">
        <f>INDEX(Matches!$X:$X,AA3000)</f>
        <v/>
      </c>
      <c r="Y3000" s="30">
        <f>IF(O3000="","",O3000-S3000)</f>
        <v/>
      </c>
      <c r="Z3000" s="30">
        <f>IF(W3000="","",W3000-S3000)</f>
        <v/>
      </c>
      <c r="AA3000" s="24">
        <f>MATCH(J3000,Matches!$A:$A,0)</f>
        <v/>
      </c>
      <c r="AB3000" s="33" t="n"/>
      <c r="AC3000" s="33" t="n">
        <v>1.202053618946711</v>
      </c>
      <c r="AD3000" s="24" t="n"/>
      <c r="AE3000" s="24" t="n">
        <v>8</v>
      </c>
      <c r="AF3000" s="33" t="n"/>
      <c r="AG3000" s="33" t="n"/>
    </row>
    <row r="3001">
      <c r="A3001" s="24" t="inlineStr">
        <is>
          <t>Accrington|32</t>
        </is>
      </c>
      <c r="B3001" s="24" t="inlineStr">
        <is>
          <t>E3</t>
        </is>
      </c>
      <c r="C3001" s="24" t="inlineStr">
        <is>
          <t>League Two</t>
        </is>
      </c>
      <c r="D3001" s="24" t="inlineStr">
        <is>
          <t>Accrington</t>
        </is>
      </c>
      <c r="E3001" s="24" t="n">
        <v>32</v>
      </c>
      <c r="F3001" s="24" t="n">
        <v>8</v>
      </c>
      <c r="G3001" s="29" t="n">
        <v>46438.625</v>
      </c>
      <c r="H3001" s="24" t="inlineStr">
        <is>
          <t>Barnet</t>
        </is>
      </c>
      <c r="I3001" s="24" t="inlineStr">
        <is>
          <t>H</t>
        </is>
      </c>
      <c r="J3001" s="24" t="inlineStr">
        <is>
          <t>E3-Accringt-Barnet</t>
        </is>
      </c>
      <c r="K3001" s="24" t="n">
        <v>3</v>
      </c>
      <c r="L3001" s="11">
        <f>IF(INDEX(Matches!$X:$X,AA3001)=0,"",IF(I3001="H",INDEX(Matches!$H:$H,AA3001),INDEX(Matches!$I:$I,AA3001)))</f>
        <v/>
      </c>
      <c r="M3001" s="11">
        <f>IF(INDEX(Matches!$X:$X,AA3001)=0,"",IF(I3001="H",INDEX(Matches!$I:$I,AA3001),INDEX(Matches!$H:$H,AA3001)))</f>
        <v/>
      </c>
      <c r="N3001" s="11">
        <f>IF(L3001="","",IF(L3001&gt;M3001,"W",IF(L3001=M3001,"D","L")))</f>
        <v/>
      </c>
      <c r="O3001" s="11">
        <f>IF(L3001="","",IF(L3001&gt;M3001,3,IF(L3001=M3001,1,0)))</f>
        <v/>
      </c>
      <c r="P3001" s="31">
        <f>IF(I3001="H",INDEX(Matches!$L:$L,AA3001),INDEX(Matches!$N:$N,AA3001))</f>
        <v/>
      </c>
      <c r="Q3001" s="31">
        <f>INDEX(Matches!$M:$M,AA3001)</f>
        <v/>
      </c>
      <c r="R3001" s="31">
        <f>IF(I3001="H",INDEX(Matches!$N:$N,AA3001),INDEX(Matches!$L:$L,AA3001))</f>
        <v/>
      </c>
      <c r="S3001" s="33">
        <f>IF(I3001="H",INDEX(Matches!$O:$O,AA3001),INDEX(Matches!$P:$P,AA3001))</f>
        <v/>
      </c>
      <c r="T3001" s="33">
        <f>IF(INDEX(Matches!$J:$J,AA3001)="","",IF(I3001="H",INDEX(Matches!$J:$J,AA3001),INDEX(Matches!$K:$K,AA3001)))</f>
        <v/>
      </c>
      <c r="U3001" s="33">
        <f>IF(INDEX(Matches!$K:$K,AA3001)="","",IF(I3001="H",INDEX(Matches!$K:$K,AA3001),INDEX(Matches!$J:$J,AA3001)))</f>
        <v/>
      </c>
      <c r="V3001" s="30">
        <f>IF(T3001="","",T3001-U3001)</f>
        <v/>
      </c>
      <c r="W3001" s="33">
        <f>IF(I3001="H",INDEX(Matches!$T:$T,AA3001),INDEX(Matches!$U:$U,AA3001))</f>
        <v/>
      </c>
      <c r="X3001" s="11">
        <f>INDEX(Matches!$X:$X,AA3001)</f>
        <v/>
      </c>
      <c r="Y3001" s="30">
        <f>IF(O3001="","",O3001-S3001)</f>
        <v/>
      </c>
      <c r="Z3001" s="30">
        <f>IF(W3001="","",W3001-S3001)</f>
        <v/>
      </c>
      <c r="AA3001" s="24">
        <f>MATCH(J3001,Matches!$A:$A,0)</f>
        <v/>
      </c>
      <c r="AB3001" s="33" t="n"/>
      <c r="AC3001" s="33" t="n">
        <v>1.202932388424205</v>
      </c>
      <c r="AD3001" s="24" t="n"/>
      <c r="AE3001" s="24" t="n">
        <v>8</v>
      </c>
      <c r="AF3001" s="33" t="n"/>
      <c r="AG3001" s="33" t="n"/>
    </row>
    <row r="3002">
      <c r="A3002" s="24" t="inlineStr">
        <is>
          <t>Accrington|33</t>
        </is>
      </c>
      <c r="B3002" s="24" t="inlineStr">
        <is>
          <t>E3</t>
        </is>
      </c>
      <c r="C3002" s="24" t="inlineStr">
        <is>
          <t>League Two</t>
        </is>
      </c>
      <c r="D3002" s="24" t="inlineStr">
        <is>
          <t>Accrington</t>
        </is>
      </c>
      <c r="E3002" s="24" t="n">
        <v>33</v>
      </c>
      <c r="F3002" s="24" t="n">
        <v>9</v>
      </c>
      <c r="G3002" s="29" t="n">
        <v>46445.625</v>
      </c>
      <c r="H3002" s="24" t="inlineStr">
        <is>
          <t>Port Vale</t>
        </is>
      </c>
      <c r="I3002" s="24" t="inlineStr">
        <is>
          <t>H</t>
        </is>
      </c>
      <c r="J3002" s="24" t="inlineStr">
        <is>
          <t>E3-Accringt-PortVale</t>
        </is>
      </c>
      <c r="K3002" s="24" t="n">
        <v>5</v>
      </c>
      <c r="L3002" s="11">
        <f>IF(INDEX(Matches!$X:$X,AA3002)=0,"",IF(I3002="H",INDEX(Matches!$H:$H,AA3002),INDEX(Matches!$I:$I,AA3002)))</f>
        <v/>
      </c>
      <c r="M3002" s="11">
        <f>IF(INDEX(Matches!$X:$X,AA3002)=0,"",IF(I3002="H",INDEX(Matches!$I:$I,AA3002),INDEX(Matches!$H:$H,AA3002)))</f>
        <v/>
      </c>
      <c r="N3002" s="11">
        <f>IF(L3002="","",IF(L3002&gt;M3002,"W",IF(L3002=M3002,"D","L")))</f>
        <v/>
      </c>
      <c r="O3002" s="11">
        <f>IF(L3002="","",IF(L3002&gt;M3002,3,IF(L3002=M3002,1,0)))</f>
        <v/>
      </c>
      <c r="P3002" s="31">
        <f>IF(I3002="H",INDEX(Matches!$L:$L,AA3002),INDEX(Matches!$N:$N,AA3002))</f>
        <v/>
      </c>
      <c r="Q3002" s="31">
        <f>INDEX(Matches!$M:$M,AA3002)</f>
        <v/>
      </c>
      <c r="R3002" s="31">
        <f>IF(I3002="H",INDEX(Matches!$N:$N,AA3002),INDEX(Matches!$L:$L,AA3002))</f>
        <v/>
      </c>
      <c r="S3002" s="33">
        <f>IF(I3002="H",INDEX(Matches!$O:$O,AA3002),INDEX(Matches!$P:$P,AA3002))</f>
        <v/>
      </c>
      <c r="T3002" s="33">
        <f>IF(INDEX(Matches!$J:$J,AA3002)="","",IF(I3002="H",INDEX(Matches!$J:$J,AA3002),INDEX(Matches!$K:$K,AA3002)))</f>
        <v/>
      </c>
      <c r="U3002" s="33">
        <f>IF(INDEX(Matches!$K:$K,AA3002)="","",IF(I3002="H",INDEX(Matches!$K:$K,AA3002),INDEX(Matches!$J:$J,AA3002)))</f>
        <v/>
      </c>
      <c r="V3002" s="30">
        <f>IF(T3002="","",T3002-U3002)</f>
        <v/>
      </c>
      <c r="W3002" s="33">
        <f>IF(I3002="H",INDEX(Matches!$T:$T,AA3002),INDEX(Matches!$U:$U,AA3002))</f>
        <v/>
      </c>
      <c r="X3002" s="11">
        <f>INDEX(Matches!$X:$X,AA3002)</f>
        <v/>
      </c>
      <c r="Y3002" s="30">
        <f>IF(O3002="","",O3002-S3002)</f>
        <v/>
      </c>
      <c r="Z3002" s="30">
        <f>IF(W3002="","",W3002-S3002)</f>
        <v/>
      </c>
      <c r="AA3002" s="24">
        <f>MATCH(J3002,Matches!$A:$A,0)</f>
        <v/>
      </c>
      <c r="AB3002" s="33" t="n"/>
      <c r="AC3002" s="33" t="n">
        <v>1.233576761195609</v>
      </c>
      <c r="AD3002" s="24" t="n"/>
      <c r="AE3002" s="24" t="n">
        <v>9</v>
      </c>
      <c r="AF3002" s="33" t="n"/>
      <c r="AG3002" s="33" t="n"/>
    </row>
    <row r="3003">
      <c r="A3003" s="24" t="inlineStr">
        <is>
          <t>Accrington|34</t>
        </is>
      </c>
      <c r="B3003" s="24" t="inlineStr">
        <is>
          <t>E3</t>
        </is>
      </c>
      <c r="C3003" s="24" t="inlineStr">
        <is>
          <t>League Two</t>
        </is>
      </c>
      <c r="D3003" s="24" t="inlineStr">
        <is>
          <t>Accrington</t>
        </is>
      </c>
      <c r="E3003" s="24" t="n">
        <v>34</v>
      </c>
      <c r="F3003" s="24" t="n">
        <v>9</v>
      </c>
      <c r="G3003" s="29" t="n">
        <v>46452.625</v>
      </c>
      <c r="H3003" s="24" t="inlineStr">
        <is>
          <t>Colchester</t>
        </is>
      </c>
      <c r="I3003" s="24" t="inlineStr">
        <is>
          <t>A</t>
        </is>
      </c>
      <c r="J3003" s="24" t="inlineStr">
        <is>
          <t>E3-Colchest-Accringt</t>
        </is>
      </c>
      <c r="K3003" s="24" t="n">
        <v>13</v>
      </c>
      <c r="L3003" s="11">
        <f>IF(INDEX(Matches!$X:$X,AA3003)=0,"",IF(I3003="H",INDEX(Matches!$H:$H,AA3003),INDEX(Matches!$I:$I,AA3003)))</f>
        <v/>
      </c>
      <c r="M3003" s="11">
        <f>IF(INDEX(Matches!$X:$X,AA3003)=0,"",IF(I3003="H",INDEX(Matches!$I:$I,AA3003),INDEX(Matches!$H:$H,AA3003)))</f>
        <v/>
      </c>
      <c r="N3003" s="11">
        <f>IF(L3003="","",IF(L3003&gt;M3003,"W",IF(L3003=M3003,"D","L")))</f>
        <v/>
      </c>
      <c r="O3003" s="11">
        <f>IF(L3003="","",IF(L3003&gt;M3003,3,IF(L3003=M3003,1,0)))</f>
        <v/>
      </c>
      <c r="P3003" s="31">
        <f>IF(I3003="H",INDEX(Matches!$L:$L,AA3003),INDEX(Matches!$N:$N,AA3003))</f>
        <v/>
      </c>
      <c r="Q3003" s="31">
        <f>INDEX(Matches!$M:$M,AA3003)</f>
        <v/>
      </c>
      <c r="R3003" s="31">
        <f>IF(I3003="H",INDEX(Matches!$N:$N,AA3003),INDEX(Matches!$L:$L,AA3003))</f>
        <v/>
      </c>
      <c r="S3003" s="33">
        <f>IF(I3003="H",INDEX(Matches!$O:$O,AA3003),INDEX(Matches!$P:$P,AA3003))</f>
        <v/>
      </c>
      <c r="T3003" s="33">
        <f>IF(INDEX(Matches!$J:$J,AA3003)="","",IF(I3003="H",INDEX(Matches!$J:$J,AA3003),INDEX(Matches!$K:$K,AA3003)))</f>
        <v/>
      </c>
      <c r="U3003" s="33">
        <f>IF(INDEX(Matches!$K:$K,AA3003)="","",IF(I3003="H",INDEX(Matches!$K:$K,AA3003),INDEX(Matches!$J:$J,AA3003)))</f>
        <v/>
      </c>
      <c r="V3003" s="30">
        <f>IF(T3003="","",T3003-U3003)</f>
        <v/>
      </c>
      <c r="W3003" s="33">
        <f>IF(I3003="H",INDEX(Matches!$T:$T,AA3003),INDEX(Matches!$U:$U,AA3003))</f>
        <v/>
      </c>
      <c r="X3003" s="11">
        <f>INDEX(Matches!$X:$X,AA3003)</f>
        <v/>
      </c>
      <c r="Y3003" s="30">
        <f>IF(O3003="","",O3003-S3003)</f>
        <v/>
      </c>
      <c r="Z3003" s="30">
        <f>IF(W3003="","",W3003-S3003)</f>
        <v/>
      </c>
      <c r="AA3003" s="24">
        <f>MATCH(J3003,Matches!$A:$A,0)</f>
        <v/>
      </c>
      <c r="AB3003" s="33" t="n"/>
      <c r="AC3003" s="33" t="n">
        <v>1.069924148013245</v>
      </c>
      <c r="AD3003" s="24" t="n"/>
      <c r="AE3003" s="24" t="n">
        <v>9</v>
      </c>
      <c r="AF3003" s="33" t="n"/>
      <c r="AG3003" s="33" t="n"/>
    </row>
    <row r="3004">
      <c r="A3004" s="24" t="inlineStr">
        <is>
          <t>Accrington|35</t>
        </is>
      </c>
      <c r="B3004" s="24" t="inlineStr">
        <is>
          <t>E3</t>
        </is>
      </c>
      <c r="C3004" s="24" t="inlineStr">
        <is>
          <t>League Two</t>
        </is>
      </c>
      <c r="D3004" s="24" t="inlineStr">
        <is>
          <t>Accrington</t>
        </is>
      </c>
      <c r="E3004" s="24" t="n">
        <v>35</v>
      </c>
      <c r="F3004" s="24" t="n">
        <v>9</v>
      </c>
      <c r="G3004" s="29" t="n">
        <v>46459.625</v>
      </c>
      <c r="H3004" s="24" t="inlineStr">
        <is>
          <t>Exeter</t>
        </is>
      </c>
      <c r="I3004" s="24" t="inlineStr">
        <is>
          <t>H</t>
        </is>
      </c>
      <c r="J3004" s="24" t="inlineStr">
        <is>
          <t>E3-Accringt-Exeter</t>
        </is>
      </c>
      <c r="K3004" s="24" t="n">
        <v>17</v>
      </c>
      <c r="L3004" s="11">
        <f>IF(INDEX(Matches!$X:$X,AA3004)=0,"",IF(I3004="H",INDEX(Matches!$H:$H,AA3004),INDEX(Matches!$I:$I,AA3004)))</f>
        <v/>
      </c>
      <c r="M3004" s="11">
        <f>IF(INDEX(Matches!$X:$X,AA3004)=0,"",IF(I3004="H",INDEX(Matches!$I:$I,AA3004),INDEX(Matches!$H:$H,AA3004)))</f>
        <v/>
      </c>
      <c r="N3004" s="11">
        <f>IF(L3004="","",IF(L3004&gt;M3004,"W",IF(L3004=M3004,"D","L")))</f>
        <v/>
      </c>
      <c r="O3004" s="11">
        <f>IF(L3004="","",IF(L3004&gt;M3004,3,IF(L3004=M3004,1,0)))</f>
        <v/>
      </c>
      <c r="P3004" s="31">
        <f>IF(I3004="H",INDEX(Matches!$L:$L,AA3004),INDEX(Matches!$N:$N,AA3004))</f>
        <v/>
      </c>
      <c r="Q3004" s="31">
        <f>INDEX(Matches!$M:$M,AA3004)</f>
        <v/>
      </c>
      <c r="R3004" s="31">
        <f>IF(I3004="H",INDEX(Matches!$N:$N,AA3004),INDEX(Matches!$L:$L,AA3004))</f>
        <v/>
      </c>
      <c r="S3004" s="33">
        <f>IF(I3004="H",INDEX(Matches!$O:$O,AA3004),INDEX(Matches!$P:$P,AA3004))</f>
        <v/>
      </c>
      <c r="T3004" s="33">
        <f>IF(INDEX(Matches!$J:$J,AA3004)="","",IF(I3004="H",INDEX(Matches!$J:$J,AA3004),INDEX(Matches!$K:$K,AA3004)))</f>
        <v/>
      </c>
      <c r="U3004" s="33">
        <f>IF(INDEX(Matches!$K:$K,AA3004)="","",IF(I3004="H",INDEX(Matches!$K:$K,AA3004),INDEX(Matches!$J:$J,AA3004)))</f>
        <v/>
      </c>
      <c r="V3004" s="30">
        <f>IF(T3004="","",T3004-U3004)</f>
        <v/>
      </c>
      <c r="W3004" s="33">
        <f>IF(I3004="H",INDEX(Matches!$T:$T,AA3004),INDEX(Matches!$U:$U,AA3004))</f>
        <v/>
      </c>
      <c r="X3004" s="11">
        <f>INDEX(Matches!$X:$X,AA3004)</f>
        <v/>
      </c>
      <c r="Y3004" s="30">
        <f>IF(O3004="","",O3004-S3004)</f>
        <v/>
      </c>
      <c r="Z3004" s="30">
        <f>IF(W3004="","",W3004-S3004)</f>
        <v/>
      </c>
      <c r="AA3004" s="24">
        <f>MATCH(J3004,Matches!$A:$A,0)</f>
        <v/>
      </c>
      <c r="AB3004" s="33" t="n"/>
      <c r="AC3004" s="33" t="n">
        <v>1.432274180252834</v>
      </c>
      <c r="AD3004" s="24" t="n"/>
      <c r="AE3004" s="24" t="n">
        <v>9</v>
      </c>
      <c r="AF3004" s="33" t="n"/>
      <c r="AG3004" s="33" t="n"/>
    </row>
    <row r="3005">
      <c r="A3005" s="24" t="inlineStr">
        <is>
          <t>Accrington|36</t>
        </is>
      </c>
      <c r="B3005" s="24" t="inlineStr">
        <is>
          <t>E3</t>
        </is>
      </c>
      <c r="C3005" s="24" t="inlineStr">
        <is>
          <t>League Two</t>
        </is>
      </c>
      <c r="D3005" s="24" t="inlineStr">
        <is>
          <t>Accrington</t>
        </is>
      </c>
      <c r="E3005" s="24" t="n">
        <v>36</v>
      </c>
      <c r="F3005" s="24" t="n">
        <v>9</v>
      </c>
      <c r="G3005" s="29" t="n">
        <v>46466.625</v>
      </c>
      <c r="H3005" s="24" t="inlineStr">
        <is>
          <t>Salford</t>
        </is>
      </c>
      <c r="I3005" s="24" t="inlineStr">
        <is>
          <t>A</t>
        </is>
      </c>
      <c r="J3005" s="24" t="inlineStr">
        <is>
          <t>E3-Salford-Accringt</t>
        </is>
      </c>
      <c r="K3005" s="24" t="n">
        <v>1</v>
      </c>
      <c r="L3005" s="11">
        <f>IF(INDEX(Matches!$X:$X,AA3005)=0,"",IF(I3005="H",INDEX(Matches!$H:$H,AA3005),INDEX(Matches!$I:$I,AA3005)))</f>
        <v/>
      </c>
      <c r="M3005" s="11">
        <f>IF(INDEX(Matches!$X:$X,AA3005)=0,"",IF(I3005="H",INDEX(Matches!$I:$I,AA3005),INDEX(Matches!$H:$H,AA3005)))</f>
        <v/>
      </c>
      <c r="N3005" s="11">
        <f>IF(L3005="","",IF(L3005&gt;M3005,"W",IF(L3005=M3005,"D","L")))</f>
        <v/>
      </c>
      <c r="O3005" s="11">
        <f>IF(L3005="","",IF(L3005&gt;M3005,3,IF(L3005=M3005,1,0)))</f>
        <v/>
      </c>
      <c r="P3005" s="31">
        <f>IF(I3005="H",INDEX(Matches!$L:$L,AA3005),INDEX(Matches!$N:$N,AA3005))</f>
        <v/>
      </c>
      <c r="Q3005" s="31">
        <f>INDEX(Matches!$M:$M,AA3005)</f>
        <v/>
      </c>
      <c r="R3005" s="31">
        <f>IF(I3005="H",INDEX(Matches!$N:$N,AA3005),INDEX(Matches!$L:$L,AA3005))</f>
        <v/>
      </c>
      <c r="S3005" s="33">
        <f>IF(I3005="H",INDEX(Matches!$O:$O,AA3005),INDEX(Matches!$P:$P,AA3005))</f>
        <v/>
      </c>
      <c r="T3005" s="33">
        <f>IF(INDEX(Matches!$J:$J,AA3005)="","",IF(I3005="H",INDEX(Matches!$J:$J,AA3005),INDEX(Matches!$K:$K,AA3005)))</f>
        <v/>
      </c>
      <c r="U3005" s="33">
        <f>IF(INDEX(Matches!$K:$K,AA3005)="","",IF(I3005="H",INDEX(Matches!$K:$K,AA3005),INDEX(Matches!$J:$J,AA3005)))</f>
        <v/>
      </c>
      <c r="V3005" s="30">
        <f>IF(T3005="","",T3005-U3005)</f>
        <v/>
      </c>
      <c r="W3005" s="33">
        <f>IF(I3005="H",INDEX(Matches!$T:$T,AA3005),INDEX(Matches!$U:$U,AA3005))</f>
        <v/>
      </c>
      <c r="X3005" s="11">
        <f>INDEX(Matches!$X:$X,AA3005)</f>
        <v/>
      </c>
      <c r="Y3005" s="30">
        <f>IF(O3005="","",O3005-S3005)</f>
        <v/>
      </c>
      <c r="Z3005" s="30">
        <f>IF(W3005="","",W3005-S3005)</f>
        <v/>
      </c>
      <c r="AA3005" s="24">
        <f>MATCH(J3005,Matches!$A:$A,0)</f>
        <v/>
      </c>
      <c r="AB3005" s="33" t="n"/>
      <c r="AC3005" s="33" t="n">
        <v>0.8151662561273703</v>
      </c>
      <c r="AD3005" s="24" t="n"/>
      <c r="AE3005" s="24" t="n">
        <v>9</v>
      </c>
      <c r="AF3005" s="33" t="n"/>
      <c r="AG3005" s="33" t="n"/>
    </row>
    <row r="3006">
      <c r="A3006" s="24" t="inlineStr">
        <is>
          <t>Accrington|37</t>
        </is>
      </c>
      <c r="B3006" s="24" t="inlineStr">
        <is>
          <t>E3</t>
        </is>
      </c>
      <c r="C3006" s="24" t="inlineStr">
        <is>
          <t>League Two</t>
        </is>
      </c>
      <c r="D3006" s="24" t="inlineStr">
        <is>
          <t>Accrington</t>
        </is>
      </c>
      <c r="E3006" s="24" t="n">
        <v>37</v>
      </c>
      <c r="F3006" s="24" t="n">
        <v>10</v>
      </c>
      <c r="G3006" s="29" t="n">
        <v>46472.625</v>
      </c>
      <c r="H3006" s="24" t="inlineStr">
        <is>
          <t>Shrewsbury</t>
        </is>
      </c>
      <c r="I3006" s="24" t="inlineStr">
        <is>
          <t>A</t>
        </is>
      </c>
      <c r="J3006" s="24" t="inlineStr">
        <is>
          <t>E3-Shrewsbu-Accringt</t>
        </is>
      </c>
      <c r="K3006" s="24" t="n">
        <v>20</v>
      </c>
      <c r="L3006" s="11">
        <f>IF(INDEX(Matches!$X:$X,AA3006)=0,"",IF(I3006="H",INDEX(Matches!$H:$H,AA3006),INDEX(Matches!$I:$I,AA3006)))</f>
        <v/>
      </c>
      <c r="M3006" s="11">
        <f>IF(INDEX(Matches!$X:$X,AA3006)=0,"",IF(I3006="H",INDEX(Matches!$I:$I,AA3006),INDEX(Matches!$H:$H,AA3006)))</f>
        <v/>
      </c>
      <c r="N3006" s="11">
        <f>IF(L3006="","",IF(L3006&gt;M3006,"W",IF(L3006=M3006,"D","L")))</f>
        <v/>
      </c>
      <c r="O3006" s="11">
        <f>IF(L3006="","",IF(L3006&gt;M3006,3,IF(L3006=M3006,1,0)))</f>
        <v/>
      </c>
      <c r="P3006" s="31">
        <f>IF(I3006="H",INDEX(Matches!$L:$L,AA3006),INDEX(Matches!$N:$N,AA3006))</f>
        <v/>
      </c>
      <c r="Q3006" s="31">
        <f>INDEX(Matches!$M:$M,AA3006)</f>
        <v/>
      </c>
      <c r="R3006" s="31">
        <f>IF(I3006="H",INDEX(Matches!$N:$N,AA3006),INDEX(Matches!$L:$L,AA3006))</f>
        <v/>
      </c>
      <c r="S3006" s="33">
        <f>IF(I3006="H",INDEX(Matches!$O:$O,AA3006),INDEX(Matches!$P:$P,AA3006))</f>
        <v/>
      </c>
      <c r="T3006" s="33">
        <f>IF(INDEX(Matches!$J:$J,AA3006)="","",IF(I3006="H",INDEX(Matches!$J:$J,AA3006),INDEX(Matches!$K:$K,AA3006)))</f>
        <v/>
      </c>
      <c r="U3006" s="33">
        <f>IF(INDEX(Matches!$K:$K,AA3006)="","",IF(I3006="H",INDEX(Matches!$K:$K,AA3006),INDEX(Matches!$J:$J,AA3006)))</f>
        <v/>
      </c>
      <c r="V3006" s="30">
        <f>IF(T3006="","",T3006-U3006)</f>
        <v/>
      </c>
      <c r="W3006" s="33">
        <f>IF(I3006="H",INDEX(Matches!$T:$T,AA3006),INDEX(Matches!$U:$U,AA3006))</f>
        <v/>
      </c>
      <c r="X3006" s="11">
        <f>INDEX(Matches!$X:$X,AA3006)</f>
        <v/>
      </c>
      <c r="Y3006" s="30">
        <f>IF(O3006="","",O3006-S3006)</f>
        <v/>
      </c>
      <c r="Z3006" s="30">
        <f>IF(W3006="","",W3006-S3006)</f>
        <v/>
      </c>
      <c r="AA3006" s="24">
        <f>MATCH(J3006,Matches!$A:$A,0)</f>
        <v/>
      </c>
      <c r="AB3006" s="33" t="n"/>
      <c r="AC3006" s="33" t="n">
        <v>1.131911357451224</v>
      </c>
      <c r="AD3006" s="24" t="n"/>
      <c r="AE3006" s="24" t="n">
        <v>10</v>
      </c>
      <c r="AF3006" s="33" t="n"/>
      <c r="AG3006" s="33" t="n"/>
    </row>
    <row r="3007">
      <c r="A3007" s="24" t="inlineStr">
        <is>
          <t>Accrington|38</t>
        </is>
      </c>
      <c r="B3007" s="24" t="inlineStr">
        <is>
          <t>E3</t>
        </is>
      </c>
      <c r="C3007" s="24" t="inlineStr">
        <is>
          <t>League Two</t>
        </is>
      </c>
      <c r="D3007" s="24" t="inlineStr">
        <is>
          <t>Accrington</t>
        </is>
      </c>
      <c r="E3007" s="24" t="n">
        <v>38</v>
      </c>
      <c r="F3007" s="24" t="n">
        <v>10</v>
      </c>
      <c r="G3007" s="29" t="n">
        <v>46475.625</v>
      </c>
      <c r="H3007" s="24" t="inlineStr">
        <is>
          <t>Tranmere</t>
        </is>
      </c>
      <c r="I3007" s="24" t="inlineStr">
        <is>
          <t>H</t>
        </is>
      </c>
      <c r="J3007" s="24" t="inlineStr">
        <is>
          <t>E3-Accringt-Tranmere</t>
        </is>
      </c>
      <c r="K3007" s="24" t="n">
        <v>19</v>
      </c>
      <c r="L3007" s="11">
        <f>IF(INDEX(Matches!$X:$X,AA3007)=0,"",IF(I3007="H",INDEX(Matches!$H:$H,AA3007),INDEX(Matches!$I:$I,AA3007)))</f>
        <v/>
      </c>
      <c r="M3007" s="11">
        <f>IF(INDEX(Matches!$X:$X,AA3007)=0,"",IF(I3007="H",INDEX(Matches!$I:$I,AA3007),INDEX(Matches!$H:$H,AA3007)))</f>
        <v/>
      </c>
      <c r="N3007" s="11">
        <f>IF(L3007="","",IF(L3007&gt;M3007,"W",IF(L3007=M3007,"D","L")))</f>
        <v/>
      </c>
      <c r="O3007" s="11">
        <f>IF(L3007="","",IF(L3007&gt;M3007,3,IF(L3007=M3007,1,0)))</f>
        <v/>
      </c>
      <c r="P3007" s="31">
        <f>IF(I3007="H",INDEX(Matches!$L:$L,AA3007),INDEX(Matches!$N:$N,AA3007))</f>
        <v/>
      </c>
      <c r="Q3007" s="31">
        <f>INDEX(Matches!$M:$M,AA3007)</f>
        <v/>
      </c>
      <c r="R3007" s="31">
        <f>IF(I3007="H",INDEX(Matches!$N:$N,AA3007),INDEX(Matches!$L:$L,AA3007))</f>
        <v/>
      </c>
      <c r="S3007" s="33">
        <f>IF(I3007="H",INDEX(Matches!$O:$O,AA3007),INDEX(Matches!$P:$P,AA3007))</f>
        <v/>
      </c>
      <c r="T3007" s="33">
        <f>IF(INDEX(Matches!$J:$J,AA3007)="","",IF(I3007="H",INDEX(Matches!$J:$J,AA3007),INDEX(Matches!$K:$K,AA3007)))</f>
        <v/>
      </c>
      <c r="U3007" s="33">
        <f>IF(INDEX(Matches!$K:$K,AA3007)="","",IF(I3007="H",INDEX(Matches!$K:$K,AA3007),INDEX(Matches!$J:$J,AA3007)))</f>
        <v/>
      </c>
      <c r="V3007" s="30">
        <f>IF(T3007="","",T3007-U3007)</f>
        <v/>
      </c>
      <c r="W3007" s="33">
        <f>IF(I3007="H",INDEX(Matches!$T:$T,AA3007),INDEX(Matches!$U:$U,AA3007))</f>
        <v/>
      </c>
      <c r="X3007" s="11">
        <f>INDEX(Matches!$X:$X,AA3007)</f>
        <v/>
      </c>
      <c r="Y3007" s="30">
        <f>IF(O3007="","",O3007-S3007)</f>
        <v/>
      </c>
      <c r="Z3007" s="30">
        <f>IF(W3007="","",W3007-S3007)</f>
        <v/>
      </c>
      <c r="AA3007" s="24">
        <f>MATCH(J3007,Matches!$A:$A,0)</f>
        <v/>
      </c>
      <c r="AB3007" s="33" t="n"/>
      <c r="AC3007" s="33" t="n">
        <v>1.484239673665305</v>
      </c>
      <c r="AD3007" s="24" t="n"/>
      <c r="AE3007" s="24" t="n">
        <v>10</v>
      </c>
      <c r="AF3007" s="33" t="n"/>
      <c r="AG3007" s="33" t="n"/>
    </row>
    <row r="3008">
      <c r="A3008" s="24" t="inlineStr">
        <is>
          <t>Accrington|39</t>
        </is>
      </c>
      <c r="B3008" s="24" t="inlineStr">
        <is>
          <t>E3</t>
        </is>
      </c>
      <c r="C3008" s="24" t="inlineStr">
        <is>
          <t>League Two</t>
        </is>
      </c>
      <c r="D3008" s="24" t="inlineStr">
        <is>
          <t>Accrington</t>
        </is>
      </c>
      <c r="E3008" s="24" t="n">
        <v>39</v>
      </c>
      <c r="F3008" s="24" t="n">
        <v>10</v>
      </c>
      <c r="G3008" s="29" t="n">
        <v>46480.625</v>
      </c>
      <c r="H3008" s="24" t="inlineStr">
        <is>
          <t>Rotherham</t>
        </is>
      </c>
      <c r="I3008" s="24" t="inlineStr">
        <is>
          <t>A</t>
        </is>
      </c>
      <c r="J3008" s="24" t="inlineStr">
        <is>
          <t>E3-Rotherha-Accringt</t>
        </is>
      </c>
      <c r="K3008" s="24" t="n">
        <v>9</v>
      </c>
      <c r="L3008" s="11">
        <f>IF(INDEX(Matches!$X:$X,AA3008)=0,"",IF(I3008="H",INDEX(Matches!$H:$H,AA3008),INDEX(Matches!$I:$I,AA3008)))</f>
        <v/>
      </c>
      <c r="M3008" s="11">
        <f>IF(INDEX(Matches!$X:$X,AA3008)=0,"",IF(I3008="H",INDEX(Matches!$I:$I,AA3008),INDEX(Matches!$H:$H,AA3008)))</f>
        <v/>
      </c>
      <c r="N3008" s="11">
        <f>IF(L3008="","",IF(L3008&gt;M3008,"W",IF(L3008=M3008,"D","L")))</f>
        <v/>
      </c>
      <c r="O3008" s="11">
        <f>IF(L3008="","",IF(L3008&gt;M3008,3,IF(L3008=M3008,1,0)))</f>
        <v/>
      </c>
      <c r="P3008" s="31">
        <f>IF(I3008="H",INDEX(Matches!$L:$L,AA3008),INDEX(Matches!$N:$N,AA3008))</f>
        <v/>
      </c>
      <c r="Q3008" s="31">
        <f>INDEX(Matches!$M:$M,AA3008)</f>
        <v/>
      </c>
      <c r="R3008" s="31">
        <f>IF(I3008="H",INDEX(Matches!$N:$N,AA3008),INDEX(Matches!$L:$L,AA3008))</f>
        <v/>
      </c>
      <c r="S3008" s="33">
        <f>IF(I3008="H",INDEX(Matches!$O:$O,AA3008),INDEX(Matches!$P:$P,AA3008))</f>
        <v/>
      </c>
      <c r="T3008" s="33">
        <f>IF(INDEX(Matches!$J:$J,AA3008)="","",IF(I3008="H",INDEX(Matches!$J:$J,AA3008),INDEX(Matches!$K:$K,AA3008)))</f>
        <v/>
      </c>
      <c r="U3008" s="33">
        <f>IF(INDEX(Matches!$K:$K,AA3008)="","",IF(I3008="H",INDEX(Matches!$K:$K,AA3008),INDEX(Matches!$J:$J,AA3008)))</f>
        <v/>
      </c>
      <c r="V3008" s="30">
        <f>IF(T3008="","",T3008-U3008)</f>
        <v/>
      </c>
      <c r="W3008" s="33">
        <f>IF(I3008="H",INDEX(Matches!$T:$T,AA3008),INDEX(Matches!$U:$U,AA3008))</f>
        <v/>
      </c>
      <c r="X3008" s="11">
        <f>INDEX(Matches!$X:$X,AA3008)</f>
        <v/>
      </c>
      <c r="Y3008" s="30">
        <f>IF(O3008="","",O3008-S3008)</f>
        <v/>
      </c>
      <c r="Z3008" s="30">
        <f>IF(W3008="","",W3008-S3008)</f>
        <v/>
      </c>
      <c r="AA3008" s="24">
        <f>MATCH(J3008,Matches!$A:$A,0)</f>
        <v/>
      </c>
      <c r="AB3008" s="33" t="n"/>
      <c r="AC3008" s="33" t="n">
        <v>1.013410007146281</v>
      </c>
      <c r="AD3008" s="24" t="n"/>
      <c r="AE3008" s="24" t="n">
        <v>10</v>
      </c>
      <c r="AF3008" s="33" t="n"/>
      <c r="AG3008" s="33" t="n"/>
    </row>
    <row r="3009">
      <c r="A3009" s="24" t="inlineStr">
        <is>
          <t>Accrington|40</t>
        </is>
      </c>
      <c r="B3009" s="24" t="inlineStr">
        <is>
          <t>E3</t>
        </is>
      </c>
      <c r="C3009" s="24" t="inlineStr">
        <is>
          <t>League Two</t>
        </is>
      </c>
      <c r="D3009" s="24" t="inlineStr">
        <is>
          <t>Accrington</t>
        </is>
      </c>
      <c r="E3009" s="24" t="n">
        <v>40</v>
      </c>
      <c r="F3009" s="24" t="n">
        <v>10</v>
      </c>
      <c r="G3009" s="29" t="n">
        <v>46487.625</v>
      </c>
      <c r="H3009" s="24" t="inlineStr">
        <is>
          <t>Bristol Rovers</t>
        </is>
      </c>
      <c r="I3009" s="24" t="inlineStr">
        <is>
          <t>H</t>
        </is>
      </c>
      <c r="J3009" s="24" t="inlineStr">
        <is>
          <t>E3-Accringt-BristolR</t>
        </is>
      </c>
      <c r="K3009" s="24" t="n">
        <v>2</v>
      </c>
      <c r="L3009" s="11">
        <f>IF(INDEX(Matches!$X:$X,AA3009)=0,"",IF(I3009="H",INDEX(Matches!$H:$H,AA3009),INDEX(Matches!$I:$I,AA3009)))</f>
        <v/>
      </c>
      <c r="M3009" s="11">
        <f>IF(INDEX(Matches!$X:$X,AA3009)=0,"",IF(I3009="H",INDEX(Matches!$I:$I,AA3009),INDEX(Matches!$H:$H,AA3009)))</f>
        <v/>
      </c>
      <c r="N3009" s="11">
        <f>IF(L3009="","",IF(L3009&gt;M3009,"W",IF(L3009=M3009,"D","L")))</f>
        <v/>
      </c>
      <c r="O3009" s="11">
        <f>IF(L3009="","",IF(L3009&gt;M3009,3,IF(L3009=M3009,1,0)))</f>
        <v/>
      </c>
      <c r="P3009" s="31">
        <f>IF(I3009="H",INDEX(Matches!$L:$L,AA3009),INDEX(Matches!$N:$N,AA3009))</f>
        <v/>
      </c>
      <c r="Q3009" s="31">
        <f>INDEX(Matches!$M:$M,AA3009)</f>
        <v/>
      </c>
      <c r="R3009" s="31">
        <f>IF(I3009="H",INDEX(Matches!$N:$N,AA3009),INDEX(Matches!$L:$L,AA3009))</f>
        <v/>
      </c>
      <c r="S3009" s="33">
        <f>IF(I3009="H",INDEX(Matches!$O:$O,AA3009),INDEX(Matches!$P:$P,AA3009))</f>
        <v/>
      </c>
      <c r="T3009" s="33">
        <f>IF(INDEX(Matches!$J:$J,AA3009)="","",IF(I3009="H",INDEX(Matches!$J:$J,AA3009),INDEX(Matches!$K:$K,AA3009)))</f>
        <v/>
      </c>
      <c r="U3009" s="33">
        <f>IF(INDEX(Matches!$K:$K,AA3009)="","",IF(I3009="H",INDEX(Matches!$K:$K,AA3009),INDEX(Matches!$J:$J,AA3009)))</f>
        <v/>
      </c>
      <c r="V3009" s="30">
        <f>IF(T3009="","",T3009-U3009)</f>
        <v/>
      </c>
      <c r="W3009" s="33">
        <f>IF(I3009="H",INDEX(Matches!$T:$T,AA3009),INDEX(Matches!$U:$U,AA3009))</f>
        <v/>
      </c>
      <c r="X3009" s="11">
        <f>INDEX(Matches!$X:$X,AA3009)</f>
        <v/>
      </c>
      <c r="Y3009" s="30">
        <f>IF(O3009="","",O3009-S3009)</f>
        <v/>
      </c>
      <c r="Z3009" s="30">
        <f>IF(W3009="","",W3009-S3009)</f>
        <v/>
      </c>
      <c r="AA3009" s="24">
        <f>MATCH(J3009,Matches!$A:$A,0)</f>
        <v/>
      </c>
      <c r="AB3009" s="33" t="n"/>
      <c r="AC3009" s="33" t="n">
        <v>1.179399783849636</v>
      </c>
      <c r="AD3009" s="24" t="n"/>
      <c r="AE3009" s="24" t="n">
        <v>10</v>
      </c>
      <c r="AF3009" s="33" t="n"/>
      <c r="AG3009" s="33" t="n"/>
    </row>
    <row r="3010">
      <c r="A3010" s="24" t="inlineStr">
        <is>
          <t>Accrington|41</t>
        </is>
      </c>
      <c r="B3010" s="24" t="inlineStr">
        <is>
          <t>E3</t>
        </is>
      </c>
      <c r="C3010" s="24" t="inlineStr">
        <is>
          <t>League Two</t>
        </is>
      </c>
      <c r="D3010" s="24" t="inlineStr">
        <is>
          <t>Accrington</t>
        </is>
      </c>
      <c r="E3010" s="24" t="n">
        <v>41</v>
      </c>
      <c r="F3010" s="24" t="n">
        <v>11</v>
      </c>
      <c r="G3010" s="29" t="n">
        <v>46490.82291666666</v>
      </c>
      <c r="H3010" s="24" t="inlineStr">
        <is>
          <t>Oldham</t>
        </is>
      </c>
      <c r="I3010" s="24" t="inlineStr">
        <is>
          <t>H</t>
        </is>
      </c>
      <c r="J3010" s="24" t="inlineStr">
        <is>
          <t>E3-Accringt-Oldham</t>
        </is>
      </c>
      <c r="K3010" s="24" t="n">
        <v>8</v>
      </c>
      <c r="L3010" s="11">
        <f>IF(INDEX(Matches!$X:$X,AA3010)=0,"",IF(I3010="H",INDEX(Matches!$H:$H,AA3010),INDEX(Matches!$I:$I,AA3010)))</f>
        <v/>
      </c>
      <c r="M3010" s="11">
        <f>IF(INDEX(Matches!$X:$X,AA3010)=0,"",IF(I3010="H",INDEX(Matches!$I:$I,AA3010),INDEX(Matches!$H:$H,AA3010)))</f>
        <v/>
      </c>
      <c r="N3010" s="11">
        <f>IF(L3010="","",IF(L3010&gt;M3010,"W",IF(L3010=M3010,"D","L")))</f>
        <v/>
      </c>
      <c r="O3010" s="11">
        <f>IF(L3010="","",IF(L3010&gt;M3010,3,IF(L3010=M3010,1,0)))</f>
        <v/>
      </c>
      <c r="P3010" s="31">
        <f>IF(I3010="H",INDEX(Matches!$L:$L,AA3010),INDEX(Matches!$N:$N,AA3010))</f>
        <v/>
      </c>
      <c r="Q3010" s="31">
        <f>INDEX(Matches!$M:$M,AA3010)</f>
        <v/>
      </c>
      <c r="R3010" s="31">
        <f>IF(I3010="H",INDEX(Matches!$N:$N,AA3010),INDEX(Matches!$L:$L,AA3010))</f>
        <v/>
      </c>
      <c r="S3010" s="33">
        <f>IF(I3010="H",INDEX(Matches!$O:$O,AA3010),INDEX(Matches!$P:$P,AA3010))</f>
        <v/>
      </c>
      <c r="T3010" s="33">
        <f>IF(INDEX(Matches!$J:$J,AA3010)="","",IF(I3010="H",INDEX(Matches!$J:$J,AA3010),INDEX(Matches!$K:$K,AA3010)))</f>
        <v/>
      </c>
      <c r="U3010" s="33">
        <f>IF(INDEX(Matches!$K:$K,AA3010)="","",IF(I3010="H",INDEX(Matches!$K:$K,AA3010),INDEX(Matches!$J:$J,AA3010)))</f>
        <v/>
      </c>
      <c r="V3010" s="30">
        <f>IF(T3010="","",T3010-U3010)</f>
        <v/>
      </c>
      <c r="W3010" s="33">
        <f>IF(I3010="H",INDEX(Matches!$T:$T,AA3010),INDEX(Matches!$U:$U,AA3010))</f>
        <v/>
      </c>
      <c r="X3010" s="11">
        <f>INDEX(Matches!$X:$X,AA3010)</f>
        <v/>
      </c>
      <c r="Y3010" s="30">
        <f>IF(O3010="","",O3010-S3010)</f>
        <v/>
      </c>
      <c r="Z3010" s="30">
        <f>IF(W3010="","",W3010-S3010)</f>
        <v/>
      </c>
      <c r="AA3010" s="24">
        <f>MATCH(J3010,Matches!$A:$A,0)</f>
        <v/>
      </c>
      <c r="AB3010" s="33" t="n"/>
      <c r="AC3010" s="33" t="n">
        <v>1.300026698818827</v>
      </c>
      <c r="AD3010" s="24" t="n"/>
      <c r="AE3010" s="24" t="n">
        <v>11</v>
      </c>
      <c r="AF3010" s="33" t="n"/>
      <c r="AG3010" s="33" t="n"/>
    </row>
    <row r="3011">
      <c r="A3011" s="24" t="inlineStr">
        <is>
          <t>Accrington|42</t>
        </is>
      </c>
      <c r="B3011" s="24" t="inlineStr">
        <is>
          <t>E3</t>
        </is>
      </c>
      <c r="C3011" s="24" t="inlineStr">
        <is>
          <t>League Two</t>
        </is>
      </c>
      <c r="D3011" s="24" t="inlineStr">
        <is>
          <t>Accrington</t>
        </is>
      </c>
      <c r="E3011" s="24" t="n">
        <v>42</v>
      </c>
      <c r="F3011" s="24" t="n">
        <v>11</v>
      </c>
      <c r="G3011" s="29" t="n">
        <v>46494.625</v>
      </c>
      <c r="H3011" s="24" t="inlineStr">
        <is>
          <t>Newport</t>
        </is>
      </c>
      <c r="I3011" s="24" t="inlineStr">
        <is>
          <t>A</t>
        </is>
      </c>
      <c r="J3011" s="24" t="inlineStr">
        <is>
          <t>E3-Newport-Accringt</t>
        </is>
      </c>
      <c r="K3011" s="24" t="n">
        <v>24</v>
      </c>
      <c r="L3011" s="11">
        <f>IF(INDEX(Matches!$X:$X,AA3011)=0,"",IF(I3011="H",INDEX(Matches!$H:$H,AA3011),INDEX(Matches!$I:$I,AA3011)))</f>
        <v/>
      </c>
      <c r="M3011" s="11">
        <f>IF(INDEX(Matches!$X:$X,AA3011)=0,"",IF(I3011="H",INDEX(Matches!$I:$I,AA3011),INDEX(Matches!$H:$H,AA3011)))</f>
        <v/>
      </c>
      <c r="N3011" s="11">
        <f>IF(L3011="","",IF(L3011&gt;M3011,"W",IF(L3011=M3011,"D","L")))</f>
        <v/>
      </c>
      <c r="O3011" s="11">
        <f>IF(L3011="","",IF(L3011&gt;M3011,3,IF(L3011=M3011,1,0)))</f>
        <v/>
      </c>
      <c r="P3011" s="31">
        <f>IF(I3011="H",INDEX(Matches!$L:$L,AA3011),INDEX(Matches!$N:$N,AA3011))</f>
        <v/>
      </c>
      <c r="Q3011" s="31">
        <f>INDEX(Matches!$M:$M,AA3011)</f>
        <v/>
      </c>
      <c r="R3011" s="31">
        <f>IF(I3011="H",INDEX(Matches!$N:$N,AA3011),INDEX(Matches!$L:$L,AA3011))</f>
        <v/>
      </c>
      <c r="S3011" s="33">
        <f>IF(I3011="H",INDEX(Matches!$O:$O,AA3011),INDEX(Matches!$P:$P,AA3011))</f>
        <v/>
      </c>
      <c r="T3011" s="33">
        <f>IF(INDEX(Matches!$J:$J,AA3011)="","",IF(I3011="H",INDEX(Matches!$J:$J,AA3011),INDEX(Matches!$K:$K,AA3011)))</f>
        <v/>
      </c>
      <c r="U3011" s="33">
        <f>IF(INDEX(Matches!$K:$K,AA3011)="","",IF(I3011="H",INDEX(Matches!$K:$K,AA3011),INDEX(Matches!$J:$J,AA3011)))</f>
        <v/>
      </c>
      <c r="V3011" s="30">
        <f>IF(T3011="","",T3011-U3011)</f>
        <v/>
      </c>
      <c r="W3011" s="33">
        <f>IF(I3011="H",INDEX(Matches!$T:$T,AA3011),INDEX(Matches!$U:$U,AA3011))</f>
        <v/>
      </c>
      <c r="X3011" s="11">
        <f>INDEX(Matches!$X:$X,AA3011)</f>
        <v/>
      </c>
      <c r="Y3011" s="30">
        <f>IF(O3011="","",O3011-S3011)</f>
        <v/>
      </c>
      <c r="Z3011" s="30">
        <f>IF(W3011="","",W3011-S3011)</f>
        <v/>
      </c>
      <c r="AA3011" s="24">
        <f>MATCH(J3011,Matches!$A:$A,0)</f>
        <v/>
      </c>
      <c r="AB3011" s="33" t="n"/>
      <c r="AC3011" s="33" t="n">
        <v>1.286621022113033</v>
      </c>
      <c r="AD3011" s="24" t="n"/>
      <c r="AE3011" s="24" t="n">
        <v>11</v>
      </c>
      <c r="AF3011" s="33" t="n"/>
      <c r="AG3011" s="33" t="n"/>
    </row>
    <row r="3012">
      <c r="A3012" s="24" t="inlineStr">
        <is>
          <t>Accrington|43</t>
        </is>
      </c>
      <c r="B3012" s="24" t="inlineStr">
        <is>
          <t>E3</t>
        </is>
      </c>
      <c r="C3012" s="24" t="inlineStr">
        <is>
          <t>League Two</t>
        </is>
      </c>
      <c r="D3012" s="24" t="inlineStr">
        <is>
          <t>Accrington</t>
        </is>
      </c>
      <c r="E3012" s="24" t="n">
        <v>43</v>
      </c>
      <c r="F3012" s="24" t="n">
        <v>11</v>
      </c>
      <c r="G3012" s="29" t="n">
        <v>46501.625</v>
      </c>
      <c r="H3012" s="24" t="inlineStr">
        <is>
          <t>Swindon</t>
        </is>
      </c>
      <c r="I3012" s="24" t="inlineStr">
        <is>
          <t>H</t>
        </is>
      </c>
      <c r="J3012" s="24" t="inlineStr">
        <is>
          <t>E3-Accringt-Swindon</t>
        </is>
      </c>
      <c r="K3012" s="24" t="n">
        <v>10</v>
      </c>
      <c r="L3012" s="11">
        <f>IF(INDEX(Matches!$X:$X,AA3012)=0,"",IF(I3012="H",INDEX(Matches!$H:$H,AA3012),INDEX(Matches!$I:$I,AA3012)))</f>
        <v/>
      </c>
      <c r="M3012" s="11">
        <f>IF(INDEX(Matches!$X:$X,AA3012)=0,"",IF(I3012="H",INDEX(Matches!$I:$I,AA3012),INDEX(Matches!$H:$H,AA3012)))</f>
        <v/>
      </c>
      <c r="N3012" s="11">
        <f>IF(L3012="","",IF(L3012&gt;M3012,"W",IF(L3012=M3012,"D","L")))</f>
        <v/>
      </c>
      <c r="O3012" s="11">
        <f>IF(L3012="","",IF(L3012&gt;M3012,3,IF(L3012=M3012,1,0)))</f>
        <v/>
      </c>
      <c r="P3012" s="31">
        <f>IF(I3012="H",INDEX(Matches!$L:$L,AA3012),INDEX(Matches!$N:$N,AA3012))</f>
        <v/>
      </c>
      <c r="Q3012" s="31">
        <f>INDEX(Matches!$M:$M,AA3012)</f>
        <v/>
      </c>
      <c r="R3012" s="31">
        <f>IF(I3012="H",INDEX(Matches!$N:$N,AA3012),INDEX(Matches!$L:$L,AA3012))</f>
        <v/>
      </c>
      <c r="S3012" s="33">
        <f>IF(I3012="H",INDEX(Matches!$O:$O,AA3012),INDEX(Matches!$P:$P,AA3012))</f>
        <v/>
      </c>
      <c r="T3012" s="33">
        <f>IF(INDEX(Matches!$J:$J,AA3012)="","",IF(I3012="H",INDEX(Matches!$J:$J,AA3012),INDEX(Matches!$K:$K,AA3012)))</f>
        <v/>
      </c>
      <c r="U3012" s="33">
        <f>IF(INDEX(Matches!$K:$K,AA3012)="","",IF(I3012="H",INDEX(Matches!$K:$K,AA3012),INDEX(Matches!$J:$J,AA3012)))</f>
        <v/>
      </c>
      <c r="V3012" s="30">
        <f>IF(T3012="","",T3012-U3012)</f>
        <v/>
      </c>
      <c r="W3012" s="33">
        <f>IF(I3012="H",INDEX(Matches!$T:$T,AA3012),INDEX(Matches!$U:$U,AA3012))</f>
        <v/>
      </c>
      <c r="X3012" s="11">
        <f>INDEX(Matches!$X:$X,AA3012)</f>
        <v/>
      </c>
      <c r="Y3012" s="30">
        <f>IF(O3012="","",O3012-S3012)</f>
        <v/>
      </c>
      <c r="Z3012" s="30">
        <f>IF(W3012="","",W3012-S3012)</f>
        <v/>
      </c>
      <c r="AA3012" s="24">
        <f>MATCH(J3012,Matches!$A:$A,0)</f>
        <v/>
      </c>
      <c r="AB3012" s="33" t="n"/>
      <c r="AC3012" s="33" t="n">
        <v>1.40322332292894</v>
      </c>
      <c r="AD3012" s="24" t="n"/>
      <c r="AE3012" s="24" t="n">
        <v>11</v>
      </c>
      <c r="AF3012" s="33" t="n"/>
      <c r="AG3012" s="33" t="n"/>
    </row>
    <row r="3013">
      <c r="A3013" s="24" t="inlineStr">
        <is>
          <t>Accrington|44</t>
        </is>
      </c>
      <c r="B3013" s="24" t="inlineStr">
        <is>
          <t>E3</t>
        </is>
      </c>
      <c r="C3013" s="24" t="inlineStr">
        <is>
          <t>League Two</t>
        </is>
      </c>
      <c r="D3013" s="24" t="inlineStr">
        <is>
          <t>Accrington</t>
        </is>
      </c>
      <c r="E3013" s="24" t="n">
        <v>44</v>
      </c>
      <c r="F3013" s="24" t="n">
        <v>11</v>
      </c>
      <c r="G3013" s="29" t="n">
        <v>46504.82291666666</v>
      </c>
      <c r="H3013" s="24" t="inlineStr">
        <is>
          <t>Cheltenham</t>
        </is>
      </c>
      <c r="I3013" s="24" t="inlineStr">
        <is>
          <t>A</t>
        </is>
      </c>
      <c r="J3013" s="24" t="inlineStr">
        <is>
          <t>E3-Cheltenh-Accringt</t>
        </is>
      </c>
      <c r="K3013" s="24" t="n">
        <v>22</v>
      </c>
      <c r="L3013" s="11">
        <f>IF(INDEX(Matches!$X:$X,AA3013)=0,"",IF(I3013="H",INDEX(Matches!$H:$H,AA3013),INDEX(Matches!$I:$I,AA3013)))</f>
        <v/>
      </c>
      <c r="M3013" s="11">
        <f>IF(INDEX(Matches!$X:$X,AA3013)=0,"",IF(I3013="H",INDEX(Matches!$I:$I,AA3013),INDEX(Matches!$H:$H,AA3013)))</f>
        <v/>
      </c>
      <c r="N3013" s="11">
        <f>IF(L3013="","",IF(L3013&gt;M3013,"W",IF(L3013=M3013,"D","L")))</f>
        <v/>
      </c>
      <c r="O3013" s="11">
        <f>IF(L3013="","",IF(L3013&gt;M3013,3,IF(L3013=M3013,1,0)))</f>
        <v/>
      </c>
      <c r="P3013" s="31">
        <f>IF(I3013="H",INDEX(Matches!$L:$L,AA3013),INDEX(Matches!$N:$N,AA3013))</f>
        <v/>
      </c>
      <c r="Q3013" s="31">
        <f>INDEX(Matches!$M:$M,AA3013)</f>
        <v/>
      </c>
      <c r="R3013" s="31">
        <f>IF(I3013="H",INDEX(Matches!$N:$N,AA3013),INDEX(Matches!$L:$L,AA3013))</f>
        <v/>
      </c>
      <c r="S3013" s="33">
        <f>IF(I3013="H",INDEX(Matches!$O:$O,AA3013),INDEX(Matches!$P:$P,AA3013))</f>
        <v/>
      </c>
      <c r="T3013" s="33">
        <f>IF(INDEX(Matches!$J:$J,AA3013)="","",IF(I3013="H",INDEX(Matches!$J:$J,AA3013),INDEX(Matches!$K:$K,AA3013)))</f>
        <v/>
      </c>
      <c r="U3013" s="33">
        <f>IF(INDEX(Matches!$K:$K,AA3013)="","",IF(I3013="H",INDEX(Matches!$K:$K,AA3013),INDEX(Matches!$J:$J,AA3013)))</f>
        <v/>
      </c>
      <c r="V3013" s="30">
        <f>IF(T3013="","",T3013-U3013)</f>
        <v/>
      </c>
      <c r="W3013" s="33">
        <f>IF(I3013="H",INDEX(Matches!$T:$T,AA3013),INDEX(Matches!$U:$U,AA3013))</f>
        <v/>
      </c>
      <c r="X3013" s="11">
        <f>INDEX(Matches!$X:$X,AA3013)</f>
        <v/>
      </c>
      <c r="Y3013" s="30">
        <f>IF(O3013="","",O3013-S3013)</f>
        <v/>
      </c>
      <c r="Z3013" s="30">
        <f>IF(W3013="","",W3013-S3013)</f>
        <v/>
      </c>
      <c r="AA3013" s="24">
        <f>MATCH(J3013,Matches!$A:$A,0)</f>
        <v/>
      </c>
      <c r="AB3013" s="33" t="n"/>
      <c r="AC3013" s="33" t="n">
        <v>1.23637113645684</v>
      </c>
      <c r="AD3013" s="24" t="n"/>
      <c r="AE3013" s="24" t="n">
        <v>11</v>
      </c>
      <c r="AF3013" s="33" t="n"/>
      <c r="AG3013" s="33" t="n"/>
    </row>
    <row r="3014">
      <c r="A3014" s="24" t="inlineStr">
        <is>
          <t>Accrington|45</t>
        </is>
      </c>
      <c r="B3014" s="24" t="inlineStr">
        <is>
          <t>E3</t>
        </is>
      </c>
      <c r="C3014" s="24" t="inlineStr">
        <is>
          <t>League Two</t>
        </is>
      </c>
      <c r="D3014" s="24" t="inlineStr">
        <is>
          <t>Accrington</t>
        </is>
      </c>
      <c r="E3014" s="24" t="n">
        <v>45</v>
      </c>
      <c r="F3014" s="24" t="n">
        <v>12</v>
      </c>
      <c r="G3014" s="29" t="n">
        <v>46508.625</v>
      </c>
      <c r="H3014" s="24" t="inlineStr">
        <is>
          <t>Fleetwood</t>
        </is>
      </c>
      <c r="I3014" s="24" t="inlineStr">
        <is>
          <t>H</t>
        </is>
      </c>
      <c r="J3014" s="24" t="inlineStr">
        <is>
          <t>E3-Accringt-Fleetwoo</t>
        </is>
      </c>
      <c r="K3014" s="24" t="n">
        <v>18</v>
      </c>
      <c r="L3014" s="11">
        <f>IF(INDEX(Matches!$X:$X,AA3014)=0,"",IF(I3014="H",INDEX(Matches!$H:$H,AA3014),INDEX(Matches!$I:$I,AA3014)))</f>
        <v/>
      </c>
      <c r="M3014" s="11">
        <f>IF(INDEX(Matches!$X:$X,AA3014)=0,"",IF(I3014="H",INDEX(Matches!$I:$I,AA3014),INDEX(Matches!$H:$H,AA3014)))</f>
        <v/>
      </c>
      <c r="N3014" s="11">
        <f>IF(L3014="","",IF(L3014&gt;M3014,"W",IF(L3014=M3014,"D","L")))</f>
        <v/>
      </c>
      <c r="O3014" s="11">
        <f>IF(L3014="","",IF(L3014&gt;M3014,3,IF(L3014=M3014,1,0)))</f>
        <v/>
      </c>
      <c r="P3014" s="31">
        <f>IF(I3014="H",INDEX(Matches!$L:$L,AA3014),INDEX(Matches!$N:$N,AA3014))</f>
        <v/>
      </c>
      <c r="Q3014" s="31">
        <f>INDEX(Matches!$M:$M,AA3014)</f>
        <v/>
      </c>
      <c r="R3014" s="31">
        <f>IF(I3014="H",INDEX(Matches!$N:$N,AA3014),INDEX(Matches!$L:$L,AA3014))</f>
        <v/>
      </c>
      <c r="S3014" s="33">
        <f>IF(I3014="H",INDEX(Matches!$O:$O,AA3014),INDEX(Matches!$P:$P,AA3014))</f>
        <v/>
      </c>
      <c r="T3014" s="33">
        <f>IF(INDEX(Matches!$J:$J,AA3014)="","",IF(I3014="H",INDEX(Matches!$J:$J,AA3014),INDEX(Matches!$K:$K,AA3014)))</f>
        <v/>
      </c>
      <c r="U3014" s="33">
        <f>IF(INDEX(Matches!$K:$K,AA3014)="","",IF(I3014="H",INDEX(Matches!$K:$K,AA3014),INDEX(Matches!$J:$J,AA3014)))</f>
        <v/>
      </c>
      <c r="V3014" s="30">
        <f>IF(T3014="","",T3014-U3014)</f>
        <v/>
      </c>
      <c r="W3014" s="33">
        <f>IF(I3014="H",INDEX(Matches!$T:$T,AA3014),INDEX(Matches!$U:$U,AA3014))</f>
        <v/>
      </c>
      <c r="X3014" s="11">
        <f>INDEX(Matches!$X:$X,AA3014)</f>
        <v/>
      </c>
      <c r="Y3014" s="30">
        <f>IF(O3014="","",O3014-S3014)</f>
        <v/>
      </c>
      <c r="Z3014" s="30">
        <f>IF(W3014="","",W3014-S3014)</f>
        <v/>
      </c>
      <c r="AA3014" s="24">
        <f>MATCH(J3014,Matches!$A:$A,0)</f>
        <v/>
      </c>
      <c r="AB3014" s="33" t="n"/>
      <c r="AC3014" s="33" t="n">
        <v>1.468279470002747</v>
      </c>
      <c r="AD3014" s="24" t="n"/>
      <c r="AE3014" s="24" t="n">
        <v>12</v>
      </c>
      <c r="AF3014" s="33" t="n"/>
      <c r="AG3014" s="33" t="n"/>
    </row>
    <row r="3015">
      <c r="A3015" s="24" t="inlineStr">
        <is>
          <t>Accrington|46</t>
        </is>
      </c>
      <c r="B3015" s="24" t="inlineStr">
        <is>
          <t>E3</t>
        </is>
      </c>
      <c r="C3015" s="24" t="inlineStr">
        <is>
          <t>League Two</t>
        </is>
      </c>
      <c r="D3015" s="24" t="inlineStr">
        <is>
          <t>Accrington</t>
        </is>
      </c>
      <c r="E3015" s="24" t="n">
        <v>46</v>
      </c>
      <c r="F3015" s="24" t="n">
        <v>12</v>
      </c>
      <c r="G3015" s="29" t="n">
        <v>46515.625</v>
      </c>
      <c r="H3015" s="24" t="inlineStr">
        <is>
          <t>Crewe</t>
        </is>
      </c>
      <c r="I3015" s="24" t="inlineStr">
        <is>
          <t>A</t>
        </is>
      </c>
      <c r="J3015" s="24" t="inlineStr">
        <is>
          <t>E3-Crewe-Accringt</t>
        </is>
      </c>
      <c r="K3015" s="24" t="n">
        <v>15</v>
      </c>
      <c r="L3015" s="11">
        <f>IF(INDEX(Matches!$X:$X,AA3015)=0,"",IF(I3015="H",INDEX(Matches!$H:$H,AA3015),INDEX(Matches!$I:$I,AA3015)))</f>
        <v/>
      </c>
      <c r="M3015" s="11">
        <f>IF(INDEX(Matches!$X:$X,AA3015)=0,"",IF(I3015="H",INDEX(Matches!$I:$I,AA3015),INDEX(Matches!$H:$H,AA3015)))</f>
        <v/>
      </c>
      <c r="N3015" s="11">
        <f>IF(L3015="","",IF(L3015&gt;M3015,"W",IF(L3015=M3015,"D","L")))</f>
        <v/>
      </c>
      <c r="O3015" s="11">
        <f>IF(L3015="","",IF(L3015&gt;M3015,3,IF(L3015=M3015,1,0)))</f>
        <v/>
      </c>
      <c r="P3015" s="31">
        <f>IF(I3015="H",INDEX(Matches!$L:$L,AA3015),INDEX(Matches!$N:$N,AA3015))</f>
        <v/>
      </c>
      <c r="Q3015" s="31">
        <f>INDEX(Matches!$M:$M,AA3015)</f>
        <v/>
      </c>
      <c r="R3015" s="31">
        <f>IF(I3015="H",INDEX(Matches!$N:$N,AA3015),INDEX(Matches!$L:$L,AA3015))</f>
        <v/>
      </c>
      <c r="S3015" s="33">
        <f>IF(I3015="H",INDEX(Matches!$O:$O,AA3015),INDEX(Matches!$P:$P,AA3015))</f>
        <v/>
      </c>
      <c r="T3015" s="33">
        <f>IF(INDEX(Matches!$J:$J,AA3015)="","",IF(I3015="H",INDEX(Matches!$J:$J,AA3015),INDEX(Matches!$K:$K,AA3015)))</f>
        <v/>
      </c>
      <c r="U3015" s="33">
        <f>IF(INDEX(Matches!$K:$K,AA3015)="","",IF(I3015="H",INDEX(Matches!$K:$K,AA3015),INDEX(Matches!$J:$J,AA3015)))</f>
        <v/>
      </c>
      <c r="V3015" s="30">
        <f>IF(T3015="","",T3015-U3015)</f>
        <v/>
      </c>
      <c r="W3015" s="33">
        <f>IF(I3015="H",INDEX(Matches!$T:$T,AA3015),INDEX(Matches!$U:$U,AA3015))</f>
        <v/>
      </c>
      <c r="X3015" s="11">
        <f>INDEX(Matches!$X:$X,AA3015)</f>
        <v/>
      </c>
      <c r="Y3015" s="30">
        <f>IF(O3015="","",O3015-S3015)</f>
        <v/>
      </c>
      <c r="Z3015" s="30">
        <f>IF(W3015="","",W3015-S3015)</f>
        <v/>
      </c>
      <c r="AA3015" s="24">
        <f>MATCH(J3015,Matches!$A:$A,0)</f>
        <v/>
      </c>
      <c r="AB3015" s="33" t="n"/>
      <c r="AC3015" s="33" t="n">
        <v>1.055795359571064</v>
      </c>
      <c r="AD3015" s="24" t="n"/>
      <c r="AE3015" s="24" t="n">
        <v>12</v>
      </c>
      <c r="AF3015" s="33" t="n"/>
      <c r="AG3015" s="33" t="n"/>
    </row>
    <row r="3016">
      <c r="A3016" s="24" t="inlineStr">
        <is>
          <t>Barnet|1</t>
        </is>
      </c>
      <c r="B3016" s="24" t="inlineStr">
        <is>
          <t>E3</t>
        </is>
      </c>
      <c r="C3016" s="24" t="inlineStr">
        <is>
          <t>League Two</t>
        </is>
      </c>
      <c r="D3016" s="24" t="inlineStr">
        <is>
          <t>Barnet</t>
        </is>
      </c>
      <c r="E3016" s="24" t="n">
        <v>1</v>
      </c>
      <c r="F3016" s="24" t="n">
        <v>1</v>
      </c>
      <c r="G3016" s="29" t="n">
        <v>46249.625</v>
      </c>
      <c r="H3016" s="24" t="inlineStr">
        <is>
          <t>Salford</t>
        </is>
      </c>
      <c r="I3016" s="24" t="inlineStr">
        <is>
          <t>H</t>
        </is>
      </c>
      <c r="J3016" s="24" t="inlineStr">
        <is>
          <t>E3-Barnet-Salford</t>
        </is>
      </c>
      <c r="K3016" s="24" t="n">
        <v>1</v>
      </c>
      <c r="L3016" s="11">
        <f>IF(INDEX(Matches!$X:$X,AA3016)=0,"",IF(I3016="H",INDEX(Matches!$H:$H,AA3016),INDEX(Matches!$I:$I,AA3016)))</f>
        <v/>
      </c>
      <c r="M3016" s="11">
        <f>IF(INDEX(Matches!$X:$X,AA3016)=0,"",IF(I3016="H",INDEX(Matches!$I:$I,AA3016),INDEX(Matches!$H:$H,AA3016)))</f>
        <v/>
      </c>
      <c r="N3016" s="11">
        <f>IF(L3016="","",IF(L3016&gt;M3016,"W",IF(L3016=M3016,"D","L")))</f>
        <v/>
      </c>
      <c r="O3016" s="11">
        <f>IF(L3016="","",IF(L3016&gt;M3016,3,IF(L3016=M3016,1,0)))</f>
        <v/>
      </c>
      <c r="P3016" s="31">
        <f>IF(I3016="H",INDEX(Matches!$L:$L,AA3016),INDEX(Matches!$N:$N,AA3016))</f>
        <v/>
      </c>
      <c r="Q3016" s="31">
        <f>INDEX(Matches!$M:$M,AA3016)</f>
        <v/>
      </c>
      <c r="R3016" s="31">
        <f>IF(I3016="H",INDEX(Matches!$N:$N,AA3016),INDEX(Matches!$L:$L,AA3016))</f>
        <v/>
      </c>
      <c r="S3016" s="33">
        <f>IF(I3016="H",INDEX(Matches!$O:$O,AA3016),INDEX(Matches!$P:$P,AA3016))</f>
        <v/>
      </c>
      <c r="T3016" s="33">
        <f>IF(INDEX(Matches!$J:$J,AA3016)="","",IF(I3016="H",INDEX(Matches!$J:$J,AA3016),INDEX(Matches!$K:$K,AA3016)))</f>
        <v/>
      </c>
      <c r="U3016" s="33">
        <f>IF(INDEX(Matches!$K:$K,AA3016)="","",IF(I3016="H",INDEX(Matches!$K:$K,AA3016),INDEX(Matches!$J:$J,AA3016)))</f>
        <v/>
      </c>
      <c r="V3016" s="30">
        <f>IF(T3016="","",T3016-U3016)</f>
        <v/>
      </c>
      <c r="W3016" s="33">
        <f>IF(I3016="H",INDEX(Matches!$T:$T,AA3016),INDEX(Matches!$U:$U,AA3016))</f>
        <v/>
      </c>
      <c r="X3016" s="11">
        <f>INDEX(Matches!$X:$X,AA3016)</f>
        <v/>
      </c>
      <c r="Y3016" s="30">
        <f>IF(O3016="","",O3016-S3016)</f>
        <v/>
      </c>
      <c r="Z3016" s="30">
        <f>IF(W3016="","",W3016-S3016)</f>
        <v/>
      </c>
      <c r="AA3016" s="24">
        <f>MATCH(J3016,Matches!$A:$A,0)</f>
        <v/>
      </c>
      <c r="AB3016" s="33" t="n">
        <v>1.507163707670384</v>
      </c>
      <c r="AC3016" s="33" t="n"/>
      <c r="AD3016" s="24" t="n"/>
      <c r="AE3016" s="24" t="n">
        <v>1</v>
      </c>
      <c r="AF3016" s="33" t="n"/>
      <c r="AG3016" s="33" t="n"/>
    </row>
    <row r="3017">
      <c r="A3017" s="24" t="inlineStr">
        <is>
          <t>Barnet|2</t>
        </is>
      </c>
      <c r="B3017" s="24" t="inlineStr">
        <is>
          <t>E3</t>
        </is>
      </c>
      <c r="C3017" s="24" t="inlineStr">
        <is>
          <t>League Two</t>
        </is>
      </c>
      <c r="D3017" s="24" t="inlineStr">
        <is>
          <t>Barnet</t>
        </is>
      </c>
      <c r="E3017" s="24" t="n">
        <v>2</v>
      </c>
      <c r="F3017" s="24" t="n">
        <v>1</v>
      </c>
      <c r="G3017" s="29" t="n">
        <v>46256.625</v>
      </c>
      <c r="H3017" s="24" t="inlineStr">
        <is>
          <t>Shrewsbury</t>
        </is>
      </c>
      <c r="I3017" s="24" t="inlineStr">
        <is>
          <t>A</t>
        </is>
      </c>
      <c r="J3017" s="24" t="inlineStr">
        <is>
          <t>E3-Shrewsbu-Barnet</t>
        </is>
      </c>
      <c r="K3017" s="24" t="n">
        <v>20</v>
      </c>
      <c r="L3017" s="11">
        <f>IF(INDEX(Matches!$X:$X,AA3017)=0,"",IF(I3017="H",INDEX(Matches!$H:$H,AA3017),INDEX(Matches!$I:$I,AA3017)))</f>
        <v/>
      </c>
      <c r="M3017" s="11">
        <f>IF(INDEX(Matches!$X:$X,AA3017)=0,"",IF(I3017="H",INDEX(Matches!$I:$I,AA3017),INDEX(Matches!$H:$H,AA3017)))</f>
        <v/>
      </c>
      <c r="N3017" s="11">
        <f>IF(L3017="","",IF(L3017&gt;M3017,"W",IF(L3017=M3017,"D","L")))</f>
        <v/>
      </c>
      <c r="O3017" s="11">
        <f>IF(L3017="","",IF(L3017&gt;M3017,3,IF(L3017=M3017,1,0)))</f>
        <v/>
      </c>
      <c r="P3017" s="31">
        <f>IF(I3017="H",INDEX(Matches!$L:$L,AA3017),INDEX(Matches!$N:$N,AA3017))</f>
        <v/>
      </c>
      <c r="Q3017" s="31">
        <f>INDEX(Matches!$M:$M,AA3017)</f>
        <v/>
      </c>
      <c r="R3017" s="31">
        <f>IF(I3017="H",INDEX(Matches!$N:$N,AA3017),INDEX(Matches!$L:$L,AA3017))</f>
        <v/>
      </c>
      <c r="S3017" s="33">
        <f>IF(I3017="H",INDEX(Matches!$O:$O,AA3017),INDEX(Matches!$P:$P,AA3017))</f>
        <v/>
      </c>
      <c r="T3017" s="33">
        <f>IF(INDEX(Matches!$J:$J,AA3017)="","",IF(I3017="H",INDEX(Matches!$J:$J,AA3017),INDEX(Matches!$K:$K,AA3017)))</f>
        <v/>
      </c>
      <c r="U3017" s="33">
        <f>IF(INDEX(Matches!$K:$K,AA3017)="","",IF(I3017="H",INDEX(Matches!$K:$K,AA3017),INDEX(Matches!$J:$J,AA3017)))</f>
        <v/>
      </c>
      <c r="V3017" s="30">
        <f>IF(T3017="","",T3017-U3017)</f>
        <v/>
      </c>
      <c r="W3017" s="33">
        <f>IF(I3017="H",INDEX(Matches!$T:$T,AA3017),INDEX(Matches!$U:$U,AA3017))</f>
        <v/>
      </c>
      <c r="X3017" s="11">
        <f>INDEX(Matches!$X:$X,AA3017)</f>
        <v/>
      </c>
      <c r="Y3017" s="30">
        <f>IF(O3017="","",O3017-S3017)</f>
        <v/>
      </c>
      <c r="Z3017" s="30">
        <f>IF(W3017="","",W3017-S3017)</f>
        <v/>
      </c>
      <c r="AA3017" s="24">
        <f>MATCH(J3017,Matches!$A:$A,0)</f>
        <v/>
      </c>
      <c r="AB3017" s="33" t="n">
        <v>1.699219573929551</v>
      </c>
      <c r="AC3017" s="33" t="n"/>
      <c r="AD3017" s="24" t="n"/>
      <c r="AE3017" s="24" t="n">
        <v>1</v>
      </c>
      <c r="AF3017" s="33" t="n"/>
      <c r="AG3017" s="33" t="n"/>
    </row>
    <row r="3018">
      <c r="A3018" s="24" t="inlineStr">
        <is>
          <t>Barnet|3</t>
        </is>
      </c>
      <c r="B3018" s="24" t="inlineStr">
        <is>
          <t>E3</t>
        </is>
      </c>
      <c r="C3018" s="24" t="inlineStr">
        <is>
          <t>League Two</t>
        </is>
      </c>
      <c r="D3018" s="24" t="inlineStr">
        <is>
          <t>Barnet</t>
        </is>
      </c>
      <c r="E3018" s="24" t="n">
        <v>3</v>
      </c>
      <c r="F3018" s="24" t="n">
        <v>1</v>
      </c>
      <c r="G3018" s="29" t="n">
        <v>46263.52083333334</v>
      </c>
      <c r="H3018" s="24" t="inlineStr">
        <is>
          <t>Cheltenham</t>
        </is>
      </c>
      <c r="I3018" s="24" t="inlineStr">
        <is>
          <t>H</t>
        </is>
      </c>
      <c r="J3018" s="24" t="inlineStr">
        <is>
          <t>E3-Barnet-Cheltenh</t>
        </is>
      </c>
      <c r="K3018" s="24" t="n">
        <v>22</v>
      </c>
      <c r="L3018" s="11">
        <f>IF(INDEX(Matches!$X:$X,AA3018)=0,"",IF(I3018="H",INDEX(Matches!$H:$H,AA3018),INDEX(Matches!$I:$I,AA3018)))</f>
        <v/>
      </c>
      <c r="M3018" s="11">
        <f>IF(INDEX(Matches!$X:$X,AA3018)=0,"",IF(I3018="H",INDEX(Matches!$I:$I,AA3018),INDEX(Matches!$H:$H,AA3018)))</f>
        <v/>
      </c>
      <c r="N3018" s="11">
        <f>IF(L3018="","",IF(L3018&gt;M3018,"W",IF(L3018=M3018,"D","L")))</f>
        <v/>
      </c>
      <c r="O3018" s="11">
        <f>IF(L3018="","",IF(L3018&gt;M3018,3,IF(L3018=M3018,1,0)))</f>
        <v/>
      </c>
      <c r="P3018" s="31">
        <f>IF(I3018="H",INDEX(Matches!$L:$L,AA3018),INDEX(Matches!$N:$N,AA3018))</f>
        <v/>
      </c>
      <c r="Q3018" s="31">
        <f>INDEX(Matches!$M:$M,AA3018)</f>
        <v/>
      </c>
      <c r="R3018" s="31">
        <f>IF(I3018="H",INDEX(Matches!$N:$N,AA3018),INDEX(Matches!$L:$L,AA3018))</f>
        <v/>
      </c>
      <c r="S3018" s="33">
        <f>IF(I3018="H",INDEX(Matches!$O:$O,AA3018),INDEX(Matches!$P:$P,AA3018))</f>
        <v/>
      </c>
      <c r="T3018" s="33">
        <f>IF(INDEX(Matches!$J:$J,AA3018)="","",IF(I3018="H",INDEX(Matches!$J:$J,AA3018),INDEX(Matches!$K:$K,AA3018)))</f>
        <v/>
      </c>
      <c r="U3018" s="33">
        <f>IF(INDEX(Matches!$K:$K,AA3018)="","",IF(I3018="H",INDEX(Matches!$K:$K,AA3018),INDEX(Matches!$J:$J,AA3018)))</f>
        <v/>
      </c>
      <c r="V3018" s="30">
        <f>IF(T3018="","",T3018-U3018)</f>
        <v/>
      </c>
      <c r="W3018" s="33">
        <f>IF(I3018="H",INDEX(Matches!$T:$T,AA3018),INDEX(Matches!$U:$U,AA3018))</f>
        <v/>
      </c>
      <c r="X3018" s="11">
        <f>INDEX(Matches!$X:$X,AA3018)</f>
        <v/>
      </c>
      <c r="Y3018" s="30">
        <f>IF(O3018="","",O3018-S3018)</f>
        <v/>
      </c>
      <c r="Z3018" s="30">
        <f>IF(W3018="","",W3018-S3018)</f>
        <v/>
      </c>
      <c r="AA3018" s="24">
        <f>MATCH(J3018,Matches!$A:$A,0)</f>
        <v/>
      </c>
      <c r="AB3018" s="33" t="n">
        <v>2.065471294620826</v>
      </c>
      <c r="AC3018" s="33" t="n"/>
      <c r="AD3018" s="24" t="n"/>
      <c r="AE3018" s="24" t="n">
        <v>1</v>
      </c>
      <c r="AF3018" s="33" t="n"/>
      <c r="AG3018" s="33" t="n"/>
    </row>
    <row r="3019">
      <c r="A3019" s="24" t="inlineStr">
        <is>
          <t>Barnet|4</t>
        </is>
      </c>
      <c r="B3019" s="24" t="inlineStr">
        <is>
          <t>E3</t>
        </is>
      </c>
      <c r="C3019" s="24" t="inlineStr">
        <is>
          <t>League Two</t>
        </is>
      </c>
      <c r="D3019" s="24" t="inlineStr">
        <is>
          <t>Barnet</t>
        </is>
      </c>
      <c r="E3019" s="24" t="n">
        <v>4</v>
      </c>
      <c r="F3019" s="24" t="n">
        <v>1</v>
      </c>
      <c r="G3019" s="29" t="n">
        <v>46266.82291666666</v>
      </c>
      <c r="H3019" s="24" t="inlineStr">
        <is>
          <t>Exeter</t>
        </is>
      </c>
      <c r="I3019" s="24" t="inlineStr">
        <is>
          <t>A</t>
        </is>
      </c>
      <c r="J3019" s="24" t="inlineStr">
        <is>
          <t>E3-Exeter-Barnet</t>
        </is>
      </c>
      <c r="K3019" s="24" t="n">
        <v>17</v>
      </c>
      <c r="L3019" s="11">
        <f>IF(INDEX(Matches!$X:$X,AA3019)=0,"",IF(I3019="H",INDEX(Matches!$H:$H,AA3019),INDEX(Matches!$I:$I,AA3019)))</f>
        <v/>
      </c>
      <c r="M3019" s="11">
        <f>IF(INDEX(Matches!$X:$X,AA3019)=0,"",IF(I3019="H",INDEX(Matches!$I:$I,AA3019),INDEX(Matches!$H:$H,AA3019)))</f>
        <v/>
      </c>
      <c r="N3019" s="11">
        <f>IF(L3019="","",IF(L3019&gt;M3019,"W",IF(L3019=M3019,"D","L")))</f>
        <v/>
      </c>
      <c r="O3019" s="11">
        <f>IF(L3019="","",IF(L3019&gt;M3019,3,IF(L3019=M3019,1,0)))</f>
        <v/>
      </c>
      <c r="P3019" s="31">
        <f>IF(I3019="H",INDEX(Matches!$L:$L,AA3019),INDEX(Matches!$N:$N,AA3019))</f>
        <v/>
      </c>
      <c r="Q3019" s="31">
        <f>INDEX(Matches!$M:$M,AA3019)</f>
        <v/>
      </c>
      <c r="R3019" s="31">
        <f>IF(I3019="H",INDEX(Matches!$N:$N,AA3019),INDEX(Matches!$L:$L,AA3019))</f>
        <v/>
      </c>
      <c r="S3019" s="33">
        <f>IF(I3019="H",INDEX(Matches!$O:$O,AA3019),INDEX(Matches!$P:$P,AA3019))</f>
        <v/>
      </c>
      <c r="T3019" s="33">
        <f>IF(INDEX(Matches!$J:$J,AA3019)="","",IF(I3019="H",INDEX(Matches!$J:$J,AA3019),INDEX(Matches!$K:$K,AA3019)))</f>
        <v/>
      </c>
      <c r="U3019" s="33">
        <f>IF(INDEX(Matches!$K:$K,AA3019)="","",IF(I3019="H",INDEX(Matches!$K:$K,AA3019),INDEX(Matches!$J:$J,AA3019)))</f>
        <v/>
      </c>
      <c r="V3019" s="30">
        <f>IF(T3019="","",T3019-U3019)</f>
        <v/>
      </c>
      <c r="W3019" s="33">
        <f>IF(I3019="H",INDEX(Matches!$T:$T,AA3019),INDEX(Matches!$U:$U,AA3019))</f>
        <v/>
      </c>
      <c r="X3019" s="11">
        <f>INDEX(Matches!$X:$X,AA3019)</f>
        <v/>
      </c>
      <c r="Y3019" s="30">
        <f>IF(O3019="","",O3019-S3019)</f>
        <v/>
      </c>
      <c r="Z3019" s="30">
        <f>IF(W3019="","",W3019-S3019)</f>
        <v/>
      </c>
      <c r="AA3019" s="24">
        <f>MATCH(J3019,Matches!$A:$A,0)</f>
        <v/>
      </c>
      <c r="AB3019" s="33" t="n">
        <v>1.521087323328168</v>
      </c>
      <c r="AC3019" s="33" t="n"/>
      <c r="AD3019" s="24" t="n"/>
      <c r="AE3019" s="24" t="n">
        <v>1</v>
      </c>
      <c r="AF3019" s="33" t="n"/>
      <c r="AG3019" s="33" t="n"/>
    </row>
    <row r="3020">
      <c r="A3020" s="24" t="inlineStr">
        <is>
          <t>Barnet|5</t>
        </is>
      </c>
      <c r="B3020" s="24" t="inlineStr">
        <is>
          <t>E3</t>
        </is>
      </c>
      <c r="C3020" s="24" t="inlineStr">
        <is>
          <t>League Two</t>
        </is>
      </c>
      <c r="D3020" s="24" t="inlineStr">
        <is>
          <t>Barnet</t>
        </is>
      </c>
      <c r="E3020" s="24" t="n">
        <v>5</v>
      </c>
      <c r="F3020" s="24" t="n">
        <v>2</v>
      </c>
      <c r="G3020" s="29" t="n">
        <v>46270.625</v>
      </c>
      <c r="H3020" s="24" t="inlineStr">
        <is>
          <t>Chesterfield</t>
        </is>
      </c>
      <c r="I3020" s="24" t="inlineStr">
        <is>
          <t>A</t>
        </is>
      </c>
      <c r="J3020" s="24" t="inlineStr">
        <is>
          <t>E3-Chesterf-Barnet</t>
        </is>
      </c>
      <c r="K3020" s="24" t="n">
        <v>6</v>
      </c>
      <c r="L3020" s="11">
        <f>IF(INDEX(Matches!$X:$X,AA3020)=0,"",IF(I3020="H",INDEX(Matches!$H:$H,AA3020),INDEX(Matches!$I:$I,AA3020)))</f>
        <v/>
      </c>
      <c r="M3020" s="11">
        <f>IF(INDEX(Matches!$X:$X,AA3020)=0,"",IF(I3020="H",INDEX(Matches!$I:$I,AA3020),INDEX(Matches!$H:$H,AA3020)))</f>
        <v/>
      </c>
      <c r="N3020" s="11">
        <f>IF(L3020="","",IF(L3020&gt;M3020,"W",IF(L3020=M3020,"D","L")))</f>
        <v/>
      </c>
      <c r="O3020" s="11">
        <f>IF(L3020="","",IF(L3020&gt;M3020,3,IF(L3020=M3020,1,0)))</f>
        <v/>
      </c>
      <c r="P3020" s="31">
        <f>IF(I3020="H",INDEX(Matches!$L:$L,AA3020),INDEX(Matches!$N:$N,AA3020))</f>
        <v/>
      </c>
      <c r="Q3020" s="31">
        <f>INDEX(Matches!$M:$M,AA3020)</f>
        <v/>
      </c>
      <c r="R3020" s="31">
        <f>IF(I3020="H",INDEX(Matches!$N:$N,AA3020),INDEX(Matches!$L:$L,AA3020))</f>
        <v/>
      </c>
      <c r="S3020" s="33">
        <f>IF(I3020="H",INDEX(Matches!$O:$O,AA3020),INDEX(Matches!$P:$P,AA3020))</f>
        <v/>
      </c>
      <c r="T3020" s="33">
        <f>IF(INDEX(Matches!$J:$J,AA3020)="","",IF(I3020="H",INDEX(Matches!$J:$J,AA3020),INDEX(Matches!$K:$K,AA3020)))</f>
        <v/>
      </c>
      <c r="U3020" s="33">
        <f>IF(INDEX(Matches!$K:$K,AA3020)="","",IF(I3020="H",INDEX(Matches!$K:$K,AA3020),INDEX(Matches!$J:$J,AA3020)))</f>
        <v/>
      </c>
      <c r="V3020" s="30">
        <f>IF(T3020="","",T3020-U3020)</f>
        <v/>
      </c>
      <c r="W3020" s="33">
        <f>IF(I3020="H",INDEX(Matches!$T:$T,AA3020),INDEX(Matches!$U:$U,AA3020))</f>
        <v/>
      </c>
      <c r="X3020" s="11">
        <f>INDEX(Matches!$X:$X,AA3020)</f>
        <v/>
      </c>
      <c r="Y3020" s="30">
        <f>IF(O3020="","",O3020-S3020)</f>
        <v/>
      </c>
      <c r="Z3020" s="30">
        <f>IF(W3020="","",W3020-S3020)</f>
        <v/>
      </c>
      <c r="AA3020" s="24">
        <f>MATCH(J3020,Matches!$A:$A,0)</f>
        <v/>
      </c>
      <c r="AB3020" s="33" t="n">
        <v>1.156322529881817</v>
      </c>
      <c r="AC3020" s="33" t="n"/>
      <c r="AD3020" s="24" t="n"/>
      <c r="AE3020" s="24" t="n">
        <v>2</v>
      </c>
      <c r="AF3020" s="33" t="n"/>
      <c r="AG3020" s="33" t="n"/>
    </row>
    <row r="3021">
      <c r="A3021" s="24" t="inlineStr">
        <is>
          <t>Barnet|6</t>
        </is>
      </c>
      <c r="B3021" s="24" t="inlineStr">
        <is>
          <t>E3</t>
        </is>
      </c>
      <c r="C3021" s="24" t="inlineStr">
        <is>
          <t>League Two</t>
        </is>
      </c>
      <c r="D3021" s="24" t="inlineStr">
        <is>
          <t>Barnet</t>
        </is>
      </c>
      <c r="E3021" s="24" t="n">
        <v>6</v>
      </c>
      <c r="F3021" s="24" t="n">
        <v>2</v>
      </c>
      <c r="G3021" s="29" t="n">
        <v>46277.625</v>
      </c>
      <c r="H3021" s="24" t="inlineStr">
        <is>
          <t>Accrington</t>
        </is>
      </c>
      <c r="I3021" s="24" t="inlineStr">
        <is>
          <t>H</t>
        </is>
      </c>
      <c r="J3021" s="24" t="inlineStr">
        <is>
          <t>E3-Barnet-Accringt</t>
        </is>
      </c>
      <c r="K3021" s="24" t="n">
        <v>23</v>
      </c>
      <c r="L3021" s="11">
        <f>IF(INDEX(Matches!$X:$X,AA3021)=0,"",IF(I3021="H",INDEX(Matches!$H:$H,AA3021),INDEX(Matches!$I:$I,AA3021)))</f>
        <v/>
      </c>
      <c r="M3021" s="11">
        <f>IF(INDEX(Matches!$X:$X,AA3021)=0,"",IF(I3021="H",INDEX(Matches!$I:$I,AA3021),INDEX(Matches!$H:$H,AA3021)))</f>
        <v/>
      </c>
      <c r="N3021" s="11">
        <f>IF(L3021="","",IF(L3021&gt;M3021,"W",IF(L3021=M3021,"D","L")))</f>
        <v/>
      </c>
      <c r="O3021" s="11">
        <f>IF(L3021="","",IF(L3021&gt;M3021,3,IF(L3021=M3021,1,0)))</f>
        <v/>
      </c>
      <c r="P3021" s="31">
        <f>IF(I3021="H",INDEX(Matches!$L:$L,AA3021),INDEX(Matches!$N:$N,AA3021))</f>
        <v/>
      </c>
      <c r="Q3021" s="31">
        <f>INDEX(Matches!$M:$M,AA3021)</f>
        <v/>
      </c>
      <c r="R3021" s="31">
        <f>IF(I3021="H",INDEX(Matches!$N:$N,AA3021),INDEX(Matches!$L:$L,AA3021))</f>
        <v/>
      </c>
      <c r="S3021" s="33">
        <f>IF(I3021="H",INDEX(Matches!$O:$O,AA3021),INDEX(Matches!$P:$P,AA3021))</f>
        <v/>
      </c>
      <c r="T3021" s="33">
        <f>IF(INDEX(Matches!$J:$J,AA3021)="","",IF(I3021="H",INDEX(Matches!$J:$J,AA3021),INDEX(Matches!$K:$K,AA3021)))</f>
        <v/>
      </c>
      <c r="U3021" s="33">
        <f>IF(INDEX(Matches!$K:$K,AA3021)="","",IF(I3021="H",INDEX(Matches!$K:$K,AA3021),INDEX(Matches!$J:$J,AA3021)))</f>
        <v/>
      </c>
      <c r="V3021" s="30">
        <f>IF(T3021="","",T3021-U3021)</f>
        <v/>
      </c>
      <c r="W3021" s="33">
        <f>IF(I3021="H",INDEX(Matches!$T:$T,AA3021),INDEX(Matches!$U:$U,AA3021))</f>
        <v/>
      </c>
      <c r="X3021" s="11">
        <f>INDEX(Matches!$X:$X,AA3021)</f>
        <v/>
      </c>
      <c r="Y3021" s="30">
        <f>IF(O3021="","",O3021-S3021)</f>
        <v/>
      </c>
      <c r="Z3021" s="30">
        <f>IF(W3021="","",W3021-S3021)</f>
        <v/>
      </c>
      <c r="AA3021" s="24">
        <f>MATCH(J3021,Matches!$A:$A,0)</f>
        <v/>
      </c>
      <c r="AB3021" s="33" t="n">
        <v>2.003897039651678</v>
      </c>
      <c r="AC3021" s="33" t="n"/>
      <c r="AD3021" s="24" t="n"/>
      <c r="AE3021" s="24" t="n">
        <v>2</v>
      </c>
      <c r="AF3021" s="33" t="n"/>
      <c r="AG3021" s="33" t="n"/>
    </row>
    <row r="3022">
      <c r="A3022" s="24" t="inlineStr">
        <is>
          <t>Barnet|7</t>
        </is>
      </c>
      <c r="B3022" s="24" t="inlineStr">
        <is>
          <t>E3</t>
        </is>
      </c>
      <c r="C3022" s="24" t="inlineStr">
        <is>
          <t>League Two</t>
        </is>
      </c>
      <c r="D3022" s="24" t="inlineStr">
        <is>
          <t>Barnet</t>
        </is>
      </c>
      <c r="E3022" s="24" t="n">
        <v>7</v>
      </c>
      <c r="F3022" s="24" t="n">
        <v>2</v>
      </c>
      <c r="G3022" s="29" t="n">
        <v>46284.625</v>
      </c>
      <c r="H3022" s="24" t="inlineStr">
        <is>
          <t>Fleetwood</t>
        </is>
      </c>
      <c r="I3022" s="24" t="inlineStr">
        <is>
          <t>H</t>
        </is>
      </c>
      <c r="J3022" s="24" t="inlineStr">
        <is>
          <t>E3-Barnet-Fleetwoo</t>
        </is>
      </c>
      <c r="K3022" s="24" t="n">
        <v>18</v>
      </c>
      <c r="L3022" s="11">
        <f>IF(INDEX(Matches!$X:$X,AA3022)=0,"",IF(I3022="H",INDEX(Matches!$H:$H,AA3022),INDEX(Matches!$I:$I,AA3022)))</f>
        <v/>
      </c>
      <c r="M3022" s="11">
        <f>IF(INDEX(Matches!$X:$X,AA3022)=0,"",IF(I3022="H",INDEX(Matches!$I:$I,AA3022),INDEX(Matches!$H:$H,AA3022)))</f>
        <v/>
      </c>
      <c r="N3022" s="11">
        <f>IF(L3022="","",IF(L3022&gt;M3022,"W",IF(L3022=M3022,"D","L")))</f>
        <v/>
      </c>
      <c r="O3022" s="11">
        <f>IF(L3022="","",IF(L3022&gt;M3022,3,IF(L3022=M3022,1,0)))</f>
        <v/>
      </c>
      <c r="P3022" s="31">
        <f>IF(I3022="H",INDEX(Matches!$L:$L,AA3022),INDEX(Matches!$N:$N,AA3022))</f>
        <v/>
      </c>
      <c r="Q3022" s="31">
        <f>INDEX(Matches!$M:$M,AA3022)</f>
        <v/>
      </c>
      <c r="R3022" s="31">
        <f>IF(I3022="H",INDEX(Matches!$N:$N,AA3022),INDEX(Matches!$L:$L,AA3022))</f>
        <v/>
      </c>
      <c r="S3022" s="33">
        <f>IF(I3022="H",INDEX(Matches!$O:$O,AA3022),INDEX(Matches!$P:$P,AA3022))</f>
        <v/>
      </c>
      <c r="T3022" s="33">
        <f>IF(INDEX(Matches!$J:$J,AA3022)="","",IF(I3022="H",INDEX(Matches!$J:$J,AA3022),INDEX(Matches!$K:$K,AA3022)))</f>
        <v/>
      </c>
      <c r="U3022" s="33">
        <f>IF(INDEX(Matches!$K:$K,AA3022)="","",IF(I3022="H",INDEX(Matches!$K:$K,AA3022),INDEX(Matches!$J:$J,AA3022)))</f>
        <v/>
      </c>
      <c r="V3022" s="30">
        <f>IF(T3022="","",T3022-U3022)</f>
        <v/>
      </c>
      <c r="W3022" s="33">
        <f>IF(I3022="H",INDEX(Matches!$T:$T,AA3022),INDEX(Matches!$U:$U,AA3022))</f>
        <v/>
      </c>
      <c r="X3022" s="11">
        <f>INDEX(Matches!$X:$X,AA3022)</f>
        <v/>
      </c>
      <c r="Y3022" s="30">
        <f>IF(O3022="","",O3022-S3022)</f>
        <v/>
      </c>
      <c r="Z3022" s="30">
        <f>IF(W3022="","",W3022-S3022)</f>
        <v/>
      </c>
      <c r="AA3022" s="24">
        <f>MATCH(J3022,Matches!$A:$A,0)</f>
        <v/>
      </c>
      <c r="AB3022" s="33" t="n"/>
      <c r="AC3022" s="33" t="n"/>
      <c r="AD3022" s="24" t="n"/>
      <c r="AE3022" s="24" t="n">
        <v>2</v>
      </c>
      <c r="AF3022" s="33" t="n"/>
      <c r="AG3022" s="33" t="n"/>
    </row>
    <row r="3023">
      <c r="A3023" s="24" t="inlineStr">
        <is>
          <t>Barnet|8</t>
        </is>
      </c>
      <c r="B3023" s="24" t="inlineStr">
        <is>
          <t>E3</t>
        </is>
      </c>
      <c r="C3023" s="24" t="inlineStr">
        <is>
          <t>League Two</t>
        </is>
      </c>
      <c r="D3023" s="24" t="inlineStr">
        <is>
          <t>Barnet</t>
        </is>
      </c>
      <c r="E3023" s="24" t="n">
        <v>8</v>
      </c>
      <c r="F3023" s="24" t="n">
        <v>2</v>
      </c>
      <c r="G3023" s="29" t="n">
        <v>46305.625</v>
      </c>
      <c r="H3023" s="24" t="inlineStr">
        <is>
          <t>Bristol Rovers</t>
        </is>
      </c>
      <c r="I3023" s="24" t="inlineStr">
        <is>
          <t>A</t>
        </is>
      </c>
      <c r="J3023" s="24" t="inlineStr">
        <is>
          <t>E3-BristolR-Barnet</t>
        </is>
      </c>
      <c r="K3023" s="24" t="n">
        <v>2</v>
      </c>
      <c r="L3023" s="11">
        <f>IF(INDEX(Matches!$X:$X,AA3023)=0,"",IF(I3023="H",INDEX(Matches!$H:$H,AA3023),INDEX(Matches!$I:$I,AA3023)))</f>
        <v/>
      </c>
      <c r="M3023" s="11">
        <f>IF(INDEX(Matches!$X:$X,AA3023)=0,"",IF(I3023="H",INDEX(Matches!$I:$I,AA3023),INDEX(Matches!$H:$H,AA3023)))</f>
        <v/>
      </c>
      <c r="N3023" s="11">
        <f>IF(L3023="","",IF(L3023&gt;M3023,"W",IF(L3023=M3023,"D","L")))</f>
        <v/>
      </c>
      <c r="O3023" s="11">
        <f>IF(L3023="","",IF(L3023&gt;M3023,3,IF(L3023=M3023,1,0)))</f>
        <v/>
      </c>
      <c r="P3023" s="31">
        <f>IF(I3023="H",INDEX(Matches!$L:$L,AA3023),INDEX(Matches!$N:$N,AA3023))</f>
        <v/>
      </c>
      <c r="Q3023" s="31">
        <f>INDEX(Matches!$M:$M,AA3023)</f>
        <v/>
      </c>
      <c r="R3023" s="31">
        <f>IF(I3023="H",INDEX(Matches!$N:$N,AA3023),INDEX(Matches!$L:$L,AA3023))</f>
        <v/>
      </c>
      <c r="S3023" s="33">
        <f>IF(I3023="H",INDEX(Matches!$O:$O,AA3023),INDEX(Matches!$P:$P,AA3023))</f>
        <v/>
      </c>
      <c r="T3023" s="33">
        <f>IF(INDEX(Matches!$J:$J,AA3023)="","",IF(I3023="H",INDEX(Matches!$J:$J,AA3023),INDEX(Matches!$K:$K,AA3023)))</f>
        <v/>
      </c>
      <c r="U3023" s="33">
        <f>IF(INDEX(Matches!$K:$K,AA3023)="","",IF(I3023="H",INDEX(Matches!$K:$K,AA3023),INDEX(Matches!$J:$J,AA3023)))</f>
        <v/>
      </c>
      <c r="V3023" s="30">
        <f>IF(T3023="","",T3023-U3023)</f>
        <v/>
      </c>
      <c r="W3023" s="33">
        <f>IF(I3023="H",INDEX(Matches!$T:$T,AA3023),INDEX(Matches!$U:$U,AA3023))</f>
        <v/>
      </c>
      <c r="X3023" s="11">
        <f>INDEX(Matches!$X:$X,AA3023)</f>
        <v/>
      </c>
      <c r="Y3023" s="30">
        <f>IF(O3023="","",O3023-S3023)</f>
        <v/>
      </c>
      <c r="Z3023" s="30">
        <f>IF(W3023="","",W3023-S3023)</f>
        <v/>
      </c>
      <c r="AA3023" s="24">
        <f>MATCH(J3023,Matches!$A:$A,0)</f>
        <v/>
      </c>
      <c r="AB3023" s="33" t="n"/>
      <c r="AC3023" s="33" t="n"/>
      <c r="AD3023" s="24" t="n"/>
      <c r="AE3023" s="24" t="n">
        <v>3</v>
      </c>
      <c r="AF3023" s="33" t="n"/>
      <c r="AG3023" s="33" t="n"/>
    </row>
    <row r="3024">
      <c r="A3024" s="24" t="inlineStr">
        <is>
          <t>Barnet|9</t>
        </is>
      </c>
      <c r="B3024" s="24" t="inlineStr">
        <is>
          <t>E3</t>
        </is>
      </c>
      <c r="C3024" s="24" t="inlineStr">
        <is>
          <t>League Two</t>
        </is>
      </c>
      <c r="D3024" s="24" t="inlineStr">
        <is>
          <t>Barnet</t>
        </is>
      </c>
      <c r="E3024" s="24" t="n">
        <v>9</v>
      </c>
      <c r="F3024" s="24" t="n">
        <v>3</v>
      </c>
      <c r="G3024" s="29" t="n">
        <v>46312.625</v>
      </c>
      <c r="H3024" s="24" t="inlineStr">
        <is>
          <t>Tranmere</t>
        </is>
      </c>
      <c r="I3024" s="24" t="inlineStr">
        <is>
          <t>A</t>
        </is>
      </c>
      <c r="J3024" s="24" t="inlineStr">
        <is>
          <t>E3-Tranmere-Barnet</t>
        </is>
      </c>
      <c r="K3024" s="24" t="n">
        <v>19</v>
      </c>
      <c r="L3024" s="11">
        <f>IF(INDEX(Matches!$X:$X,AA3024)=0,"",IF(I3024="H",INDEX(Matches!$H:$H,AA3024),INDEX(Matches!$I:$I,AA3024)))</f>
        <v/>
      </c>
      <c r="M3024" s="11">
        <f>IF(INDEX(Matches!$X:$X,AA3024)=0,"",IF(I3024="H",INDEX(Matches!$I:$I,AA3024),INDEX(Matches!$H:$H,AA3024)))</f>
        <v/>
      </c>
      <c r="N3024" s="11">
        <f>IF(L3024="","",IF(L3024&gt;M3024,"W",IF(L3024=M3024,"D","L")))</f>
        <v/>
      </c>
      <c r="O3024" s="11">
        <f>IF(L3024="","",IF(L3024&gt;M3024,3,IF(L3024=M3024,1,0)))</f>
        <v/>
      </c>
      <c r="P3024" s="31">
        <f>IF(I3024="H",INDEX(Matches!$L:$L,AA3024),INDEX(Matches!$N:$N,AA3024))</f>
        <v/>
      </c>
      <c r="Q3024" s="31">
        <f>INDEX(Matches!$M:$M,AA3024)</f>
        <v/>
      </c>
      <c r="R3024" s="31">
        <f>IF(I3024="H",INDEX(Matches!$N:$N,AA3024),INDEX(Matches!$L:$L,AA3024))</f>
        <v/>
      </c>
      <c r="S3024" s="33">
        <f>IF(I3024="H",INDEX(Matches!$O:$O,AA3024),INDEX(Matches!$P:$P,AA3024))</f>
        <v/>
      </c>
      <c r="T3024" s="33">
        <f>IF(INDEX(Matches!$J:$J,AA3024)="","",IF(I3024="H",INDEX(Matches!$J:$J,AA3024),INDEX(Matches!$K:$K,AA3024)))</f>
        <v/>
      </c>
      <c r="U3024" s="33">
        <f>IF(INDEX(Matches!$K:$K,AA3024)="","",IF(I3024="H",INDEX(Matches!$K:$K,AA3024),INDEX(Matches!$J:$J,AA3024)))</f>
        <v/>
      </c>
      <c r="V3024" s="30">
        <f>IF(T3024="","",T3024-U3024)</f>
        <v/>
      </c>
      <c r="W3024" s="33">
        <f>IF(I3024="H",INDEX(Matches!$T:$T,AA3024),INDEX(Matches!$U:$U,AA3024))</f>
        <v/>
      </c>
      <c r="X3024" s="11">
        <f>INDEX(Matches!$X:$X,AA3024)</f>
        <v/>
      </c>
      <c r="Y3024" s="30">
        <f>IF(O3024="","",O3024-S3024)</f>
        <v/>
      </c>
      <c r="Z3024" s="30">
        <f>IF(W3024="","",W3024-S3024)</f>
        <v/>
      </c>
      <c r="AA3024" s="24">
        <f>MATCH(J3024,Matches!$A:$A,0)</f>
        <v/>
      </c>
      <c r="AB3024" s="33" t="n"/>
      <c r="AC3024" s="33" t="n"/>
      <c r="AD3024" s="24" t="n"/>
      <c r="AE3024" s="24" t="n">
        <v>3</v>
      </c>
      <c r="AF3024" s="33" t="n"/>
      <c r="AG3024" s="33" t="n"/>
    </row>
    <row r="3025">
      <c r="A3025" s="24" t="inlineStr">
        <is>
          <t>Barnet|10</t>
        </is>
      </c>
      <c r="B3025" s="24" t="inlineStr">
        <is>
          <t>E3</t>
        </is>
      </c>
      <c r="C3025" s="24" t="inlineStr">
        <is>
          <t>League Two</t>
        </is>
      </c>
      <c r="D3025" s="24" t="inlineStr">
        <is>
          <t>Barnet</t>
        </is>
      </c>
      <c r="E3025" s="24" t="n">
        <v>10</v>
      </c>
      <c r="F3025" s="24" t="n">
        <v>3</v>
      </c>
      <c r="G3025" s="29" t="n">
        <v>46315.82291666666</v>
      </c>
      <c r="H3025" s="24" t="inlineStr">
        <is>
          <t>Swindon</t>
        </is>
      </c>
      <c r="I3025" s="24" t="inlineStr">
        <is>
          <t>H</t>
        </is>
      </c>
      <c r="J3025" s="24" t="inlineStr">
        <is>
          <t>E3-Barnet-Swindon</t>
        </is>
      </c>
      <c r="K3025" s="24" t="n">
        <v>10</v>
      </c>
      <c r="L3025" s="11">
        <f>IF(INDEX(Matches!$X:$X,AA3025)=0,"",IF(I3025="H",INDEX(Matches!$H:$H,AA3025),INDEX(Matches!$I:$I,AA3025)))</f>
        <v/>
      </c>
      <c r="M3025" s="11">
        <f>IF(INDEX(Matches!$X:$X,AA3025)=0,"",IF(I3025="H",INDEX(Matches!$I:$I,AA3025),INDEX(Matches!$H:$H,AA3025)))</f>
        <v/>
      </c>
      <c r="N3025" s="11">
        <f>IF(L3025="","",IF(L3025&gt;M3025,"W",IF(L3025=M3025,"D","L")))</f>
        <v/>
      </c>
      <c r="O3025" s="11">
        <f>IF(L3025="","",IF(L3025&gt;M3025,3,IF(L3025=M3025,1,0)))</f>
        <v/>
      </c>
      <c r="P3025" s="31">
        <f>IF(I3025="H",INDEX(Matches!$L:$L,AA3025),INDEX(Matches!$N:$N,AA3025))</f>
        <v/>
      </c>
      <c r="Q3025" s="31">
        <f>INDEX(Matches!$M:$M,AA3025)</f>
        <v/>
      </c>
      <c r="R3025" s="31">
        <f>IF(I3025="H",INDEX(Matches!$N:$N,AA3025),INDEX(Matches!$L:$L,AA3025))</f>
        <v/>
      </c>
      <c r="S3025" s="33">
        <f>IF(I3025="H",INDEX(Matches!$O:$O,AA3025),INDEX(Matches!$P:$P,AA3025))</f>
        <v/>
      </c>
      <c r="T3025" s="33">
        <f>IF(INDEX(Matches!$J:$J,AA3025)="","",IF(I3025="H",INDEX(Matches!$J:$J,AA3025),INDEX(Matches!$K:$K,AA3025)))</f>
        <v/>
      </c>
      <c r="U3025" s="33">
        <f>IF(INDEX(Matches!$K:$K,AA3025)="","",IF(I3025="H",INDEX(Matches!$K:$K,AA3025),INDEX(Matches!$J:$J,AA3025)))</f>
        <v/>
      </c>
      <c r="V3025" s="30">
        <f>IF(T3025="","",T3025-U3025)</f>
        <v/>
      </c>
      <c r="W3025" s="33">
        <f>IF(I3025="H",INDEX(Matches!$T:$T,AA3025),INDEX(Matches!$U:$U,AA3025))</f>
        <v/>
      </c>
      <c r="X3025" s="11">
        <f>INDEX(Matches!$X:$X,AA3025)</f>
        <v/>
      </c>
      <c r="Y3025" s="30">
        <f>IF(O3025="","",O3025-S3025)</f>
        <v/>
      </c>
      <c r="Z3025" s="30">
        <f>IF(W3025="","",W3025-S3025)</f>
        <v/>
      </c>
      <c r="AA3025" s="24">
        <f>MATCH(J3025,Matches!$A:$A,0)</f>
        <v/>
      </c>
      <c r="AB3025" s="33" t="n"/>
      <c r="AC3025" s="33" t="n"/>
      <c r="AD3025" s="24" t="n"/>
      <c r="AE3025" s="24" t="n">
        <v>3</v>
      </c>
      <c r="AF3025" s="33" t="n"/>
      <c r="AG3025" s="33" t="n"/>
    </row>
    <row r="3026">
      <c r="A3026" s="24" t="inlineStr">
        <is>
          <t>Barnet|11</t>
        </is>
      </c>
      <c r="B3026" s="24" t="inlineStr">
        <is>
          <t>E3</t>
        </is>
      </c>
      <c r="C3026" s="24" t="inlineStr">
        <is>
          <t>League Two</t>
        </is>
      </c>
      <c r="D3026" s="24" t="inlineStr">
        <is>
          <t>Barnet</t>
        </is>
      </c>
      <c r="E3026" s="24" t="n">
        <v>11</v>
      </c>
      <c r="F3026" s="24" t="n">
        <v>3</v>
      </c>
      <c r="G3026" s="29" t="n">
        <v>46319.625</v>
      </c>
      <c r="H3026" s="24" t="inlineStr">
        <is>
          <t>Oldham</t>
        </is>
      </c>
      <c r="I3026" s="24" t="inlineStr">
        <is>
          <t>H</t>
        </is>
      </c>
      <c r="J3026" s="24" t="inlineStr">
        <is>
          <t>E3-Barnet-Oldham</t>
        </is>
      </c>
      <c r="K3026" s="24" t="n">
        <v>8</v>
      </c>
      <c r="L3026" s="11">
        <f>IF(INDEX(Matches!$X:$X,AA3026)=0,"",IF(I3026="H",INDEX(Matches!$H:$H,AA3026),INDEX(Matches!$I:$I,AA3026)))</f>
        <v/>
      </c>
      <c r="M3026" s="11">
        <f>IF(INDEX(Matches!$X:$X,AA3026)=0,"",IF(I3026="H",INDEX(Matches!$I:$I,AA3026),INDEX(Matches!$H:$H,AA3026)))</f>
        <v/>
      </c>
      <c r="N3026" s="11">
        <f>IF(L3026="","",IF(L3026&gt;M3026,"W",IF(L3026=M3026,"D","L")))</f>
        <v/>
      </c>
      <c r="O3026" s="11">
        <f>IF(L3026="","",IF(L3026&gt;M3026,3,IF(L3026=M3026,1,0)))</f>
        <v/>
      </c>
      <c r="P3026" s="31">
        <f>IF(I3026="H",INDEX(Matches!$L:$L,AA3026),INDEX(Matches!$N:$N,AA3026))</f>
        <v/>
      </c>
      <c r="Q3026" s="31">
        <f>INDEX(Matches!$M:$M,AA3026)</f>
        <v/>
      </c>
      <c r="R3026" s="31">
        <f>IF(I3026="H",INDEX(Matches!$N:$N,AA3026),INDEX(Matches!$L:$L,AA3026))</f>
        <v/>
      </c>
      <c r="S3026" s="33">
        <f>IF(I3026="H",INDEX(Matches!$O:$O,AA3026),INDEX(Matches!$P:$P,AA3026))</f>
        <v/>
      </c>
      <c r="T3026" s="33">
        <f>IF(INDEX(Matches!$J:$J,AA3026)="","",IF(I3026="H",INDEX(Matches!$J:$J,AA3026),INDEX(Matches!$K:$K,AA3026)))</f>
        <v/>
      </c>
      <c r="U3026" s="33">
        <f>IF(INDEX(Matches!$K:$K,AA3026)="","",IF(I3026="H",INDEX(Matches!$K:$K,AA3026),INDEX(Matches!$J:$J,AA3026)))</f>
        <v/>
      </c>
      <c r="V3026" s="30">
        <f>IF(T3026="","",T3026-U3026)</f>
        <v/>
      </c>
      <c r="W3026" s="33">
        <f>IF(I3026="H",INDEX(Matches!$T:$T,AA3026),INDEX(Matches!$U:$U,AA3026))</f>
        <v/>
      </c>
      <c r="X3026" s="11">
        <f>INDEX(Matches!$X:$X,AA3026)</f>
        <v/>
      </c>
      <c r="Y3026" s="30">
        <f>IF(O3026="","",O3026-S3026)</f>
        <v/>
      </c>
      <c r="Z3026" s="30">
        <f>IF(W3026="","",W3026-S3026)</f>
        <v/>
      </c>
      <c r="AA3026" s="24">
        <f>MATCH(J3026,Matches!$A:$A,0)</f>
        <v/>
      </c>
      <c r="AB3026" s="33" t="n"/>
      <c r="AC3026" s="33" t="n">
        <v>1.616804034466481</v>
      </c>
      <c r="AD3026" s="24" t="n"/>
      <c r="AE3026" s="24" t="n">
        <v>4</v>
      </c>
      <c r="AF3026" s="33" t="n"/>
      <c r="AG3026" s="33" t="n"/>
    </row>
    <row r="3027">
      <c r="A3027" s="24" t="inlineStr">
        <is>
          <t>Barnet|12</t>
        </is>
      </c>
      <c r="B3027" s="24" t="inlineStr">
        <is>
          <t>E3</t>
        </is>
      </c>
      <c r="C3027" s="24" t="inlineStr">
        <is>
          <t>League Two</t>
        </is>
      </c>
      <c r="D3027" s="24" t="inlineStr">
        <is>
          <t>Barnet</t>
        </is>
      </c>
      <c r="E3027" s="24" t="n">
        <v>12</v>
      </c>
      <c r="F3027" s="24" t="n">
        <v>3</v>
      </c>
      <c r="G3027" s="29" t="n">
        <v>46322.82291666666</v>
      </c>
      <c r="H3027" s="24" t="inlineStr">
        <is>
          <t>York</t>
        </is>
      </c>
      <c r="I3027" s="24" t="inlineStr">
        <is>
          <t>H</t>
        </is>
      </c>
      <c r="J3027" s="24" t="inlineStr">
        <is>
          <t>E3-Barnet-York</t>
        </is>
      </c>
      <c r="K3027" s="24" t="n">
        <v>7</v>
      </c>
      <c r="L3027" s="11">
        <f>IF(INDEX(Matches!$X:$X,AA3027)=0,"",IF(I3027="H",INDEX(Matches!$H:$H,AA3027),INDEX(Matches!$I:$I,AA3027)))</f>
        <v/>
      </c>
      <c r="M3027" s="11">
        <f>IF(INDEX(Matches!$X:$X,AA3027)=0,"",IF(I3027="H",INDEX(Matches!$I:$I,AA3027),INDEX(Matches!$H:$H,AA3027)))</f>
        <v/>
      </c>
      <c r="N3027" s="11">
        <f>IF(L3027="","",IF(L3027&gt;M3027,"W",IF(L3027=M3027,"D","L")))</f>
        <v/>
      </c>
      <c r="O3027" s="11">
        <f>IF(L3027="","",IF(L3027&gt;M3027,3,IF(L3027=M3027,1,0)))</f>
        <v/>
      </c>
      <c r="P3027" s="31">
        <f>IF(I3027="H",INDEX(Matches!$L:$L,AA3027),INDEX(Matches!$N:$N,AA3027))</f>
        <v/>
      </c>
      <c r="Q3027" s="31">
        <f>INDEX(Matches!$M:$M,AA3027)</f>
        <v/>
      </c>
      <c r="R3027" s="31">
        <f>IF(I3027="H",INDEX(Matches!$N:$N,AA3027),INDEX(Matches!$L:$L,AA3027))</f>
        <v/>
      </c>
      <c r="S3027" s="33">
        <f>IF(I3027="H",INDEX(Matches!$O:$O,AA3027),INDEX(Matches!$P:$P,AA3027))</f>
        <v/>
      </c>
      <c r="T3027" s="33">
        <f>IF(INDEX(Matches!$J:$J,AA3027)="","",IF(I3027="H",INDEX(Matches!$J:$J,AA3027),INDEX(Matches!$K:$K,AA3027)))</f>
        <v/>
      </c>
      <c r="U3027" s="33">
        <f>IF(INDEX(Matches!$K:$K,AA3027)="","",IF(I3027="H",INDEX(Matches!$K:$K,AA3027),INDEX(Matches!$J:$J,AA3027)))</f>
        <v/>
      </c>
      <c r="V3027" s="30">
        <f>IF(T3027="","",T3027-U3027)</f>
        <v/>
      </c>
      <c r="W3027" s="33">
        <f>IF(I3027="H",INDEX(Matches!$T:$T,AA3027),INDEX(Matches!$U:$U,AA3027))</f>
        <v/>
      </c>
      <c r="X3027" s="11">
        <f>INDEX(Matches!$X:$X,AA3027)</f>
        <v/>
      </c>
      <c r="Y3027" s="30">
        <f>IF(O3027="","",O3027-S3027)</f>
        <v/>
      </c>
      <c r="Z3027" s="30">
        <f>IF(W3027="","",W3027-S3027)</f>
        <v/>
      </c>
      <c r="AA3027" s="24">
        <f>MATCH(J3027,Matches!$A:$A,0)</f>
        <v/>
      </c>
      <c r="AB3027" s="33" t="n"/>
      <c r="AC3027" s="33" t="n">
        <v>1.548550605076304</v>
      </c>
      <c r="AD3027" s="24" t="n"/>
      <c r="AE3027" s="24" t="n">
        <v>3</v>
      </c>
      <c r="AF3027" s="33" t="n"/>
      <c r="AG3027" s="33" t="n"/>
    </row>
    <row r="3028">
      <c r="A3028" s="24" t="inlineStr">
        <is>
          <t>Barnet|13</t>
        </is>
      </c>
      <c r="B3028" s="24" t="inlineStr">
        <is>
          <t>E3</t>
        </is>
      </c>
      <c r="C3028" s="24" t="inlineStr">
        <is>
          <t>League Two</t>
        </is>
      </c>
      <c r="D3028" s="24" t="inlineStr">
        <is>
          <t>Barnet</t>
        </is>
      </c>
      <c r="E3028" s="24" t="n">
        <v>13</v>
      </c>
      <c r="F3028" s="24" t="n">
        <v>4</v>
      </c>
      <c r="G3028" s="29" t="n">
        <v>46326.625</v>
      </c>
      <c r="H3028" s="24" t="inlineStr">
        <is>
          <t>Crewe</t>
        </is>
      </c>
      <c r="I3028" s="24" t="inlineStr">
        <is>
          <t>A</t>
        </is>
      </c>
      <c r="J3028" s="24" t="inlineStr">
        <is>
          <t>E3-Crewe-Barnet</t>
        </is>
      </c>
      <c r="K3028" s="24" t="n">
        <v>15</v>
      </c>
      <c r="L3028" s="11">
        <f>IF(INDEX(Matches!$X:$X,AA3028)=0,"",IF(I3028="H",INDEX(Matches!$H:$H,AA3028),INDEX(Matches!$I:$I,AA3028)))</f>
        <v/>
      </c>
      <c r="M3028" s="11">
        <f>IF(INDEX(Matches!$X:$X,AA3028)=0,"",IF(I3028="H",INDEX(Matches!$I:$I,AA3028),INDEX(Matches!$H:$H,AA3028)))</f>
        <v/>
      </c>
      <c r="N3028" s="11">
        <f>IF(L3028="","",IF(L3028&gt;M3028,"W",IF(L3028=M3028,"D","L")))</f>
        <v/>
      </c>
      <c r="O3028" s="11">
        <f>IF(L3028="","",IF(L3028&gt;M3028,3,IF(L3028=M3028,1,0)))</f>
        <v/>
      </c>
      <c r="P3028" s="31">
        <f>IF(I3028="H",INDEX(Matches!$L:$L,AA3028),INDEX(Matches!$N:$N,AA3028))</f>
        <v/>
      </c>
      <c r="Q3028" s="31">
        <f>INDEX(Matches!$M:$M,AA3028)</f>
        <v/>
      </c>
      <c r="R3028" s="31">
        <f>IF(I3028="H",INDEX(Matches!$N:$N,AA3028),INDEX(Matches!$L:$L,AA3028))</f>
        <v/>
      </c>
      <c r="S3028" s="33">
        <f>IF(I3028="H",INDEX(Matches!$O:$O,AA3028),INDEX(Matches!$P:$P,AA3028))</f>
        <v/>
      </c>
      <c r="T3028" s="33">
        <f>IF(INDEX(Matches!$J:$J,AA3028)="","",IF(I3028="H",INDEX(Matches!$J:$J,AA3028),INDEX(Matches!$K:$K,AA3028)))</f>
        <v/>
      </c>
      <c r="U3028" s="33">
        <f>IF(INDEX(Matches!$K:$K,AA3028)="","",IF(I3028="H",INDEX(Matches!$K:$K,AA3028),INDEX(Matches!$J:$J,AA3028)))</f>
        <v/>
      </c>
      <c r="V3028" s="30">
        <f>IF(T3028="","",T3028-U3028)</f>
        <v/>
      </c>
      <c r="W3028" s="33">
        <f>IF(I3028="H",INDEX(Matches!$T:$T,AA3028),INDEX(Matches!$U:$U,AA3028))</f>
        <v/>
      </c>
      <c r="X3028" s="11">
        <f>INDEX(Matches!$X:$X,AA3028)</f>
        <v/>
      </c>
      <c r="Y3028" s="30">
        <f>IF(O3028="","",O3028-S3028)</f>
        <v/>
      </c>
      <c r="Z3028" s="30">
        <f>IF(W3028="","",W3028-S3028)</f>
        <v/>
      </c>
      <c r="AA3028" s="24">
        <f>MATCH(J3028,Matches!$A:$A,0)</f>
        <v/>
      </c>
      <c r="AB3028" s="33" t="n"/>
      <c r="AC3028" s="33" t="n">
        <v>1.358612443117722</v>
      </c>
      <c r="AD3028" s="24" t="n"/>
      <c r="AE3028" s="24" t="n">
        <v>4</v>
      </c>
      <c r="AF3028" s="33" t="n"/>
      <c r="AG3028" s="33" t="n"/>
    </row>
    <row r="3029">
      <c r="A3029" s="24" t="inlineStr">
        <is>
          <t>Barnet|14</t>
        </is>
      </c>
      <c r="B3029" s="24" t="inlineStr">
        <is>
          <t>E3</t>
        </is>
      </c>
      <c r="C3029" s="24" t="inlineStr">
        <is>
          <t>League Two</t>
        </is>
      </c>
      <c r="D3029" s="24" t="inlineStr">
        <is>
          <t>Barnet</t>
        </is>
      </c>
      <c r="E3029" s="24" t="n">
        <v>14</v>
      </c>
      <c r="F3029" s="24" t="n">
        <v>4</v>
      </c>
      <c r="G3029" s="29" t="n">
        <v>46340.625</v>
      </c>
      <c r="H3029" s="24" t="inlineStr">
        <is>
          <t>Walsall</t>
        </is>
      </c>
      <c r="I3029" s="24" t="inlineStr">
        <is>
          <t>A</t>
        </is>
      </c>
      <c r="J3029" s="24" t="inlineStr">
        <is>
          <t>E3-Walsall-Barnet</t>
        </is>
      </c>
      <c r="K3029" s="24" t="n">
        <v>11</v>
      </c>
      <c r="L3029" s="11">
        <f>IF(INDEX(Matches!$X:$X,AA3029)=0,"",IF(I3029="H",INDEX(Matches!$H:$H,AA3029),INDEX(Matches!$I:$I,AA3029)))</f>
        <v/>
      </c>
      <c r="M3029" s="11">
        <f>IF(INDEX(Matches!$X:$X,AA3029)=0,"",IF(I3029="H",INDEX(Matches!$I:$I,AA3029),INDEX(Matches!$H:$H,AA3029)))</f>
        <v/>
      </c>
      <c r="N3029" s="11">
        <f>IF(L3029="","",IF(L3029&gt;M3029,"W",IF(L3029=M3029,"D","L")))</f>
        <v/>
      </c>
      <c r="O3029" s="11">
        <f>IF(L3029="","",IF(L3029&gt;M3029,3,IF(L3029=M3029,1,0)))</f>
        <v/>
      </c>
      <c r="P3029" s="31">
        <f>IF(I3029="H",INDEX(Matches!$L:$L,AA3029),INDEX(Matches!$N:$N,AA3029))</f>
        <v/>
      </c>
      <c r="Q3029" s="31">
        <f>INDEX(Matches!$M:$M,AA3029)</f>
        <v/>
      </c>
      <c r="R3029" s="31">
        <f>IF(I3029="H",INDEX(Matches!$N:$N,AA3029),INDEX(Matches!$L:$L,AA3029))</f>
        <v/>
      </c>
      <c r="S3029" s="33">
        <f>IF(I3029="H",INDEX(Matches!$O:$O,AA3029),INDEX(Matches!$P:$P,AA3029))</f>
        <v/>
      </c>
      <c r="T3029" s="33">
        <f>IF(INDEX(Matches!$J:$J,AA3029)="","",IF(I3029="H",INDEX(Matches!$J:$J,AA3029),INDEX(Matches!$K:$K,AA3029)))</f>
        <v/>
      </c>
      <c r="U3029" s="33">
        <f>IF(INDEX(Matches!$K:$K,AA3029)="","",IF(I3029="H",INDEX(Matches!$K:$K,AA3029),INDEX(Matches!$J:$J,AA3029)))</f>
        <v/>
      </c>
      <c r="V3029" s="30">
        <f>IF(T3029="","",T3029-U3029)</f>
        <v/>
      </c>
      <c r="W3029" s="33">
        <f>IF(I3029="H",INDEX(Matches!$T:$T,AA3029),INDEX(Matches!$U:$U,AA3029))</f>
        <v/>
      </c>
      <c r="X3029" s="11">
        <f>INDEX(Matches!$X:$X,AA3029)</f>
        <v/>
      </c>
      <c r="Y3029" s="30">
        <f>IF(O3029="","",O3029-S3029)</f>
        <v/>
      </c>
      <c r="Z3029" s="30">
        <f>IF(W3029="","",W3029-S3029)</f>
        <v/>
      </c>
      <c r="AA3029" s="24">
        <f>MATCH(J3029,Matches!$A:$A,0)</f>
        <v/>
      </c>
      <c r="AB3029" s="33" t="n"/>
      <c r="AC3029" s="33" t="n">
        <v>1.327344441304133</v>
      </c>
      <c r="AD3029" s="24" t="n"/>
      <c r="AE3029" s="24" t="n">
        <v>4</v>
      </c>
      <c r="AF3029" s="33" t="n"/>
      <c r="AG3029" s="33" t="n"/>
    </row>
    <row r="3030">
      <c r="A3030" s="24" t="inlineStr">
        <is>
          <t>Barnet|15</t>
        </is>
      </c>
      <c r="B3030" s="24" t="inlineStr">
        <is>
          <t>E3</t>
        </is>
      </c>
      <c r="C3030" s="24" t="inlineStr">
        <is>
          <t>League Two</t>
        </is>
      </c>
      <c r="D3030" s="24" t="inlineStr">
        <is>
          <t>Barnet</t>
        </is>
      </c>
      <c r="E3030" s="24" t="n">
        <v>15</v>
      </c>
      <c r="F3030" s="24" t="n">
        <v>4</v>
      </c>
      <c r="G3030" s="29" t="n">
        <v>46347.625</v>
      </c>
      <c r="H3030" s="24" t="inlineStr">
        <is>
          <t>Port Vale</t>
        </is>
      </c>
      <c r="I3030" s="24" t="inlineStr">
        <is>
          <t>H</t>
        </is>
      </c>
      <c r="J3030" s="24" t="inlineStr">
        <is>
          <t>E3-Barnet-PortVale</t>
        </is>
      </c>
      <c r="K3030" s="24" t="n">
        <v>5</v>
      </c>
      <c r="L3030" s="11">
        <f>IF(INDEX(Matches!$X:$X,AA3030)=0,"",IF(I3030="H",INDEX(Matches!$H:$H,AA3030),INDEX(Matches!$I:$I,AA3030)))</f>
        <v/>
      </c>
      <c r="M3030" s="11">
        <f>IF(INDEX(Matches!$X:$X,AA3030)=0,"",IF(I3030="H",INDEX(Matches!$I:$I,AA3030),INDEX(Matches!$H:$H,AA3030)))</f>
        <v/>
      </c>
      <c r="N3030" s="11">
        <f>IF(L3030="","",IF(L3030&gt;M3030,"W",IF(L3030=M3030,"D","L")))</f>
        <v/>
      </c>
      <c r="O3030" s="11">
        <f>IF(L3030="","",IF(L3030&gt;M3030,3,IF(L3030=M3030,1,0)))</f>
        <v/>
      </c>
      <c r="P3030" s="31">
        <f>IF(I3030="H",INDEX(Matches!$L:$L,AA3030),INDEX(Matches!$N:$N,AA3030))</f>
        <v/>
      </c>
      <c r="Q3030" s="31">
        <f>INDEX(Matches!$M:$M,AA3030)</f>
        <v/>
      </c>
      <c r="R3030" s="31">
        <f>IF(I3030="H",INDEX(Matches!$N:$N,AA3030),INDEX(Matches!$L:$L,AA3030))</f>
        <v/>
      </c>
      <c r="S3030" s="33">
        <f>IF(I3030="H",INDEX(Matches!$O:$O,AA3030),INDEX(Matches!$P:$P,AA3030))</f>
        <v/>
      </c>
      <c r="T3030" s="33">
        <f>IF(INDEX(Matches!$J:$J,AA3030)="","",IF(I3030="H",INDEX(Matches!$J:$J,AA3030),INDEX(Matches!$K:$K,AA3030)))</f>
        <v/>
      </c>
      <c r="U3030" s="33">
        <f>IF(INDEX(Matches!$K:$K,AA3030)="","",IF(I3030="H",INDEX(Matches!$K:$K,AA3030),INDEX(Matches!$J:$J,AA3030)))</f>
        <v/>
      </c>
      <c r="V3030" s="30">
        <f>IF(T3030="","",T3030-U3030)</f>
        <v/>
      </c>
      <c r="W3030" s="33">
        <f>IF(I3030="H",INDEX(Matches!$T:$T,AA3030),INDEX(Matches!$U:$U,AA3030))</f>
        <v/>
      </c>
      <c r="X3030" s="11">
        <f>INDEX(Matches!$X:$X,AA3030)</f>
        <v/>
      </c>
      <c r="Y3030" s="30">
        <f>IF(O3030="","",O3030-S3030)</f>
        <v/>
      </c>
      <c r="Z3030" s="30">
        <f>IF(W3030="","",W3030-S3030)</f>
        <v/>
      </c>
      <c r="AA3030" s="24">
        <f>MATCH(J3030,Matches!$A:$A,0)</f>
        <v/>
      </c>
      <c r="AB3030" s="33" t="n"/>
      <c r="AC3030" s="33" t="n">
        <v>1.543809494251392</v>
      </c>
      <c r="AD3030" s="24" t="n"/>
      <c r="AE3030" s="24" t="n">
        <v>4</v>
      </c>
      <c r="AF3030" s="33" t="n"/>
      <c r="AG3030" s="33" t="n"/>
    </row>
    <row r="3031">
      <c r="A3031" s="24" t="inlineStr">
        <is>
          <t>Barnet|16</t>
        </is>
      </c>
      <c r="B3031" s="24" t="inlineStr">
        <is>
          <t>E3</t>
        </is>
      </c>
      <c r="C3031" s="24" t="inlineStr">
        <is>
          <t>League Two</t>
        </is>
      </c>
      <c r="D3031" s="24" t="inlineStr">
        <is>
          <t>Barnet</t>
        </is>
      </c>
      <c r="E3031" s="24" t="n">
        <v>16</v>
      </c>
      <c r="F3031" s="24" t="n">
        <v>4</v>
      </c>
      <c r="G3031" s="29" t="n">
        <v>46350.82291666666</v>
      </c>
      <c r="H3031" s="24" t="inlineStr">
        <is>
          <t>Crawley</t>
        </is>
      </c>
      <c r="I3031" s="24" t="inlineStr">
        <is>
          <t>A</t>
        </is>
      </c>
      <c r="J3031" s="24" t="inlineStr">
        <is>
          <t>E3-Crawley-Barnet</t>
        </is>
      </c>
      <c r="K3031" s="24" t="n">
        <v>21</v>
      </c>
      <c r="L3031" s="11">
        <f>IF(INDEX(Matches!$X:$X,AA3031)=0,"",IF(I3031="H",INDEX(Matches!$H:$H,AA3031),INDEX(Matches!$I:$I,AA3031)))</f>
        <v/>
      </c>
      <c r="M3031" s="11">
        <f>IF(INDEX(Matches!$X:$X,AA3031)=0,"",IF(I3031="H",INDEX(Matches!$I:$I,AA3031),INDEX(Matches!$H:$H,AA3031)))</f>
        <v/>
      </c>
      <c r="N3031" s="11">
        <f>IF(L3031="","",IF(L3031&gt;M3031,"W",IF(L3031=M3031,"D","L")))</f>
        <v/>
      </c>
      <c r="O3031" s="11">
        <f>IF(L3031="","",IF(L3031&gt;M3031,3,IF(L3031=M3031,1,0)))</f>
        <v/>
      </c>
      <c r="P3031" s="31">
        <f>IF(I3031="H",INDEX(Matches!$L:$L,AA3031),INDEX(Matches!$N:$N,AA3031))</f>
        <v/>
      </c>
      <c r="Q3031" s="31">
        <f>INDEX(Matches!$M:$M,AA3031)</f>
        <v/>
      </c>
      <c r="R3031" s="31">
        <f>IF(I3031="H",INDEX(Matches!$N:$N,AA3031),INDEX(Matches!$L:$L,AA3031))</f>
        <v/>
      </c>
      <c r="S3031" s="33">
        <f>IF(I3031="H",INDEX(Matches!$O:$O,AA3031),INDEX(Matches!$P:$P,AA3031))</f>
        <v/>
      </c>
      <c r="T3031" s="33">
        <f>IF(INDEX(Matches!$J:$J,AA3031)="","",IF(I3031="H",INDEX(Matches!$J:$J,AA3031),INDEX(Matches!$K:$K,AA3031)))</f>
        <v/>
      </c>
      <c r="U3031" s="33">
        <f>IF(INDEX(Matches!$K:$K,AA3031)="","",IF(I3031="H",INDEX(Matches!$K:$K,AA3031),INDEX(Matches!$J:$J,AA3031)))</f>
        <v/>
      </c>
      <c r="V3031" s="30">
        <f>IF(T3031="","",T3031-U3031)</f>
        <v/>
      </c>
      <c r="W3031" s="33">
        <f>IF(I3031="H",INDEX(Matches!$T:$T,AA3031),INDEX(Matches!$U:$U,AA3031))</f>
        <v/>
      </c>
      <c r="X3031" s="11">
        <f>INDEX(Matches!$X:$X,AA3031)</f>
        <v/>
      </c>
      <c r="Y3031" s="30">
        <f>IF(O3031="","",O3031-S3031)</f>
        <v/>
      </c>
      <c r="Z3031" s="30">
        <f>IF(W3031="","",W3031-S3031)</f>
        <v/>
      </c>
      <c r="AA3031" s="24">
        <f>MATCH(J3031,Matches!$A:$A,0)</f>
        <v/>
      </c>
      <c r="AB3031" s="33" t="n"/>
      <c r="AC3031" s="33" t="n">
        <v>1.519836364586207</v>
      </c>
      <c r="AD3031" s="24" t="n"/>
      <c r="AE3031" s="24" t="n">
        <v>2</v>
      </c>
      <c r="AF3031" s="33" t="n"/>
      <c r="AG3031" s="33" t="n"/>
    </row>
    <row r="3032">
      <c r="A3032" s="24" t="inlineStr">
        <is>
          <t>Barnet|17</t>
        </is>
      </c>
      <c r="B3032" s="24" t="inlineStr">
        <is>
          <t>E3</t>
        </is>
      </c>
      <c r="C3032" s="24" t="inlineStr">
        <is>
          <t>League Two</t>
        </is>
      </c>
      <c r="D3032" s="24" t="inlineStr">
        <is>
          <t>Barnet</t>
        </is>
      </c>
      <c r="E3032" s="24" t="n">
        <v>17</v>
      </c>
      <c r="F3032" s="24" t="n">
        <v>5</v>
      </c>
      <c r="G3032" s="29" t="n">
        <v>46354.625</v>
      </c>
      <c r="H3032" s="24" t="inlineStr">
        <is>
          <t>Rochdale</t>
        </is>
      </c>
      <c r="I3032" s="24" t="inlineStr">
        <is>
          <t>A</t>
        </is>
      </c>
      <c r="J3032" s="24" t="inlineStr">
        <is>
          <t>E3-Rochdale-Barnet</t>
        </is>
      </c>
      <c r="K3032" s="24" t="n">
        <v>16</v>
      </c>
      <c r="L3032" s="11">
        <f>IF(INDEX(Matches!$X:$X,AA3032)=0,"",IF(I3032="H",INDEX(Matches!$H:$H,AA3032),INDEX(Matches!$I:$I,AA3032)))</f>
        <v/>
      </c>
      <c r="M3032" s="11">
        <f>IF(INDEX(Matches!$X:$X,AA3032)=0,"",IF(I3032="H",INDEX(Matches!$I:$I,AA3032),INDEX(Matches!$H:$H,AA3032)))</f>
        <v/>
      </c>
      <c r="N3032" s="11">
        <f>IF(L3032="","",IF(L3032&gt;M3032,"W",IF(L3032=M3032,"D","L")))</f>
        <v/>
      </c>
      <c r="O3032" s="11">
        <f>IF(L3032="","",IF(L3032&gt;M3032,3,IF(L3032=M3032,1,0)))</f>
        <v/>
      </c>
      <c r="P3032" s="31">
        <f>IF(I3032="H",INDEX(Matches!$L:$L,AA3032),INDEX(Matches!$N:$N,AA3032))</f>
        <v/>
      </c>
      <c r="Q3032" s="31">
        <f>INDEX(Matches!$M:$M,AA3032)</f>
        <v/>
      </c>
      <c r="R3032" s="31">
        <f>IF(I3032="H",INDEX(Matches!$N:$N,AA3032),INDEX(Matches!$L:$L,AA3032))</f>
        <v/>
      </c>
      <c r="S3032" s="33">
        <f>IF(I3032="H",INDEX(Matches!$O:$O,AA3032),INDEX(Matches!$P:$P,AA3032))</f>
        <v/>
      </c>
      <c r="T3032" s="33">
        <f>IF(INDEX(Matches!$J:$J,AA3032)="","",IF(I3032="H",INDEX(Matches!$J:$J,AA3032),INDEX(Matches!$K:$K,AA3032)))</f>
        <v/>
      </c>
      <c r="U3032" s="33">
        <f>IF(INDEX(Matches!$K:$K,AA3032)="","",IF(I3032="H",INDEX(Matches!$K:$K,AA3032),INDEX(Matches!$J:$J,AA3032)))</f>
        <v/>
      </c>
      <c r="V3032" s="30">
        <f>IF(T3032="","",T3032-U3032)</f>
        <v/>
      </c>
      <c r="W3032" s="33">
        <f>IF(I3032="H",INDEX(Matches!$T:$T,AA3032),INDEX(Matches!$U:$U,AA3032))</f>
        <v/>
      </c>
      <c r="X3032" s="11">
        <f>INDEX(Matches!$X:$X,AA3032)</f>
        <v/>
      </c>
      <c r="Y3032" s="30">
        <f>IF(O3032="","",O3032-S3032)</f>
        <v/>
      </c>
      <c r="Z3032" s="30">
        <f>IF(W3032="","",W3032-S3032)</f>
        <v/>
      </c>
      <c r="AA3032" s="24">
        <f>MATCH(J3032,Matches!$A:$A,0)</f>
        <v/>
      </c>
      <c r="AB3032" s="33" t="n"/>
      <c r="AC3032" s="33" t="n">
        <v>1.468192758812008</v>
      </c>
      <c r="AD3032" s="24" t="n"/>
      <c r="AE3032" s="24" t="n">
        <v>5</v>
      </c>
      <c r="AF3032" s="33" t="n"/>
      <c r="AG3032" s="33" t="n"/>
    </row>
    <row r="3033">
      <c r="A3033" s="24" t="inlineStr">
        <is>
          <t>Barnet|18</t>
        </is>
      </c>
      <c r="B3033" s="24" t="inlineStr">
        <is>
          <t>E3</t>
        </is>
      </c>
      <c r="C3033" s="24" t="inlineStr">
        <is>
          <t>League Two</t>
        </is>
      </c>
      <c r="D3033" s="24" t="inlineStr">
        <is>
          <t>Barnet</t>
        </is>
      </c>
      <c r="E3033" s="24" t="n">
        <v>18</v>
      </c>
      <c r="F3033" s="24" t="n">
        <v>5</v>
      </c>
      <c r="G3033" s="29" t="n">
        <v>46357.82291666666</v>
      </c>
      <c r="H3033" s="24" t="inlineStr">
        <is>
          <t>Rotherham</t>
        </is>
      </c>
      <c r="I3033" s="24" t="inlineStr">
        <is>
          <t>H</t>
        </is>
      </c>
      <c r="J3033" s="24" t="inlineStr">
        <is>
          <t>E3-Barnet-Rotherha</t>
        </is>
      </c>
      <c r="K3033" s="24" t="n">
        <v>9</v>
      </c>
      <c r="L3033" s="11">
        <f>IF(INDEX(Matches!$X:$X,AA3033)=0,"",IF(I3033="H",INDEX(Matches!$H:$H,AA3033),INDEX(Matches!$I:$I,AA3033)))</f>
        <v/>
      </c>
      <c r="M3033" s="11">
        <f>IF(INDEX(Matches!$X:$X,AA3033)=0,"",IF(I3033="H",INDEX(Matches!$I:$I,AA3033),INDEX(Matches!$H:$H,AA3033)))</f>
        <v/>
      </c>
      <c r="N3033" s="11">
        <f>IF(L3033="","",IF(L3033&gt;M3033,"W",IF(L3033=M3033,"D","L")))</f>
        <v/>
      </c>
      <c r="O3033" s="11">
        <f>IF(L3033="","",IF(L3033&gt;M3033,3,IF(L3033=M3033,1,0)))</f>
        <v/>
      </c>
      <c r="P3033" s="31">
        <f>IF(I3033="H",INDEX(Matches!$L:$L,AA3033),INDEX(Matches!$N:$N,AA3033))</f>
        <v/>
      </c>
      <c r="Q3033" s="31">
        <f>INDEX(Matches!$M:$M,AA3033)</f>
        <v/>
      </c>
      <c r="R3033" s="31">
        <f>IF(I3033="H",INDEX(Matches!$N:$N,AA3033),INDEX(Matches!$L:$L,AA3033))</f>
        <v/>
      </c>
      <c r="S3033" s="33">
        <f>IF(I3033="H",INDEX(Matches!$O:$O,AA3033),INDEX(Matches!$P:$P,AA3033))</f>
        <v/>
      </c>
      <c r="T3033" s="33">
        <f>IF(INDEX(Matches!$J:$J,AA3033)="","",IF(I3033="H",INDEX(Matches!$J:$J,AA3033),INDEX(Matches!$K:$K,AA3033)))</f>
        <v/>
      </c>
      <c r="U3033" s="33">
        <f>IF(INDEX(Matches!$K:$K,AA3033)="","",IF(I3033="H",INDEX(Matches!$K:$K,AA3033),INDEX(Matches!$J:$J,AA3033)))</f>
        <v/>
      </c>
      <c r="V3033" s="30">
        <f>IF(T3033="","",T3033-U3033)</f>
        <v/>
      </c>
      <c r="W3033" s="33">
        <f>IF(I3033="H",INDEX(Matches!$T:$T,AA3033),INDEX(Matches!$U:$U,AA3033))</f>
        <v/>
      </c>
      <c r="X3033" s="11">
        <f>INDEX(Matches!$X:$X,AA3033)</f>
        <v/>
      </c>
      <c r="Y3033" s="30">
        <f>IF(O3033="","",O3033-S3033)</f>
        <v/>
      </c>
      <c r="Z3033" s="30">
        <f>IF(W3033="","",W3033-S3033)</f>
        <v/>
      </c>
      <c r="AA3033" s="24">
        <f>MATCH(J3033,Matches!$A:$A,0)</f>
        <v/>
      </c>
      <c r="AB3033" s="33" t="n"/>
      <c r="AC3033" s="33" t="n">
        <v>1.627383891159582</v>
      </c>
      <c r="AD3033" s="24" t="n"/>
      <c r="AE3033" s="24" t="n">
        <v>5</v>
      </c>
      <c r="AF3033" s="33" t="n"/>
      <c r="AG3033" s="33" t="n"/>
    </row>
    <row r="3034">
      <c r="A3034" s="24" t="inlineStr">
        <is>
          <t>Barnet|19</t>
        </is>
      </c>
      <c r="B3034" s="24" t="inlineStr">
        <is>
          <t>E3</t>
        </is>
      </c>
      <c r="C3034" s="24" t="inlineStr">
        <is>
          <t>League Two</t>
        </is>
      </c>
      <c r="D3034" s="24" t="inlineStr">
        <is>
          <t>Barnet</t>
        </is>
      </c>
      <c r="E3034" s="24" t="n">
        <v>19</v>
      </c>
      <c r="F3034" s="24" t="n">
        <v>5</v>
      </c>
      <c r="G3034" s="29" t="n">
        <v>46368.625</v>
      </c>
      <c r="H3034" s="24" t="inlineStr">
        <is>
          <t>Northampton</t>
        </is>
      </c>
      <c r="I3034" s="24" t="inlineStr">
        <is>
          <t>H</t>
        </is>
      </c>
      <c r="J3034" s="24" t="inlineStr">
        <is>
          <t>E3-Barnet-Northamp</t>
        </is>
      </c>
      <c r="K3034" s="24" t="n">
        <v>14</v>
      </c>
      <c r="L3034" s="11">
        <f>IF(INDEX(Matches!$X:$X,AA3034)=0,"",IF(I3034="H",INDEX(Matches!$H:$H,AA3034),INDEX(Matches!$I:$I,AA3034)))</f>
        <v/>
      </c>
      <c r="M3034" s="11">
        <f>IF(INDEX(Matches!$X:$X,AA3034)=0,"",IF(I3034="H",INDEX(Matches!$I:$I,AA3034),INDEX(Matches!$H:$H,AA3034)))</f>
        <v/>
      </c>
      <c r="N3034" s="11">
        <f>IF(L3034="","",IF(L3034&gt;M3034,"W",IF(L3034=M3034,"D","L")))</f>
        <v/>
      </c>
      <c r="O3034" s="11">
        <f>IF(L3034="","",IF(L3034&gt;M3034,3,IF(L3034=M3034,1,0)))</f>
        <v/>
      </c>
      <c r="P3034" s="31">
        <f>IF(I3034="H",INDEX(Matches!$L:$L,AA3034),INDEX(Matches!$N:$N,AA3034))</f>
        <v/>
      </c>
      <c r="Q3034" s="31">
        <f>INDEX(Matches!$M:$M,AA3034)</f>
        <v/>
      </c>
      <c r="R3034" s="31">
        <f>IF(I3034="H",INDEX(Matches!$N:$N,AA3034),INDEX(Matches!$L:$L,AA3034))</f>
        <v/>
      </c>
      <c r="S3034" s="33">
        <f>IF(I3034="H",INDEX(Matches!$O:$O,AA3034),INDEX(Matches!$P:$P,AA3034))</f>
        <v/>
      </c>
      <c r="T3034" s="33">
        <f>IF(INDEX(Matches!$J:$J,AA3034)="","",IF(I3034="H",INDEX(Matches!$J:$J,AA3034),INDEX(Matches!$K:$K,AA3034)))</f>
        <v/>
      </c>
      <c r="U3034" s="33">
        <f>IF(INDEX(Matches!$K:$K,AA3034)="","",IF(I3034="H",INDEX(Matches!$K:$K,AA3034),INDEX(Matches!$J:$J,AA3034)))</f>
        <v/>
      </c>
      <c r="V3034" s="30">
        <f>IF(T3034="","",T3034-U3034)</f>
        <v/>
      </c>
      <c r="W3034" s="33">
        <f>IF(I3034="H",INDEX(Matches!$T:$T,AA3034),INDEX(Matches!$U:$U,AA3034))</f>
        <v/>
      </c>
      <c r="X3034" s="11">
        <f>INDEX(Matches!$X:$X,AA3034)</f>
        <v/>
      </c>
      <c r="Y3034" s="30">
        <f>IF(O3034="","",O3034-S3034)</f>
        <v/>
      </c>
      <c r="Z3034" s="30">
        <f>IF(W3034="","",W3034-S3034)</f>
        <v/>
      </c>
      <c r="AA3034" s="24">
        <f>MATCH(J3034,Matches!$A:$A,0)</f>
        <v/>
      </c>
      <c r="AB3034" s="33" t="n"/>
      <c r="AC3034" s="33" t="n">
        <v>1.699091203083507</v>
      </c>
      <c r="AD3034" s="24" t="n"/>
      <c r="AE3034" s="24" t="n">
        <v>5</v>
      </c>
      <c r="AF3034" s="33" t="n"/>
      <c r="AG3034" s="33" t="n"/>
    </row>
    <row r="3035">
      <c r="A3035" s="24" t="inlineStr">
        <is>
          <t>Barnet|20</t>
        </is>
      </c>
      <c r="B3035" s="24" t="inlineStr">
        <is>
          <t>E3</t>
        </is>
      </c>
      <c r="C3035" s="24" t="inlineStr">
        <is>
          <t>League Two</t>
        </is>
      </c>
      <c r="D3035" s="24" t="inlineStr">
        <is>
          <t>Barnet</t>
        </is>
      </c>
      <c r="E3035" s="24" t="n">
        <v>20</v>
      </c>
      <c r="F3035" s="24" t="n">
        <v>5</v>
      </c>
      <c r="G3035" s="29" t="n">
        <v>46375.625</v>
      </c>
      <c r="H3035" s="24" t="inlineStr">
        <is>
          <t>Grimsby</t>
        </is>
      </c>
      <c r="I3035" s="24" t="inlineStr">
        <is>
          <t>A</t>
        </is>
      </c>
      <c r="J3035" s="24" t="inlineStr">
        <is>
          <t>E3-Grimsby-Barnet</t>
        </is>
      </c>
      <c r="K3035" s="24" t="n">
        <v>4</v>
      </c>
      <c r="L3035" s="11">
        <f>IF(INDEX(Matches!$X:$X,AA3035)=0,"",IF(I3035="H",INDEX(Matches!$H:$H,AA3035),INDEX(Matches!$I:$I,AA3035)))</f>
        <v/>
      </c>
      <c r="M3035" s="11">
        <f>IF(INDEX(Matches!$X:$X,AA3035)=0,"",IF(I3035="H",INDEX(Matches!$I:$I,AA3035),INDEX(Matches!$H:$H,AA3035)))</f>
        <v/>
      </c>
      <c r="N3035" s="11">
        <f>IF(L3035="","",IF(L3035&gt;M3035,"W",IF(L3035=M3035,"D","L")))</f>
        <v/>
      </c>
      <c r="O3035" s="11">
        <f>IF(L3035="","",IF(L3035&gt;M3035,3,IF(L3035=M3035,1,0)))</f>
        <v/>
      </c>
      <c r="P3035" s="31">
        <f>IF(I3035="H",INDEX(Matches!$L:$L,AA3035),INDEX(Matches!$N:$N,AA3035))</f>
        <v/>
      </c>
      <c r="Q3035" s="31">
        <f>INDEX(Matches!$M:$M,AA3035)</f>
        <v/>
      </c>
      <c r="R3035" s="31">
        <f>IF(I3035="H",INDEX(Matches!$N:$N,AA3035),INDEX(Matches!$L:$L,AA3035))</f>
        <v/>
      </c>
      <c r="S3035" s="33">
        <f>IF(I3035="H",INDEX(Matches!$O:$O,AA3035),INDEX(Matches!$P:$P,AA3035))</f>
        <v/>
      </c>
      <c r="T3035" s="33">
        <f>IF(INDEX(Matches!$J:$J,AA3035)="","",IF(I3035="H",INDEX(Matches!$J:$J,AA3035),INDEX(Matches!$K:$K,AA3035)))</f>
        <v/>
      </c>
      <c r="U3035" s="33">
        <f>IF(INDEX(Matches!$K:$K,AA3035)="","",IF(I3035="H",INDEX(Matches!$K:$K,AA3035),INDEX(Matches!$J:$J,AA3035)))</f>
        <v/>
      </c>
      <c r="V3035" s="30">
        <f>IF(T3035="","",T3035-U3035)</f>
        <v/>
      </c>
      <c r="W3035" s="33">
        <f>IF(I3035="H",INDEX(Matches!$T:$T,AA3035),INDEX(Matches!$U:$U,AA3035))</f>
        <v/>
      </c>
      <c r="X3035" s="11">
        <f>INDEX(Matches!$X:$X,AA3035)</f>
        <v/>
      </c>
      <c r="Y3035" s="30">
        <f>IF(O3035="","",O3035-S3035)</f>
        <v/>
      </c>
      <c r="Z3035" s="30">
        <f>IF(W3035="","",W3035-S3035)</f>
        <v/>
      </c>
      <c r="AA3035" s="24">
        <f>MATCH(J3035,Matches!$A:$A,0)</f>
        <v/>
      </c>
      <c r="AB3035" s="33" t="n"/>
      <c r="AC3035" s="33" t="n">
        <v>1.244162599568869</v>
      </c>
      <c r="AD3035" s="24" t="n"/>
      <c r="AE3035" s="24" t="n">
        <v>5</v>
      </c>
      <c r="AF3035" s="33" t="n"/>
      <c r="AG3035" s="33" t="n"/>
    </row>
    <row r="3036">
      <c r="A3036" s="24" t="inlineStr">
        <is>
          <t>Barnet|21</t>
        </is>
      </c>
      <c r="B3036" s="24" t="inlineStr">
        <is>
          <t>E3</t>
        </is>
      </c>
      <c r="C3036" s="24" t="inlineStr">
        <is>
          <t>League Two</t>
        </is>
      </c>
      <c r="D3036" s="24" t="inlineStr">
        <is>
          <t>Barnet</t>
        </is>
      </c>
      <c r="E3036" s="24" t="n">
        <v>21</v>
      </c>
      <c r="F3036" s="24" t="n">
        <v>6</v>
      </c>
      <c r="G3036" s="29" t="n">
        <v>46382.625</v>
      </c>
      <c r="H3036" s="24" t="inlineStr">
        <is>
          <t>Colchester</t>
        </is>
      </c>
      <c r="I3036" s="24" t="inlineStr">
        <is>
          <t>H</t>
        </is>
      </c>
      <c r="J3036" s="24" t="inlineStr">
        <is>
          <t>E3-Barnet-Colchest</t>
        </is>
      </c>
      <c r="K3036" s="24" t="n">
        <v>13</v>
      </c>
      <c r="L3036" s="11">
        <f>IF(INDEX(Matches!$X:$X,AA3036)=0,"",IF(I3036="H",INDEX(Matches!$H:$H,AA3036),INDEX(Matches!$I:$I,AA3036)))</f>
        <v/>
      </c>
      <c r="M3036" s="11">
        <f>IF(INDEX(Matches!$X:$X,AA3036)=0,"",IF(I3036="H",INDEX(Matches!$I:$I,AA3036),INDEX(Matches!$H:$H,AA3036)))</f>
        <v/>
      </c>
      <c r="N3036" s="11">
        <f>IF(L3036="","",IF(L3036&gt;M3036,"W",IF(L3036=M3036,"D","L")))</f>
        <v/>
      </c>
      <c r="O3036" s="11">
        <f>IF(L3036="","",IF(L3036&gt;M3036,3,IF(L3036=M3036,1,0)))</f>
        <v/>
      </c>
      <c r="P3036" s="31">
        <f>IF(I3036="H",INDEX(Matches!$L:$L,AA3036),INDEX(Matches!$N:$N,AA3036))</f>
        <v/>
      </c>
      <c r="Q3036" s="31">
        <f>INDEX(Matches!$M:$M,AA3036)</f>
        <v/>
      </c>
      <c r="R3036" s="31">
        <f>IF(I3036="H",INDEX(Matches!$N:$N,AA3036),INDEX(Matches!$L:$L,AA3036))</f>
        <v/>
      </c>
      <c r="S3036" s="33">
        <f>IF(I3036="H",INDEX(Matches!$O:$O,AA3036),INDEX(Matches!$P:$P,AA3036))</f>
        <v/>
      </c>
      <c r="T3036" s="33">
        <f>IF(INDEX(Matches!$J:$J,AA3036)="","",IF(I3036="H",INDEX(Matches!$J:$J,AA3036),INDEX(Matches!$K:$K,AA3036)))</f>
        <v/>
      </c>
      <c r="U3036" s="33">
        <f>IF(INDEX(Matches!$K:$K,AA3036)="","",IF(I3036="H",INDEX(Matches!$K:$K,AA3036),INDEX(Matches!$J:$J,AA3036)))</f>
        <v/>
      </c>
      <c r="V3036" s="30">
        <f>IF(T3036="","",T3036-U3036)</f>
        <v/>
      </c>
      <c r="W3036" s="33">
        <f>IF(I3036="H",INDEX(Matches!$T:$T,AA3036),INDEX(Matches!$U:$U,AA3036))</f>
        <v/>
      </c>
      <c r="X3036" s="11">
        <f>INDEX(Matches!$X:$X,AA3036)</f>
        <v/>
      </c>
      <c r="Y3036" s="30">
        <f>IF(O3036="","",O3036-S3036)</f>
        <v/>
      </c>
      <c r="Z3036" s="30">
        <f>IF(W3036="","",W3036-S3036)</f>
        <v/>
      </c>
      <c r="AA3036" s="24">
        <f>MATCH(J3036,Matches!$A:$A,0)</f>
        <v/>
      </c>
      <c r="AB3036" s="33" t="n"/>
      <c r="AC3036" s="33" t="n">
        <v>1.69288671236205</v>
      </c>
      <c r="AD3036" s="24" t="n"/>
      <c r="AE3036" s="24" t="n">
        <v>6</v>
      </c>
      <c r="AF3036" s="33" t="n"/>
      <c r="AG3036" s="33" t="n"/>
    </row>
    <row r="3037">
      <c r="A3037" s="24" t="inlineStr">
        <is>
          <t>Barnet|22</t>
        </is>
      </c>
      <c r="B3037" s="24" t="inlineStr">
        <is>
          <t>E3</t>
        </is>
      </c>
      <c r="C3037" s="24" t="inlineStr">
        <is>
          <t>League Two</t>
        </is>
      </c>
      <c r="D3037" s="24" t="inlineStr">
        <is>
          <t>Barnet</t>
        </is>
      </c>
      <c r="E3037" s="24" t="n">
        <v>22</v>
      </c>
      <c r="F3037" s="24" t="n">
        <v>6</v>
      </c>
      <c r="G3037" s="29" t="n">
        <v>46385.82291666666</v>
      </c>
      <c r="H3037" s="24" t="inlineStr">
        <is>
          <t>Gillingham</t>
        </is>
      </c>
      <c r="I3037" s="24" t="inlineStr">
        <is>
          <t>A</t>
        </is>
      </c>
      <c r="J3037" s="24" t="inlineStr">
        <is>
          <t>E3-Gillingh-Barnet</t>
        </is>
      </c>
      <c r="K3037" s="24" t="n">
        <v>12</v>
      </c>
      <c r="L3037" s="11">
        <f>IF(INDEX(Matches!$X:$X,AA3037)=0,"",IF(I3037="H",INDEX(Matches!$H:$H,AA3037),INDEX(Matches!$I:$I,AA3037)))</f>
        <v/>
      </c>
      <c r="M3037" s="11">
        <f>IF(INDEX(Matches!$X:$X,AA3037)=0,"",IF(I3037="H",INDEX(Matches!$I:$I,AA3037),INDEX(Matches!$H:$H,AA3037)))</f>
        <v/>
      </c>
      <c r="N3037" s="11">
        <f>IF(L3037="","",IF(L3037&gt;M3037,"W",IF(L3037=M3037,"D","L")))</f>
        <v/>
      </c>
      <c r="O3037" s="11">
        <f>IF(L3037="","",IF(L3037&gt;M3037,3,IF(L3037=M3037,1,0)))</f>
        <v/>
      </c>
      <c r="P3037" s="31">
        <f>IF(I3037="H",INDEX(Matches!$L:$L,AA3037),INDEX(Matches!$N:$N,AA3037))</f>
        <v/>
      </c>
      <c r="Q3037" s="31">
        <f>INDEX(Matches!$M:$M,AA3037)</f>
        <v/>
      </c>
      <c r="R3037" s="31">
        <f>IF(I3037="H",INDEX(Matches!$N:$N,AA3037),INDEX(Matches!$L:$L,AA3037))</f>
        <v/>
      </c>
      <c r="S3037" s="33">
        <f>IF(I3037="H",INDEX(Matches!$O:$O,AA3037),INDEX(Matches!$P:$P,AA3037))</f>
        <v/>
      </c>
      <c r="T3037" s="33">
        <f>IF(INDEX(Matches!$J:$J,AA3037)="","",IF(I3037="H",INDEX(Matches!$J:$J,AA3037),INDEX(Matches!$K:$K,AA3037)))</f>
        <v/>
      </c>
      <c r="U3037" s="33">
        <f>IF(INDEX(Matches!$K:$K,AA3037)="","",IF(I3037="H",INDEX(Matches!$K:$K,AA3037),INDEX(Matches!$J:$J,AA3037)))</f>
        <v/>
      </c>
      <c r="V3037" s="30">
        <f>IF(T3037="","",T3037-U3037)</f>
        <v/>
      </c>
      <c r="W3037" s="33">
        <f>IF(I3037="H",INDEX(Matches!$T:$T,AA3037),INDEX(Matches!$U:$U,AA3037))</f>
        <v/>
      </c>
      <c r="X3037" s="11">
        <f>INDEX(Matches!$X:$X,AA3037)</f>
        <v/>
      </c>
      <c r="Y3037" s="30">
        <f>IF(O3037="","",O3037-S3037)</f>
        <v/>
      </c>
      <c r="Z3037" s="30">
        <f>IF(W3037="","",W3037-S3037)</f>
        <v/>
      </c>
      <c r="AA3037" s="24">
        <f>MATCH(J3037,Matches!$A:$A,0)</f>
        <v/>
      </c>
      <c r="AB3037" s="33" t="n"/>
      <c r="AC3037" s="33" t="n">
        <v>1.362280792572063</v>
      </c>
      <c r="AD3037" s="24" t="n"/>
      <c r="AE3037" s="24" t="n">
        <v>6</v>
      </c>
      <c r="AF3037" s="33" t="n"/>
      <c r="AG3037" s="33" t="n"/>
    </row>
    <row r="3038">
      <c r="A3038" s="24" t="inlineStr">
        <is>
          <t>Barnet|23</t>
        </is>
      </c>
      <c r="B3038" s="24" t="inlineStr">
        <is>
          <t>E3</t>
        </is>
      </c>
      <c r="C3038" s="24" t="inlineStr">
        <is>
          <t>League Two</t>
        </is>
      </c>
      <c r="D3038" s="24" t="inlineStr">
        <is>
          <t>Barnet</t>
        </is>
      </c>
      <c r="E3038" s="24" t="n">
        <v>23</v>
      </c>
      <c r="F3038" s="24" t="n">
        <v>6</v>
      </c>
      <c r="G3038" s="29" t="n">
        <v>46388.625</v>
      </c>
      <c r="H3038" s="24" t="inlineStr">
        <is>
          <t>Newport</t>
        </is>
      </c>
      <c r="I3038" s="24" t="inlineStr">
        <is>
          <t>A</t>
        </is>
      </c>
      <c r="J3038" s="24" t="inlineStr">
        <is>
          <t>E3-Newport-Barnet</t>
        </is>
      </c>
      <c r="K3038" s="24" t="n">
        <v>24</v>
      </c>
      <c r="L3038" s="11">
        <f>IF(INDEX(Matches!$X:$X,AA3038)=0,"",IF(I3038="H",INDEX(Matches!$H:$H,AA3038),INDEX(Matches!$I:$I,AA3038)))</f>
        <v/>
      </c>
      <c r="M3038" s="11">
        <f>IF(INDEX(Matches!$X:$X,AA3038)=0,"",IF(I3038="H",INDEX(Matches!$I:$I,AA3038),INDEX(Matches!$H:$H,AA3038)))</f>
        <v/>
      </c>
      <c r="N3038" s="11">
        <f>IF(L3038="","",IF(L3038&gt;M3038,"W",IF(L3038=M3038,"D","L")))</f>
        <v/>
      </c>
      <c r="O3038" s="11">
        <f>IF(L3038="","",IF(L3038&gt;M3038,3,IF(L3038=M3038,1,0)))</f>
        <v/>
      </c>
      <c r="P3038" s="31">
        <f>IF(I3038="H",INDEX(Matches!$L:$L,AA3038),INDEX(Matches!$N:$N,AA3038))</f>
        <v/>
      </c>
      <c r="Q3038" s="31">
        <f>INDEX(Matches!$M:$M,AA3038)</f>
        <v/>
      </c>
      <c r="R3038" s="31">
        <f>IF(I3038="H",INDEX(Matches!$N:$N,AA3038),INDEX(Matches!$L:$L,AA3038))</f>
        <v/>
      </c>
      <c r="S3038" s="33">
        <f>IF(I3038="H",INDEX(Matches!$O:$O,AA3038),INDEX(Matches!$P:$P,AA3038))</f>
        <v/>
      </c>
      <c r="T3038" s="33">
        <f>IF(INDEX(Matches!$J:$J,AA3038)="","",IF(I3038="H",INDEX(Matches!$J:$J,AA3038),INDEX(Matches!$K:$K,AA3038)))</f>
        <v/>
      </c>
      <c r="U3038" s="33">
        <f>IF(INDEX(Matches!$K:$K,AA3038)="","",IF(I3038="H",INDEX(Matches!$K:$K,AA3038),INDEX(Matches!$J:$J,AA3038)))</f>
        <v/>
      </c>
      <c r="V3038" s="30">
        <f>IF(T3038="","",T3038-U3038)</f>
        <v/>
      </c>
      <c r="W3038" s="33">
        <f>IF(I3038="H",INDEX(Matches!$T:$T,AA3038),INDEX(Matches!$U:$U,AA3038))</f>
        <v/>
      </c>
      <c r="X3038" s="11">
        <f>INDEX(Matches!$X:$X,AA3038)</f>
        <v/>
      </c>
      <c r="Y3038" s="30">
        <f>IF(O3038="","",O3038-S3038)</f>
        <v/>
      </c>
      <c r="Z3038" s="30">
        <f>IF(W3038="","",W3038-S3038)</f>
        <v/>
      </c>
      <c r="AA3038" s="24">
        <f>MATCH(J3038,Matches!$A:$A,0)</f>
        <v/>
      </c>
      <c r="AB3038" s="33" t="n"/>
      <c r="AC3038" s="33" t="n">
        <v>1.59979506262573</v>
      </c>
      <c r="AD3038" s="24" t="n"/>
      <c r="AE3038" s="24" t="n">
        <v>6</v>
      </c>
      <c r="AF3038" s="33" t="n"/>
      <c r="AG3038" s="33" t="n"/>
    </row>
    <row r="3039">
      <c r="A3039" s="24" t="inlineStr">
        <is>
          <t>Barnet|24</t>
        </is>
      </c>
      <c r="B3039" s="24" t="inlineStr">
        <is>
          <t>E3</t>
        </is>
      </c>
      <c r="C3039" s="24" t="inlineStr">
        <is>
          <t>League Two</t>
        </is>
      </c>
      <c r="D3039" s="24" t="inlineStr">
        <is>
          <t>Barnet</t>
        </is>
      </c>
      <c r="E3039" s="24" t="n">
        <v>24</v>
      </c>
      <c r="F3039" s="24" t="n">
        <v>6</v>
      </c>
      <c r="G3039" s="29" t="n">
        <v>46396.52083333334</v>
      </c>
      <c r="H3039" s="24" t="inlineStr">
        <is>
          <t>Grimsby</t>
        </is>
      </c>
      <c r="I3039" s="24" t="inlineStr">
        <is>
          <t>H</t>
        </is>
      </c>
      <c r="J3039" s="24" t="inlineStr">
        <is>
          <t>E3-Barnet-Grimsby</t>
        </is>
      </c>
      <c r="K3039" s="24" t="n">
        <v>4</v>
      </c>
      <c r="L3039" s="11">
        <f>IF(INDEX(Matches!$X:$X,AA3039)=0,"",IF(I3039="H",INDEX(Matches!$H:$H,AA3039),INDEX(Matches!$I:$I,AA3039)))</f>
        <v/>
      </c>
      <c r="M3039" s="11">
        <f>IF(INDEX(Matches!$X:$X,AA3039)=0,"",IF(I3039="H",INDEX(Matches!$I:$I,AA3039),INDEX(Matches!$H:$H,AA3039)))</f>
        <v/>
      </c>
      <c r="N3039" s="11">
        <f>IF(L3039="","",IF(L3039&gt;M3039,"W",IF(L3039=M3039,"D","L")))</f>
        <v/>
      </c>
      <c r="O3039" s="11">
        <f>IF(L3039="","",IF(L3039&gt;M3039,3,IF(L3039=M3039,1,0)))</f>
        <v/>
      </c>
      <c r="P3039" s="31">
        <f>IF(I3039="H",INDEX(Matches!$L:$L,AA3039),INDEX(Matches!$N:$N,AA3039))</f>
        <v/>
      </c>
      <c r="Q3039" s="31">
        <f>INDEX(Matches!$M:$M,AA3039)</f>
        <v/>
      </c>
      <c r="R3039" s="31">
        <f>IF(I3039="H",INDEX(Matches!$N:$N,AA3039),INDEX(Matches!$L:$L,AA3039))</f>
        <v/>
      </c>
      <c r="S3039" s="33">
        <f>IF(I3039="H",INDEX(Matches!$O:$O,AA3039),INDEX(Matches!$P:$P,AA3039))</f>
        <v/>
      </c>
      <c r="T3039" s="33">
        <f>IF(INDEX(Matches!$J:$J,AA3039)="","",IF(I3039="H",INDEX(Matches!$J:$J,AA3039),INDEX(Matches!$K:$K,AA3039)))</f>
        <v/>
      </c>
      <c r="U3039" s="33">
        <f>IF(INDEX(Matches!$K:$K,AA3039)="","",IF(I3039="H",INDEX(Matches!$K:$K,AA3039),INDEX(Matches!$J:$J,AA3039)))</f>
        <v/>
      </c>
      <c r="V3039" s="30">
        <f>IF(T3039="","",T3039-U3039)</f>
        <v/>
      </c>
      <c r="W3039" s="33">
        <f>IF(I3039="H",INDEX(Matches!$T:$T,AA3039),INDEX(Matches!$U:$U,AA3039))</f>
        <v/>
      </c>
      <c r="X3039" s="11">
        <f>INDEX(Matches!$X:$X,AA3039)</f>
        <v/>
      </c>
      <c r="Y3039" s="30">
        <f>IF(O3039="","",O3039-S3039)</f>
        <v/>
      </c>
      <c r="Z3039" s="30">
        <f>IF(W3039="","",W3039-S3039)</f>
        <v/>
      </c>
      <c r="AA3039" s="24">
        <f>MATCH(J3039,Matches!$A:$A,0)</f>
        <v/>
      </c>
      <c r="AB3039" s="33" t="n"/>
      <c r="AC3039" s="33" t="n">
        <v>1.561580966987867</v>
      </c>
      <c r="AD3039" s="24" t="n"/>
      <c r="AE3039" s="24" t="n">
        <v>6</v>
      </c>
      <c r="AF3039" s="33" t="n"/>
      <c r="AG3039" s="33" t="n"/>
    </row>
    <row r="3040">
      <c r="A3040" s="24" t="inlineStr">
        <is>
          <t>Barnet|25</t>
        </is>
      </c>
      <c r="B3040" s="24" t="inlineStr">
        <is>
          <t>E3</t>
        </is>
      </c>
      <c r="C3040" s="24" t="inlineStr">
        <is>
          <t>League Two</t>
        </is>
      </c>
      <c r="D3040" s="24" t="inlineStr">
        <is>
          <t>Barnet</t>
        </is>
      </c>
      <c r="E3040" s="24" t="n">
        <v>25</v>
      </c>
      <c r="F3040" s="24" t="n">
        <v>7</v>
      </c>
      <c r="G3040" s="29" t="n">
        <v>46403.625</v>
      </c>
      <c r="H3040" s="24" t="inlineStr">
        <is>
          <t>Tranmere</t>
        </is>
      </c>
      <c r="I3040" s="24" t="inlineStr">
        <is>
          <t>H</t>
        </is>
      </c>
      <c r="J3040" s="24" t="inlineStr">
        <is>
          <t>E3-Barnet-Tranmere</t>
        </is>
      </c>
      <c r="K3040" s="24" t="n">
        <v>19</v>
      </c>
      <c r="L3040" s="11">
        <f>IF(INDEX(Matches!$X:$X,AA3040)=0,"",IF(I3040="H",INDEX(Matches!$H:$H,AA3040),INDEX(Matches!$I:$I,AA3040)))</f>
        <v/>
      </c>
      <c r="M3040" s="11">
        <f>IF(INDEX(Matches!$X:$X,AA3040)=0,"",IF(I3040="H",INDEX(Matches!$I:$I,AA3040),INDEX(Matches!$H:$H,AA3040)))</f>
        <v/>
      </c>
      <c r="N3040" s="11">
        <f>IF(L3040="","",IF(L3040&gt;M3040,"W",IF(L3040=M3040,"D","L")))</f>
        <v/>
      </c>
      <c r="O3040" s="11">
        <f>IF(L3040="","",IF(L3040&gt;M3040,3,IF(L3040=M3040,1,0)))</f>
        <v/>
      </c>
      <c r="P3040" s="31">
        <f>IF(I3040="H",INDEX(Matches!$L:$L,AA3040),INDEX(Matches!$N:$N,AA3040))</f>
        <v/>
      </c>
      <c r="Q3040" s="31">
        <f>INDEX(Matches!$M:$M,AA3040)</f>
        <v/>
      </c>
      <c r="R3040" s="31">
        <f>IF(I3040="H",INDEX(Matches!$N:$N,AA3040),INDEX(Matches!$L:$L,AA3040))</f>
        <v/>
      </c>
      <c r="S3040" s="33">
        <f>IF(I3040="H",INDEX(Matches!$O:$O,AA3040),INDEX(Matches!$P:$P,AA3040))</f>
        <v/>
      </c>
      <c r="T3040" s="33">
        <f>IF(INDEX(Matches!$J:$J,AA3040)="","",IF(I3040="H",INDEX(Matches!$J:$J,AA3040),INDEX(Matches!$K:$K,AA3040)))</f>
        <v/>
      </c>
      <c r="U3040" s="33">
        <f>IF(INDEX(Matches!$K:$K,AA3040)="","",IF(I3040="H",INDEX(Matches!$K:$K,AA3040),INDEX(Matches!$J:$J,AA3040)))</f>
        <v/>
      </c>
      <c r="V3040" s="30">
        <f>IF(T3040="","",T3040-U3040)</f>
        <v/>
      </c>
      <c r="W3040" s="33">
        <f>IF(I3040="H",INDEX(Matches!$T:$T,AA3040),INDEX(Matches!$U:$U,AA3040))</f>
        <v/>
      </c>
      <c r="X3040" s="11">
        <f>INDEX(Matches!$X:$X,AA3040)</f>
        <v/>
      </c>
      <c r="Y3040" s="30">
        <f>IF(O3040="","",O3040-S3040)</f>
        <v/>
      </c>
      <c r="Z3040" s="30">
        <f>IF(W3040="","",W3040-S3040)</f>
        <v/>
      </c>
      <c r="AA3040" s="24">
        <f>MATCH(J3040,Matches!$A:$A,0)</f>
        <v/>
      </c>
      <c r="AB3040" s="33" t="n"/>
      <c r="AC3040" s="33" t="n">
        <v>1.805457022017624</v>
      </c>
      <c r="AD3040" s="24" t="n"/>
      <c r="AE3040" s="24" t="n">
        <v>7</v>
      </c>
      <c r="AF3040" s="33" t="n"/>
      <c r="AG3040" s="33" t="n"/>
    </row>
    <row r="3041">
      <c r="A3041" s="24" t="inlineStr">
        <is>
          <t>Barnet|26</t>
        </is>
      </c>
      <c r="B3041" s="24" t="inlineStr">
        <is>
          <t>E3</t>
        </is>
      </c>
      <c r="C3041" s="24" t="inlineStr">
        <is>
          <t>League Two</t>
        </is>
      </c>
      <c r="D3041" s="24" t="inlineStr">
        <is>
          <t>Barnet</t>
        </is>
      </c>
      <c r="E3041" s="24" t="n">
        <v>26</v>
      </c>
      <c r="F3041" s="24" t="n">
        <v>7</v>
      </c>
      <c r="G3041" s="29" t="n">
        <v>46406.82291666666</v>
      </c>
      <c r="H3041" s="24" t="inlineStr">
        <is>
          <t>Swindon</t>
        </is>
      </c>
      <c r="I3041" s="24" t="inlineStr">
        <is>
          <t>A</t>
        </is>
      </c>
      <c r="J3041" s="24" t="inlineStr">
        <is>
          <t>E3-Swindon-Barnet</t>
        </is>
      </c>
      <c r="K3041" s="24" t="n">
        <v>10</v>
      </c>
      <c r="L3041" s="11">
        <f>IF(INDEX(Matches!$X:$X,AA3041)=0,"",IF(I3041="H",INDEX(Matches!$H:$H,AA3041),INDEX(Matches!$I:$I,AA3041)))</f>
        <v/>
      </c>
      <c r="M3041" s="11">
        <f>IF(INDEX(Matches!$X:$X,AA3041)=0,"",IF(I3041="H",INDEX(Matches!$I:$I,AA3041),INDEX(Matches!$H:$H,AA3041)))</f>
        <v/>
      </c>
      <c r="N3041" s="11">
        <f>IF(L3041="","",IF(L3041&gt;M3041,"W",IF(L3041=M3041,"D","L")))</f>
        <v/>
      </c>
      <c r="O3041" s="11">
        <f>IF(L3041="","",IF(L3041&gt;M3041,3,IF(L3041=M3041,1,0)))</f>
        <v/>
      </c>
      <c r="P3041" s="31">
        <f>IF(I3041="H",INDEX(Matches!$L:$L,AA3041),INDEX(Matches!$N:$N,AA3041))</f>
        <v/>
      </c>
      <c r="Q3041" s="31">
        <f>INDEX(Matches!$M:$M,AA3041)</f>
        <v/>
      </c>
      <c r="R3041" s="31">
        <f>IF(I3041="H",INDEX(Matches!$N:$N,AA3041),INDEX(Matches!$L:$L,AA3041))</f>
        <v/>
      </c>
      <c r="S3041" s="33">
        <f>IF(I3041="H",INDEX(Matches!$O:$O,AA3041),INDEX(Matches!$P:$P,AA3041))</f>
        <v/>
      </c>
      <c r="T3041" s="33">
        <f>IF(INDEX(Matches!$J:$J,AA3041)="","",IF(I3041="H",INDEX(Matches!$J:$J,AA3041),INDEX(Matches!$K:$K,AA3041)))</f>
        <v/>
      </c>
      <c r="U3041" s="33">
        <f>IF(INDEX(Matches!$K:$K,AA3041)="","",IF(I3041="H",INDEX(Matches!$K:$K,AA3041),INDEX(Matches!$J:$J,AA3041)))</f>
        <v/>
      </c>
      <c r="V3041" s="30">
        <f>IF(T3041="","",T3041-U3041)</f>
        <v/>
      </c>
      <c r="W3041" s="33">
        <f>IF(I3041="H",INDEX(Matches!$T:$T,AA3041),INDEX(Matches!$U:$U,AA3041))</f>
        <v/>
      </c>
      <c r="X3041" s="11">
        <f>INDEX(Matches!$X:$X,AA3041)</f>
        <v/>
      </c>
      <c r="Y3041" s="30">
        <f>IF(O3041="","",O3041-S3041)</f>
        <v/>
      </c>
      <c r="Z3041" s="30">
        <f>IF(W3041="","",W3041-S3041)</f>
        <v/>
      </c>
      <c r="AA3041" s="24">
        <f>MATCH(J3041,Matches!$A:$A,0)</f>
        <v/>
      </c>
      <c r="AB3041" s="33" t="n"/>
      <c r="AC3041" s="33" t="n">
        <v>1.406112143643984</v>
      </c>
      <c r="AD3041" s="24" t="n"/>
      <c r="AE3041" s="24" t="n">
        <v>7</v>
      </c>
      <c r="AF3041" s="33" t="n"/>
      <c r="AG3041" s="33" t="n"/>
    </row>
    <row r="3042">
      <c r="A3042" s="24" t="inlineStr">
        <is>
          <t>Barnet|27</t>
        </is>
      </c>
      <c r="B3042" s="24" t="inlineStr">
        <is>
          <t>E3</t>
        </is>
      </c>
      <c r="C3042" s="24" t="inlineStr">
        <is>
          <t>League Two</t>
        </is>
      </c>
      <c r="D3042" s="24" t="inlineStr">
        <is>
          <t>Barnet</t>
        </is>
      </c>
      <c r="E3042" s="24" t="n">
        <v>27</v>
      </c>
      <c r="F3042" s="24" t="n">
        <v>7</v>
      </c>
      <c r="G3042" s="29" t="n">
        <v>46410.625</v>
      </c>
      <c r="H3042" s="24" t="inlineStr">
        <is>
          <t>Oldham</t>
        </is>
      </c>
      <c r="I3042" s="24" t="inlineStr">
        <is>
          <t>A</t>
        </is>
      </c>
      <c r="J3042" s="24" t="inlineStr">
        <is>
          <t>E3-Oldham-Barnet</t>
        </is>
      </c>
      <c r="K3042" s="24" t="n">
        <v>8</v>
      </c>
      <c r="L3042" s="11">
        <f>IF(INDEX(Matches!$X:$X,AA3042)=0,"",IF(I3042="H",INDEX(Matches!$H:$H,AA3042),INDEX(Matches!$I:$I,AA3042)))</f>
        <v/>
      </c>
      <c r="M3042" s="11">
        <f>IF(INDEX(Matches!$X:$X,AA3042)=0,"",IF(I3042="H",INDEX(Matches!$I:$I,AA3042),INDEX(Matches!$H:$H,AA3042)))</f>
        <v/>
      </c>
      <c r="N3042" s="11">
        <f>IF(L3042="","",IF(L3042&gt;M3042,"W",IF(L3042=M3042,"D","L")))</f>
        <v/>
      </c>
      <c r="O3042" s="11">
        <f>IF(L3042="","",IF(L3042&gt;M3042,3,IF(L3042=M3042,1,0)))</f>
        <v/>
      </c>
      <c r="P3042" s="31">
        <f>IF(I3042="H",INDEX(Matches!$L:$L,AA3042),INDEX(Matches!$N:$N,AA3042))</f>
        <v/>
      </c>
      <c r="Q3042" s="31">
        <f>INDEX(Matches!$M:$M,AA3042)</f>
        <v/>
      </c>
      <c r="R3042" s="31">
        <f>IF(I3042="H",INDEX(Matches!$N:$N,AA3042),INDEX(Matches!$L:$L,AA3042))</f>
        <v/>
      </c>
      <c r="S3042" s="33">
        <f>IF(I3042="H",INDEX(Matches!$O:$O,AA3042),INDEX(Matches!$P:$P,AA3042))</f>
        <v/>
      </c>
      <c r="T3042" s="33">
        <f>IF(INDEX(Matches!$J:$J,AA3042)="","",IF(I3042="H",INDEX(Matches!$J:$J,AA3042),INDEX(Matches!$K:$K,AA3042)))</f>
        <v/>
      </c>
      <c r="U3042" s="33">
        <f>IF(INDEX(Matches!$K:$K,AA3042)="","",IF(I3042="H",INDEX(Matches!$K:$K,AA3042),INDEX(Matches!$J:$J,AA3042)))</f>
        <v/>
      </c>
      <c r="V3042" s="30">
        <f>IF(T3042="","",T3042-U3042)</f>
        <v/>
      </c>
      <c r="W3042" s="33">
        <f>IF(I3042="H",INDEX(Matches!$T:$T,AA3042),INDEX(Matches!$U:$U,AA3042))</f>
        <v/>
      </c>
      <c r="X3042" s="11">
        <f>INDEX(Matches!$X:$X,AA3042)</f>
        <v/>
      </c>
      <c r="Y3042" s="30">
        <f>IF(O3042="","",O3042-S3042)</f>
        <v/>
      </c>
      <c r="Z3042" s="30">
        <f>IF(W3042="","",W3042-S3042)</f>
        <v/>
      </c>
      <c r="AA3042" s="24">
        <f>MATCH(J3042,Matches!$A:$A,0)</f>
        <v/>
      </c>
      <c r="AB3042" s="33" t="n"/>
      <c r="AC3042" s="33" t="n">
        <v>1.30159316160005</v>
      </c>
      <c r="AD3042" s="24" t="n"/>
      <c r="AE3042" s="24" t="n">
        <v>7</v>
      </c>
      <c r="AF3042" s="33" t="n"/>
      <c r="AG3042" s="33" t="n"/>
    </row>
    <row r="3043">
      <c r="A3043" s="24" t="inlineStr">
        <is>
          <t>Barnet|28</t>
        </is>
      </c>
      <c r="B3043" s="24" t="inlineStr">
        <is>
          <t>E3</t>
        </is>
      </c>
      <c r="C3043" s="24" t="inlineStr">
        <is>
          <t>League Two</t>
        </is>
      </c>
      <c r="D3043" s="24" t="inlineStr">
        <is>
          <t>Barnet</t>
        </is>
      </c>
      <c r="E3043" s="24" t="n">
        <v>28</v>
      </c>
      <c r="F3043" s="24" t="n">
        <v>7</v>
      </c>
      <c r="G3043" s="29" t="n">
        <v>46417.625</v>
      </c>
      <c r="H3043" s="24" t="inlineStr">
        <is>
          <t>Crewe</t>
        </is>
      </c>
      <c r="I3043" s="24" t="inlineStr">
        <is>
          <t>H</t>
        </is>
      </c>
      <c r="J3043" s="24" t="inlineStr">
        <is>
          <t>E3-Barnet-Crewe</t>
        </is>
      </c>
      <c r="K3043" s="24" t="n">
        <v>15</v>
      </c>
      <c r="L3043" s="11">
        <f>IF(INDEX(Matches!$X:$X,AA3043)=0,"",IF(I3043="H",INDEX(Matches!$H:$H,AA3043),INDEX(Matches!$I:$I,AA3043)))</f>
        <v/>
      </c>
      <c r="M3043" s="11">
        <f>IF(INDEX(Matches!$X:$X,AA3043)=0,"",IF(I3043="H",INDEX(Matches!$I:$I,AA3043),INDEX(Matches!$H:$H,AA3043)))</f>
        <v/>
      </c>
      <c r="N3043" s="11">
        <f>IF(L3043="","",IF(L3043&gt;M3043,"W",IF(L3043=M3043,"D","L")))</f>
        <v/>
      </c>
      <c r="O3043" s="11">
        <f>IF(L3043="","",IF(L3043&gt;M3043,3,IF(L3043=M3043,1,0)))</f>
        <v/>
      </c>
      <c r="P3043" s="31">
        <f>IF(I3043="H",INDEX(Matches!$L:$L,AA3043),INDEX(Matches!$N:$N,AA3043))</f>
        <v/>
      </c>
      <c r="Q3043" s="31">
        <f>INDEX(Matches!$M:$M,AA3043)</f>
        <v/>
      </c>
      <c r="R3043" s="31">
        <f>IF(I3043="H",INDEX(Matches!$N:$N,AA3043),INDEX(Matches!$L:$L,AA3043))</f>
        <v/>
      </c>
      <c r="S3043" s="33">
        <f>IF(I3043="H",INDEX(Matches!$O:$O,AA3043),INDEX(Matches!$P:$P,AA3043))</f>
        <v/>
      </c>
      <c r="T3043" s="33">
        <f>IF(INDEX(Matches!$J:$J,AA3043)="","",IF(I3043="H",INDEX(Matches!$J:$J,AA3043),INDEX(Matches!$K:$K,AA3043)))</f>
        <v/>
      </c>
      <c r="U3043" s="33">
        <f>IF(INDEX(Matches!$K:$K,AA3043)="","",IF(I3043="H",INDEX(Matches!$K:$K,AA3043),INDEX(Matches!$J:$J,AA3043)))</f>
        <v/>
      </c>
      <c r="V3043" s="30">
        <f>IF(T3043="","",T3043-U3043)</f>
        <v/>
      </c>
      <c r="W3043" s="33">
        <f>IF(I3043="H",INDEX(Matches!$T:$T,AA3043),INDEX(Matches!$U:$U,AA3043))</f>
        <v/>
      </c>
      <c r="X3043" s="11">
        <f>INDEX(Matches!$X:$X,AA3043)</f>
        <v/>
      </c>
      <c r="Y3043" s="30">
        <f>IF(O3043="","",O3043-S3043)</f>
        <v/>
      </c>
      <c r="Z3043" s="30">
        <f>IF(W3043="","",W3043-S3043)</f>
        <v/>
      </c>
      <c r="AA3043" s="24">
        <f>MATCH(J3043,Matches!$A:$A,0)</f>
        <v/>
      </c>
      <c r="AB3043" s="33" t="n"/>
      <c r="AC3043" s="33" t="n">
        <v>1.673516840755964</v>
      </c>
      <c r="AD3043" s="24" t="n"/>
      <c r="AE3043" s="24" t="n">
        <v>7</v>
      </c>
      <c r="AF3043" s="33" t="n"/>
      <c r="AG3043" s="33" t="n"/>
    </row>
    <row r="3044">
      <c r="A3044" s="24" t="inlineStr">
        <is>
          <t>Barnet|29</t>
        </is>
      </c>
      <c r="B3044" s="24" t="inlineStr">
        <is>
          <t>E3</t>
        </is>
      </c>
      <c r="C3044" s="24" t="inlineStr">
        <is>
          <t>League Two</t>
        </is>
      </c>
      <c r="D3044" s="24" t="inlineStr">
        <is>
          <t>Barnet</t>
        </is>
      </c>
      <c r="E3044" s="24" t="n">
        <v>29</v>
      </c>
      <c r="F3044" s="24" t="n">
        <v>8</v>
      </c>
      <c r="G3044" s="29" t="n">
        <v>46424.625</v>
      </c>
      <c r="H3044" s="24" t="inlineStr">
        <is>
          <t>Cheltenham</t>
        </is>
      </c>
      <c r="I3044" s="24" t="inlineStr">
        <is>
          <t>A</t>
        </is>
      </c>
      <c r="J3044" s="24" t="inlineStr">
        <is>
          <t>E3-Cheltenh-Barnet</t>
        </is>
      </c>
      <c r="K3044" s="24" t="n">
        <v>22</v>
      </c>
      <c r="L3044" s="11">
        <f>IF(INDEX(Matches!$X:$X,AA3044)=0,"",IF(I3044="H",INDEX(Matches!$H:$H,AA3044),INDEX(Matches!$I:$I,AA3044)))</f>
        <v/>
      </c>
      <c r="M3044" s="11">
        <f>IF(INDEX(Matches!$X:$X,AA3044)=0,"",IF(I3044="H",INDEX(Matches!$I:$I,AA3044),INDEX(Matches!$H:$H,AA3044)))</f>
        <v/>
      </c>
      <c r="N3044" s="11">
        <f>IF(L3044="","",IF(L3044&gt;M3044,"W",IF(L3044=M3044,"D","L")))</f>
        <v/>
      </c>
      <c r="O3044" s="11">
        <f>IF(L3044="","",IF(L3044&gt;M3044,3,IF(L3044=M3044,1,0)))</f>
        <v/>
      </c>
      <c r="P3044" s="31">
        <f>IF(I3044="H",INDEX(Matches!$L:$L,AA3044),INDEX(Matches!$N:$N,AA3044))</f>
        <v/>
      </c>
      <c r="Q3044" s="31">
        <f>INDEX(Matches!$M:$M,AA3044)</f>
        <v/>
      </c>
      <c r="R3044" s="31">
        <f>IF(I3044="H",INDEX(Matches!$N:$N,AA3044),INDEX(Matches!$L:$L,AA3044))</f>
        <v/>
      </c>
      <c r="S3044" s="33">
        <f>IF(I3044="H",INDEX(Matches!$O:$O,AA3044),INDEX(Matches!$P:$P,AA3044))</f>
        <v/>
      </c>
      <c r="T3044" s="33">
        <f>IF(INDEX(Matches!$J:$J,AA3044)="","",IF(I3044="H",INDEX(Matches!$J:$J,AA3044),INDEX(Matches!$K:$K,AA3044)))</f>
        <v/>
      </c>
      <c r="U3044" s="33">
        <f>IF(INDEX(Matches!$K:$K,AA3044)="","",IF(I3044="H",INDEX(Matches!$K:$K,AA3044),INDEX(Matches!$J:$J,AA3044)))</f>
        <v/>
      </c>
      <c r="V3044" s="30">
        <f>IF(T3044="","",T3044-U3044)</f>
        <v/>
      </c>
      <c r="W3044" s="33">
        <f>IF(I3044="H",INDEX(Matches!$T:$T,AA3044),INDEX(Matches!$U:$U,AA3044))</f>
        <v/>
      </c>
      <c r="X3044" s="11">
        <f>INDEX(Matches!$X:$X,AA3044)</f>
        <v/>
      </c>
      <c r="Y3044" s="30">
        <f>IF(O3044="","",O3044-S3044)</f>
        <v/>
      </c>
      <c r="Z3044" s="30">
        <f>IF(W3044="","",W3044-S3044)</f>
        <v/>
      </c>
      <c r="AA3044" s="24">
        <f>MATCH(J3044,Matches!$A:$A,0)</f>
        <v/>
      </c>
      <c r="AB3044" s="33" t="n"/>
      <c r="AC3044" s="33" t="n">
        <v>1.551429180780809</v>
      </c>
      <c r="AD3044" s="24" t="n"/>
      <c r="AE3044" s="24" t="n">
        <v>8</v>
      </c>
      <c r="AF3044" s="33" t="n"/>
      <c r="AG3044" s="33" t="n"/>
    </row>
    <row r="3045">
      <c r="A3045" s="24" t="inlineStr">
        <is>
          <t>Barnet|30</t>
        </is>
      </c>
      <c r="B3045" s="24" t="inlineStr">
        <is>
          <t>E3</t>
        </is>
      </c>
      <c r="C3045" s="24" t="inlineStr">
        <is>
          <t>League Two</t>
        </is>
      </c>
      <c r="D3045" s="24" t="inlineStr">
        <is>
          <t>Barnet</t>
        </is>
      </c>
      <c r="E3045" s="24" t="n">
        <v>30</v>
      </c>
      <c r="F3045" s="24" t="n">
        <v>8</v>
      </c>
      <c r="G3045" s="29" t="n">
        <v>46427.82291666666</v>
      </c>
      <c r="H3045" s="24" t="inlineStr">
        <is>
          <t>Exeter</t>
        </is>
      </c>
      <c r="I3045" s="24" t="inlineStr">
        <is>
          <t>H</t>
        </is>
      </c>
      <c r="J3045" s="24" t="inlineStr">
        <is>
          <t>E3-Barnet-Exeter</t>
        </is>
      </c>
      <c r="K3045" s="24" t="n">
        <v>17</v>
      </c>
      <c r="L3045" s="11">
        <f>IF(INDEX(Matches!$X:$X,AA3045)=0,"",IF(I3045="H",INDEX(Matches!$H:$H,AA3045),INDEX(Matches!$I:$I,AA3045)))</f>
        <v/>
      </c>
      <c r="M3045" s="11">
        <f>IF(INDEX(Matches!$X:$X,AA3045)=0,"",IF(I3045="H",INDEX(Matches!$I:$I,AA3045),INDEX(Matches!$H:$H,AA3045)))</f>
        <v/>
      </c>
      <c r="N3045" s="11">
        <f>IF(L3045="","",IF(L3045&gt;M3045,"W",IF(L3045=M3045,"D","L")))</f>
        <v/>
      </c>
      <c r="O3045" s="11">
        <f>IF(L3045="","",IF(L3045&gt;M3045,3,IF(L3045=M3045,1,0)))</f>
        <v/>
      </c>
      <c r="P3045" s="31">
        <f>IF(I3045="H",INDEX(Matches!$L:$L,AA3045),INDEX(Matches!$N:$N,AA3045))</f>
        <v/>
      </c>
      <c r="Q3045" s="31">
        <f>INDEX(Matches!$M:$M,AA3045)</f>
        <v/>
      </c>
      <c r="R3045" s="31">
        <f>IF(I3045="H",INDEX(Matches!$N:$N,AA3045),INDEX(Matches!$L:$L,AA3045))</f>
        <v/>
      </c>
      <c r="S3045" s="33">
        <f>IF(I3045="H",INDEX(Matches!$O:$O,AA3045),INDEX(Matches!$P:$P,AA3045))</f>
        <v/>
      </c>
      <c r="T3045" s="33">
        <f>IF(INDEX(Matches!$J:$J,AA3045)="","",IF(I3045="H",INDEX(Matches!$J:$J,AA3045),INDEX(Matches!$K:$K,AA3045)))</f>
        <v/>
      </c>
      <c r="U3045" s="33">
        <f>IF(INDEX(Matches!$K:$K,AA3045)="","",IF(I3045="H",INDEX(Matches!$K:$K,AA3045),INDEX(Matches!$J:$J,AA3045)))</f>
        <v/>
      </c>
      <c r="V3045" s="30">
        <f>IF(T3045="","",T3045-U3045)</f>
        <v/>
      </c>
      <c r="W3045" s="33">
        <f>IF(I3045="H",INDEX(Matches!$T:$T,AA3045),INDEX(Matches!$U:$U,AA3045))</f>
        <v/>
      </c>
      <c r="X3045" s="11">
        <f>INDEX(Matches!$X:$X,AA3045)</f>
        <v/>
      </c>
      <c r="Y3045" s="30">
        <f>IF(O3045="","",O3045-S3045)</f>
        <v/>
      </c>
      <c r="Z3045" s="30">
        <f>IF(W3045="","",W3045-S3045)</f>
        <v/>
      </c>
      <c r="AA3045" s="24">
        <f>MATCH(J3045,Matches!$A:$A,0)</f>
        <v/>
      </c>
      <c r="AB3045" s="33" t="n"/>
      <c r="AC3045" s="33" t="n">
        <v>1.746807666919741</v>
      </c>
      <c r="AD3045" s="24" t="n"/>
      <c r="AE3045" s="24" t="n">
        <v>8</v>
      </c>
      <c r="AF3045" s="33" t="n"/>
      <c r="AG3045" s="33" t="n"/>
    </row>
    <row r="3046">
      <c r="A3046" s="24" t="inlineStr">
        <is>
          <t>Barnet|31</t>
        </is>
      </c>
      <c r="B3046" s="24" t="inlineStr">
        <is>
          <t>E3</t>
        </is>
      </c>
      <c r="C3046" s="24" t="inlineStr">
        <is>
          <t>League Two</t>
        </is>
      </c>
      <c r="D3046" s="24" t="inlineStr">
        <is>
          <t>Barnet</t>
        </is>
      </c>
      <c r="E3046" s="24" t="n">
        <v>31</v>
      </c>
      <c r="F3046" s="24" t="n">
        <v>8</v>
      </c>
      <c r="G3046" s="29" t="n">
        <v>46431.625</v>
      </c>
      <c r="H3046" s="24" t="inlineStr">
        <is>
          <t>Chesterfield</t>
        </is>
      </c>
      <c r="I3046" s="24" t="inlineStr">
        <is>
          <t>H</t>
        </is>
      </c>
      <c r="J3046" s="24" t="inlineStr">
        <is>
          <t>E3-Barnet-Chesterf</t>
        </is>
      </c>
      <c r="K3046" s="24" t="n">
        <v>6</v>
      </c>
      <c r="L3046" s="11">
        <f>IF(INDEX(Matches!$X:$X,AA3046)=0,"",IF(I3046="H",INDEX(Matches!$H:$H,AA3046),INDEX(Matches!$I:$I,AA3046)))</f>
        <v/>
      </c>
      <c r="M3046" s="11">
        <f>IF(INDEX(Matches!$X:$X,AA3046)=0,"",IF(I3046="H",INDEX(Matches!$I:$I,AA3046),INDEX(Matches!$H:$H,AA3046)))</f>
        <v/>
      </c>
      <c r="N3046" s="11">
        <f>IF(L3046="","",IF(L3046&gt;M3046,"W",IF(L3046=M3046,"D","L")))</f>
        <v/>
      </c>
      <c r="O3046" s="11">
        <f>IF(L3046="","",IF(L3046&gt;M3046,3,IF(L3046=M3046,1,0)))</f>
        <v/>
      </c>
      <c r="P3046" s="31">
        <f>IF(I3046="H",INDEX(Matches!$L:$L,AA3046),INDEX(Matches!$N:$N,AA3046))</f>
        <v/>
      </c>
      <c r="Q3046" s="31">
        <f>INDEX(Matches!$M:$M,AA3046)</f>
        <v/>
      </c>
      <c r="R3046" s="31">
        <f>IF(I3046="H",INDEX(Matches!$N:$N,AA3046),INDEX(Matches!$L:$L,AA3046))</f>
        <v/>
      </c>
      <c r="S3046" s="33">
        <f>IF(I3046="H",INDEX(Matches!$O:$O,AA3046),INDEX(Matches!$P:$P,AA3046))</f>
        <v/>
      </c>
      <c r="T3046" s="33">
        <f>IF(INDEX(Matches!$J:$J,AA3046)="","",IF(I3046="H",INDEX(Matches!$J:$J,AA3046),INDEX(Matches!$K:$K,AA3046)))</f>
        <v/>
      </c>
      <c r="U3046" s="33">
        <f>IF(INDEX(Matches!$K:$K,AA3046)="","",IF(I3046="H",INDEX(Matches!$K:$K,AA3046),INDEX(Matches!$J:$J,AA3046)))</f>
        <v/>
      </c>
      <c r="V3046" s="30">
        <f>IF(T3046="","",T3046-U3046)</f>
        <v/>
      </c>
      <c r="W3046" s="33">
        <f>IF(I3046="H",INDEX(Matches!$T:$T,AA3046),INDEX(Matches!$U:$U,AA3046))</f>
        <v/>
      </c>
      <c r="X3046" s="11">
        <f>INDEX(Matches!$X:$X,AA3046)</f>
        <v/>
      </c>
      <c r="Y3046" s="30">
        <f>IF(O3046="","",O3046-S3046)</f>
        <v/>
      </c>
      <c r="Z3046" s="30">
        <f>IF(W3046="","",W3046-S3046)</f>
        <v/>
      </c>
      <c r="AA3046" s="24">
        <f>MATCH(J3046,Matches!$A:$A,0)</f>
        <v/>
      </c>
      <c r="AB3046" s="33" t="n"/>
      <c r="AC3046" s="33" t="n">
        <v>1.511080009832764</v>
      </c>
      <c r="AD3046" s="24" t="n"/>
      <c r="AE3046" s="24" t="n">
        <v>8</v>
      </c>
      <c r="AF3046" s="33" t="n"/>
      <c r="AG3046" s="33" t="n"/>
    </row>
    <row r="3047">
      <c r="A3047" s="24" t="inlineStr">
        <is>
          <t>Barnet|32</t>
        </is>
      </c>
      <c r="B3047" s="24" t="inlineStr">
        <is>
          <t>E3</t>
        </is>
      </c>
      <c r="C3047" s="24" t="inlineStr">
        <is>
          <t>League Two</t>
        </is>
      </c>
      <c r="D3047" s="24" t="inlineStr">
        <is>
          <t>Barnet</t>
        </is>
      </c>
      <c r="E3047" s="24" t="n">
        <v>32</v>
      </c>
      <c r="F3047" s="24" t="n">
        <v>8</v>
      </c>
      <c r="G3047" s="29" t="n">
        <v>46438.625</v>
      </c>
      <c r="H3047" s="24" t="inlineStr">
        <is>
          <t>Accrington</t>
        </is>
      </c>
      <c r="I3047" s="24" t="inlineStr">
        <is>
          <t>A</t>
        </is>
      </c>
      <c r="J3047" s="24" t="inlineStr">
        <is>
          <t>E3-Accringt-Barnet</t>
        </is>
      </c>
      <c r="K3047" s="24" t="n">
        <v>23</v>
      </c>
      <c r="L3047" s="11">
        <f>IF(INDEX(Matches!$X:$X,AA3047)=0,"",IF(I3047="H",INDEX(Matches!$H:$H,AA3047),INDEX(Matches!$I:$I,AA3047)))</f>
        <v/>
      </c>
      <c r="M3047" s="11">
        <f>IF(INDEX(Matches!$X:$X,AA3047)=0,"",IF(I3047="H",INDEX(Matches!$I:$I,AA3047),INDEX(Matches!$H:$H,AA3047)))</f>
        <v/>
      </c>
      <c r="N3047" s="11">
        <f>IF(L3047="","",IF(L3047&gt;M3047,"W",IF(L3047=M3047,"D","L")))</f>
        <v/>
      </c>
      <c r="O3047" s="11">
        <f>IF(L3047="","",IF(L3047&gt;M3047,3,IF(L3047=M3047,1,0)))</f>
        <v/>
      </c>
      <c r="P3047" s="31">
        <f>IF(I3047="H",INDEX(Matches!$L:$L,AA3047),INDEX(Matches!$N:$N,AA3047))</f>
        <v/>
      </c>
      <c r="Q3047" s="31">
        <f>INDEX(Matches!$M:$M,AA3047)</f>
        <v/>
      </c>
      <c r="R3047" s="31">
        <f>IF(I3047="H",INDEX(Matches!$N:$N,AA3047),INDEX(Matches!$L:$L,AA3047))</f>
        <v/>
      </c>
      <c r="S3047" s="33">
        <f>IF(I3047="H",INDEX(Matches!$O:$O,AA3047),INDEX(Matches!$P:$P,AA3047))</f>
        <v/>
      </c>
      <c r="T3047" s="33">
        <f>IF(INDEX(Matches!$J:$J,AA3047)="","",IF(I3047="H",INDEX(Matches!$J:$J,AA3047),INDEX(Matches!$K:$K,AA3047)))</f>
        <v/>
      </c>
      <c r="U3047" s="33">
        <f>IF(INDEX(Matches!$K:$K,AA3047)="","",IF(I3047="H",INDEX(Matches!$K:$K,AA3047),INDEX(Matches!$J:$J,AA3047)))</f>
        <v/>
      </c>
      <c r="V3047" s="30">
        <f>IF(T3047="","",T3047-U3047)</f>
        <v/>
      </c>
      <c r="W3047" s="33">
        <f>IF(I3047="H",INDEX(Matches!$T:$T,AA3047),INDEX(Matches!$U:$U,AA3047))</f>
        <v/>
      </c>
      <c r="X3047" s="11">
        <f>INDEX(Matches!$X:$X,AA3047)</f>
        <v/>
      </c>
      <c r="Y3047" s="30">
        <f>IF(O3047="","",O3047-S3047)</f>
        <v/>
      </c>
      <c r="Z3047" s="30">
        <f>IF(W3047="","",W3047-S3047)</f>
        <v/>
      </c>
      <c r="AA3047" s="24">
        <f>MATCH(J3047,Matches!$A:$A,0)</f>
        <v/>
      </c>
      <c r="AB3047" s="33" t="n"/>
      <c r="AC3047" s="33" t="n">
        <v>1.516830796029054</v>
      </c>
      <c r="AD3047" s="24" t="n"/>
      <c r="AE3047" s="24" t="n">
        <v>8</v>
      </c>
      <c r="AF3047" s="33" t="n"/>
      <c r="AG3047" s="33" t="n"/>
    </row>
    <row r="3048">
      <c r="A3048" s="24" t="inlineStr">
        <is>
          <t>Barnet|33</t>
        </is>
      </c>
      <c r="B3048" s="24" t="inlineStr">
        <is>
          <t>E3</t>
        </is>
      </c>
      <c r="C3048" s="24" t="inlineStr">
        <is>
          <t>League Two</t>
        </is>
      </c>
      <c r="D3048" s="24" t="inlineStr">
        <is>
          <t>Barnet</t>
        </is>
      </c>
      <c r="E3048" s="24" t="n">
        <v>33</v>
      </c>
      <c r="F3048" s="24" t="n">
        <v>9</v>
      </c>
      <c r="G3048" s="29" t="n">
        <v>46445.625</v>
      </c>
      <c r="H3048" s="24" t="inlineStr">
        <is>
          <t>Walsall</t>
        </is>
      </c>
      <c r="I3048" s="24" t="inlineStr">
        <is>
          <t>H</t>
        </is>
      </c>
      <c r="J3048" s="24" t="inlineStr">
        <is>
          <t>E3-Barnet-Walsall</t>
        </is>
      </c>
      <c r="K3048" s="24" t="n">
        <v>11</v>
      </c>
      <c r="L3048" s="11">
        <f>IF(INDEX(Matches!$X:$X,AA3048)=0,"",IF(I3048="H",INDEX(Matches!$H:$H,AA3048),INDEX(Matches!$I:$I,AA3048)))</f>
        <v/>
      </c>
      <c r="M3048" s="11">
        <f>IF(INDEX(Matches!$X:$X,AA3048)=0,"",IF(I3048="H",INDEX(Matches!$I:$I,AA3048),INDEX(Matches!$H:$H,AA3048)))</f>
        <v/>
      </c>
      <c r="N3048" s="11">
        <f>IF(L3048="","",IF(L3048&gt;M3048,"W",IF(L3048=M3048,"D","L")))</f>
        <v/>
      </c>
      <c r="O3048" s="11">
        <f>IF(L3048="","",IF(L3048&gt;M3048,3,IF(L3048=M3048,1,0)))</f>
        <v/>
      </c>
      <c r="P3048" s="31">
        <f>IF(I3048="H",INDEX(Matches!$L:$L,AA3048),INDEX(Matches!$N:$N,AA3048))</f>
        <v/>
      </c>
      <c r="Q3048" s="31">
        <f>INDEX(Matches!$M:$M,AA3048)</f>
        <v/>
      </c>
      <c r="R3048" s="31">
        <f>IF(I3048="H",INDEX(Matches!$N:$N,AA3048),INDEX(Matches!$L:$L,AA3048))</f>
        <v/>
      </c>
      <c r="S3048" s="33">
        <f>IF(I3048="H",INDEX(Matches!$O:$O,AA3048),INDEX(Matches!$P:$P,AA3048))</f>
        <v/>
      </c>
      <c r="T3048" s="33">
        <f>IF(INDEX(Matches!$J:$J,AA3048)="","",IF(I3048="H",INDEX(Matches!$J:$J,AA3048),INDEX(Matches!$K:$K,AA3048)))</f>
        <v/>
      </c>
      <c r="U3048" s="33">
        <f>IF(INDEX(Matches!$K:$K,AA3048)="","",IF(I3048="H",INDEX(Matches!$K:$K,AA3048),INDEX(Matches!$J:$J,AA3048)))</f>
        <v/>
      </c>
      <c r="V3048" s="30">
        <f>IF(T3048="","",T3048-U3048)</f>
        <v/>
      </c>
      <c r="W3048" s="33">
        <f>IF(I3048="H",INDEX(Matches!$T:$T,AA3048),INDEX(Matches!$U:$U,AA3048))</f>
        <v/>
      </c>
      <c r="X3048" s="11">
        <f>INDEX(Matches!$X:$X,AA3048)</f>
        <v/>
      </c>
      <c r="Y3048" s="30">
        <f>IF(O3048="","",O3048-S3048)</f>
        <v/>
      </c>
      <c r="Z3048" s="30">
        <f>IF(W3048="","",W3048-S3048)</f>
        <v/>
      </c>
      <c r="AA3048" s="24">
        <f>MATCH(J3048,Matches!$A:$A,0)</f>
        <v/>
      </c>
      <c r="AB3048" s="33" t="n"/>
      <c r="AC3048" s="33" t="n">
        <v>1.646480852899096</v>
      </c>
      <c r="AD3048" s="24" t="n"/>
      <c r="AE3048" s="24" t="n">
        <v>9</v>
      </c>
      <c r="AF3048" s="33" t="n"/>
      <c r="AG3048" s="33" t="n"/>
    </row>
    <row r="3049">
      <c r="A3049" s="24" t="inlineStr">
        <is>
          <t>Barnet|34</t>
        </is>
      </c>
      <c r="B3049" s="24" t="inlineStr">
        <is>
          <t>E3</t>
        </is>
      </c>
      <c r="C3049" s="24" t="inlineStr">
        <is>
          <t>League Two</t>
        </is>
      </c>
      <c r="D3049" s="24" t="inlineStr">
        <is>
          <t>Barnet</t>
        </is>
      </c>
      <c r="E3049" s="24" t="n">
        <v>34</v>
      </c>
      <c r="F3049" s="24" t="n">
        <v>9</v>
      </c>
      <c r="G3049" s="29" t="n">
        <v>46452.625</v>
      </c>
      <c r="H3049" s="24" t="inlineStr">
        <is>
          <t>Salford</t>
        </is>
      </c>
      <c r="I3049" s="24" t="inlineStr">
        <is>
          <t>A</t>
        </is>
      </c>
      <c r="J3049" s="24" t="inlineStr">
        <is>
          <t>E3-Salford-Barnet</t>
        </is>
      </c>
      <c r="K3049" s="24" t="n">
        <v>1</v>
      </c>
      <c r="L3049" s="11">
        <f>IF(INDEX(Matches!$X:$X,AA3049)=0,"",IF(I3049="H",INDEX(Matches!$H:$H,AA3049),INDEX(Matches!$I:$I,AA3049)))</f>
        <v/>
      </c>
      <c r="M3049" s="11">
        <f>IF(INDEX(Matches!$X:$X,AA3049)=0,"",IF(I3049="H",INDEX(Matches!$I:$I,AA3049),INDEX(Matches!$H:$H,AA3049)))</f>
        <v/>
      </c>
      <c r="N3049" s="11">
        <f>IF(L3049="","",IF(L3049&gt;M3049,"W",IF(L3049=M3049,"D","L")))</f>
        <v/>
      </c>
      <c r="O3049" s="11">
        <f>IF(L3049="","",IF(L3049&gt;M3049,3,IF(L3049=M3049,1,0)))</f>
        <v/>
      </c>
      <c r="P3049" s="31">
        <f>IF(I3049="H",INDEX(Matches!$L:$L,AA3049),INDEX(Matches!$N:$N,AA3049))</f>
        <v/>
      </c>
      <c r="Q3049" s="31">
        <f>INDEX(Matches!$M:$M,AA3049)</f>
        <v/>
      </c>
      <c r="R3049" s="31">
        <f>IF(I3049="H",INDEX(Matches!$N:$N,AA3049),INDEX(Matches!$L:$L,AA3049))</f>
        <v/>
      </c>
      <c r="S3049" s="33">
        <f>IF(I3049="H",INDEX(Matches!$O:$O,AA3049),INDEX(Matches!$P:$P,AA3049))</f>
        <v/>
      </c>
      <c r="T3049" s="33">
        <f>IF(INDEX(Matches!$J:$J,AA3049)="","",IF(I3049="H",INDEX(Matches!$J:$J,AA3049),INDEX(Matches!$K:$K,AA3049)))</f>
        <v/>
      </c>
      <c r="U3049" s="33">
        <f>IF(INDEX(Matches!$K:$K,AA3049)="","",IF(I3049="H",INDEX(Matches!$K:$K,AA3049),INDEX(Matches!$J:$J,AA3049)))</f>
        <v/>
      </c>
      <c r="V3049" s="30">
        <f>IF(T3049="","",T3049-U3049)</f>
        <v/>
      </c>
      <c r="W3049" s="33">
        <f>IF(I3049="H",INDEX(Matches!$T:$T,AA3049),INDEX(Matches!$U:$U,AA3049))</f>
        <v/>
      </c>
      <c r="X3049" s="11">
        <f>INDEX(Matches!$X:$X,AA3049)</f>
        <v/>
      </c>
      <c r="Y3049" s="30">
        <f>IF(O3049="","",O3049-S3049)</f>
        <v/>
      </c>
      <c r="Z3049" s="30">
        <f>IF(W3049="","",W3049-S3049)</f>
        <v/>
      </c>
      <c r="AA3049" s="24">
        <f>MATCH(J3049,Matches!$A:$A,0)</f>
        <v/>
      </c>
      <c r="AB3049" s="33" t="n"/>
      <c r="AC3049" s="33" t="n">
        <v>1.089330761999748</v>
      </c>
      <c r="AD3049" s="24" t="n"/>
      <c r="AE3049" s="24" t="n">
        <v>9</v>
      </c>
      <c r="AF3049" s="33" t="n"/>
      <c r="AG3049" s="33" t="n"/>
    </row>
    <row r="3050">
      <c r="A3050" s="24" t="inlineStr">
        <is>
          <t>Barnet|35</t>
        </is>
      </c>
      <c r="B3050" s="24" t="inlineStr">
        <is>
          <t>E3</t>
        </is>
      </c>
      <c r="C3050" s="24" t="inlineStr">
        <is>
          <t>League Two</t>
        </is>
      </c>
      <c r="D3050" s="24" t="inlineStr">
        <is>
          <t>Barnet</t>
        </is>
      </c>
      <c r="E3050" s="24" t="n">
        <v>35</v>
      </c>
      <c r="F3050" s="24" t="n">
        <v>9</v>
      </c>
      <c r="G3050" s="29" t="n">
        <v>46459.625</v>
      </c>
      <c r="H3050" s="24" t="inlineStr">
        <is>
          <t>Shrewsbury</t>
        </is>
      </c>
      <c r="I3050" s="24" t="inlineStr">
        <is>
          <t>H</t>
        </is>
      </c>
      <c r="J3050" s="24" t="inlineStr">
        <is>
          <t>E3-Barnet-Shrewsbu</t>
        </is>
      </c>
      <c r="K3050" s="24" t="n">
        <v>20</v>
      </c>
      <c r="L3050" s="11">
        <f>IF(INDEX(Matches!$X:$X,AA3050)=0,"",IF(I3050="H",INDEX(Matches!$H:$H,AA3050),INDEX(Matches!$I:$I,AA3050)))</f>
        <v/>
      </c>
      <c r="M3050" s="11">
        <f>IF(INDEX(Matches!$X:$X,AA3050)=0,"",IF(I3050="H",INDEX(Matches!$I:$I,AA3050),INDEX(Matches!$H:$H,AA3050)))</f>
        <v/>
      </c>
      <c r="N3050" s="11">
        <f>IF(L3050="","",IF(L3050&gt;M3050,"W",IF(L3050=M3050,"D","L")))</f>
        <v/>
      </c>
      <c r="O3050" s="11">
        <f>IF(L3050="","",IF(L3050&gt;M3050,3,IF(L3050=M3050,1,0)))</f>
        <v/>
      </c>
      <c r="P3050" s="31">
        <f>IF(I3050="H",INDEX(Matches!$L:$L,AA3050),INDEX(Matches!$N:$N,AA3050))</f>
        <v/>
      </c>
      <c r="Q3050" s="31">
        <f>INDEX(Matches!$M:$M,AA3050)</f>
        <v/>
      </c>
      <c r="R3050" s="31">
        <f>IF(I3050="H",INDEX(Matches!$N:$N,AA3050),INDEX(Matches!$L:$L,AA3050))</f>
        <v/>
      </c>
      <c r="S3050" s="33">
        <f>IF(I3050="H",INDEX(Matches!$O:$O,AA3050),INDEX(Matches!$P:$P,AA3050))</f>
        <v/>
      </c>
      <c r="T3050" s="33">
        <f>IF(INDEX(Matches!$J:$J,AA3050)="","",IF(I3050="H",INDEX(Matches!$J:$J,AA3050),INDEX(Matches!$K:$K,AA3050)))</f>
        <v/>
      </c>
      <c r="U3050" s="33">
        <f>IF(INDEX(Matches!$K:$K,AA3050)="","",IF(I3050="H",INDEX(Matches!$K:$K,AA3050),INDEX(Matches!$J:$J,AA3050)))</f>
        <v/>
      </c>
      <c r="V3050" s="30">
        <f>IF(T3050="","",T3050-U3050)</f>
        <v/>
      </c>
      <c r="W3050" s="33">
        <f>IF(I3050="H",INDEX(Matches!$T:$T,AA3050),INDEX(Matches!$U:$U,AA3050))</f>
        <v/>
      </c>
      <c r="X3050" s="11">
        <f>INDEX(Matches!$X:$X,AA3050)</f>
        <v/>
      </c>
      <c r="Y3050" s="30">
        <f>IF(O3050="","",O3050-S3050)</f>
        <v/>
      </c>
      <c r="Z3050" s="30">
        <f>IF(W3050="","",W3050-S3050)</f>
        <v/>
      </c>
      <c r="AA3050" s="24">
        <f>MATCH(J3050,Matches!$A:$A,0)</f>
        <v/>
      </c>
      <c r="AB3050" s="33" t="n"/>
      <c r="AC3050" s="33" t="n">
        <v>1.750195919106194</v>
      </c>
      <c r="AD3050" s="24" t="n"/>
      <c r="AE3050" s="24" t="n">
        <v>9</v>
      </c>
      <c r="AF3050" s="33" t="n"/>
      <c r="AG3050" s="33" t="n"/>
    </row>
    <row r="3051">
      <c r="A3051" s="24" t="inlineStr">
        <is>
          <t>Barnet|36</t>
        </is>
      </c>
      <c r="B3051" s="24" t="inlineStr">
        <is>
          <t>E3</t>
        </is>
      </c>
      <c r="C3051" s="24" t="inlineStr">
        <is>
          <t>League Two</t>
        </is>
      </c>
      <c r="D3051" s="24" t="inlineStr">
        <is>
          <t>Barnet</t>
        </is>
      </c>
      <c r="E3051" s="24" t="n">
        <v>36</v>
      </c>
      <c r="F3051" s="24" t="n">
        <v>9</v>
      </c>
      <c r="G3051" s="29" t="n">
        <v>46466.625</v>
      </c>
      <c r="H3051" s="24" t="inlineStr">
        <is>
          <t>Port Vale</t>
        </is>
      </c>
      <c r="I3051" s="24" t="inlineStr">
        <is>
          <t>A</t>
        </is>
      </c>
      <c r="J3051" s="24" t="inlineStr">
        <is>
          <t>E3-PortVale-Barnet</t>
        </is>
      </c>
      <c r="K3051" s="24" t="n">
        <v>5</v>
      </c>
      <c r="L3051" s="11">
        <f>IF(INDEX(Matches!$X:$X,AA3051)=0,"",IF(I3051="H",INDEX(Matches!$H:$H,AA3051),INDEX(Matches!$I:$I,AA3051)))</f>
        <v/>
      </c>
      <c r="M3051" s="11">
        <f>IF(INDEX(Matches!$X:$X,AA3051)=0,"",IF(I3051="H",INDEX(Matches!$I:$I,AA3051),INDEX(Matches!$H:$H,AA3051)))</f>
        <v/>
      </c>
      <c r="N3051" s="11">
        <f>IF(L3051="","",IF(L3051&gt;M3051,"W",IF(L3051=M3051,"D","L")))</f>
        <v/>
      </c>
      <c r="O3051" s="11">
        <f>IF(L3051="","",IF(L3051&gt;M3051,3,IF(L3051=M3051,1,0)))</f>
        <v/>
      </c>
      <c r="P3051" s="31">
        <f>IF(I3051="H",INDEX(Matches!$L:$L,AA3051),INDEX(Matches!$N:$N,AA3051))</f>
        <v/>
      </c>
      <c r="Q3051" s="31">
        <f>INDEX(Matches!$M:$M,AA3051)</f>
        <v/>
      </c>
      <c r="R3051" s="31">
        <f>IF(I3051="H",INDEX(Matches!$N:$N,AA3051),INDEX(Matches!$L:$L,AA3051))</f>
        <v/>
      </c>
      <c r="S3051" s="33">
        <f>IF(I3051="H",INDEX(Matches!$O:$O,AA3051),INDEX(Matches!$P:$P,AA3051))</f>
        <v/>
      </c>
      <c r="T3051" s="33">
        <f>IF(INDEX(Matches!$J:$J,AA3051)="","",IF(I3051="H",INDEX(Matches!$J:$J,AA3051),INDEX(Matches!$K:$K,AA3051)))</f>
        <v/>
      </c>
      <c r="U3051" s="33">
        <f>IF(INDEX(Matches!$K:$K,AA3051)="","",IF(I3051="H",INDEX(Matches!$K:$K,AA3051),INDEX(Matches!$J:$J,AA3051)))</f>
        <v/>
      </c>
      <c r="V3051" s="30">
        <f>IF(T3051="","",T3051-U3051)</f>
        <v/>
      </c>
      <c r="W3051" s="33">
        <f>IF(I3051="H",INDEX(Matches!$T:$T,AA3051),INDEX(Matches!$U:$U,AA3051))</f>
        <v/>
      </c>
      <c r="X3051" s="11">
        <f>INDEX(Matches!$X:$X,AA3051)</f>
        <v/>
      </c>
      <c r="Y3051" s="30">
        <f>IF(O3051="","",O3051-S3051)</f>
        <v/>
      </c>
      <c r="Z3051" s="30">
        <f>IF(W3051="","",W3051-S3051)</f>
        <v/>
      </c>
      <c r="AA3051" s="24">
        <f>MATCH(J3051,Matches!$A:$A,0)</f>
        <v/>
      </c>
      <c r="AB3051" s="33" t="n"/>
      <c r="AC3051" s="33" t="n">
        <v>1.234317681855339</v>
      </c>
      <c r="AD3051" s="24" t="n"/>
      <c r="AE3051" s="24" t="n">
        <v>9</v>
      </c>
      <c r="AF3051" s="33" t="n"/>
      <c r="AG3051" s="33" t="n"/>
    </row>
    <row r="3052">
      <c r="A3052" s="24" t="inlineStr">
        <is>
          <t>Barnet|37</t>
        </is>
      </c>
      <c r="B3052" s="24" t="inlineStr">
        <is>
          <t>E3</t>
        </is>
      </c>
      <c r="C3052" s="24" t="inlineStr">
        <is>
          <t>League Two</t>
        </is>
      </c>
      <c r="D3052" s="24" t="inlineStr">
        <is>
          <t>Barnet</t>
        </is>
      </c>
      <c r="E3052" s="24" t="n">
        <v>37</v>
      </c>
      <c r="F3052" s="24" t="n">
        <v>10</v>
      </c>
      <c r="G3052" s="29" t="n">
        <v>46472.625</v>
      </c>
      <c r="H3052" s="24" t="inlineStr">
        <is>
          <t>Newport</t>
        </is>
      </c>
      <c r="I3052" s="24" t="inlineStr">
        <is>
          <t>H</t>
        </is>
      </c>
      <c r="J3052" s="24" t="inlineStr">
        <is>
          <t>E3-Barnet-Newport</t>
        </is>
      </c>
      <c r="K3052" s="24" t="n">
        <v>24</v>
      </c>
      <c r="L3052" s="11">
        <f>IF(INDEX(Matches!$X:$X,AA3052)=0,"",IF(I3052="H",INDEX(Matches!$H:$H,AA3052),INDEX(Matches!$I:$I,AA3052)))</f>
        <v/>
      </c>
      <c r="M3052" s="11">
        <f>IF(INDEX(Matches!$X:$X,AA3052)=0,"",IF(I3052="H",INDEX(Matches!$I:$I,AA3052),INDEX(Matches!$H:$H,AA3052)))</f>
        <v/>
      </c>
      <c r="N3052" s="11">
        <f>IF(L3052="","",IF(L3052&gt;M3052,"W",IF(L3052=M3052,"D","L")))</f>
        <v/>
      </c>
      <c r="O3052" s="11">
        <f>IF(L3052="","",IF(L3052&gt;M3052,3,IF(L3052=M3052,1,0)))</f>
        <v/>
      </c>
      <c r="P3052" s="31">
        <f>IF(I3052="H",INDEX(Matches!$L:$L,AA3052),INDEX(Matches!$N:$N,AA3052))</f>
        <v/>
      </c>
      <c r="Q3052" s="31">
        <f>INDEX(Matches!$M:$M,AA3052)</f>
        <v/>
      </c>
      <c r="R3052" s="31">
        <f>IF(I3052="H",INDEX(Matches!$N:$N,AA3052),INDEX(Matches!$L:$L,AA3052))</f>
        <v/>
      </c>
      <c r="S3052" s="33">
        <f>IF(I3052="H",INDEX(Matches!$O:$O,AA3052),INDEX(Matches!$P:$P,AA3052))</f>
        <v/>
      </c>
      <c r="T3052" s="33">
        <f>IF(INDEX(Matches!$J:$J,AA3052)="","",IF(I3052="H",INDEX(Matches!$J:$J,AA3052),INDEX(Matches!$K:$K,AA3052)))</f>
        <v/>
      </c>
      <c r="U3052" s="33">
        <f>IF(INDEX(Matches!$K:$K,AA3052)="","",IF(I3052="H",INDEX(Matches!$K:$K,AA3052),INDEX(Matches!$J:$J,AA3052)))</f>
        <v/>
      </c>
      <c r="V3052" s="30">
        <f>IF(T3052="","",T3052-U3052)</f>
        <v/>
      </c>
      <c r="W3052" s="33">
        <f>IF(I3052="H",INDEX(Matches!$T:$T,AA3052),INDEX(Matches!$U:$U,AA3052))</f>
        <v/>
      </c>
      <c r="X3052" s="11">
        <f>INDEX(Matches!$X:$X,AA3052)</f>
        <v/>
      </c>
      <c r="Y3052" s="30">
        <f>IF(O3052="","",O3052-S3052)</f>
        <v/>
      </c>
      <c r="Z3052" s="30">
        <f>IF(W3052="","",W3052-S3052)</f>
        <v/>
      </c>
      <c r="AA3052" s="24">
        <f>MATCH(J3052,Matches!$A:$A,0)</f>
        <v/>
      </c>
      <c r="AB3052" s="33" t="n"/>
      <c r="AC3052" s="33" t="n">
        <v>1.90762194731162</v>
      </c>
      <c r="AD3052" s="24" t="n"/>
      <c r="AE3052" s="24" t="n">
        <v>10</v>
      </c>
      <c r="AF3052" s="33" t="n"/>
      <c r="AG3052" s="33" t="n"/>
    </row>
    <row r="3053">
      <c r="A3053" s="24" t="inlineStr">
        <is>
          <t>Barnet|38</t>
        </is>
      </c>
      <c r="B3053" s="24" t="inlineStr">
        <is>
          <t>E3</t>
        </is>
      </c>
      <c r="C3053" s="24" t="inlineStr">
        <is>
          <t>League Two</t>
        </is>
      </c>
      <c r="D3053" s="24" t="inlineStr">
        <is>
          <t>Barnet</t>
        </is>
      </c>
      <c r="E3053" s="24" t="n">
        <v>38</v>
      </c>
      <c r="F3053" s="24" t="n">
        <v>10</v>
      </c>
      <c r="G3053" s="29" t="n">
        <v>46475.625</v>
      </c>
      <c r="H3053" s="24" t="inlineStr">
        <is>
          <t>Colchester</t>
        </is>
      </c>
      <c r="I3053" s="24" t="inlineStr">
        <is>
          <t>A</t>
        </is>
      </c>
      <c r="J3053" s="24" t="inlineStr">
        <is>
          <t>E3-Colchest-Barnet</t>
        </is>
      </c>
      <c r="K3053" s="24" t="n">
        <v>13</v>
      </c>
      <c r="L3053" s="11">
        <f>IF(INDEX(Matches!$X:$X,AA3053)=0,"",IF(I3053="H",INDEX(Matches!$H:$H,AA3053),INDEX(Matches!$I:$I,AA3053)))</f>
        <v/>
      </c>
      <c r="M3053" s="11">
        <f>IF(INDEX(Matches!$X:$X,AA3053)=0,"",IF(I3053="H",INDEX(Matches!$I:$I,AA3053),INDEX(Matches!$H:$H,AA3053)))</f>
        <v/>
      </c>
      <c r="N3053" s="11">
        <f>IF(L3053="","",IF(L3053&gt;M3053,"W",IF(L3053=M3053,"D","L")))</f>
        <v/>
      </c>
      <c r="O3053" s="11">
        <f>IF(L3053="","",IF(L3053&gt;M3053,3,IF(L3053=M3053,1,0)))</f>
        <v/>
      </c>
      <c r="P3053" s="31">
        <f>IF(I3053="H",INDEX(Matches!$L:$L,AA3053),INDEX(Matches!$N:$N,AA3053))</f>
        <v/>
      </c>
      <c r="Q3053" s="31">
        <f>INDEX(Matches!$M:$M,AA3053)</f>
        <v/>
      </c>
      <c r="R3053" s="31">
        <f>IF(I3053="H",INDEX(Matches!$N:$N,AA3053),INDEX(Matches!$L:$L,AA3053))</f>
        <v/>
      </c>
      <c r="S3053" s="33">
        <f>IF(I3053="H",INDEX(Matches!$O:$O,AA3053),INDEX(Matches!$P:$P,AA3053))</f>
        <v/>
      </c>
      <c r="T3053" s="33">
        <f>IF(INDEX(Matches!$J:$J,AA3053)="","",IF(I3053="H",INDEX(Matches!$J:$J,AA3053),INDEX(Matches!$K:$K,AA3053)))</f>
        <v/>
      </c>
      <c r="U3053" s="33">
        <f>IF(INDEX(Matches!$K:$K,AA3053)="","",IF(I3053="H",INDEX(Matches!$K:$K,AA3053),INDEX(Matches!$J:$J,AA3053)))</f>
        <v/>
      </c>
      <c r="V3053" s="30">
        <f>IF(T3053="","",T3053-U3053)</f>
        <v/>
      </c>
      <c r="W3053" s="33">
        <f>IF(I3053="H",INDEX(Matches!$T:$T,AA3053),INDEX(Matches!$U:$U,AA3053))</f>
        <v/>
      </c>
      <c r="X3053" s="11">
        <f>INDEX(Matches!$X:$X,AA3053)</f>
        <v/>
      </c>
      <c r="Y3053" s="30">
        <f>IF(O3053="","",O3053-S3053)</f>
        <v/>
      </c>
      <c r="Z3053" s="30">
        <f>IF(W3053="","",W3053-S3053)</f>
        <v/>
      </c>
      <c r="AA3053" s="24">
        <f>MATCH(J3053,Matches!$A:$A,0)</f>
        <v/>
      </c>
      <c r="AB3053" s="33" t="n"/>
      <c r="AC3053" s="33" t="n">
        <v>1.375910045451165</v>
      </c>
      <c r="AD3053" s="24" t="n"/>
      <c r="AE3053" s="24" t="n">
        <v>10</v>
      </c>
      <c r="AF3053" s="33" t="n"/>
      <c r="AG3053" s="33" t="n"/>
    </row>
    <row r="3054">
      <c r="A3054" s="24" t="inlineStr">
        <is>
          <t>Barnet|39</t>
        </is>
      </c>
      <c r="B3054" s="24" t="inlineStr">
        <is>
          <t>E3</t>
        </is>
      </c>
      <c r="C3054" s="24" t="inlineStr">
        <is>
          <t>League Two</t>
        </is>
      </c>
      <c r="D3054" s="24" t="inlineStr">
        <is>
          <t>Barnet</t>
        </is>
      </c>
      <c r="E3054" s="24" t="n">
        <v>39</v>
      </c>
      <c r="F3054" s="24" t="n">
        <v>10</v>
      </c>
      <c r="G3054" s="29" t="n">
        <v>46480.625</v>
      </c>
      <c r="H3054" s="24" t="inlineStr">
        <is>
          <t>Gillingham</t>
        </is>
      </c>
      <c r="I3054" s="24" t="inlineStr">
        <is>
          <t>H</t>
        </is>
      </c>
      <c r="J3054" s="24" t="inlineStr">
        <is>
          <t>E3-Barnet-Gillingh</t>
        </is>
      </c>
      <c r="K3054" s="24" t="n">
        <v>12</v>
      </c>
      <c r="L3054" s="11">
        <f>IF(INDEX(Matches!$X:$X,AA3054)=0,"",IF(I3054="H",INDEX(Matches!$H:$H,AA3054),INDEX(Matches!$I:$I,AA3054)))</f>
        <v/>
      </c>
      <c r="M3054" s="11">
        <f>IF(INDEX(Matches!$X:$X,AA3054)=0,"",IF(I3054="H",INDEX(Matches!$I:$I,AA3054),INDEX(Matches!$H:$H,AA3054)))</f>
        <v/>
      </c>
      <c r="N3054" s="11">
        <f>IF(L3054="","",IF(L3054&gt;M3054,"W",IF(L3054=M3054,"D","L")))</f>
        <v/>
      </c>
      <c r="O3054" s="11">
        <f>IF(L3054="","",IF(L3054&gt;M3054,3,IF(L3054=M3054,1,0)))</f>
        <v/>
      </c>
      <c r="P3054" s="31">
        <f>IF(I3054="H",INDEX(Matches!$L:$L,AA3054),INDEX(Matches!$N:$N,AA3054))</f>
        <v/>
      </c>
      <c r="Q3054" s="31">
        <f>INDEX(Matches!$M:$M,AA3054)</f>
        <v/>
      </c>
      <c r="R3054" s="31">
        <f>IF(I3054="H",INDEX(Matches!$N:$N,AA3054),INDEX(Matches!$L:$L,AA3054))</f>
        <v/>
      </c>
      <c r="S3054" s="33">
        <f>IF(I3054="H",INDEX(Matches!$O:$O,AA3054),INDEX(Matches!$P:$P,AA3054))</f>
        <v/>
      </c>
      <c r="T3054" s="33">
        <f>IF(INDEX(Matches!$J:$J,AA3054)="","",IF(I3054="H",INDEX(Matches!$J:$J,AA3054),INDEX(Matches!$K:$K,AA3054)))</f>
        <v/>
      </c>
      <c r="U3054" s="33">
        <f>IF(INDEX(Matches!$K:$K,AA3054)="","",IF(I3054="H",INDEX(Matches!$K:$K,AA3054),INDEX(Matches!$J:$J,AA3054)))</f>
        <v/>
      </c>
      <c r="V3054" s="30">
        <f>IF(T3054="","",T3054-U3054)</f>
        <v/>
      </c>
      <c r="W3054" s="33">
        <f>IF(I3054="H",INDEX(Matches!$T:$T,AA3054),INDEX(Matches!$U:$U,AA3054))</f>
        <v/>
      </c>
      <c r="X3054" s="11">
        <f>INDEX(Matches!$X:$X,AA3054)</f>
        <v/>
      </c>
      <c r="Y3054" s="30">
        <f>IF(O3054="","",O3054-S3054)</f>
        <v/>
      </c>
      <c r="Z3054" s="30">
        <f>IF(W3054="","",W3054-S3054)</f>
        <v/>
      </c>
      <c r="AA3054" s="24">
        <f>MATCH(J3054,Matches!$A:$A,0)</f>
        <v/>
      </c>
      <c r="AB3054" s="33" t="n"/>
      <c r="AC3054" s="33" t="n">
        <v>1.675690479635177</v>
      </c>
      <c r="AD3054" s="24" t="n"/>
      <c r="AE3054" s="24" t="n">
        <v>10</v>
      </c>
      <c r="AF3054" s="33" t="n"/>
      <c r="AG3054" s="33" t="n"/>
    </row>
    <row r="3055">
      <c r="A3055" s="24" t="inlineStr">
        <is>
          <t>Barnet|40</t>
        </is>
      </c>
      <c r="B3055" s="24" t="inlineStr">
        <is>
          <t>E3</t>
        </is>
      </c>
      <c r="C3055" s="24" t="inlineStr">
        <is>
          <t>League Two</t>
        </is>
      </c>
      <c r="D3055" s="24" t="inlineStr">
        <is>
          <t>Barnet</t>
        </is>
      </c>
      <c r="E3055" s="24" t="n">
        <v>40</v>
      </c>
      <c r="F3055" s="24" t="n">
        <v>10</v>
      </c>
      <c r="G3055" s="29" t="n">
        <v>46487.625</v>
      </c>
      <c r="H3055" s="24" t="inlineStr">
        <is>
          <t>Northampton</t>
        </is>
      </c>
      <c r="I3055" s="24" t="inlineStr">
        <is>
          <t>A</t>
        </is>
      </c>
      <c r="J3055" s="24" t="inlineStr">
        <is>
          <t>E3-Northamp-Barnet</t>
        </is>
      </c>
      <c r="K3055" s="24" t="n">
        <v>14</v>
      </c>
      <c r="L3055" s="11">
        <f>IF(INDEX(Matches!$X:$X,AA3055)=0,"",IF(I3055="H",INDEX(Matches!$H:$H,AA3055),INDEX(Matches!$I:$I,AA3055)))</f>
        <v/>
      </c>
      <c r="M3055" s="11">
        <f>IF(INDEX(Matches!$X:$X,AA3055)=0,"",IF(I3055="H",INDEX(Matches!$I:$I,AA3055),INDEX(Matches!$H:$H,AA3055)))</f>
        <v/>
      </c>
      <c r="N3055" s="11">
        <f>IF(L3055="","",IF(L3055&gt;M3055,"W",IF(L3055=M3055,"D","L")))</f>
        <v/>
      </c>
      <c r="O3055" s="11">
        <f>IF(L3055="","",IF(L3055&gt;M3055,3,IF(L3055=M3055,1,0)))</f>
        <v/>
      </c>
      <c r="P3055" s="31">
        <f>IF(I3055="H",INDEX(Matches!$L:$L,AA3055),INDEX(Matches!$N:$N,AA3055))</f>
        <v/>
      </c>
      <c r="Q3055" s="31">
        <f>INDEX(Matches!$M:$M,AA3055)</f>
        <v/>
      </c>
      <c r="R3055" s="31">
        <f>IF(I3055="H",INDEX(Matches!$N:$N,AA3055),INDEX(Matches!$L:$L,AA3055))</f>
        <v/>
      </c>
      <c r="S3055" s="33">
        <f>IF(I3055="H",INDEX(Matches!$O:$O,AA3055),INDEX(Matches!$P:$P,AA3055))</f>
        <v/>
      </c>
      <c r="T3055" s="33">
        <f>IF(INDEX(Matches!$J:$J,AA3055)="","",IF(I3055="H",INDEX(Matches!$J:$J,AA3055),INDEX(Matches!$K:$K,AA3055)))</f>
        <v/>
      </c>
      <c r="U3055" s="33">
        <f>IF(INDEX(Matches!$K:$K,AA3055)="","",IF(I3055="H",INDEX(Matches!$K:$K,AA3055),INDEX(Matches!$J:$J,AA3055)))</f>
        <v/>
      </c>
      <c r="V3055" s="30">
        <f>IF(T3055="","",T3055-U3055)</f>
        <v/>
      </c>
      <c r="W3055" s="33">
        <f>IF(I3055="H",INDEX(Matches!$T:$T,AA3055),INDEX(Matches!$U:$U,AA3055))</f>
        <v/>
      </c>
      <c r="X3055" s="11">
        <f>INDEX(Matches!$X:$X,AA3055)</f>
        <v/>
      </c>
      <c r="Y3055" s="30">
        <f>IF(O3055="","",O3055-S3055)</f>
        <v/>
      </c>
      <c r="Z3055" s="30">
        <f>IF(W3055="","",W3055-S3055)</f>
        <v/>
      </c>
      <c r="AA3055" s="24">
        <f>MATCH(J3055,Matches!$A:$A,0)</f>
        <v/>
      </c>
      <c r="AB3055" s="33" t="n"/>
      <c r="AC3055" s="33" t="n">
        <v>1.387585183111537</v>
      </c>
      <c r="AD3055" s="24" t="n"/>
      <c r="AE3055" s="24" t="n">
        <v>10</v>
      </c>
      <c r="AF3055" s="33" t="n"/>
      <c r="AG3055" s="33" t="n"/>
    </row>
    <row r="3056">
      <c r="A3056" s="24" t="inlineStr">
        <is>
          <t>Barnet|41</t>
        </is>
      </c>
      <c r="B3056" s="24" t="inlineStr">
        <is>
          <t>E3</t>
        </is>
      </c>
      <c r="C3056" s="24" t="inlineStr">
        <is>
          <t>League Two</t>
        </is>
      </c>
      <c r="D3056" s="24" t="inlineStr">
        <is>
          <t>Barnet</t>
        </is>
      </c>
      <c r="E3056" s="24" t="n">
        <v>41</v>
      </c>
      <c r="F3056" s="24" t="n">
        <v>11</v>
      </c>
      <c r="G3056" s="29" t="n">
        <v>46490.82291666666</v>
      </c>
      <c r="H3056" s="24" t="inlineStr">
        <is>
          <t>Bristol Rovers</t>
        </is>
      </c>
      <c r="I3056" s="24" t="inlineStr">
        <is>
          <t>H</t>
        </is>
      </c>
      <c r="J3056" s="24" t="inlineStr">
        <is>
          <t>E3-Barnet-BristolR</t>
        </is>
      </c>
      <c r="K3056" s="24" t="n">
        <v>2</v>
      </c>
      <c r="L3056" s="11">
        <f>IF(INDEX(Matches!$X:$X,AA3056)=0,"",IF(I3056="H",INDEX(Matches!$H:$H,AA3056),INDEX(Matches!$I:$I,AA3056)))</f>
        <v/>
      </c>
      <c r="M3056" s="11">
        <f>IF(INDEX(Matches!$X:$X,AA3056)=0,"",IF(I3056="H",INDEX(Matches!$I:$I,AA3056),INDEX(Matches!$H:$H,AA3056)))</f>
        <v/>
      </c>
      <c r="N3056" s="11">
        <f>IF(L3056="","",IF(L3056&gt;M3056,"W",IF(L3056=M3056,"D","L")))</f>
        <v/>
      </c>
      <c r="O3056" s="11">
        <f>IF(L3056="","",IF(L3056&gt;M3056,3,IF(L3056=M3056,1,0)))</f>
        <v/>
      </c>
      <c r="P3056" s="31">
        <f>IF(I3056="H",INDEX(Matches!$L:$L,AA3056),INDEX(Matches!$N:$N,AA3056))</f>
        <v/>
      </c>
      <c r="Q3056" s="31">
        <f>INDEX(Matches!$M:$M,AA3056)</f>
        <v/>
      </c>
      <c r="R3056" s="31">
        <f>IF(I3056="H",INDEX(Matches!$N:$N,AA3056),INDEX(Matches!$L:$L,AA3056))</f>
        <v/>
      </c>
      <c r="S3056" s="33">
        <f>IF(I3056="H",INDEX(Matches!$O:$O,AA3056),INDEX(Matches!$P:$P,AA3056))</f>
        <v/>
      </c>
      <c r="T3056" s="33">
        <f>IF(INDEX(Matches!$J:$J,AA3056)="","",IF(I3056="H",INDEX(Matches!$J:$J,AA3056),INDEX(Matches!$K:$K,AA3056)))</f>
        <v/>
      </c>
      <c r="U3056" s="33">
        <f>IF(INDEX(Matches!$K:$K,AA3056)="","",IF(I3056="H",INDEX(Matches!$K:$K,AA3056),INDEX(Matches!$J:$J,AA3056)))</f>
        <v/>
      </c>
      <c r="V3056" s="30">
        <f>IF(T3056="","",T3056-U3056)</f>
        <v/>
      </c>
      <c r="W3056" s="33">
        <f>IF(I3056="H",INDEX(Matches!$T:$T,AA3056),INDEX(Matches!$U:$U,AA3056))</f>
        <v/>
      </c>
      <c r="X3056" s="11">
        <f>INDEX(Matches!$X:$X,AA3056)</f>
        <v/>
      </c>
      <c r="Y3056" s="30">
        <f>IF(O3056="","",O3056-S3056)</f>
        <v/>
      </c>
      <c r="Z3056" s="30">
        <f>IF(W3056="","",W3056-S3056)</f>
        <v/>
      </c>
      <c r="AA3056" s="24">
        <f>MATCH(J3056,Matches!$A:$A,0)</f>
        <v/>
      </c>
      <c r="AB3056" s="33" t="n"/>
      <c r="AC3056" s="33" t="n">
        <v>1.49396868367447</v>
      </c>
      <c r="AD3056" s="24" t="n"/>
      <c r="AE3056" s="24" t="n">
        <v>11</v>
      </c>
      <c r="AF3056" s="33" t="n"/>
      <c r="AG3056" s="33" t="n"/>
    </row>
    <row r="3057">
      <c r="A3057" s="24" t="inlineStr">
        <is>
          <t>Barnet|42</t>
        </is>
      </c>
      <c r="B3057" s="24" t="inlineStr">
        <is>
          <t>E3</t>
        </is>
      </c>
      <c r="C3057" s="24" t="inlineStr">
        <is>
          <t>League Two</t>
        </is>
      </c>
      <c r="D3057" s="24" t="inlineStr">
        <is>
          <t>Barnet</t>
        </is>
      </c>
      <c r="E3057" s="24" t="n">
        <v>42</v>
      </c>
      <c r="F3057" s="24" t="n">
        <v>11</v>
      </c>
      <c r="G3057" s="29" t="n">
        <v>46494.625</v>
      </c>
      <c r="H3057" s="24" t="inlineStr">
        <is>
          <t>Fleetwood</t>
        </is>
      </c>
      <c r="I3057" s="24" t="inlineStr">
        <is>
          <t>A</t>
        </is>
      </c>
      <c r="J3057" s="24" t="inlineStr">
        <is>
          <t>E3-Fleetwoo-Barnet</t>
        </is>
      </c>
      <c r="K3057" s="24" t="n">
        <v>18</v>
      </c>
      <c r="L3057" s="11">
        <f>IF(INDEX(Matches!$X:$X,AA3057)=0,"",IF(I3057="H",INDEX(Matches!$H:$H,AA3057),INDEX(Matches!$I:$I,AA3057)))</f>
        <v/>
      </c>
      <c r="M3057" s="11">
        <f>IF(INDEX(Matches!$X:$X,AA3057)=0,"",IF(I3057="H",INDEX(Matches!$I:$I,AA3057),INDEX(Matches!$H:$H,AA3057)))</f>
        <v/>
      </c>
      <c r="N3057" s="11">
        <f>IF(L3057="","",IF(L3057&gt;M3057,"W",IF(L3057=M3057,"D","L")))</f>
        <v/>
      </c>
      <c r="O3057" s="11">
        <f>IF(L3057="","",IF(L3057&gt;M3057,3,IF(L3057=M3057,1,0)))</f>
        <v/>
      </c>
      <c r="P3057" s="31">
        <f>IF(I3057="H",INDEX(Matches!$L:$L,AA3057),INDEX(Matches!$N:$N,AA3057))</f>
        <v/>
      </c>
      <c r="Q3057" s="31">
        <f>INDEX(Matches!$M:$M,AA3057)</f>
        <v/>
      </c>
      <c r="R3057" s="31">
        <f>IF(I3057="H",INDEX(Matches!$N:$N,AA3057),INDEX(Matches!$L:$L,AA3057))</f>
        <v/>
      </c>
      <c r="S3057" s="33">
        <f>IF(I3057="H",INDEX(Matches!$O:$O,AA3057),INDEX(Matches!$P:$P,AA3057))</f>
        <v/>
      </c>
      <c r="T3057" s="33">
        <f>IF(INDEX(Matches!$J:$J,AA3057)="","",IF(I3057="H",INDEX(Matches!$J:$J,AA3057),INDEX(Matches!$K:$K,AA3057)))</f>
        <v/>
      </c>
      <c r="U3057" s="33">
        <f>IF(INDEX(Matches!$K:$K,AA3057)="","",IF(I3057="H",INDEX(Matches!$K:$K,AA3057),INDEX(Matches!$J:$J,AA3057)))</f>
        <v/>
      </c>
      <c r="V3057" s="30">
        <f>IF(T3057="","",T3057-U3057)</f>
        <v/>
      </c>
      <c r="W3057" s="33">
        <f>IF(I3057="H",INDEX(Matches!$T:$T,AA3057),INDEX(Matches!$U:$U,AA3057))</f>
        <v/>
      </c>
      <c r="X3057" s="11">
        <f>INDEX(Matches!$X:$X,AA3057)</f>
        <v/>
      </c>
      <c r="Y3057" s="30">
        <f>IF(O3057="","",O3057-S3057)</f>
        <v/>
      </c>
      <c r="Z3057" s="30">
        <f>IF(W3057="","",W3057-S3057)</f>
        <v/>
      </c>
      <c r="AA3057" s="24">
        <f>MATCH(J3057,Matches!$A:$A,0)</f>
        <v/>
      </c>
      <c r="AB3057" s="33" t="n"/>
      <c r="AC3057" s="33" t="n">
        <v>1.472015711065647</v>
      </c>
      <c r="AD3057" s="24" t="n"/>
      <c r="AE3057" s="24" t="n">
        <v>11</v>
      </c>
      <c r="AF3057" s="33" t="n"/>
      <c r="AG3057" s="33" t="n"/>
    </row>
    <row r="3058">
      <c r="A3058" s="24" t="inlineStr">
        <is>
          <t>Barnet|43</t>
        </is>
      </c>
      <c r="B3058" s="24" t="inlineStr">
        <is>
          <t>E3</t>
        </is>
      </c>
      <c r="C3058" s="24" t="inlineStr">
        <is>
          <t>League Two</t>
        </is>
      </c>
      <c r="D3058" s="24" t="inlineStr">
        <is>
          <t>Barnet</t>
        </is>
      </c>
      <c r="E3058" s="24" t="n">
        <v>43</v>
      </c>
      <c r="F3058" s="24" t="n">
        <v>11</v>
      </c>
      <c r="G3058" s="29" t="n">
        <v>46501.625</v>
      </c>
      <c r="H3058" s="24" t="inlineStr">
        <is>
          <t>Crawley</t>
        </is>
      </c>
      <c r="I3058" s="24" t="inlineStr">
        <is>
          <t>H</t>
        </is>
      </c>
      <c r="J3058" s="24" t="inlineStr">
        <is>
          <t>E3-Barnet-Crawley</t>
        </is>
      </c>
      <c r="K3058" s="24" t="n">
        <v>21</v>
      </c>
      <c r="L3058" s="11">
        <f>IF(INDEX(Matches!$X:$X,AA3058)=0,"",IF(I3058="H",INDEX(Matches!$H:$H,AA3058),INDEX(Matches!$I:$I,AA3058)))</f>
        <v/>
      </c>
      <c r="M3058" s="11">
        <f>IF(INDEX(Matches!$X:$X,AA3058)=0,"",IF(I3058="H",INDEX(Matches!$I:$I,AA3058),INDEX(Matches!$H:$H,AA3058)))</f>
        <v/>
      </c>
      <c r="N3058" s="11">
        <f>IF(L3058="","",IF(L3058&gt;M3058,"W",IF(L3058=M3058,"D","L")))</f>
        <v/>
      </c>
      <c r="O3058" s="11">
        <f>IF(L3058="","",IF(L3058&gt;M3058,3,IF(L3058=M3058,1,0)))</f>
        <v/>
      </c>
      <c r="P3058" s="31">
        <f>IF(I3058="H",INDEX(Matches!$L:$L,AA3058),INDEX(Matches!$N:$N,AA3058))</f>
        <v/>
      </c>
      <c r="Q3058" s="31">
        <f>INDEX(Matches!$M:$M,AA3058)</f>
        <v/>
      </c>
      <c r="R3058" s="31">
        <f>IF(I3058="H",INDEX(Matches!$N:$N,AA3058),INDEX(Matches!$L:$L,AA3058))</f>
        <v/>
      </c>
      <c r="S3058" s="33">
        <f>IF(I3058="H",INDEX(Matches!$O:$O,AA3058),INDEX(Matches!$P:$P,AA3058))</f>
        <v/>
      </c>
      <c r="T3058" s="33">
        <f>IF(INDEX(Matches!$J:$J,AA3058)="","",IF(I3058="H",INDEX(Matches!$J:$J,AA3058),INDEX(Matches!$K:$K,AA3058)))</f>
        <v/>
      </c>
      <c r="U3058" s="33">
        <f>IF(INDEX(Matches!$K:$K,AA3058)="","",IF(I3058="H",INDEX(Matches!$K:$K,AA3058),INDEX(Matches!$J:$J,AA3058)))</f>
        <v/>
      </c>
      <c r="V3058" s="30">
        <f>IF(T3058="","",T3058-U3058)</f>
        <v/>
      </c>
      <c r="W3058" s="33">
        <f>IF(I3058="H",INDEX(Matches!$T:$T,AA3058),INDEX(Matches!$U:$U,AA3058))</f>
        <v/>
      </c>
      <c r="X3058" s="11">
        <f>INDEX(Matches!$X:$X,AA3058)</f>
        <v/>
      </c>
      <c r="Y3058" s="30">
        <f>IF(O3058="","",O3058-S3058)</f>
        <v/>
      </c>
      <c r="Z3058" s="30">
        <f>IF(W3058="","",W3058-S3058)</f>
        <v/>
      </c>
      <c r="AA3058" s="24">
        <f>MATCH(J3058,Matches!$A:$A,0)</f>
        <v/>
      </c>
      <c r="AB3058" s="33" t="n"/>
      <c r="AC3058" s="33" t="n">
        <v>1.838094395409079</v>
      </c>
      <c r="AD3058" s="24" t="n"/>
      <c r="AE3058" s="24" t="n">
        <v>11</v>
      </c>
      <c r="AF3058" s="33" t="n"/>
      <c r="AG3058" s="33" t="n"/>
    </row>
    <row r="3059">
      <c r="A3059" s="24" t="inlineStr">
        <is>
          <t>Barnet|44</t>
        </is>
      </c>
      <c r="B3059" s="24" t="inlineStr">
        <is>
          <t>E3</t>
        </is>
      </c>
      <c r="C3059" s="24" t="inlineStr">
        <is>
          <t>League Two</t>
        </is>
      </c>
      <c r="D3059" s="24" t="inlineStr">
        <is>
          <t>Barnet</t>
        </is>
      </c>
      <c r="E3059" s="24" t="n">
        <v>44</v>
      </c>
      <c r="F3059" s="24" t="n">
        <v>11</v>
      </c>
      <c r="G3059" s="29" t="n">
        <v>46504.82291666666</v>
      </c>
      <c r="H3059" s="24" t="inlineStr">
        <is>
          <t>York</t>
        </is>
      </c>
      <c r="I3059" s="24" t="inlineStr">
        <is>
          <t>A</t>
        </is>
      </c>
      <c r="J3059" s="24" t="inlineStr">
        <is>
          <t>E3-York-Barnet</t>
        </is>
      </c>
      <c r="K3059" s="24" t="n">
        <v>7</v>
      </c>
      <c r="L3059" s="11">
        <f>IF(INDEX(Matches!$X:$X,AA3059)=0,"",IF(I3059="H",INDEX(Matches!$H:$H,AA3059),INDEX(Matches!$I:$I,AA3059)))</f>
        <v/>
      </c>
      <c r="M3059" s="11">
        <f>IF(INDEX(Matches!$X:$X,AA3059)=0,"",IF(I3059="H",INDEX(Matches!$I:$I,AA3059),INDEX(Matches!$H:$H,AA3059)))</f>
        <v/>
      </c>
      <c r="N3059" s="11">
        <f>IF(L3059="","",IF(L3059&gt;M3059,"W",IF(L3059=M3059,"D","L")))</f>
        <v/>
      </c>
      <c r="O3059" s="11">
        <f>IF(L3059="","",IF(L3059&gt;M3059,3,IF(L3059=M3059,1,0)))</f>
        <v/>
      </c>
      <c r="P3059" s="31">
        <f>IF(I3059="H",INDEX(Matches!$L:$L,AA3059),INDEX(Matches!$N:$N,AA3059))</f>
        <v/>
      </c>
      <c r="Q3059" s="31">
        <f>INDEX(Matches!$M:$M,AA3059)</f>
        <v/>
      </c>
      <c r="R3059" s="31">
        <f>IF(I3059="H",INDEX(Matches!$N:$N,AA3059),INDEX(Matches!$L:$L,AA3059))</f>
        <v/>
      </c>
      <c r="S3059" s="33">
        <f>IF(I3059="H",INDEX(Matches!$O:$O,AA3059),INDEX(Matches!$P:$P,AA3059))</f>
        <v/>
      </c>
      <c r="T3059" s="33">
        <f>IF(INDEX(Matches!$J:$J,AA3059)="","",IF(I3059="H",INDEX(Matches!$J:$J,AA3059),INDEX(Matches!$K:$K,AA3059)))</f>
        <v/>
      </c>
      <c r="U3059" s="33">
        <f>IF(INDEX(Matches!$K:$K,AA3059)="","",IF(I3059="H",INDEX(Matches!$K:$K,AA3059),INDEX(Matches!$J:$J,AA3059)))</f>
        <v/>
      </c>
      <c r="V3059" s="30">
        <f>IF(T3059="","",T3059-U3059)</f>
        <v/>
      </c>
      <c r="W3059" s="33">
        <f>IF(I3059="H",INDEX(Matches!$T:$T,AA3059),INDEX(Matches!$U:$U,AA3059))</f>
        <v/>
      </c>
      <c r="X3059" s="11">
        <f>INDEX(Matches!$X:$X,AA3059)</f>
        <v/>
      </c>
      <c r="Y3059" s="30">
        <f>IF(O3059="","",O3059-S3059)</f>
        <v/>
      </c>
      <c r="Z3059" s="30">
        <f>IF(W3059="","",W3059-S3059)</f>
        <v/>
      </c>
      <c r="AA3059" s="24">
        <f>MATCH(J3059,Matches!$A:$A,0)</f>
        <v/>
      </c>
      <c r="AB3059" s="33" t="n"/>
      <c r="AC3059" s="33" t="n">
        <v>1.231990730284685</v>
      </c>
      <c r="AD3059" s="24" t="n"/>
      <c r="AE3059" s="24" t="n">
        <v>11</v>
      </c>
      <c r="AF3059" s="33" t="n"/>
      <c r="AG3059" s="33" t="n"/>
    </row>
    <row r="3060">
      <c r="A3060" s="24" t="inlineStr">
        <is>
          <t>Barnet|45</t>
        </is>
      </c>
      <c r="B3060" s="24" t="inlineStr">
        <is>
          <t>E3</t>
        </is>
      </c>
      <c r="C3060" s="24" t="inlineStr">
        <is>
          <t>League Two</t>
        </is>
      </c>
      <c r="D3060" s="24" t="inlineStr">
        <is>
          <t>Barnet</t>
        </is>
      </c>
      <c r="E3060" s="24" t="n">
        <v>45</v>
      </c>
      <c r="F3060" s="24" t="n">
        <v>12</v>
      </c>
      <c r="G3060" s="29" t="n">
        <v>46508.625</v>
      </c>
      <c r="H3060" s="24" t="inlineStr">
        <is>
          <t>Rochdale</t>
        </is>
      </c>
      <c r="I3060" s="24" t="inlineStr">
        <is>
          <t>H</t>
        </is>
      </c>
      <c r="J3060" s="24" t="inlineStr">
        <is>
          <t>E3-Barnet-Rochdale</t>
        </is>
      </c>
      <c r="K3060" s="24" t="n">
        <v>16</v>
      </c>
      <c r="L3060" s="11">
        <f>IF(INDEX(Matches!$X:$X,AA3060)=0,"",IF(I3060="H",INDEX(Matches!$H:$H,AA3060),INDEX(Matches!$I:$I,AA3060)))</f>
        <v/>
      </c>
      <c r="M3060" s="11">
        <f>IF(INDEX(Matches!$X:$X,AA3060)=0,"",IF(I3060="H",INDEX(Matches!$I:$I,AA3060),INDEX(Matches!$H:$H,AA3060)))</f>
        <v/>
      </c>
      <c r="N3060" s="11">
        <f>IF(L3060="","",IF(L3060&gt;M3060,"W",IF(L3060=M3060,"D","L")))</f>
        <v/>
      </c>
      <c r="O3060" s="11">
        <f>IF(L3060="","",IF(L3060&gt;M3060,3,IF(L3060=M3060,1,0)))</f>
        <v/>
      </c>
      <c r="P3060" s="31">
        <f>IF(I3060="H",INDEX(Matches!$L:$L,AA3060),INDEX(Matches!$N:$N,AA3060))</f>
        <v/>
      </c>
      <c r="Q3060" s="31">
        <f>INDEX(Matches!$M:$M,AA3060)</f>
        <v/>
      </c>
      <c r="R3060" s="31">
        <f>IF(I3060="H",INDEX(Matches!$N:$N,AA3060),INDEX(Matches!$L:$L,AA3060))</f>
        <v/>
      </c>
      <c r="S3060" s="33">
        <f>IF(I3060="H",INDEX(Matches!$O:$O,AA3060),INDEX(Matches!$P:$P,AA3060))</f>
        <v/>
      </c>
      <c r="T3060" s="33">
        <f>IF(INDEX(Matches!$J:$J,AA3060)="","",IF(I3060="H",INDEX(Matches!$J:$J,AA3060),INDEX(Matches!$K:$K,AA3060)))</f>
        <v/>
      </c>
      <c r="U3060" s="33">
        <f>IF(INDEX(Matches!$K:$K,AA3060)="","",IF(I3060="H",INDEX(Matches!$K:$K,AA3060),INDEX(Matches!$J:$J,AA3060)))</f>
        <v/>
      </c>
      <c r="V3060" s="30">
        <f>IF(T3060="","",T3060-U3060)</f>
        <v/>
      </c>
      <c r="W3060" s="33">
        <f>IF(I3060="H",INDEX(Matches!$T:$T,AA3060),INDEX(Matches!$U:$U,AA3060))</f>
        <v/>
      </c>
      <c r="X3060" s="11">
        <f>INDEX(Matches!$X:$X,AA3060)</f>
        <v/>
      </c>
      <c r="Y3060" s="30">
        <f>IF(O3060="","",O3060-S3060)</f>
        <v/>
      </c>
      <c r="Z3060" s="30">
        <f>IF(W3060="","",W3060-S3060)</f>
        <v/>
      </c>
      <c r="AA3060" s="24">
        <f>MATCH(J3060,Matches!$A:$A,0)</f>
        <v/>
      </c>
      <c r="AB3060" s="33" t="n"/>
      <c r="AC3060" s="33" t="n">
        <v>1.781314949026022</v>
      </c>
      <c r="AD3060" s="24" t="n"/>
      <c r="AE3060" s="24" t="n">
        <v>12</v>
      </c>
      <c r="AF3060" s="33" t="n"/>
      <c r="AG3060" s="33" t="n"/>
    </row>
    <row r="3061">
      <c r="A3061" s="24" t="inlineStr">
        <is>
          <t>Barnet|46</t>
        </is>
      </c>
      <c r="B3061" s="24" t="inlineStr">
        <is>
          <t>E3</t>
        </is>
      </c>
      <c r="C3061" s="24" t="inlineStr">
        <is>
          <t>League Two</t>
        </is>
      </c>
      <c r="D3061" s="24" t="inlineStr">
        <is>
          <t>Barnet</t>
        </is>
      </c>
      <c r="E3061" s="24" t="n">
        <v>46</v>
      </c>
      <c r="F3061" s="24" t="n">
        <v>12</v>
      </c>
      <c r="G3061" s="29" t="n">
        <v>46515.625</v>
      </c>
      <c r="H3061" s="24" t="inlineStr">
        <is>
          <t>Rotherham</t>
        </is>
      </c>
      <c r="I3061" s="24" t="inlineStr">
        <is>
          <t>A</t>
        </is>
      </c>
      <c r="J3061" s="24" t="inlineStr">
        <is>
          <t>E3-Rotherha-Barnet</t>
        </is>
      </c>
      <c r="K3061" s="24" t="n">
        <v>9</v>
      </c>
      <c r="L3061" s="11">
        <f>IF(INDEX(Matches!$X:$X,AA3061)=0,"",IF(I3061="H",INDEX(Matches!$H:$H,AA3061),INDEX(Matches!$I:$I,AA3061)))</f>
        <v/>
      </c>
      <c r="M3061" s="11">
        <f>IF(INDEX(Matches!$X:$X,AA3061)=0,"",IF(I3061="H",INDEX(Matches!$I:$I,AA3061),INDEX(Matches!$H:$H,AA3061)))</f>
        <v/>
      </c>
      <c r="N3061" s="11">
        <f>IF(L3061="","",IF(L3061&gt;M3061,"W",IF(L3061=M3061,"D","L")))</f>
        <v/>
      </c>
      <c r="O3061" s="11">
        <f>IF(L3061="","",IF(L3061&gt;M3061,3,IF(L3061=M3061,1,0)))</f>
        <v/>
      </c>
      <c r="P3061" s="31">
        <f>IF(I3061="H",INDEX(Matches!$L:$L,AA3061),INDEX(Matches!$N:$N,AA3061))</f>
        <v/>
      </c>
      <c r="Q3061" s="31">
        <f>INDEX(Matches!$M:$M,AA3061)</f>
        <v/>
      </c>
      <c r="R3061" s="31">
        <f>IF(I3061="H",INDEX(Matches!$N:$N,AA3061),INDEX(Matches!$L:$L,AA3061))</f>
        <v/>
      </c>
      <c r="S3061" s="33">
        <f>IF(I3061="H",INDEX(Matches!$O:$O,AA3061),INDEX(Matches!$P:$P,AA3061))</f>
        <v/>
      </c>
      <c r="T3061" s="33">
        <f>IF(INDEX(Matches!$J:$J,AA3061)="","",IF(I3061="H",INDEX(Matches!$J:$J,AA3061),INDEX(Matches!$K:$K,AA3061)))</f>
        <v/>
      </c>
      <c r="U3061" s="33">
        <f>IF(INDEX(Matches!$K:$K,AA3061)="","",IF(I3061="H",INDEX(Matches!$K:$K,AA3061),INDEX(Matches!$J:$J,AA3061)))</f>
        <v/>
      </c>
      <c r="V3061" s="30">
        <f>IF(T3061="","",T3061-U3061)</f>
        <v/>
      </c>
      <c r="W3061" s="33">
        <f>IF(I3061="H",INDEX(Matches!$T:$T,AA3061),INDEX(Matches!$U:$U,AA3061))</f>
        <v/>
      </c>
      <c r="X3061" s="11">
        <f>INDEX(Matches!$X:$X,AA3061)</f>
        <v/>
      </c>
      <c r="Y3061" s="30">
        <f>IF(O3061="","",O3061-S3061)</f>
        <v/>
      </c>
      <c r="Z3061" s="30">
        <f>IF(W3061="","",W3061-S3061)</f>
        <v/>
      </c>
      <c r="AA3061" s="24">
        <f>MATCH(J3061,Matches!$A:$A,0)</f>
        <v/>
      </c>
      <c r="AB3061" s="33" t="n"/>
      <c r="AC3061" s="33" t="n">
        <v>1.312740467697828</v>
      </c>
      <c r="AD3061" s="24" t="n"/>
      <c r="AE3061" s="24" t="n">
        <v>12</v>
      </c>
      <c r="AF3061" s="33" t="n"/>
      <c r="AG3061" s="33" t="n"/>
    </row>
    <row r="3062">
      <c r="A3062" s="24" t="inlineStr">
        <is>
          <t>Bristol Rovers|1</t>
        </is>
      </c>
      <c r="B3062" s="24" t="inlineStr">
        <is>
          <t>E3</t>
        </is>
      </c>
      <c r="C3062" s="24" t="inlineStr">
        <is>
          <t>League Two</t>
        </is>
      </c>
      <c r="D3062" s="24" t="inlineStr">
        <is>
          <t>Bristol Rovers</t>
        </is>
      </c>
      <c r="E3062" s="24" t="n">
        <v>1</v>
      </c>
      <c r="F3062" s="24" t="n">
        <v>1</v>
      </c>
      <c r="G3062" s="29" t="n">
        <v>46249.625</v>
      </c>
      <c r="H3062" s="24" t="inlineStr">
        <is>
          <t>York</t>
        </is>
      </c>
      <c r="I3062" s="24" t="inlineStr">
        <is>
          <t>A</t>
        </is>
      </c>
      <c r="J3062" s="24" t="inlineStr">
        <is>
          <t>E3-York-BristolR</t>
        </is>
      </c>
      <c r="K3062" s="24" t="n">
        <v>7</v>
      </c>
      <c r="L3062" s="11">
        <f>IF(INDEX(Matches!$X:$X,AA3062)=0,"",IF(I3062="H",INDEX(Matches!$H:$H,AA3062),INDEX(Matches!$I:$I,AA3062)))</f>
        <v/>
      </c>
      <c r="M3062" s="11">
        <f>IF(INDEX(Matches!$X:$X,AA3062)=0,"",IF(I3062="H",INDEX(Matches!$I:$I,AA3062),INDEX(Matches!$H:$H,AA3062)))</f>
        <v/>
      </c>
      <c r="N3062" s="11">
        <f>IF(L3062="","",IF(L3062&gt;M3062,"W",IF(L3062=M3062,"D","L")))</f>
        <v/>
      </c>
      <c r="O3062" s="11">
        <f>IF(L3062="","",IF(L3062&gt;M3062,3,IF(L3062=M3062,1,0)))</f>
        <v/>
      </c>
      <c r="P3062" s="31">
        <f>IF(I3062="H",INDEX(Matches!$L:$L,AA3062),INDEX(Matches!$N:$N,AA3062))</f>
        <v/>
      </c>
      <c r="Q3062" s="31">
        <f>INDEX(Matches!$M:$M,AA3062)</f>
        <v/>
      </c>
      <c r="R3062" s="31">
        <f>IF(I3062="H",INDEX(Matches!$N:$N,AA3062),INDEX(Matches!$L:$L,AA3062))</f>
        <v/>
      </c>
      <c r="S3062" s="33">
        <f>IF(I3062="H",INDEX(Matches!$O:$O,AA3062),INDEX(Matches!$P:$P,AA3062))</f>
        <v/>
      </c>
      <c r="T3062" s="33">
        <f>IF(INDEX(Matches!$J:$J,AA3062)="","",IF(I3062="H",INDEX(Matches!$J:$J,AA3062),INDEX(Matches!$K:$K,AA3062)))</f>
        <v/>
      </c>
      <c r="U3062" s="33">
        <f>IF(INDEX(Matches!$K:$K,AA3062)="","",IF(I3062="H",INDEX(Matches!$K:$K,AA3062),INDEX(Matches!$J:$J,AA3062)))</f>
        <v/>
      </c>
      <c r="V3062" s="30">
        <f>IF(T3062="","",T3062-U3062)</f>
        <v/>
      </c>
      <c r="W3062" s="33">
        <f>IF(I3062="H",INDEX(Matches!$T:$T,AA3062),INDEX(Matches!$U:$U,AA3062))</f>
        <v/>
      </c>
      <c r="X3062" s="11">
        <f>INDEX(Matches!$X:$X,AA3062)</f>
        <v/>
      </c>
      <c r="Y3062" s="30">
        <f>IF(O3062="","",O3062-S3062)</f>
        <v/>
      </c>
      <c r="Z3062" s="30">
        <f>IF(W3062="","",W3062-S3062)</f>
        <v/>
      </c>
      <c r="AA3062" s="24">
        <f>MATCH(J3062,Matches!$A:$A,0)</f>
        <v/>
      </c>
      <c r="AB3062" s="33" t="n">
        <v>1.185090551390006</v>
      </c>
      <c r="AC3062" s="33" t="n"/>
      <c r="AD3062" s="24" t="n"/>
      <c r="AE3062" s="24" t="n">
        <v>1</v>
      </c>
      <c r="AF3062" s="33" t="n"/>
      <c r="AG3062" s="33" t="n"/>
    </row>
    <row r="3063">
      <c r="A3063" s="24" t="inlineStr">
        <is>
          <t>Bristol Rovers|2</t>
        </is>
      </c>
      <c r="B3063" s="24" t="inlineStr">
        <is>
          <t>E3</t>
        </is>
      </c>
      <c r="C3063" s="24" t="inlineStr">
        <is>
          <t>League Two</t>
        </is>
      </c>
      <c r="D3063" s="24" t="inlineStr">
        <is>
          <t>Bristol Rovers</t>
        </is>
      </c>
      <c r="E3063" s="24" t="n">
        <v>2</v>
      </c>
      <c r="F3063" s="24" t="n">
        <v>1</v>
      </c>
      <c r="G3063" s="29" t="n">
        <v>46256.52083333334</v>
      </c>
      <c r="H3063" s="24" t="inlineStr">
        <is>
          <t>Newport</t>
        </is>
      </c>
      <c r="I3063" s="24" t="inlineStr">
        <is>
          <t>H</t>
        </is>
      </c>
      <c r="J3063" s="24" t="inlineStr">
        <is>
          <t>E3-BristolR-Newport</t>
        </is>
      </c>
      <c r="K3063" s="24" t="n">
        <v>24</v>
      </c>
      <c r="L3063" s="11">
        <f>IF(INDEX(Matches!$X:$X,AA3063)=0,"",IF(I3063="H",INDEX(Matches!$H:$H,AA3063),INDEX(Matches!$I:$I,AA3063)))</f>
        <v/>
      </c>
      <c r="M3063" s="11">
        <f>IF(INDEX(Matches!$X:$X,AA3063)=0,"",IF(I3063="H",INDEX(Matches!$I:$I,AA3063),INDEX(Matches!$H:$H,AA3063)))</f>
        <v/>
      </c>
      <c r="N3063" s="11">
        <f>IF(L3063="","",IF(L3063&gt;M3063,"W",IF(L3063=M3063,"D","L")))</f>
        <v/>
      </c>
      <c r="O3063" s="11">
        <f>IF(L3063="","",IF(L3063&gt;M3063,3,IF(L3063=M3063,1,0)))</f>
        <v/>
      </c>
      <c r="P3063" s="31">
        <f>IF(I3063="H",INDEX(Matches!$L:$L,AA3063),INDEX(Matches!$N:$N,AA3063))</f>
        <v/>
      </c>
      <c r="Q3063" s="31">
        <f>INDEX(Matches!$M:$M,AA3063)</f>
        <v/>
      </c>
      <c r="R3063" s="31">
        <f>IF(I3063="H",INDEX(Matches!$N:$N,AA3063),INDEX(Matches!$L:$L,AA3063))</f>
        <v/>
      </c>
      <c r="S3063" s="33">
        <f>IF(I3063="H",INDEX(Matches!$O:$O,AA3063),INDEX(Matches!$P:$P,AA3063))</f>
        <v/>
      </c>
      <c r="T3063" s="33">
        <f>IF(INDEX(Matches!$J:$J,AA3063)="","",IF(I3063="H",INDEX(Matches!$J:$J,AA3063),INDEX(Matches!$K:$K,AA3063)))</f>
        <v/>
      </c>
      <c r="U3063" s="33">
        <f>IF(INDEX(Matches!$K:$K,AA3063)="","",IF(I3063="H",INDEX(Matches!$K:$K,AA3063),INDEX(Matches!$J:$J,AA3063)))</f>
        <v/>
      </c>
      <c r="V3063" s="30">
        <f>IF(T3063="","",T3063-U3063)</f>
        <v/>
      </c>
      <c r="W3063" s="33">
        <f>IF(I3063="H",INDEX(Matches!$T:$T,AA3063),INDEX(Matches!$U:$U,AA3063))</f>
        <v/>
      </c>
      <c r="X3063" s="11">
        <f>INDEX(Matches!$X:$X,AA3063)</f>
        <v/>
      </c>
      <c r="Y3063" s="30">
        <f>IF(O3063="","",O3063-S3063)</f>
        <v/>
      </c>
      <c r="Z3063" s="30">
        <f>IF(W3063="","",W3063-S3063)</f>
        <v/>
      </c>
      <c r="AA3063" s="24">
        <f>MATCH(J3063,Matches!$A:$A,0)</f>
        <v/>
      </c>
      <c r="AB3063" s="33" t="n">
        <v>1.91258235176682</v>
      </c>
      <c r="AC3063" s="33" t="n"/>
      <c r="AD3063" s="24" t="n"/>
      <c r="AE3063" s="24" t="n">
        <v>1</v>
      </c>
      <c r="AF3063" s="33" t="n"/>
      <c r="AG3063" s="33" t="n"/>
    </row>
    <row r="3064">
      <c r="A3064" s="24" t="inlineStr">
        <is>
          <t>Bristol Rovers|3</t>
        </is>
      </c>
      <c r="B3064" s="24" t="inlineStr">
        <is>
          <t>E3</t>
        </is>
      </c>
      <c r="C3064" s="24" t="inlineStr">
        <is>
          <t>League Two</t>
        </is>
      </c>
      <c r="D3064" s="24" t="inlineStr">
        <is>
          <t>Bristol Rovers</t>
        </is>
      </c>
      <c r="E3064" s="24" t="n">
        <v>3</v>
      </c>
      <c r="F3064" s="24" t="n">
        <v>1</v>
      </c>
      <c r="G3064" s="29" t="n">
        <v>46263.625</v>
      </c>
      <c r="H3064" s="24" t="inlineStr">
        <is>
          <t>Crawley</t>
        </is>
      </c>
      <c r="I3064" s="24" t="inlineStr">
        <is>
          <t>A</t>
        </is>
      </c>
      <c r="J3064" s="24" t="inlineStr">
        <is>
          <t>E3-Crawley-BristolR</t>
        </is>
      </c>
      <c r="K3064" s="24" t="n">
        <v>21</v>
      </c>
      <c r="L3064" s="11">
        <f>IF(INDEX(Matches!$X:$X,AA3064)=0,"",IF(I3064="H",INDEX(Matches!$H:$H,AA3064),INDEX(Matches!$I:$I,AA3064)))</f>
        <v/>
      </c>
      <c r="M3064" s="11">
        <f>IF(INDEX(Matches!$X:$X,AA3064)=0,"",IF(I3064="H",INDEX(Matches!$I:$I,AA3064),INDEX(Matches!$H:$H,AA3064)))</f>
        <v/>
      </c>
      <c r="N3064" s="11">
        <f>IF(L3064="","",IF(L3064&gt;M3064,"W",IF(L3064=M3064,"D","L")))</f>
        <v/>
      </c>
      <c r="O3064" s="11">
        <f>IF(L3064="","",IF(L3064&gt;M3064,3,IF(L3064=M3064,1,0)))</f>
        <v/>
      </c>
      <c r="P3064" s="31">
        <f>IF(I3064="H",INDEX(Matches!$L:$L,AA3064),INDEX(Matches!$N:$N,AA3064))</f>
        <v/>
      </c>
      <c r="Q3064" s="31">
        <f>INDEX(Matches!$M:$M,AA3064)</f>
        <v/>
      </c>
      <c r="R3064" s="31">
        <f>IF(I3064="H",INDEX(Matches!$N:$N,AA3064),INDEX(Matches!$L:$L,AA3064))</f>
        <v/>
      </c>
      <c r="S3064" s="33">
        <f>IF(I3064="H",INDEX(Matches!$O:$O,AA3064),INDEX(Matches!$P:$P,AA3064))</f>
        <v/>
      </c>
      <c r="T3064" s="33">
        <f>IF(INDEX(Matches!$J:$J,AA3064)="","",IF(I3064="H",INDEX(Matches!$J:$J,AA3064),INDEX(Matches!$K:$K,AA3064)))</f>
        <v/>
      </c>
      <c r="U3064" s="33">
        <f>IF(INDEX(Matches!$K:$K,AA3064)="","",IF(I3064="H",INDEX(Matches!$K:$K,AA3064),INDEX(Matches!$J:$J,AA3064)))</f>
        <v/>
      </c>
      <c r="V3064" s="30">
        <f>IF(T3064="","",T3064-U3064)</f>
        <v/>
      </c>
      <c r="W3064" s="33">
        <f>IF(I3064="H",INDEX(Matches!$T:$T,AA3064),INDEX(Matches!$U:$U,AA3064))</f>
        <v/>
      </c>
      <c r="X3064" s="11">
        <f>INDEX(Matches!$X:$X,AA3064)</f>
        <v/>
      </c>
      <c r="Y3064" s="30">
        <f>IF(O3064="","",O3064-S3064)</f>
        <v/>
      </c>
      <c r="Z3064" s="30">
        <f>IF(W3064="","",W3064-S3064)</f>
        <v/>
      </c>
      <c r="AA3064" s="24">
        <f>MATCH(J3064,Matches!$A:$A,0)</f>
        <v/>
      </c>
      <c r="AB3064" s="33" t="n">
        <v>1.85678555679148</v>
      </c>
      <c r="AC3064" s="33" t="n"/>
      <c r="AD3064" s="24" t="n"/>
      <c r="AE3064" s="24" t="n">
        <v>1</v>
      </c>
      <c r="AF3064" s="33" t="n"/>
      <c r="AG3064" s="33" t="n"/>
    </row>
    <row r="3065">
      <c r="A3065" s="24" t="inlineStr">
        <is>
          <t>Bristol Rovers|4</t>
        </is>
      </c>
      <c r="B3065" s="24" t="inlineStr">
        <is>
          <t>E3</t>
        </is>
      </c>
      <c r="C3065" s="24" t="inlineStr">
        <is>
          <t>League Two</t>
        </is>
      </c>
      <c r="D3065" s="24" t="inlineStr">
        <is>
          <t>Bristol Rovers</t>
        </is>
      </c>
      <c r="E3065" s="24" t="n">
        <v>4</v>
      </c>
      <c r="F3065" s="24" t="n">
        <v>1</v>
      </c>
      <c r="G3065" s="29" t="n">
        <v>46266.82291666666</v>
      </c>
      <c r="H3065" s="24" t="inlineStr">
        <is>
          <t>Colchester</t>
        </is>
      </c>
      <c r="I3065" s="24" t="inlineStr">
        <is>
          <t>H</t>
        </is>
      </c>
      <c r="J3065" s="24" t="inlineStr">
        <is>
          <t>E3-BristolR-Colchest</t>
        </is>
      </c>
      <c r="K3065" s="24" t="n">
        <v>13</v>
      </c>
      <c r="L3065" s="11">
        <f>IF(INDEX(Matches!$X:$X,AA3065)=0,"",IF(I3065="H",INDEX(Matches!$H:$H,AA3065),INDEX(Matches!$I:$I,AA3065)))</f>
        <v/>
      </c>
      <c r="M3065" s="11">
        <f>IF(INDEX(Matches!$X:$X,AA3065)=0,"",IF(I3065="H",INDEX(Matches!$I:$I,AA3065),INDEX(Matches!$H:$H,AA3065)))</f>
        <v/>
      </c>
      <c r="N3065" s="11">
        <f>IF(L3065="","",IF(L3065&gt;M3065,"W",IF(L3065=M3065,"D","L")))</f>
        <v/>
      </c>
      <c r="O3065" s="11">
        <f>IF(L3065="","",IF(L3065&gt;M3065,3,IF(L3065=M3065,1,0)))</f>
        <v/>
      </c>
      <c r="P3065" s="31">
        <f>IF(I3065="H",INDEX(Matches!$L:$L,AA3065),INDEX(Matches!$N:$N,AA3065))</f>
        <v/>
      </c>
      <c r="Q3065" s="31">
        <f>INDEX(Matches!$M:$M,AA3065)</f>
        <v/>
      </c>
      <c r="R3065" s="31">
        <f>IF(I3065="H",INDEX(Matches!$N:$N,AA3065),INDEX(Matches!$L:$L,AA3065))</f>
        <v/>
      </c>
      <c r="S3065" s="33">
        <f>IF(I3065="H",INDEX(Matches!$O:$O,AA3065),INDEX(Matches!$P:$P,AA3065))</f>
        <v/>
      </c>
      <c r="T3065" s="33">
        <f>IF(INDEX(Matches!$J:$J,AA3065)="","",IF(I3065="H",INDEX(Matches!$J:$J,AA3065),INDEX(Matches!$K:$K,AA3065)))</f>
        <v/>
      </c>
      <c r="U3065" s="33">
        <f>IF(INDEX(Matches!$K:$K,AA3065)="","",IF(I3065="H",INDEX(Matches!$K:$K,AA3065),INDEX(Matches!$J:$J,AA3065)))</f>
        <v/>
      </c>
      <c r="V3065" s="30">
        <f>IF(T3065="","",T3065-U3065)</f>
        <v/>
      </c>
      <c r="W3065" s="33">
        <f>IF(I3065="H",INDEX(Matches!$T:$T,AA3065),INDEX(Matches!$U:$U,AA3065))</f>
        <v/>
      </c>
      <c r="X3065" s="11">
        <f>INDEX(Matches!$X:$X,AA3065)</f>
        <v/>
      </c>
      <c r="Y3065" s="30">
        <f>IF(O3065="","",O3065-S3065)</f>
        <v/>
      </c>
      <c r="Z3065" s="30">
        <f>IF(W3065="","",W3065-S3065)</f>
        <v/>
      </c>
      <c r="AA3065" s="24">
        <f>MATCH(J3065,Matches!$A:$A,0)</f>
        <v/>
      </c>
      <c r="AB3065" s="33" t="n">
        <v>1.766182298546896</v>
      </c>
      <c r="AC3065" s="33" t="n"/>
      <c r="AD3065" s="24" t="n"/>
      <c r="AE3065" s="24" t="n">
        <v>1</v>
      </c>
      <c r="AF3065" s="33" t="n"/>
      <c r="AG3065" s="33" t="n"/>
    </row>
    <row r="3066">
      <c r="A3066" s="24" t="inlineStr">
        <is>
          <t>Bristol Rovers|5</t>
        </is>
      </c>
      <c r="B3066" s="24" t="inlineStr">
        <is>
          <t>E3</t>
        </is>
      </c>
      <c r="C3066" s="24" t="inlineStr">
        <is>
          <t>League Two</t>
        </is>
      </c>
      <c r="D3066" s="24" t="inlineStr">
        <is>
          <t>Bristol Rovers</t>
        </is>
      </c>
      <c r="E3066" s="24" t="n">
        <v>5</v>
      </c>
      <c r="F3066" s="24" t="n">
        <v>2</v>
      </c>
      <c r="G3066" s="29" t="n">
        <v>46270.625</v>
      </c>
      <c r="H3066" s="24" t="inlineStr">
        <is>
          <t>Rotherham</t>
        </is>
      </c>
      <c r="I3066" s="24" t="inlineStr">
        <is>
          <t>H</t>
        </is>
      </c>
      <c r="J3066" s="24" t="inlineStr">
        <is>
          <t>E3-BristolR-Rotherha</t>
        </is>
      </c>
      <c r="K3066" s="24" t="n">
        <v>9</v>
      </c>
      <c r="L3066" s="11">
        <f>IF(INDEX(Matches!$X:$X,AA3066)=0,"",IF(I3066="H",INDEX(Matches!$H:$H,AA3066),INDEX(Matches!$I:$I,AA3066)))</f>
        <v/>
      </c>
      <c r="M3066" s="11">
        <f>IF(INDEX(Matches!$X:$X,AA3066)=0,"",IF(I3066="H",INDEX(Matches!$I:$I,AA3066),INDEX(Matches!$H:$H,AA3066)))</f>
        <v/>
      </c>
      <c r="N3066" s="11">
        <f>IF(L3066="","",IF(L3066&gt;M3066,"W",IF(L3066=M3066,"D","L")))</f>
        <v/>
      </c>
      <c r="O3066" s="11">
        <f>IF(L3066="","",IF(L3066&gt;M3066,3,IF(L3066=M3066,1,0)))</f>
        <v/>
      </c>
      <c r="P3066" s="31">
        <f>IF(I3066="H",INDEX(Matches!$L:$L,AA3066),INDEX(Matches!$N:$N,AA3066))</f>
        <v/>
      </c>
      <c r="Q3066" s="31">
        <f>INDEX(Matches!$M:$M,AA3066)</f>
        <v/>
      </c>
      <c r="R3066" s="31">
        <f>IF(I3066="H",INDEX(Matches!$N:$N,AA3066),INDEX(Matches!$L:$L,AA3066))</f>
        <v/>
      </c>
      <c r="S3066" s="33">
        <f>IF(I3066="H",INDEX(Matches!$O:$O,AA3066),INDEX(Matches!$P:$P,AA3066))</f>
        <v/>
      </c>
      <c r="T3066" s="33">
        <f>IF(INDEX(Matches!$J:$J,AA3066)="","",IF(I3066="H",INDEX(Matches!$J:$J,AA3066),INDEX(Matches!$K:$K,AA3066)))</f>
        <v/>
      </c>
      <c r="U3066" s="33">
        <f>IF(INDEX(Matches!$K:$K,AA3066)="","",IF(I3066="H",INDEX(Matches!$K:$K,AA3066),INDEX(Matches!$J:$J,AA3066)))</f>
        <v/>
      </c>
      <c r="V3066" s="30">
        <f>IF(T3066="","",T3066-U3066)</f>
        <v/>
      </c>
      <c r="W3066" s="33">
        <f>IF(I3066="H",INDEX(Matches!$T:$T,AA3066),INDEX(Matches!$U:$U,AA3066))</f>
        <v/>
      </c>
      <c r="X3066" s="11">
        <f>INDEX(Matches!$X:$X,AA3066)</f>
        <v/>
      </c>
      <c r="Y3066" s="30">
        <f>IF(O3066="","",O3066-S3066)</f>
        <v/>
      </c>
      <c r="Z3066" s="30">
        <f>IF(W3066="","",W3066-S3066)</f>
        <v/>
      </c>
      <c r="AA3066" s="24">
        <f>MATCH(J3066,Matches!$A:$A,0)</f>
        <v/>
      </c>
      <c r="AB3066" s="33" t="n">
        <v>1.963753066663529</v>
      </c>
      <c r="AC3066" s="33" t="n"/>
      <c r="AD3066" s="24" t="n"/>
      <c r="AE3066" s="24" t="n">
        <v>2</v>
      </c>
      <c r="AF3066" s="33" t="n"/>
      <c r="AG3066" s="33" t="n"/>
    </row>
    <row r="3067">
      <c r="A3067" s="24" t="inlineStr">
        <is>
          <t>Bristol Rovers|6</t>
        </is>
      </c>
      <c r="B3067" s="24" t="inlineStr">
        <is>
          <t>E3</t>
        </is>
      </c>
      <c r="C3067" s="24" t="inlineStr">
        <is>
          <t>League Two</t>
        </is>
      </c>
      <c r="D3067" s="24" t="inlineStr">
        <is>
          <t>Bristol Rovers</t>
        </is>
      </c>
      <c r="E3067" s="24" t="n">
        <v>6</v>
      </c>
      <c r="F3067" s="24" t="n">
        <v>2</v>
      </c>
      <c r="G3067" s="29" t="n">
        <v>46277.52083333334</v>
      </c>
      <c r="H3067" s="24" t="inlineStr">
        <is>
          <t>Grimsby</t>
        </is>
      </c>
      <c r="I3067" s="24" t="inlineStr">
        <is>
          <t>A</t>
        </is>
      </c>
      <c r="J3067" s="24" t="inlineStr">
        <is>
          <t>E3-Grimsby-BristolR</t>
        </is>
      </c>
      <c r="K3067" s="24" t="n">
        <v>4</v>
      </c>
      <c r="L3067" s="11">
        <f>IF(INDEX(Matches!$X:$X,AA3067)=0,"",IF(I3067="H",INDEX(Matches!$H:$H,AA3067),INDEX(Matches!$I:$I,AA3067)))</f>
        <v/>
      </c>
      <c r="M3067" s="11">
        <f>IF(INDEX(Matches!$X:$X,AA3067)=0,"",IF(I3067="H",INDEX(Matches!$I:$I,AA3067),INDEX(Matches!$H:$H,AA3067)))</f>
        <v/>
      </c>
      <c r="N3067" s="11">
        <f>IF(L3067="","",IF(L3067&gt;M3067,"W",IF(L3067=M3067,"D","L")))</f>
        <v/>
      </c>
      <c r="O3067" s="11">
        <f>IF(L3067="","",IF(L3067&gt;M3067,3,IF(L3067=M3067,1,0)))</f>
        <v/>
      </c>
      <c r="P3067" s="31">
        <f>IF(I3067="H",INDEX(Matches!$L:$L,AA3067),INDEX(Matches!$N:$N,AA3067))</f>
        <v/>
      </c>
      <c r="Q3067" s="31">
        <f>INDEX(Matches!$M:$M,AA3067)</f>
        <v/>
      </c>
      <c r="R3067" s="31">
        <f>IF(I3067="H",INDEX(Matches!$N:$N,AA3067),INDEX(Matches!$L:$L,AA3067))</f>
        <v/>
      </c>
      <c r="S3067" s="33">
        <f>IF(I3067="H",INDEX(Matches!$O:$O,AA3067),INDEX(Matches!$P:$P,AA3067))</f>
        <v/>
      </c>
      <c r="T3067" s="33">
        <f>IF(INDEX(Matches!$J:$J,AA3067)="","",IF(I3067="H",INDEX(Matches!$J:$J,AA3067),INDEX(Matches!$K:$K,AA3067)))</f>
        <v/>
      </c>
      <c r="U3067" s="33">
        <f>IF(INDEX(Matches!$K:$K,AA3067)="","",IF(I3067="H",INDEX(Matches!$K:$K,AA3067),INDEX(Matches!$J:$J,AA3067)))</f>
        <v/>
      </c>
      <c r="V3067" s="30">
        <f>IF(T3067="","",T3067-U3067)</f>
        <v/>
      </c>
      <c r="W3067" s="33">
        <f>IF(I3067="H",INDEX(Matches!$T:$T,AA3067),INDEX(Matches!$U:$U,AA3067))</f>
        <v/>
      </c>
      <c r="X3067" s="11">
        <f>INDEX(Matches!$X:$X,AA3067)</f>
        <v/>
      </c>
      <c r="Y3067" s="30">
        <f>IF(O3067="","",O3067-S3067)</f>
        <v/>
      </c>
      <c r="Z3067" s="30">
        <f>IF(W3067="","",W3067-S3067)</f>
        <v/>
      </c>
      <c r="AA3067" s="24">
        <f>MATCH(J3067,Matches!$A:$A,0)</f>
        <v/>
      </c>
      <c r="AB3067" s="33" t="n">
        <v>1.274893948398467</v>
      </c>
      <c r="AC3067" s="33" t="n"/>
      <c r="AD3067" s="24" t="n"/>
      <c r="AE3067" s="24" t="n">
        <v>2</v>
      </c>
      <c r="AF3067" s="33" t="n"/>
      <c r="AG3067" s="33" t="n"/>
    </row>
    <row r="3068">
      <c r="A3068" s="24" t="inlineStr">
        <is>
          <t>Bristol Rovers|7</t>
        </is>
      </c>
      <c r="B3068" s="24" t="inlineStr">
        <is>
          <t>E3</t>
        </is>
      </c>
      <c r="C3068" s="24" t="inlineStr">
        <is>
          <t>League Two</t>
        </is>
      </c>
      <c r="D3068" s="24" t="inlineStr">
        <is>
          <t>Bristol Rovers</t>
        </is>
      </c>
      <c r="E3068" s="24" t="n">
        <v>7</v>
      </c>
      <c r="F3068" s="24" t="n">
        <v>2</v>
      </c>
      <c r="G3068" s="29" t="n">
        <v>46284.625</v>
      </c>
      <c r="H3068" s="24" t="inlineStr">
        <is>
          <t>Gillingham</t>
        </is>
      </c>
      <c r="I3068" s="24" t="inlineStr">
        <is>
          <t>A</t>
        </is>
      </c>
      <c r="J3068" s="24" t="inlineStr">
        <is>
          <t>E3-Gillingh-BristolR</t>
        </is>
      </c>
      <c r="K3068" s="24" t="n">
        <v>12</v>
      </c>
      <c r="L3068" s="11">
        <f>IF(INDEX(Matches!$X:$X,AA3068)=0,"",IF(I3068="H",INDEX(Matches!$H:$H,AA3068),INDEX(Matches!$I:$I,AA3068)))</f>
        <v/>
      </c>
      <c r="M3068" s="11">
        <f>IF(INDEX(Matches!$X:$X,AA3068)=0,"",IF(I3068="H",INDEX(Matches!$I:$I,AA3068),INDEX(Matches!$H:$H,AA3068)))</f>
        <v/>
      </c>
      <c r="N3068" s="11">
        <f>IF(L3068="","",IF(L3068&gt;M3068,"W",IF(L3068=M3068,"D","L")))</f>
        <v/>
      </c>
      <c r="O3068" s="11">
        <f>IF(L3068="","",IF(L3068&gt;M3068,3,IF(L3068=M3068,1,0)))</f>
        <v/>
      </c>
      <c r="P3068" s="31">
        <f>IF(I3068="H",INDEX(Matches!$L:$L,AA3068),INDEX(Matches!$N:$N,AA3068))</f>
        <v/>
      </c>
      <c r="Q3068" s="31">
        <f>INDEX(Matches!$M:$M,AA3068)</f>
        <v/>
      </c>
      <c r="R3068" s="31">
        <f>IF(I3068="H",INDEX(Matches!$N:$N,AA3068),INDEX(Matches!$L:$L,AA3068))</f>
        <v/>
      </c>
      <c r="S3068" s="33">
        <f>IF(I3068="H",INDEX(Matches!$O:$O,AA3068),INDEX(Matches!$P:$P,AA3068))</f>
        <v/>
      </c>
      <c r="T3068" s="33">
        <f>IF(INDEX(Matches!$J:$J,AA3068)="","",IF(I3068="H",INDEX(Matches!$J:$J,AA3068),INDEX(Matches!$K:$K,AA3068)))</f>
        <v/>
      </c>
      <c r="U3068" s="33">
        <f>IF(INDEX(Matches!$K:$K,AA3068)="","",IF(I3068="H",INDEX(Matches!$K:$K,AA3068),INDEX(Matches!$J:$J,AA3068)))</f>
        <v/>
      </c>
      <c r="V3068" s="30">
        <f>IF(T3068="","",T3068-U3068)</f>
        <v/>
      </c>
      <c r="W3068" s="33">
        <f>IF(I3068="H",INDEX(Matches!$T:$T,AA3068),INDEX(Matches!$U:$U,AA3068))</f>
        <v/>
      </c>
      <c r="X3068" s="11">
        <f>INDEX(Matches!$X:$X,AA3068)</f>
        <v/>
      </c>
      <c r="Y3068" s="30">
        <f>IF(O3068="","",O3068-S3068)</f>
        <v/>
      </c>
      <c r="Z3068" s="30">
        <f>IF(W3068="","",W3068-S3068)</f>
        <v/>
      </c>
      <c r="AA3068" s="24">
        <f>MATCH(J3068,Matches!$A:$A,0)</f>
        <v/>
      </c>
      <c r="AB3068" s="33" t="n"/>
      <c r="AC3068" s="33" t="n"/>
      <c r="AD3068" s="24" t="n"/>
      <c r="AE3068" s="24" t="n">
        <v>2</v>
      </c>
      <c r="AF3068" s="33" t="n"/>
      <c r="AG3068" s="33" t="n"/>
    </row>
    <row r="3069">
      <c r="A3069" s="24" t="inlineStr">
        <is>
          <t>Bristol Rovers|8</t>
        </is>
      </c>
      <c r="B3069" s="24" t="inlineStr">
        <is>
          <t>E3</t>
        </is>
      </c>
      <c r="C3069" s="24" t="inlineStr">
        <is>
          <t>League Two</t>
        </is>
      </c>
      <c r="D3069" s="24" t="inlineStr">
        <is>
          <t>Bristol Rovers</t>
        </is>
      </c>
      <c r="E3069" s="24" t="n">
        <v>8</v>
      </c>
      <c r="F3069" s="24" t="n">
        <v>2</v>
      </c>
      <c r="G3069" s="29" t="n">
        <v>46291.625</v>
      </c>
      <c r="H3069" s="24" t="inlineStr">
        <is>
          <t>Exeter</t>
        </is>
      </c>
      <c r="I3069" s="24" t="inlineStr">
        <is>
          <t>H</t>
        </is>
      </c>
      <c r="J3069" s="24" t="inlineStr">
        <is>
          <t>E3-BristolR-Exeter</t>
        </is>
      </c>
      <c r="K3069" s="24" t="n">
        <v>17</v>
      </c>
      <c r="L3069" s="11">
        <f>IF(INDEX(Matches!$X:$X,AA3069)=0,"",IF(I3069="H",INDEX(Matches!$H:$H,AA3069),INDEX(Matches!$I:$I,AA3069)))</f>
        <v/>
      </c>
      <c r="M3069" s="11">
        <f>IF(INDEX(Matches!$X:$X,AA3069)=0,"",IF(I3069="H",INDEX(Matches!$I:$I,AA3069),INDEX(Matches!$H:$H,AA3069)))</f>
        <v/>
      </c>
      <c r="N3069" s="11">
        <f>IF(L3069="","",IF(L3069&gt;M3069,"W",IF(L3069=M3069,"D","L")))</f>
        <v/>
      </c>
      <c r="O3069" s="11">
        <f>IF(L3069="","",IF(L3069&gt;M3069,3,IF(L3069=M3069,1,0)))</f>
        <v/>
      </c>
      <c r="P3069" s="31">
        <f>IF(I3069="H",INDEX(Matches!$L:$L,AA3069),INDEX(Matches!$N:$N,AA3069))</f>
        <v/>
      </c>
      <c r="Q3069" s="31">
        <f>INDEX(Matches!$M:$M,AA3069)</f>
        <v/>
      </c>
      <c r="R3069" s="31">
        <f>IF(I3069="H",INDEX(Matches!$N:$N,AA3069),INDEX(Matches!$L:$L,AA3069))</f>
        <v/>
      </c>
      <c r="S3069" s="33">
        <f>IF(I3069="H",INDEX(Matches!$O:$O,AA3069),INDEX(Matches!$P:$P,AA3069))</f>
        <v/>
      </c>
      <c r="T3069" s="33">
        <f>IF(INDEX(Matches!$J:$J,AA3069)="","",IF(I3069="H",INDEX(Matches!$J:$J,AA3069),INDEX(Matches!$K:$K,AA3069)))</f>
        <v/>
      </c>
      <c r="U3069" s="33">
        <f>IF(INDEX(Matches!$K:$K,AA3069)="","",IF(I3069="H",INDEX(Matches!$K:$K,AA3069),INDEX(Matches!$J:$J,AA3069)))</f>
        <v/>
      </c>
      <c r="V3069" s="30">
        <f>IF(T3069="","",T3069-U3069)</f>
        <v/>
      </c>
      <c r="W3069" s="33">
        <f>IF(I3069="H",INDEX(Matches!$T:$T,AA3069),INDEX(Matches!$U:$U,AA3069))</f>
        <v/>
      </c>
      <c r="X3069" s="11">
        <f>INDEX(Matches!$X:$X,AA3069)</f>
        <v/>
      </c>
      <c r="Y3069" s="30">
        <f>IF(O3069="","",O3069-S3069)</f>
        <v/>
      </c>
      <c r="Z3069" s="30">
        <f>IF(W3069="","",W3069-S3069)</f>
        <v/>
      </c>
      <c r="AA3069" s="24">
        <f>MATCH(J3069,Matches!$A:$A,0)</f>
        <v/>
      </c>
      <c r="AB3069" s="33" t="n"/>
      <c r="AC3069" s="33" t="n"/>
      <c r="AD3069" s="24" t="n"/>
      <c r="AE3069" s="24" t="n">
        <v>2</v>
      </c>
      <c r="AF3069" s="33" t="n"/>
      <c r="AG3069" s="33" t="n"/>
    </row>
    <row r="3070">
      <c r="A3070" s="24" t="inlineStr">
        <is>
          <t>Bristol Rovers|9</t>
        </is>
      </c>
      <c r="B3070" s="24" t="inlineStr">
        <is>
          <t>E3</t>
        </is>
      </c>
      <c r="C3070" s="24" t="inlineStr">
        <is>
          <t>League Two</t>
        </is>
      </c>
      <c r="D3070" s="24" t="inlineStr">
        <is>
          <t>Bristol Rovers</t>
        </is>
      </c>
      <c r="E3070" s="24" t="n">
        <v>9</v>
      </c>
      <c r="F3070" s="24" t="n">
        <v>3</v>
      </c>
      <c r="G3070" s="29" t="n">
        <v>46298.625</v>
      </c>
      <c r="H3070" s="24" t="inlineStr">
        <is>
          <t>Crewe</t>
        </is>
      </c>
      <c r="I3070" s="24" t="inlineStr">
        <is>
          <t>A</t>
        </is>
      </c>
      <c r="J3070" s="24" t="inlineStr">
        <is>
          <t>E3-Crewe-BristolR</t>
        </is>
      </c>
      <c r="K3070" s="24" t="n">
        <v>15</v>
      </c>
      <c r="L3070" s="11">
        <f>IF(INDEX(Matches!$X:$X,AA3070)=0,"",IF(I3070="H",INDEX(Matches!$H:$H,AA3070),INDEX(Matches!$I:$I,AA3070)))</f>
        <v/>
      </c>
      <c r="M3070" s="11">
        <f>IF(INDEX(Matches!$X:$X,AA3070)=0,"",IF(I3070="H",INDEX(Matches!$I:$I,AA3070),INDEX(Matches!$H:$H,AA3070)))</f>
        <v/>
      </c>
      <c r="N3070" s="11">
        <f>IF(L3070="","",IF(L3070&gt;M3070,"W",IF(L3070=M3070,"D","L")))</f>
        <v/>
      </c>
      <c r="O3070" s="11">
        <f>IF(L3070="","",IF(L3070&gt;M3070,3,IF(L3070=M3070,1,0)))</f>
        <v/>
      </c>
      <c r="P3070" s="31">
        <f>IF(I3070="H",INDEX(Matches!$L:$L,AA3070),INDEX(Matches!$N:$N,AA3070))</f>
        <v/>
      </c>
      <c r="Q3070" s="31">
        <f>INDEX(Matches!$M:$M,AA3070)</f>
        <v/>
      </c>
      <c r="R3070" s="31">
        <f>IF(I3070="H",INDEX(Matches!$N:$N,AA3070),INDEX(Matches!$L:$L,AA3070))</f>
        <v/>
      </c>
      <c r="S3070" s="33">
        <f>IF(I3070="H",INDEX(Matches!$O:$O,AA3070),INDEX(Matches!$P:$P,AA3070))</f>
        <v/>
      </c>
      <c r="T3070" s="33">
        <f>IF(INDEX(Matches!$J:$J,AA3070)="","",IF(I3070="H",INDEX(Matches!$J:$J,AA3070),INDEX(Matches!$K:$K,AA3070)))</f>
        <v/>
      </c>
      <c r="U3070" s="33">
        <f>IF(INDEX(Matches!$K:$K,AA3070)="","",IF(I3070="H",INDEX(Matches!$K:$K,AA3070),INDEX(Matches!$J:$J,AA3070)))</f>
        <v/>
      </c>
      <c r="V3070" s="30">
        <f>IF(T3070="","",T3070-U3070)</f>
        <v/>
      </c>
      <c r="W3070" s="33">
        <f>IF(I3070="H",INDEX(Matches!$T:$T,AA3070),INDEX(Matches!$U:$U,AA3070))</f>
        <v/>
      </c>
      <c r="X3070" s="11">
        <f>INDEX(Matches!$X:$X,AA3070)</f>
        <v/>
      </c>
      <c r="Y3070" s="30">
        <f>IF(O3070="","",O3070-S3070)</f>
        <v/>
      </c>
      <c r="Z3070" s="30">
        <f>IF(W3070="","",W3070-S3070)</f>
        <v/>
      </c>
      <c r="AA3070" s="24">
        <f>MATCH(J3070,Matches!$A:$A,0)</f>
        <v/>
      </c>
      <c r="AB3070" s="33" t="n"/>
      <c r="AC3070" s="33" t="n"/>
      <c r="AD3070" s="24" t="n"/>
      <c r="AE3070" s="24" t="n">
        <v>3</v>
      </c>
      <c r="AF3070" s="33" t="n"/>
      <c r="AG3070" s="33" t="n"/>
    </row>
    <row r="3071">
      <c r="A3071" s="24" t="inlineStr">
        <is>
          <t>Bristol Rovers|10</t>
        </is>
      </c>
      <c r="B3071" s="24" t="inlineStr">
        <is>
          <t>E3</t>
        </is>
      </c>
      <c r="C3071" s="24" t="inlineStr">
        <is>
          <t>League Two</t>
        </is>
      </c>
      <c r="D3071" s="24" t="inlineStr">
        <is>
          <t>Bristol Rovers</t>
        </is>
      </c>
      <c r="E3071" s="24" t="n">
        <v>10</v>
      </c>
      <c r="F3071" s="24" t="n">
        <v>3</v>
      </c>
      <c r="G3071" s="29" t="n">
        <v>46305.625</v>
      </c>
      <c r="H3071" s="24" t="inlineStr">
        <is>
          <t>Barnet</t>
        </is>
      </c>
      <c r="I3071" s="24" t="inlineStr">
        <is>
          <t>H</t>
        </is>
      </c>
      <c r="J3071" s="24" t="inlineStr">
        <is>
          <t>E3-BristolR-Barnet</t>
        </is>
      </c>
      <c r="K3071" s="24" t="n">
        <v>3</v>
      </c>
      <c r="L3071" s="11">
        <f>IF(INDEX(Matches!$X:$X,AA3071)=0,"",IF(I3071="H",INDEX(Matches!$H:$H,AA3071),INDEX(Matches!$I:$I,AA3071)))</f>
        <v/>
      </c>
      <c r="M3071" s="11">
        <f>IF(INDEX(Matches!$X:$X,AA3071)=0,"",IF(I3071="H",INDEX(Matches!$I:$I,AA3071),INDEX(Matches!$H:$H,AA3071)))</f>
        <v/>
      </c>
      <c r="N3071" s="11">
        <f>IF(L3071="","",IF(L3071&gt;M3071,"W",IF(L3071=M3071,"D","L")))</f>
        <v/>
      </c>
      <c r="O3071" s="11">
        <f>IF(L3071="","",IF(L3071&gt;M3071,3,IF(L3071=M3071,1,0)))</f>
        <v/>
      </c>
      <c r="P3071" s="31">
        <f>IF(I3071="H",INDEX(Matches!$L:$L,AA3071),INDEX(Matches!$N:$N,AA3071))</f>
        <v/>
      </c>
      <c r="Q3071" s="31">
        <f>INDEX(Matches!$M:$M,AA3071)</f>
        <v/>
      </c>
      <c r="R3071" s="31">
        <f>IF(I3071="H",INDEX(Matches!$N:$N,AA3071),INDEX(Matches!$L:$L,AA3071))</f>
        <v/>
      </c>
      <c r="S3071" s="33">
        <f>IF(I3071="H",INDEX(Matches!$O:$O,AA3071),INDEX(Matches!$P:$P,AA3071))</f>
        <v/>
      </c>
      <c r="T3071" s="33">
        <f>IF(INDEX(Matches!$J:$J,AA3071)="","",IF(I3071="H",INDEX(Matches!$J:$J,AA3071),INDEX(Matches!$K:$K,AA3071)))</f>
        <v/>
      </c>
      <c r="U3071" s="33">
        <f>IF(INDEX(Matches!$K:$K,AA3071)="","",IF(I3071="H",INDEX(Matches!$K:$K,AA3071),INDEX(Matches!$J:$J,AA3071)))</f>
        <v/>
      </c>
      <c r="V3071" s="30">
        <f>IF(T3071="","",T3071-U3071)</f>
        <v/>
      </c>
      <c r="W3071" s="33">
        <f>IF(I3071="H",INDEX(Matches!$T:$T,AA3071),INDEX(Matches!$U:$U,AA3071))</f>
        <v/>
      </c>
      <c r="X3071" s="11">
        <f>INDEX(Matches!$X:$X,AA3071)</f>
        <v/>
      </c>
      <c r="Y3071" s="30">
        <f>IF(O3071="","",O3071-S3071)</f>
        <v/>
      </c>
      <c r="Z3071" s="30">
        <f>IF(W3071="","",W3071-S3071)</f>
        <v/>
      </c>
      <c r="AA3071" s="24">
        <f>MATCH(J3071,Matches!$A:$A,0)</f>
        <v/>
      </c>
      <c r="AB3071" s="33" t="n"/>
      <c r="AC3071" s="33" t="n"/>
      <c r="AD3071" s="24" t="n"/>
      <c r="AE3071" s="24" t="n">
        <v>3</v>
      </c>
      <c r="AF3071" s="33" t="n"/>
      <c r="AG3071" s="33" t="n"/>
    </row>
    <row r="3072">
      <c r="A3072" s="24" t="inlineStr">
        <is>
          <t>Bristol Rovers|11</t>
        </is>
      </c>
      <c r="B3072" s="24" t="inlineStr">
        <is>
          <t>E3</t>
        </is>
      </c>
      <c r="C3072" s="24" t="inlineStr">
        <is>
          <t>League Two</t>
        </is>
      </c>
      <c r="D3072" s="24" t="inlineStr">
        <is>
          <t>Bristol Rovers</t>
        </is>
      </c>
      <c r="E3072" s="24" t="n">
        <v>11</v>
      </c>
      <c r="F3072" s="24" t="n">
        <v>3</v>
      </c>
      <c r="G3072" s="29" t="n">
        <v>46312.52083333334</v>
      </c>
      <c r="H3072" s="24" t="inlineStr">
        <is>
          <t>Shrewsbury</t>
        </is>
      </c>
      <c r="I3072" s="24" t="inlineStr">
        <is>
          <t>A</t>
        </is>
      </c>
      <c r="J3072" s="24" t="inlineStr">
        <is>
          <t>E3-Shrewsbu-BristolR</t>
        </is>
      </c>
      <c r="K3072" s="24" t="n">
        <v>20</v>
      </c>
      <c r="L3072" s="11">
        <f>IF(INDEX(Matches!$X:$X,AA3072)=0,"",IF(I3072="H",INDEX(Matches!$H:$H,AA3072),INDEX(Matches!$I:$I,AA3072)))</f>
        <v/>
      </c>
      <c r="M3072" s="11">
        <f>IF(INDEX(Matches!$X:$X,AA3072)=0,"",IF(I3072="H",INDEX(Matches!$I:$I,AA3072),INDEX(Matches!$H:$H,AA3072)))</f>
        <v/>
      </c>
      <c r="N3072" s="11">
        <f>IF(L3072="","",IF(L3072&gt;M3072,"W",IF(L3072=M3072,"D","L")))</f>
        <v/>
      </c>
      <c r="O3072" s="11">
        <f>IF(L3072="","",IF(L3072&gt;M3072,3,IF(L3072=M3072,1,0)))</f>
        <v/>
      </c>
      <c r="P3072" s="31">
        <f>IF(I3072="H",INDEX(Matches!$L:$L,AA3072),INDEX(Matches!$N:$N,AA3072))</f>
        <v/>
      </c>
      <c r="Q3072" s="31">
        <f>INDEX(Matches!$M:$M,AA3072)</f>
        <v/>
      </c>
      <c r="R3072" s="31">
        <f>IF(I3072="H",INDEX(Matches!$N:$N,AA3072),INDEX(Matches!$L:$L,AA3072))</f>
        <v/>
      </c>
      <c r="S3072" s="33">
        <f>IF(I3072="H",INDEX(Matches!$O:$O,AA3072),INDEX(Matches!$P:$P,AA3072))</f>
        <v/>
      </c>
      <c r="T3072" s="33">
        <f>IF(INDEX(Matches!$J:$J,AA3072)="","",IF(I3072="H",INDEX(Matches!$J:$J,AA3072),INDEX(Matches!$K:$K,AA3072)))</f>
        <v/>
      </c>
      <c r="U3072" s="33">
        <f>IF(INDEX(Matches!$K:$K,AA3072)="","",IF(I3072="H",INDEX(Matches!$K:$K,AA3072),INDEX(Matches!$J:$J,AA3072)))</f>
        <v/>
      </c>
      <c r="V3072" s="30">
        <f>IF(T3072="","",T3072-U3072)</f>
        <v/>
      </c>
      <c r="W3072" s="33">
        <f>IF(I3072="H",INDEX(Matches!$T:$T,AA3072),INDEX(Matches!$U:$U,AA3072))</f>
        <v/>
      </c>
      <c r="X3072" s="11">
        <f>INDEX(Matches!$X:$X,AA3072)</f>
        <v/>
      </c>
      <c r="Y3072" s="30">
        <f>IF(O3072="","",O3072-S3072)</f>
        <v/>
      </c>
      <c r="Z3072" s="30">
        <f>IF(W3072="","",W3072-S3072)</f>
        <v/>
      </c>
      <c r="AA3072" s="24">
        <f>MATCH(J3072,Matches!$A:$A,0)</f>
        <v/>
      </c>
      <c r="AB3072" s="33" t="n"/>
      <c r="AC3072" s="33" t="n"/>
      <c r="AD3072" s="24" t="n"/>
      <c r="AE3072" s="24" t="n">
        <v>3</v>
      </c>
      <c r="AF3072" s="33" t="n"/>
      <c r="AG3072" s="33" t="n"/>
    </row>
    <row r="3073">
      <c r="A3073" s="24" t="inlineStr">
        <is>
          <t>Bristol Rovers|12</t>
        </is>
      </c>
      <c r="B3073" s="24" t="inlineStr">
        <is>
          <t>E3</t>
        </is>
      </c>
      <c r="C3073" s="24" t="inlineStr">
        <is>
          <t>League Two</t>
        </is>
      </c>
      <c r="D3073" s="24" t="inlineStr">
        <is>
          <t>Bristol Rovers</t>
        </is>
      </c>
      <c r="E3073" s="24" t="n">
        <v>12</v>
      </c>
      <c r="F3073" s="24" t="n">
        <v>3</v>
      </c>
      <c r="G3073" s="29" t="n">
        <v>46315.82291666666</v>
      </c>
      <c r="H3073" s="24" t="inlineStr">
        <is>
          <t>Salford</t>
        </is>
      </c>
      <c r="I3073" s="24" t="inlineStr">
        <is>
          <t>H</t>
        </is>
      </c>
      <c r="J3073" s="24" t="inlineStr">
        <is>
          <t>E3-BristolR-Salford</t>
        </is>
      </c>
      <c r="K3073" s="24" t="n">
        <v>1</v>
      </c>
      <c r="L3073" s="11">
        <f>IF(INDEX(Matches!$X:$X,AA3073)=0,"",IF(I3073="H",INDEX(Matches!$H:$H,AA3073),INDEX(Matches!$I:$I,AA3073)))</f>
        <v/>
      </c>
      <c r="M3073" s="11">
        <f>IF(INDEX(Matches!$X:$X,AA3073)=0,"",IF(I3073="H",INDEX(Matches!$I:$I,AA3073),INDEX(Matches!$H:$H,AA3073)))</f>
        <v/>
      </c>
      <c r="N3073" s="11">
        <f>IF(L3073="","",IF(L3073&gt;M3073,"W",IF(L3073=M3073,"D","L")))</f>
        <v/>
      </c>
      <c r="O3073" s="11">
        <f>IF(L3073="","",IF(L3073&gt;M3073,3,IF(L3073=M3073,1,0)))</f>
        <v/>
      </c>
      <c r="P3073" s="31">
        <f>IF(I3073="H",INDEX(Matches!$L:$L,AA3073),INDEX(Matches!$N:$N,AA3073))</f>
        <v/>
      </c>
      <c r="Q3073" s="31">
        <f>INDEX(Matches!$M:$M,AA3073)</f>
        <v/>
      </c>
      <c r="R3073" s="31">
        <f>IF(I3073="H",INDEX(Matches!$N:$N,AA3073),INDEX(Matches!$L:$L,AA3073))</f>
        <v/>
      </c>
      <c r="S3073" s="33">
        <f>IF(I3073="H",INDEX(Matches!$O:$O,AA3073),INDEX(Matches!$P:$P,AA3073))</f>
        <v/>
      </c>
      <c r="T3073" s="33">
        <f>IF(INDEX(Matches!$J:$J,AA3073)="","",IF(I3073="H",INDEX(Matches!$J:$J,AA3073),INDEX(Matches!$K:$K,AA3073)))</f>
        <v/>
      </c>
      <c r="U3073" s="33">
        <f>IF(INDEX(Matches!$K:$K,AA3073)="","",IF(I3073="H",INDEX(Matches!$K:$K,AA3073),INDEX(Matches!$J:$J,AA3073)))</f>
        <v/>
      </c>
      <c r="V3073" s="30">
        <f>IF(T3073="","",T3073-U3073)</f>
        <v/>
      </c>
      <c r="W3073" s="33">
        <f>IF(I3073="H",INDEX(Matches!$T:$T,AA3073),INDEX(Matches!$U:$U,AA3073))</f>
        <v/>
      </c>
      <c r="X3073" s="11">
        <f>INDEX(Matches!$X:$X,AA3073)</f>
        <v/>
      </c>
      <c r="Y3073" s="30">
        <f>IF(O3073="","",O3073-S3073)</f>
        <v/>
      </c>
      <c r="Z3073" s="30">
        <f>IF(W3073="","",W3073-S3073)</f>
        <v/>
      </c>
      <c r="AA3073" s="24">
        <f>MATCH(J3073,Matches!$A:$A,0)</f>
        <v/>
      </c>
      <c r="AB3073" s="33" t="n"/>
      <c r="AC3073" s="33" t="n"/>
      <c r="AD3073" s="24" t="n"/>
      <c r="AE3073" s="24" t="n">
        <v>3</v>
      </c>
      <c r="AF3073" s="33" t="n"/>
      <c r="AG3073" s="33" t="n"/>
    </row>
    <row r="3074">
      <c r="A3074" s="24" t="inlineStr">
        <is>
          <t>Bristol Rovers|13</t>
        </is>
      </c>
      <c r="B3074" s="24" t="inlineStr">
        <is>
          <t>E3</t>
        </is>
      </c>
      <c r="C3074" s="24" t="inlineStr">
        <is>
          <t>League Two</t>
        </is>
      </c>
      <c r="D3074" s="24" t="inlineStr">
        <is>
          <t>Bristol Rovers</t>
        </is>
      </c>
      <c r="E3074" s="24" t="n">
        <v>13</v>
      </c>
      <c r="F3074" s="24" t="n">
        <v>4</v>
      </c>
      <c r="G3074" s="29" t="n">
        <v>46319.52083333334</v>
      </c>
      <c r="H3074" s="24" t="inlineStr">
        <is>
          <t>Swindon</t>
        </is>
      </c>
      <c r="I3074" s="24" t="inlineStr">
        <is>
          <t>H</t>
        </is>
      </c>
      <c r="J3074" s="24" t="inlineStr">
        <is>
          <t>E3-BristolR-Swindon</t>
        </is>
      </c>
      <c r="K3074" s="24" t="n">
        <v>10</v>
      </c>
      <c r="L3074" s="11">
        <f>IF(INDEX(Matches!$X:$X,AA3074)=0,"",IF(I3074="H",INDEX(Matches!$H:$H,AA3074),INDEX(Matches!$I:$I,AA3074)))</f>
        <v/>
      </c>
      <c r="M3074" s="11">
        <f>IF(INDEX(Matches!$X:$X,AA3074)=0,"",IF(I3074="H",INDEX(Matches!$I:$I,AA3074),INDEX(Matches!$H:$H,AA3074)))</f>
        <v/>
      </c>
      <c r="N3074" s="11">
        <f>IF(L3074="","",IF(L3074&gt;M3074,"W",IF(L3074=M3074,"D","L")))</f>
        <v/>
      </c>
      <c r="O3074" s="11">
        <f>IF(L3074="","",IF(L3074&gt;M3074,3,IF(L3074=M3074,1,0)))</f>
        <v/>
      </c>
      <c r="P3074" s="31">
        <f>IF(I3074="H",INDEX(Matches!$L:$L,AA3074),INDEX(Matches!$N:$N,AA3074))</f>
        <v/>
      </c>
      <c r="Q3074" s="31">
        <f>INDEX(Matches!$M:$M,AA3074)</f>
        <v/>
      </c>
      <c r="R3074" s="31">
        <f>IF(I3074="H",INDEX(Matches!$N:$N,AA3074),INDEX(Matches!$L:$L,AA3074))</f>
        <v/>
      </c>
      <c r="S3074" s="33">
        <f>IF(I3074="H",INDEX(Matches!$O:$O,AA3074),INDEX(Matches!$P:$P,AA3074))</f>
        <v/>
      </c>
      <c r="T3074" s="33">
        <f>IF(INDEX(Matches!$J:$J,AA3074)="","",IF(I3074="H",INDEX(Matches!$J:$J,AA3074),INDEX(Matches!$K:$K,AA3074)))</f>
        <v/>
      </c>
      <c r="U3074" s="33">
        <f>IF(INDEX(Matches!$K:$K,AA3074)="","",IF(I3074="H",INDEX(Matches!$K:$K,AA3074),INDEX(Matches!$J:$J,AA3074)))</f>
        <v/>
      </c>
      <c r="V3074" s="30">
        <f>IF(T3074="","",T3074-U3074)</f>
        <v/>
      </c>
      <c r="W3074" s="33">
        <f>IF(I3074="H",INDEX(Matches!$T:$T,AA3074),INDEX(Matches!$U:$U,AA3074))</f>
        <v/>
      </c>
      <c r="X3074" s="11">
        <f>INDEX(Matches!$X:$X,AA3074)</f>
        <v/>
      </c>
      <c r="Y3074" s="30">
        <f>IF(O3074="","",O3074-S3074)</f>
        <v/>
      </c>
      <c r="Z3074" s="30">
        <f>IF(W3074="","",W3074-S3074)</f>
        <v/>
      </c>
      <c r="AA3074" s="24">
        <f>MATCH(J3074,Matches!$A:$A,0)</f>
        <v/>
      </c>
      <c r="AB3074" s="33" t="n"/>
      <c r="AC3074" s="33" t="n">
        <v>1.744576805857685</v>
      </c>
      <c r="AD3074" s="24" t="n"/>
      <c r="AE3074" s="24" t="n">
        <v>4</v>
      </c>
      <c r="AF3074" s="33" t="n"/>
      <c r="AG3074" s="33" t="n"/>
    </row>
    <row r="3075">
      <c r="A3075" s="24" t="inlineStr">
        <is>
          <t>Bristol Rovers|14</t>
        </is>
      </c>
      <c r="B3075" s="24" t="inlineStr">
        <is>
          <t>E3</t>
        </is>
      </c>
      <c r="C3075" s="24" t="inlineStr">
        <is>
          <t>League Two</t>
        </is>
      </c>
      <c r="D3075" s="24" t="inlineStr">
        <is>
          <t>Bristol Rovers</t>
        </is>
      </c>
      <c r="E3075" s="24" t="n">
        <v>14</v>
      </c>
      <c r="F3075" s="24" t="n">
        <v>4</v>
      </c>
      <c r="G3075" s="29" t="n">
        <v>46326.625</v>
      </c>
      <c r="H3075" s="24" t="inlineStr">
        <is>
          <t>Fleetwood</t>
        </is>
      </c>
      <c r="I3075" s="24" t="inlineStr">
        <is>
          <t>A</t>
        </is>
      </c>
      <c r="J3075" s="24" t="inlineStr">
        <is>
          <t>E3-Fleetwoo-BristolR</t>
        </is>
      </c>
      <c r="K3075" s="24" t="n">
        <v>18</v>
      </c>
      <c r="L3075" s="11">
        <f>IF(INDEX(Matches!$X:$X,AA3075)=0,"",IF(I3075="H",INDEX(Matches!$H:$H,AA3075),INDEX(Matches!$I:$I,AA3075)))</f>
        <v/>
      </c>
      <c r="M3075" s="11">
        <f>IF(INDEX(Matches!$X:$X,AA3075)=0,"",IF(I3075="H",INDEX(Matches!$I:$I,AA3075),INDEX(Matches!$H:$H,AA3075)))</f>
        <v/>
      </c>
      <c r="N3075" s="11">
        <f>IF(L3075="","",IF(L3075&gt;M3075,"W",IF(L3075=M3075,"D","L")))</f>
        <v/>
      </c>
      <c r="O3075" s="11">
        <f>IF(L3075="","",IF(L3075&gt;M3075,3,IF(L3075=M3075,1,0)))</f>
        <v/>
      </c>
      <c r="P3075" s="31">
        <f>IF(I3075="H",INDEX(Matches!$L:$L,AA3075),INDEX(Matches!$N:$N,AA3075))</f>
        <v/>
      </c>
      <c r="Q3075" s="31">
        <f>INDEX(Matches!$M:$M,AA3075)</f>
        <v/>
      </c>
      <c r="R3075" s="31">
        <f>IF(I3075="H",INDEX(Matches!$N:$N,AA3075),INDEX(Matches!$L:$L,AA3075))</f>
        <v/>
      </c>
      <c r="S3075" s="33">
        <f>IF(I3075="H",INDEX(Matches!$O:$O,AA3075),INDEX(Matches!$P:$P,AA3075))</f>
        <v/>
      </c>
      <c r="T3075" s="33">
        <f>IF(INDEX(Matches!$J:$J,AA3075)="","",IF(I3075="H",INDEX(Matches!$J:$J,AA3075),INDEX(Matches!$K:$K,AA3075)))</f>
        <v/>
      </c>
      <c r="U3075" s="33">
        <f>IF(INDEX(Matches!$K:$K,AA3075)="","",IF(I3075="H",INDEX(Matches!$K:$K,AA3075),INDEX(Matches!$J:$J,AA3075)))</f>
        <v/>
      </c>
      <c r="V3075" s="30">
        <f>IF(T3075="","",T3075-U3075)</f>
        <v/>
      </c>
      <c r="W3075" s="33">
        <f>IF(I3075="H",INDEX(Matches!$T:$T,AA3075),INDEX(Matches!$U:$U,AA3075))</f>
        <v/>
      </c>
      <c r="X3075" s="11">
        <f>INDEX(Matches!$X:$X,AA3075)</f>
        <v/>
      </c>
      <c r="Y3075" s="30">
        <f>IF(O3075="","",O3075-S3075)</f>
        <v/>
      </c>
      <c r="Z3075" s="30">
        <f>IF(W3075="","",W3075-S3075)</f>
        <v/>
      </c>
      <c r="AA3075" s="24">
        <f>MATCH(J3075,Matches!$A:$A,0)</f>
        <v/>
      </c>
      <c r="AB3075" s="33" t="n"/>
      <c r="AC3075" s="33" t="n">
        <v>1.495010456741286</v>
      </c>
      <c r="AD3075" s="24" t="n"/>
      <c r="AE3075" s="24" t="n">
        <v>4</v>
      </c>
      <c r="AF3075" s="33" t="n"/>
      <c r="AG3075" s="33" t="n"/>
    </row>
    <row r="3076">
      <c r="A3076" s="24" t="inlineStr">
        <is>
          <t>Bristol Rovers|15</t>
        </is>
      </c>
      <c r="B3076" s="24" t="inlineStr">
        <is>
          <t>E3</t>
        </is>
      </c>
      <c r="C3076" s="24" t="inlineStr">
        <is>
          <t>League Two</t>
        </is>
      </c>
      <c r="D3076" s="24" t="inlineStr">
        <is>
          <t>Bristol Rovers</t>
        </is>
      </c>
      <c r="E3076" s="24" t="n">
        <v>15</v>
      </c>
      <c r="F3076" s="24" t="n">
        <v>4</v>
      </c>
      <c r="G3076" s="29" t="n">
        <v>46340.625</v>
      </c>
      <c r="H3076" s="24" t="inlineStr">
        <is>
          <t>Chesterfield</t>
        </is>
      </c>
      <c r="I3076" s="24" t="inlineStr">
        <is>
          <t>H</t>
        </is>
      </c>
      <c r="J3076" s="24" t="inlineStr">
        <is>
          <t>E3-BristolR-Chesterf</t>
        </is>
      </c>
      <c r="K3076" s="24" t="n">
        <v>6</v>
      </c>
      <c r="L3076" s="11">
        <f>IF(INDEX(Matches!$X:$X,AA3076)=0,"",IF(I3076="H",INDEX(Matches!$H:$H,AA3076),INDEX(Matches!$I:$I,AA3076)))</f>
        <v/>
      </c>
      <c r="M3076" s="11">
        <f>IF(INDEX(Matches!$X:$X,AA3076)=0,"",IF(I3076="H",INDEX(Matches!$I:$I,AA3076),INDEX(Matches!$H:$H,AA3076)))</f>
        <v/>
      </c>
      <c r="N3076" s="11">
        <f>IF(L3076="","",IF(L3076&gt;M3076,"W",IF(L3076=M3076,"D","L")))</f>
        <v/>
      </c>
      <c r="O3076" s="11">
        <f>IF(L3076="","",IF(L3076&gt;M3076,3,IF(L3076=M3076,1,0)))</f>
        <v/>
      </c>
      <c r="P3076" s="31">
        <f>IF(I3076="H",INDEX(Matches!$L:$L,AA3076),INDEX(Matches!$N:$N,AA3076))</f>
        <v/>
      </c>
      <c r="Q3076" s="31">
        <f>INDEX(Matches!$M:$M,AA3076)</f>
        <v/>
      </c>
      <c r="R3076" s="31">
        <f>IF(I3076="H",INDEX(Matches!$N:$N,AA3076),INDEX(Matches!$L:$L,AA3076))</f>
        <v/>
      </c>
      <c r="S3076" s="33">
        <f>IF(I3076="H",INDEX(Matches!$O:$O,AA3076),INDEX(Matches!$P:$P,AA3076))</f>
        <v/>
      </c>
      <c r="T3076" s="33">
        <f>IF(INDEX(Matches!$J:$J,AA3076)="","",IF(I3076="H",INDEX(Matches!$J:$J,AA3076),INDEX(Matches!$K:$K,AA3076)))</f>
        <v/>
      </c>
      <c r="U3076" s="33">
        <f>IF(INDEX(Matches!$K:$K,AA3076)="","",IF(I3076="H",INDEX(Matches!$K:$K,AA3076),INDEX(Matches!$J:$J,AA3076)))</f>
        <v/>
      </c>
      <c r="V3076" s="30">
        <f>IF(T3076="","",T3076-U3076)</f>
        <v/>
      </c>
      <c r="W3076" s="33">
        <f>IF(I3076="H",INDEX(Matches!$T:$T,AA3076),INDEX(Matches!$U:$U,AA3076))</f>
        <v/>
      </c>
      <c r="X3076" s="11">
        <f>INDEX(Matches!$X:$X,AA3076)</f>
        <v/>
      </c>
      <c r="Y3076" s="30">
        <f>IF(O3076="","",O3076-S3076)</f>
        <v/>
      </c>
      <c r="Z3076" s="30">
        <f>IF(W3076="","",W3076-S3076)</f>
        <v/>
      </c>
      <c r="AA3076" s="24">
        <f>MATCH(J3076,Matches!$A:$A,0)</f>
        <v/>
      </c>
      <c r="AB3076" s="33" t="n"/>
      <c r="AC3076" s="33" t="n">
        <v>1.534088427248811</v>
      </c>
      <c r="AD3076" s="24" t="n"/>
      <c r="AE3076" s="24" t="n">
        <v>4</v>
      </c>
      <c r="AF3076" s="33" t="n"/>
      <c r="AG3076" s="33" t="n"/>
    </row>
    <row r="3077">
      <c r="A3077" s="24" t="inlineStr">
        <is>
          <t>Bristol Rovers|16</t>
        </is>
      </c>
      <c r="B3077" s="24" t="inlineStr">
        <is>
          <t>E3</t>
        </is>
      </c>
      <c r="C3077" s="24" t="inlineStr">
        <is>
          <t>League Two</t>
        </is>
      </c>
      <c r="D3077" s="24" t="inlineStr">
        <is>
          <t>Bristol Rovers</t>
        </is>
      </c>
      <c r="E3077" s="24" t="n">
        <v>16</v>
      </c>
      <c r="F3077" s="24" t="n">
        <v>4</v>
      </c>
      <c r="G3077" s="29" t="n">
        <v>46347.625</v>
      </c>
      <c r="H3077" s="24" t="inlineStr">
        <is>
          <t>Cheltenham</t>
        </is>
      </c>
      <c r="I3077" s="24" t="inlineStr">
        <is>
          <t>A</t>
        </is>
      </c>
      <c r="J3077" s="24" t="inlineStr">
        <is>
          <t>E3-Cheltenh-BristolR</t>
        </is>
      </c>
      <c r="K3077" s="24" t="n">
        <v>22</v>
      </c>
      <c r="L3077" s="11">
        <f>IF(INDEX(Matches!$X:$X,AA3077)=0,"",IF(I3077="H",INDEX(Matches!$H:$H,AA3077),INDEX(Matches!$I:$I,AA3077)))</f>
        <v/>
      </c>
      <c r="M3077" s="11">
        <f>IF(INDEX(Matches!$X:$X,AA3077)=0,"",IF(I3077="H",INDEX(Matches!$I:$I,AA3077),INDEX(Matches!$H:$H,AA3077)))</f>
        <v/>
      </c>
      <c r="N3077" s="11">
        <f>IF(L3077="","",IF(L3077&gt;M3077,"W",IF(L3077=M3077,"D","L")))</f>
        <v/>
      </c>
      <c r="O3077" s="11">
        <f>IF(L3077="","",IF(L3077&gt;M3077,3,IF(L3077=M3077,1,0)))</f>
        <v/>
      </c>
      <c r="P3077" s="31">
        <f>IF(I3077="H",INDEX(Matches!$L:$L,AA3077),INDEX(Matches!$N:$N,AA3077))</f>
        <v/>
      </c>
      <c r="Q3077" s="31">
        <f>INDEX(Matches!$M:$M,AA3077)</f>
        <v/>
      </c>
      <c r="R3077" s="31">
        <f>IF(I3077="H",INDEX(Matches!$N:$N,AA3077),INDEX(Matches!$L:$L,AA3077))</f>
        <v/>
      </c>
      <c r="S3077" s="33">
        <f>IF(I3077="H",INDEX(Matches!$O:$O,AA3077),INDEX(Matches!$P:$P,AA3077))</f>
        <v/>
      </c>
      <c r="T3077" s="33">
        <f>IF(INDEX(Matches!$J:$J,AA3077)="","",IF(I3077="H",INDEX(Matches!$J:$J,AA3077),INDEX(Matches!$K:$K,AA3077)))</f>
        <v/>
      </c>
      <c r="U3077" s="33">
        <f>IF(INDEX(Matches!$K:$K,AA3077)="","",IF(I3077="H",INDEX(Matches!$K:$K,AA3077),INDEX(Matches!$J:$J,AA3077)))</f>
        <v/>
      </c>
      <c r="V3077" s="30">
        <f>IF(T3077="","",T3077-U3077)</f>
        <v/>
      </c>
      <c r="W3077" s="33">
        <f>IF(I3077="H",INDEX(Matches!$T:$T,AA3077),INDEX(Matches!$U:$U,AA3077))</f>
        <v/>
      </c>
      <c r="X3077" s="11">
        <f>INDEX(Matches!$X:$X,AA3077)</f>
        <v/>
      </c>
      <c r="Y3077" s="30">
        <f>IF(O3077="","",O3077-S3077)</f>
        <v/>
      </c>
      <c r="Z3077" s="30">
        <f>IF(W3077="","",W3077-S3077)</f>
        <v/>
      </c>
      <c r="AA3077" s="24">
        <f>MATCH(J3077,Matches!$A:$A,0)</f>
        <v/>
      </c>
      <c r="AB3077" s="33" t="n"/>
      <c r="AC3077" s="33" t="n">
        <v>1.574078164067122</v>
      </c>
      <c r="AD3077" s="24" t="n"/>
      <c r="AE3077" s="24" t="n">
        <v>4</v>
      </c>
      <c r="AF3077" s="33" t="n"/>
      <c r="AG3077" s="33" t="n"/>
    </row>
    <row r="3078">
      <c r="A3078" s="24" t="inlineStr">
        <is>
          <t>Bristol Rovers|17</t>
        </is>
      </c>
      <c r="B3078" s="24" t="inlineStr">
        <is>
          <t>E3</t>
        </is>
      </c>
      <c r="C3078" s="24" t="inlineStr">
        <is>
          <t>League Two</t>
        </is>
      </c>
      <c r="D3078" s="24" t="inlineStr">
        <is>
          <t>Bristol Rovers</t>
        </is>
      </c>
      <c r="E3078" s="24" t="n">
        <v>17</v>
      </c>
      <c r="F3078" s="24" t="n">
        <v>5</v>
      </c>
      <c r="G3078" s="29" t="n">
        <v>46354.52083333334</v>
      </c>
      <c r="H3078" s="24" t="inlineStr">
        <is>
          <t>Tranmere</t>
        </is>
      </c>
      <c r="I3078" s="24" t="inlineStr">
        <is>
          <t>H</t>
        </is>
      </c>
      <c r="J3078" s="24" t="inlineStr">
        <is>
          <t>E3-BristolR-Tranmere</t>
        </is>
      </c>
      <c r="K3078" s="24" t="n">
        <v>19</v>
      </c>
      <c r="L3078" s="11">
        <f>IF(INDEX(Matches!$X:$X,AA3078)=0,"",IF(I3078="H",INDEX(Matches!$H:$H,AA3078),INDEX(Matches!$I:$I,AA3078)))</f>
        <v/>
      </c>
      <c r="M3078" s="11">
        <f>IF(INDEX(Matches!$X:$X,AA3078)=0,"",IF(I3078="H",INDEX(Matches!$I:$I,AA3078),INDEX(Matches!$H:$H,AA3078)))</f>
        <v/>
      </c>
      <c r="N3078" s="11">
        <f>IF(L3078="","",IF(L3078&gt;M3078,"W",IF(L3078=M3078,"D","L")))</f>
        <v/>
      </c>
      <c r="O3078" s="11">
        <f>IF(L3078="","",IF(L3078&gt;M3078,3,IF(L3078=M3078,1,0)))</f>
        <v/>
      </c>
      <c r="P3078" s="31">
        <f>IF(I3078="H",INDEX(Matches!$L:$L,AA3078),INDEX(Matches!$N:$N,AA3078))</f>
        <v/>
      </c>
      <c r="Q3078" s="31">
        <f>INDEX(Matches!$M:$M,AA3078)</f>
        <v/>
      </c>
      <c r="R3078" s="31">
        <f>IF(I3078="H",INDEX(Matches!$N:$N,AA3078),INDEX(Matches!$L:$L,AA3078))</f>
        <v/>
      </c>
      <c r="S3078" s="33">
        <f>IF(I3078="H",INDEX(Matches!$O:$O,AA3078),INDEX(Matches!$P:$P,AA3078))</f>
        <v/>
      </c>
      <c r="T3078" s="33">
        <f>IF(INDEX(Matches!$J:$J,AA3078)="","",IF(I3078="H",INDEX(Matches!$J:$J,AA3078),INDEX(Matches!$K:$K,AA3078)))</f>
        <v/>
      </c>
      <c r="U3078" s="33">
        <f>IF(INDEX(Matches!$K:$K,AA3078)="","",IF(I3078="H",INDEX(Matches!$K:$K,AA3078),INDEX(Matches!$J:$J,AA3078)))</f>
        <v/>
      </c>
      <c r="V3078" s="30">
        <f>IF(T3078="","",T3078-U3078)</f>
        <v/>
      </c>
      <c r="W3078" s="33">
        <f>IF(I3078="H",INDEX(Matches!$T:$T,AA3078),INDEX(Matches!$U:$U,AA3078))</f>
        <v/>
      </c>
      <c r="X3078" s="11">
        <f>INDEX(Matches!$X:$X,AA3078)</f>
        <v/>
      </c>
      <c r="Y3078" s="30">
        <f>IF(O3078="","",O3078-S3078)</f>
        <v/>
      </c>
      <c r="Z3078" s="30">
        <f>IF(W3078="","",W3078-S3078)</f>
        <v/>
      </c>
      <c r="AA3078" s="24">
        <f>MATCH(J3078,Matches!$A:$A,0)</f>
        <v/>
      </c>
      <c r="AB3078" s="33" t="n"/>
      <c r="AC3078" s="33" t="n">
        <v>1.826460373319751</v>
      </c>
      <c r="AD3078" s="24" t="n"/>
      <c r="AE3078" s="24" t="n">
        <v>5</v>
      </c>
      <c r="AF3078" s="33" t="n"/>
      <c r="AG3078" s="33" t="n"/>
    </row>
    <row r="3079">
      <c r="A3079" s="24" t="inlineStr">
        <is>
          <t>Bristol Rovers|18</t>
        </is>
      </c>
      <c r="B3079" s="24" t="inlineStr">
        <is>
          <t>E3</t>
        </is>
      </c>
      <c r="C3079" s="24" t="inlineStr">
        <is>
          <t>League Two</t>
        </is>
      </c>
      <c r="D3079" s="24" t="inlineStr">
        <is>
          <t>Bristol Rovers</t>
        </is>
      </c>
      <c r="E3079" s="24" t="n">
        <v>18</v>
      </c>
      <c r="F3079" s="24" t="n">
        <v>5</v>
      </c>
      <c r="G3079" s="29" t="n">
        <v>46357.82291666666</v>
      </c>
      <c r="H3079" s="24" t="inlineStr">
        <is>
          <t>Oldham</t>
        </is>
      </c>
      <c r="I3079" s="24" t="inlineStr">
        <is>
          <t>A</t>
        </is>
      </c>
      <c r="J3079" s="24" t="inlineStr">
        <is>
          <t>E3-Oldham-BristolR</t>
        </is>
      </c>
      <c r="K3079" s="24" t="n">
        <v>8</v>
      </c>
      <c r="L3079" s="11">
        <f>IF(INDEX(Matches!$X:$X,AA3079)=0,"",IF(I3079="H",INDEX(Matches!$H:$H,AA3079),INDEX(Matches!$I:$I,AA3079)))</f>
        <v/>
      </c>
      <c r="M3079" s="11">
        <f>IF(INDEX(Matches!$X:$X,AA3079)=0,"",IF(I3079="H",INDEX(Matches!$I:$I,AA3079),INDEX(Matches!$H:$H,AA3079)))</f>
        <v/>
      </c>
      <c r="N3079" s="11">
        <f>IF(L3079="","",IF(L3079&gt;M3079,"W",IF(L3079=M3079,"D","L")))</f>
        <v/>
      </c>
      <c r="O3079" s="11">
        <f>IF(L3079="","",IF(L3079&gt;M3079,3,IF(L3079=M3079,1,0)))</f>
        <v/>
      </c>
      <c r="P3079" s="31">
        <f>IF(I3079="H",INDEX(Matches!$L:$L,AA3079),INDEX(Matches!$N:$N,AA3079))</f>
        <v/>
      </c>
      <c r="Q3079" s="31">
        <f>INDEX(Matches!$M:$M,AA3079)</f>
        <v/>
      </c>
      <c r="R3079" s="31">
        <f>IF(I3079="H",INDEX(Matches!$N:$N,AA3079),INDEX(Matches!$L:$L,AA3079))</f>
        <v/>
      </c>
      <c r="S3079" s="33">
        <f>IF(I3079="H",INDEX(Matches!$O:$O,AA3079),INDEX(Matches!$P:$P,AA3079))</f>
        <v/>
      </c>
      <c r="T3079" s="33">
        <f>IF(INDEX(Matches!$J:$J,AA3079)="","",IF(I3079="H",INDEX(Matches!$J:$J,AA3079),INDEX(Matches!$K:$K,AA3079)))</f>
        <v/>
      </c>
      <c r="U3079" s="33">
        <f>IF(INDEX(Matches!$K:$K,AA3079)="","",IF(I3079="H",INDEX(Matches!$K:$K,AA3079),INDEX(Matches!$J:$J,AA3079)))</f>
        <v/>
      </c>
      <c r="V3079" s="30">
        <f>IF(T3079="","",T3079-U3079)</f>
        <v/>
      </c>
      <c r="W3079" s="33">
        <f>IF(I3079="H",INDEX(Matches!$T:$T,AA3079),INDEX(Matches!$U:$U,AA3079))</f>
        <v/>
      </c>
      <c r="X3079" s="11">
        <f>INDEX(Matches!$X:$X,AA3079)</f>
        <v/>
      </c>
      <c r="Y3079" s="30">
        <f>IF(O3079="","",O3079-S3079)</f>
        <v/>
      </c>
      <c r="Z3079" s="30">
        <f>IF(W3079="","",W3079-S3079)</f>
        <v/>
      </c>
      <c r="AA3079" s="24">
        <f>MATCH(J3079,Matches!$A:$A,0)</f>
        <v/>
      </c>
      <c r="AB3079" s="33" t="n"/>
      <c r="AC3079" s="33" t="n">
        <v>1.325154489114055</v>
      </c>
      <c r="AD3079" s="24" t="n"/>
      <c r="AE3079" s="24" t="n">
        <v>5</v>
      </c>
      <c r="AF3079" s="33" t="n"/>
      <c r="AG3079" s="33" t="n"/>
    </row>
    <row r="3080">
      <c r="A3080" s="24" t="inlineStr">
        <is>
          <t>Bristol Rovers|19</t>
        </is>
      </c>
      <c r="B3080" s="24" t="inlineStr">
        <is>
          <t>E3</t>
        </is>
      </c>
      <c r="C3080" s="24" t="inlineStr">
        <is>
          <t>League Two</t>
        </is>
      </c>
      <c r="D3080" s="24" t="inlineStr">
        <is>
          <t>Bristol Rovers</t>
        </is>
      </c>
      <c r="E3080" s="24" t="n">
        <v>19</v>
      </c>
      <c r="F3080" s="24" t="n">
        <v>5</v>
      </c>
      <c r="G3080" s="29" t="n">
        <v>46368.625</v>
      </c>
      <c r="H3080" s="24" t="inlineStr">
        <is>
          <t>Accrington</t>
        </is>
      </c>
      <c r="I3080" s="24" t="inlineStr">
        <is>
          <t>H</t>
        </is>
      </c>
      <c r="J3080" s="24" t="inlineStr">
        <is>
          <t>E3-BristolR-Accringt</t>
        </is>
      </c>
      <c r="K3080" s="24" t="n">
        <v>23</v>
      </c>
      <c r="L3080" s="11">
        <f>IF(INDEX(Matches!$X:$X,AA3080)=0,"",IF(I3080="H",INDEX(Matches!$H:$H,AA3080),INDEX(Matches!$I:$I,AA3080)))</f>
        <v/>
      </c>
      <c r="M3080" s="11">
        <f>IF(INDEX(Matches!$X:$X,AA3080)=0,"",IF(I3080="H",INDEX(Matches!$I:$I,AA3080),INDEX(Matches!$H:$H,AA3080)))</f>
        <v/>
      </c>
      <c r="N3080" s="11">
        <f>IF(L3080="","",IF(L3080&gt;M3080,"W",IF(L3080=M3080,"D","L")))</f>
        <v/>
      </c>
      <c r="O3080" s="11">
        <f>IF(L3080="","",IF(L3080&gt;M3080,3,IF(L3080=M3080,1,0)))</f>
        <v/>
      </c>
      <c r="P3080" s="31">
        <f>IF(I3080="H",INDEX(Matches!$L:$L,AA3080),INDEX(Matches!$N:$N,AA3080))</f>
        <v/>
      </c>
      <c r="Q3080" s="31">
        <f>INDEX(Matches!$M:$M,AA3080)</f>
        <v/>
      </c>
      <c r="R3080" s="31">
        <f>IF(I3080="H",INDEX(Matches!$N:$N,AA3080),INDEX(Matches!$L:$L,AA3080))</f>
        <v/>
      </c>
      <c r="S3080" s="33">
        <f>IF(I3080="H",INDEX(Matches!$O:$O,AA3080),INDEX(Matches!$P:$P,AA3080))</f>
        <v/>
      </c>
      <c r="T3080" s="33">
        <f>IF(INDEX(Matches!$J:$J,AA3080)="","",IF(I3080="H",INDEX(Matches!$J:$J,AA3080),INDEX(Matches!$K:$K,AA3080)))</f>
        <v/>
      </c>
      <c r="U3080" s="33">
        <f>IF(INDEX(Matches!$K:$K,AA3080)="","",IF(I3080="H",INDEX(Matches!$K:$K,AA3080),INDEX(Matches!$J:$J,AA3080)))</f>
        <v/>
      </c>
      <c r="V3080" s="30">
        <f>IF(T3080="","",T3080-U3080)</f>
        <v/>
      </c>
      <c r="W3080" s="33">
        <f>IF(I3080="H",INDEX(Matches!$T:$T,AA3080),INDEX(Matches!$U:$U,AA3080))</f>
        <v/>
      </c>
      <c r="X3080" s="11">
        <f>INDEX(Matches!$X:$X,AA3080)</f>
        <v/>
      </c>
      <c r="Y3080" s="30">
        <f>IF(O3080="","",O3080-S3080)</f>
        <v/>
      </c>
      <c r="Z3080" s="30">
        <f>IF(W3080="","",W3080-S3080)</f>
        <v/>
      </c>
      <c r="AA3080" s="24">
        <f>MATCH(J3080,Matches!$A:$A,0)</f>
        <v/>
      </c>
      <c r="AB3080" s="33" t="n"/>
      <c r="AC3080" s="33" t="n">
        <v>1.851566004612584</v>
      </c>
      <c r="AD3080" s="24" t="n"/>
      <c r="AE3080" s="24" t="n">
        <v>5</v>
      </c>
      <c r="AF3080" s="33" t="n"/>
      <c r="AG3080" s="33" t="n"/>
    </row>
    <row r="3081">
      <c r="A3081" s="24" t="inlineStr">
        <is>
          <t>Bristol Rovers|20</t>
        </is>
      </c>
      <c r="B3081" s="24" t="inlineStr">
        <is>
          <t>E3</t>
        </is>
      </c>
      <c r="C3081" s="24" t="inlineStr">
        <is>
          <t>League Two</t>
        </is>
      </c>
      <c r="D3081" s="24" t="inlineStr">
        <is>
          <t>Bristol Rovers</t>
        </is>
      </c>
      <c r="E3081" s="24" t="n">
        <v>20</v>
      </c>
      <c r="F3081" s="24" t="n">
        <v>5</v>
      </c>
      <c r="G3081" s="29" t="n">
        <v>46375.625</v>
      </c>
      <c r="H3081" s="24" t="inlineStr">
        <is>
          <t>Rochdale</t>
        </is>
      </c>
      <c r="I3081" s="24" t="inlineStr">
        <is>
          <t>A</t>
        </is>
      </c>
      <c r="J3081" s="24" t="inlineStr">
        <is>
          <t>E3-Rochdale-BristolR</t>
        </is>
      </c>
      <c r="K3081" s="24" t="n">
        <v>16</v>
      </c>
      <c r="L3081" s="11">
        <f>IF(INDEX(Matches!$X:$X,AA3081)=0,"",IF(I3081="H",INDEX(Matches!$H:$H,AA3081),INDEX(Matches!$I:$I,AA3081)))</f>
        <v/>
      </c>
      <c r="M3081" s="11">
        <f>IF(INDEX(Matches!$X:$X,AA3081)=0,"",IF(I3081="H",INDEX(Matches!$I:$I,AA3081),INDEX(Matches!$H:$H,AA3081)))</f>
        <v/>
      </c>
      <c r="N3081" s="11">
        <f>IF(L3081="","",IF(L3081&gt;M3081,"W",IF(L3081=M3081,"D","L")))</f>
        <v/>
      </c>
      <c r="O3081" s="11">
        <f>IF(L3081="","",IF(L3081&gt;M3081,3,IF(L3081=M3081,1,0)))</f>
        <v/>
      </c>
      <c r="P3081" s="31">
        <f>IF(I3081="H",INDEX(Matches!$L:$L,AA3081),INDEX(Matches!$N:$N,AA3081))</f>
        <v/>
      </c>
      <c r="Q3081" s="31">
        <f>INDEX(Matches!$M:$M,AA3081)</f>
        <v/>
      </c>
      <c r="R3081" s="31">
        <f>IF(I3081="H",INDEX(Matches!$N:$N,AA3081),INDEX(Matches!$L:$L,AA3081))</f>
        <v/>
      </c>
      <c r="S3081" s="33">
        <f>IF(I3081="H",INDEX(Matches!$O:$O,AA3081),INDEX(Matches!$P:$P,AA3081))</f>
        <v/>
      </c>
      <c r="T3081" s="33">
        <f>IF(INDEX(Matches!$J:$J,AA3081)="","",IF(I3081="H",INDEX(Matches!$J:$J,AA3081),INDEX(Matches!$K:$K,AA3081)))</f>
        <v/>
      </c>
      <c r="U3081" s="33">
        <f>IF(INDEX(Matches!$K:$K,AA3081)="","",IF(I3081="H",INDEX(Matches!$K:$K,AA3081),INDEX(Matches!$J:$J,AA3081)))</f>
        <v/>
      </c>
      <c r="V3081" s="30">
        <f>IF(T3081="","",T3081-U3081)</f>
        <v/>
      </c>
      <c r="W3081" s="33">
        <f>IF(I3081="H",INDEX(Matches!$T:$T,AA3081),INDEX(Matches!$U:$U,AA3081))</f>
        <v/>
      </c>
      <c r="X3081" s="11">
        <f>INDEX(Matches!$X:$X,AA3081)</f>
        <v/>
      </c>
      <c r="Y3081" s="30">
        <f>IF(O3081="","",O3081-S3081)</f>
        <v/>
      </c>
      <c r="Z3081" s="30">
        <f>IF(W3081="","",W3081-S3081)</f>
        <v/>
      </c>
      <c r="AA3081" s="24">
        <f>MATCH(J3081,Matches!$A:$A,0)</f>
        <v/>
      </c>
      <c r="AB3081" s="33" t="n"/>
      <c r="AC3081" s="33" t="n">
        <v>1.491065978761304</v>
      </c>
      <c r="AD3081" s="24" t="n"/>
      <c r="AE3081" s="24" t="n">
        <v>5</v>
      </c>
      <c r="AF3081" s="33" t="n"/>
      <c r="AG3081" s="33" t="n"/>
    </row>
    <row r="3082">
      <c r="A3082" s="24" t="inlineStr">
        <is>
          <t>Bristol Rovers|21</t>
        </is>
      </c>
      <c r="B3082" s="24" t="inlineStr">
        <is>
          <t>E3</t>
        </is>
      </c>
      <c r="C3082" s="24" t="inlineStr">
        <is>
          <t>League Two</t>
        </is>
      </c>
      <c r="D3082" s="24" t="inlineStr">
        <is>
          <t>Bristol Rovers</t>
        </is>
      </c>
      <c r="E3082" s="24" t="n">
        <v>21</v>
      </c>
      <c r="F3082" s="24" t="n">
        <v>6</v>
      </c>
      <c r="G3082" s="29" t="n">
        <v>46382.625</v>
      </c>
      <c r="H3082" s="24" t="inlineStr">
        <is>
          <t>Walsall</t>
        </is>
      </c>
      <c r="I3082" s="24" t="inlineStr">
        <is>
          <t>H</t>
        </is>
      </c>
      <c r="J3082" s="24" t="inlineStr">
        <is>
          <t>E3-BristolR-Walsall</t>
        </is>
      </c>
      <c r="K3082" s="24" t="n">
        <v>11</v>
      </c>
      <c r="L3082" s="11">
        <f>IF(INDEX(Matches!$X:$X,AA3082)=0,"",IF(I3082="H",INDEX(Matches!$H:$H,AA3082),INDEX(Matches!$I:$I,AA3082)))</f>
        <v/>
      </c>
      <c r="M3082" s="11">
        <f>IF(INDEX(Matches!$X:$X,AA3082)=0,"",IF(I3082="H",INDEX(Matches!$I:$I,AA3082),INDEX(Matches!$H:$H,AA3082)))</f>
        <v/>
      </c>
      <c r="N3082" s="11">
        <f>IF(L3082="","",IF(L3082&gt;M3082,"W",IF(L3082=M3082,"D","L")))</f>
        <v/>
      </c>
      <c r="O3082" s="11">
        <f>IF(L3082="","",IF(L3082&gt;M3082,3,IF(L3082=M3082,1,0)))</f>
        <v/>
      </c>
      <c r="P3082" s="31">
        <f>IF(I3082="H",INDEX(Matches!$L:$L,AA3082),INDEX(Matches!$N:$N,AA3082))</f>
        <v/>
      </c>
      <c r="Q3082" s="31">
        <f>INDEX(Matches!$M:$M,AA3082)</f>
        <v/>
      </c>
      <c r="R3082" s="31">
        <f>IF(I3082="H",INDEX(Matches!$N:$N,AA3082),INDEX(Matches!$L:$L,AA3082))</f>
        <v/>
      </c>
      <c r="S3082" s="33">
        <f>IF(I3082="H",INDEX(Matches!$O:$O,AA3082),INDEX(Matches!$P:$P,AA3082))</f>
        <v/>
      </c>
      <c r="T3082" s="33">
        <f>IF(INDEX(Matches!$J:$J,AA3082)="","",IF(I3082="H",INDEX(Matches!$J:$J,AA3082),INDEX(Matches!$K:$K,AA3082)))</f>
        <v/>
      </c>
      <c r="U3082" s="33">
        <f>IF(INDEX(Matches!$K:$K,AA3082)="","",IF(I3082="H",INDEX(Matches!$K:$K,AA3082),INDEX(Matches!$J:$J,AA3082)))</f>
        <v/>
      </c>
      <c r="V3082" s="30">
        <f>IF(T3082="","",T3082-U3082)</f>
        <v/>
      </c>
      <c r="W3082" s="33">
        <f>IF(I3082="H",INDEX(Matches!$T:$T,AA3082),INDEX(Matches!$U:$U,AA3082))</f>
        <v/>
      </c>
      <c r="X3082" s="11">
        <f>INDEX(Matches!$X:$X,AA3082)</f>
        <v/>
      </c>
      <c r="Y3082" s="30">
        <f>IF(O3082="","",O3082-S3082)</f>
        <v/>
      </c>
      <c r="Z3082" s="30">
        <f>IF(W3082="","",W3082-S3082)</f>
        <v/>
      </c>
      <c r="AA3082" s="24">
        <f>MATCH(J3082,Matches!$A:$A,0)</f>
        <v/>
      </c>
      <c r="AB3082" s="33" t="n"/>
      <c r="AC3082" s="33" t="n">
        <v>1.668795051161386</v>
      </c>
      <c r="AD3082" s="24" t="n"/>
      <c r="AE3082" s="24" t="n">
        <v>6</v>
      </c>
      <c r="AF3082" s="33" t="n"/>
      <c r="AG3082" s="33" t="n"/>
    </row>
    <row r="3083">
      <c r="A3083" s="24" t="inlineStr">
        <is>
          <t>Bristol Rovers|22</t>
        </is>
      </c>
      <c r="B3083" s="24" t="inlineStr">
        <is>
          <t>E3</t>
        </is>
      </c>
      <c r="C3083" s="24" t="inlineStr">
        <is>
          <t>League Two</t>
        </is>
      </c>
      <c r="D3083" s="24" t="inlineStr">
        <is>
          <t>Bristol Rovers</t>
        </is>
      </c>
      <c r="E3083" s="24" t="n">
        <v>22</v>
      </c>
      <c r="F3083" s="24" t="n">
        <v>6</v>
      </c>
      <c r="G3083" s="29" t="n">
        <v>46385.82291666666</v>
      </c>
      <c r="H3083" s="24" t="inlineStr">
        <is>
          <t>Port Vale</t>
        </is>
      </c>
      <c r="I3083" s="24" t="inlineStr">
        <is>
          <t>A</t>
        </is>
      </c>
      <c r="J3083" s="24" t="inlineStr">
        <is>
          <t>E3-PortVale-BristolR</t>
        </is>
      </c>
      <c r="K3083" s="24" t="n">
        <v>5</v>
      </c>
      <c r="L3083" s="11">
        <f>IF(INDEX(Matches!$X:$X,AA3083)=0,"",IF(I3083="H",INDEX(Matches!$H:$H,AA3083),INDEX(Matches!$I:$I,AA3083)))</f>
        <v/>
      </c>
      <c r="M3083" s="11">
        <f>IF(INDEX(Matches!$X:$X,AA3083)=0,"",IF(I3083="H",INDEX(Matches!$I:$I,AA3083),INDEX(Matches!$H:$H,AA3083)))</f>
        <v/>
      </c>
      <c r="N3083" s="11">
        <f>IF(L3083="","",IF(L3083&gt;M3083,"W",IF(L3083=M3083,"D","L")))</f>
        <v/>
      </c>
      <c r="O3083" s="11">
        <f>IF(L3083="","",IF(L3083&gt;M3083,3,IF(L3083=M3083,1,0)))</f>
        <v/>
      </c>
      <c r="P3083" s="31">
        <f>IF(I3083="H",INDEX(Matches!$L:$L,AA3083),INDEX(Matches!$N:$N,AA3083))</f>
        <v/>
      </c>
      <c r="Q3083" s="31">
        <f>INDEX(Matches!$M:$M,AA3083)</f>
        <v/>
      </c>
      <c r="R3083" s="31">
        <f>IF(I3083="H",INDEX(Matches!$N:$N,AA3083),INDEX(Matches!$L:$L,AA3083))</f>
        <v/>
      </c>
      <c r="S3083" s="33">
        <f>IF(I3083="H",INDEX(Matches!$O:$O,AA3083),INDEX(Matches!$P:$P,AA3083))</f>
        <v/>
      </c>
      <c r="T3083" s="33">
        <f>IF(INDEX(Matches!$J:$J,AA3083)="","",IF(I3083="H",INDEX(Matches!$J:$J,AA3083),INDEX(Matches!$K:$K,AA3083)))</f>
        <v/>
      </c>
      <c r="U3083" s="33">
        <f>IF(INDEX(Matches!$K:$K,AA3083)="","",IF(I3083="H",INDEX(Matches!$K:$K,AA3083),INDEX(Matches!$J:$J,AA3083)))</f>
        <v/>
      </c>
      <c r="V3083" s="30">
        <f>IF(T3083="","",T3083-U3083)</f>
        <v/>
      </c>
      <c r="W3083" s="33">
        <f>IF(I3083="H",INDEX(Matches!$T:$T,AA3083),INDEX(Matches!$U:$U,AA3083))</f>
        <v/>
      </c>
      <c r="X3083" s="11">
        <f>INDEX(Matches!$X:$X,AA3083)</f>
        <v/>
      </c>
      <c r="Y3083" s="30">
        <f>IF(O3083="","",O3083-S3083)</f>
        <v/>
      </c>
      <c r="Z3083" s="30">
        <f>IF(W3083="","",W3083-S3083)</f>
        <v/>
      </c>
      <c r="AA3083" s="24">
        <f>MATCH(J3083,Matches!$A:$A,0)</f>
        <v/>
      </c>
      <c r="AB3083" s="33" t="n"/>
      <c r="AC3083" s="33" t="n">
        <v>1.257638176245565</v>
      </c>
      <c r="AD3083" s="24" t="n"/>
      <c r="AE3083" s="24" t="n">
        <v>6</v>
      </c>
      <c r="AF3083" s="33" t="n"/>
      <c r="AG3083" s="33" t="n"/>
    </row>
    <row r="3084">
      <c r="A3084" s="24" t="inlineStr">
        <is>
          <t>Bristol Rovers|23</t>
        </is>
      </c>
      <c r="B3084" s="24" t="inlineStr">
        <is>
          <t>E3</t>
        </is>
      </c>
      <c r="C3084" s="24" t="inlineStr">
        <is>
          <t>League Two</t>
        </is>
      </c>
      <c r="D3084" s="24" t="inlineStr">
        <is>
          <t>Bristol Rovers</t>
        </is>
      </c>
      <c r="E3084" s="24" t="n">
        <v>23</v>
      </c>
      <c r="F3084" s="24" t="n">
        <v>6</v>
      </c>
      <c r="G3084" s="29" t="n">
        <v>46389.625</v>
      </c>
      <c r="H3084" s="24" t="inlineStr">
        <is>
          <t>Northampton</t>
        </is>
      </c>
      <c r="I3084" s="24" t="inlineStr">
        <is>
          <t>A</t>
        </is>
      </c>
      <c r="J3084" s="24" t="inlineStr">
        <is>
          <t>E3-Northamp-BristolR</t>
        </is>
      </c>
      <c r="K3084" s="24" t="n">
        <v>14</v>
      </c>
      <c r="L3084" s="11">
        <f>IF(INDEX(Matches!$X:$X,AA3084)=0,"",IF(I3084="H",INDEX(Matches!$H:$H,AA3084),INDEX(Matches!$I:$I,AA3084)))</f>
        <v/>
      </c>
      <c r="M3084" s="11">
        <f>IF(INDEX(Matches!$X:$X,AA3084)=0,"",IF(I3084="H",INDEX(Matches!$I:$I,AA3084),INDEX(Matches!$H:$H,AA3084)))</f>
        <v/>
      </c>
      <c r="N3084" s="11">
        <f>IF(L3084="","",IF(L3084&gt;M3084,"W",IF(L3084=M3084,"D","L")))</f>
        <v/>
      </c>
      <c r="O3084" s="11">
        <f>IF(L3084="","",IF(L3084&gt;M3084,3,IF(L3084=M3084,1,0)))</f>
        <v/>
      </c>
      <c r="P3084" s="31">
        <f>IF(I3084="H",INDEX(Matches!$L:$L,AA3084),INDEX(Matches!$N:$N,AA3084))</f>
        <v/>
      </c>
      <c r="Q3084" s="31">
        <f>INDEX(Matches!$M:$M,AA3084)</f>
        <v/>
      </c>
      <c r="R3084" s="31">
        <f>IF(I3084="H",INDEX(Matches!$N:$N,AA3084),INDEX(Matches!$L:$L,AA3084))</f>
        <v/>
      </c>
      <c r="S3084" s="33">
        <f>IF(I3084="H",INDEX(Matches!$O:$O,AA3084),INDEX(Matches!$P:$P,AA3084))</f>
        <v/>
      </c>
      <c r="T3084" s="33">
        <f>IF(INDEX(Matches!$J:$J,AA3084)="","",IF(I3084="H",INDEX(Matches!$J:$J,AA3084),INDEX(Matches!$K:$K,AA3084)))</f>
        <v/>
      </c>
      <c r="U3084" s="33">
        <f>IF(INDEX(Matches!$K:$K,AA3084)="","",IF(I3084="H",INDEX(Matches!$K:$K,AA3084),INDEX(Matches!$J:$J,AA3084)))</f>
        <v/>
      </c>
      <c r="V3084" s="30">
        <f>IF(T3084="","",T3084-U3084)</f>
        <v/>
      </c>
      <c r="W3084" s="33">
        <f>IF(I3084="H",INDEX(Matches!$T:$T,AA3084),INDEX(Matches!$U:$U,AA3084))</f>
        <v/>
      </c>
      <c r="X3084" s="11">
        <f>INDEX(Matches!$X:$X,AA3084)</f>
        <v/>
      </c>
      <c r="Y3084" s="30">
        <f>IF(O3084="","",O3084-S3084)</f>
        <v/>
      </c>
      <c r="Z3084" s="30">
        <f>IF(W3084="","",W3084-S3084)</f>
        <v/>
      </c>
      <c r="AA3084" s="24">
        <f>MATCH(J3084,Matches!$A:$A,0)</f>
        <v/>
      </c>
      <c r="AB3084" s="33" t="n"/>
      <c r="AC3084" s="33" t="n">
        <v>1.410569382663274</v>
      </c>
      <c r="AD3084" s="24" t="n"/>
      <c r="AE3084" s="24" t="n">
        <v>6</v>
      </c>
      <c r="AF3084" s="33" t="n"/>
      <c r="AG3084" s="33" t="n"/>
    </row>
    <row r="3085">
      <c r="A3085" s="24" t="inlineStr">
        <is>
          <t>Bristol Rovers|24</t>
        </is>
      </c>
      <c r="B3085" s="24" t="inlineStr">
        <is>
          <t>E3</t>
        </is>
      </c>
      <c r="C3085" s="24" t="inlineStr">
        <is>
          <t>League Two</t>
        </is>
      </c>
      <c r="D3085" s="24" t="inlineStr">
        <is>
          <t>Bristol Rovers</t>
        </is>
      </c>
      <c r="E3085" s="24" t="n">
        <v>24</v>
      </c>
      <c r="F3085" s="24" t="n">
        <v>6</v>
      </c>
      <c r="G3085" s="29" t="n">
        <v>46396.625</v>
      </c>
      <c r="H3085" s="24" t="inlineStr">
        <is>
          <t>Rochdale</t>
        </is>
      </c>
      <c r="I3085" s="24" t="inlineStr">
        <is>
          <t>H</t>
        </is>
      </c>
      <c r="J3085" s="24" t="inlineStr">
        <is>
          <t>E3-BristolR-Rochdale</t>
        </is>
      </c>
      <c r="K3085" s="24" t="n">
        <v>16</v>
      </c>
      <c r="L3085" s="11">
        <f>IF(INDEX(Matches!$X:$X,AA3085)=0,"",IF(I3085="H",INDEX(Matches!$H:$H,AA3085),INDEX(Matches!$I:$I,AA3085)))</f>
        <v/>
      </c>
      <c r="M3085" s="11">
        <f>IF(INDEX(Matches!$X:$X,AA3085)=0,"",IF(I3085="H",INDEX(Matches!$I:$I,AA3085),INDEX(Matches!$H:$H,AA3085)))</f>
        <v/>
      </c>
      <c r="N3085" s="11">
        <f>IF(L3085="","",IF(L3085&gt;M3085,"W",IF(L3085=M3085,"D","L")))</f>
        <v/>
      </c>
      <c r="O3085" s="11">
        <f>IF(L3085="","",IF(L3085&gt;M3085,3,IF(L3085=M3085,1,0)))</f>
        <v/>
      </c>
      <c r="P3085" s="31">
        <f>IF(I3085="H",INDEX(Matches!$L:$L,AA3085),INDEX(Matches!$N:$N,AA3085))</f>
        <v/>
      </c>
      <c r="Q3085" s="31">
        <f>INDEX(Matches!$M:$M,AA3085)</f>
        <v/>
      </c>
      <c r="R3085" s="31">
        <f>IF(I3085="H",INDEX(Matches!$N:$N,AA3085),INDEX(Matches!$L:$L,AA3085))</f>
        <v/>
      </c>
      <c r="S3085" s="33">
        <f>IF(I3085="H",INDEX(Matches!$O:$O,AA3085),INDEX(Matches!$P:$P,AA3085))</f>
        <v/>
      </c>
      <c r="T3085" s="33">
        <f>IF(INDEX(Matches!$J:$J,AA3085)="","",IF(I3085="H",INDEX(Matches!$J:$J,AA3085),INDEX(Matches!$K:$K,AA3085)))</f>
        <v/>
      </c>
      <c r="U3085" s="33">
        <f>IF(INDEX(Matches!$K:$K,AA3085)="","",IF(I3085="H",INDEX(Matches!$K:$K,AA3085),INDEX(Matches!$J:$J,AA3085)))</f>
        <v/>
      </c>
      <c r="V3085" s="30">
        <f>IF(T3085="","",T3085-U3085)</f>
        <v/>
      </c>
      <c r="W3085" s="33">
        <f>IF(I3085="H",INDEX(Matches!$T:$T,AA3085),INDEX(Matches!$U:$U,AA3085))</f>
        <v/>
      </c>
      <c r="X3085" s="11">
        <f>INDEX(Matches!$X:$X,AA3085)</f>
        <v/>
      </c>
      <c r="Y3085" s="30">
        <f>IF(O3085="","",O3085-S3085)</f>
        <v/>
      </c>
      <c r="Z3085" s="30">
        <f>IF(W3085="","",W3085-S3085)</f>
        <v/>
      </c>
      <c r="AA3085" s="24">
        <f>MATCH(J3085,Matches!$A:$A,0)</f>
        <v/>
      </c>
      <c r="AB3085" s="33" t="n"/>
      <c r="AC3085" s="33" t="n">
        <v>1.802154718948911</v>
      </c>
      <c r="AD3085" s="24" t="n"/>
      <c r="AE3085" s="24" t="n">
        <v>6</v>
      </c>
      <c r="AF3085" s="33" t="n"/>
      <c r="AG3085" s="33" t="n"/>
    </row>
    <row r="3086">
      <c r="A3086" s="24" t="inlineStr">
        <is>
          <t>Bristol Rovers|25</t>
        </is>
      </c>
      <c r="B3086" s="24" t="inlineStr">
        <is>
          <t>E3</t>
        </is>
      </c>
      <c r="C3086" s="24" t="inlineStr">
        <is>
          <t>League Two</t>
        </is>
      </c>
      <c r="D3086" s="24" t="inlineStr">
        <is>
          <t>Bristol Rovers</t>
        </is>
      </c>
      <c r="E3086" s="24" t="n">
        <v>25</v>
      </c>
      <c r="F3086" s="24" t="n">
        <v>7</v>
      </c>
      <c r="G3086" s="29" t="n">
        <v>46403.625</v>
      </c>
      <c r="H3086" s="24" t="inlineStr">
        <is>
          <t>Shrewsbury</t>
        </is>
      </c>
      <c r="I3086" s="24" t="inlineStr">
        <is>
          <t>H</t>
        </is>
      </c>
      <c r="J3086" s="24" t="inlineStr">
        <is>
          <t>E3-BristolR-Shrewsbu</t>
        </is>
      </c>
      <c r="K3086" s="24" t="n">
        <v>20</v>
      </c>
      <c r="L3086" s="11">
        <f>IF(INDEX(Matches!$X:$X,AA3086)=0,"",IF(I3086="H",INDEX(Matches!$H:$H,AA3086),INDEX(Matches!$I:$I,AA3086)))</f>
        <v/>
      </c>
      <c r="M3086" s="11">
        <f>IF(INDEX(Matches!$X:$X,AA3086)=0,"",IF(I3086="H",INDEX(Matches!$I:$I,AA3086),INDEX(Matches!$H:$H,AA3086)))</f>
        <v/>
      </c>
      <c r="N3086" s="11">
        <f>IF(L3086="","",IF(L3086&gt;M3086,"W",IF(L3086=M3086,"D","L")))</f>
        <v/>
      </c>
      <c r="O3086" s="11">
        <f>IF(L3086="","",IF(L3086&gt;M3086,3,IF(L3086=M3086,1,0)))</f>
        <v/>
      </c>
      <c r="P3086" s="31">
        <f>IF(I3086="H",INDEX(Matches!$L:$L,AA3086),INDEX(Matches!$N:$N,AA3086))</f>
        <v/>
      </c>
      <c r="Q3086" s="31">
        <f>INDEX(Matches!$M:$M,AA3086)</f>
        <v/>
      </c>
      <c r="R3086" s="31">
        <f>IF(I3086="H",INDEX(Matches!$N:$N,AA3086),INDEX(Matches!$L:$L,AA3086))</f>
        <v/>
      </c>
      <c r="S3086" s="33">
        <f>IF(I3086="H",INDEX(Matches!$O:$O,AA3086),INDEX(Matches!$P:$P,AA3086))</f>
        <v/>
      </c>
      <c r="T3086" s="33">
        <f>IF(INDEX(Matches!$J:$J,AA3086)="","",IF(I3086="H",INDEX(Matches!$J:$J,AA3086),INDEX(Matches!$K:$K,AA3086)))</f>
        <v/>
      </c>
      <c r="U3086" s="33">
        <f>IF(INDEX(Matches!$K:$K,AA3086)="","",IF(I3086="H",INDEX(Matches!$K:$K,AA3086),INDEX(Matches!$J:$J,AA3086)))</f>
        <v/>
      </c>
      <c r="V3086" s="30">
        <f>IF(T3086="","",T3086-U3086)</f>
        <v/>
      </c>
      <c r="W3086" s="33">
        <f>IF(I3086="H",INDEX(Matches!$T:$T,AA3086),INDEX(Matches!$U:$U,AA3086))</f>
        <v/>
      </c>
      <c r="X3086" s="11">
        <f>INDEX(Matches!$X:$X,AA3086)</f>
        <v/>
      </c>
      <c r="Y3086" s="30">
        <f>IF(O3086="","",O3086-S3086)</f>
        <v/>
      </c>
      <c r="Z3086" s="30">
        <f>IF(W3086="","",W3086-S3086)</f>
        <v/>
      </c>
      <c r="AA3086" s="24">
        <f>MATCH(J3086,Matches!$A:$A,0)</f>
        <v/>
      </c>
      <c r="AB3086" s="33" t="n"/>
      <c r="AC3086" s="33" t="n">
        <v>1.771191564538149</v>
      </c>
      <c r="AD3086" s="24" t="n"/>
      <c r="AE3086" s="24" t="n">
        <v>7</v>
      </c>
      <c r="AF3086" s="33" t="n"/>
      <c r="AG3086" s="33" t="n"/>
    </row>
    <row r="3087">
      <c r="A3087" s="24" t="inlineStr">
        <is>
          <t>Bristol Rovers|26</t>
        </is>
      </c>
      <c r="B3087" s="24" t="inlineStr">
        <is>
          <t>E3</t>
        </is>
      </c>
      <c r="C3087" s="24" t="inlineStr">
        <is>
          <t>League Two</t>
        </is>
      </c>
      <c r="D3087" s="24" t="inlineStr">
        <is>
          <t>Bristol Rovers</t>
        </is>
      </c>
      <c r="E3087" s="24" t="n">
        <v>26</v>
      </c>
      <c r="F3087" s="24" t="n">
        <v>7</v>
      </c>
      <c r="G3087" s="29" t="n">
        <v>46406.82291666666</v>
      </c>
      <c r="H3087" s="24" t="inlineStr">
        <is>
          <t>Salford</t>
        </is>
      </c>
      <c r="I3087" s="24" t="inlineStr">
        <is>
          <t>A</t>
        </is>
      </c>
      <c r="J3087" s="24" t="inlineStr">
        <is>
          <t>E3-Salford-BristolR</t>
        </is>
      </c>
      <c r="K3087" s="24" t="n">
        <v>1</v>
      </c>
      <c r="L3087" s="11">
        <f>IF(INDEX(Matches!$X:$X,AA3087)=0,"",IF(I3087="H",INDEX(Matches!$H:$H,AA3087),INDEX(Matches!$I:$I,AA3087)))</f>
        <v/>
      </c>
      <c r="M3087" s="11">
        <f>IF(INDEX(Matches!$X:$X,AA3087)=0,"",IF(I3087="H",INDEX(Matches!$I:$I,AA3087),INDEX(Matches!$H:$H,AA3087)))</f>
        <v/>
      </c>
      <c r="N3087" s="11">
        <f>IF(L3087="","",IF(L3087&gt;M3087,"W",IF(L3087=M3087,"D","L")))</f>
        <v/>
      </c>
      <c r="O3087" s="11">
        <f>IF(L3087="","",IF(L3087&gt;M3087,3,IF(L3087=M3087,1,0)))</f>
        <v/>
      </c>
      <c r="P3087" s="31">
        <f>IF(I3087="H",INDEX(Matches!$L:$L,AA3087),INDEX(Matches!$N:$N,AA3087))</f>
        <v/>
      </c>
      <c r="Q3087" s="31">
        <f>INDEX(Matches!$M:$M,AA3087)</f>
        <v/>
      </c>
      <c r="R3087" s="31">
        <f>IF(I3087="H",INDEX(Matches!$N:$N,AA3087),INDEX(Matches!$L:$L,AA3087))</f>
        <v/>
      </c>
      <c r="S3087" s="33">
        <f>IF(I3087="H",INDEX(Matches!$O:$O,AA3087),INDEX(Matches!$P:$P,AA3087))</f>
        <v/>
      </c>
      <c r="T3087" s="33">
        <f>IF(INDEX(Matches!$J:$J,AA3087)="","",IF(I3087="H",INDEX(Matches!$J:$J,AA3087),INDEX(Matches!$K:$K,AA3087)))</f>
        <v/>
      </c>
      <c r="U3087" s="33">
        <f>IF(INDEX(Matches!$K:$K,AA3087)="","",IF(I3087="H",INDEX(Matches!$K:$K,AA3087),INDEX(Matches!$J:$J,AA3087)))</f>
        <v/>
      </c>
      <c r="V3087" s="30">
        <f>IF(T3087="","",T3087-U3087)</f>
        <v/>
      </c>
      <c r="W3087" s="33">
        <f>IF(I3087="H",INDEX(Matches!$T:$T,AA3087),INDEX(Matches!$U:$U,AA3087))</f>
        <v/>
      </c>
      <c r="X3087" s="11">
        <f>INDEX(Matches!$X:$X,AA3087)</f>
        <v/>
      </c>
      <c r="Y3087" s="30">
        <f>IF(O3087="","",O3087-S3087)</f>
        <v/>
      </c>
      <c r="Z3087" s="30">
        <f>IF(W3087="","",W3087-S3087)</f>
        <v/>
      </c>
      <c r="AA3087" s="24">
        <f>MATCH(J3087,Matches!$A:$A,0)</f>
        <v/>
      </c>
      <c r="AB3087" s="33" t="n"/>
      <c r="AC3087" s="33" t="n">
        <v>1.112670173951422</v>
      </c>
      <c r="AD3087" s="24" t="n"/>
      <c r="AE3087" s="24" t="n">
        <v>7</v>
      </c>
      <c r="AF3087" s="33" t="n"/>
      <c r="AG3087" s="33" t="n"/>
    </row>
    <row r="3088">
      <c r="A3088" s="24" t="inlineStr">
        <is>
          <t>Bristol Rovers|27</t>
        </is>
      </c>
      <c r="B3088" s="24" t="inlineStr">
        <is>
          <t>E3</t>
        </is>
      </c>
      <c r="C3088" s="24" t="inlineStr">
        <is>
          <t>League Two</t>
        </is>
      </c>
      <c r="D3088" s="24" t="inlineStr">
        <is>
          <t>Bristol Rovers</t>
        </is>
      </c>
      <c r="E3088" s="24" t="n">
        <v>27</v>
      </c>
      <c r="F3088" s="24" t="n">
        <v>7</v>
      </c>
      <c r="G3088" s="29" t="n">
        <v>46410.625</v>
      </c>
      <c r="H3088" s="24" t="inlineStr">
        <is>
          <t>Swindon</t>
        </is>
      </c>
      <c r="I3088" s="24" t="inlineStr">
        <is>
          <t>A</t>
        </is>
      </c>
      <c r="J3088" s="24" t="inlineStr">
        <is>
          <t>E3-Swindon-BristolR</t>
        </is>
      </c>
      <c r="K3088" s="24" t="n">
        <v>10</v>
      </c>
      <c r="L3088" s="11">
        <f>IF(INDEX(Matches!$X:$X,AA3088)=0,"",IF(I3088="H",INDEX(Matches!$H:$H,AA3088),INDEX(Matches!$I:$I,AA3088)))</f>
        <v/>
      </c>
      <c r="M3088" s="11">
        <f>IF(INDEX(Matches!$X:$X,AA3088)=0,"",IF(I3088="H",INDEX(Matches!$I:$I,AA3088),INDEX(Matches!$H:$H,AA3088)))</f>
        <v/>
      </c>
      <c r="N3088" s="11">
        <f>IF(L3088="","",IF(L3088&gt;M3088,"W",IF(L3088=M3088,"D","L")))</f>
        <v/>
      </c>
      <c r="O3088" s="11">
        <f>IF(L3088="","",IF(L3088&gt;M3088,3,IF(L3088=M3088,1,0)))</f>
        <v/>
      </c>
      <c r="P3088" s="31">
        <f>IF(I3088="H",INDEX(Matches!$L:$L,AA3088),INDEX(Matches!$N:$N,AA3088))</f>
        <v/>
      </c>
      <c r="Q3088" s="31">
        <f>INDEX(Matches!$M:$M,AA3088)</f>
        <v/>
      </c>
      <c r="R3088" s="31">
        <f>IF(I3088="H",INDEX(Matches!$N:$N,AA3088),INDEX(Matches!$L:$L,AA3088))</f>
        <v/>
      </c>
      <c r="S3088" s="33">
        <f>IF(I3088="H",INDEX(Matches!$O:$O,AA3088),INDEX(Matches!$P:$P,AA3088))</f>
        <v/>
      </c>
      <c r="T3088" s="33">
        <f>IF(INDEX(Matches!$J:$J,AA3088)="","",IF(I3088="H",INDEX(Matches!$J:$J,AA3088),INDEX(Matches!$K:$K,AA3088)))</f>
        <v/>
      </c>
      <c r="U3088" s="33">
        <f>IF(INDEX(Matches!$K:$K,AA3088)="","",IF(I3088="H",INDEX(Matches!$K:$K,AA3088),INDEX(Matches!$J:$J,AA3088)))</f>
        <v/>
      </c>
      <c r="V3088" s="30">
        <f>IF(T3088="","",T3088-U3088)</f>
        <v/>
      </c>
      <c r="W3088" s="33">
        <f>IF(I3088="H",INDEX(Matches!$T:$T,AA3088),INDEX(Matches!$U:$U,AA3088))</f>
        <v/>
      </c>
      <c r="X3088" s="11">
        <f>INDEX(Matches!$X:$X,AA3088)</f>
        <v/>
      </c>
      <c r="Y3088" s="30">
        <f>IF(O3088="","",O3088-S3088)</f>
        <v/>
      </c>
      <c r="Z3088" s="30">
        <f>IF(W3088="","",W3088-S3088)</f>
        <v/>
      </c>
      <c r="AA3088" s="24">
        <f>MATCH(J3088,Matches!$A:$A,0)</f>
        <v/>
      </c>
      <c r="AB3088" s="33" t="n"/>
      <c r="AC3088" s="33" t="n">
        <v>1.429486724140566</v>
      </c>
      <c r="AD3088" s="24" t="n"/>
      <c r="AE3088" s="24" t="n">
        <v>7</v>
      </c>
      <c r="AF3088" s="33" t="n"/>
      <c r="AG3088" s="33" t="n"/>
    </row>
    <row r="3089">
      <c r="A3089" s="24" t="inlineStr">
        <is>
          <t>Bristol Rovers|28</t>
        </is>
      </c>
      <c r="B3089" s="24" t="inlineStr">
        <is>
          <t>E3</t>
        </is>
      </c>
      <c r="C3089" s="24" t="inlineStr">
        <is>
          <t>League Two</t>
        </is>
      </c>
      <c r="D3089" s="24" t="inlineStr">
        <is>
          <t>Bristol Rovers</t>
        </is>
      </c>
      <c r="E3089" s="24" t="n">
        <v>28</v>
      </c>
      <c r="F3089" s="24" t="n">
        <v>7</v>
      </c>
      <c r="G3089" s="29" t="n">
        <v>46417.625</v>
      </c>
      <c r="H3089" s="24" t="inlineStr">
        <is>
          <t>Fleetwood</t>
        </is>
      </c>
      <c r="I3089" s="24" t="inlineStr">
        <is>
          <t>H</t>
        </is>
      </c>
      <c r="J3089" s="24" t="inlineStr">
        <is>
          <t>E3-BristolR-Fleetwoo</t>
        </is>
      </c>
      <c r="K3089" s="24" t="n">
        <v>18</v>
      </c>
      <c r="L3089" s="11">
        <f>IF(INDEX(Matches!$X:$X,AA3089)=0,"",IF(I3089="H",INDEX(Matches!$H:$H,AA3089),INDEX(Matches!$I:$I,AA3089)))</f>
        <v/>
      </c>
      <c r="M3089" s="11">
        <f>IF(INDEX(Matches!$X:$X,AA3089)=0,"",IF(I3089="H",INDEX(Matches!$I:$I,AA3089),INDEX(Matches!$H:$H,AA3089)))</f>
        <v/>
      </c>
      <c r="N3089" s="11">
        <f>IF(L3089="","",IF(L3089&gt;M3089,"W",IF(L3089=M3089,"D","L")))</f>
        <v/>
      </c>
      <c r="O3089" s="11">
        <f>IF(L3089="","",IF(L3089&gt;M3089,3,IF(L3089=M3089,1,0)))</f>
        <v/>
      </c>
      <c r="P3089" s="31">
        <f>IF(I3089="H",INDEX(Matches!$L:$L,AA3089),INDEX(Matches!$N:$N,AA3089))</f>
        <v/>
      </c>
      <c r="Q3089" s="31">
        <f>INDEX(Matches!$M:$M,AA3089)</f>
        <v/>
      </c>
      <c r="R3089" s="31">
        <f>IF(I3089="H",INDEX(Matches!$N:$N,AA3089),INDEX(Matches!$L:$L,AA3089))</f>
        <v/>
      </c>
      <c r="S3089" s="33">
        <f>IF(I3089="H",INDEX(Matches!$O:$O,AA3089),INDEX(Matches!$P:$P,AA3089))</f>
        <v/>
      </c>
      <c r="T3089" s="33">
        <f>IF(INDEX(Matches!$J:$J,AA3089)="","",IF(I3089="H",INDEX(Matches!$J:$J,AA3089),INDEX(Matches!$K:$K,AA3089)))</f>
        <v/>
      </c>
      <c r="U3089" s="33">
        <f>IF(INDEX(Matches!$K:$K,AA3089)="","",IF(I3089="H",INDEX(Matches!$K:$K,AA3089),INDEX(Matches!$J:$J,AA3089)))</f>
        <v/>
      </c>
      <c r="V3089" s="30">
        <f>IF(T3089="","",T3089-U3089)</f>
        <v/>
      </c>
      <c r="W3089" s="33">
        <f>IF(I3089="H",INDEX(Matches!$T:$T,AA3089),INDEX(Matches!$U:$U,AA3089))</f>
        <v/>
      </c>
      <c r="X3089" s="11">
        <f>INDEX(Matches!$X:$X,AA3089)</f>
        <v/>
      </c>
      <c r="Y3089" s="30">
        <f>IF(O3089="","",O3089-S3089)</f>
        <v/>
      </c>
      <c r="Z3089" s="30">
        <f>IF(W3089="","",W3089-S3089)</f>
        <v/>
      </c>
      <c r="AA3089" s="24">
        <f>MATCH(J3089,Matches!$A:$A,0)</f>
        <v/>
      </c>
      <c r="AB3089" s="33" t="n"/>
      <c r="AC3089" s="33" t="n">
        <v>1.807633940056243</v>
      </c>
      <c r="AD3089" s="24" t="n"/>
      <c r="AE3089" s="24" t="n">
        <v>7</v>
      </c>
      <c r="AF3089" s="33" t="n"/>
      <c r="AG3089" s="33" t="n"/>
    </row>
    <row r="3090">
      <c r="A3090" s="24" t="inlineStr">
        <is>
          <t>Bristol Rovers|29</t>
        </is>
      </c>
      <c r="B3090" s="24" t="inlineStr">
        <is>
          <t>E3</t>
        </is>
      </c>
      <c r="C3090" s="24" t="inlineStr">
        <is>
          <t>League Two</t>
        </is>
      </c>
      <c r="D3090" s="24" t="inlineStr">
        <is>
          <t>Bristol Rovers</t>
        </is>
      </c>
      <c r="E3090" s="24" t="n">
        <v>29</v>
      </c>
      <c r="F3090" s="24" t="n">
        <v>8</v>
      </c>
      <c r="G3090" s="29" t="n">
        <v>46424.625</v>
      </c>
      <c r="H3090" s="24" t="inlineStr">
        <is>
          <t>Crawley</t>
        </is>
      </c>
      <c r="I3090" s="24" t="inlineStr">
        <is>
          <t>H</t>
        </is>
      </c>
      <c r="J3090" s="24" t="inlineStr">
        <is>
          <t>E3-BristolR-Crawley</t>
        </is>
      </c>
      <c r="K3090" s="24" t="n">
        <v>21</v>
      </c>
      <c r="L3090" s="11">
        <f>IF(INDEX(Matches!$X:$X,AA3090)=0,"",IF(I3090="H",INDEX(Matches!$H:$H,AA3090),INDEX(Matches!$I:$I,AA3090)))</f>
        <v/>
      </c>
      <c r="M3090" s="11">
        <f>IF(INDEX(Matches!$X:$X,AA3090)=0,"",IF(I3090="H",INDEX(Matches!$I:$I,AA3090),INDEX(Matches!$H:$H,AA3090)))</f>
        <v/>
      </c>
      <c r="N3090" s="11">
        <f>IF(L3090="","",IF(L3090&gt;M3090,"W",IF(L3090=M3090,"D","L")))</f>
        <v/>
      </c>
      <c r="O3090" s="11">
        <f>IF(L3090="","",IF(L3090&gt;M3090,3,IF(L3090=M3090,1,0)))</f>
        <v/>
      </c>
      <c r="P3090" s="31">
        <f>IF(I3090="H",INDEX(Matches!$L:$L,AA3090),INDEX(Matches!$N:$N,AA3090))</f>
        <v/>
      </c>
      <c r="Q3090" s="31">
        <f>INDEX(Matches!$M:$M,AA3090)</f>
        <v/>
      </c>
      <c r="R3090" s="31">
        <f>IF(I3090="H",INDEX(Matches!$N:$N,AA3090),INDEX(Matches!$L:$L,AA3090))</f>
        <v/>
      </c>
      <c r="S3090" s="33">
        <f>IF(I3090="H",INDEX(Matches!$O:$O,AA3090),INDEX(Matches!$P:$P,AA3090))</f>
        <v/>
      </c>
      <c r="T3090" s="33">
        <f>IF(INDEX(Matches!$J:$J,AA3090)="","",IF(I3090="H",INDEX(Matches!$J:$J,AA3090),INDEX(Matches!$K:$K,AA3090)))</f>
        <v/>
      </c>
      <c r="U3090" s="33">
        <f>IF(INDEX(Matches!$K:$K,AA3090)="","",IF(I3090="H",INDEX(Matches!$K:$K,AA3090),INDEX(Matches!$J:$J,AA3090)))</f>
        <v/>
      </c>
      <c r="V3090" s="30">
        <f>IF(T3090="","",T3090-U3090)</f>
        <v/>
      </c>
      <c r="W3090" s="33">
        <f>IF(I3090="H",INDEX(Matches!$T:$T,AA3090),INDEX(Matches!$U:$U,AA3090))</f>
        <v/>
      </c>
      <c r="X3090" s="11">
        <f>INDEX(Matches!$X:$X,AA3090)</f>
        <v/>
      </c>
      <c r="Y3090" s="30">
        <f>IF(O3090="","",O3090-S3090)</f>
        <v/>
      </c>
      <c r="Z3090" s="30">
        <f>IF(W3090="","",W3090-S3090)</f>
        <v/>
      </c>
      <c r="AA3090" s="24">
        <f>MATCH(J3090,Matches!$A:$A,0)</f>
        <v/>
      </c>
      <c r="AB3090" s="33" t="n"/>
      <c r="AC3090" s="33" t="n">
        <v>1.858944810733584</v>
      </c>
      <c r="AD3090" s="24" t="n"/>
      <c r="AE3090" s="24" t="n">
        <v>8</v>
      </c>
      <c r="AF3090" s="33" t="n"/>
      <c r="AG3090" s="33" t="n"/>
    </row>
    <row r="3091">
      <c r="A3091" s="24" t="inlineStr">
        <is>
          <t>Bristol Rovers|30</t>
        </is>
      </c>
      <c r="B3091" s="24" t="inlineStr">
        <is>
          <t>E3</t>
        </is>
      </c>
      <c r="C3091" s="24" t="inlineStr">
        <is>
          <t>League Two</t>
        </is>
      </c>
      <c r="D3091" s="24" t="inlineStr">
        <is>
          <t>Bristol Rovers</t>
        </is>
      </c>
      <c r="E3091" s="24" t="n">
        <v>30</v>
      </c>
      <c r="F3091" s="24" t="n">
        <v>8</v>
      </c>
      <c r="G3091" s="29" t="n">
        <v>46427.82291666666</v>
      </c>
      <c r="H3091" s="24" t="inlineStr">
        <is>
          <t>Colchester</t>
        </is>
      </c>
      <c r="I3091" s="24" t="inlineStr">
        <is>
          <t>A</t>
        </is>
      </c>
      <c r="J3091" s="24" t="inlineStr">
        <is>
          <t>E3-Colchest-BristolR</t>
        </is>
      </c>
      <c r="K3091" s="24" t="n">
        <v>13</v>
      </c>
      <c r="L3091" s="11">
        <f>IF(INDEX(Matches!$X:$X,AA3091)=0,"",IF(I3091="H",INDEX(Matches!$H:$H,AA3091),INDEX(Matches!$I:$I,AA3091)))</f>
        <v/>
      </c>
      <c r="M3091" s="11">
        <f>IF(INDEX(Matches!$X:$X,AA3091)=0,"",IF(I3091="H",INDEX(Matches!$I:$I,AA3091),INDEX(Matches!$H:$H,AA3091)))</f>
        <v/>
      </c>
      <c r="N3091" s="11">
        <f>IF(L3091="","",IF(L3091&gt;M3091,"W",IF(L3091=M3091,"D","L")))</f>
        <v/>
      </c>
      <c r="O3091" s="11">
        <f>IF(L3091="","",IF(L3091&gt;M3091,3,IF(L3091=M3091,1,0)))</f>
        <v/>
      </c>
      <c r="P3091" s="31">
        <f>IF(I3091="H",INDEX(Matches!$L:$L,AA3091),INDEX(Matches!$N:$N,AA3091))</f>
        <v/>
      </c>
      <c r="Q3091" s="31">
        <f>INDEX(Matches!$M:$M,AA3091)</f>
        <v/>
      </c>
      <c r="R3091" s="31">
        <f>IF(I3091="H",INDEX(Matches!$N:$N,AA3091),INDEX(Matches!$L:$L,AA3091))</f>
        <v/>
      </c>
      <c r="S3091" s="33">
        <f>IF(I3091="H",INDEX(Matches!$O:$O,AA3091),INDEX(Matches!$P:$P,AA3091))</f>
        <v/>
      </c>
      <c r="T3091" s="33">
        <f>IF(INDEX(Matches!$J:$J,AA3091)="","",IF(I3091="H",INDEX(Matches!$J:$J,AA3091),INDEX(Matches!$K:$K,AA3091)))</f>
        <v/>
      </c>
      <c r="U3091" s="33">
        <f>IF(INDEX(Matches!$K:$K,AA3091)="","",IF(I3091="H",INDEX(Matches!$K:$K,AA3091),INDEX(Matches!$J:$J,AA3091)))</f>
        <v/>
      </c>
      <c r="V3091" s="30">
        <f>IF(T3091="","",T3091-U3091)</f>
        <v/>
      </c>
      <c r="W3091" s="33">
        <f>IF(I3091="H",INDEX(Matches!$T:$T,AA3091),INDEX(Matches!$U:$U,AA3091))</f>
        <v/>
      </c>
      <c r="X3091" s="11">
        <f>INDEX(Matches!$X:$X,AA3091)</f>
        <v/>
      </c>
      <c r="Y3091" s="30">
        <f>IF(O3091="","",O3091-S3091)</f>
        <v/>
      </c>
      <c r="Z3091" s="30">
        <f>IF(W3091="","",W3091-S3091)</f>
        <v/>
      </c>
      <c r="AA3091" s="24">
        <f>MATCH(J3091,Matches!$A:$A,0)</f>
        <v/>
      </c>
      <c r="AB3091" s="33" t="n"/>
      <c r="AC3091" s="33" t="n">
        <v>1.399382653126916</v>
      </c>
      <c r="AD3091" s="24" t="n"/>
      <c r="AE3091" s="24" t="n">
        <v>8</v>
      </c>
      <c r="AF3091" s="33" t="n"/>
      <c r="AG3091" s="33" t="n"/>
    </row>
    <row r="3092">
      <c r="A3092" s="24" t="inlineStr">
        <is>
          <t>Bristol Rovers|31</t>
        </is>
      </c>
      <c r="B3092" s="24" t="inlineStr">
        <is>
          <t>E3</t>
        </is>
      </c>
      <c r="C3092" s="24" t="inlineStr">
        <is>
          <t>League Two</t>
        </is>
      </c>
      <c r="D3092" s="24" t="inlineStr">
        <is>
          <t>Bristol Rovers</t>
        </is>
      </c>
      <c r="E3092" s="24" t="n">
        <v>31</v>
      </c>
      <c r="F3092" s="24" t="n">
        <v>8</v>
      </c>
      <c r="G3092" s="29" t="n">
        <v>46431.625</v>
      </c>
      <c r="H3092" s="24" t="inlineStr">
        <is>
          <t>Rotherham</t>
        </is>
      </c>
      <c r="I3092" s="24" t="inlineStr">
        <is>
          <t>A</t>
        </is>
      </c>
      <c r="J3092" s="24" t="inlineStr">
        <is>
          <t>E3-Rotherha-BristolR</t>
        </is>
      </c>
      <c r="K3092" s="24" t="n">
        <v>9</v>
      </c>
      <c r="L3092" s="11">
        <f>IF(INDEX(Matches!$X:$X,AA3092)=0,"",IF(I3092="H",INDEX(Matches!$H:$H,AA3092),INDEX(Matches!$I:$I,AA3092)))</f>
        <v/>
      </c>
      <c r="M3092" s="11">
        <f>IF(INDEX(Matches!$X:$X,AA3092)=0,"",IF(I3092="H",INDEX(Matches!$I:$I,AA3092),INDEX(Matches!$H:$H,AA3092)))</f>
        <v/>
      </c>
      <c r="N3092" s="11">
        <f>IF(L3092="","",IF(L3092&gt;M3092,"W",IF(L3092=M3092,"D","L")))</f>
        <v/>
      </c>
      <c r="O3092" s="11">
        <f>IF(L3092="","",IF(L3092&gt;M3092,3,IF(L3092=M3092,1,0)))</f>
        <v/>
      </c>
      <c r="P3092" s="31">
        <f>IF(I3092="H",INDEX(Matches!$L:$L,AA3092),INDEX(Matches!$N:$N,AA3092))</f>
        <v/>
      </c>
      <c r="Q3092" s="31">
        <f>INDEX(Matches!$M:$M,AA3092)</f>
        <v/>
      </c>
      <c r="R3092" s="31">
        <f>IF(I3092="H",INDEX(Matches!$N:$N,AA3092),INDEX(Matches!$L:$L,AA3092))</f>
        <v/>
      </c>
      <c r="S3092" s="33">
        <f>IF(I3092="H",INDEX(Matches!$O:$O,AA3092),INDEX(Matches!$P:$P,AA3092))</f>
        <v/>
      </c>
      <c r="T3092" s="33">
        <f>IF(INDEX(Matches!$J:$J,AA3092)="","",IF(I3092="H",INDEX(Matches!$J:$J,AA3092),INDEX(Matches!$K:$K,AA3092)))</f>
        <v/>
      </c>
      <c r="U3092" s="33">
        <f>IF(INDEX(Matches!$K:$K,AA3092)="","",IF(I3092="H",INDEX(Matches!$K:$K,AA3092),INDEX(Matches!$J:$J,AA3092)))</f>
        <v/>
      </c>
      <c r="V3092" s="30">
        <f>IF(T3092="","",T3092-U3092)</f>
        <v/>
      </c>
      <c r="W3092" s="33">
        <f>IF(I3092="H",INDEX(Matches!$T:$T,AA3092),INDEX(Matches!$U:$U,AA3092))</f>
        <v/>
      </c>
      <c r="X3092" s="11">
        <f>INDEX(Matches!$X:$X,AA3092)</f>
        <v/>
      </c>
      <c r="Y3092" s="30">
        <f>IF(O3092="","",O3092-S3092)</f>
        <v/>
      </c>
      <c r="Z3092" s="30">
        <f>IF(W3092="","",W3092-S3092)</f>
        <v/>
      </c>
      <c r="AA3092" s="24">
        <f>MATCH(J3092,Matches!$A:$A,0)</f>
        <v/>
      </c>
      <c r="AB3092" s="33" t="n"/>
      <c r="AC3092" s="33" t="n">
        <v>1.336220302805307</v>
      </c>
      <c r="AD3092" s="24" t="n"/>
      <c r="AE3092" s="24" t="n">
        <v>8</v>
      </c>
      <c r="AF3092" s="33" t="n"/>
      <c r="AG3092" s="33" t="n"/>
    </row>
    <row r="3093">
      <c r="A3093" s="24" t="inlineStr">
        <is>
          <t>Bristol Rovers|32</t>
        </is>
      </c>
      <c r="B3093" s="24" t="inlineStr">
        <is>
          <t>E3</t>
        </is>
      </c>
      <c r="C3093" s="24" t="inlineStr">
        <is>
          <t>League Two</t>
        </is>
      </c>
      <c r="D3093" s="24" t="inlineStr">
        <is>
          <t>Bristol Rovers</t>
        </is>
      </c>
      <c r="E3093" s="24" t="n">
        <v>32</v>
      </c>
      <c r="F3093" s="24" t="n">
        <v>8</v>
      </c>
      <c r="G3093" s="29" t="n">
        <v>46438.625</v>
      </c>
      <c r="H3093" s="24" t="inlineStr">
        <is>
          <t>Grimsby</t>
        </is>
      </c>
      <c r="I3093" s="24" t="inlineStr">
        <is>
          <t>H</t>
        </is>
      </c>
      <c r="J3093" s="24" t="inlineStr">
        <is>
          <t>E3-BristolR-Grimsby</t>
        </is>
      </c>
      <c r="K3093" s="24" t="n">
        <v>4</v>
      </c>
      <c r="L3093" s="11">
        <f>IF(INDEX(Matches!$X:$X,AA3093)=0,"",IF(I3093="H",INDEX(Matches!$H:$H,AA3093),INDEX(Matches!$I:$I,AA3093)))</f>
        <v/>
      </c>
      <c r="M3093" s="11">
        <f>IF(INDEX(Matches!$X:$X,AA3093)=0,"",IF(I3093="H",INDEX(Matches!$I:$I,AA3093),INDEX(Matches!$H:$H,AA3093)))</f>
        <v/>
      </c>
      <c r="N3093" s="11">
        <f>IF(L3093="","",IF(L3093&gt;M3093,"W",IF(L3093=M3093,"D","L")))</f>
        <v/>
      </c>
      <c r="O3093" s="11">
        <f>IF(L3093="","",IF(L3093&gt;M3093,3,IF(L3093=M3093,1,0)))</f>
        <v/>
      </c>
      <c r="P3093" s="31">
        <f>IF(I3093="H",INDEX(Matches!$L:$L,AA3093),INDEX(Matches!$N:$N,AA3093))</f>
        <v/>
      </c>
      <c r="Q3093" s="31">
        <f>INDEX(Matches!$M:$M,AA3093)</f>
        <v/>
      </c>
      <c r="R3093" s="31">
        <f>IF(I3093="H",INDEX(Matches!$N:$N,AA3093),INDEX(Matches!$L:$L,AA3093))</f>
        <v/>
      </c>
      <c r="S3093" s="33">
        <f>IF(I3093="H",INDEX(Matches!$O:$O,AA3093),INDEX(Matches!$P:$P,AA3093))</f>
        <v/>
      </c>
      <c r="T3093" s="33">
        <f>IF(INDEX(Matches!$J:$J,AA3093)="","",IF(I3093="H",INDEX(Matches!$J:$J,AA3093),INDEX(Matches!$K:$K,AA3093)))</f>
        <v/>
      </c>
      <c r="U3093" s="33">
        <f>IF(INDEX(Matches!$K:$K,AA3093)="","",IF(I3093="H",INDEX(Matches!$K:$K,AA3093),INDEX(Matches!$J:$J,AA3093)))</f>
        <v/>
      </c>
      <c r="V3093" s="30">
        <f>IF(T3093="","",T3093-U3093)</f>
        <v/>
      </c>
      <c r="W3093" s="33">
        <f>IF(I3093="H",INDEX(Matches!$T:$T,AA3093),INDEX(Matches!$U:$U,AA3093))</f>
        <v/>
      </c>
      <c r="X3093" s="11">
        <f>INDEX(Matches!$X:$X,AA3093)</f>
        <v/>
      </c>
      <c r="Y3093" s="30">
        <f>IF(O3093="","",O3093-S3093)</f>
        <v/>
      </c>
      <c r="Z3093" s="30">
        <f>IF(W3093="","",W3093-S3093)</f>
        <v/>
      </c>
      <c r="AA3093" s="24">
        <f>MATCH(J3093,Matches!$A:$A,0)</f>
        <v/>
      </c>
      <c r="AB3093" s="33" t="n"/>
      <c r="AC3093" s="33" t="n">
        <v>1.584409085855933</v>
      </c>
      <c r="AD3093" s="24" t="n"/>
      <c r="AE3093" s="24" t="n">
        <v>8</v>
      </c>
      <c r="AF3093" s="33" t="n"/>
      <c r="AG3093" s="33" t="n"/>
    </row>
    <row r="3094">
      <c r="A3094" s="24" t="inlineStr">
        <is>
          <t>Bristol Rovers|33</t>
        </is>
      </c>
      <c r="B3094" s="24" t="inlineStr">
        <is>
          <t>E3</t>
        </is>
      </c>
      <c r="C3094" s="24" t="inlineStr">
        <is>
          <t>League Two</t>
        </is>
      </c>
      <c r="D3094" s="24" t="inlineStr">
        <is>
          <t>Bristol Rovers</t>
        </is>
      </c>
      <c r="E3094" s="24" t="n">
        <v>33</v>
      </c>
      <c r="F3094" s="24" t="n">
        <v>9</v>
      </c>
      <c r="G3094" s="29" t="n">
        <v>46445.625</v>
      </c>
      <c r="H3094" s="24" t="inlineStr">
        <is>
          <t>Chesterfield</t>
        </is>
      </c>
      <c r="I3094" s="24" t="inlineStr">
        <is>
          <t>A</t>
        </is>
      </c>
      <c r="J3094" s="24" t="inlineStr">
        <is>
          <t>E3-Chesterf-BristolR</t>
        </is>
      </c>
      <c r="K3094" s="24" t="n">
        <v>6</v>
      </c>
      <c r="L3094" s="11">
        <f>IF(INDEX(Matches!$X:$X,AA3094)=0,"",IF(I3094="H",INDEX(Matches!$H:$H,AA3094),INDEX(Matches!$I:$I,AA3094)))</f>
        <v/>
      </c>
      <c r="M3094" s="11">
        <f>IF(INDEX(Matches!$X:$X,AA3094)=0,"",IF(I3094="H",INDEX(Matches!$I:$I,AA3094),INDEX(Matches!$H:$H,AA3094)))</f>
        <v/>
      </c>
      <c r="N3094" s="11">
        <f>IF(L3094="","",IF(L3094&gt;M3094,"W",IF(L3094=M3094,"D","L")))</f>
        <v/>
      </c>
      <c r="O3094" s="11">
        <f>IF(L3094="","",IF(L3094&gt;M3094,3,IF(L3094=M3094,1,0)))</f>
        <v/>
      </c>
      <c r="P3094" s="31">
        <f>IF(I3094="H",INDEX(Matches!$L:$L,AA3094),INDEX(Matches!$N:$N,AA3094))</f>
        <v/>
      </c>
      <c r="Q3094" s="31">
        <f>INDEX(Matches!$M:$M,AA3094)</f>
        <v/>
      </c>
      <c r="R3094" s="31">
        <f>IF(I3094="H",INDEX(Matches!$N:$N,AA3094),INDEX(Matches!$L:$L,AA3094))</f>
        <v/>
      </c>
      <c r="S3094" s="33">
        <f>IF(I3094="H",INDEX(Matches!$O:$O,AA3094),INDEX(Matches!$P:$P,AA3094))</f>
        <v/>
      </c>
      <c r="T3094" s="33">
        <f>IF(INDEX(Matches!$J:$J,AA3094)="","",IF(I3094="H",INDEX(Matches!$J:$J,AA3094),INDEX(Matches!$K:$K,AA3094)))</f>
        <v/>
      </c>
      <c r="U3094" s="33">
        <f>IF(INDEX(Matches!$K:$K,AA3094)="","",IF(I3094="H",INDEX(Matches!$K:$K,AA3094),INDEX(Matches!$J:$J,AA3094)))</f>
        <v/>
      </c>
      <c r="V3094" s="30">
        <f>IF(T3094="","",T3094-U3094)</f>
        <v/>
      </c>
      <c r="W3094" s="33">
        <f>IF(I3094="H",INDEX(Matches!$T:$T,AA3094),INDEX(Matches!$U:$U,AA3094))</f>
        <v/>
      </c>
      <c r="X3094" s="11">
        <f>INDEX(Matches!$X:$X,AA3094)</f>
        <v/>
      </c>
      <c r="Y3094" s="30">
        <f>IF(O3094="","",O3094-S3094)</f>
        <v/>
      </c>
      <c r="Z3094" s="30">
        <f>IF(W3094="","",W3094-S3094)</f>
        <v/>
      </c>
      <c r="AA3094" s="24">
        <f>MATCH(J3094,Matches!$A:$A,0)</f>
        <v/>
      </c>
      <c r="AB3094" s="33" t="n"/>
      <c r="AC3094" s="33" t="n">
        <v>1.220142593324584</v>
      </c>
      <c r="AD3094" s="24" t="n"/>
      <c r="AE3094" s="24" t="n">
        <v>9</v>
      </c>
      <c r="AF3094" s="33" t="n"/>
      <c r="AG3094" s="33" t="n"/>
    </row>
    <row r="3095">
      <c r="A3095" s="24" t="inlineStr">
        <is>
          <t>Bristol Rovers|34</t>
        </is>
      </c>
      <c r="B3095" s="24" t="inlineStr">
        <is>
          <t>E3</t>
        </is>
      </c>
      <c r="C3095" s="24" t="inlineStr">
        <is>
          <t>League Two</t>
        </is>
      </c>
      <c r="D3095" s="24" t="inlineStr">
        <is>
          <t>Bristol Rovers</t>
        </is>
      </c>
      <c r="E3095" s="24" t="n">
        <v>34</v>
      </c>
      <c r="F3095" s="24" t="n">
        <v>9</v>
      </c>
      <c r="G3095" s="29" t="n">
        <v>46452.625</v>
      </c>
      <c r="H3095" s="24" t="inlineStr">
        <is>
          <t>York</t>
        </is>
      </c>
      <c r="I3095" s="24" t="inlineStr">
        <is>
          <t>H</t>
        </is>
      </c>
      <c r="J3095" s="24" t="inlineStr">
        <is>
          <t>E3-BristolR-York</t>
        </is>
      </c>
      <c r="K3095" s="24" t="n">
        <v>7</v>
      </c>
      <c r="L3095" s="11">
        <f>IF(INDEX(Matches!$X:$X,AA3095)=0,"",IF(I3095="H",INDEX(Matches!$H:$H,AA3095),INDEX(Matches!$I:$I,AA3095)))</f>
        <v/>
      </c>
      <c r="M3095" s="11">
        <f>IF(INDEX(Matches!$X:$X,AA3095)=0,"",IF(I3095="H",INDEX(Matches!$I:$I,AA3095),INDEX(Matches!$H:$H,AA3095)))</f>
        <v/>
      </c>
      <c r="N3095" s="11">
        <f>IF(L3095="","",IF(L3095&gt;M3095,"W",IF(L3095=M3095,"D","L")))</f>
        <v/>
      </c>
      <c r="O3095" s="11">
        <f>IF(L3095="","",IF(L3095&gt;M3095,3,IF(L3095=M3095,1,0)))</f>
        <v/>
      </c>
      <c r="P3095" s="31">
        <f>IF(I3095="H",INDEX(Matches!$L:$L,AA3095),INDEX(Matches!$N:$N,AA3095))</f>
        <v/>
      </c>
      <c r="Q3095" s="31">
        <f>INDEX(Matches!$M:$M,AA3095)</f>
        <v/>
      </c>
      <c r="R3095" s="31">
        <f>IF(I3095="H",INDEX(Matches!$N:$N,AA3095),INDEX(Matches!$L:$L,AA3095))</f>
        <v/>
      </c>
      <c r="S3095" s="33">
        <f>IF(I3095="H",INDEX(Matches!$O:$O,AA3095),INDEX(Matches!$P:$P,AA3095))</f>
        <v/>
      </c>
      <c r="T3095" s="33">
        <f>IF(INDEX(Matches!$J:$J,AA3095)="","",IF(I3095="H",INDEX(Matches!$J:$J,AA3095),INDEX(Matches!$K:$K,AA3095)))</f>
        <v/>
      </c>
      <c r="U3095" s="33">
        <f>IF(INDEX(Matches!$K:$K,AA3095)="","",IF(I3095="H",INDEX(Matches!$K:$K,AA3095),INDEX(Matches!$J:$J,AA3095)))</f>
        <v/>
      </c>
      <c r="V3095" s="30">
        <f>IF(T3095="","",T3095-U3095)</f>
        <v/>
      </c>
      <c r="W3095" s="33">
        <f>IF(I3095="H",INDEX(Matches!$T:$T,AA3095),INDEX(Matches!$U:$U,AA3095))</f>
        <v/>
      </c>
      <c r="X3095" s="11">
        <f>INDEX(Matches!$X:$X,AA3095)</f>
        <v/>
      </c>
      <c r="Y3095" s="30">
        <f>IF(O3095="","",O3095-S3095)</f>
        <v/>
      </c>
      <c r="Z3095" s="30">
        <f>IF(W3095="","",W3095-S3095)</f>
        <v/>
      </c>
      <c r="AA3095" s="24">
        <f>MATCH(J3095,Matches!$A:$A,0)</f>
        <v/>
      </c>
      <c r="AB3095" s="33" t="n"/>
      <c r="AC3095" s="33" t="n">
        <v>1.571409582726285</v>
      </c>
      <c r="AD3095" s="24" t="n"/>
      <c r="AE3095" s="24" t="n">
        <v>9</v>
      </c>
      <c r="AF3095" s="33" t="n"/>
      <c r="AG3095" s="33" t="n"/>
    </row>
    <row r="3096">
      <c r="A3096" s="24" t="inlineStr">
        <is>
          <t>Bristol Rovers|35</t>
        </is>
      </c>
      <c r="B3096" s="24" t="inlineStr">
        <is>
          <t>E3</t>
        </is>
      </c>
      <c r="C3096" s="24" t="inlineStr">
        <is>
          <t>League Two</t>
        </is>
      </c>
      <c r="D3096" s="24" t="inlineStr">
        <is>
          <t>Bristol Rovers</t>
        </is>
      </c>
      <c r="E3096" s="24" t="n">
        <v>35</v>
      </c>
      <c r="F3096" s="24" t="n">
        <v>9</v>
      </c>
      <c r="G3096" s="29" t="n">
        <v>46459.625</v>
      </c>
      <c r="H3096" s="24" t="inlineStr">
        <is>
          <t>Newport</t>
        </is>
      </c>
      <c r="I3096" s="24" t="inlineStr">
        <is>
          <t>A</t>
        </is>
      </c>
      <c r="J3096" s="24" t="inlineStr">
        <is>
          <t>E3-Newport-BristolR</t>
        </is>
      </c>
      <c r="K3096" s="24" t="n">
        <v>24</v>
      </c>
      <c r="L3096" s="11">
        <f>IF(INDEX(Matches!$X:$X,AA3096)=0,"",IF(I3096="H",INDEX(Matches!$H:$H,AA3096),INDEX(Matches!$I:$I,AA3096)))</f>
        <v/>
      </c>
      <c r="M3096" s="11">
        <f>IF(INDEX(Matches!$X:$X,AA3096)=0,"",IF(I3096="H",INDEX(Matches!$I:$I,AA3096),INDEX(Matches!$H:$H,AA3096)))</f>
        <v/>
      </c>
      <c r="N3096" s="11">
        <f>IF(L3096="","",IF(L3096&gt;M3096,"W",IF(L3096=M3096,"D","L")))</f>
        <v/>
      </c>
      <c r="O3096" s="11">
        <f>IF(L3096="","",IF(L3096&gt;M3096,3,IF(L3096=M3096,1,0)))</f>
        <v/>
      </c>
      <c r="P3096" s="31">
        <f>IF(I3096="H",INDEX(Matches!$L:$L,AA3096),INDEX(Matches!$N:$N,AA3096))</f>
        <v/>
      </c>
      <c r="Q3096" s="31">
        <f>INDEX(Matches!$M:$M,AA3096)</f>
        <v/>
      </c>
      <c r="R3096" s="31">
        <f>IF(I3096="H",INDEX(Matches!$N:$N,AA3096),INDEX(Matches!$L:$L,AA3096))</f>
        <v/>
      </c>
      <c r="S3096" s="33">
        <f>IF(I3096="H",INDEX(Matches!$O:$O,AA3096),INDEX(Matches!$P:$P,AA3096))</f>
        <v/>
      </c>
      <c r="T3096" s="33">
        <f>IF(INDEX(Matches!$J:$J,AA3096)="","",IF(I3096="H",INDEX(Matches!$J:$J,AA3096),INDEX(Matches!$K:$K,AA3096)))</f>
        <v/>
      </c>
      <c r="U3096" s="33">
        <f>IF(INDEX(Matches!$K:$K,AA3096)="","",IF(I3096="H",INDEX(Matches!$K:$K,AA3096),INDEX(Matches!$J:$J,AA3096)))</f>
        <v/>
      </c>
      <c r="V3096" s="30">
        <f>IF(T3096="","",T3096-U3096)</f>
        <v/>
      </c>
      <c r="W3096" s="33">
        <f>IF(I3096="H",INDEX(Matches!$T:$T,AA3096),INDEX(Matches!$U:$U,AA3096))</f>
        <v/>
      </c>
      <c r="X3096" s="11">
        <f>INDEX(Matches!$X:$X,AA3096)</f>
        <v/>
      </c>
      <c r="Y3096" s="30">
        <f>IF(O3096="","",O3096-S3096)</f>
        <v/>
      </c>
      <c r="Z3096" s="30">
        <f>IF(W3096="","",W3096-S3096)</f>
        <v/>
      </c>
      <c r="AA3096" s="24">
        <f>MATCH(J3096,Matches!$A:$A,0)</f>
        <v/>
      </c>
      <c r="AB3096" s="33" t="n"/>
      <c r="AC3096" s="33" t="n">
        <v>1.621856669153256</v>
      </c>
      <c r="AD3096" s="24" t="n"/>
      <c r="AE3096" s="24" t="n">
        <v>9</v>
      </c>
      <c r="AF3096" s="33" t="n"/>
      <c r="AG3096" s="33" t="n"/>
    </row>
    <row r="3097">
      <c r="A3097" s="24" t="inlineStr">
        <is>
          <t>Bristol Rovers|36</t>
        </is>
      </c>
      <c r="B3097" s="24" t="inlineStr">
        <is>
          <t>E3</t>
        </is>
      </c>
      <c r="C3097" s="24" t="inlineStr">
        <is>
          <t>League Two</t>
        </is>
      </c>
      <c r="D3097" s="24" t="inlineStr">
        <is>
          <t>Bristol Rovers</t>
        </is>
      </c>
      <c r="E3097" s="24" t="n">
        <v>36</v>
      </c>
      <c r="F3097" s="24" t="n">
        <v>9</v>
      </c>
      <c r="G3097" s="29" t="n">
        <v>46466.625</v>
      </c>
      <c r="H3097" s="24" t="inlineStr">
        <is>
          <t>Cheltenham</t>
        </is>
      </c>
      <c r="I3097" s="24" t="inlineStr">
        <is>
          <t>H</t>
        </is>
      </c>
      <c r="J3097" s="24" t="inlineStr">
        <is>
          <t>E3-BristolR-Cheltenh</t>
        </is>
      </c>
      <c r="K3097" s="24" t="n">
        <v>22</v>
      </c>
      <c r="L3097" s="11">
        <f>IF(INDEX(Matches!$X:$X,AA3097)=0,"",IF(I3097="H",INDEX(Matches!$H:$H,AA3097),INDEX(Matches!$I:$I,AA3097)))</f>
        <v/>
      </c>
      <c r="M3097" s="11">
        <f>IF(INDEX(Matches!$X:$X,AA3097)=0,"",IF(I3097="H",INDEX(Matches!$I:$I,AA3097),INDEX(Matches!$H:$H,AA3097)))</f>
        <v/>
      </c>
      <c r="N3097" s="11">
        <f>IF(L3097="","",IF(L3097&gt;M3097,"W",IF(L3097=M3097,"D","L")))</f>
        <v/>
      </c>
      <c r="O3097" s="11">
        <f>IF(L3097="","",IF(L3097&gt;M3097,3,IF(L3097=M3097,1,0)))</f>
        <v/>
      </c>
      <c r="P3097" s="31">
        <f>IF(I3097="H",INDEX(Matches!$L:$L,AA3097),INDEX(Matches!$N:$N,AA3097))</f>
        <v/>
      </c>
      <c r="Q3097" s="31">
        <f>INDEX(Matches!$M:$M,AA3097)</f>
        <v/>
      </c>
      <c r="R3097" s="31">
        <f>IF(I3097="H",INDEX(Matches!$N:$N,AA3097),INDEX(Matches!$L:$L,AA3097))</f>
        <v/>
      </c>
      <c r="S3097" s="33">
        <f>IF(I3097="H",INDEX(Matches!$O:$O,AA3097),INDEX(Matches!$P:$P,AA3097))</f>
        <v/>
      </c>
      <c r="T3097" s="33">
        <f>IF(INDEX(Matches!$J:$J,AA3097)="","",IF(I3097="H",INDEX(Matches!$J:$J,AA3097),INDEX(Matches!$K:$K,AA3097)))</f>
        <v/>
      </c>
      <c r="U3097" s="33">
        <f>IF(INDEX(Matches!$K:$K,AA3097)="","",IF(I3097="H",INDEX(Matches!$K:$K,AA3097),INDEX(Matches!$J:$J,AA3097)))</f>
        <v/>
      </c>
      <c r="V3097" s="30">
        <f>IF(T3097="","",T3097-U3097)</f>
        <v/>
      </c>
      <c r="W3097" s="33">
        <f>IF(I3097="H",INDEX(Matches!$T:$T,AA3097),INDEX(Matches!$U:$U,AA3097))</f>
        <v/>
      </c>
      <c r="X3097" s="11">
        <f>INDEX(Matches!$X:$X,AA3097)</f>
        <v/>
      </c>
      <c r="Y3097" s="30">
        <f>IF(O3097="","",O3097-S3097)</f>
        <v/>
      </c>
      <c r="Z3097" s="30">
        <f>IF(W3097="","",W3097-S3097)</f>
        <v/>
      </c>
      <c r="AA3097" s="24">
        <f>MATCH(J3097,Matches!$A:$A,0)</f>
        <v/>
      </c>
      <c r="AB3097" s="33" t="n"/>
      <c r="AC3097" s="33" t="n">
        <v>1.884887685855177</v>
      </c>
      <c r="AD3097" s="24" t="n"/>
      <c r="AE3097" s="24" t="n">
        <v>9</v>
      </c>
      <c r="AF3097" s="33" t="n"/>
      <c r="AG3097" s="33" t="n"/>
    </row>
    <row r="3098">
      <c r="A3098" s="24" t="inlineStr">
        <is>
          <t>Bristol Rovers|37</t>
        </is>
      </c>
      <c r="B3098" s="24" t="inlineStr">
        <is>
          <t>E3</t>
        </is>
      </c>
      <c r="C3098" s="24" t="inlineStr">
        <is>
          <t>League Two</t>
        </is>
      </c>
      <c r="D3098" s="24" t="inlineStr">
        <is>
          <t>Bristol Rovers</t>
        </is>
      </c>
      <c r="E3098" s="24" t="n">
        <v>37</v>
      </c>
      <c r="F3098" s="24" t="n">
        <v>10</v>
      </c>
      <c r="G3098" s="29" t="n">
        <v>46472.625</v>
      </c>
      <c r="H3098" s="24" t="inlineStr">
        <is>
          <t>Northampton</t>
        </is>
      </c>
      <c r="I3098" s="24" t="inlineStr">
        <is>
          <t>H</t>
        </is>
      </c>
      <c r="J3098" s="24" t="inlineStr">
        <is>
          <t>E3-BristolR-Northamp</t>
        </is>
      </c>
      <c r="K3098" s="24" t="n">
        <v>14</v>
      </c>
      <c r="L3098" s="11">
        <f>IF(INDEX(Matches!$X:$X,AA3098)=0,"",IF(I3098="H",INDEX(Matches!$H:$H,AA3098),INDEX(Matches!$I:$I,AA3098)))</f>
        <v/>
      </c>
      <c r="M3098" s="11">
        <f>IF(INDEX(Matches!$X:$X,AA3098)=0,"",IF(I3098="H",INDEX(Matches!$I:$I,AA3098),INDEX(Matches!$H:$H,AA3098)))</f>
        <v/>
      </c>
      <c r="N3098" s="11">
        <f>IF(L3098="","",IF(L3098&gt;M3098,"W",IF(L3098=M3098,"D","L")))</f>
        <v/>
      </c>
      <c r="O3098" s="11">
        <f>IF(L3098="","",IF(L3098&gt;M3098,3,IF(L3098=M3098,1,0)))</f>
        <v/>
      </c>
      <c r="P3098" s="31">
        <f>IF(I3098="H",INDEX(Matches!$L:$L,AA3098),INDEX(Matches!$N:$N,AA3098))</f>
        <v/>
      </c>
      <c r="Q3098" s="31">
        <f>INDEX(Matches!$M:$M,AA3098)</f>
        <v/>
      </c>
      <c r="R3098" s="31">
        <f>IF(I3098="H",INDEX(Matches!$N:$N,AA3098),INDEX(Matches!$L:$L,AA3098))</f>
        <v/>
      </c>
      <c r="S3098" s="33">
        <f>IF(I3098="H",INDEX(Matches!$O:$O,AA3098),INDEX(Matches!$P:$P,AA3098))</f>
        <v/>
      </c>
      <c r="T3098" s="33">
        <f>IF(INDEX(Matches!$J:$J,AA3098)="","",IF(I3098="H",INDEX(Matches!$J:$J,AA3098),INDEX(Matches!$K:$K,AA3098)))</f>
        <v/>
      </c>
      <c r="U3098" s="33">
        <f>IF(INDEX(Matches!$K:$K,AA3098)="","",IF(I3098="H",INDEX(Matches!$K:$K,AA3098),INDEX(Matches!$J:$J,AA3098)))</f>
        <v/>
      </c>
      <c r="V3098" s="30">
        <f>IF(T3098="","",T3098-U3098)</f>
        <v/>
      </c>
      <c r="W3098" s="33">
        <f>IF(I3098="H",INDEX(Matches!$T:$T,AA3098),INDEX(Matches!$U:$U,AA3098))</f>
        <v/>
      </c>
      <c r="X3098" s="11">
        <f>INDEX(Matches!$X:$X,AA3098)</f>
        <v/>
      </c>
      <c r="Y3098" s="30">
        <f>IF(O3098="","",O3098-S3098)</f>
        <v/>
      </c>
      <c r="Z3098" s="30">
        <f>IF(W3098="","",W3098-S3098)</f>
        <v/>
      </c>
      <c r="AA3098" s="24">
        <f>MATCH(J3098,Matches!$A:$A,0)</f>
        <v/>
      </c>
      <c r="AB3098" s="33" t="n"/>
      <c r="AC3098" s="33" t="n">
        <v>1.720390572827862</v>
      </c>
      <c r="AD3098" s="24" t="n"/>
      <c r="AE3098" s="24" t="n">
        <v>10</v>
      </c>
      <c r="AF3098" s="33" t="n"/>
      <c r="AG3098" s="33" t="n"/>
    </row>
    <row r="3099">
      <c r="A3099" s="24" t="inlineStr">
        <is>
          <t>Bristol Rovers|38</t>
        </is>
      </c>
      <c r="B3099" s="24" t="inlineStr">
        <is>
          <t>E3</t>
        </is>
      </c>
      <c r="C3099" s="24" t="inlineStr">
        <is>
          <t>League Two</t>
        </is>
      </c>
      <c r="D3099" s="24" t="inlineStr">
        <is>
          <t>Bristol Rovers</t>
        </is>
      </c>
      <c r="E3099" s="24" t="n">
        <v>38</v>
      </c>
      <c r="F3099" s="24" t="n">
        <v>10</v>
      </c>
      <c r="G3099" s="29" t="n">
        <v>46475.625</v>
      </c>
      <c r="H3099" s="24" t="inlineStr">
        <is>
          <t>Walsall</t>
        </is>
      </c>
      <c r="I3099" s="24" t="inlineStr">
        <is>
          <t>A</t>
        </is>
      </c>
      <c r="J3099" s="24" t="inlineStr">
        <is>
          <t>E3-Walsall-BristolR</t>
        </is>
      </c>
      <c r="K3099" s="24" t="n">
        <v>11</v>
      </c>
      <c r="L3099" s="11">
        <f>IF(INDEX(Matches!$X:$X,AA3099)=0,"",IF(I3099="H",INDEX(Matches!$H:$H,AA3099),INDEX(Matches!$I:$I,AA3099)))</f>
        <v/>
      </c>
      <c r="M3099" s="11">
        <f>IF(INDEX(Matches!$X:$X,AA3099)=0,"",IF(I3099="H",INDEX(Matches!$I:$I,AA3099),INDEX(Matches!$H:$H,AA3099)))</f>
        <v/>
      </c>
      <c r="N3099" s="11">
        <f>IF(L3099="","",IF(L3099&gt;M3099,"W",IF(L3099=M3099,"D","L")))</f>
        <v/>
      </c>
      <c r="O3099" s="11">
        <f>IF(L3099="","",IF(L3099&gt;M3099,3,IF(L3099=M3099,1,0)))</f>
        <v/>
      </c>
      <c r="P3099" s="31">
        <f>IF(I3099="H",INDEX(Matches!$L:$L,AA3099),INDEX(Matches!$N:$N,AA3099))</f>
        <v/>
      </c>
      <c r="Q3099" s="31">
        <f>INDEX(Matches!$M:$M,AA3099)</f>
        <v/>
      </c>
      <c r="R3099" s="31">
        <f>IF(I3099="H",INDEX(Matches!$N:$N,AA3099),INDEX(Matches!$L:$L,AA3099))</f>
        <v/>
      </c>
      <c r="S3099" s="33">
        <f>IF(I3099="H",INDEX(Matches!$O:$O,AA3099),INDEX(Matches!$P:$P,AA3099))</f>
        <v/>
      </c>
      <c r="T3099" s="33">
        <f>IF(INDEX(Matches!$J:$J,AA3099)="","",IF(I3099="H",INDEX(Matches!$J:$J,AA3099),INDEX(Matches!$K:$K,AA3099)))</f>
        <v/>
      </c>
      <c r="U3099" s="33">
        <f>IF(INDEX(Matches!$K:$K,AA3099)="","",IF(I3099="H",INDEX(Matches!$K:$K,AA3099),INDEX(Matches!$J:$J,AA3099)))</f>
        <v/>
      </c>
      <c r="V3099" s="30">
        <f>IF(T3099="","",T3099-U3099)</f>
        <v/>
      </c>
      <c r="W3099" s="33">
        <f>IF(I3099="H",INDEX(Matches!$T:$T,AA3099),INDEX(Matches!$U:$U,AA3099))</f>
        <v/>
      </c>
      <c r="X3099" s="11">
        <f>INDEX(Matches!$X:$X,AA3099)</f>
        <v/>
      </c>
      <c r="Y3099" s="30">
        <f>IF(O3099="","",O3099-S3099)</f>
        <v/>
      </c>
      <c r="Z3099" s="30">
        <f>IF(W3099="","",W3099-S3099)</f>
        <v/>
      </c>
      <c r="AA3099" s="24">
        <f>MATCH(J3099,Matches!$A:$A,0)</f>
        <v/>
      </c>
      <c r="AB3099" s="33" t="n"/>
      <c r="AC3099" s="33" t="n">
        <v>1.351143591106724</v>
      </c>
      <c r="AD3099" s="24" t="n"/>
      <c r="AE3099" s="24" t="n">
        <v>10</v>
      </c>
      <c r="AF3099" s="33" t="n"/>
      <c r="AG3099" s="33" t="n"/>
    </row>
    <row r="3100">
      <c r="A3100" s="24" t="inlineStr">
        <is>
          <t>Bristol Rovers|39</t>
        </is>
      </c>
      <c r="B3100" s="24" t="inlineStr">
        <is>
          <t>E3</t>
        </is>
      </c>
      <c r="C3100" s="24" t="inlineStr">
        <is>
          <t>League Two</t>
        </is>
      </c>
      <c r="D3100" s="24" t="inlineStr">
        <is>
          <t>Bristol Rovers</t>
        </is>
      </c>
      <c r="E3100" s="24" t="n">
        <v>39</v>
      </c>
      <c r="F3100" s="24" t="n">
        <v>10</v>
      </c>
      <c r="G3100" s="29" t="n">
        <v>46480.625</v>
      </c>
      <c r="H3100" s="24" t="inlineStr">
        <is>
          <t>Port Vale</t>
        </is>
      </c>
      <c r="I3100" s="24" t="inlineStr">
        <is>
          <t>H</t>
        </is>
      </c>
      <c r="J3100" s="24" t="inlineStr">
        <is>
          <t>E3-BristolR-PortVale</t>
        </is>
      </c>
      <c r="K3100" s="24" t="n">
        <v>5</v>
      </c>
      <c r="L3100" s="11">
        <f>IF(INDEX(Matches!$X:$X,AA3100)=0,"",IF(I3100="H",INDEX(Matches!$H:$H,AA3100),INDEX(Matches!$I:$I,AA3100)))</f>
        <v/>
      </c>
      <c r="M3100" s="11">
        <f>IF(INDEX(Matches!$X:$X,AA3100)=0,"",IF(I3100="H",INDEX(Matches!$I:$I,AA3100),INDEX(Matches!$H:$H,AA3100)))</f>
        <v/>
      </c>
      <c r="N3100" s="11">
        <f>IF(L3100="","",IF(L3100&gt;M3100,"W",IF(L3100=M3100,"D","L")))</f>
        <v/>
      </c>
      <c r="O3100" s="11">
        <f>IF(L3100="","",IF(L3100&gt;M3100,3,IF(L3100=M3100,1,0)))</f>
        <v/>
      </c>
      <c r="P3100" s="31">
        <f>IF(I3100="H",INDEX(Matches!$L:$L,AA3100),INDEX(Matches!$N:$N,AA3100))</f>
        <v/>
      </c>
      <c r="Q3100" s="31">
        <f>INDEX(Matches!$M:$M,AA3100)</f>
        <v/>
      </c>
      <c r="R3100" s="31">
        <f>IF(I3100="H",INDEX(Matches!$N:$N,AA3100),INDEX(Matches!$L:$L,AA3100))</f>
        <v/>
      </c>
      <c r="S3100" s="33">
        <f>IF(I3100="H",INDEX(Matches!$O:$O,AA3100),INDEX(Matches!$P:$P,AA3100))</f>
        <v/>
      </c>
      <c r="T3100" s="33">
        <f>IF(INDEX(Matches!$J:$J,AA3100)="","",IF(I3100="H",INDEX(Matches!$J:$J,AA3100),INDEX(Matches!$K:$K,AA3100)))</f>
        <v/>
      </c>
      <c r="U3100" s="33">
        <f>IF(INDEX(Matches!$K:$K,AA3100)="","",IF(I3100="H",INDEX(Matches!$K:$K,AA3100),INDEX(Matches!$J:$J,AA3100)))</f>
        <v/>
      </c>
      <c r="V3100" s="30">
        <f>IF(T3100="","",T3100-U3100)</f>
        <v/>
      </c>
      <c r="W3100" s="33">
        <f>IF(I3100="H",INDEX(Matches!$T:$T,AA3100),INDEX(Matches!$U:$U,AA3100))</f>
        <v/>
      </c>
      <c r="X3100" s="11">
        <f>INDEX(Matches!$X:$X,AA3100)</f>
        <v/>
      </c>
      <c r="Y3100" s="30">
        <f>IF(O3100="","",O3100-S3100)</f>
        <v/>
      </c>
      <c r="Z3100" s="30">
        <f>IF(W3100="","",W3100-S3100)</f>
        <v/>
      </c>
      <c r="AA3100" s="24">
        <f>MATCH(J3100,Matches!$A:$A,0)</f>
        <v/>
      </c>
      <c r="AB3100" s="33" t="n"/>
      <c r="AC3100" s="33" t="n">
        <v>1.566114405757581</v>
      </c>
      <c r="AD3100" s="24" t="n"/>
      <c r="AE3100" s="24" t="n">
        <v>10</v>
      </c>
      <c r="AF3100" s="33" t="n"/>
      <c r="AG3100" s="33" t="n"/>
    </row>
    <row r="3101">
      <c r="A3101" s="24" t="inlineStr">
        <is>
          <t>Bristol Rovers|40</t>
        </is>
      </c>
      <c r="B3101" s="24" t="inlineStr">
        <is>
          <t>E3</t>
        </is>
      </c>
      <c r="C3101" s="24" t="inlineStr">
        <is>
          <t>League Two</t>
        </is>
      </c>
      <c r="D3101" s="24" t="inlineStr">
        <is>
          <t>Bristol Rovers</t>
        </is>
      </c>
      <c r="E3101" s="24" t="n">
        <v>40</v>
      </c>
      <c r="F3101" s="24" t="n">
        <v>10</v>
      </c>
      <c r="G3101" s="29" t="n">
        <v>46487.625</v>
      </c>
      <c r="H3101" s="24" t="inlineStr">
        <is>
          <t>Accrington</t>
        </is>
      </c>
      <c r="I3101" s="24" t="inlineStr">
        <is>
          <t>A</t>
        </is>
      </c>
      <c r="J3101" s="24" t="inlineStr">
        <is>
          <t>E3-Accringt-BristolR</t>
        </is>
      </c>
      <c r="K3101" s="24" t="n">
        <v>23</v>
      </c>
      <c r="L3101" s="11">
        <f>IF(INDEX(Matches!$X:$X,AA3101)=0,"",IF(I3101="H",INDEX(Matches!$H:$H,AA3101),INDEX(Matches!$I:$I,AA3101)))</f>
        <v/>
      </c>
      <c r="M3101" s="11">
        <f>IF(INDEX(Matches!$X:$X,AA3101)=0,"",IF(I3101="H",INDEX(Matches!$I:$I,AA3101),INDEX(Matches!$H:$H,AA3101)))</f>
        <v/>
      </c>
      <c r="N3101" s="11">
        <f>IF(L3101="","",IF(L3101&gt;M3101,"W",IF(L3101=M3101,"D","L")))</f>
        <v/>
      </c>
      <c r="O3101" s="11">
        <f>IF(L3101="","",IF(L3101&gt;M3101,3,IF(L3101=M3101,1,0)))</f>
        <v/>
      </c>
      <c r="P3101" s="31">
        <f>IF(I3101="H",INDEX(Matches!$L:$L,AA3101),INDEX(Matches!$N:$N,AA3101))</f>
        <v/>
      </c>
      <c r="Q3101" s="31">
        <f>INDEX(Matches!$M:$M,AA3101)</f>
        <v/>
      </c>
      <c r="R3101" s="31">
        <f>IF(I3101="H",INDEX(Matches!$N:$N,AA3101),INDEX(Matches!$L:$L,AA3101))</f>
        <v/>
      </c>
      <c r="S3101" s="33">
        <f>IF(I3101="H",INDEX(Matches!$O:$O,AA3101),INDEX(Matches!$P:$P,AA3101))</f>
        <v/>
      </c>
      <c r="T3101" s="33">
        <f>IF(INDEX(Matches!$J:$J,AA3101)="","",IF(I3101="H",INDEX(Matches!$J:$J,AA3101),INDEX(Matches!$K:$K,AA3101)))</f>
        <v/>
      </c>
      <c r="U3101" s="33">
        <f>IF(INDEX(Matches!$K:$K,AA3101)="","",IF(I3101="H",INDEX(Matches!$K:$K,AA3101),INDEX(Matches!$J:$J,AA3101)))</f>
        <v/>
      </c>
      <c r="V3101" s="30">
        <f>IF(T3101="","",T3101-U3101)</f>
        <v/>
      </c>
      <c r="W3101" s="33">
        <f>IF(I3101="H",INDEX(Matches!$T:$T,AA3101),INDEX(Matches!$U:$U,AA3101))</f>
        <v/>
      </c>
      <c r="X3101" s="11">
        <f>INDEX(Matches!$X:$X,AA3101)</f>
        <v/>
      </c>
      <c r="Y3101" s="30">
        <f>IF(O3101="","",O3101-S3101)</f>
        <v/>
      </c>
      <c r="Z3101" s="30">
        <f>IF(W3101="","",W3101-S3101)</f>
        <v/>
      </c>
      <c r="AA3101" s="24">
        <f>MATCH(J3101,Matches!$A:$A,0)</f>
        <v/>
      </c>
      <c r="AB3101" s="33" t="n"/>
      <c r="AC3101" s="33" t="n">
        <v>1.539654868019716</v>
      </c>
      <c r="AD3101" s="24" t="n"/>
      <c r="AE3101" s="24" t="n">
        <v>10</v>
      </c>
      <c r="AF3101" s="33" t="n"/>
      <c r="AG3101" s="33" t="n"/>
    </row>
    <row r="3102">
      <c r="A3102" s="24" t="inlineStr">
        <is>
          <t>Bristol Rovers|41</t>
        </is>
      </c>
      <c r="B3102" s="24" t="inlineStr">
        <is>
          <t>E3</t>
        </is>
      </c>
      <c r="C3102" s="24" t="inlineStr">
        <is>
          <t>League Two</t>
        </is>
      </c>
      <c r="D3102" s="24" t="inlineStr">
        <is>
          <t>Bristol Rovers</t>
        </is>
      </c>
      <c r="E3102" s="24" t="n">
        <v>41</v>
      </c>
      <c r="F3102" s="24" t="n">
        <v>11</v>
      </c>
      <c r="G3102" s="29" t="n">
        <v>46490.82291666666</v>
      </c>
      <c r="H3102" s="24" t="inlineStr">
        <is>
          <t>Barnet</t>
        </is>
      </c>
      <c r="I3102" s="24" t="inlineStr">
        <is>
          <t>A</t>
        </is>
      </c>
      <c r="J3102" s="24" t="inlineStr">
        <is>
          <t>E3-Barnet-BristolR</t>
        </is>
      </c>
      <c r="K3102" s="24" t="n">
        <v>3</v>
      </c>
      <c r="L3102" s="11">
        <f>IF(INDEX(Matches!$X:$X,AA3102)=0,"",IF(I3102="H",INDEX(Matches!$H:$H,AA3102),INDEX(Matches!$I:$I,AA3102)))</f>
        <v/>
      </c>
      <c r="M3102" s="11">
        <f>IF(INDEX(Matches!$X:$X,AA3102)=0,"",IF(I3102="H",INDEX(Matches!$I:$I,AA3102),INDEX(Matches!$H:$H,AA3102)))</f>
        <v/>
      </c>
      <c r="N3102" s="11">
        <f>IF(L3102="","",IF(L3102&gt;M3102,"W",IF(L3102=M3102,"D","L")))</f>
        <v/>
      </c>
      <c r="O3102" s="11">
        <f>IF(L3102="","",IF(L3102&gt;M3102,3,IF(L3102=M3102,1,0)))</f>
        <v/>
      </c>
      <c r="P3102" s="31">
        <f>IF(I3102="H",INDEX(Matches!$L:$L,AA3102),INDEX(Matches!$N:$N,AA3102))</f>
        <v/>
      </c>
      <c r="Q3102" s="31">
        <f>INDEX(Matches!$M:$M,AA3102)</f>
        <v/>
      </c>
      <c r="R3102" s="31">
        <f>IF(I3102="H",INDEX(Matches!$N:$N,AA3102),INDEX(Matches!$L:$L,AA3102))</f>
        <v/>
      </c>
      <c r="S3102" s="33">
        <f>IF(I3102="H",INDEX(Matches!$O:$O,AA3102),INDEX(Matches!$P:$P,AA3102))</f>
        <v/>
      </c>
      <c r="T3102" s="33">
        <f>IF(INDEX(Matches!$J:$J,AA3102)="","",IF(I3102="H",INDEX(Matches!$J:$J,AA3102),INDEX(Matches!$K:$K,AA3102)))</f>
        <v/>
      </c>
      <c r="U3102" s="33">
        <f>IF(INDEX(Matches!$K:$K,AA3102)="","",IF(I3102="H",INDEX(Matches!$K:$K,AA3102),INDEX(Matches!$J:$J,AA3102)))</f>
        <v/>
      </c>
      <c r="V3102" s="30">
        <f>IF(T3102="","",T3102-U3102)</f>
        <v/>
      </c>
      <c r="W3102" s="33">
        <f>IF(I3102="H",INDEX(Matches!$T:$T,AA3102),INDEX(Matches!$U:$U,AA3102))</f>
        <v/>
      </c>
      <c r="X3102" s="11">
        <f>INDEX(Matches!$X:$X,AA3102)</f>
        <v/>
      </c>
      <c r="Y3102" s="30">
        <f>IF(O3102="","",O3102-S3102)</f>
        <v/>
      </c>
      <c r="Z3102" s="30">
        <f>IF(W3102="","",W3102-S3102)</f>
        <v/>
      </c>
      <c r="AA3102" s="24">
        <f>MATCH(J3102,Matches!$A:$A,0)</f>
        <v/>
      </c>
      <c r="AB3102" s="33" t="n"/>
      <c r="AC3102" s="33" t="n">
        <v>1.227241596544121</v>
      </c>
      <c r="AD3102" s="24" t="n"/>
      <c r="AE3102" s="24" t="n">
        <v>11</v>
      </c>
      <c r="AF3102" s="33" t="n"/>
      <c r="AG3102" s="33" t="n"/>
    </row>
    <row r="3103">
      <c r="A3103" s="24" t="inlineStr">
        <is>
          <t>Bristol Rovers|42</t>
        </is>
      </c>
      <c r="B3103" s="24" t="inlineStr">
        <is>
          <t>E3</t>
        </is>
      </c>
      <c r="C3103" s="24" t="inlineStr">
        <is>
          <t>League Two</t>
        </is>
      </c>
      <c r="D3103" s="24" t="inlineStr">
        <is>
          <t>Bristol Rovers</t>
        </is>
      </c>
      <c r="E3103" s="24" t="n">
        <v>42</v>
      </c>
      <c r="F3103" s="24" t="n">
        <v>11</v>
      </c>
      <c r="G3103" s="29" t="n">
        <v>46494.625</v>
      </c>
      <c r="H3103" s="24" t="inlineStr">
        <is>
          <t>Gillingham</t>
        </is>
      </c>
      <c r="I3103" s="24" t="inlineStr">
        <is>
          <t>H</t>
        </is>
      </c>
      <c r="J3103" s="24" t="inlineStr">
        <is>
          <t>E3-BristolR-Gillingh</t>
        </is>
      </c>
      <c r="K3103" s="24" t="n">
        <v>12</v>
      </c>
      <c r="L3103" s="11">
        <f>IF(INDEX(Matches!$X:$X,AA3103)=0,"",IF(I3103="H",INDEX(Matches!$H:$H,AA3103),INDEX(Matches!$I:$I,AA3103)))</f>
        <v/>
      </c>
      <c r="M3103" s="11">
        <f>IF(INDEX(Matches!$X:$X,AA3103)=0,"",IF(I3103="H",INDEX(Matches!$I:$I,AA3103),INDEX(Matches!$H:$H,AA3103)))</f>
        <v/>
      </c>
      <c r="N3103" s="11">
        <f>IF(L3103="","",IF(L3103&gt;M3103,"W",IF(L3103=M3103,"D","L")))</f>
        <v/>
      </c>
      <c r="O3103" s="11">
        <f>IF(L3103="","",IF(L3103&gt;M3103,3,IF(L3103=M3103,1,0)))</f>
        <v/>
      </c>
      <c r="P3103" s="31">
        <f>IF(I3103="H",INDEX(Matches!$L:$L,AA3103),INDEX(Matches!$N:$N,AA3103))</f>
        <v/>
      </c>
      <c r="Q3103" s="31">
        <f>INDEX(Matches!$M:$M,AA3103)</f>
        <v/>
      </c>
      <c r="R3103" s="31">
        <f>IF(I3103="H",INDEX(Matches!$N:$N,AA3103),INDEX(Matches!$L:$L,AA3103))</f>
        <v/>
      </c>
      <c r="S3103" s="33">
        <f>IF(I3103="H",INDEX(Matches!$O:$O,AA3103),INDEX(Matches!$P:$P,AA3103))</f>
        <v/>
      </c>
      <c r="T3103" s="33">
        <f>IF(INDEX(Matches!$J:$J,AA3103)="","",IF(I3103="H",INDEX(Matches!$J:$J,AA3103),INDEX(Matches!$K:$K,AA3103)))</f>
        <v/>
      </c>
      <c r="U3103" s="33">
        <f>IF(INDEX(Matches!$K:$K,AA3103)="","",IF(I3103="H",INDEX(Matches!$K:$K,AA3103),INDEX(Matches!$J:$J,AA3103)))</f>
        <v/>
      </c>
      <c r="V3103" s="30">
        <f>IF(T3103="","",T3103-U3103)</f>
        <v/>
      </c>
      <c r="W3103" s="33">
        <f>IF(I3103="H",INDEX(Matches!$T:$T,AA3103),INDEX(Matches!$U:$U,AA3103))</f>
        <v/>
      </c>
      <c r="X3103" s="11">
        <f>INDEX(Matches!$X:$X,AA3103)</f>
        <v/>
      </c>
      <c r="Y3103" s="30">
        <f>IF(O3103="","",O3103-S3103)</f>
        <v/>
      </c>
      <c r="Z3103" s="30">
        <f>IF(W3103="","",W3103-S3103)</f>
        <v/>
      </c>
      <c r="AA3103" s="24">
        <f>MATCH(J3103,Matches!$A:$A,0)</f>
        <v/>
      </c>
      <c r="AB3103" s="33" t="n"/>
      <c r="AC3103" s="33" t="n">
        <v>1.697317106798126</v>
      </c>
      <c r="AD3103" s="24" t="n"/>
      <c r="AE3103" s="24" t="n">
        <v>11</v>
      </c>
      <c r="AF3103" s="33" t="n"/>
      <c r="AG3103" s="33" t="n"/>
    </row>
    <row r="3104">
      <c r="A3104" s="24" t="inlineStr">
        <is>
          <t>Bristol Rovers|43</t>
        </is>
      </c>
      <c r="B3104" s="24" t="inlineStr">
        <is>
          <t>E3</t>
        </is>
      </c>
      <c r="C3104" s="24" t="inlineStr">
        <is>
          <t>League Two</t>
        </is>
      </c>
      <c r="D3104" s="24" t="inlineStr">
        <is>
          <t>Bristol Rovers</t>
        </is>
      </c>
      <c r="E3104" s="24" t="n">
        <v>43</v>
      </c>
      <c r="F3104" s="24" t="n">
        <v>11</v>
      </c>
      <c r="G3104" s="29" t="n">
        <v>46501.625</v>
      </c>
      <c r="H3104" s="24" t="inlineStr">
        <is>
          <t>Exeter</t>
        </is>
      </c>
      <c r="I3104" s="24" t="inlineStr">
        <is>
          <t>A</t>
        </is>
      </c>
      <c r="J3104" s="24" t="inlineStr">
        <is>
          <t>E3-Exeter-BristolR</t>
        </is>
      </c>
      <c r="K3104" s="24" t="n">
        <v>17</v>
      </c>
      <c r="L3104" s="11">
        <f>IF(INDEX(Matches!$X:$X,AA3104)=0,"",IF(I3104="H",INDEX(Matches!$H:$H,AA3104),INDEX(Matches!$I:$I,AA3104)))</f>
        <v/>
      </c>
      <c r="M3104" s="11">
        <f>IF(INDEX(Matches!$X:$X,AA3104)=0,"",IF(I3104="H",INDEX(Matches!$I:$I,AA3104),INDEX(Matches!$H:$H,AA3104)))</f>
        <v/>
      </c>
      <c r="N3104" s="11">
        <f>IF(L3104="","",IF(L3104&gt;M3104,"W",IF(L3104=M3104,"D","L")))</f>
        <v/>
      </c>
      <c r="O3104" s="11">
        <f>IF(L3104="","",IF(L3104&gt;M3104,3,IF(L3104=M3104,1,0)))</f>
        <v/>
      </c>
      <c r="P3104" s="31">
        <f>IF(I3104="H",INDEX(Matches!$L:$L,AA3104),INDEX(Matches!$N:$N,AA3104))</f>
        <v/>
      </c>
      <c r="Q3104" s="31">
        <f>INDEX(Matches!$M:$M,AA3104)</f>
        <v/>
      </c>
      <c r="R3104" s="31">
        <f>IF(I3104="H",INDEX(Matches!$N:$N,AA3104),INDEX(Matches!$L:$L,AA3104))</f>
        <v/>
      </c>
      <c r="S3104" s="33">
        <f>IF(I3104="H",INDEX(Matches!$O:$O,AA3104),INDEX(Matches!$P:$P,AA3104))</f>
        <v/>
      </c>
      <c r="T3104" s="33">
        <f>IF(INDEX(Matches!$J:$J,AA3104)="","",IF(I3104="H",INDEX(Matches!$J:$J,AA3104),INDEX(Matches!$K:$K,AA3104)))</f>
        <v/>
      </c>
      <c r="U3104" s="33">
        <f>IF(INDEX(Matches!$K:$K,AA3104)="","",IF(I3104="H",INDEX(Matches!$K:$K,AA3104),INDEX(Matches!$J:$J,AA3104)))</f>
        <v/>
      </c>
      <c r="V3104" s="30">
        <f>IF(T3104="","",T3104-U3104)</f>
        <v/>
      </c>
      <c r="W3104" s="33">
        <f>IF(I3104="H",INDEX(Matches!$T:$T,AA3104),INDEX(Matches!$U:$U,AA3104))</f>
        <v/>
      </c>
      <c r="X3104" s="11">
        <f>INDEX(Matches!$X:$X,AA3104)</f>
        <v/>
      </c>
      <c r="Y3104" s="30">
        <f>IF(O3104="","",O3104-S3104)</f>
        <v/>
      </c>
      <c r="Z3104" s="30">
        <f>IF(W3104="","",W3104-S3104)</f>
        <v/>
      </c>
      <c r="AA3104" s="24">
        <f>MATCH(J3104,Matches!$A:$A,0)</f>
        <v/>
      </c>
      <c r="AB3104" s="33" t="n"/>
      <c r="AC3104" s="33" t="n">
        <v>1.458400766850735</v>
      </c>
      <c r="AD3104" s="24" t="n"/>
      <c r="AE3104" s="24" t="n">
        <v>11</v>
      </c>
      <c r="AF3104" s="33" t="n"/>
      <c r="AG3104" s="33" t="n"/>
    </row>
    <row r="3105">
      <c r="A3105" s="24" t="inlineStr">
        <is>
          <t>Bristol Rovers|44</t>
        </is>
      </c>
      <c r="B3105" s="24" t="inlineStr">
        <is>
          <t>E3</t>
        </is>
      </c>
      <c r="C3105" s="24" t="inlineStr">
        <is>
          <t>League Two</t>
        </is>
      </c>
      <c r="D3105" s="24" t="inlineStr">
        <is>
          <t>Bristol Rovers</t>
        </is>
      </c>
      <c r="E3105" s="24" t="n">
        <v>44</v>
      </c>
      <c r="F3105" s="24" t="n">
        <v>11</v>
      </c>
      <c r="G3105" s="29" t="n">
        <v>46504.82291666666</v>
      </c>
      <c r="H3105" s="24" t="inlineStr">
        <is>
          <t>Crewe</t>
        </is>
      </c>
      <c r="I3105" s="24" t="inlineStr">
        <is>
          <t>H</t>
        </is>
      </c>
      <c r="J3105" s="24" t="inlineStr">
        <is>
          <t>E3-BristolR-Crewe</t>
        </is>
      </c>
      <c r="K3105" s="24" t="n">
        <v>15</v>
      </c>
      <c r="L3105" s="11">
        <f>IF(INDEX(Matches!$X:$X,AA3105)=0,"",IF(I3105="H",INDEX(Matches!$H:$H,AA3105),INDEX(Matches!$I:$I,AA3105)))</f>
        <v/>
      </c>
      <c r="M3105" s="11">
        <f>IF(INDEX(Matches!$X:$X,AA3105)=0,"",IF(I3105="H",INDEX(Matches!$I:$I,AA3105),INDEX(Matches!$H:$H,AA3105)))</f>
        <v/>
      </c>
      <c r="N3105" s="11">
        <f>IF(L3105="","",IF(L3105&gt;M3105,"W",IF(L3105=M3105,"D","L")))</f>
        <v/>
      </c>
      <c r="O3105" s="11">
        <f>IF(L3105="","",IF(L3105&gt;M3105,3,IF(L3105=M3105,1,0)))</f>
        <v/>
      </c>
      <c r="P3105" s="31">
        <f>IF(I3105="H",INDEX(Matches!$L:$L,AA3105),INDEX(Matches!$N:$N,AA3105))</f>
        <v/>
      </c>
      <c r="Q3105" s="31">
        <f>INDEX(Matches!$M:$M,AA3105)</f>
        <v/>
      </c>
      <c r="R3105" s="31">
        <f>IF(I3105="H",INDEX(Matches!$N:$N,AA3105),INDEX(Matches!$L:$L,AA3105))</f>
        <v/>
      </c>
      <c r="S3105" s="33">
        <f>IF(I3105="H",INDEX(Matches!$O:$O,AA3105),INDEX(Matches!$P:$P,AA3105))</f>
        <v/>
      </c>
      <c r="T3105" s="33">
        <f>IF(INDEX(Matches!$J:$J,AA3105)="","",IF(I3105="H",INDEX(Matches!$J:$J,AA3105),INDEX(Matches!$K:$K,AA3105)))</f>
        <v/>
      </c>
      <c r="U3105" s="33">
        <f>IF(INDEX(Matches!$K:$K,AA3105)="","",IF(I3105="H",INDEX(Matches!$K:$K,AA3105),INDEX(Matches!$J:$J,AA3105)))</f>
        <v/>
      </c>
      <c r="V3105" s="30">
        <f>IF(T3105="","",T3105-U3105)</f>
        <v/>
      </c>
      <c r="W3105" s="33">
        <f>IF(I3105="H",INDEX(Matches!$T:$T,AA3105),INDEX(Matches!$U:$U,AA3105))</f>
        <v/>
      </c>
      <c r="X3105" s="11">
        <f>INDEX(Matches!$X:$X,AA3105)</f>
        <v/>
      </c>
      <c r="Y3105" s="30">
        <f>IF(O3105="","",O3105-S3105)</f>
        <v/>
      </c>
      <c r="Z3105" s="30">
        <f>IF(W3105="","",W3105-S3105)</f>
        <v/>
      </c>
      <c r="AA3105" s="24">
        <f>MATCH(J3105,Matches!$A:$A,0)</f>
        <v/>
      </c>
      <c r="AB3105" s="33" t="n"/>
      <c r="AC3105" s="33" t="n">
        <v>1.695281615724674</v>
      </c>
      <c r="AD3105" s="24" t="n"/>
      <c r="AE3105" s="24" t="n">
        <v>11</v>
      </c>
      <c r="AF3105" s="33" t="n"/>
      <c r="AG3105" s="33" t="n"/>
    </row>
    <row r="3106">
      <c r="A3106" s="24" t="inlineStr">
        <is>
          <t>Bristol Rovers|45</t>
        </is>
      </c>
      <c r="B3106" s="24" t="inlineStr">
        <is>
          <t>E3</t>
        </is>
      </c>
      <c r="C3106" s="24" t="inlineStr">
        <is>
          <t>League Two</t>
        </is>
      </c>
      <c r="D3106" s="24" t="inlineStr">
        <is>
          <t>Bristol Rovers</t>
        </is>
      </c>
      <c r="E3106" s="24" t="n">
        <v>45</v>
      </c>
      <c r="F3106" s="24" t="n">
        <v>12</v>
      </c>
      <c r="G3106" s="29" t="n">
        <v>46508.625</v>
      </c>
      <c r="H3106" s="24" t="inlineStr">
        <is>
          <t>Tranmere</t>
        </is>
      </c>
      <c r="I3106" s="24" t="inlineStr">
        <is>
          <t>A</t>
        </is>
      </c>
      <c r="J3106" s="24" t="inlineStr">
        <is>
          <t>E3-Tranmere-BristolR</t>
        </is>
      </c>
      <c r="K3106" s="24" t="n">
        <v>19</v>
      </c>
      <c r="L3106" s="11">
        <f>IF(INDEX(Matches!$X:$X,AA3106)=0,"",IF(I3106="H",INDEX(Matches!$H:$H,AA3106),INDEX(Matches!$I:$I,AA3106)))</f>
        <v/>
      </c>
      <c r="M3106" s="11">
        <f>IF(INDEX(Matches!$X:$X,AA3106)=0,"",IF(I3106="H",INDEX(Matches!$I:$I,AA3106),INDEX(Matches!$H:$H,AA3106)))</f>
        <v/>
      </c>
      <c r="N3106" s="11">
        <f>IF(L3106="","",IF(L3106&gt;M3106,"W",IF(L3106=M3106,"D","L")))</f>
        <v/>
      </c>
      <c r="O3106" s="11">
        <f>IF(L3106="","",IF(L3106&gt;M3106,3,IF(L3106=M3106,1,0)))</f>
        <v/>
      </c>
      <c r="P3106" s="31">
        <f>IF(I3106="H",INDEX(Matches!$L:$L,AA3106),INDEX(Matches!$N:$N,AA3106))</f>
        <v/>
      </c>
      <c r="Q3106" s="31">
        <f>INDEX(Matches!$M:$M,AA3106)</f>
        <v/>
      </c>
      <c r="R3106" s="31">
        <f>IF(I3106="H",INDEX(Matches!$N:$N,AA3106),INDEX(Matches!$L:$L,AA3106))</f>
        <v/>
      </c>
      <c r="S3106" s="33">
        <f>IF(I3106="H",INDEX(Matches!$O:$O,AA3106),INDEX(Matches!$P:$P,AA3106))</f>
        <v/>
      </c>
      <c r="T3106" s="33">
        <f>IF(INDEX(Matches!$J:$J,AA3106)="","",IF(I3106="H",INDEX(Matches!$J:$J,AA3106),INDEX(Matches!$K:$K,AA3106)))</f>
        <v/>
      </c>
      <c r="U3106" s="33">
        <f>IF(INDEX(Matches!$K:$K,AA3106)="","",IF(I3106="H",INDEX(Matches!$K:$K,AA3106),INDEX(Matches!$J:$J,AA3106)))</f>
        <v/>
      </c>
      <c r="V3106" s="30">
        <f>IF(T3106="","",T3106-U3106)</f>
        <v/>
      </c>
      <c r="W3106" s="33">
        <f>IF(I3106="H",INDEX(Matches!$T:$T,AA3106),INDEX(Matches!$U:$U,AA3106))</f>
        <v/>
      </c>
      <c r="X3106" s="11">
        <f>INDEX(Matches!$X:$X,AA3106)</f>
        <v/>
      </c>
      <c r="Y3106" s="30">
        <f>IF(O3106="","",O3106-S3106)</f>
        <v/>
      </c>
      <c r="Z3106" s="30">
        <f>IF(W3106="","",W3106-S3106)</f>
        <v/>
      </c>
      <c r="AA3106" s="24">
        <f>MATCH(J3106,Matches!$A:$A,0)</f>
        <v/>
      </c>
      <c r="AB3106" s="33" t="n"/>
      <c r="AC3106" s="33" t="n">
        <v>1.511319294270697</v>
      </c>
      <c r="AD3106" s="24" t="n"/>
      <c r="AE3106" s="24" t="n">
        <v>12</v>
      </c>
      <c r="AF3106" s="33" t="n"/>
      <c r="AG3106" s="33" t="n"/>
    </row>
    <row r="3107">
      <c r="A3107" s="24" t="inlineStr">
        <is>
          <t>Bristol Rovers|46</t>
        </is>
      </c>
      <c r="B3107" s="24" t="inlineStr">
        <is>
          <t>E3</t>
        </is>
      </c>
      <c r="C3107" s="24" t="inlineStr">
        <is>
          <t>League Two</t>
        </is>
      </c>
      <c r="D3107" s="24" t="inlineStr">
        <is>
          <t>Bristol Rovers</t>
        </is>
      </c>
      <c r="E3107" s="24" t="n">
        <v>46</v>
      </c>
      <c r="F3107" s="24" t="n">
        <v>12</v>
      </c>
      <c r="G3107" s="29" t="n">
        <v>46515.625</v>
      </c>
      <c r="H3107" s="24" t="inlineStr">
        <is>
          <t>Oldham</t>
        </is>
      </c>
      <c r="I3107" s="24" t="inlineStr">
        <is>
          <t>H</t>
        </is>
      </c>
      <c r="J3107" s="24" t="inlineStr">
        <is>
          <t>E3-BristolR-Oldham</t>
        </is>
      </c>
      <c r="K3107" s="24" t="n">
        <v>8</v>
      </c>
      <c r="L3107" s="11">
        <f>IF(INDEX(Matches!$X:$X,AA3107)=0,"",IF(I3107="H",INDEX(Matches!$H:$H,AA3107),INDEX(Matches!$I:$I,AA3107)))</f>
        <v/>
      </c>
      <c r="M3107" s="11">
        <f>IF(INDEX(Matches!$X:$X,AA3107)=0,"",IF(I3107="H",INDEX(Matches!$I:$I,AA3107),INDEX(Matches!$H:$H,AA3107)))</f>
        <v/>
      </c>
      <c r="N3107" s="11">
        <f>IF(L3107="","",IF(L3107&gt;M3107,"W",IF(L3107=M3107,"D","L")))</f>
        <v/>
      </c>
      <c r="O3107" s="11">
        <f>IF(L3107="","",IF(L3107&gt;M3107,3,IF(L3107=M3107,1,0)))</f>
        <v/>
      </c>
      <c r="P3107" s="31">
        <f>IF(I3107="H",INDEX(Matches!$L:$L,AA3107),INDEX(Matches!$N:$N,AA3107))</f>
        <v/>
      </c>
      <c r="Q3107" s="31">
        <f>INDEX(Matches!$M:$M,AA3107)</f>
        <v/>
      </c>
      <c r="R3107" s="31">
        <f>IF(I3107="H",INDEX(Matches!$N:$N,AA3107),INDEX(Matches!$L:$L,AA3107))</f>
        <v/>
      </c>
      <c r="S3107" s="33">
        <f>IF(I3107="H",INDEX(Matches!$O:$O,AA3107),INDEX(Matches!$P:$P,AA3107))</f>
        <v/>
      </c>
      <c r="T3107" s="33">
        <f>IF(INDEX(Matches!$J:$J,AA3107)="","",IF(I3107="H",INDEX(Matches!$J:$J,AA3107),INDEX(Matches!$K:$K,AA3107)))</f>
        <v/>
      </c>
      <c r="U3107" s="33">
        <f>IF(INDEX(Matches!$K:$K,AA3107)="","",IF(I3107="H",INDEX(Matches!$K:$K,AA3107),INDEX(Matches!$J:$J,AA3107)))</f>
        <v/>
      </c>
      <c r="V3107" s="30">
        <f>IF(T3107="","",T3107-U3107)</f>
        <v/>
      </c>
      <c r="W3107" s="33">
        <f>IF(I3107="H",INDEX(Matches!$T:$T,AA3107),INDEX(Matches!$U:$U,AA3107))</f>
        <v/>
      </c>
      <c r="X3107" s="11">
        <f>INDEX(Matches!$X:$X,AA3107)</f>
        <v/>
      </c>
      <c r="Y3107" s="30">
        <f>IF(O3107="","",O3107-S3107)</f>
        <v/>
      </c>
      <c r="Z3107" s="30">
        <f>IF(W3107="","",W3107-S3107)</f>
        <v/>
      </c>
      <c r="AA3107" s="24">
        <f>MATCH(J3107,Matches!$A:$A,0)</f>
        <v/>
      </c>
      <c r="AB3107" s="33" t="n"/>
      <c r="AC3107" s="33" t="n">
        <v>1.639021504686193</v>
      </c>
      <c r="AD3107" s="24" t="n"/>
      <c r="AE3107" s="24" t="n">
        <v>12</v>
      </c>
      <c r="AF3107" s="33" t="n"/>
      <c r="AG3107" s="33" t="n"/>
    </row>
    <row r="3108">
      <c r="A3108" s="24" t="inlineStr">
        <is>
          <t>Cheltenham|1</t>
        </is>
      </c>
      <c r="B3108" s="24" t="inlineStr">
        <is>
          <t>E3</t>
        </is>
      </c>
      <c r="C3108" s="24" t="inlineStr">
        <is>
          <t>League Two</t>
        </is>
      </c>
      <c r="D3108" s="24" t="inlineStr">
        <is>
          <t>Cheltenham</t>
        </is>
      </c>
      <c r="E3108" s="24" t="n">
        <v>1</v>
      </c>
      <c r="F3108" s="24" t="n">
        <v>1</v>
      </c>
      <c r="G3108" s="29" t="n">
        <v>46249.625</v>
      </c>
      <c r="H3108" s="24" t="inlineStr">
        <is>
          <t>Rotherham</t>
        </is>
      </c>
      <c r="I3108" s="24" t="inlineStr">
        <is>
          <t>H</t>
        </is>
      </c>
      <c r="J3108" s="24" t="inlineStr">
        <is>
          <t>E3-Cheltenh-Rotherha</t>
        </is>
      </c>
      <c r="K3108" s="24" t="n">
        <v>9</v>
      </c>
      <c r="L3108" s="11">
        <f>IF(INDEX(Matches!$X:$X,AA3108)=0,"",IF(I3108="H",INDEX(Matches!$H:$H,AA3108),INDEX(Matches!$I:$I,AA3108)))</f>
        <v/>
      </c>
      <c r="M3108" s="11">
        <f>IF(INDEX(Matches!$X:$X,AA3108)=0,"",IF(I3108="H",INDEX(Matches!$I:$I,AA3108),INDEX(Matches!$H:$H,AA3108)))</f>
        <v/>
      </c>
      <c r="N3108" s="11">
        <f>IF(L3108="","",IF(L3108&gt;M3108,"W",IF(L3108=M3108,"D","L")))</f>
        <v/>
      </c>
      <c r="O3108" s="11">
        <f>IF(L3108="","",IF(L3108&gt;M3108,3,IF(L3108=M3108,1,0)))</f>
        <v/>
      </c>
      <c r="P3108" s="31">
        <f>IF(I3108="H",INDEX(Matches!$L:$L,AA3108),INDEX(Matches!$N:$N,AA3108))</f>
        <v/>
      </c>
      <c r="Q3108" s="31">
        <f>INDEX(Matches!$M:$M,AA3108)</f>
        <v/>
      </c>
      <c r="R3108" s="31">
        <f>IF(I3108="H",INDEX(Matches!$N:$N,AA3108),INDEX(Matches!$L:$L,AA3108))</f>
        <v/>
      </c>
      <c r="S3108" s="33">
        <f>IF(I3108="H",INDEX(Matches!$O:$O,AA3108),INDEX(Matches!$P:$P,AA3108))</f>
        <v/>
      </c>
      <c r="T3108" s="33">
        <f>IF(INDEX(Matches!$J:$J,AA3108)="","",IF(I3108="H",INDEX(Matches!$J:$J,AA3108),INDEX(Matches!$K:$K,AA3108)))</f>
        <v/>
      </c>
      <c r="U3108" s="33">
        <f>IF(INDEX(Matches!$K:$K,AA3108)="","",IF(I3108="H",INDEX(Matches!$K:$K,AA3108),INDEX(Matches!$J:$J,AA3108)))</f>
        <v/>
      </c>
      <c r="V3108" s="30">
        <f>IF(T3108="","",T3108-U3108)</f>
        <v/>
      </c>
      <c r="W3108" s="33">
        <f>IF(I3108="H",INDEX(Matches!$T:$T,AA3108),INDEX(Matches!$U:$U,AA3108))</f>
        <v/>
      </c>
      <c r="X3108" s="11">
        <f>INDEX(Matches!$X:$X,AA3108)</f>
        <v/>
      </c>
      <c r="Y3108" s="30">
        <f>IF(O3108="","",O3108-S3108)</f>
        <v/>
      </c>
      <c r="Z3108" s="30">
        <f>IF(W3108="","",W3108-S3108)</f>
        <v/>
      </c>
      <c r="AA3108" s="24">
        <f>MATCH(J3108,Matches!$A:$A,0)</f>
        <v/>
      </c>
      <c r="AB3108" s="33" t="n">
        <v>1.361057763332841</v>
      </c>
      <c r="AC3108" s="33" t="n"/>
      <c r="AD3108" s="24" t="n"/>
      <c r="AE3108" s="24" t="n">
        <v>1</v>
      </c>
      <c r="AF3108" s="33" t="n"/>
      <c r="AG3108" s="33" t="n"/>
    </row>
    <row r="3109">
      <c r="A3109" s="24" t="inlineStr">
        <is>
          <t>Cheltenham|2</t>
        </is>
      </c>
      <c r="B3109" s="24" t="inlineStr">
        <is>
          <t>E3</t>
        </is>
      </c>
      <c r="C3109" s="24" t="inlineStr">
        <is>
          <t>League Two</t>
        </is>
      </c>
      <c r="D3109" s="24" t="inlineStr">
        <is>
          <t>Cheltenham</t>
        </is>
      </c>
      <c r="E3109" s="24" t="n">
        <v>2</v>
      </c>
      <c r="F3109" s="24" t="n">
        <v>1</v>
      </c>
      <c r="G3109" s="29" t="n">
        <v>46256.625</v>
      </c>
      <c r="H3109" s="24" t="inlineStr">
        <is>
          <t>Swindon</t>
        </is>
      </c>
      <c r="I3109" s="24" t="inlineStr">
        <is>
          <t>A</t>
        </is>
      </c>
      <c r="J3109" s="24" t="inlineStr">
        <is>
          <t>E3-Swindon-Cheltenh</t>
        </is>
      </c>
      <c r="K3109" s="24" t="n">
        <v>10</v>
      </c>
      <c r="L3109" s="11">
        <f>IF(INDEX(Matches!$X:$X,AA3109)=0,"",IF(I3109="H",INDEX(Matches!$H:$H,AA3109),INDEX(Matches!$I:$I,AA3109)))</f>
        <v/>
      </c>
      <c r="M3109" s="11">
        <f>IF(INDEX(Matches!$X:$X,AA3109)=0,"",IF(I3109="H",INDEX(Matches!$I:$I,AA3109),INDEX(Matches!$H:$H,AA3109)))</f>
        <v/>
      </c>
      <c r="N3109" s="11">
        <f>IF(L3109="","",IF(L3109&gt;M3109,"W",IF(L3109=M3109,"D","L")))</f>
        <v/>
      </c>
      <c r="O3109" s="11">
        <f>IF(L3109="","",IF(L3109&gt;M3109,3,IF(L3109=M3109,1,0)))</f>
        <v/>
      </c>
      <c r="P3109" s="31">
        <f>IF(I3109="H",INDEX(Matches!$L:$L,AA3109),INDEX(Matches!$N:$N,AA3109))</f>
        <v/>
      </c>
      <c r="Q3109" s="31">
        <f>INDEX(Matches!$M:$M,AA3109)</f>
        <v/>
      </c>
      <c r="R3109" s="31">
        <f>IF(I3109="H",INDEX(Matches!$N:$N,AA3109),INDEX(Matches!$L:$L,AA3109))</f>
        <v/>
      </c>
      <c r="S3109" s="33">
        <f>IF(I3109="H",INDEX(Matches!$O:$O,AA3109),INDEX(Matches!$P:$P,AA3109))</f>
        <v/>
      </c>
      <c r="T3109" s="33">
        <f>IF(INDEX(Matches!$J:$J,AA3109)="","",IF(I3109="H",INDEX(Matches!$J:$J,AA3109),INDEX(Matches!$K:$K,AA3109)))</f>
        <v/>
      </c>
      <c r="U3109" s="33">
        <f>IF(INDEX(Matches!$K:$K,AA3109)="","",IF(I3109="H",INDEX(Matches!$K:$K,AA3109),INDEX(Matches!$J:$J,AA3109)))</f>
        <v/>
      </c>
      <c r="V3109" s="30">
        <f>IF(T3109="","",T3109-U3109)</f>
        <v/>
      </c>
      <c r="W3109" s="33">
        <f>IF(I3109="H",INDEX(Matches!$T:$T,AA3109),INDEX(Matches!$U:$U,AA3109))</f>
        <v/>
      </c>
      <c r="X3109" s="11">
        <f>INDEX(Matches!$X:$X,AA3109)</f>
        <v/>
      </c>
      <c r="Y3109" s="30">
        <f>IF(O3109="","",O3109-S3109)</f>
        <v/>
      </c>
      <c r="Z3109" s="30">
        <f>IF(W3109="","",W3109-S3109)</f>
        <v/>
      </c>
      <c r="AA3109" s="24">
        <f>MATCH(J3109,Matches!$A:$A,0)</f>
        <v/>
      </c>
      <c r="AB3109" s="33" t="n">
        <v>1.031328066977247</v>
      </c>
      <c r="AC3109" s="33" t="n"/>
      <c r="AD3109" s="24" t="n"/>
      <c r="AE3109" s="24" t="n">
        <v>1</v>
      </c>
      <c r="AF3109" s="33" t="n"/>
      <c r="AG3109" s="33" t="n"/>
    </row>
    <row r="3110">
      <c r="A3110" s="24" t="inlineStr">
        <is>
          <t>Cheltenham|3</t>
        </is>
      </c>
      <c r="B3110" s="24" t="inlineStr">
        <is>
          <t>E3</t>
        </is>
      </c>
      <c r="C3110" s="24" t="inlineStr">
        <is>
          <t>League Two</t>
        </is>
      </c>
      <c r="D3110" s="24" t="inlineStr">
        <is>
          <t>Cheltenham</t>
        </is>
      </c>
      <c r="E3110" s="24" t="n">
        <v>3</v>
      </c>
      <c r="F3110" s="24" t="n">
        <v>1</v>
      </c>
      <c r="G3110" s="29" t="n">
        <v>46263.52083333334</v>
      </c>
      <c r="H3110" s="24" t="inlineStr">
        <is>
          <t>Barnet</t>
        </is>
      </c>
      <c r="I3110" s="24" t="inlineStr">
        <is>
          <t>A</t>
        </is>
      </c>
      <c r="J3110" s="24" t="inlineStr">
        <is>
          <t>E3-Barnet-Cheltenh</t>
        </is>
      </c>
      <c r="K3110" s="24" t="n">
        <v>3</v>
      </c>
      <c r="L3110" s="11">
        <f>IF(INDEX(Matches!$X:$X,AA3110)=0,"",IF(I3110="H",INDEX(Matches!$H:$H,AA3110),INDEX(Matches!$I:$I,AA3110)))</f>
        <v/>
      </c>
      <c r="M3110" s="11">
        <f>IF(INDEX(Matches!$X:$X,AA3110)=0,"",IF(I3110="H",INDEX(Matches!$I:$I,AA3110),INDEX(Matches!$H:$H,AA3110)))</f>
        <v/>
      </c>
      <c r="N3110" s="11">
        <f>IF(L3110="","",IF(L3110&gt;M3110,"W",IF(L3110=M3110,"D","L")))</f>
        <v/>
      </c>
      <c r="O3110" s="11">
        <f>IF(L3110="","",IF(L3110&gt;M3110,3,IF(L3110=M3110,1,0)))</f>
        <v/>
      </c>
      <c r="P3110" s="31">
        <f>IF(I3110="H",INDEX(Matches!$L:$L,AA3110),INDEX(Matches!$N:$N,AA3110))</f>
        <v/>
      </c>
      <c r="Q3110" s="31">
        <f>INDEX(Matches!$M:$M,AA3110)</f>
        <v/>
      </c>
      <c r="R3110" s="31">
        <f>IF(I3110="H",INDEX(Matches!$N:$N,AA3110),INDEX(Matches!$L:$L,AA3110))</f>
        <v/>
      </c>
      <c r="S3110" s="33">
        <f>IF(I3110="H",INDEX(Matches!$O:$O,AA3110),INDEX(Matches!$P:$P,AA3110))</f>
        <v/>
      </c>
      <c r="T3110" s="33">
        <f>IF(INDEX(Matches!$J:$J,AA3110)="","",IF(I3110="H",INDEX(Matches!$J:$J,AA3110),INDEX(Matches!$K:$K,AA3110)))</f>
        <v/>
      </c>
      <c r="U3110" s="33">
        <f>IF(INDEX(Matches!$K:$K,AA3110)="","",IF(I3110="H",INDEX(Matches!$K:$K,AA3110),INDEX(Matches!$J:$J,AA3110)))</f>
        <v/>
      </c>
      <c r="V3110" s="30">
        <f>IF(T3110="","",T3110-U3110)</f>
        <v/>
      </c>
      <c r="W3110" s="33">
        <f>IF(I3110="H",INDEX(Matches!$T:$T,AA3110),INDEX(Matches!$U:$U,AA3110))</f>
        <v/>
      </c>
      <c r="X3110" s="11">
        <f>INDEX(Matches!$X:$X,AA3110)</f>
        <v/>
      </c>
      <c r="Y3110" s="30">
        <f>IF(O3110="","",O3110-S3110)</f>
        <v/>
      </c>
      <c r="Z3110" s="30">
        <f>IF(W3110="","",W3110-S3110)</f>
        <v/>
      </c>
      <c r="AA3110" s="24">
        <f>MATCH(J3110,Matches!$A:$A,0)</f>
        <v/>
      </c>
      <c r="AB3110" s="33" t="n">
        <v>0.7063661786478038</v>
      </c>
      <c r="AC3110" s="33" t="n"/>
      <c r="AD3110" s="24" t="n"/>
      <c r="AE3110" s="24" t="n">
        <v>1</v>
      </c>
      <c r="AF3110" s="33" t="n"/>
      <c r="AG3110" s="33" t="n"/>
    </row>
    <row r="3111">
      <c r="A3111" s="24" t="inlineStr">
        <is>
          <t>Cheltenham|4</t>
        </is>
      </c>
      <c r="B3111" s="24" t="inlineStr">
        <is>
          <t>E3</t>
        </is>
      </c>
      <c r="C3111" s="24" t="inlineStr">
        <is>
          <t>League Two</t>
        </is>
      </c>
      <c r="D3111" s="24" t="inlineStr">
        <is>
          <t>Cheltenham</t>
        </is>
      </c>
      <c r="E3111" s="24" t="n">
        <v>4</v>
      </c>
      <c r="F3111" s="24" t="n">
        <v>1</v>
      </c>
      <c r="G3111" s="29" t="n">
        <v>46266.82291666666</v>
      </c>
      <c r="H3111" s="24" t="inlineStr">
        <is>
          <t>York</t>
        </is>
      </c>
      <c r="I3111" s="24" t="inlineStr">
        <is>
          <t>H</t>
        </is>
      </c>
      <c r="J3111" s="24" t="inlineStr">
        <is>
          <t>E3-Cheltenh-York</t>
        </is>
      </c>
      <c r="K3111" s="24" t="n">
        <v>7</v>
      </c>
      <c r="L3111" s="11">
        <f>IF(INDEX(Matches!$X:$X,AA3111)=0,"",IF(I3111="H",INDEX(Matches!$H:$H,AA3111),INDEX(Matches!$I:$I,AA3111)))</f>
        <v/>
      </c>
      <c r="M3111" s="11">
        <f>IF(INDEX(Matches!$X:$X,AA3111)=0,"",IF(I3111="H",INDEX(Matches!$I:$I,AA3111),INDEX(Matches!$H:$H,AA3111)))</f>
        <v/>
      </c>
      <c r="N3111" s="11">
        <f>IF(L3111="","",IF(L3111&gt;M3111,"W",IF(L3111=M3111,"D","L")))</f>
        <v/>
      </c>
      <c r="O3111" s="11">
        <f>IF(L3111="","",IF(L3111&gt;M3111,3,IF(L3111=M3111,1,0)))</f>
        <v/>
      </c>
      <c r="P3111" s="31">
        <f>IF(I3111="H",INDEX(Matches!$L:$L,AA3111),INDEX(Matches!$N:$N,AA3111))</f>
        <v/>
      </c>
      <c r="Q3111" s="31">
        <f>INDEX(Matches!$M:$M,AA3111)</f>
        <v/>
      </c>
      <c r="R3111" s="31">
        <f>IF(I3111="H",INDEX(Matches!$N:$N,AA3111),INDEX(Matches!$L:$L,AA3111))</f>
        <v/>
      </c>
      <c r="S3111" s="33">
        <f>IF(I3111="H",INDEX(Matches!$O:$O,AA3111),INDEX(Matches!$P:$P,AA3111))</f>
        <v/>
      </c>
      <c r="T3111" s="33">
        <f>IF(INDEX(Matches!$J:$J,AA3111)="","",IF(I3111="H",INDEX(Matches!$J:$J,AA3111),INDEX(Matches!$K:$K,AA3111)))</f>
        <v/>
      </c>
      <c r="U3111" s="33">
        <f>IF(INDEX(Matches!$K:$K,AA3111)="","",IF(I3111="H",INDEX(Matches!$K:$K,AA3111),INDEX(Matches!$J:$J,AA3111)))</f>
        <v/>
      </c>
      <c r="V3111" s="30">
        <f>IF(T3111="","",T3111-U3111)</f>
        <v/>
      </c>
      <c r="W3111" s="33">
        <f>IF(I3111="H",INDEX(Matches!$T:$T,AA3111),INDEX(Matches!$U:$U,AA3111))</f>
        <v/>
      </c>
      <c r="X3111" s="11">
        <f>INDEX(Matches!$X:$X,AA3111)</f>
        <v/>
      </c>
      <c r="Y3111" s="30">
        <f>IF(O3111="","",O3111-S3111)</f>
        <v/>
      </c>
      <c r="Z3111" s="30">
        <f>IF(W3111="","",W3111-S3111)</f>
        <v/>
      </c>
      <c r="AA3111" s="24">
        <f>MATCH(J3111,Matches!$A:$A,0)</f>
        <v/>
      </c>
      <c r="AB3111" s="33" t="n">
        <v>1.052503761581712</v>
      </c>
      <c r="AC3111" s="33" t="n"/>
      <c r="AD3111" s="24" t="n"/>
      <c r="AE3111" s="24" t="n">
        <v>1</v>
      </c>
      <c r="AF3111" s="33" t="n"/>
      <c r="AG3111" s="33" t="n"/>
    </row>
    <row r="3112">
      <c r="A3112" s="24" t="inlineStr">
        <is>
          <t>Cheltenham|5</t>
        </is>
      </c>
      <c r="B3112" s="24" t="inlineStr">
        <is>
          <t>E3</t>
        </is>
      </c>
      <c r="C3112" s="24" t="inlineStr">
        <is>
          <t>League Two</t>
        </is>
      </c>
      <c r="D3112" s="24" t="inlineStr">
        <is>
          <t>Cheltenham</t>
        </is>
      </c>
      <c r="E3112" s="24" t="n">
        <v>5</v>
      </c>
      <c r="F3112" s="24" t="n">
        <v>2</v>
      </c>
      <c r="G3112" s="29" t="n">
        <v>46270.625</v>
      </c>
      <c r="H3112" s="24" t="inlineStr">
        <is>
          <t>Grimsby</t>
        </is>
      </c>
      <c r="I3112" s="24" t="inlineStr">
        <is>
          <t>H</t>
        </is>
      </c>
      <c r="J3112" s="24" t="inlineStr">
        <is>
          <t>E3-Cheltenh-Grimsby</t>
        </is>
      </c>
      <c r="K3112" s="24" t="n">
        <v>4</v>
      </c>
      <c r="L3112" s="11">
        <f>IF(INDEX(Matches!$X:$X,AA3112)=0,"",IF(I3112="H",INDEX(Matches!$H:$H,AA3112),INDEX(Matches!$I:$I,AA3112)))</f>
        <v/>
      </c>
      <c r="M3112" s="11">
        <f>IF(INDEX(Matches!$X:$X,AA3112)=0,"",IF(I3112="H",INDEX(Matches!$I:$I,AA3112),INDEX(Matches!$H:$H,AA3112)))</f>
        <v/>
      </c>
      <c r="N3112" s="11">
        <f>IF(L3112="","",IF(L3112&gt;M3112,"W",IF(L3112=M3112,"D","L")))</f>
        <v/>
      </c>
      <c r="O3112" s="11">
        <f>IF(L3112="","",IF(L3112&gt;M3112,3,IF(L3112=M3112,1,0)))</f>
        <v/>
      </c>
      <c r="P3112" s="31">
        <f>IF(I3112="H",INDEX(Matches!$L:$L,AA3112),INDEX(Matches!$N:$N,AA3112))</f>
        <v/>
      </c>
      <c r="Q3112" s="31">
        <f>INDEX(Matches!$M:$M,AA3112)</f>
        <v/>
      </c>
      <c r="R3112" s="31">
        <f>IF(I3112="H",INDEX(Matches!$N:$N,AA3112),INDEX(Matches!$L:$L,AA3112))</f>
        <v/>
      </c>
      <c r="S3112" s="33">
        <f>IF(I3112="H",INDEX(Matches!$O:$O,AA3112),INDEX(Matches!$P:$P,AA3112))</f>
        <v/>
      </c>
      <c r="T3112" s="33">
        <f>IF(INDEX(Matches!$J:$J,AA3112)="","",IF(I3112="H",INDEX(Matches!$J:$J,AA3112),INDEX(Matches!$K:$K,AA3112)))</f>
        <v/>
      </c>
      <c r="U3112" s="33">
        <f>IF(INDEX(Matches!$K:$K,AA3112)="","",IF(I3112="H",INDEX(Matches!$K:$K,AA3112),INDEX(Matches!$J:$J,AA3112)))</f>
        <v/>
      </c>
      <c r="V3112" s="30">
        <f>IF(T3112="","",T3112-U3112)</f>
        <v/>
      </c>
      <c r="W3112" s="33">
        <f>IF(I3112="H",INDEX(Matches!$T:$T,AA3112),INDEX(Matches!$U:$U,AA3112))</f>
        <v/>
      </c>
      <c r="X3112" s="11">
        <f>INDEX(Matches!$X:$X,AA3112)</f>
        <v/>
      </c>
      <c r="Y3112" s="30">
        <f>IF(O3112="","",O3112-S3112)</f>
        <v/>
      </c>
      <c r="Z3112" s="30">
        <f>IF(W3112="","",W3112-S3112)</f>
        <v/>
      </c>
      <c r="AA3112" s="24">
        <f>MATCH(J3112,Matches!$A:$A,0)</f>
        <v/>
      </c>
      <c r="AB3112" s="33" t="n">
        <v>1.177521613832853</v>
      </c>
      <c r="AC3112" s="33" t="n"/>
      <c r="AD3112" s="24" t="n"/>
      <c r="AE3112" s="24" t="n">
        <v>2</v>
      </c>
      <c r="AF3112" s="33" t="n"/>
      <c r="AG3112" s="33" t="n"/>
    </row>
    <row r="3113">
      <c r="A3113" s="24" t="inlineStr">
        <is>
          <t>Cheltenham|6</t>
        </is>
      </c>
      <c r="B3113" s="24" t="inlineStr">
        <is>
          <t>E3</t>
        </is>
      </c>
      <c r="C3113" s="24" t="inlineStr">
        <is>
          <t>League Two</t>
        </is>
      </c>
      <c r="D3113" s="24" t="inlineStr">
        <is>
          <t>Cheltenham</t>
        </is>
      </c>
      <c r="E3113" s="24" t="n">
        <v>6</v>
      </c>
      <c r="F3113" s="24" t="n">
        <v>2</v>
      </c>
      <c r="G3113" s="29" t="n">
        <v>46277.52083333334</v>
      </c>
      <c r="H3113" s="24" t="inlineStr">
        <is>
          <t>Crawley</t>
        </is>
      </c>
      <c r="I3113" s="24" t="inlineStr">
        <is>
          <t>A</t>
        </is>
      </c>
      <c r="J3113" s="24" t="inlineStr">
        <is>
          <t>E3-Crawley-Cheltenh</t>
        </is>
      </c>
      <c r="K3113" s="24" t="n">
        <v>21</v>
      </c>
      <c r="L3113" s="11">
        <f>IF(INDEX(Matches!$X:$X,AA3113)=0,"",IF(I3113="H",INDEX(Matches!$H:$H,AA3113),INDEX(Matches!$I:$I,AA3113)))</f>
        <v/>
      </c>
      <c r="M3113" s="11">
        <f>IF(INDEX(Matches!$X:$X,AA3113)=0,"",IF(I3113="H",INDEX(Matches!$I:$I,AA3113),INDEX(Matches!$H:$H,AA3113)))</f>
        <v/>
      </c>
      <c r="N3113" s="11">
        <f>IF(L3113="","",IF(L3113&gt;M3113,"W",IF(L3113=M3113,"D","L")))</f>
        <v/>
      </c>
      <c r="O3113" s="11">
        <f>IF(L3113="","",IF(L3113&gt;M3113,3,IF(L3113=M3113,1,0)))</f>
        <v/>
      </c>
      <c r="P3113" s="31">
        <f>IF(I3113="H",INDEX(Matches!$L:$L,AA3113),INDEX(Matches!$N:$N,AA3113))</f>
        <v/>
      </c>
      <c r="Q3113" s="31">
        <f>INDEX(Matches!$M:$M,AA3113)</f>
        <v/>
      </c>
      <c r="R3113" s="31">
        <f>IF(I3113="H",INDEX(Matches!$N:$N,AA3113),INDEX(Matches!$L:$L,AA3113))</f>
        <v/>
      </c>
      <c r="S3113" s="33">
        <f>IF(I3113="H",INDEX(Matches!$O:$O,AA3113),INDEX(Matches!$P:$P,AA3113))</f>
        <v/>
      </c>
      <c r="T3113" s="33">
        <f>IF(INDEX(Matches!$J:$J,AA3113)="","",IF(I3113="H",INDEX(Matches!$J:$J,AA3113),INDEX(Matches!$K:$K,AA3113)))</f>
        <v/>
      </c>
      <c r="U3113" s="33">
        <f>IF(INDEX(Matches!$K:$K,AA3113)="","",IF(I3113="H",INDEX(Matches!$K:$K,AA3113),INDEX(Matches!$J:$J,AA3113)))</f>
        <v/>
      </c>
      <c r="V3113" s="30">
        <f>IF(T3113="","",T3113-U3113)</f>
        <v/>
      </c>
      <c r="W3113" s="33">
        <f>IF(I3113="H",INDEX(Matches!$T:$T,AA3113),INDEX(Matches!$U:$U,AA3113))</f>
        <v/>
      </c>
      <c r="X3113" s="11">
        <f>INDEX(Matches!$X:$X,AA3113)</f>
        <v/>
      </c>
      <c r="Y3113" s="30">
        <f>IF(O3113="","",O3113-S3113)</f>
        <v/>
      </c>
      <c r="Z3113" s="30">
        <f>IF(W3113="","",W3113-S3113)</f>
        <v/>
      </c>
      <c r="AA3113" s="24">
        <f>MATCH(J3113,Matches!$A:$A,0)</f>
        <v/>
      </c>
      <c r="AB3113" s="33" t="n">
        <v>1.28561395438621</v>
      </c>
      <c r="AC3113" s="33" t="n"/>
      <c r="AD3113" s="24" t="n"/>
      <c r="AE3113" s="24" t="n">
        <v>2</v>
      </c>
      <c r="AF3113" s="33" t="n"/>
      <c r="AG3113" s="33" t="n"/>
    </row>
    <row r="3114">
      <c r="A3114" s="24" t="inlineStr">
        <is>
          <t>Cheltenham|7</t>
        </is>
      </c>
      <c r="B3114" s="24" t="inlineStr">
        <is>
          <t>E3</t>
        </is>
      </c>
      <c r="C3114" s="24" t="inlineStr">
        <is>
          <t>League Two</t>
        </is>
      </c>
      <c r="D3114" s="24" t="inlineStr">
        <is>
          <t>Cheltenham</t>
        </is>
      </c>
      <c r="E3114" s="24" t="n">
        <v>7</v>
      </c>
      <c r="F3114" s="24" t="n">
        <v>2</v>
      </c>
      <c r="G3114" s="29" t="n">
        <v>46284.625</v>
      </c>
      <c r="H3114" s="24" t="inlineStr">
        <is>
          <t>Colchester</t>
        </is>
      </c>
      <c r="I3114" s="24" t="inlineStr">
        <is>
          <t>A</t>
        </is>
      </c>
      <c r="J3114" s="24" t="inlineStr">
        <is>
          <t>E3-Colchest-Cheltenh</t>
        </is>
      </c>
      <c r="K3114" s="24" t="n">
        <v>13</v>
      </c>
      <c r="L3114" s="11">
        <f>IF(INDEX(Matches!$X:$X,AA3114)=0,"",IF(I3114="H",INDEX(Matches!$H:$H,AA3114),INDEX(Matches!$I:$I,AA3114)))</f>
        <v/>
      </c>
      <c r="M3114" s="11">
        <f>IF(INDEX(Matches!$X:$X,AA3114)=0,"",IF(I3114="H",INDEX(Matches!$I:$I,AA3114),INDEX(Matches!$H:$H,AA3114)))</f>
        <v/>
      </c>
      <c r="N3114" s="11">
        <f>IF(L3114="","",IF(L3114&gt;M3114,"W",IF(L3114=M3114,"D","L")))</f>
        <v/>
      </c>
      <c r="O3114" s="11">
        <f>IF(L3114="","",IF(L3114&gt;M3114,3,IF(L3114=M3114,1,0)))</f>
        <v/>
      </c>
      <c r="P3114" s="31">
        <f>IF(I3114="H",INDEX(Matches!$L:$L,AA3114),INDEX(Matches!$N:$N,AA3114))</f>
        <v/>
      </c>
      <c r="Q3114" s="31">
        <f>INDEX(Matches!$M:$M,AA3114)</f>
        <v/>
      </c>
      <c r="R3114" s="31">
        <f>IF(I3114="H",INDEX(Matches!$N:$N,AA3114),INDEX(Matches!$L:$L,AA3114))</f>
        <v/>
      </c>
      <c r="S3114" s="33">
        <f>IF(I3114="H",INDEX(Matches!$O:$O,AA3114),INDEX(Matches!$P:$P,AA3114))</f>
        <v/>
      </c>
      <c r="T3114" s="33">
        <f>IF(INDEX(Matches!$J:$J,AA3114)="","",IF(I3114="H",INDEX(Matches!$J:$J,AA3114),INDEX(Matches!$K:$K,AA3114)))</f>
        <v/>
      </c>
      <c r="U3114" s="33">
        <f>IF(INDEX(Matches!$K:$K,AA3114)="","",IF(I3114="H",INDEX(Matches!$K:$K,AA3114),INDEX(Matches!$J:$J,AA3114)))</f>
        <v/>
      </c>
      <c r="V3114" s="30">
        <f>IF(T3114="","",T3114-U3114)</f>
        <v/>
      </c>
      <c r="W3114" s="33">
        <f>IF(I3114="H",INDEX(Matches!$T:$T,AA3114),INDEX(Matches!$U:$U,AA3114))</f>
        <v/>
      </c>
      <c r="X3114" s="11">
        <f>INDEX(Matches!$X:$X,AA3114)</f>
        <v/>
      </c>
      <c r="Y3114" s="30">
        <f>IF(O3114="","",O3114-S3114)</f>
        <v/>
      </c>
      <c r="Z3114" s="30">
        <f>IF(W3114="","",W3114-S3114)</f>
        <v/>
      </c>
      <c r="AA3114" s="24">
        <f>MATCH(J3114,Matches!$A:$A,0)</f>
        <v/>
      </c>
      <c r="AB3114" s="33" t="n"/>
      <c r="AC3114" s="33" t="n"/>
      <c r="AD3114" s="24" t="n"/>
      <c r="AE3114" s="24" t="n">
        <v>2</v>
      </c>
      <c r="AF3114" s="33" t="n"/>
      <c r="AG3114" s="33" t="n"/>
    </row>
    <row r="3115">
      <c r="A3115" s="24" t="inlineStr">
        <is>
          <t>Cheltenham|8</t>
        </is>
      </c>
      <c r="B3115" s="24" t="inlineStr">
        <is>
          <t>E3</t>
        </is>
      </c>
      <c r="C3115" s="24" t="inlineStr">
        <is>
          <t>League Two</t>
        </is>
      </c>
      <c r="D3115" s="24" t="inlineStr">
        <is>
          <t>Cheltenham</t>
        </is>
      </c>
      <c r="E3115" s="24" t="n">
        <v>8</v>
      </c>
      <c r="F3115" s="24" t="n">
        <v>2</v>
      </c>
      <c r="G3115" s="29" t="n">
        <v>46291.625</v>
      </c>
      <c r="H3115" s="24" t="inlineStr">
        <is>
          <t>Chesterfield</t>
        </is>
      </c>
      <c r="I3115" s="24" t="inlineStr">
        <is>
          <t>H</t>
        </is>
      </c>
      <c r="J3115" s="24" t="inlineStr">
        <is>
          <t>E3-Cheltenh-Chesterf</t>
        </is>
      </c>
      <c r="K3115" s="24" t="n">
        <v>6</v>
      </c>
      <c r="L3115" s="11">
        <f>IF(INDEX(Matches!$X:$X,AA3115)=0,"",IF(I3115="H",INDEX(Matches!$H:$H,AA3115),INDEX(Matches!$I:$I,AA3115)))</f>
        <v/>
      </c>
      <c r="M3115" s="11">
        <f>IF(INDEX(Matches!$X:$X,AA3115)=0,"",IF(I3115="H",INDEX(Matches!$I:$I,AA3115),INDEX(Matches!$H:$H,AA3115)))</f>
        <v/>
      </c>
      <c r="N3115" s="11">
        <f>IF(L3115="","",IF(L3115&gt;M3115,"W",IF(L3115=M3115,"D","L")))</f>
        <v/>
      </c>
      <c r="O3115" s="11">
        <f>IF(L3115="","",IF(L3115&gt;M3115,3,IF(L3115=M3115,1,0)))</f>
        <v/>
      </c>
      <c r="P3115" s="31">
        <f>IF(I3115="H",INDEX(Matches!$L:$L,AA3115),INDEX(Matches!$N:$N,AA3115))</f>
        <v/>
      </c>
      <c r="Q3115" s="31">
        <f>INDEX(Matches!$M:$M,AA3115)</f>
        <v/>
      </c>
      <c r="R3115" s="31">
        <f>IF(I3115="H",INDEX(Matches!$N:$N,AA3115),INDEX(Matches!$L:$L,AA3115))</f>
        <v/>
      </c>
      <c r="S3115" s="33">
        <f>IF(I3115="H",INDEX(Matches!$O:$O,AA3115),INDEX(Matches!$P:$P,AA3115))</f>
        <v/>
      </c>
      <c r="T3115" s="33">
        <f>IF(INDEX(Matches!$J:$J,AA3115)="","",IF(I3115="H",INDEX(Matches!$J:$J,AA3115),INDEX(Matches!$K:$K,AA3115)))</f>
        <v/>
      </c>
      <c r="U3115" s="33">
        <f>IF(INDEX(Matches!$K:$K,AA3115)="","",IF(I3115="H",INDEX(Matches!$K:$K,AA3115),INDEX(Matches!$J:$J,AA3115)))</f>
        <v/>
      </c>
      <c r="V3115" s="30">
        <f>IF(T3115="","",T3115-U3115)</f>
        <v/>
      </c>
      <c r="W3115" s="33">
        <f>IF(I3115="H",INDEX(Matches!$T:$T,AA3115),INDEX(Matches!$U:$U,AA3115))</f>
        <v/>
      </c>
      <c r="X3115" s="11">
        <f>INDEX(Matches!$X:$X,AA3115)</f>
        <v/>
      </c>
      <c r="Y3115" s="30">
        <f>IF(O3115="","",O3115-S3115)</f>
        <v/>
      </c>
      <c r="Z3115" s="30">
        <f>IF(W3115="","",W3115-S3115)</f>
        <v/>
      </c>
      <c r="AA3115" s="24">
        <f>MATCH(J3115,Matches!$A:$A,0)</f>
        <v/>
      </c>
      <c r="AB3115" s="33" t="n"/>
      <c r="AC3115" s="33" t="n"/>
      <c r="AD3115" s="24" t="n"/>
      <c r="AE3115" s="24" t="n">
        <v>2</v>
      </c>
      <c r="AF3115" s="33" t="n"/>
      <c r="AG3115" s="33" t="n"/>
    </row>
    <row r="3116">
      <c r="A3116" s="24" t="inlineStr">
        <is>
          <t>Cheltenham|9</t>
        </is>
      </c>
      <c r="B3116" s="24" t="inlineStr">
        <is>
          <t>E3</t>
        </is>
      </c>
      <c r="C3116" s="24" t="inlineStr">
        <is>
          <t>League Two</t>
        </is>
      </c>
      <c r="D3116" s="24" t="inlineStr">
        <is>
          <t>Cheltenham</t>
        </is>
      </c>
      <c r="E3116" s="24" t="n">
        <v>9</v>
      </c>
      <c r="F3116" s="24" t="n">
        <v>3</v>
      </c>
      <c r="G3116" s="29" t="n">
        <v>46298.625</v>
      </c>
      <c r="H3116" s="24" t="inlineStr">
        <is>
          <t>Accrington</t>
        </is>
      </c>
      <c r="I3116" s="24" t="inlineStr">
        <is>
          <t>A</t>
        </is>
      </c>
      <c r="J3116" s="24" t="inlineStr">
        <is>
          <t>E3-Accringt-Cheltenh</t>
        </is>
      </c>
      <c r="K3116" s="24" t="n">
        <v>23</v>
      </c>
      <c r="L3116" s="11">
        <f>IF(INDEX(Matches!$X:$X,AA3116)=0,"",IF(I3116="H",INDEX(Matches!$H:$H,AA3116),INDEX(Matches!$I:$I,AA3116)))</f>
        <v/>
      </c>
      <c r="M3116" s="11">
        <f>IF(INDEX(Matches!$X:$X,AA3116)=0,"",IF(I3116="H",INDEX(Matches!$I:$I,AA3116),INDEX(Matches!$H:$H,AA3116)))</f>
        <v/>
      </c>
      <c r="N3116" s="11">
        <f>IF(L3116="","",IF(L3116&gt;M3116,"W",IF(L3116=M3116,"D","L")))</f>
        <v/>
      </c>
      <c r="O3116" s="11">
        <f>IF(L3116="","",IF(L3116&gt;M3116,3,IF(L3116=M3116,1,0)))</f>
        <v/>
      </c>
      <c r="P3116" s="31">
        <f>IF(I3116="H",INDEX(Matches!$L:$L,AA3116),INDEX(Matches!$N:$N,AA3116))</f>
        <v/>
      </c>
      <c r="Q3116" s="31">
        <f>INDEX(Matches!$M:$M,AA3116)</f>
        <v/>
      </c>
      <c r="R3116" s="31">
        <f>IF(I3116="H",INDEX(Matches!$N:$N,AA3116),INDEX(Matches!$L:$L,AA3116))</f>
        <v/>
      </c>
      <c r="S3116" s="33">
        <f>IF(I3116="H",INDEX(Matches!$O:$O,AA3116),INDEX(Matches!$P:$P,AA3116))</f>
        <v/>
      </c>
      <c r="T3116" s="33">
        <f>IF(INDEX(Matches!$J:$J,AA3116)="","",IF(I3116="H",INDEX(Matches!$J:$J,AA3116),INDEX(Matches!$K:$K,AA3116)))</f>
        <v/>
      </c>
      <c r="U3116" s="33">
        <f>IF(INDEX(Matches!$K:$K,AA3116)="","",IF(I3116="H",INDEX(Matches!$K:$K,AA3116),INDEX(Matches!$J:$J,AA3116)))</f>
        <v/>
      </c>
      <c r="V3116" s="30">
        <f>IF(T3116="","",T3116-U3116)</f>
        <v/>
      </c>
      <c r="W3116" s="33">
        <f>IF(I3116="H",INDEX(Matches!$T:$T,AA3116),INDEX(Matches!$U:$U,AA3116))</f>
        <v/>
      </c>
      <c r="X3116" s="11">
        <f>INDEX(Matches!$X:$X,AA3116)</f>
        <v/>
      </c>
      <c r="Y3116" s="30">
        <f>IF(O3116="","",O3116-S3116)</f>
        <v/>
      </c>
      <c r="Z3116" s="30">
        <f>IF(W3116="","",W3116-S3116)</f>
        <v/>
      </c>
      <c r="AA3116" s="24">
        <f>MATCH(J3116,Matches!$A:$A,0)</f>
        <v/>
      </c>
      <c r="AB3116" s="33" t="n"/>
      <c r="AC3116" s="33" t="n"/>
      <c r="AD3116" s="24" t="n"/>
      <c r="AE3116" s="24" t="n">
        <v>3</v>
      </c>
      <c r="AF3116" s="33" t="n"/>
      <c r="AG3116" s="33" t="n"/>
    </row>
    <row r="3117">
      <c r="A3117" s="24" t="inlineStr">
        <is>
          <t>Cheltenham|10</t>
        </is>
      </c>
      <c r="B3117" s="24" t="inlineStr">
        <is>
          <t>E3</t>
        </is>
      </c>
      <c r="C3117" s="24" t="inlineStr">
        <is>
          <t>League Two</t>
        </is>
      </c>
      <c r="D3117" s="24" t="inlineStr">
        <is>
          <t>Cheltenham</t>
        </is>
      </c>
      <c r="E3117" s="24" t="n">
        <v>10</v>
      </c>
      <c r="F3117" s="24" t="n">
        <v>3</v>
      </c>
      <c r="G3117" s="29" t="n">
        <v>46305.625</v>
      </c>
      <c r="H3117" s="24" t="inlineStr">
        <is>
          <t>Salford</t>
        </is>
      </c>
      <c r="I3117" s="24" t="inlineStr">
        <is>
          <t>H</t>
        </is>
      </c>
      <c r="J3117" s="24" t="inlineStr">
        <is>
          <t>E3-Cheltenh-Salford</t>
        </is>
      </c>
      <c r="K3117" s="24" t="n">
        <v>1</v>
      </c>
      <c r="L3117" s="11">
        <f>IF(INDEX(Matches!$X:$X,AA3117)=0,"",IF(I3117="H",INDEX(Matches!$H:$H,AA3117),INDEX(Matches!$I:$I,AA3117)))</f>
        <v/>
      </c>
      <c r="M3117" s="11">
        <f>IF(INDEX(Matches!$X:$X,AA3117)=0,"",IF(I3117="H",INDEX(Matches!$I:$I,AA3117),INDEX(Matches!$H:$H,AA3117)))</f>
        <v/>
      </c>
      <c r="N3117" s="11">
        <f>IF(L3117="","",IF(L3117&gt;M3117,"W",IF(L3117=M3117,"D","L")))</f>
        <v/>
      </c>
      <c r="O3117" s="11">
        <f>IF(L3117="","",IF(L3117&gt;M3117,3,IF(L3117=M3117,1,0)))</f>
        <v/>
      </c>
      <c r="P3117" s="31">
        <f>IF(I3117="H",INDEX(Matches!$L:$L,AA3117),INDEX(Matches!$N:$N,AA3117))</f>
        <v/>
      </c>
      <c r="Q3117" s="31">
        <f>INDEX(Matches!$M:$M,AA3117)</f>
        <v/>
      </c>
      <c r="R3117" s="31">
        <f>IF(I3117="H",INDEX(Matches!$N:$N,AA3117),INDEX(Matches!$L:$L,AA3117))</f>
        <v/>
      </c>
      <c r="S3117" s="33">
        <f>IF(I3117="H",INDEX(Matches!$O:$O,AA3117),INDEX(Matches!$P:$P,AA3117))</f>
        <v/>
      </c>
      <c r="T3117" s="33">
        <f>IF(INDEX(Matches!$J:$J,AA3117)="","",IF(I3117="H",INDEX(Matches!$J:$J,AA3117),INDEX(Matches!$K:$K,AA3117)))</f>
        <v/>
      </c>
      <c r="U3117" s="33">
        <f>IF(INDEX(Matches!$K:$K,AA3117)="","",IF(I3117="H",INDEX(Matches!$K:$K,AA3117),INDEX(Matches!$J:$J,AA3117)))</f>
        <v/>
      </c>
      <c r="V3117" s="30">
        <f>IF(T3117="","",T3117-U3117)</f>
        <v/>
      </c>
      <c r="W3117" s="33">
        <f>IF(I3117="H",INDEX(Matches!$T:$T,AA3117),INDEX(Matches!$U:$U,AA3117))</f>
        <v/>
      </c>
      <c r="X3117" s="11">
        <f>INDEX(Matches!$X:$X,AA3117)</f>
        <v/>
      </c>
      <c r="Y3117" s="30">
        <f>IF(O3117="","",O3117-S3117)</f>
        <v/>
      </c>
      <c r="Z3117" s="30">
        <f>IF(W3117="","",W3117-S3117)</f>
        <v/>
      </c>
      <c r="AA3117" s="24">
        <f>MATCH(J3117,Matches!$A:$A,0)</f>
        <v/>
      </c>
      <c r="AB3117" s="33" t="n"/>
      <c r="AC3117" s="33" t="n"/>
      <c r="AD3117" s="24" t="n"/>
      <c r="AE3117" s="24" t="n">
        <v>3</v>
      </c>
      <c r="AF3117" s="33" t="n"/>
      <c r="AG3117" s="33" t="n"/>
    </row>
    <row r="3118">
      <c r="A3118" s="24" t="inlineStr">
        <is>
          <t>Cheltenham|11</t>
        </is>
      </c>
      <c r="B3118" s="24" t="inlineStr">
        <is>
          <t>E3</t>
        </is>
      </c>
      <c r="C3118" s="24" t="inlineStr">
        <is>
          <t>League Two</t>
        </is>
      </c>
      <c r="D3118" s="24" t="inlineStr">
        <is>
          <t>Cheltenham</t>
        </is>
      </c>
      <c r="E3118" s="24" t="n">
        <v>11</v>
      </c>
      <c r="F3118" s="24" t="n">
        <v>3</v>
      </c>
      <c r="G3118" s="29" t="n">
        <v>46312.625</v>
      </c>
      <c r="H3118" s="24" t="inlineStr">
        <is>
          <t>Oldham</t>
        </is>
      </c>
      <c r="I3118" s="24" t="inlineStr">
        <is>
          <t>A</t>
        </is>
      </c>
      <c r="J3118" s="24" t="inlineStr">
        <is>
          <t>E3-Oldham-Cheltenh</t>
        </is>
      </c>
      <c r="K3118" s="24" t="n">
        <v>8</v>
      </c>
      <c r="L3118" s="11">
        <f>IF(INDEX(Matches!$X:$X,AA3118)=0,"",IF(I3118="H",INDEX(Matches!$H:$H,AA3118),INDEX(Matches!$I:$I,AA3118)))</f>
        <v/>
      </c>
      <c r="M3118" s="11">
        <f>IF(INDEX(Matches!$X:$X,AA3118)=0,"",IF(I3118="H",INDEX(Matches!$I:$I,AA3118),INDEX(Matches!$H:$H,AA3118)))</f>
        <v/>
      </c>
      <c r="N3118" s="11">
        <f>IF(L3118="","",IF(L3118&gt;M3118,"W",IF(L3118=M3118,"D","L")))</f>
        <v/>
      </c>
      <c r="O3118" s="11">
        <f>IF(L3118="","",IF(L3118&gt;M3118,3,IF(L3118=M3118,1,0)))</f>
        <v/>
      </c>
      <c r="P3118" s="31">
        <f>IF(I3118="H",INDEX(Matches!$L:$L,AA3118),INDEX(Matches!$N:$N,AA3118))</f>
        <v/>
      </c>
      <c r="Q3118" s="31">
        <f>INDEX(Matches!$M:$M,AA3118)</f>
        <v/>
      </c>
      <c r="R3118" s="31">
        <f>IF(I3118="H",INDEX(Matches!$N:$N,AA3118),INDEX(Matches!$L:$L,AA3118))</f>
        <v/>
      </c>
      <c r="S3118" s="33">
        <f>IF(I3118="H",INDEX(Matches!$O:$O,AA3118),INDEX(Matches!$P:$P,AA3118))</f>
        <v/>
      </c>
      <c r="T3118" s="33">
        <f>IF(INDEX(Matches!$J:$J,AA3118)="","",IF(I3118="H",INDEX(Matches!$J:$J,AA3118),INDEX(Matches!$K:$K,AA3118)))</f>
        <v/>
      </c>
      <c r="U3118" s="33">
        <f>IF(INDEX(Matches!$K:$K,AA3118)="","",IF(I3118="H",INDEX(Matches!$K:$K,AA3118),INDEX(Matches!$J:$J,AA3118)))</f>
        <v/>
      </c>
      <c r="V3118" s="30">
        <f>IF(T3118="","",T3118-U3118)</f>
        <v/>
      </c>
      <c r="W3118" s="33">
        <f>IF(I3118="H",INDEX(Matches!$T:$T,AA3118),INDEX(Matches!$U:$U,AA3118))</f>
        <v/>
      </c>
      <c r="X3118" s="11">
        <f>INDEX(Matches!$X:$X,AA3118)</f>
        <v/>
      </c>
      <c r="Y3118" s="30">
        <f>IF(O3118="","",O3118-S3118)</f>
        <v/>
      </c>
      <c r="Z3118" s="30">
        <f>IF(W3118="","",W3118-S3118)</f>
        <v/>
      </c>
      <c r="AA3118" s="24">
        <f>MATCH(J3118,Matches!$A:$A,0)</f>
        <v/>
      </c>
      <c r="AB3118" s="33" t="n"/>
      <c r="AC3118" s="33" t="n"/>
      <c r="AD3118" s="24" t="n"/>
      <c r="AE3118" s="24" t="n">
        <v>3</v>
      </c>
      <c r="AF3118" s="33" t="n"/>
      <c r="AG3118" s="33" t="n"/>
    </row>
    <row r="3119">
      <c r="A3119" s="24" t="inlineStr">
        <is>
          <t>Cheltenham|12</t>
        </is>
      </c>
      <c r="B3119" s="24" t="inlineStr">
        <is>
          <t>E3</t>
        </is>
      </c>
      <c r="C3119" s="24" t="inlineStr">
        <is>
          <t>League Two</t>
        </is>
      </c>
      <c r="D3119" s="24" t="inlineStr">
        <is>
          <t>Cheltenham</t>
        </is>
      </c>
      <c r="E3119" s="24" t="n">
        <v>12</v>
      </c>
      <c r="F3119" s="24" t="n">
        <v>3</v>
      </c>
      <c r="G3119" s="29" t="n">
        <v>46315.82291666666</v>
      </c>
      <c r="H3119" s="24" t="inlineStr">
        <is>
          <t>Fleetwood</t>
        </is>
      </c>
      <c r="I3119" s="24" t="inlineStr">
        <is>
          <t>H</t>
        </is>
      </c>
      <c r="J3119" s="24" t="inlineStr">
        <is>
          <t>E3-Cheltenh-Fleetwoo</t>
        </is>
      </c>
      <c r="K3119" s="24" t="n">
        <v>18</v>
      </c>
      <c r="L3119" s="11">
        <f>IF(INDEX(Matches!$X:$X,AA3119)=0,"",IF(I3119="H",INDEX(Matches!$H:$H,AA3119),INDEX(Matches!$I:$I,AA3119)))</f>
        <v/>
      </c>
      <c r="M3119" s="11">
        <f>IF(INDEX(Matches!$X:$X,AA3119)=0,"",IF(I3119="H",INDEX(Matches!$I:$I,AA3119),INDEX(Matches!$H:$H,AA3119)))</f>
        <v/>
      </c>
      <c r="N3119" s="11">
        <f>IF(L3119="","",IF(L3119&gt;M3119,"W",IF(L3119=M3119,"D","L")))</f>
        <v/>
      </c>
      <c r="O3119" s="11">
        <f>IF(L3119="","",IF(L3119&gt;M3119,3,IF(L3119=M3119,1,0)))</f>
        <v/>
      </c>
      <c r="P3119" s="31">
        <f>IF(I3119="H",INDEX(Matches!$L:$L,AA3119),INDEX(Matches!$N:$N,AA3119))</f>
        <v/>
      </c>
      <c r="Q3119" s="31">
        <f>INDEX(Matches!$M:$M,AA3119)</f>
        <v/>
      </c>
      <c r="R3119" s="31">
        <f>IF(I3119="H",INDEX(Matches!$N:$N,AA3119),INDEX(Matches!$L:$L,AA3119))</f>
        <v/>
      </c>
      <c r="S3119" s="33">
        <f>IF(I3119="H",INDEX(Matches!$O:$O,AA3119),INDEX(Matches!$P:$P,AA3119))</f>
        <v/>
      </c>
      <c r="T3119" s="33">
        <f>IF(INDEX(Matches!$J:$J,AA3119)="","",IF(I3119="H",INDEX(Matches!$J:$J,AA3119),INDEX(Matches!$K:$K,AA3119)))</f>
        <v/>
      </c>
      <c r="U3119" s="33">
        <f>IF(INDEX(Matches!$K:$K,AA3119)="","",IF(I3119="H",INDEX(Matches!$K:$K,AA3119),INDEX(Matches!$J:$J,AA3119)))</f>
        <v/>
      </c>
      <c r="V3119" s="30">
        <f>IF(T3119="","",T3119-U3119)</f>
        <v/>
      </c>
      <c r="W3119" s="33">
        <f>IF(I3119="H",INDEX(Matches!$T:$T,AA3119),INDEX(Matches!$U:$U,AA3119))</f>
        <v/>
      </c>
      <c r="X3119" s="11">
        <f>INDEX(Matches!$X:$X,AA3119)</f>
        <v/>
      </c>
      <c r="Y3119" s="30">
        <f>IF(O3119="","",O3119-S3119)</f>
        <v/>
      </c>
      <c r="Z3119" s="30">
        <f>IF(W3119="","",W3119-S3119)</f>
        <v/>
      </c>
      <c r="AA3119" s="24">
        <f>MATCH(J3119,Matches!$A:$A,0)</f>
        <v/>
      </c>
      <c r="AB3119" s="33" t="n"/>
      <c r="AC3119" s="33" t="n"/>
      <c r="AD3119" s="24" t="n"/>
      <c r="AE3119" s="24" t="n">
        <v>3</v>
      </c>
      <c r="AF3119" s="33" t="n"/>
      <c r="AG3119" s="33" t="n"/>
    </row>
    <row r="3120">
      <c r="A3120" s="24" t="inlineStr">
        <is>
          <t>Cheltenham|13</t>
        </is>
      </c>
      <c r="B3120" s="24" t="inlineStr">
        <is>
          <t>E3</t>
        </is>
      </c>
      <c r="C3120" s="24" t="inlineStr">
        <is>
          <t>League Two</t>
        </is>
      </c>
      <c r="D3120" s="24" t="inlineStr">
        <is>
          <t>Cheltenham</t>
        </is>
      </c>
      <c r="E3120" s="24" t="n">
        <v>13</v>
      </c>
      <c r="F3120" s="24" t="n">
        <v>4</v>
      </c>
      <c r="G3120" s="29" t="n">
        <v>46319.52083333334</v>
      </c>
      <c r="H3120" s="24" t="inlineStr">
        <is>
          <t>Newport</t>
        </is>
      </c>
      <c r="I3120" s="24" t="inlineStr">
        <is>
          <t>H</t>
        </is>
      </c>
      <c r="J3120" s="24" t="inlineStr">
        <is>
          <t>E3-Cheltenh-Newport</t>
        </is>
      </c>
      <c r="K3120" s="24" t="n">
        <v>24</v>
      </c>
      <c r="L3120" s="11">
        <f>IF(INDEX(Matches!$X:$X,AA3120)=0,"",IF(I3120="H",INDEX(Matches!$H:$H,AA3120),INDEX(Matches!$I:$I,AA3120)))</f>
        <v/>
      </c>
      <c r="M3120" s="11">
        <f>IF(INDEX(Matches!$X:$X,AA3120)=0,"",IF(I3120="H",INDEX(Matches!$I:$I,AA3120),INDEX(Matches!$H:$H,AA3120)))</f>
        <v/>
      </c>
      <c r="N3120" s="11">
        <f>IF(L3120="","",IF(L3120&gt;M3120,"W",IF(L3120=M3120,"D","L")))</f>
        <v/>
      </c>
      <c r="O3120" s="11">
        <f>IF(L3120="","",IF(L3120&gt;M3120,3,IF(L3120=M3120,1,0)))</f>
        <v/>
      </c>
      <c r="P3120" s="31">
        <f>IF(I3120="H",INDEX(Matches!$L:$L,AA3120),INDEX(Matches!$N:$N,AA3120))</f>
        <v/>
      </c>
      <c r="Q3120" s="31">
        <f>INDEX(Matches!$M:$M,AA3120)</f>
        <v/>
      </c>
      <c r="R3120" s="31">
        <f>IF(I3120="H",INDEX(Matches!$N:$N,AA3120),INDEX(Matches!$L:$L,AA3120))</f>
        <v/>
      </c>
      <c r="S3120" s="33">
        <f>IF(I3120="H",INDEX(Matches!$O:$O,AA3120),INDEX(Matches!$P:$P,AA3120))</f>
        <v/>
      </c>
      <c r="T3120" s="33">
        <f>IF(INDEX(Matches!$J:$J,AA3120)="","",IF(I3120="H",INDEX(Matches!$J:$J,AA3120),INDEX(Matches!$K:$K,AA3120)))</f>
        <v/>
      </c>
      <c r="U3120" s="33">
        <f>IF(INDEX(Matches!$K:$K,AA3120)="","",IF(I3120="H",INDEX(Matches!$K:$K,AA3120),INDEX(Matches!$J:$J,AA3120)))</f>
        <v/>
      </c>
      <c r="V3120" s="30">
        <f>IF(T3120="","",T3120-U3120)</f>
        <v/>
      </c>
      <c r="W3120" s="33">
        <f>IF(I3120="H",INDEX(Matches!$T:$T,AA3120),INDEX(Matches!$U:$U,AA3120))</f>
        <v/>
      </c>
      <c r="X3120" s="11">
        <f>INDEX(Matches!$X:$X,AA3120)</f>
        <v/>
      </c>
      <c r="Y3120" s="30">
        <f>IF(O3120="","",O3120-S3120)</f>
        <v/>
      </c>
      <c r="Z3120" s="30">
        <f>IF(W3120="","",W3120-S3120)</f>
        <v/>
      </c>
      <c r="AA3120" s="24">
        <f>MATCH(J3120,Matches!$A:$A,0)</f>
        <v/>
      </c>
      <c r="AB3120" s="33" t="n"/>
      <c r="AC3120" s="33" t="n">
        <v>1.560929705497392</v>
      </c>
      <c r="AD3120" s="24" t="n"/>
      <c r="AE3120" s="24" t="n">
        <v>4</v>
      </c>
      <c r="AF3120" s="33" t="n"/>
      <c r="AG3120" s="33" t="n"/>
    </row>
    <row r="3121">
      <c r="A3121" s="24" t="inlineStr">
        <is>
          <t>Cheltenham|14</t>
        </is>
      </c>
      <c r="B3121" s="24" t="inlineStr">
        <is>
          <t>E3</t>
        </is>
      </c>
      <c r="C3121" s="24" t="inlineStr">
        <is>
          <t>League Two</t>
        </is>
      </c>
      <c r="D3121" s="24" t="inlineStr">
        <is>
          <t>Cheltenham</t>
        </is>
      </c>
      <c r="E3121" s="24" t="n">
        <v>14</v>
      </c>
      <c r="F3121" s="24" t="n">
        <v>4</v>
      </c>
      <c r="G3121" s="29" t="n">
        <v>46326.625</v>
      </c>
      <c r="H3121" s="24" t="inlineStr">
        <is>
          <t>Tranmere</t>
        </is>
      </c>
      <c r="I3121" s="24" t="inlineStr">
        <is>
          <t>A</t>
        </is>
      </c>
      <c r="J3121" s="24" t="inlineStr">
        <is>
          <t>E3-Tranmere-Cheltenh</t>
        </is>
      </c>
      <c r="K3121" s="24" t="n">
        <v>19</v>
      </c>
      <c r="L3121" s="11">
        <f>IF(INDEX(Matches!$X:$X,AA3121)=0,"",IF(I3121="H",INDEX(Matches!$H:$H,AA3121),INDEX(Matches!$I:$I,AA3121)))</f>
        <v/>
      </c>
      <c r="M3121" s="11">
        <f>IF(INDEX(Matches!$X:$X,AA3121)=0,"",IF(I3121="H",INDEX(Matches!$I:$I,AA3121),INDEX(Matches!$H:$H,AA3121)))</f>
        <v/>
      </c>
      <c r="N3121" s="11">
        <f>IF(L3121="","",IF(L3121&gt;M3121,"W",IF(L3121=M3121,"D","L")))</f>
        <v/>
      </c>
      <c r="O3121" s="11">
        <f>IF(L3121="","",IF(L3121&gt;M3121,3,IF(L3121=M3121,1,0)))</f>
        <v/>
      </c>
      <c r="P3121" s="31">
        <f>IF(I3121="H",INDEX(Matches!$L:$L,AA3121),INDEX(Matches!$N:$N,AA3121))</f>
        <v/>
      </c>
      <c r="Q3121" s="31">
        <f>INDEX(Matches!$M:$M,AA3121)</f>
        <v/>
      </c>
      <c r="R3121" s="31">
        <f>IF(I3121="H",INDEX(Matches!$N:$N,AA3121),INDEX(Matches!$L:$L,AA3121))</f>
        <v/>
      </c>
      <c r="S3121" s="33">
        <f>IF(I3121="H",INDEX(Matches!$O:$O,AA3121),INDEX(Matches!$P:$P,AA3121))</f>
        <v/>
      </c>
      <c r="T3121" s="33">
        <f>IF(INDEX(Matches!$J:$J,AA3121)="","",IF(I3121="H",INDEX(Matches!$J:$J,AA3121),INDEX(Matches!$K:$K,AA3121)))</f>
        <v/>
      </c>
      <c r="U3121" s="33">
        <f>IF(INDEX(Matches!$K:$K,AA3121)="","",IF(I3121="H",INDEX(Matches!$K:$K,AA3121),INDEX(Matches!$J:$J,AA3121)))</f>
        <v/>
      </c>
      <c r="V3121" s="30">
        <f>IF(T3121="","",T3121-U3121)</f>
        <v/>
      </c>
      <c r="W3121" s="33">
        <f>IF(I3121="H",INDEX(Matches!$T:$T,AA3121),INDEX(Matches!$U:$U,AA3121))</f>
        <v/>
      </c>
      <c r="X3121" s="11">
        <f>INDEX(Matches!$X:$X,AA3121)</f>
        <v/>
      </c>
      <c r="Y3121" s="30">
        <f>IF(O3121="","",O3121-S3121)</f>
        <v/>
      </c>
      <c r="Z3121" s="30">
        <f>IF(W3121="","",W3121-S3121)</f>
        <v/>
      </c>
      <c r="AA3121" s="24">
        <f>MATCH(J3121,Matches!$A:$A,0)</f>
        <v/>
      </c>
      <c r="AB3121" s="33" t="n"/>
      <c r="AC3121" s="33" t="n">
        <v>1.140848796257526</v>
      </c>
      <c r="AD3121" s="24" t="n"/>
      <c r="AE3121" s="24" t="n">
        <v>4</v>
      </c>
      <c r="AF3121" s="33" t="n"/>
      <c r="AG3121" s="33" t="n"/>
    </row>
    <row r="3122">
      <c r="A3122" s="24" t="inlineStr">
        <is>
          <t>Cheltenham|15</t>
        </is>
      </c>
      <c r="B3122" s="24" t="inlineStr">
        <is>
          <t>E3</t>
        </is>
      </c>
      <c r="C3122" s="24" t="inlineStr">
        <is>
          <t>League Two</t>
        </is>
      </c>
      <c r="D3122" s="24" t="inlineStr">
        <is>
          <t>Cheltenham</t>
        </is>
      </c>
      <c r="E3122" s="24" t="n">
        <v>15</v>
      </c>
      <c r="F3122" s="24" t="n">
        <v>4</v>
      </c>
      <c r="G3122" s="29" t="n">
        <v>46340.52083333334</v>
      </c>
      <c r="H3122" s="24" t="inlineStr">
        <is>
          <t>Exeter</t>
        </is>
      </c>
      <c r="I3122" s="24" t="inlineStr">
        <is>
          <t>A</t>
        </is>
      </c>
      <c r="J3122" s="24" t="inlineStr">
        <is>
          <t>E3-Exeter-Cheltenh</t>
        </is>
      </c>
      <c r="K3122" s="24" t="n">
        <v>17</v>
      </c>
      <c r="L3122" s="11">
        <f>IF(INDEX(Matches!$X:$X,AA3122)=0,"",IF(I3122="H",INDEX(Matches!$H:$H,AA3122),INDEX(Matches!$I:$I,AA3122)))</f>
        <v/>
      </c>
      <c r="M3122" s="11">
        <f>IF(INDEX(Matches!$X:$X,AA3122)=0,"",IF(I3122="H",INDEX(Matches!$I:$I,AA3122),INDEX(Matches!$H:$H,AA3122)))</f>
        <v/>
      </c>
      <c r="N3122" s="11">
        <f>IF(L3122="","",IF(L3122&gt;M3122,"W",IF(L3122=M3122,"D","L")))</f>
        <v/>
      </c>
      <c r="O3122" s="11">
        <f>IF(L3122="","",IF(L3122&gt;M3122,3,IF(L3122=M3122,1,0)))</f>
        <v/>
      </c>
      <c r="P3122" s="31">
        <f>IF(I3122="H",INDEX(Matches!$L:$L,AA3122),INDEX(Matches!$N:$N,AA3122))</f>
        <v/>
      </c>
      <c r="Q3122" s="31">
        <f>INDEX(Matches!$M:$M,AA3122)</f>
        <v/>
      </c>
      <c r="R3122" s="31">
        <f>IF(I3122="H",INDEX(Matches!$N:$N,AA3122),INDEX(Matches!$L:$L,AA3122))</f>
        <v/>
      </c>
      <c r="S3122" s="33">
        <f>IF(I3122="H",INDEX(Matches!$O:$O,AA3122),INDEX(Matches!$P:$P,AA3122))</f>
        <v/>
      </c>
      <c r="T3122" s="33">
        <f>IF(INDEX(Matches!$J:$J,AA3122)="","",IF(I3122="H",INDEX(Matches!$J:$J,AA3122),INDEX(Matches!$K:$K,AA3122)))</f>
        <v/>
      </c>
      <c r="U3122" s="33">
        <f>IF(INDEX(Matches!$K:$K,AA3122)="","",IF(I3122="H",INDEX(Matches!$K:$K,AA3122),INDEX(Matches!$J:$J,AA3122)))</f>
        <v/>
      </c>
      <c r="V3122" s="30">
        <f>IF(T3122="","",T3122-U3122)</f>
        <v/>
      </c>
      <c r="W3122" s="33">
        <f>IF(I3122="H",INDEX(Matches!$T:$T,AA3122),INDEX(Matches!$U:$U,AA3122))</f>
        <v/>
      </c>
      <c r="X3122" s="11">
        <f>INDEX(Matches!$X:$X,AA3122)</f>
        <v/>
      </c>
      <c r="Y3122" s="30">
        <f>IF(O3122="","",O3122-S3122)</f>
        <v/>
      </c>
      <c r="Z3122" s="30">
        <f>IF(W3122="","",W3122-S3122)</f>
        <v/>
      </c>
      <c r="AA3122" s="24">
        <f>MATCH(J3122,Matches!$A:$A,0)</f>
        <v/>
      </c>
      <c r="AB3122" s="33" t="n"/>
      <c r="AC3122" s="33" t="n">
        <v>1.099097506331592</v>
      </c>
      <c r="AD3122" s="24" t="n"/>
      <c r="AE3122" s="24" t="n">
        <v>4</v>
      </c>
      <c r="AF3122" s="33" t="n"/>
      <c r="AG3122" s="33" t="n"/>
    </row>
    <row r="3123">
      <c r="A3123" s="24" t="inlineStr">
        <is>
          <t>Cheltenham|16</t>
        </is>
      </c>
      <c r="B3123" s="24" t="inlineStr">
        <is>
          <t>E3</t>
        </is>
      </c>
      <c r="C3123" s="24" t="inlineStr">
        <is>
          <t>League Two</t>
        </is>
      </c>
      <c r="D3123" s="24" t="inlineStr">
        <is>
          <t>Cheltenham</t>
        </is>
      </c>
      <c r="E3123" s="24" t="n">
        <v>16</v>
      </c>
      <c r="F3123" s="24" t="n">
        <v>4</v>
      </c>
      <c r="G3123" s="29" t="n">
        <v>46347.625</v>
      </c>
      <c r="H3123" s="24" t="inlineStr">
        <is>
          <t>Bristol Rovers</t>
        </is>
      </c>
      <c r="I3123" s="24" t="inlineStr">
        <is>
          <t>H</t>
        </is>
      </c>
      <c r="J3123" s="24" t="inlineStr">
        <is>
          <t>E3-Cheltenh-BristolR</t>
        </is>
      </c>
      <c r="K3123" s="24" t="n">
        <v>2</v>
      </c>
      <c r="L3123" s="11">
        <f>IF(INDEX(Matches!$X:$X,AA3123)=0,"",IF(I3123="H",INDEX(Matches!$H:$H,AA3123),INDEX(Matches!$I:$I,AA3123)))</f>
        <v/>
      </c>
      <c r="M3123" s="11">
        <f>IF(INDEX(Matches!$X:$X,AA3123)=0,"",IF(I3123="H",INDEX(Matches!$I:$I,AA3123),INDEX(Matches!$H:$H,AA3123)))</f>
        <v/>
      </c>
      <c r="N3123" s="11">
        <f>IF(L3123="","",IF(L3123&gt;M3123,"W",IF(L3123=M3123,"D","L")))</f>
        <v/>
      </c>
      <c r="O3123" s="11">
        <f>IF(L3123="","",IF(L3123&gt;M3123,3,IF(L3123=M3123,1,0)))</f>
        <v/>
      </c>
      <c r="P3123" s="31">
        <f>IF(I3123="H",INDEX(Matches!$L:$L,AA3123),INDEX(Matches!$N:$N,AA3123))</f>
        <v/>
      </c>
      <c r="Q3123" s="31">
        <f>INDEX(Matches!$M:$M,AA3123)</f>
        <v/>
      </c>
      <c r="R3123" s="31">
        <f>IF(I3123="H",INDEX(Matches!$N:$N,AA3123),INDEX(Matches!$L:$L,AA3123))</f>
        <v/>
      </c>
      <c r="S3123" s="33">
        <f>IF(I3123="H",INDEX(Matches!$O:$O,AA3123),INDEX(Matches!$P:$P,AA3123))</f>
        <v/>
      </c>
      <c r="T3123" s="33">
        <f>IF(INDEX(Matches!$J:$J,AA3123)="","",IF(I3123="H",INDEX(Matches!$J:$J,AA3123),INDEX(Matches!$K:$K,AA3123)))</f>
        <v/>
      </c>
      <c r="U3123" s="33">
        <f>IF(INDEX(Matches!$K:$K,AA3123)="","",IF(I3123="H",INDEX(Matches!$K:$K,AA3123),INDEX(Matches!$J:$J,AA3123)))</f>
        <v/>
      </c>
      <c r="V3123" s="30">
        <f>IF(T3123="","",T3123-U3123)</f>
        <v/>
      </c>
      <c r="W3123" s="33">
        <f>IF(I3123="H",INDEX(Matches!$T:$T,AA3123),INDEX(Matches!$U:$U,AA3123))</f>
        <v/>
      </c>
      <c r="X3123" s="11">
        <f>INDEX(Matches!$X:$X,AA3123)</f>
        <v/>
      </c>
      <c r="Y3123" s="30">
        <f>IF(O3123="","",O3123-S3123)</f>
        <v/>
      </c>
      <c r="Z3123" s="30">
        <f>IF(W3123="","",W3123-S3123)</f>
        <v/>
      </c>
      <c r="AA3123" s="24">
        <f>MATCH(J3123,Matches!$A:$A,0)</f>
        <v/>
      </c>
      <c r="AB3123" s="33" t="n"/>
      <c r="AC3123" s="33" t="n">
        <v>1.146550010389411</v>
      </c>
      <c r="AD3123" s="24" t="n"/>
      <c r="AE3123" s="24" t="n">
        <v>4</v>
      </c>
      <c r="AF3123" s="33" t="n"/>
      <c r="AG3123" s="33" t="n"/>
    </row>
    <row r="3124">
      <c r="A3124" s="24" t="inlineStr">
        <is>
          <t>Cheltenham|17</t>
        </is>
      </c>
      <c r="B3124" s="24" t="inlineStr">
        <is>
          <t>E3</t>
        </is>
      </c>
      <c r="C3124" s="24" t="inlineStr">
        <is>
          <t>League Two</t>
        </is>
      </c>
      <c r="D3124" s="24" t="inlineStr">
        <is>
          <t>Cheltenham</t>
        </is>
      </c>
      <c r="E3124" s="24" t="n">
        <v>17</v>
      </c>
      <c r="F3124" s="24" t="n">
        <v>5</v>
      </c>
      <c r="G3124" s="29" t="n">
        <v>46354.625</v>
      </c>
      <c r="H3124" s="24" t="inlineStr">
        <is>
          <t>Shrewsbury</t>
        </is>
      </c>
      <c r="I3124" s="24" t="inlineStr">
        <is>
          <t>A</t>
        </is>
      </c>
      <c r="J3124" s="24" t="inlineStr">
        <is>
          <t>E3-Shrewsbu-Cheltenh</t>
        </is>
      </c>
      <c r="K3124" s="24" t="n">
        <v>20</v>
      </c>
      <c r="L3124" s="11">
        <f>IF(INDEX(Matches!$X:$X,AA3124)=0,"",IF(I3124="H",INDEX(Matches!$H:$H,AA3124),INDEX(Matches!$I:$I,AA3124)))</f>
        <v/>
      </c>
      <c r="M3124" s="11">
        <f>IF(INDEX(Matches!$X:$X,AA3124)=0,"",IF(I3124="H",INDEX(Matches!$I:$I,AA3124),INDEX(Matches!$H:$H,AA3124)))</f>
        <v/>
      </c>
      <c r="N3124" s="11">
        <f>IF(L3124="","",IF(L3124&gt;M3124,"W",IF(L3124=M3124,"D","L")))</f>
        <v/>
      </c>
      <c r="O3124" s="11">
        <f>IF(L3124="","",IF(L3124&gt;M3124,3,IF(L3124=M3124,1,0)))</f>
        <v/>
      </c>
      <c r="P3124" s="31">
        <f>IF(I3124="H",INDEX(Matches!$L:$L,AA3124),INDEX(Matches!$N:$N,AA3124))</f>
        <v/>
      </c>
      <c r="Q3124" s="31">
        <f>INDEX(Matches!$M:$M,AA3124)</f>
        <v/>
      </c>
      <c r="R3124" s="31">
        <f>IF(I3124="H",INDEX(Matches!$N:$N,AA3124),INDEX(Matches!$L:$L,AA3124))</f>
        <v/>
      </c>
      <c r="S3124" s="33">
        <f>IF(I3124="H",INDEX(Matches!$O:$O,AA3124),INDEX(Matches!$P:$P,AA3124))</f>
        <v/>
      </c>
      <c r="T3124" s="33">
        <f>IF(INDEX(Matches!$J:$J,AA3124)="","",IF(I3124="H",INDEX(Matches!$J:$J,AA3124),INDEX(Matches!$K:$K,AA3124)))</f>
        <v/>
      </c>
      <c r="U3124" s="33">
        <f>IF(INDEX(Matches!$K:$K,AA3124)="","",IF(I3124="H",INDEX(Matches!$K:$K,AA3124),INDEX(Matches!$J:$J,AA3124)))</f>
        <v/>
      </c>
      <c r="V3124" s="30">
        <f>IF(T3124="","",T3124-U3124)</f>
        <v/>
      </c>
      <c r="W3124" s="33">
        <f>IF(I3124="H",INDEX(Matches!$T:$T,AA3124),INDEX(Matches!$U:$U,AA3124))</f>
        <v/>
      </c>
      <c r="X3124" s="11">
        <f>INDEX(Matches!$X:$X,AA3124)</f>
        <v/>
      </c>
      <c r="Y3124" s="30">
        <f>IF(O3124="","",O3124-S3124)</f>
        <v/>
      </c>
      <c r="Z3124" s="30">
        <f>IF(W3124="","",W3124-S3124)</f>
        <v/>
      </c>
      <c r="AA3124" s="24">
        <f>MATCH(J3124,Matches!$A:$A,0)</f>
        <v/>
      </c>
      <c r="AB3124" s="33" t="n"/>
      <c r="AC3124" s="33" t="n">
        <v>1.100045389752287</v>
      </c>
      <c r="AD3124" s="24" t="n"/>
      <c r="AE3124" s="24" t="n">
        <v>5</v>
      </c>
      <c r="AF3124" s="33" t="n"/>
      <c r="AG3124" s="33" t="n"/>
    </row>
    <row r="3125">
      <c r="A3125" s="24" t="inlineStr">
        <is>
          <t>Cheltenham|18</t>
        </is>
      </c>
      <c r="B3125" s="24" t="inlineStr">
        <is>
          <t>E3</t>
        </is>
      </c>
      <c r="C3125" s="24" t="inlineStr">
        <is>
          <t>League Two</t>
        </is>
      </c>
      <c r="D3125" s="24" t="inlineStr">
        <is>
          <t>Cheltenham</t>
        </is>
      </c>
      <c r="E3125" s="24" t="n">
        <v>18</v>
      </c>
      <c r="F3125" s="24" t="n">
        <v>5</v>
      </c>
      <c r="G3125" s="29" t="n">
        <v>46357.82291666666</v>
      </c>
      <c r="H3125" s="24" t="inlineStr">
        <is>
          <t>Rochdale</t>
        </is>
      </c>
      <c r="I3125" s="24" t="inlineStr">
        <is>
          <t>H</t>
        </is>
      </c>
      <c r="J3125" s="24" t="inlineStr">
        <is>
          <t>E3-Cheltenh-Rochdale</t>
        </is>
      </c>
      <c r="K3125" s="24" t="n">
        <v>16</v>
      </c>
      <c r="L3125" s="11">
        <f>IF(INDEX(Matches!$X:$X,AA3125)=0,"",IF(I3125="H",INDEX(Matches!$H:$H,AA3125),INDEX(Matches!$I:$I,AA3125)))</f>
        <v/>
      </c>
      <c r="M3125" s="11">
        <f>IF(INDEX(Matches!$X:$X,AA3125)=0,"",IF(I3125="H",INDEX(Matches!$I:$I,AA3125),INDEX(Matches!$H:$H,AA3125)))</f>
        <v/>
      </c>
      <c r="N3125" s="11">
        <f>IF(L3125="","",IF(L3125&gt;M3125,"W",IF(L3125=M3125,"D","L")))</f>
        <v/>
      </c>
      <c r="O3125" s="11">
        <f>IF(L3125="","",IF(L3125&gt;M3125,3,IF(L3125=M3125,1,0)))</f>
        <v/>
      </c>
      <c r="P3125" s="31">
        <f>IF(I3125="H",INDEX(Matches!$L:$L,AA3125),INDEX(Matches!$N:$N,AA3125))</f>
        <v/>
      </c>
      <c r="Q3125" s="31">
        <f>INDEX(Matches!$M:$M,AA3125)</f>
        <v/>
      </c>
      <c r="R3125" s="31">
        <f>IF(I3125="H",INDEX(Matches!$N:$N,AA3125),INDEX(Matches!$L:$L,AA3125))</f>
        <v/>
      </c>
      <c r="S3125" s="33">
        <f>IF(I3125="H",INDEX(Matches!$O:$O,AA3125),INDEX(Matches!$P:$P,AA3125))</f>
        <v/>
      </c>
      <c r="T3125" s="33">
        <f>IF(INDEX(Matches!$J:$J,AA3125)="","",IF(I3125="H",INDEX(Matches!$J:$J,AA3125),INDEX(Matches!$K:$K,AA3125)))</f>
        <v/>
      </c>
      <c r="U3125" s="33">
        <f>IF(INDEX(Matches!$K:$K,AA3125)="","",IF(I3125="H",INDEX(Matches!$K:$K,AA3125),INDEX(Matches!$J:$J,AA3125)))</f>
        <v/>
      </c>
      <c r="V3125" s="30">
        <f>IF(T3125="","",T3125-U3125)</f>
        <v/>
      </c>
      <c r="W3125" s="33">
        <f>IF(I3125="H",INDEX(Matches!$T:$T,AA3125),INDEX(Matches!$U:$U,AA3125))</f>
        <v/>
      </c>
      <c r="X3125" s="11">
        <f>INDEX(Matches!$X:$X,AA3125)</f>
        <v/>
      </c>
      <c r="Y3125" s="30">
        <f>IF(O3125="","",O3125-S3125)</f>
        <v/>
      </c>
      <c r="Z3125" s="30">
        <f>IF(W3125="","",W3125-S3125)</f>
        <v/>
      </c>
      <c r="AA3125" s="24">
        <f>MATCH(J3125,Matches!$A:$A,0)</f>
        <v/>
      </c>
      <c r="AB3125" s="33" t="n"/>
      <c r="AC3125" s="33" t="n">
        <v>1.43084390418574</v>
      </c>
      <c r="AD3125" s="24" t="n"/>
      <c r="AE3125" s="24" t="n">
        <v>5</v>
      </c>
      <c r="AF3125" s="33" t="n"/>
      <c r="AG3125" s="33" t="n"/>
    </row>
    <row r="3126">
      <c r="A3126" s="24" t="inlineStr">
        <is>
          <t>Cheltenham|19</t>
        </is>
      </c>
      <c r="B3126" s="24" t="inlineStr">
        <is>
          <t>E3</t>
        </is>
      </c>
      <c r="C3126" s="24" t="inlineStr">
        <is>
          <t>League Two</t>
        </is>
      </c>
      <c r="D3126" s="24" t="inlineStr">
        <is>
          <t>Cheltenham</t>
        </is>
      </c>
      <c r="E3126" s="24" t="n">
        <v>19</v>
      </c>
      <c r="F3126" s="24" t="n">
        <v>5</v>
      </c>
      <c r="G3126" s="29" t="n">
        <v>46368.625</v>
      </c>
      <c r="H3126" s="24" t="inlineStr">
        <is>
          <t>Crewe</t>
        </is>
      </c>
      <c r="I3126" s="24" t="inlineStr">
        <is>
          <t>H</t>
        </is>
      </c>
      <c r="J3126" s="24" t="inlineStr">
        <is>
          <t>E3-Cheltenh-Crewe</t>
        </is>
      </c>
      <c r="K3126" s="24" t="n">
        <v>15</v>
      </c>
      <c r="L3126" s="11">
        <f>IF(INDEX(Matches!$X:$X,AA3126)=0,"",IF(I3126="H",INDEX(Matches!$H:$H,AA3126),INDEX(Matches!$I:$I,AA3126)))</f>
        <v/>
      </c>
      <c r="M3126" s="11">
        <f>IF(INDEX(Matches!$X:$X,AA3126)=0,"",IF(I3126="H",INDEX(Matches!$I:$I,AA3126),INDEX(Matches!$H:$H,AA3126)))</f>
        <v/>
      </c>
      <c r="N3126" s="11">
        <f>IF(L3126="","",IF(L3126&gt;M3126,"W",IF(L3126=M3126,"D","L")))</f>
        <v/>
      </c>
      <c r="O3126" s="11">
        <f>IF(L3126="","",IF(L3126&gt;M3126,3,IF(L3126=M3126,1,0)))</f>
        <v/>
      </c>
      <c r="P3126" s="31">
        <f>IF(I3126="H",INDEX(Matches!$L:$L,AA3126),INDEX(Matches!$N:$N,AA3126))</f>
        <v/>
      </c>
      <c r="Q3126" s="31">
        <f>INDEX(Matches!$M:$M,AA3126)</f>
        <v/>
      </c>
      <c r="R3126" s="31">
        <f>IF(I3126="H",INDEX(Matches!$N:$N,AA3126),INDEX(Matches!$L:$L,AA3126))</f>
        <v/>
      </c>
      <c r="S3126" s="33">
        <f>IF(I3126="H",INDEX(Matches!$O:$O,AA3126),INDEX(Matches!$P:$P,AA3126))</f>
        <v/>
      </c>
      <c r="T3126" s="33">
        <f>IF(INDEX(Matches!$J:$J,AA3126)="","",IF(I3126="H",INDEX(Matches!$J:$J,AA3126),INDEX(Matches!$K:$K,AA3126)))</f>
        <v/>
      </c>
      <c r="U3126" s="33">
        <f>IF(INDEX(Matches!$K:$K,AA3126)="","",IF(I3126="H",INDEX(Matches!$K:$K,AA3126),INDEX(Matches!$J:$J,AA3126)))</f>
        <v/>
      </c>
      <c r="V3126" s="30">
        <f>IF(T3126="","",T3126-U3126)</f>
        <v/>
      </c>
      <c r="W3126" s="33">
        <f>IF(I3126="H",INDEX(Matches!$T:$T,AA3126),INDEX(Matches!$U:$U,AA3126))</f>
        <v/>
      </c>
      <c r="X3126" s="11">
        <f>INDEX(Matches!$X:$X,AA3126)</f>
        <v/>
      </c>
      <c r="Y3126" s="30">
        <f>IF(O3126="","",O3126-S3126)</f>
        <v/>
      </c>
      <c r="Z3126" s="30">
        <f>IF(W3126="","",W3126-S3126)</f>
        <v/>
      </c>
      <c r="AA3126" s="24">
        <f>MATCH(J3126,Matches!$A:$A,0)</f>
        <v/>
      </c>
      <c r="AB3126" s="33" t="n"/>
      <c r="AC3126" s="33" t="n">
        <v>1.322838157146261</v>
      </c>
      <c r="AD3126" s="24" t="n"/>
      <c r="AE3126" s="24" t="n">
        <v>5</v>
      </c>
      <c r="AF3126" s="33" t="n"/>
      <c r="AG3126" s="33" t="n"/>
    </row>
    <row r="3127">
      <c r="A3127" s="24" t="inlineStr">
        <is>
          <t>Cheltenham|20</t>
        </is>
      </c>
      <c r="B3127" s="24" t="inlineStr">
        <is>
          <t>E3</t>
        </is>
      </c>
      <c r="C3127" s="24" t="inlineStr">
        <is>
          <t>League Two</t>
        </is>
      </c>
      <c r="D3127" s="24" t="inlineStr">
        <is>
          <t>Cheltenham</t>
        </is>
      </c>
      <c r="E3127" s="24" t="n">
        <v>20</v>
      </c>
      <c r="F3127" s="24" t="n">
        <v>5</v>
      </c>
      <c r="G3127" s="29" t="n">
        <v>46375.625</v>
      </c>
      <c r="H3127" s="24" t="inlineStr">
        <is>
          <t>Gillingham</t>
        </is>
      </c>
      <c r="I3127" s="24" t="inlineStr">
        <is>
          <t>A</t>
        </is>
      </c>
      <c r="J3127" s="24" t="inlineStr">
        <is>
          <t>E3-Gillingh-Cheltenh</t>
        </is>
      </c>
      <c r="K3127" s="24" t="n">
        <v>12</v>
      </c>
      <c r="L3127" s="11">
        <f>IF(INDEX(Matches!$X:$X,AA3127)=0,"",IF(I3127="H",INDEX(Matches!$H:$H,AA3127),INDEX(Matches!$I:$I,AA3127)))</f>
        <v/>
      </c>
      <c r="M3127" s="11">
        <f>IF(INDEX(Matches!$X:$X,AA3127)=0,"",IF(I3127="H",INDEX(Matches!$I:$I,AA3127),INDEX(Matches!$H:$H,AA3127)))</f>
        <v/>
      </c>
      <c r="N3127" s="11">
        <f>IF(L3127="","",IF(L3127&gt;M3127,"W",IF(L3127=M3127,"D","L")))</f>
        <v/>
      </c>
      <c r="O3127" s="11">
        <f>IF(L3127="","",IF(L3127&gt;M3127,3,IF(L3127=M3127,1,0)))</f>
        <v/>
      </c>
      <c r="P3127" s="31">
        <f>IF(I3127="H",INDEX(Matches!$L:$L,AA3127),INDEX(Matches!$N:$N,AA3127))</f>
        <v/>
      </c>
      <c r="Q3127" s="31">
        <f>INDEX(Matches!$M:$M,AA3127)</f>
        <v/>
      </c>
      <c r="R3127" s="31">
        <f>IF(I3127="H",INDEX(Matches!$N:$N,AA3127),INDEX(Matches!$L:$L,AA3127))</f>
        <v/>
      </c>
      <c r="S3127" s="33">
        <f>IF(I3127="H",INDEX(Matches!$O:$O,AA3127),INDEX(Matches!$P:$P,AA3127))</f>
        <v/>
      </c>
      <c r="T3127" s="33">
        <f>IF(INDEX(Matches!$J:$J,AA3127)="","",IF(I3127="H",INDEX(Matches!$J:$J,AA3127),INDEX(Matches!$K:$K,AA3127)))</f>
        <v/>
      </c>
      <c r="U3127" s="33">
        <f>IF(INDEX(Matches!$K:$K,AA3127)="","",IF(I3127="H",INDEX(Matches!$K:$K,AA3127),INDEX(Matches!$J:$J,AA3127)))</f>
        <v/>
      </c>
      <c r="V3127" s="30">
        <f>IF(T3127="","",T3127-U3127)</f>
        <v/>
      </c>
      <c r="W3127" s="33">
        <f>IF(I3127="H",INDEX(Matches!$T:$T,AA3127),INDEX(Matches!$U:$U,AA3127))</f>
        <v/>
      </c>
      <c r="X3127" s="11">
        <f>INDEX(Matches!$X:$X,AA3127)</f>
        <v/>
      </c>
      <c r="Y3127" s="30">
        <f>IF(O3127="","",O3127-S3127)</f>
        <v/>
      </c>
      <c r="Z3127" s="30">
        <f>IF(W3127="","",W3127-S3127)</f>
        <v/>
      </c>
      <c r="AA3127" s="24">
        <f>MATCH(J3127,Matches!$A:$A,0)</f>
        <v/>
      </c>
      <c r="AB3127" s="33" t="n"/>
      <c r="AC3127" s="33" t="n">
        <v>1.029308322489901</v>
      </c>
      <c r="AD3127" s="24" t="n"/>
      <c r="AE3127" s="24" t="n">
        <v>5</v>
      </c>
      <c r="AF3127" s="33" t="n"/>
      <c r="AG3127" s="33" t="n"/>
    </row>
    <row r="3128">
      <c r="A3128" s="24" t="inlineStr">
        <is>
          <t>Cheltenham|21</t>
        </is>
      </c>
      <c r="B3128" s="24" t="inlineStr">
        <is>
          <t>E3</t>
        </is>
      </c>
      <c r="C3128" s="24" t="inlineStr">
        <is>
          <t>League Two</t>
        </is>
      </c>
      <c r="D3128" s="24" t="inlineStr">
        <is>
          <t>Cheltenham</t>
        </is>
      </c>
      <c r="E3128" s="24" t="n">
        <v>21</v>
      </c>
      <c r="F3128" s="24" t="n">
        <v>6</v>
      </c>
      <c r="G3128" s="29" t="n">
        <v>46382.625</v>
      </c>
      <c r="H3128" s="24" t="inlineStr">
        <is>
          <t>Port Vale</t>
        </is>
      </c>
      <c r="I3128" s="24" t="inlineStr">
        <is>
          <t>H</t>
        </is>
      </c>
      <c r="J3128" s="24" t="inlineStr">
        <is>
          <t>E3-Cheltenh-PortVale</t>
        </is>
      </c>
      <c r="K3128" s="24" t="n">
        <v>5</v>
      </c>
      <c r="L3128" s="11">
        <f>IF(INDEX(Matches!$X:$X,AA3128)=0,"",IF(I3128="H",INDEX(Matches!$H:$H,AA3128),INDEX(Matches!$I:$I,AA3128)))</f>
        <v/>
      </c>
      <c r="M3128" s="11">
        <f>IF(INDEX(Matches!$X:$X,AA3128)=0,"",IF(I3128="H",INDEX(Matches!$I:$I,AA3128),INDEX(Matches!$H:$H,AA3128)))</f>
        <v/>
      </c>
      <c r="N3128" s="11">
        <f>IF(L3128="","",IF(L3128&gt;M3128,"W",IF(L3128=M3128,"D","L")))</f>
        <v/>
      </c>
      <c r="O3128" s="11">
        <f>IF(L3128="","",IF(L3128&gt;M3128,3,IF(L3128=M3128,1,0)))</f>
        <v/>
      </c>
      <c r="P3128" s="31">
        <f>IF(I3128="H",INDEX(Matches!$L:$L,AA3128),INDEX(Matches!$N:$N,AA3128))</f>
        <v/>
      </c>
      <c r="Q3128" s="31">
        <f>INDEX(Matches!$M:$M,AA3128)</f>
        <v/>
      </c>
      <c r="R3128" s="31">
        <f>IF(I3128="H",INDEX(Matches!$N:$N,AA3128),INDEX(Matches!$L:$L,AA3128))</f>
        <v/>
      </c>
      <c r="S3128" s="33">
        <f>IF(I3128="H",INDEX(Matches!$O:$O,AA3128),INDEX(Matches!$P:$P,AA3128))</f>
        <v/>
      </c>
      <c r="T3128" s="33">
        <f>IF(INDEX(Matches!$J:$J,AA3128)="","",IF(I3128="H",INDEX(Matches!$J:$J,AA3128),INDEX(Matches!$K:$K,AA3128)))</f>
        <v/>
      </c>
      <c r="U3128" s="33">
        <f>IF(INDEX(Matches!$K:$K,AA3128)="","",IF(I3128="H",INDEX(Matches!$K:$K,AA3128),INDEX(Matches!$J:$J,AA3128)))</f>
        <v/>
      </c>
      <c r="V3128" s="30">
        <f>IF(T3128="","",T3128-U3128)</f>
        <v/>
      </c>
      <c r="W3128" s="33">
        <f>IF(I3128="H",INDEX(Matches!$T:$T,AA3128),INDEX(Matches!$U:$U,AA3128))</f>
        <v/>
      </c>
      <c r="X3128" s="11">
        <f>INDEX(Matches!$X:$X,AA3128)</f>
        <v/>
      </c>
      <c r="Y3128" s="30">
        <f>IF(O3128="","",O3128-S3128)</f>
        <v/>
      </c>
      <c r="Z3128" s="30">
        <f>IF(W3128="","",W3128-S3128)</f>
        <v/>
      </c>
      <c r="AA3128" s="24">
        <f>MATCH(J3128,Matches!$A:$A,0)</f>
        <v/>
      </c>
      <c r="AB3128" s="33" t="n"/>
      <c r="AC3128" s="33" t="n">
        <v>1.201079936601579</v>
      </c>
      <c r="AD3128" s="24" t="n"/>
      <c r="AE3128" s="24" t="n">
        <v>6</v>
      </c>
      <c r="AF3128" s="33" t="n"/>
      <c r="AG3128" s="33" t="n"/>
    </row>
    <row r="3129">
      <c r="A3129" s="24" t="inlineStr">
        <is>
          <t>Cheltenham|22</t>
        </is>
      </c>
      <c r="B3129" s="24" t="inlineStr">
        <is>
          <t>E3</t>
        </is>
      </c>
      <c r="C3129" s="24" t="inlineStr">
        <is>
          <t>League Two</t>
        </is>
      </c>
      <c r="D3129" s="24" t="inlineStr">
        <is>
          <t>Cheltenham</t>
        </is>
      </c>
      <c r="E3129" s="24" t="n">
        <v>22</v>
      </c>
      <c r="F3129" s="24" t="n">
        <v>6</v>
      </c>
      <c r="G3129" s="29" t="n">
        <v>46385.82291666666</v>
      </c>
      <c r="H3129" s="24" t="inlineStr">
        <is>
          <t>Northampton</t>
        </is>
      </c>
      <c r="I3129" s="24" t="inlineStr">
        <is>
          <t>A</t>
        </is>
      </c>
      <c r="J3129" s="24" t="inlineStr">
        <is>
          <t>E3-Northamp-Cheltenh</t>
        </is>
      </c>
      <c r="K3129" s="24" t="n">
        <v>14</v>
      </c>
      <c r="L3129" s="11">
        <f>IF(INDEX(Matches!$X:$X,AA3129)=0,"",IF(I3129="H",INDEX(Matches!$H:$H,AA3129),INDEX(Matches!$I:$I,AA3129)))</f>
        <v/>
      </c>
      <c r="M3129" s="11">
        <f>IF(INDEX(Matches!$X:$X,AA3129)=0,"",IF(I3129="H",INDEX(Matches!$I:$I,AA3129),INDEX(Matches!$H:$H,AA3129)))</f>
        <v/>
      </c>
      <c r="N3129" s="11">
        <f>IF(L3129="","",IF(L3129&gt;M3129,"W",IF(L3129=M3129,"D","L")))</f>
        <v/>
      </c>
      <c r="O3129" s="11">
        <f>IF(L3129="","",IF(L3129&gt;M3129,3,IF(L3129=M3129,1,0)))</f>
        <v/>
      </c>
      <c r="P3129" s="31">
        <f>IF(I3129="H",INDEX(Matches!$L:$L,AA3129),INDEX(Matches!$N:$N,AA3129))</f>
        <v/>
      </c>
      <c r="Q3129" s="31">
        <f>INDEX(Matches!$M:$M,AA3129)</f>
        <v/>
      </c>
      <c r="R3129" s="31">
        <f>IF(I3129="H",INDEX(Matches!$N:$N,AA3129),INDEX(Matches!$L:$L,AA3129))</f>
        <v/>
      </c>
      <c r="S3129" s="33">
        <f>IF(I3129="H",INDEX(Matches!$O:$O,AA3129),INDEX(Matches!$P:$P,AA3129))</f>
        <v/>
      </c>
      <c r="T3129" s="33">
        <f>IF(INDEX(Matches!$J:$J,AA3129)="","",IF(I3129="H",INDEX(Matches!$J:$J,AA3129),INDEX(Matches!$K:$K,AA3129)))</f>
        <v/>
      </c>
      <c r="U3129" s="33">
        <f>IF(INDEX(Matches!$K:$K,AA3129)="","",IF(I3129="H",INDEX(Matches!$K:$K,AA3129),INDEX(Matches!$J:$J,AA3129)))</f>
        <v/>
      </c>
      <c r="V3129" s="30">
        <f>IF(T3129="","",T3129-U3129)</f>
        <v/>
      </c>
      <c r="W3129" s="33">
        <f>IF(I3129="H",INDEX(Matches!$T:$T,AA3129),INDEX(Matches!$U:$U,AA3129))</f>
        <v/>
      </c>
      <c r="X3129" s="11">
        <f>INDEX(Matches!$X:$X,AA3129)</f>
        <v/>
      </c>
      <c r="Y3129" s="30">
        <f>IF(O3129="","",O3129-S3129)</f>
        <v/>
      </c>
      <c r="Z3129" s="30">
        <f>IF(W3129="","",W3129-S3129)</f>
        <v/>
      </c>
      <c r="AA3129" s="24">
        <f>MATCH(J3129,Matches!$A:$A,0)</f>
        <v/>
      </c>
      <c r="AB3129" s="33" t="n"/>
      <c r="AC3129" s="33" t="n">
        <v>1.054576652723641</v>
      </c>
      <c r="AD3129" s="24" t="n"/>
      <c r="AE3129" s="24" t="n">
        <v>6</v>
      </c>
      <c r="AF3129" s="33" t="n"/>
      <c r="AG3129" s="33" t="n"/>
    </row>
    <row r="3130">
      <c r="A3130" s="24" t="inlineStr">
        <is>
          <t>Cheltenham|23</t>
        </is>
      </c>
      <c r="B3130" s="24" t="inlineStr">
        <is>
          <t>E3</t>
        </is>
      </c>
      <c r="C3130" s="24" t="inlineStr">
        <is>
          <t>League Two</t>
        </is>
      </c>
      <c r="D3130" s="24" t="inlineStr">
        <is>
          <t>Cheltenham</t>
        </is>
      </c>
      <c r="E3130" s="24" t="n">
        <v>23</v>
      </c>
      <c r="F3130" s="24" t="n">
        <v>6</v>
      </c>
      <c r="G3130" s="29" t="n">
        <v>46388.625</v>
      </c>
      <c r="H3130" s="24" t="inlineStr">
        <is>
          <t>Walsall</t>
        </is>
      </c>
      <c r="I3130" s="24" t="inlineStr">
        <is>
          <t>A</t>
        </is>
      </c>
      <c r="J3130" s="24" t="inlineStr">
        <is>
          <t>E3-Walsall-Cheltenh</t>
        </is>
      </c>
      <c r="K3130" s="24" t="n">
        <v>11</v>
      </c>
      <c r="L3130" s="11">
        <f>IF(INDEX(Matches!$X:$X,AA3130)=0,"",IF(I3130="H",INDEX(Matches!$H:$H,AA3130),INDEX(Matches!$I:$I,AA3130)))</f>
        <v/>
      </c>
      <c r="M3130" s="11">
        <f>IF(INDEX(Matches!$X:$X,AA3130)=0,"",IF(I3130="H",INDEX(Matches!$I:$I,AA3130),INDEX(Matches!$H:$H,AA3130)))</f>
        <v/>
      </c>
      <c r="N3130" s="11">
        <f>IF(L3130="","",IF(L3130&gt;M3130,"W",IF(L3130=M3130,"D","L")))</f>
        <v/>
      </c>
      <c r="O3130" s="11">
        <f>IF(L3130="","",IF(L3130&gt;M3130,3,IF(L3130=M3130,1,0)))</f>
        <v/>
      </c>
      <c r="P3130" s="31">
        <f>IF(I3130="H",INDEX(Matches!$L:$L,AA3130),INDEX(Matches!$N:$N,AA3130))</f>
        <v/>
      </c>
      <c r="Q3130" s="31">
        <f>INDEX(Matches!$M:$M,AA3130)</f>
        <v/>
      </c>
      <c r="R3130" s="31">
        <f>IF(I3130="H",INDEX(Matches!$N:$N,AA3130),INDEX(Matches!$L:$L,AA3130))</f>
        <v/>
      </c>
      <c r="S3130" s="33">
        <f>IF(I3130="H",INDEX(Matches!$O:$O,AA3130),INDEX(Matches!$P:$P,AA3130))</f>
        <v/>
      </c>
      <c r="T3130" s="33">
        <f>IF(INDEX(Matches!$J:$J,AA3130)="","",IF(I3130="H",INDEX(Matches!$J:$J,AA3130),INDEX(Matches!$K:$K,AA3130)))</f>
        <v/>
      </c>
      <c r="U3130" s="33">
        <f>IF(INDEX(Matches!$K:$K,AA3130)="","",IF(I3130="H",INDEX(Matches!$K:$K,AA3130),INDEX(Matches!$J:$J,AA3130)))</f>
        <v/>
      </c>
      <c r="V3130" s="30">
        <f>IF(T3130="","",T3130-U3130)</f>
        <v/>
      </c>
      <c r="W3130" s="33">
        <f>IF(I3130="H",INDEX(Matches!$T:$T,AA3130),INDEX(Matches!$U:$U,AA3130))</f>
        <v/>
      </c>
      <c r="X3130" s="11">
        <f>INDEX(Matches!$X:$X,AA3130)</f>
        <v/>
      </c>
      <c r="Y3130" s="30">
        <f>IF(O3130="","",O3130-S3130)</f>
        <v/>
      </c>
      <c r="Z3130" s="30">
        <f>IF(W3130="","",W3130-S3130)</f>
        <v/>
      </c>
      <c r="AA3130" s="24">
        <f>MATCH(J3130,Matches!$A:$A,0)</f>
        <v/>
      </c>
      <c r="AB3130" s="33" t="n"/>
      <c r="AC3130" s="33" t="n">
        <v>0.9913739442064791</v>
      </c>
      <c r="AD3130" s="24" t="n"/>
      <c r="AE3130" s="24" t="n">
        <v>6</v>
      </c>
      <c r="AF3130" s="33" t="n"/>
      <c r="AG3130" s="33" t="n"/>
    </row>
    <row r="3131">
      <c r="A3131" s="24" t="inlineStr">
        <is>
          <t>Cheltenham|24</t>
        </is>
      </c>
      <c r="B3131" s="24" t="inlineStr">
        <is>
          <t>E3</t>
        </is>
      </c>
      <c r="C3131" s="24" t="inlineStr">
        <is>
          <t>League Two</t>
        </is>
      </c>
      <c r="D3131" s="24" t="inlineStr">
        <is>
          <t>Cheltenham</t>
        </is>
      </c>
      <c r="E3131" s="24" t="n">
        <v>24</v>
      </c>
      <c r="F3131" s="24" t="n">
        <v>6</v>
      </c>
      <c r="G3131" s="29" t="n">
        <v>46396.625</v>
      </c>
      <c r="H3131" s="24" t="inlineStr">
        <is>
          <t>Gillingham</t>
        </is>
      </c>
      <c r="I3131" s="24" t="inlineStr">
        <is>
          <t>H</t>
        </is>
      </c>
      <c r="J3131" s="24" t="inlineStr">
        <is>
          <t>E3-Cheltenh-Gillingh</t>
        </is>
      </c>
      <c r="K3131" s="24" t="n">
        <v>12</v>
      </c>
      <c r="L3131" s="11">
        <f>IF(INDEX(Matches!$X:$X,AA3131)=0,"",IF(I3131="H",INDEX(Matches!$H:$H,AA3131),INDEX(Matches!$I:$I,AA3131)))</f>
        <v/>
      </c>
      <c r="M3131" s="11">
        <f>IF(INDEX(Matches!$X:$X,AA3131)=0,"",IF(I3131="H",INDEX(Matches!$I:$I,AA3131),INDEX(Matches!$H:$H,AA3131)))</f>
        <v/>
      </c>
      <c r="N3131" s="11">
        <f>IF(L3131="","",IF(L3131&gt;M3131,"W",IF(L3131=M3131,"D","L")))</f>
        <v/>
      </c>
      <c r="O3131" s="11">
        <f>IF(L3131="","",IF(L3131&gt;M3131,3,IF(L3131=M3131,1,0)))</f>
        <v/>
      </c>
      <c r="P3131" s="31">
        <f>IF(I3131="H",INDEX(Matches!$L:$L,AA3131),INDEX(Matches!$N:$N,AA3131))</f>
        <v/>
      </c>
      <c r="Q3131" s="31">
        <f>INDEX(Matches!$M:$M,AA3131)</f>
        <v/>
      </c>
      <c r="R3131" s="31">
        <f>IF(I3131="H",INDEX(Matches!$N:$N,AA3131),INDEX(Matches!$L:$L,AA3131))</f>
        <v/>
      </c>
      <c r="S3131" s="33">
        <f>IF(I3131="H",INDEX(Matches!$O:$O,AA3131),INDEX(Matches!$P:$P,AA3131))</f>
        <v/>
      </c>
      <c r="T3131" s="33">
        <f>IF(INDEX(Matches!$J:$J,AA3131)="","",IF(I3131="H",INDEX(Matches!$J:$J,AA3131),INDEX(Matches!$K:$K,AA3131)))</f>
        <v/>
      </c>
      <c r="U3131" s="33">
        <f>IF(INDEX(Matches!$K:$K,AA3131)="","",IF(I3131="H",INDEX(Matches!$K:$K,AA3131),INDEX(Matches!$J:$J,AA3131)))</f>
        <v/>
      </c>
      <c r="V3131" s="30">
        <f>IF(T3131="","",T3131-U3131)</f>
        <v/>
      </c>
      <c r="W3131" s="33">
        <f>IF(I3131="H",INDEX(Matches!$T:$T,AA3131),INDEX(Matches!$U:$U,AA3131))</f>
        <v/>
      </c>
      <c r="X3131" s="11">
        <f>INDEX(Matches!$X:$X,AA3131)</f>
        <v/>
      </c>
      <c r="Y3131" s="30">
        <f>IF(O3131="","",O3131-S3131)</f>
        <v/>
      </c>
      <c r="Z3131" s="30">
        <f>IF(W3131="","",W3131-S3131)</f>
        <v/>
      </c>
      <c r="AA3131" s="24">
        <f>MATCH(J3131,Matches!$A:$A,0)</f>
        <v/>
      </c>
      <c r="AB3131" s="33" t="n"/>
      <c r="AC3131" s="33" t="n">
        <v>1.326596172536952</v>
      </c>
      <c r="AD3131" s="24" t="n"/>
      <c r="AE3131" s="24" t="n">
        <v>6</v>
      </c>
      <c r="AF3131" s="33" t="n"/>
      <c r="AG3131" s="33" t="n"/>
    </row>
    <row r="3132">
      <c r="A3132" s="24" t="inlineStr">
        <is>
          <t>Cheltenham|25</t>
        </is>
      </c>
      <c r="B3132" s="24" t="inlineStr">
        <is>
          <t>E3</t>
        </is>
      </c>
      <c r="C3132" s="24" t="inlineStr">
        <is>
          <t>League Two</t>
        </is>
      </c>
      <c r="D3132" s="24" t="inlineStr">
        <is>
          <t>Cheltenham</t>
        </is>
      </c>
      <c r="E3132" s="24" t="n">
        <v>25</v>
      </c>
      <c r="F3132" s="24" t="n">
        <v>7</v>
      </c>
      <c r="G3132" s="29" t="n">
        <v>46403.625</v>
      </c>
      <c r="H3132" s="24" t="inlineStr">
        <is>
          <t>Oldham</t>
        </is>
      </c>
      <c r="I3132" s="24" t="inlineStr">
        <is>
          <t>H</t>
        </is>
      </c>
      <c r="J3132" s="24" t="inlineStr">
        <is>
          <t>E3-Cheltenh-Oldham</t>
        </is>
      </c>
      <c r="K3132" s="24" t="n">
        <v>8</v>
      </c>
      <c r="L3132" s="11">
        <f>IF(INDEX(Matches!$X:$X,AA3132)=0,"",IF(I3132="H",INDEX(Matches!$H:$H,AA3132),INDEX(Matches!$I:$I,AA3132)))</f>
        <v/>
      </c>
      <c r="M3132" s="11">
        <f>IF(INDEX(Matches!$X:$X,AA3132)=0,"",IF(I3132="H",INDEX(Matches!$I:$I,AA3132),INDEX(Matches!$H:$H,AA3132)))</f>
        <v/>
      </c>
      <c r="N3132" s="11">
        <f>IF(L3132="","",IF(L3132&gt;M3132,"W",IF(L3132=M3132,"D","L")))</f>
        <v/>
      </c>
      <c r="O3132" s="11">
        <f>IF(L3132="","",IF(L3132&gt;M3132,3,IF(L3132=M3132,1,0)))</f>
        <v/>
      </c>
      <c r="P3132" s="31">
        <f>IF(I3132="H",INDEX(Matches!$L:$L,AA3132),INDEX(Matches!$N:$N,AA3132))</f>
        <v/>
      </c>
      <c r="Q3132" s="31">
        <f>INDEX(Matches!$M:$M,AA3132)</f>
        <v/>
      </c>
      <c r="R3132" s="31">
        <f>IF(I3132="H",INDEX(Matches!$N:$N,AA3132),INDEX(Matches!$L:$L,AA3132))</f>
        <v/>
      </c>
      <c r="S3132" s="33">
        <f>IF(I3132="H",INDEX(Matches!$O:$O,AA3132),INDEX(Matches!$P:$P,AA3132))</f>
        <v/>
      </c>
      <c r="T3132" s="33">
        <f>IF(INDEX(Matches!$J:$J,AA3132)="","",IF(I3132="H",INDEX(Matches!$J:$J,AA3132),INDEX(Matches!$K:$K,AA3132)))</f>
        <v/>
      </c>
      <c r="U3132" s="33">
        <f>IF(INDEX(Matches!$K:$K,AA3132)="","",IF(I3132="H",INDEX(Matches!$K:$K,AA3132),INDEX(Matches!$J:$J,AA3132)))</f>
        <v/>
      </c>
      <c r="V3132" s="30">
        <f>IF(T3132="","",T3132-U3132)</f>
        <v/>
      </c>
      <c r="W3132" s="33">
        <f>IF(I3132="H",INDEX(Matches!$T:$T,AA3132),INDEX(Matches!$U:$U,AA3132))</f>
        <v/>
      </c>
      <c r="X3132" s="11">
        <f>INDEX(Matches!$X:$X,AA3132)</f>
        <v/>
      </c>
      <c r="Y3132" s="30">
        <f>IF(O3132="","",O3132-S3132)</f>
        <v/>
      </c>
      <c r="Z3132" s="30">
        <f>IF(W3132="","",W3132-S3132)</f>
        <v/>
      </c>
      <c r="AA3132" s="24">
        <f>MATCH(J3132,Matches!$A:$A,0)</f>
        <v/>
      </c>
      <c r="AB3132" s="33" t="n"/>
      <c r="AC3132" s="33" t="n">
        <v>1.266708792951653</v>
      </c>
      <c r="AD3132" s="24" t="n"/>
      <c r="AE3132" s="24" t="n">
        <v>7</v>
      </c>
      <c r="AF3132" s="33" t="n"/>
      <c r="AG3132" s="33" t="n"/>
    </row>
    <row r="3133">
      <c r="A3133" s="24" t="inlineStr">
        <is>
          <t>Cheltenham|26</t>
        </is>
      </c>
      <c r="B3133" s="24" t="inlineStr">
        <is>
          <t>E3</t>
        </is>
      </c>
      <c r="C3133" s="24" t="inlineStr">
        <is>
          <t>League Two</t>
        </is>
      </c>
      <c r="D3133" s="24" t="inlineStr">
        <is>
          <t>Cheltenham</t>
        </is>
      </c>
      <c r="E3133" s="24" t="n">
        <v>26</v>
      </c>
      <c r="F3133" s="24" t="n">
        <v>7</v>
      </c>
      <c r="G3133" s="29" t="n">
        <v>46406.82291666666</v>
      </c>
      <c r="H3133" s="24" t="inlineStr">
        <is>
          <t>Fleetwood</t>
        </is>
      </c>
      <c r="I3133" s="24" t="inlineStr">
        <is>
          <t>A</t>
        </is>
      </c>
      <c r="J3133" s="24" t="inlineStr">
        <is>
          <t>E3-Fleetwoo-Cheltenh</t>
        </is>
      </c>
      <c r="K3133" s="24" t="n">
        <v>18</v>
      </c>
      <c r="L3133" s="11">
        <f>IF(INDEX(Matches!$X:$X,AA3133)=0,"",IF(I3133="H",INDEX(Matches!$H:$H,AA3133),INDEX(Matches!$I:$I,AA3133)))</f>
        <v/>
      </c>
      <c r="M3133" s="11">
        <f>IF(INDEX(Matches!$X:$X,AA3133)=0,"",IF(I3133="H",INDEX(Matches!$I:$I,AA3133),INDEX(Matches!$H:$H,AA3133)))</f>
        <v/>
      </c>
      <c r="N3133" s="11">
        <f>IF(L3133="","",IF(L3133&gt;M3133,"W",IF(L3133=M3133,"D","L")))</f>
        <v/>
      </c>
      <c r="O3133" s="11">
        <f>IF(L3133="","",IF(L3133&gt;M3133,3,IF(L3133=M3133,1,0)))</f>
        <v/>
      </c>
      <c r="P3133" s="31">
        <f>IF(I3133="H",INDEX(Matches!$L:$L,AA3133),INDEX(Matches!$N:$N,AA3133))</f>
        <v/>
      </c>
      <c r="Q3133" s="31">
        <f>INDEX(Matches!$M:$M,AA3133)</f>
        <v/>
      </c>
      <c r="R3133" s="31">
        <f>IF(I3133="H",INDEX(Matches!$N:$N,AA3133),INDEX(Matches!$L:$L,AA3133))</f>
        <v/>
      </c>
      <c r="S3133" s="33">
        <f>IF(I3133="H",INDEX(Matches!$O:$O,AA3133),INDEX(Matches!$P:$P,AA3133))</f>
        <v/>
      </c>
      <c r="T3133" s="33">
        <f>IF(INDEX(Matches!$J:$J,AA3133)="","",IF(I3133="H",INDEX(Matches!$J:$J,AA3133),INDEX(Matches!$K:$K,AA3133)))</f>
        <v/>
      </c>
      <c r="U3133" s="33">
        <f>IF(INDEX(Matches!$K:$K,AA3133)="","",IF(I3133="H",INDEX(Matches!$K:$K,AA3133),INDEX(Matches!$J:$J,AA3133)))</f>
        <v/>
      </c>
      <c r="V3133" s="30">
        <f>IF(T3133="","",T3133-U3133)</f>
        <v/>
      </c>
      <c r="W3133" s="33">
        <f>IF(I3133="H",INDEX(Matches!$T:$T,AA3133),INDEX(Matches!$U:$U,AA3133))</f>
        <v/>
      </c>
      <c r="X3133" s="11">
        <f>INDEX(Matches!$X:$X,AA3133)</f>
        <v/>
      </c>
      <c r="Y3133" s="30">
        <f>IF(O3133="","",O3133-S3133)</f>
        <v/>
      </c>
      <c r="Z3133" s="30">
        <f>IF(W3133="","",W3133-S3133)</f>
        <v/>
      </c>
      <c r="AA3133" s="24">
        <f>MATCH(J3133,Matches!$A:$A,0)</f>
        <v/>
      </c>
      <c r="AB3133" s="33" t="n"/>
      <c r="AC3133" s="33" t="n">
        <v>1.128880071021424</v>
      </c>
      <c r="AD3133" s="24" t="n"/>
      <c r="AE3133" s="24" t="n">
        <v>7</v>
      </c>
      <c r="AF3133" s="33" t="n"/>
      <c r="AG3133" s="33" t="n"/>
    </row>
    <row r="3134">
      <c r="A3134" s="24" t="inlineStr">
        <is>
          <t>Cheltenham|27</t>
        </is>
      </c>
      <c r="B3134" s="24" t="inlineStr">
        <is>
          <t>E3</t>
        </is>
      </c>
      <c r="C3134" s="24" t="inlineStr">
        <is>
          <t>League Two</t>
        </is>
      </c>
      <c r="D3134" s="24" t="inlineStr">
        <is>
          <t>Cheltenham</t>
        </is>
      </c>
      <c r="E3134" s="24" t="n">
        <v>27</v>
      </c>
      <c r="F3134" s="24" t="n">
        <v>7</v>
      </c>
      <c r="G3134" s="29" t="n">
        <v>46410.625</v>
      </c>
      <c r="H3134" s="24" t="inlineStr">
        <is>
          <t>Newport</t>
        </is>
      </c>
      <c r="I3134" s="24" t="inlineStr">
        <is>
          <t>A</t>
        </is>
      </c>
      <c r="J3134" s="24" t="inlineStr">
        <is>
          <t>E3-Newport-Cheltenh</t>
        </is>
      </c>
      <c r="K3134" s="24" t="n">
        <v>24</v>
      </c>
      <c r="L3134" s="11">
        <f>IF(INDEX(Matches!$X:$X,AA3134)=0,"",IF(I3134="H",INDEX(Matches!$H:$H,AA3134),INDEX(Matches!$I:$I,AA3134)))</f>
        <v/>
      </c>
      <c r="M3134" s="11">
        <f>IF(INDEX(Matches!$X:$X,AA3134)=0,"",IF(I3134="H",INDEX(Matches!$I:$I,AA3134),INDEX(Matches!$H:$H,AA3134)))</f>
        <v/>
      </c>
      <c r="N3134" s="11">
        <f>IF(L3134="","",IF(L3134&gt;M3134,"W",IF(L3134=M3134,"D","L")))</f>
        <v/>
      </c>
      <c r="O3134" s="11">
        <f>IF(L3134="","",IF(L3134&gt;M3134,3,IF(L3134=M3134,1,0)))</f>
        <v/>
      </c>
      <c r="P3134" s="31">
        <f>IF(I3134="H",INDEX(Matches!$L:$L,AA3134),INDEX(Matches!$N:$N,AA3134))</f>
        <v/>
      </c>
      <c r="Q3134" s="31">
        <f>INDEX(Matches!$M:$M,AA3134)</f>
        <v/>
      </c>
      <c r="R3134" s="31">
        <f>IF(I3134="H",INDEX(Matches!$N:$N,AA3134),INDEX(Matches!$L:$L,AA3134))</f>
        <v/>
      </c>
      <c r="S3134" s="33">
        <f>IF(I3134="H",INDEX(Matches!$O:$O,AA3134),INDEX(Matches!$P:$P,AA3134))</f>
        <v/>
      </c>
      <c r="T3134" s="33">
        <f>IF(INDEX(Matches!$J:$J,AA3134)="","",IF(I3134="H",INDEX(Matches!$J:$J,AA3134),INDEX(Matches!$K:$K,AA3134)))</f>
        <v/>
      </c>
      <c r="U3134" s="33">
        <f>IF(INDEX(Matches!$K:$K,AA3134)="","",IF(I3134="H",INDEX(Matches!$K:$K,AA3134),INDEX(Matches!$J:$J,AA3134)))</f>
        <v/>
      </c>
      <c r="V3134" s="30">
        <f>IF(T3134="","",T3134-U3134)</f>
        <v/>
      </c>
      <c r="W3134" s="33">
        <f>IF(I3134="H",INDEX(Matches!$T:$T,AA3134),INDEX(Matches!$U:$U,AA3134))</f>
        <v/>
      </c>
      <c r="X3134" s="11">
        <f>INDEX(Matches!$X:$X,AA3134)</f>
        <v/>
      </c>
      <c r="Y3134" s="30">
        <f>IF(O3134="","",O3134-S3134)</f>
        <v/>
      </c>
      <c r="Z3134" s="30">
        <f>IF(W3134="","",W3134-S3134)</f>
        <v/>
      </c>
      <c r="AA3134" s="24">
        <f>MATCH(J3134,Matches!$A:$A,0)</f>
        <v/>
      </c>
      <c r="AB3134" s="33" t="n"/>
      <c r="AC3134" s="33" t="n">
        <v>1.253715526254511</v>
      </c>
      <c r="AD3134" s="24" t="n"/>
      <c r="AE3134" s="24" t="n">
        <v>7</v>
      </c>
      <c r="AF3134" s="33" t="n"/>
      <c r="AG3134" s="33" t="n"/>
    </row>
    <row r="3135">
      <c r="A3135" s="24" t="inlineStr">
        <is>
          <t>Cheltenham|28</t>
        </is>
      </c>
      <c r="B3135" s="24" t="inlineStr">
        <is>
          <t>E3</t>
        </is>
      </c>
      <c r="C3135" s="24" t="inlineStr">
        <is>
          <t>League Two</t>
        </is>
      </c>
      <c r="D3135" s="24" t="inlineStr">
        <is>
          <t>Cheltenham</t>
        </is>
      </c>
      <c r="E3135" s="24" t="n">
        <v>28</v>
      </c>
      <c r="F3135" s="24" t="n">
        <v>7</v>
      </c>
      <c r="G3135" s="29" t="n">
        <v>46417.625</v>
      </c>
      <c r="H3135" s="24" t="inlineStr">
        <is>
          <t>Tranmere</t>
        </is>
      </c>
      <c r="I3135" s="24" t="inlineStr">
        <is>
          <t>H</t>
        </is>
      </c>
      <c r="J3135" s="24" t="inlineStr">
        <is>
          <t>E3-Cheltenh-Tranmere</t>
        </is>
      </c>
      <c r="K3135" s="24" t="n">
        <v>19</v>
      </c>
      <c r="L3135" s="11">
        <f>IF(INDEX(Matches!$X:$X,AA3135)=0,"",IF(I3135="H",INDEX(Matches!$H:$H,AA3135),INDEX(Matches!$I:$I,AA3135)))</f>
        <v/>
      </c>
      <c r="M3135" s="11">
        <f>IF(INDEX(Matches!$X:$X,AA3135)=0,"",IF(I3135="H",INDEX(Matches!$I:$I,AA3135),INDEX(Matches!$H:$H,AA3135)))</f>
        <v/>
      </c>
      <c r="N3135" s="11">
        <f>IF(L3135="","",IF(L3135&gt;M3135,"W",IF(L3135=M3135,"D","L")))</f>
        <v/>
      </c>
      <c r="O3135" s="11">
        <f>IF(L3135="","",IF(L3135&gt;M3135,3,IF(L3135=M3135,1,0)))</f>
        <v/>
      </c>
      <c r="P3135" s="31">
        <f>IF(I3135="H",INDEX(Matches!$L:$L,AA3135),INDEX(Matches!$N:$N,AA3135))</f>
        <v/>
      </c>
      <c r="Q3135" s="31">
        <f>INDEX(Matches!$M:$M,AA3135)</f>
        <v/>
      </c>
      <c r="R3135" s="31">
        <f>IF(I3135="H",INDEX(Matches!$N:$N,AA3135),INDEX(Matches!$L:$L,AA3135))</f>
        <v/>
      </c>
      <c r="S3135" s="33">
        <f>IF(I3135="H",INDEX(Matches!$O:$O,AA3135),INDEX(Matches!$P:$P,AA3135))</f>
        <v/>
      </c>
      <c r="T3135" s="33">
        <f>IF(INDEX(Matches!$J:$J,AA3135)="","",IF(I3135="H",INDEX(Matches!$J:$J,AA3135),INDEX(Matches!$K:$K,AA3135)))</f>
        <v/>
      </c>
      <c r="U3135" s="33">
        <f>IF(INDEX(Matches!$K:$K,AA3135)="","",IF(I3135="H",INDEX(Matches!$K:$K,AA3135),INDEX(Matches!$J:$J,AA3135)))</f>
        <v/>
      </c>
      <c r="V3135" s="30">
        <f>IF(T3135="","",T3135-U3135)</f>
        <v/>
      </c>
      <c r="W3135" s="33">
        <f>IF(I3135="H",INDEX(Matches!$T:$T,AA3135),INDEX(Matches!$U:$U,AA3135))</f>
        <v/>
      </c>
      <c r="X3135" s="11">
        <f>INDEX(Matches!$X:$X,AA3135)</f>
        <v/>
      </c>
      <c r="Y3135" s="30">
        <f>IF(O3135="","",O3135-S3135)</f>
        <v/>
      </c>
      <c r="Z3135" s="30">
        <f>IF(W3135="","",W3135-S3135)</f>
        <v/>
      </c>
      <c r="AA3135" s="24">
        <f>MATCH(J3135,Matches!$A:$A,0)</f>
        <v/>
      </c>
      <c r="AB3135" s="33" t="n"/>
      <c r="AC3135" s="33" t="n">
        <v>1.450057561767063</v>
      </c>
      <c r="AD3135" s="24" t="n"/>
      <c r="AE3135" s="24" t="n">
        <v>7</v>
      </c>
      <c r="AF3135" s="33" t="n"/>
      <c r="AG3135" s="33" t="n"/>
    </row>
    <row r="3136">
      <c r="A3136" s="24" t="inlineStr">
        <is>
          <t>Cheltenham|29</t>
        </is>
      </c>
      <c r="B3136" s="24" t="inlineStr">
        <is>
          <t>E3</t>
        </is>
      </c>
      <c r="C3136" s="24" t="inlineStr">
        <is>
          <t>League Two</t>
        </is>
      </c>
      <c r="D3136" s="24" t="inlineStr">
        <is>
          <t>Cheltenham</t>
        </is>
      </c>
      <c r="E3136" s="24" t="n">
        <v>29</v>
      </c>
      <c r="F3136" s="24" t="n">
        <v>8</v>
      </c>
      <c r="G3136" s="29" t="n">
        <v>46424.625</v>
      </c>
      <c r="H3136" s="24" t="inlineStr">
        <is>
          <t>Barnet</t>
        </is>
      </c>
      <c r="I3136" s="24" t="inlineStr">
        <is>
          <t>H</t>
        </is>
      </c>
      <c r="J3136" s="24" t="inlineStr">
        <is>
          <t>E3-Cheltenh-Barnet</t>
        </is>
      </c>
      <c r="K3136" s="24" t="n">
        <v>3</v>
      </c>
      <c r="L3136" s="11">
        <f>IF(INDEX(Matches!$X:$X,AA3136)=0,"",IF(I3136="H",INDEX(Matches!$H:$H,AA3136),INDEX(Matches!$I:$I,AA3136)))</f>
        <v/>
      </c>
      <c r="M3136" s="11">
        <f>IF(INDEX(Matches!$X:$X,AA3136)=0,"",IF(I3136="H",INDEX(Matches!$I:$I,AA3136),INDEX(Matches!$H:$H,AA3136)))</f>
        <v/>
      </c>
      <c r="N3136" s="11">
        <f>IF(L3136="","",IF(L3136&gt;M3136,"W",IF(L3136=M3136,"D","L")))</f>
        <v/>
      </c>
      <c r="O3136" s="11">
        <f>IF(L3136="","",IF(L3136&gt;M3136,3,IF(L3136=M3136,1,0)))</f>
        <v/>
      </c>
      <c r="P3136" s="31">
        <f>IF(I3136="H",INDEX(Matches!$L:$L,AA3136),INDEX(Matches!$N:$N,AA3136))</f>
        <v/>
      </c>
      <c r="Q3136" s="31">
        <f>INDEX(Matches!$M:$M,AA3136)</f>
        <v/>
      </c>
      <c r="R3136" s="31">
        <f>IF(I3136="H",INDEX(Matches!$N:$N,AA3136),INDEX(Matches!$L:$L,AA3136))</f>
        <v/>
      </c>
      <c r="S3136" s="33">
        <f>IF(I3136="H",INDEX(Matches!$O:$O,AA3136),INDEX(Matches!$P:$P,AA3136))</f>
        <v/>
      </c>
      <c r="T3136" s="33">
        <f>IF(INDEX(Matches!$J:$J,AA3136)="","",IF(I3136="H",INDEX(Matches!$J:$J,AA3136),INDEX(Matches!$K:$K,AA3136)))</f>
        <v/>
      </c>
      <c r="U3136" s="33">
        <f>IF(INDEX(Matches!$K:$K,AA3136)="","",IF(I3136="H",INDEX(Matches!$K:$K,AA3136),INDEX(Matches!$J:$J,AA3136)))</f>
        <v/>
      </c>
      <c r="V3136" s="30">
        <f>IF(T3136="","",T3136-U3136)</f>
        <v/>
      </c>
      <c r="W3136" s="33">
        <f>IF(I3136="H",INDEX(Matches!$T:$T,AA3136),INDEX(Matches!$U:$U,AA3136))</f>
        <v/>
      </c>
      <c r="X3136" s="11">
        <f>INDEX(Matches!$X:$X,AA3136)</f>
        <v/>
      </c>
      <c r="Y3136" s="30">
        <f>IF(O3136="","",O3136-S3136)</f>
        <v/>
      </c>
      <c r="Z3136" s="30">
        <f>IF(W3136="","",W3136-S3136)</f>
        <v/>
      </c>
      <c r="AA3136" s="24">
        <f>MATCH(J3136,Matches!$A:$A,0)</f>
        <v/>
      </c>
      <c r="AB3136" s="33" t="n"/>
      <c r="AC3136" s="33" t="n">
        <v>1.169736503487039</v>
      </c>
      <c r="AD3136" s="24" t="n"/>
      <c r="AE3136" s="24" t="n">
        <v>8</v>
      </c>
      <c r="AF3136" s="33" t="n"/>
      <c r="AG3136" s="33" t="n"/>
    </row>
    <row r="3137">
      <c r="A3137" s="24" t="inlineStr">
        <is>
          <t>Cheltenham|30</t>
        </is>
      </c>
      <c r="B3137" s="24" t="inlineStr">
        <is>
          <t>E3</t>
        </is>
      </c>
      <c r="C3137" s="24" t="inlineStr">
        <is>
          <t>League Two</t>
        </is>
      </c>
      <c r="D3137" s="24" t="inlineStr">
        <is>
          <t>Cheltenham</t>
        </is>
      </c>
      <c r="E3137" s="24" t="n">
        <v>30</v>
      </c>
      <c r="F3137" s="24" t="n">
        <v>8</v>
      </c>
      <c r="G3137" s="29" t="n">
        <v>46427.82291666666</v>
      </c>
      <c r="H3137" s="24" t="inlineStr">
        <is>
          <t>York</t>
        </is>
      </c>
      <c r="I3137" s="24" t="inlineStr">
        <is>
          <t>A</t>
        </is>
      </c>
      <c r="J3137" s="24" t="inlineStr">
        <is>
          <t>E3-York-Cheltenh</t>
        </is>
      </c>
      <c r="K3137" s="24" t="n">
        <v>7</v>
      </c>
      <c r="L3137" s="11">
        <f>IF(INDEX(Matches!$X:$X,AA3137)=0,"",IF(I3137="H",INDEX(Matches!$H:$H,AA3137),INDEX(Matches!$I:$I,AA3137)))</f>
        <v/>
      </c>
      <c r="M3137" s="11">
        <f>IF(INDEX(Matches!$X:$X,AA3137)=0,"",IF(I3137="H",INDEX(Matches!$I:$I,AA3137),INDEX(Matches!$H:$H,AA3137)))</f>
        <v/>
      </c>
      <c r="N3137" s="11">
        <f>IF(L3137="","",IF(L3137&gt;M3137,"W",IF(L3137=M3137,"D","L")))</f>
        <v/>
      </c>
      <c r="O3137" s="11">
        <f>IF(L3137="","",IF(L3137&gt;M3137,3,IF(L3137=M3137,1,0)))</f>
        <v/>
      </c>
      <c r="P3137" s="31">
        <f>IF(I3137="H",INDEX(Matches!$L:$L,AA3137),INDEX(Matches!$N:$N,AA3137))</f>
        <v/>
      </c>
      <c r="Q3137" s="31">
        <f>INDEX(Matches!$M:$M,AA3137)</f>
        <v/>
      </c>
      <c r="R3137" s="31">
        <f>IF(I3137="H",INDEX(Matches!$N:$N,AA3137),INDEX(Matches!$L:$L,AA3137))</f>
        <v/>
      </c>
      <c r="S3137" s="33">
        <f>IF(I3137="H",INDEX(Matches!$O:$O,AA3137),INDEX(Matches!$P:$P,AA3137))</f>
        <v/>
      </c>
      <c r="T3137" s="33">
        <f>IF(INDEX(Matches!$J:$J,AA3137)="","",IF(I3137="H",INDEX(Matches!$J:$J,AA3137),INDEX(Matches!$K:$K,AA3137)))</f>
        <v/>
      </c>
      <c r="U3137" s="33">
        <f>IF(INDEX(Matches!$K:$K,AA3137)="","",IF(I3137="H",INDEX(Matches!$K:$K,AA3137),INDEX(Matches!$J:$J,AA3137)))</f>
        <v/>
      </c>
      <c r="V3137" s="30">
        <f>IF(T3137="","",T3137-U3137)</f>
        <v/>
      </c>
      <c r="W3137" s="33">
        <f>IF(I3137="H",INDEX(Matches!$T:$T,AA3137),INDEX(Matches!$U:$U,AA3137))</f>
        <v/>
      </c>
      <c r="X3137" s="11">
        <f>INDEX(Matches!$X:$X,AA3137)</f>
        <v/>
      </c>
      <c r="Y3137" s="30">
        <f>IF(O3137="","",O3137-S3137)</f>
        <v/>
      </c>
      <c r="Z3137" s="30">
        <f>IF(W3137="","",W3137-S3137)</f>
        <v/>
      </c>
      <c r="AA3137" s="24">
        <f>MATCH(J3137,Matches!$A:$A,0)</f>
        <v/>
      </c>
      <c r="AB3137" s="33" t="n"/>
      <c r="AC3137" s="33" t="n">
        <v>0.9063425599109212</v>
      </c>
      <c r="AD3137" s="24" t="n"/>
      <c r="AE3137" s="24" t="n">
        <v>8</v>
      </c>
      <c r="AF3137" s="33" t="n"/>
      <c r="AG3137" s="33" t="n"/>
    </row>
    <row r="3138">
      <c r="A3138" s="24" t="inlineStr">
        <is>
          <t>Cheltenham|31</t>
        </is>
      </c>
      <c r="B3138" s="24" t="inlineStr">
        <is>
          <t>E3</t>
        </is>
      </c>
      <c r="C3138" s="24" t="inlineStr">
        <is>
          <t>League Two</t>
        </is>
      </c>
      <c r="D3138" s="24" t="inlineStr">
        <is>
          <t>Cheltenham</t>
        </is>
      </c>
      <c r="E3138" s="24" t="n">
        <v>31</v>
      </c>
      <c r="F3138" s="24" t="n">
        <v>8</v>
      </c>
      <c r="G3138" s="29" t="n">
        <v>46431.625</v>
      </c>
      <c r="H3138" s="24" t="inlineStr">
        <is>
          <t>Grimsby</t>
        </is>
      </c>
      <c r="I3138" s="24" t="inlineStr">
        <is>
          <t>A</t>
        </is>
      </c>
      <c r="J3138" s="24" t="inlineStr">
        <is>
          <t>E3-Grimsby-Cheltenh</t>
        </is>
      </c>
      <c r="K3138" s="24" t="n">
        <v>4</v>
      </c>
      <c r="L3138" s="11">
        <f>IF(INDEX(Matches!$X:$X,AA3138)=0,"",IF(I3138="H",INDEX(Matches!$H:$H,AA3138),INDEX(Matches!$I:$I,AA3138)))</f>
        <v/>
      </c>
      <c r="M3138" s="11">
        <f>IF(INDEX(Matches!$X:$X,AA3138)=0,"",IF(I3138="H",INDEX(Matches!$I:$I,AA3138),INDEX(Matches!$H:$H,AA3138)))</f>
        <v/>
      </c>
      <c r="N3138" s="11">
        <f>IF(L3138="","",IF(L3138&gt;M3138,"W",IF(L3138=M3138,"D","L")))</f>
        <v/>
      </c>
      <c r="O3138" s="11">
        <f>IF(L3138="","",IF(L3138&gt;M3138,3,IF(L3138=M3138,1,0)))</f>
        <v/>
      </c>
      <c r="P3138" s="31">
        <f>IF(I3138="H",INDEX(Matches!$L:$L,AA3138),INDEX(Matches!$N:$N,AA3138))</f>
        <v/>
      </c>
      <c r="Q3138" s="31">
        <f>INDEX(Matches!$M:$M,AA3138)</f>
        <v/>
      </c>
      <c r="R3138" s="31">
        <f>IF(I3138="H",INDEX(Matches!$N:$N,AA3138),INDEX(Matches!$L:$L,AA3138))</f>
        <v/>
      </c>
      <c r="S3138" s="33">
        <f>IF(I3138="H",INDEX(Matches!$O:$O,AA3138),INDEX(Matches!$P:$P,AA3138))</f>
        <v/>
      </c>
      <c r="T3138" s="33">
        <f>IF(INDEX(Matches!$J:$J,AA3138)="","",IF(I3138="H",INDEX(Matches!$J:$J,AA3138),INDEX(Matches!$K:$K,AA3138)))</f>
        <v/>
      </c>
      <c r="U3138" s="33">
        <f>IF(INDEX(Matches!$K:$K,AA3138)="","",IF(I3138="H",INDEX(Matches!$K:$K,AA3138),INDEX(Matches!$J:$J,AA3138)))</f>
        <v/>
      </c>
      <c r="V3138" s="30">
        <f>IF(T3138="","",T3138-U3138)</f>
        <v/>
      </c>
      <c r="W3138" s="33">
        <f>IF(I3138="H",INDEX(Matches!$T:$T,AA3138),INDEX(Matches!$U:$U,AA3138))</f>
        <v/>
      </c>
      <c r="X3138" s="11">
        <f>INDEX(Matches!$X:$X,AA3138)</f>
        <v/>
      </c>
      <c r="Y3138" s="30">
        <f>IF(O3138="","",O3138-S3138)</f>
        <v/>
      </c>
      <c r="Z3138" s="30">
        <f>IF(W3138="","",W3138-S3138)</f>
        <v/>
      </c>
      <c r="AA3138" s="24">
        <f>MATCH(J3138,Matches!$A:$A,0)</f>
        <v/>
      </c>
      <c r="AB3138" s="33" t="n"/>
      <c r="AC3138" s="33" t="n">
        <v>0.9166903896521464</v>
      </c>
      <c r="AD3138" s="24" t="n"/>
      <c r="AE3138" s="24" t="n">
        <v>8</v>
      </c>
      <c r="AF3138" s="33" t="n"/>
      <c r="AG3138" s="33" t="n"/>
    </row>
    <row r="3139">
      <c r="A3139" s="24" t="inlineStr">
        <is>
          <t>Cheltenham|32</t>
        </is>
      </c>
      <c r="B3139" s="24" t="inlineStr">
        <is>
          <t>E3</t>
        </is>
      </c>
      <c r="C3139" s="24" t="inlineStr">
        <is>
          <t>League Two</t>
        </is>
      </c>
      <c r="D3139" s="24" t="inlineStr">
        <is>
          <t>Cheltenham</t>
        </is>
      </c>
      <c r="E3139" s="24" t="n">
        <v>32</v>
      </c>
      <c r="F3139" s="24" t="n">
        <v>8</v>
      </c>
      <c r="G3139" s="29" t="n">
        <v>46438.625</v>
      </c>
      <c r="H3139" s="24" t="inlineStr">
        <is>
          <t>Crawley</t>
        </is>
      </c>
      <c r="I3139" s="24" t="inlineStr">
        <is>
          <t>H</t>
        </is>
      </c>
      <c r="J3139" s="24" t="inlineStr">
        <is>
          <t>E3-Cheltenh-Crawley</t>
        </is>
      </c>
      <c r="K3139" s="24" t="n">
        <v>21</v>
      </c>
      <c r="L3139" s="11">
        <f>IF(INDEX(Matches!$X:$X,AA3139)=0,"",IF(I3139="H",INDEX(Matches!$H:$H,AA3139),INDEX(Matches!$I:$I,AA3139)))</f>
        <v/>
      </c>
      <c r="M3139" s="11">
        <f>IF(INDEX(Matches!$X:$X,AA3139)=0,"",IF(I3139="H",INDEX(Matches!$I:$I,AA3139),INDEX(Matches!$H:$H,AA3139)))</f>
        <v/>
      </c>
      <c r="N3139" s="11">
        <f>IF(L3139="","",IF(L3139&gt;M3139,"W",IF(L3139=M3139,"D","L")))</f>
        <v/>
      </c>
      <c r="O3139" s="11">
        <f>IF(L3139="","",IF(L3139&gt;M3139,3,IF(L3139=M3139,1,0)))</f>
        <v/>
      </c>
      <c r="P3139" s="31">
        <f>IF(I3139="H",INDEX(Matches!$L:$L,AA3139),INDEX(Matches!$N:$N,AA3139))</f>
        <v/>
      </c>
      <c r="Q3139" s="31">
        <f>INDEX(Matches!$M:$M,AA3139)</f>
        <v/>
      </c>
      <c r="R3139" s="31">
        <f>IF(I3139="H",INDEX(Matches!$N:$N,AA3139),INDEX(Matches!$L:$L,AA3139))</f>
        <v/>
      </c>
      <c r="S3139" s="33">
        <f>IF(I3139="H",INDEX(Matches!$O:$O,AA3139),INDEX(Matches!$P:$P,AA3139))</f>
        <v/>
      </c>
      <c r="T3139" s="33">
        <f>IF(INDEX(Matches!$J:$J,AA3139)="","",IF(I3139="H",INDEX(Matches!$J:$J,AA3139),INDEX(Matches!$K:$K,AA3139)))</f>
        <v/>
      </c>
      <c r="U3139" s="33">
        <f>IF(INDEX(Matches!$K:$K,AA3139)="","",IF(I3139="H",INDEX(Matches!$K:$K,AA3139),INDEX(Matches!$J:$J,AA3139)))</f>
        <v/>
      </c>
      <c r="V3139" s="30">
        <f>IF(T3139="","",T3139-U3139)</f>
        <v/>
      </c>
      <c r="W3139" s="33">
        <f>IF(I3139="H",INDEX(Matches!$T:$T,AA3139),INDEX(Matches!$U:$U,AA3139))</f>
        <v/>
      </c>
      <c r="X3139" s="11">
        <f>INDEX(Matches!$X:$X,AA3139)</f>
        <v/>
      </c>
      <c r="Y3139" s="30">
        <f>IF(O3139="","",O3139-S3139)</f>
        <v/>
      </c>
      <c r="Z3139" s="30">
        <f>IF(W3139="","",W3139-S3139)</f>
        <v/>
      </c>
      <c r="AA3139" s="24">
        <f>MATCH(J3139,Matches!$A:$A,0)</f>
        <v/>
      </c>
      <c r="AB3139" s="33" t="n"/>
      <c r="AC3139" s="33" t="n">
        <v>1.481145821258882</v>
      </c>
      <c r="AD3139" s="24" t="n"/>
      <c r="AE3139" s="24" t="n">
        <v>8</v>
      </c>
      <c r="AF3139" s="33" t="n"/>
      <c r="AG3139" s="33" t="n"/>
    </row>
    <row r="3140">
      <c r="A3140" s="24" t="inlineStr">
        <is>
          <t>Cheltenham|33</t>
        </is>
      </c>
      <c r="B3140" s="24" t="inlineStr">
        <is>
          <t>E3</t>
        </is>
      </c>
      <c r="C3140" s="24" t="inlineStr">
        <is>
          <t>League Two</t>
        </is>
      </c>
      <c r="D3140" s="24" t="inlineStr">
        <is>
          <t>Cheltenham</t>
        </is>
      </c>
      <c r="E3140" s="24" t="n">
        <v>33</v>
      </c>
      <c r="F3140" s="24" t="n">
        <v>9</v>
      </c>
      <c r="G3140" s="29" t="n">
        <v>46445.625</v>
      </c>
      <c r="H3140" s="24" t="inlineStr">
        <is>
          <t>Exeter</t>
        </is>
      </c>
      <c r="I3140" s="24" t="inlineStr">
        <is>
          <t>H</t>
        </is>
      </c>
      <c r="J3140" s="24" t="inlineStr">
        <is>
          <t>E3-Cheltenh-Exeter</t>
        </is>
      </c>
      <c r="K3140" s="24" t="n">
        <v>17</v>
      </c>
      <c r="L3140" s="11">
        <f>IF(INDEX(Matches!$X:$X,AA3140)=0,"",IF(I3140="H",INDEX(Matches!$H:$H,AA3140),INDEX(Matches!$I:$I,AA3140)))</f>
        <v/>
      </c>
      <c r="M3140" s="11">
        <f>IF(INDEX(Matches!$X:$X,AA3140)=0,"",IF(I3140="H",INDEX(Matches!$I:$I,AA3140),INDEX(Matches!$H:$H,AA3140)))</f>
        <v/>
      </c>
      <c r="N3140" s="11">
        <f>IF(L3140="","",IF(L3140&gt;M3140,"W",IF(L3140=M3140,"D","L")))</f>
        <v/>
      </c>
      <c r="O3140" s="11">
        <f>IF(L3140="","",IF(L3140&gt;M3140,3,IF(L3140=M3140,1,0)))</f>
        <v/>
      </c>
      <c r="P3140" s="31">
        <f>IF(I3140="H",INDEX(Matches!$L:$L,AA3140),INDEX(Matches!$N:$N,AA3140))</f>
        <v/>
      </c>
      <c r="Q3140" s="31">
        <f>INDEX(Matches!$M:$M,AA3140)</f>
        <v/>
      </c>
      <c r="R3140" s="31">
        <f>IF(I3140="H",INDEX(Matches!$N:$N,AA3140),INDEX(Matches!$L:$L,AA3140))</f>
        <v/>
      </c>
      <c r="S3140" s="33">
        <f>IF(I3140="H",INDEX(Matches!$O:$O,AA3140),INDEX(Matches!$P:$P,AA3140))</f>
        <v/>
      </c>
      <c r="T3140" s="33">
        <f>IF(INDEX(Matches!$J:$J,AA3140)="","",IF(I3140="H",INDEX(Matches!$J:$J,AA3140),INDEX(Matches!$K:$K,AA3140)))</f>
        <v/>
      </c>
      <c r="U3140" s="33">
        <f>IF(INDEX(Matches!$K:$K,AA3140)="","",IF(I3140="H",INDEX(Matches!$K:$K,AA3140),INDEX(Matches!$J:$J,AA3140)))</f>
        <v/>
      </c>
      <c r="V3140" s="30">
        <f>IF(T3140="","",T3140-U3140)</f>
        <v/>
      </c>
      <c r="W3140" s="33">
        <f>IF(I3140="H",INDEX(Matches!$T:$T,AA3140),INDEX(Matches!$U:$U,AA3140))</f>
        <v/>
      </c>
      <c r="X3140" s="11">
        <f>INDEX(Matches!$X:$X,AA3140)</f>
        <v/>
      </c>
      <c r="Y3140" s="30">
        <f>IF(O3140="","",O3140-S3140)</f>
        <v/>
      </c>
      <c r="Z3140" s="30">
        <f>IF(W3140="","",W3140-S3140)</f>
        <v/>
      </c>
      <c r="AA3140" s="24">
        <f>MATCH(J3140,Matches!$A:$A,0)</f>
        <v/>
      </c>
      <c r="AB3140" s="33" t="n"/>
      <c r="AC3140" s="33" t="n">
        <v>1.398951545155067</v>
      </c>
      <c r="AD3140" s="24" t="n"/>
      <c r="AE3140" s="24" t="n">
        <v>9</v>
      </c>
      <c r="AF3140" s="33" t="n"/>
      <c r="AG3140" s="33" t="n"/>
    </row>
    <row r="3141">
      <c r="A3141" s="24" t="inlineStr">
        <is>
          <t>Cheltenham|34</t>
        </is>
      </c>
      <c r="B3141" s="24" t="inlineStr">
        <is>
          <t>E3</t>
        </is>
      </c>
      <c r="C3141" s="24" t="inlineStr">
        <is>
          <t>League Two</t>
        </is>
      </c>
      <c r="D3141" s="24" t="inlineStr">
        <is>
          <t>Cheltenham</t>
        </is>
      </c>
      <c r="E3141" s="24" t="n">
        <v>34</v>
      </c>
      <c r="F3141" s="24" t="n">
        <v>9</v>
      </c>
      <c r="G3141" s="29" t="n">
        <v>46452.625</v>
      </c>
      <c r="H3141" s="24" t="inlineStr">
        <is>
          <t>Rotherham</t>
        </is>
      </c>
      <c r="I3141" s="24" t="inlineStr">
        <is>
          <t>A</t>
        </is>
      </c>
      <c r="J3141" s="24" t="inlineStr">
        <is>
          <t>E3-Rotherha-Cheltenh</t>
        </is>
      </c>
      <c r="K3141" s="24" t="n">
        <v>9</v>
      </c>
      <c r="L3141" s="11">
        <f>IF(INDEX(Matches!$X:$X,AA3141)=0,"",IF(I3141="H",INDEX(Matches!$H:$H,AA3141),INDEX(Matches!$I:$I,AA3141)))</f>
        <v/>
      </c>
      <c r="M3141" s="11">
        <f>IF(INDEX(Matches!$X:$X,AA3141)=0,"",IF(I3141="H",INDEX(Matches!$I:$I,AA3141),INDEX(Matches!$H:$H,AA3141)))</f>
        <v/>
      </c>
      <c r="N3141" s="11">
        <f>IF(L3141="","",IF(L3141&gt;M3141,"W",IF(L3141=M3141,"D","L")))</f>
        <v/>
      </c>
      <c r="O3141" s="11">
        <f>IF(L3141="","",IF(L3141&gt;M3141,3,IF(L3141=M3141,1,0)))</f>
        <v/>
      </c>
      <c r="P3141" s="31">
        <f>IF(I3141="H",INDEX(Matches!$L:$L,AA3141),INDEX(Matches!$N:$N,AA3141))</f>
        <v/>
      </c>
      <c r="Q3141" s="31">
        <f>INDEX(Matches!$M:$M,AA3141)</f>
        <v/>
      </c>
      <c r="R3141" s="31">
        <f>IF(I3141="H",INDEX(Matches!$N:$N,AA3141),INDEX(Matches!$L:$L,AA3141))</f>
        <v/>
      </c>
      <c r="S3141" s="33">
        <f>IF(I3141="H",INDEX(Matches!$O:$O,AA3141),INDEX(Matches!$P:$P,AA3141))</f>
        <v/>
      </c>
      <c r="T3141" s="33">
        <f>IF(INDEX(Matches!$J:$J,AA3141)="","",IF(I3141="H",INDEX(Matches!$J:$J,AA3141),INDEX(Matches!$K:$K,AA3141)))</f>
        <v/>
      </c>
      <c r="U3141" s="33">
        <f>IF(INDEX(Matches!$K:$K,AA3141)="","",IF(I3141="H",INDEX(Matches!$K:$K,AA3141),INDEX(Matches!$J:$J,AA3141)))</f>
        <v/>
      </c>
      <c r="V3141" s="30">
        <f>IF(T3141="","",T3141-U3141)</f>
        <v/>
      </c>
      <c r="W3141" s="33">
        <f>IF(I3141="H",INDEX(Matches!$T:$T,AA3141),INDEX(Matches!$U:$U,AA3141))</f>
        <v/>
      </c>
      <c r="X3141" s="11">
        <f>INDEX(Matches!$X:$X,AA3141)</f>
        <v/>
      </c>
      <c r="Y3141" s="30">
        <f>IF(O3141="","",O3141-S3141)</f>
        <v/>
      </c>
      <c r="Z3141" s="30">
        <f>IF(W3141="","",W3141-S3141)</f>
        <v/>
      </c>
      <c r="AA3141" s="24">
        <f>MATCH(J3141,Matches!$A:$A,0)</f>
        <v/>
      </c>
      <c r="AB3141" s="33" t="n"/>
      <c r="AC3141" s="33" t="n">
        <v>0.9824586619180342</v>
      </c>
      <c r="AD3141" s="24" t="n"/>
      <c r="AE3141" s="24" t="n">
        <v>9</v>
      </c>
      <c r="AF3141" s="33" t="n"/>
      <c r="AG3141" s="33" t="n"/>
    </row>
    <row r="3142">
      <c r="A3142" s="24" t="inlineStr">
        <is>
          <t>Cheltenham|35</t>
        </is>
      </c>
      <c r="B3142" s="24" t="inlineStr">
        <is>
          <t>E3</t>
        </is>
      </c>
      <c r="C3142" s="24" t="inlineStr">
        <is>
          <t>League Two</t>
        </is>
      </c>
      <c r="D3142" s="24" t="inlineStr">
        <is>
          <t>Cheltenham</t>
        </is>
      </c>
      <c r="E3142" s="24" t="n">
        <v>35</v>
      </c>
      <c r="F3142" s="24" t="n">
        <v>9</v>
      </c>
      <c r="G3142" s="29" t="n">
        <v>46459.625</v>
      </c>
      <c r="H3142" s="24" t="inlineStr">
        <is>
          <t>Swindon</t>
        </is>
      </c>
      <c r="I3142" s="24" t="inlineStr">
        <is>
          <t>H</t>
        </is>
      </c>
      <c r="J3142" s="24" t="inlineStr">
        <is>
          <t>E3-Cheltenh-Swindon</t>
        </is>
      </c>
      <c r="K3142" s="24" t="n">
        <v>10</v>
      </c>
      <c r="L3142" s="11">
        <f>IF(INDEX(Matches!$X:$X,AA3142)=0,"",IF(I3142="H",INDEX(Matches!$H:$H,AA3142),INDEX(Matches!$I:$I,AA3142)))</f>
        <v/>
      </c>
      <c r="M3142" s="11">
        <f>IF(INDEX(Matches!$X:$X,AA3142)=0,"",IF(I3142="H",INDEX(Matches!$I:$I,AA3142),INDEX(Matches!$H:$H,AA3142)))</f>
        <v/>
      </c>
      <c r="N3142" s="11">
        <f>IF(L3142="","",IF(L3142&gt;M3142,"W",IF(L3142=M3142,"D","L")))</f>
        <v/>
      </c>
      <c r="O3142" s="11">
        <f>IF(L3142="","",IF(L3142&gt;M3142,3,IF(L3142=M3142,1,0)))</f>
        <v/>
      </c>
      <c r="P3142" s="31">
        <f>IF(I3142="H",INDEX(Matches!$L:$L,AA3142),INDEX(Matches!$N:$N,AA3142))</f>
        <v/>
      </c>
      <c r="Q3142" s="31">
        <f>INDEX(Matches!$M:$M,AA3142)</f>
        <v/>
      </c>
      <c r="R3142" s="31">
        <f>IF(I3142="H",INDEX(Matches!$N:$N,AA3142),INDEX(Matches!$L:$L,AA3142))</f>
        <v/>
      </c>
      <c r="S3142" s="33">
        <f>IF(I3142="H",INDEX(Matches!$O:$O,AA3142),INDEX(Matches!$P:$P,AA3142))</f>
        <v/>
      </c>
      <c r="T3142" s="33">
        <f>IF(INDEX(Matches!$J:$J,AA3142)="","",IF(I3142="H",INDEX(Matches!$J:$J,AA3142),INDEX(Matches!$K:$K,AA3142)))</f>
        <v/>
      </c>
      <c r="U3142" s="33">
        <f>IF(INDEX(Matches!$K:$K,AA3142)="","",IF(I3142="H",INDEX(Matches!$K:$K,AA3142),INDEX(Matches!$J:$J,AA3142)))</f>
        <v/>
      </c>
      <c r="V3142" s="30">
        <f>IF(T3142="","",T3142-U3142)</f>
        <v/>
      </c>
      <c r="W3142" s="33">
        <f>IF(I3142="H",INDEX(Matches!$T:$T,AA3142),INDEX(Matches!$U:$U,AA3142))</f>
        <v/>
      </c>
      <c r="X3142" s="11">
        <f>INDEX(Matches!$X:$X,AA3142)</f>
        <v/>
      </c>
      <c r="Y3142" s="30">
        <f>IF(O3142="","",O3142-S3142)</f>
        <v/>
      </c>
      <c r="Z3142" s="30">
        <f>IF(W3142="","",W3142-S3142)</f>
        <v/>
      </c>
      <c r="AA3142" s="24">
        <f>MATCH(J3142,Matches!$A:$A,0)</f>
        <v/>
      </c>
      <c r="AB3142" s="33" t="n"/>
      <c r="AC3142" s="33" t="n">
        <v>1.369373956545504</v>
      </c>
      <c r="AD3142" s="24" t="n"/>
      <c r="AE3142" s="24" t="n">
        <v>9</v>
      </c>
      <c r="AF3142" s="33" t="n"/>
      <c r="AG3142" s="33" t="n"/>
    </row>
    <row r="3143">
      <c r="A3143" s="24" t="inlineStr">
        <is>
          <t>Cheltenham|36</t>
        </is>
      </c>
      <c r="B3143" s="24" t="inlineStr">
        <is>
          <t>E3</t>
        </is>
      </c>
      <c r="C3143" s="24" t="inlineStr">
        <is>
          <t>League Two</t>
        </is>
      </c>
      <c r="D3143" s="24" t="inlineStr">
        <is>
          <t>Cheltenham</t>
        </is>
      </c>
      <c r="E3143" s="24" t="n">
        <v>36</v>
      </c>
      <c r="F3143" s="24" t="n">
        <v>9</v>
      </c>
      <c r="G3143" s="29" t="n">
        <v>46466.625</v>
      </c>
      <c r="H3143" s="24" t="inlineStr">
        <is>
          <t>Bristol Rovers</t>
        </is>
      </c>
      <c r="I3143" s="24" t="inlineStr">
        <is>
          <t>A</t>
        </is>
      </c>
      <c r="J3143" s="24" t="inlineStr">
        <is>
          <t>E3-BristolR-Cheltenh</t>
        </is>
      </c>
      <c r="K3143" s="24" t="n">
        <v>2</v>
      </c>
      <c r="L3143" s="11">
        <f>IF(INDEX(Matches!$X:$X,AA3143)=0,"",IF(I3143="H",INDEX(Matches!$H:$H,AA3143),INDEX(Matches!$I:$I,AA3143)))</f>
        <v/>
      </c>
      <c r="M3143" s="11">
        <f>IF(INDEX(Matches!$X:$X,AA3143)=0,"",IF(I3143="H",INDEX(Matches!$I:$I,AA3143),INDEX(Matches!$H:$H,AA3143)))</f>
        <v/>
      </c>
      <c r="N3143" s="11">
        <f>IF(L3143="","",IF(L3143&gt;M3143,"W",IF(L3143=M3143,"D","L")))</f>
        <v/>
      </c>
      <c r="O3143" s="11">
        <f>IF(L3143="","",IF(L3143&gt;M3143,3,IF(L3143=M3143,1,0)))</f>
        <v/>
      </c>
      <c r="P3143" s="31">
        <f>IF(I3143="H",INDEX(Matches!$L:$L,AA3143),INDEX(Matches!$N:$N,AA3143))</f>
        <v/>
      </c>
      <c r="Q3143" s="31">
        <f>INDEX(Matches!$M:$M,AA3143)</f>
        <v/>
      </c>
      <c r="R3143" s="31">
        <f>IF(I3143="H",INDEX(Matches!$N:$N,AA3143),INDEX(Matches!$L:$L,AA3143))</f>
        <v/>
      </c>
      <c r="S3143" s="33">
        <f>IF(I3143="H",INDEX(Matches!$O:$O,AA3143),INDEX(Matches!$P:$P,AA3143))</f>
        <v/>
      </c>
      <c r="T3143" s="33">
        <f>IF(INDEX(Matches!$J:$J,AA3143)="","",IF(I3143="H",INDEX(Matches!$J:$J,AA3143),INDEX(Matches!$K:$K,AA3143)))</f>
        <v/>
      </c>
      <c r="U3143" s="33">
        <f>IF(INDEX(Matches!$K:$K,AA3143)="","",IF(I3143="H",INDEX(Matches!$K:$K,AA3143),INDEX(Matches!$J:$J,AA3143)))</f>
        <v/>
      </c>
      <c r="V3143" s="30">
        <f>IF(T3143="","",T3143-U3143)</f>
        <v/>
      </c>
      <c r="W3143" s="33">
        <f>IF(I3143="H",INDEX(Matches!$T:$T,AA3143),INDEX(Matches!$U:$U,AA3143))</f>
        <v/>
      </c>
      <c r="X3143" s="11">
        <f>INDEX(Matches!$X:$X,AA3143)</f>
        <v/>
      </c>
      <c r="Y3143" s="30">
        <f>IF(O3143="","",O3143-S3143)</f>
        <v/>
      </c>
      <c r="Z3143" s="30">
        <f>IF(W3143="","",W3143-S3143)</f>
        <v/>
      </c>
      <c r="AA3143" s="24">
        <f>MATCH(J3143,Matches!$A:$A,0)</f>
        <v/>
      </c>
      <c r="AB3143" s="33" t="n"/>
      <c r="AC3143" s="33" t="n">
        <v>0.8599439849204122</v>
      </c>
      <c r="AD3143" s="24" t="n"/>
      <c r="AE3143" s="24" t="n">
        <v>9</v>
      </c>
      <c r="AF3143" s="33" t="n"/>
      <c r="AG3143" s="33" t="n"/>
    </row>
    <row r="3144">
      <c r="A3144" s="24" t="inlineStr">
        <is>
          <t>Cheltenham|37</t>
        </is>
      </c>
      <c r="B3144" s="24" t="inlineStr">
        <is>
          <t>E3</t>
        </is>
      </c>
      <c r="C3144" s="24" t="inlineStr">
        <is>
          <t>League Two</t>
        </is>
      </c>
      <c r="D3144" s="24" t="inlineStr">
        <is>
          <t>Cheltenham</t>
        </is>
      </c>
      <c r="E3144" s="24" t="n">
        <v>37</v>
      </c>
      <c r="F3144" s="24" t="n">
        <v>10</v>
      </c>
      <c r="G3144" s="29" t="n">
        <v>46472.625</v>
      </c>
      <c r="H3144" s="24" t="inlineStr">
        <is>
          <t>Walsall</t>
        </is>
      </c>
      <c r="I3144" s="24" t="inlineStr">
        <is>
          <t>H</t>
        </is>
      </c>
      <c r="J3144" s="24" t="inlineStr">
        <is>
          <t>E3-Cheltenh-Walsall</t>
        </is>
      </c>
      <c r="K3144" s="24" t="n">
        <v>11</v>
      </c>
      <c r="L3144" s="11">
        <f>IF(INDEX(Matches!$X:$X,AA3144)=0,"",IF(I3144="H",INDEX(Matches!$H:$H,AA3144),INDEX(Matches!$I:$I,AA3144)))</f>
        <v/>
      </c>
      <c r="M3144" s="11">
        <f>IF(INDEX(Matches!$X:$X,AA3144)=0,"",IF(I3144="H",INDEX(Matches!$I:$I,AA3144),INDEX(Matches!$H:$H,AA3144)))</f>
        <v/>
      </c>
      <c r="N3144" s="11">
        <f>IF(L3144="","",IF(L3144&gt;M3144,"W",IF(L3144=M3144,"D","L")))</f>
        <v/>
      </c>
      <c r="O3144" s="11">
        <f>IF(L3144="","",IF(L3144&gt;M3144,3,IF(L3144=M3144,1,0)))</f>
        <v/>
      </c>
      <c r="P3144" s="31">
        <f>IF(I3144="H",INDEX(Matches!$L:$L,AA3144),INDEX(Matches!$N:$N,AA3144))</f>
        <v/>
      </c>
      <c r="Q3144" s="31">
        <f>INDEX(Matches!$M:$M,AA3144)</f>
        <v/>
      </c>
      <c r="R3144" s="31">
        <f>IF(I3144="H",INDEX(Matches!$N:$N,AA3144),INDEX(Matches!$L:$L,AA3144))</f>
        <v/>
      </c>
      <c r="S3144" s="33">
        <f>IF(I3144="H",INDEX(Matches!$O:$O,AA3144),INDEX(Matches!$P:$P,AA3144))</f>
        <v/>
      </c>
      <c r="T3144" s="33">
        <f>IF(INDEX(Matches!$J:$J,AA3144)="","",IF(I3144="H",INDEX(Matches!$J:$J,AA3144),INDEX(Matches!$K:$K,AA3144)))</f>
        <v/>
      </c>
      <c r="U3144" s="33">
        <f>IF(INDEX(Matches!$K:$K,AA3144)="","",IF(I3144="H",INDEX(Matches!$K:$K,AA3144),INDEX(Matches!$J:$J,AA3144)))</f>
        <v/>
      </c>
      <c r="V3144" s="30">
        <f>IF(T3144="","",T3144-U3144)</f>
        <v/>
      </c>
      <c r="W3144" s="33">
        <f>IF(I3144="H",INDEX(Matches!$T:$T,AA3144),INDEX(Matches!$U:$U,AA3144))</f>
        <v/>
      </c>
      <c r="X3144" s="11">
        <f>INDEX(Matches!$X:$X,AA3144)</f>
        <v/>
      </c>
      <c r="Y3144" s="30">
        <f>IF(O3144="","",O3144-S3144)</f>
        <v/>
      </c>
      <c r="Z3144" s="30">
        <f>IF(W3144="","",W3144-S3144)</f>
        <v/>
      </c>
      <c r="AA3144" s="24">
        <f>MATCH(J3144,Matches!$A:$A,0)</f>
        <v/>
      </c>
      <c r="AB3144" s="33" t="n"/>
      <c r="AC3144" s="33" t="n">
        <v>1.291654715720902</v>
      </c>
      <c r="AD3144" s="24" t="n"/>
      <c r="AE3144" s="24" t="n">
        <v>10</v>
      </c>
      <c r="AF3144" s="33" t="n"/>
      <c r="AG3144" s="33" t="n"/>
    </row>
    <row r="3145">
      <c r="A3145" s="24" t="inlineStr">
        <is>
          <t>Cheltenham|38</t>
        </is>
      </c>
      <c r="B3145" s="24" t="inlineStr">
        <is>
          <t>E3</t>
        </is>
      </c>
      <c r="C3145" s="24" t="inlineStr">
        <is>
          <t>League Two</t>
        </is>
      </c>
      <c r="D3145" s="24" t="inlineStr">
        <is>
          <t>Cheltenham</t>
        </is>
      </c>
      <c r="E3145" s="24" t="n">
        <v>38</v>
      </c>
      <c r="F3145" s="24" t="n">
        <v>10</v>
      </c>
      <c r="G3145" s="29" t="n">
        <v>46475.625</v>
      </c>
      <c r="H3145" s="24" t="inlineStr">
        <is>
          <t>Port Vale</t>
        </is>
      </c>
      <c r="I3145" s="24" t="inlineStr">
        <is>
          <t>A</t>
        </is>
      </c>
      <c r="J3145" s="24" t="inlineStr">
        <is>
          <t>E3-PortVale-Cheltenh</t>
        </is>
      </c>
      <c r="K3145" s="24" t="n">
        <v>5</v>
      </c>
      <c r="L3145" s="11">
        <f>IF(INDEX(Matches!$X:$X,AA3145)=0,"",IF(I3145="H",INDEX(Matches!$H:$H,AA3145),INDEX(Matches!$I:$I,AA3145)))</f>
        <v/>
      </c>
      <c r="M3145" s="11">
        <f>IF(INDEX(Matches!$X:$X,AA3145)=0,"",IF(I3145="H",INDEX(Matches!$I:$I,AA3145),INDEX(Matches!$H:$H,AA3145)))</f>
        <v/>
      </c>
      <c r="N3145" s="11">
        <f>IF(L3145="","",IF(L3145&gt;M3145,"W",IF(L3145=M3145,"D","L")))</f>
        <v/>
      </c>
      <c r="O3145" s="11">
        <f>IF(L3145="","",IF(L3145&gt;M3145,3,IF(L3145=M3145,1,0)))</f>
        <v/>
      </c>
      <c r="P3145" s="31">
        <f>IF(I3145="H",INDEX(Matches!$L:$L,AA3145),INDEX(Matches!$N:$N,AA3145))</f>
        <v/>
      </c>
      <c r="Q3145" s="31">
        <f>INDEX(Matches!$M:$M,AA3145)</f>
        <v/>
      </c>
      <c r="R3145" s="31">
        <f>IF(I3145="H",INDEX(Matches!$N:$N,AA3145),INDEX(Matches!$L:$L,AA3145))</f>
        <v/>
      </c>
      <c r="S3145" s="33">
        <f>IF(I3145="H",INDEX(Matches!$O:$O,AA3145),INDEX(Matches!$P:$P,AA3145))</f>
        <v/>
      </c>
      <c r="T3145" s="33">
        <f>IF(INDEX(Matches!$J:$J,AA3145)="","",IF(I3145="H",INDEX(Matches!$J:$J,AA3145),INDEX(Matches!$K:$K,AA3145)))</f>
        <v/>
      </c>
      <c r="U3145" s="33">
        <f>IF(INDEX(Matches!$K:$K,AA3145)="","",IF(I3145="H",INDEX(Matches!$K:$K,AA3145),INDEX(Matches!$J:$J,AA3145)))</f>
        <v/>
      </c>
      <c r="V3145" s="30">
        <f>IF(T3145="","",T3145-U3145)</f>
        <v/>
      </c>
      <c r="W3145" s="33">
        <f>IF(I3145="H",INDEX(Matches!$T:$T,AA3145),INDEX(Matches!$U:$U,AA3145))</f>
        <v/>
      </c>
      <c r="X3145" s="11">
        <f>INDEX(Matches!$X:$X,AA3145)</f>
        <v/>
      </c>
      <c r="Y3145" s="30">
        <f>IF(O3145="","",O3145-S3145)</f>
        <v/>
      </c>
      <c r="Z3145" s="30">
        <f>IF(W3145="","",W3145-S3145)</f>
        <v/>
      </c>
      <c r="AA3145" s="24">
        <f>MATCH(J3145,Matches!$A:$A,0)</f>
        <v/>
      </c>
      <c r="AB3145" s="33" t="n"/>
      <c r="AC3145" s="33" t="n">
        <v>0.9152977321402536</v>
      </c>
      <c r="AD3145" s="24" t="n"/>
      <c r="AE3145" s="24" t="n">
        <v>10</v>
      </c>
      <c r="AF3145" s="33" t="n"/>
      <c r="AG3145" s="33" t="n"/>
    </row>
    <row r="3146">
      <c r="A3146" s="24" t="inlineStr">
        <is>
          <t>Cheltenham|39</t>
        </is>
      </c>
      <c r="B3146" s="24" t="inlineStr">
        <is>
          <t>E3</t>
        </is>
      </c>
      <c r="C3146" s="24" t="inlineStr">
        <is>
          <t>League Two</t>
        </is>
      </c>
      <c r="D3146" s="24" t="inlineStr">
        <is>
          <t>Cheltenham</t>
        </is>
      </c>
      <c r="E3146" s="24" t="n">
        <v>39</v>
      </c>
      <c r="F3146" s="24" t="n">
        <v>10</v>
      </c>
      <c r="G3146" s="29" t="n">
        <v>46480.625</v>
      </c>
      <c r="H3146" s="24" t="inlineStr">
        <is>
          <t>Northampton</t>
        </is>
      </c>
      <c r="I3146" s="24" t="inlineStr">
        <is>
          <t>H</t>
        </is>
      </c>
      <c r="J3146" s="24" t="inlineStr">
        <is>
          <t>E3-Cheltenh-Northamp</t>
        </is>
      </c>
      <c r="K3146" s="24" t="n">
        <v>14</v>
      </c>
      <c r="L3146" s="11">
        <f>IF(INDEX(Matches!$X:$X,AA3146)=0,"",IF(I3146="H",INDEX(Matches!$H:$H,AA3146),INDEX(Matches!$I:$I,AA3146)))</f>
        <v/>
      </c>
      <c r="M3146" s="11">
        <f>IF(INDEX(Matches!$X:$X,AA3146)=0,"",IF(I3146="H",INDEX(Matches!$I:$I,AA3146),INDEX(Matches!$H:$H,AA3146)))</f>
        <v/>
      </c>
      <c r="N3146" s="11">
        <f>IF(L3146="","",IF(L3146&gt;M3146,"W",IF(L3146=M3146,"D","L")))</f>
        <v/>
      </c>
      <c r="O3146" s="11">
        <f>IF(L3146="","",IF(L3146&gt;M3146,3,IF(L3146=M3146,1,0)))</f>
        <v/>
      </c>
      <c r="P3146" s="31">
        <f>IF(I3146="H",INDEX(Matches!$L:$L,AA3146),INDEX(Matches!$N:$N,AA3146))</f>
        <v/>
      </c>
      <c r="Q3146" s="31">
        <f>INDEX(Matches!$M:$M,AA3146)</f>
        <v/>
      </c>
      <c r="R3146" s="31">
        <f>IF(I3146="H",INDEX(Matches!$N:$N,AA3146),INDEX(Matches!$L:$L,AA3146))</f>
        <v/>
      </c>
      <c r="S3146" s="33">
        <f>IF(I3146="H",INDEX(Matches!$O:$O,AA3146),INDEX(Matches!$P:$P,AA3146))</f>
        <v/>
      </c>
      <c r="T3146" s="33">
        <f>IF(INDEX(Matches!$J:$J,AA3146)="","",IF(I3146="H",INDEX(Matches!$J:$J,AA3146),INDEX(Matches!$K:$K,AA3146)))</f>
        <v/>
      </c>
      <c r="U3146" s="33">
        <f>IF(INDEX(Matches!$K:$K,AA3146)="","",IF(I3146="H",INDEX(Matches!$K:$K,AA3146),INDEX(Matches!$J:$J,AA3146)))</f>
        <v/>
      </c>
      <c r="V3146" s="30">
        <f>IF(T3146="","",T3146-U3146)</f>
        <v/>
      </c>
      <c r="W3146" s="33">
        <f>IF(I3146="H",INDEX(Matches!$T:$T,AA3146),INDEX(Matches!$U:$U,AA3146))</f>
        <v/>
      </c>
      <c r="X3146" s="11">
        <f>INDEX(Matches!$X:$X,AA3146)</f>
        <v/>
      </c>
      <c r="Y3146" s="30">
        <f>IF(O3146="","",O3146-S3146)</f>
        <v/>
      </c>
      <c r="Z3146" s="30">
        <f>IF(W3146="","",W3146-S3146)</f>
        <v/>
      </c>
      <c r="AA3146" s="24">
        <f>MATCH(J3146,Matches!$A:$A,0)</f>
        <v/>
      </c>
      <c r="AB3146" s="33" t="n"/>
      <c r="AC3146" s="33" t="n">
        <v>1.351684076749244</v>
      </c>
      <c r="AD3146" s="24" t="n"/>
      <c r="AE3146" s="24" t="n">
        <v>10</v>
      </c>
      <c r="AF3146" s="33" t="n"/>
      <c r="AG3146" s="33" t="n"/>
    </row>
    <row r="3147">
      <c r="A3147" s="24" t="inlineStr">
        <is>
          <t>Cheltenham|40</t>
        </is>
      </c>
      <c r="B3147" s="24" t="inlineStr">
        <is>
          <t>E3</t>
        </is>
      </c>
      <c r="C3147" s="24" t="inlineStr">
        <is>
          <t>League Two</t>
        </is>
      </c>
      <c r="D3147" s="24" t="inlineStr">
        <is>
          <t>Cheltenham</t>
        </is>
      </c>
      <c r="E3147" s="24" t="n">
        <v>40</v>
      </c>
      <c r="F3147" s="24" t="n">
        <v>10</v>
      </c>
      <c r="G3147" s="29" t="n">
        <v>46487.625</v>
      </c>
      <c r="H3147" s="24" t="inlineStr">
        <is>
          <t>Crewe</t>
        </is>
      </c>
      <c r="I3147" s="24" t="inlineStr">
        <is>
          <t>A</t>
        </is>
      </c>
      <c r="J3147" s="24" t="inlineStr">
        <is>
          <t>E3-Crewe-Cheltenh</t>
        </is>
      </c>
      <c r="K3147" s="24" t="n">
        <v>15</v>
      </c>
      <c r="L3147" s="11">
        <f>IF(INDEX(Matches!$X:$X,AA3147)=0,"",IF(I3147="H",INDEX(Matches!$H:$H,AA3147),INDEX(Matches!$I:$I,AA3147)))</f>
        <v/>
      </c>
      <c r="M3147" s="11">
        <f>IF(INDEX(Matches!$X:$X,AA3147)=0,"",IF(I3147="H",INDEX(Matches!$I:$I,AA3147),INDEX(Matches!$H:$H,AA3147)))</f>
        <v/>
      </c>
      <c r="N3147" s="11">
        <f>IF(L3147="","",IF(L3147&gt;M3147,"W",IF(L3147=M3147,"D","L")))</f>
        <v/>
      </c>
      <c r="O3147" s="11">
        <f>IF(L3147="","",IF(L3147&gt;M3147,3,IF(L3147=M3147,1,0)))</f>
        <v/>
      </c>
      <c r="P3147" s="31">
        <f>IF(I3147="H",INDEX(Matches!$L:$L,AA3147),INDEX(Matches!$N:$N,AA3147))</f>
        <v/>
      </c>
      <c r="Q3147" s="31">
        <f>INDEX(Matches!$M:$M,AA3147)</f>
        <v/>
      </c>
      <c r="R3147" s="31">
        <f>IF(I3147="H",INDEX(Matches!$N:$N,AA3147),INDEX(Matches!$L:$L,AA3147))</f>
        <v/>
      </c>
      <c r="S3147" s="33">
        <f>IF(I3147="H",INDEX(Matches!$O:$O,AA3147),INDEX(Matches!$P:$P,AA3147))</f>
        <v/>
      </c>
      <c r="T3147" s="33">
        <f>IF(INDEX(Matches!$J:$J,AA3147)="","",IF(I3147="H",INDEX(Matches!$J:$J,AA3147),INDEX(Matches!$K:$K,AA3147)))</f>
        <v/>
      </c>
      <c r="U3147" s="33">
        <f>IF(INDEX(Matches!$K:$K,AA3147)="","",IF(I3147="H",INDEX(Matches!$K:$K,AA3147),INDEX(Matches!$J:$J,AA3147)))</f>
        <v/>
      </c>
      <c r="V3147" s="30">
        <f>IF(T3147="","",T3147-U3147)</f>
        <v/>
      </c>
      <c r="W3147" s="33">
        <f>IF(I3147="H",INDEX(Matches!$T:$T,AA3147),INDEX(Matches!$U:$U,AA3147))</f>
        <v/>
      </c>
      <c r="X3147" s="11">
        <f>INDEX(Matches!$X:$X,AA3147)</f>
        <v/>
      </c>
      <c r="Y3147" s="30">
        <f>IF(O3147="","",O3147-S3147)</f>
        <v/>
      </c>
      <c r="Z3147" s="30">
        <f>IF(W3147="","",W3147-S3147)</f>
        <v/>
      </c>
      <c r="AA3147" s="24">
        <f>MATCH(J3147,Matches!$A:$A,0)</f>
        <v/>
      </c>
      <c r="AB3147" s="33" t="n"/>
      <c r="AC3147" s="33" t="n">
        <v>1.024402822715416</v>
      </c>
      <c r="AD3147" s="24" t="n"/>
      <c r="AE3147" s="24" t="n">
        <v>10</v>
      </c>
      <c r="AF3147" s="33" t="n"/>
      <c r="AG3147" s="33" t="n"/>
    </row>
    <row r="3148">
      <c r="A3148" s="24" t="inlineStr">
        <is>
          <t>Cheltenham|41</t>
        </is>
      </c>
      <c r="B3148" s="24" t="inlineStr">
        <is>
          <t>E3</t>
        </is>
      </c>
      <c r="C3148" s="24" t="inlineStr">
        <is>
          <t>League Two</t>
        </is>
      </c>
      <c r="D3148" s="24" t="inlineStr">
        <is>
          <t>Cheltenham</t>
        </is>
      </c>
      <c r="E3148" s="24" t="n">
        <v>41</v>
      </c>
      <c r="F3148" s="24" t="n">
        <v>11</v>
      </c>
      <c r="G3148" s="29" t="n">
        <v>46490.82291666666</v>
      </c>
      <c r="H3148" s="24" t="inlineStr">
        <is>
          <t>Salford</t>
        </is>
      </c>
      <c r="I3148" s="24" t="inlineStr">
        <is>
          <t>A</t>
        </is>
      </c>
      <c r="J3148" s="24" t="inlineStr">
        <is>
          <t>E3-Salford-Cheltenh</t>
        </is>
      </c>
      <c r="K3148" s="24" t="n">
        <v>1</v>
      </c>
      <c r="L3148" s="11">
        <f>IF(INDEX(Matches!$X:$X,AA3148)=0,"",IF(I3148="H",INDEX(Matches!$H:$H,AA3148),INDEX(Matches!$I:$I,AA3148)))</f>
        <v/>
      </c>
      <c r="M3148" s="11">
        <f>IF(INDEX(Matches!$X:$X,AA3148)=0,"",IF(I3148="H",INDEX(Matches!$I:$I,AA3148),INDEX(Matches!$H:$H,AA3148)))</f>
        <v/>
      </c>
      <c r="N3148" s="11">
        <f>IF(L3148="","",IF(L3148&gt;M3148,"W",IF(L3148=M3148,"D","L")))</f>
        <v/>
      </c>
      <c r="O3148" s="11">
        <f>IF(L3148="","",IF(L3148&gt;M3148,3,IF(L3148=M3148,1,0)))</f>
        <v/>
      </c>
      <c r="P3148" s="31">
        <f>IF(I3148="H",INDEX(Matches!$L:$L,AA3148),INDEX(Matches!$N:$N,AA3148))</f>
        <v/>
      </c>
      <c r="Q3148" s="31">
        <f>INDEX(Matches!$M:$M,AA3148)</f>
        <v/>
      </c>
      <c r="R3148" s="31">
        <f>IF(I3148="H",INDEX(Matches!$N:$N,AA3148),INDEX(Matches!$L:$L,AA3148))</f>
        <v/>
      </c>
      <c r="S3148" s="33">
        <f>IF(I3148="H",INDEX(Matches!$O:$O,AA3148),INDEX(Matches!$P:$P,AA3148))</f>
        <v/>
      </c>
      <c r="T3148" s="33">
        <f>IF(INDEX(Matches!$J:$J,AA3148)="","",IF(I3148="H",INDEX(Matches!$J:$J,AA3148),INDEX(Matches!$K:$K,AA3148)))</f>
        <v/>
      </c>
      <c r="U3148" s="33">
        <f>IF(INDEX(Matches!$K:$K,AA3148)="","",IF(I3148="H",INDEX(Matches!$K:$K,AA3148),INDEX(Matches!$J:$J,AA3148)))</f>
        <v/>
      </c>
      <c r="V3148" s="30">
        <f>IF(T3148="","",T3148-U3148)</f>
        <v/>
      </c>
      <c r="W3148" s="33">
        <f>IF(I3148="H",INDEX(Matches!$T:$T,AA3148),INDEX(Matches!$U:$U,AA3148))</f>
        <v/>
      </c>
      <c r="X3148" s="11">
        <f>INDEX(Matches!$X:$X,AA3148)</f>
        <v/>
      </c>
      <c r="Y3148" s="30">
        <f>IF(O3148="","",O3148-S3148)</f>
        <v/>
      </c>
      <c r="Z3148" s="30">
        <f>IF(W3148="","",W3148-S3148)</f>
        <v/>
      </c>
      <c r="AA3148" s="24">
        <f>MATCH(J3148,Matches!$A:$A,0)</f>
        <v/>
      </c>
      <c r="AB3148" s="33" t="n"/>
      <c r="AC3148" s="33" t="n">
        <v>0.7871532305755813</v>
      </c>
      <c r="AD3148" s="24" t="n"/>
      <c r="AE3148" s="24" t="n">
        <v>11</v>
      </c>
      <c r="AF3148" s="33" t="n"/>
      <c r="AG3148" s="33" t="n"/>
    </row>
    <row r="3149">
      <c r="A3149" s="24" t="inlineStr">
        <is>
          <t>Cheltenham|42</t>
        </is>
      </c>
      <c r="B3149" s="24" t="inlineStr">
        <is>
          <t>E3</t>
        </is>
      </c>
      <c r="C3149" s="24" t="inlineStr">
        <is>
          <t>League Two</t>
        </is>
      </c>
      <c r="D3149" s="24" t="inlineStr">
        <is>
          <t>Cheltenham</t>
        </is>
      </c>
      <c r="E3149" s="24" t="n">
        <v>42</v>
      </c>
      <c r="F3149" s="24" t="n">
        <v>11</v>
      </c>
      <c r="G3149" s="29" t="n">
        <v>46494.625</v>
      </c>
      <c r="H3149" s="24" t="inlineStr">
        <is>
          <t>Colchester</t>
        </is>
      </c>
      <c r="I3149" s="24" t="inlineStr">
        <is>
          <t>H</t>
        </is>
      </c>
      <c r="J3149" s="24" t="inlineStr">
        <is>
          <t>E3-Cheltenh-Colchest</t>
        </is>
      </c>
      <c r="K3149" s="24" t="n">
        <v>13</v>
      </c>
      <c r="L3149" s="11">
        <f>IF(INDEX(Matches!$X:$X,AA3149)=0,"",IF(I3149="H",INDEX(Matches!$H:$H,AA3149),INDEX(Matches!$I:$I,AA3149)))</f>
        <v/>
      </c>
      <c r="M3149" s="11">
        <f>IF(INDEX(Matches!$X:$X,AA3149)=0,"",IF(I3149="H",INDEX(Matches!$I:$I,AA3149),INDEX(Matches!$H:$H,AA3149)))</f>
        <v/>
      </c>
      <c r="N3149" s="11">
        <f>IF(L3149="","",IF(L3149&gt;M3149,"W",IF(L3149=M3149,"D","L")))</f>
        <v/>
      </c>
      <c r="O3149" s="11">
        <f>IF(L3149="","",IF(L3149&gt;M3149,3,IF(L3149=M3149,1,0)))</f>
        <v/>
      </c>
      <c r="P3149" s="31">
        <f>IF(I3149="H",INDEX(Matches!$L:$L,AA3149),INDEX(Matches!$N:$N,AA3149))</f>
        <v/>
      </c>
      <c r="Q3149" s="31">
        <f>INDEX(Matches!$M:$M,AA3149)</f>
        <v/>
      </c>
      <c r="R3149" s="31">
        <f>IF(I3149="H",INDEX(Matches!$N:$N,AA3149),INDEX(Matches!$L:$L,AA3149))</f>
        <v/>
      </c>
      <c r="S3149" s="33">
        <f>IF(I3149="H",INDEX(Matches!$O:$O,AA3149),INDEX(Matches!$P:$P,AA3149))</f>
        <v/>
      </c>
      <c r="T3149" s="33">
        <f>IF(INDEX(Matches!$J:$J,AA3149)="","",IF(I3149="H",INDEX(Matches!$J:$J,AA3149),INDEX(Matches!$K:$K,AA3149)))</f>
        <v/>
      </c>
      <c r="U3149" s="33">
        <f>IF(INDEX(Matches!$K:$K,AA3149)="","",IF(I3149="H",INDEX(Matches!$K:$K,AA3149),INDEX(Matches!$J:$J,AA3149)))</f>
        <v/>
      </c>
      <c r="V3149" s="30">
        <f>IF(T3149="","",T3149-U3149)</f>
        <v/>
      </c>
      <c r="W3149" s="33">
        <f>IF(I3149="H",INDEX(Matches!$T:$T,AA3149),INDEX(Matches!$U:$U,AA3149))</f>
        <v/>
      </c>
      <c r="X3149" s="11">
        <f>INDEX(Matches!$X:$X,AA3149)</f>
        <v/>
      </c>
      <c r="Y3149" s="30">
        <f>IF(O3149="","",O3149-S3149)</f>
        <v/>
      </c>
      <c r="Z3149" s="30">
        <f>IF(W3149="","",W3149-S3149)</f>
        <v/>
      </c>
      <c r="AA3149" s="24">
        <f>MATCH(J3149,Matches!$A:$A,0)</f>
        <v/>
      </c>
      <c r="AB3149" s="33" t="n"/>
      <c r="AC3149" s="33" t="n">
        <v>1.339650449261632</v>
      </c>
      <c r="AD3149" s="24" t="n"/>
      <c r="AE3149" s="24" t="n">
        <v>11</v>
      </c>
      <c r="AF3149" s="33" t="n"/>
      <c r="AG3149" s="33" t="n"/>
    </row>
    <row r="3150">
      <c r="A3150" s="24" t="inlineStr">
        <is>
          <t>Cheltenham|43</t>
        </is>
      </c>
      <c r="B3150" s="24" t="inlineStr">
        <is>
          <t>E3</t>
        </is>
      </c>
      <c r="C3150" s="24" t="inlineStr">
        <is>
          <t>League Two</t>
        </is>
      </c>
      <c r="D3150" s="24" t="inlineStr">
        <is>
          <t>Cheltenham</t>
        </is>
      </c>
      <c r="E3150" s="24" t="n">
        <v>43</v>
      </c>
      <c r="F3150" s="24" t="n">
        <v>11</v>
      </c>
      <c r="G3150" s="29" t="n">
        <v>46501.625</v>
      </c>
      <c r="H3150" s="24" t="inlineStr">
        <is>
          <t>Chesterfield</t>
        </is>
      </c>
      <c r="I3150" s="24" t="inlineStr">
        <is>
          <t>A</t>
        </is>
      </c>
      <c r="J3150" s="24" t="inlineStr">
        <is>
          <t>E3-Chesterf-Cheltenh</t>
        </is>
      </c>
      <c r="K3150" s="24" t="n">
        <v>6</v>
      </c>
      <c r="L3150" s="11">
        <f>IF(INDEX(Matches!$X:$X,AA3150)=0,"",IF(I3150="H",INDEX(Matches!$H:$H,AA3150),INDEX(Matches!$I:$I,AA3150)))</f>
        <v/>
      </c>
      <c r="M3150" s="11">
        <f>IF(INDEX(Matches!$X:$X,AA3150)=0,"",IF(I3150="H",INDEX(Matches!$I:$I,AA3150),INDEX(Matches!$H:$H,AA3150)))</f>
        <v/>
      </c>
      <c r="N3150" s="11">
        <f>IF(L3150="","",IF(L3150&gt;M3150,"W",IF(L3150=M3150,"D","L")))</f>
        <v/>
      </c>
      <c r="O3150" s="11">
        <f>IF(L3150="","",IF(L3150&gt;M3150,3,IF(L3150=M3150,1,0)))</f>
        <v/>
      </c>
      <c r="P3150" s="31">
        <f>IF(I3150="H",INDEX(Matches!$L:$L,AA3150),INDEX(Matches!$N:$N,AA3150))</f>
        <v/>
      </c>
      <c r="Q3150" s="31">
        <f>INDEX(Matches!$M:$M,AA3150)</f>
        <v/>
      </c>
      <c r="R3150" s="31">
        <f>IF(I3150="H",INDEX(Matches!$N:$N,AA3150),INDEX(Matches!$L:$L,AA3150))</f>
        <v/>
      </c>
      <c r="S3150" s="33">
        <f>IF(I3150="H",INDEX(Matches!$O:$O,AA3150),INDEX(Matches!$P:$P,AA3150))</f>
        <v/>
      </c>
      <c r="T3150" s="33">
        <f>IF(INDEX(Matches!$J:$J,AA3150)="","",IF(I3150="H",INDEX(Matches!$J:$J,AA3150),INDEX(Matches!$K:$K,AA3150)))</f>
        <v/>
      </c>
      <c r="U3150" s="33">
        <f>IF(INDEX(Matches!$K:$K,AA3150)="","",IF(I3150="H",INDEX(Matches!$K:$K,AA3150),INDEX(Matches!$J:$J,AA3150)))</f>
        <v/>
      </c>
      <c r="V3150" s="30">
        <f>IF(T3150="","",T3150-U3150)</f>
        <v/>
      </c>
      <c r="W3150" s="33">
        <f>IF(I3150="H",INDEX(Matches!$T:$T,AA3150),INDEX(Matches!$U:$U,AA3150))</f>
        <v/>
      </c>
      <c r="X3150" s="11">
        <f>INDEX(Matches!$X:$X,AA3150)</f>
        <v/>
      </c>
      <c r="Y3150" s="30">
        <f>IF(O3150="","",O3150-S3150)</f>
        <v/>
      </c>
      <c r="Z3150" s="30">
        <f>IF(W3150="","",W3150-S3150)</f>
        <v/>
      </c>
      <c r="AA3150" s="24">
        <f>MATCH(J3150,Matches!$A:$A,0)</f>
        <v/>
      </c>
      <c r="AB3150" s="33" t="n"/>
      <c r="AC3150" s="33" t="n">
        <v>0.8752301896677737</v>
      </c>
      <c r="AD3150" s="24" t="n"/>
      <c r="AE3150" s="24" t="n">
        <v>11</v>
      </c>
      <c r="AF3150" s="33" t="n"/>
      <c r="AG3150" s="33" t="n"/>
    </row>
    <row r="3151">
      <c r="A3151" s="24" t="inlineStr">
        <is>
          <t>Cheltenham|44</t>
        </is>
      </c>
      <c r="B3151" s="24" t="inlineStr">
        <is>
          <t>E3</t>
        </is>
      </c>
      <c r="C3151" s="24" t="inlineStr">
        <is>
          <t>League Two</t>
        </is>
      </c>
      <c r="D3151" s="24" t="inlineStr">
        <is>
          <t>Cheltenham</t>
        </is>
      </c>
      <c r="E3151" s="24" t="n">
        <v>44</v>
      </c>
      <c r="F3151" s="24" t="n">
        <v>11</v>
      </c>
      <c r="G3151" s="29" t="n">
        <v>46504.82291666666</v>
      </c>
      <c r="H3151" s="24" t="inlineStr">
        <is>
          <t>Accrington</t>
        </is>
      </c>
      <c r="I3151" s="24" t="inlineStr">
        <is>
          <t>H</t>
        </is>
      </c>
      <c r="J3151" s="24" t="inlineStr">
        <is>
          <t>E3-Cheltenh-Accringt</t>
        </is>
      </c>
      <c r="K3151" s="24" t="n">
        <v>23</v>
      </c>
      <c r="L3151" s="11">
        <f>IF(INDEX(Matches!$X:$X,AA3151)=0,"",IF(I3151="H",INDEX(Matches!$H:$H,AA3151),INDEX(Matches!$I:$I,AA3151)))</f>
        <v/>
      </c>
      <c r="M3151" s="11">
        <f>IF(INDEX(Matches!$X:$X,AA3151)=0,"",IF(I3151="H",INDEX(Matches!$I:$I,AA3151),INDEX(Matches!$H:$H,AA3151)))</f>
        <v/>
      </c>
      <c r="N3151" s="11">
        <f>IF(L3151="","",IF(L3151&gt;M3151,"W",IF(L3151=M3151,"D","L")))</f>
        <v/>
      </c>
      <c r="O3151" s="11">
        <f>IF(L3151="","",IF(L3151&gt;M3151,3,IF(L3151=M3151,1,0)))</f>
        <v/>
      </c>
      <c r="P3151" s="31">
        <f>IF(I3151="H",INDEX(Matches!$L:$L,AA3151),INDEX(Matches!$N:$N,AA3151))</f>
        <v/>
      </c>
      <c r="Q3151" s="31">
        <f>INDEX(Matches!$M:$M,AA3151)</f>
        <v/>
      </c>
      <c r="R3151" s="31">
        <f>IF(I3151="H",INDEX(Matches!$N:$N,AA3151),INDEX(Matches!$L:$L,AA3151))</f>
        <v/>
      </c>
      <c r="S3151" s="33">
        <f>IF(I3151="H",INDEX(Matches!$O:$O,AA3151),INDEX(Matches!$P:$P,AA3151))</f>
        <v/>
      </c>
      <c r="T3151" s="33">
        <f>IF(INDEX(Matches!$J:$J,AA3151)="","",IF(I3151="H",INDEX(Matches!$J:$J,AA3151),INDEX(Matches!$K:$K,AA3151)))</f>
        <v/>
      </c>
      <c r="U3151" s="33">
        <f>IF(INDEX(Matches!$K:$K,AA3151)="","",IF(I3151="H",INDEX(Matches!$K:$K,AA3151),INDEX(Matches!$J:$J,AA3151)))</f>
        <v/>
      </c>
      <c r="V3151" s="30">
        <f>IF(T3151="","",T3151-U3151)</f>
        <v/>
      </c>
      <c r="W3151" s="33">
        <f>IF(I3151="H",INDEX(Matches!$T:$T,AA3151),INDEX(Matches!$U:$U,AA3151))</f>
        <v/>
      </c>
      <c r="X3151" s="11">
        <f>INDEX(Matches!$X:$X,AA3151)</f>
        <v/>
      </c>
      <c r="Y3151" s="30">
        <f>IF(O3151="","",O3151-S3151)</f>
        <v/>
      </c>
      <c r="Z3151" s="30">
        <f>IF(W3151="","",W3151-S3151)</f>
        <v/>
      </c>
      <c r="AA3151" s="24">
        <f>MATCH(J3151,Matches!$A:$A,0)</f>
        <v/>
      </c>
      <c r="AB3151" s="33" t="n"/>
      <c r="AC3151" s="33" t="n">
        <v>1.478607223677516</v>
      </c>
      <c r="AD3151" s="24" t="n"/>
      <c r="AE3151" s="24" t="n">
        <v>11</v>
      </c>
      <c r="AF3151" s="33" t="n"/>
      <c r="AG3151" s="33" t="n"/>
    </row>
    <row r="3152">
      <c r="A3152" s="24" t="inlineStr">
        <is>
          <t>Cheltenham|45</t>
        </is>
      </c>
      <c r="B3152" s="24" t="inlineStr">
        <is>
          <t>E3</t>
        </is>
      </c>
      <c r="C3152" s="24" t="inlineStr">
        <is>
          <t>League Two</t>
        </is>
      </c>
      <c r="D3152" s="24" t="inlineStr">
        <is>
          <t>Cheltenham</t>
        </is>
      </c>
      <c r="E3152" s="24" t="n">
        <v>45</v>
      </c>
      <c r="F3152" s="24" t="n">
        <v>12</v>
      </c>
      <c r="G3152" s="29" t="n">
        <v>46508.625</v>
      </c>
      <c r="H3152" s="24" t="inlineStr">
        <is>
          <t>Shrewsbury</t>
        </is>
      </c>
      <c r="I3152" s="24" t="inlineStr">
        <is>
          <t>H</t>
        </is>
      </c>
      <c r="J3152" s="24" t="inlineStr">
        <is>
          <t>E3-Cheltenh-Shrewsbu</t>
        </is>
      </c>
      <c r="K3152" s="24" t="n">
        <v>20</v>
      </c>
      <c r="L3152" s="11">
        <f>IF(INDEX(Matches!$X:$X,AA3152)=0,"",IF(I3152="H",INDEX(Matches!$H:$H,AA3152),INDEX(Matches!$I:$I,AA3152)))</f>
        <v/>
      </c>
      <c r="M3152" s="11">
        <f>IF(INDEX(Matches!$X:$X,AA3152)=0,"",IF(I3152="H",INDEX(Matches!$I:$I,AA3152),INDEX(Matches!$H:$H,AA3152)))</f>
        <v/>
      </c>
      <c r="N3152" s="11">
        <f>IF(L3152="","",IF(L3152&gt;M3152,"W",IF(L3152=M3152,"D","L")))</f>
        <v/>
      </c>
      <c r="O3152" s="11">
        <f>IF(L3152="","",IF(L3152&gt;M3152,3,IF(L3152=M3152,1,0)))</f>
        <v/>
      </c>
      <c r="P3152" s="31">
        <f>IF(I3152="H",INDEX(Matches!$L:$L,AA3152),INDEX(Matches!$N:$N,AA3152))</f>
        <v/>
      </c>
      <c r="Q3152" s="31">
        <f>INDEX(Matches!$M:$M,AA3152)</f>
        <v/>
      </c>
      <c r="R3152" s="31">
        <f>IF(I3152="H",INDEX(Matches!$N:$N,AA3152),INDEX(Matches!$L:$L,AA3152))</f>
        <v/>
      </c>
      <c r="S3152" s="33">
        <f>IF(I3152="H",INDEX(Matches!$O:$O,AA3152),INDEX(Matches!$P:$P,AA3152))</f>
        <v/>
      </c>
      <c r="T3152" s="33">
        <f>IF(INDEX(Matches!$J:$J,AA3152)="","",IF(I3152="H",INDEX(Matches!$J:$J,AA3152),INDEX(Matches!$K:$K,AA3152)))</f>
        <v/>
      </c>
      <c r="U3152" s="33">
        <f>IF(INDEX(Matches!$K:$K,AA3152)="","",IF(I3152="H",INDEX(Matches!$K:$K,AA3152),INDEX(Matches!$J:$J,AA3152)))</f>
        <v/>
      </c>
      <c r="V3152" s="30">
        <f>IF(T3152="","",T3152-U3152)</f>
        <v/>
      </c>
      <c r="W3152" s="33">
        <f>IF(I3152="H",INDEX(Matches!$T:$T,AA3152),INDEX(Matches!$U:$U,AA3152))</f>
        <v/>
      </c>
      <c r="X3152" s="11">
        <f>INDEX(Matches!$X:$X,AA3152)</f>
        <v/>
      </c>
      <c r="Y3152" s="30">
        <f>IF(O3152="","",O3152-S3152)</f>
        <v/>
      </c>
      <c r="Z3152" s="30">
        <f>IF(W3152="","",W3152-S3152)</f>
        <v/>
      </c>
      <c r="AA3152" s="24">
        <f>MATCH(J3152,Matches!$A:$A,0)</f>
        <v/>
      </c>
      <c r="AB3152" s="33" t="n"/>
      <c r="AC3152" s="33" t="n">
        <v>1.40109697404894</v>
      </c>
      <c r="AD3152" s="24" t="n"/>
      <c r="AE3152" s="24" t="n">
        <v>12</v>
      </c>
      <c r="AF3152" s="33" t="n"/>
      <c r="AG3152" s="33" t="n"/>
    </row>
    <row r="3153">
      <c r="A3153" s="24" t="inlineStr">
        <is>
          <t>Cheltenham|46</t>
        </is>
      </c>
      <c r="B3153" s="24" t="inlineStr">
        <is>
          <t>E3</t>
        </is>
      </c>
      <c r="C3153" s="24" t="inlineStr">
        <is>
          <t>League Two</t>
        </is>
      </c>
      <c r="D3153" s="24" t="inlineStr">
        <is>
          <t>Cheltenham</t>
        </is>
      </c>
      <c r="E3153" s="24" t="n">
        <v>46</v>
      </c>
      <c r="F3153" s="24" t="n">
        <v>12</v>
      </c>
      <c r="G3153" s="29" t="n">
        <v>46515.625</v>
      </c>
      <c r="H3153" s="24" t="inlineStr">
        <is>
          <t>Rochdale</t>
        </is>
      </c>
      <c r="I3153" s="24" t="inlineStr">
        <is>
          <t>A</t>
        </is>
      </c>
      <c r="J3153" s="24" t="inlineStr">
        <is>
          <t>E3-Rochdale-Cheltenh</t>
        </is>
      </c>
      <c r="K3153" s="24" t="n">
        <v>16</v>
      </c>
      <c r="L3153" s="11">
        <f>IF(INDEX(Matches!$X:$X,AA3153)=0,"",IF(I3153="H",INDEX(Matches!$H:$H,AA3153),INDEX(Matches!$I:$I,AA3153)))</f>
        <v/>
      </c>
      <c r="M3153" s="11">
        <f>IF(INDEX(Matches!$X:$X,AA3153)=0,"",IF(I3153="H",INDEX(Matches!$I:$I,AA3153),INDEX(Matches!$H:$H,AA3153)))</f>
        <v/>
      </c>
      <c r="N3153" s="11">
        <f>IF(L3153="","",IF(L3153&gt;M3153,"W",IF(L3153=M3153,"D","L")))</f>
        <v/>
      </c>
      <c r="O3153" s="11">
        <f>IF(L3153="","",IF(L3153&gt;M3153,3,IF(L3153=M3153,1,0)))</f>
        <v/>
      </c>
      <c r="P3153" s="31">
        <f>IF(I3153="H",INDEX(Matches!$L:$L,AA3153),INDEX(Matches!$N:$N,AA3153))</f>
        <v/>
      </c>
      <c r="Q3153" s="31">
        <f>INDEX(Matches!$M:$M,AA3153)</f>
        <v/>
      </c>
      <c r="R3153" s="31">
        <f>IF(I3153="H",INDEX(Matches!$N:$N,AA3153),INDEX(Matches!$L:$L,AA3153))</f>
        <v/>
      </c>
      <c r="S3153" s="33">
        <f>IF(I3153="H",INDEX(Matches!$O:$O,AA3153),INDEX(Matches!$P:$P,AA3153))</f>
        <v/>
      </c>
      <c r="T3153" s="33">
        <f>IF(INDEX(Matches!$J:$J,AA3153)="","",IF(I3153="H",INDEX(Matches!$J:$J,AA3153),INDEX(Matches!$K:$K,AA3153)))</f>
        <v/>
      </c>
      <c r="U3153" s="33">
        <f>IF(INDEX(Matches!$K:$K,AA3153)="","",IF(I3153="H",INDEX(Matches!$K:$K,AA3153),INDEX(Matches!$J:$J,AA3153)))</f>
        <v/>
      </c>
      <c r="V3153" s="30">
        <f>IF(T3153="","",T3153-U3153)</f>
        <v/>
      </c>
      <c r="W3153" s="33">
        <f>IF(I3153="H",INDEX(Matches!$T:$T,AA3153),INDEX(Matches!$U:$U,AA3153))</f>
        <v/>
      </c>
      <c r="X3153" s="11">
        <f>INDEX(Matches!$X:$X,AA3153)</f>
        <v/>
      </c>
      <c r="Y3153" s="30">
        <f>IF(O3153="","",O3153-S3153)</f>
        <v/>
      </c>
      <c r="Z3153" s="30">
        <f>IF(W3153="","",W3153-S3153)</f>
        <v/>
      </c>
      <c r="AA3153" s="24">
        <f>MATCH(J3153,Matches!$A:$A,0)</f>
        <v/>
      </c>
      <c r="AB3153" s="33" t="n"/>
      <c r="AC3153" s="33" t="n">
        <v>1.127056474622526</v>
      </c>
      <c r="AD3153" s="24" t="n"/>
      <c r="AE3153" s="24" t="n">
        <v>12</v>
      </c>
      <c r="AF3153" s="33" t="n"/>
      <c r="AG3153" s="33" t="n"/>
    </row>
    <row r="3154">
      <c r="A3154" s="24" t="inlineStr">
        <is>
          <t>Chesterfield|1</t>
        </is>
      </c>
      <c r="B3154" s="24" t="inlineStr">
        <is>
          <t>E3</t>
        </is>
      </c>
      <c r="C3154" s="24" t="inlineStr">
        <is>
          <t>League Two</t>
        </is>
      </c>
      <c r="D3154" s="24" t="inlineStr">
        <is>
          <t>Chesterfield</t>
        </is>
      </c>
      <c r="E3154" s="24" t="n">
        <v>1</v>
      </c>
      <c r="F3154" s="24" t="n">
        <v>1</v>
      </c>
      <c r="G3154" s="29" t="n">
        <v>46249.625</v>
      </c>
      <c r="H3154" s="24" t="inlineStr">
        <is>
          <t>Fleetwood</t>
        </is>
      </c>
      <c r="I3154" s="24" t="inlineStr">
        <is>
          <t>H</t>
        </is>
      </c>
      <c r="J3154" s="24" t="inlineStr">
        <is>
          <t>E3-Chesterf-Fleetwoo</t>
        </is>
      </c>
      <c r="K3154" s="24" t="n">
        <v>18</v>
      </c>
      <c r="L3154" s="11">
        <f>IF(INDEX(Matches!$X:$X,AA3154)=0,"",IF(I3154="H",INDEX(Matches!$H:$H,AA3154),INDEX(Matches!$I:$I,AA3154)))</f>
        <v/>
      </c>
      <c r="M3154" s="11">
        <f>IF(INDEX(Matches!$X:$X,AA3154)=0,"",IF(I3154="H",INDEX(Matches!$I:$I,AA3154),INDEX(Matches!$H:$H,AA3154)))</f>
        <v/>
      </c>
      <c r="N3154" s="11">
        <f>IF(L3154="","",IF(L3154&gt;M3154,"W",IF(L3154=M3154,"D","L")))</f>
        <v/>
      </c>
      <c r="O3154" s="11">
        <f>IF(L3154="","",IF(L3154&gt;M3154,3,IF(L3154=M3154,1,0)))</f>
        <v/>
      </c>
      <c r="P3154" s="31">
        <f>IF(I3154="H",INDEX(Matches!$L:$L,AA3154),INDEX(Matches!$N:$N,AA3154))</f>
        <v/>
      </c>
      <c r="Q3154" s="31">
        <f>INDEX(Matches!$M:$M,AA3154)</f>
        <v/>
      </c>
      <c r="R3154" s="31">
        <f>IF(I3154="H",INDEX(Matches!$N:$N,AA3154),INDEX(Matches!$L:$L,AA3154))</f>
        <v/>
      </c>
      <c r="S3154" s="33">
        <f>IF(I3154="H",INDEX(Matches!$O:$O,AA3154),INDEX(Matches!$P:$P,AA3154))</f>
        <v/>
      </c>
      <c r="T3154" s="33">
        <f>IF(INDEX(Matches!$J:$J,AA3154)="","",IF(I3154="H",INDEX(Matches!$J:$J,AA3154),INDEX(Matches!$K:$K,AA3154)))</f>
        <v/>
      </c>
      <c r="U3154" s="33">
        <f>IF(INDEX(Matches!$K:$K,AA3154)="","",IF(I3154="H",INDEX(Matches!$K:$K,AA3154),INDEX(Matches!$J:$J,AA3154)))</f>
        <v/>
      </c>
      <c r="V3154" s="30">
        <f>IF(T3154="","",T3154-U3154)</f>
        <v/>
      </c>
      <c r="W3154" s="33">
        <f>IF(I3154="H",INDEX(Matches!$T:$T,AA3154),INDEX(Matches!$U:$U,AA3154))</f>
        <v/>
      </c>
      <c r="X3154" s="11">
        <f>INDEX(Matches!$X:$X,AA3154)</f>
        <v/>
      </c>
      <c r="Y3154" s="30">
        <f>IF(O3154="","",O3154-S3154)</f>
        <v/>
      </c>
      <c r="Z3154" s="30">
        <f>IF(W3154="","",W3154-S3154)</f>
        <v/>
      </c>
      <c r="AA3154" s="24">
        <f>MATCH(J3154,Matches!$A:$A,0)</f>
        <v/>
      </c>
      <c r="AB3154" s="33" t="n">
        <v>1.826985891289968</v>
      </c>
      <c r="AC3154" s="33" t="n"/>
      <c r="AD3154" s="24" t="n"/>
      <c r="AE3154" s="24" t="n">
        <v>1</v>
      </c>
      <c r="AF3154" s="33" t="n"/>
      <c r="AG3154" s="33" t="n"/>
    </row>
    <row r="3155">
      <c r="A3155" s="24" t="inlineStr">
        <is>
          <t>Chesterfield|2</t>
        </is>
      </c>
      <c r="B3155" s="24" t="inlineStr">
        <is>
          <t>E3</t>
        </is>
      </c>
      <c r="C3155" s="24" t="inlineStr">
        <is>
          <t>League Two</t>
        </is>
      </c>
      <c r="D3155" s="24" t="inlineStr">
        <is>
          <t>Chesterfield</t>
        </is>
      </c>
      <c r="E3155" s="24" t="n">
        <v>2</v>
      </c>
      <c r="F3155" s="24" t="n">
        <v>1</v>
      </c>
      <c r="G3155" s="29" t="n">
        <v>46256.52083333334</v>
      </c>
      <c r="H3155" s="24" t="inlineStr">
        <is>
          <t>Salford</t>
        </is>
      </c>
      <c r="I3155" s="24" t="inlineStr">
        <is>
          <t>A</t>
        </is>
      </c>
      <c r="J3155" s="24" t="inlineStr">
        <is>
          <t>E3-Salford-Chesterf</t>
        </is>
      </c>
      <c r="K3155" s="24" t="n">
        <v>1</v>
      </c>
      <c r="L3155" s="11">
        <f>IF(INDEX(Matches!$X:$X,AA3155)=0,"",IF(I3155="H",INDEX(Matches!$H:$H,AA3155),INDEX(Matches!$I:$I,AA3155)))</f>
        <v/>
      </c>
      <c r="M3155" s="11">
        <f>IF(INDEX(Matches!$X:$X,AA3155)=0,"",IF(I3155="H",INDEX(Matches!$I:$I,AA3155),INDEX(Matches!$H:$H,AA3155)))</f>
        <v/>
      </c>
      <c r="N3155" s="11">
        <f>IF(L3155="","",IF(L3155&gt;M3155,"W",IF(L3155=M3155,"D","L")))</f>
        <v/>
      </c>
      <c r="O3155" s="11">
        <f>IF(L3155="","",IF(L3155&gt;M3155,3,IF(L3155=M3155,1,0)))</f>
        <v/>
      </c>
      <c r="P3155" s="31">
        <f>IF(I3155="H",INDEX(Matches!$L:$L,AA3155),INDEX(Matches!$N:$N,AA3155))</f>
        <v/>
      </c>
      <c r="Q3155" s="31">
        <f>INDEX(Matches!$M:$M,AA3155)</f>
        <v/>
      </c>
      <c r="R3155" s="31">
        <f>IF(I3155="H",INDEX(Matches!$N:$N,AA3155),INDEX(Matches!$L:$L,AA3155))</f>
        <v/>
      </c>
      <c r="S3155" s="33">
        <f>IF(I3155="H",INDEX(Matches!$O:$O,AA3155),INDEX(Matches!$P:$P,AA3155))</f>
        <v/>
      </c>
      <c r="T3155" s="33">
        <f>IF(INDEX(Matches!$J:$J,AA3155)="","",IF(I3155="H",INDEX(Matches!$J:$J,AA3155),INDEX(Matches!$K:$K,AA3155)))</f>
        <v/>
      </c>
      <c r="U3155" s="33">
        <f>IF(INDEX(Matches!$K:$K,AA3155)="","",IF(I3155="H",INDEX(Matches!$K:$K,AA3155),INDEX(Matches!$J:$J,AA3155)))</f>
        <v/>
      </c>
      <c r="V3155" s="30">
        <f>IF(T3155="","",T3155-U3155)</f>
        <v/>
      </c>
      <c r="W3155" s="33">
        <f>IF(I3155="H",INDEX(Matches!$T:$T,AA3155),INDEX(Matches!$U:$U,AA3155))</f>
        <v/>
      </c>
      <c r="X3155" s="11">
        <f>INDEX(Matches!$X:$X,AA3155)</f>
        <v/>
      </c>
      <c r="Y3155" s="30">
        <f>IF(O3155="","",O3155-S3155)</f>
        <v/>
      </c>
      <c r="Z3155" s="30">
        <f>IF(W3155="","",W3155-S3155)</f>
        <v/>
      </c>
      <c r="AA3155" s="24">
        <f>MATCH(J3155,Matches!$A:$A,0)</f>
        <v/>
      </c>
      <c r="AB3155" s="33" t="n">
        <v>1.050935294407976</v>
      </c>
      <c r="AC3155" s="33" t="n"/>
      <c r="AD3155" s="24" t="n"/>
      <c r="AE3155" s="24" t="n">
        <v>1</v>
      </c>
      <c r="AF3155" s="33" t="n"/>
      <c r="AG3155" s="33" t="n"/>
    </row>
    <row r="3156">
      <c r="A3156" s="24" t="inlineStr">
        <is>
          <t>Chesterfield|3</t>
        </is>
      </c>
      <c r="B3156" s="24" t="inlineStr">
        <is>
          <t>E3</t>
        </is>
      </c>
      <c r="C3156" s="24" t="inlineStr">
        <is>
          <t>League Two</t>
        </is>
      </c>
      <c r="D3156" s="24" t="inlineStr">
        <is>
          <t>Chesterfield</t>
        </is>
      </c>
      <c r="E3156" s="24" t="n">
        <v>3</v>
      </c>
      <c r="F3156" s="24" t="n">
        <v>1</v>
      </c>
      <c r="G3156" s="29" t="n">
        <v>46263.54166666666</v>
      </c>
      <c r="H3156" s="24" t="inlineStr">
        <is>
          <t>Rotherham</t>
        </is>
      </c>
      <c r="I3156" s="24" t="inlineStr">
        <is>
          <t>A</t>
        </is>
      </c>
      <c r="J3156" s="24" t="inlineStr">
        <is>
          <t>E3-Rotherha-Chesterf</t>
        </is>
      </c>
      <c r="K3156" s="24" t="n">
        <v>9</v>
      </c>
      <c r="L3156" s="11">
        <f>IF(INDEX(Matches!$X:$X,AA3156)=0,"",IF(I3156="H",INDEX(Matches!$H:$H,AA3156),INDEX(Matches!$I:$I,AA3156)))</f>
        <v/>
      </c>
      <c r="M3156" s="11">
        <f>IF(INDEX(Matches!$X:$X,AA3156)=0,"",IF(I3156="H",INDEX(Matches!$I:$I,AA3156),INDEX(Matches!$H:$H,AA3156)))</f>
        <v/>
      </c>
      <c r="N3156" s="11">
        <f>IF(L3156="","",IF(L3156&gt;M3156,"W",IF(L3156=M3156,"D","L")))</f>
        <v/>
      </c>
      <c r="O3156" s="11">
        <f>IF(L3156="","",IF(L3156&gt;M3156,3,IF(L3156=M3156,1,0)))</f>
        <v/>
      </c>
      <c r="P3156" s="31">
        <f>IF(I3156="H",INDEX(Matches!$L:$L,AA3156),INDEX(Matches!$N:$N,AA3156))</f>
        <v/>
      </c>
      <c r="Q3156" s="31">
        <f>INDEX(Matches!$M:$M,AA3156)</f>
        <v/>
      </c>
      <c r="R3156" s="31">
        <f>IF(I3156="H",INDEX(Matches!$N:$N,AA3156),INDEX(Matches!$L:$L,AA3156))</f>
        <v/>
      </c>
      <c r="S3156" s="33">
        <f>IF(I3156="H",INDEX(Matches!$O:$O,AA3156),INDEX(Matches!$P:$P,AA3156))</f>
        <v/>
      </c>
      <c r="T3156" s="33">
        <f>IF(INDEX(Matches!$J:$J,AA3156)="","",IF(I3156="H",INDEX(Matches!$J:$J,AA3156),INDEX(Matches!$K:$K,AA3156)))</f>
        <v/>
      </c>
      <c r="U3156" s="33">
        <f>IF(INDEX(Matches!$K:$K,AA3156)="","",IF(I3156="H",INDEX(Matches!$K:$K,AA3156),INDEX(Matches!$J:$J,AA3156)))</f>
        <v/>
      </c>
      <c r="V3156" s="30">
        <f>IF(T3156="","",T3156-U3156)</f>
        <v/>
      </c>
      <c r="W3156" s="33">
        <f>IF(I3156="H",INDEX(Matches!$T:$T,AA3156),INDEX(Matches!$U:$U,AA3156))</f>
        <v/>
      </c>
      <c r="X3156" s="11">
        <f>INDEX(Matches!$X:$X,AA3156)</f>
        <v/>
      </c>
      <c r="Y3156" s="30">
        <f>IF(O3156="","",O3156-S3156)</f>
        <v/>
      </c>
      <c r="Z3156" s="30">
        <f>IF(W3156="","",W3156-S3156)</f>
        <v/>
      </c>
      <c r="AA3156" s="24">
        <f>MATCH(J3156,Matches!$A:$A,0)</f>
        <v/>
      </c>
      <c r="AB3156" s="33" t="n">
        <v>1.585022715840406</v>
      </c>
      <c r="AC3156" s="33" t="n"/>
      <c r="AD3156" s="24" t="n"/>
      <c r="AE3156" s="24" t="n">
        <v>1</v>
      </c>
      <c r="AF3156" s="33" t="n"/>
      <c r="AG3156" s="33" t="n"/>
    </row>
    <row r="3157">
      <c r="A3157" s="24" t="inlineStr">
        <is>
          <t>Chesterfield|4</t>
        </is>
      </c>
      <c r="B3157" s="24" t="inlineStr">
        <is>
          <t>E3</t>
        </is>
      </c>
      <c r="C3157" s="24" t="inlineStr">
        <is>
          <t>League Two</t>
        </is>
      </c>
      <c r="D3157" s="24" t="inlineStr">
        <is>
          <t>Chesterfield</t>
        </is>
      </c>
      <c r="E3157" s="24" t="n">
        <v>4</v>
      </c>
      <c r="F3157" s="24" t="n">
        <v>1</v>
      </c>
      <c r="G3157" s="29" t="n">
        <v>46266.82291666666</v>
      </c>
      <c r="H3157" s="24" t="inlineStr">
        <is>
          <t>Gillingham</t>
        </is>
      </c>
      <c r="I3157" s="24" t="inlineStr">
        <is>
          <t>H</t>
        </is>
      </c>
      <c r="J3157" s="24" t="inlineStr">
        <is>
          <t>E3-Chesterf-Gillingh</t>
        </is>
      </c>
      <c r="K3157" s="24" t="n">
        <v>12</v>
      </c>
      <c r="L3157" s="11">
        <f>IF(INDEX(Matches!$X:$X,AA3157)=0,"",IF(I3157="H",INDEX(Matches!$H:$H,AA3157),INDEX(Matches!$I:$I,AA3157)))</f>
        <v/>
      </c>
      <c r="M3157" s="11">
        <f>IF(INDEX(Matches!$X:$X,AA3157)=0,"",IF(I3157="H",INDEX(Matches!$I:$I,AA3157),INDEX(Matches!$H:$H,AA3157)))</f>
        <v/>
      </c>
      <c r="N3157" s="11">
        <f>IF(L3157="","",IF(L3157&gt;M3157,"W",IF(L3157=M3157,"D","L")))</f>
        <v/>
      </c>
      <c r="O3157" s="11">
        <f>IF(L3157="","",IF(L3157&gt;M3157,3,IF(L3157=M3157,1,0)))</f>
        <v/>
      </c>
      <c r="P3157" s="31">
        <f>IF(I3157="H",INDEX(Matches!$L:$L,AA3157),INDEX(Matches!$N:$N,AA3157))</f>
        <v/>
      </c>
      <c r="Q3157" s="31">
        <f>INDEX(Matches!$M:$M,AA3157)</f>
        <v/>
      </c>
      <c r="R3157" s="31">
        <f>IF(I3157="H",INDEX(Matches!$N:$N,AA3157),INDEX(Matches!$L:$L,AA3157))</f>
        <v/>
      </c>
      <c r="S3157" s="33">
        <f>IF(I3157="H",INDEX(Matches!$O:$O,AA3157),INDEX(Matches!$P:$P,AA3157))</f>
        <v/>
      </c>
      <c r="T3157" s="33">
        <f>IF(INDEX(Matches!$J:$J,AA3157)="","",IF(I3157="H",INDEX(Matches!$J:$J,AA3157),INDEX(Matches!$K:$K,AA3157)))</f>
        <v/>
      </c>
      <c r="U3157" s="33">
        <f>IF(INDEX(Matches!$K:$K,AA3157)="","",IF(I3157="H",INDEX(Matches!$K:$K,AA3157),INDEX(Matches!$J:$J,AA3157)))</f>
        <v/>
      </c>
      <c r="V3157" s="30">
        <f>IF(T3157="","",T3157-U3157)</f>
        <v/>
      </c>
      <c r="W3157" s="33">
        <f>IF(I3157="H",INDEX(Matches!$T:$T,AA3157),INDEX(Matches!$U:$U,AA3157))</f>
        <v/>
      </c>
      <c r="X3157" s="11">
        <f>INDEX(Matches!$X:$X,AA3157)</f>
        <v/>
      </c>
      <c r="Y3157" s="30">
        <f>IF(O3157="","",O3157-S3157)</f>
        <v/>
      </c>
      <c r="Z3157" s="30">
        <f>IF(W3157="","",W3157-S3157)</f>
        <v/>
      </c>
      <c r="AA3157" s="24">
        <f>MATCH(J3157,Matches!$A:$A,0)</f>
        <v/>
      </c>
      <c r="AB3157" s="33" t="n">
        <v>2.039764555478612</v>
      </c>
      <c r="AC3157" s="33" t="n"/>
      <c r="AD3157" s="24" t="n"/>
      <c r="AE3157" s="24" t="n">
        <v>1</v>
      </c>
      <c r="AF3157" s="33" t="n"/>
      <c r="AG3157" s="33" t="n"/>
    </row>
    <row r="3158">
      <c r="A3158" s="24" t="inlineStr">
        <is>
          <t>Chesterfield|5</t>
        </is>
      </c>
      <c r="B3158" s="24" t="inlineStr">
        <is>
          <t>E3</t>
        </is>
      </c>
      <c r="C3158" s="24" t="inlineStr">
        <is>
          <t>League Two</t>
        </is>
      </c>
      <c r="D3158" s="24" t="inlineStr">
        <is>
          <t>Chesterfield</t>
        </is>
      </c>
      <c r="E3158" s="24" t="n">
        <v>5</v>
      </c>
      <c r="F3158" s="24" t="n">
        <v>2</v>
      </c>
      <c r="G3158" s="29" t="n">
        <v>46270.625</v>
      </c>
      <c r="H3158" s="24" t="inlineStr">
        <is>
          <t>Barnet</t>
        </is>
      </c>
      <c r="I3158" s="24" t="inlineStr">
        <is>
          <t>H</t>
        </is>
      </c>
      <c r="J3158" s="24" t="inlineStr">
        <is>
          <t>E3-Chesterf-Barnet</t>
        </is>
      </c>
      <c r="K3158" s="24" t="n">
        <v>3</v>
      </c>
      <c r="L3158" s="11">
        <f>IF(INDEX(Matches!$X:$X,AA3158)=0,"",IF(I3158="H",INDEX(Matches!$H:$H,AA3158),INDEX(Matches!$I:$I,AA3158)))</f>
        <v/>
      </c>
      <c r="M3158" s="11">
        <f>IF(INDEX(Matches!$X:$X,AA3158)=0,"",IF(I3158="H",INDEX(Matches!$I:$I,AA3158),INDEX(Matches!$H:$H,AA3158)))</f>
        <v/>
      </c>
      <c r="N3158" s="11">
        <f>IF(L3158="","",IF(L3158&gt;M3158,"W",IF(L3158=M3158,"D","L")))</f>
        <v/>
      </c>
      <c r="O3158" s="11">
        <f>IF(L3158="","",IF(L3158&gt;M3158,3,IF(L3158=M3158,1,0)))</f>
        <v/>
      </c>
      <c r="P3158" s="31">
        <f>IF(I3158="H",INDEX(Matches!$L:$L,AA3158),INDEX(Matches!$N:$N,AA3158))</f>
        <v/>
      </c>
      <c r="Q3158" s="31">
        <f>INDEX(Matches!$M:$M,AA3158)</f>
        <v/>
      </c>
      <c r="R3158" s="31">
        <f>IF(I3158="H",INDEX(Matches!$N:$N,AA3158),INDEX(Matches!$L:$L,AA3158))</f>
        <v/>
      </c>
      <c r="S3158" s="33">
        <f>IF(I3158="H",INDEX(Matches!$O:$O,AA3158),INDEX(Matches!$P:$P,AA3158))</f>
        <v/>
      </c>
      <c r="T3158" s="33">
        <f>IF(INDEX(Matches!$J:$J,AA3158)="","",IF(I3158="H",INDEX(Matches!$J:$J,AA3158),INDEX(Matches!$K:$K,AA3158)))</f>
        <v/>
      </c>
      <c r="U3158" s="33">
        <f>IF(INDEX(Matches!$K:$K,AA3158)="","",IF(I3158="H",INDEX(Matches!$K:$K,AA3158),INDEX(Matches!$J:$J,AA3158)))</f>
        <v/>
      </c>
      <c r="V3158" s="30">
        <f>IF(T3158="","",T3158-U3158)</f>
        <v/>
      </c>
      <c r="W3158" s="33">
        <f>IF(I3158="H",INDEX(Matches!$T:$T,AA3158),INDEX(Matches!$U:$U,AA3158))</f>
        <v/>
      </c>
      <c r="X3158" s="11">
        <f>INDEX(Matches!$X:$X,AA3158)</f>
        <v/>
      </c>
      <c r="Y3158" s="30">
        <f>IF(O3158="","",O3158-S3158)</f>
        <v/>
      </c>
      <c r="Z3158" s="30">
        <f>IF(W3158="","",W3158-S3158)</f>
        <v/>
      </c>
      <c r="AA3158" s="24">
        <f>MATCH(J3158,Matches!$A:$A,0)</f>
        <v/>
      </c>
      <c r="AB3158" s="33" t="n">
        <v>1.57923080268709</v>
      </c>
      <c r="AC3158" s="33" t="n"/>
      <c r="AD3158" s="24" t="n"/>
      <c r="AE3158" s="24" t="n">
        <v>2</v>
      </c>
      <c r="AF3158" s="33" t="n"/>
      <c r="AG3158" s="33" t="n"/>
    </row>
    <row r="3159">
      <c r="A3159" s="24" t="inlineStr">
        <is>
          <t>Chesterfield|6</t>
        </is>
      </c>
      <c r="B3159" s="24" t="inlineStr">
        <is>
          <t>E3</t>
        </is>
      </c>
      <c r="C3159" s="24" t="inlineStr">
        <is>
          <t>League Two</t>
        </is>
      </c>
      <c r="D3159" s="24" t="inlineStr">
        <is>
          <t>Chesterfield</t>
        </is>
      </c>
      <c r="E3159" s="24" t="n">
        <v>6</v>
      </c>
      <c r="F3159" s="24" t="n">
        <v>2</v>
      </c>
      <c r="G3159" s="29" t="n">
        <v>46277.625</v>
      </c>
      <c r="H3159" s="24" t="inlineStr">
        <is>
          <t>Oldham</t>
        </is>
      </c>
      <c r="I3159" s="24" t="inlineStr">
        <is>
          <t>A</t>
        </is>
      </c>
      <c r="J3159" s="24" t="inlineStr">
        <is>
          <t>E3-Oldham-Chesterf</t>
        </is>
      </c>
      <c r="K3159" s="24" t="n">
        <v>8</v>
      </c>
      <c r="L3159" s="11">
        <f>IF(INDEX(Matches!$X:$X,AA3159)=0,"",IF(I3159="H",INDEX(Matches!$H:$H,AA3159),INDEX(Matches!$I:$I,AA3159)))</f>
        <v/>
      </c>
      <c r="M3159" s="11">
        <f>IF(INDEX(Matches!$X:$X,AA3159)=0,"",IF(I3159="H",INDEX(Matches!$I:$I,AA3159),INDEX(Matches!$H:$H,AA3159)))</f>
        <v/>
      </c>
      <c r="N3159" s="11">
        <f>IF(L3159="","",IF(L3159&gt;M3159,"W",IF(L3159=M3159,"D","L")))</f>
        <v/>
      </c>
      <c r="O3159" s="11">
        <f>IF(L3159="","",IF(L3159&gt;M3159,3,IF(L3159=M3159,1,0)))</f>
        <v/>
      </c>
      <c r="P3159" s="31">
        <f>IF(I3159="H",INDEX(Matches!$L:$L,AA3159),INDEX(Matches!$N:$N,AA3159))</f>
        <v/>
      </c>
      <c r="Q3159" s="31">
        <f>INDEX(Matches!$M:$M,AA3159)</f>
        <v/>
      </c>
      <c r="R3159" s="31">
        <f>IF(I3159="H",INDEX(Matches!$N:$N,AA3159),INDEX(Matches!$L:$L,AA3159))</f>
        <v/>
      </c>
      <c r="S3159" s="33">
        <f>IF(I3159="H",INDEX(Matches!$O:$O,AA3159),INDEX(Matches!$P:$P,AA3159))</f>
        <v/>
      </c>
      <c r="T3159" s="33">
        <f>IF(INDEX(Matches!$J:$J,AA3159)="","",IF(I3159="H",INDEX(Matches!$J:$J,AA3159),INDEX(Matches!$K:$K,AA3159)))</f>
        <v/>
      </c>
      <c r="U3159" s="33">
        <f>IF(INDEX(Matches!$K:$K,AA3159)="","",IF(I3159="H",INDEX(Matches!$K:$K,AA3159),INDEX(Matches!$J:$J,AA3159)))</f>
        <v/>
      </c>
      <c r="V3159" s="30">
        <f>IF(T3159="","",T3159-U3159)</f>
        <v/>
      </c>
      <c r="W3159" s="33">
        <f>IF(I3159="H",INDEX(Matches!$T:$T,AA3159),INDEX(Matches!$U:$U,AA3159))</f>
        <v/>
      </c>
      <c r="X3159" s="11">
        <f>INDEX(Matches!$X:$X,AA3159)</f>
        <v/>
      </c>
      <c r="Y3159" s="30">
        <f>IF(O3159="","",O3159-S3159)</f>
        <v/>
      </c>
      <c r="Z3159" s="30">
        <f>IF(W3159="","",W3159-S3159)</f>
        <v/>
      </c>
      <c r="AA3159" s="24">
        <f>MATCH(J3159,Matches!$A:$A,0)</f>
        <v/>
      </c>
      <c r="AB3159" s="33" t="n">
        <v>1.16194137433926</v>
      </c>
      <c r="AC3159" s="33" t="n"/>
      <c r="AD3159" s="24" t="n"/>
      <c r="AE3159" s="24" t="n">
        <v>2</v>
      </c>
      <c r="AF3159" s="33" t="n"/>
      <c r="AG3159" s="33" t="n"/>
    </row>
    <row r="3160">
      <c r="A3160" s="24" t="inlineStr">
        <is>
          <t>Chesterfield|7</t>
        </is>
      </c>
      <c r="B3160" s="24" t="inlineStr">
        <is>
          <t>E3</t>
        </is>
      </c>
      <c r="C3160" s="24" t="inlineStr">
        <is>
          <t>League Two</t>
        </is>
      </c>
      <c r="D3160" s="24" t="inlineStr">
        <is>
          <t>Chesterfield</t>
        </is>
      </c>
      <c r="E3160" s="24" t="n">
        <v>7</v>
      </c>
      <c r="F3160" s="24" t="n">
        <v>2</v>
      </c>
      <c r="G3160" s="29" t="n">
        <v>46284.625</v>
      </c>
      <c r="H3160" s="24" t="inlineStr">
        <is>
          <t>York</t>
        </is>
      </c>
      <c r="I3160" s="24" t="inlineStr">
        <is>
          <t>H</t>
        </is>
      </c>
      <c r="J3160" s="24" t="inlineStr">
        <is>
          <t>E3-Chesterf-York</t>
        </is>
      </c>
      <c r="K3160" s="24" t="n">
        <v>7</v>
      </c>
      <c r="L3160" s="11">
        <f>IF(INDEX(Matches!$X:$X,AA3160)=0,"",IF(I3160="H",INDEX(Matches!$H:$H,AA3160),INDEX(Matches!$I:$I,AA3160)))</f>
        <v/>
      </c>
      <c r="M3160" s="11">
        <f>IF(INDEX(Matches!$X:$X,AA3160)=0,"",IF(I3160="H",INDEX(Matches!$I:$I,AA3160),INDEX(Matches!$H:$H,AA3160)))</f>
        <v/>
      </c>
      <c r="N3160" s="11">
        <f>IF(L3160="","",IF(L3160&gt;M3160,"W",IF(L3160=M3160,"D","L")))</f>
        <v/>
      </c>
      <c r="O3160" s="11">
        <f>IF(L3160="","",IF(L3160&gt;M3160,3,IF(L3160=M3160,1,0)))</f>
        <v/>
      </c>
      <c r="P3160" s="31">
        <f>IF(I3160="H",INDEX(Matches!$L:$L,AA3160),INDEX(Matches!$N:$N,AA3160))</f>
        <v/>
      </c>
      <c r="Q3160" s="31">
        <f>INDEX(Matches!$M:$M,AA3160)</f>
        <v/>
      </c>
      <c r="R3160" s="31">
        <f>IF(I3160="H",INDEX(Matches!$N:$N,AA3160),INDEX(Matches!$L:$L,AA3160))</f>
        <v/>
      </c>
      <c r="S3160" s="33">
        <f>IF(I3160="H",INDEX(Matches!$O:$O,AA3160),INDEX(Matches!$P:$P,AA3160))</f>
        <v/>
      </c>
      <c r="T3160" s="33">
        <f>IF(INDEX(Matches!$J:$J,AA3160)="","",IF(I3160="H",INDEX(Matches!$J:$J,AA3160),INDEX(Matches!$K:$K,AA3160)))</f>
        <v/>
      </c>
      <c r="U3160" s="33">
        <f>IF(INDEX(Matches!$K:$K,AA3160)="","",IF(I3160="H",INDEX(Matches!$K:$K,AA3160),INDEX(Matches!$J:$J,AA3160)))</f>
        <v/>
      </c>
      <c r="V3160" s="30">
        <f>IF(T3160="","",T3160-U3160)</f>
        <v/>
      </c>
      <c r="W3160" s="33">
        <f>IF(I3160="H",INDEX(Matches!$T:$T,AA3160),INDEX(Matches!$U:$U,AA3160))</f>
        <v/>
      </c>
      <c r="X3160" s="11">
        <f>INDEX(Matches!$X:$X,AA3160)</f>
        <v/>
      </c>
      <c r="Y3160" s="30">
        <f>IF(O3160="","",O3160-S3160)</f>
        <v/>
      </c>
      <c r="Z3160" s="30">
        <f>IF(W3160="","",W3160-S3160)</f>
        <v/>
      </c>
      <c r="AA3160" s="24">
        <f>MATCH(J3160,Matches!$A:$A,0)</f>
        <v/>
      </c>
      <c r="AB3160" s="33" t="n"/>
      <c r="AC3160" s="33" t="n"/>
      <c r="AD3160" s="24" t="n"/>
      <c r="AE3160" s="24" t="n">
        <v>2</v>
      </c>
      <c r="AF3160" s="33" t="n"/>
      <c r="AG3160" s="33" t="n"/>
    </row>
    <row r="3161">
      <c r="A3161" s="24" t="inlineStr">
        <is>
          <t>Chesterfield|8</t>
        </is>
      </c>
      <c r="B3161" s="24" t="inlineStr">
        <is>
          <t>E3</t>
        </is>
      </c>
      <c r="C3161" s="24" t="inlineStr">
        <is>
          <t>League Two</t>
        </is>
      </c>
      <c r="D3161" s="24" t="inlineStr">
        <is>
          <t>Chesterfield</t>
        </is>
      </c>
      <c r="E3161" s="24" t="n">
        <v>8</v>
      </c>
      <c r="F3161" s="24" t="n">
        <v>2</v>
      </c>
      <c r="G3161" s="29" t="n">
        <v>46291.625</v>
      </c>
      <c r="H3161" s="24" t="inlineStr">
        <is>
          <t>Cheltenham</t>
        </is>
      </c>
      <c r="I3161" s="24" t="inlineStr">
        <is>
          <t>A</t>
        </is>
      </c>
      <c r="J3161" s="24" t="inlineStr">
        <is>
          <t>E3-Cheltenh-Chesterf</t>
        </is>
      </c>
      <c r="K3161" s="24" t="n">
        <v>22</v>
      </c>
      <c r="L3161" s="11">
        <f>IF(INDEX(Matches!$X:$X,AA3161)=0,"",IF(I3161="H",INDEX(Matches!$H:$H,AA3161),INDEX(Matches!$I:$I,AA3161)))</f>
        <v/>
      </c>
      <c r="M3161" s="11">
        <f>IF(INDEX(Matches!$X:$X,AA3161)=0,"",IF(I3161="H",INDEX(Matches!$I:$I,AA3161),INDEX(Matches!$H:$H,AA3161)))</f>
        <v/>
      </c>
      <c r="N3161" s="11">
        <f>IF(L3161="","",IF(L3161&gt;M3161,"W",IF(L3161=M3161,"D","L")))</f>
        <v/>
      </c>
      <c r="O3161" s="11">
        <f>IF(L3161="","",IF(L3161&gt;M3161,3,IF(L3161=M3161,1,0)))</f>
        <v/>
      </c>
      <c r="P3161" s="31">
        <f>IF(I3161="H",INDEX(Matches!$L:$L,AA3161),INDEX(Matches!$N:$N,AA3161))</f>
        <v/>
      </c>
      <c r="Q3161" s="31">
        <f>INDEX(Matches!$M:$M,AA3161)</f>
        <v/>
      </c>
      <c r="R3161" s="31">
        <f>IF(I3161="H",INDEX(Matches!$N:$N,AA3161),INDEX(Matches!$L:$L,AA3161))</f>
        <v/>
      </c>
      <c r="S3161" s="33">
        <f>IF(I3161="H",INDEX(Matches!$O:$O,AA3161),INDEX(Matches!$P:$P,AA3161))</f>
        <v/>
      </c>
      <c r="T3161" s="33">
        <f>IF(INDEX(Matches!$J:$J,AA3161)="","",IF(I3161="H",INDEX(Matches!$J:$J,AA3161),INDEX(Matches!$K:$K,AA3161)))</f>
        <v/>
      </c>
      <c r="U3161" s="33">
        <f>IF(INDEX(Matches!$K:$K,AA3161)="","",IF(I3161="H",INDEX(Matches!$K:$K,AA3161),INDEX(Matches!$J:$J,AA3161)))</f>
        <v/>
      </c>
      <c r="V3161" s="30">
        <f>IF(T3161="","",T3161-U3161)</f>
        <v/>
      </c>
      <c r="W3161" s="33">
        <f>IF(I3161="H",INDEX(Matches!$T:$T,AA3161),INDEX(Matches!$U:$U,AA3161))</f>
        <v/>
      </c>
      <c r="X3161" s="11">
        <f>INDEX(Matches!$X:$X,AA3161)</f>
        <v/>
      </c>
      <c r="Y3161" s="30">
        <f>IF(O3161="","",O3161-S3161)</f>
        <v/>
      </c>
      <c r="Z3161" s="30">
        <f>IF(W3161="","",W3161-S3161)</f>
        <v/>
      </c>
      <c r="AA3161" s="24">
        <f>MATCH(J3161,Matches!$A:$A,0)</f>
        <v/>
      </c>
      <c r="AB3161" s="33" t="n"/>
      <c r="AC3161" s="33" t="n"/>
      <c r="AD3161" s="24" t="n"/>
      <c r="AE3161" s="24" t="n">
        <v>2</v>
      </c>
      <c r="AF3161" s="33" t="n"/>
      <c r="AG3161" s="33" t="n"/>
    </row>
    <row r="3162">
      <c r="A3162" s="24" t="inlineStr">
        <is>
          <t>Chesterfield|9</t>
        </is>
      </c>
      <c r="B3162" s="24" t="inlineStr">
        <is>
          <t>E3</t>
        </is>
      </c>
      <c r="C3162" s="24" t="inlineStr">
        <is>
          <t>League Two</t>
        </is>
      </c>
      <c r="D3162" s="24" t="inlineStr">
        <is>
          <t>Chesterfield</t>
        </is>
      </c>
      <c r="E3162" s="24" t="n">
        <v>9</v>
      </c>
      <c r="F3162" s="24" t="n">
        <v>3</v>
      </c>
      <c r="G3162" s="29" t="n">
        <v>46298.52083333334</v>
      </c>
      <c r="H3162" s="24" t="inlineStr">
        <is>
          <t>Tranmere</t>
        </is>
      </c>
      <c r="I3162" s="24" t="inlineStr">
        <is>
          <t>H</t>
        </is>
      </c>
      <c r="J3162" s="24" t="inlineStr">
        <is>
          <t>E3-Chesterf-Tranmere</t>
        </is>
      </c>
      <c r="K3162" s="24" t="n">
        <v>19</v>
      </c>
      <c r="L3162" s="11">
        <f>IF(INDEX(Matches!$X:$X,AA3162)=0,"",IF(I3162="H",INDEX(Matches!$H:$H,AA3162),INDEX(Matches!$I:$I,AA3162)))</f>
        <v/>
      </c>
      <c r="M3162" s="11">
        <f>IF(INDEX(Matches!$X:$X,AA3162)=0,"",IF(I3162="H",INDEX(Matches!$I:$I,AA3162),INDEX(Matches!$H:$H,AA3162)))</f>
        <v/>
      </c>
      <c r="N3162" s="11">
        <f>IF(L3162="","",IF(L3162&gt;M3162,"W",IF(L3162=M3162,"D","L")))</f>
        <v/>
      </c>
      <c r="O3162" s="11">
        <f>IF(L3162="","",IF(L3162&gt;M3162,3,IF(L3162=M3162,1,0)))</f>
        <v/>
      </c>
      <c r="P3162" s="31">
        <f>IF(I3162="H",INDEX(Matches!$L:$L,AA3162),INDEX(Matches!$N:$N,AA3162))</f>
        <v/>
      </c>
      <c r="Q3162" s="31">
        <f>INDEX(Matches!$M:$M,AA3162)</f>
        <v/>
      </c>
      <c r="R3162" s="31">
        <f>IF(I3162="H",INDEX(Matches!$N:$N,AA3162),INDEX(Matches!$L:$L,AA3162))</f>
        <v/>
      </c>
      <c r="S3162" s="33">
        <f>IF(I3162="H",INDEX(Matches!$O:$O,AA3162),INDEX(Matches!$P:$P,AA3162))</f>
        <v/>
      </c>
      <c r="T3162" s="33">
        <f>IF(INDEX(Matches!$J:$J,AA3162)="","",IF(I3162="H",INDEX(Matches!$J:$J,AA3162),INDEX(Matches!$K:$K,AA3162)))</f>
        <v/>
      </c>
      <c r="U3162" s="33">
        <f>IF(INDEX(Matches!$K:$K,AA3162)="","",IF(I3162="H",INDEX(Matches!$K:$K,AA3162),INDEX(Matches!$J:$J,AA3162)))</f>
        <v/>
      </c>
      <c r="V3162" s="30">
        <f>IF(T3162="","",T3162-U3162)</f>
        <v/>
      </c>
      <c r="W3162" s="33">
        <f>IF(I3162="H",INDEX(Matches!$T:$T,AA3162),INDEX(Matches!$U:$U,AA3162))</f>
        <v/>
      </c>
      <c r="X3162" s="11">
        <f>INDEX(Matches!$X:$X,AA3162)</f>
        <v/>
      </c>
      <c r="Y3162" s="30">
        <f>IF(O3162="","",O3162-S3162)</f>
        <v/>
      </c>
      <c r="Z3162" s="30">
        <f>IF(W3162="","",W3162-S3162)</f>
        <v/>
      </c>
      <c r="AA3162" s="24">
        <f>MATCH(J3162,Matches!$A:$A,0)</f>
        <v/>
      </c>
      <c r="AB3162" s="33" t="n"/>
      <c r="AC3162" s="33" t="n"/>
      <c r="AD3162" s="24" t="n"/>
      <c r="AE3162" s="24" t="n">
        <v>3</v>
      </c>
      <c r="AF3162" s="33" t="n"/>
      <c r="AG3162" s="33" t="n"/>
    </row>
    <row r="3163">
      <c r="A3163" s="24" t="inlineStr">
        <is>
          <t>Chesterfield|10</t>
        </is>
      </c>
      <c r="B3163" s="24" t="inlineStr">
        <is>
          <t>E3</t>
        </is>
      </c>
      <c r="C3163" s="24" t="inlineStr">
        <is>
          <t>League Two</t>
        </is>
      </c>
      <c r="D3163" s="24" t="inlineStr">
        <is>
          <t>Chesterfield</t>
        </is>
      </c>
      <c r="E3163" s="24" t="n">
        <v>10</v>
      </c>
      <c r="F3163" s="24" t="n">
        <v>3</v>
      </c>
      <c r="G3163" s="29" t="n">
        <v>46305.625</v>
      </c>
      <c r="H3163" s="24" t="inlineStr">
        <is>
          <t>Crawley</t>
        </is>
      </c>
      <c r="I3163" s="24" t="inlineStr">
        <is>
          <t>A</t>
        </is>
      </c>
      <c r="J3163" s="24" t="inlineStr">
        <is>
          <t>E3-Crawley-Chesterf</t>
        </is>
      </c>
      <c r="K3163" s="24" t="n">
        <v>21</v>
      </c>
      <c r="L3163" s="11">
        <f>IF(INDEX(Matches!$X:$X,AA3163)=0,"",IF(I3163="H",INDEX(Matches!$H:$H,AA3163),INDEX(Matches!$I:$I,AA3163)))</f>
        <v/>
      </c>
      <c r="M3163" s="11">
        <f>IF(INDEX(Matches!$X:$X,AA3163)=0,"",IF(I3163="H",INDEX(Matches!$I:$I,AA3163),INDEX(Matches!$H:$H,AA3163)))</f>
        <v/>
      </c>
      <c r="N3163" s="11">
        <f>IF(L3163="","",IF(L3163&gt;M3163,"W",IF(L3163=M3163,"D","L")))</f>
        <v/>
      </c>
      <c r="O3163" s="11">
        <f>IF(L3163="","",IF(L3163&gt;M3163,3,IF(L3163=M3163,1,0)))</f>
        <v/>
      </c>
      <c r="P3163" s="31">
        <f>IF(I3163="H",INDEX(Matches!$L:$L,AA3163),INDEX(Matches!$N:$N,AA3163))</f>
        <v/>
      </c>
      <c r="Q3163" s="31">
        <f>INDEX(Matches!$M:$M,AA3163)</f>
        <v/>
      </c>
      <c r="R3163" s="31">
        <f>IF(I3163="H",INDEX(Matches!$N:$N,AA3163),INDEX(Matches!$L:$L,AA3163))</f>
        <v/>
      </c>
      <c r="S3163" s="33">
        <f>IF(I3163="H",INDEX(Matches!$O:$O,AA3163),INDEX(Matches!$P:$P,AA3163))</f>
        <v/>
      </c>
      <c r="T3163" s="33">
        <f>IF(INDEX(Matches!$J:$J,AA3163)="","",IF(I3163="H",INDEX(Matches!$J:$J,AA3163),INDEX(Matches!$K:$K,AA3163)))</f>
        <v/>
      </c>
      <c r="U3163" s="33">
        <f>IF(INDEX(Matches!$K:$K,AA3163)="","",IF(I3163="H",INDEX(Matches!$K:$K,AA3163),INDEX(Matches!$J:$J,AA3163)))</f>
        <v/>
      </c>
      <c r="V3163" s="30">
        <f>IF(T3163="","",T3163-U3163)</f>
        <v/>
      </c>
      <c r="W3163" s="33">
        <f>IF(I3163="H",INDEX(Matches!$T:$T,AA3163),INDEX(Matches!$U:$U,AA3163))</f>
        <v/>
      </c>
      <c r="X3163" s="11">
        <f>INDEX(Matches!$X:$X,AA3163)</f>
        <v/>
      </c>
      <c r="Y3163" s="30">
        <f>IF(O3163="","",O3163-S3163)</f>
        <v/>
      </c>
      <c r="Z3163" s="30">
        <f>IF(W3163="","",W3163-S3163)</f>
        <v/>
      </c>
      <c r="AA3163" s="24">
        <f>MATCH(J3163,Matches!$A:$A,0)</f>
        <v/>
      </c>
      <c r="AB3163" s="33" t="n"/>
      <c r="AC3163" s="33" t="n"/>
      <c r="AD3163" s="24" t="n"/>
      <c r="AE3163" s="24" t="n">
        <v>3</v>
      </c>
      <c r="AF3163" s="33" t="n"/>
      <c r="AG3163" s="33" t="n"/>
    </row>
    <row r="3164">
      <c r="A3164" s="24" t="inlineStr">
        <is>
          <t>Chesterfield|11</t>
        </is>
      </c>
      <c r="B3164" s="24" t="inlineStr">
        <is>
          <t>E3</t>
        </is>
      </c>
      <c r="C3164" s="24" t="inlineStr">
        <is>
          <t>League Two</t>
        </is>
      </c>
      <c r="D3164" s="24" t="inlineStr">
        <is>
          <t>Chesterfield</t>
        </is>
      </c>
      <c r="E3164" s="24" t="n">
        <v>11</v>
      </c>
      <c r="F3164" s="24" t="n">
        <v>3</v>
      </c>
      <c r="G3164" s="29" t="n">
        <v>46312.625</v>
      </c>
      <c r="H3164" s="24" t="inlineStr">
        <is>
          <t>Port Vale</t>
        </is>
      </c>
      <c r="I3164" s="24" t="inlineStr">
        <is>
          <t>A</t>
        </is>
      </c>
      <c r="J3164" s="24" t="inlineStr">
        <is>
          <t>E3-PortVale-Chesterf</t>
        </is>
      </c>
      <c r="K3164" s="24" t="n">
        <v>5</v>
      </c>
      <c r="L3164" s="11">
        <f>IF(INDEX(Matches!$X:$X,AA3164)=0,"",IF(I3164="H",INDEX(Matches!$H:$H,AA3164),INDEX(Matches!$I:$I,AA3164)))</f>
        <v/>
      </c>
      <c r="M3164" s="11">
        <f>IF(INDEX(Matches!$X:$X,AA3164)=0,"",IF(I3164="H",INDEX(Matches!$I:$I,AA3164),INDEX(Matches!$H:$H,AA3164)))</f>
        <v/>
      </c>
      <c r="N3164" s="11">
        <f>IF(L3164="","",IF(L3164&gt;M3164,"W",IF(L3164=M3164,"D","L")))</f>
        <v/>
      </c>
      <c r="O3164" s="11">
        <f>IF(L3164="","",IF(L3164&gt;M3164,3,IF(L3164=M3164,1,0)))</f>
        <v/>
      </c>
      <c r="P3164" s="31">
        <f>IF(I3164="H",INDEX(Matches!$L:$L,AA3164),INDEX(Matches!$N:$N,AA3164))</f>
        <v/>
      </c>
      <c r="Q3164" s="31">
        <f>INDEX(Matches!$M:$M,AA3164)</f>
        <v/>
      </c>
      <c r="R3164" s="31">
        <f>IF(I3164="H",INDEX(Matches!$N:$N,AA3164),INDEX(Matches!$L:$L,AA3164))</f>
        <v/>
      </c>
      <c r="S3164" s="33">
        <f>IF(I3164="H",INDEX(Matches!$O:$O,AA3164),INDEX(Matches!$P:$P,AA3164))</f>
        <v/>
      </c>
      <c r="T3164" s="33">
        <f>IF(INDEX(Matches!$J:$J,AA3164)="","",IF(I3164="H",INDEX(Matches!$J:$J,AA3164),INDEX(Matches!$K:$K,AA3164)))</f>
        <v/>
      </c>
      <c r="U3164" s="33">
        <f>IF(INDEX(Matches!$K:$K,AA3164)="","",IF(I3164="H",INDEX(Matches!$K:$K,AA3164),INDEX(Matches!$J:$J,AA3164)))</f>
        <v/>
      </c>
      <c r="V3164" s="30">
        <f>IF(T3164="","",T3164-U3164)</f>
        <v/>
      </c>
      <c r="W3164" s="33">
        <f>IF(I3164="H",INDEX(Matches!$T:$T,AA3164),INDEX(Matches!$U:$U,AA3164))</f>
        <v/>
      </c>
      <c r="X3164" s="11">
        <f>INDEX(Matches!$X:$X,AA3164)</f>
        <v/>
      </c>
      <c r="Y3164" s="30">
        <f>IF(O3164="","",O3164-S3164)</f>
        <v/>
      </c>
      <c r="Z3164" s="30">
        <f>IF(W3164="","",W3164-S3164)</f>
        <v/>
      </c>
      <c r="AA3164" s="24">
        <f>MATCH(J3164,Matches!$A:$A,0)</f>
        <v/>
      </c>
      <c r="AB3164" s="33" t="n"/>
      <c r="AC3164" s="33" t="n"/>
      <c r="AD3164" s="24" t="n"/>
      <c r="AE3164" s="24" t="n">
        <v>3</v>
      </c>
      <c r="AF3164" s="33" t="n"/>
      <c r="AG3164" s="33" t="n"/>
    </row>
    <row r="3165">
      <c r="A3165" s="24" t="inlineStr">
        <is>
          <t>Chesterfield|12</t>
        </is>
      </c>
      <c r="B3165" s="24" t="inlineStr">
        <is>
          <t>E3</t>
        </is>
      </c>
      <c r="C3165" s="24" t="inlineStr">
        <is>
          <t>League Two</t>
        </is>
      </c>
      <c r="D3165" s="24" t="inlineStr">
        <is>
          <t>Chesterfield</t>
        </is>
      </c>
      <c r="E3165" s="24" t="n">
        <v>12</v>
      </c>
      <c r="F3165" s="24" t="n">
        <v>3</v>
      </c>
      <c r="G3165" s="29" t="n">
        <v>46315.82291666666</v>
      </c>
      <c r="H3165" s="24" t="inlineStr">
        <is>
          <t>Colchester</t>
        </is>
      </c>
      <c r="I3165" s="24" t="inlineStr">
        <is>
          <t>H</t>
        </is>
      </c>
      <c r="J3165" s="24" t="inlineStr">
        <is>
          <t>E3-Chesterf-Colchest</t>
        </is>
      </c>
      <c r="K3165" s="24" t="n">
        <v>13</v>
      </c>
      <c r="L3165" s="11">
        <f>IF(INDEX(Matches!$X:$X,AA3165)=0,"",IF(I3165="H",INDEX(Matches!$H:$H,AA3165),INDEX(Matches!$I:$I,AA3165)))</f>
        <v/>
      </c>
      <c r="M3165" s="11">
        <f>IF(INDEX(Matches!$X:$X,AA3165)=0,"",IF(I3165="H",INDEX(Matches!$I:$I,AA3165),INDEX(Matches!$H:$H,AA3165)))</f>
        <v/>
      </c>
      <c r="N3165" s="11">
        <f>IF(L3165="","",IF(L3165&gt;M3165,"W",IF(L3165=M3165,"D","L")))</f>
        <v/>
      </c>
      <c r="O3165" s="11">
        <f>IF(L3165="","",IF(L3165&gt;M3165,3,IF(L3165=M3165,1,0)))</f>
        <v/>
      </c>
      <c r="P3165" s="31">
        <f>IF(I3165="H",INDEX(Matches!$L:$L,AA3165),INDEX(Matches!$N:$N,AA3165))</f>
        <v/>
      </c>
      <c r="Q3165" s="31">
        <f>INDEX(Matches!$M:$M,AA3165)</f>
        <v/>
      </c>
      <c r="R3165" s="31">
        <f>IF(I3165="H",INDEX(Matches!$N:$N,AA3165),INDEX(Matches!$L:$L,AA3165))</f>
        <v/>
      </c>
      <c r="S3165" s="33">
        <f>IF(I3165="H",INDEX(Matches!$O:$O,AA3165),INDEX(Matches!$P:$P,AA3165))</f>
        <v/>
      </c>
      <c r="T3165" s="33">
        <f>IF(INDEX(Matches!$J:$J,AA3165)="","",IF(I3165="H",INDEX(Matches!$J:$J,AA3165),INDEX(Matches!$K:$K,AA3165)))</f>
        <v/>
      </c>
      <c r="U3165" s="33">
        <f>IF(INDEX(Matches!$K:$K,AA3165)="","",IF(I3165="H",INDEX(Matches!$K:$K,AA3165),INDEX(Matches!$J:$J,AA3165)))</f>
        <v/>
      </c>
      <c r="V3165" s="30">
        <f>IF(T3165="","",T3165-U3165)</f>
        <v/>
      </c>
      <c r="W3165" s="33">
        <f>IF(I3165="H",INDEX(Matches!$T:$T,AA3165),INDEX(Matches!$U:$U,AA3165))</f>
        <v/>
      </c>
      <c r="X3165" s="11">
        <f>INDEX(Matches!$X:$X,AA3165)</f>
        <v/>
      </c>
      <c r="Y3165" s="30">
        <f>IF(O3165="","",O3165-S3165)</f>
        <v/>
      </c>
      <c r="Z3165" s="30">
        <f>IF(W3165="","",W3165-S3165)</f>
        <v/>
      </c>
      <c r="AA3165" s="24">
        <f>MATCH(J3165,Matches!$A:$A,0)</f>
        <v/>
      </c>
      <c r="AB3165" s="33" t="n"/>
      <c r="AC3165" s="33" t="n"/>
      <c r="AD3165" s="24" t="n"/>
      <c r="AE3165" s="24" t="n">
        <v>3</v>
      </c>
      <c r="AF3165" s="33" t="n"/>
      <c r="AG3165" s="33" t="n"/>
    </row>
    <row r="3166">
      <c r="A3166" s="24" t="inlineStr">
        <is>
          <t>Chesterfield|13</t>
        </is>
      </c>
      <c r="B3166" s="24" t="inlineStr">
        <is>
          <t>E3</t>
        </is>
      </c>
      <c r="C3166" s="24" t="inlineStr">
        <is>
          <t>League Two</t>
        </is>
      </c>
      <c r="D3166" s="24" t="inlineStr">
        <is>
          <t>Chesterfield</t>
        </is>
      </c>
      <c r="E3166" s="24" t="n">
        <v>13</v>
      </c>
      <c r="F3166" s="24" t="n">
        <v>4</v>
      </c>
      <c r="G3166" s="29" t="n">
        <v>46319.625</v>
      </c>
      <c r="H3166" s="24" t="inlineStr">
        <is>
          <t>Crewe</t>
        </is>
      </c>
      <c r="I3166" s="24" t="inlineStr">
        <is>
          <t>H</t>
        </is>
      </c>
      <c r="J3166" s="24" t="inlineStr">
        <is>
          <t>E3-Chesterf-Crewe</t>
        </is>
      </c>
      <c r="K3166" s="24" t="n">
        <v>15</v>
      </c>
      <c r="L3166" s="11">
        <f>IF(INDEX(Matches!$X:$X,AA3166)=0,"",IF(I3166="H",INDEX(Matches!$H:$H,AA3166),INDEX(Matches!$I:$I,AA3166)))</f>
        <v/>
      </c>
      <c r="M3166" s="11">
        <f>IF(INDEX(Matches!$X:$X,AA3166)=0,"",IF(I3166="H",INDEX(Matches!$I:$I,AA3166),INDEX(Matches!$H:$H,AA3166)))</f>
        <v/>
      </c>
      <c r="N3166" s="11">
        <f>IF(L3166="","",IF(L3166&gt;M3166,"W",IF(L3166=M3166,"D","L")))</f>
        <v/>
      </c>
      <c r="O3166" s="11">
        <f>IF(L3166="","",IF(L3166&gt;M3166,3,IF(L3166=M3166,1,0)))</f>
        <v/>
      </c>
      <c r="P3166" s="31">
        <f>IF(I3166="H",INDEX(Matches!$L:$L,AA3166),INDEX(Matches!$N:$N,AA3166))</f>
        <v/>
      </c>
      <c r="Q3166" s="31">
        <f>INDEX(Matches!$M:$M,AA3166)</f>
        <v/>
      </c>
      <c r="R3166" s="31">
        <f>IF(I3166="H",INDEX(Matches!$N:$N,AA3166),INDEX(Matches!$L:$L,AA3166))</f>
        <v/>
      </c>
      <c r="S3166" s="33">
        <f>IF(I3166="H",INDEX(Matches!$O:$O,AA3166),INDEX(Matches!$P:$P,AA3166))</f>
        <v/>
      </c>
      <c r="T3166" s="33">
        <f>IF(INDEX(Matches!$J:$J,AA3166)="","",IF(I3166="H",INDEX(Matches!$J:$J,AA3166),INDEX(Matches!$K:$K,AA3166)))</f>
        <v/>
      </c>
      <c r="U3166" s="33">
        <f>IF(INDEX(Matches!$K:$K,AA3166)="","",IF(I3166="H",INDEX(Matches!$K:$K,AA3166),INDEX(Matches!$J:$J,AA3166)))</f>
        <v/>
      </c>
      <c r="V3166" s="30">
        <f>IF(T3166="","",T3166-U3166)</f>
        <v/>
      </c>
      <c r="W3166" s="33">
        <f>IF(I3166="H",INDEX(Matches!$T:$T,AA3166),INDEX(Matches!$U:$U,AA3166))</f>
        <v/>
      </c>
      <c r="X3166" s="11">
        <f>INDEX(Matches!$X:$X,AA3166)</f>
        <v/>
      </c>
      <c r="Y3166" s="30">
        <f>IF(O3166="","",O3166-S3166)</f>
        <v/>
      </c>
      <c r="Z3166" s="30">
        <f>IF(W3166="","",W3166-S3166)</f>
        <v/>
      </c>
      <c r="AA3166" s="24">
        <f>MATCH(J3166,Matches!$A:$A,0)</f>
        <v/>
      </c>
      <c r="AB3166" s="33" t="n"/>
      <c r="AC3166" s="33" t="n">
        <v>1.677555665307396</v>
      </c>
      <c r="AD3166" s="24" t="n"/>
      <c r="AE3166" s="24" t="n">
        <v>4</v>
      </c>
      <c r="AF3166" s="33" t="n"/>
      <c r="AG3166" s="33" t="n"/>
    </row>
    <row r="3167">
      <c r="A3167" s="24" t="inlineStr">
        <is>
          <t>Chesterfield|14</t>
        </is>
      </c>
      <c r="B3167" s="24" t="inlineStr">
        <is>
          <t>E3</t>
        </is>
      </c>
      <c r="C3167" s="24" t="inlineStr">
        <is>
          <t>League Two</t>
        </is>
      </c>
      <c r="D3167" s="24" t="inlineStr">
        <is>
          <t>Chesterfield</t>
        </is>
      </c>
      <c r="E3167" s="24" t="n">
        <v>14</v>
      </c>
      <c r="F3167" s="24" t="n">
        <v>4</v>
      </c>
      <c r="G3167" s="29" t="n">
        <v>46325.82291666666</v>
      </c>
      <c r="H3167" s="24" t="inlineStr">
        <is>
          <t>Newport</t>
        </is>
      </c>
      <c r="I3167" s="24" t="inlineStr">
        <is>
          <t>A</t>
        </is>
      </c>
      <c r="J3167" s="24" t="inlineStr">
        <is>
          <t>E3-Newport-Chesterf</t>
        </is>
      </c>
      <c r="K3167" s="24" t="n">
        <v>24</v>
      </c>
      <c r="L3167" s="11">
        <f>IF(INDEX(Matches!$X:$X,AA3167)=0,"",IF(I3167="H",INDEX(Matches!$H:$H,AA3167),INDEX(Matches!$I:$I,AA3167)))</f>
        <v/>
      </c>
      <c r="M3167" s="11">
        <f>IF(INDEX(Matches!$X:$X,AA3167)=0,"",IF(I3167="H",INDEX(Matches!$I:$I,AA3167),INDEX(Matches!$H:$H,AA3167)))</f>
        <v/>
      </c>
      <c r="N3167" s="11">
        <f>IF(L3167="","",IF(L3167&gt;M3167,"W",IF(L3167=M3167,"D","L")))</f>
        <v/>
      </c>
      <c r="O3167" s="11">
        <f>IF(L3167="","",IF(L3167&gt;M3167,3,IF(L3167=M3167,1,0)))</f>
        <v/>
      </c>
      <c r="P3167" s="31">
        <f>IF(I3167="H",INDEX(Matches!$L:$L,AA3167),INDEX(Matches!$N:$N,AA3167))</f>
        <v/>
      </c>
      <c r="Q3167" s="31">
        <f>INDEX(Matches!$M:$M,AA3167)</f>
        <v/>
      </c>
      <c r="R3167" s="31">
        <f>IF(I3167="H",INDEX(Matches!$N:$N,AA3167),INDEX(Matches!$L:$L,AA3167))</f>
        <v/>
      </c>
      <c r="S3167" s="33">
        <f>IF(I3167="H",INDEX(Matches!$O:$O,AA3167),INDEX(Matches!$P:$P,AA3167))</f>
        <v/>
      </c>
      <c r="T3167" s="33">
        <f>IF(INDEX(Matches!$J:$J,AA3167)="","",IF(I3167="H",INDEX(Matches!$J:$J,AA3167),INDEX(Matches!$K:$K,AA3167)))</f>
        <v/>
      </c>
      <c r="U3167" s="33">
        <f>IF(INDEX(Matches!$K:$K,AA3167)="","",IF(I3167="H",INDEX(Matches!$K:$K,AA3167),INDEX(Matches!$J:$J,AA3167)))</f>
        <v/>
      </c>
      <c r="V3167" s="30">
        <f>IF(T3167="","",T3167-U3167)</f>
        <v/>
      </c>
      <c r="W3167" s="33">
        <f>IF(I3167="H",INDEX(Matches!$T:$T,AA3167),INDEX(Matches!$U:$U,AA3167))</f>
        <v/>
      </c>
      <c r="X3167" s="11">
        <f>INDEX(Matches!$X:$X,AA3167)</f>
        <v/>
      </c>
      <c r="Y3167" s="30">
        <f>IF(O3167="","",O3167-S3167)</f>
        <v/>
      </c>
      <c r="Z3167" s="30">
        <f>IF(W3167="","",W3167-S3167)</f>
        <v/>
      </c>
      <c r="AA3167" s="24">
        <f>MATCH(J3167,Matches!$A:$A,0)</f>
        <v/>
      </c>
      <c r="AB3167" s="33" t="n"/>
      <c r="AC3167" s="33" t="n">
        <v>1.604257991062326</v>
      </c>
      <c r="AD3167" s="24" t="n"/>
      <c r="AE3167" s="24" t="n">
        <v>4</v>
      </c>
      <c r="AF3167" s="33" t="n"/>
      <c r="AG3167" s="33" t="n"/>
    </row>
    <row r="3168">
      <c r="A3168" s="24" t="inlineStr">
        <is>
          <t>Chesterfield|15</t>
        </is>
      </c>
      <c r="B3168" s="24" t="inlineStr">
        <is>
          <t>E3</t>
        </is>
      </c>
      <c r="C3168" s="24" t="inlineStr">
        <is>
          <t>League Two</t>
        </is>
      </c>
      <c r="D3168" s="24" t="inlineStr">
        <is>
          <t>Chesterfield</t>
        </is>
      </c>
      <c r="E3168" s="24" t="n">
        <v>15</v>
      </c>
      <c r="F3168" s="24" t="n">
        <v>4</v>
      </c>
      <c r="G3168" s="29" t="n">
        <v>46340.625</v>
      </c>
      <c r="H3168" s="24" t="inlineStr">
        <is>
          <t>Bristol Rovers</t>
        </is>
      </c>
      <c r="I3168" s="24" t="inlineStr">
        <is>
          <t>A</t>
        </is>
      </c>
      <c r="J3168" s="24" t="inlineStr">
        <is>
          <t>E3-BristolR-Chesterf</t>
        </is>
      </c>
      <c r="K3168" s="24" t="n">
        <v>2</v>
      </c>
      <c r="L3168" s="11">
        <f>IF(INDEX(Matches!$X:$X,AA3168)=0,"",IF(I3168="H",INDEX(Matches!$H:$H,AA3168),INDEX(Matches!$I:$I,AA3168)))</f>
        <v/>
      </c>
      <c r="M3168" s="11">
        <f>IF(INDEX(Matches!$X:$X,AA3168)=0,"",IF(I3168="H",INDEX(Matches!$I:$I,AA3168),INDEX(Matches!$H:$H,AA3168)))</f>
        <v/>
      </c>
      <c r="N3168" s="11">
        <f>IF(L3168="","",IF(L3168&gt;M3168,"W",IF(L3168=M3168,"D","L")))</f>
        <v/>
      </c>
      <c r="O3168" s="11">
        <f>IF(L3168="","",IF(L3168&gt;M3168,3,IF(L3168=M3168,1,0)))</f>
        <v/>
      </c>
      <c r="P3168" s="31">
        <f>IF(I3168="H",INDEX(Matches!$L:$L,AA3168),INDEX(Matches!$N:$N,AA3168))</f>
        <v/>
      </c>
      <c r="Q3168" s="31">
        <f>INDEX(Matches!$M:$M,AA3168)</f>
        <v/>
      </c>
      <c r="R3168" s="31">
        <f>IF(I3168="H",INDEX(Matches!$N:$N,AA3168),INDEX(Matches!$L:$L,AA3168))</f>
        <v/>
      </c>
      <c r="S3168" s="33">
        <f>IF(I3168="H",INDEX(Matches!$O:$O,AA3168),INDEX(Matches!$P:$P,AA3168))</f>
        <v/>
      </c>
      <c r="T3168" s="33">
        <f>IF(INDEX(Matches!$J:$J,AA3168)="","",IF(I3168="H",INDEX(Matches!$J:$J,AA3168),INDEX(Matches!$K:$K,AA3168)))</f>
        <v/>
      </c>
      <c r="U3168" s="33">
        <f>IF(INDEX(Matches!$K:$K,AA3168)="","",IF(I3168="H",INDEX(Matches!$K:$K,AA3168),INDEX(Matches!$J:$J,AA3168)))</f>
        <v/>
      </c>
      <c r="V3168" s="30">
        <f>IF(T3168="","",T3168-U3168)</f>
        <v/>
      </c>
      <c r="W3168" s="33">
        <f>IF(I3168="H",INDEX(Matches!$T:$T,AA3168),INDEX(Matches!$U:$U,AA3168))</f>
        <v/>
      </c>
      <c r="X3168" s="11">
        <f>INDEX(Matches!$X:$X,AA3168)</f>
        <v/>
      </c>
      <c r="Y3168" s="30">
        <f>IF(O3168="","",O3168-S3168)</f>
        <v/>
      </c>
      <c r="Z3168" s="30">
        <f>IF(W3168="","",W3168-S3168)</f>
        <v/>
      </c>
      <c r="AA3168" s="24">
        <f>MATCH(J3168,Matches!$A:$A,0)</f>
        <v/>
      </c>
      <c r="AB3168" s="33" t="n"/>
      <c r="AC3168" s="33" t="n">
        <v>1.186519405381145</v>
      </c>
      <c r="AD3168" s="24" t="n"/>
      <c r="AE3168" s="24" t="n">
        <v>4</v>
      </c>
      <c r="AF3168" s="33" t="n"/>
      <c r="AG3168" s="33" t="n"/>
    </row>
    <row r="3169">
      <c r="A3169" s="24" t="inlineStr">
        <is>
          <t>Chesterfield|16</t>
        </is>
      </c>
      <c r="B3169" s="24" t="inlineStr">
        <is>
          <t>E3</t>
        </is>
      </c>
      <c r="C3169" s="24" t="inlineStr">
        <is>
          <t>League Two</t>
        </is>
      </c>
      <c r="D3169" s="24" t="inlineStr">
        <is>
          <t>Chesterfield</t>
        </is>
      </c>
      <c r="E3169" s="24" t="n">
        <v>16</v>
      </c>
      <c r="F3169" s="24" t="n">
        <v>4</v>
      </c>
      <c r="G3169" s="29" t="n">
        <v>46347.625</v>
      </c>
      <c r="H3169" s="24" t="inlineStr">
        <is>
          <t>Shrewsbury</t>
        </is>
      </c>
      <c r="I3169" s="24" t="inlineStr">
        <is>
          <t>H</t>
        </is>
      </c>
      <c r="J3169" s="24" t="inlineStr">
        <is>
          <t>E3-Chesterf-Shrewsbu</t>
        </is>
      </c>
      <c r="K3169" s="24" t="n">
        <v>20</v>
      </c>
      <c r="L3169" s="11">
        <f>IF(INDEX(Matches!$X:$X,AA3169)=0,"",IF(I3169="H",INDEX(Matches!$H:$H,AA3169),INDEX(Matches!$I:$I,AA3169)))</f>
        <v/>
      </c>
      <c r="M3169" s="11">
        <f>IF(INDEX(Matches!$X:$X,AA3169)=0,"",IF(I3169="H",INDEX(Matches!$I:$I,AA3169),INDEX(Matches!$H:$H,AA3169)))</f>
        <v/>
      </c>
      <c r="N3169" s="11">
        <f>IF(L3169="","",IF(L3169&gt;M3169,"W",IF(L3169=M3169,"D","L")))</f>
        <v/>
      </c>
      <c r="O3169" s="11">
        <f>IF(L3169="","",IF(L3169&gt;M3169,3,IF(L3169=M3169,1,0)))</f>
        <v/>
      </c>
      <c r="P3169" s="31">
        <f>IF(I3169="H",INDEX(Matches!$L:$L,AA3169),INDEX(Matches!$N:$N,AA3169))</f>
        <v/>
      </c>
      <c r="Q3169" s="31">
        <f>INDEX(Matches!$M:$M,AA3169)</f>
        <v/>
      </c>
      <c r="R3169" s="31">
        <f>IF(I3169="H",INDEX(Matches!$N:$N,AA3169),INDEX(Matches!$L:$L,AA3169))</f>
        <v/>
      </c>
      <c r="S3169" s="33">
        <f>IF(I3169="H",INDEX(Matches!$O:$O,AA3169),INDEX(Matches!$P:$P,AA3169))</f>
        <v/>
      </c>
      <c r="T3169" s="33">
        <f>IF(INDEX(Matches!$J:$J,AA3169)="","",IF(I3169="H",INDEX(Matches!$J:$J,AA3169),INDEX(Matches!$K:$K,AA3169)))</f>
        <v/>
      </c>
      <c r="U3169" s="33">
        <f>IF(INDEX(Matches!$K:$K,AA3169)="","",IF(I3169="H",INDEX(Matches!$K:$K,AA3169),INDEX(Matches!$J:$J,AA3169)))</f>
        <v/>
      </c>
      <c r="V3169" s="30">
        <f>IF(T3169="","",T3169-U3169)</f>
        <v/>
      </c>
      <c r="W3169" s="33">
        <f>IF(I3169="H",INDEX(Matches!$T:$T,AA3169),INDEX(Matches!$U:$U,AA3169))</f>
        <v/>
      </c>
      <c r="X3169" s="11">
        <f>INDEX(Matches!$X:$X,AA3169)</f>
        <v/>
      </c>
      <c r="Y3169" s="30">
        <f>IF(O3169="","",O3169-S3169)</f>
        <v/>
      </c>
      <c r="Z3169" s="30">
        <f>IF(W3169="","",W3169-S3169)</f>
        <v/>
      </c>
      <c r="AA3169" s="24">
        <f>MATCH(J3169,Matches!$A:$A,0)</f>
        <v/>
      </c>
      <c r="AB3169" s="33" t="n"/>
      <c r="AC3169" s="33" t="n">
        <v>1.753648135232052</v>
      </c>
      <c r="AD3169" s="24" t="n"/>
      <c r="AE3169" s="24" t="n">
        <v>4</v>
      </c>
      <c r="AF3169" s="33" t="n"/>
      <c r="AG3169" s="33" t="n"/>
    </row>
    <row r="3170">
      <c r="A3170" s="24" t="inlineStr">
        <is>
          <t>Chesterfield|17</t>
        </is>
      </c>
      <c r="B3170" s="24" t="inlineStr">
        <is>
          <t>E3</t>
        </is>
      </c>
      <c r="C3170" s="24" t="inlineStr">
        <is>
          <t>League Two</t>
        </is>
      </c>
      <c r="D3170" s="24" t="inlineStr">
        <is>
          <t>Chesterfield</t>
        </is>
      </c>
      <c r="E3170" s="24" t="n">
        <v>17</v>
      </c>
      <c r="F3170" s="24" t="n">
        <v>5</v>
      </c>
      <c r="G3170" s="29" t="n">
        <v>46354.625</v>
      </c>
      <c r="H3170" s="24" t="inlineStr">
        <is>
          <t>Swindon</t>
        </is>
      </c>
      <c r="I3170" s="24" t="inlineStr">
        <is>
          <t>A</t>
        </is>
      </c>
      <c r="J3170" s="24" t="inlineStr">
        <is>
          <t>E3-Swindon-Chesterf</t>
        </is>
      </c>
      <c r="K3170" s="24" t="n">
        <v>10</v>
      </c>
      <c r="L3170" s="11">
        <f>IF(INDEX(Matches!$X:$X,AA3170)=0,"",IF(I3170="H",INDEX(Matches!$H:$H,AA3170),INDEX(Matches!$I:$I,AA3170)))</f>
        <v/>
      </c>
      <c r="M3170" s="11">
        <f>IF(INDEX(Matches!$X:$X,AA3170)=0,"",IF(I3170="H",INDEX(Matches!$I:$I,AA3170),INDEX(Matches!$H:$H,AA3170)))</f>
        <v/>
      </c>
      <c r="N3170" s="11">
        <f>IF(L3170="","",IF(L3170&gt;M3170,"W",IF(L3170=M3170,"D","L")))</f>
        <v/>
      </c>
      <c r="O3170" s="11">
        <f>IF(L3170="","",IF(L3170&gt;M3170,3,IF(L3170=M3170,1,0)))</f>
        <v/>
      </c>
      <c r="P3170" s="31">
        <f>IF(I3170="H",INDEX(Matches!$L:$L,AA3170),INDEX(Matches!$N:$N,AA3170))</f>
        <v/>
      </c>
      <c r="Q3170" s="31">
        <f>INDEX(Matches!$M:$M,AA3170)</f>
        <v/>
      </c>
      <c r="R3170" s="31">
        <f>IF(I3170="H",INDEX(Matches!$N:$N,AA3170),INDEX(Matches!$L:$L,AA3170))</f>
        <v/>
      </c>
      <c r="S3170" s="33">
        <f>IF(I3170="H",INDEX(Matches!$O:$O,AA3170),INDEX(Matches!$P:$P,AA3170))</f>
        <v/>
      </c>
      <c r="T3170" s="33">
        <f>IF(INDEX(Matches!$J:$J,AA3170)="","",IF(I3170="H",INDEX(Matches!$J:$J,AA3170),INDEX(Matches!$K:$K,AA3170)))</f>
        <v/>
      </c>
      <c r="U3170" s="33">
        <f>IF(INDEX(Matches!$K:$K,AA3170)="","",IF(I3170="H",INDEX(Matches!$K:$K,AA3170),INDEX(Matches!$J:$J,AA3170)))</f>
        <v/>
      </c>
      <c r="V3170" s="30">
        <f>IF(T3170="","",T3170-U3170)</f>
        <v/>
      </c>
      <c r="W3170" s="33">
        <f>IF(I3170="H",INDEX(Matches!$T:$T,AA3170),INDEX(Matches!$U:$U,AA3170))</f>
        <v/>
      </c>
      <c r="X3170" s="11">
        <f>INDEX(Matches!$X:$X,AA3170)</f>
        <v/>
      </c>
      <c r="Y3170" s="30">
        <f>IF(O3170="","",O3170-S3170)</f>
        <v/>
      </c>
      <c r="Z3170" s="30">
        <f>IF(W3170="","",W3170-S3170)</f>
        <v/>
      </c>
      <c r="AA3170" s="24">
        <f>MATCH(J3170,Matches!$A:$A,0)</f>
        <v/>
      </c>
      <c r="AB3170" s="33" t="n"/>
      <c r="AC3170" s="33" t="n">
        <v>1.411938082710579</v>
      </c>
      <c r="AD3170" s="24" t="n"/>
      <c r="AE3170" s="24" t="n">
        <v>5</v>
      </c>
      <c r="AF3170" s="33" t="n"/>
      <c r="AG3170" s="33" t="n"/>
    </row>
    <row r="3171">
      <c r="A3171" s="24" t="inlineStr">
        <is>
          <t>Chesterfield|18</t>
        </is>
      </c>
      <c r="B3171" s="24" t="inlineStr">
        <is>
          <t>E3</t>
        </is>
      </c>
      <c r="C3171" s="24" t="inlineStr">
        <is>
          <t>League Two</t>
        </is>
      </c>
      <c r="D3171" s="24" t="inlineStr">
        <is>
          <t>Chesterfield</t>
        </is>
      </c>
      <c r="E3171" s="24" t="n">
        <v>18</v>
      </c>
      <c r="F3171" s="24" t="n">
        <v>5</v>
      </c>
      <c r="G3171" s="29" t="n">
        <v>46357.82291666666</v>
      </c>
      <c r="H3171" s="24" t="inlineStr">
        <is>
          <t>Exeter</t>
        </is>
      </c>
      <c r="I3171" s="24" t="inlineStr">
        <is>
          <t>H</t>
        </is>
      </c>
      <c r="J3171" s="24" t="inlineStr">
        <is>
          <t>E3-Chesterf-Exeter</t>
        </is>
      </c>
      <c r="K3171" s="24" t="n">
        <v>17</v>
      </c>
      <c r="L3171" s="11">
        <f>IF(INDEX(Matches!$X:$X,AA3171)=0,"",IF(I3171="H",INDEX(Matches!$H:$H,AA3171),INDEX(Matches!$I:$I,AA3171)))</f>
        <v/>
      </c>
      <c r="M3171" s="11">
        <f>IF(INDEX(Matches!$X:$X,AA3171)=0,"",IF(I3171="H",INDEX(Matches!$I:$I,AA3171),INDEX(Matches!$H:$H,AA3171)))</f>
        <v/>
      </c>
      <c r="N3171" s="11">
        <f>IF(L3171="","",IF(L3171&gt;M3171,"W",IF(L3171=M3171,"D","L")))</f>
        <v/>
      </c>
      <c r="O3171" s="11">
        <f>IF(L3171="","",IF(L3171&gt;M3171,3,IF(L3171=M3171,1,0)))</f>
        <v/>
      </c>
      <c r="P3171" s="31">
        <f>IF(I3171="H",INDEX(Matches!$L:$L,AA3171),INDEX(Matches!$N:$N,AA3171))</f>
        <v/>
      </c>
      <c r="Q3171" s="31">
        <f>INDEX(Matches!$M:$M,AA3171)</f>
        <v/>
      </c>
      <c r="R3171" s="31">
        <f>IF(I3171="H",INDEX(Matches!$N:$N,AA3171),INDEX(Matches!$L:$L,AA3171))</f>
        <v/>
      </c>
      <c r="S3171" s="33">
        <f>IF(I3171="H",INDEX(Matches!$O:$O,AA3171),INDEX(Matches!$P:$P,AA3171))</f>
        <v/>
      </c>
      <c r="T3171" s="33">
        <f>IF(INDEX(Matches!$J:$J,AA3171)="","",IF(I3171="H",INDEX(Matches!$J:$J,AA3171),INDEX(Matches!$K:$K,AA3171)))</f>
        <v/>
      </c>
      <c r="U3171" s="33">
        <f>IF(INDEX(Matches!$K:$K,AA3171)="","",IF(I3171="H",INDEX(Matches!$K:$K,AA3171),INDEX(Matches!$J:$J,AA3171)))</f>
        <v/>
      </c>
      <c r="V3171" s="30">
        <f>IF(T3171="","",T3171-U3171)</f>
        <v/>
      </c>
      <c r="W3171" s="33">
        <f>IF(I3171="H",INDEX(Matches!$T:$T,AA3171),INDEX(Matches!$U:$U,AA3171))</f>
        <v/>
      </c>
      <c r="X3171" s="11">
        <f>INDEX(Matches!$X:$X,AA3171)</f>
        <v/>
      </c>
      <c r="Y3171" s="30">
        <f>IF(O3171="","",O3171-S3171)</f>
        <v/>
      </c>
      <c r="Z3171" s="30">
        <f>IF(W3171="","",W3171-S3171)</f>
        <v/>
      </c>
      <c r="AA3171" s="24">
        <f>MATCH(J3171,Matches!$A:$A,0)</f>
        <v/>
      </c>
      <c r="AB3171" s="33" t="n"/>
      <c r="AC3171" s="33" t="n">
        <v>1.750249996348038</v>
      </c>
      <c r="AD3171" s="24" t="n"/>
      <c r="AE3171" s="24" t="n">
        <v>5</v>
      </c>
      <c r="AF3171" s="33" t="n"/>
      <c r="AG3171" s="33" t="n"/>
    </row>
    <row r="3172">
      <c r="A3172" s="24" t="inlineStr">
        <is>
          <t>Chesterfield|19</t>
        </is>
      </c>
      <c r="B3172" s="24" t="inlineStr">
        <is>
          <t>E3</t>
        </is>
      </c>
      <c r="C3172" s="24" t="inlineStr">
        <is>
          <t>League Two</t>
        </is>
      </c>
      <c r="D3172" s="24" t="inlineStr">
        <is>
          <t>Chesterfield</t>
        </is>
      </c>
      <c r="E3172" s="24" t="n">
        <v>19</v>
      </c>
      <c r="F3172" s="24" t="n">
        <v>5</v>
      </c>
      <c r="G3172" s="29" t="n">
        <v>46368.52083333334</v>
      </c>
      <c r="H3172" s="24" t="inlineStr">
        <is>
          <t>Grimsby</t>
        </is>
      </c>
      <c r="I3172" s="24" t="inlineStr">
        <is>
          <t>H</t>
        </is>
      </c>
      <c r="J3172" s="24" t="inlineStr">
        <is>
          <t>E3-Chesterf-Grimsby</t>
        </is>
      </c>
      <c r="K3172" s="24" t="n">
        <v>4</v>
      </c>
      <c r="L3172" s="11">
        <f>IF(INDEX(Matches!$X:$X,AA3172)=0,"",IF(I3172="H",INDEX(Matches!$H:$H,AA3172),INDEX(Matches!$I:$I,AA3172)))</f>
        <v/>
      </c>
      <c r="M3172" s="11">
        <f>IF(INDEX(Matches!$X:$X,AA3172)=0,"",IF(I3172="H",INDEX(Matches!$I:$I,AA3172),INDEX(Matches!$H:$H,AA3172)))</f>
        <v/>
      </c>
      <c r="N3172" s="11">
        <f>IF(L3172="","",IF(L3172&gt;M3172,"W",IF(L3172=M3172,"D","L")))</f>
        <v/>
      </c>
      <c r="O3172" s="11">
        <f>IF(L3172="","",IF(L3172&gt;M3172,3,IF(L3172=M3172,1,0)))</f>
        <v/>
      </c>
      <c r="P3172" s="31">
        <f>IF(I3172="H",INDEX(Matches!$L:$L,AA3172),INDEX(Matches!$N:$N,AA3172))</f>
        <v/>
      </c>
      <c r="Q3172" s="31">
        <f>INDEX(Matches!$M:$M,AA3172)</f>
        <v/>
      </c>
      <c r="R3172" s="31">
        <f>IF(I3172="H",INDEX(Matches!$N:$N,AA3172),INDEX(Matches!$L:$L,AA3172))</f>
        <v/>
      </c>
      <c r="S3172" s="33">
        <f>IF(I3172="H",INDEX(Matches!$O:$O,AA3172),INDEX(Matches!$P:$P,AA3172))</f>
        <v/>
      </c>
      <c r="T3172" s="33">
        <f>IF(INDEX(Matches!$J:$J,AA3172)="","",IF(I3172="H",INDEX(Matches!$J:$J,AA3172),INDEX(Matches!$K:$K,AA3172)))</f>
        <v/>
      </c>
      <c r="U3172" s="33">
        <f>IF(INDEX(Matches!$K:$K,AA3172)="","",IF(I3172="H",INDEX(Matches!$K:$K,AA3172),INDEX(Matches!$J:$J,AA3172)))</f>
        <v/>
      </c>
      <c r="V3172" s="30">
        <f>IF(T3172="","",T3172-U3172)</f>
        <v/>
      </c>
      <c r="W3172" s="33">
        <f>IF(I3172="H",INDEX(Matches!$T:$T,AA3172),INDEX(Matches!$U:$U,AA3172))</f>
        <v/>
      </c>
      <c r="X3172" s="11">
        <f>INDEX(Matches!$X:$X,AA3172)</f>
        <v/>
      </c>
      <c r="Y3172" s="30">
        <f>IF(O3172="","",O3172-S3172)</f>
        <v/>
      </c>
      <c r="Z3172" s="30">
        <f>IF(W3172="","",W3172-S3172)</f>
        <v/>
      </c>
      <c r="AA3172" s="24">
        <f>MATCH(J3172,Matches!$A:$A,0)</f>
        <v/>
      </c>
      <c r="AB3172" s="33" t="n"/>
      <c r="AC3172" s="33" t="n">
        <v>1.566484954334383</v>
      </c>
      <c r="AD3172" s="24" t="n"/>
      <c r="AE3172" s="24" t="n">
        <v>5</v>
      </c>
      <c r="AF3172" s="33" t="n"/>
      <c r="AG3172" s="33" t="n"/>
    </row>
    <row r="3173">
      <c r="A3173" s="24" t="inlineStr">
        <is>
          <t>Chesterfield|20</t>
        </is>
      </c>
      <c r="B3173" s="24" t="inlineStr">
        <is>
          <t>E3</t>
        </is>
      </c>
      <c r="C3173" s="24" t="inlineStr">
        <is>
          <t>League Two</t>
        </is>
      </c>
      <c r="D3173" s="24" t="inlineStr">
        <is>
          <t>Chesterfield</t>
        </is>
      </c>
      <c r="E3173" s="24" t="n">
        <v>20</v>
      </c>
      <c r="F3173" s="24" t="n">
        <v>5</v>
      </c>
      <c r="G3173" s="29" t="n">
        <v>46375.625</v>
      </c>
      <c r="H3173" s="24" t="inlineStr">
        <is>
          <t>Accrington</t>
        </is>
      </c>
      <c r="I3173" s="24" t="inlineStr">
        <is>
          <t>A</t>
        </is>
      </c>
      <c r="J3173" s="24" t="inlineStr">
        <is>
          <t>E3-Accringt-Chesterf</t>
        </is>
      </c>
      <c r="K3173" s="24" t="n">
        <v>23</v>
      </c>
      <c r="L3173" s="11">
        <f>IF(INDEX(Matches!$X:$X,AA3173)=0,"",IF(I3173="H",INDEX(Matches!$H:$H,AA3173),INDEX(Matches!$I:$I,AA3173)))</f>
        <v/>
      </c>
      <c r="M3173" s="11">
        <f>IF(INDEX(Matches!$X:$X,AA3173)=0,"",IF(I3173="H",INDEX(Matches!$I:$I,AA3173),INDEX(Matches!$H:$H,AA3173)))</f>
        <v/>
      </c>
      <c r="N3173" s="11">
        <f>IF(L3173="","",IF(L3173&gt;M3173,"W",IF(L3173=M3173,"D","L")))</f>
        <v/>
      </c>
      <c r="O3173" s="11">
        <f>IF(L3173="","",IF(L3173&gt;M3173,3,IF(L3173=M3173,1,0)))</f>
        <v/>
      </c>
      <c r="P3173" s="31">
        <f>IF(I3173="H",INDEX(Matches!$L:$L,AA3173),INDEX(Matches!$N:$N,AA3173))</f>
        <v/>
      </c>
      <c r="Q3173" s="31">
        <f>INDEX(Matches!$M:$M,AA3173)</f>
        <v/>
      </c>
      <c r="R3173" s="31">
        <f>IF(I3173="H",INDEX(Matches!$N:$N,AA3173),INDEX(Matches!$L:$L,AA3173))</f>
        <v/>
      </c>
      <c r="S3173" s="33">
        <f>IF(I3173="H",INDEX(Matches!$O:$O,AA3173),INDEX(Matches!$P:$P,AA3173))</f>
        <v/>
      </c>
      <c r="T3173" s="33">
        <f>IF(INDEX(Matches!$J:$J,AA3173)="","",IF(I3173="H",INDEX(Matches!$J:$J,AA3173),INDEX(Matches!$K:$K,AA3173)))</f>
        <v/>
      </c>
      <c r="U3173" s="33">
        <f>IF(INDEX(Matches!$K:$K,AA3173)="","",IF(I3173="H",INDEX(Matches!$K:$K,AA3173),INDEX(Matches!$J:$J,AA3173)))</f>
        <v/>
      </c>
      <c r="V3173" s="30">
        <f>IF(T3173="","",T3173-U3173)</f>
        <v/>
      </c>
      <c r="W3173" s="33">
        <f>IF(I3173="H",INDEX(Matches!$T:$T,AA3173),INDEX(Matches!$U:$U,AA3173))</f>
        <v/>
      </c>
      <c r="X3173" s="11">
        <f>INDEX(Matches!$X:$X,AA3173)</f>
        <v/>
      </c>
      <c r="Y3173" s="30">
        <f>IF(O3173="","",O3173-S3173)</f>
        <v/>
      </c>
      <c r="Z3173" s="30">
        <f>IF(W3173="","",W3173-S3173)</f>
        <v/>
      </c>
      <c r="AA3173" s="24">
        <f>MATCH(J3173,Matches!$A:$A,0)</f>
        <v/>
      </c>
      <c r="AB3173" s="33" t="n"/>
      <c r="AC3173" s="33" t="n">
        <v>1.521939071750258</v>
      </c>
      <c r="AD3173" s="24" t="n"/>
      <c r="AE3173" s="24" t="n">
        <v>5</v>
      </c>
      <c r="AF3173" s="33" t="n"/>
      <c r="AG3173" s="33" t="n"/>
    </row>
    <row r="3174">
      <c r="A3174" s="24" t="inlineStr">
        <is>
          <t>Chesterfield|21</t>
        </is>
      </c>
      <c r="B3174" s="24" t="inlineStr">
        <is>
          <t>E3</t>
        </is>
      </c>
      <c r="C3174" s="24" t="inlineStr">
        <is>
          <t>League Two</t>
        </is>
      </c>
      <c r="D3174" s="24" t="inlineStr">
        <is>
          <t>Chesterfield</t>
        </is>
      </c>
      <c r="E3174" s="24" t="n">
        <v>21</v>
      </c>
      <c r="F3174" s="24" t="n">
        <v>6</v>
      </c>
      <c r="G3174" s="29" t="n">
        <v>46382.625</v>
      </c>
      <c r="H3174" s="24" t="inlineStr">
        <is>
          <t>Northampton</t>
        </is>
      </c>
      <c r="I3174" s="24" t="inlineStr">
        <is>
          <t>H</t>
        </is>
      </c>
      <c r="J3174" s="24" t="inlineStr">
        <is>
          <t>E3-Chesterf-Northamp</t>
        </is>
      </c>
      <c r="K3174" s="24" t="n">
        <v>14</v>
      </c>
      <c r="L3174" s="11">
        <f>IF(INDEX(Matches!$X:$X,AA3174)=0,"",IF(I3174="H",INDEX(Matches!$H:$H,AA3174),INDEX(Matches!$I:$I,AA3174)))</f>
        <v/>
      </c>
      <c r="M3174" s="11">
        <f>IF(INDEX(Matches!$X:$X,AA3174)=0,"",IF(I3174="H",INDEX(Matches!$I:$I,AA3174),INDEX(Matches!$H:$H,AA3174)))</f>
        <v/>
      </c>
      <c r="N3174" s="11">
        <f>IF(L3174="","",IF(L3174&gt;M3174,"W",IF(L3174=M3174,"D","L")))</f>
        <v/>
      </c>
      <c r="O3174" s="11">
        <f>IF(L3174="","",IF(L3174&gt;M3174,3,IF(L3174=M3174,1,0)))</f>
        <v/>
      </c>
      <c r="P3174" s="31">
        <f>IF(I3174="H",INDEX(Matches!$L:$L,AA3174),INDEX(Matches!$N:$N,AA3174))</f>
        <v/>
      </c>
      <c r="Q3174" s="31">
        <f>INDEX(Matches!$M:$M,AA3174)</f>
        <v/>
      </c>
      <c r="R3174" s="31">
        <f>IF(I3174="H",INDEX(Matches!$N:$N,AA3174),INDEX(Matches!$L:$L,AA3174))</f>
        <v/>
      </c>
      <c r="S3174" s="33">
        <f>IF(I3174="H",INDEX(Matches!$O:$O,AA3174),INDEX(Matches!$P:$P,AA3174))</f>
        <v/>
      </c>
      <c r="T3174" s="33">
        <f>IF(INDEX(Matches!$J:$J,AA3174)="","",IF(I3174="H",INDEX(Matches!$J:$J,AA3174),INDEX(Matches!$K:$K,AA3174)))</f>
        <v/>
      </c>
      <c r="U3174" s="33">
        <f>IF(INDEX(Matches!$K:$K,AA3174)="","",IF(I3174="H",INDEX(Matches!$K:$K,AA3174),INDEX(Matches!$J:$J,AA3174)))</f>
        <v/>
      </c>
      <c r="V3174" s="30">
        <f>IF(T3174="","",T3174-U3174)</f>
        <v/>
      </c>
      <c r="W3174" s="33">
        <f>IF(I3174="H",INDEX(Matches!$T:$T,AA3174),INDEX(Matches!$U:$U,AA3174))</f>
        <v/>
      </c>
      <c r="X3174" s="11">
        <f>INDEX(Matches!$X:$X,AA3174)</f>
        <v/>
      </c>
      <c r="Y3174" s="30">
        <f>IF(O3174="","",O3174-S3174)</f>
        <v/>
      </c>
      <c r="Z3174" s="30">
        <f>IF(W3174="","",W3174-S3174)</f>
        <v/>
      </c>
      <c r="AA3174" s="24">
        <f>MATCH(J3174,Matches!$A:$A,0)</f>
        <v/>
      </c>
      <c r="AB3174" s="33" t="n"/>
      <c r="AC3174" s="33" t="n">
        <v>1.702857436538029</v>
      </c>
      <c r="AD3174" s="24" t="n"/>
      <c r="AE3174" s="24" t="n">
        <v>6</v>
      </c>
      <c r="AF3174" s="33" t="n"/>
      <c r="AG3174" s="33" t="n"/>
    </row>
    <row r="3175">
      <c r="A3175" s="24" t="inlineStr">
        <is>
          <t>Chesterfield|22</t>
        </is>
      </c>
      <c r="B3175" s="24" t="inlineStr">
        <is>
          <t>E3</t>
        </is>
      </c>
      <c r="C3175" s="24" t="inlineStr">
        <is>
          <t>League Two</t>
        </is>
      </c>
      <c r="D3175" s="24" t="inlineStr">
        <is>
          <t>Chesterfield</t>
        </is>
      </c>
      <c r="E3175" s="24" t="n">
        <v>22</v>
      </c>
      <c r="F3175" s="24" t="n">
        <v>6</v>
      </c>
      <c r="G3175" s="29" t="n">
        <v>46385.82291666666</v>
      </c>
      <c r="H3175" s="24" t="inlineStr">
        <is>
          <t>Walsall</t>
        </is>
      </c>
      <c r="I3175" s="24" t="inlineStr">
        <is>
          <t>A</t>
        </is>
      </c>
      <c r="J3175" s="24" t="inlineStr">
        <is>
          <t>E3-Walsall-Chesterf</t>
        </is>
      </c>
      <c r="K3175" s="24" t="n">
        <v>11</v>
      </c>
      <c r="L3175" s="11">
        <f>IF(INDEX(Matches!$X:$X,AA3175)=0,"",IF(I3175="H",INDEX(Matches!$H:$H,AA3175),INDEX(Matches!$I:$I,AA3175)))</f>
        <v/>
      </c>
      <c r="M3175" s="11">
        <f>IF(INDEX(Matches!$X:$X,AA3175)=0,"",IF(I3175="H",INDEX(Matches!$I:$I,AA3175),INDEX(Matches!$H:$H,AA3175)))</f>
        <v/>
      </c>
      <c r="N3175" s="11">
        <f>IF(L3175="","",IF(L3175&gt;M3175,"W",IF(L3175=M3175,"D","L")))</f>
        <v/>
      </c>
      <c r="O3175" s="11">
        <f>IF(L3175="","",IF(L3175&gt;M3175,3,IF(L3175=M3175,1,0)))</f>
        <v/>
      </c>
      <c r="P3175" s="31">
        <f>IF(I3175="H",INDEX(Matches!$L:$L,AA3175),INDEX(Matches!$N:$N,AA3175))</f>
        <v/>
      </c>
      <c r="Q3175" s="31">
        <f>INDEX(Matches!$M:$M,AA3175)</f>
        <v/>
      </c>
      <c r="R3175" s="31">
        <f>IF(I3175="H",INDEX(Matches!$N:$N,AA3175),INDEX(Matches!$L:$L,AA3175))</f>
        <v/>
      </c>
      <c r="S3175" s="33">
        <f>IF(I3175="H",INDEX(Matches!$O:$O,AA3175),INDEX(Matches!$P:$P,AA3175))</f>
        <v/>
      </c>
      <c r="T3175" s="33">
        <f>IF(INDEX(Matches!$J:$J,AA3175)="","",IF(I3175="H",INDEX(Matches!$J:$J,AA3175),INDEX(Matches!$K:$K,AA3175)))</f>
        <v/>
      </c>
      <c r="U3175" s="33">
        <f>IF(INDEX(Matches!$K:$K,AA3175)="","",IF(I3175="H",INDEX(Matches!$K:$K,AA3175),INDEX(Matches!$J:$J,AA3175)))</f>
        <v/>
      </c>
      <c r="V3175" s="30">
        <f>IF(T3175="","",T3175-U3175)</f>
        <v/>
      </c>
      <c r="W3175" s="33">
        <f>IF(I3175="H",INDEX(Matches!$T:$T,AA3175),INDEX(Matches!$U:$U,AA3175))</f>
        <v/>
      </c>
      <c r="X3175" s="11">
        <f>INDEX(Matches!$X:$X,AA3175)</f>
        <v/>
      </c>
      <c r="Y3175" s="30">
        <f>IF(O3175="","",O3175-S3175)</f>
        <v/>
      </c>
      <c r="Z3175" s="30">
        <f>IF(W3175="","",W3175-S3175)</f>
        <v/>
      </c>
      <c r="AA3175" s="24">
        <f>MATCH(J3175,Matches!$A:$A,0)</f>
        <v/>
      </c>
      <c r="AB3175" s="33" t="n"/>
      <c r="AC3175" s="33" t="n">
        <v>1.333700934845278</v>
      </c>
      <c r="AD3175" s="24" t="n"/>
      <c r="AE3175" s="24" t="n">
        <v>6</v>
      </c>
      <c r="AF3175" s="33" t="n"/>
      <c r="AG3175" s="33" t="n"/>
    </row>
    <row r="3176">
      <c r="A3176" s="24" t="inlineStr">
        <is>
          <t>Chesterfield|23</t>
        </is>
      </c>
      <c r="B3176" s="24" t="inlineStr">
        <is>
          <t>E3</t>
        </is>
      </c>
      <c r="C3176" s="24" t="inlineStr">
        <is>
          <t>League Two</t>
        </is>
      </c>
      <c r="D3176" s="24" t="inlineStr">
        <is>
          <t>Chesterfield</t>
        </is>
      </c>
      <c r="E3176" s="24" t="n">
        <v>23</v>
      </c>
      <c r="F3176" s="24" t="n">
        <v>6</v>
      </c>
      <c r="G3176" s="29" t="n">
        <v>46388.625</v>
      </c>
      <c r="H3176" s="24" t="inlineStr">
        <is>
          <t>Rochdale</t>
        </is>
      </c>
      <c r="I3176" s="24" t="inlineStr">
        <is>
          <t>A</t>
        </is>
      </c>
      <c r="J3176" s="24" t="inlineStr">
        <is>
          <t>E3-Rochdale-Chesterf</t>
        </is>
      </c>
      <c r="K3176" s="24" t="n">
        <v>16</v>
      </c>
      <c r="L3176" s="11">
        <f>IF(INDEX(Matches!$X:$X,AA3176)=0,"",IF(I3176="H",INDEX(Matches!$H:$H,AA3176),INDEX(Matches!$I:$I,AA3176)))</f>
        <v/>
      </c>
      <c r="M3176" s="11">
        <f>IF(INDEX(Matches!$X:$X,AA3176)=0,"",IF(I3176="H",INDEX(Matches!$I:$I,AA3176),INDEX(Matches!$H:$H,AA3176)))</f>
        <v/>
      </c>
      <c r="N3176" s="11">
        <f>IF(L3176="","",IF(L3176&gt;M3176,"W",IF(L3176=M3176,"D","L")))</f>
        <v/>
      </c>
      <c r="O3176" s="11">
        <f>IF(L3176="","",IF(L3176&gt;M3176,3,IF(L3176=M3176,1,0)))</f>
        <v/>
      </c>
      <c r="P3176" s="31">
        <f>IF(I3176="H",INDEX(Matches!$L:$L,AA3176),INDEX(Matches!$N:$N,AA3176))</f>
        <v/>
      </c>
      <c r="Q3176" s="31">
        <f>INDEX(Matches!$M:$M,AA3176)</f>
        <v/>
      </c>
      <c r="R3176" s="31">
        <f>IF(I3176="H",INDEX(Matches!$N:$N,AA3176),INDEX(Matches!$L:$L,AA3176))</f>
        <v/>
      </c>
      <c r="S3176" s="33">
        <f>IF(I3176="H",INDEX(Matches!$O:$O,AA3176),INDEX(Matches!$P:$P,AA3176))</f>
        <v/>
      </c>
      <c r="T3176" s="33">
        <f>IF(INDEX(Matches!$J:$J,AA3176)="","",IF(I3176="H",INDEX(Matches!$J:$J,AA3176),INDEX(Matches!$K:$K,AA3176)))</f>
        <v/>
      </c>
      <c r="U3176" s="33">
        <f>IF(INDEX(Matches!$K:$K,AA3176)="","",IF(I3176="H",INDEX(Matches!$K:$K,AA3176),INDEX(Matches!$J:$J,AA3176)))</f>
        <v/>
      </c>
      <c r="V3176" s="30">
        <f>IF(T3176="","",T3176-U3176)</f>
        <v/>
      </c>
      <c r="W3176" s="33">
        <f>IF(I3176="H",INDEX(Matches!$T:$T,AA3176),INDEX(Matches!$U:$U,AA3176))</f>
        <v/>
      </c>
      <c r="X3176" s="11">
        <f>INDEX(Matches!$X:$X,AA3176)</f>
        <v/>
      </c>
      <c r="Y3176" s="30">
        <f>IF(O3176="","",O3176-S3176)</f>
        <v/>
      </c>
      <c r="Z3176" s="30">
        <f>IF(W3176="","",W3176-S3176)</f>
        <v/>
      </c>
      <c r="AA3176" s="24">
        <f>MATCH(J3176,Matches!$A:$A,0)</f>
        <v/>
      </c>
      <c r="AB3176" s="33" t="n"/>
      <c r="AC3176" s="33" t="n">
        <v>1.473547132000195</v>
      </c>
      <c r="AD3176" s="24" t="n"/>
      <c r="AE3176" s="24" t="n">
        <v>6</v>
      </c>
      <c r="AF3176" s="33" t="n"/>
      <c r="AG3176" s="33" t="n"/>
    </row>
    <row r="3177">
      <c r="A3177" s="24" t="inlineStr">
        <is>
          <t>Chesterfield|24</t>
        </is>
      </c>
      <c r="B3177" s="24" t="inlineStr">
        <is>
          <t>E3</t>
        </is>
      </c>
      <c r="C3177" s="24" t="inlineStr">
        <is>
          <t>League Two</t>
        </is>
      </c>
      <c r="D3177" s="24" t="inlineStr">
        <is>
          <t>Chesterfield</t>
        </is>
      </c>
      <c r="E3177" s="24" t="n">
        <v>24</v>
      </c>
      <c r="F3177" s="24" t="n">
        <v>6</v>
      </c>
      <c r="G3177" s="29" t="n">
        <v>46396.52083333334</v>
      </c>
      <c r="H3177" s="24" t="inlineStr">
        <is>
          <t>Accrington</t>
        </is>
      </c>
      <c r="I3177" s="24" t="inlineStr">
        <is>
          <t>H</t>
        </is>
      </c>
      <c r="J3177" s="24" t="inlineStr">
        <is>
          <t>E3-Chesterf-Accringt</t>
        </is>
      </c>
      <c r="K3177" s="24" t="n">
        <v>23</v>
      </c>
      <c r="L3177" s="11">
        <f>IF(INDEX(Matches!$X:$X,AA3177)=0,"",IF(I3177="H",INDEX(Matches!$H:$H,AA3177),INDEX(Matches!$I:$I,AA3177)))</f>
        <v/>
      </c>
      <c r="M3177" s="11">
        <f>IF(INDEX(Matches!$X:$X,AA3177)=0,"",IF(I3177="H",INDEX(Matches!$I:$I,AA3177),INDEX(Matches!$H:$H,AA3177)))</f>
        <v/>
      </c>
      <c r="N3177" s="11">
        <f>IF(L3177="","",IF(L3177&gt;M3177,"W",IF(L3177=M3177,"D","L")))</f>
        <v/>
      </c>
      <c r="O3177" s="11">
        <f>IF(L3177="","",IF(L3177&gt;M3177,3,IF(L3177=M3177,1,0)))</f>
        <v/>
      </c>
      <c r="P3177" s="31">
        <f>IF(I3177="H",INDEX(Matches!$L:$L,AA3177),INDEX(Matches!$N:$N,AA3177))</f>
        <v/>
      </c>
      <c r="Q3177" s="31">
        <f>INDEX(Matches!$M:$M,AA3177)</f>
        <v/>
      </c>
      <c r="R3177" s="31">
        <f>IF(I3177="H",INDEX(Matches!$N:$N,AA3177),INDEX(Matches!$L:$L,AA3177))</f>
        <v/>
      </c>
      <c r="S3177" s="33">
        <f>IF(I3177="H",INDEX(Matches!$O:$O,AA3177),INDEX(Matches!$P:$P,AA3177))</f>
        <v/>
      </c>
      <c r="T3177" s="33">
        <f>IF(INDEX(Matches!$J:$J,AA3177)="","",IF(I3177="H",INDEX(Matches!$J:$J,AA3177),INDEX(Matches!$K:$K,AA3177)))</f>
        <v/>
      </c>
      <c r="U3177" s="33">
        <f>IF(INDEX(Matches!$K:$K,AA3177)="","",IF(I3177="H",INDEX(Matches!$K:$K,AA3177),INDEX(Matches!$J:$J,AA3177)))</f>
        <v/>
      </c>
      <c r="V3177" s="30">
        <f>IF(T3177="","",T3177-U3177)</f>
        <v/>
      </c>
      <c r="W3177" s="33">
        <f>IF(I3177="H",INDEX(Matches!$T:$T,AA3177),INDEX(Matches!$U:$U,AA3177))</f>
        <v/>
      </c>
      <c r="X3177" s="11">
        <f>INDEX(Matches!$X:$X,AA3177)</f>
        <v/>
      </c>
      <c r="Y3177" s="30">
        <f>IF(O3177="","",O3177-S3177)</f>
        <v/>
      </c>
      <c r="Z3177" s="30">
        <f>IF(W3177="","",W3177-S3177)</f>
        <v/>
      </c>
      <c r="AA3177" s="24">
        <f>MATCH(J3177,Matches!$A:$A,0)</f>
        <v/>
      </c>
      <c r="AB3177" s="33" t="n"/>
      <c r="AC3177" s="33" t="n">
        <v>1.833989589553028</v>
      </c>
      <c r="AD3177" s="24" t="n"/>
      <c r="AE3177" s="24" t="n">
        <v>6</v>
      </c>
      <c r="AF3177" s="33" t="n"/>
      <c r="AG3177" s="33" t="n"/>
    </row>
    <row r="3178">
      <c r="A3178" s="24" t="inlineStr">
        <is>
          <t>Chesterfield|25</t>
        </is>
      </c>
      <c r="B3178" s="24" t="inlineStr">
        <is>
          <t>E3</t>
        </is>
      </c>
      <c r="C3178" s="24" t="inlineStr">
        <is>
          <t>League Two</t>
        </is>
      </c>
      <c r="D3178" s="24" t="inlineStr">
        <is>
          <t>Chesterfield</t>
        </is>
      </c>
      <c r="E3178" s="24" t="n">
        <v>25</v>
      </c>
      <c r="F3178" s="24" t="n">
        <v>7</v>
      </c>
      <c r="G3178" s="29" t="n">
        <v>46403.625</v>
      </c>
      <c r="H3178" s="24" t="inlineStr">
        <is>
          <t>Port Vale</t>
        </is>
      </c>
      <c r="I3178" s="24" t="inlineStr">
        <is>
          <t>H</t>
        </is>
      </c>
      <c r="J3178" s="24" t="inlineStr">
        <is>
          <t>E3-Chesterf-PortVale</t>
        </is>
      </c>
      <c r="K3178" s="24" t="n">
        <v>5</v>
      </c>
      <c r="L3178" s="11">
        <f>IF(INDEX(Matches!$X:$X,AA3178)=0,"",IF(I3178="H",INDEX(Matches!$H:$H,AA3178),INDEX(Matches!$I:$I,AA3178)))</f>
        <v/>
      </c>
      <c r="M3178" s="11">
        <f>IF(INDEX(Matches!$X:$X,AA3178)=0,"",IF(I3178="H",INDEX(Matches!$I:$I,AA3178),INDEX(Matches!$H:$H,AA3178)))</f>
        <v/>
      </c>
      <c r="N3178" s="11">
        <f>IF(L3178="","",IF(L3178&gt;M3178,"W",IF(L3178=M3178,"D","L")))</f>
        <v/>
      </c>
      <c r="O3178" s="11">
        <f>IF(L3178="","",IF(L3178&gt;M3178,3,IF(L3178=M3178,1,0)))</f>
        <v/>
      </c>
      <c r="P3178" s="31">
        <f>IF(I3178="H",INDEX(Matches!$L:$L,AA3178),INDEX(Matches!$N:$N,AA3178))</f>
        <v/>
      </c>
      <c r="Q3178" s="31">
        <f>INDEX(Matches!$M:$M,AA3178)</f>
        <v/>
      </c>
      <c r="R3178" s="31">
        <f>IF(I3178="H",INDEX(Matches!$N:$N,AA3178),INDEX(Matches!$L:$L,AA3178))</f>
        <v/>
      </c>
      <c r="S3178" s="33">
        <f>IF(I3178="H",INDEX(Matches!$O:$O,AA3178),INDEX(Matches!$P:$P,AA3178))</f>
        <v/>
      </c>
      <c r="T3178" s="33">
        <f>IF(INDEX(Matches!$J:$J,AA3178)="","",IF(I3178="H",INDEX(Matches!$J:$J,AA3178),INDEX(Matches!$K:$K,AA3178)))</f>
        <v/>
      </c>
      <c r="U3178" s="33">
        <f>IF(INDEX(Matches!$K:$K,AA3178)="","",IF(I3178="H",INDEX(Matches!$K:$K,AA3178),INDEX(Matches!$J:$J,AA3178)))</f>
        <v/>
      </c>
      <c r="V3178" s="30">
        <f>IF(T3178="","",T3178-U3178)</f>
        <v/>
      </c>
      <c r="W3178" s="33">
        <f>IF(I3178="H",INDEX(Matches!$T:$T,AA3178),INDEX(Matches!$U:$U,AA3178))</f>
        <v/>
      </c>
      <c r="X3178" s="11">
        <f>INDEX(Matches!$X:$X,AA3178)</f>
        <v/>
      </c>
      <c r="Y3178" s="30">
        <f>IF(O3178="","",O3178-S3178)</f>
        <v/>
      </c>
      <c r="Z3178" s="30">
        <f>IF(W3178="","",W3178-S3178)</f>
        <v/>
      </c>
      <c r="AA3178" s="24">
        <f>MATCH(J3178,Matches!$A:$A,0)</f>
        <v/>
      </c>
      <c r="AB3178" s="33" t="n"/>
      <c r="AC3178" s="33" t="n">
        <v>1.548611341800965</v>
      </c>
      <c r="AD3178" s="24" t="n"/>
      <c r="AE3178" s="24" t="n">
        <v>7</v>
      </c>
      <c r="AF3178" s="33" t="n"/>
      <c r="AG3178" s="33" t="n"/>
    </row>
    <row r="3179">
      <c r="A3179" s="24" t="inlineStr">
        <is>
          <t>Chesterfield|26</t>
        </is>
      </c>
      <c r="B3179" s="24" t="inlineStr">
        <is>
          <t>E3</t>
        </is>
      </c>
      <c r="C3179" s="24" t="inlineStr">
        <is>
          <t>League Two</t>
        </is>
      </c>
      <c r="D3179" s="24" t="inlineStr">
        <is>
          <t>Chesterfield</t>
        </is>
      </c>
      <c r="E3179" s="24" t="n">
        <v>26</v>
      </c>
      <c r="F3179" s="24" t="n">
        <v>7</v>
      </c>
      <c r="G3179" s="29" t="n">
        <v>46406.82291666666</v>
      </c>
      <c r="H3179" s="24" t="inlineStr">
        <is>
          <t>Colchester</t>
        </is>
      </c>
      <c r="I3179" s="24" t="inlineStr">
        <is>
          <t>A</t>
        </is>
      </c>
      <c r="J3179" s="24" t="inlineStr">
        <is>
          <t>E3-Colchest-Chesterf</t>
        </is>
      </c>
      <c r="K3179" s="24" t="n">
        <v>13</v>
      </c>
      <c r="L3179" s="11">
        <f>IF(INDEX(Matches!$X:$X,AA3179)=0,"",IF(I3179="H",INDEX(Matches!$H:$H,AA3179),INDEX(Matches!$I:$I,AA3179)))</f>
        <v/>
      </c>
      <c r="M3179" s="11">
        <f>IF(INDEX(Matches!$X:$X,AA3179)=0,"",IF(I3179="H",INDEX(Matches!$I:$I,AA3179),INDEX(Matches!$H:$H,AA3179)))</f>
        <v/>
      </c>
      <c r="N3179" s="11">
        <f>IF(L3179="","",IF(L3179&gt;M3179,"W",IF(L3179=M3179,"D","L")))</f>
        <v/>
      </c>
      <c r="O3179" s="11">
        <f>IF(L3179="","",IF(L3179&gt;M3179,3,IF(L3179=M3179,1,0)))</f>
        <v/>
      </c>
      <c r="P3179" s="31">
        <f>IF(I3179="H",INDEX(Matches!$L:$L,AA3179),INDEX(Matches!$N:$N,AA3179))</f>
        <v/>
      </c>
      <c r="Q3179" s="31">
        <f>INDEX(Matches!$M:$M,AA3179)</f>
        <v/>
      </c>
      <c r="R3179" s="31">
        <f>IF(I3179="H",INDEX(Matches!$N:$N,AA3179),INDEX(Matches!$L:$L,AA3179))</f>
        <v/>
      </c>
      <c r="S3179" s="33">
        <f>IF(I3179="H",INDEX(Matches!$O:$O,AA3179),INDEX(Matches!$P:$P,AA3179))</f>
        <v/>
      </c>
      <c r="T3179" s="33">
        <f>IF(INDEX(Matches!$J:$J,AA3179)="","",IF(I3179="H",INDEX(Matches!$J:$J,AA3179),INDEX(Matches!$K:$K,AA3179)))</f>
        <v/>
      </c>
      <c r="U3179" s="33">
        <f>IF(INDEX(Matches!$K:$K,AA3179)="","",IF(I3179="H",INDEX(Matches!$K:$K,AA3179),INDEX(Matches!$J:$J,AA3179)))</f>
        <v/>
      </c>
      <c r="V3179" s="30">
        <f>IF(T3179="","",T3179-U3179)</f>
        <v/>
      </c>
      <c r="W3179" s="33">
        <f>IF(I3179="H",INDEX(Matches!$T:$T,AA3179),INDEX(Matches!$U:$U,AA3179))</f>
        <v/>
      </c>
      <c r="X3179" s="11">
        <f>INDEX(Matches!$X:$X,AA3179)</f>
        <v/>
      </c>
      <c r="Y3179" s="30">
        <f>IF(O3179="","",O3179-S3179)</f>
        <v/>
      </c>
      <c r="Z3179" s="30">
        <f>IF(W3179="","",W3179-S3179)</f>
        <v/>
      </c>
      <c r="AA3179" s="24">
        <f>MATCH(J3179,Matches!$A:$A,0)</f>
        <v/>
      </c>
      <c r="AB3179" s="33" t="n"/>
      <c r="AC3179" s="33" t="n">
        <v>1.381916782117973</v>
      </c>
      <c r="AD3179" s="24" t="n"/>
      <c r="AE3179" s="24" t="n">
        <v>7</v>
      </c>
      <c r="AF3179" s="33" t="n"/>
      <c r="AG3179" s="33" t="n"/>
    </row>
    <row r="3180">
      <c r="A3180" s="24" t="inlineStr">
        <is>
          <t>Chesterfield|27</t>
        </is>
      </c>
      <c r="B3180" s="24" t="inlineStr">
        <is>
          <t>E3</t>
        </is>
      </c>
      <c r="C3180" s="24" t="inlineStr">
        <is>
          <t>League Two</t>
        </is>
      </c>
      <c r="D3180" s="24" t="inlineStr">
        <is>
          <t>Chesterfield</t>
        </is>
      </c>
      <c r="E3180" s="24" t="n">
        <v>27</v>
      </c>
      <c r="F3180" s="24" t="n">
        <v>7</v>
      </c>
      <c r="G3180" s="29" t="n">
        <v>46410.625</v>
      </c>
      <c r="H3180" s="24" t="inlineStr">
        <is>
          <t>Crewe</t>
        </is>
      </c>
      <c r="I3180" s="24" t="inlineStr">
        <is>
          <t>A</t>
        </is>
      </c>
      <c r="J3180" s="24" t="inlineStr">
        <is>
          <t>E3-Crewe-Chesterf</t>
        </is>
      </c>
      <c r="K3180" s="24" t="n">
        <v>15</v>
      </c>
      <c r="L3180" s="11">
        <f>IF(INDEX(Matches!$X:$X,AA3180)=0,"",IF(I3180="H",INDEX(Matches!$H:$H,AA3180),INDEX(Matches!$I:$I,AA3180)))</f>
        <v/>
      </c>
      <c r="M3180" s="11">
        <f>IF(INDEX(Matches!$X:$X,AA3180)=0,"",IF(I3180="H",INDEX(Matches!$I:$I,AA3180),INDEX(Matches!$H:$H,AA3180)))</f>
        <v/>
      </c>
      <c r="N3180" s="11">
        <f>IF(L3180="","",IF(L3180&gt;M3180,"W",IF(L3180=M3180,"D","L")))</f>
        <v/>
      </c>
      <c r="O3180" s="11">
        <f>IF(L3180="","",IF(L3180&gt;M3180,3,IF(L3180=M3180,1,0)))</f>
        <v/>
      </c>
      <c r="P3180" s="31">
        <f>IF(I3180="H",INDEX(Matches!$L:$L,AA3180),INDEX(Matches!$N:$N,AA3180))</f>
        <v/>
      </c>
      <c r="Q3180" s="31">
        <f>INDEX(Matches!$M:$M,AA3180)</f>
        <v/>
      </c>
      <c r="R3180" s="31">
        <f>IF(I3180="H",INDEX(Matches!$N:$N,AA3180),INDEX(Matches!$L:$L,AA3180))</f>
        <v/>
      </c>
      <c r="S3180" s="33">
        <f>IF(I3180="H",INDEX(Matches!$O:$O,AA3180),INDEX(Matches!$P:$P,AA3180))</f>
        <v/>
      </c>
      <c r="T3180" s="33">
        <f>IF(INDEX(Matches!$J:$J,AA3180)="","",IF(I3180="H",INDEX(Matches!$J:$J,AA3180),INDEX(Matches!$K:$K,AA3180)))</f>
        <v/>
      </c>
      <c r="U3180" s="33">
        <f>IF(INDEX(Matches!$K:$K,AA3180)="","",IF(I3180="H",INDEX(Matches!$K:$K,AA3180),INDEX(Matches!$J:$J,AA3180)))</f>
        <v/>
      </c>
      <c r="V3180" s="30">
        <f>IF(T3180="","",T3180-U3180)</f>
        <v/>
      </c>
      <c r="W3180" s="33">
        <f>IF(I3180="H",INDEX(Matches!$T:$T,AA3180),INDEX(Matches!$U:$U,AA3180))</f>
        <v/>
      </c>
      <c r="X3180" s="11">
        <f>INDEX(Matches!$X:$X,AA3180)</f>
        <v/>
      </c>
      <c r="Y3180" s="30">
        <f>IF(O3180="","",O3180-S3180)</f>
        <v/>
      </c>
      <c r="Z3180" s="30">
        <f>IF(W3180="","",W3180-S3180)</f>
        <v/>
      </c>
      <c r="AA3180" s="24">
        <f>MATCH(J3180,Matches!$A:$A,0)</f>
        <v/>
      </c>
      <c r="AB3180" s="33" t="n"/>
      <c r="AC3180" s="33" t="n">
        <v>1.364664206640928</v>
      </c>
      <c r="AD3180" s="24" t="n"/>
      <c r="AE3180" s="24" t="n">
        <v>7</v>
      </c>
      <c r="AF3180" s="33" t="n"/>
      <c r="AG3180" s="33" t="n"/>
    </row>
    <row r="3181">
      <c r="A3181" s="24" t="inlineStr">
        <is>
          <t>Chesterfield|28</t>
        </is>
      </c>
      <c r="B3181" s="24" t="inlineStr">
        <is>
          <t>E3</t>
        </is>
      </c>
      <c r="C3181" s="24" t="inlineStr">
        <is>
          <t>League Two</t>
        </is>
      </c>
      <c r="D3181" s="24" t="inlineStr">
        <is>
          <t>Chesterfield</t>
        </is>
      </c>
      <c r="E3181" s="24" t="n">
        <v>28</v>
      </c>
      <c r="F3181" s="24" t="n">
        <v>7</v>
      </c>
      <c r="G3181" s="29" t="n">
        <v>46417.625</v>
      </c>
      <c r="H3181" s="24" t="inlineStr">
        <is>
          <t>Newport</t>
        </is>
      </c>
      <c r="I3181" s="24" t="inlineStr">
        <is>
          <t>H</t>
        </is>
      </c>
      <c r="J3181" s="24" t="inlineStr">
        <is>
          <t>E3-Chesterf-Newport</t>
        </is>
      </c>
      <c r="K3181" s="24" t="n">
        <v>24</v>
      </c>
      <c r="L3181" s="11">
        <f>IF(INDEX(Matches!$X:$X,AA3181)=0,"",IF(I3181="H",INDEX(Matches!$H:$H,AA3181),INDEX(Matches!$I:$I,AA3181)))</f>
        <v/>
      </c>
      <c r="M3181" s="11">
        <f>IF(INDEX(Matches!$X:$X,AA3181)=0,"",IF(I3181="H",INDEX(Matches!$I:$I,AA3181),INDEX(Matches!$H:$H,AA3181)))</f>
        <v/>
      </c>
      <c r="N3181" s="11">
        <f>IF(L3181="","",IF(L3181&gt;M3181,"W",IF(L3181=M3181,"D","L")))</f>
        <v/>
      </c>
      <c r="O3181" s="11">
        <f>IF(L3181="","",IF(L3181&gt;M3181,3,IF(L3181=M3181,1,0)))</f>
        <v/>
      </c>
      <c r="P3181" s="31">
        <f>IF(I3181="H",INDEX(Matches!$L:$L,AA3181),INDEX(Matches!$N:$N,AA3181))</f>
        <v/>
      </c>
      <c r="Q3181" s="31">
        <f>INDEX(Matches!$M:$M,AA3181)</f>
        <v/>
      </c>
      <c r="R3181" s="31">
        <f>IF(I3181="H",INDEX(Matches!$N:$N,AA3181),INDEX(Matches!$L:$L,AA3181))</f>
        <v/>
      </c>
      <c r="S3181" s="33">
        <f>IF(I3181="H",INDEX(Matches!$O:$O,AA3181),INDEX(Matches!$P:$P,AA3181))</f>
        <v/>
      </c>
      <c r="T3181" s="33">
        <f>IF(INDEX(Matches!$J:$J,AA3181)="","",IF(I3181="H",INDEX(Matches!$J:$J,AA3181),INDEX(Matches!$K:$K,AA3181)))</f>
        <v/>
      </c>
      <c r="U3181" s="33">
        <f>IF(INDEX(Matches!$K:$K,AA3181)="","",IF(I3181="H",INDEX(Matches!$K:$K,AA3181),INDEX(Matches!$J:$J,AA3181)))</f>
        <v/>
      </c>
      <c r="V3181" s="30">
        <f>IF(T3181="","",T3181-U3181)</f>
        <v/>
      </c>
      <c r="W3181" s="33">
        <f>IF(I3181="H",INDEX(Matches!$T:$T,AA3181),INDEX(Matches!$U:$U,AA3181))</f>
        <v/>
      </c>
      <c r="X3181" s="11">
        <f>INDEX(Matches!$X:$X,AA3181)</f>
        <v/>
      </c>
      <c r="Y3181" s="30">
        <f>IF(O3181="","",O3181-S3181)</f>
        <v/>
      </c>
      <c r="Z3181" s="30">
        <f>IF(W3181="","",W3181-S3181)</f>
        <v/>
      </c>
      <c r="AA3181" s="24">
        <f>MATCH(J3181,Matches!$A:$A,0)</f>
        <v/>
      </c>
      <c r="AB3181" s="33" t="n"/>
      <c r="AC3181" s="33" t="n">
        <v>1.909996493316948</v>
      </c>
      <c r="AD3181" s="24" t="n"/>
      <c r="AE3181" s="24" t="n">
        <v>7</v>
      </c>
      <c r="AF3181" s="33" t="n"/>
      <c r="AG3181" s="33" t="n"/>
    </row>
    <row r="3182">
      <c r="A3182" s="24" t="inlineStr">
        <is>
          <t>Chesterfield|29</t>
        </is>
      </c>
      <c r="B3182" s="24" t="inlineStr">
        <is>
          <t>E3</t>
        </is>
      </c>
      <c r="C3182" s="24" t="inlineStr">
        <is>
          <t>League Two</t>
        </is>
      </c>
      <c r="D3182" s="24" t="inlineStr">
        <is>
          <t>Chesterfield</t>
        </is>
      </c>
      <c r="E3182" s="24" t="n">
        <v>29</v>
      </c>
      <c r="F3182" s="24" t="n">
        <v>8</v>
      </c>
      <c r="G3182" s="29" t="n">
        <v>46424.625</v>
      </c>
      <c r="H3182" s="24" t="inlineStr">
        <is>
          <t>Rotherham</t>
        </is>
      </c>
      <c r="I3182" s="24" t="inlineStr">
        <is>
          <t>H</t>
        </is>
      </c>
      <c r="J3182" s="24" t="inlineStr">
        <is>
          <t>E3-Chesterf-Rotherha</t>
        </is>
      </c>
      <c r="K3182" s="24" t="n">
        <v>9</v>
      </c>
      <c r="L3182" s="11">
        <f>IF(INDEX(Matches!$X:$X,AA3182)=0,"",IF(I3182="H",INDEX(Matches!$H:$H,AA3182),INDEX(Matches!$I:$I,AA3182)))</f>
        <v/>
      </c>
      <c r="M3182" s="11">
        <f>IF(INDEX(Matches!$X:$X,AA3182)=0,"",IF(I3182="H",INDEX(Matches!$I:$I,AA3182),INDEX(Matches!$H:$H,AA3182)))</f>
        <v/>
      </c>
      <c r="N3182" s="11">
        <f>IF(L3182="","",IF(L3182&gt;M3182,"W",IF(L3182=M3182,"D","L")))</f>
        <v/>
      </c>
      <c r="O3182" s="11">
        <f>IF(L3182="","",IF(L3182&gt;M3182,3,IF(L3182=M3182,1,0)))</f>
        <v/>
      </c>
      <c r="P3182" s="31">
        <f>IF(I3182="H",INDEX(Matches!$L:$L,AA3182),INDEX(Matches!$N:$N,AA3182))</f>
        <v/>
      </c>
      <c r="Q3182" s="31">
        <f>INDEX(Matches!$M:$M,AA3182)</f>
        <v/>
      </c>
      <c r="R3182" s="31">
        <f>IF(I3182="H",INDEX(Matches!$N:$N,AA3182),INDEX(Matches!$L:$L,AA3182))</f>
        <v/>
      </c>
      <c r="S3182" s="33">
        <f>IF(I3182="H",INDEX(Matches!$O:$O,AA3182),INDEX(Matches!$P:$P,AA3182))</f>
        <v/>
      </c>
      <c r="T3182" s="33">
        <f>IF(INDEX(Matches!$J:$J,AA3182)="","",IF(I3182="H",INDEX(Matches!$J:$J,AA3182),INDEX(Matches!$K:$K,AA3182)))</f>
        <v/>
      </c>
      <c r="U3182" s="33">
        <f>IF(INDEX(Matches!$K:$K,AA3182)="","",IF(I3182="H",INDEX(Matches!$K:$K,AA3182),INDEX(Matches!$J:$J,AA3182)))</f>
        <v/>
      </c>
      <c r="V3182" s="30">
        <f>IF(T3182="","",T3182-U3182)</f>
        <v/>
      </c>
      <c r="W3182" s="33">
        <f>IF(I3182="H",INDEX(Matches!$T:$T,AA3182),INDEX(Matches!$U:$U,AA3182))</f>
        <v/>
      </c>
      <c r="X3182" s="11">
        <f>INDEX(Matches!$X:$X,AA3182)</f>
        <v/>
      </c>
      <c r="Y3182" s="30">
        <f>IF(O3182="","",O3182-S3182)</f>
        <v/>
      </c>
      <c r="Z3182" s="30">
        <f>IF(W3182="","",W3182-S3182)</f>
        <v/>
      </c>
      <c r="AA3182" s="24">
        <f>MATCH(J3182,Matches!$A:$A,0)</f>
        <v/>
      </c>
      <c r="AB3182" s="33" t="n"/>
      <c r="AC3182" s="33" t="n">
        <v>1.631735580468286</v>
      </c>
      <c r="AD3182" s="24" t="n"/>
      <c r="AE3182" s="24" t="n">
        <v>8</v>
      </c>
      <c r="AF3182" s="33" t="n"/>
      <c r="AG3182" s="33" t="n"/>
    </row>
    <row r="3183">
      <c r="A3183" s="24" t="inlineStr">
        <is>
          <t>Chesterfield|30</t>
        </is>
      </c>
      <c r="B3183" s="24" t="inlineStr">
        <is>
          <t>E3</t>
        </is>
      </c>
      <c r="C3183" s="24" t="inlineStr">
        <is>
          <t>League Two</t>
        </is>
      </c>
      <c r="D3183" s="24" t="inlineStr">
        <is>
          <t>Chesterfield</t>
        </is>
      </c>
      <c r="E3183" s="24" t="n">
        <v>30</v>
      </c>
      <c r="F3183" s="24" t="n">
        <v>8</v>
      </c>
      <c r="G3183" s="29" t="n">
        <v>46427.82291666666</v>
      </c>
      <c r="H3183" s="24" t="inlineStr">
        <is>
          <t>Gillingham</t>
        </is>
      </c>
      <c r="I3183" s="24" t="inlineStr">
        <is>
          <t>A</t>
        </is>
      </c>
      <c r="J3183" s="24" t="inlineStr">
        <is>
          <t>E3-Gillingh-Chesterf</t>
        </is>
      </c>
      <c r="K3183" s="24" t="n">
        <v>12</v>
      </c>
      <c r="L3183" s="11">
        <f>IF(INDEX(Matches!$X:$X,AA3183)=0,"",IF(I3183="H",INDEX(Matches!$H:$H,AA3183),INDEX(Matches!$I:$I,AA3183)))</f>
        <v/>
      </c>
      <c r="M3183" s="11">
        <f>IF(INDEX(Matches!$X:$X,AA3183)=0,"",IF(I3183="H",INDEX(Matches!$I:$I,AA3183),INDEX(Matches!$H:$H,AA3183)))</f>
        <v/>
      </c>
      <c r="N3183" s="11">
        <f>IF(L3183="","",IF(L3183&gt;M3183,"W",IF(L3183=M3183,"D","L")))</f>
        <v/>
      </c>
      <c r="O3183" s="11">
        <f>IF(L3183="","",IF(L3183&gt;M3183,3,IF(L3183=M3183,1,0)))</f>
        <v/>
      </c>
      <c r="P3183" s="31">
        <f>IF(I3183="H",INDEX(Matches!$L:$L,AA3183),INDEX(Matches!$N:$N,AA3183))</f>
        <v/>
      </c>
      <c r="Q3183" s="31">
        <f>INDEX(Matches!$M:$M,AA3183)</f>
        <v/>
      </c>
      <c r="R3183" s="31">
        <f>IF(I3183="H",INDEX(Matches!$N:$N,AA3183),INDEX(Matches!$L:$L,AA3183))</f>
        <v/>
      </c>
      <c r="S3183" s="33">
        <f>IF(I3183="H",INDEX(Matches!$O:$O,AA3183),INDEX(Matches!$P:$P,AA3183))</f>
        <v/>
      </c>
      <c r="T3183" s="33">
        <f>IF(INDEX(Matches!$J:$J,AA3183)="","",IF(I3183="H",INDEX(Matches!$J:$J,AA3183),INDEX(Matches!$K:$K,AA3183)))</f>
        <v/>
      </c>
      <c r="U3183" s="33">
        <f>IF(INDEX(Matches!$K:$K,AA3183)="","",IF(I3183="H",INDEX(Matches!$K:$K,AA3183),INDEX(Matches!$J:$J,AA3183)))</f>
        <v/>
      </c>
      <c r="V3183" s="30">
        <f>IF(T3183="","",T3183-U3183)</f>
        <v/>
      </c>
      <c r="W3183" s="33">
        <f>IF(I3183="H",INDEX(Matches!$T:$T,AA3183),INDEX(Matches!$U:$U,AA3183))</f>
        <v/>
      </c>
      <c r="X3183" s="11">
        <f>INDEX(Matches!$X:$X,AA3183)</f>
        <v/>
      </c>
      <c r="Y3183" s="30">
        <f>IF(O3183="","",O3183-S3183)</f>
        <v/>
      </c>
      <c r="Z3183" s="30">
        <f>IF(W3183="","",W3183-S3183)</f>
        <v/>
      </c>
      <c r="AA3183" s="24">
        <f>MATCH(J3183,Matches!$A:$A,0)</f>
        <v/>
      </c>
      <c r="AB3183" s="33" t="n"/>
      <c r="AC3183" s="33" t="n">
        <v>1.368268618357891</v>
      </c>
      <c r="AD3183" s="24" t="n"/>
      <c r="AE3183" s="24" t="n">
        <v>8</v>
      </c>
      <c r="AF3183" s="33" t="n"/>
      <c r="AG3183" s="33" t="n"/>
    </row>
    <row r="3184">
      <c r="A3184" s="24" t="inlineStr">
        <is>
          <t>Chesterfield|31</t>
        </is>
      </c>
      <c r="B3184" s="24" t="inlineStr">
        <is>
          <t>E3</t>
        </is>
      </c>
      <c r="C3184" s="24" t="inlineStr">
        <is>
          <t>League Two</t>
        </is>
      </c>
      <c r="D3184" s="24" t="inlineStr">
        <is>
          <t>Chesterfield</t>
        </is>
      </c>
      <c r="E3184" s="24" t="n">
        <v>31</v>
      </c>
      <c r="F3184" s="24" t="n">
        <v>8</v>
      </c>
      <c r="G3184" s="29" t="n">
        <v>46431.625</v>
      </c>
      <c r="H3184" s="24" t="inlineStr">
        <is>
          <t>Barnet</t>
        </is>
      </c>
      <c r="I3184" s="24" t="inlineStr">
        <is>
          <t>A</t>
        </is>
      </c>
      <c r="J3184" s="24" t="inlineStr">
        <is>
          <t>E3-Barnet-Chesterf</t>
        </is>
      </c>
      <c r="K3184" s="24" t="n">
        <v>3</v>
      </c>
      <c r="L3184" s="11">
        <f>IF(INDEX(Matches!$X:$X,AA3184)=0,"",IF(I3184="H",INDEX(Matches!$H:$H,AA3184),INDEX(Matches!$I:$I,AA3184)))</f>
        <v/>
      </c>
      <c r="M3184" s="11">
        <f>IF(INDEX(Matches!$X:$X,AA3184)=0,"",IF(I3184="H",INDEX(Matches!$I:$I,AA3184),INDEX(Matches!$H:$H,AA3184)))</f>
        <v/>
      </c>
      <c r="N3184" s="11">
        <f>IF(L3184="","",IF(L3184&gt;M3184,"W",IF(L3184=M3184,"D","L")))</f>
        <v/>
      </c>
      <c r="O3184" s="11">
        <f>IF(L3184="","",IF(L3184&gt;M3184,3,IF(L3184=M3184,1,0)))</f>
        <v/>
      </c>
      <c r="P3184" s="31">
        <f>IF(I3184="H",INDEX(Matches!$L:$L,AA3184),INDEX(Matches!$N:$N,AA3184))</f>
        <v/>
      </c>
      <c r="Q3184" s="31">
        <f>INDEX(Matches!$M:$M,AA3184)</f>
        <v/>
      </c>
      <c r="R3184" s="31">
        <f>IF(I3184="H",INDEX(Matches!$N:$N,AA3184),INDEX(Matches!$L:$L,AA3184))</f>
        <v/>
      </c>
      <c r="S3184" s="33">
        <f>IF(I3184="H",INDEX(Matches!$O:$O,AA3184),INDEX(Matches!$P:$P,AA3184))</f>
        <v/>
      </c>
      <c r="T3184" s="33">
        <f>IF(INDEX(Matches!$J:$J,AA3184)="","",IF(I3184="H",INDEX(Matches!$J:$J,AA3184),INDEX(Matches!$K:$K,AA3184)))</f>
        <v/>
      </c>
      <c r="U3184" s="33">
        <f>IF(INDEX(Matches!$K:$K,AA3184)="","",IF(I3184="H",INDEX(Matches!$K:$K,AA3184),INDEX(Matches!$J:$J,AA3184)))</f>
        <v/>
      </c>
      <c r="V3184" s="30">
        <f>IF(T3184="","",T3184-U3184)</f>
        <v/>
      </c>
      <c r="W3184" s="33">
        <f>IF(I3184="H",INDEX(Matches!$T:$T,AA3184),INDEX(Matches!$U:$U,AA3184))</f>
        <v/>
      </c>
      <c r="X3184" s="11">
        <f>INDEX(Matches!$X:$X,AA3184)</f>
        <v/>
      </c>
      <c r="Y3184" s="30">
        <f>IF(O3184="","",O3184-S3184)</f>
        <v/>
      </c>
      <c r="Z3184" s="30">
        <f>IF(W3184="","",W3184-S3184)</f>
        <v/>
      </c>
      <c r="AA3184" s="24">
        <f>MATCH(J3184,Matches!$A:$A,0)</f>
        <v/>
      </c>
      <c r="AB3184" s="33" t="n"/>
      <c r="AC3184" s="33" t="n">
        <v>1.210264500489695</v>
      </c>
      <c r="AD3184" s="24" t="n"/>
      <c r="AE3184" s="24" t="n">
        <v>8</v>
      </c>
      <c r="AF3184" s="33" t="n"/>
      <c r="AG3184" s="33" t="n"/>
    </row>
    <row r="3185">
      <c r="A3185" s="24" t="inlineStr">
        <is>
          <t>Chesterfield|32</t>
        </is>
      </c>
      <c r="B3185" s="24" t="inlineStr">
        <is>
          <t>E3</t>
        </is>
      </c>
      <c r="C3185" s="24" t="inlineStr">
        <is>
          <t>League Two</t>
        </is>
      </c>
      <c r="D3185" s="24" t="inlineStr">
        <is>
          <t>Chesterfield</t>
        </is>
      </c>
      <c r="E3185" s="24" t="n">
        <v>32</v>
      </c>
      <c r="F3185" s="24" t="n">
        <v>8</v>
      </c>
      <c r="G3185" s="29" t="n">
        <v>46438.625</v>
      </c>
      <c r="H3185" s="24" t="inlineStr">
        <is>
          <t>Oldham</t>
        </is>
      </c>
      <c r="I3185" s="24" t="inlineStr">
        <is>
          <t>H</t>
        </is>
      </c>
      <c r="J3185" s="24" t="inlineStr">
        <is>
          <t>E3-Chesterf-Oldham</t>
        </is>
      </c>
      <c r="K3185" s="24" t="n">
        <v>8</v>
      </c>
      <c r="L3185" s="11">
        <f>IF(INDEX(Matches!$X:$X,AA3185)=0,"",IF(I3185="H",INDEX(Matches!$H:$H,AA3185),INDEX(Matches!$I:$I,AA3185)))</f>
        <v/>
      </c>
      <c r="M3185" s="11">
        <f>IF(INDEX(Matches!$X:$X,AA3185)=0,"",IF(I3185="H",INDEX(Matches!$I:$I,AA3185),INDEX(Matches!$H:$H,AA3185)))</f>
        <v/>
      </c>
      <c r="N3185" s="11">
        <f>IF(L3185="","",IF(L3185&gt;M3185,"W",IF(L3185=M3185,"D","L")))</f>
        <v/>
      </c>
      <c r="O3185" s="11">
        <f>IF(L3185="","",IF(L3185&gt;M3185,3,IF(L3185=M3185,1,0)))</f>
        <v/>
      </c>
      <c r="P3185" s="31">
        <f>IF(I3185="H",INDEX(Matches!$L:$L,AA3185),INDEX(Matches!$N:$N,AA3185))</f>
        <v/>
      </c>
      <c r="Q3185" s="31">
        <f>INDEX(Matches!$M:$M,AA3185)</f>
        <v/>
      </c>
      <c r="R3185" s="31">
        <f>IF(I3185="H",INDEX(Matches!$N:$N,AA3185),INDEX(Matches!$L:$L,AA3185))</f>
        <v/>
      </c>
      <c r="S3185" s="33">
        <f>IF(I3185="H",INDEX(Matches!$O:$O,AA3185),INDEX(Matches!$P:$P,AA3185))</f>
        <v/>
      </c>
      <c r="T3185" s="33">
        <f>IF(INDEX(Matches!$J:$J,AA3185)="","",IF(I3185="H",INDEX(Matches!$J:$J,AA3185),INDEX(Matches!$K:$K,AA3185)))</f>
        <v/>
      </c>
      <c r="U3185" s="33">
        <f>IF(INDEX(Matches!$K:$K,AA3185)="","",IF(I3185="H",INDEX(Matches!$K:$K,AA3185),INDEX(Matches!$J:$J,AA3185)))</f>
        <v/>
      </c>
      <c r="V3185" s="30">
        <f>IF(T3185="","",T3185-U3185)</f>
        <v/>
      </c>
      <c r="W3185" s="33">
        <f>IF(I3185="H",INDEX(Matches!$T:$T,AA3185),INDEX(Matches!$U:$U,AA3185))</f>
        <v/>
      </c>
      <c r="X3185" s="11">
        <f>INDEX(Matches!$X:$X,AA3185)</f>
        <v/>
      </c>
      <c r="Y3185" s="30">
        <f>IF(O3185="","",O3185-S3185)</f>
        <v/>
      </c>
      <c r="Z3185" s="30">
        <f>IF(W3185="","",W3185-S3185)</f>
        <v/>
      </c>
      <c r="AA3185" s="24">
        <f>MATCH(J3185,Matches!$A:$A,0)</f>
        <v/>
      </c>
      <c r="AB3185" s="33" t="n"/>
      <c r="AC3185" s="33" t="n">
        <v>1.621246971719743</v>
      </c>
      <c r="AD3185" s="24" t="n"/>
      <c r="AE3185" s="24" t="n">
        <v>8</v>
      </c>
      <c r="AF3185" s="33" t="n"/>
      <c r="AG3185" s="33" t="n"/>
    </row>
    <row r="3186">
      <c r="A3186" s="24" t="inlineStr">
        <is>
          <t>Chesterfield|33</t>
        </is>
      </c>
      <c r="B3186" s="24" t="inlineStr">
        <is>
          <t>E3</t>
        </is>
      </c>
      <c r="C3186" s="24" t="inlineStr">
        <is>
          <t>League Two</t>
        </is>
      </c>
      <c r="D3186" s="24" t="inlineStr">
        <is>
          <t>Chesterfield</t>
        </is>
      </c>
      <c r="E3186" s="24" t="n">
        <v>33</v>
      </c>
      <c r="F3186" s="24" t="n">
        <v>9</v>
      </c>
      <c r="G3186" s="29" t="n">
        <v>46445.625</v>
      </c>
      <c r="H3186" s="24" t="inlineStr">
        <is>
          <t>Bristol Rovers</t>
        </is>
      </c>
      <c r="I3186" s="24" t="inlineStr">
        <is>
          <t>H</t>
        </is>
      </c>
      <c r="J3186" s="24" t="inlineStr">
        <is>
          <t>E3-Chesterf-BristolR</t>
        </is>
      </c>
      <c r="K3186" s="24" t="n">
        <v>2</v>
      </c>
      <c r="L3186" s="11">
        <f>IF(INDEX(Matches!$X:$X,AA3186)=0,"",IF(I3186="H",INDEX(Matches!$H:$H,AA3186),INDEX(Matches!$I:$I,AA3186)))</f>
        <v/>
      </c>
      <c r="M3186" s="11">
        <f>IF(INDEX(Matches!$X:$X,AA3186)=0,"",IF(I3186="H",INDEX(Matches!$I:$I,AA3186),INDEX(Matches!$H:$H,AA3186)))</f>
        <v/>
      </c>
      <c r="N3186" s="11">
        <f>IF(L3186="","",IF(L3186&gt;M3186,"W",IF(L3186=M3186,"D","L")))</f>
        <v/>
      </c>
      <c r="O3186" s="11">
        <f>IF(L3186="","",IF(L3186&gt;M3186,3,IF(L3186=M3186,1,0)))</f>
        <v/>
      </c>
      <c r="P3186" s="31">
        <f>IF(I3186="H",INDEX(Matches!$L:$L,AA3186),INDEX(Matches!$N:$N,AA3186))</f>
        <v/>
      </c>
      <c r="Q3186" s="31">
        <f>INDEX(Matches!$M:$M,AA3186)</f>
        <v/>
      </c>
      <c r="R3186" s="31">
        <f>IF(I3186="H",INDEX(Matches!$N:$N,AA3186),INDEX(Matches!$L:$L,AA3186))</f>
        <v/>
      </c>
      <c r="S3186" s="33">
        <f>IF(I3186="H",INDEX(Matches!$O:$O,AA3186),INDEX(Matches!$P:$P,AA3186))</f>
        <v/>
      </c>
      <c r="T3186" s="33">
        <f>IF(INDEX(Matches!$J:$J,AA3186)="","",IF(I3186="H",INDEX(Matches!$J:$J,AA3186),INDEX(Matches!$K:$K,AA3186)))</f>
        <v/>
      </c>
      <c r="U3186" s="33">
        <f>IF(INDEX(Matches!$K:$K,AA3186)="","",IF(I3186="H",INDEX(Matches!$K:$K,AA3186),INDEX(Matches!$J:$J,AA3186)))</f>
        <v/>
      </c>
      <c r="V3186" s="30">
        <f>IF(T3186="","",T3186-U3186)</f>
        <v/>
      </c>
      <c r="W3186" s="33">
        <f>IF(I3186="H",INDEX(Matches!$T:$T,AA3186),INDEX(Matches!$U:$U,AA3186))</f>
        <v/>
      </c>
      <c r="X3186" s="11">
        <f>INDEX(Matches!$X:$X,AA3186)</f>
        <v/>
      </c>
      <c r="Y3186" s="30">
        <f>IF(O3186="","",O3186-S3186)</f>
        <v/>
      </c>
      <c r="Z3186" s="30">
        <f>IF(W3186="","",W3186-S3186)</f>
        <v/>
      </c>
      <c r="AA3186" s="24">
        <f>MATCH(J3186,Matches!$A:$A,0)</f>
        <v/>
      </c>
      <c r="AB3186" s="33" t="n"/>
      <c r="AC3186" s="33" t="n">
        <v>1.499288842872156</v>
      </c>
      <c r="AD3186" s="24" t="n"/>
      <c r="AE3186" s="24" t="n">
        <v>9</v>
      </c>
      <c r="AF3186" s="33" t="n"/>
      <c r="AG3186" s="33" t="n"/>
    </row>
    <row r="3187">
      <c r="A3187" s="24" t="inlineStr">
        <is>
          <t>Chesterfield|34</t>
        </is>
      </c>
      <c r="B3187" s="24" t="inlineStr">
        <is>
          <t>E3</t>
        </is>
      </c>
      <c r="C3187" s="24" t="inlineStr">
        <is>
          <t>League Two</t>
        </is>
      </c>
      <c r="D3187" s="24" t="inlineStr">
        <is>
          <t>Chesterfield</t>
        </is>
      </c>
      <c r="E3187" s="24" t="n">
        <v>34</v>
      </c>
      <c r="F3187" s="24" t="n">
        <v>9</v>
      </c>
      <c r="G3187" s="29" t="n">
        <v>46452.625</v>
      </c>
      <c r="H3187" s="24" t="inlineStr">
        <is>
          <t>Fleetwood</t>
        </is>
      </c>
      <c r="I3187" s="24" t="inlineStr">
        <is>
          <t>A</t>
        </is>
      </c>
      <c r="J3187" s="24" t="inlineStr">
        <is>
          <t>E3-Fleetwoo-Chesterf</t>
        </is>
      </c>
      <c r="K3187" s="24" t="n">
        <v>18</v>
      </c>
      <c r="L3187" s="11">
        <f>IF(INDEX(Matches!$X:$X,AA3187)=0,"",IF(I3187="H",INDEX(Matches!$H:$H,AA3187),INDEX(Matches!$I:$I,AA3187)))</f>
        <v/>
      </c>
      <c r="M3187" s="11">
        <f>IF(INDEX(Matches!$X:$X,AA3187)=0,"",IF(I3187="H",INDEX(Matches!$I:$I,AA3187),INDEX(Matches!$H:$H,AA3187)))</f>
        <v/>
      </c>
      <c r="N3187" s="11">
        <f>IF(L3187="","",IF(L3187&gt;M3187,"W",IF(L3187=M3187,"D","L")))</f>
        <v/>
      </c>
      <c r="O3187" s="11">
        <f>IF(L3187="","",IF(L3187&gt;M3187,3,IF(L3187=M3187,1,0)))</f>
        <v/>
      </c>
      <c r="P3187" s="31">
        <f>IF(I3187="H",INDEX(Matches!$L:$L,AA3187),INDEX(Matches!$N:$N,AA3187))</f>
        <v/>
      </c>
      <c r="Q3187" s="31">
        <f>INDEX(Matches!$M:$M,AA3187)</f>
        <v/>
      </c>
      <c r="R3187" s="31">
        <f>IF(I3187="H",INDEX(Matches!$N:$N,AA3187),INDEX(Matches!$L:$L,AA3187))</f>
        <v/>
      </c>
      <c r="S3187" s="33">
        <f>IF(I3187="H",INDEX(Matches!$O:$O,AA3187),INDEX(Matches!$P:$P,AA3187))</f>
        <v/>
      </c>
      <c r="T3187" s="33">
        <f>IF(INDEX(Matches!$J:$J,AA3187)="","",IF(I3187="H",INDEX(Matches!$J:$J,AA3187),INDEX(Matches!$K:$K,AA3187)))</f>
        <v/>
      </c>
      <c r="U3187" s="33">
        <f>IF(INDEX(Matches!$K:$K,AA3187)="","",IF(I3187="H",INDEX(Matches!$K:$K,AA3187),INDEX(Matches!$J:$J,AA3187)))</f>
        <v/>
      </c>
      <c r="V3187" s="30">
        <f>IF(T3187="","",T3187-U3187)</f>
        <v/>
      </c>
      <c r="W3187" s="33">
        <f>IF(I3187="H",INDEX(Matches!$T:$T,AA3187),INDEX(Matches!$U:$U,AA3187))</f>
        <v/>
      </c>
      <c r="X3187" s="11">
        <f>INDEX(Matches!$X:$X,AA3187)</f>
        <v/>
      </c>
      <c r="Y3187" s="30">
        <f>IF(O3187="","",O3187-S3187)</f>
        <v/>
      </c>
      <c r="Z3187" s="30">
        <f>IF(W3187="","",W3187-S3187)</f>
        <v/>
      </c>
      <c r="AA3187" s="24">
        <f>MATCH(J3187,Matches!$A:$A,0)</f>
        <v/>
      </c>
      <c r="AB3187" s="33" t="n"/>
      <c r="AC3187" s="33" t="n">
        <v>1.477394030074336</v>
      </c>
      <c r="AD3187" s="24" t="n"/>
      <c r="AE3187" s="24" t="n">
        <v>9</v>
      </c>
      <c r="AF3187" s="33" t="n"/>
      <c r="AG3187" s="33" t="n"/>
    </row>
    <row r="3188">
      <c r="A3188" s="24" t="inlineStr">
        <is>
          <t>Chesterfield|35</t>
        </is>
      </c>
      <c r="B3188" s="24" t="inlineStr">
        <is>
          <t>E3</t>
        </is>
      </c>
      <c r="C3188" s="24" t="inlineStr">
        <is>
          <t>League Two</t>
        </is>
      </c>
      <c r="D3188" s="24" t="inlineStr">
        <is>
          <t>Chesterfield</t>
        </is>
      </c>
      <c r="E3188" s="24" t="n">
        <v>35</v>
      </c>
      <c r="F3188" s="24" t="n">
        <v>9</v>
      </c>
      <c r="G3188" s="29" t="n">
        <v>46459.625</v>
      </c>
      <c r="H3188" s="24" t="inlineStr">
        <is>
          <t>Salford</t>
        </is>
      </c>
      <c r="I3188" s="24" t="inlineStr">
        <is>
          <t>H</t>
        </is>
      </c>
      <c r="J3188" s="24" t="inlineStr">
        <is>
          <t>E3-Chesterf-Salford</t>
        </is>
      </c>
      <c r="K3188" s="24" t="n">
        <v>1</v>
      </c>
      <c r="L3188" s="11">
        <f>IF(INDEX(Matches!$X:$X,AA3188)=0,"",IF(I3188="H",INDEX(Matches!$H:$H,AA3188),INDEX(Matches!$I:$I,AA3188)))</f>
        <v/>
      </c>
      <c r="M3188" s="11">
        <f>IF(INDEX(Matches!$X:$X,AA3188)=0,"",IF(I3188="H",INDEX(Matches!$I:$I,AA3188),INDEX(Matches!$H:$H,AA3188)))</f>
        <v/>
      </c>
      <c r="N3188" s="11">
        <f>IF(L3188="","",IF(L3188&gt;M3188,"W",IF(L3188=M3188,"D","L")))</f>
        <v/>
      </c>
      <c r="O3188" s="11">
        <f>IF(L3188="","",IF(L3188&gt;M3188,3,IF(L3188=M3188,1,0)))</f>
        <v/>
      </c>
      <c r="P3188" s="31">
        <f>IF(I3188="H",INDEX(Matches!$L:$L,AA3188),INDEX(Matches!$N:$N,AA3188))</f>
        <v/>
      </c>
      <c r="Q3188" s="31">
        <f>INDEX(Matches!$M:$M,AA3188)</f>
        <v/>
      </c>
      <c r="R3188" s="31">
        <f>IF(I3188="H",INDEX(Matches!$N:$N,AA3188),INDEX(Matches!$L:$L,AA3188))</f>
        <v/>
      </c>
      <c r="S3188" s="33">
        <f>IF(I3188="H",INDEX(Matches!$O:$O,AA3188),INDEX(Matches!$P:$P,AA3188))</f>
        <v/>
      </c>
      <c r="T3188" s="33">
        <f>IF(INDEX(Matches!$J:$J,AA3188)="","",IF(I3188="H",INDEX(Matches!$J:$J,AA3188),INDEX(Matches!$K:$K,AA3188)))</f>
        <v/>
      </c>
      <c r="U3188" s="33">
        <f>IF(INDEX(Matches!$K:$K,AA3188)="","",IF(I3188="H",INDEX(Matches!$K:$K,AA3188),INDEX(Matches!$J:$J,AA3188)))</f>
        <v/>
      </c>
      <c r="V3188" s="30">
        <f>IF(T3188="","",T3188-U3188)</f>
        <v/>
      </c>
      <c r="W3188" s="33">
        <f>IF(I3188="H",INDEX(Matches!$T:$T,AA3188),INDEX(Matches!$U:$U,AA3188))</f>
        <v/>
      </c>
      <c r="X3188" s="11">
        <f>INDEX(Matches!$X:$X,AA3188)</f>
        <v/>
      </c>
      <c r="Y3188" s="30">
        <f>IF(O3188="","",O3188-S3188)</f>
        <v/>
      </c>
      <c r="Z3188" s="30">
        <f>IF(W3188="","",W3188-S3188)</f>
        <v/>
      </c>
      <c r="AA3188" s="24">
        <f>MATCH(J3188,Matches!$A:$A,0)</f>
        <v/>
      </c>
      <c r="AB3188" s="33" t="n"/>
      <c r="AC3188" s="33" t="n">
        <v>1.398861279084325</v>
      </c>
      <c r="AD3188" s="24" t="n"/>
      <c r="AE3188" s="24" t="n">
        <v>9</v>
      </c>
      <c r="AF3188" s="33" t="n"/>
      <c r="AG3188" s="33" t="n"/>
    </row>
    <row r="3189">
      <c r="A3189" s="24" t="inlineStr">
        <is>
          <t>Chesterfield|36</t>
        </is>
      </c>
      <c r="B3189" s="24" t="inlineStr">
        <is>
          <t>E3</t>
        </is>
      </c>
      <c r="C3189" s="24" t="inlineStr">
        <is>
          <t>League Two</t>
        </is>
      </c>
      <c r="D3189" s="24" t="inlineStr">
        <is>
          <t>Chesterfield</t>
        </is>
      </c>
      <c r="E3189" s="24" t="n">
        <v>36</v>
      </c>
      <c r="F3189" s="24" t="n">
        <v>9</v>
      </c>
      <c r="G3189" s="29" t="n">
        <v>46466.625</v>
      </c>
      <c r="H3189" s="24" t="inlineStr">
        <is>
          <t>Shrewsbury</t>
        </is>
      </c>
      <c r="I3189" s="24" t="inlineStr">
        <is>
          <t>A</t>
        </is>
      </c>
      <c r="J3189" s="24" t="inlineStr">
        <is>
          <t>E3-Shrewsbu-Chesterf</t>
        </is>
      </c>
      <c r="K3189" s="24" t="n">
        <v>20</v>
      </c>
      <c r="L3189" s="11">
        <f>IF(INDEX(Matches!$X:$X,AA3189)=0,"",IF(I3189="H",INDEX(Matches!$H:$H,AA3189),INDEX(Matches!$I:$I,AA3189)))</f>
        <v/>
      </c>
      <c r="M3189" s="11">
        <f>IF(INDEX(Matches!$X:$X,AA3189)=0,"",IF(I3189="H",INDEX(Matches!$I:$I,AA3189),INDEX(Matches!$H:$H,AA3189)))</f>
        <v/>
      </c>
      <c r="N3189" s="11">
        <f>IF(L3189="","",IF(L3189&gt;M3189,"W",IF(L3189=M3189,"D","L")))</f>
        <v/>
      </c>
      <c r="O3189" s="11">
        <f>IF(L3189="","",IF(L3189&gt;M3189,3,IF(L3189=M3189,1,0)))</f>
        <v/>
      </c>
      <c r="P3189" s="31">
        <f>IF(I3189="H",INDEX(Matches!$L:$L,AA3189),INDEX(Matches!$N:$N,AA3189))</f>
        <v/>
      </c>
      <c r="Q3189" s="31">
        <f>INDEX(Matches!$M:$M,AA3189)</f>
        <v/>
      </c>
      <c r="R3189" s="31">
        <f>IF(I3189="H",INDEX(Matches!$N:$N,AA3189),INDEX(Matches!$L:$L,AA3189))</f>
        <v/>
      </c>
      <c r="S3189" s="33">
        <f>IF(I3189="H",INDEX(Matches!$O:$O,AA3189),INDEX(Matches!$P:$P,AA3189))</f>
        <v/>
      </c>
      <c r="T3189" s="33">
        <f>IF(INDEX(Matches!$J:$J,AA3189)="","",IF(I3189="H",INDEX(Matches!$J:$J,AA3189),INDEX(Matches!$K:$K,AA3189)))</f>
        <v/>
      </c>
      <c r="U3189" s="33">
        <f>IF(INDEX(Matches!$K:$K,AA3189)="","",IF(I3189="H",INDEX(Matches!$K:$K,AA3189),INDEX(Matches!$J:$J,AA3189)))</f>
        <v/>
      </c>
      <c r="V3189" s="30">
        <f>IF(T3189="","",T3189-U3189)</f>
        <v/>
      </c>
      <c r="W3189" s="33">
        <f>IF(I3189="H",INDEX(Matches!$T:$T,AA3189),INDEX(Matches!$U:$U,AA3189))</f>
        <v/>
      </c>
      <c r="X3189" s="11">
        <f>INDEX(Matches!$X:$X,AA3189)</f>
        <v/>
      </c>
      <c r="Y3189" s="30">
        <f>IF(O3189="","",O3189-S3189)</f>
        <v/>
      </c>
      <c r="Z3189" s="30">
        <f>IF(W3189="","",W3189-S3189)</f>
        <v/>
      </c>
      <c r="AA3189" s="24">
        <f>MATCH(J3189,Matches!$A:$A,0)</f>
        <v/>
      </c>
      <c r="AB3189" s="33" t="n"/>
      <c r="AC3189" s="33" t="n">
        <v>1.443389596522355</v>
      </c>
      <c r="AD3189" s="24" t="n"/>
      <c r="AE3189" s="24" t="n">
        <v>9</v>
      </c>
      <c r="AF3189" s="33" t="n"/>
      <c r="AG3189" s="33" t="n"/>
    </row>
    <row r="3190">
      <c r="A3190" s="24" t="inlineStr">
        <is>
          <t>Chesterfield|37</t>
        </is>
      </c>
      <c r="B3190" s="24" t="inlineStr">
        <is>
          <t>E3</t>
        </is>
      </c>
      <c r="C3190" s="24" t="inlineStr">
        <is>
          <t>League Two</t>
        </is>
      </c>
      <c r="D3190" s="24" t="inlineStr">
        <is>
          <t>Chesterfield</t>
        </is>
      </c>
      <c r="E3190" s="24" t="n">
        <v>37</v>
      </c>
      <c r="F3190" s="24" t="n">
        <v>10</v>
      </c>
      <c r="G3190" s="29" t="n">
        <v>46472.625</v>
      </c>
      <c r="H3190" s="24" t="inlineStr">
        <is>
          <t>Rochdale</t>
        </is>
      </c>
      <c r="I3190" s="24" t="inlineStr">
        <is>
          <t>H</t>
        </is>
      </c>
      <c r="J3190" s="24" t="inlineStr">
        <is>
          <t>E3-Chesterf-Rochdale</t>
        </is>
      </c>
      <c r="K3190" s="24" t="n">
        <v>16</v>
      </c>
      <c r="L3190" s="11">
        <f>IF(INDEX(Matches!$X:$X,AA3190)=0,"",IF(I3190="H",INDEX(Matches!$H:$H,AA3190),INDEX(Matches!$I:$I,AA3190)))</f>
        <v/>
      </c>
      <c r="M3190" s="11">
        <f>IF(INDEX(Matches!$X:$X,AA3190)=0,"",IF(I3190="H",INDEX(Matches!$I:$I,AA3190),INDEX(Matches!$H:$H,AA3190)))</f>
        <v/>
      </c>
      <c r="N3190" s="11">
        <f>IF(L3190="","",IF(L3190&gt;M3190,"W",IF(L3190=M3190,"D","L")))</f>
        <v/>
      </c>
      <c r="O3190" s="11">
        <f>IF(L3190="","",IF(L3190&gt;M3190,3,IF(L3190=M3190,1,0)))</f>
        <v/>
      </c>
      <c r="P3190" s="31">
        <f>IF(I3190="H",INDEX(Matches!$L:$L,AA3190),INDEX(Matches!$N:$N,AA3190))</f>
        <v/>
      </c>
      <c r="Q3190" s="31">
        <f>INDEX(Matches!$M:$M,AA3190)</f>
        <v/>
      </c>
      <c r="R3190" s="31">
        <f>IF(I3190="H",INDEX(Matches!$N:$N,AA3190),INDEX(Matches!$L:$L,AA3190))</f>
        <v/>
      </c>
      <c r="S3190" s="33">
        <f>IF(I3190="H",INDEX(Matches!$O:$O,AA3190),INDEX(Matches!$P:$P,AA3190))</f>
        <v/>
      </c>
      <c r="T3190" s="33">
        <f>IF(INDEX(Matches!$J:$J,AA3190)="","",IF(I3190="H",INDEX(Matches!$J:$J,AA3190),INDEX(Matches!$K:$K,AA3190)))</f>
        <v/>
      </c>
      <c r="U3190" s="33">
        <f>IF(INDEX(Matches!$K:$K,AA3190)="","",IF(I3190="H",INDEX(Matches!$K:$K,AA3190),INDEX(Matches!$J:$J,AA3190)))</f>
        <v/>
      </c>
      <c r="V3190" s="30">
        <f>IF(T3190="","",T3190-U3190)</f>
        <v/>
      </c>
      <c r="W3190" s="33">
        <f>IF(I3190="H",INDEX(Matches!$T:$T,AA3190),INDEX(Matches!$U:$U,AA3190))</f>
        <v/>
      </c>
      <c r="X3190" s="11">
        <f>INDEX(Matches!$X:$X,AA3190)</f>
        <v/>
      </c>
      <c r="Y3190" s="30">
        <f>IF(O3190="","",O3190-S3190)</f>
        <v/>
      </c>
      <c r="Z3190" s="30">
        <f>IF(W3190="","",W3190-S3190)</f>
        <v/>
      </c>
      <c r="AA3190" s="24">
        <f>MATCH(J3190,Matches!$A:$A,0)</f>
        <v/>
      </c>
      <c r="AB3190" s="33" t="n"/>
      <c r="AC3190" s="33" t="n">
        <v>1.784591529191209</v>
      </c>
      <c r="AD3190" s="24" t="n"/>
      <c r="AE3190" s="24" t="n">
        <v>10</v>
      </c>
      <c r="AF3190" s="33" t="n"/>
      <c r="AG3190" s="33" t="n"/>
    </row>
    <row r="3191">
      <c r="A3191" s="24" t="inlineStr">
        <is>
          <t>Chesterfield|38</t>
        </is>
      </c>
      <c r="B3191" s="24" t="inlineStr">
        <is>
          <t>E3</t>
        </is>
      </c>
      <c r="C3191" s="24" t="inlineStr">
        <is>
          <t>League Two</t>
        </is>
      </c>
      <c r="D3191" s="24" t="inlineStr">
        <is>
          <t>Chesterfield</t>
        </is>
      </c>
      <c r="E3191" s="24" t="n">
        <v>38</v>
      </c>
      <c r="F3191" s="24" t="n">
        <v>10</v>
      </c>
      <c r="G3191" s="29" t="n">
        <v>46475.625</v>
      </c>
      <c r="H3191" s="24" t="inlineStr">
        <is>
          <t>Northampton</t>
        </is>
      </c>
      <c r="I3191" s="24" t="inlineStr">
        <is>
          <t>A</t>
        </is>
      </c>
      <c r="J3191" s="24" t="inlineStr">
        <is>
          <t>E3-Northamp-Chesterf</t>
        </is>
      </c>
      <c r="K3191" s="24" t="n">
        <v>14</v>
      </c>
      <c r="L3191" s="11">
        <f>IF(INDEX(Matches!$X:$X,AA3191)=0,"",IF(I3191="H",INDEX(Matches!$H:$H,AA3191),INDEX(Matches!$I:$I,AA3191)))</f>
        <v/>
      </c>
      <c r="M3191" s="11">
        <f>IF(INDEX(Matches!$X:$X,AA3191)=0,"",IF(I3191="H",INDEX(Matches!$I:$I,AA3191),INDEX(Matches!$H:$H,AA3191)))</f>
        <v/>
      </c>
      <c r="N3191" s="11">
        <f>IF(L3191="","",IF(L3191&gt;M3191,"W",IF(L3191=M3191,"D","L")))</f>
        <v/>
      </c>
      <c r="O3191" s="11">
        <f>IF(L3191="","",IF(L3191&gt;M3191,3,IF(L3191=M3191,1,0)))</f>
        <v/>
      </c>
      <c r="P3191" s="31">
        <f>IF(I3191="H",INDEX(Matches!$L:$L,AA3191),INDEX(Matches!$N:$N,AA3191))</f>
        <v/>
      </c>
      <c r="Q3191" s="31">
        <f>INDEX(Matches!$M:$M,AA3191)</f>
        <v/>
      </c>
      <c r="R3191" s="31">
        <f>IF(I3191="H",INDEX(Matches!$N:$N,AA3191),INDEX(Matches!$L:$L,AA3191))</f>
        <v/>
      </c>
      <c r="S3191" s="33">
        <f>IF(I3191="H",INDEX(Matches!$O:$O,AA3191),INDEX(Matches!$P:$P,AA3191))</f>
        <v/>
      </c>
      <c r="T3191" s="33">
        <f>IF(INDEX(Matches!$J:$J,AA3191)="","",IF(I3191="H",INDEX(Matches!$J:$J,AA3191),INDEX(Matches!$K:$K,AA3191)))</f>
        <v/>
      </c>
      <c r="U3191" s="33">
        <f>IF(INDEX(Matches!$K:$K,AA3191)="","",IF(I3191="H",INDEX(Matches!$K:$K,AA3191),INDEX(Matches!$J:$J,AA3191)))</f>
        <v/>
      </c>
      <c r="V3191" s="30">
        <f>IF(T3191="","",T3191-U3191)</f>
        <v/>
      </c>
      <c r="W3191" s="33">
        <f>IF(I3191="H",INDEX(Matches!$T:$T,AA3191),INDEX(Matches!$U:$U,AA3191))</f>
        <v/>
      </c>
      <c r="X3191" s="11">
        <f>INDEX(Matches!$X:$X,AA3191)</f>
        <v/>
      </c>
      <c r="Y3191" s="30">
        <f>IF(O3191="","",O3191-S3191)</f>
        <v/>
      </c>
      <c r="Z3191" s="30">
        <f>IF(W3191="","",W3191-S3191)</f>
        <v/>
      </c>
      <c r="AA3191" s="24">
        <f>MATCH(J3191,Matches!$A:$A,0)</f>
        <v/>
      </c>
      <c r="AB3191" s="33" t="n"/>
      <c r="AC3191" s="33" t="n">
        <v>1.393367480358864</v>
      </c>
      <c r="AD3191" s="24" t="n"/>
      <c r="AE3191" s="24" t="n">
        <v>10</v>
      </c>
      <c r="AF3191" s="33" t="n"/>
      <c r="AG3191" s="33" t="n"/>
    </row>
    <row r="3192">
      <c r="A3192" s="24" t="inlineStr">
        <is>
          <t>Chesterfield|39</t>
        </is>
      </c>
      <c r="B3192" s="24" t="inlineStr">
        <is>
          <t>E3</t>
        </is>
      </c>
      <c r="C3192" s="24" t="inlineStr">
        <is>
          <t>League Two</t>
        </is>
      </c>
      <c r="D3192" s="24" t="inlineStr">
        <is>
          <t>Chesterfield</t>
        </is>
      </c>
      <c r="E3192" s="24" t="n">
        <v>39</v>
      </c>
      <c r="F3192" s="24" t="n">
        <v>10</v>
      </c>
      <c r="G3192" s="29" t="n">
        <v>46480.625</v>
      </c>
      <c r="H3192" s="24" t="inlineStr">
        <is>
          <t>Walsall</t>
        </is>
      </c>
      <c r="I3192" s="24" t="inlineStr">
        <is>
          <t>H</t>
        </is>
      </c>
      <c r="J3192" s="24" t="inlineStr">
        <is>
          <t>E3-Chesterf-Walsall</t>
        </is>
      </c>
      <c r="K3192" s="24" t="n">
        <v>11</v>
      </c>
      <c r="L3192" s="11">
        <f>IF(INDEX(Matches!$X:$X,AA3192)=0,"",IF(I3192="H",INDEX(Matches!$H:$H,AA3192),INDEX(Matches!$I:$I,AA3192)))</f>
        <v/>
      </c>
      <c r="M3192" s="11">
        <f>IF(INDEX(Matches!$X:$X,AA3192)=0,"",IF(I3192="H",INDEX(Matches!$I:$I,AA3192),INDEX(Matches!$H:$H,AA3192)))</f>
        <v/>
      </c>
      <c r="N3192" s="11">
        <f>IF(L3192="","",IF(L3192&gt;M3192,"W",IF(L3192=M3192,"D","L")))</f>
        <v/>
      </c>
      <c r="O3192" s="11">
        <f>IF(L3192="","",IF(L3192&gt;M3192,3,IF(L3192=M3192,1,0)))</f>
        <v/>
      </c>
      <c r="P3192" s="31">
        <f>IF(I3192="H",INDEX(Matches!$L:$L,AA3192),INDEX(Matches!$N:$N,AA3192))</f>
        <v/>
      </c>
      <c r="Q3192" s="31">
        <f>INDEX(Matches!$M:$M,AA3192)</f>
        <v/>
      </c>
      <c r="R3192" s="31">
        <f>IF(I3192="H",INDEX(Matches!$N:$N,AA3192),INDEX(Matches!$L:$L,AA3192))</f>
        <v/>
      </c>
      <c r="S3192" s="33">
        <f>IF(I3192="H",INDEX(Matches!$O:$O,AA3192),INDEX(Matches!$P:$P,AA3192))</f>
        <v/>
      </c>
      <c r="T3192" s="33">
        <f>IF(INDEX(Matches!$J:$J,AA3192)="","",IF(I3192="H",INDEX(Matches!$J:$J,AA3192),INDEX(Matches!$K:$K,AA3192)))</f>
        <v/>
      </c>
      <c r="U3192" s="33">
        <f>IF(INDEX(Matches!$K:$K,AA3192)="","",IF(I3192="H",INDEX(Matches!$K:$K,AA3192),INDEX(Matches!$J:$J,AA3192)))</f>
        <v/>
      </c>
      <c r="V3192" s="30">
        <f>IF(T3192="","",T3192-U3192)</f>
        <v/>
      </c>
      <c r="W3192" s="33">
        <f>IF(I3192="H",INDEX(Matches!$T:$T,AA3192),INDEX(Matches!$U:$U,AA3192))</f>
        <v/>
      </c>
      <c r="X3192" s="11">
        <f>INDEX(Matches!$X:$X,AA3192)</f>
        <v/>
      </c>
      <c r="Y3192" s="30">
        <f>IF(O3192="","",O3192-S3192)</f>
        <v/>
      </c>
      <c r="Z3192" s="30">
        <f>IF(W3192="","",W3192-S3192)</f>
        <v/>
      </c>
      <c r="AA3192" s="24">
        <f>MATCH(J3192,Matches!$A:$A,0)</f>
        <v/>
      </c>
      <c r="AB3192" s="33" t="n"/>
      <c r="AC3192" s="33" t="n">
        <v>1.650829258805348</v>
      </c>
      <c r="AD3192" s="24" t="n"/>
      <c r="AE3192" s="24" t="n">
        <v>10</v>
      </c>
      <c r="AF3192" s="33" t="n"/>
      <c r="AG3192" s="33" t="n"/>
    </row>
    <row r="3193">
      <c r="A3193" s="24" t="inlineStr">
        <is>
          <t>Chesterfield|40</t>
        </is>
      </c>
      <c r="B3193" s="24" t="inlineStr">
        <is>
          <t>E3</t>
        </is>
      </c>
      <c r="C3193" s="24" t="inlineStr">
        <is>
          <t>League Two</t>
        </is>
      </c>
      <c r="D3193" s="24" t="inlineStr">
        <is>
          <t>Chesterfield</t>
        </is>
      </c>
      <c r="E3193" s="24" t="n">
        <v>40</v>
      </c>
      <c r="F3193" s="24" t="n">
        <v>10</v>
      </c>
      <c r="G3193" s="29" t="n">
        <v>46487.625</v>
      </c>
      <c r="H3193" s="24" t="inlineStr">
        <is>
          <t>Grimsby</t>
        </is>
      </c>
      <c r="I3193" s="24" t="inlineStr">
        <is>
          <t>A</t>
        </is>
      </c>
      <c r="J3193" s="24" t="inlineStr">
        <is>
          <t>E3-Grimsby-Chesterf</t>
        </is>
      </c>
      <c r="K3193" s="24" t="n">
        <v>4</v>
      </c>
      <c r="L3193" s="11">
        <f>IF(INDEX(Matches!$X:$X,AA3193)=0,"",IF(I3193="H",INDEX(Matches!$H:$H,AA3193),INDEX(Matches!$I:$I,AA3193)))</f>
        <v/>
      </c>
      <c r="M3193" s="11">
        <f>IF(INDEX(Matches!$X:$X,AA3193)=0,"",IF(I3193="H",INDEX(Matches!$I:$I,AA3193),INDEX(Matches!$H:$H,AA3193)))</f>
        <v/>
      </c>
      <c r="N3193" s="11">
        <f>IF(L3193="","",IF(L3193&gt;M3193,"W",IF(L3193=M3193,"D","L")))</f>
        <v/>
      </c>
      <c r="O3193" s="11">
        <f>IF(L3193="","",IF(L3193&gt;M3193,3,IF(L3193=M3193,1,0)))</f>
        <v/>
      </c>
      <c r="P3193" s="31">
        <f>IF(I3193="H",INDEX(Matches!$L:$L,AA3193),INDEX(Matches!$N:$N,AA3193))</f>
        <v/>
      </c>
      <c r="Q3193" s="31">
        <f>INDEX(Matches!$M:$M,AA3193)</f>
        <v/>
      </c>
      <c r="R3193" s="31">
        <f>IF(I3193="H",INDEX(Matches!$N:$N,AA3193),INDEX(Matches!$L:$L,AA3193))</f>
        <v/>
      </c>
      <c r="S3193" s="33">
        <f>IF(I3193="H",INDEX(Matches!$O:$O,AA3193),INDEX(Matches!$P:$P,AA3193))</f>
        <v/>
      </c>
      <c r="T3193" s="33">
        <f>IF(INDEX(Matches!$J:$J,AA3193)="","",IF(I3193="H",INDEX(Matches!$J:$J,AA3193),INDEX(Matches!$K:$K,AA3193)))</f>
        <v/>
      </c>
      <c r="U3193" s="33">
        <f>IF(INDEX(Matches!$K:$K,AA3193)="","",IF(I3193="H",INDEX(Matches!$K:$K,AA3193),INDEX(Matches!$J:$J,AA3193)))</f>
        <v/>
      </c>
      <c r="V3193" s="30">
        <f>IF(T3193="","",T3193-U3193)</f>
        <v/>
      </c>
      <c r="W3193" s="33">
        <f>IF(I3193="H",INDEX(Matches!$T:$T,AA3193),INDEX(Matches!$U:$U,AA3193))</f>
        <v/>
      </c>
      <c r="X3193" s="11">
        <f>INDEX(Matches!$X:$X,AA3193)</f>
        <v/>
      </c>
      <c r="Y3193" s="30">
        <f>IF(O3193="","",O3193-S3193)</f>
        <v/>
      </c>
      <c r="Z3193" s="30">
        <f>IF(W3193="","",W3193-S3193)</f>
        <v/>
      </c>
      <c r="AA3193" s="24">
        <f>MATCH(J3193,Matches!$A:$A,0)</f>
        <v/>
      </c>
      <c r="AB3193" s="33" t="n"/>
      <c r="AC3193" s="33" t="n">
        <v>1.250972030919804</v>
      </c>
      <c r="AD3193" s="24" t="n"/>
      <c r="AE3193" s="24" t="n">
        <v>10</v>
      </c>
      <c r="AF3193" s="33" t="n"/>
      <c r="AG3193" s="33" t="n"/>
    </row>
    <row r="3194">
      <c r="A3194" s="24" t="inlineStr">
        <is>
          <t>Chesterfield|41</t>
        </is>
      </c>
      <c r="B3194" s="24" t="inlineStr">
        <is>
          <t>E3</t>
        </is>
      </c>
      <c r="C3194" s="24" t="inlineStr">
        <is>
          <t>League Two</t>
        </is>
      </c>
      <c r="D3194" s="24" t="inlineStr">
        <is>
          <t>Chesterfield</t>
        </is>
      </c>
      <c r="E3194" s="24" t="n">
        <v>41</v>
      </c>
      <c r="F3194" s="24" t="n">
        <v>11</v>
      </c>
      <c r="G3194" s="29" t="n">
        <v>46490.82291666666</v>
      </c>
      <c r="H3194" s="24" t="inlineStr">
        <is>
          <t>Crawley</t>
        </is>
      </c>
      <c r="I3194" s="24" t="inlineStr">
        <is>
          <t>H</t>
        </is>
      </c>
      <c r="J3194" s="24" t="inlineStr">
        <is>
          <t>E3-Chesterf-Crawley</t>
        </is>
      </c>
      <c r="K3194" s="24" t="n">
        <v>21</v>
      </c>
      <c r="L3194" s="11">
        <f>IF(INDEX(Matches!$X:$X,AA3194)=0,"",IF(I3194="H",INDEX(Matches!$H:$H,AA3194),INDEX(Matches!$I:$I,AA3194)))</f>
        <v/>
      </c>
      <c r="M3194" s="11">
        <f>IF(INDEX(Matches!$X:$X,AA3194)=0,"",IF(I3194="H",INDEX(Matches!$I:$I,AA3194),INDEX(Matches!$H:$H,AA3194)))</f>
        <v/>
      </c>
      <c r="N3194" s="11">
        <f>IF(L3194="","",IF(L3194&gt;M3194,"W",IF(L3194=M3194,"D","L")))</f>
        <v/>
      </c>
      <c r="O3194" s="11">
        <f>IF(L3194="","",IF(L3194&gt;M3194,3,IF(L3194=M3194,1,0)))</f>
        <v/>
      </c>
      <c r="P3194" s="31">
        <f>IF(I3194="H",INDEX(Matches!$L:$L,AA3194),INDEX(Matches!$N:$N,AA3194))</f>
        <v/>
      </c>
      <c r="Q3194" s="31">
        <f>INDEX(Matches!$M:$M,AA3194)</f>
        <v/>
      </c>
      <c r="R3194" s="31">
        <f>IF(I3194="H",INDEX(Matches!$N:$N,AA3194),INDEX(Matches!$L:$L,AA3194))</f>
        <v/>
      </c>
      <c r="S3194" s="33">
        <f>IF(I3194="H",INDEX(Matches!$O:$O,AA3194),INDEX(Matches!$P:$P,AA3194))</f>
        <v/>
      </c>
      <c r="T3194" s="33">
        <f>IF(INDEX(Matches!$J:$J,AA3194)="","",IF(I3194="H",INDEX(Matches!$J:$J,AA3194),INDEX(Matches!$K:$K,AA3194)))</f>
        <v/>
      </c>
      <c r="U3194" s="33">
        <f>IF(INDEX(Matches!$K:$K,AA3194)="","",IF(I3194="H",INDEX(Matches!$K:$K,AA3194),INDEX(Matches!$J:$J,AA3194)))</f>
        <v/>
      </c>
      <c r="V3194" s="30">
        <f>IF(T3194="","",T3194-U3194)</f>
        <v/>
      </c>
      <c r="W3194" s="33">
        <f>IF(I3194="H",INDEX(Matches!$T:$T,AA3194),INDEX(Matches!$U:$U,AA3194))</f>
        <v/>
      </c>
      <c r="X3194" s="11">
        <f>INDEX(Matches!$X:$X,AA3194)</f>
        <v/>
      </c>
      <c r="Y3194" s="30">
        <f>IF(O3194="","",O3194-S3194)</f>
        <v/>
      </c>
      <c r="Z3194" s="30">
        <f>IF(W3194="","",W3194-S3194)</f>
        <v/>
      </c>
      <c r="AA3194" s="24">
        <f>MATCH(J3194,Matches!$A:$A,0)</f>
        <v/>
      </c>
      <c r="AB3194" s="33" t="n"/>
      <c r="AC3194" s="33" t="n">
        <v>1.841168371930081</v>
      </c>
      <c r="AD3194" s="24" t="n"/>
      <c r="AE3194" s="24" t="n">
        <v>11</v>
      </c>
      <c r="AF3194" s="33" t="n"/>
      <c r="AG3194" s="33" t="n"/>
    </row>
    <row r="3195">
      <c r="A3195" s="24" t="inlineStr">
        <is>
          <t>Chesterfield|42</t>
        </is>
      </c>
      <c r="B3195" s="24" t="inlineStr">
        <is>
          <t>E3</t>
        </is>
      </c>
      <c r="C3195" s="24" t="inlineStr">
        <is>
          <t>League Two</t>
        </is>
      </c>
      <c r="D3195" s="24" t="inlineStr">
        <is>
          <t>Chesterfield</t>
        </is>
      </c>
      <c r="E3195" s="24" t="n">
        <v>42</v>
      </c>
      <c r="F3195" s="24" t="n">
        <v>11</v>
      </c>
      <c r="G3195" s="29" t="n">
        <v>46494.625</v>
      </c>
      <c r="H3195" s="24" t="inlineStr">
        <is>
          <t>York</t>
        </is>
      </c>
      <c r="I3195" s="24" t="inlineStr">
        <is>
          <t>A</t>
        </is>
      </c>
      <c r="J3195" s="24" t="inlineStr">
        <is>
          <t>E3-York-Chesterf</t>
        </is>
      </c>
      <c r="K3195" s="24" t="n">
        <v>7</v>
      </c>
      <c r="L3195" s="11">
        <f>IF(INDEX(Matches!$X:$X,AA3195)=0,"",IF(I3195="H",INDEX(Matches!$H:$H,AA3195),INDEX(Matches!$I:$I,AA3195)))</f>
        <v/>
      </c>
      <c r="M3195" s="11">
        <f>IF(INDEX(Matches!$X:$X,AA3195)=0,"",IF(I3195="H",INDEX(Matches!$I:$I,AA3195),INDEX(Matches!$H:$H,AA3195)))</f>
        <v/>
      </c>
      <c r="N3195" s="11">
        <f>IF(L3195="","",IF(L3195&gt;M3195,"W",IF(L3195=M3195,"D","L")))</f>
        <v/>
      </c>
      <c r="O3195" s="11">
        <f>IF(L3195="","",IF(L3195&gt;M3195,3,IF(L3195=M3195,1,0)))</f>
        <v/>
      </c>
      <c r="P3195" s="31">
        <f>IF(I3195="H",INDEX(Matches!$L:$L,AA3195),INDEX(Matches!$N:$N,AA3195))</f>
        <v/>
      </c>
      <c r="Q3195" s="31">
        <f>INDEX(Matches!$M:$M,AA3195)</f>
        <v/>
      </c>
      <c r="R3195" s="31">
        <f>IF(I3195="H",INDEX(Matches!$N:$N,AA3195),INDEX(Matches!$L:$L,AA3195))</f>
        <v/>
      </c>
      <c r="S3195" s="33">
        <f>IF(I3195="H",INDEX(Matches!$O:$O,AA3195),INDEX(Matches!$P:$P,AA3195))</f>
        <v/>
      </c>
      <c r="T3195" s="33">
        <f>IF(INDEX(Matches!$J:$J,AA3195)="","",IF(I3195="H",INDEX(Matches!$J:$J,AA3195),INDEX(Matches!$K:$K,AA3195)))</f>
        <v/>
      </c>
      <c r="U3195" s="33">
        <f>IF(INDEX(Matches!$K:$K,AA3195)="","",IF(I3195="H",INDEX(Matches!$K:$K,AA3195),INDEX(Matches!$J:$J,AA3195)))</f>
        <v/>
      </c>
      <c r="V3195" s="30">
        <f>IF(T3195="","",T3195-U3195)</f>
        <v/>
      </c>
      <c r="W3195" s="33">
        <f>IF(I3195="H",INDEX(Matches!$T:$T,AA3195),INDEX(Matches!$U:$U,AA3195))</f>
        <v/>
      </c>
      <c r="X3195" s="11">
        <f>INDEX(Matches!$X:$X,AA3195)</f>
        <v/>
      </c>
      <c r="Y3195" s="30">
        <f>IF(O3195="","",O3195-S3195)</f>
        <v/>
      </c>
      <c r="Z3195" s="30">
        <f>IF(W3195="","",W3195-S3195)</f>
        <v/>
      </c>
      <c r="AA3195" s="24">
        <f>MATCH(J3195,Matches!$A:$A,0)</f>
        <v/>
      </c>
      <c r="AB3195" s="33" t="n"/>
      <c r="AC3195" s="33" t="n">
        <v>1.23885056890461</v>
      </c>
      <c r="AD3195" s="24" t="n"/>
      <c r="AE3195" s="24" t="n">
        <v>11</v>
      </c>
      <c r="AF3195" s="33" t="n"/>
      <c r="AG3195" s="33" t="n"/>
    </row>
    <row r="3196">
      <c r="A3196" s="24" t="inlineStr">
        <is>
          <t>Chesterfield|43</t>
        </is>
      </c>
      <c r="B3196" s="24" t="inlineStr">
        <is>
          <t>E3</t>
        </is>
      </c>
      <c r="C3196" s="24" t="inlineStr">
        <is>
          <t>League Two</t>
        </is>
      </c>
      <c r="D3196" s="24" t="inlineStr">
        <is>
          <t>Chesterfield</t>
        </is>
      </c>
      <c r="E3196" s="24" t="n">
        <v>43</v>
      </c>
      <c r="F3196" s="24" t="n">
        <v>11</v>
      </c>
      <c r="G3196" s="29" t="n">
        <v>46501.625</v>
      </c>
      <c r="H3196" s="24" t="inlineStr">
        <is>
          <t>Cheltenham</t>
        </is>
      </c>
      <c r="I3196" s="24" t="inlineStr">
        <is>
          <t>H</t>
        </is>
      </c>
      <c r="J3196" s="24" t="inlineStr">
        <is>
          <t>E3-Chesterf-Cheltenh</t>
        </is>
      </c>
      <c r="K3196" s="24" t="n">
        <v>22</v>
      </c>
      <c r="L3196" s="11">
        <f>IF(INDEX(Matches!$X:$X,AA3196)=0,"",IF(I3196="H",INDEX(Matches!$H:$H,AA3196),INDEX(Matches!$I:$I,AA3196)))</f>
        <v/>
      </c>
      <c r="M3196" s="11">
        <f>IF(INDEX(Matches!$X:$X,AA3196)=0,"",IF(I3196="H",INDEX(Matches!$I:$I,AA3196),INDEX(Matches!$H:$H,AA3196)))</f>
        <v/>
      </c>
      <c r="N3196" s="11">
        <f>IF(L3196="","",IF(L3196&gt;M3196,"W",IF(L3196=M3196,"D","L")))</f>
        <v/>
      </c>
      <c r="O3196" s="11">
        <f>IF(L3196="","",IF(L3196&gt;M3196,3,IF(L3196=M3196,1,0)))</f>
        <v/>
      </c>
      <c r="P3196" s="31">
        <f>IF(I3196="H",INDEX(Matches!$L:$L,AA3196),INDEX(Matches!$N:$N,AA3196))</f>
        <v/>
      </c>
      <c r="Q3196" s="31">
        <f>INDEX(Matches!$M:$M,AA3196)</f>
        <v/>
      </c>
      <c r="R3196" s="31">
        <f>IF(I3196="H",INDEX(Matches!$N:$N,AA3196),INDEX(Matches!$L:$L,AA3196))</f>
        <v/>
      </c>
      <c r="S3196" s="33">
        <f>IF(I3196="H",INDEX(Matches!$O:$O,AA3196),INDEX(Matches!$P:$P,AA3196))</f>
        <v/>
      </c>
      <c r="T3196" s="33">
        <f>IF(INDEX(Matches!$J:$J,AA3196)="","",IF(I3196="H",INDEX(Matches!$J:$J,AA3196),INDEX(Matches!$K:$K,AA3196)))</f>
        <v/>
      </c>
      <c r="U3196" s="33">
        <f>IF(INDEX(Matches!$K:$K,AA3196)="","",IF(I3196="H",INDEX(Matches!$K:$K,AA3196),INDEX(Matches!$J:$J,AA3196)))</f>
        <v/>
      </c>
      <c r="V3196" s="30">
        <f>IF(T3196="","",T3196-U3196)</f>
        <v/>
      </c>
      <c r="W3196" s="33">
        <f>IF(I3196="H",INDEX(Matches!$T:$T,AA3196),INDEX(Matches!$U:$U,AA3196))</f>
        <v/>
      </c>
      <c r="X3196" s="11">
        <f>INDEX(Matches!$X:$X,AA3196)</f>
        <v/>
      </c>
      <c r="Y3196" s="30">
        <f>IF(O3196="","",O3196-S3196)</f>
        <v/>
      </c>
      <c r="Z3196" s="30">
        <f>IF(W3196="","",W3196-S3196)</f>
        <v/>
      </c>
      <c r="AA3196" s="24">
        <f>MATCH(J3196,Matches!$A:$A,0)</f>
        <v/>
      </c>
      <c r="AB3196" s="33" t="n"/>
      <c r="AC3196" s="33" t="n">
        <v>1.867389982568626</v>
      </c>
      <c r="AD3196" s="24" t="n"/>
      <c r="AE3196" s="24" t="n">
        <v>11</v>
      </c>
      <c r="AF3196" s="33" t="n"/>
      <c r="AG3196" s="33" t="n"/>
    </row>
    <row r="3197">
      <c r="A3197" s="24" t="inlineStr">
        <is>
          <t>Chesterfield|44</t>
        </is>
      </c>
      <c r="B3197" s="24" t="inlineStr">
        <is>
          <t>E3</t>
        </is>
      </c>
      <c r="C3197" s="24" t="inlineStr">
        <is>
          <t>League Two</t>
        </is>
      </c>
      <c r="D3197" s="24" t="inlineStr">
        <is>
          <t>Chesterfield</t>
        </is>
      </c>
      <c r="E3197" s="24" t="n">
        <v>44</v>
      </c>
      <c r="F3197" s="24" t="n">
        <v>11</v>
      </c>
      <c r="G3197" s="29" t="n">
        <v>46504.82291666666</v>
      </c>
      <c r="H3197" s="24" t="inlineStr">
        <is>
          <t>Tranmere</t>
        </is>
      </c>
      <c r="I3197" s="24" t="inlineStr">
        <is>
          <t>A</t>
        </is>
      </c>
      <c r="J3197" s="24" t="inlineStr">
        <is>
          <t>E3-Tranmere-Chesterf</t>
        </is>
      </c>
      <c r="K3197" s="24" t="n">
        <v>19</v>
      </c>
      <c r="L3197" s="11">
        <f>IF(INDEX(Matches!$X:$X,AA3197)=0,"",IF(I3197="H",INDEX(Matches!$H:$H,AA3197),INDEX(Matches!$I:$I,AA3197)))</f>
        <v/>
      </c>
      <c r="M3197" s="11">
        <f>IF(INDEX(Matches!$X:$X,AA3197)=0,"",IF(I3197="H",INDEX(Matches!$I:$I,AA3197),INDEX(Matches!$H:$H,AA3197)))</f>
        <v/>
      </c>
      <c r="N3197" s="11">
        <f>IF(L3197="","",IF(L3197&gt;M3197,"W",IF(L3197=M3197,"D","L")))</f>
        <v/>
      </c>
      <c r="O3197" s="11">
        <f>IF(L3197="","",IF(L3197&gt;M3197,3,IF(L3197=M3197,1,0)))</f>
        <v/>
      </c>
      <c r="P3197" s="31">
        <f>IF(I3197="H",INDEX(Matches!$L:$L,AA3197),INDEX(Matches!$N:$N,AA3197))</f>
        <v/>
      </c>
      <c r="Q3197" s="31">
        <f>INDEX(Matches!$M:$M,AA3197)</f>
        <v/>
      </c>
      <c r="R3197" s="31">
        <f>IF(I3197="H",INDEX(Matches!$N:$N,AA3197),INDEX(Matches!$L:$L,AA3197))</f>
        <v/>
      </c>
      <c r="S3197" s="33">
        <f>IF(I3197="H",INDEX(Matches!$O:$O,AA3197),INDEX(Matches!$P:$P,AA3197))</f>
        <v/>
      </c>
      <c r="T3197" s="33">
        <f>IF(INDEX(Matches!$J:$J,AA3197)="","",IF(I3197="H",INDEX(Matches!$J:$J,AA3197),INDEX(Matches!$K:$K,AA3197)))</f>
        <v/>
      </c>
      <c r="U3197" s="33">
        <f>IF(INDEX(Matches!$K:$K,AA3197)="","",IF(I3197="H",INDEX(Matches!$K:$K,AA3197),INDEX(Matches!$J:$J,AA3197)))</f>
        <v/>
      </c>
      <c r="V3197" s="30">
        <f>IF(T3197="","",T3197-U3197)</f>
        <v/>
      </c>
      <c r="W3197" s="33">
        <f>IF(I3197="H",INDEX(Matches!$T:$T,AA3197),INDEX(Matches!$U:$U,AA3197))</f>
        <v/>
      </c>
      <c r="X3197" s="11">
        <f>INDEX(Matches!$X:$X,AA3197)</f>
        <v/>
      </c>
      <c r="Y3197" s="30">
        <f>IF(O3197="","",O3197-S3197)</f>
        <v/>
      </c>
      <c r="Z3197" s="30">
        <f>IF(W3197="","",W3197-S3197)</f>
        <v/>
      </c>
      <c r="AA3197" s="24">
        <f>MATCH(J3197,Matches!$A:$A,0)</f>
        <v/>
      </c>
      <c r="AB3197" s="33" t="n"/>
      <c r="AC3197" s="33" t="n">
        <v>1.493511370806911</v>
      </c>
      <c r="AD3197" s="24" t="n"/>
      <c r="AE3197" s="24" t="n">
        <v>11</v>
      </c>
      <c r="AF3197" s="33" t="n"/>
      <c r="AG3197" s="33" t="n"/>
    </row>
    <row r="3198">
      <c r="A3198" s="24" t="inlineStr">
        <is>
          <t>Chesterfield|45</t>
        </is>
      </c>
      <c r="B3198" s="24" t="inlineStr">
        <is>
          <t>E3</t>
        </is>
      </c>
      <c r="C3198" s="24" t="inlineStr">
        <is>
          <t>League Two</t>
        </is>
      </c>
      <c r="D3198" s="24" t="inlineStr">
        <is>
          <t>Chesterfield</t>
        </is>
      </c>
      <c r="E3198" s="24" t="n">
        <v>45</v>
      </c>
      <c r="F3198" s="24" t="n">
        <v>12</v>
      </c>
      <c r="G3198" s="29" t="n">
        <v>46508.625</v>
      </c>
      <c r="H3198" s="24" t="inlineStr">
        <is>
          <t>Swindon</t>
        </is>
      </c>
      <c r="I3198" s="24" t="inlineStr">
        <is>
          <t>H</t>
        </is>
      </c>
      <c r="J3198" s="24" t="inlineStr">
        <is>
          <t>E3-Chesterf-Swindon</t>
        </is>
      </c>
      <c r="K3198" s="24" t="n">
        <v>10</v>
      </c>
      <c r="L3198" s="11">
        <f>IF(INDEX(Matches!$X:$X,AA3198)=0,"",IF(I3198="H",INDEX(Matches!$H:$H,AA3198),INDEX(Matches!$I:$I,AA3198)))</f>
        <v/>
      </c>
      <c r="M3198" s="11">
        <f>IF(INDEX(Matches!$X:$X,AA3198)=0,"",IF(I3198="H",INDEX(Matches!$I:$I,AA3198),INDEX(Matches!$H:$H,AA3198)))</f>
        <v/>
      </c>
      <c r="N3198" s="11">
        <f>IF(L3198="","",IF(L3198&gt;M3198,"W",IF(L3198=M3198,"D","L")))</f>
        <v/>
      </c>
      <c r="O3198" s="11">
        <f>IF(L3198="","",IF(L3198&gt;M3198,3,IF(L3198=M3198,1,0)))</f>
        <v/>
      </c>
      <c r="P3198" s="31">
        <f>IF(I3198="H",INDEX(Matches!$L:$L,AA3198),INDEX(Matches!$N:$N,AA3198))</f>
        <v/>
      </c>
      <c r="Q3198" s="31">
        <f>INDEX(Matches!$M:$M,AA3198)</f>
        <v/>
      </c>
      <c r="R3198" s="31">
        <f>IF(I3198="H",INDEX(Matches!$N:$N,AA3198),INDEX(Matches!$L:$L,AA3198))</f>
        <v/>
      </c>
      <c r="S3198" s="33">
        <f>IF(I3198="H",INDEX(Matches!$O:$O,AA3198),INDEX(Matches!$P:$P,AA3198))</f>
        <v/>
      </c>
      <c r="T3198" s="33">
        <f>IF(INDEX(Matches!$J:$J,AA3198)="","",IF(I3198="H",INDEX(Matches!$J:$J,AA3198),INDEX(Matches!$K:$K,AA3198)))</f>
        <v/>
      </c>
      <c r="U3198" s="33">
        <f>IF(INDEX(Matches!$K:$K,AA3198)="","",IF(I3198="H",INDEX(Matches!$K:$K,AA3198),INDEX(Matches!$J:$J,AA3198)))</f>
        <v/>
      </c>
      <c r="V3198" s="30">
        <f>IF(T3198="","",T3198-U3198)</f>
        <v/>
      </c>
      <c r="W3198" s="33">
        <f>IF(I3198="H",INDEX(Matches!$T:$T,AA3198),INDEX(Matches!$U:$U,AA3198))</f>
        <v/>
      </c>
      <c r="X3198" s="11">
        <f>INDEX(Matches!$X:$X,AA3198)</f>
        <v/>
      </c>
      <c r="Y3198" s="30">
        <f>IF(O3198="","",O3198-S3198)</f>
        <v/>
      </c>
      <c r="Z3198" s="30">
        <f>IF(W3198="","",W3198-S3198)</f>
        <v/>
      </c>
      <c r="AA3198" s="24">
        <f>MATCH(J3198,Matches!$A:$A,0)</f>
        <v/>
      </c>
      <c r="AB3198" s="33" t="n"/>
      <c r="AC3198" s="33" t="n">
        <v>1.726777988488861</v>
      </c>
      <c r="AD3198" s="24" t="n"/>
      <c r="AE3198" s="24" t="n">
        <v>12</v>
      </c>
      <c r="AF3198" s="33" t="n"/>
      <c r="AG3198" s="33" t="n"/>
    </row>
    <row r="3199">
      <c r="A3199" s="24" t="inlineStr">
        <is>
          <t>Chesterfield|46</t>
        </is>
      </c>
      <c r="B3199" s="24" t="inlineStr">
        <is>
          <t>E3</t>
        </is>
      </c>
      <c r="C3199" s="24" t="inlineStr">
        <is>
          <t>League Two</t>
        </is>
      </c>
      <c r="D3199" s="24" t="inlineStr">
        <is>
          <t>Chesterfield</t>
        </is>
      </c>
      <c r="E3199" s="24" t="n">
        <v>46</v>
      </c>
      <c r="F3199" s="24" t="n">
        <v>12</v>
      </c>
      <c r="G3199" s="29" t="n">
        <v>46515.625</v>
      </c>
      <c r="H3199" s="24" t="inlineStr">
        <is>
          <t>Exeter</t>
        </is>
      </c>
      <c r="I3199" s="24" t="inlineStr">
        <is>
          <t>A</t>
        </is>
      </c>
      <c r="J3199" s="24" t="inlineStr">
        <is>
          <t>E3-Exeter-Chesterf</t>
        </is>
      </c>
      <c r="K3199" s="24" t="n">
        <v>17</v>
      </c>
      <c r="L3199" s="11">
        <f>IF(INDEX(Matches!$X:$X,AA3199)=0,"",IF(I3199="H",INDEX(Matches!$H:$H,AA3199),INDEX(Matches!$I:$I,AA3199)))</f>
        <v/>
      </c>
      <c r="M3199" s="11">
        <f>IF(INDEX(Matches!$X:$X,AA3199)=0,"",IF(I3199="H",INDEX(Matches!$I:$I,AA3199),INDEX(Matches!$H:$H,AA3199)))</f>
        <v/>
      </c>
      <c r="N3199" s="11">
        <f>IF(L3199="","",IF(L3199&gt;M3199,"W",IF(L3199=M3199,"D","L")))</f>
        <v/>
      </c>
      <c r="O3199" s="11">
        <f>IF(L3199="","",IF(L3199&gt;M3199,3,IF(L3199=M3199,1,0)))</f>
        <v/>
      </c>
      <c r="P3199" s="31">
        <f>IF(I3199="H",INDEX(Matches!$L:$L,AA3199),INDEX(Matches!$N:$N,AA3199))</f>
        <v/>
      </c>
      <c r="Q3199" s="31">
        <f>INDEX(Matches!$M:$M,AA3199)</f>
        <v/>
      </c>
      <c r="R3199" s="31">
        <f>IF(I3199="H",INDEX(Matches!$N:$N,AA3199),INDEX(Matches!$L:$L,AA3199))</f>
        <v/>
      </c>
      <c r="S3199" s="33">
        <f>IF(I3199="H",INDEX(Matches!$O:$O,AA3199),INDEX(Matches!$P:$P,AA3199))</f>
        <v/>
      </c>
      <c r="T3199" s="33">
        <f>IF(INDEX(Matches!$J:$J,AA3199)="","",IF(I3199="H",INDEX(Matches!$J:$J,AA3199),INDEX(Matches!$K:$K,AA3199)))</f>
        <v/>
      </c>
      <c r="U3199" s="33">
        <f>IF(INDEX(Matches!$K:$K,AA3199)="","",IF(I3199="H",INDEX(Matches!$K:$K,AA3199),INDEX(Matches!$J:$J,AA3199)))</f>
        <v/>
      </c>
      <c r="V3199" s="30">
        <f>IF(T3199="","",T3199-U3199)</f>
        <v/>
      </c>
      <c r="W3199" s="33">
        <f>IF(I3199="H",INDEX(Matches!$T:$T,AA3199),INDEX(Matches!$U:$U,AA3199))</f>
        <v/>
      </c>
      <c r="X3199" s="11">
        <f>INDEX(Matches!$X:$X,AA3199)</f>
        <v/>
      </c>
      <c r="Y3199" s="30">
        <f>IF(O3199="","",O3199-S3199)</f>
        <v/>
      </c>
      <c r="Z3199" s="30">
        <f>IF(W3199="","",W3199-S3199)</f>
        <v/>
      </c>
      <c r="AA3199" s="24">
        <f>MATCH(J3199,Matches!$A:$A,0)</f>
        <v/>
      </c>
      <c r="AB3199" s="33" t="n"/>
      <c r="AC3199" s="33" t="n">
        <v>1.441079200652324</v>
      </c>
      <c r="AD3199" s="24" t="n"/>
      <c r="AE3199" s="24" t="n">
        <v>12</v>
      </c>
      <c r="AF3199" s="33" t="n"/>
      <c r="AG3199" s="33" t="n"/>
    </row>
    <row r="3200">
      <c r="A3200" s="24" t="inlineStr">
        <is>
          <t>Colchester|1</t>
        </is>
      </c>
      <c r="B3200" s="24" t="inlineStr">
        <is>
          <t>E3</t>
        </is>
      </c>
      <c r="C3200" s="24" t="inlineStr">
        <is>
          <t>League Two</t>
        </is>
      </c>
      <c r="D3200" s="24" t="inlineStr">
        <is>
          <t>Colchester</t>
        </is>
      </c>
      <c r="E3200" s="24" t="n">
        <v>1</v>
      </c>
      <c r="F3200" s="24" t="n">
        <v>1</v>
      </c>
      <c r="G3200" s="29" t="n">
        <v>46249.625</v>
      </c>
      <c r="H3200" s="24" t="inlineStr">
        <is>
          <t>Accrington</t>
        </is>
      </c>
      <c r="I3200" s="24" t="inlineStr">
        <is>
          <t>A</t>
        </is>
      </c>
      <c r="J3200" s="24" t="inlineStr">
        <is>
          <t>E3-Accringt-Colchest</t>
        </is>
      </c>
      <c r="K3200" s="24" t="n">
        <v>23</v>
      </c>
      <c r="L3200" s="11">
        <f>IF(INDEX(Matches!$X:$X,AA3200)=0,"",IF(I3200="H",INDEX(Matches!$H:$H,AA3200),INDEX(Matches!$I:$I,AA3200)))</f>
        <v/>
      </c>
      <c r="M3200" s="11">
        <f>IF(INDEX(Matches!$X:$X,AA3200)=0,"",IF(I3200="H",INDEX(Matches!$I:$I,AA3200),INDEX(Matches!$H:$H,AA3200)))</f>
        <v/>
      </c>
      <c r="N3200" s="11">
        <f>IF(L3200="","",IF(L3200&gt;M3200,"W",IF(L3200=M3200,"D","L")))</f>
        <v/>
      </c>
      <c r="O3200" s="11">
        <f>IF(L3200="","",IF(L3200&gt;M3200,3,IF(L3200=M3200,1,0)))</f>
        <v/>
      </c>
      <c r="P3200" s="31">
        <f>IF(I3200="H",INDEX(Matches!$L:$L,AA3200),INDEX(Matches!$N:$N,AA3200))</f>
        <v/>
      </c>
      <c r="Q3200" s="31">
        <f>INDEX(Matches!$M:$M,AA3200)</f>
        <v/>
      </c>
      <c r="R3200" s="31">
        <f>IF(I3200="H",INDEX(Matches!$N:$N,AA3200),INDEX(Matches!$L:$L,AA3200))</f>
        <v/>
      </c>
      <c r="S3200" s="33">
        <f>IF(I3200="H",INDEX(Matches!$O:$O,AA3200),INDEX(Matches!$P:$P,AA3200))</f>
        <v/>
      </c>
      <c r="T3200" s="33">
        <f>IF(INDEX(Matches!$J:$J,AA3200)="","",IF(I3200="H",INDEX(Matches!$J:$J,AA3200),INDEX(Matches!$K:$K,AA3200)))</f>
        <v/>
      </c>
      <c r="U3200" s="33">
        <f>IF(INDEX(Matches!$K:$K,AA3200)="","",IF(I3200="H",INDEX(Matches!$K:$K,AA3200),INDEX(Matches!$J:$J,AA3200)))</f>
        <v/>
      </c>
      <c r="V3200" s="30">
        <f>IF(T3200="","",T3200-U3200)</f>
        <v/>
      </c>
      <c r="W3200" s="33">
        <f>IF(I3200="H",INDEX(Matches!$T:$T,AA3200),INDEX(Matches!$U:$U,AA3200))</f>
        <v/>
      </c>
      <c r="X3200" s="11">
        <f>INDEX(Matches!$X:$X,AA3200)</f>
        <v/>
      </c>
      <c r="Y3200" s="30">
        <f>IF(O3200="","",O3200-S3200)</f>
        <v/>
      </c>
      <c r="Z3200" s="30">
        <f>IF(W3200="","",W3200-S3200)</f>
        <v/>
      </c>
      <c r="AA3200" s="24">
        <f>MATCH(J3200,Matches!$A:$A,0)</f>
        <v/>
      </c>
      <c r="AB3200" s="33" t="n">
        <v>1.435162178497079</v>
      </c>
      <c r="AC3200" s="33" t="n"/>
      <c r="AD3200" s="24" t="n"/>
      <c r="AE3200" s="24" t="n">
        <v>1</v>
      </c>
      <c r="AF3200" s="33" t="n"/>
      <c r="AG3200" s="33" t="n"/>
    </row>
    <row r="3201">
      <c r="A3201" s="24" t="inlineStr">
        <is>
          <t>Colchester|2</t>
        </is>
      </c>
      <c r="B3201" s="24" t="inlineStr">
        <is>
          <t>E3</t>
        </is>
      </c>
      <c r="C3201" s="24" t="inlineStr">
        <is>
          <t>League Two</t>
        </is>
      </c>
      <c r="D3201" s="24" t="inlineStr">
        <is>
          <t>Colchester</t>
        </is>
      </c>
      <c r="E3201" s="24" t="n">
        <v>2</v>
      </c>
      <c r="F3201" s="24" t="n">
        <v>1</v>
      </c>
      <c r="G3201" s="29" t="n">
        <v>46256.625</v>
      </c>
      <c r="H3201" s="24" t="inlineStr">
        <is>
          <t>Oldham</t>
        </is>
      </c>
      <c r="I3201" s="24" t="inlineStr">
        <is>
          <t>H</t>
        </is>
      </c>
      <c r="J3201" s="24" t="inlineStr">
        <is>
          <t>E3-Colchest-Oldham</t>
        </is>
      </c>
      <c r="K3201" s="24" t="n">
        <v>8</v>
      </c>
      <c r="L3201" s="11">
        <f>IF(INDEX(Matches!$X:$X,AA3201)=0,"",IF(I3201="H",INDEX(Matches!$H:$H,AA3201),INDEX(Matches!$I:$I,AA3201)))</f>
        <v/>
      </c>
      <c r="M3201" s="11">
        <f>IF(INDEX(Matches!$X:$X,AA3201)=0,"",IF(I3201="H",INDEX(Matches!$I:$I,AA3201),INDEX(Matches!$H:$H,AA3201)))</f>
        <v/>
      </c>
      <c r="N3201" s="11">
        <f>IF(L3201="","",IF(L3201&gt;M3201,"W",IF(L3201=M3201,"D","L")))</f>
        <v/>
      </c>
      <c r="O3201" s="11">
        <f>IF(L3201="","",IF(L3201&gt;M3201,3,IF(L3201=M3201,1,0)))</f>
        <v/>
      </c>
      <c r="P3201" s="31">
        <f>IF(I3201="H",INDEX(Matches!$L:$L,AA3201),INDEX(Matches!$N:$N,AA3201))</f>
        <v/>
      </c>
      <c r="Q3201" s="31">
        <f>INDEX(Matches!$M:$M,AA3201)</f>
        <v/>
      </c>
      <c r="R3201" s="31">
        <f>IF(I3201="H",INDEX(Matches!$N:$N,AA3201),INDEX(Matches!$L:$L,AA3201))</f>
        <v/>
      </c>
      <c r="S3201" s="33">
        <f>IF(I3201="H",INDEX(Matches!$O:$O,AA3201),INDEX(Matches!$P:$P,AA3201))</f>
        <v/>
      </c>
      <c r="T3201" s="33">
        <f>IF(INDEX(Matches!$J:$J,AA3201)="","",IF(I3201="H",INDEX(Matches!$J:$J,AA3201),INDEX(Matches!$K:$K,AA3201)))</f>
        <v/>
      </c>
      <c r="U3201" s="33">
        <f>IF(INDEX(Matches!$K:$K,AA3201)="","",IF(I3201="H",INDEX(Matches!$K:$K,AA3201),INDEX(Matches!$J:$J,AA3201)))</f>
        <v/>
      </c>
      <c r="V3201" s="30">
        <f>IF(T3201="","",T3201-U3201)</f>
        <v/>
      </c>
      <c r="W3201" s="33">
        <f>IF(I3201="H",INDEX(Matches!$T:$T,AA3201),INDEX(Matches!$U:$U,AA3201))</f>
        <v/>
      </c>
      <c r="X3201" s="11">
        <f>INDEX(Matches!$X:$X,AA3201)</f>
        <v/>
      </c>
      <c r="Y3201" s="30">
        <f>IF(O3201="","",O3201-S3201)</f>
        <v/>
      </c>
      <c r="Z3201" s="30">
        <f>IF(W3201="","",W3201-S3201)</f>
        <v/>
      </c>
      <c r="AA3201" s="24">
        <f>MATCH(J3201,Matches!$A:$A,0)</f>
        <v/>
      </c>
      <c r="AB3201" s="33" t="n">
        <v>1.336686921008069</v>
      </c>
      <c r="AC3201" s="33" t="n"/>
      <c r="AD3201" s="24" t="n"/>
      <c r="AE3201" s="24" t="n">
        <v>1</v>
      </c>
      <c r="AF3201" s="33" t="n"/>
      <c r="AG3201" s="33" t="n"/>
    </row>
    <row r="3202">
      <c r="A3202" s="24" t="inlineStr">
        <is>
          <t>Colchester|3</t>
        </is>
      </c>
      <c r="B3202" s="24" t="inlineStr">
        <is>
          <t>E3</t>
        </is>
      </c>
      <c r="C3202" s="24" t="inlineStr">
        <is>
          <t>League Two</t>
        </is>
      </c>
      <c r="D3202" s="24" t="inlineStr">
        <is>
          <t>Colchester</t>
        </is>
      </c>
      <c r="E3202" s="24" t="n">
        <v>3</v>
      </c>
      <c r="F3202" s="24" t="n">
        <v>1</v>
      </c>
      <c r="G3202" s="29" t="n">
        <v>46263.625</v>
      </c>
      <c r="H3202" s="24" t="inlineStr">
        <is>
          <t>Rochdale</t>
        </is>
      </c>
      <c r="I3202" s="24" t="inlineStr">
        <is>
          <t>H</t>
        </is>
      </c>
      <c r="J3202" s="24" t="inlineStr">
        <is>
          <t>E3-Colchest-Rochdale</t>
        </is>
      </c>
      <c r="K3202" s="24" t="n">
        <v>16</v>
      </c>
      <c r="L3202" s="11">
        <f>IF(INDEX(Matches!$X:$X,AA3202)=0,"",IF(I3202="H",INDEX(Matches!$H:$H,AA3202),INDEX(Matches!$I:$I,AA3202)))</f>
        <v/>
      </c>
      <c r="M3202" s="11">
        <f>IF(INDEX(Matches!$X:$X,AA3202)=0,"",IF(I3202="H",INDEX(Matches!$I:$I,AA3202),INDEX(Matches!$H:$H,AA3202)))</f>
        <v/>
      </c>
      <c r="N3202" s="11">
        <f>IF(L3202="","",IF(L3202&gt;M3202,"W",IF(L3202=M3202,"D","L")))</f>
        <v/>
      </c>
      <c r="O3202" s="11">
        <f>IF(L3202="","",IF(L3202&gt;M3202,3,IF(L3202=M3202,1,0)))</f>
        <v/>
      </c>
      <c r="P3202" s="31">
        <f>IF(I3202="H",INDEX(Matches!$L:$L,AA3202),INDEX(Matches!$N:$N,AA3202))</f>
        <v/>
      </c>
      <c r="Q3202" s="31">
        <f>INDEX(Matches!$M:$M,AA3202)</f>
        <v/>
      </c>
      <c r="R3202" s="31">
        <f>IF(I3202="H",INDEX(Matches!$N:$N,AA3202),INDEX(Matches!$L:$L,AA3202))</f>
        <v/>
      </c>
      <c r="S3202" s="33">
        <f>IF(I3202="H",INDEX(Matches!$O:$O,AA3202),INDEX(Matches!$P:$P,AA3202))</f>
        <v/>
      </c>
      <c r="T3202" s="33">
        <f>IF(INDEX(Matches!$J:$J,AA3202)="","",IF(I3202="H",INDEX(Matches!$J:$J,AA3202),INDEX(Matches!$K:$K,AA3202)))</f>
        <v/>
      </c>
      <c r="U3202" s="33">
        <f>IF(INDEX(Matches!$K:$K,AA3202)="","",IF(I3202="H",INDEX(Matches!$K:$K,AA3202),INDEX(Matches!$J:$J,AA3202)))</f>
        <v/>
      </c>
      <c r="V3202" s="30">
        <f>IF(T3202="","",T3202-U3202)</f>
        <v/>
      </c>
      <c r="W3202" s="33">
        <f>IF(I3202="H",INDEX(Matches!$T:$T,AA3202),INDEX(Matches!$U:$U,AA3202))</f>
        <v/>
      </c>
      <c r="X3202" s="11">
        <f>INDEX(Matches!$X:$X,AA3202)</f>
        <v/>
      </c>
      <c r="Y3202" s="30">
        <f>IF(O3202="","",O3202-S3202)</f>
        <v/>
      </c>
      <c r="Z3202" s="30">
        <f>IF(W3202="","",W3202-S3202)</f>
        <v/>
      </c>
      <c r="AA3202" s="24">
        <f>MATCH(J3202,Matches!$A:$A,0)</f>
        <v/>
      </c>
      <c r="AB3202" s="33" t="n">
        <v>1.72933358451815</v>
      </c>
      <c r="AC3202" s="33" t="n"/>
      <c r="AD3202" s="24" t="n"/>
      <c r="AE3202" s="24" t="n">
        <v>1</v>
      </c>
      <c r="AF3202" s="33" t="n"/>
      <c r="AG3202" s="33" t="n"/>
    </row>
    <row r="3203">
      <c r="A3203" s="24" t="inlineStr">
        <is>
          <t>Colchester|4</t>
        </is>
      </c>
      <c r="B3203" s="24" t="inlineStr">
        <is>
          <t>E3</t>
        </is>
      </c>
      <c r="C3203" s="24" t="inlineStr">
        <is>
          <t>League Two</t>
        </is>
      </c>
      <c r="D3203" s="24" t="inlineStr">
        <is>
          <t>Colchester</t>
        </is>
      </c>
      <c r="E3203" s="24" t="n">
        <v>4</v>
      </c>
      <c r="F3203" s="24" t="n">
        <v>1</v>
      </c>
      <c r="G3203" s="29" t="n">
        <v>46266.82291666666</v>
      </c>
      <c r="H3203" s="24" t="inlineStr">
        <is>
          <t>Bristol Rovers</t>
        </is>
      </c>
      <c r="I3203" s="24" t="inlineStr">
        <is>
          <t>A</t>
        </is>
      </c>
      <c r="J3203" s="24" t="inlineStr">
        <is>
          <t>E3-BristolR-Colchest</t>
        </is>
      </c>
      <c r="K3203" s="24" t="n">
        <v>2</v>
      </c>
      <c r="L3203" s="11">
        <f>IF(INDEX(Matches!$X:$X,AA3203)=0,"",IF(I3203="H",INDEX(Matches!$H:$H,AA3203),INDEX(Matches!$I:$I,AA3203)))</f>
        <v/>
      </c>
      <c r="M3203" s="11">
        <f>IF(INDEX(Matches!$X:$X,AA3203)=0,"",IF(I3203="H",INDEX(Matches!$I:$I,AA3203),INDEX(Matches!$H:$H,AA3203)))</f>
        <v/>
      </c>
      <c r="N3203" s="11">
        <f>IF(L3203="","",IF(L3203&gt;M3203,"W",IF(L3203=M3203,"D","L")))</f>
        <v/>
      </c>
      <c r="O3203" s="11">
        <f>IF(L3203="","",IF(L3203&gt;M3203,3,IF(L3203=M3203,1,0)))</f>
        <v/>
      </c>
      <c r="P3203" s="31">
        <f>IF(I3203="H",INDEX(Matches!$L:$L,AA3203),INDEX(Matches!$N:$N,AA3203))</f>
        <v/>
      </c>
      <c r="Q3203" s="31">
        <f>INDEX(Matches!$M:$M,AA3203)</f>
        <v/>
      </c>
      <c r="R3203" s="31">
        <f>IF(I3203="H",INDEX(Matches!$N:$N,AA3203),INDEX(Matches!$L:$L,AA3203))</f>
        <v/>
      </c>
      <c r="S3203" s="33">
        <f>IF(I3203="H",INDEX(Matches!$O:$O,AA3203),INDEX(Matches!$P:$P,AA3203))</f>
        <v/>
      </c>
      <c r="T3203" s="33">
        <f>IF(INDEX(Matches!$J:$J,AA3203)="","",IF(I3203="H",INDEX(Matches!$J:$J,AA3203),INDEX(Matches!$K:$K,AA3203)))</f>
        <v/>
      </c>
      <c r="U3203" s="33">
        <f>IF(INDEX(Matches!$K:$K,AA3203)="","",IF(I3203="H",INDEX(Matches!$K:$K,AA3203),INDEX(Matches!$J:$J,AA3203)))</f>
        <v/>
      </c>
      <c r="V3203" s="30">
        <f>IF(T3203="","",T3203-U3203)</f>
        <v/>
      </c>
      <c r="W3203" s="33">
        <f>IF(I3203="H",INDEX(Matches!$T:$T,AA3203),INDEX(Matches!$U:$U,AA3203))</f>
        <v/>
      </c>
      <c r="X3203" s="11">
        <f>INDEX(Matches!$X:$X,AA3203)</f>
        <v/>
      </c>
      <c r="Y3203" s="30">
        <f>IF(O3203="","",O3203-S3203)</f>
        <v/>
      </c>
      <c r="Z3203" s="30">
        <f>IF(W3203="","",W3203-S3203)</f>
        <v/>
      </c>
      <c r="AA3203" s="24">
        <f>MATCH(J3203,Matches!$A:$A,0)</f>
        <v/>
      </c>
      <c r="AB3203" s="33" t="n">
        <v>0.9815059445178336</v>
      </c>
      <c r="AC3203" s="33" t="n"/>
      <c r="AD3203" s="24" t="n"/>
      <c r="AE3203" s="24" t="n">
        <v>1</v>
      </c>
      <c r="AF3203" s="33" t="n"/>
      <c r="AG3203" s="33" t="n"/>
    </row>
    <row r="3204">
      <c r="A3204" s="24" t="inlineStr">
        <is>
          <t>Colchester|5</t>
        </is>
      </c>
      <c r="B3204" s="24" t="inlineStr">
        <is>
          <t>E3</t>
        </is>
      </c>
      <c r="C3204" s="24" t="inlineStr">
        <is>
          <t>League Two</t>
        </is>
      </c>
      <c r="D3204" s="24" t="inlineStr">
        <is>
          <t>Colchester</t>
        </is>
      </c>
      <c r="E3204" s="24" t="n">
        <v>5</v>
      </c>
      <c r="F3204" s="24" t="n">
        <v>2</v>
      </c>
      <c r="G3204" s="29" t="n">
        <v>46270.625</v>
      </c>
      <c r="H3204" s="24" t="inlineStr">
        <is>
          <t>Swindon</t>
        </is>
      </c>
      <c r="I3204" s="24" t="inlineStr">
        <is>
          <t>A</t>
        </is>
      </c>
      <c r="J3204" s="24" t="inlineStr">
        <is>
          <t>E3-Swindon-Colchest</t>
        </is>
      </c>
      <c r="K3204" s="24" t="n">
        <v>10</v>
      </c>
      <c r="L3204" s="11">
        <f>IF(INDEX(Matches!$X:$X,AA3204)=0,"",IF(I3204="H",INDEX(Matches!$H:$H,AA3204),INDEX(Matches!$I:$I,AA3204)))</f>
        <v/>
      </c>
      <c r="M3204" s="11">
        <f>IF(INDEX(Matches!$X:$X,AA3204)=0,"",IF(I3204="H",INDEX(Matches!$I:$I,AA3204),INDEX(Matches!$H:$H,AA3204)))</f>
        <v/>
      </c>
      <c r="N3204" s="11">
        <f>IF(L3204="","",IF(L3204&gt;M3204,"W",IF(L3204=M3204,"D","L")))</f>
        <v/>
      </c>
      <c r="O3204" s="11">
        <f>IF(L3204="","",IF(L3204&gt;M3204,3,IF(L3204=M3204,1,0)))</f>
        <v/>
      </c>
      <c r="P3204" s="31">
        <f>IF(I3204="H",INDEX(Matches!$L:$L,AA3204),INDEX(Matches!$N:$N,AA3204))</f>
        <v/>
      </c>
      <c r="Q3204" s="31">
        <f>INDEX(Matches!$M:$M,AA3204)</f>
        <v/>
      </c>
      <c r="R3204" s="31">
        <f>IF(I3204="H",INDEX(Matches!$N:$N,AA3204),INDEX(Matches!$L:$L,AA3204))</f>
        <v/>
      </c>
      <c r="S3204" s="33">
        <f>IF(I3204="H",INDEX(Matches!$O:$O,AA3204),INDEX(Matches!$P:$P,AA3204))</f>
        <v/>
      </c>
      <c r="T3204" s="33">
        <f>IF(INDEX(Matches!$J:$J,AA3204)="","",IF(I3204="H",INDEX(Matches!$J:$J,AA3204),INDEX(Matches!$K:$K,AA3204)))</f>
        <v/>
      </c>
      <c r="U3204" s="33">
        <f>IF(INDEX(Matches!$K:$K,AA3204)="","",IF(I3204="H",INDEX(Matches!$K:$K,AA3204),INDEX(Matches!$J:$J,AA3204)))</f>
        <v/>
      </c>
      <c r="V3204" s="30">
        <f>IF(T3204="","",T3204-U3204)</f>
        <v/>
      </c>
      <c r="W3204" s="33">
        <f>IF(I3204="H",INDEX(Matches!$T:$T,AA3204),INDEX(Matches!$U:$U,AA3204))</f>
        <v/>
      </c>
      <c r="X3204" s="11">
        <f>INDEX(Matches!$X:$X,AA3204)</f>
        <v/>
      </c>
      <c r="Y3204" s="30">
        <f>IF(O3204="","",O3204-S3204)</f>
        <v/>
      </c>
      <c r="Z3204" s="30">
        <f>IF(W3204="","",W3204-S3204)</f>
        <v/>
      </c>
      <c r="AA3204" s="24">
        <f>MATCH(J3204,Matches!$A:$A,0)</f>
        <v/>
      </c>
      <c r="AB3204" s="33" t="n">
        <v>1.410936350142816</v>
      </c>
      <c r="AC3204" s="33" t="n"/>
      <c r="AD3204" s="24" t="n"/>
      <c r="AE3204" s="24" t="n">
        <v>2</v>
      </c>
      <c r="AF3204" s="33" t="n"/>
      <c r="AG3204" s="33" t="n"/>
    </row>
    <row r="3205">
      <c r="A3205" s="24" t="inlineStr">
        <is>
          <t>Colchester|6</t>
        </is>
      </c>
      <c r="B3205" s="24" t="inlineStr">
        <is>
          <t>E3</t>
        </is>
      </c>
      <c r="C3205" s="24" t="inlineStr">
        <is>
          <t>League Two</t>
        </is>
      </c>
      <c r="D3205" s="24" t="inlineStr">
        <is>
          <t>Colchester</t>
        </is>
      </c>
      <c r="E3205" s="24" t="n">
        <v>6</v>
      </c>
      <c r="F3205" s="24" t="n">
        <v>2</v>
      </c>
      <c r="G3205" s="29" t="n">
        <v>46277.625</v>
      </c>
      <c r="H3205" s="24" t="inlineStr">
        <is>
          <t>Crewe</t>
        </is>
      </c>
      <c r="I3205" s="24" t="inlineStr">
        <is>
          <t>H</t>
        </is>
      </c>
      <c r="J3205" s="24" t="inlineStr">
        <is>
          <t>E3-Colchest-Crewe</t>
        </is>
      </c>
      <c r="K3205" s="24" t="n">
        <v>15</v>
      </c>
      <c r="L3205" s="11">
        <f>IF(INDEX(Matches!$X:$X,AA3205)=0,"",IF(I3205="H",INDEX(Matches!$H:$H,AA3205),INDEX(Matches!$I:$I,AA3205)))</f>
        <v/>
      </c>
      <c r="M3205" s="11">
        <f>IF(INDEX(Matches!$X:$X,AA3205)=0,"",IF(I3205="H",INDEX(Matches!$I:$I,AA3205),INDEX(Matches!$H:$H,AA3205)))</f>
        <v/>
      </c>
      <c r="N3205" s="11">
        <f>IF(L3205="","",IF(L3205&gt;M3205,"W",IF(L3205=M3205,"D","L")))</f>
        <v/>
      </c>
      <c r="O3205" s="11">
        <f>IF(L3205="","",IF(L3205&gt;M3205,3,IF(L3205=M3205,1,0)))</f>
        <v/>
      </c>
      <c r="P3205" s="31">
        <f>IF(I3205="H",INDEX(Matches!$L:$L,AA3205),INDEX(Matches!$N:$N,AA3205))</f>
        <v/>
      </c>
      <c r="Q3205" s="31">
        <f>INDEX(Matches!$M:$M,AA3205)</f>
        <v/>
      </c>
      <c r="R3205" s="31">
        <f>IF(I3205="H",INDEX(Matches!$N:$N,AA3205),INDEX(Matches!$L:$L,AA3205))</f>
        <v/>
      </c>
      <c r="S3205" s="33">
        <f>IF(I3205="H",INDEX(Matches!$O:$O,AA3205),INDEX(Matches!$P:$P,AA3205))</f>
        <v/>
      </c>
      <c r="T3205" s="33">
        <f>IF(INDEX(Matches!$J:$J,AA3205)="","",IF(I3205="H",INDEX(Matches!$J:$J,AA3205),INDEX(Matches!$K:$K,AA3205)))</f>
        <v/>
      </c>
      <c r="U3205" s="33">
        <f>IF(INDEX(Matches!$K:$K,AA3205)="","",IF(I3205="H",INDEX(Matches!$K:$K,AA3205),INDEX(Matches!$J:$J,AA3205)))</f>
        <v/>
      </c>
      <c r="V3205" s="30">
        <f>IF(T3205="","",T3205-U3205)</f>
        <v/>
      </c>
      <c r="W3205" s="33">
        <f>IF(I3205="H",INDEX(Matches!$T:$T,AA3205),INDEX(Matches!$U:$U,AA3205))</f>
        <v/>
      </c>
      <c r="X3205" s="11">
        <f>INDEX(Matches!$X:$X,AA3205)</f>
        <v/>
      </c>
      <c r="Y3205" s="30">
        <f>IF(O3205="","",O3205-S3205)</f>
        <v/>
      </c>
      <c r="Z3205" s="30">
        <f>IF(W3205="","",W3205-S3205)</f>
        <v/>
      </c>
      <c r="AA3205" s="24">
        <f>MATCH(J3205,Matches!$A:$A,0)</f>
        <v/>
      </c>
      <c r="AB3205" s="33" t="n">
        <v>1.600440899339836</v>
      </c>
      <c r="AC3205" s="33" t="n"/>
      <c r="AD3205" s="24" t="n"/>
      <c r="AE3205" s="24" t="n">
        <v>2</v>
      </c>
      <c r="AF3205" s="33" t="n"/>
      <c r="AG3205" s="33" t="n"/>
    </row>
    <row r="3206">
      <c r="A3206" s="24" t="inlineStr">
        <is>
          <t>Colchester|7</t>
        </is>
      </c>
      <c r="B3206" s="24" t="inlineStr">
        <is>
          <t>E3</t>
        </is>
      </c>
      <c r="C3206" s="24" t="inlineStr">
        <is>
          <t>League Two</t>
        </is>
      </c>
      <c r="D3206" s="24" t="inlineStr">
        <is>
          <t>Colchester</t>
        </is>
      </c>
      <c r="E3206" s="24" t="n">
        <v>7</v>
      </c>
      <c r="F3206" s="24" t="n">
        <v>2</v>
      </c>
      <c r="G3206" s="29" t="n">
        <v>46284.625</v>
      </c>
      <c r="H3206" s="24" t="inlineStr">
        <is>
          <t>Cheltenham</t>
        </is>
      </c>
      <c r="I3206" s="24" t="inlineStr">
        <is>
          <t>H</t>
        </is>
      </c>
      <c r="J3206" s="24" t="inlineStr">
        <is>
          <t>E3-Colchest-Cheltenh</t>
        </is>
      </c>
      <c r="K3206" s="24" t="n">
        <v>22</v>
      </c>
      <c r="L3206" s="11">
        <f>IF(INDEX(Matches!$X:$X,AA3206)=0,"",IF(I3206="H",INDEX(Matches!$H:$H,AA3206),INDEX(Matches!$I:$I,AA3206)))</f>
        <v/>
      </c>
      <c r="M3206" s="11">
        <f>IF(INDEX(Matches!$X:$X,AA3206)=0,"",IF(I3206="H",INDEX(Matches!$I:$I,AA3206),INDEX(Matches!$H:$H,AA3206)))</f>
        <v/>
      </c>
      <c r="N3206" s="11">
        <f>IF(L3206="","",IF(L3206&gt;M3206,"W",IF(L3206=M3206,"D","L")))</f>
        <v/>
      </c>
      <c r="O3206" s="11">
        <f>IF(L3206="","",IF(L3206&gt;M3206,3,IF(L3206=M3206,1,0)))</f>
        <v/>
      </c>
      <c r="P3206" s="31">
        <f>IF(I3206="H",INDEX(Matches!$L:$L,AA3206),INDEX(Matches!$N:$N,AA3206))</f>
        <v/>
      </c>
      <c r="Q3206" s="31">
        <f>INDEX(Matches!$M:$M,AA3206)</f>
        <v/>
      </c>
      <c r="R3206" s="31">
        <f>IF(I3206="H",INDEX(Matches!$N:$N,AA3206),INDEX(Matches!$L:$L,AA3206))</f>
        <v/>
      </c>
      <c r="S3206" s="33">
        <f>IF(I3206="H",INDEX(Matches!$O:$O,AA3206),INDEX(Matches!$P:$P,AA3206))</f>
        <v/>
      </c>
      <c r="T3206" s="33">
        <f>IF(INDEX(Matches!$J:$J,AA3206)="","",IF(I3206="H",INDEX(Matches!$J:$J,AA3206),INDEX(Matches!$K:$K,AA3206)))</f>
        <v/>
      </c>
      <c r="U3206" s="33">
        <f>IF(INDEX(Matches!$K:$K,AA3206)="","",IF(I3206="H",INDEX(Matches!$K:$K,AA3206),INDEX(Matches!$J:$J,AA3206)))</f>
        <v/>
      </c>
      <c r="V3206" s="30">
        <f>IF(T3206="","",T3206-U3206)</f>
        <v/>
      </c>
      <c r="W3206" s="33">
        <f>IF(I3206="H",INDEX(Matches!$T:$T,AA3206),INDEX(Matches!$U:$U,AA3206))</f>
        <v/>
      </c>
      <c r="X3206" s="11">
        <f>INDEX(Matches!$X:$X,AA3206)</f>
        <v/>
      </c>
      <c r="Y3206" s="30">
        <f>IF(O3206="","",O3206-S3206)</f>
        <v/>
      </c>
      <c r="Z3206" s="30">
        <f>IF(W3206="","",W3206-S3206)</f>
        <v/>
      </c>
      <c r="AA3206" s="24">
        <f>MATCH(J3206,Matches!$A:$A,0)</f>
        <v/>
      </c>
      <c r="AB3206" s="33" t="n"/>
      <c r="AC3206" s="33" t="n"/>
      <c r="AD3206" s="24" t="n"/>
      <c r="AE3206" s="24" t="n">
        <v>2</v>
      </c>
      <c r="AF3206" s="33" t="n"/>
      <c r="AG3206" s="33" t="n"/>
    </row>
    <row r="3207">
      <c r="A3207" s="24" t="inlineStr">
        <is>
          <t>Colchester|8</t>
        </is>
      </c>
      <c r="B3207" s="24" t="inlineStr">
        <is>
          <t>E3</t>
        </is>
      </c>
      <c r="C3207" s="24" t="inlineStr">
        <is>
          <t>League Two</t>
        </is>
      </c>
      <c r="D3207" s="24" t="inlineStr">
        <is>
          <t>Colchester</t>
        </is>
      </c>
      <c r="E3207" s="24" t="n">
        <v>8</v>
      </c>
      <c r="F3207" s="24" t="n">
        <v>2</v>
      </c>
      <c r="G3207" s="29" t="n">
        <v>46291.625</v>
      </c>
      <c r="H3207" s="24" t="inlineStr">
        <is>
          <t>Shrewsbury</t>
        </is>
      </c>
      <c r="I3207" s="24" t="inlineStr">
        <is>
          <t>A</t>
        </is>
      </c>
      <c r="J3207" s="24" t="inlineStr">
        <is>
          <t>E3-Shrewsbu-Colchest</t>
        </is>
      </c>
      <c r="K3207" s="24" t="n">
        <v>20</v>
      </c>
      <c r="L3207" s="11">
        <f>IF(INDEX(Matches!$X:$X,AA3207)=0,"",IF(I3207="H",INDEX(Matches!$H:$H,AA3207),INDEX(Matches!$I:$I,AA3207)))</f>
        <v/>
      </c>
      <c r="M3207" s="11">
        <f>IF(INDEX(Matches!$X:$X,AA3207)=0,"",IF(I3207="H",INDEX(Matches!$I:$I,AA3207),INDEX(Matches!$H:$H,AA3207)))</f>
        <v/>
      </c>
      <c r="N3207" s="11">
        <f>IF(L3207="","",IF(L3207&gt;M3207,"W",IF(L3207=M3207,"D","L")))</f>
        <v/>
      </c>
      <c r="O3207" s="11">
        <f>IF(L3207="","",IF(L3207&gt;M3207,3,IF(L3207=M3207,1,0)))</f>
        <v/>
      </c>
      <c r="P3207" s="31">
        <f>IF(I3207="H",INDEX(Matches!$L:$L,AA3207),INDEX(Matches!$N:$N,AA3207))</f>
        <v/>
      </c>
      <c r="Q3207" s="31">
        <f>INDEX(Matches!$M:$M,AA3207)</f>
        <v/>
      </c>
      <c r="R3207" s="31">
        <f>IF(I3207="H",INDEX(Matches!$N:$N,AA3207),INDEX(Matches!$L:$L,AA3207))</f>
        <v/>
      </c>
      <c r="S3207" s="33">
        <f>IF(I3207="H",INDEX(Matches!$O:$O,AA3207),INDEX(Matches!$P:$P,AA3207))</f>
        <v/>
      </c>
      <c r="T3207" s="33">
        <f>IF(INDEX(Matches!$J:$J,AA3207)="","",IF(I3207="H",INDEX(Matches!$J:$J,AA3207),INDEX(Matches!$K:$K,AA3207)))</f>
        <v/>
      </c>
      <c r="U3207" s="33">
        <f>IF(INDEX(Matches!$K:$K,AA3207)="","",IF(I3207="H",INDEX(Matches!$K:$K,AA3207),INDEX(Matches!$J:$J,AA3207)))</f>
        <v/>
      </c>
      <c r="V3207" s="30">
        <f>IF(T3207="","",T3207-U3207)</f>
        <v/>
      </c>
      <c r="W3207" s="33">
        <f>IF(I3207="H",INDEX(Matches!$T:$T,AA3207),INDEX(Matches!$U:$U,AA3207))</f>
        <v/>
      </c>
      <c r="X3207" s="11">
        <f>INDEX(Matches!$X:$X,AA3207)</f>
        <v/>
      </c>
      <c r="Y3207" s="30">
        <f>IF(O3207="","",O3207-S3207)</f>
        <v/>
      </c>
      <c r="Z3207" s="30">
        <f>IF(W3207="","",W3207-S3207)</f>
        <v/>
      </c>
      <c r="AA3207" s="24">
        <f>MATCH(J3207,Matches!$A:$A,0)</f>
        <v/>
      </c>
      <c r="AB3207" s="33" t="n"/>
      <c r="AC3207" s="33" t="n"/>
      <c r="AD3207" s="24" t="n"/>
      <c r="AE3207" s="24" t="n">
        <v>2</v>
      </c>
      <c r="AF3207" s="33" t="n"/>
      <c r="AG3207" s="33" t="n"/>
    </row>
    <row r="3208">
      <c r="A3208" s="24" t="inlineStr">
        <is>
          <t>Colchester|9</t>
        </is>
      </c>
      <c r="B3208" s="24" t="inlineStr">
        <is>
          <t>E3</t>
        </is>
      </c>
      <c r="C3208" s="24" t="inlineStr">
        <is>
          <t>League Two</t>
        </is>
      </c>
      <c r="D3208" s="24" t="inlineStr">
        <is>
          <t>Colchester</t>
        </is>
      </c>
      <c r="E3208" s="24" t="n">
        <v>9</v>
      </c>
      <c r="F3208" s="24" t="n">
        <v>3</v>
      </c>
      <c r="G3208" s="29" t="n">
        <v>46305.625</v>
      </c>
      <c r="H3208" s="24" t="inlineStr">
        <is>
          <t>Newport</t>
        </is>
      </c>
      <c r="I3208" s="24" t="inlineStr">
        <is>
          <t>A</t>
        </is>
      </c>
      <c r="J3208" s="24" t="inlineStr">
        <is>
          <t>E3-Newport-Colchest</t>
        </is>
      </c>
      <c r="K3208" s="24" t="n">
        <v>24</v>
      </c>
      <c r="L3208" s="11">
        <f>IF(INDEX(Matches!$X:$X,AA3208)=0,"",IF(I3208="H",INDEX(Matches!$H:$H,AA3208),INDEX(Matches!$I:$I,AA3208)))</f>
        <v/>
      </c>
      <c r="M3208" s="11">
        <f>IF(INDEX(Matches!$X:$X,AA3208)=0,"",IF(I3208="H",INDEX(Matches!$I:$I,AA3208),INDEX(Matches!$H:$H,AA3208)))</f>
        <v/>
      </c>
      <c r="N3208" s="11">
        <f>IF(L3208="","",IF(L3208&gt;M3208,"W",IF(L3208=M3208,"D","L")))</f>
        <v/>
      </c>
      <c r="O3208" s="11">
        <f>IF(L3208="","",IF(L3208&gt;M3208,3,IF(L3208=M3208,1,0)))</f>
        <v/>
      </c>
      <c r="P3208" s="31">
        <f>IF(I3208="H",INDEX(Matches!$L:$L,AA3208),INDEX(Matches!$N:$N,AA3208))</f>
        <v/>
      </c>
      <c r="Q3208" s="31">
        <f>INDEX(Matches!$M:$M,AA3208)</f>
        <v/>
      </c>
      <c r="R3208" s="31">
        <f>IF(I3208="H",INDEX(Matches!$N:$N,AA3208),INDEX(Matches!$L:$L,AA3208))</f>
        <v/>
      </c>
      <c r="S3208" s="33">
        <f>IF(I3208="H",INDEX(Matches!$O:$O,AA3208),INDEX(Matches!$P:$P,AA3208))</f>
        <v/>
      </c>
      <c r="T3208" s="33">
        <f>IF(INDEX(Matches!$J:$J,AA3208)="","",IF(I3208="H",INDEX(Matches!$J:$J,AA3208),INDEX(Matches!$K:$K,AA3208)))</f>
        <v/>
      </c>
      <c r="U3208" s="33">
        <f>IF(INDEX(Matches!$K:$K,AA3208)="","",IF(I3208="H",INDEX(Matches!$K:$K,AA3208),INDEX(Matches!$J:$J,AA3208)))</f>
        <v/>
      </c>
      <c r="V3208" s="30">
        <f>IF(T3208="","",T3208-U3208)</f>
        <v/>
      </c>
      <c r="W3208" s="33">
        <f>IF(I3208="H",INDEX(Matches!$T:$T,AA3208),INDEX(Matches!$U:$U,AA3208))</f>
        <v/>
      </c>
      <c r="X3208" s="11">
        <f>INDEX(Matches!$X:$X,AA3208)</f>
        <v/>
      </c>
      <c r="Y3208" s="30">
        <f>IF(O3208="","",O3208-S3208)</f>
        <v/>
      </c>
      <c r="Z3208" s="30">
        <f>IF(W3208="","",W3208-S3208)</f>
        <v/>
      </c>
      <c r="AA3208" s="24">
        <f>MATCH(J3208,Matches!$A:$A,0)</f>
        <v/>
      </c>
      <c r="AB3208" s="33" t="n"/>
      <c r="AC3208" s="33" t="n"/>
      <c r="AD3208" s="24" t="n"/>
      <c r="AE3208" s="24" t="n">
        <v>3</v>
      </c>
      <c r="AF3208" s="33" t="n"/>
      <c r="AG3208" s="33" t="n"/>
    </row>
    <row r="3209">
      <c r="A3209" s="24" t="inlineStr">
        <is>
          <t>Colchester|10</t>
        </is>
      </c>
      <c r="B3209" s="24" t="inlineStr">
        <is>
          <t>E3</t>
        </is>
      </c>
      <c r="C3209" s="24" t="inlineStr">
        <is>
          <t>League Two</t>
        </is>
      </c>
      <c r="D3209" s="24" t="inlineStr">
        <is>
          <t>Colchester</t>
        </is>
      </c>
      <c r="E3209" s="24" t="n">
        <v>10</v>
      </c>
      <c r="F3209" s="24" t="n">
        <v>3</v>
      </c>
      <c r="G3209" s="29" t="n">
        <v>46312.625</v>
      </c>
      <c r="H3209" s="24" t="inlineStr">
        <is>
          <t>Exeter</t>
        </is>
      </c>
      <c r="I3209" s="24" t="inlineStr">
        <is>
          <t>H</t>
        </is>
      </c>
      <c r="J3209" s="24" t="inlineStr">
        <is>
          <t>E3-Colchest-Exeter</t>
        </is>
      </c>
      <c r="K3209" s="24" t="n">
        <v>17</v>
      </c>
      <c r="L3209" s="11">
        <f>IF(INDEX(Matches!$X:$X,AA3209)=0,"",IF(I3209="H",INDEX(Matches!$H:$H,AA3209),INDEX(Matches!$I:$I,AA3209)))</f>
        <v/>
      </c>
      <c r="M3209" s="11">
        <f>IF(INDEX(Matches!$X:$X,AA3209)=0,"",IF(I3209="H",INDEX(Matches!$I:$I,AA3209),INDEX(Matches!$H:$H,AA3209)))</f>
        <v/>
      </c>
      <c r="N3209" s="11">
        <f>IF(L3209="","",IF(L3209&gt;M3209,"W",IF(L3209=M3209,"D","L")))</f>
        <v/>
      </c>
      <c r="O3209" s="11">
        <f>IF(L3209="","",IF(L3209&gt;M3209,3,IF(L3209=M3209,1,0)))</f>
        <v/>
      </c>
      <c r="P3209" s="31">
        <f>IF(I3209="H",INDEX(Matches!$L:$L,AA3209),INDEX(Matches!$N:$N,AA3209))</f>
        <v/>
      </c>
      <c r="Q3209" s="31">
        <f>INDEX(Matches!$M:$M,AA3209)</f>
        <v/>
      </c>
      <c r="R3209" s="31">
        <f>IF(I3209="H",INDEX(Matches!$N:$N,AA3209),INDEX(Matches!$L:$L,AA3209))</f>
        <v/>
      </c>
      <c r="S3209" s="33">
        <f>IF(I3209="H",INDEX(Matches!$O:$O,AA3209),INDEX(Matches!$P:$P,AA3209))</f>
        <v/>
      </c>
      <c r="T3209" s="33">
        <f>IF(INDEX(Matches!$J:$J,AA3209)="","",IF(I3209="H",INDEX(Matches!$J:$J,AA3209),INDEX(Matches!$K:$K,AA3209)))</f>
        <v/>
      </c>
      <c r="U3209" s="33">
        <f>IF(INDEX(Matches!$K:$K,AA3209)="","",IF(I3209="H",INDEX(Matches!$K:$K,AA3209),INDEX(Matches!$J:$J,AA3209)))</f>
        <v/>
      </c>
      <c r="V3209" s="30">
        <f>IF(T3209="","",T3209-U3209)</f>
        <v/>
      </c>
      <c r="W3209" s="33">
        <f>IF(I3209="H",INDEX(Matches!$T:$T,AA3209),INDEX(Matches!$U:$U,AA3209))</f>
        <v/>
      </c>
      <c r="X3209" s="11">
        <f>INDEX(Matches!$X:$X,AA3209)</f>
        <v/>
      </c>
      <c r="Y3209" s="30">
        <f>IF(O3209="","",O3209-S3209)</f>
        <v/>
      </c>
      <c r="Z3209" s="30">
        <f>IF(W3209="","",W3209-S3209)</f>
        <v/>
      </c>
      <c r="AA3209" s="24">
        <f>MATCH(J3209,Matches!$A:$A,0)</f>
        <v/>
      </c>
      <c r="AB3209" s="33" t="n"/>
      <c r="AC3209" s="33" t="n"/>
      <c r="AD3209" s="24" t="n"/>
      <c r="AE3209" s="24" t="n">
        <v>3</v>
      </c>
      <c r="AF3209" s="33" t="n"/>
      <c r="AG3209" s="33" t="n"/>
    </row>
    <row r="3210">
      <c r="A3210" s="24" t="inlineStr">
        <is>
          <t>Colchester|11</t>
        </is>
      </c>
      <c r="B3210" s="24" t="inlineStr">
        <is>
          <t>E3</t>
        </is>
      </c>
      <c r="C3210" s="24" t="inlineStr">
        <is>
          <t>League Two</t>
        </is>
      </c>
      <c r="D3210" s="24" t="inlineStr">
        <is>
          <t>Colchester</t>
        </is>
      </c>
      <c r="E3210" s="24" t="n">
        <v>11</v>
      </c>
      <c r="F3210" s="24" t="n">
        <v>3</v>
      </c>
      <c r="G3210" s="29" t="n">
        <v>46315.82291666666</v>
      </c>
      <c r="H3210" s="24" t="inlineStr">
        <is>
          <t>Chesterfield</t>
        </is>
      </c>
      <c r="I3210" s="24" t="inlineStr">
        <is>
          <t>A</t>
        </is>
      </c>
      <c r="J3210" s="24" t="inlineStr">
        <is>
          <t>E3-Chesterf-Colchest</t>
        </is>
      </c>
      <c r="K3210" s="24" t="n">
        <v>6</v>
      </c>
      <c r="L3210" s="11">
        <f>IF(INDEX(Matches!$X:$X,AA3210)=0,"",IF(I3210="H",INDEX(Matches!$H:$H,AA3210),INDEX(Matches!$I:$I,AA3210)))</f>
        <v/>
      </c>
      <c r="M3210" s="11">
        <f>IF(INDEX(Matches!$X:$X,AA3210)=0,"",IF(I3210="H",INDEX(Matches!$I:$I,AA3210),INDEX(Matches!$H:$H,AA3210)))</f>
        <v/>
      </c>
      <c r="N3210" s="11">
        <f>IF(L3210="","",IF(L3210&gt;M3210,"W",IF(L3210=M3210,"D","L")))</f>
        <v/>
      </c>
      <c r="O3210" s="11">
        <f>IF(L3210="","",IF(L3210&gt;M3210,3,IF(L3210=M3210,1,0)))</f>
        <v/>
      </c>
      <c r="P3210" s="31">
        <f>IF(I3210="H",INDEX(Matches!$L:$L,AA3210),INDEX(Matches!$N:$N,AA3210))</f>
        <v/>
      </c>
      <c r="Q3210" s="31">
        <f>INDEX(Matches!$M:$M,AA3210)</f>
        <v/>
      </c>
      <c r="R3210" s="31">
        <f>IF(I3210="H",INDEX(Matches!$N:$N,AA3210),INDEX(Matches!$L:$L,AA3210))</f>
        <v/>
      </c>
      <c r="S3210" s="33">
        <f>IF(I3210="H",INDEX(Matches!$O:$O,AA3210),INDEX(Matches!$P:$P,AA3210))</f>
        <v/>
      </c>
      <c r="T3210" s="33">
        <f>IF(INDEX(Matches!$J:$J,AA3210)="","",IF(I3210="H",INDEX(Matches!$J:$J,AA3210),INDEX(Matches!$K:$K,AA3210)))</f>
        <v/>
      </c>
      <c r="U3210" s="33">
        <f>IF(INDEX(Matches!$K:$K,AA3210)="","",IF(I3210="H",INDEX(Matches!$K:$K,AA3210),INDEX(Matches!$J:$J,AA3210)))</f>
        <v/>
      </c>
      <c r="V3210" s="30">
        <f>IF(T3210="","",T3210-U3210)</f>
        <v/>
      </c>
      <c r="W3210" s="33">
        <f>IF(I3210="H",INDEX(Matches!$T:$T,AA3210),INDEX(Matches!$U:$U,AA3210))</f>
        <v/>
      </c>
      <c r="X3210" s="11">
        <f>INDEX(Matches!$X:$X,AA3210)</f>
        <v/>
      </c>
      <c r="Y3210" s="30">
        <f>IF(O3210="","",O3210-S3210)</f>
        <v/>
      </c>
      <c r="Z3210" s="30">
        <f>IF(W3210="","",W3210-S3210)</f>
        <v/>
      </c>
      <c r="AA3210" s="24">
        <f>MATCH(J3210,Matches!$A:$A,0)</f>
        <v/>
      </c>
      <c r="AB3210" s="33" t="n"/>
      <c r="AC3210" s="33" t="n"/>
      <c r="AD3210" s="24" t="n"/>
      <c r="AE3210" s="24" t="n">
        <v>3</v>
      </c>
      <c r="AF3210" s="33" t="n"/>
      <c r="AG3210" s="33" t="n"/>
    </row>
    <row r="3211">
      <c r="A3211" s="24" t="inlineStr">
        <is>
          <t>Colchester|12</t>
        </is>
      </c>
      <c r="B3211" s="24" t="inlineStr">
        <is>
          <t>E3</t>
        </is>
      </c>
      <c r="C3211" s="24" t="inlineStr">
        <is>
          <t>League Two</t>
        </is>
      </c>
      <c r="D3211" s="24" t="inlineStr">
        <is>
          <t>Colchester</t>
        </is>
      </c>
      <c r="E3211" s="24" t="n">
        <v>12</v>
      </c>
      <c r="F3211" s="24" t="n">
        <v>3</v>
      </c>
      <c r="G3211" s="29" t="n">
        <v>46319.52083333334</v>
      </c>
      <c r="H3211" s="24" t="inlineStr">
        <is>
          <t>Northampton</t>
        </is>
      </c>
      <c r="I3211" s="24" t="inlineStr">
        <is>
          <t>A</t>
        </is>
      </c>
      <c r="J3211" s="24" t="inlineStr">
        <is>
          <t>E3-Northamp-Colchest</t>
        </is>
      </c>
      <c r="K3211" s="24" t="n">
        <v>14</v>
      </c>
      <c r="L3211" s="11">
        <f>IF(INDEX(Matches!$X:$X,AA3211)=0,"",IF(I3211="H",INDEX(Matches!$H:$H,AA3211),INDEX(Matches!$I:$I,AA3211)))</f>
        <v/>
      </c>
      <c r="M3211" s="11">
        <f>IF(INDEX(Matches!$X:$X,AA3211)=0,"",IF(I3211="H",INDEX(Matches!$I:$I,AA3211),INDEX(Matches!$H:$H,AA3211)))</f>
        <v/>
      </c>
      <c r="N3211" s="11">
        <f>IF(L3211="","",IF(L3211&gt;M3211,"W",IF(L3211=M3211,"D","L")))</f>
        <v/>
      </c>
      <c r="O3211" s="11">
        <f>IF(L3211="","",IF(L3211&gt;M3211,3,IF(L3211=M3211,1,0)))</f>
        <v/>
      </c>
      <c r="P3211" s="31">
        <f>IF(I3211="H",INDEX(Matches!$L:$L,AA3211),INDEX(Matches!$N:$N,AA3211))</f>
        <v/>
      </c>
      <c r="Q3211" s="31">
        <f>INDEX(Matches!$M:$M,AA3211)</f>
        <v/>
      </c>
      <c r="R3211" s="31">
        <f>IF(I3211="H",INDEX(Matches!$N:$N,AA3211),INDEX(Matches!$L:$L,AA3211))</f>
        <v/>
      </c>
      <c r="S3211" s="33">
        <f>IF(I3211="H",INDEX(Matches!$O:$O,AA3211),INDEX(Matches!$P:$P,AA3211))</f>
        <v/>
      </c>
      <c r="T3211" s="33">
        <f>IF(INDEX(Matches!$J:$J,AA3211)="","",IF(I3211="H",INDEX(Matches!$J:$J,AA3211),INDEX(Matches!$K:$K,AA3211)))</f>
        <v/>
      </c>
      <c r="U3211" s="33">
        <f>IF(INDEX(Matches!$K:$K,AA3211)="","",IF(I3211="H",INDEX(Matches!$K:$K,AA3211),INDEX(Matches!$J:$J,AA3211)))</f>
        <v/>
      </c>
      <c r="V3211" s="30">
        <f>IF(T3211="","",T3211-U3211)</f>
        <v/>
      </c>
      <c r="W3211" s="33">
        <f>IF(I3211="H",INDEX(Matches!$T:$T,AA3211),INDEX(Matches!$U:$U,AA3211))</f>
        <v/>
      </c>
      <c r="X3211" s="11">
        <f>INDEX(Matches!$X:$X,AA3211)</f>
        <v/>
      </c>
      <c r="Y3211" s="30">
        <f>IF(O3211="","",O3211-S3211)</f>
        <v/>
      </c>
      <c r="Z3211" s="30">
        <f>IF(W3211="","",W3211-S3211)</f>
        <v/>
      </c>
      <c r="AA3211" s="24">
        <f>MATCH(J3211,Matches!$A:$A,0)</f>
        <v/>
      </c>
      <c r="AB3211" s="33" t="n"/>
      <c r="AC3211" s="33" t="n">
        <v>1.217531634012112</v>
      </c>
      <c r="AD3211" s="24" t="n"/>
      <c r="AE3211" s="24" t="n">
        <v>4</v>
      </c>
      <c r="AF3211" s="33" t="n"/>
      <c r="AG3211" s="33" t="n"/>
    </row>
    <row r="3212">
      <c r="A3212" s="24" t="inlineStr">
        <is>
          <t>Colchester|13</t>
        </is>
      </c>
      <c r="B3212" s="24" t="inlineStr">
        <is>
          <t>E3</t>
        </is>
      </c>
      <c r="C3212" s="24" t="inlineStr">
        <is>
          <t>League Two</t>
        </is>
      </c>
      <c r="D3212" s="24" t="inlineStr">
        <is>
          <t>Colchester</t>
        </is>
      </c>
      <c r="E3212" s="24" t="n">
        <v>13</v>
      </c>
      <c r="F3212" s="24" t="n">
        <v>4</v>
      </c>
      <c r="G3212" s="29" t="n">
        <v>46326.625</v>
      </c>
      <c r="H3212" s="24" t="inlineStr">
        <is>
          <t>Walsall</t>
        </is>
      </c>
      <c r="I3212" s="24" t="inlineStr">
        <is>
          <t>H</t>
        </is>
      </c>
      <c r="J3212" s="24" t="inlineStr">
        <is>
          <t>E3-Colchest-Walsall</t>
        </is>
      </c>
      <c r="K3212" s="24" t="n">
        <v>11</v>
      </c>
      <c r="L3212" s="11">
        <f>IF(INDEX(Matches!$X:$X,AA3212)=0,"",IF(I3212="H",INDEX(Matches!$H:$H,AA3212),INDEX(Matches!$I:$I,AA3212)))</f>
        <v/>
      </c>
      <c r="M3212" s="11">
        <f>IF(INDEX(Matches!$X:$X,AA3212)=0,"",IF(I3212="H",INDEX(Matches!$I:$I,AA3212),INDEX(Matches!$H:$H,AA3212)))</f>
        <v/>
      </c>
      <c r="N3212" s="11">
        <f>IF(L3212="","",IF(L3212&gt;M3212,"W",IF(L3212=M3212,"D","L")))</f>
        <v/>
      </c>
      <c r="O3212" s="11">
        <f>IF(L3212="","",IF(L3212&gt;M3212,3,IF(L3212=M3212,1,0)))</f>
        <v/>
      </c>
      <c r="P3212" s="31">
        <f>IF(I3212="H",INDEX(Matches!$L:$L,AA3212),INDEX(Matches!$N:$N,AA3212))</f>
        <v/>
      </c>
      <c r="Q3212" s="31">
        <f>INDEX(Matches!$M:$M,AA3212)</f>
        <v/>
      </c>
      <c r="R3212" s="31">
        <f>IF(I3212="H",INDEX(Matches!$N:$N,AA3212),INDEX(Matches!$L:$L,AA3212))</f>
        <v/>
      </c>
      <c r="S3212" s="33">
        <f>IF(I3212="H",INDEX(Matches!$O:$O,AA3212),INDEX(Matches!$P:$P,AA3212))</f>
        <v/>
      </c>
      <c r="T3212" s="33">
        <f>IF(INDEX(Matches!$J:$J,AA3212)="","",IF(I3212="H",INDEX(Matches!$J:$J,AA3212),INDEX(Matches!$K:$K,AA3212)))</f>
        <v/>
      </c>
      <c r="U3212" s="33">
        <f>IF(INDEX(Matches!$K:$K,AA3212)="","",IF(I3212="H",INDEX(Matches!$K:$K,AA3212),INDEX(Matches!$J:$J,AA3212)))</f>
        <v/>
      </c>
      <c r="V3212" s="30">
        <f>IF(T3212="","",T3212-U3212)</f>
        <v/>
      </c>
      <c r="W3212" s="33">
        <f>IF(I3212="H",INDEX(Matches!$T:$T,AA3212),INDEX(Matches!$U:$U,AA3212))</f>
        <v/>
      </c>
      <c r="X3212" s="11">
        <f>INDEX(Matches!$X:$X,AA3212)</f>
        <v/>
      </c>
      <c r="Y3212" s="30">
        <f>IF(O3212="","",O3212-S3212)</f>
        <v/>
      </c>
      <c r="Z3212" s="30">
        <f>IF(W3212="","",W3212-S3212)</f>
        <v/>
      </c>
      <c r="AA3212" s="24">
        <f>MATCH(J3212,Matches!$A:$A,0)</f>
        <v/>
      </c>
      <c r="AB3212" s="33" t="n"/>
      <c r="AC3212" s="33" t="n">
        <v>1.466752225668346</v>
      </c>
      <c r="AD3212" s="24" t="n"/>
      <c r="AE3212" s="24" t="n">
        <v>4</v>
      </c>
      <c r="AF3212" s="33" t="n"/>
      <c r="AG3212" s="33" t="n"/>
    </row>
    <row r="3213">
      <c r="A3213" s="24" t="inlineStr">
        <is>
          <t>Colchester|14</t>
        </is>
      </c>
      <c r="B3213" s="24" t="inlineStr">
        <is>
          <t>E3</t>
        </is>
      </c>
      <c r="C3213" s="24" t="inlineStr">
        <is>
          <t>League Two</t>
        </is>
      </c>
      <c r="D3213" s="24" t="inlineStr">
        <is>
          <t>Colchester</t>
        </is>
      </c>
      <c r="E3213" s="24" t="n">
        <v>14</v>
      </c>
      <c r="F3213" s="24" t="n">
        <v>4</v>
      </c>
      <c r="G3213" s="29" t="n">
        <v>46340.625</v>
      </c>
      <c r="H3213" s="24" t="inlineStr">
        <is>
          <t>Gillingham</t>
        </is>
      </c>
      <c r="I3213" s="24" t="inlineStr">
        <is>
          <t>H</t>
        </is>
      </c>
      <c r="J3213" s="24" t="inlineStr">
        <is>
          <t>E3-Colchest-Gillingh</t>
        </is>
      </c>
      <c r="K3213" s="24" t="n">
        <v>12</v>
      </c>
      <c r="L3213" s="11">
        <f>IF(INDEX(Matches!$X:$X,AA3213)=0,"",IF(I3213="H",INDEX(Matches!$H:$H,AA3213),INDEX(Matches!$I:$I,AA3213)))</f>
        <v/>
      </c>
      <c r="M3213" s="11">
        <f>IF(INDEX(Matches!$X:$X,AA3213)=0,"",IF(I3213="H",INDEX(Matches!$I:$I,AA3213),INDEX(Matches!$H:$H,AA3213)))</f>
        <v/>
      </c>
      <c r="N3213" s="11">
        <f>IF(L3213="","",IF(L3213&gt;M3213,"W",IF(L3213=M3213,"D","L")))</f>
        <v/>
      </c>
      <c r="O3213" s="11">
        <f>IF(L3213="","",IF(L3213&gt;M3213,3,IF(L3213=M3213,1,0)))</f>
        <v/>
      </c>
      <c r="P3213" s="31">
        <f>IF(I3213="H",INDEX(Matches!$L:$L,AA3213),INDEX(Matches!$N:$N,AA3213))</f>
        <v/>
      </c>
      <c r="Q3213" s="31">
        <f>INDEX(Matches!$M:$M,AA3213)</f>
        <v/>
      </c>
      <c r="R3213" s="31">
        <f>IF(I3213="H",INDEX(Matches!$N:$N,AA3213),INDEX(Matches!$L:$L,AA3213))</f>
        <v/>
      </c>
      <c r="S3213" s="33">
        <f>IF(I3213="H",INDEX(Matches!$O:$O,AA3213),INDEX(Matches!$P:$P,AA3213))</f>
        <v/>
      </c>
      <c r="T3213" s="33">
        <f>IF(INDEX(Matches!$J:$J,AA3213)="","",IF(I3213="H",INDEX(Matches!$J:$J,AA3213),INDEX(Matches!$K:$K,AA3213)))</f>
        <v/>
      </c>
      <c r="U3213" s="33">
        <f>IF(INDEX(Matches!$K:$K,AA3213)="","",IF(I3213="H",INDEX(Matches!$K:$K,AA3213),INDEX(Matches!$J:$J,AA3213)))</f>
        <v/>
      </c>
      <c r="V3213" s="30">
        <f>IF(T3213="","",T3213-U3213)</f>
        <v/>
      </c>
      <c r="W3213" s="33">
        <f>IF(I3213="H",INDEX(Matches!$T:$T,AA3213),INDEX(Matches!$U:$U,AA3213))</f>
        <v/>
      </c>
      <c r="X3213" s="11">
        <f>INDEX(Matches!$X:$X,AA3213)</f>
        <v/>
      </c>
      <c r="Y3213" s="30">
        <f>IF(O3213="","",O3213-S3213)</f>
        <v/>
      </c>
      <c r="Z3213" s="30">
        <f>IF(W3213="","",W3213-S3213)</f>
        <v/>
      </c>
      <c r="AA3213" s="24">
        <f>MATCH(J3213,Matches!$A:$A,0)</f>
        <v/>
      </c>
      <c r="AB3213" s="33" t="n"/>
      <c r="AC3213" s="33" t="n">
        <v>1.499004033008716</v>
      </c>
      <c r="AD3213" s="24" t="n"/>
      <c r="AE3213" s="24" t="n">
        <v>4</v>
      </c>
      <c r="AF3213" s="33" t="n"/>
      <c r="AG3213" s="33" t="n"/>
    </row>
    <row r="3214">
      <c r="A3214" s="24" t="inlineStr">
        <is>
          <t>Colchester|15</t>
        </is>
      </c>
      <c r="B3214" s="24" t="inlineStr">
        <is>
          <t>E3</t>
        </is>
      </c>
      <c r="C3214" s="24" t="inlineStr">
        <is>
          <t>League Two</t>
        </is>
      </c>
      <c r="D3214" s="24" t="inlineStr">
        <is>
          <t>Colchester</t>
        </is>
      </c>
      <c r="E3214" s="24" t="n">
        <v>15</v>
      </c>
      <c r="F3214" s="24" t="n">
        <v>4</v>
      </c>
      <c r="G3214" s="29" t="n">
        <v>46347.625</v>
      </c>
      <c r="H3214" s="24" t="inlineStr">
        <is>
          <t>Tranmere</t>
        </is>
      </c>
      <c r="I3214" s="24" t="inlineStr">
        <is>
          <t>A</t>
        </is>
      </c>
      <c r="J3214" s="24" t="inlineStr">
        <is>
          <t>E3-Tranmere-Colchest</t>
        </is>
      </c>
      <c r="K3214" s="24" t="n">
        <v>19</v>
      </c>
      <c r="L3214" s="11">
        <f>IF(INDEX(Matches!$X:$X,AA3214)=0,"",IF(I3214="H",INDEX(Matches!$H:$H,AA3214),INDEX(Matches!$I:$I,AA3214)))</f>
        <v/>
      </c>
      <c r="M3214" s="11">
        <f>IF(INDEX(Matches!$X:$X,AA3214)=0,"",IF(I3214="H",INDEX(Matches!$I:$I,AA3214),INDEX(Matches!$H:$H,AA3214)))</f>
        <v/>
      </c>
      <c r="N3214" s="11">
        <f>IF(L3214="","",IF(L3214&gt;M3214,"W",IF(L3214=M3214,"D","L")))</f>
        <v/>
      </c>
      <c r="O3214" s="11">
        <f>IF(L3214="","",IF(L3214&gt;M3214,3,IF(L3214=M3214,1,0)))</f>
        <v/>
      </c>
      <c r="P3214" s="31">
        <f>IF(I3214="H",INDEX(Matches!$L:$L,AA3214),INDEX(Matches!$N:$N,AA3214))</f>
        <v/>
      </c>
      <c r="Q3214" s="31">
        <f>INDEX(Matches!$M:$M,AA3214)</f>
        <v/>
      </c>
      <c r="R3214" s="31">
        <f>IF(I3214="H",INDEX(Matches!$N:$N,AA3214),INDEX(Matches!$L:$L,AA3214))</f>
        <v/>
      </c>
      <c r="S3214" s="33">
        <f>IF(I3214="H",INDEX(Matches!$O:$O,AA3214),INDEX(Matches!$P:$P,AA3214))</f>
        <v/>
      </c>
      <c r="T3214" s="33">
        <f>IF(INDEX(Matches!$J:$J,AA3214)="","",IF(I3214="H",INDEX(Matches!$J:$J,AA3214),INDEX(Matches!$K:$K,AA3214)))</f>
        <v/>
      </c>
      <c r="U3214" s="33">
        <f>IF(INDEX(Matches!$K:$K,AA3214)="","",IF(I3214="H",INDEX(Matches!$K:$K,AA3214),INDEX(Matches!$J:$J,AA3214)))</f>
        <v/>
      </c>
      <c r="V3214" s="30">
        <f>IF(T3214="","",T3214-U3214)</f>
        <v/>
      </c>
      <c r="W3214" s="33">
        <f>IF(I3214="H",INDEX(Matches!$T:$T,AA3214),INDEX(Matches!$U:$U,AA3214))</f>
        <v/>
      </c>
      <c r="X3214" s="11">
        <f>INDEX(Matches!$X:$X,AA3214)</f>
        <v/>
      </c>
      <c r="Y3214" s="30">
        <f>IF(O3214="","",O3214-S3214)</f>
        <v/>
      </c>
      <c r="Z3214" s="30">
        <f>IF(W3214="","",W3214-S3214)</f>
        <v/>
      </c>
      <c r="AA3214" s="24">
        <f>MATCH(J3214,Matches!$A:$A,0)</f>
        <v/>
      </c>
      <c r="AB3214" s="33" t="n"/>
      <c r="AC3214" s="33" t="n">
        <v>1.311307349315597</v>
      </c>
      <c r="AD3214" s="24" t="n"/>
      <c r="AE3214" s="24" t="n">
        <v>4</v>
      </c>
      <c r="AF3214" s="33" t="n"/>
      <c r="AG3214" s="33" t="n"/>
    </row>
    <row r="3215">
      <c r="A3215" s="24" t="inlineStr">
        <is>
          <t>Colchester|16</t>
        </is>
      </c>
      <c r="B3215" s="24" t="inlineStr">
        <is>
          <t>E3</t>
        </is>
      </c>
      <c r="C3215" s="24" t="inlineStr">
        <is>
          <t>League Two</t>
        </is>
      </c>
      <c r="D3215" s="24" t="inlineStr">
        <is>
          <t>Colchester</t>
        </is>
      </c>
      <c r="E3215" s="24" t="n">
        <v>16</v>
      </c>
      <c r="F3215" s="24" t="n">
        <v>4</v>
      </c>
      <c r="G3215" s="29" t="n">
        <v>46354.625</v>
      </c>
      <c r="H3215" s="24" t="inlineStr">
        <is>
          <t>York</t>
        </is>
      </c>
      <c r="I3215" s="24" t="inlineStr">
        <is>
          <t>H</t>
        </is>
      </c>
      <c r="J3215" s="24" t="inlineStr">
        <is>
          <t>E3-Colchest-York</t>
        </is>
      </c>
      <c r="K3215" s="24" t="n">
        <v>7</v>
      </c>
      <c r="L3215" s="11">
        <f>IF(INDEX(Matches!$X:$X,AA3215)=0,"",IF(I3215="H",INDEX(Matches!$H:$H,AA3215),INDEX(Matches!$I:$I,AA3215)))</f>
        <v/>
      </c>
      <c r="M3215" s="11">
        <f>IF(INDEX(Matches!$X:$X,AA3215)=0,"",IF(I3215="H",INDEX(Matches!$I:$I,AA3215),INDEX(Matches!$H:$H,AA3215)))</f>
        <v/>
      </c>
      <c r="N3215" s="11">
        <f>IF(L3215="","",IF(L3215&gt;M3215,"W",IF(L3215=M3215,"D","L")))</f>
        <v/>
      </c>
      <c r="O3215" s="11">
        <f>IF(L3215="","",IF(L3215&gt;M3215,3,IF(L3215=M3215,1,0)))</f>
        <v/>
      </c>
      <c r="P3215" s="31">
        <f>IF(I3215="H",INDEX(Matches!$L:$L,AA3215),INDEX(Matches!$N:$N,AA3215))</f>
        <v/>
      </c>
      <c r="Q3215" s="31">
        <f>INDEX(Matches!$M:$M,AA3215)</f>
        <v/>
      </c>
      <c r="R3215" s="31">
        <f>IF(I3215="H",INDEX(Matches!$N:$N,AA3215),INDEX(Matches!$L:$L,AA3215))</f>
        <v/>
      </c>
      <c r="S3215" s="33">
        <f>IF(I3215="H",INDEX(Matches!$O:$O,AA3215),INDEX(Matches!$P:$P,AA3215))</f>
        <v/>
      </c>
      <c r="T3215" s="33">
        <f>IF(INDEX(Matches!$J:$J,AA3215)="","",IF(I3215="H",INDEX(Matches!$J:$J,AA3215),INDEX(Matches!$K:$K,AA3215)))</f>
        <v/>
      </c>
      <c r="U3215" s="33">
        <f>IF(INDEX(Matches!$K:$K,AA3215)="","",IF(I3215="H",INDEX(Matches!$K:$K,AA3215),INDEX(Matches!$J:$J,AA3215)))</f>
        <v/>
      </c>
      <c r="V3215" s="30">
        <f>IF(T3215="","",T3215-U3215)</f>
        <v/>
      </c>
      <c r="W3215" s="33">
        <f>IF(I3215="H",INDEX(Matches!$T:$T,AA3215),INDEX(Matches!$U:$U,AA3215))</f>
        <v/>
      </c>
      <c r="X3215" s="11">
        <f>INDEX(Matches!$X:$X,AA3215)</f>
        <v/>
      </c>
      <c r="Y3215" s="30">
        <f>IF(O3215="","",O3215-S3215)</f>
        <v/>
      </c>
      <c r="Z3215" s="30">
        <f>IF(W3215="","",W3215-S3215)</f>
        <v/>
      </c>
      <c r="AA3215" s="24">
        <f>MATCH(J3215,Matches!$A:$A,0)</f>
        <v/>
      </c>
      <c r="AB3215" s="33" t="n"/>
      <c r="AC3215" s="33" t="n">
        <v>1.370455062658539</v>
      </c>
      <c r="AD3215" s="24" t="n"/>
      <c r="AE3215" s="24" t="n">
        <v>5</v>
      </c>
      <c r="AF3215" s="33" t="n"/>
      <c r="AG3215" s="33" t="n"/>
    </row>
    <row r="3216">
      <c r="A3216" s="24" t="inlineStr">
        <is>
          <t>Colchester|17</t>
        </is>
      </c>
      <c r="B3216" s="24" t="inlineStr">
        <is>
          <t>E3</t>
        </is>
      </c>
      <c r="C3216" s="24" t="inlineStr">
        <is>
          <t>League Two</t>
        </is>
      </c>
      <c r="D3216" s="24" t="inlineStr">
        <is>
          <t>Colchester</t>
        </is>
      </c>
      <c r="E3216" s="24" t="n">
        <v>17</v>
      </c>
      <c r="F3216" s="24" t="n">
        <v>5</v>
      </c>
      <c r="G3216" s="29" t="n">
        <v>46357.82291666666</v>
      </c>
      <c r="H3216" s="24" t="inlineStr">
        <is>
          <t>Grimsby</t>
        </is>
      </c>
      <c r="I3216" s="24" t="inlineStr">
        <is>
          <t>A</t>
        </is>
      </c>
      <c r="J3216" s="24" t="inlineStr">
        <is>
          <t>E3-Grimsby-Colchest</t>
        </is>
      </c>
      <c r="K3216" s="24" t="n">
        <v>4</v>
      </c>
      <c r="L3216" s="11">
        <f>IF(INDEX(Matches!$X:$X,AA3216)=0,"",IF(I3216="H",INDEX(Matches!$H:$H,AA3216),INDEX(Matches!$I:$I,AA3216)))</f>
        <v/>
      </c>
      <c r="M3216" s="11">
        <f>IF(INDEX(Matches!$X:$X,AA3216)=0,"",IF(I3216="H",INDEX(Matches!$I:$I,AA3216),INDEX(Matches!$H:$H,AA3216)))</f>
        <v/>
      </c>
      <c r="N3216" s="11">
        <f>IF(L3216="","",IF(L3216&gt;M3216,"W",IF(L3216=M3216,"D","L")))</f>
        <v/>
      </c>
      <c r="O3216" s="11">
        <f>IF(L3216="","",IF(L3216&gt;M3216,3,IF(L3216=M3216,1,0)))</f>
        <v/>
      </c>
      <c r="P3216" s="31">
        <f>IF(I3216="H",INDEX(Matches!$L:$L,AA3216),INDEX(Matches!$N:$N,AA3216))</f>
        <v/>
      </c>
      <c r="Q3216" s="31">
        <f>INDEX(Matches!$M:$M,AA3216)</f>
        <v/>
      </c>
      <c r="R3216" s="31">
        <f>IF(I3216="H",INDEX(Matches!$N:$N,AA3216),INDEX(Matches!$L:$L,AA3216))</f>
        <v/>
      </c>
      <c r="S3216" s="33">
        <f>IF(I3216="H",INDEX(Matches!$O:$O,AA3216),INDEX(Matches!$P:$P,AA3216))</f>
        <v/>
      </c>
      <c r="T3216" s="33">
        <f>IF(INDEX(Matches!$J:$J,AA3216)="","",IF(I3216="H",INDEX(Matches!$J:$J,AA3216),INDEX(Matches!$K:$K,AA3216)))</f>
        <v/>
      </c>
      <c r="U3216" s="33">
        <f>IF(INDEX(Matches!$K:$K,AA3216)="","",IF(I3216="H",INDEX(Matches!$K:$K,AA3216),INDEX(Matches!$J:$J,AA3216)))</f>
        <v/>
      </c>
      <c r="V3216" s="30">
        <f>IF(T3216="","",T3216-U3216)</f>
        <v/>
      </c>
      <c r="W3216" s="33">
        <f>IF(I3216="H",INDEX(Matches!$T:$T,AA3216),INDEX(Matches!$U:$U,AA3216))</f>
        <v/>
      </c>
      <c r="X3216" s="11">
        <f>INDEX(Matches!$X:$X,AA3216)</f>
        <v/>
      </c>
      <c r="Y3216" s="30">
        <f>IF(O3216="","",O3216-S3216)</f>
        <v/>
      </c>
      <c r="Z3216" s="30">
        <f>IF(W3216="","",W3216-S3216)</f>
        <v/>
      </c>
      <c r="AA3216" s="24">
        <f>MATCH(J3216,Matches!$A:$A,0)</f>
        <v/>
      </c>
      <c r="AB3216" s="33" t="n"/>
      <c r="AC3216" s="33" t="n">
        <v>1.076115148982527</v>
      </c>
      <c r="AD3216" s="24" t="n"/>
      <c r="AE3216" s="24" t="n">
        <v>5</v>
      </c>
      <c r="AF3216" s="33" t="n"/>
      <c r="AG3216" s="33" t="n"/>
    </row>
    <row r="3217">
      <c r="A3217" s="24" t="inlineStr">
        <is>
          <t>Colchester|18</t>
        </is>
      </c>
      <c r="B3217" s="24" t="inlineStr">
        <is>
          <t>E3</t>
        </is>
      </c>
      <c r="C3217" s="24" t="inlineStr">
        <is>
          <t>League Two</t>
        </is>
      </c>
      <c r="D3217" s="24" t="inlineStr">
        <is>
          <t>Colchester</t>
        </is>
      </c>
      <c r="E3217" s="24" t="n">
        <v>18</v>
      </c>
      <c r="F3217" s="24" t="n">
        <v>5</v>
      </c>
      <c r="G3217" s="29" t="n">
        <v>46368.625</v>
      </c>
      <c r="H3217" s="24" t="inlineStr">
        <is>
          <t>Salford</t>
        </is>
      </c>
      <c r="I3217" s="24" t="inlineStr">
        <is>
          <t>A</t>
        </is>
      </c>
      <c r="J3217" s="24" t="inlineStr">
        <is>
          <t>E3-Salford-Colchest</t>
        </is>
      </c>
      <c r="K3217" s="24" t="n">
        <v>1</v>
      </c>
      <c r="L3217" s="11">
        <f>IF(INDEX(Matches!$X:$X,AA3217)=0,"",IF(I3217="H",INDEX(Matches!$H:$H,AA3217),INDEX(Matches!$I:$I,AA3217)))</f>
        <v/>
      </c>
      <c r="M3217" s="11">
        <f>IF(INDEX(Matches!$X:$X,AA3217)=0,"",IF(I3217="H",INDEX(Matches!$I:$I,AA3217),INDEX(Matches!$H:$H,AA3217)))</f>
        <v/>
      </c>
      <c r="N3217" s="11">
        <f>IF(L3217="","",IF(L3217&gt;M3217,"W",IF(L3217=M3217,"D","L")))</f>
        <v/>
      </c>
      <c r="O3217" s="11">
        <f>IF(L3217="","",IF(L3217&gt;M3217,3,IF(L3217=M3217,1,0)))</f>
        <v/>
      </c>
      <c r="P3217" s="31">
        <f>IF(I3217="H",INDEX(Matches!$L:$L,AA3217),INDEX(Matches!$N:$N,AA3217))</f>
        <v/>
      </c>
      <c r="Q3217" s="31">
        <f>INDEX(Matches!$M:$M,AA3217)</f>
        <v/>
      </c>
      <c r="R3217" s="31">
        <f>IF(I3217="H",INDEX(Matches!$N:$N,AA3217),INDEX(Matches!$L:$L,AA3217))</f>
        <v/>
      </c>
      <c r="S3217" s="33">
        <f>IF(I3217="H",INDEX(Matches!$O:$O,AA3217),INDEX(Matches!$P:$P,AA3217))</f>
        <v/>
      </c>
      <c r="T3217" s="33">
        <f>IF(INDEX(Matches!$J:$J,AA3217)="","",IF(I3217="H",INDEX(Matches!$J:$J,AA3217),INDEX(Matches!$K:$K,AA3217)))</f>
        <v/>
      </c>
      <c r="U3217" s="33">
        <f>IF(INDEX(Matches!$K:$K,AA3217)="","",IF(I3217="H",INDEX(Matches!$K:$K,AA3217),INDEX(Matches!$J:$J,AA3217)))</f>
        <v/>
      </c>
      <c r="V3217" s="30">
        <f>IF(T3217="","",T3217-U3217)</f>
        <v/>
      </c>
      <c r="W3217" s="33">
        <f>IF(I3217="H",INDEX(Matches!$T:$T,AA3217),INDEX(Matches!$U:$U,AA3217))</f>
        <v/>
      </c>
      <c r="X3217" s="11">
        <f>INDEX(Matches!$X:$X,AA3217)</f>
        <v/>
      </c>
      <c r="Y3217" s="30">
        <f>IF(O3217="","",O3217-S3217)</f>
        <v/>
      </c>
      <c r="Z3217" s="30">
        <f>IF(W3217="","",W3217-S3217)</f>
        <v/>
      </c>
      <c r="AA3217" s="24">
        <f>MATCH(J3217,Matches!$A:$A,0)</f>
        <v/>
      </c>
      <c r="AB3217" s="33" t="n"/>
      <c r="AC3217" s="33" t="n">
        <v>0.9336371289014365</v>
      </c>
      <c r="AD3217" s="24" t="n"/>
      <c r="AE3217" s="24" t="n">
        <v>5</v>
      </c>
      <c r="AF3217" s="33" t="n"/>
      <c r="AG3217" s="33" t="n"/>
    </row>
    <row r="3218">
      <c r="A3218" s="24" t="inlineStr">
        <is>
          <t>Colchester|19</t>
        </is>
      </c>
      <c r="B3218" s="24" t="inlineStr">
        <is>
          <t>E3</t>
        </is>
      </c>
      <c r="C3218" s="24" t="inlineStr">
        <is>
          <t>League Two</t>
        </is>
      </c>
      <c r="D3218" s="24" t="inlineStr">
        <is>
          <t>Colchester</t>
        </is>
      </c>
      <c r="E3218" s="24" t="n">
        <v>19</v>
      </c>
      <c r="F3218" s="24" t="n">
        <v>5</v>
      </c>
      <c r="G3218" s="29" t="n">
        <v>46371.82291666666</v>
      </c>
      <c r="H3218" s="24" t="inlineStr">
        <is>
          <t>Port Vale</t>
        </is>
      </c>
      <c r="I3218" s="24" t="inlineStr">
        <is>
          <t>H</t>
        </is>
      </c>
      <c r="J3218" s="24" t="inlineStr">
        <is>
          <t>E3-Colchest-PortVale</t>
        </is>
      </c>
      <c r="K3218" s="24" t="n">
        <v>5</v>
      </c>
      <c r="L3218" s="11">
        <f>IF(INDEX(Matches!$X:$X,AA3218)=0,"",IF(I3218="H",INDEX(Matches!$H:$H,AA3218),INDEX(Matches!$I:$I,AA3218)))</f>
        <v/>
      </c>
      <c r="M3218" s="11">
        <f>IF(INDEX(Matches!$X:$X,AA3218)=0,"",IF(I3218="H",INDEX(Matches!$I:$I,AA3218),INDEX(Matches!$H:$H,AA3218)))</f>
        <v/>
      </c>
      <c r="N3218" s="11">
        <f>IF(L3218="","",IF(L3218&gt;M3218,"W",IF(L3218=M3218,"D","L")))</f>
        <v/>
      </c>
      <c r="O3218" s="11">
        <f>IF(L3218="","",IF(L3218&gt;M3218,3,IF(L3218=M3218,1,0)))</f>
        <v/>
      </c>
      <c r="P3218" s="31">
        <f>IF(I3218="H",INDEX(Matches!$L:$L,AA3218),INDEX(Matches!$N:$N,AA3218))</f>
        <v/>
      </c>
      <c r="Q3218" s="31">
        <f>INDEX(Matches!$M:$M,AA3218)</f>
        <v/>
      </c>
      <c r="R3218" s="31">
        <f>IF(I3218="H",INDEX(Matches!$N:$N,AA3218),INDEX(Matches!$L:$L,AA3218))</f>
        <v/>
      </c>
      <c r="S3218" s="33">
        <f>IF(I3218="H",INDEX(Matches!$O:$O,AA3218),INDEX(Matches!$P:$P,AA3218))</f>
        <v/>
      </c>
      <c r="T3218" s="33">
        <f>IF(INDEX(Matches!$J:$J,AA3218)="","",IF(I3218="H",INDEX(Matches!$J:$J,AA3218),INDEX(Matches!$K:$K,AA3218)))</f>
        <v/>
      </c>
      <c r="U3218" s="33">
        <f>IF(INDEX(Matches!$K:$K,AA3218)="","",IF(I3218="H",INDEX(Matches!$K:$K,AA3218),INDEX(Matches!$J:$J,AA3218)))</f>
        <v/>
      </c>
      <c r="V3218" s="30">
        <f>IF(T3218="","",T3218-U3218)</f>
        <v/>
      </c>
      <c r="W3218" s="33">
        <f>IF(I3218="H",INDEX(Matches!$T:$T,AA3218),INDEX(Matches!$U:$U,AA3218))</f>
        <v/>
      </c>
      <c r="X3218" s="11">
        <f>INDEX(Matches!$X:$X,AA3218)</f>
        <v/>
      </c>
      <c r="Y3218" s="30">
        <f>IF(O3218="","",O3218-S3218)</f>
        <v/>
      </c>
      <c r="Z3218" s="30">
        <f>IF(W3218="","",W3218-S3218)</f>
        <v/>
      </c>
      <c r="AA3218" s="24">
        <f>MATCH(J3218,Matches!$A:$A,0)</f>
        <v/>
      </c>
      <c r="AB3218" s="33" t="n"/>
      <c r="AC3218" s="33" t="n">
        <v>1.369610145949609</v>
      </c>
      <c r="AD3218" s="24" t="n"/>
      <c r="AE3218" s="24" t="n">
        <v>3</v>
      </c>
      <c r="AF3218" s="33" t="n"/>
      <c r="AG3218" s="33" t="n"/>
    </row>
    <row r="3219">
      <c r="A3219" s="24" t="inlineStr">
        <is>
          <t>Colchester|20</t>
        </is>
      </c>
      <c r="B3219" s="24" t="inlineStr">
        <is>
          <t>E3</t>
        </is>
      </c>
      <c r="C3219" s="24" t="inlineStr">
        <is>
          <t>League Two</t>
        </is>
      </c>
      <c r="D3219" s="24" t="inlineStr">
        <is>
          <t>Colchester</t>
        </is>
      </c>
      <c r="E3219" s="24" t="n">
        <v>20</v>
      </c>
      <c r="F3219" s="24" t="n">
        <v>5</v>
      </c>
      <c r="G3219" s="29" t="n">
        <v>46375.52083333334</v>
      </c>
      <c r="H3219" s="24" t="inlineStr">
        <is>
          <t>Fleetwood</t>
        </is>
      </c>
      <c r="I3219" s="24" t="inlineStr">
        <is>
          <t>H</t>
        </is>
      </c>
      <c r="J3219" s="24" t="inlineStr">
        <is>
          <t>E3-Colchest-Fleetwoo</t>
        </is>
      </c>
      <c r="K3219" s="24" t="n">
        <v>18</v>
      </c>
      <c r="L3219" s="11">
        <f>IF(INDEX(Matches!$X:$X,AA3219)=0,"",IF(I3219="H",INDEX(Matches!$H:$H,AA3219),INDEX(Matches!$I:$I,AA3219)))</f>
        <v/>
      </c>
      <c r="M3219" s="11">
        <f>IF(INDEX(Matches!$X:$X,AA3219)=0,"",IF(I3219="H",INDEX(Matches!$I:$I,AA3219),INDEX(Matches!$H:$H,AA3219)))</f>
        <v/>
      </c>
      <c r="N3219" s="11">
        <f>IF(L3219="","",IF(L3219&gt;M3219,"W",IF(L3219=M3219,"D","L")))</f>
        <v/>
      </c>
      <c r="O3219" s="11">
        <f>IF(L3219="","",IF(L3219&gt;M3219,3,IF(L3219=M3219,1,0)))</f>
        <v/>
      </c>
      <c r="P3219" s="31">
        <f>IF(I3219="H",INDEX(Matches!$L:$L,AA3219),INDEX(Matches!$N:$N,AA3219))</f>
        <v/>
      </c>
      <c r="Q3219" s="31">
        <f>INDEX(Matches!$M:$M,AA3219)</f>
        <v/>
      </c>
      <c r="R3219" s="31">
        <f>IF(I3219="H",INDEX(Matches!$N:$N,AA3219),INDEX(Matches!$L:$L,AA3219))</f>
        <v/>
      </c>
      <c r="S3219" s="33">
        <f>IF(I3219="H",INDEX(Matches!$O:$O,AA3219),INDEX(Matches!$P:$P,AA3219))</f>
        <v/>
      </c>
      <c r="T3219" s="33">
        <f>IF(INDEX(Matches!$J:$J,AA3219)="","",IF(I3219="H",INDEX(Matches!$J:$J,AA3219),INDEX(Matches!$K:$K,AA3219)))</f>
        <v/>
      </c>
      <c r="U3219" s="33">
        <f>IF(INDEX(Matches!$K:$K,AA3219)="","",IF(I3219="H",INDEX(Matches!$K:$K,AA3219),INDEX(Matches!$J:$J,AA3219)))</f>
        <v/>
      </c>
      <c r="V3219" s="30">
        <f>IF(T3219="","",T3219-U3219)</f>
        <v/>
      </c>
      <c r="W3219" s="33">
        <f>IF(I3219="H",INDEX(Matches!$T:$T,AA3219),INDEX(Matches!$U:$U,AA3219))</f>
        <v/>
      </c>
      <c r="X3219" s="11">
        <f>INDEX(Matches!$X:$X,AA3219)</f>
        <v/>
      </c>
      <c r="Y3219" s="30">
        <f>IF(O3219="","",O3219-S3219)</f>
        <v/>
      </c>
      <c r="Z3219" s="30">
        <f>IF(W3219="","",W3219-S3219)</f>
        <v/>
      </c>
      <c r="AA3219" s="24">
        <f>MATCH(J3219,Matches!$A:$A,0)</f>
        <v/>
      </c>
      <c r="AB3219" s="33" t="n"/>
      <c r="AC3219" s="33" t="n">
        <v>1.609116212423734</v>
      </c>
      <c r="AD3219" s="24" t="n"/>
      <c r="AE3219" s="24" t="n">
        <v>5</v>
      </c>
      <c r="AF3219" s="33" t="n"/>
      <c r="AG3219" s="33" t="n"/>
    </row>
    <row r="3220">
      <c r="A3220" s="24" t="inlineStr">
        <is>
          <t>Colchester|21</t>
        </is>
      </c>
      <c r="B3220" s="24" t="inlineStr">
        <is>
          <t>E3</t>
        </is>
      </c>
      <c r="C3220" s="24" t="inlineStr">
        <is>
          <t>League Two</t>
        </is>
      </c>
      <c r="D3220" s="24" t="inlineStr">
        <is>
          <t>Colchester</t>
        </is>
      </c>
      <c r="E3220" s="24" t="n">
        <v>21</v>
      </c>
      <c r="F3220" s="24" t="n">
        <v>6</v>
      </c>
      <c r="G3220" s="29" t="n">
        <v>46382.625</v>
      </c>
      <c r="H3220" s="24" t="inlineStr">
        <is>
          <t>Barnet</t>
        </is>
      </c>
      <c r="I3220" s="24" t="inlineStr">
        <is>
          <t>A</t>
        </is>
      </c>
      <c r="J3220" s="24" t="inlineStr">
        <is>
          <t>E3-Barnet-Colchest</t>
        </is>
      </c>
      <c r="K3220" s="24" t="n">
        <v>3</v>
      </c>
      <c r="L3220" s="11">
        <f>IF(INDEX(Matches!$X:$X,AA3220)=0,"",IF(I3220="H",INDEX(Matches!$H:$H,AA3220),INDEX(Matches!$I:$I,AA3220)))</f>
        <v/>
      </c>
      <c r="M3220" s="11">
        <f>IF(INDEX(Matches!$X:$X,AA3220)=0,"",IF(I3220="H",INDEX(Matches!$I:$I,AA3220),INDEX(Matches!$H:$H,AA3220)))</f>
        <v/>
      </c>
      <c r="N3220" s="11">
        <f>IF(L3220="","",IF(L3220&gt;M3220,"W",IF(L3220=M3220,"D","L")))</f>
        <v/>
      </c>
      <c r="O3220" s="11">
        <f>IF(L3220="","",IF(L3220&gt;M3220,3,IF(L3220=M3220,1,0)))</f>
        <v/>
      </c>
      <c r="P3220" s="31">
        <f>IF(I3220="H",INDEX(Matches!$L:$L,AA3220),INDEX(Matches!$N:$N,AA3220))</f>
        <v/>
      </c>
      <c r="Q3220" s="31">
        <f>INDEX(Matches!$M:$M,AA3220)</f>
        <v/>
      </c>
      <c r="R3220" s="31">
        <f>IF(I3220="H",INDEX(Matches!$N:$N,AA3220),INDEX(Matches!$L:$L,AA3220))</f>
        <v/>
      </c>
      <c r="S3220" s="33">
        <f>IF(I3220="H",INDEX(Matches!$O:$O,AA3220),INDEX(Matches!$P:$P,AA3220))</f>
        <v/>
      </c>
      <c r="T3220" s="33">
        <f>IF(INDEX(Matches!$J:$J,AA3220)="","",IF(I3220="H",INDEX(Matches!$J:$J,AA3220),INDEX(Matches!$K:$K,AA3220)))</f>
        <v/>
      </c>
      <c r="U3220" s="33">
        <f>IF(INDEX(Matches!$K:$K,AA3220)="","",IF(I3220="H",INDEX(Matches!$K:$K,AA3220),INDEX(Matches!$J:$J,AA3220)))</f>
        <v/>
      </c>
      <c r="V3220" s="30">
        <f>IF(T3220="","",T3220-U3220)</f>
        <v/>
      </c>
      <c r="W3220" s="33">
        <f>IF(I3220="H",INDEX(Matches!$T:$T,AA3220),INDEX(Matches!$U:$U,AA3220))</f>
        <v/>
      </c>
      <c r="X3220" s="11">
        <f>INDEX(Matches!$X:$X,AA3220)</f>
        <v/>
      </c>
      <c r="Y3220" s="30">
        <f>IF(O3220="","",O3220-S3220)</f>
        <v/>
      </c>
      <c r="Z3220" s="30">
        <f>IF(W3220="","",W3220-S3220)</f>
        <v/>
      </c>
      <c r="AA3220" s="24">
        <f>MATCH(J3220,Matches!$A:$A,0)</f>
        <v/>
      </c>
      <c r="AB3220" s="33" t="n"/>
      <c r="AC3220" s="33" t="n">
        <v>1.036802528398808</v>
      </c>
      <c r="AD3220" s="24" t="n"/>
      <c r="AE3220" s="24" t="n">
        <v>6</v>
      </c>
      <c r="AF3220" s="33" t="n"/>
      <c r="AG3220" s="33" t="n"/>
    </row>
    <row r="3221">
      <c r="A3221" s="24" t="inlineStr">
        <is>
          <t>Colchester|22</t>
        </is>
      </c>
      <c r="B3221" s="24" t="inlineStr">
        <is>
          <t>E3</t>
        </is>
      </c>
      <c r="C3221" s="24" t="inlineStr">
        <is>
          <t>League Two</t>
        </is>
      </c>
      <c r="D3221" s="24" t="inlineStr">
        <is>
          <t>Colchester</t>
        </is>
      </c>
      <c r="E3221" s="24" t="n">
        <v>22</v>
      </c>
      <c r="F3221" s="24" t="n">
        <v>6</v>
      </c>
      <c r="G3221" s="29" t="n">
        <v>46385.82291666666</v>
      </c>
      <c r="H3221" s="24" t="inlineStr">
        <is>
          <t>Crawley</t>
        </is>
      </c>
      <c r="I3221" s="24" t="inlineStr">
        <is>
          <t>H</t>
        </is>
      </c>
      <c r="J3221" s="24" t="inlineStr">
        <is>
          <t>E3-Colchest-Crawley</t>
        </is>
      </c>
      <c r="K3221" s="24" t="n">
        <v>21</v>
      </c>
      <c r="L3221" s="11">
        <f>IF(INDEX(Matches!$X:$X,AA3221)=0,"",IF(I3221="H",INDEX(Matches!$H:$H,AA3221),INDEX(Matches!$I:$I,AA3221)))</f>
        <v/>
      </c>
      <c r="M3221" s="11">
        <f>IF(INDEX(Matches!$X:$X,AA3221)=0,"",IF(I3221="H",INDEX(Matches!$I:$I,AA3221),INDEX(Matches!$H:$H,AA3221)))</f>
        <v/>
      </c>
      <c r="N3221" s="11">
        <f>IF(L3221="","",IF(L3221&gt;M3221,"W",IF(L3221=M3221,"D","L")))</f>
        <v/>
      </c>
      <c r="O3221" s="11">
        <f>IF(L3221="","",IF(L3221&gt;M3221,3,IF(L3221=M3221,1,0)))</f>
        <v/>
      </c>
      <c r="P3221" s="31">
        <f>IF(I3221="H",INDEX(Matches!$L:$L,AA3221),INDEX(Matches!$N:$N,AA3221))</f>
        <v/>
      </c>
      <c r="Q3221" s="31">
        <f>INDEX(Matches!$M:$M,AA3221)</f>
        <v/>
      </c>
      <c r="R3221" s="31">
        <f>IF(I3221="H",INDEX(Matches!$N:$N,AA3221),INDEX(Matches!$L:$L,AA3221))</f>
        <v/>
      </c>
      <c r="S3221" s="33">
        <f>IF(I3221="H",INDEX(Matches!$O:$O,AA3221),INDEX(Matches!$P:$P,AA3221))</f>
        <v/>
      </c>
      <c r="T3221" s="33">
        <f>IF(INDEX(Matches!$J:$J,AA3221)="","",IF(I3221="H",INDEX(Matches!$J:$J,AA3221),INDEX(Matches!$K:$K,AA3221)))</f>
        <v/>
      </c>
      <c r="U3221" s="33">
        <f>IF(INDEX(Matches!$K:$K,AA3221)="","",IF(I3221="H",INDEX(Matches!$K:$K,AA3221),INDEX(Matches!$J:$J,AA3221)))</f>
        <v/>
      </c>
      <c r="V3221" s="30">
        <f>IF(T3221="","",T3221-U3221)</f>
        <v/>
      </c>
      <c r="W3221" s="33">
        <f>IF(I3221="H",INDEX(Matches!$T:$T,AA3221),INDEX(Matches!$U:$U,AA3221))</f>
        <v/>
      </c>
      <c r="X3221" s="11">
        <f>INDEX(Matches!$X:$X,AA3221)</f>
        <v/>
      </c>
      <c r="Y3221" s="30">
        <f>IF(O3221="","",O3221-S3221)</f>
        <v/>
      </c>
      <c r="Z3221" s="30">
        <f>IF(W3221="","",W3221-S3221)</f>
        <v/>
      </c>
      <c r="AA3221" s="24">
        <f>MATCH(J3221,Matches!$A:$A,0)</f>
        <v/>
      </c>
      <c r="AB3221" s="33" t="n"/>
      <c r="AC3221" s="33" t="n">
        <v>1.658546156545189</v>
      </c>
      <c r="AD3221" s="24" t="n"/>
      <c r="AE3221" s="24" t="n">
        <v>6</v>
      </c>
      <c r="AF3221" s="33" t="n"/>
      <c r="AG3221" s="33" t="n"/>
    </row>
    <row r="3222">
      <c r="A3222" s="24" t="inlineStr">
        <is>
          <t>Colchester|23</t>
        </is>
      </c>
      <c r="B3222" s="24" t="inlineStr">
        <is>
          <t>E3</t>
        </is>
      </c>
      <c r="C3222" s="24" t="inlineStr">
        <is>
          <t>League Two</t>
        </is>
      </c>
      <c r="D3222" s="24" t="inlineStr">
        <is>
          <t>Colchester</t>
        </is>
      </c>
      <c r="E3222" s="24" t="n">
        <v>23</v>
      </c>
      <c r="F3222" s="24" t="n">
        <v>6</v>
      </c>
      <c r="G3222" s="29" t="n">
        <v>46388.625</v>
      </c>
      <c r="H3222" s="24" t="inlineStr">
        <is>
          <t>Rotherham</t>
        </is>
      </c>
      <c r="I3222" s="24" t="inlineStr">
        <is>
          <t>H</t>
        </is>
      </c>
      <c r="J3222" s="24" t="inlineStr">
        <is>
          <t>E3-Colchest-Rotherha</t>
        </is>
      </c>
      <c r="K3222" s="24" t="n">
        <v>9</v>
      </c>
      <c r="L3222" s="11">
        <f>IF(INDEX(Matches!$X:$X,AA3222)=0,"",IF(I3222="H",INDEX(Matches!$H:$H,AA3222),INDEX(Matches!$I:$I,AA3222)))</f>
        <v/>
      </c>
      <c r="M3222" s="11">
        <f>IF(INDEX(Matches!$X:$X,AA3222)=0,"",IF(I3222="H",INDEX(Matches!$I:$I,AA3222),INDEX(Matches!$H:$H,AA3222)))</f>
        <v/>
      </c>
      <c r="N3222" s="11">
        <f>IF(L3222="","",IF(L3222&gt;M3222,"W",IF(L3222=M3222,"D","L")))</f>
        <v/>
      </c>
      <c r="O3222" s="11">
        <f>IF(L3222="","",IF(L3222&gt;M3222,3,IF(L3222=M3222,1,0)))</f>
        <v/>
      </c>
      <c r="P3222" s="31">
        <f>IF(I3222="H",INDEX(Matches!$L:$L,AA3222),INDEX(Matches!$N:$N,AA3222))</f>
        <v/>
      </c>
      <c r="Q3222" s="31">
        <f>INDEX(Matches!$M:$M,AA3222)</f>
        <v/>
      </c>
      <c r="R3222" s="31">
        <f>IF(I3222="H",INDEX(Matches!$N:$N,AA3222),INDEX(Matches!$L:$L,AA3222))</f>
        <v/>
      </c>
      <c r="S3222" s="33">
        <f>IF(I3222="H",INDEX(Matches!$O:$O,AA3222),INDEX(Matches!$P:$P,AA3222))</f>
        <v/>
      </c>
      <c r="T3222" s="33">
        <f>IF(INDEX(Matches!$J:$J,AA3222)="","",IF(I3222="H",INDEX(Matches!$J:$J,AA3222),INDEX(Matches!$K:$K,AA3222)))</f>
        <v/>
      </c>
      <c r="U3222" s="33">
        <f>IF(INDEX(Matches!$K:$K,AA3222)="","",IF(I3222="H",INDEX(Matches!$K:$K,AA3222),INDEX(Matches!$J:$J,AA3222)))</f>
        <v/>
      </c>
      <c r="V3222" s="30">
        <f>IF(T3222="","",T3222-U3222)</f>
        <v/>
      </c>
      <c r="W3222" s="33">
        <f>IF(I3222="H",INDEX(Matches!$T:$T,AA3222),INDEX(Matches!$U:$U,AA3222))</f>
        <v/>
      </c>
      <c r="X3222" s="11">
        <f>INDEX(Matches!$X:$X,AA3222)</f>
        <v/>
      </c>
      <c r="Y3222" s="30">
        <f>IF(O3222="","",O3222-S3222)</f>
        <v/>
      </c>
      <c r="Z3222" s="30">
        <f>IF(W3222="","",W3222-S3222)</f>
        <v/>
      </c>
      <c r="AA3222" s="24">
        <f>MATCH(J3222,Matches!$A:$A,0)</f>
        <v/>
      </c>
      <c r="AB3222" s="33" t="n"/>
      <c r="AC3222" s="33" t="n">
        <v>1.450143803534726</v>
      </c>
      <c r="AD3222" s="24" t="n"/>
      <c r="AE3222" s="24" t="n">
        <v>6</v>
      </c>
      <c r="AF3222" s="33" t="n"/>
      <c r="AG3222" s="33" t="n"/>
    </row>
    <row r="3223">
      <c r="A3223" s="24" t="inlineStr">
        <is>
          <t>Colchester|24</t>
        </is>
      </c>
      <c r="B3223" s="24" t="inlineStr">
        <is>
          <t>E3</t>
        </is>
      </c>
      <c r="C3223" s="24" t="inlineStr">
        <is>
          <t>League Two</t>
        </is>
      </c>
      <c r="D3223" s="24" t="inlineStr">
        <is>
          <t>Colchester</t>
        </is>
      </c>
      <c r="E3223" s="24" t="n">
        <v>24</v>
      </c>
      <c r="F3223" s="24" t="n">
        <v>6</v>
      </c>
      <c r="G3223" s="29" t="n">
        <v>46396.625</v>
      </c>
      <c r="H3223" s="24" t="inlineStr">
        <is>
          <t>Fleetwood</t>
        </is>
      </c>
      <c r="I3223" s="24" t="inlineStr">
        <is>
          <t>A</t>
        </is>
      </c>
      <c r="J3223" s="24" t="inlineStr">
        <is>
          <t>E3-Fleetwoo-Colchest</t>
        </is>
      </c>
      <c r="K3223" s="24" t="n">
        <v>18</v>
      </c>
      <c r="L3223" s="11">
        <f>IF(INDEX(Matches!$X:$X,AA3223)=0,"",IF(I3223="H",INDEX(Matches!$H:$H,AA3223),INDEX(Matches!$I:$I,AA3223)))</f>
        <v/>
      </c>
      <c r="M3223" s="11">
        <f>IF(INDEX(Matches!$X:$X,AA3223)=0,"",IF(I3223="H",INDEX(Matches!$I:$I,AA3223),INDEX(Matches!$H:$H,AA3223)))</f>
        <v/>
      </c>
      <c r="N3223" s="11">
        <f>IF(L3223="","",IF(L3223&gt;M3223,"W",IF(L3223=M3223,"D","L")))</f>
        <v/>
      </c>
      <c r="O3223" s="11">
        <f>IF(L3223="","",IF(L3223&gt;M3223,3,IF(L3223=M3223,1,0)))</f>
        <v/>
      </c>
      <c r="P3223" s="31">
        <f>IF(I3223="H",INDEX(Matches!$L:$L,AA3223),INDEX(Matches!$N:$N,AA3223))</f>
        <v/>
      </c>
      <c r="Q3223" s="31">
        <f>INDEX(Matches!$M:$M,AA3223)</f>
        <v/>
      </c>
      <c r="R3223" s="31">
        <f>IF(I3223="H",INDEX(Matches!$N:$N,AA3223),INDEX(Matches!$L:$L,AA3223))</f>
        <v/>
      </c>
      <c r="S3223" s="33">
        <f>IF(I3223="H",INDEX(Matches!$O:$O,AA3223),INDEX(Matches!$P:$P,AA3223))</f>
        <v/>
      </c>
      <c r="T3223" s="33">
        <f>IF(INDEX(Matches!$J:$J,AA3223)="","",IF(I3223="H",INDEX(Matches!$J:$J,AA3223),INDEX(Matches!$K:$K,AA3223)))</f>
        <v/>
      </c>
      <c r="U3223" s="33">
        <f>IF(INDEX(Matches!$K:$K,AA3223)="","",IF(I3223="H",INDEX(Matches!$K:$K,AA3223),INDEX(Matches!$J:$J,AA3223)))</f>
        <v/>
      </c>
      <c r="V3223" s="30">
        <f>IF(T3223="","",T3223-U3223)</f>
        <v/>
      </c>
      <c r="W3223" s="33">
        <f>IF(I3223="H",INDEX(Matches!$T:$T,AA3223),INDEX(Matches!$U:$U,AA3223))</f>
        <v/>
      </c>
      <c r="X3223" s="11">
        <f>INDEX(Matches!$X:$X,AA3223)</f>
        <v/>
      </c>
      <c r="Y3223" s="30">
        <f>IF(O3223="","",O3223-S3223)</f>
        <v/>
      </c>
      <c r="Z3223" s="30">
        <f>IF(W3223="","",W3223-S3223)</f>
        <v/>
      </c>
      <c r="AA3223" s="24">
        <f>MATCH(J3223,Matches!$A:$A,0)</f>
        <v/>
      </c>
      <c r="AB3223" s="33" t="n"/>
      <c r="AC3223" s="33" t="n">
        <v>1.2972160529864</v>
      </c>
      <c r="AD3223" s="24" t="n"/>
      <c r="AE3223" s="24" t="n">
        <v>6</v>
      </c>
      <c r="AF3223" s="33" t="n"/>
      <c r="AG3223" s="33" t="n"/>
    </row>
    <row r="3224">
      <c r="A3224" s="24" t="inlineStr">
        <is>
          <t>Colchester|25</t>
        </is>
      </c>
      <c r="B3224" s="24" t="inlineStr">
        <is>
          <t>E3</t>
        </is>
      </c>
      <c r="C3224" s="24" t="inlineStr">
        <is>
          <t>League Two</t>
        </is>
      </c>
      <c r="D3224" s="24" t="inlineStr">
        <is>
          <t>Colchester</t>
        </is>
      </c>
      <c r="E3224" s="24" t="n">
        <v>25</v>
      </c>
      <c r="F3224" s="24" t="n">
        <v>7</v>
      </c>
      <c r="G3224" s="29" t="n">
        <v>46403.625</v>
      </c>
      <c r="H3224" s="24" t="inlineStr">
        <is>
          <t>Exeter</t>
        </is>
      </c>
      <c r="I3224" s="24" t="inlineStr">
        <is>
          <t>A</t>
        </is>
      </c>
      <c r="J3224" s="24" t="inlineStr">
        <is>
          <t>E3-Exeter-Colchest</t>
        </is>
      </c>
      <c r="K3224" s="24" t="n">
        <v>17</v>
      </c>
      <c r="L3224" s="11">
        <f>IF(INDEX(Matches!$X:$X,AA3224)=0,"",IF(I3224="H",INDEX(Matches!$H:$H,AA3224),INDEX(Matches!$I:$I,AA3224)))</f>
        <v/>
      </c>
      <c r="M3224" s="11">
        <f>IF(INDEX(Matches!$X:$X,AA3224)=0,"",IF(I3224="H",INDEX(Matches!$I:$I,AA3224),INDEX(Matches!$H:$H,AA3224)))</f>
        <v/>
      </c>
      <c r="N3224" s="11">
        <f>IF(L3224="","",IF(L3224&gt;M3224,"W",IF(L3224=M3224,"D","L")))</f>
        <v/>
      </c>
      <c r="O3224" s="11">
        <f>IF(L3224="","",IF(L3224&gt;M3224,3,IF(L3224=M3224,1,0)))</f>
        <v/>
      </c>
      <c r="P3224" s="31">
        <f>IF(I3224="H",INDEX(Matches!$L:$L,AA3224),INDEX(Matches!$N:$N,AA3224))</f>
        <v/>
      </c>
      <c r="Q3224" s="31">
        <f>INDEX(Matches!$M:$M,AA3224)</f>
        <v/>
      </c>
      <c r="R3224" s="31">
        <f>IF(I3224="H",INDEX(Matches!$N:$N,AA3224),INDEX(Matches!$L:$L,AA3224))</f>
        <v/>
      </c>
      <c r="S3224" s="33">
        <f>IF(I3224="H",INDEX(Matches!$O:$O,AA3224),INDEX(Matches!$P:$P,AA3224))</f>
        <v/>
      </c>
      <c r="T3224" s="33">
        <f>IF(INDEX(Matches!$J:$J,AA3224)="","",IF(I3224="H",INDEX(Matches!$J:$J,AA3224),INDEX(Matches!$K:$K,AA3224)))</f>
        <v/>
      </c>
      <c r="U3224" s="33">
        <f>IF(INDEX(Matches!$K:$K,AA3224)="","",IF(I3224="H",INDEX(Matches!$K:$K,AA3224),INDEX(Matches!$J:$J,AA3224)))</f>
        <v/>
      </c>
      <c r="V3224" s="30">
        <f>IF(T3224="","",T3224-U3224)</f>
        <v/>
      </c>
      <c r="W3224" s="33">
        <f>IF(I3224="H",INDEX(Matches!$T:$T,AA3224),INDEX(Matches!$U:$U,AA3224))</f>
        <v/>
      </c>
      <c r="X3224" s="11">
        <f>INDEX(Matches!$X:$X,AA3224)</f>
        <v/>
      </c>
      <c r="Y3224" s="30">
        <f>IF(O3224="","",O3224-S3224)</f>
        <v/>
      </c>
      <c r="Z3224" s="30">
        <f>IF(W3224="","",W3224-S3224)</f>
        <v/>
      </c>
      <c r="AA3224" s="24">
        <f>MATCH(J3224,Matches!$A:$A,0)</f>
        <v/>
      </c>
      <c r="AB3224" s="33" t="n"/>
      <c r="AC3224" s="33" t="n">
        <v>1.264001758675598</v>
      </c>
      <c r="AD3224" s="24" t="n"/>
      <c r="AE3224" s="24" t="n">
        <v>7</v>
      </c>
      <c r="AF3224" s="33" t="n"/>
      <c r="AG3224" s="33" t="n"/>
    </row>
    <row r="3225">
      <c r="A3225" s="24" t="inlineStr">
        <is>
          <t>Colchester|26</t>
        </is>
      </c>
      <c r="B3225" s="24" t="inlineStr">
        <is>
          <t>E3</t>
        </is>
      </c>
      <c r="C3225" s="24" t="inlineStr">
        <is>
          <t>League Two</t>
        </is>
      </c>
      <c r="D3225" s="24" t="inlineStr">
        <is>
          <t>Colchester</t>
        </is>
      </c>
      <c r="E3225" s="24" t="n">
        <v>26</v>
      </c>
      <c r="F3225" s="24" t="n">
        <v>7</v>
      </c>
      <c r="G3225" s="29" t="n">
        <v>46406.82291666666</v>
      </c>
      <c r="H3225" s="24" t="inlineStr">
        <is>
          <t>Chesterfield</t>
        </is>
      </c>
      <c r="I3225" s="24" t="inlineStr">
        <is>
          <t>H</t>
        </is>
      </c>
      <c r="J3225" s="24" t="inlineStr">
        <is>
          <t>E3-Colchest-Chesterf</t>
        </is>
      </c>
      <c r="K3225" s="24" t="n">
        <v>6</v>
      </c>
      <c r="L3225" s="11">
        <f>IF(INDEX(Matches!$X:$X,AA3225)=0,"",IF(I3225="H",INDEX(Matches!$H:$H,AA3225),INDEX(Matches!$I:$I,AA3225)))</f>
        <v/>
      </c>
      <c r="M3225" s="11">
        <f>IF(INDEX(Matches!$X:$X,AA3225)=0,"",IF(I3225="H",INDEX(Matches!$I:$I,AA3225),INDEX(Matches!$H:$H,AA3225)))</f>
        <v/>
      </c>
      <c r="N3225" s="11">
        <f>IF(L3225="","",IF(L3225&gt;M3225,"W",IF(L3225=M3225,"D","L")))</f>
        <v/>
      </c>
      <c r="O3225" s="11">
        <f>IF(L3225="","",IF(L3225&gt;M3225,3,IF(L3225=M3225,1,0)))</f>
        <v/>
      </c>
      <c r="P3225" s="31">
        <f>IF(I3225="H",INDEX(Matches!$L:$L,AA3225),INDEX(Matches!$N:$N,AA3225))</f>
        <v/>
      </c>
      <c r="Q3225" s="31">
        <f>INDEX(Matches!$M:$M,AA3225)</f>
        <v/>
      </c>
      <c r="R3225" s="31">
        <f>IF(I3225="H",INDEX(Matches!$N:$N,AA3225),INDEX(Matches!$L:$L,AA3225))</f>
        <v/>
      </c>
      <c r="S3225" s="33">
        <f>IF(I3225="H",INDEX(Matches!$O:$O,AA3225),INDEX(Matches!$P:$P,AA3225))</f>
        <v/>
      </c>
      <c r="T3225" s="33">
        <f>IF(INDEX(Matches!$J:$J,AA3225)="","",IF(I3225="H",INDEX(Matches!$J:$J,AA3225),INDEX(Matches!$K:$K,AA3225)))</f>
        <v/>
      </c>
      <c r="U3225" s="33">
        <f>IF(INDEX(Matches!$K:$K,AA3225)="","",IF(I3225="H",INDEX(Matches!$K:$K,AA3225),INDEX(Matches!$J:$J,AA3225)))</f>
        <v/>
      </c>
      <c r="V3225" s="30">
        <f>IF(T3225="","",T3225-U3225)</f>
        <v/>
      </c>
      <c r="W3225" s="33">
        <f>IF(I3225="H",INDEX(Matches!$T:$T,AA3225),INDEX(Matches!$U:$U,AA3225))</f>
        <v/>
      </c>
      <c r="X3225" s="11">
        <f>INDEX(Matches!$X:$X,AA3225)</f>
        <v/>
      </c>
      <c r="Y3225" s="30">
        <f>IF(O3225="","",O3225-S3225)</f>
        <v/>
      </c>
      <c r="Z3225" s="30">
        <f>IF(W3225="","",W3225-S3225)</f>
        <v/>
      </c>
      <c r="AA3225" s="24">
        <f>MATCH(J3225,Matches!$A:$A,0)</f>
        <v/>
      </c>
      <c r="AB3225" s="33" t="n"/>
      <c r="AC3225" s="33" t="n">
        <v>1.334045143943185</v>
      </c>
      <c r="AD3225" s="24" t="n"/>
      <c r="AE3225" s="24" t="n">
        <v>7</v>
      </c>
      <c r="AF3225" s="33" t="n"/>
      <c r="AG3225" s="33" t="n"/>
    </row>
    <row r="3226">
      <c r="A3226" s="24" t="inlineStr">
        <is>
          <t>Colchester|27</t>
        </is>
      </c>
      <c r="B3226" s="24" t="inlineStr">
        <is>
          <t>E3</t>
        </is>
      </c>
      <c r="C3226" s="24" t="inlineStr">
        <is>
          <t>League Two</t>
        </is>
      </c>
      <c r="D3226" s="24" t="inlineStr">
        <is>
          <t>Colchester</t>
        </is>
      </c>
      <c r="E3226" s="24" t="n">
        <v>27</v>
      </c>
      <c r="F3226" s="24" t="n">
        <v>7</v>
      </c>
      <c r="G3226" s="29" t="n">
        <v>46410.625</v>
      </c>
      <c r="H3226" s="24" t="inlineStr">
        <is>
          <t>Northampton</t>
        </is>
      </c>
      <c r="I3226" s="24" t="inlineStr">
        <is>
          <t>H</t>
        </is>
      </c>
      <c r="J3226" s="24" t="inlineStr">
        <is>
          <t>E3-Colchest-Northamp</t>
        </is>
      </c>
      <c r="K3226" s="24" t="n">
        <v>14</v>
      </c>
      <c r="L3226" s="11">
        <f>IF(INDEX(Matches!$X:$X,AA3226)=0,"",IF(I3226="H",INDEX(Matches!$H:$H,AA3226),INDEX(Matches!$I:$I,AA3226)))</f>
        <v/>
      </c>
      <c r="M3226" s="11">
        <f>IF(INDEX(Matches!$X:$X,AA3226)=0,"",IF(I3226="H",INDEX(Matches!$I:$I,AA3226),INDEX(Matches!$H:$H,AA3226)))</f>
        <v/>
      </c>
      <c r="N3226" s="11">
        <f>IF(L3226="","",IF(L3226&gt;M3226,"W",IF(L3226=M3226,"D","L")))</f>
        <v/>
      </c>
      <c r="O3226" s="11">
        <f>IF(L3226="","",IF(L3226&gt;M3226,3,IF(L3226=M3226,1,0)))</f>
        <v/>
      </c>
      <c r="P3226" s="31">
        <f>IF(I3226="H",INDEX(Matches!$L:$L,AA3226),INDEX(Matches!$N:$N,AA3226))</f>
        <v/>
      </c>
      <c r="Q3226" s="31">
        <f>INDEX(Matches!$M:$M,AA3226)</f>
        <v/>
      </c>
      <c r="R3226" s="31">
        <f>IF(I3226="H",INDEX(Matches!$N:$N,AA3226),INDEX(Matches!$L:$L,AA3226))</f>
        <v/>
      </c>
      <c r="S3226" s="33">
        <f>IF(I3226="H",INDEX(Matches!$O:$O,AA3226),INDEX(Matches!$P:$P,AA3226))</f>
        <v/>
      </c>
      <c r="T3226" s="33">
        <f>IF(INDEX(Matches!$J:$J,AA3226)="","",IF(I3226="H",INDEX(Matches!$J:$J,AA3226),INDEX(Matches!$K:$K,AA3226)))</f>
        <v/>
      </c>
      <c r="U3226" s="33">
        <f>IF(INDEX(Matches!$K:$K,AA3226)="","",IF(I3226="H",INDEX(Matches!$K:$K,AA3226),INDEX(Matches!$J:$J,AA3226)))</f>
        <v/>
      </c>
      <c r="V3226" s="30">
        <f>IF(T3226="","",T3226-U3226)</f>
        <v/>
      </c>
      <c r="W3226" s="33">
        <f>IF(I3226="H",INDEX(Matches!$T:$T,AA3226),INDEX(Matches!$U:$U,AA3226))</f>
        <v/>
      </c>
      <c r="X3226" s="11">
        <f>INDEX(Matches!$X:$X,AA3226)</f>
        <v/>
      </c>
      <c r="Y3226" s="30">
        <f>IF(O3226="","",O3226-S3226)</f>
        <v/>
      </c>
      <c r="Z3226" s="30">
        <f>IF(W3226="","",W3226-S3226)</f>
        <v/>
      </c>
      <c r="AA3226" s="24">
        <f>MATCH(J3226,Matches!$A:$A,0)</f>
        <v/>
      </c>
      <c r="AB3226" s="33" t="n"/>
      <c r="AC3226" s="33" t="n">
        <v>1.523379053337116</v>
      </c>
      <c r="AD3226" s="24" t="n"/>
      <c r="AE3226" s="24" t="n">
        <v>7</v>
      </c>
      <c r="AF3226" s="33" t="n"/>
      <c r="AG3226" s="33" t="n"/>
    </row>
    <row r="3227">
      <c r="A3227" s="24" t="inlineStr">
        <is>
          <t>Colchester|28</t>
        </is>
      </c>
      <c r="B3227" s="24" t="inlineStr">
        <is>
          <t>E3</t>
        </is>
      </c>
      <c r="C3227" s="24" t="inlineStr">
        <is>
          <t>League Two</t>
        </is>
      </c>
      <c r="D3227" s="24" t="inlineStr">
        <is>
          <t>Colchester</t>
        </is>
      </c>
      <c r="E3227" s="24" t="n">
        <v>28</v>
      </c>
      <c r="F3227" s="24" t="n">
        <v>7</v>
      </c>
      <c r="G3227" s="29" t="n">
        <v>46417.625</v>
      </c>
      <c r="H3227" s="24" t="inlineStr">
        <is>
          <t>Walsall</t>
        </is>
      </c>
      <c r="I3227" s="24" t="inlineStr">
        <is>
          <t>A</t>
        </is>
      </c>
      <c r="J3227" s="24" t="inlineStr">
        <is>
          <t>E3-Walsall-Colchest</t>
        </is>
      </c>
      <c r="K3227" s="24" t="n">
        <v>11</v>
      </c>
      <c r="L3227" s="11">
        <f>IF(INDEX(Matches!$X:$X,AA3227)=0,"",IF(I3227="H",INDEX(Matches!$H:$H,AA3227),INDEX(Matches!$I:$I,AA3227)))</f>
        <v/>
      </c>
      <c r="M3227" s="11">
        <f>IF(INDEX(Matches!$X:$X,AA3227)=0,"",IF(I3227="H",INDEX(Matches!$I:$I,AA3227),INDEX(Matches!$H:$H,AA3227)))</f>
        <v/>
      </c>
      <c r="N3227" s="11">
        <f>IF(L3227="","",IF(L3227&gt;M3227,"W",IF(L3227=M3227,"D","L")))</f>
        <v/>
      </c>
      <c r="O3227" s="11">
        <f>IF(L3227="","",IF(L3227&gt;M3227,3,IF(L3227=M3227,1,0)))</f>
        <v/>
      </c>
      <c r="P3227" s="31">
        <f>IF(I3227="H",INDEX(Matches!$L:$L,AA3227),INDEX(Matches!$N:$N,AA3227))</f>
        <v/>
      </c>
      <c r="Q3227" s="31">
        <f>INDEX(Matches!$M:$M,AA3227)</f>
        <v/>
      </c>
      <c r="R3227" s="31">
        <f>IF(I3227="H",INDEX(Matches!$N:$N,AA3227),INDEX(Matches!$L:$L,AA3227))</f>
        <v/>
      </c>
      <c r="S3227" s="33">
        <f>IF(I3227="H",INDEX(Matches!$O:$O,AA3227),INDEX(Matches!$P:$P,AA3227))</f>
        <v/>
      </c>
      <c r="T3227" s="33">
        <f>IF(INDEX(Matches!$J:$J,AA3227)="","",IF(I3227="H",INDEX(Matches!$J:$J,AA3227),INDEX(Matches!$K:$K,AA3227)))</f>
        <v/>
      </c>
      <c r="U3227" s="33">
        <f>IF(INDEX(Matches!$K:$K,AA3227)="","",IF(I3227="H",INDEX(Matches!$K:$K,AA3227),INDEX(Matches!$J:$J,AA3227)))</f>
        <v/>
      </c>
      <c r="V3227" s="30">
        <f>IF(T3227="","",T3227-U3227)</f>
        <v/>
      </c>
      <c r="W3227" s="33">
        <f>IF(I3227="H",INDEX(Matches!$T:$T,AA3227),INDEX(Matches!$U:$U,AA3227))</f>
        <v/>
      </c>
      <c r="X3227" s="11">
        <f>INDEX(Matches!$X:$X,AA3227)</f>
        <v/>
      </c>
      <c r="Y3227" s="30">
        <f>IF(O3227="","",O3227-S3227)</f>
        <v/>
      </c>
      <c r="Z3227" s="30">
        <f>IF(W3227="","",W3227-S3227)</f>
        <v/>
      </c>
      <c r="AA3227" s="24">
        <f>MATCH(J3227,Matches!$A:$A,0)</f>
        <v/>
      </c>
      <c r="AB3227" s="33" t="n"/>
      <c r="AC3227" s="33" t="n">
        <v>1.155387323816805</v>
      </c>
      <c r="AD3227" s="24" t="n"/>
      <c r="AE3227" s="24" t="n">
        <v>7</v>
      </c>
      <c r="AF3227" s="33" t="n"/>
      <c r="AG3227" s="33" t="n"/>
    </row>
    <row r="3228">
      <c r="A3228" s="24" t="inlineStr">
        <is>
          <t>Colchester|29</t>
        </is>
      </c>
      <c r="B3228" s="24" t="inlineStr">
        <is>
          <t>E3</t>
        </is>
      </c>
      <c r="C3228" s="24" t="inlineStr">
        <is>
          <t>League Two</t>
        </is>
      </c>
      <c r="D3228" s="24" t="inlineStr">
        <is>
          <t>Colchester</t>
        </is>
      </c>
      <c r="E3228" s="24" t="n">
        <v>29</v>
      </c>
      <c r="F3228" s="24" t="n">
        <v>8</v>
      </c>
      <c r="G3228" s="29" t="n">
        <v>46424.625</v>
      </c>
      <c r="H3228" s="24" t="inlineStr">
        <is>
          <t>Rochdale</t>
        </is>
      </c>
      <c r="I3228" s="24" t="inlineStr">
        <is>
          <t>A</t>
        </is>
      </c>
      <c r="J3228" s="24" t="inlineStr">
        <is>
          <t>E3-Rochdale-Colchest</t>
        </is>
      </c>
      <c r="K3228" s="24" t="n">
        <v>16</v>
      </c>
      <c r="L3228" s="11">
        <f>IF(INDEX(Matches!$X:$X,AA3228)=0,"",IF(I3228="H",INDEX(Matches!$H:$H,AA3228),INDEX(Matches!$I:$I,AA3228)))</f>
        <v/>
      </c>
      <c r="M3228" s="11">
        <f>IF(INDEX(Matches!$X:$X,AA3228)=0,"",IF(I3228="H",INDEX(Matches!$I:$I,AA3228),INDEX(Matches!$H:$H,AA3228)))</f>
        <v/>
      </c>
      <c r="N3228" s="11">
        <f>IF(L3228="","",IF(L3228&gt;M3228,"W",IF(L3228=M3228,"D","L")))</f>
        <v/>
      </c>
      <c r="O3228" s="11">
        <f>IF(L3228="","",IF(L3228&gt;M3228,3,IF(L3228=M3228,1,0)))</f>
        <v/>
      </c>
      <c r="P3228" s="31">
        <f>IF(I3228="H",INDEX(Matches!$L:$L,AA3228),INDEX(Matches!$N:$N,AA3228))</f>
        <v/>
      </c>
      <c r="Q3228" s="31">
        <f>INDEX(Matches!$M:$M,AA3228)</f>
        <v/>
      </c>
      <c r="R3228" s="31">
        <f>IF(I3228="H",INDEX(Matches!$N:$N,AA3228),INDEX(Matches!$L:$L,AA3228))</f>
        <v/>
      </c>
      <c r="S3228" s="33">
        <f>IF(I3228="H",INDEX(Matches!$O:$O,AA3228),INDEX(Matches!$P:$P,AA3228))</f>
        <v/>
      </c>
      <c r="T3228" s="33">
        <f>IF(INDEX(Matches!$J:$J,AA3228)="","",IF(I3228="H",INDEX(Matches!$J:$J,AA3228),INDEX(Matches!$K:$K,AA3228)))</f>
        <v/>
      </c>
      <c r="U3228" s="33">
        <f>IF(INDEX(Matches!$K:$K,AA3228)="","",IF(I3228="H",INDEX(Matches!$K:$K,AA3228),INDEX(Matches!$J:$J,AA3228)))</f>
        <v/>
      </c>
      <c r="V3228" s="30">
        <f>IF(T3228="","",T3228-U3228)</f>
        <v/>
      </c>
      <c r="W3228" s="33">
        <f>IF(I3228="H",INDEX(Matches!$T:$T,AA3228),INDEX(Matches!$U:$U,AA3228))</f>
        <v/>
      </c>
      <c r="X3228" s="11">
        <f>INDEX(Matches!$X:$X,AA3228)</f>
        <v/>
      </c>
      <c r="Y3228" s="30">
        <f>IF(O3228="","",O3228-S3228)</f>
        <v/>
      </c>
      <c r="Z3228" s="30">
        <f>IF(W3228="","",W3228-S3228)</f>
        <v/>
      </c>
      <c r="AA3228" s="24">
        <f>MATCH(J3228,Matches!$A:$A,0)</f>
        <v/>
      </c>
      <c r="AB3228" s="33" t="n"/>
      <c r="AC3228" s="33" t="n">
        <v>1.294397199060895</v>
      </c>
      <c r="AD3228" s="24" t="n"/>
      <c r="AE3228" s="24" t="n">
        <v>8</v>
      </c>
      <c r="AF3228" s="33" t="n"/>
      <c r="AG3228" s="33" t="n"/>
    </row>
    <row r="3229">
      <c r="A3229" s="24" t="inlineStr">
        <is>
          <t>Colchester|30</t>
        </is>
      </c>
      <c r="B3229" s="24" t="inlineStr">
        <is>
          <t>E3</t>
        </is>
      </c>
      <c r="C3229" s="24" t="inlineStr">
        <is>
          <t>League Two</t>
        </is>
      </c>
      <c r="D3229" s="24" t="inlineStr">
        <is>
          <t>Colchester</t>
        </is>
      </c>
      <c r="E3229" s="24" t="n">
        <v>30</v>
      </c>
      <c r="F3229" s="24" t="n">
        <v>8</v>
      </c>
      <c r="G3229" s="29" t="n">
        <v>46427.82291666666</v>
      </c>
      <c r="H3229" s="24" t="inlineStr">
        <is>
          <t>Bristol Rovers</t>
        </is>
      </c>
      <c r="I3229" s="24" t="inlineStr">
        <is>
          <t>H</t>
        </is>
      </c>
      <c r="J3229" s="24" t="inlineStr">
        <is>
          <t>E3-Colchest-BristolR</t>
        </is>
      </c>
      <c r="K3229" s="24" t="n">
        <v>2</v>
      </c>
      <c r="L3229" s="11">
        <f>IF(INDEX(Matches!$X:$X,AA3229)=0,"",IF(I3229="H",INDEX(Matches!$H:$H,AA3229),INDEX(Matches!$I:$I,AA3229)))</f>
        <v/>
      </c>
      <c r="M3229" s="11">
        <f>IF(INDEX(Matches!$X:$X,AA3229)=0,"",IF(I3229="H",INDEX(Matches!$I:$I,AA3229),INDEX(Matches!$H:$H,AA3229)))</f>
        <v/>
      </c>
      <c r="N3229" s="11">
        <f>IF(L3229="","",IF(L3229&gt;M3229,"W",IF(L3229=M3229,"D","L")))</f>
        <v/>
      </c>
      <c r="O3229" s="11">
        <f>IF(L3229="","",IF(L3229&gt;M3229,3,IF(L3229=M3229,1,0)))</f>
        <v/>
      </c>
      <c r="P3229" s="31">
        <f>IF(I3229="H",INDEX(Matches!$L:$L,AA3229),INDEX(Matches!$N:$N,AA3229))</f>
        <v/>
      </c>
      <c r="Q3229" s="31">
        <f>INDEX(Matches!$M:$M,AA3229)</f>
        <v/>
      </c>
      <c r="R3229" s="31">
        <f>IF(I3229="H",INDEX(Matches!$N:$N,AA3229),INDEX(Matches!$L:$L,AA3229))</f>
        <v/>
      </c>
      <c r="S3229" s="33">
        <f>IF(I3229="H",INDEX(Matches!$O:$O,AA3229),INDEX(Matches!$P:$P,AA3229))</f>
        <v/>
      </c>
      <c r="T3229" s="33">
        <f>IF(INDEX(Matches!$J:$J,AA3229)="","",IF(I3229="H",INDEX(Matches!$J:$J,AA3229),INDEX(Matches!$K:$K,AA3229)))</f>
        <v/>
      </c>
      <c r="U3229" s="33">
        <f>IF(INDEX(Matches!$K:$K,AA3229)="","",IF(I3229="H",INDEX(Matches!$K:$K,AA3229),INDEX(Matches!$J:$J,AA3229)))</f>
        <v/>
      </c>
      <c r="V3229" s="30">
        <f>IF(T3229="","",T3229-U3229)</f>
        <v/>
      </c>
      <c r="W3229" s="33">
        <f>IF(I3229="H",INDEX(Matches!$T:$T,AA3229),INDEX(Matches!$U:$U,AA3229))</f>
        <v/>
      </c>
      <c r="X3229" s="11">
        <f>INDEX(Matches!$X:$X,AA3229)</f>
        <v/>
      </c>
      <c r="Y3229" s="30">
        <f>IF(O3229="","",O3229-S3229)</f>
        <v/>
      </c>
      <c r="Z3229" s="30">
        <f>IF(W3229="","",W3229-S3229)</f>
        <v/>
      </c>
      <c r="AA3229" s="24">
        <f>MATCH(J3229,Matches!$A:$A,0)</f>
        <v/>
      </c>
      <c r="AB3229" s="33" t="n"/>
      <c r="AC3229" s="33" t="n">
        <v>1.317100849697631</v>
      </c>
      <c r="AD3229" s="24" t="n"/>
      <c r="AE3229" s="24" t="n">
        <v>8</v>
      </c>
      <c r="AF3229" s="33" t="n"/>
      <c r="AG3229" s="33" t="n"/>
    </row>
    <row r="3230">
      <c r="A3230" s="24" t="inlineStr">
        <is>
          <t>Colchester|31</t>
        </is>
      </c>
      <c r="B3230" s="24" t="inlineStr">
        <is>
          <t>E3</t>
        </is>
      </c>
      <c r="C3230" s="24" t="inlineStr">
        <is>
          <t>League Two</t>
        </is>
      </c>
      <c r="D3230" s="24" t="inlineStr">
        <is>
          <t>Colchester</t>
        </is>
      </c>
      <c r="E3230" s="24" t="n">
        <v>31</v>
      </c>
      <c r="F3230" s="24" t="n">
        <v>8</v>
      </c>
      <c r="G3230" s="29" t="n">
        <v>46431.625</v>
      </c>
      <c r="H3230" s="24" t="inlineStr">
        <is>
          <t>Swindon</t>
        </is>
      </c>
      <c r="I3230" s="24" t="inlineStr">
        <is>
          <t>H</t>
        </is>
      </c>
      <c r="J3230" s="24" t="inlineStr">
        <is>
          <t>E3-Colchest-Swindon</t>
        </is>
      </c>
      <c r="K3230" s="24" t="n">
        <v>10</v>
      </c>
      <c r="L3230" s="11">
        <f>IF(INDEX(Matches!$X:$X,AA3230)=0,"",IF(I3230="H",INDEX(Matches!$H:$H,AA3230),INDEX(Matches!$I:$I,AA3230)))</f>
        <v/>
      </c>
      <c r="M3230" s="11">
        <f>IF(INDEX(Matches!$X:$X,AA3230)=0,"",IF(I3230="H",INDEX(Matches!$I:$I,AA3230),INDEX(Matches!$H:$H,AA3230)))</f>
        <v/>
      </c>
      <c r="N3230" s="11">
        <f>IF(L3230="","",IF(L3230&gt;M3230,"W",IF(L3230=M3230,"D","L")))</f>
        <v/>
      </c>
      <c r="O3230" s="11">
        <f>IF(L3230="","",IF(L3230&gt;M3230,3,IF(L3230=M3230,1,0)))</f>
        <v/>
      </c>
      <c r="P3230" s="31">
        <f>IF(I3230="H",INDEX(Matches!$L:$L,AA3230),INDEX(Matches!$N:$N,AA3230))</f>
        <v/>
      </c>
      <c r="Q3230" s="31">
        <f>INDEX(Matches!$M:$M,AA3230)</f>
        <v/>
      </c>
      <c r="R3230" s="31">
        <f>IF(I3230="H",INDEX(Matches!$N:$N,AA3230),INDEX(Matches!$L:$L,AA3230))</f>
        <v/>
      </c>
      <c r="S3230" s="33">
        <f>IF(I3230="H",INDEX(Matches!$O:$O,AA3230),INDEX(Matches!$P:$P,AA3230))</f>
        <v/>
      </c>
      <c r="T3230" s="33">
        <f>IF(INDEX(Matches!$J:$J,AA3230)="","",IF(I3230="H",INDEX(Matches!$J:$J,AA3230),INDEX(Matches!$K:$K,AA3230)))</f>
        <v/>
      </c>
      <c r="U3230" s="33">
        <f>IF(INDEX(Matches!$K:$K,AA3230)="","",IF(I3230="H",INDEX(Matches!$K:$K,AA3230),INDEX(Matches!$J:$J,AA3230)))</f>
        <v/>
      </c>
      <c r="V3230" s="30">
        <f>IF(T3230="","",T3230-U3230)</f>
        <v/>
      </c>
      <c r="W3230" s="33">
        <f>IF(I3230="H",INDEX(Matches!$T:$T,AA3230),INDEX(Matches!$U:$U,AA3230))</f>
        <v/>
      </c>
      <c r="X3230" s="11">
        <f>INDEX(Matches!$X:$X,AA3230)</f>
        <v/>
      </c>
      <c r="Y3230" s="30">
        <f>IF(O3230="","",O3230-S3230)</f>
        <v/>
      </c>
      <c r="Z3230" s="30">
        <f>IF(W3230="","",W3230-S3230)</f>
        <v/>
      </c>
      <c r="AA3230" s="24">
        <f>MATCH(J3230,Matches!$A:$A,0)</f>
        <v/>
      </c>
      <c r="AB3230" s="33" t="n"/>
      <c r="AC3230" s="33" t="n">
        <v>1.544342291482423</v>
      </c>
      <c r="AD3230" s="24" t="n"/>
      <c r="AE3230" s="24" t="n">
        <v>8</v>
      </c>
      <c r="AF3230" s="33" t="n"/>
      <c r="AG3230" s="33" t="n"/>
    </row>
    <row r="3231">
      <c r="A3231" s="24" t="inlineStr">
        <is>
          <t>Colchester|32</t>
        </is>
      </c>
      <c r="B3231" s="24" t="inlineStr">
        <is>
          <t>E3</t>
        </is>
      </c>
      <c r="C3231" s="24" t="inlineStr">
        <is>
          <t>League Two</t>
        </is>
      </c>
      <c r="D3231" s="24" t="inlineStr">
        <is>
          <t>Colchester</t>
        </is>
      </c>
      <c r="E3231" s="24" t="n">
        <v>32</v>
      </c>
      <c r="F3231" s="24" t="n">
        <v>8</v>
      </c>
      <c r="G3231" s="29" t="n">
        <v>46438.625</v>
      </c>
      <c r="H3231" s="24" t="inlineStr">
        <is>
          <t>Crewe</t>
        </is>
      </c>
      <c r="I3231" s="24" t="inlineStr">
        <is>
          <t>A</t>
        </is>
      </c>
      <c r="J3231" s="24" t="inlineStr">
        <is>
          <t>E3-Crewe-Colchest</t>
        </is>
      </c>
      <c r="K3231" s="24" t="n">
        <v>15</v>
      </c>
      <c r="L3231" s="11">
        <f>IF(INDEX(Matches!$X:$X,AA3231)=0,"",IF(I3231="H",INDEX(Matches!$H:$H,AA3231),INDEX(Matches!$I:$I,AA3231)))</f>
        <v/>
      </c>
      <c r="M3231" s="11">
        <f>IF(INDEX(Matches!$X:$X,AA3231)=0,"",IF(I3231="H",INDEX(Matches!$I:$I,AA3231),INDEX(Matches!$H:$H,AA3231)))</f>
        <v/>
      </c>
      <c r="N3231" s="11">
        <f>IF(L3231="","",IF(L3231&gt;M3231,"W",IF(L3231=M3231,"D","L")))</f>
        <v/>
      </c>
      <c r="O3231" s="11">
        <f>IF(L3231="","",IF(L3231&gt;M3231,3,IF(L3231=M3231,1,0)))</f>
        <v/>
      </c>
      <c r="P3231" s="31">
        <f>IF(I3231="H",INDEX(Matches!$L:$L,AA3231),INDEX(Matches!$N:$N,AA3231))</f>
        <v/>
      </c>
      <c r="Q3231" s="31">
        <f>INDEX(Matches!$M:$M,AA3231)</f>
        <v/>
      </c>
      <c r="R3231" s="31">
        <f>IF(I3231="H",INDEX(Matches!$N:$N,AA3231),INDEX(Matches!$L:$L,AA3231))</f>
        <v/>
      </c>
      <c r="S3231" s="33">
        <f>IF(I3231="H",INDEX(Matches!$O:$O,AA3231),INDEX(Matches!$P:$P,AA3231))</f>
        <v/>
      </c>
      <c r="T3231" s="33">
        <f>IF(INDEX(Matches!$J:$J,AA3231)="","",IF(I3231="H",INDEX(Matches!$J:$J,AA3231),INDEX(Matches!$K:$K,AA3231)))</f>
        <v/>
      </c>
      <c r="U3231" s="33">
        <f>IF(INDEX(Matches!$K:$K,AA3231)="","",IF(I3231="H",INDEX(Matches!$K:$K,AA3231),INDEX(Matches!$J:$J,AA3231)))</f>
        <v/>
      </c>
      <c r="V3231" s="30">
        <f>IF(T3231="","",T3231-U3231)</f>
        <v/>
      </c>
      <c r="W3231" s="33">
        <f>IF(I3231="H",INDEX(Matches!$T:$T,AA3231),INDEX(Matches!$U:$U,AA3231))</f>
        <v/>
      </c>
      <c r="X3231" s="11">
        <f>INDEX(Matches!$X:$X,AA3231)</f>
        <v/>
      </c>
      <c r="Y3231" s="30">
        <f>IF(O3231="","",O3231-S3231)</f>
        <v/>
      </c>
      <c r="Z3231" s="30">
        <f>IF(W3231="","",W3231-S3231)</f>
        <v/>
      </c>
      <c r="AA3231" s="24">
        <f>MATCH(J3231,Matches!$A:$A,0)</f>
        <v/>
      </c>
      <c r="AB3231" s="33" t="n"/>
      <c r="AC3231" s="33" t="n">
        <v>1.187768424195397</v>
      </c>
      <c r="AD3231" s="24" t="n"/>
      <c r="AE3231" s="24" t="n">
        <v>8</v>
      </c>
      <c r="AF3231" s="33" t="n"/>
      <c r="AG3231" s="33" t="n"/>
    </row>
    <row r="3232">
      <c r="A3232" s="24" t="inlineStr">
        <is>
          <t>Colchester|33</t>
        </is>
      </c>
      <c r="B3232" s="24" t="inlineStr">
        <is>
          <t>E3</t>
        </is>
      </c>
      <c r="C3232" s="24" t="inlineStr">
        <is>
          <t>League Two</t>
        </is>
      </c>
      <c r="D3232" s="24" t="inlineStr">
        <is>
          <t>Colchester</t>
        </is>
      </c>
      <c r="E3232" s="24" t="n">
        <v>33</v>
      </c>
      <c r="F3232" s="24" t="n">
        <v>9</v>
      </c>
      <c r="G3232" s="29" t="n">
        <v>46445.625</v>
      </c>
      <c r="H3232" s="24" t="inlineStr">
        <is>
          <t>Gillingham</t>
        </is>
      </c>
      <c r="I3232" s="24" t="inlineStr">
        <is>
          <t>A</t>
        </is>
      </c>
      <c r="J3232" s="24" t="inlineStr">
        <is>
          <t>E3-Gillingh-Colchest</t>
        </is>
      </c>
      <c r="K3232" s="24" t="n">
        <v>12</v>
      </c>
      <c r="L3232" s="11">
        <f>IF(INDEX(Matches!$X:$X,AA3232)=0,"",IF(I3232="H",INDEX(Matches!$H:$H,AA3232),INDEX(Matches!$I:$I,AA3232)))</f>
        <v/>
      </c>
      <c r="M3232" s="11">
        <f>IF(INDEX(Matches!$X:$X,AA3232)=0,"",IF(I3232="H",INDEX(Matches!$I:$I,AA3232),INDEX(Matches!$H:$H,AA3232)))</f>
        <v/>
      </c>
      <c r="N3232" s="11">
        <f>IF(L3232="","",IF(L3232&gt;M3232,"W",IF(L3232=M3232,"D","L")))</f>
        <v/>
      </c>
      <c r="O3232" s="11">
        <f>IF(L3232="","",IF(L3232&gt;M3232,3,IF(L3232=M3232,1,0)))</f>
        <v/>
      </c>
      <c r="P3232" s="31">
        <f>IF(I3232="H",INDEX(Matches!$L:$L,AA3232),INDEX(Matches!$N:$N,AA3232))</f>
        <v/>
      </c>
      <c r="Q3232" s="31">
        <f>INDEX(Matches!$M:$M,AA3232)</f>
        <v/>
      </c>
      <c r="R3232" s="31">
        <f>IF(I3232="H",INDEX(Matches!$N:$N,AA3232),INDEX(Matches!$L:$L,AA3232))</f>
        <v/>
      </c>
      <c r="S3232" s="33">
        <f>IF(I3232="H",INDEX(Matches!$O:$O,AA3232),INDEX(Matches!$P:$P,AA3232))</f>
        <v/>
      </c>
      <c r="T3232" s="33">
        <f>IF(INDEX(Matches!$J:$J,AA3232)="","",IF(I3232="H",INDEX(Matches!$J:$J,AA3232),INDEX(Matches!$K:$K,AA3232)))</f>
        <v/>
      </c>
      <c r="U3232" s="33">
        <f>IF(INDEX(Matches!$K:$K,AA3232)="","",IF(I3232="H",INDEX(Matches!$K:$K,AA3232),INDEX(Matches!$J:$J,AA3232)))</f>
        <v/>
      </c>
      <c r="V3232" s="30">
        <f>IF(T3232="","",T3232-U3232)</f>
        <v/>
      </c>
      <c r="W3232" s="33">
        <f>IF(I3232="H",INDEX(Matches!$T:$T,AA3232),INDEX(Matches!$U:$U,AA3232))</f>
        <v/>
      </c>
      <c r="X3232" s="11">
        <f>INDEX(Matches!$X:$X,AA3232)</f>
        <v/>
      </c>
      <c r="Y3232" s="30">
        <f>IF(O3232="","",O3232-S3232)</f>
        <v/>
      </c>
      <c r="Z3232" s="30">
        <f>IF(W3232="","",W3232-S3232)</f>
        <v/>
      </c>
      <c r="AA3232" s="24">
        <f>MATCH(J3232,Matches!$A:$A,0)</f>
        <v/>
      </c>
      <c r="AB3232" s="33" t="n"/>
      <c r="AC3232" s="33" t="n">
        <v>1.192101750848106</v>
      </c>
      <c r="AD3232" s="24" t="n"/>
      <c r="AE3232" s="24" t="n">
        <v>9</v>
      </c>
      <c r="AF3232" s="33" t="n"/>
      <c r="AG3232" s="33" t="n"/>
    </row>
    <row r="3233">
      <c r="A3233" s="24" t="inlineStr">
        <is>
          <t>Colchester|34</t>
        </is>
      </c>
      <c r="B3233" s="24" t="inlineStr">
        <is>
          <t>E3</t>
        </is>
      </c>
      <c r="C3233" s="24" t="inlineStr">
        <is>
          <t>League Two</t>
        </is>
      </c>
      <c r="D3233" s="24" t="inlineStr">
        <is>
          <t>Colchester</t>
        </is>
      </c>
      <c r="E3233" s="24" t="n">
        <v>34</v>
      </c>
      <c r="F3233" s="24" t="n">
        <v>9</v>
      </c>
      <c r="G3233" s="29" t="n">
        <v>46452.625</v>
      </c>
      <c r="H3233" s="24" t="inlineStr">
        <is>
          <t>Accrington</t>
        </is>
      </c>
      <c r="I3233" s="24" t="inlineStr">
        <is>
          <t>H</t>
        </is>
      </c>
      <c r="J3233" s="24" t="inlineStr">
        <is>
          <t>E3-Colchest-Accringt</t>
        </is>
      </c>
      <c r="K3233" s="24" t="n">
        <v>23</v>
      </c>
      <c r="L3233" s="11">
        <f>IF(INDEX(Matches!$X:$X,AA3233)=0,"",IF(I3233="H",INDEX(Matches!$H:$H,AA3233),INDEX(Matches!$I:$I,AA3233)))</f>
        <v/>
      </c>
      <c r="M3233" s="11">
        <f>IF(INDEX(Matches!$X:$X,AA3233)=0,"",IF(I3233="H",INDEX(Matches!$I:$I,AA3233),INDEX(Matches!$H:$H,AA3233)))</f>
        <v/>
      </c>
      <c r="N3233" s="11">
        <f>IF(L3233="","",IF(L3233&gt;M3233,"W",IF(L3233=M3233,"D","L")))</f>
        <v/>
      </c>
      <c r="O3233" s="11">
        <f>IF(L3233="","",IF(L3233&gt;M3233,3,IF(L3233=M3233,1,0)))</f>
        <v/>
      </c>
      <c r="P3233" s="31">
        <f>IF(I3233="H",INDEX(Matches!$L:$L,AA3233),INDEX(Matches!$N:$N,AA3233))</f>
        <v/>
      </c>
      <c r="Q3233" s="31">
        <f>INDEX(Matches!$M:$M,AA3233)</f>
        <v/>
      </c>
      <c r="R3233" s="31">
        <f>IF(I3233="H",INDEX(Matches!$N:$N,AA3233),INDEX(Matches!$L:$L,AA3233))</f>
        <v/>
      </c>
      <c r="S3233" s="33">
        <f>IF(I3233="H",INDEX(Matches!$O:$O,AA3233),INDEX(Matches!$P:$P,AA3233))</f>
        <v/>
      </c>
      <c r="T3233" s="33">
        <f>IF(INDEX(Matches!$J:$J,AA3233)="","",IF(I3233="H",INDEX(Matches!$J:$J,AA3233),INDEX(Matches!$K:$K,AA3233)))</f>
        <v/>
      </c>
      <c r="U3233" s="33">
        <f>IF(INDEX(Matches!$K:$K,AA3233)="","",IF(I3233="H",INDEX(Matches!$K:$K,AA3233),INDEX(Matches!$J:$J,AA3233)))</f>
        <v/>
      </c>
      <c r="V3233" s="30">
        <f>IF(T3233="","",T3233-U3233)</f>
        <v/>
      </c>
      <c r="W3233" s="33">
        <f>IF(I3233="H",INDEX(Matches!$T:$T,AA3233),INDEX(Matches!$U:$U,AA3233))</f>
        <v/>
      </c>
      <c r="X3233" s="11">
        <f>INDEX(Matches!$X:$X,AA3233)</f>
        <v/>
      </c>
      <c r="Y3233" s="30">
        <f>IF(O3233="","",O3233-S3233)</f>
        <v/>
      </c>
      <c r="Z3233" s="30">
        <f>IF(W3233="","",W3233-S3233)</f>
        <v/>
      </c>
      <c r="AA3233" s="24">
        <f>MATCH(J3233,Matches!$A:$A,0)</f>
        <v/>
      </c>
      <c r="AB3233" s="33" t="n"/>
      <c r="AC3233" s="33" t="n">
        <v>1.653629472440308</v>
      </c>
      <c r="AD3233" s="24" t="n"/>
      <c r="AE3233" s="24" t="n">
        <v>9</v>
      </c>
      <c r="AF3233" s="33" t="n"/>
      <c r="AG3233" s="33" t="n"/>
    </row>
    <row r="3234">
      <c r="A3234" s="24" t="inlineStr">
        <is>
          <t>Colchester|35</t>
        </is>
      </c>
      <c r="B3234" s="24" t="inlineStr">
        <is>
          <t>E3</t>
        </is>
      </c>
      <c r="C3234" s="24" t="inlineStr">
        <is>
          <t>League Two</t>
        </is>
      </c>
      <c r="D3234" s="24" t="inlineStr">
        <is>
          <t>Colchester</t>
        </is>
      </c>
      <c r="E3234" s="24" t="n">
        <v>35</v>
      </c>
      <c r="F3234" s="24" t="n">
        <v>9</v>
      </c>
      <c r="G3234" s="29" t="n">
        <v>46459.625</v>
      </c>
      <c r="H3234" s="24" t="inlineStr">
        <is>
          <t>Oldham</t>
        </is>
      </c>
      <c r="I3234" s="24" t="inlineStr">
        <is>
          <t>A</t>
        </is>
      </c>
      <c r="J3234" s="24" t="inlineStr">
        <is>
          <t>E3-Oldham-Colchest</t>
        </is>
      </c>
      <c r="K3234" s="24" t="n">
        <v>8</v>
      </c>
      <c r="L3234" s="11">
        <f>IF(INDEX(Matches!$X:$X,AA3234)=0,"",IF(I3234="H",INDEX(Matches!$H:$H,AA3234),INDEX(Matches!$I:$I,AA3234)))</f>
        <v/>
      </c>
      <c r="M3234" s="11">
        <f>IF(INDEX(Matches!$X:$X,AA3234)=0,"",IF(I3234="H",INDEX(Matches!$I:$I,AA3234),INDEX(Matches!$H:$H,AA3234)))</f>
        <v/>
      </c>
      <c r="N3234" s="11">
        <f>IF(L3234="","",IF(L3234&gt;M3234,"W",IF(L3234=M3234,"D","L")))</f>
        <v/>
      </c>
      <c r="O3234" s="11">
        <f>IF(L3234="","",IF(L3234&gt;M3234,3,IF(L3234=M3234,1,0)))</f>
        <v/>
      </c>
      <c r="P3234" s="31">
        <f>IF(I3234="H",INDEX(Matches!$L:$L,AA3234),INDEX(Matches!$N:$N,AA3234))</f>
        <v/>
      </c>
      <c r="Q3234" s="31">
        <f>INDEX(Matches!$M:$M,AA3234)</f>
        <v/>
      </c>
      <c r="R3234" s="31">
        <f>IF(I3234="H",INDEX(Matches!$N:$N,AA3234),INDEX(Matches!$L:$L,AA3234))</f>
        <v/>
      </c>
      <c r="S3234" s="33">
        <f>IF(I3234="H",INDEX(Matches!$O:$O,AA3234),INDEX(Matches!$P:$P,AA3234))</f>
        <v/>
      </c>
      <c r="T3234" s="33">
        <f>IF(INDEX(Matches!$J:$J,AA3234)="","",IF(I3234="H",INDEX(Matches!$J:$J,AA3234),INDEX(Matches!$K:$K,AA3234)))</f>
        <v/>
      </c>
      <c r="U3234" s="33">
        <f>IF(INDEX(Matches!$K:$K,AA3234)="","",IF(I3234="H",INDEX(Matches!$K:$K,AA3234),INDEX(Matches!$J:$J,AA3234)))</f>
        <v/>
      </c>
      <c r="V3234" s="30">
        <f>IF(T3234="","",T3234-U3234)</f>
        <v/>
      </c>
      <c r="W3234" s="33">
        <f>IF(I3234="H",INDEX(Matches!$T:$T,AA3234),INDEX(Matches!$U:$U,AA3234))</f>
        <v/>
      </c>
      <c r="X3234" s="11">
        <f>INDEX(Matches!$X:$X,AA3234)</f>
        <v/>
      </c>
      <c r="Y3234" s="30">
        <f>IF(O3234="","",O3234-S3234)</f>
        <v/>
      </c>
      <c r="Z3234" s="30">
        <f>IF(W3234="","",W3234-S3234)</f>
        <v/>
      </c>
      <c r="AA3234" s="24">
        <f>MATCH(J3234,Matches!$A:$A,0)</f>
        <v/>
      </c>
      <c r="AB3234" s="33" t="n"/>
      <c r="AC3234" s="33" t="n">
        <v>1.132620340160245</v>
      </c>
      <c r="AD3234" s="24" t="n"/>
      <c r="AE3234" s="24" t="n">
        <v>9</v>
      </c>
      <c r="AF3234" s="33" t="n"/>
      <c r="AG3234" s="33" t="n"/>
    </row>
    <row r="3235">
      <c r="A3235" s="24" t="inlineStr">
        <is>
          <t>Colchester|36</t>
        </is>
      </c>
      <c r="B3235" s="24" t="inlineStr">
        <is>
          <t>E3</t>
        </is>
      </c>
      <c r="C3235" s="24" t="inlineStr">
        <is>
          <t>League Two</t>
        </is>
      </c>
      <c r="D3235" s="24" t="inlineStr">
        <is>
          <t>Colchester</t>
        </is>
      </c>
      <c r="E3235" s="24" t="n">
        <v>36</v>
      </c>
      <c r="F3235" s="24" t="n">
        <v>9</v>
      </c>
      <c r="G3235" s="29" t="n">
        <v>46466.625</v>
      </c>
      <c r="H3235" s="24" t="inlineStr">
        <is>
          <t>Tranmere</t>
        </is>
      </c>
      <c r="I3235" s="24" t="inlineStr">
        <is>
          <t>H</t>
        </is>
      </c>
      <c r="J3235" s="24" t="inlineStr">
        <is>
          <t>E3-Colchest-Tranmere</t>
        </is>
      </c>
      <c r="K3235" s="24" t="n">
        <v>19</v>
      </c>
      <c r="L3235" s="11">
        <f>IF(INDEX(Matches!$X:$X,AA3235)=0,"",IF(I3235="H",INDEX(Matches!$H:$H,AA3235),INDEX(Matches!$I:$I,AA3235)))</f>
        <v/>
      </c>
      <c r="M3235" s="11">
        <f>IF(INDEX(Matches!$X:$X,AA3235)=0,"",IF(I3235="H",INDEX(Matches!$I:$I,AA3235),INDEX(Matches!$H:$H,AA3235)))</f>
        <v/>
      </c>
      <c r="N3235" s="11">
        <f>IF(L3235="","",IF(L3235&gt;M3235,"W",IF(L3235=M3235,"D","L")))</f>
        <v/>
      </c>
      <c r="O3235" s="11">
        <f>IF(L3235="","",IF(L3235&gt;M3235,3,IF(L3235=M3235,1,0)))</f>
        <v/>
      </c>
      <c r="P3235" s="31">
        <f>IF(I3235="H",INDEX(Matches!$L:$L,AA3235),INDEX(Matches!$N:$N,AA3235))</f>
        <v/>
      </c>
      <c r="Q3235" s="31">
        <f>INDEX(Matches!$M:$M,AA3235)</f>
        <v/>
      </c>
      <c r="R3235" s="31">
        <f>IF(I3235="H",INDEX(Matches!$N:$N,AA3235),INDEX(Matches!$L:$L,AA3235))</f>
        <v/>
      </c>
      <c r="S3235" s="33">
        <f>IF(I3235="H",INDEX(Matches!$O:$O,AA3235),INDEX(Matches!$P:$P,AA3235))</f>
        <v/>
      </c>
      <c r="T3235" s="33">
        <f>IF(INDEX(Matches!$J:$J,AA3235)="","",IF(I3235="H",INDEX(Matches!$J:$J,AA3235),INDEX(Matches!$K:$K,AA3235)))</f>
        <v/>
      </c>
      <c r="U3235" s="33">
        <f>IF(INDEX(Matches!$K:$K,AA3235)="","",IF(I3235="H",INDEX(Matches!$K:$K,AA3235),INDEX(Matches!$J:$J,AA3235)))</f>
        <v/>
      </c>
      <c r="V3235" s="30">
        <f>IF(T3235="","",T3235-U3235)</f>
        <v/>
      </c>
      <c r="W3235" s="33">
        <f>IF(I3235="H",INDEX(Matches!$T:$T,AA3235),INDEX(Matches!$U:$U,AA3235))</f>
        <v/>
      </c>
      <c r="X3235" s="11">
        <f>INDEX(Matches!$X:$X,AA3235)</f>
        <v/>
      </c>
      <c r="Y3235" s="30">
        <f>IF(O3235="","",O3235-S3235)</f>
        <v/>
      </c>
      <c r="Z3235" s="30">
        <f>IF(W3235="","",W3235-S3235)</f>
        <v/>
      </c>
      <c r="AA3235" s="24">
        <f>MATCH(J3235,Matches!$A:$A,0)</f>
        <v/>
      </c>
      <c r="AB3235" s="33" t="n"/>
      <c r="AC3235" s="33" t="n">
        <v>1.626443556860209</v>
      </c>
      <c r="AD3235" s="24" t="n"/>
      <c r="AE3235" s="24" t="n">
        <v>9</v>
      </c>
      <c r="AF3235" s="33" t="n"/>
      <c r="AG3235" s="33" t="n"/>
    </row>
    <row r="3236">
      <c r="A3236" s="24" t="inlineStr">
        <is>
          <t>Colchester|37</t>
        </is>
      </c>
      <c r="B3236" s="24" t="inlineStr">
        <is>
          <t>E3</t>
        </is>
      </c>
      <c r="C3236" s="24" t="inlineStr">
        <is>
          <t>League Two</t>
        </is>
      </c>
      <c r="D3236" s="24" t="inlineStr">
        <is>
          <t>Colchester</t>
        </is>
      </c>
      <c r="E3236" s="24" t="n">
        <v>37</v>
      </c>
      <c r="F3236" s="24" t="n">
        <v>10</v>
      </c>
      <c r="G3236" s="29" t="n">
        <v>46472.625</v>
      </c>
      <c r="H3236" s="24" t="inlineStr">
        <is>
          <t>Rotherham</t>
        </is>
      </c>
      <c r="I3236" s="24" t="inlineStr">
        <is>
          <t>A</t>
        </is>
      </c>
      <c r="J3236" s="24" t="inlineStr">
        <is>
          <t>E3-Rotherha-Colchest</t>
        </is>
      </c>
      <c r="K3236" s="24" t="n">
        <v>9</v>
      </c>
      <c r="L3236" s="11">
        <f>IF(INDEX(Matches!$X:$X,AA3236)=0,"",IF(I3236="H",INDEX(Matches!$H:$H,AA3236),INDEX(Matches!$I:$I,AA3236)))</f>
        <v/>
      </c>
      <c r="M3236" s="11">
        <f>IF(INDEX(Matches!$X:$X,AA3236)=0,"",IF(I3236="H",INDEX(Matches!$I:$I,AA3236),INDEX(Matches!$H:$H,AA3236)))</f>
        <v/>
      </c>
      <c r="N3236" s="11">
        <f>IF(L3236="","",IF(L3236&gt;M3236,"W",IF(L3236=M3236,"D","L")))</f>
        <v/>
      </c>
      <c r="O3236" s="11">
        <f>IF(L3236="","",IF(L3236&gt;M3236,3,IF(L3236=M3236,1,0)))</f>
        <v/>
      </c>
      <c r="P3236" s="31">
        <f>IF(I3236="H",INDEX(Matches!$L:$L,AA3236),INDEX(Matches!$N:$N,AA3236))</f>
        <v/>
      </c>
      <c r="Q3236" s="31">
        <f>INDEX(Matches!$M:$M,AA3236)</f>
        <v/>
      </c>
      <c r="R3236" s="31">
        <f>IF(I3236="H",INDEX(Matches!$N:$N,AA3236),INDEX(Matches!$L:$L,AA3236))</f>
        <v/>
      </c>
      <c r="S3236" s="33">
        <f>IF(I3236="H",INDEX(Matches!$O:$O,AA3236),INDEX(Matches!$P:$P,AA3236))</f>
        <v/>
      </c>
      <c r="T3236" s="33">
        <f>IF(INDEX(Matches!$J:$J,AA3236)="","",IF(I3236="H",INDEX(Matches!$J:$J,AA3236),INDEX(Matches!$K:$K,AA3236)))</f>
        <v/>
      </c>
      <c r="U3236" s="33">
        <f>IF(INDEX(Matches!$K:$K,AA3236)="","",IF(I3236="H",INDEX(Matches!$K:$K,AA3236),INDEX(Matches!$J:$J,AA3236)))</f>
        <v/>
      </c>
      <c r="V3236" s="30">
        <f>IF(T3236="","",T3236-U3236)</f>
        <v/>
      </c>
      <c r="W3236" s="33">
        <f>IF(I3236="H",INDEX(Matches!$T:$T,AA3236),INDEX(Matches!$U:$U,AA3236))</f>
        <v/>
      </c>
      <c r="X3236" s="11">
        <f>INDEX(Matches!$X:$X,AA3236)</f>
        <v/>
      </c>
      <c r="Y3236" s="30">
        <f>IF(O3236="","",O3236-S3236)</f>
        <v/>
      </c>
      <c r="Z3236" s="30">
        <f>IF(W3236="","",W3236-S3236)</f>
        <v/>
      </c>
      <c r="AA3236" s="24">
        <f>MATCH(J3236,Matches!$A:$A,0)</f>
        <v/>
      </c>
      <c r="AB3236" s="33" t="n"/>
      <c r="AC3236" s="33" t="n">
        <v>1.143667060216125</v>
      </c>
      <c r="AD3236" s="24" t="n"/>
      <c r="AE3236" s="24" t="n">
        <v>10</v>
      </c>
      <c r="AF3236" s="33" t="n"/>
      <c r="AG3236" s="33" t="n"/>
    </row>
    <row r="3237">
      <c r="A3237" s="24" t="inlineStr">
        <is>
          <t>Colchester|38</t>
        </is>
      </c>
      <c r="B3237" s="24" t="inlineStr">
        <is>
          <t>E3</t>
        </is>
      </c>
      <c r="C3237" s="24" t="inlineStr">
        <is>
          <t>League Two</t>
        </is>
      </c>
      <c r="D3237" s="24" t="inlineStr">
        <is>
          <t>Colchester</t>
        </is>
      </c>
      <c r="E3237" s="24" t="n">
        <v>38</v>
      </c>
      <c r="F3237" s="24" t="n">
        <v>10</v>
      </c>
      <c r="G3237" s="29" t="n">
        <v>46475.625</v>
      </c>
      <c r="H3237" s="24" t="inlineStr">
        <is>
          <t>Barnet</t>
        </is>
      </c>
      <c r="I3237" s="24" t="inlineStr">
        <is>
          <t>H</t>
        </is>
      </c>
      <c r="J3237" s="24" t="inlineStr">
        <is>
          <t>E3-Colchest-Barnet</t>
        </is>
      </c>
      <c r="K3237" s="24" t="n">
        <v>3</v>
      </c>
      <c r="L3237" s="11">
        <f>IF(INDEX(Matches!$X:$X,AA3237)=0,"",IF(I3237="H",INDEX(Matches!$H:$H,AA3237),INDEX(Matches!$I:$I,AA3237)))</f>
        <v/>
      </c>
      <c r="M3237" s="11">
        <f>IF(INDEX(Matches!$X:$X,AA3237)=0,"",IF(I3237="H",INDEX(Matches!$I:$I,AA3237),INDEX(Matches!$H:$H,AA3237)))</f>
        <v/>
      </c>
      <c r="N3237" s="11">
        <f>IF(L3237="","",IF(L3237&gt;M3237,"W",IF(L3237=M3237,"D","L")))</f>
        <v/>
      </c>
      <c r="O3237" s="11">
        <f>IF(L3237="","",IF(L3237&gt;M3237,3,IF(L3237=M3237,1,0)))</f>
        <v/>
      </c>
      <c r="P3237" s="31">
        <f>IF(I3237="H",INDEX(Matches!$L:$L,AA3237),INDEX(Matches!$N:$N,AA3237))</f>
        <v/>
      </c>
      <c r="Q3237" s="31">
        <f>INDEX(Matches!$M:$M,AA3237)</f>
        <v/>
      </c>
      <c r="R3237" s="31">
        <f>IF(I3237="H",INDEX(Matches!$N:$N,AA3237),INDEX(Matches!$L:$L,AA3237))</f>
        <v/>
      </c>
      <c r="S3237" s="33">
        <f>IF(I3237="H",INDEX(Matches!$O:$O,AA3237),INDEX(Matches!$P:$P,AA3237))</f>
        <v/>
      </c>
      <c r="T3237" s="33">
        <f>IF(INDEX(Matches!$J:$J,AA3237)="","",IF(I3237="H",INDEX(Matches!$J:$J,AA3237),INDEX(Matches!$K:$K,AA3237)))</f>
        <v/>
      </c>
      <c r="U3237" s="33">
        <f>IF(INDEX(Matches!$K:$K,AA3237)="","",IF(I3237="H",INDEX(Matches!$K:$K,AA3237),INDEX(Matches!$J:$J,AA3237)))</f>
        <v/>
      </c>
      <c r="V3237" s="30">
        <f>IF(T3237="","",T3237-U3237)</f>
        <v/>
      </c>
      <c r="W3237" s="33">
        <f>IF(I3237="H",INDEX(Matches!$T:$T,AA3237),INDEX(Matches!$U:$U,AA3237))</f>
        <v/>
      </c>
      <c r="X3237" s="11">
        <f>INDEX(Matches!$X:$X,AA3237)</f>
        <v/>
      </c>
      <c r="Y3237" s="30">
        <f>IF(O3237="","",O3237-S3237)</f>
        <v/>
      </c>
      <c r="Z3237" s="30">
        <f>IF(W3237="","",W3237-S3237)</f>
        <v/>
      </c>
      <c r="AA3237" s="24">
        <f>MATCH(J3237,Matches!$A:$A,0)</f>
        <v/>
      </c>
      <c r="AB3237" s="33" t="n"/>
      <c r="AC3237" s="33" t="n">
        <v>1.342007016167102</v>
      </c>
      <c r="AD3237" s="24" t="n"/>
      <c r="AE3237" s="24" t="n">
        <v>10</v>
      </c>
      <c r="AF3237" s="33" t="n"/>
      <c r="AG3237" s="33" t="n"/>
    </row>
    <row r="3238">
      <c r="A3238" s="24" t="inlineStr">
        <is>
          <t>Colchester|39</t>
        </is>
      </c>
      <c r="B3238" s="24" t="inlineStr">
        <is>
          <t>E3</t>
        </is>
      </c>
      <c r="C3238" s="24" t="inlineStr">
        <is>
          <t>League Two</t>
        </is>
      </c>
      <c r="D3238" s="24" t="inlineStr">
        <is>
          <t>Colchester</t>
        </is>
      </c>
      <c r="E3238" s="24" t="n">
        <v>39</v>
      </c>
      <c r="F3238" s="24" t="n">
        <v>10</v>
      </c>
      <c r="G3238" s="29" t="n">
        <v>46480.625</v>
      </c>
      <c r="H3238" s="24" t="inlineStr">
        <is>
          <t>Crawley</t>
        </is>
      </c>
      <c r="I3238" s="24" t="inlineStr">
        <is>
          <t>A</t>
        </is>
      </c>
      <c r="J3238" s="24" t="inlineStr">
        <is>
          <t>E3-Crawley-Colchest</t>
        </is>
      </c>
      <c r="K3238" s="24" t="n">
        <v>21</v>
      </c>
      <c r="L3238" s="11">
        <f>IF(INDEX(Matches!$X:$X,AA3238)=0,"",IF(I3238="H",INDEX(Matches!$H:$H,AA3238),INDEX(Matches!$I:$I,AA3238)))</f>
        <v/>
      </c>
      <c r="M3238" s="11">
        <f>IF(INDEX(Matches!$X:$X,AA3238)=0,"",IF(I3238="H",INDEX(Matches!$I:$I,AA3238),INDEX(Matches!$H:$H,AA3238)))</f>
        <v/>
      </c>
      <c r="N3238" s="11">
        <f>IF(L3238="","",IF(L3238&gt;M3238,"W",IF(L3238=M3238,"D","L")))</f>
        <v/>
      </c>
      <c r="O3238" s="11">
        <f>IF(L3238="","",IF(L3238&gt;M3238,3,IF(L3238=M3238,1,0)))</f>
        <v/>
      </c>
      <c r="P3238" s="31">
        <f>IF(I3238="H",INDEX(Matches!$L:$L,AA3238),INDEX(Matches!$N:$N,AA3238))</f>
        <v/>
      </c>
      <c r="Q3238" s="31">
        <f>INDEX(Matches!$M:$M,AA3238)</f>
        <v/>
      </c>
      <c r="R3238" s="31">
        <f>IF(I3238="H",INDEX(Matches!$N:$N,AA3238),INDEX(Matches!$L:$L,AA3238))</f>
        <v/>
      </c>
      <c r="S3238" s="33">
        <f>IF(I3238="H",INDEX(Matches!$O:$O,AA3238),INDEX(Matches!$P:$P,AA3238))</f>
        <v/>
      </c>
      <c r="T3238" s="33">
        <f>IF(INDEX(Matches!$J:$J,AA3238)="","",IF(I3238="H",INDEX(Matches!$J:$J,AA3238),INDEX(Matches!$K:$K,AA3238)))</f>
        <v/>
      </c>
      <c r="U3238" s="33">
        <f>IF(INDEX(Matches!$K:$K,AA3238)="","",IF(I3238="H",INDEX(Matches!$K:$K,AA3238),INDEX(Matches!$J:$J,AA3238)))</f>
        <v/>
      </c>
      <c r="V3238" s="30">
        <f>IF(T3238="","",T3238-U3238)</f>
        <v/>
      </c>
      <c r="W3238" s="33">
        <f>IF(I3238="H",INDEX(Matches!$T:$T,AA3238),INDEX(Matches!$U:$U,AA3238))</f>
        <v/>
      </c>
      <c r="X3238" s="11">
        <f>INDEX(Matches!$X:$X,AA3238)</f>
        <v/>
      </c>
      <c r="Y3238" s="30">
        <f>IF(O3238="","",O3238-S3238)</f>
        <v/>
      </c>
      <c r="Z3238" s="30">
        <f>IF(W3238="","",W3238-S3238)</f>
        <v/>
      </c>
      <c r="AA3238" s="24">
        <f>MATCH(J3238,Matches!$A:$A,0)</f>
        <v/>
      </c>
      <c r="AB3238" s="33" t="n"/>
      <c r="AC3238" s="33" t="n">
        <v>1.341283436652269</v>
      </c>
      <c r="AD3238" s="24" t="n"/>
      <c r="AE3238" s="24" t="n">
        <v>10</v>
      </c>
      <c r="AF3238" s="33" t="n"/>
      <c r="AG3238" s="33" t="n"/>
    </row>
    <row r="3239">
      <c r="A3239" s="24" t="inlineStr">
        <is>
          <t>Colchester|40</t>
        </is>
      </c>
      <c r="B3239" s="24" t="inlineStr">
        <is>
          <t>E3</t>
        </is>
      </c>
      <c r="C3239" s="24" t="inlineStr">
        <is>
          <t>League Two</t>
        </is>
      </c>
      <c r="D3239" s="24" t="inlineStr">
        <is>
          <t>Colchester</t>
        </is>
      </c>
      <c r="E3239" s="24" t="n">
        <v>40</v>
      </c>
      <c r="F3239" s="24" t="n">
        <v>10</v>
      </c>
      <c r="G3239" s="29" t="n">
        <v>46487.625</v>
      </c>
      <c r="H3239" s="24" t="inlineStr">
        <is>
          <t>Salford</t>
        </is>
      </c>
      <c r="I3239" s="24" t="inlineStr">
        <is>
          <t>H</t>
        </is>
      </c>
      <c r="J3239" s="24" t="inlineStr">
        <is>
          <t>E3-Colchest-Salford</t>
        </is>
      </c>
      <c r="K3239" s="24" t="n">
        <v>1</v>
      </c>
      <c r="L3239" s="11">
        <f>IF(INDEX(Matches!$X:$X,AA3239)=0,"",IF(I3239="H",INDEX(Matches!$H:$H,AA3239),INDEX(Matches!$I:$I,AA3239)))</f>
        <v/>
      </c>
      <c r="M3239" s="11">
        <f>IF(INDEX(Matches!$X:$X,AA3239)=0,"",IF(I3239="H",INDEX(Matches!$I:$I,AA3239),INDEX(Matches!$H:$H,AA3239)))</f>
        <v/>
      </c>
      <c r="N3239" s="11">
        <f>IF(L3239="","",IF(L3239&gt;M3239,"W",IF(L3239=M3239,"D","L")))</f>
        <v/>
      </c>
      <c r="O3239" s="11">
        <f>IF(L3239="","",IF(L3239&gt;M3239,3,IF(L3239=M3239,1,0)))</f>
        <v/>
      </c>
      <c r="P3239" s="31">
        <f>IF(I3239="H",INDEX(Matches!$L:$L,AA3239),INDEX(Matches!$N:$N,AA3239))</f>
        <v/>
      </c>
      <c r="Q3239" s="31">
        <f>INDEX(Matches!$M:$M,AA3239)</f>
        <v/>
      </c>
      <c r="R3239" s="31">
        <f>IF(I3239="H",INDEX(Matches!$N:$N,AA3239),INDEX(Matches!$L:$L,AA3239))</f>
        <v/>
      </c>
      <c r="S3239" s="33">
        <f>IF(I3239="H",INDEX(Matches!$O:$O,AA3239),INDEX(Matches!$P:$P,AA3239))</f>
        <v/>
      </c>
      <c r="T3239" s="33">
        <f>IF(INDEX(Matches!$J:$J,AA3239)="","",IF(I3239="H",INDEX(Matches!$J:$J,AA3239),INDEX(Matches!$K:$K,AA3239)))</f>
        <v/>
      </c>
      <c r="U3239" s="33">
        <f>IF(INDEX(Matches!$K:$K,AA3239)="","",IF(I3239="H",INDEX(Matches!$K:$K,AA3239),INDEX(Matches!$J:$J,AA3239)))</f>
        <v/>
      </c>
      <c r="V3239" s="30">
        <f>IF(T3239="","",T3239-U3239)</f>
        <v/>
      </c>
      <c r="W3239" s="33">
        <f>IF(I3239="H",INDEX(Matches!$T:$T,AA3239),INDEX(Matches!$U:$U,AA3239))</f>
        <v/>
      </c>
      <c r="X3239" s="11">
        <f>INDEX(Matches!$X:$X,AA3239)</f>
        <v/>
      </c>
      <c r="Y3239" s="30">
        <f>IF(O3239="","",O3239-S3239)</f>
        <v/>
      </c>
      <c r="Z3239" s="30">
        <f>IF(W3239="","",W3239-S3239)</f>
        <v/>
      </c>
      <c r="AA3239" s="24">
        <f>MATCH(J3239,Matches!$A:$A,0)</f>
        <v/>
      </c>
      <c r="AB3239" s="33" t="n"/>
      <c r="AC3239" s="33" t="n">
        <v>1.222491697932279</v>
      </c>
      <c r="AD3239" s="24" t="n"/>
      <c r="AE3239" s="24" t="n">
        <v>10</v>
      </c>
      <c r="AF3239" s="33" t="n"/>
      <c r="AG3239" s="33" t="n"/>
    </row>
    <row r="3240">
      <c r="A3240" s="24" t="inlineStr">
        <is>
          <t>Colchester|41</t>
        </is>
      </c>
      <c r="B3240" s="24" t="inlineStr">
        <is>
          <t>E3</t>
        </is>
      </c>
      <c r="C3240" s="24" t="inlineStr">
        <is>
          <t>League Two</t>
        </is>
      </c>
      <c r="D3240" s="24" t="inlineStr">
        <is>
          <t>Colchester</t>
        </is>
      </c>
      <c r="E3240" s="24" t="n">
        <v>41</v>
      </c>
      <c r="F3240" s="24" t="n">
        <v>11</v>
      </c>
      <c r="G3240" s="29" t="n">
        <v>46490.82291666666</v>
      </c>
      <c r="H3240" s="24" t="inlineStr">
        <is>
          <t>Newport</t>
        </is>
      </c>
      <c r="I3240" s="24" t="inlineStr">
        <is>
          <t>H</t>
        </is>
      </c>
      <c r="J3240" s="24" t="inlineStr">
        <is>
          <t>E3-Colchest-Newport</t>
        </is>
      </c>
      <c r="K3240" s="24" t="n">
        <v>24</v>
      </c>
      <c r="L3240" s="11">
        <f>IF(INDEX(Matches!$X:$X,AA3240)=0,"",IF(I3240="H",INDEX(Matches!$H:$H,AA3240),INDEX(Matches!$I:$I,AA3240)))</f>
        <v/>
      </c>
      <c r="M3240" s="11">
        <f>IF(INDEX(Matches!$X:$X,AA3240)=0,"",IF(I3240="H",INDEX(Matches!$I:$I,AA3240),INDEX(Matches!$H:$H,AA3240)))</f>
        <v/>
      </c>
      <c r="N3240" s="11">
        <f>IF(L3240="","",IF(L3240&gt;M3240,"W",IF(L3240=M3240,"D","L")))</f>
        <v/>
      </c>
      <c r="O3240" s="11">
        <f>IF(L3240="","",IF(L3240&gt;M3240,3,IF(L3240=M3240,1,0)))</f>
        <v/>
      </c>
      <c r="P3240" s="31">
        <f>IF(I3240="H",INDEX(Matches!$L:$L,AA3240),INDEX(Matches!$N:$N,AA3240))</f>
        <v/>
      </c>
      <c r="Q3240" s="31">
        <f>INDEX(Matches!$M:$M,AA3240)</f>
        <v/>
      </c>
      <c r="R3240" s="31">
        <f>IF(I3240="H",INDEX(Matches!$N:$N,AA3240),INDEX(Matches!$L:$L,AA3240))</f>
        <v/>
      </c>
      <c r="S3240" s="33">
        <f>IF(I3240="H",INDEX(Matches!$O:$O,AA3240),INDEX(Matches!$P:$P,AA3240))</f>
        <v/>
      </c>
      <c r="T3240" s="33">
        <f>IF(INDEX(Matches!$J:$J,AA3240)="","",IF(I3240="H",INDEX(Matches!$J:$J,AA3240),INDEX(Matches!$K:$K,AA3240)))</f>
        <v/>
      </c>
      <c r="U3240" s="33">
        <f>IF(INDEX(Matches!$K:$K,AA3240)="","",IF(I3240="H",INDEX(Matches!$K:$K,AA3240),INDEX(Matches!$J:$J,AA3240)))</f>
        <v/>
      </c>
      <c r="V3240" s="30">
        <f>IF(T3240="","",T3240-U3240)</f>
        <v/>
      </c>
      <c r="W3240" s="33">
        <f>IF(I3240="H",INDEX(Matches!$T:$T,AA3240),INDEX(Matches!$U:$U,AA3240))</f>
        <v/>
      </c>
      <c r="X3240" s="11">
        <f>INDEX(Matches!$X:$X,AA3240)</f>
        <v/>
      </c>
      <c r="Y3240" s="30">
        <f>IF(O3240="","",O3240-S3240)</f>
        <v/>
      </c>
      <c r="Z3240" s="30">
        <f>IF(W3240="","",W3240-S3240)</f>
        <v/>
      </c>
      <c r="AA3240" s="24">
        <f>MATCH(J3240,Matches!$A:$A,0)</f>
        <v/>
      </c>
      <c r="AB3240" s="33" t="n"/>
      <c r="AC3240" s="33" t="n">
        <v>1.733567216380904</v>
      </c>
      <c r="AD3240" s="24" t="n"/>
      <c r="AE3240" s="24" t="n">
        <v>11</v>
      </c>
      <c r="AF3240" s="33" t="n"/>
      <c r="AG3240" s="33" t="n"/>
    </row>
    <row r="3241">
      <c r="A3241" s="24" t="inlineStr">
        <is>
          <t>Colchester|42</t>
        </is>
      </c>
      <c r="B3241" s="24" t="inlineStr">
        <is>
          <t>E3</t>
        </is>
      </c>
      <c r="C3241" s="24" t="inlineStr">
        <is>
          <t>League Two</t>
        </is>
      </c>
      <c r="D3241" s="24" t="inlineStr">
        <is>
          <t>Colchester</t>
        </is>
      </c>
      <c r="E3241" s="24" t="n">
        <v>42</v>
      </c>
      <c r="F3241" s="24" t="n">
        <v>11</v>
      </c>
      <c r="G3241" s="29" t="n">
        <v>46494.625</v>
      </c>
      <c r="H3241" s="24" t="inlineStr">
        <is>
          <t>Cheltenham</t>
        </is>
      </c>
      <c r="I3241" s="24" t="inlineStr">
        <is>
          <t>A</t>
        </is>
      </c>
      <c r="J3241" s="24" t="inlineStr">
        <is>
          <t>E3-Cheltenh-Colchest</t>
        </is>
      </c>
      <c r="K3241" s="24" t="n">
        <v>22</v>
      </c>
      <c r="L3241" s="11">
        <f>IF(INDEX(Matches!$X:$X,AA3241)=0,"",IF(I3241="H",INDEX(Matches!$H:$H,AA3241),INDEX(Matches!$I:$I,AA3241)))</f>
        <v/>
      </c>
      <c r="M3241" s="11">
        <f>IF(INDEX(Matches!$X:$X,AA3241)=0,"",IF(I3241="H",INDEX(Matches!$I:$I,AA3241),INDEX(Matches!$H:$H,AA3241)))</f>
        <v/>
      </c>
      <c r="N3241" s="11">
        <f>IF(L3241="","",IF(L3241&gt;M3241,"W",IF(L3241=M3241,"D","L")))</f>
        <v/>
      </c>
      <c r="O3241" s="11">
        <f>IF(L3241="","",IF(L3241&gt;M3241,3,IF(L3241=M3241,1,0)))</f>
        <v/>
      </c>
      <c r="P3241" s="31">
        <f>IF(I3241="H",INDEX(Matches!$L:$L,AA3241),INDEX(Matches!$N:$N,AA3241))</f>
        <v/>
      </c>
      <c r="Q3241" s="31">
        <f>INDEX(Matches!$M:$M,AA3241)</f>
        <v/>
      </c>
      <c r="R3241" s="31">
        <f>IF(I3241="H",INDEX(Matches!$N:$N,AA3241),INDEX(Matches!$L:$L,AA3241))</f>
        <v/>
      </c>
      <c r="S3241" s="33">
        <f>IF(I3241="H",INDEX(Matches!$O:$O,AA3241),INDEX(Matches!$P:$P,AA3241))</f>
        <v/>
      </c>
      <c r="T3241" s="33">
        <f>IF(INDEX(Matches!$J:$J,AA3241)="","",IF(I3241="H",INDEX(Matches!$J:$J,AA3241),INDEX(Matches!$K:$K,AA3241)))</f>
        <v/>
      </c>
      <c r="U3241" s="33">
        <f>IF(INDEX(Matches!$K:$K,AA3241)="","",IF(I3241="H",INDEX(Matches!$K:$K,AA3241),INDEX(Matches!$J:$J,AA3241)))</f>
        <v/>
      </c>
      <c r="V3241" s="30">
        <f>IF(T3241="","",T3241-U3241)</f>
        <v/>
      </c>
      <c r="W3241" s="33">
        <f>IF(I3241="H",INDEX(Matches!$T:$T,AA3241),INDEX(Matches!$U:$U,AA3241))</f>
        <v/>
      </c>
      <c r="X3241" s="11">
        <f>INDEX(Matches!$X:$X,AA3241)</f>
        <v/>
      </c>
      <c r="Y3241" s="30">
        <f>IF(O3241="","",O3241-S3241)</f>
        <v/>
      </c>
      <c r="Z3241" s="30">
        <f>IF(W3241="","",W3241-S3241)</f>
        <v/>
      </c>
      <c r="AA3241" s="24">
        <f>MATCH(J3241,Matches!$A:$A,0)</f>
        <v/>
      </c>
      <c r="AB3241" s="33" t="n"/>
      <c r="AC3241" s="33" t="n">
        <v>1.374559046154684</v>
      </c>
      <c r="AD3241" s="24" t="n"/>
      <c r="AE3241" s="24" t="n">
        <v>11</v>
      </c>
      <c r="AF3241" s="33" t="n"/>
      <c r="AG3241" s="33" t="n"/>
    </row>
    <row r="3242">
      <c r="A3242" s="24" t="inlineStr">
        <is>
          <t>Colchester|43</t>
        </is>
      </c>
      <c r="B3242" s="24" t="inlineStr">
        <is>
          <t>E3</t>
        </is>
      </c>
      <c r="C3242" s="24" t="inlineStr">
        <is>
          <t>League Two</t>
        </is>
      </c>
      <c r="D3242" s="24" t="inlineStr">
        <is>
          <t>Colchester</t>
        </is>
      </c>
      <c r="E3242" s="24" t="n">
        <v>43</v>
      </c>
      <c r="F3242" s="24" t="n">
        <v>11</v>
      </c>
      <c r="G3242" s="29" t="n">
        <v>46501.625</v>
      </c>
      <c r="H3242" s="24" t="inlineStr">
        <is>
          <t>Shrewsbury</t>
        </is>
      </c>
      <c r="I3242" s="24" t="inlineStr">
        <is>
          <t>H</t>
        </is>
      </c>
      <c r="J3242" s="24" t="inlineStr">
        <is>
          <t>E3-Colchest-Shrewsbu</t>
        </is>
      </c>
      <c r="K3242" s="24" t="n">
        <v>20</v>
      </c>
      <c r="L3242" s="11">
        <f>IF(INDEX(Matches!$X:$X,AA3242)=0,"",IF(I3242="H",INDEX(Matches!$H:$H,AA3242),INDEX(Matches!$I:$I,AA3242)))</f>
        <v/>
      </c>
      <c r="M3242" s="11">
        <f>IF(INDEX(Matches!$X:$X,AA3242)=0,"",IF(I3242="H",INDEX(Matches!$I:$I,AA3242),INDEX(Matches!$H:$H,AA3242)))</f>
        <v/>
      </c>
      <c r="N3242" s="11">
        <f>IF(L3242="","",IF(L3242&gt;M3242,"W",IF(L3242=M3242,"D","L")))</f>
        <v/>
      </c>
      <c r="O3242" s="11">
        <f>IF(L3242="","",IF(L3242&gt;M3242,3,IF(L3242=M3242,1,0)))</f>
        <v/>
      </c>
      <c r="P3242" s="31">
        <f>IF(I3242="H",INDEX(Matches!$L:$L,AA3242),INDEX(Matches!$N:$N,AA3242))</f>
        <v/>
      </c>
      <c r="Q3242" s="31">
        <f>INDEX(Matches!$M:$M,AA3242)</f>
        <v/>
      </c>
      <c r="R3242" s="31">
        <f>IF(I3242="H",INDEX(Matches!$N:$N,AA3242),INDEX(Matches!$L:$L,AA3242))</f>
        <v/>
      </c>
      <c r="S3242" s="33">
        <f>IF(I3242="H",INDEX(Matches!$O:$O,AA3242),INDEX(Matches!$P:$P,AA3242))</f>
        <v/>
      </c>
      <c r="T3242" s="33">
        <f>IF(INDEX(Matches!$J:$J,AA3242)="","",IF(I3242="H",INDEX(Matches!$J:$J,AA3242),INDEX(Matches!$K:$K,AA3242)))</f>
        <v/>
      </c>
      <c r="U3242" s="33">
        <f>IF(INDEX(Matches!$K:$K,AA3242)="","",IF(I3242="H",INDEX(Matches!$K:$K,AA3242),INDEX(Matches!$J:$J,AA3242)))</f>
        <v/>
      </c>
      <c r="V3242" s="30">
        <f>IF(T3242="","",T3242-U3242)</f>
        <v/>
      </c>
      <c r="W3242" s="33">
        <f>IF(I3242="H",INDEX(Matches!$T:$T,AA3242),INDEX(Matches!$U:$U,AA3242))</f>
        <v/>
      </c>
      <c r="X3242" s="11">
        <f>INDEX(Matches!$X:$X,AA3242)</f>
        <v/>
      </c>
      <c r="Y3242" s="30">
        <f>IF(O3242="","",O3242-S3242)</f>
        <v/>
      </c>
      <c r="Z3242" s="30">
        <f>IF(W3242="","",W3242-S3242)</f>
        <v/>
      </c>
      <c r="AA3242" s="24">
        <f>MATCH(J3242,Matches!$A:$A,0)</f>
        <v/>
      </c>
      <c r="AB3242" s="33" t="n"/>
      <c r="AC3242" s="33" t="n">
        <v>1.573940456792346</v>
      </c>
      <c r="AD3242" s="24" t="n"/>
      <c r="AE3242" s="24" t="n">
        <v>11</v>
      </c>
      <c r="AF3242" s="33" t="n"/>
      <c r="AG3242" s="33" t="n"/>
    </row>
    <row r="3243">
      <c r="A3243" s="24" t="inlineStr">
        <is>
          <t>Colchester|44</t>
        </is>
      </c>
      <c r="B3243" s="24" t="inlineStr">
        <is>
          <t>E3</t>
        </is>
      </c>
      <c r="C3243" s="24" t="inlineStr">
        <is>
          <t>League Two</t>
        </is>
      </c>
      <c r="D3243" s="24" t="inlineStr">
        <is>
          <t>Colchester</t>
        </is>
      </c>
      <c r="E3243" s="24" t="n">
        <v>44</v>
      </c>
      <c r="F3243" s="24" t="n">
        <v>11</v>
      </c>
      <c r="G3243" s="29" t="n">
        <v>46504.82291666666</v>
      </c>
      <c r="H3243" s="24" t="inlineStr">
        <is>
          <t>Port Vale</t>
        </is>
      </c>
      <c r="I3243" s="24" t="inlineStr">
        <is>
          <t>A</t>
        </is>
      </c>
      <c r="J3243" s="24" t="inlineStr">
        <is>
          <t>E3-PortVale-Colchest</t>
        </is>
      </c>
      <c r="K3243" s="24" t="n">
        <v>5</v>
      </c>
      <c r="L3243" s="11">
        <f>IF(INDEX(Matches!$X:$X,AA3243)=0,"",IF(I3243="H",INDEX(Matches!$H:$H,AA3243),INDEX(Matches!$I:$I,AA3243)))</f>
        <v/>
      </c>
      <c r="M3243" s="11">
        <f>IF(INDEX(Matches!$X:$X,AA3243)=0,"",IF(I3243="H",INDEX(Matches!$I:$I,AA3243),INDEX(Matches!$H:$H,AA3243)))</f>
        <v/>
      </c>
      <c r="N3243" s="11">
        <f>IF(L3243="","",IF(L3243&gt;M3243,"W",IF(L3243=M3243,"D","L")))</f>
        <v/>
      </c>
      <c r="O3243" s="11">
        <f>IF(L3243="","",IF(L3243&gt;M3243,3,IF(L3243=M3243,1,0)))</f>
        <v/>
      </c>
      <c r="P3243" s="31">
        <f>IF(I3243="H",INDEX(Matches!$L:$L,AA3243),INDEX(Matches!$N:$N,AA3243))</f>
        <v/>
      </c>
      <c r="Q3243" s="31">
        <f>INDEX(Matches!$M:$M,AA3243)</f>
        <v/>
      </c>
      <c r="R3243" s="31">
        <f>IF(I3243="H",INDEX(Matches!$N:$N,AA3243),INDEX(Matches!$L:$L,AA3243))</f>
        <v/>
      </c>
      <c r="S3243" s="33">
        <f>IF(I3243="H",INDEX(Matches!$O:$O,AA3243),INDEX(Matches!$P:$P,AA3243))</f>
        <v/>
      </c>
      <c r="T3243" s="33">
        <f>IF(INDEX(Matches!$J:$J,AA3243)="","",IF(I3243="H",INDEX(Matches!$J:$J,AA3243),INDEX(Matches!$K:$K,AA3243)))</f>
        <v/>
      </c>
      <c r="U3243" s="33">
        <f>IF(INDEX(Matches!$K:$K,AA3243)="","",IF(I3243="H",INDEX(Matches!$K:$K,AA3243),INDEX(Matches!$J:$J,AA3243)))</f>
        <v/>
      </c>
      <c r="V3243" s="30">
        <f>IF(T3243="","",T3243-U3243)</f>
        <v/>
      </c>
      <c r="W3243" s="33">
        <f>IF(I3243="H",INDEX(Matches!$T:$T,AA3243),INDEX(Matches!$U:$U,AA3243))</f>
        <v/>
      </c>
      <c r="X3243" s="11">
        <f>INDEX(Matches!$X:$X,AA3243)</f>
        <v/>
      </c>
      <c r="Y3243" s="30">
        <f>IF(O3243="","",O3243-S3243)</f>
        <v/>
      </c>
      <c r="Z3243" s="30">
        <f>IF(W3243="","",W3243-S3243)</f>
        <v/>
      </c>
      <c r="AA3243" s="24">
        <f>MATCH(J3243,Matches!$A:$A,0)</f>
        <v/>
      </c>
      <c r="AB3243" s="33" t="n"/>
      <c r="AC3243" s="33" t="n">
        <v>1.070670373690833</v>
      </c>
      <c r="AD3243" s="24" t="n"/>
      <c r="AE3243" s="24" t="n">
        <v>11</v>
      </c>
      <c r="AF3243" s="33" t="n"/>
      <c r="AG3243" s="33" t="n"/>
    </row>
    <row r="3244">
      <c r="A3244" s="24" t="inlineStr">
        <is>
          <t>Colchester|45</t>
        </is>
      </c>
      <c r="B3244" s="24" t="inlineStr">
        <is>
          <t>E3</t>
        </is>
      </c>
      <c r="C3244" s="24" t="inlineStr">
        <is>
          <t>League Two</t>
        </is>
      </c>
      <c r="D3244" s="24" t="inlineStr">
        <is>
          <t>Colchester</t>
        </is>
      </c>
      <c r="E3244" s="24" t="n">
        <v>45</v>
      </c>
      <c r="F3244" s="24" t="n">
        <v>12</v>
      </c>
      <c r="G3244" s="29" t="n">
        <v>46508.625</v>
      </c>
      <c r="H3244" s="24" t="inlineStr">
        <is>
          <t>York</t>
        </is>
      </c>
      <c r="I3244" s="24" t="inlineStr">
        <is>
          <t>A</t>
        </is>
      </c>
      <c r="J3244" s="24" t="inlineStr">
        <is>
          <t>E3-York-Colchest</t>
        </is>
      </c>
      <c r="K3244" s="24" t="n">
        <v>7</v>
      </c>
      <c r="L3244" s="11">
        <f>IF(INDEX(Matches!$X:$X,AA3244)=0,"",IF(I3244="H",INDEX(Matches!$H:$H,AA3244),INDEX(Matches!$I:$I,AA3244)))</f>
        <v/>
      </c>
      <c r="M3244" s="11">
        <f>IF(INDEX(Matches!$X:$X,AA3244)=0,"",IF(I3244="H",INDEX(Matches!$I:$I,AA3244),INDEX(Matches!$H:$H,AA3244)))</f>
        <v/>
      </c>
      <c r="N3244" s="11">
        <f>IF(L3244="","",IF(L3244&gt;M3244,"W",IF(L3244=M3244,"D","L")))</f>
        <v/>
      </c>
      <c r="O3244" s="11">
        <f>IF(L3244="","",IF(L3244&gt;M3244,3,IF(L3244=M3244,1,0)))</f>
        <v/>
      </c>
      <c r="P3244" s="31">
        <f>IF(I3244="H",INDEX(Matches!$L:$L,AA3244),INDEX(Matches!$N:$N,AA3244))</f>
        <v/>
      </c>
      <c r="Q3244" s="31">
        <f>INDEX(Matches!$M:$M,AA3244)</f>
        <v/>
      </c>
      <c r="R3244" s="31">
        <f>IF(I3244="H",INDEX(Matches!$N:$N,AA3244),INDEX(Matches!$L:$L,AA3244))</f>
        <v/>
      </c>
      <c r="S3244" s="33">
        <f>IF(I3244="H",INDEX(Matches!$O:$O,AA3244),INDEX(Matches!$P:$P,AA3244))</f>
        <v/>
      </c>
      <c r="T3244" s="33">
        <f>IF(INDEX(Matches!$J:$J,AA3244)="","",IF(I3244="H",INDEX(Matches!$J:$J,AA3244),INDEX(Matches!$K:$K,AA3244)))</f>
        <v/>
      </c>
      <c r="U3244" s="33">
        <f>IF(INDEX(Matches!$K:$K,AA3244)="","",IF(I3244="H",INDEX(Matches!$K:$K,AA3244),INDEX(Matches!$J:$J,AA3244)))</f>
        <v/>
      </c>
      <c r="V3244" s="30">
        <f>IF(T3244="","",T3244-U3244)</f>
        <v/>
      </c>
      <c r="W3244" s="33">
        <f>IF(I3244="H",INDEX(Matches!$T:$T,AA3244),INDEX(Matches!$U:$U,AA3244))</f>
        <v/>
      </c>
      <c r="X3244" s="11">
        <f>INDEX(Matches!$X:$X,AA3244)</f>
        <v/>
      </c>
      <c r="Y3244" s="30">
        <f>IF(O3244="","",O3244-S3244)</f>
        <v/>
      </c>
      <c r="Z3244" s="30">
        <f>IF(W3244="","",W3244-S3244)</f>
        <v/>
      </c>
      <c r="AA3244" s="24">
        <f>MATCH(J3244,Matches!$A:$A,0)</f>
        <v/>
      </c>
      <c r="AB3244" s="33" t="n"/>
      <c r="AC3244" s="33" t="n">
        <v>1.064822763776047</v>
      </c>
      <c r="AD3244" s="24" t="n"/>
      <c r="AE3244" s="24" t="n">
        <v>12</v>
      </c>
      <c r="AF3244" s="33" t="n"/>
      <c r="AG3244" s="33" t="n"/>
    </row>
    <row r="3245">
      <c r="A3245" s="24" t="inlineStr">
        <is>
          <t>Colchester|46</t>
        </is>
      </c>
      <c r="B3245" s="24" t="inlineStr">
        <is>
          <t>E3</t>
        </is>
      </c>
      <c r="C3245" s="24" t="inlineStr">
        <is>
          <t>League Two</t>
        </is>
      </c>
      <c r="D3245" s="24" t="inlineStr">
        <is>
          <t>Colchester</t>
        </is>
      </c>
      <c r="E3245" s="24" t="n">
        <v>46</v>
      </c>
      <c r="F3245" s="24" t="n">
        <v>12</v>
      </c>
      <c r="G3245" s="29" t="n">
        <v>46515.625</v>
      </c>
      <c r="H3245" s="24" t="inlineStr">
        <is>
          <t>Grimsby</t>
        </is>
      </c>
      <c r="I3245" s="24" t="inlineStr">
        <is>
          <t>H</t>
        </is>
      </c>
      <c r="J3245" s="24" t="inlineStr">
        <is>
          <t>E3-Colchest-Grimsby</t>
        </is>
      </c>
      <c r="K3245" s="24" t="n">
        <v>4</v>
      </c>
      <c r="L3245" s="11">
        <f>IF(INDEX(Matches!$X:$X,AA3245)=0,"",IF(I3245="H",INDEX(Matches!$H:$H,AA3245),INDEX(Matches!$I:$I,AA3245)))</f>
        <v/>
      </c>
      <c r="M3245" s="11">
        <f>IF(INDEX(Matches!$X:$X,AA3245)=0,"",IF(I3245="H",INDEX(Matches!$I:$I,AA3245),INDEX(Matches!$H:$H,AA3245)))</f>
        <v/>
      </c>
      <c r="N3245" s="11">
        <f>IF(L3245="","",IF(L3245&gt;M3245,"W",IF(L3245=M3245,"D","L")))</f>
        <v/>
      </c>
      <c r="O3245" s="11">
        <f>IF(L3245="","",IF(L3245&gt;M3245,3,IF(L3245=M3245,1,0)))</f>
        <v/>
      </c>
      <c r="P3245" s="31">
        <f>IF(I3245="H",INDEX(Matches!$L:$L,AA3245),INDEX(Matches!$N:$N,AA3245))</f>
        <v/>
      </c>
      <c r="Q3245" s="31">
        <f>INDEX(Matches!$M:$M,AA3245)</f>
        <v/>
      </c>
      <c r="R3245" s="31">
        <f>IF(I3245="H",INDEX(Matches!$N:$N,AA3245),INDEX(Matches!$L:$L,AA3245))</f>
        <v/>
      </c>
      <c r="S3245" s="33">
        <f>IF(I3245="H",INDEX(Matches!$O:$O,AA3245),INDEX(Matches!$P:$P,AA3245))</f>
        <v/>
      </c>
      <c r="T3245" s="33">
        <f>IF(INDEX(Matches!$J:$J,AA3245)="","",IF(I3245="H",INDEX(Matches!$J:$J,AA3245),INDEX(Matches!$K:$K,AA3245)))</f>
        <v/>
      </c>
      <c r="U3245" s="33">
        <f>IF(INDEX(Matches!$K:$K,AA3245)="","",IF(I3245="H",INDEX(Matches!$K:$K,AA3245),INDEX(Matches!$J:$J,AA3245)))</f>
        <v/>
      </c>
      <c r="V3245" s="30">
        <f>IF(T3245="","",T3245-U3245)</f>
        <v/>
      </c>
      <c r="W3245" s="33">
        <f>IF(I3245="H",INDEX(Matches!$T:$T,AA3245),INDEX(Matches!$U:$U,AA3245))</f>
        <v/>
      </c>
      <c r="X3245" s="11">
        <f>INDEX(Matches!$X:$X,AA3245)</f>
        <v/>
      </c>
      <c r="Y3245" s="30">
        <f>IF(O3245="","",O3245-S3245)</f>
        <v/>
      </c>
      <c r="Z3245" s="30">
        <f>IF(W3245="","",W3245-S3245)</f>
        <v/>
      </c>
      <c r="AA3245" s="24">
        <f>MATCH(J3245,Matches!$A:$A,0)</f>
        <v/>
      </c>
      <c r="AB3245" s="33" t="n"/>
      <c r="AC3245" s="33" t="n">
        <v>1.382982784915086</v>
      </c>
      <c r="AD3245" s="24" t="n"/>
      <c r="AE3245" s="24" t="n">
        <v>12</v>
      </c>
      <c r="AF3245" s="33" t="n"/>
      <c r="AG3245" s="33" t="n"/>
    </row>
    <row r="3246">
      <c r="A3246" s="24" t="inlineStr">
        <is>
          <t>Crawley|1</t>
        </is>
      </c>
      <c r="B3246" s="24" t="inlineStr">
        <is>
          <t>E3</t>
        </is>
      </c>
      <c r="C3246" s="24" t="inlineStr">
        <is>
          <t>League Two</t>
        </is>
      </c>
      <c r="D3246" s="24" t="inlineStr">
        <is>
          <t>Crawley</t>
        </is>
      </c>
      <c r="E3246" s="24" t="n">
        <v>1</v>
      </c>
      <c r="F3246" s="24" t="n">
        <v>1</v>
      </c>
      <c r="G3246" s="29" t="n">
        <v>46249.625</v>
      </c>
      <c r="H3246" s="24" t="inlineStr">
        <is>
          <t>Crewe</t>
        </is>
      </c>
      <c r="I3246" s="24" t="inlineStr">
        <is>
          <t>H</t>
        </is>
      </c>
      <c r="J3246" s="24" t="inlineStr">
        <is>
          <t>E3-Crawley-Crewe</t>
        </is>
      </c>
      <c r="K3246" s="24" t="n">
        <v>15</v>
      </c>
      <c r="L3246" s="11">
        <f>IF(INDEX(Matches!$X:$X,AA3246)=0,"",IF(I3246="H",INDEX(Matches!$H:$H,AA3246),INDEX(Matches!$I:$I,AA3246)))</f>
        <v/>
      </c>
      <c r="M3246" s="11">
        <f>IF(INDEX(Matches!$X:$X,AA3246)=0,"",IF(I3246="H",INDEX(Matches!$I:$I,AA3246),INDEX(Matches!$H:$H,AA3246)))</f>
        <v/>
      </c>
      <c r="N3246" s="11">
        <f>IF(L3246="","",IF(L3246&gt;M3246,"W",IF(L3246=M3246,"D","L")))</f>
        <v/>
      </c>
      <c r="O3246" s="11">
        <f>IF(L3246="","",IF(L3246&gt;M3246,3,IF(L3246=M3246,1,0)))</f>
        <v/>
      </c>
      <c r="P3246" s="31">
        <f>IF(I3246="H",INDEX(Matches!$L:$L,AA3246),INDEX(Matches!$N:$N,AA3246))</f>
        <v/>
      </c>
      <c r="Q3246" s="31">
        <f>INDEX(Matches!$M:$M,AA3246)</f>
        <v/>
      </c>
      <c r="R3246" s="31">
        <f>IF(I3246="H",INDEX(Matches!$N:$N,AA3246),INDEX(Matches!$L:$L,AA3246))</f>
        <v/>
      </c>
      <c r="S3246" s="33">
        <f>IF(I3246="H",INDEX(Matches!$O:$O,AA3246),INDEX(Matches!$P:$P,AA3246))</f>
        <v/>
      </c>
      <c r="T3246" s="33">
        <f>IF(INDEX(Matches!$J:$J,AA3246)="","",IF(I3246="H",INDEX(Matches!$J:$J,AA3246),INDEX(Matches!$K:$K,AA3246)))</f>
        <v/>
      </c>
      <c r="U3246" s="33">
        <f>IF(INDEX(Matches!$K:$K,AA3246)="","",IF(I3246="H",INDEX(Matches!$K:$K,AA3246),INDEX(Matches!$J:$J,AA3246)))</f>
        <v/>
      </c>
      <c r="V3246" s="30">
        <f>IF(T3246="","",T3246-U3246)</f>
        <v/>
      </c>
      <c r="W3246" s="33">
        <f>IF(I3246="H",INDEX(Matches!$T:$T,AA3246),INDEX(Matches!$U:$U,AA3246))</f>
        <v/>
      </c>
      <c r="X3246" s="11">
        <f>INDEX(Matches!$X:$X,AA3246)</f>
        <v/>
      </c>
      <c r="Y3246" s="30">
        <f>IF(O3246="","",O3246-S3246)</f>
        <v/>
      </c>
      <c r="Z3246" s="30">
        <f>IF(W3246="","",W3246-S3246)</f>
        <v/>
      </c>
      <c r="AA3246" s="24">
        <f>MATCH(J3246,Matches!$A:$A,0)</f>
        <v/>
      </c>
      <c r="AB3246" s="33" t="n">
        <v>1.234693414984938</v>
      </c>
      <c r="AC3246" s="33" t="n"/>
      <c r="AD3246" s="24" t="n"/>
      <c r="AE3246" s="24" t="n">
        <v>1</v>
      </c>
      <c r="AF3246" s="33" t="n"/>
      <c r="AG3246" s="33" t="n"/>
    </row>
    <row r="3247">
      <c r="A3247" s="24" t="inlineStr">
        <is>
          <t>Crawley|2</t>
        </is>
      </c>
      <c r="B3247" s="24" t="inlineStr">
        <is>
          <t>E3</t>
        </is>
      </c>
      <c r="C3247" s="24" t="inlineStr">
        <is>
          <t>League Two</t>
        </is>
      </c>
      <c r="D3247" s="24" t="inlineStr">
        <is>
          <t>Crawley</t>
        </is>
      </c>
      <c r="E3247" s="24" t="n">
        <v>2</v>
      </c>
      <c r="F3247" s="24" t="n">
        <v>1</v>
      </c>
      <c r="G3247" s="29" t="n">
        <v>46256.625</v>
      </c>
      <c r="H3247" s="24" t="inlineStr">
        <is>
          <t>Rochdale</t>
        </is>
      </c>
      <c r="I3247" s="24" t="inlineStr">
        <is>
          <t>A</t>
        </is>
      </c>
      <c r="J3247" s="24" t="inlineStr">
        <is>
          <t>E3-Rochdale-Crawley</t>
        </is>
      </c>
      <c r="K3247" s="24" t="n">
        <v>16</v>
      </c>
      <c r="L3247" s="11">
        <f>IF(INDEX(Matches!$X:$X,AA3247)=0,"",IF(I3247="H",INDEX(Matches!$H:$H,AA3247),INDEX(Matches!$I:$I,AA3247)))</f>
        <v/>
      </c>
      <c r="M3247" s="11">
        <f>IF(INDEX(Matches!$X:$X,AA3247)=0,"",IF(I3247="H",INDEX(Matches!$I:$I,AA3247),INDEX(Matches!$H:$H,AA3247)))</f>
        <v/>
      </c>
      <c r="N3247" s="11">
        <f>IF(L3247="","",IF(L3247&gt;M3247,"W",IF(L3247=M3247,"D","L")))</f>
        <v/>
      </c>
      <c r="O3247" s="11">
        <f>IF(L3247="","",IF(L3247&gt;M3247,3,IF(L3247=M3247,1,0)))</f>
        <v/>
      </c>
      <c r="P3247" s="31">
        <f>IF(I3247="H",INDEX(Matches!$L:$L,AA3247),INDEX(Matches!$N:$N,AA3247))</f>
        <v/>
      </c>
      <c r="Q3247" s="31">
        <f>INDEX(Matches!$M:$M,AA3247)</f>
        <v/>
      </c>
      <c r="R3247" s="31">
        <f>IF(I3247="H",INDEX(Matches!$N:$N,AA3247),INDEX(Matches!$L:$L,AA3247))</f>
        <v/>
      </c>
      <c r="S3247" s="33">
        <f>IF(I3247="H",INDEX(Matches!$O:$O,AA3247),INDEX(Matches!$P:$P,AA3247))</f>
        <v/>
      </c>
      <c r="T3247" s="33">
        <f>IF(INDEX(Matches!$J:$J,AA3247)="","",IF(I3247="H",INDEX(Matches!$J:$J,AA3247),INDEX(Matches!$K:$K,AA3247)))</f>
        <v/>
      </c>
      <c r="U3247" s="33">
        <f>IF(INDEX(Matches!$K:$K,AA3247)="","",IF(I3247="H",INDEX(Matches!$K:$K,AA3247),INDEX(Matches!$J:$J,AA3247)))</f>
        <v/>
      </c>
      <c r="V3247" s="30">
        <f>IF(T3247="","",T3247-U3247)</f>
        <v/>
      </c>
      <c r="W3247" s="33">
        <f>IF(I3247="H",INDEX(Matches!$T:$T,AA3247),INDEX(Matches!$U:$U,AA3247))</f>
        <v/>
      </c>
      <c r="X3247" s="11">
        <f>INDEX(Matches!$X:$X,AA3247)</f>
        <v/>
      </c>
      <c r="Y3247" s="30">
        <f>IF(O3247="","",O3247-S3247)</f>
        <v/>
      </c>
      <c r="Z3247" s="30">
        <f>IF(W3247="","",W3247-S3247)</f>
        <v/>
      </c>
      <c r="AA3247" s="24">
        <f>MATCH(J3247,Matches!$A:$A,0)</f>
        <v/>
      </c>
      <c r="AB3247" s="33" t="n">
        <v>0.9448802441097379</v>
      </c>
      <c r="AC3247" s="33" t="n"/>
      <c r="AD3247" s="24" t="n"/>
      <c r="AE3247" s="24" t="n">
        <v>1</v>
      </c>
      <c r="AF3247" s="33" t="n"/>
      <c r="AG3247" s="33" t="n"/>
    </row>
    <row r="3248">
      <c r="A3248" s="24" t="inlineStr">
        <is>
          <t>Crawley|3</t>
        </is>
      </c>
      <c r="B3248" s="24" t="inlineStr">
        <is>
          <t>E3</t>
        </is>
      </c>
      <c r="C3248" s="24" t="inlineStr">
        <is>
          <t>League Two</t>
        </is>
      </c>
      <c r="D3248" s="24" t="inlineStr">
        <is>
          <t>Crawley</t>
        </is>
      </c>
      <c r="E3248" s="24" t="n">
        <v>3</v>
      </c>
      <c r="F3248" s="24" t="n">
        <v>1</v>
      </c>
      <c r="G3248" s="29" t="n">
        <v>46263.625</v>
      </c>
      <c r="H3248" s="24" t="inlineStr">
        <is>
          <t>Bristol Rovers</t>
        </is>
      </c>
      <c r="I3248" s="24" t="inlineStr">
        <is>
          <t>H</t>
        </is>
      </c>
      <c r="J3248" s="24" t="inlineStr">
        <is>
          <t>E3-Crawley-BristolR</t>
        </is>
      </c>
      <c r="K3248" s="24" t="n">
        <v>2</v>
      </c>
      <c r="L3248" s="11">
        <f>IF(INDEX(Matches!$X:$X,AA3248)=0,"",IF(I3248="H",INDEX(Matches!$H:$H,AA3248),INDEX(Matches!$I:$I,AA3248)))</f>
        <v/>
      </c>
      <c r="M3248" s="11">
        <f>IF(INDEX(Matches!$X:$X,AA3248)=0,"",IF(I3248="H",INDEX(Matches!$I:$I,AA3248),INDEX(Matches!$H:$H,AA3248)))</f>
        <v/>
      </c>
      <c r="N3248" s="11">
        <f>IF(L3248="","",IF(L3248&gt;M3248,"W",IF(L3248=M3248,"D","L")))</f>
        <v/>
      </c>
      <c r="O3248" s="11">
        <f>IF(L3248="","",IF(L3248&gt;M3248,3,IF(L3248=M3248,1,0)))</f>
        <v/>
      </c>
      <c r="P3248" s="31">
        <f>IF(I3248="H",INDEX(Matches!$L:$L,AA3248),INDEX(Matches!$N:$N,AA3248))</f>
        <v/>
      </c>
      <c r="Q3248" s="31">
        <f>INDEX(Matches!$M:$M,AA3248)</f>
        <v/>
      </c>
      <c r="R3248" s="31">
        <f>IF(I3248="H",INDEX(Matches!$N:$N,AA3248),INDEX(Matches!$L:$L,AA3248))</f>
        <v/>
      </c>
      <c r="S3248" s="33">
        <f>IF(I3248="H",INDEX(Matches!$O:$O,AA3248),INDEX(Matches!$P:$P,AA3248))</f>
        <v/>
      </c>
      <c r="T3248" s="33">
        <f>IF(INDEX(Matches!$J:$J,AA3248)="","",IF(I3248="H",INDEX(Matches!$J:$J,AA3248),INDEX(Matches!$K:$K,AA3248)))</f>
        <v/>
      </c>
      <c r="U3248" s="33">
        <f>IF(INDEX(Matches!$K:$K,AA3248)="","",IF(I3248="H",INDEX(Matches!$K:$K,AA3248),INDEX(Matches!$J:$J,AA3248)))</f>
        <v/>
      </c>
      <c r="V3248" s="30">
        <f>IF(T3248="","",T3248-U3248)</f>
        <v/>
      </c>
      <c r="W3248" s="33">
        <f>IF(I3248="H",INDEX(Matches!$T:$T,AA3248),INDEX(Matches!$U:$U,AA3248))</f>
        <v/>
      </c>
      <c r="X3248" s="11">
        <f>INDEX(Matches!$X:$X,AA3248)</f>
        <v/>
      </c>
      <c r="Y3248" s="30">
        <f>IF(O3248="","",O3248-S3248)</f>
        <v/>
      </c>
      <c r="Z3248" s="30">
        <f>IF(W3248="","",W3248-S3248)</f>
        <v/>
      </c>
      <c r="AA3248" s="24">
        <f>MATCH(J3248,Matches!$A:$A,0)</f>
        <v/>
      </c>
      <c r="AB3248" s="33" t="n">
        <v>0.9029572245660915</v>
      </c>
      <c r="AC3248" s="33" t="n"/>
      <c r="AD3248" s="24" t="n"/>
      <c r="AE3248" s="24" t="n">
        <v>1</v>
      </c>
      <c r="AF3248" s="33" t="n"/>
      <c r="AG3248" s="33" t="n"/>
    </row>
    <row r="3249">
      <c r="A3249" s="24" t="inlineStr">
        <is>
          <t>Crawley|4</t>
        </is>
      </c>
      <c r="B3249" s="24" t="inlineStr">
        <is>
          <t>E3</t>
        </is>
      </c>
      <c r="C3249" s="24" t="inlineStr">
        <is>
          <t>League Two</t>
        </is>
      </c>
      <c r="D3249" s="24" t="inlineStr">
        <is>
          <t>Crawley</t>
        </is>
      </c>
      <c r="E3249" s="24" t="n">
        <v>4</v>
      </c>
      <c r="F3249" s="24" t="n">
        <v>1</v>
      </c>
      <c r="G3249" s="29" t="n">
        <v>46266.82291666666</v>
      </c>
      <c r="H3249" s="24" t="inlineStr">
        <is>
          <t>Northampton</t>
        </is>
      </c>
      <c r="I3249" s="24" t="inlineStr">
        <is>
          <t>A</t>
        </is>
      </c>
      <c r="J3249" s="24" t="inlineStr">
        <is>
          <t>E3-Northamp-Crawley</t>
        </is>
      </c>
      <c r="K3249" s="24" t="n">
        <v>14</v>
      </c>
      <c r="L3249" s="11">
        <f>IF(INDEX(Matches!$X:$X,AA3249)=0,"",IF(I3249="H",INDEX(Matches!$H:$H,AA3249),INDEX(Matches!$I:$I,AA3249)))</f>
        <v/>
      </c>
      <c r="M3249" s="11">
        <f>IF(INDEX(Matches!$X:$X,AA3249)=0,"",IF(I3249="H",INDEX(Matches!$I:$I,AA3249),INDEX(Matches!$H:$H,AA3249)))</f>
        <v/>
      </c>
      <c r="N3249" s="11">
        <f>IF(L3249="","",IF(L3249&gt;M3249,"W",IF(L3249=M3249,"D","L")))</f>
        <v/>
      </c>
      <c r="O3249" s="11">
        <f>IF(L3249="","",IF(L3249&gt;M3249,3,IF(L3249=M3249,1,0)))</f>
        <v/>
      </c>
      <c r="P3249" s="31">
        <f>IF(I3249="H",INDEX(Matches!$L:$L,AA3249),INDEX(Matches!$N:$N,AA3249))</f>
        <v/>
      </c>
      <c r="Q3249" s="31">
        <f>INDEX(Matches!$M:$M,AA3249)</f>
        <v/>
      </c>
      <c r="R3249" s="31">
        <f>IF(I3249="H",INDEX(Matches!$N:$N,AA3249),INDEX(Matches!$L:$L,AA3249))</f>
        <v/>
      </c>
      <c r="S3249" s="33">
        <f>IF(I3249="H",INDEX(Matches!$O:$O,AA3249),INDEX(Matches!$P:$P,AA3249))</f>
        <v/>
      </c>
      <c r="T3249" s="33">
        <f>IF(INDEX(Matches!$J:$J,AA3249)="","",IF(I3249="H",INDEX(Matches!$J:$J,AA3249),INDEX(Matches!$K:$K,AA3249)))</f>
        <v/>
      </c>
      <c r="U3249" s="33">
        <f>IF(INDEX(Matches!$K:$K,AA3249)="","",IF(I3249="H",INDEX(Matches!$K:$K,AA3249),INDEX(Matches!$J:$J,AA3249)))</f>
        <v/>
      </c>
      <c r="V3249" s="30">
        <f>IF(T3249="","",T3249-U3249)</f>
        <v/>
      </c>
      <c r="W3249" s="33">
        <f>IF(I3249="H",INDEX(Matches!$T:$T,AA3249),INDEX(Matches!$U:$U,AA3249))</f>
        <v/>
      </c>
      <c r="X3249" s="11">
        <f>INDEX(Matches!$X:$X,AA3249)</f>
        <v/>
      </c>
      <c r="Y3249" s="30">
        <f>IF(O3249="","",O3249-S3249)</f>
        <v/>
      </c>
      <c r="Z3249" s="30">
        <f>IF(W3249="","",W3249-S3249)</f>
        <v/>
      </c>
      <c r="AA3249" s="24">
        <f>MATCH(J3249,Matches!$A:$A,0)</f>
        <v/>
      </c>
      <c r="AB3249" s="33" t="n">
        <v>0.8111442601464476</v>
      </c>
      <c r="AC3249" s="33" t="n"/>
      <c r="AD3249" s="24" t="n"/>
      <c r="AE3249" s="24" t="n">
        <v>1</v>
      </c>
      <c r="AF3249" s="33" t="n"/>
      <c r="AG3249" s="33" t="n"/>
    </row>
    <row r="3250">
      <c r="A3250" s="24" t="inlineStr">
        <is>
          <t>Crawley|5</t>
        </is>
      </c>
      <c r="B3250" s="24" t="inlineStr">
        <is>
          <t>E3</t>
        </is>
      </c>
      <c r="C3250" s="24" t="inlineStr">
        <is>
          <t>League Two</t>
        </is>
      </c>
      <c r="D3250" s="24" t="inlineStr">
        <is>
          <t>Crawley</t>
        </is>
      </c>
      <c r="E3250" s="24" t="n">
        <v>5</v>
      </c>
      <c r="F3250" s="24" t="n">
        <v>2</v>
      </c>
      <c r="G3250" s="29" t="n">
        <v>46270.625</v>
      </c>
      <c r="H3250" s="24" t="inlineStr">
        <is>
          <t>Accrington</t>
        </is>
      </c>
      <c r="I3250" s="24" t="inlineStr">
        <is>
          <t>A</t>
        </is>
      </c>
      <c r="J3250" s="24" t="inlineStr">
        <is>
          <t>E3-Accringt-Crawley</t>
        </is>
      </c>
      <c r="K3250" s="24" t="n">
        <v>23</v>
      </c>
      <c r="L3250" s="11">
        <f>IF(INDEX(Matches!$X:$X,AA3250)=0,"",IF(I3250="H",INDEX(Matches!$H:$H,AA3250),INDEX(Matches!$I:$I,AA3250)))</f>
        <v/>
      </c>
      <c r="M3250" s="11">
        <f>IF(INDEX(Matches!$X:$X,AA3250)=0,"",IF(I3250="H",INDEX(Matches!$I:$I,AA3250),INDEX(Matches!$H:$H,AA3250)))</f>
        <v/>
      </c>
      <c r="N3250" s="11">
        <f>IF(L3250="","",IF(L3250&gt;M3250,"W",IF(L3250=M3250,"D","L")))</f>
        <v/>
      </c>
      <c r="O3250" s="11">
        <f>IF(L3250="","",IF(L3250&gt;M3250,3,IF(L3250=M3250,1,0)))</f>
        <v/>
      </c>
      <c r="P3250" s="31">
        <f>IF(I3250="H",INDEX(Matches!$L:$L,AA3250),INDEX(Matches!$N:$N,AA3250))</f>
        <v/>
      </c>
      <c r="Q3250" s="31">
        <f>INDEX(Matches!$M:$M,AA3250)</f>
        <v/>
      </c>
      <c r="R3250" s="31">
        <f>IF(I3250="H",INDEX(Matches!$N:$N,AA3250),INDEX(Matches!$L:$L,AA3250))</f>
        <v/>
      </c>
      <c r="S3250" s="33">
        <f>IF(I3250="H",INDEX(Matches!$O:$O,AA3250),INDEX(Matches!$P:$P,AA3250))</f>
        <v/>
      </c>
      <c r="T3250" s="33">
        <f>IF(INDEX(Matches!$J:$J,AA3250)="","",IF(I3250="H",INDEX(Matches!$J:$J,AA3250),INDEX(Matches!$K:$K,AA3250)))</f>
        <v/>
      </c>
      <c r="U3250" s="33">
        <f>IF(INDEX(Matches!$K:$K,AA3250)="","",IF(I3250="H",INDEX(Matches!$K:$K,AA3250),INDEX(Matches!$J:$J,AA3250)))</f>
        <v/>
      </c>
      <c r="V3250" s="30">
        <f>IF(T3250="","",T3250-U3250)</f>
        <v/>
      </c>
      <c r="W3250" s="33">
        <f>IF(I3250="H",INDEX(Matches!$T:$T,AA3250),INDEX(Matches!$U:$U,AA3250))</f>
        <v/>
      </c>
      <c r="X3250" s="11">
        <f>INDEX(Matches!$X:$X,AA3250)</f>
        <v/>
      </c>
      <c r="Y3250" s="30">
        <f>IF(O3250="","",O3250-S3250)</f>
        <v/>
      </c>
      <c r="Z3250" s="30">
        <f>IF(W3250="","",W3250-S3250)</f>
        <v/>
      </c>
      <c r="AA3250" s="24">
        <f>MATCH(J3250,Matches!$A:$A,0)</f>
        <v/>
      </c>
      <c r="AB3250" s="33" t="n">
        <v>1.122740804988396</v>
      </c>
      <c r="AC3250" s="33" t="n"/>
      <c r="AD3250" s="24" t="n"/>
      <c r="AE3250" s="24" t="n">
        <v>2</v>
      </c>
      <c r="AF3250" s="33" t="n"/>
      <c r="AG3250" s="33" t="n"/>
    </row>
    <row r="3251">
      <c r="A3251" s="24" t="inlineStr">
        <is>
          <t>Crawley|6</t>
        </is>
      </c>
      <c r="B3251" s="24" t="inlineStr">
        <is>
          <t>E3</t>
        </is>
      </c>
      <c r="C3251" s="24" t="inlineStr">
        <is>
          <t>League Two</t>
        </is>
      </c>
      <c r="D3251" s="24" t="inlineStr">
        <is>
          <t>Crawley</t>
        </is>
      </c>
      <c r="E3251" s="24" t="n">
        <v>6</v>
      </c>
      <c r="F3251" s="24" t="n">
        <v>2</v>
      </c>
      <c r="G3251" s="29" t="n">
        <v>46277.52083333334</v>
      </c>
      <c r="H3251" s="24" t="inlineStr">
        <is>
          <t>Cheltenham</t>
        </is>
      </c>
      <c r="I3251" s="24" t="inlineStr">
        <is>
          <t>H</t>
        </is>
      </c>
      <c r="J3251" s="24" t="inlineStr">
        <is>
          <t>E3-Crawley-Cheltenh</t>
        </is>
      </c>
      <c r="K3251" s="24" t="n">
        <v>22</v>
      </c>
      <c r="L3251" s="11">
        <f>IF(INDEX(Matches!$X:$X,AA3251)=0,"",IF(I3251="H",INDEX(Matches!$H:$H,AA3251),INDEX(Matches!$I:$I,AA3251)))</f>
        <v/>
      </c>
      <c r="M3251" s="11">
        <f>IF(INDEX(Matches!$X:$X,AA3251)=0,"",IF(I3251="H",INDEX(Matches!$I:$I,AA3251),INDEX(Matches!$H:$H,AA3251)))</f>
        <v/>
      </c>
      <c r="N3251" s="11">
        <f>IF(L3251="","",IF(L3251&gt;M3251,"W",IF(L3251=M3251,"D","L")))</f>
        <v/>
      </c>
      <c r="O3251" s="11">
        <f>IF(L3251="","",IF(L3251&gt;M3251,3,IF(L3251=M3251,1,0)))</f>
        <v/>
      </c>
      <c r="P3251" s="31">
        <f>IF(I3251="H",INDEX(Matches!$L:$L,AA3251),INDEX(Matches!$N:$N,AA3251))</f>
        <v/>
      </c>
      <c r="Q3251" s="31">
        <f>INDEX(Matches!$M:$M,AA3251)</f>
        <v/>
      </c>
      <c r="R3251" s="31">
        <f>IF(I3251="H",INDEX(Matches!$N:$N,AA3251),INDEX(Matches!$L:$L,AA3251))</f>
        <v/>
      </c>
      <c r="S3251" s="33">
        <f>IF(I3251="H",INDEX(Matches!$O:$O,AA3251),INDEX(Matches!$P:$P,AA3251))</f>
        <v/>
      </c>
      <c r="T3251" s="33">
        <f>IF(INDEX(Matches!$J:$J,AA3251)="","",IF(I3251="H",INDEX(Matches!$J:$J,AA3251),INDEX(Matches!$K:$K,AA3251)))</f>
        <v/>
      </c>
      <c r="U3251" s="33">
        <f>IF(INDEX(Matches!$K:$K,AA3251)="","",IF(I3251="H",INDEX(Matches!$K:$K,AA3251),INDEX(Matches!$J:$J,AA3251)))</f>
        <v/>
      </c>
      <c r="V3251" s="30">
        <f>IF(T3251="","",T3251-U3251)</f>
        <v/>
      </c>
      <c r="W3251" s="33">
        <f>IF(I3251="H",INDEX(Matches!$T:$T,AA3251),INDEX(Matches!$U:$U,AA3251))</f>
        <v/>
      </c>
      <c r="X3251" s="11">
        <f>INDEX(Matches!$X:$X,AA3251)</f>
        <v/>
      </c>
      <c r="Y3251" s="30">
        <f>IF(O3251="","",O3251-S3251)</f>
        <v/>
      </c>
      <c r="Z3251" s="30">
        <f>IF(W3251="","",W3251-S3251)</f>
        <v/>
      </c>
      <c r="AA3251" s="24">
        <f>MATCH(J3251,Matches!$A:$A,0)</f>
        <v/>
      </c>
      <c r="AB3251" s="33" t="n">
        <v>1.450893095503103</v>
      </c>
      <c r="AC3251" s="33" t="n"/>
      <c r="AD3251" s="24" t="n"/>
      <c r="AE3251" s="24" t="n">
        <v>2</v>
      </c>
      <c r="AF3251" s="33" t="n"/>
      <c r="AG3251" s="33" t="n"/>
    </row>
    <row r="3252">
      <c r="A3252" s="24" t="inlineStr">
        <is>
          <t>Crawley|7</t>
        </is>
      </c>
      <c r="B3252" s="24" t="inlineStr">
        <is>
          <t>E3</t>
        </is>
      </c>
      <c r="C3252" s="24" t="inlineStr">
        <is>
          <t>League Two</t>
        </is>
      </c>
      <c r="D3252" s="24" t="inlineStr">
        <is>
          <t>Crawley</t>
        </is>
      </c>
      <c r="E3252" s="24" t="n">
        <v>7</v>
      </c>
      <c r="F3252" s="24" t="n">
        <v>2</v>
      </c>
      <c r="G3252" s="29" t="n">
        <v>46284.625</v>
      </c>
      <c r="H3252" s="24" t="inlineStr">
        <is>
          <t>Grimsby</t>
        </is>
      </c>
      <c r="I3252" s="24" t="inlineStr">
        <is>
          <t>A</t>
        </is>
      </c>
      <c r="J3252" s="24" t="inlineStr">
        <is>
          <t>E3-Grimsby-Crawley</t>
        </is>
      </c>
      <c r="K3252" s="24" t="n">
        <v>4</v>
      </c>
      <c r="L3252" s="11">
        <f>IF(INDEX(Matches!$X:$X,AA3252)=0,"",IF(I3252="H",INDEX(Matches!$H:$H,AA3252),INDEX(Matches!$I:$I,AA3252)))</f>
        <v/>
      </c>
      <c r="M3252" s="11">
        <f>IF(INDEX(Matches!$X:$X,AA3252)=0,"",IF(I3252="H",INDEX(Matches!$I:$I,AA3252),INDEX(Matches!$H:$H,AA3252)))</f>
        <v/>
      </c>
      <c r="N3252" s="11">
        <f>IF(L3252="","",IF(L3252&gt;M3252,"W",IF(L3252=M3252,"D","L")))</f>
        <v/>
      </c>
      <c r="O3252" s="11">
        <f>IF(L3252="","",IF(L3252&gt;M3252,3,IF(L3252=M3252,1,0)))</f>
        <v/>
      </c>
      <c r="P3252" s="31">
        <f>IF(I3252="H",INDEX(Matches!$L:$L,AA3252),INDEX(Matches!$N:$N,AA3252))</f>
        <v/>
      </c>
      <c r="Q3252" s="31">
        <f>INDEX(Matches!$M:$M,AA3252)</f>
        <v/>
      </c>
      <c r="R3252" s="31">
        <f>IF(I3252="H",INDEX(Matches!$N:$N,AA3252),INDEX(Matches!$L:$L,AA3252))</f>
        <v/>
      </c>
      <c r="S3252" s="33">
        <f>IF(I3252="H",INDEX(Matches!$O:$O,AA3252),INDEX(Matches!$P:$P,AA3252))</f>
        <v/>
      </c>
      <c r="T3252" s="33">
        <f>IF(INDEX(Matches!$J:$J,AA3252)="","",IF(I3252="H",INDEX(Matches!$J:$J,AA3252),INDEX(Matches!$K:$K,AA3252)))</f>
        <v/>
      </c>
      <c r="U3252" s="33">
        <f>IF(INDEX(Matches!$K:$K,AA3252)="","",IF(I3252="H",INDEX(Matches!$K:$K,AA3252),INDEX(Matches!$J:$J,AA3252)))</f>
        <v/>
      </c>
      <c r="V3252" s="30">
        <f>IF(T3252="","",T3252-U3252)</f>
        <v/>
      </c>
      <c r="W3252" s="33">
        <f>IF(I3252="H",INDEX(Matches!$T:$T,AA3252),INDEX(Matches!$U:$U,AA3252))</f>
        <v/>
      </c>
      <c r="X3252" s="11">
        <f>INDEX(Matches!$X:$X,AA3252)</f>
        <v/>
      </c>
      <c r="Y3252" s="30">
        <f>IF(O3252="","",O3252-S3252)</f>
        <v/>
      </c>
      <c r="Z3252" s="30">
        <f>IF(W3252="","",W3252-S3252)</f>
        <v/>
      </c>
      <c r="AA3252" s="24">
        <f>MATCH(J3252,Matches!$A:$A,0)</f>
        <v/>
      </c>
      <c r="AB3252" s="33" t="n"/>
      <c r="AC3252" s="33" t="n"/>
      <c r="AD3252" s="24" t="n"/>
      <c r="AE3252" s="24" t="n">
        <v>2</v>
      </c>
      <c r="AF3252" s="33" t="n"/>
      <c r="AG3252" s="33" t="n"/>
    </row>
    <row r="3253">
      <c r="A3253" s="24" t="inlineStr">
        <is>
          <t>Crawley|8</t>
        </is>
      </c>
      <c r="B3253" s="24" t="inlineStr">
        <is>
          <t>E3</t>
        </is>
      </c>
      <c r="C3253" s="24" t="inlineStr">
        <is>
          <t>League Two</t>
        </is>
      </c>
      <c r="D3253" s="24" t="inlineStr">
        <is>
          <t>Crawley</t>
        </is>
      </c>
      <c r="E3253" s="24" t="n">
        <v>8</v>
      </c>
      <c r="F3253" s="24" t="n">
        <v>2</v>
      </c>
      <c r="G3253" s="29" t="n">
        <v>46298.625</v>
      </c>
      <c r="H3253" s="24" t="inlineStr">
        <is>
          <t>Walsall</t>
        </is>
      </c>
      <c r="I3253" s="24" t="inlineStr">
        <is>
          <t>A</t>
        </is>
      </c>
      <c r="J3253" s="24" t="inlineStr">
        <is>
          <t>E3-Walsall-Crawley</t>
        </is>
      </c>
      <c r="K3253" s="24" t="n">
        <v>11</v>
      </c>
      <c r="L3253" s="11">
        <f>IF(INDEX(Matches!$X:$X,AA3253)=0,"",IF(I3253="H",INDEX(Matches!$H:$H,AA3253),INDEX(Matches!$I:$I,AA3253)))</f>
        <v/>
      </c>
      <c r="M3253" s="11">
        <f>IF(INDEX(Matches!$X:$X,AA3253)=0,"",IF(I3253="H",INDEX(Matches!$I:$I,AA3253),INDEX(Matches!$H:$H,AA3253)))</f>
        <v/>
      </c>
      <c r="N3253" s="11">
        <f>IF(L3253="","",IF(L3253&gt;M3253,"W",IF(L3253=M3253,"D","L")))</f>
        <v/>
      </c>
      <c r="O3253" s="11">
        <f>IF(L3253="","",IF(L3253&gt;M3253,3,IF(L3253=M3253,1,0)))</f>
        <v/>
      </c>
      <c r="P3253" s="31">
        <f>IF(I3253="H",INDEX(Matches!$L:$L,AA3253),INDEX(Matches!$N:$N,AA3253))</f>
        <v/>
      </c>
      <c r="Q3253" s="31">
        <f>INDEX(Matches!$M:$M,AA3253)</f>
        <v/>
      </c>
      <c r="R3253" s="31">
        <f>IF(I3253="H",INDEX(Matches!$N:$N,AA3253),INDEX(Matches!$L:$L,AA3253))</f>
        <v/>
      </c>
      <c r="S3253" s="33">
        <f>IF(I3253="H",INDEX(Matches!$O:$O,AA3253),INDEX(Matches!$P:$P,AA3253))</f>
        <v/>
      </c>
      <c r="T3253" s="33">
        <f>IF(INDEX(Matches!$J:$J,AA3253)="","",IF(I3253="H",INDEX(Matches!$J:$J,AA3253),INDEX(Matches!$K:$K,AA3253)))</f>
        <v/>
      </c>
      <c r="U3253" s="33">
        <f>IF(INDEX(Matches!$K:$K,AA3253)="","",IF(I3253="H",INDEX(Matches!$K:$K,AA3253),INDEX(Matches!$J:$J,AA3253)))</f>
        <v/>
      </c>
      <c r="V3253" s="30">
        <f>IF(T3253="","",T3253-U3253)</f>
        <v/>
      </c>
      <c r="W3253" s="33">
        <f>IF(I3253="H",INDEX(Matches!$T:$T,AA3253),INDEX(Matches!$U:$U,AA3253))</f>
        <v/>
      </c>
      <c r="X3253" s="11">
        <f>INDEX(Matches!$X:$X,AA3253)</f>
        <v/>
      </c>
      <c r="Y3253" s="30">
        <f>IF(O3253="","",O3253-S3253)</f>
        <v/>
      </c>
      <c r="Z3253" s="30">
        <f>IF(W3253="","",W3253-S3253)</f>
        <v/>
      </c>
      <c r="AA3253" s="24">
        <f>MATCH(J3253,Matches!$A:$A,0)</f>
        <v/>
      </c>
      <c r="AB3253" s="33" t="n"/>
      <c r="AC3253" s="33" t="n">
        <v>1.021510556947464</v>
      </c>
      <c r="AD3253" s="24" t="n"/>
      <c r="AE3253" s="24" t="n">
        <v>3</v>
      </c>
      <c r="AF3253" s="33" t="n"/>
      <c r="AG3253" s="33" t="n"/>
    </row>
    <row r="3254">
      <c r="A3254" s="24" t="inlineStr">
        <is>
          <t>Crawley|9</t>
        </is>
      </c>
      <c r="B3254" s="24" t="inlineStr">
        <is>
          <t>E3</t>
        </is>
      </c>
      <c r="C3254" s="24" t="inlineStr">
        <is>
          <t>League Two</t>
        </is>
      </c>
      <c r="D3254" s="24" t="inlineStr">
        <is>
          <t>Crawley</t>
        </is>
      </c>
      <c r="E3254" s="24" t="n">
        <v>9</v>
      </c>
      <c r="F3254" s="24" t="n">
        <v>3</v>
      </c>
      <c r="G3254" s="29" t="n">
        <v>46305.625</v>
      </c>
      <c r="H3254" s="24" t="inlineStr">
        <is>
          <t>Chesterfield</t>
        </is>
      </c>
      <c r="I3254" s="24" t="inlineStr">
        <is>
          <t>H</t>
        </is>
      </c>
      <c r="J3254" s="24" t="inlineStr">
        <is>
          <t>E3-Crawley-Chesterf</t>
        </is>
      </c>
      <c r="K3254" s="24" t="n">
        <v>6</v>
      </c>
      <c r="L3254" s="11">
        <f>IF(INDEX(Matches!$X:$X,AA3254)=0,"",IF(I3254="H",INDEX(Matches!$H:$H,AA3254),INDEX(Matches!$I:$I,AA3254)))</f>
        <v/>
      </c>
      <c r="M3254" s="11">
        <f>IF(INDEX(Matches!$X:$X,AA3254)=0,"",IF(I3254="H",INDEX(Matches!$I:$I,AA3254),INDEX(Matches!$H:$H,AA3254)))</f>
        <v/>
      </c>
      <c r="N3254" s="11">
        <f>IF(L3254="","",IF(L3254&gt;M3254,"W",IF(L3254=M3254,"D","L")))</f>
        <v/>
      </c>
      <c r="O3254" s="11">
        <f>IF(L3254="","",IF(L3254&gt;M3254,3,IF(L3254=M3254,1,0)))</f>
        <v/>
      </c>
      <c r="P3254" s="31">
        <f>IF(I3254="H",INDEX(Matches!$L:$L,AA3254),INDEX(Matches!$N:$N,AA3254))</f>
        <v/>
      </c>
      <c r="Q3254" s="31">
        <f>INDEX(Matches!$M:$M,AA3254)</f>
        <v/>
      </c>
      <c r="R3254" s="31">
        <f>IF(I3254="H",INDEX(Matches!$N:$N,AA3254),INDEX(Matches!$L:$L,AA3254))</f>
        <v/>
      </c>
      <c r="S3254" s="33">
        <f>IF(I3254="H",INDEX(Matches!$O:$O,AA3254),INDEX(Matches!$P:$P,AA3254))</f>
        <v/>
      </c>
      <c r="T3254" s="33">
        <f>IF(INDEX(Matches!$J:$J,AA3254)="","",IF(I3254="H",INDEX(Matches!$J:$J,AA3254),INDEX(Matches!$K:$K,AA3254)))</f>
        <v/>
      </c>
      <c r="U3254" s="33">
        <f>IF(INDEX(Matches!$K:$K,AA3254)="","",IF(I3254="H",INDEX(Matches!$K:$K,AA3254),INDEX(Matches!$J:$J,AA3254)))</f>
        <v/>
      </c>
      <c r="V3254" s="30">
        <f>IF(T3254="","",T3254-U3254)</f>
        <v/>
      </c>
      <c r="W3254" s="33">
        <f>IF(I3254="H",INDEX(Matches!$T:$T,AA3254),INDEX(Matches!$U:$U,AA3254))</f>
        <v/>
      </c>
      <c r="X3254" s="11">
        <f>INDEX(Matches!$X:$X,AA3254)</f>
        <v/>
      </c>
      <c r="Y3254" s="30">
        <f>IF(O3254="","",O3254-S3254)</f>
        <v/>
      </c>
      <c r="Z3254" s="30">
        <f>IF(W3254="","",W3254-S3254)</f>
        <v/>
      </c>
      <c r="AA3254" s="24">
        <f>MATCH(J3254,Matches!$A:$A,0)</f>
        <v/>
      </c>
      <c r="AB3254" s="33" t="n"/>
      <c r="AC3254" s="33" t="n"/>
      <c r="AD3254" s="24" t="n"/>
      <c r="AE3254" s="24" t="n">
        <v>3</v>
      </c>
      <c r="AF3254" s="33" t="n"/>
      <c r="AG3254" s="33" t="n"/>
    </row>
    <row r="3255">
      <c r="A3255" s="24" t="inlineStr">
        <is>
          <t>Crawley|10</t>
        </is>
      </c>
      <c r="B3255" s="24" t="inlineStr">
        <is>
          <t>E3</t>
        </is>
      </c>
      <c r="C3255" s="24" t="inlineStr">
        <is>
          <t>League Two</t>
        </is>
      </c>
      <c r="D3255" s="24" t="inlineStr">
        <is>
          <t>Crawley</t>
        </is>
      </c>
      <c r="E3255" s="24" t="n">
        <v>10</v>
      </c>
      <c r="F3255" s="24" t="n">
        <v>3</v>
      </c>
      <c r="G3255" s="29" t="n">
        <v>46312.625</v>
      </c>
      <c r="H3255" s="24" t="inlineStr">
        <is>
          <t>Salford</t>
        </is>
      </c>
      <c r="I3255" s="24" t="inlineStr">
        <is>
          <t>A</t>
        </is>
      </c>
      <c r="J3255" s="24" t="inlineStr">
        <is>
          <t>E3-Salford-Crawley</t>
        </is>
      </c>
      <c r="K3255" s="24" t="n">
        <v>1</v>
      </c>
      <c r="L3255" s="11">
        <f>IF(INDEX(Matches!$X:$X,AA3255)=0,"",IF(I3255="H",INDEX(Matches!$H:$H,AA3255),INDEX(Matches!$I:$I,AA3255)))</f>
        <v/>
      </c>
      <c r="M3255" s="11">
        <f>IF(INDEX(Matches!$X:$X,AA3255)=0,"",IF(I3255="H",INDEX(Matches!$I:$I,AA3255),INDEX(Matches!$H:$H,AA3255)))</f>
        <v/>
      </c>
      <c r="N3255" s="11">
        <f>IF(L3255="","",IF(L3255&gt;M3255,"W",IF(L3255=M3255,"D","L")))</f>
        <v/>
      </c>
      <c r="O3255" s="11">
        <f>IF(L3255="","",IF(L3255&gt;M3255,3,IF(L3255=M3255,1,0)))</f>
        <v/>
      </c>
      <c r="P3255" s="31">
        <f>IF(I3255="H",INDEX(Matches!$L:$L,AA3255),INDEX(Matches!$N:$N,AA3255))</f>
        <v/>
      </c>
      <c r="Q3255" s="31">
        <f>INDEX(Matches!$M:$M,AA3255)</f>
        <v/>
      </c>
      <c r="R3255" s="31">
        <f>IF(I3255="H",INDEX(Matches!$N:$N,AA3255),INDEX(Matches!$L:$L,AA3255))</f>
        <v/>
      </c>
      <c r="S3255" s="33">
        <f>IF(I3255="H",INDEX(Matches!$O:$O,AA3255),INDEX(Matches!$P:$P,AA3255))</f>
        <v/>
      </c>
      <c r="T3255" s="33">
        <f>IF(INDEX(Matches!$J:$J,AA3255)="","",IF(I3255="H",INDEX(Matches!$J:$J,AA3255),INDEX(Matches!$K:$K,AA3255)))</f>
        <v/>
      </c>
      <c r="U3255" s="33">
        <f>IF(INDEX(Matches!$K:$K,AA3255)="","",IF(I3255="H",INDEX(Matches!$K:$K,AA3255),INDEX(Matches!$J:$J,AA3255)))</f>
        <v/>
      </c>
      <c r="V3255" s="30">
        <f>IF(T3255="","",T3255-U3255)</f>
        <v/>
      </c>
      <c r="W3255" s="33">
        <f>IF(I3255="H",INDEX(Matches!$T:$T,AA3255),INDEX(Matches!$U:$U,AA3255))</f>
        <v/>
      </c>
      <c r="X3255" s="11">
        <f>INDEX(Matches!$X:$X,AA3255)</f>
        <v/>
      </c>
      <c r="Y3255" s="30">
        <f>IF(O3255="","",O3255-S3255)</f>
        <v/>
      </c>
      <c r="Z3255" s="30">
        <f>IF(W3255="","",W3255-S3255)</f>
        <v/>
      </c>
      <c r="AA3255" s="24">
        <f>MATCH(J3255,Matches!$A:$A,0)</f>
        <v/>
      </c>
      <c r="AB3255" s="33" t="n"/>
      <c r="AC3255" s="33" t="n"/>
      <c r="AD3255" s="24" t="n"/>
      <c r="AE3255" s="24" t="n">
        <v>3</v>
      </c>
      <c r="AF3255" s="33" t="n"/>
      <c r="AG3255" s="33" t="n"/>
    </row>
    <row r="3256">
      <c r="A3256" s="24" t="inlineStr">
        <is>
          <t>Crawley|11</t>
        </is>
      </c>
      <c r="B3256" s="24" t="inlineStr">
        <is>
          <t>E3</t>
        </is>
      </c>
      <c r="C3256" s="24" t="inlineStr">
        <is>
          <t>League Two</t>
        </is>
      </c>
      <c r="D3256" s="24" t="inlineStr">
        <is>
          <t>Crawley</t>
        </is>
      </c>
      <c r="E3256" s="24" t="n">
        <v>11</v>
      </c>
      <c r="F3256" s="24" t="n">
        <v>3</v>
      </c>
      <c r="G3256" s="29" t="n">
        <v>46315.82291666666</v>
      </c>
      <c r="H3256" s="24" t="inlineStr">
        <is>
          <t>Shrewsbury</t>
        </is>
      </c>
      <c r="I3256" s="24" t="inlineStr">
        <is>
          <t>H</t>
        </is>
      </c>
      <c r="J3256" s="24" t="inlineStr">
        <is>
          <t>E3-Crawley-Shrewsbu</t>
        </is>
      </c>
      <c r="K3256" s="24" t="n">
        <v>20</v>
      </c>
      <c r="L3256" s="11">
        <f>IF(INDEX(Matches!$X:$X,AA3256)=0,"",IF(I3256="H",INDEX(Matches!$H:$H,AA3256),INDEX(Matches!$I:$I,AA3256)))</f>
        <v/>
      </c>
      <c r="M3256" s="11">
        <f>IF(INDEX(Matches!$X:$X,AA3256)=0,"",IF(I3256="H",INDEX(Matches!$I:$I,AA3256),INDEX(Matches!$H:$H,AA3256)))</f>
        <v/>
      </c>
      <c r="N3256" s="11">
        <f>IF(L3256="","",IF(L3256&gt;M3256,"W",IF(L3256=M3256,"D","L")))</f>
        <v/>
      </c>
      <c r="O3256" s="11">
        <f>IF(L3256="","",IF(L3256&gt;M3256,3,IF(L3256=M3256,1,0)))</f>
        <v/>
      </c>
      <c r="P3256" s="31">
        <f>IF(I3256="H",INDEX(Matches!$L:$L,AA3256),INDEX(Matches!$N:$N,AA3256))</f>
        <v/>
      </c>
      <c r="Q3256" s="31">
        <f>INDEX(Matches!$M:$M,AA3256)</f>
        <v/>
      </c>
      <c r="R3256" s="31">
        <f>IF(I3256="H",INDEX(Matches!$N:$N,AA3256),INDEX(Matches!$L:$L,AA3256))</f>
        <v/>
      </c>
      <c r="S3256" s="33">
        <f>IF(I3256="H",INDEX(Matches!$O:$O,AA3256),INDEX(Matches!$P:$P,AA3256))</f>
        <v/>
      </c>
      <c r="T3256" s="33">
        <f>IF(INDEX(Matches!$J:$J,AA3256)="","",IF(I3256="H",INDEX(Matches!$J:$J,AA3256),INDEX(Matches!$K:$K,AA3256)))</f>
        <v/>
      </c>
      <c r="U3256" s="33">
        <f>IF(INDEX(Matches!$K:$K,AA3256)="","",IF(I3256="H",INDEX(Matches!$K:$K,AA3256),INDEX(Matches!$J:$J,AA3256)))</f>
        <v/>
      </c>
      <c r="V3256" s="30">
        <f>IF(T3256="","",T3256-U3256)</f>
        <v/>
      </c>
      <c r="W3256" s="33">
        <f>IF(I3256="H",INDEX(Matches!$T:$T,AA3256),INDEX(Matches!$U:$U,AA3256))</f>
        <v/>
      </c>
      <c r="X3256" s="11">
        <f>INDEX(Matches!$X:$X,AA3256)</f>
        <v/>
      </c>
      <c r="Y3256" s="30">
        <f>IF(O3256="","",O3256-S3256)</f>
        <v/>
      </c>
      <c r="Z3256" s="30">
        <f>IF(W3256="","",W3256-S3256)</f>
        <v/>
      </c>
      <c r="AA3256" s="24">
        <f>MATCH(J3256,Matches!$A:$A,0)</f>
        <v/>
      </c>
      <c r="AB3256" s="33" t="n"/>
      <c r="AC3256" s="33" t="n"/>
      <c r="AD3256" s="24" t="n"/>
      <c r="AE3256" s="24" t="n">
        <v>3</v>
      </c>
      <c r="AF3256" s="33" t="n"/>
      <c r="AG3256" s="33" t="n"/>
    </row>
    <row r="3257">
      <c r="A3257" s="24" t="inlineStr">
        <is>
          <t>Crawley|12</t>
        </is>
      </c>
      <c r="B3257" s="24" t="inlineStr">
        <is>
          <t>E3</t>
        </is>
      </c>
      <c r="C3257" s="24" t="inlineStr">
        <is>
          <t>League Two</t>
        </is>
      </c>
      <c r="D3257" s="24" t="inlineStr">
        <is>
          <t>Crawley</t>
        </is>
      </c>
      <c r="E3257" s="24" t="n">
        <v>12</v>
      </c>
      <c r="F3257" s="24" t="n">
        <v>3</v>
      </c>
      <c r="G3257" s="29" t="n">
        <v>46319.625</v>
      </c>
      <c r="H3257" s="24" t="inlineStr">
        <is>
          <t>Tranmere</t>
        </is>
      </c>
      <c r="I3257" s="24" t="inlineStr">
        <is>
          <t>H</t>
        </is>
      </c>
      <c r="J3257" s="24" t="inlineStr">
        <is>
          <t>E3-Crawley-Tranmere</t>
        </is>
      </c>
      <c r="K3257" s="24" t="n">
        <v>19</v>
      </c>
      <c r="L3257" s="11">
        <f>IF(INDEX(Matches!$X:$X,AA3257)=0,"",IF(I3257="H",INDEX(Matches!$H:$H,AA3257),INDEX(Matches!$I:$I,AA3257)))</f>
        <v/>
      </c>
      <c r="M3257" s="11">
        <f>IF(INDEX(Matches!$X:$X,AA3257)=0,"",IF(I3257="H",INDEX(Matches!$I:$I,AA3257),INDEX(Matches!$H:$H,AA3257)))</f>
        <v/>
      </c>
      <c r="N3257" s="11">
        <f>IF(L3257="","",IF(L3257&gt;M3257,"W",IF(L3257=M3257,"D","L")))</f>
        <v/>
      </c>
      <c r="O3257" s="11">
        <f>IF(L3257="","",IF(L3257&gt;M3257,3,IF(L3257=M3257,1,0)))</f>
        <v/>
      </c>
      <c r="P3257" s="31">
        <f>IF(I3257="H",INDEX(Matches!$L:$L,AA3257),INDEX(Matches!$N:$N,AA3257))</f>
        <v/>
      </c>
      <c r="Q3257" s="31">
        <f>INDEX(Matches!$M:$M,AA3257)</f>
        <v/>
      </c>
      <c r="R3257" s="31">
        <f>IF(I3257="H",INDEX(Matches!$N:$N,AA3257),INDEX(Matches!$L:$L,AA3257))</f>
        <v/>
      </c>
      <c r="S3257" s="33">
        <f>IF(I3257="H",INDEX(Matches!$O:$O,AA3257),INDEX(Matches!$P:$P,AA3257))</f>
        <v/>
      </c>
      <c r="T3257" s="33">
        <f>IF(INDEX(Matches!$J:$J,AA3257)="","",IF(I3257="H",INDEX(Matches!$J:$J,AA3257),INDEX(Matches!$K:$K,AA3257)))</f>
        <v/>
      </c>
      <c r="U3257" s="33">
        <f>IF(INDEX(Matches!$K:$K,AA3257)="","",IF(I3257="H",INDEX(Matches!$K:$K,AA3257),INDEX(Matches!$J:$J,AA3257)))</f>
        <v/>
      </c>
      <c r="V3257" s="30">
        <f>IF(T3257="","",T3257-U3257)</f>
        <v/>
      </c>
      <c r="W3257" s="33">
        <f>IF(I3257="H",INDEX(Matches!$T:$T,AA3257),INDEX(Matches!$U:$U,AA3257))</f>
        <v/>
      </c>
      <c r="X3257" s="11">
        <f>INDEX(Matches!$X:$X,AA3257)</f>
        <v/>
      </c>
      <c r="Y3257" s="30">
        <f>IF(O3257="","",O3257-S3257)</f>
        <v/>
      </c>
      <c r="Z3257" s="30">
        <f>IF(W3257="","",W3257-S3257)</f>
        <v/>
      </c>
      <c r="AA3257" s="24">
        <f>MATCH(J3257,Matches!$A:$A,0)</f>
        <v/>
      </c>
      <c r="AB3257" s="33" t="n"/>
      <c r="AC3257" s="33" t="n">
        <v>1.489412365087489</v>
      </c>
      <c r="AD3257" s="24" t="n"/>
      <c r="AE3257" s="24" t="n">
        <v>4</v>
      </c>
      <c r="AF3257" s="33" t="n"/>
      <c r="AG3257" s="33" t="n"/>
    </row>
    <row r="3258">
      <c r="A3258" s="24" t="inlineStr">
        <is>
          <t>Crawley|13</t>
        </is>
      </c>
      <c r="B3258" s="24" t="inlineStr">
        <is>
          <t>E3</t>
        </is>
      </c>
      <c r="C3258" s="24" t="inlineStr">
        <is>
          <t>League Two</t>
        </is>
      </c>
      <c r="D3258" s="24" t="inlineStr">
        <is>
          <t>Crawley</t>
        </is>
      </c>
      <c r="E3258" s="24" t="n">
        <v>13</v>
      </c>
      <c r="F3258" s="24" t="n">
        <v>4</v>
      </c>
      <c r="G3258" s="29" t="n">
        <v>46326.625</v>
      </c>
      <c r="H3258" s="24" t="inlineStr">
        <is>
          <t>Oldham</t>
        </is>
      </c>
      <c r="I3258" s="24" t="inlineStr">
        <is>
          <t>A</t>
        </is>
      </c>
      <c r="J3258" s="24" t="inlineStr">
        <is>
          <t>E3-Oldham-Crawley</t>
        </is>
      </c>
      <c r="K3258" s="24" t="n">
        <v>8</v>
      </c>
      <c r="L3258" s="11">
        <f>IF(INDEX(Matches!$X:$X,AA3258)=0,"",IF(I3258="H",INDEX(Matches!$H:$H,AA3258),INDEX(Matches!$I:$I,AA3258)))</f>
        <v/>
      </c>
      <c r="M3258" s="11">
        <f>IF(INDEX(Matches!$X:$X,AA3258)=0,"",IF(I3258="H",INDEX(Matches!$I:$I,AA3258),INDEX(Matches!$H:$H,AA3258)))</f>
        <v/>
      </c>
      <c r="N3258" s="11">
        <f>IF(L3258="","",IF(L3258&gt;M3258,"W",IF(L3258=M3258,"D","L")))</f>
        <v/>
      </c>
      <c r="O3258" s="11">
        <f>IF(L3258="","",IF(L3258&gt;M3258,3,IF(L3258=M3258,1,0)))</f>
        <v/>
      </c>
      <c r="P3258" s="31">
        <f>IF(I3258="H",INDEX(Matches!$L:$L,AA3258),INDEX(Matches!$N:$N,AA3258))</f>
        <v/>
      </c>
      <c r="Q3258" s="31">
        <f>INDEX(Matches!$M:$M,AA3258)</f>
        <v/>
      </c>
      <c r="R3258" s="31">
        <f>IF(I3258="H",INDEX(Matches!$N:$N,AA3258),INDEX(Matches!$L:$L,AA3258))</f>
        <v/>
      </c>
      <c r="S3258" s="33">
        <f>IF(I3258="H",INDEX(Matches!$O:$O,AA3258),INDEX(Matches!$P:$P,AA3258))</f>
        <v/>
      </c>
      <c r="T3258" s="33">
        <f>IF(INDEX(Matches!$J:$J,AA3258)="","",IF(I3258="H",INDEX(Matches!$J:$J,AA3258),INDEX(Matches!$K:$K,AA3258)))</f>
        <v/>
      </c>
      <c r="U3258" s="33">
        <f>IF(INDEX(Matches!$K:$K,AA3258)="","",IF(I3258="H",INDEX(Matches!$K:$K,AA3258),INDEX(Matches!$J:$J,AA3258)))</f>
        <v/>
      </c>
      <c r="V3258" s="30">
        <f>IF(T3258="","",T3258-U3258)</f>
        <v/>
      </c>
      <c r="W3258" s="33">
        <f>IF(I3258="H",INDEX(Matches!$T:$T,AA3258),INDEX(Matches!$U:$U,AA3258))</f>
        <v/>
      </c>
      <c r="X3258" s="11">
        <f>INDEX(Matches!$X:$X,AA3258)</f>
        <v/>
      </c>
      <c r="Y3258" s="30">
        <f>IF(O3258="","",O3258-S3258)</f>
        <v/>
      </c>
      <c r="Z3258" s="30">
        <f>IF(W3258="","",W3258-S3258)</f>
        <v/>
      </c>
      <c r="AA3258" s="24">
        <f>MATCH(J3258,Matches!$A:$A,0)</f>
        <v/>
      </c>
      <c r="AB3258" s="33" t="n"/>
      <c r="AC3258" s="33" t="n">
        <v>1.000923113163074</v>
      </c>
      <c r="AD3258" s="24" t="n"/>
      <c r="AE3258" s="24" t="n">
        <v>4</v>
      </c>
      <c r="AF3258" s="33" t="n"/>
      <c r="AG3258" s="33" t="n"/>
    </row>
    <row r="3259">
      <c r="A3259" s="24" t="inlineStr">
        <is>
          <t>Crawley|14</t>
        </is>
      </c>
      <c r="B3259" s="24" t="inlineStr">
        <is>
          <t>E3</t>
        </is>
      </c>
      <c r="C3259" s="24" t="inlineStr">
        <is>
          <t>League Two</t>
        </is>
      </c>
      <c r="D3259" s="24" t="inlineStr">
        <is>
          <t>Crawley</t>
        </is>
      </c>
      <c r="E3259" s="24" t="n">
        <v>14</v>
      </c>
      <c r="F3259" s="24" t="n">
        <v>4</v>
      </c>
      <c r="G3259" s="29" t="n">
        <v>46340.625</v>
      </c>
      <c r="H3259" s="24" t="inlineStr">
        <is>
          <t>Rotherham</t>
        </is>
      </c>
      <c r="I3259" s="24" t="inlineStr">
        <is>
          <t>A</t>
        </is>
      </c>
      <c r="J3259" s="24" t="inlineStr">
        <is>
          <t>E3-Rotherha-Crawley</t>
        </is>
      </c>
      <c r="K3259" s="24" t="n">
        <v>9</v>
      </c>
      <c r="L3259" s="11">
        <f>IF(INDEX(Matches!$X:$X,AA3259)=0,"",IF(I3259="H",INDEX(Matches!$H:$H,AA3259),INDEX(Matches!$I:$I,AA3259)))</f>
        <v/>
      </c>
      <c r="M3259" s="11">
        <f>IF(INDEX(Matches!$X:$X,AA3259)=0,"",IF(I3259="H",INDEX(Matches!$I:$I,AA3259),INDEX(Matches!$H:$H,AA3259)))</f>
        <v/>
      </c>
      <c r="N3259" s="11">
        <f>IF(L3259="","",IF(L3259&gt;M3259,"W",IF(L3259=M3259,"D","L")))</f>
        <v/>
      </c>
      <c r="O3259" s="11">
        <f>IF(L3259="","",IF(L3259&gt;M3259,3,IF(L3259=M3259,1,0)))</f>
        <v/>
      </c>
      <c r="P3259" s="31">
        <f>IF(I3259="H",INDEX(Matches!$L:$L,AA3259),INDEX(Matches!$N:$N,AA3259))</f>
        <v/>
      </c>
      <c r="Q3259" s="31">
        <f>INDEX(Matches!$M:$M,AA3259)</f>
        <v/>
      </c>
      <c r="R3259" s="31">
        <f>IF(I3259="H",INDEX(Matches!$N:$N,AA3259),INDEX(Matches!$L:$L,AA3259))</f>
        <v/>
      </c>
      <c r="S3259" s="33">
        <f>IF(I3259="H",INDEX(Matches!$O:$O,AA3259),INDEX(Matches!$P:$P,AA3259))</f>
        <v/>
      </c>
      <c r="T3259" s="33">
        <f>IF(INDEX(Matches!$J:$J,AA3259)="","",IF(I3259="H",INDEX(Matches!$J:$J,AA3259),INDEX(Matches!$K:$K,AA3259)))</f>
        <v/>
      </c>
      <c r="U3259" s="33">
        <f>IF(INDEX(Matches!$K:$K,AA3259)="","",IF(I3259="H",INDEX(Matches!$K:$K,AA3259),INDEX(Matches!$J:$J,AA3259)))</f>
        <v/>
      </c>
      <c r="V3259" s="30">
        <f>IF(T3259="","",T3259-U3259)</f>
        <v/>
      </c>
      <c r="W3259" s="33">
        <f>IF(I3259="H",INDEX(Matches!$T:$T,AA3259),INDEX(Matches!$U:$U,AA3259))</f>
        <v/>
      </c>
      <c r="X3259" s="11">
        <f>INDEX(Matches!$X:$X,AA3259)</f>
        <v/>
      </c>
      <c r="Y3259" s="30">
        <f>IF(O3259="","",O3259-S3259)</f>
        <v/>
      </c>
      <c r="Z3259" s="30">
        <f>IF(W3259="","",W3259-S3259)</f>
        <v/>
      </c>
      <c r="AA3259" s="24">
        <f>MATCH(J3259,Matches!$A:$A,0)</f>
        <v/>
      </c>
      <c r="AB3259" s="33" t="n"/>
      <c r="AC3259" s="33" t="n">
        <v>1.011944944228005</v>
      </c>
      <c r="AD3259" s="24" t="n"/>
      <c r="AE3259" s="24" t="n">
        <v>4</v>
      </c>
      <c r="AF3259" s="33" t="n"/>
      <c r="AG3259" s="33" t="n"/>
    </row>
    <row r="3260">
      <c r="A3260" s="24" t="inlineStr">
        <is>
          <t>Crawley|15</t>
        </is>
      </c>
      <c r="B3260" s="24" t="inlineStr">
        <is>
          <t>E3</t>
        </is>
      </c>
      <c r="C3260" s="24" t="inlineStr">
        <is>
          <t>League Two</t>
        </is>
      </c>
      <c r="D3260" s="24" t="inlineStr">
        <is>
          <t>Crawley</t>
        </is>
      </c>
      <c r="E3260" s="24" t="n">
        <v>15</v>
      </c>
      <c r="F3260" s="24" t="n">
        <v>4</v>
      </c>
      <c r="G3260" s="29" t="n">
        <v>46347.625</v>
      </c>
      <c r="H3260" s="24" t="inlineStr">
        <is>
          <t>Fleetwood</t>
        </is>
      </c>
      <c r="I3260" s="24" t="inlineStr">
        <is>
          <t>H</t>
        </is>
      </c>
      <c r="J3260" s="24" t="inlineStr">
        <is>
          <t>E3-Crawley-Fleetwoo</t>
        </is>
      </c>
      <c r="K3260" s="24" t="n">
        <v>18</v>
      </c>
      <c r="L3260" s="11">
        <f>IF(INDEX(Matches!$X:$X,AA3260)=0,"",IF(I3260="H",INDEX(Matches!$H:$H,AA3260),INDEX(Matches!$I:$I,AA3260)))</f>
        <v/>
      </c>
      <c r="M3260" s="11">
        <f>IF(INDEX(Matches!$X:$X,AA3260)=0,"",IF(I3260="H",INDEX(Matches!$I:$I,AA3260),INDEX(Matches!$H:$H,AA3260)))</f>
        <v/>
      </c>
      <c r="N3260" s="11">
        <f>IF(L3260="","",IF(L3260&gt;M3260,"W",IF(L3260=M3260,"D","L")))</f>
        <v/>
      </c>
      <c r="O3260" s="11">
        <f>IF(L3260="","",IF(L3260&gt;M3260,3,IF(L3260=M3260,1,0)))</f>
        <v/>
      </c>
      <c r="P3260" s="31">
        <f>IF(I3260="H",INDEX(Matches!$L:$L,AA3260),INDEX(Matches!$N:$N,AA3260))</f>
        <v/>
      </c>
      <c r="Q3260" s="31">
        <f>INDEX(Matches!$M:$M,AA3260)</f>
        <v/>
      </c>
      <c r="R3260" s="31">
        <f>IF(I3260="H",INDEX(Matches!$N:$N,AA3260),INDEX(Matches!$L:$L,AA3260))</f>
        <v/>
      </c>
      <c r="S3260" s="33">
        <f>IF(I3260="H",INDEX(Matches!$O:$O,AA3260),INDEX(Matches!$P:$P,AA3260))</f>
        <v/>
      </c>
      <c r="T3260" s="33">
        <f>IF(INDEX(Matches!$J:$J,AA3260)="","",IF(I3260="H",INDEX(Matches!$J:$J,AA3260),INDEX(Matches!$K:$K,AA3260)))</f>
        <v/>
      </c>
      <c r="U3260" s="33">
        <f>IF(INDEX(Matches!$K:$K,AA3260)="","",IF(I3260="H",INDEX(Matches!$K:$K,AA3260),INDEX(Matches!$J:$J,AA3260)))</f>
        <v/>
      </c>
      <c r="V3260" s="30">
        <f>IF(T3260="","",T3260-U3260)</f>
        <v/>
      </c>
      <c r="W3260" s="33">
        <f>IF(I3260="H",INDEX(Matches!$T:$T,AA3260),INDEX(Matches!$U:$U,AA3260))</f>
        <v/>
      </c>
      <c r="X3260" s="11">
        <f>INDEX(Matches!$X:$X,AA3260)</f>
        <v/>
      </c>
      <c r="Y3260" s="30">
        <f>IF(O3260="","",O3260-S3260)</f>
        <v/>
      </c>
      <c r="Z3260" s="30">
        <f>IF(W3260="","",W3260-S3260)</f>
        <v/>
      </c>
      <c r="AA3260" s="24">
        <f>MATCH(J3260,Matches!$A:$A,0)</f>
        <v/>
      </c>
      <c r="AB3260" s="33" t="n"/>
      <c r="AC3260" s="33" t="n">
        <v>1.473253481210672</v>
      </c>
      <c r="AD3260" s="24" t="n"/>
      <c r="AE3260" s="24" t="n">
        <v>4</v>
      </c>
      <c r="AF3260" s="33" t="n"/>
      <c r="AG3260" s="33" t="n"/>
    </row>
    <row r="3261">
      <c r="A3261" s="24" t="inlineStr">
        <is>
          <t>Crawley|16</t>
        </is>
      </c>
      <c r="B3261" s="24" t="inlineStr">
        <is>
          <t>E3</t>
        </is>
      </c>
      <c r="C3261" s="24" t="inlineStr">
        <is>
          <t>League Two</t>
        </is>
      </c>
      <c r="D3261" s="24" t="inlineStr">
        <is>
          <t>Crawley</t>
        </is>
      </c>
      <c r="E3261" s="24" t="n">
        <v>16</v>
      </c>
      <c r="F3261" s="24" t="n">
        <v>4</v>
      </c>
      <c r="G3261" s="29" t="n">
        <v>46350.82291666666</v>
      </c>
      <c r="H3261" s="24" t="inlineStr">
        <is>
          <t>Barnet</t>
        </is>
      </c>
      <c r="I3261" s="24" t="inlineStr">
        <is>
          <t>H</t>
        </is>
      </c>
      <c r="J3261" s="24" t="inlineStr">
        <is>
          <t>E3-Crawley-Barnet</t>
        </is>
      </c>
      <c r="K3261" s="24" t="n">
        <v>3</v>
      </c>
      <c r="L3261" s="11">
        <f>IF(INDEX(Matches!$X:$X,AA3261)=0,"",IF(I3261="H",INDEX(Matches!$H:$H,AA3261),INDEX(Matches!$I:$I,AA3261)))</f>
        <v/>
      </c>
      <c r="M3261" s="11">
        <f>IF(INDEX(Matches!$X:$X,AA3261)=0,"",IF(I3261="H",INDEX(Matches!$I:$I,AA3261),INDEX(Matches!$H:$H,AA3261)))</f>
        <v/>
      </c>
      <c r="N3261" s="11">
        <f>IF(L3261="","",IF(L3261&gt;M3261,"W",IF(L3261=M3261,"D","L")))</f>
        <v/>
      </c>
      <c r="O3261" s="11">
        <f>IF(L3261="","",IF(L3261&gt;M3261,3,IF(L3261=M3261,1,0)))</f>
        <v/>
      </c>
      <c r="P3261" s="31">
        <f>IF(I3261="H",INDEX(Matches!$L:$L,AA3261),INDEX(Matches!$N:$N,AA3261))</f>
        <v/>
      </c>
      <c r="Q3261" s="31">
        <f>INDEX(Matches!$M:$M,AA3261)</f>
        <v/>
      </c>
      <c r="R3261" s="31">
        <f>IF(I3261="H",INDEX(Matches!$N:$N,AA3261),INDEX(Matches!$L:$L,AA3261))</f>
        <v/>
      </c>
      <c r="S3261" s="33">
        <f>IF(I3261="H",INDEX(Matches!$O:$O,AA3261),INDEX(Matches!$P:$P,AA3261))</f>
        <v/>
      </c>
      <c r="T3261" s="33">
        <f>IF(INDEX(Matches!$J:$J,AA3261)="","",IF(I3261="H",INDEX(Matches!$J:$J,AA3261),INDEX(Matches!$K:$K,AA3261)))</f>
        <v/>
      </c>
      <c r="U3261" s="33">
        <f>IF(INDEX(Matches!$K:$K,AA3261)="","",IF(I3261="H",INDEX(Matches!$K:$K,AA3261),INDEX(Matches!$J:$J,AA3261)))</f>
        <v/>
      </c>
      <c r="V3261" s="30">
        <f>IF(T3261="","",T3261-U3261)</f>
        <v/>
      </c>
      <c r="W3261" s="33">
        <f>IF(I3261="H",INDEX(Matches!$T:$T,AA3261),INDEX(Matches!$U:$U,AA3261))</f>
        <v/>
      </c>
      <c r="X3261" s="11">
        <f>INDEX(Matches!$X:$X,AA3261)</f>
        <v/>
      </c>
      <c r="Y3261" s="30">
        <f>IF(O3261="","",O3261-S3261)</f>
        <v/>
      </c>
      <c r="Z3261" s="30">
        <f>IF(W3261="","",W3261-S3261)</f>
        <v/>
      </c>
      <c r="AA3261" s="24">
        <f>MATCH(J3261,Matches!$A:$A,0)</f>
        <v/>
      </c>
      <c r="AB3261" s="33" t="n"/>
      <c r="AC3261" s="33" t="n">
        <v>1.204088030076607</v>
      </c>
      <c r="AD3261" s="24" t="n"/>
      <c r="AE3261" s="24" t="n">
        <v>2</v>
      </c>
      <c r="AF3261" s="33" t="n"/>
      <c r="AG3261" s="33" t="n"/>
    </row>
    <row r="3262">
      <c r="A3262" s="24" t="inlineStr">
        <is>
          <t>Crawley|17</t>
        </is>
      </c>
      <c r="B3262" s="24" t="inlineStr">
        <is>
          <t>E3</t>
        </is>
      </c>
      <c r="C3262" s="24" t="inlineStr">
        <is>
          <t>League Two</t>
        </is>
      </c>
      <c r="D3262" s="24" t="inlineStr">
        <is>
          <t>Crawley</t>
        </is>
      </c>
      <c r="E3262" s="24" t="n">
        <v>17</v>
      </c>
      <c r="F3262" s="24" t="n">
        <v>5</v>
      </c>
      <c r="G3262" s="29" t="n">
        <v>46354.52083333334</v>
      </c>
      <c r="H3262" s="24" t="inlineStr">
        <is>
          <t>Exeter</t>
        </is>
      </c>
      <c r="I3262" s="24" t="inlineStr">
        <is>
          <t>A</t>
        </is>
      </c>
      <c r="J3262" s="24" t="inlineStr">
        <is>
          <t>E3-Exeter-Crawley</t>
        </is>
      </c>
      <c r="K3262" s="24" t="n">
        <v>17</v>
      </c>
      <c r="L3262" s="11">
        <f>IF(INDEX(Matches!$X:$X,AA3262)=0,"",IF(I3262="H",INDEX(Matches!$H:$H,AA3262),INDEX(Matches!$I:$I,AA3262)))</f>
        <v/>
      </c>
      <c r="M3262" s="11">
        <f>IF(INDEX(Matches!$X:$X,AA3262)=0,"",IF(I3262="H",INDEX(Matches!$I:$I,AA3262),INDEX(Matches!$H:$H,AA3262)))</f>
        <v/>
      </c>
      <c r="N3262" s="11">
        <f>IF(L3262="","",IF(L3262&gt;M3262,"W",IF(L3262=M3262,"D","L")))</f>
        <v/>
      </c>
      <c r="O3262" s="11">
        <f>IF(L3262="","",IF(L3262&gt;M3262,3,IF(L3262=M3262,1,0)))</f>
        <v/>
      </c>
      <c r="P3262" s="31">
        <f>IF(I3262="H",INDEX(Matches!$L:$L,AA3262),INDEX(Matches!$N:$N,AA3262))</f>
        <v/>
      </c>
      <c r="Q3262" s="31">
        <f>INDEX(Matches!$M:$M,AA3262)</f>
        <v/>
      </c>
      <c r="R3262" s="31">
        <f>IF(I3262="H",INDEX(Matches!$N:$N,AA3262),INDEX(Matches!$L:$L,AA3262))</f>
        <v/>
      </c>
      <c r="S3262" s="33">
        <f>IF(I3262="H",INDEX(Matches!$O:$O,AA3262),INDEX(Matches!$P:$P,AA3262))</f>
        <v/>
      </c>
      <c r="T3262" s="33">
        <f>IF(INDEX(Matches!$J:$J,AA3262)="","",IF(I3262="H",INDEX(Matches!$J:$J,AA3262),INDEX(Matches!$K:$K,AA3262)))</f>
        <v/>
      </c>
      <c r="U3262" s="33">
        <f>IF(INDEX(Matches!$K:$K,AA3262)="","",IF(I3262="H",INDEX(Matches!$K:$K,AA3262),INDEX(Matches!$J:$J,AA3262)))</f>
        <v/>
      </c>
      <c r="V3262" s="30">
        <f>IF(T3262="","",T3262-U3262)</f>
        <v/>
      </c>
      <c r="W3262" s="33">
        <f>IF(I3262="H",INDEX(Matches!$T:$T,AA3262),INDEX(Matches!$U:$U,AA3262))</f>
        <v/>
      </c>
      <c r="X3262" s="11">
        <f>INDEX(Matches!$X:$X,AA3262)</f>
        <v/>
      </c>
      <c r="Y3262" s="30">
        <f>IF(O3262="","",O3262-S3262)</f>
        <v/>
      </c>
      <c r="Z3262" s="30">
        <f>IF(W3262="","",W3262-S3262)</f>
        <v/>
      </c>
      <c r="AA3262" s="24">
        <f>MATCH(J3262,Matches!$A:$A,0)</f>
        <v/>
      </c>
      <c r="AB3262" s="33" t="n"/>
      <c r="AC3262" s="33" t="n">
        <v>1.13100989205526</v>
      </c>
      <c r="AD3262" s="24" t="n"/>
      <c r="AE3262" s="24" t="n">
        <v>5</v>
      </c>
      <c r="AF3262" s="33" t="n"/>
      <c r="AG3262" s="33" t="n"/>
    </row>
    <row r="3263">
      <c r="A3263" s="24" t="inlineStr">
        <is>
          <t>Crawley|18</t>
        </is>
      </c>
      <c r="B3263" s="24" t="inlineStr">
        <is>
          <t>E3</t>
        </is>
      </c>
      <c r="C3263" s="24" t="inlineStr">
        <is>
          <t>League Two</t>
        </is>
      </c>
      <c r="D3263" s="24" t="inlineStr">
        <is>
          <t>Crawley</t>
        </is>
      </c>
      <c r="E3263" s="24" t="n">
        <v>18</v>
      </c>
      <c r="F3263" s="24" t="n">
        <v>5</v>
      </c>
      <c r="G3263" s="29" t="n">
        <v>46357.82291666666</v>
      </c>
      <c r="H3263" s="24" t="inlineStr">
        <is>
          <t>Port Vale</t>
        </is>
      </c>
      <c r="I3263" s="24" t="inlineStr">
        <is>
          <t>H</t>
        </is>
      </c>
      <c r="J3263" s="24" t="inlineStr">
        <is>
          <t>E3-Crawley-PortVale</t>
        </is>
      </c>
      <c r="K3263" s="24" t="n">
        <v>5</v>
      </c>
      <c r="L3263" s="11">
        <f>IF(INDEX(Matches!$X:$X,AA3263)=0,"",IF(I3263="H",INDEX(Matches!$H:$H,AA3263),INDEX(Matches!$I:$I,AA3263)))</f>
        <v/>
      </c>
      <c r="M3263" s="11">
        <f>IF(INDEX(Matches!$X:$X,AA3263)=0,"",IF(I3263="H",INDEX(Matches!$I:$I,AA3263),INDEX(Matches!$H:$H,AA3263)))</f>
        <v/>
      </c>
      <c r="N3263" s="11">
        <f>IF(L3263="","",IF(L3263&gt;M3263,"W",IF(L3263=M3263,"D","L")))</f>
        <v/>
      </c>
      <c r="O3263" s="11">
        <f>IF(L3263="","",IF(L3263&gt;M3263,3,IF(L3263=M3263,1,0)))</f>
        <v/>
      </c>
      <c r="P3263" s="31">
        <f>IF(I3263="H",INDEX(Matches!$L:$L,AA3263),INDEX(Matches!$N:$N,AA3263))</f>
        <v/>
      </c>
      <c r="Q3263" s="31">
        <f>INDEX(Matches!$M:$M,AA3263)</f>
        <v/>
      </c>
      <c r="R3263" s="31">
        <f>IF(I3263="H",INDEX(Matches!$N:$N,AA3263),INDEX(Matches!$L:$L,AA3263))</f>
        <v/>
      </c>
      <c r="S3263" s="33">
        <f>IF(I3263="H",INDEX(Matches!$O:$O,AA3263),INDEX(Matches!$P:$P,AA3263))</f>
        <v/>
      </c>
      <c r="T3263" s="33">
        <f>IF(INDEX(Matches!$J:$J,AA3263)="","",IF(I3263="H",INDEX(Matches!$J:$J,AA3263),INDEX(Matches!$K:$K,AA3263)))</f>
        <v/>
      </c>
      <c r="U3263" s="33">
        <f>IF(INDEX(Matches!$K:$K,AA3263)="","",IF(I3263="H",INDEX(Matches!$K:$K,AA3263),INDEX(Matches!$J:$J,AA3263)))</f>
        <v/>
      </c>
      <c r="V3263" s="30">
        <f>IF(T3263="","",T3263-U3263)</f>
        <v/>
      </c>
      <c r="W3263" s="33">
        <f>IF(I3263="H",INDEX(Matches!$T:$T,AA3263),INDEX(Matches!$U:$U,AA3263))</f>
        <v/>
      </c>
      <c r="X3263" s="11">
        <f>INDEX(Matches!$X:$X,AA3263)</f>
        <v/>
      </c>
      <c r="Y3263" s="30">
        <f>IF(O3263="","",O3263-S3263)</f>
        <v/>
      </c>
      <c r="Z3263" s="30">
        <f>IF(W3263="","",W3263-S3263)</f>
        <v/>
      </c>
      <c r="AA3263" s="24">
        <f>MATCH(J3263,Matches!$A:$A,0)</f>
        <v/>
      </c>
      <c r="AB3263" s="33" t="n"/>
      <c r="AC3263" s="33" t="n">
        <v>1.23521764420983</v>
      </c>
      <c r="AD3263" s="24" t="n"/>
      <c r="AE3263" s="24" t="n">
        <v>5</v>
      </c>
      <c r="AF3263" s="33" t="n"/>
      <c r="AG3263" s="33" t="n"/>
    </row>
    <row r="3264">
      <c r="A3264" s="24" t="inlineStr">
        <is>
          <t>Crawley|19</t>
        </is>
      </c>
      <c r="B3264" s="24" t="inlineStr">
        <is>
          <t>E3</t>
        </is>
      </c>
      <c r="C3264" s="24" t="inlineStr">
        <is>
          <t>League Two</t>
        </is>
      </c>
      <c r="D3264" s="24" t="inlineStr">
        <is>
          <t>Crawley</t>
        </is>
      </c>
      <c r="E3264" s="24" t="n">
        <v>19</v>
      </c>
      <c r="F3264" s="24" t="n">
        <v>5</v>
      </c>
      <c r="G3264" s="29" t="n">
        <v>46368.625</v>
      </c>
      <c r="H3264" s="24" t="inlineStr">
        <is>
          <t>Newport</t>
        </is>
      </c>
      <c r="I3264" s="24" t="inlineStr">
        <is>
          <t>H</t>
        </is>
      </c>
      <c r="J3264" s="24" t="inlineStr">
        <is>
          <t>E3-Crawley-Newport</t>
        </is>
      </c>
      <c r="K3264" s="24" t="n">
        <v>24</v>
      </c>
      <c r="L3264" s="11">
        <f>IF(INDEX(Matches!$X:$X,AA3264)=0,"",IF(I3264="H",INDEX(Matches!$H:$H,AA3264),INDEX(Matches!$I:$I,AA3264)))</f>
        <v/>
      </c>
      <c r="M3264" s="11">
        <f>IF(INDEX(Matches!$X:$X,AA3264)=0,"",IF(I3264="H",INDEX(Matches!$I:$I,AA3264),INDEX(Matches!$H:$H,AA3264)))</f>
        <v/>
      </c>
      <c r="N3264" s="11">
        <f>IF(L3264="","",IF(L3264&gt;M3264,"W",IF(L3264=M3264,"D","L")))</f>
        <v/>
      </c>
      <c r="O3264" s="11">
        <f>IF(L3264="","",IF(L3264&gt;M3264,3,IF(L3264=M3264,1,0)))</f>
        <v/>
      </c>
      <c r="P3264" s="31">
        <f>IF(I3264="H",INDEX(Matches!$L:$L,AA3264),INDEX(Matches!$N:$N,AA3264))</f>
        <v/>
      </c>
      <c r="Q3264" s="31">
        <f>INDEX(Matches!$M:$M,AA3264)</f>
        <v/>
      </c>
      <c r="R3264" s="31">
        <f>IF(I3264="H",INDEX(Matches!$N:$N,AA3264),INDEX(Matches!$L:$L,AA3264))</f>
        <v/>
      </c>
      <c r="S3264" s="33">
        <f>IF(I3264="H",INDEX(Matches!$O:$O,AA3264),INDEX(Matches!$P:$P,AA3264))</f>
        <v/>
      </c>
      <c r="T3264" s="33">
        <f>IF(INDEX(Matches!$J:$J,AA3264)="","",IF(I3264="H",INDEX(Matches!$J:$J,AA3264),INDEX(Matches!$K:$K,AA3264)))</f>
        <v/>
      </c>
      <c r="U3264" s="33">
        <f>IF(INDEX(Matches!$K:$K,AA3264)="","",IF(I3264="H",INDEX(Matches!$K:$K,AA3264),INDEX(Matches!$J:$J,AA3264)))</f>
        <v/>
      </c>
      <c r="V3264" s="30">
        <f>IF(T3264="","",T3264-U3264)</f>
        <v/>
      </c>
      <c r="W3264" s="33">
        <f>IF(I3264="H",INDEX(Matches!$T:$T,AA3264),INDEX(Matches!$U:$U,AA3264))</f>
        <v/>
      </c>
      <c r="X3264" s="11">
        <f>INDEX(Matches!$X:$X,AA3264)</f>
        <v/>
      </c>
      <c r="Y3264" s="30">
        <f>IF(O3264="","",O3264-S3264)</f>
        <v/>
      </c>
      <c r="Z3264" s="30">
        <f>IF(W3264="","",W3264-S3264)</f>
        <v/>
      </c>
      <c r="AA3264" s="24">
        <f>MATCH(J3264,Matches!$A:$A,0)</f>
        <v/>
      </c>
      <c r="AB3264" s="33" t="n"/>
      <c r="AC3264" s="33" t="n">
        <v>1.601188191056606</v>
      </c>
      <c r="AD3264" s="24" t="n"/>
      <c r="AE3264" s="24" t="n">
        <v>5</v>
      </c>
      <c r="AF3264" s="33" t="n"/>
      <c r="AG3264" s="33" t="n"/>
    </row>
    <row r="3265">
      <c r="A3265" s="24" t="inlineStr">
        <is>
          <t>Crawley|20</t>
        </is>
      </c>
      <c r="B3265" s="24" t="inlineStr">
        <is>
          <t>E3</t>
        </is>
      </c>
      <c r="C3265" s="24" t="inlineStr">
        <is>
          <t>League Two</t>
        </is>
      </c>
      <c r="D3265" s="24" t="inlineStr">
        <is>
          <t>Crawley</t>
        </is>
      </c>
      <c r="E3265" s="24" t="n">
        <v>20</v>
      </c>
      <c r="F3265" s="24" t="n">
        <v>5</v>
      </c>
      <c r="G3265" s="29" t="n">
        <v>46375.625</v>
      </c>
      <c r="H3265" s="24" t="inlineStr">
        <is>
          <t>York</t>
        </is>
      </c>
      <c r="I3265" s="24" t="inlineStr">
        <is>
          <t>A</t>
        </is>
      </c>
      <c r="J3265" s="24" t="inlineStr">
        <is>
          <t>E3-York-Crawley</t>
        </is>
      </c>
      <c r="K3265" s="24" t="n">
        <v>7</v>
      </c>
      <c r="L3265" s="11">
        <f>IF(INDEX(Matches!$X:$X,AA3265)=0,"",IF(I3265="H",INDEX(Matches!$H:$H,AA3265),INDEX(Matches!$I:$I,AA3265)))</f>
        <v/>
      </c>
      <c r="M3265" s="11">
        <f>IF(INDEX(Matches!$X:$X,AA3265)=0,"",IF(I3265="H",INDEX(Matches!$I:$I,AA3265),INDEX(Matches!$H:$H,AA3265)))</f>
        <v/>
      </c>
      <c r="N3265" s="11">
        <f>IF(L3265="","",IF(L3265&gt;M3265,"W",IF(L3265=M3265,"D","L")))</f>
        <v/>
      </c>
      <c r="O3265" s="11">
        <f>IF(L3265="","",IF(L3265&gt;M3265,3,IF(L3265=M3265,1,0)))</f>
        <v/>
      </c>
      <c r="P3265" s="31">
        <f>IF(I3265="H",INDEX(Matches!$L:$L,AA3265),INDEX(Matches!$N:$N,AA3265))</f>
        <v/>
      </c>
      <c r="Q3265" s="31">
        <f>INDEX(Matches!$M:$M,AA3265)</f>
        <v/>
      </c>
      <c r="R3265" s="31">
        <f>IF(I3265="H",INDEX(Matches!$N:$N,AA3265),INDEX(Matches!$L:$L,AA3265))</f>
        <v/>
      </c>
      <c r="S3265" s="33">
        <f>IF(I3265="H",INDEX(Matches!$O:$O,AA3265),INDEX(Matches!$P:$P,AA3265))</f>
        <v/>
      </c>
      <c r="T3265" s="33">
        <f>IF(INDEX(Matches!$J:$J,AA3265)="","",IF(I3265="H",INDEX(Matches!$J:$J,AA3265),INDEX(Matches!$K:$K,AA3265)))</f>
        <v/>
      </c>
      <c r="U3265" s="33">
        <f>IF(INDEX(Matches!$K:$K,AA3265)="","",IF(I3265="H",INDEX(Matches!$K:$K,AA3265),INDEX(Matches!$J:$J,AA3265)))</f>
        <v/>
      </c>
      <c r="V3265" s="30">
        <f>IF(T3265="","",T3265-U3265)</f>
        <v/>
      </c>
      <c r="W3265" s="33">
        <f>IF(I3265="H",INDEX(Matches!$T:$T,AA3265),INDEX(Matches!$U:$U,AA3265))</f>
        <v/>
      </c>
      <c r="X3265" s="11">
        <f>INDEX(Matches!$X:$X,AA3265)</f>
        <v/>
      </c>
      <c r="Y3265" s="30">
        <f>IF(O3265="","",O3265-S3265)</f>
        <v/>
      </c>
      <c r="Z3265" s="30">
        <f>IF(W3265="","",W3265-S3265)</f>
        <v/>
      </c>
      <c r="AA3265" s="24">
        <f>MATCH(J3265,Matches!$A:$A,0)</f>
        <v/>
      </c>
      <c r="AB3265" s="33" t="n"/>
      <c r="AC3265" s="33" t="n">
        <v>0.9342257602653709</v>
      </c>
      <c r="AD3265" s="24" t="n"/>
      <c r="AE3265" s="24" t="n">
        <v>5</v>
      </c>
      <c r="AF3265" s="33" t="n"/>
      <c r="AG3265" s="33" t="n"/>
    </row>
    <row r="3266">
      <c r="A3266" s="24" t="inlineStr">
        <is>
          <t>Crawley|21</t>
        </is>
      </c>
      <c r="B3266" s="24" t="inlineStr">
        <is>
          <t>E3</t>
        </is>
      </c>
      <c r="C3266" s="24" t="inlineStr">
        <is>
          <t>League Two</t>
        </is>
      </c>
      <c r="D3266" s="24" t="inlineStr">
        <is>
          <t>Crawley</t>
        </is>
      </c>
      <c r="E3266" s="24" t="n">
        <v>21</v>
      </c>
      <c r="F3266" s="24" t="n">
        <v>6</v>
      </c>
      <c r="G3266" s="29" t="n">
        <v>46382.625</v>
      </c>
      <c r="H3266" s="24" t="inlineStr">
        <is>
          <t>Gillingham</t>
        </is>
      </c>
      <c r="I3266" s="24" t="inlineStr">
        <is>
          <t>H</t>
        </is>
      </c>
      <c r="J3266" s="24" t="inlineStr">
        <is>
          <t>E3-Crawley-Gillingh</t>
        </is>
      </c>
      <c r="K3266" s="24" t="n">
        <v>12</v>
      </c>
      <c r="L3266" s="11">
        <f>IF(INDEX(Matches!$X:$X,AA3266)=0,"",IF(I3266="H",INDEX(Matches!$H:$H,AA3266),INDEX(Matches!$I:$I,AA3266)))</f>
        <v/>
      </c>
      <c r="M3266" s="11">
        <f>IF(INDEX(Matches!$X:$X,AA3266)=0,"",IF(I3266="H",INDEX(Matches!$I:$I,AA3266),INDEX(Matches!$H:$H,AA3266)))</f>
        <v/>
      </c>
      <c r="N3266" s="11">
        <f>IF(L3266="","",IF(L3266&gt;M3266,"W",IF(L3266=M3266,"D","L")))</f>
        <v/>
      </c>
      <c r="O3266" s="11">
        <f>IF(L3266="","",IF(L3266&gt;M3266,3,IF(L3266=M3266,1,0)))</f>
        <v/>
      </c>
      <c r="P3266" s="31">
        <f>IF(I3266="H",INDEX(Matches!$L:$L,AA3266),INDEX(Matches!$N:$N,AA3266))</f>
        <v/>
      </c>
      <c r="Q3266" s="31">
        <f>INDEX(Matches!$M:$M,AA3266)</f>
        <v/>
      </c>
      <c r="R3266" s="31">
        <f>IF(I3266="H",INDEX(Matches!$N:$N,AA3266),INDEX(Matches!$L:$L,AA3266))</f>
        <v/>
      </c>
      <c r="S3266" s="33">
        <f>IF(I3266="H",INDEX(Matches!$O:$O,AA3266),INDEX(Matches!$P:$P,AA3266))</f>
        <v/>
      </c>
      <c r="T3266" s="33">
        <f>IF(INDEX(Matches!$J:$J,AA3266)="","",IF(I3266="H",INDEX(Matches!$J:$J,AA3266),INDEX(Matches!$K:$K,AA3266)))</f>
        <v/>
      </c>
      <c r="U3266" s="33">
        <f>IF(INDEX(Matches!$K:$K,AA3266)="","",IF(I3266="H",INDEX(Matches!$K:$K,AA3266),INDEX(Matches!$J:$J,AA3266)))</f>
        <v/>
      </c>
      <c r="V3266" s="30">
        <f>IF(T3266="","",T3266-U3266)</f>
        <v/>
      </c>
      <c r="W3266" s="33">
        <f>IF(I3266="H",INDEX(Matches!$T:$T,AA3266),INDEX(Matches!$U:$U,AA3266))</f>
        <v/>
      </c>
      <c r="X3266" s="11">
        <f>INDEX(Matches!$X:$X,AA3266)</f>
        <v/>
      </c>
      <c r="Y3266" s="30">
        <f>IF(O3266="","",O3266-S3266)</f>
        <v/>
      </c>
      <c r="Z3266" s="30">
        <f>IF(W3266="","",W3266-S3266)</f>
        <v/>
      </c>
      <c r="AA3266" s="24">
        <f>MATCH(J3266,Matches!$A:$A,0)</f>
        <v/>
      </c>
      <c r="AB3266" s="33" t="n"/>
      <c r="AC3266" s="33" t="n">
        <v>1.363366396053934</v>
      </c>
      <c r="AD3266" s="24" t="n"/>
      <c r="AE3266" s="24" t="n">
        <v>6</v>
      </c>
      <c r="AF3266" s="33" t="n"/>
      <c r="AG3266" s="33" t="n"/>
    </row>
    <row r="3267">
      <c r="A3267" s="24" t="inlineStr">
        <is>
          <t>Crawley|22</t>
        </is>
      </c>
      <c r="B3267" s="24" t="inlineStr">
        <is>
          <t>E3</t>
        </is>
      </c>
      <c r="C3267" s="24" t="inlineStr">
        <is>
          <t>League Two</t>
        </is>
      </c>
      <c r="D3267" s="24" t="inlineStr">
        <is>
          <t>Crawley</t>
        </is>
      </c>
      <c r="E3267" s="24" t="n">
        <v>22</v>
      </c>
      <c r="F3267" s="24" t="n">
        <v>6</v>
      </c>
      <c r="G3267" s="29" t="n">
        <v>46385.82291666666</v>
      </c>
      <c r="H3267" s="24" t="inlineStr">
        <is>
          <t>Colchester</t>
        </is>
      </c>
      <c r="I3267" s="24" t="inlineStr">
        <is>
          <t>A</t>
        </is>
      </c>
      <c r="J3267" s="24" t="inlineStr">
        <is>
          <t>E3-Colchest-Crawley</t>
        </is>
      </c>
      <c r="K3267" s="24" t="n">
        <v>13</v>
      </c>
      <c r="L3267" s="11">
        <f>IF(INDEX(Matches!$X:$X,AA3267)=0,"",IF(I3267="H",INDEX(Matches!$H:$H,AA3267),INDEX(Matches!$I:$I,AA3267)))</f>
        <v/>
      </c>
      <c r="M3267" s="11">
        <f>IF(INDEX(Matches!$X:$X,AA3267)=0,"",IF(I3267="H",INDEX(Matches!$I:$I,AA3267),INDEX(Matches!$H:$H,AA3267)))</f>
        <v/>
      </c>
      <c r="N3267" s="11">
        <f>IF(L3267="","",IF(L3267&gt;M3267,"W",IF(L3267=M3267,"D","L")))</f>
        <v/>
      </c>
      <c r="O3267" s="11">
        <f>IF(L3267="","",IF(L3267&gt;M3267,3,IF(L3267=M3267,1,0)))</f>
        <v/>
      </c>
      <c r="P3267" s="31">
        <f>IF(I3267="H",INDEX(Matches!$L:$L,AA3267),INDEX(Matches!$N:$N,AA3267))</f>
        <v/>
      </c>
      <c r="Q3267" s="31">
        <f>INDEX(Matches!$M:$M,AA3267)</f>
        <v/>
      </c>
      <c r="R3267" s="31">
        <f>IF(I3267="H",INDEX(Matches!$N:$N,AA3267),INDEX(Matches!$L:$L,AA3267))</f>
        <v/>
      </c>
      <c r="S3267" s="33">
        <f>IF(I3267="H",INDEX(Matches!$O:$O,AA3267),INDEX(Matches!$P:$P,AA3267))</f>
        <v/>
      </c>
      <c r="T3267" s="33">
        <f>IF(INDEX(Matches!$J:$J,AA3267)="","",IF(I3267="H",INDEX(Matches!$J:$J,AA3267),INDEX(Matches!$K:$K,AA3267)))</f>
        <v/>
      </c>
      <c r="U3267" s="33">
        <f>IF(INDEX(Matches!$K:$K,AA3267)="","",IF(I3267="H",INDEX(Matches!$K:$K,AA3267),INDEX(Matches!$J:$J,AA3267)))</f>
        <v/>
      </c>
      <c r="V3267" s="30">
        <f>IF(T3267="","",T3267-U3267)</f>
        <v/>
      </c>
      <c r="W3267" s="33">
        <f>IF(I3267="H",INDEX(Matches!$T:$T,AA3267),INDEX(Matches!$U:$U,AA3267))</f>
        <v/>
      </c>
      <c r="X3267" s="11">
        <f>INDEX(Matches!$X:$X,AA3267)</f>
        <v/>
      </c>
      <c r="Y3267" s="30">
        <f>IF(O3267="","",O3267-S3267)</f>
        <v/>
      </c>
      <c r="Z3267" s="30">
        <f>IF(W3267="","",W3267-S3267)</f>
        <v/>
      </c>
      <c r="AA3267" s="24">
        <f>MATCH(J3267,Matches!$A:$A,0)</f>
        <v/>
      </c>
      <c r="AB3267" s="33" t="n"/>
      <c r="AC3267" s="33" t="n">
        <v>1.069224411935961</v>
      </c>
      <c r="AD3267" s="24" t="n"/>
      <c r="AE3267" s="24" t="n">
        <v>6</v>
      </c>
      <c r="AF3267" s="33" t="n"/>
      <c r="AG3267" s="33" t="n"/>
    </row>
    <row r="3268">
      <c r="A3268" s="24" t="inlineStr">
        <is>
          <t>Crawley|23</t>
        </is>
      </c>
      <c r="B3268" s="24" t="inlineStr">
        <is>
          <t>E3</t>
        </is>
      </c>
      <c r="C3268" s="24" t="inlineStr">
        <is>
          <t>League Two</t>
        </is>
      </c>
      <c r="D3268" s="24" t="inlineStr">
        <is>
          <t>Crawley</t>
        </is>
      </c>
      <c r="E3268" s="24" t="n">
        <v>23</v>
      </c>
      <c r="F3268" s="24" t="n">
        <v>6</v>
      </c>
      <c r="G3268" s="29" t="n">
        <v>46388.625</v>
      </c>
      <c r="H3268" s="24" t="inlineStr">
        <is>
          <t>Swindon</t>
        </is>
      </c>
      <c r="I3268" s="24" t="inlineStr">
        <is>
          <t>A</t>
        </is>
      </c>
      <c r="J3268" s="24" t="inlineStr">
        <is>
          <t>E3-Swindon-Crawley</t>
        </is>
      </c>
      <c r="K3268" s="24" t="n">
        <v>10</v>
      </c>
      <c r="L3268" s="11">
        <f>IF(INDEX(Matches!$X:$X,AA3268)=0,"",IF(I3268="H",INDEX(Matches!$H:$H,AA3268),INDEX(Matches!$I:$I,AA3268)))</f>
        <v/>
      </c>
      <c r="M3268" s="11">
        <f>IF(INDEX(Matches!$X:$X,AA3268)=0,"",IF(I3268="H",INDEX(Matches!$I:$I,AA3268),INDEX(Matches!$H:$H,AA3268)))</f>
        <v/>
      </c>
      <c r="N3268" s="11">
        <f>IF(L3268="","",IF(L3268&gt;M3268,"W",IF(L3268=M3268,"D","L")))</f>
        <v/>
      </c>
      <c r="O3268" s="11">
        <f>IF(L3268="","",IF(L3268&gt;M3268,3,IF(L3268=M3268,1,0)))</f>
        <v/>
      </c>
      <c r="P3268" s="31">
        <f>IF(I3268="H",INDEX(Matches!$L:$L,AA3268),INDEX(Matches!$N:$N,AA3268))</f>
        <v/>
      </c>
      <c r="Q3268" s="31">
        <f>INDEX(Matches!$M:$M,AA3268)</f>
        <v/>
      </c>
      <c r="R3268" s="31">
        <f>IF(I3268="H",INDEX(Matches!$N:$N,AA3268),INDEX(Matches!$L:$L,AA3268))</f>
        <v/>
      </c>
      <c r="S3268" s="33">
        <f>IF(I3268="H",INDEX(Matches!$O:$O,AA3268),INDEX(Matches!$P:$P,AA3268))</f>
        <v/>
      </c>
      <c r="T3268" s="33">
        <f>IF(INDEX(Matches!$J:$J,AA3268)="","",IF(I3268="H",INDEX(Matches!$J:$J,AA3268),INDEX(Matches!$K:$K,AA3268)))</f>
        <v/>
      </c>
      <c r="U3268" s="33">
        <f>IF(INDEX(Matches!$K:$K,AA3268)="","",IF(I3268="H",INDEX(Matches!$K:$K,AA3268),INDEX(Matches!$J:$J,AA3268)))</f>
        <v/>
      </c>
      <c r="V3268" s="30">
        <f>IF(T3268="","",T3268-U3268)</f>
        <v/>
      </c>
      <c r="W3268" s="33">
        <f>IF(I3268="H",INDEX(Matches!$T:$T,AA3268),INDEX(Matches!$U:$U,AA3268))</f>
        <v/>
      </c>
      <c r="X3268" s="11">
        <f>INDEX(Matches!$X:$X,AA3268)</f>
        <v/>
      </c>
      <c r="Y3268" s="30">
        <f>IF(O3268="","",O3268-S3268)</f>
        <v/>
      </c>
      <c r="Z3268" s="30">
        <f>IF(W3268="","",W3268-S3268)</f>
        <v/>
      </c>
      <c r="AA3268" s="24">
        <f>MATCH(J3268,Matches!$A:$A,0)</f>
        <v/>
      </c>
      <c r="AB3268" s="33" t="n"/>
      <c r="AC3268" s="33" t="n">
        <v>1.097712093909111</v>
      </c>
      <c r="AD3268" s="24" t="n"/>
      <c r="AE3268" s="24" t="n">
        <v>6</v>
      </c>
      <c r="AF3268" s="33" t="n"/>
      <c r="AG3268" s="33" t="n"/>
    </row>
    <row r="3269">
      <c r="A3269" s="24" t="inlineStr">
        <is>
          <t>Crawley|24</t>
        </is>
      </c>
      <c r="B3269" s="24" t="inlineStr">
        <is>
          <t>E3</t>
        </is>
      </c>
      <c r="C3269" s="24" t="inlineStr">
        <is>
          <t>League Two</t>
        </is>
      </c>
      <c r="D3269" s="24" t="inlineStr">
        <is>
          <t>Crawley</t>
        </is>
      </c>
      <c r="E3269" s="24" t="n">
        <v>24</v>
      </c>
      <c r="F3269" s="24" t="n">
        <v>6</v>
      </c>
      <c r="G3269" s="29" t="n">
        <v>46396.625</v>
      </c>
      <c r="H3269" s="24" t="inlineStr">
        <is>
          <t>York</t>
        </is>
      </c>
      <c r="I3269" s="24" t="inlineStr">
        <is>
          <t>H</t>
        </is>
      </c>
      <c r="J3269" s="24" t="inlineStr">
        <is>
          <t>E3-Crawley-York</t>
        </is>
      </c>
      <c r="K3269" s="24" t="n">
        <v>7</v>
      </c>
      <c r="L3269" s="11">
        <f>IF(INDEX(Matches!$X:$X,AA3269)=0,"",IF(I3269="H",INDEX(Matches!$H:$H,AA3269),INDEX(Matches!$I:$I,AA3269)))</f>
        <v/>
      </c>
      <c r="M3269" s="11">
        <f>IF(INDEX(Matches!$X:$X,AA3269)=0,"",IF(I3269="H",INDEX(Matches!$I:$I,AA3269),INDEX(Matches!$H:$H,AA3269)))</f>
        <v/>
      </c>
      <c r="N3269" s="11">
        <f>IF(L3269="","",IF(L3269&gt;M3269,"W",IF(L3269=M3269,"D","L")))</f>
        <v/>
      </c>
      <c r="O3269" s="11">
        <f>IF(L3269="","",IF(L3269&gt;M3269,3,IF(L3269=M3269,1,0)))</f>
        <v/>
      </c>
      <c r="P3269" s="31">
        <f>IF(I3269="H",INDEX(Matches!$L:$L,AA3269),INDEX(Matches!$N:$N,AA3269))</f>
        <v/>
      </c>
      <c r="Q3269" s="31">
        <f>INDEX(Matches!$M:$M,AA3269)</f>
        <v/>
      </c>
      <c r="R3269" s="31">
        <f>IF(I3269="H",INDEX(Matches!$N:$N,AA3269),INDEX(Matches!$L:$L,AA3269))</f>
        <v/>
      </c>
      <c r="S3269" s="33">
        <f>IF(I3269="H",INDEX(Matches!$O:$O,AA3269),INDEX(Matches!$P:$P,AA3269))</f>
        <v/>
      </c>
      <c r="T3269" s="33">
        <f>IF(INDEX(Matches!$J:$J,AA3269)="","",IF(I3269="H",INDEX(Matches!$J:$J,AA3269),INDEX(Matches!$K:$K,AA3269)))</f>
        <v/>
      </c>
      <c r="U3269" s="33">
        <f>IF(INDEX(Matches!$K:$K,AA3269)="","",IF(I3269="H",INDEX(Matches!$K:$K,AA3269),INDEX(Matches!$J:$J,AA3269)))</f>
        <v/>
      </c>
      <c r="V3269" s="30">
        <f>IF(T3269="","",T3269-U3269)</f>
        <v/>
      </c>
      <c r="W3269" s="33">
        <f>IF(I3269="H",INDEX(Matches!$T:$T,AA3269),INDEX(Matches!$U:$U,AA3269))</f>
        <v/>
      </c>
      <c r="X3269" s="11">
        <f>INDEX(Matches!$X:$X,AA3269)</f>
        <v/>
      </c>
      <c r="Y3269" s="30">
        <f>IF(O3269="","",O3269-S3269)</f>
        <v/>
      </c>
      <c r="Z3269" s="30">
        <f>IF(W3269="","",W3269-S3269)</f>
        <v/>
      </c>
      <c r="AA3269" s="24">
        <f>MATCH(J3269,Matches!$A:$A,0)</f>
        <v/>
      </c>
      <c r="AB3269" s="33" t="n"/>
      <c r="AC3269" s="33" t="n">
        <v>1.232900964123172</v>
      </c>
      <c r="AD3269" s="24" t="n"/>
      <c r="AE3269" s="24" t="n">
        <v>6</v>
      </c>
      <c r="AF3269" s="33" t="n"/>
      <c r="AG3269" s="33" t="n"/>
    </row>
    <row r="3270">
      <c r="A3270" s="24" t="inlineStr">
        <is>
          <t>Crawley|25</t>
        </is>
      </c>
      <c r="B3270" s="24" t="inlineStr">
        <is>
          <t>E3</t>
        </is>
      </c>
      <c r="C3270" s="24" t="inlineStr">
        <is>
          <t>League Two</t>
        </is>
      </c>
      <c r="D3270" s="24" t="inlineStr">
        <is>
          <t>Crawley</t>
        </is>
      </c>
      <c r="E3270" s="24" t="n">
        <v>25</v>
      </c>
      <c r="F3270" s="24" t="n">
        <v>7</v>
      </c>
      <c r="G3270" s="29" t="n">
        <v>46403.625</v>
      </c>
      <c r="H3270" s="24" t="inlineStr">
        <is>
          <t>Salford</t>
        </is>
      </c>
      <c r="I3270" s="24" t="inlineStr">
        <is>
          <t>H</t>
        </is>
      </c>
      <c r="J3270" s="24" t="inlineStr">
        <is>
          <t>E3-Crawley-Salford</t>
        </is>
      </c>
      <c r="K3270" s="24" t="n">
        <v>1</v>
      </c>
      <c r="L3270" s="11">
        <f>IF(INDEX(Matches!$X:$X,AA3270)=0,"",IF(I3270="H",INDEX(Matches!$H:$H,AA3270),INDEX(Matches!$I:$I,AA3270)))</f>
        <v/>
      </c>
      <c r="M3270" s="11">
        <f>IF(INDEX(Matches!$X:$X,AA3270)=0,"",IF(I3270="H",INDEX(Matches!$I:$I,AA3270),INDEX(Matches!$H:$H,AA3270)))</f>
        <v/>
      </c>
      <c r="N3270" s="11">
        <f>IF(L3270="","",IF(L3270&gt;M3270,"W",IF(L3270=M3270,"D","L")))</f>
        <v/>
      </c>
      <c r="O3270" s="11">
        <f>IF(L3270="","",IF(L3270&gt;M3270,3,IF(L3270=M3270,1,0)))</f>
        <v/>
      </c>
      <c r="P3270" s="31">
        <f>IF(I3270="H",INDEX(Matches!$L:$L,AA3270),INDEX(Matches!$N:$N,AA3270))</f>
        <v/>
      </c>
      <c r="Q3270" s="31">
        <f>INDEX(Matches!$M:$M,AA3270)</f>
        <v/>
      </c>
      <c r="R3270" s="31">
        <f>IF(I3270="H",INDEX(Matches!$N:$N,AA3270),INDEX(Matches!$L:$L,AA3270))</f>
        <v/>
      </c>
      <c r="S3270" s="33">
        <f>IF(I3270="H",INDEX(Matches!$O:$O,AA3270),INDEX(Matches!$P:$P,AA3270))</f>
        <v/>
      </c>
      <c r="T3270" s="33">
        <f>IF(INDEX(Matches!$J:$J,AA3270)="","",IF(I3270="H",INDEX(Matches!$J:$J,AA3270),INDEX(Matches!$K:$K,AA3270)))</f>
        <v/>
      </c>
      <c r="U3270" s="33">
        <f>IF(INDEX(Matches!$K:$K,AA3270)="","",IF(I3270="H",INDEX(Matches!$K:$K,AA3270),INDEX(Matches!$J:$J,AA3270)))</f>
        <v/>
      </c>
      <c r="V3270" s="30">
        <f>IF(T3270="","",T3270-U3270)</f>
        <v/>
      </c>
      <c r="W3270" s="33">
        <f>IF(I3270="H",INDEX(Matches!$T:$T,AA3270),INDEX(Matches!$U:$U,AA3270))</f>
        <v/>
      </c>
      <c r="X3270" s="11">
        <f>INDEX(Matches!$X:$X,AA3270)</f>
        <v/>
      </c>
      <c r="Y3270" s="30">
        <f>IF(O3270="","",O3270-S3270)</f>
        <v/>
      </c>
      <c r="Z3270" s="30">
        <f>IF(W3270="","",W3270-S3270)</f>
        <v/>
      </c>
      <c r="AA3270" s="24">
        <f>MATCH(J3270,Matches!$A:$A,0)</f>
        <v/>
      </c>
      <c r="AB3270" s="33" t="n"/>
      <c r="AC3270" s="33" t="n">
        <v>1.090018426384376</v>
      </c>
      <c r="AD3270" s="24" t="n"/>
      <c r="AE3270" s="24" t="n">
        <v>7</v>
      </c>
      <c r="AF3270" s="33" t="n"/>
      <c r="AG3270" s="33" t="n"/>
    </row>
    <row r="3271">
      <c r="A3271" s="24" t="inlineStr">
        <is>
          <t>Crawley|26</t>
        </is>
      </c>
      <c r="B3271" s="24" t="inlineStr">
        <is>
          <t>E3</t>
        </is>
      </c>
      <c r="C3271" s="24" t="inlineStr">
        <is>
          <t>League Two</t>
        </is>
      </c>
      <c r="D3271" s="24" t="inlineStr">
        <is>
          <t>Crawley</t>
        </is>
      </c>
      <c r="E3271" s="24" t="n">
        <v>26</v>
      </c>
      <c r="F3271" s="24" t="n">
        <v>7</v>
      </c>
      <c r="G3271" s="29" t="n">
        <v>46406.82291666666</v>
      </c>
      <c r="H3271" s="24" t="inlineStr">
        <is>
          <t>Shrewsbury</t>
        </is>
      </c>
      <c r="I3271" s="24" t="inlineStr">
        <is>
          <t>A</t>
        </is>
      </c>
      <c r="J3271" s="24" t="inlineStr">
        <is>
          <t>E3-Shrewsbu-Crawley</t>
        </is>
      </c>
      <c r="K3271" s="24" t="n">
        <v>20</v>
      </c>
      <c r="L3271" s="11">
        <f>IF(INDEX(Matches!$X:$X,AA3271)=0,"",IF(I3271="H",INDEX(Matches!$H:$H,AA3271),INDEX(Matches!$I:$I,AA3271)))</f>
        <v/>
      </c>
      <c r="M3271" s="11">
        <f>IF(INDEX(Matches!$X:$X,AA3271)=0,"",IF(I3271="H",INDEX(Matches!$I:$I,AA3271),INDEX(Matches!$H:$H,AA3271)))</f>
        <v/>
      </c>
      <c r="N3271" s="11">
        <f>IF(L3271="","",IF(L3271&gt;M3271,"W",IF(L3271=M3271,"D","L")))</f>
        <v/>
      </c>
      <c r="O3271" s="11">
        <f>IF(L3271="","",IF(L3271&gt;M3271,3,IF(L3271=M3271,1,0)))</f>
        <v/>
      </c>
      <c r="P3271" s="31">
        <f>IF(I3271="H",INDEX(Matches!$L:$L,AA3271),INDEX(Matches!$N:$N,AA3271))</f>
        <v/>
      </c>
      <c r="Q3271" s="31">
        <f>INDEX(Matches!$M:$M,AA3271)</f>
        <v/>
      </c>
      <c r="R3271" s="31">
        <f>IF(I3271="H",INDEX(Matches!$N:$N,AA3271),INDEX(Matches!$L:$L,AA3271))</f>
        <v/>
      </c>
      <c r="S3271" s="33">
        <f>IF(I3271="H",INDEX(Matches!$O:$O,AA3271),INDEX(Matches!$P:$P,AA3271))</f>
        <v/>
      </c>
      <c r="T3271" s="33">
        <f>IF(INDEX(Matches!$J:$J,AA3271)="","",IF(I3271="H",INDEX(Matches!$J:$J,AA3271),INDEX(Matches!$K:$K,AA3271)))</f>
        <v/>
      </c>
      <c r="U3271" s="33">
        <f>IF(INDEX(Matches!$K:$K,AA3271)="","",IF(I3271="H",INDEX(Matches!$K:$K,AA3271),INDEX(Matches!$J:$J,AA3271)))</f>
        <v/>
      </c>
      <c r="V3271" s="30">
        <f>IF(T3271="","",T3271-U3271)</f>
        <v/>
      </c>
      <c r="W3271" s="33">
        <f>IF(I3271="H",INDEX(Matches!$T:$T,AA3271),INDEX(Matches!$U:$U,AA3271))</f>
        <v/>
      </c>
      <c r="X3271" s="11">
        <f>INDEX(Matches!$X:$X,AA3271)</f>
        <v/>
      </c>
      <c r="Y3271" s="30">
        <f>IF(O3271="","",O3271-S3271)</f>
        <v/>
      </c>
      <c r="Z3271" s="30">
        <f>IF(W3271="","",W3271-S3271)</f>
        <v/>
      </c>
      <c r="AA3271" s="24">
        <f>MATCH(J3271,Matches!$A:$A,0)</f>
        <v/>
      </c>
      <c r="AB3271" s="33" t="n"/>
      <c r="AC3271" s="33" t="n">
        <v>1.132095155109879</v>
      </c>
      <c r="AD3271" s="24" t="n"/>
      <c r="AE3271" s="24" t="n">
        <v>7</v>
      </c>
      <c r="AF3271" s="33" t="n"/>
      <c r="AG3271" s="33" t="n"/>
    </row>
    <row r="3272">
      <c r="A3272" s="24" t="inlineStr">
        <is>
          <t>Crawley|27</t>
        </is>
      </c>
      <c r="B3272" s="24" t="inlineStr">
        <is>
          <t>E3</t>
        </is>
      </c>
      <c r="C3272" s="24" t="inlineStr">
        <is>
          <t>League Two</t>
        </is>
      </c>
      <c r="D3272" s="24" t="inlineStr">
        <is>
          <t>Crawley</t>
        </is>
      </c>
      <c r="E3272" s="24" t="n">
        <v>27</v>
      </c>
      <c r="F3272" s="24" t="n">
        <v>7</v>
      </c>
      <c r="G3272" s="29" t="n">
        <v>46410.625</v>
      </c>
      <c r="H3272" s="24" t="inlineStr">
        <is>
          <t>Tranmere</t>
        </is>
      </c>
      <c r="I3272" s="24" t="inlineStr">
        <is>
          <t>A</t>
        </is>
      </c>
      <c r="J3272" s="24" t="inlineStr">
        <is>
          <t>E3-Tranmere-Crawley</t>
        </is>
      </c>
      <c r="K3272" s="24" t="n">
        <v>19</v>
      </c>
      <c r="L3272" s="11">
        <f>IF(INDEX(Matches!$X:$X,AA3272)=0,"",IF(I3272="H",INDEX(Matches!$H:$H,AA3272),INDEX(Matches!$I:$I,AA3272)))</f>
        <v/>
      </c>
      <c r="M3272" s="11">
        <f>IF(INDEX(Matches!$X:$X,AA3272)=0,"",IF(I3272="H",INDEX(Matches!$I:$I,AA3272),INDEX(Matches!$H:$H,AA3272)))</f>
        <v/>
      </c>
      <c r="N3272" s="11">
        <f>IF(L3272="","",IF(L3272&gt;M3272,"W",IF(L3272=M3272,"D","L")))</f>
        <v/>
      </c>
      <c r="O3272" s="11">
        <f>IF(L3272="","",IF(L3272&gt;M3272,3,IF(L3272=M3272,1,0)))</f>
        <v/>
      </c>
      <c r="P3272" s="31">
        <f>IF(I3272="H",INDEX(Matches!$L:$L,AA3272),INDEX(Matches!$N:$N,AA3272))</f>
        <v/>
      </c>
      <c r="Q3272" s="31">
        <f>INDEX(Matches!$M:$M,AA3272)</f>
        <v/>
      </c>
      <c r="R3272" s="31">
        <f>IF(I3272="H",INDEX(Matches!$N:$N,AA3272),INDEX(Matches!$L:$L,AA3272))</f>
        <v/>
      </c>
      <c r="S3272" s="33">
        <f>IF(I3272="H",INDEX(Matches!$O:$O,AA3272),INDEX(Matches!$P:$P,AA3272))</f>
        <v/>
      </c>
      <c r="T3272" s="33">
        <f>IF(INDEX(Matches!$J:$J,AA3272)="","",IF(I3272="H",INDEX(Matches!$J:$J,AA3272),INDEX(Matches!$K:$K,AA3272)))</f>
        <v/>
      </c>
      <c r="U3272" s="33">
        <f>IF(INDEX(Matches!$K:$K,AA3272)="","",IF(I3272="H",INDEX(Matches!$K:$K,AA3272),INDEX(Matches!$J:$J,AA3272)))</f>
        <v/>
      </c>
      <c r="V3272" s="30">
        <f>IF(T3272="","",T3272-U3272)</f>
        <v/>
      </c>
      <c r="W3272" s="33">
        <f>IF(I3272="H",INDEX(Matches!$T:$T,AA3272),INDEX(Matches!$U:$U,AA3272))</f>
        <v/>
      </c>
      <c r="X3272" s="11">
        <f>INDEX(Matches!$X:$X,AA3272)</f>
        <v/>
      </c>
      <c r="Y3272" s="30">
        <f>IF(O3272="","",O3272-S3272)</f>
        <v/>
      </c>
      <c r="Z3272" s="30">
        <f>IF(W3272="","",W3272-S3272)</f>
        <v/>
      </c>
      <c r="AA3272" s="24">
        <f>MATCH(J3272,Matches!$A:$A,0)</f>
        <v/>
      </c>
      <c r="AB3272" s="33" t="n"/>
      <c r="AC3272" s="33" t="n">
        <v>1.17442394550434</v>
      </c>
      <c r="AD3272" s="24" t="n"/>
      <c r="AE3272" s="24" t="n">
        <v>7</v>
      </c>
      <c r="AF3272" s="33" t="n"/>
      <c r="AG3272" s="33" t="n"/>
    </row>
    <row r="3273">
      <c r="A3273" s="24" t="inlineStr">
        <is>
          <t>Crawley|28</t>
        </is>
      </c>
      <c r="B3273" s="24" t="inlineStr">
        <is>
          <t>E3</t>
        </is>
      </c>
      <c r="C3273" s="24" t="inlineStr">
        <is>
          <t>League Two</t>
        </is>
      </c>
      <c r="D3273" s="24" t="inlineStr">
        <is>
          <t>Crawley</t>
        </is>
      </c>
      <c r="E3273" s="24" t="n">
        <v>28</v>
      </c>
      <c r="F3273" s="24" t="n">
        <v>7</v>
      </c>
      <c r="G3273" s="29" t="n">
        <v>46417.625</v>
      </c>
      <c r="H3273" s="24" t="inlineStr">
        <is>
          <t>Oldham</t>
        </is>
      </c>
      <c r="I3273" s="24" t="inlineStr">
        <is>
          <t>H</t>
        </is>
      </c>
      <c r="J3273" s="24" t="inlineStr">
        <is>
          <t>E3-Crawley-Oldham</t>
        </is>
      </c>
      <c r="K3273" s="24" t="n">
        <v>8</v>
      </c>
      <c r="L3273" s="11">
        <f>IF(INDEX(Matches!$X:$X,AA3273)=0,"",IF(I3273="H",INDEX(Matches!$H:$H,AA3273),INDEX(Matches!$I:$I,AA3273)))</f>
        <v/>
      </c>
      <c r="M3273" s="11">
        <f>IF(INDEX(Matches!$X:$X,AA3273)=0,"",IF(I3273="H",INDEX(Matches!$I:$I,AA3273),INDEX(Matches!$H:$H,AA3273)))</f>
        <v/>
      </c>
      <c r="N3273" s="11">
        <f>IF(L3273="","",IF(L3273&gt;M3273,"W",IF(L3273=M3273,"D","L")))</f>
        <v/>
      </c>
      <c r="O3273" s="11">
        <f>IF(L3273="","",IF(L3273&gt;M3273,3,IF(L3273=M3273,1,0)))</f>
        <v/>
      </c>
      <c r="P3273" s="31">
        <f>IF(I3273="H",INDEX(Matches!$L:$L,AA3273),INDEX(Matches!$N:$N,AA3273))</f>
        <v/>
      </c>
      <c r="Q3273" s="31">
        <f>INDEX(Matches!$M:$M,AA3273)</f>
        <v/>
      </c>
      <c r="R3273" s="31">
        <f>IF(I3273="H",INDEX(Matches!$N:$N,AA3273),INDEX(Matches!$L:$L,AA3273))</f>
        <v/>
      </c>
      <c r="S3273" s="33">
        <f>IF(I3273="H",INDEX(Matches!$O:$O,AA3273),INDEX(Matches!$P:$P,AA3273))</f>
        <v/>
      </c>
      <c r="T3273" s="33">
        <f>IF(INDEX(Matches!$J:$J,AA3273)="","",IF(I3273="H",INDEX(Matches!$J:$J,AA3273),INDEX(Matches!$K:$K,AA3273)))</f>
        <v/>
      </c>
      <c r="U3273" s="33">
        <f>IF(INDEX(Matches!$K:$K,AA3273)="","",IF(I3273="H",INDEX(Matches!$K:$K,AA3273),INDEX(Matches!$J:$J,AA3273)))</f>
        <v/>
      </c>
      <c r="V3273" s="30">
        <f>IF(T3273="","",T3273-U3273)</f>
        <v/>
      </c>
      <c r="W3273" s="33">
        <f>IF(I3273="H",INDEX(Matches!$T:$T,AA3273),INDEX(Matches!$U:$U,AA3273))</f>
        <v/>
      </c>
      <c r="X3273" s="11">
        <f>INDEX(Matches!$X:$X,AA3273)</f>
        <v/>
      </c>
      <c r="Y3273" s="30">
        <f>IF(O3273="","",O3273-S3273)</f>
        <v/>
      </c>
      <c r="Z3273" s="30">
        <f>IF(W3273="","",W3273-S3273)</f>
        <v/>
      </c>
      <c r="AA3273" s="24">
        <f>MATCH(J3273,Matches!$A:$A,0)</f>
        <v/>
      </c>
      <c r="AB3273" s="33" t="n"/>
      <c r="AC3273" s="33" t="n">
        <v>1.302597831700102</v>
      </c>
      <c r="AD3273" s="24" t="n"/>
      <c r="AE3273" s="24" t="n">
        <v>7</v>
      </c>
      <c r="AF3273" s="33" t="n"/>
      <c r="AG3273" s="33" t="n"/>
    </row>
    <row r="3274">
      <c r="A3274" s="24" t="inlineStr">
        <is>
          <t>Crawley|29</t>
        </is>
      </c>
      <c r="B3274" s="24" t="inlineStr">
        <is>
          <t>E3</t>
        </is>
      </c>
      <c r="C3274" s="24" t="inlineStr">
        <is>
          <t>League Two</t>
        </is>
      </c>
      <c r="D3274" s="24" t="inlineStr">
        <is>
          <t>Crawley</t>
        </is>
      </c>
      <c r="E3274" s="24" t="n">
        <v>29</v>
      </c>
      <c r="F3274" s="24" t="n">
        <v>8</v>
      </c>
      <c r="G3274" s="29" t="n">
        <v>46424.625</v>
      </c>
      <c r="H3274" s="24" t="inlineStr">
        <is>
          <t>Bristol Rovers</t>
        </is>
      </c>
      <c r="I3274" s="24" t="inlineStr">
        <is>
          <t>A</t>
        </is>
      </c>
      <c r="J3274" s="24" t="inlineStr">
        <is>
          <t>E3-BristolR-Crawley</t>
        </is>
      </c>
      <c r="K3274" s="24" t="n">
        <v>2</v>
      </c>
      <c r="L3274" s="11">
        <f>IF(INDEX(Matches!$X:$X,AA3274)=0,"",IF(I3274="H",INDEX(Matches!$H:$H,AA3274),INDEX(Matches!$I:$I,AA3274)))</f>
        <v/>
      </c>
      <c r="M3274" s="11">
        <f>IF(INDEX(Matches!$X:$X,AA3274)=0,"",IF(I3274="H",INDEX(Matches!$I:$I,AA3274),INDEX(Matches!$H:$H,AA3274)))</f>
        <v/>
      </c>
      <c r="N3274" s="11">
        <f>IF(L3274="","",IF(L3274&gt;M3274,"W",IF(L3274=M3274,"D","L")))</f>
        <v/>
      </c>
      <c r="O3274" s="11">
        <f>IF(L3274="","",IF(L3274&gt;M3274,3,IF(L3274=M3274,1,0)))</f>
        <v/>
      </c>
      <c r="P3274" s="31">
        <f>IF(I3274="H",INDEX(Matches!$L:$L,AA3274),INDEX(Matches!$N:$N,AA3274))</f>
        <v/>
      </c>
      <c r="Q3274" s="31">
        <f>INDEX(Matches!$M:$M,AA3274)</f>
        <v/>
      </c>
      <c r="R3274" s="31">
        <f>IF(I3274="H",INDEX(Matches!$N:$N,AA3274),INDEX(Matches!$L:$L,AA3274))</f>
        <v/>
      </c>
      <c r="S3274" s="33">
        <f>IF(I3274="H",INDEX(Matches!$O:$O,AA3274),INDEX(Matches!$P:$P,AA3274))</f>
        <v/>
      </c>
      <c r="T3274" s="33">
        <f>IF(INDEX(Matches!$J:$J,AA3274)="","",IF(I3274="H",INDEX(Matches!$J:$J,AA3274),INDEX(Matches!$K:$K,AA3274)))</f>
        <v/>
      </c>
      <c r="U3274" s="33">
        <f>IF(INDEX(Matches!$K:$K,AA3274)="","",IF(I3274="H",INDEX(Matches!$K:$K,AA3274),INDEX(Matches!$J:$J,AA3274)))</f>
        <v/>
      </c>
      <c r="V3274" s="30">
        <f>IF(T3274="","",T3274-U3274)</f>
        <v/>
      </c>
      <c r="W3274" s="33">
        <f>IF(I3274="H",INDEX(Matches!$T:$T,AA3274),INDEX(Matches!$U:$U,AA3274))</f>
        <v/>
      </c>
      <c r="X3274" s="11">
        <f>INDEX(Matches!$X:$X,AA3274)</f>
        <v/>
      </c>
      <c r="Y3274" s="30">
        <f>IF(O3274="","",O3274-S3274)</f>
        <v/>
      </c>
      <c r="Z3274" s="30">
        <f>IF(W3274="","",W3274-S3274)</f>
        <v/>
      </c>
      <c r="AA3274" s="24">
        <f>MATCH(J3274,Matches!$A:$A,0)</f>
        <v/>
      </c>
      <c r="AB3274" s="33" t="n"/>
      <c r="AC3274" s="33" t="n">
        <v>0.8865709056108049</v>
      </c>
      <c r="AD3274" s="24" t="n"/>
      <c r="AE3274" s="24" t="n">
        <v>8</v>
      </c>
      <c r="AF3274" s="33" t="n"/>
      <c r="AG3274" s="33" t="n"/>
    </row>
    <row r="3275">
      <c r="A3275" s="24" t="inlineStr">
        <is>
          <t>Crawley|30</t>
        </is>
      </c>
      <c r="B3275" s="24" t="inlineStr">
        <is>
          <t>E3</t>
        </is>
      </c>
      <c r="C3275" s="24" t="inlineStr">
        <is>
          <t>League Two</t>
        </is>
      </c>
      <c r="D3275" s="24" t="inlineStr">
        <is>
          <t>Crawley</t>
        </is>
      </c>
      <c r="E3275" s="24" t="n">
        <v>30</v>
      </c>
      <c r="F3275" s="24" t="n">
        <v>8</v>
      </c>
      <c r="G3275" s="29" t="n">
        <v>46427.82291666666</v>
      </c>
      <c r="H3275" s="24" t="inlineStr">
        <is>
          <t>Northampton</t>
        </is>
      </c>
      <c r="I3275" s="24" t="inlineStr">
        <is>
          <t>H</t>
        </is>
      </c>
      <c r="J3275" s="24" t="inlineStr">
        <is>
          <t>E3-Crawley-Northamp</t>
        </is>
      </c>
      <c r="K3275" s="24" t="n">
        <v>14</v>
      </c>
      <c r="L3275" s="11">
        <f>IF(INDEX(Matches!$X:$X,AA3275)=0,"",IF(I3275="H",INDEX(Matches!$H:$H,AA3275),INDEX(Matches!$I:$I,AA3275)))</f>
        <v/>
      </c>
      <c r="M3275" s="11">
        <f>IF(INDEX(Matches!$X:$X,AA3275)=0,"",IF(I3275="H",INDEX(Matches!$I:$I,AA3275),INDEX(Matches!$H:$H,AA3275)))</f>
        <v/>
      </c>
      <c r="N3275" s="11">
        <f>IF(L3275="","",IF(L3275&gt;M3275,"W",IF(L3275=M3275,"D","L")))</f>
        <v/>
      </c>
      <c r="O3275" s="11">
        <f>IF(L3275="","",IF(L3275&gt;M3275,3,IF(L3275=M3275,1,0)))</f>
        <v/>
      </c>
      <c r="P3275" s="31">
        <f>IF(I3275="H",INDEX(Matches!$L:$L,AA3275),INDEX(Matches!$N:$N,AA3275))</f>
        <v/>
      </c>
      <c r="Q3275" s="31">
        <f>INDEX(Matches!$M:$M,AA3275)</f>
        <v/>
      </c>
      <c r="R3275" s="31">
        <f>IF(I3275="H",INDEX(Matches!$N:$N,AA3275),INDEX(Matches!$L:$L,AA3275))</f>
        <v/>
      </c>
      <c r="S3275" s="33">
        <f>IF(I3275="H",INDEX(Matches!$O:$O,AA3275),INDEX(Matches!$P:$P,AA3275))</f>
        <v/>
      </c>
      <c r="T3275" s="33">
        <f>IF(INDEX(Matches!$J:$J,AA3275)="","",IF(I3275="H",INDEX(Matches!$J:$J,AA3275),INDEX(Matches!$K:$K,AA3275)))</f>
        <v/>
      </c>
      <c r="U3275" s="33">
        <f>IF(INDEX(Matches!$K:$K,AA3275)="","",IF(I3275="H",INDEX(Matches!$K:$K,AA3275),INDEX(Matches!$J:$J,AA3275)))</f>
        <v/>
      </c>
      <c r="V3275" s="30">
        <f>IF(T3275="","",T3275-U3275)</f>
        <v/>
      </c>
      <c r="W3275" s="33">
        <f>IF(I3275="H",INDEX(Matches!$T:$T,AA3275),INDEX(Matches!$U:$U,AA3275))</f>
        <v/>
      </c>
      <c r="X3275" s="11">
        <f>INDEX(Matches!$X:$X,AA3275)</f>
        <v/>
      </c>
      <c r="Y3275" s="30">
        <f>IF(O3275="","",O3275-S3275)</f>
        <v/>
      </c>
      <c r="Z3275" s="30">
        <f>IF(W3275="","",W3275-S3275)</f>
        <v/>
      </c>
      <c r="AA3275" s="24">
        <f>MATCH(J3275,Matches!$A:$A,0)</f>
        <v/>
      </c>
      <c r="AB3275" s="33" t="n"/>
      <c r="AC3275" s="33" t="n">
        <v>1.388702267522297</v>
      </c>
      <c r="AD3275" s="24" t="n"/>
      <c r="AE3275" s="24" t="n">
        <v>8</v>
      </c>
      <c r="AF3275" s="33" t="n"/>
      <c r="AG3275" s="33" t="n"/>
    </row>
    <row r="3276">
      <c r="A3276" s="24" t="inlineStr">
        <is>
          <t>Crawley|31</t>
        </is>
      </c>
      <c r="B3276" s="24" t="inlineStr">
        <is>
          <t>E3</t>
        </is>
      </c>
      <c r="C3276" s="24" t="inlineStr">
        <is>
          <t>League Two</t>
        </is>
      </c>
      <c r="D3276" s="24" t="inlineStr">
        <is>
          <t>Crawley</t>
        </is>
      </c>
      <c r="E3276" s="24" t="n">
        <v>31</v>
      </c>
      <c r="F3276" s="24" t="n">
        <v>8</v>
      </c>
      <c r="G3276" s="29" t="n">
        <v>46431.625</v>
      </c>
      <c r="H3276" s="24" t="inlineStr">
        <is>
          <t>Accrington</t>
        </is>
      </c>
      <c r="I3276" s="24" t="inlineStr">
        <is>
          <t>H</t>
        </is>
      </c>
      <c r="J3276" s="24" t="inlineStr">
        <is>
          <t>E3-Crawley-Accringt</t>
        </is>
      </c>
      <c r="K3276" s="24" t="n">
        <v>23</v>
      </c>
      <c r="L3276" s="11">
        <f>IF(INDEX(Matches!$X:$X,AA3276)=0,"",IF(I3276="H",INDEX(Matches!$H:$H,AA3276),INDEX(Matches!$I:$I,AA3276)))</f>
        <v/>
      </c>
      <c r="M3276" s="11">
        <f>IF(INDEX(Matches!$X:$X,AA3276)=0,"",IF(I3276="H",INDEX(Matches!$I:$I,AA3276),INDEX(Matches!$H:$H,AA3276)))</f>
        <v/>
      </c>
      <c r="N3276" s="11">
        <f>IF(L3276="","",IF(L3276&gt;M3276,"W",IF(L3276=M3276,"D","L")))</f>
        <v/>
      </c>
      <c r="O3276" s="11">
        <f>IF(L3276="","",IF(L3276&gt;M3276,3,IF(L3276=M3276,1,0)))</f>
        <v/>
      </c>
      <c r="P3276" s="31">
        <f>IF(I3276="H",INDEX(Matches!$L:$L,AA3276),INDEX(Matches!$N:$N,AA3276))</f>
        <v/>
      </c>
      <c r="Q3276" s="31">
        <f>INDEX(Matches!$M:$M,AA3276)</f>
        <v/>
      </c>
      <c r="R3276" s="31">
        <f>IF(I3276="H",INDEX(Matches!$N:$N,AA3276),INDEX(Matches!$L:$L,AA3276))</f>
        <v/>
      </c>
      <c r="S3276" s="33">
        <f>IF(I3276="H",INDEX(Matches!$O:$O,AA3276),INDEX(Matches!$P:$P,AA3276))</f>
        <v/>
      </c>
      <c r="T3276" s="33">
        <f>IF(INDEX(Matches!$J:$J,AA3276)="","",IF(I3276="H",INDEX(Matches!$J:$J,AA3276),INDEX(Matches!$K:$K,AA3276)))</f>
        <v/>
      </c>
      <c r="U3276" s="33">
        <f>IF(INDEX(Matches!$K:$K,AA3276)="","",IF(I3276="H",INDEX(Matches!$K:$K,AA3276),INDEX(Matches!$J:$J,AA3276)))</f>
        <v/>
      </c>
      <c r="V3276" s="30">
        <f>IF(T3276="","",T3276-U3276)</f>
        <v/>
      </c>
      <c r="W3276" s="33">
        <f>IF(I3276="H",INDEX(Matches!$T:$T,AA3276),INDEX(Matches!$U:$U,AA3276))</f>
        <v/>
      </c>
      <c r="X3276" s="11">
        <f>INDEX(Matches!$X:$X,AA3276)</f>
        <v/>
      </c>
      <c r="Y3276" s="30">
        <f>IF(O3276="","",O3276-S3276)</f>
        <v/>
      </c>
      <c r="Z3276" s="30">
        <f>IF(W3276="","",W3276-S3276)</f>
        <v/>
      </c>
      <c r="AA3276" s="24">
        <f>MATCH(J3276,Matches!$A:$A,0)</f>
        <v/>
      </c>
      <c r="AB3276" s="33" t="n"/>
      <c r="AC3276" s="33" t="n">
        <v>1.518127335156927</v>
      </c>
      <c r="AD3276" s="24" t="n"/>
      <c r="AE3276" s="24" t="n">
        <v>8</v>
      </c>
      <c r="AF3276" s="33" t="n"/>
      <c r="AG3276" s="33" t="n"/>
    </row>
    <row r="3277">
      <c r="A3277" s="24" t="inlineStr">
        <is>
          <t>Crawley|32</t>
        </is>
      </c>
      <c r="B3277" s="24" t="inlineStr">
        <is>
          <t>E3</t>
        </is>
      </c>
      <c r="C3277" s="24" t="inlineStr">
        <is>
          <t>League Two</t>
        </is>
      </c>
      <c r="D3277" s="24" t="inlineStr">
        <is>
          <t>Crawley</t>
        </is>
      </c>
      <c r="E3277" s="24" t="n">
        <v>32</v>
      </c>
      <c r="F3277" s="24" t="n">
        <v>8</v>
      </c>
      <c r="G3277" s="29" t="n">
        <v>46438.625</v>
      </c>
      <c r="H3277" s="24" t="inlineStr">
        <is>
          <t>Cheltenham</t>
        </is>
      </c>
      <c r="I3277" s="24" t="inlineStr">
        <is>
          <t>A</t>
        </is>
      </c>
      <c r="J3277" s="24" t="inlineStr">
        <is>
          <t>E3-Cheltenh-Crawley</t>
        </is>
      </c>
      <c r="K3277" s="24" t="n">
        <v>22</v>
      </c>
      <c r="L3277" s="11">
        <f>IF(INDEX(Matches!$X:$X,AA3277)=0,"",IF(I3277="H",INDEX(Matches!$H:$H,AA3277),INDEX(Matches!$I:$I,AA3277)))</f>
        <v/>
      </c>
      <c r="M3277" s="11">
        <f>IF(INDEX(Matches!$X:$X,AA3277)=0,"",IF(I3277="H",INDEX(Matches!$I:$I,AA3277),INDEX(Matches!$H:$H,AA3277)))</f>
        <v/>
      </c>
      <c r="N3277" s="11">
        <f>IF(L3277="","",IF(L3277&gt;M3277,"W",IF(L3277=M3277,"D","L")))</f>
        <v/>
      </c>
      <c r="O3277" s="11">
        <f>IF(L3277="","",IF(L3277&gt;M3277,3,IF(L3277=M3277,1,0)))</f>
        <v/>
      </c>
      <c r="P3277" s="31">
        <f>IF(I3277="H",INDEX(Matches!$L:$L,AA3277),INDEX(Matches!$N:$N,AA3277))</f>
        <v/>
      </c>
      <c r="Q3277" s="31">
        <f>INDEX(Matches!$M:$M,AA3277)</f>
        <v/>
      </c>
      <c r="R3277" s="31">
        <f>IF(I3277="H",INDEX(Matches!$N:$N,AA3277),INDEX(Matches!$L:$L,AA3277))</f>
        <v/>
      </c>
      <c r="S3277" s="33">
        <f>IF(I3277="H",INDEX(Matches!$O:$O,AA3277),INDEX(Matches!$P:$P,AA3277))</f>
        <v/>
      </c>
      <c r="T3277" s="33">
        <f>IF(INDEX(Matches!$J:$J,AA3277)="","",IF(I3277="H",INDEX(Matches!$J:$J,AA3277),INDEX(Matches!$K:$K,AA3277)))</f>
        <v/>
      </c>
      <c r="U3277" s="33">
        <f>IF(INDEX(Matches!$K:$K,AA3277)="","",IF(I3277="H",INDEX(Matches!$K:$K,AA3277),INDEX(Matches!$J:$J,AA3277)))</f>
        <v/>
      </c>
      <c r="V3277" s="30">
        <f>IF(T3277="","",T3277-U3277)</f>
        <v/>
      </c>
      <c r="W3277" s="33">
        <f>IF(I3277="H",INDEX(Matches!$T:$T,AA3277),INDEX(Matches!$U:$U,AA3277))</f>
        <v/>
      </c>
      <c r="X3277" s="11">
        <f>INDEX(Matches!$X:$X,AA3277)</f>
        <v/>
      </c>
      <c r="Y3277" s="30">
        <f>IF(O3277="","",O3277-S3277)</f>
        <v/>
      </c>
      <c r="Z3277" s="30">
        <f>IF(W3277="","",W3277-S3277)</f>
        <v/>
      </c>
      <c r="AA3277" s="24">
        <f>MATCH(J3277,Matches!$A:$A,0)</f>
        <v/>
      </c>
      <c r="AB3277" s="33" t="n"/>
      <c r="AC3277" s="33" t="n">
        <v>1.238025085436713</v>
      </c>
      <c r="AD3277" s="24" t="n"/>
      <c r="AE3277" s="24" t="n">
        <v>8</v>
      </c>
      <c r="AF3277" s="33" t="n"/>
      <c r="AG3277" s="33" t="n"/>
    </row>
    <row r="3278">
      <c r="A3278" s="24" t="inlineStr">
        <is>
          <t>Crawley|33</t>
        </is>
      </c>
      <c r="B3278" s="24" t="inlineStr">
        <is>
          <t>E3</t>
        </is>
      </c>
      <c r="C3278" s="24" t="inlineStr">
        <is>
          <t>League Two</t>
        </is>
      </c>
      <c r="D3278" s="24" t="inlineStr">
        <is>
          <t>Crawley</t>
        </is>
      </c>
      <c r="E3278" s="24" t="n">
        <v>33</v>
      </c>
      <c r="F3278" s="24" t="n">
        <v>9</v>
      </c>
      <c r="G3278" s="29" t="n">
        <v>46445.625</v>
      </c>
      <c r="H3278" s="24" t="inlineStr">
        <is>
          <t>Rotherham</t>
        </is>
      </c>
      <c r="I3278" s="24" t="inlineStr">
        <is>
          <t>H</t>
        </is>
      </c>
      <c r="J3278" s="24" t="inlineStr">
        <is>
          <t>E3-Crawley-Rotherha</t>
        </is>
      </c>
      <c r="K3278" s="24" t="n">
        <v>9</v>
      </c>
      <c r="L3278" s="11">
        <f>IF(INDEX(Matches!$X:$X,AA3278)=0,"",IF(I3278="H",INDEX(Matches!$H:$H,AA3278),INDEX(Matches!$I:$I,AA3278)))</f>
        <v/>
      </c>
      <c r="M3278" s="11">
        <f>IF(INDEX(Matches!$X:$X,AA3278)=0,"",IF(I3278="H",INDEX(Matches!$I:$I,AA3278),INDEX(Matches!$H:$H,AA3278)))</f>
        <v/>
      </c>
      <c r="N3278" s="11">
        <f>IF(L3278="","",IF(L3278&gt;M3278,"W",IF(L3278=M3278,"D","L")))</f>
        <v/>
      </c>
      <c r="O3278" s="11">
        <f>IF(L3278="","",IF(L3278&gt;M3278,3,IF(L3278=M3278,1,0)))</f>
        <v/>
      </c>
      <c r="P3278" s="31">
        <f>IF(I3278="H",INDEX(Matches!$L:$L,AA3278),INDEX(Matches!$N:$N,AA3278))</f>
        <v/>
      </c>
      <c r="Q3278" s="31">
        <f>INDEX(Matches!$M:$M,AA3278)</f>
        <v/>
      </c>
      <c r="R3278" s="31">
        <f>IF(I3278="H",INDEX(Matches!$N:$N,AA3278),INDEX(Matches!$L:$L,AA3278))</f>
        <v/>
      </c>
      <c r="S3278" s="33">
        <f>IF(I3278="H",INDEX(Matches!$O:$O,AA3278),INDEX(Matches!$P:$P,AA3278))</f>
        <v/>
      </c>
      <c r="T3278" s="33">
        <f>IF(INDEX(Matches!$J:$J,AA3278)="","",IF(I3278="H",INDEX(Matches!$J:$J,AA3278),INDEX(Matches!$K:$K,AA3278)))</f>
        <v/>
      </c>
      <c r="U3278" s="33">
        <f>IF(INDEX(Matches!$K:$K,AA3278)="","",IF(I3278="H",INDEX(Matches!$K:$K,AA3278),INDEX(Matches!$J:$J,AA3278)))</f>
        <v/>
      </c>
      <c r="V3278" s="30">
        <f>IF(T3278="","",T3278-U3278)</f>
        <v/>
      </c>
      <c r="W3278" s="33">
        <f>IF(I3278="H",INDEX(Matches!$T:$T,AA3278),INDEX(Matches!$U:$U,AA3278))</f>
        <v/>
      </c>
      <c r="X3278" s="11">
        <f>INDEX(Matches!$X:$X,AA3278)</f>
        <v/>
      </c>
      <c r="Y3278" s="30">
        <f>IF(O3278="","",O3278-S3278)</f>
        <v/>
      </c>
      <c r="Z3278" s="30">
        <f>IF(W3278="","",W3278-S3278)</f>
        <v/>
      </c>
      <c r="AA3278" s="24">
        <f>MATCH(J3278,Matches!$A:$A,0)</f>
        <v/>
      </c>
      <c r="AB3278" s="33" t="n"/>
      <c r="AC3278" s="33" t="n">
        <v>1.31375959269181</v>
      </c>
      <c r="AD3278" s="24" t="n"/>
      <c r="AE3278" s="24" t="n">
        <v>9</v>
      </c>
      <c r="AF3278" s="33" t="n"/>
      <c r="AG3278" s="33" t="n"/>
    </row>
    <row r="3279">
      <c r="A3279" s="24" t="inlineStr">
        <is>
          <t>Crawley|34</t>
        </is>
      </c>
      <c r="B3279" s="24" t="inlineStr">
        <is>
          <t>E3</t>
        </is>
      </c>
      <c r="C3279" s="24" t="inlineStr">
        <is>
          <t>League Two</t>
        </is>
      </c>
      <c r="D3279" s="24" t="inlineStr">
        <is>
          <t>Crawley</t>
        </is>
      </c>
      <c r="E3279" s="24" t="n">
        <v>34</v>
      </c>
      <c r="F3279" s="24" t="n">
        <v>9</v>
      </c>
      <c r="G3279" s="29" t="n">
        <v>46452.625</v>
      </c>
      <c r="H3279" s="24" t="inlineStr">
        <is>
          <t>Crewe</t>
        </is>
      </c>
      <c r="I3279" s="24" t="inlineStr">
        <is>
          <t>A</t>
        </is>
      </c>
      <c r="J3279" s="24" t="inlineStr">
        <is>
          <t>E3-Crewe-Crawley</t>
        </is>
      </c>
      <c r="K3279" s="24" t="n">
        <v>15</v>
      </c>
      <c r="L3279" s="11">
        <f>IF(INDEX(Matches!$X:$X,AA3279)=0,"",IF(I3279="H",INDEX(Matches!$H:$H,AA3279),INDEX(Matches!$I:$I,AA3279)))</f>
        <v/>
      </c>
      <c r="M3279" s="11">
        <f>IF(INDEX(Matches!$X:$X,AA3279)=0,"",IF(I3279="H",INDEX(Matches!$I:$I,AA3279),INDEX(Matches!$H:$H,AA3279)))</f>
        <v/>
      </c>
      <c r="N3279" s="11">
        <f>IF(L3279="","",IF(L3279&gt;M3279,"W",IF(L3279=M3279,"D","L")))</f>
        <v/>
      </c>
      <c r="O3279" s="11">
        <f>IF(L3279="","",IF(L3279&gt;M3279,3,IF(L3279=M3279,1,0)))</f>
        <v/>
      </c>
      <c r="P3279" s="31">
        <f>IF(I3279="H",INDEX(Matches!$L:$L,AA3279),INDEX(Matches!$N:$N,AA3279))</f>
        <v/>
      </c>
      <c r="Q3279" s="31">
        <f>INDEX(Matches!$M:$M,AA3279)</f>
        <v/>
      </c>
      <c r="R3279" s="31">
        <f>IF(I3279="H",INDEX(Matches!$N:$N,AA3279),INDEX(Matches!$L:$L,AA3279))</f>
        <v/>
      </c>
      <c r="S3279" s="33">
        <f>IF(I3279="H",INDEX(Matches!$O:$O,AA3279),INDEX(Matches!$P:$P,AA3279))</f>
        <v/>
      </c>
      <c r="T3279" s="33">
        <f>IF(INDEX(Matches!$J:$J,AA3279)="","",IF(I3279="H",INDEX(Matches!$J:$J,AA3279),INDEX(Matches!$K:$K,AA3279)))</f>
        <v/>
      </c>
      <c r="U3279" s="33">
        <f>IF(INDEX(Matches!$K:$K,AA3279)="","",IF(I3279="H",INDEX(Matches!$K:$K,AA3279),INDEX(Matches!$J:$J,AA3279)))</f>
        <v/>
      </c>
      <c r="V3279" s="30">
        <f>IF(T3279="","",T3279-U3279)</f>
        <v/>
      </c>
      <c r="W3279" s="33">
        <f>IF(I3279="H",INDEX(Matches!$T:$T,AA3279),INDEX(Matches!$U:$U,AA3279))</f>
        <v/>
      </c>
      <c r="X3279" s="11">
        <f>INDEX(Matches!$X:$X,AA3279)</f>
        <v/>
      </c>
      <c r="Y3279" s="30">
        <f>IF(O3279="","",O3279-S3279)</f>
        <v/>
      </c>
      <c r="Z3279" s="30">
        <f>IF(W3279="","",W3279-S3279)</f>
        <v/>
      </c>
      <c r="AA3279" s="24">
        <f>MATCH(J3279,Matches!$A:$A,0)</f>
        <v/>
      </c>
      <c r="AB3279" s="33" t="n"/>
      <c r="AC3279" s="33" t="n">
        <v>1.054908206686926</v>
      </c>
      <c r="AD3279" s="24" t="n"/>
      <c r="AE3279" s="24" t="n">
        <v>9</v>
      </c>
      <c r="AF3279" s="33" t="n"/>
      <c r="AG3279" s="33" t="n"/>
    </row>
    <row r="3280">
      <c r="A3280" s="24" t="inlineStr">
        <is>
          <t>Crawley|35</t>
        </is>
      </c>
      <c r="B3280" s="24" t="inlineStr">
        <is>
          <t>E3</t>
        </is>
      </c>
      <c r="C3280" s="24" t="inlineStr">
        <is>
          <t>League Two</t>
        </is>
      </c>
      <c r="D3280" s="24" t="inlineStr">
        <is>
          <t>Crawley</t>
        </is>
      </c>
      <c r="E3280" s="24" t="n">
        <v>35</v>
      </c>
      <c r="F3280" s="24" t="n">
        <v>9</v>
      </c>
      <c r="G3280" s="29" t="n">
        <v>46459.625</v>
      </c>
      <c r="H3280" s="24" t="inlineStr">
        <is>
          <t>Rochdale</t>
        </is>
      </c>
      <c r="I3280" s="24" t="inlineStr">
        <is>
          <t>H</t>
        </is>
      </c>
      <c r="J3280" s="24" t="inlineStr">
        <is>
          <t>E3-Crawley-Rochdale</t>
        </is>
      </c>
      <c r="K3280" s="24" t="n">
        <v>16</v>
      </c>
      <c r="L3280" s="11">
        <f>IF(INDEX(Matches!$X:$X,AA3280)=0,"",IF(I3280="H",INDEX(Matches!$H:$H,AA3280),INDEX(Matches!$I:$I,AA3280)))</f>
        <v/>
      </c>
      <c r="M3280" s="11">
        <f>IF(INDEX(Matches!$X:$X,AA3280)=0,"",IF(I3280="H",INDEX(Matches!$I:$I,AA3280),INDEX(Matches!$H:$H,AA3280)))</f>
        <v/>
      </c>
      <c r="N3280" s="11">
        <f>IF(L3280="","",IF(L3280&gt;M3280,"W",IF(L3280=M3280,"D","L")))</f>
        <v/>
      </c>
      <c r="O3280" s="11">
        <f>IF(L3280="","",IF(L3280&gt;M3280,3,IF(L3280=M3280,1,0)))</f>
        <v/>
      </c>
      <c r="P3280" s="31">
        <f>IF(I3280="H",INDEX(Matches!$L:$L,AA3280),INDEX(Matches!$N:$N,AA3280))</f>
        <v/>
      </c>
      <c r="Q3280" s="31">
        <f>INDEX(Matches!$M:$M,AA3280)</f>
        <v/>
      </c>
      <c r="R3280" s="31">
        <f>IF(I3280="H",INDEX(Matches!$N:$N,AA3280),INDEX(Matches!$L:$L,AA3280))</f>
        <v/>
      </c>
      <c r="S3280" s="33">
        <f>IF(I3280="H",INDEX(Matches!$O:$O,AA3280),INDEX(Matches!$P:$P,AA3280))</f>
        <v/>
      </c>
      <c r="T3280" s="33">
        <f>IF(INDEX(Matches!$J:$J,AA3280)="","",IF(I3280="H",INDEX(Matches!$J:$J,AA3280),INDEX(Matches!$K:$K,AA3280)))</f>
        <v/>
      </c>
      <c r="U3280" s="33">
        <f>IF(INDEX(Matches!$K:$K,AA3280)="","",IF(I3280="H",INDEX(Matches!$K:$K,AA3280),INDEX(Matches!$J:$J,AA3280)))</f>
        <v/>
      </c>
      <c r="V3280" s="30">
        <f>IF(T3280="","",T3280-U3280)</f>
        <v/>
      </c>
      <c r="W3280" s="33">
        <f>IF(I3280="H",INDEX(Matches!$T:$T,AA3280),INDEX(Matches!$U:$U,AA3280))</f>
        <v/>
      </c>
      <c r="X3280" s="11">
        <f>INDEX(Matches!$X:$X,AA3280)</f>
        <v/>
      </c>
      <c r="Y3280" s="30">
        <f>IF(O3280="","",O3280-S3280)</f>
        <v/>
      </c>
      <c r="Z3280" s="30">
        <f>IF(W3280="","",W3280-S3280)</f>
        <v/>
      </c>
      <c r="AA3280" s="24">
        <f>MATCH(J3280,Matches!$A:$A,0)</f>
        <v/>
      </c>
      <c r="AB3280" s="33" t="n"/>
      <c r="AC3280" s="33" t="n">
        <v>1.469422601952004</v>
      </c>
      <c r="AD3280" s="24" t="n"/>
      <c r="AE3280" s="24" t="n">
        <v>9</v>
      </c>
      <c r="AF3280" s="33" t="n"/>
      <c r="AG3280" s="33" t="n"/>
    </row>
    <row r="3281">
      <c r="A3281" s="24" t="inlineStr">
        <is>
          <t>Crawley|36</t>
        </is>
      </c>
      <c r="B3281" s="24" t="inlineStr">
        <is>
          <t>E3</t>
        </is>
      </c>
      <c r="C3281" s="24" t="inlineStr">
        <is>
          <t>League Two</t>
        </is>
      </c>
      <c r="D3281" s="24" t="inlineStr">
        <is>
          <t>Crawley</t>
        </is>
      </c>
      <c r="E3281" s="24" t="n">
        <v>36</v>
      </c>
      <c r="F3281" s="24" t="n">
        <v>9</v>
      </c>
      <c r="G3281" s="29" t="n">
        <v>46466.625</v>
      </c>
      <c r="H3281" s="24" t="inlineStr">
        <is>
          <t>Fleetwood</t>
        </is>
      </c>
      <c r="I3281" s="24" t="inlineStr">
        <is>
          <t>A</t>
        </is>
      </c>
      <c r="J3281" s="24" t="inlineStr">
        <is>
          <t>E3-Fleetwoo-Crawley</t>
        </is>
      </c>
      <c r="K3281" s="24" t="n">
        <v>18</v>
      </c>
      <c r="L3281" s="11">
        <f>IF(INDEX(Matches!$X:$X,AA3281)=0,"",IF(I3281="H",INDEX(Matches!$H:$H,AA3281),INDEX(Matches!$I:$I,AA3281)))</f>
        <v/>
      </c>
      <c r="M3281" s="11">
        <f>IF(INDEX(Matches!$X:$X,AA3281)=0,"",IF(I3281="H",INDEX(Matches!$I:$I,AA3281),INDEX(Matches!$H:$H,AA3281)))</f>
        <v/>
      </c>
      <c r="N3281" s="11">
        <f>IF(L3281="","",IF(L3281&gt;M3281,"W",IF(L3281=M3281,"D","L")))</f>
        <v/>
      </c>
      <c r="O3281" s="11">
        <f>IF(L3281="","",IF(L3281&gt;M3281,3,IF(L3281=M3281,1,0)))</f>
        <v/>
      </c>
      <c r="P3281" s="31">
        <f>IF(I3281="H",INDEX(Matches!$L:$L,AA3281),INDEX(Matches!$N:$N,AA3281))</f>
        <v/>
      </c>
      <c r="Q3281" s="31">
        <f>INDEX(Matches!$M:$M,AA3281)</f>
        <v/>
      </c>
      <c r="R3281" s="31">
        <f>IF(I3281="H",INDEX(Matches!$N:$N,AA3281),INDEX(Matches!$L:$L,AA3281))</f>
        <v/>
      </c>
      <c r="S3281" s="33">
        <f>IF(I3281="H",INDEX(Matches!$O:$O,AA3281),INDEX(Matches!$P:$P,AA3281))</f>
        <v/>
      </c>
      <c r="T3281" s="33">
        <f>IF(INDEX(Matches!$J:$J,AA3281)="","",IF(I3281="H",INDEX(Matches!$J:$J,AA3281),INDEX(Matches!$K:$K,AA3281)))</f>
        <v/>
      </c>
      <c r="U3281" s="33">
        <f>IF(INDEX(Matches!$K:$K,AA3281)="","",IF(I3281="H",INDEX(Matches!$K:$K,AA3281),INDEX(Matches!$J:$J,AA3281)))</f>
        <v/>
      </c>
      <c r="V3281" s="30">
        <f>IF(T3281="","",T3281-U3281)</f>
        <v/>
      </c>
      <c r="W3281" s="33">
        <f>IF(I3281="H",INDEX(Matches!$T:$T,AA3281),INDEX(Matches!$U:$U,AA3281))</f>
        <v/>
      </c>
      <c r="X3281" s="11">
        <f>INDEX(Matches!$X:$X,AA3281)</f>
        <v/>
      </c>
      <c r="Y3281" s="30">
        <f>IF(O3281="","",O3281-S3281)</f>
        <v/>
      </c>
      <c r="Z3281" s="30">
        <f>IF(W3281="","",W3281-S3281)</f>
        <v/>
      </c>
      <c r="AA3281" s="24">
        <f>MATCH(J3281,Matches!$A:$A,0)</f>
        <v/>
      </c>
      <c r="AB3281" s="33" t="n"/>
      <c r="AC3281" s="33" t="n">
        <v>1.161879794381277</v>
      </c>
      <c r="AD3281" s="24" t="n"/>
      <c r="AE3281" s="24" t="n">
        <v>9</v>
      </c>
      <c r="AF3281" s="33" t="n"/>
      <c r="AG3281" s="33" t="n"/>
    </row>
    <row r="3282">
      <c r="A3282" s="24" t="inlineStr">
        <is>
          <t>Crawley|37</t>
        </is>
      </c>
      <c r="B3282" s="24" t="inlineStr">
        <is>
          <t>E3</t>
        </is>
      </c>
      <c r="C3282" s="24" t="inlineStr">
        <is>
          <t>League Two</t>
        </is>
      </c>
      <c r="D3282" s="24" t="inlineStr">
        <is>
          <t>Crawley</t>
        </is>
      </c>
      <c r="E3282" s="24" t="n">
        <v>37</v>
      </c>
      <c r="F3282" s="24" t="n">
        <v>10</v>
      </c>
      <c r="G3282" s="29" t="n">
        <v>46472.625</v>
      </c>
      <c r="H3282" s="24" t="inlineStr">
        <is>
          <t>Swindon</t>
        </is>
      </c>
      <c r="I3282" s="24" t="inlineStr">
        <is>
          <t>H</t>
        </is>
      </c>
      <c r="J3282" s="24" t="inlineStr">
        <is>
          <t>E3-Crawley-Swindon</t>
        </is>
      </c>
      <c r="K3282" s="24" t="n">
        <v>10</v>
      </c>
      <c r="L3282" s="11">
        <f>IF(INDEX(Matches!$X:$X,AA3282)=0,"",IF(I3282="H",INDEX(Matches!$H:$H,AA3282),INDEX(Matches!$I:$I,AA3282)))</f>
        <v/>
      </c>
      <c r="M3282" s="11">
        <f>IF(INDEX(Matches!$X:$X,AA3282)=0,"",IF(I3282="H",INDEX(Matches!$I:$I,AA3282),INDEX(Matches!$H:$H,AA3282)))</f>
        <v/>
      </c>
      <c r="N3282" s="11">
        <f>IF(L3282="","",IF(L3282&gt;M3282,"W",IF(L3282=M3282,"D","L")))</f>
        <v/>
      </c>
      <c r="O3282" s="11">
        <f>IF(L3282="","",IF(L3282&gt;M3282,3,IF(L3282=M3282,1,0)))</f>
        <v/>
      </c>
      <c r="P3282" s="31">
        <f>IF(I3282="H",INDEX(Matches!$L:$L,AA3282),INDEX(Matches!$N:$N,AA3282))</f>
        <v/>
      </c>
      <c r="Q3282" s="31">
        <f>INDEX(Matches!$M:$M,AA3282)</f>
        <v/>
      </c>
      <c r="R3282" s="31">
        <f>IF(I3282="H",INDEX(Matches!$N:$N,AA3282),INDEX(Matches!$L:$L,AA3282))</f>
        <v/>
      </c>
      <c r="S3282" s="33">
        <f>IF(I3282="H",INDEX(Matches!$O:$O,AA3282),INDEX(Matches!$P:$P,AA3282))</f>
        <v/>
      </c>
      <c r="T3282" s="33">
        <f>IF(INDEX(Matches!$J:$J,AA3282)="","",IF(I3282="H",INDEX(Matches!$J:$J,AA3282),INDEX(Matches!$K:$K,AA3282)))</f>
        <v/>
      </c>
      <c r="U3282" s="33">
        <f>IF(INDEX(Matches!$K:$K,AA3282)="","",IF(I3282="H",INDEX(Matches!$K:$K,AA3282),INDEX(Matches!$J:$J,AA3282)))</f>
        <v/>
      </c>
      <c r="V3282" s="30">
        <f>IF(T3282="","",T3282-U3282)</f>
        <v/>
      </c>
      <c r="W3282" s="33">
        <f>IF(I3282="H",INDEX(Matches!$T:$T,AA3282),INDEX(Matches!$U:$U,AA3282))</f>
        <v/>
      </c>
      <c r="X3282" s="11">
        <f>INDEX(Matches!$X:$X,AA3282)</f>
        <v/>
      </c>
      <c r="Y3282" s="30">
        <f>IF(O3282="","",O3282-S3282)</f>
        <v/>
      </c>
      <c r="Z3282" s="30">
        <f>IF(W3282="","",W3282-S3282)</f>
        <v/>
      </c>
      <c r="AA3282" s="24">
        <f>MATCH(J3282,Matches!$A:$A,0)</f>
        <v/>
      </c>
      <c r="AB3282" s="33" t="n"/>
      <c r="AC3282" s="33" t="n">
        <v>1.407264467000938</v>
      </c>
      <c r="AD3282" s="24" t="n"/>
      <c r="AE3282" s="24" t="n">
        <v>10</v>
      </c>
      <c r="AF3282" s="33" t="n"/>
      <c r="AG3282" s="33" t="n"/>
    </row>
    <row r="3283">
      <c r="A3283" s="24" t="inlineStr">
        <is>
          <t>Crawley|38</t>
        </is>
      </c>
      <c r="B3283" s="24" t="inlineStr">
        <is>
          <t>E3</t>
        </is>
      </c>
      <c r="C3283" s="24" t="inlineStr">
        <is>
          <t>League Two</t>
        </is>
      </c>
      <c r="D3283" s="24" t="inlineStr">
        <is>
          <t>Crawley</t>
        </is>
      </c>
      <c r="E3283" s="24" t="n">
        <v>38</v>
      </c>
      <c r="F3283" s="24" t="n">
        <v>10</v>
      </c>
      <c r="G3283" s="29" t="n">
        <v>46475.625</v>
      </c>
      <c r="H3283" s="24" t="inlineStr">
        <is>
          <t>Gillingham</t>
        </is>
      </c>
      <c r="I3283" s="24" t="inlineStr">
        <is>
          <t>A</t>
        </is>
      </c>
      <c r="J3283" s="24" t="inlineStr">
        <is>
          <t>E3-Gillingh-Crawley</t>
        </is>
      </c>
      <c r="K3283" s="24" t="n">
        <v>12</v>
      </c>
      <c r="L3283" s="11">
        <f>IF(INDEX(Matches!$X:$X,AA3283)=0,"",IF(I3283="H",INDEX(Matches!$H:$H,AA3283),INDEX(Matches!$I:$I,AA3283)))</f>
        <v/>
      </c>
      <c r="M3283" s="11">
        <f>IF(INDEX(Matches!$X:$X,AA3283)=0,"",IF(I3283="H",INDEX(Matches!$I:$I,AA3283),INDEX(Matches!$H:$H,AA3283)))</f>
        <v/>
      </c>
      <c r="N3283" s="11">
        <f>IF(L3283="","",IF(L3283&gt;M3283,"W",IF(L3283=M3283,"D","L")))</f>
        <v/>
      </c>
      <c r="O3283" s="11">
        <f>IF(L3283="","",IF(L3283&gt;M3283,3,IF(L3283=M3283,1,0)))</f>
        <v/>
      </c>
      <c r="P3283" s="31">
        <f>IF(I3283="H",INDEX(Matches!$L:$L,AA3283),INDEX(Matches!$N:$N,AA3283))</f>
        <v/>
      </c>
      <c r="Q3283" s="31">
        <f>INDEX(Matches!$M:$M,AA3283)</f>
        <v/>
      </c>
      <c r="R3283" s="31">
        <f>IF(I3283="H",INDEX(Matches!$N:$N,AA3283),INDEX(Matches!$L:$L,AA3283))</f>
        <v/>
      </c>
      <c r="S3283" s="33">
        <f>IF(I3283="H",INDEX(Matches!$O:$O,AA3283),INDEX(Matches!$P:$P,AA3283))</f>
        <v/>
      </c>
      <c r="T3283" s="33">
        <f>IF(INDEX(Matches!$J:$J,AA3283)="","",IF(I3283="H",INDEX(Matches!$J:$J,AA3283),INDEX(Matches!$K:$K,AA3283)))</f>
        <v/>
      </c>
      <c r="U3283" s="33">
        <f>IF(INDEX(Matches!$K:$K,AA3283)="","",IF(I3283="H",INDEX(Matches!$K:$K,AA3283),INDEX(Matches!$J:$J,AA3283)))</f>
        <v/>
      </c>
      <c r="V3283" s="30">
        <f>IF(T3283="","",T3283-U3283)</f>
        <v/>
      </c>
      <c r="W3283" s="33">
        <f>IF(I3283="H",INDEX(Matches!$T:$T,AA3283),INDEX(Matches!$U:$U,AA3283))</f>
        <v/>
      </c>
      <c r="X3283" s="11">
        <f>INDEX(Matches!$X:$X,AA3283)</f>
        <v/>
      </c>
      <c r="Y3283" s="30">
        <f>IF(O3283="","",O3283-S3283)</f>
        <v/>
      </c>
      <c r="Z3283" s="30">
        <f>IF(W3283="","",W3283-S3283)</f>
        <v/>
      </c>
      <c r="AA3283" s="24">
        <f>MATCH(J3283,Matches!$A:$A,0)</f>
        <v/>
      </c>
      <c r="AB3283" s="33" t="n"/>
      <c r="AC3283" s="33" t="n">
        <v>1.059780814968491</v>
      </c>
      <c r="AD3283" s="24" t="n"/>
      <c r="AE3283" s="24" t="n">
        <v>10</v>
      </c>
      <c r="AF3283" s="33" t="n"/>
      <c r="AG3283" s="33" t="n"/>
    </row>
    <row r="3284">
      <c r="A3284" s="24" t="inlineStr">
        <is>
          <t>Crawley|39</t>
        </is>
      </c>
      <c r="B3284" s="24" t="inlineStr">
        <is>
          <t>E3</t>
        </is>
      </c>
      <c r="C3284" s="24" t="inlineStr">
        <is>
          <t>League Two</t>
        </is>
      </c>
      <c r="D3284" s="24" t="inlineStr">
        <is>
          <t>Crawley</t>
        </is>
      </c>
      <c r="E3284" s="24" t="n">
        <v>39</v>
      </c>
      <c r="F3284" s="24" t="n">
        <v>10</v>
      </c>
      <c r="G3284" s="29" t="n">
        <v>46480.625</v>
      </c>
      <c r="H3284" s="24" t="inlineStr">
        <is>
          <t>Colchester</t>
        </is>
      </c>
      <c r="I3284" s="24" t="inlineStr">
        <is>
          <t>H</t>
        </is>
      </c>
      <c r="J3284" s="24" t="inlineStr">
        <is>
          <t>E3-Crawley-Colchest</t>
        </is>
      </c>
      <c r="K3284" s="24" t="n">
        <v>13</v>
      </c>
      <c r="L3284" s="11">
        <f>IF(INDEX(Matches!$X:$X,AA3284)=0,"",IF(I3284="H",INDEX(Matches!$H:$H,AA3284),INDEX(Matches!$I:$I,AA3284)))</f>
        <v/>
      </c>
      <c r="M3284" s="11">
        <f>IF(INDEX(Matches!$X:$X,AA3284)=0,"",IF(I3284="H",INDEX(Matches!$I:$I,AA3284),INDEX(Matches!$H:$H,AA3284)))</f>
        <v/>
      </c>
      <c r="N3284" s="11">
        <f>IF(L3284="","",IF(L3284&gt;M3284,"W",IF(L3284=M3284,"D","L")))</f>
        <v/>
      </c>
      <c r="O3284" s="11">
        <f>IF(L3284="","",IF(L3284&gt;M3284,3,IF(L3284=M3284,1,0)))</f>
        <v/>
      </c>
      <c r="P3284" s="31">
        <f>IF(I3284="H",INDEX(Matches!$L:$L,AA3284),INDEX(Matches!$N:$N,AA3284))</f>
        <v/>
      </c>
      <c r="Q3284" s="31">
        <f>INDEX(Matches!$M:$M,AA3284)</f>
        <v/>
      </c>
      <c r="R3284" s="31">
        <f>IF(I3284="H",INDEX(Matches!$N:$N,AA3284),INDEX(Matches!$L:$L,AA3284))</f>
        <v/>
      </c>
      <c r="S3284" s="33">
        <f>IF(I3284="H",INDEX(Matches!$O:$O,AA3284),INDEX(Matches!$P:$P,AA3284))</f>
        <v/>
      </c>
      <c r="T3284" s="33">
        <f>IF(INDEX(Matches!$J:$J,AA3284)="","",IF(I3284="H",INDEX(Matches!$J:$J,AA3284),INDEX(Matches!$K:$K,AA3284)))</f>
        <v/>
      </c>
      <c r="U3284" s="33">
        <f>IF(INDEX(Matches!$K:$K,AA3284)="","",IF(I3284="H",INDEX(Matches!$K:$K,AA3284),INDEX(Matches!$J:$J,AA3284)))</f>
        <v/>
      </c>
      <c r="V3284" s="30">
        <f>IF(T3284="","",T3284-U3284)</f>
        <v/>
      </c>
      <c r="W3284" s="33">
        <f>IF(I3284="H",INDEX(Matches!$T:$T,AA3284),INDEX(Matches!$U:$U,AA3284))</f>
        <v/>
      </c>
      <c r="X3284" s="11">
        <f>INDEX(Matches!$X:$X,AA3284)</f>
        <v/>
      </c>
      <c r="Y3284" s="30">
        <f>IF(O3284="","",O3284-S3284)</f>
        <v/>
      </c>
      <c r="Z3284" s="30">
        <f>IF(W3284="","",W3284-S3284)</f>
        <v/>
      </c>
      <c r="AA3284" s="24">
        <f>MATCH(J3284,Matches!$A:$A,0)</f>
        <v/>
      </c>
      <c r="AB3284" s="33" t="n"/>
      <c r="AC3284" s="33" t="n">
        <v>1.377021018904128</v>
      </c>
      <c r="AD3284" s="24" t="n"/>
      <c r="AE3284" s="24" t="n">
        <v>10</v>
      </c>
      <c r="AF3284" s="33" t="n"/>
      <c r="AG3284" s="33" t="n"/>
    </row>
    <row r="3285">
      <c r="A3285" s="24" t="inlineStr">
        <is>
          <t>Crawley|40</t>
        </is>
      </c>
      <c r="B3285" s="24" t="inlineStr">
        <is>
          <t>E3</t>
        </is>
      </c>
      <c r="C3285" s="24" t="inlineStr">
        <is>
          <t>League Two</t>
        </is>
      </c>
      <c r="D3285" s="24" t="inlineStr">
        <is>
          <t>Crawley</t>
        </is>
      </c>
      <c r="E3285" s="24" t="n">
        <v>40</v>
      </c>
      <c r="F3285" s="24" t="n">
        <v>10</v>
      </c>
      <c r="G3285" s="29" t="n">
        <v>46487.625</v>
      </c>
      <c r="H3285" s="24" t="inlineStr">
        <is>
          <t>Newport</t>
        </is>
      </c>
      <c r="I3285" s="24" t="inlineStr">
        <is>
          <t>A</t>
        </is>
      </c>
      <c r="J3285" s="24" t="inlineStr">
        <is>
          <t>E3-Newport-Crawley</t>
        </is>
      </c>
      <c r="K3285" s="24" t="n">
        <v>24</v>
      </c>
      <c r="L3285" s="11">
        <f>IF(INDEX(Matches!$X:$X,AA3285)=0,"",IF(I3285="H",INDEX(Matches!$H:$H,AA3285),INDEX(Matches!$I:$I,AA3285)))</f>
        <v/>
      </c>
      <c r="M3285" s="11">
        <f>IF(INDEX(Matches!$X:$X,AA3285)=0,"",IF(I3285="H",INDEX(Matches!$I:$I,AA3285),INDEX(Matches!$H:$H,AA3285)))</f>
        <v/>
      </c>
      <c r="N3285" s="11">
        <f>IF(L3285="","",IF(L3285&gt;M3285,"W",IF(L3285=M3285,"D","L")))</f>
        <v/>
      </c>
      <c r="O3285" s="11">
        <f>IF(L3285="","",IF(L3285&gt;M3285,3,IF(L3285=M3285,1,0)))</f>
        <v/>
      </c>
      <c r="P3285" s="31">
        <f>IF(I3285="H",INDEX(Matches!$L:$L,AA3285),INDEX(Matches!$N:$N,AA3285))</f>
        <v/>
      </c>
      <c r="Q3285" s="31">
        <f>INDEX(Matches!$M:$M,AA3285)</f>
        <v/>
      </c>
      <c r="R3285" s="31">
        <f>IF(I3285="H",INDEX(Matches!$N:$N,AA3285),INDEX(Matches!$L:$L,AA3285))</f>
        <v/>
      </c>
      <c r="S3285" s="33">
        <f>IF(I3285="H",INDEX(Matches!$O:$O,AA3285),INDEX(Matches!$P:$P,AA3285))</f>
        <v/>
      </c>
      <c r="T3285" s="33">
        <f>IF(INDEX(Matches!$J:$J,AA3285)="","",IF(I3285="H",INDEX(Matches!$J:$J,AA3285),INDEX(Matches!$K:$K,AA3285)))</f>
        <v/>
      </c>
      <c r="U3285" s="33">
        <f>IF(INDEX(Matches!$K:$K,AA3285)="","",IF(I3285="H",INDEX(Matches!$K:$K,AA3285),INDEX(Matches!$J:$J,AA3285)))</f>
        <v/>
      </c>
      <c r="V3285" s="30">
        <f>IF(T3285="","",T3285-U3285)</f>
        <v/>
      </c>
      <c r="W3285" s="33">
        <f>IF(I3285="H",INDEX(Matches!$T:$T,AA3285),INDEX(Matches!$U:$U,AA3285))</f>
        <v/>
      </c>
      <c r="X3285" s="11">
        <f>INDEX(Matches!$X:$X,AA3285)</f>
        <v/>
      </c>
      <c r="Y3285" s="30">
        <f>IF(O3285="","",O3285-S3285)</f>
        <v/>
      </c>
      <c r="Z3285" s="30">
        <f>IF(W3285="","",W3285-S3285)</f>
        <v/>
      </c>
      <c r="AA3285" s="24">
        <f>MATCH(J3285,Matches!$A:$A,0)</f>
        <v/>
      </c>
      <c r="AB3285" s="33" t="n"/>
      <c r="AC3285" s="33" t="n">
        <v>1.289019940268536</v>
      </c>
      <c r="AD3285" s="24" t="n"/>
      <c r="AE3285" s="24" t="n">
        <v>10</v>
      </c>
      <c r="AF3285" s="33" t="n"/>
      <c r="AG3285" s="33" t="n"/>
    </row>
    <row r="3286">
      <c r="A3286" s="24" t="inlineStr">
        <is>
          <t>Crawley|41</t>
        </is>
      </c>
      <c r="B3286" s="24" t="inlineStr">
        <is>
          <t>E3</t>
        </is>
      </c>
      <c r="C3286" s="24" t="inlineStr">
        <is>
          <t>League Two</t>
        </is>
      </c>
      <c r="D3286" s="24" t="inlineStr">
        <is>
          <t>Crawley</t>
        </is>
      </c>
      <c r="E3286" s="24" t="n">
        <v>41</v>
      </c>
      <c r="F3286" s="24" t="n">
        <v>11</v>
      </c>
      <c r="G3286" s="29" t="n">
        <v>46490.82291666666</v>
      </c>
      <c r="H3286" s="24" t="inlineStr">
        <is>
          <t>Chesterfield</t>
        </is>
      </c>
      <c r="I3286" s="24" t="inlineStr">
        <is>
          <t>A</t>
        </is>
      </c>
      <c r="J3286" s="24" t="inlineStr">
        <is>
          <t>E3-Chesterf-Crawley</t>
        </is>
      </c>
      <c r="K3286" s="24" t="n">
        <v>6</v>
      </c>
      <c r="L3286" s="11">
        <f>IF(INDEX(Matches!$X:$X,AA3286)=0,"",IF(I3286="H",INDEX(Matches!$H:$H,AA3286),INDEX(Matches!$I:$I,AA3286)))</f>
        <v/>
      </c>
      <c r="M3286" s="11">
        <f>IF(INDEX(Matches!$X:$X,AA3286)=0,"",IF(I3286="H",INDEX(Matches!$I:$I,AA3286),INDEX(Matches!$H:$H,AA3286)))</f>
        <v/>
      </c>
      <c r="N3286" s="11">
        <f>IF(L3286="","",IF(L3286&gt;M3286,"W",IF(L3286=M3286,"D","L")))</f>
        <v/>
      </c>
      <c r="O3286" s="11">
        <f>IF(L3286="","",IF(L3286&gt;M3286,3,IF(L3286=M3286,1,0)))</f>
        <v/>
      </c>
      <c r="P3286" s="31">
        <f>IF(I3286="H",INDEX(Matches!$L:$L,AA3286),INDEX(Matches!$N:$N,AA3286))</f>
        <v/>
      </c>
      <c r="Q3286" s="31">
        <f>INDEX(Matches!$M:$M,AA3286)</f>
        <v/>
      </c>
      <c r="R3286" s="31">
        <f>IF(I3286="H",INDEX(Matches!$N:$N,AA3286),INDEX(Matches!$L:$L,AA3286))</f>
        <v/>
      </c>
      <c r="S3286" s="33">
        <f>IF(I3286="H",INDEX(Matches!$O:$O,AA3286),INDEX(Matches!$P:$P,AA3286))</f>
        <v/>
      </c>
      <c r="T3286" s="33">
        <f>IF(INDEX(Matches!$J:$J,AA3286)="","",IF(I3286="H",INDEX(Matches!$J:$J,AA3286),INDEX(Matches!$K:$K,AA3286)))</f>
        <v/>
      </c>
      <c r="U3286" s="33">
        <f>IF(INDEX(Matches!$K:$K,AA3286)="","",IF(I3286="H",INDEX(Matches!$K:$K,AA3286),INDEX(Matches!$J:$J,AA3286)))</f>
        <v/>
      </c>
      <c r="V3286" s="30">
        <f>IF(T3286="","",T3286-U3286)</f>
        <v/>
      </c>
      <c r="W3286" s="33">
        <f>IF(I3286="H",INDEX(Matches!$T:$T,AA3286),INDEX(Matches!$U:$U,AA3286))</f>
        <v/>
      </c>
      <c r="X3286" s="11">
        <f>INDEX(Matches!$X:$X,AA3286)</f>
        <v/>
      </c>
      <c r="Y3286" s="30">
        <f>IF(O3286="","",O3286-S3286)</f>
        <v/>
      </c>
      <c r="Z3286" s="30">
        <f>IF(W3286="","",W3286-S3286)</f>
        <v/>
      </c>
      <c r="AA3286" s="24">
        <f>MATCH(J3286,Matches!$A:$A,0)</f>
        <v/>
      </c>
      <c r="AB3286" s="33" t="n"/>
      <c r="AC3286" s="33" t="n">
        <v>0.9022299788464345</v>
      </c>
      <c r="AD3286" s="24" t="n"/>
      <c r="AE3286" s="24" t="n">
        <v>11</v>
      </c>
      <c r="AF3286" s="33" t="n"/>
      <c r="AG3286" s="33" t="n"/>
    </row>
    <row r="3287">
      <c r="A3287" s="24" t="inlineStr">
        <is>
          <t>Crawley|42</t>
        </is>
      </c>
      <c r="B3287" s="24" t="inlineStr">
        <is>
          <t>E3</t>
        </is>
      </c>
      <c r="C3287" s="24" t="inlineStr">
        <is>
          <t>League Two</t>
        </is>
      </c>
      <c r="D3287" s="24" t="inlineStr">
        <is>
          <t>Crawley</t>
        </is>
      </c>
      <c r="E3287" s="24" t="n">
        <v>42</v>
      </c>
      <c r="F3287" s="24" t="n">
        <v>11</v>
      </c>
      <c r="G3287" s="29" t="n">
        <v>46494.625</v>
      </c>
      <c r="H3287" s="24" t="inlineStr">
        <is>
          <t>Grimsby</t>
        </is>
      </c>
      <c r="I3287" s="24" t="inlineStr">
        <is>
          <t>H</t>
        </is>
      </c>
      <c r="J3287" s="24" t="inlineStr">
        <is>
          <t>E3-Crawley-Grimsby</t>
        </is>
      </c>
      <c r="K3287" s="24" t="n">
        <v>4</v>
      </c>
      <c r="L3287" s="11">
        <f>IF(INDEX(Matches!$X:$X,AA3287)=0,"",IF(I3287="H",INDEX(Matches!$H:$H,AA3287),INDEX(Matches!$I:$I,AA3287)))</f>
        <v/>
      </c>
      <c r="M3287" s="11">
        <f>IF(INDEX(Matches!$X:$X,AA3287)=0,"",IF(I3287="H",INDEX(Matches!$I:$I,AA3287),INDEX(Matches!$H:$H,AA3287)))</f>
        <v/>
      </c>
      <c r="N3287" s="11">
        <f>IF(L3287="","",IF(L3287&gt;M3287,"W",IF(L3287=M3287,"D","L")))</f>
        <v/>
      </c>
      <c r="O3287" s="11">
        <f>IF(L3287="","",IF(L3287&gt;M3287,3,IF(L3287=M3287,1,0)))</f>
        <v/>
      </c>
      <c r="P3287" s="31">
        <f>IF(I3287="H",INDEX(Matches!$L:$L,AA3287),INDEX(Matches!$N:$N,AA3287))</f>
        <v/>
      </c>
      <c r="Q3287" s="31">
        <f>INDEX(Matches!$M:$M,AA3287)</f>
        <v/>
      </c>
      <c r="R3287" s="31">
        <f>IF(I3287="H",INDEX(Matches!$N:$N,AA3287),INDEX(Matches!$L:$L,AA3287))</f>
        <v/>
      </c>
      <c r="S3287" s="33">
        <f>IF(I3287="H",INDEX(Matches!$O:$O,AA3287),INDEX(Matches!$P:$P,AA3287))</f>
        <v/>
      </c>
      <c r="T3287" s="33">
        <f>IF(INDEX(Matches!$J:$J,AA3287)="","",IF(I3287="H",INDEX(Matches!$J:$J,AA3287),INDEX(Matches!$K:$K,AA3287)))</f>
        <v/>
      </c>
      <c r="U3287" s="33">
        <f>IF(INDEX(Matches!$K:$K,AA3287)="","",IF(I3287="H",INDEX(Matches!$K:$K,AA3287),INDEX(Matches!$J:$J,AA3287)))</f>
        <v/>
      </c>
      <c r="V3287" s="30">
        <f>IF(T3287="","",T3287-U3287)</f>
        <v/>
      </c>
      <c r="W3287" s="33">
        <f>IF(I3287="H",INDEX(Matches!$T:$T,AA3287),INDEX(Matches!$U:$U,AA3287))</f>
        <v/>
      </c>
      <c r="X3287" s="11">
        <f>INDEX(Matches!$X:$X,AA3287)</f>
        <v/>
      </c>
      <c r="Y3287" s="30">
        <f>IF(O3287="","",O3287-S3287)</f>
        <v/>
      </c>
      <c r="Z3287" s="30">
        <f>IF(W3287="","",W3287-S3287)</f>
        <v/>
      </c>
      <c r="AA3287" s="24">
        <f>MATCH(J3287,Matches!$A:$A,0)</f>
        <v/>
      </c>
      <c r="AB3287" s="33" t="n"/>
      <c r="AC3287" s="33" t="n">
        <v>1.245091443312276</v>
      </c>
      <c r="AD3287" s="24" t="n"/>
      <c r="AE3287" s="24" t="n">
        <v>11</v>
      </c>
      <c r="AF3287" s="33" t="n"/>
      <c r="AG3287" s="33" t="n"/>
    </row>
    <row r="3288">
      <c r="A3288" s="24" t="inlineStr">
        <is>
          <t>Crawley|43</t>
        </is>
      </c>
      <c r="B3288" s="24" t="inlineStr">
        <is>
          <t>E3</t>
        </is>
      </c>
      <c r="C3288" s="24" t="inlineStr">
        <is>
          <t>League Two</t>
        </is>
      </c>
      <c r="D3288" s="24" t="inlineStr">
        <is>
          <t>Crawley</t>
        </is>
      </c>
      <c r="E3288" s="24" t="n">
        <v>43</v>
      </c>
      <c r="F3288" s="24" t="n">
        <v>11</v>
      </c>
      <c r="G3288" s="29" t="n">
        <v>46501.625</v>
      </c>
      <c r="H3288" s="24" t="inlineStr">
        <is>
          <t>Barnet</t>
        </is>
      </c>
      <c r="I3288" s="24" t="inlineStr">
        <is>
          <t>A</t>
        </is>
      </c>
      <c r="J3288" s="24" t="inlineStr">
        <is>
          <t>E3-Barnet-Crawley</t>
        </is>
      </c>
      <c r="K3288" s="24" t="n">
        <v>3</v>
      </c>
      <c r="L3288" s="11">
        <f>IF(INDEX(Matches!$X:$X,AA3288)=0,"",IF(I3288="H",INDEX(Matches!$H:$H,AA3288),INDEX(Matches!$I:$I,AA3288)))</f>
        <v/>
      </c>
      <c r="M3288" s="11">
        <f>IF(INDEX(Matches!$X:$X,AA3288)=0,"",IF(I3288="H",INDEX(Matches!$I:$I,AA3288),INDEX(Matches!$H:$H,AA3288)))</f>
        <v/>
      </c>
      <c r="N3288" s="11">
        <f>IF(L3288="","",IF(L3288&gt;M3288,"W",IF(L3288=M3288,"D","L")))</f>
        <v/>
      </c>
      <c r="O3288" s="11">
        <f>IF(L3288="","",IF(L3288&gt;M3288,3,IF(L3288=M3288,1,0)))</f>
        <v/>
      </c>
      <c r="P3288" s="31">
        <f>IF(I3288="H",INDEX(Matches!$L:$L,AA3288),INDEX(Matches!$N:$N,AA3288))</f>
        <v/>
      </c>
      <c r="Q3288" s="31">
        <f>INDEX(Matches!$M:$M,AA3288)</f>
        <v/>
      </c>
      <c r="R3288" s="31">
        <f>IF(I3288="H",INDEX(Matches!$N:$N,AA3288),INDEX(Matches!$L:$L,AA3288))</f>
        <v/>
      </c>
      <c r="S3288" s="33">
        <f>IF(I3288="H",INDEX(Matches!$O:$O,AA3288),INDEX(Matches!$P:$P,AA3288))</f>
        <v/>
      </c>
      <c r="T3288" s="33">
        <f>IF(INDEX(Matches!$J:$J,AA3288)="","",IF(I3288="H",INDEX(Matches!$J:$J,AA3288),INDEX(Matches!$K:$K,AA3288)))</f>
        <v/>
      </c>
      <c r="U3288" s="33">
        <f>IF(INDEX(Matches!$K:$K,AA3288)="","",IF(I3288="H",INDEX(Matches!$K:$K,AA3288),INDEX(Matches!$J:$J,AA3288)))</f>
        <v/>
      </c>
      <c r="V3288" s="30">
        <f>IF(T3288="","",T3288-U3288)</f>
        <v/>
      </c>
      <c r="W3288" s="33">
        <f>IF(I3288="H",INDEX(Matches!$T:$T,AA3288),INDEX(Matches!$U:$U,AA3288))</f>
        <v/>
      </c>
      <c r="X3288" s="11">
        <f>INDEX(Matches!$X:$X,AA3288)</f>
        <v/>
      </c>
      <c r="Y3288" s="30">
        <f>IF(O3288="","",O3288-S3288)</f>
        <v/>
      </c>
      <c r="Z3288" s="30">
        <f>IF(W3288="","",W3288-S3288)</f>
        <v/>
      </c>
      <c r="AA3288" s="24">
        <f>MATCH(J3288,Matches!$A:$A,0)</f>
        <v/>
      </c>
      <c r="AB3288" s="33" t="n"/>
      <c r="AC3288" s="33" t="n">
        <v>0.9066902498923177</v>
      </c>
      <c r="AD3288" s="24" t="n"/>
      <c r="AE3288" s="24" t="n">
        <v>11</v>
      </c>
      <c r="AF3288" s="33" t="n"/>
      <c r="AG3288" s="33" t="n"/>
    </row>
    <row r="3289">
      <c r="A3289" s="24" t="inlineStr">
        <is>
          <t>Crawley|44</t>
        </is>
      </c>
      <c r="B3289" s="24" t="inlineStr">
        <is>
          <t>E3</t>
        </is>
      </c>
      <c r="C3289" s="24" t="inlineStr">
        <is>
          <t>League Two</t>
        </is>
      </c>
      <c r="D3289" s="24" t="inlineStr">
        <is>
          <t>Crawley</t>
        </is>
      </c>
      <c r="E3289" s="24" t="n">
        <v>44</v>
      </c>
      <c r="F3289" s="24" t="n">
        <v>11</v>
      </c>
      <c r="G3289" s="29" t="n">
        <v>46504.82291666666</v>
      </c>
      <c r="H3289" s="24" t="inlineStr">
        <is>
          <t>Walsall</t>
        </is>
      </c>
      <c r="I3289" s="24" t="inlineStr">
        <is>
          <t>H</t>
        </is>
      </c>
      <c r="J3289" s="24" t="inlineStr">
        <is>
          <t>E3-Crawley-Walsall</t>
        </is>
      </c>
      <c r="K3289" s="24" t="n">
        <v>11</v>
      </c>
      <c r="L3289" s="11">
        <f>IF(INDEX(Matches!$X:$X,AA3289)=0,"",IF(I3289="H",INDEX(Matches!$H:$H,AA3289),INDEX(Matches!$I:$I,AA3289)))</f>
        <v/>
      </c>
      <c r="M3289" s="11">
        <f>IF(INDEX(Matches!$X:$X,AA3289)=0,"",IF(I3289="H",INDEX(Matches!$I:$I,AA3289),INDEX(Matches!$H:$H,AA3289)))</f>
        <v/>
      </c>
      <c r="N3289" s="11">
        <f>IF(L3289="","",IF(L3289&gt;M3289,"W",IF(L3289=M3289,"D","L")))</f>
        <v/>
      </c>
      <c r="O3289" s="11">
        <f>IF(L3289="","",IF(L3289&gt;M3289,3,IF(L3289=M3289,1,0)))</f>
        <v/>
      </c>
      <c r="P3289" s="31">
        <f>IF(I3289="H",INDEX(Matches!$L:$L,AA3289),INDEX(Matches!$N:$N,AA3289))</f>
        <v/>
      </c>
      <c r="Q3289" s="31">
        <f>INDEX(Matches!$M:$M,AA3289)</f>
        <v/>
      </c>
      <c r="R3289" s="31">
        <f>IF(I3289="H",INDEX(Matches!$N:$N,AA3289),INDEX(Matches!$L:$L,AA3289))</f>
        <v/>
      </c>
      <c r="S3289" s="33">
        <f>IF(I3289="H",INDEX(Matches!$O:$O,AA3289),INDEX(Matches!$P:$P,AA3289))</f>
        <v/>
      </c>
      <c r="T3289" s="33">
        <f>IF(INDEX(Matches!$J:$J,AA3289)="","",IF(I3289="H",INDEX(Matches!$J:$J,AA3289),INDEX(Matches!$K:$K,AA3289)))</f>
        <v/>
      </c>
      <c r="U3289" s="33">
        <f>IF(INDEX(Matches!$K:$K,AA3289)="","",IF(I3289="H",INDEX(Matches!$K:$K,AA3289),INDEX(Matches!$J:$J,AA3289)))</f>
        <v/>
      </c>
      <c r="V3289" s="30">
        <f>IF(T3289="","",T3289-U3289)</f>
        <v/>
      </c>
      <c r="W3289" s="33">
        <f>IF(I3289="H",INDEX(Matches!$T:$T,AA3289),INDEX(Matches!$U:$U,AA3289))</f>
        <v/>
      </c>
      <c r="X3289" s="11">
        <f>INDEX(Matches!$X:$X,AA3289)</f>
        <v/>
      </c>
      <c r="Y3289" s="30">
        <f>IF(O3289="","",O3289-S3289)</f>
        <v/>
      </c>
      <c r="Z3289" s="30">
        <f>IF(W3289="","",W3289-S3289)</f>
        <v/>
      </c>
      <c r="AA3289" s="24">
        <f>MATCH(J3289,Matches!$A:$A,0)</f>
        <v/>
      </c>
      <c r="AB3289" s="33" t="n"/>
      <c r="AC3289" s="33" t="n">
        <v>1.328392281872452</v>
      </c>
      <c r="AD3289" s="24" t="n"/>
      <c r="AE3289" s="24" t="n">
        <v>11</v>
      </c>
      <c r="AF3289" s="33" t="n"/>
      <c r="AG3289" s="33" t="n"/>
    </row>
    <row r="3290">
      <c r="A3290" s="24" t="inlineStr">
        <is>
          <t>Crawley|45</t>
        </is>
      </c>
      <c r="B3290" s="24" t="inlineStr">
        <is>
          <t>E3</t>
        </is>
      </c>
      <c r="C3290" s="24" t="inlineStr">
        <is>
          <t>League Two</t>
        </is>
      </c>
      <c r="D3290" s="24" t="inlineStr">
        <is>
          <t>Crawley</t>
        </is>
      </c>
      <c r="E3290" s="24" t="n">
        <v>45</v>
      </c>
      <c r="F3290" s="24" t="n">
        <v>12</v>
      </c>
      <c r="G3290" s="29" t="n">
        <v>46508.625</v>
      </c>
      <c r="H3290" s="24" t="inlineStr">
        <is>
          <t>Exeter</t>
        </is>
      </c>
      <c r="I3290" s="24" t="inlineStr">
        <is>
          <t>H</t>
        </is>
      </c>
      <c r="J3290" s="24" t="inlineStr">
        <is>
          <t>E3-Crawley-Exeter</t>
        </is>
      </c>
      <c r="K3290" s="24" t="n">
        <v>17</v>
      </c>
      <c r="L3290" s="11">
        <f>IF(INDEX(Matches!$X:$X,AA3290)=0,"",IF(I3290="H",INDEX(Matches!$H:$H,AA3290),INDEX(Matches!$I:$I,AA3290)))</f>
        <v/>
      </c>
      <c r="M3290" s="11">
        <f>IF(INDEX(Matches!$X:$X,AA3290)=0,"",IF(I3290="H",INDEX(Matches!$I:$I,AA3290),INDEX(Matches!$H:$H,AA3290)))</f>
        <v/>
      </c>
      <c r="N3290" s="11">
        <f>IF(L3290="","",IF(L3290&gt;M3290,"W",IF(L3290=M3290,"D","L")))</f>
        <v/>
      </c>
      <c r="O3290" s="11">
        <f>IF(L3290="","",IF(L3290&gt;M3290,3,IF(L3290=M3290,1,0)))</f>
        <v/>
      </c>
      <c r="P3290" s="31">
        <f>IF(I3290="H",INDEX(Matches!$L:$L,AA3290),INDEX(Matches!$N:$N,AA3290))</f>
        <v/>
      </c>
      <c r="Q3290" s="31">
        <f>INDEX(Matches!$M:$M,AA3290)</f>
        <v/>
      </c>
      <c r="R3290" s="31">
        <f>IF(I3290="H",INDEX(Matches!$N:$N,AA3290),INDEX(Matches!$L:$L,AA3290))</f>
        <v/>
      </c>
      <c r="S3290" s="33">
        <f>IF(I3290="H",INDEX(Matches!$O:$O,AA3290),INDEX(Matches!$P:$P,AA3290))</f>
        <v/>
      </c>
      <c r="T3290" s="33">
        <f>IF(INDEX(Matches!$J:$J,AA3290)="","",IF(I3290="H",INDEX(Matches!$J:$J,AA3290),INDEX(Matches!$K:$K,AA3290)))</f>
        <v/>
      </c>
      <c r="U3290" s="33">
        <f>IF(INDEX(Matches!$K:$K,AA3290)="","",IF(I3290="H",INDEX(Matches!$K:$K,AA3290),INDEX(Matches!$J:$J,AA3290)))</f>
        <v/>
      </c>
      <c r="V3290" s="30">
        <f>IF(T3290="","",T3290-U3290)</f>
        <v/>
      </c>
      <c r="W3290" s="33">
        <f>IF(I3290="H",INDEX(Matches!$T:$T,AA3290),INDEX(Matches!$U:$U,AA3290))</f>
        <v/>
      </c>
      <c r="X3290" s="11">
        <f>INDEX(Matches!$X:$X,AA3290)</f>
        <v/>
      </c>
      <c r="Y3290" s="30">
        <f>IF(O3290="","",O3290-S3290)</f>
        <v/>
      </c>
      <c r="Z3290" s="30">
        <f>IF(W3290="","",W3290-S3290)</f>
        <v/>
      </c>
      <c r="AA3290" s="24">
        <f>MATCH(J3290,Matches!$A:$A,0)</f>
        <v/>
      </c>
      <c r="AB3290" s="33" t="n"/>
      <c r="AC3290" s="33" t="n">
        <v>1.436772586707904</v>
      </c>
      <c r="AD3290" s="24" t="n"/>
      <c r="AE3290" s="24" t="n">
        <v>12</v>
      </c>
      <c r="AF3290" s="33" t="n"/>
      <c r="AG3290" s="33" t="n"/>
    </row>
    <row r="3291">
      <c r="A3291" s="24" t="inlineStr">
        <is>
          <t>Crawley|46</t>
        </is>
      </c>
      <c r="B3291" s="24" t="inlineStr">
        <is>
          <t>E3</t>
        </is>
      </c>
      <c r="C3291" s="24" t="inlineStr">
        <is>
          <t>League Two</t>
        </is>
      </c>
      <c r="D3291" s="24" t="inlineStr">
        <is>
          <t>Crawley</t>
        </is>
      </c>
      <c r="E3291" s="24" t="n">
        <v>46</v>
      </c>
      <c r="F3291" s="24" t="n">
        <v>12</v>
      </c>
      <c r="G3291" s="29" t="n">
        <v>46515.625</v>
      </c>
      <c r="H3291" s="24" t="inlineStr">
        <is>
          <t>Port Vale</t>
        </is>
      </c>
      <c r="I3291" s="24" t="inlineStr">
        <is>
          <t>A</t>
        </is>
      </c>
      <c r="J3291" s="24" t="inlineStr">
        <is>
          <t>E3-PortVale-Crawley</t>
        </is>
      </c>
      <c r="K3291" s="24" t="n">
        <v>5</v>
      </c>
      <c r="L3291" s="11">
        <f>IF(INDEX(Matches!$X:$X,AA3291)=0,"",IF(I3291="H",INDEX(Matches!$H:$H,AA3291),INDEX(Matches!$I:$I,AA3291)))</f>
        <v/>
      </c>
      <c r="M3291" s="11">
        <f>IF(INDEX(Matches!$X:$X,AA3291)=0,"",IF(I3291="H",INDEX(Matches!$I:$I,AA3291),INDEX(Matches!$H:$H,AA3291)))</f>
        <v/>
      </c>
      <c r="N3291" s="11">
        <f>IF(L3291="","",IF(L3291&gt;M3291,"W",IF(L3291=M3291,"D","L")))</f>
        <v/>
      </c>
      <c r="O3291" s="11">
        <f>IF(L3291="","",IF(L3291&gt;M3291,3,IF(L3291=M3291,1,0)))</f>
        <v/>
      </c>
      <c r="P3291" s="31">
        <f>IF(I3291="H",INDEX(Matches!$L:$L,AA3291),INDEX(Matches!$N:$N,AA3291))</f>
        <v/>
      </c>
      <c r="Q3291" s="31">
        <f>INDEX(Matches!$M:$M,AA3291)</f>
        <v/>
      </c>
      <c r="R3291" s="31">
        <f>IF(I3291="H",INDEX(Matches!$N:$N,AA3291),INDEX(Matches!$L:$L,AA3291))</f>
        <v/>
      </c>
      <c r="S3291" s="33">
        <f>IF(I3291="H",INDEX(Matches!$O:$O,AA3291),INDEX(Matches!$P:$P,AA3291))</f>
        <v/>
      </c>
      <c r="T3291" s="33">
        <f>IF(INDEX(Matches!$J:$J,AA3291)="","",IF(I3291="H",INDEX(Matches!$J:$J,AA3291),INDEX(Matches!$K:$K,AA3291)))</f>
        <v/>
      </c>
      <c r="U3291" s="33">
        <f>IF(INDEX(Matches!$K:$K,AA3291)="","",IF(I3291="H",INDEX(Matches!$K:$K,AA3291),INDEX(Matches!$J:$J,AA3291)))</f>
        <v/>
      </c>
      <c r="V3291" s="30">
        <f>IF(T3291="","",T3291-U3291)</f>
        <v/>
      </c>
      <c r="W3291" s="33">
        <f>IF(I3291="H",INDEX(Matches!$T:$T,AA3291),INDEX(Matches!$U:$U,AA3291))</f>
        <v/>
      </c>
      <c r="X3291" s="11">
        <f>INDEX(Matches!$X:$X,AA3291)</f>
        <v/>
      </c>
      <c r="Y3291" s="30">
        <f>IF(O3291="","",O3291-S3291)</f>
        <v/>
      </c>
      <c r="Z3291" s="30">
        <f>IF(W3291="","",W3291-S3291)</f>
        <v/>
      </c>
      <c r="AA3291" s="24">
        <f>MATCH(J3291,Matches!$A:$A,0)</f>
        <v/>
      </c>
      <c r="AB3291" s="33" t="n"/>
      <c r="AC3291" s="33" t="n">
        <v>0.9427329468404213</v>
      </c>
      <c r="AD3291" s="24" t="n"/>
      <c r="AE3291" s="24" t="n">
        <v>12</v>
      </c>
      <c r="AF3291" s="33" t="n"/>
      <c r="AG3291" s="33" t="n"/>
    </row>
    <row r="3292">
      <c r="A3292" s="24" t="inlineStr">
        <is>
          <t>Crewe|1</t>
        </is>
      </c>
      <c r="B3292" s="24" t="inlineStr">
        <is>
          <t>E3</t>
        </is>
      </c>
      <c r="C3292" s="24" t="inlineStr">
        <is>
          <t>League Two</t>
        </is>
      </c>
      <c r="D3292" s="24" t="inlineStr">
        <is>
          <t>Crewe</t>
        </is>
      </c>
      <c r="E3292" s="24" t="n">
        <v>1</v>
      </c>
      <c r="F3292" s="24" t="n">
        <v>1</v>
      </c>
      <c r="G3292" s="29" t="n">
        <v>46249.625</v>
      </c>
      <c r="H3292" s="24" t="inlineStr">
        <is>
          <t>Crawley</t>
        </is>
      </c>
      <c r="I3292" s="24" t="inlineStr">
        <is>
          <t>A</t>
        </is>
      </c>
      <c r="J3292" s="24" t="inlineStr">
        <is>
          <t>E3-Crawley-Crewe</t>
        </is>
      </c>
      <c r="K3292" s="24" t="n">
        <v>21</v>
      </c>
      <c r="L3292" s="11">
        <f>IF(INDEX(Matches!$X:$X,AA3292)=0,"",IF(I3292="H",INDEX(Matches!$H:$H,AA3292),INDEX(Matches!$I:$I,AA3292)))</f>
        <v/>
      </c>
      <c r="M3292" s="11">
        <f>IF(INDEX(Matches!$X:$X,AA3292)=0,"",IF(I3292="H",INDEX(Matches!$I:$I,AA3292),INDEX(Matches!$H:$H,AA3292)))</f>
        <v/>
      </c>
      <c r="N3292" s="11">
        <f>IF(L3292="","",IF(L3292&gt;M3292,"W",IF(L3292=M3292,"D","L")))</f>
        <v/>
      </c>
      <c r="O3292" s="11">
        <f>IF(L3292="","",IF(L3292&gt;M3292,3,IF(L3292=M3292,1,0)))</f>
        <v/>
      </c>
      <c r="P3292" s="31">
        <f>IF(I3292="H",INDEX(Matches!$L:$L,AA3292),INDEX(Matches!$N:$N,AA3292))</f>
        <v/>
      </c>
      <c r="Q3292" s="31">
        <f>INDEX(Matches!$M:$M,AA3292)</f>
        <v/>
      </c>
      <c r="R3292" s="31">
        <f>IF(I3292="H",INDEX(Matches!$N:$N,AA3292),INDEX(Matches!$L:$L,AA3292))</f>
        <v/>
      </c>
      <c r="S3292" s="33">
        <f>IF(I3292="H",INDEX(Matches!$O:$O,AA3292),INDEX(Matches!$P:$P,AA3292))</f>
        <v/>
      </c>
      <c r="T3292" s="33">
        <f>IF(INDEX(Matches!$J:$J,AA3292)="","",IF(I3292="H",INDEX(Matches!$J:$J,AA3292),INDEX(Matches!$K:$K,AA3292)))</f>
        <v/>
      </c>
      <c r="U3292" s="33">
        <f>IF(INDEX(Matches!$K:$K,AA3292)="","",IF(I3292="H",INDEX(Matches!$K:$K,AA3292),INDEX(Matches!$J:$J,AA3292)))</f>
        <v/>
      </c>
      <c r="V3292" s="30">
        <f>IF(T3292="","",T3292-U3292)</f>
        <v/>
      </c>
      <c r="W3292" s="33">
        <f>IF(I3292="H",INDEX(Matches!$T:$T,AA3292),INDEX(Matches!$U:$U,AA3292))</f>
        <v/>
      </c>
      <c r="X3292" s="11">
        <f>INDEX(Matches!$X:$X,AA3292)</f>
        <v/>
      </c>
      <c r="Y3292" s="30">
        <f>IF(O3292="","",O3292-S3292)</f>
        <v/>
      </c>
      <c r="Z3292" s="30">
        <f>IF(W3292="","",W3292-S3292)</f>
        <v/>
      </c>
      <c r="AA3292" s="24">
        <f>MATCH(J3292,Matches!$A:$A,0)</f>
        <v/>
      </c>
      <c r="AB3292" s="33" t="n">
        <v>1.487333973468723</v>
      </c>
      <c r="AC3292" s="33" t="n"/>
      <c r="AD3292" s="24" t="n"/>
      <c r="AE3292" s="24" t="n">
        <v>1</v>
      </c>
      <c r="AF3292" s="33" t="n"/>
      <c r="AG3292" s="33" t="n"/>
    </row>
    <row r="3293">
      <c r="A3293" s="24" t="inlineStr">
        <is>
          <t>Crewe|2</t>
        </is>
      </c>
      <c r="B3293" s="24" t="inlineStr">
        <is>
          <t>E3</t>
        </is>
      </c>
      <c r="C3293" s="24" t="inlineStr">
        <is>
          <t>League Two</t>
        </is>
      </c>
      <c r="D3293" s="24" t="inlineStr">
        <is>
          <t>Crewe</t>
        </is>
      </c>
      <c r="E3293" s="24" t="n">
        <v>2</v>
      </c>
      <c r="F3293" s="24" t="n">
        <v>1</v>
      </c>
      <c r="G3293" s="29" t="n">
        <v>46256.625</v>
      </c>
      <c r="H3293" s="24" t="inlineStr">
        <is>
          <t>Northampton</t>
        </is>
      </c>
      <c r="I3293" s="24" t="inlineStr">
        <is>
          <t>H</t>
        </is>
      </c>
      <c r="J3293" s="24" t="inlineStr">
        <is>
          <t>E3-Crewe-Northamp</t>
        </is>
      </c>
      <c r="K3293" s="24" t="n">
        <v>14</v>
      </c>
      <c r="L3293" s="11">
        <f>IF(INDEX(Matches!$X:$X,AA3293)=0,"",IF(I3293="H",INDEX(Matches!$H:$H,AA3293),INDEX(Matches!$I:$I,AA3293)))</f>
        <v/>
      </c>
      <c r="M3293" s="11">
        <f>IF(INDEX(Matches!$X:$X,AA3293)=0,"",IF(I3293="H",INDEX(Matches!$I:$I,AA3293),INDEX(Matches!$H:$H,AA3293)))</f>
        <v/>
      </c>
      <c r="N3293" s="11">
        <f>IF(L3293="","",IF(L3293&gt;M3293,"W",IF(L3293=M3293,"D","L")))</f>
        <v/>
      </c>
      <c r="O3293" s="11">
        <f>IF(L3293="","",IF(L3293&gt;M3293,3,IF(L3293=M3293,1,0)))</f>
        <v/>
      </c>
      <c r="P3293" s="31">
        <f>IF(I3293="H",INDEX(Matches!$L:$L,AA3293),INDEX(Matches!$N:$N,AA3293))</f>
        <v/>
      </c>
      <c r="Q3293" s="31">
        <f>INDEX(Matches!$M:$M,AA3293)</f>
        <v/>
      </c>
      <c r="R3293" s="31">
        <f>IF(I3293="H",INDEX(Matches!$N:$N,AA3293),INDEX(Matches!$L:$L,AA3293))</f>
        <v/>
      </c>
      <c r="S3293" s="33">
        <f>IF(I3293="H",INDEX(Matches!$O:$O,AA3293),INDEX(Matches!$P:$P,AA3293))</f>
        <v/>
      </c>
      <c r="T3293" s="33">
        <f>IF(INDEX(Matches!$J:$J,AA3293)="","",IF(I3293="H",INDEX(Matches!$J:$J,AA3293),INDEX(Matches!$K:$K,AA3293)))</f>
        <v/>
      </c>
      <c r="U3293" s="33">
        <f>IF(INDEX(Matches!$K:$K,AA3293)="","",IF(I3293="H",INDEX(Matches!$K:$K,AA3293),INDEX(Matches!$J:$J,AA3293)))</f>
        <v/>
      </c>
      <c r="V3293" s="30">
        <f>IF(T3293="","",T3293-U3293)</f>
        <v/>
      </c>
      <c r="W3293" s="33">
        <f>IF(I3293="H",INDEX(Matches!$T:$T,AA3293),INDEX(Matches!$U:$U,AA3293))</f>
        <v/>
      </c>
      <c r="X3293" s="11">
        <f>INDEX(Matches!$X:$X,AA3293)</f>
        <v/>
      </c>
      <c r="Y3293" s="30">
        <f>IF(O3293="","",O3293-S3293)</f>
        <v/>
      </c>
      <c r="Z3293" s="30">
        <f>IF(W3293="","",W3293-S3293)</f>
        <v/>
      </c>
      <c r="AA3293" s="24">
        <f>MATCH(J3293,Matches!$A:$A,0)</f>
        <v/>
      </c>
      <c r="AB3293" s="33" t="n">
        <v>1.579279344595085</v>
      </c>
      <c r="AC3293" s="33" t="n"/>
      <c r="AD3293" s="24" t="n"/>
      <c r="AE3293" s="24" t="n">
        <v>1</v>
      </c>
      <c r="AF3293" s="33" t="n"/>
      <c r="AG3293" s="33" t="n"/>
    </row>
    <row r="3294">
      <c r="A3294" s="24" t="inlineStr">
        <is>
          <t>Crewe|3</t>
        </is>
      </c>
      <c r="B3294" s="24" t="inlineStr">
        <is>
          <t>E3</t>
        </is>
      </c>
      <c r="C3294" s="24" t="inlineStr">
        <is>
          <t>League Two</t>
        </is>
      </c>
      <c r="D3294" s="24" t="inlineStr">
        <is>
          <t>Crewe</t>
        </is>
      </c>
      <c r="E3294" s="24" t="n">
        <v>3</v>
      </c>
      <c r="F3294" s="24" t="n">
        <v>1</v>
      </c>
      <c r="G3294" s="29" t="n">
        <v>46263.52083333334</v>
      </c>
      <c r="H3294" s="24" t="inlineStr">
        <is>
          <t>Port Vale</t>
        </is>
      </c>
      <c r="I3294" s="24" t="inlineStr">
        <is>
          <t>A</t>
        </is>
      </c>
      <c r="J3294" s="24" t="inlineStr">
        <is>
          <t>E3-PortVale-Crewe</t>
        </is>
      </c>
      <c r="K3294" s="24" t="n">
        <v>5</v>
      </c>
      <c r="L3294" s="11">
        <f>IF(INDEX(Matches!$X:$X,AA3294)=0,"",IF(I3294="H",INDEX(Matches!$H:$H,AA3294),INDEX(Matches!$I:$I,AA3294)))</f>
        <v/>
      </c>
      <c r="M3294" s="11">
        <f>IF(INDEX(Matches!$X:$X,AA3294)=0,"",IF(I3294="H",INDEX(Matches!$I:$I,AA3294),INDEX(Matches!$H:$H,AA3294)))</f>
        <v/>
      </c>
      <c r="N3294" s="11">
        <f>IF(L3294="","",IF(L3294&gt;M3294,"W",IF(L3294=M3294,"D","L")))</f>
        <v/>
      </c>
      <c r="O3294" s="11">
        <f>IF(L3294="","",IF(L3294&gt;M3294,3,IF(L3294=M3294,1,0)))</f>
        <v/>
      </c>
      <c r="P3294" s="31">
        <f>IF(I3294="H",INDEX(Matches!$L:$L,AA3294),INDEX(Matches!$N:$N,AA3294))</f>
        <v/>
      </c>
      <c r="Q3294" s="31">
        <f>INDEX(Matches!$M:$M,AA3294)</f>
        <v/>
      </c>
      <c r="R3294" s="31">
        <f>IF(I3294="H",INDEX(Matches!$N:$N,AA3294),INDEX(Matches!$L:$L,AA3294))</f>
        <v/>
      </c>
      <c r="S3294" s="33">
        <f>IF(I3294="H",INDEX(Matches!$O:$O,AA3294),INDEX(Matches!$P:$P,AA3294))</f>
        <v/>
      </c>
      <c r="T3294" s="33">
        <f>IF(INDEX(Matches!$J:$J,AA3294)="","",IF(I3294="H",INDEX(Matches!$J:$J,AA3294),INDEX(Matches!$K:$K,AA3294)))</f>
        <v/>
      </c>
      <c r="U3294" s="33">
        <f>IF(INDEX(Matches!$K:$K,AA3294)="","",IF(I3294="H",INDEX(Matches!$K:$K,AA3294),INDEX(Matches!$J:$J,AA3294)))</f>
        <v/>
      </c>
      <c r="V3294" s="30">
        <f>IF(T3294="","",T3294-U3294)</f>
        <v/>
      </c>
      <c r="W3294" s="33">
        <f>IF(I3294="H",INDEX(Matches!$T:$T,AA3294),INDEX(Matches!$U:$U,AA3294))</f>
        <v/>
      </c>
      <c r="X3294" s="11">
        <f>INDEX(Matches!$X:$X,AA3294)</f>
        <v/>
      </c>
      <c r="Y3294" s="30">
        <f>IF(O3294="","",O3294-S3294)</f>
        <v/>
      </c>
      <c r="Z3294" s="30">
        <f>IF(W3294="","",W3294-S3294)</f>
        <v/>
      </c>
      <c r="AA3294" s="24">
        <f>MATCH(J3294,Matches!$A:$A,0)</f>
        <v/>
      </c>
      <c r="AB3294" s="33" t="n">
        <v>1.189280154139449</v>
      </c>
      <c r="AC3294" s="33" t="n"/>
      <c r="AD3294" s="24" t="n"/>
      <c r="AE3294" s="24" t="n">
        <v>1</v>
      </c>
      <c r="AF3294" s="33" t="n"/>
      <c r="AG3294" s="33" t="n"/>
    </row>
    <row r="3295">
      <c r="A3295" s="24" t="inlineStr">
        <is>
          <t>Crewe|4</t>
        </is>
      </c>
      <c r="B3295" s="24" t="inlineStr">
        <is>
          <t>E3</t>
        </is>
      </c>
      <c r="C3295" s="24" t="inlineStr">
        <is>
          <t>League Two</t>
        </is>
      </c>
      <c r="D3295" s="24" t="inlineStr">
        <is>
          <t>Crewe</t>
        </is>
      </c>
      <c r="E3295" s="24" t="n">
        <v>4</v>
      </c>
      <c r="F3295" s="24" t="n">
        <v>1</v>
      </c>
      <c r="G3295" s="29" t="n">
        <v>46266.82291666666</v>
      </c>
      <c r="H3295" s="24" t="inlineStr">
        <is>
          <t>Walsall</t>
        </is>
      </c>
      <c r="I3295" s="24" t="inlineStr">
        <is>
          <t>H</t>
        </is>
      </c>
      <c r="J3295" s="24" t="inlineStr">
        <is>
          <t>E3-Crewe-Walsall</t>
        </is>
      </c>
      <c r="K3295" s="24" t="n">
        <v>11</v>
      </c>
      <c r="L3295" s="11">
        <f>IF(INDEX(Matches!$X:$X,AA3295)=0,"",IF(I3295="H",INDEX(Matches!$H:$H,AA3295),INDEX(Matches!$I:$I,AA3295)))</f>
        <v/>
      </c>
      <c r="M3295" s="11">
        <f>IF(INDEX(Matches!$X:$X,AA3295)=0,"",IF(I3295="H",INDEX(Matches!$I:$I,AA3295),INDEX(Matches!$H:$H,AA3295)))</f>
        <v/>
      </c>
      <c r="N3295" s="11">
        <f>IF(L3295="","",IF(L3295&gt;M3295,"W",IF(L3295=M3295,"D","L")))</f>
        <v/>
      </c>
      <c r="O3295" s="11">
        <f>IF(L3295="","",IF(L3295&gt;M3295,3,IF(L3295=M3295,1,0)))</f>
        <v/>
      </c>
      <c r="P3295" s="31">
        <f>IF(I3295="H",INDEX(Matches!$L:$L,AA3295),INDEX(Matches!$N:$N,AA3295))</f>
        <v/>
      </c>
      <c r="Q3295" s="31">
        <f>INDEX(Matches!$M:$M,AA3295)</f>
        <v/>
      </c>
      <c r="R3295" s="31">
        <f>IF(I3295="H",INDEX(Matches!$N:$N,AA3295),INDEX(Matches!$L:$L,AA3295))</f>
        <v/>
      </c>
      <c r="S3295" s="33">
        <f>IF(I3295="H",INDEX(Matches!$O:$O,AA3295),INDEX(Matches!$P:$P,AA3295))</f>
        <v/>
      </c>
      <c r="T3295" s="33">
        <f>IF(INDEX(Matches!$J:$J,AA3295)="","",IF(I3295="H",INDEX(Matches!$J:$J,AA3295),INDEX(Matches!$K:$K,AA3295)))</f>
        <v/>
      </c>
      <c r="U3295" s="33">
        <f>IF(INDEX(Matches!$K:$K,AA3295)="","",IF(I3295="H",INDEX(Matches!$K:$K,AA3295),INDEX(Matches!$J:$J,AA3295)))</f>
        <v/>
      </c>
      <c r="V3295" s="30">
        <f>IF(T3295="","",T3295-U3295)</f>
        <v/>
      </c>
      <c r="W3295" s="33">
        <f>IF(I3295="H",INDEX(Matches!$T:$T,AA3295),INDEX(Matches!$U:$U,AA3295))</f>
        <v/>
      </c>
      <c r="X3295" s="11">
        <f>INDEX(Matches!$X:$X,AA3295)</f>
        <v/>
      </c>
      <c r="Y3295" s="30">
        <f>IF(O3295="","",O3295-S3295)</f>
        <v/>
      </c>
      <c r="Z3295" s="30">
        <f>IF(W3295="","",W3295-S3295)</f>
        <v/>
      </c>
      <c r="AA3295" s="24">
        <f>MATCH(J3295,Matches!$A:$A,0)</f>
        <v/>
      </c>
      <c r="AB3295" s="33" t="n">
        <v>1.51013600414831</v>
      </c>
      <c r="AC3295" s="33" t="n"/>
      <c r="AD3295" s="24" t="n"/>
      <c r="AE3295" s="24" t="n">
        <v>1</v>
      </c>
      <c r="AF3295" s="33" t="n"/>
      <c r="AG3295" s="33" t="n"/>
    </row>
    <row r="3296">
      <c r="A3296" s="24" t="inlineStr">
        <is>
          <t>Crewe|5</t>
        </is>
      </c>
      <c r="B3296" s="24" t="inlineStr">
        <is>
          <t>E3</t>
        </is>
      </c>
      <c r="C3296" s="24" t="inlineStr">
        <is>
          <t>League Two</t>
        </is>
      </c>
      <c r="D3296" s="24" t="inlineStr">
        <is>
          <t>Crewe</t>
        </is>
      </c>
      <c r="E3296" s="24" t="n">
        <v>5</v>
      </c>
      <c r="F3296" s="24" t="n">
        <v>2</v>
      </c>
      <c r="G3296" s="29" t="n">
        <v>46270.625</v>
      </c>
      <c r="H3296" s="24" t="inlineStr">
        <is>
          <t>York</t>
        </is>
      </c>
      <c r="I3296" s="24" t="inlineStr">
        <is>
          <t>H</t>
        </is>
      </c>
      <c r="J3296" s="24" t="inlineStr">
        <is>
          <t>E3-Crewe-York</t>
        </is>
      </c>
      <c r="K3296" s="24" t="n">
        <v>7</v>
      </c>
      <c r="L3296" s="11">
        <f>IF(INDEX(Matches!$X:$X,AA3296)=0,"",IF(I3296="H",INDEX(Matches!$H:$H,AA3296),INDEX(Matches!$I:$I,AA3296)))</f>
        <v/>
      </c>
      <c r="M3296" s="11">
        <f>IF(INDEX(Matches!$X:$X,AA3296)=0,"",IF(I3296="H",INDEX(Matches!$I:$I,AA3296),INDEX(Matches!$H:$H,AA3296)))</f>
        <v/>
      </c>
      <c r="N3296" s="11">
        <f>IF(L3296="","",IF(L3296&gt;M3296,"W",IF(L3296=M3296,"D","L")))</f>
        <v/>
      </c>
      <c r="O3296" s="11">
        <f>IF(L3296="","",IF(L3296&gt;M3296,3,IF(L3296=M3296,1,0)))</f>
        <v/>
      </c>
      <c r="P3296" s="31">
        <f>IF(I3296="H",INDEX(Matches!$L:$L,AA3296),INDEX(Matches!$N:$N,AA3296))</f>
        <v/>
      </c>
      <c r="Q3296" s="31">
        <f>INDEX(Matches!$M:$M,AA3296)</f>
        <v/>
      </c>
      <c r="R3296" s="31">
        <f>IF(I3296="H",INDEX(Matches!$N:$N,AA3296),INDEX(Matches!$L:$L,AA3296))</f>
        <v/>
      </c>
      <c r="S3296" s="33">
        <f>IF(I3296="H",INDEX(Matches!$O:$O,AA3296),INDEX(Matches!$P:$P,AA3296))</f>
        <v/>
      </c>
      <c r="T3296" s="33">
        <f>IF(INDEX(Matches!$J:$J,AA3296)="","",IF(I3296="H",INDEX(Matches!$J:$J,AA3296),INDEX(Matches!$K:$K,AA3296)))</f>
        <v/>
      </c>
      <c r="U3296" s="33">
        <f>IF(INDEX(Matches!$K:$K,AA3296)="","",IF(I3296="H",INDEX(Matches!$K:$K,AA3296),INDEX(Matches!$J:$J,AA3296)))</f>
        <v/>
      </c>
      <c r="V3296" s="30">
        <f>IF(T3296="","",T3296-U3296)</f>
        <v/>
      </c>
      <c r="W3296" s="33">
        <f>IF(I3296="H",INDEX(Matches!$T:$T,AA3296),INDEX(Matches!$U:$U,AA3296))</f>
        <v/>
      </c>
      <c r="X3296" s="11">
        <f>INDEX(Matches!$X:$X,AA3296)</f>
        <v/>
      </c>
      <c r="Y3296" s="30">
        <f>IF(O3296="","",O3296-S3296)</f>
        <v/>
      </c>
      <c r="Z3296" s="30">
        <f>IF(W3296="","",W3296-S3296)</f>
        <v/>
      </c>
      <c r="AA3296" s="24">
        <f>MATCH(J3296,Matches!$A:$A,0)</f>
        <v/>
      </c>
      <c r="AB3296" s="33" t="n">
        <v>1.276791416528292</v>
      </c>
      <c r="AC3296" s="33" t="n"/>
      <c r="AD3296" s="24" t="n"/>
      <c r="AE3296" s="24" t="n">
        <v>2</v>
      </c>
      <c r="AF3296" s="33" t="n"/>
      <c r="AG3296" s="33" t="n"/>
    </row>
    <row r="3297">
      <c r="A3297" s="24" t="inlineStr">
        <is>
          <t>Crewe|6</t>
        </is>
      </c>
      <c r="B3297" s="24" t="inlineStr">
        <is>
          <t>E3</t>
        </is>
      </c>
      <c r="C3297" s="24" t="inlineStr">
        <is>
          <t>League Two</t>
        </is>
      </c>
      <c r="D3297" s="24" t="inlineStr">
        <is>
          <t>Crewe</t>
        </is>
      </c>
      <c r="E3297" s="24" t="n">
        <v>6</v>
      </c>
      <c r="F3297" s="24" t="n">
        <v>2</v>
      </c>
      <c r="G3297" s="29" t="n">
        <v>46277.625</v>
      </c>
      <c r="H3297" s="24" t="inlineStr">
        <is>
          <t>Colchester</t>
        </is>
      </c>
      <c r="I3297" s="24" t="inlineStr">
        <is>
          <t>A</t>
        </is>
      </c>
      <c r="J3297" s="24" t="inlineStr">
        <is>
          <t>E3-Colchest-Crewe</t>
        </is>
      </c>
      <c r="K3297" s="24" t="n">
        <v>13</v>
      </c>
      <c r="L3297" s="11">
        <f>IF(INDEX(Matches!$X:$X,AA3297)=0,"",IF(I3297="H",INDEX(Matches!$H:$H,AA3297),INDEX(Matches!$I:$I,AA3297)))</f>
        <v/>
      </c>
      <c r="M3297" s="11">
        <f>IF(INDEX(Matches!$X:$X,AA3297)=0,"",IF(I3297="H",INDEX(Matches!$I:$I,AA3297),INDEX(Matches!$H:$H,AA3297)))</f>
        <v/>
      </c>
      <c r="N3297" s="11">
        <f>IF(L3297="","",IF(L3297&gt;M3297,"W",IF(L3297=M3297,"D","L")))</f>
        <v/>
      </c>
      <c r="O3297" s="11">
        <f>IF(L3297="","",IF(L3297&gt;M3297,3,IF(L3297=M3297,1,0)))</f>
        <v/>
      </c>
      <c r="P3297" s="31">
        <f>IF(I3297="H",INDEX(Matches!$L:$L,AA3297),INDEX(Matches!$N:$N,AA3297))</f>
        <v/>
      </c>
      <c r="Q3297" s="31">
        <f>INDEX(Matches!$M:$M,AA3297)</f>
        <v/>
      </c>
      <c r="R3297" s="31">
        <f>IF(I3297="H",INDEX(Matches!$N:$N,AA3297),INDEX(Matches!$L:$L,AA3297))</f>
        <v/>
      </c>
      <c r="S3297" s="33">
        <f>IF(I3297="H",INDEX(Matches!$O:$O,AA3297),INDEX(Matches!$P:$P,AA3297))</f>
        <v/>
      </c>
      <c r="T3297" s="33">
        <f>IF(INDEX(Matches!$J:$J,AA3297)="","",IF(I3297="H",INDEX(Matches!$J:$J,AA3297),INDEX(Matches!$K:$K,AA3297)))</f>
        <v/>
      </c>
      <c r="U3297" s="33">
        <f>IF(INDEX(Matches!$K:$K,AA3297)="","",IF(I3297="H",INDEX(Matches!$K:$K,AA3297),INDEX(Matches!$J:$J,AA3297)))</f>
        <v/>
      </c>
      <c r="V3297" s="30">
        <f>IF(T3297="","",T3297-U3297)</f>
        <v/>
      </c>
      <c r="W3297" s="33">
        <f>IF(I3297="H",INDEX(Matches!$T:$T,AA3297),INDEX(Matches!$U:$U,AA3297))</f>
        <v/>
      </c>
      <c r="X3297" s="11">
        <f>INDEX(Matches!$X:$X,AA3297)</f>
        <v/>
      </c>
      <c r="Y3297" s="30">
        <f>IF(O3297="","",O3297-S3297)</f>
        <v/>
      </c>
      <c r="Z3297" s="30">
        <f>IF(W3297="","",W3297-S3297)</f>
        <v/>
      </c>
      <c r="AA3297" s="24">
        <f>MATCH(J3297,Matches!$A:$A,0)</f>
        <v/>
      </c>
      <c r="AB3297" s="33" t="n">
        <v>1.134509855048416</v>
      </c>
      <c r="AC3297" s="33" t="n"/>
      <c r="AD3297" s="24" t="n"/>
      <c r="AE3297" s="24" t="n">
        <v>2</v>
      </c>
      <c r="AF3297" s="33" t="n"/>
      <c r="AG3297" s="33" t="n"/>
    </row>
    <row r="3298">
      <c r="A3298" s="24" t="inlineStr">
        <is>
          <t>Crewe|7</t>
        </is>
      </c>
      <c r="B3298" s="24" t="inlineStr">
        <is>
          <t>E3</t>
        </is>
      </c>
      <c r="C3298" s="24" t="inlineStr">
        <is>
          <t>League Two</t>
        </is>
      </c>
      <c r="D3298" s="24" t="inlineStr">
        <is>
          <t>Crewe</t>
        </is>
      </c>
      <c r="E3298" s="24" t="n">
        <v>7</v>
      </c>
      <c r="F3298" s="24" t="n">
        <v>2</v>
      </c>
      <c r="G3298" s="29" t="n">
        <v>46284.625</v>
      </c>
      <c r="H3298" s="24" t="inlineStr">
        <is>
          <t>Shrewsbury</t>
        </is>
      </c>
      <c r="I3298" s="24" t="inlineStr">
        <is>
          <t>H</t>
        </is>
      </c>
      <c r="J3298" s="24" t="inlineStr">
        <is>
          <t>E3-Crewe-Shrewsbu</t>
        </is>
      </c>
      <c r="K3298" s="24" t="n">
        <v>20</v>
      </c>
      <c r="L3298" s="11">
        <f>IF(INDEX(Matches!$X:$X,AA3298)=0,"",IF(I3298="H",INDEX(Matches!$H:$H,AA3298),INDEX(Matches!$I:$I,AA3298)))</f>
        <v/>
      </c>
      <c r="M3298" s="11">
        <f>IF(INDEX(Matches!$X:$X,AA3298)=0,"",IF(I3298="H",INDEX(Matches!$I:$I,AA3298),INDEX(Matches!$H:$H,AA3298)))</f>
        <v/>
      </c>
      <c r="N3298" s="11">
        <f>IF(L3298="","",IF(L3298&gt;M3298,"W",IF(L3298=M3298,"D","L")))</f>
        <v/>
      </c>
      <c r="O3298" s="11">
        <f>IF(L3298="","",IF(L3298&gt;M3298,3,IF(L3298=M3298,1,0)))</f>
        <v/>
      </c>
      <c r="P3298" s="31">
        <f>IF(I3298="H",INDEX(Matches!$L:$L,AA3298),INDEX(Matches!$N:$N,AA3298))</f>
        <v/>
      </c>
      <c r="Q3298" s="31">
        <f>INDEX(Matches!$M:$M,AA3298)</f>
        <v/>
      </c>
      <c r="R3298" s="31">
        <f>IF(I3298="H",INDEX(Matches!$N:$N,AA3298),INDEX(Matches!$L:$L,AA3298))</f>
        <v/>
      </c>
      <c r="S3298" s="33">
        <f>IF(I3298="H",INDEX(Matches!$O:$O,AA3298),INDEX(Matches!$P:$P,AA3298))</f>
        <v/>
      </c>
      <c r="T3298" s="33">
        <f>IF(INDEX(Matches!$J:$J,AA3298)="","",IF(I3298="H",INDEX(Matches!$J:$J,AA3298),INDEX(Matches!$K:$K,AA3298)))</f>
        <v/>
      </c>
      <c r="U3298" s="33">
        <f>IF(INDEX(Matches!$K:$K,AA3298)="","",IF(I3298="H",INDEX(Matches!$K:$K,AA3298),INDEX(Matches!$J:$J,AA3298)))</f>
        <v/>
      </c>
      <c r="V3298" s="30">
        <f>IF(T3298="","",T3298-U3298)</f>
        <v/>
      </c>
      <c r="W3298" s="33">
        <f>IF(I3298="H",INDEX(Matches!$T:$T,AA3298),INDEX(Matches!$U:$U,AA3298))</f>
        <v/>
      </c>
      <c r="X3298" s="11">
        <f>INDEX(Matches!$X:$X,AA3298)</f>
        <v/>
      </c>
      <c r="Y3298" s="30">
        <f>IF(O3298="","",O3298-S3298)</f>
        <v/>
      </c>
      <c r="Z3298" s="30">
        <f>IF(W3298="","",W3298-S3298)</f>
        <v/>
      </c>
      <c r="AA3298" s="24">
        <f>MATCH(J3298,Matches!$A:$A,0)</f>
        <v/>
      </c>
      <c r="AB3298" s="33" t="n"/>
      <c r="AC3298" s="33" t="n"/>
      <c r="AD3298" s="24" t="n"/>
      <c r="AE3298" s="24" t="n">
        <v>2</v>
      </c>
      <c r="AF3298" s="33" t="n"/>
      <c r="AG3298" s="33" t="n"/>
    </row>
    <row r="3299">
      <c r="A3299" s="24" t="inlineStr">
        <is>
          <t>Crewe|8</t>
        </is>
      </c>
      <c r="B3299" s="24" t="inlineStr">
        <is>
          <t>E3</t>
        </is>
      </c>
      <c r="C3299" s="24" t="inlineStr">
        <is>
          <t>League Two</t>
        </is>
      </c>
      <c r="D3299" s="24" t="inlineStr">
        <is>
          <t>Crewe</t>
        </is>
      </c>
      <c r="E3299" s="24" t="n">
        <v>8</v>
      </c>
      <c r="F3299" s="24" t="n">
        <v>2</v>
      </c>
      <c r="G3299" s="29" t="n">
        <v>46291.625</v>
      </c>
      <c r="H3299" s="24" t="inlineStr">
        <is>
          <t>Rotherham</t>
        </is>
      </c>
      <c r="I3299" s="24" t="inlineStr">
        <is>
          <t>A</t>
        </is>
      </c>
      <c r="J3299" s="24" t="inlineStr">
        <is>
          <t>E3-Rotherha-Crewe</t>
        </is>
      </c>
      <c r="K3299" s="24" t="n">
        <v>9</v>
      </c>
      <c r="L3299" s="11">
        <f>IF(INDEX(Matches!$X:$X,AA3299)=0,"",IF(I3299="H",INDEX(Matches!$H:$H,AA3299),INDEX(Matches!$I:$I,AA3299)))</f>
        <v/>
      </c>
      <c r="M3299" s="11">
        <f>IF(INDEX(Matches!$X:$X,AA3299)=0,"",IF(I3299="H",INDEX(Matches!$I:$I,AA3299),INDEX(Matches!$H:$H,AA3299)))</f>
        <v/>
      </c>
      <c r="N3299" s="11">
        <f>IF(L3299="","",IF(L3299&gt;M3299,"W",IF(L3299=M3299,"D","L")))</f>
        <v/>
      </c>
      <c r="O3299" s="11">
        <f>IF(L3299="","",IF(L3299&gt;M3299,3,IF(L3299=M3299,1,0)))</f>
        <v/>
      </c>
      <c r="P3299" s="31">
        <f>IF(I3299="H",INDEX(Matches!$L:$L,AA3299),INDEX(Matches!$N:$N,AA3299))</f>
        <v/>
      </c>
      <c r="Q3299" s="31">
        <f>INDEX(Matches!$M:$M,AA3299)</f>
        <v/>
      </c>
      <c r="R3299" s="31">
        <f>IF(I3299="H",INDEX(Matches!$N:$N,AA3299),INDEX(Matches!$L:$L,AA3299))</f>
        <v/>
      </c>
      <c r="S3299" s="33">
        <f>IF(I3299="H",INDEX(Matches!$O:$O,AA3299),INDEX(Matches!$P:$P,AA3299))</f>
        <v/>
      </c>
      <c r="T3299" s="33">
        <f>IF(INDEX(Matches!$J:$J,AA3299)="","",IF(I3299="H",INDEX(Matches!$J:$J,AA3299),INDEX(Matches!$K:$K,AA3299)))</f>
        <v/>
      </c>
      <c r="U3299" s="33">
        <f>IF(INDEX(Matches!$K:$K,AA3299)="","",IF(I3299="H",INDEX(Matches!$K:$K,AA3299),INDEX(Matches!$J:$J,AA3299)))</f>
        <v/>
      </c>
      <c r="V3299" s="30">
        <f>IF(T3299="","",T3299-U3299)</f>
        <v/>
      </c>
      <c r="W3299" s="33">
        <f>IF(I3299="H",INDEX(Matches!$T:$T,AA3299),INDEX(Matches!$U:$U,AA3299))</f>
        <v/>
      </c>
      <c r="X3299" s="11">
        <f>INDEX(Matches!$X:$X,AA3299)</f>
        <v/>
      </c>
      <c r="Y3299" s="30">
        <f>IF(O3299="","",O3299-S3299)</f>
        <v/>
      </c>
      <c r="Z3299" s="30">
        <f>IF(W3299="","",W3299-S3299)</f>
        <v/>
      </c>
      <c r="AA3299" s="24">
        <f>MATCH(J3299,Matches!$A:$A,0)</f>
        <v/>
      </c>
      <c r="AB3299" s="33" t="n"/>
      <c r="AC3299" s="33" t="n"/>
      <c r="AD3299" s="24" t="n"/>
      <c r="AE3299" s="24" t="n">
        <v>2</v>
      </c>
      <c r="AF3299" s="33" t="n"/>
      <c r="AG3299" s="33" t="n"/>
    </row>
    <row r="3300">
      <c r="A3300" s="24" t="inlineStr">
        <is>
          <t>Crewe|9</t>
        </is>
      </c>
      <c r="B3300" s="24" t="inlineStr">
        <is>
          <t>E3</t>
        </is>
      </c>
      <c r="C3300" s="24" t="inlineStr">
        <is>
          <t>League Two</t>
        </is>
      </c>
      <c r="D3300" s="24" t="inlineStr">
        <is>
          <t>Crewe</t>
        </is>
      </c>
      <c r="E3300" s="24" t="n">
        <v>9</v>
      </c>
      <c r="F3300" s="24" t="n">
        <v>3</v>
      </c>
      <c r="G3300" s="29" t="n">
        <v>46298.625</v>
      </c>
      <c r="H3300" s="24" t="inlineStr">
        <is>
          <t>Bristol Rovers</t>
        </is>
      </c>
      <c r="I3300" s="24" t="inlineStr">
        <is>
          <t>H</t>
        </is>
      </c>
      <c r="J3300" s="24" t="inlineStr">
        <is>
          <t>E3-Crewe-BristolR</t>
        </is>
      </c>
      <c r="K3300" s="24" t="n">
        <v>2</v>
      </c>
      <c r="L3300" s="11">
        <f>IF(INDEX(Matches!$X:$X,AA3300)=0,"",IF(I3300="H",INDEX(Matches!$H:$H,AA3300),INDEX(Matches!$I:$I,AA3300)))</f>
        <v/>
      </c>
      <c r="M3300" s="11">
        <f>IF(INDEX(Matches!$X:$X,AA3300)=0,"",IF(I3300="H",INDEX(Matches!$I:$I,AA3300),INDEX(Matches!$H:$H,AA3300)))</f>
        <v/>
      </c>
      <c r="N3300" s="11">
        <f>IF(L3300="","",IF(L3300&gt;M3300,"W",IF(L3300=M3300,"D","L")))</f>
        <v/>
      </c>
      <c r="O3300" s="11">
        <f>IF(L3300="","",IF(L3300&gt;M3300,3,IF(L3300=M3300,1,0)))</f>
        <v/>
      </c>
      <c r="P3300" s="31">
        <f>IF(I3300="H",INDEX(Matches!$L:$L,AA3300),INDEX(Matches!$N:$N,AA3300))</f>
        <v/>
      </c>
      <c r="Q3300" s="31">
        <f>INDEX(Matches!$M:$M,AA3300)</f>
        <v/>
      </c>
      <c r="R3300" s="31">
        <f>IF(I3300="H",INDEX(Matches!$N:$N,AA3300),INDEX(Matches!$L:$L,AA3300))</f>
        <v/>
      </c>
      <c r="S3300" s="33">
        <f>IF(I3300="H",INDEX(Matches!$O:$O,AA3300),INDEX(Matches!$P:$P,AA3300))</f>
        <v/>
      </c>
      <c r="T3300" s="33">
        <f>IF(INDEX(Matches!$J:$J,AA3300)="","",IF(I3300="H",INDEX(Matches!$J:$J,AA3300),INDEX(Matches!$K:$K,AA3300)))</f>
        <v/>
      </c>
      <c r="U3300" s="33">
        <f>IF(INDEX(Matches!$K:$K,AA3300)="","",IF(I3300="H",INDEX(Matches!$K:$K,AA3300),INDEX(Matches!$J:$J,AA3300)))</f>
        <v/>
      </c>
      <c r="V3300" s="30">
        <f>IF(T3300="","",T3300-U3300)</f>
        <v/>
      </c>
      <c r="W3300" s="33">
        <f>IF(I3300="H",INDEX(Matches!$T:$T,AA3300),INDEX(Matches!$U:$U,AA3300))</f>
        <v/>
      </c>
      <c r="X3300" s="11">
        <f>INDEX(Matches!$X:$X,AA3300)</f>
        <v/>
      </c>
      <c r="Y3300" s="30">
        <f>IF(O3300="","",O3300-S3300)</f>
        <v/>
      </c>
      <c r="Z3300" s="30">
        <f>IF(W3300="","",W3300-S3300)</f>
        <v/>
      </c>
      <c r="AA3300" s="24">
        <f>MATCH(J3300,Matches!$A:$A,0)</f>
        <v/>
      </c>
      <c r="AB3300" s="33" t="n"/>
      <c r="AC3300" s="33" t="n"/>
      <c r="AD3300" s="24" t="n"/>
      <c r="AE3300" s="24" t="n">
        <v>3</v>
      </c>
      <c r="AF3300" s="33" t="n"/>
      <c r="AG3300" s="33" t="n"/>
    </row>
    <row r="3301">
      <c r="A3301" s="24" t="inlineStr">
        <is>
          <t>Crewe|10</t>
        </is>
      </c>
      <c r="B3301" s="24" t="inlineStr">
        <is>
          <t>E3</t>
        </is>
      </c>
      <c r="C3301" s="24" t="inlineStr">
        <is>
          <t>League Two</t>
        </is>
      </c>
      <c r="D3301" s="24" t="inlineStr">
        <is>
          <t>Crewe</t>
        </is>
      </c>
      <c r="E3301" s="24" t="n">
        <v>10</v>
      </c>
      <c r="F3301" s="24" t="n">
        <v>3</v>
      </c>
      <c r="G3301" s="29" t="n">
        <v>46305.52083333334</v>
      </c>
      <c r="H3301" s="24" t="inlineStr">
        <is>
          <t>Swindon</t>
        </is>
      </c>
      <c r="I3301" s="24" t="inlineStr">
        <is>
          <t>A</t>
        </is>
      </c>
      <c r="J3301" s="24" t="inlineStr">
        <is>
          <t>E3-Swindon-Crewe</t>
        </is>
      </c>
      <c r="K3301" s="24" t="n">
        <v>10</v>
      </c>
      <c r="L3301" s="11">
        <f>IF(INDEX(Matches!$X:$X,AA3301)=0,"",IF(I3301="H",INDEX(Matches!$H:$H,AA3301),INDEX(Matches!$I:$I,AA3301)))</f>
        <v/>
      </c>
      <c r="M3301" s="11">
        <f>IF(INDEX(Matches!$X:$X,AA3301)=0,"",IF(I3301="H",INDEX(Matches!$I:$I,AA3301),INDEX(Matches!$H:$H,AA3301)))</f>
        <v/>
      </c>
      <c r="N3301" s="11">
        <f>IF(L3301="","",IF(L3301&gt;M3301,"W",IF(L3301=M3301,"D","L")))</f>
        <v/>
      </c>
      <c r="O3301" s="11">
        <f>IF(L3301="","",IF(L3301&gt;M3301,3,IF(L3301=M3301,1,0)))</f>
        <v/>
      </c>
      <c r="P3301" s="31">
        <f>IF(I3301="H",INDEX(Matches!$L:$L,AA3301),INDEX(Matches!$N:$N,AA3301))</f>
        <v/>
      </c>
      <c r="Q3301" s="31">
        <f>INDEX(Matches!$M:$M,AA3301)</f>
        <v/>
      </c>
      <c r="R3301" s="31">
        <f>IF(I3301="H",INDEX(Matches!$N:$N,AA3301),INDEX(Matches!$L:$L,AA3301))</f>
        <v/>
      </c>
      <c r="S3301" s="33">
        <f>IF(I3301="H",INDEX(Matches!$O:$O,AA3301),INDEX(Matches!$P:$P,AA3301))</f>
        <v/>
      </c>
      <c r="T3301" s="33">
        <f>IF(INDEX(Matches!$J:$J,AA3301)="","",IF(I3301="H",INDEX(Matches!$J:$J,AA3301),INDEX(Matches!$K:$K,AA3301)))</f>
        <v/>
      </c>
      <c r="U3301" s="33">
        <f>IF(INDEX(Matches!$K:$K,AA3301)="","",IF(I3301="H",INDEX(Matches!$K:$K,AA3301),INDEX(Matches!$J:$J,AA3301)))</f>
        <v/>
      </c>
      <c r="V3301" s="30">
        <f>IF(T3301="","",T3301-U3301)</f>
        <v/>
      </c>
      <c r="W3301" s="33">
        <f>IF(I3301="H",INDEX(Matches!$T:$T,AA3301),INDEX(Matches!$U:$U,AA3301))</f>
        <v/>
      </c>
      <c r="X3301" s="11">
        <f>INDEX(Matches!$X:$X,AA3301)</f>
        <v/>
      </c>
      <c r="Y3301" s="30">
        <f>IF(O3301="","",O3301-S3301)</f>
        <v/>
      </c>
      <c r="Z3301" s="30">
        <f>IF(W3301="","",W3301-S3301)</f>
        <v/>
      </c>
      <c r="AA3301" s="24">
        <f>MATCH(J3301,Matches!$A:$A,0)</f>
        <v/>
      </c>
      <c r="AB3301" s="33" t="n"/>
      <c r="AC3301" s="33" t="n"/>
      <c r="AD3301" s="24" t="n"/>
      <c r="AE3301" s="24" t="n">
        <v>3</v>
      </c>
      <c r="AF3301" s="33" t="n"/>
      <c r="AG3301" s="33" t="n"/>
    </row>
    <row r="3302">
      <c r="A3302" s="24" t="inlineStr">
        <is>
          <t>Crewe|11</t>
        </is>
      </c>
      <c r="B3302" s="24" t="inlineStr">
        <is>
          <t>E3</t>
        </is>
      </c>
      <c r="C3302" s="24" t="inlineStr">
        <is>
          <t>League Two</t>
        </is>
      </c>
      <c r="D3302" s="24" t="inlineStr">
        <is>
          <t>Crewe</t>
        </is>
      </c>
      <c r="E3302" s="24" t="n">
        <v>11</v>
      </c>
      <c r="F3302" s="24" t="n">
        <v>3</v>
      </c>
      <c r="G3302" s="29" t="n">
        <v>46312.625</v>
      </c>
      <c r="H3302" s="24" t="inlineStr">
        <is>
          <t>Rochdale</t>
        </is>
      </c>
      <c r="I3302" s="24" t="inlineStr">
        <is>
          <t>H</t>
        </is>
      </c>
      <c r="J3302" s="24" t="inlineStr">
        <is>
          <t>E3-Crewe-Rochdale</t>
        </is>
      </c>
      <c r="K3302" s="24" t="n">
        <v>16</v>
      </c>
      <c r="L3302" s="11">
        <f>IF(INDEX(Matches!$X:$X,AA3302)=0,"",IF(I3302="H",INDEX(Matches!$H:$H,AA3302),INDEX(Matches!$I:$I,AA3302)))</f>
        <v/>
      </c>
      <c r="M3302" s="11">
        <f>IF(INDEX(Matches!$X:$X,AA3302)=0,"",IF(I3302="H",INDEX(Matches!$I:$I,AA3302),INDEX(Matches!$H:$H,AA3302)))</f>
        <v/>
      </c>
      <c r="N3302" s="11">
        <f>IF(L3302="","",IF(L3302&gt;M3302,"W",IF(L3302=M3302,"D","L")))</f>
        <v/>
      </c>
      <c r="O3302" s="11">
        <f>IF(L3302="","",IF(L3302&gt;M3302,3,IF(L3302=M3302,1,0)))</f>
        <v/>
      </c>
      <c r="P3302" s="31">
        <f>IF(I3302="H",INDEX(Matches!$L:$L,AA3302),INDEX(Matches!$N:$N,AA3302))</f>
        <v/>
      </c>
      <c r="Q3302" s="31">
        <f>INDEX(Matches!$M:$M,AA3302)</f>
        <v/>
      </c>
      <c r="R3302" s="31">
        <f>IF(I3302="H",INDEX(Matches!$N:$N,AA3302),INDEX(Matches!$L:$L,AA3302))</f>
        <v/>
      </c>
      <c r="S3302" s="33">
        <f>IF(I3302="H",INDEX(Matches!$O:$O,AA3302),INDEX(Matches!$P:$P,AA3302))</f>
        <v/>
      </c>
      <c r="T3302" s="33">
        <f>IF(INDEX(Matches!$J:$J,AA3302)="","",IF(I3302="H",INDEX(Matches!$J:$J,AA3302),INDEX(Matches!$K:$K,AA3302)))</f>
        <v/>
      </c>
      <c r="U3302" s="33">
        <f>IF(INDEX(Matches!$K:$K,AA3302)="","",IF(I3302="H",INDEX(Matches!$K:$K,AA3302),INDEX(Matches!$J:$J,AA3302)))</f>
        <v/>
      </c>
      <c r="V3302" s="30">
        <f>IF(T3302="","",T3302-U3302)</f>
        <v/>
      </c>
      <c r="W3302" s="33">
        <f>IF(I3302="H",INDEX(Matches!$T:$T,AA3302),INDEX(Matches!$U:$U,AA3302))</f>
        <v/>
      </c>
      <c r="X3302" s="11">
        <f>INDEX(Matches!$X:$X,AA3302)</f>
        <v/>
      </c>
      <c r="Y3302" s="30">
        <f>IF(O3302="","",O3302-S3302)</f>
        <v/>
      </c>
      <c r="Z3302" s="30">
        <f>IF(W3302="","",W3302-S3302)</f>
        <v/>
      </c>
      <c r="AA3302" s="24">
        <f>MATCH(J3302,Matches!$A:$A,0)</f>
        <v/>
      </c>
      <c r="AB3302" s="33" t="n"/>
      <c r="AC3302" s="33" t="n"/>
      <c r="AD3302" s="24" t="n"/>
      <c r="AE3302" s="24" t="n">
        <v>3</v>
      </c>
      <c r="AF3302" s="33" t="n"/>
      <c r="AG3302" s="33" t="n"/>
    </row>
    <row r="3303">
      <c r="A3303" s="24" t="inlineStr">
        <is>
          <t>Crewe|12</t>
        </is>
      </c>
      <c r="B3303" s="24" t="inlineStr">
        <is>
          <t>E3</t>
        </is>
      </c>
      <c r="C3303" s="24" t="inlineStr">
        <is>
          <t>League Two</t>
        </is>
      </c>
      <c r="D3303" s="24" t="inlineStr">
        <is>
          <t>Crewe</t>
        </is>
      </c>
      <c r="E3303" s="24" t="n">
        <v>12</v>
      </c>
      <c r="F3303" s="24" t="n">
        <v>3</v>
      </c>
      <c r="G3303" s="29" t="n">
        <v>46315.82291666666</v>
      </c>
      <c r="H3303" s="24" t="inlineStr">
        <is>
          <t>Exeter</t>
        </is>
      </c>
      <c r="I3303" s="24" t="inlineStr">
        <is>
          <t>A</t>
        </is>
      </c>
      <c r="J3303" s="24" t="inlineStr">
        <is>
          <t>E3-Exeter-Crewe</t>
        </is>
      </c>
      <c r="K3303" s="24" t="n">
        <v>17</v>
      </c>
      <c r="L3303" s="11">
        <f>IF(INDEX(Matches!$X:$X,AA3303)=0,"",IF(I3303="H",INDEX(Matches!$H:$H,AA3303),INDEX(Matches!$I:$I,AA3303)))</f>
        <v/>
      </c>
      <c r="M3303" s="11">
        <f>IF(INDEX(Matches!$X:$X,AA3303)=0,"",IF(I3303="H",INDEX(Matches!$I:$I,AA3303),INDEX(Matches!$H:$H,AA3303)))</f>
        <v/>
      </c>
      <c r="N3303" s="11">
        <f>IF(L3303="","",IF(L3303&gt;M3303,"W",IF(L3303=M3303,"D","L")))</f>
        <v/>
      </c>
      <c r="O3303" s="11">
        <f>IF(L3303="","",IF(L3303&gt;M3303,3,IF(L3303=M3303,1,0)))</f>
        <v/>
      </c>
      <c r="P3303" s="31">
        <f>IF(I3303="H",INDEX(Matches!$L:$L,AA3303),INDEX(Matches!$N:$N,AA3303))</f>
        <v/>
      </c>
      <c r="Q3303" s="31">
        <f>INDEX(Matches!$M:$M,AA3303)</f>
        <v/>
      </c>
      <c r="R3303" s="31">
        <f>IF(I3303="H",INDEX(Matches!$N:$N,AA3303),INDEX(Matches!$L:$L,AA3303))</f>
        <v/>
      </c>
      <c r="S3303" s="33">
        <f>IF(I3303="H",INDEX(Matches!$O:$O,AA3303),INDEX(Matches!$P:$P,AA3303))</f>
        <v/>
      </c>
      <c r="T3303" s="33">
        <f>IF(INDEX(Matches!$J:$J,AA3303)="","",IF(I3303="H",INDEX(Matches!$J:$J,AA3303),INDEX(Matches!$K:$K,AA3303)))</f>
        <v/>
      </c>
      <c r="U3303" s="33">
        <f>IF(INDEX(Matches!$K:$K,AA3303)="","",IF(I3303="H",INDEX(Matches!$K:$K,AA3303),INDEX(Matches!$J:$J,AA3303)))</f>
        <v/>
      </c>
      <c r="V3303" s="30">
        <f>IF(T3303="","",T3303-U3303)</f>
        <v/>
      </c>
      <c r="W3303" s="33">
        <f>IF(I3303="H",INDEX(Matches!$T:$T,AA3303),INDEX(Matches!$U:$U,AA3303))</f>
        <v/>
      </c>
      <c r="X3303" s="11">
        <f>INDEX(Matches!$X:$X,AA3303)</f>
        <v/>
      </c>
      <c r="Y3303" s="30">
        <f>IF(O3303="","",O3303-S3303)</f>
        <v/>
      </c>
      <c r="Z3303" s="30">
        <f>IF(W3303="","",W3303-S3303)</f>
        <v/>
      </c>
      <c r="AA3303" s="24">
        <f>MATCH(J3303,Matches!$A:$A,0)</f>
        <v/>
      </c>
      <c r="AB3303" s="33" t="n"/>
      <c r="AC3303" s="33" t="n"/>
      <c r="AD3303" s="24" t="n"/>
      <c r="AE3303" s="24" t="n">
        <v>3</v>
      </c>
      <c r="AF3303" s="33" t="n"/>
      <c r="AG3303" s="33" t="n"/>
    </row>
    <row r="3304">
      <c r="A3304" s="24" t="inlineStr">
        <is>
          <t>Crewe|13</t>
        </is>
      </c>
      <c r="B3304" s="24" t="inlineStr">
        <is>
          <t>E3</t>
        </is>
      </c>
      <c r="C3304" s="24" t="inlineStr">
        <is>
          <t>League Two</t>
        </is>
      </c>
      <c r="D3304" s="24" t="inlineStr">
        <is>
          <t>Crewe</t>
        </is>
      </c>
      <c r="E3304" s="24" t="n">
        <v>13</v>
      </c>
      <c r="F3304" s="24" t="n">
        <v>4</v>
      </c>
      <c r="G3304" s="29" t="n">
        <v>46319.625</v>
      </c>
      <c r="H3304" s="24" t="inlineStr">
        <is>
          <t>Chesterfield</t>
        </is>
      </c>
      <c r="I3304" s="24" t="inlineStr">
        <is>
          <t>A</t>
        </is>
      </c>
      <c r="J3304" s="24" t="inlineStr">
        <is>
          <t>E3-Chesterf-Crewe</t>
        </is>
      </c>
      <c r="K3304" s="24" t="n">
        <v>6</v>
      </c>
      <c r="L3304" s="11">
        <f>IF(INDEX(Matches!$X:$X,AA3304)=0,"",IF(I3304="H",INDEX(Matches!$H:$H,AA3304),INDEX(Matches!$I:$I,AA3304)))</f>
        <v/>
      </c>
      <c r="M3304" s="11">
        <f>IF(INDEX(Matches!$X:$X,AA3304)=0,"",IF(I3304="H",INDEX(Matches!$I:$I,AA3304),INDEX(Matches!$H:$H,AA3304)))</f>
        <v/>
      </c>
      <c r="N3304" s="11">
        <f>IF(L3304="","",IF(L3304&gt;M3304,"W",IF(L3304=M3304,"D","L")))</f>
        <v/>
      </c>
      <c r="O3304" s="11">
        <f>IF(L3304="","",IF(L3304&gt;M3304,3,IF(L3304=M3304,1,0)))</f>
        <v/>
      </c>
      <c r="P3304" s="31">
        <f>IF(I3304="H",INDEX(Matches!$L:$L,AA3304),INDEX(Matches!$N:$N,AA3304))</f>
        <v/>
      </c>
      <c r="Q3304" s="31">
        <f>INDEX(Matches!$M:$M,AA3304)</f>
        <v/>
      </c>
      <c r="R3304" s="31">
        <f>IF(I3304="H",INDEX(Matches!$N:$N,AA3304),INDEX(Matches!$L:$L,AA3304))</f>
        <v/>
      </c>
      <c r="S3304" s="33">
        <f>IF(I3304="H",INDEX(Matches!$O:$O,AA3304),INDEX(Matches!$P:$P,AA3304))</f>
        <v/>
      </c>
      <c r="T3304" s="33">
        <f>IF(INDEX(Matches!$J:$J,AA3304)="","",IF(I3304="H",INDEX(Matches!$J:$J,AA3304),INDEX(Matches!$K:$K,AA3304)))</f>
        <v/>
      </c>
      <c r="U3304" s="33">
        <f>IF(INDEX(Matches!$K:$K,AA3304)="","",IF(I3304="H",INDEX(Matches!$K:$K,AA3304),INDEX(Matches!$J:$J,AA3304)))</f>
        <v/>
      </c>
      <c r="V3304" s="30">
        <f>IF(T3304="","",T3304-U3304)</f>
        <v/>
      </c>
      <c r="W3304" s="33">
        <f>IF(I3304="H",INDEX(Matches!$T:$T,AA3304),INDEX(Matches!$U:$U,AA3304))</f>
        <v/>
      </c>
      <c r="X3304" s="11">
        <f>INDEX(Matches!$X:$X,AA3304)</f>
        <v/>
      </c>
      <c r="Y3304" s="30">
        <f>IF(O3304="","",O3304-S3304)</f>
        <v/>
      </c>
      <c r="Z3304" s="30">
        <f>IF(W3304="","",W3304-S3304)</f>
        <v/>
      </c>
      <c r="AA3304" s="24">
        <f>MATCH(J3304,Matches!$A:$A,0)</f>
        <v/>
      </c>
      <c r="AB3304" s="33" t="n"/>
      <c r="AC3304" s="33" t="n">
        <v>1.047414863274225</v>
      </c>
      <c r="AD3304" s="24" t="n"/>
      <c r="AE3304" s="24" t="n">
        <v>4</v>
      </c>
      <c r="AF3304" s="33" t="n"/>
      <c r="AG3304" s="33" t="n"/>
    </row>
    <row r="3305">
      <c r="A3305" s="24" t="inlineStr">
        <is>
          <t>Crewe|14</t>
        </is>
      </c>
      <c r="B3305" s="24" t="inlineStr">
        <is>
          <t>E3</t>
        </is>
      </c>
      <c r="C3305" s="24" t="inlineStr">
        <is>
          <t>League Two</t>
        </is>
      </c>
      <c r="D3305" s="24" t="inlineStr">
        <is>
          <t>Crewe</t>
        </is>
      </c>
      <c r="E3305" s="24" t="n">
        <v>14</v>
      </c>
      <c r="F3305" s="24" t="n">
        <v>4</v>
      </c>
      <c r="G3305" s="29" t="n">
        <v>46326.625</v>
      </c>
      <c r="H3305" s="24" t="inlineStr">
        <is>
          <t>Barnet</t>
        </is>
      </c>
      <c r="I3305" s="24" t="inlineStr">
        <is>
          <t>H</t>
        </is>
      </c>
      <c r="J3305" s="24" t="inlineStr">
        <is>
          <t>E3-Crewe-Barnet</t>
        </is>
      </c>
      <c r="K3305" s="24" t="n">
        <v>3</v>
      </c>
      <c r="L3305" s="11">
        <f>IF(INDEX(Matches!$X:$X,AA3305)=0,"",IF(I3305="H",INDEX(Matches!$H:$H,AA3305),INDEX(Matches!$I:$I,AA3305)))</f>
        <v/>
      </c>
      <c r="M3305" s="11">
        <f>IF(INDEX(Matches!$X:$X,AA3305)=0,"",IF(I3305="H",INDEX(Matches!$I:$I,AA3305),INDEX(Matches!$H:$H,AA3305)))</f>
        <v/>
      </c>
      <c r="N3305" s="11">
        <f>IF(L3305="","",IF(L3305&gt;M3305,"W",IF(L3305=M3305,"D","L")))</f>
        <v/>
      </c>
      <c r="O3305" s="11">
        <f>IF(L3305="","",IF(L3305&gt;M3305,3,IF(L3305=M3305,1,0)))</f>
        <v/>
      </c>
      <c r="P3305" s="31">
        <f>IF(I3305="H",INDEX(Matches!$L:$L,AA3305),INDEX(Matches!$N:$N,AA3305))</f>
        <v/>
      </c>
      <c r="Q3305" s="31">
        <f>INDEX(Matches!$M:$M,AA3305)</f>
        <v/>
      </c>
      <c r="R3305" s="31">
        <f>IF(I3305="H",INDEX(Matches!$N:$N,AA3305),INDEX(Matches!$L:$L,AA3305))</f>
        <v/>
      </c>
      <c r="S3305" s="33">
        <f>IF(I3305="H",INDEX(Matches!$O:$O,AA3305),INDEX(Matches!$P:$P,AA3305))</f>
        <v/>
      </c>
      <c r="T3305" s="33">
        <f>IF(INDEX(Matches!$J:$J,AA3305)="","",IF(I3305="H",INDEX(Matches!$J:$J,AA3305),INDEX(Matches!$K:$K,AA3305)))</f>
        <v/>
      </c>
      <c r="U3305" s="33">
        <f>IF(INDEX(Matches!$K:$K,AA3305)="","",IF(I3305="H",INDEX(Matches!$K:$K,AA3305),INDEX(Matches!$J:$J,AA3305)))</f>
        <v/>
      </c>
      <c r="V3305" s="30">
        <f>IF(T3305="","",T3305-U3305)</f>
        <v/>
      </c>
      <c r="W3305" s="33">
        <f>IF(I3305="H",INDEX(Matches!$T:$T,AA3305),INDEX(Matches!$U:$U,AA3305))</f>
        <v/>
      </c>
      <c r="X3305" s="11">
        <f>INDEX(Matches!$X:$X,AA3305)</f>
        <v/>
      </c>
      <c r="Y3305" s="30">
        <f>IF(O3305="","",O3305-S3305)</f>
        <v/>
      </c>
      <c r="Z3305" s="30">
        <f>IF(W3305="","",W3305-S3305)</f>
        <v/>
      </c>
      <c r="AA3305" s="24">
        <f>MATCH(J3305,Matches!$A:$A,0)</f>
        <v/>
      </c>
      <c r="AB3305" s="33" t="n"/>
      <c r="AC3305" s="33" t="n">
        <v>1.357282995184289</v>
      </c>
      <c r="AD3305" s="24" t="n"/>
      <c r="AE3305" s="24" t="n">
        <v>4</v>
      </c>
      <c r="AF3305" s="33" t="n"/>
      <c r="AG3305" s="33" t="n"/>
    </row>
    <row r="3306">
      <c r="A3306" s="24" t="inlineStr">
        <is>
          <t>Crewe|15</t>
        </is>
      </c>
      <c r="B3306" s="24" t="inlineStr">
        <is>
          <t>E3</t>
        </is>
      </c>
      <c r="C3306" s="24" t="inlineStr">
        <is>
          <t>League Two</t>
        </is>
      </c>
      <c r="D3306" s="24" t="inlineStr">
        <is>
          <t>Crewe</t>
        </is>
      </c>
      <c r="E3306" s="24" t="n">
        <v>15</v>
      </c>
      <c r="F3306" s="24" t="n">
        <v>4</v>
      </c>
      <c r="G3306" s="29" t="n">
        <v>46340.625</v>
      </c>
      <c r="H3306" s="24" t="inlineStr">
        <is>
          <t>Newport</t>
        </is>
      </c>
      <c r="I3306" s="24" t="inlineStr">
        <is>
          <t>H</t>
        </is>
      </c>
      <c r="J3306" s="24" t="inlineStr">
        <is>
          <t>E3-Crewe-Newport</t>
        </is>
      </c>
      <c r="K3306" s="24" t="n">
        <v>24</v>
      </c>
      <c r="L3306" s="11">
        <f>IF(INDEX(Matches!$X:$X,AA3306)=0,"",IF(I3306="H",INDEX(Matches!$H:$H,AA3306),INDEX(Matches!$I:$I,AA3306)))</f>
        <v/>
      </c>
      <c r="M3306" s="11">
        <f>IF(INDEX(Matches!$X:$X,AA3306)=0,"",IF(I3306="H",INDEX(Matches!$I:$I,AA3306),INDEX(Matches!$H:$H,AA3306)))</f>
        <v/>
      </c>
      <c r="N3306" s="11">
        <f>IF(L3306="","",IF(L3306&gt;M3306,"W",IF(L3306=M3306,"D","L")))</f>
        <v/>
      </c>
      <c r="O3306" s="11">
        <f>IF(L3306="","",IF(L3306&gt;M3306,3,IF(L3306=M3306,1,0)))</f>
        <v/>
      </c>
      <c r="P3306" s="31">
        <f>IF(I3306="H",INDEX(Matches!$L:$L,AA3306),INDEX(Matches!$N:$N,AA3306))</f>
        <v/>
      </c>
      <c r="Q3306" s="31">
        <f>INDEX(Matches!$M:$M,AA3306)</f>
        <v/>
      </c>
      <c r="R3306" s="31">
        <f>IF(I3306="H",INDEX(Matches!$N:$N,AA3306),INDEX(Matches!$L:$L,AA3306))</f>
        <v/>
      </c>
      <c r="S3306" s="33">
        <f>IF(I3306="H",INDEX(Matches!$O:$O,AA3306),INDEX(Matches!$P:$P,AA3306))</f>
        <v/>
      </c>
      <c r="T3306" s="33">
        <f>IF(INDEX(Matches!$J:$J,AA3306)="","",IF(I3306="H",INDEX(Matches!$J:$J,AA3306),INDEX(Matches!$K:$K,AA3306)))</f>
        <v/>
      </c>
      <c r="U3306" s="33">
        <f>IF(INDEX(Matches!$K:$K,AA3306)="","",IF(I3306="H",INDEX(Matches!$K:$K,AA3306),INDEX(Matches!$J:$J,AA3306)))</f>
        <v/>
      </c>
      <c r="V3306" s="30">
        <f>IF(T3306="","",T3306-U3306)</f>
        <v/>
      </c>
      <c r="W3306" s="33">
        <f>IF(I3306="H",INDEX(Matches!$T:$T,AA3306),INDEX(Matches!$U:$U,AA3306))</f>
        <v/>
      </c>
      <c r="X3306" s="11">
        <f>INDEX(Matches!$X:$X,AA3306)</f>
        <v/>
      </c>
      <c r="Y3306" s="30">
        <f>IF(O3306="","",O3306-S3306)</f>
        <v/>
      </c>
      <c r="Z3306" s="30">
        <f>IF(W3306="","",W3306-S3306)</f>
        <v/>
      </c>
      <c r="AA3306" s="24">
        <f>MATCH(J3306,Matches!$A:$A,0)</f>
        <v/>
      </c>
      <c r="AB3306" s="33" t="n"/>
      <c r="AC3306" s="33" t="n">
        <v>1.745868715575308</v>
      </c>
      <c r="AD3306" s="24" t="n"/>
      <c r="AE3306" s="24" t="n">
        <v>4</v>
      </c>
      <c r="AF3306" s="33" t="n"/>
      <c r="AG3306" s="33" t="n"/>
    </row>
    <row r="3307">
      <c r="A3307" s="24" t="inlineStr">
        <is>
          <t>Crewe|16</t>
        </is>
      </c>
      <c r="B3307" s="24" t="inlineStr">
        <is>
          <t>E3</t>
        </is>
      </c>
      <c r="C3307" s="24" t="inlineStr">
        <is>
          <t>League Two</t>
        </is>
      </c>
      <c r="D3307" s="24" t="inlineStr">
        <is>
          <t>Crewe</t>
        </is>
      </c>
      <c r="E3307" s="24" t="n">
        <v>16</v>
      </c>
      <c r="F3307" s="24" t="n">
        <v>4</v>
      </c>
      <c r="G3307" s="29" t="n">
        <v>46347.52083333334</v>
      </c>
      <c r="H3307" s="24" t="inlineStr">
        <is>
          <t>Gillingham</t>
        </is>
      </c>
      <c r="I3307" s="24" t="inlineStr">
        <is>
          <t>A</t>
        </is>
      </c>
      <c r="J3307" s="24" t="inlineStr">
        <is>
          <t>E3-Gillingh-Crewe</t>
        </is>
      </c>
      <c r="K3307" s="24" t="n">
        <v>12</v>
      </c>
      <c r="L3307" s="11">
        <f>IF(INDEX(Matches!$X:$X,AA3307)=0,"",IF(I3307="H",INDEX(Matches!$H:$H,AA3307),INDEX(Matches!$I:$I,AA3307)))</f>
        <v/>
      </c>
      <c r="M3307" s="11">
        <f>IF(INDEX(Matches!$X:$X,AA3307)=0,"",IF(I3307="H",INDEX(Matches!$I:$I,AA3307),INDEX(Matches!$H:$H,AA3307)))</f>
        <v/>
      </c>
      <c r="N3307" s="11">
        <f>IF(L3307="","",IF(L3307&gt;M3307,"W",IF(L3307=M3307,"D","L")))</f>
        <v/>
      </c>
      <c r="O3307" s="11">
        <f>IF(L3307="","",IF(L3307&gt;M3307,3,IF(L3307=M3307,1,0)))</f>
        <v/>
      </c>
      <c r="P3307" s="31">
        <f>IF(I3307="H",INDEX(Matches!$L:$L,AA3307),INDEX(Matches!$N:$N,AA3307))</f>
        <v/>
      </c>
      <c r="Q3307" s="31">
        <f>INDEX(Matches!$M:$M,AA3307)</f>
        <v/>
      </c>
      <c r="R3307" s="31">
        <f>IF(I3307="H",INDEX(Matches!$N:$N,AA3307),INDEX(Matches!$L:$L,AA3307))</f>
        <v/>
      </c>
      <c r="S3307" s="33">
        <f>IF(I3307="H",INDEX(Matches!$O:$O,AA3307),INDEX(Matches!$P:$P,AA3307))</f>
        <v/>
      </c>
      <c r="T3307" s="33">
        <f>IF(INDEX(Matches!$J:$J,AA3307)="","",IF(I3307="H",INDEX(Matches!$J:$J,AA3307),INDEX(Matches!$K:$K,AA3307)))</f>
        <v/>
      </c>
      <c r="U3307" s="33">
        <f>IF(INDEX(Matches!$K:$K,AA3307)="","",IF(I3307="H",INDEX(Matches!$K:$K,AA3307),INDEX(Matches!$J:$J,AA3307)))</f>
        <v/>
      </c>
      <c r="V3307" s="30">
        <f>IF(T3307="","",T3307-U3307)</f>
        <v/>
      </c>
      <c r="W3307" s="33">
        <f>IF(I3307="H",INDEX(Matches!$T:$T,AA3307),INDEX(Matches!$U:$U,AA3307))</f>
        <v/>
      </c>
      <c r="X3307" s="11">
        <f>INDEX(Matches!$X:$X,AA3307)</f>
        <v/>
      </c>
      <c r="Y3307" s="30">
        <f>IF(O3307="","",O3307-S3307)</f>
        <v/>
      </c>
      <c r="Z3307" s="30">
        <f>IF(W3307="","",W3307-S3307)</f>
        <v/>
      </c>
      <c r="AA3307" s="24">
        <f>MATCH(J3307,Matches!$A:$A,0)</f>
        <v/>
      </c>
      <c r="AB3307" s="33" t="n"/>
      <c r="AC3307" s="33" t="n">
        <v>1.20761431965854</v>
      </c>
      <c r="AD3307" s="24" t="n"/>
      <c r="AE3307" s="24" t="n">
        <v>4</v>
      </c>
      <c r="AF3307" s="33" t="n"/>
      <c r="AG3307" s="33" t="n"/>
    </row>
    <row r="3308">
      <c r="A3308" s="24" t="inlineStr">
        <is>
          <t>Crewe|17</t>
        </is>
      </c>
      <c r="B3308" s="24" t="inlineStr">
        <is>
          <t>E3</t>
        </is>
      </c>
      <c r="C3308" s="24" t="inlineStr">
        <is>
          <t>League Two</t>
        </is>
      </c>
      <c r="D3308" s="24" t="inlineStr">
        <is>
          <t>Crewe</t>
        </is>
      </c>
      <c r="E3308" s="24" t="n">
        <v>17</v>
      </c>
      <c r="F3308" s="24" t="n">
        <v>5</v>
      </c>
      <c r="G3308" s="29" t="n">
        <v>46354.625</v>
      </c>
      <c r="H3308" s="24" t="inlineStr">
        <is>
          <t>Grimsby</t>
        </is>
      </c>
      <c r="I3308" s="24" t="inlineStr">
        <is>
          <t>H</t>
        </is>
      </c>
      <c r="J3308" s="24" t="inlineStr">
        <is>
          <t>E3-Crewe-Grimsby</t>
        </is>
      </c>
      <c r="K3308" s="24" t="n">
        <v>4</v>
      </c>
      <c r="L3308" s="11">
        <f>IF(INDEX(Matches!$X:$X,AA3308)=0,"",IF(I3308="H",INDEX(Matches!$H:$H,AA3308),INDEX(Matches!$I:$I,AA3308)))</f>
        <v/>
      </c>
      <c r="M3308" s="11">
        <f>IF(INDEX(Matches!$X:$X,AA3308)=0,"",IF(I3308="H",INDEX(Matches!$I:$I,AA3308),INDEX(Matches!$H:$H,AA3308)))</f>
        <v/>
      </c>
      <c r="N3308" s="11">
        <f>IF(L3308="","",IF(L3308&gt;M3308,"W",IF(L3308=M3308,"D","L")))</f>
        <v/>
      </c>
      <c r="O3308" s="11">
        <f>IF(L3308="","",IF(L3308&gt;M3308,3,IF(L3308=M3308,1,0)))</f>
        <v/>
      </c>
      <c r="P3308" s="31">
        <f>IF(I3308="H",INDEX(Matches!$L:$L,AA3308),INDEX(Matches!$N:$N,AA3308))</f>
        <v/>
      </c>
      <c r="Q3308" s="31">
        <f>INDEX(Matches!$M:$M,AA3308)</f>
        <v/>
      </c>
      <c r="R3308" s="31">
        <f>IF(I3308="H",INDEX(Matches!$N:$N,AA3308),INDEX(Matches!$L:$L,AA3308))</f>
        <v/>
      </c>
      <c r="S3308" s="33">
        <f>IF(I3308="H",INDEX(Matches!$O:$O,AA3308),INDEX(Matches!$P:$P,AA3308))</f>
        <v/>
      </c>
      <c r="T3308" s="33">
        <f>IF(INDEX(Matches!$J:$J,AA3308)="","",IF(I3308="H",INDEX(Matches!$J:$J,AA3308),INDEX(Matches!$K:$K,AA3308)))</f>
        <v/>
      </c>
      <c r="U3308" s="33">
        <f>IF(INDEX(Matches!$K:$K,AA3308)="","",IF(I3308="H",INDEX(Matches!$K:$K,AA3308),INDEX(Matches!$J:$J,AA3308)))</f>
        <v/>
      </c>
      <c r="V3308" s="30">
        <f>IF(T3308="","",T3308-U3308)</f>
        <v/>
      </c>
      <c r="W3308" s="33">
        <f>IF(I3308="H",INDEX(Matches!$T:$T,AA3308),INDEX(Matches!$U:$U,AA3308))</f>
        <v/>
      </c>
      <c r="X3308" s="11">
        <f>INDEX(Matches!$X:$X,AA3308)</f>
        <v/>
      </c>
      <c r="Y3308" s="30">
        <f>IF(O3308="","",O3308-S3308)</f>
        <v/>
      </c>
      <c r="Z3308" s="30">
        <f>IF(W3308="","",W3308-S3308)</f>
        <v/>
      </c>
      <c r="AA3308" s="24">
        <f>MATCH(J3308,Matches!$A:$A,0)</f>
        <v/>
      </c>
      <c r="AB3308" s="33" t="n"/>
      <c r="AC3308" s="33" t="n">
        <v>1.397999622986148</v>
      </c>
      <c r="AD3308" s="24" t="n"/>
      <c r="AE3308" s="24" t="n">
        <v>5</v>
      </c>
      <c r="AF3308" s="33" t="n"/>
      <c r="AG3308" s="33" t="n"/>
    </row>
    <row r="3309">
      <c r="A3309" s="24" t="inlineStr">
        <is>
          <t>Crewe|18</t>
        </is>
      </c>
      <c r="B3309" s="24" t="inlineStr">
        <is>
          <t>E3</t>
        </is>
      </c>
      <c r="C3309" s="24" t="inlineStr">
        <is>
          <t>League Two</t>
        </is>
      </c>
      <c r="D3309" s="24" t="inlineStr">
        <is>
          <t>Crewe</t>
        </is>
      </c>
      <c r="E3309" s="24" t="n">
        <v>18</v>
      </c>
      <c r="F3309" s="24" t="n">
        <v>5</v>
      </c>
      <c r="G3309" s="29" t="n">
        <v>46357.82291666666</v>
      </c>
      <c r="H3309" s="24" t="inlineStr">
        <is>
          <t>Accrington</t>
        </is>
      </c>
      <c r="I3309" s="24" t="inlineStr">
        <is>
          <t>A</t>
        </is>
      </c>
      <c r="J3309" s="24" t="inlineStr">
        <is>
          <t>E3-Accringt-Crewe</t>
        </is>
      </c>
      <c r="K3309" s="24" t="n">
        <v>23</v>
      </c>
      <c r="L3309" s="11">
        <f>IF(INDEX(Matches!$X:$X,AA3309)=0,"",IF(I3309="H",INDEX(Matches!$H:$H,AA3309),INDEX(Matches!$I:$I,AA3309)))</f>
        <v/>
      </c>
      <c r="M3309" s="11">
        <f>IF(INDEX(Matches!$X:$X,AA3309)=0,"",IF(I3309="H",INDEX(Matches!$I:$I,AA3309),INDEX(Matches!$H:$H,AA3309)))</f>
        <v/>
      </c>
      <c r="N3309" s="11">
        <f>IF(L3309="","",IF(L3309&gt;M3309,"W",IF(L3309=M3309,"D","L")))</f>
        <v/>
      </c>
      <c r="O3309" s="11">
        <f>IF(L3309="","",IF(L3309&gt;M3309,3,IF(L3309=M3309,1,0)))</f>
        <v/>
      </c>
      <c r="P3309" s="31">
        <f>IF(I3309="H",INDEX(Matches!$L:$L,AA3309),INDEX(Matches!$N:$N,AA3309))</f>
        <v/>
      </c>
      <c r="Q3309" s="31">
        <f>INDEX(Matches!$M:$M,AA3309)</f>
        <v/>
      </c>
      <c r="R3309" s="31">
        <f>IF(I3309="H",INDEX(Matches!$N:$N,AA3309),INDEX(Matches!$L:$L,AA3309))</f>
        <v/>
      </c>
      <c r="S3309" s="33">
        <f>IF(I3309="H",INDEX(Matches!$O:$O,AA3309),INDEX(Matches!$P:$P,AA3309))</f>
        <v/>
      </c>
      <c r="T3309" s="33">
        <f>IF(INDEX(Matches!$J:$J,AA3309)="","",IF(I3309="H",INDEX(Matches!$J:$J,AA3309),INDEX(Matches!$K:$K,AA3309)))</f>
        <v/>
      </c>
      <c r="U3309" s="33">
        <f>IF(INDEX(Matches!$K:$K,AA3309)="","",IF(I3309="H",INDEX(Matches!$K:$K,AA3309),INDEX(Matches!$J:$J,AA3309)))</f>
        <v/>
      </c>
      <c r="V3309" s="30">
        <f>IF(T3309="","",T3309-U3309)</f>
        <v/>
      </c>
      <c r="W3309" s="33">
        <f>IF(I3309="H",INDEX(Matches!$T:$T,AA3309),INDEX(Matches!$U:$U,AA3309))</f>
        <v/>
      </c>
      <c r="X3309" s="11">
        <f>INDEX(Matches!$X:$X,AA3309)</f>
        <v/>
      </c>
      <c r="Y3309" s="30">
        <f>IF(O3309="","",O3309-S3309)</f>
        <v/>
      </c>
      <c r="Z3309" s="30">
        <f>IF(W3309="","",W3309-S3309)</f>
        <v/>
      </c>
      <c r="AA3309" s="24">
        <f>MATCH(J3309,Matches!$A:$A,0)</f>
        <v/>
      </c>
      <c r="AB3309" s="33" t="n"/>
      <c r="AC3309" s="33" t="n">
        <v>1.355749903053638</v>
      </c>
      <c r="AD3309" s="24" t="n"/>
      <c r="AE3309" s="24" t="n">
        <v>5</v>
      </c>
      <c r="AF3309" s="33" t="n"/>
      <c r="AG3309" s="33" t="n"/>
    </row>
    <row r="3310">
      <c r="A3310" s="24" t="inlineStr">
        <is>
          <t>Crewe|19</t>
        </is>
      </c>
      <c r="B3310" s="24" t="inlineStr">
        <is>
          <t>E3</t>
        </is>
      </c>
      <c r="C3310" s="24" t="inlineStr">
        <is>
          <t>League Two</t>
        </is>
      </c>
      <c r="D3310" s="24" t="inlineStr">
        <is>
          <t>Crewe</t>
        </is>
      </c>
      <c r="E3310" s="24" t="n">
        <v>19</v>
      </c>
      <c r="F3310" s="24" t="n">
        <v>5</v>
      </c>
      <c r="G3310" s="29" t="n">
        <v>46368.625</v>
      </c>
      <c r="H3310" s="24" t="inlineStr">
        <is>
          <t>Cheltenham</t>
        </is>
      </c>
      <c r="I3310" s="24" t="inlineStr">
        <is>
          <t>A</t>
        </is>
      </c>
      <c r="J3310" s="24" t="inlineStr">
        <is>
          <t>E3-Cheltenh-Crewe</t>
        </is>
      </c>
      <c r="K3310" s="24" t="n">
        <v>22</v>
      </c>
      <c r="L3310" s="11">
        <f>IF(INDEX(Matches!$X:$X,AA3310)=0,"",IF(I3310="H",INDEX(Matches!$H:$H,AA3310),INDEX(Matches!$I:$I,AA3310)))</f>
        <v/>
      </c>
      <c r="M3310" s="11">
        <f>IF(INDEX(Matches!$X:$X,AA3310)=0,"",IF(I3310="H",INDEX(Matches!$I:$I,AA3310),INDEX(Matches!$H:$H,AA3310)))</f>
        <v/>
      </c>
      <c r="N3310" s="11">
        <f>IF(L3310="","",IF(L3310&gt;M3310,"W",IF(L3310=M3310,"D","L")))</f>
        <v/>
      </c>
      <c r="O3310" s="11">
        <f>IF(L3310="","",IF(L3310&gt;M3310,3,IF(L3310=M3310,1,0)))</f>
        <v/>
      </c>
      <c r="P3310" s="31">
        <f>IF(I3310="H",INDEX(Matches!$L:$L,AA3310),INDEX(Matches!$N:$N,AA3310))</f>
        <v/>
      </c>
      <c r="Q3310" s="31">
        <f>INDEX(Matches!$M:$M,AA3310)</f>
        <v/>
      </c>
      <c r="R3310" s="31">
        <f>IF(I3310="H",INDEX(Matches!$N:$N,AA3310),INDEX(Matches!$L:$L,AA3310))</f>
        <v/>
      </c>
      <c r="S3310" s="33">
        <f>IF(I3310="H",INDEX(Matches!$O:$O,AA3310),INDEX(Matches!$P:$P,AA3310))</f>
        <v/>
      </c>
      <c r="T3310" s="33">
        <f>IF(INDEX(Matches!$J:$J,AA3310)="","",IF(I3310="H",INDEX(Matches!$J:$J,AA3310),INDEX(Matches!$K:$K,AA3310)))</f>
        <v/>
      </c>
      <c r="U3310" s="33">
        <f>IF(INDEX(Matches!$K:$K,AA3310)="","",IF(I3310="H",INDEX(Matches!$K:$K,AA3310),INDEX(Matches!$J:$J,AA3310)))</f>
        <v/>
      </c>
      <c r="V3310" s="30">
        <f>IF(T3310="","",T3310-U3310)</f>
        <v/>
      </c>
      <c r="W3310" s="33">
        <f>IF(I3310="H",INDEX(Matches!$T:$T,AA3310),INDEX(Matches!$U:$U,AA3310))</f>
        <v/>
      </c>
      <c r="X3310" s="11">
        <f>INDEX(Matches!$X:$X,AA3310)</f>
        <v/>
      </c>
      <c r="Y3310" s="30">
        <f>IF(O3310="","",O3310-S3310)</f>
        <v/>
      </c>
      <c r="Z3310" s="30">
        <f>IF(W3310="","",W3310-S3310)</f>
        <v/>
      </c>
      <c r="AA3310" s="24">
        <f>MATCH(J3310,Matches!$A:$A,0)</f>
        <v/>
      </c>
      <c r="AB3310" s="33" t="n"/>
      <c r="AC3310" s="33" t="n">
        <v>1.389456131447072</v>
      </c>
      <c r="AD3310" s="24" t="n"/>
      <c r="AE3310" s="24" t="n">
        <v>5</v>
      </c>
      <c r="AF3310" s="33" t="n"/>
      <c r="AG3310" s="33" t="n"/>
    </row>
    <row r="3311">
      <c r="A3311" s="24" t="inlineStr">
        <is>
          <t>Crewe|20</t>
        </is>
      </c>
      <c r="B3311" s="24" t="inlineStr">
        <is>
          <t>E3</t>
        </is>
      </c>
      <c r="C3311" s="24" t="inlineStr">
        <is>
          <t>League Two</t>
        </is>
      </c>
      <c r="D3311" s="24" t="inlineStr">
        <is>
          <t>Crewe</t>
        </is>
      </c>
      <c r="E3311" s="24" t="n">
        <v>20</v>
      </c>
      <c r="F3311" s="24" t="n">
        <v>5</v>
      </c>
      <c r="G3311" s="29" t="n">
        <v>46373.83333333334</v>
      </c>
      <c r="H3311" s="24" t="inlineStr">
        <is>
          <t>Salford</t>
        </is>
      </c>
      <c r="I3311" s="24" t="inlineStr">
        <is>
          <t>H</t>
        </is>
      </c>
      <c r="J3311" s="24" t="inlineStr">
        <is>
          <t>E3-Crewe-Salford</t>
        </is>
      </c>
      <c r="K3311" s="24" t="n">
        <v>1</v>
      </c>
      <c r="L3311" s="11">
        <f>IF(INDEX(Matches!$X:$X,AA3311)=0,"",IF(I3311="H",INDEX(Matches!$H:$H,AA3311),INDEX(Matches!$I:$I,AA3311)))</f>
        <v/>
      </c>
      <c r="M3311" s="11">
        <f>IF(INDEX(Matches!$X:$X,AA3311)=0,"",IF(I3311="H",INDEX(Matches!$I:$I,AA3311),INDEX(Matches!$H:$H,AA3311)))</f>
        <v/>
      </c>
      <c r="N3311" s="11">
        <f>IF(L3311="","",IF(L3311&gt;M3311,"W",IF(L3311=M3311,"D","L")))</f>
        <v/>
      </c>
      <c r="O3311" s="11">
        <f>IF(L3311="","",IF(L3311&gt;M3311,3,IF(L3311=M3311,1,0)))</f>
        <v/>
      </c>
      <c r="P3311" s="31">
        <f>IF(I3311="H",INDEX(Matches!$L:$L,AA3311),INDEX(Matches!$N:$N,AA3311))</f>
        <v/>
      </c>
      <c r="Q3311" s="31">
        <f>INDEX(Matches!$M:$M,AA3311)</f>
        <v/>
      </c>
      <c r="R3311" s="31">
        <f>IF(I3311="H",INDEX(Matches!$N:$N,AA3311),INDEX(Matches!$L:$L,AA3311))</f>
        <v/>
      </c>
      <c r="S3311" s="33">
        <f>IF(I3311="H",INDEX(Matches!$O:$O,AA3311),INDEX(Matches!$P:$P,AA3311))</f>
        <v/>
      </c>
      <c r="T3311" s="33">
        <f>IF(INDEX(Matches!$J:$J,AA3311)="","",IF(I3311="H",INDEX(Matches!$J:$J,AA3311),INDEX(Matches!$K:$K,AA3311)))</f>
        <v/>
      </c>
      <c r="U3311" s="33">
        <f>IF(INDEX(Matches!$K:$K,AA3311)="","",IF(I3311="H",INDEX(Matches!$K:$K,AA3311),INDEX(Matches!$J:$J,AA3311)))</f>
        <v/>
      </c>
      <c r="V3311" s="30">
        <f>IF(T3311="","",T3311-U3311)</f>
        <v/>
      </c>
      <c r="W3311" s="33">
        <f>IF(I3311="H",INDEX(Matches!$T:$T,AA3311),INDEX(Matches!$U:$U,AA3311))</f>
        <v/>
      </c>
      <c r="X3311" s="11">
        <f>INDEX(Matches!$X:$X,AA3311)</f>
        <v/>
      </c>
      <c r="Y3311" s="30">
        <f>IF(O3311="","",O3311-S3311)</f>
        <v/>
      </c>
      <c r="Z3311" s="30">
        <f>IF(W3311="","",W3311-S3311)</f>
        <v/>
      </c>
      <c r="AA3311" s="24">
        <f>MATCH(J3311,Matches!$A:$A,0)</f>
        <v/>
      </c>
      <c r="AB3311" s="33" t="n"/>
      <c r="AC3311" s="33" t="n">
        <v>1.23783010156352</v>
      </c>
      <c r="AD3311" s="24" t="n"/>
      <c r="AE3311" s="24" t="n">
        <v>5</v>
      </c>
      <c r="AF3311" s="33" t="n"/>
      <c r="AG3311" s="33" t="n"/>
    </row>
    <row r="3312">
      <c r="A3312" s="24" t="inlineStr">
        <is>
          <t>Crewe|21</t>
        </is>
      </c>
      <c r="B3312" s="24" t="inlineStr">
        <is>
          <t>E3</t>
        </is>
      </c>
      <c r="C3312" s="24" t="inlineStr">
        <is>
          <t>League Two</t>
        </is>
      </c>
      <c r="D3312" s="24" t="inlineStr">
        <is>
          <t>Crewe</t>
        </is>
      </c>
      <c r="E3312" s="24" t="n">
        <v>21</v>
      </c>
      <c r="F3312" s="24" t="n">
        <v>6</v>
      </c>
      <c r="G3312" s="29" t="n">
        <v>46382.625</v>
      </c>
      <c r="H3312" s="24" t="inlineStr">
        <is>
          <t>Fleetwood</t>
        </is>
      </c>
      <c r="I3312" s="24" t="inlineStr">
        <is>
          <t>A</t>
        </is>
      </c>
      <c r="J3312" s="24" t="inlineStr">
        <is>
          <t>E3-Fleetwoo-Crewe</t>
        </is>
      </c>
      <c r="K3312" s="24" t="n">
        <v>18</v>
      </c>
      <c r="L3312" s="11">
        <f>IF(INDEX(Matches!$X:$X,AA3312)=0,"",IF(I3312="H",INDEX(Matches!$H:$H,AA3312),INDEX(Matches!$I:$I,AA3312)))</f>
        <v/>
      </c>
      <c r="M3312" s="11">
        <f>IF(INDEX(Matches!$X:$X,AA3312)=0,"",IF(I3312="H",INDEX(Matches!$I:$I,AA3312),INDEX(Matches!$H:$H,AA3312)))</f>
        <v/>
      </c>
      <c r="N3312" s="11">
        <f>IF(L3312="","",IF(L3312&gt;M3312,"W",IF(L3312=M3312,"D","L")))</f>
        <v/>
      </c>
      <c r="O3312" s="11">
        <f>IF(L3312="","",IF(L3312&gt;M3312,3,IF(L3312=M3312,1,0)))</f>
        <v/>
      </c>
      <c r="P3312" s="31">
        <f>IF(I3312="H",INDEX(Matches!$L:$L,AA3312),INDEX(Matches!$N:$N,AA3312))</f>
        <v/>
      </c>
      <c r="Q3312" s="31">
        <f>INDEX(Matches!$M:$M,AA3312)</f>
        <v/>
      </c>
      <c r="R3312" s="31">
        <f>IF(I3312="H",INDEX(Matches!$N:$N,AA3312),INDEX(Matches!$L:$L,AA3312))</f>
        <v/>
      </c>
      <c r="S3312" s="33">
        <f>IF(I3312="H",INDEX(Matches!$O:$O,AA3312),INDEX(Matches!$P:$P,AA3312))</f>
        <v/>
      </c>
      <c r="T3312" s="33">
        <f>IF(INDEX(Matches!$J:$J,AA3312)="","",IF(I3312="H",INDEX(Matches!$J:$J,AA3312),INDEX(Matches!$K:$K,AA3312)))</f>
        <v/>
      </c>
      <c r="U3312" s="33">
        <f>IF(INDEX(Matches!$K:$K,AA3312)="","",IF(I3312="H",INDEX(Matches!$K:$K,AA3312),INDEX(Matches!$J:$J,AA3312)))</f>
        <v/>
      </c>
      <c r="V3312" s="30">
        <f>IF(T3312="","",T3312-U3312)</f>
        <v/>
      </c>
      <c r="W3312" s="33">
        <f>IF(I3312="H",INDEX(Matches!$T:$T,AA3312),INDEX(Matches!$U:$U,AA3312))</f>
        <v/>
      </c>
      <c r="X3312" s="11">
        <f>INDEX(Matches!$X:$X,AA3312)</f>
        <v/>
      </c>
      <c r="Y3312" s="30">
        <f>IF(O3312="","",O3312-S3312)</f>
        <v/>
      </c>
      <c r="Z3312" s="30">
        <f>IF(W3312="","",W3312-S3312)</f>
        <v/>
      </c>
      <c r="AA3312" s="24">
        <f>MATCH(J3312,Matches!$A:$A,0)</f>
        <v/>
      </c>
      <c r="AB3312" s="33" t="n"/>
      <c r="AC3312" s="33" t="n">
        <v>1.312445665923547</v>
      </c>
      <c r="AD3312" s="24" t="n"/>
      <c r="AE3312" s="24" t="n">
        <v>6</v>
      </c>
      <c r="AF3312" s="33" t="n"/>
      <c r="AG3312" s="33" t="n"/>
    </row>
    <row r="3313">
      <c r="A3313" s="24" t="inlineStr">
        <is>
          <t>Crewe|22</t>
        </is>
      </c>
      <c r="B3313" s="24" t="inlineStr">
        <is>
          <t>E3</t>
        </is>
      </c>
      <c r="C3313" s="24" t="inlineStr">
        <is>
          <t>League Two</t>
        </is>
      </c>
      <c r="D3313" s="24" t="inlineStr">
        <is>
          <t>Crewe</t>
        </is>
      </c>
      <c r="E3313" s="24" t="n">
        <v>22</v>
      </c>
      <c r="F3313" s="24" t="n">
        <v>6</v>
      </c>
      <c r="G3313" s="29" t="n">
        <v>46385.82291666666</v>
      </c>
      <c r="H3313" s="24" t="inlineStr">
        <is>
          <t>Tranmere</t>
        </is>
      </c>
      <c r="I3313" s="24" t="inlineStr">
        <is>
          <t>H</t>
        </is>
      </c>
      <c r="J3313" s="24" t="inlineStr">
        <is>
          <t>E3-Crewe-Tranmere</t>
        </is>
      </c>
      <c r="K3313" s="24" t="n">
        <v>19</v>
      </c>
      <c r="L3313" s="11">
        <f>IF(INDEX(Matches!$X:$X,AA3313)=0,"",IF(I3313="H",INDEX(Matches!$H:$H,AA3313),INDEX(Matches!$I:$I,AA3313)))</f>
        <v/>
      </c>
      <c r="M3313" s="11">
        <f>IF(INDEX(Matches!$X:$X,AA3313)=0,"",IF(I3313="H",INDEX(Matches!$I:$I,AA3313),INDEX(Matches!$H:$H,AA3313)))</f>
        <v/>
      </c>
      <c r="N3313" s="11">
        <f>IF(L3313="","",IF(L3313&gt;M3313,"W",IF(L3313=M3313,"D","L")))</f>
        <v/>
      </c>
      <c r="O3313" s="11">
        <f>IF(L3313="","",IF(L3313&gt;M3313,3,IF(L3313=M3313,1,0)))</f>
        <v/>
      </c>
      <c r="P3313" s="31">
        <f>IF(I3313="H",INDEX(Matches!$L:$L,AA3313),INDEX(Matches!$N:$N,AA3313))</f>
        <v/>
      </c>
      <c r="Q3313" s="31">
        <f>INDEX(Matches!$M:$M,AA3313)</f>
        <v/>
      </c>
      <c r="R3313" s="31">
        <f>IF(I3313="H",INDEX(Matches!$N:$N,AA3313),INDEX(Matches!$L:$L,AA3313))</f>
        <v/>
      </c>
      <c r="S3313" s="33">
        <f>IF(I3313="H",INDEX(Matches!$O:$O,AA3313),INDEX(Matches!$P:$P,AA3313))</f>
        <v/>
      </c>
      <c r="T3313" s="33">
        <f>IF(INDEX(Matches!$J:$J,AA3313)="","",IF(I3313="H",INDEX(Matches!$J:$J,AA3313),INDEX(Matches!$K:$K,AA3313)))</f>
        <v/>
      </c>
      <c r="U3313" s="33">
        <f>IF(INDEX(Matches!$K:$K,AA3313)="","",IF(I3313="H",INDEX(Matches!$K:$K,AA3313),INDEX(Matches!$J:$J,AA3313)))</f>
        <v/>
      </c>
      <c r="V3313" s="30">
        <f>IF(T3313="","",T3313-U3313)</f>
        <v/>
      </c>
      <c r="W3313" s="33">
        <f>IF(I3313="H",INDEX(Matches!$T:$T,AA3313),INDEX(Matches!$U:$U,AA3313))</f>
        <v/>
      </c>
      <c r="X3313" s="11">
        <f>INDEX(Matches!$X:$X,AA3313)</f>
        <v/>
      </c>
      <c r="Y3313" s="30">
        <f>IF(O3313="","",O3313-S3313)</f>
        <v/>
      </c>
      <c r="Z3313" s="30">
        <f>IF(W3313="","",W3313-S3313)</f>
        <v/>
      </c>
      <c r="AA3313" s="24">
        <f>MATCH(J3313,Matches!$A:$A,0)</f>
        <v/>
      </c>
      <c r="AB3313" s="33" t="n"/>
      <c r="AC3313" s="33" t="n">
        <v>1.63990652855003</v>
      </c>
      <c r="AD3313" s="24" t="n"/>
      <c r="AE3313" s="24" t="n">
        <v>6</v>
      </c>
      <c r="AF3313" s="33" t="n"/>
      <c r="AG3313" s="33" t="n"/>
    </row>
    <row r="3314">
      <c r="A3314" s="24" t="inlineStr">
        <is>
          <t>Crewe|23</t>
        </is>
      </c>
      <c r="B3314" s="24" t="inlineStr">
        <is>
          <t>E3</t>
        </is>
      </c>
      <c r="C3314" s="24" t="inlineStr">
        <is>
          <t>League Two</t>
        </is>
      </c>
      <c r="D3314" s="24" t="inlineStr">
        <is>
          <t>Crewe</t>
        </is>
      </c>
      <c r="E3314" s="24" t="n">
        <v>23</v>
      </c>
      <c r="F3314" s="24" t="n">
        <v>6</v>
      </c>
      <c r="G3314" s="29" t="n">
        <v>46388.625</v>
      </c>
      <c r="H3314" s="24" t="inlineStr">
        <is>
          <t>Oldham</t>
        </is>
      </c>
      <c r="I3314" s="24" t="inlineStr">
        <is>
          <t>H</t>
        </is>
      </c>
      <c r="J3314" s="24" t="inlineStr">
        <is>
          <t>E3-Crewe-Oldham</t>
        </is>
      </c>
      <c r="K3314" s="24" t="n">
        <v>8</v>
      </c>
      <c r="L3314" s="11">
        <f>IF(INDEX(Matches!$X:$X,AA3314)=0,"",IF(I3314="H",INDEX(Matches!$H:$H,AA3314),INDEX(Matches!$I:$I,AA3314)))</f>
        <v/>
      </c>
      <c r="M3314" s="11">
        <f>IF(INDEX(Matches!$X:$X,AA3314)=0,"",IF(I3314="H",INDEX(Matches!$I:$I,AA3314),INDEX(Matches!$H:$H,AA3314)))</f>
        <v/>
      </c>
      <c r="N3314" s="11">
        <f>IF(L3314="","",IF(L3314&gt;M3314,"W",IF(L3314=M3314,"D","L")))</f>
        <v/>
      </c>
      <c r="O3314" s="11">
        <f>IF(L3314="","",IF(L3314&gt;M3314,3,IF(L3314=M3314,1,0)))</f>
        <v/>
      </c>
      <c r="P3314" s="31">
        <f>IF(I3314="H",INDEX(Matches!$L:$L,AA3314),INDEX(Matches!$N:$N,AA3314))</f>
        <v/>
      </c>
      <c r="Q3314" s="31">
        <f>INDEX(Matches!$M:$M,AA3314)</f>
        <v/>
      </c>
      <c r="R3314" s="31">
        <f>IF(I3314="H",INDEX(Matches!$N:$N,AA3314),INDEX(Matches!$L:$L,AA3314))</f>
        <v/>
      </c>
      <c r="S3314" s="33">
        <f>IF(I3314="H",INDEX(Matches!$O:$O,AA3314),INDEX(Matches!$P:$P,AA3314))</f>
        <v/>
      </c>
      <c r="T3314" s="33">
        <f>IF(INDEX(Matches!$J:$J,AA3314)="","",IF(I3314="H",INDEX(Matches!$J:$J,AA3314),INDEX(Matches!$K:$K,AA3314)))</f>
        <v/>
      </c>
      <c r="U3314" s="33">
        <f>IF(INDEX(Matches!$K:$K,AA3314)="","",IF(I3314="H",INDEX(Matches!$K:$K,AA3314),INDEX(Matches!$J:$J,AA3314)))</f>
        <v/>
      </c>
      <c r="V3314" s="30">
        <f>IF(T3314="","",T3314-U3314)</f>
        <v/>
      </c>
      <c r="W3314" s="33">
        <f>IF(I3314="H",INDEX(Matches!$T:$T,AA3314),INDEX(Matches!$U:$U,AA3314))</f>
        <v/>
      </c>
      <c r="X3314" s="11">
        <f>INDEX(Matches!$X:$X,AA3314)</f>
        <v/>
      </c>
      <c r="Y3314" s="30">
        <f>IF(O3314="","",O3314-S3314)</f>
        <v/>
      </c>
      <c r="Z3314" s="30">
        <f>IF(W3314="","",W3314-S3314)</f>
        <v/>
      </c>
      <c r="AA3314" s="24">
        <f>MATCH(J3314,Matches!$A:$A,0)</f>
        <v/>
      </c>
      <c r="AB3314" s="33" t="n"/>
      <c r="AC3314" s="33" t="n">
        <v>1.453798071050506</v>
      </c>
      <c r="AD3314" s="24" t="n"/>
      <c r="AE3314" s="24" t="n">
        <v>6</v>
      </c>
      <c r="AF3314" s="33" t="n"/>
      <c r="AG3314" s="33" t="n"/>
    </row>
    <row r="3315">
      <c r="A3315" s="24" t="inlineStr">
        <is>
          <t>Crewe|24</t>
        </is>
      </c>
      <c r="B3315" s="24" t="inlineStr">
        <is>
          <t>E3</t>
        </is>
      </c>
      <c r="C3315" s="24" t="inlineStr">
        <is>
          <t>League Two</t>
        </is>
      </c>
      <c r="D3315" s="24" t="inlineStr">
        <is>
          <t>Crewe</t>
        </is>
      </c>
      <c r="E3315" s="24" t="n">
        <v>24</v>
      </c>
      <c r="F3315" s="24" t="n">
        <v>6</v>
      </c>
      <c r="G3315" s="29" t="n">
        <v>46396.625</v>
      </c>
      <c r="H3315" s="24" t="inlineStr">
        <is>
          <t>Salford</t>
        </is>
      </c>
      <c r="I3315" s="24" t="inlineStr">
        <is>
          <t>A</t>
        </is>
      </c>
      <c r="J3315" s="24" t="inlineStr">
        <is>
          <t>E3-Salford-Crewe</t>
        </is>
      </c>
      <c r="K3315" s="24" t="n">
        <v>1</v>
      </c>
      <c r="L3315" s="11">
        <f>IF(INDEX(Matches!$X:$X,AA3315)=0,"",IF(I3315="H",INDEX(Matches!$H:$H,AA3315),INDEX(Matches!$I:$I,AA3315)))</f>
        <v/>
      </c>
      <c r="M3315" s="11">
        <f>IF(INDEX(Matches!$X:$X,AA3315)=0,"",IF(I3315="H",INDEX(Matches!$I:$I,AA3315),INDEX(Matches!$H:$H,AA3315)))</f>
        <v/>
      </c>
      <c r="N3315" s="11">
        <f>IF(L3315="","",IF(L3315&gt;M3315,"W",IF(L3315=M3315,"D","L")))</f>
        <v/>
      </c>
      <c r="O3315" s="11">
        <f>IF(L3315="","",IF(L3315&gt;M3315,3,IF(L3315=M3315,1,0)))</f>
        <v/>
      </c>
      <c r="P3315" s="31">
        <f>IF(I3315="H",INDEX(Matches!$L:$L,AA3315),INDEX(Matches!$N:$N,AA3315))</f>
        <v/>
      </c>
      <c r="Q3315" s="31">
        <f>INDEX(Matches!$M:$M,AA3315)</f>
        <v/>
      </c>
      <c r="R3315" s="31">
        <f>IF(I3315="H",INDEX(Matches!$N:$N,AA3315),INDEX(Matches!$L:$L,AA3315))</f>
        <v/>
      </c>
      <c r="S3315" s="33">
        <f>IF(I3315="H",INDEX(Matches!$O:$O,AA3315),INDEX(Matches!$P:$P,AA3315))</f>
        <v/>
      </c>
      <c r="T3315" s="33">
        <f>IF(INDEX(Matches!$J:$J,AA3315)="","",IF(I3315="H",INDEX(Matches!$J:$J,AA3315),INDEX(Matches!$K:$K,AA3315)))</f>
        <v/>
      </c>
      <c r="U3315" s="33">
        <f>IF(INDEX(Matches!$K:$K,AA3315)="","",IF(I3315="H",INDEX(Matches!$K:$K,AA3315),INDEX(Matches!$J:$J,AA3315)))</f>
        <v/>
      </c>
      <c r="V3315" s="30">
        <f>IF(T3315="","",T3315-U3315)</f>
        <v/>
      </c>
      <c r="W3315" s="33">
        <f>IF(I3315="H",INDEX(Matches!$T:$T,AA3315),INDEX(Matches!$U:$U,AA3315))</f>
        <v/>
      </c>
      <c r="X3315" s="11">
        <f>INDEX(Matches!$X:$X,AA3315)</f>
        <v/>
      </c>
      <c r="Y3315" s="30">
        <f>IF(O3315="","",O3315-S3315)</f>
        <v/>
      </c>
      <c r="Z3315" s="30">
        <f>IF(W3315="","",W3315-S3315)</f>
        <v/>
      </c>
      <c r="AA3315" s="24">
        <f>MATCH(J3315,Matches!$A:$A,0)</f>
        <v/>
      </c>
      <c r="AB3315" s="33" t="n"/>
      <c r="AC3315" s="33" t="n">
        <v>0.949511910536003</v>
      </c>
      <c r="AD3315" s="24" t="n"/>
      <c r="AE3315" s="24" t="n">
        <v>6</v>
      </c>
      <c r="AF3315" s="33" t="n"/>
      <c r="AG3315" s="33" t="n"/>
    </row>
    <row r="3316">
      <c r="A3316" s="24" t="inlineStr">
        <is>
          <t>Crewe|25</t>
        </is>
      </c>
      <c r="B3316" s="24" t="inlineStr">
        <is>
          <t>E3</t>
        </is>
      </c>
      <c r="C3316" s="24" t="inlineStr">
        <is>
          <t>League Two</t>
        </is>
      </c>
      <c r="D3316" s="24" t="inlineStr">
        <is>
          <t>Crewe</t>
        </is>
      </c>
      <c r="E3316" s="24" t="n">
        <v>25</v>
      </c>
      <c r="F3316" s="24" t="n">
        <v>7</v>
      </c>
      <c r="G3316" s="29" t="n">
        <v>46403.625</v>
      </c>
      <c r="H3316" s="24" t="inlineStr">
        <is>
          <t>Rochdale</t>
        </is>
      </c>
      <c r="I3316" s="24" t="inlineStr">
        <is>
          <t>A</t>
        </is>
      </c>
      <c r="J3316" s="24" t="inlineStr">
        <is>
          <t>E3-Rochdale-Crewe</t>
        </is>
      </c>
      <c r="K3316" s="24" t="n">
        <v>16</v>
      </c>
      <c r="L3316" s="11">
        <f>IF(INDEX(Matches!$X:$X,AA3316)=0,"",IF(I3316="H",INDEX(Matches!$H:$H,AA3316),INDEX(Matches!$I:$I,AA3316)))</f>
        <v/>
      </c>
      <c r="M3316" s="11">
        <f>IF(INDEX(Matches!$X:$X,AA3316)=0,"",IF(I3316="H",INDEX(Matches!$I:$I,AA3316),INDEX(Matches!$H:$H,AA3316)))</f>
        <v/>
      </c>
      <c r="N3316" s="11">
        <f>IF(L3316="","",IF(L3316&gt;M3316,"W",IF(L3316=M3316,"D","L")))</f>
        <v/>
      </c>
      <c r="O3316" s="11">
        <f>IF(L3316="","",IF(L3316&gt;M3316,3,IF(L3316=M3316,1,0)))</f>
        <v/>
      </c>
      <c r="P3316" s="31">
        <f>IF(I3316="H",INDEX(Matches!$L:$L,AA3316),INDEX(Matches!$N:$N,AA3316))</f>
        <v/>
      </c>
      <c r="Q3316" s="31">
        <f>INDEX(Matches!$M:$M,AA3316)</f>
        <v/>
      </c>
      <c r="R3316" s="31">
        <f>IF(I3316="H",INDEX(Matches!$N:$N,AA3316),INDEX(Matches!$L:$L,AA3316))</f>
        <v/>
      </c>
      <c r="S3316" s="33">
        <f>IF(I3316="H",INDEX(Matches!$O:$O,AA3316),INDEX(Matches!$P:$P,AA3316))</f>
        <v/>
      </c>
      <c r="T3316" s="33">
        <f>IF(INDEX(Matches!$J:$J,AA3316)="","",IF(I3316="H",INDEX(Matches!$J:$J,AA3316),INDEX(Matches!$K:$K,AA3316)))</f>
        <v/>
      </c>
      <c r="U3316" s="33">
        <f>IF(INDEX(Matches!$K:$K,AA3316)="","",IF(I3316="H",INDEX(Matches!$K:$K,AA3316),INDEX(Matches!$J:$J,AA3316)))</f>
        <v/>
      </c>
      <c r="V3316" s="30">
        <f>IF(T3316="","",T3316-U3316)</f>
        <v/>
      </c>
      <c r="W3316" s="33">
        <f>IF(I3316="H",INDEX(Matches!$T:$T,AA3316),INDEX(Matches!$U:$U,AA3316))</f>
        <v/>
      </c>
      <c r="X3316" s="11">
        <f>INDEX(Matches!$X:$X,AA3316)</f>
        <v/>
      </c>
      <c r="Y3316" s="30">
        <f>IF(O3316="","",O3316-S3316)</f>
        <v/>
      </c>
      <c r="Z3316" s="30">
        <f>IF(W3316="","",W3316-S3316)</f>
        <v/>
      </c>
      <c r="AA3316" s="24">
        <f>MATCH(J3316,Matches!$A:$A,0)</f>
        <v/>
      </c>
      <c r="AB3316" s="33" t="n"/>
      <c r="AC3316" s="33" t="n">
        <v>1.309544886592623</v>
      </c>
      <c r="AD3316" s="24" t="n"/>
      <c r="AE3316" s="24" t="n">
        <v>7</v>
      </c>
      <c r="AF3316" s="33" t="n"/>
      <c r="AG3316" s="33" t="n"/>
    </row>
    <row r="3317">
      <c r="A3317" s="24" t="inlineStr">
        <is>
          <t>Crewe|26</t>
        </is>
      </c>
      <c r="B3317" s="24" t="inlineStr">
        <is>
          <t>E3</t>
        </is>
      </c>
      <c r="C3317" s="24" t="inlineStr">
        <is>
          <t>League Two</t>
        </is>
      </c>
      <c r="D3317" s="24" t="inlineStr">
        <is>
          <t>Crewe</t>
        </is>
      </c>
      <c r="E3317" s="24" t="n">
        <v>26</v>
      </c>
      <c r="F3317" s="24" t="n">
        <v>7</v>
      </c>
      <c r="G3317" s="29" t="n">
        <v>46406.82291666666</v>
      </c>
      <c r="H3317" s="24" t="inlineStr">
        <is>
          <t>Exeter</t>
        </is>
      </c>
      <c r="I3317" s="24" t="inlineStr">
        <is>
          <t>H</t>
        </is>
      </c>
      <c r="J3317" s="24" t="inlineStr">
        <is>
          <t>E3-Crewe-Exeter</t>
        </is>
      </c>
      <c r="K3317" s="24" t="n">
        <v>17</v>
      </c>
      <c r="L3317" s="11">
        <f>IF(INDEX(Matches!$X:$X,AA3317)=0,"",IF(I3317="H",INDEX(Matches!$H:$H,AA3317),INDEX(Matches!$I:$I,AA3317)))</f>
        <v/>
      </c>
      <c r="M3317" s="11">
        <f>IF(INDEX(Matches!$X:$X,AA3317)=0,"",IF(I3317="H",INDEX(Matches!$I:$I,AA3317),INDEX(Matches!$H:$H,AA3317)))</f>
        <v/>
      </c>
      <c r="N3317" s="11">
        <f>IF(L3317="","",IF(L3317&gt;M3317,"W",IF(L3317=M3317,"D","L")))</f>
        <v/>
      </c>
      <c r="O3317" s="11">
        <f>IF(L3317="","",IF(L3317&gt;M3317,3,IF(L3317=M3317,1,0)))</f>
        <v/>
      </c>
      <c r="P3317" s="31">
        <f>IF(I3317="H",INDEX(Matches!$L:$L,AA3317),INDEX(Matches!$N:$N,AA3317))</f>
        <v/>
      </c>
      <c r="Q3317" s="31">
        <f>INDEX(Matches!$M:$M,AA3317)</f>
        <v/>
      </c>
      <c r="R3317" s="31">
        <f>IF(I3317="H",INDEX(Matches!$N:$N,AA3317),INDEX(Matches!$L:$L,AA3317))</f>
        <v/>
      </c>
      <c r="S3317" s="33">
        <f>IF(I3317="H",INDEX(Matches!$O:$O,AA3317),INDEX(Matches!$P:$P,AA3317))</f>
        <v/>
      </c>
      <c r="T3317" s="33">
        <f>IF(INDEX(Matches!$J:$J,AA3317)="","",IF(I3317="H",INDEX(Matches!$J:$J,AA3317),INDEX(Matches!$K:$K,AA3317)))</f>
        <v/>
      </c>
      <c r="U3317" s="33">
        <f>IF(INDEX(Matches!$K:$K,AA3317)="","",IF(I3317="H",INDEX(Matches!$K:$K,AA3317),INDEX(Matches!$J:$J,AA3317)))</f>
        <v/>
      </c>
      <c r="V3317" s="30">
        <f>IF(T3317="","",T3317-U3317)</f>
        <v/>
      </c>
      <c r="W3317" s="33">
        <f>IF(I3317="H",INDEX(Matches!$T:$T,AA3317),INDEX(Matches!$U:$U,AA3317))</f>
        <v/>
      </c>
      <c r="X3317" s="11">
        <f>INDEX(Matches!$X:$X,AA3317)</f>
        <v/>
      </c>
      <c r="Y3317" s="30">
        <f>IF(O3317="","",O3317-S3317)</f>
        <v/>
      </c>
      <c r="Z3317" s="30">
        <f>IF(W3317="","",W3317-S3317)</f>
        <v/>
      </c>
      <c r="AA3317" s="24">
        <f>MATCH(J3317,Matches!$A:$A,0)</f>
        <v/>
      </c>
      <c r="AB3317" s="33" t="n"/>
      <c r="AC3317" s="33" t="n">
        <v>1.58459012204668</v>
      </c>
      <c r="AD3317" s="24" t="n"/>
      <c r="AE3317" s="24" t="n">
        <v>7</v>
      </c>
      <c r="AF3317" s="33" t="n"/>
      <c r="AG3317" s="33" t="n"/>
    </row>
    <row r="3318">
      <c r="A3318" s="24" t="inlineStr">
        <is>
          <t>Crewe|27</t>
        </is>
      </c>
      <c r="B3318" s="24" t="inlineStr">
        <is>
          <t>E3</t>
        </is>
      </c>
      <c r="C3318" s="24" t="inlineStr">
        <is>
          <t>League Two</t>
        </is>
      </c>
      <c r="D3318" s="24" t="inlineStr">
        <is>
          <t>Crewe</t>
        </is>
      </c>
      <c r="E3318" s="24" t="n">
        <v>27</v>
      </c>
      <c r="F3318" s="24" t="n">
        <v>7</v>
      </c>
      <c r="G3318" s="29" t="n">
        <v>46410.625</v>
      </c>
      <c r="H3318" s="24" t="inlineStr">
        <is>
          <t>Chesterfield</t>
        </is>
      </c>
      <c r="I3318" s="24" t="inlineStr">
        <is>
          <t>H</t>
        </is>
      </c>
      <c r="J3318" s="24" t="inlineStr">
        <is>
          <t>E3-Crewe-Chesterf</t>
        </is>
      </c>
      <c r="K3318" s="24" t="n">
        <v>6</v>
      </c>
      <c r="L3318" s="11">
        <f>IF(INDEX(Matches!$X:$X,AA3318)=0,"",IF(I3318="H",INDEX(Matches!$H:$H,AA3318),INDEX(Matches!$I:$I,AA3318)))</f>
        <v/>
      </c>
      <c r="M3318" s="11">
        <f>IF(INDEX(Matches!$X:$X,AA3318)=0,"",IF(I3318="H",INDEX(Matches!$I:$I,AA3318),INDEX(Matches!$H:$H,AA3318)))</f>
        <v/>
      </c>
      <c r="N3318" s="11">
        <f>IF(L3318="","",IF(L3318&gt;M3318,"W",IF(L3318=M3318,"D","L")))</f>
        <v/>
      </c>
      <c r="O3318" s="11">
        <f>IF(L3318="","",IF(L3318&gt;M3318,3,IF(L3318=M3318,1,0)))</f>
        <v/>
      </c>
      <c r="P3318" s="31">
        <f>IF(I3318="H",INDEX(Matches!$L:$L,AA3318),INDEX(Matches!$N:$N,AA3318))</f>
        <v/>
      </c>
      <c r="Q3318" s="31">
        <f>INDEX(Matches!$M:$M,AA3318)</f>
        <v/>
      </c>
      <c r="R3318" s="31">
        <f>IF(I3318="H",INDEX(Matches!$N:$N,AA3318),INDEX(Matches!$L:$L,AA3318))</f>
        <v/>
      </c>
      <c r="S3318" s="33">
        <f>IF(I3318="H",INDEX(Matches!$O:$O,AA3318),INDEX(Matches!$P:$P,AA3318))</f>
        <v/>
      </c>
      <c r="T3318" s="33">
        <f>IF(INDEX(Matches!$J:$J,AA3318)="","",IF(I3318="H",INDEX(Matches!$J:$J,AA3318),INDEX(Matches!$K:$K,AA3318)))</f>
        <v/>
      </c>
      <c r="U3318" s="33">
        <f>IF(INDEX(Matches!$K:$K,AA3318)="","",IF(I3318="H",INDEX(Matches!$K:$K,AA3318),INDEX(Matches!$J:$J,AA3318)))</f>
        <v/>
      </c>
      <c r="V3318" s="30">
        <f>IF(T3318="","",T3318-U3318)</f>
        <v/>
      </c>
      <c r="W3318" s="33">
        <f>IF(I3318="H",INDEX(Matches!$T:$T,AA3318),INDEX(Matches!$U:$U,AA3318))</f>
        <v/>
      </c>
      <c r="X3318" s="11">
        <f>INDEX(Matches!$X:$X,AA3318)</f>
        <v/>
      </c>
      <c r="Y3318" s="30">
        <f>IF(O3318="","",O3318-S3318)</f>
        <v/>
      </c>
      <c r="Z3318" s="30">
        <f>IF(W3318="","",W3318-S3318)</f>
        <v/>
      </c>
      <c r="AA3318" s="24">
        <f>MATCH(J3318,Matches!$A:$A,0)</f>
        <v/>
      </c>
      <c r="AB3318" s="33" t="n"/>
      <c r="AC3318" s="33" t="n">
        <v>1.349242716270734</v>
      </c>
      <c r="AD3318" s="24" t="n"/>
      <c r="AE3318" s="24" t="n">
        <v>7</v>
      </c>
      <c r="AF3318" s="33" t="n"/>
      <c r="AG3318" s="33" t="n"/>
    </row>
    <row r="3319">
      <c r="A3319" s="24" t="inlineStr">
        <is>
          <t>Crewe|28</t>
        </is>
      </c>
      <c r="B3319" s="24" t="inlineStr">
        <is>
          <t>E3</t>
        </is>
      </c>
      <c r="C3319" s="24" t="inlineStr">
        <is>
          <t>League Two</t>
        </is>
      </c>
      <c r="D3319" s="24" t="inlineStr">
        <is>
          <t>Crewe</t>
        </is>
      </c>
      <c r="E3319" s="24" t="n">
        <v>28</v>
      </c>
      <c r="F3319" s="24" t="n">
        <v>7</v>
      </c>
      <c r="G3319" s="29" t="n">
        <v>46417.625</v>
      </c>
      <c r="H3319" s="24" t="inlineStr">
        <is>
          <t>Barnet</t>
        </is>
      </c>
      <c r="I3319" s="24" t="inlineStr">
        <is>
          <t>A</t>
        </is>
      </c>
      <c r="J3319" s="24" t="inlineStr">
        <is>
          <t>E3-Barnet-Crewe</t>
        </is>
      </c>
      <c r="K3319" s="24" t="n">
        <v>3</v>
      </c>
      <c r="L3319" s="11">
        <f>IF(INDEX(Matches!$X:$X,AA3319)=0,"",IF(I3319="H",INDEX(Matches!$H:$H,AA3319),INDEX(Matches!$I:$I,AA3319)))</f>
        <v/>
      </c>
      <c r="M3319" s="11">
        <f>IF(INDEX(Matches!$X:$X,AA3319)=0,"",IF(I3319="H",INDEX(Matches!$I:$I,AA3319),INDEX(Matches!$H:$H,AA3319)))</f>
        <v/>
      </c>
      <c r="N3319" s="11">
        <f>IF(L3319="","",IF(L3319&gt;M3319,"W",IF(L3319=M3319,"D","L")))</f>
        <v/>
      </c>
      <c r="O3319" s="11">
        <f>IF(L3319="","",IF(L3319&gt;M3319,3,IF(L3319=M3319,1,0)))</f>
        <v/>
      </c>
      <c r="P3319" s="31">
        <f>IF(I3319="H",INDEX(Matches!$L:$L,AA3319),INDEX(Matches!$N:$N,AA3319))</f>
        <v/>
      </c>
      <c r="Q3319" s="31">
        <f>INDEX(Matches!$M:$M,AA3319)</f>
        <v/>
      </c>
      <c r="R3319" s="31">
        <f>IF(I3319="H",INDEX(Matches!$N:$N,AA3319),INDEX(Matches!$L:$L,AA3319))</f>
        <v/>
      </c>
      <c r="S3319" s="33">
        <f>IF(I3319="H",INDEX(Matches!$O:$O,AA3319),INDEX(Matches!$P:$P,AA3319))</f>
        <v/>
      </c>
      <c r="T3319" s="33">
        <f>IF(INDEX(Matches!$J:$J,AA3319)="","",IF(I3319="H",INDEX(Matches!$J:$J,AA3319),INDEX(Matches!$K:$K,AA3319)))</f>
        <v/>
      </c>
      <c r="U3319" s="33">
        <f>IF(INDEX(Matches!$K:$K,AA3319)="","",IF(I3319="H",INDEX(Matches!$K:$K,AA3319),INDEX(Matches!$J:$J,AA3319)))</f>
        <v/>
      </c>
      <c r="V3319" s="30">
        <f>IF(T3319="","",T3319-U3319)</f>
        <v/>
      </c>
      <c r="W3319" s="33">
        <f>IF(I3319="H",INDEX(Matches!$T:$T,AA3319),INDEX(Matches!$U:$U,AA3319))</f>
        <v/>
      </c>
      <c r="X3319" s="11">
        <f>INDEX(Matches!$X:$X,AA3319)</f>
        <v/>
      </c>
      <c r="Y3319" s="30">
        <f>IF(O3319="","",O3319-S3319)</f>
        <v/>
      </c>
      <c r="Z3319" s="30">
        <f>IF(W3319="","",W3319-S3319)</f>
        <v/>
      </c>
      <c r="AA3319" s="24">
        <f>MATCH(J3319,Matches!$A:$A,0)</f>
        <v/>
      </c>
      <c r="AB3319" s="33" t="n"/>
      <c r="AC3319" s="33" t="n">
        <v>1.053021352664185</v>
      </c>
      <c r="AD3319" s="24" t="n"/>
      <c r="AE3319" s="24" t="n">
        <v>7</v>
      </c>
      <c r="AF3319" s="33" t="n"/>
      <c r="AG3319" s="33" t="n"/>
    </row>
    <row r="3320">
      <c r="A3320" s="24" t="inlineStr">
        <is>
          <t>Crewe|29</t>
        </is>
      </c>
      <c r="B3320" s="24" t="inlineStr">
        <is>
          <t>E3</t>
        </is>
      </c>
      <c r="C3320" s="24" t="inlineStr">
        <is>
          <t>League Two</t>
        </is>
      </c>
      <c r="D3320" s="24" t="inlineStr">
        <is>
          <t>Crewe</t>
        </is>
      </c>
      <c r="E3320" s="24" t="n">
        <v>29</v>
      </c>
      <c r="F3320" s="24" t="n">
        <v>8</v>
      </c>
      <c r="G3320" s="29" t="n">
        <v>46424.625</v>
      </c>
      <c r="H3320" s="24" t="inlineStr">
        <is>
          <t>Port Vale</t>
        </is>
      </c>
      <c r="I3320" s="24" t="inlineStr">
        <is>
          <t>H</t>
        </is>
      </c>
      <c r="J3320" s="24" t="inlineStr">
        <is>
          <t>E3-Crewe-PortVale</t>
        </is>
      </c>
      <c r="K3320" s="24" t="n">
        <v>5</v>
      </c>
      <c r="L3320" s="11">
        <f>IF(INDEX(Matches!$X:$X,AA3320)=0,"",IF(I3320="H",INDEX(Matches!$H:$H,AA3320),INDEX(Matches!$I:$I,AA3320)))</f>
        <v/>
      </c>
      <c r="M3320" s="11">
        <f>IF(INDEX(Matches!$X:$X,AA3320)=0,"",IF(I3320="H",INDEX(Matches!$I:$I,AA3320),INDEX(Matches!$H:$H,AA3320)))</f>
        <v/>
      </c>
      <c r="N3320" s="11">
        <f>IF(L3320="","",IF(L3320&gt;M3320,"W",IF(L3320=M3320,"D","L")))</f>
        <v/>
      </c>
      <c r="O3320" s="11">
        <f>IF(L3320="","",IF(L3320&gt;M3320,3,IF(L3320=M3320,1,0)))</f>
        <v/>
      </c>
      <c r="P3320" s="31">
        <f>IF(I3320="H",INDEX(Matches!$L:$L,AA3320),INDEX(Matches!$N:$N,AA3320))</f>
        <v/>
      </c>
      <c r="Q3320" s="31">
        <f>INDEX(Matches!$M:$M,AA3320)</f>
        <v/>
      </c>
      <c r="R3320" s="31">
        <f>IF(I3320="H",INDEX(Matches!$N:$N,AA3320),INDEX(Matches!$L:$L,AA3320))</f>
        <v/>
      </c>
      <c r="S3320" s="33">
        <f>IF(I3320="H",INDEX(Matches!$O:$O,AA3320),INDEX(Matches!$P:$P,AA3320))</f>
        <v/>
      </c>
      <c r="T3320" s="33">
        <f>IF(INDEX(Matches!$J:$J,AA3320)="","",IF(I3320="H",INDEX(Matches!$J:$J,AA3320),INDEX(Matches!$K:$K,AA3320)))</f>
        <v/>
      </c>
      <c r="U3320" s="33">
        <f>IF(INDEX(Matches!$K:$K,AA3320)="","",IF(I3320="H",INDEX(Matches!$K:$K,AA3320),INDEX(Matches!$J:$J,AA3320)))</f>
        <v/>
      </c>
      <c r="V3320" s="30">
        <f>IF(T3320="","",T3320-U3320)</f>
        <v/>
      </c>
      <c r="W3320" s="33">
        <f>IF(I3320="H",INDEX(Matches!$T:$T,AA3320),INDEX(Matches!$U:$U,AA3320))</f>
        <v/>
      </c>
      <c r="X3320" s="11">
        <f>INDEX(Matches!$X:$X,AA3320)</f>
        <v/>
      </c>
      <c r="Y3320" s="30">
        <f>IF(O3320="","",O3320-S3320)</f>
        <v/>
      </c>
      <c r="Z3320" s="30">
        <f>IF(W3320="","",W3320-S3320)</f>
        <v/>
      </c>
      <c r="AA3320" s="24">
        <f>MATCH(J3320,Matches!$A:$A,0)</f>
        <v/>
      </c>
      <c r="AB3320" s="33" t="n"/>
      <c r="AC3320" s="33" t="n">
        <v>1.384266064361224</v>
      </c>
      <c r="AD3320" s="24" t="n"/>
      <c r="AE3320" s="24" t="n">
        <v>8</v>
      </c>
      <c r="AF3320" s="33" t="n"/>
      <c r="AG3320" s="33" t="n"/>
    </row>
    <row r="3321">
      <c r="A3321" s="24" t="inlineStr">
        <is>
          <t>Crewe|30</t>
        </is>
      </c>
      <c r="B3321" s="24" t="inlineStr">
        <is>
          <t>E3</t>
        </is>
      </c>
      <c r="C3321" s="24" t="inlineStr">
        <is>
          <t>League Two</t>
        </is>
      </c>
      <c r="D3321" s="24" t="inlineStr">
        <is>
          <t>Crewe</t>
        </is>
      </c>
      <c r="E3321" s="24" t="n">
        <v>30</v>
      </c>
      <c r="F3321" s="24" t="n">
        <v>8</v>
      </c>
      <c r="G3321" s="29" t="n">
        <v>46427.82291666666</v>
      </c>
      <c r="H3321" s="24" t="inlineStr">
        <is>
          <t>Walsall</t>
        </is>
      </c>
      <c r="I3321" s="24" t="inlineStr">
        <is>
          <t>A</t>
        </is>
      </c>
      <c r="J3321" s="24" t="inlineStr">
        <is>
          <t>E3-Walsall-Crewe</t>
        </is>
      </c>
      <c r="K3321" s="24" t="n">
        <v>11</v>
      </c>
      <c r="L3321" s="11">
        <f>IF(INDEX(Matches!$X:$X,AA3321)=0,"",IF(I3321="H",INDEX(Matches!$H:$H,AA3321),INDEX(Matches!$I:$I,AA3321)))</f>
        <v/>
      </c>
      <c r="M3321" s="11">
        <f>IF(INDEX(Matches!$X:$X,AA3321)=0,"",IF(I3321="H",INDEX(Matches!$I:$I,AA3321),INDEX(Matches!$H:$H,AA3321)))</f>
        <v/>
      </c>
      <c r="N3321" s="11">
        <f>IF(L3321="","",IF(L3321&gt;M3321,"W",IF(L3321=M3321,"D","L")))</f>
        <v/>
      </c>
      <c r="O3321" s="11">
        <f>IF(L3321="","",IF(L3321&gt;M3321,3,IF(L3321=M3321,1,0)))</f>
        <v/>
      </c>
      <c r="P3321" s="31">
        <f>IF(I3321="H",INDEX(Matches!$L:$L,AA3321),INDEX(Matches!$N:$N,AA3321))</f>
        <v/>
      </c>
      <c r="Q3321" s="31">
        <f>INDEX(Matches!$M:$M,AA3321)</f>
        <v/>
      </c>
      <c r="R3321" s="31">
        <f>IF(I3321="H",INDEX(Matches!$N:$N,AA3321),INDEX(Matches!$L:$L,AA3321))</f>
        <v/>
      </c>
      <c r="S3321" s="33">
        <f>IF(I3321="H",INDEX(Matches!$O:$O,AA3321),INDEX(Matches!$P:$P,AA3321))</f>
        <v/>
      </c>
      <c r="T3321" s="33">
        <f>IF(INDEX(Matches!$J:$J,AA3321)="","",IF(I3321="H",INDEX(Matches!$J:$J,AA3321),INDEX(Matches!$K:$K,AA3321)))</f>
        <v/>
      </c>
      <c r="U3321" s="33">
        <f>IF(INDEX(Matches!$K:$K,AA3321)="","",IF(I3321="H",INDEX(Matches!$K:$K,AA3321),INDEX(Matches!$J:$J,AA3321)))</f>
        <v/>
      </c>
      <c r="V3321" s="30">
        <f>IF(T3321="","",T3321-U3321)</f>
        <v/>
      </c>
      <c r="W3321" s="33">
        <f>IF(I3321="H",INDEX(Matches!$T:$T,AA3321),INDEX(Matches!$U:$U,AA3321))</f>
        <v/>
      </c>
      <c r="X3321" s="11">
        <f>INDEX(Matches!$X:$X,AA3321)</f>
        <v/>
      </c>
      <c r="Y3321" s="30">
        <f>IF(O3321="","",O3321-S3321)</f>
        <v/>
      </c>
      <c r="Z3321" s="30">
        <f>IF(W3321="","",W3321-S3321)</f>
        <v/>
      </c>
      <c r="AA3321" s="24">
        <f>MATCH(J3321,Matches!$A:$A,0)</f>
        <v/>
      </c>
      <c r="AB3321" s="33" t="n"/>
      <c r="AC3321" s="33" t="n">
        <v>1.171333413688375</v>
      </c>
      <c r="AD3321" s="24" t="n"/>
      <c r="AE3321" s="24" t="n">
        <v>8</v>
      </c>
      <c r="AF3321" s="33" t="n"/>
      <c r="AG3321" s="33" t="n"/>
    </row>
    <row r="3322">
      <c r="A3322" s="24" t="inlineStr">
        <is>
          <t>Crewe|31</t>
        </is>
      </c>
      <c r="B3322" s="24" t="inlineStr">
        <is>
          <t>E3</t>
        </is>
      </c>
      <c r="C3322" s="24" t="inlineStr">
        <is>
          <t>League Two</t>
        </is>
      </c>
      <c r="D3322" s="24" t="inlineStr">
        <is>
          <t>Crewe</t>
        </is>
      </c>
      <c r="E3322" s="24" t="n">
        <v>31</v>
      </c>
      <c r="F3322" s="24" t="n">
        <v>8</v>
      </c>
      <c r="G3322" s="29" t="n">
        <v>46431.625</v>
      </c>
      <c r="H3322" s="24" t="inlineStr">
        <is>
          <t>York</t>
        </is>
      </c>
      <c r="I3322" s="24" t="inlineStr">
        <is>
          <t>A</t>
        </is>
      </c>
      <c r="J3322" s="24" t="inlineStr">
        <is>
          <t>E3-York-Crewe</t>
        </is>
      </c>
      <c r="K3322" s="24" t="n">
        <v>7</v>
      </c>
      <c r="L3322" s="11">
        <f>IF(INDEX(Matches!$X:$X,AA3322)=0,"",IF(I3322="H",INDEX(Matches!$H:$H,AA3322),INDEX(Matches!$I:$I,AA3322)))</f>
        <v/>
      </c>
      <c r="M3322" s="11">
        <f>IF(INDEX(Matches!$X:$X,AA3322)=0,"",IF(I3322="H",INDEX(Matches!$I:$I,AA3322),INDEX(Matches!$H:$H,AA3322)))</f>
        <v/>
      </c>
      <c r="N3322" s="11">
        <f>IF(L3322="","",IF(L3322&gt;M3322,"W",IF(L3322=M3322,"D","L")))</f>
        <v/>
      </c>
      <c r="O3322" s="11">
        <f>IF(L3322="","",IF(L3322&gt;M3322,3,IF(L3322=M3322,1,0)))</f>
        <v/>
      </c>
      <c r="P3322" s="31">
        <f>IF(I3322="H",INDEX(Matches!$L:$L,AA3322),INDEX(Matches!$N:$N,AA3322))</f>
        <v/>
      </c>
      <c r="Q3322" s="31">
        <f>INDEX(Matches!$M:$M,AA3322)</f>
        <v/>
      </c>
      <c r="R3322" s="31">
        <f>IF(I3322="H",INDEX(Matches!$N:$N,AA3322),INDEX(Matches!$L:$L,AA3322))</f>
        <v/>
      </c>
      <c r="S3322" s="33">
        <f>IF(I3322="H",INDEX(Matches!$O:$O,AA3322),INDEX(Matches!$P:$P,AA3322))</f>
        <v/>
      </c>
      <c r="T3322" s="33">
        <f>IF(INDEX(Matches!$J:$J,AA3322)="","",IF(I3322="H",INDEX(Matches!$J:$J,AA3322),INDEX(Matches!$K:$K,AA3322)))</f>
        <v/>
      </c>
      <c r="U3322" s="33">
        <f>IF(INDEX(Matches!$K:$K,AA3322)="","",IF(I3322="H",INDEX(Matches!$K:$K,AA3322),INDEX(Matches!$J:$J,AA3322)))</f>
        <v/>
      </c>
      <c r="V3322" s="30">
        <f>IF(T3322="","",T3322-U3322)</f>
        <v/>
      </c>
      <c r="W3322" s="33">
        <f>IF(I3322="H",INDEX(Matches!$T:$T,AA3322),INDEX(Matches!$U:$U,AA3322))</f>
        <v/>
      </c>
      <c r="X3322" s="11">
        <f>INDEX(Matches!$X:$X,AA3322)</f>
        <v/>
      </c>
      <c r="Y3322" s="30">
        <f>IF(O3322="","",O3322-S3322)</f>
        <v/>
      </c>
      <c r="Z3322" s="30">
        <f>IF(W3322="","",W3322-S3322)</f>
        <v/>
      </c>
      <c r="AA3322" s="24">
        <f>MATCH(J3322,Matches!$A:$A,0)</f>
        <v/>
      </c>
      <c r="AB3322" s="33" t="n"/>
      <c r="AC3322" s="33" t="n">
        <v>1.08092604131375</v>
      </c>
      <c r="AD3322" s="24" t="n"/>
      <c r="AE3322" s="24" t="n">
        <v>8</v>
      </c>
      <c r="AF3322" s="33" t="n"/>
      <c r="AG3322" s="33" t="n"/>
    </row>
    <row r="3323">
      <c r="A3323" s="24" t="inlineStr">
        <is>
          <t>Crewe|32</t>
        </is>
      </c>
      <c r="B3323" s="24" t="inlineStr">
        <is>
          <t>E3</t>
        </is>
      </c>
      <c r="C3323" s="24" t="inlineStr">
        <is>
          <t>League Two</t>
        </is>
      </c>
      <c r="D3323" s="24" t="inlineStr">
        <is>
          <t>Crewe</t>
        </is>
      </c>
      <c r="E3323" s="24" t="n">
        <v>32</v>
      </c>
      <c r="F3323" s="24" t="n">
        <v>8</v>
      </c>
      <c r="G3323" s="29" t="n">
        <v>46438.625</v>
      </c>
      <c r="H3323" s="24" t="inlineStr">
        <is>
          <t>Colchester</t>
        </is>
      </c>
      <c r="I3323" s="24" t="inlineStr">
        <is>
          <t>H</t>
        </is>
      </c>
      <c r="J3323" s="24" t="inlineStr">
        <is>
          <t>E3-Crewe-Colchest</t>
        </is>
      </c>
      <c r="K3323" s="24" t="n">
        <v>13</v>
      </c>
      <c r="L3323" s="11">
        <f>IF(INDEX(Matches!$X:$X,AA3323)=0,"",IF(I3323="H",INDEX(Matches!$H:$H,AA3323),INDEX(Matches!$I:$I,AA3323)))</f>
        <v/>
      </c>
      <c r="M3323" s="11">
        <f>IF(INDEX(Matches!$X:$X,AA3323)=0,"",IF(I3323="H",INDEX(Matches!$I:$I,AA3323),INDEX(Matches!$H:$H,AA3323)))</f>
        <v/>
      </c>
      <c r="N3323" s="11">
        <f>IF(L3323="","",IF(L3323&gt;M3323,"W",IF(L3323=M3323,"D","L")))</f>
        <v/>
      </c>
      <c r="O3323" s="11">
        <f>IF(L3323="","",IF(L3323&gt;M3323,3,IF(L3323=M3323,1,0)))</f>
        <v/>
      </c>
      <c r="P3323" s="31">
        <f>IF(I3323="H",INDEX(Matches!$L:$L,AA3323),INDEX(Matches!$N:$N,AA3323))</f>
        <v/>
      </c>
      <c r="Q3323" s="31">
        <f>INDEX(Matches!$M:$M,AA3323)</f>
        <v/>
      </c>
      <c r="R3323" s="31">
        <f>IF(I3323="H",INDEX(Matches!$N:$N,AA3323),INDEX(Matches!$L:$L,AA3323))</f>
        <v/>
      </c>
      <c r="S3323" s="33">
        <f>IF(I3323="H",INDEX(Matches!$O:$O,AA3323),INDEX(Matches!$P:$P,AA3323))</f>
        <v/>
      </c>
      <c r="T3323" s="33">
        <f>IF(INDEX(Matches!$J:$J,AA3323)="","",IF(I3323="H",INDEX(Matches!$J:$J,AA3323),INDEX(Matches!$K:$K,AA3323)))</f>
        <v/>
      </c>
      <c r="U3323" s="33">
        <f>IF(INDEX(Matches!$K:$K,AA3323)="","",IF(I3323="H",INDEX(Matches!$K:$K,AA3323),INDEX(Matches!$J:$J,AA3323)))</f>
        <v/>
      </c>
      <c r="V3323" s="30">
        <f>IF(T3323="","",T3323-U3323)</f>
        <v/>
      </c>
      <c r="W3323" s="33">
        <f>IF(I3323="H",INDEX(Matches!$T:$T,AA3323),INDEX(Matches!$U:$U,AA3323))</f>
        <v/>
      </c>
      <c r="X3323" s="11">
        <f>INDEX(Matches!$X:$X,AA3323)</f>
        <v/>
      </c>
      <c r="Y3323" s="30">
        <f>IF(O3323="","",O3323-S3323)</f>
        <v/>
      </c>
      <c r="Z3323" s="30">
        <f>IF(W3323="","",W3323-S3323)</f>
        <v/>
      </c>
      <c r="AA3323" s="24">
        <f>MATCH(J3323,Matches!$A:$A,0)</f>
        <v/>
      </c>
      <c r="AB3323" s="33" t="n"/>
      <c r="AC3323" s="33" t="n">
        <v>1.528366158123728</v>
      </c>
      <c r="AD3323" s="24" t="n"/>
      <c r="AE3323" s="24" t="n">
        <v>8</v>
      </c>
      <c r="AF3323" s="33" t="n"/>
      <c r="AG3323" s="33" t="n"/>
    </row>
    <row r="3324">
      <c r="A3324" s="24" t="inlineStr">
        <is>
          <t>Crewe|33</t>
        </is>
      </c>
      <c r="B3324" s="24" t="inlineStr">
        <is>
          <t>E3</t>
        </is>
      </c>
      <c r="C3324" s="24" t="inlineStr">
        <is>
          <t>League Two</t>
        </is>
      </c>
      <c r="D3324" s="24" t="inlineStr">
        <is>
          <t>Crewe</t>
        </is>
      </c>
      <c r="E3324" s="24" t="n">
        <v>33</v>
      </c>
      <c r="F3324" s="24" t="n">
        <v>9</v>
      </c>
      <c r="G3324" s="29" t="n">
        <v>46445.625</v>
      </c>
      <c r="H3324" s="24" t="inlineStr">
        <is>
          <t>Newport</t>
        </is>
      </c>
      <c r="I3324" s="24" t="inlineStr">
        <is>
          <t>A</t>
        </is>
      </c>
      <c r="J3324" s="24" t="inlineStr">
        <is>
          <t>E3-Newport-Crewe</t>
        </is>
      </c>
      <c r="K3324" s="24" t="n">
        <v>24</v>
      </c>
      <c r="L3324" s="11">
        <f>IF(INDEX(Matches!$X:$X,AA3324)=0,"",IF(I3324="H",INDEX(Matches!$H:$H,AA3324),INDEX(Matches!$I:$I,AA3324)))</f>
        <v/>
      </c>
      <c r="M3324" s="11">
        <f>IF(INDEX(Matches!$X:$X,AA3324)=0,"",IF(I3324="H",INDEX(Matches!$I:$I,AA3324),INDEX(Matches!$H:$H,AA3324)))</f>
        <v/>
      </c>
      <c r="N3324" s="11">
        <f>IF(L3324="","",IF(L3324&gt;M3324,"W",IF(L3324=M3324,"D","L")))</f>
        <v/>
      </c>
      <c r="O3324" s="11">
        <f>IF(L3324="","",IF(L3324&gt;M3324,3,IF(L3324=M3324,1,0)))</f>
        <v/>
      </c>
      <c r="P3324" s="31">
        <f>IF(I3324="H",INDEX(Matches!$L:$L,AA3324),INDEX(Matches!$N:$N,AA3324))</f>
        <v/>
      </c>
      <c r="Q3324" s="31">
        <f>INDEX(Matches!$M:$M,AA3324)</f>
        <v/>
      </c>
      <c r="R3324" s="31">
        <f>IF(I3324="H",INDEX(Matches!$N:$N,AA3324),INDEX(Matches!$L:$L,AA3324))</f>
        <v/>
      </c>
      <c r="S3324" s="33">
        <f>IF(I3324="H",INDEX(Matches!$O:$O,AA3324),INDEX(Matches!$P:$P,AA3324))</f>
        <v/>
      </c>
      <c r="T3324" s="33">
        <f>IF(INDEX(Matches!$J:$J,AA3324)="","",IF(I3324="H",INDEX(Matches!$J:$J,AA3324),INDEX(Matches!$K:$K,AA3324)))</f>
        <v/>
      </c>
      <c r="U3324" s="33">
        <f>IF(INDEX(Matches!$K:$K,AA3324)="","",IF(I3324="H",INDEX(Matches!$K:$K,AA3324),INDEX(Matches!$J:$J,AA3324)))</f>
        <v/>
      </c>
      <c r="V3324" s="30">
        <f>IF(T3324="","",T3324-U3324)</f>
        <v/>
      </c>
      <c r="W3324" s="33">
        <f>IF(I3324="H",INDEX(Matches!$T:$T,AA3324),INDEX(Matches!$U:$U,AA3324))</f>
        <v/>
      </c>
      <c r="X3324" s="11">
        <f>INDEX(Matches!$X:$X,AA3324)</f>
        <v/>
      </c>
      <c r="Y3324" s="30">
        <f>IF(O3324="","",O3324-S3324)</f>
        <v/>
      </c>
      <c r="Z3324" s="30">
        <f>IF(W3324="","",W3324-S3324)</f>
        <v/>
      </c>
      <c r="AA3324" s="24">
        <f>MATCH(J3324,Matches!$A:$A,0)</f>
        <v/>
      </c>
      <c r="AB3324" s="33" t="n"/>
      <c r="AC3324" s="33" t="n">
        <v>1.438620221693708</v>
      </c>
      <c r="AD3324" s="24" t="n"/>
      <c r="AE3324" s="24" t="n">
        <v>9</v>
      </c>
      <c r="AF3324" s="33" t="n"/>
      <c r="AG3324" s="33" t="n"/>
    </row>
    <row r="3325">
      <c r="A3325" s="24" t="inlineStr">
        <is>
          <t>Crewe|34</t>
        </is>
      </c>
      <c r="B3325" s="24" t="inlineStr">
        <is>
          <t>E3</t>
        </is>
      </c>
      <c r="C3325" s="24" t="inlineStr">
        <is>
          <t>League Two</t>
        </is>
      </c>
      <c r="D3325" s="24" t="inlineStr">
        <is>
          <t>Crewe</t>
        </is>
      </c>
      <c r="E3325" s="24" t="n">
        <v>34</v>
      </c>
      <c r="F3325" s="24" t="n">
        <v>9</v>
      </c>
      <c r="G3325" s="29" t="n">
        <v>46452.625</v>
      </c>
      <c r="H3325" s="24" t="inlineStr">
        <is>
          <t>Crawley</t>
        </is>
      </c>
      <c r="I3325" s="24" t="inlineStr">
        <is>
          <t>H</t>
        </is>
      </c>
      <c r="J3325" s="24" t="inlineStr">
        <is>
          <t>E3-Crewe-Crawley</t>
        </is>
      </c>
      <c r="K3325" s="24" t="n">
        <v>21</v>
      </c>
      <c r="L3325" s="11">
        <f>IF(INDEX(Matches!$X:$X,AA3325)=0,"",IF(I3325="H",INDEX(Matches!$H:$H,AA3325),INDEX(Matches!$I:$I,AA3325)))</f>
        <v/>
      </c>
      <c r="M3325" s="11">
        <f>IF(INDEX(Matches!$X:$X,AA3325)=0,"",IF(I3325="H",INDEX(Matches!$I:$I,AA3325),INDEX(Matches!$H:$H,AA3325)))</f>
        <v/>
      </c>
      <c r="N3325" s="11">
        <f>IF(L3325="","",IF(L3325&gt;M3325,"W",IF(L3325=M3325,"D","L")))</f>
        <v/>
      </c>
      <c r="O3325" s="11">
        <f>IF(L3325="","",IF(L3325&gt;M3325,3,IF(L3325=M3325,1,0)))</f>
        <v/>
      </c>
      <c r="P3325" s="31">
        <f>IF(I3325="H",INDEX(Matches!$L:$L,AA3325),INDEX(Matches!$N:$N,AA3325))</f>
        <v/>
      </c>
      <c r="Q3325" s="31">
        <f>INDEX(Matches!$M:$M,AA3325)</f>
        <v/>
      </c>
      <c r="R3325" s="31">
        <f>IF(I3325="H",INDEX(Matches!$N:$N,AA3325),INDEX(Matches!$L:$L,AA3325))</f>
        <v/>
      </c>
      <c r="S3325" s="33">
        <f>IF(I3325="H",INDEX(Matches!$O:$O,AA3325),INDEX(Matches!$P:$P,AA3325))</f>
        <v/>
      </c>
      <c r="T3325" s="33">
        <f>IF(INDEX(Matches!$J:$J,AA3325)="","",IF(I3325="H",INDEX(Matches!$J:$J,AA3325),INDEX(Matches!$K:$K,AA3325)))</f>
        <v/>
      </c>
      <c r="U3325" s="33">
        <f>IF(INDEX(Matches!$K:$K,AA3325)="","",IF(I3325="H",INDEX(Matches!$K:$K,AA3325),INDEX(Matches!$J:$J,AA3325)))</f>
        <v/>
      </c>
      <c r="V3325" s="30">
        <f>IF(T3325="","",T3325-U3325)</f>
        <v/>
      </c>
      <c r="W3325" s="33">
        <f>IF(I3325="H",INDEX(Matches!$T:$T,AA3325),INDEX(Matches!$U:$U,AA3325))</f>
        <v/>
      </c>
      <c r="X3325" s="11">
        <f>INDEX(Matches!$X:$X,AA3325)</f>
        <v/>
      </c>
      <c r="Y3325" s="30">
        <f>IF(O3325="","",O3325-S3325)</f>
        <v/>
      </c>
      <c r="Z3325" s="30">
        <f>IF(W3325="","",W3325-S3325)</f>
        <v/>
      </c>
      <c r="AA3325" s="24">
        <f>MATCH(J3325,Matches!$A:$A,0)</f>
        <v/>
      </c>
      <c r="AB3325" s="33" t="n"/>
      <c r="AC3325" s="33" t="n">
        <v>1.671877355559128</v>
      </c>
      <c r="AD3325" s="24" t="n"/>
      <c r="AE3325" s="24" t="n">
        <v>9</v>
      </c>
      <c r="AF3325" s="33" t="n"/>
      <c r="AG3325" s="33" t="n"/>
    </row>
    <row r="3326">
      <c r="A3326" s="24" t="inlineStr">
        <is>
          <t>Crewe|35</t>
        </is>
      </c>
      <c r="B3326" s="24" t="inlineStr">
        <is>
          <t>E3</t>
        </is>
      </c>
      <c r="C3326" s="24" t="inlineStr">
        <is>
          <t>League Two</t>
        </is>
      </c>
      <c r="D3326" s="24" t="inlineStr">
        <is>
          <t>Crewe</t>
        </is>
      </c>
      <c r="E3326" s="24" t="n">
        <v>35</v>
      </c>
      <c r="F3326" s="24" t="n">
        <v>9</v>
      </c>
      <c r="G3326" s="29" t="n">
        <v>46459.625</v>
      </c>
      <c r="H3326" s="24" t="inlineStr">
        <is>
          <t>Northampton</t>
        </is>
      </c>
      <c r="I3326" s="24" t="inlineStr">
        <is>
          <t>A</t>
        </is>
      </c>
      <c r="J3326" s="24" t="inlineStr">
        <is>
          <t>E3-Northamp-Crewe</t>
        </is>
      </c>
      <c r="K3326" s="24" t="n">
        <v>14</v>
      </c>
      <c r="L3326" s="11">
        <f>IF(INDEX(Matches!$X:$X,AA3326)=0,"",IF(I3326="H",INDEX(Matches!$H:$H,AA3326),INDEX(Matches!$I:$I,AA3326)))</f>
        <v/>
      </c>
      <c r="M3326" s="11">
        <f>IF(INDEX(Matches!$X:$X,AA3326)=0,"",IF(I3326="H",INDEX(Matches!$I:$I,AA3326),INDEX(Matches!$H:$H,AA3326)))</f>
        <v/>
      </c>
      <c r="N3326" s="11">
        <f>IF(L3326="","",IF(L3326&gt;M3326,"W",IF(L3326=M3326,"D","L")))</f>
        <v/>
      </c>
      <c r="O3326" s="11">
        <f>IF(L3326="","",IF(L3326&gt;M3326,3,IF(L3326=M3326,1,0)))</f>
        <v/>
      </c>
      <c r="P3326" s="31">
        <f>IF(I3326="H",INDEX(Matches!$L:$L,AA3326),INDEX(Matches!$N:$N,AA3326))</f>
        <v/>
      </c>
      <c r="Q3326" s="31">
        <f>INDEX(Matches!$M:$M,AA3326)</f>
        <v/>
      </c>
      <c r="R3326" s="31">
        <f>IF(I3326="H",INDEX(Matches!$N:$N,AA3326),INDEX(Matches!$L:$L,AA3326))</f>
        <v/>
      </c>
      <c r="S3326" s="33">
        <f>IF(I3326="H",INDEX(Matches!$O:$O,AA3326),INDEX(Matches!$P:$P,AA3326))</f>
        <v/>
      </c>
      <c r="T3326" s="33">
        <f>IF(INDEX(Matches!$J:$J,AA3326)="","",IF(I3326="H",INDEX(Matches!$J:$J,AA3326),INDEX(Matches!$K:$K,AA3326)))</f>
        <v/>
      </c>
      <c r="U3326" s="33">
        <f>IF(INDEX(Matches!$K:$K,AA3326)="","",IF(I3326="H",INDEX(Matches!$K:$K,AA3326),INDEX(Matches!$J:$J,AA3326)))</f>
        <v/>
      </c>
      <c r="V3326" s="30">
        <f>IF(T3326="","",T3326-U3326)</f>
        <v/>
      </c>
      <c r="W3326" s="33">
        <f>IF(I3326="H",INDEX(Matches!$T:$T,AA3326),INDEX(Matches!$U:$U,AA3326))</f>
        <v/>
      </c>
      <c r="X3326" s="11">
        <f>INDEX(Matches!$X:$X,AA3326)</f>
        <v/>
      </c>
      <c r="Y3326" s="30">
        <f>IF(O3326="","",O3326-S3326)</f>
        <v/>
      </c>
      <c r="Z3326" s="30">
        <f>IF(W3326="","",W3326-S3326)</f>
        <v/>
      </c>
      <c r="AA3326" s="24">
        <f>MATCH(J3326,Matches!$A:$A,0)</f>
        <v/>
      </c>
      <c r="AB3326" s="33" t="n"/>
      <c r="AC3326" s="33" t="n">
        <v>1.232850673648972</v>
      </c>
      <c r="AD3326" s="24" t="n"/>
      <c r="AE3326" s="24" t="n">
        <v>9</v>
      </c>
      <c r="AF3326" s="33" t="n"/>
      <c r="AG3326" s="33" t="n"/>
    </row>
    <row r="3327">
      <c r="A3327" s="24" t="inlineStr">
        <is>
          <t>Crewe|36</t>
        </is>
      </c>
      <c r="B3327" s="24" t="inlineStr">
        <is>
          <t>E3</t>
        </is>
      </c>
      <c r="C3327" s="24" t="inlineStr">
        <is>
          <t>League Two</t>
        </is>
      </c>
      <c r="D3327" s="24" t="inlineStr">
        <is>
          <t>Crewe</t>
        </is>
      </c>
      <c r="E3327" s="24" t="n">
        <v>36</v>
      </c>
      <c r="F3327" s="24" t="n">
        <v>9</v>
      </c>
      <c r="G3327" s="29" t="n">
        <v>46466.625</v>
      </c>
      <c r="H3327" s="24" t="inlineStr">
        <is>
          <t>Gillingham</t>
        </is>
      </c>
      <c r="I3327" s="24" t="inlineStr">
        <is>
          <t>H</t>
        </is>
      </c>
      <c r="J3327" s="24" t="inlineStr">
        <is>
          <t>E3-Crewe-Gillingh</t>
        </is>
      </c>
      <c r="K3327" s="24" t="n">
        <v>12</v>
      </c>
      <c r="L3327" s="11">
        <f>IF(INDEX(Matches!$X:$X,AA3327)=0,"",IF(I3327="H",INDEX(Matches!$H:$H,AA3327),INDEX(Matches!$I:$I,AA3327)))</f>
        <v/>
      </c>
      <c r="M3327" s="11">
        <f>IF(INDEX(Matches!$X:$X,AA3327)=0,"",IF(I3327="H",INDEX(Matches!$I:$I,AA3327),INDEX(Matches!$H:$H,AA3327)))</f>
        <v/>
      </c>
      <c r="N3327" s="11">
        <f>IF(L3327="","",IF(L3327&gt;M3327,"W",IF(L3327=M3327,"D","L")))</f>
        <v/>
      </c>
      <c r="O3327" s="11">
        <f>IF(L3327="","",IF(L3327&gt;M3327,3,IF(L3327=M3327,1,0)))</f>
        <v/>
      </c>
      <c r="P3327" s="31">
        <f>IF(I3327="H",INDEX(Matches!$L:$L,AA3327),INDEX(Matches!$N:$N,AA3327))</f>
        <v/>
      </c>
      <c r="Q3327" s="31">
        <f>INDEX(Matches!$M:$M,AA3327)</f>
        <v/>
      </c>
      <c r="R3327" s="31">
        <f>IF(I3327="H",INDEX(Matches!$N:$N,AA3327),INDEX(Matches!$L:$L,AA3327))</f>
        <v/>
      </c>
      <c r="S3327" s="33">
        <f>IF(I3327="H",INDEX(Matches!$O:$O,AA3327),INDEX(Matches!$P:$P,AA3327))</f>
        <v/>
      </c>
      <c r="T3327" s="33">
        <f>IF(INDEX(Matches!$J:$J,AA3327)="","",IF(I3327="H",INDEX(Matches!$J:$J,AA3327),INDEX(Matches!$K:$K,AA3327)))</f>
        <v/>
      </c>
      <c r="U3327" s="33">
        <f>IF(INDEX(Matches!$K:$K,AA3327)="","",IF(I3327="H",INDEX(Matches!$K:$K,AA3327),INDEX(Matches!$J:$J,AA3327)))</f>
        <v/>
      </c>
      <c r="V3327" s="30">
        <f>IF(T3327="","",T3327-U3327)</f>
        <v/>
      </c>
      <c r="W3327" s="33">
        <f>IF(I3327="H",INDEX(Matches!$T:$T,AA3327),INDEX(Matches!$U:$U,AA3327))</f>
        <v/>
      </c>
      <c r="X3327" s="11">
        <f>INDEX(Matches!$X:$X,AA3327)</f>
        <v/>
      </c>
      <c r="Y3327" s="30">
        <f>IF(O3327="","",O3327-S3327)</f>
        <v/>
      </c>
      <c r="Z3327" s="30">
        <f>IF(W3327="","",W3327-S3327)</f>
        <v/>
      </c>
      <c r="AA3327" s="24">
        <f>MATCH(J3327,Matches!$A:$A,0)</f>
        <v/>
      </c>
      <c r="AB3327" s="33" t="n"/>
      <c r="AC3327" s="33" t="n">
        <v>1.513029186714775</v>
      </c>
      <c r="AD3327" s="24" t="n"/>
      <c r="AE3327" s="24" t="n">
        <v>9</v>
      </c>
      <c r="AF3327" s="33" t="n"/>
      <c r="AG3327" s="33" t="n"/>
    </row>
    <row r="3328">
      <c r="A3328" s="24" t="inlineStr">
        <is>
          <t>Crewe|37</t>
        </is>
      </c>
      <c r="B3328" s="24" t="inlineStr">
        <is>
          <t>E3</t>
        </is>
      </c>
      <c r="C3328" s="24" t="inlineStr">
        <is>
          <t>League Two</t>
        </is>
      </c>
      <c r="D3328" s="24" t="inlineStr">
        <is>
          <t>Crewe</t>
        </is>
      </c>
      <c r="E3328" s="24" t="n">
        <v>37</v>
      </c>
      <c r="F3328" s="24" t="n">
        <v>10</v>
      </c>
      <c r="G3328" s="29" t="n">
        <v>46472.625</v>
      </c>
      <c r="H3328" s="24" t="inlineStr">
        <is>
          <t>Oldham</t>
        </is>
      </c>
      <c r="I3328" s="24" t="inlineStr">
        <is>
          <t>A</t>
        </is>
      </c>
      <c r="J3328" s="24" t="inlineStr">
        <is>
          <t>E3-Oldham-Crewe</t>
        </is>
      </c>
      <c r="K3328" s="24" t="n">
        <v>8</v>
      </c>
      <c r="L3328" s="11">
        <f>IF(INDEX(Matches!$X:$X,AA3328)=0,"",IF(I3328="H",INDEX(Matches!$H:$H,AA3328),INDEX(Matches!$I:$I,AA3328)))</f>
        <v/>
      </c>
      <c r="M3328" s="11">
        <f>IF(INDEX(Matches!$X:$X,AA3328)=0,"",IF(I3328="H",INDEX(Matches!$I:$I,AA3328),INDEX(Matches!$H:$H,AA3328)))</f>
        <v/>
      </c>
      <c r="N3328" s="11">
        <f>IF(L3328="","",IF(L3328&gt;M3328,"W",IF(L3328=M3328,"D","L")))</f>
        <v/>
      </c>
      <c r="O3328" s="11">
        <f>IF(L3328="","",IF(L3328&gt;M3328,3,IF(L3328=M3328,1,0)))</f>
        <v/>
      </c>
      <c r="P3328" s="31">
        <f>IF(I3328="H",INDEX(Matches!$L:$L,AA3328),INDEX(Matches!$N:$N,AA3328))</f>
        <v/>
      </c>
      <c r="Q3328" s="31">
        <f>INDEX(Matches!$M:$M,AA3328)</f>
        <v/>
      </c>
      <c r="R3328" s="31">
        <f>IF(I3328="H",INDEX(Matches!$N:$N,AA3328),INDEX(Matches!$L:$L,AA3328))</f>
        <v/>
      </c>
      <c r="S3328" s="33">
        <f>IF(I3328="H",INDEX(Matches!$O:$O,AA3328),INDEX(Matches!$P:$P,AA3328))</f>
        <v/>
      </c>
      <c r="T3328" s="33">
        <f>IF(INDEX(Matches!$J:$J,AA3328)="","",IF(I3328="H",INDEX(Matches!$J:$J,AA3328),INDEX(Matches!$K:$K,AA3328)))</f>
        <v/>
      </c>
      <c r="U3328" s="33">
        <f>IF(INDEX(Matches!$K:$K,AA3328)="","",IF(I3328="H",INDEX(Matches!$K:$K,AA3328),INDEX(Matches!$J:$J,AA3328)))</f>
        <v/>
      </c>
      <c r="V3328" s="30">
        <f>IF(T3328="","",T3328-U3328)</f>
        <v/>
      </c>
      <c r="W3328" s="33">
        <f>IF(I3328="H",INDEX(Matches!$T:$T,AA3328),INDEX(Matches!$U:$U,AA3328))</f>
        <v/>
      </c>
      <c r="X3328" s="11">
        <f>INDEX(Matches!$X:$X,AA3328)</f>
        <v/>
      </c>
      <c r="Y3328" s="30">
        <f>IF(O3328="","",O3328-S3328)</f>
        <v/>
      </c>
      <c r="Z3328" s="30">
        <f>IF(W3328="","",W3328-S3328)</f>
        <v/>
      </c>
      <c r="AA3328" s="24">
        <f>MATCH(J3328,Matches!$A:$A,0)</f>
        <v/>
      </c>
      <c r="AB3328" s="33" t="n"/>
      <c r="AC3328" s="33" t="n">
        <v>1.148432714547543</v>
      </c>
      <c r="AD3328" s="24" t="n"/>
      <c r="AE3328" s="24" t="n">
        <v>10</v>
      </c>
      <c r="AF3328" s="33" t="n"/>
      <c r="AG3328" s="33" t="n"/>
    </row>
    <row r="3329">
      <c r="A3329" s="24" t="inlineStr">
        <is>
          <t>Crewe|38</t>
        </is>
      </c>
      <c r="B3329" s="24" t="inlineStr">
        <is>
          <t>E3</t>
        </is>
      </c>
      <c r="C3329" s="24" t="inlineStr">
        <is>
          <t>League Two</t>
        </is>
      </c>
      <c r="D3329" s="24" t="inlineStr">
        <is>
          <t>Crewe</t>
        </is>
      </c>
      <c r="E3329" s="24" t="n">
        <v>38</v>
      </c>
      <c r="F3329" s="24" t="n">
        <v>10</v>
      </c>
      <c r="G3329" s="29" t="n">
        <v>46475.625</v>
      </c>
      <c r="H3329" s="24" t="inlineStr">
        <is>
          <t>Fleetwood</t>
        </is>
      </c>
      <c r="I3329" s="24" t="inlineStr">
        <is>
          <t>H</t>
        </is>
      </c>
      <c r="J3329" s="24" t="inlineStr">
        <is>
          <t>E3-Crewe-Fleetwoo</t>
        </is>
      </c>
      <c r="K3329" s="24" t="n">
        <v>18</v>
      </c>
      <c r="L3329" s="11">
        <f>IF(INDEX(Matches!$X:$X,AA3329)=0,"",IF(I3329="H",INDEX(Matches!$H:$H,AA3329),INDEX(Matches!$I:$I,AA3329)))</f>
        <v/>
      </c>
      <c r="M3329" s="11">
        <f>IF(INDEX(Matches!$X:$X,AA3329)=0,"",IF(I3329="H",INDEX(Matches!$I:$I,AA3329),INDEX(Matches!$H:$H,AA3329)))</f>
        <v/>
      </c>
      <c r="N3329" s="11">
        <f>IF(L3329="","",IF(L3329&gt;M3329,"W",IF(L3329=M3329,"D","L")))</f>
        <v/>
      </c>
      <c r="O3329" s="11">
        <f>IF(L3329="","",IF(L3329&gt;M3329,3,IF(L3329=M3329,1,0)))</f>
        <v/>
      </c>
      <c r="P3329" s="31">
        <f>IF(I3329="H",INDEX(Matches!$L:$L,AA3329),INDEX(Matches!$N:$N,AA3329))</f>
        <v/>
      </c>
      <c r="Q3329" s="31">
        <f>INDEX(Matches!$M:$M,AA3329)</f>
        <v/>
      </c>
      <c r="R3329" s="31">
        <f>IF(I3329="H",INDEX(Matches!$N:$N,AA3329),INDEX(Matches!$L:$L,AA3329))</f>
        <v/>
      </c>
      <c r="S3329" s="33">
        <f>IF(I3329="H",INDEX(Matches!$O:$O,AA3329),INDEX(Matches!$P:$P,AA3329))</f>
        <v/>
      </c>
      <c r="T3329" s="33">
        <f>IF(INDEX(Matches!$J:$J,AA3329)="","",IF(I3329="H",INDEX(Matches!$J:$J,AA3329),INDEX(Matches!$K:$K,AA3329)))</f>
        <v/>
      </c>
      <c r="U3329" s="33">
        <f>IF(INDEX(Matches!$K:$K,AA3329)="","",IF(I3329="H",INDEX(Matches!$K:$K,AA3329),INDEX(Matches!$J:$J,AA3329)))</f>
        <v/>
      </c>
      <c r="V3329" s="30">
        <f>IF(T3329="","",T3329-U3329)</f>
        <v/>
      </c>
      <c r="W3329" s="33">
        <f>IF(I3329="H",INDEX(Matches!$T:$T,AA3329),INDEX(Matches!$U:$U,AA3329))</f>
        <v/>
      </c>
      <c r="X3329" s="11">
        <f>INDEX(Matches!$X:$X,AA3329)</f>
        <v/>
      </c>
      <c r="Y3329" s="30">
        <f>IF(O3329="","",O3329-S3329)</f>
        <v/>
      </c>
      <c r="Z3329" s="30">
        <f>IF(W3329="","",W3329-S3329)</f>
        <v/>
      </c>
      <c r="AA3329" s="24">
        <f>MATCH(J3329,Matches!$A:$A,0)</f>
        <v/>
      </c>
      <c r="AB3329" s="33" t="n"/>
      <c r="AC3329" s="33" t="n">
        <v>1.622529974193503</v>
      </c>
      <c r="AD3329" s="24" t="n"/>
      <c r="AE3329" s="24" t="n">
        <v>10</v>
      </c>
      <c r="AF3329" s="33" t="n"/>
      <c r="AG3329" s="33" t="n"/>
    </row>
    <row r="3330">
      <c r="A3330" s="24" t="inlineStr">
        <is>
          <t>Crewe|39</t>
        </is>
      </c>
      <c r="B3330" s="24" t="inlineStr">
        <is>
          <t>E3</t>
        </is>
      </c>
      <c r="C3330" s="24" t="inlineStr">
        <is>
          <t>League Two</t>
        </is>
      </c>
      <c r="D3330" s="24" t="inlineStr">
        <is>
          <t>Crewe</t>
        </is>
      </c>
      <c r="E3330" s="24" t="n">
        <v>39</v>
      </c>
      <c r="F3330" s="24" t="n">
        <v>10</v>
      </c>
      <c r="G3330" s="29" t="n">
        <v>46480.625</v>
      </c>
      <c r="H3330" s="24" t="inlineStr">
        <is>
          <t>Tranmere</t>
        </is>
      </c>
      <c r="I3330" s="24" t="inlineStr">
        <is>
          <t>A</t>
        </is>
      </c>
      <c r="J3330" s="24" t="inlineStr">
        <is>
          <t>E3-Tranmere-Crewe</t>
        </is>
      </c>
      <c r="K3330" s="24" t="n">
        <v>19</v>
      </c>
      <c r="L3330" s="11">
        <f>IF(INDEX(Matches!$X:$X,AA3330)=0,"",IF(I3330="H",INDEX(Matches!$H:$H,AA3330),INDEX(Matches!$I:$I,AA3330)))</f>
        <v/>
      </c>
      <c r="M3330" s="11">
        <f>IF(INDEX(Matches!$X:$X,AA3330)=0,"",IF(I3330="H",INDEX(Matches!$I:$I,AA3330),INDEX(Matches!$H:$H,AA3330)))</f>
        <v/>
      </c>
      <c r="N3330" s="11">
        <f>IF(L3330="","",IF(L3330&gt;M3330,"W",IF(L3330=M3330,"D","L")))</f>
        <v/>
      </c>
      <c r="O3330" s="11">
        <f>IF(L3330="","",IF(L3330&gt;M3330,3,IF(L3330=M3330,1,0)))</f>
        <v/>
      </c>
      <c r="P3330" s="31">
        <f>IF(I3330="H",INDEX(Matches!$L:$L,AA3330),INDEX(Matches!$N:$N,AA3330))</f>
        <v/>
      </c>
      <c r="Q3330" s="31">
        <f>INDEX(Matches!$M:$M,AA3330)</f>
        <v/>
      </c>
      <c r="R3330" s="31">
        <f>IF(I3330="H",INDEX(Matches!$N:$N,AA3330),INDEX(Matches!$L:$L,AA3330))</f>
        <v/>
      </c>
      <c r="S3330" s="33">
        <f>IF(I3330="H",INDEX(Matches!$O:$O,AA3330),INDEX(Matches!$P:$P,AA3330))</f>
        <v/>
      </c>
      <c r="T3330" s="33">
        <f>IF(INDEX(Matches!$J:$J,AA3330)="","",IF(I3330="H",INDEX(Matches!$J:$J,AA3330),INDEX(Matches!$K:$K,AA3330)))</f>
        <v/>
      </c>
      <c r="U3330" s="33">
        <f>IF(INDEX(Matches!$K:$K,AA3330)="","",IF(I3330="H",INDEX(Matches!$K:$K,AA3330),INDEX(Matches!$J:$J,AA3330)))</f>
        <v/>
      </c>
      <c r="V3330" s="30">
        <f>IF(T3330="","",T3330-U3330)</f>
        <v/>
      </c>
      <c r="W3330" s="33">
        <f>IF(I3330="H",INDEX(Matches!$T:$T,AA3330),INDEX(Matches!$U:$U,AA3330))</f>
        <v/>
      </c>
      <c r="X3330" s="11">
        <f>INDEX(Matches!$X:$X,AA3330)</f>
        <v/>
      </c>
      <c r="Y3330" s="30">
        <f>IF(O3330="","",O3330-S3330)</f>
        <v/>
      </c>
      <c r="Z3330" s="30">
        <f>IF(W3330="","",W3330-S3330)</f>
        <v/>
      </c>
      <c r="AA3330" s="24">
        <f>MATCH(J3330,Matches!$A:$A,0)</f>
        <v/>
      </c>
      <c r="AB3330" s="33" t="n"/>
      <c r="AC3330" s="33" t="n">
        <v>1.326644840967809</v>
      </c>
      <c r="AD3330" s="24" t="n"/>
      <c r="AE3330" s="24" t="n">
        <v>10</v>
      </c>
      <c r="AF3330" s="33" t="n"/>
      <c r="AG3330" s="33" t="n"/>
    </row>
    <row r="3331">
      <c r="A3331" s="24" t="inlineStr">
        <is>
          <t>Crewe|40</t>
        </is>
      </c>
      <c r="B3331" s="24" t="inlineStr">
        <is>
          <t>E3</t>
        </is>
      </c>
      <c r="C3331" s="24" t="inlineStr">
        <is>
          <t>League Two</t>
        </is>
      </c>
      <c r="D3331" s="24" t="inlineStr">
        <is>
          <t>Crewe</t>
        </is>
      </c>
      <c r="E3331" s="24" t="n">
        <v>40</v>
      </c>
      <c r="F3331" s="24" t="n">
        <v>10</v>
      </c>
      <c r="G3331" s="29" t="n">
        <v>46487.625</v>
      </c>
      <c r="H3331" s="24" t="inlineStr">
        <is>
          <t>Cheltenham</t>
        </is>
      </c>
      <c r="I3331" s="24" t="inlineStr">
        <is>
          <t>H</t>
        </is>
      </c>
      <c r="J3331" s="24" t="inlineStr">
        <is>
          <t>E3-Crewe-Cheltenh</t>
        </is>
      </c>
      <c r="K3331" s="24" t="n">
        <v>22</v>
      </c>
      <c r="L3331" s="11">
        <f>IF(INDEX(Matches!$X:$X,AA3331)=0,"",IF(I3331="H",INDEX(Matches!$H:$H,AA3331),INDEX(Matches!$I:$I,AA3331)))</f>
        <v/>
      </c>
      <c r="M3331" s="11">
        <f>IF(INDEX(Matches!$X:$X,AA3331)=0,"",IF(I3331="H",INDEX(Matches!$I:$I,AA3331),INDEX(Matches!$H:$H,AA3331)))</f>
        <v/>
      </c>
      <c r="N3331" s="11">
        <f>IF(L3331="","",IF(L3331&gt;M3331,"W",IF(L3331=M3331,"D","L")))</f>
        <v/>
      </c>
      <c r="O3331" s="11">
        <f>IF(L3331="","",IF(L3331&gt;M3331,3,IF(L3331=M3331,1,0)))</f>
        <v/>
      </c>
      <c r="P3331" s="31">
        <f>IF(I3331="H",INDEX(Matches!$L:$L,AA3331),INDEX(Matches!$N:$N,AA3331))</f>
        <v/>
      </c>
      <c r="Q3331" s="31">
        <f>INDEX(Matches!$M:$M,AA3331)</f>
        <v/>
      </c>
      <c r="R3331" s="31">
        <f>IF(I3331="H",INDEX(Matches!$N:$N,AA3331),INDEX(Matches!$L:$L,AA3331))</f>
        <v/>
      </c>
      <c r="S3331" s="33">
        <f>IF(I3331="H",INDEX(Matches!$O:$O,AA3331),INDEX(Matches!$P:$P,AA3331))</f>
        <v/>
      </c>
      <c r="T3331" s="33">
        <f>IF(INDEX(Matches!$J:$J,AA3331)="","",IF(I3331="H",INDEX(Matches!$J:$J,AA3331),INDEX(Matches!$K:$K,AA3331)))</f>
        <v/>
      </c>
      <c r="U3331" s="33">
        <f>IF(INDEX(Matches!$K:$K,AA3331)="","",IF(I3331="H",INDEX(Matches!$K:$K,AA3331),INDEX(Matches!$J:$J,AA3331)))</f>
        <v/>
      </c>
      <c r="V3331" s="30">
        <f>IF(T3331="","",T3331-U3331)</f>
        <v/>
      </c>
      <c r="W3331" s="33">
        <f>IF(I3331="H",INDEX(Matches!$T:$T,AA3331),INDEX(Matches!$U:$U,AA3331))</f>
        <v/>
      </c>
      <c r="X3331" s="11">
        <f>INDEX(Matches!$X:$X,AA3331)</f>
        <v/>
      </c>
      <c r="Y3331" s="30">
        <f>IF(O3331="","",O3331-S3331)</f>
        <v/>
      </c>
      <c r="Z3331" s="30">
        <f>IF(W3331="","",W3331-S3331)</f>
        <v/>
      </c>
      <c r="AA3331" s="24">
        <f>MATCH(J3331,Matches!$A:$A,0)</f>
        <v/>
      </c>
      <c r="AB3331" s="33" t="n"/>
      <c r="AC3331" s="33" t="n">
        <v>1.700615191165531</v>
      </c>
      <c r="AD3331" s="24" t="n"/>
      <c r="AE3331" s="24" t="n">
        <v>10</v>
      </c>
      <c r="AF3331" s="33" t="n"/>
      <c r="AG3331" s="33" t="n"/>
    </row>
    <row r="3332">
      <c r="A3332" s="24" t="inlineStr">
        <is>
          <t>Crewe|41</t>
        </is>
      </c>
      <c r="B3332" s="24" t="inlineStr">
        <is>
          <t>E3</t>
        </is>
      </c>
      <c r="C3332" s="24" t="inlineStr">
        <is>
          <t>League Two</t>
        </is>
      </c>
      <c r="D3332" s="24" t="inlineStr">
        <is>
          <t>Crewe</t>
        </is>
      </c>
      <c r="E3332" s="24" t="n">
        <v>41</v>
      </c>
      <c r="F3332" s="24" t="n">
        <v>11</v>
      </c>
      <c r="G3332" s="29" t="n">
        <v>46490.82291666666</v>
      </c>
      <c r="H3332" s="24" t="inlineStr">
        <is>
          <t>Swindon</t>
        </is>
      </c>
      <c r="I3332" s="24" t="inlineStr">
        <is>
          <t>H</t>
        </is>
      </c>
      <c r="J3332" s="24" t="inlineStr">
        <is>
          <t>E3-Crewe-Swindon</t>
        </is>
      </c>
      <c r="K3332" s="24" t="n">
        <v>10</v>
      </c>
      <c r="L3332" s="11">
        <f>IF(INDEX(Matches!$X:$X,AA3332)=0,"",IF(I3332="H",INDEX(Matches!$H:$H,AA3332),INDEX(Matches!$I:$I,AA3332)))</f>
        <v/>
      </c>
      <c r="M3332" s="11">
        <f>IF(INDEX(Matches!$X:$X,AA3332)=0,"",IF(I3332="H",INDEX(Matches!$I:$I,AA3332),INDEX(Matches!$H:$H,AA3332)))</f>
        <v/>
      </c>
      <c r="N3332" s="11">
        <f>IF(L3332="","",IF(L3332&gt;M3332,"W",IF(L3332=M3332,"D","L")))</f>
        <v/>
      </c>
      <c r="O3332" s="11">
        <f>IF(L3332="","",IF(L3332&gt;M3332,3,IF(L3332=M3332,1,0)))</f>
        <v/>
      </c>
      <c r="P3332" s="31">
        <f>IF(I3332="H",INDEX(Matches!$L:$L,AA3332),INDEX(Matches!$N:$N,AA3332))</f>
        <v/>
      </c>
      <c r="Q3332" s="31">
        <f>INDEX(Matches!$M:$M,AA3332)</f>
        <v/>
      </c>
      <c r="R3332" s="31">
        <f>IF(I3332="H",INDEX(Matches!$N:$N,AA3332),INDEX(Matches!$L:$L,AA3332))</f>
        <v/>
      </c>
      <c r="S3332" s="33">
        <f>IF(I3332="H",INDEX(Matches!$O:$O,AA3332),INDEX(Matches!$P:$P,AA3332))</f>
        <v/>
      </c>
      <c r="T3332" s="33">
        <f>IF(INDEX(Matches!$J:$J,AA3332)="","",IF(I3332="H",INDEX(Matches!$J:$J,AA3332),INDEX(Matches!$K:$K,AA3332)))</f>
        <v/>
      </c>
      <c r="U3332" s="33">
        <f>IF(INDEX(Matches!$K:$K,AA3332)="","",IF(I3332="H",INDEX(Matches!$K:$K,AA3332),INDEX(Matches!$J:$J,AA3332)))</f>
        <v/>
      </c>
      <c r="V3332" s="30">
        <f>IF(T3332="","",T3332-U3332)</f>
        <v/>
      </c>
      <c r="W3332" s="33">
        <f>IF(I3332="H",INDEX(Matches!$T:$T,AA3332),INDEX(Matches!$U:$U,AA3332))</f>
        <v/>
      </c>
      <c r="X3332" s="11">
        <f>INDEX(Matches!$X:$X,AA3332)</f>
        <v/>
      </c>
      <c r="Y3332" s="30">
        <f>IF(O3332="","",O3332-S3332)</f>
        <v/>
      </c>
      <c r="Z3332" s="30">
        <f>IF(W3332="","",W3332-S3332)</f>
        <v/>
      </c>
      <c r="AA3332" s="24">
        <f>MATCH(J3332,Matches!$A:$A,0)</f>
        <v/>
      </c>
      <c r="AB3332" s="33" t="n"/>
      <c r="AC3332" s="33" t="n">
        <v>1.55828149031208</v>
      </c>
      <c r="AD3332" s="24" t="n"/>
      <c r="AE3332" s="24" t="n">
        <v>11</v>
      </c>
      <c r="AF3332" s="33" t="n"/>
      <c r="AG3332" s="33" t="n"/>
    </row>
    <row r="3333">
      <c r="A3333" s="24" t="inlineStr">
        <is>
          <t>Crewe|42</t>
        </is>
      </c>
      <c r="B3333" s="24" t="inlineStr">
        <is>
          <t>E3</t>
        </is>
      </c>
      <c r="C3333" s="24" t="inlineStr">
        <is>
          <t>League Two</t>
        </is>
      </c>
      <c r="D3333" s="24" t="inlineStr">
        <is>
          <t>Crewe</t>
        </is>
      </c>
      <c r="E3333" s="24" t="n">
        <v>42</v>
      </c>
      <c r="F3333" s="24" t="n">
        <v>11</v>
      </c>
      <c r="G3333" s="29" t="n">
        <v>46494.625</v>
      </c>
      <c r="H3333" s="24" t="inlineStr">
        <is>
          <t>Shrewsbury</t>
        </is>
      </c>
      <c r="I3333" s="24" t="inlineStr">
        <is>
          <t>A</t>
        </is>
      </c>
      <c r="J3333" s="24" t="inlineStr">
        <is>
          <t>E3-Shrewsbu-Crewe</t>
        </is>
      </c>
      <c r="K3333" s="24" t="n">
        <v>20</v>
      </c>
      <c r="L3333" s="11">
        <f>IF(INDEX(Matches!$X:$X,AA3333)=0,"",IF(I3333="H",INDEX(Matches!$H:$H,AA3333),INDEX(Matches!$I:$I,AA3333)))</f>
        <v/>
      </c>
      <c r="M3333" s="11">
        <f>IF(INDEX(Matches!$X:$X,AA3333)=0,"",IF(I3333="H",INDEX(Matches!$I:$I,AA3333),INDEX(Matches!$H:$H,AA3333)))</f>
        <v/>
      </c>
      <c r="N3333" s="11">
        <f>IF(L3333="","",IF(L3333&gt;M3333,"W",IF(L3333=M3333,"D","L")))</f>
        <v/>
      </c>
      <c r="O3333" s="11">
        <f>IF(L3333="","",IF(L3333&gt;M3333,3,IF(L3333=M3333,1,0)))</f>
        <v/>
      </c>
      <c r="P3333" s="31">
        <f>IF(I3333="H",INDEX(Matches!$L:$L,AA3333),INDEX(Matches!$N:$N,AA3333))</f>
        <v/>
      </c>
      <c r="Q3333" s="31">
        <f>INDEX(Matches!$M:$M,AA3333)</f>
        <v/>
      </c>
      <c r="R3333" s="31">
        <f>IF(I3333="H",INDEX(Matches!$N:$N,AA3333),INDEX(Matches!$L:$L,AA3333))</f>
        <v/>
      </c>
      <c r="S3333" s="33">
        <f>IF(I3333="H",INDEX(Matches!$O:$O,AA3333),INDEX(Matches!$P:$P,AA3333))</f>
        <v/>
      </c>
      <c r="T3333" s="33">
        <f>IF(INDEX(Matches!$J:$J,AA3333)="","",IF(I3333="H",INDEX(Matches!$J:$J,AA3333),INDEX(Matches!$K:$K,AA3333)))</f>
        <v/>
      </c>
      <c r="U3333" s="33">
        <f>IF(INDEX(Matches!$K:$K,AA3333)="","",IF(I3333="H",INDEX(Matches!$K:$K,AA3333),INDEX(Matches!$J:$J,AA3333)))</f>
        <v/>
      </c>
      <c r="V3333" s="30">
        <f>IF(T3333="","",T3333-U3333)</f>
        <v/>
      </c>
      <c r="W3333" s="33">
        <f>IF(I3333="H",INDEX(Matches!$T:$T,AA3333),INDEX(Matches!$U:$U,AA3333))</f>
        <v/>
      </c>
      <c r="X3333" s="11">
        <f>INDEX(Matches!$X:$X,AA3333)</f>
        <v/>
      </c>
      <c r="Y3333" s="30">
        <f>IF(O3333="","",O3333-S3333)</f>
        <v/>
      </c>
      <c r="Z3333" s="30">
        <f>IF(W3333="","",W3333-S3333)</f>
        <v/>
      </c>
      <c r="AA3333" s="24">
        <f>MATCH(J3333,Matches!$A:$A,0)</f>
        <v/>
      </c>
      <c r="AB3333" s="33" t="n"/>
      <c r="AC3333" s="33" t="n">
        <v>1.28081252577133</v>
      </c>
      <c r="AD3333" s="24" t="n"/>
      <c r="AE3333" s="24" t="n">
        <v>11</v>
      </c>
      <c r="AF3333" s="33" t="n"/>
      <c r="AG3333" s="33" t="n"/>
    </row>
    <row r="3334">
      <c r="A3334" s="24" t="inlineStr">
        <is>
          <t>Crewe|43</t>
        </is>
      </c>
      <c r="B3334" s="24" t="inlineStr">
        <is>
          <t>E3</t>
        </is>
      </c>
      <c r="C3334" s="24" t="inlineStr">
        <is>
          <t>League Two</t>
        </is>
      </c>
      <c r="D3334" s="24" t="inlineStr">
        <is>
          <t>Crewe</t>
        </is>
      </c>
      <c r="E3334" s="24" t="n">
        <v>43</v>
      </c>
      <c r="F3334" s="24" t="n">
        <v>11</v>
      </c>
      <c r="G3334" s="29" t="n">
        <v>46501.625</v>
      </c>
      <c r="H3334" s="24" t="inlineStr">
        <is>
          <t>Rotherham</t>
        </is>
      </c>
      <c r="I3334" s="24" t="inlineStr">
        <is>
          <t>H</t>
        </is>
      </c>
      <c r="J3334" s="24" t="inlineStr">
        <is>
          <t>E3-Crewe-Rotherha</t>
        </is>
      </c>
      <c r="K3334" s="24" t="n">
        <v>9</v>
      </c>
      <c r="L3334" s="11">
        <f>IF(INDEX(Matches!$X:$X,AA3334)=0,"",IF(I3334="H",INDEX(Matches!$H:$H,AA3334),INDEX(Matches!$I:$I,AA3334)))</f>
        <v/>
      </c>
      <c r="M3334" s="11">
        <f>IF(INDEX(Matches!$X:$X,AA3334)=0,"",IF(I3334="H",INDEX(Matches!$I:$I,AA3334),INDEX(Matches!$H:$H,AA3334)))</f>
        <v/>
      </c>
      <c r="N3334" s="11">
        <f>IF(L3334="","",IF(L3334&gt;M3334,"W",IF(L3334=M3334,"D","L")))</f>
        <v/>
      </c>
      <c r="O3334" s="11">
        <f>IF(L3334="","",IF(L3334&gt;M3334,3,IF(L3334=M3334,1,0)))</f>
        <v/>
      </c>
      <c r="P3334" s="31">
        <f>IF(I3334="H",INDEX(Matches!$L:$L,AA3334),INDEX(Matches!$N:$N,AA3334))</f>
        <v/>
      </c>
      <c r="Q3334" s="31">
        <f>INDEX(Matches!$M:$M,AA3334)</f>
        <v/>
      </c>
      <c r="R3334" s="31">
        <f>IF(I3334="H",INDEX(Matches!$N:$N,AA3334),INDEX(Matches!$L:$L,AA3334))</f>
        <v/>
      </c>
      <c r="S3334" s="33">
        <f>IF(I3334="H",INDEX(Matches!$O:$O,AA3334),INDEX(Matches!$P:$P,AA3334))</f>
        <v/>
      </c>
      <c r="T3334" s="33">
        <f>IF(INDEX(Matches!$J:$J,AA3334)="","",IF(I3334="H",INDEX(Matches!$J:$J,AA3334),INDEX(Matches!$K:$K,AA3334)))</f>
        <v/>
      </c>
      <c r="U3334" s="33">
        <f>IF(INDEX(Matches!$K:$K,AA3334)="","",IF(I3334="H",INDEX(Matches!$K:$K,AA3334),INDEX(Matches!$J:$J,AA3334)))</f>
        <v/>
      </c>
      <c r="V3334" s="30">
        <f>IF(T3334="","",T3334-U3334)</f>
        <v/>
      </c>
      <c r="W3334" s="33">
        <f>IF(I3334="H",INDEX(Matches!$T:$T,AA3334),INDEX(Matches!$U:$U,AA3334))</f>
        <v/>
      </c>
      <c r="X3334" s="11">
        <f>INDEX(Matches!$X:$X,AA3334)</f>
        <v/>
      </c>
      <c r="Y3334" s="30">
        <f>IF(O3334="","",O3334-S3334)</f>
        <v/>
      </c>
      <c r="Z3334" s="30">
        <f>IF(W3334="","",W3334-S3334)</f>
        <v/>
      </c>
      <c r="AA3334" s="24">
        <f>MATCH(J3334,Matches!$A:$A,0)</f>
        <v/>
      </c>
      <c r="AB3334" s="33" t="n"/>
      <c r="AC3334" s="33" t="n">
        <v>1.464557334766674</v>
      </c>
      <c r="AD3334" s="24" t="n"/>
      <c r="AE3334" s="24" t="n">
        <v>11</v>
      </c>
      <c r="AF3334" s="33" t="n"/>
      <c r="AG3334" s="33" t="n"/>
    </row>
    <row r="3335">
      <c r="A3335" s="24" t="inlineStr">
        <is>
          <t>Crewe|44</t>
        </is>
      </c>
      <c r="B3335" s="24" t="inlineStr">
        <is>
          <t>E3</t>
        </is>
      </c>
      <c r="C3335" s="24" t="inlineStr">
        <is>
          <t>League Two</t>
        </is>
      </c>
      <c r="D3335" s="24" t="inlineStr">
        <is>
          <t>Crewe</t>
        </is>
      </c>
      <c r="E3335" s="24" t="n">
        <v>44</v>
      </c>
      <c r="F3335" s="24" t="n">
        <v>11</v>
      </c>
      <c r="G3335" s="29" t="n">
        <v>46504.82291666666</v>
      </c>
      <c r="H3335" s="24" t="inlineStr">
        <is>
          <t>Bristol Rovers</t>
        </is>
      </c>
      <c r="I3335" s="24" t="inlineStr">
        <is>
          <t>A</t>
        </is>
      </c>
      <c r="J3335" s="24" t="inlineStr">
        <is>
          <t>E3-BristolR-Crewe</t>
        </is>
      </c>
      <c r="K3335" s="24" t="n">
        <v>2</v>
      </c>
      <c r="L3335" s="11">
        <f>IF(INDEX(Matches!$X:$X,AA3335)=0,"",IF(I3335="H",INDEX(Matches!$H:$H,AA3335),INDEX(Matches!$I:$I,AA3335)))</f>
        <v/>
      </c>
      <c r="M3335" s="11">
        <f>IF(INDEX(Matches!$X:$X,AA3335)=0,"",IF(I3335="H",INDEX(Matches!$I:$I,AA3335),INDEX(Matches!$H:$H,AA3335)))</f>
        <v/>
      </c>
      <c r="N3335" s="11">
        <f>IF(L3335="","",IF(L3335&gt;M3335,"W",IF(L3335=M3335,"D","L")))</f>
        <v/>
      </c>
      <c r="O3335" s="11">
        <f>IF(L3335="","",IF(L3335&gt;M3335,3,IF(L3335=M3335,1,0)))</f>
        <v/>
      </c>
      <c r="P3335" s="31">
        <f>IF(I3335="H",INDEX(Matches!$L:$L,AA3335),INDEX(Matches!$N:$N,AA3335))</f>
        <v/>
      </c>
      <c r="Q3335" s="31">
        <f>INDEX(Matches!$M:$M,AA3335)</f>
        <v/>
      </c>
      <c r="R3335" s="31">
        <f>IF(I3335="H",INDEX(Matches!$N:$N,AA3335),INDEX(Matches!$L:$L,AA3335))</f>
        <v/>
      </c>
      <c r="S3335" s="33">
        <f>IF(I3335="H",INDEX(Matches!$O:$O,AA3335),INDEX(Matches!$P:$P,AA3335))</f>
        <v/>
      </c>
      <c r="T3335" s="33">
        <f>IF(INDEX(Matches!$J:$J,AA3335)="","",IF(I3335="H",INDEX(Matches!$J:$J,AA3335),INDEX(Matches!$K:$K,AA3335)))</f>
        <v/>
      </c>
      <c r="U3335" s="33">
        <f>IF(INDEX(Matches!$K:$K,AA3335)="","",IF(I3335="H",INDEX(Matches!$K:$K,AA3335),INDEX(Matches!$J:$J,AA3335)))</f>
        <v/>
      </c>
      <c r="V3335" s="30">
        <f>IF(T3335="","",T3335-U3335)</f>
        <v/>
      </c>
      <c r="W3335" s="33">
        <f>IF(I3335="H",INDEX(Matches!$T:$T,AA3335),INDEX(Matches!$U:$U,AA3335))</f>
        <v/>
      </c>
      <c r="X3335" s="11">
        <f>INDEX(Matches!$X:$X,AA3335)</f>
        <v/>
      </c>
      <c r="Y3335" s="30">
        <f>IF(O3335="","",O3335-S3335)</f>
        <v/>
      </c>
      <c r="Z3335" s="30">
        <f>IF(W3335="","",W3335-S3335)</f>
        <v/>
      </c>
      <c r="AA3335" s="24">
        <f>MATCH(J3335,Matches!$A:$A,0)</f>
        <v/>
      </c>
      <c r="AB3335" s="33" t="n"/>
      <c r="AC3335" s="33" t="n">
        <v>1.031294258954311</v>
      </c>
      <c r="AD3335" s="24" t="n"/>
      <c r="AE3335" s="24" t="n">
        <v>11</v>
      </c>
      <c r="AF3335" s="33" t="n"/>
      <c r="AG3335" s="33" t="n"/>
    </row>
    <row r="3336">
      <c r="A3336" s="24" t="inlineStr">
        <is>
          <t>Crewe|45</t>
        </is>
      </c>
      <c r="B3336" s="24" t="inlineStr">
        <is>
          <t>E3</t>
        </is>
      </c>
      <c r="C3336" s="24" t="inlineStr">
        <is>
          <t>League Two</t>
        </is>
      </c>
      <c r="D3336" s="24" t="inlineStr">
        <is>
          <t>Crewe</t>
        </is>
      </c>
      <c r="E3336" s="24" t="n">
        <v>45</v>
      </c>
      <c r="F3336" s="24" t="n">
        <v>12</v>
      </c>
      <c r="G3336" s="29" t="n">
        <v>46508.625</v>
      </c>
      <c r="H3336" s="24" t="inlineStr">
        <is>
          <t>Grimsby</t>
        </is>
      </c>
      <c r="I3336" s="24" t="inlineStr">
        <is>
          <t>A</t>
        </is>
      </c>
      <c r="J3336" s="24" t="inlineStr">
        <is>
          <t>E3-Grimsby-Crewe</t>
        </is>
      </c>
      <c r="K3336" s="24" t="n">
        <v>4</v>
      </c>
      <c r="L3336" s="11">
        <f>IF(INDEX(Matches!$X:$X,AA3336)=0,"",IF(I3336="H",INDEX(Matches!$H:$H,AA3336),INDEX(Matches!$I:$I,AA3336)))</f>
        <v/>
      </c>
      <c r="M3336" s="11">
        <f>IF(INDEX(Matches!$X:$X,AA3336)=0,"",IF(I3336="H",INDEX(Matches!$I:$I,AA3336),INDEX(Matches!$H:$H,AA3336)))</f>
        <v/>
      </c>
      <c r="N3336" s="11">
        <f>IF(L3336="","",IF(L3336&gt;M3336,"W",IF(L3336=M3336,"D","L")))</f>
        <v/>
      </c>
      <c r="O3336" s="11">
        <f>IF(L3336="","",IF(L3336&gt;M3336,3,IF(L3336=M3336,1,0)))</f>
        <v/>
      </c>
      <c r="P3336" s="31">
        <f>IF(I3336="H",INDEX(Matches!$L:$L,AA3336),INDEX(Matches!$N:$N,AA3336))</f>
        <v/>
      </c>
      <c r="Q3336" s="31">
        <f>INDEX(Matches!$M:$M,AA3336)</f>
        <v/>
      </c>
      <c r="R3336" s="31">
        <f>IF(I3336="H",INDEX(Matches!$N:$N,AA3336),INDEX(Matches!$L:$L,AA3336))</f>
        <v/>
      </c>
      <c r="S3336" s="33">
        <f>IF(I3336="H",INDEX(Matches!$O:$O,AA3336),INDEX(Matches!$P:$P,AA3336))</f>
        <v/>
      </c>
      <c r="T3336" s="33">
        <f>IF(INDEX(Matches!$J:$J,AA3336)="","",IF(I3336="H",INDEX(Matches!$J:$J,AA3336),INDEX(Matches!$K:$K,AA3336)))</f>
        <v/>
      </c>
      <c r="U3336" s="33">
        <f>IF(INDEX(Matches!$K:$K,AA3336)="","",IF(I3336="H",INDEX(Matches!$K:$K,AA3336),INDEX(Matches!$J:$J,AA3336)))</f>
        <v/>
      </c>
      <c r="V3336" s="30">
        <f>IF(T3336="","",T3336-U3336)</f>
        <v/>
      </c>
      <c r="W3336" s="33">
        <f>IF(I3336="H",INDEX(Matches!$T:$T,AA3336),INDEX(Matches!$U:$U,AA3336))</f>
        <v/>
      </c>
      <c r="X3336" s="11">
        <f>INDEX(Matches!$X:$X,AA3336)</f>
        <v/>
      </c>
      <c r="Y3336" s="30">
        <f>IF(O3336="","",O3336-S3336)</f>
        <v/>
      </c>
      <c r="Z3336" s="30">
        <f>IF(W3336="","",W3336-S3336)</f>
        <v/>
      </c>
      <c r="AA3336" s="24">
        <f>MATCH(J3336,Matches!$A:$A,0)</f>
        <v/>
      </c>
      <c r="AB3336" s="33" t="n"/>
      <c r="AC3336" s="33" t="n">
        <v>1.092226623226441</v>
      </c>
      <c r="AD3336" s="24" t="n"/>
      <c r="AE3336" s="24" t="n">
        <v>12</v>
      </c>
      <c r="AF3336" s="33" t="n"/>
      <c r="AG3336" s="33" t="n"/>
    </row>
    <row r="3337">
      <c r="A3337" s="24" t="inlineStr">
        <is>
          <t>Crewe|46</t>
        </is>
      </c>
      <c r="B3337" s="24" t="inlineStr">
        <is>
          <t>E3</t>
        </is>
      </c>
      <c r="C3337" s="24" t="inlineStr">
        <is>
          <t>League Two</t>
        </is>
      </c>
      <c r="D3337" s="24" t="inlineStr">
        <is>
          <t>Crewe</t>
        </is>
      </c>
      <c r="E3337" s="24" t="n">
        <v>46</v>
      </c>
      <c r="F3337" s="24" t="n">
        <v>12</v>
      </c>
      <c r="G3337" s="29" t="n">
        <v>46515.625</v>
      </c>
      <c r="H3337" s="24" t="inlineStr">
        <is>
          <t>Accrington</t>
        </is>
      </c>
      <c r="I3337" s="24" t="inlineStr">
        <is>
          <t>H</t>
        </is>
      </c>
      <c r="J3337" s="24" t="inlineStr">
        <is>
          <t>E3-Crewe-Accringt</t>
        </is>
      </c>
      <c r="K3337" s="24" t="n">
        <v>23</v>
      </c>
      <c r="L3337" s="11">
        <f>IF(INDEX(Matches!$X:$X,AA3337)=0,"",IF(I3337="H",INDEX(Matches!$H:$H,AA3337),INDEX(Matches!$I:$I,AA3337)))</f>
        <v/>
      </c>
      <c r="M3337" s="11">
        <f>IF(INDEX(Matches!$X:$X,AA3337)=0,"",IF(I3337="H",INDEX(Matches!$I:$I,AA3337),INDEX(Matches!$H:$H,AA3337)))</f>
        <v/>
      </c>
      <c r="N3337" s="11">
        <f>IF(L3337="","",IF(L3337&gt;M3337,"W",IF(L3337=M3337,"D","L")))</f>
        <v/>
      </c>
      <c r="O3337" s="11">
        <f>IF(L3337="","",IF(L3337&gt;M3337,3,IF(L3337=M3337,1,0)))</f>
        <v/>
      </c>
      <c r="P3337" s="31">
        <f>IF(I3337="H",INDEX(Matches!$L:$L,AA3337),INDEX(Matches!$N:$N,AA3337))</f>
        <v/>
      </c>
      <c r="Q3337" s="31">
        <f>INDEX(Matches!$M:$M,AA3337)</f>
        <v/>
      </c>
      <c r="R3337" s="31">
        <f>IF(I3337="H",INDEX(Matches!$N:$N,AA3337),INDEX(Matches!$L:$L,AA3337))</f>
        <v/>
      </c>
      <c r="S3337" s="33">
        <f>IF(I3337="H",INDEX(Matches!$O:$O,AA3337),INDEX(Matches!$P:$P,AA3337))</f>
        <v/>
      </c>
      <c r="T3337" s="33">
        <f>IF(INDEX(Matches!$J:$J,AA3337)="","",IF(I3337="H",INDEX(Matches!$J:$J,AA3337),INDEX(Matches!$K:$K,AA3337)))</f>
        <v/>
      </c>
      <c r="U3337" s="33">
        <f>IF(INDEX(Matches!$K:$K,AA3337)="","",IF(I3337="H",INDEX(Matches!$K:$K,AA3337),INDEX(Matches!$J:$J,AA3337)))</f>
        <v/>
      </c>
      <c r="V3337" s="30">
        <f>IF(T3337="","",T3337-U3337)</f>
        <v/>
      </c>
      <c r="W3337" s="33">
        <f>IF(I3337="H",INDEX(Matches!$T:$T,AA3337),INDEX(Matches!$U:$U,AA3337))</f>
        <v/>
      </c>
      <c r="X3337" s="11">
        <f>INDEX(Matches!$X:$X,AA3337)</f>
        <v/>
      </c>
      <c r="Y3337" s="30">
        <f>IF(O3337="","",O3337-S3337)</f>
        <v/>
      </c>
      <c r="Z3337" s="30">
        <f>IF(W3337="","",W3337-S3337)</f>
        <v/>
      </c>
      <c r="AA3337" s="24">
        <f>MATCH(J3337,Matches!$A:$A,0)</f>
        <v/>
      </c>
      <c r="AB3337" s="33" t="n"/>
      <c r="AC3337" s="33" t="n">
        <v>1.666749729794854</v>
      </c>
      <c r="AD3337" s="24" t="n"/>
      <c r="AE3337" s="24" t="n">
        <v>12</v>
      </c>
      <c r="AF3337" s="33" t="n"/>
      <c r="AG3337" s="33" t="n"/>
    </row>
    <row r="3338">
      <c r="A3338" s="24" t="inlineStr">
        <is>
          <t>Exeter|1</t>
        </is>
      </c>
      <c r="B3338" s="24" t="inlineStr">
        <is>
          <t>E3</t>
        </is>
      </c>
      <c r="C3338" s="24" t="inlineStr">
        <is>
          <t>League Two</t>
        </is>
      </c>
      <c r="D3338" s="24" t="inlineStr">
        <is>
          <t>Exeter</t>
        </is>
      </c>
      <c r="E3338" s="24" t="n">
        <v>1</v>
      </c>
      <c r="F3338" s="24" t="n">
        <v>1</v>
      </c>
      <c r="G3338" s="29" t="n">
        <v>46249.625</v>
      </c>
      <c r="H3338" s="24" t="inlineStr">
        <is>
          <t>Grimsby</t>
        </is>
      </c>
      <c r="I3338" s="24" t="inlineStr">
        <is>
          <t>A</t>
        </is>
      </c>
      <c r="J3338" s="24" t="inlineStr">
        <is>
          <t>E3-Grimsby-Exeter</t>
        </is>
      </c>
      <c r="K3338" s="24" t="n">
        <v>4</v>
      </c>
      <c r="L3338" s="11">
        <f>IF(INDEX(Matches!$X:$X,AA3338)=0,"",IF(I3338="H",INDEX(Matches!$H:$H,AA3338),INDEX(Matches!$I:$I,AA3338)))</f>
        <v/>
      </c>
      <c r="M3338" s="11">
        <f>IF(INDEX(Matches!$X:$X,AA3338)=0,"",IF(I3338="H",INDEX(Matches!$I:$I,AA3338),INDEX(Matches!$H:$H,AA3338)))</f>
        <v/>
      </c>
      <c r="N3338" s="11">
        <f>IF(L3338="","",IF(L3338&gt;M3338,"W",IF(L3338=M3338,"D","L")))</f>
        <v/>
      </c>
      <c r="O3338" s="11">
        <f>IF(L3338="","",IF(L3338&gt;M3338,3,IF(L3338=M3338,1,0)))</f>
        <v/>
      </c>
      <c r="P3338" s="31">
        <f>IF(I3338="H",INDEX(Matches!$L:$L,AA3338),INDEX(Matches!$N:$N,AA3338))</f>
        <v/>
      </c>
      <c r="Q3338" s="31">
        <f>INDEX(Matches!$M:$M,AA3338)</f>
        <v/>
      </c>
      <c r="R3338" s="31">
        <f>IF(I3338="H",INDEX(Matches!$N:$N,AA3338),INDEX(Matches!$L:$L,AA3338))</f>
        <v/>
      </c>
      <c r="S3338" s="33">
        <f>IF(I3338="H",INDEX(Matches!$O:$O,AA3338),INDEX(Matches!$P:$P,AA3338))</f>
        <v/>
      </c>
      <c r="T3338" s="33">
        <f>IF(INDEX(Matches!$J:$J,AA3338)="","",IF(I3338="H",INDEX(Matches!$J:$J,AA3338),INDEX(Matches!$K:$K,AA3338)))</f>
        <v/>
      </c>
      <c r="U3338" s="33">
        <f>IF(INDEX(Matches!$K:$K,AA3338)="","",IF(I3338="H",INDEX(Matches!$K:$K,AA3338),INDEX(Matches!$J:$J,AA3338)))</f>
        <v/>
      </c>
      <c r="V3338" s="30">
        <f>IF(T3338="","",T3338-U3338)</f>
        <v/>
      </c>
      <c r="W3338" s="33">
        <f>IF(I3338="H",INDEX(Matches!$T:$T,AA3338),INDEX(Matches!$U:$U,AA3338))</f>
        <v/>
      </c>
      <c r="X3338" s="11">
        <f>INDEX(Matches!$X:$X,AA3338)</f>
        <v/>
      </c>
      <c r="Y3338" s="30">
        <f>IF(O3338="","",O3338-S3338)</f>
        <v/>
      </c>
      <c r="Z3338" s="30">
        <f>IF(W3338="","",W3338-S3338)</f>
        <v/>
      </c>
      <c r="AA3338" s="24">
        <f>MATCH(J3338,Matches!$A:$A,0)</f>
        <v/>
      </c>
      <c r="AB3338" s="33" t="n">
        <v>0.8692873286801417</v>
      </c>
      <c r="AC3338" s="33" t="n"/>
      <c r="AD3338" s="24" t="n"/>
      <c r="AE3338" s="24" t="n">
        <v>1</v>
      </c>
      <c r="AF3338" s="33" t="n"/>
      <c r="AG3338" s="33" t="n"/>
    </row>
    <row r="3339">
      <c r="A3339" s="24" t="inlineStr">
        <is>
          <t>Exeter|2</t>
        </is>
      </c>
      <c r="B3339" s="24" t="inlineStr">
        <is>
          <t>E3</t>
        </is>
      </c>
      <c r="C3339" s="24" t="inlineStr">
        <is>
          <t>League Two</t>
        </is>
      </c>
      <c r="D3339" s="24" t="inlineStr">
        <is>
          <t>Exeter</t>
        </is>
      </c>
      <c r="E3339" s="24" t="n">
        <v>2</v>
      </c>
      <c r="F3339" s="24" t="n">
        <v>1</v>
      </c>
      <c r="G3339" s="29" t="n">
        <v>46256.625</v>
      </c>
      <c r="H3339" s="24" t="inlineStr">
        <is>
          <t>Accrington</t>
        </is>
      </c>
      <c r="I3339" s="24" t="inlineStr">
        <is>
          <t>H</t>
        </is>
      </c>
      <c r="J3339" s="24" t="inlineStr">
        <is>
          <t>E3-Exeter-Accringt</t>
        </is>
      </c>
      <c r="K3339" s="24" t="n">
        <v>23</v>
      </c>
      <c r="L3339" s="11">
        <f>IF(INDEX(Matches!$X:$X,AA3339)=0,"",IF(I3339="H",INDEX(Matches!$H:$H,AA3339),INDEX(Matches!$I:$I,AA3339)))</f>
        <v/>
      </c>
      <c r="M3339" s="11">
        <f>IF(INDEX(Matches!$X:$X,AA3339)=0,"",IF(I3339="H",INDEX(Matches!$I:$I,AA3339),INDEX(Matches!$H:$H,AA3339)))</f>
        <v/>
      </c>
      <c r="N3339" s="11">
        <f>IF(L3339="","",IF(L3339&gt;M3339,"W",IF(L3339=M3339,"D","L")))</f>
        <v/>
      </c>
      <c r="O3339" s="11">
        <f>IF(L3339="","",IF(L3339&gt;M3339,3,IF(L3339=M3339,1,0)))</f>
        <v/>
      </c>
      <c r="P3339" s="31">
        <f>IF(I3339="H",INDEX(Matches!$L:$L,AA3339),INDEX(Matches!$N:$N,AA3339))</f>
        <v/>
      </c>
      <c r="Q3339" s="31">
        <f>INDEX(Matches!$M:$M,AA3339)</f>
        <v/>
      </c>
      <c r="R3339" s="31">
        <f>IF(I3339="H",INDEX(Matches!$N:$N,AA3339),INDEX(Matches!$L:$L,AA3339))</f>
        <v/>
      </c>
      <c r="S3339" s="33">
        <f>IF(I3339="H",INDEX(Matches!$O:$O,AA3339),INDEX(Matches!$P:$P,AA3339))</f>
        <v/>
      </c>
      <c r="T3339" s="33">
        <f>IF(INDEX(Matches!$J:$J,AA3339)="","",IF(I3339="H",INDEX(Matches!$J:$J,AA3339),INDEX(Matches!$K:$K,AA3339)))</f>
        <v/>
      </c>
      <c r="U3339" s="33">
        <f>IF(INDEX(Matches!$K:$K,AA3339)="","",IF(I3339="H",INDEX(Matches!$K:$K,AA3339),INDEX(Matches!$J:$J,AA3339)))</f>
        <v/>
      </c>
      <c r="V3339" s="30">
        <f>IF(T3339="","",T3339-U3339)</f>
        <v/>
      </c>
      <c r="W3339" s="33">
        <f>IF(I3339="H",INDEX(Matches!$T:$T,AA3339),INDEX(Matches!$U:$U,AA3339))</f>
        <v/>
      </c>
      <c r="X3339" s="11">
        <f>INDEX(Matches!$X:$X,AA3339)</f>
        <v/>
      </c>
      <c r="Y3339" s="30">
        <f>IF(O3339="","",O3339-S3339)</f>
        <v/>
      </c>
      <c r="Z3339" s="30">
        <f>IF(W3339="","",W3339-S3339)</f>
        <v/>
      </c>
      <c r="AA3339" s="24">
        <f>MATCH(J3339,Matches!$A:$A,0)</f>
        <v/>
      </c>
      <c r="AB3339" s="33" t="n">
        <v>1.679922361134897</v>
      </c>
      <c r="AC3339" s="33" t="n"/>
      <c r="AD3339" s="24" t="n"/>
      <c r="AE3339" s="24" t="n">
        <v>1</v>
      </c>
      <c r="AF3339" s="33" t="n"/>
      <c r="AG3339" s="33" t="n"/>
    </row>
    <row r="3340">
      <c r="A3340" s="24" t="inlineStr">
        <is>
          <t>Exeter|3</t>
        </is>
      </c>
      <c r="B3340" s="24" t="inlineStr">
        <is>
          <t>E3</t>
        </is>
      </c>
      <c r="C3340" s="24" t="inlineStr">
        <is>
          <t>League Two</t>
        </is>
      </c>
      <c r="D3340" s="24" t="inlineStr">
        <is>
          <t>Exeter</t>
        </is>
      </c>
      <c r="E3340" s="24" t="n">
        <v>3</v>
      </c>
      <c r="F3340" s="24" t="n">
        <v>1</v>
      </c>
      <c r="G3340" s="29" t="n">
        <v>46263.625</v>
      </c>
      <c r="H3340" s="24" t="inlineStr">
        <is>
          <t>York</t>
        </is>
      </c>
      <c r="I3340" s="24" t="inlineStr">
        <is>
          <t>A</t>
        </is>
      </c>
      <c r="J3340" s="24" t="inlineStr">
        <is>
          <t>E3-York-Exeter</t>
        </is>
      </c>
      <c r="K3340" s="24" t="n">
        <v>7</v>
      </c>
      <c r="L3340" s="11">
        <f>IF(INDEX(Matches!$X:$X,AA3340)=0,"",IF(I3340="H",INDEX(Matches!$H:$H,AA3340),INDEX(Matches!$I:$I,AA3340)))</f>
        <v/>
      </c>
      <c r="M3340" s="11">
        <f>IF(INDEX(Matches!$X:$X,AA3340)=0,"",IF(I3340="H",INDEX(Matches!$I:$I,AA3340),INDEX(Matches!$H:$H,AA3340)))</f>
        <v/>
      </c>
      <c r="N3340" s="11">
        <f>IF(L3340="","",IF(L3340&gt;M3340,"W",IF(L3340=M3340,"D","L")))</f>
        <v/>
      </c>
      <c r="O3340" s="11">
        <f>IF(L3340="","",IF(L3340&gt;M3340,3,IF(L3340=M3340,1,0)))</f>
        <v/>
      </c>
      <c r="P3340" s="31">
        <f>IF(I3340="H",INDEX(Matches!$L:$L,AA3340),INDEX(Matches!$N:$N,AA3340))</f>
        <v/>
      </c>
      <c r="Q3340" s="31">
        <f>INDEX(Matches!$M:$M,AA3340)</f>
        <v/>
      </c>
      <c r="R3340" s="31">
        <f>IF(I3340="H",INDEX(Matches!$N:$N,AA3340),INDEX(Matches!$L:$L,AA3340))</f>
        <v/>
      </c>
      <c r="S3340" s="33">
        <f>IF(I3340="H",INDEX(Matches!$O:$O,AA3340),INDEX(Matches!$P:$P,AA3340))</f>
        <v/>
      </c>
      <c r="T3340" s="33">
        <f>IF(INDEX(Matches!$J:$J,AA3340)="","",IF(I3340="H",INDEX(Matches!$J:$J,AA3340),INDEX(Matches!$K:$K,AA3340)))</f>
        <v/>
      </c>
      <c r="U3340" s="33">
        <f>IF(INDEX(Matches!$K:$K,AA3340)="","",IF(I3340="H",INDEX(Matches!$K:$K,AA3340),INDEX(Matches!$J:$J,AA3340)))</f>
        <v/>
      </c>
      <c r="V3340" s="30">
        <f>IF(T3340="","",T3340-U3340)</f>
        <v/>
      </c>
      <c r="W3340" s="33">
        <f>IF(I3340="H",INDEX(Matches!$T:$T,AA3340),INDEX(Matches!$U:$U,AA3340))</f>
        <v/>
      </c>
      <c r="X3340" s="11">
        <f>INDEX(Matches!$X:$X,AA3340)</f>
        <v/>
      </c>
      <c r="Y3340" s="30">
        <f>IF(O3340="","",O3340-S3340)</f>
        <v/>
      </c>
      <c r="Z3340" s="30">
        <f>IF(W3340="","",W3340-S3340)</f>
        <v/>
      </c>
      <c r="AA3340" s="24">
        <f>MATCH(J3340,Matches!$A:$A,0)</f>
        <v/>
      </c>
      <c r="AB3340" s="33" t="n">
        <v>0.7758521086077412</v>
      </c>
      <c r="AC3340" s="33" t="n"/>
      <c r="AD3340" s="24" t="n"/>
      <c r="AE3340" s="24" t="n">
        <v>1</v>
      </c>
      <c r="AF3340" s="33" t="n"/>
      <c r="AG3340" s="33" t="n"/>
    </row>
    <row r="3341">
      <c r="A3341" s="24" t="inlineStr">
        <is>
          <t>Exeter|4</t>
        </is>
      </c>
      <c r="B3341" s="24" t="inlineStr">
        <is>
          <t>E3</t>
        </is>
      </c>
      <c r="C3341" s="24" t="inlineStr">
        <is>
          <t>League Two</t>
        </is>
      </c>
      <c r="D3341" s="24" t="inlineStr">
        <is>
          <t>Exeter</t>
        </is>
      </c>
      <c r="E3341" s="24" t="n">
        <v>4</v>
      </c>
      <c r="F3341" s="24" t="n">
        <v>1</v>
      </c>
      <c r="G3341" s="29" t="n">
        <v>46266.82291666666</v>
      </c>
      <c r="H3341" s="24" t="inlineStr">
        <is>
          <t>Barnet</t>
        </is>
      </c>
      <c r="I3341" s="24" t="inlineStr">
        <is>
          <t>H</t>
        </is>
      </c>
      <c r="J3341" s="24" t="inlineStr">
        <is>
          <t>E3-Exeter-Barnet</t>
        </is>
      </c>
      <c r="K3341" s="24" t="n">
        <v>3</v>
      </c>
      <c r="L3341" s="11">
        <f>IF(INDEX(Matches!$X:$X,AA3341)=0,"",IF(I3341="H",INDEX(Matches!$H:$H,AA3341),INDEX(Matches!$I:$I,AA3341)))</f>
        <v/>
      </c>
      <c r="M3341" s="11">
        <f>IF(INDEX(Matches!$X:$X,AA3341)=0,"",IF(I3341="H",INDEX(Matches!$I:$I,AA3341),INDEX(Matches!$H:$H,AA3341)))</f>
        <v/>
      </c>
      <c r="N3341" s="11">
        <f>IF(L3341="","",IF(L3341&gt;M3341,"W",IF(L3341=M3341,"D","L")))</f>
        <v/>
      </c>
      <c r="O3341" s="11">
        <f>IF(L3341="","",IF(L3341&gt;M3341,3,IF(L3341=M3341,1,0)))</f>
        <v/>
      </c>
      <c r="P3341" s="31">
        <f>IF(I3341="H",INDEX(Matches!$L:$L,AA3341),INDEX(Matches!$N:$N,AA3341))</f>
        <v/>
      </c>
      <c r="Q3341" s="31">
        <f>INDEX(Matches!$M:$M,AA3341)</f>
        <v/>
      </c>
      <c r="R3341" s="31">
        <f>IF(I3341="H",INDEX(Matches!$N:$N,AA3341),INDEX(Matches!$L:$L,AA3341))</f>
        <v/>
      </c>
      <c r="S3341" s="33">
        <f>IF(I3341="H",INDEX(Matches!$O:$O,AA3341),INDEX(Matches!$P:$P,AA3341))</f>
        <v/>
      </c>
      <c r="T3341" s="33">
        <f>IF(INDEX(Matches!$J:$J,AA3341)="","",IF(I3341="H",INDEX(Matches!$J:$J,AA3341),INDEX(Matches!$K:$K,AA3341)))</f>
        <v/>
      </c>
      <c r="U3341" s="33">
        <f>IF(INDEX(Matches!$K:$K,AA3341)="","",IF(I3341="H",INDEX(Matches!$K:$K,AA3341),INDEX(Matches!$J:$J,AA3341)))</f>
        <v/>
      </c>
      <c r="V3341" s="30">
        <f>IF(T3341="","",T3341-U3341)</f>
        <v/>
      </c>
      <c r="W3341" s="33">
        <f>IF(I3341="H",INDEX(Matches!$T:$T,AA3341),INDEX(Matches!$U:$U,AA3341))</f>
        <v/>
      </c>
      <c r="X3341" s="11">
        <f>INDEX(Matches!$X:$X,AA3341)</f>
        <v/>
      </c>
      <c r="Y3341" s="30">
        <f>IF(O3341="","",O3341-S3341)</f>
        <v/>
      </c>
      <c r="Z3341" s="30">
        <f>IF(W3341="","",W3341-S3341)</f>
        <v/>
      </c>
      <c r="AA3341" s="24">
        <f>MATCH(J3341,Matches!$A:$A,0)</f>
        <v/>
      </c>
      <c r="AB3341" s="33" t="n">
        <v>1.211824115174052</v>
      </c>
      <c r="AC3341" s="33" t="n"/>
      <c r="AD3341" s="24" t="n"/>
      <c r="AE3341" s="24" t="n">
        <v>1</v>
      </c>
      <c r="AF3341" s="33" t="n"/>
      <c r="AG3341" s="33" t="n"/>
    </row>
    <row r="3342">
      <c r="A3342" s="24" t="inlineStr">
        <is>
          <t>Exeter|5</t>
        </is>
      </c>
      <c r="B3342" s="24" t="inlineStr">
        <is>
          <t>E3</t>
        </is>
      </c>
      <c r="C3342" s="24" t="inlineStr">
        <is>
          <t>League Two</t>
        </is>
      </c>
      <c r="D3342" s="24" t="inlineStr">
        <is>
          <t>Exeter</t>
        </is>
      </c>
      <c r="E3342" s="24" t="n">
        <v>5</v>
      </c>
      <c r="F3342" s="24" t="n">
        <v>2</v>
      </c>
      <c r="G3342" s="29" t="n">
        <v>46270.625</v>
      </c>
      <c r="H3342" s="24" t="inlineStr">
        <is>
          <t>Walsall</t>
        </is>
      </c>
      <c r="I3342" s="24" t="inlineStr">
        <is>
          <t>H</t>
        </is>
      </c>
      <c r="J3342" s="24" t="inlineStr">
        <is>
          <t>E3-Exeter-Walsall</t>
        </is>
      </c>
      <c r="K3342" s="24" t="n">
        <v>11</v>
      </c>
      <c r="L3342" s="11">
        <f>IF(INDEX(Matches!$X:$X,AA3342)=0,"",IF(I3342="H",INDEX(Matches!$H:$H,AA3342),INDEX(Matches!$I:$I,AA3342)))</f>
        <v/>
      </c>
      <c r="M3342" s="11">
        <f>IF(INDEX(Matches!$X:$X,AA3342)=0,"",IF(I3342="H",INDEX(Matches!$I:$I,AA3342),INDEX(Matches!$H:$H,AA3342)))</f>
        <v/>
      </c>
      <c r="N3342" s="11">
        <f>IF(L3342="","",IF(L3342&gt;M3342,"W",IF(L3342=M3342,"D","L")))</f>
        <v/>
      </c>
      <c r="O3342" s="11">
        <f>IF(L3342="","",IF(L3342&gt;M3342,3,IF(L3342=M3342,1,0)))</f>
        <v/>
      </c>
      <c r="P3342" s="31">
        <f>IF(I3342="H",INDEX(Matches!$L:$L,AA3342),INDEX(Matches!$N:$N,AA3342))</f>
        <v/>
      </c>
      <c r="Q3342" s="31">
        <f>INDEX(Matches!$M:$M,AA3342)</f>
        <v/>
      </c>
      <c r="R3342" s="31">
        <f>IF(I3342="H",INDEX(Matches!$N:$N,AA3342),INDEX(Matches!$L:$L,AA3342))</f>
        <v/>
      </c>
      <c r="S3342" s="33">
        <f>IF(I3342="H",INDEX(Matches!$O:$O,AA3342),INDEX(Matches!$P:$P,AA3342))</f>
        <v/>
      </c>
      <c r="T3342" s="33">
        <f>IF(INDEX(Matches!$J:$J,AA3342)="","",IF(I3342="H",INDEX(Matches!$J:$J,AA3342),INDEX(Matches!$K:$K,AA3342)))</f>
        <v/>
      </c>
      <c r="U3342" s="33">
        <f>IF(INDEX(Matches!$K:$K,AA3342)="","",IF(I3342="H",INDEX(Matches!$K:$K,AA3342),INDEX(Matches!$J:$J,AA3342)))</f>
        <v/>
      </c>
      <c r="V3342" s="30">
        <f>IF(T3342="","",T3342-U3342)</f>
        <v/>
      </c>
      <c r="W3342" s="33">
        <f>IF(I3342="H",INDEX(Matches!$T:$T,AA3342),INDEX(Matches!$U:$U,AA3342))</f>
        <v/>
      </c>
      <c r="X3342" s="11">
        <f>INDEX(Matches!$X:$X,AA3342)</f>
        <v/>
      </c>
      <c r="Y3342" s="30">
        <f>IF(O3342="","",O3342-S3342)</f>
        <v/>
      </c>
      <c r="Z3342" s="30">
        <f>IF(W3342="","",W3342-S3342)</f>
        <v/>
      </c>
      <c r="AA3342" s="24">
        <f>MATCH(J3342,Matches!$A:$A,0)</f>
        <v/>
      </c>
      <c r="AB3342" s="33" t="n">
        <v>1.433197175412195</v>
      </c>
      <c r="AC3342" s="33" t="n"/>
      <c r="AD3342" s="24" t="n"/>
      <c r="AE3342" s="24" t="n">
        <v>2</v>
      </c>
      <c r="AF3342" s="33" t="n"/>
      <c r="AG3342" s="33" t="n"/>
    </row>
    <row r="3343">
      <c r="A3343" s="24" t="inlineStr">
        <is>
          <t>Exeter|6</t>
        </is>
      </c>
      <c r="B3343" s="24" t="inlineStr">
        <is>
          <t>E3</t>
        </is>
      </c>
      <c r="C3343" s="24" t="inlineStr">
        <is>
          <t>League Two</t>
        </is>
      </c>
      <c r="D3343" s="24" t="inlineStr">
        <is>
          <t>Exeter</t>
        </is>
      </c>
      <c r="E3343" s="24" t="n">
        <v>6</v>
      </c>
      <c r="F3343" s="24" t="n">
        <v>2</v>
      </c>
      <c r="G3343" s="29" t="n">
        <v>46277.625</v>
      </c>
      <c r="H3343" s="24" t="inlineStr">
        <is>
          <t>Port Vale</t>
        </is>
      </c>
      <c r="I3343" s="24" t="inlineStr">
        <is>
          <t>A</t>
        </is>
      </c>
      <c r="J3343" s="24" t="inlineStr">
        <is>
          <t>E3-PortVale-Exeter</t>
        </is>
      </c>
      <c r="K3343" s="24" t="n">
        <v>5</v>
      </c>
      <c r="L3343" s="11">
        <f>IF(INDEX(Matches!$X:$X,AA3343)=0,"",IF(I3343="H",INDEX(Matches!$H:$H,AA3343),INDEX(Matches!$I:$I,AA3343)))</f>
        <v/>
      </c>
      <c r="M3343" s="11">
        <f>IF(INDEX(Matches!$X:$X,AA3343)=0,"",IF(I3343="H",INDEX(Matches!$I:$I,AA3343),INDEX(Matches!$H:$H,AA3343)))</f>
        <v/>
      </c>
      <c r="N3343" s="11">
        <f>IF(L3343="","",IF(L3343&gt;M3343,"W",IF(L3343=M3343,"D","L")))</f>
        <v/>
      </c>
      <c r="O3343" s="11">
        <f>IF(L3343="","",IF(L3343&gt;M3343,3,IF(L3343=M3343,1,0)))</f>
        <v/>
      </c>
      <c r="P3343" s="31">
        <f>IF(I3343="H",INDEX(Matches!$L:$L,AA3343),INDEX(Matches!$N:$N,AA3343))</f>
        <v/>
      </c>
      <c r="Q3343" s="31">
        <f>INDEX(Matches!$M:$M,AA3343)</f>
        <v/>
      </c>
      <c r="R3343" s="31">
        <f>IF(I3343="H",INDEX(Matches!$N:$N,AA3343),INDEX(Matches!$L:$L,AA3343))</f>
        <v/>
      </c>
      <c r="S3343" s="33">
        <f>IF(I3343="H",INDEX(Matches!$O:$O,AA3343),INDEX(Matches!$P:$P,AA3343))</f>
        <v/>
      </c>
      <c r="T3343" s="33">
        <f>IF(INDEX(Matches!$J:$J,AA3343)="","",IF(I3343="H",INDEX(Matches!$J:$J,AA3343),INDEX(Matches!$K:$K,AA3343)))</f>
        <v/>
      </c>
      <c r="U3343" s="33">
        <f>IF(INDEX(Matches!$K:$K,AA3343)="","",IF(I3343="H",INDEX(Matches!$K:$K,AA3343),INDEX(Matches!$J:$J,AA3343)))</f>
        <v/>
      </c>
      <c r="V3343" s="30">
        <f>IF(T3343="","",T3343-U3343)</f>
        <v/>
      </c>
      <c r="W3343" s="33">
        <f>IF(I3343="H",INDEX(Matches!$T:$T,AA3343),INDEX(Matches!$U:$U,AA3343))</f>
        <v/>
      </c>
      <c r="X3343" s="11">
        <f>INDEX(Matches!$X:$X,AA3343)</f>
        <v/>
      </c>
      <c r="Y3343" s="30">
        <f>IF(O3343="","",O3343-S3343)</f>
        <v/>
      </c>
      <c r="Z3343" s="30">
        <f>IF(W3343="","",W3343-S3343)</f>
        <v/>
      </c>
      <c r="AA3343" s="24">
        <f>MATCH(J3343,Matches!$A:$A,0)</f>
        <v/>
      </c>
      <c r="AB3343" s="33" t="n">
        <v>1.054645645185979</v>
      </c>
      <c r="AC3343" s="33" t="n"/>
      <c r="AD3343" s="24" t="n"/>
      <c r="AE3343" s="24" t="n">
        <v>2</v>
      </c>
      <c r="AF3343" s="33" t="n"/>
      <c r="AG3343" s="33" t="n"/>
    </row>
    <row r="3344">
      <c r="A3344" s="24" t="inlineStr">
        <is>
          <t>Exeter|7</t>
        </is>
      </c>
      <c r="B3344" s="24" t="inlineStr">
        <is>
          <t>E3</t>
        </is>
      </c>
      <c r="C3344" s="24" t="inlineStr">
        <is>
          <t>League Two</t>
        </is>
      </c>
      <c r="D3344" s="24" t="inlineStr">
        <is>
          <t>Exeter</t>
        </is>
      </c>
      <c r="E3344" s="24" t="n">
        <v>7</v>
      </c>
      <c r="F3344" s="24" t="n">
        <v>2</v>
      </c>
      <c r="G3344" s="29" t="n">
        <v>46284.625</v>
      </c>
      <c r="H3344" s="24" t="inlineStr">
        <is>
          <t>Tranmere</t>
        </is>
      </c>
      <c r="I3344" s="24" t="inlineStr">
        <is>
          <t>H</t>
        </is>
      </c>
      <c r="J3344" s="24" t="inlineStr">
        <is>
          <t>E3-Exeter-Tranmere</t>
        </is>
      </c>
      <c r="K3344" s="24" t="n">
        <v>19</v>
      </c>
      <c r="L3344" s="11">
        <f>IF(INDEX(Matches!$X:$X,AA3344)=0,"",IF(I3344="H",INDEX(Matches!$H:$H,AA3344),INDEX(Matches!$I:$I,AA3344)))</f>
        <v/>
      </c>
      <c r="M3344" s="11">
        <f>IF(INDEX(Matches!$X:$X,AA3344)=0,"",IF(I3344="H",INDEX(Matches!$I:$I,AA3344),INDEX(Matches!$H:$H,AA3344)))</f>
        <v/>
      </c>
      <c r="N3344" s="11">
        <f>IF(L3344="","",IF(L3344&gt;M3344,"W",IF(L3344=M3344,"D","L")))</f>
        <v/>
      </c>
      <c r="O3344" s="11">
        <f>IF(L3344="","",IF(L3344&gt;M3344,3,IF(L3344=M3344,1,0)))</f>
        <v/>
      </c>
      <c r="P3344" s="31">
        <f>IF(I3344="H",INDEX(Matches!$L:$L,AA3344),INDEX(Matches!$N:$N,AA3344))</f>
        <v/>
      </c>
      <c r="Q3344" s="31">
        <f>INDEX(Matches!$M:$M,AA3344)</f>
        <v/>
      </c>
      <c r="R3344" s="31">
        <f>IF(I3344="H",INDEX(Matches!$N:$N,AA3344),INDEX(Matches!$L:$L,AA3344))</f>
        <v/>
      </c>
      <c r="S3344" s="33">
        <f>IF(I3344="H",INDEX(Matches!$O:$O,AA3344),INDEX(Matches!$P:$P,AA3344))</f>
        <v/>
      </c>
      <c r="T3344" s="33">
        <f>IF(INDEX(Matches!$J:$J,AA3344)="","",IF(I3344="H",INDEX(Matches!$J:$J,AA3344),INDEX(Matches!$K:$K,AA3344)))</f>
        <v/>
      </c>
      <c r="U3344" s="33">
        <f>IF(INDEX(Matches!$K:$K,AA3344)="","",IF(I3344="H",INDEX(Matches!$K:$K,AA3344),INDEX(Matches!$J:$J,AA3344)))</f>
        <v/>
      </c>
      <c r="V3344" s="30">
        <f>IF(T3344="","",T3344-U3344)</f>
        <v/>
      </c>
      <c r="W3344" s="33">
        <f>IF(I3344="H",INDEX(Matches!$T:$T,AA3344),INDEX(Matches!$U:$U,AA3344))</f>
        <v/>
      </c>
      <c r="X3344" s="11">
        <f>INDEX(Matches!$X:$X,AA3344)</f>
        <v/>
      </c>
      <c r="Y3344" s="30">
        <f>IF(O3344="","",O3344-S3344)</f>
        <v/>
      </c>
      <c r="Z3344" s="30">
        <f>IF(W3344="","",W3344-S3344)</f>
        <v/>
      </c>
      <c r="AA3344" s="24">
        <f>MATCH(J3344,Matches!$A:$A,0)</f>
        <v/>
      </c>
      <c r="AB3344" s="33" t="n"/>
      <c r="AC3344" s="33" t="n"/>
      <c r="AD3344" s="24" t="n"/>
      <c r="AE3344" s="24" t="n">
        <v>2</v>
      </c>
      <c r="AF3344" s="33" t="n"/>
      <c r="AG3344" s="33" t="n"/>
    </row>
    <row r="3345">
      <c r="A3345" s="24" t="inlineStr">
        <is>
          <t>Exeter|8</t>
        </is>
      </c>
      <c r="B3345" s="24" t="inlineStr">
        <is>
          <t>E3</t>
        </is>
      </c>
      <c r="C3345" s="24" t="inlineStr">
        <is>
          <t>League Two</t>
        </is>
      </c>
      <c r="D3345" s="24" t="inlineStr">
        <is>
          <t>Exeter</t>
        </is>
      </c>
      <c r="E3345" s="24" t="n">
        <v>8</v>
      </c>
      <c r="F3345" s="24" t="n">
        <v>2</v>
      </c>
      <c r="G3345" s="29" t="n">
        <v>46291.625</v>
      </c>
      <c r="H3345" s="24" t="inlineStr">
        <is>
          <t>Bristol Rovers</t>
        </is>
      </c>
      <c r="I3345" s="24" t="inlineStr">
        <is>
          <t>A</t>
        </is>
      </c>
      <c r="J3345" s="24" t="inlineStr">
        <is>
          <t>E3-BristolR-Exeter</t>
        </is>
      </c>
      <c r="K3345" s="24" t="n">
        <v>2</v>
      </c>
      <c r="L3345" s="11">
        <f>IF(INDEX(Matches!$X:$X,AA3345)=0,"",IF(I3345="H",INDEX(Matches!$H:$H,AA3345),INDEX(Matches!$I:$I,AA3345)))</f>
        <v/>
      </c>
      <c r="M3345" s="11">
        <f>IF(INDEX(Matches!$X:$X,AA3345)=0,"",IF(I3345="H",INDEX(Matches!$I:$I,AA3345),INDEX(Matches!$H:$H,AA3345)))</f>
        <v/>
      </c>
      <c r="N3345" s="11">
        <f>IF(L3345="","",IF(L3345&gt;M3345,"W",IF(L3345=M3345,"D","L")))</f>
        <v/>
      </c>
      <c r="O3345" s="11">
        <f>IF(L3345="","",IF(L3345&gt;M3345,3,IF(L3345=M3345,1,0)))</f>
        <v/>
      </c>
      <c r="P3345" s="31">
        <f>IF(I3345="H",INDEX(Matches!$L:$L,AA3345),INDEX(Matches!$N:$N,AA3345))</f>
        <v/>
      </c>
      <c r="Q3345" s="31">
        <f>INDEX(Matches!$M:$M,AA3345)</f>
        <v/>
      </c>
      <c r="R3345" s="31">
        <f>IF(I3345="H",INDEX(Matches!$N:$N,AA3345),INDEX(Matches!$L:$L,AA3345))</f>
        <v/>
      </c>
      <c r="S3345" s="33">
        <f>IF(I3345="H",INDEX(Matches!$O:$O,AA3345),INDEX(Matches!$P:$P,AA3345))</f>
        <v/>
      </c>
      <c r="T3345" s="33">
        <f>IF(INDEX(Matches!$J:$J,AA3345)="","",IF(I3345="H",INDEX(Matches!$J:$J,AA3345),INDEX(Matches!$K:$K,AA3345)))</f>
        <v/>
      </c>
      <c r="U3345" s="33">
        <f>IF(INDEX(Matches!$K:$K,AA3345)="","",IF(I3345="H",INDEX(Matches!$K:$K,AA3345),INDEX(Matches!$J:$J,AA3345)))</f>
        <v/>
      </c>
      <c r="V3345" s="30">
        <f>IF(T3345="","",T3345-U3345)</f>
        <v/>
      </c>
      <c r="W3345" s="33">
        <f>IF(I3345="H",INDEX(Matches!$T:$T,AA3345),INDEX(Matches!$U:$U,AA3345))</f>
        <v/>
      </c>
      <c r="X3345" s="11">
        <f>INDEX(Matches!$X:$X,AA3345)</f>
        <v/>
      </c>
      <c r="Y3345" s="30">
        <f>IF(O3345="","",O3345-S3345)</f>
        <v/>
      </c>
      <c r="Z3345" s="30">
        <f>IF(W3345="","",W3345-S3345)</f>
        <v/>
      </c>
      <c r="AA3345" s="24">
        <f>MATCH(J3345,Matches!$A:$A,0)</f>
        <v/>
      </c>
      <c r="AB3345" s="33" t="n"/>
      <c r="AC3345" s="33" t="n"/>
      <c r="AD3345" s="24" t="n"/>
      <c r="AE3345" s="24" t="n">
        <v>2</v>
      </c>
      <c r="AF3345" s="33" t="n"/>
      <c r="AG3345" s="33" t="n"/>
    </row>
    <row r="3346">
      <c r="A3346" s="24" t="inlineStr">
        <is>
          <t>Exeter|9</t>
        </is>
      </c>
      <c r="B3346" s="24" t="inlineStr">
        <is>
          <t>E3</t>
        </is>
      </c>
      <c r="C3346" s="24" t="inlineStr">
        <is>
          <t>League Two</t>
        </is>
      </c>
      <c r="D3346" s="24" t="inlineStr">
        <is>
          <t>Exeter</t>
        </is>
      </c>
      <c r="E3346" s="24" t="n">
        <v>9</v>
      </c>
      <c r="F3346" s="24" t="n">
        <v>3</v>
      </c>
      <c r="G3346" s="29" t="n">
        <v>46298.625</v>
      </c>
      <c r="H3346" s="24" t="inlineStr">
        <is>
          <t>Rotherham</t>
        </is>
      </c>
      <c r="I3346" s="24" t="inlineStr">
        <is>
          <t>H</t>
        </is>
      </c>
      <c r="J3346" s="24" t="inlineStr">
        <is>
          <t>E3-Exeter-Rotherha</t>
        </is>
      </c>
      <c r="K3346" s="24" t="n">
        <v>9</v>
      </c>
      <c r="L3346" s="11">
        <f>IF(INDEX(Matches!$X:$X,AA3346)=0,"",IF(I3346="H",INDEX(Matches!$H:$H,AA3346),INDEX(Matches!$I:$I,AA3346)))</f>
        <v/>
      </c>
      <c r="M3346" s="11">
        <f>IF(INDEX(Matches!$X:$X,AA3346)=0,"",IF(I3346="H",INDEX(Matches!$I:$I,AA3346),INDEX(Matches!$H:$H,AA3346)))</f>
        <v/>
      </c>
      <c r="N3346" s="11">
        <f>IF(L3346="","",IF(L3346&gt;M3346,"W",IF(L3346=M3346,"D","L")))</f>
        <v/>
      </c>
      <c r="O3346" s="11">
        <f>IF(L3346="","",IF(L3346&gt;M3346,3,IF(L3346=M3346,1,0)))</f>
        <v/>
      </c>
      <c r="P3346" s="31">
        <f>IF(I3346="H",INDEX(Matches!$L:$L,AA3346),INDEX(Matches!$N:$N,AA3346))</f>
        <v/>
      </c>
      <c r="Q3346" s="31">
        <f>INDEX(Matches!$M:$M,AA3346)</f>
        <v/>
      </c>
      <c r="R3346" s="31">
        <f>IF(I3346="H",INDEX(Matches!$N:$N,AA3346),INDEX(Matches!$L:$L,AA3346))</f>
        <v/>
      </c>
      <c r="S3346" s="33">
        <f>IF(I3346="H",INDEX(Matches!$O:$O,AA3346),INDEX(Matches!$P:$P,AA3346))</f>
        <v/>
      </c>
      <c r="T3346" s="33">
        <f>IF(INDEX(Matches!$J:$J,AA3346)="","",IF(I3346="H",INDEX(Matches!$J:$J,AA3346),INDEX(Matches!$K:$K,AA3346)))</f>
        <v/>
      </c>
      <c r="U3346" s="33">
        <f>IF(INDEX(Matches!$K:$K,AA3346)="","",IF(I3346="H",INDEX(Matches!$K:$K,AA3346),INDEX(Matches!$J:$J,AA3346)))</f>
        <v/>
      </c>
      <c r="V3346" s="30">
        <f>IF(T3346="","",T3346-U3346)</f>
        <v/>
      </c>
      <c r="W3346" s="33">
        <f>IF(I3346="H",INDEX(Matches!$T:$T,AA3346),INDEX(Matches!$U:$U,AA3346))</f>
        <v/>
      </c>
      <c r="X3346" s="11">
        <f>INDEX(Matches!$X:$X,AA3346)</f>
        <v/>
      </c>
      <c r="Y3346" s="30">
        <f>IF(O3346="","",O3346-S3346)</f>
        <v/>
      </c>
      <c r="Z3346" s="30">
        <f>IF(W3346="","",W3346-S3346)</f>
        <v/>
      </c>
      <c r="AA3346" s="24">
        <f>MATCH(J3346,Matches!$A:$A,0)</f>
        <v/>
      </c>
      <c r="AB3346" s="33" t="n"/>
      <c r="AC3346" s="33" t="n"/>
      <c r="AD3346" s="24" t="n"/>
      <c r="AE3346" s="24" t="n">
        <v>3</v>
      </c>
      <c r="AF3346" s="33" t="n"/>
      <c r="AG3346" s="33" t="n"/>
    </row>
    <row r="3347">
      <c r="A3347" s="24" t="inlineStr">
        <is>
          <t>Exeter|10</t>
        </is>
      </c>
      <c r="B3347" s="24" t="inlineStr">
        <is>
          <t>E3</t>
        </is>
      </c>
      <c r="C3347" s="24" t="inlineStr">
        <is>
          <t>League Two</t>
        </is>
      </c>
      <c r="D3347" s="24" t="inlineStr">
        <is>
          <t>Exeter</t>
        </is>
      </c>
      <c r="E3347" s="24" t="n">
        <v>10</v>
      </c>
      <c r="F3347" s="24" t="n">
        <v>3</v>
      </c>
      <c r="G3347" s="29" t="n">
        <v>46305.625</v>
      </c>
      <c r="H3347" s="24" t="inlineStr">
        <is>
          <t>Shrewsbury</t>
        </is>
      </c>
      <c r="I3347" s="24" t="inlineStr">
        <is>
          <t>A</t>
        </is>
      </c>
      <c r="J3347" s="24" t="inlineStr">
        <is>
          <t>E3-Shrewsbu-Exeter</t>
        </is>
      </c>
      <c r="K3347" s="24" t="n">
        <v>20</v>
      </c>
      <c r="L3347" s="11">
        <f>IF(INDEX(Matches!$X:$X,AA3347)=0,"",IF(I3347="H",INDEX(Matches!$H:$H,AA3347),INDEX(Matches!$I:$I,AA3347)))</f>
        <v/>
      </c>
      <c r="M3347" s="11">
        <f>IF(INDEX(Matches!$X:$X,AA3347)=0,"",IF(I3347="H",INDEX(Matches!$I:$I,AA3347),INDEX(Matches!$H:$H,AA3347)))</f>
        <v/>
      </c>
      <c r="N3347" s="11">
        <f>IF(L3347="","",IF(L3347&gt;M3347,"W",IF(L3347=M3347,"D","L")))</f>
        <v/>
      </c>
      <c r="O3347" s="11">
        <f>IF(L3347="","",IF(L3347&gt;M3347,3,IF(L3347=M3347,1,0)))</f>
        <v/>
      </c>
      <c r="P3347" s="31">
        <f>IF(I3347="H",INDEX(Matches!$L:$L,AA3347),INDEX(Matches!$N:$N,AA3347))</f>
        <v/>
      </c>
      <c r="Q3347" s="31">
        <f>INDEX(Matches!$M:$M,AA3347)</f>
        <v/>
      </c>
      <c r="R3347" s="31">
        <f>IF(I3347="H",INDEX(Matches!$N:$N,AA3347),INDEX(Matches!$L:$L,AA3347))</f>
        <v/>
      </c>
      <c r="S3347" s="33">
        <f>IF(I3347="H",INDEX(Matches!$O:$O,AA3347),INDEX(Matches!$P:$P,AA3347))</f>
        <v/>
      </c>
      <c r="T3347" s="33">
        <f>IF(INDEX(Matches!$J:$J,AA3347)="","",IF(I3347="H",INDEX(Matches!$J:$J,AA3347),INDEX(Matches!$K:$K,AA3347)))</f>
        <v/>
      </c>
      <c r="U3347" s="33">
        <f>IF(INDEX(Matches!$K:$K,AA3347)="","",IF(I3347="H",INDEX(Matches!$K:$K,AA3347),INDEX(Matches!$J:$J,AA3347)))</f>
        <v/>
      </c>
      <c r="V3347" s="30">
        <f>IF(T3347="","",T3347-U3347)</f>
        <v/>
      </c>
      <c r="W3347" s="33">
        <f>IF(I3347="H",INDEX(Matches!$T:$T,AA3347),INDEX(Matches!$U:$U,AA3347))</f>
        <v/>
      </c>
      <c r="X3347" s="11">
        <f>INDEX(Matches!$X:$X,AA3347)</f>
        <v/>
      </c>
      <c r="Y3347" s="30">
        <f>IF(O3347="","",O3347-S3347)</f>
        <v/>
      </c>
      <c r="Z3347" s="30">
        <f>IF(W3347="","",W3347-S3347)</f>
        <v/>
      </c>
      <c r="AA3347" s="24">
        <f>MATCH(J3347,Matches!$A:$A,0)</f>
        <v/>
      </c>
      <c r="AB3347" s="33" t="n"/>
      <c r="AC3347" s="33" t="n"/>
      <c r="AD3347" s="24" t="n"/>
      <c r="AE3347" s="24" t="n">
        <v>3</v>
      </c>
      <c r="AF3347" s="33" t="n"/>
      <c r="AG3347" s="33" t="n"/>
    </row>
    <row r="3348">
      <c r="A3348" s="24" t="inlineStr">
        <is>
          <t>Exeter|11</t>
        </is>
      </c>
      <c r="B3348" s="24" t="inlineStr">
        <is>
          <t>E3</t>
        </is>
      </c>
      <c r="C3348" s="24" t="inlineStr">
        <is>
          <t>League Two</t>
        </is>
      </c>
      <c r="D3348" s="24" t="inlineStr">
        <is>
          <t>Exeter</t>
        </is>
      </c>
      <c r="E3348" s="24" t="n">
        <v>11</v>
      </c>
      <c r="F3348" s="24" t="n">
        <v>3</v>
      </c>
      <c r="G3348" s="29" t="n">
        <v>46312.625</v>
      </c>
      <c r="H3348" s="24" t="inlineStr">
        <is>
          <t>Colchester</t>
        </is>
      </c>
      <c r="I3348" s="24" t="inlineStr">
        <is>
          <t>A</t>
        </is>
      </c>
      <c r="J3348" s="24" t="inlineStr">
        <is>
          <t>E3-Colchest-Exeter</t>
        </is>
      </c>
      <c r="K3348" s="24" t="n">
        <v>13</v>
      </c>
      <c r="L3348" s="11">
        <f>IF(INDEX(Matches!$X:$X,AA3348)=0,"",IF(I3348="H",INDEX(Matches!$H:$H,AA3348),INDEX(Matches!$I:$I,AA3348)))</f>
        <v/>
      </c>
      <c r="M3348" s="11">
        <f>IF(INDEX(Matches!$X:$X,AA3348)=0,"",IF(I3348="H",INDEX(Matches!$I:$I,AA3348),INDEX(Matches!$H:$H,AA3348)))</f>
        <v/>
      </c>
      <c r="N3348" s="11">
        <f>IF(L3348="","",IF(L3348&gt;M3348,"W",IF(L3348=M3348,"D","L")))</f>
        <v/>
      </c>
      <c r="O3348" s="11">
        <f>IF(L3348="","",IF(L3348&gt;M3348,3,IF(L3348=M3348,1,0)))</f>
        <v/>
      </c>
      <c r="P3348" s="31">
        <f>IF(I3348="H",INDEX(Matches!$L:$L,AA3348),INDEX(Matches!$N:$N,AA3348))</f>
        <v/>
      </c>
      <c r="Q3348" s="31">
        <f>INDEX(Matches!$M:$M,AA3348)</f>
        <v/>
      </c>
      <c r="R3348" s="31">
        <f>IF(I3348="H",INDEX(Matches!$N:$N,AA3348),INDEX(Matches!$L:$L,AA3348))</f>
        <v/>
      </c>
      <c r="S3348" s="33">
        <f>IF(I3348="H",INDEX(Matches!$O:$O,AA3348),INDEX(Matches!$P:$P,AA3348))</f>
        <v/>
      </c>
      <c r="T3348" s="33">
        <f>IF(INDEX(Matches!$J:$J,AA3348)="","",IF(I3348="H",INDEX(Matches!$J:$J,AA3348),INDEX(Matches!$K:$K,AA3348)))</f>
        <v/>
      </c>
      <c r="U3348" s="33">
        <f>IF(INDEX(Matches!$K:$K,AA3348)="","",IF(I3348="H",INDEX(Matches!$K:$K,AA3348),INDEX(Matches!$J:$J,AA3348)))</f>
        <v/>
      </c>
      <c r="V3348" s="30">
        <f>IF(T3348="","",T3348-U3348)</f>
        <v/>
      </c>
      <c r="W3348" s="33">
        <f>IF(I3348="H",INDEX(Matches!$T:$T,AA3348),INDEX(Matches!$U:$U,AA3348))</f>
        <v/>
      </c>
      <c r="X3348" s="11">
        <f>INDEX(Matches!$X:$X,AA3348)</f>
        <v/>
      </c>
      <c r="Y3348" s="30">
        <f>IF(O3348="","",O3348-S3348)</f>
        <v/>
      </c>
      <c r="Z3348" s="30">
        <f>IF(W3348="","",W3348-S3348)</f>
        <v/>
      </c>
      <c r="AA3348" s="24">
        <f>MATCH(J3348,Matches!$A:$A,0)</f>
        <v/>
      </c>
      <c r="AB3348" s="33" t="n"/>
      <c r="AC3348" s="33" t="n"/>
      <c r="AD3348" s="24" t="n"/>
      <c r="AE3348" s="24" t="n">
        <v>3</v>
      </c>
      <c r="AF3348" s="33" t="n"/>
      <c r="AG3348" s="33" t="n"/>
    </row>
    <row r="3349">
      <c r="A3349" s="24" t="inlineStr">
        <is>
          <t>Exeter|12</t>
        </is>
      </c>
      <c r="B3349" s="24" t="inlineStr">
        <is>
          <t>E3</t>
        </is>
      </c>
      <c r="C3349" s="24" t="inlineStr">
        <is>
          <t>League Two</t>
        </is>
      </c>
      <c r="D3349" s="24" t="inlineStr">
        <is>
          <t>Exeter</t>
        </is>
      </c>
      <c r="E3349" s="24" t="n">
        <v>12</v>
      </c>
      <c r="F3349" s="24" t="n">
        <v>3</v>
      </c>
      <c r="G3349" s="29" t="n">
        <v>46315.82291666666</v>
      </c>
      <c r="H3349" s="24" t="inlineStr">
        <is>
          <t>Crewe</t>
        </is>
      </c>
      <c r="I3349" s="24" t="inlineStr">
        <is>
          <t>H</t>
        </is>
      </c>
      <c r="J3349" s="24" t="inlineStr">
        <is>
          <t>E3-Exeter-Crewe</t>
        </is>
      </c>
      <c r="K3349" s="24" t="n">
        <v>15</v>
      </c>
      <c r="L3349" s="11">
        <f>IF(INDEX(Matches!$X:$X,AA3349)=0,"",IF(I3349="H",INDEX(Matches!$H:$H,AA3349),INDEX(Matches!$I:$I,AA3349)))</f>
        <v/>
      </c>
      <c r="M3349" s="11">
        <f>IF(INDEX(Matches!$X:$X,AA3349)=0,"",IF(I3349="H",INDEX(Matches!$I:$I,AA3349),INDEX(Matches!$H:$H,AA3349)))</f>
        <v/>
      </c>
      <c r="N3349" s="11">
        <f>IF(L3349="","",IF(L3349&gt;M3349,"W",IF(L3349=M3349,"D","L")))</f>
        <v/>
      </c>
      <c r="O3349" s="11">
        <f>IF(L3349="","",IF(L3349&gt;M3349,3,IF(L3349=M3349,1,0)))</f>
        <v/>
      </c>
      <c r="P3349" s="31">
        <f>IF(I3349="H",INDEX(Matches!$L:$L,AA3349),INDEX(Matches!$N:$N,AA3349))</f>
        <v/>
      </c>
      <c r="Q3349" s="31">
        <f>INDEX(Matches!$M:$M,AA3349)</f>
        <v/>
      </c>
      <c r="R3349" s="31">
        <f>IF(I3349="H",INDEX(Matches!$N:$N,AA3349),INDEX(Matches!$L:$L,AA3349))</f>
        <v/>
      </c>
      <c r="S3349" s="33">
        <f>IF(I3349="H",INDEX(Matches!$O:$O,AA3349),INDEX(Matches!$P:$P,AA3349))</f>
        <v/>
      </c>
      <c r="T3349" s="33">
        <f>IF(INDEX(Matches!$J:$J,AA3349)="","",IF(I3349="H",INDEX(Matches!$J:$J,AA3349),INDEX(Matches!$K:$K,AA3349)))</f>
        <v/>
      </c>
      <c r="U3349" s="33">
        <f>IF(INDEX(Matches!$K:$K,AA3349)="","",IF(I3349="H",INDEX(Matches!$K:$K,AA3349),INDEX(Matches!$J:$J,AA3349)))</f>
        <v/>
      </c>
      <c r="V3349" s="30">
        <f>IF(T3349="","",T3349-U3349)</f>
        <v/>
      </c>
      <c r="W3349" s="33">
        <f>IF(I3349="H",INDEX(Matches!$T:$T,AA3349),INDEX(Matches!$U:$U,AA3349))</f>
        <v/>
      </c>
      <c r="X3349" s="11">
        <f>INDEX(Matches!$X:$X,AA3349)</f>
        <v/>
      </c>
      <c r="Y3349" s="30">
        <f>IF(O3349="","",O3349-S3349)</f>
        <v/>
      </c>
      <c r="Z3349" s="30">
        <f>IF(W3349="","",W3349-S3349)</f>
        <v/>
      </c>
      <c r="AA3349" s="24">
        <f>MATCH(J3349,Matches!$A:$A,0)</f>
        <v/>
      </c>
      <c r="AB3349" s="33" t="n"/>
      <c r="AC3349" s="33" t="n"/>
      <c r="AD3349" s="24" t="n"/>
      <c r="AE3349" s="24" t="n">
        <v>3</v>
      </c>
      <c r="AF3349" s="33" t="n"/>
      <c r="AG3349" s="33" t="n"/>
    </row>
    <row r="3350">
      <c r="A3350" s="24" t="inlineStr">
        <is>
          <t>Exeter|13</t>
        </is>
      </c>
      <c r="B3350" s="24" t="inlineStr">
        <is>
          <t>E3</t>
        </is>
      </c>
      <c r="C3350" s="24" t="inlineStr">
        <is>
          <t>League Two</t>
        </is>
      </c>
      <c r="D3350" s="24" t="inlineStr">
        <is>
          <t>Exeter</t>
        </is>
      </c>
      <c r="E3350" s="24" t="n">
        <v>13</v>
      </c>
      <c r="F3350" s="24" t="n">
        <v>4</v>
      </c>
      <c r="G3350" s="29" t="n">
        <v>46319.625</v>
      </c>
      <c r="H3350" s="24" t="inlineStr">
        <is>
          <t>Fleetwood</t>
        </is>
      </c>
      <c r="I3350" s="24" t="inlineStr">
        <is>
          <t>H</t>
        </is>
      </c>
      <c r="J3350" s="24" t="inlineStr">
        <is>
          <t>E3-Exeter-Fleetwoo</t>
        </is>
      </c>
      <c r="K3350" s="24" t="n">
        <v>18</v>
      </c>
      <c r="L3350" s="11">
        <f>IF(INDEX(Matches!$X:$X,AA3350)=0,"",IF(I3350="H",INDEX(Matches!$H:$H,AA3350),INDEX(Matches!$I:$I,AA3350)))</f>
        <v/>
      </c>
      <c r="M3350" s="11">
        <f>IF(INDEX(Matches!$X:$X,AA3350)=0,"",IF(I3350="H",INDEX(Matches!$I:$I,AA3350),INDEX(Matches!$H:$H,AA3350)))</f>
        <v/>
      </c>
      <c r="N3350" s="11">
        <f>IF(L3350="","",IF(L3350&gt;M3350,"W",IF(L3350=M3350,"D","L")))</f>
        <v/>
      </c>
      <c r="O3350" s="11">
        <f>IF(L3350="","",IF(L3350&gt;M3350,3,IF(L3350=M3350,1,0)))</f>
        <v/>
      </c>
      <c r="P3350" s="31">
        <f>IF(I3350="H",INDEX(Matches!$L:$L,AA3350),INDEX(Matches!$N:$N,AA3350))</f>
        <v/>
      </c>
      <c r="Q3350" s="31">
        <f>INDEX(Matches!$M:$M,AA3350)</f>
        <v/>
      </c>
      <c r="R3350" s="31">
        <f>IF(I3350="H",INDEX(Matches!$N:$N,AA3350),INDEX(Matches!$L:$L,AA3350))</f>
        <v/>
      </c>
      <c r="S3350" s="33">
        <f>IF(I3350="H",INDEX(Matches!$O:$O,AA3350),INDEX(Matches!$P:$P,AA3350))</f>
        <v/>
      </c>
      <c r="T3350" s="33">
        <f>IF(INDEX(Matches!$J:$J,AA3350)="","",IF(I3350="H",INDEX(Matches!$J:$J,AA3350),INDEX(Matches!$K:$K,AA3350)))</f>
        <v/>
      </c>
      <c r="U3350" s="33">
        <f>IF(INDEX(Matches!$K:$K,AA3350)="","",IF(I3350="H",INDEX(Matches!$K:$K,AA3350),INDEX(Matches!$J:$J,AA3350)))</f>
        <v/>
      </c>
      <c r="V3350" s="30">
        <f>IF(T3350="","",T3350-U3350)</f>
        <v/>
      </c>
      <c r="W3350" s="33">
        <f>IF(I3350="H",INDEX(Matches!$T:$T,AA3350),INDEX(Matches!$U:$U,AA3350))</f>
        <v/>
      </c>
      <c r="X3350" s="11">
        <f>INDEX(Matches!$X:$X,AA3350)</f>
        <v/>
      </c>
      <c r="Y3350" s="30">
        <f>IF(O3350="","",O3350-S3350)</f>
        <v/>
      </c>
      <c r="Z3350" s="30">
        <f>IF(W3350="","",W3350-S3350)</f>
        <v/>
      </c>
      <c r="AA3350" s="24">
        <f>MATCH(J3350,Matches!$A:$A,0)</f>
        <v/>
      </c>
      <c r="AB3350" s="33" t="n"/>
      <c r="AC3350" s="33" t="n">
        <v>1.539894178774053</v>
      </c>
      <c r="AD3350" s="24" t="n"/>
      <c r="AE3350" s="24" t="n">
        <v>4</v>
      </c>
      <c r="AF3350" s="33" t="n"/>
      <c r="AG3350" s="33" t="n"/>
    </row>
    <row r="3351">
      <c r="A3351" s="24" t="inlineStr">
        <is>
          <t>Exeter|14</t>
        </is>
      </c>
      <c r="B3351" s="24" t="inlineStr">
        <is>
          <t>E3</t>
        </is>
      </c>
      <c r="C3351" s="24" t="inlineStr">
        <is>
          <t>League Two</t>
        </is>
      </c>
      <c r="D3351" s="24" t="inlineStr">
        <is>
          <t>Exeter</t>
        </is>
      </c>
      <c r="E3351" s="24" t="n">
        <v>14</v>
      </c>
      <c r="F3351" s="24" t="n">
        <v>4</v>
      </c>
      <c r="G3351" s="29" t="n">
        <v>46326.625</v>
      </c>
      <c r="H3351" s="24" t="inlineStr">
        <is>
          <t>Salford</t>
        </is>
      </c>
      <c r="I3351" s="24" t="inlineStr">
        <is>
          <t>A</t>
        </is>
      </c>
      <c r="J3351" s="24" t="inlineStr">
        <is>
          <t>E3-Salford-Exeter</t>
        </is>
      </c>
      <c r="K3351" s="24" t="n">
        <v>1</v>
      </c>
      <c r="L3351" s="11">
        <f>IF(INDEX(Matches!$X:$X,AA3351)=0,"",IF(I3351="H",INDEX(Matches!$H:$H,AA3351),INDEX(Matches!$I:$I,AA3351)))</f>
        <v/>
      </c>
      <c r="M3351" s="11">
        <f>IF(INDEX(Matches!$X:$X,AA3351)=0,"",IF(I3351="H",INDEX(Matches!$I:$I,AA3351),INDEX(Matches!$H:$H,AA3351)))</f>
        <v/>
      </c>
      <c r="N3351" s="11">
        <f>IF(L3351="","",IF(L3351&gt;M3351,"W",IF(L3351=M3351,"D","L")))</f>
        <v/>
      </c>
      <c r="O3351" s="11">
        <f>IF(L3351="","",IF(L3351&gt;M3351,3,IF(L3351=M3351,1,0)))</f>
        <v/>
      </c>
      <c r="P3351" s="31">
        <f>IF(I3351="H",INDEX(Matches!$L:$L,AA3351),INDEX(Matches!$N:$N,AA3351))</f>
        <v/>
      </c>
      <c r="Q3351" s="31">
        <f>INDEX(Matches!$M:$M,AA3351)</f>
        <v/>
      </c>
      <c r="R3351" s="31">
        <f>IF(I3351="H",INDEX(Matches!$N:$N,AA3351),INDEX(Matches!$L:$L,AA3351))</f>
        <v/>
      </c>
      <c r="S3351" s="33">
        <f>IF(I3351="H",INDEX(Matches!$O:$O,AA3351),INDEX(Matches!$P:$P,AA3351))</f>
        <v/>
      </c>
      <c r="T3351" s="33">
        <f>IF(INDEX(Matches!$J:$J,AA3351)="","",IF(I3351="H",INDEX(Matches!$J:$J,AA3351),INDEX(Matches!$K:$K,AA3351)))</f>
        <v/>
      </c>
      <c r="U3351" s="33">
        <f>IF(INDEX(Matches!$K:$K,AA3351)="","",IF(I3351="H",INDEX(Matches!$K:$K,AA3351),INDEX(Matches!$J:$J,AA3351)))</f>
        <v/>
      </c>
      <c r="V3351" s="30">
        <f>IF(T3351="","",T3351-U3351)</f>
        <v/>
      </c>
      <c r="W3351" s="33">
        <f>IF(I3351="H",INDEX(Matches!$T:$T,AA3351),INDEX(Matches!$U:$U,AA3351))</f>
        <v/>
      </c>
      <c r="X3351" s="11">
        <f>INDEX(Matches!$X:$X,AA3351)</f>
        <v/>
      </c>
      <c r="Y3351" s="30">
        <f>IF(O3351="","",O3351-S3351)</f>
        <v/>
      </c>
      <c r="Z3351" s="30">
        <f>IF(W3351="","",W3351-S3351)</f>
        <v/>
      </c>
      <c r="AA3351" s="24">
        <f>MATCH(J3351,Matches!$A:$A,0)</f>
        <v/>
      </c>
      <c r="AB3351" s="33" t="n"/>
      <c r="AC3351" s="33" t="n">
        <v>0.884272701474792</v>
      </c>
      <c r="AD3351" s="24" t="n"/>
      <c r="AE3351" s="24" t="n">
        <v>4</v>
      </c>
      <c r="AF3351" s="33" t="n"/>
      <c r="AG3351" s="33" t="n"/>
    </row>
    <row r="3352">
      <c r="A3352" s="24" t="inlineStr">
        <is>
          <t>Exeter|15</t>
        </is>
      </c>
      <c r="B3352" s="24" t="inlineStr">
        <is>
          <t>E3</t>
        </is>
      </c>
      <c r="C3352" s="24" t="inlineStr">
        <is>
          <t>League Two</t>
        </is>
      </c>
      <c r="D3352" s="24" t="inlineStr">
        <is>
          <t>Exeter</t>
        </is>
      </c>
      <c r="E3352" s="24" t="n">
        <v>15</v>
      </c>
      <c r="F3352" s="24" t="n">
        <v>4</v>
      </c>
      <c r="G3352" s="29" t="n">
        <v>46340.52083333334</v>
      </c>
      <c r="H3352" s="24" t="inlineStr">
        <is>
          <t>Cheltenham</t>
        </is>
      </c>
      <c r="I3352" s="24" t="inlineStr">
        <is>
          <t>H</t>
        </is>
      </c>
      <c r="J3352" s="24" t="inlineStr">
        <is>
          <t>E3-Exeter-Cheltenh</t>
        </is>
      </c>
      <c r="K3352" s="24" t="n">
        <v>22</v>
      </c>
      <c r="L3352" s="11">
        <f>IF(INDEX(Matches!$X:$X,AA3352)=0,"",IF(I3352="H",INDEX(Matches!$H:$H,AA3352),INDEX(Matches!$I:$I,AA3352)))</f>
        <v/>
      </c>
      <c r="M3352" s="11">
        <f>IF(INDEX(Matches!$X:$X,AA3352)=0,"",IF(I3352="H",INDEX(Matches!$I:$I,AA3352),INDEX(Matches!$H:$H,AA3352)))</f>
        <v/>
      </c>
      <c r="N3352" s="11">
        <f>IF(L3352="","",IF(L3352&gt;M3352,"W",IF(L3352=M3352,"D","L")))</f>
        <v/>
      </c>
      <c r="O3352" s="11">
        <f>IF(L3352="","",IF(L3352&gt;M3352,3,IF(L3352=M3352,1,0)))</f>
        <v/>
      </c>
      <c r="P3352" s="31">
        <f>IF(I3352="H",INDEX(Matches!$L:$L,AA3352),INDEX(Matches!$N:$N,AA3352))</f>
        <v/>
      </c>
      <c r="Q3352" s="31">
        <f>INDEX(Matches!$M:$M,AA3352)</f>
        <v/>
      </c>
      <c r="R3352" s="31">
        <f>IF(I3352="H",INDEX(Matches!$N:$N,AA3352),INDEX(Matches!$L:$L,AA3352))</f>
        <v/>
      </c>
      <c r="S3352" s="33">
        <f>IF(I3352="H",INDEX(Matches!$O:$O,AA3352),INDEX(Matches!$P:$P,AA3352))</f>
        <v/>
      </c>
      <c r="T3352" s="33">
        <f>IF(INDEX(Matches!$J:$J,AA3352)="","",IF(I3352="H",INDEX(Matches!$J:$J,AA3352),INDEX(Matches!$K:$K,AA3352)))</f>
        <v/>
      </c>
      <c r="U3352" s="33">
        <f>IF(INDEX(Matches!$K:$K,AA3352)="","",IF(I3352="H",INDEX(Matches!$K:$K,AA3352),INDEX(Matches!$J:$J,AA3352)))</f>
        <v/>
      </c>
      <c r="V3352" s="30">
        <f>IF(T3352="","",T3352-U3352)</f>
        <v/>
      </c>
      <c r="W3352" s="33">
        <f>IF(I3352="H",INDEX(Matches!$T:$T,AA3352),INDEX(Matches!$U:$U,AA3352))</f>
        <v/>
      </c>
      <c r="X3352" s="11">
        <f>INDEX(Matches!$X:$X,AA3352)</f>
        <v/>
      </c>
      <c r="Y3352" s="30">
        <f>IF(O3352="","",O3352-S3352)</f>
        <v/>
      </c>
      <c r="Z3352" s="30">
        <f>IF(W3352="","",W3352-S3352)</f>
        <v/>
      </c>
      <c r="AA3352" s="24">
        <f>MATCH(J3352,Matches!$A:$A,0)</f>
        <v/>
      </c>
      <c r="AB3352" s="33" t="n"/>
      <c r="AC3352" s="33" t="n">
        <v>1.617314778662543</v>
      </c>
      <c r="AD3352" s="24" t="n"/>
      <c r="AE3352" s="24" t="n">
        <v>4</v>
      </c>
      <c r="AF3352" s="33" t="n"/>
      <c r="AG3352" s="33" t="n"/>
    </row>
    <row r="3353">
      <c r="A3353" s="24" t="inlineStr">
        <is>
          <t>Exeter|16</t>
        </is>
      </c>
      <c r="B3353" s="24" t="inlineStr">
        <is>
          <t>E3</t>
        </is>
      </c>
      <c r="C3353" s="24" t="inlineStr">
        <is>
          <t>League Two</t>
        </is>
      </c>
      <c r="D3353" s="24" t="inlineStr">
        <is>
          <t>Exeter</t>
        </is>
      </c>
      <c r="E3353" s="24" t="n">
        <v>16</v>
      </c>
      <c r="F3353" s="24" t="n">
        <v>4</v>
      </c>
      <c r="G3353" s="29" t="n">
        <v>46347.625</v>
      </c>
      <c r="H3353" s="24" t="inlineStr">
        <is>
          <t>Oldham</t>
        </is>
      </c>
      <c r="I3353" s="24" t="inlineStr">
        <is>
          <t>A</t>
        </is>
      </c>
      <c r="J3353" s="24" t="inlineStr">
        <is>
          <t>E3-Oldham-Exeter</t>
        </is>
      </c>
      <c r="K3353" s="24" t="n">
        <v>8</v>
      </c>
      <c r="L3353" s="11">
        <f>IF(INDEX(Matches!$X:$X,AA3353)=0,"",IF(I3353="H",INDEX(Matches!$H:$H,AA3353),INDEX(Matches!$I:$I,AA3353)))</f>
        <v/>
      </c>
      <c r="M3353" s="11">
        <f>IF(INDEX(Matches!$X:$X,AA3353)=0,"",IF(I3353="H",INDEX(Matches!$I:$I,AA3353),INDEX(Matches!$H:$H,AA3353)))</f>
        <v/>
      </c>
      <c r="N3353" s="11">
        <f>IF(L3353="","",IF(L3353&gt;M3353,"W",IF(L3353=M3353,"D","L")))</f>
        <v/>
      </c>
      <c r="O3353" s="11">
        <f>IF(L3353="","",IF(L3353&gt;M3353,3,IF(L3353=M3353,1,0)))</f>
        <v/>
      </c>
      <c r="P3353" s="31">
        <f>IF(I3353="H",INDEX(Matches!$L:$L,AA3353),INDEX(Matches!$N:$N,AA3353))</f>
        <v/>
      </c>
      <c r="Q3353" s="31">
        <f>INDEX(Matches!$M:$M,AA3353)</f>
        <v/>
      </c>
      <c r="R3353" s="31">
        <f>IF(I3353="H",INDEX(Matches!$N:$N,AA3353),INDEX(Matches!$L:$L,AA3353))</f>
        <v/>
      </c>
      <c r="S3353" s="33">
        <f>IF(I3353="H",INDEX(Matches!$O:$O,AA3353),INDEX(Matches!$P:$P,AA3353))</f>
        <v/>
      </c>
      <c r="T3353" s="33">
        <f>IF(INDEX(Matches!$J:$J,AA3353)="","",IF(I3353="H",INDEX(Matches!$J:$J,AA3353),INDEX(Matches!$K:$K,AA3353)))</f>
        <v/>
      </c>
      <c r="U3353" s="33">
        <f>IF(INDEX(Matches!$K:$K,AA3353)="","",IF(I3353="H",INDEX(Matches!$K:$K,AA3353),INDEX(Matches!$J:$J,AA3353)))</f>
        <v/>
      </c>
      <c r="V3353" s="30">
        <f>IF(T3353="","",T3353-U3353)</f>
        <v/>
      </c>
      <c r="W3353" s="33">
        <f>IF(I3353="H",INDEX(Matches!$T:$T,AA3353),INDEX(Matches!$U:$U,AA3353))</f>
        <v/>
      </c>
      <c r="X3353" s="11">
        <f>INDEX(Matches!$X:$X,AA3353)</f>
        <v/>
      </c>
      <c r="Y3353" s="30">
        <f>IF(O3353="","",O3353-S3353)</f>
        <v/>
      </c>
      <c r="Z3353" s="30">
        <f>IF(W3353="","",W3353-S3353)</f>
        <v/>
      </c>
      <c r="AA3353" s="24">
        <f>MATCH(J3353,Matches!$A:$A,0)</f>
        <v/>
      </c>
      <c r="AB3353" s="33" t="n"/>
      <c r="AC3353" s="33" t="n">
        <v>1.075333005578153</v>
      </c>
      <c r="AD3353" s="24" t="n"/>
      <c r="AE3353" s="24" t="n">
        <v>4</v>
      </c>
      <c r="AF3353" s="33" t="n"/>
      <c r="AG3353" s="33" t="n"/>
    </row>
    <row r="3354">
      <c r="A3354" s="24" t="inlineStr">
        <is>
          <t>Exeter|17</t>
        </is>
      </c>
      <c r="B3354" s="24" t="inlineStr">
        <is>
          <t>E3</t>
        </is>
      </c>
      <c r="C3354" s="24" t="inlineStr">
        <is>
          <t>League Two</t>
        </is>
      </c>
      <c r="D3354" s="24" t="inlineStr">
        <is>
          <t>Exeter</t>
        </is>
      </c>
      <c r="E3354" s="24" t="n">
        <v>17</v>
      </c>
      <c r="F3354" s="24" t="n">
        <v>5</v>
      </c>
      <c r="G3354" s="29" t="n">
        <v>46354.52083333334</v>
      </c>
      <c r="H3354" s="24" t="inlineStr">
        <is>
          <t>Crawley</t>
        </is>
      </c>
      <c r="I3354" s="24" t="inlineStr">
        <is>
          <t>H</t>
        </is>
      </c>
      <c r="J3354" s="24" t="inlineStr">
        <is>
          <t>E3-Exeter-Crawley</t>
        </is>
      </c>
      <c r="K3354" s="24" t="n">
        <v>21</v>
      </c>
      <c r="L3354" s="11">
        <f>IF(INDEX(Matches!$X:$X,AA3354)=0,"",IF(I3354="H",INDEX(Matches!$H:$H,AA3354),INDEX(Matches!$I:$I,AA3354)))</f>
        <v/>
      </c>
      <c r="M3354" s="11">
        <f>IF(INDEX(Matches!$X:$X,AA3354)=0,"",IF(I3354="H",INDEX(Matches!$I:$I,AA3354),INDEX(Matches!$H:$H,AA3354)))</f>
        <v/>
      </c>
      <c r="N3354" s="11">
        <f>IF(L3354="","",IF(L3354&gt;M3354,"W",IF(L3354=M3354,"D","L")))</f>
        <v/>
      </c>
      <c r="O3354" s="11">
        <f>IF(L3354="","",IF(L3354&gt;M3354,3,IF(L3354=M3354,1,0)))</f>
        <v/>
      </c>
      <c r="P3354" s="31">
        <f>IF(I3354="H",INDEX(Matches!$L:$L,AA3354),INDEX(Matches!$N:$N,AA3354))</f>
        <v/>
      </c>
      <c r="Q3354" s="31">
        <f>INDEX(Matches!$M:$M,AA3354)</f>
        <v/>
      </c>
      <c r="R3354" s="31">
        <f>IF(I3354="H",INDEX(Matches!$N:$N,AA3354),INDEX(Matches!$L:$L,AA3354))</f>
        <v/>
      </c>
      <c r="S3354" s="33">
        <f>IF(I3354="H",INDEX(Matches!$O:$O,AA3354),INDEX(Matches!$P:$P,AA3354))</f>
        <v/>
      </c>
      <c r="T3354" s="33">
        <f>IF(INDEX(Matches!$J:$J,AA3354)="","",IF(I3354="H",INDEX(Matches!$J:$J,AA3354),INDEX(Matches!$K:$K,AA3354)))</f>
        <v/>
      </c>
      <c r="U3354" s="33">
        <f>IF(INDEX(Matches!$K:$K,AA3354)="","",IF(I3354="H",INDEX(Matches!$K:$K,AA3354),INDEX(Matches!$J:$J,AA3354)))</f>
        <v/>
      </c>
      <c r="V3354" s="30">
        <f>IF(T3354="","",T3354-U3354)</f>
        <v/>
      </c>
      <c r="W3354" s="33">
        <f>IF(I3354="H",INDEX(Matches!$T:$T,AA3354),INDEX(Matches!$U:$U,AA3354))</f>
        <v/>
      </c>
      <c r="X3354" s="11">
        <f>INDEX(Matches!$X:$X,AA3354)</f>
        <v/>
      </c>
      <c r="Y3354" s="30">
        <f>IF(O3354="","",O3354-S3354)</f>
        <v/>
      </c>
      <c r="Z3354" s="30">
        <f>IF(W3354="","",W3354-S3354)</f>
        <v/>
      </c>
      <c r="AA3354" s="24">
        <f>MATCH(J3354,Matches!$A:$A,0)</f>
        <v/>
      </c>
      <c r="AB3354" s="33" t="n"/>
      <c r="AC3354" s="33" t="n">
        <v>1.587730883951042</v>
      </c>
      <c r="AD3354" s="24" t="n"/>
      <c r="AE3354" s="24" t="n">
        <v>5</v>
      </c>
      <c r="AF3354" s="33" t="n"/>
      <c r="AG3354" s="33" t="n"/>
    </row>
    <row r="3355">
      <c r="A3355" s="24" t="inlineStr">
        <is>
          <t>Exeter|18</t>
        </is>
      </c>
      <c r="B3355" s="24" t="inlineStr">
        <is>
          <t>E3</t>
        </is>
      </c>
      <c r="C3355" s="24" t="inlineStr">
        <is>
          <t>League Two</t>
        </is>
      </c>
      <c r="D3355" s="24" t="inlineStr">
        <is>
          <t>Exeter</t>
        </is>
      </c>
      <c r="E3355" s="24" t="n">
        <v>18</v>
      </c>
      <c r="F3355" s="24" t="n">
        <v>5</v>
      </c>
      <c r="G3355" s="29" t="n">
        <v>46357.82291666666</v>
      </c>
      <c r="H3355" s="24" t="inlineStr">
        <is>
          <t>Chesterfield</t>
        </is>
      </c>
      <c r="I3355" s="24" t="inlineStr">
        <is>
          <t>A</t>
        </is>
      </c>
      <c r="J3355" s="24" t="inlineStr">
        <is>
          <t>E3-Chesterf-Exeter</t>
        </is>
      </c>
      <c r="K3355" s="24" t="n">
        <v>6</v>
      </c>
      <c r="L3355" s="11">
        <f>IF(INDEX(Matches!$X:$X,AA3355)=0,"",IF(I3355="H",INDEX(Matches!$H:$H,AA3355),INDEX(Matches!$I:$I,AA3355)))</f>
        <v/>
      </c>
      <c r="M3355" s="11">
        <f>IF(INDEX(Matches!$X:$X,AA3355)=0,"",IF(I3355="H",INDEX(Matches!$I:$I,AA3355),INDEX(Matches!$H:$H,AA3355)))</f>
        <v/>
      </c>
      <c r="N3355" s="11">
        <f>IF(L3355="","",IF(L3355&gt;M3355,"W",IF(L3355=M3355,"D","L")))</f>
        <v/>
      </c>
      <c r="O3355" s="11">
        <f>IF(L3355="","",IF(L3355&gt;M3355,3,IF(L3355=M3355,1,0)))</f>
        <v/>
      </c>
      <c r="P3355" s="31">
        <f>IF(I3355="H",INDEX(Matches!$L:$L,AA3355),INDEX(Matches!$N:$N,AA3355))</f>
        <v/>
      </c>
      <c r="Q3355" s="31">
        <f>INDEX(Matches!$M:$M,AA3355)</f>
        <v/>
      </c>
      <c r="R3355" s="31">
        <f>IF(I3355="H",INDEX(Matches!$N:$N,AA3355),INDEX(Matches!$L:$L,AA3355))</f>
        <v/>
      </c>
      <c r="S3355" s="33">
        <f>IF(I3355="H",INDEX(Matches!$O:$O,AA3355),INDEX(Matches!$P:$P,AA3355))</f>
        <v/>
      </c>
      <c r="T3355" s="33">
        <f>IF(INDEX(Matches!$J:$J,AA3355)="","",IF(I3355="H",INDEX(Matches!$J:$J,AA3355),INDEX(Matches!$K:$K,AA3355)))</f>
        <v/>
      </c>
      <c r="U3355" s="33">
        <f>IF(INDEX(Matches!$K:$K,AA3355)="","",IF(I3355="H",INDEX(Matches!$K:$K,AA3355),INDEX(Matches!$J:$J,AA3355)))</f>
        <v/>
      </c>
      <c r="V3355" s="30">
        <f>IF(T3355="","",T3355-U3355)</f>
        <v/>
      </c>
      <c r="W3355" s="33">
        <f>IF(I3355="H",INDEX(Matches!$T:$T,AA3355),INDEX(Matches!$U:$U,AA3355))</f>
        <v/>
      </c>
      <c r="X3355" s="11">
        <f>INDEX(Matches!$X:$X,AA3355)</f>
        <v/>
      </c>
      <c r="Y3355" s="30">
        <f>IF(O3355="","",O3355-S3355)</f>
        <v/>
      </c>
      <c r="Z3355" s="30">
        <f>IF(W3355="","",W3355-S3355)</f>
        <v/>
      </c>
      <c r="AA3355" s="24">
        <f>MATCH(J3355,Matches!$A:$A,0)</f>
        <v/>
      </c>
      <c r="AB3355" s="33" t="n"/>
      <c r="AC3355" s="33" t="n">
        <v>0.9771924148867293</v>
      </c>
      <c r="AD3355" s="24" t="n"/>
      <c r="AE3355" s="24" t="n">
        <v>5</v>
      </c>
      <c r="AF3355" s="33" t="n"/>
      <c r="AG3355" s="33" t="n"/>
    </row>
    <row r="3356">
      <c r="A3356" s="24" t="inlineStr">
        <is>
          <t>Exeter|19</t>
        </is>
      </c>
      <c r="B3356" s="24" t="inlineStr">
        <is>
          <t>E3</t>
        </is>
      </c>
      <c r="C3356" s="24" t="inlineStr">
        <is>
          <t>League Two</t>
        </is>
      </c>
      <c r="D3356" s="24" t="inlineStr">
        <is>
          <t>Exeter</t>
        </is>
      </c>
      <c r="E3356" s="24" t="n">
        <v>19</v>
      </c>
      <c r="F3356" s="24" t="n">
        <v>5</v>
      </c>
      <c r="G3356" s="29" t="n">
        <v>46368.625</v>
      </c>
      <c r="H3356" s="24" t="inlineStr">
        <is>
          <t>Rochdale</t>
        </is>
      </c>
      <c r="I3356" s="24" t="inlineStr">
        <is>
          <t>H</t>
        </is>
      </c>
      <c r="J3356" s="24" t="inlineStr">
        <is>
          <t>E3-Exeter-Rochdale</t>
        </is>
      </c>
      <c r="K3356" s="24" t="n">
        <v>16</v>
      </c>
      <c r="L3356" s="11">
        <f>IF(INDEX(Matches!$X:$X,AA3356)=0,"",IF(I3356="H",INDEX(Matches!$H:$H,AA3356),INDEX(Matches!$I:$I,AA3356)))</f>
        <v/>
      </c>
      <c r="M3356" s="11">
        <f>IF(INDEX(Matches!$X:$X,AA3356)=0,"",IF(I3356="H",INDEX(Matches!$I:$I,AA3356),INDEX(Matches!$H:$H,AA3356)))</f>
        <v/>
      </c>
      <c r="N3356" s="11">
        <f>IF(L3356="","",IF(L3356&gt;M3356,"W",IF(L3356=M3356,"D","L")))</f>
        <v/>
      </c>
      <c r="O3356" s="11">
        <f>IF(L3356="","",IF(L3356&gt;M3356,3,IF(L3356=M3356,1,0)))</f>
        <v/>
      </c>
      <c r="P3356" s="31">
        <f>IF(I3356="H",INDEX(Matches!$L:$L,AA3356),INDEX(Matches!$N:$N,AA3356))</f>
        <v/>
      </c>
      <c r="Q3356" s="31">
        <f>INDEX(Matches!$M:$M,AA3356)</f>
        <v/>
      </c>
      <c r="R3356" s="31">
        <f>IF(I3356="H",INDEX(Matches!$N:$N,AA3356),INDEX(Matches!$L:$L,AA3356))</f>
        <v/>
      </c>
      <c r="S3356" s="33">
        <f>IF(I3356="H",INDEX(Matches!$O:$O,AA3356),INDEX(Matches!$P:$P,AA3356))</f>
        <v/>
      </c>
      <c r="T3356" s="33">
        <f>IF(INDEX(Matches!$J:$J,AA3356)="","",IF(I3356="H",INDEX(Matches!$J:$J,AA3356),INDEX(Matches!$K:$K,AA3356)))</f>
        <v/>
      </c>
      <c r="U3356" s="33">
        <f>IF(INDEX(Matches!$K:$K,AA3356)="","",IF(I3356="H",INDEX(Matches!$K:$K,AA3356),INDEX(Matches!$J:$J,AA3356)))</f>
        <v/>
      </c>
      <c r="V3356" s="30">
        <f>IF(T3356="","",T3356-U3356)</f>
        <v/>
      </c>
      <c r="W3356" s="33">
        <f>IF(I3356="H",INDEX(Matches!$T:$T,AA3356),INDEX(Matches!$U:$U,AA3356))</f>
        <v/>
      </c>
      <c r="X3356" s="11">
        <f>INDEX(Matches!$X:$X,AA3356)</f>
        <v/>
      </c>
      <c r="Y3356" s="30">
        <f>IF(O3356="","",O3356-S3356)</f>
        <v/>
      </c>
      <c r="Z3356" s="30">
        <f>IF(W3356="","",W3356-S3356)</f>
        <v/>
      </c>
      <c r="AA3356" s="24">
        <f>MATCH(J3356,Matches!$A:$A,0)</f>
        <v/>
      </c>
      <c r="AB3356" s="33" t="n"/>
      <c r="AC3356" s="33" t="n">
        <v>1.535723860589397</v>
      </c>
      <c r="AD3356" s="24" t="n"/>
      <c r="AE3356" s="24" t="n">
        <v>5</v>
      </c>
      <c r="AF3356" s="33" t="n"/>
      <c r="AG3356" s="33" t="n"/>
    </row>
    <row r="3357">
      <c r="A3357" s="24" t="inlineStr">
        <is>
          <t>Exeter|20</t>
        </is>
      </c>
      <c r="B3357" s="24" t="inlineStr">
        <is>
          <t>E3</t>
        </is>
      </c>
      <c r="C3357" s="24" t="inlineStr">
        <is>
          <t>League Two</t>
        </is>
      </c>
      <c r="D3357" s="24" t="inlineStr">
        <is>
          <t>Exeter</t>
        </is>
      </c>
      <c r="E3357" s="24" t="n">
        <v>20</v>
      </c>
      <c r="F3357" s="24" t="n">
        <v>5</v>
      </c>
      <c r="G3357" s="29" t="n">
        <v>46375.52083333334</v>
      </c>
      <c r="H3357" s="24" t="inlineStr">
        <is>
          <t>Northampton</t>
        </is>
      </c>
      <c r="I3357" s="24" t="inlineStr">
        <is>
          <t>A</t>
        </is>
      </c>
      <c r="J3357" s="24" t="inlineStr">
        <is>
          <t>E3-Northamp-Exeter</t>
        </is>
      </c>
      <c r="K3357" s="24" t="n">
        <v>14</v>
      </c>
      <c r="L3357" s="11">
        <f>IF(INDEX(Matches!$X:$X,AA3357)=0,"",IF(I3357="H",INDEX(Matches!$H:$H,AA3357),INDEX(Matches!$I:$I,AA3357)))</f>
        <v/>
      </c>
      <c r="M3357" s="11">
        <f>IF(INDEX(Matches!$X:$X,AA3357)=0,"",IF(I3357="H",INDEX(Matches!$I:$I,AA3357),INDEX(Matches!$H:$H,AA3357)))</f>
        <v/>
      </c>
      <c r="N3357" s="11">
        <f>IF(L3357="","",IF(L3357&gt;M3357,"W",IF(L3357=M3357,"D","L")))</f>
        <v/>
      </c>
      <c r="O3357" s="11">
        <f>IF(L3357="","",IF(L3357&gt;M3357,3,IF(L3357=M3357,1,0)))</f>
        <v/>
      </c>
      <c r="P3357" s="31">
        <f>IF(I3357="H",INDEX(Matches!$L:$L,AA3357),INDEX(Matches!$N:$N,AA3357))</f>
        <v/>
      </c>
      <c r="Q3357" s="31">
        <f>INDEX(Matches!$M:$M,AA3357)</f>
        <v/>
      </c>
      <c r="R3357" s="31">
        <f>IF(I3357="H",INDEX(Matches!$N:$N,AA3357),INDEX(Matches!$L:$L,AA3357))</f>
        <v/>
      </c>
      <c r="S3357" s="33">
        <f>IF(I3357="H",INDEX(Matches!$O:$O,AA3357),INDEX(Matches!$P:$P,AA3357))</f>
        <v/>
      </c>
      <c r="T3357" s="33">
        <f>IF(INDEX(Matches!$J:$J,AA3357)="","",IF(I3357="H",INDEX(Matches!$J:$J,AA3357),INDEX(Matches!$K:$K,AA3357)))</f>
        <v/>
      </c>
      <c r="U3357" s="33">
        <f>IF(INDEX(Matches!$K:$K,AA3357)="","",IF(I3357="H",INDEX(Matches!$K:$K,AA3357),INDEX(Matches!$J:$J,AA3357)))</f>
        <v/>
      </c>
      <c r="V3357" s="30">
        <f>IF(T3357="","",T3357-U3357)</f>
        <v/>
      </c>
      <c r="W3357" s="33">
        <f>IF(I3357="H",INDEX(Matches!$T:$T,AA3357),INDEX(Matches!$U:$U,AA3357))</f>
        <v/>
      </c>
      <c r="X3357" s="11">
        <f>INDEX(Matches!$X:$X,AA3357)</f>
        <v/>
      </c>
      <c r="Y3357" s="30">
        <f>IF(O3357="","",O3357-S3357)</f>
        <v/>
      </c>
      <c r="Z3357" s="30">
        <f>IF(W3357="","",W3357-S3357)</f>
        <v/>
      </c>
      <c r="AA3357" s="24">
        <f>MATCH(J3357,Matches!$A:$A,0)</f>
        <v/>
      </c>
      <c r="AB3357" s="33" t="n"/>
      <c r="AC3357" s="33" t="n">
        <v>1.158278537139665</v>
      </c>
      <c r="AD3357" s="24" t="n"/>
      <c r="AE3357" s="24" t="n">
        <v>5</v>
      </c>
      <c r="AF3357" s="33" t="n"/>
      <c r="AG3357" s="33" t="n"/>
    </row>
    <row r="3358">
      <c r="A3358" s="24" t="inlineStr">
        <is>
          <t>Exeter|21</t>
        </is>
      </c>
      <c r="B3358" s="24" t="inlineStr">
        <is>
          <t>E3</t>
        </is>
      </c>
      <c r="C3358" s="24" t="inlineStr">
        <is>
          <t>League Two</t>
        </is>
      </c>
      <c r="D3358" s="24" t="inlineStr">
        <is>
          <t>Exeter</t>
        </is>
      </c>
      <c r="E3358" s="24" t="n">
        <v>21</v>
      </c>
      <c r="F3358" s="24" t="n">
        <v>6</v>
      </c>
      <c r="G3358" s="29" t="n">
        <v>46382.625</v>
      </c>
      <c r="H3358" s="24" t="inlineStr">
        <is>
          <t>Newport</t>
        </is>
      </c>
      <c r="I3358" s="24" t="inlineStr">
        <is>
          <t>H</t>
        </is>
      </c>
      <c r="J3358" s="24" t="inlineStr">
        <is>
          <t>E3-Exeter-Newport</t>
        </is>
      </c>
      <c r="K3358" s="24" t="n">
        <v>24</v>
      </c>
      <c r="L3358" s="11">
        <f>IF(INDEX(Matches!$X:$X,AA3358)=0,"",IF(I3358="H",INDEX(Matches!$H:$H,AA3358),INDEX(Matches!$I:$I,AA3358)))</f>
        <v/>
      </c>
      <c r="M3358" s="11">
        <f>IF(INDEX(Matches!$X:$X,AA3358)=0,"",IF(I3358="H",INDEX(Matches!$I:$I,AA3358),INDEX(Matches!$H:$H,AA3358)))</f>
        <v/>
      </c>
      <c r="N3358" s="11">
        <f>IF(L3358="","",IF(L3358&gt;M3358,"W",IF(L3358=M3358,"D","L")))</f>
        <v/>
      </c>
      <c r="O3358" s="11">
        <f>IF(L3358="","",IF(L3358&gt;M3358,3,IF(L3358=M3358,1,0)))</f>
        <v/>
      </c>
      <c r="P3358" s="31">
        <f>IF(I3358="H",INDEX(Matches!$L:$L,AA3358),INDEX(Matches!$N:$N,AA3358))</f>
        <v/>
      </c>
      <c r="Q3358" s="31">
        <f>INDEX(Matches!$M:$M,AA3358)</f>
        <v/>
      </c>
      <c r="R3358" s="31">
        <f>IF(I3358="H",INDEX(Matches!$N:$N,AA3358),INDEX(Matches!$L:$L,AA3358))</f>
        <v/>
      </c>
      <c r="S3358" s="33">
        <f>IF(I3358="H",INDEX(Matches!$O:$O,AA3358),INDEX(Matches!$P:$P,AA3358))</f>
        <v/>
      </c>
      <c r="T3358" s="33">
        <f>IF(INDEX(Matches!$J:$J,AA3358)="","",IF(I3358="H",INDEX(Matches!$J:$J,AA3358),INDEX(Matches!$K:$K,AA3358)))</f>
        <v/>
      </c>
      <c r="U3358" s="33">
        <f>IF(INDEX(Matches!$K:$K,AA3358)="","",IF(I3358="H",INDEX(Matches!$K:$K,AA3358),INDEX(Matches!$J:$J,AA3358)))</f>
        <v/>
      </c>
      <c r="V3358" s="30">
        <f>IF(T3358="","",T3358-U3358)</f>
        <v/>
      </c>
      <c r="W3358" s="33">
        <f>IF(I3358="H",INDEX(Matches!$T:$T,AA3358),INDEX(Matches!$U:$U,AA3358))</f>
        <v/>
      </c>
      <c r="X3358" s="11">
        <f>INDEX(Matches!$X:$X,AA3358)</f>
        <v/>
      </c>
      <c r="Y3358" s="30">
        <f>IF(O3358="","",O3358-S3358)</f>
        <v/>
      </c>
      <c r="Z3358" s="30">
        <f>IF(W3358="","",W3358-S3358)</f>
        <v/>
      </c>
      <c r="AA3358" s="24">
        <f>MATCH(J3358,Matches!$A:$A,0)</f>
        <v/>
      </c>
      <c r="AB3358" s="33" t="n"/>
      <c r="AC3358" s="33" t="n">
        <v>1.663276713385603</v>
      </c>
      <c r="AD3358" s="24" t="n"/>
      <c r="AE3358" s="24" t="n">
        <v>6</v>
      </c>
      <c r="AF3358" s="33" t="n"/>
      <c r="AG3358" s="33" t="n"/>
    </row>
    <row r="3359">
      <c r="A3359" s="24" t="inlineStr">
        <is>
          <t>Exeter|22</t>
        </is>
      </c>
      <c r="B3359" s="24" t="inlineStr">
        <is>
          <t>E3</t>
        </is>
      </c>
      <c r="C3359" s="24" t="inlineStr">
        <is>
          <t>League Two</t>
        </is>
      </c>
      <c r="D3359" s="24" t="inlineStr">
        <is>
          <t>Exeter</t>
        </is>
      </c>
      <c r="E3359" s="24" t="n">
        <v>22</v>
      </c>
      <c r="F3359" s="24" t="n">
        <v>6</v>
      </c>
      <c r="G3359" s="29" t="n">
        <v>46385.82291666666</v>
      </c>
      <c r="H3359" s="24" t="inlineStr">
        <is>
          <t>Swindon</t>
        </is>
      </c>
      <c r="I3359" s="24" t="inlineStr">
        <is>
          <t>A</t>
        </is>
      </c>
      <c r="J3359" s="24" t="inlineStr">
        <is>
          <t>E3-Swindon-Exeter</t>
        </is>
      </c>
      <c r="K3359" s="24" t="n">
        <v>10</v>
      </c>
      <c r="L3359" s="11">
        <f>IF(INDEX(Matches!$X:$X,AA3359)=0,"",IF(I3359="H",INDEX(Matches!$H:$H,AA3359),INDEX(Matches!$I:$I,AA3359)))</f>
        <v/>
      </c>
      <c r="M3359" s="11">
        <f>IF(INDEX(Matches!$X:$X,AA3359)=0,"",IF(I3359="H",INDEX(Matches!$I:$I,AA3359),INDEX(Matches!$H:$H,AA3359)))</f>
        <v/>
      </c>
      <c r="N3359" s="11">
        <f>IF(L3359="","",IF(L3359&gt;M3359,"W",IF(L3359=M3359,"D","L")))</f>
        <v/>
      </c>
      <c r="O3359" s="11">
        <f>IF(L3359="","",IF(L3359&gt;M3359,3,IF(L3359=M3359,1,0)))</f>
        <v/>
      </c>
      <c r="P3359" s="31">
        <f>IF(I3359="H",INDEX(Matches!$L:$L,AA3359),INDEX(Matches!$N:$N,AA3359))</f>
        <v/>
      </c>
      <c r="Q3359" s="31">
        <f>INDEX(Matches!$M:$M,AA3359)</f>
        <v/>
      </c>
      <c r="R3359" s="31">
        <f>IF(I3359="H",INDEX(Matches!$N:$N,AA3359),INDEX(Matches!$L:$L,AA3359))</f>
        <v/>
      </c>
      <c r="S3359" s="33">
        <f>IF(I3359="H",INDEX(Matches!$O:$O,AA3359),INDEX(Matches!$P:$P,AA3359))</f>
        <v/>
      </c>
      <c r="T3359" s="33">
        <f>IF(INDEX(Matches!$J:$J,AA3359)="","",IF(I3359="H",INDEX(Matches!$J:$J,AA3359),INDEX(Matches!$K:$K,AA3359)))</f>
        <v/>
      </c>
      <c r="U3359" s="33">
        <f>IF(INDEX(Matches!$K:$K,AA3359)="","",IF(I3359="H",INDEX(Matches!$K:$K,AA3359),INDEX(Matches!$J:$J,AA3359)))</f>
        <v/>
      </c>
      <c r="V3359" s="30">
        <f>IF(T3359="","",T3359-U3359)</f>
        <v/>
      </c>
      <c r="W3359" s="33">
        <f>IF(I3359="H",INDEX(Matches!$T:$T,AA3359),INDEX(Matches!$U:$U,AA3359))</f>
        <v/>
      </c>
      <c r="X3359" s="11">
        <f>INDEX(Matches!$X:$X,AA3359)</f>
        <v/>
      </c>
      <c r="Y3359" s="30">
        <f>IF(O3359="","",O3359-S3359)</f>
        <v/>
      </c>
      <c r="Z3359" s="30">
        <f>IF(W3359="","",W3359-S3359)</f>
        <v/>
      </c>
      <c r="AA3359" s="24">
        <f>MATCH(J3359,Matches!$A:$A,0)</f>
        <v/>
      </c>
      <c r="AB3359" s="33" t="n"/>
      <c r="AC3359" s="33" t="n">
        <v>1.171784717559038</v>
      </c>
      <c r="AD3359" s="24" t="n"/>
      <c r="AE3359" s="24" t="n">
        <v>6</v>
      </c>
      <c r="AF3359" s="33" t="n"/>
      <c r="AG3359" s="33" t="n"/>
    </row>
    <row r="3360">
      <c r="A3360" s="24" t="inlineStr">
        <is>
          <t>Exeter|23</t>
        </is>
      </c>
      <c r="B3360" s="24" t="inlineStr">
        <is>
          <t>E3</t>
        </is>
      </c>
      <c r="C3360" s="24" t="inlineStr">
        <is>
          <t>League Two</t>
        </is>
      </c>
      <c r="D3360" s="24" t="inlineStr">
        <is>
          <t>Exeter</t>
        </is>
      </c>
      <c r="E3360" s="24" t="n">
        <v>23</v>
      </c>
      <c r="F3360" s="24" t="n">
        <v>6</v>
      </c>
      <c r="G3360" s="29" t="n">
        <v>46389.625</v>
      </c>
      <c r="H3360" s="24" t="inlineStr">
        <is>
          <t>Gillingham</t>
        </is>
      </c>
      <c r="I3360" s="24" t="inlineStr">
        <is>
          <t>A</t>
        </is>
      </c>
      <c r="J3360" s="24" t="inlineStr">
        <is>
          <t>E3-Gillingh-Exeter</t>
        </is>
      </c>
      <c r="K3360" s="24" t="n">
        <v>12</v>
      </c>
      <c r="L3360" s="11">
        <f>IF(INDEX(Matches!$X:$X,AA3360)=0,"",IF(I3360="H",INDEX(Matches!$H:$H,AA3360),INDEX(Matches!$I:$I,AA3360)))</f>
        <v/>
      </c>
      <c r="M3360" s="11">
        <f>IF(INDEX(Matches!$X:$X,AA3360)=0,"",IF(I3360="H",INDEX(Matches!$I:$I,AA3360),INDEX(Matches!$H:$H,AA3360)))</f>
        <v/>
      </c>
      <c r="N3360" s="11">
        <f>IF(L3360="","",IF(L3360&gt;M3360,"W",IF(L3360=M3360,"D","L")))</f>
        <v/>
      </c>
      <c r="O3360" s="11">
        <f>IF(L3360="","",IF(L3360&gt;M3360,3,IF(L3360=M3360,1,0)))</f>
        <v/>
      </c>
      <c r="P3360" s="31">
        <f>IF(I3360="H",INDEX(Matches!$L:$L,AA3360),INDEX(Matches!$N:$N,AA3360))</f>
        <v/>
      </c>
      <c r="Q3360" s="31">
        <f>INDEX(Matches!$M:$M,AA3360)</f>
        <v/>
      </c>
      <c r="R3360" s="31">
        <f>IF(I3360="H",INDEX(Matches!$N:$N,AA3360),INDEX(Matches!$L:$L,AA3360))</f>
        <v/>
      </c>
      <c r="S3360" s="33">
        <f>IF(I3360="H",INDEX(Matches!$O:$O,AA3360),INDEX(Matches!$P:$P,AA3360))</f>
        <v/>
      </c>
      <c r="T3360" s="33">
        <f>IF(INDEX(Matches!$J:$J,AA3360)="","",IF(I3360="H",INDEX(Matches!$J:$J,AA3360),INDEX(Matches!$K:$K,AA3360)))</f>
        <v/>
      </c>
      <c r="U3360" s="33">
        <f>IF(INDEX(Matches!$K:$K,AA3360)="","",IF(I3360="H",INDEX(Matches!$K:$K,AA3360),INDEX(Matches!$J:$J,AA3360)))</f>
        <v/>
      </c>
      <c r="V3360" s="30">
        <f>IF(T3360="","",T3360-U3360)</f>
        <v/>
      </c>
      <c r="W3360" s="33">
        <f>IF(I3360="H",INDEX(Matches!$T:$T,AA3360),INDEX(Matches!$U:$U,AA3360))</f>
        <v/>
      </c>
      <c r="X3360" s="11">
        <f>INDEX(Matches!$X:$X,AA3360)</f>
        <v/>
      </c>
      <c r="Y3360" s="30">
        <f>IF(O3360="","",O3360-S3360)</f>
        <v/>
      </c>
      <c r="Z3360" s="30">
        <f>IF(W3360="","",W3360-S3360)</f>
        <v/>
      </c>
      <c r="AA3360" s="24">
        <f>MATCH(J3360,Matches!$A:$A,0)</f>
        <v/>
      </c>
      <c r="AB3360" s="33" t="n"/>
      <c r="AC3360" s="33" t="n">
        <v>1.133292575022844</v>
      </c>
      <c r="AD3360" s="24" t="n"/>
      <c r="AE3360" s="24" t="n">
        <v>6</v>
      </c>
      <c r="AF3360" s="33" t="n"/>
      <c r="AG3360" s="33" t="n"/>
    </row>
    <row r="3361">
      <c r="A3361" s="24" t="inlineStr">
        <is>
          <t>Exeter|24</t>
        </is>
      </c>
      <c r="B3361" s="24" t="inlineStr">
        <is>
          <t>E3</t>
        </is>
      </c>
      <c r="C3361" s="24" t="inlineStr">
        <is>
          <t>League Two</t>
        </is>
      </c>
      <c r="D3361" s="24" t="inlineStr">
        <is>
          <t>Exeter</t>
        </is>
      </c>
      <c r="E3361" s="24" t="n">
        <v>24</v>
      </c>
      <c r="F3361" s="24" t="n">
        <v>6</v>
      </c>
      <c r="G3361" s="29" t="n">
        <v>46396.625</v>
      </c>
      <c r="H3361" s="24" t="inlineStr">
        <is>
          <t>Northampton</t>
        </is>
      </c>
      <c r="I3361" s="24" t="inlineStr">
        <is>
          <t>H</t>
        </is>
      </c>
      <c r="J3361" s="24" t="inlineStr">
        <is>
          <t>E3-Exeter-Northamp</t>
        </is>
      </c>
      <c r="K3361" s="24" t="n">
        <v>14</v>
      </c>
      <c r="L3361" s="11">
        <f>IF(INDEX(Matches!$X:$X,AA3361)=0,"",IF(I3361="H",INDEX(Matches!$H:$H,AA3361),INDEX(Matches!$I:$I,AA3361)))</f>
        <v/>
      </c>
      <c r="M3361" s="11">
        <f>IF(INDEX(Matches!$X:$X,AA3361)=0,"",IF(I3361="H",INDEX(Matches!$I:$I,AA3361),INDEX(Matches!$H:$H,AA3361)))</f>
        <v/>
      </c>
      <c r="N3361" s="11">
        <f>IF(L3361="","",IF(L3361&gt;M3361,"W",IF(L3361=M3361,"D","L")))</f>
        <v/>
      </c>
      <c r="O3361" s="11">
        <f>IF(L3361="","",IF(L3361&gt;M3361,3,IF(L3361=M3361,1,0)))</f>
        <v/>
      </c>
      <c r="P3361" s="31">
        <f>IF(I3361="H",INDEX(Matches!$L:$L,AA3361),INDEX(Matches!$N:$N,AA3361))</f>
        <v/>
      </c>
      <c r="Q3361" s="31">
        <f>INDEX(Matches!$M:$M,AA3361)</f>
        <v/>
      </c>
      <c r="R3361" s="31">
        <f>IF(I3361="H",INDEX(Matches!$N:$N,AA3361),INDEX(Matches!$L:$L,AA3361))</f>
        <v/>
      </c>
      <c r="S3361" s="33">
        <f>IF(I3361="H",INDEX(Matches!$O:$O,AA3361),INDEX(Matches!$P:$P,AA3361))</f>
        <v/>
      </c>
      <c r="T3361" s="33">
        <f>IF(INDEX(Matches!$J:$J,AA3361)="","",IF(I3361="H",INDEX(Matches!$J:$J,AA3361),INDEX(Matches!$K:$K,AA3361)))</f>
        <v/>
      </c>
      <c r="U3361" s="33">
        <f>IF(INDEX(Matches!$K:$K,AA3361)="","",IF(I3361="H",INDEX(Matches!$K:$K,AA3361),INDEX(Matches!$J:$J,AA3361)))</f>
        <v/>
      </c>
      <c r="V3361" s="30">
        <f>IF(T3361="","",T3361-U3361)</f>
        <v/>
      </c>
      <c r="W3361" s="33">
        <f>IF(I3361="H",INDEX(Matches!$T:$T,AA3361),INDEX(Matches!$U:$U,AA3361))</f>
        <v/>
      </c>
      <c r="X3361" s="11">
        <f>INDEX(Matches!$X:$X,AA3361)</f>
        <v/>
      </c>
      <c r="Y3361" s="30">
        <f>IF(O3361="","",O3361-S3361)</f>
        <v/>
      </c>
      <c r="Z3361" s="30">
        <f>IF(W3361="","",W3361-S3361)</f>
        <v/>
      </c>
      <c r="AA3361" s="24">
        <f>MATCH(J3361,Matches!$A:$A,0)</f>
        <v/>
      </c>
      <c r="AB3361" s="33" t="n"/>
      <c r="AC3361" s="33" t="n">
        <v>1.456407173554472</v>
      </c>
      <c r="AD3361" s="24" t="n"/>
      <c r="AE3361" s="24" t="n">
        <v>6</v>
      </c>
      <c r="AF3361" s="33" t="n"/>
      <c r="AG3361" s="33" t="n"/>
    </row>
    <row r="3362">
      <c r="A3362" s="24" t="inlineStr">
        <is>
          <t>Exeter|25</t>
        </is>
      </c>
      <c r="B3362" s="24" t="inlineStr">
        <is>
          <t>E3</t>
        </is>
      </c>
      <c r="C3362" s="24" t="inlineStr">
        <is>
          <t>League Two</t>
        </is>
      </c>
      <c r="D3362" s="24" t="inlineStr">
        <is>
          <t>Exeter</t>
        </is>
      </c>
      <c r="E3362" s="24" t="n">
        <v>25</v>
      </c>
      <c r="F3362" s="24" t="n">
        <v>7</v>
      </c>
      <c r="G3362" s="29" t="n">
        <v>46403.625</v>
      </c>
      <c r="H3362" s="24" t="inlineStr">
        <is>
          <t>Colchester</t>
        </is>
      </c>
      <c r="I3362" s="24" t="inlineStr">
        <is>
          <t>H</t>
        </is>
      </c>
      <c r="J3362" s="24" t="inlineStr">
        <is>
          <t>E3-Exeter-Colchest</t>
        </is>
      </c>
      <c r="K3362" s="24" t="n">
        <v>13</v>
      </c>
      <c r="L3362" s="11">
        <f>IF(INDEX(Matches!$X:$X,AA3362)=0,"",IF(I3362="H",INDEX(Matches!$H:$H,AA3362),INDEX(Matches!$I:$I,AA3362)))</f>
        <v/>
      </c>
      <c r="M3362" s="11">
        <f>IF(INDEX(Matches!$X:$X,AA3362)=0,"",IF(I3362="H",INDEX(Matches!$I:$I,AA3362),INDEX(Matches!$H:$H,AA3362)))</f>
        <v/>
      </c>
      <c r="N3362" s="11">
        <f>IF(L3362="","",IF(L3362&gt;M3362,"W",IF(L3362=M3362,"D","L")))</f>
        <v/>
      </c>
      <c r="O3362" s="11">
        <f>IF(L3362="","",IF(L3362&gt;M3362,3,IF(L3362=M3362,1,0)))</f>
        <v/>
      </c>
      <c r="P3362" s="31">
        <f>IF(I3362="H",INDEX(Matches!$L:$L,AA3362),INDEX(Matches!$N:$N,AA3362))</f>
        <v/>
      </c>
      <c r="Q3362" s="31">
        <f>INDEX(Matches!$M:$M,AA3362)</f>
        <v/>
      </c>
      <c r="R3362" s="31">
        <f>IF(I3362="H",INDEX(Matches!$N:$N,AA3362),INDEX(Matches!$L:$L,AA3362))</f>
        <v/>
      </c>
      <c r="S3362" s="33">
        <f>IF(I3362="H",INDEX(Matches!$O:$O,AA3362),INDEX(Matches!$P:$P,AA3362))</f>
        <v/>
      </c>
      <c r="T3362" s="33">
        <f>IF(INDEX(Matches!$J:$J,AA3362)="","",IF(I3362="H",INDEX(Matches!$J:$J,AA3362),INDEX(Matches!$K:$K,AA3362)))</f>
        <v/>
      </c>
      <c r="U3362" s="33">
        <f>IF(INDEX(Matches!$K:$K,AA3362)="","",IF(I3362="H",INDEX(Matches!$K:$K,AA3362),INDEX(Matches!$J:$J,AA3362)))</f>
        <v/>
      </c>
      <c r="V3362" s="30">
        <f>IF(T3362="","",T3362-U3362)</f>
        <v/>
      </c>
      <c r="W3362" s="33">
        <f>IF(I3362="H",INDEX(Matches!$T:$T,AA3362),INDEX(Matches!$U:$U,AA3362))</f>
        <v/>
      </c>
      <c r="X3362" s="11">
        <f>INDEX(Matches!$X:$X,AA3362)</f>
        <v/>
      </c>
      <c r="Y3362" s="30">
        <f>IF(O3362="","",O3362-S3362)</f>
        <v/>
      </c>
      <c r="Z3362" s="30">
        <f>IF(W3362="","",W3362-S3362)</f>
        <v/>
      </c>
      <c r="AA3362" s="24">
        <f>MATCH(J3362,Matches!$A:$A,0)</f>
        <v/>
      </c>
      <c r="AB3362" s="33" t="n"/>
      <c r="AC3362" s="33" t="n">
        <v>1.446441143903073</v>
      </c>
      <c r="AD3362" s="24" t="n"/>
      <c r="AE3362" s="24" t="n">
        <v>7</v>
      </c>
      <c r="AF3362" s="33" t="n"/>
      <c r="AG3362" s="33" t="n"/>
    </row>
    <row r="3363">
      <c r="A3363" s="24" t="inlineStr">
        <is>
          <t>Exeter|26</t>
        </is>
      </c>
      <c r="B3363" s="24" t="inlineStr">
        <is>
          <t>E3</t>
        </is>
      </c>
      <c r="C3363" s="24" t="inlineStr">
        <is>
          <t>League Two</t>
        </is>
      </c>
      <c r="D3363" s="24" t="inlineStr">
        <is>
          <t>Exeter</t>
        </is>
      </c>
      <c r="E3363" s="24" t="n">
        <v>26</v>
      </c>
      <c r="F3363" s="24" t="n">
        <v>7</v>
      </c>
      <c r="G3363" s="29" t="n">
        <v>46406.82291666666</v>
      </c>
      <c r="H3363" s="24" t="inlineStr">
        <is>
          <t>Crewe</t>
        </is>
      </c>
      <c r="I3363" s="24" t="inlineStr">
        <is>
          <t>A</t>
        </is>
      </c>
      <c r="J3363" s="24" t="inlineStr">
        <is>
          <t>E3-Crewe-Exeter</t>
        </is>
      </c>
      <c r="K3363" s="24" t="n">
        <v>15</v>
      </c>
      <c r="L3363" s="11">
        <f>IF(INDEX(Matches!$X:$X,AA3363)=0,"",IF(I3363="H",INDEX(Matches!$H:$H,AA3363),INDEX(Matches!$I:$I,AA3363)))</f>
        <v/>
      </c>
      <c r="M3363" s="11">
        <f>IF(INDEX(Matches!$X:$X,AA3363)=0,"",IF(I3363="H",INDEX(Matches!$I:$I,AA3363),INDEX(Matches!$H:$H,AA3363)))</f>
        <v/>
      </c>
      <c r="N3363" s="11">
        <f>IF(L3363="","",IF(L3363&gt;M3363,"W",IF(L3363=M3363,"D","L")))</f>
        <v/>
      </c>
      <c r="O3363" s="11">
        <f>IF(L3363="","",IF(L3363&gt;M3363,3,IF(L3363=M3363,1,0)))</f>
        <v/>
      </c>
      <c r="P3363" s="31">
        <f>IF(I3363="H",INDEX(Matches!$L:$L,AA3363),INDEX(Matches!$N:$N,AA3363))</f>
        <v/>
      </c>
      <c r="Q3363" s="31">
        <f>INDEX(Matches!$M:$M,AA3363)</f>
        <v/>
      </c>
      <c r="R3363" s="31">
        <f>IF(I3363="H",INDEX(Matches!$N:$N,AA3363),INDEX(Matches!$L:$L,AA3363))</f>
        <v/>
      </c>
      <c r="S3363" s="33">
        <f>IF(I3363="H",INDEX(Matches!$O:$O,AA3363),INDEX(Matches!$P:$P,AA3363))</f>
        <v/>
      </c>
      <c r="T3363" s="33">
        <f>IF(INDEX(Matches!$J:$J,AA3363)="","",IF(I3363="H",INDEX(Matches!$J:$J,AA3363),INDEX(Matches!$K:$K,AA3363)))</f>
        <v/>
      </c>
      <c r="U3363" s="33">
        <f>IF(INDEX(Matches!$K:$K,AA3363)="","",IF(I3363="H",INDEX(Matches!$K:$K,AA3363),INDEX(Matches!$J:$J,AA3363)))</f>
        <v/>
      </c>
      <c r="V3363" s="30">
        <f>IF(T3363="","",T3363-U3363)</f>
        <v/>
      </c>
      <c r="W3363" s="33">
        <f>IF(I3363="H",INDEX(Matches!$T:$T,AA3363),INDEX(Matches!$U:$U,AA3363))</f>
        <v/>
      </c>
      <c r="X3363" s="11">
        <f>INDEX(Matches!$X:$X,AA3363)</f>
        <v/>
      </c>
      <c r="Y3363" s="30">
        <f>IF(O3363="","",O3363-S3363)</f>
        <v/>
      </c>
      <c r="Z3363" s="30">
        <f>IF(W3363="","",W3363-S3363)</f>
        <v/>
      </c>
      <c r="AA3363" s="24">
        <f>MATCH(J3363,Matches!$A:$A,0)</f>
        <v/>
      </c>
      <c r="AB3363" s="33" t="n"/>
      <c r="AC3363" s="33" t="n">
        <v>1.128824964808428</v>
      </c>
      <c r="AD3363" s="24" t="n"/>
      <c r="AE3363" s="24" t="n">
        <v>7</v>
      </c>
      <c r="AF3363" s="33" t="n"/>
      <c r="AG3363" s="33" t="n"/>
    </row>
    <row r="3364">
      <c r="A3364" s="24" t="inlineStr">
        <is>
          <t>Exeter|27</t>
        </is>
      </c>
      <c r="B3364" s="24" t="inlineStr">
        <is>
          <t>E3</t>
        </is>
      </c>
      <c r="C3364" s="24" t="inlineStr">
        <is>
          <t>League Two</t>
        </is>
      </c>
      <c r="D3364" s="24" t="inlineStr">
        <is>
          <t>Exeter</t>
        </is>
      </c>
      <c r="E3364" s="24" t="n">
        <v>27</v>
      </c>
      <c r="F3364" s="24" t="n">
        <v>7</v>
      </c>
      <c r="G3364" s="29" t="n">
        <v>46410.625</v>
      </c>
      <c r="H3364" s="24" t="inlineStr">
        <is>
          <t>Fleetwood</t>
        </is>
      </c>
      <c r="I3364" s="24" t="inlineStr">
        <is>
          <t>A</t>
        </is>
      </c>
      <c r="J3364" s="24" t="inlineStr">
        <is>
          <t>E3-Fleetwoo-Exeter</t>
        </is>
      </c>
      <c r="K3364" s="24" t="n">
        <v>18</v>
      </c>
      <c r="L3364" s="11">
        <f>IF(INDEX(Matches!$X:$X,AA3364)=0,"",IF(I3364="H",INDEX(Matches!$H:$H,AA3364),INDEX(Matches!$I:$I,AA3364)))</f>
        <v/>
      </c>
      <c r="M3364" s="11">
        <f>IF(INDEX(Matches!$X:$X,AA3364)=0,"",IF(I3364="H",INDEX(Matches!$I:$I,AA3364),INDEX(Matches!$H:$H,AA3364)))</f>
        <v/>
      </c>
      <c r="N3364" s="11">
        <f>IF(L3364="","",IF(L3364&gt;M3364,"W",IF(L3364=M3364,"D","L")))</f>
        <v/>
      </c>
      <c r="O3364" s="11">
        <f>IF(L3364="","",IF(L3364&gt;M3364,3,IF(L3364=M3364,1,0)))</f>
        <v/>
      </c>
      <c r="P3364" s="31">
        <f>IF(I3364="H",INDEX(Matches!$L:$L,AA3364),INDEX(Matches!$N:$N,AA3364))</f>
        <v/>
      </c>
      <c r="Q3364" s="31">
        <f>INDEX(Matches!$M:$M,AA3364)</f>
        <v/>
      </c>
      <c r="R3364" s="31">
        <f>IF(I3364="H",INDEX(Matches!$N:$N,AA3364),INDEX(Matches!$L:$L,AA3364))</f>
        <v/>
      </c>
      <c r="S3364" s="33">
        <f>IF(I3364="H",INDEX(Matches!$O:$O,AA3364),INDEX(Matches!$P:$P,AA3364))</f>
        <v/>
      </c>
      <c r="T3364" s="33">
        <f>IF(INDEX(Matches!$J:$J,AA3364)="","",IF(I3364="H",INDEX(Matches!$J:$J,AA3364),INDEX(Matches!$K:$K,AA3364)))</f>
        <v/>
      </c>
      <c r="U3364" s="33">
        <f>IF(INDEX(Matches!$K:$K,AA3364)="","",IF(I3364="H",INDEX(Matches!$K:$K,AA3364),INDEX(Matches!$J:$J,AA3364)))</f>
        <v/>
      </c>
      <c r="V3364" s="30">
        <f>IF(T3364="","",T3364-U3364)</f>
        <v/>
      </c>
      <c r="W3364" s="33">
        <f>IF(I3364="H",INDEX(Matches!$T:$T,AA3364),INDEX(Matches!$U:$U,AA3364))</f>
        <v/>
      </c>
      <c r="X3364" s="11">
        <f>INDEX(Matches!$X:$X,AA3364)</f>
        <v/>
      </c>
      <c r="Y3364" s="30">
        <f>IF(O3364="","",O3364-S3364)</f>
        <v/>
      </c>
      <c r="Z3364" s="30">
        <f>IF(W3364="","",W3364-S3364)</f>
        <v/>
      </c>
      <c r="AA3364" s="24">
        <f>MATCH(J3364,Matches!$A:$A,0)</f>
        <v/>
      </c>
      <c r="AB3364" s="33" t="n"/>
      <c r="AC3364" s="33" t="n">
        <v>1.234876764863649</v>
      </c>
      <c r="AD3364" s="24" t="n"/>
      <c r="AE3364" s="24" t="n">
        <v>7</v>
      </c>
      <c r="AF3364" s="33" t="n"/>
      <c r="AG3364" s="33" t="n"/>
    </row>
    <row r="3365">
      <c r="A3365" s="24" t="inlineStr">
        <is>
          <t>Exeter|28</t>
        </is>
      </c>
      <c r="B3365" s="24" t="inlineStr">
        <is>
          <t>E3</t>
        </is>
      </c>
      <c r="C3365" s="24" t="inlineStr">
        <is>
          <t>League Two</t>
        </is>
      </c>
      <c r="D3365" s="24" t="inlineStr">
        <is>
          <t>Exeter</t>
        </is>
      </c>
      <c r="E3365" s="24" t="n">
        <v>28</v>
      </c>
      <c r="F3365" s="24" t="n">
        <v>7</v>
      </c>
      <c r="G3365" s="29" t="n">
        <v>46417.625</v>
      </c>
      <c r="H3365" s="24" t="inlineStr">
        <is>
          <t>Salford</t>
        </is>
      </c>
      <c r="I3365" s="24" t="inlineStr">
        <is>
          <t>H</t>
        </is>
      </c>
      <c r="J3365" s="24" t="inlineStr">
        <is>
          <t>E3-Exeter-Salford</t>
        </is>
      </c>
      <c r="K3365" s="24" t="n">
        <v>1</v>
      </c>
      <c r="L3365" s="11">
        <f>IF(INDEX(Matches!$X:$X,AA3365)=0,"",IF(I3365="H",INDEX(Matches!$H:$H,AA3365),INDEX(Matches!$I:$I,AA3365)))</f>
        <v/>
      </c>
      <c r="M3365" s="11">
        <f>IF(INDEX(Matches!$X:$X,AA3365)=0,"",IF(I3365="H",INDEX(Matches!$I:$I,AA3365),INDEX(Matches!$H:$H,AA3365)))</f>
        <v/>
      </c>
      <c r="N3365" s="11">
        <f>IF(L3365="","",IF(L3365&gt;M3365,"W",IF(L3365=M3365,"D","L")))</f>
        <v/>
      </c>
      <c r="O3365" s="11">
        <f>IF(L3365="","",IF(L3365&gt;M3365,3,IF(L3365=M3365,1,0)))</f>
        <v/>
      </c>
      <c r="P3365" s="31">
        <f>IF(I3365="H",INDEX(Matches!$L:$L,AA3365),INDEX(Matches!$N:$N,AA3365))</f>
        <v/>
      </c>
      <c r="Q3365" s="31">
        <f>INDEX(Matches!$M:$M,AA3365)</f>
        <v/>
      </c>
      <c r="R3365" s="31">
        <f>IF(I3365="H",INDEX(Matches!$N:$N,AA3365),INDEX(Matches!$L:$L,AA3365))</f>
        <v/>
      </c>
      <c r="S3365" s="33">
        <f>IF(I3365="H",INDEX(Matches!$O:$O,AA3365),INDEX(Matches!$P:$P,AA3365))</f>
        <v/>
      </c>
      <c r="T3365" s="33">
        <f>IF(INDEX(Matches!$J:$J,AA3365)="","",IF(I3365="H",INDEX(Matches!$J:$J,AA3365),INDEX(Matches!$K:$K,AA3365)))</f>
        <v/>
      </c>
      <c r="U3365" s="33">
        <f>IF(INDEX(Matches!$K:$K,AA3365)="","",IF(I3365="H",INDEX(Matches!$K:$K,AA3365),INDEX(Matches!$J:$J,AA3365)))</f>
        <v/>
      </c>
      <c r="V3365" s="30">
        <f>IF(T3365="","",T3365-U3365)</f>
        <v/>
      </c>
      <c r="W3365" s="33">
        <f>IF(I3365="H",INDEX(Matches!$T:$T,AA3365),INDEX(Matches!$U:$U,AA3365))</f>
        <v/>
      </c>
      <c r="X3365" s="11">
        <f>INDEX(Matches!$X:$X,AA3365)</f>
        <v/>
      </c>
      <c r="Y3365" s="30">
        <f>IF(O3365="","",O3365-S3365)</f>
        <v/>
      </c>
      <c r="Z3365" s="30">
        <f>IF(W3365="","",W3365-S3365)</f>
        <v/>
      </c>
      <c r="AA3365" s="24">
        <f>MATCH(J3365,Matches!$A:$A,0)</f>
        <v/>
      </c>
      <c r="AB3365" s="33" t="n"/>
      <c r="AC3365" s="33" t="n">
        <v>1.16296474417722</v>
      </c>
      <c r="AD3365" s="24" t="n"/>
      <c r="AE3365" s="24" t="n">
        <v>7</v>
      </c>
      <c r="AF3365" s="33" t="n"/>
      <c r="AG3365" s="33" t="n"/>
    </row>
    <row r="3366">
      <c r="A3366" s="24" t="inlineStr">
        <is>
          <t>Exeter|29</t>
        </is>
      </c>
      <c r="B3366" s="24" t="inlineStr">
        <is>
          <t>E3</t>
        </is>
      </c>
      <c r="C3366" s="24" t="inlineStr">
        <is>
          <t>League Two</t>
        </is>
      </c>
      <c r="D3366" s="24" t="inlineStr">
        <is>
          <t>Exeter</t>
        </is>
      </c>
      <c r="E3366" s="24" t="n">
        <v>29</v>
      </c>
      <c r="F3366" s="24" t="n">
        <v>8</v>
      </c>
      <c r="G3366" s="29" t="n">
        <v>46424.625</v>
      </c>
      <c r="H3366" s="24" t="inlineStr">
        <is>
          <t>York</t>
        </is>
      </c>
      <c r="I3366" s="24" t="inlineStr">
        <is>
          <t>H</t>
        </is>
      </c>
      <c r="J3366" s="24" t="inlineStr">
        <is>
          <t>E3-Exeter-York</t>
        </is>
      </c>
      <c r="K3366" s="24" t="n">
        <v>7</v>
      </c>
      <c r="L3366" s="11">
        <f>IF(INDEX(Matches!$X:$X,AA3366)=0,"",IF(I3366="H",INDEX(Matches!$H:$H,AA3366),INDEX(Matches!$I:$I,AA3366)))</f>
        <v/>
      </c>
      <c r="M3366" s="11">
        <f>IF(INDEX(Matches!$X:$X,AA3366)=0,"",IF(I3366="H",INDEX(Matches!$I:$I,AA3366),INDEX(Matches!$H:$H,AA3366)))</f>
        <v/>
      </c>
      <c r="N3366" s="11">
        <f>IF(L3366="","",IF(L3366&gt;M3366,"W",IF(L3366=M3366,"D","L")))</f>
        <v/>
      </c>
      <c r="O3366" s="11">
        <f>IF(L3366="","",IF(L3366&gt;M3366,3,IF(L3366=M3366,1,0)))</f>
        <v/>
      </c>
      <c r="P3366" s="31">
        <f>IF(I3366="H",INDEX(Matches!$L:$L,AA3366),INDEX(Matches!$N:$N,AA3366))</f>
        <v/>
      </c>
      <c r="Q3366" s="31">
        <f>INDEX(Matches!$M:$M,AA3366)</f>
        <v/>
      </c>
      <c r="R3366" s="31">
        <f>IF(I3366="H",INDEX(Matches!$N:$N,AA3366),INDEX(Matches!$L:$L,AA3366))</f>
        <v/>
      </c>
      <c r="S3366" s="33">
        <f>IF(I3366="H",INDEX(Matches!$O:$O,AA3366),INDEX(Matches!$P:$P,AA3366))</f>
        <v/>
      </c>
      <c r="T3366" s="33">
        <f>IF(INDEX(Matches!$J:$J,AA3366)="","",IF(I3366="H",INDEX(Matches!$J:$J,AA3366),INDEX(Matches!$K:$K,AA3366)))</f>
        <v/>
      </c>
      <c r="U3366" s="33">
        <f>IF(INDEX(Matches!$K:$K,AA3366)="","",IF(I3366="H",INDEX(Matches!$K:$K,AA3366),INDEX(Matches!$J:$J,AA3366)))</f>
        <v/>
      </c>
      <c r="V3366" s="30">
        <f>IF(T3366="","",T3366-U3366)</f>
        <v/>
      </c>
      <c r="W3366" s="33">
        <f>IF(I3366="H",INDEX(Matches!$T:$T,AA3366),INDEX(Matches!$U:$U,AA3366))</f>
        <v/>
      </c>
      <c r="X3366" s="11">
        <f>INDEX(Matches!$X:$X,AA3366)</f>
        <v/>
      </c>
      <c r="Y3366" s="30">
        <f>IF(O3366="","",O3366-S3366)</f>
        <v/>
      </c>
      <c r="Z3366" s="30">
        <f>IF(W3366="","",W3366-S3366)</f>
        <v/>
      </c>
      <c r="AA3366" s="24">
        <f>MATCH(J3366,Matches!$A:$A,0)</f>
        <v/>
      </c>
      <c r="AB3366" s="33" t="n"/>
      <c r="AC3366" s="33" t="n">
        <v>1.305611366066635</v>
      </c>
      <c r="AD3366" s="24" t="n"/>
      <c r="AE3366" s="24" t="n">
        <v>8</v>
      </c>
      <c r="AF3366" s="33" t="n"/>
      <c r="AG3366" s="33" t="n"/>
    </row>
    <row r="3367">
      <c r="A3367" s="24" t="inlineStr">
        <is>
          <t>Exeter|30</t>
        </is>
      </c>
      <c r="B3367" s="24" t="inlineStr">
        <is>
          <t>E3</t>
        </is>
      </c>
      <c r="C3367" s="24" t="inlineStr">
        <is>
          <t>League Two</t>
        </is>
      </c>
      <c r="D3367" s="24" t="inlineStr">
        <is>
          <t>Exeter</t>
        </is>
      </c>
      <c r="E3367" s="24" t="n">
        <v>30</v>
      </c>
      <c r="F3367" s="24" t="n">
        <v>8</v>
      </c>
      <c r="G3367" s="29" t="n">
        <v>46427.82291666666</v>
      </c>
      <c r="H3367" s="24" t="inlineStr">
        <is>
          <t>Barnet</t>
        </is>
      </c>
      <c r="I3367" s="24" t="inlineStr">
        <is>
          <t>A</t>
        </is>
      </c>
      <c r="J3367" s="24" t="inlineStr">
        <is>
          <t>E3-Barnet-Exeter</t>
        </is>
      </c>
      <c r="K3367" s="24" t="n">
        <v>3</v>
      </c>
      <c r="L3367" s="11">
        <f>IF(INDEX(Matches!$X:$X,AA3367)=0,"",IF(I3367="H",INDEX(Matches!$H:$H,AA3367),INDEX(Matches!$I:$I,AA3367)))</f>
        <v/>
      </c>
      <c r="M3367" s="11">
        <f>IF(INDEX(Matches!$X:$X,AA3367)=0,"",IF(I3367="H",INDEX(Matches!$I:$I,AA3367),INDEX(Matches!$H:$H,AA3367)))</f>
        <v/>
      </c>
      <c r="N3367" s="11">
        <f>IF(L3367="","",IF(L3367&gt;M3367,"W",IF(L3367=M3367,"D","L")))</f>
        <v/>
      </c>
      <c r="O3367" s="11">
        <f>IF(L3367="","",IF(L3367&gt;M3367,3,IF(L3367=M3367,1,0)))</f>
        <v/>
      </c>
      <c r="P3367" s="31">
        <f>IF(I3367="H",INDEX(Matches!$L:$L,AA3367),INDEX(Matches!$N:$N,AA3367))</f>
        <v/>
      </c>
      <c r="Q3367" s="31">
        <f>INDEX(Matches!$M:$M,AA3367)</f>
        <v/>
      </c>
      <c r="R3367" s="31">
        <f>IF(I3367="H",INDEX(Matches!$N:$N,AA3367),INDEX(Matches!$L:$L,AA3367))</f>
        <v/>
      </c>
      <c r="S3367" s="33">
        <f>IF(I3367="H",INDEX(Matches!$O:$O,AA3367),INDEX(Matches!$P:$P,AA3367))</f>
        <v/>
      </c>
      <c r="T3367" s="33">
        <f>IF(INDEX(Matches!$J:$J,AA3367)="","",IF(I3367="H",INDEX(Matches!$J:$J,AA3367),INDEX(Matches!$K:$K,AA3367)))</f>
        <v/>
      </c>
      <c r="U3367" s="33">
        <f>IF(INDEX(Matches!$K:$K,AA3367)="","",IF(I3367="H",INDEX(Matches!$K:$K,AA3367),INDEX(Matches!$J:$J,AA3367)))</f>
        <v/>
      </c>
      <c r="V3367" s="30">
        <f>IF(T3367="","",T3367-U3367)</f>
        <v/>
      </c>
      <c r="W3367" s="33">
        <f>IF(I3367="H",INDEX(Matches!$T:$T,AA3367),INDEX(Matches!$U:$U,AA3367))</f>
        <v/>
      </c>
      <c r="X3367" s="11">
        <f>INDEX(Matches!$X:$X,AA3367)</f>
        <v/>
      </c>
      <c r="Y3367" s="30">
        <f>IF(O3367="","",O3367-S3367)</f>
        <v/>
      </c>
      <c r="Z3367" s="30">
        <f>IF(W3367="","",W3367-S3367)</f>
        <v/>
      </c>
      <c r="AA3367" s="24">
        <f>MATCH(J3367,Matches!$A:$A,0)</f>
        <v/>
      </c>
      <c r="AB3367" s="33" t="n"/>
      <c r="AC3367" s="33" t="n">
        <v>0.9821379690820335</v>
      </c>
      <c r="AD3367" s="24" t="n"/>
      <c r="AE3367" s="24" t="n">
        <v>8</v>
      </c>
      <c r="AF3367" s="33" t="n"/>
      <c r="AG3367" s="33" t="n"/>
    </row>
    <row r="3368">
      <c r="A3368" s="24" t="inlineStr">
        <is>
          <t>Exeter|31</t>
        </is>
      </c>
      <c r="B3368" s="24" t="inlineStr">
        <is>
          <t>E3</t>
        </is>
      </c>
      <c r="C3368" s="24" t="inlineStr">
        <is>
          <t>League Two</t>
        </is>
      </c>
      <c r="D3368" s="24" t="inlineStr">
        <is>
          <t>Exeter</t>
        </is>
      </c>
      <c r="E3368" s="24" t="n">
        <v>31</v>
      </c>
      <c r="F3368" s="24" t="n">
        <v>8</v>
      </c>
      <c r="G3368" s="29" t="n">
        <v>46431.625</v>
      </c>
      <c r="H3368" s="24" t="inlineStr">
        <is>
          <t>Walsall</t>
        </is>
      </c>
      <c r="I3368" s="24" t="inlineStr">
        <is>
          <t>A</t>
        </is>
      </c>
      <c r="J3368" s="24" t="inlineStr">
        <is>
          <t>E3-Walsall-Exeter</t>
        </is>
      </c>
      <c r="K3368" s="24" t="n">
        <v>11</v>
      </c>
      <c r="L3368" s="11">
        <f>IF(INDEX(Matches!$X:$X,AA3368)=0,"",IF(I3368="H",INDEX(Matches!$H:$H,AA3368),INDEX(Matches!$I:$I,AA3368)))</f>
        <v/>
      </c>
      <c r="M3368" s="11">
        <f>IF(INDEX(Matches!$X:$X,AA3368)=0,"",IF(I3368="H",INDEX(Matches!$I:$I,AA3368),INDEX(Matches!$H:$H,AA3368)))</f>
        <v/>
      </c>
      <c r="N3368" s="11">
        <f>IF(L3368="","",IF(L3368&gt;M3368,"W",IF(L3368=M3368,"D","L")))</f>
        <v/>
      </c>
      <c r="O3368" s="11">
        <f>IF(L3368="","",IF(L3368&gt;M3368,3,IF(L3368=M3368,1,0)))</f>
        <v/>
      </c>
      <c r="P3368" s="31">
        <f>IF(I3368="H",INDEX(Matches!$L:$L,AA3368),INDEX(Matches!$N:$N,AA3368))</f>
        <v/>
      </c>
      <c r="Q3368" s="31">
        <f>INDEX(Matches!$M:$M,AA3368)</f>
        <v/>
      </c>
      <c r="R3368" s="31">
        <f>IF(I3368="H",INDEX(Matches!$N:$N,AA3368),INDEX(Matches!$L:$L,AA3368))</f>
        <v/>
      </c>
      <c r="S3368" s="33">
        <f>IF(I3368="H",INDEX(Matches!$O:$O,AA3368),INDEX(Matches!$P:$P,AA3368))</f>
        <v/>
      </c>
      <c r="T3368" s="33">
        <f>IF(INDEX(Matches!$J:$J,AA3368)="","",IF(I3368="H",INDEX(Matches!$J:$J,AA3368),INDEX(Matches!$K:$K,AA3368)))</f>
        <v/>
      </c>
      <c r="U3368" s="33">
        <f>IF(INDEX(Matches!$K:$K,AA3368)="","",IF(I3368="H",INDEX(Matches!$K:$K,AA3368),INDEX(Matches!$J:$J,AA3368)))</f>
        <v/>
      </c>
      <c r="V3368" s="30">
        <f>IF(T3368="","",T3368-U3368)</f>
        <v/>
      </c>
      <c r="W3368" s="33">
        <f>IF(I3368="H",INDEX(Matches!$T:$T,AA3368),INDEX(Matches!$U:$U,AA3368))</f>
        <v/>
      </c>
      <c r="X3368" s="11">
        <f>INDEX(Matches!$X:$X,AA3368)</f>
        <v/>
      </c>
      <c r="Y3368" s="30">
        <f>IF(O3368="","",O3368-S3368)</f>
        <v/>
      </c>
      <c r="Z3368" s="30">
        <f>IF(W3368="","",W3368-S3368)</f>
        <v/>
      </c>
      <c r="AA3368" s="24">
        <f>MATCH(J3368,Matches!$A:$A,0)</f>
        <v/>
      </c>
      <c r="AB3368" s="33" t="n"/>
      <c r="AC3368" s="33" t="n">
        <v>1.096698657611245</v>
      </c>
      <c r="AD3368" s="24" t="n"/>
      <c r="AE3368" s="24" t="n">
        <v>8</v>
      </c>
      <c r="AF3368" s="33" t="n"/>
      <c r="AG3368" s="33" t="n"/>
    </row>
    <row r="3369">
      <c r="A3369" s="24" t="inlineStr">
        <is>
          <t>Exeter|32</t>
        </is>
      </c>
      <c r="B3369" s="24" t="inlineStr">
        <is>
          <t>E3</t>
        </is>
      </c>
      <c r="C3369" s="24" t="inlineStr">
        <is>
          <t>League Two</t>
        </is>
      </c>
      <c r="D3369" s="24" t="inlineStr">
        <is>
          <t>Exeter</t>
        </is>
      </c>
      <c r="E3369" s="24" t="n">
        <v>32</v>
      </c>
      <c r="F3369" s="24" t="n">
        <v>8</v>
      </c>
      <c r="G3369" s="29" t="n">
        <v>46438.625</v>
      </c>
      <c r="H3369" s="24" t="inlineStr">
        <is>
          <t>Port Vale</t>
        </is>
      </c>
      <c r="I3369" s="24" t="inlineStr">
        <is>
          <t>H</t>
        </is>
      </c>
      <c r="J3369" s="24" t="inlineStr">
        <is>
          <t>E3-Exeter-PortVale</t>
        </is>
      </c>
      <c r="K3369" s="24" t="n">
        <v>5</v>
      </c>
      <c r="L3369" s="11">
        <f>IF(INDEX(Matches!$X:$X,AA3369)=0,"",IF(I3369="H",INDEX(Matches!$H:$H,AA3369),INDEX(Matches!$I:$I,AA3369)))</f>
        <v/>
      </c>
      <c r="M3369" s="11">
        <f>IF(INDEX(Matches!$X:$X,AA3369)=0,"",IF(I3369="H",INDEX(Matches!$I:$I,AA3369),INDEX(Matches!$H:$H,AA3369)))</f>
        <v/>
      </c>
      <c r="N3369" s="11">
        <f>IF(L3369="","",IF(L3369&gt;M3369,"W",IF(L3369=M3369,"D","L")))</f>
        <v/>
      </c>
      <c r="O3369" s="11">
        <f>IF(L3369="","",IF(L3369&gt;M3369,3,IF(L3369=M3369,1,0)))</f>
        <v/>
      </c>
      <c r="P3369" s="31">
        <f>IF(I3369="H",INDEX(Matches!$L:$L,AA3369),INDEX(Matches!$N:$N,AA3369))</f>
        <v/>
      </c>
      <c r="Q3369" s="31">
        <f>INDEX(Matches!$M:$M,AA3369)</f>
        <v/>
      </c>
      <c r="R3369" s="31">
        <f>IF(I3369="H",INDEX(Matches!$N:$N,AA3369),INDEX(Matches!$L:$L,AA3369))</f>
        <v/>
      </c>
      <c r="S3369" s="33">
        <f>IF(I3369="H",INDEX(Matches!$O:$O,AA3369),INDEX(Matches!$P:$P,AA3369))</f>
        <v/>
      </c>
      <c r="T3369" s="33">
        <f>IF(INDEX(Matches!$J:$J,AA3369)="","",IF(I3369="H",INDEX(Matches!$J:$J,AA3369),INDEX(Matches!$K:$K,AA3369)))</f>
        <v/>
      </c>
      <c r="U3369" s="33">
        <f>IF(INDEX(Matches!$K:$K,AA3369)="","",IF(I3369="H",INDEX(Matches!$K:$K,AA3369),INDEX(Matches!$J:$J,AA3369)))</f>
        <v/>
      </c>
      <c r="V3369" s="30">
        <f>IF(T3369="","",T3369-U3369)</f>
        <v/>
      </c>
      <c r="W3369" s="33">
        <f>IF(I3369="H",INDEX(Matches!$T:$T,AA3369),INDEX(Matches!$U:$U,AA3369))</f>
        <v/>
      </c>
      <c r="X3369" s="11">
        <f>INDEX(Matches!$X:$X,AA3369)</f>
        <v/>
      </c>
      <c r="Y3369" s="30">
        <f>IF(O3369="","",O3369-S3369)</f>
        <v/>
      </c>
      <c r="Z3369" s="30">
        <f>IF(W3369="","",W3369-S3369)</f>
        <v/>
      </c>
      <c r="AA3369" s="24">
        <f>MATCH(J3369,Matches!$A:$A,0)</f>
        <v/>
      </c>
      <c r="AB3369" s="33" t="n"/>
      <c r="AC3369" s="33" t="n">
        <v>1.306077631681719</v>
      </c>
      <c r="AD3369" s="24" t="n"/>
      <c r="AE3369" s="24" t="n">
        <v>8</v>
      </c>
      <c r="AF3369" s="33" t="n"/>
      <c r="AG3369" s="33" t="n"/>
    </row>
    <row r="3370">
      <c r="A3370" s="24" t="inlineStr">
        <is>
          <t>Exeter|33</t>
        </is>
      </c>
      <c r="B3370" s="24" t="inlineStr">
        <is>
          <t>E3</t>
        </is>
      </c>
      <c r="C3370" s="24" t="inlineStr">
        <is>
          <t>League Two</t>
        </is>
      </c>
      <c r="D3370" s="24" t="inlineStr">
        <is>
          <t>Exeter</t>
        </is>
      </c>
      <c r="E3370" s="24" t="n">
        <v>33</v>
      </c>
      <c r="F3370" s="24" t="n">
        <v>9</v>
      </c>
      <c r="G3370" s="29" t="n">
        <v>46445.625</v>
      </c>
      <c r="H3370" s="24" t="inlineStr">
        <is>
          <t>Cheltenham</t>
        </is>
      </c>
      <c r="I3370" s="24" t="inlineStr">
        <is>
          <t>A</t>
        </is>
      </c>
      <c r="J3370" s="24" t="inlineStr">
        <is>
          <t>E3-Cheltenh-Exeter</t>
        </is>
      </c>
      <c r="K3370" s="24" t="n">
        <v>22</v>
      </c>
      <c r="L3370" s="11">
        <f>IF(INDEX(Matches!$X:$X,AA3370)=0,"",IF(I3370="H",INDEX(Matches!$H:$H,AA3370),INDEX(Matches!$I:$I,AA3370)))</f>
        <v/>
      </c>
      <c r="M3370" s="11">
        <f>IF(INDEX(Matches!$X:$X,AA3370)=0,"",IF(I3370="H",INDEX(Matches!$I:$I,AA3370),INDEX(Matches!$H:$H,AA3370)))</f>
        <v/>
      </c>
      <c r="N3370" s="11">
        <f>IF(L3370="","",IF(L3370&gt;M3370,"W",IF(L3370=M3370,"D","L")))</f>
        <v/>
      </c>
      <c r="O3370" s="11">
        <f>IF(L3370="","",IF(L3370&gt;M3370,3,IF(L3370=M3370,1,0)))</f>
        <v/>
      </c>
      <c r="P3370" s="31">
        <f>IF(I3370="H",INDEX(Matches!$L:$L,AA3370),INDEX(Matches!$N:$N,AA3370))</f>
        <v/>
      </c>
      <c r="Q3370" s="31">
        <f>INDEX(Matches!$M:$M,AA3370)</f>
        <v/>
      </c>
      <c r="R3370" s="31">
        <f>IF(I3370="H",INDEX(Matches!$N:$N,AA3370),INDEX(Matches!$L:$L,AA3370))</f>
        <v/>
      </c>
      <c r="S3370" s="33">
        <f>IF(I3370="H",INDEX(Matches!$O:$O,AA3370),INDEX(Matches!$P:$P,AA3370))</f>
        <v/>
      </c>
      <c r="T3370" s="33">
        <f>IF(INDEX(Matches!$J:$J,AA3370)="","",IF(I3370="H",INDEX(Matches!$J:$J,AA3370),INDEX(Matches!$K:$K,AA3370)))</f>
        <v/>
      </c>
      <c r="U3370" s="33">
        <f>IF(INDEX(Matches!$K:$K,AA3370)="","",IF(I3370="H",INDEX(Matches!$K:$K,AA3370),INDEX(Matches!$J:$J,AA3370)))</f>
        <v/>
      </c>
      <c r="V3370" s="30">
        <f>IF(T3370="","",T3370-U3370)</f>
        <v/>
      </c>
      <c r="W3370" s="33">
        <f>IF(I3370="H",INDEX(Matches!$T:$T,AA3370),INDEX(Matches!$U:$U,AA3370))</f>
        <v/>
      </c>
      <c r="X3370" s="11">
        <f>INDEX(Matches!$X:$X,AA3370)</f>
        <v/>
      </c>
      <c r="Y3370" s="30">
        <f>IF(O3370="","",O3370-S3370)</f>
        <v/>
      </c>
      <c r="Z3370" s="30">
        <f>IF(W3370="","",W3370-S3370)</f>
        <v/>
      </c>
      <c r="AA3370" s="24">
        <f>MATCH(J3370,Matches!$A:$A,0)</f>
        <v/>
      </c>
      <c r="AB3370" s="33" t="n"/>
      <c r="AC3370" s="33" t="n">
        <v>1.310043896976239</v>
      </c>
      <c r="AD3370" s="24" t="n"/>
      <c r="AE3370" s="24" t="n">
        <v>9</v>
      </c>
      <c r="AF3370" s="33" t="n"/>
      <c r="AG3370" s="33" t="n"/>
    </row>
    <row r="3371">
      <c r="A3371" s="24" t="inlineStr">
        <is>
          <t>Exeter|34</t>
        </is>
      </c>
      <c r="B3371" s="24" t="inlineStr">
        <is>
          <t>E3</t>
        </is>
      </c>
      <c r="C3371" s="24" t="inlineStr">
        <is>
          <t>League Two</t>
        </is>
      </c>
      <c r="D3371" s="24" t="inlineStr">
        <is>
          <t>Exeter</t>
        </is>
      </c>
      <c r="E3371" s="24" t="n">
        <v>34</v>
      </c>
      <c r="F3371" s="24" t="n">
        <v>9</v>
      </c>
      <c r="G3371" s="29" t="n">
        <v>46452.625</v>
      </c>
      <c r="H3371" s="24" t="inlineStr">
        <is>
          <t>Grimsby</t>
        </is>
      </c>
      <c r="I3371" s="24" t="inlineStr">
        <is>
          <t>H</t>
        </is>
      </c>
      <c r="J3371" s="24" t="inlineStr">
        <is>
          <t>E3-Exeter-Grimsby</t>
        </is>
      </c>
      <c r="K3371" s="24" t="n">
        <v>4</v>
      </c>
      <c r="L3371" s="11">
        <f>IF(INDEX(Matches!$X:$X,AA3371)=0,"",IF(I3371="H",INDEX(Matches!$H:$H,AA3371),INDEX(Matches!$I:$I,AA3371)))</f>
        <v/>
      </c>
      <c r="M3371" s="11">
        <f>IF(INDEX(Matches!$X:$X,AA3371)=0,"",IF(I3371="H",INDEX(Matches!$I:$I,AA3371),INDEX(Matches!$H:$H,AA3371)))</f>
        <v/>
      </c>
      <c r="N3371" s="11">
        <f>IF(L3371="","",IF(L3371&gt;M3371,"W",IF(L3371=M3371,"D","L")))</f>
        <v/>
      </c>
      <c r="O3371" s="11">
        <f>IF(L3371="","",IF(L3371&gt;M3371,3,IF(L3371=M3371,1,0)))</f>
        <v/>
      </c>
      <c r="P3371" s="31">
        <f>IF(I3371="H",INDEX(Matches!$L:$L,AA3371),INDEX(Matches!$N:$N,AA3371))</f>
        <v/>
      </c>
      <c r="Q3371" s="31">
        <f>INDEX(Matches!$M:$M,AA3371)</f>
        <v/>
      </c>
      <c r="R3371" s="31">
        <f>IF(I3371="H",INDEX(Matches!$N:$N,AA3371),INDEX(Matches!$L:$L,AA3371))</f>
        <v/>
      </c>
      <c r="S3371" s="33">
        <f>IF(I3371="H",INDEX(Matches!$O:$O,AA3371),INDEX(Matches!$P:$P,AA3371))</f>
        <v/>
      </c>
      <c r="T3371" s="33">
        <f>IF(INDEX(Matches!$J:$J,AA3371)="","",IF(I3371="H",INDEX(Matches!$J:$J,AA3371),INDEX(Matches!$K:$K,AA3371)))</f>
        <v/>
      </c>
      <c r="U3371" s="33">
        <f>IF(INDEX(Matches!$K:$K,AA3371)="","",IF(I3371="H",INDEX(Matches!$K:$K,AA3371),INDEX(Matches!$J:$J,AA3371)))</f>
        <v/>
      </c>
      <c r="V3371" s="30">
        <f>IF(T3371="","",T3371-U3371)</f>
        <v/>
      </c>
      <c r="W3371" s="33">
        <f>IF(I3371="H",INDEX(Matches!$T:$T,AA3371),INDEX(Matches!$U:$U,AA3371))</f>
        <v/>
      </c>
      <c r="X3371" s="11">
        <f>INDEX(Matches!$X:$X,AA3371)</f>
        <v/>
      </c>
      <c r="Y3371" s="30">
        <f>IF(O3371="","",O3371-S3371)</f>
        <v/>
      </c>
      <c r="Z3371" s="30">
        <f>IF(W3371="","",W3371-S3371)</f>
        <v/>
      </c>
      <c r="AA3371" s="24">
        <f>MATCH(J3371,Matches!$A:$A,0)</f>
        <v/>
      </c>
      <c r="AB3371" s="33" t="n"/>
      <c r="AC3371" s="33" t="n">
        <v>1.317729755913059</v>
      </c>
      <c r="AD3371" s="24" t="n"/>
      <c r="AE3371" s="24" t="n">
        <v>9</v>
      </c>
      <c r="AF3371" s="33" t="n"/>
      <c r="AG3371" s="33" t="n"/>
    </row>
    <row r="3372">
      <c r="A3372" s="24" t="inlineStr">
        <is>
          <t>Exeter|35</t>
        </is>
      </c>
      <c r="B3372" s="24" t="inlineStr">
        <is>
          <t>E3</t>
        </is>
      </c>
      <c r="C3372" s="24" t="inlineStr">
        <is>
          <t>League Two</t>
        </is>
      </c>
      <c r="D3372" s="24" t="inlineStr">
        <is>
          <t>Exeter</t>
        </is>
      </c>
      <c r="E3372" s="24" t="n">
        <v>35</v>
      </c>
      <c r="F3372" s="24" t="n">
        <v>9</v>
      </c>
      <c r="G3372" s="29" t="n">
        <v>46459.625</v>
      </c>
      <c r="H3372" s="24" t="inlineStr">
        <is>
          <t>Accrington</t>
        </is>
      </c>
      <c r="I3372" s="24" t="inlineStr">
        <is>
          <t>A</t>
        </is>
      </c>
      <c r="J3372" s="24" t="inlineStr">
        <is>
          <t>E3-Accringt-Exeter</t>
        </is>
      </c>
      <c r="K3372" s="24" t="n">
        <v>23</v>
      </c>
      <c r="L3372" s="11">
        <f>IF(INDEX(Matches!$X:$X,AA3372)=0,"",IF(I3372="H",INDEX(Matches!$H:$H,AA3372),INDEX(Matches!$I:$I,AA3372)))</f>
        <v/>
      </c>
      <c r="M3372" s="11">
        <f>IF(INDEX(Matches!$X:$X,AA3372)=0,"",IF(I3372="H",INDEX(Matches!$I:$I,AA3372),INDEX(Matches!$H:$H,AA3372)))</f>
        <v/>
      </c>
      <c r="N3372" s="11">
        <f>IF(L3372="","",IF(L3372&gt;M3372,"W",IF(L3372=M3372,"D","L")))</f>
        <v/>
      </c>
      <c r="O3372" s="11">
        <f>IF(L3372="","",IF(L3372&gt;M3372,3,IF(L3372=M3372,1,0)))</f>
        <v/>
      </c>
      <c r="P3372" s="31">
        <f>IF(I3372="H",INDEX(Matches!$L:$L,AA3372),INDEX(Matches!$N:$N,AA3372))</f>
        <v/>
      </c>
      <c r="Q3372" s="31">
        <f>INDEX(Matches!$M:$M,AA3372)</f>
        <v/>
      </c>
      <c r="R3372" s="31">
        <f>IF(I3372="H",INDEX(Matches!$N:$N,AA3372),INDEX(Matches!$L:$L,AA3372))</f>
        <v/>
      </c>
      <c r="S3372" s="33">
        <f>IF(I3372="H",INDEX(Matches!$O:$O,AA3372),INDEX(Matches!$P:$P,AA3372))</f>
        <v/>
      </c>
      <c r="T3372" s="33">
        <f>IF(INDEX(Matches!$J:$J,AA3372)="","",IF(I3372="H",INDEX(Matches!$J:$J,AA3372),INDEX(Matches!$K:$K,AA3372)))</f>
        <v/>
      </c>
      <c r="U3372" s="33">
        <f>IF(INDEX(Matches!$K:$K,AA3372)="","",IF(I3372="H",INDEX(Matches!$K:$K,AA3372),INDEX(Matches!$J:$J,AA3372)))</f>
        <v/>
      </c>
      <c r="V3372" s="30">
        <f>IF(T3372="","",T3372-U3372)</f>
        <v/>
      </c>
      <c r="W3372" s="33">
        <f>IF(I3372="H",INDEX(Matches!$T:$T,AA3372),INDEX(Matches!$U:$U,AA3372))</f>
        <v/>
      </c>
      <c r="X3372" s="11">
        <f>INDEX(Matches!$X:$X,AA3372)</f>
        <v/>
      </c>
      <c r="Y3372" s="30">
        <f>IF(O3372="","",O3372-S3372)</f>
        <v/>
      </c>
      <c r="Z3372" s="30">
        <f>IF(W3372="","",W3372-S3372)</f>
        <v/>
      </c>
      <c r="AA3372" s="24">
        <f>MATCH(J3372,Matches!$A:$A,0)</f>
        <v/>
      </c>
      <c r="AB3372" s="33" t="n"/>
      <c r="AC3372" s="33" t="n">
        <v>1.277070413926737</v>
      </c>
      <c r="AD3372" s="24" t="n"/>
      <c r="AE3372" s="24" t="n">
        <v>9</v>
      </c>
      <c r="AF3372" s="33" t="n"/>
      <c r="AG3372" s="33" t="n"/>
    </row>
    <row r="3373">
      <c r="A3373" s="24" t="inlineStr">
        <is>
          <t>Exeter|36</t>
        </is>
      </c>
      <c r="B3373" s="24" t="inlineStr">
        <is>
          <t>E3</t>
        </is>
      </c>
      <c r="C3373" s="24" t="inlineStr">
        <is>
          <t>League Two</t>
        </is>
      </c>
      <c r="D3373" s="24" t="inlineStr">
        <is>
          <t>Exeter</t>
        </is>
      </c>
      <c r="E3373" s="24" t="n">
        <v>36</v>
      </c>
      <c r="F3373" s="24" t="n">
        <v>9</v>
      </c>
      <c r="G3373" s="29" t="n">
        <v>46466.625</v>
      </c>
      <c r="H3373" s="24" t="inlineStr">
        <is>
          <t>Oldham</t>
        </is>
      </c>
      <c r="I3373" s="24" t="inlineStr">
        <is>
          <t>H</t>
        </is>
      </c>
      <c r="J3373" s="24" t="inlineStr">
        <is>
          <t>E3-Exeter-Oldham</t>
        </is>
      </c>
      <c r="K3373" s="24" t="n">
        <v>8</v>
      </c>
      <c r="L3373" s="11">
        <f>IF(INDEX(Matches!$X:$X,AA3373)=0,"",IF(I3373="H",INDEX(Matches!$H:$H,AA3373),INDEX(Matches!$I:$I,AA3373)))</f>
        <v/>
      </c>
      <c r="M3373" s="11">
        <f>IF(INDEX(Matches!$X:$X,AA3373)=0,"",IF(I3373="H",INDEX(Matches!$I:$I,AA3373),INDEX(Matches!$H:$H,AA3373)))</f>
        <v/>
      </c>
      <c r="N3373" s="11">
        <f>IF(L3373="","",IF(L3373&gt;M3373,"W",IF(L3373=M3373,"D","L")))</f>
        <v/>
      </c>
      <c r="O3373" s="11">
        <f>IF(L3373="","",IF(L3373&gt;M3373,3,IF(L3373=M3373,1,0)))</f>
        <v/>
      </c>
      <c r="P3373" s="31">
        <f>IF(I3373="H",INDEX(Matches!$L:$L,AA3373),INDEX(Matches!$N:$N,AA3373))</f>
        <v/>
      </c>
      <c r="Q3373" s="31">
        <f>INDEX(Matches!$M:$M,AA3373)</f>
        <v/>
      </c>
      <c r="R3373" s="31">
        <f>IF(I3373="H",INDEX(Matches!$N:$N,AA3373),INDEX(Matches!$L:$L,AA3373))</f>
        <v/>
      </c>
      <c r="S3373" s="33">
        <f>IF(I3373="H",INDEX(Matches!$O:$O,AA3373),INDEX(Matches!$P:$P,AA3373))</f>
        <v/>
      </c>
      <c r="T3373" s="33">
        <f>IF(INDEX(Matches!$J:$J,AA3373)="","",IF(I3373="H",INDEX(Matches!$J:$J,AA3373),INDEX(Matches!$K:$K,AA3373)))</f>
        <v/>
      </c>
      <c r="U3373" s="33">
        <f>IF(INDEX(Matches!$K:$K,AA3373)="","",IF(I3373="H",INDEX(Matches!$K:$K,AA3373),INDEX(Matches!$J:$J,AA3373)))</f>
        <v/>
      </c>
      <c r="V3373" s="30">
        <f>IF(T3373="","",T3373-U3373)</f>
        <v/>
      </c>
      <c r="W3373" s="33">
        <f>IF(I3373="H",INDEX(Matches!$T:$T,AA3373),INDEX(Matches!$U:$U,AA3373))</f>
        <v/>
      </c>
      <c r="X3373" s="11">
        <f>INDEX(Matches!$X:$X,AA3373)</f>
        <v/>
      </c>
      <c r="Y3373" s="30">
        <f>IF(O3373="","",O3373-S3373)</f>
        <v/>
      </c>
      <c r="Z3373" s="30">
        <f>IF(W3373="","",W3373-S3373)</f>
        <v/>
      </c>
      <c r="AA3373" s="24">
        <f>MATCH(J3373,Matches!$A:$A,0)</f>
        <v/>
      </c>
      <c r="AB3373" s="33" t="n"/>
      <c r="AC3373" s="33" t="n">
        <v>1.373302785582949</v>
      </c>
      <c r="AD3373" s="24" t="n"/>
      <c r="AE3373" s="24" t="n">
        <v>9</v>
      </c>
      <c r="AF3373" s="33" t="n"/>
      <c r="AG3373" s="33" t="n"/>
    </row>
    <row r="3374">
      <c r="A3374" s="24" t="inlineStr">
        <is>
          <t>Exeter|37</t>
        </is>
      </c>
      <c r="B3374" s="24" t="inlineStr">
        <is>
          <t>E3</t>
        </is>
      </c>
      <c r="C3374" s="24" t="inlineStr">
        <is>
          <t>League Two</t>
        </is>
      </c>
      <c r="D3374" s="24" t="inlineStr">
        <is>
          <t>Exeter</t>
        </is>
      </c>
      <c r="E3374" s="24" t="n">
        <v>37</v>
      </c>
      <c r="F3374" s="24" t="n">
        <v>10</v>
      </c>
      <c r="G3374" s="29" t="n">
        <v>46472.625</v>
      </c>
      <c r="H3374" s="24" t="inlineStr">
        <is>
          <t>Gillingham</t>
        </is>
      </c>
      <c r="I3374" s="24" t="inlineStr">
        <is>
          <t>H</t>
        </is>
      </c>
      <c r="J3374" s="24" t="inlineStr">
        <is>
          <t>E3-Exeter-Gillingh</t>
        </is>
      </c>
      <c r="K3374" s="24" t="n">
        <v>12</v>
      </c>
      <c r="L3374" s="11">
        <f>IF(INDEX(Matches!$X:$X,AA3374)=0,"",IF(I3374="H",INDEX(Matches!$H:$H,AA3374),INDEX(Matches!$I:$I,AA3374)))</f>
        <v/>
      </c>
      <c r="M3374" s="11">
        <f>IF(INDEX(Matches!$X:$X,AA3374)=0,"",IF(I3374="H",INDEX(Matches!$I:$I,AA3374),INDEX(Matches!$H:$H,AA3374)))</f>
        <v/>
      </c>
      <c r="N3374" s="11">
        <f>IF(L3374="","",IF(L3374&gt;M3374,"W",IF(L3374=M3374,"D","L")))</f>
        <v/>
      </c>
      <c r="O3374" s="11">
        <f>IF(L3374="","",IF(L3374&gt;M3374,3,IF(L3374=M3374,1,0)))</f>
        <v/>
      </c>
      <c r="P3374" s="31">
        <f>IF(I3374="H",INDEX(Matches!$L:$L,AA3374),INDEX(Matches!$N:$N,AA3374))</f>
        <v/>
      </c>
      <c r="Q3374" s="31">
        <f>INDEX(Matches!$M:$M,AA3374)</f>
        <v/>
      </c>
      <c r="R3374" s="31">
        <f>IF(I3374="H",INDEX(Matches!$N:$N,AA3374),INDEX(Matches!$L:$L,AA3374))</f>
        <v/>
      </c>
      <c r="S3374" s="33">
        <f>IF(I3374="H",INDEX(Matches!$O:$O,AA3374),INDEX(Matches!$P:$P,AA3374))</f>
        <v/>
      </c>
      <c r="T3374" s="33">
        <f>IF(INDEX(Matches!$J:$J,AA3374)="","",IF(I3374="H",INDEX(Matches!$J:$J,AA3374),INDEX(Matches!$K:$K,AA3374)))</f>
        <v/>
      </c>
      <c r="U3374" s="33">
        <f>IF(INDEX(Matches!$K:$K,AA3374)="","",IF(I3374="H",INDEX(Matches!$K:$K,AA3374),INDEX(Matches!$J:$J,AA3374)))</f>
        <v/>
      </c>
      <c r="V3374" s="30">
        <f>IF(T3374="","",T3374-U3374)</f>
        <v/>
      </c>
      <c r="W3374" s="33">
        <f>IF(I3374="H",INDEX(Matches!$T:$T,AA3374),INDEX(Matches!$U:$U,AA3374))</f>
        <v/>
      </c>
      <c r="X3374" s="11">
        <f>INDEX(Matches!$X:$X,AA3374)</f>
        <v/>
      </c>
      <c r="Y3374" s="30">
        <f>IF(O3374="","",O3374-S3374)</f>
        <v/>
      </c>
      <c r="Z3374" s="30">
        <f>IF(W3374="","",W3374-S3374)</f>
        <v/>
      </c>
      <c r="AA3374" s="24">
        <f>MATCH(J3374,Matches!$A:$A,0)</f>
        <v/>
      </c>
      <c r="AB3374" s="33" t="n"/>
      <c r="AC3374" s="33" t="n">
        <v>1.432166089396278</v>
      </c>
      <c r="AD3374" s="24" t="n"/>
      <c r="AE3374" s="24" t="n">
        <v>10</v>
      </c>
      <c r="AF3374" s="33" t="n"/>
      <c r="AG3374" s="33" t="n"/>
    </row>
    <row r="3375">
      <c r="A3375" s="24" t="inlineStr">
        <is>
          <t>Exeter|38</t>
        </is>
      </c>
      <c r="B3375" s="24" t="inlineStr">
        <is>
          <t>E3</t>
        </is>
      </c>
      <c r="C3375" s="24" t="inlineStr">
        <is>
          <t>League Two</t>
        </is>
      </c>
      <c r="D3375" s="24" t="inlineStr">
        <is>
          <t>Exeter</t>
        </is>
      </c>
      <c r="E3375" s="24" t="n">
        <v>38</v>
      </c>
      <c r="F3375" s="24" t="n">
        <v>10</v>
      </c>
      <c r="G3375" s="29" t="n">
        <v>46475.625</v>
      </c>
      <c r="H3375" s="24" t="inlineStr">
        <is>
          <t>Newport</t>
        </is>
      </c>
      <c r="I3375" s="24" t="inlineStr">
        <is>
          <t>A</t>
        </is>
      </c>
      <c r="J3375" s="24" t="inlineStr">
        <is>
          <t>E3-Newport-Exeter</t>
        </is>
      </c>
      <c r="K3375" s="24" t="n">
        <v>24</v>
      </c>
      <c r="L3375" s="11">
        <f>IF(INDEX(Matches!$X:$X,AA3375)=0,"",IF(I3375="H",INDEX(Matches!$H:$H,AA3375),INDEX(Matches!$I:$I,AA3375)))</f>
        <v/>
      </c>
      <c r="M3375" s="11">
        <f>IF(INDEX(Matches!$X:$X,AA3375)=0,"",IF(I3375="H",INDEX(Matches!$I:$I,AA3375),INDEX(Matches!$H:$H,AA3375)))</f>
        <v/>
      </c>
      <c r="N3375" s="11">
        <f>IF(L3375="","",IF(L3375&gt;M3375,"W",IF(L3375=M3375,"D","L")))</f>
        <v/>
      </c>
      <c r="O3375" s="11">
        <f>IF(L3375="","",IF(L3375&gt;M3375,3,IF(L3375=M3375,1,0)))</f>
        <v/>
      </c>
      <c r="P3375" s="31">
        <f>IF(I3375="H",INDEX(Matches!$L:$L,AA3375),INDEX(Matches!$N:$N,AA3375))</f>
        <v/>
      </c>
      <c r="Q3375" s="31">
        <f>INDEX(Matches!$M:$M,AA3375)</f>
        <v/>
      </c>
      <c r="R3375" s="31">
        <f>IF(I3375="H",INDEX(Matches!$N:$N,AA3375),INDEX(Matches!$L:$L,AA3375))</f>
        <v/>
      </c>
      <c r="S3375" s="33">
        <f>IF(I3375="H",INDEX(Matches!$O:$O,AA3375),INDEX(Matches!$P:$P,AA3375))</f>
        <v/>
      </c>
      <c r="T3375" s="33">
        <f>IF(INDEX(Matches!$J:$J,AA3375)="","",IF(I3375="H",INDEX(Matches!$J:$J,AA3375),INDEX(Matches!$K:$K,AA3375)))</f>
        <v/>
      </c>
      <c r="U3375" s="33">
        <f>IF(INDEX(Matches!$K:$K,AA3375)="","",IF(I3375="H",INDEX(Matches!$K:$K,AA3375),INDEX(Matches!$J:$J,AA3375)))</f>
        <v/>
      </c>
      <c r="V3375" s="30">
        <f>IF(T3375="","",T3375-U3375)</f>
        <v/>
      </c>
      <c r="W3375" s="33">
        <f>IF(I3375="H",INDEX(Matches!$T:$T,AA3375),INDEX(Matches!$U:$U,AA3375))</f>
        <v/>
      </c>
      <c r="X3375" s="11">
        <f>INDEX(Matches!$X:$X,AA3375)</f>
        <v/>
      </c>
      <c r="Y3375" s="30">
        <f>IF(O3375="","",O3375-S3375)</f>
        <v/>
      </c>
      <c r="Z3375" s="30">
        <f>IF(W3375="","",W3375-S3375)</f>
        <v/>
      </c>
      <c r="AA3375" s="24">
        <f>MATCH(J3375,Matches!$A:$A,0)</f>
        <v/>
      </c>
      <c r="AB3375" s="33" t="n"/>
      <c r="AC3375" s="33" t="n">
        <v>1.359157376803949</v>
      </c>
      <c r="AD3375" s="24" t="n"/>
      <c r="AE3375" s="24" t="n">
        <v>10</v>
      </c>
      <c r="AF3375" s="33" t="n"/>
      <c r="AG3375" s="33" t="n"/>
    </row>
    <row r="3376">
      <c r="A3376" s="24" t="inlineStr">
        <is>
          <t>Exeter|39</t>
        </is>
      </c>
      <c r="B3376" s="24" t="inlineStr">
        <is>
          <t>E3</t>
        </is>
      </c>
      <c r="C3376" s="24" t="inlineStr">
        <is>
          <t>League Two</t>
        </is>
      </c>
      <c r="D3376" s="24" t="inlineStr">
        <is>
          <t>Exeter</t>
        </is>
      </c>
      <c r="E3376" s="24" t="n">
        <v>39</v>
      </c>
      <c r="F3376" s="24" t="n">
        <v>10</v>
      </c>
      <c r="G3376" s="29" t="n">
        <v>46480.625</v>
      </c>
      <c r="H3376" s="24" t="inlineStr">
        <is>
          <t>Swindon</t>
        </is>
      </c>
      <c r="I3376" s="24" t="inlineStr">
        <is>
          <t>H</t>
        </is>
      </c>
      <c r="J3376" s="24" t="inlineStr">
        <is>
          <t>E3-Exeter-Swindon</t>
        </is>
      </c>
      <c r="K3376" s="24" t="n">
        <v>10</v>
      </c>
      <c r="L3376" s="11">
        <f>IF(INDEX(Matches!$X:$X,AA3376)=0,"",IF(I3376="H",INDEX(Matches!$H:$H,AA3376),INDEX(Matches!$I:$I,AA3376)))</f>
        <v/>
      </c>
      <c r="M3376" s="11">
        <f>IF(INDEX(Matches!$X:$X,AA3376)=0,"",IF(I3376="H",INDEX(Matches!$I:$I,AA3376),INDEX(Matches!$H:$H,AA3376)))</f>
        <v/>
      </c>
      <c r="N3376" s="11">
        <f>IF(L3376="","",IF(L3376&gt;M3376,"W",IF(L3376=M3376,"D","L")))</f>
        <v/>
      </c>
      <c r="O3376" s="11">
        <f>IF(L3376="","",IF(L3376&gt;M3376,3,IF(L3376=M3376,1,0)))</f>
        <v/>
      </c>
      <c r="P3376" s="31">
        <f>IF(I3376="H",INDEX(Matches!$L:$L,AA3376),INDEX(Matches!$N:$N,AA3376))</f>
        <v/>
      </c>
      <c r="Q3376" s="31">
        <f>INDEX(Matches!$M:$M,AA3376)</f>
        <v/>
      </c>
      <c r="R3376" s="31">
        <f>IF(I3376="H",INDEX(Matches!$N:$N,AA3376),INDEX(Matches!$L:$L,AA3376))</f>
        <v/>
      </c>
      <c r="S3376" s="33">
        <f>IF(I3376="H",INDEX(Matches!$O:$O,AA3376),INDEX(Matches!$P:$P,AA3376))</f>
        <v/>
      </c>
      <c r="T3376" s="33">
        <f>IF(INDEX(Matches!$J:$J,AA3376)="","",IF(I3376="H",INDEX(Matches!$J:$J,AA3376),INDEX(Matches!$K:$K,AA3376)))</f>
        <v/>
      </c>
      <c r="U3376" s="33">
        <f>IF(INDEX(Matches!$K:$K,AA3376)="","",IF(I3376="H",INDEX(Matches!$K:$K,AA3376),INDEX(Matches!$J:$J,AA3376)))</f>
        <v/>
      </c>
      <c r="V3376" s="30">
        <f>IF(T3376="","",T3376-U3376)</f>
        <v/>
      </c>
      <c r="W3376" s="33">
        <f>IF(I3376="H",INDEX(Matches!$T:$T,AA3376),INDEX(Matches!$U:$U,AA3376))</f>
        <v/>
      </c>
      <c r="X3376" s="11">
        <f>INDEX(Matches!$X:$X,AA3376)</f>
        <v/>
      </c>
      <c r="Y3376" s="30">
        <f>IF(O3376="","",O3376-S3376)</f>
        <v/>
      </c>
      <c r="Z3376" s="30">
        <f>IF(W3376="","",W3376-S3376)</f>
        <v/>
      </c>
      <c r="AA3376" s="24">
        <f>MATCH(J3376,Matches!$A:$A,0)</f>
        <v/>
      </c>
      <c r="AB3376" s="33" t="n"/>
      <c r="AC3376" s="33" t="n">
        <v>1.475972030736574</v>
      </c>
      <c r="AD3376" s="24" t="n"/>
      <c r="AE3376" s="24" t="n">
        <v>10</v>
      </c>
      <c r="AF3376" s="33" t="n"/>
      <c r="AG3376" s="33" t="n"/>
    </row>
    <row r="3377">
      <c r="A3377" s="24" t="inlineStr">
        <is>
          <t>Exeter|40</t>
        </is>
      </c>
      <c r="B3377" s="24" t="inlineStr">
        <is>
          <t>E3</t>
        </is>
      </c>
      <c r="C3377" s="24" t="inlineStr">
        <is>
          <t>League Two</t>
        </is>
      </c>
      <c r="D3377" s="24" t="inlineStr">
        <is>
          <t>Exeter</t>
        </is>
      </c>
      <c r="E3377" s="24" t="n">
        <v>40</v>
      </c>
      <c r="F3377" s="24" t="n">
        <v>10</v>
      </c>
      <c r="G3377" s="29" t="n">
        <v>46487.625</v>
      </c>
      <c r="H3377" s="24" t="inlineStr">
        <is>
          <t>Rochdale</t>
        </is>
      </c>
      <c r="I3377" s="24" t="inlineStr">
        <is>
          <t>A</t>
        </is>
      </c>
      <c r="J3377" s="24" t="inlineStr">
        <is>
          <t>E3-Rochdale-Exeter</t>
        </is>
      </c>
      <c r="K3377" s="24" t="n">
        <v>16</v>
      </c>
      <c r="L3377" s="11">
        <f>IF(INDEX(Matches!$X:$X,AA3377)=0,"",IF(I3377="H",INDEX(Matches!$H:$H,AA3377),INDEX(Matches!$I:$I,AA3377)))</f>
        <v/>
      </c>
      <c r="M3377" s="11">
        <f>IF(INDEX(Matches!$X:$X,AA3377)=0,"",IF(I3377="H",INDEX(Matches!$I:$I,AA3377),INDEX(Matches!$H:$H,AA3377)))</f>
        <v/>
      </c>
      <c r="N3377" s="11">
        <f>IF(L3377="","",IF(L3377&gt;M3377,"W",IF(L3377=M3377,"D","L")))</f>
        <v/>
      </c>
      <c r="O3377" s="11">
        <f>IF(L3377="","",IF(L3377&gt;M3377,3,IF(L3377=M3377,1,0)))</f>
        <v/>
      </c>
      <c r="P3377" s="31">
        <f>IF(I3377="H",INDEX(Matches!$L:$L,AA3377),INDEX(Matches!$N:$N,AA3377))</f>
        <v/>
      </c>
      <c r="Q3377" s="31">
        <f>INDEX(Matches!$M:$M,AA3377)</f>
        <v/>
      </c>
      <c r="R3377" s="31">
        <f>IF(I3377="H",INDEX(Matches!$N:$N,AA3377),INDEX(Matches!$L:$L,AA3377))</f>
        <v/>
      </c>
      <c r="S3377" s="33">
        <f>IF(I3377="H",INDEX(Matches!$O:$O,AA3377),INDEX(Matches!$P:$P,AA3377))</f>
        <v/>
      </c>
      <c r="T3377" s="33">
        <f>IF(INDEX(Matches!$J:$J,AA3377)="","",IF(I3377="H",INDEX(Matches!$J:$J,AA3377),INDEX(Matches!$K:$K,AA3377)))</f>
        <v/>
      </c>
      <c r="U3377" s="33">
        <f>IF(INDEX(Matches!$K:$K,AA3377)="","",IF(I3377="H",INDEX(Matches!$K:$K,AA3377),INDEX(Matches!$J:$J,AA3377)))</f>
        <v/>
      </c>
      <c r="V3377" s="30">
        <f>IF(T3377="","",T3377-U3377)</f>
        <v/>
      </c>
      <c r="W3377" s="33">
        <f>IF(I3377="H",INDEX(Matches!$T:$T,AA3377),INDEX(Matches!$U:$U,AA3377))</f>
        <v/>
      </c>
      <c r="X3377" s="11">
        <f>INDEX(Matches!$X:$X,AA3377)</f>
        <v/>
      </c>
      <c r="Y3377" s="30">
        <f>IF(O3377="","",O3377-S3377)</f>
        <v/>
      </c>
      <c r="Z3377" s="30">
        <f>IF(W3377="","",W3377-S3377)</f>
        <v/>
      </c>
      <c r="AA3377" s="24">
        <f>MATCH(J3377,Matches!$A:$A,0)</f>
        <v/>
      </c>
      <c r="AB3377" s="33" t="n"/>
      <c r="AC3377" s="33" t="n">
        <v>1.23244323076025</v>
      </c>
      <c r="AD3377" s="24" t="n"/>
      <c r="AE3377" s="24" t="n">
        <v>10</v>
      </c>
      <c r="AF3377" s="33" t="n"/>
      <c r="AG3377" s="33" t="n"/>
    </row>
    <row r="3378">
      <c r="A3378" s="24" t="inlineStr">
        <is>
          <t>Exeter|41</t>
        </is>
      </c>
      <c r="B3378" s="24" t="inlineStr">
        <is>
          <t>E3</t>
        </is>
      </c>
      <c r="C3378" s="24" t="inlineStr">
        <is>
          <t>League Two</t>
        </is>
      </c>
      <c r="D3378" s="24" t="inlineStr">
        <is>
          <t>Exeter</t>
        </is>
      </c>
      <c r="E3378" s="24" t="n">
        <v>41</v>
      </c>
      <c r="F3378" s="24" t="n">
        <v>11</v>
      </c>
      <c r="G3378" s="29" t="n">
        <v>46490.82291666666</v>
      </c>
      <c r="H3378" s="24" t="inlineStr">
        <is>
          <t>Shrewsbury</t>
        </is>
      </c>
      <c r="I3378" s="24" t="inlineStr">
        <is>
          <t>H</t>
        </is>
      </c>
      <c r="J3378" s="24" t="inlineStr">
        <is>
          <t>E3-Exeter-Shrewsbu</t>
        </is>
      </c>
      <c r="K3378" s="24" t="n">
        <v>20</v>
      </c>
      <c r="L3378" s="11">
        <f>IF(INDEX(Matches!$X:$X,AA3378)=0,"",IF(I3378="H",INDEX(Matches!$H:$H,AA3378),INDEX(Matches!$I:$I,AA3378)))</f>
        <v/>
      </c>
      <c r="M3378" s="11">
        <f>IF(INDEX(Matches!$X:$X,AA3378)=0,"",IF(I3378="H",INDEX(Matches!$I:$I,AA3378),INDEX(Matches!$H:$H,AA3378)))</f>
        <v/>
      </c>
      <c r="N3378" s="11">
        <f>IF(L3378="","",IF(L3378&gt;M3378,"W",IF(L3378=M3378,"D","L")))</f>
        <v/>
      </c>
      <c r="O3378" s="11">
        <f>IF(L3378="","",IF(L3378&gt;M3378,3,IF(L3378=M3378,1,0)))</f>
        <v/>
      </c>
      <c r="P3378" s="31">
        <f>IF(I3378="H",INDEX(Matches!$L:$L,AA3378),INDEX(Matches!$N:$N,AA3378))</f>
        <v/>
      </c>
      <c r="Q3378" s="31">
        <f>INDEX(Matches!$M:$M,AA3378)</f>
        <v/>
      </c>
      <c r="R3378" s="31">
        <f>IF(I3378="H",INDEX(Matches!$N:$N,AA3378),INDEX(Matches!$L:$L,AA3378))</f>
        <v/>
      </c>
      <c r="S3378" s="33">
        <f>IF(I3378="H",INDEX(Matches!$O:$O,AA3378),INDEX(Matches!$P:$P,AA3378))</f>
        <v/>
      </c>
      <c r="T3378" s="33">
        <f>IF(INDEX(Matches!$J:$J,AA3378)="","",IF(I3378="H",INDEX(Matches!$J:$J,AA3378),INDEX(Matches!$K:$K,AA3378)))</f>
        <v/>
      </c>
      <c r="U3378" s="33">
        <f>IF(INDEX(Matches!$K:$K,AA3378)="","",IF(I3378="H",INDEX(Matches!$K:$K,AA3378),INDEX(Matches!$J:$J,AA3378)))</f>
        <v/>
      </c>
      <c r="V3378" s="30">
        <f>IF(T3378="","",T3378-U3378)</f>
        <v/>
      </c>
      <c r="W3378" s="33">
        <f>IF(I3378="H",INDEX(Matches!$T:$T,AA3378),INDEX(Matches!$U:$U,AA3378))</f>
        <v/>
      </c>
      <c r="X3378" s="11">
        <f>INDEX(Matches!$X:$X,AA3378)</f>
        <v/>
      </c>
      <c r="Y3378" s="30">
        <f>IF(O3378="","",O3378-S3378)</f>
        <v/>
      </c>
      <c r="Z3378" s="30">
        <f>IF(W3378="","",W3378-S3378)</f>
        <v/>
      </c>
      <c r="AA3378" s="24">
        <f>MATCH(J3378,Matches!$A:$A,0)</f>
        <v/>
      </c>
      <c r="AB3378" s="33" t="n"/>
      <c r="AC3378" s="33" t="n">
        <v>1.505831955296962</v>
      </c>
      <c r="AD3378" s="24" t="n"/>
      <c r="AE3378" s="24" t="n">
        <v>11</v>
      </c>
      <c r="AF3378" s="33" t="n"/>
      <c r="AG3378" s="33" t="n"/>
    </row>
    <row r="3379">
      <c r="A3379" s="24" t="inlineStr">
        <is>
          <t>Exeter|42</t>
        </is>
      </c>
      <c r="B3379" s="24" t="inlineStr">
        <is>
          <t>E3</t>
        </is>
      </c>
      <c r="C3379" s="24" t="inlineStr">
        <is>
          <t>League Two</t>
        </is>
      </c>
      <c r="D3379" s="24" t="inlineStr">
        <is>
          <t>Exeter</t>
        </is>
      </c>
      <c r="E3379" s="24" t="n">
        <v>42</v>
      </c>
      <c r="F3379" s="24" t="n">
        <v>11</v>
      </c>
      <c r="G3379" s="29" t="n">
        <v>46494.625</v>
      </c>
      <c r="H3379" s="24" t="inlineStr">
        <is>
          <t>Tranmere</t>
        </is>
      </c>
      <c r="I3379" s="24" t="inlineStr">
        <is>
          <t>A</t>
        </is>
      </c>
      <c r="J3379" s="24" t="inlineStr">
        <is>
          <t>E3-Tranmere-Exeter</t>
        </is>
      </c>
      <c r="K3379" s="24" t="n">
        <v>19</v>
      </c>
      <c r="L3379" s="11">
        <f>IF(INDEX(Matches!$X:$X,AA3379)=0,"",IF(I3379="H",INDEX(Matches!$H:$H,AA3379),INDEX(Matches!$I:$I,AA3379)))</f>
        <v/>
      </c>
      <c r="M3379" s="11">
        <f>IF(INDEX(Matches!$X:$X,AA3379)=0,"",IF(I3379="H",INDEX(Matches!$I:$I,AA3379),INDEX(Matches!$H:$H,AA3379)))</f>
        <v/>
      </c>
      <c r="N3379" s="11">
        <f>IF(L3379="","",IF(L3379&gt;M3379,"W",IF(L3379=M3379,"D","L")))</f>
        <v/>
      </c>
      <c r="O3379" s="11">
        <f>IF(L3379="","",IF(L3379&gt;M3379,3,IF(L3379=M3379,1,0)))</f>
        <v/>
      </c>
      <c r="P3379" s="31">
        <f>IF(I3379="H",INDEX(Matches!$L:$L,AA3379),INDEX(Matches!$N:$N,AA3379))</f>
        <v/>
      </c>
      <c r="Q3379" s="31">
        <f>INDEX(Matches!$M:$M,AA3379)</f>
        <v/>
      </c>
      <c r="R3379" s="31">
        <f>IF(I3379="H",INDEX(Matches!$N:$N,AA3379),INDEX(Matches!$L:$L,AA3379))</f>
        <v/>
      </c>
      <c r="S3379" s="33">
        <f>IF(I3379="H",INDEX(Matches!$O:$O,AA3379),INDEX(Matches!$P:$P,AA3379))</f>
        <v/>
      </c>
      <c r="T3379" s="33">
        <f>IF(INDEX(Matches!$J:$J,AA3379)="","",IF(I3379="H",INDEX(Matches!$J:$J,AA3379),INDEX(Matches!$K:$K,AA3379)))</f>
        <v/>
      </c>
      <c r="U3379" s="33">
        <f>IF(INDEX(Matches!$K:$K,AA3379)="","",IF(I3379="H",INDEX(Matches!$K:$K,AA3379),INDEX(Matches!$J:$J,AA3379)))</f>
        <v/>
      </c>
      <c r="V3379" s="30">
        <f>IF(T3379="","",T3379-U3379)</f>
        <v/>
      </c>
      <c r="W3379" s="33">
        <f>IF(I3379="H",INDEX(Matches!$T:$T,AA3379),INDEX(Matches!$U:$U,AA3379))</f>
        <v/>
      </c>
      <c r="X3379" s="11">
        <f>INDEX(Matches!$X:$X,AA3379)</f>
        <v/>
      </c>
      <c r="Y3379" s="30">
        <f>IF(O3379="","",O3379-S3379)</f>
        <v/>
      </c>
      <c r="Z3379" s="30">
        <f>IF(W3379="","",W3379-S3379)</f>
        <v/>
      </c>
      <c r="AA3379" s="24">
        <f>MATCH(J3379,Matches!$A:$A,0)</f>
        <v/>
      </c>
      <c r="AB3379" s="33" t="n"/>
      <c r="AC3379" s="33" t="n">
        <v>1.248022234902331</v>
      </c>
      <c r="AD3379" s="24" t="n"/>
      <c r="AE3379" s="24" t="n">
        <v>11</v>
      </c>
      <c r="AF3379" s="33" t="n"/>
      <c r="AG3379" s="33" t="n"/>
    </row>
    <row r="3380">
      <c r="A3380" s="24" t="inlineStr">
        <is>
          <t>Exeter|43</t>
        </is>
      </c>
      <c r="B3380" s="24" t="inlineStr">
        <is>
          <t>E3</t>
        </is>
      </c>
      <c r="C3380" s="24" t="inlineStr">
        <is>
          <t>League Two</t>
        </is>
      </c>
      <c r="D3380" s="24" t="inlineStr">
        <is>
          <t>Exeter</t>
        </is>
      </c>
      <c r="E3380" s="24" t="n">
        <v>43</v>
      </c>
      <c r="F3380" s="24" t="n">
        <v>11</v>
      </c>
      <c r="G3380" s="29" t="n">
        <v>46501.625</v>
      </c>
      <c r="H3380" s="24" t="inlineStr">
        <is>
          <t>Bristol Rovers</t>
        </is>
      </c>
      <c r="I3380" s="24" t="inlineStr">
        <is>
          <t>H</t>
        </is>
      </c>
      <c r="J3380" s="24" t="inlineStr">
        <is>
          <t>E3-Exeter-BristolR</t>
        </is>
      </c>
      <c r="K3380" s="24" t="n">
        <v>2</v>
      </c>
      <c r="L3380" s="11">
        <f>IF(INDEX(Matches!$X:$X,AA3380)=0,"",IF(I3380="H",INDEX(Matches!$H:$H,AA3380),INDEX(Matches!$I:$I,AA3380)))</f>
        <v/>
      </c>
      <c r="M3380" s="11">
        <f>IF(INDEX(Matches!$X:$X,AA3380)=0,"",IF(I3380="H",INDEX(Matches!$I:$I,AA3380),INDEX(Matches!$H:$H,AA3380)))</f>
        <v/>
      </c>
      <c r="N3380" s="11">
        <f>IF(L3380="","",IF(L3380&gt;M3380,"W",IF(L3380=M3380,"D","L")))</f>
        <v/>
      </c>
      <c r="O3380" s="11">
        <f>IF(L3380="","",IF(L3380&gt;M3380,3,IF(L3380=M3380,1,0)))</f>
        <v/>
      </c>
      <c r="P3380" s="31">
        <f>IF(I3380="H",INDEX(Matches!$L:$L,AA3380),INDEX(Matches!$N:$N,AA3380))</f>
        <v/>
      </c>
      <c r="Q3380" s="31">
        <f>INDEX(Matches!$M:$M,AA3380)</f>
        <v/>
      </c>
      <c r="R3380" s="31">
        <f>IF(I3380="H",INDEX(Matches!$N:$N,AA3380),INDEX(Matches!$L:$L,AA3380))</f>
        <v/>
      </c>
      <c r="S3380" s="33">
        <f>IF(I3380="H",INDEX(Matches!$O:$O,AA3380),INDEX(Matches!$P:$P,AA3380))</f>
        <v/>
      </c>
      <c r="T3380" s="33">
        <f>IF(INDEX(Matches!$J:$J,AA3380)="","",IF(I3380="H",INDEX(Matches!$J:$J,AA3380),INDEX(Matches!$K:$K,AA3380)))</f>
        <v/>
      </c>
      <c r="U3380" s="33">
        <f>IF(INDEX(Matches!$K:$K,AA3380)="","",IF(I3380="H",INDEX(Matches!$K:$K,AA3380),INDEX(Matches!$J:$J,AA3380)))</f>
        <v/>
      </c>
      <c r="V3380" s="30">
        <f>IF(T3380="","",T3380-U3380)</f>
        <v/>
      </c>
      <c r="W3380" s="33">
        <f>IF(I3380="H",INDEX(Matches!$T:$T,AA3380),INDEX(Matches!$U:$U,AA3380))</f>
        <v/>
      </c>
      <c r="X3380" s="11">
        <f>INDEX(Matches!$X:$X,AA3380)</f>
        <v/>
      </c>
      <c r="Y3380" s="30">
        <f>IF(O3380="","",O3380-S3380)</f>
        <v/>
      </c>
      <c r="Z3380" s="30">
        <f>IF(W3380="","",W3380-S3380)</f>
        <v/>
      </c>
      <c r="AA3380" s="24">
        <f>MATCH(J3380,Matches!$A:$A,0)</f>
        <v/>
      </c>
      <c r="AB3380" s="33" t="n"/>
      <c r="AC3380" s="33" t="n">
        <v>1.253694964084028</v>
      </c>
      <c r="AD3380" s="24" t="n"/>
      <c r="AE3380" s="24" t="n">
        <v>11</v>
      </c>
      <c r="AF3380" s="33" t="n"/>
      <c r="AG3380" s="33" t="n"/>
    </row>
    <row r="3381">
      <c r="A3381" s="24" t="inlineStr">
        <is>
          <t>Exeter|44</t>
        </is>
      </c>
      <c r="B3381" s="24" t="inlineStr">
        <is>
          <t>E3</t>
        </is>
      </c>
      <c r="C3381" s="24" t="inlineStr">
        <is>
          <t>League Two</t>
        </is>
      </c>
      <c r="D3381" s="24" t="inlineStr">
        <is>
          <t>Exeter</t>
        </is>
      </c>
      <c r="E3381" s="24" t="n">
        <v>44</v>
      </c>
      <c r="F3381" s="24" t="n">
        <v>11</v>
      </c>
      <c r="G3381" s="29" t="n">
        <v>46504.82291666666</v>
      </c>
      <c r="H3381" s="24" t="inlineStr">
        <is>
          <t>Rotherham</t>
        </is>
      </c>
      <c r="I3381" s="24" t="inlineStr">
        <is>
          <t>A</t>
        </is>
      </c>
      <c r="J3381" s="24" t="inlineStr">
        <is>
          <t>E3-Rotherha-Exeter</t>
        </is>
      </c>
      <c r="K3381" s="24" t="n">
        <v>9</v>
      </c>
      <c r="L3381" s="11">
        <f>IF(INDEX(Matches!$X:$X,AA3381)=0,"",IF(I3381="H",INDEX(Matches!$H:$H,AA3381),INDEX(Matches!$I:$I,AA3381)))</f>
        <v/>
      </c>
      <c r="M3381" s="11">
        <f>IF(INDEX(Matches!$X:$X,AA3381)=0,"",IF(I3381="H",INDEX(Matches!$I:$I,AA3381),INDEX(Matches!$H:$H,AA3381)))</f>
        <v/>
      </c>
      <c r="N3381" s="11">
        <f>IF(L3381="","",IF(L3381&gt;M3381,"W",IF(L3381=M3381,"D","L")))</f>
        <v/>
      </c>
      <c r="O3381" s="11">
        <f>IF(L3381="","",IF(L3381&gt;M3381,3,IF(L3381=M3381,1,0)))</f>
        <v/>
      </c>
      <c r="P3381" s="31">
        <f>IF(I3381="H",INDEX(Matches!$L:$L,AA3381),INDEX(Matches!$N:$N,AA3381))</f>
        <v/>
      </c>
      <c r="Q3381" s="31">
        <f>INDEX(Matches!$M:$M,AA3381)</f>
        <v/>
      </c>
      <c r="R3381" s="31">
        <f>IF(I3381="H",INDEX(Matches!$N:$N,AA3381),INDEX(Matches!$L:$L,AA3381))</f>
        <v/>
      </c>
      <c r="S3381" s="33">
        <f>IF(I3381="H",INDEX(Matches!$O:$O,AA3381),INDEX(Matches!$P:$P,AA3381))</f>
        <v/>
      </c>
      <c r="T3381" s="33">
        <f>IF(INDEX(Matches!$J:$J,AA3381)="","",IF(I3381="H",INDEX(Matches!$J:$J,AA3381),INDEX(Matches!$K:$K,AA3381)))</f>
        <v/>
      </c>
      <c r="U3381" s="33">
        <f>IF(INDEX(Matches!$K:$K,AA3381)="","",IF(I3381="H",INDEX(Matches!$K:$K,AA3381),INDEX(Matches!$J:$J,AA3381)))</f>
        <v/>
      </c>
      <c r="V3381" s="30">
        <f>IF(T3381="","",T3381-U3381)</f>
        <v/>
      </c>
      <c r="W3381" s="33">
        <f>IF(I3381="H",INDEX(Matches!$T:$T,AA3381),INDEX(Matches!$U:$U,AA3381))</f>
        <v/>
      </c>
      <c r="X3381" s="11">
        <f>INDEX(Matches!$X:$X,AA3381)</f>
        <v/>
      </c>
      <c r="Y3381" s="30">
        <f>IF(O3381="","",O3381-S3381)</f>
        <v/>
      </c>
      <c r="Z3381" s="30">
        <f>IF(W3381="","",W3381-S3381)</f>
        <v/>
      </c>
      <c r="AA3381" s="24">
        <f>MATCH(J3381,Matches!$A:$A,0)</f>
        <v/>
      </c>
      <c r="AB3381" s="33" t="n"/>
      <c r="AC3381" s="33" t="n">
        <v>1.086137983226761</v>
      </c>
      <c r="AD3381" s="24" t="n"/>
      <c r="AE3381" s="24" t="n">
        <v>11</v>
      </c>
      <c r="AF3381" s="33" t="n"/>
      <c r="AG3381" s="33" t="n"/>
    </row>
    <row r="3382">
      <c r="A3382" s="24" t="inlineStr">
        <is>
          <t>Exeter|45</t>
        </is>
      </c>
      <c r="B3382" s="24" t="inlineStr">
        <is>
          <t>E3</t>
        </is>
      </c>
      <c r="C3382" s="24" t="inlineStr">
        <is>
          <t>League Two</t>
        </is>
      </c>
      <c r="D3382" s="24" t="inlineStr">
        <is>
          <t>Exeter</t>
        </is>
      </c>
      <c r="E3382" s="24" t="n">
        <v>45</v>
      </c>
      <c r="F3382" s="24" t="n">
        <v>12</v>
      </c>
      <c r="G3382" s="29" t="n">
        <v>46508.625</v>
      </c>
      <c r="H3382" s="24" t="inlineStr">
        <is>
          <t>Crawley</t>
        </is>
      </c>
      <c r="I3382" s="24" t="inlineStr">
        <is>
          <t>A</t>
        </is>
      </c>
      <c r="J3382" s="24" t="inlineStr">
        <is>
          <t>E3-Crawley-Exeter</t>
        </is>
      </c>
      <c r="K3382" s="24" t="n">
        <v>21</v>
      </c>
      <c r="L3382" s="11">
        <f>IF(INDEX(Matches!$X:$X,AA3382)=0,"",IF(I3382="H",INDEX(Matches!$H:$H,AA3382),INDEX(Matches!$I:$I,AA3382)))</f>
        <v/>
      </c>
      <c r="M3382" s="11">
        <f>IF(INDEX(Matches!$X:$X,AA3382)=0,"",IF(I3382="H",INDEX(Matches!$I:$I,AA3382),INDEX(Matches!$H:$H,AA3382)))</f>
        <v/>
      </c>
      <c r="N3382" s="11">
        <f>IF(L3382="","",IF(L3382&gt;M3382,"W",IF(L3382=M3382,"D","L")))</f>
        <v/>
      </c>
      <c r="O3382" s="11">
        <f>IF(L3382="","",IF(L3382&gt;M3382,3,IF(L3382=M3382,1,0)))</f>
        <v/>
      </c>
      <c r="P3382" s="31">
        <f>IF(I3382="H",INDEX(Matches!$L:$L,AA3382),INDEX(Matches!$N:$N,AA3382))</f>
        <v/>
      </c>
      <c r="Q3382" s="31">
        <f>INDEX(Matches!$M:$M,AA3382)</f>
        <v/>
      </c>
      <c r="R3382" s="31">
        <f>IF(I3382="H",INDEX(Matches!$N:$N,AA3382),INDEX(Matches!$L:$L,AA3382))</f>
        <v/>
      </c>
      <c r="S3382" s="33">
        <f>IF(I3382="H",INDEX(Matches!$O:$O,AA3382),INDEX(Matches!$P:$P,AA3382))</f>
        <v/>
      </c>
      <c r="T3382" s="33">
        <f>IF(INDEX(Matches!$J:$J,AA3382)="","",IF(I3382="H",INDEX(Matches!$J:$J,AA3382),INDEX(Matches!$K:$K,AA3382)))</f>
        <v/>
      </c>
      <c r="U3382" s="33">
        <f>IF(INDEX(Matches!$K:$K,AA3382)="","",IF(I3382="H",INDEX(Matches!$K:$K,AA3382),INDEX(Matches!$J:$J,AA3382)))</f>
        <v/>
      </c>
      <c r="V3382" s="30">
        <f>IF(T3382="","",T3382-U3382)</f>
        <v/>
      </c>
      <c r="W3382" s="33">
        <f>IF(I3382="H",INDEX(Matches!$T:$T,AA3382),INDEX(Matches!$U:$U,AA3382))</f>
        <v/>
      </c>
      <c r="X3382" s="11">
        <f>INDEX(Matches!$X:$X,AA3382)</f>
        <v/>
      </c>
      <c r="Y3382" s="30">
        <f>IF(O3382="","",O3382-S3382)</f>
        <v/>
      </c>
      <c r="Z3382" s="30">
        <f>IF(W3382="","",W3382-S3382)</f>
        <v/>
      </c>
      <c r="AA3382" s="24">
        <f>MATCH(J3382,Matches!$A:$A,0)</f>
        <v/>
      </c>
      <c r="AB3382" s="33" t="n"/>
      <c r="AC3382" s="33" t="n">
        <v>1.276851713326862</v>
      </c>
      <c r="AD3382" s="24" t="n"/>
      <c r="AE3382" s="24" t="n">
        <v>12</v>
      </c>
      <c r="AF3382" s="33" t="n"/>
      <c r="AG3382" s="33" t="n"/>
    </row>
    <row r="3383">
      <c r="A3383" s="24" t="inlineStr">
        <is>
          <t>Exeter|46</t>
        </is>
      </c>
      <c r="B3383" s="24" t="inlineStr">
        <is>
          <t>E3</t>
        </is>
      </c>
      <c r="C3383" s="24" t="inlineStr">
        <is>
          <t>League Two</t>
        </is>
      </c>
      <c r="D3383" s="24" t="inlineStr">
        <is>
          <t>Exeter</t>
        </is>
      </c>
      <c r="E3383" s="24" t="n">
        <v>46</v>
      </c>
      <c r="F3383" s="24" t="n">
        <v>12</v>
      </c>
      <c r="G3383" s="29" t="n">
        <v>46515.625</v>
      </c>
      <c r="H3383" s="24" t="inlineStr">
        <is>
          <t>Chesterfield</t>
        </is>
      </c>
      <c r="I3383" s="24" t="inlineStr">
        <is>
          <t>H</t>
        </is>
      </c>
      <c r="J3383" s="24" t="inlineStr">
        <is>
          <t>E3-Exeter-Chesterf</t>
        </is>
      </c>
      <c r="K3383" s="24" t="n">
        <v>6</v>
      </c>
      <c r="L3383" s="11">
        <f>IF(INDEX(Matches!$X:$X,AA3383)=0,"",IF(I3383="H",INDEX(Matches!$H:$H,AA3383),INDEX(Matches!$I:$I,AA3383)))</f>
        <v/>
      </c>
      <c r="M3383" s="11">
        <f>IF(INDEX(Matches!$X:$X,AA3383)=0,"",IF(I3383="H",INDEX(Matches!$I:$I,AA3383),INDEX(Matches!$H:$H,AA3383)))</f>
        <v/>
      </c>
      <c r="N3383" s="11">
        <f>IF(L3383="","",IF(L3383&gt;M3383,"W",IF(L3383=M3383,"D","L")))</f>
        <v/>
      </c>
      <c r="O3383" s="11">
        <f>IF(L3383="","",IF(L3383&gt;M3383,3,IF(L3383=M3383,1,0)))</f>
        <v/>
      </c>
      <c r="P3383" s="31">
        <f>IF(I3383="H",INDEX(Matches!$L:$L,AA3383),INDEX(Matches!$N:$N,AA3383))</f>
        <v/>
      </c>
      <c r="Q3383" s="31">
        <f>INDEX(Matches!$M:$M,AA3383)</f>
        <v/>
      </c>
      <c r="R3383" s="31">
        <f>IF(I3383="H",INDEX(Matches!$N:$N,AA3383),INDEX(Matches!$L:$L,AA3383))</f>
        <v/>
      </c>
      <c r="S3383" s="33">
        <f>IF(I3383="H",INDEX(Matches!$O:$O,AA3383),INDEX(Matches!$P:$P,AA3383))</f>
        <v/>
      </c>
      <c r="T3383" s="33">
        <f>IF(INDEX(Matches!$J:$J,AA3383)="","",IF(I3383="H",INDEX(Matches!$J:$J,AA3383),INDEX(Matches!$K:$K,AA3383)))</f>
        <v/>
      </c>
      <c r="U3383" s="33">
        <f>IF(INDEX(Matches!$K:$K,AA3383)="","",IF(I3383="H",INDEX(Matches!$K:$K,AA3383),INDEX(Matches!$J:$J,AA3383)))</f>
        <v/>
      </c>
      <c r="V3383" s="30">
        <f>IF(T3383="","",T3383-U3383)</f>
        <v/>
      </c>
      <c r="W3383" s="33">
        <f>IF(I3383="H",INDEX(Matches!$T:$T,AA3383),INDEX(Matches!$U:$U,AA3383))</f>
        <v/>
      </c>
      <c r="X3383" s="11">
        <f>INDEX(Matches!$X:$X,AA3383)</f>
        <v/>
      </c>
      <c r="Y3383" s="30">
        <f>IF(O3383="","",O3383-S3383)</f>
        <v/>
      </c>
      <c r="Z3383" s="30">
        <f>IF(W3383="","",W3383-S3383)</f>
        <v/>
      </c>
      <c r="AA3383" s="24">
        <f>MATCH(J3383,Matches!$A:$A,0)</f>
        <v/>
      </c>
      <c r="AB3383" s="33" t="n"/>
      <c r="AC3383" s="33" t="n">
        <v>1.270256763445248</v>
      </c>
      <c r="AD3383" s="24" t="n"/>
      <c r="AE3383" s="24" t="n">
        <v>12</v>
      </c>
      <c r="AF3383" s="33" t="n"/>
      <c r="AG3383" s="33" t="n"/>
    </row>
    <row r="3384">
      <c r="A3384" s="24" t="inlineStr">
        <is>
          <t>Fleetwood|1</t>
        </is>
      </c>
      <c r="B3384" s="24" t="inlineStr">
        <is>
          <t>E3</t>
        </is>
      </c>
      <c r="C3384" s="24" t="inlineStr">
        <is>
          <t>League Two</t>
        </is>
      </c>
      <c r="D3384" s="24" t="inlineStr">
        <is>
          <t>Fleetwood</t>
        </is>
      </c>
      <c r="E3384" s="24" t="n">
        <v>1</v>
      </c>
      <c r="F3384" s="24" t="n">
        <v>1</v>
      </c>
      <c r="G3384" s="29" t="n">
        <v>46249.625</v>
      </c>
      <c r="H3384" s="24" t="inlineStr">
        <is>
          <t>Chesterfield</t>
        </is>
      </c>
      <c r="I3384" s="24" t="inlineStr">
        <is>
          <t>A</t>
        </is>
      </c>
      <c r="J3384" s="24" t="inlineStr">
        <is>
          <t>E3-Chesterf-Fleetwoo</t>
        </is>
      </c>
      <c r="K3384" s="24" t="n">
        <v>6</v>
      </c>
      <c r="L3384" s="11">
        <f>IF(INDEX(Matches!$X:$X,AA3384)=0,"",IF(I3384="H",INDEX(Matches!$H:$H,AA3384),INDEX(Matches!$I:$I,AA3384)))</f>
        <v/>
      </c>
      <c r="M3384" s="11">
        <f>IF(INDEX(Matches!$X:$X,AA3384)=0,"",IF(I3384="H",INDEX(Matches!$I:$I,AA3384),INDEX(Matches!$H:$H,AA3384)))</f>
        <v/>
      </c>
      <c r="N3384" s="11">
        <f>IF(L3384="","",IF(L3384&gt;M3384,"W",IF(L3384=M3384,"D","L")))</f>
        <v/>
      </c>
      <c r="O3384" s="11">
        <f>IF(L3384="","",IF(L3384&gt;M3384,3,IF(L3384=M3384,1,0)))</f>
        <v/>
      </c>
      <c r="P3384" s="31">
        <f>IF(I3384="H",INDEX(Matches!$L:$L,AA3384),INDEX(Matches!$N:$N,AA3384))</f>
        <v/>
      </c>
      <c r="Q3384" s="31">
        <f>INDEX(Matches!$M:$M,AA3384)</f>
        <v/>
      </c>
      <c r="R3384" s="31">
        <f>IF(I3384="H",INDEX(Matches!$N:$N,AA3384),INDEX(Matches!$L:$L,AA3384))</f>
        <v/>
      </c>
      <c r="S3384" s="33">
        <f>IF(I3384="H",INDEX(Matches!$O:$O,AA3384),INDEX(Matches!$P:$P,AA3384))</f>
        <v/>
      </c>
      <c r="T3384" s="33">
        <f>IF(INDEX(Matches!$J:$J,AA3384)="","",IF(I3384="H",INDEX(Matches!$J:$J,AA3384),INDEX(Matches!$K:$K,AA3384)))</f>
        <v/>
      </c>
      <c r="U3384" s="33">
        <f>IF(INDEX(Matches!$K:$K,AA3384)="","",IF(I3384="H",INDEX(Matches!$K:$K,AA3384),INDEX(Matches!$J:$J,AA3384)))</f>
        <v/>
      </c>
      <c r="V3384" s="30">
        <f>IF(T3384="","",T3384-U3384)</f>
        <v/>
      </c>
      <c r="W3384" s="33">
        <f>IF(I3384="H",INDEX(Matches!$T:$T,AA3384),INDEX(Matches!$U:$U,AA3384))</f>
        <v/>
      </c>
      <c r="X3384" s="11">
        <f>INDEX(Matches!$X:$X,AA3384)</f>
        <v/>
      </c>
      <c r="Y3384" s="30">
        <f>IF(O3384="","",O3384-S3384)</f>
        <v/>
      </c>
      <c r="Z3384" s="30">
        <f>IF(W3384="","",W3384-S3384)</f>
        <v/>
      </c>
      <c r="AA3384" s="24">
        <f>MATCH(J3384,Matches!$A:$A,0)</f>
        <v/>
      </c>
      <c r="AB3384" s="33" t="n">
        <v>0.9069193369110857</v>
      </c>
      <c r="AC3384" s="33" t="n"/>
      <c r="AD3384" s="24" t="n"/>
      <c r="AE3384" s="24" t="n">
        <v>1</v>
      </c>
      <c r="AF3384" s="33" t="n"/>
      <c r="AG3384" s="33" t="n"/>
    </row>
    <row r="3385">
      <c r="A3385" s="24" t="inlineStr">
        <is>
          <t>Fleetwood|2</t>
        </is>
      </c>
      <c r="B3385" s="24" t="inlineStr">
        <is>
          <t>E3</t>
        </is>
      </c>
      <c r="C3385" s="24" t="inlineStr">
        <is>
          <t>League Two</t>
        </is>
      </c>
      <c r="D3385" s="24" t="inlineStr">
        <is>
          <t>Fleetwood</t>
        </is>
      </c>
      <c r="E3385" s="24" t="n">
        <v>2</v>
      </c>
      <c r="F3385" s="24" t="n">
        <v>1</v>
      </c>
      <c r="G3385" s="29" t="n">
        <v>46256.625</v>
      </c>
      <c r="H3385" s="24" t="inlineStr">
        <is>
          <t>Gillingham</t>
        </is>
      </c>
      <c r="I3385" s="24" t="inlineStr">
        <is>
          <t>H</t>
        </is>
      </c>
      <c r="J3385" s="24" t="inlineStr">
        <is>
          <t>E3-Fleetwoo-Gillingh</t>
        </is>
      </c>
      <c r="K3385" s="24" t="n">
        <v>12</v>
      </c>
      <c r="L3385" s="11">
        <f>IF(INDEX(Matches!$X:$X,AA3385)=0,"",IF(I3385="H",INDEX(Matches!$H:$H,AA3385),INDEX(Matches!$I:$I,AA3385)))</f>
        <v/>
      </c>
      <c r="M3385" s="11">
        <f>IF(INDEX(Matches!$X:$X,AA3385)=0,"",IF(I3385="H",INDEX(Matches!$I:$I,AA3385),INDEX(Matches!$H:$H,AA3385)))</f>
        <v/>
      </c>
      <c r="N3385" s="11">
        <f>IF(L3385="","",IF(L3385&gt;M3385,"W",IF(L3385=M3385,"D","L")))</f>
        <v/>
      </c>
      <c r="O3385" s="11">
        <f>IF(L3385="","",IF(L3385&gt;M3385,3,IF(L3385=M3385,1,0)))</f>
        <v/>
      </c>
      <c r="P3385" s="31">
        <f>IF(I3385="H",INDEX(Matches!$L:$L,AA3385),INDEX(Matches!$N:$N,AA3385))</f>
        <v/>
      </c>
      <c r="Q3385" s="31">
        <f>INDEX(Matches!$M:$M,AA3385)</f>
        <v/>
      </c>
      <c r="R3385" s="31">
        <f>IF(I3385="H",INDEX(Matches!$N:$N,AA3385),INDEX(Matches!$L:$L,AA3385))</f>
        <v/>
      </c>
      <c r="S3385" s="33">
        <f>IF(I3385="H",INDEX(Matches!$O:$O,AA3385),INDEX(Matches!$P:$P,AA3385))</f>
        <v/>
      </c>
      <c r="T3385" s="33">
        <f>IF(INDEX(Matches!$J:$J,AA3385)="","",IF(I3385="H",INDEX(Matches!$J:$J,AA3385),INDEX(Matches!$K:$K,AA3385)))</f>
        <v/>
      </c>
      <c r="U3385" s="33">
        <f>IF(INDEX(Matches!$K:$K,AA3385)="","",IF(I3385="H",INDEX(Matches!$K:$K,AA3385),INDEX(Matches!$J:$J,AA3385)))</f>
        <v/>
      </c>
      <c r="V3385" s="30">
        <f>IF(T3385="","",T3385-U3385)</f>
        <v/>
      </c>
      <c r="W3385" s="33">
        <f>IF(I3385="H",INDEX(Matches!$T:$T,AA3385),INDEX(Matches!$U:$U,AA3385))</f>
        <v/>
      </c>
      <c r="X3385" s="11">
        <f>INDEX(Matches!$X:$X,AA3385)</f>
        <v/>
      </c>
      <c r="Y3385" s="30">
        <f>IF(O3385="","",O3385-S3385)</f>
        <v/>
      </c>
      <c r="Z3385" s="30">
        <f>IF(W3385="","",W3385-S3385)</f>
        <v/>
      </c>
      <c r="AA3385" s="24">
        <f>MATCH(J3385,Matches!$A:$A,0)</f>
        <v/>
      </c>
      <c r="AB3385" s="33" t="n">
        <v>1.752897650085267</v>
      </c>
      <c r="AC3385" s="33" t="n"/>
      <c r="AD3385" s="24" t="n"/>
      <c r="AE3385" s="24" t="n">
        <v>1</v>
      </c>
      <c r="AF3385" s="33" t="n"/>
      <c r="AG3385" s="33" t="n"/>
    </row>
    <row r="3386">
      <c r="A3386" s="24" t="inlineStr">
        <is>
          <t>Fleetwood|3</t>
        </is>
      </c>
      <c r="B3386" s="24" t="inlineStr">
        <is>
          <t>E3</t>
        </is>
      </c>
      <c r="C3386" s="24" t="inlineStr">
        <is>
          <t>League Two</t>
        </is>
      </c>
      <c r="D3386" s="24" t="inlineStr">
        <is>
          <t>Fleetwood</t>
        </is>
      </c>
      <c r="E3386" s="24" t="n">
        <v>3</v>
      </c>
      <c r="F3386" s="24" t="n">
        <v>1</v>
      </c>
      <c r="G3386" s="29" t="n">
        <v>46263.625</v>
      </c>
      <c r="H3386" s="24" t="inlineStr">
        <is>
          <t>Grimsby</t>
        </is>
      </c>
      <c r="I3386" s="24" t="inlineStr">
        <is>
          <t>A</t>
        </is>
      </c>
      <c r="J3386" s="24" t="inlineStr">
        <is>
          <t>E3-Grimsby-Fleetwoo</t>
        </is>
      </c>
      <c r="K3386" s="24" t="n">
        <v>4</v>
      </c>
      <c r="L3386" s="11">
        <f>IF(INDEX(Matches!$X:$X,AA3386)=0,"",IF(I3386="H",INDEX(Matches!$H:$H,AA3386),INDEX(Matches!$I:$I,AA3386)))</f>
        <v/>
      </c>
      <c r="M3386" s="11">
        <f>IF(INDEX(Matches!$X:$X,AA3386)=0,"",IF(I3386="H",INDEX(Matches!$I:$I,AA3386),INDEX(Matches!$H:$H,AA3386)))</f>
        <v/>
      </c>
      <c r="N3386" s="11">
        <f>IF(L3386="","",IF(L3386&gt;M3386,"W",IF(L3386=M3386,"D","L")))</f>
        <v/>
      </c>
      <c r="O3386" s="11">
        <f>IF(L3386="","",IF(L3386&gt;M3386,3,IF(L3386=M3386,1,0)))</f>
        <v/>
      </c>
      <c r="P3386" s="31">
        <f>IF(I3386="H",INDEX(Matches!$L:$L,AA3386),INDEX(Matches!$N:$N,AA3386))</f>
        <v/>
      </c>
      <c r="Q3386" s="31">
        <f>INDEX(Matches!$M:$M,AA3386)</f>
        <v/>
      </c>
      <c r="R3386" s="31">
        <f>IF(I3386="H",INDEX(Matches!$N:$N,AA3386),INDEX(Matches!$L:$L,AA3386))</f>
        <v/>
      </c>
      <c r="S3386" s="33">
        <f>IF(I3386="H",INDEX(Matches!$O:$O,AA3386),INDEX(Matches!$P:$P,AA3386))</f>
        <v/>
      </c>
      <c r="T3386" s="33">
        <f>IF(INDEX(Matches!$J:$J,AA3386)="","",IF(I3386="H",INDEX(Matches!$J:$J,AA3386),INDEX(Matches!$K:$K,AA3386)))</f>
        <v/>
      </c>
      <c r="U3386" s="33">
        <f>IF(INDEX(Matches!$K:$K,AA3386)="","",IF(I3386="H",INDEX(Matches!$K:$K,AA3386),INDEX(Matches!$J:$J,AA3386)))</f>
        <v/>
      </c>
      <c r="V3386" s="30">
        <f>IF(T3386="","",T3386-U3386)</f>
        <v/>
      </c>
      <c r="W3386" s="33">
        <f>IF(I3386="H",INDEX(Matches!$T:$T,AA3386),INDEX(Matches!$U:$U,AA3386))</f>
        <v/>
      </c>
      <c r="X3386" s="11">
        <f>INDEX(Matches!$X:$X,AA3386)</f>
        <v/>
      </c>
      <c r="Y3386" s="30">
        <f>IF(O3386="","",O3386-S3386)</f>
        <v/>
      </c>
      <c r="Z3386" s="30">
        <f>IF(W3386="","",W3386-S3386)</f>
        <v/>
      </c>
      <c r="AA3386" s="24">
        <f>MATCH(J3386,Matches!$A:$A,0)</f>
        <v/>
      </c>
      <c r="AB3386" s="33" t="n">
        <v>0.9859069292740656</v>
      </c>
      <c r="AC3386" s="33" t="n"/>
      <c r="AD3386" s="24" t="n"/>
      <c r="AE3386" s="24" t="n">
        <v>1</v>
      </c>
      <c r="AF3386" s="33" t="n"/>
      <c r="AG3386" s="33" t="n"/>
    </row>
    <row r="3387">
      <c r="A3387" s="24" t="inlineStr">
        <is>
          <t>Fleetwood|4</t>
        </is>
      </c>
      <c r="B3387" s="24" t="inlineStr">
        <is>
          <t>E3</t>
        </is>
      </c>
      <c r="C3387" s="24" t="inlineStr">
        <is>
          <t>League Two</t>
        </is>
      </c>
      <c r="D3387" s="24" t="inlineStr">
        <is>
          <t>Fleetwood</t>
        </is>
      </c>
      <c r="E3387" s="24" t="n">
        <v>4</v>
      </c>
      <c r="F3387" s="24" t="n">
        <v>1</v>
      </c>
      <c r="G3387" s="29" t="n">
        <v>46266.82291666666</v>
      </c>
      <c r="H3387" s="24" t="inlineStr">
        <is>
          <t>Oldham</t>
        </is>
      </c>
      <c r="I3387" s="24" t="inlineStr">
        <is>
          <t>H</t>
        </is>
      </c>
      <c r="J3387" s="24" t="inlineStr">
        <is>
          <t>E3-Fleetwoo-Oldham</t>
        </is>
      </c>
      <c r="K3387" s="24" t="n">
        <v>8</v>
      </c>
      <c r="L3387" s="11">
        <f>IF(INDEX(Matches!$X:$X,AA3387)=0,"",IF(I3387="H",INDEX(Matches!$H:$H,AA3387),INDEX(Matches!$I:$I,AA3387)))</f>
        <v/>
      </c>
      <c r="M3387" s="11">
        <f>IF(INDEX(Matches!$X:$X,AA3387)=0,"",IF(I3387="H",INDEX(Matches!$I:$I,AA3387),INDEX(Matches!$H:$H,AA3387)))</f>
        <v/>
      </c>
      <c r="N3387" s="11">
        <f>IF(L3387="","",IF(L3387&gt;M3387,"W",IF(L3387=M3387,"D","L")))</f>
        <v/>
      </c>
      <c r="O3387" s="11">
        <f>IF(L3387="","",IF(L3387&gt;M3387,3,IF(L3387=M3387,1,0)))</f>
        <v/>
      </c>
      <c r="P3387" s="31">
        <f>IF(I3387="H",INDEX(Matches!$L:$L,AA3387),INDEX(Matches!$N:$N,AA3387))</f>
        <v/>
      </c>
      <c r="Q3387" s="31">
        <f>INDEX(Matches!$M:$M,AA3387)</f>
        <v/>
      </c>
      <c r="R3387" s="31">
        <f>IF(I3387="H",INDEX(Matches!$N:$N,AA3387),INDEX(Matches!$L:$L,AA3387))</f>
        <v/>
      </c>
      <c r="S3387" s="33">
        <f>IF(I3387="H",INDEX(Matches!$O:$O,AA3387),INDEX(Matches!$P:$P,AA3387))</f>
        <v/>
      </c>
      <c r="T3387" s="33">
        <f>IF(INDEX(Matches!$J:$J,AA3387)="","",IF(I3387="H",INDEX(Matches!$J:$J,AA3387),INDEX(Matches!$K:$K,AA3387)))</f>
        <v/>
      </c>
      <c r="U3387" s="33">
        <f>IF(INDEX(Matches!$K:$K,AA3387)="","",IF(I3387="H",INDEX(Matches!$K:$K,AA3387),INDEX(Matches!$J:$J,AA3387)))</f>
        <v/>
      </c>
      <c r="V3387" s="30">
        <f>IF(T3387="","",T3387-U3387)</f>
        <v/>
      </c>
      <c r="W3387" s="33">
        <f>IF(I3387="H",INDEX(Matches!$T:$T,AA3387),INDEX(Matches!$U:$U,AA3387))</f>
        <v/>
      </c>
      <c r="X3387" s="11">
        <f>INDEX(Matches!$X:$X,AA3387)</f>
        <v/>
      </c>
      <c r="Y3387" s="30">
        <f>IF(O3387="","",O3387-S3387)</f>
        <v/>
      </c>
      <c r="Z3387" s="30">
        <f>IF(W3387="","",W3387-S3387)</f>
        <v/>
      </c>
      <c r="AA3387" s="24">
        <f>MATCH(J3387,Matches!$A:$A,0)</f>
        <v/>
      </c>
      <c r="AB3387" s="33" t="n">
        <v>1.2992478622462</v>
      </c>
      <c r="AC3387" s="33" t="n"/>
      <c r="AD3387" s="24" t="n"/>
      <c r="AE3387" s="24" t="n">
        <v>1</v>
      </c>
      <c r="AF3387" s="33" t="n"/>
      <c r="AG3387" s="33" t="n"/>
    </row>
    <row r="3388">
      <c r="A3388" s="24" t="inlineStr">
        <is>
          <t>Fleetwood|5</t>
        </is>
      </c>
      <c r="B3388" s="24" t="inlineStr">
        <is>
          <t>E3</t>
        </is>
      </c>
      <c r="C3388" s="24" t="inlineStr">
        <is>
          <t>League Two</t>
        </is>
      </c>
      <c r="D3388" s="24" t="inlineStr">
        <is>
          <t>Fleetwood</t>
        </is>
      </c>
      <c r="E3388" s="24" t="n">
        <v>5</v>
      </c>
      <c r="F3388" s="24" t="n">
        <v>2</v>
      </c>
      <c r="G3388" s="29" t="n">
        <v>46270.52083333334</v>
      </c>
      <c r="H3388" s="24" t="inlineStr">
        <is>
          <t>Shrewsbury</t>
        </is>
      </c>
      <c r="I3388" s="24" t="inlineStr">
        <is>
          <t>H</t>
        </is>
      </c>
      <c r="J3388" s="24" t="inlineStr">
        <is>
          <t>E3-Fleetwoo-Shrewsbu</t>
        </is>
      </c>
      <c r="K3388" s="24" t="n">
        <v>20</v>
      </c>
      <c r="L3388" s="11">
        <f>IF(INDEX(Matches!$X:$X,AA3388)=0,"",IF(I3388="H",INDEX(Matches!$H:$H,AA3388),INDEX(Matches!$I:$I,AA3388)))</f>
        <v/>
      </c>
      <c r="M3388" s="11">
        <f>IF(INDEX(Matches!$X:$X,AA3388)=0,"",IF(I3388="H",INDEX(Matches!$I:$I,AA3388),INDEX(Matches!$H:$H,AA3388)))</f>
        <v/>
      </c>
      <c r="N3388" s="11">
        <f>IF(L3388="","",IF(L3388&gt;M3388,"W",IF(L3388=M3388,"D","L")))</f>
        <v/>
      </c>
      <c r="O3388" s="11">
        <f>IF(L3388="","",IF(L3388&gt;M3388,3,IF(L3388=M3388,1,0)))</f>
        <v/>
      </c>
      <c r="P3388" s="31">
        <f>IF(I3388="H",INDEX(Matches!$L:$L,AA3388),INDEX(Matches!$N:$N,AA3388))</f>
        <v/>
      </c>
      <c r="Q3388" s="31">
        <f>INDEX(Matches!$M:$M,AA3388)</f>
        <v/>
      </c>
      <c r="R3388" s="31">
        <f>IF(I3388="H",INDEX(Matches!$N:$N,AA3388),INDEX(Matches!$L:$L,AA3388))</f>
        <v/>
      </c>
      <c r="S3388" s="33">
        <f>IF(I3388="H",INDEX(Matches!$O:$O,AA3388),INDEX(Matches!$P:$P,AA3388))</f>
        <v/>
      </c>
      <c r="T3388" s="33">
        <f>IF(INDEX(Matches!$J:$J,AA3388)="","",IF(I3388="H",INDEX(Matches!$J:$J,AA3388),INDEX(Matches!$K:$K,AA3388)))</f>
        <v/>
      </c>
      <c r="U3388" s="33">
        <f>IF(INDEX(Matches!$K:$K,AA3388)="","",IF(I3388="H",INDEX(Matches!$K:$K,AA3388),INDEX(Matches!$J:$J,AA3388)))</f>
        <v/>
      </c>
      <c r="V3388" s="30">
        <f>IF(T3388="","",T3388-U3388)</f>
        <v/>
      </c>
      <c r="W3388" s="33">
        <f>IF(I3388="H",INDEX(Matches!$T:$T,AA3388),INDEX(Matches!$U:$U,AA3388))</f>
        <v/>
      </c>
      <c r="X3388" s="11">
        <f>INDEX(Matches!$X:$X,AA3388)</f>
        <v/>
      </c>
      <c r="Y3388" s="30">
        <f>IF(O3388="","",O3388-S3388)</f>
        <v/>
      </c>
      <c r="Z3388" s="30">
        <f>IF(W3388="","",W3388-S3388)</f>
        <v/>
      </c>
      <c r="AA3388" s="24">
        <f>MATCH(J3388,Matches!$A:$A,0)</f>
        <v/>
      </c>
      <c r="AB3388" s="33" t="n">
        <v>1.731404897971176</v>
      </c>
      <c r="AC3388" s="33" t="n"/>
      <c r="AD3388" s="24" t="n"/>
      <c r="AE3388" s="24" t="n">
        <v>2</v>
      </c>
      <c r="AF3388" s="33" t="n"/>
      <c r="AG3388" s="33" t="n"/>
    </row>
    <row r="3389">
      <c r="A3389" s="24" t="inlineStr">
        <is>
          <t>Fleetwood|6</t>
        </is>
      </c>
      <c r="B3389" s="24" t="inlineStr">
        <is>
          <t>E3</t>
        </is>
      </c>
      <c r="C3389" s="24" t="inlineStr">
        <is>
          <t>League Two</t>
        </is>
      </c>
      <c r="D3389" s="24" t="inlineStr">
        <is>
          <t>Fleetwood</t>
        </is>
      </c>
      <c r="E3389" s="24" t="n">
        <v>6</v>
      </c>
      <c r="F3389" s="24" t="n">
        <v>2</v>
      </c>
      <c r="G3389" s="29" t="n">
        <v>46277.625</v>
      </c>
      <c r="H3389" s="24" t="inlineStr">
        <is>
          <t>Newport</t>
        </is>
      </c>
      <c r="I3389" s="24" t="inlineStr">
        <is>
          <t>A</t>
        </is>
      </c>
      <c r="J3389" s="24" t="inlineStr">
        <is>
          <t>E3-Newport-Fleetwoo</t>
        </is>
      </c>
      <c r="K3389" s="24" t="n">
        <v>24</v>
      </c>
      <c r="L3389" s="11">
        <f>IF(INDEX(Matches!$X:$X,AA3389)=0,"",IF(I3389="H",INDEX(Matches!$H:$H,AA3389),INDEX(Matches!$I:$I,AA3389)))</f>
        <v/>
      </c>
      <c r="M3389" s="11">
        <f>IF(INDEX(Matches!$X:$X,AA3389)=0,"",IF(I3389="H",INDEX(Matches!$I:$I,AA3389),INDEX(Matches!$H:$H,AA3389)))</f>
        <v/>
      </c>
      <c r="N3389" s="11">
        <f>IF(L3389="","",IF(L3389&gt;M3389,"W",IF(L3389=M3389,"D","L")))</f>
        <v/>
      </c>
      <c r="O3389" s="11">
        <f>IF(L3389="","",IF(L3389&gt;M3389,3,IF(L3389=M3389,1,0)))</f>
        <v/>
      </c>
      <c r="P3389" s="31">
        <f>IF(I3389="H",INDEX(Matches!$L:$L,AA3389),INDEX(Matches!$N:$N,AA3389))</f>
        <v/>
      </c>
      <c r="Q3389" s="31">
        <f>INDEX(Matches!$M:$M,AA3389)</f>
        <v/>
      </c>
      <c r="R3389" s="31">
        <f>IF(I3389="H",INDEX(Matches!$N:$N,AA3389),INDEX(Matches!$L:$L,AA3389))</f>
        <v/>
      </c>
      <c r="S3389" s="33">
        <f>IF(I3389="H",INDEX(Matches!$O:$O,AA3389),INDEX(Matches!$P:$P,AA3389))</f>
        <v/>
      </c>
      <c r="T3389" s="33">
        <f>IF(INDEX(Matches!$J:$J,AA3389)="","",IF(I3389="H",INDEX(Matches!$J:$J,AA3389),INDEX(Matches!$K:$K,AA3389)))</f>
        <v/>
      </c>
      <c r="U3389" s="33">
        <f>IF(INDEX(Matches!$K:$K,AA3389)="","",IF(I3389="H",INDEX(Matches!$K:$K,AA3389),INDEX(Matches!$J:$J,AA3389)))</f>
        <v/>
      </c>
      <c r="V3389" s="30">
        <f>IF(T3389="","",T3389-U3389)</f>
        <v/>
      </c>
      <c r="W3389" s="33">
        <f>IF(I3389="H",INDEX(Matches!$T:$T,AA3389),INDEX(Matches!$U:$U,AA3389))</f>
        <v/>
      </c>
      <c r="X3389" s="11">
        <f>INDEX(Matches!$X:$X,AA3389)</f>
        <v/>
      </c>
      <c r="Y3389" s="30">
        <f>IF(O3389="","",O3389-S3389)</f>
        <v/>
      </c>
      <c r="Z3389" s="30">
        <f>IF(W3389="","",W3389-S3389)</f>
        <v/>
      </c>
      <c r="AA3389" s="24">
        <f>MATCH(J3389,Matches!$A:$A,0)</f>
        <v/>
      </c>
      <c r="AB3389" s="33" t="n">
        <v>1.60384900015434</v>
      </c>
      <c r="AC3389" s="33" t="n"/>
      <c r="AD3389" s="24" t="n"/>
      <c r="AE3389" s="24" t="n">
        <v>2</v>
      </c>
      <c r="AF3389" s="33" t="n"/>
      <c r="AG3389" s="33" t="n"/>
    </row>
    <row r="3390">
      <c r="A3390" s="24" t="inlineStr">
        <is>
          <t>Fleetwood|7</t>
        </is>
      </c>
      <c r="B3390" s="24" t="inlineStr">
        <is>
          <t>E3</t>
        </is>
      </c>
      <c r="C3390" s="24" t="inlineStr">
        <is>
          <t>League Two</t>
        </is>
      </c>
      <c r="D3390" s="24" t="inlineStr">
        <is>
          <t>Fleetwood</t>
        </is>
      </c>
      <c r="E3390" s="24" t="n">
        <v>7</v>
      </c>
      <c r="F3390" s="24" t="n">
        <v>2</v>
      </c>
      <c r="G3390" s="29" t="n">
        <v>46284.625</v>
      </c>
      <c r="H3390" s="24" t="inlineStr">
        <is>
          <t>Barnet</t>
        </is>
      </c>
      <c r="I3390" s="24" t="inlineStr">
        <is>
          <t>A</t>
        </is>
      </c>
      <c r="J3390" s="24" t="inlineStr">
        <is>
          <t>E3-Barnet-Fleetwoo</t>
        </is>
      </c>
      <c r="K3390" s="24" t="n">
        <v>3</v>
      </c>
      <c r="L3390" s="11">
        <f>IF(INDEX(Matches!$X:$X,AA3390)=0,"",IF(I3390="H",INDEX(Matches!$H:$H,AA3390),INDEX(Matches!$I:$I,AA3390)))</f>
        <v/>
      </c>
      <c r="M3390" s="11">
        <f>IF(INDEX(Matches!$X:$X,AA3390)=0,"",IF(I3390="H",INDEX(Matches!$I:$I,AA3390),INDEX(Matches!$H:$H,AA3390)))</f>
        <v/>
      </c>
      <c r="N3390" s="11">
        <f>IF(L3390="","",IF(L3390&gt;M3390,"W",IF(L3390=M3390,"D","L")))</f>
        <v/>
      </c>
      <c r="O3390" s="11">
        <f>IF(L3390="","",IF(L3390&gt;M3390,3,IF(L3390=M3390,1,0)))</f>
        <v/>
      </c>
      <c r="P3390" s="31">
        <f>IF(I3390="H",INDEX(Matches!$L:$L,AA3390),INDEX(Matches!$N:$N,AA3390))</f>
        <v/>
      </c>
      <c r="Q3390" s="31">
        <f>INDEX(Matches!$M:$M,AA3390)</f>
        <v/>
      </c>
      <c r="R3390" s="31">
        <f>IF(I3390="H",INDEX(Matches!$N:$N,AA3390),INDEX(Matches!$L:$L,AA3390))</f>
        <v/>
      </c>
      <c r="S3390" s="33">
        <f>IF(I3390="H",INDEX(Matches!$O:$O,AA3390),INDEX(Matches!$P:$P,AA3390))</f>
        <v/>
      </c>
      <c r="T3390" s="33">
        <f>IF(INDEX(Matches!$J:$J,AA3390)="","",IF(I3390="H",INDEX(Matches!$J:$J,AA3390),INDEX(Matches!$K:$K,AA3390)))</f>
        <v/>
      </c>
      <c r="U3390" s="33">
        <f>IF(INDEX(Matches!$K:$K,AA3390)="","",IF(I3390="H",INDEX(Matches!$K:$K,AA3390),INDEX(Matches!$J:$J,AA3390)))</f>
        <v/>
      </c>
      <c r="V3390" s="30">
        <f>IF(T3390="","",T3390-U3390)</f>
        <v/>
      </c>
      <c r="W3390" s="33">
        <f>IF(I3390="H",INDEX(Matches!$T:$T,AA3390),INDEX(Matches!$U:$U,AA3390))</f>
        <v/>
      </c>
      <c r="X3390" s="11">
        <f>INDEX(Matches!$X:$X,AA3390)</f>
        <v/>
      </c>
      <c r="Y3390" s="30">
        <f>IF(O3390="","",O3390-S3390)</f>
        <v/>
      </c>
      <c r="Z3390" s="30">
        <f>IF(W3390="","",W3390-S3390)</f>
        <v/>
      </c>
      <c r="AA3390" s="24">
        <f>MATCH(J3390,Matches!$A:$A,0)</f>
        <v/>
      </c>
      <c r="AB3390" s="33" t="n"/>
      <c r="AC3390" s="33" t="n"/>
      <c r="AD3390" s="24" t="n"/>
      <c r="AE3390" s="24" t="n">
        <v>2</v>
      </c>
      <c r="AF3390" s="33" t="n"/>
      <c r="AG3390" s="33" t="n"/>
    </row>
    <row r="3391">
      <c r="A3391" s="24" t="inlineStr">
        <is>
          <t>Fleetwood|8</t>
        </is>
      </c>
      <c r="B3391" s="24" t="inlineStr">
        <is>
          <t>E3</t>
        </is>
      </c>
      <c r="C3391" s="24" t="inlineStr">
        <is>
          <t>League Two</t>
        </is>
      </c>
      <c r="D3391" s="24" t="inlineStr">
        <is>
          <t>Fleetwood</t>
        </is>
      </c>
      <c r="E3391" s="24" t="n">
        <v>8</v>
      </c>
      <c r="F3391" s="24" t="n">
        <v>2</v>
      </c>
      <c r="G3391" s="29" t="n">
        <v>46291.625</v>
      </c>
      <c r="H3391" s="24" t="inlineStr">
        <is>
          <t>Rochdale</t>
        </is>
      </c>
      <c r="I3391" s="24" t="inlineStr">
        <is>
          <t>H</t>
        </is>
      </c>
      <c r="J3391" s="24" t="inlineStr">
        <is>
          <t>E3-Fleetwoo-Rochdale</t>
        </is>
      </c>
      <c r="K3391" s="24" t="n">
        <v>16</v>
      </c>
      <c r="L3391" s="11">
        <f>IF(INDEX(Matches!$X:$X,AA3391)=0,"",IF(I3391="H",INDEX(Matches!$H:$H,AA3391),INDEX(Matches!$I:$I,AA3391)))</f>
        <v/>
      </c>
      <c r="M3391" s="11">
        <f>IF(INDEX(Matches!$X:$X,AA3391)=0,"",IF(I3391="H",INDEX(Matches!$I:$I,AA3391),INDEX(Matches!$H:$H,AA3391)))</f>
        <v/>
      </c>
      <c r="N3391" s="11">
        <f>IF(L3391="","",IF(L3391&gt;M3391,"W",IF(L3391=M3391,"D","L")))</f>
        <v/>
      </c>
      <c r="O3391" s="11">
        <f>IF(L3391="","",IF(L3391&gt;M3391,3,IF(L3391=M3391,1,0)))</f>
        <v/>
      </c>
      <c r="P3391" s="31">
        <f>IF(I3391="H",INDEX(Matches!$L:$L,AA3391),INDEX(Matches!$N:$N,AA3391))</f>
        <v/>
      </c>
      <c r="Q3391" s="31">
        <f>INDEX(Matches!$M:$M,AA3391)</f>
        <v/>
      </c>
      <c r="R3391" s="31">
        <f>IF(I3391="H",INDEX(Matches!$N:$N,AA3391),INDEX(Matches!$L:$L,AA3391))</f>
        <v/>
      </c>
      <c r="S3391" s="33">
        <f>IF(I3391="H",INDEX(Matches!$O:$O,AA3391),INDEX(Matches!$P:$P,AA3391))</f>
        <v/>
      </c>
      <c r="T3391" s="33">
        <f>IF(INDEX(Matches!$J:$J,AA3391)="","",IF(I3391="H",INDEX(Matches!$J:$J,AA3391),INDEX(Matches!$K:$K,AA3391)))</f>
        <v/>
      </c>
      <c r="U3391" s="33">
        <f>IF(INDEX(Matches!$K:$K,AA3391)="","",IF(I3391="H",INDEX(Matches!$K:$K,AA3391),INDEX(Matches!$J:$J,AA3391)))</f>
        <v/>
      </c>
      <c r="V3391" s="30">
        <f>IF(T3391="","",T3391-U3391)</f>
        <v/>
      </c>
      <c r="W3391" s="33">
        <f>IF(I3391="H",INDEX(Matches!$T:$T,AA3391),INDEX(Matches!$U:$U,AA3391))</f>
        <v/>
      </c>
      <c r="X3391" s="11">
        <f>INDEX(Matches!$X:$X,AA3391)</f>
        <v/>
      </c>
      <c r="Y3391" s="30">
        <f>IF(O3391="","",O3391-S3391)</f>
        <v/>
      </c>
      <c r="Z3391" s="30">
        <f>IF(W3391="","",W3391-S3391)</f>
        <v/>
      </c>
      <c r="AA3391" s="24">
        <f>MATCH(J3391,Matches!$A:$A,0)</f>
        <v/>
      </c>
      <c r="AB3391" s="33" t="n"/>
      <c r="AC3391" s="33" t="n"/>
      <c r="AD3391" s="24" t="n"/>
      <c r="AE3391" s="24" t="n">
        <v>2</v>
      </c>
      <c r="AF3391" s="33" t="n"/>
      <c r="AG3391" s="33" t="n"/>
    </row>
    <row r="3392">
      <c r="A3392" s="24" t="inlineStr">
        <is>
          <t>Fleetwood|9</t>
        </is>
      </c>
      <c r="B3392" s="24" t="inlineStr">
        <is>
          <t>E3</t>
        </is>
      </c>
      <c r="C3392" s="24" t="inlineStr">
        <is>
          <t>League Two</t>
        </is>
      </c>
      <c r="D3392" s="24" t="inlineStr">
        <is>
          <t>Fleetwood</t>
        </is>
      </c>
      <c r="E3392" s="24" t="n">
        <v>9</v>
      </c>
      <c r="F3392" s="24" t="n">
        <v>3</v>
      </c>
      <c r="G3392" s="29" t="n">
        <v>46298.625</v>
      </c>
      <c r="H3392" s="24" t="inlineStr">
        <is>
          <t>Salford</t>
        </is>
      </c>
      <c r="I3392" s="24" t="inlineStr">
        <is>
          <t>A</t>
        </is>
      </c>
      <c r="J3392" s="24" t="inlineStr">
        <is>
          <t>E3-Salford-Fleetwoo</t>
        </is>
      </c>
      <c r="K3392" s="24" t="n">
        <v>1</v>
      </c>
      <c r="L3392" s="11">
        <f>IF(INDEX(Matches!$X:$X,AA3392)=0,"",IF(I3392="H",INDEX(Matches!$H:$H,AA3392),INDEX(Matches!$I:$I,AA3392)))</f>
        <v/>
      </c>
      <c r="M3392" s="11">
        <f>IF(INDEX(Matches!$X:$X,AA3392)=0,"",IF(I3392="H",INDEX(Matches!$I:$I,AA3392),INDEX(Matches!$H:$H,AA3392)))</f>
        <v/>
      </c>
      <c r="N3392" s="11">
        <f>IF(L3392="","",IF(L3392&gt;M3392,"W",IF(L3392=M3392,"D","L")))</f>
        <v/>
      </c>
      <c r="O3392" s="11">
        <f>IF(L3392="","",IF(L3392&gt;M3392,3,IF(L3392=M3392,1,0)))</f>
        <v/>
      </c>
      <c r="P3392" s="31">
        <f>IF(I3392="H",INDEX(Matches!$L:$L,AA3392),INDEX(Matches!$N:$N,AA3392))</f>
        <v/>
      </c>
      <c r="Q3392" s="31">
        <f>INDEX(Matches!$M:$M,AA3392)</f>
        <v/>
      </c>
      <c r="R3392" s="31">
        <f>IF(I3392="H",INDEX(Matches!$N:$N,AA3392),INDEX(Matches!$L:$L,AA3392))</f>
        <v/>
      </c>
      <c r="S3392" s="33">
        <f>IF(I3392="H",INDEX(Matches!$O:$O,AA3392),INDEX(Matches!$P:$P,AA3392))</f>
        <v/>
      </c>
      <c r="T3392" s="33">
        <f>IF(INDEX(Matches!$J:$J,AA3392)="","",IF(I3392="H",INDEX(Matches!$J:$J,AA3392),INDEX(Matches!$K:$K,AA3392)))</f>
        <v/>
      </c>
      <c r="U3392" s="33">
        <f>IF(INDEX(Matches!$K:$K,AA3392)="","",IF(I3392="H",INDEX(Matches!$K:$K,AA3392),INDEX(Matches!$J:$J,AA3392)))</f>
        <v/>
      </c>
      <c r="V3392" s="30">
        <f>IF(T3392="","",T3392-U3392)</f>
        <v/>
      </c>
      <c r="W3392" s="33">
        <f>IF(I3392="H",INDEX(Matches!$T:$T,AA3392),INDEX(Matches!$U:$U,AA3392))</f>
        <v/>
      </c>
      <c r="X3392" s="11">
        <f>INDEX(Matches!$X:$X,AA3392)</f>
        <v/>
      </c>
      <c r="Y3392" s="30">
        <f>IF(O3392="","",O3392-S3392)</f>
        <v/>
      </c>
      <c r="Z3392" s="30">
        <f>IF(W3392="","",W3392-S3392)</f>
        <v/>
      </c>
      <c r="AA3392" s="24">
        <f>MATCH(J3392,Matches!$A:$A,0)</f>
        <v/>
      </c>
      <c r="AB3392" s="33" t="n"/>
      <c r="AC3392" s="33" t="n"/>
      <c r="AD3392" s="24" t="n"/>
      <c r="AE3392" s="24" t="n">
        <v>3</v>
      </c>
      <c r="AF3392" s="33" t="n"/>
      <c r="AG3392" s="33" t="n"/>
    </row>
    <row r="3393">
      <c r="A3393" s="24" t="inlineStr">
        <is>
          <t>Fleetwood|10</t>
        </is>
      </c>
      <c r="B3393" s="24" t="inlineStr">
        <is>
          <t>E3</t>
        </is>
      </c>
      <c r="C3393" s="24" t="inlineStr">
        <is>
          <t>League Two</t>
        </is>
      </c>
      <c r="D3393" s="24" t="inlineStr">
        <is>
          <t>Fleetwood</t>
        </is>
      </c>
      <c r="E3393" s="24" t="n">
        <v>10</v>
      </c>
      <c r="F3393" s="24" t="n">
        <v>3</v>
      </c>
      <c r="G3393" s="29" t="n">
        <v>46305.625</v>
      </c>
      <c r="H3393" s="24" t="inlineStr">
        <is>
          <t>Walsall</t>
        </is>
      </c>
      <c r="I3393" s="24" t="inlineStr">
        <is>
          <t>H</t>
        </is>
      </c>
      <c r="J3393" s="24" t="inlineStr">
        <is>
          <t>E3-Fleetwoo-Walsall</t>
        </is>
      </c>
      <c r="K3393" s="24" t="n">
        <v>11</v>
      </c>
      <c r="L3393" s="11">
        <f>IF(INDEX(Matches!$X:$X,AA3393)=0,"",IF(I3393="H",INDEX(Matches!$H:$H,AA3393),INDEX(Matches!$I:$I,AA3393)))</f>
        <v/>
      </c>
      <c r="M3393" s="11">
        <f>IF(INDEX(Matches!$X:$X,AA3393)=0,"",IF(I3393="H",INDEX(Matches!$I:$I,AA3393),INDEX(Matches!$H:$H,AA3393)))</f>
        <v/>
      </c>
      <c r="N3393" s="11">
        <f>IF(L3393="","",IF(L3393&gt;M3393,"W",IF(L3393=M3393,"D","L")))</f>
        <v/>
      </c>
      <c r="O3393" s="11">
        <f>IF(L3393="","",IF(L3393&gt;M3393,3,IF(L3393=M3393,1,0)))</f>
        <v/>
      </c>
      <c r="P3393" s="31">
        <f>IF(I3393="H",INDEX(Matches!$L:$L,AA3393),INDEX(Matches!$N:$N,AA3393))</f>
        <v/>
      </c>
      <c r="Q3393" s="31">
        <f>INDEX(Matches!$M:$M,AA3393)</f>
        <v/>
      </c>
      <c r="R3393" s="31">
        <f>IF(I3393="H",INDEX(Matches!$N:$N,AA3393),INDEX(Matches!$L:$L,AA3393))</f>
        <v/>
      </c>
      <c r="S3393" s="33">
        <f>IF(I3393="H",INDEX(Matches!$O:$O,AA3393),INDEX(Matches!$P:$P,AA3393))</f>
        <v/>
      </c>
      <c r="T3393" s="33">
        <f>IF(INDEX(Matches!$J:$J,AA3393)="","",IF(I3393="H",INDEX(Matches!$J:$J,AA3393),INDEX(Matches!$K:$K,AA3393)))</f>
        <v/>
      </c>
      <c r="U3393" s="33">
        <f>IF(INDEX(Matches!$K:$K,AA3393)="","",IF(I3393="H",INDEX(Matches!$K:$K,AA3393),INDEX(Matches!$J:$J,AA3393)))</f>
        <v/>
      </c>
      <c r="V3393" s="30">
        <f>IF(T3393="","",T3393-U3393)</f>
        <v/>
      </c>
      <c r="W3393" s="33">
        <f>IF(I3393="H",INDEX(Matches!$T:$T,AA3393),INDEX(Matches!$U:$U,AA3393))</f>
        <v/>
      </c>
      <c r="X3393" s="11">
        <f>INDEX(Matches!$X:$X,AA3393)</f>
        <v/>
      </c>
      <c r="Y3393" s="30">
        <f>IF(O3393="","",O3393-S3393)</f>
        <v/>
      </c>
      <c r="Z3393" s="30">
        <f>IF(W3393="","",W3393-S3393)</f>
        <v/>
      </c>
      <c r="AA3393" s="24">
        <f>MATCH(J3393,Matches!$A:$A,0)</f>
        <v/>
      </c>
      <c r="AB3393" s="33" t="n"/>
      <c r="AC3393" s="33" t="n"/>
      <c r="AD3393" s="24" t="n"/>
      <c r="AE3393" s="24" t="n">
        <v>3</v>
      </c>
      <c r="AF3393" s="33" t="n"/>
      <c r="AG3393" s="33" t="n"/>
    </row>
    <row r="3394">
      <c r="A3394" s="24" t="inlineStr">
        <is>
          <t>Fleetwood|11</t>
        </is>
      </c>
      <c r="B3394" s="24" t="inlineStr">
        <is>
          <t>E3</t>
        </is>
      </c>
      <c r="C3394" s="24" t="inlineStr">
        <is>
          <t>League Two</t>
        </is>
      </c>
      <c r="D3394" s="24" t="inlineStr">
        <is>
          <t>Fleetwood</t>
        </is>
      </c>
      <c r="E3394" s="24" t="n">
        <v>11</v>
      </c>
      <c r="F3394" s="24" t="n">
        <v>3</v>
      </c>
      <c r="G3394" s="29" t="n">
        <v>46312.52083333334</v>
      </c>
      <c r="H3394" s="24" t="inlineStr">
        <is>
          <t>Rotherham</t>
        </is>
      </c>
      <c r="I3394" s="24" t="inlineStr">
        <is>
          <t>H</t>
        </is>
      </c>
      <c r="J3394" s="24" t="inlineStr">
        <is>
          <t>E3-Fleetwoo-Rotherha</t>
        </is>
      </c>
      <c r="K3394" s="24" t="n">
        <v>9</v>
      </c>
      <c r="L3394" s="11">
        <f>IF(INDEX(Matches!$X:$X,AA3394)=0,"",IF(I3394="H",INDEX(Matches!$H:$H,AA3394),INDEX(Matches!$I:$I,AA3394)))</f>
        <v/>
      </c>
      <c r="M3394" s="11">
        <f>IF(INDEX(Matches!$X:$X,AA3394)=0,"",IF(I3394="H",INDEX(Matches!$I:$I,AA3394),INDEX(Matches!$H:$H,AA3394)))</f>
        <v/>
      </c>
      <c r="N3394" s="11">
        <f>IF(L3394="","",IF(L3394&gt;M3394,"W",IF(L3394=M3394,"D","L")))</f>
        <v/>
      </c>
      <c r="O3394" s="11">
        <f>IF(L3394="","",IF(L3394&gt;M3394,3,IF(L3394=M3394,1,0)))</f>
        <v/>
      </c>
      <c r="P3394" s="31">
        <f>IF(I3394="H",INDEX(Matches!$L:$L,AA3394),INDEX(Matches!$N:$N,AA3394))</f>
        <v/>
      </c>
      <c r="Q3394" s="31">
        <f>INDEX(Matches!$M:$M,AA3394)</f>
        <v/>
      </c>
      <c r="R3394" s="31">
        <f>IF(I3394="H",INDEX(Matches!$N:$N,AA3394),INDEX(Matches!$L:$L,AA3394))</f>
        <v/>
      </c>
      <c r="S3394" s="33">
        <f>IF(I3394="H",INDEX(Matches!$O:$O,AA3394),INDEX(Matches!$P:$P,AA3394))</f>
        <v/>
      </c>
      <c r="T3394" s="33">
        <f>IF(INDEX(Matches!$J:$J,AA3394)="","",IF(I3394="H",INDEX(Matches!$J:$J,AA3394),INDEX(Matches!$K:$K,AA3394)))</f>
        <v/>
      </c>
      <c r="U3394" s="33">
        <f>IF(INDEX(Matches!$K:$K,AA3394)="","",IF(I3394="H",INDEX(Matches!$K:$K,AA3394),INDEX(Matches!$J:$J,AA3394)))</f>
        <v/>
      </c>
      <c r="V3394" s="30">
        <f>IF(T3394="","",T3394-U3394)</f>
        <v/>
      </c>
      <c r="W3394" s="33">
        <f>IF(I3394="H",INDEX(Matches!$T:$T,AA3394),INDEX(Matches!$U:$U,AA3394))</f>
        <v/>
      </c>
      <c r="X3394" s="11">
        <f>INDEX(Matches!$X:$X,AA3394)</f>
        <v/>
      </c>
      <c r="Y3394" s="30">
        <f>IF(O3394="","",O3394-S3394)</f>
        <v/>
      </c>
      <c r="Z3394" s="30">
        <f>IF(W3394="","",W3394-S3394)</f>
        <v/>
      </c>
      <c r="AA3394" s="24">
        <f>MATCH(J3394,Matches!$A:$A,0)</f>
        <v/>
      </c>
      <c r="AB3394" s="33" t="n"/>
      <c r="AC3394" s="33" t="n"/>
      <c r="AD3394" s="24" t="n"/>
      <c r="AE3394" s="24" t="n">
        <v>3</v>
      </c>
      <c r="AF3394" s="33" t="n"/>
      <c r="AG3394" s="33" t="n"/>
    </row>
    <row r="3395">
      <c r="A3395" s="24" t="inlineStr">
        <is>
          <t>Fleetwood|12</t>
        </is>
      </c>
      <c r="B3395" s="24" t="inlineStr">
        <is>
          <t>E3</t>
        </is>
      </c>
      <c r="C3395" s="24" t="inlineStr">
        <is>
          <t>League Two</t>
        </is>
      </c>
      <c r="D3395" s="24" t="inlineStr">
        <is>
          <t>Fleetwood</t>
        </is>
      </c>
      <c r="E3395" s="24" t="n">
        <v>12</v>
      </c>
      <c r="F3395" s="24" t="n">
        <v>3</v>
      </c>
      <c r="G3395" s="29" t="n">
        <v>46315.82291666666</v>
      </c>
      <c r="H3395" s="24" t="inlineStr">
        <is>
          <t>Cheltenham</t>
        </is>
      </c>
      <c r="I3395" s="24" t="inlineStr">
        <is>
          <t>A</t>
        </is>
      </c>
      <c r="J3395" s="24" t="inlineStr">
        <is>
          <t>E3-Cheltenh-Fleetwoo</t>
        </is>
      </c>
      <c r="K3395" s="24" t="n">
        <v>22</v>
      </c>
      <c r="L3395" s="11">
        <f>IF(INDEX(Matches!$X:$X,AA3395)=0,"",IF(I3395="H",INDEX(Matches!$H:$H,AA3395),INDEX(Matches!$I:$I,AA3395)))</f>
        <v/>
      </c>
      <c r="M3395" s="11">
        <f>IF(INDEX(Matches!$X:$X,AA3395)=0,"",IF(I3395="H",INDEX(Matches!$I:$I,AA3395),INDEX(Matches!$H:$H,AA3395)))</f>
        <v/>
      </c>
      <c r="N3395" s="11">
        <f>IF(L3395="","",IF(L3395&gt;M3395,"W",IF(L3395=M3395,"D","L")))</f>
        <v/>
      </c>
      <c r="O3395" s="11">
        <f>IF(L3395="","",IF(L3395&gt;M3395,3,IF(L3395=M3395,1,0)))</f>
        <v/>
      </c>
      <c r="P3395" s="31">
        <f>IF(I3395="H",INDEX(Matches!$L:$L,AA3395),INDEX(Matches!$N:$N,AA3395))</f>
        <v/>
      </c>
      <c r="Q3395" s="31">
        <f>INDEX(Matches!$M:$M,AA3395)</f>
        <v/>
      </c>
      <c r="R3395" s="31">
        <f>IF(I3395="H",INDEX(Matches!$N:$N,AA3395),INDEX(Matches!$L:$L,AA3395))</f>
        <v/>
      </c>
      <c r="S3395" s="33">
        <f>IF(I3395="H",INDEX(Matches!$O:$O,AA3395),INDEX(Matches!$P:$P,AA3395))</f>
        <v/>
      </c>
      <c r="T3395" s="33">
        <f>IF(INDEX(Matches!$J:$J,AA3395)="","",IF(I3395="H",INDEX(Matches!$J:$J,AA3395),INDEX(Matches!$K:$K,AA3395)))</f>
        <v/>
      </c>
      <c r="U3395" s="33">
        <f>IF(INDEX(Matches!$K:$K,AA3395)="","",IF(I3395="H",INDEX(Matches!$K:$K,AA3395),INDEX(Matches!$J:$J,AA3395)))</f>
        <v/>
      </c>
      <c r="V3395" s="30">
        <f>IF(T3395="","",T3395-U3395)</f>
        <v/>
      </c>
      <c r="W3395" s="33">
        <f>IF(I3395="H",INDEX(Matches!$T:$T,AA3395),INDEX(Matches!$U:$U,AA3395))</f>
        <v/>
      </c>
      <c r="X3395" s="11">
        <f>INDEX(Matches!$X:$X,AA3395)</f>
        <v/>
      </c>
      <c r="Y3395" s="30">
        <f>IF(O3395="","",O3395-S3395)</f>
        <v/>
      </c>
      <c r="Z3395" s="30">
        <f>IF(W3395="","",W3395-S3395)</f>
        <v/>
      </c>
      <c r="AA3395" s="24">
        <f>MATCH(J3395,Matches!$A:$A,0)</f>
        <v/>
      </c>
      <c r="AB3395" s="33" t="n"/>
      <c r="AC3395" s="33" t="n"/>
      <c r="AD3395" s="24" t="n"/>
      <c r="AE3395" s="24" t="n">
        <v>3</v>
      </c>
      <c r="AF3395" s="33" t="n"/>
      <c r="AG3395" s="33" t="n"/>
    </row>
    <row r="3396">
      <c r="A3396" s="24" t="inlineStr">
        <is>
          <t>Fleetwood|13</t>
        </is>
      </c>
      <c r="B3396" s="24" t="inlineStr">
        <is>
          <t>E3</t>
        </is>
      </c>
      <c r="C3396" s="24" t="inlineStr">
        <is>
          <t>League Two</t>
        </is>
      </c>
      <c r="D3396" s="24" t="inlineStr">
        <is>
          <t>Fleetwood</t>
        </is>
      </c>
      <c r="E3396" s="24" t="n">
        <v>13</v>
      </c>
      <c r="F3396" s="24" t="n">
        <v>4</v>
      </c>
      <c r="G3396" s="29" t="n">
        <v>46319.625</v>
      </c>
      <c r="H3396" s="24" t="inlineStr">
        <is>
          <t>Exeter</t>
        </is>
      </c>
      <c r="I3396" s="24" t="inlineStr">
        <is>
          <t>A</t>
        </is>
      </c>
      <c r="J3396" s="24" t="inlineStr">
        <is>
          <t>E3-Exeter-Fleetwoo</t>
        </is>
      </c>
      <c r="K3396" s="24" t="n">
        <v>17</v>
      </c>
      <c r="L3396" s="11">
        <f>IF(INDEX(Matches!$X:$X,AA3396)=0,"",IF(I3396="H",INDEX(Matches!$H:$H,AA3396),INDEX(Matches!$I:$I,AA3396)))</f>
        <v/>
      </c>
      <c r="M3396" s="11">
        <f>IF(INDEX(Matches!$X:$X,AA3396)=0,"",IF(I3396="H",INDEX(Matches!$I:$I,AA3396),INDEX(Matches!$H:$H,AA3396)))</f>
        <v/>
      </c>
      <c r="N3396" s="11">
        <f>IF(L3396="","",IF(L3396&gt;M3396,"W",IF(L3396=M3396,"D","L")))</f>
        <v/>
      </c>
      <c r="O3396" s="11">
        <f>IF(L3396="","",IF(L3396&gt;M3396,3,IF(L3396=M3396,1,0)))</f>
        <v/>
      </c>
      <c r="P3396" s="31">
        <f>IF(I3396="H",INDEX(Matches!$L:$L,AA3396),INDEX(Matches!$N:$N,AA3396))</f>
        <v/>
      </c>
      <c r="Q3396" s="31">
        <f>INDEX(Matches!$M:$M,AA3396)</f>
        <v/>
      </c>
      <c r="R3396" s="31">
        <f>IF(I3396="H",INDEX(Matches!$N:$N,AA3396),INDEX(Matches!$L:$L,AA3396))</f>
        <v/>
      </c>
      <c r="S3396" s="33">
        <f>IF(I3396="H",INDEX(Matches!$O:$O,AA3396),INDEX(Matches!$P:$P,AA3396))</f>
        <v/>
      </c>
      <c r="T3396" s="33">
        <f>IF(INDEX(Matches!$J:$J,AA3396)="","",IF(I3396="H",INDEX(Matches!$J:$J,AA3396),INDEX(Matches!$K:$K,AA3396)))</f>
        <v/>
      </c>
      <c r="U3396" s="33">
        <f>IF(INDEX(Matches!$K:$K,AA3396)="","",IF(I3396="H",INDEX(Matches!$K:$K,AA3396),INDEX(Matches!$J:$J,AA3396)))</f>
        <v/>
      </c>
      <c r="V3396" s="30">
        <f>IF(T3396="","",T3396-U3396)</f>
        <v/>
      </c>
      <c r="W3396" s="33">
        <f>IF(I3396="H",INDEX(Matches!$T:$T,AA3396),INDEX(Matches!$U:$U,AA3396))</f>
        <v/>
      </c>
      <c r="X3396" s="11">
        <f>INDEX(Matches!$X:$X,AA3396)</f>
        <v/>
      </c>
      <c r="Y3396" s="30">
        <f>IF(O3396="","",O3396-S3396)</f>
        <v/>
      </c>
      <c r="Z3396" s="30">
        <f>IF(W3396="","",W3396-S3396)</f>
        <v/>
      </c>
      <c r="AA3396" s="24">
        <f>MATCH(J3396,Matches!$A:$A,0)</f>
        <v/>
      </c>
      <c r="AB3396" s="33" t="n"/>
      <c r="AC3396" s="33" t="n">
        <v>1.172097366309822</v>
      </c>
      <c r="AD3396" s="24" t="n"/>
      <c r="AE3396" s="24" t="n">
        <v>4</v>
      </c>
      <c r="AF3396" s="33" t="n"/>
      <c r="AG3396" s="33" t="n"/>
    </row>
    <row r="3397">
      <c r="A3397" s="24" t="inlineStr">
        <is>
          <t>Fleetwood|14</t>
        </is>
      </c>
      <c r="B3397" s="24" t="inlineStr">
        <is>
          <t>E3</t>
        </is>
      </c>
      <c r="C3397" s="24" t="inlineStr">
        <is>
          <t>League Two</t>
        </is>
      </c>
      <c r="D3397" s="24" t="inlineStr">
        <is>
          <t>Fleetwood</t>
        </is>
      </c>
      <c r="E3397" s="24" t="n">
        <v>14</v>
      </c>
      <c r="F3397" s="24" t="n">
        <v>4</v>
      </c>
      <c r="G3397" s="29" t="n">
        <v>46326.625</v>
      </c>
      <c r="H3397" s="24" t="inlineStr">
        <is>
          <t>Bristol Rovers</t>
        </is>
      </c>
      <c r="I3397" s="24" t="inlineStr">
        <is>
          <t>H</t>
        </is>
      </c>
      <c r="J3397" s="24" t="inlineStr">
        <is>
          <t>E3-Fleetwoo-BristolR</t>
        </is>
      </c>
      <c r="K3397" s="24" t="n">
        <v>2</v>
      </c>
      <c r="L3397" s="11">
        <f>IF(INDEX(Matches!$X:$X,AA3397)=0,"",IF(I3397="H",INDEX(Matches!$H:$H,AA3397),INDEX(Matches!$I:$I,AA3397)))</f>
        <v/>
      </c>
      <c r="M3397" s="11">
        <f>IF(INDEX(Matches!$X:$X,AA3397)=0,"",IF(I3397="H",INDEX(Matches!$I:$I,AA3397),INDEX(Matches!$H:$H,AA3397)))</f>
        <v/>
      </c>
      <c r="N3397" s="11">
        <f>IF(L3397="","",IF(L3397&gt;M3397,"W",IF(L3397=M3397,"D","L")))</f>
        <v/>
      </c>
      <c r="O3397" s="11">
        <f>IF(L3397="","",IF(L3397&gt;M3397,3,IF(L3397=M3397,1,0)))</f>
        <v/>
      </c>
      <c r="P3397" s="31">
        <f>IF(I3397="H",INDEX(Matches!$L:$L,AA3397),INDEX(Matches!$N:$N,AA3397))</f>
        <v/>
      </c>
      <c r="Q3397" s="31">
        <f>INDEX(Matches!$M:$M,AA3397)</f>
        <v/>
      </c>
      <c r="R3397" s="31">
        <f>IF(I3397="H",INDEX(Matches!$N:$N,AA3397),INDEX(Matches!$L:$L,AA3397))</f>
        <v/>
      </c>
      <c r="S3397" s="33">
        <f>IF(I3397="H",INDEX(Matches!$O:$O,AA3397),INDEX(Matches!$P:$P,AA3397))</f>
        <v/>
      </c>
      <c r="T3397" s="33">
        <f>IF(INDEX(Matches!$J:$J,AA3397)="","",IF(I3397="H",INDEX(Matches!$J:$J,AA3397),INDEX(Matches!$K:$K,AA3397)))</f>
        <v/>
      </c>
      <c r="U3397" s="33">
        <f>IF(INDEX(Matches!$K:$K,AA3397)="","",IF(I3397="H",INDEX(Matches!$K:$K,AA3397),INDEX(Matches!$J:$J,AA3397)))</f>
        <v/>
      </c>
      <c r="V3397" s="30">
        <f>IF(T3397="","",T3397-U3397)</f>
        <v/>
      </c>
      <c r="W3397" s="33">
        <f>IF(I3397="H",INDEX(Matches!$T:$T,AA3397),INDEX(Matches!$U:$U,AA3397))</f>
        <v/>
      </c>
      <c r="X3397" s="11">
        <f>INDEX(Matches!$X:$X,AA3397)</f>
        <v/>
      </c>
      <c r="Y3397" s="30">
        <f>IF(O3397="","",O3397-S3397)</f>
        <v/>
      </c>
      <c r="Z3397" s="30">
        <f>IF(W3397="","",W3397-S3397)</f>
        <v/>
      </c>
      <c r="AA3397" s="24">
        <f>MATCH(J3397,Matches!$A:$A,0)</f>
        <v/>
      </c>
      <c r="AB3397" s="33" t="n"/>
      <c r="AC3397" s="33" t="n">
        <v>1.222004654022354</v>
      </c>
      <c r="AD3397" s="24" t="n"/>
      <c r="AE3397" s="24" t="n">
        <v>4</v>
      </c>
      <c r="AF3397" s="33" t="n"/>
      <c r="AG3397" s="33" t="n"/>
    </row>
    <row r="3398">
      <c r="A3398" s="24" t="inlineStr">
        <is>
          <t>Fleetwood|15</t>
        </is>
      </c>
      <c r="B3398" s="24" t="inlineStr">
        <is>
          <t>E3</t>
        </is>
      </c>
      <c r="C3398" s="24" t="inlineStr">
        <is>
          <t>League Two</t>
        </is>
      </c>
      <c r="D3398" s="24" t="inlineStr">
        <is>
          <t>Fleetwood</t>
        </is>
      </c>
      <c r="E3398" s="24" t="n">
        <v>15</v>
      </c>
      <c r="F3398" s="24" t="n">
        <v>4</v>
      </c>
      <c r="G3398" s="29" t="n">
        <v>46340.72916666666</v>
      </c>
      <c r="H3398" s="24" t="inlineStr">
        <is>
          <t>Tranmere</t>
        </is>
      </c>
      <c r="I3398" s="24" t="inlineStr">
        <is>
          <t>H</t>
        </is>
      </c>
      <c r="J3398" s="24" t="inlineStr">
        <is>
          <t>E3-Fleetwoo-Tranmere</t>
        </is>
      </c>
      <c r="K3398" s="24" t="n">
        <v>19</v>
      </c>
      <c r="L3398" s="11">
        <f>IF(INDEX(Matches!$X:$X,AA3398)=0,"",IF(I3398="H",INDEX(Matches!$H:$H,AA3398),INDEX(Matches!$I:$I,AA3398)))</f>
        <v/>
      </c>
      <c r="M3398" s="11">
        <f>IF(INDEX(Matches!$X:$X,AA3398)=0,"",IF(I3398="H",INDEX(Matches!$I:$I,AA3398),INDEX(Matches!$H:$H,AA3398)))</f>
        <v/>
      </c>
      <c r="N3398" s="11">
        <f>IF(L3398="","",IF(L3398&gt;M3398,"W",IF(L3398=M3398,"D","L")))</f>
        <v/>
      </c>
      <c r="O3398" s="11">
        <f>IF(L3398="","",IF(L3398&gt;M3398,3,IF(L3398=M3398,1,0)))</f>
        <v/>
      </c>
      <c r="P3398" s="31">
        <f>IF(I3398="H",INDEX(Matches!$L:$L,AA3398),INDEX(Matches!$N:$N,AA3398))</f>
        <v/>
      </c>
      <c r="Q3398" s="31">
        <f>INDEX(Matches!$M:$M,AA3398)</f>
        <v/>
      </c>
      <c r="R3398" s="31">
        <f>IF(I3398="H",INDEX(Matches!$N:$N,AA3398),INDEX(Matches!$L:$L,AA3398))</f>
        <v/>
      </c>
      <c r="S3398" s="33">
        <f>IF(I3398="H",INDEX(Matches!$O:$O,AA3398),INDEX(Matches!$P:$P,AA3398))</f>
        <v/>
      </c>
      <c r="T3398" s="33">
        <f>IF(INDEX(Matches!$J:$J,AA3398)="","",IF(I3398="H",INDEX(Matches!$J:$J,AA3398),INDEX(Matches!$K:$K,AA3398)))</f>
        <v/>
      </c>
      <c r="U3398" s="33">
        <f>IF(INDEX(Matches!$K:$K,AA3398)="","",IF(I3398="H",INDEX(Matches!$K:$K,AA3398),INDEX(Matches!$J:$J,AA3398)))</f>
        <v/>
      </c>
      <c r="V3398" s="30">
        <f>IF(T3398="","",T3398-U3398)</f>
        <v/>
      </c>
      <c r="W3398" s="33">
        <f>IF(I3398="H",INDEX(Matches!$T:$T,AA3398),INDEX(Matches!$U:$U,AA3398))</f>
        <v/>
      </c>
      <c r="X3398" s="11">
        <f>INDEX(Matches!$X:$X,AA3398)</f>
        <v/>
      </c>
      <c r="Y3398" s="30">
        <f>IF(O3398="","",O3398-S3398)</f>
        <v/>
      </c>
      <c r="Z3398" s="30">
        <f>IF(W3398="","",W3398-S3398)</f>
        <v/>
      </c>
      <c r="AA3398" s="24">
        <f>MATCH(J3398,Matches!$A:$A,0)</f>
        <v/>
      </c>
      <c r="AB3398" s="33" t="n"/>
      <c r="AC3398" s="33" t="n">
        <v>1.527861772248196</v>
      </c>
      <c r="AD3398" s="24" t="n"/>
      <c r="AE3398" s="24" t="n">
        <v>4</v>
      </c>
      <c r="AF3398" s="33" t="n"/>
      <c r="AG3398" s="33" t="n"/>
    </row>
    <row r="3399">
      <c r="A3399" s="24" t="inlineStr">
        <is>
          <t>Fleetwood|16</t>
        </is>
      </c>
      <c r="B3399" s="24" t="inlineStr">
        <is>
          <t>E3</t>
        </is>
      </c>
      <c r="C3399" s="24" t="inlineStr">
        <is>
          <t>League Two</t>
        </is>
      </c>
      <c r="D3399" s="24" t="inlineStr">
        <is>
          <t>Fleetwood</t>
        </is>
      </c>
      <c r="E3399" s="24" t="n">
        <v>16</v>
      </c>
      <c r="F3399" s="24" t="n">
        <v>4</v>
      </c>
      <c r="G3399" s="29" t="n">
        <v>46347.625</v>
      </c>
      <c r="H3399" s="24" t="inlineStr">
        <is>
          <t>Crawley</t>
        </is>
      </c>
      <c r="I3399" s="24" t="inlineStr">
        <is>
          <t>A</t>
        </is>
      </c>
      <c r="J3399" s="24" t="inlineStr">
        <is>
          <t>E3-Crawley-Fleetwoo</t>
        </is>
      </c>
      <c r="K3399" s="24" t="n">
        <v>21</v>
      </c>
      <c r="L3399" s="11">
        <f>IF(INDEX(Matches!$X:$X,AA3399)=0,"",IF(I3399="H",INDEX(Matches!$H:$H,AA3399),INDEX(Matches!$I:$I,AA3399)))</f>
        <v/>
      </c>
      <c r="M3399" s="11">
        <f>IF(INDEX(Matches!$X:$X,AA3399)=0,"",IF(I3399="H",INDEX(Matches!$I:$I,AA3399),INDEX(Matches!$H:$H,AA3399)))</f>
        <v/>
      </c>
      <c r="N3399" s="11">
        <f>IF(L3399="","",IF(L3399&gt;M3399,"W",IF(L3399=M3399,"D","L")))</f>
        <v/>
      </c>
      <c r="O3399" s="11">
        <f>IF(L3399="","",IF(L3399&gt;M3399,3,IF(L3399=M3399,1,0)))</f>
        <v/>
      </c>
      <c r="P3399" s="31">
        <f>IF(I3399="H",INDEX(Matches!$L:$L,AA3399),INDEX(Matches!$N:$N,AA3399))</f>
        <v/>
      </c>
      <c r="Q3399" s="31">
        <f>INDEX(Matches!$M:$M,AA3399)</f>
        <v/>
      </c>
      <c r="R3399" s="31">
        <f>IF(I3399="H",INDEX(Matches!$N:$N,AA3399),INDEX(Matches!$L:$L,AA3399))</f>
        <v/>
      </c>
      <c r="S3399" s="33">
        <f>IF(I3399="H",INDEX(Matches!$O:$O,AA3399),INDEX(Matches!$P:$P,AA3399))</f>
        <v/>
      </c>
      <c r="T3399" s="33">
        <f>IF(INDEX(Matches!$J:$J,AA3399)="","",IF(I3399="H",INDEX(Matches!$J:$J,AA3399),INDEX(Matches!$K:$K,AA3399)))</f>
        <v/>
      </c>
      <c r="U3399" s="33">
        <f>IF(INDEX(Matches!$K:$K,AA3399)="","",IF(I3399="H",INDEX(Matches!$K:$K,AA3399),INDEX(Matches!$J:$J,AA3399)))</f>
        <v/>
      </c>
      <c r="V3399" s="30">
        <f>IF(T3399="","",T3399-U3399)</f>
        <v/>
      </c>
      <c r="W3399" s="33">
        <f>IF(I3399="H",INDEX(Matches!$T:$T,AA3399),INDEX(Matches!$U:$U,AA3399))</f>
        <v/>
      </c>
      <c r="X3399" s="11">
        <f>INDEX(Matches!$X:$X,AA3399)</f>
        <v/>
      </c>
      <c r="Y3399" s="30">
        <f>IF(O3399="","",O3399-S3399)</f>
        <v/>
      </c>
      <c r="Z3399" s="30">
        <f>IF(W3399="","",W3399-S3399)</f>
        <v/>
      </c>
      <c r="AA3399" s="24">
        <f>MATCH(J3399,Matches!$A:$A,0)</f>
        <v/>
      </c>
      <c r="AB3399" s="33" t="n"/>
      <c r="AC3399" s="33" t="n">
        <v>1.245104914000244</v>
      </c>
      <c r="AD3399" s="24" t="n"/>
      <c r="AE3399" s="24" t="n">
        <v>4</v>
      </c>
      <c r="AF3399" s="33" t="n"/>
      <c r="AG3399" s="33" t="n"/>
    </row>
    <row r="3400">
      <c r="A3400" s="24" t="inlineStr">
        <is>
          <t>Fleetwood|17</t>
        </is>
      </c>
      <c r="B3400" s="24" t="inlineStr">
        <is>
          <t>E3</t>
        </is>
      </c>
      <c r="C3400" s="24" t="inlineStr">
        <is>
          <t>League Two</t>
        </is>
      </c>
      <c r="D3400" s="24" t="inlineStr">
        <is>
          <t>Fleetwood</t>
        </is>
      </c>
      <c r="E3400" s="24" t="n">
        <v>17</v>
      </c>
      <c r="F3400" s="24" t="n">
        <v>5</v>
      </c>
      <c r="G3400" s="29" t="n">
        <v>46354.625</v>
      </c>
      <c r="H3400" s="24" t="inlineStr">
        <is>
          <t>Accrington</t>
        </is>
      </c>
      <c r="I3400" s="24" t="inlineStr">
        <is>
          <t>H</t>
        </is>
      </c>
      <c r="J3400" s="24" t="inlineStr">
        <is>
          <t>E3-Fleetwoo-Accringt</t>
        </is>
      </c>
      <c r="K3400" s="24" t="n">
        <v>23</v>
      </c>
      <c r="L3400" s="11">
        <f>IF(INDEX(Matches!$X:$X,AA3400)=0,"",IF(I3400="H",INDEX(Matches!$H:$H,AA3400),INDEX(Matches!$I:$I,AA3400)))</f>
        <v/>
      </c>
      <c r="M3400" s="11">
        <f>IF(INDEX(Matches!$X:$X,AA3400)=0,"",IF(I3400="H",INDEX(Matches!$I:$I,AA3400),INDEX(Matches!$H:$H,AA3400)))</f>
        <v/>
      </c>
      <c r="N3400" s="11">
        <f>IF(L3400="","",IF(L3400&gt;M3400,"W",IF(L3400=M3400,"D","L")))</f>
        <v/>
      </c>
      <c r="O3400" s="11">
        <f>IF(L3400="","",IF(L3400&gt;M3400,3,IF(L3400=M3400,1,0)))</f>
        <v/>
      </c>
      <c r="P3400" s="31">
        <f>IF(I3400="H",INDEX(Matches!$L:$L,AA3400),INDEX(Matches!$N:$N,AA3400))</f>
        <v/>
      </c>
      <c r="Q3400" s="31">
        <f>INDEX(Matches!$M:$M,AA3400)</f>
        <v/>
      </c>
      <c r="R3400" s="31">
        <f>IF(I3400="H",INDEX(Matches!$N:$N,AA3400),INDEX(Matches!$L:$L,AA3400))</f>
        <v/>
      </c>
      <c r="S3400" s="33">
        <f>IF(I3400="H",INDEX(Matches!$O:$O,AA3400),INDEX(Matches!$P:$P,AA3400))</f>
        <v/>
      </c>
      <c r="T3400" s="33">
        <f>IF(INDEX(Matches!$J:$J,AA3400)="","",IF(I3400="H",INDEX(Matches!$J:$J,AA3400),INDEX(Matches!$K:$K,AA3400)))</f>
        <v/>
      </c>
      <c r="U3400" s="33">
        <f>IF(INDEX(Matches!$K:$K,AA3400)="","",IF(I3400="H",INDEX(Matches!$K:$K,AA3400),INDEX(Matches!$J:$J,AA3400)))</f>
        <v/>
      </c>
      <c r="V3400" s="30">
        <f>IF(T3400="","",T3400-U3400)</f>
        <v/>
      </c>
      <c r="W3400" s="33">
        <f>IF(I3400="H",INDEX(Matches!$T:$T,AA3400),INDEX(Matches!$U:$U,AA3400))</f>
        <v/>
      </c>
      <c r="X3400" s="11">
        <f>INDEX(Matches!$X:$X,AA3400)</f>
        <v/>
      </c>
      <c r="Y3400" s="30">
        <f>IF(O3400="","",O3400-S3400)</f>
        <v/>
      </c>
      <c r="Z3400" s="30">
        <f>IF(W3400="","",W3400-S3400)</f>
        <v/>
      </c>
      <c r="AA3400" s="24">
        <f>MATCH(J3400,Matches!$A:$A,0)</f>
        <v/>
      </c>
      <c r="AB3400" s="33" t="n"/>
      <c r="AC3400" s="33" t="n">
        <v>1.555772049734021</v>
      </c>
      <c r="AD3400" s="24" t="n"/>
      <c r="AE3400" s="24" t="n">
        <v>5</v>
      </c>
      <c r="AF3400" s="33" t="n"/>
      <c r="AG3400" s="33" t="n"/>
    </row>
    <row r="3401">
      <c r="A3401" s="24" t="inlineStr">
        <is>
          <t>Fleetwood|18</t>
        </is>
      </c>
      <c r="B3401" s="24" t="inlineStr">
        <is>
          <t>E3</t>
        </is>
      </c>
      <c r="C3401" s="24" t="inlineStr">
        <is>
          <t>League Two</t>
        </is>
      </c>
      <c r="D3401" s="24" t="inlineStr">
        <is>
          <t>Fleetwood</t>
        </is>
      </c>
      <c r="E3401" s="24" t="n">
        <v>18</v>
      </c>
      <c r="F3401" s="24" t="n">
        <v>5</v>
      </c>
      <c r="G3401" s="29" t="n">
        <v>46357.82291666666</v>
      </c>
      <c r="H3401" s="24" t="inlineStr">
        <is>
          <t>Northampton</t>
        </is>
      </c>
      <c r="I3401" s="24" t="inlineStr">
        <is>
          <t>A</t>
        </is>
      </c>
      <c r="J3401" s="24" t="inlineStr">
        <is>
          <t>E3-Northamp-Fleetwoo</t>
        </is>
      </c>
      <c r="K3401" s="24" t="n">
        <v>14</v>
      </c>
      <c r="L3401" s="11">
        <f>IF(INDEX(Matches!$X:$X,AA3401)=0,"",IF(I3401="H",INDEX(Matches!$H:$H,AA3401),INDEX(Matches!$I:$I,AA3401)))</f>
        <v/>
      </c>
      <c r="M3401" s="11">
        <f>IF(INDEX(Matches!$X:$X,AA3401)=0,"",IF(I3401="H",INDEX(Matches!$I:$I,AA3401),INDEX(Matches!$H:$H,AA3401)))</f>
        <v/>
      </c>
      <c r="N3401" s="11">
        <f>IF(L3401="","",IF(L3401&gt;M3401,"W",IF(L3401=M3401,"D","L")))</f>
        <v/>
      </c>
      <c r="O3401" s="11">
        <f>IF(L3401="","",IF(L3401&gt;M3401,3,IF(L3401=M3401,1,0)))</f>
        <v/>
      </c>
      <c r="P3401" s="31">
        <f>IF(I3401="H",INDEX(Matches!$L:$L,AA3401),INDEX(Matches!$N:$N,AA3401))</f>
        <v/>
      </c>
      <c r="Q3401" s="31">
        <f>INDEX(Matches!$M:$M,AA3401)</f>
        <v/>
      </c>
      <c r="R3401" s="31">
        <f>IF(I3401="H",INDEX(Matches!$N:$N,AA3401),INDEX(Matches!$L:$L,AA3401))</f>
        <v/>
      </c>
      <c r="S3401" s="33">
        <f>IF(I3401="H",INDEX(Matches!$O:$O,AA3401),INDEX(Matches!$P:$P,AA3401))</f>
        <v/>
      </c>
      <c r="T3401" s="33">
        <f>IF(INDEX(Matches!$J:$J,AA3401)="","",IF(I3401="H",INDEX(Matches!$J:$J,AA3401),INDEX(Matches!$K:$K,AA3401)))</f>
        <v/>
      </c>
      <c r="U3401" s="33">
        <f>IF(INDEX(Matches!$K:$K,AA3401)="","",IF(I3401="H",INDEX(Matches!$K:$K,AA3401),INDEX(Matches!$J:$J,AA3401)))</f>
        <v/>
      </c>
      <c r="V3401" s="30">
        <f>IF(T3401="","",T3401-U3401)</f>
        <v/>
      </c>
      <c r="W3401" s="33">
        <f>IF(I3401="H",INDEX(Matches!$T:$T,AA3401),INDEX(Matches!$U:$U,AA3401))</f>
        <v/>
      </c>
      <c r="X3401" s="11">
        <f>INDEX(Matches!$X:$X,AA3401)</f>
        <v/>
      </c>
      <c r="Y3401" s="30">
        <f>IF(O3401="","",O3401-S3401)</f>
        <v/>
      </c>
      <c r="Z3401" s="30">
        <f>IF(W3401="","",W3401-S3401)</f>
        <v/>
      </c>
      <c r="AA3401" s="24">
        <f>MATCH(J3401,Matches!$A:$A,0)</f>
        <v/>
      </c>
      <c r="AB3401" s="33" t="n"/>
      <c r="AC3401" s="33" t="n">
        <v>1.126756112261139</v>
      </c>
      <c r="AD3401" s="24" t="n"/>
      <c r="AE3401" s="24" t="n">
        <v>5</v>
      </c>
      <c r="AF3401" s="33" t="n"/>
      <c r="AG3401" s="33" t="n"/>
    </row>
    <row r="3402">
      <c r="A3402" s="24" t="inlineStr">
        <is>
          <t>Fleetwood|19</t>
        </is>
      </c>
      <c r="B3402" s="24" t="inlineStr">
        <is>
          <t>E3</t>
        </is>
      </c>
      <c r="C3402" s="24" t="inlineStr">
        <is>
          <t>League Two</t>
        </is>
      </c>
      <c r="D3402" s="24" t="inlineStr">
        <is>
          <t>Fleetwood</t>
        </is>
      </c>
      <c r="E3402" s="24" t="n">
        <v>19</v>
      </c>
      <c r="F3402" s="24" t="n">
        <v>5</v>
      </c>
      <c r="G3402" s="29" t="n">
        <v>46368.625</v>
      </c>
      <c r="H3402" s="24" t="inlineStr">
        <is>
          <t>Swindon</t>
        </is>
      </c>
      <c r="I3402" s="24" t="inlineStr">
        <is>
          <t>H</t>
        </is>
      </c>
      <c r="J3402" s="24" t="inlineStr">
        <is>
          <t>E3-Fleetwoo-Swindon</t>
        </is>
      </c>
      <c r="K3402" s="24" t="n">
        <v>10</v>
      </c>
      <c r="L3402" s="11">
        <f>IF(INDEX(Matches!$X:$X,AA3402)=0,"",IF(I3402="H",INDEX(Matches!$H:$H,AA3402),INDEX(Matches!$I:$I,AA3402)))</f>
        <v/>
      </c>
      <c r="M3402" s="11">
        <f>IF(INDEX(Matches!$X:$X,AA3402)=0,"",IF(I3402="H",INDEX(Matches!$I:$I,AA3402),INDEX(Matches!$H:$H,AA3402)))</f>
        <v/>
      </c>
      <c r="N3402" s="11">
        <f>IF(L3402="","",IF(L3402&gt;M3402,"W",IF(L3402=M3402,"D","L")))</f>
        <v/>
      </c>
      <c r="O3402" s="11">
        <f>IF(L3402="","",IF(L3402&gt;M3402,3,IF(L3402=M3402,1,0)))</f>
        <v/>
      </c>
      <c r="P3402" s="31">
        <f>IF(I3402="H",INDEX(Matches!$L:$L,AA3402),INDEX(Matches!$N:$N,AA3402))</f>
        <v/>
      </c>
      <c r="Q3402" s="31">
        <f>INDEX(Matches!$M:$M,AA3402)</f>
        <v/>
      </c>
      <c r="R3402" s="31">
        <f>IF(I3402="H",INDEX(Matches!$N:$N,AA3402),INDEX(Matches!$L:$L,AA3402))</f>
        <v/>
      </c>
      <c r="S3402" s="33">
        <f>IF(I3402="H",INDEX(Matches!$O:$O,AA3402),INDEX(Matches!$P:$P,AA3402))</f>
        <v/>
      </c>
      <c r="T3402" s="33">
        <f>IF(INDEX(Matches!$J:$J,AA3402)="","",IF(I3402="H",INDEX(Matches!$J:$J,AA3402),INDEX(Matches!$K:$K,AA3402)))</f>
        <v/>
      </c>
      <c r="U3402" s="33">
        <f>IF(INDEX(Matches!$K:$K,AA3402)="","",IF(I3402="H",INDEX(Matches!$K:$K,AA3402),INDEX(Matches!$J:$J,AA3402)))</f>
        <v/>
      </c>
      <c r="V3402" s="30">
        <f>IF(T3402="","",T3402-U3402)</f>
        <v/>
      </c>
      <c r="W3402" s="33">
        <f>IF(I3402="H",INDEX(Matches!$T:$T,AA3402),INDEX(Matches!$U:$U,AA3402))</f>
        <v/>
      </c>
      <c r="X3402" s="11">
        <f>INDEX(Matches!$X:$X,AA3402)</f>
        <v/>
      </c>
      <c r="Y3402" s="30">
        <f>IF(O3402="","",O3402-S3402)</f>
        <v/>
      </c>
      <c r="Z3402" s="30">
        <f>IF(W3402="","",W3402-S3402)</f>
        <v/>
      </c>
      <c r="AA3402" s="24">
        <f>MATCH(J3402,Matches!$A:$A,0)</f>
        <v/>
      </c>
      <c r="AB3402" s="33" t="n"/>
      <c r="AC3402" s="33" t="n">
        <v>1.446600899519705</v>
      </c>
      <c r="AD3402" s="24" t="n"/>
      <c r="AE3402" s="24" t="n">
        <v>5</v>
      </c>
      <c r="AF3402" s="33" t="n"/>
      <c r="AG3402" s="33" t="n"/>
    </row>
    <row r="3403">
      <c r="A3403" s="24" t="inlineStr">
        <is>
          <t>Fleetwood|20</t>
        </is>
      </c>
      <c r="B3403" s="24" t="inlineStr">
        <is>
          <t>E3</t>
        </is>
      </c>
      <c r="C3403" s="24" t="inlineStr">
        <is>
          <t>League Two</t>
        </is>
      </c>
      <c r="D3403" s="24" t="inlineStr">
        <is>
          <t>Fleetwood</t>
        </is>
      </c>
      <c r="E3403" s="24" t="n">
        <v>20</v>
      </c>
      <c r="F3403" s="24" t="n">
        <v>5</v>
      </c>
      <c r="G3403" s="29" t="n">
        <v>46375.52083333334</v>
      </c>
      <c r="H3403" s="24" t="inlineStr">
        <is>
          <t>Colchester</t>
        </is>
      </c>
      <c r="I3403" s="24" t="inlineStr">
        <is>
          <t>A</t>
        </is>
      </c>
      <c r="J3403" s="24" t="inlineStr">
        <is>
          <t>E3-Colchest-Fleetwoo</t>
        </is>
      </c>
      <c r="K3403" s="24" t="n">
        <v>13</v>
      </c>
      <c r="L3403" s="11">
        <f>IF(INDEX(Matches!$X:$X,AA3403)=0,"",IF(I3403="H",INDEX(Matches!$H:$H,AA3403),INDEX(Matches!$I:$I,AA3403)))</f>
        <v/>
      </c>
      <c r="M3403" s="11">
        <f>IF(INDEX(Matches!$X:$X,AA3403)=0,"",IF(I3403="H",INDEX(Matches!$I:$I,AA3403),INDEX(Matches!$H:$H,AA3403)))</f>
        <v/>
      </c>
      <c r="N3403" s="11">
        <f>IF(L3403="","",IF(L3403&gt;M3403,"W",IF(L3403=M3403,"D","L")))</f>
        <v/>
      </c>
      <c r="O3403" s="11">
        <f>IF(L3403="","",IF(L3403&gt;M3403,3,IF(L3403=M3403,1,0)))</f>
        <v/>
      </c>
      <c r="P3403" s="31">
        <f>IF(I3403="H",INDEX(Matches!$L:$L,AA3403),INDEX(Matches!$N:$N,AA3403))</f>
        <v/>
      </c>
      <c r="Q3403" s="31">
        <f>INDEX(Matches!$M:$M,AA3403)</f>
        <v/>
      </c>
      <c r="R3403" s="31">
        <f>IF(I3403="H",INDEX(Matches!$N:$N,AA3403),INDEX(Matches!$L:$L,AA3403))</f>
        <v/>
      </c>
      <c r="S3403" s="33">
        <f>IF(I3403="H",INDEX(Matches!$O:$O,AA3403),INDEX(Matches!$P:$P,AA3403))</f>
        <v/>
      </c>
      <c r="T3403" s="33">
        <f>IF(INDEX(Matches!$J:$J,AA3403)="","",IF(I3403="H",INDEX(Matches!$J:$J,AA3403),INDEX(Matches!$K:$K,AA3403)))</f>
        <v/>
      </c>
      <c r="U3403" s="33">
        <f>IF(INDEX(Matches!$K:$K,AA3403)="","",IF(I3403="H",INDEX(Matches!$K:$K,AA3403),INDEX(Matches!$J:$J,AA3403)))</f>
        <v/>
      </c>
      <c r="V3403" s="30">
        <f>IF(T3403="","",T3403-U3403)</f>
        <v/>
      </c>
      <c r="W3403" s="33">
        <f>IF(I3403="H",INDEX(Matches!$T:$T,AA3403),INDEX(Matches!$U:$U,AA3403))</f>
        <v/>
      </c>
      <c r="X3403" s="11">
        <f>INDEX(Matches!$X:$X,AA3403)</f>
        <v/>
      </c>
      <c r="Y3403" s="30">
        <f>IF(O3403="","",O3403-S3403)</f>
        <v/>
      </c>
      <c r="Z3403" s="30">
        <f>IF(W3403="","",W3403-S3403)</f>
        <v/>
      </c>
      <c r="AA3403" s="24">
        <f>MATCH(J3403,Matches!$A:$A,0)</f>
        <v/>
      </c>
      <c r="AB3403" s="33" t="n"/>
      <c r="AC3403" s="33" t="n">
        <v>1.111341177042326</v>
      </c>
      <c r="AD3403" s="24" t="n"/>
      <c r="AE3403" s="24" t="n">
        <v>5</v>
      </c>
      <c r="AF3403" s="33" t="n"/>
      <c r="AG3403" s="33" t="n"/>
    </row>
    <row r="3404">
      <c r="A3404" s="24" t="inlineStr">
        <is>
          <t>Fleetwood|21</t>
        </is>
      </c>
      <c r="B3404" s="24" t="inlineStr">
        <is>
          <t>E3</t>
        </is>
      </c>
      <c r="C3404" s="24" t="inlineStr">
        <is>
          <t>League Two</t>
        </is>
      </c>
      <c r="D3404" s="24" t="inlineStr">
        <is>
          <t>Fleetwood</t>
        </is>
      </c>
      <c r="E3404" s="24" t="n">
        <v>21</v>
      </c>
      <c r="F3404" s="24" t="n">
        <v>6</v>
      </c>
      <c r="G3404" s="29" t="n">
        <v>46382.625</v>
      </c>
      <c r="H3404" s="24" t="inlineStr">
        <is>
          <t>Crewe</t>
        </is>
      </c>
      <c r="I3404" s="24" t="inlineStr">
        <is>
          <t>H</t>
        </is>
      </c>
      <c r="J3404" s="24" t="inlineStr">
        <is>
          <t>E3-Fleetwoo-Crewe</t>
        </is>
      </c>
      <c r="K3404" s="24" t="n">
        <v>15</v>
      </c>
      <c r="L3404" s="11">
        <f>IF(INDEX(Matches!$X:$X,AA3404)=0,"",IF(I3404="H",INDEX(Matches!$H:$H,AA3404),INDEX(Matches!$I:$I,AA3404)))</f>
        <v/>
      </c>
      <c r="M3404" s="11">
        <f>IF(INDEX(Matches!$X:$X,AA3404)=0,"",IF(I3404="H",INDEX(Matches!$I:$I,AA3404),INDEX(Matches!$H:$H,AA3404)))</f>
        <v/>
      </c>
      <c r="N3404" s="11">
        <f>IF(L3404="","",IF(L3404&gt;M3404,"W",IF(L3404=M3404,"D","L")))</f>
        <v/>
      </c>
      <c r="O3404" s="11">
        <f>IF(L3404="","",IF(L3404&gt;M3404,3,IF(L3404=M3404,1,0)))</f>
        <v/>
      </c>
      <c r="P3404" s="31">
        <f>IF(I3404="H",INDEX(Matches!$L:$L,AA3404),INDEX(Matches!$N:$N,AA3404))</f>
        <v/>
      </c>
      <c r="Q3404" s="31">
        <f>INDEX(Matches!$M:$M,AA3404)</f>
        <v/>
      </c>
      <c r="R3404" s="31">
        <f>IF(I3404="H",INDEX(Matches!$N:$N,AA3404),INDEX(Matches!$L:$L,AA3404))</f>
        <v/>
      </c>
      <c r="S3404" s="33">
        <f>IF(I3404="H",INDEX(Matches!$O:$O,AA3404),INDEX(Matches!$P:$P,AA3404))</f>
        <v/>
      </c>
      <c r="T3404" s="33">
        <f>IF(INDEX(Matches!$J:$J,AA3404)="","",IF(I3404="H",INDEX(Matches!$J:$J,AA3404),INDEX(Matches!$K:$K,AA3404)))</f>
        <v/>
      </c>
      <c r="U3404" s="33">
        <f>IF(INDEX(Matches!$K:$K,AA3404)="","",IF(I3404="H",INDEX(Matches!$K:$K,AA3404),INDEX(Matches!$J:$J,AA3404)))</f>
        <v/>
      </c>
      <c r="V3404" s="30">
        <f>IF(T3404="","",T3404-U3404)</f>
        <v/>
      </c>
      <c r="W3404" s="33">
        <f>IF(I3404="H",INDEX(Matches!$T:$T,AA3404),INDEX(Matches!$U:$U,AA3404))</f>
        <v/>
      </c>
      <c r="X3404" s="11">
        <f>INDEX(Matches!$X:$X,AA3404)</f>
        <v/>
      </c>
      <c r="Y3404" s="30">
        <f>IF(O3404="","",O3404-S3404)</f>
        <v/>
      </c>
      <c r="Z3404" s="30">
        <f>IF(W3404="","",W3404-S3404)</f>
        <v/>
      </c>
      <c r="AA3404" s="24">
        <f>MATCH(J3404,Matches!$A:$A,0)</f>
        <v/>
      </c>
      <c r="AB3404" s="33" t="n"/>
      <c r="AC3404" s="33" t="n">
        <v>1.399306097396667</v>
      </c>
      <c r="AD3404" s="24" t="n"/>
      <c r="AE3404" s="24" t="n">
        <v>6</v>
      </c>
      <c r="AF3404" s="33" t="n"/>
      <c r="AG3404" s="33" t="n"/>
    </row>
    <row r="3405">
      <c r="A3405" s="24" t="inlineStr">
        <is>
          <t>Fleetwood|22</t>
        </is>
      </c>
      <c r="B3405" s="24" t="inlineStr">
        <is>
          <t>E3</t>
        </is>
      </c>
      <c r="C3405" s="24" t="inlineStr">
        <is>
          <t>League Two</t>
        </is>
      </c>
      <c r="D3405" s="24" t="inlineStr">
        <is>
          <t>Fleetwood</t>
        </is>
      </c>
      <c r="E3405" s="24" t="n">
        <v>22</v>
      </c>
      <c r="F3405" s="24" t="n">
        <v>6</v>
      </c>
      <c r="G3405" s="29" t="n">
        <v>46385.82291666666</v>
      </c>
      <c r="H3405" s="24" t="inlineStr">
        <is>
          <t>York</t>
        </is>
      </c>
      <c r="I3405" s="24" t="inlineStr">
        <is>
          <t>A</t>
        </is>
      </c>
      <c r="J3405" s="24" t="inlineStr">
        <is>
          <t>E3-York-Fleetwoo</t>
        </is>
      </c>
      <c r="K3405" s="24" t="n">
        <v>7</v>
      </c>
      <c r="L3405" s="11">
        <f>IF(INDEX(Matches!$X:$X,AA3405)=0,"",IF(I3405="H",INDEX(Matches!$H:$H,AA3405),INDEX(Matches!$I:$I,AA3405)))</f>
        <v/>
      </c>
      <c r="M3405" s="11">
        <f>IF(INDEX(Matches!$X:$X,AA3405)=0,"",IF(I3405="H",INDEX(Matches!$I:$I,AA3405),INDEX(Matches!$H:$H,AA3405)))</f>
        <v/>
      </c>
      <c r="N3405" s="11">
        <f>IF(L3405="","",IF(L3405&gt;M3405,"W",IF(L3405=M3405,"D","L")))</f>
        <v/>
      </c>
      <c r="O3405" s="11">
        <f>IF(L3405="","",IF(L3405&gt;M3405,3,IF(L3405=M3405,1,0)))</f>
        <v/>
      </c>
      <c r="P3405" s="31">
        <f>IF(I3405="H",INDEX(Matches!$L:$L,AA3405),INDEX(Matches!$N:$N,AA3405))</f>
        <v/>
      </c>
      <c r="Q3405" s="31">
        <f>INDEX(Matches!$M:$M,AA3405)</f>
        <v/>
      </c>
      <c r="R3405" s="31">
        <f>IF(I3405="H",INDEX(Matches!$N:$N,AA3405),INDEX(Matches!$L:$L,AA3405))</f>
        <v/>
      </c>
      <c r="S3405" s="33">
        <f>IF(I3405="H",INDEX(Matches!$O:$O,AA3405),INDEX(Matches!$P:$P,AA3405))</f>
        <v/>
      </c>
      <c r="T3405" s="33">
        <f>IF(INDEX(Matches!$J:$J,AA3405)="","",IF(I3405="H",INDEX(Matches!$J:$J,AA3405),INDEX(Matches!$K:$K,AA3405)))</f>
        <v/>
      </c>
      <c r="U3405" s="33">
        <f>IF(INDEX(Matches!$K:$K,AA3405)="","",IF(I3405="H",INDEX(Matches!$K:$K,AA3405),INDEX(Matches!$J:$J,AA3405)))</f>
        <v/>
      </c>
      <c r="V3405" s="30">
        <f>IF(T3405="","",T3405-U3405)</f>
        <v/>
      </c>
      <c r="W3405" s="33">
        <f>IF(I3405="H",INDEX(Matches!$T:$T,AA3405),INDEX(Matches!$U:$U,AA3405))</f>
        <v/>
      </c>
      <c r="X3405" s="11">
        <f>INDEX(Matches!$X:$X,AA3405)</f>
        <v/>
      </c>
      <c r="Y3405" s="30">
        <f>IF(O3405="","",O3405-S3405)</f>
        <v/>
      </c>
      <c r="Z3405" s="30">
        <f>IF(W3405="","",W3405-S3405)</f>
        <v/>
      </c>
      <c r="AA3405" s="24">
        <f>MATCH(J3405,Matches!$A:$A,0)</f>
        <v/>
      </c>
      <c r="AB3405" s="33" t="n"/>
      <c r="AC3405" s="33" t="n">
        <v>0.9766451701101233</v>
      </c>
      <c r="AD3405" s="24" t="n"/>
      <c r="AE3405" s="24" t="n">
        <v>6</v>
      </c>
      <c r="AF3405" s="33" t="n"/>
      <c r="AG3405" s="33" t="n"/>
    </row>
    <row r="3406">
      <c r="A3406" s="24" t="inlineStr">
        <is>
          <t>Fleetwood|23</t>
        </is>
      </c>
      <c r="B3406" s="24" t="inlineStr">
        <is>
          <t>E3</t>
        </is>
      </c>
      <c r="C3406" s="24" t="inlineStr">
        <is>
          <t>League Two</t>
        </is>
      </c>
      <c r="D3406" s="24" t="inlineStr">
        <is>
          <t>Fleetwood</t>
        </is>
      </c>
      <c r="E3406" s="24" t="n">
        <v>23</v>
      </c>
      <c r="F3406" s="24" t="n">
        <v>6</v>
      </c>
      <c r="G3406" s="29" t="n">
        <v>46388.625</v>
      </c>
      <c r="H3406" s="24" t="inlineStr">
        <is>
          <t>Port Vale</t>
        </is>
      </c>
      <c r="I3406" s="24" t="inlineStr">
        <is>
          <t>A</t>
        </is>
      </c>
      <c r="J3406" s="24" t="inlineStr">
        <is>
          <t>E3-PortVale-Fleetwoo</t>
        </is>
      </c>
      <c r="K3406" s="24" t="n">
        <v>5</v>
      </c>
      <c r="L3406" s="11">
        <f>IF(INDEX(Matches!$X:$X,AA3406)=0,"",IF(I3406="H",INDEX(Matches!$H:$H,AA3406),INDEX(Matches!$I:$I,AA3406)))</f>
        <v/>
      </c>
      <c r="M3406" s="11">
        <f>IF(INDEX(Matches!$X:$X,AA3406)=0,"",IF(I3406="H",INDEX(Matches!$I:$I,AA3406),INDEX(Matches!$H:$H,AA3406)))</f>
        <v/>
      </c>
      <c r="N3406" s="11">
        <f>IF(L3406="","",IF(L3406&gt;M3406,"W",IF(L3406=M3406,"D","L")))</f>
        <v/>
      </c>
      <c r="O3406" s="11">
        <f>IF(L3406="","",IF(L3406&gt;M3406,3,IF(L3406=M3406,1,0)))</f>
        <v/>
      </c>
      <c r="P3406" s="31">
        <f>IF(I3406="H",INDEX(Matches!$L:$L,AA3406),INDEX(Matches!$N:$N,AA3406))</f>
        <v/>
      </c>
      <c r="Q3406" s="31">
        <f>INDEX(Matches!$M:$M,AA3406)</f>
        <v/>
      </c>
      <c r="R3406" s="31">
        <f>IF(I3406="H",INDEX(Matches!$N:$N,AA3406),INDEX(Matches!$L:$L,AA3406))</f>
        <v/>
      </c>
      <c r="S3406" s="33">
        <f>IF(I3406="H",INDEX(Matches!$O:$O,AA3406),INDEX(Matches!$P:$P,AA3406))</f>
        <v/>
      </c>
      <c r="T3406" s="33">
        <f>IF(INDEX(Matches!$J:$J,AA3406)="","",IF(I3406="H",INDEX(Matches!$J:$J,AA3406),INDEX(Matches!$K:$K,AA3406)))</f>
        <v/>
      </c>
      <c r="U3406" s="33">
        <f>IF(INDEX(Matches!$K:$K,AA3406)="","",IF(I3406="H",INDEX(Matches!$K:$K,AA3406),INDEX(Matches!$J:$J,AA3406)))</f>
        <v/>
      </c>
      <c r="V3406" s="30">
        <f>IF(T3406="","",T3406-U3406)</f>
        <v/>
      </c>
      <c r="W3406" s="33">
        <f>IF(I3406="H",INDEX(Matches!$T:$T,AA3406),INDEX(Matches!$U:$U,AA3406))</f>
        <v/>
      </c>
      <c r="X3406" s="11">
        <f>INDEX(Matches!$X:$X,AA3406)</f>
        <v/>
      </c>
      <c r="Y3406" s="30">
        <f>IF(O3406="","",O3406-S3406)</f>
        <v/>
      </c>
      <c r="Z3406" s="30">
        <f>IF(W3406="","",W3406-S3406)</f>
        <v/>
      </c>
      <c r="AA3406" s="24">
        <f>MATCH(J3406,Matches!$A:$A,0)</f>
        <v/>
      </c>
      <c r="AB3406" s="33" t="n"/>
      <c r="AC3406" s="33" t="n">
        <v>0.984248759141811</v>
      </c>
      <c r="AD3406" s="24" t="n"/>
      <c r="AE3406" s="24" t="n">
        <v>6</v>
      </c>
      <c r="AF3406" s="33" t="n"/>
      <c r="AG3406" s="33" t="n"/>
    </row>
    <row r="3407">
      <c r="A3407" s="24" t="inlineStr">
        <is>
          <t>Fleetwood|24</t>
        </is>
      </c>
      <c r="B3407" s="24" t="inlineStr">
        <is>
          <t>E3</t>
        </is>
      </c>
      <c r="C3407" s="24" t="inlineStr">
        <is>
          <t>League Two</t>
        </is>
      </c>
      <c r="D3407" s="24" t="inlineStr">
        <is>
          <t>Fleetwood</t>
        </is>
      </c>
      <c r="E3407" s="24" t="n">
        <v>24</v>
      </c>
      <c r="F3407" s="24" t="n">
        <v>6</v>
      </c>
      <c r="G3407" s="29" t="n">
        <v>46396.625</v>
      </c>
      <c r="H3407" s="24" t="inlineStr">
        <is>
          <t>Colchester</t>
        </is>
      </c>
      <c r="I3407" s="24" t="inlineStr">
        <is>
          <t>H</t>
        </is>
      </c>
      <c r="J3407" s="24" t="inlineStr">
        <is>
          <t>E3-Fleetwoo-Colchest</t>
        </is>
      </c>
      <c r="K3407" s="24" t="n">
        <v>13</v>
      </c>
      <c r="L3407" s="11">
        <f>IF(INDEX(Matches!$X:$X,AA3407)=0,"",IF(I3407="H",INDEX(Matches!$H:$H,AA3407),INDEX(Matches!$I:$I,AA3407)))</f>
        <v/>
      </c>
      <c r="M3407" s="11">
        <f>IF(INDEX(Matches!$X:$X,AA3407)=0,"",IF(I3407="H",INDEX(Matches!$I:$I,AA3407),INDEX(Matches!$H:$H,AA3407)))</f>
        <v/>
      </c>
      <c r="N3407" s="11">
        <f>IF(L3407="","",IF(L3407&gt;M3407,"W",IF(L3407=M3407,"D","L")))</f>
        <v/>
      </c>
      <c r="O3407" s="11">
        <f>IF(L3407="","",IF(L3407&gt;M3407,3,IF(L3407=M3407,1,0)))</f>
        <v/>
      </c>
      <c r="P3407" s="31">
        <f>IF(I3407="H",INDEX(Matches!$L:$L,AA3407),INDEX(Matches!$N:$N,AA3407))</f>
        <v/>
      </c>
      <c r="Q3407" s="31">
        <f>INDEX(Matches!$M:$M,AA3407)</f>
        <v/>
      </c>
      <c r="R3407" s="31">
        <f>IF(I3407="H",INDEX(Matches!$N:$N,AA3407),INDEX(Matches!$L:$L,AA3407))</f>
        <v/>
      </c>
      <c r="S3407" s="33">
        <f>IF(I3407="H",INDEX(Matches!$O:$O,AA3407),INDEX(Matches!$P:$P,AA3407))</f>
        <v/>
      </c>
      <c r="T3407" s="33">
        <f>IF(INDEX(Matches!$J:$J,AA3407)="","",IF(I3407="H",INDEX(Matches!$J:$J,AA3407),INDEX(Matches!$K:$K,AA3407)))</f>
        <v/>
      </c>
      <c r="U3407" s="33">
        <f>IF(INDEX(Matches!$K:$K,AA3407)="","",IF(I3407="H",INDEX(Matches!$K:$K,AA3407),INDEX(Matches!$J:$J,AA3407)))</f>
        <v/>
      </c>
      <c r="V3407" s="30">
        <f>IF(T3407="","",T3407-U3407)</f>
        <v/>
      </c>
      <c r="W3407" s="33">
        <f>IF(I3407="H",INDEX(Matches!$T:$T,AA3407),INDEX(Matches!$U:$U,AA3407))</f>
        <v/>
      </c>
      <c r="X3407" s="11">
        <f>INDEX(Matches!$X:$X,AA3407)</f>
        <v/>
      </c>
      <c r="Y3407" s="30">
        <f>IF(O3407="","",O3407-S3407)</f>
        <v/>
      </c>
      <c r="Z3407" s="30">
        <f>IF(W3407="","",W3407-S3407)</f>
        <v/>
      </c>
      <c r="AA3407" s="24">
        <f>MATCH(J3407,Matches!$A:$A,0)</f>
        <v/>
      </c>
      <c r="AB3407" s="33" t="n"/>
      <c r="AC3407" s="33" t="n">
        <v>1.416729661021332</v>
      </c>
      <c r="AD3407" s="24" t="n"/>
      <c r="AE3407" s="24" t="n">
        <v>6</v>
      </c>
      <c r="AF3407" s="33" t="n"/>
      <c r="AG3407" s="33" t="n"/>
    </row>
    <row r="3408">
      <c r="A3408" s="24" t="inlineStr">
        <is>
          <t>Fleetwood|25</t>
        </is>
      </c>
      <c r="B3408" s="24" t="inlineStr">
        <is>
          <t>E3</t>
        </is>
      </c>
      <c r="C3408" s="24" t="inlineStr">
        <is>
          <t>League Two</t>
        </is>
      </c>
      <c r="D3408" s="24" t="inlineStr">
        <is>
          <t>Fleetwood</t>
        </is>
      </c>
      <c r="E3408" s="24" t="n">
        <v>25</v>
      </c>
      <c r="F3408" s="24" t="n">
        <v>7</v>
      </c>
      <c r="G3408" s="29" t="n">
        <v>46403.625</v>
      </c>
      <c r="H3408" s="24" t="inlineStr">
        <is>
          <t>Rotherham</t>
        </is>
      </c>
      <c r="I3408" s="24" t="inlineStr">
        <is>
          <t>A</t>
        </is>
      </c>
      <c r="J3408" s="24" t="inlineStr">
        <is>
          <t>E3-Rotherha-Fleetwoo</t>
        </is>
      </c>
      <c r="K3408" s="24" t="n">
        <v>9</v>
      </c>
      <c r="L3408" s="11">
        <f>IF(INDEX(Matches!$X:$X,AA3408)=0,"",IF(I3408="H",INDEX(Matches!$H:$H,AA3408),INDEX(Matches!$I:$I,AA3408)))</f>
        <v/>
      </c>
      <c r="M3408" s="11">
        <f>IF(INDEX(Matches!$X:$X,AA3408)=0,"",IF(I3408="H",INDEX(Matches!$I:$I,AA3408),INDEX(Matches!$H:$H,AA3408)))</f>
        <v/>
      </c>
      <c r="N3408" s="11">
        <f>IF(L3408="","",IF(L3408&gt;M3408,"W",IF(L3408=M3408,"D","L")))</f>
        <v/>
      </c>
      <c r="O3408" s="11">
        <f>IF(L3408="","",IF(L3408&gt;M3408,3,IF(L3408=M3408,1,0)))</f>
        <v/>
      </c>
      <c r="P3408" s="31">
        <f>IF(I3408="H",INDEX(Matches!$L:$L,AA3408),INDEX(Matches!$N:$N,AA3408))</f>
        <v/>
      </c>
      <c r="Q3408" s="31">
        <f>INDEX(Matches!$M:$M,AA3408)</f>
        <v/>
      </c>
      <c r="R3408" s="31">
        <f>IF(I3408="H",INDEX(Matches!$N:$N,AA3408),INDEX(Matches!$L:$L,AA3408))</f>
        <v/>
      </c>
      <c r="S3408" s="33">
        <f>IF(I3408="H",INDEX(Matches!$O:$O,AA3408),INDEX(Matches!$P:$P,AA3408))</f>
        <v/>
      </c>
      <c r="T3408" s="33">
        <f>IF(INDEX(Matches!$J:$J,AA3408)="","",IF(I3408="H",INDEX(Matches!$J:$J,AA3408),INDEX(Matches!$K:$K,AA3408)))</f>
        <v/>
      </c>
      <c r="U3408" s="33">
        <f>IF(INDEX(Matches!$K:$K,AA3408)="","",IF(I3408="H",INDEX(Matches!$K:$K,AA3408),INDEX(Matches!$J:$J,AA3408)))</f>
        <v/>
      </c>
      <c r="V3408" s="30">
        <f>IF(T3408="","",T3408-U3408)</f>
        <v/>
      </c>
      <c r="W3408" s="33">
        <f>IF(I3408="H",INDEX(Matches!$T:$T,AA3408),INDEX(Matches!$U:$U,AA3408))</f>
        <v/>
      </c>
      <c r="X3408" s="11">
        <f>INDEX(Matches!$X:$X,AA3408)</f>
        <v/>
      </c>
      <c r="Y3408" s="30">
        <f>IF(O3408="","",O3408-S3408)</f>
        <v/>
      </c>
      <c r="Z3408" s="30">
        <f>IF(W3408="","",W3408-S3408)</f>
        <v/>
      </c>
      <c r="AA3408" s="24">
        <f>MATCH(J3408,Matches!$A:$A,0)</f>
        <v/>
      </c>
      <c r="AB3408" s="33" t="n"/>
      <c r="AC3408" s="33" t="n">
        <v>1.053921701249041</v>
      </c>
      <c r="AD3408" s="24" t="n"/>
      <c r="AE3408" s="24" t="n">
        <v>7</v>
      </c>
      <c r="AF3408" s="33" t="n"/>
      <c r="AG3408" s="33" t="n"/>
    </row>
    <row r="3409">
      <c r="A3409" s="24" t="inlineStr">
        <is>
          <t>Fleetwood|26</t>
        </is>
      </c>
      <c r="B3409" s="24" t="inlineStr">
        <is>
          <t>E3</t>
        </is>
      </c>
      <c r="C3409" s="24" t="inlineStr">
        <is>
          <t>League Two</t>
        </is>
      </c>
      <c r="D3409" s="24" t="inlineStr">
        <is>
          <t>Fleetwood</t>
        </is>
      </c>
      <c r="E3409" s="24" t="n">
        <v>26</v>
      </c>
      <c r="F3409" s="24" t="n">
        <v>7</v>
      </c>
      <c r="G3409" s="29" t="n">
        <v>46406.82291666666</v>
      </c>
      <c r="H3409" s="24" t="inlineStr">
        <is>
          <t>Cheltenham</t>
        </is>
      </c>
      <c r="I3409" s="24" t="inlineStr">
        <is>
          <t>H</t>
        </is>
      </c>
      <c r="J3409" s="24" t="inlineStr">
        <is>
          <t>E3-Fleetwoo-Cheltenh</t>
        </is>
      </c>
      <c r="K3409" s="24" t="n">
        <v>22</v>
      </c>
      <c r="L3409" s="11">
        <f>IF(INDEX(Matches!$X:$X,AA3409)=0,"",IF(I3409="H",INDEX(Matches!$H:$H,AA3409),INDEX(Matches!$I:$I,AA3409)))</f>
        <v/>
      </c>
      <c r="M3409" s="11">
        <f>IF(INDEX(Matches!$X:$X,AA3409)=0,"",IF(I3409="H",INDEX(Matches!$I:$I,AA3409),INDEX(Matches!$H:$H,AA3409)))</f>
        <v/>
      </c>
      <c r="N3409" s="11">
        <f>IF(L3409="","",IF(L3409&gt;M3409,"W",IF(L3409=M3409,"D","L")))</f>
        <v/>
      </c>
      <c r="O3409" s="11">
        <f>IF(L3409="","",IF(L3409&gt;M3409,3,IF(L3409=M3409,1,0)))</f>
        <v/>
      </c>
      <c r="P3409" s="31">
        <f>IF(I3409="H",INDEX(Matches!$L:$L,AA3409),INDEX(Matches!$N:$N,AA3409))</f>
        <v/>
      </c>
      <c r="Q3409" s="31">
        <f>INDEX(Matches!$M:$M,AA3409)</f>
        <v/>
      </c>
      <c r="R3409" s="31">
        <f>IF(I3409="H",INDEX(Matches!$N:$N,AA3409),INDEX(Matches!$L:$L,AA3409))</f>
        <v/>
      </c>
      <c r="S3409" s="33">
        <f>IF(I3409="H",INDEX(Matches!$O:$O,AA3409),INDEX(Matches!$P:$P,AA3409))</f>
        <v/>
      </c>
      <c r="T3409" s="33">
        <f>IF(INDEX(Matches!$J:$J,AA3409)="","",IF(I3409="H",INDEX(Matches!$J:$J,AA3409),INDEX(Matches!$K:$K,AA3409)))</f>
        <v/>
      </c>
      <c r="U3409" s="33">
        <f>IF(INDEX(Matches!$K:$K,AA3409)="","",IF(I3409="H",INDEX(Matches!$K:$K,AA3409),INDEX(Matches!$J:$J,AA3409)))</f>
        <v/>
      </c>
      <c r="V3409" s="30">
        <f>IF(T3409="","",T3409-U3409)</f>
        <v/>
      </c>
      <c r="W3409" s="33">
        <f>IF(I3409="H",INDEX(Matches!$T:$T,AA3409),INDEX(Matches!$U:$U,AA3409))</f>
        <v/>
      </c>
      <c r="X3409" s="11">
        <f>INDEX(Matches!$X:$X,AA3409)</f>
        <v/>
      </c>
      <c r="Y3409" s="30">
        <f>IF(O3409="","",O3409-S3409)</f>
        <v/>
      </c>
      <c r="Z3409" s="30">
        <f>IF(W3409="","",W3409-S3409)</f>
        <v/>
      </c>
      <c r="AA3409" s="24">
        <f>MATCH(J3409,Matches!$A:$A,0)</f>
        <v/>
      </c>
      <c r="AB3409" s="33" t="n"/>
      <c r="AC3409" s="33" t="n">
        <v>1.589887089097775</v>
      </c>
      <c r="AD3409" s="24" t="n"/>
      <c r="AE3409" s="24" t="n">
        <v>7</v>
      </c>
      <c r="AF3409" s="33" t="n"/>
      <c r="AG3409" s="33" t="n"/>
    </row>
    <row r="3410">
      <c r="A3410" s="24" t="inlineStr">
        <is>
          <t>Fleetwood|27</t>
        </is>
      </c>
      <c r="B3410" s="24" t="inlineStr">
        <is>
          <t>E3</t>
        </is>
      </c>
      <c r="C3410" s="24" t="inlineStr">
        <is>
          <t>League Two</t>
        </is>
      </c>
      <c r="D3410" s="24" t="inlineStr">
        <is>
          <t>Fleetwood</t>
        </is>
      </c>
      <c r="E3410" s="24" t="n">
        <v>27</v>
      </c>
      <c r="F3410" s="24" t="n">
        <v>7</v>
      </c>
      <c r="G3410" s="29" t="n">
        <v>46410.625</v>
      </c>
      <c r="H3410" s="24" t="inlineStr">
        <is>
          <t>Exeter</t>
        </is>
      </c>
      <c r="I3410" s="24" t="inlineStr">
        <is>
          <t>H</t>
        </is>
      </c>
      <c r="J3410" s="24" t="inlineStr">
        <is>
          <t>E3-Fleetwoo-Exeter</t>
        </is>
      </c>
      <c r="K3410" s="24" t="n">
        <v>17</v>
      </c>
      <c r="L3410" s="11">
        <f>IF(INDEX(Matches!$X:$X,AA3410)=0,"",IF(I3410="H",INDEX(Matches!$H:$H,AA3410),INDEX(Matches!$I:$I,AA3410)))</f>
        <v/>
      </c>
      <c r="M3410" s="11">
        <f>IF(INDEX(Matches!$X:$X,AA3410)=0,"",IF(I3410="H",INDEX(Matches!$I:$I,AA3410),INDEX(Matches!$H:$H,AA3410)))</f>
        <v/>
      </c>
      <c r="N3410" s="11">
        <f>IF(L3410="","",IF(L3410&gt;M3410,"W",IF(L3410=M3410,"D","L")))</f>
        <v/>
      </c>
      <c r="O3410" s="11">
        <f>IF(L3410="","",IF(L3410&gt;M3410,3,IF(L3410=M3410,1,0)))</f>
        <v/>
      </c>
      <c r="P3410" s="31">
        <f>IF(I3410="H",INDEX(Matches!$L:$L,AA3410),INDEX(Matches!$N:$N,AA3410))</f>
        <v/>
      </c>
      <c r="Q3410" s="31">
        <f>INDEX(Matches!$M:$M,AA3410)</f>
        <v/>
      </c>
      <c r="R3410" s="31">
        <f>IF(I3410="H",INDEX(Matches!$N:$N,AA3410),INDEX(Matches!$L:$L,AA3410))</f>
        <v/>
      </c>
      <c r="S3410" s="33">
        <f>IF(I3410="H",INDEX(Matches!$O:$O,AA3410),INDEX(Matches!$P:$P,AA3410))</f>
        <v/>
      </c>
      <c r="T3410" s="33">
        <f>IF(INDEX(Matches!$J:$J,AA3410)="","",IF(I3410="H",INDEX(Matches!$J:$J,AA3410),INDEX(Matches!$K:$K,AA3410)))</f>
        <v/>
      </c>
      <c r="U3410" s="33">
        <f>IF(INDEX(Matches!$K:$K,AA3410)="","",IF(I3410="H",INDEX(Matches!$K:$K,AA3410),INDEX(Matches!$J:$J,AA3410)))</f>
        <v/>
      </c>
      <c r="V3410" s="30">
        <f>IF(T3410="","",T3410-U3410)</f>
        <v/>
      </c>
      <c r="W3410" s="33">
        <f>IF(I3410="H",INDEX(Matches!$T:$T,AA3410),INDEX(Matches!$U:$U,AA3410))</f>
        <v/>
      </c>
      <c r="X3410" s="11">
        <f>INDEX(Matches!$X:$X,AA3410)</f>
        <v/>
      </c>
      <c r="Y3410" s="30">
        <f>IF(O3410="","",O3410-S3410)</f>
        <v/>
      </c>
      <c r="Z3410" s="30">
        <f>IF(W3410="","",W3410-S3410)</f>
        <v/>
      </c>
      <c r="AA3410" s="24">
        <f>MATCH(J3410,Matches!$A:$A,0)</f>
        <v/>
      </c>
      <c r="AB3410" s="33" t="n"/>
      <c r="AC3410" s="33" t="n">
        <v>1.474900512021131</v>
      </c>
      <c r="AD3410" s="24" t="n"/>
      <c r="AE3410" s="24" t="n">
        <v>7</v>
      </c>
      <c r="AF3410" s="33" t="n"/>
      <c r="AG3410" s="33" t="n"/>
    </row>
    <row r="3411">
      <c r="A3411" s="24" t="inlineStr">
        <is>
          <t>Fleetwood|28</t>
        </is>
      </c>
      <c r="B3411" s="24" t="inlineStr">
        <is>
          <t>E3</t>
        </is>
      </c>
      <c r="C3411" s="24" t="inlineStr">
        <is>
          <t>League Two</t>
        </is>
      </c>
      <c r="D3411" s="24" t="inlineStr">
        <is>
          <t>Fleetwood</t>
        </is>
      </c>
      <c r="E3411" s="24" t="n">
        <v>28</v>
      </c>
      <c r="F3411" s="24" t="n">
        <v>7</v>
      </c>
      <c r="G3411" s="29" t="n">
        <v>46417.625</v>
      </c>
      <c r="H3411" s="24" t="inlineStr">
        <is>
          <t>Bristol Rovers</t>
        </is>
      </c>
      <c r="I3411" s="24" t="inlineStr">
        <is>
          <t>A</t>
        </is>
      </c>
      <c r="J3411" s="24" t="inlineStr">
        <is>
          <t>E3-BristolR-Fleetwoo</t>
        </is>
      </c>
      <c r="K3411" s="24" t="n">
        <v>2</v>
      </c>
      <c r="L3411" s="11">
        <f>IF(INDEX(Matches!$X:$X,AA3411)=0,"",IF(I3411="H",INDEX(Matches!$H:$H,AA3411),INDEX(Matches!$I:$I,AA3411)))</f>
        <v/>
      </c>
      <c r="M3411" s="11">
        <f>IF(INDEX(Matches!$X:$X,AA3411)=0,"",IF(I3411="H",INDEX(Matches!$I:$I,AA3411),INDEX(Matches!$H:$H,AA3411)))</f>
        <v/>
      </c>
      <c r="N3411" s="11">
        <f>IF(L3411="","",IF(L3411&gt;M3411,"W",IF(L3411=M3411,"D","L")))</f>
        <v/>
      </c>
      <c r="O3411" s="11">
        <f>IF(L3411="","",IF(L3411&gt;M3411,3,IF(L3411=M3411,1,0)))</f>
        <v/>
      </c>
      <c r="P3411" s="31">
        <f>IF(I3411="H",INDEX(Matches!$L:$L,AA3411),INDEX(Matches!$N:$N,AA3411))</f>
        <v/>
      </c>
      <c r="Q3411" s="31">
        <f>INDEX(Matches!$M:$M,AA3411)</f>
        <v/>
      </c>
      <c r="R3411" s="31">
        <f>IF(I3411="H",INDEX(Matches!$N:$N,AA3411),INDEX(Matches!$L:$L,AA3411))</f>
        <v/>
      </c>
      <c r="S3411" s="33">
        <f>IF(I3411="H",INDEX(Matches!$O:$O,AA3411),INDEX(Matches!$P:$P,AA3411))</f>
        <v/>
      </c>
      <c r="T3411" s="33">
        <f>IF(INDEX(Matches!$J:$J,AA3411)="","",IF(I3411="H",INDEX(Matches!$J:$J,AA3411),INDEX(Matches!$K:$K,AA3411)))</f>
        <v/>
      </c>
      <c r="U3411" s="33">
        <f>IF(INDEX(Matches!$K:$K,AA3411)="","",IF(I3411="H",INDEX(Matches!$K:$K,AA3411),INDEX(Matches!$J:$J,AA3411)))</f>
        <v/>
      </c>
      <c r="V3411" s="30">
        <f>IF(T3411="","",T3411-U3411)</f>
        <v/>
      </c>
      <c r="W3411" s="33">
        <f>IF(I3411="H",INDEX(Matches!$T:$T,AA3411),INDEX(Matches!$U:$U,AA3411))</f>
        <v/>
      </c>
      <c r="X3411" s="11">
        <f>INDEX(Matches!$X:$X,AA3411)</f>
        <v/>
      </c>
      <c r="Y3411" s="30">
        <f>IF(O3411="","",O3411-S3411)</f>
        <v/>
      </c>
      <c r="Z3411" s="30">
        <f>IF(W3411="","",W3411-S3411)</f>
        <v/>
      </c>
      <c r="AA3411" s="24">
        <f>MATCH(J3411,Matches!$A:$A,0)</f>
        <v/>
      </c>
      <c r="AB3411" s="33" t="n"/>
      <c r="AC3411" s="33" t="n">
        <v>0.928826355257647</v>
      </c>
      <c r="AD3411" s="24" t="n"/>
      <c r="AE3411" s="24" t="n">
        <v>7</v>
      </c>
      <c r="AF3411" s="33" t="n"/>
      <c r="AG3411" s="33" t="n"/>
    </row>
    <row r="3412">
      <c r="A3412" s="24" t="inlineStr">
        <is>
          <t>Fleetwood|29</t>
        </is>
      </c>
      <c r="B3412" s="24" t="inlineStr">
        <is>
          <t>E3</t>
        </is>
      </c>
      <c r="C3412" s="24" t="inlineStr">
        <is>
          <t>League Two</t>
        </is>
      </c>
      <c r="D3412" s="24" t="inlineStr">
        <is>
          <t>Fleetwood</t>
        </is>
      </c>
      <c r="E3412" s="24" t="n">
        <v>29</v>
      </c>
      <c r="F3412" s="24" t="n">
        <v>8</v>
      </c>
      <c r="G3412" s="29" t="n">
        <v>46424.625</v>
      </c>
      <c r="H3412" s="24" t="inlineStr">
        <is>
          <t>Grimsby</t>
        </is>
      </c>
      <c r="I3412" s="24" t="inlineStr">
        <is>
          <t>H</t>
        </is>
      </c>
      <c r="J3412" s="24" t="inlineStr">
        <is>
          <t>E3-Fleetwoo-Grimsby</t>
        </is>
      </c>
      <c r="K3412" s="24" t="n">
        <v>4</v>
      </c>
      <c r="L3412" s="11">
        <f>IF(INDEX(Matches!$X:$X,AA3412)=0,"",IF(I3412="H",INDEX(Matches!$H:$H,AA3412),INDEX(Matches!$I:$I,AA3412)))</f>
        <v/>
      </c>
      <c r="M3412" s="11">
        <f>IF(INDEX(Matches!$X:$X,AA3412)=0,"",IF(I3412="H",INDEX(Matches!$I:$I,AA3412),INDEX(Matches!$H:$H,AA3412)))</f>
        <v/>
      </c>
      <c r="N3412" s="11">
        <f>IF(L3412="","",IF(L3412&gt;M3412,"W",IF(L3412=M3412,"D","L")))</f>
        <v/>
      </c>
      <c r="O3412" s="11">
        <f>IF(L3412="","",IF(L3412&gt;M3412,3,IF(L3412=M3412,1,0)))</f>
        <v/>
      </c>
      <c r="P3412" s="31">
        <f>IF(I3412="H",INDEX(Matches!$L:$L,AA3412),INDEX(Matches!$N:$N,AA3412))</f>
        <v/>
      </c>
      <c r="Q3412" s="31">
        <f>INDEX(Matches!$M:$M,AA3412)</f>
        <v/>
      </c>
      <c r="R3412" s="31">
        <f>IF(I3412="H",INDEX(Matches!$N:$N,AA3412),INDEX(Matches!$L:$L,AA3412))</f>
        <v/>
      </c>
      <c r="S3412" s="33">
        <f>IF(I3412="H",INDEX(Matches!$O:$O,AA3412),INDEX(Matches!$P:$P,AA3412))</f>
        <v/>
      </c>
      <c r="T3412" s="33">
        <f>IF(INDEX(Matches!$J:$J,AA3412)="","",IF(I3412="H",INDEX(Matches!$J:$J,AA3412),INDEX(Matches!$K:$K,AA3412)))</f>
        <v/>
      </c>
      <c r="U3412" s="33">
        <f>IF(INDEX(Matches!$K:$K,AA3412)="","",IF(I3412="H",INDEX(Matches!$K:$K,AA3412),INDEX(Matches!$J:$J,AA3412)))</f>
        <v/>
      </c>
      <c r="V3412" s="30">
        <f>IF(T3412="","",T3412-U3412)</f>
        <v/>
      </c>
      <c r="W3412" s="33">
        <f>IF(I3412="H",INDEX(Matches!$T:$T,AA3412),INDEX(Matches!$U:$U,AA3412))</f>
        <v/>
      </c>
      <c r="X3412" s="11">
        <f>INDEX(Matches!$X:$X,AA3412)</f>
        <v/>
      </c>
      <c r="Y3412" s="30">
        <f>IF(O3412="","",O3412-S3412)</f>
        <v/>
      </c>
      <c r="Z3412" s="30">
        <f>IF(W3412="","",W3412-S3412)</f>
        <v/>
      </c>
      <c r="AA3412" s="24">
        <f>MATCH(J3412,Matches!$A:$A,0)</f>
        <v/>
      </c>
      <c r="AB3412" s="33" t="n"/>
      <c r="AC3412" s="33" t="n">
        <v>1.286475327654767</v>
      </c>
      <c r="AD3412" s="24" t="n"/>
      <c r="AE3412" s="24" t="n">
        <v>8</v>
      </c>
      <c r="AF3412" s="33" t="n"/>
      <c r="AG3412" s="33" t="n"/>
    </row>
    <row r="3413">
      <c r="A3413" s="24" t="inlineStr">
        <is>
          <t>Fleetwood|30</t>
        </is>
      </c>
      <c r="B3413" s="24" t="inlineStr">
        <is>
          <t>E3</t>
        </is>
      </c>
      <c r="C3413" s="24" t="inlineStr">
        <is>
          <t>League Two</t>
        </is>
      </c>
      <c r="D3413" s="24" t="inlineStr">
        <is>
          <t>Fleetwood</t>
        </is>
      </c>
      <c r="E3413" s="24" t="n">
        <v>30</v>
      </c>
      <c r="F3413" s="24" t="n">
        <v>8</v>
      </c>
      <c r="G3413" s="29" t="n">
        <v>46427.82291666666</v>
      </c>
      <c r="H3413" s="24" t="inlineStr">
        <is>
          <t>Oldham</t>
        </is>
      </c>
      <c r="I3413" s="24" t="inlineStr">
        <is>
          <t>A</t>
        </is>
      </c>
      <c r="J3413" s="24" t="inlineStr">
        <is>
          <t>E3-Oldham-Fleetwoo</t>
        </is>
      </c>
      <c r="K3413" s="24" t="n">
        <v>8</v>
      </c>
      <c r="L3413" s="11">
        <f>IF(INDEX(Matches!$X:$X,AA3413)=0,"",IF(I3413="H",INDEX(Matches!$H:$H,AA3413),INDEX(Matches!$I:$I,AA3413)))</f>
        <v/>
      </c>
      <c r="M3413" s="11">
        <f>IF(INDEX(Matches!$X:$X,AA3413)=0,"",IF(I3413="H",INDEX(Matches!$I:$I,AA3413),INDEX(Matches!$H:$H,AA3413)))</f>
        <v/>
      </c>
      <c r="N3413" s="11">
        <f>IF(L3413="","",IF(L3413&gt;M3413,"W",IF(L3413=M3413,"D","L")))</f>
        <v/>
      </c>
      <c r="O3413" s="11">
        <f>IF(L3413="","",IF(L3413&gt;M3413,3,IF(L3413=M3413,1,0)))</f>
        <v/>
      </c>
      <c r="P3413" s="31">
        <f>IF(I3413="H",INDEX(Matches!$L:$L,AA3413),INDEX(Matches!$N:$N,AA3413))</f>
        <v/>
      </c>
      <c r="Q3413" s="31">
        <f>INDEX(Matches!$M:$M,AA3413)</f>
        <v/>
      </c>
      <c r="R3413" s="31">
        <f>IF(I3413="H",INDEX(Matches!$N:$N,AA3413),INDEX(Matches!$L:$L,AA3413))</f>
        <v/>
      </c>
      <c r="S3413" s="33">
        <f>IF(I3413="H",INDEX(Matches!$O:$O,AA3413),INDEX(Matches!$P:$P,AA3413))</f>
        <v/>
      </c>
      <c r="T3413" s="33">
        <f>IF(INDEX(Matches!$J:$J,AA3413)="","",IF(I3413="H",INDEX(Matches!$J:$J,AA3413),INDEX(Matches!$K:$K,AA3413)))</f>
        <v/>
      </c>
      <c r="U3413" s="33">
        <f>IF(INDEX(Matches!$K:$K,AA3413)="","",IF(I3413="H",INDEX(Matches!$K:$K,AA3413),INDEX(Matches!$J:$J,AA3413)))</f>
        <v/>
      </c>
      <c r="V3413" s="30">
        <f>IF(T3413="","",T3413-U3413)</f>
        <v/>
      </c>
      <c r="W3413" s="33">
        <f>IF(I3413="H",INDEX(Matches!$T:$T,AA3413),INDEX(Matches!$U:$U,AA3413))</f>
        <v/>
      </c>
      <c r="X3413" s="11">
        <f>INDEX(Matches!$X:$X,AA3413)</f>
        <v/>
      </c>
      <c r="Y3413" s="30">
        <f>IF(O3413="","",O3413-S3413)</f>
        <v/>
      </c>
      <c r="Z3413" s="30">
        <f>IF(W3413="","",W3413-S3413)</f>
        <v/>
      </c>
      <c r="AA3413" s="24">
        <f>MATCH(J3413,Matches!$A:$A,0)</f>
        <v/>
      </c>
      <c r="AB3413" s="33" t="n"/>
      <c r="AC3413" s="33" t="n">
        <v>1.043007173253612</v>
      </c>
      <c r="AD3413" s="24" t="n"/>
      <c r="AE3413" s="24" t="n">
        <v>8</v>
      </c>
      <c r="AF3413" s="33" t="n"/>
      <c r="AG3413" s="33" t="n"/>
    </row>
    <row r="3414">
      <c r="A3414" s="24" t="inlineStr">
        <is>
          <t>Fleetwood|31</t>
        </is>
      </c>
      <c r="B3414" s="24" t="inlineStr">
        <is>
          <t>E3</t>
        </is>
      </c>
      <c r="C3414" s="24" t="inlineStr">
        <is>
          <t>League Two</t>
        </is>
      </c>
      <c r="D3414" s="24" t="inlineStr">
        <is>
          <t>Fleetwood</t>
        </is>
      </c>
      <c r="E3414" s="24" t="n">
        <v>31</v>
      </c>
      <c r="F3414" s="24" t="n">
        <v>8</v>
      </c>
      <c r="G3414" s="29" t="n">
        <v>46431.625</v>
      </c>
      <c r="H3414" s="24" t="inlineStr">
        <is>
          <t>Shrewsbury</t>
        </is>
      </c>
      <c r="I3414" s="24" t="inlineStr">
        <is>
          <t>A</t>
        </is>
      </c>
      <c r="J3414" s="24" t="inlineStr">
        <is>
          <t>E3-Shrewsbu-Fleetwoo</t>
        </is>
      </c>
      <c r="K3414" s="24" t="n">
        <v>20</v>
      </c>
      <c r="L3414" s="11">
        <f>IF(INDEX(Matches!$X:$X,AA3414)=0,"",IF(I3414="H",INDEX(Matches!$H:$H,AA3414),INDEX(Matches!$I:$I,AA3414)))</f>
        <v/>
      </c>
      <c r="M3414" s="11">
        <f>IF(INDEX(Matches!$X:$X,AA3414)=0,"",IF(I3414="H",INDEX(Matches!$I:$I,AA3414),INDEX(Matches!$H:$H,AA3414)))</f>
        <v/>
      </c>
      <c r="N3414" s="11">
        <f>IF(L3414="","",IF(L3414&gt;M3414,"W",IF(L3414=M3414,"D","L")))</f>
        <v/>
      </c>
      <c r="O3414" s="11">
        <f>IF(L3414="","",IF(L3414&gt;M3414,3,IF(L3414=M3414,1,0)))</f>
        <v/>
      </c>
      <c r="P3414" s="31">
        <f>IF(I3414="H",INDEX(Matches!$L:$L,AA3414),INDEX(Matches!$N:$N,AA3414))</f>
        <v/>
      </c>
      <c r="Q3414" s="31">
        <f>INDEX(Matches!$M:$M,AA3414)</f>
        <v/>
      </c>
      <c r="R3414" s="31">
        <f>IF(I3414="H",INDEX(Matches!$N:$N,AA3414),INDEX(Matches!$L:$L,AA3414))</f>
        <v/>
      </c>
      <c r="S3414" s="33">
        <f>IF(I3414="H",INDEX(Matches!$O:$O,AA3414),INDEX(Matches!$P:$P,AA3414))</f>
        <v/>
      </c>
      <c r="T3414" s="33">
        <f>IF(INDEX(Matches!$J:$J,AA3414)="","",IF(I3414="H",INDEX(Matches!$J:$J,AA3414),INDEX(Matches!$K:$K,AA3414)))</f>
        <v/>
      </c>
      <c r="U3414" s="33">
        <f>IF(INDEX(Matches!$K:$K,AA3414)="","",IF(I3414="H",INDEX(Matches!$K:$K,AA3414),INDEX(Matches!$J:$J,AA3414)))</f>
        <v/>
      </c>
      <c r="V3414" s="30">
        <f>IF(T3414="","",T3414-U3414)</f>
        <v/>
      </c>
      <c r="W3414" s="33">
        <f>IF(I3414="H",INDEX(Matches!$T:$T,AA3414),INDEX(Matches!$U:$U,AA3414))</f>
        <v/>
      </c>
      <c r="X3414" s="11">
        <f>INDEX(Matches!$X:$X,AA3414)</f>
        <v/>
      </c>
      <c r="Y3414" s="30">
        <f>IF(O3414="","",O3414-S3414)</f>
        <v/>
      </c>
      <c r="Z3414" s="30">
        <f>IF(W3414="","",W3414-S3414)</f>
        <v/>
      </c>
      <c r="AA3414" s="24">
        <f>MATCH(J3414,Matches!$A:$A,0)</f>
        <v/>
      </c>
      <c r="AB3414" s="33" t="n"/>
      <c r="AC3414" s="33" t="n">
        <v>1.173337784588646</v>
      </c>
      <c r="AD3414" s="24" t="n"/>
      <c r="AE3414" s="24" t="n">
        <v>8</v>
      </c>
      <c r="AF3414" s="33" t="n"/>
      <c r="AG3414" s="33" t="n"/>
    </row>
    <row r="3415">
      <c r="A3415" s="24" t="inlineStr">
        <is>
          <t>Fleetwood|32</t>
        </is>
      </c>
      <c r="B3415" s="24" t="inlineStr">
        <is>
          <t>E3</t>
        </is>
      </c>
      <c r="C3415" s="24" t="inlineStr">
        <is>
          <t>League Two</t>
        </is>
      </c>
      <c r="D3415" s="24" t="inlineStr">
        <is>
          <t>Fleetwood</t>
        </is>
      </c>
      <c r="E3415" s="24" t="n">
        <v>32</v>
      </c>
      <c r="F3415" s="24" t="n">
        <v>8</v>
      </c>
      <c r="G3415" s="29" t="n">
        <v>46438.625</v>
      </c>
      <c r="H3415" s="24" t="inlineStr">
        <is>
          <t>Newport</t>
        </is>
      </c>
      <c r="I3415" s="24" t="inlineStr">
        <is>
          <t>H</t>
        </is>
      </c>
      <c r="J3415" s="24" t="inlineStr">
        <is>
          <t>E3-Fleetwoo-Newport</t>
        </is>
      </c>
      <c r="K3415" s="24" t="n">
        <v>24</v>
      </c>
      <c r="L3415" s="11">
        <f>IF(INDEX(Matches!$X:$X,AA3415)=0,"",IF(I3415="H",INDEX(Matches!$H:$H,AA3415),INDEX(Matches!$I:$I,AA3415)))</f>
        <v/>
      </c>
      <c r="M3415" s="11">
        <f>IF(INDEX(Matches!$X:$X,AA3415)=0,"",IF(I3415="H",INDEX(Matches!$I:$I,AA3415),INDEX(Matches!$H:$H,AA3415)))</f>
        <v/>
      </c>
      <c r="N3415" s="11">
        <f>IF(L3415="","",IF(L3415&gt;M3415,"W",IF(L3415=M3415,"D","L")))</f>
        <v/>
      </c>
      <c r="O3415" s="11">
        <f>IF(L3415="","",IF(L3415&gt;M3415,3,IF(L3415=M3415,1,0)))</f>
        <v/>
      </c>
      <c r="P3415" s="31">
        <f>IF(I3415="H",INDEX(Matches!$L:$L,AA3415),INDEX(Matches!$N:$N,AA3415))</f>
        <v/>
      </c>
      <c r="Q3415" s="31">
        <f>INDEX(Matches!$M:$M,AA3415)</f>
        <v/>
      </c>
      <c r="R3415" s="31">
        <f>IF(I3415="H",INDEX(Matches!$N:$N,AA3415),INDEX(Matches!$L:$L,AA3415))</f>
        <v/>
      </c>
      <c r="S3415" s="33">
        <f>IF(I3415="H",INDEX(Matches!$O:$O,AA3415),INDEX(Matches!$P:$P,AA3415))</f>
        <v/>
      </c>
      <c r="T3415" s="33">
        <f>IF(INDEX(Matches!$J:$J,AA3415)="","",IF(I3415="H",INDEX(Matches!$J:$J,AA3415),INDEX(Matches!$K:$K,AA3415)))</f>
        <v/>
      </c>
      <c r="U3415" s="33">
        <f>IF(INDEX(Matches!$K:$K,AA3415)="","",IF(I3415="H",INDEX(Matches!$K:$K,AA3415),INDEX(Matches!$J:$J,AA3415)))</f>
        <v/>
      </c>
      <c r="V3415" s="30">
        <f>IF(T3415="","",T3415-U3415)</f>
        <v/>
      </c>
      <c r="W3415" s="33">
        <f>IF(I3415="H",INDEX(Matches!$T:$T,AA3415),INDEX(Matches!$U:$U,AA3415))</f>
        <v/>
      </c>
      <c r="X3415" s="11">
        <f>INDEX(Matches!$X:$X,AA3415)</f>
        <v/>
      </c>
      <c r="Y3415" s="30">
        <f>IF(O3415="","",O3415-S3415)</f>
        <v/>
      </c>
      <c r="Z3415" s="30">
        <f>IF(W3415="","",W3415-S3415)</f>
        <v/>
      </c>
      <c r="AA3415" s="24">
        <f>MATCH(J3415,Matches!$A:$A,0)</f>
        <v/>
      </c>
      <c r="AB3415" s="33" t="n"/>
      <c r="AC3415" s="33" t="n">
        <v>1.636954704264389</v>
      </c>
      <c r="AD3415" s="24" t="n"/>
      <c r="AE3415" s="24" t="n">
        <v>8</v>
      </c>
      <c r="AF3415" s="33" t="n"/>
      <c r="AG3415" s="33" t="n"/>
    </row>
    <row r="3416">
      <c r="A3416" s="24" t="inlineStr">
        <is>
          <t>Fleetwood|33</t>
        </is>
      </c>
      <c r="B3416" s="24" t="inlineStr">
        <is>
          <t>E3</t>
        </is>
      </c>
      <c r="C3416" s="24" t="inlineStr">
        <is>
          <t>League Two</t>
        </is>
      </c>
      <c r="D3416" s="24" t="inlineStr">
        <is>
          <t>Fleetwood</t>
        </is>
      </c>
      <c r="E3416" s="24" t="n">
        <v>33</v>
      </c>
      <c r="F3416" s="24" t="n">
        <v>9</v>
      </c>
      <c r="G3416" s="29" t="n">
        <v>46445.625</v>
      </c>
      <c r="H3416" s="24" t="inlineStr">
        <is>
          <t>Tranmere</t>
        </is>
      </c>
      <c r="I3416" s="24" t="inlineStr">
        <is>
          <t>A</t>
        </is>
      </c>
      <c r="J3416" s="24" t="inlineStr">
        <is>
          <t>E3-Tranmere-Fleetwoo</t>
        </is>
      </c>
      <c r="K3416" s="24" t="n">
        <v>19</v>
      </c>
      <c r="L3416" s="11">
        <f>IF(INDEX(Matches!$X:$X,AA3416)=0,"",IF(I3416="H",INDEX(Matches!$H:$H,AA3416),INDEX(Matches!$I:$I,AA3416)))</f>
        <v/>
      </c>
      <c r="M3416" s="11">
        <f>IF(INDEX(Matches!$X:$X,AA3416)=0,"",IF(I3416="H",INDEX(Matches!$I:$I,AA3416),INDEX(Matches!$H:$H,AA3416)))</f>
        <v/>
      </c>
      <c r="N3416" s="11">
        <f>IF(L3416="","",IF(L3416&gt;M3416,"W",IF(L3416=M3416,"D","L")))</f>
        <v/>
      </c>
      <c r="O3416" s="11">
        <f>IF(L3416="","",IF(L3416&gt;M3416,3,IF(L3416=M3416,1,0)))</f>
        <v/>
      </c>
      <c r="P3416" s="31">
        <f>IF(I3416="H",INDEX(Matches!$L:$L,AA3416),INDEX(Matches!$N:$N,AA3416))</f>
        <v/>
      </c>
      <c r="Q3416" s="31">
        <f>INDEX(Matches!$M:$M,AA3416)</f>
        <v/>
      </c>
      <c r="R3416" s="31">
        <f>IF(I3416="H",INDEX(Matches!$N:$N,AA3416),INDEX(Matches!$L:$L,AA3416))</f>
        <v/>
      </c>
      <c r="S3416" s="33">
        <f>IF(I3416="H",INDEX(Matches!$O:$O,AA3416),INDEX(Matches!$P:$P,AA3416))</f>
        <v/>
      </c>
      <c r="T3416" s="33">
        <f>IF(INDEX(Matches!$J:$J,AA3416)="","",IF(I3416="H",INDEX(Matches!$J:$J,AA3416),INDEX(Matches!$K:$K,AA3416)))</f>
        <v/>
      </c>
      <c r="U3416" s="33">
        <f>IF(INDEX(Matches!$K:$K,AA3416)="","",IF(I3416="H",INDEX(Matches!$K:$K,AA3416),INDEX(Matches!$J:$J,AA3416)))</f>
        <v/>
      </c>
      <c r="V3416" s="30">
        <f>IF(T3416="","",T3416-U3416)</f>
        <v/>
      </c>
      <c r="W3416" s="33">
        <f>IF(I3416="H",INDEX(Matches!$T:$T,AA3416),INDEX(Matches!$U:$U,AA3416))</f>
        <v/>
      </c>
      <c r="X3416" s="11">
        <f>INDEX(Matches!$X:$X,AA3416)</f>
        <v/>
      </c>
      <c r="Y3416" s="30">
        <f>IF(O3416="","",O3416-S3416)</f>
        <v/>
      </c>
      <c r="Z3416" s="30">
        <f>IF(W3416="","",W3416-S3416)</f>
        <v/>
      </c>
      <c r="AA3416" s="24">
        <f>MATCH(J3416,Matches!$A:$A,0)</f>
        <v/>
      </c>
      <c r="AB3416" s="33" t="n"/>
      <c r="AC3416" s="33" t="n">
        <v>1.216267255882862</v>
      </c>
      <c r="AD3416" s="24" t="n"/>
      <c r="AE3416" s="24" t="n">
        <v>9</v>
      </c>
      <c r="AF3416" s="33" t="n"/>
      <c r="AG3416" s="33" t="n"/>
    </row>
    <row r="3417">
      <c r="A3417" s="24" t="inlineStr">
        <is>
          <t>Fleetwood|34</t>
        </is>
      </c>
      <c r="B3417" s="24" t="inlineStr">
        <is>
          <t>E3</t>
        </is>
      </c>
      <c r="C3417" s="24" t="inlineStr">
        <is>
          <t>League Two</t>
        </is>
      </c>
      <c r="D3417" s="24" t="inlineStr">
        <is>
          <t>Fleetwood</t>
        </is>
      </c>
      <c r="E3417" s="24" t="n">
        <v>34</v>
      </c>
      <c r="F3417" s="24" t="n">
        <v>9</v>
      </c>
      <c r="G3417" s="29" t="n">
        <v>46452.625</v>
      </c>
      <c r="H3417" s="24" t="inlineStr">
        <is>
          <t>Chesterfield</t>
        </is>
      </c>
      <c r="I3417" s="24" t="inlineStr">
        <is>
          <t>H</t>
        </is>
      </c>
      <c r="J3417" s="24" t="inlineStr">
        <is>
          <t>E3-Fleetwoo-Chesterf</t>
        </is>
      </c>
      <c r="K3417" s="24" t="n">
        <v>6</v>
      </c>
      <c r="L3417" s="11">
        <f>IF(INDEX(Matches!$X:$X,AA3417)=0,"",IF(I3417="H",INDEX(Matches!$H:$H,AA3417),INDEX(Matches!$I:$I,AA3417)))</f>
        <v/>
      </c>
      <c r="M3417" s="11">
        <f>IF(INDEX(Matches!$X:$X,AA3417)=0,"",IF(I3417="H",INDEX(Matches!$I:$I,AA3417),INDEX(Matches!$H:$H,AA3417)))</f>
        <v/>
      </c>
      <c r="N3417" s="11">
        <f>IF(L3417="","",IF(L3417&gt;M3417,"W",IF(L3417=M3417,"D","L")))</f>
        <v/>
      </c>
      <c r="O3417" s="11">
        <f>IF(L3417="","",IF(L3417&gt;M3417,3,IF(L3417=M3417,1,0)))</f>
        <v/>
      </c>
      <c r="P3417" s="31">
        <f>IF(I3417="H",INDEX(Matches!$L:$L,AA3417),INDEX(Matches!$N:$N,AA3417))</f>
        <v/>
      </c>
      <c r="Q3417" s="31">
        <f>INDEX(Matches!$M:$M,AA3417)</f>
        <v/>
      </c>
      <c r="R3417" s="31">
        <f>IF(I3417="H",INDEX(Matches!$N:$N,AA3417),INDEX(Matches!$L:$L,AA3417))</f>
        <v/>
      </c>
      <c r="S3417" s="33">
        <f>IF(I3417="H",INDEX(Matches!$O:$O,AA3417),INDEX(Matches!$P:$P,AA3417))</f>
        <v/>
      </c>
      <c r="T3417" s="33">
        <f>IF(INDEX(Matches!$J:$J,AA3417)="","",IF(I3417="H",INDEX(Matches!$J:$J,AA3417),INDEX(Matches!$K:$K,AA3417)))</f>
        <v/>
      </c>
      <c r="U3417" s="33">
        <f>IF(INDEX(Matches!$K:$K,AA3417)="","",IF(I3417="H",INDEX(Matches!$K:$K,AA3417),INDEX(Matches!$J:$J,AA3417)))</f>
        <v/>
      </c>
      <c r="V3417" s="30">
        <f>IF(T3417="","",T3417-U3417)</f>
        <v/>
      </c>
      <c r="W3417" s="33">
        <f>IF(I3417="H",INDEX(Matches!$T:$T,AA3417),INDEX(Matches!$U:$U,AA3417))</f>
        <v/>
      </c>
      <c r="X3417" s="11">
        <f>INDEX(Matches!$X:$X,AA3417)</f>
        <v/>
      </c>
      <c r="Y3417" s="30">
        <f>IF(O3417="","",O3417-S3417)</f>
        <v/>
      </c>
      <c r="Z3417" s="30">
        <f>IF(W3417="","",W3417-S3417)</f>
        <v/>
      </c>
      <c r="AA3417" s="24">
        <f>MATCH(J3417,Matches!$A:$A,0)</f>
        <v/>
      </c>
      <c r="AB3417" s="33" t="n"/>
      <c r="AC3417" s="33" t="n">
        <v>1.238737459037537</v>
      </c>
      <c r="AD3417" s="24" t="n"/>
      <c r="AE3417" s="24" t="n">
        <v>9</v>
      </c>
      <c r="AF3417" s="33" t="n"/>
      <c r="AG3417" s="33" t="n"/>
    </row>
    <row r="3418">
      <c r="A3418" s="24" t="inlineStr">
        <is>
          <t>Fleetwood|35</t>
        </is>
      </c>
      <c r="B3418" s="24" t="inlineStr">
        <is>
          <t>E3</t>
        </is>
      </c>
      <c r="C3418" s="24" t="inlineStr">
        <is>
          <t>League Two</t>
        </is>
      </c>
      <c r="D3418" s="24" t="inlineStr">
        <is>
          <t>Fleetwood</t>
        </is>
      </c>
      <c r="E3418" s="24" t="n">
        <v>35</v>
      </c>
      <c r="F3418" s="24" t="n">
        <v>9</v>
      </c>
      <c r="G3418" s="29" t="n">
        <v>46459.625</v>
      </c>
      <c r="H3418" s="24" t="inlineStr">
        <is>
          <t>Gillingham</t>
        </is>
      </c>
      <c r="I3418" s="24" t="inlineStr">
        <is>
          <t>A</t>
        </is>
      </c>
      <c r="J3418" s="24" t="inlineStr">
        <is>
          <t>E3-Gillingh-Fleetwoo</t>
        </is>
      </c>
      <c r="K3418" s="24" t="n">
        <v>12</v>
      </c>
      <c r="L3418" s="11">
        <f>IF(INDEX(Matches!$X:$X,AA3418)=0,"",IF(I3418="H",INDEX(Matches!$H:$H,AA3418),INDEX(Matches!$I:$I,AA3418)))</f>
        <v/>
      </c>
      <c r="M3418" s="11">
        <f>IF(INDEX(Matches!$X:$X,AA3418)=0,"",IF(I3418="H",INDEX(Matches!$I:$I,AA3418),INDEX(Matches!$H:$H,AA3418)))</f>
        <v/>
      </c>
      <c r="N3418" s="11">
        <f>IF(L3418="","",IF(L3418&gt;M3418,"W",IF(L3418=M3418,"D","L")))</f>
        <v/>
      </c>
      <c r="O3418" s="11">
        <f>IF(L3418="","",IF(L3418&gt;M3418,3,IF(L3418=M3418,1,0)))</f>
        <v/>
      </c>
      <c r="P3418" s="31">
        <f>IF(I3418="H",INDEX(Matches!$L:$L,AA3418),INDEX(Matches!$N:$N,AA3418))</f>
        <v/>
      </c>
      <c r="Q3418" s="31">
        <f>INDEX(Matches!$M:$M,AA3418)</f>
        <v/>
      </c>
      <c r="R3418" s="31">
        <f>IF(I3418="H",INDEX(Matches!$N:$N,AA3418),INDEX(Matches!$L:$L,AA3418))</f>
        <v/>
      </c>
      <c r="S3418" s="33">
        <f>IF(I3418="H",INDEX(Matches!$O:$O,AA3418),INDEX(Matches!$P:$P,AA3418))</f>
        <v/>
      </c>
      <c r="T3418" s="33">
        <f>IF(INDEX(Matches!$J:$J,AA3418)="","",IF(I3418="H",INDEX(Matches!$J:$J,AA3418),INDEX(Matches!$K:$K,AA3418)))</f>
        <v/>
      </c>
      <c r="U3418" s="33">
        <f>IF(INDEX(Matches!$K:$K,AA3418)="","",IF(I3418="H",INDEX(Matches!$K:$K,AA3418),INDEX(Matches!$J:$J,AA3418)))</f>
        <v/>
      </c>
      <c r="V3418" s="30">
        <f>IF(T3418="","",T3418-U3418)</f>
        <v/>
      </c>
      <c r="W3418" s="33">
        <f>IF(I3418="H",INDEX(Matches!$T:$T,AA3418),INDEX(Matches!$U:$U,AA3418))</f>
        <v/>
      </c>
      <c r="X3418" s="11">
        <f>INDEX(Matches!$X:$X,AA3418)</f>
        <v/>
      </c>
      <c r="Y3418" s="30">
        <f>IF(O3418="","",O3418-S3418)</f>
        <v/>
      </c>
      <c r="Z3418" s="30">
        <f>IF(W3418="","",W3418-S3418)</f>
        <v/>
      </c>
      <c r="AA3418" s="24">
        <f>MATCH(J3418,Matches!$A:$A,0)</f>
        <v/>
      </c>
      <c r="AB3418" s="33" t="n"/>
      <c r="AC3418" s="33" t="n">
        <v>1.101436021004423</v>
      </c>
      <c r="AD3418" s="24" t="n"/>
      <c r="AE3418" s="24" t="n">
        <v>9</v>
      </c>
      <c r="AF3418" s="33" t="n"/>
      <c r="AG3418" s="33" t="n"/>
    </row>
    <row r="3419">
      <c r="A3419" s="24" t="inlineStr">
        <is>
          <t>Fleetwood|36</t>
        </is>
      </c>
      <c r="B3419" s="24" t="inlineStr">
        <is>
          <t>E3</t>
        </is>
      </c>
      <c r="C3419" s="24" t="inlineStr">
        <is>
          <t>League Two</t>
        </is>
      </c>
      <c r="D3419" s="24" t="inlineStr">
        <is>
          <t>Fleetwood</t>
        </is>
      </c>
      <c r="E3419" s="24" t="n">
        <v>36</v>
      </c>
      <c r="F3419" s="24" t="n">
        <v>9</v>
      </c>
      <c r="G3419" s="29" t="n">
        <v>46466.625</v>
      </c>
      <c r="H3419" s="24" t="inlineStr">
        <is>
          <t>Crawley</t>
        </is>
      </c>
      <c r="I3419" s="24" t="inlineStr">
        <is>
          <t>H</t>
        </is>
      </c>
      <c r="J3419" s="24" t="inlineStr">
        <is>
          <t>E3-Fleetwoo-Crawley</t>
        </is>
      </c>
      <c r="K3419" s="24" t="n">
        <v>21</v>
      </c>
      <c r="L3419" s="11">
        <f>IF(INDEX(Matches!$X:$X,AA3419)=0,"",IF(I3419="H",INDEX(Matches!$H:$H,AA3419),INDEX(Matches!$I:$I,AA3419)))</f>
        <v/>
      </c>
      <c r="M3419" s="11">
        <f>IF(INDEX(Matches!$X:$X,AA3419)=0,"",IF(I3419="H",INDEX(Matches!$I:$I,AA3419),INDEX(Matches!$H:$H,AA3419)))</f>
        <v/>
      </c>
      <c r="N3419" s="11">
        <f>IF(L3419="","",IF(L3419&gt;M3419,"W",IF(L3419=M3419,"D","L")))</f>
        <v/>
      </c>
      <c r="O3419" s="11">
        <f>IF(L3419="","",IF(L3419&gt;M3419,3,IF(L3419=M3419,1,0)))</f>
        <v/>
      </c>
      <c r="P3419" s="31">
        <f>IF(I3419="H",INDEX(Matches!$L:$L,AA3419),INDEX(Matches!$N:$N,AA3419))</f>
        <v/>
      </c>
      <c r="Q3419" s="31">
        <f>INDEX(Matches!$M:$M,AA3419)</f>
        <v/>
      </c>
      <c r="R3419" s="31">
        <f>IF(I3419="H",INDEX(Matches!$N:$N,AA3419),INDEX(Matches!$L:$L,AA3419))</f>
        <v/>
      </c>
      <c r="S3419" s="33">
        <f>IF(I3419="H",INDEX(Matches!$O:$O,AA3419),INDEX(Matches!$P:$P,AA3419))</f>
        <v/>
      </c>
      <c r="T3419" s="33">
        <f>IF(INDEX(Matches!$J:$J,AA3419)="","",IF(I3419="H",INDEX(Matches!$J:$J,AA3419),INDEX(Matches!$K:$K,AA3419)))</f>
        <v/>
      </c>
      <c r="U3419" s="33">
        <f>IF(INDEX(Matches!$K:$K,AA3419)="","",IF(I3419="H",INDEX(Matches!$K:$K,AA3419),INDEX(Matches!$J:$J,AA3419)))</f>
        <v/>
      </c>
      <c r="V3419" s="30">
        <f>IF(T3419="","",T3419-U3419)</f>
        <v/>
      </c>
      <c r="W3419" s="33">
        <f>IF(I3419="H",INDEX(Matches!$T:$T,AA3419),INDEX(Matches!$U:$U,AA3419))</f>
        <v/>
      </c>
      <c r="X3419" s="11">
        <f>INDEX(Matches!$X:$X,AA3419)</f>
        <v/>
      </c>
      <c r="Y3419" s="30">
        <f>IF(O3419="","",O3419-S3419)</f>
        <v/>
      </c>
      <c r="Z3419" s="30">
        <f>IF(W3419="","",W3419-S3419)</f>
        <v/>
      </c>
      <c r="AA3419" s="24">
        <f>MATCH(J3419,Matches!$A:$A,0)</f>
        <v/>
      </c>
      <c r="AB3419" s="33" t="n"/>
      <c r="AC3419" s="33" t="n">
        <v>1.559390358282932</v>
      </c>
      <c r="AD3419" s="24" t="n"/>
      <c r="AE3419" s="24" t="n">
        <v>9</v>
      </c>
      <c r="AF3419" s="33" t="n"/>
      <c r="AG3419" s="33" t="n"/>
    </row>
    <row r="3420">
      <c r="A3420" s="24" t="inlineStr">
        <is>
          <t>Fleetwood|37</t>
        </is>
      </c>
      <c r="B3420" s="24" t="inlineStr">
        <is>
          <t>E3</t>
        </is>
      </c>
      <c r="C3420" s="24" t="inlineStr">
        <is>
          <t>League Two</t>
        </is>
      </c>
      <c r="D3420" s="24" t="inlineStr">
        <is>
          <t>Fleetwood</t>
        </is>
      </c>
      <c r="E3420" s="24" t="n">
        <v>37</v>
      </c>
      <c r="F3420" s="24" t="n">
        <v>10</v>
      </c>
      <c r="G3420" s="29" t="n">
        <v>46472.625</v>
      </c>
      <c r="H3420" s="24" t="inlineStr">
        <is>
          <t>Port Vale</t>
        </is>
      </c>
      <c r="I3420" s="24" t="inlineStr">
        <is>
          <t>H</t>
        </is>
      </c>
      <c r="J3420" s="24" t="inlineStr">
        <is>
          <t>E3-Fleetwoo-PortVale</t>
        </is>
      </c>
      <c r="K3420" s="24" t="n">
        <v>5</v>
      </c>
      <c r="L3420" s="11">
        <f>IF(INDEX(Matches!$X:$X,AA3420)=0,"",IF(I3420="H",INDEX(Matches!$H:$H,AA3420),INDEX(Matches!$I:$I,AA3420)))</f>
        <v/>
      </c>
      <c r="M3420" s="11">
        <f>IF(INDEX(Matches!$X:$X,AA3420)=0,"",IF(I3420="H",INDEX(Matches!$I:$I,AA3420),INDEX(Matches!$H:$H,AA3420)))</f>
        <v/>
      </c>
      <c r="N3420" s="11">
        <f>IF(L3420="","",IF(L3420&gt;M3420,"W",IF(L3420=M3420,"D","L")))</f>
        <v/>
      </c>
      <c r="O3420" s="11">
        <f>IF(L3420="","",IF(L3420&gt;M3420,3,IF(L3420=M3420,1,0)))</f>
        <v/>
      </c>
      <c r="P3420" s="31">
        <f>IF(I3420="H",INDEX(Matches!$L:$L,AA3420),INDEX(Matches!$N:$N,AA3420))</f>
        <v/>
      </c>
      <c r="Q3420" s="31">
        <f>INDEX(Matches!$M:$M,AA3420)</f>
        <v/>
      </c>
      <c r="R3420" s="31">
        <f>IF(I3420="H",INDEX(Matches!$N:$N,AA3420),INDEX(Matches!$L:$L,AA3420))</f>
        <v/>
      </c>
      <c r="S3420" s="33">
        <f>IF(I3420="H",INDEX(Matches!$O:$O,AA3420),INDEX(Matches!$P:$P,AA3420))</f>
        <v/>
      </c>
      <c r="T3420" s="33">
        <f>IF(INDEX(Matches!$J:$J,AA3420)="","",IF(I3420="H",INDEX(Matches!$J:$J,AA3420),INDEX(Matches!$K:$K,AA3420)))</f>
        <v/>
      </c>
      <c r="U3420" s="33">
        <f>IF(INDEX(Matches!$K:$K,AA3420)="","",IF(I3420="H",INDEX(Matches!$K:$K,AA3420),INDEX(Matches!$J:$J,AA3420)))</f>
        <v/>
      </c>
      <c r="V3420" s="30">
        <f>IF(T3420="","",T3420-U3420)</f>
        <v/>
      </c>
      <c r="W3420" s="33">
        <f>IF(I3420="H",INDEX(Matches!$T:$T,AA3420),INDEX(Matches!$U:$U,AA3420))</f>
        <v/>
      </c>
      <c r="X3420" s="11">
        <f>INDEX(Matches!$X:$X,AA3420)</f>
        <v/>
      </c>
      <c r="Y3420" s="30">
        <f>IF(O3420="","",O3420-S3420)</f>
        <v/>
      </c>
      <c r="Z3420" s="30">
        <f>IF(W3420="","",W3420-S3420)</f>
        <v/>
      </c>
      <c r="AA3420" s="24">
        <f>MATCH(J3420,Matches!$A:$A,0)</f>
        <v/>
      </c>
      <c r="AB3420" s="33" t="n"/>
      <c r="AC3420" s="33" t="n">
        <v>1.275587332469012</v>
      </c>
      <c r="AD3420" s="24" t="n"/>
      <c r="AE3420" s="24" t="n">
        <v>10</v>
      </c>
      <c r="AF3420" s="33" t="n"/>
      <c r="AG3420" s="33" t="n"/>
    </row>
    <row r="3421">
      <c r="A3421" s="24" t="inlineStr">
        <is>
          <t>Fleetwood|38</t>
        </is>
      </c>
      <c r="B3421" s="24" t="inlineStr">
        <is>
          <t>E3</t>
        </is>
      </c>
      <c r="C3421" s="24" t="inlineStr">
        <is>
          <t>League Two</t>
        </is>
      </c>
      <c r="D3421" s="24" t="inlineStr">
        <is>
          <t>Fleetwood</t>
        </is>
      </c>
      <c r="E3421" s="24" t="n">
        <v>38</v>
      </c>
      <c r="F3421" s="24" t="n">
        <v>10</v>
      </c>
      <c r="G3421" s="29" t="n">
        <v>46475.625</v>
      </c>
      <c r="H3421" s="24" t="inlineStr">
        <is>
          <t>Crewe</t>
        </is>
      </c>
      <c r="I3421" s="24" t="inlineStr">
        <is>
          <t>A</t>
        </is>
      </c>
      <c r="J3421" s="24" t="inlineStr">
        <is>
          <t>E3-Crewe-Fleetwoo</t>
        </is>
      </c>
      <c r="K3421" s="24" t="n">
        <v>15</v>
      </c>
      <c r="L3421" s="11">
        <f>IF(INDEX(Matches!$X:$X,AA3421)=0,"",IF(I3421="H",INDEX(Matches!$H:$H,AA3421),INDEX(Matches!$I:$I,AA3421)))</f>
        <v/>
      </c>
      <c r="M3421" s="11">
        <f>IF(INDEX(Matches!$X:$X,AA3421)=0,"",IF(I3421="H",INDEX(Matches!$I:$I,AA3421),INDEX(Matches!$H:$H,AA3421)))</f>
        <v/>
      </c>
      <c r="N3421" s="11">
        <f>IF(L3421="","",IF(L3421&gt;M3421,"W",IF(L3421=M3421,"D","L")))</f>
        <v/>
      </c>
      <c r="O3421" s="11">
        <f>IF(L3421="","",IF(L3421&gt;M3421,3,IF(L3421=M3421,1,0)))</f>
        <v/>
      </c>
      <c r="P3421" s="31">
        <f>IF(I3421="H",INDEX(Matches!$L:$L,AA3421),INDEX(Matches!$N:$N,AA3421))</f>
        <v/>
      </c>
      <c r="Q3421" s="31">
        <f>INDEX(Matches!$M:$M,AA3421)</f>
        <v/>
      </c>
      <c r="R3421" s="31">
        <f>IF(I3421="H",INDEX(Matches!$N:$N,AA3421),INDEX(Matches!$L:$L,AA3421))</f>
        <v/>
      </c>
      <c r="S3421" s="33">
        <f>IF(I3421="H",INDEX(Matches!$O:$O,AA3421),INDEX(Matches!$P:$P,AA3421))</f>
        <v/>
      </c>
      <c r="T3421" s="33">
        <f>IF(INDEX(Matches!$J:$J,AA3421)="","",IF(I3421="H",INDEX(Matches!$J:$J,AA3421),INDEX(Matches!$K:$K,AA3421)))</f>
        <v/>
      </c>
      <c r="U3421" s="33">
        <f>IF(INDEX(Matches!$K:$K,AA3421)="","",IF(I3421="H",INDEX(Matches!$K:$K,AA3421),INDEX(Matches!$J:$J,AA3421)))</f>
        <v/>
      </c>
      <c r="V3421" s="30">
        <f>IF(T3421="","",T3421-U3421)</f>
        <v/>
      </c>
      <c r="W3421" s="33">
        <f>IF(I3421="H",INDEX(Matches!$T:$T,AA3421),INDEX(Matches!$U:$U,AA3421))</f>
        <v/>
      </c>
      <c r="X3421" s="11">
        <f>INDEX(Matches!$X:$X,AA3421)</f>
        <v/>
      </c>
      <c r="Y3421" s="30">
        <f>IF(O3421="","",O3421-S3421)</f>
        <v/>
      </c>
      <c r="Z3421" s="30">
        <f>IF(W3421="","",W3421-S3421)</f>
        <v/>
      </c>
      <c r="AA3421" s="24">
        <f>MATCH(J3421,Matches!$A:$A,0)</f>
        <v/>
      </c>
      <c r="AB3421" s="33" t="n"/>
      <c r="AC3421" s="33" t="n">
        <v>1.096784796877827</v>
      </c>
      <c r="AD3421" s="24" t="n"/>
      <c r="AE3421" s="24" t="n">
        <v>10</v>
      </c>
      <c r="AF3421" s="33" t="n"/>
      <c r="AG3421" s="33" t="n"/>
    </row>
    <row r="3422">
      <c r="A3422" s="24" t="inlineStr">
        <is>
          <t>Fleetwood|39</t>
        </is>
      </c>
      <c r="B3422" s="24" t="inlineStr">
        <is>
          <t>E3</t>
        </is>
      </c>
      <c r="C3422" s="24" t="inlineStr">
        <is>
          <t>League Two</t>
        </is>
      </c>
      <c r="D3422" s="24" t="inlineStr">
        <is>
          <t>Fleetwood</t>
        </is>
      </c>
      <c r="E3422" s="24" t="n">
        <v>39</v>
      </c>
      <c r="F3422" s="24" t="n">
        <v>10</v>
      </c>
      <c r="G3422" s="29" t="n">
        <v>46480.625</v>
      </c>
      <c r="H3422" s="24" t="inlineStr">
        <is>
          <t>York</t>
        </is>
      </c>
      <c r="I3422" s="24" t="inlineStr">
        <is>
          <t>H</t>
        </is>
      </c>
      <c r="J3422" s="24" t="inlineStr">
        <is>
          <t>E3-Fleetwoo-York</t>
        </is>
      </c>
      <c r="K3422" s="24" t="n">
        <v>7</v>
      </c>
      <c r="L3422" s="11">
        <f>IF(INDEX(Matches!$X:$X,AA3422)=0,"",IF(I3422="H",INDEX(Matches!$H:$H,AA3422),INDEX(Matches!$I:$I,AA3422)))</f>
        <v/>
      </c>
      <c r="M3422" s="11">
        <f>IF(INDEX(Matches!$X:$X,AA3422)=0,"",IF(I3422="H",INDEX(Matches!$I:$I,AA3422),INDEX(Matches!$H:$H,AA3422)))</f>
        <v/>
      </c>
      <c r="N3422" s="11">
        <f>IF(L3422="","",IF(L3422&gt;M3422,"W",IF(L3422=M3422,"D","L")))</f>
        <v/>
      </c>
      <c r="O3422" s="11">
        <f>IF(L3422="","",IF(L3422&gt;M3422,3,IF(L3422=M3422,1,0)))</f>
        <v/>
      </c>
      <c r="P3422" s="31">
        <f>IF(I3422="H",INDEX(Matches!$L:$L,AA3422),INDEX(Matches!$N:$N,AA3422))</f>
        <v/>
      </c>
      <c r="Q3422" s="31">
        <f>INDEX(Matches!$M:$M,AA3422)</f>
        <v/>
      </c>
      <c r="R3422" s="31">
        <f>IF(I3422="H",INDEX(Matches!$N:$N,AA3422),INDEX(Matches!$L:$L,AA3422))</f>
        <v/>
      </c>
      <c r="S3422" s="33">
        <f>IF(I3422="H",INDEX(Matches!$O:$O,AA3422),INDEX(Matches!$P:$P,AA3422))</f>
        <v/>
      </c>
      <c r="T3422" s="33">
        <f>IF(INDEX(Matches!$J:$J,AA3422)="","",IF(I3422="H",INDEX(Matches!$J:$J,AA3422),INDEX(Matches!$K:$K,AA3422)))</f>
        <v/>
      </c>
      <c r="U3422" s="33">
        <f>IF(INDEX(Matches!$K:$K,AA3422)="","",IF(I3422="H",INDEX(Matches!$K:$K,AA3422),INDEX(Matches!$J:$J,AA3422)))</f>
        <v/>
      </c>
      <c r="V3422" s="30">
        <f>IF(T3422="","",T3422-U3422)</f>
        <v/>
      </c>
      <c r="W3422" s="33">
        <f>IF(I3422="H",INDEX(Matches!$T:$T,AA3422),INDEX(Matches!$U:$U,AA3422))</f>
        <v/>
      </c>
      <c r="X3422" s="11">
        <f>INDEX(Matches!$X:$X,AA3422)</f>
        <v/>
      </c>
      <c r="Y3422" s="30">
        <f>IF(O3422="","",O3422-S3422)</f>
        <v/>
      </c>
      <c r="Z3422" s="30">
        <f>IF(W3422="","",W3422-S3422)</f>
        <v/>
      </c>
      <c r="AA3422" s="24">
        <f>MATCH(J3422,Matches!$A:$A,0)</f>
        <v/>
      </c>
      <c r="AB3422" s="33" t="n"/>
      <c r="AC3422" s="33" t="n">
        <v>1.274311663944478</v>
      </c>
      <c r="AD3422" s="24" t="n"/>
      <c r="AE3422" s="24" t="n">
        <v>10</v>
      </c>
      <c r="AF3422" s="33" t="n"/>
      <c r="AG3422" s="33" t="n"/>
    </row>
    <row r="3423">
      <c r="A3423" s="24" t="inlineStr">
        <is>
          <t>Fleetwood|40</t>
        </is>
      </c>
      <c r="B3423" s="24" t="inlineStr">
        <is>
          <t>E3</t>
        </is>
      </c>
      <c r="C3423" s="24" t="inlineStr">
        <is>
          <t>League Two</t>
        </is>
      </c>
      <c r="D3423" s="24" t="inlineStr">
        <is>
          <t>Fleetwood</t>
        </is>
      </c>
      <c r="E3423" s="24" t="n">
        <v>40</v>
      </c>
      <c r="F3423" s="24" t="n">
        <v>10</v>
      </c>
      <c r="G3423" s="29" t="n">
        <v>46487.625</v>
      </c>
      <c r="H3423" s="24" t="inlineStr">
        <is>
          <t>Swindon</t>
        </is>
      </c>
      <c r="I3423" s="24" t="inlineStr">
        <is>
          <t>A</t>
        </is>
      </c>
      <c r="J3423" s="24" t="inlineStr">
        <is>
          <t>E3-Swindon-Fleetwoo</t>
        </is>
      </c>
      <c r="K3423" s="24" t="n">
        <v>10</v>
      </c>
      <c r="L3423" s="11">
        <f>IF(INDEX(Matches!$X:$X,AA3423)=0,"",IF(I3423="H",INDEX(Matches!$H:$H,AA3423),INDEX(Matches!$I:$I,AA3423)))</f>
        <v/>
      </c>
      <c r="M3423" s="11">
        <f>IF(INDEX(Matches!$X:$X,AA3423)=0,"",IF(I3423="H",INDEX(Matches!$I:$I,AA3423),INDEX(Matches!$H:$H,AA3423)))</f>
        <v/>
      </c>
      <c r="N3423" s="11">
        <f>IF(L3423="","",IF(L3423&gt;M3423,"W",IF(L3423=M3423,"D","L")))</f>
        <v/>
      </c>
      <c r="O3423" s="11">
        <f>IF(L3423="","",IF(L3423&gt;M3423,3,IF(L3423=M3423,1,0)))</f>
        <v/>
      </c>
      <c r="P3423" s="31">
        <f>IF(I3423="H",INDEX(Matches!$L:$L,AA3423),INDEX(Matches!$N:$N,AA3423))</f>
        <v/>
      </c>
      <c r="Q3423" s="31">
        <f>INDEX(Matches!$M:$M,AA3423)</f>
        <v/>
      </c>
      <c r="R3423" s="31">
        <f>IF(I3423="H",INDEX(Matches!$N:$N,AA3423),INDEX(Matches!$L:$L,AA3423))</f>
        <v/>
      </c>
      <c r="S3423" s="33">
        <f>IF(I3423="H",INDEX(Matches!$O:$O,AA3423),INDEX(Matches!$P:$P,AA3423))</f>
        <v/>
      </c>
      <c r="T3423" s="33">
        <f>IF(INDEX(Matches!$J:$J,AA3423)="","",IF(I3423="H",INDEX(Matches!$J:$J,AA3423),INDEX(Matches!$K:$K,AA3423)))</f>
        <v/>
      </c>
      <c r="U3423" s="33">
        <f>IF(INDEX(Matches!$K:$K,AA3423)="","",IF(I3423="H",INDEX(Matches!$K:$K,AA3423),INDEX(Matches!$J:$J,AA3423)))</f>
        <v/>
      </c>
      <c r="V3423" s="30">
        <f>IF(T3423="","",T3423-U3423)</f>
        <v/>
      </c>
      <c r="W3423" s="33">
        <f>IF(I3423="H",INDEX(Matches!$T:$T,AA3423),INDEX(Matches!$U:$U,AA3423))</f>
        <v/>
      </c>
      <c r="X3423" s="11">
        <f>INDEX(Matches!$X:$X,AA3423)</f>
        <v/>
      </c>
      <c r="Y3423" s="30">
        <f>IF(O3423="","",O3423-S3423)</f>
        <v/>
      </c>
      <c r="Z3423" s="30">
        <f>IF(W3423="","",W3423-S3423)</f>
        <v/>
      </c>
      <c r="AA3423" s="24">
        <f>MATCH(J3423,Matches!$A:$A,0)</f>
        <v/>
      </c>
      <c r="AB3423" s="33" t="n"/>
      <c r="AC3423" s="33" t="n">
        <v>1.139729700179419</v>
      </c>
      <c r="AD3423" s="24" t="n"/>
      <c r="AE3423" s="24" t="n">
        <v>10</v>
      </c>
      <c r="AF3423" s="33" t="n"/>
      <c r="AG3423" s="33" t="n"/>
    </row>
    <row r="3424">
      <c r="A3424" s="24" t="inlineStr">
        <is>
          <t>Fleetwood|41</t>
        </is>
      </c>
      <c r="B3424" s="24" t="inlineStr">
        <is>
          <t>E3</t>
        </is>
      </c>
      <c r="C3424" s="24" t="inlineStr">
        <is>
          <t>League Two</t>
        </is>
      </c>
      <c r="D3424" s="24" t="inlineStr">
        <is>
          <t>Fleetwood</t>
        </is>
      </c>
      <c r="E3424" s="24" t="n">
        <v>41</v>
      </c>
      <c r="F3424" s="24" t="n">
        <v>11</v>
      </c>
      <c r="G3424" s="29" t="n">
        <v>46490.82291666666</v>
      </c>
      <c r="H3424" s="24" t="inlineStr">
        <is>
          <t>Walsall</t>
        </is>
      </c>
      <c r="I3424" s="24" t="inlineStr">
        <is>
          <t>A</t>
        </is>
      </c>
      <c r="J3424" s="24" t="inlineStr">
        <is>
          <t>E3-Walsall-Fleetwoo</t>
        </is>
      </c>
      <c r="K3424" s="24" t="n">
        <v>11</v>
      </c>
      <c r="L3424" s="11">
        <f>IF(INDEX(Matches!$X:$X,AA3424)=0,"",IF(I3424="H",INDEX(Matches!$H:$H,AA3424),INDEX(Matches!$I:$I,AA3424)))</f>
        <v/>
      </c>
      <c r="M3424" s="11">
        <f>IF(INDEX(Matches!$X:$X,AA3424)=0,"",IF(I3424="H",INDEX(Matches!$I:$I,AA3424),INDEX(Matches!$H:$H,AA3424)))</f>
        <v/>
      </c>
      <c r="N3424" s="11">
        <f>IF(L3424="","",IF(L3424&gt;M3424,"W",IF(L3424=M3424,"D","L")))</f>
        <v/>
      </c>
      <c r="O3424" s="11">
        <f>IF(L3424="","",IF(L3424&gt;M3424,3,IF(L3424=M3424,1,0)))</f>
        <v/>
      </c>
      <c r="P3424" s="31">
        <f>IF(I3424="H",INDEX(Matches!$L:$L,AA3424),INDEX(Matches!$N:$N,AA3424))</f>
        <v/>
      </c>
      <c r="Q3424" s="31">
        <f>INDEX(Matches!$M:$M,AA3424)</f>
        <v/>
      </c>
      <c r="R3424" s="31">
        <f>IF(I3424="H",INDEX(Matches!$N:$N,AA3424),INDEX(Matches!$L:$L,AA3424))</f>
        <v/>
      </c>
      <c r="S3424" s="33">
        <f>IF(I3424="H",INDEX(Matches!$O:$O,AA3424),INDEX(Matches!$P:$P,AA3424))</f>
        <v/>
      </c>
      <c r="T3424" s="33">
        <f>IF(INDEX(Matches!$J:$J,AA3424)="","",IF(I3424="H",INDEX(Matches!$J:$J,AA3424),INDEX(Matches!$K:$K,AA3424)))</f>
        <v/>
      </c>
      <c r="U3424" s="33">
        <f>IF(INDEX(Matches!$K:$K,AA3424)="","",IF(I3424="H",INDEX(Matches!$K:$K,AA3424),INDEX(Matches!$J:$J,AA3424)))</f>
        <v/>
      </c>
      <c r="V3424" s="30">
        <f>IF(T3424="","",T3424-U3424)</f>
        <v/>
      </c>
      <c r="W3424" s="33">
        <f>IF(I3424="H",INDEX(Matches!$T:$T,AA3424),INDEX(Matches!$U:$U,AA3424))</f>
        <v/>
      </c>
      <c r="X3424" s="11">
        <f>INDEX(Matches!$X:$X,AA3424)</f>
        <v/>
      </c>
      <c r="Y3424" s="30">
        <f>IF(O3424="","",O3424-S3424)</f>
        <v/>
      </c>
      <c r="Z3424" s="30">
        <f>IF(W3424="","",W3424-S3424)</f>
        <v/>
      </c>
      <c r="AA3424" s="24">
        <f>MATCH(J3424,Matches!$A:$A,0)</f>
        <v/>
      </c>
      <c r="AB3424" s="33" t="n"/>
      <c r="AC3424" s="33" t="n">
        <v>1.064058167495105</v>
      </c>
      <c r="AD3424" s="24" t="n"/>
      <c r="AE3424" s="24" t="n">
        <v>11</v>
      </c>
      <c r="AF3424" s="33" t="n"/>
      <c r="AG3424" s="33" t="n"/>
    </row>
    <row r="3425">
      <c r="A3425" s="24" t="inlineStr">
        <is>
          <t>Fleetwood|42</t>
        </is>
      </c>
      <c r="B3425" s="24" t="inlineStr">
        <is>
          <t>E3</t>
        </is>
      </c>
      <c r="C3425" s="24" t="inlineStr">
        <is>
          <t>League Two</t>
        </is>
      </c>
      <c r="D3425" s="24" t="inlineStr">
        <is>
          <t>Fleetwood</t>
        </is>
      </c>
      <c r="E3425" s="24" t="n">
        <v>42</v>
      </c>
      <c r="F3425" s="24" t="n">
        <v>11</v>
      </c>
      <c r="G3425" s="29" t="n">
        <v>46494.625</v>
      </c>
      <c r="H3425" s="24" t="inlineStr">
        <is>
          <t>Barnet</t>
        </is>
      </c>
      <c r="I3425" s="24" t="inlineStr">
        <is>
          <t>H</t>
        </is>
      </c>
      <c r="J3425" s="24" t="inlineStr">
        <is>
          <t>E3-Fleetwoo-Barnet</t>
        </is>
      </c>
      <c r="K3425" s="24" t="n">
        <v>3</v>
      </c>
      <c r="L3425" s="11">
        <f>IF(INDEX(Matches!$X:$X,AA3425)=0,"",IF(I3425="H",INDEX(Matches!$H:$H,AA3425),INDEX(Matches!$I:$I,AA3425)))</f>
        <v/>
      </c>
      <c r="M3425" s="11">
        <f>IF(INDEX(Matches!$X:$X,AA3425)=0,"",IF(I3425="H",INDEX(Matches!$I:$I,AA3425),INDEX(Matches!$H:$H,AA3425)))</f>
        <v/>
      </c>
      <c r="N3425" s="11">
        <f>IF(L3425="","",IF(L3425&gt;M3425,"W",IF(L3425=M3425,"D","L")))</f>
        <v/>
      </c>
      <c r="O3425" s="11">
        <f>IF(L3425="","",IF(L3425&gt;M3425,3,IF(L3425=M3425,1,0)))</f>
        <v/>
      </c>
      <c r="P3425" s="31">
        <f>IF(I3425="H",INDEX(Matches!$L:$L,AA3425),INDEX(Matches!$N:$N,AA3425))</f>
        <v/>
      </c>
      <c r="Q3425" s="31">
        <f>INDEX(Matches!$M:$M,AA3425)</f>
        <v/>
      </c>
      <c r="R3425" s="31">
        <f>IF(I3425="H",INDEX(Matches!$N:$N,AA3425),INDEX(Matches!$L:$L,AA3425))</f>
        <v/>
      </c>
      <c r="S3425" s="33">
        <f>IF(I3425="H",INDEX(Matches!$O:$O,AA3425),INDEX(Matches!$P:$P,AA3425))</f>
        <v/>
      </c>
      <c r="T3425" s="33">
        <f>IF(INDEX(Matches!$J:$J,AA3425)="","",IF(I3425="H",INDEX(Matches!$J:$J,AA3425),INDEX(Matches!$K:$K,AA3425)))</f>
        <v/>
      </c>
      <c r="U3425" s="33">
        <f>IF(INDEX(Matches!$K:$K,AA3425)="","",IF(I3425="H",INDEX(Matches!$K:$K,AA3425),INDEX(Matches!$J:$J,AA3425)))</f>
        <v/>
      </c>
      <c r="V3425" s="30">
        <f>IF(T3425="","",T3425-U3425)</f>
        <v/>
      </c>
      <c r="W3425" s="33">
        <f>IF(I3425="H",INDEX(Matches!$T:$T,AA3425),INDEX(Matches!$U:$U,AA3425))</f>
        <v/>
      </c>
      <c r="X3425" s="11">
        <f>INDEX(Matches!$X:$X,AA3425)</f>
        <v/>
      </c>
      <c r="Y3425" s="30">
        <f>IF(O3425="","",O3425-S3425)</f>
        <v/>
      </c>
      <c r="Z3425" s="30">
        <f>IF(W3425="","",W3425-S3425)</f>
        <v/>
      </c>
      <c r="AA3425" s="24">
        <f>MATCH(J3425,Matches!$A:$A,0)</f>
        <v/>
      </c>
      <c r="AB3425" s="33" t="n"/>
      <c r="AC3425" s="33" t="n">
        <v>1.245934178093942</v>
      </c>
      <c r="AD3425" s="24" t="n"/>
      <c r="AE3425" s="24" t="n">
        <v>11</v>
      </c>
      <c r="AF3425" s="33" t="n"/>
      <c r="AG3425" s="33" t="n"/>
    </row>
    <row r="3426">
      <c r="A3426" s="24" t="inlineStr">
        <is>
          <t>Fleetwood|43</t>
        </is>
      </c>
      <c r="B3426" s="24" t="inlineStr">
        <is>
          <t>E3</t>
        </is>
      </c>
      <c r="C3426" s="24" t="inlineStr">
        <is>
          <t>League Two</t>
        </is>
      </c>
      <c r="D3426" s="24" t="inlineStr">
        <is>
          <t>Fleetwood</t>
        </is>
      </c>
      <c r="E3426" s="24" t="n">
        <v>43</v>
      </c>
      <c r="F3426" s="24" t="n">
        <v>11</v>
      </c>
      <c r="G3426" s="29" t="n">
        <v>46501.625</v>
      </c>
      <c r="H3426" s="24" t="inlineStr">
        <is>
          <t>Rochdale</t>
        </is>
      </c>
      <c r="I3426" s="24" t="inlineStr">
        <is>
          <t>A</t>
        </is>
      </c>
      <c r="J3426" s="24" t="inlineStr">
        <is>
          <t>E3-Rochdale-Fleetwoo</t>
        </is>
      </c>
      <c r="K3426" s="24" t="n">
        <v>16</v>
      </c>
      <c r="L3426" s="11">
        <f>IF(INDEX(Matches!$X:$X,AA3426)=0,"",IF(I3426="H",INDEX(Matches!$H:$H,AA3426),INDEX(Matches!$I:$I,AA3426)))</f>
        <v/>
      </c>
      <c r="M3426" s="11">
        <f>IF(INDEX(Matches!$X:$X,AA3426)=0,"",IF(I3426="H",INDEX(Matches!$I:$I,AA3426),INDEX(Matches!$H:$H,AA3426)))</f>
        <v/>
      </c>
      <c r="N3426" s="11">
        <f>IF(L3426="","",IF(L3426&gt;M3426,"W",IF(L3426=M3426,"D","L")))</f>
        <v/>
      </c>
      <c r="O3426" s="11">
        <f>IF(L3426="","",IF(L3426&gt;M3426,3,IF(L3426=M3426,1,0)))</f>
        <v/>
      </c>
      <c r="P3426" s="31">
        <f>IF(I3426="H",INDEX(Matches!$L:$L,AA3426),INDEX(Matches!$N:$N,AA3426))</f>
        <v/>
      </c>
      <c r="Q3426" s="31">
        <f>INDEX(Matches!$M:$M,AA3426)</f>
        <v/>
      </c>
      <c r="R3426" s="31">
        <f>IF(I3426="H",INDEX(Matches!$N:$N,AA3426),INDEX(Matches!$L:$L,AA3426))</f>
        <v/>
      </c>
      <c r="S3426" s="33">
        <f>IF(I3426="H",INDEX(Matches!$O:$O,AA3426),INDEX(Matches!$P:$P,AA3426))</f>
        <v/>
      </c>
      <c r="T3426" s="33">
        <f>IF(INDEX(Matches!$J:$J,AA3426)="","",IF(I3426="H",INDEX(Matches!$J:$J,AA3426),INDEX(Matches!$K:$K,AA3426)))</f>
        <v/>
      </c>
      <c r="U3426" s="33">
        <f>IF(INDEX(Matches!$K:$K,AA3426)="","",IF(I3426="H",INDEX(Matches!$K:$K,AA3426),INDEX(Matches!$J:$J,AA3426)))</f>
        <v/>
      </c>
      <c r="V3426" s="30">
        <f>IF(T3426="","",T3426-U3426)</f>
        <v/>
      </c>
      <c r="W3426" s="33">
        <f>IF(I3426="H",INDEX(Matches!$T:$T,AA3426),INDEX(Matches!$U:$U,AA3426))</f>
        <v/>
      </c>
      <c r="X3426" s="11">
        <f>INDEX(Matches!$X:$X,AA3426)</f>
        <v/>
      </c>
      <c r="Y3426" s="30">
        <f>IF(O3426="","",O3426-S3426)</f>
        <v/>
      </c>
      <c r="Z3426" s="30">
        <f>IF(W3426="","",W3426-S3426)</f>
        <v/>
      </c>
      <c r="AA3426" s="24">
        <f>MATCH(J3426,Matches!$A:$A,0)</f>
        <v/>
      </c>
      <c r="AB3426" s="33" t="n"/>
      <c r="AC3426" s="33" t="n">
        <v>1.201107501757573</v>
      </c>
      <c r="AD3426" s="24" t="n"/>
      <c r="AE3426" s="24" t="n">
        <v>11</v>
      </c>
      <c r="AF3426" s="33" t="n"/>
      <c r="AG3426" s="33" t="n"/>
    </row>
    <row r="3427">
      <c r="A3427" s="24" t="inlineStr">
        <is>
          <t>Fleetwood|44</t>
        </is>
      </c>
      <c r="B3427" s="24" t="inlineStr">
        <is>
          <t>E3</t>
        </is>
      </c>
      <c r="C3427" s="24" t="inlineStr">
        <is>
          <t>League Two</t>
        </is>
      </c>
      <c r="D3427" s="24" t="inlineStr">
        <is>
          <t>Fleetwood</t>
        </is>
      </c>
      <c r="E3427" s="24" t="n">
        <v>44</v>
      </c>
      <c r="F3427" s="24" t="n">
        <v>11</v>
      </c>
      <c r="G3427" s="29" t="n">
        <v>46504.82291666666</v>
      </c>
      <c r="H3427" s="24" t="inlineStr">
        <is>
          <t>Salford</t>
        </is>
      </c>
      <c r="I3427" s="24" t="inlineStr">
        <is>
          <t>H</t>
        </is>
      </c>
      <c r="J3427" s="24" t="inlineStr">
        <is>
          <t>E3-Fleetwoo-Salford</t>
        </is>
      </c>
      <c r="K3427" s="24" t="n">
        <v>1</v>
      </c>
      <c r="L3427" s="11">
        <f>IF(INDEX(Matches!$X:$X,AA3427)=0,"",IF(I3427="H",INDEX(Matches!$H:$H,AA3427),INDEX(Matches!$I:$I,AA3427)))</f>
        <v/>
      </c>
      <c r="M3427" s="11">
        <f>IF(INDEX(Matches!$X:$X,AA3427)=0,"",IF(I3427="H",INDEX(Matches!$I:$I,AA3427),INDEX(Matches!$H:$H,AA3427)))</f>
        <v/>
      </c>
      <c r="N3427" s="11">
        <f>IF(L3427="","",IF(L3427&gt;M3427,"W",IF(L3427=M3427,"D","L")))</f>
        <v/>
      </c>
      <c r="O3427" s="11">
        <f>IF(L3427="","",IF(L3427&gt;M3427,3,IF(L3427=M3427,1,0)))</f>
        <v/>
      </c>
      <c r="P3427" s="31">
        <f>IF(I3427="H",INDEX(Matches!$L:$L,AA3427),INDEX(Matches!$N:$N,AA3427))</f>
        <v/>
      </c>
      <c r="Q3427" s="31">
        <f>INDEX(Matches!$M:$M,AA3427)</f>
        <v/>
      </c>
      <c r="R3427" s="31">
        <f>IF(I3427="H",INDEX(Matches!$N:$N,AA3427),INDEX(Matches!$L:$L,AA3427))</f>
        <v/>
      </c>
      <c r="S3427" s="33">
        <f>IF(I3427="H",INDEX(Matches!$O:$O,AA3427),INDEX(Matches!$P:$P,AA3427))</f>
        <v/>
      </c>
      <c r="T3427" s="33">
        <f>IF(INDEX(Matches!$J:$J,AA3427)="","",IF(I3427="H",INDEX(Matches!$J:$J,AA3427),INDEX(Matches!$K:$K,AA3427)))</f>
        <v/>
      </c>
      <c r="U3427" s="33">
        <f>IF(INDEX(Matches!$K:$K,AA3427)="","",IF(I3427="H",INDEX(Matches!$K:$K,AA3427),INDEX(Matches!$J:$J,AA3427)))</f>
        <v/>
      </c>
      <c r="V3427" s="30">
        <f>IF(T3427="","",T3427-U3427)</f>
        <v/>
      </c>
      <c r="W3427" s="33">
        <f>IF(I3427="H",INDEX(Matches!$T:$T,AA3427),INDEX(Matches!$U:$U,AA3427))</f>
        <v/>
      </c>
      <c r="X3427" s="11">
        <f>INDEX(Matches!$X:$X,AA3427)</f>
        <v/>
      </c>
      <c r="Y3427" s="30">
        <f>IF(O3427="","",O3427-S3427)</f>
        <v/>
      </c>
      <c r="Z3427" s="30">
        <f>IF(W3427="","",W3427-S3427)</f>
        <v/>
      </c>
      <c r="AA3427" s="24">
        <f>MATCH(J3427,Matches!$A:$A,0)</f>
        <v/>
      </c>
      <c r="AB3427" s="33" t="n"/>
      <c r="AC3427" s="33" t="n">
        <v>1.131393305638496</v>
      </c>
      <c r="AD3427" s="24" t="n"/>
      <c r="AE3427" s="24" t="n">
        <v>11</v>
      </c>
      <c r="AF3427" s="33" t="n"/>
      <c r="AG3427" s="33" t="n"/>
    </row>
    <row r="3428">
      <c r="A3428" s="24" t="inlineStr">
        <is>
          <t>Fleetwood|45</t>
        </is>
      </c>
      <c r="B3428" s="24" t="inlineStr">
        <is>
          <t>E3</t>
        </is>
      </c>
      <c r="C3428" s="24" t="inlineStr">
        <is>
          <t>League Two</t>
        </is>
      </c>
      <c r="D3428" s="24" t="inlineStr">
        <is>
          <t>Fleetwood</t>
        </is>
      </c>
      <c r="E3428" s="24" t="n">
        <v>45</v>
      </c>
      <c r="F3428" s="24" t="n">
        <v>12</v>
      </c>
      <c r="G3428" s="29" t="n">
        <v>46508.625</v>
      </c>
      <c r="H3428" s="24" t="inlineStr">
        <is>
          <t>Accrington</t>
        </is>
      </c>
      <c r="I3428" s="24" t="inlineStr">
        <is>
          <t>A</t>
        </is>
      </c>
      <c r="J3428" s="24" t="inlineStr">
        <is>
          <t>E3-Accringt-Fleetwoo</t>
        </is>
      </c>
      <c r="K3428" s="24" t="n">
        <v>23</v>
      </c>
      <c r="L3428" s="11">
        <f>IF(INDEX(Matches!$X:$X,AA3428)=0,"",IF(I3428="H",INDEX(Matches!$H:$H,AA3428),INDEX(Matches!$I:$I,AA3428)))</f>
        <v/>
      </c>
      <c r="M3428" s="11">
        <f>IF(INDEX(Matches!$X:$X,AA3428)=0,"",IF(I3428="H",INDEX(Matches!$I:$I,AA3428),INDEX(Matches!$H:$H,AA3428)))</f>
        <v/>
      </c>
      <c r="N3428" s="11">
        <f>IF(L3428="","",IF(L3428&gt;M3428,"W",IF(L3428=M3428,"D","L")))</f>
        <v/>
      </c>
      <c r="O3428" s="11">
        <f>IF(L3428="","",IF(L3428&gt;M3428,3,IF(L3428=M3428,1,0)))</f>
        <v/>
      </c>
      <c r="P3428" s="31">
        <f>IF(I3428="H",INDEX(Matches!$L:$L,AA3428),INDEX(Matches!$N:$N,AA3428))</f>
        <v/>
      </c>
      <c r="Q3428" s="31">
        <f>INDEX(Matches!$M:$M,AA3428)</f>
        <v/>
      </c>
      <c r="R3428" s="31">
        <f>IF(I3428="H",INDEX(Matches!$N:$N,AA3428),INDEX(Matches!$L:$L,AA3428))</f>
        <v/>
      </c>
      <c r="S3428" s="33">
        <f>IF(I3428="H",INDEX(Matches!$O:$O,AA3428),INDEX(Matches!$P:$P,AA3428))</f>
        <v/>
      </c>
      <c r="T3428" s="33">
        <f>IF(INDEX(Matches!$J:$J,AA3428)="","",IF(I3428="H",INDEX(Matches!$J:$J,AA3428),INDEX(Matches!$K:$K,AA3428)))</f>
        <v/>
      </c>
      <c r="U3428" s="33">
        <f>IF(INDEX(Matches!$K:$K,AA3428)="","",IF(I3428="H",INDEX(Matches!$K:$K,AA3428),INDEX(Matches!$J:$J,AA3428)))</f>
        <v/>
      </c>
      <c r="V3428" s="30">
        <f>IF(T3428="","",T3428-U3428)</f>
        <v/>
      </c>
      <c r="W3428" s="33">
        <f>IF(I3428="H",INDEX(Matches!$T:$T,AA3428),INDEX(Matches!$U:$U,AA3428))</f>
        <v/>
      </c>
      <c r="X3428" s="11">
        <f>INDEX(Matches!$X:$X,AA3428)</f>
        <v/>
      </c>
      <c r="Y3428" s="30">
        <f>IF(O3428="","",O3428-S3428)</f>
        <v/>
      </c>
      <c r="Z3428" s="30">
        <f>IF(W3428="","",W3428-S3428)</f>
        <v/>
      </c>
      <c r="AA3428" s="24">
        <f>MATCH(J3428,Matches!$A:$A,0)</f>
        <v/>
      </c>
      <c r="AB3428" s="33" t="n"/>
      <c r="AC3428" s="33" t="n">
        <v>1.245817882511579</v>
      </c>
      <c r="AD3428" s="24" t="n"/>
      <c r="AE3428" s="24" t="n">
        <v>12</v>
      </c>
      <c r="AF3428" s="33" t="n"/>
      <c r="AG3428" s="33" t="n"/>
    </row>
    <row r="3429">
      <c r="A3429" s="24" t="inlineStr">
        <is>
          <t>Fleetwood|46</t>
        </is>
      </c>
      <c r="B3429" s="24" t="inlineStr">
        <is>
          <t>E3</t>
        </is>
      </c>
      <c r="C3429" s="24" t="inlineStr">
        <is>
          <t>League Two</t>
        </is>
      </c>
      <c r="D3429" s="24" t="inlineStr">
        <is>
          <t>Fleetwood</t>
        </is>
      </c>
      <c r="E3429" s="24" t="n">
        <v>46</v>
      </c>
      <c r="F3429" s="24" t="n">
        <v>12</v>
      </c>
      <c r="G3429" s="29" t="n">
        <v>46515.625</v>
      </c>
      <c r="H3429" s="24" t="inlineStr">
        <is>
          <t>Northampton</t>
        </is>
      </c>
      <c r="I3429" s="24" t="inlineStr">
        <is>
          <t>H</t>
        </is>
      </c>
      <c r="J3429" s="24" t="inlineStr">
        <is>
          <t>E3-Fleetwoo-Northamp</t>
        </is>
      </c>
      <c r="K3429" s="24" t="n">
        <v>14</v>
      </c>
      <c r="L3429" s="11">
        <f>IF(INDEX(Matches!$X:$X,AA3429)=0,"",IF(I3429="H",INDEX(Matches!$H:$H,AA3429),INDEX(Matches!$I:$I,AA3429)))</f>
        <v/>
      </c>
      <c r="M3429" s="11">
        <f>IF(INDEX(Matches!$X:$X,AA3429)=0,"",IF(I3429="H",INDEX(Matches!$I:$I,AA3429),INDEX(Matches!$H:$H,AA3429)))</f>
        <v/>
      </c>
      <c r="N3429" s="11">
        <f>IF(L3429="","",IF(L3429&gt;M3429,"W",IF(L3429=M3429,"D","L")))</f>
        <v/>
      </c>
      <c r="O3429" s="11">
        <f>IF(L3429="","",IF(L3429&gt;M3429,3,IF(L3429=M3429,1,0)))</f>
        <v/>
      </c>
      <c r="P3429" s="31">
        <f>IF(I3429="H",INDEX(Matches!$L:$L,AA3429),INDEX(Matches!$N:$N,AA3429))</f>
        <v/>
      </c>
      <c r="Q3429" s="31">
        <f>INDEX(Matches!$M:$M,AA3429)</f>
        <v/>
      </c>
      <c r="R3429" s="31">
        <f>IF(I3429="H",INDEX(Matches!$N:$N,AA3429),INDEX(Matches!$L:$L,AA3429))</f>
        <v/>
      </c>
      <c r="S3429" s="33">
        <f>IF(I3429="H",INDEX(Matches!$O:$O,AA3429),INDEX(Matches!$P:$P,AA3429))</f>
        <v/>
      </c>
      <c r="T3429" s="33">
        <f>IF(INDEX(Matches!$J:$J,AA3429)="","",IF(I3429="H",INDEX(Matches!$J:$J,AA3429),INDEX(Matches!$K:$K,AA3429)))</f>
        <v/>
      </c>
      <c r="U3429" s="33">
        <f>IF(INDEX(Matches!$K:$K,AA3429)="","",IF(I3429="H",INDEX(Matches!$K:$K,AA3429),INDEX(Matches!$J:$J,AA3429)))</f>
        <v/>
      </c>
      <c r="V3429" s="30">
        <f>IF(T3429="","",T3429-U3429)</f>
        <v/>
      </c>
      <c r="W3429" s="33">
        <f>IF(I3429="H",INDEX(Matches!$T:$T,AA3429),INDEX(Matches!$U:$U,AA3429))</f>
        <v/>
      </c>
      <c r="X3429" s="11">
        <f>INDEX(Matches!$X:$X,AA3429)</f>
        <v/>
      </c>
      <c r="Y3429" s="30">
        <f>IF(O3429="","",O3429-S3429)</f>
        <v/>
      </c>
      <c r="Z3429" s="30">
        <f>IF(W3429="","",W3429-S3429)</f>
        <v/>
      </c>
      <c r="AA3429" s="24">
        <f>MATCH(J3429,Matches!$A:$A,0)</f>
        <v/>
      </c>
      <c r="AB3429" s="33" t="n"/>
      <c r="AC3429" s="33" t="n">
        <v>1.427452750998199</v>
      </c>
      <c r="AD3429" s="24" t="n"/>
      <c r="AE3429" s="24" t="n">
        <v>12</v>
      </c>
      <c r="AF3429" s="33" t="n"/>
      <c r="AG3429" s="33" t="n"/>
    </row>
    <row r="3430">
      <c r="A3430" s="24" t="inlineStr">
        <is>
          <t>Gillingham|1</t>
        </is>
      </c>
      <c r="B3430" s="24" t="inlineStr">
        <is>
          <t>E3</t>
        </is>
      </c>
      <c r="C3430" s="24" t="inlineStr">
        <is>
          <t>League Two</t>
        </is>
      </c>
      <c r="D3430" s="24" t="inlineStr">
        <is>
          <t>Gillingham</t>
        </is>
      </c>
      <c r="E3430" s="24" t="n">
        <v>1</v>
      </c>
      <c r="F3430" s="24" t="n">
        <v>1</v>
      </c>
      <c r="G3430" s="29" t="n">
        <v>46249.625</v>
      </c>
      <c r="H3430" s="24" t="inlineStr">
        <is>
          <t>Walsall</t>
        </is>
      </c>
      <c r="I3430" s="24" t="inlineStr">
        <is>
          <t>H</t>
        </is>
      </c>
      <c r="J3430" s="24" t="inlineStr">
        <is>
          <t>E3-Gillingh-Walsall</t>
        </is>
      </c>
      <c r="K3430" s="24" t="n">
        <v>11</v>
      </c>
      <c r="L3430" s="11">
        <f>IF(INDEX(Matches!$X:$X,AA3430)=0,"",IF(I3430="H",INDEX(Matches!$H:$H,AA3430),INDEX(Matches!$I:$I,AA3430)))</f>
        <v/>
      </c>
      <c r="M3430" s="11">
        <f>IF(INDEX(Matches!$X:$X,AA3430)=0,"",IF(I3430="H",INDEX(Matches!$I:$I,AA3430),INDEX(Matches!$H:$H,AA3430)))</f>
        <v/>
      </c>
      <c r="N3430" s="11">
        <f>IF(L3430="","",IF(L3430&gt;M3430,"W",IF(L3430=M3430,"D","L")))</f>
        <v/>
      </c>
      <c r="O3430" s="11">
        <f>IF(L3430="","",IF(L3430&gt;M3430,3,IF(L3430=M3430,1,0)))</f>
        <v/>
      </c>
      <c r="P3430" s="31">
        <f>IF(I3430="H",INDEX(Matches!$L:$L,AA3430),INDEX(Matches!$N:$N,AA3430))</f>
        <v/>
      </c>
      <c r="Q3430" s="31">
        <f>INDEX(Matches!$M:$M,AA3430)</f>
        <v/>
      </c>
      <c r="R3430" s="31">
        <f>IF(I3430="H",INDEX(Matches!$N:$N,AA3430),INDEX(Matches!$L:$L,AA3430))</f>
        <v/>
      </c>
      <c r="S3430" s="33">
        <f>IF(I3430="H",INDEX(Matches!$O:$O,AA3430),INDEX(Matches!$P:$P,AA3430))</f>
        <v/>
      </c>
      <c r="T3430" s="33">
        <f>IF(INDEX(Matches!$J:$J,AA3430)="","",IF(I3430="H",INDEX(Matches!$J:$J,AA3430),INDEX(Matches!$K:$K,AA3430)))</f>
        <v/>
      </c>
      <c r="U3430" s="33">
        <f>IF(INDEX(Matches!$K:$K,AA3430)="","",IF(I3430="H",INDEX(Matches!$K:$K,AA3430),INDEX(Matches!$J:$J,AA3430)))</f>
        <v/>
      </c>
      <c r="V3430" s="30">
        <f>IF(T3430="","",T3430-U3430)</f>
        <v/>
      </c>
      <c r="W3430" s="33">
        <f>IF(I3430="H",INDEX(Matches!$T:$T,AA3430),INDEX(Matches!$U:$U,AA3430))</f>
        <v/>
      </c>
      <c r="X3430" s="11">
        <f>INDEX(Matches!$X:$X,AA3430)</f>
        <v/>
      </c>
      <c r="Y3430" s="30">
        <f>IF(O3430="","",O3430-S3430)</f>
        <v/>
      </c>
      <c r="Z3430" s="30">
        <f>IF(W3430="","",W3430-S3430)</f>
        <v/>
      </c>
      <c r="AA3430" s="24">
        <f>MATCH(J3430,Matches!$A:$A,0)</f>
        <v/>
      </c>
      <c r="AB3430" s="33" t="n">
        <v>1.49250838460114</v>
      </c>
      <c r="AC3430" s="33" t="n"/>
      <c r="AD3430" s="24" t="n"/>
      <c r="AE3430" s="24" t="n">
        <v>1</v>
      </c>
      <c r="AF3430" s="33" t="n"/>
      <c r="AG3430" s="33" t="n"/>
    </row>
    <row r="3431">
      <c r="A3431" s="24" t="inlineStr">
        <is>
          <t>Gillingham|2</t>
        </is>
      </c>
      <c r="B3431" s="24" t="inlineStr">
        <is>
          <t>E3</t>
        </is>
      </c>
      <c r="C3431" s="24" t="inlineStr">
        <is>
          <t>League Two</t>
        </is>
      </c>
      <c r="D3431" s="24" t="inlineStr">
        <is>
          <t>Gillingham</t>
        </is>
      </c>
      <c r="E3431" s="24" t="n">
        <v>2</v>
      </c>
      <c r="F3431" s="24" t="n">
        <v>1</v>
      </c>
      <c r="G3431" s="29" t="n">
        <v>46256.625</v>
      </c>
      <c r="H3431" s="24" t="inlineStr">
        <is>
          <t>Fleetwood</t>
        </is>
      </c>
      <c r="I3431" s="24" t="inlineStr">
        <is>
          <t>A</t>
        </is>
      </c>
      <c r="J3431" s="24" t="inlineStr">
        <is>
          <t>E3-Fleetwoo-Gillingh</t>
        </is>
      </c>
      <c r="K3431" s="24" t="n">
        <v>18</v>
      </c>
      <c r="L3431" s="11">
        <f>IF(INDEX(Matches!$X:$X,AA3431)=0,"",IF(I3431="H",INDEX(Matches!$H:$H,AA3431),INDEX(Matches!$I:$I,AA3431)))</f>
        <v/>
      </c>
      <c r="M3431" s="11">
        <f>IF(INDEX(Matches!$X:$X,AA3431)=0,"",IF(I3431="H",INDEX(Matches!$I:$I,AA3431),INDEX(Matches!$H:$H,AA3431)))</f>
        <v/>
      </c>
      <c r="N3431" s="11">
        <f>IF(L3431="","",IF(L3431&gt;M3431,"W",IF(L3431=M3431,"D","L")))</f>
        <v/>
      </c>
      <c r="O3431" s="11">
        <f>IF(L3431="","",IF(L3431&gt;M3431,3,IF(L3431=M3431,1,0)))</f>
        <v/>
      </c>
      <c r="P3431" s="31">
        <f>IF(I3431="H",INDEX(Matches!$L:$L,AA3431),INDEX(Matches!$N:$N,AA3431))</f>
        <v/>
      </c>
      <c r="Q3431" s="31">
        <f>INDEX(Matches!$M:$M,AA3431)</f>
        <v/>
      </c>
      <c r="R3431" s="31">
        <f>IF(I3431="H",INDEX(Matches!$N:$N,AA3431),INDEX(Matches!$L:$L,AA3431))</f>
        <v/>
      </c>
      <c r="S3431" s="33">
        <f>IF(I3431="H",INDEX(Matches!$O:$O,AA3431),INDEX(Matches!$P:$P,AA3431))</f>
        <v/>
      </c>
      <c r="T3431" s="33">
        <f>IF(INDEX(Matches!$J:$J,AA3431)="","",IF(I3431="H",INDEX(Matches!$J:$J,AA3431),INDEX(Matches!$K:$K,AA3431)))</f>
        <v/>
      </c>
      <c r="U3431" s="33">
        <f>IF(INDEX(Matches!$K:$K,AA3431)="","",IF(I3431="H",INDEX(Matches!$K:$K,AA3431),INDEX(Matches!$J:$J,AA3431)))</f>
        <v/>
      </c>
      <c r="V3431" s="30">
        <f>IF(T3431="","",T3431-U3431)</f>
        <v/>
      </c>
      <c r="W3431" s="33">
        <f>IF(I3431="H",INDEX(Matches!$T:$T,AA3431),INDEX(Matches!$U:$U,AA3431))</f>
        <v/>
      </c>
      <c r="X3431" s="11">
        <f>INDEX(Matches!$X:$X,AA3431)</f>
        <v/>
      </c>
      <c r="Y3431" s="30">
        <f>IF(O3431="","",O3431-S3431)</f>
        <v/>
      </c>
      <c r="Z3431" s="30">
        <f>IF(W3431="","",W3431-S3431)</f>
        <v/>
      </c>
      <c r="AA3431" s="24">
        <f>MATCH(J3431,Matches!$A:$A,0)</f>
        <v/>
      </c>
      <c r="AB3431" s="33" t="n">
        <v>0.9821949880047404</v>
      </c>
      <c r="AC3431" s="33" t="n"/>
      <c r="AD3431" s="24" t="n"/>
      <c r="AE3431" s="24" t="n">
        <v>1</v>
      </c>
      <c r="AF3431" s="33" t="n"/>
      <c r="AG3431" s="33" t="n"/>
    </row>
    <row r="3432">
      <c r="A3432" s="24" t="inlineStr">
        <is>
          <t>Gillingham|3</t>
        </is>
      </c>
      <c r="B3432" s="24" t="inlineStr">
        <is>
          <t>E3</t>
        </is>
      </c>
      <c r="C3432" s="24" t="inlineStr">
        <is>
          <t>League Two</t>
        </is>
      </c>
      <c r="D3432" s="24" t="inlineStr">
        <is>
          <t>Gillingham</t>
        </is>
      </c>
      <c r="E3432" s="24" t="n">
        <v>3</v>
      </c>
      <c r="F3432" s="24" t="n">
        <v>1</v>
      </c>
      <c r="G3432" s="29" t="n">
        <v>46263.625</v>
      </c>
      <c r="H3432" s="24" t="inlineStr">
        <is>
          <t>Northampton</t>
        </is>
      </c>
      <c r="I3432" s="24" t="inlineStr">
        <is>
          <t>H</t>
        </is>
      </c>
      <c r="J3432" s="24" t="inlineStr">
        <is>
          <t>E3-Gillingh-Northamp</t>
        </is>
      </c>
      <c r="K3432" s="24" t="n">
        <v>14</v>
      </c>
      <c r="L3432" s="11">
        <f>IF(INDEX(Matches!$X:$X,AA3432)=0,"",IF(I3432="H",INDEX(Matches!$H:$H,AA3432),INDEX(Matches!$I:$I,AA3432)))</f>
        <v/>
      </c>
      <c r="M3432" s="11">
        <f>IF(INDEX(Matches!$X:$X,AA3432)=0,"",IF(I3432="H",INDEX(Matches!$I:$I,AA3432),INDEX(Matches!$H:$H,AA3432)))</f>
        <v/>
      </c>
      <c r="N3432" s="11">
        <f>IF(L3432="","",IF(L3432&gt;M3432,"W",IF(L3432=M3432,"D","L")))</f>
        <v/>
      </c>
      <c r="O3432" s="11">
        <f>IF(L3432="","",IF(L3432&gt;M3432,3,IF(L3432=M3432,1,0)))</f>
        <v/>
      </c>
      <c r="P3432" s="31">
        <f>IF(I3432="H",INDEX(Matches!$L:$L,AA3432),INDEX(Matches!$N:$N,AA3432))</f>
        <v/>
      </c>
      <c r="Q3432" s="31">
        <f>INDEX(Matches!$M:$M,AA3432)</f>
        <v/>
      </c>
      <c r="R3432" s="31">
        <f>IF(I3432="H",INDEX(Matches!$N:$N,AA3432),INDEX(Matches!$L:$L,AA3432))</f>
        <v/>
      </c>
      <c r="S3432" s="33">
        <f>IF(I3432="H",INDEX(Matches!$O:$O,AA3432),INDEX(Matches!$P:$P,AA3432))</f>
        <v/>
      </c>
      <c r="T3432" s="33">
        <f>IF(INDEX(Matches!$J:$J,AA3432)="","",IF(I3432="H",INDEX(Matches!$J:$J,AA3432),INDEX(Matches!$K:$K,AA3432)))</f>
        <v/>
      </c>
      <c r="U3432" s="33">
        <f>IF(INDEX(Matches!$K:$K,AA3432)="","",IF(I3432="H",INDEX(Matches!$K:$K,AA3432),INDEX(Matches!$J:$J,AA3432)))</f>
        <v/>
      </c>
      <c r="V3432" s="30">
        <f>IF(T3432="","",T3432-U3432)</f>
        <v/>
      </c>
      <c r="W3432" s="33">
        <f>IF(I3432="H",INDEX(Matches!$T:$T,AA3432),INDEX(Matches!$U:$U,AA3432))</f>
        <v/>
      </c>
      <c r="X3432" s="11">
        <f>INDEX(Matches!$X:$X,AA3432)</f>
        <v/>
      </c>
      <c r="Y3432" s="30">
        <f>IF(O3432="","",O3432-S3432)</f>
        <v/>
      </c>
      <c r="Z3432" s="30">
        <f>IF(W3432="","",W3432-S3432)</f>
        <v/>
      </c>
      <c r="AA3432" s="24">
        <f>MATCH(J3432,Matches!$A:$A,0)</f>
        <v/>
      </c>
      <c r="AB3432" s="33" t="n">
        <v>1.220098884767546</v>
      </c>
      <c r="AC3432" s="33" t="n"/>
      <c r="AD3432" s="24" t="n"/>
      <c r="AE3432" s="24" t="n">
        <v>1</v>
      </c>
      <c r="AF3432" s="33" t="n"/>
      <c r="AG3432" s="33" t="n"/>
    </row>
    <row r="3433">
      <c r="A3433" s="24" t="inlineStr">
        <is>
          <t>Gillingham|4</t>
        </is>
      </c>
      <c r="B3433" s="24" t="inlineStr">
        <is>
          <t>E3</t>
        </is>
      </c>
      <c r="C3433" s="24" t="inlineStr">
        <is>
          <t>League Two</t>
        </is>
      </c>
      <c r="D3433" s="24" t="inlineStr">
        <is>
          <t>Gillingham</t>
        </is>
      </c>
      <c r="E3433" s="24" t="n">
        <v>4</v>
      </c>
      <c r="F3433" s="24" t="n">
        <v>1</v>
      </c>
      <c r="G3433" s="29" t="n">
        <v>46266.82291666666</v>
      </c>
      <c r="H3433" s="24" t="inlineStr">
        <is>
          <t>Chesterfield</t>
        </is>
      </c>
      <c r="I3433" s="24" t="inlineStr">
        <is>
          <t>A</t>
        </is>
      </c>
      <c r="J3433" s="24" t="inlineStr">
        <is>
          <t>E3-Chesterf-Gillingh</t>
        </is>
      </c>
      <c r="K3433" s="24" t="n">
        <v>6</v>
      </c>
      <c r="L3433" s="11">
        <f>IF(INDEX(Matches!$X:$X,AA3433)=0,"",IF(I3433="H",INDEX(Matches!$H:$H,AA3433),INDEX(Matches!$I:$I,AA3433)))</f>
        <v/>
      </c>
      <c r="M3433" s="11">
        <f>IF(INDEX(Matches!$X:$X,AA3433)=0,"",IF(I3433="H",INDEX(Matches!$I:$I,AA3433),INDEX(Matches!$H:$H,AA3433)))</f>
        <v/>
      </c>
      <c r="N3433" s="11">
        <f>IF(L3433="","",IF(L3433&gt;M3433,"W",IF(L3433=M3433,"D","L")))</f>
        <v/>
      </c>
      <c r="O3433" s="11">
        <f>IF(L3433="","",IF(L3433&gt;M3433,3,IF(L3433=M3433,1,0)))</f>
        <v/>
      </c>
      <c r="P3433" s="31">
        <f>IF(I3433="H",INDEX(Matches!$L:$L,AA3433),INDEX(Matches!$N:$N,AA3433))</f>
        <v/>
      </c>
      <c r="Q3433" s="31">
        <f>INDEX(Matches!$M:$M,AA3433)</f>
        <v/>
      </c>
      <c r="R3433" s="31">
        <f>IF(I3433="H",INDEX(Matches!$N:$N,AA3433),INDEX(Matches!$L:$L,AA3433))</f>
        <v/>
      </c>
      <c r="S3433" s="33">
        <f>IF(I3433="H",INDEX(Matches!$O:$O,AA3433),INDEX(Matches!$P:$P,AA3433))</f>
        <v/>
      </c>
      <c r="T3433" s="33">
        <f>IF(INDEX(Matches!$J:$J,AA3433)="","",IF(I3433="H",INDEX(Matches!$J:$J,AA3433),INDEX(Matches!$K:$K,AA3433)))</f>
        <v/>
      </c>
      <c r="U3433" s="33">
        <f>IF(INDEX(Matches!$K:$K,AA3433)="","",IF(I3433="H",INDEX(Matches!$K:$K,AA3433),INDEX(Matches!$J:$J,AA3433)))</f>
        <v/>
      </c>
      <c r="V3433" s="30">
        <f>IF(T3433="","",T3433-U3433)</f>
        <v/>
      </c>
      <c r="W3433" s="33">
        <f>IF(I3433="H",INDEX(Matches!$T:$T,AA3433),INDEX(Matches!$U:$U,AA3433))</f>
        <v/>
      </c>
      <c r="X3433" s="11">
        <f>INDEX(Matches!$X:$X,AA3433)</f>
        <v/>
      </c>
      <c r="Y3433" s="30">
        <f>IF(O3433="","",O3433-S3433)</f>
        <v/>
      </c>
      <c r="Z3433" s="30">
        <f>IF(W3433="","",W3433-S3433)</f>
        <v/>
      </c>
      <c r="AA3433" s="24">
        <f>MATCH(J3433,Matches!$A:$A,0)</f>
        <v/>
      </c>
      <c r="AB3433" s="33" t="n">
        <v>0.7216214776540777</v>
      </c>
      <c r="AC3433" s="33" t="n"/>
      <c r="AD3433" s="24" t="n"/>
      <c r="AE3433" s="24" t="n">
        <v>1</v>
      </c>
      <c r="AF3433" s="33" t="n"/>
      <c r="AG3433" s="33" t="n"/>
    </row>
    <row r="3434">
      <c r="A3434" s="24" t="inlineStr">
        <is>
          <t>Gillingham|5</t>
        </is>
      </c>
      <c r="B3434" s="24" t="inlineStr">
        <is>
          <t>E3</t>
        </is>
      </c>
      <c r="C3434" s="24" t="inlineStr">
        <is>
          <t>League Two</t>
        </is>
      </c>
      <c r="D3434" s="24" t="inlineStr">
        <is>
          <t>Gillingham</t>
        </is>
      </c>
      <c r="E3434" s="24" t="n">
        <v>5</v>
      </c>
      <c r="F3434" s="24" t="n">
        <v>2</v>
      </c>
      <c r="G3434" s="29" t="n">
        <v>46270.625</v>
      </c>
      <c r="H3434" s="24" t="inlineStr">
        <is>
          <t>Rochdale</t>
        </is>
      </c>
      <c r="I3434" s="24" t="inlineStr">
        <is>
          <t>A</t>
        </is>
      </c>
      <c r="J3434" s="24" t="inlineStr">
        <is>
          <t>E3-Rochdale-Gillingh</t>
        </is>
      </c>
      <c r="K3434" s="24" t="n">
        <v>16</v>
      </c>
      <c r="L3434" s="11">
        <f>IF(INDEX(Matches!$X:$X,AA3434)=0,"",IF(I3434="H",INDEX(Matches!$H:$H,AA3434),INDEX(Matches!$I:$I,AA3434)))</f>
        <v/>
      </c>
      <c r="M3434" s="11">
        <f>IF(INDEX(Matches!$X:$X,AA3434)=0,"",IF(I3434="H",INDEX(Matches!$I:$I,AA3434),INDEX(Matches!$H:$H,AA3434)))</f>
        <v/>
      </c>
      <c r="N3434" s="11">
        <f>IF(L3434="","",IF(L3434&gt;M3434,"W",IF(L3434=M3434,"D","L")))</f>
        <v/>
      </c>
      <c r="O3434" s="11">
        <f>IF(L3434="","",IF(L3434&gt;M3434,3,IF(L3434=M3434,1,0)))</f>
        <v/>
      </c>
      <c r="P3434" s="31">
        <f>IF(I3434="H",INDEX(Matches!$L:$L,AA3434),INDEX(Matches!$N:$N,AA3434))</f>
        <v/>
      </c>
      <c r="Q3434" s="31">
        <f>INDEX(Matches!$M:$M,AA3434)</f>
        <v/>
      </c>
      <c r="R3434" s="31">
        <f>IF(I3434="H",INDEX(Matches!$N:$N,AA3434),INDEX(Matches!$L:$L,AA3434))</f>
        <v/>
      </c>
      <c r="S3434" s="33">
        <f>IF(I3434="H",INDEX(Matches!$O:$O,AA3434),INDEX(Matches!$P:$P,AA3434))</f>
        <v/>
      </c>
      <c r="T3434" s="33">
        <f>IF(INDEX(Matches!$J:$J,AA3434)="","",IF(I3434="H",INDEX(Matches!$J:$J,AA3434),INDEX(Matches!$K:$K,AA3434)))</f>
        <v/>
      </c>
      <c r="U3434" s="33">
        <f>IF(INDEX(Matches!$K:$K,AA3434)="","",IF(I3434="H",INDEX(Matches!$K:$K,AA3434),INDEX(Matches!$J:$J,AA3434)))</f>
        <v/>
      </c>
      <c r="V3434" s="30">
        <f>IF(T3434="","",T3434-U3434)</f>
        <v/>
      </c>
      <c r="W3434" s="33">
        <f>IF(I3434="H",INDEX(Matches!$T:$T,AA3434),INDEX(Matches!$U:$U,AA3434))</f>
        <v/>
      </c>
      <c r="X3434" s="11">
        <f>INDEX(Matches!$X:$X,AA3434)</f>
        <v/>
      </c>
      <c r="Y3434" s="30">
        <f>IF(O3434="","",O3434-S3434)</f>
        <v/>
      </c>
      <c r="Z3434" s="30">
        <f>IF(W3434="","",W3434-S3434)</f>
        <v/>
      </c>
      <c r="AA3434" s="24">
        <f>MATCH(J3434,Matches!$A:$A,0)</f>
        <v/>
      </c>
      <c r="AB3434" s="33" t="n">
        <v>1.108384377832627</v>
      </c>
      <c r="AC3434" s="33" t="n"/>
      <c r="AD3434" s="24" t="n"/>
      <c r="AE3434" s="24" t="n">
        <v>2</v>
      </c>
      <c r="AF3434" s="33" t="n"/>
      <c r="AG3434" s="33" t="n"/>
    </row>
    <row r="3435">
      <c r="A3435" s="24" t="inlineStr">
        <is>
          <t>Gillingham|6</t>
        </is>
      </c>
      <c r="B3435" s="24" t="inlineStr">
        <is>
          <t>E3</t>
        </is>
      </c>
      <c r="C3435" s="24" t="inlineStr">
        <is>
          <t>League Two</t>
        </is>
      </c>
      <c r="D3435" s="24" t="inlineStr">
        <is>
          <t>Gillingham</t>
        </is>
      </c>
      <c r="E3435" s="24" t="n">
        <v>6</v>
      </c>
      <c r="F3435" s="24" t="n">
        <v>2</v>
      </c>
      <c r="G3435" s="29" t="n">
        <v>46277.625</v>
      </c>
      <c r="H3435" s="24" t="inlineStr">
        <is>
          <t>Tranmere</t>
        </is>
      </c>
      <c r="I3435" s="24" t="inlineStr">
        <is>
          <t>H</t>
        </is>
      </c>
      <c r="J3435" s="24" t="inlineStr">
        <is>
          <t>E3-Gillingh-Tranmere</t>
        </is>
      </c>
      <c r="K3435" s="24" t="n">
        <v>19</v>
      </c>
      <c r="L3435" s="11">
        <f>IF(INDEX(Matches!$X:$X,AA3435)=0,"",IF(I3435="H",INDEX(Matches!$H:$H,AA3435),INDEX(Matches!$I:$I,AA3435)))</f>
        <v/>
      </c>
      <c r="M3435" s="11">
        <f>IF(INDEX(Matches!$X:$X,AA3435)=0,"",IF(I3435="H",INDEX(Matches!$I:$I,AA3435),INDEX(Matches!$H:$H,AA3435)))</f>
        <v/>
      </c>
      <c r="N3435" s="11">
        <f>IF(L3435="","",IF(L3435&gt;M3435,"W",IF(L3435=M3435,"D","L")))</f>
        <v/>
      </c>
      <c r="O3435" s="11">
        <f>IF(L3435="","",IF(L3435&gt;M3435,3,IF(L3435=M3435,1,0)))</f>
        <v/>
      </c>
      <c r="P3435" s="31">
        <f>IF(I3435="H",INDEX(Matches!$L:$L,AA3435),INDEX(Matches!$N:$N,AA3435))</f>
        <v/>
      </c>
      <c r="Q3435" s="31">
        <f>INDEX(Matches!$M:$M,AA3435)</f>
        <v/>
      </c>
      <c r="R3435" s="31">
        <f>IF(I3435="H",INDEX(Matches!$N:$N,AA3435),INDEX(Matches!$L:$L,AA3435))</f>
        <v/>
      </c>
      <c r="S3435" s="33">
        <f>IF(I3435="H",INDEX(Matches!$O:$O,AA3435),INDEX(Matches!$P:$P,AA3435))</f>
        <v/>
      </c>
      <c r="T3435" s="33">
        <f>IF(INDEX(Matches!$J:$J,AA3435)="","",IF(I3435="H",INDEX(Matches!$J:$J,AA3435),INDEX(Matches!$K:$K,AA3435)))</f>
        <v/>
      </c>
      <c r="U3435" s="33">
        <f>IF(INDEX(Matches!$K:$K,AA3435)="","",IF(I3435="H",INDEX(Matches!$K:$K,AA3435),INDEX(Matches!$J:$J,AA3435)))</f>
        <v/>
      </c>
      <c r="V3435" s="30">
        <f>IF(T3435="","",T3435-U3435)</f>
        <v/>
      </c>
      <c r="W3435" s="33">
        <f>IF(I3435="H",INDEX(Matches!$T:$T,AA3435),INDEX(Matches!$U:$U,AA3435))</f>
        <v/>
      </c>
      <c r="X3435" s="11">
        <f>INDEX(Matches!$X:$X,AA3435)</f>
        <v/>
      </c>
      <c r="Y3435" s="30">
        <f>IF(O3435="","",O3435-S3435)</f>
        <v/>
      </c>
      <c r="Z3435" s="30">
        <f>IF(W3435="","",W3435-S3435)</f>
        <v/>
      </c>
      <c r="AA3435" s="24">
        <f>MATCH(J3435,Matches!$A:$A,0)</f>
        <v/>
      </c>
      <c r="AB3435" s="33" t="n">
        <v>1.356203593016012</v>
      </c>
      <c r="AC3435" s="33" t="n"/>
      <c r="AD3435" s="24" t="n"/>
      <c r="AE3435" s="24" t="n">
        <v>2</v>
      </c>
      <c r="AF3435" s="33" t="n"/>
      <c r="AG3435" s="33" t="n"/>
    </row>
    <row r="3436">
      <c r="A3436" s="24" t="inlineStr">
        <is>
          <t>Gillingham|7</t>
        </is>
      </c>
      <c r="B3436" s="24" t="inlineStr">
        <is>
          <t>E3</t>
        </is>
      </c>
      <c r="C3436" s="24" t="inlineStr">
        <is>
          <t>League Two</t>
        </is>
      </c>
      <c r="D3436" s="24" t="inlineStr">
        <is>
          <t>Gillingham</t>
        </is>
      </c>
      <c r="E3436" s="24" t="n">
        <v>7</v>
      </c>
      <c r="F3436" s="24" t="n">
        <v>2</v>
      </c>
      <c r="G3436" s="29" t="n">
        <v>46284.625</v>
      </c>
      <c r="H3436" s="24" t="inlineStr">
        <is>
          <t>Bristol Rovers</t>
        </is>
      </c>
      <c r="I3436" s="24" t="inlineStr">
        <is>
          <t>H</t>
        </is>
      </c>
      <c r="J3436" s="24" t="inlineStr">
        <is>
          <t>E3-Gillingh-BristolR</t>
        </is>
      </c>
      <c r="K3436" s="24" t="n">
        <v>2</v>
      </c>
      <c r="L3436" s="11">
        <f>IF(INDEX(Matches!$X:$X,AA3436)=0,"",IF(I3436="H",INDEX(Matches!$H:$H,AA3436),INDEX(Matches!$I:$I,AA3436)))</f>
        <v/>
      </c>
      <c r="M3436" s="11">
        <f>IF(INDEX(Matches!$X:$X,AA3436)=0,"",IF(I3436="H",INDEX(Matches!$I:$I,AA3436),INDEX(Matches!$H:$H,AA3436)))</f>
        <v/>
      </c>
      <c r="N3436" s="11">
        <f>IF(L3436="","",IF(L3436&gt;M3436,"W",IF(L3436=M3436,"D","L")))</f>
        <v/>
      </c>
      <c r="O3436" s="11">
        <f>IF(L3436="","",IF(L3436&gt;M3436,3,IF(L3436=M3436,1,0)))</f>
        <v/>
      </c>
      <c r="P3436" s="31">
        <f>IF(I3436="H",INDEX(Matches!$L:$L,AA3436),INDEX(Matches!$N:$N,AA3436))</f>
        <v/>
      </c>
      <c r="Q3436" s="31">
        <f>INDEX(Matches!$M:$M,AA3436)</f>
        <v/>
      </c>
      <c r="R3436" s="31">
        <f>IF(I3436="H",INDEX(Matches!$N:$N,AA3436),INDEX(Matches!$L:$L,AA3436))</f>
        <v/>
      </c>
      <c r="S3436" s="33">
        <f>IF(I3436="H",INDEX(Matches!$O:$O,AA3436),INDEX(Matches!$P:$P,AA3436))</f>
        <v/>
      </c>
      <c r="T3436" s="33">
        <f>IF(INDEX(Matches!$J:$J,AA3436)="","",IF(I3436="H",INDEX(Matches!$J:$J,AA3436),INDEX(Matches!$K:$K,AA3436)))</f>
        <v/>
      </c>
      <c r="U3436" s="33">
        <f>IF(INDEX(Matches!$K:$K,AA3436)="","",IF(I3436="H",INDEX(Matches!$K:$K,AA3436),INDEX(Matches!$J:$J,AA3436)))</f>
        <v/>
      </c>
      <c r="V3436" s="30">
        <f>IF(T3436="","",T3436-U3436)</f>
        <v/>
      </c>
      <c r="W3436" s="33">
        <f>IF(I3436="H",INDEX(Matches!$T:$T,AA3436),INDEX(Matches!$U:$U,AA3436))</f>
        <v/>
      </c>
      <c r="X3436" s="11">
        <f>INDEX(Matches!$X:$X,AA3436)</f>
        <v/>
      </c>
      <c r="Y3436" s="30">
        <f>IF(O3436="","",O3436-S3436)</f>
        <v/>
      </c>
      <c r="Z3436" s="30">
        <f>IF(W3436="","",W3436-S3436)</f>
        <v/>
      </c>
      <c r="AA3436" s="24">
        <f>MATCH(J3436,Matches!$A:$A,0)</f>
        <v/>
      </c>
      <c r="AB3436" s="33" t="n"/>
      <c r="AC3436" s="33" t="n"/>
      <c r="AD3436" s="24" t="n"/>
      <c r="AE3436" s="24" t="n">
        <v>2</v>
      </c>
      <c r="AF3436" s="33" t="n"/>
      <c r="AG3436" s="33" t="n"/>
    </row>
    <row r="3437">
      <c r="A3437" s="24" t="inlineStr">
        <is>
          <t>Gillingham|8</t>
        </is>
      </c>
      <c r="B3437" s="24" t="inlineStr">
        <is>
          <t>E3</t>
        </is>
      </c>
      <c r="C3437" s="24" t="inlineStr">
        <is>
          <t>League Two</t>
        </is>
      </c>
      <c r="D3437" s="24" t="inlineStr">
        <is>
          <t>Gillingham</t>
        </is>
      </c>
      <c r="E3437" s="24" t="n">
        <v>8</v>
      </c>
      <c r="F3437" s="24" t="n">
        <v>2</v>
      </c>
      <c r="G3437" s="29" t="n">
        <v>46291.625</v>
      </c>
      <c r="H3437" s="24" t="inlineStr">
        <is>
          <t>York</t>
        </is>
      </c>
      <c r="I3437" s="24" t="inlineStr">
        <is>
          <t>A</t>
        </is>
      </c>
      <c r="J3437" s="24" t="inlineStr">
        <is>
          <t>E3-York-Gillingh</t>
        </is>
      </c>
      <c r="K3437" s="24" t="n">
        <v>7</v>
      </c>
      <c r="L3437" s="11">
        <f>IF(INDEX(Matches!$X:$X,AA3437)=0,"",IF(I3437="H",INDEX(Matches!$H:$H,AA3437),INDEX(Matches!$I:$I,AA3437)))</f>
        <v/>
      </c>
      <c r="M3437" s="11">
        <f>IF(INDEX(Matches!$X:$X,AA3437)=0,"",IF(I3437="H",INDEX(Matches!$I:$I,AA3437),INDEX(Matches!$H:$H,AA3437)))</f>
        <v/>
      </c>
      <c r="N3437" s="11">
        <f>IF(L3437="","",IF(L3437&gt;M3437,"W",IF(L3437=M3437,"D","L")))</f>
        <v/>
      </c>
      <c r="O3437" s="11">
        <f>IF(L3437="","",IF(L3437&gt;M3437,3,IF(L3437=M3437,1,0)))</f>
        <v/>
      </c>
      <c r="P3437" s="31">
        <f>IF(I3437="H",INDEX(Matches!$L:$L,AA3437),INDEX(Matches!$N:$N,AA3437))</f>
        <v/>
      </c>
      <c r="Q3437" s="31">
        <f>INDEX(Matches!$M:$M,AA3437)</f>
        <v/>
      </c>
      <c r="R3437" s="31">
        <f>IF(I3437="H",INDEX(Matches!$N:$N,AA3437),INDEX(Matches!$L:$L,AA3437))</f>
        <v/>
      </c>
      <c r="S3437" s="33">
        <f>IF(I3437="H",INDEX(Matches!$O:$O,AA3437),INDEX(Matches!$P:$P,AA3437))</f>
        <v/>
      </c>
      <c r="T3437" s="33">
        <f>IF(INDEX(Matches!$J:$J,AA3437)="","",IF(I3437="H",INDEX(Matches!$J:$J,AA3437),INDEX(Matches!$K:$K,AA3437)))</f>
        <v/>
      </c>
      <c r="U3437" s="33">
        <f>IF(INDEX(Matches!$K:$K,AA3437)="","",IF(I3437="H",INDEX(Matches!$K:$K,AA3437),INDEX(Matches!$J:$J,AA3437)))</f>
        <v/>
      </c>
      <c r="V3437" s="30">
        <f>IF(T3437="","",T3437-U3437)</f>
        <v/>
      </c>
      <c r="W3437" s="33">
        <f>IF(I3437="H",INDEX(Matches!$T:$T,AA3437),INDEX(Matches!$U:$U,AA3437))</f>
        <v/>
      </c>
      <c r="X3437" s="11">
        <f>INDEX(Matches!$X:$X,AA3437)</f>
        <v/>
      </c>
      <c r="Y3437" s="30">
        <f>IF(O3437="","",O3437-S3437)</f>
        <v/>
      </c>
      <c r="Z3437" s="30">
        <f>IF(W3437="","",W3437-S3437)</f>
        <v/>
      </c>
      <c r="AA3437" s="24">
        <f>MATCH(J3437,Matches!$A:$A,0)</f>
        <v/>
      </c>
      <c r="AB3437" s="33" t="n"/>
      <c r="AC3437" s="33" t="n"/>
      <c r="AD3437" s="24" t="n"/>
      <c r="AE3437" s="24" t="n">
        <v>2</v>
      </c>
      <c r="AF3437" s="33" t="n"/>
      <c r="AG3437" s="33" t="n"/>
    </row>
    <row r="3438">
      <c r="A3438" s="24" t="inlineStr">
        <is>
          <t>Gillingham|9</t>
        </is>
      </c>
      <c r="B3438" s="24" t="inlineStr">
        <is>
          <t>E3</t>
        </is>
      </c>
      <c r="C3438" s="24" t="inlineStr">
        <is>
          <t>League Two</t>
        </is>
      </c>
      <c r="D3438" s="24" t="inlineStr">
        <is>
          <t>Gillingham</t>
        </is>
      </c>
      <c r="E3438" s="24" t="n">
        <v>9</v>
      </c>
      <c r="F3438" s="24" t="n">
        <v>3</v>
      </c>
      <c r="G3438" s="29" t="n">
        <v>46298.625</v>
      </c>
      <c r="H3438" s="24" t="inlineStr">
        <is>
          <t>Newport</t>
        </is>
      </c>
      <c r="I3438" s="24" t="inlineStr">
        <is>
          <t>H</t>
        </is>
      </c>
      <c r="J3438" s="24" t="inlineStr">
        <is>
          <t>E3-Gillingh-Newport</t>
        </is>
      </c>
      <c r="K3438" s="24" t="n">
        <v>24</v>
      </c>
      <c r="L3438" s="11">
        <f>IF(INDEX(Matches!$X:$X,AA3438)=0,"",IF(I3438="H",INDEX(Matches!$H:$H,AA3438),INDEX(Matches!$I:$I,AA3438)))</f>
        <v/>
      </c>
      <c r="M3438" s="11">
        <f>IF(INDEX(Matches!$X:$X,AA3438)=0,"",IF(I3438="H",INDEX(Matches!$I:$I,AA3438),INDEX(Matches!$H:$H,AA3438)))</f>
        <v/>
      </c>
      <c r="N3438" s="11">
        <f>IF(L3438="","",IF(L3438&gt;M3438,"W",IF(L3438=M3438,"D","L")))</f>
        <v/>
      </c>
      <c r="O3438" s="11">
        <f>IF(L3438="","",IF(L3438&gt;M3438,3,IF(L3438=M3438,1,0)))</f>
        <v/>
      </c>
      <c r="P3438" s="31">
        <f>IF(I3438="H",INDEX(Matches!$L:$L,AA3438),INDEX(Matches!$N:$N,AA3438))</f>
        <v/>
      </c>
      <c r="Q3438" s="31">
        <f>INDEX(Matches!$M:$M,AA3438)</f>
        <v/>
      </c>
      <c r="R3438" s="31">
        <f>IF(I3438="H",INDEX(Matches!$N:$N,AA3438),INDEX(Matches!$L:$L,AA3438))</f>
        <v/>
      </c>
      <c r="S3438" s="33">
        <f>IF(I3438="H",INDEX(Matches!$O:$O,AA3438),INDEX(Matches!$P:$P,AA3438))</f>
        <v/>
      </c>
      <c r="T3438" s="33">
        <f>IF(INDEX(Matches!$J:$J,AA3438)="","",IF(I3438="H",INDEX(Matches!$J:$J,AA3438),INDEX(Matches!$K:$K,AA3438)))</f>
        <v/>
      </c>
      <c r="U3438" s="33">
        <f>IF(INDEX(Matches!$K:$K,AA3438)="","",IF(I3438="H",INDEX(Matches!$K:$K,AA3438),INDEX(Matches!$J:$J,AA3438)))</f>
        <v/>
      </c>
      <c r="V3438" s="30">
        <f>IF(T3438="","",T3438-U3438)</f>
        <v/>
      </c>
      <c r="W3438" s="33">
        <f>IF(I3438="H",INDEX(Matches!$T:$T,AA3438),INDEX(Matches!$U:$U,AA3438))</f>
        <v/>
      </c>
      <c r="X3438" s="11">
        <f>INDEX(Matches!$X:$X,AA3438)</f>
        <v/>
      </c>
      <c r="Y3438" s="30">
        <f>IF(O3438="","",O3438-S3438)</f>
        <v/>
      </c>
      <c r="Z3438" s="30">
        <f>IF(W3438="","",W3438-S3438)</f>
        <v/>
      </c>
      <c r="AA3438" s="24">
        <f>MATCH(J3438,Matches!$A:$A,0)</f>
        <v/>
      </c>
      <c r="AB3438" s="33" t="n"/>
      <c r="AC3438" s="33" t="n"/>
      <c r="AD3438" s="24" t="n"/>
      <c r="AE3438" s="24" t="n">
        <v>3</v>
      </c>
      <c r="AF3438" s="33" t="n"/>
      <c r="AG3438" s="33" t="n"/>
    </row>
    <row r="3439">
      <c r="A3439" s="24" t="inlineStr">
        <is>
          <t>Gillingham|10</t>
        </is>
      </c>
      <c r="B3439" s="24" t="inlineStr">
        <is>
          <t>E3</t>
        </is>
      </c>
      <c r="C3439" s="24" t="inlineStr">
        <is>
          <t>League Two</t>
        </is>
      </c>
      <c r="D3439" s="24" t="inlineStr">
        <is>
          <t>Gillingham</t>
        </is>
      </c>
      <c r="E3439" s="24" t="n">
        <v>10</v>
      </c>
      <c r="F3439" s="24" t="n">
        <v>3</v>
      </c>
      <c r="G3439" s="29" t="n">
        <v>46305.625</v>
      </c>
      <c r="H3439" s="24" t="inlineStr">
        <is>
          <t>Rotherham</t>
        </is>
      </c>
      <c r="I3439" s="24" t="inlineStr">
        <is>
          <t>A</t>
        </is>
      </c>
      <c r="J3439" s="24" t="inlineStr">
        <is>
          <t>E3-Rotherha-Gillingh</t>
        </is>
      </c>
      <c r="K3439" s="24" t="n">
        <v>9</v>
      </c>
      <c r="L3439" s="11">
        <f>IF(INDEX(Matches!$X:$X,AA3439)=0,"",IF(I3439="H",INDEX(Matches!$H:$H,AA3439),INDEX(Matches!$I:$I,AA3439)))</f>
        <v/>
      </c>
      <c r="M3439" s="11">
        <f>IF(INDEX(Matches!$X:$X,AA3439)=0,"",IF(I3439="H",INDEX(Matches!$I:$I,AA3439),INDEX(Matches!$H:$H,AA3439)))</f>
        <v/>
      </c>
      <c r="N3439" s="11">
        <f>IF(L3439="","",IF(L3439&gt;M3439,"W",IF(L3439=M3439,"D","L")))</f>
        <v/>
      </c>
      <c r="O3439" s="11">
        <f>IF(L3439="","",IF(L3439&gt;M3439,3,IF(L3439=M3439,1,0)))</f>
        <v/>
      </c>
      <c r="P3439" s="31">
        <f>IF(I3439="H",INDEX(Matches!$L:$L,AA3439),INDEX(Matches!$N:$N,AA3439))</f>
        <v/>
      </c>
      <c r="Q3439" s="31">
        <f>INDEX(Matches!$M:$M,AA3439)</f>
        <v/>
      </c>
      <c r="R3439" s="31">
        <f>IF(I3439="H",INDEX(Matches!$N:$N,AA3439),INDEX(Matches!$L:$L,AA3439))</f>
        <v/>
      </c>
      <c r="S3439" s="33">
        <f>IF(I3439="H",INDEX(Matches!$O:$O,AA3439),INDEX(Matches!$P:$P,AA3439))</f>
        <v/>
      </c>
      <c r="T3439" s="33">
        <f>IF(INDEX(Matches!$J:$J,AA3439)="","",IF(I3439="H",INDEX(Matches!$J:$J,AA3439),INDEX(Matches!$K:$K,AA3439)))</f>
        <v/>
      </c>
      <c r="U3439" s="33">
        <f>IF(INDEX(Matches!$K:$K,AA3439)="","",IF(I3439="H",INDEX(Matches!$K:$K,AA3439),INDEX(Matches!$J:$J,AA3439)))</f>
        <v/>
      </c>
      <c r="V3439" s="30">
        <f>IF(T3439="","",T3439-U3439)</f>
        <v/>
      </c>
      <c r="W3439" s="33">
        <f>IF(I3439="H",INDEX(Matches!$T:$T,AA3439),INDEX(Matches!$U:$U,AA3439))</f>
        <v/>
      </c>
      <c r="X3439" s="11">
        <f>INDEX(Matches!$X:$X,AA3439)</f>
        <v/>
      </c>
      <c r="Y3439" s="30">
        <f>IF(O3439="","",O3439-S3439)</f>
        <v/>
      </c>
      <c r="Z3439" s="30">
        <f>IF(W3439="","",W3439-S3439)</f>
        <v/>
      </c>
      <c r="AA3439" s="24">
        <f>MATCH(J3439,Matches!$A:$A,0)</f>
        <v/>
      </c>
      <c r="AB3439" s="33" t="n"/>
      <c r="AC3439" s="33" t="n"/>
      <c r="AD3439" s="24" t="n"/>
      <c r="AE3439" s="24" t="n">
        <v>3</v>
      </c>
      <c r="AF3439" s="33" t="n"/>
      <c r="AG3439" s="33" t="n"/>
    </row>
    <row r="3440">
      <c r="A3440" s="24" t="inlineStr">
        <is>
          <t>Gillingham|11</t>
        </is>
      </c>
      <c r="B3440" s="24" t="inlineStr">
        <is>
          <t>E3</t>
        </is>
      </c>
      <c r="C3440" s="24" t="inlineStr">
        <is>
          <t>League Two</t>
        </is>
      </c>
      <c r="D3440" s="24" t="inlineStr">
        <is>
          <t>Gillingham</t>
        </is>
      </c>
      <c r="E3440" s="24" t="n">
        <v>11</v>
      </c>
      <c r="F3440" s="24" t="n">
        <v>3</v>
      </c>
      <c r="G3440" s="29" t="n">
        <v>46312.625</v>
      </c>
      <c r="H3440" s="24" t="inlineStr">
        <is>
          <t>Accrington</t>
        </is>
      </c>
      <c r="I3440" s="24" t="inlineStr">
        <is>
          <t>A</t>
        </is>
      </c>
      <c r="J3440" s="24" t="inlineStr">
        <is>
          <t>E3-Accringt-Gillingh</t>
        </is>
      </c>
      <c r="K3440" s="24" t="n">
        <v>23</v>
      </c>
      <c r="L3440" s="11">
        <f>IF(INDEX(Matches!$X:$X,AA3440)=0,"",IF(I3440="H",INDEX(Matches!$H:$H,AA3440),INDEX(Matches!$I:$I,AA3440)))</f>
        <v/>
      </c>
      <c r="M3440" s="11">
        <f>IF(INDEX(Matches!$X:$X,AA3440)=0,"",IF(I3440="H",INDEX(Matches!$I:$I,AA3440),INDEX(Matches!$H:$H,AA3440)))</f>
        <v/>
      </c>
      <c r="N3440" s="11">
        <f>IF(L3440="","",IF(L3440&gt;M3440,"W",IF(L3440=M3440,"D","L")))</f>
        <v/>
      </c>
      <c r="O3440" s="11">
        <f>IF(L3440="","",IF(L3440&gt;M3440,3,IF(L3440=M3440,1,0)))</f>
        <v/>
      </c>
      <c r="P3440" s="31">
        <f>IF(I3440="H",INDEX(Matches!$L:$L,AA3440),INDEX(Matches!$N:$N,AA3440))</f>
        <v/>
      </c>
      <c r="Q3440" s="31">
        <f>INDEX(Matches!$M:$M,AA3440)</f>
        <v/>
      </c>
      <c r="R3440" s="31">
        <f>IF(I3440="H",INDEX(Matches!$N:$N,AA3440),INDEX(Matches!$L:$L,AA3440))</f>
        <v/>
      </c>
      <c r="S3440" s="33">
        <f>IF(I3440="H",INDEX(Matches!$O:$O,AA3440),INDEX(Matches!$P:$P,AA3440))</f>
        <v/>
      </c>
      <c r="T3440" s="33">
        <f>IF(INDEX(Matches!$J:$J,AA3440)="","",IF(I3440="H",INDEX(Matches!$J:$J,AA3440),INDEX(Matches!$K:$K,AA3440)))</f>
        <v/>
      </c>
      <c r="U3440" s="33">
        <f>IF(INDEX(Matches!$K:$K,AA3440)="","",IF(I3440="H",INDEX(Matches!$K:$K,AA3440),INDEX(Matches!$J:$J,AA3440)))</f>
        <v/>
      </c>
      <c r="V3440" s="30">
        <f>IF(T3440="","",T3440-U3440)</f>
        <v/>
      </c>
      <c r="W3440" s="33">
        <f>IF(I3440="H",INDEX(Matches!$T:$T,AA3440),INDEX(Matches!$U:$U,AA3440))</f>
        <v/>
      </c>
      <c r="X3440" s="11">
        <f>INDEX(Matches!$X:$X,AA3440)</f>
        <v/>
      </c>
      <c r="Y3440" s="30">
        <f>IF(O3440="","",O3440-S3440)</f>
        <v/>
      </c>
      <c r="Z3440" s="30">
        <f>IF(W3440="","",W3440-S3440)</f>
        <v/>
      </c>
      <c r="AA3440" s="24">
        <f>MATCH(J3440,Matches!$A:$A,0)</f>
        <v/>
      </c>
      <c r="AB3440" s="33" t="n"/>
      <c r="AC3440" s="33" t="n"/>
      <c r="AD3440" s="24" t="n"/>
      <c r="AE3440" s="24" t="n">
        <v>3</v>
      </c>
      <c r="AF3440" s="33" t="n"/>
      <c r="AG3440" s="33" t="n"/>
    </row>
    <row r="3441">
      <c r="A3441" s="24" t="inlineStr">
        <is>
          <t>Gillingham|12</t>
        </is>
      </c>
      <c r="B3441" s="24" t="inlineStr">
        <is>
          <t>E3</t>
        </is>
      </c>
      <c r="C3441" s="24" t="inlineStr">
        <is>
          <t>League Two</t>
        </is>
      </c>
      <c r="D3441" s="24" t="inlineStr">
        <is>
          <t>Gillingham</t>
        </is>
      </c>
      <c r="E3441" s="24" t="n">
        <v>12</v>
      </c>
      <c r="F3441" s="24" t="n">
        <v>3</v>
      </c>
      <c r="G3441" s="29" t="n">
        <v>46315.83333333334</v>
      </c>
      <c r="H3441" s="24" t="inlineStr">
        <is>
          <t>Port Vale</t>
        </is>
      </c>
      <c r="I3441" s="24" t="inlineStr">
        <is>
          <t>H</t>
        </is>
      </c>
      <c r="J3441" s="24" t="inlineStr">
        <is>
          <t>E3-Gillingh-PortVale</t>
        </is>
      </c>
      <c r="K3441" s="24" t="n">
        <v>5</v>
      </c>
      <c r="L3441" s="11">
        <f>IF(INDEX(Matches!$X:$X,AA3441)=0,"",IF(I3441="H",INDEX(Matches!$H:$H,AA3441),INDEX(Matches!$I:$I,AA3441)))</f>
        <v/>
      </c>
      <c r="M3441" s="11">
        <f>IF(INDEX(Matches!$X:$X,AA3441)=0,"",IF(I3441="H",INDEX(Matches!$I:$I,AA3441),INDEX(Matches!$H:$H,AA3441)))</f>
        <v/>
      </c>
      <c r="N3441" s="11">
        <f>IF(L3441="","",IF(L3441&gt;M3441,"W",IF(L3441=M3441,"D","L")))</f>
        <v/>
      </c>
      <c r="O3441" s="11">
        <f>IF(L3441="","",IF(L3441&gt;M3441,3,IF(L3441=M3441,1,0)))</f>
        <v/>
      </c>
      <c r="P3441" s="31">
        <f>IF(I3441="H",INDEX(Matches!$L:$L,AA3441),INDEX(Matches!$N:$N,AA3441))</f>
        <v/>
      </c>
      <c r="Q3441" s="31">
        <f>INDEX(Matches!$M:$M,AA3441)</f>
        <v/>
      </c>
      <c r="R3441" s="31">
        <f>IF(I3441="H",INDEX(Matches!$N:$N,AA3441),INDEX(Matches!$L:$L,AA3441))</f>
        <v/>
      </c>
      <c r="S3441" s="33">
        <f>IF(I3441="H",INDEX(Matches!$O:$O,AA3441),INDEX(Matches!$P:$P,AA3441))</f>
        <v/>
      </c>
      <c r="T3441" s="33">
        <f>IF(INDEX(Matches!$J:$J,AA3441)="","",IF(I3441="H",INDEX(Matches!$J:$J,AA3441),INDEX(Matches!$K:$K,AA3441)))</f>
        <v/>
      </c>
      <c r="U3441" s="33">
        <f>IF(INDEX(Matches!$K:$K,AA3441)="","",IF(I3441="H",INDEX(Matches!$K:$K,AA3441),INDEX(Matches!$J:$J,AA3441)))</f>
        <v/>
      </c>
      <c r="V3441" s="30">
        <f>IF(T3441="","",T3441-U3441)</f>
        <v/>
      </c>
      <c r="W3441" s="33">
        <f>IF(I3441="H",INDEX(Matches!$T:$T,AA3441),INDEX(Matches!$U:$U,AA3441))</f>
        <v/>
      </c>
      <c r="X3441" s="11">
        <f>INDEX(Matches!$X:$X,AA3441)</f>
        <v/>
      </c>
      <c r="Y3441" s="30">
        <f>IF(O3441="","",O3441-S3441)</f>
        <v/>
      </c>
      <c r="Z3441" s="30">
        <f>IF(W3441="","",W3441-S3441)</f>
        <v/>
      </c>
      <c r="AA3441" s="24">
        <f>MATCH(J3441,Matches!$A:$A,0)</f>
        <v/>
      </c>
      <c r="AB3441" s="33" t="n"/>
      <c r="AC3441" s="33" t="n"/>
      <c r="AD3441" s="24" t="n"/>
      <c r="AE3441" s="24" t="n">
        <v>3</v>
      </c>
      <c r="AF3441" s="33" t="n"/>
      <c r="AG3441" s="33" t="n"/>
    </row>
    <row r="3442">
      <c r="A3442" s="24" t="inlineStr">
        <is>
          <t>Gillingham|13</t>
        </is>
      </c>
      <c r="B3442" s="24" t="inlineStr">
        <is>
          <t>E3</t>
        </is>
      </c>
      <c r="C3442" s="24" t="inlineStr">
        <is>
          <t>League Two</t>
        </is>
      </c>
      <c r="D3442" s="24" t="inlineStr">
        <is>
          <t>Gillingham</t>
        </is>
      </c>
      <c r="E3442" s="24" t="n">
        <v>13</v>
      </c>
      <c r="F3442" s="24" t="n">
        <v>4</v>
      </c>
      <c r="G3442" s="29" t="n">
        <v>46319.625</v>
      </c>
      <c r="H3442" s="24" t="inlineStr">
        <is>
          <t>Grimsby</t>
        </is>
      </c>
      <c r="I3442" s="24" t="inlineStr">
        <is>
          <t>H</t>
        </is>
      </c>
      <c r="J3442" s="24" t="inlineStr">
        <is>
          <t>E3-Gillingh-Grimsby</t>
        </is>
      </c>
      <c r="K3442" s="24" t="n">
        <v>4</v>
      </c>
      <c r="L3442" s="11">
        <f>IF(INDEX(Matches!$X:$X,AA3442)=0,"",IF(I3442="H",INDEX(Matches!$H:$H,AA3442),INDEX(Matches!$I:$I,AA3442)))</f>
        <v/>
      </c>
      <c r="M3442" s="11">
        <f>IF(INDEX(Matches!$X:$X,AA3442)=0,"",IF(I3442="H",INDEX(Matches!$I:$I,AA3442),INDEX(Matches!$H:$H,AA3442)))</f>
        <v/>
      </c>
      <c r="N3442" s="11">
        <f>IF(L3442="","",IF(L3442&gt;M3442,"W",IF(L3442=M3442,"D","L")))</f>
        <v/>
      </c>
      <c r="O3442" s="11">
        <f>IF(L3442="","",IF(L3442&gt;M3442,3,IF(L3442=M3442,1,0)))</f>
        <v/>
      </c>
      <c r="P3442" s="31">
        <f>IF(I3442="H",INDEX(Matches!$L:$L,AA3442),INDEX(Matches!$N:$N,AA3442))</f>
        <v/>
      </c>
      <c r="Q3442" s="31">
        <f>INDEX(Matches!$M:$M,AA3442)</f>
        <v/>
      </c>
      <c r="R3442" s="31">
        <f>IF(I3442="H",INDEX(Matches!$N:$N,AA3442),INDEX(Matches!$L:$L,AA3442))</f>
        <v/>
      </c>
      <c r="S3442" s="33">
        <f>IF(I3442="H",INDEX(Matches!$O:$O,AA3442),INDEX(Matches!$P:$P,AA3442))</f>
        <v/>
      </c>
      <c r="T3442" s="33">
        <f>IF(INDEX(Matches!$J:$J,AA3442)="","",IF(I3442="H",INDEX(Matches!$J:$J,AA3442),INDEX(Matches!$K:$K,AA3442)))</f>
        <v/>
      </c>
      <c r="U3442" s="33">
        <f>IF(INDEX(Matches!$K:$K,AA3442)="","",IF(I3442="H",INDEX(Matches!$K:$K,AA3442),INDEX(Matches!$J:$J,AA3442)))</f>
        <v/>
      </c>
      <c r="V3442" s="30">
        <f>IF(T3442="","",T3442-U3442)</f>
        <v/>
      </c>
      <c r="W3442" s="33">
        <f>IF(I3442="H",INDEX(Matches!$T:$T,AA3442),INDEX(Matches!$U:$U,AA3442))</f>
        <v/>
      </c>
      <c r="X3442" s="11">
        <f>INDEX(Matches!$X:$X,AA3442)</f>
        <v/>
      </c>
      <c r="Y3442" s="30">
        <f>IF(O3442="","",O3442-S3442)</f>
        <v/>
      </c>
      <c r="Z3442" s="30">
        <f>IF(W3442="","",W3442-S3442)</f>
        <v/>
      </c>
      <c r="AA3442" s="24">
        <f>MATCH(J3442,Matches!$A:$A,0)</f>
        <v/>
      </c>
      <c r="AB3442" s="33" t="n"/>
      <c r="AC3442" s="33" t="n">
        <v>1.39264757749335</v>
      </c>
      <c r="AD3442" s="24" t="n"/>
      <c r="AE3442" s="24" t="n">
        <v>4</v>
      </c>
      <c r="AF3442" s="33" t="n"/>
      <c r="AG3442" s="33" t="n"/>
    </row>
    <row r="3443">
      <c r="A3443" s="24" t="inlineStr">
        <is>
          <t>Gillingham|14</t>
        </is>
      </c>
      <c r="B3443" s="24" t="inlineStr">
        <is>
          <t>E3</t>
        </is>
      </c>
      <c r="C3443" s="24" t="inlineStr">
        <is>
          <t>League Two</t>
        </is>
      </c>
      <c r="D3443" s="24" t="inlineStr">
        <is>
          <t>Gillingham</t>
        </is>
      </c>
      <c r="E3443" s="24" t="n">
        <v>14</v>
      </c>
      <c r="F3443" s="24" t="n">
        <v>4</v>
      </c>
      <c r="G3443" s="29" t="n">
        <v>46326.625</v>
      </c>
      <c r="H3443" s="24" t="inlineStr">
        <is>
          <t>Shrewsbury</t>
        </is>
      </c>
      <c r="I3443" s="24" t="inlineStr">
        <is>
          <t>A</t>
        </is>
      </c>
      <c r="J3443" s="24" t="inlineStr">
        <is>
          <t>E3-Shrewsbu-Gillingh</t>
        </is>
      </c>
      <c r="K3443" s="24" t="n">
        <v>20</v>
      </c>
      <c r="L3443" s="11">
        <f>IF(INDEX(Matches!$X:$X,AA3443)=0,"",IF(I3443="H",INDEX(Matches!$H:$H,AA3443),INDEX(Matches!$I:$I,AA3443)))</f>
        <v/>
      </c>
      <c r="M3443" s="11">
        <f>IF(INDEX(Matches!$X:$X,AA3443)=0,"",IF(I3443="H",INDEX(Matches!$I:$I,AA3443),INDEX(Matches!$H:$H,AA3443)))</f>
        <v/>
      </c>
      <c r="N3443" s="11">
        <f>IF(L3443="","",IF(L3443&gt;M3443,"W",IF(L3443=M3443,"D","L")))</f>
        <v/>
      </c>
      <c r="O3443" s="11">
        <f>IF(L3443="","",IF(L3443&gt;M3443,3,IF(L3443=M3443,1,0)))</f>
        <v/>
      </c>
      <c r="P3443" s="31">
        <f>IF(I3443="H",INDEX(Matches!$L:$L,AA3443),INDEX(Matches!$N:$N,AA3443))</f>
        <v/>
      </c>
      <c r="Q3443" s="31">
        <f>INDEX(Matches!$M:$M,AA3443)</f>
        <v/>
      </c>
      <c r="R3443" s="31">
        <f>IF(I3443="H",INDEX(Matches!$N:$N,AA3443),INDEX(Matches!$L:$L,AA3443))</f>
        <v/>
      </c>
      <c r="S3443" s="33">
        <f>IF(I3443="H",INDEX(Matches!$O:$O,AA3443),INDEX(Matches!$P:$P,AA3443))</f>
        <v/>
      </c>
      <c r="T3443" s="33">
        <f>IF(INDEX(Matches!$J:$J,AA3443)="","",IF(I3443="H",INDEX(Matches!$J:$J,AA3443),INDEX(Matches!$K:$K,AA3443)))</f>
        <v/>
      </c>
      <c r="U3443" s="33">
        <f>IF(INDEX(Matches!$K:$K,AA3443)="","",IF(I3443="H",INDEX(Matches!$K:$K,AA3443),INDEX(Matches!$J:$J,AA3443)))</f>
        <v/>
      </c>
      <c r="V3443" s="30">
        <f>IF(T3443="","",T3443-U3443)</f>
        <v/>
      </c>
      <c r="W3443" s="33">
        <f>IF(I3443="H",INDEX(Matches!$T:$T,AA3443),INDEX(Matches!$U:$U,AA3443))</f>
        <v/>
      </c>
      <c r="X3443" s="11">
        <f>INDEX(Matches!$X:$X,AA3443)</f>
        <v/>
      </c>
      <c r="Y3443" s="30">
        <f>IF(O3443="","",O3443-S3443)</f>
        <v/>
      </c>
      <c r="Z3443" s="30">
        <f>IF(W3443="","",W3443-S3443)</f>
        <v/>
      </c>
      <c r="AA3443" s="24">
        <f>MATCH(J3443,Matches!$A:$A,0)</f>
        <v/>
      </c>
      <c r="AB3443" s="33" t="n"/>
      <c r="AC3443" s="33" t="n">
        <v>1.276168799902964</v>
      </c>
      <c r="AD3443" s="24" t="n"/>
      <c r="AE3443" s="24" t="n">
        <v>4</v>
      </c>
      <c r="AF3443" s="33" t="n"/>
      <c r="AG3443" s="33" t="n"/>
    </row>
    <row r="3444">
      <c r="A3444" s="24" t="inlineStr">
        <is>
          <t>Gillingham|15</t>
        </is>
      </c>
      <c r="B3444" s="24" t="inlineStr">
        <is>
          <t>E3</t>
        </is>
      </c>
      <c r="C3444" s="24" t="inlineStr">
        <is>
          <t>League Two</t>
        </is>
      </c>
      <c r="D3444" s="24" t="inlineStr">
        <is>
          <t>Gillingham</t>
        </is>
      </c>
      <c r="E3444" s="24" t="n">
        <v>15</v>
      </c>
      <c r="F3444" s="24" t="n">
        <v>4</v>
      </c>
      <c r="G3444" s="29" t="n">
        <v>46340.625</v>
      </c>
      <c r="H3444" s="24" t="inlineStr">
        <is>
          <t>Colchester</t>
        </is>
      </c>
      <c r="I3444" s="24" t="inlineStr">
        <is>
          <t>A</t>
        </is>
      </c>
      <c r="J3444" s="24" t="inlineStr">
        <is>
          <t>E3-Colchest-Gillingh</t>
        </is>
      </c>
      <c r="K3444" s="24" t="n">
        <v>13</v>
      </c>
      <c r="L3444" s="11">
        <f>IF(INDEX(Matches!$X:$X,AA3444)=0,"",IF(I3444="H",INDEX(Matches!$H:$H,AA3444),INDEX(Matches!$I:$I,AA3444)))</f>
        <v/>
      </c>
      <c r="M3444" s="11">
        <f>IF(INDEX(Matches!$X:$X,AA3444)=0,"",IF(I3444="H",INDEX(Matches!$I:$I,AA3444),INDEX(Matches!$H:$H,AA3444)))</f>
        <v/>
      </c>
      <c r="N3444" s="11">
        <f>IF(L3444="","",IF(L3444&gt;M3444,"W",IF(L3444=M3444,"D","L")))</f>
        <v/>
      </c>
      <c r="O3444" s="11">
        <f>IF(L3444="","",IF(L3444&gt;M3444,3,IF(L3444=M3444,1,0)))</f>
        <v/>
      </c>
      <c r="P3444" s="31">
        <f>IF(I3444="H",INDEX(Matches!$L:$L,AA3444),INDEX(Matches!$N:$N,AA3444))</f>
        <v/>
      </c>
      <c r="Q3444" s="31">
        <f>INDEX(Matches!$M:$M,AA3444)</f>
        <v/>
      </c>
      <c r="R3444" s="31">
        <f>IF(I3444="H",INDEX(Matches!$N:$N,AA3444),INDEX(Matches!$L:$L,AA3444))</f>
        <v/>
      </c>
      <c r="S3444" s="33">
        <f>IF(I3444="H",INDEX(Matches!$O:$O,AA3444),INDEX(Matches!$P:$P,AA3444))</f>
        <v/>
      </c>
      <c r="T3444" s="33">
        <f>IF(INDEX(Matches!$J:$J,AA3444)="","",IF(I3444="H",INDEX(Matches!$J:$J,AA3444),INDEX(Matches!$K:$K,AA3444)))</f>
        <v/>
      </c>
      <c r="U3444" s="33">
        <f>IF(INDEX(Matches!$K:$K,AA3444)="","",IF(I3444="H",INDEX(Matches!$K:$K,AA3444),INDEX(Matches!$J:$J,AA3444)))</f>
        <v/>
      </c>
      <c r="V3444" s="30">
        <f>IF(T3444="","",T3444-U3444)</f>
        <v/>
      </c>
      <c r="W3444" s="33">
        <f>IF(I3444="H",INDEX(Matches!$T:$T,AA3444),INDEX(Matches!$U:$U,AA3444))</f>
        <v/>
      </c>
      <c r="X3444" s="11">
        <f>INDEX(Matches!$X:$X,AA3444)</f>
        <v/>
      </c>
      <c r="Y3444" s="30">
        <f>IF(O3444="","",O3444-S3444)</f>
        <v/>
      </c>
      <c r="Z3444" s="30">
        <f>IF(W3444="","",W3444-S3444)</f>
        <v/>
      </c>
      <c r="AA3444" s="24">
        <f>MATCH(J3444,Matches!$A:$A,0)</f>
        <v/>
      </c>
      <c r="AB3444" s="33" t="n"/>
      <c r="AC3444" s="33" t="n">
        <v>1.214675177302434</v>
      </c>
      <c r="AD3444" s="24" t="n"/>
      <c r="AE3444" s="24" t="n">
        <v>4</v>
      </c>
      <c r="AF3444" s="33" t="n"/>
      <c r="AG3444" s="33" t="n"/>
    </row>
    <row r="3445">
      <c r="A3445" s="24" t="inlineStr">
        <is>
          <t>Gillingham|16</t>
        </is>
      </c>
      <c r="B3445" s="24" t="inlineStr">
        <is>
          <t>E3</t>
        </is>
      </c>
      <c r="C3445" s="24" t="inlineStr">
        <is>
          <t>League Two</t>
        </is>
      </c>
      <c r="D3445" s="24" t="inlineStr">
        <is>
          <t>Gillingham</t>
        </is>
      </c>
      <c r="E3445" s="24" t="n">
        <v>16</v>
      </c>
      <c r="F3445" s="24" t="n">
        <v>4</v>
      </c>
      <c r="G3445" s="29" t="n">
        <v>46347.52083333334</v>
      </c>
      <c r="H3445" s="24" t="inlineStr">
        <is>
          <t>Crewe</t>
        </is>
      </c>
      <c r="I3445" s="24" t="inlineStr">
        <is>
          <t>H</t>
        </is>
      </c>
      <c r="J3445" s="24" t="inlineStr">
        <is>
          <t>E3-Gillingh-Crewe</t>
        </is>
      </c>
      <c r="K3445" s="24" t="n">
        <v>15</v>
      </c>
      <c r="L3445" s="11">
        <f>IF(INDEX(Matches!$X:$X,AA3445)=0,"",IF(I3445="H",INDEX(Matches!$H:$H,AA3445),INDEX(Matches!$I:$I,AA3445)))</f>
        <v/>
      </c>
      <c r="M3445" s="11">
        <f>IF(INDEX(Matches!$X:$X,AA3445)=0,"",IF(I3445="H",INDEX(Matches!$I:$I,AA3445),INDEX(Matches!$H:$H,AA3445)))</f>
        <v/>
      </c>
      <c r="N3445" s="11">
        <f>IF(L3445="","",IF(L3445&gt;M3445,"W",IF(L3445=M3445,"D","L")))</f>
        <v/>
      </c>
      <c r="O3445" s="11">
        <f>IF(L3445="","",IF(L3445&gt;M3445,3,IF(L3445=M3445,1,0)))</f>
        <v/>
      </c>
      <c r="P3445" s="31">
        <f>IF(I3445="H",INDEX(Matches!$L:$L,AA3445),INDEX(Matches!$N:$N,AA3445))</f>
        <v/>
      </c>
      <c r="Q3445" s="31">
        <f>INDEX(Matches!$M:$M,AA3445)</f>
        <v/>
      </c>
      <c r="R3445" s="31">
        <f>IF(I3445="H",INDEX(Matches!$N:$N,AA3445),INDEX(Matches!$L:$L,AA3445))</f>
        <v/>
      </c>
      <c r="S3445" s="33">
        <f>IF(I3445="H",INDEX(Matches!$O:$O,AA3445),INDEX(Matches!$P:$P,AA3445))</f>
        <v/>
      </c>
      <c r="T3445" s="33">
        <f>IF(INDEX(Matches!$J:$J,AA3445)="","",IF(I3445="H",INDEX(Matches!$J:$J,AA3445),INDEX(Matches!$K:$K,AA3445)))</f>
        <v/>
      </c>
      <c r="U3445" s="33">
        <f>IF(INDEX(Matches!$K:$K,AA3445)="","",IF(I3445="H",INDEX(Matches!$K:$K,AA3445),INDEX(Matches!$J:$J,AA3445)))</f>
        <v/>
      </c>
      <c r="V3445" s="30">
        <f>IF(T3445="","",T3445-U3445)</f>
        <v/>
      </c>
      <c r="W3445" s="33">
        <f>IF(I3445="H",INDEX(Matches!$T:$T,AA3445),INDEX(Matches!$U:$U,AA3445))</f>
        <v/>
      </c>
      <c r="X3445" s="11">
        <f>INDEX(Matches!$X:$X,AA3445)</f>
        <v/>
      </c>
      <c r="Y3445" s="30">
        <f>IF(O3445="","",O3445-S3445)</f>
        <v/>
      </c>
      <c r="Z3445" s="30">
        <f>IF(W3445="","",W3445-S3445)</f>
        <v/>
      </c>
      <c r="AA3445" s="24">
        <f>MATCH(J3445,Matches!$A:$A,0)</f>
        <v/>
      </c>
      <c r="AB3445" s="33" t="n"/>
      <c r="AC3445" s="33" t="n">
        <v>1.504270220587819</v>
      </c>
      <c r="AD3445" s="24" t="n"/>
      <c r="AE3445" s="24" t="n">
        <v>4</v>
      </c>
      <c r="AF3445" s="33" t="n"/>
      <c r="AG3445" s="33" t="n"/>
    </row>
    <row r="3446">
      <c r="A3446" s="24" t="inlineStr">
        <is>
          <t>Gillingham|17</t>
        </is>
      </c>
      <c r="B3446" s="24" t="inlineStr">
        <is>
          <t>E3</t>
        </is>
      </c>
      <c r="C3446" s="24" t="inlineStr">
        <is>
          <t>League Two</t>
        </is>
      </c>
      <c r="D3446" s="24" t="inlineStr">
        <is>
          <t>Gillingham</t>
        </is>
      </c>
      <c r="E3446" s="24" t="n">
        <v>17</v>
      </c>
      <c r="F3446" s="24" t="n">
        <v>5</v>
      </c>
      <c r="G3446" s="29" t="n">
        <v>46354.625</v>
      </c>
      <c r="H3446" s="24" t="inlineStr">
        <is>
          <t>Salford</t>
        </is>
      </c>
      <c r="I3446" s="24" t="inlineStr">
        <is>
          <t>A</t>
        </is>
      </c>
      <c r="J3446" s="24" t="inlineStr">
        <is>
          <t>E3-Salford-Gillingh</t>
        </is>
      </c>
      <c r="K3446" s="24" t="n">
        <v>1</v>
      </c>
      <c r="L3446" s="11">
        <f>IF(INDEX(Matches!$X:$X,AA3446)=0,"",IF(I3446="H",INDEX(Matches!$H:$H,AA3446),INDEX(Matches!$I:$I,AA3446)))</f>
        <v/>
      </c>
      <c r="M3446" s="11">
        <f>IF(INDEX(Matches!$X:$X,AA3446)=0,"",IF(I3446="H",INDEX(Matches!$I:$I,AA3446),INDEX(Matches!$H:$H,AA3446)))</f>
        <v/>
      </c>
      <c r="N3446" s="11">
        <f>IF(L3446="","",IF(L3446&gt;M3446,"W",IF(L3446=M3446,"D","L")))</f>
        <v/>
      </c>
      <c r="O3446" s="11">
        <f>IF(L3446="","",IF(L3446&gt;M3446,3,IF(L3446=M3446,1,0)))</f>
        <v/>
      </c>
      <c r="P3446" s="31">
        <f>IF(I3446="H",INDEX(Matches!$L:$L,AA3446),INDEX(Matches!$N:$N,AA3446))</f>
        <v/>
      </c>
      <c r="Q3446" s="31">
        <f>INDEX(Matches!$M:$M,AA3446)</f>
        <v/>
      </c>
      <c r="R3446" s="31">
        <f>IF(I3446="H",INDEX(Matches!$N:$N,AA3446),INDEX(Matches!$L:$L,AA3446))</f>
        <v/>
      </c>
      <c r="S3446" s="33">
        <f>IF(I3446="H",INDEX(Matches!$O:$O,AA3446),INDEX(Matches!$P:$P,AA3446))</f>
        <v/>
      </c>
      <c r="T3446" s="33">
        <f>IF(INDEX(Matches!$J:$J,AA3446)="","",IF(I3446="H",INDEX(Matches!$J:$J,AA3446),INDEX(Matches!$K:$K,AA3446)))</f>
        <v/>
      </c>
      <c r="U3446" s="33">
        <f>IF(INDEX(Matches!$K:$K,AA3446)="","",IF(I3446="H",INDEX(Matches!$K:$K,AA3446),INDEX(Matches!$J:$J,AA3446)))</f>
        <v/>
      </c>
      <c r="V3446" s="30">
        <f>IF(T3446="","",T3446-U3446)</f>
        <v/>
      </c>
      <c r="W3446" s="33">
        <f>IF(I3446="H",INDEX(Matches!$T:$T,AA3446),INDEX(Matches!$U:$U,AA3446))</f>
        <v/>
      </c>
      <c r="X3446" s="11">
        <f>INDEX(Matches!$X:$X,AA3446)</f>
        <v/>
      </c>
      <c r="Y3446" s="30">
        <f>IF(O3446="","",O3446-S3446)</f>
        <v/>
      </c>
      <c r="Z3446" s="30">
        <f>IF(W3446="","",W3446-S3446)</f>
        <v/>
      </c>
      <c r="AA3446" s="24">
        <f>MATCH(J3446,Matches!$A:$A,0)</f>
        <v/>
      </c>
      <c r="AB3446" s="33" t="n"/>
      <c r="AC3446" s="33" t="n">
        <v>0.9468269678612073</v>
      </c>
      <c r="AD3446" s="24" t="n"/>
      <c r="AE3446" s="24" t="n">
        <v>5</v>
      </c>
      <c r="AF3446" s="33" t="n"/>
      <c r="AG3446" s="33" t="n"/>
    </row>
    <row r="3447">
      <c r="A3447" s="24" t="inlineStr">
        <is>
          <t>Gillingham|18</t>
        </is>
      </c>
      <c r="B3447" s="24" t="inlineStr">
        <is>
          <t>E3</t>
        </is>
      </c>
      <c r="C3447" s="24" t="inlineStr">
        <is>
          <t>League Two</t>
        </is>
      </c>
      <c r="D3447" s="24" t="inlineStr">
        <is>
          <t>Gillingham</t>
        </is>
      </c>
      <c r="E3447" s="24" t="n">
        <v>18</v>
      </c>
      <c r="F3447" s="24" t="n">
        <v>5</v>
      </c>
      <c r="G3447" s="29" t="n">
        <v>46357.82291666666</v>
      </c>
      <c r="H3447" s="24" t="inlineStr">
        <is>
          <t>Swindon</t>
        </is>
      </c>
      <c r="I3447" s="24" t="inlineStr">
        <is>
          <t>H</t>
        </is>
      </c>
      <c r="J3447" s="24" t="inlineStr">
        <is>
          <t>E3-Gillingh-Swindon</t>
        </is>
      </c>
      <c r="K3447" s="24" t="n">
        <v>10</v>
      </c>
      <c r="L3447" s="11">
        <f>IF(INDEX(Matches!$X:$X,AA3447)=0,"",IF(I3447="H",INDEX(Matches!$H:$H,AA3447),INDEX(Matches!$I:$I,AA3447)))</f>
        <v/>
      </c>
      <c r="M3447" s="11">
        <f>IF(INDEX(Matches!$X:$X,AA3447)=0,"",IF(I3447="H",INDEX(Matches!$I:$I,AA3447),INDEX(Matches!$H:$H,AA3447)))</f>
        <v/>
      </c>
      <c r="N3447" s="11">
        <f>IF(L3447="","",IF(L3447&gt;M3447,"W",IF(L3447=M3447,"D","L")))</f>
        <v/>
      </c>
      <c r="O3447" s="11">
        <f>IF(L3447="","",IF(L3447&gt;M3447,3,IF(L3447=M3447,1,0)))</f>
        <v/>
      </c>
      <c r="P3447" s="31">
        <f>IF(I3447="H",INDEX(Matches!$L:$L,AA3447),INDEX(Matches!$N:$N,AA3447))</f>
        <v/>
      </c>
      <c r="Q3447" s="31">
        <f>INDEX(Matches!$M:$M,AA3447)</f>
        <v/>
      </c>
      <c r="R3447" s="31">
        <f>IF(I3447="H",INDEX(Matches!$N:$N,AA3447),INDEX(Matches!$L:$L,AA3447))</f>
        <v/>
      </c>
      <c r="S3447" s="33">
        <f>IF(I3447="H",INDEX(Matches!$O:$O,AA3447),INDEX(Matches!$P:$P,AA3447))</f>
        <v/>
      </c>
      <c r="T3447" s="33">
        <f>IF(INDEX(Matches!$J:$J,AA3447)="","",IF(I3447="H",INDEX(Matches!$J:$J,AA3447),INDEX(Matches!$K:$K,AA3447)))</f>
        <v/>
      </c>
      <c r="U3447" s="33">
        <f>IF(INDEX(Matches!$K:$K,AA3447)="","",IF(I3447="H",INDEX(Matches!$K:$K,AA3447),INDEX(Matches!$J:$J,AA3447)))</f>
        <v/>
      </c>
      <c r="V3447" s="30">
        <f>IF(T3447="","",T3447-U3447)</f>
        <v/>
      </c>
      <c r="W3447" s="33">
        <f>IF(I3447="H",INDEX(Matches!$T:$T,AA3447),INDEX(Matches!$U:$U,AA3447))</f>
        <v/>
      </c>
      <c r="X3447" s="11">
        <f>INDEX(Matches!$X:$X,AA3447)</f>
        <v/>
      </c>
      <c r="Y3447" s="30">
        <f>IF(O3447="","",O3447-S3447)</f>
        <v/>
      </c>
      <c r="Z3447" s="30">
        <f>IF(W3447="","",W3447-S3447)</f>
        <v/>
      </c>
      <c r="AA3447" s="24">
        <f>MATCH(J3447,Matches!$A:$A,0)</f>
        <v/>
      </c>
      <c r="AB3447" s="33" t="n"/>
      <c r="AC3447" s="33" t="n">
        <v>1.552143338969581</v>
      </c>
      <c r="AD3447" s="24" t="n"/>
      <c r="AE3447" s="24" t="n">
        <v>5</v>
      </c>
      <c r="AF3447" s="33" t="n"/>
      <c r="AG3447" s="33" t="n"/>
    </row>
    <row r="3448">
      <c r="A3448" s="24" t="inlineStr">
        <is>
          <t>Gillingham|19</t>
        </is>
      </c>
      <c r="B3448" s="24" t="inlineStr">
        <is>
          <t>E3</t>
        </is>
      </c>
      <c r="C3448" s="24" t="inlineStr">
        <is>
          <t>League Two</t>
        </is>
      </c>
      <c r="D3448" s="24" t="inlineStr">
        <is>
          <t>Gillingham</t>
        </is>
      </c>
      <c r="E3448" s="24" t="n">
        <v>19</v>
      </c>
      <c r="F3448" s="24" t="n">
        <v>5</v>
      </c>
      <c r="G3448" s="29" t="n">
        <v>46368.625</v>
      </c>
      <c r="H3448" s="24" t="inlineStr">
        <is>
          <t>Oldham</t>
        </is>
      </c>
      <c r="I3448" s="24" t="inlineStr">
        <is>
          <t>A</t>
        </is>
      </c>
      <c r="J3448" s="24" t="inlineStr">
        <is>
          <t>E3-Oldham-Gillingh</t>
        </is>
      </c>
      <c r="K3448" s="24" t="n">
        <v>8</v>
      </c>
      <c r="L3448" s="11">
        <f>IF(INDEX(Matches!$X:$X,AA3448)=0,"",IF(I3448="H",INDEX(Matches!$H:$H,AA3448),INDEX(Matches!$I:$I,AA3448)))</f>
        <v/>
      </c>
      <c r="M3448" s="11">
        <f>IF(INDEX(Matches!$X:$X,AA3448)=0,"",IF(I3448="H",INDEX(Matches!$I:$I,AA3448),INDEX(Matches!$H:$H,AA3448)))</f>
        <v/>
      </c>
      <c r="N3448" s="11">
        <f>IF(L3448="","",IF(L3448&gt;M3448,"W",IF(L3448=M3448,"D","L")))</f>
        <v/>
      </c>
      <c r="O3448" s="11">
        <f>IF(L3448="","",IF(L3448&gt;M3448,3,IF(L3448=M3448,1,0)))</f>
        <v/>
      </c>
      <c r="P3448" s="31">
        <f>IF(I3448="H",INDEX(Matches!$L:$L,AA3448),INDEX(Matches!$N:$N,AA3448))</f>
        <v/>
      </c>
      <c r="Q3448" s="31">
        <f>INDEX(Matches!$M:$M,AA3448)</f>
        <v/>
      </c>
      <c r="R3448" s="31">
        <f>IF(I3448="H",INDEX(Matches!$N:$N,AA3448),INDEX(Matches!$L:$L,AA3448))</f>
        <v/>
      </c>
      <c r="S3448" s="33">
        <f>IF(I3448="H",INDEX(Matches!$O:$O,AA3448),INDEX(Matches!$P:$P,AA3448))</f>
        <v/>
      </c>
      <c r="T3448" s="33">
        <f>IF(INDEX(Matches!$J:$J,AA3448)="","",IF(I3448="H",INDEX(Matches!$J:$J,AA3448),INDEX(Matches!$K:$K,AA3448)))</f>
        <v/>
      </c>
      <c r="U3448" s="33">
        <f>IF(INDEX(Matches!$K:$K,AA3448)="","",IF(I3448="H",INDEX(Matches!$K:$K,AA3448),INDEX(Matches!$J:$J,AA3448)))</f>
        <v/>
      </c>
      <c r="V3448" s="30">
        <f>IF(T3448="","",T3448-U3448)</f>
        <v/>
      </c>
      <c r="W3448" s="33">
        <f>IF(I3448="H",INDEX(Matches!$T:$T,AA3448),INDEX(Matches!$U:$U,AA3448))</f>
        <v/>
      </c>
      <c r="X3448" s="11">
        <f>INDEX(Matches!$X:$X,AA3448)</f>
        <v/>
      </c>
      <c r="Y3448" s="30">
        <f>IF(O3448="","",O3448-S3448)</f>
        <v/>
      </c>
      <c r="Z3448" s="30">
        <f>IF(W3448="","",W3448-S3448)</f>
        <v/>
      </c>
      <c r="AA3448" s="24">
        <f>MATCH(J3448,Matches!$A:$A,0)</f>
        <v/>
      </c>
      <c r="AB3448" s="33" t="n"/>
      <c r="AC3448" s="33" t="n">
        <v>1.144520947346266</v>
      </c>
      <c r="AD3448" s="24" t="n"/>
      <c r="AE3448" s="24" t="n">
        <v>5</v>
      </c>
      <c r="AF3448" s="33" t="n"/>
      <c r="AG3448" s="33" t="n"/>
    </row>
    <row r="3449">
      <c r="A3449" s="24" t="inlineStr">
        <is>
          <t>Gillingham|20</t>
        </is>
      </c>
      <c r="B3449" s="24" t="inlineStr">
        <is>
          <t>E3</t>
        </is>
      </c>
      <c r="C3449" s="24" t="inlineStr">
        <is>
          <t>League Two</t>
        </is>
      </c>
      <c r="D3449" s="24" t="inlineStr">
        <is>
          <t>Gillingham</t>
        </is>
      </c>
      <c r="E3449" s="24" t="n">
        <v>20</v>
      </c>
      <c r="F3449" s="24" t="n">
        <v>5</v>
      </c>
      <c r="G3449" s="29" t="n">
        <v>46375.625</v>
      </c>
      <c r="H3449" s="24" t="inlineStr">
        <is>
          <t>Cheltenham</t>
        </is>
      </c>
      <c r="I3449" s="24" t="inlineStr">
        <is>
          <t>H</t>
        </is>
      </c>
      <c r="J3449" s="24" t="inlineStr">
        <is>
          <t>E3-Gillingh-Cheltenh</t>
        </is>
      </c>
      <c r="K3449" s="24" t="n">
        <v>22</v>
      </c>
      <c r="L3449" s="11">
        <f>IF(INDEX(Matches!$X:$X,AA3449)=0,"",IF(I3449="H",INDEX(Matches!$H:$H,AA3449),INDEX(Matches!$I:$I,AA3449)))</f>
        <v/>
      </c>
      <c r="M3449" s="11">
        <f>IF(INDEX(Matches!$X:$X,AA3449)=0,"",IF(I3449="H",INDEX(Matches!$I:$I,AA3449),INDEX(Matches!$H:$H,AA3449)))</f>
        <v/>
      </c>
      <c r="N3449" s="11">
        <f>IF(L3449="","",IF(L3449&gt;M3449,"W",IF(L3449=M3449,"D","L")))</f>
        <v/>
      </c>
      <c r="O3449" s="11">
        <f>IF(L3449="","",IF(L3449&gt;M3449,3,IF(L3449=M3449,1,0)))</f>
        <v/>
      </c>
      <c r="P3449" s="31">
        <f>IF(I3449="H",INDEX(Matches!$L:$L,AA3449),INDEX(Matches!$N:$N,AA3449))</f>
        <v/>
      </c>
      <c r="Q3449" s="31">
        <f>INDEX(Matches!$M:$M,AA3449)</f>
        <v/>
      </c>
      <c r="R3449" s="31">
        <f>IF(I3449="H",INDEX(Matches!$N:$N,AA3449),INDEX(Matches!$L:$L,AA3449))</f>
        <v/>
      </c>
      <c r="S3449" s="33">
        <f>IF(I3449="H",INDEX(Matches!$O:$O,AA3449),INDEX(Matches!$P:$P,AA3449))</f>
        <v/>
      </c>
      <c r="T3449" s="33">
        <f>IF(INDEX(Matches!$J:$J,AA3449)="","",IF(I3449="H",INDEX(Matches!$J:$J,AA3449),INDEX(Matches!$K:$K,AA3449)))</f>
        <v/>
      </c>
      <c r="U3449" s="33">
        <f>IF(INDEX(Matches!$K:$K,AA3449)="","",IF(I3449="H",INDEX(Matches!$K:$K,AA3449),INDEX(Matches!$J:$J,AA3449)))</f>
        <v/>
      </c>
      <c r="V3449" s="30">
        <f>IF(T3449="","",T3449-U3449)</f>
        <v/>
      </c>
      <c r="W3449" s="33">
        <f>IF(I3449="H",INDEX(Matches!$T:$T,AA3449),INDEX(Matches!$U:$U,AA3449))</f>
        <v/>
      </c>
      <c r="X3449" s="11">
        <f>INDEX(Matches!$X:$X,AA3449)</f>
        <v/>
      </c>
      <c r="Y3449" s="30">
        <f>IF(O3449="","",O3449-S3449)</f>
        <v/>
      </c>
      <c r="Z3449" s="30">
        <f>IF(W3449="","",W3449-S3449)</f>
        <v/>
      </c>
      <c r="AA3449" s="24">
        <f>MATCH(J3449,Matches!$A:$A,0)</f>
        <v/>
      </c>
      <c r="AB3449" s="33" t="n"/>
      <c r="AC3449" s="33" t="n">
        <v>1.693857241880974</v>
      </c>
      <c r="AD3449" s="24" t="n"/>
      <c r="AE3449" s="24" t="n">
        <v>5</v>
      </c>
      <c r="AF3449" s="33" t="n"/>
      <c r="AG3449" s="33" t="n"/>
    </row>
    <row r="3450">
      <c r="A3450" s="24" t="inlineStr">
        <is>
          <t>Gillingham|21</t>
        </is>
      </c>
      <c r="B3450" s="24" t="inlineStr">
        <is>
          <t>E3</t>
        </is>
      </c>
      <c r="C3450" s="24" t="inlineStr">
        <is>
          <t>League Two</t>
        </is>
      </c>
      <c r="D3450" s="24" t="inlineStr">
        <is>
          <t>Gillingham</t>
        </is>
      </c>
      <c r="E3450" s="24" t="n">
        <v>21</v>
      </c>
      <c r="F3450" s="24" t="n">
        <v>6</v>
      </c>
      <c r="G3450" s="29" t="n">
        <v>46382.625</v>
      </c>
      <c r="H3450" s="24" t="inlineStr">
        <is>
          <t>Crawley</t>
        </is>
      </c>
      <c r="I3450" s="24" t="inlineStr">
        <is>
          <t>A</t>
        </is>
      </c>
      <c r="J3450" s="24" t="inlineStr">
        <is>
          <t>E3-Crawley-Gillingh</t>
        </is>
      </c>
      <c r="K3450" s="24" t="n">
        <v>21</v>
      </c>
      <c r="L3450" s="11">
        <f>IF(INDEX(Matches!$X:$X,AA3450)=0,"",IF(I3450="H",INDEX(Matches!$H:$H,AA3450),INDEX(Matches!$I:$I,AA3450)))</f>
        <v/>
      </c>
      <c r="M3450" s="11">
        <f>IF(INDEX(Matches!$X:$X,AA3450)=0,"",IF(I3450="H",INDEX(Matches!$I:$I,AA3450),INDEX(Matches!$H:$H,AA3450)))</f>
        <v/>
      </c>
      <c r="N3450" s="11">
        <f>IF(L3450="","",IF(L3450&gt;M3450,"W",IF(L3450=M3450,"D","L")))</f>
        <v/>
      </c>
      <c r="O3450" s="11">
        <f>IF(L3450="","",IF(L3450&gt;M3450,3,IF(L3450=M3450,1,0)))</f>
        <v/>
      </c>
      <c r="P3450" s="31">
        <f>IF(I3450="H",INDEX(Matches!$L:$L,AA3450),INDEX(Matches!$N:$N,AA3450))</f>
        <v/>
      </c>
      <c r="Q3450" s="31">
        <f>INDEX(Matches!$M:$M,AA3450)</f>
        <v/>
      </c>
      <c r="R3450" s="31">
        <f>IF(I3450="H",INDEX(Matches!$N:$N,AA3450),INDEX(Matches!$L:$L,AA3450))</f>
        <v/>
      </c>
      <c r="S3450" s="33">
        <f>IF(I3450="H",INDEX(Matches!$O:$O,AA3450),INDEX(Matches!$P:$P,AA3450))</f>
        <v/>
      </c>
      <c r="T3450" s="33">
        <f>IF(INDEX(Matches!$J:$J,AA3450)="","",IF(I3450="H",INDEX(Matches!$J:$J,AA3450),INDEX(Matches!$K:$K,AA3450)))</f>
        <v/>
      </c>
      <c r="U3450" s="33">
        <f>IF(INDEX(Matches!$K:$K,AA3450)="","",IF(I3450="H",INDEX(Matches!$K:$K,AA3450),INDEX(Matches!$J:$J,AA3450)))</f>
        <v/>
      </c>
      <c r="V3450" s="30">
        <f>IF(T3450="","",T3450-U3450)</f>
        <v/>
      </c>
      <c r="W3450" s="33">
        <f>IF(I3450="H",INDEX(Matches!$T:$T,AA3450),INDEX(Matches!$U:$U,AA3450))</f>
        <v/>
      </c>
      <c r="X3450" s="11">
        <f>INDEX(Matches!$X:$X,AA3450)</f>
        <v/>
      </c>
      <c r="Y3450" s="30">
        <f>IF(O3450="","",O3450-S3450)</f>
        <v/>
      </c>
      <c r="Z3450" s="30">
        <f>IF(W3450="","",W3450-S3450)</f>
        <v/>
      </c>
      <c r="AA3450" s="24">
        <f>MATCH(J3450,Matches!$A:$A,0)</f>
        <v/>
      </c>
      <c r="AB3450" s="33" t="n"/>
      <c r="AC3450" s="33" t="n">
        <v>1.351442061883525</v>
      </c>
      <c r="AD3450" s="24" t="n"/>
      <c r="AE3450" s="24" t="n">
        <v>6</v>
      </c>
      <c r="AF3450" s="33" t="n"/>
      <c r="AG3450" s="33" t="n"/>
    </row>
    <row r="3451">
      <c r="A3451" s="24" t="inlineStr">
        <is>
          <t>Gillingham|22</t>
        </is>
      </c>
      <c r="B3451" s="24" t="inlineStr">
        <is>
          <t>E3</t>
        </is>
      </c>
      <c r="C3451" s="24" t="inlineStr">
        <is>
          <t>League Two</t>
        </is>
      </c>
      <c r="D3451" s="24" t="inlineStr">
        <is>
          <t>Gillingham</t>
        </is>
      </c>
      <c r="E3451" s="24" t="n">
        <v>22</v>
      </c>
      <c r="F3451" s="24" t="n">
        <v>6</v>
      </c>
      <c r="G3451" s="29" t="n">
        <v>46385.82291666666</v>
      </c>
      <c r="H3451" s="24" t="inlineStr">
        <is>
          <t>Barnet</t>
        </is>
      </c>
      <c r="I3451" s="24" t="inlineStr">
        <is>
          <t>H</t>
        </is>
      </c>
      <c r="J3451" s="24" t="inlineStr">
        <is>
          <t>E3-Gillingh-Barnet</t>
        </is>
      </c>
      <c r="K3451" s="24" t="n">
        <v>3</v>
      </c>
      <c r="L3451" s="11">
        <f>IF(INDEX(Matches!$X:$X,AA3451)=0,"",IF(I3451="H",INDEX(Matches!$H:$H,AA3451),INDEX(Matches!$I:$I,AA3451)))</f>
        <v/>
      </c>
      <c r="M3451" s="11">
        <f>IF(INDEX(Matches!$X:$X,AA3451)=0,"",IF(I3451="H",INDEX(Matches!$I:$I,AA3451),INDEX(Matches!$H:$H,AA3451)))</f>
        <v/>
      </c>
      <c r="N3451" s="11">
        <f>IF(L3451="","",IF(L3451&gt;M3451,"W",IF(L3451=M3451,"D","L")))</f>
        <v/>
      </c>
      <c r="O3451" s="11">
        <f>IF(L3451="","",IF(L3451&gt;M3451,3,IF(L3451=M3451,1,0)))</f>
        <v/>
      </c>
      <c r="P3451" s="31">
        <f>IF(I3451="H",INDEX(Matches!$L:$L,AA3451),INDEX(Matches!$N:$N,AA3451))</f>
        <v/>
      </c>
      <c r="Q3451" s="31">
        <f>INDEX(Matches!$M:$M,AA3451)</f>
        <v/>
      </c>
      <c r="R3451" s="31">
        <f>IF(I3451="H",INDEX(Matches!$N:$N,AA3451),INDEX(Matches!$L:$L,AA3451))</f>
        <v/>
      </c>
      <c r="S3451" s="33">
        <f>IF(I3451="H",INDEX(Matches!$O:$O,AA3451),INDEX(Matches!$P:$P,AA3451))</f>
        <v/>
      </c>
      <c r="T3451" s="33">
        <f>IF(INDEX(Matches!$J:$J,AA3451)="","",IF(I3451="H",INDEX(Matches!$J:$J,AA3451),INDEX(Matches!$K:$K,AA3451)))</f>
        <v/>
      </c>
      <c r="U3451" s="33">
        <f>IF(INDEX(Matches!$K:$K,AA3451)="","",IF(I3451="H",INDEX(Matches!$K:$K,AA3451),INDEX(Matches!$J:$J,AA3451)))</f>
        <v/>
      </c>
      <c r="V3451" s="30">
        <f>IF(T3451="","",T3451-U3451)</f>
        <v/>
      </c>
      <c r="W3451" s="33">
        <f>IF(I3451="H",INDEX(Matches!$T:$T,AA3451),INDEX(Matches!$U:$U,AA3451))</f>
        <v/>
      </c>
      <c r="X3451" s="11">
        <f>INDEX(Matches!$X:$X,AA3451)</f>
        <v/>
      </c>
      <c r="Y3451" s="30">
        <f>IF(O3451="","",O3451-S3451)</f>
        <v/>
      </c>
      <c r="Z3451" s="30">
        <f>IF(W3451="","",W3451-S3451)</f>
        <v/>
      </c>
      <c r="AA3451" s="24">
        <f>MATCH(J3451,Matches!$A:$A,0)</f>
        <v/>
      </c>
      <c r="AB3451" s="33" t="n"/>
      <c r="AC3451" s="33" t="n">
        <v>1.352139858680835</v>
      </c>
      <c r="AD3451" s="24" t="n"/>
      <c r="AE3451" s="24" t="n">
        <v>6</v>
      </c>
      <c r="AF3451" s="33" t="n"/>
      <c r="AG3451" s="33" t="n"/>
    </row>
    <row r="3452">
      <c r="A3452" s="24" t="inlineStr">
        <is>
          <t>Gillingham|23</t>
        </is>
      </c>
      <c r="B3452" s="24" t="inlineStr">
        <is>
          <t>E3</t>
        </is>
      </c>
      <c r="C3452" s="24" t="inlineStr">
        <is>
          <t>League Two</t>
        </is>
      </c>
      <c r="D3452" s="24" t="inlineStr">
        <is>
          <t>Gillingham</t>
        </is>
      </c>
      <c r="E3452" s="24" t="n">
        <v>23</v>
      </c>
      <c r="F3452" s="24" t="n">
        <v>6</v>
      </c>
      <c r="G3452" s="29" t="n">
        <v>46389.625</v>
      </c>
      <c r="H3452" s="24" t="inlineStr">
        <is>
          <t>Exeter</t>
        </is>
      </c>
      <c r="I3452" s="24" t="inlineStr">
        <is>
          <t>H</t>
        </is>
      </c>
      <c r="J3452" s="24" t="inlineStr">
        <is>
          <t>E3-Gillingh-Exeter</t>
        </is>
      </c>
      <c r="K3452" s="24" t="n">
        <v>17</v>
      </c>
      <c r="L3452" s="11">
        <f>IF(INDEX(Matches!$X:$X,AA3452)=0,"",IF(I3452="H",INDEX(Matches!$H:$H,AA3452),INDEX(Matches!$I:$I,AA3452)))</f>
        <v/>
      </c>
      <c r="M3452" s="11">
        <f>IF(INDEX(Matches!$X:$X,AA3452)=0,"",IF(I3452="H",INDEX(Matches!$I:$I,AA3452),INDEX(Matches!$H:$H,AA3452)))</f>
        <v/>
      </c>
      <c r="N3452" s="11">
        <f>IF(L3452="","",IF(L3452&gt;M3452,"W",IF(L3452=M3452,"D","L")))</f>
        <v/>
      </c>
      <c r="O3452" s="11">
        <f>IF(L3452="","",IF(L3452&gt;M3452,3,IF(L3452=M3452,1,0)))</f>
        <v/>
      </c>
      <c r="P3452" s="31">
        <f>IF(I3452="H",INDEX(Matches!$L:$L,AA3452),INDEX(Matches!$N:$N,AA3452))</f>
        <v/>
      </c>
      <c r="Q3452" s="31">
        <f>INDEX(Matches!$M:$M,AA3452)</f>
        <v/>
      </c>
      <c r="R3452" s="31">
        <f>IF(I3452="H",INDEX(Matches!$N:$N,AA3452),INDEX(Matches!$L:$L,AA3452))</f>
        <v/>
      </c>
      <c r="S3452" s="33">
        <f>IF(I3452="H",INDEX(Matches!$O:$O,AA3452),INDEX(Matches!$P:$P,AA3452))</f>
        <v/>
      </c>
      <c r="T3452" s="33">
        <f>IF(INDEX(Matches!$J:$J,AA3452)="","",IF(I3452="H",INDEX(Matches!$J:$J,AA3452),INDEX(Matches!$K:$K,AA3452)))</f>
        <v/>
      </c>
      <c r="U3452" s="33">
        <f>IF(INDEX(Matches!$K:$K,AA3452)="","",IF(I3452="H",INDEX(Matches!$K:$K,AA3452),INDEX(Matches!$J:$J,AA3452)))</f>
        <v/>
      </c>
      <c r="V3452" s="30">
        <f>IF(T3452="","",T3452-U3452)</f>
        <v/>
      </c>
      <c r="W3452" s="33">
        <f>IF(I3452="H",INDEX(Matches!$T:$T,AA3452),INDEX(Matches!$U:$U,AA3452))</f>
        <v/>
      </c>
      <c r="X3452" s="11">
        <f>INDEX(Matches!$X:$X,AA3452)</f>
        <v/>
      </c>
      <c r="Y3452" s="30">
        <f>IF(O3452="","",O3452-S3452)</f>
        <v/>
      </c>
      <c r="Z3452" s="30">
        <f>IF(W3452="","",W3452-S3452)</f>
        <v/>
      </c>
      <c r="AA3452" s="24">
        <f>MATCH(J3452,Matches!$A:$A,0)</f>
        <v/>
      </c>
      <c r="AB3452" s="33" t="n"/>
      <c r="AC3452" s="33" t="n">
        <v>1.578379131779919</v>
      </c>
      <c r="AD3452" s="24" t="n"/>
      <c r="AE3452" s="24" t="n">
        <v>6</v>
      </c>
      <c r="AF3452" s="33" t="n"/>
      <c r="AG3452" s="33" t="n"/>
    </row>
    <row r="3453">
      <c r="A3453" s="24" t="inlineStr">
        <is>
          <t>Gillingham|24</t>
        </is>
      </c>
      <c r="B3453" s="24" t="inlineStr">
        <is>
          <t>E3</t>
        </is>
      </c>
      <c r="C3453" s="24" t="inlineStr">
        <is>
          <t>League Two</t>
        </is>
      </c>
      <c r="D3453" s="24" t="inlineStr">
        <is>
          <t>Gillingham</t>
        </is>
      </c>
      <c r="E3453" s="24" t="n">
        <v>24</v>
      </c>
      <c r="F3453" s="24" t="n">
        <v>6</v>
      </c>
      <c r="G3453" s="29" t="n">
        <v>46396.625</v>
      </c>
      <c r="H3453" s="24" t="inlineStr">
        <is>
          <t>Cheltenham</t>
        </is>
      </c>
      <c r="I3453" s="24" t="inlineStr">
        <is>
          <t>A</t>
        </is>
      </c>
      <c r="J3453" s="24" t="inlineStr">
        <is>
          <t>E3-Cheltenh-Gillingh</t>
        </is>
      </c>
      <c r="K3453" s="24" t="n">
        <v>22</v>
      </c>
      <c r="L3453" s="11">
        <f>IF(INDEX(Matches!$X:$X,AA3453)=0,"",IF(I3453="H",INDEX(Matches!$H:$H,AA3453),INDEX(Matches!$I:$I,AA3453)))</f>
        <v/>
      </c>
      <c r="M3453" s="11">
        <f>IF(INDEX(Matches!$X:$X,AA3453)=0,"",IF(I3453="H",INDEX(Matches!$I:$I,AA3453),INDEX(Matches!$H:$H,AA3453)))</f>
        <v/>
      </c>
      <c r="N3453" s="11">
        <f>IF(L3453="","",IF(L3453&gt;M3453,"W",IF(L3453=M3453,"D","L")))</f>
        <v/>
      </c>
      <c r="O3453" s="11">
        <f>IF(L3453="","",IF(L3453&gt;M3453,3,IF(L3453=M3453,1,0)))</f>
        <v/>
      </c>
      <c r="P3453" s="31">
        <f>IF(I3453="H",INDEX(Matches!$L:$L,AA3453),INDEX(Matches!$N:$N,AA3453))</f>
        <v/>
      </c>
      <c r="Q3453" s="31">
        <f>INDEX(Matches!$M:$M,AA3453)</f>
        <v/>
      </c>
      <c r="R3453" s="31">
        <f>IF(I3453="H",INDEX(Matches!$N:$N,AA3453),INDEX(Matches!$L:$L,AA3453))</f>
        <v/>
      </c>
      <c r="S3453" s="33">
        <f>IF(I3453="H",INDEX(Matches!$O:$O,AA3453),INDEX(Matches!$P:$P,AA3453))</f>
        <v/>
      </c>
      <c r="T3453" s="33">
        <f>IF(INDEX(Matches!$J:$J,AA3453)="","",IF(I3453="H",INDEX(Matches!$J:$J,AA3453),INDEX(Matches!$K:$K,AA3453)))</f>
        <v/>
      </c>
      <c r="U3453" s="33">
        <f>IF(INDEX(Matches!$K:$K,AA3453)="","",IF(I3453="H",INDEX(Matches!$K:$K,AA3453),INDEX(Matches!$J:$J,AA3453)))</f>
        <v/>
      </c>
      <c r="V3453" s="30">
        <f>IF(T3453="","",T3453-U3453)</f>
        <v/>
      </c>
      <c r="W3453" s="33">
        <f>IF(I3453="H",INDEX(Matches!$T:$T,AA3453),INDEX(Matches!$U:$U,AA3453))</f>
        <v/>
      </c>
      <c r="X3453" s="11">
        <f>INDEX(Matches!$X:$X,AA3453)</f>
        <v/>
      </c>
      <c r="Y3453" s="30">
        <f>IF(O3453="","",O3453-S3453)</f>
        <v/>
      </c>
      <c r="Z3453" s="30">
        <f>IF(W3453="","",W3453-S3453)</f>
        <v/>
      </c>
      <c r="AA3453" s="24">
        <f>MATCH(J3453,Matches!$A:$A,0)</f>
        <v/>
      </c>
      <c r="AB3453" s="33" t="n"/>
      <c r="AC3453" s="33" t="n">
        <v>1.38417830207862</v>
      </c>
      <c r="AD3453" s="24" t="n"/>
      <c r="AE3453" s="24" t="n">
        <v>6</v>
      </c>
      <c r="AF3453" s="33" t="n"/>
      <c r="AG3453" s="33" t="n"/>
    </row>
    <row r="3454">
      <c r="A3454" s="24" t="inlineStr">
        <is>
          <t>Gillingham|25</t>
        </is>
      </c>
      <c r="B3454" s="24" t="inlineStr">
        <is>
          <t>E3</t>
        </is>
      </c>
      <c r="C3454" s="24" t="inlineStr">
        <is>
          <t>League Two</t>
        </is>
      </c>
      <c r="D3454" s="24" t="inlineStr">
        <is>
          <t>Gillingham</t>
        </is>
      </c>
      <c r="E3454" s="24" t="n">
        <v>25</v>
      </c>
      <c r="F3454" s="24" t="n">
        <v>7</v>
      </c>
      <c r="G3454" s="29" t="n">
        <v>46403.625</v>
      </c>
      <c r="H3454" s="24" t="inlineStr">
        <is>
          <t>Accrington</t>
        </is>
      </c>
      <c r="I3454" s="24" t="inlineStr">
        <is>
          <t>H</t>
        </is>
      </c>
      <c r="J3454" s="24" t="inlineStr">
        <is>
          <t>E3-Gillingh-Accringt</t>
        </is>
      </c>
      <c r="K3454" s="24" t="n">
        <v>23</v>
      </c>
      <c r="L3454" s="11">
        <f>IF(INDEX(Matches!$X:$X,AA3454)=0,"",IF(I3454="H",INDEX(Matches!$H:$H,AA3454),INDEX(Matches!$I:$I,AA3454)))</f>
        <v/>
      </c>
      <c r="M3454" s="11">
        <f>IF(INDEX(Matches!$X:$X,AA3454)=0,"",IF(I3454="H",INDEX(Matches!$I:$I,AA3454),INDEX(Matches!$H:$H,AA3454)))</f>
        <v/>
      </c>
      <c r="N3454" s="11">
        <f>IF(L3454="","",IF(L3454&gt;M3454,"W",IF(L3454=M3454,"D","L")))</f>
        <v/>
      </c>
      <c r="O3454" s="11">
        <f>IF(L3454="","",IF(L3454&gt;M3454,3,IF(L3454=M3454,1,0)))</f>
        <v/>
      </c>
      <c r="P3454" s="31">
        <f>IF(I3454="H",INDEX(Matches!$L:$L,AA3454),INDEX(Matches!$N:$N,AA3454))</f>
        <v/>
      </c>
      <c r="Q3454" s="31">
        <f>INDEX(Matches!$M:$M,AA3454)</f>
        <v/>
      </c>
      <c r="R3454" s="31">
        <f>IF(I3454="H",INDEX(Matches!$N:$N,AA3454),INDEX(Matches!$L:$L,AA3454))</f>
        <v/>
      </c>
      <c r="S3454" s="33">
        <f>IF(I3454="H",INDEX(Matches!$O:$O,AA3454),INDEX(Matches!$P:$P,AA3454))</f>
        <v/>
      </c>
      <c r="T3454" s="33">
        <f>IF(INDEX(Matches!$J:$J,AA3454)="","",IF(I3454="H",INDEX(Matches!$J:$J,AA3454),INDEX(Matches!$K:$K,AA3454)))</f>
        <v/>
      </c>
      <c r="U3454" s="33">
        <f>IF(INDEX(Matches!$K:$K,AA3454)="","",IF(I3454="H",INDEX(Matches!$K:$K,AA3454),INDEX(Matches!$J:$J,AA3454)))</f>
        <v/>
      </c>
      <c r="V3454" s="30">
        <f>IF(T3454="","",T3454-U3454)</f>
        <v/>
      </c>
      <c r="W3454" s="33">
        <f>IF(I3454="H",INDEX(Matches!$T:$T,AA3454),INDEX(Matches!$U:$U,AA3454))</f>
        <v/>
      </c>
      <c r="X3454" s="11">
        <f>INDEX(Matches!$X:$X,AA3454)</f>
        <v/>
      </c>
      <c r="Y3454" s="30">
        <f>IF(O3454="","",O3454-S3454)</f>
        <v/>
      </c>
      <c r="Z3454" s="30">
        <f>IF(W3454="","",W3454-S3454)</f>
        <v/>
      </c>
      <c r="AA3454" s="24">
        <f>MATCH(J3454,Matches!$A:$A,0)</f>
        <v/>
      </c>
      <c r="AB3454" s="33" t="n"/>
      <c r="AC3454" s="33" t="n">
        <v>1.660133004554885</v>
      </c>
      <c r="AD3454" s="24" t="n"/>
      <c r="AE3454" s="24" t="n">
        <v>7</v>
      </c>
      <c r="AF3454" s="33" t="n"/>
      <c r="AG3454" s="33" t="n"/>
    </row>
    <row r="3455">
      <c r="A3455" s="24" t="inlineStr">
        <is>
          <t>Gillingham|26</t>
        </is>
      </c>
      <c r="B3455" s="24" t="inlineStr">
        <is>
          <t>E3</t>
        </is>
      </c>
      <c r="C3455" s="24" t="inlineStr">
        <is>
          <t>League Two</t>
        </is>
      </c>
      <c r="D3455" s="24" t="inlineStr">
        <is>
          <t>Gillingham</t>
        </is>
      </c>
      <c r="E3455" s="24" t="n">
        <v>26</v>
      </c>
      <c r="F3455" s="24" t="n">
        <v>7</v>
      </c>
      <c r="G3455" s="29" t="n">
        <v>46406.82291666666</v>
      </c>
      <c r="H3455" s="24" t="inlineStr">
        <is>
          <t>Port Vale</t>
        </is>
      </c>
      <c r="I3455" s="24" t="inlineStr">
        <is>
          <t>A</t>
        </is>
      </c>
      <c r="J3455" s="24" t="inlineStr">
        <is>
          <t>E3-PortVale-Gillingh</t>
        </is>
      </c>
      <c r="K3455" s="24" t="n">
        <v>5</v>
      </c>
      <c r="L3455" s="11">
        <f>IF(INDEX(Matches!$X:$X,AA3455)=0,"",IF(I3455="H",INDEX(Matches!$H:$H,AA3455),INDEX(Matches!$I:$I,AA3455)))</f>
        <v/>
      </c>
      <c r="M3455" s="11">
        <f>IF(INDEX(Matches!$X:$X,AA3455)=0,"",IF(I3455="H",INDEX(Matches!$I:$I,AA3455),INDEX(Matches!$H:$H,AA3455)))</f>
        <v/>
      </c>
      <c r="N3455" s="11">
        <f>IF(L3455="","",IF(L3455&gt;M3455,"W",IF(L3455=M3455,"D","L")))</f>
        <v/>
      </c>
      <c r="O3455" s="11">
        <f>IF(L3455="","",IF(L3455&gt;M3455,3,IF(L3455=M3455,1,0)))</f>
        <v/>
      </c>
      <c r="P3455" s="31">
        <f>IF(I3455="H",INDEX(Matches!$L:$L,AA3455),INDEX(Matches!$N:$N,AA3455))</f>
        <v/>
      </c>
      <c r="Q3455" s="31">
        <f>INDEX(Matches!$M:$M,AA3455)</f>
        <v/>
      </c>
      <c r="R3455" s="31">
        <f>IF(I3455="H",INDEX(Matches!$N:$N,AA3455),INDEX(Matches!$L:$L,AA3455))</f>
        <v/>
      </c>
      <c r="S3455" s="33">
        <f>IF(I3455="H",INDEX(Matches!$O:$O,AA3455),INDEX(Matches!$P:$P,AA3455))</f>
        <v/>
      </c>
      <c r="T3455" s="33">
        <f>IF(INDEX(Matches!$J:$J,AA3455)="","",IF(I3455="H",INDEX(Matches!$J:$J,AA3455),INDEX(Matches!$K:$K,AA3455)))</f>
        <v/>
      </c>
      <c r="U3455" s="33">
        <f>IF(INDEX(Matches!$K:$K,AA3455)="","",IF(I3455="H",INDEX(Matches!$K:$K,AA3455),INDEX(Matches!$J:$J,AA3455)))</f>
        <v/>
      </c>
      <c r="V3455" s="30">
        <f>IF(T3455="","",T3455-U3455)</f>
        <v/>
      </c>
      <c r="W3455" s="33">
        <f>IF(I3455="H",INDEX(Matches!$T:$T,AA3455),INDEX(Matches!$U:$U,AA3455))</f>
        <v/>
      </c>
      <c r="X3455" s="11">
        <f>INDEX(Matches!$X:$X,AA3455)</f>
        <v/>
      </c>
      <c r="Y3455" s="30">
        <f>IF(O3455="","",O3455-S3455)</f>
        <v/>
      </c>
      <c r="Z3455" s="30">
        <f>IF(W3455="","",W3455-S3455)</f>
        <v/>
      </c>
      <c r="AA3455" s="24">
        <f>MATCH(J3455,Matches!$A:$A,0)</f>
        <v/>
      </c>
      <c r="AB3455" s="33" t="n"/>
      <c r="AC3455" s="33" t="n">
        <v>1.08289483850667</v>
      </c>
      <c r="AD3455" s="24" t="n"/>
      <c r="AE3455" s="24" t="n">
        <v>7</v>
      </c>
      <c r="AF3455" s="33" t="n"/>
      <c r="AG3455" s="33" t="n"/>
    </row>
    <row r="3456">
      <c r="A3456" s="24" t="inlineStr">
        <is>
          <t>Gillingham|27</t>
        </is>
      </c>
      <c r="B3456" s="24" t="inlineStr">
        <is>
          <t>E3</t>
        </is>
      </c>
      <c r="C3456" s="24" t="inlineStr">
        <is>
          <t>League Two</t>
        </is>
      </c>
      <c r="D3456" s="24" t="inlineStr">
        <is>
          <t>Gillingham</t>
        </is>
      </c>
      <c r="E3456" s="24" t="n">
        <v>27</v>
      </c>
      <c r="F3456" s="24" t="n">
        <v>7</v>
      </c>
      <c r="G3456" s="29" t="n">
        <v>46410.625</v>
      </c>
      <c r="H3456" s="24" t="inlineStr">
        <is>
          <t>Grimsby</t>
        </is>
      </c>
      <c r="I3456" s="24" t="inlineStr">
        <is>
          <t>A</t>
        </is>
      </c>
      <c r="J3456" s="24" t="inlineStr">
        <is>
          <t>E3-Grimsby-Gillingh</t>
        </is>
      </c>
      <c r="K3456" s="24" t="n">
        <v>4</v>
      </c>
      <c r="L3456" s="11">
        <f>IF(INDEX(Matches!$X:$X,AA3456)=0,"",IF(I3456="H",INDEX(Matches!$H:$H,AA3456),INDEX(Matches!$I:$I,AA3456)))</f>
        <v/>
      </c>
      <c r="M3456" s="11">
        <f>IF(INDEX(Matches!$X:$X,AA3456)=0,"",IF(I3456="H",INDEX(Matches!$I:$I,AA3456),INDEX(Matches!$H:$H,AA3456)))</f>
        <v/>
      </c>
      <c r="N3456" s="11">
        <f>IF(L3456="","",IF(L3456&gt;M3456,"W",IF(L3456=M3456,"D","L")))</f>
        <v/>
      </c>
      <c r="O3456" s="11">
        <f>IF(L3456="","",IF(L3456&gt;M3456,3,IF(L3456=M3456,1,0)))</f>
        <v/>
      </c>
      <c r="P3456" s="31">
        <f>IF(I3456="H",INDEX(Matches!$L:$L,AA3456),INDEX(Matches!$N:$N,AA3456))</f>
        <v/>
      </c>
      <c r="Q3456" s="31">
        <f>INDEX(Matches!$M:$M,AA3456)</f>
        <v/>
      </c>
      <c r="R3456" s="31">
        <f>IF(I3456="H",INDEX(Matches!$N:$N,AA3456),INDEX(Matches!$L:$L,AA3456))</f>
        <v/>
      </c>
      <c r="S3456" s="33">
        <f>IF(I3456="H",INDEX(Matches!$O:$O,AA3456),INDEX(Matches!$P:$P,AA3456))</f>
        <v/>
      </c>
      <c r="T3456" s="33">
        <f>IF(INDEX(Matches!$J:$J,AA3456)="","",IF(I3456="H",INDEX(Matches!$J:$J,AA3456),INDEX(Matches!$K:$K,AA3456)))</f>
        <v/>
      </c>
      <c r="U3456" s="33">
        <f>IF(INDEX(Matches!$K:$K,AA3456)="","",IF(I3456="H",INDEX(Matches!$K:$K,AA3456),INDEX(Matches!$J:$J,AA3456)))</f>
        <v/>
      </c>
      <c r="V3456" s="30">
        <f>IF(T3456="","",T3456-U3456)</f>
        <v/>
      </c>
      <c r="W3456" s="33">
        <f>IF(I3456="H",INDEX(Matches!$T:$T,AA3456),INDEX(Matches!$U:$U,AA3456))</f>
        <v/>
      </c>
      <c r="X3456" s="11">
        <f>INDEX(Matches!$X:$X,AA3456)</f>
        <v/>
      </c>
      <c r="Y3456" s="30">
        <f>IF(O3456="","",O3456-S3456)</f>
        <v/>
      </c>
      <c r="Z3456" s="30">
        <f>IF(W3456="","",W3456-S3456)</f>
        <v/>
      </c>
      <c r="AA3456" s="24">
        <f>MATCH(J3456,Matches!$A:$A,0)</f>
        <v/>
      </c>
      <c r="AB3456" s="33" t="n"/>
      <c r="AC3456" s="33" t="n">
        <v>1.088611885369676</v>
      </c>
      <c r="AD3456" s="24" t="n"/>
      <c r="AE3456" s="24" t="n">
        <v>7</v>
      </c>
      <c r="AF3456" s="33" t="n"/>
      <c r="AG3456" s="33" t="n"/>
    </row>
    <row r="3457">
      <c r="A3457" s="24" t="inlineStr">
        <is>
          <t>Gillingham|28</t>
        </is>
      </c>
      <c r="B3457" s="24" t="inlineStr">
        <is>
          <t>E3</t>
        </is>
      </c>
      <c r="C3457" s="24" t="inlineStr">
        <is>
          <t>League Two</t>
        </is>
      </c>
      <c r="D3457" s="24" t="inlineStr">
        <is>
          <t>Gillingham</t>
        </is>
      </c>
      <c r="E3457" s="24" t="n">
        <v>28</v>
      </c>
      <c r="F3457" s="24" t="n">
        <v>7</v>
      </c>
      <c r="G3457" s="29" t="n">
        <v>46417.625</v>
      </c>
      <c r="H3457" s="24" t="inlineStr">
        <is>
          <t>Shrewsbury</t>
        </is>
      </c>
      <c r="I3457" s="24" t="inlineStr">
        <is>
          <t>H</t>
        </is>
      </c>
      <c r="J3457" s="24" t="inlineStr">
        <is>
          <t>E3-Gillingh-Shrewsbu</t>
        </is>
      </c>
      <c r="K3457" s="24" t="n">
        <v>20</v>
      </c>
      <c r="L3457" s="11">
        <f>IF(INDEX(Matches!$X:$X,AA3457)=0,"",IF(I3457="H",INDEX(Matches!$H:$H,AA3457),INDEX(Matches!$I:$I,AA3457)))</f>
        <v/>
      </c>
      <c r="M3457" s="11">
        <f>IF(INDEX(Matches!$X:$X,AA3457)=0,"",IF(I3457="H",INDEX(Matches!$I:$I,AA3457),INDEX(Matches!$H:$H,AA3457)))</f>
        <v/>
      </c>
      <c r="N3457" s="11">
        <f>IF(L3457="","",IF(L3457&gt;M3457,"W",IF(L3457=M3457,"D","L")))</f>
        <v/>
      </c>
      <c r="O3457" s="11">
        <f>IF(L3457="","",IF(L3457&gt;M3457,3,IF(L3457=M3457,1,0)))</f>
        <v/>
      </c>
      <c r="P3457" s="31">
        <f>IF(I3457="H",INDEX(Matches!$L:$L,AA3457),INDEX(Matches!$N:$N,AA3457))</f>
        <v/>
      </c>
      <c r="Q3457" s="31">
        <f>INDEX(Matches!$M:$M,AA3457)</f>
        <v/>
      </c>
      <c r="R3457" s="31">
        <f>IF(I3457="H",INDEX(Matches!$N:$N,AA3457),INDEX(Matches!$L:$L,AA3457))</f>
        <v/>
      </c>
      <c r="S3457" s="33">
        <f>IF(I3457="H",INDEX(Matches!$O:$O,AA3457),INDEX(Matches!$P:$P,AA3457))</f>
        <v/>
      </c>
      <c r="T3457" s="33">
        <f>IF(INDEX(Matches!$J:$J,AA3457)="","",IF(I3457="H",INDEX(Matches!$J:$J,AA3457),INDEX(Matches!$K:$K,AA3457)))</f>
        <v/>
      </c>
      <c r="U3457" s="33">
        <f>IF(INDEX(Matches!$K:$K,AA3457)="","",IF(I3457="H",INDEX(Matches!$K:$K,AA3457),INDEX(Matches!$J:$J,AA3457)))</f>
        <v/>
      </c>
      <c r="V3457" s="30">
        <f>IF(T3457="","",T3457-U3457)</f>
        <v/>
      </c>
      <c r="W3457" s="33">
        <f>IF(I3457="H",INDEX(Matches!$T:$T,AA3457),INDEX(Matches!$U:$U,AA3457))</f>
        <v/>
      </c>
      <c r="X3457" s="11">
        <f>INDEX(Matches!$X:$X,AA3457)</f>
        <v/>
      </c>
      <c r="Y3457" s="30">
        <f>IF(O3457="","",O3457-S3457)</f>
        <v/>
      </c>
      <c r="Z3457" s="30">
        <f>IF(W3457="","",W3457-S3457)</f>
        <v/>
      </c>
      <c r="AA3457" s="24">
        <f>MATCH(J3457,Matches!$A:$A,0)</f>
        <v/>
      </c>
      <c r="AB3457" s="33" t="n"/>
      <c r="AC3457" s="33" t="n">
        <v>1.581195440641989</v>
      </c>
      <c r="AD3457" s="24" t="n"/>
      <c r="AE3457" s="24" t="n">
        <v>7</v>
      </c>
      <c r="AF3457" s="33" t="n"/>
      <c r="AG3457" s="33" t="n"/>
    </row>
    <row r="3458">
      <c r="A3458" s="24" t="inlineStr">
        <is>
          <t>Gillingham|29</t>
        </is>
      </c>
      <c r="B3458" s="24" t="inlineStr">
        <is>
          <t>E3</t>
        </is>
      </c>
      <c r="C3458" s="24" t="inlineStr">
        <is>
          <t>League Two</t>
        </is>
      </c>
      <c r="D3458" s="24" t="inlineStr">
        <is>
          <t>Gillingham</t>
        </is>
      </c>
      <c r="E3458" s="24" t="n">
        <v>29</v>
      </c>
      <c r="F3458" s="24" t="n">
        <v>8</v>
      </c>
      <c r="G3458" s="29" t="n">
        <v>46424.625</v>
      </c>
      <c r="H3458" s="24" t="inlineStr">
        <is>
          <t>Northampton</t>
        </is>
      </c>
      <c r="I3458" s="24" t="inlineStr">
        <is>
          <t>A</t>
        </is>
      </c>
      <c r="J3458" s="24" t="inlineStr">
        <is>
          <t>E3-Northamp-Gillingh</t>
        </is>
      </c>
      <c r="K3458" s="24" t="n">
        <v>14</v>
      </c>
      <c r="L3458" s="11">
        <f>IF(INDEX(Matches!$X:$X,AA3458)=0,"",IF(I3458="H",INDEX(Matches!$H:$H,AA3458),INDEX(Matches!$I:$I,AA3458)))</f>
        <v/>
      </c>
      <c r="M3458" s="11">
        <f>IF(INDEX(Matches!$X:$X,AA3458)=0,"",IF(I3458="H",INDEX(Matches!$I:$I,AA3458),INDEX(Matches!$H:$H,AA3458)))</f>
        <v/>
      </c>
      <c r="N3458" s="11">
        <f>IF(L3458="","",IF(L3458&gt;M3458,"W",IF(L3458=M3458,"D","L")))</f>
        <v/>
      </c>
      <c r="O3458" s="11">
        <f>IF(L3458="","",IF(L3458&gt;M3458,3,IF(L3458=M3458,1,0)))</f>
        <v/>
      </c>
      <c r="P3458" s="31">
        <f>IF(I3458="H",INDEX(Matches!$L:$L,AA3458),INDEX(Matches!$N:$N,AA3458))</f>
        <v/>
      </c>
      <c r="Q3458" s="31">
        <f>INDEX(Matches!$M:$M,AA3458)</f>
        <v/>
      </c>
      <c r="R3458" s="31">
        <f>IF(I3458="H",INDEX(Matches!$N:$N,AA3458),INDEX(Matches!$L:$L,AA3458))</f>
        <v/>
      </c>
      <c r="S3458" s="33">
        <f>IF(I3458="H",INDEX(Matches!$O:$O,AA3458),INDEX(Matches!$P:$P,AA3458))</f>
        <v/>
      </c>
      <c r="T3458" s="33">
        <f>IF(INDEX(Matches!$J:$J,AA3458)="","",IF(I3458="H",INDEX(Matches!$J:$J,AA3458),INDEX(Matches!$K:$K,AA3458)))</f>
        <v/>
      </c>
      <c r="U3458" s="33">
        <f>IF(INDEX(Matches!$K:$K,AA3458)="","",IF(I3458="H",INDEX(Matches!$K:$K,AA3458),INDEX(Matches!$J:$J,AA3458)))</f>
        <v/>
      </c>
      <c r="V3458" s="30">
        <f>IF(T3458="","",T3458-U3458)</f>
        <v/>
      </c>
      <c r="W3458" s="33">
        <f>IF(I3458="H",INDEX(Matches!$T:$T,AA3458),INDEX(Matches!$U:$U,AA3458))</f>
        <v/>
      </c>
      <c r="X3458" s="11">
        <f>INDEX(Matches!$X:$X,AA3458)</f>
        <v/>
      </c>
      <c r="Y3458" s="30">
        <f>IF(O3458="","",O3458-S3458)</f>
        <v/>
      </c>
      <c r="Z3458" s="30">
        <f>IF(W3458="","",W3458-S3458)</f>
        <v/>
      </c>
      <c r="AA3458" s="24">
        <f>MATCH(J3458,Matches!$A:$A,0)</f>
        <v/>
      </c>
      <c r="AB3458" s="33" t="n"/>
      <c r="AC3458" s="33" t="n">
        <v>1.228492110629288</v>
      </c>
      <c r="AD3458" s="24" t="n"/>
      <c r="AE3458" s="24" t="n">
        <v>8</v>
      </c>
      <c r="AF3458" s="33" t="n"/>
      <c r="AG3458" s="33" t="n"/>
    </row>
    <row r="3459">
      <c r="A3459" s="24" t="inlineStr">
        <is>
          <t>Gillingham|30</t>
        </is>
      </c>
      <c r="B3459" s="24" t="inlineStr">
        <is>
          <t>E3</t>
        </is>
      </c>
      <c r="C3459" s="24" t="inlineStr">
        <is>
          <t>League Two</t>
        </is>
      </c>
      <c r="D3459" s="24" t="inlineStr">
        <is>
          <t>Gillingham</t>
        </is>
      </c>
      <c r="E3459" s="24" t="n">
        <v>30</v>
      </c>
      <c r="F3459" s="24" t="n">
        <v>8</v>
      </c>
      <c r="G3459" s="29" t="n">
        <v>46427.82291666666</v>
      </c>
      <c r="H3459" s="24" t="inlineStr">
        <is>
          <t>Chesterfield</t>
        </is>
      </c>
      <c r="I3459" s="24" t="inlineStr">
        <is>
          <t>H</t>
        </is>
      </c>
      <c r="J3459" s="24" t="inlineStr">
        <is>
          <t>E3-Gillingh-Chesterf</t>
        </is>
      </c>
      <c r="K3459" s="24" t="n">
        <v>6</v>
      </c>
      <c r="L3459" s="11">
        <f>IF(INDEX(Matches!$X:$X,AA3459)=0,"",IF(I3459="H",INDEX(Matches!$H:$H,AA3459),INDEX(Matches!$I:$I,AA3459)))</f>
        <v/>
      </c>
      <c r="M3459" s="11">
        <f>IF(INDEX(Matches!$X:$X,AA3459)=0,"",IF(I3459="H",INDEX(Matches!$I:$I,AA3459),INDEX(Matches!$H:$H,AA3459)))</f>
        <v/>
      </c>
      <c r="N3459" s="11">
        <f>IF(L3459="","",IF(L3459&gt;M3459,"W",IF(L3459=M3459,"D","L")))</f>
        <v/>
      </c>
      <c r="O3459" s="11">
        <f>IF(L3459="","",IF(L3459&gt;M3459,3,IF(L3459=M3459,1,0)))</f>
        <v/>
      </c>
      <c r="P3459" s="31">
        <f>IF(I3459="H",INDEX(Matches!$L:$L,AA3459),INDEX(Matches!$N:$N,AA3459))</f>
        <v/>
      </c>
      <c r="Q3459" s="31">
        <f>INDEX(Matches!$M:$M,AA3459)</f>
        <v/>
      </c>
      <c r="R3459" s="31">
        <f>IF(I3459="H",INDEX(Matches!$N:$N,AA3459),INDEX(Matches!$L:$L,AA3459))</f>
        <v/>
      </c>
      <c r="S3459" s="33">
        <f>IF(I3459="H",INDEX(Matches!$O:$O,AA3459),INDEX(Matches!$P:$P,AA3459))</f>
        <v/>
      </c>
      <c r="T3459" s="33">
        <f>IF(INDEX(Matches!$J:$J,AA3459)="","",IF(I3459="H",INDEX(Matches!$J:$J,AA3459),INDEX(Matches!$K:$K,AA3459)))</f>
        <v/>
      </c>
      <c r="U3459" s="33">
        <f>IF(INDEX(Matches!$K:$K,AA3459)="","",IF(I3459="H",INDEX(Matches!$K:$K,AA3459),INDEX(Matches!$J:$J,AA3459)))</f>
        <v/>
      </c>
      <c r="V3459" s="30">
        <f>IF(T3459="","",T3459-U3459)</f>
        <v/>
      </c>
      <c r="W3459" s="33">
        <f>IF(I3459="H",INDEX(Matches!$T:$T,AA3459),INDEX(Matches!$U:$U,AA3459))</f>
        <v/>
      </c>
      <c r="X3459" s="11">
        <f>INDEX(Matches!$X:$X,AA3459)</f>
        <v/>
      </c>
      <c r="Y3459" s="30">
        <f>IF(O3459="","",O3459-S3459)</f>
        <v/>
      </c>
      <c r="Z3459" s="30">
        <f>IF(W3459="","",W3459-S3459)</f>
        <v/>
      </c>
      <c r="AA3459" s="24">
        <f>MATCH(J3459,Matches!$A:$A,0)</f>
        <v/>
      </c>
      <c r="AB3459" s="33" t="n"/>
      <c r="AC3459" s="33" t="n">
        <v>1.344164254152329</v>
      </c>
      <c r="AD3459" s="24" t="n"/>
      <c r="AE3459" s="24" t="n">
        <v>8</v>
      </c>
      <c r="AF3459" s="33" t="n"/>
      <c r="AG3459" s="33" t="n"/>
    </row>
    <row r="3460">
      <c r="A3460" s="24" t="inlineStr">
        <is>
          <t>Gillingham|31</t>
        </is>
      </c>
      <c r="B3460" s="24" t="inlineStr">
        <is>
          <t>E3</t>
        </is>
      </c>
      <c r="C3460" s="24" t="inlineStr">
        <is>
          <t>League Two</t>
        </is>
      </c>
      <c r="D3460" s="24" t="inlineStr">
        <is>
          <t>Gillingham</t>
        </is>
      </c>
      <c r="E3460" s="24" t="n">
        <v>31</v>
      </c>
      <c r="F3460" s="24" t="n">
        <v>8</v>
      </c>
      <c r="G3460" s="29" t="n">
        <v>46431.625</v>
      </c>
      <c r="H3460" s="24" t="inlineStr">
        <is>
          <t>Rochdale</t>
        </is>
      </c>
      <c r="I3460" s="24" t="inlineStr">
        <is>
          <t>H</t>
        </is>
      </c>
      <c r="J3460" s="24" t="inlineStr">
        <is>
          <t>E3-Gillingh-Rochdale</t>
        </is>
      </c>
      <c r="K3460" s="24" t="n">
        <v>16</v>
      </c>
      <c r="L3460" s="11">
        <f>IF(INDEX(Matches!$X:$X,AA3460)=0,"",IF(I3460="H",INDEX(Matches!$H:$H,AA3460),INDEX(Matches!$I:$I,AA3460)))</f>
        <v/>
      </c>
      <c r="M3460" s="11">
        <f>IF(INDEX(Matches!$X:$X,AA3460)=0,"",IF(I3460="H",INDEX(Matches!$I:$I,AA3460),INDEX(Matches!$H:$H,AA3460)))</f>
        <v/>
      </c>
      <c r="N3460" s="11">
        <f>IF(L3460="","",IF(L3460&gt;M3460,"W",IF(L3460=M3460,"D","L")))</f>
        <v/>
      </c>
      <c r="O3460" s="11">
        <f>IF(L3460="","",IF(L3460&gt;M3460,3,IF(L3460=M3460,1,0)))</f>
        <v/>
      </c>
      <c r="P3460" s="31">
        <f>IF(I3460="H",INDEX(Matches!$L:$L,AA3460),INDEX(Matches!$N:$N,AA3460))</f>
        <v/>
      </c>
      <c r="Q3460" s="31">
        <f>INDEX(Matches!$M:$M,AA3460)</f>
        <v/>
      </c>
      <c r="R3460" s="31">
        <f>IF(I3460="H",INDEX(Matches!$N:$N,AA3460),INDEX(Matches!$L:$L,AA3460))</f>
        <v/>
      </c>
      <c r="S3460" s="33">
        <f>IF(I3460="H",INDEX(Matches!$O:$O,AA3460),INDEX(Matches!$P:$P,AA3460))</f>
        <v/>
      </c>
      <c r="T3460" s="33">
        <f>IF(INDEX(Matches!$J:$J,AA3460)="","",IF(I3460="H",INDEX(Matches!$J:$J,AA3460),INDEX(Matches!$K:$K,AA3460)))</f>
        <v/>
      </c>
      <c r="U3460" s="33">
        <f>IF(INDEX(Matches!$K:$K,AA3460)="","",IF(I3460="H",INDEX(Matches!$K:$K,AA3460),INDEX(Matches!$J:$J,AA3460)))</f>
        <v/>
      </c>
      <c r="V3460" s="30">
        <f>IF(T3460="","",T3460-U3460)</f>
        <v/>
      </c>
      <c r="W3460" s="33">
        <f>IF(I3460="H",INDEX(Matches!$T:$T,AA3460),INDEX(Matches!$U:$U,AA3460))</f>
        <v/>
      </c>
      <c r="X3460" s="11">
        <f>INDEX(Matches!$X:$X,AA3460)</f>
        <v/>
      </c>
      <c r="Y3460" s="30">
        <f>IF(O3460="","",O3460-S3460)</f>
        <v/>
      </c>
      <c r="Z3460" s="30">
        <f>IF(W3460="","",W3460-S3460)</f>
        <v/>
      </c>
      <c r="AA3460" s="24">
        <f>MATCH(J3460,Matches!$A:$A,0)</f>
        <v/>
      </c>
      <c r="AB3460" s="33" t="n"/>
      <c r="AC3460" s="33" t="n">
        <v>1.611536893963909</v>
      </c>
      <c r="AD3460" s="24" t="n"/>
      <c r="AE3460" s="24" t="n">
        <v>8</v>
      </c>
      <c r="AF3460" s="33" t="n"/>
      <c r="AG3460" s="33" t="n"/>
    </row>
    <row r="3461">
      <c r="A3461" s="24" t="inlineStr">
        <is>
          <t>Gillingham|32</t>
        </is>
      </c>
      <c r="B3461" s="24" t="inlineStr">
        <is>
          <t>E3</t>
        </is>
      </c>
      <c r="C3461" s="24" t="inlineStr">
        <is>
          <t>League Two</t>
        </is>
      </c>
      <c r="D3461" s="24" t="inlineStr">
        <is>
          <t>Gillingham</t>
        </is>
      </c>
      <c r="E3461" s="24" t="n">
        <v>32</v>
      </c>
      <c r="F3461" s="24" t="n">
        <v>8</v>
      </c>
      <c r="G3461" s="29" t="n">
        <v>46438.625</v>
      </c>
      <c r="H3461" s="24" t="inlineStr">
        <is>
          <t>Tranmere</t>
        </is>
      </c>
      <c r="I3461" s="24" t="inlineStr">
        <is>
          <t>A</t>
        </is>
      </c>
      <c r="J3461" s="24" t="inlineStr">
        <is>
          <t>E3-Tranmere-Gillingh</t>
        </is>
      </c>
      <c r="K3461" s="24" t="n">
        <v>19</v>
      </c>
      <c r="L3461" s="11">
        <f>IF(INDEX(Matches!$X:$X,AA3461)=0,"",IF(I3461="H",INDEX(Matches!$H:$H,AA3461),INDEX(Matches!$I:$I,AA3461)))</f>
        <v/>
      </c>
      <c r="M3461" s="11">
        <f>IF(INDEX(Matches!$X:$X,AA3461)=0,"",IF(I3461="H",INDEX(Matches!$I:$I,AA3461),INDEX(Matches!$H:$H,AA3461)))</f>
        <v/>
      </c>
      <c r="N3461" s="11">
        <f>IF(L3461="","",IF(L3461&gt;M3461,"W",IF(L3461=M3461,"D","L")))</f>
        <v/>
      </c>
      <c r="O3461" s="11">
        <f>IF(L3461="","",IF(L3461&gt;M3461,3,IF(L3461=M3461,1,0)))</f>
        <v/>
      </c>
      <c r="P3461" s="31">
        <f>IF(I3461="H",INDEX(Matches!$L:$L,AA3461),INDEX(Matches!$N:$N,AA3461))</f>
        <v/>
      </c>
      <c r="Q3461" s="31">
        <f>INDEX(Matches!$M:$M,AA3461)</f>
        <v/>
      </c>
      <c r="R3461" s="31">
        <f>IF(I3461="H",INDEX(Matches!$N:$N,AA3461),INDEX(Matches!$L:$L,AA3461))</f>
        <v/>
      </c>
      <c r="S3461" s="33">
        <f>IF(I3461="H",INDEX(Matches!$O:$O,AA3461),INDEX(Matches!$P:$P,AA3461))</f>
        <v/>
      </c>
      <c r="T3461" s="33">
        <f>IF(INDEX(Matches!$J:$J,AA3461)="","",IF(I3461="H",INDEX(Matches!$J:$J,AA3461),INDEX(Matches!$K:$K,AA3461)))</f>
        <v/>
      </c>
      <c r="U3461" s="33">
        <f>IF(INDEX(Matches!$K:$K,AA3461)="","",IF(I3461="H",INDEX(Matches!$K:$K,AA3461),INDEX(Matches!$J:$J,AA3461)))</f>
        <v/>
      </c>
      <c r="V3461" s="30">
        <f>IF(T3461="","",T3461-U3461)</f>
        <v/>
      </c>
      <c r="W3461" s="33">
        <f>IF(I3461="H",INDEX(Matches!$T:$T,AA3461),INDEX(Matches!$U:$U,AA3461))</f>
        <v/>
      </c>
      <c r="X3461" s="11">
        <f>INDEX(Matches!$X:$X,AA3461)</f>
        <v/>
      </c>
      <c r="Y3461" s="30">
        <f>IF(O3461="","",O3461-S3461)</f>
        <v/>
      </c>
      <c r="Z3461" s="30">
        <f>IF(W3461="","",W3461-S3461)</f>
        <v/>
      </c>
      <c r="AA3461" s="24">
        <f>MATCH(J3461,Matches!$A:$A,0)</f>
        <v/>
      </c>
      <c r="AB3461" s="33" t="n"/>
      <c r="AC3461" s="33" t="n">
        <v>1.321684032026968</v>
      </c>
      <c r="AD3461" s="24" t="n"/>
      <c r="AE3461" s="24" t="n">
        <v>8</v>
      </c>
      <c r="AF3461" s="33" t="n"/>
      <c r="AG3461" s="33" t="n"/>
    </row>
    <row r="3462">
      <c r="A3462" s="24" t="inlineStr">
        <is>
          <t>Gillingham|33</t>
        </is>
      </c>
      <c r="B3462" s="24" t="inlineStr">
        <is>
          <t>E3</t>
        </is>
      </c>
      <c r="C3462" s="24" t="inlineStr">
        <is>
          <t>League Two</t>
        </is>
      </c>
      <c r="D3462" s="24" t="inlineStr">
        <is>
          <t>Gillingham</t>
        </is>
      </c>
      <c r="E3462" s="24" t="n">
        <v>33</v>
      </c>
      <c r="F3462" s="24" t="n">
        <v>9</v>
      </c>
      <c r="G3462" s="29" t="n">
        <v>46445.625</v>
      </c>
      <c r="H3462" s="24" t="inlineStr">
        <is>
          <t>Colchester</t>
        </is>
      </c>
      <c r="I3462" s="24" t="inlineStr">
        <is>
          <t>H</t>
        </is>
      </c>
      <c r="J3462" s="24" t="inlineStr">
        <is>
          <t>E3-Gillingh-Colchest</t>
        </is>
      </c>
      <c r="K3462" s="24" t="n">
        <v>13</v>
      </c>
      <c r="L3462" s="11">
        <f>IF(INDEX(Matches!$X:$X,AA3462)=0,"",IF(I3462="H",INDEX(Matches!$H:$H,AA3462),INDEX(Matches!$I:$I,AA3462)))</f>
        <v/>
      </c>
      <c r="M3462" s="11">
        <f>IF(INDEX(Matches!$X:$X,AA3462)=0,"",IF(I3462="H",INDEX(Matches!$I:$I,AA3462),INDEX(Matches!$H:$H,AA3462)))</f>
        <v/>
      </c>
      <c r="N3462" s="11">
        <f>IF(L3462="","",IF(L3462&gt;M3462,"W",IF(L3462=M3462,"D","L")))</f>
        <v/>
      </c>
      <c r="O3462" s="11">
        <f>IF(L3462="","",IF(L3462&gt;M3462,3,IF(L3462=M3462,1,0)))</f>
        <v/>
      </c>
      <c r="P3462" s="31">
        <f>IF(I3462="H",INDEX(Matches!$L:$L,AA3462),INDEX(Matches!$N:$N,AA3462))</f>
        <v/>
      </c>
      <c r="Q3462" s="31">
        <f>INDEX(Matches!$M:$M,AA3462)</f>
        <v/>
      </c>
      <c r="R3462" s="31">
        <f>IF(I3462="H",INDEX(Matches!$N:$N,AA3462),INDEX(Matches!$L:$L,AA3462))</f>
        <v/>
      </c>
      <c r="S3462" s="33">
        <f>IF(I3462="H",INDEX(Matches!$O:$O,AA3462),INDEX(Matches!$P:$P,AA3462))</f>
        <v/>
      </c>
      <c r="T3462" s="33">
        <f>IF(INDEX(Matches!$J:$J,AA3462)="","",IF(I3462="H",INDEX(Matches!$J:$J,AA3462),INDEX(Matches!$K:$K,AA3462)))</f>
        <v/>
      </c>
      <c r="U3462" s="33">
        <f>IF(INDEX(Matches!$K:$K,AA3462)="","",IF(I3462="H",INDEX(Matches!$K:$K,AA3462),INDEX(Matches!$J:$J,AA3462)))</f>
        <v/>
      </c>
      <c r="V3462" s="30">
        <f>IF(T3462="","",T3462-U3462)</f>
        <v/>
      </c>
      <c r="W3462" s="33">
        <f>IF(I3462="H",INDEX(Matches!$T:$T,AA3462),INDEX(Matches!$U:$U,AA3462))</f>
        <v/>
      </c>
      <c r="X3462" s="11">
        <f>INDEX(Matches!$X:$X,AA3462)</f>
        <v/>
      </c>
      <c r="Y3462" s="30">
        <f>IF(O3462="","",O3462-S3462)</f>
        <v/>
      </c>
      <c r="Z3462" s="30">
        <f>IF(W3462="","",W3462-S3462)</f>
        <v/>
      </c>
      <c r="AA3462" s="24">
        <f>MATCH(J3462,Matches!$A:$A,0)</f>
        <v/>
      </c>
      <c r="AB3462" s="33" t="n"/>
      <c r="AC3462" s="33" t="n">
        <v>1.522371503769747</v>
      </c>
      <c r="AD3462" s="24" t="n"/>
      <c r="AE3462" s="24" t="n">
        <v>9</v>
      </c>
      <c r="AF3462" s="33" t="n"/>
      <c r="AG3462" s="33" t="n"/>
    </row>
    <row r="3463">
      <c r="A3463" s="24" t="inlineStr">
        <is>
          <t>Gillingham|34</t>
        </is>
      </c>
      <c r="B3463" s="24" t="inlineStr">
        <is>
          <t>E3</t>
        </is>
      </c>
      <c r="C3463" s="24" t="inlineStr">
        <is>
          <t>League Two</t>
        </is>
      </c>
      <c r="D3463" s="24" t="inlineStr">
        <is>
          <t>Gillingham</t>
        </is>
      </c>
      <c r="E3463" s="24" t="n">
        <v>34</v>
      </c>
      <c r="F3463" s="24" t="n">
        <v>9</v>
      </c>
      <c r="G3463" s="29" t="n">
        <v>46452.625</v>
      </c>
      <c r="H3463" s="24" t="inlineStr">
        <is>
          <t>Walsall</t>
        </is>
      </c>
      <c r="I3463" s="24" t="inlineStr">
        <is>
          <t>A</t>
        </is>
      </c>
      <c r="J3463" s="24" t="inlineStr">
        <is>
          <t>E3-Walsall-Gillingh</t>
        </is>
      </c>
      <c r="K3463" s="24" t="n">
        <v>11</v>
      </c>
      <c r="L3463" s="11">
        <f>IF(INDEX(Matches!$X:$X,AA3463)=0,"",IF(I3463="H",INDEX(Matches!$H:$H,AA3463),INDEX(Matches!$I:$I,AA3463)))</f>
        <v/>
      </c>
      <c r="M3463" s="11">
        <f>IF(INDEX(Matches!$X:$X,AA3463)=0,"",IF(I3463="H",INDEX(Matches!$I:$I,AA3463),INDEX(Matches!$H:$H,AA3463)))</f>
        <v/>
      </c>
      <c r="N3463" s="11">
        <f>IF(L3463="","",IF(L3463&gt;M3463,"W",IF(L3463=M3463,"D","L")))</f>
        <v/>
      </c>
      <c r="O3463" s="11">
        <f>IF(L3463="","",IF(L3463&gt;M3463,3,IF(L3463=M3463,1,0)))</f>
        <v/>
      </c>
      <c r="P3463" s="31">
        <f>IF(I3463="H",INDEX(Matches!$L:$L,AA3463),INDEX(Matches!$N:$N,AA3463))</f>
        <v/>
      </c>
      <c r="Q3463" s="31">
        <f>INDEX(Matches!$M:$M,AA3463)</f>
        <v/>
      </c>
      <c r="R3463" s="31">
        <f>IF(I3463="H",INDEX(Matches!$N:$N,AA3463),INDEX(Matches!$L:$L,AA3463))</f>
        <v/>
      </c>
      <c r="S3463" s="33">
        <f>IF(I3463="H",INDEX(Matches!$O:$O,AA3463),INDEX(Matches!$P:$P,AA3463))</f>
        <v/>
      </c>
      <c r="T3463" s="33">
        <f>IF(INDEX(Matches!$J:$J,AA3463)="","",IF(I3463="H",INDEX(Matches!$J:$J,AA3463),INDEX(Matches!$K:$K,AA3463)))</f>
        <v/>
      </c>
      <c r="U3463" s="33">
        <f>IF(INDEX(Matches!$K:$K,AA3463)="","",IF(I3463="H",INDEX(Matches!$K:$K,AA3463),INDEX(Matches!$J:$J,AA3463)))</f>
        <v/>
      </c>
      <c r="V3463" s="30">
        <f>IF(T3463="","",T3463-U3463)</f>
        <v/>
      </c>
      <c r="W3463" s="33">
        <f>IF(I3463="H",INDEX(Matches!$T:$T,AA3463),INDEX(Matches!$U:$U,AA3463))</f>
        <v/>
      </c>
      <c r="X3463" s="11">
        <f>INDEX(Matches!$X:$X,AA3463)</f>
        <v/>
      </c>
      <c r="Y3463" s="30">
        <f>IF(O3463="","",O3463-S3463)</f>
        <v/>
      </c>
      <c r="Z3463" s="30">
        <f>IF(W3463="","",W3463-S3463)</f>
        <v/>
      </c>
      <c r="AA3463" s="24">
        <f>MATCH(J3463,Matches!$A:$A,0)</f>
        <v/>
      </c>
      <c r="AB3463" s="33" t="n"/>
      <c r="AC3463" s="33" t="n">
        <v>1.167249330833378</v>
      </c>
      <c r="AD3463" s="24" t="n"/>
      <c r="AE3463" s="24" t="n">
        <v>9</v>
      </c>
      <c r="AF3463" s="33" t="n"/>
      <c r="AG3463" s="33" t="n"/>
    </row>
    <row r="3464">
      <c r="A3464" s="24" t="inlineStr">
        <is>
          <t>Gillingham|35</t>
        </is>
      </c>
      <c r="B3464" s="24" t="inlineStr">
        <is>
          <t>E3</t>
        </is>
      </c>
      <c r="C3464" s="24" t="inlineStr">
        <is>
          <t>League Two</t>
        </is>
      </c>
      <c r="D3464" s="24" t="inlineStr">
        <is>
          <t>Gillingham</t>
        </is>
      </c>
      <c r="E3464" s="24" t="n">
        <v>35</v>
      </c>
      <c r="F3464" s="24" t="n">
        <v>9</v>
      </c>
      <c r="G3464" s="29" t="n">
        <v>46459.625</v>
      </c>
      <c r="H3464" s="24" t="inlineStr">
        <is>
          <t>Fleetwood</t>
        </is>
      </c>
      <c r="I3464" s="24" t="inlineStr">
        <is>
          <t>H</t>
        </is>
      </c>
      <c r="J3464" s="24" t="inlineStr">
        <is>
          <t>E3-Gillingh-Fleetwoo</t>
        </is>
      </c>
      <c r="K3464" s="24" t="n">
        <v>18</v>
      </c>
      <c r="L3464" s="11">
        <f>IF(INDEX(Matches!$X:$X,AA3464)=0,"",IF(I3464="H",INDEX(Matches!$H:$H,AA3464),INDEX(Matches!$I:$I,AA3464)))</f>
        <v/>
      </c>
      <c r="M3464" s="11">
        <f>IF(INDEX(Matches!$X:$X,AA3464)=0,"",IF(I3464="H",INDEX(Matches!$I:$I,AA3464),INDEX(Matches!$H:$H,AA3464)))</f>
        <v/>
      </c>
      <c r="N3464" s="11">
        <f>IF(L3464="","",IF(L3464&gt;M3464,"W",IF(L3464=M3464,"D","L")))</f>
        <v/>
      </c>
      <c r="O3464" s="11">
        <f>IF(L3464="","",IF(L3464&gt;M3464,3,IF(L3464=M3464,1,0)))</f>
        <v/>
      </c>
      <c r="P3464" s="31">
        <f>IF(I3464="H",INDEX(Matches!$L:$L,AA3464),INDEX(Matches!$N:$N,AA3464))</f>
        <v/>
      </c>
      <c r="Q3464" s="31">
        <f>INDEX(Matches!$M:$M,AA3464)</f>
        <v/>
      </c>
      <c r="R3464" s="31">
        <f>IF(I3464="H",INDEX(Matches!$N:$N,AA3464),INDEX(Matches!$L:$L,AA3464))</f>
        <v/>
      </c>
      <c r="S3464" s="33">
        <f>IF(I3464="H",INDEX(Matches!$O:$O,AA3464),INDEX(Matches!$P:$P,AA3464))</f>
        <v/>
      </c>
      <c r="T3464" s="33">
        <f>IF(INDEX(Matches!$J:$J,AA3464)="","",IF(I3464="H",INDEX(Matches!$J:$J,AA3464),INDEX(Matches!$K:$K,AA3464)))</f>
        <v/>
      </c>
      <c r="U3464" s="33">
        <f>IF(INDEX(Matches!$K:$K,AA3464)="","",IF(I3464="H",INDEX(Matches!$K:$K,AA3464),INDEX(Matches!$J:$J,AA3464)))</f>
        <v/>
      </c>
      <c r="V3464" s="30">
        <f>IF(T3464="","",T3464-U3464)</f>
        <v/>
      </c>
      <c r="W3464" s="33">
        <f>IF(I3464="H",INDEX(Matches!$T:$T,AA3464),INDEX(Matches!$U:$U,AA3464))</f>
        <v/>
      </c>
      <c r="X3464" s="11">
        <f>INDEX(Matches!$X:$X,AA3464)</f>
        <v/>
      </c>
      <c r="Y3464" s="30">
        <f>IF(O3464="","",O3464-S3464)</f>
        <v/>
      </c>
      <c r="Z3464" s="30">
        <f>IF(W3464="","",W3464-S3464)</f>
        <v/>
      </c>
      <c r="AA3464" s="24">
        <f>MATCH(J3464,Matches!$A:$A,0)</f>
        <v/>
      </c>
      <c r="AB3464" s="33" t="n"/>
      <c r="AC3464" s="33" t="n">
        <v>1.616109808529126</v>
      </c>
      <c r="AD3464" s="24" t="n"/>
      <c r="AE3464" s="24" t="n">
        <v>9</v>
      </c>
      <c r="AF3464" s="33" t="n"/>
      <c r="AG3464" s="33" t="n"/>
    </row>
    <row r="3465">
      <c r="A3465" s="24" t="inlineStr">
        <is>
          <t>Gillingham|36</t>
        </is>
      </c>
      <c r="B3465" s="24" t="inlineStr">
        <is>
          <t>E3</t>
        </is>
      </c>
      <c r="C3465" s="24" t="inlineStr">
        <is>
          <t>League Two</t>
        </is>
      </c>
      <c r="D3465" s="24" t="inlineStr">
        <is>
          <t>Gillingham</t>
        </is>
      </c>
      <c r="E3465" s="24" t="n">
        <v>36</v>
      </c>
      <c r="F3465" s="24" t="n">
        <v>9</v>
      </c>
      <c r="G3465" s="29" t="n">
        <v>46466.625</v>
      </c>
      <c r="H3465" s="24" t="inlineStr">
        <is>
          <t>Crewe</t>
        </is>
      </c>
      <c r="I3465" s="24" t="inlineStr">
        <is>
          <t>A</t>
        </is>
      </c>
      <c r="J3465" s="24" t="inlineStr">
        <is>
          <t>E3-Crewe-Gillingh</t>
        </is>
      </c>
      <c r="K3465" s="24" t="n">
        <v>15</v>
      </c>
      <c r="L3465" s="11">
        <f>IF(INDEX(Matches!$X:$X,AA3465)=0,"",IF(I3465="H",INDEX(Matches!$H:$H,AA3465),INDEX(Matches!$I:$I,AA3465)))</f>
        <v/>
      </c>
      <c r="M3465" s="11">
        <f>IF(INDEX(Matches!$X:$X,AA3465)=0,"",IF(I3465="H",INDEX(Matches!$I:$I,AA3465),INDEX(Matches!$H:$H,AA3465)))</f>
        <v/>
      </c>
      <c r="N3465" s="11">
        <f>IF(L3465="","",IF(L3465&gt;M3465,"W",IF(L3465=M3465,"D","L")))</f>
        <v/>
      </c>
      <c r="O3465" s="11">
        <f>IF(L3465="","",IF(L3465&gt;M3465,3,IF(L3465=M3465,1,0)))</f>
        <v/>
      </c>
      <c r="P3465" s="31">
        <f>IF(I3465="H",INDEX(Matches!$L:$L,AA3465),INDEX(Matches!$N:$N,AA3465))</f>
        <v/>
      </c>
      <c r="Q3465" s="31">
        <f>INDEX(Matches!$M:$M,AA3465)</f>
        <v/>
      </c>
      <c r="R3465" s="31">
        <f>IF(I3465="H",INDEX(Matches!$N:$N,AA3465),INDEX(Matches!$L:$L,AA3465))</f>
        <v/>
      </c>
      <c r="S3465" s="33">
        <f>IF(I3465="H",INDEX(Matches!$O:$O,AA3465),INDEX(Matches!$P:$P,AA3465))</f>
        <v/>
      </c>
      <c r="T3465" s="33">
        <f>IF(INDEX(Matches!$J:$J,AA3465)="","",IF(I3465="H",INDEX(Matches!$J:$J,AA3465),INDEX(Matches!$K:$K,AA3465)))</f>
        <v/>
      </c>
      <c r="U3465" s="33">
        <f>IF(INDEX(Matches!$K:$K,AA3465)="","",IF(I3465="H",INDEX(Matches!$K:$K,AA3465),INDEX(Matches!$J:$J,AA3465)))</f>
        <v/>
      </c>
      <c r="V3465" s="30">
        <f>IF(T3465="","",T3465-U3465)</f>
        <v/>
      </c>
      <c r="W3465" s="33">
        <f>IF(I3465="H",INDEX(Matches!$T:$T,AA3465),INDEX(Matches!$U:$U,AA3465))</f>
        <v/>
      </c>
      <c r="X3465" s="11">
        <f>INDEX(Matches!$X:$X,AA3465)</f>
        <v/>
      </c>
      <c r="Y3465" s="30">
        <f>IF(O3465="","",O3465-S3465)</f>
        <v/>
      </c>
      <c r="Z3465" s="30">
        <f>IF(W3465="","",W3465-S3465)</f>
        <v/>
      </c>
      <c r="AA3465" s="24">
        <f>MATCH(J3465,Matches!$A:$A,0)</f>
        <v/>
      </c>
      <c r="AB3465" s="33" t="n"/>
      <c r="AC3465" s="33" t="n">
        <v>1.199153514227374</v>
      </c>
      <c r="AD3465" s="24" t="n"/>
      <c r="AE3465" s="24" t="n">
        <v>9</v>
      </c>
      <c r="AF3465" s="33" t="n"/>
      <c r="AG3465" s="33" t="n"/>
    </row>
    <row r="3466">
      <c r="A3466" s="24" t="inlineStr">
        <is>
          <t>Gillingham|37</t>
        </is>
      </c>
      <c r="B3466" s="24" t="inlineStr">
        <is>
          <t>E3</t>
        </is>
      </c>
      <c r="C3466" s="24" t="inlineStr">
        <is>
          <t>League Two</t>
        </is>
      </c>
      <c r="D3466" s="24" t="inlineStr">
        <is>
          <t>Gillingham</t>
        </is>
      </c>
      <c r="E3466" s="24" t="n">
        <v>37</v>
      </c>
      <c r="F3466" s="24" t="n">
        <v>10</v>
      </c>
      <c r="G3466" s="29" t="n">
        <v>46472.625</v>
      </c>
      <c r="H3466" s="24" t="inlineStr">
        <is>
          <t>Exeter</t>
        </is>
      </c>
      <c r="I3466" s="24" t="inlineStr">
        <is>
          <t>A</t>
        </is>
      </c>
      <c r="J3466" s="24" t="inlineStr">
        <is>
          <t>E3-Exeter-Gillingh</t>
        </is>
      </c>
      <c r="K3466" s="24" t="n">
        <v>17</v>
      </c>
      <c r="L3466" s="11">
        <f>IF(INDEX(Matches!$X:$X,AA3466)=0,"",IF(I3466="H",INDEX(Matches!$H:$H,AA3466),INDEX(Matches!$I:$I,AA3466)))</f>
        <v/>
      </c>
      <c r="M3466" s="11">
        <f>IF(INDEX(Matches!$X:$X,AA3466)=0,"",IF(I3466="H",INDEX(Matches!$I:$I,AA3466),INDEX(Matches!$H:$H,AA3466)))</f>
        <v/>
      </c>
      <c r="N3466" s="11">
        <f>IF(L3466="","",IF(L3466&gt;M3466,"W",IF(L3466=M3466,"D","L")))</f>
        <v/>
      </c>
      <c r="O3466" s="11">
        <f>IF(L3466="","",IF(L3466&gt;M3466,3,IF(L3466=M3466,1,0)))</f>
        <v/>
      </c>
      <c r="P3466" s="31">
        <f>IF(I3466="H",INDEX(Matches!$L:$L,AA3466),INDEX(Matches!$N:$N,AA3466))</f>
        <v/>
      </c>
      <c r="Q3466" s="31">
        <f>INDEX(Matches!$M:$M,AA3466)</f>
        <v/>
      </c>
      <c r="R3466" s="31">
        <f>IF(I3466="H",INDEX(Matches!$N:$N,AA3466),INDEX(Matches!$L:$L,AA3466))</f>
        <v/>
      </c>
      <c r="S3466" s="33">
        <f>IF(I3466="H",INDEX(Matches!$O:$O,AA3466),INDEX(Matches!$P:$P,AA3466))</f>
        <v/>
      </c>
      <c r="T3466" s="33">
        <f>IF(INDEX(Matches!$J:$J,AA3466)="","",IF(I3466="H",INDEX(Matches!$J:$J,AA3466),INDEX(Matches!$K:$K,AA3466)))</f>
        <v/>
      </c>
      <c r="U3466" s="33">
        <f>IF(INDEX(Matches!$K:$K,AA3466)="","",IF(I3466="H",INDEX(Matches!$K:$K,AA3466),INDEX(Matches!$J:$J,AA3466)))</f>
        <v/>
      </c>
      <c r="V3466" s="30">
        <f>IF(T3466="","",T3466-U3466)</f>
        <v/>
      </c>
      <c r="W3466" s="33">
        <f>IF(I3466="H",INDEX(Matches!$T:$T,AA3466),INDEX(Matches!$U:$U,AA3466))</f>
        <v/>
      </c>
      <c r="X3466" s="11">
        <f>INDEX(Matches!$X:$X,AA3466)</f>
        <v/>
      </c>
      <c r="Y3466" s="30">
        <f>IF(O3466="","",O3466-S3466)</f>
        <v/>
      </c>
      <c r="Z3466" s="30">
        <f>IF(W3466="","",W3466-S3466)</f>
        <v/>
      </c>
      <c r="AA3466" s="24">
        <f>MATCH(J3466,Matches!$A:$A,0)</f>
        <v/>
      </c>
      <c r="AB3466" s="33" t="n"/>
      <c r="AC3466" s="33" t="n">
        <v>1.274520054621962</v>
      </c>
      <c r="AD3466" s="24" t="n"/>
      <c r="AE3466" s="24" t="n">
        <v>10</v>
      </c>
      <c r="AF3466" s="33" t="n"/>
      <c r="AG3466" s="33" t="n"/>
    </row>
    <row r="3467">
      <c r="A3467" s="24" t="inlineStr">
        <is>
          <t>Gillingham|38</t>
        </is>
      </c>
      <c r="B3467" s="24" t="inlineStr">
        <is>
          <t>E3</t>
        </is>
      </c>
      <c r="C3467" s="24" t="inlineStr">
        <is>
          <t>League Two</t>
        </is>
      </c>
      <c r="D3467" s="24" t="inlineStr">
        <is>
          <t>Gillingham</t>
        </is>
      </c>
      <c r="E3467" s="24" t="n">
        <v>38</v>
      </c>
      <c r="F3467" s="24" t="n">
        <v>10</v>
      </c>
      <c r="G3467" s="29" t="n">
        <v>46475.625</v>
      </c>
      <c r="H3467" s="24" t="inlineStr">
        <is>
          <t>Crawley</t>
        </is>
      </c>
      <c r="I3467" s="24" t="inlineStr">
        <is>
          <t>H</t>
        </is>
      </c>
      <c r="J3467" s="24" t="inlineStr">
        <is>
          <t>E3-Gillingh-Crawley</t>
        </is>
      </c>
      <c r="K3467" s="24" t="n">
        <v>21</v>
      </c>
      <c r="L3467" s="11">
        <f>IF(INDEX(Matches!$X:$X,AA3467)=0,"",IF(I3467="H",INDEX(Matches!$H:$H,AA3467),INDEX(Matches!$I:$I,AA3467)))</f>
        <v/>
      </c>
      <c r="M3467" s="11">
        <f>IF(INDEX(Matches!$X:$X,AA3467)=0,"",IF(I3467="H",INDEX(Matches!$I:$I,AA3467),INDEX(Matches!$H:$H,AA3467)))</f>
        <v/>
      </c>
      <c r="N3467" s="11">
        <f>IF(L3467="","",IF(L3467&gt;M3467,"W",IF(L3467=M3467,"D","L")))</f>
        <v/>
      </c>
      <c r="O3467" s="11">
        <f>IF(L3467="","",IF(L3467&gt;M3467,3,IF(L3467=M3467,1,0)))</f>
        <v/>
      </c>
      <c r="P3467" s="31">
        <f>IF(I3467="H",INDEX(Matches!$L:$L,AA3467),INDEX(Matches!$N:$N,AA3467))</f>
        <v/>
      </c>
      <c r="Q3467" s="31">
        <f>INDEX(Matches!$M:$M,AA3467)</f>
        <v/>
      </c>
      <c r="R3467" s="31">
        <f>IF(I3467="H",INDEX(Matches!$N:$N,AA3467),INDEX(Matches!$L:$L,AA3467))</f>
        <v/>
      </c>
      <c r="S3467" s="33">
        <f>IF(I3467="H",INDEX(Matches!$O:$O,AA3467),INDEX(Matches!$P:$P,AA3467))</f>
        <v/>
      </c>
      <c r="T3467" s="33">
        <f>IF(INDEX(Matches!$J:$J,AA3467)="","",IF(I3467="H",INDEX(Matches!$J:$J,AA3467),INDEX(Matches!$K:$K,AA3467)))</f>
        <v/>
      </c>
      <c r="U3467" s="33">
        <f>IF(INDEX(Matches!$K:$K,AA3467)="","",IF(I3467="H",INDEX(Matches!$K:$K,AA3467),INDEX(Matches!$J:$J,AA3467)))</f>
        <v/>
      </c>
      <c r="V3467" s="30">
        <f>IF(T3467="","",T3467-U3467)</f>
        <v/>
      </c>
      <c r="W3467" s="33">
        <f>IF(I3467="H",INDEX(Matches!$T:$T,AA3467),INDEX(Matches!$U:$U,AA3467))</f>
        <v/>
      </c>
      <c r="X3467" s="11">
        <f>INDEX(Matches!$X:$X,AA3467)</f>
        <v/>
      </c>
      <c r="Y3467" s="30">
        <f>IF(O3467="","",O3467-S3467)</f>
        <v/>
      </c>
      <c r="Z3467" s="30">
        <f>IF(W3467="","",W3467-S3467)</f>
        <v/>
      </c>
      <c r="AA3467" s="24">
        <f>MATCH(J3467,Matches!$A:$A,0)</f>
        <v/>
      </c>
      <c r="AB3467" s="33" t="n"/>
      <c r="AC3467" s="33" t="n">
        <v>1.665200766811835</v>
      </c>
      <c r="AD3467" s="24" t="n"/>
      <c r="AE3467" s="24" t="n">
        <v>10</v>
      </c>
      <c r="AF3467" s="33" t="n"/>
      <c r="AG3467" s="33" t="n"/>
    </row>
    <row r="3468">
      <c r="A3468" s="24" t="inlineStr">
        <is>
          <t>Gillingham|39</t>
        </is>
      </c>
      <c r="B3468" s="24" t="inlineStr">
        <is>
          <t>E3</t>
        </is>
      </c>
      <c r="C3468" s="24" t="inlineStr">
        <is>
          <t>League Two</t>
        </is>
      </c>
      <c r="D3468" s="24" t="inlineStr">
        <is>
          <t>Gillingham</t>
        </is>
      </c>
      <c r="E3468" s="24" t="n">
        <v>39</v>
      </c>
      <c r="F3468" s="24" t="n">
        <v>10</v>
      </c>
      <c r="G3468" s="29" t="n">
        <v>46480.625</v>
      </c>
      <c r="H3468" s="24" t="inlineStr">
        <is>
          <t>Barnet</t>
        </is>
      </c>
      <c r="I3468" s="24" t="inlineStr">
        <is>
          <t>A</t>
        </is>
      </c>
      <c r="J3468" s="24" t="inlineStr">
        <is>
          <t>E3-Barnet-Gillingh</t>
        </is>
      </c>
      <c r="K3468" s="24" t="n">
        <v>3</v>
      </c>
      <c r="L3468" s="11">
        <f>IF(INDEX(Matches!$X:$X,AA3468)=0,"",IF(I3468="H",INDEX(Matches!$H:$H,AA3468),INDEX(Matches!$I:$I,AA3468)))</f>
        <v/>
      </c>
      <c r="M3468" s="11">
        <f>IF(INDEX(Matches!$X:$X,AA3468)=0,"",IF(I3468="H",INDEX(Matches!$I:$I,AA3468),INDEX(Matches!$H:$H,AA3468)))</f>
        <v/>
      </c>
      <c r="N3468" s="11">
        <f>IF(L3468="","",IF(L3468&gt;M3468,"W",IF(L3468=M3468,"D","L")))</f>
        <v/>
      </c>
      <c r="O3468" s="11">
        <f>IF(L3468="","",IF(L3468&gt;M3468,3,IF(L3468=M3468,1,0)))</f>
        <v/>
      </c>
      <c r="P3468" s="31">
        <f>IF(I3468="H",INDEX(Matches!$L:$L,AA3468),INDEX(Matches!$N:$N,AA3468))</f>
        <v/>
      </c>
      <c r="Q3468" s="31">
        <f>INDEX(Matches!$M:$M,AA3468)</f>
        <v/>
      </c>
      <c r="R3468" s="31">
        <f>IF(I3468="H",INDEX(Matches!$N:$N,AA3468),INDEX(Matches!$L:$L,AA3468))</f>
        <v/>
      </c>
      <c r="S3468" s="33">
        <f>IF(I3468="H",INDEX(Matches!$O:$O,AA3468),INDEX(Matches!$P:$P,AA3468))</f>
        <v/>
      </c>
      <c r="T3468" s="33">
        <f>IF(INDEX(Matches!$J:$J,AA3468)="","",IF(I3468="H",INDEX(Matches!$J:$J,AA3468),INDEX(Matches!$K:$K,AA3468)))</f>
        <v/>
      </c>
      <c r="U3468" s="33">
        <f>IF(INDEX(Matches!$K:$K,AA3468)="","",IF(I3468="H",INDEX(Matches!$K:$K,AA3468),INDEX(Matches!$J:$J,AA3468)))</f>
        <v/>
      </c>
      <c r="V3468" s="30">
        <f>IF(T3468="","",T3468-U3468)</f>
        <v/>
      </c>
      <c r="W3468" s="33">
        <f>IF(I3468="H",INDEX(Matches!$T:$T,AA3468),INDEX(Matches!$U:$U,AA3468))</f>
        <v/>
      </c>
      <c r="X3468" s="11">
        <f>INDEX(Matches!$X:$X,AA3468)</f>
        <v/>
      </c>
      <c r="Y3468" s="30">
        <f>IF(O3468="","",O3468-S3468)</f>
        <v/>
      </c>
      <c r="Z3468" s="30">
        <f>IF(W3468="","",W3468-S3468)</f>
        <v/>
      </c>
      <c r="AA3468" s="24">
        <f>MATCH(J3468,Matches!$A:$A,0)</f>
        <v/>
      </c>
      <c r="AB3468" s="33" t="n"/>
      <c r="AC3468" s="33" t="n">
        <v>1.049630333188426</v>
      </c>
      <c r="AD3468" s="24" t="n"/>
      <c r="AE3468" s="24" t="n">
        <v>10</v>
      </c>
      <c r="AF3468" s="33" t="n"/>
      <c r="AG3468" s="33" t="n"/>
    </row>
    <row r="3469">
      <c r="A3469" s="24" t="inlineStr">
        <is>
          <t>Gillingham|40</t>
        </is>
      </c>
      <c r="B3469" s="24" t="inlineStr">
        <is>
          <t>E3</t>
        </is>
      </c>
      <c r="C3469" s="24" t="inlineStr">
        <is>
          <t>League Two</t>
        </is>
      </c>
      <c r="D3469" s="24" t="inlineStr">
        <is>
          <t>Gillingham</t>
        </is>
      </c>
      <c r="E3469" s="24" t="n">
        <v>40</v>
      </c>
      <c r="F3469" s="24" t="n">
        <v>10</v>
      </c>
      <c r="G3469" s="29" t="n">
        <v>46487.625</v>
      </c>
      <c r="H3469" s="24" t="inlineStr">
        <is>
          <t>Oldham</t>
        </is>
      </c>
      <c r="I3469" s="24" t="inlineStr">
        <is>
          <t>H</t>
        </is>
      </c>
      <c r="J3469" s="24" t="inlineStr">
        <is>
          <t>E3-Gillingh-Oldham</t>
        </is>
      </c>
      <c r="K3469" s="24" t="n">
        <v>8</v>
      </c>
      <c r="L3469" s="11">
        <f>IF(INDEX(Matches!$X:$X,AA3469)=0,"",IF(I3469="H",INDEX(Matches!$H:$H,AA3469),INDEX(Matches!$I:$I,AA3469)))</f>
        <v/>
      </c>
      <c r="M3469" s="11">
        <f>IF(INDEX(Matches!$X:$X,AA3469)=0,"",IF(I3469="H",INDEX(Matches!$I:$I,AA3469),INDEX(Matches!$H:$H,AA3469)))</f>
        <v/>
      </c>
      <c r="N3469" s="11">
        <f>IF(L3469="","",IF(L3469&gt;M3469,"W",IF(L3469=M3469,"D","L")))</f>
        <v/>
      </c>
      <c r="O3469" s="11">
        <f>IF(L3469="","",IF(L3469&gt;M3469,3,IF(L3469=M3469,1,0)))</f>
        <v/>
      </c>
      <c r="P3469" s="31">
        <f>IF(I3469="H",INDEX(Matches!$L:$L,AA3469),INDEX(Matches!$N:$N,AA3469))</f>
        <v/>
      </c>
      <c r="Q3469" s="31">
        <f>INDEX(Matches!$M:$M,AA3469)</f>
        <v/>
      </c>
      <c r="R3469" s="31">
        <f>IF(I3469="H",INDEX(Matches!$N:$N,AA3469),INDEX(Matches!$L:$L,AA3469))</f>
        <v/>
      </c>
      <c r="S3469" s="33">
        <f>IF(I3469="H",INDEX(Matches!$O:$O,AA3469),INDEX(Matches!$P:$P,AA3469))</f>
        <v/>
      </c>
      <c r="T3469" s="33">
        <f>IF(INDEX(Matches!$J:$J,AA3469)="","",IF(I3469="H",INDEX(Matches!$J:$J,AA3469),INDEX(Matches!$K:$K,AA3469)))</f>
        <v/>
      </c>
      <c r="U3469" s="33">
        <f>IF(INDEX(Matches!$K:$K,AA3469)="","",IF(I3469="H",INDEX(Matches!$K:$K,AA3469),INDEX(Matches!$J:$J,AA3469)))</f>
        <v/>
      </c>
      <c r="V3469" s="30">
        <f>IF(T3469="","",T3469-U3469)</f>
        <v/>
      </c>
      <c r="W3469" s="33">
        <f>IF(I3469="H",INDEX(Matches!$T:$T,AA3469),INDEX(Matches!$U:$U,AA3469))</f>
        <v/>
      </c>
      <c r="X3469" s="11">
        <f>INDEX(Matches!$X:$X,AA3469)</f>
        <v/>
      </c>
      <c r="Y3469" s="30">
        <f>IF(O3469="","",O3469-S3469)</f>
        <v/>
      </c>
      <c r="Z3469" s="30">
        <f>IF(W3469="","",W3469-S3469)</f>
        <v/>
      </c>
      <c r="AA3469" s="24">
        <f>MATCH(J3469,Matches!$A:$A,0)</f>
        <v/>
      </c>
      <c r="AB3469" s="33" t="n"/>
      <c r="AC3469" s="33" t="n">
        <v>1.448187684017471</v>
      </c>
      <c r="AD3469" s="24" t="n"/>
      <c r="AE3469" s="24" t="n">
        <v>10</v>
      </c>
      <c r="AF3469" s="33" t="n"/>
      <c r="AG3469" s="33" t="n"/>
    </row>
    <row r="3470">
      <c r="A3470" s="24" t="inlineStr">
        <is>
          <t>Gillingham|41</t>
        </is>
      </c>
      <c r="B3470" s="24" t="inlineStr">
        <is>
          <t>E3</t>
        </is>
      </c>
      <c r="C3470" s="24" t="inlineStr">
        <is>
          <t>League Two</t>
        </is>
      </c>
      <c r="D3470" s="24" t="inlineStr">
        <is>
          <t>Gillingham</t>
        </is>
      </c>
      <c r="E3470" s="24" t="n">
        <v>41</v>
      </c>
      <c r="F3470" s="24" t="n">
        <v>11</v>
      </c>
      <c r="G3470" s="29" t="n">
        <v>46490.82291666666</v>
      </c>
      <c r="H3470" s="24" t="inlineStr">
        <is>
          <t>Rotherham</t>
        </is>
      </c>
      <c r="I3470" s="24" t="inlineStr">
        <is>
          <t>H</t>
        </is>
      </c>
      <c r="J3470" s="24" t="inlineStr">
        <is>
          <t>E3-Gillingh-Rotherha</t>
        </is>
      </c>
      <c r="K3470" s="24" t="n">
        <v>9</v>
      </c>
      <c r="L3470" s="11">
        <f>IF(INDEX(Matches!$X:$X,AA3470)=0,"",IF(I3470="H",INDEX(Matches!$H:$H,AA3470),INDEX(Matches!$I:$I,AA3470)))</f>
        <v/>
      </c>
      <c r="M3470" s="11">
        <f>IF(INDEX(Matches!$X:$X,AA3470)=0,"",IF(I3470="H",INDEX(Matches!$I:$I,AA3470),INDEX(Matches!$H:$H,AA3470)))</f>
        <v/>
      </c>
      <c r="N3470" s="11">
        <f>IF(L3470="","",IF(L3470&gt;M3470,"W",IF(L3470=M3470,"D","L")))</f>
        <v/>
      </c>
      <c r="O3470" s="11">
        <f>IF(L3470="","",IF(L3470&gt;M3470,3,IF(L3470=M3470,1,0)))</f>
        <v/>
      </c>
      <c r="P3470" s="31">
        <f>IF(I3470="H",INDEX(Matches!$L:$L,AA3470),INDEX(Matches!$N:$N,AA3470))</f>
        <v/>
      </c>
      <c r="Q3470" s="31">
        <f>INDEX(Matches!$M:$M,AA3470)</f>
        <v/>
      </c>
      <c r="R3470" s="31">
        <f>IF(I3470="H",INDEX(Matches!$N:$N,AA3470),INDEX(Matches!$L:$L,AA3470))</f>
        <v/>
      </c>
      <c r="S3470" s="33">
        <f>IF(I3470="H",INDEX(Matches!$O:$O,AA3470),INDEX(Matches!$P:$P,AA3470))</f>
        <v/>
      </c>
      <c r="T3470" s="33">
        <f>IF(INDEX(Matches!$J:$J,AA3470)="","",IF(I3470="H",INDEX(Matches!$J:$J,AA3470),INDEX(Matches!$K:$K,AA3470)))</f>
        <v/>
      </c>
      <c r="U3470" s="33">
        <f>IF(INDEX(Matches!$K:$K,AA3470)="","",IF(I3470="H",INDEX(Matches!$K:$K,AA3470),INDEX(Matches!$J:$J,AA3470)))</f>
        <v/>
      </c>
      <c r="V3470" s="30">
        <f>IF(T3470="","",T3470-U3470)</f>
        <v/>
      </c>
      <c r="W3470" s="33">
        <f>IF(I3470="H",INDEX(Matches!$T:$T,AA3470),INDEX(Matches!$U:$U,AA3470))</f>
        <v/>
      </c>
      <c r="X3470" s="11">
        <f>INDEX(Matches!$X:$X,AA3470)</f>
        <v/>
      </c>
      <c r="Y3470" s="30">
        <f>IF(O3470="","",O3470-S3470)</f>
        <v/>
      </c>
      <c r="Z3470" s="30">
        <f>IF(W3470="","",W3470-S3470)</f>
        <v/>
      </c>
      <c r="AA3470" s="24">
        <f>MATCH(J3470,Matches!$A:$A,0)</f>
        <v/>
      </c>
      <c r="AB3470" s="33" t="n"/>
      <c r="AC3470" s="33" t="n">
        <v>1.458898822263676</v>
      </c>
      <c r="AD3470" s="24" t="n"/>
      <c r="AE3470" s="24" t="n">
        <v>11</v>
      </c>
      <c r="AF3470" s="33" t="n"/>
      <c r="AG3470" s="33" t="n"/>
    </row>
    <row r="3471">
      <c r="A3471" s="24" t="inlineStr">
        <is>
          <t>Gillingham|42</t>
        </is>
      </c>
      <c r="B3471" s="24" t="inlineStr">
        <is>
          <t>E3</t>
        </is>
      </c>
      <c r="C3471" s="24" t="inlineStr">
        <is>
          <t>League Two</t>
        </is>
      </c>
      <c r="D3471" s="24" t="inlineStr">
        <is>
          <t>Gillingham</t>
        </is>
      </c>
      <c r="E3471" s="24" t="n">
        <v>42</v>
      </c>
      <c r="F3471" s="24" t="n">
        <v>11</v>
      </c>
      <c r="G3471" s="29" t="n">
        <v>46494.625</v>
      </c>
      <c r="H3471" s="24" t="inlineStr">
        <is>
          <t>Bristol Rovers</t>
        </is>
      </c>
      <c r="I3471" s="24" t="inlineStr">
        <is>
          <t>A</t>
        </is>
      </c>
      <c r="J3471" s="24" t="inlineStr">
        <is>
          <t>E3-BristolR-Gillingh</t>
        </is>
      </c>
      <c r="K3471" s="24" t="n">
        <v>2</v>
      </c>
      <c r="L3471" s="11">
        <f>IF(INDEX(Matches!$X:$X,AA3471)=0,"",IF(I3471="H",INDEX(Matches!$H:$H,AA3471),INDEX(Matches!$I:$I,AA3471)))</f>
        <v/>
      </c>
      <c r="M3471" s="11">
        <f>IF(INDEX(Matches!$X:$X,AA3471)=0,"",IF(I3471="H",INDEX(Matches!$I:$I,AA3471),INDEX(Matches!$H:$H,AA3471)))</f>
        <v/>
      </c>
      <c r="N3471" s="11">
        <f>IF(L3471="","",IF(L3471&gt;M3471,"W",IF(L3471=M3471,"D","L")))</f>
        <v/>
      </c>
      <c r="O3471" s="11">
        <f>IF(L3471="","",IF(L3471&gt;M3471,3,IF(L3471=M3471,1,0)))</f>
        <v/>
      </c>
      <c r="P3471" s="31">
        <f>IF(I3471="H",INDEX(Matches!$L:$L,AA3471),INDEX(Matches!$N:$N,AA3471))</f>
        <v/>
      </c>
      <c r="Q3471" s="31">
        <f>INDEX(Matches!$M:$M,AA3471)</f>
        <v/>
      </c>
      <c r="R3471" s="31">
        <f>IF(I3471="H",INDEX(Matches!$N:$N,AA3471),INDEX(Matches!$L:$L,AA3471))</f>
        <v/>
      </c>
      <c r="S3471" s="33">
        <f>IF(I3471="H",INDEX(Matches!$O:$O,AA3471),INDEX(Matches!$P:$P,AA3471))</f>
        <v/>
      </c>
      <c r="T3471" s="33">
        <f>IF(INDEX(Matches!$J:$J,AA3471)="","",IF(I3471="H",INDEX(Matches!$J:$J,AA3471),INDEX(Matches!$K:$K,AA3471)))</f>
        <v/>
      </c>
      <c r="U3471" s="33">
        <f>IF(INDEX(Matches!$K:$K,AA3471)="","",IF(I3471="H",INDEX(Matches!$K:$K,AA3471),INDEX(Matches!$J:$J,AA3471)))</f>
        <v/>
      </c>
      <c r="V3471" s="30">
        <f>IF(T3471="","",T3471-U3471)</f>
        <v/>
      </c>
      <c r="W3471" s="33">
        <f>IF(I3471="H",INDEX(Matches!$T:$T,AA3471),INDEX(Matches!$U:$U,AA3471))</f>
        <v/>
      </c>
      <c r="X3471" s="11">
        <f>INDEX(Matches!$X:$X,AA3471)</f>
        <v/>
      </c>
      <c r="Y3471" s="30">
        <f>IF(O3471="","",O3471-S3471)</f>
        <v/>
      </c>
      <c r="Z3471" s="30">
        <f>IF(W3471="","",W3471-S3471)</f>
        <v/>
      </c>
      <c r="AA3471" s="24">
        <f>MATCH(J3471,Matches!$A:$A,0)</f>
        <v/>
      </c>
      <c r="AB3471" s="33" t="n"/>
      <c r="AC3471" s="33" t="n">
        <v>1.028051030656433</v>
      </c>
      <c r="AD3471" s="24" t="n"/>
      <c r="AE3471" s="24" t="n">
        <v>11</v>
      </c>
      <c r="AF3471" s="33" t="n"/>
      <c r="AG3471" s="33" t="n"/>
    </row>
    <row r="3472">
      <c r="A3472" s="24" t="inlineStr">
        <is>
          <t>Gillingham|43</t>
        </is>
      </c>
      <c r="B3472" s="24" t="inlineStr">
        <is>
          <t>E3</t>
        </is>
      </c>
      <c r="C3472" s="24" t="inlineStr">
        <is>
          <t>League Two</t>
        </is>
      </c>
      <c r="D3472" s="24" t="inlineStr">
        <is>
          <t>Gillingham</t>
        </is>
      </c>
      <c r="E3472" s="24" t="n">
        <v>43</v>
      </c>
      <c r="F3472" s="24" t="n">
        <v>11</v>
      </c>
      <c r="G3472" s="29" t="n">
        <v>46501.625</v>
      </c>
      <c r="H3472" s="24" t="inlineStr">
        <is>
          <t>York</t>
        </is>
      </c>
      <c r="I3472" s="24" t="inlineStr">
        <is>
          <t>H</t>
        </is>
      </c>
      <c r="J3472" s="24" t="inlineStr">
        <is>
          <t>E3-Gillingh-York</t>
        </is>
      </c>
      <c r="K3472" s="24" t="n">
        <v>7</v>
      </c>
      <c r="L3472" s="11">
        <f>IF(INDEX(Matches!$X:$X,AA3472)=0,"",IF(I3472="H",INDEX(Matches!$H:$H,AA3472),INDEX(Matches!$I:$I,AA3472)))</f>
        <v/>
      </c>
      <c r="M3472" s="11">
        <f>IF(INDEX(Matches!$X:$X,AA3472)=0,"",IF(I3472="H",INDEX(Matches!$I:$I,AA3472),INDEX(Matches!$H:$H,AA3472)))</f>
        <v/>
      </c>
      <c r="N3472" s="11">
        <f>IF(L3472="","",IF(L3472&gt;M3472,"W",IF(L3472=M3472,"D","L")))</f>
        <v/>
      </c>
      <c r="O3472" s="11">
        <f>IF(L3472="","",IF(L3472&gt;M3472,3,IF(L3472=M3472,1,0)))</f>
        <v/>
      </c>
      <c r="P3472" s="31">
        <f>IF(I3472="H",INDEX(Matches!$L:$L,AA3472),INDEX(Matches!$N:$N,AA3472))</f>
        <v/>
      </c>
      <c r="Q3472" s="31">
        <f>INDEX(Matches!$M:$M,AA3472)</f>
        <v/>
      </c>
      <c r="R3472" s="31">
        <f>IF(I3472="H",INDEX(Matches!$N:$N,AA3472),INDEX(Matches!$L:$L,AA3472))</f>
        <v/>
      </c>
      <c r="S3472" s="33">
        <f>IF(I3472="H",INDEX(Matches!$O:$O,AA3472),INDEX(Matches!$P:$P,AA3472))</f>
        <v/>
      </c>
      <c r="T3472" s="33">
        <f>IF(INDEX(Matches!$J:$J,AA3472)="","",IF(I3472="H",INDEX(Matches!$J:$J,AA3472),INDEX(Matches!$K:$K,AA3472)))</f>
        <v/>
      </c>
      <c r="U3472" s="33">
        <f>IF(INDEX(Matches!$K:$K,AA3472)="","",IF(I3472="H",INDEX(Matches!$K:$K,AA3472),INDEX(Matches!$J:$J,AA3472)))</f>
        <v/>
      </c>
      <c r="V3472" s="30">
        <f>IF(T3472="","",T3472-U3472)</f>
        <v/>
      </c>
      <c r="W3472" s="33">
        <f>IF(I3472="H",INDEX(Matches!$T:$T,AA3472),INDEX(Matches!$U:$U,AA3472))</f>
        <v/>
      </c>
      <c r="X3472" s="11">
        <f>INDEX(Matches!$X:$X,AA3472)</f>
        <v/>
      </c>
      <c r="Y3472" s="30">
        <f>IF(O3472="","",O3472-S3472)</f>
        <v/>
      </c>
      <c r="Z3472" s="30">
        <f>IF(W3472="","",W3472-S3472)</f>
        <v/>
      </c>
      <c r="AA3472" s="24">
        <f>MATCH(J3472,Matches!$A:$A,0)</f>
        <v/>
      </c>
      <c r="AB3472" s="33" t="n"/>
      <c r="AC3472" s="33" t="n">
        <v>1.380226726290754</v>
      </c>
      <c r="AD3472" s="24" t="n"/>
      <c r="AE3472" s="24" t="n">
        <v>11</v>
      </c>
      <c r="AF3472" s="33" t="n"/>
      <c r="AG3472" s="33" t="n"/>
    </row>
    <row r="3473">
      <c r="A3473" s="24" t="inlineStr">
        <is>
          <t>Gillingham|44</t>
        </is>
      </c>
      <c r="B3473" s="24" t="inlineStr">
        <is>
          <t>E3</t>
        </is>
      </c>
      <c r="C3473" s="24" t="inlineStr">
        <is>
          <t>League Two</t>
        </is>
      </c>
      <c r="D3473" s="24" t="inlineStr">
        <is>
          <t>Gillingham</t>
        </is>
      </c>
      <c r="E3473" s="24" t="n">
        <v>44</v>
      </c>
      <c r="F3473" s="24" t="n">
        <v>11</v>
      </c>
      <c r="G3473" s="29" t="n">
        <v>46504.82291666666</v>
      </c>
      <c r="H3473" s="24" t="inlineStr">
        <is>
          <t>Newport</t>
        </is>
      </c>
      <c r="I3473" s="24" t="inlineStr">
        <is>
          <t>A</t>
        </is>
      </c>
      <c r="J3473" s="24" t="inlineStr">
        <is>
          <t>E3-Newport-Gillingh</t>
        </is>
      </c>
      <c r="K3473" s="24" t="n">
        <v>24</v>
      </c>
      <c r="L3473" s="11">
        <f>IF(INDEX(Matches!$X:$X,AA3473)=0,"",IF(I3473="H",INDEX(Matches!$H:$H,AA3473),INDEX(Matches!$I:$I,AA3473)))</f>
        <v/>
      </c>
      <c r="M3473" s="11">
        <f>IF(INDEX(Matches!$X:$X,AA3473)=0,"",IF(I3473="H",INDEX(Matches!$I:$I,AA3473),INDEX(Matches!$H:$H,AA3473)))</f>
        <v/>
      </c>
      <c r="N3473" s="11">
        <f>IF(L3473="","",IF(L3473&gt;M3473,"W",IF(L3473=M3473,"D","L")))</f>
        <v/>
      </c>
      <c r="O3473" s="11">
        <f>IF(L3473="","",IF(L3473&gt;M3473,3,IF(L3473=M3473,1,0)))</f>
        <v/>
      </c>
      <c r="P3473" s="31">
        <f>IF(I3473="H",INDEX(Matches!$L:$L,AA3473),INDEX(Matches!$N:$N,AA3473))</f>
        <v/>
      </c>
      <c r="Q3473" s="31">
        <f>INDEX(Matches!$M:$M,AA3473)</f>
        <v/>
      </c>
      <c r="R3473" s="31">
        <f>IF(I3473="H",INDEX(Matches!$N:$N,AA3473),INDEX(Matches!$L:$L,AA3473))</f>
        <v/>
      </c>
      <c r="S3473" s="33">
        <f>IF(I3473="H",INDEX(Matches!$O:$O,AA3473),INDEX(Matches!$P:$P,AA3473))</f>
        <v/>
      </c>
      <c r="T3473" s="33">
        <f>IF(INDEX(Matches!$J:$J,AA3473)="","",IF(I3473="H",INDEX(Matches!$J:$J,AA3473),INDEX(Matches!$K:$K,AA3473)))</f>
        <v/>
      </c>
      <c r="U3473" s="33">
        <f>IF(INDEX(Matches!$K:$K,AA3473)="","",IF(I3473="H",INDEX(Matches!$K:$K,AA3473),INDEX(Matches!$J:$J,AA3473)))</f>
        <v/>
      </c>
      <c r="V3473" s="30">
        <f>IF(T3473="","",T3473-U3473)</f>
        <v/>
      </c>
      <c r="W3473" s="33">
        <f>IF(I3473="H",INDEX(Matches!$T:$T,AA3473),INDEX(Matches!$U:$U,AA3473))</f>
        <v/>
      </c>
      <c r="X3473" s="11">
        <f>INDEX(Matches!$X:$X,AA3473)</f>
        <v/>
      </c>
      <c r="Y3473" s="30">
        <f>IF(O3473="","",O3473-S3473)</f>
        <v/>
      </c>
      <c r="Z3473" s="30">
        <f>IF(W3473="","",W3473-S3473)</f>
        <v/>
      </c>
      <c r="AA3473" s="24">
        <f>MATCH(J3473,Matches!$A:$A,0)</f>
        <v/>
      </c>
      <c r="AB3473" s="33" t="n"/>
      <c r="AC3473" s="33" t="n">
        <v>1.433119408244136</v>
      </c>
      <c r="AD3473" s="24" t="n"/>
      <c r="AE3473" s="24" t="n">
        <v>11</v>
      </c>
      <c r="AF3473" s="33" t="n"/>
      <c r="AG3473" s="33" t="n"/>
    </row>
    <row r="3474">
      <c r="A3474" s="24" t="inlineStr">
        <is>
          <t>Gillingham|45</t>
        </is>
      </c>
      <c r="B3474" s="24" t="inlineStr">
        <is>
          <t>E3</t>
        </is>
      </c>
      <c r="C3474" s="24" t="inlineStr">
        <is>
          <t>League Two</t>
        </is>
      </c>
      <c r="D3474" s="24" t="inlineStr">
        <is>
          <t>Gillingham</t>
        </is>
      </c>
      <c r="E3474" s="24" t="n">
        <v>45</v>
      </c>
      <c r="F3474" s="24" t="n">
        <v>12</v>
      </c>
      <c r="G3474" s="29" t="n">
        <v>46508.625</v>
      </c>
      <c r="H3474" s="24" t="inlineStr">
        <is>
          <t>Salford</t>
        </is>
      </c>
      <c r="I3474" s="24" t="inlineStr">
        <is>
          <t>H</t>
        </is>
      </c>
      <c r="J3474" s="24" t="inlineStr">
        <is>
          <t>E3-Gillingh-Salford</t>
        </is>
      </c>
      <c r="K3474" s="24" t="n">
        <v>1</v>
      </c>
      <c r="L3474" s="11">
        <f>IF(INDEX(Matches!$X:$X,AA3474)=0,"",IF(I3474="H",INDEX(Matches!$H:$H,AA3474),INDEX(Matches!$I:$I,AA3474)))</f>
        <v/>
      </c>
      <c r="M3474" s="11">
        <f>IF(INDEX(Matches!$X:$X,AA3474)=0,"",IF(I3474="H",INDEX(Matches!$I:$I,AA3474),INDEX(Matches!$H:$H,AA3474)))</f>
        <v/>
      </c>
      <c r="N3474" s="11">
        <f>IF(L3474="","",IF(L3474&gt;M3474,"W",IF(L3474=M3474,"D","L")))</f>
        <v/>
      </c>
      <c r="O3474" s="11">
        <f>IF(L3474="","",IF(L3474&gt;M3474,3,IF(L3474=M3474,1,0)))</f>
        <v/>
      </c>
      <c r="P3474" s="31">
        <f>IF(I3474="H",INDEX(Matches!$L:$L,AA3474),INDEX(Matches!$N:$N,AA3474))</f>
        <v/>
      </c>
      <c r="Q3474" s="31">
        <f>INDEX(Matches!$M:$M,AA3474)</f>
        <v/>
      </c>
      <c r="R3474" s="31">
        <f>IF(I3474="H",INDEX(Matches!$N:$N,AA3474),INDEX(Matches!$L:$L,AA3474))</f>
        <v/>
      </c>
      <c r="S3474" s="33">
        <f>IF(I3474="H",INDEX(Matches!$O:$O,AA3474),INDEX(Matches!$P:$P,AA3474))</f>
        <v/>
      </c>
      <c r="T3474" s="33">
        <f>IF(INDEX(Matches!$J:$J,AA3474)="","",IF(I3474="H",INDEX(Matches!$J:$J,AA3474),INDEX(Matches!$K:$K,AA3474)))</f>
        <v/>
      </c>
      <c r="U3474" s="33">
        <f>IF(INDEX(Matches!$K:$K,AA3474)="","",IF(I3474="H",INDEX(Matches!$K:$K,AA3474),INDEX(Matches!$J:$J,AA3474)))</f>
        <v/>
      </c>
      <c r="V3474" s="30">
        <f>IF(T3474="","",T3474-U3474)</f>
        <v/>
      </c>
      <c r="W3474" s="33">
        <f>IF(I3474="H",INDEX(Matches!$T:$T,AA3474),INDEX(Matches!$U:$U,AA3474))</f>
        <v/>
      </c>
      <c r="X3474" s="11">
        <f>INDEX(Matches!$X:$X,AA3474)</f>
        <v/>
      </c>
      <c r="Y3474" s="30">
        <f>IF(O3474="","",O3474-S3474)</f>
        <v/>
      </c>
      <c r="Z3474" s="30">
        <f>IF(W3474="","",W3474-S3474)</f>
        <v/>
      </c>
      <c r="AA3474" s="24">
        <f>MATCH(J3474,Matches!$A:$A,0)</f>
        <v/>
      </c>
      <c r="AB3474" s="33" t="n"/>
      <c r="AC3474" s="33" t="n">
        <v>1.233435965481192</v>
      </c>
      <c r="AD3474" s="24" t="n"/>
      <c r="AE3474" s="24" t="n">
        <v>12</v>
      </c>
      <c r="AF3474" s="33" t="n"/>
      <c r="AG3474" s="33" t="n"/>
    </row>
    <row r="3475">
      <c r="A3475" s="24" t="inlineStr">
        <is>
          <t>Gillingham|46</t>
        </is>
      </c>
      <c r="B3475" s="24" t="inlineStr">
        <is>
          <t>E3</t>
        </is>
      </c>
      <c r="C3475" s="24" t="inlineStr">
        <is>
          <t>League Two</t>
        </is>
      </c>
      <c r="D3475" s="24" t="inlineStr">
        <is>
          <t>Gillingham</t>
        </is>
      </c>
      <c r="E3475" s="24" t="n">
        <v>46</v>
      </c>
      <c r="F3475" s="24" t="n">
        <v>12</v>
      </c>
      <c r="G3475" s="29" t="n">
        <v>46515.625</v>
      </c>
      <c r="H3475" s="24" t="inlineStr">
        <is>
          <t>Swindon</t>
        </is>
      </c>
      <c r="I3475" s="24" t="inlineStr">
        <is>
          <t>A</t>
        </is>
      </c>
      <c r="J3475" s="24" t="inlineStr">
        <is>
          <t>E3-Swindon-Gillingh</t>
        </is>
      </c>
      <c r="K3475" s="24" t="n">
        <v>10</v>
      </c>
      <c r="L3475" s="11">
        <f>IF(INDEX(Matches!$X:$X,AA3475)=0,"",IF(I3475="H",INDEX(Matches!$H:$H,AA3475),INDEX(Matches!$I:$I,AA3475)))</f>
        <v/>
      </c>
      <c r="M3475" s="11">
        <f>IF(INDEX(Matches!$X:$X,AA3475)=0,"",IF(I3475="H",INDEX(Matches!$I:$I,AA3475),INDEX(Matches!$H:$H,AA3475)))</f>
        <v/>
      </c>
      <c r="N3475" s="11">
        <f>IF(L3475="","",IF(L3475&gt;M3475,"W",IF(L3475=M3475,"D","L")))</f>
        <v/>
      </c>
      <c r="O3475" s="11">
        <f>IF(L3475="","",IF(L3475&gt;M3475,3,IF(L3475=M3475,1,0)))</f>
        <v/>
      </c>
      <c r="P3475" s="31">
        <f>IF(I3475="H",INDEX(Matches!$L:$L,AA3475),INDEX(Matches!$N:$N,AA3475))</f>
        <v/>
      </c>
      <c r="Q3475" s="31">
        <f>INDEX(Matches!$M:$M,AA3475)</f>
        <v/>
      </c>
      <c r="R3475" s="31">
        <f>IF(I3475="H",INDEX(Matches!$N:$N,AA3475),INDEX(Matches!$L:$L,AA3475))</f>
        <v/>
      </c>
      <c r="S3475" s="33">
        <f>IF(I3475="H",INDEX(Matches!$O:$O,AA3475),INDEX(Matches!$P:$P,AA3475))</f>
        <v/>
      </c>
      <c r="T3475" s="33">
        <f>IF(INDEX(Matches!$J:$J,AA3475)="","",IF(I3475="H",INDEX(Matches!$J:$J,AA3475),INDEX(Matches!$K:$K,AA3475)))</f>
        <v/>
      </c>
      <c r="U3475" s="33">
        <f>IF(INDEX(Matches!$K:$K,AA3475)="","",IF(I3475="H",INDEX(Matches!$K:$K,AA3475),INDEX(Matches!$J:$J,AA3475)))</f>
        <v/>
      </c>
      <c r="V3475" s="30">
        <f>IF(T3475="","",T3475-U3475)</f>
        <v/>
      </c>
      <c r="W3475" s="33">
        <f>IF(I3475="H",INDEX(Matches!$T:$T,AA3475),INDEX(Matches!$U:$U,AA3475))</f>
        <v/>
      </c>
      <c r="X3475" s="11">
        <f>INDEX(Matches!$X:$X,AA3475)</f>
        <v/>
      </c>
      <c r="Y3475" s="30">
        <f>IF(O3475="","",O3475-S3475)</f>
        <v/>
      </c>
      <c r="Z3475" s="30">
        <f>IF(W3475="","",W3475-S3475)</f>
        <v/>
      </c>
      <c r="AA3475" s="24">
        <f>MATCH(J3475,Matches!$A:$A,0)</f>
        <v/>
      </c>
      <c r="AB3475" s="33" t="n"/>
      <c r="AC3475" s="33" t="n">
        <v>1.243558086544495</v>
      </c>
      <c r="AD3475" s="24" t="n"/>
      <c r="AE3475" s="24" t="n">
        <v>12</v>
      </c>
      <c r="AF3475" s="33" t="n"/>
      <c r="AG3475" s="33" t="n"/>
    </row>
    <row r="3476">
      <c r="A3476" s="24" t="inlineStr">
        <is>
          <t>Grimsby|1</t>
        </is>
      </c>
      <c r="B3476" s="24" t="inlineStr">
        <is>
          <t>E3</t>
        </is>
      </c>
      <c r="C3476" s="24" t="inlineStr">
        <is>
          <t>League Two</t>
        </is>
      </c>
      <c r="D3476" s="24" t="inlineStr">
        <is>
          <t>Grimsby</t>
        </is>
      </c>
      <c r="E3476" s="24" t="n">
        <v>1</v>
      </c>
      <c r="F3476" s="24" t="n">
        <v>1</v>
      </c>
      <c r="G3476" s="29" t="n">
        <v>46249.625</v>
      </c>
      <c r="H3476" s="24" t="inlineStr">
        <is>
          <t>Exeter</t>
        </is>
      </c>
      <c r="I3476" s="24" t="inlineStr">
        <is>
          <t>H</t>
        </is>
      </c>
      <c r="J3476" s="24" t="inlineStr">
        <is>
          <t>E3-Grimsby-Exeter</t>
        </is>
      </c>
      <c r="K3476" s="24" t="n">
        <v>17</v>
      </c>
      <c r="L3476" s="11">
        <f>IF(INDEX(Matches!$X:$X,AA3476)=0,"",IF(I3476="H",INDEX(Matches!$H:$H,AA3476),INDEX(Matches!$I:$I,AA3476)))</f>
        <v/>
      </c>
      <c r="M3476" s="11">
        <f>IF(INDEX(Matches!$X:$X,AA3476)=0,"",IF(I3476="H",INDEX(Matches!$I:$I,AA3476),INDEX(Matches!$H:$H,AA3476)))</f>
        <v/>
      </c>
      <c r="N3476" s="11">
        <f>IF(L3476="","",IF(L3476&gt;M3476,"W",IF(L3476=M3476,"D","L")))</f>
        <v/>
      </c>
      <c r="O3476" s="11">
        <f>IF(L3476="","",IF(L3476&gt;M3476,3,IF(L3476=M3476,1,0)))</f>
        <v/>
      </c>
      <c r="P3476" s="31">
        <f>IF(I3476="H",INDEX(Matches!$L:$L,AA3476),INDEX(Matches!$N:$N,AA3476))</f>
        <v/>
      </c>
      <c r="Q3476" s="31">
        <f>INDEX(Matches!$M:$M,AA3476)</f>
        <v/>
      </c>
      <c r="R3476" s="31">
        <f>IF(I3476="H",INDEX(Matches!$N:$N,AA3476),INDEX(Matches!$L:$L,AA3476))</f>
        <v/>
      </c>
      <c r="S3476" s="33">
        <f>IF(I3476="H",INDEX(Matches!$O:$O,AA3476),INDEX(Matches!$P:$P,AA3476))</f>
        <v/>
      </c>
      <c r="T3476" s="33">
        <f>IF(INDEX(Matches!$J:$J,AA3476)="","",IF(I3476="H",INDEX(Matches!$J:$J,AA3476),INDEX(Matches!$K:$K,AA3476)))</f>
        <v/>
      </c>
      <c r="U3476" s="33">
        <f>IF(INDEX(Matches!$K:$K,AA3476)="","",IF(I3476="H",INDEX(Matches!$K:$K,AA3476),INDEX(Matches!$J:$J,AA3476)))</f>
        <v/>
      </c>
      <c r="V3476" s="30">
        <f>IF(T3476="","",T3476-U3476)</f>
        <v/>
      </c>
      <c r="W3476" s="33">
        <f>IF(I3476="H",INDEX(Matches!$T:$T,AA3476),INDEX(Matches!$U:$U,AA3476))</f>
        <v/>
      </c>
      <c r="X3476" s="11">
        <f>INDEX(Matches!$X:$X,AA3476)</f>
        <v/>
      </c>
      <c r="Y3476" s="30">
        <f>IF(O3476="","",O3476-S3476)</f>
        <v/>
      </c>
      <c r="Z3476" s="30">
        <f>IF(W3476="","",W3476-S3476)</f>
        <v/>
      </c>
      <c r="AA3476" s="24">
        <f>MATCH(J3476,Matches!$A:$A,0)</f>
        <v/>
      </c>
      <c r="AB3476" s="33" t="n">
        <v>1.880211933475008</v>
      </c>
      <c r="AC3476" s="33" t="n"/>
      <c r="AD3476" s="24" t="n"/>
      <c r="AE3476" s="24" t="n">
        <v>1</v>
      </c>
      <c r="AF3476" s="33" t="n"/>
      <c r="AG3476" s="33" t="n"/>
    </row>
    <row r="3477">
      <c r="A3477" s="24" t="inlineStr">
        <is>
          <t>Grimsby|2</t>
        </is>
      </c>
      <c r="B3477" s="24" t="inlineStr">
        <is>
          <t>E3</t>
        </is>
      </c>
      <c r="C3477" s="24" t="inlineStr">
        <is>
          <t>League Two</t>
        </is>
      </c>
      <c r="D3477" s="24" t="inlineStr">
        <is>
          <t>Grimsby</t>
        </is>
      </c>
      <c r="E3477" s="24" t="n">
        <v>2</v>
      </c>
      <c r="F3477" s="24" t="n">
        <v>1</v>
      </c>
      <c r="G3477" s="29" t="n">
        <v>46256.52083333334</v>
      </c>
      <c r="H3477" s="24" t="inlineStr">
        <is>
          <t>Walsall</t>
        </is>
      </c>
      <c r="I3477" s="24" t="inlineStr">
        <is>
          <t>A</t>
        </is>
      </c>
      <c r="J3477" s="24" t="inlineStr">
        <is>
          <t>E3-Walsall-Grimsby</t>
        </is>
      </c>
      <c r="K3477" s="24" t="n">
        <v>11</v>
      </c>
      <c r="L3477" s="11">
        <f>IF(INDEX(Matches!$X:$X,AA3477)=0,"",IF(I3477="H",INDEX(Matches!$H:$H,AA3477),INDEX(Matches!$I:$I,AA3477)))</f>
        <v/>
      </c>
      <c r="M3477" s="11">
        <f>IF(INDEX(Matches!$X:$X,AA3477)=0,"",IF(I3477="H",INDEX(Matches!$I:$I,AA3477),INDEX(Matches!$H:$H,AA3477)))</f>
        <v/>
      </c>
      <c r="N3477" s="11">
        <f>IF(L3477="","",IF(L3477&gt;M3477,"W",IF(L3477=M3477,"D","L")))</f>
        <v/>
      </c>
      <c r="O3477" s="11">
        <f>IF(L3477="","",IF(L3477&gt;M3477,3,IF(L3477=M3477,1,0)))</f>
        <v/>
      </c>
      <c r="P3477" s="31">
        <f>IF(I3477="H",INDEX(Matches!$L:$L,AA3477),INDEX(Matches!$N:$N,AA3477))</f>
        <v/>
      </c>
      <c r="Q3477" s="31">
        <f>INDEX(Matches!$M:$M,AA3477)</f>
        <v/>
      </c>
      <c r="R3477" s="31">
        <f>IF(I3477="H",INDEX(Matches!$N:$N,AA3477),INDEX(Matches!$L:$L,AA3477))</f>
        <v/>
      </c>
      <c r="S3477" s="33">
        <f>IF(I3477="H",INDEX(Matches!$O:$O,AA3477),INDEX(Matches!$P:$P,AA3477))</f>
        <v/>
      </c>
      <c r="T3477" s="33">
        <f>IF(INDEX(Matches!$J:$J,AA3477)="","",IF(I3477="H",INDEX(Matches!$J:$J,AA3477),INDEX(Matches!$K:$K,AA3477)))</f>
        <v/>
      </c>
      <c r="U3477" s="33">
        <f>IF(INDEX(Matches!$K:$K,AA3477)="","",IF(I3477="H",INDEX(Matches!$K:$K,AA3477),INDEX(Matches!$J:$J,AA3477)))</f>
        <v/>
      </c>
      <c r="V3477" s="30">
        <f>IF(T3477="","",T3477-U3477)</f>
        <v/>
      </c>
      <c r="W3477" s="33">
        <f>IF(I3477="H",INDEX(Matches!$T:$T,AA3477),INDEX(Matches!$U:$U,AA3477))</f>
        <v/>
      </c>
      <c r="X3477" s="11">
        <f>INDEX(Matches!$X:$X,AA3477)</f>
        <v/>
      </c>
      <c r="Y3477" s="30">
        <f>IF(O3477="","",O3477-S3477)</f>
        <v/>
      </c>
      <c r="Z3477" s="30">
        <f>IF(W3477="","",W3477-S3477)</f>
        <v/>
      </c>
      <c r="AA3477" s="24">
        <f>MATCH(J3477,Matches!$A:$A,0)</f>
        <v/>
      </c>
      <c r="AB3477" s="33" t="n">
        <v>1.501389150692117</v>
      </c>
      <c r="AC3477" s="33" t="n"/>
      <c r="AD3477" s="24" t="n"/>
      <c r="AE3477" s="24" t="n">
        <v>1</v>
      </c>
      <c r="AF3477" s="33" t="n"/>
      <c r="AG3477" s="33" t="n"/>
    </row>
    <row r="3478">
      <c r="A3478" s="24" t="inlineStr">
        <is>
          <t>Grimsby|3</t>
        </is>
      </c>
      <c r="B3478" s="24" t="inlineStr">
        <is>
          <t>E3</t>
        </is>
      </c>
      <c r="C3478" s="24" t="inlineStr">
        <is>
          <t>League Two</t>
        </is>
      </c>
      <c r="D3478" s="24" t="inlineStr">
        <is>
          <t>Grimsby</t>
        </is>
      </c>
      <c r="E3478" s="24" t="n">
        <v>3</v>
      </c>
      <c r="F3478" s="24" t="n">
        <v>1</v>
      </c>
      <c r="G3478" s="29" t="n">
        <v>46263.625</v>
      </c>
      <c r="H3478" s="24" t="inlineStr">
        <is>
          <t>Fleetwood</t>
        </is>
      </c>
      <c r="I3478" s="24" t="inlineStr">
        <is>
          <t>H</t>
        </is>
      </c>
      <c r="J3478" s="24" t="inlineStr">
        <is>
          <t>E3-Grimsby-Fleetwoo</t>
        </is>
      </c>
      <c r="K3478" s="24" t="n">
        <v>18</v>
      </c>
      <c r="L3478" s="11">
        <f>IF(INDEX(Matches!$X:$X,AA3478)=0,"",IF(I3478="H",INDEX(Matches!$H:$H,AA3478),INDEX(Matches!$I:$I,AA3478)))</f>
        <v/>
      </c>
      <c r="M3478" s="11">
        <f>IF(INDEX(Matches!$X:$X,AA3478)=0,"",IF(I3478="H",INDEX(Matches!$I:$I,AA3478),INDEX(Matches!$H:$H,AA3478)))</f>
        <v/>
      </c>
      <c r="N3478" s="11">
        <f>IF(L3478="","",IF(L3478&gt;M3478,"W",IF(L3478=M3478,"D","L")))</f>
        <v/>
      </c>
      <c r="O3478" s="11">
        <f>IF(L3478="","",IF(L3478&gt;M3478,3,IF(L3478=M3478,1,0)))</f>
        <v/>
      </c>
      <c r="P3478" s="31">
        <f>IF(I3478="H",INDEX(Matches!$L:$L,AA3478),INDEX(Matches!$N:$N,AA3478))</f>
        <v/>
      </c>
      <c r="Q3478" s="31">
        <f>INDEX(Matches!$M:$M,AA3478)</f>
        <v/>
      </c>
      <c r="R3478" s="31">
        <f>IF(I3478="H",INDEX(Matches!$N:$N,AA3478),INDEX(Matches!$L:$L,AA3478))</f>
        <v/>
      </c>
      <c r="S3478" s="33">
        <f>IF(I3478="H",INDEX(Matches!$O:$O,AA3478),INDEX(Matches!$P:$P,AA3478))</f>
        <v/>
      </c>
      <c r="T3478" s="33">
        <f>IF(INDEX(Matches!$J:$J,AA3478)="","",IF(I3478="H",INDEX(Matches!$J:$J,AA3478),INDEX(Matches!$K:$K,AA3478)))</f>
        <v/>
      </c>
      <c r="U3478" s="33">
        <f>IF(INDEX(Matches!$K:$K,AA3478)="","",IF(I3478="H",INDEX(Matches!$K:$K,AA3478),INDEX(Matches!$J:$J,AA3478)))</f>
        <v/>
      </c>
      <c r="V3478" s="30">
        <f>IF(T3478="","",T3478-U3478)</f>
        <v/>
      </c>
      <c r="W3478" s="33">
        <f>IF(I3478="H",INDEX(Matches!$T:$T,AA3478),INDEX(Matches!$U:$U,AA3478))</f>
        <v/>
      </c>
      <c r="X3478" s="11">
        <f>INDEX(Matches!$X:$X,AA3478)</f>
        <v/>
      </c>
      <c r="Y3478" s="30">
        <f>IF(O3478="","",O3478-S3478)</f>
        <v/>
      </c>
      <c r="Z3478" s="30">
        <f>IF(W3478="","",W3478-S3478)</f>
        <v/>
      </c>
      <c r="AA3478" s="24">
        <f>MATCH(J3478,Matches!$A:$A,0)</f>
        <v/>
      </c>
      <c r="AB3478" s="33" t="n">
        <v>1.750776313217954</v>
      </c>
      <c r="AC3478" s="33" t="n"/>
      <c r="AD3478" s="24" t="n"/>
      <c r="AE3478" s="24" t="n">
        <v>1</v>
      </c>
      <c r="AF3478" s="33" t="n"/>
      <c r="AG3478" s="33" t="n"/>
    </row>
    <row r="3479">
      <c r="A3479" s="24" t="inlineStr">
        <is>
          <t>Grimsby|4</t>
        </is>
      </c>
      <c r="B3479" s="24" t="inlineStr">
        <is>
          <t>E3</t>
        </is>
      </c>
      <c r="C3479" s="24" t="inlineStr">
        <is>
          <t>League Two</t>
        </is>
      </c>
      <c r="D3479" s="24" t="inlineStr">
        <is>
          <t>Grimsby</t>
        </is>
      </c>
      <c r="E3479" s="24" t="n">
        <v>4</v>
      </c>
      <c r="F3479" s="24" t="n">
        <v>1</v>
      </c>
      <c r="G3479" s="29" t="n">
        <v>46266.82291666666</v>
      </c>
      <c r="H3479" s="24" t="inlineStr">
        <is>
          <t>Accrington</t>
        </is>
      </c>
      <c r="I3479" s="24" t="inlineStr">
        <is>
          <t>A</t>
        </is>
      </c>
      <c r="J3479" s="24" t="inlineStr">
        <is>
          <t>E3-Accringt-Grimsby</t>
        </is>
      </c>
      <c r="K3479" s="24" t="n">
        <v>23</v>
      </c>
      <c r="L3479" s="11">
        <f>IF(INDEX(Matches!$X:$X,AA3479)=0,"",IF(I3479="H",INDEX(Matches!$H:$H,AA3479),INDEX(Matches!$I:$I,AA3479)))</f>
        <v/>
      </c>
      <c r="M3479" s="11">
        <f>IF(INDEX(Matches!$X:$X,AA3479)=0,"",IF(I3479="H",INDEX(Matches!$I:$I,AA3479),INDEX(Matches!$H:$H,AA3479)))</f>
        <v/>
      </c>
      <c r="N3479" s="11">
        <f>IF(L3479="","",IF(L3479&gt;M3479,"W",IF(L3479=M3479,"D","L")))</f>
        <v/>
      </c>
      <c r="O3479" s="11">
        <f>IF(L3479="","",IF(L3479&gt;M3479,3,IF(L3479=M3479,1,0)))</f>
        <v/>
      </c>
      <c r="P3479" s="31">
        <f>IF(I3479="H",INDEX(Matches!$L:$L,AA3479),INDEX(Matches!$N:$N,AA3479))</f>
        <v/>
      </c>
      <c r="Q3479" s="31">
        <f>INDEX(Matches!$M:$M,AA3479)</f>
        <v/>
      </c>
      <c r="R3479" s="31">
        <f>IF(I3479="H",INDEX(Matches!$N:$N,AA3479),INDEX(Matches!$L:$L,AA3479))</f>
        <v/>
      </c>
      <c r="S3479" s="33">
        <f>IF(I3479="H",INDEX(Matches!$O:$O,AA3479),INDEX(Matches!$P:$P,AA3479))</f>
        <v/>
      </c>
      <c r="T3479" s="33">
        <f>IF(INDEX(Matches!$J:$J,AA3479)="","",IF(I3479="H",INDEX(Matches!$J:$J,AA3479),INDEX(Matches!$K:$K,AA3479)))</f>
        <v/>
      </c>
      <c r="U3479" s="33">
        <f>IF(INDEX(Matches!$K:$K,AA3479)="","",IF(I3479="H",INDEX(Matches!$K:$K,AA3479),INDEX(Matches!$J:$J,AA3479)))</f>
        <v/>
      </c>
      <c r="V3479" s="30">
        <f>IF(T3479="","",T3479-U3479)</f>
        <v/>
      </c>
      <c r="W3479" s="33">
        <f>IF(I3479="H",INDEX(Matches!$T:$T,AA3479),INDEX(Matches!$U:$U,AA3479))</f>
        <v/>
      </c>
      <c r="X3479" s="11">
        <f>INDEX(Matches!$X:$X,AA3479)</f>
        <v/>
      </c>
      <c r="Y3479" s="30">
        <f>IF(O3479="","",O3479-S3479)</f>
        <v/>
      </c>
      <c r="Z3479" s="30">
        <f>IF(W3479="","",W3479-S3479)</f>
        <v/>
      </c>
      <c r="AA3479" s="24">
        <f>MATCH(J3479,Matches!$A:$A,0)</f>
        <v/>
      </c>
      <c r="AB3479" s="33" t="n">
        <v>1.669020890072154</v>
      </c>
      <c r="AC3479" s="33" t="n"/>
      <c r="AD3479" s="24" t="n"/>
      <c r="AE3479" s="24" t="n">
        <v>1</v>
      </c>
      <c r="AF3479" s="33" t="n"/>
      <c r="AG3479" s="33" t="n"/>
    </row>
    <row r="3480">
      <c r="A3480" s="24" t="inlineStr">
        <is>
          <t>Grimsby|5</t>
        </is>
      </c>
      <c r="B3480" s="24" t="inlineStr">
        <is>
          <t>E3</t>
        </is>
      </c>
      <c r="C3480" s="24" t="inlineStr">
        <is>
          <t>League Two</t>
        </is>
      </c>
      <c r="D3480" s="24" t="inlineStr">
        <is>
          <t>Grimsby</t>
        </is>
      </c>
      <c r="E3480" s="24" t="n">
        <v>5</v>
      </c>
      <c r="F3480" s="24" t="n">
        <v>2</v>
      </c>
      <c r="G3480" s="29" t="n">
        <v>46270.625</v>
      </c>
      <c r="H3480" s="24" t="inlineStr">
        <is>
          <t>Cheltenham</t>
        </is>
      </c>
      <c r="I3480" s="24" t="inlineStr">
        <is>
          <t>A</t>
        </is>
      </c>
      <c r="J3480" s="24" t="inlineStr">
        <is>
          <t>E3-Cheltenh-Grimsby</t>
        </is>
      </c>
      <c r="K3480" s="24" t="n">
        <v>22</v>
      </c>
      <c r="L3480" s="11">
        <f>IF(INDEX(Matches!$X:$X,AA3480)=0,"",IF(I3480="H",INDEX(Matches!$H:$H,AA3480),INDEX(Matches!$I:$I,AA3480)))</f>
        <v/>
      </c>
      <c r="M3480" s="11">
        <f>IF(INDEX(Matches!$X:$X,AA3480)=0,"",IF(I3480="H",INDEX(Matches!$I:$I,AA3480),INDEX(Matches!$H:$H,AA3480)))</f>
        <v/>
      </c>
      <c r="N3480" s="11">
        <f>IF(L3480="","",IF(L3480&gt;M3480,"W",IF(L3480=M3480,"D","L")))</f>
        <v/>
      </c>
      <c r="O3480" s="11">
        <f>IF(L3480="","",IF(L3480&gt;M3480,3,IF(L3480=M3480,1,0)))</f>
        <v/>
      </c>
      <c r="P3480" s="31">
        <f>IF(I3480="H",INDEX(Matches!$L:$L,AA3480),INDEX(Matches!$N:$N,AA3480))</f>
        <v/>
      </c>
      <c r="Q3480" s="31">
        <f>INDEX(Matches!$M:$M,AA3480)</f>
        <v/>
      </c>
      <c r="R3480" s="31">
        <f>IF(I3480="H",INDEX(Matches!$N:$N,AA3480),INDEX(Matches!$L:$L,AA3480))</f>
        <v/>
      </c>
      <c r="S3480" s="33">
        <f>IF(I3480="H",INDEX(Matches!$O:$O,AA3480),INDEX(Matches!$P:$P,AA3480))</f>
        <v/>
      </c>
      <c r="T3480" s="33">
        <f>IF(INDEX(Matches!$J:$J,AA3480)="","",IF(I3480="H",INDEX(Matches!$J:$J,AA3480),INDEX(Matches!$K:$K,AA3480)))</f>
        <v/>
      </c>
      <c r="U3480" s="33">
        <f>IF(INDEX(Matches!$K:$K,AA3480)="","",IF(I3480="H",INDEX(Matches!$K:$K,AA3480),INDEX(Matches!$J:$J,AA3480)))</f>
        <v/>
      </c>
      <c r="V3480" s="30">
        <f>IF(T3480="","",T3480-U3480)</f>
        <v/>
      </c>
      <c r="W3480" s="33">
        <f>IF(I3480="H",INDEX(Matches!$T:$T,AA3480),INDEX(Matches!$U:$U,AA3480))</f>
        <v/>
      </c>
      <c r="X3480" s="11">
        <f>INDEX(Matches!$X:$X,AA3480)</f>
        <v/>
      </c>
      <c r="Y3480" s="30">
        <f>IF(O3480="","",O3480-S3480)</f>
        <v/>
      </c>
      <c r="Z3480" s="30">
        <f>IF(W3480="","",W3480-S3480)</f>
        <v/>
      </c>
      <c r="AA3480" s="24">
        <f>MATCH(J3480,Matches!$A:$A,0)</f>
        <v/>
      </c>
      <c r="AB3480" s="33" t="n">
        <v>1.557925072046109</v>
      </c>
      <c r="AC3480" s="33" t="n"/>
      <c r="AD3480" s="24" t="n"/>
      <c r="AE3480" s="24" t="n">
        <v>2</v>
      </c>
      <c r="AF3480" s="33" t="n"/>
      <c r="AG3480" s="33" t="n"/>
    </row>
    <row r="3481">
      <c r="A3481" s="24" t="inlineStr">
        <is>
          <t>Grimsby|6</t>
        </is>
      </c>
      <c r="B3481" s="24" t="inlineStr">
        <is>
          <t>E3</t>
        </is>
      </c>
      <c r="C3481" s="24" t="inlineStr">
        <is>
          <t>League Two</t>
        </is>
      </c>
      <c r="D3481" s="24" t="inlineStr">
        <is>
          <t>Grimsby</t>
        </is>
      </c>
      <c r="E3481" s="24" t="n">
        <v>6</v>
      </c>
      <c r="F3481" s="24" t="n">
        <v>2</v>
      </c>
      <c r="G3481" s="29" t="n">
        <v>46277.52083333334</v>
      </c>
      <c r="H3481" s="24" t="inlineStr">
        <is>
          <t>Bristol Rovers</t>
        </is>
      </c>
      <c r="I3481" s="24" t="inlineStr">
        <is>
          <t>H</t>
        </is>
      </c>
      <c r="J3481" s="24" t="inlineStr">
        <is>
          <t>E3-Grimsby-BristolR</t>
        </is>
      </c>
      <c r="K3481" s="24" t="n">
        <v>2</v>
      </c>
      <c r="L3481" s="11">
        <f>IF(INDEX(Matches!$X:$X,AA3481)=0,"",IF(I3481="H",INDEX(Matches!$H:$H,AA3481),INDEX(Matches!$I:$I,AA3481)))</f>
        <v/>
      </c>
      <c r="M3481" s="11">
        <f>IF(INDEX(Matches!$X:$X,AA3481)=0,"",IF(I3481="H",INDEX(Matches!$I:$I,AA3481),INDEX(Matches!$H:$H,AA3481)))</f>
        <v/>
      </c>
      <c r="N3481" s="11">
        <f>IF(L3481="","",IF(L3481&gt;M3481,"W",IF(L3481=M3481,"D","L")))</f>
        <v/>
      </c>
      <c r="O3481" s="11">
        <f>IF(L3481="","",IF(L3481&gt;M3481,3,IF(L3481=M3481,1,0)))</f>
        <v/>
      </c>
      <c r="P3481" s="31">
        <f>IF(I3481="H",INDEX(Matches!$L:$L,AA3481),INDEX(Matches!$N:$N,AA3481))</f>
        <v/>
      </c>
      <c r="Q3481" s="31">
        <f>INDEX(Matches!$M:$M,AA3481)</f>
        <v/>
      </c>
      <c r="R3481" s="31">
        <f>IF(I3481="H",INDEX(Matches!$N:$N,AA3481),INDEX(Matches!$L:$L,AA3481))</f>
        <v/>
      </c>
      <c r="S3481" s="33">
        <f>IF(I3481="H",INDEX(Matches!$O:$O,AA3481),INDEX(Matches!$P:$P,AA3481))</f>
        <v/>
      </c>
      <c r="T3481" s="33">
        <f>IF(INDEX(Matches!$J:$J,AA3481)="","",IF(I3481="H",INDEX(Matches!$J:$J,AA3481),INDEX(Matches!$K:$K,AA3481)))</f>
        <v/>
      </c>
      <c r="U3481" s="33">
        <f>IF(INDEX(Matches!$K:$K,AA3481)="","",IF(I3481="H",INDEX(Matches!$K:$K,AA3481),INDEX(Matches!$J:$J,AA3481)))</f>
        <v/>
      </c>
      <c r="V3481" s="30">
        <f>IF(T3481="","",T3481-U3481)</f>
        <v/>
      </c>
      <c r="W3481" s="33">
        <f>IF(I3481="H",INDEX(Matches!$T:$T,AA3481),INDEX(Matches!$U:$U,AA3481))</f>
        <v/>
      </c>
      <c r="X3481" s="11">
        <f>INDEX(Matches!$X:$X,AA3481)</f>
        <v/>
      </c>
      <c r="Y3481" s="30">
        <f>IF(O3481="","",O3481-S3481)</f>
        <v/>
      </c>
      <c r="Z3481" s="30">
        <f>IF(W3481="","",W3481-S3481)</f>
        <v/>
      </c>
      <c r="AA3481" s="24">
        <f>MATCH(J3481,Matches!$A:$A,0)</f>
        <v/>
      </c>
      <c r="AB3481" s="33" t="n">
        <v>1.461532471258479</v>
      </c>
      <c r="AC3481" s="33" t="n"/>
      <c r="AD3481" s="24" t="n"/>
      <c r="AE3481" s="24" t="n">
        <v>2</v>
      </c>
      <c r="AF3481" s="33" t="n"/>
      <c r="AG3481" s="33" t="n"/>
    </row>
    <row r="3482">
      <c r="A3482" s="24" t="inlineStr">
        <is>
          <t>Grimsby|7</t>
        </is>
      </c>
      <c r="B3482" s="24" t="inlineStr">
        <is>
          <t>E3</t>
        </is>
      </c>
      <c r="C3482" s="24" t="inlineStr">
        <is>
          <t>League Two</t>
        </is>
      </c>
      <c r="D3482" s="24" t="inlineStr">
        <is>
          <t>Grimsby</t>
        </is>
      </c>
      <c r="E3482" s="24" t="n">
        <v>7</v>
      </c>
      <c r="F3482" s="24" t="n">
        <v>2</v>
      </c>
      <c r="G3482" s="29" t="n">
        <v>46284.625</v>
      </c>
      <c r="H3482" s="24" t="inlineStr">
        <is>
          <t>Crawley</t>
        </is>
      </c>
      <c r="I3482" s="24" t="inlineStr">
        <is>
          <t>H</t>
        </is>
      </c>
      <c r="J3482" s="24" t="inlineStr">
        <is>
          <t>E3-Grimsby-Crawley</t>
        </is>
      </c>
      <c r="K3482" s="24" t="n">
        <v>21</v>
      </c>
      <c r="L3482" s="11">
        <f>IF(INDEX(Matches!$X:$X,AA3482)=0,"",IF(I3482="H",INDEX(Matches!$H:$H,AA3482),INDEX(Matches!$I:$I,AA3482)))</f>
        <v/>
      </c>
      <c r="M3482" s="11">
        <f>IF(INDEX(Matches!$X:$X,AA3482)=0,"",IF(I3482="H",INDEX(Matches!$I:$I,AA3482),INDEX(Matches!$H:$H,AA3482)))</f>
        <v/>
      </c>
      <c r="N3482" s="11">
        <f>IF(L3482="","",IF(L3482&gt;M3482,"W",IF(L3482=M3482,"D","L")))</f>
        <v/>
      </c>
      <c r="O3482" s="11">
        <f>IF(L3482="","",IF(L3482&gt;M3482,3,IF(L3482=M3482,1,0)))</f>
        <v/>
      </c>
      <c r="P3482" s="31">
        <f>IF(I3482="H",INDEX(Matches!$L:$L,AA3482),INDEX(Matches!$N:$N,AA3482))</f>
        <v/>
      </c>
      <c r="Q3482" s="31">
        <f>INDEX(Matches!$M:$M,AA3482)</f>
        <v/>
      </c>
      <c r="R3482" s="31">
        <f>IF(I3482="H",INDEX(Matches!$N:$N,AA3482),INDEX(Matches!$L:$L,AA3482))</f>
        <v/>
      </c>
      <c r="S3482" s="33">
        <f>IF(I3482="H",INDEX(Matches!$O:$O,AA3482),INDEX(Matches!$P:$P,AA3482))</f>
        <v/>
      </c>
      <c r="T3482" s="33">
        <f>IF(INDEX(Matches!$J:$J,AA3482)="","",IF(I3482="H",INDEX(Matches!$J:$J,AA3482),INDEX(Matches!$K:$K,AA3482)))</f>
        <v/>
      </c>
      <c r="U3482" s="33">
        <f>IF(INDEX(Matches!$K:$K,AA3482)="","",IF(I3482="H",INDEX(Matches!$K:$K,AA3482),INDEX(Matches!$J:$J,AA3482)))</f>
        <v/>
      </c>
      <c r="V3482" s="30">
        <f>IF(T3482="","",T3482-U3482)</f>
        <v/>
      </c>
      <c r="W3482" s="33">
        <f>IF(I3482="H",INDEX(Matches!$T:$T,AA3482),INDEX(Matches!$U:$U,AA3482))</f>
        <v/>
      </c>
      <c r="X3482" s="11">
        <f>INDEX(Matches!$X:$X,AA3482)</f>
        <v/>
      </c>
      <c r="Y3482" s="30">
        <f>IF(O3482="","",O3482-S3482)</f>
        <v/>
      </c>
      <c r="Z3482" s="30">
        <f>IF(W3482="","",W3482-S3482)</f>
        <v/>
      </c>
      <c r="AA3482" s="24">
        <f>MATCH(J3482,Matches!$A:$A,0)</f>
        <v/>
      </c>
      <c r="AB3482" s="33" t="n"/>
      <c r="AC3482" s="33" t="n"/>
      <c r="AD3482" s="24" t="n"/>
      <c r="AE3482" s="24" t="n">
        <v>2</v>
      </c>
      <c r="AF3482" s="33" t="n"/>
      <c r="AG3482" s="33" t="n"/>
    </row>
    <row r="3483">
      <c r="A3483" s="24" t="inlineStr">
        <is>
          <t>Grimsby|8</t>
        </is>
      </c>
      <c r="B3483" s="24" t="inlineStr">
        <is>
          <t>E3</t>
        </is>
      </c>
      <c r="C3483" s="24" t="inlineStr">
        <is>
          <t>League Two</t>
        </is>
      </c>
      <c r="D3483" s="24" t="inlineStr">
        <is>
          <t>Grimsby</t>
        </is>
      </c>
      <c r="E3483" s="24" t="n">
        <v>8</v>
      </c>
      <c r="F3483" s="24" t="n">
        <v>2</v>
      </c>
      <c r="G3483" s="29" t="n">
        <v>46291.625</v>
      </c>
      <c r="H3483" s="24" t="inlineStr">
        <is>
          <t>Newport</t>
        </is>
      </c>
      <c r="I3483" s="24" t="inlineStr">
        <is>
          <t>A</t>
        </is>
      </c>
      <c r="J3483" s="24" t="inlineStr">
        <is>
          <t>E3-Newport-Grimsby</t>
        </is>
      </c>
      <c r="K3483" s="24" t="n">
        <v>24</v>
      </c>
      <c r="L3483" s="11">
        <f>IF(INDEX(Matches!$X:$X,AA3483)=0,"",IF(I3483="H",INDEX(Matches!$H:$H,AA3483),INDEX(Matches!$I:$I,AA3483)))</f>
        <v/>
      </c>
      <c r="M3483" s="11">
        <f>IF(INDEX(Matches!$X:$X,AA3483)=0,"",IF(I3483="H",INDEX(Matches!$I:$I,AA3483),INDEX(Matches!$H:$H,AA3483)))</f>
        <v/>
      </c>
      <c r="N3483" s="11">
        <f>IF(L3483="","",IF(L3483&gt;M3483,"W",IF(L3483=M3483,"D","L")))</f>
        <v/>
      </c>
      <c r="O3483" s="11">
        <f>IF(L3483="","",IF(L3483&gt;M3483,3,IF(L3483=M3483,1,0)))</f>
        <v/>
      </c>
      <c r="P3483" s="31">
        <f>IF(I3483="H",INDEX(Matches!$L:$L,AA3483),INDEX(Matches!$N:$N,AA3483))</f>
        <v/>
      </c>
      <c r="Q3483" s="31">
        <f>INDEX(Matches!$M:$M,AA3483)</f>
        <v/>
      </c>
      <c r="R3483" s="31">
        <f>IF(I3483="H",INDEX(Matches!$N:$N,AA3483),INDEX(Matches!$L:$L,AA3483))</f>
        <v/>
      </c>
      <c r="S3483" s="33">
        <f>IF(I3483="H",INDEX(Matches!$O:$O,AA3483),INDEX(Matches!$P:$P,AA3483))</f>
        <v/>
      </c>
      <c r="T3483" s="33">
        <f>IF(INDEX(Matches!$J:$J,AA3483)="","",IF(I3483="H",INDEX(Matches!$J:$J,AA3483),INDEX(Matches!$K:$K,AA3483)))</f>
        <v/>
      </c>
      <c r="U3483" s="33">
        <f>IF(INDEX(Matches!$K:$K,AA3483)="","",IF(I3483="H",INDEX(Matches!$K:$K,AA3483),INDEX(Matches!$J:$J,AA3483)))</f>
        <v/>
      </c>
      <c r="V3483" s="30">
        <f>IF(T3483="","",T3483-U3483)</f>
        <v/>
      </c>
      <c r="W3483" s="33">
        <f>IF(I3483="H",INDEX(Matches!$T:$T,AA3483),INDEX(Matches!$U:$U,AA3483))</f>
        <v/>
      </c>
      <c r="X3483" s="11">
        <f>INDEX(Matches!$X:$X,AA3483)</f>
        <v/>
      </c>
      <c r="Y3483" s="30">
        <f>IF(O3483="","",O3483-S3483)</f>
        <v/>
      </c>
      <c r="Z3483" s="30">
        <f>IF(W3483="","",W3483-S3483)</f>
        <v/>
      </c>
      <c r="AA3483" s="24">
        <f>MATCH(J3483,Matches!$A:$A,0)</f>
        <v/>
      </c>
      <c r="AB3483" s="33" t="n"/>
      <c r="AC3483" s="33" t="n"/>
      <c r="AD3483" s="24" t="n"/>
      <c r="AE3483" s="24" t="n">
        <v>2</v>
      </c>
      <c r="AF3483" s="33" t="n"/>
      <c r="AG3483" s="33" t="n"/>
    </row>
    <row r="3484">
      <c r="A3484" s="24" t="inlineStr">
        <is>
          <t>Grimsby|9</t>
        </is>
      </c>
      <c r="B3484" s="24" t="inlineStr">
        <is>
          <t>E3</t>
        </is>
      </c>
      <c r="C3484" s="24" t="inlineStr">
        <is>
          <t>League Two</t>
        </is>
      </c>
      <c r="D3484" s="24" t="inlineStr">
        <is>
          <t>Grimsby</t>
        </is>
      </c>
      <c r="E3484" s="24" t="n">
        <v>9</v>
      </c>
      <c r="F3484" s="24" t="n">
        <v>3</v>
      </c>
      <c r="G3484" s="29" t="n">
        <v>46298.625</v>
      </c>
      <c r="H3484" s="24" t="inlineStr">
        <is>
          <t>Shrewsbury</t>
        </is>
      </c>
      <c r="I3484" s="24" t="inlineStr">
        <is>
          <t>H</t>
        </is>
      </c>
      <c r="J3484" s="24" t="inlineStr">
        <is>
          <t>E3-Grimsby-Shrewsbu</t>
        </is>
      </c>
      <c r="K3484" s="24" t="n">
        <v>20</v>
      </c>
      <c r="L3484" s="11">
        <f>IF(INDEX(Matches!$X:$X,AA3484)=0,"",IF(I3484="H",INDEX(Matches!$H:$H,AA3484),INDEX(Matches!$I:$I,AA3484)))</f>
        <v/>
      </c>
      <c r="M3484" s="11">
        <f>IF(INDEX(Matches!$X:$X,AA3484)=0,"",IF(I3484="H",INDEX(Matches!$I:$I,AA3484),INDEX(Matches!$H:$H,AA3484)))</f>
        <v/>
      </c>
      <c r="N3484" s="11">
        <f>IF(L3484="","",IF(L3484&gt;M3484,"W",IF(L3484=M3484,"D","L")))</f>
        <v/>
      </c>
      <c r="O3484" s="11">
        <f>IF(L3484="","",IF(L3484&gt;M3484,3,IF(L3484=M3484,1,0)))</f>
        <v/>
      </c>
      <c r="P3484" s="31">
        <f>IF(I3484="H",INDEX(Matches!$L:$L,AA3484),INDEX(Matches!$N:$N,AA3484))</f>
        <v/>
      </c>
      <c r="Q3484" s="31">
        <f>INDEX(Matches!$M:$M,AA3484)</f>
        <v/>
      </c>
      <c r="R3484" s="31">
        <f>IF(I3484="H",INDEX(Matches!$N:$N,AA3484),INDEX(Matches!$L:$L,AA3484))</f>
        <v/>
      </c>
      <c r="S3484" s="33">
        <f>IF(I3484="H",INDEX(Matches!$O:$O,AA3484),INDEX(Matches!$P:$P,AA3484))</f>
        <v/>
      </c>
      <c r="T3484" s="33">
        <f>IF(INDEX(Matches!$J:$J,AA3484)="","",IF(I3484="H",INDEX(Matches!$J:$J,AA3484),INDEX(Matches!$K:$K,AA3484)))</f>
        <v/>
      </c>
      <c r="U3484" s="33">
        <f>IF(INDEX(Matches!$K:$K,AA3484)="","",IF(I3484="H",INDEX(Matches!$K:$K,AA3484),INDEX(Matches!$J:$J,AA3484)))</f>
        <v/>
      </c>
      <c r="V3484" s="30">
        <f>IF(T3484="","",T3484-U3484)</f>
        <v/>
      </c>
      <c r="W3484" s="33">
        <f>IF(I3484="H",INDEX(Matches!$T:$T,AA3484),INDEX(Matches!$U:$U,AA3484))</f>
        <v/>
      </c>
      <c r="X3484" s="11">
        <f>INDEX(Matches!$X:$X,AA3484)</f>
        <v/>
      </c>
      <c r="Y3484" s="30">
        <f>IF(O3484="","",O3484-S3484)</f>
        <v/>
      </c>
      <c r="Z3484" s="30">
        <f>IF(W3484="","",W3484-S3484)</f>
        <v/>
      </c>
      <c r="AA3484" s="24">
        <f>MATCH(J3484,Matches!$A:$A,0)</f>
        <v/>
      </c>
      <c r="AB3484" s="33" t="n"/>
      <c r="AC3484" s="33" t="n"/>
      <c r="AD3484" s="24" t="n"/>
      <c r="AE3484" s="24" t="n">
        <v>3</v>
      </c>
      <c r="AF3484" s="33" t="n"/>
      <c r="AG3484" s="33" t="n"/>
    </row>
    <row r="3485">
      <c r="A3485" s="24" t="inlineStr">
        <is>
          <t>Grimsby|10</t>
        </is>
      </c>
      <c r="B3485" s="24" t="inlineStr">
        <is>
          <t>E3</t>
        </is>
      </c>
      <c r="C3485" s="24" t="inlineStr">
        <is>
          <t>League Two</t>
        </is>
      </c>
      <c r="D3485" s="24" t="inlineStr">
        <is>
          <t>Grimsby</t>
        </is>
      </c>
      <c r="E3485" s="24" t="n">
        <v>10</v>
      </c>
      <c r="F3485" s="24" t="n">
        <v>3</v>
      </c>
      <c r="G3485" s="29" t="n">
        <v>46305.625</v>
      </c>
      <c r="H3485" s="24" t="inlineStr">
        <is>
          <t>Port Vale</t>
        </is>
      </c>
      <c r="I3485" s="24" t="inlineStr">
        <is>
          <t>A</t>
        </is>
      </c>
      <c r="J3485" s="24" t="inlineStr">
        <is>
          <t>E3-PortVale-Grimsby</t>
        </is>
      </c>
      <c r="K3485" s="24" t="n">
        <v>5</v>
      </c>
      <c r="L3485" s="11">
        <f>IF(INDEX(Matches!$X:$X,AA3485)=0,"",IF(I3485="H",INDEX(Matches!$H:$H,AA3485),INDEX(Matches!$I:$I,AA3485)))</f>
        <v/>
      </c>
      <c r="M3485" s="11">
        <f>IF(INDEX(Matches!$X:$X,AA3485)=0,"",IF(I3485="H",INDEX(Matches!$I:$I,AA3485),INDEX(Matches!$H:$H,AA3485)))</f>
        <v/>
      </c>
      <c r="N3485" s="11">
        <f>IF(L3485="","",IF(L3485&gt;M3485,"W",IF(L3485=M3485,"D","L")))</f>
        <v/>
      </c>
      <c r="O3485" s="11">
        <f>IF(L3485="","",IF(L3485&gt;M3485,3,IF(L3485=M3485,1,0)))</f>
        <v/>
      </c>
      <c r="P3485" s="31">
        <f>IF(I3485="H",INDEX(Matches!$L:$L,AA3485),INDEX(Matches!$N:$N,AA3485))</f>
        <v/>
      </c>
      <c r="Q3485" s="31">
        <f>INDEX(Matches!$M:$M,AA3485)</f>
        <v/>
      </c>
      <c r="R3485" s="31">
        <f>IF(I3485="H",INDEX(Matches!$N:$N,AA3485),INDEX(Matches!$L:$L,AA3485))</f>
        <v/>
      </c>
      <c r="S3485" s="33">
        <f>IF(I3485="H",INDEX(Matches!$O:$O,AA3485),INDEX(Matches!$P:$P,AA3485))</f>
        <v/>
      </c>
      <c r="T3485" s="33">
        <f>IF(INDEX(Matches!$J:$J,AA3485)="","",IF(I3485="H",INDEX(Matches!$J:$J,AA3485),INDEX(Matches!$K:$K,AA3485)))</f>
        <v/>
      </c>
      <c r="U3485" s="33">
        <f>IF(INDEX(Matches!$K:$K,AA3485)="","",IF(I3485="H",INDEX(Matches!$K:$K,AA3485),INDEX(Matches!$J:$J,AA3485)))</f>
        <v/>
      </c>
      <c r="V3485" s="30">
        <f>IF(T3485="","",T3485-U3485)</f>
        <v/>
      </c>
      <c r="W3485" s="33">
        <f>IF(I3485="H",INDEX(Matches!$T:$T,AA3485),INDEX(Matches!$U:$U,AA3485))</f>
        <v/>
      </c>
      <c r="X3485" s="11">
        <f>INDEX(Matches!$X:$X,AA3485)</f>
        <v/>
      </c>
      <c r="Y3485" s="30">
        <f>IF(O3485="","",O3485-S3485)</f>
        <v/>
      </c>
      <c r="Z3485" s="30">
        <f>IF(W3485="","",W3485-S3485)</f>
        <v/>
      </c>
      <c r="AA3485" s="24">
        <f>MATCH(J3485,Matches!$A:$A,0)</f>
        <v/>
      </c>
      <c r="AB3485" s="33" t="n"/>
      <c r="AC3485" s="33" t="n"/>
      <c r="AD3485" s="24" t="n"/>
      <c r="AE3485" s="24" t="n">
        <v>3</v>
      </c>
      <c r="AF3485" s="33" t="n"/>
      <c r="AG3485" s="33" t="n"/>
    </row>
    <row r="3486">
      <c r="A3486" s="24" t="inlineStr">
        <is>
          <t>Grimsby|11</t>
        </is>
      </c>
      <c r="B3486" s="24" t="inlineStr">
        <is>
          <t>E3</t>
        </is>
      </c>
      <c r="C3486" s="24" t="inlineStr">
        <is>
          <t>League Two</t>
        </is>
      </c>
      <c r="D3486" s="24" t="inlineStr">
        <is>
          <t>Grimsby</t>
        </is>
      </c>
      <c r="E3486" s="24" t="n">
        <v>11</v>
      </c>
      <c r="F3486" s="24" t="n">
        <v>3</v>
      </c>
      <c r="G3486" s="29" t="n">
        <v>46312.625</v>
      </c>
      <c r="H3486" s="24" t="inlineStr">
        <is>
          <t>Northampton</t>
        </is>
      </c>
      <c r="I3486" s="24" t="inlineStr">
        <is>
          <t>H</t>
        </is>
      </c>
      <c r="J3486" s="24" t="inlineStr">
        <is>
          <t>E3-Grimsby-Northamp</t>
        </is>
      </c>
      <c r="K3486" s="24" t="n">
        <v>14</v>
      </c>
      <c r="L3486" s="11">
        <f>IF(INDEX(Matches!$X:$X,AA3486)=0,"",IF(I3486="H",INDEX(Matches!$H:$H,AA3486),INDEX(Matches!$I:$I,AA3486)))</f>
        <v/>
      </c>
      <c r="M3486" s="11">
        <f>IF(INDEX(Matches!$X:$X,AA3486)=0,"",IF(I3486="H",INDEX(Matches!$I:$I,AA3486),INDEX(Matches!$H:$H,AA3486)))</f>
        <v/>
      </c>
      <c r="N3486" s="11">
        <f>IF(L3486="","",IF(L3486&gt;M3486,"W",IF(L3486=M3486,"D","L")))</f>
        <v/>
      </c>
      <c r="O3486" s="11">
        <f>IF(L3486="","",IF(L3486&gt;M3486,3,IF(L3486=M3486,1,0)))</f>
        <v/>
      </c>
      <c r="P3486" s="31">
        <f>IF(I3486="H",INDEX(Matches!$L:$L,AA3486),INDEX(Matches!$N:$N,AA3486))</f>
        <v/>
      </c>
      <c r="Q3486" s="31">
        <f>INDEX(Matches!$M:$M,AA3486)</f>
        <v/>
      </c>
      <c r="R3486" s="31">
        <f>IF(I3486="H",INDEX(Matches!$N:$N,AA3486),INDEX(Matches!$L:$L,AA3486))</f>
        <v/>
      </c>
      <c r="S3486" s="33">
        <f>IF(I3486="H",INDEX(Matches!$O:$O,AA3486),INDEX(Matches!$P:$P,AA3486))</f>
        <v/>
      </c>
      <c r="T3486" s="33">
        <f>IF(INDEX(Matches!$J:$J,AA3486)="","",IF(I3486="H",INDEX(Matches!$J:$J,AA3486),INDEX(Matches!$K:$K,AA3486)))</f>
        <v/>
      </c>
      <c r="U3486" s="33">
        <f>IF(INDEX(Matches!$K:$K,AA3486)="","",IF(I3486="H",INDEX(Matches!$K:$K,AA3486),INDEX(Matches!$J:$J,AA3486)))</f>
        <v/>
      </c>
      <c r="V3486" s="30">
        <f>IF(T3486="","",T3486-U3486)</f>
        <v/>
      </c>
      <c r="W3486" s="33">
        <f>IF(I3486="H",INDEX(Matches!$T:$T,AA3486),INDEX(Matches!$U:$U,AA3486))</f>
        <v/>
      </c>
      <c r="X3486" s="11">
        <f>INDEX(Matches!$X:$X,AA3486)</f>
        <v/>
      </c>
      <c r="Y3486" s="30">
        <f>IF(O3486="","",O3486-S3486)</f>
        <v/>
      </c>
      <c r="Z3486" s="30">
        <f>IF(W3486="","",W3486-S3486)</f>
        <v/>
      </c>
      <c r="AA3486" s="24">
        <f>MATCH(J3486,Matches!$A:$A,0)</f>
        <v/>
      </c>
      <c r="AB3486" s="33" t="n"/>
      <c r="AC3486" s="33" t="n"/>
      <c r="AD3486" s="24" t="n"/>
      <c r="AE3486" s="24" t="n">
        <v>3</v>
      </c>
      <c r="AF3486" s="33" t="n"/>
      <c r="AG3486" s="33" t="n"/>
    </row>
    <row r="3487">
      <c r="A3487" s="24" t="inlineStr">
        <is>
          <t>Grimsby|12</t>
        </is>
      </c>
      <c r="B3487" s="24" t="inlineStr">
        <is>
          <t>E3</t>
        </is>
      </c>
      <c r="C3487" s="24" t="inlineStr">
        <is>
          <t>League Two</t>
        </is>
      </c>
      <c r="D3487" s="24" t="inlineStr">
        <is>
          <t>Grimsby</t>
        </is>
      </c>
      <c r="E3487" s="24" t="n">
        <v>12</v>
      </c>
      <c r="F3487" s="24" t="n">
        <v>3</v>
      </c>
      <c r="G3487" s="29" t="n">
        <v>46315.82291666666</v>
      </c>
      <c r="H3487" s="24" t="inlineStr">
        <is>
          <t>Rochdale</t>
        </is>
      </c>
      <c r="I3487" s="24" t="inlineStr">
        <is>
          <t>A</t>
        </is>
      </c>
      <c r="J3487" s="24" t="inlineStr">
        <is>
          <t>E3-Rochdale-Grimsby</t>
        </is>
      </c>
      <c r="K3487" s="24" t="n">
        <v>16</v>
      </c>
      <c r="L3487" s="11">
        <f>IF(INDEX(Matches!$X:$X,AA3487)=0,"",IF(I3487="H",INDEX(Matches!$H:$H,AA3487),INDEX(Matches!$I:$I,AA3487)))</f>
        <v/>
      </c>
      <c r="M3487" s="11">
        <f>IF(INDEX(Matches!$X:$X,AA3487)=0,"",IF(I3487="H",INDEX(Matches!$I:$I,AA3487),INDEX(Matches!$H:$H,AA3487)))</f>
        <v/>
      </c>
      <c r="N3487" s="11">
        <f>IF(L3487="","",IF(L3487&gt;M3487,"W",IF(L3487=M3487,"D","L")))</f>
        <v/>
      </c>
      <c r="O3487" s="11">
        <f>IF(L3487="","",IF(L3487&gt;M3487,3,IF(L3487=M3487,1,0)))</f>
        <v/>
      </c>
      <c r="P3487" s="31">
        <f>IF(I3487="H",INDEX(Matches!$L:$L,AA3487),INDEX(Matches!$N:$N,AA3487))</f>
        <v/>
      </c>
      <c r="Q3487" s="31">
        <f>INDEX(Matches!$M:$M,AA3487)</f>
        <v/>
      </c>
      <c r="R3487" s="31">
        <f>IF(I3487="H",INDEX(Matches!$N:$N,AA3487),INDEX(Matches!$L:$L,AA3487))</f>
        <v/>
      </c>
      <c r="S3487" s="33">
        <f>IF(I3487="H",INDEX(Matches!$O:$O,AA3487),INDEX(Matches!$P:$P,AA3487))</f>
        <v/>
      </c>
      <c r="T3487" s="33">
        <f>IF(INDEX(Matches!$J:$J,AA3487)="","",IF(I3487="H",INDEX(Matches!$J:$J,AA3487),INDEX(Matches!$K:$K,AA3487)))</f>
        <v/>
      </c>
      <c r="U3487" s="33">
        <f>IF(INDEX(Matches!$K:$K,AA3487)="","",IF(I3487="H",INDEX(Matches!$K:$K,AA3487),INDEX(Matches!$J:$J,AA3487)))</f>
        <v/>
      </c>
      <c r="V3487" s="30">
        <f>IF(T3487="","",T3487-U3487)</f>
        <v/>
      </c>
      <c r="W3487" s="33">
        <f>IF(I3487="H",INDEX(Matches!$T:$T,AA3487),INDEX(Matches!$U:$U,AA3487))</f>
        <v/>
      </c>
      <c r="X3487" s="11">
        <f>INDEX(Matches!$X:$X,AA3487)</f>
        <v/>
      </c>
      <c r="Y3487" s="30">
        <f>IF(O3487="","",O3487-S3487)</f>
        <v/>
      </c>
      <c r="Z3487" s="30">
        <f>IF(W3487="","",W3487-S3487)</f>
        <v/>
      </c>
      <c r="AA3487" s="24">
        <f>MATCH(J3487,Matches!$A:$A,0)</f>
        <v/>
      </c>
      <c r="AB3487" s="33" t="n"/>
      <c r="AC3487" s="33" t="n"/>
      <c r="AD3487" s="24" t="n"/>
      <c r="AE3487" s="24" t="n">
        <v>3</v>
      </c>
      <c r="AF3487" s="33" t="n"/>
      <c r="AG3487" s="33" t="n"/>
    </row>
    <row r="3488">
      <c r="A3488" s="24" t="inlineStr">
        <is>
          <t>Grimsby|13</t>
        </is>
      </c>
      <c r="B3488" s="24" t="inlineStr">
        <is>
          <t>E3</t>
        </is>
      </c>
      <c r="C3488" s="24" t="inlineStr">
        <is>
          <t>League Two</t>
        </is>
      </c>
      <c r="D3488" s="24" t="inlineStr">
        <is>
          <t>Grimsby</t>
        </is>
      </c>
      <c r="E3488" s="24" t="n">
        <v>13</v>
      </c>
      <c r="F3488" s="24" t="n">
        <v>4</v>
      </c>
      <c r="G3488" s="29" t="n">
        <v>46319.625</v>
      </c>
      <c r="H3488" s="24" t="inlineStr">
        <is>
          <t>Gillingham</t>
        </is>
      </c>
      <c r="I3488" s="24" t="inlineStr">
        <is>
          <t>A</t>
        </is>
      </c>
      <c r="J3488" s="24" t="inlineStr">
        <is>
          <t>E3-Gillingh-Grimsby</t>
        </is>
      </c>
      <c r="K3488" s="24" t="n">
        <v>12</v>
      </c>
      <c r="L3488" s="11">
        <f>IF(INDEX(Matches!$X:$X,AA3488)=0,"",IF(I3488="H",INDEX(Matches!$H:$H,AA3488),INDEX(Matches!$I:$I,AA3488)))</f>
        <v/>
      </c>
      <c r="M3488" s="11">
        <f>IF(INDEX(Matches!$X:$X,AA3488)=0,"",IF(I3488="H",INDEX(Matches!$I:$I,AA3488),INDEX(Matches!$H:$H,AA3488)))</f>
        <v/>
      </c>
      <c r="N3488" s="11">
        <f>IF(L3488="","",IF(L3488&gt;M3488,"W",IF(L3488=M3488,"D","L")))</f>
        <v/>
      </c>
      <c r="O3488" s="11">
        <f>IF(L3488="","",IF(L3488&gt;M3488,3,IF(L3488=M3488,1,0)))</f>
        <v/>
      </c>
      <c r="P3488" s="31">
        <f>IF(I3488="H",INDEX(Matches!$L:$L,AA3488),INDEX(Matches!$N:$N,AA3488))</f>
        <v/>
      </c>
      <c r="Q3488" s="31">
        <f>INDEX(Matches!$M:$M,AA3488)</f>
        <v/>
      </c>
      <c r="R3488" s="31">
        <f>IF(I3488="H",INDEX(Matches!$N:$N,AA3488),INDEX(Matches!$L:$L,AA3488))</f>
        <v/>
      </c>
      <c r="S3488" s="33">
        <f>IF(I3488="H",INDEX(Matches!$O:$O,AA3488),INDEX(Matches!$P:$P,AA3488))</f>
        <v/>
      </c>
      <c r="T3488" s="33">
        <f>IF(INDEX(Matches!$J:$J,AA3488)="","",IF(I3488="H",INDEX(Matches!$J:$J,AA3488),INDEX(Matches!$K:$K,AA3488)))</f>
        <v/>
      </c>
      <c r="U3488" s="33">
        <f>IF(INDEX(Matches!$K:$K,AA3488)="","",IF(I3488="H",INDEX(Matches!$K:$K,AA3488),INDEX(Matches!$J:$J,AA3488)))</f>
        <v/>
      </c>
      <c r="V3488" s="30">
        <f>IF(T3488="","",T3488-U3488)</f>
        <v/>
      </c>
      <c r="W3488" s="33">
        <f>IF(I3488="H",INDEX(Matches!$T:$T,AA3488),INDEX(Matches!$U:$U,AA3488))</f>
        <v/>
      </c>
      <c r="X3488" s="11">
        <f>INDEX(Matches!$X:$X,AA3488)</f>
        <v/>
      </c>
      <c r="Y3488" s="30">
        <f>IF(O3488="","",O3488-S3488)</f>
        <v/>
      </c>
      <c r="Z3488" s="30">
        <f>IF(W3488="","",W3488-S3488)</f>
        <v/>
      </c>
      <c r="AA3488" s="24">
        <f>MATCH(J3488,Matches!$A:$A,0)</f>
        <v/>
      </c>
      <c r="AB3488" s="33" t="n"/>
      <c r="AC3488" s="33" t="n">
        <v>1.320984647409624</v>
      </c>
      <c r="AD3488" s="24" t="n"/>
      <c r="AE3488" s="24" t="n">
        <v>4</v>
      </c>
      <c r="AF3488" s="33" t="n"/>
      <c r="AG3488" s="33" t="n"/>
    </row>
    <row r="3489">
      <c r="A3489" s="24" t="inlineStr">
        <is>
          <t>Grimsby|14</t>
        </is>
      </c>
      <c r="B3489" s="24" t="inlineStr">
        <is>
          <t>E3</t>
        </is>
      </c>
      <c r="C3489" s="24" t="inlineStr">
        <is>
          <t>League Two</t>
        </is>
      </c>
      <c r="D3489" s="24" t="inlineStr">
        <is>
          <t>Grimsby</t>
        </is>
      </c>
      <c r="E3489" s="24" t="n">
        <v>14</v>
      </c>
      <c r="F3489" s="24" t="n">
        <v>4</v>
      </c>
      <c r="G3489" s="29" t="n">
        <v>46326.52083333334</v>
      </c>
      <c r="H3489" s="24" t="inlineStr">
        <is>
          <t>York</t>
        </is>
      </c>
      <c r="I3489" s="24" t="inlineStr">
        <is>
          <t>H</t>
        </is>
      </c>
      <c r="J3489" s="24" t="inlineStr">
        <is>
          <t>E3-Grimsby-York</t>
        </is>
      </c>
      <c r="K3489" s="24" t="n">
        <v>7</v>
      </c>
      <c r="L3489" s="11">
        <f>IF(INDEX(Matches!$X:$X,AA3489)=0,"",IF(I3489="H",INDEX(Matches!$H:$H,AA3489),INDEX(Matches!$I:$I,AA3489)))</f>
        <v/>
      </c>
      <c r="M3489" s="11">
        <f>IF(INDEX(Matches!$X:$X,AA3489)=0,"",IF(I3489="H",INDEX(Matches!$I:$I,AA3489),INDEX(Matches!$H:$H,AA3489)))</f>
        <v/>
      </c>
      <c r="N3489" s="11">
        <f>IF(L3489="","",IF(L3489&gt;M3489,"W",IF(L3489=M3489,"D","L")))</f>
        <v/>
      </c>
      <c r="O3489" s="11">
        <f>IF(L3489="","",IF(L3489&gt;M3489,3,IF(L3489=M3489,1,0)))</f>
        <v/>
      </c>
      <c r="P3489" s="31">
        <f>IF(I3489="H",INDEX(Matches!$L:$L,AA3489),INDEX(Matches!$N:$N,AA3489))</f>
        <v/>
      </c>
      <c r="Q3489" s="31">
        <f>INDEX(Matches!$M:$M,AA3489)</f>
        <v/>
      </c>
      <c r="R3489" s="31">
        <f>IF(I3489="H",INDEX(Matches!$N:$N,AA3489),INDEX(Matches!$L:$L,AA3489))</f>
        <v/>
      </c>
      <c r="S3489" s="33">
        <f>IF(I3489="H",INDEX(Matches!$O:$O,AA3489),INDEX(Matches!$P:$P,AA3489))</f>
        <v/>
      </c>
      <c r="T3489" s="33">
        <f>IF(INDEX(Matches!$J:$J,AA3489)="","",IF(I3489="H",INDEX(Matches!$J:$J,AA3489),INDEX(Matches!$K:$K,AA3489)))</f>
        <v/>
      </c>
      <c r="U3489" s="33">
        <f>IF(INDEX(Matches!$K:$K,AA3489)="","",IF(I3489="H",INDEX(Matches!$K:$K,AA3489),INDEX(Matches!$J:$J,AA3489)))</f>
        <v/>
      </c>
      <c r="V3489" s="30">
        <f>IF(T3489="","",T3489-U3489)</f>
        <v/>
      </c>
      <c r="W3489" s="33">
        <f>IF(I3489="H",INDEX(Matches!$T:$T,AA3489),INDEX(Matches!$U:$U,AA3489))</f>
        <v/>
      </c>
      <c r="X3489" s="11">
        <f>INDEX(Matches!$X:$X,AA3489)</f>
        <v/>
      </c>
      <c r="Y3489" s="30">
        <f>IF(O3489="","",O3489-S3489)</f>
        <v/>
      </c>
      <c r="Z3489" s="30">
        <f>IF(W3489="","",W3489-S3489)</f>
        <v/>
      </c>
      <c r="AA3489" s="24">
        <f>MATCH(J3489,Matches!$A:$A,0)</f>
        <v/>
      </c>
      <c r="AB3489" s="33" t="n"/>
      <c r="AC3489" s="33" t="n">
        <v>1.505536240169347</v>
      </c>
      <c r="AD3489" s="24" t="n"/>
      <c r="AE3489" s="24" t="n">
        <v>4</v>
      </c>
      <c r="AF3489" s="33" t="n"/>
      <c r="AG3489" s="33" t="n"/>
    </row>
    <row r="3490">
      <c r="A3490" s="24" t="inlineStr">
        <is>
          <t>Grimsby|15</t>
        </is>
      </c>
      <c r="B3490" s="24" t="inlineStr">
        <is>
          <t>E3</t>
        </is>
      </c>
      <c r="C3490" s="24" t="inlineStr">
        <is>
          <t>League Two</t>
        </is>
      </c>
      <c r="D3490" s="24" t="inlineStr">
        <is>
          <t>Grimsby</t>
        </is>
      </c>
      <c r="E3490" s="24" t="n">
        <v>15</v>
      </c>
      <c r="F3490" s="24" t="n">
        <v>4</v>
      </c>
      <c r="G3490" s="29" t="n">
        <v>46340.625</v>
      </c>
      <c r="H3490" s="24" t="inlineStr">
        <is>
          <t>Swindon</t>
        </is>
      </c>
      <c r="I3490" s="24" t="inlineStr">
        <is>
          <t>A</t>
        </is>
      </c>
      <c r="J3490" s="24" t="inlineStr">
        <is>
          <t>E3-Swindon-Grimsby</t>
        </is>
      </c>
      <c r="K3490" s="24" t="n">
        <v>10</v>
      </c>
      <c r="L3490" s="11">
        <f>IF(INDEX(Matches!$X:$X,AA3490)=0,"",IF(I3490="H",INDEX(Matches!$H:$H,AA3490),INDEX(Matches!$I:$I,AA3490)))</f>
        <v/>
      </c>
      <c r="M3490" s="11">
        <f>IF(INDEX(Matches!$X:$X,AA3490)=0,"",IF(I3490="H",INDEX(Matches!$I:$I,AA3490),INDEX(Matches!$H:$H,AA3490)))</f>
        <v/>
      </c>
      <c r="N3490" s="11">
        <f>IF(L3490="","",IF(L3490&gt;M3490,"W",IF(L3490=M3490,"D","L")))</f>
        <v/>
      </c>
      <c r="O3490" s="11">
        <f>IF(L3490="","",IF(L3490&gt;M3490,3,IF(L3490=M3490,1,0)))</f>
        <v/>
      </c>
      <c r="P3490" s="31">
        <f>IF(I3490="H",INDEX(Matches!$L:$L,AA3490),INDEX(Matches!$N:$N,AA3490))</f>
        <v/>
      </c>
      <c r="Q3490" s="31">
        <f>INDEX(Matches!$M:$M,AA3490)</f>
        <v/>
      </c>
      <c r="R3490" s="31">
        <f>IF(I3490="H",INDEX(Matches!$N:$N,AA3490),INDEX(Matches!$L:$L,AA3490))</f>
        <v/>
      </c>
      <c r="S3490" s="33">
        <f>IF(I3490="H",INDEX(Matches!$O:$O,AA3490),INDEX(Matches!$P:$P,AA3490))</f>
        <v/>
      </c>
      <c r="T3490" s="33">
        <f>IF(INDEX(Matches!$J:$J,AA3490)="","",IF(I3490="H",INDEX(Matches!$J:$J,AA3490),INDEX(Matches!$K:$K,AA3490)))</f>
        <v/>
      </c>
      <c r="U3490" s="33">
        <f>IF(INDEX(Matches!$K:$K,AA3490)="","",IF(I3490="H",INDEX(Matches!$K:$K,AA3490),INDEX(Matches!$J:$J,AA3490)))</f>
        <v/>
      </c>
      <c r="V3490" s="30">
        <f>IF(T3490="","",T3490-U3490)</f>
        <v/>
      </c>
      <c r="W3490" s="33">
        <f>IF(I3490="H",INDEX(Matches!$T:$T,AA3490),INDEX(Matches!$U:$U,AA3490))</f>
        <v/>
      </c>
      <c r="X3490" s="11">
        <f>INDEX(Matches!$X:$X,AA3490)</f>
        <v/>
      </c>
      <c r="Y3490" s="30">
        <f>IF(O3490="","",O3490-S3490)</f>
        <v/>
      </c>
      <c r="Z3490" s="30">
        <f>IF(W3490="","",W3490-S3490)</f>
        <v/>
      </c>
      <c r="AA3490" s="24">
        <f>MATCH(J3490,Matches!$A:$A,0)</f>
        <v/>
      </c>
      <c r="AB3490" s="33" t="n"/>
      <c r="AC3490" s="33" t="n">
        <v>1.364024944598996</v>
      </c>
      <c r="AD3490" s="24" t="n"/>
      <c r="AE3490" s="24" t="n">
        <v>4</v>
      </c>
      <c r="AF3490" s="33" t="n"/>
      <c r="AG3490" s="33" t="n"/>
    </row>
    <row r="3491">
      <c r="A3491" s="24" t="inlineStr">
        <is>
          <t>Grimsby|16</t>
        </is>
      </c>
      <c r="B3491" s="24" t="inlineStr">
        <is>
          <t>E3</t>
        </is>
      </c>
      <c r="C3491" s="24" t="inlineStr">
        <is>
          <t>League Two</t>
        </is>
      </c>
      <c r="D3491" s="24" t="inlineStr">
        <is>
          <t>Grimsby</t>
        </is>
      </c>
      <c r="E3491" s="24" t="n">
        <v>16</v>
      </c>
      <c r="F3491" s="24" t="n">
        <v>4</v>
      </c>
      <c r="G3491" s="29" t="n">
        <v>46347.625</v>
      </c>
      <c r="H3491" s="24" t="inlineStr">
        <is>
          <t>Rotherham</t>
        </is>
      </c>
      <c r="I3491" s="24" t="inlineStr">
        <is>
          <t>H</t>
        </is>
      </c>
      <c r="J3491" s="24" t="inlineStr">
        <is>
          <t>E3-Grimsby-Rotherha</t>
        </is>
      </c>
      <c r="K3491" s="24" t="n">
        <v>9</v>
      </c>
      <c r="L3491" s="11">
        <f>IF(INDEX(Matches!$X:$X,AA3491)=0,"",IF(I3491="H",INDEX(Matches!$H:$H,AA3491),INDEX(Matches!$I:$I,AA3491)))</f>
        <v/>
      </c>
      <c r="M3491" s="11">
        <f>IF(INDEX(Matches!$X:$X,AA3491)=0,"",IF(I3491="H",INDEX(Matches!$I:$I,AA3491),INDEX(Matches!$H:$H,AA3491)))</f>
        <v/>
      </c>
      <c r="N3491" s="11">
        <f>IF(L3491="","",IF(L3491&gt;M3491,"W",IF(L3491=M3491,"D","L")))</f>
        <v/>
      </c>
      <c r="O3491" s="11">
        <f>IF(L3491="","",IF(L3491&gt;M3491,3,IF(L3491=M3491,1,0)))</f>
        <v/>
      </c>
      <c r="P3491" s="31">
        <f>IF(I3491="H",INDEX(Matches!$L:$L,AA3491),INDEX(Matches!$N:$N,AA3491))</f>
        <v/>
      </c>
      <c r="Q3491" s="31">
        <f>INDEX(Matches!$M:$M,AA3491)</f>
        <v/>
      </c>
      <c r="R3491" s="31">
        <f>IF(I3491="H",INDEX(Matches!$N:$N,AA3491),INDEX(Matches!$L:$L,AA3491))</f>
        <v/>
      </c>
      <c r="S3491" s="33">
        <f>IF(I3491="H",INDEX(Matches!$O:$O,AA3491),INDEX(Matches!$P:$P,AA3491))</f>
        <v/>
      </c>
      <c r="T3491" s="33">
        <f>IF(INDEX(Matches!$J:$J,AA3491)="","",IF(I3491="H",INDEX(Matches!$J:$J,AA3491),INDEX(Matches!$K:$K,AA3491)))</f>
        <v/>
      </c>
      <c r="U3491" s="33">
        <f>IF(INDEX(Matches!$K:$K,AA3491)="","",IF(I3491="H",INDEX(Matches!$K:$K,AA3491),INDEX(Matches!$J:$J,AA3491)))</f>
        <v/>
      </c>
      <c r="V3491" s="30">
        <f>IF(T3491="","",T3491-U3491)</f>
        <v/>
      </c>
      <c r="W3491" s="33">
        <f>IF(I3491="H",INDEX(Matches!$T:$T,AA3491),INDEX(Matches!$U:$U,AA3491))</f>
        <v/>
      </c>
      <c r="X3491" s="11">
        <f>INDEX(Matches!$X:$X,AA3491)</f>
        <v/>
      </c>
      <c r="Y3491" s="30">
        <f>IF(O3491="","",O3491-S3491)</f>
        <v/>
      </c>
      <c r="Z3491" s="30">
        <f>IF(W3491="","",W3491-S3491)</f>
        <v/>
      </c>
      <c r="AA3491" s="24">
        <f>MATCH(J3491,Matches!$A:$A,0)</f>
        <v/>
      </c>
      <c r="AB3491" s="33" t="n"/>
      <c r="AC3491" s="33" t="n">
        <v>1.584659544762377</v>
      </c>
      <c r="AD3491" s="24" t="n"/>
      <c r="AE3491" s="24" t="n">
        <v>4</v>
      </c>
      <c r="AF3491" s="33" t="n"/>
      <c r="AG3491" s="33" t="n"/>
    </row>
    <row r="3492">
      <c r="A3492" s="24" t="inlineStr">
        <is>
          <t>Grimsby|17</t>
        </is>
      </c>
      <c r="B3492" s="24" t="inlineStr">
        <is>
          <t>E3</t>
        </is>
      </c>
      <c r="C3492" s="24" t="inlineStr">
        <is>
          <t>League Two</t>
        </is>
      </c>
      <c r="D3492" s="24" t="inlineStr">
        <is>
          <t>Grimsby</t>
        </is>
      </c>
      <c r="E3492" s="24" t="n">
        <v>17</v>
      </c>
      <c r="F3492" s="24" t="n">
        <v>5</v>
      </c>
      <c r="G3492" s="29" t="n">
        <v>46354.625</v>
      </c>
      <c r="H3492" s="24" t="inlineStr">
        <is>
          <t>Crewe</t>
        </is>
      </c>
      <c r="I3492" s="24" t="inlineStr">
        <is>
          <t>A</t>
        </is>
      </c>
      <c r="J3492" s="24" t="inlineStr">
        <is>
          <t>E3-Crewe-Grimsby</t>
        </is>
      </c>
      <c r="K3492" s="24" t="n">
        <v>15</v>
      </c>
      <c r="L3492" s="11">
        <f>IF(INDEX(Matches!$X:$X,AA3492)=0,"",IF(I3492="H",INDEX(Matches!$H:$H,AA3492),INDEX(Matches!$I:$I,AA3492)))</f>
        <v/>
      </c>
      <c r="M3492" s="11">
        <f>IF(INDEX(Matches!$X:$X,AA3492)=0,"",IF(I3492="H",INDEX(Matches!$I:$I,AA3492),INDEX(Matches!$H:$H,AA3492)))</f>
        <v/>
      </c>
      <c r="N3492" s="11">
        <f>IF(L3492="","",IF(L3492&gt;M3492,"W",IF(L3492=M3492,"D","L")))</f>
        <v/>
      </c>
      <c r="O3492" s="11">
        <f>IF(L3492="","",IF(L3492&gt;M3492,3,IF(L3492=M3492,1,0)))</f>
        <v/>
      </c>
      <c r="P3492" s="31">
        <f>IF(I3492="H",INDEX(Matches!$L:$L,AA3492),INDEX(Matches!$N:$N,AA3492))</f>
        <v/>
      </c>
      <c r="Q3492" s="31">
        <f>INDEX(Matches!$M:$M,AA3492)</f>
        <v/>
      </c>
      <c r="R3492" s="31">
        <f>IF(I3492="H",INDEX(Matches!$N:$N,AA3492),INDEX(Matches!$L:$L,AA3492))</f>
        <v/>
      </c>
      <c r="S3492" s="33">
        <f>IF(I3492="H",INDEX(Matches!$O:$O,AA3492),INDEX(Matches!$P:$P,AA3492))</f>
        <v/>
      </c>
      <c r="T3492" s="33">
        <f>IF(INDEX(Matches!$J:$J,AA3492)="","",IF(I3492="H",INDEX(Matches!$J:$J,AA3492),INDEX(Matches!$K:$K,AA3492)))</f>
        <v/>
      </c>
      <c r="U3492" s="33">
        <f>IF(INDEX(Matches!$K:$K,AA3492)="","",IF(I3492="H",INDEX(Matches!$K:$K,AA3492),INDEX(Matches!$J:$J,AA3492)))</f>
        <v/>
      </c>
      <c r="V3492" s="30">
        <f>IF(T3492="","",T3492-U3492)</f>
        <v/>
      </c>
      <c r="W3492" s="33">
        <f>IF(I3492="H",INDEX(Matches!$T:$T,AA3492),INDEX(Matches!$U:$U,AA3492))</f>
        <v/>
      </c>
      <c r="X3492" s="11">
        <f>INDEX(Matches!$X:$X,AA3492)</f>
        <v/>
      </c>
      <c r="Y3492" s="30">
        <f>IF(O3492="","",O3492-S3492)</f>
        <v/>
      </c>
      <c r="Z3492" s="30">
        <f>IF(W3492="","",W3492-S3492)</f>
        <v/>
      </c>
      <c r="AA3492" s="24">
        <f>MATCH(J3492,Matches!$A:$A,0)</f>
        <v/>
      </c>
      <c r="AB3492" s="33" t="n"/>
      <c r="AC3492" s="33" t="n">
        <v>1.317150877166569</v>
      </c>
      <c r="AD3492" s="24" t="n"/>
      <c r="AE3492" s="24" t="n">
        <v>5</v>
      </c>
      <c r="AF3492" s="33" t="n"/>
      <c r="AG3492" s="33" t="n"/>
    </row>
    <row r="3493">
      <c r="A3493" s="24" t="inlineStr">
        <is>
          <t>Grimsby|18</t>
        </is>
      </c>
      <c r="B3493" s="24" t="inlineStr">
        <is>
          <t>E3</t>
        </is>
      </c>
      <c r="C3493" s="24" t="inlineStr">
        <is>
          <t>League Two</t>
        </is>
      </c>
      <c r="D3493" s="24" t="inlineStr">
        <is>
          <t>Grimsby</t>
        </is>
      </c>
      <c r="E3493" s="24" t="n">
        <v>18</v>
      </c>
      <c r="F3493" s="24" t="n">
        <v>5</v>
      </c>
      <c r="G3493" s="29" t="n">
        <v>46357.82291666666</v>
      </c>
      <c r="H3493" s="24" t="inlineStr">
        <is>
          <t>Colchester</t>
        </is>
      </c>
      <c r="I3493" s="24" t="inlineStr">
        <is>
          <t>H</t>
        </is>
      </c>
      <c r="J3493" s="24" t="inlineStr">
        <is>
          <t>E3-Grimsby-Colchest</t>
        </is>
      </c>
      <c r="K3493" s="24" t="n">
        <v>13</v>
      </c>
      <c r="L3493" s="11">
        <f>IF(INDEX(Matches!$X:$X,AA3493)=0,"",IF(I3493="H",INDEX(Matches!$H:$H,AA3493),INDEX(Matches!$I:$I,AA3493)))</f>
        <v/>
      </c>
      <c r="M3493" s="11">
        <f>IF(INDEX(Matches!$X:$X,AA3493)=0,"",IF(I3493="H",INDEX(Matches!$I:$I,AA3493),INDEX(Matches!$H:$H,AA3493)))</f>
        <v/>
      </c>
      <c r="N3493" s="11">
        <f>IF(L3493="","",IF(L3493&gt;M3493,"W",IF(L3493=M3493,"D","L")))</f>
        <v/>
      </c>
      <c r="O3493" s="11">
        <f>IF(L3493="","",IF(L3493&gt;M3493,3,IF(L3493=M3493,1,0)))</f>
        <v/>
      </c>
      <c r="P3493" s="31">
        <f>IF(I3493="H",INDEX(Matches!$L:$L,AA3493),INDEX(Matches!$N:$N,AA3493))</f>
        <v/>
      </c>
      <c r="Q3493" s="31">
        <f>INDEX(Matches!$M:$M,AA3493)</f>
        <v/>
      </c>
      <c r="R3493" s="31">
        <f>IF(I3493="H",INDEX(Matches!$N:$N,AA3493),INDEX(Matches!$L:$L,AA3493))</f>
        <v/>
      </c>
      <c r="S3493" s="33">
        <f>IF(I3493="H",INDEX(Matches!$O:$O,AA3493),INDEX(Matches!$P:$P,AA3493))</f>
        <v/>
      </c>
      <c r="T3493" s="33">
        <f>IF(INDEX(Matches!$J:$J,AA3493)="","",IF(I3493="H",INDEX(Matches!$J:$J,AA3493),INDEX(Matches!$K:$K,AA3493)))</f>
        <v/>
      </c>
      <c r="U3493" s="33">
        <f>IF(INDEX(Matches!$K:$K,AA3493)="","",IF(I3493="H",INDEX(Matches!$K:$K,AA3493),INDEX(Matches!$J:$J,AA3493)))</f>
        <v/>
      </c>
      <c r="V3493" s="30">
        <f>IF(T3493="","",T3493-U3493)</f>
        <v/>
      </c>
      <c r="W3493" s="33">
        <f>IF(I3493="H",INDEX(Matches!$T:$T,AA3493),INDEX(Matches!$U:$U,AA3493))</f>
        <v/>
      </c>
      <c r="X3493" s="11">
        <f>INDEX(Matches!$X:$X,AA3493)</f>
        <v/>
      </c>
      <c r="Y3493" s="30">
        <f>IF(O3493="","",O3493-S3493)</f>
        <v/>
      </c>
      <c r="Z3493" s="30">
        <f>IF(W3493="","",W3493-S3493)</f>
        <v/>
      </c>
      <c r="AA3493" s="24">
        <f>MATCH(J3493,Matches!$A:$A,0)</f>
        <v/>
      </c>
      <c r="AB3493" s="33" t="n"/>
      <c r="AC3493" s="33" t="n">
        <v>1.64990393905079</v>
      </c>
      <c r="AD3493" s="24" t="n"/>
      <c r="AE3493" s="24" t="n">
        <v>5</v>
      </c>
      <c r="AF3493" s="33" t="n"/>
      <c r="AG3493" s="33" t="n"/>
    </row>
    <row r="3494">
      <c r="A3494" s="24" t="inlineStr">
        <is>
          <t>Grimsby|19</t>
        </is>
      </c>
      <c r="B3494" s="24" t="inlineStr">
        <is>
          <t>E3</t>
        </is>
      </c>
      <c r="C3494" s="24" t="inlineStr">
        <is>
          <t>League Two</t>
        </is>
      </c>
      <c r="D3494" s="24" t="inlineStr">
        <is>
          <t>Grimsby</t>
        </is>
      </c>
      <c r="E3494" s="24" t="n">
        <v>19</v>
      </c>
      <c r="F3494" s="24" t="n">
        <v>5</v>
      </c>
      <c r="G3494" s="29" t="n">
        <v>46368.52083333334</v>
      </c>
      <c r="H3494" s="24" t="inlineStr">
        <is>
          <t>Chesterfield</t>
        </is>
      </c>
      <c r="I3494" s="24" t="inlineStr">
        <is>
          <t>A</t>
        </is>
      </c>
      <c r="J3494" s="24" t="inlineStr">
        <is>
          <t>E3-Chesterf-Grimsby</t>
        </is>
      </c>
      <c r="K3494" s="24" t="n">
        <v>6</v>
      </c>
      <c r="L3494" s="11">
        <f>IF(INDEX(Matches!$X:$X,AA3494)=0,"",IF(I3494="H",INDEX(Matches!$H:$H,AA3494),INDEX(Matches!$I:$I,AA3494)))</f>
        <v/>
      </c>
      <c r="M3494" s="11">
        <f>IF(INDEX(Matches!$X:$X,AA3494)=0,"",IF(I3494="H",INDEX(Matches!$I:$I,AA3494),INDEX(Matches!$H:$H,AA3494)))</f>
        <v/>
      </c>
      <c r="N3494" s="11">
        <f>IF(L3494="","",IF(L3494&gt;M3494,"W",IF(L3494=M3494,"D","L")))</f>
        <v/>
      </c>
      <c r="O3494" s="11">
        <f>IF(L3494="","",IF(L3494&gt;M3494,3,IF(L3494=M3494,1,0)))</f>
        <v/>
      </c>
      <c r="P3494" s="31">
        <f>IF(I3494="H",INDEX(Matches!$L:$L,AA3494),INDEX(Matches!$N:$N,AA3494))</f>
        <v/>
      </c>
      <c r="Q3494" s="31">
        <f>INDEX(Matches!$M:$M,AA3494)</f>
        <v/>
      </c>
      <c r="R3494" s="31">
        <f>IF(I3494="H",INDEX(Matches!$N:$N,AA3494),INDEX(Matches!$L:$L,AA3494))</f>
        <v/>
      </c>
      <c r="S3494" s="33">
        <f>IF(I3494="H",INDEX(Matches!$O:$O,AA3494),INDEX(Matches!$P:$P,AA3494))</f>
        <v/>
      </c>
      <c r="T3494" s="33">
        <f>IF(INDEX(Matches!$J:$J,AA3494)="","",IF(I3494="H",INDEX(Matches!$J:$J,AA3494),INDEX(Matches!$K:$K,AA3494)))</f>
        <v/>
      </c>
      <c r="U3494" s="33">
        <f>IF(INDEX(Matches!$K:$K,AA3494)="","",IF(I3494="H",INDEX(Matches!$K:$K,AA3494),INDEX(Matches!$J:$J,AA3494)))</f>
        <v/>
      </c>
      <c r="V3494" s="30">
        <f>IF(T3494="","",T3494-U3494)</f>
        <v/>
      </c>
      <c r="W3494" s="33">
        <f>IF(I3494="H",INDEX(Matches!$T:$T,AA3494),INDEX(Matches!$U:$U,AA3494))</f>
        <v/>
      </c>
      <c r="X3494" s="11">
        <f>INDEX(Matches!$X:$X,AA3494)</f>
        <v/>
      </c>
      <c r="Y3494" s="30">
        <f>IF(O3494="","",O3494-S3494)</f>
        <v/>
      </c>
      <c r="Z3494" s="30">
        <f>IF(W3494="","",W3494-S3494)</f>
        <v/>
      </c>
      <c r="AA3494" s="24">
        <f>MATCH(J3494,Matches!$A:$A,0)</f>
        <v/>
      </c>
      <c r="AB3494" s="33" t="n"/>
      <c r="AC3494" s="33" t="n">
        <v>1.156082536458243</v>
      </c>
      <c r="AD3494" s="24" t="n"/>
      <c r="AE3494" s="24" t="n">
        <v>5</v>
      </c>
      <c r="AF3494" s="33" t="n"/>
      <c r="AG3494" s="33" t="n"/>
    </row>
    <row r="3495">
      <c r="A3495" s="24" t="inlineStr">
        <is>
          <t>Grimsby|20</t>
        </is>
      </c>
      <c r="B3495" s="24" t="inlineStr">
        <is>
          <t>E3</t>
        </is>
      </c>
      <c r="C3495" s="24" t="inlineStr">
        <is>
          <t>League Two</t>
        </is>
      </c>
      <c r="D3495" s="24" t="inlineStr">
        <is>
          <t>Grimsby</t>
        </is>
      </c>
      <c r="E3495" s="24" t="n">
        <v>20</v>
      </c>
      <c r="F3495" s="24" t="n">
        <v>5</v>
      </c>
      <c r="G3495" s="29" t="n">
        <v>46375.625</v>
      </c>
      <c r="H3495" s="24" t="inlineStr">
        <is>
          <t>Barnet</t>
        </is>
      </c>
      <c r="I3495" s="24" t="inlineStr">
        <is>
          <t>H</t>
        </is>
      </c>
      <c r="J3495" s="24" t="inlineStr">
        <is>
          <t>E3-Grimsby-Barnet</t>
        </is>
      </c>
      <c r="K3495" s="24" t="n">
        <v>3</v>
      </c>
      <c r="L3495" s="11">
        <f>IF(INDEX(Matches!$X:$X,AA3495)=0,"",IF(I3495="H",INDEX(Matches!$H:$H,AA3495),INDEX(Matches!$I:$I,AA3495)))</f>
        <v/>
      </c>
      <c r="M3495" s="11">
        <f>IF(INDEX(Matches!$X:$X,AA3495)=0,"",IF(I3495="H",INDEX(Matches!$I:$I,AA3495),INDEX(Matches!$H:$H,AA3495)))</f>
        <v/>
      </c>
      <c r="N3495" s="11">
        <f>IF(L3495="","",IF(L3495&gt;M3495,"W",IF(L3495=M3495,"D","L")))</f>
        <v/>
      </c>
      <c r="O3495" s="11">
        <f>IF(L3495="","",IF(L3495&gt;M3495,3,IF(L3495=M3495,1,0)))</f>
        <v/>
      </c>
      <c r="P3495" s="31">
        <f>IF(I3495="H",INDEX(Matches!$L:$L,AA3495),INDEX(Matches!$N:$N,AA3495))</f>
        <v/>
      </c>
      <c r="Q3495" s="31">
        <f>INDEX(Matches!$M:$M,AA3495)</f>
        <v/>
      </c>
      <c r="R3495" s="31">
        <f>IF(I3495="H",INDEX(Matches!$N:$N,AA3495),INDEX(Matches!$L:$L,AA3495))</f>
        <v/>
      </c>
      <c r="S3495" s="33">
        <f>IF(I3495="H",INDEX(Matches!$O:$O,AA3495),INDEX(Matches!$P:$P,AA3495))</f>
        <v/>
      </c>
      <c r="T3495" s="33">
        <f>IF(INDEX(Matches!$J:$J,AA3495)="","",IF(I3495="H",INDEX(Matches!$J:$J,AA3495),INDEX(Matches!$K:$K,AA3495)))</f>
        <v/>
      </c>
      <c r="U3495" s="33">
        <f>IF(INDEX(Matches!$K:$K,AA3495)="","",IF(I3495="H",INDEX(Matches!$K:$K,AA3495),INDEX(Matches!$J:$J,AA3495)))</f>
        <v/>
      </c>
      <c r="V3495" s="30">
        <f>IF(T3495="","",T3495-U3495)</f>
        <v/>
      </c>
      <c r="W3495" s="33">
        <f>IF(I3495="H",INDEX(Matches!$T:$T,AA3495),INDEX(Matches!$U:$U,AA3495))</f>
        <v/>
      </c>
      <c r="X3495" s="11">
        <f>INDEX(Matches!$X:$X,AA3495)</f>
        <v/>
      </c>
      <c r="Y3495" s="30">
        <f>IF(O3495="","",O3495-S3495)</f>
        <v/>
      </c>
      <c r="Z3495" s="30">
        <f>IF(W3495="","",W3495-S3495)</f>
        <v/>
      </c>
      <c r="AA3495" s="24">
        <f>MATCH(J3495,Matches!$A:$A,0)</f>
        <v/>
      </c>
      <c r="AB3495" s="33" t="n"/>
      <c r="AC3495" s="33" t="n">
        <v>1.477248791524901</v>
      </c>
      <c r="AD3495" s="24" t="n"/>
      <c r="AE3495" s="24" t="n">
        <v>5</v>
      </c>
      <c r="AF3495" s="33" t="n"/>
      <c r="AG3495" s="33" t="n"/>
    </row>
    <row r="3496">
      <c r="A3496" s="24" t="inlineStr">
        <is>
          <t>Grimsby|21</t>
        </is>
      </c>
      <c r="B3496" s="24" t="inlineStr">
        <is>
          <t>E3</t>
        </is>
      </c>
      <c r="C3496" s="24" t="inlineStr">
        <is>
          <t>League Two</t>
        </is>
      </c>
      <c r="D3496" s="24" t="inlineStr">
        <is>
          <t>Grimsby</t>
        </is>
      </c>
      <c r="E3496" s="24" t="n">
        <v>21</v>
      </c>
      <c r="F3496" s="24" t="n">
        <v>6</v>
      </c>
      <c r="G3496" s="29" t="n">
        <v>46382.625</v>
      </c>
      <c r="H3496" s="24" t="inlineStr">
        <is>
          <t>Salford</t>
        </is>
      </c>
      <c r="I3496" s="24" t="inlineStr">
        <is>
          <t>A</t>
        </is>
      </c>
      <c r="J3496" s="24" t="inlineStr">
        <is>
          <t>E3-Salford-Grimsby</t>
        </is>
      </c>
      <c r="K3496" s="24" t="n">
        <v>1</v>
      </c>
      <c r="L3496" s="11">
        <f>IF(INDEX(Matches!$X:$X,AA3496)=0,"",IF(I3496="H",INDEX(Matches!$H:$H,AA3496),INDEX(Matches!$I:$I,AA3496)))</f>
        <v/>
      </c>
      <c r="M3496" s="11">
        <f>IF(INDEX(Matches!$X:$X,AA3496)=0,"",IF(I3496="H",INDEX(Matches!$I:$I,AA3496),INDEX(Matches!$H:$H,AA3496)))</f>
        <v/>
      </c>
      <c r="N3496" s="11">
        <f>IF(L3496="","",IF(L3496&gt;M3496,"W",IF(L3496=M3496,"D","L")))</f>
        <v/>
      </c>
      <c r="O3496" s="11">
        <f>IF(L3496="","",IF(L3496&gt;M3496,3,IF(L3496=M3496,1,0)))</f>
        <v/>
      </c>
      <c r="P3496" s="31">
        <f>IF(I3496="H",INDEX(Matches!$L:$L,AA3496),INDEX(Matches!$N:$N,AA3496))</f>
        <v/>
      </c>
      <c r="Q3496" s="31">
        <f>INDEX(Matches!$M:$M,AA3496)</f>
        <v/>
      </c>
      <c r="R3496" s="31">
        <f>IF(I3496="H",INDEX(Matches!$N:$N,AA3496),INDEX(Matches!$L:$L,AA3496))</f>
        <v/>
      </c>
      <c r="S3496" s="33">
        <f>IF(I3496="H",INDEX(Matches!$O:$O,AA3496),INDEX(Matches!$P:$P,AA3496))</f>
        <v/>
      </c>
      <c r="T3496" s="33">
        <f>IF(INDEX(Matches!$J:$J,AA3496)="","",IF(I3496="H",INDEX(Matches!$J:$J,AA3496),INDEX(Matches!$K:$K,AA3496)))</f>
        <v/>
      </c>
      <c r="U3496" s="33">
        <f>IF(INDEX(Matches!$K:$K,AA3496)="","",IF(I3496="H",INDEX(Matches!$K:$K,AA3496),INDEX(Matches!$J:$J,AA3496)))</f>
        <v/>
      </c>
      <c r="V3496" s="30">
        <f>IF(T3496="","",T3496-U3496)</f>
        <v/>
      </c>
      <c r="W3496" s="33">
        <f>IF(I3496="H",INDEX(Matches!$T:$T,AA3496),INDEX(Matches!$U:$U,AA3496))</f>
        <v/>
      </c>
      <c r="X3496" s="11">
        <f>INDEX(Matches!$X:$X,AA3496)</f>
        <v/>
      </c>
      <c r="Y3496" s="30">
        <f>IF(O3496="","",O3496-S3496)</f>
        <v/>
      </c>
      <c r="Z3496" s="30">
        <f>IF(W3496="","",W3496-S3496)</f>
        <v/>
      </c>
      <c r="AA3496" s="24">
        <f>MATCH(J3496,Matches!$A:$A,0)</f>
        <v/>
      </c>
      <c r="AB3496" s="33" t="n"/>
      <c r="AC3496" s="33" t="n">
        <v>1.051315769270571</v>
      </c>
      <c r="AD3496" s="24" t="n"/>
      <c r="AE3496" s="24" t="n">
        <v>6</v>
      </c>
      <c r="AF3496" s="33" t="n"/>
      <c r="AG3496" s="33" t="n"/>
    </row>
    <row r="3497">
      <c r="A3497" s="24" t="inlineStr">
        <is>
          <t>Grimsby|22</t>
        </is>
      </c>
      <c r="B3497" s="24" t="inlineStr">
        <is>
          <t>E3</t>
        </is>
      </c>
      <c r="C3497" s="24" t="inlineStr">
        <is>
          <t>League Two</t>
        </is>
      </c>
      <c r="D3497" s="24" t="inlineStr">
        <is>
          <t>Grimsby</t>
        </is>
      </c>
      <c r="E3497" s="24" t="n">
        <v>22</v>
      </c>
      <c r="F3497" s="24" t="n">
        <v>6</v>
      </c>
      <c r="G3497" s="29" t="n">
        <v>46385.82291666666</v>
      </c>
      <c r="H3497" s="24" t="inlineStr">
        <is>
          <t>Oldham</t>
        </is>
      </c>
      <c r="I3497" s="24" t="inlineStr">
        <is>
          <t>H</t>
        </is>
      </c>
      <c r="J3497" s="24" t="inlineStr">
        <is>
          <t>E3-Grimsby-Oldham</t>
        </is>
      </c>
      <c r="K3497" s="24" t="n">
        <v>8</v>
      </c>
      <c r="L3497" s="11">
        <f>IF(INDEX(Matches!$X:$X,AA3497)=0,"",IF(I3497="H",INDEX(Matches!$H:$H,AA3497),INDEX(Matches!$I:$I,AA3497)))</f>
        <v/>
      </c>
      <c r="M3497" s="11">
        <f>IF(INDEX(Matches!$X:$X,AA3497)=0,"",IF(I3497="H",INDEX(Matches!$I:$I,AA3497),INDEX(Matches!$H:$H,AA3497)))</f>
        <v/>
      </c>
      <c r="N3497" s="11">
        <f>IF(L3497="","",IF(L3497&gt;M3497,"W",IF(L3497=M3497,"D","L")))</f>
        <v/>
      </c>
      <c r="O3497" s="11">
        <f>IF(L3497="","",IF(L3497&gt;M3497,3,IF(L3497=M3497,1,0)))</f>
        <v/>
      </c>
      <c r="P3497" s="31">
        <f>IF(I3497="H",INDEX(Matches!$L:$L,AA3497),INDEX(Matches!$N:$N,AA3497))</f>
        <v/>
      </c>
      <c r="Q3497" s="31">
        <f>INDEX(Matches!$M:$M,AA3497)</f>
        <v/>
      </c>
      <c r="R3497" s="31">
        <f>IF(I3497="H",INDEX(Matches!$N:$N,AA3497),INDEX(Matches!$L:$L,AA3497))</f>
        <v/>
      </c>
      <c r="S3497" s="33">
        <f>IF(I3497="H",INDEX(Matches!$O:$O,AA3497),INDEX(Matches!$P:$P,AA3497))</f>
        <v/>
      </c>
      <c r="T3497" s="33">
        <f>IF(INDEX(Matches!$J:$J,AA3497)="","",IF(I3497="H",INDEX(Matches!$J:$J,AA3497),INDEX(Matches!$K:$K,AA3497)))</f>
        <v/>
      </c>
      <c r="U3497" s="33">
        <f>IF(INDEX(Matches!$K:$K,AA3497)="","",IF(I3497="H",INDEX(Matches!$K:$K,AA3497),INDEX(Matches!$J:$J,AA3497)))</f>
        <v/>
      </c>
      <c r="V3497" s="30">
        <f>IF(T3497="","",T3497-U3497)</f>
        <v/>
      </c>
      <c r="W3497" s="33">
        <f>IF(I3497="H",INDEX(Matches!$T:$T,AA3497),INDEX(Matches!$U:$U,AA3497))</f>
        <v/>
      </c>
      <c r="X3497" s="11">
        <f>INDEX(Matches!$X:$X,AA3497)</f>
        <v/>
      </c>
      <c r="Y3497" s="30">
        <f>IF(O3497="","",O3497-S3497)</f>
        <v/>
      </c>
      <c r="Z3497" s="30">
        <f>IF(W3497="","",W3497-S3497)</f>
        <v/>
      </c>
      <c r="AA3497" s="24">
        <f>MATCH(J3497,Matches!$A:$A,0)</f>
        <v/>
      </c>
      <c r="AB3497" s="33" t="n"/>
      <c r="AC3497" s="33" t="n">
        <v>1.574000779635921</v>
      </c>
      <c r="AD3497" s="24" t="n"/>
      <c r="AE3497" s="24" t="n">
        <v>6</v>
      </c>
      <c r="AF3497" s="33" t="n"/>
      <c r="AG3497" s="33" t="n"/>
    </row>
    <row r="3498">
      <c r="A3498" s="24" t="inlineStr">
        <is>
          <t>Grimsby|23</t>
        </is>
      </c>
      <c r="B3498" s="24" t="inlineStr">
        <is>
          <t>E3</t>
        </is>
      </c>
      <c r="C3498" s="24" t="inlineStr">
        <is>
          <t>League Two</t>
        </is>
      </c>
      <c r="D3498" s="24" t="inlineStr">
        <is>
          <t>Grimsby</t>
        </is>
      </c>
      <c r="E3498" s="24" t="n">
        <v>23</v>
      </c>
      <c r="F3498" s="24" t="n">
        <v>6</v>
      </c>
      <c r="G3498" s="29" t="n">
        <v>46388.625</v>
      </c>
      <c r="H3498" s="24" t="inlineStr">
        <is>
          <t>Tranmere</t>
        </is>
      </c>
      <c r="I3498" s="24" t="inlineStr">
        <is>
          <t>H</t>
        </is>
      </c>
      <c r="J3498" s="24" t="inlineStr">
        <is>
          <t>E3-Grimsby-Tranmere</t>
        </is>
      </c>
      <c r="K3498" s="24" t="n">
        <v>19</v>
      </c>
      <c r="L3498" s="11">
        <f>IF(INDEX(Matches!$X:$X,AA3498)=0,"",IF(I3498="H",INDEX(Matches!$H:$H,AA3498),INDEX(Matches!$I:$I,AA3498)))</f>
        <v/>
      </c>
      <c r="M3498" s="11">
        <f>IF(INDEX(Matches!$X:$X,AA3498)=0,"",IF(I3498="H",INDEX(Matches!$I:$I,AA3498),INDEX(Matches!$H:$H,AA3498)))</f>
        <v/>
      </c>
      <c r="N3498" s="11">
        <f>IF(L3498="","",IF(L3498&gt;M3498,"W",IF(L3498=M3498,"D","L")))</f>
        <v/>
      </c>
      <c r="O3498" s="11">
        <f>IF(L3498="","",IF(L3498&gt;M3498,3,IF(L3498=M3498,1,0)))</f>
        <v/>
      </c>
      <c r="P3498" s="31">
        <f>IF(I3498="H",INDEX(Matches!$L:$L,AA3498),INDEX(Matches!$N:$N,AA3498))</f>
        <v/>
      </c>
      <c r="Q3498" s="31">
        <f>INDEX(Matches!$M:$M,AA3498)</f>
        <v/>
      </c>
      <c r="R3498" s="31">
        <f>IF(I3498="H",INDEX(Matches!$N:$N,AA3498),INDEX(Matches!$L:$L,AA3498))</f>
        <v/>
      </c>
      <c r="S3498" s="33">
        <f>IF(I3498="H",INDEX(Matches!$O:$O,AA3498),INDEX(Matches!$P:$P,AA3498))</f>
        <v/>
      </c>
      <c r="T3498" s="33">
        <f>IF(INDEX(Matches!$J:$J,AA3498)="","",IF(I3498="H",INDEX(Matches!$J:$J,AA3498),INDEX(Matches!$K:$K,AA3498)))</f>
        <v/>
      </c>
      <c r="U3498" s="33">
        <f>IF(INDEX(Matches!$K:$K,AA3498)="","",IF(I3498="H",INDEX(Matches!$K:$K,AA3498),INDEX(Matches!$J:$J,AA3498)))</f>
        <v/>
      </c>
      <c r="V3498" s="30">
        <f>IF(T3498="","",T3498-U3498)</f>
        <v/>
      </c>
      <c r="W3498" s="33">
        <f>IF(I3498="H",INDEX(Matches!$T:$T,AA3498),INDEX(Matches!$U:$U,AA3498))</f>
        <v/>
      </c>
      <c r="X3498" s="11">
        <f>INDEX(Matches!$X:$X,AA3498)</f>
        <v/>
      </c>
      <c r="Y3498" s="30">
        <f>IF(O3498="","",O3498-S3498)</f>
        <v/>
      </c>
      <c r="Z3498" s="30">
        <f>IF(W3498="","",W3498-S3498)</f>
        <v/>
      </c>
      <c r="AA3498" s="24">
        <f>MATCH(J3498,Matches!$A:$A,0)</f>
        <v/>
      </c>
      <c r="AB3498" s="33" t="n"/>
      <c r="AC3498" s="33" t="n">
        <v>1.762536283192919</v>
      </c>
      <c r="AD3498" s="24" t="n"/>
      <c r="AE3498" s="24" t="n">
        <v>6</v>
      </c>
      <c r="AF3498" s="33" t="n"/>
      <c r="AG3498" s="33" t="n"/>
    </row>
    <row r="3499">
      <c r="A3499" s="24" t="inlineStr">
        <is>
          <t>Grimsby|24</t>
        </is>
      </c>
      <c r="B3499" s="24" t="inlineStr">
        <is>
          <t>E3</t>
        </is>
      </c>
      <c r="C3499" s="24" t="inlineStr">
        <is>
          <t>League Two</t>
        </is>
      </c>
      <c r="D3499" s="24" t="inlineStr">
        <is>
          <t>Grimsby</t>
        </is>
      </c>
      <c r="E3499" s="24" t="n">
        <v>24</v>
      </c>
      <c r="F3499" s="24" t="n">
        <v>6</v>
      </c>
      <c r="G3499" s="29" t="n">
        <v>46396.52083333334</v>
      </c>
      <c r="H3499" s="24" t="inlineStr">
        <is>
          <t>Barnet</t>
        </is>
      </c>
      <c r="I3499" s="24" t="inlineStr">
        <is>
          <t>A</t>
        </is>
      </c>
      <c r="J3499" s="24" t="inlineStr">
        <is>
          <t>E3-Barnet-Grimsby</t>
        </is>
      </c>
      <c r="K3499" s="24" t="n">
        <v>3</v>
      </c>
      <c r="L3499" s="11">
        <f>IF(INDEX(Matches!$X:$X,AA3499)=0,"",IF(I3499="H",INDEX(Matches!$H:$H,AA3499),INDEX(Matches!$I:$I,AA3499)))</f>
        <v/>
      </c>
      <c r="M3499" s="11">
        <f>IF(INDEX(Matches!$X:$X,AA3499)=0,"",IF(I3499="H",INDEX(Matches!$I:$I,AA3499),INDEX(Matches!$H:$H,AA3499)))</f>
        <v/>
      </c>
      <c r="N3499" s="11">
        <f>IF(L3499="","",IF(L3499&gt;M3499,"W",IF(L3499=M3499,"D","L")))</f>
        <v/>
      </c>
      <c r="O3499" s="11">
        <f>IF(L3499="","",IF(L3499&gt;M3499,3,IF(L3499=M3499,1,0)))</f>
        <v/>
      </c>
      <c r="P3499" s="31">
        <f>IF(I3499="H",INDEX(Matches!$L:$L,AA3499),INDEX(Matches!$N:$N,AA3499))</f>
        <v/>
      </c>
      <c r="Q3499" s="31">
        <f>INDEX(Matches!$M:$M,AA3499)</f>
        <v/>
      </c>
      <c r="R3499" s="31">
        <f>IF(I3499="H",INDEX(Matches!$N:$N,AA3499),INDEX(Matches!$L:$L,AA3499))</f>
        <v/>
      </c>
      <c r="S3499" s="33">
        <f>IF(I3499="H",INDEX(Matches!$O:$O,AA3499),INDEX(Matches!$P:$P,AA3499))</f>
        <v/>
      </c>
      <c r="T3499" s="33">
        <f>IF(INDEX(Matches!$J:$J,AA3499)="","",IF(I3499="H",INDEX(Matches!$J:$J,AA3499),INDEX(Matches!$K:$K,AA3499)))</f>
        <v/>
      </c>
      <c r="U3499" s="33">
        <f>IF(INDEX(Matches!$K:$K,AA3499)="","",IF(I3499="H",INDEX(Matches!$K:$K,AA3499),INDEX(Matches!$J:$J,AA3499)))</f>
        <v/>
      </c>
      <c r="V3499" s="30">
        <f>IF(T3499="","",T3499-U3499)</f>
        <v/>
      </c>
      <c r="W3499" s="33">
        <f>IF(I3499="H",INDEX(Matches!$T:$T,AA3499),INDEX(Matches!$U:$U,AA3499))</f>
        <v/>
      </c>
      <c r="X3499" s="11">
        <f>INDEX(Matches!$X:$X,AA3499)</f>
        <v/>
      </c>
      <c r="Y3499" s="30">
        <f>IF(O3499="","",O3499-S3499)</f>
        <v/>
      </c>
      <c r="Z3499" s="30">
        <f>IF(W3499="","",W3499-S3499)</f>
        <v/>
      </c>
      <c r="AA3499" s="24">
        <f>MATCH(J3499,Matches!$A:$A,0)</f>
        <v/>
      </c>
      <c r="AB3499" s="33" t="n"/>
      <c r="AC3499" s="33" t="n">
        <v>1.162673587119869</v>
      </c>
      <c r="AD3499" s="24" t="n"/>
      <c r="AE3499" s="24" t="n">
        <v>6</v>
      </c>
      <c r="AF3499" s="33" t="n"/>
      <c r="AG3499" s="33" t="n"/>
    </row>
    <row r="3500">
      <c r="A3500" s="24" t="inlineStr">
        <is>
          <t>Grimsby|25</t>
        </is>
      </c>
      <c r="B3500" s="24" t="inlineStr">
        <is>
          <t>E3</t>
        </is>
      </c>
      <c r="C3500" s="24" t="inlineStr">
        <is>
          <t>League Two</t>
        </is>
      </c>
      <c r="D3500" s="24" t="inlineStr">
        <is>
          <t>Grimsby</t>
        </is>
      </c>
      <c r="E3500" s="24" t="n">
        <v>25</v>
      </c>
      <c r="F3500" s="24" t="n">
        <v>7</v>
      </c>
      <c r="G3500" s="29" t="n">
        <v>46403.625</v>
      </c>
      <c r="H3500" s="24" t="inlineStr">
        <is>
          <t>Northampton</t>
        </is>
      </c>
      <c r="I3500" s="24" t="inlineStr">
        <is>
          <t>A</t>
        </is>
      </c>
      <c r="J3500" s="24" t="inlineStr">
        <is>
          <t>E3-Northamp-Grimsby</t>
        </is>
      </c>
      <c r="K3500" s="24" t="n">
        <v>14</v>
      </c>
      <c r="L3500" s="11">
        <f>IF(INDEX(Matches!$X:$X,AA3500)=0,"",IF(I3500="H",INDEX(Matches!$H:$H,AA3500),INDEX(Matches!$I:$I,AA3500)))</f>
        <v/>
      </c>
      <c r="M3500" s="11">
        <f>IF(INDEX(Matches!$X:$X,AA3500)=0,"",IF(I3500="H",INDEX(Matches!$I:$I,AA3500),INDEX(Matches!$H:$H,AA3500)))</f>
        <v/>
      </c>
      <c r="N3500" s="11">
        <f>IF(L3500="","",IF(L3500&gt;M3500,"W",IF(L3500=M3500,"D","L")))</f>
        <v/>
      </c>
      <c r="O3500" s="11">
        <f>IF(L3500="","",IF(L3500&gt;M3500,3,IF(L3500=M3500,1,0)))</f>
        <v/>
      </c>
      <c r="P3500" s="31">
        <f>IF(I3500="H",INDEX(Matches!$L:$L,AA3500),INDEX(Matches!$N:$N,AA3500))</f>
        <v/>
      </c>
      <c r="Q3500" s="31">
        <f>INDEX(Matches!$M:$M,AA3500)</f>
        <v/>
      </c>
      <c r="R3500" s="31">
        <f>IF(I3500="H",INDEX(Matches!$N:$N,AA3500),INDEX(Matches!$L:$L,AA3500))</f>
        <v/>
      </c>
      <c r="S3500" s="33">
        <f>IF(I3500="H",INDEX(Matches!$O:$O,AA3500),INDEX(Matches!$P:$P,AA3500))</f>
        <v/>
      </c>
      <c r="T3500" s="33">
        <f>IF(INDEX(Matches!$J:$J,AA3500)="","",IF(I3500="H",INDEX(Matches!$J:$J,AA3500),INDEX(Matches!$K:$K,AA3500)))</f>
        <v/>
      </c>
      <c r="U3500" s="33">
        <f>IF(INDEX(Matches!$K:$K,AA3500)="","",IF(I3500="H",INDEX(Matches!$K:$K,AA3500),INDEX(Matches!$J:$J,AA3500)))</f>
        <v/>
      </c>
      <c r="V3500" s="30">
        <f>IF(T3500="","",T3500-U3500)</f>
        <v/>
      </c>
      <c r="W3500" s="33">
        <f>IF(I3500="H",INDEX(Matches!$T:$T,AA3500),INDEX(Matches!$U:$U,AA3500))</f>
        <v/>
      </c>
      <c r="X3500" s="11">
        <f>INDEX(Matches!$X:$X,AA3500)</f>
        <v/>
      </c>
      <c r="Y3500" s="30">
        <f>IF(O3500="","",O3500-S3500)</f>
        <v/>
      </c>
      <c r="Z3500" s="30">
        <f>IF(W3500="","",W3500-S3500)</f>
        <v/>
      </c>
      <c r="AA3500" s="24">
        <f>MATCH(J3500,Matches!$A:$A,0)</f>
        <v/>
      </c>
      <c r="AB3500" s="33" t="n"/>
      <c r="AC3500" s="33" t="n">
        <v>1.3463441501742</v>
      </c>
      <c r="AD3500" s="24" t="n"/>
      <c r="AE3500" s="24" t="n">
        <v>7</v>
      </c>
      <c r="AF3500" s="33" t="n"/>
      <c r="AG3500" s="33" t="n"/>
    </row>
    <row r="3501">
      <c r="A3501" s="24" t="inlineStr">
        <is>
          <t>Grimsby|26</t>
        </is>
      </c>
      <c r="B3501" s="24" t="inlineStr">
        <is>
          <t>E3</t>
        </is>
      </c>
      <c r="C3501" s="24" t="inlineStr">
        <is>
          <t>League Two</t>
        </is>
      </c>
      <c r="D3501" s="24" t="inlineStr">
        <is>
          <t>Grimsby</t>
        </is>
      </c>
      <c r="E3501" s="24" t="n">
        <v>26</v>
      </c>
      <c r="F3501" s="24" t="n">
        <v>7</v>
      </c>
      <c r="G3501" s="29" t="n">
        <v>46406.82291666666</v>
      </c>
      <c r="H3501" s="24" t="inlineStr">
        <is>
          <t>Rochdale</t>
        </is>
      </c>
      <c r="I3501" s="24" t="inlineStr">
        <is>
          <t>H</t>
        </is>
      </c>
      <c r="J3501" s="24" t="inlineStr">
        <is>
          <t>E3-Grimsby-Rochdale</t>
        </is>
      </c>
      <c r="K3501" s="24" t="n">
        <v>16</v>
      </c>
      <c r="L3501" s="11">
        <f>IF(INDEX(Matches!$X:$X,AA3501)=0,"",IF(I3501="H",INDEX(Matches!$H:$H,AA3501),INDEX(Matches!$I:$I,AA3501)))</f>
        <v/>
      </c>
      <c r="M3501" s="11">
        <f>IF(INDEX(Matches!$X:$X,AA3501)=0,"",IF(I3501="H",INDEX(Matches!$I:$I,AA3501),INDEX(Matches!$H:$H,AA3501)))</f>
        <v/>
      </c>
      <c r="N3501" s="11">
        <f>IF(L3501="","",IF(L3501&gt;M3501,"W",IF(L3501=M3501,"D","L")))</f>
        <v/>
      </c>
      <c r="O3501" s="11">
        <f>IF(L3501="","",IF(L3501&gt;M3501,3,IF(L3501=M3501,1,0)))</f>
        <v/>
      </c>
      <c r="P3501" s="31">
        <f>IF(I3501="H",INDEX(Matches!$L:$L,AA3501),INDEX(Matches!$N:$N,AA3501))</f>
        <v/>
      </c>
      <c r="Q3501" s="31">
        <f>INDEX(Matches!$M:$M,AA3501)</f>
        <v/>
      </c>
      <c r="R3501" s="31">
        <f>IF(I3501="H",INDEX(Matches!$N:$N,AA3501),INDEX(Matches!$L:$L,AA3501))</f>
        <v/>
      </c>
      <c r="S3501" s="33">
        <f>IF(I3501="H",INDEX(Matches!$O:$O,AA3501),INDEX(Matches!$P:$P,AA3501))</f>
        <v/>
      </c>
      <c r="T3501" s="33">
        <f>IF(INDEX(Matches!$J:$J,AA3501)="","",IF(I3501="H",INDEX(Matches!$J:$J,AA3501),INDEX(Matches!$K:$K,AA3501)))</f>
        <v/>
      </c>
      <c r="U3501" s="33">
        <f>IF(INDEX(Matches!$K:$K,AA3501)="","",IF(I3501="H",INDEX(Matches!$K:$K,AA3501),INDEX(Matches!$J:$J,AA3501)))</f>
        <v/>
      </c>
      <c r="V3501" s="30">
        <f>IF(T3501="","",T3501-U3501)</f>
        <v/>
      </c>
      <c r="W3501" s="33">
        <f>IF(I3501="H",INDEX(Matches!$T:$T,AA3501),INDEX(Matches!$U:$U,AA3501))</f>
        <v/>
      </c>
      <c r="X3501" s="11">
        <f>INDEX(Matches!$X:$X,AA3501)</f>
        <v/>
      </c>
      <c r="Y3501" s="30">
        <f>IF(O3501="","",O3501-S3501)</f>
        <v/>
      </c>
      <c r="Z3501" s="30">
        <f>IF(W3501="","",W3501-S3501)</f>
        <v/>
      </c>
      <c r="AA3501" s="24">
        <f>MATCH(J3501,Matches!$A:$A,0)</f>
        <v/>
      </c>
      <c r="AB3501" s="33" t="n"/>
      <c r="AC3501" s="33" t="n">
        <v>1.738890742664006</v>
      </c>
      <c r="AD3501" s="24" t="n"/>
      <c r="AE3501" s="24" t="n">
        <v>7</v>
      </c>
      <c r="AF3501" s="33" t="n"/>
      <c r="AG3501" s="33" t="n"/>
    </row>
    <row r="3502">
      <c r="A3502" s="24" t="inlineStr">
        <is>
          <t>Grimsby|27</t>
        </is>
      </c>
      <c r="B3502" s="24" t="inlineStr">
        <is>
          <t>E3</t>
        </is>
      </c>
      <c r="C3502" s="24" t="inlineStr">
        <is>
          <t>League Two</t>
        </is>
      </c>
      <c r="D3502" s="24" t="inlineStr">
        <is>
          <t>Grimsby</t>
        </is>
      </c>
      <c r="E3502" s="24" t="n">
        <v>27</v>
      </c>
      <c r="F3502" s="24" t="n">
        <v>7</v>
      </c>
      <c r="G3502" s="29" t="n">
        <v>46410.625</v>
      </c>
      <c r="H3502" s="24" t="inlineStr">
        <is>
          <t>Gillingham</t>
        </is>
      </c>
      <c r="I3502" s="24" t="inlineStr">
        <is>
          <t>H</t>
        </is>
      </c>
      <c r="J3502" s="24" t="inlineStr">
        <is>
          <t>E3-Grimsby-Gillingh</t>
        </is>
      </c>
      <c r="K3502" s="24" t="n">
        <v>12</v>
      </c>
      <c r="L3502" s="11">
        <f>IF(INDEX(Matches!$X:$X,AA3502)=0,"",IF(I3502="H",INDEX(Matches!$H:$H,AA3502),INDEX(Matches!$I:$I,AA3502)))</f>
        <v/>
      </c>
      <c r="M3502" s="11">
        <f>IF(INDEX(Matches!$X:$X,AA3502)=0,"",IF(I3502="H",INDEX(Matches!$I:$I,AA3502),INDEX(Matches!$H:$H,AA3502)))</f>
        <v/>
      </c>
      <c r="N3502" s="11">
        <f>IF(L3502="","",IF(L3502&gt;M3502,"W",IF(L3502=M3502,"D","L")))</f>
        <v/>
      </c>
      <c r="O3502" s="11">
        <f>IF(L3502="","",IF(L3502&gt;M3502,3,IF(L3502=M3502,1,0)))</f>
        <v/>
      </c>
      <c r="P3502" s="31">
        <f>IF(I3502="H",INDEX(Matches!$L:$L,AA3502),INDEX(Matches!$N:$N,AA3502))</f>
        <v/>
      </c>
      <c r="Q3502" s="31">
        <f>INDEX(Matches!$M:$M,AA3502)</f>
        <v/>
      </c>
      <c r="R3502" s="31">
        <f>IF(I3502="H",INDEX(Matches!$N:$N,AA3502),INDEX(Matches!$L:$L,AA3502))</f>
        <v/>
      </c>
      <c r="S3502" s="33">
        <f>IF(I3502="H",INDEX(Matches!$O:$O,AA3502),INDEX(Matches!$P:$P,AA3502))</f>
        <v/>
      </c>
      <c r="T3502" s="33">
        <f>IF(INDEX(Matches!$J:$J,AA3502)="","",IF(I3502="H",INDEX(Matches!$J:$J,AA3502),INDEX(Matches!$K:$K,AA3502)))</f>
        <v/>
      </c>
      <c r="U3502" s="33">
        <f>IF(INDEX(Matches!$K:$K,AA3502)="","",IF(I3502="H",INDEX(Matches!$K:$K,AA3502),INDEX(Matches!$J:$J,AA3502)))</f>
        <v/>
      </c>
      <c r="V3502" s="30">
        <f>IF(T3502="","",T3502-U3502)</f>
        <v/>
      </c>
      <c r="W3502" s="33">
        <f>IF(I3502="H",INDEX(Matches!$T:$T,AA3502),INDEX(Matches!$U:$U,AA3502))</f>
        <v/>
      </c>
      <c r="X3502" s="11">
        <f>INDEX(Matches!$X:$X,AA3502)</f>
        <v/>
      </c>
      <c r="Y3502" s="30">
        <f>IF(O3502="","",O3502-S3502)</f>
        <v/>
      </c>
      <c r="Z3502" s="30">
        <f>IF(W3502="","",W3502-S3502)</f>
        <v/>
      </c>
      <c r="AA3502" s="24">
        <f>MATCH(J3502,Matches!$A:$A,0)</f>
        <v/>
      </c>
      <c r="AB3502" s="33" t="n"/>
      <c r="AC3502" s="33" t="n">
        <v>1.633151285714398</v>
      </c>
      <c r="AD3502" s="24" t="n"/>
      <c r="AE3502" s="24" t="n">
        <v>7</v>
      </c>
      <c r="AF3502" s="33" t="n"/>
      <c r="AG3502" s="33" t="n"/>
    </row>
    <row r="3503">
      <c r="A3503" s="24" t="inlineStr">
        <is>
          <t>Grimsby|28</t>
        </is>
      </c>
      <c r="B3503" s="24" t="inlineStr">
        <is>
          <t>E3</t>
        </is>
      </c>
      <c r="C3503" s="24" t="inlineStr">
        <is>
          <t>League Two</t>
        </is>
      </c>
      <c r="D3503" s="24" t="inlineStr">
        <is>
          <t>Grimsby</t>
        </is>
      </c>
      <c r="E3503" s="24" t="n">
        <v>28</v>
      </c>
      <c r="F3503" s="24" t="n">
        <v>7</v>
      </c>
      <c r="G3503" s="29" t="n">
        <v>46417.625</v>
      </c>
      <c r="H3503" s="24" t="inlineStr">
        <is>
          <t>York</t>
        </is>
      </c>
      <c r="I3503" s="24" t="inlineStr">
        <is>
          <t>A</t>
        </is>
      </c>
      <c r="J3503" s="24" t="inlineStr">
        <is>
          <t>E3-York-Grimsby</t>
        </is>
      </c>
      <c r="K3503" s="24" t="n">
        <v>7</v>
      </c>
      <c r="L3503" s="11">
        <f>IF(INDEX(Matches!$X:$X,AA3503)=0,"",IF(I3503="H",INDEX(Matches!$H:$H,AA3503),INDEX(Matches!$I:$I,AA3503)))</f>
        <v/>
      </c>
      <c r="M3503" s="11">
        <f>IF(INDEX(Matches!$X:$X,AA3503)=0,"",IF(I3503="H",INDEX(Matches!$I:$I,AA3503),INDEX(Matches!$H:$H,AA3503)))</f>
        <v/>
      </c>
      <c r="N3503" s="11">
        <f>IF(L3503="","",IF(L3503&gt;M3503,"W",IF(L3503=M3503,"D","L")))</f>
        <v/>
      </c>
      <c r="O3503" s="11">
        <f>IF(L3503="","",IF(L3503&gt;M3503,3,IF(L3503=M3503,1,0)))</f>
        <v/>
      </c>
      <c r="P3503" s="31">
        <f>IF(I3503="H",INDEX(Matches!$L:$L,AA3503),INDEX(Matches!$N:$N,AA3503))</f>
        <v/>
      </c>
      <c r="Q3503" s="31">
        <f>INDEX(Matches!$M:$M,AA3503)</f>
        <v/>
      </c>
      <c r="R3503" s="31">
        <f>IF(I3503="H",INDEX(Matches!$N:$N,AA3503),INDEX(Matches!$L:$L,AA3503))</f>
        <v/>
      </c>
      <c r="S3503" s="33">
        <f>IF(I3503="H",INDEX(Matches!$O:$O,AA3503),INDEX(Matches!$P:$P,AA3503))</f>
        <v/>
      </c>
      <c r="T3503" s="33">
        <f>IF(INDEX(Matches!$J:$J,AA3503)="","",IF(I3503="H",INDEX(Matches!$J:$J,AA3503),INDEX(Matches!$K:$K,AA3503)))</f>
        <v/>
      </c>
      <c r="U3503" s="33">
        <f>IF(INDEX(Matches!$K:$K,AA3503)="","",IF(I3503="H",INDEX(Matches!$K:$K,AA3503),INDEX(Matches!$J:$J,AA3503)))</f>
        <v/>
      </c>
      <c r="V3503" s="30">
        <f>IF(T3503="","",T3503-U3503)</f>
        <v/>
      </c>
      <c r="W3503" s="33">
        <f>IF(I3503="H",INDEX(Matches!$T:$T,AA3503),INDEX(Matches!$U:$U,AA3503))</f>
        <v/>
      </c>
      <c r="X3503" s="11">
        <f>INDEX(Matches!$X:$X,AA3503)</f>
        <v/>
      </c>
      <c r="Y3503" s="30">
        <f>IF(O3503="","",O3503-S3503)</f>
        <v/>
      </c>
      <c r="Z3503" s="30">
        <f>IF(W3503="","",W3503-S3503)</f>
        <v/>
      </c>
      <c r="AA3503" s="24">
        <f>MATCH(J3503,Matches!$A:$A,0)</f>
        <v/>
      </c>
      <c r="AB3503" s="33" t="n"/>
      <c r="AC3503" s="33" t="n">
        <v>1.191294858801625</v>
      </c>
      <c r="AD3503" s="24" t="n"/>
      <c r="AE3503" s="24" t="n">
        <v>7</v>
      </c>
      <c r="AF3503" s="33" t="n"/>
      <c r="AG3503" s="33" t="n"/>
    </row>
    <row r="3504">
      <c r="A3504" s="24" t="inlineStr">
        <is>
          <t>Grimsby|29</t>
        </is>
      </c>
      <c r="B3504" s="24" t="inlineStr">
        <is>
          <t>E3</t>
        </is>
      </c>
      <c r="C3504" s="24" t="inlineStr">
        <is>
          <t>League Two</t>
        </is>
      </c>
      <c r="D3504" s="24" t="inlineStr">
        <is>
          <t>Grimsby</t>
        </is>
      </c>
      <c r="E3504" s="24" t="n">
        <v>29</v>
      </c>
      <c r="F3504" s="24" t="n">
        <v>8</v>
      </c>
      <c r="G3504" s="29" t="n">
        <v>46424.625</v>
      </c>
      <c r="H3504" s="24" t="inlineStr">
        <is>
          <t>Fleetwood</t>
        </is>
      </c>
      <c r="I3504" s="24" t="inlineStr">
        <is>
          <t>A</t>
        </is>
      </c>
      <c r="J3504" s="24" t="inlineStr">
        <is>
          <t>E3-Fleetwoo-Grimsby</t>
        </is>
      </c>
      <c r="K3504" s="24" t="n">
        <v>18</v>
      </c>
      <c r="L3504" s="11">
        <f>IF(INDEX(Matches!$X:$X,AA3504)=0,"",IF(I3504="H",INDEX(Matches!$H:$H,AA3504),INDEX(Matches!$I:$I,AA3504)))</f>
        <v/>
      </c>
      <c r="M3504" s="11">
        <f>IF(INDEX(Matches!$X:$X,AA3504)=0,"",IF(I3504="H",INDEX(Matches!$I:$I,AA3504),INDEX(Matches!$H:$H,AA3504)))</f>
        <v/>
      </c>
      <c r="N3504" s="11">
        <f>IF(L3504="","",IF(L3504&gt;M3504,"W",IF(L3504=M3504,"D","L")))</f>
        <v/>
      </c>
      <c r="O3504" s="11">
        <f>IF(L3504="","",IF(L3504&gt;M3504,3,IF(L3504=M3504,1,0)))</f>
        <v/>
      </c>
      <c r="P3504" s="31">
        <f>IF(I3504="H",INDEX(Matches!$L:$L,AA3504),INDEX(Matches!$N:$N,AA3504))</f>
        <v/>
      </c>
      <c r="Q3504" s="31">
        <f>INDEX(Matches!$M:$M,AA3504)</f>
        <v/>
      </c>
      <c r="R3504" s="31">
        <f>IF(I3504="H",INDEX(Matches!$N:$N,AA3504),INDEX(Matches!$L:$L,AA3504))</f>
        <v/>
      </c>
      <c r="S3504" s="33">
        <f>IF(I3504="H",INDEX(Matches!$O:$O,AA3504),INDEX(Matches!$P:$P,AA3504))</f>
        <v/>
      </c>
      <c r="T3504" s="33">
        <f>IF(INDEX(Matches!$J:$J,AA3504)="","",IF(I3504="H",INDEX(Matches!$J:$J,AA3504),INDEX(Matches!$K:$K,AA3504)))</f>
        <v/>
      </c>
      <c r="U3504" s="33">
        <f>IF(INDEX(Matches!$K:$K,AA3504)="","",IF(I3504="H",INDEX(Matches!$K:$K,AA3504),INDEX(Matches!$J:$J,AA3504)))</f>
        <v/>
      </c>
      <c r="V3504" s="30">
        <f>IF(T3504="","",T3504-U3504)</f>
        <v/>
      </c>
      <c r="W3504" s="33">
        <f>IF(I3504="H",INDEX(Matches!$T:$T,AA3504),INDEX(Matches!$U:$U,AA3504))</f>
        <v/>
      </c>
      <c r="X3504" s="11">
        <f>INDEX(Matches!$X:$X,AA3504)</f>
        <v/>
      </c>
      <c r="Y3504" s="30">
        <f>IF(O3504="","",O3504-S3504)</f>
        <v/>
      </c>
      <c r="Z3504" s="30">
        <f>IF(W3504="","",W3504-S3504)</f>
        <v/>
      </c>
      <c r="AA3504" s="24">
        <f>MATCH(J3504,Matches!$A:$A,0)</f>
        <v/>
      </c>
      <c r="AB3504" s="33" t="n"/>
      <c r="AC3504" s="33" t="n">
        <v>1.429711222451272</v>
      </c>
      <c r="AD3504" s="24" t="n"/>
      <c r="AE3504" s="24" t="n">
        <v>8</v>
      </c>
      <c r="AF3504" s="33" t="n"/>
      <c r="AG3504" s="33" t="n"/>
    </row>
    <row r="3505">
      <c r="A3505" s="24" t="inlineStr">
        <is>
          <t>Grimsby|30</t>
        </is>
      </c>
      <c r="B3505" s="24" t="inlineStr">
        <is>
          <t>E3</t>
        </is>
      </c>
      <c r="C3505" s="24" t="inlineStr">
        <is>
          <t>League Two</t>
        </is>
      </c>
      <c r="D3505" s="24" t="inlineStr">
        <is>
          <t>Grimsby</t>
        </is>
      </c>
      <c r="E3505" s="24" t="n">
        <v>30</v>
      </c>
      <c r="F3505" s="24" t="n">
        <v>8</v>
      </c>
      <c r="G3505" s="29" t="n">
        <v>46427.82291666666</v>
      </c>
      <c r="H3505" s="24" t="inlineStr">
        <is>
          <t>Accrington</t>
        </is>
      </c>
      <c r="I3505" s="24" t="inlineStr">
        <is>
          <t>H</t>
        </is>
      </c>
      <c r="J3505" s="24" t="inlineStr">
        <is>
          <t>E3-Grimsby-Accringt</t>
        </is>
      </c>
      <c r="K3505" s="24" t="n">
        <v>23</v>
      </c>
      <c r="L3505" s="11">
        <f>IF(INDEX(Matches!$X:$X,AA3505)=0,"",IF(I3505="H",INDEX(Matches!$H:$H,AA3505),INDEX(Matches!$I:$I,AA3505)))</f>
        <v/>
      </c>
      <c r="M3505" s="11">
        <f>IF(INDEX(Matches!$X:$X,AA3505)=0,"",IF(I3505="H",INDEX(Matches!$I:$I,AA3505),INDEX(Matches!$H:$H,AA3505)))</f>
        <v/>
      </c>
      <c r="N3505" s="11">
        <f>IF(L3505="","",IF(L3505&gt;M3505,"W",IF(L3505=M3505,"D","L")))</f>
        <v/>
      </c>
      <c r="O3505" s="11">
        <f>IF(L3505="","",IF(L3505&gt;M3505,3,IF(L3505=M3505,1,0)))</f>
        <v/>
      </c>
      <c r="P3505" s="31">
        <f>IF(I3505="H",INDEX(Matches!$L:$L,AA3505),INDEX(Matches!$N:$N,AA3505))</f>
        <v/>
      </c>
      <c r="Q3505" s="31">
        <f>INDEX(Matches!$M:$M,AA3505)</f>
        <v/>
      </c>
      <c r="R3505" s="31">
        <f>IF(I3505="H",INDEX(Matches!$N:$N,AA3505),INDEX(Matches!$L:$L,AA3505))</f>
        <v/>
      </c>
      <c r="S3505" s="33">
        <f>IF(I3505="H",INDEX(Matches!$O:$O,AA3505),INDEX(Matches!$P:$P,AA3505))</f>
        <v/>
      </c>
      <c r="T3505" s="33">
        <f>IF(INDEX(Matches!$J:$J,AA3505)="","",IF(I3505="H",INDEX(Matches!$J:$J,AA3505),INDEX(Matches!$K:$K,AA3505)))</f>
        <v/>
      </c>
      <c r="U3505" s="33">
        <f>IF(INDEX(Matches!$K:$K,AA3505)="","",IF(I3505="H",INDEX(Matches!$K:$K,AA3505),INDEX(Matches!$J:$J,AA3505)))</f>
        <v/>
      </c>
      <c r="V3505" s="30">
        <f>IF(T3505="","",T3505-U3505)</f>
        <v/>
      </c>
      <c r="W3505" s="33">
        <f>IF(I3505="H",INDEX(Matches!$T:$T,AA3505),INDEX(Matches!$U:$U,AA3505))</f>
        <v/>
      </c>
      <c r="X3505" s="11">
        <f>INDEX(Matches!$X:$X,AA3505)</f>
        <v/>
      </c>
      <c r="Y3505" s="30">
        <f>IF(O3505="","",O3505-S3505)</f>
        <v/>
      </c>
      <c r="Z3505" s="30">
        <f>IF(W3505="","",W3505-S3505)</f>
        <v/>
      </c>
      <c r="AA3505" s="24">
        <f>MATCH(J3505,Matches!$A:$A,0)</f>
        <v/>
      </c>
      <c r="AB3505" s="33" t="n"/>
      <c r="AC3505" s="33" t="n">
        <v>1.788489764149948</v>
      </c>
      <c r="AD3505" s="24" t="n"/>
      <c r="AE3505" s="24" t="n">
        <v>8</v>
      </c>
      <c r="AF3505" s="33" t="n"/>
      <c r="AG3505" s="33" t="n"/>
    </row>
    <row r="3506">
      <c r="A3506" s="24" t="inlineStr">
        <is>
          <t>Grimsby|31</t>
        </is>
      </c>
      <c r="B3506" s="24" t="inlineStr">
        <is>
          <t>E3</t>
        </is>
      </c>
      <c r="C3506" s="24" t="inlineStr">
        <is>
          <t>League Two</t>
        </is>
      </c>
      <c r="D3506" s="24" t="inlineStr">
        <is>
          <t>Grimsby</t>
        </is>
      </c>
      <c r="E3506" s="24" t="n">
        <v>31</v>
      </c>
      <c r="F3506" s="24" t="n">
        <v>8</v>
      </c>
      <c r="G3506" s="29" t="n">
        <v>46431.625</v>
      </c>
      <c r="H3506" s="24" t="inlineStr">
        <is>
          <t>Cheltenham</t>
        </is>
      </c>
      <c r="I3506" s="24" t="inlineStr">
        <is>
          <t>H</t>
        </is>
      </c>
      <c r="J3506" s="24" t="inlineStr">
        <is>
          <t>E3-Grimsby-Cheltenh</t>
        </is>
      </c>
      <c r="K3506" s="24" t="n">
        <v>22</v>
      </c>
      <c r="L3506" s="11">
        <f>IF(INDEX(Matches!$X:$X,AA3506)=0,"",IF(I3506="H",INDEX(Matches!$H:$H,AA3506),INDEX(Matches!$I:$I,AA3506)))</f>
        <v/>
      </c>
      <c r="M3506" s="11">
        <f>IF(INDEX(Matches!$X:$X,AA3506)=0,"",IF(I3506="H",INDEX(Matches!$I:$I,AA3506),INDEX(Matches!$H:$H,AA3506)))</f>
        <v/>
      </c>
      <c r="N3506" s="11">
        <f>IF(L3506="","",IF(L3506&gt;M3506,"W",IF(L3506=M3506,"D","L")))</f>
        <v/>
      </c>
      <c r="O3506" s="11">
        <f>IF(L3506="","",IF(L3506&gt;M3506,3,IF(L3506=M3506,1,0)))</f>
        <v/>
      </c>
      <c r="P3506" s="31">
        <f>IF(I3506="H",INDEX(Matches!$L:$L,AA3506),INDEX(Matches!$N:$N,AA3506))</f>
        <v/>
      </c>
      <c r="Q3506" s="31">
        <f>INDEX(Matches!$M:$M,AA3506)</f>
        <v/>
      </c>
      <c r="R3506" s="31">
        <f>IF(I3506="H",INDEX(Matches!$N:$N,AA3506),INDEX(Matches!$L:$L,AA3506))</f>
        <v/>
      </c>
      <c r="S3506" s="33">
        <f>IF(I3506="H",INDEX(Matches!$O:$O,AA3506),INDEX(Matches!$P:$P,AA3506))</f>
        <v/>
      </c>
      <c r="T3506" s="33">
        <f>IF(INDEX(Matches!$J:$J,AA3506)="","",IF(I3506="H",INDEX(Matches!$J:$J,AA3506),INDEX(Matches!$K:$K,AA3506)))</f>
        <v/>
      </c>
      <c r="U3506" s="33">
        <f>IF(INDEX(Matches!$K:$K,AA3506)="","",IF(I3506="H",INDEX(Matches!$K:$K,AA3506),INDEX(Matches!$J:$J,AA3506)))</f>
        <v/>
      </c>
      <c r="V3506" s="30">
        <f>IF(T3506="","",T3506-U3506)</f>
        <v/>
      </c>
      <c r="W3506" s="33">
        <f>IF(I3506="H",INDEX(Matches!$T:$T,AA3506),INDEX(Matches!$U:$U,AA3506))</f>
        <v/>
      </c>
      <c r="X3506" s="11">
        <f>INDEX(Matches!$X:$X,AA3506)</f>
        <v/>
      </c>
      <c r="Y3506" s="30">
        <f>IF(O3506="","",O3506-S3506)</f>
        <v/>
      </c>
      <c r="Z3506" s="30">
        <f>IF(W3506="","",W3506-S3506)</f>
        <v/>
      </c>
      <c r="AA3506" s="24">
        <f>MATCH(J3506,Matches!$A:$A,0)</f>
        <v/>
      </c>
      <c r="AB3506" s="33" t="n"/>
      <c r="AC3506" s="33" t="n">
        <v>1.822280005708506</v>
      </c>
      <c r="AD3506" s="24" t="n"/>
      <c r="AE3506" s="24" t="n">
        <v>8</v>
      </c>
      <c r="AF3506" s="33" t="n"/>
      <c r="AG3506" s="33" t="n"/>
    </row>
    <row r="3507">
      <c r="A3507" s="24" t="inlineStr">
        <is>
          <t>Grimsby|32</t>
        </is>
      </c>
      <c r="B3507" s="24" t="inlineStr">
        <is>
          <t>E3</t>
        </is>
      </c>
      <c r="C3507" s="24" t="inlineStr">
        <is>
          <t>League Two</t>
        </is>
      </c>
      <c r="D3507" s="24" t="inlineStr">
        <is>
          <t>Grimsby</t>
        </is>
      </c>
      <c r="E3507" s="24" t="n">
        <v>32</v>
      </c>
      <c r="F3507" s="24" t="n">
        <v>8</v>
      </c>
      <c r="G3507" s="29" t="n">
        <v>46438.625</v>
      </c>
      <c r="H3507" s="24" t="inlineStr">
        <is>
          <t>Bristol Rovers</t>
        </is>
      </c>
      <c r="I3507" s="24" t="inlineStr">
        <is>
          <t>A</t>
        </is>
      </c>
      <c r="J3507" s="24" t="inlineStr">
        <is>
          <t>E3-BristolR-Grimsby</t>
        </is>
      </c>
      <c r="K3507" s="24" t="n">
        <v>2</v>
      </c>
      <c r="L3507" s="11">
        <f>IF(INDEX(Matches!$X:$X,AA3507)=0,"",IF(I3507="H",INDEX(Matches!$H:$H,AA3507),INDEX(Matches!$I:$I,AA3507)))</f>
        <v/>
      </c>
      <c r="M3507" s="11">
        <f>IF(INDEX(Matches!$X:$X,AA3507)=0,"",IF(I3507="H",INDEX(Matches!$I:$I,AA3507),INDEX(Matches!$H:$H,AA3507)))</f>
        <v/>
      </c>
      <c r="N3507" s="11">
        <f>IF(L3507="","",IF(L3507&gt;M3507,"W",IF(L3507=M3507,"D","L")))</f>
        <v/>
      </c>
      <c r="O3507" s="11">
        <f>IF(L3507="","",IF(L3507&gt;M3507,3,IF(L3507=M3507,1,0)))</f>
        <v/>
      </c>
      <c r="P3507" s="31">
        <f>IF(I3507="H",INDEX(Matches!$L:$L,AA3507),INDEX(Matches!$N:$N,AA3507))</f>
        <v/>
      </c>
      <c r="Q3507" s="31">
        <f>INDEX(Matches!$M:$M,AA3507)</f>
        <v/>
      </c>
      <c r="R3507" s="31">
        <f>IF(I3507="H",INDEX(Matches!$N:$N,AA3507),INDEX(Matches!$L:$L,AA3507))</f>
        <v/>
      </c>
      <c r="S3507" s="33">
        <f>IF(I3507="H",INDEX(Matches!$O:$O,AA3507),INDEX(Matches!$P:$P,AA3507))</f>
        <v/>
      </c>
      <c r="T3507" s="33">
        <f>IF(INDEX(Matches!$J:$J,AA3507)="","",IF(I3507="H",INDEX(Matches!$J:$J,AA3507),INDEX(Matches!$K:$K,AA3507)))</f>
        <v/>
      </c>
      <c r="U3507" s="33">
        <f>IF(INDEX(Matches!$K:$K,AA3507)="","",IF(I3507="H",INDEX(Matches!$K:$K,AA3507),INDEX(Matches!$J:$J,AA3507)))</f>
        <v/>
      </c>
      <c r="V3507" s="30">
        <f>IF(T3507="","",T3507-U3507)</f>
        <v/>
      </c>
      <c r="W3507" s="33">
        <f>IF(I3507="H",INDEX(Matches!$T:$T,AA3507),INDEX(Matches!$U:$U,AA3507))</f>
        <v/>
      </c>
      <c r="X3507" s="11">
        <f>INDEX(Matches!$X:$X,AA3507)</f>
        <v/>
      </c>
      <c r="Y3507" s="30">
        <f>IF(O3507="","",O3507-S3507)</f>
        <v/>
      </c>
      <c r="Z3507" s="30">
        <f>IF(W3507="","",W3507-S3507)</f>
        <v/>
      </c>
      <c r="AA3507" s="24">
        <f>MATCH(J3507,Matches!$A:$A,0)</f>
        <v/>
      </c>
      <c r="AB3507" s="33" t="n"/>
      <c r="AC3507" s="33" t="n">
        <v>1.139358115209797</v>
      </c>
      <c r="AD3507" s="24" t="n"/>
      <c r="AE3507" s="24" t="n">
        <v>8</v>
      </c>
      <c r="AF3507" s="33" t="n"/>
      <c r="AG3507" s="33" t="n"/>
    </row>
    <row r="3508">
      <c r="A3508" s="24" t="inlineStr">
        <is>
          <t>Grimsby|33</t>
        </is>
      </c>
      <c r="B3508" s="24" t="inlineStr">
        <is>
          <t>E3</t>
        </is>
      </c>
      <c r="C3508" s="24" t="inlineStr">
        <is>
          <t>League Two</t>
        </is>
      </c>
      <c r="D3508" s="24" t="inlineStr">
        <is>
          <t>Grimsby</t>
        </is>
      </c>
      <c r="E3508" s="24" t="n">
        <v>33</v>
      </c>
      <c r="F3508" s="24" t="n">
        <v>9</v>
      </c>
      <c r="G3508" s="29" t="n">
        <v>46445.625</v>
      </c>
      <c r="H3508" s="24" t="inlineStr">
        <is>
          <t>Swindon</t>
        </is>
      </c>
      <c r="I3508" s="24" t="inlineStr">
        <is>
          <t>H</t>
        </is>
      </c>
      <c r="J3508" s="24" t="inlineStr">
        <is>
          <t>E3-Grimsby-Swindon</t>
        </is>
      </c>
      <c r="K3508" s="24" t="n">
        <v>10</v>
      </c>
      <c r="L3508" s="11">
        <f>IF(INDEX(Matches!$X:$X,AA3508)=0,"",IF(I3508="H",INDEX(Matches!$H:$H,AA3508),INDEX(Matches!$I:$I,AA3508)))</f>
        <v/>
      </c>
      <c r="M3508" s="11">
        <f>IF(INDEX(Matches!$X:$X,AA3508)=0,"",IF(I3508="H",INDEX(Matches!$I:$I,AA3508),INDEX(Matches!$H:$H,AA3508)))</f>
        <v/>
      </c>
      <c r="N3508" s="11">
        <f>IF(L3508="","",IF(L3508&gt;M3508,"W",IF(L3508=M3508,"D","L")))</f>
        <v/>
      </c>
      <c r="O3508" s="11">
        <f>IF(L3508="","",IF(L3508&gt;M3508,3,IF(L3508=M3508,1,0)))</f>
        <v/>
      </c>
      <c r="P3508" s="31">
        <f>IF(I3508="H",INDEX(Matches!$L:$L,AA3508),INDEX(Matches!$N:$N,AA3508))</f>
        <v/>
      </c>
      <c r="Q3508" s="31">
        <f>INDEX(Matches!$M:$M,AA3508)</f>
        <v/>
      </c>
      <c r="R3508" s="31">
        <f>IF(I3508="H",INDEX(Matches!$N:$N,AA3508),INDEX(Matches!$L:$L,AA3508))</f>
        <v/>
      </c>
      <c r="S3508" s="33">
        <f>IF(I3508="H",INDEX(Matches!$O:$O,AA3508),INDEX(Matches!$P:$P,AA3508))</f>
        <v/>
      </c>
      <c r="T3508" s="33">
        <f>IF(INDEX(Matches!$J:$J,AA3508)="","",IF(I3508="H",INDEX(Matches!$J:$J,AA3508),INDEX(Matches!$K:$K,AA3508)))</f>
        <v/>
      </c>
      <c r="U3508" s="33">
        <f>IF(INDEX(Matches!$K:$K,AA3508)="","",IF(I3508="H",INDEX(Matches!$K:$K,AA3508),INDEX(Matches!$J:$J,AA3508)))</f>
        <v/>
      </c>
      <c r="V3508" s="30">
        <f>IF(T3508="","",T3508-U3508)</f>
        <v/>
      </c>
      <c r="W3508" s="33">
        <f>IF(I3508="H",INDEX(Matches!$T:$T,AA3508),INDEX(Matches!$U:$U,AA3508))</f>
        <v/>
      </c>
      <c r="X3508" s="11">
        <f>INDEX(Matches!$X:$X,AA3508)</f>
        <v/>
      </c>
      <c r="Y3508" s="30">
        <f>IF(O3508="","",O3508-S3508)</f>
        <v/>
      </c>
      <c r="Z3508" s="30">
        <f>IF(W3508="","",W3508-S3508)</f>
        <v/>
      </c>
      <c r="AA3508" s="24">
        <f>MATCH(J3508,Matches!$A:$A,0)</f>
        <v/>
      </c>
      <c r="AB3508" s="33" t="n"/>
      <c r="AC3508" s="33" t="n">
        <v>1.680064646941207</v>
      </c>
      <c r="AD3508" s="24" t="n"/>
      <c r="AE3508" s="24" t="n">
        <v>9</v>
      </c>
      <c r="AF3508" s="33" t="n"/>
      <c r="AG3508" s="33" t="n"/>
    </row>
    <row r="3509">
      <c r="A3509" s="24" t="inlineStr">
        <is>
          <t>Grimsby|34</t>
        </is>
      </c>
      <c r="B3509" s="24" t="inlineStr">
        <is>
          <t>E3</t>
        </is>
      </c>
      <c r="C3509" s="24" t="inlineStr">
        <is>
          <t>League Two</t>
        </is>
      </c>
      <c r="D3509" s="24" t="inlineStr">
        <is>
          <t>Grimsby</t>
        </is>
      </c>
      <c r="E3509" s="24" t="n">
        <v>34</v>
      </c>
      <c r="F3509" s="24" t="n">
        <v>9</v>
      </c>
      <c r="G3509" s="29" t="n">
        <v>46452.625</v>
      </c>
      <c r="H3509" s="24" t="inlineStr">
        <is>
          <t>Exeter</t>
        </is>
      </c>
      <c r="I3509" s="24" t="inlineStr">
        <is>
          <t>A</t>
        </is>
      </c>
      <c r="J3509" s="24" t="inlineStr">
        <is>
          <t>E3-Exeter-Grimsby</t>
        </is>
      </c>
      <c r="K3509" s="24" t="n">
        <v>17</v>
      </c>
      <c r="L3509" s="11">
        <f>IF(INDEX(Matches!$X:$X,AA3509)=0,"",IF(I3509="H",INDEX(Matches!$H:$H,AA3509),INDEX(Matches!$I:$I,AA3509)))</f>
        <v/>
      </c>
      <c r="M3509" s="11">
        <f>IF(INDEX(Matches!$X:$X,AA3509)=0,"",IF(I3509="H",INDEX(Matches!$I:$I,AA3509),INDEX(Matches!$H:$H,AA3509)))</f>
        <v/>
      </c>
      <c r="N3509" s="11">
        <f>IF(L3509="","",IF(L3509&gt;M3509,"W",IF(L3509=M3509,"D","L")))</f>
        <v/>
      </c>
      <c r="O3509" s="11">
        <f>IF(L3509="","",IF(L3509&gt;M3509,3,IF(L3509=M3509,1,0)))</f>
        <v/>
      </c>
      <c r="P3509" s="31">
        <f>IF(I3509="H",INDEX(Matches!$L:$L,AA3509),INDEX(Matches!$N:$N,AA3509))</f>
        <v/>
      </c>
      <c r="Q3509" s="31">
        <f>INDEX(Matches!$M:$M,AA3509)</f>
        <v/>
      </c>
      <c r="R3509" s="31">
        <f>IF(I3509="H",INDEX(Matches!$N:$N,AA3509),INDEX(Matches!$L:$L,AA3509))</f>
        <v/>
      </c>
      <c r="S3509" s="33">
        <f>IF(I3509="H",INDEX(Matches!$O:$O,AA3509),INDEX(Matches!$P:$P,AA3509))</f>
        <v/>
      </c>
      <c r="T3509" s="33">
        <f>IF(INDEX(Matches!$J:$J,AA3509)="","",IF(I3509="H",INDEX(Matches!$J:$J,AA3509),INDEX(Matches!$K:$K,AA3509)))</f>
        <v/>
      </c>
      <c r="U3509" s="33">
        <f>IF(INDEX(Matches!$K:$K,AA3509)="","",IF(I3509="H",INDEX(Matches!$K:$K,AA3509),INDEX(Matches!$J:$J,AA3509)))</f>
        <v/>
      </c>
      <c r="V3509" s="30">
        <f>IF(T3509="","",T3509-U3509)</f>
        <v/>
      </c>
      <c r="W3509" s="33">
        <f>IF(I3509="H",INDEX(Matches!$T:$T,AA3509),INDEX(Matches!$U:$U,AA3509))</f>
        <v/>
      </c>
      <c r="X3509" s="11">
        <f>INDEX(Matches!$X:$X,AA3509)</f>
        <v/>
      </c>
      <c r="Y3509" s="30">
        <f>IF(O3509="","",O3509-S3509)</f>
        <v/>
      </c>
      <c r="Z3509" s="30">
        <f>IF(W3509="","",W3509-S3509)</f>
        <v/>
      </c>
      <c r="AA3509" s="24">
        <f>MATCH(J3509,Matches!$A:$A,0)</f>
        <v/>
      </c>
      <c r="AB3509" s="33" t="n"/>
      <c r="AC3509" s="33" t="n">
        <v>1.394023788566188</v>
      </c>
      <c r="AD3509" s="24" t="n"/>
      <c r="AE3509" s="24" t="n">
        <v>9</v>
      </c>
      <c r="AF3509" s="33" t="n"/>
      <c r="AG3509" s="33" t="n"/>
    </row>
    <row r="3510">
      <c r="A3510" s="24" t="inlineStr">
        <is>
          <t>Grimsby|35</t>
        </is>
      </c>
      <c r="B3510" s="24" t="inlineStr">
        <is>
          <t>E3</t>
        </is>
      </c>
      <c r="C3510" s="24" t="inlineStr">
        <is>
          <t>League Two</t>
        </is>
      </c>
      <c r="D3510" s="24" t="inlineStr">
        <is>
          <t>Grimsby</t>
        </is>
      </c>
      <c r="E3510" s="24" t="n">
        <v>35</v>
      </c>
      <c r="F3510" s="24" t="n">
        <v>9</v>
      </c>
      <c r="G3510" s="29" t="n">
        <v>46459.625</v>
      </c>
      <c r="H3510" s="24" t="inlineStr">
        <is>
          <t>Walsall</t>
        </is>
      </c>
      <c r="I3510" s="24" t="inlineStr">
        <is>
          <t>H</t>
        </is>
      </c>
      <c r="J3510" s="24" t="inlineStr">
        <is>
          <t>E3-Grimsby-Walsall</t>
        </is>
      </c>
      <c r="K3510" s="24" t="n">
        <v>11</v>
      </c>
      <c r="L3510" s="11">
        <f>IF(INDEX(Matches!$X:$X,AA3510)=0,"",IF(I3510="H",INDEX(Matches!$H:$H,AA3510),INDEX(Matches!$I:$I,AA3510)))</f>
        <v/>
      </c>
      <c r="M3510" s="11">
        <f>IF(INDEX(Matches!$X:$X,AA3510)=0,"",IF(I3510="H",INDEX(Matches!$I:$I,AA3510),INDEX(Matches!$H:$H,AA3510)))</f>
        <v/>
      </c>
      <c r="N3510" s="11">
        <f>IF(L3510="","",IF(L3510&gt;M3510,"W",IF(L3510=M3510,"D","L")))</f>
        <v/>
      </c>
      <c r="O3510" s="11">
        <f>IF(L3510="","",IF(L3510&gt;M3510,3,IF(L3510=M3510,1,0)))</f>
        <v/>
      </c>
      <c r="P3510" s="31">
        <f>IF(I3510="H",INDEX(Matches!$L:$L,AA3510),INDEX(Matches!$N:$N,AA3510))</f>
        <v/>
      </c>
      <c r="Q3510" s="31">
        <f>INDEX(Matches!$M:$M,AA3510)</f>
        <v/>
      </c>
      <c r="R3510" s="31">
        <f>IF(I3510="H",INDEX(Matches!$N:$N,AA3510),INDEX(Matches!$L:$L,AA3510))</f>
        <v/>
      </c>
      <c r="S3510" s="33">
        <f>IF(I3510="H",INDEX(Matches!$O:$O,AA3510),INDEX(Matches!$P:$P,AA3510))</f>
        <v/>
      </c>
      <c r="T3510" s="33">
        <f>IF(INDEX(Matches!$J:$J,AA3510)="","",IF(I3510="H",INDEX(Matches!$J:$J,AA3510),INDEX(Matches!$K:$K,AA3510)))</f>
        <v/>
      </c>
      <c r="U3510" s="33">
        <f>IF(INDEX(Matches!$K:$K,AA3510)="","",IF(I3510="H",INDEX(Matches!$K:$K,AA3510),INDEX(Matches!$J:$J,AA3510)))</f>
        <v/>
      </c>
      <c r="V3510" s="30">
        <f>IF(T3510="","",T3510-U3510)</f>
        <v/>
      </c>
      <c r="W3510" s="33">
        <f>IF(I3510="H",INDEX(Matches!$T:$T,AA3510),INDEX(Matches!$U:$U,AA3510))</f>
        <v/>
      </c>
      <c r="X3510" s="11">
        <f>INDEX(Matches!$X:$X,AA3510)</f>
        <v/>
      </c>
      <c r="Y3510" s="30">
        <f>IF(O3510="","",O3510-S3510)</f>
        <v/>
      </c>
      <c r="Z3510" s="30">
        <f>IF(W3510="","",W3510-S3510)</f>
        <v/>
      </c>
      <c r="AA3510" s="24">
        <f>MATCH(J3510,Matches!$A:$A,0)</f>
        <v/>
      </c>
      <c r="AB3510" s="33" t="n"/>
      <c r="AC3510" s="33" t="n">
        <v>1.603188933969598</v>
      </c>
      <c r="AD3510" s="24" t="n"/>
      <c r="AE3510" s="24" t="n">
        <v>9</v>
      </c>
      <c r="AF3510" s="33" t="n"/>
      <c r="AG3510" s="33" t="n"/>
    </row>
    <row r="3511">
      <c r="A3511" s="24" t="inlineStr">
        <is>
          <t>Grimsby|36</t>
        </is>
      </c>
      <c r="B3511" s="24" t="inlineStr">
        <is>
          <t>E3</t>
        </is>
      </c>
      <c r="C3511" s="24" t="inlineStr">
        <is>
          <t>League Two</t>
        </is>
      </c>
      <c r="D3511" s="24" t="inlineStr">
        <is>
          <t>Grimsby</t>
        </is>
      </c>
      <c r="E3511" s="24" t="n">
        <v>36</v>
      </c>
      <c r="F3511" s="24" t="n">
        <v>9</v>
      </c>
      <c r="G3511" s="29" t="n">
        <v>46466.625</v>
      </c>
      <c r="H3511" s="24" t="inlineStr">
        <is>
          <t>Rotherham</t>
        </is>
      </c>
      <c r="I3511" s="24" t="inlineStr">
        <is>
          <t>A</t>
        </is>
      </c>
      <c r="J3511" s="24" t="inlineStr">
        <is>
          <t>E3-Rotherha-Grimsby</t>
        </is>
      </c>
      <c r="K3511" s="24" t="n">
        <v>9</v>
      </c>
      <c r="L3511" s="11">
        <f>IF(INDEX(Matches!$X:$X,AA3511)=0,"",IF(I3511="H",INDEX(Matches!$H:$H,AA3511),INDEX(Matches!$I:$I,AA3511)))</f>
        <v/>
      </c>
      <c r="M3511" s="11">
        <f>IF(INDEX(Matches!$X:$X,AA3511)=0,"",IF(I3511="H",INDEX(Matches!$I:$I,AA3511),INDEX(Matches!$H:$H,AA3511)))</f>
        <v/>
      </c>
      <c r="N3511" s="11">
        <f>IF(L3511="","",IF(L3511&gt;M3511,"W",IF(L3511=M3511,"D","L")))</f>
        <v/>
      </c>
      <c r="O3511" s="11">
        <f>IF(L3511="","",IF(L3511&gt;M3511,3,IF(L3511=M3511,1,0)))</f>
        <v/>
      </c>
      <c r="P3511" s="31">
        <f>IF(I3511="H",INDEX(Matches!$L:$L,AA3511),INDEX(Matches!$N:$N,AA3511))</f>
        <v/>
      </c>
      <c r="Q3511" s="31">
        <f>INDEX(Matches!$M:$M,AA3511)</f>
        <v/>
      </c>
      <c r="R3511" s="31">
        <f>IF(I3511="H",INDEX(Matches!$N:$N,AA3511),INDEX(Matches!$L:$L,AA3511))</f>
        <v/>
      </c>
      <c r="S3511" s="33">
        <f>IF(I3511="H",INDEX(Matches!$O:$O,AA3511),INDEX(Matches!$P:$P,AA3511))</f>
        <v/>
      </c>
      <c r="T3511" s="33">
        <f>IF(INDEX(Matches!$J:$J,AA3511)="","",IF(I3511="H",INDEX(Matches!$J:$J,AA3511),INDEX(Matches!$K:$K,AA3511)))</f>
        <v/>
      </c>
      <c r="U3511" s="33">
        <f>IF(INDEX(Matches!$K:$K,AA3511)="","",IF(I3511="H",INDEX(Matches!$K:$K,AA3511),INDEX(Matches!$J:$J,AA3511)))</f>
        <v/>
      </c>
      <c r="V3511" s="30">
        <f>IF(T3511="","",T3511-U3511)</f>
        <v/>
      </c>
      <c r="W3511" s="33">
        <f>IF(I3511="H",INDEX(Matches!$T:$T,AA3511),INDEX(Matches!$U:$U,AA3511))</f>
        <v/>
      </c>
      <c r="X3511" s="11">
        <f>INDEX(Matches!$X:$X,AA3511)</f>
        <v/>
      </c>
      <c r="Y3511" s="30">
        <f>IF(O3511="","",O3511-S3511)</f>
        <v/>
      </c>
      <c r="Z3511" s="30">
        <f>IF(W3511="","",W3511-S3511)</f>
        <v/>
      </c>
      <c r="AA3511" s="24">
        <f>MATCH(J3511,Matches!$A:$A,0)</f>
        <v/>
      </c>
      <c r="AB3511" s="33" t="n"/>
      <c r="AC3511" s="33" t="n">
        <v>1.27166393597427</v>
      </c>
      <c r="AD3511" s="24" t="n"/>
      <c r="AE3511" s="24" t="n">
        <v>9</v>
      </c>
      <c r="AF3511" s="33" t="n"/>
      <c r="AG3511" s="33" t="n"/>
    </row>
    <row r="3512">
      <c r="A3512" s="24" t="inlineStr">
        <is>
          <t>Grimsby|37</t>
        </is>
      </c>
      <c r="B3512" s="24" t="inlineStr">
        <is>
          <t>E3</t>
        </is>
      </c>
      <c r="C3512" s="24" t="inlineStr">
        <is>
          <t>League Two</t>
        </is>
      </c>
      <c r="D3512" s="24" t="inlineStr">
        <is>
          <t>Grimsby</t>
        </is>
      </c>
      <c r="E3512" s="24" t="n">
        <v>37</v>
      </c>
      <c r="F3512" s="24" t="n">
        <v>10</v>
      </c>
      <c r="G3512" s="29" t="n">
        <v>46472.625</v>
      </c>
      <c r="H3512" s="24" t="inlineStr">
        <is>
          <t>Tranmere</t>
        </is>
      </c>
      <c r="I3512" s="24" t="inlineStr">
        <is>
          <t>A</t>
        </is>
      </c>
      <c r="J3512" s="24" t="inlineStr">
        <is>
          <t>E3-Tranmere-Grimsby</t>
        </is>
      </c>
      <c r="K3512" s="24" t="n">
        <v>19</v>
      </c>
      <c r="L3512" s="11">
        <f>IF(INDEX(Matches!$X:$X,AA3512)=0,"",IF(I3512="H",INDEX(Matches!$H:$H,AA3512),INDEX(Matches!$I:$I,AA3512)))</f>
        <v/>
      </c>
      <c r="M3512" s="11">
        <f>IF(INDEX(Matches!$X:$X,AA3512)=0,"",IF(I3512="H",INDEX(Matches!$I:$I,AA3512),INDEX(Matches!$H:$H,AA3512)))</f>
        <v/>
      </c>
      <c r="N3512" s="11">
        <f>IF(L3512="","",IF(L3512&gt;M3512,"W",IF(L3512=M3512,"D","L")))</f>
        <v/>
      </c>
      <c r="O3512" s="11">
        <f>IF(L3512="","",IF(L3512&gt;M3512,3,IF(L3512=M3512,1,0)))</f>
        <v/>
      </c>
      <c r="P3512" s="31">
        <f>IF(I3512="H",INDEX(Matches!$L:$L,AA3512),INDEX(Matches!$N:$N,AA3512))</f>
        <v/>
      </c>
      <c r="Q3512" s="31">
        <f>INDEX(Matches!$M:$M,AA3512)</f>
        <v/>
      </c>
      <c r="R3512" s="31">
        <f>IF(I3512="H",INDEX(Matches!$N:$N,AA3512),INDEX(Matches!$L:$L,AA3512))</f>
        <v/>
      </c>
      <c r="S3512" s="33">
        <f>IF(I3512="H",INDEX(Matches!$O:$O,AA3512),INDEX(Matches!$P:$P,AA3512))</f>
        <v/>
      </c>
      <c r="T3512" s="33">
        <f>IF(INDEX(Matches!$J:$J,AA3512)="","",IF(I3512="H",INDEX(Matches!$J:$J,AA3512),INDEX(Matches!$K:$K,AA3512)))</f>
        <v/>
      </c>
      <c r="U3512" s="33">
        <f>IF(INDEX(Matches!$K:$K,AA3512)="","",IF(I3512="H",INDEX(Matches!$K:$K,AA3512),INDEX(Matches!$J:$J,AA3512)))</f>
        <v/>
      </c>
      <c r="V3512" s="30">
        <f>IF(T3512="","",T3512-U3512)</f>
        <v/>
      </c>
      <c r="W3512" s="33">
        <f>IF(I3512="H",INDEX(Matches!$T:$T,AA3512),INDEX(Matches!$U:$U,AA3512))</f>
        <v/>
      </c>
      <c r="X3512" s="11">
        <f>INDEX(Matches!$X:$X,AA3512)</f>
        <v/>
      </c>
      <c r="Y3512" s="30">
        <f>IF(O3512="","",O3512-S3512)</f>
        <v/>
      </c>
      <c r="Z3512" s="30">
        <f>IF(W3512="","",W3512-S3512)</f>
        <v/>
      </c>
      <c r="AA3512" s="24">
        <f>MATCH(J3512,Matches!$A:$A,0)</f>
        <v/>
      </c>
      <c r="AB3512" s="33" t="n"/>
      <c r="AC3512" s="33" t="n">
        <v>1.445369628811943</v>
      </c>
      <c r="AD3512" s="24" t="n"/>
      <c r="AE3512" s="24" t="n">
        <v>10</v>
      </c>
      <c r="AF3512" s="33" t="n"/>
      <c r="AG3512" s="33" t="n"/>
    </row>
    <row r="3513">
      <c r="A3513" s="24" t="inlineStr">
        <is>
          <t>Grimsby|38</t>
        </is>
      </c>
      <c r="B3513" s="24" t="inlineStr">
        <is>
          <t>E3</t>
        </is>
      </c>
      <c r="C3513" s="24" t="inlineStr">
        <is>
          <t>League Two</t>
        </is>
      </c>
      <c r="D3513" s="24" t="inlineStr">
        <is>
          <t>Grimsby</t>
        </is>
      </c>
      <c r="E3513" s="24" t="n">
        <v>38</v>
      </c>
      <c r="F3513" s="24" t="n">
        <v>10</v>
      </c>
      <c r="G3513" s="29" t="n">
        <v>46475.625</v>
      </c>
      <c r="H3513" s="24" t="inlineStr">
        <is>
          <t>Salford</t>
        </is>
      </c>
      <c r="I3513" s="24" t="inlineStr">
        <is>
          <t>H</t>
        </is>
      </c>
      <c r="J3513" s="24" t="inlineStr">
        <is>
          <t>E3-Grimsby-Salford</t>
        </is>
      </c>
      <c r="K3513" s="24" t="n">
        <v>1</v>
      </c>
      <c r="L3513" s="11">
        <f>IF(INDEX(Matches!$X:$X,AA3513)=0,"",IF(I3513="H",INDEX(Matches!$H:$H,AA3513),INDEX(Matches!$I:$I,AA3513)))</f>
        <v/>
      </c>
      <c r="M3513" s="11">
        <f>IF(INDEX(Matches!$X:$X,AA3513)=0,"",IF(I3513="H",INDEX(Matches!$I:$I,AA3513),INDEX(Matches!$H:$H,AA3513)))</f>
        <v/>
      </c>
      <c r="N3513" s="11">
        <f>IF(L3513="","",IF(L3513&gt;M3513,"W",IF(L3513=M3513,"D","L")))</f>
        <v/>
      </c>
      <c r="O3513" s="11">
        <f>IF(L3513="","",IF(L3513&gt;M3513,3,IF(L3513=M3513,1,0)))</f>
        <v/>
      </c>
      <c r="P3513" s="31">
        <f>IF(I3513="H",INDEX(Matches!$L:$L,AA3513),INDEX(Matches!$N:$N,AA3513))</f>
        <v/>
      </c>
      <c r="Q3513" s="31">
        <f>INDEX(Matches!$M:$M,AA3513)</f>
        <v/>
      </c>
      <c r="R3513" s="31">
        <f>IF(I3513="H",INDEX(Matches!$N:$N,AA3513),INDEX(Matches!$L:$L,AA3513))</f>
        <v/>
      </c>
      <c r="S3513" s="33">
        <f>IF(I3513="H",INDEX(Matches!$O:$O,AA3513),INDEX(Matches!$P:$P,AA3513))</f>
        <v/>
      </c>
      <c r="T3513" s="33">
        <f>IF(INDEX(Matches!$J:$J,AA3513)="","",IF(I3513="H",INDEX(Matches!$J:$J,AA3513),INDEX(Matches!$K:$K,AA3513)))</f>
        <v/>
      </c>
      <c r="U3513" s="33">
        <f>IF(INDEX(Matches!$K:$K,AA3513)="","",IF(I3513="H",INDEX(Matches!$K:$K,AA3513),INDEX(Matches!$J:$J,AA3513)))</f>
        <v/>
      </c>
      <c r="V3513" s="30">
        <f>IF(T3513="","",T3513-U3513)</f>
        <v/>
      </c>
      <c r="W3513" s="33">
        <f>IF(I3513="H",INDEX(Matches!$T:$T,AA3513),INDEX(Matches!$U:$U,AA3513))</f>
        <v/>
      </c>
      <c r="X3513" s="11">
        <f>INDEX(Matches!$X:$X,AA3513)</f>
        <v/>
      </c>
      <c r="Y3513" s="30">
        <f>IF(O3513="","",O3513-S3513)</f>
        <v/>
      </c>
      <c r="Z3513" s="30">
        <f>IF(W3513="","",W3513-S3513)</f>
        <v/>
      </c>
      <c r="AA3513" s="24">
        <f>MATCH(J3513,Matches!$A:$A,0)</f>
        <v/>
      </c>
      <c r="AB3513" s="33" t="n"/>
      <c r="AC3513" s="33" t="n">
        <v>1.351724567830296</v>
      </c>
      <c r="AD3513" s="24" t="n"/>
      <c r="AE3513" s="24" t="n">
        <v>10</v>
      </c>
      <c r="AF3513" s="33" t="n"/>
      <c r="AG3513" s="33" t="n"/>
    </row>
    <row r="3514">
      <c r="A3514" s="24" t="inlineStr">
        <is>
          <t>Grimsby|39</t>
        </is>
      </c>
      <c r="B3514" s="24" t="inlineStr">
        <is>
          <t>E3</t>
        </is>
      </c>
      <c r="C3514" s="24" t="inlineStr">
        <is>
          <t>League Two</t>
        </is>
      </c>
      <c r="D3514" s="24" t="inlineStr">
        <is>
          <t>Grimsby</t>
        </is>
      </c>
      <c r="E3514" s="24" t="n">
        <v>39</v>
      </c>
      <c r="F3514" s="24" t="n">
        <v>10</v>
      </c>
      <c r="G3514" s="29" t="n">
        <v>46480.625</v>
      </c>
      <c r="H3514" s="24" t="inlineStr">
        <is>
          <t>Oldham</t>
        </is>
      </c>
      <c r="I3514" s="24" t="inlineStr">
        <is>
          <t>A</t>
        </is>
      </c>
      <c r="J3514" s="24" t="inlineStr">
        <is>
          <t>E3-Oldham-Grimsby</t>
        </is>
      </c>
      <c r="K3514" s="24" t="n">
        <v>8</v>
      </c>
      <c r="L3514" s="11">
        <f>IF(INDEX(Matches!$X:$X,AA3514)=0,"",IF(I3514="H",INDEX(Matches!$H:$H,AA3514),INDEX(Matches!$I:$I,AA3514)))</f>
        <v/>
      </c>
      <c r="M3514" s="11">
        <f>IF(INDEX(Matches!$X:$X,AA3514)=0,"",IF(I3514="H",INDEX(Matches!$I:$I,AA3514),INDEX(Matches!$H:$H,AA3514)))</f>
        <v/>
      </c>
      <c r="N3514" s="11">
        <f>IF(L3514="","",IF(L3514&gt;M3514,"W",IF(L3514=M3514,"D","L")))</f>
        <v/>
      </c>
      <c r="O3514" s="11">
        <f>IF(L3514="","",IF(L3514&gt;M3514,3,IF(L3514=M3514,1,0)))</f>
        <v/>
      </c>
      <c r="P3514" s="31">
        <f>IF(I3514="H",INDEX(Matches!$L:$L,AA3514),INDEX(Matches!$N:$N,AA3514))</f>
        <v/>
      </c>
      <c r="Q3514" s="31">
        <f>INDEX(Matches!$M:$M,AA3514)</f>
        <v/>
      </c>
      <c r="R3514" s="31">
        <f>IF(I3514="H",INDEX(Matches!$N:$N,AA3514),INDEX(Matches!$L:$L,AA3514))</f>
        <v/>
      </c>
      <c r="S3514" s="33">
        <f>IF(I3514="H",INDEX(Matches!$O:$O,AA3514),INDEX(Matches!$P:$P,AA3514))</f>
        <v/>
      </c>
      <c r="T3514" s="33">
        <f>IF(INDEX(Matches!$J:$J,AA3514)="","",IF(I3514="H",INDEX(Matches!$J:$J,AA3514),INDEX(Matches!$K:$K,AA3514)))</f>
        <v/>
      </c>
      <c r="U3514" s="33">
        <f>IF(INDEX(Matches!$K:$K,AA3514)="","",IF(I3514="H",INDEX(Matches!$K:$K,AA3514),INDEX(Matches!$J:$J,AA3514)))</f>
        <v/>
      </c>
      <c r="V3514" s="30">
        <f>IF(T3514="","",T3514-U3514)</f>
        <v/>
      </c>
      <c r="W3514" s="33">
        <f>IF(I3514="H",INDEX(Matches!$T:$T,AA3514),INDEX(Matches!$U:$U,AA3514))</f>
        <v/>
      </c>
      <c r="X3514" s="11">
        <f>INDEX(Matches!$X:$X,AA3514)</f>
        <v/>
      </c>
      <c r="Y3514" s="30">
        <f>IF(O3514="","",O3514-S3514)</f>
        <v/>
      </c>
      <c r="Z3514" s="30">
        <f>IF(W3514="","",W3514-S3514)</f>
        <v/>
      </c>
      <c r="AA3514" s="24">
        <f>MATCH(J3514,Matches!$A:$A,0)</f>
        <v/>
      </c>
      <c r="AB3514" s="33" t="n"/>
      <c r="AC3514" s="33" t="n">
        <v>1.260529668147437</v>
      </c>
      <c r="AD3514" s="24" t="n"/>
      <c r="AE3514" s="24" t="n">
        <v>10</v>
      </c>
      <c r="AF3514" s="33" t="n"/>
      <c r="AG3514" s="33" t="n"/>
    </row>
    <row r="3515">
      <c r="A3515" s="24" t="inlineStr">
        <is>
          <t>Grimsby|40</t>
        </is>
      </c>
      <c r="B3515" s="24" t="inlineStr">
        <is>
          <t>E3</t>
        </is>
      </c>
      <c r="C3515" s="24" t="inlineStr">
        <is>
          <t>League Two</t>
        </is>
      </c>
      <c r="D3515" s="24" t="inlineStr">
        <is>
          <t>Grimsby</t>
        </is>
      </c>
      <c r="E3515" s="24" t="n">
        <v>40</v>
      </c>
      <c r="F3515" s="24" t="n">
        <v>10</v>
      </c>
      <c r="G3515" s="29" t="n">
        <v>46487.625</v>
      </c>
      <c r="H3515" s="24" t="inlineStr">
        <is>
          <t>Chesterfield</t>
        </is>
      </c>
      <c r="I3515" s="24" t="inlineStr">
        <is>
          <t>H</t>
        </is>
      </c>
      <c r="J3515" s="24" t="inlineStr">
        <is>
          <t>E3-Grimsby-Chesterf</t>
        </is>
      </c>
      <c r="K3515" s="24" t="n">
        <v>6</v>
      </c>
      <c r="L3515" s="11">
        <f>IF(INDEX(Matches!$X:$X,AA3515)=0,"",IF(I3515="H",INDEX(Matches!$H:$H,AA3515),INDEX(Matches!$I:$I,AA3515)))</f>
        <v/>
      </c>
      <c r="M3515" s="11">
        <f>IF(INDEX(Matches!$X:$X,AA3515)=0,"",IF(I3515="H",INDEX(Matches!$I:$I,AA3515),INDEX(Matches!$H:$H,AA3515)))</f>
        <v/>
      </c>
      <c r="N3515" s="11">
        <f>IF(L3515="","",IF(L3515&gt;M3515,"W",IF(L3515=M3515,"D","L")))</f>
        <v/>
      </c>
      <c r="O3515" s="11">
        <f>IF(L3515="","",IF(L3515&gt;M3515,3,IF(L3515=M3515,1,0)))</f>
        <v/>
      </c>
      <c r="P3515" s="31">
        <f>IF(I3515="H",INDEX(Matches!$L:$L,AA3515),INDEX(Matches!$N:$N,AA3515))</f>
        <v/>
      </c>
      <c r="Q3515" s="31">
        <f>INDEX(Matches!$M:$M,AA3515)</f>
        <v/>
      </c>
      <c r="R3515" s="31">
        <f>IF(I3515="H",INDEX(Matches!$N:$N,AA3515),INDEX(Matches!$L:$L,AA3515))</f>
        <v/>
      </c>
      <c r="S3515" s="33">
        <f>IF(I3515="H",INDEX(Matches!$O:$O,AA3515),INDEX(Matches!$P:$P,AA3515))</f>
        <v/>
      </c>
      <c r="T3515" s="33">
        <f>IF(INDEX(Matches!$J:$J,AA3515)="","",IF(I3515="H",INDEX(Matches!$J:$J,AA3515),INDEX(Matches!$K:$K,AA3515)))</f>
        <v/>
      </c>
      <c r="U3515" s="33">
        <f>IF(INDEX(Matches!$K:$K,AA3515)="","",IF(I3515="H",INDEX(Matches!$K:$K,AA3515),INDEX(Matches!$J:$J,AA3515)))</f>
        <v/>
      </c>
      <c r="V3515" s="30">
        <f>IF(T3515="","",T3515-U3515)</f>
        <v/>
      </c>
      <c r="W3515" s="33">
        <f>IF(I3515="H",INDEX(Matches!$T:$T,AA3515),INDEX(Matches!$U:$U,AA3515))</f>
        <v/>
      </c>
      <c r="X3515" s="11">
        <f>INDEX(Matches!$X:$X,AA3515)</f>
        <v/>
      </c>
      <c r="Y3515" s="30">
        <f>IF(O3515="","",O3515-S3515)</f>
        <v/>
      </c>
      <c r="Z3515" s="30">
        <f>IF(W3515="","",W3515-S3515)</f>
        <v/>
      </c>
      <c r="AA3515" s="24">
        <f>MATCH(J3515,Matches!$A:$A,0)</f>
        <v/>
      </c>
      <c r="AB3515" s="33" t="n"/>
      <c r="AC3515" s="33" t="n">
        <v>1.46827918591771</v>
      </c>
      <c r="AD3515" s="24" t="n"/>
      <c r="AE3515" s="24" t="n">
        <v>10</v>
      </c>
      <c r="AF3515" s="33" t="n"/>
      <c r="AG3515" s="33" t="n"/>
    </row>
    <row r="3516">
      <c r="A3516" s="24" t="inlineStr">
        <is>
          <t>Grimsby|41</t>
        </is>
      </c>
      <c r="B3516" s="24" t="inlineStr">
        <is>
          <t>E3</t>
        </is>
      </c>
      <c r="C3516" s="24" t="inlineStr">
        <is>
          <t>League Two</t>
        </is>
      </c>
      <c r="D3516" s="24" t="inlineStr">
        <is>
          <t>Grimsby</t>
        </is>
      </c>
      <c r="E3516" s="24" t="n">
        <v>41</v>
      </c>
      <c r="F3516" s="24" t="n">
        <v>11</v>
      </c>
      <c r="G3516" s="29" t="n">
        <v>46490.82291666666</v>
      </c>
      <c r="H3516" s="24" t="inlineStr">
        <is>
          <t>Port Vale</t>
        </is>
      </c>
      <c r="I3516" s="24" t="inlineStr">
        <is>
          <t>H</t>
        </is>
      </c>
      <c r="J3516" s="24" t="inlineStr">
        <is>
          <t>E3-Grimsby-PortVale</t>
        </is>
      </c>
      <c r="K3516" s="24" t="n">
        <v>5</v>
      </c>
      <c r="L3516" s="11">
        <f>IF(INDEX(Matches!$X:$X,AA3516)=0,"",IF(I3516="H",INDEX(Matches!$H:$H,AA3516),INDEX(Matches!$I:$I,AA3516)))</f>
        <v/>
      </c>
      <c r="M3516" s="11">
        <f>IF(INDEX(Matches!$X:$X,AA3516)=0,"",IF(I3516="H",INDEX(Matches!$I:$I,AA3516),INDEX(Matches!$H:$H,AA3516)))</f>
        <v/>
      </c>
      <c r="N3516" s="11">
        <f>IF(L3516="","",IF(L3516&gt;M3516,"W",IF(L3516=M3516,"D","L")))</f>
        <v/>
      </c>
      <c r="O3516" s="11">
        <f>IF(L3516="","",IF(L3516&gt;M3516,3,IF(L3516=M3516,1,0)))</f>
        <v/>
      </c>
      <c r="P3516" s="31">
        <f>IF(I3516="H",INDEX(Matches!$L:$L,AA3516),INDEX(Matches!$N:$N,AA3516))</f>
        <v/>
      </c>
      <c r="Q3516" s="31">
        <f>INDEX(Matches!$M:$M,AA3516)</f>
        <v/>
      </c>
      <c r="R3516" s="31">
        <f>IF(I3516="H",INDEX(Matches!$N:$N,AA3516),INDEX(Matches!$L:$L,AA3516))</f>
        <v/>
      </c>
      <c r="S3516" s="33">
        <f>IF(I3516="H",INDEX(Matches!$O:$O,AA3516),INDEX(Matches!$P:$P,AA3516))</f>
        <v/>
      </c>
      <c r="T3516" s="33">
        <f>IF(INDEX(Matches!$J:$J,AA3516)="","",IF(I3516="H",INDEX(Matches!$J:$J,AA3516),INDEX(Matches!$K:$K,AA3516)))</f>
        <v/>
      </c>
      <c r="U3516" s="33">
        <f>IF(INDEX(Matches!$K:$K,AA3516)="","",IF(I3516="H",INDEX(Matches!$K:$K,AA3516),INDEX(Matches!$J:$J,AA3516)))</f>
        <v/>
      </c>
      <c r="V3516" s="30">
        <f>IF(T3516="","",T3516-U3516)</f>
        <v/>
      </c>
      <c r="W3516" s="33">
        <f>IF(I3516="H",INDEX(Matches!$T:$T,AA3516),INDEX(Matches!$U:$U,AA3516))</f>
        <v/>
      </c>
      <c r="X3516" s="11">
        <f>INDEX(Matches!$X:$X,AA3516)</f>
        <v/>
      </c>
      <c r="Y3516" s="30">
        <f>IF(O3516="","",O3516-S3516)</f>
        <v/>
      </c>
      <c r="Z3516" s="30">
        <f>IF(W3516="","",W3516-S3516)</f>
        <v/>
      </c>
      <c r="AA3516" s="24">
        <f>MATCH(J3516,Matches!$A:$A,0)</f>
        <v/>
      </c>
      <c r="AB3516" s="33" t="n"/>
      <c r="AC3516" s="33" t="n">
        <v>1.501721144229316</v>
      </c>
      <c r="AD3516" s="24" t="n"/>
      <c r="AE3516" s="24" t="n">
        <v>11</v>
      </c>
      <c r="AF3516" s="33" t="n"/>
      <c r="AG3516" s="33" t="n"/>
    </row>
    <row r="3517">
      <c r="A3517" s="24" t="inlineStr">
        <is>
          <t>Grimsby|42</t>
        </is>
      </c>
      <c r="B3517" s="24" t="inlineStr">
        <is>
          <t>E3</t>
        </is>
      </c>
      <c r="C3517" s="24" t="inlineStr">
        <is>
          <t>League Two</t>
        </is>
      </c>
      <c r="D3517" s="24" t="inlineStr">
        <is>
          <t>Grimsby</t>
        </is>
      </c>
      <c r="E3517" s="24" t="n">
        <v>42</v>
      </c>
      <c r="F3517" s="24" t="n">
        <v>11</v>
      </c>
      <c r="G3517" s="29" t="n">
        <v>46494.625</v>
      </c>
      <c r="H3517" s="24" t="inlineStr">
        <is>
          <t>Crawley</t>
        </is>
      </c>
      <c r="I3517" s="24" t="inlineStr">
        <is>
          <t>A</t>
        </is>
      </c>
      <c r="J3517" s="24" t="inlineStr">
        <is>
          <t>E3-Crawley-Grimsby</t>
        </is>
      </c>
      <c r="K3517" s="24" t="n">
        <v>21</v>
      </c>
      <c r="L3517" s="11">
        <f>IF(INDEX(Matches!$X:$X,AA3517)=0,"",IF(I3517="H",INDEX(Matches!$H:$H,AA3517),INDEX(Matches!$I:$I,AA3517)))</f>
        <v/>
      </c>
      <c r="M3517" s="11">
        <f>IF(INDEX(Matches!$X:$X,AA3517)=0,"",IF(I3517="H",INDEX(Matches!$I:$I,AA3517),INDEX(Matches!$H:$H,AA3517)))</f>
        <v/>
      </c>
      <c r="N3517" s="11">
        <f>IF(L3517="","",IF(L3517&gt;M3517,"W",IF(L3517=M3517,"D","L")))</f>
        <v/>
      </c>
      <c r="O3517" s="11">
        <f>IF(L3517="","",IF(L3517&gt;M3517,3,IF(L3517=M3517,1,0)))</f>
        <v/>
      </c>
      <c r="P3517" s="31">
        <f>IF(I3517="H",INDEX(Matches!$L:$L,AA3517),INDEX(Matches!$N:$N,AA3517))</f>
        <v/>
      </c>
      <c r="Q3517" s="31">
        <f>INDEX(Matches!$M:$M,AA3517)</f>
        <v/>
      </c>
      <c r="R3517" s="31">
        <f>IF(I3517="H",INDEX(Matches!$N:$N,AA3517),INDEX(Matches!$L:$L,AA3517))</f>
        <v/>
      </c>
      <c r="S3517" s="33">
        <f>IF(I3517="H",INDEX(Matches!$O:$O,AA3517),INDEX(Matches!$P:$P,AA3517))</f>
        <v/>
      </c>
      <c r="T3517" s="33">
        <f>IF(INDEX(Matches!$J:$J,AA3517)="","",IF(I3517="H",INDEX(Matches!$J:$J,AA3517),INDEX(Matches!$K:$K,AA3517)))</f>
        <v/>
      </c>
      <c r="U3517" s="33">
        <f>IF(INDEX(Matches!$K:$K,AA3517)="","",IF(I3517="H",INDEX(Matches!$K:$K,AA3517),INDEX(Matches!$J:$J,AA3517)))</f>
        <v/>
      </c>
      <c r="V3517" s="30">
        <f>IF(T3517="","",T3517-U3517)</f>
        <v/>
      </c>
      <c r="W3517" s="33">
        <f>IF(I3517="H",INDEX(Matches!$T:$T,AA3517),INDEX(Matches!$U:$U,AA3517))</f>
        <v/>
      </c>
      <c r="X3517" s="11">
        <f>INDEX(Matches!$X:$X,AA3517)</f>
        <v/>
      </c>
      <c r="Y3517" s="30">
        <f>IF(O3517="","",O3517-S3517)</f>
        <v/>
      </c>
      <c r="Z3517" s="30">
        <f>IF(W3517="","",W3517-S3517)</f>
        <v/>
      </c>
      <c r="AA3517" s="24">
        <f>MATCH(J3517,Matches!$A:$A,0)</f>
        <v/>
      </c>
      <c r="AB3517" s="33" t="n"/>
      <c r="AC3517" s="33" t="n">
        <v>1.476681049420217</v>
      </c>
      <c r="AD3517" s="24" t="n"/>
      <c r="AE3517" s="24" t="n">
        <v>11</v>
      </c>
      <c r="AF3517" s="33" t="n"/>
      <c r="AG3517" s="33" t="n"/>
    </row>
    <row r="3518">
      <c r="A3518" s="24" t="inlineStr">
        <is>
          <t>Grimsby|43</t>
        </is>
      </c>
      <c r="B3518" s="24" t="inlineStr">
        <is>
          <t>E3</t>
        </is>
      </c>
      <c r="C3518" s="24" t="inlineStr">
        <is>
          <t>League Two</t>
        </is>
      </c>
      <c r="D3518" s="24" t="inlineStr">
        <is>
          <t>Grimsby</t>
        </is>
      </c>
      <c r="E3518" s="24" t="n">
        <v>43</v>
      </c>
      <c r="F3518" s="24" t="n">
        <v>11</v>
      </c>
      <c r="G3518" s="29" t="n">
        <v>46501.625</v>
      </c>
      <c r="H3518" s="24" t="inlineStr">
        <is>
          <t>Newport</t>
        </is>
      </c>
      <c r="I3518" s="24" t="inlineStr">
        <is>
          <t>H</t>
        </is>
      </c>
      <c r="J3518" s="24" t="inlineStr">
        <is>
          <t>E3-Grimsby-Newport</t>
        </is>
      </c>
      <c r="K3518" s="24" t="n">
        <v>24</v>
      </c>
      <c r="L3518" s="11">
        <f>IF(INDEX(Matches!$X:$X,AA3518)=0,"",IF(I3518="H",INDEX(Matches!$H:$H,AA3518),INDEX(Matches!$I:$I,AA3518)))</f>
        <v/>
      </c>
      <c r="M3518" s="11">
        <f>IF(INDEX(Matches!$X:$X,AA3518)=0,"",IF(I3518="H",INDEX(Matches!$I:$I,AA3518),INDEX(Matches!$H:$H,AA3518)))</f>
        <v/>
      </c>
      <c r="N3518" s="11">
        <f>IF(L3518="","",IF(L3518&gt;M3518,"W",IF(L3518=M3518,"D","L")))</f>
        <v/>
      </c>
      <c r="O3518" s="11">
        <f>IF(L3518="","",IF(L3518&gt;M3518,3,IF(L3518=M3518,1,0)))</f>
        <v/>
      </c>
      <c r="P3518" s="31">
        <f>IF(I3518="H",INDEX(Matches!$L:$L,AA3518),INDEX(Matches!$N:$N,AA3518))</f>
        <v/>
      </c>
      <c r="Q3518" s="31">
        <f>INDEX(Matches!$M:$M,AA3518)</f>
        <v/>
      </c>
      <c r="R3518" s="31">
        <f>IF(I3518="H",INDEX(Matches!$N:$N,AA3518),INDEX(Matches!$L:$L,AA3518))</f>
        <v/>
      </c>
      <c r="S3518" s="33">
        <f>IF(I3518="H",INDEX(Matches!$O:$O,AA3518),INDEX(Matches!$P:$P,AA3518))</f>
        <v/>
      </c>
      <c r="T3518" s="33">
        <f>IF(INDEX(Matches!$J:$J,AA3518)="","",IF(I3518="H",INDEX(Matches!$J:$J,AA3518),INDEX(Matches!$K:$K,AA3518)))</f>
        <v/>
      </c>
      <c r="U3518" s="33">
        <f>IF(INDEX(Matches!$K:$K,AA3518)="","",IF(I3518="H",INDEX(Matches!$K:$K,AA3518),INDEX(Matches!$J:$J,AA3518)))</f>
        <v/>
      </c>
      <c r="V3518" s="30">
        <f>IF(T3518="","",T3518-U3518)</f>
        <v/>
      </c>
      <c r="W3518" s="33">
        <f>IF(I3518="H",INDEX(Matches!$T:$T,AA3518),INDEX(Matches!$U:$U,AA3518))</f>
        <v/>
      </c>
      <c r="X3518" s="11">
        <f>INDEX(Matches!$X:$X,AA3518)</f>
        <v/>
      </c>
      <c r="Y3518" s="30">
        <f>IF(O3518="","",O3518-S3518)</f>
        <v/>
      </c>
      <c r="Z3518" s="30">
        <f>IF(W3518="","",W3518-S3518)</f>
        <v/>
      </c>
      <c r="AA3518" s="24">
        <f>MATCH(J3518,Matches!$A:$A,0)</f>
        <v/>
      </c>
      <c r="AB3518" s="33" t="n"/>
      <c r="AC3518" s="33" t="n">
        <v>1.866000117957805</v>
      </c>
      <c r="AD3518" s="24" t="n"/>
      <c r="AE3518" s="24" t="n">
        <v>11</v>
      </c>
      <c r="AF3518" s="33" t="n"/>
      <c r="AG3518" s="33" t="n"/>
    </row>
    <row r="3519">
      <c r="A3519" s="24" t="inlineStr">
        <is>
          <t>Grimsby|44</t>
        </is>
      </c>
      <c r="B3519" s="24" t="inlineStr">
        <is>
          <t>E3</t>
        </is>
      </c>
      <c r="C3519" s="24" t="inlineStr">
        <is>
          <t>League Two</t>
        </is>
      </c>
      <c r="D3519" s="24" t="inlineStr">
        <is>
          <t>Grimsby</t>
        </is>
      </c>
      <c r="E3519" s="24" t="n">
        <v>44</v>
      </c>
      <c r="F3519" s="24" t="n">
        <v>11</v>
      </c>
      <c r="G3519" s="29" t="n">
        <v>46504.82291666666</v>
      </c>
      <c r="H3519" s="24" t="inlineStr">
        <is>
          <t>Shrewsbury</t>
        </is>
      </c>
      <c r="I3519" s="24" t="inlineStr">
        <is>
          <t>A</t>
        </is>
      </c>
      <c r="J3519" s="24" t="inlineStr">
        <is>
          <t>E3-Shrewsbu-Grimsby</t>
        </is>
      </c>
      <c r="K3519" s="24" t="n">
        <v>20</v>
      </c>
      <c r="L3519" s="11">
        <f>IF(INDEX(Matches!$X:$X,AA3519)=0,"",IF(I3519="H",INDEX(Matches!$H:$H,AA3519),INDEX(Matches!$I:$I,AA3519)))</f>
        <v/>
      </c>
      <c r="M3519" s="11">
        <f>IF(INDEX(Matches!$X:$X,AA3519)=0,"",IF(I3519="H",INDEX(Matches!$I:$I,AA3519),INDEX(Matches!$H:$H,AA3519)))</f>
        <v/>
      </c>
      <c r="N3519" s="11">
        <f>IF(L3519="","",IF(L3519&gt;M3519,"W",IF(L3519=M3519,"D","L")))</f>
        <v/>
      </c>
      <c r="O3519" s="11">
        <f>IF(L3519="","",IF(L3519&gt;M3519,3,IF(L3519=M3519,1,0)))</f>
        <v/>
      </c>
      <c r="P3519" s="31">
        <f>IF(I3519="H",INDEX(Matches!$L:$L,AA3519),INDEX(Matches!$N:$N,AA3519))</f>
        <v/>
      </c>
      <c r="Q3519" s="31">
        <f>INDEX(Matches!$M:$M,AA3519)</f>
        <v/>
      </c>
      <c r="R3519" s="31">
        <f>IF(I3519="H",INDEX(Matches!$N:$N,AA3519),INDEX(Matches!$L:$L,AA3519))</f>
        <v/>
      </c>
      <c r="S3519" s="33">
        <f>IF(I3519="H",INDEX(Matches!$O:$O,AA3519),INDEX(Matches!$P:$P,AA3519))</f>
        <v/>
      </c>
      <c r="T3519" s="33">
        <f>IF(INDEX(Matches!$J:$J,AA3519)="","",IF(I3519="H",INDEX(Matches!$J:$J,AA3519),INDEX(Matches!$K:$K,AA3519)))</f>
        <v/>
      </c>
      <c r="U3519" s="33">
        <f>IF(INDEX(Matches!$K:$K,AA3519)="","",IF(I3519="H",INDEX(Matches!$K:$K,AA3519),INDEX(Matches!$J:$J,AA3519)))</f>
        <v/>
      </c>
      <c r="V3519" s="30">
        <f>IF(T3519="","",T3519-U3519)</f>
        <v/>
      </c>
      <c r="W3519" s="33">
        <f>IF(I3519="H",INDEX(Matches!$T:$T,AA3519),INDEX(Matches!$U:$U,AA3519))</f>
        <v/>
      </c>
      <c r="X3519" s="11">
        <f>INDEX(Matches!$X:$X,AA3519)</f>
        <v/>
      </c>
      <c r="Y3519" s="30">
        <f>IF(O3519="","",O3519-S3519)</f>
        <v/>
      </c>
      <c r="Z3519" s="30">
        <f>IF(W3519="","",W3519-S3519)</f>
        <v/>
      </c>
      <c r="AA3519" s="24">
        <f>MATCH(J3519,Matches!$A:$A,0)</f>
        <v/>
      </c>
      <c r="AB3519" s="33" t="n"/>
      <c r="AC3519" s="33" t="n">
        <v>1.39615409213317</v>
      </c>
      <c r="AD3519" s="24" t="n"/>
      <c r="AE3519" s="24" t="n">
        <v>11</v>
      </c>
      <c r="AF3519" s="33" t="n"/>
      <c r="AG3519" s="33" t="n"/>
    </row>
    <row r="3520">
      <c r="A3520" s="24" t="inlineStr">
        <is>
          <t>Grimsby|45</t>
        </is>
      </c>
      <c r="B3520" s="24" t="inlineStr">
        <is>
          <t>E3</t>
        </is>
      </c>
      <c r="C3520" s="24" t="inlineStr">
        <is>
          <t>League Two</t>
        </is>
      </c>
      <c r="D3520" s="24" t="inlineStr">
        <is>
          <t>Grimsby</t>
        </is>
      </c>
      <c r="E3520" s="24" t="n">
        <v>45</v>
      </c>
      <c r="F3520" s="24" t="n">
        <v>12</v>
      </c>
      <c r="G3520" s="29" t="n">
        <v>46508.625</v>
      </c>
      <c r="H3520" s="24" t="inlineStr">
        <is>
          <t>Crewe</t>
        </is>
      </c>
      <c r="I3520" s="24" t="inlineStr">
        <is>
          <t>H</t>
        </is>
      </c>
      <c r="J3520" s="24" t="inlineStr">
        <is>
          <t>E3-Grimsby-Crewe</t>
        </is>
      </c>
      <c r="K3520" s="24" t="n">
        <v>15</v>
      </c>
      <c r="L3520" s="11">
        <f>IF(INDEX(Matches!$X:$X,AA3520)=0,"",IF(I3520="H",INDEX(Matches!$H:$H,AA3520),INDEX(Matches!$I:$I,AA3520)))</f>
        <v/>
      </c>
      <c r="M3520" s="11">
        <f>IF(INDEX(Matches!$X:$X,AA3520)=0,"",IF(I3520="H",INDEX(Matches!$I:$I,AA3520),INDEX(Matches!$H:$H,AA3520)))</f>
        <v/>
      </c>
      <c r="N3520" s="11">
        <f>IF(L3520="","",IF(L3520&gt;M3520,"W",IF(L3520=M3520,"D","L")))</f>
        <v/>
      </c>
      <c r="O3520" s="11">
        <f>IF(L3520="","",IF(L3520&gt;M3520,3,IF(L3520=M3520,1,0)))</f>
        <v/>
      </c>
      <c r="P3520" s="31">
        <f>IF(I3520="H",INDEX(Matches!$L:$L,AA3520),INDEX(Matches!$N:$N,AA3520))</f>
        <v/>
      </c>
      <c r="Q3520" s="31">
        <f>INDEX(Matches!$M:$M,AA3520)</f>
        <v/>
      </c>
      <c r="R3520" s="31">
        <f>IF(I3520="H",INDEX(Matches!$N:$N,AA3520),INDEX(Matches!$L:$L,AA3520))</f>
        <v/>
      </c>
      <c r="S3520" s="33">
        <f>IF(I3520="H",INDEX(Matches!$O:$O,AA3520),INDEX(Matches!$P:$P,AA3520))</f>
        <v/>
      </c>
      <c r="T3520" s="33">
        <f>IF(INDEX(Matches!$J:$J,AA3520)="","",IF(I3520="H",INDEX(Matches!$J:$J,AA3520),INDEX(Matches!$K:$K,AA3520)))</f>
        <v/>
      </c>
      <c r="U3520" s="33">
        <f>IF(INDEX(Matches!$K:$K,AA3520)="","",IF(I3520="H",INDEX(Matches!$K:$K,AA3520),INDEX(Matches!$J:$J,AA3520)))</f>
        <v/>
      </c>
      <c r="V3520" s="30">
        <f>IF(T3520="","",T3520-U3520)</f>
        <v/>
      </c>
      <c r="W3520" s="33">
        <f>IF(I3520="H",INDEX(Matches!$T:$T,AA3520),INDEX(Matches!$U:$U,AA3520))</f>
        <v/>
      </c>
      <c r="X3520" s="11">
        <f>INDEX(Matches!$X:$X,AA3520)</f>
        <v/>
      </c>
      <c r="Y3520" s="30">
        <f>IF(O3520="","",O3520-S3520)</f>
        <v/>
      </c>
      <c r="Z3520" s="30">
        <f>IF(W3520="","",W3520-S3520)</f>
        <v/>
      </c>
      <c r="AA3520" s="24">
        <f>MATCH(J3520,Matches!$A:$A,0)</f>
        <v/>
      </c>
      <c r="AB3520" s="33" t="n"/>
      <c r="AC3520" s="33" t="n">
        <v>1.630785376844358</v>
      </c>
      <c r="AD3520" s="24" t="n"/>
      <c r="AE3520" s="24" t="n">
        <v>12</v>
      </c>
      <c r="AF3520" s="33" t="n"/>
      <c r="AG3520" s="33" t="n"/>
    </row>
    <row r="3521">
      <c r="A3521" s="24" t="inlineStr">
        <is>
          <t>Grimsby|46</t>
        </is>
      </c>
      <c r="B3521" s="24" t="inlineStr">
        <is>
          <t>E3</t>
        </is>
      </c>
      <c r="C3521" s="24" t="inlineStr">
        <is>
          <t>League Two</t>
        </is>
      </c>
      <c r="D3521" s="24" t="inlineStr">
        <is>
          <t>Grimsby</t>
        </is>
      </c>
      <c r="E3521" s="24" t="n">
        <v>46</v>
      </c>
      <c r="F3521" s="24" t="n">
        <v>12</v>
      </c>
      <c r="G3521" s="29" t="n">
        <v>46515.625</v>
      </c>
      <c r="H3521" s="24" t="inlineStr">
        <is>
          <t>Colchester</t>
        </is>
      </c>
      <c r="I3521" s="24" t="inlineStr">
        <is>
          <t>A</t>
        </is>
      </c>
      <c r="J3521" s="24" t="inlineStr">
        <is>
          <t>E3-Colchest-Grimsby</t>
        </is>
      </c>
      <c r="K3521" s="24" t="n">
        <v>13</v>
      </c>
      <c r="L3521" s="11">
        <f>IF(INDEX(Matches!$X:$X,AA3521)=0,"",IF(I3521="H",INDEX(Matches!$H:$H,AA3521),INDEX(Matches!$I:$I,AA3521)))</f>
        <v/>
      </c>
      <c r="M3521" s="11">
        <f>IF(INDEX(Matches!$X:$X,AA3521)=0,"",IF(I3521="H",INDEX(Matches!$I:$I,AA3521),INDEX(Matches!$H:$H,AA3521)))</f>
        <v/>
      </c>
      <c r="N3521" s="11">
        <f>IF(L3521="","",IF(L3521&gt;M3521,"W",IF(L3521=M3521,"D","L")))</f>
        <v/>
      </c>
      <c r="O3521" s="11">
        <f>IF(L3521="","",IF(L3521&gt;M3521,3,IF(L3521=M3521,1,0)))</f>
        <v/>
      </c>
      <c r="P3521" s="31">
        <f>IF(I3521="H",INDEX(Matches!$L:$L,AA3521),INDEX(Matches!$N:$N,AA3521))</f>
        <v/>
      </c>
      <c r="Q3521" s="31">
        <f>INDEX(Matches!$M:$M,AA3521)</f>
        <v/>
      </c>
      <c r="R3521" s="31">
        <f>IF(I3521="H",INDEX(Matches!$N:$N,AA3521),INDEX(Matches!$L:$L,AA3521))</f>
        <v/>
      </c>
      <c r="S3521" s="33">
        <f>IF(I3521="H",INDEX(Matches!$O:$O,AA3521),INDEX(Matches!$P:$P,AA3521))</f>
        <v/>
      </c>
      <c r="T3521" s="33">
        <f>IF(INDEX(Matches!$J:$J,AA3521)="","",IF(I3521="H",INDEX(Matches!$J:$J,AA3521),INDEX(Matches!$K:$K,AA3521)))</f>
        <v/>
      </c>
      <c r="U3521" s="33">
        <f>IF(INDEX(Matches!$K:$K,AA3521)="","",IF(I3521="H",INDEX(Matches!$K:$K,AA3521),INDEX(Matches!$J:$J,AA3521)))</f>
        <v/>
      </c>
      <c r="V3521" s="30">
        <f>IF(T3521="","",T3521-U3521)</f>
        <v/>
      </c>
      <c r="W3521" s="33">
        <f>IF(I3521="H",INDEX(Matches!$T:$T,AA3521),INDEX(Matches!$U:$U,AA3521))</f>
        <v/>
      </c>
      <c r="X3521" s="11">
        <f>INDEX(Matches!$X:$X,AA3521)</f>
        <v/>
      </c>
      <c r="Y3521" s="30">
        <f>IF(O3521="","",O3521-S3521)</f>
        <v/>
      </c>
      <c r="Z3521" s="30">
        <f>IF(W3521="","",W3521-S3521)</f>
        <v/>
      </c>
      <c r="AA3521" s="24">
        <f>MATCH(J3521,Matches!$A:$A,0)</f>
        <v/>
      </c>
      <c r="AB3521" s="33" t="n"/>
      <c r="AC3521" s="33" t="n">
        <v>1.334046672384075</v>
      </c>
      <c r="AD3521" s="24" t="n"/>
      <c r="AE3521" s="24" t="n">
        <v>12</v>
      </c>
      <c r="AF3521" s="33" t="n"/>
      <c r="AG3521" s="33" t="n"/>
    </row>
    <row r="3522">
      <c r="A3522" s="24" t="inlineStr">
        <is>
          <t>Newport|1</t>
        </is>
      </c>
      <c r="B3522" s="24" t="inlineStr">
        <is>
          <t>E3</t>
        </is>
      </c>
      <c r="C3522" s="24" t="inlineStr">
        <is>
          <t>League Two</t>
        </is>
      </c>
      <c r="D3522" s="24" t="inlineStr">
        <is>
          <t>Newport</t>
        </is>
      </c>
      <c r="E3522" s="24" t="n">
        <v>1</v>
      </c>
      <c r="F3522" s="24" t="n">
        <v>1</v>
      </c>
      <c r="G3522" s="29" t="n">
        <v>46249.52083333334</v>
      </c>
      <c r="H3522" s="24" t="inlineStr">
        <is>
          <t>Rochdale</t>
        </is>
      </c>
      <c r="I3522" s="24" t="inlineStr">
        <is>
          <t>H</t>
        </is>
      </c>
      <c r="J3522" s="24" t="inlineStr">
        <is>
          <t>E3-Newport-Rochdale</t>
        </is>
      </c>
      <c r="K3522" s="24" t="n">
        <v>16</v>
      </c>
      <c r="L3522" s="11">
        <f>IF(INDEX(Matches!$X:$X,AA3522)=0,"",IF(I3522="H",INDEX(Matches!$H:$H,AA3522),INDEX(Matches!$I:$I,AA3522)))</f>
        <v/>
      </c>
      <c r="M3522" s="11">
        <f>IF(INDEX(Matches!$X:$X,AA3522)=0,"",IF(I3522="H",INDEX(Matches!$I:$I,AA3522),INDEX(Matches!$H:$H,AA3522)))</f>
        <v/>
      </c>
      <c r="N3522" s="11">
        <f>IF(L3522="","",IF(L3522&gt;M3522,"W",IF(L3522=M3522,"D","L")))</f>
        <v/>
      </c>
      <c r="O3522" s="11">
        <f>IF(L3522="","",IF(L3522&gt;M3522,3,IF(L3522=M3522,1,0)))</f>
        <v/>
      </c>
      <c r="P3522" s="31">
        <f>IF(I3522="H",INDEX(Matches!$L:$L,AA3522),INDEX(Matches!$N:$N,AA3522))</f>
        <v/>
      </c>
      <c r="Q3522" s="31">
        <f>INDEX(Matches!$M:$M,AA3522)</f>
        <v/>
      </c>
      <c r="R3522" s="31">
        <f>IF(I3522="H",INDEX(Matches!$N:$N,AA3522),INDEX(Matches!$L:$L,AA3522))</f>
        <v/>
      </c>
      <c r="S3522" s="33">
        <f>IF(I3522="H",INDEX(Matches!$O:$O,AA3522),INDEX(Matches!$P:$P,AA3522))</f>
        <v/>
      </c>
      <c r="T3522" s="33">
        <f>IF(INDEX(Matches!$J:$J,AA3522)="","",IF(I3522="H",INDEX(Matches!$J:$J,AA3522),INDEX(Matches!$K:$K,AA3522)))</f>
        <v/>
      </c>
      <c r="U3522" s="33">
        <f>IF(INDEX(Matches!$K:$K,AA3522)="","",IF(I3522="H",INDEX(Matches!$K:$K,AA3522),INDEX(Matches!$J:$J,AA3522)))</f>
        <v/>
      </c>
      <c r="V3522" s="30">
        <f>IF(T3522="","",T3522-U3522)</f>
        <v/>
      </c>
      <c r="W3522" s="33">
        <f>IF(I3522="H",INDEX(Matches!$T:$T,AA3522),INDEX(Matches!$U:$U,AA3522))</f>
        <v/>
      </c>
      <c r="X3522" s="11">
        <f>INDEX(Matches!$X:$X,AA3522)</f>
        <v/>
      </c>
      <c r="Y3522" s="30">
        <f>IF(O3522="","",O3522-S3522)</f>
        <v/>
      </c>
      <c r="Z3522" s="30">
        <f>IF(W3522="","",W3522-S3522)</f>
        <v/>
      </c>
      <c r="AA3522" s="24">
        <f>MATCH(J3522,Matches!$A:$A,0)</f>
        <v/>
      </c>
      <c r="AB3522" s="33" t="n">
        <v>1.250181691328236</v>
      </c>
      <c r="AC3522" s="33" t="n"/>
      <c r="AD3522" s="24" t="n"/>
      <c r="AE3522" s="24" t="n">
        <v>1</v>
      </c>
      <c r="AF3522" s="33" t="n"/>
      <c r="AG3522" s="33" t="n"/>
    </row>
    <row r="3523">
      <c r="A3523" s="24" t="inlineStr">
        <is>
          <t>Newport|2</t>
        </is>
      </c>
      <c r="B3523" s="24" t="inlineStr">
        <is>
          <t>E3</t>
        </is>
      </c>
      <c r="C3523" s="24" t="inlineStr">
        <is>
          <t>League Two</t>
        </is>
      </c>
      <c r="D3523" s="24" t="inlineStr">
        <is>
          <t>Newport</t>
        </is>
      </c>
      <c r="E3523" s="24" t="n">
        <v>2</v>
      </c>
      <c r="F3523" s="24" t="n">
        <v>1</v>
      </c>
      <c r="G3523" s="29" t="n">
        <v>46256.52083333334</v>
      </c>
      <c r="H3523" s="24" t="inlineStr">
        <is>
          <t>Bristol Rovers</t>
        </is>
      </c>
      <c r="I3523" s="24" t="inlineStr">
        <is>
          <t>A</t>
        </is>
      </c>
      <c r="J3523" s="24" t="inlineStr">
        <is>
          <t>E3-BristolR-Newport</t>
        </is>
      </c>
      <c r="K3523" s="24" t="n">
        <v>2</v>
      </c>
      <c r="L3523" s="11">
        <f>IF(INDEX(Matches!$X:$X,AA3523)=0,"",IF(I3523="H",INDEX(Matches!$H:$H,AA3523),INDEX(Matches!$I:$I,AA3523)))</f>
        <v/>
      </c>
      <c r="M3523" s="11">
        <f>IF(INDEX(Matches!$X:$X,AA3523)=0,"",IF(I3523="H",INDEX(Matches!$I:$I,AA3523),INDEX(Matches!$H:$H,AA3523)))</f>
        <v/>
      </c>
      <c r="N3523" s="11">
        <f>IF(L3523="","",IF(L3523&gt;M3523,"W",IF(L3523=M3523,"D","L")))</f>
        <v/>
      </c>
      <c r="O3523" s="11">
        <f>IF(L3523="","",IF(L3523&gt;M3523,3,IF(L3523=M3523,1,0)))</f>
        <v/>
      </c>
      <c r="P3523" s="31">
        <f>IF(I3523="H",INDEX(Matches!$L:$L,AA3523),INDEX(Matches!$N:$N,AA3523))</f>
        <v/>
      </c>
      <c r="Q3523" s="31">
        <f>INDEX(Matches!$M:$M,AA3523)</f>
        <v/>
      </c>
      <c r="R3523" s="31">
        <f>IF(I3523="H",INDEX(Matches!$N:$N,AA3523),INDEX(Matches!$L:$L,AA3523))</f>
        <v/>
      </c>
      <c r="S3523" s="33">
        <f>IF(I3523="H",INDEX(Matches!$O:$O,AA3523),INDEX(Matches!$P:$P,AA3523))</f>
        <v/>
      </c>
      <c r="T3523" s="33">
        <f>IF(INDEX(Matches!$J:$J,AA3523)="","",IF(I3523="H",INDEX(Matches!$J:$J,AA3523),INDEX(Matches!$K:$K,AA3523)))</f>
        <v/>
      </c>
      <c r="U3523" s="33">
        <f>IF(INDEX(Matches!$K:$K,AA3523)="","",IF(I3523="H",INDEX(Matches!$K:$K,AA3523),INDEX(Matches!$J:$J,AA3523)))</f>
        <v/>
      </c>
      <c r="V3523" s="30">
        <f>IF(T3523="","",T3523-U3523)</f>
        <v/>
      </c>
      <c r="W3523" s="33">
        <f>IF(I3523="H",INDEX(Matches!$T:$T,AA3523),INDEX(Matches!$U:$U,AA3523))</f>
        <v/>
      </c>
      <c r="X3523" s="11">
        <f>INDEX(Matches!$X:$X,AA3523)</f>
        <v/>
      </c>
      <c r="Y3523" s="30">
        <f>IF(O3523="","",O3523-S3523)</f>
        <v/>
      </c>
      <c r="Z3523" s="30">
        <f>IF(W3523="","",W3523-S3523)</f>
        <v/>
      </c>
      <c r="AA3523" s="24">
        <f>MATCH(J3523,Matches!$A:$A,0)</f>
        <v/>
      </c>
      <c r="AB3523" s="33" t="n">
        <v>0.8400628868037533</v>
      </c>
      <c r="AC3523" s="33" t="n"/>
      <c r="AD3523" s="24" t="n"/>
      <c r="AE3523" s="24" t="n">
        <v>1</v>
      </c>
      <c r="AF3523" s="33" t="n"/>
      <c r="AG3523" s="33" t="n"/>
    </row>
    <row r="3524">
      <c r="A3524" s="24" t="inlineStr">
        <is>
          <t>Newport|3</t>
        </is>
      </c>
      <c r="B3524" s="24" t="inlineStr">
        <is>
          <t>E3</t>
        </is>
      </c>
      <c r="C3524" s="24" t="inlineStr">
        <is>
          <t>League Two</t>
        </is>
      </c>
      <c r="D3524" s="24" t="inlineStr">
        <is>
          <t>Newport</t>
        </is>
      </c>
      <c r="E3524" s="24" t="n">
        <v>3</v>
      </c>
      <c r="F3524" s="24" t="n">
        <v>1</v>
      </c>
      <c r="G3524" s="29" t="n">
        <v>46263.625</v>
      </c>
      <c r="H3524" s="24" t="inlineStr">
        <is>
          <t>Tranmere</t>
        </is>
      </c>
      <c r="I3524" s="24" t="inlineStr">
        <is>
          <t>H</t>
        </is>
      </c>
      <c r="J3524" s="24" t="inlineStr">
        <is>
          <t>E3-Newport-Tranmere</t>
        </is>
      </c>
      <c r="K3524" s="24" t="n">
        <v>19</v>
      </c>
      <c r="L3524" s="11">
        <f>IF(INDEX(Matches!$X:$X,AA3524)=0,"",IF(I3524="H",INDEX(Matches!$H:$H,AA3524),INDEX(Matches!$I:$I,AA3524)))</f>
        <v/>
      </c>
      <c r="M3524" s="11">
        <f>IF(INDEX(Matches!$X:$X,AA3524)=0,"",IF(I3524="H",INDEX(Matches!$I:$I,AA3524),INDEX(Matches!$H:$H,AA3524)))</f>
        <v/>
      </c>
      <c r="N3524" s="11">
        <f>IF(L3524="","",IF(L3524&gt;M3524,"W",IF(L3524=M3524,"D","L")))</f>
        <v/>
      </c>
      <c r="O3524" s="11">
        <f>IF(L3524="","",IF(L3524&gt;M3524,3,IF(L3524=M3524,1,0)))</f>
        <v/>
      </c>
      <c r="P3524" s="31">
        <f>IF(I3524="H",INDEX(Matches!$L:$L,AA3524),INDEX(Matches!$N:$N,AA3524))</f>
        <v/>
      </c>
      <c r="Q3524" s="31">
        <f>INDEX(Matches!$M:$M,AA3524)</f>
        <v/>
      </c>
      <c r="R3524" s="31">
        <f>IF(I3524="H",INDEX(Matches!$N:$N,AA3524),INDEX(Matches!$L:$L,AA3524))</f>
        <v/>
      </c>
      <c r="S3524" s="33">
        <f>IF(I3524="H",INDEX(Matches!$O:$O,AA3524),INDEX(Matches!$P:$P,AA3524))</f>
        <v/>
      </c>
      <c r="T3524" s="33">
        <f>IF(INDEX(Matches!$J:$J,AA3524)="","",IF(I3524="H",INDEX(Matches!$J:$J,AA3524),INDEX(Matches!$K:$K,AA3524)))</f>
        <v/>
      </c>
      <c r="U3524" s="33">
        <f>IF(INDEX(Matches!$K:$K,AA3524)="","",IF(I3524="H",INDEX(Matches!$K:$K,AA3524),INDEX(Matches!$J:$J,AA3524)))</f>
        <v/>
      </c>
      <c r="V3524" s="30">
        <f>IF(T3524="","",T3524-U3524)</f>
        <v/>
      </c>
      <c r="W3524" s="33">
        <f>IF(I3524="H",INDEX(Matches!$T:$T,AA3524),INDEX(Matches!$U:$U,AA3524))</f>
        <v/>
      </c>
      <c r="X3524" s="11">
        <f>INDEX(Matches!$X:$X,AA3524)</f>
        <v/>
      </c>
      <c r="Y3524" s="30">
        <f>IF(O3524="","",O3524-S3524)</f>
        <v/>
      </c>
      <c r="Z3524" s="30">
        <f>IF(W3524="","",W3524-S3524)</f>
        <v/>
      </c>
      <c r="AA3524" s="24">
        <f>MATCH(J3524,Matches!$A:$A,0)</f>
        <v/>
      </c>
      <c r="AB3524" s="33" t="n">
        <v>1.236271342870328</v>
      </c>
      <c r="AC3524" s="33" t="n"/>
      <c r="AD3524" s="24" t="n"/>
      <c r="AE3524" s="24" t="n">
        <v>1</v>
      </c>
      <c r="AF3524" s="33" t="n"/>
      <c r="AG3524" s="33" t="n"/>
    </row>
    <row r="3525">
      <c r="A3525" s="24" t="inlineStr">
        <is>
          <t>Newport|4</t>
        </is>
      </c>
      <c r="B3525" s="24" t="inlineStr">
        <is>
          <t>E3</t>
        </is>
      </c>
      <c r="C3525" s="24" t="inlineStr">
        <is>
          <t>League Two</t>
        </is>
      </c>
      <c r="D3525" s="24" t="inlineStr">
        <is>
          <t>Newport</t>
        </is>
      </c>
      <c r="E3525" s="24" t="n">
        <v>4</v>
      </c>
      <c r="F3525" s="24" t="n">
        <v>1</v>
      </c>
      <c r="G3525" s="29" t="n">
        <v>46266.82291666666</v>
      </c>
      <c r="H3525" s="24" t="inlineStr">
        <is>
          <t>Salford</t>
        </is>
      </c>
      <c r="I3525" s="24" t="inlineStr">
        <is>
          <t>A</t>
        </is>
      </c>
      <c r="J3525" s="24" t="inlineStr">
        <is>
          <t>E3-Salford-Newport</t>
        </is>
      </c>
      <c r="K3525" s="24" t="n">
        <v>1</v>
      </c>
      <c r="L3525" s="11">
        <f>IF(INDEX(Matches!$X:$X,AA3525)=0,"",IF(I3525="H",INDEX(Matches!$H:$H,AA3525),INDEX(Matches!$I:$I,AA3525)))</f>
        <v/>
      </c>
      <c r="M3525" s="11">
        <f>IF(INDEX(Matches!$X:$X,AA3525)=0,"",IF(I3525="H",INDEX(Matches!$I:$I,AA3525),INDEX(Matches!$H:$H,AA3525)))</f>
        <v/>
      </c>
      <c r="N3525" s="11">
        <f>IF(L3525="","",IF(L3525&gt;M3525,"W",IF(L3525=M3525,"D","L")))</f>
        <v/>
      </c>
      <c r="O3525" s="11">
        <f>IF(L3525="","",IF(L3525&gt;M3525,3,IF(L3525=M3525,1,0)))</f>
        <v/>
      </c>
      <c r="P3525" s="31">
        <f>IF(I3525="H",INDEX(Matches!$L:$L,AA3525),INDEX(Matches!$N:$N,AA3525))</f>
        <v/>
      </c>
      <c r="Q3525" s="31">
        <f>INDEX(Matches!$M:$M,AA3525)</f>
        <v/>
      </c>
      <c r="R3525" s="31">
        <f>IF(I3525="H",INDEX(Matches!$N:$N,AA3525),INDEX(Matches!$L:$L,AA3525))</f>
        <v/>
      </c>
      <c r="S3525" s="33">
        <f>IF(I3525="H",INDEX(Matches!$O:$O,AA3525),INDEX(Matches!$P:$P,AA3525))</f>
        <v/>
      </c>
      <c r="T3525" s="33">
        <f>IF(INDEX(Matches!$J:$J,AA3525)="","",IF(I3525="H",INDEX(Matches!$J:$J,AA3525),INDEX(Matches!$K:$K,AA3525)))</f>
        <v/>
      </c>
      <c r="U3525" s="33">
        <f>IF(INDEX(Matches!$K:$K,AA3525)="","",IF(I3525="H",INDEX(Matches!$K:$K,AA3525),INDEX(Matches!$J:$J,AA3525)))</f>
        <v/>
      </c>
      <c r="V3525" s="30">
        <f>IF(T3525="","",T3525-U3525)</f>
        <v/>
      </c>
      <c r="W3525" s="33">
        <f>IF(I3525="H",INDEX(Matches!$T:$T,AA3525),INDEX(Matches!$U:$U,AA3525))</f>
        <v/>
      </c>
      <c r="X3525" s="11">
        <f>INDEX(Matches!$X:$X,AA3525)</f>
        <v/>
      </c>
      <c r="Y3525" s="30">
        <f>IF(O3525="","",O3525-S3525)</f>
        <v/>
      </c>
      <c r="Z3525" s="30">
        <f>IF(W3525="","",W3525-S3525)</f>
        <v/>
      </c>
      <c r="AA3525" s="24">
        <f>MATCH(J3525,Matches!$A:$A,0)</f>
        <v/>
      </c>
      <c r="AB3525" s="33" t="n">
        <v>0.6216216216216215</v>
      </c>
      <c r="AC3525" s="33" t="n"/>
      <c r="AD3525" s="24" t="n"/>
      <c r="AE3525" s="24" t="n">
        <v>1</v>
      </c>
      <c r="AF3525" s="33" t="n"/>
      <c r="AG3525" s="33" t="n"/>
    </row>
    <row r="3526">
      <c r="A3526" s="24" t="inlineStr">
        <is>
          <t>Newport|5</t>
        </is>
      </c>
      <c r="B3526" s="24" t="inlineStr">
        <is>
          <t>E3</t>
        </is>
      </c>
      <c r="C3526" s="24" t="inlineStr">
        <is>
          <t>League Two</t>
        </is>
      </c>
      <c r="D3526" s="24" t="inlineStr">
        <is>
          <t>Newport</t>
        </is>
      </c>
      <c r="E3526" s="24" t="n">
        <v>5</v>
      </c>
      <c r="F3526" s="24" t="n">
        <v>2</v>
      </c>
      <c r="G3526" s="29" t="n">
        <v>46270.625</v>
      </c>
      <c r="H3526" s="24" t="inlineStr">
        <is>
          <t>Northampton</t>
        </is>
      </c>
      <c r="I3526" s="24" t="inlineStr">
        <is>
          <t>A</t>
        </is>
      </c>
      <c r="J3526" s="24" t="inlineStr">
        <is>
          <t>E3-Northamp-Newport</t>
        </is>
      </c>
      <c r="K3526" s="24" t="n">
        <v>14</v>
      </c>
      <c r="L3526" s="11">
        <f>IF(INDEX(Matches!$X:$X,AA3526)=0,"",IF(I3526="H",INDEX(Matches!$H:$H,AA3526),INDEX(Matches!$I:$I,AA3526)))</f>
        <v/>
      </c>
      <c r="M3526" s="11">
        <f>IF(INDEX(Matches!$X:$X,AA3526)=0,"",IF(I3526="H",INDEX(Matches!$I:$I,AA3526),INDEX(Matches!$H:$H,AA3526)))</f>
        <v/>
      </c>
      <c r="N3526" s="11">
        <f>IF(L3526="","",IF(L3526&gt;M3526,"W",IF(L3526=M3526,"D","L")))</f>
        <v/>
      </c>
      <c r="O3526" s="11">
        <f>IF(L3526="","",IF(L3526&gt;M3526,3,IF(L3526=M3526,1,0)))</f>
        <v/>
      </c>
      <c r="P3526" s="31">
        <f>IF(I3526="H",INDEX(Matches!$L:$L,AA3526),INDEX(Matches!$N:$N,AA3526))</f>
        <v/>
      </c>
      <c r="Q3526" s="31">
        <f>INDEX(Matches!$M:$M,AA3526)</f>
        <v/>
      </c>
      <c r="R3526" s="31">
        <f>IF(I3526="H",INDEX(Matches!$N:$N,AA3526),INDEX(Matches!$L:$L,AA3526))</f>
        <v/>
      </c>
      <c r="S3526" s="33">
        <f>IF(I3526="H",INDEX(Matches!$O:$O,AA3526),INDEX(Matches!$P:$P,AA3526))</f>
        <v/>
      </c>
      <c r="T3526" s="33">
        <f>IF(INDEX(Matches!$J:$J,AA3526)="","",IF(I3526="H",INDEX(Matches!$J:$J,AA3526),INDEX(Matches!$K:$K,AA3526)))</f>
        <v/>
      </c>
      <c r="U3526" s="33">
        <f>IF(INDEX(Matches!$K:$K,AA3526)="","",IF(I3526="H",INDEX(Matches!$K:$K,AA3526),INDEX(Matches!$J:$J,AA3526)))</f>
        <v/>
      </c>
      <c r="V3526" s="30">
        <f>IF(T3526="","",T3526-U3526)</f>
        <v/>
      </c>
      <c r="W3526" s="33">
        <f>IF(I3526="H",INDEX(Matches!$T:$T,AA3526),INDEX(Matches!$U:$U,AA3526))</f>
        <v/>
      </c>
      <c r="X3526" s="11">
        <f>INDEX(Matches!$X:$X,AA3526)</f>
        <v/>
      </c>
      <c r="Y3526" s="30">
        <f>IF(O3526="","",O3526-S3526)</f>
        <v/>
      </c>
      <c r="Z3526" s="30">
        <f>IF(W3526="","",W3526-S3526)</f>
        <v/>
      </c>
      <c r="AA3526" s="24">
        <f>MATCH(J3526,Matches!$A:$A,0)</f>
        <v/>
      </c>
      <c r="AB3526" s="33" t="n">
        <v>0.8675557877209881</v>
      </c>
      <c r="AC3526" s="33" t="n"/>
      <c r="AD3526" s="24" t="n"/>
      <c r="AE3526" s="24" t="n">
        <v>2</v>
      </c>
      <c r="AF3526" s="33" t="n"/>
      <c r="AG3526" s="33" t="n"/>
    </row>
    <row r="3527">
      <c r="A3527" s="24" t="inlineStr">
        <is>
          <t>Newport|6</t>
        </is>
      </c>
      <c r="B3527" s="24" t="inlineStr">
        <is>
          <t>E3</t>
        </is>
      </c>
      <c r="C3527" s="24" t="inlineStr">
        <is>
          <t>League Two</t>
        </is>
      </c>
      <c r="D3527" s="24" t="inlineStr">
        <is>
          <t>Newport</t>
        </is>
      </c>
      <c r="E3527" s="24" t="n">
        <v>6</v>
      </c>
      <c r="F3527" s="24" t="n">
        <v>2</v>
      </c>
      <c r="G3527" s="29" t="n">
        <v>46277.625</v>
      </c>
      <c r="H3527" s="24" t="inlineStr">
        <is>
          <t>Fleetwood</t>
        </is>
      </c>
      <c r="I3527" s="24" t="inlineStr">
        <is>
          <t>H</t>
        </is>
      </c>
      <c r="J3527" s="24" t="inlineStr">
        <is>
          <t>E3-Newport-Fleetwoo</t>
        </is>
      </c>
      <c r="K3527" s="24" t="n">
        <v>18</v>
      </c>
      <c r="L3527" s="11">
        <f>IF(INDEX(Matches!$X:$X,AA3527)=0,"",IF(I3527="H",INDEX(Matches!$H:$H,AA3527),INDEX(Matches!$I:$I,AA3527)))</f>
        <v/>
      </c>
      <c r="M3527" s="11">
        <f>IF(INDEX(Matches!$X:$X,AA3527)=0,"",IF(I3527="H",INDEX(Matches!$I:$I,AA3527),INDEX(Matches!$H:$H,AA3527)))</f>
        <v/>
      </c>
      <c r="N3527" s="11">
        <f>IF(L3527="","",IF(L3527&gt;M3527,"W",IF(L3527=M3527,"D","L")))</f>
        <v/>
      </c>
      <c r="O3527" s="11">
        <f>IF(L3527="","",IF(L3527&gt;M3527,3,IF(L3527=M3527,1,0)))</f>
        <v/>
      </c>
      <c r="P3527" s="31">
        <f>IF(I3527="H",INDEX(Matches!$L:$L,AA3527),INDEX(Matches!$N:$N,AA3527))</f>
        <v/>
      </c>
      <c r="Q3527" s="31">
        <f>INDEX(Matches!$M:$M,AA3527)</f>
        <v/>
      </c>
      <c r="R3527" s="31">
        <f>IF(I3527="H",INDEX(Matches!$N:$N,AA3527),INDEX(Matches!$L:$L,AA3527))</f>
        <v/>
      </c>
      <c r="S3527" s="33">
        <f>IF(I3527="H",INDEX(Matches!$O:$O,AA3527),INDEX(Matches!$P:$P,AA3527))</f>
        <v/>
      </c>
      <c r="T3527" s="33">
        <f>IF(INDEX(Matches!$J:$J,AA3527)="","",IF(I3527="H",INDEX(Matches!$J:$J,AA3527),INDEX(Matches!$K:$K,AA3527)))</f>
        <v/>
      </c>
      <c r="U3527" s="33">
        <f>IF(INDEX(Matches!$K:$K,AA3527)="","",IF(I3527="H",INDEX(Matches!$K:$K,AA3527),INDEX(Matches!$J:$J,AA3527)))</f>
        <v/>
      </c>
      <c r="V3527" s="30">
        <f>IF(T3527="","",T3527-U3527)</f>
        <v/>
      </c>
      <c r="W3527" s="33">
        <f>IF(I3527="H",INDEX(Matches!$T:$T,AA3527),INDEX(Matches!$U:$U,AA3527))</f>
        <v/>
      </c>
      <c r="X3527" s="11">
        <f>INDEX(Matches!$X:$X,AA3527)</f>
        <v/>
      </c>
      <c r="Y3527" s="30">
        <f>IF(O3527="","",O3527-S3527)</f>
        <v/>
      </c>
      <c r="Z3527" s="30">
        <f>IF(W3527="","",W3527-S3527)</f>
        <v/>
      </c>
      <c r="AA3527" s="24">
        <f>MATCH(J3527,Matches!$A:$A,0)</f>
        <v/>
      </c>
      <c r="AB3527" s="33" t="n">
        <v>1.127342306154997</v>
      </c>
      <c r="AC3527" s="33" t="n"/>
      <c r="AD3527" s="24" t="n"/>
      <c r="AE3527" s="24" t="n">
        <v>2</v>
      </c>
      <c r="AF3527" s="33" t="n"/>
      <c r="AG3527" s="33" t="n"/>
    </row>
    <row r="3528">
      <c r="A3528" s="24" t="inlineStr">
        <is>
          <t>Newport|7</t>
        </is>
      </c>
      <c r="B3528" s="24" t="inlineStr">
        <is>
          <t>E3</t>
        </is>
      </c>
      <c r="C3528" s="24" t="inlineStr">
        <is>
          <t>League Two</t>
        </is>
      </c>
      <c r="D3528" s="24" t="inlineStr">
        <is>
          <t>Newport</t>
        </is>
      </c>
      <c r="E3528" s="24" t="n">
        <v>7</v>
      </c>
      <c r="F3528" s="24" t="n">
        <v>2</v>
      </c>
      <c r="G3528" s="29" t="n">
        <v>46284.625</v>
      </c>
      <c r="H3528" s="24" t="inlineStr">
        <is>
          <t>Accrington</t>
        </is>
      </c>
      <c r="I3528" s="24" t="inlineStr">
        <is>
          <t>A</t>
        </is>
      </c>
      <c r="J3528" s="24" t="inlineStr">
        <is>
          <t>E3-Accringt-Newport</t>
        </is>
      </c>
      <c r="K3528" s="24" t="n">
        <v>23</v>
      </c>
      <c r="L3528" s="11">
        <f>IF(INDEX(Matches!$X:$X,AA3528)=0,"",IF(I3528="H",INDEX(Matches!$H:$H,AA3528),INDEX(Matches!$I:$I,AA3528)))</f>
        <v/>
      </c>
      <c r="M3528" s="11">
        <f>IF(INDEX(Matches!$X:$X,AA3528)=0,"",IF(I3528="H",INDEX(Matches!$I:$I,AA3528),INDEX(Matches!$H:$H,AA3528)))</f>
        <v/>
      </c>
      <c r="N3528" s="11">
        <f>IF(L3528="","",IF(L3528&gt;M3528,"W",IF(L3528=M3528,"D","L")))</f>
        <v/>
      </c>
      <c r="O3528" s="11">
        <f>IF(L3528="","",IF(L3528&gt;M3528,3,IF(L3528=M3528,1,0)))</f>
        <v/>
      </c>
      <c r="P3528" s="31">
        <f>IF(I3528="H",INDEX(Matches!$L:$L,AA3528),INDEX(Matches!$N:$N,AA3528))</f>
        <v/>
      </c>
      <c r="Q3528" s="31">
        <f>INDEX(Matches!$M:$M,AA3528)</f>
        <v/>
      </c>
      <c r="R3528" s="31">
        <f>IF(I3528="H",INDEX(Matches!$N:$N,AA3528),INDEX(Matches!$L:$L,AA3528))</f>
        <v/>
      </c>
      <c r="S3528" s="33">
        <f>IF(I3528="H",INDEX(Matches!$O:$O,AA3528),INDEX(Matches!$P:$P,AA3528))</f>
        <v/>
      </c>
      <c r="T3528" s="33">
        <f>IF(INDEX(Matches!$J:$J,AA3528)="","",IF(I3528="H",INDEX(Matches!$J:$J,AA3528),INDEX(Matches!$K:$K,AA3528)))</f>
        <v/>
      </c>
      <c r="U3528" s="33">
        <f>IF(INDEX(Matches!$K:$K,AA3528)="","",IF(I3528="H",INDEX(Matches!$K:$K,AA3528),INDEX(Matches!$J:$J,AA3528)))</f>
        <v/>
      </c>
      <c r="V3528" s="30">
        <f>IF(T3528="","",T3528-U3528)</f>
        <v/>
      </c>
      <c r="W3528" s="33">
        <f>IF(I3528="H",INDEX(Matches!$T:$T,AA3528),INDEX(Matches!$U:$U,AA3528))</f>
        <v/>
      </c>
      <c r="X3528" s="11">
        <f>INDEX(Matches!$X:$X,AA3528)</f>
        <v/>
      </c>
      <c r="Y3528" s="30">
        <f>IF(O3528="","",O3528-S3528)</f>
        <v/>
      </c>
      <c r="Z3528" s="30">
        <f>IF(W3528="","",W3528-S3528)</f>
        <v/>
      </c>
      <c r="AA3528" s="24">
        <f>MATCH(J3528,Matches!$A:$A,0)</f>
        <v/>
      </c>
      <c r="AB3528" s="33" t="n"/>
      <c r="AC3528" s="33" t="n"/>
      <c r="AD3528" s="24" t="n"/>
      <c r="AE3528" s="24" t="n">
        <v>2</v>
      </c>
      <c r="AF3528" s="33" t="n"/>
      <c r="AG3528" s="33" t="n"/>
    </row>
    <row r="3529">
      <c r="A3529" s="24" t="inlineStr">
        <is>
          <t>Newport|8</t>
        </is>
      </c>
      <c r="B3529" s="24" t="inlineStr">
        <is>
          <t>E3</t>
        </is>
      </c>
      <c r="C3529" s="24" t="inlineStr">
        <is>
          <t>League Two</t>
        </is>
      </c>
      <c r="D3529" s="24" t="inlineStr">
        <is>
          <t>Newport</t>
        </is>
      </c>
      <c r="E3529" s="24" t="n">
        <v>8</v>
      </c>
      <c r="F3529" s="24" t="n">
        <v>2</v>
      </c>
      <c r="G3529" s="29" t="n">
        <v>46291.625</v>
      </c>
      <c r="H3529" s="24" t="inlineStr">
        <is>
          <t>Grimsby</t>
        </is>
      </c>
      <c r="I3529" s="24" t="inlineStr">
        <is>
          <t>H</t>
        </is>
      </c>
      <c r="J3529" s="24" t="inlineStr">
        <is>
          <t>E3-Newport-Grimsby</t>
        </is>
      </c>
      <c r="K3529" s="24" t="n">
        <v>4</v>
      </c>
      <c r="L3529" s="11">
        <f>IF(INDEX(Matches!$X:$X,AA3529)=0,"",IF(I3529="H",INDEX(Matches!$H:$H,AA3529),INDEX(Matches!$I:$I,AA3529)))</f>
        <v/>
      </c>
      <c r="M3529" s="11">
        <f>IF(INDEX(Matches!$X:$X,AA3529)=0,"",IF(I3529="H",INDEX(Matches!$I:$I,AA3529),INDEX(Matches!$H:$H,AA3529)))</f>
        <v/>
      </c>
      <c r="N3529" s="11">
        <f>IF(L3529="","",IF(L3529&gt;M3529,"W",IF(L3529=M3529,"D","L")))</f>
        <v/>
      </c>
      <c r="O3529" s="11">
        <f>IF(L3529="","",IF(L3529&gt;M3529,3,IF(L3529=M3529,1,0)))</f>
        <v/>
      </c>
      <c r="P3529" s="31">
        <f>IF(I3529="H",INDEX(Matches!$L:$L,AA3529),INDEX(Matches!$N:$N,AA3529))</f>
        <v/>
      </c>
      <c r="Q3529" s="31">
        <f>INDEX(Matches!$M:$M,AA3529)</f>
        <v/>
      </c>
      <c r="R3529" s="31">
        <f>IF(I3529="H",INDEX(Matches!$N:$N,AA3529),INDEX(Matches!$L:$L,AA3529))</f>
        <v/>
      </c>
      <c r="S3529" s="33">
        <f>IF(I3529="H",INDEX(Matches!$O:$O,AA3529),INDEX(Matches!$P:$P,AA3529))</f>
        <v/>
      </c>
      <c r="T3529" s="33">
        <f>IF(INDEX(Matches!$J:$J,AA3529)="","",IF(I3529="H",INDEX(Matches!$J:$J,AA3529),INDEX(Matches!$K:$K,AA3529)))</f>
        <v/>
      </c>
      <c r="U3529" s="33">
        <f>IF(INDEX(Matches!$K:$K,AA3529)="","",IF(I3529="H",INDEX(Matches!$K:$K,AA3529),INDEX(Matches!$J:$J,AA3529)))</f>
        <v/>
      </c>
      <c r="V3529" s="30">
        <f>IF(T3529="","",T3529-U3529)</f>
        <v/>
      </c>
      <c r="W3529" s="33">
        <f>IF(I3529="H",INDEX(Matches!$T:$T,AA3529),INDEX(Matches!$U:$U,AA3529))</f>
        <v/>
      </c>
      <c r="X3529" s="11">
        <f>INDEX(Matches!$X:$X,AA3529)</f>
        <v/>
      </c>
      <c r="Y3529" s="30">
        <f>IF(O3529="","",O3529-S3529)</f>
        <v/>
      </c>
      <c r="Z3529" s="30">
        <f>IF(W3529="","",W3529-S3529)</f>
        <v/>
      </c>
      <c r="AA3529" s="24">
        <f>MATCH(J3529,Matches!$A:$A,0)</f>
        <v/>
      </c>
      <c r="AB3529" s="33" t="n"/>
      <c r="AC3529" s="33" t="n"/>
      <c r="AD3529" s="24" t="n"/>
      <c r="AE3529" s="24" t="n">
        <v>2</v>
      </c>
      <c r="AF3529" s="33" t="n"/>
      <c r="AG3529" s="33" t="n"/>
    </row>
    <row r="3530">
      <c r="A3530" s="24" t="inlineStr">
        <is>
          <t>Newport|9</t>
        </is>
      </c>
      <c r="B3530" s="24" t="inlineStr">
        <is>
          <t>E3</t>
        </is>
      </c>
      <c r="C3530" s="24" t="inlineStr">
        <is>
          <t>League Two</t>
        </is>
      </c>
      <c r="D3530" s="24" t="inlineStr">
        <is>
          <t>Newport</t>
        </is>
      </c>
      <c r="E3530" s="24" t="n">
        <v>9</v>
      </c>
      <c r="F3530" s="24" t="n">
        <v>3</v>
      </c>
      <c r="G3530" s="29" t="n">
        <v>46298.625</v>
      </c>
      <c r="H3530" s="24" t="inlineStr">
        <is>
          <t>Gillingham</t>
        </is>
      </c>
      <c r="I3530" s="24" t="inlineStr">
        <is>
          <t>A</t>
        </is>
      </c>
      <c r="J3530" s="24" t="inlineStr">
        <is>
          <t>E3-Gillingh-Newport</t>
        </is>
      </c>
      <c r="K3530" s="24" t="n">
        <v>12</v>
      </c>
      <c r="L3530" s="11">
        <f>IF(INDEX(Matches!$X:$X,AA3530)=0,"",IF(I3530="H",INDEX(Matches!$H:$H,AA3530),INDEX(Matches!$I:$I,AA3530)))</f>
        <v/>
      </c>
      <c r="M3530" s="11">
        <f>IF(INDEX(Matches!$X:$X,AA3530)=0,"",IF(I3530="H",INDEX(Matches!$I:$I,AA3530),INDEX(Matches!$H:$H,AA3530)))</f>
        <v/>
      </c>
      <c r="N3530" s="11">
        <f>IF(L3530="","",IF(L3530&gt;M3530,"W",IF(L3530=M3530,"D","L")))</f>
        <v/>
      </c>
      <c r="O3530" s="11">
        <f>IF(L3530="","",IF(L3530&gt;M3530,3,IF(L3530=M3530,1,0)))</f>
        <v/>
      </c>
      <c r="P3530" s="31">
        <f>IF(I3530="H",INDEX(Matches!$L:$L,AA3530),INDEX(Matches!$N:$N,AA3530))</f>
        <v/>
      </c>
      <c r="Q3530" s="31">
        <f>INDEX(Matches!$M:$M,AA3530)</f>
        <v/>
      </c>
      <c r="R3530" s="31">
        <f>IF(I3530="H",INDEX(Matches!$N:$N,AA3530),INDEX(Matches!$L:$L,AA3530))</f>
        <v/>
      </c>
      <c r="S3530" s="33">
        <f>IF(I3530="H",INDEX(Matches!$O:$O,AA3530),INDEX(Matches!$P:$P,AA3530))</f>
        <v/>
      </c>
      <c r="T3530" s="33">
        <f>IF(INDEX(Matches!$J:$J,AA3530)="","",IF(I3530="H",INDEX(Matches!$J:$J,AA3530),INDEX(Matches!$K:$K,AA3530)))</f>
        <v/>
      </c>
      <c r="U3530" s="33">
        <f>IF(INDEX(Matches!$K:$K,AA3530)="","",IF(I3530="H",INDEX(Matches!$K:$K,AA3530),INDEX(Matches!$J:$J,AA3530)))</f>
        <v/>
      </c>
      <c r="V3530" s="30">
        <f>IF(T3530="","",T3530-U3530)</f>
        <v/>
      </c>
      <c r="W3530" s="33">
        <f>IF(I3530="H",INDEX(Matches!$T:$T,AA3530),INDEX(Matches!$U:$U,AA3530))</f>
        <v/>
      </c>
      <c r="X3530" s="11">
        <f>INDEX(Matches!$X:$X,AA3530)</f>
        <v/>
      </c>
      <c r="Y3530" s="30">
        <f>IF(O3530="","",O3530-S3530)</f>
        <v/>
      </c>
      <c r="Z3530" s="30">
        <f>IF(W3530="","",W3530-S3530)</f>
        <v/>
      </c>
      <c r="AA3530" s="24">
        <f>MATCH(J3530,Matches!$A:$A,0)</f>
        <v/>
      </c>
      <c r="AB3530" s="33" t="n"/>
      <c r="AC3530" s="33" t="n"/>
      <c r="AD3530" s="24" t="n"/>
      <c r="AE3530" s="24" t="n">
        <v>3</v>
      </c>
      <c r="AF3530" s="33" t="n"/>
      <c r="AG3530" s="33" t="n"/>
    </row>
    <row r="3531">
      <c r="A3531" s="24" t="inlineStr">
        <is>
          <t>Newport|10</t>
        </is>
      </c>
      <c r="B3531" s="24" t="inlineStr">
        <is>
          <t>E3</t>
        </is>
      </c>
      <c r="C3531" s="24" t="inlineStr">
        <is>
          <t>League Two</t>
        </is>
      </c>
      <c r="D3531" s="24" t="inlineStr">
        <is>
          <t>Newport</t>
        </is>
      </c>
      <c r="E3531" s="24" t="n">
        <v>10</v>
      </c>
      <c r="F3531" s="24" t="n">
        <v>3</v>
      </c>
      <c r="G3531" s="29" t="n">
        <v>46305.625</v>
      </c>
      <c r="H3531" s="24" t="inlineStr">
        <is>
          <t>Colchester</t>
        </is>
      </c>
      <c r="I3531" s="24" t="inlineStr">
        <is>
          <t>H</t>
        </is>
      </c>
      <c r="J3531" s="24" t="inlineStr">
        <is>
          <t>E3-Newport-Colchest</t>
        </is>
      </c>
      <c r="K3531" s="24" t="n">
        <v>13</v>
      </c>
      <c r="L3531" s="11">
        <f>IF(INDEX(Matches!$X:$X,AA3531)=0,"",IF(I3531="H",INDEX(Matches!$H:$H,AA3531),INDEX(Matches!$I:$I,AA3531)))</f>
        <v/>
      </c>
      <c r="M3531" s="11">
        <f>IF(INDEX(Matches!$X:$X,AA3531)=0,"",IF(I3531="H",INDEX(Matches!$I:$I,AA3531),INDEX(Matches!$H:$H,AA3531)))</f>
        <v/>
      </c>
      <c r="N3531" s="11">
        <f>IF(L3531="","",IF(L3531&gt;M3531,"W",IF(L3531=M3531,"D","L")))</f>
        <v/>
      </c>
      <c r="O3531" s="11">
        <f>IF(L3531="","",IF(L3531&gt;M3531,3,IF(L3531=M3531,1,0)))</f>
        <v/>
      </c>
      <c r="P3531" s="31">
        <f>IF(I3531="H",INDEX(Matches!$L:$L,AA3531),INDEX(Matches!$N:$N,AA3531))</f>
        <v/>
      </c>
      <c r="Q3531" s="31">
        <f>INDEX(Matches!$M:$M,AA3531)</f>
        <v/>
      </c>
      <c r="R3531" s="31">
        <f>IF(I3531="H",INDEX(Matches!$N:$N,AA3531),INDEX(Matches!$L:$L,AA3531))</f>
        <v/>
      </c>
      <c r="S3531" s="33">
        <f>IF(I3531="H",INDEX(Matches!$O:$O,AA3531),INDEX(Matches!$P:$P,AA3531))</f>
        <v/>
      </c>
      <c r="T3531" s="33">
        <f>IF(INDEX(Matches!$J:$J,AA3531)="","",IF(I3531="H",INDEX(Matches!$J:$J,AA3531),INDEX(Matches!$K:$K,AA3531)))</f>
        <v/>
      </c>
      <c r="U3531" s="33">
        <f>IF(INDEX(Matches!$K:$K,AA3531)="","",IF(I3531="H",INDEX(Matches!$K:$K,AA3531),INDEX(Matches!$J:$J,AA3531)))</f>
        <v/>
      </c>
      <c r="V3531" s="30">
        <f>IF(T3531="","",T3531-U3531)</f>
        <v/>
      </c>
      <c r="W3531" s="33">
        <f>IF(I3531="H",INDEX(Matches!$T:$T,AA3531),INDEX(Matches!$U:$U,AA3531))</f>
        <v/>
      </c>
      <c r="X3531" s="11">
        <f>INDEX(Matches!$X:$X,AA3531)</f>
        <v/>
      </c>
      <c r="Y3531" s="30">
        <f>IF(O3531="","",O3531-S3531)</f>
        <v/>
      </c>
      <c r="Z3531" s="30">
        <f>IF(W3531="","",W3531-S3531)</f>
        <v/>
      </c>
      <c r="AA3531" s="24">
        <f>MATCH(J3531,Matches!$A:$A,0)</f>
        <v/>
      </c>
      <c r="AB3531" s="33" t="n"/>
      <c r="AC3531" s="33" t="n"/>
      <c r="AD3531" s="24" t="n"/>
      <c r="AE3531" s="24" t="n">
        <v>3</v>
      </c>
      <c r="AF3531" s="33" t="n"/>
      <c r="AG3531" s="33" t="n"/>
    </row>
    <row r="3532">
      <c r="A3532" s="24" t="inlineStr">
        <is>
          <t>Newport|11</t>
        </is>
      </c>
      <c r="B3532" s="24" t="inlineStr">
        <is>
          <t>E3</t>
        </is>
      </c>
      <c r="C3532" s="24" t="inlineStr">
        <is>
          <t>League Two</t>
        </is>
      </c>
      <c r="D3532" s="24" t="inlineStr">
        <is>
          <t>Newport</t>
        </is>
      </c>
      <c r="E3532" s="24" t="n">
        <v>11</v>
      </c>
      <c r="F3532" s="24" t="n">
        <v>3</v>
      </c>
      <c r="G3532" s="29" t="n">
        <v>46312.625</v>
      </c>
      <c r="H3532" s="24" t="inlineStr">
        <is>
          <t>York</t>
        </is>
      </c>
      <c r="I3532" s="24" t="inlineStr">
        <is>
          <t>H</t>
        </is>
      </c>
      <c r="J3532" s="24" t="inlineStr">
        <is>
          <t>E3-Newport-York</t>
        </is>
      </c>
      <c r="K3532" s="24" t="n">
        <v>7</v>
      </c>
      <c r="L3532" s="11">
        <f>IF(INDEX(Matches!$X:$X,AA3532)=0,"",IF(I3532="H",INDEX(Matches!$H:$H,AA3532),INDEX(Matches!$I:$I,AA3532)))</f>
        <v/>
      </c>
      <c r="M3532" s="11">
        <f>IF(INDEX(Matches!$X:$X,AA3532)=0,"",IF(I3532="H",INDEX(Matches!$I:$I,AA3532),INDEX(Matches!$H:$H,AA3532)))</f>
        <v/>
      </c>
      <c r="N3532" s="11">
        <f>IF(L3532="","",IF(L3532&gt;M3532,"W",IF(L3532=M3532,"D","L")))</f>
        <v/>
      </c>
      <c r="O3532" s="11">
        <f>IF(L3532="","",IF(L3532&gt;M3532,3,IF(L3532=M3532,1,0)))</f>
        <v/>
      </c>
      <c r="P3532" s="31">
        <f>IF(I3532="H",INDEX(Matches!$L:$L,AA3532),INDEX(Matches!$N:$N,AA3532))</f>
        <v/>
      </c>
      <c r="Q3532" s="31">
        <f>INDEX(Matches!$M:$M,AA3532)</f>
        <v/>
      </c>
      <c r="R3532" s="31">
        <f>IF(I3532="H",INDEX(Matches!$N:$N,AA3532),INDEX(Matches!$L:$L,AA3532))</f>
        <v/>
      </c>
      <c r="S3532" s="33">
        <f>IF(I3532="H",INDEX(Matches!$O:$O,AA3532),INDEX(Matches!$P:$P,AA3532))</f>
        <v/>
      </c>
      <c r="T3532" s="33">
        <f>IF(INDEX(Matches!$J:$J,AA3532)="","",IF(I3532="H",INDEX(Matches!$J:$J,AA3532),INDEX(Matches!$K:$K,AA3532)))</f>
        <v/>
      </c>
      <c r="U3532" s="33">
        <f>IF(INDEX(Matches!$K:$K,AA3532)="","",IF(I3532="H",INDEX(Matches!$K:$K,AA3532),INDEX(Matches!$J:$J,AA3532)))</f>
        <v/>
      </c>
      <c r="V3532" s="30">
        <f>IF(T3532="","",T3532-U3532)</f>
        <v/>
      </c>
      <c r="W3532" s="33">
        <f>IF(I3532="H",INDEX(Matches!$T:$T,AA3532),INDEX(Matches!$U:$U,AA3532))</f>
        <v/>
      </c>
      <c r="X3532" s="11">
        <f>INDEX(Matches!$X:$X,AA3532)</f>
        <v/>
      </c>
      <c r="Y3532" s="30">
        <f>IF(O3532="","",O3532-S3532)</f>
        <v/>
      </c>
      <c r="Z3532" s="30">
        <f>IF(W3532="","",W3532-S3532)</f>
        <v/>
      </c>
      <c r="AA3532" s="24">
        <f>MATCH(J3532,Matches!$A:$A,0)</f>
        <v/>
      </c>
      <c r="AB3532" s="33" t="n"/>
      <c r="AC3532" s="33" t="n"/>
      <c r="AD3532" s="24" t="n"/>
      <c r="AE3532" s="24" t="n">
        <v>3</v>
      </c>
      <c r="AF3532" s="33" t="n"/>
      <c r="AG3532" s="33" t="n"/>
    </row>
    <row r="3533">
      <c r="A3533" s="24" t="inlineStr">
        <is>
          <t>Newport|12</t>
        </is>
      </c>
      <c r="B3533" s="24" t="inlineStr">
        <is>
          <t>E3</t>
        </is>
      </c>
      <c r="C3533" s="24" t="inlineStr">
        <is>
          <t>League Two</t>
        </is>
      </c>
      <c r="D3533" s="24" t="inlineStr">
        <is>
          <t>Newport</t>
        </is>
      </c>
      <c r="E3533" s="24" t="n">
        <v>12</v>
      </c>
      <c r="F3533" s="24" t="n">
        <v>3</v>
      </c>
      <c r="G3533" s="29" t="n">
        <v>46315.82291666666</v>
      </c>
      <c r="H3533" s="24" t="inlineStr">
        <is>
          <t>Rotherham</t>
        </is>
      </c>
      <c r="I3533" s="24" t="inlineStr">
        <is>
          <t>A</t>
        </is>
      </c>
      <c r="J3533" s="24" t="inlineStr">
        <is>
          <t>E3-Rotherha-Newport</t>
        </is>
      </c>
      <c r="K3533" s="24" t="n">
        <v>9</v>
      </c>
      <c r="L3533" s="11">
        <f>IF(INDEX(Matches!$X:$X,AA3533)=0,"",IF(I3533="H",INDEX(Matches!$H:$H,AA3533),INDEX(Matches!$I:$I,AA3533)))</f>
        <v/>
      </c>
      <c r="M3533" s="11">
        <f>IF(INDEX(Matches!$X:$X,AA3533)=0,"",IF(I3533="H",INDEX(Matches!$I:$I,AA3533),INDEX(Matches!$H:$H,AA3533)))</f>
        <v/>
      </c>
      <c r="N3533" s="11">
        <f>IF(L3533="","",IF(L3533&gt;M3533,"W",IF(L3533=M3533,"D","L")))</f>
        <v/>
      </c>
      <c r="O3533" s="11">
        <f>IF(L3533="","",IF(L3533&gt;M3533,3,IF(L3533=M3533,1,0)))</f>
        <v/>
      </c>
      <c r="P3533" s="31">
        <f>IF(I3533="H",INDEX(Matches!$L:$L,AA3533),INDEX(Matches!$N:$N,AA3533))</f>
        <v/>
      </c>
      <c r="Q3533" s="31">
        <f>INDEX(Matches!$M:$M,AA3533)</f>
        <v/>
      </c>
      <c r="R3533" s="31">
        <f>IF(I3533="H",INDEX(Matches!$N:$N,AA3533),INDEX(Matches!$L:$L,AA3533))</f>
        <v/>
      </c>
      <c r="S3533" s="33">
        <f>IF(I3533="H",INDEX(Matches!$O:$O,AA3533),INDEX(Matches!$P:$P,AA3533))</f>
        <v/>
      </c>
      <c r="T3533" s="33">
        <f>IF(INDEX(Matches!$J:$J,AA3533)="","",IF(I3533="H",INDEX(Matches!$J:$J,AA3533),INDEX(Matches!$K:$K,AA3533)))</f>
        <v/>
      </c>
      <c r="U3533" s="33">
        <f>IF(INDEX(Matches!$K:$K,AA3533)="","",IF(I3533="H",INDEX(Matches!$K:$K,AA3533),INDEX(Matches!$J:$J,AA3533)))</f>
        <v/>
      </c>
      <c r="V3533" s="30">
        <f>IF(T3533="","",T3533-U3533)</f>
        <v/>
      </c>
      <c r="W3533" s="33">
        <f>IF(I3533="H",INDEX(Matches!$T:$T,AA3533),INDEX(Matches!$U:$U,AA3533))</f>
        <v/>
      </c>
      <c r="X3533" s="11">
        <f>INDEX(Matches!$X:$X,AA3533)</f>
        <v/>
      </c>
      <c r="Y3533" s="30">
        <f>IF(O3533="","",O3533-S3533)</f>
        <v/>
      </c>
      <c r="Z3533" s="30">
        <f>IF(W3533="","",W3533-S3533)</f>
        <v/>
      </c>
      <c r="AA3533" s="24">
        <f>MATCH(J3533,Matches!$A:$A,0)</f>
        <v/>
      </c>
      <c r="AB3533" s="33" t="n"/>
      <c r="AC3533" s="33" t="n"/>
      <c r="AD3533" s="24" t="n"/>
      <c r="AE3533" s="24" t="n">
        <v>3</v>
      </c>
      <c r="AF3533" s="33" t="n"/>
      <c r="AG3533" s="33" t="n"/>
    </row>
    <row r="3534">
      <c r="A3534" s="24" t="inlineStr">
        <is>
          <t>Newport|13</t>
        </is>
      </c>
      <c r="B3534" s="24" t="inlineStr">
        <is>
          <t>E3</t>
        </is>
      </c>
      <c r="C3534" s="24" t="inlineStr">
        <is>
          <t>League Two</t>
        </is>
      </c>
      <c r="D3534" s="24" t="inlineStr">
        <is>
          <t>Newport</t>
        </is>
      </c>
      <c r="E3534" s="24" t="n">
        <v>13</v>
      </c>
      <c r="F3534" s="24" t="n">
        <v>4</v>
      </c>
      <c r="G3534" s="29" t="n">
        <v>46319.52083333334</v>
      </c>
      <c r="H3534" s="24" t="inlineStr">
        <is>
          <t>Cheltenham</t>
        </is>
      </c>
      <c r="I3534" s="24" t="inlineStr">
        <is>
          <t>A</t>
        </is>
      </c>
      <c r="J3534" s="24" t="inlineStr">
        <is>
          <t>E3-Cheltenh-Newport</t>
        </is>
      </c>
      <c r="K3534" s="24" t="n">
        <v>22</v>
      </c>
      <c r="L3534" s="11">
        <f>IF(INDEX(Matches!$X:$X,AA3534)=0,"",IF(I3534="H",INDEX(Matches!$H:$H,AA3534),INDEX(Matches!$I:$I,AA3534)))</f>
        <v/>
      </c>
      <c r="M3534" s="11">
        <f>IF(INDEX(Matches!$X:$X,AA3534)=0,"",IF(I3534="H",INDEX(Matches!$I:$I,AA3534),INDEX(Matches!$H:$H,AA3534)))</f>
        <v/>
      </c>
      <c r="N3534" s="11">
        <f>IF(L3534="","",IF(L3534&gt;M3534,"W",IF(L3534=M3534,"D","L")))</f>
        <v/>
      </c>
      <c r="O3534" s="11">
        <f>IF(L3534="","",IF(L3534&gt;M3534,3,IF(L3534=M3534,1,0)))</f>
        <v/>
      </c>
      <c r="P3534" s="31">
        <f>IF(I3534="H",INDEX(Matches!$L:$L,AA3534),INDEX(Matches!$N:$N,AA3534))</f>
        <v/>
      </c>
      <c r="Q3534" s="31">
        <f>INDEX(Matches!$M:$M,AA3534)</f>
        <v/>
      </c>
      <c r="R3534" s="31">
        <f>IF(I3534="H",INDEX(Matches!$N:$N,AA3534),INDEX(Matches!$L:$L,AA3534))</f>
        <v/>
      </c>
      <c r="S3534" s="33">
        <f>IF(I3534="H",INDEX(Matches!$O:$O,AA3534),INDEX(Matches!$P:$P,AA3534))</f>
        <v/>
      </c>
      <c r="T3534" s="33">
        <f>IF(INDEX(Matches!$J:$J,AA3534)="","",IF(I3534="H",INDEX(Matches!$J:$J,AA3534),INDEX(Matches!$K:$K,AA3534)))</f>
        <v/>
      </c>
      <c r="U3534" s="33">
        <f>IF(INDEX(Matches!$K:$K,AA3534)="","",IF(I3534="H",INDEX(Matches!$K:$K,AA3534),INDEX(Matches!$J:$J,AA3534)))</f>
        <v/>
      </c>
      <c r="V3534" s="30">
        <f>IF(T3534="","",T3534-U3534)</f>
        <v/>
      </c>
      <c r="W3534" s="33">
        <f>IF(I3534="H",INDEX(Matches!$T:$T,AA3534),INDEX(Matches!$U:$U,AA3534))</f>
        <v/>
      </c>
      <c r="X3534" s="11">
        <f>INDEX(Matches!$X:$X,AA3534)</f>
        <v/>
      </c>
      <c r="Y3534" s="30">
        <f>IF(O3534="","",O3534-S3534)</f>
        <v/>
      </c>
      <c r="Z3534" s="30">
        <f>IF(W3534="","",W3534-S3534)</f>
        <v/>
      </c>
      <c r="AA3534" s="24">
        <f>MATCH(J3534,Matches!$A:$A,0)</f>
        <v/>
      </c>
      <c r="AB3534" s="33" t="n"/>
      <c r="AC3534" s="33" t="n">
        <v>1.153582138605441</v>
      </c>
      <c r="AD3534" s="24" t="n"/>
      <c r="AE3534" s="24" t="n">
        <v>4</v>
      </c>
      <c r="AF3534" s="33" t="n"/>
      <c r="AG3534" s="33" t="n"/>
    </row>
    <row r="3535">
      <c r="A3535" s="24" t="inlineStr">
        <is>
          <t>Newport|14</t>
        </is>
      </c>
      <c r="B3535" s="24" t="inlineStr">
        <is>
          <t>E3</t>
        </is>
      </c>
      <c r="C3535" s="24" t="inlineStr">
        <is>
          <t>League Two</t>
        </is>
      </c>
      <c r="D3535" s="24" t="inlineStr">
        <is>
          <t>Newport</t>
        </is>
      </c>
      <c r="E3535" s="24" t="n">
        <v>14</v>
      </c>
      <c r="F3535" s="24" t="n">
        <v>4</v>
      </c>
      <c r="G3535" s="29" t="n">
        <v>46325.82291666666</v>
      </c>
      <c r="H3535" s="24" t="inlineStr">
        <is>
          <t>Chesterfield</t>
        </is>
      </c>
      <c r="I3535" s="24" t="inlineStr">
        <is>
          <t>H</t>
        </is>
      </c>
      <c r="J3535" s="24" t="inlineStr">
        <is>
          <t>E3-Newport-Chesterf</t>
        </is>
      </c>
      <c r="K3535" s="24" t="n">
        <v>6</v>
      </c>
      <c r="L3535" s="11">
        <f>IF(INDEX(Matches!$X:$X,AA3535)=0,"",IF(I3535="H",INDEX(Matches!$H:$H,AA3535),INDEX(Matches!$I:$I,AA3535)))</f>
        <v/>
      </c>
      <c r="M3535" s="11">
        <f>IF(INDEX(Matches!$X:$X,AA3535)=0,"",IF(I3535="H",INDEX(Matches!$I:$I,AA3535),INDEX(Matches!$H:$H,AA3535)))</f>
        <v/>
      </c>
      <c r="N3535" s="11">
        <f>IF(L3535="","",IF(L3535&gt;M3535,"W",IF(L3535=M3535,"D","L")))</f>
        <v/>
      </c>
      <c r="O3535" s="11">
        <f>IF(L3535="","",IF(L3535&gt;M3535,3,IF(L3535=M3535,1,0)))</f>
        <v/>
      </c>
      <c r="P3535" s="31">
        <f>IF(I3535="H",INDEX(Matches!$L:$L,AA3535),INDEX(Matches!$N:$N,AA3535))</f>
        <v/>
      </c>
      <c r="Q3535" s="31">
        <f>INDEX(Matches!$M:$M,AA3535)</f>
        <v/>
      </c>
      <c r="R3535" s="31">
        <f>IF(I3535="H",INDEX(Matches!$N:$N,AA3535),INDEX(Matches!$L:$L,AA3535))</f>
        <v/>
      </c>
      <c r="S3535" s="33">
        <f>IF(I3535="H",INDEX(Matches!$O:$O,AA3535),INDEX(Matches!$P:$P,AA3535))</f>
        <v/>
      </c>
      <c r="T3535" s="33">
        <f>IF(INDEX(Matches!$J:$J,AA3535)="","",IF(I3535="H",INDEX(Matches!$J:$J,AA3535),INDEX(Matches!$K:$K,AA3535)))</f>
        <v/>
      </c>
      <c r="U3535" s="33">
        <f>IF(INDEX(Matches!$K:$K,AA3535)="","",IF(I3535="H",INDEX(Matches!$K:$K,AA3535),INDEX(Matches!$J:$J,AA3535)))</f>
        <v/>
      </c>
      <c r="V3535" s="30">
        <f>IF(T3535="","",T3535-U3535)</f>
        <v/>
      </c>
      <c r="W3535" s="33">
        <f>IF(I3535="H",INDEX(Matches!$T:$T,AA3535),INDEX(Matches!$U:$U,AA3535))</f>
        <v/>
      </c>
      <c r="X3535" s="11">
        <f>INDEX(Matches!$X:$X,AA3535)</f>
        <v/>
      </c>
      <c r="Y3535" s="30">
        <f>IF(O3535="","",O3535-S3535)</f>
        <v/>
      </c>
      <c r="Z3535" s="30">
        <f>IF(W3535="","",W3535-S3535)</f>
        <v/>
      </c>
      <c r="AA3535" s="24">
        <f>MATCH(J3535,Matches!$A:$A,0)</f>
        <v/>
      </c>
      <c r="AB3535" s="33" t="n"/>
      <c r="AC3535" s="33" t="n">
        <v>1.114052374433146</v>
      </c>
      <c r="AD3535" s="24" t="n"/>
      <c r="AE3535" s="24" t="n">
        <v>4</v>
      </c>
      <c r="AF3535" s="33" t="n"/>
      <c r="AG3535" s="33" t="n"/>
    </row>
    <row r="3536">
      <c r="A3536" s="24" t="inlineStr">
        <is>
          <t>Newport|15</t>
        </is>
      </c>
      <c r="B3536" s="24" t="inlineStr">
        <is>
          <t>E3</t>
        </is>
      </c>
      <c r="C3536" s="24" t="inlineStr">
        <is>
          <t>League Two</t>
        </is>
      </c>
      <c r="D3536" s="24" t="inlineStr">
        <is>
          <t>Newport</t>
        </is>
      </c>
      <c r="E3536" s="24" t="n">
        <v>15</v>
      </c>
      <c r="F3536" s="24" t="n">
        <v>4</v>
      </c>
      <c r="G3536" s="29" t="n">
        <v>46340.625</v>
      </c>
      <c r="H3536" s="24" t="inlineStr">
        <is>
          <t>Crewe</t>
        </is>
      </c>
      <c r="I3536" s="24" t="inlineStr">
        <is>
          <t>A</t>
        </is>
      </c>
      <c r="J3536" s="24" t="inlineStr">
        <is>
          <t>E3-Crewe-Newport</t>
        </is>
      </c>
      <c r="K3536" s="24" t="n">
        <v>15</v>
      </c>
      <c r="L3536" s="11">
        <f>IF(INDEX(Matches!$X:$X,AA3536)=0,"",IF(I3536="H",INDEX(Matches!$H:$H,AA3536),INDEX(Matches!$I:$I,AA3536)))</f>
        <v/>
      </c>
      <c r="M3536" s="11">
        <f>IF(INDEX(Matches!$X:$X,AA3536)=0,"",IF(I3536="H",INDEX(Matches!$I:$I,AA3536),INDEX(Matches!$H:$H,AA3536)))</f>
        <v/>
      </c>
      <c r="N3536" s="11">
        <f>IF(L3536="","",IF(L3536&gt;M3536,"W",IF(L3536=M3536,"D","L")))</f>
        <v/>
      </c>
      <c r="O3536" s="11">
        <f>IF(L3536="","",IF(L3536&gt;M3536,3,IF(L3536=M3536,1,0)))</f>
        <v/>
      </c>
      <c r="P3536" s="31">
        <f>IF(I3536="H",INDEX(Matches!$L:$L,AA3536),INDEX(Matches!$N:$N,AA3536))</f>
        <v/>
      </c>
      <c r="Q3536" s="31">
        <f>INDEX(Matches!$M:$M,AA3536)</f>
        <v/>
      </c>
      <c r="R3536" s="31">
        <f>IF(I3536="H",INDEX(Matches!$N:$N,AA3536),INDEX(Matches!$L:$L,AA3536))</f>
        <v/>
      </c>
      <c r="S3536" s="33">
        <f>IF(I3536="H",INDEX(Matches!$O:$O,AA3536),INDEX(Matches!$P:$P,AA3536))</f>
        <v/>
      </c>
      <c r="T3536" s="33">
        <f>IF(INDEX(Matches!$J:$J,AA3536)="","",IF(I3536="H",INDEX(Matches!$J:$J,AA3536),INDEX(Matches!$K:$K,AA3536)))</f>
        <v/>
      </c>
      <c r="U3536" s="33">
        <f>IF(INDEX(Matches!$K:$K,AA3536)="","",IF(I3536="H",INDEX(Matches!$K:$K,AA3536),INDEX(Matches!$J:$J,AA3536)))</f>
        <v/>
      </c>
      <c r="V3536" s="30">
        <f>IF(T3536="","",T3536-U3536)</f>
        <v/>
      </c>
      <c r="W3536" s="33">
        <f>IF(I3536="H",INDEX(Matches!$T:$T,AA3536),INDEX(Matches!$U:$U,AA3536))</f>
        <v/>
      </c>
      <c r="X3536" s="11">
        <f>INDEX(Matches!$X:$X,AA3536)</f>
        <v/>
      </c>
      <c r="Y3536" s="30">
        <f>IF(O3536="","",O3536-S3536)</f>
        <v/>
      </c>
      <c r="Z3536" s="30">
        <f>IF(W3536="","",W3536-S3536)</f>
        <v/>
      </c>
      <c r="AA3536" s="24">
        <f>MATCH(J3536,Matches!$A:$A,0)</f>
        <v/>
      </c>
      <c r="AB3536" s="33" t="n"/>
      <c r="AC3536" s="33" t="n">
        <v>0.9794311281962864</v>
      </c>
      <c r="AD3536" s="24" t="n"/>
      <c r="AE3536" s="24" t="n">
        <v>4</v>
      </c>
      <c r="AF3536" s="33" t="n"/>
      <c r="AG3536" s="33" t="n"/>
    </row>
    <row r="3537">
      <c r="A3537" s="24" t="inlineStr">
        <is>
          <t>Newport|16</t>
        </is>
      </c>
      <c r="B3537" s="24" t="inlineStr">
        <is>
          <t>E3</t>
        </is>
      </c>
      <c r="C3537" s="24" t="inlineStr">
        <is>
          <t>League Two</t>
        </is>
      </c>
      <c r="D3537" s="24" t="inlineStr">
        <is>
          <t>Newport</t>
        </is>
      </c>
      <c r="E3537" s="24" t="n">
        <v>16</v>
      </c>
      <c r="F3537" s="24" t="n">
        <v>4</v>
      </c>
      <c r="G3537" s="29" t="n">
        <v>46347.52083333334</v>
      </c>
      <c r="H3537" s="24" t="inlineStr">
        <is>
          <t>Swindon</t>
        </is>
      </c>
      <c r="I3537" s="24" t="inlineStr">
        <is>
          <t>H</t>
        </is>
      </c>
      <c r="J3537" s="24" t="inlineStr">
        <is>
          <t>E3-Newport-Swindon</t>
        </is>
      </c>
      <c r="K3537" s="24" t="n">
        <v>10</v>
      </c>
      <c r="L3537" s="11">
        <f>IF(INDEX(Matches!$X:$X,AA3537)=0,"",IF(I3537="H",INDEX(Matches!$H:$H,AA3537),INDEX(Matches!$I:$I,AA3537)))</f>
        <v/>
      </c>
      <c r="M3537" s="11">
        <f>IF(INDEX(Matches!$X:$X,AA3537)=0,"",IF(I3537="H",INDEX(Matches!$I:$I,AA3537),INDEX(Matches!$H:$H,AA3537)))</f>
        <v/>
      </c>
      <c r="N3537" s="11">
        <f>IF(L3537="","",IF(L3537&gt;M3537,"W",IF(L3537=M3537,"D","L")))</f>
        <v/>
      </c>
      <c r="O3537" s="11">
        <f>IF(L3537="","",IF(L3537&gt;M3537,3,IF(L3537=M3537,1,0)))</f>
        <v/>
      </c>
      <c r="P3537" s="31">
        <f>IF(I3537="H",INDEX(Matches!$L:$L,AA3537),INDEX(Matches!$N:$N,AA3537))</f>
        <v/>
      </c>
      <c r="Q3537" s="31">
        <f>INDEX(Matches!$M:$M,AA3537)</f>
        <v/>
      </c>
      <c r="R3537" s="31">
        <f>IF(I3537="H",INDEX(Matches!$N:$N,AA3537),INDEX(Matches!$L:$L,AA3537))</f>
        <v/>
      </c>
      <c r="S3537" s="33">
        <f>IF(I3537="H",INDEX(Matches!$O:$O,AA3537),INDEX(Matches!$P:$P,AA3537))</f>
        <v/>
      </c>
      <c r="T3537" s="33">
        <f>IF(INDEX(Matches!$J:$J,AA3537)="","",IF(I3537="H",INDEX(Matches!$J:$J,AA3537),INDEX(Matches!$K:$K,AA3537)))</f>
        <v/>
      </c>
      <c r="U3537" s="33">
        <f>IF(INDEX(Matches!$K:$K,AA3537)="","",IF(I3537="H",INDEX(Matches!$K:$K,AA3537),INDEX(Matches!$J:$J,AA3537)))</f>
        <v/>
      </c>
      <c r="V3537" s="30">
        <f>IF(T3537="","",T3537-U3537)</f>
        <v/>
      </c>
      <c r="W3537" s="33">
        <f>IF(I3537="H",INDEX(Matches!$T:$T,AA3537),INDEX(Matches!$U:$U,AA3537))</f>
        <v/>
      </c>
      <c r="X3537" s="11">
        <f>INDEX(Matches!$X:$X,AA3537)</f>
        <v/>
      </c>
      <c r="Y3537" s="30">
        <f>IF(O3537="","",O3537-S3537)</f>
        <v/>
      </c>
      <c r="Z3537" s="30">
        <f>IF(W3537="","",W3537-S3537)</f>
        <v/>
      </c>
      <c r="AA3537" s="24">
        <f>MATCH(J3537,Matches!$A:$A,0)</f>
        <v/>
      </c>
      <c r="AB3537" s="33" t="n"/>
      <c r="AC3537" s="33" t="n">
        <v>1.316039299157507</v>
      </c>
      <c r="AD3537" s="24" t="n"/>
      <c r="AE3537" s="24" t="n">
        <v>4</v>
      </c>
      <c r="AF3537" s="33" t="n"/>
      <c r="AG3537" s="33" t="n"/>
    </row>
    <row r="3538">
      <c r="A3538" s="24" t="inlineStr">
        <is>
          <t>Newport|17</t>
        </is>
      </c>
      <c r="B3538" s="24" t="inlineStr">
        <is>
          <t>E3</t>
        </is>
      </c>
      <c r="C3538" s="24" t="inlineStr">
        <is>
          <t>League Two</t>
        </is>
      </c>
      <c r="D3538" s="24" t="inlineStr">
        <is>
          <t>Newport</t>
        </is>
      </c>
      <c r="E3538" s="24" t="n">
        <v>17</v>
      </c>
      <c r="F3538" s="24" t="n">
        <v>5</v>
      </c>
      <c r="G3538" s="29" t="n">
        <v>46354.625</v>
      </c>
      <c r="H3538" s="24" t="inlineStr">
        <is>
          <t>Port Vale</t>
        </is>
      </c>
      <c r="I3538" s="24" t="inlineStr">
        <is>
          <t>A</t>
        </is>
      </c>
      <c r="J3538" s="24" t="inlineStr">
        <is>
          <t>E3-PortVale-Newport</t>
        </is>
      </c>
      <c r="K3538" s="24" t="n">
        <v>5</v>
      </c>
      <c r="L3538" s="11">
        <f>IF(INDEX(Matches!$X:$X,AA3538)=0,"",IF(I3538="H",INDEX(Matches!$H:$H,AA3538),INDEX(Matches!$I:$I,AA3538)))</f>
        <v/>
      </c>
      <c r="M3538" s="11">
        <f>IF(INDEX(Matches!$X:$X,AA3538)=0,"",IF(I3538="H",INDEX(Matches!$I:$I,AA3538),INDEX(Matches!$H:$H,AA3538)))</f>
        <v/>
      </c>
      <c r="N3538" s="11">
        <f>IF(L3538="","",IF(L3538&gt;M3538,"W",IF(L3538=M3538,"D","L")))</f>
        <v/>
      </c>
      <c r="O3538" s="11">
        <f>IF(L3538="","",IF(L3538&gt;M3538,3,IF(L3538=M3538,1,0)))</f>
        <v/>
      </c>
      <c r="P3538" s="31">
        <f>IF(I3538="H",INDEX(Matches!$L:$L,AA3538),INDEX(Matches!$N:$N,AA3538))</f>
        <v/>
      </c>
      <c r="Q3538" s="31">
        <f>INDEX(Matches!$M:$M,AA3538)</f>
        <v/>
      </c>
      <c r="R3538" s="31">
        <f>IF(I3538="H",INDEX(Matches!$N:$N,AA3538),INDEX(Matches!$L:$L,AA3538))</f>
        <v/>
      </c>
      <c r="S3538" s="33">
        <f>IF(I3538="H",INDEX(Matches!$O:$O,AA3538),INDEX(Matches!$P:$P,AA3538))</f>
        <v/>
      </c>
      <c r="T3538" s="33">
        <f>IF(INDEX(Matches!$J:$J,AA3538)="","",IF(I3538="H",INDEX(Matches!$J:$J,AA3538),INDEX(Matches!$K:$K,AA3538)))</f>
        <v/>
      </c>
      <c r="U3538" s="33">
        <f>IF(INDEX(Matches!$K:$K,AA3538)="","",IF(I3538="H",INDEX(Matches!$K:$K,AA3538),INDEX(Matches!$J:$J,AA3538)))</f>
        <v/>
      </c>
      <c r="V3538" s="30">
        <f>IF(T3538="","",T3538-U3538)</f>
        <v/>
      </c>
      <c r="W3538" s="33">
        <f>IF(I3538="H",INDEX(Matches!$T:$T,AA3538),INDEX(Matches!$U:$U,AA3538))</f>
        <v/>
      </c>
      <c r="X3538" s="11">
        <f>INDEX(Matches!$X:$X,AA3538)</f>
        <v/>
      </c>
      <c r="Y3538" s="30">
        <f>IF(O3538="","",O3538-S3538)</f>
        <v/>
      </c>
      <c r="Z3538" s="30">
        <f>IF(W3538="","",W3538-S3538)</f>
        <v/>
      </c>
      <c r="AA3538" s="24">
        <f>MATCH(J3538,Matches!$A:$A,0)</f>
        <v/>
      </c>
      <c r="AB3538" s="33" t="n"/>
      <c r="AC3538" s="33" t="n">
        <v>0.8740418391692528</v>
      </c>
      <c r="AD3538" s="24" t="n"/>
      <c r="AE3538" s="24" t="n">
        <v>5</v>
      </c>
      <c r="AF3538" s="33" t="n"/>
      <c r="AG3538" s="33" t="n"/>
    </row>
    <row r="3539">
      <c r="A3539" s="24" t="inlineStr">
        <is>
          <t>Newport|18</t>
        </is>
      </c>
      <c r="B3539" s="24" t="inlineStr">
        <is>
          <t>E3</t>
        </is>
      </c>
      <c r="C3539" s="24" t="inlineStr">
        <is>
          <t>League Two</t>
        </is>
      </c>
      <c r="D3539" s="24" t="inlineStr">
        <is>
          <t>Newport</t>
        </is>
      </c>
      <c r="E3539" s="24" t="n">
        <v>18</v>
      </c>
      <c r="F3539" s="24" t="n">
        <v>5</v>
      </c>
      <c r="G3539" s="29" t="n">
        <v>46357.82291666666</v>
      </c>
      <c r="H3539" s="24" t="inlineStr">
        <is>
          <t>Walsall</t>
        </is>
      </c>
      <c r="I3539" s="24" t="inlineStr">
        <is>
          <t>H</t>
        </is>
      </c>
      <c r="J3539" s="24" t="inlineStr">
        <is>
          <t>E3-Newport-Walsall</t>
        </is>
      </c>
      <c r="K3539" s="24" t="n">
        <v>11</v>
      </c>
      <c r="L3539" s="11">
        <f>IF(INDEX(Matches!$X:$X,AA3539)=0,"",IF(I3539="H",INDEX(Matches!$H:$H,AA3539),INDEX(Matches!$I:$I,AA3539)))</f>
        <v/>
      </c>
      <c r="M3539" s="11">
        <f>IF(INDEX(Matches!$X:$X,AA3539)=0,"",IF(I3539="H",INDEX(Matches!$I:$I,AA3539),INDEX(Matches!$H:$H,AA3539)))</f>
        <v/>
      </c>
      <c r="N3539" s="11">
        <f>IF(L3539="","",IF(L3539&gt;M3539,"W",IF(L3539=M3539,"D","L")))</f>
        <v/>
      </c>
      <c r="O3539" s="11">
        <f>IF(L3539="","",IF(L3539&gt;M3539,3,IF(L3539=M3539,1,0)))</f>
        <v/>
      </c>
      <c r="P3539" s="31">
        <f>IF(I3539="H",INDEX(Matches!$L:$L,AA3539),INDEX(Matches!$N:$N,AA3539))</f>
        <v/>
      </c>
      <c r="Q3539" s="31">
        <f>INDEX(Matches!$M:$M,AA3539)</f>
        <v/>
      </c>
      <c r="R3539" s="31">
        <f>IF(I3539="H",INDEX(Matches!$N:$N,AA3539),INDEX(Matches!$L:$L,AA3539))</f>
        <v/>
      </c>
      <c r="S3539" s="33">
        <f>IF(I3539="H",INDEX(Matches!$O:$O,AA3539),INDEX(Matches!$P:$P,AA3539))</f>
        <v/>
      </c>
      <c r="T3539" s="33">
        <f>IF(INDEX(Matches!$J:$J,AA3539)="","",IF(I3539="H",INDEX(Matches!$J:$J,AA3539),INDEX(Matches!$K:$K,AA3539)))</f>
        <v/>
      </c>
      <c r="U3539" s="33">
        <f>IF(INDEX(Matches!$K:$K,AA3539)="","",IF(I3539="H",INDEX(Matches!$K:$K,AA3539),INDEX(Matches!$J:$J,AA3539)))</f>
        <v/>
      </c>
      <c r="V3539" s="30">
        <f>IF(T3539="","",T3539-U3539)</f>
        <v/>
      </c>
      <c r="W3539" s="33">
        <f>IF(I3539="H",INDEX(Matches!$T:$T,AA3539),INDEX(Matches!$U:$U,AA3539))</f>
        <v/>
      </c>
      <c r="X3539" s="11">
        <f>INDEX(Matches!$X:$X,AA3539)</f>
        <v/>
      </c>
      <c r="Y3539" s="30">
        <f>IF(O3539="","",O3539-S3539)</f>
        <v/>
      </c>
      <c r="Z3539" s="30">
        <f>IF(W3539="","",W3539-S3539)</f>
        <v/>
      </c>
      <c r="AA3539" s="24">
        <f>MATCH(J3539,Matches!$A:$A,0)</f>
        <v/>
      </c>
      <c r="AB3539" s="33" t="n"/>
      <c r="AC3539" s="33" t="n">
        <v>1.239464041757673</v>
      </c>
      <c r="AD3539" s="24" t="n"/>
      <c r="AE3539" s="24" t="n">
        <v>5</v>
      </c>
      <c r="AF3539" s="33" t="n"/>
      <c r="AG3539" s="33" t="n"/>
    </row>
    <row r="3540">
      <c r="A3540" s="24" t="inlineStr">
        <is>
          <t>Newport|19</t>
        </is>
      </c>
      <c r="B3540" s="24" t="inlineStr">
        <is>
          <t>E3</t>
        </is>
      </c>
      <c r="C3540" s="24" t="inlineStr">
        <is>
          <t>League Two</t>
        </is>
      </c>
      <c r="D3540" s="24" t="inlineStr">
        <is>
          <t>Newport</t>
        </is>
      </c>
      <c r="E3540" s="24" t="n">
        <v>19</v>
      </c>
      <c r="F3540" s="24" t="n">
        <v>5</v>
      </c>
      <c r="G3540" s="29" t="n">
        <v>46368.625</v>
      </c>
      <c r="H3540" s="24" t="inlineStr">
        <is>
          <t>Crawley</t>
        </is>
      </c>
      <c r="I3540" s="24" t="inlineStr">
        <is>
          <t>A</t>
        </is>
      </c>
      <c r="J3540" s="24" t="inlineStr">
        <is>
          <t>E3-Crawley-Newport</t>
        </is>
      </c>
      <c r="K3540" s="24" t="n">
        <v>21</v>
      </c>
      <c r="L3540" s="11">
        <f>IF(INDEX(Matches!$X:$X,AA3540)=0,"",IF(I3540="H",INDEX(Matches!$H:$H,AA3540),INDEX(Matches!$I:$I,AA3540)))</f>
        <v/>
      </c>
      <c r="M3540" s="11">
        <f>IF(INDEX(Matches!$X:$X,AA3540)=0,"",IF(I3540="H",INDEX(Matches!$I:$I,AA3540),INDEX(Matches!$H:$H,AA3540)))</f>
        <v/>
      </c>
      <c r="N3540" s="11">
        <f>IF(L3540="","",IF(L3540&gt;M3540,"W",IF(L3540=M3540,"D","L")))</f>
        <v/>
      </c>
      <c r="O3540" s="11">
        <f>IF(L3540="","",IF(L3540&gt;M3540,3,IF(L3540=M3540,1,0)))</f>
        <v/>
      </c>
      <c r="P3540" s="31">
        <f>IF(I3540="H",INDEX(Matches!$L:$L,AA3540),INDEX(Matches!$N:$N,AA3540))</f>
        <v/>
      </c>
      <c r="Q3540" s="31">
        <f>INDEX(Matches!$M:$M,AA3540)</f>
        <v/>
      </c>
      <c r="R3540" s="31">
        <f>IF(I3540="H",INDEX(Matches!$N:$N,AA3540),INDEX(Matches!$L:$L,AA3540))</f>
        <v/>
      </c>
      <c r="S3540" s="33">
        <f>IF(I3540="H",INDEX(Matches!$O:$O,AA3540),INDEX(Matches!$P:$P,AA3540))</f>
        <v/>
      </c>
      <c r="T3540" s="33">
        <f>IF(INDEX(Matches!$J:$J,AA3540)="","",IF(I3540="H",INDEX(Matches!$J:$J,AA3540),INDEX(Matches!$K:$K,AA3540)))</f>
        <v/>
      </c>
      <c r="U3540" s="33">
        <f>IF(INDEX(Matches!$K:$K,AA3540)="","",IF(I3540="H",INDEX(Matches!$K:$K,AA3540),INDEX(Matches!$J:$J,AA3540)))</f>
        <v/>
      </c>
      <c r="V3540" s="30">
        <f>IF(T3540="","",T3540-U3540)</f>
        <v/>
      </c>
      <c r="W3540" s="33">
        <f>IF(I3540="H",INDEX(Matches!$T:$T,AA3540),INDEX(Matches!$U:$U,AA3540))</f>
        <v/>
      </c>
      <c r="X3540" s="11">
        <f>INDEX(Matches!$X:$X,AA3540)</f>
        <v/>
      </c>
      <c r="Y3540" s="30">
        <f>IF(O3540="","",O3540-S3540)</f>
        <v/>
      </c>
      <c r="Z3540" s="30">
        <f>IF(W3540="","",W3540-S3540)</f>
        <v/>
      </c>
      <c r="AA3540" s="24">
        <f>MATCH(J3540,Matches!$A:$A,0)</f>
        <v/>
      </c>
      <c r="AB3540" s="33" t="n"/>
      <c r="AC3540" s="33" t="n">
        <v>1.119223160228495</v>
      </c>
      <c r="AD3540" s="24" t="n"/>
      <c r="AE3540" s="24" t="n">
        <v>5</v>
      </c>
      <c r="AF3540" s="33" t="n"/>
      <c r="AG3540" s="33" t="n"/>
    </row>
    <row r="3541">
      <c r="A3541" s="24" t="inlineStr">
        <is>
          <t>Newport|20</t>
        </is>
      </c>
      <c r="B3541" s="24" t="inlineStr">
        <is>
          <t>E3</t>
        </is>
      </c>
      <c r="C3541" s="24" t="inlineStr">
        <is>
          <t>League Two</t>
        </is>
      </c>
      <c r="D3541" s="24" t="inlineStr">
        <is>
          <t>Newport</t>
        </is>
      </c>
      <c r="E3541" s="24" t="n">
        <v>20</v>
      </c>
      <c r="F3541" s="24" t="n">
        <v>5</v>
      </c>
      <c r="G3541" s="29" t="n">
        <v>46375.625</v>
      </c>
      <c r="H3541" s="24" t="inlineStr">
        <is>
          <t>Oldham</t>
        </is>
      </c>
      <c r="I3541" s="24" t="inlineStr">
        <is>
          <t>H</t>
        </is>
      </c>
      <c r="J3541" s="24" t="inlineStr">
        <is>
          <t>E3-Newport-Oldham</t>
        </is>
      </c>
      <c r="K3541" s="24" t="n">
        <v>8</v>
      </c>
      <c r="L3541" s="11">
        <f>IF(INDEX(Matches!$X:$X,AA3541)=0,"",IF(I3541="H",INDEX(Matches!$H:$H,AA3541),INDEX(Matches!$I:$I,AA3541)))</f>
        <v/>
      </c>
      <c r="M3541" s="11">
        <f>IF(INDEX(Matches!$X:$X,AA3541)=0,"",IF(I3541="H",INDEX(Matches!$I:$I,AA3541),INDEX(Matches!$H:$H,AA3541)))</f>
        <v/>
      </c>
      <c r="N3541" s="11">
        <f>IF(L3541="","",IF(L3541&gt;M3541,"W",IF(L3541=M3541,"D","L")))</f>
        <v/>
      </c>
      <c r="O3541" s="11">
        <f>IF(L3541="","",IF(L3541&gt;M3541,3,IF(L3541=M3541,1,0)))</f>
        <v/>
      </c>
      <c r="P3541" s="31">
        <f>IF(I3541="H",INDEX(Matches!$L:$L,AA3541),INDEX(Matches!$N:$N,AA3541))</f>
        <v/>
      </c>
      <c r="Q3541" s="31">
        <f>INDEX(Matches!$M:$M,AA3541)</f>
        <v/>
      </c>
      <c r="R3541" s="31">
        <f>IF(I3541="H",INDEX(Matches!$N:$N,AA3541),INDEX(Matches!$L:$L,AA3541))</f>
        <v/>
      </c>
      <c r="S3541" s="33">
        <f>IF(I3541="H",INDEX(Matches!$O:$O,AA3541),INDEX(Matches!$P:$P,AA3541))</f>
        <v/>
      </c>
      <c r="T3541" s="33">
        <f>IF(INDEX(Matches!$J:$J,AA3541)="","",IF(I3541="H",INDEX(Matches!$J:$J,AA3541),INDEX(Matches!$K:$K,AA3541)))</f>
        <v/>
      </c>
      <c r="U3541" s="33">
        <f>IF(INDEX(Matches!$K:$K,AA3541)="","",IF(I3541="H",INDEX(Matches!$K:$K,AA3541),INDEX(Matches!$J:$J,AA3541)))</f>
        <v/>
      </c>
      <c r="V3541" s="30">
        <f>IF(T3541="","",T3541-U3541)</f>
        <v/>
      </c>
      <c r="W3541" s="33">
        <f>IF(I3541="H",INDEX(Matches!$T:$T,AA3541),INDEX(Matches!$U:$U,AA3541))</f>
        <v/>
      </c>
      <c r="X3541" s="11">
        <f>INDEX(Matches!$X:$X,AA3541)</f>
        <v/>
      </c>
      <c r="Y3541" s="30">
        <f>IF(O3541="","",O3541-S3541)</f>
        <v/>
      </c>
      <c r="Z3541" s="30">
        <f>IF(W3541="","",W3541-S3541)</f>
        <v/>
      </c>
      <c r="AA3541" s="24">
        <f>MATCH(J3541,Matches!$A:$A,0)</f>
        <v/>
      </c>
      <c r="AB3541" s="33" t="n"/>
      <c r="AC3541" s="33" t="n">
        <v>1.215595551274117</v>
      </c>
      <c r="AD3541" s="24" t="n"/>
      <c r="AE3541" s="24" t="n">
        <v>5</v>
      </c>
      <c r="AF3541" s="33" t="n"/>
      <c r="AG3541" s="33" t="n"/>
    </row>
    <row r="3542">
      <c r="A3542" s="24" t="inlineStr">
        <is>
          <t>Newport|21</t>
        </is>
      </c>
      <c r="B3542" s="24" t="inlineStr">
        <is>
          <t>E3</t>
        </is>
      </c>
      <c r="C3542" s="24" t="inlineStr">
        <is>
          <t>League Two</t>
        </is>
      </c>
      <c r="D3542" s="24" t="inlineStr">
        <is>
          <t>Newport</t>
        </is>
      </c>
      <c r="E3542" s="24" t="n">
        <v>21</v>
      </c>
      <c r="F3542" s="24" t="n">
        <v>6</v>
      </c>
      <c r="G3542" s="29" t="n">
        <v>46382.625</v>
      </c>
      <c r="H3542" s="24" t="inlineStr">
        <is>
          <t>Exeter</t>
        </is>
      </c>
      <c r="I3542" s="24" t="inlineStr">
        <is>
          <t>A</t>
        </is>
      </c>
      <c r="J3542" s="24" t="inlineStr">
        <is>
          <t>E3-Exeter-Newport</t>
        </is>
      </c>
      <c r="K3542" s="24" t="n">
        <v>17</v>
      </c>
      <c r="L3542" s="11">
        <f>IF(INDEX(Matches!$X:$X,AA3542)=0,"",IF(I3542="H",INDEX(Matches!$H:$H,AA3542),INDEX(Matches!$I:$I,AA3542)))</f>
        <v/>
      </c>
      <c r="M3542" s="11">
        <f>IF(INDEX(Matches!$X:$X,AA3542)=0,"",IF(I3542="H",INDEX(Matches!$I:$I,AA3542),INDEX(Matches!$H:$H,AA3542)))</f>
        <v/>
      </c>
      <c r="N3542" s="11">
        <f>IF(L3542="","",IF(L3542&gt;M3542,"W",IF(L3542=M3542,"D","L")))</f>
        <v/>
      </c>
      <c r="O3542" s="11">
        <f>IF(L3542="","",IF(L3542&gt;M3542,3,IF(L3542=M3542,1,0)))</f>
        <v/>
      </c>
      <c r="P3542" s="31">
        <f>IF(I3542="H",INDEX(Matches!$L:$L,AA3542),INDEX(Matches!$N:$N,AA3542))</f>
        <v/>
      </c>
      <c r="Q3542" s="31">
        <f>INDEX(Matches!$M:$M,AA3542)</f>
        <v/>
      </c>
      <c r="R3542" s="31">
        <f>IF(I3542="H",INDEX(Matches!$N:$N,AA3542),INDEX(Matches!$L:$L,AA3542))</f>
        <v/>
      </c>
      <c r="S3542" s="33">
        <f>IF(I3542="H",INDEX(Matches!$O:$O,AA3542),INDEX(Matches!$P:$P,AA3542))</f>
        <v/>
      </c>
      <c r="T3542" s="33">
        <f>IF(INDEX(Matches!$J:$J,AA3542)="","",IF(I3542="H",INDEX(Matches!$J:$J,AA3542),INDEX(Matches!$K:$K,AA3542)))</f>
        <v/>
      </c>
      <c r="U3542" s="33">
        <f>IF(INDEX(Matches!$K:$K,AA3542)="","",IF(I3542="H",INDEX(Matches!$K:$K,AA3542),INDEX(Matches!$J:$J,AA3542)))</f>
        <v/>
      </c>
      <c r="V3542" s="30">
        <f>IF(T3542="","",T3542-U3542)</f>
        <v/>
      </c>
      <c r="W3542" s="33">
        <f>IF(I3542="H",INDEX(Matches!$T:$T,AA3542),INDEX(Matches!$U:$U,AA3542))</f>
        <v/>
      </c>
      <c r="X3542" s="11">
        <f>INDEX(Matches!$X:$X,AA3542)</f>
        <v/>
      </c>
      <c r="Y3542" s="30">
        <f>IF(O3542="","",O3542-S3542)</f>
        <v/>
      </c>
      <c r="Z3542" s="30">
        <f>IF(W3542="","",W3542-S3542)</f>
        <v/>
      </c>
      <c r="AA3542" s="24">
        <f>MATCH(J3542,Matches!$A:$A,0)</f>
        <v/>
      </c>
      <c r="AB3542" s="33" t="n"/>
      <c r="AC3542" s="33" t="n">
        <v>1.052604822760103</v>
      </c>
      <c r="AD3542" s="24" t="n"/>
      <c r="AE3542" s="24" t="n">
        <v>6</v>
      </c>
      <c r="AF3542" s="33" t="n"/>
      <c r="AG3542" s="33" t="n"/>
    </row>
    <row r="3543">
      <c r="A3543" s="24" t="inlineStr">
        <is>
          <t>Newport|22</t>
        </is>
      </c>
      <c r="B3543" s="24" t="inlineStr">
        <is>
          <t>E3</t>
        </is>
      </c>
      <c r="C3543" s="24" t="inlineStr">
        <is>
          <t>League Two</t>
        </is>
      </c>
      <c r="D3543" s="24" t="inlineStr">
        <is>
          <t>Newport</t>
        </is>
      </c>
      <c r="E3543" s="24" t="n">
        <v>22</v>
      </c>
      <c r="F3543" s="24" t="n">
        <v>6</v>
      </c>
      <c r="G3543" s="29" t="n">
        <v>46385.82291666666</v>
      </c>
      <c r="H3543" s="24" t="inlineStr">
        <is>
          <t>Shrewsbury</t>
        </is>
      </c>
      <c r="I3543" s="24" t="inlineStr">
        <is>
          <t>H</t>
        </is>
      </c>
      <c r="J3543" s="24" t="inlineStr">
        <is>
          <t>E3-Newport-Shrewsbu</t>
        </is>
      </c>
      <c r="K3543" s="24" t="n">
        <v>20</v>
      </c>
      <c r="L3543" s="11">
        <f>IF(INDEX(Matches!$X:$X,AA3543)=0,"",IF(I3543="H",INDEX(Matches!$H:$H,AA3543),INDEX(Matches!$I:$I,AA3543)))</f>
        <v/>
      </c>
      <c r="M3543" s="11">
        <f>IF(INDEX(Matches!$X:$X,AA3543)=0,"",IF(I3543="H",INDEX(Matches!$I:$I,AA3543),INDEX(Matches!$H:$H,AA3543)))</f>
        <v/>
      </c>
      <c r="N3543" s="11">
        <f>IF(L3543="","",IF(L3543&gt;M3543,"W",IF(L3543=M3543,"D","L")))</f>
        <v/>
      </c>
      <c r="O3543" s="11">
        <f>IF(L3543="","",IF(L3543&gt;M3543,3,IF(L3543=M3543,1,0)))</f>
        <v/>
      </c>
      <c r="P3543" s="31">
        <f>IF(I3543="H",INDEX(Matches!$L:$L,AA3543),INDEX(Matches!$N:$N,AA3543))</f>
        <v/>
      </c>
      <c r="Q3543" s="31">
        <f>INDEX(Matches!$M:$M,AA3543)</f>
        <v/>
      </c>
      <c r="R3543" s="31">
        <f>IF(I3543="H",INDEX(Matches!$N:$N,AA3543),INDEX(Matches!$L:$L,AA3543))</f>
        <v/>
      </c>
      <c r="S3543" s="33">
        <f>IF(I3543="H",INDEX(Matches!$O:$O,AA3543),INDEX(Matches!$P:$P,AA3543))</f>
        <v/>
      </c>
      <c r="T3543" s="33">
        <f>IF(INDEX(Matches!$J:$J,AA3543)="","",IF(I3543="H",INDEX(Matches!$J:$J,AA3543),INDEX(Matches!$K:$K,AA3543)))</f>
        <v/>
      </c>
      <c r="U3543" s="33">
        <f>IF(INDEX(Matches!$K:$K,AA3543)="","",IF(I3543="H",INDEX(Matches!$K:$K,AA3543),INDEX(Matches!$J:$J,AA3543)))</f>
        <v/>
      </c>
      <c r="V3543" s="30">
        <f>IF(T3543="","",T3543-U3543)</f>
        <v/>
      </c>
      <c r="W3543" s="33">
        <f>IF(I3543="H",INDEX(Matches!$T:$T,AA3543),INDEX(Matches!$U:$U,AA3543))</f>
        <v/>
      </c>
      <c r="X3543" s="11">
        <f>INDEX(Matches!$X:$X,AA3543)</f>
        <v/>
      </c>
      <c r="Y3543" s="30">
        <f>IF(O3543="","",O3543-S3543)</f>
        <v/>
      </c>
      <c r="Z3543" s="30">
        <f>IF(W3543="","",W3543-S3543)</f>
        <v/>
      </c>
      <c r="AA3543" s="24">
        <f>MATCH(J3543,Matches!$A:$A,0)</f>
        <v/>
      </c>
      <c r="AB3543" s="33" t="n"/>
      <c r="AC3543" s="33" t="n">
        <v>1.34787748114826</v>
      </c>
      <c r="AD3543" s="24" t="n"/>
      <c r="AE3543" s="24" t="n">
        <v>6</v>
      </c>
      <c r="AF3543" s="33" t="n"/>
      <c r="AG3543" s="33" t="n"/>
    </row>
    <row r="3544">
      <c r="A3544" s="24" t="inlineStr">
        <is>
          <t>Newport|23</t>
        </is>
      </c>
      <c r="B3544" s="24" t="inlineStr">
        <is>
          <t>E3</t>
        </is>
      </c>
      <c r="C3544" s="24" t="inlineStr">
        <is>
          <t>League Two</t>
        </is>
      </c>
      <c r="D3544" s="24" t="inlineStr">
        <is>
          <t>Newport</t>
        </is>
      </c>
      <c r="E3544" s="24" t="n">
        <v>23</v>
      </c>
      <c r="F3544" s="24" t="n">
        <v>6</v>
      </c>
      <c r="G3544" s="29" t="n">
        <v>46388.625</v>
      </c>
      <c r="H3544" s="24" t="inlineStr">
        <is>
          <t>Barnet</t>
        </is>
      </c>
      <c r="I3544" s="24" t="inlineStr">
        <is>
          <t>H</t>
        </is>
      </c>
      <c r="J3544" s="24" t="inlineStr">
        <is>
          <t>E3-Newport-Barnet</t>
        </is>
      </c>
      <c r="K3544" s="24" t="n">
        <v>3</v>
      </c>
      <c r="L3544" s="11">
        <f>IF(INDEX(Matches!$X:$X,AA3544)=0,"",IF(I3544="H",INDEX(Matches!$H:$H,AA3544),INDEX(Matches!$I:$I,AA3544)))</f>
        <v/>
      </c>
      <c r="M3544" s="11">
        <f>IF(INDEX(Matches!$X:$X,AA3544)=0,"",IF(I3544="H",INDEX(Matches!$I:$I,AA3544),INDEX(Matches!$H:$H,AA3544)))</f>
        <v/>
      </c>
      <c r="N3544" s="11">
        <f>IF(L3544="","",IF(L3544&gt;M3544,"W",IF(L3544=M3544,"D","L")))</f>
        <v/>
      </c>
      <c r="O3544" s="11">
        <f>IF(L3544="","",IF(L3544&gt;M3544,3,IF(L3544=M3544,1,0)))</f>
        <v/>
      </c>
      <c r="P3544" s="31">
        <f>IF(I3544="H",INDEX(Matches!$L:$L,AA3544),INDEX(Matches!$N:$N,AA3544))</f>
        <v/>
      </c>
      <c r="Q3544" s="31">
        <f>INDEX(Matches!$M:$M,AA3544)</f>
        <v/>
      </c>
      <c r="R3544" s="31">
        <f>IF(I3544="H",INDEX(Matches!$N:$N,AA3544),INDEX(Matches!$L:$L,AA3544))</f>
        <v/>
      </c>
      <c r="S3544" s="33">
        <f>IF(I3544="H",INDEX(Matches!$O:$O,AA3544),INDEX(Matches!$P:$P,AA3544))</f>
        <v/>
      </c>
      <c r="T3544" s="33">
        <f>IF(INDEX(Matches!$J:$J,AA3544)="","",IF(I3544="H",INDEX(Matches!$J:$J,AA3544),INDEX(Matches!$K:$K,AA3544)))</f>
        <v/>
      </c>
      <c r="U3544" s="33">
        <f>IF(INDEX(Matches!$K:$K,AA3544)="","",IF(I3544="H",INDEX(Matches!$K:$K,AA3544),INDEX(Matches!$J:$J,AA3544)))</f>
        <v/>
      </c>
      <c r="V3544" s="30">
        <f>IF(T3544="","",T3544-U3544)</f>
        <v/>
      </c>
      <c r="W3544" s="33">
        <f>IF(I3544="H",INDEX(Matches!$T:$T,AA3544),INDEX(Matches!$U:$U,AA3544))</f>
        <v/>
      </c>
      <c r="X3544" s="11">
        <f>INDEX(Matches!$X:$X,AA3544)</f>
        <v/>
      </c>
      <c r="Y3544" s="30">
        <f>IF(O3544="","",O3544-S3544)</f>
        <v/>
      </c>
      <c r="Z3544" s="30">
        <f>IF(W3544="","",W3544-S3544)</f>
        <v/>
      </c>
      <c r="AA3544" s="24">
        <f>MATCH(J3544,Matches!$A:$A,0)</f>
        <v/>
      </c>
      <c r="AB3544" s="33" t="n"/>
      <c r="AC3544" s="33" t="n">
        <v>1.120176426606661</v>
      </c>
      <c r="AD3544" s="24" t="n"/>
      <c r="AE3544" s="24" t="n">
        <v>6</v>
      </c>
      <c r="AF3544" s="33" t="n"/>
      <c r="AG3544" s="33" t="n"/>
    </row>
    <row r="3545">
      <c r="A3545" s="24" t="inlineStr">
        <is>
          <t>Newport|24</t>
        </is>
      </c>
      <c r="B3545" s="24" t="inlineStr">
        <is>
          <t>E3</t>
        </is>
      </c>
      <c r="C3545" s="24" t="inlineStr">
        <is>
          <t>League Two</t>
        </is>
      </c>
      <c r="D3545" s="24" t="inlineStr">
        <is>
          <t>Newport</t>
        </is>
      </c>
      <c r="E3545" s="24" t="n">
        <v>24</v>
      </c>
      <c r="F3545" s="24" t="n">
        <v>6</v>
      </c>
      <c r="G3545" s="29" t="n">
        <v>46396.625</v>
      </c>
      <c r="H3545" s="24" t="inlineStr">
        <is>
          <t>Oldham</t>
        </is>
      </c>
      <c r="I3545" s="24" t="inlineStr">
        <is>
          <t>A</t>
        </is>
      </c>
      <c r="J3545" s="24" t="inlineStr">
        <is>
          <t>E3-Oldham-Newport</t>
        </is>
      </c>
      <c r="K3545" s="24" t="n">
        <v>8</v>
      </c>
      <c r="L3545" s="11">
        <f>IF(INDEX(Matches!$X:$X,AA3545)=0,"",IF(I3545="H",INDEX(Matches!$H:$H,AA3545),INDEX(Matches!$I:$I,AA3545)))</f>
        <v/>
      </c>
      <c r="M3545" s="11">
        <f>IF(INDEX(Matches!$X:$X,AA3545)=0,"",IF(I3545="H",INDEX(Matches!$I:$I,AA3545),INDEX(Matches!$H:$H,AA3545)))</f>
        <v/>
      </c>
      <c r="N3545" s="11">
        <f>IF(L3545="","",IF(L3545&gt;M3545,"W",IF(L3545=M3545,"D","L")))</f>
        <v/>
      </c>
      <c r="O3545" s="11">
        <f>IF(L3545="","",IF(L3545&gt;M3545,3,IF(L3545=M3545,1,0)))</f>
        <v/>
      </c>
      <c r="P3545" s="31">
        <f>IF(I3545="H",INDEX(Matches!$L:$L,AA3545),INDEX(Matches!$N:$N,AA3545))</f>
        <v/>
      </c>
      <c r="Q3545" s="31">
        <f>INDEX(Matches!$M:$M,AA3545)</f>
        <v/>
      </c>
      <c r="R3545" s="31">
        <f>IF(I3545="H",INDEX(Matches!$N:$N,AA3545),INDEX(Matches!$L:$L,AA3545))</f>
        <v/>
      </c>
      <c r="S3545" s="33">
        <f>IF(I3545="H",INDEX(Matches!$O:$O,AA3545),INDEX(Matches!$P:$P,AA3545))</f>
        <v/>
      </c>
      <c r="T3545" s="33">
        <f>IF(INDEX(Matches!$J:$J,AA3545)="","",IF(I3545="H",INDEX(Matches!$J:$J,AA3545),INDEX(Matches!$K:$K,AA3545)))</f>
        <v/>
      </c>
      <c r="U3545" s="33">
        <f>IF(INDEX(Matches!$K:$K,AA3545)="","",IF(I3545="H",INDEX(Matches!$K:$K,AA3545),INDEX(Matches!$J:$J,AA3545)))</f>
        <v/>
      </c>
      <c r="V3545" s="30">
        <f>IF(T3545="","",T3545-U3545)</f>
        <v/>
      </c>
      <c r="W3545" s="33">
        <f>IF(I3545="H",INDEX(Matches!$T:$T,AA3545),INDEX(Matches!$U:$U,AA3545))</f>
        <v/>
      </c>
      <c r="X3545" s="11">
        <f>INDEX(Matches!$X:$X,AA3545)</f>
        <v/>
      </c>
      <c r="Y3545" s="30">
        <f>IF(O3545="","",O3545-S3545)</f>
        <v/>
      </c>
      <c r="Z3545" s="30">
        <f>IF(W3545="","",W3545-S3545)</f>
        <v/>
      </c>
      <c r="AA3545" s="24">
        <f>MATCH(J3545,Matches!$A:$A,0)</f>
        <v/>
      </c>
      <c r="AB3545" s="33" t="n"/>
      <c r="AC3545" s="33" t="n">
        <v>0.9280753038254774</v>
      </c>
      <c r="AD3545" s="24" t="n"/>
      <c r="AE3545" s="24" t="n">
        <v>6</v>
      </c>
      <c r="AF3545" s="33" t="n"/>
      <c r="AG3545" s="33" t="n"/>
    </row>
    <row r="3546">
      <c r="A3546" s="24" t="inlineStr">
        <is>
          <t>Newport|25</t>
        </is>
      </c>
      <c r="B3546" s="24" t="inlineStr">
        <is>
          <t>E3</t>
        </is>
      </c>
      <c r="C3546" s="24" t="inlineStr">
        <is>
          <t>League Two</t>
        </is>
      </c>
      <c r="D3546" s="24" t="inlineStr">
        <is>
          <t>Newport</t>
        </is>
      </c>
      <c r="E3546" s="24" t="n">
        <v>25</v>
      </c>
      <c r="F3546" s="24" t="n">
        <v>7</v>
      </c>
      <c r="G3546" s="29" t="n">
        <v>46403.625</v>
      </c>
      <c r="H3546" s="24" t="inlineStr">
        <is>
          <t>York</t>
        </is>
      </c>
      <c r="I3546" s="24" t="inlineStr">
        <is>
          <t>A</t>
        </is>
      </c>
      <c r="J3546" s="24" t="inlineStr">
        <is>
          <t>E3-York-Newport</t>
        </is>
      </c>
      <c r="K3546" s="24" t="n">
        <v>7</v>
      </c>
      <c r="L3546" s="11">
        <f>IF(INDEX(Matches!$X:$X,AA3546)=0,"",IF(I3546="H",INDEX(Matches!$H:$H,AA3546),INDEX(Matches!$I:$I,AA3546)))</f>
        <v/>
      </c>
      <c r="M3546" s="11">
        <f>IF(INDEX(Matches!$X:$X,AA3546)=0,"",IF(I3546="H",INDEX(Matches!$I:$I,AA3546),INDEX(Matches!$H:$H,AA3546)))</f>
        <v/>
      </c>
      <c r="N3546" s="11">
        <f>IF(L3546="","",IF(L3546&gt;M3546,"W",IF(L3546=M3546,"D","L")))</f>
        <v/>
      </c>
      <c r="O3546" s="11">
        <f>IF(L3546="","",IF(L3546&gt;M3546,3,IF(L3546=M3546,1,0)))</f>
        <v/>
      </c>
      <c r="P3546" s="31">
        <f>IF(I3546="H",INDEX(Matches!$L:$L,AA3546),INDEX(Matches!$N:$N,AA3546))</f>
        <v/>
      </c>
      <c r="Q3546" s="31">
        <f>INDEX(Matches!$M:$M,AA3546)</f>
        <v/>
      </c>
      <c r="R3546" s="31">
        <f>IF(I3546="H",INDEX(Matches!$N:$N,AA3546),INDEX(Matches!$L:$L,AA3546))</f>
        <v/>
      </c>
      <c r="S3546" s="33">
        <f>IF(I3546="H",INDEX(Matches!$O:$O,AA3546),INDEX(Matches!$P:$P,AA3546))</f>
        <v/>
      </c>
      <c r="T3546" s="33">
        <f>IF(INDEX(Matches!$J:$J,AA3546)="","",IF(I3546="H",INDEX(Matches!$J:$J,AA3546),INDEX(Matches!$K:$K,AA3546)))</f>
        <v/>
      </c>
      <c r="U3546" s="33">
        <f>IF(INDEX(Matches!$K:$K,AA3546)="","",IF(I3546="H",INDEX(Matches!$K:$K,AA3546),INDEX(Matches!$J:$J,AA3546)))</f>
        <v/>
      </c>
      <c r="V3546" s="30">
        <f>IF(T3546="","",T3546-U3546)</f>
        <v/>
      </c>
      <c r="W3546" s="33">
        <f>IF(I3546="H",INDEX(Matches!$T:$T,AA3546),INDEX(Matches!$U:$U,AA3546))</f>
        <v/>
      </c>
      <c r="X3546" s="11">
        <f>INDEX(Matches!$X:$X,AA3546)</f>
        <v/>
      </c>
      <c r="Y3546" s="30">
        <f>IF(O3546="","",O3546-S3546)</f>
        <v/>
      </c>
      <c r="Z3546" s="30">
        <f>IF(W3546="","",W3546-S3546)</f>
        <v/>
      </c>
      <c r="AA3546" s="24">
        <f>MATCH(J3546,Matches!$A:$A,0)</f>
        <v/>
      </c>
      <c r="AB3546" s="33" t="n"/>
      <c r="AC3546" s="33" t="n">
        <v>0.8643865309027168</v>
      </c>
      <c r="AD3546" s="24" t="n"/>
      <c r="AE3546" s="24" t="n">
        <v>7</v>
      </c>
      <c r="AF3546" s="33" t="n"/>
      <c r="AG3546" s="33" t="n"/>
    </row>
    <row r="3547">
      <c r="A3547" s="24" t="inlineStr">
        <is>
          <t>Newport|26</t>
        </is>
      </c>
      <c r="B3547" s="24" t="inlineStr">
        <is>
          <t>E3</t>
        </is>
      </c>
      <c r="C3547" s="24" t="inlineStr">
        <is>
          <t>League Two</t>
        </is>
      </c>
      <c r="D3547" s="24" t="inlineStr">
        <is>
          <t>Newport</t>
        </is>
      </c>
      <c r="E3547" s="24" t="n">
        <v>26</v>
      </c>
      <c r="F3547" s="24" t="n">
        <v>7</v>
      </c>
      <c r="G3547" s="29" t="n">
        <v>46406.82291666666</v>
      </c>
      <c r="H3547" s="24" t="inlineStr">
        <is>
          <t>Rotherham</t>
        </is>
      </c>
      <c r="I3547" s="24" t="inlineStr">
        <is>
          <t>H</t>
        </is>
      </c>
      <c r="J3547" s="24" t="inlineStr">
        <is>
          <t>E3-Newport-Rotherha</t>
        </is>
      </c>
      <c r="K3547" s="24" t="n">
        <v>9</v>
      </c>
      <c r="L3547" s="11">
        <f>IF(INDEX(Matches!$X:$X,AA3547)=0,"",IF(I3547="H",INDEX(Matches!$H:$H,AA3547),INDEX(Matches!$I:$I,AA3547)))</f>
        <v/>
      </c>
      <c r="M3547" s="11">
        <f>IF(INDEX(Matches!$X:$X,AA3547)=0,"",IF(I3547="H",INDEX(Matches!$I:$I,AA3547),INDEX(Matches!$H:$H,AA3547)))</f>
        <v/>
      </c>
      <c r="N3547" s="11">
        <f>IF(L3547="","",IF(L3547&gt;M3547,"W",IF(L3547=M3547,"D","L")))</f>
        <v/>
      </c>
      <c r="O3547" s="11">
        <f>IF(L3547="","",IF(L3547&gt;M3547,3,IF(L3547=M3547,1,0)))</f>
        <v/>
      </c>
      <c r="P3547" s="31">
        <f>IF(I3547="H",INDEX(Matches!$L:$L,AA3547),INDEX(Matches!$N:$N,AA3547))</f>
        <v/>
      </c>
      <c r="Q3547" s="31">
        <f>INDEX(Matches!$M:$M,AA3547)</f>
        <v/>
      </c>
      <c r="R3547" s="31">
        <f>IF(I3547="H",INDEX(Matches!$N:$N,AA3547),INDEX(Matches!$L:$L,AA3547))</f>
        <v/>
      </c>
      <c r="S3547" s="33">
        <f>IF(I3547="H",INDEX(Matches!$O:$O,AA3547),INDEX(Matches!$P:$P,AA3547))</f>
        <v/>
      </c>
      <c r="T3547" s="33">
        <f>IF(INDEX(Matches!$J:$J,AA3547)="","",IF(I3547="H",INDEX(Matches!$J:$J,AA3547),INDEX(Matches!$K:$K,AA3547)))</f>
        <v/>
      </c>
      <c r="U3547" s="33">
        <f>IF(INDEX(Matches!$K:$K,AA3547)="","",IF(I3547="H",INDEX(Matches!$K:$K,AA3547),INDEX(Matches!$J:$J,AA3547)))</f>
        <v/>
      </c>
      <c r="V3547" s="30">
        <f>IF(T3547="","",T3547-U3547)</f>
        <v/>
      </c>
      <c r="W3547" s="33">
        <f>IF(I3547="H",INDEX(Matches!$T:$T,AA3547),INDEX(Matches!$U:$U,AA3547))</f>
        <v/>
      </c>
      <c r="X3547" s="11">
        <f>INDEX(Matches!$X:$X,AA3547)</f>
        <v/>
      </c>
      <c r="Y3547" s="30">
        <f>IF(O3547="","",O3547-S3547)</f>
        <v/>
      </c>
      <c r="Z3547" s="30">
        <f>IF(W3547="","",W3547-S3547)</f>
        <v/>
      </c>
      <c r="AA3547" s="24">
        <f>MATCH(J3547,Matches!$A:$A,0)</f>
        <v/>
      </c>
      <c r="AB3547" s="33" t="n"/>
      <c r="AC3547" s="33" t="n">
        <v>1.226495878346025</v>
      </c>
      <c r="AD3547" s="24" t="n"/>
      <c r="AE3547" s="24" t="n">
        <v>7</v>
      </c>
      <c r="AF3547" s="33" t="n"/>
      <c r="AG3547" s="33" t="n"/>
    </row>
    <row r="3548">
      <c r="A3548" s="24" t="inlineStr">
        <is>
          <t>Newport|27</t>
        </is>
      </c>
      <c r="B3548" s="24" t="inlineStr">
        <is>
          <t>E3</t>
        </is>
      </c>
      <c r="C3548" s="24" t="inlineStr">
        <is>
          <t>League Two</t>
        </is>
      </c>
      <c r="D3548" s="24" t="inlineStr">
        <is>
          <t>Newport</t>
        </is>
      </c>
      <c r="E3548" s="24" t="n">
        <v>27</v>
      </c>
      <c r="F3548" s="24" t="n">
        <v>7</v>
      </c>
      <c r="G3548" s="29" t="n">
        <v>46410.625</v>
      </c>
      <c r="H3548" s="24" t="inlineStr">
        <is>
          <t>Cheltenham</t>
        </is>
      </c>
      <c r="I3548" s="24" t="inlineStr">
        <is>
          <t>H</t>
        </is>
      </c>
      <c r="J3548" s="24" t="inlineStr">
        <is>
          <t>E3-Newport-Cheltenh</t>
        </is>
      </c>
      <c r="K3548" s="24" t="n">
        <v>22</v>
      </c>
      <c r="L3548" s="11">
        <f>IF(INDEX(Matches!$X:$X,AA3548)=0,"",IF(I3548="H",INDEX(Matches!$H:$H,AA3548),INDEX(Matches!$I:$I,AA3548)))</f>
        <v/>
      </c>
      <c r="M3548" s="11">
        <f>IF(INDEX(Matches!$X:$X,AA3548)=0,"",IF(I3548="H",INDEX(Matches!$I:$I,AA3548),INDEX(Matches!$H:$H,AA3548)))</f>
        <v/>
      </c>
      <c r="N3548" s="11">
        <f>IF(L3548="","",IF(L3548&gt;M3548,"W",IF(L3548=M3548,"D","L")))</f>
        <v/>
      </c>
      <c r="O3548" s="11">
        <f>IF(L3548="","",IF(L3548&gt;M3548,3,IF(L3548=M3548,1,0)))</f>
        <v/>
      </c>
      <c r="P3548" s="31">
        <f>IF(I3548="H",INDEX(Matches!$L:$L,AA3548),INDEX(Matches!$N:$N,AA3548))</f>
        <v/>
      </c>
      <c r="Q3548" s="31">
        <f>INDEX(Matches!$M:$M,AA3548)</f>
        <v/>
      </c>
      <c r="R3548" s="31">
        <f>IF(I3548="H",INDEX(Matches!$N:$N,AA3548),INDEX(Matches!$L:$L,AA3548))</f>
        <v/>
      </c>
      <c r="S3548" s="33">
        <f>IF(I3548="H",INDEX(Matches!$O:$O,AA3548),INDEX(Matches!$P:$P,AA3548))</f>
        <v/>
      </c>
      <c r="T3548" s="33">
        <f>IF(INDEX(Matches!$J:$J,AA3548)="","",IF(I3548="H",INDEX(Matches!$J:$J,AA3548),INDEX(Matches!$K:$K,AA3548)))</f>
        <v/>
      </c>
      <c r="U3548" s="33">
        <f>IF(INDEX(Matches!$K:$K,AA3548)="","",IF(I3548="H",INDEX(Matches!$K:$K,AA3548),INDEX(Matches!$J:$J,AA3548)))</f>
        <v/>
      </c>
      <c r="V3548" s="30">
        <f>IF(T3548="","",T3548-U3548)</f>
        <v/>
      </c>
      <c r="W3548" s="33">
        <f>IF(I3548="H",INDEX(Matches!$T:$T,AA3548),INDEX(Matches!$U:$U,AA3548))</f>
        <v/>
      </c>
      <c r="X3548" s="11">
        <f>INDEX(Matches!$X:$X,AA3548)</f>
        <v/>
      </c>
      <c r="Y3548" s="30">
        <f>IF(O3548="","",O3548-S3548)</f>
        <v/>
      </c>
      <c r="Z3548" s="30">
        <f>IF(W3548="","",W3548-S3548)</f>
        <v/>
      </c>
      <c r="AA3548" s="24">
        <f>MATCH(J3548,Matches!$A:$A,0)</f>
        <v/>
      </c>
      <c r="AB3548" s="33" t="n"/>
      <c r="AC3548" s="33" t="n">
        <v>1.457271154133973</v>
      </c>
      <c r="AD3548" s="24" t="n"/>
      <c r="AE3548" s="24" t="n">
        <v>7</v>
      </c>
      <c r="AF3548" s="33" t="n"/>
      <c r="AG3548" s="33" t="n"/>
    </row>
    <row r="3549">
      <c r="A3549" s="24" t="inlineStr">
        <is>
          <t>Newport|28</t>
        </is>
      </c>
      <c r="B3549" s="24" t="inlineStr">
        <is>
          <t>E3</t>
        </is>
      </c>
      <c r="C3549" s="24" t="inlineStr">
        <is>
          <t>League Two</t>
        </is>
      </c>
      <c r="D3549" s="24" t="inlineStr">
        <is>
          <t>Newport</t>
        </is>
      </c>
      <c r="E3549" s="24" t="n">
        <v>28</v>
      </c>
      <c r="F3549" s="24" t="n">
        <v>7</v>
      </c>
      <c r="G3549" s="29" t="n">
        <v>46417.625</v>
      </c>
      <c r="H3549" s="24" t="inlineStr">
        <is>
          <t>Chesterfield</t>
        </is>
      </c>
      <c r="I3549" s="24" t="inlineStr">
        <is>
          <t>A</t>
        </is>
      </c>
      <c r="J3549" s="24" t="inlineStr">
        <is>
          <t>E3-Chesterf-Newport</t>
        </is>
      </c>
      <c r="K3549" s="24" t="n">
        <v>6</v>
      </c>
      <c r="L3549" s="11">
        <f>IF(INDEX(Matches!$X:$X,AA3549)=0,"",IF(I3549="H",INDEX(Matches!$H:$H,AA3549),INDEX(Matches!$I:$I,AA3549)))</f>
        <v/>
      </c>
      <c r="M3549" s="11">
        <f>IF(INDEX(Matches!$X:$X,AA3549)=0,"",IF(I3549="H",INDEX(Matches!$I:$I,AA3549),INDEX(Matches!$H:$H,AA3549)))</f>
        <v/>
      </c>
      <c r="N3549" s="11">
        <f>IF(L3549="","",IF(L3549&gt;M3549,"W",IF(L3549=M3549,"D","L")))</f>
        <v/>
      </c>
      <c r="O3549" s="11">
        <f>IF(L3549="","",IF(L3549&gt;M3549,3,IF(L3549=M3549,1,0)))</f>
        <v/>
      </c>
      <c r="P3549" s="31">
        <f>IF(I3549="H",INDEX(Matches!$L:$L,AA3549),INDEX(Matches!$N:$N,AA3549))</f>
        <v/>
      </c>
      <c r="Q3549" s="31">
        <f>INDEX(Matches!$M:$M,AA3549)</f>
        <v/>
      </c>
      <c r="R3549" s="31">
        <f>IF(I3549="H",INDEX(Matches!$N:$N,AA3549),INDEX(Matches!$L:$L,AA3549))</f>
        <v/>
      </c>
      <c r="S3549" s="33">
        <f>IF(I3549="H",INDEX(Matches!$O:$O,AA3549),INDEX(Matches!$P:$P,AA3549))</f>
        <v/>
      </c>
      <c r="T3549" s="33">
        <f>IF(INDEX(Matches!$J:$J,AA3549)="","",IF(I3549="H",INDEX(Matches!$J:$J,AA3549),INDEX(Matches!$K:$K,AA3549)))</f>
        <v/>
      </c>
      <c r="U3549" s="33">
        <f>IF(INDEX(Matches!$K:$K,AA3549)="","",IF(I3549="H",INDEX(Matches!$K:$K,AA3549),INDEX(Matches!$J:$J,AA3549)))</f>
        <v/>
      </c>
      <c r="V3549" s="30">
        <f>IF(T3549="","",T3549-U3549)</f>
        <v/>
      </c>
      <c r="W3549" s="33">
        <f>IF(I3549="H",INDEX(Matches!$T:$T,AA3549),INDEX(Matches!$U:$U,AA3549))</f>
        <v/>
      </c>
      <c r="X3549" s="11">
        <f>INDEX(Matches!$X:$X,AA3549)</f>
        <v/>
      </c>
      <c r="Y3549" s="30">
        <f>IF(O3549="","",O3549-S3549)</f>
        <v/>
      </c>
      <c r="Z3549" s="30">
        <f>IF(W3549="","",W3549-S3549)</f>
        <v/>
      </c>
      <c r="AA3549" s="24">
        <f>MATCH(J3549,Matches!$A:$A,0)</f>
        <v/>
      </c>
      <c r="AB3549" s="33" t="n"/>
      <c r="AC3549" s="33" t="n">
        <v>0.8343541108252834</v>
      </c>
      <c r="AD3549" s="24" t="n"/>
      <c r="AE3549" s="24" t="n">
        <v>7</v>
      </c>
      <c r="AF3549" s="33" t="n"/>
      <c r="AG3549" s="33" t="n"/>
    </row>
    <row r="3550">
      <c r="A3550" s="24" t="inlineStr">
        <is>
          <t>Newport|29</t>
        </is>
      </c>
      <c r="B3550" s="24" t="inlineStr">
        <is>
          <t>E3</t>
        </is>
      </c>
      <c r="C3550" s="24" t="inlineStr">
        <is>
          <t>League Two</t>
        </is>
      </c>
      <c r="D3550" s="24" t="inlineStr">
        <is>
          <t>Newport</t>
        </is>
      </c>
      <c r="E3550" s="24" t="n">
        <v>29</v>
      </c>
      <c r="F3550" s="24" t="n">
        <v>8</v>
      </c>
      <c r="G3550" s="29" t="n">
        <v>46424.625</v>
      </c>
      <c r="H3550" s="24" t="inlineStr">
        <is>
          <t>Tranmere</t>
        </is>
      </c>
      <c r="I3550" s="24" t="inlineStr">
        <is>
          <t>A</t>
        </is>
      </c>
      <c r="J3550" s="24" t="inlineStr">
        <is>
          <t>E3-Tranmere-Newport</t>
        </is>
      </c>
      <c r="K3550" s="24" t="n">
        <v>19</v>
      </c>
      <c r="L3550" s="11">
        <f>IF(INDEX(Matches!$X:$X,AA3550)=0,"",IF(I3550="H",INDEX(Matches!$H:$H,AA3550),INDEX(Matches!$I:$I,AA3550)))</f>
        <v/>
      </c>
      <c r="M3550" s="11">
        <f>IF(INDEX(Matches!$X:$X,AA3550)=0,"",IF(I3550="H",INDEX(Matches!$I:$I,AA3550),INDEX(Matches!$H:$H,AA3550)))</f>
        <v/>
      </c>
      <c r="N3550" s="11">
        <f>IF(L3550="","",IF(L3550&gt;M3550,"W",IF(L3550=M3550,"D","L")))</f>
        <v/>
      </c>
      <c r="O3550" s="11">
        <f>IF(L3550="","",IF(L3550&gt;M3550,3,IF(L3550=M3550,1,0)))</f>
        <v/>
      </c>
      <c r="P3550" s="31">
        <f>IF(I3550="H",INDEX(Matches!$L:$L,AA3550),INDEX(Matches!$N:$N,AA3550))</f>
        <v/>
      </c>
      <c r="Q3550" s="31">
        <f>INDEX(Matches!$M:$M,AA3550)</f>
        <v/>
      </c>
      <c r="R3550" s="31">
        <f>IF(I3550="H",INDEX(Matches!$N:$N,AA3550),INDEX(Matches!$L:$L,AA3550))</f>
        <v/>
      </c>
      <c r="S3550" s="33">
        <f>IF(I3550="H",INDEX(Matches!$O:$O,AA3550),INDEX(Matches!$P:$P,AA3550))</f>
        <v/>
      </c>
      <c r="T3550" s="33">
        <f>IF(INDEX(Matches!$J:$J,AA3550)="","",IF(I3550="H",INDEX(Matches!$J:$J,AA3550),INDEX(Matches!$K:$K,AA3550)))</f>
        <v/>
      </c>
      <c r="U3550" s="33">
        <f>IF(INDEX(Matches!$K:$K,AA3550)="","",IF(I3550="H",INDEX(Matches!$K:$K,AA3550),INDEX(Matches!$J:$J,AA3550)))</f>
        <v/>
      </c>
      <c r="V3550" s="30">
        <f>IF(T3550="","",T3550-U3550)</f>
        <v/>
      </c>
      <c r="W3550" s="33">
        <f>IF(I3550="H",INDEX(Matches!$T:$T,AA3550),INDEX(Matches!$U:$U,AA3550))</f>
        <v/>
      </c>
      <c r="X3550" s="11">
        <f>INDEX(Matches!$X:$X,AA3550)</f>
        <v/>
      </c>
      <c r="Y3550" s="30">
        <f>IF(O3550="","",O3550-S3550)</f>
        <v/>
      </c>
      <c r="Z3550" s="30">
        <f>IF(W3550="","",W3550-S3550)</f>
        <v/>
      </c>
      <c r="AA3550" s="24">
        <f>MATCH(J3550,Matches!$A:$A,0)</f>
        <v/>
      </c>
      <c r="AB3550" s="33" t="n"/>
      <c r="AC3550" s="33" t="n">
        <v>1.092220029816322</v>
      </c>
      <c r="AD3550" s="24" t="n"/>
      <c r="AE3550" s="24" t="n">
        <v>8</v>
      </c>
      <c r="AF3550" s="33" t="n"/>
      <c r="AG3550" s="33" t="n"/>
    </row>
    <row r="3551">
      <c r="A3551" s="24" t="inlineStr">
        <is>
          <t>Newport|30</t>
        </is>
      </c>
      <c r="B3551" s="24" t="inlineStr">
        <is>
          <t>E3</t>
        </is>
      </c>
      <c r="C3551" s="24" t="inlineStr">
        <is>
          <t>League Two</t>
        </is>
      </c>
      <c r="D3551" s="24" t="inlineStr">
        <is>
          <t>Newport</t>
        </is>
      </c>
      <c r="E3551" s="24" t="n">
        <v>30</v>
      </c>
      <c r="F3551" s="24" t="n">
        <v>8</v>
      </c>
      <c r="G3551" s="29" t="n">
        <v>46427.82291666666</v>
      </c>
      <c r="H3551" s="24" t="inlineStr">
        <is>
          <t>Salford</t>
        </is>
      </c>
      <c r="I3551" s="24" t="inlineStr">
        <is>
          <t>H</t>
        </is>
      </c>
      <c r="J3551" s="24" t="inlineStr">
        <is>
          <t>E3-Newport-Salford</t>
        </is>
      </c>
      <c r="K3551" s="24" t="n">
        <v>1</v>
      </c>
      <c r="L3551" s="11">
        <f>IF(INDEX(Matches!$X:$X,AA3551)=0,"",IF(I3551="H",INDEX(Matches!$H:$H,AA3551),INDEX(Matches!$I:$I,AA3551)))</f>
        <v/>
      </c>
      <c r="M3551" s="11">
        <f>IF(INDEX(Matches!$X:$X,AA3551)=0,"",IF(I3551="H",INDEX(Matches!$I:$I,AA3551),INDEX(Matches!$H:$H,AA3551)))</f>
        <v/>
      </c>
      <c r="N3551" s="11">
        <f>IF(L3551="","",IF(L3551&gt;M3551,"W",IF(L3551=M3551,"D","L")))</f>
        <v/>
      </c>
      <c r="O3551" s="11">
        <f>IF(L3551="","",IF(L3551&gt;M3551,3,IF(L3551=M3551,1,0)))</f>
        <v/>
      </c>
      <c r="P3551" s="31">
        <f>IF(I3551="H",INDEX(Matches!$L:$L,AA3551),INDEX(Matches!$N:$N,AA3551))</f>
        <v/>
      </c>
      <c r="Q3551" s="31">
        <f>INDEX(Matches!$M:$M,AA3551)</f>
        <v/>
      </c>
      <c r="R3551" s="31">
        <f>IF(I3551="H",INDEX(Matches!$N:$N,AA3551),INDEX(Matches!$L:$L,AA3551))</f>
        <v/>
      </c>
      <c r="S3551" s="33">
        <f>IF(I3551="H",INDEX(Matches!$O:$O,AA3551),INDEX(Matches!$P:$P,AA3551))</f>
        <v/>
      </c>
      <c r="T3551" s="33">
        <f>IF(INDEX(Matches!$J:$J,AA3551)="","",IF(I3551="H",INDEX(Matches!$J:$J,AA3551),INDEX(Matches!$K:$K,AA3551)))</f>
        <v/>
      </c>
      <c r="U3551" s="33">
        <f>IF(INDEX(Matches!$K:$K,AA3551)="","",IF(I3551="H",INDEX(Matches!$K:$K,AA3551),INDEX(Matches!$J:$J,AA3551)))</f>
        <v/>
      </c>
      <c r="V3551" s="30">
        <f>IF(T3551="","",T3551-U3551)</f>
        <v/>
      </c>
      <c r="W3551" s="33">
        <f>IF(I3551="H",INDEX(Matches!$T:$T,AA3551),INDEX(Matches!$U:$U,AA3551))</f>
        <v/>
      </c>
      <c r="X3551" s="11">
        <f>INDEX(Matches!$X:$X,AA3551)</f>
        <v/>
      </c>
      <c r="Y3551" s="30">
        <f>IF(O3551="","",O3551-S3551)</f>
        <v/>
      </c>
      <c r="Z3551" s="30">
        <f>IF(W3551="","",W3551-S3551)</f>
        <v/>
      </c>
      <c r="AA3551" s="24">
        <f>MATCH(J3551,Matches!$A:$A,0)</f>
        <v/>
      </c>
      <c r="AB3551" s="33" t="n"/>
      <c r="AC3551" s="33" t="n">
        <v>1.013442737383292</v>
      </c>
      <c r="AD3551" s="24" t="n"/>
      <c r="AE3551" s="24" t="n">
        <v>8</v>
      </c>
      <c r="AF3551" s="33" t="n"/>
      <c r="AG3551" s="33" t="n"/>
    </row>
    <row r="3552">
      <c r="A3552" s="24" t="inlineStr">
        <is>
          <t>Newport|31</t>
        </is>
      </c>
      <c r="B3552" s="24" t="inlineStr">
        <is>
          <t>E3</t>
        </is>
      </c>
      <c r="C3552" s="24" t="inlineStr">
        <is>
          <t>League Two</t>
        </is>
      </c>
      <c r="D3552" s="24" t="inlineStr">
        <is>
          <t>Newport</t>
        </is>
      </c>
      <c r="E3552" s="24" t="n">
        <v>31</v>
      </c>
      <c r="F3552" s="24" t="n">
        <v>8</v>
      </c>
      <c r="G3552" s="29" t="n">
        <v>46431.625</v>
      </c>
      <c r="H3552" s="24" t="inlineStr">
        <is>
          <t>Northampton</t>
        </is>
      </c>
      <c r="I3552" s="24" t="inlineStr">
        <is>
          <t>H</t>
        </is>
      </c>
      <c r="J3552" s="24" t="inlineStr">
        <is>
          <t>E3-Newport-Northamp</t>
        </is>
      </c>
      <c r="K3552" s="24" t="n">
        <v>14</v>
      </c>
      <c r="L3552" s="11">
        <f>IF(INDEX(Matches!$X:$X,AA3552)=0,"",IF(I3552="H",INDEX(Matches!$H:$H,AA3552),INDEX(Matches!$I:$I,AA3552)))</f>
        <v/>
      </c>
      <c r="M3552" s="11">
        <f>IF(INDEX(Matches!$X:$X,AA3552)=0,"",IF(I3552="H",INDEX(Matches!$I:$I,AA3552),INDEX(Matches!$H:$H,AA3552)))</f>
        <v/>
      </c>
      <c r="N3552" s="11">
        <f>IF(L3552="","",IF(L3552&gt;M3552,"W",IF(L3552=M3552,"D","L")))</f>
        <v/>
      </c>
      <c r="O3552" s="11">
        <f>IF(L3552="","",IF(L3552&gt;M3552,3,IF(L3552=M3552,1,0)))</f>
        <v/>
      </c>
      <c r="P3552" s="31">
        <f>IF(I3552="H",INDEX(Matches!$L:$L,AA3552),INDEX(Matches!$N:$N,AA3552))</f>
        <v/>
      </c>
      <c r="Q3552" s="31">
        <f>INDEX(Matches!$M:$M,AA3552)</f>
        <v/>
      </c>
      <c r="R3552" s="31">
        <f>IF(I3552="H",INDEX(Matches!$N:$N,AA3552),INDEX(Matches!$L:$L,AA3552))</f>
        <v/>
      </c>
      <c r="S3552" s="33">
        <f>IF(I3552="H",INDEX(Matches!$O:$O,AA3552),INDEX(Matches!$P:$P,AA3552))</f>
        <v/>
      </c>
      <c r="T3552" s="33">
        <f>IF(INDEX(Matches!$J:$J,AA3552)="","",IF(I3552="H",INDEX(Matches!$J:$J,AA3552),INDEX(Matches!$K:$K,AA3552)))</f>
        <v/>
      </c>
      <c r="U3552" s="33">
        <f>IF(INDEX(Matches!$K:$K,AA3552)="","",IF(I3552="H",INDEX(Matches!$K:$K,AA3552),INDEX(Matches!$J:$J,AA3552)))</f>
        <v/>
      </c>
      <c r="V3552" s="30">
        <f>IF(T3552="","",T3552-U3552)</f>
        <v/>
      </c>
      <c r="W3552" s="33">
        <f>IF(I3552="H",INDEX(Matches!$T:$T,AA3552),INDEX(Matches!$U:$U,AA3552))</f>
        <v/>
      </c>
      <c r="X3552" s="11">
        <f>INDEX(Matches!$X:$X,AA3552)</f>
        <v/>
      </c>
      <c r="Y3552" s="30">
        <f>IF(O3552="","",O3552-S3552)</f>
        <v/>
      </c>
      <c r="Z3552" s="30">
        <f>IF(W3552="","",W3552-S3552)</f>
        <v/>
      </c>
      <c r="AA3552" s="24">
        <f>MATCH(J3552,Matches!$A:$A,0)</f>
        <v/>
      </c>
      <c r="AB3552" s="33" t="n"/>
      <c r="AC3552" s="33" t="n">
        <v>1.299528651544548</v>
      </c>
      <c r="AD3552" s="24" t="n"/>
      <c r="AE3552" s="24" t="n">
        <v>8</v>
      </c>
      <c r="AF3552" s="33" t="n"/>
      <c r="AG3552" s="33" t="n"/>
    </row>
    <row r="3553">
      <c r="A3553" s="24" t="inlineStr">
        <is>
          <t>Newport|32</t>
        </is>
      </c>
      <c r="B3553" s="24" t="inlineStr">
        <is>
          <t>E3</t>
        </is>
      </c>
      <c r="C3553" s="24" t="inlineStr">
        <is>
          <t>League Two</t>
        </is>
      </c>
      <c r="D3553" s="24" t="inlineStr">
        <is>
          <t>Newport</t>
        </is>
      </c>
      <c r="E3553" s="24" t="n">
        <v>32</v>
      </c>
      <c r="F3553" s="24" t="n">
        <v>8</v>
      </c>
      <c r="G3553" s="29" t="n">
        <v>46438.625</v>
      </c>
      <c r="H3553" s="24" t="inlineStr">
        <is>
          <t>Fleetwood</t>
        </is>
      </c>
      <c r="I3553" s="24" t="inlineStr">
        <is>
          <t>A</t>
        </is>
      </c>
      <c r="J3553" s="24" t="inlineStr">
        <is>
          <t>E3-Fleetwoo-Newport</t>
        </is>
      </c>
      <c r="K3553" s="24" t="n">
        <v>18</v>
      </c>
      <c r="L3553" s="11">
        <f>IF(INDEX(Matches!$X:$X,AA3553)=0,"",IF(I3553="H",INDEX(Matches!$H:$H,AA3553),INDEX(Matches!$I:$I,AA3553)))</f>
        <v/>
      </c>
      <c r="M3553" s="11">
        <f>IF(INDEX(Matches!$X:$X,AA3553)=0,"",IF(I3553="H",INDEX(Matches!$I:$I,AA3553),INDEX(Matches!$H:$H,AA3553)))</f>
        <v/>
      </c>
      <c r="N3553" s="11">
        <f>IF(L3553="","",IF(L3553&gt;M3553,"W",IF(L3553=M3553,"D","L")))</f>
        <v/>
      </c>
      <c r="O3553" s="11">
        <f>IF(L3553="","",IF(L3553&gt;M3553,3,IF(L3553=M3553,1,0)))</f>
        <v/>
      </c>
      <c r="P3553" s="31">
        <f>IF(I3553="H",INDEX(Matches!$L:$L,AA3553),INDEX(Matches!$N:$N,AA3553))</f>
        <v/>
      </c>
      <c r="Q3553" s="31">
        <f>INDEX(Matches!$M:$M,AA3553)</f>
        <v/>
      </c>
      <c r="R3553" s="31">
        <f>IF(I3553="H",INDEX(Matches!$N:$N,AA3553),INDEX(Matches!$L:$L,AA3553))</f>
        <v/>
      </c>
      <c r="S3553" s="33">
        <f>IF(I3553="H",INDEX(Matches!$O:$O,AA3553),INDEX(Matches!$P:$P,AA3553))</f>
        <v/>
      </c>
      <c r="T3553" s="33">
        <f>IF(INDEX(Matches!$J:$J,AA3553)="","",IF(I3553="H",INDEX(Matches!$J:$J,AA3553),INDEX(Matches!$K:$K,AA3553)))</f>
        <v/>
      </c>
      <c r="U3553" s="33">
        <f>IF(INDEX(Matches!$K:$K,AA3553)="","",IF(I3553="H",INDEX(Matches!$K:$K,AA3553),INDEX(Matches!$J:$J,AA3553)))</f>
        <v/>
      </c>
      <c r="V3553" s="30">
        <f>IF(T3553="","",T3553-U3553)</f>
        <v/>
      </c>
      <c r="W3553" s="33">
        <f>IF(I3553="H",INDEX(Matches!$T:$T,AA3553),INDEX(Matches!$U:$U,AA3553))</f>
        <v/>
      </c>
      <c r="X3553" s="11">
        <f>INDEX(Matches!$X:$X,AA3553)</f>
        <v/>
      </c>
      <c r="Y3553" s="30">
        <f>IF(O3553="","",O3553-S3553)</f>
        <v/>
      </c>
      <c r="Z3553" s="30">
        <f>IF(W3553="","",W3553-S3553)</f>
        <v/>
      </c>
      <c r="AA3553" s="24">
        <f>MATCH(J3553,Matches!$A:$A,0)</f>
        <v/>
      </c>
      <c r="AB3553" s="33" t="n"/>
      <c r="AC3553" s="33" t="n">
        <v>1.081009579127921</v>
      </c>
      <c r="AD3553" s="24" t="n"/>
      <c r="AE3553" s="24" t="n">
        <v>8</v>
      </c>
      <c r="AF3553" s="33" t="n"/>
      <c r="AG3553" s="33" t="n"/>
    </row>
    <row r="3554">
      <c r="A3554" s="24" t="inlineStr">
        <is>
          <t>Newport|33</t>
        </is>
      </c>
      <c r="B3554" s="24" t="inlineStr">
        <is>
          <t>E3</t>
        </is>
      </c>
      <c r="C3554" s="24" t="inlineStr">
        <is>
          <t>League Two</t>
        </is>
      </c>
      <c r="D3554" s="24" t="inlineStr">
        <is>
          <t>Newport</t>
        </is>
      </c>
      <c r="E3554" s="24" t="n">
        <v>33</v>
      </c>
      <c r="F3554" s="24" t="n">
        <v>9</v>
      </c>
      <c r="G3554" s="29" t="n">
        <v>46445.625</v>
      </c>
      <c r="H3554" s="24" t="inlineStr">
        <is>
          <t>Crewe</t>
        </is>
      </c>
      <c r="I3554" s="24" t="inlineStr">
        <is>
          <t>H</t>
        </is>
      </c>
      <c r="J3554" s="24" t="inlineStr">
        <is>
          <t>E3-Newport-Crewe</t>
        </is>
      </c>
      <c r="K3554" s="24" t="n">
        <v>15</v>
      </c>
      <c r="L3554" s="11">
        <f>IF(INDEX(Matches!$X:$X,AA3554)=0,"",IF(I3554="H",INDEX(Matches!$H:$H,AA3554),INDEX(Matches!$I:$I,AA3554)))</f>
        <v/>
      </c>
      <c r="M3554" s="11">
        <f>IF(INDEX(Matches!$X:$X,AA3554)=0,"",IF(I3554="H",INDEX(Matches!$I:$I,AA3554),INDEX(Matches!$H:$H,AA3554)))</f>
        <v/>
      </c>
      <c r="N3554" s="11">
        <f>IF(L3554="","",IF(L3554&gt;M3554,"W",IF(L3554=M3554,"D","L")))</f>
        <v/>
      </c>
      <c r="O3554" s="11">
        <f>IF(L3554="","",IF(L3554&gt;M3554,3,IF(L3554=M3554,1,0)))</f>
        <v/>
      </c>
      <c r="P3554" s="31">
        <f>IF(I3554="H",INDEX(Matches!$L:$L,AA3554),INDEX(Matches!$N:$N,AA3554))</f>
        <v/>
      </c>
      <c r="Q3554" s="31">
        <f>INDEX(Matches!$M:$M,AA3554)</f>
        <v/>
      </c>
      <c r="R3554" s="31">
        <f>IF(I3554="H",INDEX(Matches!$N:$N,AA3554),INDEX(Matches!$L:$L,AA3554))</f>
        <v/>
      </c>
      <c r="S3554" s="33">
        <f>IF(I3554="H",INDEX(Matches!$O:$O,AA3554),INDEX(Matches!$P:$P,AA3554))</f>
        <v/>
      </c>
      <c r="T3554" s="33">
        <f>IF(INDEX(Matches!$J:$J,AA3554)="","",IF(I3554="H",INDEX(Matches!$J:$J,AA3554),INDEX(Matches!$K:$K,AA3554)))</f>
        <v/>
      </c>
      <c r="U3554" s="33">
        <f>IF(INDEX(Matches!$K:$K,AA3554)="","",IF(I3554="H",INDEX(Matches!$K:$K,AA3554),INDEX(Matches!$J:$J,AA3554)))</f>
        <v/>
      </c>
      <c r="V3554" s="30">
        <f>IF(T3554="","",T3554-U3554)</f>
        <v/>
      </c>
      <c r="W3554" s="33">
        <f>IF(I3554="H",INDEX(Matches!$T:$T,AA3554),INDEX(Matches!$U:$U,AA3554))</f>
        <v/>
      </c>
      <c r="X3554" s="11">
        <f>INDEX(Matches!$X:$X,AA3554)</f>
        <v/>
      </c>
      <c r="Y3554" s="30">
        <f>IF(O3554="","",O3554-S3554)</f>
        <v/>
      </c>
      <c r="Z3554" s="30">
        <f>IF(W3554="","",W3554-S3554)</f>
        <v/>
      </c>
      <c r="AA3554" s="24">
        <f>MATCH(J3554,Matches!$A:$A,0)</f>
        <v/>
      </c>
      <c r="AB3554" s="33" t="n"/>
      <c r="AC3554" s="33" t="n">
        <v>1.270703702314308</v>
      </c>
      <c r="AD3554" s="24" t="n"/>
      <c r="AE3554" s="24" t="n">
        <v>9</v>
      </c>
      <c r="AF3554" s="33" t="n"/>
      <c r="AG3554" s="33" t="n"/>
    </row>
    <row r="3555">
      <c r="A3555" s="24" t="inlineStr">
        <is>
          <t>Newport|34</t>
        </is>
      </c>
      <c r="B3555" s="24" t="inlineStr">
        <is>
          <t>E3</t>
        </is>
      </c>
      <c r="C3555" s="24" t="inlineStr">
        <is>
          <t>League Two</t>
        </is>
      </c>
      <c r="D3555" s="24" t="inlineStr">
        <is>
          <t>Newport</t>
        </is>
      </c>
      <c r="E3555" s="24" t="n">
        <v>34</v>
      </c>
      <c r="F3555" s="24" t="n">
        <v>9</v>
      </c>
      <c r="G3555" s="29" t="n">
        <v>46452.625</v>
      </c>
      <c r="H3555" s="24" t="inlineStr">
        <is>
          <t>Rochdale</t>
        </is>
      </c>
      <c r="I3555" s="24" t="inlineStr">
        <is>
          <t>A</t>
        </is>
      </c>
      <c r="J3555" s="24" t="inlineStr">
        <is>
          <t>E3-Rochdale-Newport</t>
        </is>
      </c>
      <c r="K3555" s="24" t="n">
        <v>16</v>
      </c>
      <c r="L3555" s="11">
        <f>IF(INDEX(Matches!$X:$X,AA3555)=0,"",IF(I3555="H",INDEX(Matches!$H:$H,AA3555),INDEX(Matches!$I:$I,AA3555)))</f>
        <v/>
      </c>
      <c r="M3555" s="11">
        <f>IF(INDEX(Matches!$X:$X,AA3555)=0,"",IF(I3555="H",INDEX(Matches!$I:$I,AA3555),INDEX(Matches!$H:$H,AA3555)))</f>
        <v/>
      </c>
      <c r="N3555" s="11">
        <f>IF(L3555="","",IF(L3555&gt;M3555,"W",IF(L3555=M3555,"D","L")))</f>
        <v/>
      </c>
      <c r="O3555" s="11">
        <f>IF(L3555="","",IF(L3555&gt;M3555,3,IF(L3555=M3555,1,0)))</f>
        <v/>
      </c>
      <c r="P3555" s="31">
        <f>IF(I3555="H",INDEX(Matches!$L:$L,AA3555),INDEX(Matches!$N:$N,AA3555))</f>
        <v/>
      </c>
      <c r="Q3555" s="31">
        <f>INDEX(Matches!$M:$M,AA3555)</f>
        <v/>
      </c>
      <c r="R3555" s="31">
        <f>IF(I3555="H",INDEX(Matches!$N:$N,AA3555),INDEX(Matches!$L:$L,AA3555))</f>
        <v/>
      </c>
      <c r="S3555" s="33">
        <f>IF(I3555="H",INDEX(Matches!$O:$O,AA3555),INDEX(Matches!$P:$P,AA3555))</f>
        <v/>
      </c>
      <c r="T3555" s="33">
        <f>IF(INDEX(Matches!$J:$J,AA3555)="","",IF(I3555="H",INDEX(Matches!$J:$J,AA3555),INDEX(Matches!$K:$K,AA3555)))</f>
        <v/>
      </c>
      <c r="U3555" s="33">
        <f>IF(INDEX(Matches!$K:$K,AA3555)="","",IF(I3555="H",INDEX(Matches!$K:$K,AA3555),INDEX(Matches!$J:$J,AA3555)))</f>
        <v/>
      </c>
      <c r="V3555" s="30">
        <f>IF(T3555="","",T3555-U3555)</f>
        <v/>
      </c>
      <c r="W3555" s="33">
        <f>IF(I3555="H",INDEX(Matches!$T:$T,AA3555),INDEX(Matches!$U:$U,AA3555))</f>
        <v/>
      </c>
      <c r="X3555" s="11">
        <f>INDEX(Matches!$X:$X,AA3555)</f>
        <v/>
      </c>
      <c r="Y3555" s="30">
        <f>IF(O3555="","",O3555-S3555)</f>
        <v/>
      </c>
      <c r="Z3555" s="30">
        <f>IF(W3555="","",W3555-S3555)</f>
        <v/>
      </c>
      <c r="AA3555" s="24">
        <f>MATCH(J3555,Matches!$A:$A,0)</f>
        <v/>
      </c>
      <c r="AB3555" s="33" t="n"/>
      <c r="AC3555" s="33" t="n">
        <v>1.079484231015571</v>
      </c>
      <c r="AD3555" s="24" t="n"/>
      <c r="AE3555" s="24" t="n">
        <v>9</v>
      </c>
      <c r="AF3555" s="33" t="n"/>
      <c r="AG3555" s="33" t="n"/>
    </row>
    <row r="3556">
      <c r="A3556" s="24" t="inlineStr">
        <is>
          <t>Newport|35</t>
        </is>
      </c>
      <c r="B3556" s="24" t="inlineStr">
        <is>
          <t>E3</t>
        </is>
      </c>
      <c r="C3556" s="24" t="inlineStr">
        <is>
          <t>League Two</t>
        </is>
      </c>
      <c r="D3556" s="24" t="inlineStr">
        <is>
          <t>Newport</t>
        </is>
      </c>
      <c r="E3556" s="24" t="n">
        <v>35</v>
      </c>
      <c r="F3556" s="24" t="n">
        <v>9</v>
      </c>
      <c r="G3556" s="29" t="n">
        <v>46459.625</v>
      </c>
      <c r="H3556" s="24" t="inlineStr">
        <is>
          <t>Bristol Rovers</t>
        </is>
      </c>
      <c r="I3556" s="24" t="inlineStr">
        <is>
          <t>H</t>
        </is>
      </c>
      <c r="J3556" s="24" t="inlineStr">
        <is>
          <t>E3-Newport-BristolR</t>
        </is>
      </c>
      <c r="K3556" s="24" t="n">
        <v>2</v>
      </c>
      <c r="L3556" s="11">
        <f>IF(INDEX(Matches!$X:$X,AA3556)=0,"",IF(I3556="H",INDEX(Matches!$H:$H,AA3556),INDEX(Matches!$I:$I,AA3556)))</f>
        <v/>
      </c>
      <c r="M3556" s="11">
        <f>IF(INDEX(Matches!$X:$X,AA3556)=0,"",IF(I3556="H",INDEX(Matches!$I:$I,AA3556),INDEX(Matches!$H:$H,AA3556)))</f>
        <v/>
      </c>
      <c r="N3556" s="11">
        <f>IF(L3556="","",IF(L3556&gt;M3556,"W",IF(L3556=M3556,"D","L")))</f>
        <v/>
      </c>
      <c r="O3556" s="11">
        <f>IF(L3556="","",IF(L3556&gt;M3556,3,IF(L3556=M3556,1,0)))</f>
        <v/>
      </c>
      <c r="P3556" s="31">
        <f>IF(I3556="H",INDEX(Matches!$L:$L,AA3556),INDEX(Matches!$N:$N,AA3556))</f>
        <v/>
      </c>
      <c r="Q3556" s="31">
        <f>INDEX(Matches!$M:$M,AA3556)</f>
        <v/>
      </c>
      <c r="R3556" s="31">
        <f>IF(I3556="H",INDEX(Matches!$N:$N,AA3556),INDEX(Matches!$L:$L,AA3556))</f>
        <v/>
      </c>
      <c r="S3556" s="33">
        <f>IF(I3556="H",INDEX(Matches!$O:$O,AA3556),INDEX(Matches!$P:$P,AA3556))</f>
        <v/>
      </c>
      <c r="T3556" s="33">
        <f>IF(INDEX(Matches!$J:$J,AA3556)="","",IF(I3556="H",INDEX(Matches!$J:$J,AA3556),INDEX(Matches!$K:$K,AA3556)))</f>
        <v/>
      </c>
      <c r="U3556" s="33">
        <f>IF(INDEX(Matches!$K:$K,AA3556)="","",IF(I3556="H",INDEX(Matches!$K:$K,AA3556),INDEX(Matches!$J:$J,AA3556)))</f>
        <v/>
      </c>
      <c r="V3556" s="30">
        <f>IF(T3556="","",T3556-U3556)</f>
        <v/>
      </c>
      <c r="W3556" s="33">
        <f>IF(I3556="H",INDEX(Matches!$T:$T,AA3556),INDEX(Matches!$U:$U,AA3556))</f>
        <v/>
      </c>
      <c r="X3556" s="11">
        <f>INDEX(Matches!$X:$X,AA3556)</f>
        <v/>
      </c>
      <c r="Y3556" s="30">
        <f>IF(O3556="","",O3556-S3556)</f>
        <v/>
      </c>
      <c r="Z3556" s="30">
        <f>IF(W3556="","",W3556-S3556)</f>
        <v/>
      </c>
      <c r="AA3556" s="24">
        <f>MATCH(J3556,Matches!$A:$A,0)</f>
        <v/>
      </c>
      <c r="AB3556" s="33" t="n"/>
      <c r="AC3556" s="33" t="n">
        <v>1.097810104200665</v>
      </c>
      <c r="AD3556" s="24" t="n"/>
      <c r="AE3556" s="24" t="n">
        <v>9</v>
      </c>
      <c r="AF3556" s="33" t="n"/>
      <c r="AG3556" s="33" t="n"/>
    </row>
    <row r="3557">
      <c r="A3557" s="24" t="inlineStr">
        <is>
          <t>Newport|36</t>
        </is>
      </c>
      <c r="B3557" s="24" t="inlineStr">
        <is>
          <t>E3</t>
        </is>
      </c>
      <c r="C3557" s="24" t="inlineStr">
        <is>
          <t>League Two</t>
        </is>
      </c>
      <c r="D3557" s="24" t="inlineStr">
        <is>
          <t>Newport</t>
        </is>
      </c>
      <c r="E3557" s="24" t="n">
        <v>36</v>
      </c>
      <c r="F3557" s="24" t="n">
        <v>9</v>
      </c>
      <c r="G3557" s="29" t="n">
        <v>46466.625</v>
      </c>
      <c r="H3557" s="24" t="inlineStr">
        <is>
          <t>Swindon</t>
        </is>
      </c>
      <c r="I3557" s="24" t="inlineStr">
        <is>
          <t>A</t>
        </is>
      </c>
      <c r="J3557" s="24" t="inlineStr">
        <is>
          <t>E3-Swindon-Newport</t>
        </is>
      </c>
      <c r="K3557" s="24" t="n">
        <v>10</v>
      </c>
      <c r="L3557" s="11">
        <f>IF(INDEX(Matches!$X:$X,AA3557)=0,"",IF(I3557="H",INDEX(Matches!$H:$H,AA3557),INDEX(Matches!$I:$I,AA3557)))</f>
        <v/>
      </c>
      <c r="M3557" s="11">
        <f>IF(INDEX(Matches!$X:$X,AA3557)=0,"",IF(I3557="H",INDEX(Matches!$I:$I,AA3557),INDEX(Matches!$H:$H,AA3557)))</f>
        <v/>
      </c>
      <c r="N3557" s="11">
        <f>IF(L3557="","",IF(L3557&gt;M3557,"W",IF(L3557=M3557,"D","L")))</f>
        <v/>
      </c>
      <c r="O3557" s="11">
        <f>IF(L3557="","",IF(L3557&gt;M3557,3,IF(L3557=M3557,1,0)))</f>
        <v/>
      </c>
      <c r="P3557" s="31">
        <f>IF(I3557="H",INDEX(Matches!$L:$L,AA3557),INDEX(Matches!$N:$N,AA3557))</f>
        <v/>
      </c>
      <c r="Q3557" s="31">
        <f>INDEX(Matches!$M:$M,AA3557)</f>
        <v/>
      </c>
      <c r="R3557" s="31">
        <f>IF(I3557="H",INDEX(Matches!$N:$N,AA3557),INDEX(Matches!$L:$L,AA3557))</f>
        <v/>
      </c>
      <c r="S3557" s="33">
        <f>IF(I3557="H",INDEX(Matches!$O:$O,AA3557),INDEX(Matches!$P:$P,AA3557))</f>
        <v/>
      </c>
      <c r="T3557" s="33">
        <f>IF(INDEX(Matches!$J:$J,AA3557)="","",IF(I3557="H",INDEX(Matches!$J:$J,AA3557),INDEX(Matches!$K:$K,AA3557)))</f>
        <v/>
      </c>
      <c r="U3557" s="33">
        <f>IF(INDEX(Matches!$K:$K,AA3557)="","",IF(I3557="H",INDEX(Matches!$K:$K,AA3557),INDEX(Matches!$J:$J,AA3557)))</f>
        <v/>
      </c>
      <c r="V3557" s="30">
        <f>IF(T3557="","",T3557-U3557)</f>
        <v/>
      </c>
      <c r="W3557" s="33">
        <f>IF(I3557="H",INDEX(Matches!$T:$T,AA3557),INDEX(Matches!$U:$U,AA3557))</f>
        <v/>
      </c>
      <c r="X3557" s="11">
        <f>INDEX(Matches!$X:$X,AA3557)</f>
        <v/>
      </c>
      <c r="Y3557" s="30">
        <f>IF(O3557="","",O3557-S3557)</f>
        <v/>
      </c>
      <c r="Z3557" s="30">
        <f>IF(W3557="","",W3557-S3557)</f>
        <v/>
      </c>
      <c r="AA3557" s="24">
        <f>MATCH(J3557,Matches!$A:$A,0)</f>
        <v/>
      </c>
      <c r="AB3557" s="33" t="n"/>
      <c r="AC3557" s="33" t="n">
        <v>1.019577765412274</v>
      </c>
      <c r="AD3557" s="24" t="n"/>
      <c r="AE3557" s="24" t="n">
        <v>9</v>
      </c>
      <c r="AF3557" s="33" t="n"/>
      <c r="AG3557" s="33" t="n"/>
    </row>
    <row r="3558">
      <c r="A3558" s="24" t="inlineStr">
        <is>
          <t>Newport|37</t>
        </is>
      </c>
      <c r="B3558" s="24" t="inlineStr">
        <is>
          <t>E3</t>
        </is>
      </c>
      <c r="C3558" s="24" t="inlineStr">
        <is>
          <t>League Two</t>
        </is>
      </c>
      <c r="D3558" s="24" t="inlineStr">
        <is>
          <t>Newport</t>
        </is>
      </c>
      <c r="E3558" s="24" t="n">
        <v>37</v>
      </c>
      <c r="F3558" s="24" t="n">
        <v>10</v>
      </c>
      <c r="G3558" s="29" t="n">
        <v>46472.625</v>
      </c>
      <c r="H3558" s="24" t="inlineStr">
        <is>
          <t>Barnet</t>
        </is>
      </c>
      <c r="I3558" s="24" t="inlineStr">
        <is>
          <t>A</t>
        </is>
      </c>
      <c r="J3558" s="24" t="inlineStr">
        <is>
          <t>E3-Barnet-Newport</t>
        </is>
      </c>
      <c r="K3558" s="24" t="n">
        <v>3</v>
      </c>
      <c r="L3558" s="11">
        <f>IF(INDEX(Matches!$X:$X,AA3558)=0,"",IF(I3558="H",INDEX(Matches!$H:$H,AA3558),INDEX(Matches!$I:$I,AA3558)))</f>
        <v/>
      </c>
      <c r="M3558" s="11">
        <f>IF(INDEX(Matches!$X:$X,AA3558)=0,"",IF(I3558="H",INDEX(Matches!$I:$I,AA3558),INDEX(Matches!$H:$H,AA3558)))</f>
        <v/>
      </c>
      <c r="N3558" s="11">
        <f>IF(L3558="","",IF(L3558&gt;M3558,"W",IF(L3558=M3558,"D","L")))</f>
        <v/>
      </c>
      <c r="O3558" s="11">
        <f>IF(L3558="","",IF(L3558&gt;M3558,3,IF(L3558=M3558,1,0)))</f>
        <v/>
      </c>
      <c r="P3558" s="31">
        <f>IF(I3558="H",INDEX(Matches!$L:$L,AA3558),INDEX(Matches!$N:$N,AA3558))</f>
        <v/>
      </c>
      <c r="Q3558" s="31">
        <f>INDEX(Matches!$M:$M,AA3558)</f>
        <v/>
      </c>
      <c r="R3558" s="31">
        <f>IF(I3558="H",INDEX(Matches!$N:$N,AA3558),INDEX(Matches!$L:$L,AA3558))</f>
        <v/>
      </c>
      <c r="S3558" s="33">
        <f>IF(I3558="H",INDEX(Matches!$O:$O,AA3558),INDEX(Matches!$P:$P,AA3558))</f>
        <v/>
      </c>
      <c r="T3558" s="33">
        <f>IF(INDEX(Matches!$J:$J,AA3558)="","",IF(I3558="H",INDEX(Matches!$J:$J,AA3558),INDEX(Matches!$K:$K,AA3558)))</f>
        <v/>
      </c>
      <c r="U3558" s="33">
        <f>IF(INDEX(Matches!$K:$K,AA3558)="","",IF(I3558="H",INDEX(Matches!$K:$K,AA3558),INDEX(Matches!$J:$J,AA3558)))</f>
        <v/>
      </c>
      <c r="V3558" s="30">
        <f>IF(T3558="","",T3558-U3558)</f>
        <v/>
      </c>
      <c r="W3558" s="33">
        <f>IF(I3558="H",INDEX(Matches!$T:$T,AA3558),INDEX(Matches!$U:$U,AA3558))</f>
        <v/>
      </c>
      <c r="X3558" s="11">
        <f>INDEX(Matches!$X:$X,AA3558)</f>
        <v/>
      </c>
      <c r="Y3558" s="30">
        <f>IF(O3558="","",O3558-S3558)</f>
        <v/>
      </c>
      <c r="Z3558" s="30">
        <f>IF(W3558="","",W3558-S3558)</f>
        <v/>
      </c>
      <c r="AA3558" s="24">
        <f>MATCH(J3558,Matches!$A:$A,0)</f>
        <v/>
      </c>
      <c r="AB3558" s="33" t="n"/>
      <c r="AC3558" s="33" t="n">
        <v>0.8380887661636793</v>
      </c>
      <c r="AD3558" s="24" t="n"/>
      <c r="AE3558" s="24" t="n">
        <v>10</v>
      </c>
      <c r="AF3558" s="33" t="n"/>
      <c r="AG3558" s="33" t="n"/>
    </row>
    <row r="3559">
      <c r="A3559" s="24" t="inlineStr">
        <is>
          <t>Newport|38</t>
        </is>
      </c>
      <c r="B3559" s="24" t="inlineStr">
        <is>
          <t>E3</t>
        </is>
      </c>
      <c r="C3559" s="24" t="inlineStr">
        <is>
          <t>League Two</t>
        </is>
      </c>
      <c r="D3559" s="24" t="inlineStr">
        <is>
          <t>Newport</t>
        </is>
      </c>
      <c r="E3559" s="24" t="n">
        <v>38</v>
      </c>
      <c r="F3559" s="24" t="n">
        <v>10</v>
      </c>
      <c r="G3559" s="29" t="n">
        <v>46475.625</v>
      </c>
      <c r="H3559" s="24" t="inlineStr">
        <is>
          <t>Exeter</t>
        </is>
      </c>
      <c r="I3559" s="24" t="inlineStr">
        <is>
          <t>H</t>
        </is>
      </c>
      <c r="J3559" s="24" t="inlineStr">
        <is>
          <t>E3-Newport-Exeter</t>
        </is>
      </c>
      <c r="K3559" s="24" t="n">
        <v>17</v>
      </c>
      <c r="L3559" s="11">
        <f>IF(INDEX(Matches!$X:$X,AA3559)=0,"",IF(I3559="H",INDEX(Matches!$H:$H,AA3559),INDEX(Matches!$I:$I,AA3559)))</f>
        <v/>
      </c>
      <c r="M3559" s="11">
        <f>IF(INDEX(Matches!$X:$X,AA3559)=0,"",IF(I3559="H",INDEX(Matches!$I:$I,AA3559),INDEX(Matches!$H:$H,AA3559)))</f>
        <v/>
      </c>
      <c r="N3559" s="11">
        <f>IF(L3559="","",IF(L3559&gt;M3559,"W",IF(L3559=M3559,"D","L")))</f>
        <v/>
      </c>
      <c r="O3559" s="11">
        <f>IF(L3559="","",IF(L3559&gt;M3559,3,IF(L3559=M3559,1,0)))</f>
        <v/>
      </c>
      <c r="P3559" s="31">
        <f>IF(I3559="H",INDEX(Matches!$L:$L,AA3559),INDEX(Matches!$N:$N,AA3559))</f>
        <v/>
      </c>
      <c r="Q3559" s="31">
        <f>INDEX(Matches!$M:$M,AA3559)</f>
        <v/>
      </c>
      <c r="R3559" s="31">
        <f>IF(I3559="H",INDEX(Matches!$N:$N,AA3559),INDEX(Matches!$L:$L,AA3559))</f>
        <v/>
      </c>
      <c r="S3559" s="33">
        <f>IF(I3559="H",INDEX(Matches!$O:$O,AA3559),INDEX(Matches!$P:$P,AA3559))</f>
        <v/>
      </c>
      <c r="T3559" s="33">
        <f>IF(INDEX(Matches!$J:$J,AA3559)="","",IF(I3559="H",INDEX(Matches!$J:$J,AA3559),INDEX(Matches!$K:$K,AA3559)))</f>
        <v/>
      </c>
      <c r="U3559" s="33">
        <f>IF(INDEX(Matches!$K:$K,AA3559)="","",IF(I3559="H",INDEX(Matches!$K:$K,AA3559),INDEX(Matches!$J:$J,AA3559)))</f>
        <v/>
      </c>
      <c r="V3559" s="30">
        <f>IF(T3559="","",T3559-U3559)</f>
        <v/>
      </c>
      <c r="W3559" s="33">
        <f>IF(I3559="H",INDEX(Matches!$T:$T,AA3559),INDEX(Matches!$U:$U,AA3559))</f>
        <v/>
      </c>
      <c r="X3559" s="11">
        <f>INDEX(Matches!$X:$X,AA3559)</f>
        <v/>
      </c>
      <c r="Y3559" s="30">
        <f>IF(O3559="","",O3559-S3559)</f>
        <v/>
      </c>
      <c r="Z3559" s="30">
        <f>IF(W3559="","",W3559-S3559)</f>
        <v/>
      </c>
      <c r="AA3559" s="24">
        <f>MATCH(J3559,Matches!$A:$A,0)</f>
        <v/>
      </c>
      <c r="AB3559" s="33" t="n"/>
      <c r="AC3559" s="33" t="n">
        <v>1.345945351643786</v>
      </c>
      <c r="AD3559" s="24" t="n"/>
      <c r="AE3559" s="24" t="n">
        <v>10</v>
      </c>
      <c r="AF3559" s="33" t="n"/>
      <c r="AG3559" s="33" t="n"/>
    </row>
    <row r="3560">
      <c r="A3560" s="24" t="inlineStr">
        <is>
          <t>Newport|39</t>
        </is>
      </c>
      <c r="B3560" s="24" t="inlineStr">
        <is>
          <t>E3</t>
        </is>
      </c>
      <c r="C3560" s="24" t="inlineStr">
        <is>
          <t>League Two</t>
        </is>
      </c>
      <c r="D3560" s="24" t="inlineStr">
        <is>
          <t>Newport</t>
        </is>
      </c>
      <c r="E3560" s="24" t="n">
        <v>39</v>
      </c>
      <c r="F3560" s="24" t="n">
        <v>10</v>
      </c>
      <c r="G3560" s="29" t="n">
        <v>46480.625</v>
      </c>
      <c r="H3560" s="24" t="inlineStr">
        <is>
          <t>Shrewsbury</t>
        </is>
      </c>
      <c r="I3560" s="24" t="inlineStr">
        <is>
          <t>A</t>
        </is>
      </c>
      <c r="J3560" s="24" t="inlineStr">
        <is>
          <t>E3-Shrewsbu-Newport</t>
        </is>
      </c>
      <c r="K3560" s="24" t="n">
        <v>20</v>
      </c>
      <c r="L3560" s="11">
        <f>IF(INDEX(Matches!$X:$X,AA3560)=0,"",IF(I3560="H",INDEX(Matches!$H:$H,AA3560),INDEX(Matches!$I:$I,AA3560)))</f>
        <v/>
      </c>
      <c r="M3560" s="11">
        <f>IF(INDEX(Matches!$X:$X,AA3560)=0,"",IF(I3560="H",INDEX(Matches!$I:$I,AA3560),INDEX(Matches!$H:$H,AA3560)))</f>
        <v/>
      </c>
      <c r="N3560" s="11">
        <f>IF(L3560="","",IF(L3560&gt;M3560,"W",IF(L3560=M3560,"D","L")))</f>
        <v/>
      </c>
      <c r="O3560" s="11">
        <f>IF(L3560="","",IF(L3560&gt;M3560,3,IF(L3560=M3560,1,0)))</f>
        <v/>
      </c>
      <c r="P3560" s="31">
        <f>IF(I3560="H",INDEX(Matches!$L:$L,AA3560),INDEX(Matches!$N:$N,AA3560))</f>
        <v/>
      </c>
      <c r="Q3560" s="31">
        <f>INDEX(Matches!$M:$M,AA3560)</f>
        <v/>
      </c>
      <c r="R3560" s="31">
        <f>IF(I3560="H",INDEX(Matches!$N:$N,AA3560),INDEX(Matches!$L:$L,AA3560))</f>
        <v/>
      </c>
      <c r="S3560" s="33">
        <f>IF(I3560="H",INDEX(Matches!$O:$O,AA3560),INDEX(Matches!$P:$P,AA3560))</f>
        <v/>
      </c>
      <c r="T3560" s="33">
        <f>IF(INDEX(Matches!$J:$J,AA3560)="","",IF(I3560="H",INDEX(Matches!$J:$J,AA3560),INDEX(Matches!$K:$K,AA3560)))</f>
        <v/>
      </c>
      <c r="U3560" s="33">
        <f>IF(INDEX(Matches!$K:$K,AA3560)="","",IF(I3560="H",INDEX(Matches!$K:$K,AA3560),INDEX(Matches!$J:$J,AA3560)))</f>
        <v/>
      </c>
      <c r="V3560" s="30">
        <f>IF(T3560="","",T3560-U3560)</f>
        <v/>
      </c>
      <c r="W3560" s="33">
        <f>IF(I3560="H",INDEX(Matches!$T:$T,AA3560),INDEX(Matches!$U:$U,AA3560))</f>
        <v/>
      </c>
      <c r="X3560" s="11">
        <f>INDEX(Matches!$X:$X,AA3560)</f>
        <v/>
      </c>
      <c r="Y3560" s="30">
        <f>IF(O3560="","",O3560-S3560)</f>
        <v/>
      </c>
      <c r="Z3560" s="30">
        <f>IF(W3560="","",W3560-S3560)</f>
        <v/>
      </c>
      <c r="AA3560" s="24">
        <f>MATCH(J3560,Matches!$A:$A,0)</f>
        <v/>
      </c>
      <c r="AB3560" s="33" t="n"/>
      <c r="AC3560" s="33" t="n">
        <v>1.053358154989332</v>
      </c>
      <c r="AD3560" s="24" t="n"/>
      <c r="AE3560" s="24" t="n">
        <v>10</v>
      </c>
      <c r="AF3560" s="33" t="n"/>
      <c r="AG3560" s="33" t="n"/>
    </row>
    <row r="3561">
      <c r="A3561" s="24" t="inlineStr">
        <is>
          <t>Newport|40</t>
        </is>
      </c>
      <c r="B3561" s="24" t="inlineStr">
        <is>
          <t>E3</t>
        </is>
      </c>
      <c r="C3561" s="24" t="inlineStr">
        <is>
          <t>League Two</t>
        </is>
      </c>
      <c r="D3561" s="24" t="inlineStr">
        <is>
          <t>Newport</t>
        </is>
      </c>
      <c r="E3561" s="24" t="n">
        <v>40</v>
      </c>
      <c r="F3561" s="24" t="n">
        <v>10</v>
      </c>
      <c r="G3561" s="29" t="n">
        <v>46487.625</v>
      </c>
      <c r="H3561" s="24" t="inlineStr">
        <is>
          <t>Crawley</t>
        </is>
      </c>
      <c r="I3561" s="24" t="inlineStr">
        <is>
          <t>H</t>
        </is>
      </c>
      <c r="J3561" s="24" t="inlineStr">
        <is>
          <t>E3-Newport-Crawley</t>
        </is>
      </c>
      <c r="K3561" s="24" t="n">
        <v>21</v>
      </c>
      <c r="L3561" s="11">
        <f>IF(INDEX(Matches!$X:$X,AA3561)=0,"",IF(I3561="H",INDEX(Matches!$H:$H,AA3561),INDEX(Matches!$I:$I,AA3561)))</f>
        <v/>
      </c>
      <c r="M3561" s="11">
        <f>IF(INDEX(Matches!$X:$X,AA3561)=0,"",IF(I3561="H",INDEX(Matches!$I:$I,AA3561),INDEX(Matches!$H:$H,AA3561)))</f>
        <v/>
      </c>
      <c r="N3561" s="11">
        <f>IF(L3561="","",IF(L3561&gt;M3561,"W",IF(L3561=M3561,"D","L")))</f>
        <v/>
      </c>
      <c r="O3561" s="11">
        <f>IF(L3561="","",IF(L3561&gt;M3561,3,IF(L3561=M3561,1,0)))</f>
        <v/>
      </c>
      <c r="P3561" s="31">
        <f>IF(I3561="H",INDEX(Matches!$L:$L,AA3561),INDEX(Matches!$N:$N,AA3561))</f>
        <v/>
      </c>
      <c r="Q3561" s="31">
        <f>INDEX(Matches!$M:$M,AA3561)</f>
        <v/>
      </c>
      <c r="R3561" s="31">
        <f>IF(I3561="H",INDEX(Matches!$N:$N,AA3561),INDEX(Matches!$L:$L,AA3561))</f>
        <v/>
      </c>
      <c r="S3561" s="33">
        <f>IF(I3561="H",INDEX(Matches!$O:$O,AA3561),INDEX(Matches!$P:$P,AA3561))</f>
        <v/>
      </c>
      <c r="T3561" s="33">
        <f>IF(INDEX(Matches!$J:$J,AA3561)="","",IF(I3561="H",INDEX(Matches!$J:$J,AA3561),INDEX(Matches!$K:$K,AA3561)))</f>
        <v/>
      </c>
      <c r="U3561" s="33">
        <f>IF(INDEX(Matches!$K:$K,AA3561)="","",IF(I3561="H",INDEX(Matches!$K:$K,AA3561),INDEX(Matches!$J:$J,AA3561)))</f>
        <v/>
      </c>
      <c r="V3561" s="30">
        <f>IF(T3561="","",T3561-U3561)</f>
        <v/>
      </c>
      <c r="W3561" s="33">
        <f>IF(I3561="H",INDEX(Matches!$T:$T,AA3561),INDEX(Matches!$U:$U,AA3561))</f>
        <v/>
      </c>
      <c r="X3561" s="11">
        <f>INDEX(Matches!$X:$X,AA3561)</f>
        <v/>
      </c>
      <c r="Y3561" s="30">
        <f>IF(O3561="","",O3561-S3561)</f>
        <v/>
      </c>
      <c r="Z3561" s="30">
        <f>IF(W3561="","",W3561-S3561)</f>
        <v/>
      </c>
      <c r="AA3561" s="24">
        <f>MATCH(J3561,Matches!$A:$A,0)</f>
        <v/>
      </c>
      <c r="AB3561" s="33" t="n"/>
      <c r="AC3561" s="33" t="n">
        <v>1.425442958628515</v>
      </c>
      <c r="AD3561" s="24" t="n"/>
      <c r="AE3561" s="24" t="n">
        <v>10</v>
      </c>
      <c r="AF3561" s="33" t="n"/>
      <c r="AG3561" s="33" t="n"/>
    </row>
    <row r="3562">
      <c r="A3562" s="24" t="inlineStr">
        <is>
          <t>Newport|41</t>
        </is>
      </c>
      <c r="B3562" s="24" t="inlineStr">
        <is>
          <t>E3</t>
        </is>
      </c>
      <c r="C3562" s="24" t="inlineStr">
        <is>
          <t>League Two</t>
        </is>
      </c>
      <c r="D3562" s="24" t="inlineStr">
        <is>
          <t>Newport</t>
        </is>
      </c>
      <c r="E3562" s="24" t="n">
        <v>41</v>
      </c>
      <c r="F3562" s="24" t="n">
        <v>11</v>
      </c>
      <c r="G3562" s="29" t="n">
        <v>46490.82291666666</v>
      </c>
      <c r="H3562" s="24" t="inlineStr">
        <is>
          <t>Colchester</t>
        </is>
      </c>
      <c r="I3562" s="24" t="inlineStr">
        <is>
          <t>A</t>
        </is>
      </c>
      <c r="J3562" s="24" t="inlineStr">
        <is>
          <t>E3-Colchest-Newport</t>
        </is>
      </c>
      <c r="K3562" s="24" t="n">
        <v>13</v>
      </c>
      <c r="L3562" s="11">
        <f>IF(INDEX(Matches!$X:$X,AA3562)=0,"",IF(I3562="H",INDEX(Matches!$H:$H,AA3562),INDEX(Matches!$I:$I,AA3562)))</f>
        <v/>
      </c>
      <c r="M3562" s="11">
        <f>IF(INDEX(Matches!$X:$X,AA3562)=0,"",IF(I3562="H",INDEX(Matches!$I:$I,AA3562),INDEX(Matches!$H:$H,AA3562)))</f>
        <v/>
      </c>
      <c r="N3562" s="11">
        <f>IF(L3562="","",IF(L3562&gt;M3562,"W",IF(L3562=M3562,"D","L")))</f>
        <v/>
      </c>
      <c r="O3562" s="11">
        <f>IF(L3562="","",IF(L3562&gt;M3562,3,IF(L3562=M3562,1,0)))</f>
        <v/>
      </c>
      <c r="P3562" s="31">
        <f>IF(I3562="H",INDEX(Matches!$L:$L,AA3562),INDEX(Matches!$N:$N,AA3562))</f>
        <v/>
      </c>
      <c r="Q3562" s="31">
        <f>INDEX(Matches!$M:$M,AA3562)</f>
        <v/>
      </c>
      <c r="R3562" s="31">
        <f>IF(I3562="H",INDEX(Matches!$N:$N,AA3562),INDEX(Matches!$L:$L,AA3562))</f>
        <v/>
      </c>
      <c r="S3562" s="33">
        <f>IF(I3562="H",INDEX(Matches!$O:$O,AA3562),INDEX(Matches!$P:$P,AA3562))</f>
        <v/>
      </c>
      <c r="T3562" s="33">
        <f>IF(INDEX(Matches!$J:$J,AA3562)="","",IF(I3562="H",INDEX(Matches!$J:$J,AA3562),INDEX(Matches!$K:$K,AA3562)))</f>
        <v/>
      </c>
      <c r="U3562" s="33">
        <f>IF(INDEX(Matches!$K:$K,AA3562)="","",IF(I3562="H",INDEX(Matches!$K:$K,AA3562),INDEX(Matches!$J:$J,AA3562)))</f>
        <v/>
      </c>
      <c r="V3562" s="30">
        <f>IF(T3562="","",T3562-U3562)</f>
        <v/>
      </c>
      <c r="W3562" s="33">
        <f>IF(I3562="H",INDEX(Matches!$T:$T,AA3562),INDEX(Matches!$U:$U,AA3562))</f>
        <v/>
      </c>
      <c r="X3562" s="11">
        <f>INDEX(Matches!$X:$X,AA3562)</f>
        <v/>
      </c>
      <c r="Y3562" s="30">
        <f>IF(O3562="","",O3562-S3562)</f>
        <v/>
      </c>
      <c r="Z3562" s="30">
        <f>IF(W3562="","",W3562-S3562)</f>
        <v/>
      </c>
      <c r="AA3562" s="24">
        <f>MATCH(J3562,Matches!$A:$A,0)</f>
        <v/>
      </c>
      <c r="AB3562" s="33" t="n"/>
      <c r="AC3562" s="33" t="n">
        <v>0.9925233270096736</v>
      </c>
      <c r="AD3562" s="24" t="n"/>
      <c r="AE3562" s="24" t="n">
        <v>11</v>
      </c>
      <c r="AF3562" s="33" t="n"/>
      <c r="AG3562" s="33" t="n"/>
    </row>
    <row r="3563">
      <c r="A3563" s="24" t="inlineStr">
        <is>
          <t>Newport|42</t>
        </is>
      </c>
      <c r="B3563" s="24" t="inlineStr">
        <is>
          <t>E3</t>
        </is>
      </c>
      <c r="C3563" s="24" t="inlineStr">
        <is>
          <t>League Two</t>
        </is>
      </c>
      <c r="D3563" s="24" t="inlineStr">
        <is>
          <t>Newport</t>
        </is>
      </c>
      <c r="E3563" s="24" t="n">
        <v>42</v>
      </c>
      <c r="F3563" s="24" t="n">
        <v>11</v>
      </c>
      <c r="G3563" s="29" t="n">
        <v>46494.625</v>
      </c>
      <c r="H3563" s="24" t="inlineStr">
        <is>
          <t>Accrington</t>
        </is>
      </c>
      <c r="I3563" s="24" t="inlineStr">
        <is>
          <t>H</t>
        </is>
      </c>
      <c r="J3563" s="24" t="inlineStr">
        <is>
          <t>E3-Newport-Accringt</t>
        </is>
      </c>
      <c r="K3563" s="24" t="n">
        <v>23</v>
      </c>
      <c r="L3563" s="11">
        <f>IF(INDEX(Matches!$X:$X,AA3563)=0,"",IF(I3563="H",INDEX(Matches!$H:$H,AA3563),INDEX(Matches!$I:$I,AA3563)))</f>
        <v/>
      </c>
      <c r="M3563" s="11">
        <f>IF(INDEX(Matches!$X:$X,AA3563)=0,"",IF(I3563="H",INDEX(Matches!$I:$I,AA3563),INDEX(Matches!$H:$H,AA3563)))</f>
        <v/>
      </c>
      <c r="N3563" s="11">
        <f>IF(L3563="","",IF(L3563&gt;M3563,"W",IF(L3563=M3563,"D","L")))</f>
        <v/>
      </c>
      <c r="O3563" s="11">
        <f>IF(L3563="","",IF(L3563&gt;M3563,3,IF(L3563=M3563,1,0)))</f>
        <v/>
      </c>
      <c r="P3563" s="31">
        <f>IF(I3563="H",INDEX(Matches!$L:$L,AA3563),INDEX(Matches!$N:$N,AA3563))</f>
        <v/>
      </c>
      <c r="Q3563" s="31">
        <f>INDEX(Matches!$M:$M,AA3563)</f>
        <v/>
      </c>
      <c r="R3563" s="31">
        <f>IF(I3563="H",INDEX(Matches!$N:$N,AA3563),INDEX(Matches!$L:$L,AA3563))</f>
        <v/>
      </c>
      <c r="S3563" s="33">
        <f>IF(I3563="H",INDEX(Matches!$O:$O,AA3563),INDEX(Matches!$P:$P,AA3563))</f>
        <v/>
      </c>
      <c r="T3563" s="33">
        <f>IF(INDEX(Matches!$J:$J,AA3563)="","",IF(I3563="H",INDEX(Matches!$J:$J,AA3563),INDEX(Matches!$K:$K,AA3563)))</f>
        <v/>
      </c>
      <c r="U3563" s="33">
        <f>IF(INDEX(Matches!$K:$K,AA3563)="","",IF(I3563="H",INDEX(Matches!$K:$K,AA3563),INDEX(Matches!$J:$J,AA3563)))</f>
        <v/>
      </c>
      <c r="V3563" s="30">
        <f>IF(T3563="","",T3563-U3563)</f>
        <v/>
      </c>
      <c r="W3563" s="33">
        <f>IF(I3563="H",INDEX(Matches!$T:$T,AA3563),INDEX(Matches!$U:$U,AA3563))</f>
        <v/>
      </c>
      <c r="X3563" s="11">
        <f>INDEX(Matches!$X:$X,AA3563)</f>
        <v/>
      </c>
      <c r="Y3563" s="30">
        <f>IF(O3563="","",O3563-S3563)</f>
        <v/>
      </c>
      <c r="Z3563" s="30">
        <f>IF(W3563="","",W3563-S3563)</f>
        <v/>
      </c>
      <c r="AA3563" s="24">
        <f>MATCH(J3563,Matches!$A:$A,0)</f>
        <v/>
      </c>
      <c r="AB3563" s="33" t="n"/>
      <c r="AC3563" s="33" t="n">
        <v>1.423614351304911</v>
      </c>
      <c r="AD3563" s="24" t="n"/>
      <c r="AE3563" s="24" t="n">
        <v>11</v>
      </c>
      <c r="AF3563" s="33" t="n"/>
      <c r="AG3563" s="33" t="n"/>
    </row>
    <row r="3564">
      <c r="A3564" s="24" t="inlineStr">
        <is>
          <t>Newport|43</t>
        </is>
      </c>
      <c r="B3564" s="24" t="inlineStr">
        <is>
          <t>E3</t>
        </is>
      </c>
      <c r="C3564" s="24" t="inlineStr">
        <is>
          <t>League Two</t>
        </is>
      </c>
      <c r="D3564" s="24" t="inlineStr">
        <is>
          <t>Newport</t>
        </is>
      </c>
      <c r="E3564" s="24" t="n">
        <v>43</v>
      </c>
      <c r="F3564" s="24" t="n">
        <v>11</v>
      </c>
      <c r="G3564" s="29" t="n">
        <v>46501.625</v>
      </c>
      <c r="H3564" s="24" t="inlineStr">
        <is>
          <t>Grimsby</t>
        </is>
      </c>
      <c r="I3564" s="24" t="inlineStr">
        <is>
          <t>A</t>
        </is>
      </c>
      <c r="J3564" s="24" t="inlineStr">
        <is>
          <t>E3-Grimsby-Newport</t>
        </is>
      </c>
      <c r="K3564" s="24" t="n">
        <v>4</v>
      </c>
      <c r="L3564" s="11">
        <f>IF(INDEX(Matches!$X:$X,AA3564)=0,"",IF(I3564="H",INDEX(Matches!$H:$H,AA3564),INDEX(Matches!$I:$I,AA3564)))</f>
        <v/>
      </c>
      <c r="M3564" s="11">
        <f>IF(INDEX(Matches!$X:$X,AA3564)=0,"",IF(I3564="H",INDEX(Matches!$I:$I,AA3564),INDEX(Matches!$H:$H,AA3564)))</f>
        <v/>
      </c>
      <c r="N3564" s="11">
        <f>IF(L3564="","",IF(L3564&gt;M3564,"W",IF(L3564=M3564,"D","L")))</f>
        <v/>
      </c>
      <c r="O3564" s="11">
        <f>IF(L3564="","",IF(L3564&gt;M3564,3,IF(L3564=M3564,1,0)))</f>
        <v/>
      </c>
      <c r="P3564" s="31">
        <f>IF(I3564="H",INDEX(Matches!$L:$L,AA3564),INDEX(Matches!$N:$N,AA3564))</f>
        <v/>
      </c>
      <c r="Q3564" s="31">
        <f>INDEX(Matches!$M:$M,AA3564)</f>
        <v/>
      </c>
      <c r="R3564" s="31">
        <f>IF(I3564="H",INDEX(Matches!$N:$N,AA3564),INDEX(Matches!$L:$L,AA3564))</f>
        <v/>
      </c>
      <c r="S3564" s="33">
        <f>IF(I3564="H",INDEX(Matches!$O:$O,AA3564),INDEX(Matches!$P:$P,AA3564))</f>
        <v/>
      </c>
      <c r="T3564" s="33">
        <f>IF(INDEX(Matches!$J:$J,AA3564)="","",IF(I3564="H",INDEX(Matches!$J:$J,AA3564),INDEX(Matches!$K:$K,AA3564)))</f>
        <v/>
      </c>
      <c r="U3564" s="33">
        <f>IF(INDEX(Matches!$K:$K,AA3564)="","",IF(I3564="H",INDEX(Matches!$K:$K,AA3564),INDEX(Matches!$J:$J,AA3564)))</f>
        <v/>
      </c>
      <c r="V3564" s="30">
        <f>IF(T3564="","",T3564-U3564)</f>
        <v/>
      </c>
      <c r="W3564" s="33">
        <f>IF(I3564="H",INDEX(Matches!$T:$T,AA3564),INDEX(Matches!$U:$U,AA3564))</f>
        <v/>
      </c>
      <c r="X3564" s="11">
        <f>INDEX(Matches!$X:$X,AA3564)</f>
        <v/>
      </c>
      <c r="Y3564" s="30">
        <f>IF(O3564="","",O3564-S3564)</f>
        <v/>
      </c>
      <c r="Z3564" s="30">
        <f>IF(W3564="","",W3564-S3564)</f>
        <v/>
      </c>
      <c r="AA3564" s="24">
        <f>MATCH(J3564,Matches!$A:$A,0)</f>
        <v/>
      </c>
      <c r="AB3564" s="33" t="n"/>
      <c r="AC3564" s="33" t="n">
        <v>0.8743357154405758</v>
      </c>
      <c r="AD3564" s="24" t="n"/>
      <c r="AE3564" s="24" t="n">
        <v>11</v>
      </c>
      <c r="AF3564" s="33" t="n"/>
      <c r="AG3564" s="33" t="n"/>
    </row>
    <row r="3565">
      <c r="A3565" s="24" t="inlineStr">
        <is>
          <t>Newport|44</t>
        </is>
      </c>
      <c r="B3565" s="24" t="inlineStr">
        <is>
          <t>E3</t>
        </is>
      </c>
      <c r="C3565" s="24" t="inlineStr">
        <is>
          <t>League Two</t>
        </is>
      </c>
      <c r="D3565" s="24" t="inlineStr">
        <is>
          <t>Newport</t>
        </is>
      </c>
      <c r="E3565" s="24" t="n">
        <v>44</v>
      </c>
      <c r="F3565" s="24" t="n">
        <v>11</v>
      </c>
      <c r="G3565" s="29" t="n">
        <v>46504.82291666666</v>
      </c>
      <c r="H3565" s="24" t="inlineStr">
        <is>
          <t>Gillingham</t>
        </is>
      </c>
      <c r="I3565" s="24" t="inlineStr">
        <is>
          <t>H</t>
        </is>
      </c>
      <c r="J3565" s="24" t="inlineStr">
        <is>
          <t>E3-Newport-Gillingh</t>
        </is>
      </c>
      <c r="K3565" s="24" t="n">
        <v>12</v>
      </c>
      <c r="L3565" s="11">
        <f>IF(INDEX(Matches!$X:$X,AA3565)=0,"",IF(I3565="H",INDEX(Matches!$H:$H,AA3565),INDEX(Matches!$I:$I,AA3565)))</f>
        <v/>
      </c>
      <c r="M3565" s="11">
        <f>IF(INDEX(Matches!$X:$X,AA3565)=0,"",IF(I3565="H",INDEX(Matches!$I:$I,AA3565),INDEX(Matches!$H:$H,AA3565)))</f>
        <v/>
      </c>
      <c r="N3565" s="11">
        <f>IF(L3565="","",IF(L3565&gt;M3565,"W",IF(L3565=M3565,"D","L")))</f>
        <v/>
      </c>
      <c r="O3565" s="11">
        <f>IF(L3565="","",IF(L3565&gt;M3565,3,IF(L3565=M3565,1,0)))</f>
        <v/>
      </c>
      <c r="P3565" s="31">
        <f>IF(I3565="H",INDEX(Matches!$L:$L,AA3565),INDEX(Matches!$N:$N,AA3565))</f>
        <v/>
      </c>
      <c r="Q3565" s="31">
        <f>INDEX(Matches!$M:$M,AA3565)</f>
        <v/>
      </c>
      <c r="R3565" s="31">
        <f>IF(I3565="H",INDEX(Matches!$N:$N,AA3565),INDEX(Matches!$L:$L,AA3565))</f>
        <v/>
      </c>
      <c r="S3565" s="33">
        <f>IF(I3565="H",INDEX(Matches!$O:$O,AA3565),INDEX(Matches!$P:$P,AA3565))</f>
        <v/>
      </c>
      <c r="T3565" s="33">
        <f>IF(INDEX(Matches!$J:$J,AA3565)="","",IF(I3565="H",INDEX(Matches!$J:$J,AA3565),INDEX(Matches!$K:$K,AA3565)))</f>
        <v/>
      </c>
      <c r="U3565" s="33">
        <f>IF(INDEX(Matches!$K:$K,AA3565)="","",IF(I3565="H",INDEX(Matches!$K:$K,AA3565),INDEX(Matches!$J:$J,AA3565)))</f>
        <v/>
      </c>
      <c r="V3565" s="30">
        <f>IF(T3565="","",T3565-U3565)</f>
        <v/>
      </c>
      <c r="W3565" s="33">
        <f>IF(I3565="H",INDEX(Matches!$T:$T,AA3565),INDEX(Matches!$U:$U,AA3565))</f>
        <v/>
      </c>
      <c r="X3565" s="11">
        <f>INDEX(Matches!$X:$X,AA3565)</f>
        <v/>
      </c>
      <c r="Y3565" s="30">
        <f>IF(O3565="","",O3565-S3565)</f>
        <v/>
      </c>
      <c r="Z3565" s="30">
        <f>IF(W3565="","",W3565-S3565)</f>
        <v/>
      </c>
      <c r="AA3565" s="24">
        <f>MATCH(J3565,Matches!$A:$A,0)</f>
        <v/>
      </c>
      <c r="AB3565" s="33" t="n"/>
      <c r="AC3565" s="33" t="n">
        <v>1.274621393477478</v>
      </c>
      <c r="AD3565" s="24" t="n"/>
      <c r="AE3565" s="24" t="n">
        <v>11</v>
      </c>
      <c r="AF3565" s="33" t="n"/>
      <c r="AG3565" s="33" t="n"/>
    </row>
    <row r="3566">
      <c r="A3566" s="24" t="inlineStr">
        <is>
          <t>Newport|45</t>
        </is>
      </c>
      <c r="B3566" s="24" t="inlineStr">
        <is>
          <t>E3</t>
        </is>
      </c>
      <c r="C3566" s="24" t="inlineStr">
        <is>
          <t>League Two</t>
        </is>
      </c>
      <c r="D3566" s="24" t="inlineStr">
        <is>
          <t>Newport</t>
        </is>
      </c>
      <c r="E3566" s="24" t="n">
        <v>45</v>
      </c>
      <c r="F3566" s="24" t="n">
        <v>12</v>
      </c>
      <c r="G3566" s="29" t="n">
        <v>46508.625</v>
      </c>
      <c r="H3566" s="24" t="inlineStr">
        <is>
          <t>Port Vale</t>
        </is>
      </c>
      <c r="I3566" s="24" t="inlineStr">
        <is>
          <t>H</t>
        </is>
      </c>
      <c r="J3566" s="24" t="inlineStr">
        <is>
          <t>E3-Newport-PortVale</t>
        </is>
      </c>
      <c r="K3566" s="24" t="n">
        <v>5</v>
      </c>
      <c r="L3566" s="11">
        <f>IF(INDEX(Matches!$X:$X,AA3566)=0,"",IF(I3566="H",INDEX(Matches!$H:$H,AA3566),INDEX(Matches!$I:$I,AA3566)))</f>
        <v/>
      </c>
      <c r="M3566" s="11">
        <f>IF(INDEX(Matches!$X:$X,AA3566)=0,"",IF(I3566="H",INDEX(Matches!$I:$I,AA3566),INDEX(Matches!$H:$H,AA3566)))</f>
        <v/>
      </c>
      <c r="N3566" s="11">
        <f>IF(L3566="","",IF(L3566&gt;M3566,"W",IF(L3566=M3566,"D","L")))</f>
        <v/>
      </c>
      <c r="O3566" s="11">
        <f>IF(L3566="","",IF(L3566&gt;M3566,3,IF(L3566=M3566,1,0)))</f>
        <v/>
      </c>
      <c r="P3566" s="31">
        <f>IF(I3566="H",INDEX(Matches!$L:$L,AA3566),INDEX(Matches!$N:$N,AA3566))</f>
        <v/>
      </c>
      <c r="Q3566" s="31">
        <f>INDEX(Matches!$M:$M,AA3566)</f>
        <v/>
      </c>
      <c r="R3566" s="31">
        <f>IF(I3566="H",INDEX(Matches!$N:$N,AA3566),INDEX(Matches!$L:$L,AA3566))</f>
        <v/>
      </c>
      <c r="S3566" s="33">
        <f>IF(I3566="H",INDEX(Matches!$O:$O,AA3566),INDEX(Matches!$P:$P,AA3566))</f>
        <v/>
      </c>
      <c r="T3566" s="33">
        <f>IF(INDEX(Matches!$J:$J,AA3566)="","",IF(I3566="H",INDEX(Matches!$J:$J,AA3566),INDEX(Matches!$K:$K,AA3566)))</f>
        <v/>
      </c>
      <c r="U3566" s="33">
        <f>IF(INDEX(Matches!$K:$K,AA3566)="","",IF(I3566="H",INDEX(Matches!$K:$K,AA3566),INDEX(Matches!$J:$J,AA3566)))</f>
        <v/>
      </c>
      <c r="V3566" s="30">
        <f>IF(T3566="","",T3566-U3566)</f>
        <v/>
      </c>
      <c r="W3566" s="33">
        <f>IF(I3566="H",INDEX(Matches!$T:$T,AA3566),INDEX(Matches!$U:$U,AA3566))</f>
        <v/>
      </c>
      <c r="X3566" s="11">
        <f>INDEX(Matches!$X:$X,AA3566)</f>
        <v/>
      </c>
      <c r="Y3566" s="30">
        <f>IF(O3566="","",O3566-S3566)</f>
        <v/>
      </c>
      <c r="Z3566" s="30">
        <f>IF(W3566="","",W3566-S3566)</f>
        <v/>
      </c>
      <c r="AA3566" s="24">
        <f>MATCH(J3566,Matches!$A:$A,0)</f>
        <v/>
      </c>
      <c r="AB3566" s="33" t="n"/>
      <c r="AC3566" s="33" t="n">
        <v>1.152070540473291</v>
      </c>
      <c r="AD3566" s="24" t="n"/>
      <c r="AE3566" s="24" t="n">
        <v>12</v>
      </c>
      <c r="AF3566" s="33" t="n"/>
      <c r="AG3566" s="33" t="n"/>
    </row>
    <row r="3567">
      <c r="A3567" s="24" t="inlineStr">
        <is>
          <t>Newport|46</t>
        </is>
      </c>
      <c r="B3567" s="24" t="inlineStr">
        <is>
          <t>E3</t>
        </is>
      </c>
      <c r="C3567" s="24" t="inlineStr">
        <is>
          <t>League Two</t>
        </is>
      </c>
      <c r="D3567" s="24" t="inlineStr">
        <is>
          <t>Newport</t>
        </is>
      </c>
      <c r="E3567" s="24" t="n">
        <v>46</v>
      </c>
      <c r="F3567" s="24" t="n">
        <v>12</v>
      </c>
      <c r="G3567" s="29" t="n">
        <v>46515.625</v>
      </c>
      <c r="H3567" s="24" t="inlineStr">
        <is>
          <t>Walsall</t>
        </is>
      </c>
      <c r="I3567" s="24" t="inlineStr">
        <is>
          <t>A</t>
        </is>
      </c>
      <c r="J3567" s="24" t="inlineStr">
        <is>
          <t>E3-Walsall-Newport</t>
        </is>
      </c>
      <c r="K3567" s="24" t="n">
        <v>11</v>
      </c>
      <c r="L3567" s="11">
        <f>IF(INDEX(Matches!$X:$X,AA3567)=0,"",IF(I3567="H",INDEX(Matches!$H:$H,AA3567),INDEX(Matches!$I:$I,AA3567)))</f>
        <v/>
      </c>
      <c r="M3567" s="11">
        <f>IF(INDEX(Matches!$X:$X,AA3567)=0,"",IF(I3567="H",INDEX(Matches!$I:$I,AA3567),INDEX(Matches!$H:$H,AA3567)))</f>
        <v/>
      </c>
      <c r="N3567" s="11">
        <f>IF(L3567="","",IF(L3567&gt;M3567,"W",IF(L3567=M3567,"D","L")))</f>
        <v/>
      </c>
      <c r="O3567" s="11">
        <f>IF(L3567="","",IF(L3567&gt;M3567,3,IF(L3567=M3567,1,0)))</f>
        <v/>
      </c>
      <c r="P3567" s="31">
        <f>IF(I3567="H",INDEX(Matches!$L:$L,AA3567),INDEX(Matches!$N:$N,AA3567))</f>
        <v/>
      </c>
      <c r="Q3567" s="31">
        <f>INDEX(Matches!$M:$M,AA3567)</f>
        <v/>
      </c>
      <c r="R3567" s="31">
        <f>IF(I3567="H",INDEX(Matches!$N:$N,AA3567),INDEX(Matches!$L:$L,AA3567))</f>
        <v/>
      </c>
      <c r="S3567" s="33">
        <f>IF(I3567="H",INDEX(Matches!$O:$O,AA3567),INDEX(Matches!$P:$P,AA3567))</f>
        <v/>
      </c>
      <c r="T3567" s="33">
        <f>IF(INDEX(Matches!$J:$J,AA3567)="","",IF(I3567="H",INDEX(Matches!$J:$J,AA3567),INDEX(Matches!$K:$K,AA3567)))</f>
        <v/>
      </c>
      <c r="U3567" s="33">
        <f>IF(INDEX(Matches!$K:$K,AA3567)="","",IF(I3567="H",INDEX(Matches!$K:$K,AA3567),INDEX(Matches!$J:$J,AA3567)))</f>
        <v/>
      </c>
      <c r="V3567" s="30">
        <f>IF(T3567="","",T3567-U3567)</f>
        <v/>
      </c>
      <c r="W3567" s="33">
        <f>IF(I3567="H",INDEX(Matches!$T:$T,AA3567),INDEX(Matches!$U:$U,AA3567))</f>
        <v/>
      </c>
      <c r="X3567" s="11">
        <f>INDEX(Matches!$X:$X,AA3567)</f>
        <v/>
      </c>
      <c r="Y3567" s="30">
        <f>IF(O3567="","",O3567-S3567)</f>
        <v/>
      </c>
      <c r="Z3567" s="30">
        <f>IF(W3567="","",W3567-S3567)</f>
        <v/>
      </c>
      <c r="AA3567" s="24">
        <f>MATCH(J3567,Matches!$A:$A,0)</f>
        <v/>
      </c>
      <c r="AB3567" s="33" t="n"/>
      <c r="AC3567" s="33" t="n">
        <v>0.9467126605870757</v>
      </c>
      <c r="AD3567" s="24" t="n"/>
      <c r="AE3567" s="24" t="n">
        <v>12</v>
      </c>
      <c r="AF3567" s="33" t="n"/>
      <c r="AG3567" s="33" t="n"/>
    </row>
    <row r="3568">
      <c r="A3568" s="24" t="inlineStr">
        <is>
          <t>Northampton|1</t>
        </is>
      </c>
      <c r="B3568" s="24" t="inlineStr">
        <is>
          <t>E3</t>
        </is>
      </c>
      <c r="C3568" s="24" t="inlineStr">
        <is>
          <t>League Two</t>
        </is>
      </c>
      <c r="D3568" s="24" t="inlineStr">
        <is>
          <t>Northampton</t>
        </is>
      </c>
      <c r="E3568" s="24" t="n">
        <v>1</v>
      </c>
      <c r="F3568" s="24" t="n">
        <v>1</v>
      </c>
      <c r="G3568" s="29" t="n">
        <v>46249.625</v>
      </c>
      <c r="H3568" s="24" t="inlineStr">
        <is>
          <t>Swindon</t>
        </is>
      </c>
      <c r="I3568" s="24" t="inlineStr">
        <is>
          <t>H</t>
        </is>
      </c>
      <c r="J3568" s="24" t="inlineStr">
        <is>
          <t>E3-Northamp-Swindon</t>
        </is>
      </c>
      <c r="K3568" s="24" t="n">
        <v>10</v>
      </c>
      <c r="L3568" s="11">
        <f>IF(INDEX(Matches!$X:$X,AA3568)=0,"",IF(I3568="H",INDEX(Matches!$H:$H,AA3568),INDEX(Matches!$I:$I,AA3568)))</f>
        <v/>
      </c>
      <c r="M3568" s="11">
        <f>IF(INDEX(Matches!$X:$X,AA3568)=0,"",IF(I3568="H",INDEX(Matches!$I:$I,AA3568),INDEX(Matches!$H:$H,AA3568)))</f>
        <v/>
      </c>
      <c r="N3568" s="11">
        <f>IF(L3568="","",IF(L3568&gt;M3568,"W",IF(L3568=M3568,"D","L")))</f>
        <v/>
      </c>
      <c r="O3568" s="11">
        <f>IF(L3568="","",IF(L3568&gt;M3568,3,IF(L3568=M3568,1,0)))</f>
        <v/>
      </c>
      <c r="P3568" s="31">
        <f>IF(I3568="H",INDEX(Matches!$L:$L,AA3568),INDEX(Matches!$N:$N,AA3568))</f>
        <v/>
      </c>
      <c r="Q3568" s="31">
        <f>INDEX(Matches!$M:$M,AA3568)</f>
        <v/>
      </c>
      <c r="R3568" s="31">
        <f>IF(I3568="H",INDEX(Matches!$N:$N,AA3568),INDEX(Matches!$L:$L,AA3568))</f>
        <v/>
      </c>
      <c r="S3568" s="33">
        <f>IF(I3568="H",INDEX(Matches!$O:$O,AA3568),INDEX(Matches!$P:$P,AA3568))</f>
        <v/>
      </c>
      <c r="T3568" s="33">
        <f>IF(INDEX(Matches!$J:$J,AA3568)="","",IF(I3568="H",INDEX(Matches!$J:$J,AA3568),INDEX(Matches!$K:$K,AA3568)))</f>
        <v/>
      </c>
      <c r="U3568" s="33">
        <f>IF(INDEX(Matches!$K:$K,AA3568)="","",IF(I3568="H",INDEX(Matches!$K:$K,AA3568),INDEX(Matches!$J:$J,AA3568)))</f>
        <v/>
      </c>
      <c r="V3568" s="30">
        <f>IF(T3568="","",T3568-U3568)</f>
        <v/>
      </c>
      <c r="W3568" s="33">
        <f>IF(I3568="H",INDEX(Matches!$T:$T,AA3568),INDEX(Matches!$U:$U,AA3568))</f>
        <v/>
      </c>
      <c r="X3568" s="11">
        <f>INDEX(Matches!$X:$X,AA3568)</f>
        <v/>
      </c>
      <c r="Y3568" s="30">
        <f>IF(O3568="","",O3568-S3568)</f>
        <v/>
      </c>
      <c r="Z3568" s="30">
        <f>IF(W3568="","",W3568-S3568)</f>
        <v/>
      </c>
      <c r="AA3568" s="24">
        <f>MATCH(J3568,Matches!$A:$A,0)</f>
        <v/>
      </c>
      <c r="AB3568" s="33" t="n">
        <v>1.54942195125906</v>
      </c>
      <c r="AC3568" s="33" t="n"/>
      <c r="AD3568" s="24" t="n"/>
      <c r="AE3568" s="24" t="n">
        <v>1</v>
      </c>
      <c r="AF3568" s="33" t="n"/>
      <c r="AG3568" s="33" t="n"/>
    </row>
    <row r="3569">
      <c r="A3569" s="24" t="inlineStr">
        <is>
          <t>Northampton|2</t>
        </is>
      </c>
      <c r="B3569" s="24" t="inlineStr">
        <is>
          <t>E3</t>
        </is>
      </c>
      <c r="C3569" s="24" t="inlineStr">
        <is>
          <t>League Two</t>
        </is>
      </c>
      <c r="D3569" s="24" t="inlineStr">
        <is>
          <t>Northampton</t>
        </is>
      </c>
      <c r="E3569" s="24" t="n">
        <v>2</v>
      </c>
      <c r="F3569" s="24" t="n">
        <v>1</v>
      </c>
      <c r="G3569" s="29" t="n">
        <v>46256.625</v>
      </c>
      <c r="H3569" s="24" t="inlineStr">
        <is>
          <t>Crewe</t>
        </is>
      </c>
      <c r="I3569" s="24" t="inlineStr">
        <is>
          <t>A</t>
        </is>
      </c>
      <c r="J3569" s="24" t="inlineStr">
        <is>
          <t>E3-Crewe-Northamp</t>
        </is>
      </c>
      <c r="K3569" s="24" t="n">
        <v>15</v>
      </c>
      <c r="L3569" s="11">
        <f>IF(INDEX(Matches!$X:$X,AA3569)=0,"",IF(I3569="H",INDEX(Matches!$H:$H,AA3569),INDEX(Matches!$I:$I,AA3569)))</f>
        <v/>
      </c>
      <c r="M3569" s="11">
        <f>IF(INDEX(Matches!$X:$X,AA3569)=0,"",IF(I3569="H",INDEX(Matches!$I:$I,AA3569),INDEX(Matches!$H:$H,AA3569)))</f>
        <v/>
      </c>
      <c r="N3569" s="11">
        <f>IF(L3569="","",IF(L3569&gt;M3569,"W",IF(L3569=M3569,"D","L")))</f>
        <v/>
      </c>
      <c r="O3569" s="11">
        <f>IF(L3569="","",IF(L3569&gt;M3569,3,IF(L3569=M3569,1,0)))</f>
        <v/>
      </c>
      <c r="P3569" s="31">
        <f>IF(I3569="H",INDEX(Matches!$L:$L,AA3569),INDEX(Matches!$N:$N,AA3569))</f>
        <v/>
      </c>
      <c r="Q3569" s="31">
        <f>INDEX(Matches!$M:$M,AA3569)</f>
        <v/>
      </c>
      <c r="R3569" s="31">
        <f>IF(I3569="H",INDEX(Matches!$N:$N,AA3569),INDEX(Matches!$L:$L,AA3569))</f>
        <v/>
      </c>
      <c r="S3569" s="33">
        <f>IF(I3569="H",INDEX(Matches!$O:$O,AA3569),INDEX(Matches!$P:$P,AA3569))</f>
        <v/>
      </c>
      <c r="T3569" s="33">
        <f>IF(INDEX(Matches!$J:$J,AA3569)="","",IF(I3569="H",INDEX(Matches!$J:$J,AA3569),INDEX(Matches!$K:$K,AA3569)))</f>
        <v/>
      </c>
      <c r="U3569" s="33">
        <f>IF(INDEX(Matches!$K:$K,AA3569)="","",IF(I3569="H",INDEX(Matches!$K:$K,AA3569),INDEX(Matches!$J:$J,AA3569)))</f>
        <v/>
      </c>
      <c r="V3569" s="30">
        <f>IF(T3569="","",T3569-U3569)</f>
        <v/>
      </c>
      <c r="W3569" s="33">
        <f>IF(I3569="H",INDEX(Matches!$T:$T,AA3569),INDEX(Matches!$U:$U,AA3569))</f>
        <v/>
      </c>
      <c r="X3569" s="11">
        <f>INDEX(Matches!$X:$X,AA3569)</f>
        <v/>
      </c>
      <c r="Y3569" s="30">
        <f>IF(O3569="","",O3569-S3569)</f>
        <v/>
      </c>
      <c r="Z3569" s="30">
        <f>IF(W3569="","",W3569-S3569)</f>
        <v/>
      </c>
      <c r="AA3569" s="24">
        <f>MATCH(J3569,Matches!$A:$A,0)</f>
        <v/>
      </c>
      <c r="AB3569" s="33" t="n">
        <v>1.14790110925832</v>
      </c>
      <c r="AC3569" s="33" t="n"/>
      <c r="AD3569" s="24" t="n"/>
      <c r="AE3569" s="24" t="n">
        <v>1</v>
      </c>
      <c r="AF3569" s="33" t="n"/>
      <c r="AG3569" s="33" t="n"/>
    </row>
    <row r="3570">
      <c r="A3570" s="24" t="inlineStr">
        <is>
          <t>Northampton|3</t>
        </is>
      </c>
      <c r="B3570" s="24" t="inlineStr">
        <is>
          <t>E3</t>
        </is>
      </c>
      <c r="C3570" s="24" t="inlineStr">
        <is>
          <t>League Two</t>
        </is>
      </c>
      <c r="D3570" s="24" t="inlineStr">
        <is>
          <t>Northampton</t>
        </is>
      </c>
      <c r="E3570" s="24" t="n">
        <v>3</v>
      </c>
      <c r="F3570" s="24" t="n">
        <v>1</v>
      </c>
      <c r="G3570" s="29" t="n">
        <v>46263.625</v>
      </c>
      <c r="H3570" s="24" t="inlineStr">
        <is>
          <t>Gillingham</t>
        </is>
      </c>
      <c r="I3570" s="24" t="inlineStr">
        <is>
          <t>A</t>
        </is>
      </c>
      <c r="J3570" s="24" t="inlineStr">
        <is>
          <t>E3-Gillingh-Northamp</t>
        </is>
      </c>
      <c r="K3570" s="24" t="n">
        <v>12</v>
      </c>
      <c r="L3570" s="11">
        <f>IF(INDEX(Matches!$X:$X,AA3570)=0,"",IF(I3570="H",INDEX(Matches!$H:$H,AA3570),INDEX(Matches!$I:$I,AA3570)))</f>
        <v/>
      </c>
      <c r="M3570" s="11">
        <f>IF(INDEX(Matches!$X:$X,AA3570)=0,"",IF(I3570="H",INDEX(Matches!$I:$I,AA3570),INDEX(Matches!$H:$H,AA3570)))</f>
        <v/>
      </c>
      <c r="N3570" s="11">
        <f>IF(L3570="","",IF(L3570&gt;M3570,"W",IF(L3570=M3570,"D","L")))</f>
        <v/>
      </c>
      <c r="O3570" s="11">
        <f>IF(L3570="","",IF(L3570&gt;M3570,3,IF(L3570=M3570,1,0)))</f>
        <v/>
      </c>
      <c r="P3570" s="31">
        <f>IF(I3570="H",INDEX(Matches!$L:$L,AA3570),INDEX(Matches!$N:$N,AA3570))</f>
        <v/>
      </c>
      <c r="Q3570" s="31">
        <f>INDEX(Matches!$M:$M,AA3570)</f>
        <v/>
      </c>
      <c r="R3570" s="31">
        <f>IF(I3570="H",INDEX(Matches!$N:$N,AA3570),INDEX(Matches!$L:$L,AA3570))</f>
        <v/>
      </c>
      <c r="S3570" s="33">
        <f>IF(I3570="H",INDEX(Matches!$O:$O,AA3570),INDEX(Matches!$P:$P,AA3570))</f>
        <v/>
      </c>
      <c r="T3570" s="33">
        <f>IF(INDEX(Matches!$J:$J,AA3570)="","",IF(I3570="H",INDEX(Matches!$J:$J,AA3570),INDEX(Matches!$K:$K,AA3570)))</f>
        <v/>
      </c>
      <c r="U3570" s="33">
        <f>IF(INDEX(Matches!$K:$K,AA3570)="","",IF(I3570="H",INDEX(Matches!$K:$K,AA3570),INDEX(Matches!$J:$J,AA3570)))</f>
        <v/>
      </c>
      <c r="V3570" s="30">
        <f>IF(T3570="","",T3570-U3570)</f>
        <v/>
      </c>
      <c r="W3570" s="33">
        <f>IF(I3570="H",INDEX(Matches!$T:$T,AA3570),INDEX(Matches!$U:$U,AA3570))</f>
        <v/>
      </c>
      <c r="X3570" s="11">
        <f>INDEX(Matches!$X:$X,AA3570)</f>
        <v/>
      </c>
      <c r="Y3570" s="30">
        <f>IF(O3570="","",O3570-S3570)</f>
        <v/>
      </c>
      <c r="Z3570" s="30">
        <f>IF(W3570="","",W3570-S3570)</f>
        <v/>
      </c>
      <c r="AA3570" s="24">
        <f>MATCH(J3570,Matches!$A:$A,0)</f>
        <v/>
      </c>
      <c r="AB3570" s="33" t="n">
        <v>1.495560065703617</v>
      </c>
      <c r="AC3570" s="33" t="n"/>
      <c r="AD3570" s="24" t="n"/>
      <c r="AE3570" s="24" t="n">
        <v>1</v>
      </c>
      <c r="AF3570" s="33" t="n"/>
      <c r="AG3570" s="33" t="n"/>
    </row>
    <row r="3571">
      <c r="A3571" s="24" t="inlineStr">
        <is>
          <t>Northampton|4</t>
        </is>
      </c>
      <c r="B3571" s="24" t="inlineStr">
        <is>
          <t>E3</t>
        </is>
      </c>
      <c r="C3571" s="24" t="inlineStr">
        <is>
          <t>League Two</t>
        </is>
      </c>
      <c r="D3571" s="24" t="inlineStr">
        <is>
          <t>Northampton</t>
        </is>
      </c>
      <c r="E3571" s="24" t="n">
        <v>4</v>
      </c>
      <c r="F3571" s="24" t="n">
        <v>1</v>
      </c>
      <c r="G3571" s="29" t="n">
        <v>46266.82291666666</v>
      </c>
      <c r="H3571" s="24" t="inlineStr">
        <is>
          <t>Crawley</t>
        </is>
      </c>
      <c r="I3571" s="24" t="inlineStr">
        <is>
          <t>H</t>
        </is>
      </c>
      <c r="J3571" s="24" t="inlineStr">
        <is>
          <t>E3-Northamp-Crawley</t>
        </is>
      </c>
      <c r="K3571" s="24" t="n">
        <v>21</v>
      </c>
      <c r="L3571" s="11">
        <f>IF(INDEX(Matches!$X:$X,AA3571)=0,"",IF(I3571="H",INDEX(Matches!$H:$H,AA3571),INDEX(Matches!$I:$I,AA3571)))</f>
        <v/>
      </c>
      <c r="M3571" s="11">
        <f>IF(INDEX(Matches!$X:$X,AA3571)=0,"",IF(I3571="H",INDEX(Matches!$I:$I,AA3571),INDEX(Matches!$H:$H,AA3571)))</f>
        <v/>
      </c>
      <c r="N3571" s="11">
        <f>IF(L3571="","",IF(L3571&gt;M3571,"W",IF(L3571=M3571,"D","L")))</f>
        <v/>
      </c>
      <c r="O3571" s="11">
        <f>IF(L3571="","",IF(L3571&gt;M3571,3,IF(L3571=M3571,1,0)))</f>
        <v/>
      </c>
      <c r="P3571" s="31">
        <f>IF(I3571="H",INDEX(Matches!$L:$L,AA3571),INDEX(Matches!$N:$N,AA3571))</f>
        <v/>
      </c>
      <c r="Q3571" s="31">
        <f>INDEX(Matches!$M:$M,AA3571)</f>
        <v/>
      </c>
      <c r="R3571" s="31">
        <f>IF(I3571="H",INDEX(Matches!$N:$N,AA3571),INDEX(Matches!$L:$L,AA3571))</f>
        <v/>
      </c>
      <c r="S3571" s="33">
        <f>IF(I3571="H",INDEX(Matches!$O:$O,AA3571),INDEX(Matches!$P:$P,AA3571))</f>
        <v/>
      </c>
      <c r="T3571" s="33">
        <f>IF(INDEX(Matches!$J:$J,AA3571)="","",IF(I3571="H",INDEX(Matches!$J:$J,AA3571),INDEX(Matches!$K:$K,AA3571)))</f>
        <v/>
      </c>
      <c r="U3571" s="33">
        <f>IF(INDEX(Matches!$K:$K,AA3571)="","",IF(I3571="H",INDEX(Matches!$K:$K,AA3571),INDEX(Matches!$J:$J,AA3571)))</f>
        <v/>
      </c>
      <c r="V3571" s="30">
        <f>IF(T3571="","",T3571-U3571)</f>
        <v/>
      </c>
      <c r="W3571" s="33">
        <f>IF(I3571="H",INDEX(Matches!$T:$T,AA3571),INDEX(Matches!$U:$U,AA3571))</f>
        <v/>
      </c>
      <c r="X3571" s="11">
        <f>INDEX(Matches!$X:$X,AA3571)</f>
        <v/>
      </c>
      <c r="Y3571" s="30">
        <f>IF(O3571="","",O3571-S3571)</f>
        <v/>
      </c>
      <c r="Z3571" s="30">
        <f>IF(W3571="","",W3571-S3571)</f>
        <v/>
      </c>
      <c r="AA3571" s="24">
        <f>MATCH(J3571,Matches!$A:$A,0)</f>
        <v/>
      </c>
      <c r="AB3571" s="33" t="n">
        <v>1.951316801374106</v>
      </c>
      <c r="AC3571" s="33" t="n"/>
      <c r="AD3571" s="24" t="n"/>
      <c r="AE3571" s="24" t="n">
        <v>1</v>
      </c>
      <c r="AF3571" s="33" t="n"/>
      <c r="AG3571" s="33" t="n"/>
    </row>
    <row r="3572">
      <c r="A3572" s="24" t="inlineStr">
        <is>
          <t>Northampton|5</t>
        </is>
      </c>
      <c r="B3572" s="24" t="inlineStr">
        <is>
          <t>E3</t>
        </is>
      </c>
      <c r="C3572" s="24" t="inlineStr">
        <is>
          <t>League Two</t>
        </is>
      </c>
      <c r="D3572" s="24" t="inlineStr">
        <is>
          <t>Northampton</t>
        </is>
      </c>
      <c r="E3572" s="24" t="n">
        <v>5</v>
      </c>
      <c r="F3572" s="24" t="n">
        <v>2</v>
      </c>
      <c r="G3572" s="29" t="n">
        <v>46270.625</v>
      </c>
      <c r="H3572" s="24" t="inlineStr">
        <is>
          <t>Newport</t>
        </is>
      </c>
      <c r="I3572" s="24" t="inlineStr">
        <is>
          <t>H</t>
        </is>
      </c>
      <c r="J3572" s="24" t="inlineStr">
        <is>
          <t>E3-Northamp-Newport</t>
        </is>
      </c>
      <c r="K3572" s="24" t="n">
        <v>24</v>
      </c>
      <c r="L3572" s="11">
        <f>IF(INDEX(Matches!$X:$X,AA3572)=0,"",IF(I3572="H",INDEX(Matches!$H:$H,AA3572),INDEX(Matches!$I:$I,AA3572)))</f>
        <v/>
      </c>
      <c r="M3572" s="11">
        <f>IF(INDEX(Matches!$X:$X,AA3572)=0,"",IF(I3572="H",INDEX(Matches!$I:$I,AA3572),INDEX(Matches!$H:$H,AA3572)))</f>
        <v/>
      </c>
      <c r="N3572" s="11">
        <f>IF(L3572="","",IF(L3572&gt;M3572,"W",IF(L3572=M3572,"D","L")))</f>
        <v/>
      </c>
      <c r="O3572" s="11">
        <f>IF(L3572="","",IF(L3572&gt;M3572,3,IF(L3572=M3572,1,0)))</f>
        <v/>
      </c>
      <c r="P3572" s="31">
        <f>IF(I3572="H",INDEX(Matches!$L:$L,AA3572),INDEX(Matches!$N:$N,AA3572))</f>
        <v/>
      </c>
      <c r="Q3572" s="31">
        <f>INDEX(Matches!$M:$M,AA3572)</f>
        <v/>
      </c>
      <c r="R3572" s="31">
        <f>IF(I3572="H",INDEX(Matches!$N:$N,AA3572),INDEX(Matches!$L:$L,AA3572))</f>
        <v/>
      </c>
      <c r="S3572" s="33">
        <f>IF(I3572="H",INDEX(Matches!$O:$O,AA3572),INDEX(Matches!$P:$P,AA3572))</f>
        <v/>
      </c>
      <c r="T3572" s="33">
        <f>IF(INDEX(Matches!$J:$J,AA3572)="","",IF(I3572="H",INDEX(Matches!$J:$J,AA3572),INDEX(Matches!$K:$K,AA3572)))</f>
        <v/>
      </c>
      <c r="U3572" s="33">
        <f>IF(INDEX(Matches!$K:$K,AA3572)="","",IF(I3572="H",INDEX(Matches!$K:$K,AA3572),INDEX(Matches!$J:$J,AA3572)))</f>
        <v/>
      </c>
      <c r="V3572" s="30">
        <f>IF(T3572="","",T3572-U3572)</f>
        <v/>
      </c>
      <c r="W3572" s="33">
        <f>IF(I3572="H",INDEX(Matches!$T:$T,AA3572),INDEX(Matches!$U:$U,AA3572))</f>
        <v/>
      </c>
      <c r="X3572" s="11">
        <f>INDEX(Matches!$X:$X,AA3572)</f>
        <v/>
      </c>
      <c r="Y3572" s="30">
        <f>IF(O3572="","",O3572-S3572)</f>
        <v/>
      </c>
      <c r="Z3572" s="30">
        <f>IF(W3572="","",W3572-S3572)</f>
        <v/>
      </c>
      <c r="AA3572" s="24">
        <f>MATCH(J3572,Matches!$A:$A,0)</f>
        <v/>
      </c>
      <c r="AB3572" s="33" t="n">
        <v>1.873194142901451</v>
      </c>
      <c r="AC3572" s="33" t="n"/>
      <c r="AD3572" s="24" t="n"/>
      <c r="AE3572" s="24" t="n">
        <v>2</v>
      </c>
      <c r="AF3572" s="33" t="n"/>
      <c r="AG3572" s="33" t="n"/>
    </row>
    <row r="3573">
      <c r="A3573" s="24" t="inlineStr">
        <is>
          <t>Northampton|6</t>
        </is>
      </c>
      <c r="B3573" s="24" t="inlineStr">
        <is>
          <t>E3</t>
        </is>
      </c>
      <c r="C3573" s="24" t="inlineStr">
        <is>
          <t>League Two</t>
        </is>
      </c>
      <c r="D3573" s="24" t="inlineStr">
        <is>
          <t>Northampton</t>
        </is>
      </c>
      <c r="E3573" s="24" t="n">
        <v>6</v>
      </c>
      <c r="F3573" s="24" t="n">
        <v>2</v>
      </c>
      <c r="G3573" s="29" t="n">
        <v>46277.625</v>
      </c>
      <c r="H3573" s="24" t="inlineStr">
        <is>
          <t>Shrewsbury</t>
        </is>
      </c>
      <c r="I3573" s="24" t="inlineStr">
        <is>
          <t>A</t>
        </is>
      </c>
      <c r="J3573" s="24" t="inlineStr">
        <is>
          <t>E3-Shrewsbu-Northamp</t>
        </is>
      </c>
      <c r="K3573" s="24" t="n">
        <v>20</v>
      </c>
      <c r="L3573" s="11">
        <f>IF(INDEX(Matches!$X:$X,AA3573)=0,"",IF(I3573="H",INDEX(Matches!$H:$H,AA3573),INDEX(Matches!$I:$I,AA3573)))</f>
        <v/>
      </c>
      <c r="M3573" s="11">
        <f>IF(INDEX(Matches!$X:$X,AA3573)=0,"",IF(I3573="H",INDEX(Matches!$I:$I,AA3573),INDEX(Matches!$H:$H,AA3573)))</f>
        <v/>
      </c>
      <c r="N3573" s="11">
        <f>IF(L3573="","",IF(L3573&gt;M3573,"W",IF(L3573=M3573,"D","L")))</f>
        <v/>
      </c>
      <c r="O3573" s="11">
        <f>IF(L3573="","",IF(L3573&gt;M3573,3,IF(L3573=M3573,1,0)))</f>
        <v/>
      </c>
      <c r="P3573" s="31">
        <f>IF(I3573="H",INDEX(Matches!$L:$L,AA3573),INDEX(Matches!$N:$N,AA3573))</f>
        <v/>
      </c>
      <c r="Q3573" s="31">
        <f>INDEX(Matches!$M:$M,AA3573)</f>
        <v/>
      </c>
      <c r="R3573" s="31">
        <f>IF(I3573="H",INDEX(Matches!$N:$N,AA3573),INDEX(Matches!$L:$L,AA3573))</f>
        <v/>
      </c>
      <c r="S3573" s="33">
        <f>IF(I3573="H",INDEX(Matches!$O:$O,AA3573),INDEX(Matches!$P:$P,AA3573))</f>
        <v/>
      </c>
      <c r="T3573" s="33">
        <f>IF(INDEX(Matches!$J:$J,AA3573)="","",IF(I3573="H",INDEX(Matches!$J:$J,AA3573),INDEX(Matches!$K:$K,AA3573)))</f>
        <v/>
      </c>
      <c r="U3573" s="33">
        <f>IF(INDEX(Matches!$K:$K,AA3573)="","",IF(I3573="H",INDEX(Matches!$K:$K,AA3573),INDEX(Matches!$J:$J,AA3573)))</f>
        <v/>
      </c>
      <c r="V3573" s="30">
        <f>IF(T3573="","",T3573-U3573)</f>
        <v/>
      </c>
      <c r="W3573" s="33">
        <f>IF(I3573="H",INDEX(Matches!$T:$T,AA3573),INDEX(Matches!$U:$U,AA3573))</f>
        <v/>
      </c>
      <c r="X3573" s="11">
        <f>INDEX(Matches!$X:$X,AA3573)</f>
        <v/>
      </c>
      <c r="Y3573" s="30">
        <f>IF(O3573="","",O3573-S3573)</f>
        <v/>
      </c>
      <c r="Z3573" s="30">
        <f>IF(W3573="","",W3573-S3573)</f>
        <v/>
      </c>
      <c r="AA3573" s="24">
        <f>MATCH(J3573,Matches!$A:$A,0)</f>
        <v/>
      </c>
      <c r="AB3573" s="33" t="n">
        <v>1.32837528604119</v>
      </c>
      <c r="AC3573" s="33" t="n"/>
      <c r="AD3573" s="24" t="n"/>
      <c r="AE3573" s="24" t="n">
        <v>2</v>
      </c>
      <c r="AF3573" s="33" t="n"/>
      <c r="AG3573" s="33" t="n"/>
    </row>
    <row r="3574">
      <c r="A3574" s="24" t="inlineStr">
        <is>
          <t>Northampton|7</t>
        </is>
      </c>
      <c r="B3574" s="24" t="inlineStr">
        <is>
          <t>E3</t>
        </is>
      </c>
      <c r="C3574" s="24" t="inlineStr">
        <is>
          <t>League Two</t>
        </is>
      </c>
      <c r="D3574" s="24" t="inlineStr">
        <is>
          <t>Northampton</t>
        </is>
      </c>
      <c r="E3574" s="24" t="n">
        <v>7</v>
      </c>
      <c r="F3574" s="24" t="n">
        <v>2</v>
      </c>
      <c r="G3574" s="29" t="n">
        <v>46284.625</v>
      </c>
      <c r="H3574" s="24" t="inlineStr">
        <is>
          <t>Rotherham</t>
        </is>
      </c>
      <c r="I3574" s="24" t="inlineStr">
        <is>
          <t>H</t>
        </is>
      </c>
      <c r="J3574" s="24" t="inlineStr">
        <is>
          <t>E3-Northamp-Rotherha</t>
        </is>
      </c>
      <c r="K3574" s="24" t="n">
        <v>9</v>
      </c>
      <c r="L3574" s="11">
        <f>IF(INDEX(Matches!$X:$X,AA3574)=0,"",IF(I3574="H",INDEX(Matches!$H:$H,AA3574),INDEX(Matches!$I:$I,AA3574)))</f>
        <v/>
      </c>
      <c r="M3574" s="11">
        <f>IF(INDEX(Matches!$X:$X,AA3574)=0,"",IF(I3574="H",INDEX(Matches!$I:$I,AA3574),INDEX(Matches!$H:$H,AA3574)))</f>
        <v/>
      </c>
      <c r="N3574" s="11">
        <f>IF(L3574="","",IF(L3574&gt;M3574,"W",IF(L3574=M3574,"D","L")))</f>
        <v/>
      </c>
      <c r="O3574" s="11">
        <f>IF(L3574="","",IF(L3574&gt;M3574,3,IF(L3574=M3574,1,0)))</f>
        <v/>
      </c>
      <c r="P3574" s="31">
        <f>IF(I3574="H",INDEX(Matches!$L:$L,AA3574),INDEX(Matches!$N:$N,AA3574))</f>
        <v/>
      </c>
      <c r="Q3574" s="31">
        <f>INDEX(Matches!$M:$M,AA3574)</f>
        <v/>
      </c>
      <c r="R3574" s="31">
        <f>IF(I3574="H",INDEX(Matches!$N:$N,AA3574),INDEX(Matches!$L:$L,AA3574))</f>
        <v/>
      </c>
      <c r="S3574" s="33">
        <f>IF(I3574="H",INDEX(Matches!$O:$O,AA3574),INDEX(Matches!$P:$P,AA3574))</f>
        <v/>
      </c>
      <c r="T3574" s="33">
        <f>IF(INDEX(Matches!$J:$J,AA3574)="","",IF(I3574="H",INDEX(Matches!$J:$J,AA3574),INDEX(Matches!$K:$K,AA3574)))</f>
        <v/>
      </c>
      <c r="U3574" s="33">
        <f>IF(INDEX(Matches!$K:$K,AA3574)="","",IF(I3574="H",INDEX(Matches!$K:$K,AA3574),INDEX(Matches!$J:$J,AA3574)))</f>
        <v/>
      </c>
      <c r="V3574" s="30">
        <f>IF(T3574="","",T3574-U3574)</f>
        <v/>
      </c>
      <c r="W3574" s="33">
        <f>IF(I3574="H",INDEX(Matches!$T:$T,AA3574),INDEX(Matches!$U:$U,AA3574))</f>
        <v/>
      </c>
      <c r="X3574" s="11">
        <f>INDEX(Matches!$X:$X,AA3574)</f>
        <v/>
      </c>
      <c r="Y3574" s="30">
        <f>IF(O3574="","",O3574-S3574)</f>
        <v/>
      </c>
      <c r="Z3574" s="30">
        <f>IF(W3574="","",W3574-S3574)</f>
        <v/>
      </c>
      <c r="AA3574" s="24">
        <f>MATCH(J3574,Matches!$A:$A,0)</f>
        <v/>
      </c>
      <c r="AB3574" s="33" t="n"/>
      <c r="AC3574" s="33" t="n"/>
      <c r="AD3574" s="24" t="n"/>
      <c r="AE3574" s="24" t="n">
        <v>2</v>
      </c>
      <c r="AF3574" s="33" t="n"/>
      <c r="AG3574" s="33" t="n"/>
    </row>
    <row r="3575">
      <c r="A3575" s="24" t="inlineStr">
        <is>
          <t>Northampton|8</t>
        </is>
      </c>
      <c r="B3575" s="24" t="inlineStr">
        <is>
          <t>E3</t>
        </is>
      </c>
      <c r="C3575" s="24" t="inlineStr">
        <is>
          <t>League Two</t>
        </is>
      </c>
      <c r="D3575" s="24" t="inlineStr">
        <is>
          <t>Northampton</t>
        </is>
      </c>
      <c r="E3575" s="24" t="n">
        <v>8</v>
      </c>
      <c r="F3575" s="24" t="n">
        <v>2</v>
      </c>
      <c r="G3575" s="29" t="n">
        <v>46305.625</v>
      </c>
      <c r="H3575" s="24" t="inlineStr">
        <is>
          <t>York</t>
        </is>
      </c>
      <c r="I3575" s="24" t="inlineStr">
        <is>
          <t>A</t>
        </is>
      </c>
      <c r="J3575" s="24" t="inlineStr">
        <is>
          <t>E3-York-Northamp</t>
        </is>
      </c>
      <c r="K3575" s="24" t="n">
        <v>7</v>
      </c>
      <c r="L3575" s="11">
        <f>IF(INDEX(Matches!$X:$X,AA3575)=0,"",IF(I3575="H",INDEX(Matches!$H:$H,AA3575),INDEX(Matches!$I:$I,AA3575)))</f>
        <v/>
      </c>
      <c r="M3575" s="11">
        <f>IF(INDEX(Matches!$X:$X,AA3575)=0,"",IF(I3575="H",INDEX(Matches!$I:$I,AA3575),INDEX(Matches!$H:$H,AA3575)))</f>
        <v/>
      </c>
      <c r="N3575" s="11">
        <f>IF(L3575="","",IF(L3575&gt;M3575,"W",IF(L3575=M3575,"D","L")))</f>
        <v/>
      </c>
      <c r="O3575" s="11">
        <f>IF(L3575="","",IF(L3575&gt;M3575,3,IF(L3575=M3575,1,0)))</f>
        <v/>
      </c>
      <c r="P3575" s="31">
        <f>IF(I3575="H",INDEX(Matches!$L:$L,AA3575),INDEX(Matches!$N:$N,AA3575))</f>
        <v/>
      </c>
      <c r="Q3575" s="31">
        <f>INDEX(Matches!$M:$M,AA3575)</f>
        <v/>
      </c>
      <c r="R3575" s="31">
        <f>IF(I3575="H",INDEX(Matches!$N:$N,AA3575),INDEX(Matches!$L:$L,AA3575))</f>
        <v/>
      </c>
      <c r="S3575" s="33">
        <f>IF(I3575="H",INDEX(Matches!$O:$O,AA3575),INDEX(Matches!$P:$P,AA3575))</f>
        <v/>
      </c>
      <c r="T3575" s="33">
        <f>IF(INDEX(Matches!$J:$J,AA3575)="","",IF(I3575="H",INDEX(Matches!$J:$J,AA3575),INDEX(Matches!$K:$K,AA3575)))</f>
        <v/>
      </c>
      <c r="U3575" s="33">
        <f>IF(INDEX(Matches!$K:$K,AA3575)="","",IF(I3575="H",INDEX(Matches!$K:$K,AA3575),INDEX(Matches!$J:$J,AA3575)))</f>
        <v/>
      </c>
      <c r="V3575" s="30">
        <f>IF(T3575="","",T3575-U3575)</f>
        <v/>
      </c>
      <c r="W3575" s="33">
        <f>IF(I3575="H",INDEX(Matches!$T:$T,AA3575),INDEX(Matches!$U:$U,AA3575))</f>
        <v/>
      </c>
      <c r="X3575" s="11">
        <f>INDEX(Matches!$X:$X,AA3575)</f>
        <v/>
      </c>
      <c r="Y3575" s="30">
        <f>IF(O3575="","",O3575-S3575)</f>
        <v/>
      </c>
      <c r="Z3575" s="30">
        <f>IF(W3575="","",W3575-S3575)</f>
        <v/>
      </c>
      <c r="AA3575" s="24">
        <f>MATCH(J3575,Matches!$A:$A,0)</f>
        <v/>
      </c>
      <c r="AB3575" s="33" t="n"/>
      <c r="AC3575" s="33" t="n"/>
      <c r="AD3575" s="24" t="n"/>
      <c r="AE3575" s="24" t="n">
        <v>3</v>
      </c>
      <c r="AF3575" s="33" t="n"/>
      <c r="AG3575" s="33" t="n"/>
    </row>
    <row r="3576">
      <c r="A3576" s="24" t="inlineStr">
        <is>
          <t>Northampton|9</t>
        </is>
      </c>
      <c r="B3576" s="24" t="inlineStr">
        <is>
          <t>E3</t>
        </is>
      </c>
      <c r="C3576" s="24" t="inlineStr">
        <is>
          <t>League Two</t>
        </is>
      </c>
      <c r="D3576" s="24" t="inlineStr">
        <is>
          <t>Northampton</t>
        </is>
      </c>
      <c r="E3576" s="24" t="n">
        <v>9</v>
      </c>
      <c r="F3576" s="24" t="n">
        <v>3</v>
      </c>
      <c r="G3576" s="29" t="n">
        <v>46312.625</v>
      </c>
      <c r="H3576" s="24" t="inlineStr">
        <is>
          <t>Grimsby</t>
        </is>
      </c>
      <c r="I3576" s="24" t="inlineStr">
        <is>
          <t>A</t>
        </is>
      </c>
      <c r="J3576" s="24" t="inlineStr">
        <is>
          <t>E3-Grimsby-Northamp</t>
        </is>
      </c>
      <c r="K3576" s="24" t="n">
        <v>4</v>
      </c>
      <c r="L3576" s="11">
        <f>IF(INDEX(Matches!$X:$X,AA3576)=0,"",IF(I3576="H",INDEX(Matches!$H:$H,AA3576),INDEX(Matches!$I:$I,AA3576)))</f>
        <v/>
      </c>
      <c r="M3576" s="11">
        <f>IF(INDEX(Matches!$X:$X,AA3576)=0,"",IF(I3576="H",INDEX(Matches!$I:$I,AA3576),INDEX(Matches!$H:$H,AA3576)))</f>
        <v/>
      </c>
      <c r="N3576" s="11">
        <f>IF(L3576="","",IF(L3576&gt;M3576,"W",IF(L3576=M3576,"D","L")))</f>
        <v/>
      </c>
      <c r="O3576" s="11">
        <f>IF(L3576="","",IF(L3576&gt;M3576,3,IF(L3576=M3576,1,0)))</f>
        <v/>
      </c>
      <c r="P3576" s="31">
        <f>IF(I3576="H",INDEX(Matches!$L:$L,AA3576),INDEX(Matches!$N:$N,AA3576))</f>
        <v/>
      </c>
      <c r="Q3576" s="31">
        <f>INDEX(Matches!$M:$M,AA3576)</f>
        <v/>
      </c>
      <c r="R3576" s="31">
        <f>IF(I3576="H",INDEX(Matches!$N:$N,AA3576),INDEX(Matches!$L:$L,AA3576))</f>
        <v/>
      </c>
      <c r="S3576" s="33">
        <f>IF(I3576="H",INDEX(Matches!$O:$O,AA3576),INDEX(Matches!$P:$P,AA3576))</f>
        <v/>
      </c>
      <c r="T3576" s="33">
        <f>IF(INDEX(Matches!$J:$J,AA3576)="","",IF(I3576="H",INDEX(Matches!$J:$J,AA3576),INDEX(Matches!$K:$K,AA3576)))</f>
        <v/>
      </c>
      <c r="U3576" s="33">
        <f>IF(INDEX(Matches!$K:$K,AA3576)="","",IF(I3576="H",INDEX(Matches!$K:$K,AA3576),INDEX(Matches!$J:$J,AA3576)))</f>
        <v/>
      </c>
      <c r="V3576" s="30">
        <f>IF(T3576="","",T3576-U3576)</f>
        <v/>
      </c>
      <c r="W3576" s="33">
        <f>IF(I3576="H",INDEX(Matches!$T:$T,AA3576),INDEX(Matches!$U:$U,AA3576))</f>
        <v/>
      </c>
      <c r="X3576" s="11">
        <f>INDEX(Matches!$X:$X,AA3576)</f>
        <v/>
      </c>
      <c r="Y3576" s="30">
        <f>IF(O3576="","",O3576-S3576)</f>
        <v/>
      </c>
      <c r="Z3576" s="30">
        <f>IF(W3576="","",W3576-S3576)</f>
        <v/>
      </c>
      <c r="AA3576" s="24">
        <f>MATCH(J3576,Matches!$A:$A,0)</f>
        <v/>
      </c>
      <c r="AB3576" s="33" t="n"/>
      <c r="AC3576" s="33" t="n"/>
      <c r="AD3576" s="24" t="n"/>
      <c r="AE3576" s="24" t="n">
        <v>3</v>
      </c>
      <c r="AF3576" s="33" t="n"/>
      <c r="AG3576" s="33" t="n"/>
    </row>
    <row r="3577">
      <c r="A3577" s="24" t="inlineStr">
        <is>
          <t>Northampton|10</t>
        </is>
      </c>
      <c r="B3577" s="24" t="inlineStr">
        <is>
          <t>E3</t>
        </is>
      </c>
      <c r="C3577" s="24" t="inlineStr">
        <is>
          <t>League Two</t>
        </is>
      </c>
      <c r="D3577" s="24" t="inlineStr">
        <is>
          <t>Northampton</t>
        </is>
      </c>
      <c r="E3577" s="24" t="n">
        <v>10</v>
      </c>
      <c r="F3577" s="24" t="n">
        <v>3</v>
      </c>
      <c r="G3577" s="29" t="n">
        <v>46315.82291666666</v>
      </c>
      <c r="H3577" s="24" t="inlineStr">
        <is>
          <t>Tranmere</t>
        </is>
      </c>
      <c r="I3577" s="24" t="inlineStr">
        <is>
          <t>H</t>
        </is>
      </c>
      <c r="J3577" s="24" t="inlineStr">
        <is>
          <t>E3-Northamp-Tranmere</t>
        </is>
      </c>
      <c r="K3577" s="24" t="n">
        <v>19</v>
      </c>
      <c r="L3577" s="11">
        <f>IF(INDEX(Matches!$X:$X,AA3577)=0,"",IF(I3577="H",INDEX(Matches!$H:$H,AA3577),INDEX(Matches!$I:$I,AA3577)))</f>
        <v/>
      </c>
      <c r="M3577" s="11">
        <f>IF(INDEX(Matches!$X:$X,AA3577)=0,"",IF(I3577="H",INDEX(Matches!$I:$I,AA3577),INDEX(Matches!$H:$H,AA3577)))</f>
        <v/>
      </c>
      <c r="N3577" s="11">
        <f>IF(L3577="","",IF(L3577&gt;M3577,"W",IF(L3577=M3577,"D","L")))</f>
        <v/>
      </c>
      <c r="O3577" s="11">
        <f>IF(L3577="","",IF(L3577&gt;M3577,3,IF(L3577=M3577,1,0)))</f>
        <v/>
      </c>
      <c r="P3577" s="31">
        <f>IF(I3577="H",INDEX(Matches!$L:$L,AA3577),INDEX(Matches!$N:$N,AA3577))</f>
        <v/>
      </c>
      <c r="Q3577" s="31">
        <f>INDEX(Matches!$M:$M,AA3577)</f>
        <v/>
      </c>
      <c r="R3577" s="31">
        <f>IF(I3577="H",INDEX(Matches!$N:$N,AA3577),INDEX(Matches!$L:$L,AA3577))</f>
        <v/>
      </c>
      <c r="S3577" s="33">
        <f>IF(I3577="H",INDEX(Matches!$O:$O,AA3577),INDEX(Matches!$P:$P,AA3577))</f>
        <v/>
      </c>
      <c r="T3577" s="33">
        <f>IF(INDEX(Matches!$J:$J,AA3577)="","",IF(I3577="H",INDEX(Matches!$J:$J,AA3577),INDEX(Matches!$K:$K,AA3577)))</f>
        <v/>
      </c>
      <c r="U3577" s="33">
        <f>IF(INDEX(Matches!$K:$K,AA3577)="","",IF(I3577="H",INDEX(Matches!$K:$K,AA3577),INDEX(Matches!$J:$J,AA3577)))</f>
        <v/>
      </c>
      <c r="V3577" s="30">
        <f>IF(T3577="","",T3577-U3577)</f>
        <v/>
      </c>
      <c r="W3577" s="33">
        <f>IF(I3577="H",INDEX(Matches!$T:$T,AA3577),INDEX(Matches!$U:$U,AA3577))</f>
        <v/>
      </c>
      <c r="X3577" s="11">
        <f>INDEX(Matches!$X:$X,AA3577)</f>
        <v/>
      </c>
      <c r="Y3577" s="30">
        <f>IF(O3577="","",O3577-S3577)</f>
        <v/>
      </c>
      <c r="Z3577" s="30">
        <f>IF(W3577="","",W3577-S3577)</f>
        <v/>
      </c>
      <c r="AA3577" s="24">
        <f>MATCH(J3577,Matches!$A:$A,0)</f>
        <v/>
      </c>
      <c r="AB3577" s="33" t="n"/>
      <c r="AC3577" s="33" t="n"/>
      <c r="AD3577" s="24" t="n"/>
      <c r="AE3577" s="24" t="n">
        <v>3</v>
      </c>
      <c r="AF3577" s="33" t="n"/>
      <c r="AG3577" s="33" t="n"/>
    </row>
    <row r="3578">
      <c r="A3578" s="24" t="inlineStr">
        <is>
          <t>Northampton|11</t>
        </is>
      </c>
      <c r="B3578" s="24" t="inlineStr">
        <is>
          <t>E3</t>
        </is>
      </c>
      <c r="C3578" s="24" t="inlineStr">
        <is>
          <t>League Two</t>
        </is>
      </c>
      <c r="D3578" s="24" t="inlineStr">
        <is>
          <t>Northampton</t>
        </is>
      </c>
      <c r="E3578" s="24" t="n">
        <v>11</v>
      </c>
      <c r="F3578" s="24" t="n">
        <v>3</v>
      </c>
      <c r="G3578" s="29" t="n">
        <v>46319.52083333334</v>
      </c>
      <c r="H3578" s="24" t="inlineStr">
        <is>
          <t>Colchester</t>
        </is>
      </c>
      <c r="I3578" s="24" t="inlineStr">
        <is>
          <t>H</t>
        </is>
      </c>
      <c r="J3578" s="24" t="inlineStr">
        <is>
          <t>E3-Northamp-Colchest</t>
        </is>
      </c>
      <c r="K3578" s="24" t="n">
        <v>13</v>
      </c>
      <c r="L3578" s="11">
        <f>IF(INDEX(Matches!$X:$X,AA3578)=0,"",IF(I3578="H",INDEX(Matches!$H:$H,AA3578),INDEX(Matches!$I:$I,AA3578)))</f>
        <v/>
      </c>
      <c r="M3578" s="11">
        <f>IF(INDEX(Matches!$X:$X,AA3578)=0,"",IF(I3578="H",INDEX(Matches!$I:$I,AA3578),INDEX(Matches!$H:$H,AA3578)))</f>
        <v/>
      </c>
      <c r="N3578" s="11">
        <f>IF(L3578="","",IF(L3578&gt;M3578,"W",IF(L3578=M3578,"D","L")))</f>
        <v/>
      </c>
      <c r="O3578" s="11">
        <f>IF(L3578="","",IF(L3578&gt;M3578,3,IF(L3578=M3578,1,0)))</f>
        <v/>
      </c>
      <c r="P3578" s="31">
        <f>IF(I3578="H",INDEX(Matches!$L:$L,AA3578),INDEX(Matches!$N:$N,AA3578))</f>
        <v/>
      </c>
      <c r="Q3578" s="31">
        <f>INDEX(Matches!$M:$M,AA3578)</f>
        <v/>
      </c>
      <c r="R3578" s="31">
        <f>IF(I3578="H",INDEX(Matches!$N:$N,AA3578),INDEX(Matches!$L:$L,AA3578))</f>
        <v/>
      </c>
      <c r="S3578" s="33">
        <f>IF(I3578="H",INDEX(Matches!$O:$O,AA3578),INDEX(Matches!$P:$P,AA3578))</f>
        <v/>
      </c>
      <c r="T3578" s="33">
        <f>IF(INDEX(Matches!$J:$J,AA3578)="","",IF(I3578="H",INDEX(Matches!$J:$J,AA3578),INDEX(Matches!$K:$K,AA3578)))</f>
        <v/>
      </c>
      <c r="U3578" s="33">
        <f>IF(INDEX(Matches!$K:$K,AA3578)="","",IF(I3578="H",INDEX(Matches!$K:$K,AA3578),INDEX(Matches!$J:$J,AA3578)))</f>
        <v/>
      </c>
      <c r="V3578" s="30">
        <f>IF(T3578="","",T3578-U3578)</f>
        <v/>
      </c>
      <c r="W3578" s="33">
        <f>IF(I3578="H",INDEX(Matches!$T:$T,AA3578),INDEX(Matches!$U:$U,AA3578))</f>
        <v/>
      </c>
      <c r="X3578" s="11">
        <f>INDEX(Matches!$X:$X,AA3578)</f>
        <v/>
      </c>
      <c r="Y3578" s="30">
        <f>IF(O3578="","",O3578-S3578)</f>
        <v/>
      </c>
      <c r="Z3578" s="30">
        <f>IF(W3578="","",W3578-S3578)</f>
        <v/>
      </c>
      <c r="AA3578" s="24">
        <f>MATCH(J3578,Matches!$A:$A,0)</f>
        <v/>
      </c>
      <c r="AB3578" s="33" t="n"/>
      <c r="AC3578" s="33" t="n">
        <v>1.494126487593898</v>
      </c>
      <c r="AD3578" s="24" t="n"/>
      <c r="AE3578" s="24" t="n">
        <v>4</v>
      </c>
      <c r="AF3578" s="33" t="n"/>
      <c r="AG3578" s="33" t="n"/>
    </row>
    <row r="3579">
      <c r="A3579" s="24" t="inlineStr">
        <is>
          <t>Northampton|12</t>
        </is>
      </c>
      <c r="B3579" s="24" t="inlineStr">
        <is>
          <t>E3</t>
        </is>
      </c>
      <c r="C3579" s="24" t="inlineStr">
        <is>
          <t>League Two</t>
        </is>
      </c>
      <c r="D3579" s="24" t="inlineStr">
        <is>
          <t>Northampton</t>
        </is>
      </c>
      <c r="E3579" s="24" t="n">
        <v>12</v>
      </c>
      <c r="F3579" s="24" t="n">
        <v>3</v>
      </c>
      <c r="G3579" s="29" t="n">
        <v>46326.625</v>
      </c>
      <c r="H3579" s="24" t="inlineStr">
        <is>
          <t>Accrington</t>
        </is>
      </c>
      <c r="I3579" s="24" t="inlineStr">
        <is>
          <t>A</t>
        </is>
      </c>
      <c r="J3579" s="24" t="inlineStr">
        <is>
          <t>E3-Accringt-Northamp</t>
        </is>
      </c>
      <c r="K3579" s="24" t="n">
        <v>23</v>
      </c>
      <c r="L3579" s="11">
        <f>IF(INDEX(Matches!$X:$X,AA3579)=0,"",IF(I3579="H",INDEX(Matches!$H:$H,AA3579),INDEX(Matches!$I:$I,AA3579)))</f>
        <v/>
      </c>
      <c r="M3579" s="11">
        <f>IF(INDEX(Matches!$X:$X,AA3579)=0,"",IF(I3579="H",INDEX(Matches!$I:$I,AA3579),INDEX(Matches!$H:$H,AA3579)))</f>
        <v/>
      </c>
      <c r="N3579" s="11">
        <f>IF(L3579="","",IF(L3579&gt;M3579,"W",IF(L3579=M3579,"D","L")))</f>
        <v/>
      </c>
      <c r="O3579" s="11">
        <f>IF(L3579="","",IF(L3579&gt;M3579,3,IF(L3579=M3579,1,0)))</f>
        <v/>
      </c>
      <c r="P3579" s="31">
        <f>IF(I3579="H",INDEX(Matches!$L:$L,AA3579),INDEX(Matches!$N:$N,AA3579))</f>
        <v/>
      </c>
      <c r="Q3579" s="31">
        <f>INDEX(Matches!$M:$M,AA3579)</f>
        <v/>
      </c>
      <c r="R3579" s="31">
        <f>IF(I3579="H",INDEX(Matches!$N:$N,AA3579),INDEX(Matches!$L:$L,AA3579))</f>
        <v/>
      </c>
      <c r="S3579" s="33">
        <f>IF(I3579="H",INDEX(Matches!$O:$O,AA3579),INDEX(Matches!$P:$P,AA3579))</f>
        <v/>
      </c>
      <c r="T3579" s="33">
        <f>IF(INDEX(Matches!$J:$J,AA3579)="","",IF(I3579="H",INDEX(Matches!$J:$J,AA3579),INDEX(Matches!$K:$K,AA3579)))</f>
        <v/>
      </c>
      <c r="U3579" s="33">
        <f>IF(INDEX(Matches!$K:$K,AA3579)="","",IF(I3579="H",INDEX(Matches!$K:$K,AA3579),INDEX(Matches!$J:$J,AA3579)))</f>
        <v/>
      </c>
      <c r="V3579" s="30">
        <f>IF(T3579="","",T3579-U3579)</f>
        <v/>
      </c>
      <c r="W3579" s="33">
        <f>IF(I3579="H",INDEX(Matches!$T:$T,AA3579),INDEX(Matches!$U:$U,AA3579))</f>
        <v/>
      </c>
      <c r="X3579" s="11">
        <f>INDEX(Matches!$X:$X,AA3579)</f>
        <v/>
      </c>
      <c r="Y3579" s="30">
        <f>IF(O3579="","",O3579-S3579)</f>
        <v/>
      </c>
      <c r="Z3579" s="30">
        <f>IF(W3579="","",W3579-S3579)</f>
        <v/>
      </c>
      <c r="AA3579" s="24">
        <f>MATCH(J3579,Matches!$A:$A,0)</f>
        <v/>
      </c>
      <c r="AB3579" s="33" t="n"/>
      <c r="AC3579" s="33" t="n">
        <v>1.323875517276006</v>
      </c>
      <c r="AD3579" s="24" t="n"/>
      <c r="AE3579" s="24" t="n">
        <v>4</v>
      </c>
      <c r="AF3579" s="33" t="n"/>
      <c r="AG3579" s="33" t="n"/>
    </row>
    <row r="3580">
      <c r="A3580" s="24" t="inlineStr">
        <is>
          <t>Northampton|13</t>
        </is>
      </c>
      <c r="B3580" s="24" t="inlineStr">
        <is>
          <t>E3</t>
        </is>
      </c>
      <c r="C3580" s="24" t="inlineStr">
        <is>
          <t>League Two</t>
        </is>
      </c>
      <c r="D3580" s="24" t="inlineStr">
        <is>
          <t>Northampton</t>
        </is>
      </c>
      <c r="E3580" s="24" t="n">
        <v>13</v>
      </c>
      <c r="F3580" s="24" t="n">
        <v>4</v>
      </c>
      <c r="G3580" s="29" t="n">
        <v>46329.82291666666</v>
      </c>
      <c r="H3580" s="24" t="inlineStr">
        <is>
          <t>Oldham</t>
        </is>
      </c>
      <c r="I3580" s="24" t="inlineStr">
        <is>
          <t>H</t>
        </is>
      </c>
      <c r="J3580" s="24" t="inlineStr">
        <is>
          <t>E3-Northamp-Oldham</t>
        </is>
      </c>
      <c r="K3580" s="24" t="n">
        <v>8</v>
      </c>
      <c r="L3580" s="11">
        <f>IF(INDEX(Matches!$X:$X,AA3580)=0,"",IF(I3580="H",INDEX(Matches!$H:$H,AA3580),INDEX(Matches!$I:$I,AA3580)))</f>
        <v/>
      </c>
      <c r="M3580" s="11">
        <f>IF(INDEX(Matches!$X:$X,AA3580)=0,"",IF(I3580="H",INDEX(Matches!$I:$I,AA3580),INDEX(Matches!$H:$H,AA3580)))</f>
        <v/>
      </c>
      <c r="N3580" s="11">
        <f>IF(L3580="","",IF(L3580&gt;M3580,"W",IF(L3580=M3580,"D","L")))</f>
        <v/>
      </c>
      <c r="O3580" s="11">
        <f>IF(L3580="","",IF(L3580&gt;M3580,3,IF(L3580=M3580,1,0)))</f>
        <v/>
      </c>
      <c r="P3580" s="31">
        <f>IF(I3580="H",INDEX(Matches!$L:$L,AA3580),INDEX(Matches!$N:$N,AA3580))</f>
        <v/>
      </c>
      <c r="Q3580" s="31">
        <f>INDEX(Matches!$M:$M,AA3580)</f>
        <v/>
      </c>
      <c r="R3580" s="31">
        <f>IF(I3580="H",INDEX(Matches!$N:$N,AA3580),INDEX(Matches!$L:$L,AA3580))</f>
        <v/>
      </c>
      <c r="S3580" s="33">
        <f>IF(I3580="H",INDEX(Matches!$O:$O,AA3580),INDEX(Matches!$P:$P,AA3580))</f>
        <v/>
      </c>
      <c r="T3580" s="33">
        <f>IF(INDEX(Matches!$J:$J,AA3580)="","",IF(I3580="H",INDEX(Matches!$J:$J,AA3580),INDEX(Matches!$K:$K,AA3580)))</f>
        <v/>
      </c>
      <c r="U3580" s="33">
        <f>IF(INDEX(Matches!$K:$K,AA3580)="","",IF(I3580="H",INDEX(Matches!$K:$K,AA3580),INDEX(Matches!$J:$J,AA3580)))</f>
        <v/>
      </c>
      <c r="V3580" s="30">
        <f>IF(T3580="","",T3580-U3580)</f>
        <v/>
      </c>
      <c r="W3580" s="33">
        <f>IF(I3580="H",INDEX(Matches!$T:$T,AA3580),INDEX(Matches!$U:$U,AA3580))</f>
        <v/>
      </c>
      <c r="X3580" s="11">
        <f>INDEX(Matches!$X:$X,AA3580)</f>
        <v/>
      </c>
      <c r="Y3580" s="30">
        <f>IF(O3580="","",O3580-S3580)</f>
        <v/>
      </c>
      <c r="Z3580" s="30">
        <f>IF(W3580="","",W3580-S3580)</f>
        <v/>
      </c>
      <c r="AA3580" s="24">
        <f>MATCH(J3580,Matches!$A:$A,0)</f>
        <v/>
      </c>
      <c r="AB3580" s="33" t="n"/>
      <c r="AC3580" s="33" t="n">
        <v>1.420581560734001</v>
      </c>
      <c r="AD3580" s="24" t="n"/>
      <c r="AE3580" s="24" t="n">
        <v>3</v>
      </c>
      <c r="AF3580" s="33" t="n"/>
      <c r="AG3580" s="33" t="n"/>
    </row>
    <row r="3581">
      <c r="A3581" s="24" t="inlineStr">
        <is>
          <t>Northampton|14</t>
        </is>
      </c>
      <c r="B3581" s="24" t="inlineStr">
        <is>
          <t>E3</t>
        </is>
      </c>
      <c r="C3581" s="24" t="inlineStr">
        <is>
          <t>League Two</t>
        </is>
      </c>
      <c r="D3581" s="24" t="inlineStr">
        <is>
          <t>Northampton</t>
        </is>
      </c>
      <c r="E3581" s="24" t="n">
        <v>14</v>
      </c>
      <c r="F3581" s="24" t="n">
        <v>4</v>
      </c>
      <c r="G3581" s="29" t="n">
        <v>46340.625</v>
      </c>
      <c r="H3581" s="24" t="inlineStr">
        <is>
          <t>Salford</t>
        </is>
      </c>
      <c r="I3581" s="24" t="inlineStr">
        <is>
          <t>A</t>
        </is>
      </c>
      <c r="J3581" s="24" t="inlineStr">
        <is>
          <t>E3-Salford-Northamp</t>
        </is>
      </c>
      <c r="K3581" s="24" t="n">
        <v>1</v>
      </c>
      <c r="L3581" s="11">
        <f>IF(INDEX(Matches!$X:$X,AA3581)=0,"",IF(I3581="H",INDEX(Matches!$H:$H,AA3581),INDEX(Matches!$I:$I,AA3581)))</f>
        <v/>
      </c>
      <c r="M3581" s="11">
        <f>IF(INDEX(Matches!$X:$X,AA3581)=0,"",IF(I3581="H",INDEX(Matches!$I:$I,AA3581),INDEX(Matches!$H:$H,AA3581)))</f>
        <v/>
      </c>
      <c r="N3581" s="11">
        <f>IF(L3581="","",IF(L3581&gt;M3581,"W",IF(L3581=M3581,"D","L")))</f>
        <v/>
      </c>
      <c r="O3581" s="11">
        <f>IF(L3581="","",IF(L3581&gt;M3581,3,IF(L3581=M3581,1,0)))</f>
        <v/>
      </c>
      <c r="P3581" s="31">
        <f>IF(I3581="H",INDEX(Matches!$L:$L,AA3581),INDEX(Matches!$N:$N,AA3581))</f>
        <v/>
      </c>
      <c r="Q3581" s="31">
        <f>INDEX(Matches!$M:$M,AA3581)</f>
        <v/>
      </c>
      <c r="R3581" s="31">
        <f>IF(I3581="H",INDEX(Matches!$N:$N,AA3581),INDEX(Matches!$L:$L,AA3581))</f>
        <v/>
      </c>
      <c r="S3581" s="33">
        <f>IF(I3581="H",INDEX(Matches!$O:$O,AA3581),INDEX(Matches!$P:$P,AA3581))</f>
        <v/>
      </c>
      <c r="T3581" s="33">
        <f>IF(INDEX(Matches!$J:$J,AA3581)="","",IF(I3581="H",INDEX(Matches!$J:$J,AA3581),INDEX(Matches!$K:$K,AA3581)))</f>
        <v/>
      </c>
      <c r="U3581" s="33">
        <f>IF(INDEX(Matches!$K:$K,AA3581)="","",IF(I3581="H",INDEX(Matches!$K:$K,AA3581),INDEX(Matches!$J:$J,AA3581)))</f>
        <v/>
      </c>
      <c r="V3581" s="30">
        <f>IF(T3581="","",T3581-U3581)</f>
        <v/>
      </c>
      <c r="W3581" s="33">
        <f>IF(I3581="H",INDEX(Matches!$T:$T,AA3581),INDEX(Matches!$U:$U,AA3581))</f>
        <v/>
      </c>
      <c r="X3581" s="11">
        <f>INDEX(Matches!$X:$X,AA3581)</f>
        <v/>
      </c>
      <c r="Y3581" s="30">
        <f>IF(O3581="","",O3581-S3581)</f>
        <v/>
      </c>
      <c r="Z3581" s="30">
        <f>IF(W3581="","",W3581-S3581)</f>
        <v/>
      </c>
      <c r="AA3581" s="24">
        <f>MATCH(J3581,Matches!$A:$A,0)</f>
        <v/>
      </c>
      <c r="AB3581" s="33" t="n"/>
      <c r="AC3581" s="33" t="n">
        <v>0.9254274039880557</v>
      </c>
      <c r="AD3581" s="24" t="n"/>
      <c r="AE3581" s="24" t="n">
        <v>4</v>
      </c>
      <c r="AF3581" s="33" t="n"/>
      <c r="AG3581" s="33" t="n"/>
    </row>
    <row r="3582">
      <c r="A3582" s="24" t="inlineStr">
        <is>
          <t>Northampton|15</t>
        </is>
      </c>
      <c r="B3582" s="24" t="inlineStr">
        <is>
          <t>E3</t>
        </is>
      </c>
      <c r="C3582" s="24" t="inlineStr">
        <is>
          <t>League Two</t>
        </is>
      </c>
      <c r="D3582" s="24" t="inlineStr">
        <is>
          <t>Northampton</t>
        </is>
      </c>
      <c r="E3582" s="24" t="n">
        <v>15</v>
      </c>
      <c r="F3582" s="24" t="n">
        <v>4</v>
      </c>
      <c r="G3582" s="29" t="n">
        <v>46347.625</v>
      </c>
      <c r="H3582" s="24" t="inlineStr">
        <is>
          <t>Rochdale</t>
        </is>
      </c>
      <c r="I3582" s="24" t="inlineStr">
        <is>
          <t>H</t>
        </is>
      </c>
      <c r="J3582" s="24" t="inlineStr">
        <is>
          <t>E3-Northamp-Rochdale</t>
        </is>
      </c>
      <c r="K3582" s="24" t="n">
        <v>16</v>
      </c>
      <c r="L3582" s="11">
        <f>IF(INDEX(Matches!$X:$X,AA3582)=0,"",IF(I3582="H",INDEX(Matches!$H:$H,AA3582),INDEX(Matches!$I:$I,AA3582)))</f>
        <v/>
      </c>
      <c r="M3582" s="11">
        <f>IF(INDEX(Matches!$X:$X,AA3582)=0,"",IF(I3582="H",INDEX(Matches!$I:$I,AA3582),INDEX(Matches!$H:$H,AA3582)))</f>
        <v/>
      </c>
      <c r="N3582" s="11">
        <f>IF(L3582="","",IF(L3582&gt;M3582,"W",IF(L3582=M3582,"D","L")))</f>
        <v/>
      </c>
      <c r="O3582" s="11">
        <f>IF(L3582="","",IF(L3582&gt;M3582,3,IF(L3582=M3582,1,0)))</f>
        <v/>
      </c>
      <c r="P3582" s="31">
        <f>IF(I3582="H",INDEX(Matches!$L:$L,AA3582),INDEX(Matches!$N:$N,AA3582))</f>
        <v/>
      </c>
      <c r="Q3582" s="31">
        <f>INDEX(Matches!$M:$M,AA3582)</f>
        <v/>
      </c>
      <c r="R3582" s="31">
        <f>IF(I3582="H",INDEX(Matches!$N:$N,AA3582),INDEX(Matches!$L:$L,AA3582))</f>
        <v/>
      </c>
      <c r="S3582" s="33">
        <f>IF(I3582="H",INDEX(Matches!$O:$O,AA3582),INDEX(Matches!$P:$P,AA3582))</f>
        <v/>
      </c>
      <c r="T3582" s="33">
        <f>IF(INDEX(Matches!$J:$J,AA3582)="","",IF(I3582="H",INDEX(Matches!$J:$J,AA3582),INDEX(Matches!$K:$K,AA3582)))</f>
        <v/>
      </c>
      <c r="U3582" s="33">
        <f>IF(INDEX(Matches!$K:$K,AA3582)="","",IF(I3582="H",INDEX(Matches!$K:$K,AA3582),INDEX(Matches!$J:$J,AA3582)))</f>
        <v/>
      </c>
      <c r="V3582" s="30">
        <f>IF(T3582="","",T3582-U3582)</f>
        <v/>
      </c>
      <c r="W3582" s="33">
        <f>IF(I3582="H",INDEX(Matches!$T:$T,AA3582),INDEX(Matches!$U:$U,AA3582))</f>
        <v/>
      </c>
      <c r="X3582" s="11">
        <f>INDEX(Matches!$X:$X,AA3582)</f>
        <v/>
      </c>
      <c r="Y3582" s="30">
        <f>IF(O3582="","",O3582-S3582)</f>
        <v/>
      </c>
      <c r="Z3582" s="30">
        <f>IF(W3582="","",W3582-S3582)</f>
        <v/>
      </c>
      <c r="AA3582" s="24">
        <f>MATCH(J3582,Matches!$A:$A,0)</f>
        <v/>
      </c>
      <c r="AB3582" s="33" t="n"/>
      <c r="AC3582" s="33" t="n">
        <v>1.583001483452496</v>
      </c>
      <c r="AD3582" s="24" t="n"/>
      <c r="AE3582" s="24" t="n">
        <v>4</v>
      </c>
      <c r="AF3582" s="33" t="n"/>
      <c r="AG3582" s="33" t="n"/>
    </row>
    <row r="3583">
      <c r="A3583" s="24" t="inlineStr">
        <is>
          <t>Northampton|16</t>
        </is>
      </c>
      <c r="B3583" s="24" t="inlineStr">
        <is>
          <t>E3</t>
        </is>
      </c>
      <c r="C3583" s="24" t="inlineStr">
        <is>
          <t>League Two</t>
        </is>
      </c>
      <c r="D3583" s="24" t="inlineStr">
        <is>
          <t>Northampton</t>
        </is>
      </c>
      <c r="E3583" s="24" t="n">
        <v>16</v>
      </c>
      <c r="F3583" s="24" t="n">
        <v>4</v>
      </c>
      <c r="G3583" s="29" t="n">
        <v>46350.82291666666</v>
      </c>
      <c r="H3583" s="24" t="inlineStr">
        <is>
          <t>Port Vale</t>
        </is>
      </c>
      <c r="I3583" s="24" t="inlineStr">
        <is>
          <t>A</t>
        </is>
      </c>
      <c r="J3583" s="24" t="inlineStr">
        <is>
          <t>E3-PortVale-Northamp</t>
        </is>
      </c>
      <c r="K3583" s="24" t="n">
        <v>5</v>
      </c>
      <c r="L3583" s="11">
        <f>IF(INDEX(Matches!$X:$X,AA3583)=0,"",IF(I3583="H",INDEX(Matches!$H:$H,AA3583),INDEX(Matches!$I:$I,AA3583)))</f>
        <v/>
      </c>
      <c r="M3583" s="11">
        <f>IF(INDEX(Matches!$X:$X,AA3583)=0,"",IF(I3583="H",INDEX(Matches!$I:$I,AA3583),INDEX(Matches!$H:$H,AA3583)))</f>
        <v/>
      </c>
      <c r="N3583" s="11">
        <f>IF(L3583="","",IF(L3583&gt;M3583,"W",IF(L3583=M3583,"D","L")))</f>
        <v/>
      </c>
      <c r="O3583" s="11">
        <f>IF(L3583="","",IF(L3583&gt;M3583,3,IF(L3583=M3583,1,0)))</f>
        <v/>
      </c>
      <c r="P3583" s="31">
        <f>IF(I3583="H",INDEX(Matches!$L:$L,AA3583),INDEX(Matches!$N:$N,AA3583))</f>
        <v/>
      </c>
      <c r="Q3583" s="31">
        <f>INDEX(Matches!$M:$M,AA3583)</f>
        <v/>
      </c>
      <c r="R3583" s="31">
        <f>IF(I3583="H",INDEX(Matches!$N:$N,AA3583),INDEX(Matches!$L:$L,AA3583))</f>
        <v/>
      </c>
      <c r="S3583" s="33">
        <f>IF(I3583="H",INDEX(Matches!$O:$O,AA3583),INDEX(Matches!$P:$P,AA3583))</f>
        <v/>
      </c>
      <c r="T3583" s="33">
        <f>IF(INDEX(Matches!$J:$J,AA3583)="","",IF(I3583="H",INDEX(Matches!$J:$J,AA3583),INDEX(Matches!$K:$K,AA3583)))</f>
        <v/>
      </c>
      <c r="U3583" s="33">
        <f>IF(INDEX(Matches!$K:$K,AA3583)="","",IF(I3583="H",INDEX(Matches!$K:$K,AA3583),INDEX(Matches!$J:$J,AA3583)))</f>
        <v/>
      </c>
      <c r="V3583" s="30">
        <f>IF(T3583="","",T3583-U3583)</f>
        <v/>
      </c>
      <c r="W3583" s="33">
        <f>IF(I3583="H",INDEX(Matches!$T:$T,AA3583),INDEX(Matches!$U:$U,AA3583))</f>
        <v/>
      </c>
      <c r="X3583" s="11">
        <f>INDEX(Matches!$X:$X,AA3583)</f>
        <v/>
      </c>
      <c r="Y3583" s="30">
        <f>IF(O3583="","",O3583-S3583)</f>
        <v/>
      </c>
      <c r="Z3583" s="30">
        <f>IF(W3583="","",W3583-S3583)</f>
        <v/>
      </c>
      <c r="AA3583" s="24">
        <f>MATCH(J3583,Matches!$A:$A,0)</f>
        <v/>
      </c>
      <c r="AB3583" s="33" t="n"/>
      <c r="AC3583" s="33" t="n">
        <v>1.059571736603098</v>
      </c>
      <c r="AD3583" s="24" t="n"/>
      <c r="AE3583" s="24" t="n">
        <v>2</v>
      </c>
      <c r="AF3583" s="33" t="n"/>
      <c r="AG3583" s="33" t="n"/>
    </row>
    <row r="3584">
      <c r="A3584" s="24" t="inlineStr">
        <is>
          <t>Northampton|17</t>
        </is>
      </c>
      <c r="B3584" s="24" t="inlineStr">
        <is>
          <t>E3</t>
        </is>
      </c>
      <c r="C3584" s="24" t="inlineStr">
        <is>
          <t>League Two</t>
        </is>
      </c>
      <c r="D3584" s="24" t="inlineStr">
        <is>
          <t>Northampton</t>
        </is>
      </c>
      <c r="E3584" s="24" t="n">
        <v>17</v>
      </c>
      <c r="F3584" s="24" t="n">
        <v>5</v>
      </c>
      <c r="G3584" s="29" t="n">
        <v>46354.625</v>
      </c>
      <c r="H3584" s="24" t="inlineStr">
        <is>
          <t>Walsall</t>
        </is>
      </c>
      <c r="I3584" s="24" t="inlineStr">
        <is>
          <t>A</t>
        </is>
      </c>
      <c r="J3584" s="24" t="inlineStr">
        <is>
          <t>E3-Walsall-Northamp</t>
        </is>
      </c>
      <c r="K3584" s="24" t="n">
        <v>11</v>
      </c>
      <c r="L3584" s="11">
        <f>IF(INDEX(Matches!$X:$X,AA3584)=0,"",IF(I3584="H",INDEX(Matches!$H:$H,AA3584),INDEX(Matches!$I:$I,AA3584)))</f>
        <v/>
      </c>
      <c r="M3584" s="11">
        <f>IF(INDEX(Matches!$X:$X,AA3584)=0,"",IF(I3584="H",INDEX(Matches!$I:$I,AA3584),INDEX(Matches!$H:$H,AA3584)))</f>
        <v/>
      </c>
      <c r="N3584" s="11">
        <f>IF(L3584="","",IF(L3584&gt;M3584,"W",IF(L3584=M3584,"D","L")))</f>
        <v/>
      </c>
      <c r="O3584" s="11">
        <f>IF(L3584="","",IF(L3584&gt;M3584,3,IF(L3584=M3584,1,0)))</f>
        <v/>
      </c>
      <c r="P3584" s="31">
        <f>IF(I3584="H",INDEX(Matches!$L:$L,AA3584),INDEX(Matches!$N:$N,AA3584))</f>
        <v/>
      </c>
      <c r="Q3584" s="31">
        <f>INDEX(Matches!$M:$M,AA3584)</f>
        <v/>
      </c>
      <c r="R3584" s="31">
        <f>IF(I3584="H",INDEX(Matches!$N:$N,AA3584),INDEX(Matches!$L:$L,AA3584))</f>
        <v/>
      </c>
      <c r="S3584" s="33">
        <f>IF(I3584="H",INDEX(Matches!$O:$O,AA3584),INDEX(Matches!$P:$P,AA3584))</f>
        <v/>
      </c>
      <c r="T3584" s="33">
        <f>IF(INDEX(Matches!$J:$J,AA3584)="","",IF(I3584="H",INDEX(Matches!$J:$J,AA3584),INDEX(Matches!$K:$K,AA3584)))</f>
        <v/>
      </c>
      <c r="U3584" s="33">
        <f>IF(INDEX(Matches!$K:$K,AA3584)="","",IF(I3584="H",INDEX(Matches!$K:$K,AA3584),INDEX(Matches!$J:$J,AA3584)))</f>
        <v/>
      </c>
      <c r="V3584" s="30">
        <f>IF(T3584="","",T3584-U3584)</f>
        <v/>
      </c>
      <c r="W3584" s="33">
        <f>IF(I3584="H",INDEX(Matches!$T:$T,AA3584),INDEX(Matches!$U:$U,AA3584))</f>
        <v/>
      </c>
      <c r="X3584" s="11">
        <f>INDEX(Matches!$X:$X,AA3584)</f>
        <v/>
      </c>
      <c r="Y3584" s="30">
        <f>IF(O3584="","",O3584-S3584)</f>
        <v/>
      </c>
      <c r="Z3584" s="30">
        <f>IF(W3584="","",W3584-S3584)</f>
        <v/>
      </c>
      <c r="AA3584" s="24">
        <f>MATCH(J3584,Matches!$A:$A,0)</f>
        <v/>
      </c>
      <c r="AB3584" s="33" t="n"/>
      <c r="AC3584" s="33" t="n">
        <v>1.142236991647094</v>
      </c>
      <c r="AD3584" s="24" t="n"/>
      <c r="AE3584" s="24" t="n">
        <v>5</v>
      </c>
      <c r="AF3584" s="33" t="n"/>
      <c r="AG3584" s="33" t="n"/>
    </row>
    <row r="3585">
      <c r="A3585" s="24" t="inlineStr">
        <is>
          <t>Northampton|18</t>
        </is>
      </c>
      <c r="B3585" s="24" t="inlineStr">
        <is>
          <t>E3</t>
        </is>
      </c>
      <c r="C3585" s="24" t="inlineStr">
        <is>
          <t>League Two</t>
        </is>
      </c>
      <c r="D3585" s="24" t="inlineStr">
        <is>
          <t>Northampton</t>
        </is>
      </c>
      <c r="E3585" s="24" t="n">
        <v>18</v>
      </c>
      <c r="F3585" s="24" t="n">
        <v>5</v>
      </c>
      <c r="G3585" s="29" t="n">
        <v>46357.82291666666</v>
      </c>
      <c r="H3585" s="24" t="inlineStr">
        <is>
          <t>Fleetwood</t>
        </is>
      </c>
      <c r="I3585" s="24" t="inlineStr">
        <is>
          <t>H</t>
        </is>
      </c>
      <c r="J3585" s="24" t="inlineStr">
        <is>
          <t>E3-Northamp-Fleetwoo</t>
        </is>
      </c>
      <c r="K3585" s="24" t="n">
        <v>18</v>
      </c>
      <c r="L3585" s="11">
        <f>IF(INDEX(Matches!$X:$X,AA3585)=0,"",IF(I3585="H",INDEX(Matches!$H:$H,AA3585),INDEX(Matches!$I:$I,AA3585)))</f>
        <v/>
      </c>
      <c r="M3585" s="11">
        <f>IF(INDEX(Matches!$X:$X,AA3585)=0,"",IF(I3585="H",INDEX(Matches!$I:$I,AA3585),INDEX(Matches!$H:$H,AA3585)))</f>
        <v/>
      </c>
      <c r="N3585" s="11">
        <f>IF(L3585="","",IF(L3585&gt;M3585,"W",IF(L3585=M3585,"D","L")))</f>
        <v/>
      </c>
      <c r="O3585" s="11">
        <f>IF(L3585="","",IF(L3585&gt;M3585,3,IF(L3585=M3585,1,0)))</f>
        <v/>
      </c>
      <c r="P3585" s="31">
        <f>IF(I3585="H",INDEX(Matches!$L:$L,AA3585),INDEX(Matches!$N:$N,AA3585))</f>
        <v/>
      </c>
      <c r="Q3585" s="31">
        <f>INDEX(Matches!$M:$M,AA3585)</f>
        <v/>
      </c>
      <c r="R3585" s="31">
        <f>IF(I3585="H",INDEX(Matches!$N:$N,AA3585),INDEX(Matches!$L:$L,AA3585))</f>
        <v/>
      </c>
      <c r="S3585" s="33">
        <f>IF(I3585="H",INDEX(Matches!$O:$O,AA3585),INDEX(Matches!$P:$P,AA3585))</f>
        <v/>
      </c>
      <c r="T3585" s="33">
        <f>IF(INDEX(Matches!$J:$J,AA3585)="","",IF(I3585="H",INDEX(Matches!$J:$J,AA3585),INDEX(Matches!$K:$K,AA3585)))</f>
        <v/>
      </c>
      <c r="U3585" s="33">
        <f>IF(INDEX(Matches!$K:$K,AA3585)="","",IF(I3585="H",INDEX(Matches!$K:$K,AA3585),INDEX(Matches!$J:$J,AA3585)))</f>
        <v/>
      </c>
      <c r="V3585" s="30">
        <f>IF(T3585="","",T3585-U3585)</f>
        <v/>
      </c>
      <c r="W3585" s="33">
        <f>IF(I3585="H",INDEX(Matches!$T:$T,AA3585),INDEX(Matches!$U:$U,AA3585))</f>
        <v/>
      </c>
      <c r="X3585" s="11">
        <f>INDEX(Matches!$X:$X,AA3585)</f>
        <v/>
      </c>
      <c r="Y3585" s="30">
        <f>IF(O3585="","",O3585-S3585)</f>
        <v/>
      </c>
      <c r="Z3585" s="30">
        <f>IF(W3585="","",W3585-S3585)</f>
        <v/>
      </c>
      <c r="AA3585" s="24">
        <f>MATCH(J3585,Matches!$A:$A,0)</f>
        <v/>
      </c>
      <c r="AB3585" s="33" t="n"/>
      <c r="AC3585" s="33" t="n">
        <v>1.587422837477935</v>
      </c>
      <c r="AD3585" s="24" t="n"/>
      <c r="AE3585" s="24" t="n">
        <v>5</v>
      </c>
      <c r="AF3585" s="33" t="n"/>
      <c r="AG3585" s="33" t="n"/>
    </row>
    <row r="3586">
      <c r="A3586" s="24" t="inlineStr">
        <is>
          <t>Northampton|19</t>
        </is>
      </c>
      <c r="B3586" s="24" t="inlineStr">
        <is>
          <t>E3</t>
        </is>
      </c>
      <c r="C3586" s="24" t="inlineStr">
        <is>
          <t>League Two</t>
        </is>
      </c>
      <c r="D3586" s="24" t="inlineStr">
        <is>
          <t>Northampton</t>
        </is>
      </c>
      <c r="E3586" s="24" t="n">
        <v>19</v>
      </c>
      <c r="F3586" s="24" t="n">
        <v>5</v>
      </c>
      <c r="G3586" s="29" t="n">
        <v>46368.625</v>
      </c>
      <c r="H3586" s="24" t="inlineStr">
        <is>
          <t>Barnet</t>
        </is>
      </c>
      <c r="I3586" s="24" t="inlineStr">
        <is>
          <t>A</t>
        </is>
      </c>
      <c r="J3586" s="24" t="inlineStr">
        <is>
          <t>E3-Barnet-Northamp</t>
        </is>
      </c>
      <c r="K3586" s="24" t="n">
        <v>3</v>
      </c>
      <c r="L3586" s="11">
        <f>IF(INDEX(Matches!$X:$X,AA3586)=0,"",IF(I3586="H",INDEX(Matches!$H:$H,AA3586),INDEX(Matches!$I:$I,AA3586)))</f>
        <v/>
      </c>
      <c r="M3586" s="11">
        <f>IF(INDEX(Matches!$X:$X,AA3586)=0,"",IF(I3586="H",INDEX(Matches!$I:$I,AA3586),INDEX(Matches!$H:$H,AA3586)))</f>
        <v/>
      </c>
      <c r="N3586" s="11">
        <f>IF(L3586="","",IF(L3586&gt;M3586,"W",IF(L3586=M3586,"D","L")))</f>
        <v/>
      </c>
      <c r="O3586" s="11">
        <f>IF(L3586="","",IF(L3586&gt;M3586,3,IF(L3586=M3586,1,0)))</f>
        <v/>
      </c>
      <c r="P3586" s="31">
        <f>IF(I3586="H",INDEX(Matches!$L:$L,AA3586),INDEX(Matches!$N:$N,AA3586))</f>
        <v/>
      </c>
      <c r="Q3586" s="31">
        <f>INDEX(Matches!$M:$M,AA3586)</f>
        <v/>
      </c>
      <c r="R3586" s="31">
        <f>IF(I3586="H",INDEX(Matches!$N:$N,AA3586),INDEX(Matches!$L:$L,AA3586))</f>
        <v/>
      </c>
      <c r="S3586" s="33">
        <f>IF(I3586="H",INDEX(Matches!$O:$O,AA3586),INDEX(Matches!$P:$P,AA3586))</f>
        <v/>
      </c>
      <c r="T3586" s="33">
        <f>IF(INDEX(Matches!$J:$J,AA3586)="","",IF(I3586="H",INDEX(Matches!$J:$J,AA3586),INDEX(Matches!$K:$K,AA3586)))</f>
        <v/>
      </c>
      <c r="U3586" s="33">
        <f>IF(INDEX(Matches!$K:$K,AA3586)="","",IF(I3586="H",INDEX(Matches!$K:$K,AA3586),INDEX(Matches!$J:$J,AA3586)))</f>
        <v/>
      </c>
      <c r="V3586" s="30">
        <f>IF(T3586="","",T3586-U3586)</f>
        <v/>
      </c>
      <c r="W3586" s="33">
        <f>IF(I3586="H",INDEX(Matches!$T:$T,AA3586),INDEX(Matches!$U:$U,AA3586))</f>
        <v/>
      </c>
      <c r="X3586" s="11">
        <f>INDEX(Matches!$X:$X,AA3586)</f>
        <v/>
      </c>
      <c r="Y3586" s="30">
        <f>IF(O3586="","",O3586-S3586)</f>
        <v/>
      </c>
      <c r="Z3586" s="30">
        <f>IF(W3586="","",W3586-S3586)</f>
        <v/>
      </c>
      <c r="AA3586" s="24">
        <f>MATCH(J3586,Matches!$A:$A,0)</f>
        <v/>
      </c>
      <c r="AB3586" s="33" t="n"/>
      <c r="AC3586" s="33" t="n">
        <v>1.026127938981269</v>
      </c>
      <c r="AD3586" s="24" t="n"/>
      <c r="AE3586" s="24" t="n">
        <v>5</v>
      </c>
      <c r="AF3586" s="33" t="n"/>
      <c r="AG3586" s="33" t="n"/>
    </row>
    <row r="3587">
      <c r="A3587" s="24" t="inlineStr">
        <is>
          <t>Northampton|20</t>
        </is>
      </c>
      <c r="B3587" s="24" t="inlineStr">
        <is>
          <t>E3</t>
        </is>
      </c>
      <c r="C3587" s="24" t="inlineStr">
        <is>
          <t>League Two</t>
        </is>
      </c>
      <c r="D3587" s="24" t="inlineStr">
        <is>
          <t>Northampton</t>
        </is>
      </c>
      <c r="E3587" s="24" t="n">
        <v>20</v>
      </c>
      <c r="F3587" s="24" t="n">
        <v>5</v>
      </c>
      <c r="G3587" s="29" t="n">
        <v>46375.52083333334</v>
      </c>
      <c r="H3587" s="24" t="inlineStr">
        <is>
          <t>Exeter</t>
        </is>
      </c>
      <c r="I3587" s="24" t="inlineStr">
        <is>
          <t>H</t>
        </is>
      </c>
      <c r="J3587" s="24" t="inlineStr">
        <is>
          <t>E3-Northamp-Exeter</t>
        </is>
      </c>
      <c r="K3587" s="24" t="n">
        <v>17</v>
      </c>
      <c r="L3587" s="11">
        <f>IF(INDEX(Matches!$X:$X,AA3587)=0,"",IF(I3587="H",INDEX(Matches!$H:$H,AA3587),INDEX(Matches!$I:$I,AA3587)))</f>
        <v/>
      </c>
      <c r="M3587" s="11">
        <f>IF(INDEX(Matches!$X:$X,AA3587)=0,"",IF(I3587="H",INDEX(Matches!$I:$I,AA3587),INDEX(Matches!$H:$H,AA3587)))</f>
        <v/>
      </c>
      <c r="N3587" s="11">
        <f>IF(L3587="","",IF(L3587&gt;M3587,"W",IF(L3587=M3587,"D","L")))</f>
        <v/>
      </c>
      <c r="O3587" s="11">
        <f>IF(L3587="","",IF(L3587&gt;M3587,3,IF(L3587=M3587,1,0)))</f>
        <v/>
      </c>
      <c r="P3587" s="31">
        <f>IF(I3587="H",INDEX(Matches!$L:$L,AA3587),INDEX(Matches!$N:$N,AA3587))</f>
        <v/>
      </c>
      <c r="Q3587" s="31">
        <f>INDEX(Matches!$M:$M,AA3587)</f>
        <v/>
      </c>
      <c r="R3587" s="31">
        <f>IF(I3587="H",INDEX(Matches!$N:$N,AA3587),INDEX(Matches!$L:$L,AA3587))</f>
        <v/>
      </c>
      <c r="S3587" s="33">
        <f>IF(I3587="H",INDEX(Matches!$O:$O,AA3587),INDEX(Matches!$P:$P,AA3587))</f>
        <v/>
      </c>
      <c r="T3587" s="33">
        <f>IF(INDEX(Matches!$J:$J,AA3587)="","",IF(I3587="H",INDEX(Matches!$J:$J,AA3587),INDEX(Matches!$K:$K,AA3587)))</f>
        <v/>
      </c>
      <c r="U3587" s="33">
        <f>IF(INDEX(Matches!$K:$K,AA3587)="","",IF(I3587="H",INDEX(Matches!$K:$K,AA3587),INDEX(Matches!$J:$J,AA3587)))</f>
        <v/>
      </c>
      <c r="V3587" s="30">
        <f>IF(T3587="","",T3587-U3587)</f>
        <v/>
      </c>
      <c r="W3587" s="33">
        <f>IF(I3587="H",INDEX(Matches!$T:$T,AA3587),INDEX(Matches!$U:$U,AA3587))</f>
        <v/>
      </c>
      <c r="X3587" s="11">
        <f>INDEX(Matches!$X:$X,AA3587)</f>
        <v/>
      </c>
      <c r="Y3587" s="30">
        <f>IF(O3587="","",O3587-S3587)</f>
        <v/>
      </c>
      <c r="Z3587" s="30">
        <f>IF(W3587="","",W3587-S3587)</f>
        <v/>
      </c>
      <c r="AA3587" s="24">
        <f>MATCH(J3587,Matches!$A:$A,0)</f>
        <v/>
      </c>
      <c r="AB3587" s="33" t="n"/>
      <c r="AC3587" s="33" t="n">
        <v>1.550209125928396</v>
      </c>
      <c r="AD3587" s="24" t="n"/>
      <c r="AE3587" s="24" t="n">
        <v>5</v>
      </c>
      <c r="AF3587" s="33" t="n"/>
      <c r="AG3587" s="33" t="n"/>
    </row>
    <row r="3588">
      <c r="A3588" s="24" t="inlineStr">
        <is>
          <t>Northampton|21</t>
        </is>
      </c>
      <c r="B3588" s="24" t="inlineStr">
        <is>
          <t>E3</t>
        </is>
      </c>
      <c r="C3588" s="24" t="inlineStr">
        <is>
          <t>League Two</t>
        </is>
      </c>
      <c r="D3588" s="24" t="inlineStr">
        <is>
          <t>Northampton</t>
        </is>
      </c>
      <c r="E3588" s="24" t="n">
        <v>21</v>
      </c>
      <c r="F3588" s="24" t="n">
        <v>6</v>
      </c>
      <c r="G3588" s="29" t="n">
        <v>46382.625</v>
      </c>
      <c r="H3588" s="24" t="inlineStr">
        <is>
          <t>Chesterfield</t>
        </is>
      </c>
      <c r="I3588" s="24" t="inlineStr">
        <is>
          <t>A</t>
        </is>
      </c>
      <c r="J3588" s="24" t="inlineStr">
        <is>
          <t>E3-Chesterf-Northamp</t>
        </is>
      </c>
      <c r="K3588" s="24" t="n">
        <v>6</v>
      </c>
      <c r="L3588" s="11">
        <f>IF(INDEX(Matches!$X:$X,AA3588)=0,"",IF(I3588="H",INDEX(Matches!$H:$H,AA3588),INDEX(Matches!$I:$I,AA3588)))</f>
        <v/>
      </c>
      <c r="M3588" s="11">
        <f>IF(INDEX(Matches!$X:$X,AA3588)=0,"",IF(I3588="H",INDEX(Matches!$I:$I,AA3588),INDEX(Matches!$H:$H,AA3588)))</f>
        <v/>
      </c>
      <c r="N3588" s="11">
        <f>IF(L3588="","",IF(L3588&gt;M3588,"W",IF(L3588=M3588,"D","L")))</f>
        <v/>
      </c>
      <c r="O3588" s="11">
        <f>IF(L3588="","",IF(L3588&gt;M3588,3,IF(L3588=M3588,1,0)))</f>
        <v/>
      </c>
      <c r="P3588" s="31">
        <f>IF(I3588="H",INDEX(Matches!$L:$L,AA3588),INDEX(Matches!$N:$N,AA3588))</f>
        <v/>
      </c>
      <c r="Q3588" s="31">
        <f>INDEX(Matches!$M:$M,AA3588)</f>
        <v/>
      </c>
      <c r="R3588" s="31">
        <f>IF(I3588="H",INDEX(Matches!$N:$N,AA3588),INDEX(Matches!$L:$L,AA3588))</f>
        <v/>
      </c>
      <c r="S3588" s="33">
        <f>IF(I3588="H",INDEX(Matches!$O:$O,AA3588),INDEX(Matches!$P:$P,AA3588))</f>
        <v/>
      </c>
      <c r="T3588" s="33">
        <f>IF(INDEX(Matches!$J:$J,AA3588)="","",IF(I3588="H",INDEX(Matches!$J:$J,AA3588),INDEX(Matches!$K:$K,AA3588)))</f>
        <v/>
      </c>
      <c r="U3588" s="33">
        <f>IF(INDEX(Matches!$K:$K,AA3588)="","",IF(I3588="H",INDEX(Matches!$K:$K,AA3588),INDEX(Matches!$J:$J,AA3588)))</f>
        <v/>
      </c>
      <c r="V3588" s="30">
        <f>IF(T3588="","",T3588-U3588)</f>
        <v/>
      </c>
      <c r="W3588" s="33">
        <f>IF(I3588="H",INDEX(Matches!$T:$T,AA3588),INDEX(Matches!$U:$U,AA3588))</f>
        <v/>
      </c>
      <c r="X3588" s="11">
        <f>INDEX(Matches!$X:$X,AA3588)</f>
        <v/>
      </c>
      <c r="Y3588" s="30">
        <f>IF(O3588="","",O3588-S3588)</f>
        <v/>
      </c>
      <c r="Z3588" s="30">
        <f>IF(W3588="","",W3588-S3588)</f>
        <v/>
      </c>
      <c r="AA3588" s="24">
        <f>MATCH(J3588,Matches!$A:$A,0)</f>
        <v/>
      </c>
      <c r="AB3588" s="33" t="n"/>
      <c r="AC3588" s="33" t="n">
        <v>1.020809700549758</v>
      </c>
      <c r="AD3588" s="24" t="n"/>
      <c r="AE3588" s="24" t="n">
        <v>6</v>
      </c>
      <c r="AF3588" s="33" t="n"/>
      <c r="AG3588" s="33" t="n"/>
    </row>
    <row r="3589">
      <c r="A3589" s="24" t="inlineStr">
        <is>
          <t>Northampton|22</t>
        </is>
      </c>
      <c r="B3589" s="24" t="inlineStr">
        <is>
          <t>E3</t>
        </is>
      </c>
      <c r="C3589" s="24" t="inlineStr">
        <is>
          <t>League Two</t>
        </is>
      </c>
      <c r="D3589" s="24" t="inlineStr">
        <is>
          <t>Northampton</t>
        </is>
      </c>
      <c r="E3589" s="24" t="n">
        <v>22</v>
      </c>
      <c r="F3589" s="24" t="n">
        <v>6</v>
      </c>
      <c r="G3589" s="29" t="n">
        <v>46385.82291666666</v>
      </c>
      <c r="H3589" s="24" t="inlineStr">
        <is>
          <t>Cheltenham</t>
        </is>
      </c>
      <c r="I3589" s="24" t="inlineStr">
        <is>
          <t>H</t>
        </is>
      </c>
      <c r="J3589" s="24" t="inlineStr">
        <is>
          <t>E3-Northamp-Cheltenh</t>
        </is>
      </c>
      <c r="K3589" s="24" t="n">
        <v>22</v>
      </c>
      <c r="L3589" s="11">
        <f>IF(INDEX(Matches!$X:$X,AA3589)=0,"",IF(I3589="H",INDEX(Matches!$H:$H,AA3589),INDEX(Matches!$I:$I,AA3589)))</f>
        <v/>
      </c>
      <c r="M3589" s="11">
        <f>IF(INDEX(Matches!$X:$X,AA3589)=0,"",IF(I3589="H",INDEX(Matches!$I:$I,AA3589),INDEX(Matches!$H:$H,AA3589)))</f>
        <v/>
      </c>
      <c r="N3589" s="11">
        <f>IF(L3589="","",IF(L3589&gt;M3589,"W",IF(L3589=M3589,"D","L")))</f>
        <v/>
      </c>
      <c r="O3589" s="11">
        <f>IF(L3589="","",IF(L3589&gt;M3589,3,IF(L3589=M3589,1,0)))</f>
        <v/>
      </c>
      <c r="P3589" s="31">
        <f>IF(I3589="H",INDEX(Matches!$L:$L,AA3589),INDEX(Matches!$N:$N,AA3589))</f>
        <v/>
      </c>
      <c r="Q3589" s="31">
        <f>INDEX(Matches!$M:$M,AA3589)</f>
        <v/>
      </c>
      <c r="R3589" s="31">
        <f>IF(I3589="H",INDEX(Matches!$N:$N,AA3589),INDEX(Matches!$L:$L,AA3589))</f>
        <v/>
      </c>
      <c r="S3589" s="33">
        <f>IF(I3589="H",INDEX(Matches!$O:$O,AA3589),INDEX(Matches!$P:$P,AA3589))</f>
        <v/>
      </c>
      <c r="T3589" s="33">
        <f>IF(INDEX(Matches!$J:$J,AA3589)="","",IF(I3589="H",INDEX(Matches!$J:$J,AA3589),INDEX(Matches!$K:$K,AA3589)))</f>
        <v/>
      </c>
      <c r="U3589" s="33">
        <f>IF(INDEX(Matches!$K:$K,AA3589)="","",IF(I3589="H",INDEX(Matches!$K:$K,AA3589),INDEX(Matches!$J:$J,AA3589)))</f>
        <v/>
      </c>
      <c r="V3589" s="30">
        <f>IF(T3589="","",T3589-U3589)</f>
        <v/>
      </c>
      <c r="W3589" s="33">
        <f>IF(I3589="H",INDEX(Matches!$T:$T,AA3589),INDEX(Matches!$U:$U,AA3589))</f>
        <v/>
      </c>
      <c r="X3589" s="11">
        <f>INDEX(Matches!$X:$X,AA3589)</f>
        <v/>
      </c>
      <c r="Y3589" s="30">
        <f>IF(O3589="","",O3589-S3589)</f>
        <v/>
      </c>
      <c r="Z3589" s="30">
        <f>IF(W3589="","",W3589-S3589)</f>
        <v/>
      </c>
      <c r="AA3589" s="24">
        <f>MATCH(J3589,Matches!$A:$A,0)</f>
        <v/>
      </c>
      <c r="AB3589" s="33" t="n"/>
      <c r="AC3589" s="33" t="n">
        <v>1.664789899527928</v>
      </c>
      <c r="AD3589" s="24" t="n"/>
      <c r="AE3589" s="24" t="n">
        <v>6</v>
      </c>
      <c r="AF3589" s="33" t="n"/>
      <c r="AG3589" s="33" t="n"/>
    </row>
    <row r="3590">
      <c r="A3590" s="24" t="inlineStr">
        <is>
          <t>Northampton|23</t>
        </is>
      </c>
      <c r="B3590" s="24" t="inlineStr">
        <is>
          <t>E3</t>
        </is>
      </c>
      <c r="C3590" s="24" t="inlineStr">
        <is>
          <t>League Two</t>
        </is>
      </c>
      <c r="D3590" s="24" t="inlineStr">
        <is>
          <t>Northampton</t>
        </is>
      </c>
      <c r="E3590" s="24" t="n">
        <v>23</v>
      </c>
      <c r="F3590" s="24" t="n">
        <v>6</v>
      </c>
      <c r="G3590" s="29" t="n">
        <v>46389.625</v>
      </c>
      <c r="H3590" s="24" t="inlineStr">
        <is>
          <t>Bristol Rovers</t>
        </is>
      </c>
      <c r="I3590" s="24" t="inlineStr">
        <is>
          <t>H</t>
        </is>
      </c>
      <c r="J3590" s="24" t="inlineStr">
        <is>
          <t>E3-Northamp-BristolR</t>
        </is>
      </c>
      <c r="K3590" s="24" t="n">
        <v>2</v>
      </c>
      <c r="L3590" s="11">
        <f>IF(INDEX(Matches!$X:$X,AA3590)=0,"",IF(I3590="H",INDEX(Matches!$H:$H,AA3590),INDEX(Matches!$I:$I,AA3590)))</f>
        <v/>
      </c>
      <c r="M3590" s="11">
        <f>IF(INDEX(Matches!$X:$X,AA3590)=0,"",IF(I3590="H",INDEX(Matches!$I:$I,AA3590),INDEX(Matches!$H:$H,AA3590)))</f>
        <v/>
      </c>
      <c r="N3590" s="11">
        <f>IF(L3590="","",IF(L3590&gt;M3590,"W",IF(L3590=M3590,"D","L")))</f>
        <v/>
      </c>
      <c r="O3590" s="11">
        <f>IF(L3590="","",IF(L3590&gt;M3590,3,IF(L3590=M3590,1,0)))</f>
        <v/>
      </c>
      <c r="P3590" s="31">
        <f>IF(I3590="H",INDEX(Matches!$L:$L,AA3590),INDEX(Matches!$N:$N,AA3590))</f>
        <v/>
      </c>
      <c r="Q3590" s="31">
        <f>INDEX(Matches!$M:$M,AA3590)</f>
        <v/>
      </c>
      <c r="R3590" s="31">
        <f>IF(I3590="H",INDEX(Matches!$N:$N,AA3590),INDEX(Matches!$L:$L,AA3590))</f>
        <v/>
      </c>
      <c r="S3590" s="33">
        <f>IF(I3590="H",INDEX(Matches!$O:$O,AA3590),INDEX(Matches!$P:$P,AA3590))</f>
        <v/>
      </c>
      <c r="T3590" s="33">
        <f>IF(INDEX(Matches!$J:$J,AA3590)="","",IF(I3590="H",INDEX(Matches!$J:$J,AA3590),INDEX(Matches!$K:$K,AA3590)))</f>
        <v/>
      </c>
      <c r="U3590" s="33">
        <f>IF(INDEX(Matches!$K:$K,AA3590)="","",IF(I3590="H",INDEX(Matches!$K:$K,AA3590),INDEX(Matches!$J:$J,AA3590)))</f>
        <v/>
      </c>
      <c r="V3590" s="30">
        <f>IF(T3590="","",T3590-U3590)</f>
        <v/>
      </c>
      <c r="W3590" s="33">
        <f>IF(I3590="H",INDEX(Matches!$T:$T,AA3590),INDEX(Matches!$U:$U,AA3590))</f>
        <v/>
      </c>
      <c r="X3590" s="11">
        <f>INDEX(Matches!$X:$X,AA3590)</f>
        <v/>
      </c>
      <c r="Y3590" s="30">
        <f>IF(O3590="","",O3590-S3590)</f>
        <v/>
      </c>
      <c r="Z3590" s="30">
        <f>IF(W3590="","",W3590-S3590)</f>
        <v/>
      </c>
      <c r="AA3590" s="24">
        <f>MATCH(J3590,Matches!$A:$A,0)</f>
        <v/>
      </c>
      <c r="AB3590" s="33" t="n"/>
      <c r="AC3590" s="33" t="n">
        <v>1.300677501623412</v>
      </c>
      <c r="AD3590" s="24" t="n"/>
      <c r="AE3590" s="24" t="n">
        <v>6</v>
      </c>
      <c r="AF3590" s="33" t="n"/>
      <c r="AG3590" s="33" t="n"/>
    </row>
    <row r="3591">
      <c r="A3591" s="24" t="inlineStr">
        <is>
          <t>Northampton|24</t>
        </is>
      </c>
      <c r="B3591" s="24" t="inlineStr">
        <is>
          <t>E3</t>
        </is>
      </c>
      <c r="C3591" s="24" t="inlineStr">
        <is>
          <t>League Two</t>
        </is>
      </c>
      <c r="D3591" s="24" t="inlineStr">
        <is>
          <t>Northampton</t>
        </is>
      </c>
      <c r="E3591" s="24" t="n">
        <v>24</v>
      </c>
      <c r="F3591" s="24" t="n">
        <v>6</v>
      </c>
      <c r="G3591" s="29" t="n">
        <v>46396.625</v>
      </c>
      <c r="H3591" s="24" t="inlineStr">
        <is>
          <t>Exeter</t>
        </is>
      </c>
      <c r="I3591" s="24" t="inlineStr">
        <is>
          <t>A</t>
        </is>
      </c>
      <c r="J3591" s="24" t="inlineStr">
        <is>
          <t>E3-Exeter-Northamp</t>
        </is>
      </c>
      <c r="K3591" s="24" t="n">
        <v>17</v>
      </c>
      <c r="L3591" s="11">
        <f>IF(INDEX(Matches!$X:$X,AA3591)=0,"",IF(I3591="H",INDEX(Matches!$H:$H,AA3591),INDEX(Matches!$I:$I,AA3591)))</f>
        <v/>
      </c>
      <c r="M3591" s="11">
        <f>IF(INDEX(Matches!$X:$X,AA3591)=0,"",IF(I3591="H",INDEX(Matches!$I:$I,AA3591),INDEX(Matches!$H:$H,AA3591)))</f>
        <v/>
      </c>
      <c r="N3591" s="11">
        <f>IF(L3591="","",IF(L3591&gt;M3591,"W",IF(L3591=M3591,"D","L")))</f>
        <v/>
      </c>
      <c r="O3591" s="11">
        <f>IF(L3591="","",IF(L3591&gt;M3591,3,IF(L3591=M3591,1,0)))</f>
        <v/>
      </c>
      <c r="P3591" s="31">
        <f>IF(I3591="H",INDEX(Matches!$L:$L,AA3591),INDEX(Matches!$N:$N,AA3591))</f>
        <v/>
      </c>
      <c r="Q3591" s="31">
        <f>INDEX(Matches!$M:$M,AA3591)</f>
        <v/>
      </c>
      <c r="R3591" s="31">
        <f>IF(I3591="H",INDEX(Matches!$N:$N,AA3591),INDEX(Matches!$L:$L,AA3591))</f>
        <v/>
      </c>
      <c r="S3591" s="33">
        <f>IF(I3591="H",INDEX(Matches!$O:$O,AA3591),INDEX(Matches!$P:$P,AA3591))</f>
        <v/>
      </c>
      <c r="T3591" s="33">
        <f>IF(INDEX(Matches!$J:$J,AA3591)="","",IF(I3591="H",INDEX(Matches!$J:$J,AA3591),INDEX(Matches!$K:$K,AA3591)))</f>
        <v/>
      </c>
      <c r="U3591" s="33">
        <f>IF(INDEX(Matches!$K:$K,AA3591)="","",IF(I3591="H",INDEX(Matches!$K:$K,AA3591),INDEX(Matches!$J:$J,AA3591)))</f>
        <v/>
      </c>
      <c r="V3591" s="30">
        <f>IF(T3591="","",T3591-U3591)</f>
        <v/>
      </c>
      <c r="W3591" s="33">
        <f>IF(I3591="H",INDEX(Matches!$T:$T,AA3591),INDEX(Matches!$U:$U,AA3591))</f>
        <v/>
      </c>
      <c r="X3591" s="11">
        <f>INDEX(Matches!$X:$X,AA3591)</f>
        <v/>
      </c>
      <c r="Y3591" s="30">
        <f>IF(O3591="","",O3591-S3591)</f>
        <v/>
      </c>
      <c r="Z3591" s="30">
        <f>IF(W3591="","",W3591-S3591)</f>
        <v/>
      </c>
      <c r="AA3591" s="24">
        <f>MATCH(J3591,Matches!$A:$A,0)</f>
        <v/>
      </c>
      <c r="AB3591" s="33" t="n"/>
      <c r="AC3591" s="33" t="n">
        <v>1.248874507962585</v>
      </c>
      <c r="AD3591" s="24" t="n"/>
      <c r="AE3591" s="24" t="n">
        <v>6</v>
      </c>
      <c r="AF3591" s="33" t="n"/>
      <c r="AG3591" s="33" t="n"/>
    </row>
    <row r="3592">
      <c r="A3592" s="24" t="inlineStr">
        <is>
          <t>Northampton|25</t>
        </is>
      </c>
      <c r="B3592" s="24" t="inlineStr">
        <is>
          <t>E3</t>
        </is>
      </c>
      <c r="C3592" s="24" t="inlineStr">
        <is>
          <t>League Two</t>
        </is>
      </c>
      <c r="D3592" s="24" t="inlineStr">
        <is>
          <t>Northampton</t>
        </is>
      </c>
      <c r="E3592" s="24" t="n">
        <v>25</v>
      </c>
      <c r="F3592" s="24" t="n">
        <v>7</v>
      </c>
      <c r="G3592" s="29" t="n">
        <v>46403.625</v>
      </c>
      <c r="H3592" s="24" t="inlineStr">
        <is>
          <t>Grimsby</t>
        </is>
      </c>
      <c r="I3592" s="24" t="inlineStr">
        <is>
          <t>H</t>
        </is>
      </c>
      <c r="J3592" s="24" t="inlineStr">
        <is>
          <t>E3-Northamp-Grimsby</t>
        </is>
      </c>
      <c r="K3592" s="24" t="n">
        <v>4</v>
      </c>
      <c r="L3592" s="11">
        <f>IF(INDEX(Matches!$X:$X,AA3592)=0,"",IF(I3592="H",INDEX(Matches!$H:$H,AA3592),INDEX(Matches!$I:$I,AA3592)))</f>
        <v/>
      </c>
      <c r="M3592" s="11">
        <f>IF(INDEX(Matches!$X:$X,AA3592)=0,"",IF(I3592="H",INDEX(Matches!$I:$I,AA3592),INDEX(Matches!$H:$H,AA3592)))</f>
        <v/>
      </c>
      <c r="N3592" s="11">
        <f>IF(L3592="","",IF(L3592&gt;M3592,"W",IF(L3592=M3592,"D","L")))</f>
        <v/>
      </c>
      <c r="O3592" s="11">
        <f>IF(L3592="","",IF(L3592&gt;M3592,3,IF(L3592=M3592,1,0)))</f>
        <v/>
      </c>
      <c r="P3592" s="31">
        <f>IF(I3592="H",INDEX(Matches!$L:$L,AA3592),INDEX(Matches!$N:$N,AA3592))</f>
        <v/>
      </c>
      <c r="Q3592" s="31">
        <f>INDEX(Matches!$M:$M,AA3592)</f>
        <v/>
      </c>
      <c r="R3592" s="31">
        <f>IF(I3592="H",INDEX(Matches!$N:$N,AA3592),INDEX(Matches!$L:$L,AA3592))</f>
        <v/>
      </c>
      <c r="S3592" s="33">
        <f>IF(I3592="H",INDEX(Matches!$O:$O,AA3592),INDEX(Matches!$P:$P,AA3592))</f>
        <v/>
      </c>
      <c r="T3592" s="33">
        <f>IF(INDEX(Matches!$J:$J,AA3592)="","",IF(I3592="H",INDEX(Matches!$J:$J,AA3592),INDEX(Matches!$K:$K,AA3592)))</f>
        <v/>
      </c>
      <c r="U3592" s="33">
        <f>IF(INDEX(Matches!$K:$K,AA3592)="","",IF(I3592="H",INDEX(Matches!$K:$K,AA3592),INDEX(Matches!$J:$J,AA3592)))</f>
        <v/>
      </c>
      <c r="V3592" s="30">
        <f>IF(T3592="","",T3592-U3592)</f>
        <v/>
      </c>
      <c r="W3592" s="33">
        <f>IF(I3592="H",INDEX(Matches!$T:$T,AA3592),INDEX(Matches!$U:$U,AA3592))</f>
        <v/>
      </c>
      <c r="X3592" s="11">
        <f>INDEX(Matches!$X:$X,AA3592)</f>
        <v/>
      </c>
      <c r="Y3592" s="30">
        <f>IF(O3592="","",O3592-S3592)</f>
        <v/>
      </c>
      <c r="Z3592" s="30">
        <f>IF(W3592="","",W3592-S3592)</f>
        <v/>
      </c>
      <c r="AA3592" s="24">
        <f>MATCH(J3592,Matches!$A:$A,0)</f>
        <v/>
      </c>
      <c r="AB3592" s="33" t="n"/>
      <c r="AC3592" s="33" t="n">
        <v>1.365246870680997</v>
      </c>
      <c r="AD3592" s="24" t="n"/>
      <c r="AE3592" s="24" t="n">
        <v>7</v>
      </c>
      <c r="AF3592" s="33" t="n"/>
      <c r="AG3592" s="33" t="n"/>
    </row>
    <row r="3593">
      <c r="A3593" s="24" t="inlineStr">
        <is>
          <t>Northampton|26</t>
        </is>
      </c>
      <c r="B3593" s="24" t="inlineStr">
        <is>
          <t>E3</t>
        </is>
      </c>
      <c r="C3593" s="24" t="inlineStr">
        <is>
          <t>League Two</t>
        </is>
      </c>
      <c r="D3593" s="24" t="inlineStr">
        <is>
          <t>Northampton</t>
        </is>
      </c>
      <c r="E3593" s="24" t="n">
        <v>26</v>
      </c>
      <c r="F3593" s="24" t="n">
        <v>7</v>
      </c>
      <c r="G3593" s="29" t="n">
        <v>46406.82291666666</v>
      </c>
      <c r="H3593" s="24" t="inlineStr">
        <is>
          <t>Tranmere</t>
        </is>
      </c>
      <c r="I3593" s="24" t="inlineStr">
        <is>
          <t>A</t>
        </is>
      </c>
      <c r="J3593" s="24" t="inlineStr">
        <is>
          <t>E3-Tranmere-Northamp</t>
        </is>
      </c>
      <c r="K3593" s="24" t="n">
        <v>19</v>
      </c>
      <c r="L3593" s="11">
        <f>IF(INDEX(Matches!$X:$X,AA3593)=0,"",IF(I3593="H",INDEX(Matches!$H:$H,AA3593),INDEX(Matches!$I:$I,AA3593)))</f>
        <v/>
      </c>
      <c r="M3593" s="11">
        <f>IF(INDEX(Matches!$X:$X,AA3593)=0,"",IF(I3593="H",INDEX(Matches!$I:$I,AA3593),INDEX(Matches!$H:$H,AA3593)))</f>
        <v/>
      </c>
      <c r="N3593" s="11">
        <f>IF(L3593="","",IF(L3593&gt;M3593,"W",IF(L3593=M3593,"D","L")))</f>
        <v/>
      </c>
      <c r="O3593" s="11">
        <f>IF(L3593="","",IF(L3593&gt;M3593,3,IF(L3593=M3593,1,0)))</f>
        <v/>
      </c>
      <c r="P3593" s="31">
        <f>IF(I3593="H",INDEX(Matches!$L:$L,AA3593),INDEX(Matches!$N:$N,AA3593))</f>
        <v/>
      </c>
      <c r="Q3593" s="31">
        <f>INDEX(Matches!$M:$M,AA3593)</f>
        <v/>
      </c>
      <c r="R3593" s="31">
        <f>IF(I3593="H",INDEX(Matches!$N:$N,AA3593),INDEX(Matches!$L:$L,AA3593))</f>
        <v/>
      </c>
      <c r="S3593" s="33">
        <f>IF(I3593="H",INDEX(Matches!$O:$O,AA3593),INDEX(Matches!$P:$P,AA3593))</f>
        <v/>
      </c>
      <c r="T3593" s="33">
        <f>IF(INDEX(Matches!$J:$J,AA3593)="","",IF(I3593="H",INDEX(Matches!$J:$J,AA3593),INDEX(Matches!$K:$K,AA3593)))</f>
        <v/>
      </c>
      <c r="U3593" s="33">
        <f>IF(INDEX(Matches!$K:$K,AA3593)="","",IF(I3593="H",INDEX(Matches!$K:$K,AA3593),INDEX(Matches!$J:$J,AA3593)))</f>
        <v/>
      </c>
      <c r="V3593" s="30">
        <f>IF(T3593="","",T3593-U3593)</f>
        <v/>
      </c>
      <c r="W3593" s="33">
        <f>IF(I3593="H",INDEX(Matches!$T:$T,AA3593),INDEX(Matches!$U:$U,AA3593))</f>
        <v/>
      </c>
      <c r="X3593" s="11">
        <f>INDEX(Matches!$X:$X,AA3593)</f>
        <v/>
      </c>
      <c r="Y3593" s="30">
        <f>IF(O3593="","",O3593-S3593)</f>
        <v/>
      </c>
      <c r="Z3593" s="30">
        <f>IF(W3593="","",W3593-S3593)</f>
        <v/>
      </c>
      <c r="AA3593" s="24">
        <f>MATCH(J3593,Matches!$A:$A,0)</f>
        <v/>
      </c>
      <c r="AB3593" s="33" t="n"/>
      <c r="AC3593" s="33" t="n">
        <v>1.294992387905711</v>
      </c>
      <c r="AD3593" s="24" t="n"/>
      <c r="AE3593" s="24" t="n">
        <v>7</v>
      </c>
      <c r="AF3593" s="33" t="n"/>
      <c r="AG3593" s="33" t="n"/>
    </row>
    <row r="3594">
      <c r="A3594" s="24" t="inlineStr">
        <is>
          <t>Northampton|27</t>
        </is>
      </c>
      <c r="B3594" s="24" t="inlineStr">
        <is>
          <t>E3</t>
        </is>
      </c>
      <c r="C3594" s="24" t="inlineStr">
        <is>
          <t>League Two</t>
        </is>
      </c>
      <c r="D3594" s="24" t="inlineStr">
        <is>
          <t>Northampton</t>
        </is>
      </c>
      <c r="E3594" s="24" t="n">
        <v>27</v>
      </c>
      <c r="F3594" s="24" t="n">
        <v>7</v>
      </c>
      <c r="G3594" s="29" t="n">
        <v>46410.625</v>
      </c>
      <c r="H3594" s="24" t="inlineStr">
        <is>
          <t>Colchester</t>
        </is>
      </c>
      <c r="I3594" s="24" t="inlineStr">
        <is>
          <t>A</t>
        </is>
      </c>
      <c r="J3594" s="24" t="inlineStr">
        <is>
          <t>E3-Colchest-Northamp</t>
        </is>
      </c>
      <c r="K3594" s="24" t="n">
        <v>13</v>
      </c>
      <c r="L3594" s="11">
        <f>IF(INDEX(Matches!$X:$X,AA3594)=0,"",IF(I3594="H",INDEX(Matches!$H:$H,AA3594),INDEX(Matches!$I:$I,AA3594)))</f>
        <v/>
      </c>
      <c r="M3594" s="11">
        <f>IF(INDEX(Matches!$X:$X,AA3594)=0,"",IF(I3594="H",INDEX(Matches!$I:$I,AA3594),INDEX(Matches!$H:$H,AA3594)))</f>
        <v/>
      </c>
      <c r="N3594" s="11">
        <f>IF(L3594="","",IF(L3594&gt;M3594,"W",IF(L3594=M3594,"D","L")))</f>
        <v/>
      </c>
      <c r="O3594" s="11">
        <f>IF(L3594="","",IF(L3594&gt;M3594,3,IF(L3594=M3594,1,0)))</f>
        <v/>
      </c>
      <c r="P3594" s="31">
        <f>IF(I3594="H",INDEX(Matches!$L:$L,AA3594),INDEX(Matches!$N:$N,AA3594))</f>
        <v/>
      </c>
      <c r="Q3594" s="31">
        <f>INDEX(Matches!$M:$M,AA3594)</f>
        <v/>
      </c>
      <c r="R3594" s="31">
        <f>IF(I3594="H",INDEX(Matches!$N:$N,AA3594),INDEX(Matches!$L:$L,AA3594))</f>
        <v/>
      </c>
      <c r="S3594" s="33">
        <f>IF(I3594="H",INDEX(Matches!$O:$O,AA3594),INDEX(Matches!$P:$P,AA3594))</f>
        <v/>
      </c>
      <c r="T3594" s="33">
        <f>IF(INDEX(Matches!$J:$J,AA3594)="","",IF(I3594="H",INDEX(Matches!$J:$J,AA3594),INDEX(Matches!$K:$K,AA3594)))</f>
        <v/>
      </c>
      <c r="U3594" s="33">
        <f>IF(INDEX(Matches!$K:$K,AA3594)="","",IF(I3594="H",INDEX(Matches!$K:$K,AA3594),INDEX(Matches!$J:$J,AA3594)))</f>
        <v/>
      </c>
      <c r="V3594" s="30">
        <f>IF(T3594="","",T3594-U3594)</f>
        <v/>
      </c>
      <c r="W3594" s="33">
        <f>IF(I3594="H",INDEX(Matches!$T:$T,AA3594),INDEX(Matches!$U:$U,AA3594))</f>
        <v/>
      </c>
      <c r="X3594" s="11">
        <f>INDEX(Matches!$X:$X,AA3594)</f>
        <v/>
      </c>
      <c r="Y3594" s="30">
        <f>IF(O3594="","",O3594-S3594)</f>
        <v/>
      </c>
      <c r="Z3594" s="30">
        <f>IF(W3594="","",W3594-S3594)</f>
        <v/>
      </c>
      <c r="AA3594" s="24">
        <f>MATCH(J3594,Matches!$A:$A,0)</f>
        <v/>
      </c>
      <c r="AB3594" s="33" t="n"/>
      <c r="AC3594" s="33" t="n">
        <v>1.189274713791005</v>
      </c>
      <c r="AD3594" s="24" t="n"/>
      <c r="AE3594" s="24" t="n">
        <v>7</v>
      </c>
      <c r="AF3594" s="33" t="n"/>
      <c r="AG3594" s="33" t="n"/>
    </row>
    <row r="3595">
      <c r="A3595" s="24" t="inlineStr">
        <is>
          <t>Northampton|28</t>
        </is>
      </c>
      <c r="B3595" s="24" t="inlineStr">
        <is>
          <t>E3</t>
        </is>
      </c>
      <c r="C3595" s="24" t="inlineStr">
        <is>
          <t>League Two</t>
        </is>
      </c>
      <c r="D3595" s="24" t="inlineStr">
        <is>
          <t>Northampton</t>
        </is>
      </c>
      <c r="E3595" s="24" t="n">
        <v>28</v>
      </c>
      <c r="F3595" s="24" t="n">
        <v>7</v>
      </c>
      <c r="G3595" s="29" t="n">
        <v>46417.625</v>
      </c>
      <c r="H3595" s="24" t="inlineStr">
        <is>
          <t>Accrington</t>
        </is>
      </c>
      <c r="I3595" s="24" t="inlineStr">
        <is>
          <t>H</t>
        </is>
      </c>
      <c r="J3595" s="24" t="inlineStr">
        <is>
          <t>E3-Northamp-Accringt</t>
        </is>
      </c>
      <c r="K3595" s="24" t="n">
        <v>23</v>
      </c>
      <c r="L3595" s="11">
        <f>IF(INDEX(Matches!$X:$X,AA3595)=0,"",IF(I3595="H",INDEX(Matches!$H:$H,AA3595),INDEX(Matches!$I:$I,AA3595)))</f>
        <v/>
      </c>
      <c r="M3595" s="11">
        <f>IF(INDEX(Matches!$X:$X,AA3595)=0,"",IF(I3595="H",INDEX(Matches!$I:$I,AA3595),INDEX(Matches!$H:$H,AA3595)))</f>
        <v/>
      </c>
      <c r="N3595" s="11">
        <f>IF(L3595="","",IF(L3595&gt;M3595,"W",IF(L3595=M3595,"D","L")))</f>
        <v/>
      </c>
      <c r="O3595" s="11">
        <f>IF(L3595="","",IF(L3595&gt;M3595,3,IF(L3595=M3595,1,0)))</f>
        <v/>
      </c>
      <c r="P3595" s="31">
        <f>IF(I3595="H",INDEX(Matches!$L:$L,AA3595),INDEX(Matches!$N:$N,AA3595))</f>
        <v/>
      </c>
      <c r="Q3595" s="31">
        <f>INDEX(Matches!$M:$M,AA3595)</f>
        <v/>
      </c>
      <c r="R3595" s="31">
        <f>IF(I3595="H",INDEX(Matches!$N:$N,AA3595),INDEX(Matches!$L:$L,AA3595))</f>
        <v/>
      </c>
      <c r="S3595" s="33">
        <f>IF(I3595="H",INDEX(Matches!$O:$O,AA3595),INDEX(Matches!$P:$P,AA3595))</f>
        <v/>
      </c>
      <c r="T3595" s="33">
        <f>IF(INDEX(Matches!$J:$J,AA3595)="","",IF(I3595="H",INDEX(Matches!$J:$J,AA3595),INDEX(Matches!$K:$K,AA3595)))</f>
        <v/>
      </c>
      <c r="U3595" s="33">
        <f>IF(INDEX(Matches!$K:$K,AA3595)="","",IF(I3595="H",INDEX(Matches!$K:$K,AA3595),INDEX(Matches!$J:$J,AA3595)))</f>
        <v/>
      </c>
      <c r="V3595" s="30">
        <f>IF(T3595="","",T3595-U3595)</f>
        <v/>
      </c>
      <c r="W3595" s="33">
        <f>IF(I3595="H",INDEX(Matches!$T:$T,AA3595),INDEX(Matches!$U:$U,AA3595))</f>
        <v/>
      </c>
      <c r="X3595" s="11">
        <f>INDEX(Matches!$X:$X,AA3595)</f>
        <v/>
      </c>
      <c r="Y3595" s="30">
        <f>IF(O3595="","",O3595-S3595)</f>
        <v/>
      </c>
      <c r="Z3595" s="30">
        <f>IF(W3595="","",W3595-S3595)</f>
        <v/>
      </c>
      <c r="AA3595" s="24">
        <f>MATCH(J3595,Matches!$A:$A,0)</f>
        <v/>
      </c>
      <c r="AB3595" s="33" t="n"/>
      <c r="AC3595" s="33" t="n">
        <v>1.631203660542008</v>
      </c>
      <c r="AD3595" s="24" t="n"/>
      <c r="AE3595" s="24" t="n">
        <v>7</v>
      </c>
      <c r="AF3595" s="33" t="n"/>
      <c r="AG3595" s="33" t="n"/>
    </row>
    <row r="3596">
      <c r="A3596" s="24" t="inlineStr">
        <is>
          <t>Northampton|29</t>
        </is>
      </c>
      <c r="B3596" s="24" t="inlineStr">
        <is>
          <t>E3</t>
        </is>
      </c>
      <c r="C3596" s="24" t="inlineStr">
        <is>
          <t>League Two</t>
        </is>
      </c>
      <c r="D3596" s="24" t="inlineStr">
        <is>
          <t>Northampton</t>
        </is>
      </c>
      <c r="E3596" s="24" t="n">
        <v>29</v>
      </c>
      <c r="F3596" s="24" t="n">
        <v>8</v>
      </c>
      <c r="G3596" s="29" t="n">
        <v>46424.625</v>
      </c>
      <c r="H3596" s="24" t="inlineStr">
        <is>
          <t>Gillingham</t>
        </is>
      </c>
      <c r="I3596" s="24" t="inlineStr">
        <is>
          <t>H</t>
        </is>
      </c>
      <c r="J3596" s="24" t="inlineStr">
        <is>
          <t>E3-Northamp-Gillingh</t>
        </is>
      </c>
      <c r="K3596" s="24" t="n">
        <v>12</v>
      </c>
      <c r="L3596" s="11">
        <f>IF(INDEX(Matches!$X:$X,AA3596)=0,"",IF(I3596="H",INDEX(Matches!$H:$H,AA3596),INDEX(Matches!$I:$I,AA3596)))</f>
        <v/>
      </c>
      <c r="M3596" s="11">
        <f>IF(INDEX(Matches!$X:$X,AA3596)=0,"",IF(I3596="H",INDEX(Matches!$I:$I,AA3596),INDEX(Matches!$H:$H,AA3596)))</f>
        <v/>
      </c>
      <c r="N3596" s="11">
        <f>IF(L3596="","",IF(L3596&gt;M3596,"W",IF(L3596=M3596,"D","L")))</f>
        <v/>
      </c>
      <c r="O3596" s="11">
        <f>IF(L3596="","",IF(L3596&gt;M3596,3,IF(L3596=M3596,1,0)))</f>
        <v/>
      </c>
      <c r="P3596" s="31">
        <f>IF(I3596="H",INDEX(Matches!$L:$L,AA3596),INDEX(Matches!$N:$N,AA3596))</f>
        <v/>
      </c>
      <c r="Q3596" s="31">
        <f>INDEX(Matches!$M:$M,AA3596)</f>
        <v/>
      </c>
      <c r="R3596" s="31">
        <f>IF(I3596="H",INDEX(Matches!$N:$N,AA3596),INDEX(Matches!$L:$L,AA3596))</f>
        <v/>
      </c>
      <c r="S3596" s="33">
        <f>IF(I3596="H",INDEX(Matches!$O:$O,AA3596),INDEX(Matches!$P:$P,AA3596))</f>
        <v/>
      </c>
      <c r="T3596" s="33">
        <f>IF(INDEX(Matches!$J:$J,AA3596)="","",IF(I3596="H",INDEX(Matches!$J:$J,AA3596),INDEX(Matches!$K:$K,AA3596)))</f>
        <v/>
      </c>
      <c r="U3596" s="33">
        <f>IF(INDEX(Matches!$K:$K,AA3596)="","",IF(I3596="H",INDEX(Matches!$K:$K,AA3596),INDEX(Matches!$J:$J,AA3596)))</f>
        <v/>
      </c>
      <c r="V3596" s="30">
        <f>IF(T3596="","",T3596-U3596)</f>
        <v/>
      </c>
      <c r="W3596" s="33">
        <f>IF(I3596="H",INDEX(Matches!$T:$T,AA3596),INDEX(Matches!$U:$U,AA3596))</f>
        <v/>
      </c>
      <c r="X3596" s="11">
        <f>INDEX(Matches!$X:$X,AA3596)</f>
        <v/>
      </c>
      <c r="Y3596" s="30">
        <f>IF(O3596="","",O3596-S3596)</f>
        <v/>
      </c>
      <c r="Z3596" s="30">
        <f>IF(W3596="","",W3596-S3596)</f>
        <v/>
      </c>
      <c r="AA3596" s="24">
        <f>MATCH(J3596,Matches!$A:$A,0)</f>
        <v/>
      </c>
      <c r="AB3596" s="33" t="n"/>
      <c r="AC3596" s="33" t="n">
        <v>1.479278255111984</v>
      </c>
      <c r="AD3596" s="24" t="n"/>
      <c r="AE3596" s="24" t="n">
        <v>8</v>
      </c>
      <c r="AF3596" s="33" t="n"/>
      <c r="AG3596" s="33" t="n"/>
    </row>
    <row r="3597">
      <c r="A3597" s="24" t="inlineStr">
        <is>
          <t>Northampton|30</t>
        </is>
      </c>
      <c r="B3597" s="24" t="inlineStr">
        <is>
          <t>E3</t>
        </is>
      </c>
      <c r="C3597" s="24" t="inlineStr">
        <is>
          <t>League Two</t>
        </is>
      </c>
      <c r="D3597" s="24" t="inlineStr">
        <is>
          <t>Northampton</t>
        </is>
      </c>
      <c r="E3597" s="24" t="n">
        <v>30</v>
      </c>
      <c r="F3597" s="24" t="n">
        <v>8</v>
      </c>
      <c r="G3597" s="29" t="n">
        <v>46427.82291666666</v>
      </c>
      <c r="H3597" s="24" t="inlineStr">
        <is>
          <t>Crawley</t>
        </is>
      </c>
      <c r="I3597" s="24" t="inlineStr">
        <is>
          <t>A</t>
        </is>
      </c>
      <c r="J3597" s="24" t="inlineStr">
        <is>
          <t>E3-Crawley-Northamp</t>
        </is>
      </c>
      <c r="K3597" s="24" t="n">
        <v>21</v>
      </c>
      <c r="L3597" s="11">
        <f>IF(INDEX(Matches!$X:$X,AA3597)=0,"",IF(I3597="H",INDEX(Matches!$H:$H,AA3597),INDEX(Matches!$I:$I,AA3597)))</f>
        <v/>
      </c>
      <c r="M3597" s="11">
        <f>IF(INDEX(Matches!$X:$X,AA3597)=0,"",IF(I3597="H",INDEX(Matches!$I:$I,AA3597),INDEX(Matches!$H:$H,AA3597)))</f>
        <v/>
      </c>
      <c r="N3597" s="11">
        <f>IF(L3597="","",IF(L3597&gt;M3597,"W",IF(L3597=M3597,"D","L")))</f>
        <v/>
      </c>
      <c r="O3597" s="11">
        <f>IF(L3597="","",IF(L3597&gt;M3597,3,IF(L3597=M3597,1,0)))</f>
        <v/>
      </c>
      <c r="P3597" s="31">
        <f>IF(I3597="H",INDEX(Matches!$L:$L,AA3597),INDEX(Matches!$N:$N,AA3597))</f>
        <v/>
      </c>
      <c r="Q3597" s="31">
        <f>INDEX(Matches!$M:$M,AA3597)</f>
        <v/>
      </c>
      <c r="R3597" s="31">
        <f>IF(I3597="H",INDEX(Matches!$N:$N,AA3597),INDEX(Matches!$L:$L,AA3597))</f>
        <v/>
      </c>
      <c r="S3597" s="33">
        <f>IF(I3597="H",INDEX(Matches!$O:$O,AA3597),INDEX(Matches!$P:$P,AA3597))</f>
        <v/>
      </c>
      <c r="T3597" s="33">
        <f>IF(INDEX(Matches!$J:$J,AA3597)="","",IF(I3597="H",INDEX(Matches!$J:$J,AA3597),INDEX(Matches!$K:$K,AA3597)))</f>
        <v/>
      </c>
      <c r="U3597" s="33">
        <f>IF(INDEX(Matches!$K:$K,AA3597)="","",IF(I3597="H",INDEX(Matches!$K:$K,AA3597),INDEX(Matches!$J:$J,AA3597)))</f>
        <v/>
      </c>
      <c r="V3597" s="30">
        <f>IF(T3597="","",T3597-U3597)</f>
        <v/>
      </c>
      <c r="W3597" s="33">
        <f>IF(I3597="H",INDEX(Matches!$T:$T,AA3597),INDEX(Matches!$U:$U,AA3597))</f>
        <v/>
      </c>
      <c r="X3597" s="11">
        <f>INDEX(Matches!$X:$X,AA3597)</f>
        <v/>
      </c>
      <c r="Y3597" s="30">
        <f>IF(O3597="","",O3597-S3597)</f>
        <v/>
      </c>
      <c r="Z3597" s="30">
        <f>IF(W3597="","",W3597-S3597)</f>
        <v/>
      </c>
      <c r="AA3597" s="24">
        <f>MATCH(J3597,Matches!$A:$A,0)</f>
        <v/>
      </c>
      <c r="AB3597" s="33" t="n"/>
      <c r="AC3597" s="33" t="n">
        <v>1.324314810322865</v>
      </c>
      <c r="AD3597" s="24" t="n"/>
      <c r="AE3597" s="24" t="n">
        <v>8</v>
      </c>
      <c r="AF3597" s="33" t="n"/>
      <c r="AG3597" s="33" t="n"/>
    </row>
    <row r="3598">
      <c r="A3598" s="24" t="inlineStr">
        <is>
          <t>Northampton|31</t>
        </is>
      </c>
      <c r="B3598" s="24" t="inlineStr">
        <is>
          <t>E3</t>
        </is>
      </c>
      <c r="C3598" s="24" t="inlineStr">
        <is>
          <t>League Two</t>
        </is>
      </c>
      <c r="D3598" s="24" t="inlineStr">
        <is>
          <t>Northampton</t>
        </is>
      </c>
      <c r="E3598" s="24" t="n">
        <v>31</v>
      </c>
      <c r="F3598" s="24" t="n">
        <v>8</v>
      </c>
      <c r="G3598" s="29" t="n">
        <v>46431.625</v>
      </c>
      <c r="H3598" s="24" t="inlineStr">
        <is>
          <t>Newport</t>
        </is>
      </c>
      <c r="I3598" s="24" t="inlineStr">
        <is>
          <t>A</t>
        </is>
      </c>
      <c r="J3598" s="24" t="inlineStr">
        <is>
          <t>E3-Newport-Northamp</t>
        </is>
      </c>
      <c r="K3598" s="24" t="n">
        <v>24</v>
      </c>
      <c r="L3598" s="11">
        <f>IF(INDEX(Matches!$X:$X,AA3598)=0,"",IF(I3598="H",INDEX(Matches!$H:$H,AA3598),INDEX(Matches!$I:$I,AA3598)))</f>
        <v/>
      </c>
      <c r="M3598" s="11">
        <f>IF(INDEX(Matches!$X:$X,AA3598)=0,"",IF(I3598="H",INDEX(Matches!$I:$I,AA3598),INDEX(Matches!$H:$H,AA3598)))</f>
        <v/>
      </c>
      <c r="N3598" s="11">
        <f>IF(L3598="","",IF(L3598&gt;M3598,"W",IF(L3598=M3598,"D","L")))</f>
        <v/>
      </c>
      <c r="O3598" s="11">
        <f>IF(L3598="","",IF(L3598&gt;M3598,3,IF(L3598=M3598,1,0)))</f>
        <v/>
      </c>
      <c r="P3598" s="31">
        <f>IF(I3598="H",INDEX(Matches!$L:$L,AA3598),INDEX(Matches!$N:$N,AA3598))</f>
        <v/>
      </c>
      <c r="Q3598" s="31">
        <f>INDEX(Matches!$M:$M,AA3598)</f>
        <v/>
      </c>
      <c r="R3598" s="31">
        <f>IF(I3598="H",INDEX(Matches!$N:$N,AA3598),INDEX(Matches!$L:$L,AA3598))</f>
        <v/>
      </c>
      <c r="S3598" s="33">
        <f>IF(I3598="H",INDEX(Matches!$O:$O,AA3598),INDEX(Matches!$P:$P,AA3598))</f>
        <v/>
      </c>
      <c r="T3598" s="33">
        <f>IF(INDEX(Matches!$J:$J,AA3598)="","",IF(I3598="H",INDEX(Matches!$J:$J,AA3598),INDEX(Matches!$K:$K,AA3598)))</f>
        <v/>
      </c>
      <c r="U3598" s="33">
        <f>IF(INDEX(Matches!$K:$K,AA3598)="","",IF(I3598="H",INDEX(Matches!$K:$K,AA3598),INDEX(Matches!$J:$J,AA3598)))</f>
        <v/>
      </c>
      <c r="V3598" s="30">
        <f>IF(T3598="","",T3598-U3598)</f>
        <v/>
      </c>
      <c r="W3598" s="33">
        <f>IF(I3598="H",INDEX(Matches!$T:$T,AA3598),INDEX(Matches!$U:$U,AA3598))</f>
        <v/>
      </c>
      <c r="X3598" s="11">
        <f>INDEX(Matches!$X:$X,AA3598)</f>
        <v/>
      </c>
      <c r="Y3598" s="30">
        <f>IF(O3598="","",O3598-S3598)</f>
        <v/>
      </c>
      <c r="Z3598" s="30">
        <f>IF(W3598="","",W3598-S3598)</f>
        <v/>
      </c>
      <c r="AA3598" s="24">
        <f>MATCH(J3598,Matches!$A:$A,0)</f>
        <v/>
      </c>
      <c r="AB3598" s="33" t="n"/>
      <c r="AC3598" s="33" t="n">
        <v>1.405885839318231</v>
      </c>
      <c r="AD3598" s="24" t="n"/>
      <c r="AE3598" s="24" t="n">
        <v>8</v>
      </c>
      <c r="AF3598" s="33" t="n"/>
      <c r="AG3598" s="33" t="n"/>
    </row>
    <row r="3599">
      <c r="A3599" s="24" t="inlineStr">
        <is>
          <t>Northampton|32</t>
        </is>
      </c>
      <c r="B3599" s="24" t="inlineStr">
        <is>
          <t>E3</t>
        </is>
      </c>
      <c r="C3599" s="24" t="inlineStr">
        <is>
          <t>League Two</t>
        </is>
      </c>
      <c r="D3599" s="24" t="inlineStr">
        <is>
          <t>Northampton</t>
        </is>
      </c>
      <c r="E3599" s="24" t="n">
        <v>32</v>
      </c>
      <c r="F3599" s="24" t="n">
        <v>8</v>
      </c>
      <c r="G3599" s="29" t="n">
        <v>46438.625</v>
      </c>
      <c r="H3599" s="24" t="inlineStr">
        <is>
          <t>Shrewsbury</t>
        </is>
      </c>
      <c r="I3599" s="24" t="inlineStr">
        <is>
          <t>H</t>
        </is>
      </c>
      <c r="J3599" s="24" t="inlineStr">
        <is>
          <t>E3-Northamp-Shrewsbu</t>
        </is>
      </c>
      <c r="K3599" s="24" t="n">
        <v>20</v>
      </c>
      <c r="L3599" s="11">
        <f>IF(INDEX(Matches!$X:$X,AA3599)=0,"",IF(I3599="H",INDEX(Matches!$H:$H,AA3599),INDEX(Matches!$I:$I,AA3599)))</f>
        <v/>
      </c>
      <c r="M3599" s="11">
        <f>IF(INDEX(Matches!$X:$X,AA3599)=0,"",IF(I3599="H",INDEX(Matches!$I:$I,AA3599),INDEX(Matches!$H:$H,AA3599)))</f>
        <v/>
      </c>
      <c r="N3599" s="11">
        <f>IF(L3599="","",IF(L3599&gt;M3599,"W",IF(L3599=M3599,"D","L")))</f>
        <v/>
      </c>
      <c r="O3599" s="11">
        <f>IF(L3599="","",IF(L3599&gt;M3599,3,IF(L3599=M3599,1,0)))</f>
        <v/>
      </c>
      <c r="P3599" s="31">
        <f>IF(I3599="H",INDEX(Matches!$L:$L,AA3599),INDEX(Matches!$N:$N,AA3599))</f>
        <v/>
      </c>
      <c r="Q3599" s="31">
        <f>INDEX(Matches!$M:$M,AA3599)</f>
        <v/>
      </c>
      <c r="R3599" s="31">
        <f>IF(I3599="H",INDEX(Matches!$N:$N,AA3599),INDEX(Matches!$L:$L,AA3599))</f>
        <v/>
      </c>
      <c r="S3599" s="33">
        <f>IF(I3599="H",INDEX(Matches!$O:$O,AA3599),INDEX(Matches!$P:$P,AA3599))</f>
        <v/>
      </c>
      <c r="T3599" s="33">
        <f>IF(INDEX(Matches!$J:$J,AA3599)="","",IF(I3599="H",INDEX(Matches!$J:$J,AA3599),INDEX(Matches!$K:$K,AA3599)))</f>
        <v/>
      </c>
      <c r="U3599" s="33">
        <f>IF(INDEX(Matches!$K:$K,AA3599)="","",IF(I3599="H",INDEX(Matches!$K:$K,AA3599),INDEX(Matches!$J:$J,AA3599)))</f>
        <v/>
      </c>
      <c r="V3599" s="30">
        <f>IF(T3599="","",T3599-U3599)</f>
        <v/>
      </c>
      <c r="W3599" s="33">
        <f>IF(I3599="H",INDEX(Matches!$T:$T,AA3599),INDEX(Matches!$U:$U,AA3599))</f>
        <v/>
      </c>
      <c r="X3599" s="11">
        <f>INDEX(Matches!$X:$X,AA3599)</f>
        <v/>
      </c>
      <c r="Y3599" s="30">
        <f>IF(O3599="","",O3599-S3599)</f>
        <v/>
      </c>
      <c r="Z3599" s="30">
        <f>IF(W3599="","",W3599-S3599)</f>
        <v/>
      </c>
      <c r="AA3599" s="24">
        <f>MATCH(J3599,Matches!$A:$A,0)</f>
        <v/>
      </c>
      <c r="AB3599" s="33" t="n"/>
      <c r="AC3599" s="33" t="n">
        <v>1.552921798103192</v>
      </c>
      <c r="AD3599" s="24" t="n"/>
      <c r="AE3599" s="24" t="n">
        <v>8</v>
      </c>
      <c r="AF3599" s="33" t="n"/>
      <c r="AG3599" s="33" t="n"/>
    </row>
    <row r="3600">
      <c r="A3600" s="24" t="inlineStr">
        <is>
          <t>Northampton|33</t>
        </is>
      </c>
      <c r="B3600" s="24" t="inlineStr">
        <is>
          <t>E3</t>
        </is>
      </c>
      <c r="C3600" s="24" t="inlineStr">
        <is>
          <t>League Two</t>
        </is>
      </c>
      <c r="D3600" s="24" t="inlineStr">
        <is>
          <t>Northampton</t>
        </is>
      </c>
      <c r="E3600" s="24" t="n">
        <v>33</v>
      </c>
      <c r="F3600" s="24" t="n">
        <v>9</v>
      </c>
      <c r="G3600" s="29" t="n">
        <v>46445.625</v>
      </c>
      <c r="H3600" s="24" t="inlineStr">
        <is>
          <t>Salford</t>
        </is>
      </c>
      <c r="I3600" s="24" t="inlineStr">
        <is>
          <t>H</t>
        </is>
      </c>
      <c r="J3600" s="24" t="inlineStr">
        <is>
          <t>E3-Northamp-Salford</t>
        </is>
      </c>
      <c r="K3600" s="24" t="n">
        <v>1</v>
      </c>
      <c r="L3600" s="11">
        <f>IF(INDEX(Matches!$X:$X,AA3600)=0,"",IF(I3600="H",INDEX(Matches!$H:$H,AA3600),INDEX(Matches!$I:$I,AA3600)))</f>
        <v/>
      </c>
      <c r="M3600" s="11">
        <f>IF(INDEX(Matches!$X:$X,AA3600)=0,"",IF(I3600="H",INDEX(Matches!$I:$I,AA3600),INDEX(Matches!$H:$H,AA3600)))</f>
        <v/>
      </c>
      <c r="N3600" s="11">
        <f>IF(L3600="","",IF(L3600&gt;M3600,"W",IF(L3600=M3600,"D","L")))</f>
        <v/>
      </c>
      <c r="O3600" s="11">
        <f>IF(L3600="","",IF(L3600&gt;M3600,3,IF(L3600=M3600,1,0)))</f>
        <v/>
      </c>
      <c r="P3600" s="31">
        <f>IF(I3600="H",INDEX(Matches!$L:$L,AA3600),INDEX(Matches!$N:$N,AA3600))</f>
        <v/>
      </c>
      <c r="Q3600" s="31">
        <f>INDEX(Matches!$M:$M,AA3600)</f>
        <v/>
      </c>
      <c r="R3600" s="31">
        <f>IF(I3600="H",INDEX(Matches!$N:$N,AA3600),INDEX(Matches!$L:$L,AA3600))</f>
        <v/>
      </c>
      <c r="S3600" s="33">
        <f>IF(I3600="H",INDEX(Matches!$O:$O,AA3600),INDEX(Matches!$P:$P,AA3600))</f>
        <v/>
      </c>
      <c r="T3600" s="33">
        <f>IF(INDEX(Matches!$J:$J,AA3600)="","",IF(I3600="H",INDEX(Matches!$J:$J,AA3600),INDEX(Matches!$K:$K,AA3600)))</f>
        <v/>
      </c>
      <c r="U3600" s="33">
        <f>IF(INDEX(Matches!$K:$K,AA3600)="","",IF(I3600="H",INDEX(Matches!$K:$K,AA3600),INDEX(Matches!$J:$J,AA3600)))</f>
        <v/>
      </c>
      <c r="V3600" s="30">
        <f>IF(T3600="","",T3600-U3600)</f>
        <v/>
      </c>
      <c r="W3600" s="33">
        <f>IF(I3600="H",INDEX(Matches!$T:$T,AA3600),INDEX(Matches!$U:$U,AA3600))</f>
        <v/>
      </c>
      <c r="X3600" s="11">
        <f>INDEX(Matches!$X:$X,AA3600)</f>
        <v/>
      </c>
      <c r="Y3600" s="30">
        <f>IF(O3600="","",O3600-S3600)</f>
        <v/>
      </c>
      <c r="Z3600" s="30">
        <f>IF(W3600="","",W3600-S3600)</f>
        <v/>
      </c>
      <c r="AA3600" s="24">
        <f>MATCH(J3600,Matches!$A:$A,0)</f>
        <v/>
      </c>
      <c r="AB3600" s="33" t="n"/>
      <c r="AC3600" s="33" t="n">
        <v>1.20819229140135</v>
      </c>
      <c r="AD3600" s="24" t="n"/>
      <c r="AE3600" s="24" t="n">
        <v>9</v>
      </c>
      <c r="AF3600" s="33" t="n"/>
      <c r="AG3600" s="33" t="n"/>
    </row>
    <row r="3601">
      <c r="A3601" s="24" t="inlineStr">
        <is>
          <t>Northampton|34</t>
        </is>
      </c>
      <c r="B3601" s="24" t="inlineStr">
        <is>
          <t>E3</t>
        </is>
      </c>
      <c r="C3601" s="24" t="inlineStr">
        <is>
          <t>League Two</t>
        </is>
      </c>
      <c r="D3601" s="24" t="inlineStr">
        <is>
          <t>Northampton</t>
        </is>
      </c>
      <c r="E3601" s="24" t="n">
        <v>34</v>
      </c>
      <c r="F3601" s="24" t="n">
        <v>9</v>
      </c>
      <c r="G3601" s="29" t="n">
        <v>46452.625</v>
      </c>
      <c r="H3601" s="24" t="inlineStr">
        <is>
          <t>Swindon</t>
        </is>
      </c>
      <c r="I3601" s="24" t="inlineStr">
        <is>
          <t>A</t>
        </is>
      </c>
      <c r="J3601" s="24" t="inlineStr">
        <is>
          <t>E3-Swindon-Northamp</t>
        </is>
      </c>
      <c r="K3601" s="24" t="n">
        <v>10</v>
      </c>
      <c r="L3601" s="11">
        <f>IF(INDEX(Matches!$X:$X,AA3601)=0,"",IF(I3601="H",INDEX(Matches!$H:$H,AA3601),INDEX(Matches!$I:$I,AA3601)))</f>
        <v/>
      </c>
      <c r="M3601" s="11">
        <f>IF(INDEX(Matches!$X:$X,AA3601)=0,"",IF(I3601="H",INDEX(Matches!$I:$I,AA3601),INDEX(Matches!$H:$H,AA3601)))</f>
        <v/>
      </c>
      <c r="N3601" s="11">
        <f>IF(L3601="","",IF(L3601&gt;M3601,"W",IF(L3601=M3601,"D","L")))</f>
        <v/>
      </c>
      <c r="O3601" s="11">
        <f>IF(L3601="","",IF(L3601&gt;M3601,3,IF(L3601=M3601,1,0)))</f>
        <v/>
      </c>
      <c r="P3601" s="31">
        <f>IF(I3601="H",INDEX(Matches!$L:$L,AA3601),INDEX(Matches!$N:$N,AA3601))</f>
        <v/>
      </c>
      <c r="Q3601" s="31">
        <f>INDEX(Matches!$M:$M,AA3601)</f>
        <v/>
      </c>
      <c r="R3601" s="31">
        <f>IF(I3601="H",INDEX(Matches!$N:$N,AA3601),INDEX(Matches!$L:$L,AA3601))</f>
        <v/>
      </c>
      <c r="S3601" s="33">
        <f>IF(I3601="H",INDEX(Matches!$O:$O,AA3601),INDEX(Matches!$P:$P,AA3601))</f>
        <v/>
      </c>
      <c r="T3601" s="33">
        <f>IF(INDEX(Matches!$J:$J,AA3601)="","",IF(I3601="H",INDEX(Matches!$J:$J,AA3601),INDEX(Matches!$K:$K,AA3601)))</f>
        <v/>
      </c>
      <c r="U3601" s="33">
        <f>IF(INDEX(Matches!$K:$K,AA3601)="","",IF(I3601="H",INDEX(Matches!$K:$K,AA3601),INDEX(Matches!$J:$J,AA3601)))</f>
        <v/>
      </c>
      <c r="V3601" s="30">
        <f>IF(T3601="","",T3601-U3601)</f>
        <v/>
      </c>
      <c r="W3601" s="33">
        <f>IF(I3601="H",INDEX(Matches!$T:$T,AA3601),INDEX(Matches!$U:$U,AA3601))</f>
        <v/>
      </c>
      <c r="X3601" s="11">
        <f>INDEX(Matches!$X:$X,AA3601)</f>
        <v/>
      </c>
      <c r="Y3601" s="30">
        <f>IF(O3601="","",O3601-S3601)</f>
        <v/>
      </c>
      <c r="Z3601" s="30">
        <f>IF(W3601="","",W3601-S3601)</f>
        <v/>
      </c>
      <c r="AA3601" s="24">
        <f>MATCH(J3601,Matches!$A:$A,0)</f>
        <v/>
      </c>
      <c r="AB3601" s="33" t="n"/>
      <c r="AC3601" s="33" t="n">
        <v>1.217824775958199</v>
      </c>
      <c r="AD3601" s="24" t="n"/>
      <c r="AE3601" s="24" t="n">
        <v>9</v>
      </c>
      <c r="AF3601" s="33" t="n"/>
      <c r="AG3601" s="33" t="n"/>
    </row>
    <row r="3602">
      <c r="A3602" s="24" t="inlineStr">
        <is>
          <t>Northampton|35</t>
        </is>
      </c>
      <c r="B3602" s="24" t="inlineStr">
        <is>
          <t>E3</t>
        </is>
      </c>
      <c r="C3602" s="24" t="inlineStr">
        <is>
          <t>League Two</t>
        </is>
      </c>
      <c r="D3602" s="24" t="inlineStr">
        <is>
          <t>Northampton</t>
        </is>
      </c>
      <c r="E3602" s="24" t="n">
        <v>35</v>
      </c>
      <c r="F3602" s="24" t="n">
        <v>9</v>
      </c>
      <c r="G3602" s="29" t="n">
        <v>46459.625</v>
      </c>
      <c r="H3602" s="24" t="inlineStr">
        <is>
          <t>Crewe</t>
        </is>
      </c>
      <c r="I3602" s="24" t="inlineStr">
        <is>
          <t>H</t>
        </is>
      </c>
      <c r="J3602" s="24" t="inlineStr">
        <is>
          <t>E3-Northamp-Crewe</t>
        </is>
      </c>
      <c r="K3602" s="24" t="n">
        <v>15</v>
      </c>
      <c r="L3602" s="11">
        <f>IF(INDEX(Matches!$X:$X,AA3602)=0,"",IF(I3602="H",INDEX(Matches!$H:$H,AA3602),INDEX(Matches!$I:$I,AA3602)))</f>
        <v/>
      </c>
      <c r="M3602" s="11">
        <f>IF(INDEX(Matches!$X:$X,AA3602)=0,"",IF(I3602="H",INDEX(Matches!$I:$I,AA3602),INDEX(Matches!$H:$H,AA3602)))</f>
        <v/>
      </c>
      <c r="N3602" s="11">
        <f>IF(L3602="","",IF(L3602&gt;M3602,"W",IF(L3602=M3602,"D","L")))</f>
        <v/>
      </c>
      <c r="O3602" s="11">
        <f>IF(L3602="","",IF(L3602&gt;M3602,3,IF(L3602=M3602,1,0)))</f>
        <v/>
      </c>
      <c r="P3602" s="31">
        <f>IF(I3602="H",INDEX(Matches!$L:$L,AA3602),INDEX(Matches!$N:$N,AA3602))</f>
        <v/>
      </c>
      <c r="Q3602" s="31">
        <f>INDEX(Matches!$M:$M,AA3602)</f>
        <v/>
      </c>
      <c r="R3602" s="31">
        <f>IF(I3602="H",INDEX(Matches!$N:$N,AA3602),INDEX(Matches!$L:$L,AA3602))</f>
        <v/>
      </c>
      <c r="S3602" s="33">
        <f>IF(I3602="H",INDEX(Matches!$O:$O,AA3602),INDEX(Matches!$P:$P,AA3602))</f>
        <v/>
      </c>
      <c r="T3602" s="33">
        <f>IF(INDEX(Matches!$J:$J,AA3602)="","",IF(I3602="H",INDEX(Matches!$J:$J,AA3602),INDEX(Matches!$K:$K,AA3602)))</f>
        <v/>
      </c>
      <c r="U3602" s="33">
        <f>IF(INDEX(Matches!$K:$K,AA3602)="","",IF(I3602="H",INDEX(Matches!$K:$K,AA3602),INDEX(Matches!$J:$J,AA3602)))</f>
        <v/>
      </c>
      <c r="V3602" s="30">
        <f>IF(T3602="","",T3602-U3602)</f>
        <v/>
      </c>
      <c r="W3602" s="33">
        <f>IF(I3602="H",INDEX(Matches!$T:$T,AA3602),INDEX(Matches!$U:$U,AA3602))</f>
        <v/>
      </c>
      <c r="X3602" s="11">
        <f>INDEX(Matches!$X:$X,AA3602)</f>
        <v/>
      </c>
      <c r="Y3602" s="30">
        <f>IF(O3602="","",O3602-S3602)</f>
        <v/>
      </c>
      <c r="Z3602" s="30">
        <f>IF(W3602="","",W3602-S3602)</f>
        <v/>
      </c>
      <c r="AA3602" s="24">
        <f>MATCH(J3602,Matches!$A:$A,0)</f>
        <v/>
      </c>
      <c r="AB3602" s="33" t="n"/>
      <c r="AC3602" s="33" t="n">
        <v>1.476308360641013</v>
      </c>
      <c r="AD3602" s="24" t="n"/>
      <c r="AE3602" s="24" t="n">
        <v>9</v>
      </c>
      <c r="AF3602" s="33" t="n"/>
      <c r="AG3602" s="33" t="n"/>
    </row>
    <row r="3603">
      <c r="A3603" s="24" t="inlineStr">
        <is>
          <t>Northampton|36</t>
        </is>
      </c>
      <c r="B3603" s="24" t="inlineStr">
        <is>
          <t>E3</t>
        </is>
      </c>
      <c r="C3603" s="24" t="inlineStr">
        <is>
          <t>League Two</t>
        </is>
      </c>
      <c r="D3603" s="24" t="inlineStr">
        <is>
          <t>Northampton</t>
        </is>
      </c>
      <c r="E3603" s="24" t="n">
        <v>36</v>
      </c>
      <c r="F3603" s="24" t="n">
        <v>9</v>
      </c>
      <c r="G3603" s="29" t="n">
        <v>46466.625</v>
      </c>
      <c r="H3603" s="24" t="inlineStr">
        <is>
          <t>Rochdale</t>
        </is>
      </c>
      <c r="I3603" s="24" t="inlineStr">
        <is>
          <t>A</t>
        </is>
      </c>
      <c r="J3603" s="24" t="inlineStr">
        <is>
          <t>E3-Rochdale-Northamp</t>
        </is>
      </c>
      <c r="K3603" s="24" t="n">
        <v>16</v>
      </c>
      <c r="L3603" s="11">
        <f>IF(INDEX(Matches!$X:$X,AA3603)=0,"",IF(I3603="H",INDEX(Matches!$H:$H,AA3603),INDEX(Matches!$I:$I,AA3603)))</f>
        <v/>
      </c>
      <c r="M3603" s="11">
        <f>IF(INDEX(Matches!$X:$X,AA3603)=0,"",IF(I3603="H",INDEX(Matches!$I:$I,AA3603),INDEX(Matches!$H:$H,AA3603)))</f>
        <v/>
      </c>
      <c r="N3603" s="11">
        <f>IF(L3603="","",IF(L3603&gt;M3603,"W",IF(L3603=M3603,"D","L")))</f>
        <v/>
      </c>
      <c r="O3603" s="11">
        <f>IF(L3603="","",IF(L3603&gt;M3603,3,IF(L3603=M3603,1,0)))</f>
        <v/>
      </c>
      <c r="P3603" s="31">
        <f>IF(I3603="H",INDEX(Matches!$L:$L,AA3603),INDEX(Matches!$N:$N,AA3603))</f>
        <v/>
      </c>
      <c r="Q3603" s="31">
        <f>INDEX(Matches!$M:$M,AA3603)</f>
        <v/>
      </c>
      <c r="R3603" s="31">
        <f>IF(I3603="H",INDEX(Matches!$N:$N,AA3603),INDEX(Matches!$L:$L,AA3603))</f>
        <v/>
      </c>
      <c r="S3603" s="33">
        <f>IF(I3603="H",INDEX(Matches!$O:$O,AA3603),INDEX(Matches!$P:$P,AA3603))</f>
        <v/>
      </c>
      <c r="T3603" s="33">
        <f>IF(INDEX(Matches!$J:$J,AA3603)="","",IF(I3603="H",INDEX(Matches!$J:$J,AA3603),INDEX(Matches!$K:$K,AA3603)))</f>
        <v/>
      </c>
      <c r="U3603" s="33">
        <f>IF(INDEX(Matches!$K:$K,AA3603)="","",IF(I3603="H",INDEX(Matches!$K:$K,AA3603),INDEX(Matches!$J:$J,AA3603)))</f>
        <v/>
      </c>
      <c r="V3603" s="30">
        <f>IF(T3603="","",T3603-U3603)</f>
        <v/>
      </c>
      <c r="W3603" s="33">
        <f>IF(I3603="H",INDEX(Matches!$T:$T,AA3603),INDEX(Matches!$U:$U,AA3603))</f>
        <v/>
      </c>
      <c r="X3603" s="11">
        <f>INDEX(Matches!$X:$X,AA3603)</f>
        <v/>
      </c>
      <c r="Y3603" s="30">
        <f>IF(O3603="","",O3603-S3603)</f>
        <v/>
      </c>
      <c r="Z3603" s="30">
        <f>IF(W3603="","",W3603-S3603)</f>
        <v/>
      </c>
      <c r="AA3603" s="24">
        <f>MATCH(J3603,Matches!$A:$A,0)</f>
        <v/>
      </c>
      <c r="AB3603" s="33" t="n"/>
      <c r="AC3603" s="33" t="n">
        <v>1.278575751501754</v>
      </c>
      <c r="AD3603" s="24" t="n"/>
      <c r="AE3603" s="24" t="n">
        <v>9</v>
      </c>
      <c r="AF3603" s="33" t="n"/>
      <c r="AG3603" s="33" t="n"/>
    </row>
    <row r="3604">
      <c r="A3604" s="24" t="inlineStr">
        <is>
          <t>Northampton|37</t>
        </is>
      </c>
      <c r="B3604" s="24" t="inlineStr">
        <is>
          <t>E3</t>
        </is>
      </c>
      <c r="C3604" s="24" t="inlineStr">
        <is>
          <t>League Two</t>
        </is>
      </c>
      <c r="D3604" s="24" t="inlineStr">
        <is>
          <t>Northampton</t>
        </is>
      </c>
      <c r="E3604" s="24" t="n">
        <v>37</v>
      </c>
      <c r="F3604" s="24" t="n">
        <v>10</v>
      </c>
      <c r="G3604" s="29" t="n">
        <v>46472.625</v>
      </c>
      <c r="H3604" s="24" t="inlineStr">
        <is>
          <t>Bristol Rovers</t>
        </is>
      </c>
      <c r="I3604" s="24" t="inlineStr">
        <is>
          <t>A</t>
        </is>
      </c>
      <c r="J3604" s="24" t="inlineStr">
        <is>
          <t>E3-BristolR-Northamp</t>
        </is>
      </c>
      <c r="K3604" s="24" t="n">
        <v>2</v>
      </c>
      <c r="L3604" s="11">
        <f>IF(INDEX(Matches!$X:$X,AA3604)=0,"",IF(I3604="H",INDEX(Matches!$H:$H,AA3604),INDEX(Matches!$I:$I,AA3604)))</f>
        <v/>
      </c>
      <c r="M3604" s="11">
        <f>IF(INDEX(Matches!$X:$X,AA3604)=0,"",IF(I3604="H",INDEX(Matches!$I:$I,AA3604),INDEX(Matches!$H:$H,AA3604)))</f>
        <v/>
      </c>
      <c r="N3604" s="11">
        <f>IF(L3604="","",IF(L3604&gt;M3604,"W",IF(L3604=M3604,"D","L")))</f>
        <v/>
      </c>
      <c r="O3604" s="11">
        <f>IF(L3604="","",IF(L3604&gt;M3604,3,IF(L3604=M3604,1,0)))</f>
        <v/>
      </c>
      <c r="P3604" s="31">
        <f>IF(I3604="H",INDEX(Matches!$L:$L,AA3604),INDEX(Matches!$N:$N,AA3604))</f>
        <v/>
      </c>
      <c r="Q3604" s="31">
        <f>INDEX(Matches!$M:$M,AA3604)</f>
        <v/>
      </c>
      <c r="R3604" s="31">
        <f>IF(I3604="H",INDEX(Matches!$N:$N,AA3604),INDEX(Matches!$L:$L,AA3604))</f>
        <v/>
      </c>
      <c r="S3604" s="33">
        <f>IF(I3604="H",INDEX(Matches!$O:$O,AA3604),INDEX(Matches!$P:$P,AA3604))</f>
        <v/>
      </c>
      <c r="T3604" s="33">
        <f>IF(INDEX(Matches!$J:$J,AA3604)="","",IF(I3604="H",INDEX(Matches!$J:$J,AA3604),INDEX(Matches!$K:$K,AA3604)))</f>
        <v/>
      </c>
      <c r="U3604" s="33">
        <f>IF(INDEX(Matches!$K:$K,AA3604)="","",IF(I3604="H",INDEX(Matches!$K:$K,AA3604),INDEX(Matches!$J:$J,AA3604)))</f>
        <v/>
      </c>
      <c r="V3604" s="30">
        <f>IF(T3604="","",T3604-U3604)</f>
        <v/>
      </c>
      <c r="W3604" s="33">
        <f>IF(I3604="H",INDEX(Matches!$T:$T,AA3604),INDEX(Matches!$U:$U,AA3604))</f>
        <v/>
      </c>
      <c r="X3604" s="11">
        <f>INDEX(Matches!$X:$X,AA3604)</f>
        <v/>
      </c>
      <c r="Y3604" s="30">
        <f>IF(O3604="","",O3604-S3604)</f>
        <v/>
      </c>
      <c r="Z3604" s="30">
        <f>IF(W3604="","",W3604-S3604)</f>
        <v/>
      </c>
      <c r="AA3604" s="24">
        <f>MATCH(J3604,Matches!$A:$A,0)</f>
        <v/>
      </c>
      <c r="AB3604" s="33" t="n"/>
      <c r="AC3604" s="33" t="n">
        <v>1.004980230859572</v>
      </c>
      <c r="AD3604" s="24" t="n"/>
      <c r="AE3604" s="24" t="n">
        <v>10</v>
      </c>
      <c r="AF3604" s="33" t="n"/>
      <c r="AG3604" s="33" t="n"/>
    </row>
    <row r="3605">
      <c r="A3605" s="24" t="inlineStr">
        <is>
          <t>Northampton|38</t>
        </is>
      </c>
      <c r="B3605" s="24" t="inlineStr">
        <is>
          <t>E3</t>
        </is>
      </c>
      <c r="C3605" s="24" t="inlineStr">
        <is>
          <t>League Two</t>
        </is>
      </c>
      <c r="D3605" s="24" t="inlineStr">
        <is>
          <t>Northampton</t>
        </is>
      </c>
      <c r="E3605" s="24" t="n">
        <v>38</v>
      </c>
      <c r="F3605" s="24" t="n">
        <v>10</v>
      </c>
      <c r="G3605" s="29" t="n">
        <v>46475.625</v>
      </c>
      <c r="H3605" s="24" t="inlineStr">
        <is>
          <t>Chesterfield</t>
        </is>
      </c>
      <c r="I3605" s="24" t="inlineStr">
        <is>
          <t>H</t>
        </is>
      </c>
      <c r="J3605" s="24" t="inlineStr">
        <is>
          <t>E3-Northamp-Chesterf</t>
        </is>
      </c>
      <c r="K3605" s="24" t="n">
        <v>6</v>
      </c>
      <c r="L3605" s="11">
        <f>IF(INDEX(Matches!$X:$X,AA3605)=0,"",IF(I3605="H",INDEX(Matches!$H:$H,AA3605),INDEX(Matches!$I:$I,AA3605)))</f>
        <v/>
      </c>
      <c r="M3605" s="11">
        <f>IF(INDEX(Matches!$X:$X,AA3605)=0,"",IF(I3605="H",INDEX(Matches!$I:$I,AA3605),INDEX(Matches!$H:$H,AA3605)))</f>
        <v/>
      </c>
      <c r="N3605" s="11">
        <f>IF(L3605="","",IF(L3605&gt;M3605,"W",IF(L3605=M3605,"D","L")))</f>
        <v/>
      </c>
      <c r="O3605" s="11">
        <f>IF(L3605="","",IF(L3605&gt;M3605,3,IF(L3605=M3605,1,0)))</f>
        <v/>
      </c>
      <c r="P3605" s="31">
        <f>IF(I3605="H",INDEX(Matches!$L:$L,AA3605),INDEX(Matches!$N:$N,AA3605))</f>
        <v/>
      </c>
      <c r="Q3605" s="31">
        <f>INDEX(Matches!$M:$M,AA3605)</f>
        <v/>
      </c>
      <c r="R3605" s="31">
        <f>IF(I3605="H",INDEX(Matches!$N:$N,AA3605),INDEX(Matches!$L:$L,AA3605))</f>
        <v/>
      </c>
      <c r="S3605" s="33">
        <f>IF(I3605="H",INDEX(Matches!$O:$O,AA3605),INDEX(Matches!$P:$P,AA3605))</f>
        <v/>
      </c>
      <c r="T3605" s="33">
        <f>IF(INDEX(Matches!$J:$J,AA3605)="","",IF(I3605="H",INDEX(Matches!$J:$J,AA3605),INDEX(Matches!$K:$K,AA3605)))</f>
        <v/>
      </c>
      <c r="U3605" s="33">
        <f>IF(INDEX(Matches!$K:$K,AA3605)="","",IF(I3605="H",INDEX(Matches!$K:$K,AA3605),INDEX(Matches!$J:$J,AA3605)))</f>
        <v/>
      </c>
      <c r="V3605" s="30">
        <f>IF(T3605="","",T3605-U3605)</f>
        <v/>
      </c>
      <c r="W3605" s="33">
        <f>IF(I3605="H",INDEX(Matches!$T:$T,AA3605),INDEX(Matches!$U:$U,AA3605))</f>
        <v/>
      </c>
      <c r="X3605" s="11">
        <f>INDEX(Matches!$X:$X,AA3605)</f>
        <v/>
      </c>
      <c r="Y3605" s="30">
        <f>IF(O3605="","",O3605-S3605)</f>
        <v/>
      </c>
      <c r="Z3605" s="30">
        <f>IF(W3605="","",W3605-S3605)</f>
        <v/>
      </c>
      <c r="AA3605" s="24">
        <f>MATCH(J3605,Matches!$A:$A,0)</f>
        <v/>
      </c>
      <c r="AB3605" s="33" t="n"/>
      <c r="AC3605" s="33" t="n">
        <v>1.317299724201514</v>
      </c>
      <c r="AD3605" s="24" t="n"/>
      <c r="AE3605" s="24" t="n">
        <v>10</v>
      </c>
      <c r="AF3605" s="33" t="n"/>
      <c r="AG3605" s="33" t="n"/>
    </row>
    <row r="3606">
      <c r="A3606" s="24" t="inlineStr">
        <is>
          <t>Northampton|39</t>
        </is>
      </c>
      <c r="B3606" s="24" t="inlineStr">
        <is>
          <t>E3</t>
        </is>
      </c>
      <c r="C3606" s="24" t="inlineStr">
        <is>
          <t>League Two</t>
        </is>
      </c>
      <c r="D3606" s="24" t="inlineStr">
        <is>
          <t>Northampton</t>
        </is>
      </c>
      <c r="E3606" s="24" t="n">
        <v>39</v>
      </c>
      <c r="F3606" s="24" t="n">
        <v>10</v>
      </c>
      <c r="G3606" s="29" t="n">
        <v>46480.625</v>
      </c>
      <c r="H3606" s="24" t="inlineStr">
        <is>
          <t>Cheltenham</t>
        </is>
      </c>
      <c r="I3606" s="24" t="inlineStr">
        <is>
          <t>A</t>
        </is>
      </c>
      <c r="J3606" s="24" t="inlineStr">
        <is>
          <t>E3-Cheltenh-Northamp</t>
        </is>
      </c>
      <c r="K3606" s="24" t="n">
        <v>22</v>
      </c>
      <c r="L3606" s="11">
        <f>IF(INDEX(Matches!$X:$X,AA3606)=0,"",IF(I3606="H",INDEX(Matches!$H:$H,AA3606),INDEX(Matches!$I:$I,AA3606)))</f>
        <v/>
      </c>
      <c r="M3606" s="11">
        <f>IF(INDEX(Matches!$X:$X,AA3606)=0,"",IF(I3606="H",INDEX(Matches!$I:$I,AA3606),INDEX(Matches!$H:$H,AA3606)))</f>
        <v/>
      </c>
      <c r="N3606" s="11">
        <f>IF(L3606="","",IF(L3606&gt;M3606,"W",IF(L3606=M3606,"D","L")))</f>
        <v/>
      </c>
      <c r="O3606" s="11">
        <f>IF(L3606="","",IF(L3606&gt;M3606,3,IF(L3606=M3606,1,0)))</f>
        <v/>
      </c>
      <c r="P3606" s="31">
        <f>IF(I3606="H",INDEX(Matches!$L:$L,AA3606),INDEX(Matches!$N:$N,AA3606))</f>
        <v/>
      </c>
      <c r="Q3606" s="31">
        <f>INDEX(Matches!$M:$M,AA3606)</f>
        <v/>
      </c>
      <c r="R3606" s="31">
        <f>IF(I3606="H",INDEX(Matches!$N:$N,AA3606),INDEX(Matches!$L:$L,AA3606))</f>
        <v/>
      </c>
      <c r="S3606" s="33">
        <f>IF(I3606="H",INDEX(Matches!$O:$O,AA3606),INDEX(Matches!$P:$P,AA3606))</f>
        <v/>
      </c>
      <c r="T3606" s="33">
        <f>IF(INDEX(Matches!$J:$J,AA3606)="","",IF(I3606="H",INDEX(Matches!$J:$J,AA3606),INDEX(Matches!$K:$K,AA3606)))</f>
        <v/>
      </c>
      <c r="U3606" s="33">
        <f>IF(INDEX(Matches!$K:$K,AA3606)="","",IF(I3606="H",INDEX(Matches!$K:$K,AA3606),INDEX(Matches!$J:$J,AA3606)))</f>
        <v/>
      </c>
      <c r="V3606" s="30">
        <f>IF(T3606="","",T3606-U3606)</f>
        <v/>
      </c>
      <c r="W3606" s="33">
        <f>IF(I3606="H",INDEX(Matches!$T:$T,AA3606),INDEX(Matches!$U:$U,AA3606))</f>
        <v/>
      </c>
      <c r="X3606" s="11">
        <f>INDEX(Matches!$X:$X,AA3606)</f>
        <v/>
      </c>
      <c r="Y3606" s="30">
        <f>IF(O3606="","",O3606-S3606)</f>
        <v/>
      </c>
      <c r="Z3606" s="30">
        <f>IF(W3606="","",W3606-S3606)</f>
        <v/>
      </c>
      <c r="AA3606" s="24">
        <f>MATCH(J3606,Matches!$A:$A,0)</f>
        <v/>
      </c>
      <c r="AB3606" s="33" t="n"/>
      <c r="AC3606" s="33" t="n">
        <v>1.35707847745893</v>
      </c>
      <c r="AD3606" s="24" t="n"/>
      <c r="AE3606" s="24" t="n">
        <v>10</v>
      </c>
      <c r="AF3606" s="33" t="n"/>
      <c r="AG3606" s="33" t="n"/>
    </row>
    <row r="3607">
      <c r="A3607" s="24" t="inlineStr">
        <is>
          <t>Northampton|40</t>
        </is>
      </c>
      <c r="B3607" s="24" t="inlineStr">
        <is>
          <t>E3</t>
        </is>
      </c>
      <c r="C3607" s="24" t="inlineStr">
        <is>
          <t>League Two</t>
        </is>
      </c>
      <c r="D3607" s="24" t="inlineStr">
        <is>
          <t>Northampton</t>
        </is>
      </c>
      <c r="E3607" s="24" t="n">
        <v>40</v>
      </c>
      <c r="F3607" s="24" t="n">
        <v>10</v>
      </c>
      <c r="G3607" s="29" t="n">
        <v>46487.625</v>
      </c>
      <c r="H3607" s="24" t="inlineStr">
        <is>
          <t>Barnet</t>
        </is>
      </c>
      <c r="I3607" s="24" t="inlineStr">
        <is>
          <t>H</t>
        </is>
      </c>
      <c r="J3607" s="24" t="inlineStr">
        <is>
          <t>E3-Northamp-Barnet</t>
        </is>
      </c>
      <c r="K3607" s="24" t="n">
        <v>3</v>
      </c>
      <c r="L3607" s="11">
        <f>IF(INDEX(Matches!$X:$X,AA3607)=0,"",IF(I3607="H",INDEX(Matches!$H:$H,AA3607),INDEX(Matches!$I:$I,AA3607)))</f>
        <v/>
      </c>
      <c r="M3607" s="11">
        <f>IF(INDEX(Matches!$X:$X,AA3607)=0,"",IF(I3607="H",INDEX(Matches!$I:$I,AA3607),INDEX(Matches!$H:$H,AA3607)))</f>
        <v/>
      </c>
      <c r="N3607" s="11">
        <f>IF(L3607="","",IF(L3607&gt;M3607,"W",IF(L3607=M3607,"D","L")))</f>
        <v/>
      </c>
      <c r="O3607" s="11">
        <f>IF(L3607="","",IF(L3607&gt;M3607,3,IF(L3607=M3607,1,0)))</f>
        <v/>
      </c>
      <c r="P3607" s="31">
        <f>IF(I3607="H",INDEX(Matches!$L:$L,AA3607),INDEX(Matches!$N:$N,AA3607))</f>
        <v/>
      </c>
      <c r="Q3607" s="31">
        <f>INDEX(Matches!$M:$M,AA3607)</f>
        <v/>
      </c>
      <c r="R3607" s="31">
        <f>IF(I3607="H",INDEX(Matches!$N:$N,AA3607),INDEX(Matches!$L:$L,AA3607))</f>
        <v/>
      </c>
      <c r="S3607" s="33">
        <f>IF(I3607="H",INDEX(Matches!$O:$O,AA3607),INDEX(Matches!$P:$P,AA3607))</f>
        <v/>
      </c>
      <c r="T3607" s="33">
        <f>IF(INDEX(Matches!$J:$J,AA3607)="","",IF(I3607="H",INDEX(Matches!$J:$J,AA3607),INDEX(Matches!$K:$K,AA3607)))</f>
        <v/>
      </c>
      <c r="U3607" s="33">
        <f>IF(INDEX(Matches!$K:$K,AA3607)="","",IF(I3607="H",INDEX(Matches!$K:$K,AA3607),INDEX(Matches!$J:$J,AA3607)))</f>
        <v/>
      </c>
      <c r="V3607" s="30">
        <f>IF(T3607="","",T3607-U3607)</f>
        <v/>
      </c>
      <c r="W3607" s="33">
        <f>IF(I3607="H",INDEX(Matches!$T:$T,AA3607),INDEX(Matches!$U:$U,AA3607))</f>
        <v/>
      </c>
      <c r="X3607" s="11">
        <f>INDEX(Matches!$X:$X,AA3607)</f>
        <v/>
      </c>
      <c r="Y3607" s="30">
        <f>IF(O3607="","",O3607-S3607)</f>
        <v/>
      </c>
      <c r="Z3607" s="30">
        <f>IF(W3607="","",W3607-S3607)</f>
        <v/>
      </c>
      <c r="AA3607" s="24">
        <f>MATCH(J3607,Matches!$A:$A,0)</f>
        <v/>
      </c>
      <c r="AB3607" s="33" t="n"/>
      <c r="AC3607" s="33" t="n">
        <v>1.325037316253943</v>
      </c>
      <c r="AD3607" s="24" t="n"/>
      <c r="AE3607" s="24" t="n">
        <v>10</v>
      </c>
      <c r="AF3607" s="33" t="n"/>
      <c r="AG3607" s="33" t="n"/>
    </row>
    <row r="3608">
      <c r="A3608" s="24" t="inlineStr">
        <is>
          <t>Northampton|41</t>
        </is>
      </c>
      <c r="B3608" s="24" t="inlineStr">
        <is>
          <t>E3</t>
        </is>
      </c>
      <c r="C3608" s="24" t="inlineStr">
        <is>
          <t>League Two</t>
        </is>
      </c>
      <c r="D3608" s="24" t="inlineStr">
        <is>
          <t>Northampton</t>
        </is>
      </c>
      <c r="E3608" s="24" t="n">
        <v>41</v>
      </c>
      <c r="F3608" s="24" t="n">
        <v>11</v>
      </c>
      <c r="G3608" s="29" t="n">
        <v>46490.82291666666</v>
      </c>
      <c r="H3608" s="24" t="inlineStr">
        <is>
          <t>York</t>
        </is>
      </c>
      <c r="I3608" s="24" t="inlineStr">
        <is>
          <t>H</t>
        </is>
      </c>
      <c r="J3608" s="24" t="inlineStr">
        <is>
          <t>E3-Northamp-York</t>
        </is>
      </c>
      <c r="K3608" s="24" t="n">
        <v>7</v>
      </c>
      <c r="L3608" s="11">
        <f>IF(INDEX(Matches!$X:$X,AA3608)=0,"",IF(I3608="H",INDEX(Matches!$H:$H,AA3608),INDEX(Matches!$I:$I,AA3608)))</f>
        <v/>
      </c>
      <c r="M3608" s="11">
        <f>IF(INDEX(Matches!$X:$X,AA3608)=0,"",IF(I3608="H",INDEX(Matches!$I:$I,AA3608),INDEX(Matches!$H:$H,AA3608)))</f>
        <v/>
      </c>
      <c r="N3608" s="11">
        <f>IF(L3608="","",IF(L3608&gt;M3608,"W",IF(L3608=M3608,"D","L")))</f>
        <v/>
      </c>
      <c r="O3608" s="11">
        <f>IF(L3608="","",IF(L3608&gt;M3608,3,IF(L3608=M3608,1,0)))</f>
        <v/>
      </c>
      <c r="P3608" s="31">
        <f>IF(I3608="H",INDEX(Matches!$L:$L,AA3608),INDEX(Matches!$N:$N,AA3608))</f>
        <v/>
      </c>
      <c r="Q3608" s="31">
        <f>INDEX(Matches!$M:$M,AA3608)</f>
        <v/>
      </c>
      <c r="R3608" s="31">
        <f>IF(I3608="H",INDEX(Matches!$N:$N,AA3608),INDEX(Matches!$L:$L,AA3608))</f>
        <v/>
      </c>
      <c r="S3608" s="33">
        <f>IF(I3608="H",INDEX(Matches!$O:$O,AA3608),INDEX(Matches!$P:$P,AA3608))</f>
        <v/>
      </c>
      <c r="T3608" s="33">
        <f>IF(INDEX(Matches!$J:$J,AA3608)="","",IF(I3608="H",INDEX(Matches!$J:$J,AA3608),INDEX(Matches!$K:$K,AA3608)))</f>
        <v/>
      </c>
      <c r="U3608" s="33">
        <f>IF(INDEX(Matches!$K:$K,AA3608)="","",IF(I3608="H",INDEX(Matches!$K:$K,AA3608),INDEX(Matches!$J:$J,AA3608)))</f>
        <v/>
      </c>
      <c r="V3608" s="30">
        <f>IF(T3608="","",T3608-U3608)</f>
        <v/>
      </c>
      <c r="W3608" s="33">
        <f>IF(I3608="H",INDEX(Matches!$T:$T,AA3608),INDEX(Matches!$U:$U,AA3608))</f>
        <v/>
      </c>
      <c r="X3608" s="11">
        <f>INDEX(Matches!$X:$X,AA3608)</f>
        <v/>
      </c>
      <c r="Y3608" s="30">
        <f>IF(O3608="","",O3608-S3608)</f>
        <v/>
      </c>
      <c r="Z3608" s="30">
        <f>IF(W3608="","",W3608-S3608)</f>
        <v/>
      </c>
      <c r="AA3608" s="24">
        <f>MATCH(J3608,Matches!$A:$A,0)</f>
        <v/>
      </c>
      <c r="AB3608" s="33" t="n"/>
      <c r="AC3608" s="33" t="n">
        <v>1.352978043283778</v>
      </c>
      <c r="AD3608" s="24" t="n"/>
      <c r="AE3608" s="24" t="n">
        <v>11</v>
      </c>
      <c r="AF3608" s="33" t="n"/>
      <c r="AG3608" s="33" t="n"/>
    </row>
    <row r="3609">
      <c r="A3609" s="24" t="inlineStr">
        <is>
          <t>Northampton|42</t>
        </is>
      </c>
      <c r="B3609" s="24" t="inlineStr">
        <is>
          <t>E3</t>
        </is>
      </c>
      <c r="C3609" s="24" t="inlineStr">
        <is>
          <t>League Two</t>
        </is>
      </c>
      <c r="D3609" s="24" t="inlineStr">
        <is>
          <t>Northampton</t>
        </is>
      </c>
      <c r="E3609" s="24" t="n">
        <v>42</v>
      </c>
      <c r="F3609" s="24" t="n">
        <v>11</v>
      </c>
      <c r="G3609" s="29" t="n">
        <v>46494.625</v>
      </c>
      <c r="H3609" s="24" t="inlineStr">
        <is>
          <t>Rotherham</t>
        </is>
      </c>
      <c r="I3609" s="24" t="inlineStr">
        <is>
          <t>A</t>
        </is>
      </c>
      <c r="J3609" s="24" t="inlineStr">
        <is>
          <t>E3-Rotherha-Northamp</t>
        </is>
      </c>
      <c r="K3609" s="24" t="n">
        <v>9</v>
      </c>
      <c r="L3609" s="11">
        <f>IF(INDEX(Matches!$X:$X,AA3609)=0,"",IF(I3609="H",INDEX(Matches!$H:$H,AA3609),INDEX(Matches!$I:$I,AA3609)))</f>
        <v/>
      </c>
      <c r="M3609" s="11">
        <f>IF(INDEX(Matches!$X:$X,AA3609)=0,"",IF(I3609="H",INDEX(Matches!$I:$I,AA3609),INDEX(Matches!$H:$H,AA3609)))</f>
        <v/>
      </c>
      <c r="N3609" s="11">
        <f>IF(L3609="","",IF(L3609&gt;M3609,"W",IF(L3609=M3609,"D","L")))</f>
        <v/>
      </c>
      <c r="O3609" s="11">
        <f>IF(L3609="","",IF(L3609&gt;M3609,3,IF(L3609=M3609,1,0)))</f>
        <v/>
      </c>
      <c r="P3609" s="31">
        <f>IF(I3609="H",INDEX(Matches!$L:$L,AA3609),INDEX(Matches!$N:$N,AA3609))</f>
        <v/>
      </c>
      <c r="Q3609" s="31">
        <f>INDEX(Matches!$M:$M,AA3609)</f>
        <v/>
      </c>
      <c r="R3609" s="31">
        <f>IF(I3609="H",INDEX(Matches!$N:$N,AA3609),INDEX(Matches!$L:$L,AA3609))</f>
        <v/>
      </c>
      <c r="S3609" s="33">
        <f>IF(I3609="H",INDEX(Matches!$O:$O,AA3609),INDEX(Matches!$P:$P,AA3609))</f>
        <v/>
      </c>
      <c r="T3609" s="33">
        <f>IF(INDEX(Matches!$J:$J,AA3609)="","",IF(I3609="H",INDEX(Matches!$J:$J,AA3609),INDEX(Matches!$K:$K,AA3609)))</f>
        <v/>
      </c>
      <c r="U3609" s="33">
        <f>IF(INDEX(Matches!$K:$K,AA3609)="","",IF(I3609="H",INDEX(Matches!$K:$K,AA3609),INDEX(Matches!$J:$J,AA3609)))</f>
        <v/>
      </c>
      <c r="V3609" s="30">
        <f>IF(T3609="","",T3609-U3609)</f>
        <v/>
      </c>
      <c r="W3609" s="33">
        <f>IF(I3609="H",INDEX(Matches!$T:$T,AA3609),INDEX(Matches!$U:$U,AA3609))</f>
        <v/>
      </c>
      <c r="X3609" s="11">
        <f>INDEX(Matches!$X:$X,AA3609)</f>
        <v/>
      </c>
      <c r="Y3609" s="30">
        <f>IF(O3609="","",O3609-S3609)</f>
        <v/>
      </c>
      <c r="Z3609" s="30">
        <f>IF(W3609="","",W3609-S3609)</f>
        <v/>
      </c>
      <c r="AA3609" s="24">
        <f>MATCH(J3609,Matches!$A:$A,0)</f>
        <v/>
      </c>
      <c r="AB3609" s="33" t="n"/>
      <c r="AC3609" s="33" t="n">
        <v>1.130909496034614</v>
      </c>
      <c r="AD3609" s="24" t="n"/>
      <c r="AE3609" s="24" t="n">
        <v>11</v>
      </c>
      <c r="AF3609" s="33" t="n"/>
      <c r="AG3609" s="33" t="n"/>
    </row>
    <row r="3610">
      <c r="A3610" s="24" t="inlineStr">
        <is>
          <t>Northampton|43</t>
        </is>
      </c>
      <c r="B3610" s="24" t="inlineStr">
        <is>
          <t>E3</t>
        </is>
      </c>
      <c r="C3610" s="24" t="inlineStr">
        <is>
          <t>League Two</t>
        </is>
      </c>
      <c r="D3610" s="24" t="inlineStr">
        <is>
          <t>Northampton</t>
        </is>
      </c>
      <c r="E3610" s="24" t="n">
        <v>43</v>
      </c>
      <c r="F3610" s="24" t="n">
        <v>11</v>
      </c>
      <c r="G3610" s="29" t="n">
        <v>46501.625</v>
      </c>
      <c r="H3610" s="24" t="inlineStr">
        <is>
          <t>Port Vale</t>
        </is>
      </c>
      <c r="I3610" s="24" t="inlineStr">
        <is>
          <t>H</t>
        </is>
      </c>
      <c r="J3610" s="24" t="inlineStr">
        <is>
          <t>E3-Northamp-PortVale</t>
        </is>
      </c>
      <c r="K3610" s="24" t="n">
        <v>5</v>
      </c>
      <c r="L3610" s="11">
        <f>IF(INDEX(Matches!$X:$X,AA3610)=0,"",IF(I3610="H",INDEX(Matches!$H:$H,AA3610),INDEX(Matches!$I:$I,AA3610)))</f>
        <v/>
      </c>
      <c r="M3610" s="11">
        <f>IF(INDEX(Matches!$X:$X,AA3610)=0,"",IF(I3610="H",INDEX(Matches!$I:$I,AA3610),INDEX(Matches!$H:$H,AA3610)))</f>
        <v/>
      </c>
      <c r="N3610" s="11">
        <f>IF(L3610="","",IF(L3610&gt;M3610,"W",IF(L3610=M3610,"D","L")))</f>
        <v/>
      </c>
      <c r="O3610" s="11">
        <f>IF(L3610="","",IF(L3610&gt;M3610,3,IF(L3610=M3610,1,0)))</f>
        <v/>
      </c>
      <c r="P3610" s="31">
        <f>IF(I3610="H",INDEX(Matches!$L:$L,AA3610),INDEX(Matches!$N:$N,AA3610))</f>
        <v/>
      </c>
      <c r="Q3610" s="31">
        <f>INDEX(Matches!$M:$M,AA3610)</f>
        <v/>
      </c>
      <c r="R3610" s="31">
        <f>IF(I3610="H",INDEX(Matches!$N:$N,AA3610),INDEX(Matches!$L:$L,AA3610))</f>
        <v/>
      </c>
      <c r="S3610" s="33">
        <f>IF(I3610="H",INDEX(Matches!$O:$O,AA3610),INDEX(Matches!$P:$P,AA3610))</f>
        <v/>
      </c>
      <c r="T3610" s="33">
        <f>IF(INDEX(Matches!$J:$J,AA3610)="","",IF(I3610="H",INDEX(Matches!$J:$J,AA3610),INDEX(Matches!$K:$K,AA3610)))</f>
        <v/>
      </c>
      <c r="U3610" s="33">
        <f>IF(INDEX(Matches!$K:$K,AA3610)="","",IF(I3610="H",INDEX(Matches!$K:$K,AA3610),INDEX(Matches!$J:$J,AA3610)))</f>
        <v/>
      </c>
      <c r="V3610" s="30">
        <f>IF(T3610="","",T3610-U3610)</f>
        <v/>
      </c>
      <c r="W3610" s="33">
        <f>IF(I3610="H",INDEX(Matches!$T:$T,AA3610),INDEX(Matches!$U:$U,AA3610))</f>
        <v/>
      </c>
      <c r="X3610" s="11">
        <f>INDEX(Matches!$X:$X,AA3610)</f>
        <v/>
      </c>
      <c r="Y3610" s="30">
        <f>IF(O3610="","",O3610-S3610)</f>
        <v/>
      </c>
      <c r="Z3610" s="30">
        <f>IF(W3610="","",W3610-S3610)</f>
        <v/>
      </c>
      <c r="AA3610" s="24">
        <f>MATCH(J3610,Matches!$A:$A,0)</f>
        <v/>
      </c>
      <c r="AB3610" s="33" t="n"/>
      <c r="AC3610" s="33" t="n">
        <v>1.352375411025356</v>
      </c>
      <c r="AD3610" s="24" t="n"/>
      <c r="AE3610" s="24" t="n">
        <v>11</v>
      </c>
      <c r="AF3610" s="33" t="n"/>
      <c r="AG3610" s="33" t="n"/>
    </row>
    <row r="3611">
      <c r="A3611" s="24" t="inlineStr">
        <is>
          <t>Northampton|44</t>
        </is>
      </c>
      <c r="B3611" s="24" t="inlineStr">
        <is>
          <t>E3</t>
        </is>
      </c>
      <c r="C3611" s="24" t="inlineStr">
        <is>
          <t>League Two</t>
        </is>
      </c>
      <c r="D3611" s="24" t="inlineStr">
        <is>
          <t>Northampton</t>
        </is>
      </c>
      <c r="E3611" s="24" t="n">
        <v>44</v>
      </c>
      <c r="F3611" s="24" t="n">
        <v>11</v>
      </c>
      <c r="G3611" s="29" t="n">
        <v>46504.82291666666</v>
      </c>
      <c r="H3611" s="24" t="inlineStr">
        <is>
          <t>Oldham</t>
        </is>
      </c>
      <c r="I3611" s="24" t="inlineStr">
        <is>
          <t>A</t>
        </is>
      </c>
      <c r="J3611" s="24" t="inlineStr">
        <is>
          <t>E3-Oldham-Northamp</t>
        </is>
      </c>
      <c r="K3611" s="24" t="n">
        <v>8</v>
      </c>
      <c r="L3611" s="11">
        <f>IF(INDEX(Matches!$X:$X,AA3611)=0,"",IF(I3611="H",INDEX(Matches!$H:$H,AA3611),INDEX(Matches!$I:$I,AA3611)))</f>
        <v/>
      </c>
      <c r="M3611" s="11">
        <f>IF(INDEX(Matches!$X:$X,AA3611)=0,"",IF(I3611="H",INDEX(Matches!$I:$I,AA3611),INDEX(Matches!$H:$H,AA3611)))</f>
        <v/>
      </c>
      <c r="N3611" s="11">
        <f>IF(L3611="","",IF(L3611&gt;M3611,"W",IF(L3611=M3611,"D","L")))</f>
        <v/>
      </c>
      <c r="O3611" s="11">
        <f>IF(L3611="","",IF(L3611&gt;M3611,3,IF(L3611=M3611,1,0)))</f>
        <v/>
      </c>
      <c r="P3611" s="31">
        <f>IF(I3611="H",INDEX(Matches!$L:$L,AA3611),INDEX(Matches!$N:$N,AA3611))</f>
        <v/>
      </c>
      <c r="Q3611" s="31">
        <f>INDEX(Matches!$M:$M,AA3611)</f>
        <v/>
      </c>
      <c r="R3611" s="31">
        <f>IF(I3611="H",INDEX(Matches!$N:$N,AA3611),INDEX(Matches!$L:$L,AA3611))</f>
        <v/>
      </c>
      <c r="S3611" s="33">
        <f>IF(I3611="H",INDEX(Matches!$O:$O,AA3611),INDEX(Matches!$P:$P,AA3611))</f>
        <v/>
      </c>
      <c r="T3611" s="33">
        <f>IF(INDEX(Matches!$J:$J,AA3611)="","",IF(I3611="H",INDEX(Matches!$J:$J,AA3611),INDEX(Matches!$K:$K,AA3611)))</f>
        <v/>
      </c>
      <c r="U3611" s="33">
        <f>IF(INDEX(Matches!$K:$K,AA3611)="","",IF(I3611="H",INDEX(Matches!$K:$K,AA3611),INDEX(Matches!$J:$J,AA3611)))</f>
        <v/>
      </c>
      <c r="V3611" s="30">
        <f>IF(T3611="","",T3611-U3611)</f>
        <v/>
      </c>
      <c r="W3611" s="33">
        <f>IF(I3611="H",INDEX(Matches!$T:$T,AA3611),INDEX(Matches!$U:$U,AA3611))</f>
        <v/>
      </c>
      <c r="X3611" s="11">
        <f>INDEX(Matches!$X:$X,AA3611)</f>
        <v/>
      </c>
      <c r="Y3611" s="30">
        <f>IF(O3611="","",O3611-S3611)</f>
        <v/>
      </c>
      <c r="Z3611" s="30">
        <f>IF(W3611="","",W3611-S3611)</f>
        <v/>
      </c>
      <c r="AA3611" s="24">
        <f>MATCH(J3611,Matches!$A:$A,0)</f>
        <v/>
      </c>
      <c r="AB3611" s="33" t="n"/>
      <c r="AC3611" s="33" t="n">
        <v>1.120070059887963</v>
      </c>
      <c r="AD3611" s="24" t="n"/>
      <c r="AE3611" s="24" t="n">
        <v>11</v>
      </c>
      <c r="AF3611" s="33" t="n"/>
      <c r="AG3611" s="33" t="n"/>
    </row>
    <row r="3612">
      <c r="A3612" s="24" t="inlineStr">
        <is>
          <t>Northampton|45</t>
        </is>
      </c>
      <c r="B3612" s="24" t="inlineStr">
        <is>
          <t>E3</t>
        </is>
      </c>
      <c r="C3612" s="24" t="inlineStr">
        <is>
          <t>League Two</t>
        </is>
      </c>
      <c r="D3612" s="24" t="inlineStr">
        <is>
          <t>Northampton</t>
        </is>
      </c>
      <c r="E3612" s="24" t="n">
        <v>45</v>
      </c>
      <c r="F3612" s="24" t="n">
        <v>12</v>
      </c>
      <c r="G3612" s="29" t="n">
        <v>46508.625</v>
      </c>
      <c r="H3612" s="24" t="inlineStr">
        <is>
          <t>Walsall</t>
        </is>
      </c>
      <c r="I3612" s="24" t="inlineStr">
        <is>
          <t>H</t>
        </is>
      </c>
      <c r="J3612" s="24" t="inlineStr">
        <is>
          <t>E3-Northamp-Walsall</t>
        </is>
      </c>
      <c r="K3612" s="24" t="n">
        <v>11</v>
      </c>
      <c r="L3612" s="11">
        <f>IF(INDEX(Matches!$X:$X,AA3612)=0,"",IF(I3612="H",INDEX(Matches!$H:$H,AA3612),INDEX(Matches!$I:$I,AA3612)))</f>
        <v/>
      </c>
      <c r="M3612" s="11">
        <f>IF(INDEX(Matches!$X:$X,AA3612)=0,"",IF(I3612="H",INDEX(Matches!$I:$I,AA3612),INDEX(Matches!$H:$H,AA3612)))</f>
        <v/>
      </c>
      <c r="N3612" s="11">
        <f>IF(L3612="","",IF(L3612&gt;M3612,"W",IF(L3612=M3612,"D","L")))</f>
        <v/>
      </c>
      <c r="O3612" s="11">
        <f>IF(L3612="","",IF(L3612&gt;M3612,3,IF(L3612=M3612,1,0)))</f>
        <v/>
      </c>
      <c r="P3612" s="31">
        <f>IF(I3612="H",INDEX(Matches!$L:$L,AA3612),INDEX(Matches!$N:$N,AA3612))</f>
        <v/>
      </c>
      <c r="Q3612" s="31">
        <f>INDEX(Matches!$M:$M,AA3612)</f>
        <v/>
      </c>
      <c r="R3612" s="31">
        <f>IF(I3612="H",INDEX(Matches!$N:$N,AA3612),INDEX(Matches!$L:$L,AA3612))</f>
        <v/>
      </c>
      <c r="S3612" s="33">
        <f>IF(I3612="H",INDEX(Matches!$O:$O,AA3612),INDEX(Matches!$P:$P,AA3612))</f>
        <v/>
      </c>
      <c r="T3612" s="33">
        <f>IF(INDEX(Matches!$J:$J,AA3612)="","",IF(I3612="H",INDEX(Matches!$J:$J,AA3612),INDEX(Matches!$K:$K,AA3612)))</f>
        <v/>
      </c>
      <c r="U3612" s="33">
        <f>IF(INDEX(Matches!$K:$K,AA3612)="","",IF(I3612="H",INDEX(Matches!$K:$K,AA3612),INDEX(Matches!$J:$J,AA3612)))</f>
        <v/>
      </c>
      <c r="V3612" s="30">
        <f>IF(T3612="","",T3612-U3612)</f>
        <v/>
      </c>
      <c r="W3612" s="33">
        <f>IF(I3612="H",INDEX(Matches!$T:$T,AA3612),INDEX(Matches!$U:$U,AA3612))</f>
        <v/>
      </c>
      <c r="X3612" s="11">
        <f>INDEX(Matches!$X:$X,AA3612)</f>
        <v/>
      </c>
      <c r="Y3612" s="30">
        <f>IF(O3612="","",O3612-S3612)</f>
        <v/>
      </c>
      <c r="Z3612" s="30">
        <f>IF(W3612="","",W3612-S3612)</f>
        <v/>
      </c>
      <c r="AA3612" s="24">
        <f>MATCH(J3612,Matches!$A:$A,0)</f>
        <v/>
      </c>
      <c r="AB3612" s="33" t="n"/>
      <c r="AC3612" s="33" t="n">
        <v>1.447431380639696</v>
      </c>
      <c r="AD3612" s="24" t="n"/>
      <c r="AE3612" s="24" t="n">
        <v>12</v>
      </c>
      <c r="AF3612" s="33" t="n"/>
      <c r="AG3612" s="33" t="n"/>
    </row>
    <row r="3613">
      <c r="A3613" s="24" t="inlineStr">
        <is>
          <t>Northampton|46</t>
        </is>
      </c>
      <c r="B3613" s="24" t="inlineStr">
        <is>
          <t>E3</t>
        </is>
      </c>
      <c r="C3613" s="24" t="inlineStr">
        <is>
          <t>League Two</t>
        </is>
      </c>
      <c r="D3613" s="24" t="inlineStr">
        <is>
          <t>Northampton</t>
        </is>
      </c>
      <c r="E3613" s="24" t="n">
        <v>46</v>
      </c>
      <c r="F3613" s="24" t="n">
        <v>12</v>
      </c>
      <c r="G3613" s="29" t="n">
        <v>46515.625</v>
      </c>
      <c r="H3613" s="24" t="inlineStr">
        <is>
          <t>Fleetwood</t>
        </is>
      </c>
      <c r="I3613" s="24" t="inlineStr">
        <is>
          <t>A</t>
        </is>
      </c>
      <c r="J3613" s="24" t="inlineStr">
        <is>
          <t>E3-Fleetwoo-Northamp</t>
        </is>
      </c>
      <c r="K3613" s="24" t="n">
        <v>18</v>
      </c>
      <c r="L3613" s="11">
        <f>IF(INDEX(Matches!$X:$X,AA3613)=0,"",IF(I3613="H",INDEX(Matches!$H:$H,AA3613),INDEX(Matches!$I:$I,AA3613)))</f>
        <v/>
      </c>
      <c r="M3613" s="11">
        <f>IF(INDEX(Matches!$X:$X,AA3613)=0,"",IF(I3613="H",INDEX(Matches!$I:$I,AA3613),INDEX(Matches!$H:$H,AA3613)))</f>
        <v/>
      </c>
      <c r="N3613" s="11">
        <f>IF(L3613="","",IF(L3613&gt;M3613,"W",IF(L3613=M3613,"D","L")))</f>
        <v/>
      </c>
      <c r="O3613" s="11">
        <f>IF(L3613="","",IF(L3613&gt;M3613,3,IF(L3613=M3613,1,0)))</f>
        <v/>
      </c>
      <c r="P3613" s="31">
        <f>IF(I3613="H",INDEX(Matches!$L:$L,AA3613),INDEX(Matches!$N:$N,AA3613))</f>
        <v/>
      </c>
      <c r="Q3613" s="31">
        <f>INDEX(Matches!$M:$M,AA3613)</f>
        <v/>
      </c>
      <c r="R3613" s="31">
        <f>IF(I3613="H",INDEX(Matches!$N:$N,AA3613),INDEX(Matches!$L:$L,AA3613))</f>
        <v/>
      </c>
      <c r="S3613" s="33">
        <f>IF(I3613="H",INDEX(Matches!$O:$O,AA3613),INDEX(Matches!$P:$P,AA3613))</f>
        <v/>
      </c>
      <c r="T3613" s="33">
        <f>IF(INDEX(Matches!$J:$J,AA3613)="","",IF(I3613="H",INDEX(Matches!$J:$J,AA3613),INDEX(Matches!$K:$K,AA3613)))</f>
        <v/>
      </c>
      <c r="U3613" s="33">
        <f>IF(INDEX(Matches!$K:$K,AA3613)="","",IF(I3613="H",INDEX(Matches!$K:$K,AA3613),INDEX(Matches!$J:$J,AA3613)))</f>
        <v/>
      </c>
      <c r="V3613" s="30">
        <f>IF(T3613="","",T3613-U3613)</f>
        <v/>
      </c>
      <c r="W3613" s="33">
        <f>IF(I3613="H",INDEX(Matches!$T:$T,AA3613),INDEX(Matches!$U:$U,AA3613))</f>
        <v/>
      </c>
      <c r="X3613" s="11">
        <f>INDEX(Matches!$X:$X,AA3613)</f>
        <v/>
      </c>
      <c r="Y3613" s="30">
        <f>IF(O3613="","",O3613-S3613)</f>
        <v/>
      </c>
      <c r="Z3613" s="30">
        <f>IF(W3613="","",W3613-S3613)</f>
        <v/>
      </c>
      <c r="AA3613" s="24">
        <f>MATCH(J3613,Matches!$A:$A,0)</f>
        <v/>
      </c>
      <c r="AB3613" s="33" t="n"/>
      <c r="AC3613" s="33" t="n">
        <v>1.281282817193016</v>
      </c>
      <c r="AD3613" s="24" t="n"/>
      <c r="AE3613" s="24" t="n">
        <v>12</v>
      </c>
      <c r="AF3613" s="33" t="n"/>
      <c r="AG3613" s="33" t="n"/>
    </row>
    <row r="3614">
      <c r="A3614" s="24" t="inlineStr">
        <is>
          <t>Oldham|1</t>
        </is>
      </c>
      <c r="B3614" s="24" t="inlineStr">
        <is>
          <t>E3</t>
        </is>
      </c>
      <c r="C3614" s="24" t="inlineStr">
        <is>
          <t>League Two</t>
        </is>
      </c>
      <c r="D3614" s="24" t="inlineStr">
        <is>
          <t>Oldham</t>
        </is>
      </c>
      <c r="E3614" s="24" t="n">
        <v>1</v>
      </c>
      <c r="F3614" s="24" t="n">
        <v>1</v>
      </c>
      <c r="G3614" s="29" t="n">
        <v>46249.52083333334</v>
      </c>
      <c r="H3614" s="24" t="inlineStr">
        <is>
          <t>Port Vale</t>
        </is>
      </c>
      <c r="I3614" s="24" t="inlineStr">
        <is>
          <t>H</t>
        </is>
      </c>
      <c r="J3614" s="24" t="inlineStr">
        <is>
          <t>E3-Oldham-PortVale</t>
        </is>
      </c>
      <c r="K3614" s="24" t="n">
        <v>5</v>
      </c>
      <c r="L3614" s="11">
        <f>IF(INDEX(Matches!$X:$X,AA3614)=0,"",IF(I3614="H",INDEX(Matches!$H:$H,AA3614),INDEX(Matches!$I:$I,AA3614)))</f>
        <v/>
      </c>
      <c r="M3614" s="11">
        <f>IF(INDEX(Matches!$X:$X,AA3614)=0,"",IF(I3614="H",INDEX(Matches!$I:$I,AA3614),INDEX(Matches!$H:$H,AA3614)))</f>
        <v/>
      </c>
      <c r="N3614" s="11">
        <f>IF(L3614="","",IF(L3614&gt;M3614,"W",IF(L3614=M3614,"D","L")))</f>
        <v/>
      </c>
      <c r="O3614" s="11">
        <f>IF(L3614="","",IF(L3614&gt;M3614,3,IF(L3614=M3614,1,0)))</f>
        <v/>
      </c>
      <c r="P3614" s="31">
        <f>IF(I3614="H",INDEX(Matches!$L:$L,AA3614),INDEX(Matches!$N:$N,AA3614))</f>
        <v/>
      </c>
      <c r="Q3614" s="31">
        <f>INDEX(Matches!$M:$M,AA3614)</f>
        <v/>
      </c>
      <c r="R3614" s="31">
        <f>IF(I3614="H",INDEX(Matches!$N:$N,AA3614),INDEX(Matches!$L:$L,AA3614))</f>
        <v/>
      </c>
      <c r="S3614" s="33">
        <f>IF(I3614="H",INDEX(Matches!$O:$O,AA3614),INDEX(Matches!$P:$P,AA3614))</f>
        <v/>
      </c>
      <c r="T3614" s="33">
        <f>IF(INDEX(Matches!$J:$J,AA3614)="","",IF(I3614="H",INDEX(Matches!$J:$J,AA3614),INDEX(Matches!$K:$K,AA3614)))</f>
        <v/>
      </c>
      <c r="U3614" s="33">
        <f>IF(INDEX(Matches!$K:$K,AA3614)="","",IF(I3614="H",INDEX(Matches!$K:$K,AA3614),INDEX(Matches!$J:$J,AA3614)))</f>
        <v/>
      </c>
      <c r="V3614" s="30">
        <f>IF(T3614="","",T3614-U3614)</f>
        <v/>
      </c>
      <c r="W3614" s="33">
        <f>IF(I3614="H",INDEX(Matches!$T:$T,AA3614),INDEX(Matches!$U:$U,AA3614))</f>
        <v/>
      </c>
      <c r="X3614" s="11">
        <f>INDEX(Matches!$X:$X,AA3614)</f>
        <v/>
      </c>
      <c r="Y3614" s="30">
        <f>IF(O3614="","",O3614-S3614)</f>
        <v/>
      </c>
      <c r="Z3614" s="30">
        <f>IF(W3614="","",W3614-S3614)</f>
        <v/>
      </c>
      <c r="AA3614" s="24">
        <f>MATCH(J3614,Matches!$A:$A,0)</f>
        <v/>
      </c>
      <c r="AB3614" s="33" t="n">
        <v>1.484343671256533</v>
      </c>
      <c r="AC3614" s="33" t="n"/>
      <c r="AD3614" s="24" t="n"/>
      <c r="AE3614" s="24" t="n">
        <v>1</v>
      </c>
      <c r="AF3614" s="33" t="n"/>
      <c r="AG3614" s="33" t="n"/>
    </row>
    <row r="3615">
      <c r="A3615" s="24" t="inlineStr">
        <is>
          <t>Oldham|2</t>
        </is>
      </c>
      <c r="B3615" s="24" t="inlineStr">
        <is>
          <t>E3</t>
        </is>
      </c>
      <c r="C3615" s="24" t="inlineStr">
        <is>
          <t>League Two</t>
        </is>
      </c>
      <c r="D3615" s="24" t="inlineStr">
        <is>
          <t>Oldham</t>
        </is>
      </c>
      <c r="E3615" s="24" t="n">
        <v>2</v>
      </c>
      <c r="F3615" s="24" t="n">
        <v>1</v>
      </c>
      <c r="G3615" s="29" t="n">
        <v>46256.625</v>
      </c>
      <c r="H3615" s="24" t="inlineStr">
        <is>
          <t>Colchester</t>
        </is>
      </c>
      <c r="I3615" s="24" t="inlineStr">
        <is>
          <t>A</t>
        </is>
      </c>
      <c r="J3615" s="24" t="inlineStr">
        <is>
          <t>E3-Colchest-Oldham</t>
        </is>
      </c>
      <c r="K3615" s="24" t="n">
        <v>13</v>
      </c>
      <c r="L3615" s="11">
        <f>IF(INDEX(Matches!$X:$X,AA3615)=0,"",IF(I3615="H",INDEX(Matches!$H:$H,AA3615),INDEX(Matches!$I:$I,AA3615)))</f>
        <v/>
      </c>
      <c r="M3615" s="11">
        <f>IF(INDEX(Matches!$X:$X,AA3615)=0,"",IF(I3615="H",INDEX(Matches!$I:$I,AA3615),INDEX(Matches!$H:$H,AA3615)))</f>
        <v/>
      </c>
      <c r="N3615" s="11">
        <f>IF(L3615="","",IF(L3615&gt;M3615,"W",IF(L3615=M3615,"D","L")))</f>
        <v/>
      </c>
      <c r="O3615" s="11">
        <f>IF(L3615="","",IF(L3615&gt;M3615,3,IF(L3615=M3615,1,0)))</f>
        <v/>
      </c>
      <c r="P3615" s="31">
        <f>IF(I3615="H",INDEX(Matches!$L:$L,AA3615),INDEX(Matches!$N:$N,AA3615))</f>
        <v/>
      </c>
      <c r="Q3615" s="31">
        <f>INDEX(Matches!$M:$M,AA3615)</f>
        <v/>
      </c>
      <c r="R3615" s="31">
        <f>IF(I3615="H",INDEX(Matches!$N:$N,AA3615),INDEX(Matches!$L:$L,AA3615))</f>
        <v/>
      </c>
      <c r="S3615" s="33">
        <f>IF(I3615="H",INDEX(Matches!$O:$O,AA3615),INDEX(Matches!$P:$P,AA3615))</f>
        <v/>
      </c>
      <c r="T3615" s="33">
        <f>IF(INDEX(Matches!$J:$J,AA3615)="","",IF(I3615="H",INDEX(Matches!$J:$J,AA3615),INDEX(Matches!$K:$K,AA3615)))</f>
        <v/>
      </c>
      <c r="U3615" s="33">
        <f>IF(INDEX(Matches!$K:$K,AA3615)="","",IF(I3615="H",INDEX(Matches!$K:$K,AA3615),INDEX(Matches!$J:$J,AA3615)))</f>
        <v/>
      </c>
      <c r="V3615" s="30">
        <f>IF(T3615="","",T3615-U3615)</f>
        <v/>
      </c>
      <c r="W3615" s="33">
        <f>IF(I3615="H",INDEX(Matches!$T:$T,AA3615),INDEX(Matches!$U:$U,AA3615))</f>
        <v/>
      </c>
      <c r="X3615" s="11">
        <f>INDEX(Matches!$X:$X,AA3615)</f>
        <v/>
      </c>
      <c r="Y3615" s="30">
        <f>IF(O3615="","",O3615-S3615)</f>
        <v/>
      </c>
      <c r="Z3615" s="30">
        <f>IF(W3615="","",W3615-S3615)</f>
        <v/>
      </c>
      <c r="AA3615" s="24">
        <f>MATCH(J3615,Matches!$A:$A,0)</f>
        <v/>
      </c>
      <c r="AB3615" s="33" t="n">
        <v>1.387189959159279</v>
      </c>
      <c r="AC3615" s="33" t="n"/>
      <c r="AD3615" s="24" t="n"/>
      <c r="AE3615" s="24" t="n">
        <v>1</v>
      </c>
      <c r="AF3615" s="33" t="n"/>
      <c r="AG3615" s="33" t="n"/>
    </row>
    <row r="3616">
      <c r="A3616" s="24" t="inlineStr">
        <is>
          <t>Oldham|3</t>
        </is>
      </c>
      <c r="B3616" s="24" t="inlineStr">
        <is>
          <t>E3</t>
        </is>
      </c>
      <c r="C3616" s="24" t="inlineStr">
        <is>
          <t>League Two</t>
        </is>
      </c>
      <c r="D3616" s="24" t="inlineStr">
        <is>
          <t>Oldham</t>
        </is>
      </c>
      <c r="E3616" s="24" t="n">
        <v>3</v>
      </c>
      <c r="F3616" s="24" t="n">
        <v>1</v>
      </c>
      <c r="G3616" s="29" t="n">
        <v>46263.625</v>
      </c>
      <c r="H3616" s="24" t="inlineStr">
        <is>
          <t>Swindon</t>
        </is>
      </c>
      <c r="I3616" s="24" t="inlineStr">
        <is>
          <t>H</t>
        </is>
      </c>
      <c r="J3616" s="24" t="inlineStr">
        <is>
          <t>E3-Oldham-Swindon</t>
        </is>
      </c>
      <c r="K3616" s="24" t="n">
        <v>10</v>
      </c>
      <c r="L3616" s="11">
        <f>IF(INDEX(Matches!$X:$X,AA3616)=0,"",IF(I3616="H",INDEX(Matches!$H:$H,AA3616),INDEX(Matches!$I:$I,AA3616)))</f>
        <v/>
      </c>
      <c r="M3616" s="11">
        <f>IF(INDEX(Matches!$X:$X,AA3616)=0,"",IF(I3616="H",INDEX(Matches!$I:$I,AA3616),INDEX(Matches!$H:$H,AA3616)))</f>
        <v/>
      </c>
      <c r="N3616" s="11">
        <f>IF(L3616="","",IF(L3616&gt;M3616,"W",IF(L3616=M3616,"D","L")))</f>
        <v/>
      </c>
      <c r="O3616" s="11">
        <f>IF(L3616="","",IF(L3616&gt;M3616,3,IF(L3616=M3616,1,0)))</f>
        <v/>
      </c>
      <c r="P3616" s="31">
        <f>IF(I3616="H",INDEX(Matches!$L:$L,AA3616),INDEX(Matches!$N:$N,AA3616))</f>
        <v/>
      </c>
      <c r="Q3616" s="31">
        <f>INDEX(Matches!$M:$M,AA3616)</f>
        <v/>
      </c>
      <c r="R3616" s="31">
        <f>IF(I3616="H",INDEX(Matches!$N:$N,AA3616),INDEX(Matches!$L:$L,AA3616))</f>
        <v/>
      </c>
      <c r="S3616" s="33">
        <f>IF(I3616="H",INDEX(Matches!$O:$O,AA3616),INDEX(Matches!$P:$P,AA3616))</f>
        <v/>
      </c>
      <c r="T3616" s="33">
        <f>IF(INDEX(Matches!$J:$J,AA3616)="","",IF(I3616="H",INDEX(Matches!$J:$J,AA3616),INDEX(Matches!$K:$K,AA3616)))</f>
        <v/>
      </c>
      <c r="U3616" s="33">
        <f>IF(INDEX(Matches!$K:$K,AA3616)="","",IF(I3616="H",INDEX(Matches!$K:$K,AA3616),INDEX(Matches!$J:$J,AA3616)))</f>
        <v/>
      </c>
      <c r="V3616" s="30">
        <f>IF(T3616="","",T3616-U3616)</f>
        <v/>
      </c>
      <c r="W3616" s="33">
        <f>IF(I3616="H",INDEX(Matches!$T:$T,AA3616),INDEX(Matches!$U:$U,AA3616))</f>
        <v/>
      </c>
      <c r="X3616" s="11">
        <f>INDEX(Matches!$X:$X,AA3616)</f>
        <v/>
      </c>
      <c r="Y3616" s="30">
        <f>IF(O3616="","",O3616-S3616)</f>
        <v/>
      </c>
      <c r="Z3616" s="30">
        <f>IF(W3616="","",W3616-S3616)</f>
        <v/>
      </c>
      <c r="AA3616" s="24">
        <f>MATCH(J3616,Matches!$A:$A,0)</f>
        <v/>
      </c>
      <c r="AB3616" s="33" t="n">
        <v>1.814814814814815</v>
      </c>
      <c r="AC3616" s="33" t="n"/>
      <c r="AD3616" s="24" t="n"/>
      <c r="AE3616" s="24" t="n">
        <v>1</v>
      </c>
      <c r="AF3616" s="33" t="n"/>
      <c r="AG3616" s="33" t="n"/>
    </row>
    <row r="3617">
      <c r="A3617" s="24" t="inlineStr">
        <is>
          <t>Oldham|4</t>
        </is>
      </c>
      <c r="B3617" s="24" t="inlineStr">
        <is>
          <t>E3</t>
        </is>
      </c>
      <c r="C3617" s="24" t="inlineStr">
        <is>
          <t>League Two</t>
        </is>
      </c>
      <c r="D3617" s="24" t="inlineStr">
        <is>
          <t>Oldham</t>
        </is>
      </c>
      <c r="E3617" s="24" t="n">
        <v>4</v>
      </c>
      <c r="F3617" s="24" t="n">
        <v>1</v>
      </c>
      <c r="G3617" s="29" t="n">
        <v>46266.82291666666</v>
      </c>
      <c r="H3617" s="24" t="inlineStr">
        <is>
          <t>Fleetwood</t>
        </is>
      </c>
      <c r="I3617" s="24" t="inlineStr">
        <is>
          <t>A</t>
        </is>
      </c>
      <c r="J3617" s="24" t="inlineStr">
        <is>
          <t>E3-Fleetwoo-Oldham</t>
        </is>
      </c>
      <c r="K3617" s="24" t="n">
        <v>18</v>
      </c>
      <c r="L3617" s="11">
        <f>IF(INDEX(Matches!$X:$X,AA3617)=0,"",IF(I3617="H",INDEX(Matches!$H:$H,AA3617),INDEX(Matches!$I:$I,AA3617)))</f>
        <v/>
      </c>
      <c r="M3617" s="11">
        <f>IF(INDEX(Matches!$X:$X,AA3617)=0,"",IF(I3617="H",INDEX(Matches!$I:$I,AA3617),INDEX(Matches!$H:$H,AA3617)))</f>
        <v/>
      </c>
      <c r="N3617" s="11">
        <f>IF(L3617="","",IF(L3617&gt;M3617,"W",IF(L3617=M3617,"D","L")))</f>
        <v/>
      </c>
      <c r="O3617" s="11">
        <f>IF(L3617="","",IF(L3617&gt;M3617,3,IF(L3617=M3617,1,0)))</f>
        <v/>
      </c>
      <c r="P3617" s="31">
        <f>IF(I3617="H",INDEX(Matches!$L:$L,AA3617),INDEX(Matches!$N:$N,AA3617))</f>
        <v/>
      </c>
      <c r="Q3617" s="31">
        <f>INDEX(Matches!$M:$M,AA3617)</f>
        <v/>
      </c>
      <c r="R3617" s="31">
        <f>IF(I3617="H",INDEX(Matches!$N:$N,AA3617),INDEX(Matches!$L:$L,AA3617))</f>
        <v/>
      </c>
      <c r="S3617" s="33">
        <f>IF(I3617="H",INDEX(Matches!$O:$O,AA3617),INDEX(Matches!$P:$P,AA3617))</f>
        <v/>
      </c>
      <c r="T3617" s="33">
        <f>IF(INDEX(Matches!$J:$J,AA3617)="","",IF(I3617="H",INDEX(Matches!$J:$J,AA3617),INDEX(Matches!$K:$K,AA3617)))</f>
        <v/>
      </c>
      <c r="U3617" s="33">
        <f>IF(INDEX(Matches!$K:$K,AA3617)="","",IF(I3617="H",INDEX(Matches!$K:$K,AA3617),INDEX(Matches!$J:$J,AA3617)))</f>
        <v/>
      </c>
      <c r="V3617" s="30">
        <f>IF(T3617="","",T3617-U3617)</f>
        <v/>
      </c>
      <c r="W3617" s="33">
        <f>IF(I3617="H",INDEX(Matches!$T:$T,AA3617),INDEX(Matches!$U:$U,AA3617))</f>
        <v/>
      </c>
      <c r="X3617" s="11">
        <f>INDEX(Matches!$X:$X,AA3617)</f>
        <v/>
      </c>
      <c r="Y3617" s="30">
        <f>IF(O3617="","",O3617-S3617)</f>
        <v/>
      </c>
      <c r="Z3617" s="30">
        <f>IF(W3617="","",W3617-S3617)</f>
        <v/>
      </c>
      <c r="AA3617" s="24">
        <f>MATCH(J3617,Matches!$A:$A,0)</f>
        <v/>
      </c>
      <c r="AB3617" s="33" t="n">
        <v>1.419778251206476</v>
      </c>
      <c r="AC3617" s="33" t="n"/>
      <c r="AD3617" s="24" t="n"/>
      <c r="AE3617" s="24" t="n">
        <v>1</v>
      </c>
      <c r="AF3617" s="33" t="n"/>
      <c r="AG3617" s="33" t="n"/>
    </row>
    <row r="3618">
      <c r="A3618" s="24" t="inlineStr">
        <is>
          <t>Oldham|5</t>
        </is>
      </c>
      <c r="B3618" s="24" t="inlineStr">
        <is>
          <t>E3</t>
        </is>
      </c>
      <c r="C3618" s="24" t="inlineStr">
        <is>
          <t>League Two</t>
        </is>
      </c>
      <c r="D3618" s="24" t="inlineStr">
        <is>
          <t>Oldham</t>
        </is>
      </c>
      <c r="E3618" s="24" t="n">
        <v>5</v>
      </c>
      <c r="F3618" s="24" t="n">
        <v>2</v>
      </c>
      <c r="G3618" s="29" t="n">
        <v>46270.625</v>
      </c>
      <c r="H3618" s="24" t="inlineStr">
        <is>
          <t>Tranmere</t>
        </is>
      </c>
      <c r="I3618" s="24" t="inlineStr">
        <is>
          <t>A</t>
        </is>
      </c>
      <c r="J3618" s="24" t="inlineStr">
        <is>
          <t>E3-Tranmere-Oldham</t>
        </is>
      </c>
      <c r="K3618" s="24" t="n">
        <v>19</v>
      </c>
      <c r="L3618" s="11">
        <f>IF(INDEX(Matches!$X:$X,AA3618)=0,"",IF(I3618="H",INDEX(Matches!$H:$H,AA3618),INDEX(Matches!$I:$I,AA3618)))</f>
        <v/>
      </c>
      <c r="M3618" s="11">
        <f>IF(INDEX(Matches!$X:$X,AA3618)=0,"",IF(I3618="H",INDEX(Matches!$I:$I,AA3618),INDEX(Matches!$H:$H,AA3618)))</f>
        <v/>
      </c>
      <c r="N3618" s="11">
        <f>IF(L3618="","",IF(L3618&gt;M3618,"W",IF(L3618=M3618,"D","L")))</f>
        <v/>
      </c>
      <c r="O3618" s="11">
        <f>IF(L3618="","",IF(L3618&gt;M3618,3,IF(L3618=M3618,1,0)))</f>
        <v/>
      </c>
      <c r="P3618" s="31">
        <f>IF(I3618="H",INDEX(Matches!$L:$L,AA3618),INDEX(Matches!$N:$N,AA3618))</f>
        <v/>
      </c>
      <c r="Q3618" s="31">
        <f>INDEX(Matches!$M:$M,AA3618)</f>
        <v/>
      </c>
      <c r="R3618" s="31">
        <f>IF(I3618="H",INDEX(Matches!$N:$N,AA3618),INDEX(Matches!$L:$L,AA3618))</f>
        <v/>
      </c>
      <c r="S3618" s="33">
        <f>IF(I3618="H",INDEX(Matches!$O:$O,AA3618),INDEX(Matches!$P:$P,AA3618))</f>
        <v/>
      </c>
      <c r="T3618" s="33">
        <f>IF(INDEX(Matches!$J:$J,AA3618)="","",IF(I3618="H",INDEX(Matches!$J:$J,AA3618),INDEX(Matches!$K:$K,AA3618)))</f>
        <v/>
      </c>
      <c r="U3618" s="33">
        <f>IF(INDEX(Matches!$K:$K,AA3618)="","",IF(I3618="H",INDEX(Matches!$K:$K,AA3618),INDEX(Matches!$J:$J,AA3618)))</f>
        <v/>
      </c>
      <c r="V3618" s="30">
        <f>IF(T3618="","",T3618-U3618)</f>
        <v/>
      </c>
      <c r="W3618" s="33">
        <f>IF(I3618="H",INDEX(Matches!$T:$T,AA3618),INDEX(Matches!$U:$U,AA3618))</f>
        <v/>
      </c>
      <c r="X3618" s="11">
        <f>INDEX(Matches!$X:$X,AA3618)</f>
        <v/>
      </c>
      <c r="Y3618" s="30">
        <f>IF(O3618="","",O3618-S3618)</f>
        <v/>
      </c>
      <c r="Z3618" s="30">
        <f>IF(W3618="","",W3618-S3618)</f>
        <v/>
      </c>
      <c r="AA3618" s="24">
        <f>MATCH(J3618,Matches!$A:$A,0)</f>
        <v/>
      </c>
      <c r="AB3618" s="33" t="n">
        <v>1.53110002822998</v>
      </c>
      <c r="AC3618" s="33" t="n"/>
      <c r="AD3618" s="24" t="n"/>
      <c r="AE3618" s="24" t="n">
        <v>2</v>
      </c>
      <c r="AF3618" s="33" t="n"/>
      <c r="AG3618" s="33" t="n"/>
    </row>
    <row r="3619">
      <c r="A3619" s="24" t="inlineStr">
        <is>
          <t>Oldham|6</t>
        </is>
      </c>
      <c r="B3619" s="24" t="inlineStr">
        <is>
          <t>E3</t>
        </is>
      </c>
      <c r="C3619" s="24" t="inlineStr">
        <is>
          <t>League Two</t>
        </is>
      </c>
      <c r="D3619" s="24" t="inlineStr">
        <is>
          <t>Oldham</t>
        </is>
      </c>
      <c r="E3619" s="24" t="n">
        <v>6</v>
      </c>
      <c r="F3619" s="24" t="n">
        <v>2</v>
      </c>
      <c r="G3619" s="29" t="n">
        <v>46277.625</v>
      </c>
      <c r="H3619" s="24" t="inlineStr">
        <is>
          <t>Chesterfield</t>
        </is>
      </c>
      <c r="I3619" s="24" t="inlineStr">
        <is>
          <t>H</t>
        </is>
      </c>
      <c r="J3619" s="24" t="inlineStr">
        <is>
          <t>E3-Oldham-Chesterf</t>
        </is>
      </c>
      <c r="K3619" s="24" t="n">
        <v>6</v>
      </c>
      <c r="L3619" s="11">
        <f>IF(INDEX(Matches!$X:$X,AA3619)=0,"",IF(I3619="H",INDEX(Matches!$H:$H,AA3619),INDEX(Matches!$I:$I,AA3619)))</f>
        <v/>
      </c>
      <c r="M3619" s="11">
        <f>IF(INDEX(Matches!$X:$X,AA3619)=0,"",IF(I3619="H",INDEX(Matches!$I:$I,AA3619),INDEX(Matches!$H:$H,AA3619)))</f>
        <v/>
      </c>
      <c r="N3619" s="11">
        <f>IF(L3619="","",IF(L3619&gt;M3619,"W",IF(L3619=M3619,"D","L")))</f>
        <v/>
      </c>
      <c r="O3619" s="11">
        <f>IF(L3619="","",IF(L3619&gt;M3619,3,IF(L3619=M3619,1,0)))</f>
        <v/>
      </c>
      <c r="P3619" s="31">
        <f>IF(I3619="H",INDEX(Matches!$L:$L,AA3619),INDEX(Matches!$N:$N,AA3619))</f>
        <v/>
      </c>
      <c r="Q3619" s="31">
        <f>INDEX(Matches!$M:$M,AA3619)</f>
        <v/>
      </c>
      <c r="R3619" s="31">
        <f>IF(I3619="H",INDEX(Matches!$N:$N,AA3619),INDEX(Matches!$L:$L,AA3619))</f>
        <v/>
      </c>
      <c r="S3619" s="33">
        <f>IF(I3619="H",INDEX(Matches!$O:$O,AA3619),INDEX(Matches!$P:$P,AA3619))</f>
        <v/>
      </c>
      <c r="T3619" s="33">
        <f>IF(INDEX(Matches!$J:$J,AA3619)="","",IF(I3619="H",INDEX(Matches!$J:$J,AA3619),INDEX(Matches!$K:$K,AA3619)))</f>
        <v/>
      </c>
      <c r="U3619" s="33">
        <f>IF(INDEX(Matches!$K:$K,AA3619)="","",IF(I3619="H",INDEX(Matches!$K:$K,AA3619),INDEX(Matches!$J:$J,AA3619)))</f>
        <v/>
      </c>
      <c r="V3619" s="30">
        <f>IF(T3619="","",T3619-U3619)</f>
        <v/>
      </c>
      <c r="W3619" s="33">
        <f>IF(I3619="H",INDEX(Matches!$T:$T,AA3619),INDEX(Matches!$U:$U,AA3619))</f>
        <v/>
      </c>
      <c r="X3619" s="11">
        <f>INDEX(Matches!$X:$X,AA3619)</f>
        <v/>
      </c>
      <c r="Y3619" s="30">
        <f>IF(O3619="","",O3619-S3619)</f>
        <v/>
      </c>
      <c r="Z3619" s="30">
        <f>IF(W3619="","",W3619-S3619)</f>
        <v/>
      </c>
      <c r="AA3619" s="24">
        <f>MATCH(J3619,Matches!$A:$A,0)</f>
        <v/>
      </c>
      <c r="AB3619" s="33" t="n">
        <v>1.562031828589197</v>
      </c>
      <c r="AC3619" s="33" t="n"/>
      <c r="AD3619" s="24" t="n"/>
      <c r="AE3619" s="24" t="n">
        <v>2</v>
      </c>
      <c r="AF3619" s="33" t="n"/>
      <c r="AG3619" s="33" t="n"/>
    </row>
    <row r="3620">
      <c r="A3620" s="24" t="inlineStr">
        <is>
          <t>Oldham|7</t>
        </is>
      </c>
      <c r="B3620" s="24" t="inlineStr">
        <is>
          <t>E3</t>
        </is>
      </c>
      <c r="C3620" s="24" t="inlineStr">
        <is>
          <t>League Two</t>
        </is>
      </c>
      <c r="D3620" s="24" t="inlineStr">
        <is>
          <t>Oldham</t>
        </is>
      </c>
      <c r="E3620" s="24" t="n">
        <v>7</v>
      </c>
      <c r="F3620" s="24" t="n">
        <v>2</v>
      </c>
      <c r="G3620" s="29" t="n">
        <v>46284.52083333334</v>
      </c>
      <c r="H3620" s="24" t="inlineStr">
        <is>
          <t>Rochdale</t>
        </is>
      </c>
      <c r="I3620" s="24" t="inlineStr">
        <is>
          <t>A</t>
        </is>
      </c>
      <c r="J3620" s="24" t="inlineStr">
        <is>
          <t>E3-Rochdale-Oldham</t>
        </is>
      </c>
      <c r="K3620" s="24" t="n">
        <v>16</v>
      </c>
      <c r="L3620" s="11">
        <f>IF(INDEX(Matches!$X:$X,AA3620)=0,"",IF(I3620="H",INDEX(Matches!$H:$H,AA3620),INDEX(Matches!$I:$I,AA3620)))</f>
        <v/>
      </c>
      <c r="M3620" s="11">
        <f>IF(INDEX(Matches!$X:$X,AA3620)=0,"",IF(I3620="H",INDEX(Matches!$I:$I,AA3620),INDEX(Matches!$H:$H,AA3620)))</f>
        <v/>
      </c>
      <c r="N3620" s="11">
        <f>IF(L3620="","",IF(L3620&gt;M3620,"W",IF(L3620=M3620,"D","L")))</f>
        <v/>
      </c>
      <c r="O3620" s="11">
        <f>IF(L3620="","",IF(L3620&gt;M3620,3,IF(L3620=M3620,1,0)))</f>
        <v/>
      </c>
      <c r="P3620" s="31">
        <f>IF(I3620="H",INDEX(Matches!$L:$L,AA3620),INDEX(Matches!$N:$N,AA3620))</f>
        <v/>
      </c>
      <c r="Q3620" s="31">
        <f>INDEX(Matches!$M:$M,AA3620)</f>
        <v/>
      </c>
      <c r="R3620" s="31">
        <f>IF(I3620="H",INDEX(Matches!$N:$N,AA3620),INDEX(Matches!$L:$L,AA3620))</f>
        <v/>
      </c>
      <c r="S3620" s="33">
        <f>IF(I3620="H",INDEX(Matches!$O:$O,AA3620),INDEX(Matches!$P:$P,AA3620))</f>
        <v/>
      </c>
      <c r="T3620" s="33">
        <f>IF(INDEX(Matches!$J:$J,AA3620)="","",IF(I3620="H",INDEX(Matches!$J:$J,AA3620),INDEX(Matches!$K:$K,AA3620)))</f>
        <v/>
      </c>
      <c r="U3620" s="33">
        <f>IF(INDEX(Matches!$K:$K,AA3620)="","",IF(I3620="H",INDEX(Matches!$K:$K,AA3620),INDEX(Matches!$J:$J,AA3620)))</f>
        <v/>
      </c>
      <c r="V3620" s="30">
        <f>IF(T3620="","",T3620-U3620)</f>
        <v/>
      </c>
      <c r="W3620" s="33">
        <f>IF(I3620="H",INDEX(Matches!$T:$T,AA3620),INDEX(Matches!$U:$U,AA3620))</f>
        <v/>
      </c>
      <c r="X3620" s="11">
        <f>INDEX(Matches!$X:$X,AA3620)</f>
        <v/>
      </c>
      <c r="Y3620" s="30">
        <f>IF(O3620="","",O3620-S3620)</f>
        <v/>
      </c>
      <c r="Z3620" s="30">
        <f>IF(W3620="","",W3620-S3620)</f>
        <v/>
      </c>
      <c r="AA3620" s="24">
        <f>MATCH(J3620,Matches!$A:$A,0)</f>
        <v/>
      </c>
      <c r="AB3620" s="33" t="n"/>
      <c r="AC3620" s="33" t="n"/>
      <c r="AD3620" s="24" t="n"/>
      <c r="AE3620" s="24" t="n">
        <v>2</v>
      </c>
      <c r="AF3620" s="33" t="n"/>
      <c r="AG3620" s="33" t="n"/>
    </row>
    <row r="3621">
      <c r="A3621" s="24" t="inlineStr">
        <is>
          <t>Oldham|8</t>
        </is>
      </c>
      <c r="B3621" s="24" t="inlineStr">
        <is>
          <t>E3</t>
        </is>
      </c>
      <c r="C3621" s="24" t="inlineStr">
        <is>
          <t>League Two</t>
        </is>
      </c>
      <c r="D3621" s="24" t="inlineStr">
        <is>
          <t>Oldham</t>
        </is>
      </c>
      <c r="E3621" s="24" t="n">
        <v>8</v>
      </c>
      <c r="F3621" s="24" t="n">
        <v>2</v>
      </c>
      <c r="G3621" s="29" t="n">
        <v>46291.72916666666</v>
      </c>
      <c r="H3621" s="24" t="inlineStr">
        <is>
          <t>Salford</t>
        </is>
      </c>
      <c r="I3621" s="24" t="inlineStr">
        <is>
          <t>H</t>
        </is>
      </c>
      <c r="J3621" s="24" t="inlineStr">
        <is>
          <t>E3-Oldham-Salford</t>
        </is>
      </c>
      <c r="K3621" s="24" t="n">
        <v>1</v>
      </c>
      <c r="L3621" s="11">
        <f>IF(INDEX(Matches!$X:$X,AA3621)=0,"",IF(I3621="H",INDEX(Matches!$H:$H,AA3621),INDEX(Matches!$I:$I,AA3621)))</f>
        <v/>
      </c>
      <c r="M3621" s="11">
        <f>IF(INDEX(Matches!$X:$X,AA3621)=0,"",IF(I3621="H",INDEX(Matches!$I:$I,AA3621),INDEX(Matches!$H:$H,AA3621)))</f>
        <v/>
      </c>
      <c r="N3621" s="11">
        <f>IF(L3621="","",IF(L3621&gt;M3621,"W",IF(L3621=M3621,"D","L")))</f>
        <v/>
      </c>
      <c r="O3621" s="11">
        <f>IF(L3621="","",IF(L3621&gt;M3621,3,IF(L3621=M3621,1,0)))</f>
        <v/>
      </c>
      <c r="P3621" s="31">
        <f>IF(I3621="H",INDEX(Matches!$L:$L,AA3621),INDEX(Matches!$N:$N,AA3621))</f>
        <v/>
      </c>
      <c r="Q3621" s="31">
        <f>INDEX(Matches!$M:$M,AA3621)</f>
        <v/>
      </c>
      <c r="R3621" s="31">
        <f>IF(I3621="H",INDEX(Matches!$N:$N,AA3621),INDEX(Matches!$L:$L,AA3621))</f>
        <v/>
      </c>
      <c r="S3621" s="33">
        <f>IF(I3621="H",INDEX(Matches!$O:$O,AA3621),INDEX(Matches!$P:$P,AA3621))</f>
        <v/>
      </c>
      <c r="T3621" s="33">
        <f>IF(INDEX(Matches!$J:$J,AA3621)="","",IF(I3621="H",INDEX(Matches!$J:$J,AA3621),INDEX(Matches!$K:$K,AA3621)))</f>
        <v/>
      </c>
      <c r="U3621" s="33">
        <f>IF(INDEX(Matches!$K:$K,AA3621)="","",IF(I3621="H",INDEX(Matches!$K:$K,AA3621),INDEX(Matches!$J:$J,AA3621)))</f>
        <v/>
      </c>
      <c r="V3621" s="30">
        <f>IF(T3621="","",T3621-U3621)</f>
        <v/>
      </c>
      <c r="W3621" s="33">
        <f>IF(I3621="H",INDEX(Matches!$T:$T,AA3621),INDEX(Matches!$U:$U,AA3621))</f>
        <v/>
      </c>
      <c r="X3621" s="11">
        <f>INDEX(Matches!$X:$X,AA3621)</f>
        <v/>
      </c>
      <c r="Y3621" s="30">
        <f>IF(O3621="","",O3621-S3621)</f>
        <v/>
      </c>
      <c r="Z3621" s="30">
        <f>IF(W3621="","",W3621-S3621)</f>
        <v/>
      </c>
      <c r="AA3621" s="24">
        <f>MATCH(J3621,Matches!$A:$A,0)</f>
        <v/>
      </c>
      <c r="AB3621" s="33" t="n"/>
      <c r="AC3621" s="33" t="n"/>
      <c r="AD3621" s="24" t="n"/>
      <c r="AE3621" s="24" t="n">
        <v>2</v>
      </c>
      <c r="AF3621" s="33" t="n"/>
      <c r="AG3621" s="33" t="n"/>
    </row>
    <row r="3622">
      <c r="A3622" s="24" t="inlineStr">
        <is>
          <t>Oldham|9</t>
        </is>
      </c>
      <c r="B3622" s="24" t="inlineStr">
        <is>
          <t>E3</t>
        </is>
      </c>
      <c r="C3622" s="24" t="inlineStr">
        <is>
          <t>League Two</t>
        </is>
      </c>
      <c r="D3622" s="24" t="inlineStr">
        <is>
          <t>Oldham</t>
        </is>
      </c>
      <c r="E3622" s="24" t="n">
        <v>9</v>
      </c>
      <c r="F3622" s="24" t="n">
        <v>3</v>
      </c>
      <c r="G3622" s="29" t="n">
        <v>46305.52083333334</v>
      </c>
      <c r="H3622" s="24" t="inlineStr">
        <is>
          <t>Accrington</t>
        </is>
      </c>
      <c r="I3622" s="24" t="inlineStr">
        <is>
          <t>H</t>
        </is>
      </c>
      <c r="J3622" s="24" t="inlineStr">
        <is>
          <t>E3-Oldham-Accringt</t>
        </is>
      </c>
      <c r="K3622" s="24" t="n">
        <v>23</v>
      </c>
      <c r="L3622" s="11">
        <f>IF(INDEX(Matches!$X:$X,AA3622)=0,"",IF(I3622="H",INDEX(Matches!$H:$H,AA3622),INDEX(Matches!$I:$I,AA3622)))</f>
        <v/>
      </c>
      <c r="M3622" s="11">
        <f>IF(INDEX(Matches!$X:$X,AA3622)=0,"",IF(I3622="H",INDEX(Matches!$I:$I,AA3622),INDEX(Matches!$H:$H,AA3622)))</f>
        <v/>
      </c>
      <c r="N3622" s="11">
        <f>IF(L3622="","",IF(L3622&gt;M3622,"W",IF(L3622=M3622,"D","L")))</f>
        <v/>
      </c>
      <c r="O3622" s="11">
        <f>IF(L3622="","",IF(L3622&gt;M3622,3,IF(L3622=M3622,1,0)))</f>
        <v/>
      </c>
      <c r="P3622" s="31">
        <f>IF(I3622="H",INDEX(Matches!$L:$L,AA3622),INDEX(Matches!$N:$N,AA3622))</f>
        <v/>
      </c>
      <c r="Q3622" s="31">
        <f>INDEX(Matches!$M:$M,AA3622)</f>
        <v/>
      </c>
      <c r="R3622" s="31">
        <f>IF(I3622="H",INDEX(Matches!$N:$N,AA3622),INDEX(Matches!$L:$L,AA3622))</f>
        <v/>
      </c>
      <c r="S3622" s="33">
        <f>IF(I3622="H",INDEX(Matches!$O:$O,AA3622),INDEX(Matches!$P:$P,AA3622))</f>
        <v/>
      </c>
      <c r="T3622" s="33">
        <f>IF(INDEX(Matches!$J:$J,AA3622)="","",IF(I3622="H",INDEX(Matches!$J:$J,AA3622),INDEX(Matches!$K:$K,AA3622)))</f>
        <v/>
      </c>
      <c r="U3622" s="33">
        <f>IF(INDEX(Matches!$K:$K,AA3622)="","",IF(I3622="H",INDEX(Matches!$K:$K,AA3622),INDEX(Matches!$J:$J,AA3622)))</f>
        <v/>
      </c>
      <c r="V3622" s="30">
        <f>IF(T3622="","",T3622-U3622)</f>
        <v/>
      </c>
      <c r="W3622" s="33">
        <f>IF(I3622="H",INDEX(Matches!$T:$T,AA3622),INDEX(Matches!$U:$U,AA3622))</f>
        <v/>
      </c>
      <c r="X3622" s="11">
        <f>INDEX(Matches!$X:$X,AA3622)</f>
        <v/>
      </c>
      <c r="Y3622" s="30">
        <f>IF(O3622="","",O3622-S3622)</f>
        <v/>
      </c>
      <c r="Z3622" s="30">
        <f>IF(W3622="","",W3622-S3622)</f>
        <v/>
      </c>
      <c r="AA3622" s="24">
        <f>MATCH(J3622,Matches!$A:$A,0)</f>
        <v/>
      </c>
      <c r="AB3622" s="33" t="n"/>
      <c r="AC3622" s="33" t="n"/>
      <c r="AD3622" s="24" t="n"/>
      <c r="AE3622" s="24" t="n">
        <v>3</v>
      </c>
      <c r="AF3622" s="33" t="n"/>
      <c r="AG3622" s="33" t="n"/>
    </row>
    <row r="3623">
      <c r="A3623" s="24" t="inlineStr">
        <is>
          <t>Oldham|10</t>
        </is>
      </c>
      <c r="B3623" s="24" t="inlineStr">
        <is>
          <t>E3</t>
        </is>
      </c>
      <c r="C3623" s="24" t="inlineStr">
        <is>
          <t>League Two</t>
        </is>
      </c>
      <c r="D3623" s="24" t="inlineStr">
        <is>
          <t>Oldham</t>
        </is>
      </c>
      <c r="E3623" s="24" t="n">
        <v>10</v>
      </c>
      <c r="F3623" s="24" t="n">
        <v>3</v>
      </c>
      <c r="G3623" s="29" t="n">
        <v>46312.625</v>
      </c>
      <c r="H3623" s="24" t="inlineStr">
        <is>
          <t>Cheltenham</t>
        </is>
      </c>
      <c r="I3623" s="24" t="inlineStr">
        <is>
          <t>H</t>
        </is>
      </c>
      <c r="J3623" s="24" t="inlineStr">
        <is>
          <t>E3-Oldham-Cheltenh</t>
        </is>
      </c>
      <c r="K3623" s="24" t="n">
        <v>22</v>
      </c>
      <c r="L3623" s="11">
        <f>IF(INDEX(Matches!$X:$X,AA3623)=0,"",IF(I3623="H",INDEX(Matches!$H:$H,AA3623),INDEX(Matches!$I:$I,AA3623)))</f>
        <v/>
      </c>
      <c r="M3623" s="11">
        <f>IF(INDEX(Matches!$X:$X,AA3623)=0,"",IF(I3623="H",INDEX(Matches!$I:$I,AA3623),INDEX(Matches!$H:$H,AA3623)))</f>
        <v/>
      </c>
      <c r="N3623" s="11">
        <f>IF(L3623="","",IF(L3623&gt;M3623,"W",IF(L3623=M3623,"D","L")))</f>
        <v/>
      </c>
      <c r="O3623" s="11">
        <f>IF(L3623="","",IF(L3623&gt;M3623,3,IF(L3623=M3623,1,0)))</f>
        <v/>
      </c>
      <c r="P3623" s="31">
        <f>IF(I3623="H",INDEX(Matches!$L:$L,AA3623),INDEX(Matches!$N:$N,AA3623))</f>
        <v/>
      </c>
      <c r="Q3623" s="31">
        <f>INDEX(Matches!$M:$M,AA3623)</f>
        <v/>
      </c>
      <c r="R3623" s="31">
        <f>IF(I3623="H",INDEX(Matches!$N:$N,AA3623),INDEX(Matches!$L:$L,AA3623))</f>
        <v/>
      </c>
      <c r="S3623" s="33">
        <f>IF(I3623="H",INDEX(Matches!$O:$O,AA3623),INDEX(Matches!$P:$P,AA3623))</f>
        <v/>
      </c>
      <c r="T3623" s="33">
        <f>IF(INDEX(Matches!$J:$J,AA3623)="","",IF(I3623="H",INDEX(Matches!$J:$J,AA3623),INDEX(Matches!$K:$K,AA3623)))</f>
        <v/>
      </c>
      <c r="U3623" s="33">
        <f>IF(INDEX(Matches!$K:$K,AA3623)="","",IF(I3623="H",INDEX(Matches!$K:$K,AA3623),INDEX(Matches!$J:$J,AA3623)))</f>
        <v/>
      </c>
      <c r="V3623" s="30">
        <f>IF(T3623="","",T3623-U3623)</f>
        <v/>
      </c>
      <c r="W3623" s="33">
        <f>IF(I3623="H",INDEX(Matches!$T:$T,AA3623),INDEX(Matches!$U:$U,AA3623))</f>
        <v/>
      </c>
      <c r="X3623" s="11">
        <f>INDEX(Matches!$X:$X,AA3623)</f>
        <v/>
      </c>
      <c r="Y3623" s="30">
        <f>IF(O3623="","",O3623-S3623)</f>
        <v/>
      </c>
      <c r="Z3623" s="30">
        <f>IF(W3623="","",W3623-S3623)</f>
        <v/>
      </c>
      <c r="AA3623" s="24">
        <f>MATCH(J3623,Matches!$A:$A,0)</f>
        <v/>
      </c>
      <c r="AB3623" s="33" t="n"/>
      <c r="AC3623" s="33" t="n"/>
      <c r="AD3623" s="24" t="n"/>
      <c r="AE3623" s="24" t="n">
        <v>3</v>
      </c>
      <c r="AF3623" s="33" t="n"/>
      <c r="AG3623" s="33" t="n"/>
    </row>
    <row r="3624">
      <c r="A3624" s="24" t="inlineStr">
        <is>
          <t>Oldham|11</t>
        </is>
      </c>
      <c r="B3624" s="24" t="inlineStr">
        <is>
          <t>E3</t>
        </is>
      </c>
      <c r="C3624" s="24" t="inlineStr">
        <is>
          <t>League Two</t>
        </is>
      </c>
      <c r="D3624" s="24" t="inlineStr">
        <is>
          <t>Oldham</t>
        </is>
      </c>
      <c r="E3624" s="24" t="n">
        <v>11</v>
      </c>
      <c r="F3624" s="24" t="n">
        <v>3</v>
      </c>
      <c r="G3624" s="29" t="n">
        <v>46315.82291666666</v>
      </c>
      <c r="H3624" s="24" t="inlineStr">
        <is>
          <t>Walsall</t>
        </is>
      </c>
      <c r="I3624" s="24" t="inlineStr">
        <is>
          <t>A</t>
        </is>
      </c>
      <c r="J3624" s="24" t="inlineStr">
        <is>
          <t>E3-Walsall-Oldham</t>
        </is>
      </c>
      <c r="K3624" s="24" t="n">
        <v>11</v>
      </c>
      <c r="L3624" s="11">
        <f>IF(INDEX(Matches!$X:$X,AA3624)=0,"",IF(I3624="H",INDEX(Matches!$H:$H,AA3624),INDEX(Matches!$I:$I,AA3624)))</f>
        <v/>
      </c>
      <c r="M3624" s="11">
        <f>IF(INDEX(Matches!$X:$X,AA3624)=0,"",IF(I3624="H",INDEX(Matches!$I:$I,AA3624),INDEX(Matches!$H:$H,AA3624)))</f>
        <v/>
      </c>
      <c r="N3624" s="11">
        <f>IF(L3624="","",IF(L3624&gt;M3624,"W",IF(L3624=M3624,"D","L")))</f>
        <v/>
      </c>
      <c r="O3624" s="11">
        <f>IF(L3624="","",IF(L3624&gt;M3624,3,IF(L3624=M3624,1,0)))</f>
        <v/>
      </c>
      <c r="P3624" s="31">
        <f>IF(I3624="H",INDEX(Matches!$L:$L,AA3624),INDEX(Matches!$N:$N,AA3624))</f>
        <v/>
      </c>
      <c r="Q3624" s="31">
        <f>INDEX(Matches!$M:$M,AA3624)</f>
        <v/>
      </c>
      <c r="R3624" s="31">
        <f>IF(I3624="H",INDEX(Matches!$N:$N,AA3624),INDEX(Matches!$L:$L,AA3624))</f>
        <v/>
      </c>
      <c r="S3624" s="33">
        <f>IF(I3624="H",INDEX(Matches!$O:$O,AA3624),INDEX(Matches!$P:$P,AA3624))</f>
        <v/>
      </c>
      <c r="T3624" s="33">
        <f>IF(INDEX(Matches!$J:$J,AA3624)="","",IF(I3624="H",INDEX(Matches!$J:$J,AA3624),INDEX(Matches!$K:$K,AA3624)))</f>
        <v/>
      </c>
      <c r="U3624" s="33">
        <f>IF(INDEX(Matches!$K:$K,AA3624)="","",IF(I3624="H",INDEX(Matches!$K:$K,AA3624),INDEX(Matches!$J:$J,AA3624)))</f>
        <v/>
      </c>
      <c r="V3624" s="30">
        <f>IF(T3624="","",T3624-U3624)</f>
        <v/>
      </c>
      <c r="W3624" s="33">
        <f>IF(I3624="H",INDEX(Matches!$T:$T,AA3624),INDEX(Matches!$U:$U,AA3624))</f>
        <v/>
      </c>
      <c r="X3624" s="11">
        <f>INDEX(Matches!$X:$X,AA3624)</f>
        <v/>
      </c>
      <c r="Y3624" s="30">
        <f>IF(O3624="","",O3624-S3624)</f>
        <v/>
      </c>
      <c r="Z3624" s="30">
        <f>IF(W3624="","",W3624-S3624)</f>
        <v/>
      </c>
      <c r="AA3624" s="24">
        <f>MATCH(J3624,Matches!$A:$A,0)</f>
        <v/>
      </c>
      <c r="AB3624" s="33" t="n"/>
      <c r="AC3624" s="33" t="n"/>
      <c r="AD3624" s="24" t="n"/>
      <c r="AE3624" s="24" t="n">
        <v>3</v>
      </c>
      <c r="AF3624" s="33" t="n"/>
      <c r="AG3624" s="33" t="n"/>
    </row>
    <row r="3625">
      <c r="A3625" s="24" t="inlineStr">
        <is>
          <t>Oldham|12</t>
        </is>
      </c>
      <c r="B3625" s="24" t="inlineStr">
        <is>
          <t>E3</t>
        </is>
      </c>
      <c r="C3625" s="24" t="inlineStr">
        <is>
          <t>League Two</t>
        </is>
      </c>
      <c r="D3625" s="24" t="inlineStr">
        <is>
          <t>Oldham</t>
        </is>
      </c>
      <c r="E3625" s="24" t="n">
        <v>12</v>
      </c>
      <c r="F3625" s="24" t="n">
        <v>3</v>
      </c>
      <c r="G3625" s="29" t="n">
        <v>46319.625</v>
      </c>
      <c r="H3625" s="24" t="inlineStr">
        <is>
          <t>Barnet</t>
        </is>
      </c>
      <c r="I3625" s="24" t="inlineStr">
        <is>
          <t>A</t>
        </is>
      </c>
      <c r="J3625" s="24" t="inlineStr">
        <is>
          <t>E3-Barnet-Oldham</t>
        </is>
      </c>
      <c r="K3625" s="24" t="n">
        <v>3</v>
      </c>
      <c r="L3625" s="11">
        <f>IF(INDEX(Matches!$X:$X,AA3625)=0,"",IF(I3625="H",INDEX(Matches!$H:$H,AA3625),INDEX(Matches!$I:$I,AA3625)))</f>
        <v/>
      </c>
      <c r="M3625" s="11">
        <f>IF(INDEX(Matches!$X:$X,AA3625)=0,"",IF(I3625="H",INDEX(Matches!$I:$I,AA3625),INDEX(Matches!$H:$H,AA3625)))</f>
        <v/>
      </c>
      <c r="N3625" s="11">
        <f>IF(L3625="","",IF(L3625&gt;M3625,"W",IF(L3625=M3625,"D","L")))</f>
        <v/>
      </c>
      <c r="O3625" s="11">
        <f>IF(L3625="","",IF(L3625&gt;M3625,3,IF(L3625=M3625,1,0)))</f>
        <v/>
      </c>
      <c r="P3625" s="31">
        <f>IF(I3625="H",INDEX(Matches!$L:$L,AA3625),INDEX(Matches!$N:$N,AA3625))</f>
        <v/>
      </c>
      <c r="Q3625" s="31">
        <f>INDEX(Matches!$M:$M,AA3625)</f>
        <v/>
      </c>
      <c r="R3625" s="31">
        <f>IF(I3625="H",INDEX(Matches!$N:$N,AA3625),INDEX(Matches!$L:$L,AA3625))</f>
        <v/>
      </c>
      <c r="S3625" s="33">
        <f>IF(I3625="H",INDEX(Matches!$O:$O,AA3625),INDEX(Matches!$P:$P,AA3625))</f>
        <v/>
      </c>
      <c r="T3625" s="33">
        <f>IF(INDEX(Matches!$J:$J,AA3625)="","",IF(I3625="H",INDEX(Matches!$J:$J,AA3625),INDEX(Matches!$K:$K,AA3625)))</f>
        <v/>
      </c>
      <c r="U3625" s="33">
        <f>IF(INDEX(Matches!$K:$K,AA3625)="","",IF(I3625="H",INDEX(Matches!$K:$K,AA3625),INDEX(Matches!$J:$J,AA3625)))</f>
        <v/>
      </c>
      <c r="V3625" s="30">
        <f>IF(T3625="","",T3625-U3625)</f>
        <v/>
      </c>
      <c r="W3625" s="33">
        <f>IF(I3625="H",INDEX(Matches!$T:$T,AA3625),INDEX(Matches!$U:$U,AA3625))</f>
        <v/>
      </c>
      <c r="X3625" s="11">
        <f>INDEX(Matches!$X:$X,AA3625)</f>
        <v/>
      </c>
      <c r="Y3625" s="30">
        <f>IF(O3625="","",O3625-S3625)</f>
        <v/>
      </c>
      <c r="Z3625" s="30">
        <f>IF(W3625="","",W3625-S3625)</f>
        <v/>
      </c>
      <c r="AA3625" s="24">
        <f>MATCH(J3625,Matches!$A:$A,0)</f>
        <v/>
      </c>
      <c r="AB3625" s="33" t="n"/>
      <c r="AC3625" s="33" t="n">
        <v>1.107048292819116</v>
      </c>
      <c r="AD3625" s="24" t="n"/>
      <c r="AE3625" s="24" t="n">
        <v>4</v>
      </c>
      <c r="AF3625" s="33" t="n"/>
      <c r="AG3625" s="33" t="n"/>
    </row>
    <row r="3626">
      <c r="A3626" s="24" t="inlineStr">
        <is>
          <t>Oldham|13</t>
        </is>
      </c>
      <c r="B3626" s="24" t="inlineStr">
        <is>
          <t>E3</t>
        </is>
      </c>
      <c r="C3626" s="24" t="inlineStr">
        <is>
          <t>League Two</t>
        </is>
      </c>
      <c r="D3626" s="24" t="inlineStr">
        <is>
          <t>Oldham</t>
        </is>
      </c>
      <c r="E3626" s="24" t="n">
        <v>13</v>
      </c>
      <c r="F3626" s="24" t="n">
        <v>4</v>
      </c>
      <c r="G3626" s="29" t="n">
        <v>46326.625</v>
      </c>
      <c r="H3626" s="24" t="inlineStr">
        <is>
          <t>Crawley</t>
        </is>
      </c>
      <c r="I3626" s="24" t="inlineStr">
        <is>
          <t>H</t>
        </is>
      </c>
      <c r="J3626" s="24" t="inlineStr">
        <is>
          <t>E3-Oldham-Crawley</t>
        </is>
      </c>
      <c r="K3626" s="24" t="n">
        <v>21</v>
      </c>
      <c r="L3626" s="11">
        <f>IF(INDEX(Matches!$X:$X,AA3626)=0,"",IF(I3626="H",INDEX(Matches!$H:$H,AA3626),INDEX(Matches!$I:$I,AA3626)))</f>
        <v/>
      </c>
      <c r="M3626" s="11">
        <f>IF(INDEX(Matches!$X:$X,AA3626)=0,"",IF(I3626="H",INDEX(Matches!$I:$I,AA3626),INDEX(Matches!$H:$H,AA3626)))</f>
        <v/>
      </c>
      <c r="N3626" s="11">
        <f>IF(L3626="","",IF(L3626&gt;M3626,"W",IF(L3626=M3626,"D","L")))</f>
        <v/>
      </c>
      <c r="O3626" s="11">
        <f>IF(L3626="","",IF(L3626&gt;M3626,3,IF(L3626=M3626,1,0)))</f>
        <v/>
      </c>
      <c r="P3626" s="31">
        <f>IF(I3626="H",INDEX(Matches!$L:$L,AA3626),INDEX(Matches!$N:$N,AA3626))</f>
        <v/>
      </c>
      <c r="Q3626" s="31">
        <f>INDEX(Matches!$M:$M,AA3626)</f>
        <v/>
      </c>
      <c r="R3626" s="31">
        <f>IF(I3626="H",INDEX(Matches!$N:$N,AA3626),INDEX(Matches!$L:$L,AA3626))</f>
        <v/>
      </c>
      <c r="S3626" s="33">
        <f>IF(I3626="H",INDEX(Matches!$O:$O,AA3626),INDEX(Matches!$P:$P,AA3626))</f>
        <v/>
      </c>
      <c r="T3626" s="33">
        <f>IF(INDEX(Matches!$J:$J,AA3626)="","",IF(I3626="H",INDEX(Matches!$J:$J,AA3626),INDEX(Matches!$K:$K,AA3626)))</f>
        <v/>
      </c>
      <c r="U3626" s="33">
        <f>IF(INDEX(Matches!$K:$K,AA3626)="","",IF(I3626="H",INDEX(Matches!$K:$K,AA3626),INDEX(Matches!$J:$J,AA3626)))</f>
        <v/>
      </c>
      <c r="V3626" s="30">
        <f>IF(T3626="","",T3626-U3626)</f>
        <v/>
      </c>
      <c r="W3626" s="33">
        <f>IF(I3626="H",INDEX(Matches!$T:$T,AA3626),INDEX(Matches!$U:$U,AA3626))</f>
        <v/>
      </c>
      <c r="X3626" s="11">
        <f>INDEX(Matches!$X:$X,AA3626)</f>
        <v/>
      </c>
      <c r="Y3626" s="30">
        <f>IF(O3626="","",O3626-S3626)</f>
        <v/>
      </c>
      <c r="Z3626" s="30">
        <f>IF(W3626="","",W3626-S3626)</f>
        <v/>
      </c>
      <c r="AA3626" s="24">
        <f>MATCH(J3626,Matches!$A:$A,0)</f>
        <v/>
      </c>
      <c r="AB3626" s="33" t="n"/>
      <c r="AC3626" s="33" t="n">
        <v>1.730836197821341</v>
      </c>
      <c r="AD3626" s="24" t="n"/>
      <c r="AE3626" s="24" t="n">
        <v>4</v>
      </c>
      <c r="AF3626" s="33" t="n"/>
      <c r="AG3626" s="33" t="n"/>
    </row>
    <row r="3627">
      <c r="A3627" s="24" t="inlineStr">
        <is>
          <t>Oldham|14</t>
        </is>
      </c>
      <c r="B3627" s="24" t="inlineStr">
        <is>
          <t>E3</t>
        </is>
      </c>
      <c r="C3627" s="24" t="inlineStr">
        <is>
          <t>League Two</t>
        </is>
      </c>
      <c r="D3627" s="24" t="inlineStr">
        <is>
          <t>Oldham</t>
        </is>
      </c>
      <c r="E3627" s="24" t="n">
        <v>14</v>
      </c>
      <c r="F3627" s="24" t="n">
        <v>4</v>
      </c>
      <c r="G3627" s="29" t="n">
        <v>46329.82291666666</v>
      </c>
      <c r="H3627" s="24" t="inlineStr">
        <is>
          <t>Northampton</t>
        </is>
      </c>
      <c r="I3627" s="24" t="inlineStr">
        <is>
          <t>A</t>
        </is>
      </c>
      <c r="J3627" s="24" t="inlineStr">
        <is>
          <t>E3-Northamp-Oldham</t>
        </is>
      </c>
      <c r="K3627" s="24" t="n">
        <v>14</v>
      </c>
      <c r="L3627" s="11">
        <f>IF(INDEX(Matches!$X:$X,AA3627)=0,"",IF(I3627="H",INDEX(Matches!$H:$H,AA3627),INDEX(Matches!$I:$I,AA3627)))</f>
        <v/>
      </c>
      <c r="M3627" s="11">
        <f>IF(INDEX(Matches!$X:$X,AA3627)=0,"",IF(I3627="H",INDEX(Matches!$I:$I,AA3627),INDEX(Matches!$H:$H,AA3627)))</f>
        <v/>
      </c>
      <c r="N3627" s="11">
        <f>IF(L3627="","",IF(L3627&gt;M3627,"W",IF(L3627=M3627,"D","L")))</f>
        <v/>
      </c>
      <c r="O3627" s="11">
        <f>IF(L3627="","",IF(L3627&gt;M3627,3,IF(L3627=M3627,1,0)))</f>
        <v/>
      </c>
      <c r="P3627" s="31">
        <f>IF(I3627="H",INDEX(Matches!$L:$L,AA3627),INDEX(Matches!$N:$N,AA3627))</f>
        <v/>
      </c>
      <c r="Q3627" s="31">
        <f>INDEX(Matches!$M:$M,AA3627)</f>
        <v/>
      </c>
      <c r="R3627" s="31">
        <f>IF(I3627="H",INDEX(Matches!$N:$N,AA3627),INDEX(Matches!$L:$L,AA3627))</f>
        <v/>
      </c>
      <c r="S3627" s="33">
        <f>IF(I3627="H",INDEX(Matches!$O:$O,AA3627),INDEX(Matches!$P:$P,AA3627))</f>
        <v/>
      </c>
      <c r="T3627" s="33">
        <f>IF(INDEX(Matches!$J:$J,AA3627)="","",IF(I3627="H",INDEX(Matches!$J:$J,AA3627),INDEX(Matches!$K:$K,AA3627)))</f>
        <v/>
      </c>
      <c r="U3627" s="33">
        <f>IF(INDEX(Matches!$K:$K,AA3627)="","",IF(I3627="H",INDEX(Matches!$K:$K,AA3627),INDEX(Matches!$J:$J,AA3627)))</f>
        <v/>
      </c>
      <c r="V3627" s="30">
        <f>IF(T3627="","",T3627-U3627)</f>
        <v/>
      </c>
      <c r="W3627" s="33">
        <f>IF(I3627="H",INDEX(Matches!$T:$T,AA3627),INDEX(Matches!$U:$U,AA3627))</f>
        <v/>
      </c>
      <c r="X3627" s="11">
        <f>INDEX(Matches!$X:$X,AA3627)</f>
        <v/>
      </c>
      <c r="Y3627" s="30">
        <f>IF(O3627="","",O3627-S3627)</f>
        <v/>
      </c>
      <c r="Z3627" s="30">
        <f>IF(W3627="","",W3627-S3627)</f>
        <v/>
      </c>
      <c r="AA3627" s="24">
        <f>MATCH(J3627,Matches!$A:$A,0)</f>
        <v/>
      </c>
      <c r="AB3627" s="33" t="n"/>
      <c r="AC3627" s="33" t="n">
        <v>1.288203795670244</v>
      </c>
      <c r="AD3627" s="24" t="n"/>
      <c r="AE3627" s="24" t="n">
        <v>3</v>
      </c>
      <c r="AF3627" s="33" t="n"/>
      <c r="AG3627" s="33" t="n"/>
    </row>
    <row r="3628">
      <c r="A3628" s="24" t="inlineStr">
        <is>
          <t>Oldham|15</t>
        </is>
      </c>
      <c r="B3628" s="24" t="inlineStr">
        <is>
          <t>E3</t>
        </is>
      </c>
      <c r="C3628" s="24" t="inlineStr">
        <is>
          <t>League Two</t>
        </is>
      </c>
      <c r="D3628" s="24" t="inlineStr">
        <is>
          <t>Oldham</t>
        </is>
      </c>
      <c r="E3628" s="24" t="n">
        <v>15</v>
      </c>
      <c r="F3628" s="24" t="n">
        <v>4</v>
      </c>
      <c r="G3628" s="29" t="n">
        <v>46340.625</v>
      </c>
      <c r="H3628" s="24" t="inlineStr">
        <is>
          <t>Shrewsbury</t>
        </is>
      </c>
      <c r="I3628" s="24" t="inlineStr">
        <is>
          <t>A</t>
        </is>
      </c>
      <c r="J3628" s="24" t="inlineStr">
        <is>
          <t>E3-Shrewsbu-Oldham</t>
        </is>
      </c>
      <c r="K3628" s="24" t="n">
        <v>20</v>
      </c>
      <c r="L3628" s="11">
        <f>IF(INDEX(Matches!$X:$X,AA3628)=0,"",IF(I3628="H",INDEX(Matches!$H:$H,AA3628),INDEX(Matches!$I:$I,AA3628)))</f>
        <v/>
      </c>
      <c r="M3628" s="11">
        <f>IF(INDEX(Matches!$X:$X,AA3628)=0,"",IF(I3628="H",INDEX(Matches!$I:$I,AA3628),INDEX(Matches!$H:$H,AA3628)))</f>
        <v/>
      </c>
      <c r="N3628" s="11">
        <f>IF(L3628="","",IF(L3628&gt;M3628,"W",IF(L3628=M3628,"D","L")))</f>
        <v/>
      </c>
      <c r="O3628" s="11">
        <f>IF(L3628="","",IF(L3628&gt;M3628,3,IF(L3628=M3628,1,0)))</f>
        <v/>
      </c>
      <c r="P3628" s="31">
        <f>IF(I3628="H",INDEX(Matches!$L:$L,AA3628),INDEX(Matches!$N:$N,AA3628))</f>
        <v/>
      </c>
      <c r="Q3628" s="31">
        <f>INDEX(Matches!$M:$M,AA3628)</f>
        <v/>
      </c>
      <c r="R3628" s="31">
        <f>IF(I3628="H",INDEX(Matches!$N:$N,AA3628),INDEX(Matches!$L:$L,AA3628))</f>
        <v/>
      </c>
      <c r="S3628" s="33">
        <f>IF(I3628="H",INDEX(Matches!$O:$O,AA3628),INDEX(Matches!$P:$P,AA3628))</f>
        <v/>
      </c>
      <c r="T3628" s="33">
        <f>IF(INDEX(Matches!$J:$J,AA3628)="","",IF(I3628="H",INDEX(Matches!$J:$J,AA3628),INDEX(Matches!$K:$K,AA3628)))</f>
        <v/>
      </c>
      <c r="U3628" s="33">
        <f>IF(INDEX(Matches!$K:$K,AA3628)="","",IF(I3628="H",INDEX(Matches!$K:$K,AA3628),INDEX(Matches!$J:$J,AA3628)))</f>
        <v/>
      </c>
      <c r="V3628" s="30">
        <f>IF(T3628="","",T3628-U3628)</f>
        <v/>
      </c>
      <c r="W3628" s="33">
        <f>IF(I3628="H",INDEX(Matches!$T:$T,AA3628),INDEX(Matches!$U:$U,AA3628))</f>
        <v/>
      </c>
      <c r="X3628" s="11">
        <f>INDEX(Matches!$X:$X,AA3628)</f>
        <v/>
      </c>
      <c r="Y3628" s="30">
        <f>IF(O3628="","",O3628-S3628)</f>
        <v/>
      </c>
      <c r="Z3628" s="30">
        <f>IF(W3628="","",W3628-S3628)</f>
        <v/>
      </c>
      <c r="AA3628" s="24">
        <f>MATCH(J3628,Matches!$A:$A,0)</f>
        <v/>
      </c>
      <c r="AB3628" s="33" t="n"/>
      <c r="AC3628" s="33" t="n">
        <v>1.336928694483492</v>
      </c>
      <c r="AD3628" s="24" t="n"/>
      <c r="AE3628" s="24" t="n">
        <v>4</v>
      </c>
      <c r="AF3628" s="33" t="n"/>
      <c r="AG3628" s="33" t="n"/>
    </row>
    <row r="3629">
      <c r="A3629" s="24" t="inlineStr">
        <is>
          <t>Oldham|16</t>
        </is>
      </c>
      <c r="B3629" s="24" t="inlineStr">
        <is>
          <t>E3</t>
        </is>
      </c>
      <c r="C3629" s="24" t="inlineStr">
        <is>
          <t>League Two</t>
        </is>
      </c>
      <c r="D3629" s="24" t="inlineStr">
        <is>
          <t>Oldham</t>
        </is>
      </c>
      <c r="E3629" s="24" t="n">
        <v>16</v>
      </c>
      <c r="F3629" s="24" t="n">
        <v>4</v>
      </c>
      <c r="G3629" s="29" t="n">
        <v>46347.625</v>
      </c>
      <c r="H3629" s="24" t="inlineStr">
        <is>
          <t>Exeter</t>
        </is>
      </c>
      <c r="I3629" s="24" t="inlineStr">
        <is>
          <t>H</t>
        </is>
      </c>
      <c r="J3629" s="24" t="inlineStr">
        <is>
          <t>E3-Oldham-Exeter</t>
        </is>
      </c>
      <c r="K3629" s="24" t="n">
        <v>17</v>
      </c>
      <c r="L3629" s="11">
        <f>IF(INDEX(Matches!$X:$X,AA3629)=0,"",IF(I3629="H",INDEX(Matches!$H:$H,AA3629),INDEX(Matches!$I:$I,AA3629)))</f>
        <v/>
      </c>
      <c r="M3629" s="11">
        <f>IF(INDEX(Matches!$X:$X,AA3629)=0,"",IF(I3629="H",INDEX(Matches!$I:$I,AA3629),INDEX(Matches!$H:$H,AA3629)))</f>
        <v/>
      </c>
      <c r="N3629" s="11">
        <f>IF(L3629="","",IF(L3629&gt;M3629,"W",IF(L3629=M3629,"D","L")))</f>
        <v/>
      </c>
      <c r="O3629" s="11">
        <f>IF(L3629="","",IF(L3629&gt;M3629,3,IF(L3629=M3629,1,0)))</f>
        <v/>
      </c>
      <c r="P3629" s="31">
        <f>IF(I3629="H",INDEX(Matches!$L:$L,AA3629),INDEX(Matches!$N:$N,AA3629))</f>
        <v/>
      </c>
      <c r="Q3629" s="31">
        <f>INDEX(Matches!$M:$M,AA3629)</f>
        <v/>
      </c>
      <c r="R3629" s="31">
        <f>IF(I3629="H",INDEX(Matches!$N:$N,AA3629),INDEX(Matches!$L:$L,AA3629))</f>
        <v/>
      </c>
      <c r="S3629" s="33">
        <f>IF(I3629="H",INDEX(Matches!$O:$O,AA3629),INDEX(Matches!$P:$P,AA3629))</f>
        <v/>
      </c>
      <c r="T3629" s="33">
        <f>IF(INDEX(Matches!$J:$J,AA3629)="","",IF(I3629="H",INDEX(Matches!$J:$J,AA3629),INDEX(Matches!$K:$K,AA3629)))</f>
        <v/>
      </c>
      <c r="U3629" s="33">
        <f>IF(INDEX(Matches!$K:$K,AA3629)="","",IF(I3629="H",INDEX(Matches!$K:$K,AA3629),INDEX(Matches!$J:$J,AA3629)))</f>
        <v/>
      </c>
      <c r="V3629" s="30">
        <f>IF(T3629="","",T3629-U3629)</f>
        <v/>
      </c>
      <c r="W3629" s="33">
        <f>IF(I3629="H",INDEX(Matches!$T:$T,AA3629),INDEX(Matches!$U:$U,AA3629))</f>
        <v/>
      </c>
      <c r="X3629" s="11">
        <f>INDEX(Matches!$X:$X,AA3629)</f>
        <v/>
      </c>
      <c r="Y3629" s="30">
        <f>IF(O3629="","",O3629-S3629)</f>
        <v/>
      </c>
      <c r="Z3629" s="30">
        <f>IF(W3629="","",W3629-S3629)</f>
        <v/>
      </c>
      <c r="AA3629" s="24">
        <f>MATCH(J3629,Matches!$A:$A,0)</f>
        <v/>
      </c>
      <c r="AB3629" s="33" t="n"/>
      <c r="AC3629" s="33" t="n">
        <v>1.64212621587989</v>
      </c>
      <c r="AD3629" s="24" t="n"/>
      <c r="AE3629" s="24" t="n">
        <v>4</v>
      </c>
      <c r="AF3629" s="33" t="n"/>
      <c r="AG3629" s="33" t="n"/>
    </row>
    <row r="3630">
      <c r="A3630" s="24" t="inlineStr">
        <is>
          <t>Oldham|17</t>
        </is>
      </c>
      <c r="B3630" s="24" t="inlineStr">
        <is>
          <t>E3</t>
        </is>
      </c>
      <c r="C3630" s="24" t="inlineStr">
        <is>
          <t>League Two</t>
        </is>
      </c>
      <c r="D3630" s="24" t="inlineStr">
        <is>
          <t>Oldham</t>
        </is>
      </c>
      <c r="E3630" s="24" t="n">
        <v>17</v>
      </c>
      <c r="F3630" s="24" t="n">
        <v>5</v>
      </c>
      <c r="G3630" s="29" t="n">
        <v>46354.625</v>
      </c>
      <c r="H3630" s="24" t="inlineStr">
        <is>
          <t>Rotherham</t>
        </is>
      </c>
      <c r="I3630" s="24" t="inlineStr">
        <is>
          <t>A</t>
        </is>
      </c>
      <c r="J3630" s="24" t="inlineStr">
        <is>
          <t>E3-Rotherha-Oldham</t>
        </is>
      </c>
      <c r="K3630" s="24" t="n">
        <v>9</v>
      </c>
      <c r="L3630" s="11">
        <f>IF(INDEX(Matches!$X:$X,AA3630)=0,"",IF(I3630="H",INDEX(Matches!$H:$H,AA3630),INDEX(Matches!$I:$I,AA3630)))</f>
        <v/>
      </c>
      <c r="M3630" s="11">
        <f>IF(INDEX(Matches!$X:$X,AA3630)=0,"",IF(I3630="H",INDEX(Matches!$I:$I,AA3630),INDEX(Matches!$H:$H,AA3630)))</f>
        <v/>
      </c>
      <c r="N3630" s="11">
        <f>IF(L3630="","",IF(L3630&gt;M3630,"W",IF(L3630=M3630,"D","L")))</f>
        <v/>
      </c>
      <c r="O3630" s="11">
        <f>IF(L3630="","",IF(L3630&gt;M3630,3,IF(L3630=M3630,1,0)))</f>
        <v/>
      </c>
      <c r="P3630" s="31">
        <f>IF(I3630="H",INDEX(Matches!$L:$L,AA3630),INDEX(Matches!$N:$N,AA3630))</f>
        <v/>
      </c>
      <c r="Q3630" s="31">
        <f>INDEX(Matches!$M:$M,AA3630)</f>
        <v/>
      </c>
      <c r="R3630" s="31">
        <f>IF(I3630="H",INDEX(Matches!$N:$N,AA3630),INDEX(Matches!$L:$L,AA3630))</f>
        <v/>
      </c>
      <c r="S3630" s="33">
        <f>IF(I3630="H",INDEX(Matches!$O:$O,AA3630),INDEX(Matches!$P:$P,AA3630))</f>
        <v/>
      </c>
      <c r="T3630" s="33">
        <f>IF(INDEX(Matches!$J:$J,AA3630)="","",IF(I3630="H",INDEX(Matches!$J:$J,AA3630),INDEX(Matches!$K:$K,AA3630)))</f>
        <v/>
      </c>
      <c r="U3630" s="33">
        <f>IF(INDEX(Matches!$K:$K,AA3630)="","",IF(I3630="H",INDEX(Matches!$K:$K,AA3630),INDEX(Matches!$J:$J,AA3630)))</f>
        <v/>
      </c>
      <c r="V3630" s="30">
        <f>IF(T3630="","",T3630-U3630)</f>
        <v/>
      </c>
      <c r="W3630" s="33">
        <f>IF(I3630="H",INDEX(Matches!$T:$T,AA3630),INDEX(Matches!$U:$U,AA3630))</f>
        <v/>
      </c>
      <c r="X3630" s="11">
        <f>INDEX(Matches!$X:$X,AA3630)</f>
        <v/>
      </c>
      <c r="Y3630" s="30">
        <f>IF(O3630="","",O3630-S3630)</f>
        <v/>
      </c>
      <c r="Z3630" s="30">
        <f>IF(W3630="","",W3630-S3630)</f>
        <v/>
      </c>
      <c r="AA3630" s="24">
        <f>MATCH(J3630,Matches!$A:$A,0)</f>
        <v/>
      </c>
      <c r="AB3630" s="33" t="n"/>
      <c r="AC3630" s="33" t="n">
        <v>1.214387938987015</v>
      </c>
      <c r="AD3630" s="24" t="n"/>
      <c r="AE3630" s="24" t="n">
        <v>5</v>
      </c>
      <c r="AF3630" s="33" t="n"/>
      <c r="AG3630" s="33" t="n"/>
    </row>
    <row r="3631">
      <c r="A3631" s="24" t="inlineStr">
        <is>
          <t>Oldham|18</t>
        </is>
      </c>
      <c r="B3631" s="24" t="inlineStr">
        <is>
          <t>E3</t>
        </is>
      </c>
      <c r="C3631" s="24" t="inlineStr">
        <is>
          <t>League Two</t>
        </is>
      </c>
      <c r="D3631" s="24" t="inlineStr">
        <is>
          <t>Oldham</t>
        </is>
      </c>
      <c r="E3631" s="24" t="n">
        <v>18</v>
      </c>
      <c r="F3631" s="24" t="n">
        <v>5</v>
      </c>
      <c r="G3631" s="29" t="n">
        <v>46357.82291666666</v>
      </c>
      <c r="H3631" s="24" t="inlineStr">
        <is>
          <t>Bristol Rovers</t>
        </is>
      </c>
      <c r="I3631" s="24" t="inlineStr">
        <is>
          <t>H</t>
        </is>
      </c>
      <c r="J3631" s="24" t="inlineStr">
        <is>
          <t>E3-Oldham-BristolR</t>
        </is>
      </c>
      <c r="K3631" s="24" t="n">
        <v>2</v>
      </c>
      <c r="L3631" s="11">
        <f>IF(INDEX(Matches!$X:$X,AA3631)=0,"",IF(I3631="H",INDEX(Matches!$H:$H,AA3631),INDEX(Matches!$I:$I,AA3631)))</f>
        <v/>
      </c>
      <c r="M3631" s="11">
        <f>IF(INDEX(Matches!$X:$X,AA3631)=0,"",IF(I3631="H",INDEX(Matches!$I:$I,AA3631),INDEX(Matches!$H:$H,AA3631)))</f>
        <v/>
      </c>
      <c r="N3631" s="11">
        <f>IF(L3631="","",IF(L3631&gt;M3631,"W",IF(L3631=M3631,"D","L")))</f>
        <v/>
      </c>
      <c r="O3631" s="11">
        <f>IF(L3631="","",IF(L3631&gt;M3631,3,IF(L3631=M3631,1,0)))</f>
        <v/>
      </c>
      <c r="P3631" s="31">
        <f>IF(I3631="H",INDEX(Matches!$L:$L,AA3631),INDEX(Matches!$N:$N,AA3631))</f>
        <v/>
      </c>
      <c r="Q3631" s="31">
        <f>INDEX(Matches!$M:$M,AA3631)</f>
        <v/>
      </c>
      <c r="R3631" s="31">
        <f>IF(I3631="H",INDEX(Matches!$N:$N,AA3631),INDEX(Matches!$L:$L,AA3631))</f>
        <v/>
      </c>
      <c r="S3631" s="33">
        <f>IF(I3631="H",INDEX(Matches!$O:$O,AA3631),INDEX(Matches!$P:$P,AA3631))</f>
        <v/>
      </c>
      <c r="T3631" s="33">
        <f>IF(INDEX(Matches!$J:$J,AA3631)="","",IF(I3631="H",INDEX(Matches!$J:$J,AA3631),INDEX(Matches!$K:$K,AA3631)))</f>
        <v/>
      </c>
      <c r="U3631" s="33">
        <f>IF(INDEX(Matches!$K:$K,AA3631)="","",IF(I3631="H",INDEX(Matches!$K:$K,AA3631),INDEX(Matches!$J:$J,AA3631)))</f>
        <v/>
      </c>
      <c r="V3631" s="30">
        <f>IF(T3631="","",T3631-U3631)</f>
        <v/>
      </c>
      <c r="W3631" s="33">
        <f>IF(I3631="H",INDEX(Matches!$T:$T,AA3631),INDEX(Matches!$U:$U,AA3631))</f>
        <v/>
      </c>
      <c r="X3631" s="11">
        <f>INDEX(Matches!$X:$X,AA3631)</f>
        <v/>
      </c>
      <c r="Y3631" s="30">
        <f>IF(O3631="","",O3631-S3631)</f>
        <v/>
      </c>
      <c r="Z3631" s="30">
        <f>IF(W3631="","",W3631-S3631)</f>
        <v/>
      </c>
      <c r="AA3631" s="24">
        <f>MATCH(J3631,Matches!$A:$A,0)</f>
        <v/>
      </c>
      <c r="AB3631" s="33" t="n"/>
      <c r="AC3631" s="33" t="n">
        <v>1.390071526129156</v>
      </c>
      <c r="AD3631" s="24" t="n"/>
      <c r="AE3631" s="24" t="n">
        <v>5</v>
      </c>
      <c r="AF3631" s="33" t="n"/>
      <c r="AG3631" s="33" t="n"/>
    </row>
    <row r="3632">
      <c r="A3632" s="24" t="inlineStr">
        <is>
          <t>Oldham|19</t>
        </is>
      </c>
      <c r="B3632" s="24" t="inlineStr">
        <is>
          <t>E3</t>
        </is>
      </c>
      <c r="C3632" s="24" t="inlineStr">
        <is>
          <t>League Two</t>
        </is>
      </c>
      <c r="D3632" s="24" t="inlineStr">
        <is>
          <t>Oldham</t>
        </is>
      </c>
      <c r="E3632" s="24" t="n">
        <v>19</v>
      </c>
      <c r="F3632" s="24" t="n">
        <v>5</v>
      </c>
      <c r="G3632" s="29" t="n">
        <v>46368.625</v>
      </c>
      <c r="H3632" s="24" t="inlineStr">
        <is>
          <t>Gillingham</t>
        </is>
      </c>
      <c r="I3632" s="24" t="inlineStr">
        <is>
          <t>H</t>
        </is>
      </c>
      <c r="J3632" s="24" t="inlineStr">
        <is>
          <t>E3-Oldham-Gillingh</t>
        </is>
      </c>
      <c r="K3632" s="24" t="n">
        <v>12</v>
      </c>
      <c r="L3632" s="11">
        <f>IF(INDEX(Matches!$X:$X,AA3632)=0,"",IF(I3632="H",INDEX(Matches!$H:$H,AA3632),INDEX(Matches!$I:$I,AA3632)))</f>
        <v/>
      </c>
      <c r="M3632" s="11">
        <f>IF(INDEX(Matches!$X:$X,AA3632)=0,"",IF(I3632="H",INDEX(Matches!$I:$I,AA3632),INDEX(Matches!$H:$H,AA3632)))</f>
        <v/>
      </c>
      <c r="N3632" s="11">
        <f>IF(L3632="","",IF(L3632&gt;M3632,"W",IF(L3632=M3632,"D","L")))</f>
        <v/>
      </c>
      <c r="O3632" s="11">
        <f>IF(L3632="","",IF(L3632&gt;M3632,3,IF(L3632=M3632,1,0)))</f>
        <v/>
      </c>
      <c r="P3632" s="31">
        <f>IF(I3632="H",INDEX(Matches!$L:$L,AA3632),INDEX(Matches!$N:$N,AA3632))</f>
        <v/>
      </c>
      <c r="Q3632" s="31">
        <f>INDEX(Matches!$M:$M,AA3632)</f>
        <v/>
      </c>
      <c r="R3632" s="31">
        <f>IF(I3632="H",INDEX(Matches!$N:$N,AA3632),INDEX(Matches!$L:$L,AA3632))</f>
        <v/>
      </c>
      <c r="S3632" s="33">
        <f>IF(I3632="H",INDEX(Matches!$O:$O,AA3632),INDEX(Matches!$P:$P,AA3632))</f>
        <v/>
      </c>
      <c r="T3632" s="33">
        <f>IF(INDEX(Matches!$J:$J,AA3632)="","",IF(I3632="H",INDEX(Matches!$J:$J,AA3632),INDEX(Matches!$K:$K,AA3632)))</f>
        <v/>
      </c>
      <c r="U3632" s="33">
        <f>IF(INDEX(Matches!$K:$K,AA3632)="","",IF(I3632="H",INDEX(Matches!$K:$K,AA3632),INDEX(Matches!$J:$J,AA3632)))</f>
        <v/>
      </c>
      <c r="V3632" s="30">
        <f>IF(T3632="","",T3632-U3632)</f>
        <v/>
      </c>
      <c r="W3632" s="33">
        <f>IF(I3632="H",INDEX(Matches!$T:$T,AA3632),INDEX(Matches!$U:$U,AA3632))</f>
        <v/>
      </c>
      <c r="X3632" s="11">
        <f>INDEX(Matches!$X:$X,AA3632)</f>
        <v/>
      </c>
      <c r="Y3632" s="30">
        <f>IF(O3632="","",O3632-S3632)</f>
        <v/>
      </c>
      <c r="Z3632" s="30">
        <f>IF(W3632="","",W3632-S3632)</f>
        <v/>
      </c>
      <c r="AA3632" s="24">
        <f>MATCH(J3632,Matches!$A:$A,0)</f>
        <v/>
      </c>
      <c r="AB3632" s="33" t="n"/>
      <c r="AC3632" s="33" t="n">
        <v>1.570823316490388</v>
      </c>
      <c r="AD3632" s="24" t="n"/>
      <c r="AE3632" s="24" t="n">
        <v>5</v>
      </c>
      <c r="AF3632" s="33" t="n"/>
      <c r="AG3632" s="33" t="n"/>
    </row>
    <row r="3633">
      <c r="A3633" s="24" t="inlineStr">
        <is>
          <t>Oldham|20</t>
        </is>
      </c>
      <c r="B3633" s="24" t="inlineStr">
        <is>
          <t>E3</t>
        </is>
      </c>
      <c r="C3633" s="24" t="inlineStr">
        <is>
          <t>League Two</t>
        </is>
      </c>
      <c r="D3633" s="24" t="inlineStr">
        <is>
          <t>Oldham</t>
        </is>
      </c>
      <c r="E3633" s="24" t="n">
        <v>20</v>
      </c>
      <c r="F3633" s="24" t="n">
        <v>5</v>
      </c>
      <c r="G3633" s="29" t="n">
        <v>46375.625</v>
      </c>
      <c r="H3633" s="24" t="inlineStr">
        <is>
          <t>Newport</t>
        </is>
      </c>
      <c r="I3633" s="24" t="inlineStr">
        <is>
          <t>A</t>
        </is>
      </c>
      <c r="J3633" s="24" t="inlineStr">
        <is>
          <t>E3-Newport-Oldham</t>
        </is>
      </c>
      <c r="K3633" s="24" t="n">
        <v>24</v>
      </c>
      <c r="L3633" s="11">
        <f>IF(INDEX(Matches!$X:$X,AA3633)=0,"",IF(I3633="H",INDEX(Matches!$H:$H,AA3633),INDEX(Matches!$I:$I,AA3633)))</f>
        <v/>
      </c>
      <c r="M3633" s="11">
        <f>IF(INDEX(Matches!$X:$X,AA3633)=0,"",IF(I3633="H",INDEX(Matches!$I:$I,AA3633),INDEX(Matches!$H:$H,AA3633)))</f>
        <v/>
      </c>
      <c r="N3633" s="11">
        <f>IF(L3633="","",IF(L3633&gt;M3633,"W",IF(L3633=M3633,"D","L")))</f>
        <v/>
      </c>
      <c r="O3633" s="11">
        <f>IF(L3633="","",IF(L3633&gt;M3633,3,IF(L3633=M3633,1,0)))</f>
        <v/>
      </c>
      <c r="P3633" s="31">
        <f>IF(I3633="H",INDEX(Matches!$L:$L,AA3633),INDEX(Matches!$N:$N,AA3633))</f>
        <v/>
      </c>
      <c r="Q3633" s="31">
        <f>INDEX(Matches!$M:$M,AA3633)</f>
        <v/>
      </c>
      <c r="R3633" s="31">
        <f>IF(I3633="H",INDEX(Matches!$N:$N,AA3633),INDEX(Matches!$L:$L,AA3633))</f>
        <v/>
      </c>
      <c r="S3633" s="33">
        <f>IF(I3633="H",INDEX(Matches!$O:$O,AA3633),INDEX(Matches!$P:$P,AA3633))</f>
        <v/>
      </c>
      <c r="T3633" s="33">
        <f>IF(INDEX(Matches!$J:$J,AA3633)="","",IF(I3633="H",INDEX(Matches!$J:$J,AA3633),INDEX(Matches!$K:$K,AA3633)))</f>
        <v/>
      </c>
      <c r="U3633" s="33">
        <f>IF(INDEX(Matches!$K:$K,AA3633)="","",IF(I3633="H",INDEX(Matches!$K:$K,AA3633),INDEX(Matches!$J:$J,AA3633)))</f>
        <v/>
      </c>
      <c r="V3633" s="30">
        <f>IF(T3633="","",T3633-U3633)</f>
        <v/>
      </c>
      <c r="W3633" s="33">
        <f>IF(I3633="H",INDEX(Matches!$T:$T,AA3633),INDEX(Matches!$U:$U,AA3633))</f>
        <v/>
      </c>
      <c r="X3633" s="11">
        <f>INDEX(Matches!$X:$X,AA3633)</f>
        <v/>
      </c>
      <c r="Y3633" s="30">
        <f>IF(O3633="","",O3633-S3633)</f>
        <v/>
      </c>
      <c r="Z3633" s="30">
        <f>IF(W3633="","",W3633-S3633)</f>
        <v/>
      </c>
      <c r="AA3633" s="24">
        <f>MATCH(J3633,Matches!$A:$A,0)</f>
        <v/>
      </c>
      <c r="AB3633" s="33" t="n"/>
      <c r="AC3633" s="33" t="n">
        <v>1.495973519745978</v>
      </c>
      <c r="AD3633" s="24" t="n"/>
      <c r="AE3633" s="24" t="n">
        <v>5</v>
      </c>
      <c r="AF3633" s="33" t="n"/>
      <c r="AG3633" s="33" t="n"/>
    </row>
    <row r="3634">
      <c r="A3634" s="24" t="inlineStr">
        <is>
          <t>Oldham|21</t>
        </is>
      </c>
      <c r="B3634" s="24" t="inlineStr">
        <is>
          <t>E3</t>
        </is>
      </c>
      <c r="C3634" s="24" t="inlineStr">
        <is>
          <t>League Two</t>
        </is>
      </c>
      <c r="D3634" s="24" t="inlineStr">
        <is>
          <t>Oldham</t>
        </is>
      </c>
      <c r="E3634" s="24" t="n">
        <v>21</v>
      </c>
      <c r="F3634" s="24" t="n">
        <v>6</v>
      </c>
      <c r="G3634" s="29" t="n">
        <v>46382.625</v>
      </c>
      <c r="H3634" s="24" t="inlineStr">
        <is>
          <t>York</t>
        </is>
      </c>
      <c r="I3634" s="24" t="inlineStr">
        <is>
          <t>H</t>
        </is>
      </c>
      <c r="J3634" s="24" t="inlineStr">
        <is>
          <t>E3-Oldham-York</t>
        </is>
      </c>
      <c r="K3634" s="24" t="n">
        <v>7</v>
      </c>
      <c r="L3634" s="11">
        <f>IF(INDEX(Matches!$X:$X,AA3634)=0,"",IF(I3634="H",INDEX(Matches!$H:$H,AA3634),INDEX(Matches!$I:$I,AA3634)))</f>
        <v/>
      </c>
      <c r="M3634" s="11">
        <f>IF(INDEX(Matches!$X:$X,AA3634)=0,"",IF(I3634="H",INDEX(Matches!$I:$I,AA3634),INDEX(Matches!$H:$H,AA3634)))</f>
        <v/>
      </c>
      <c r="N3634" s="11">
        <f>IF(L3634="","",IF(L3634&gt;M3634,"W",IF(L3634=M3634,"D","L")))</f>
        <v/>
      </c>
      <c r="O3634" s="11">
        <f>IF(L3634="","",IF(L3634&gt;M3634,3,IF(L3634=M3634,1,0)))</f>
        <v/>
      </c>
      <c r="P3634" s="31">
        <f>IF(I3634="H",INDEX(Matches!$L:$L,AA3634),INDEX(Matches!$N:$N,AA3634))</f>
        <v/>
      </c>
      <c r="Q3634" s="31">
        <f>INDEX(Matches!$M:$M,AA3634)</f>
        <v/>
      </c>
      <c r="R3634" s="31">
        <f>IF(I3634="H",INDEX(Matches!$N:$N,AA3634),INDEX(Matches!$L:$L,AA3634))</f>
        <v/>
      </c>
      <c r="S3634" s="33">
        <f>IF(I3634="H",INDEX(Matches!$O:$O,AA3634),INDEX(Matches!$P:$P,AA3634))</f>
        <v/>
      </c>
      <c r="T3634" s="33">
        <f>IF(INDEX(Matches!$J:$J,AA3634)="","",IF(I3634="H",INDEX(Matches!$J:$J,AA3634),INDEX(Matches!$K:$K,AA3634)))</f>
        <v/>
      </c>
      <c r="U3634" s="33">
        <f>IF(INDEX(Matches!$K:$K,AA3634)="","",IF(I3634="H",INDEX(Matches!$K:$K,AA3634),INDEX(Matches!$J:$J,AA3634)))</f>
        <v/>
      </c>
      <c r="V3634" s="30">
        <f>IF(T3634="","",T3634-U3634)</f>
        <v/>
      </c>
      <c r="W3634" s="33">
        <f>IF(I3634="H",INDEX(Matches!$T:$T,AA3634),INDEX(Matches!$U:$U,AA3634))</f>
        <v/>
      </c>
      <c r="X3634" s="11">
        <f>INDEX(Matches!$X:$X,AA3634)</f>
        <v/>
      </c>
      <c r="Y3634" s="30">
        <f>IF(O3634="","",O3634-S3634)</f>
        <v/>
      </c>
      <c r="Z3634" s="30">
        <f>IF(W3634="","",W3634-S3634)</f>
        <v/>
      </c>
      <c r="AA3634" s="24">
        <f>MATCH(J3634,Matches!$A:$A,0)</f>
        <v/>
      </c>
      <c r="AB3634" s="33" t="n"/>
      <c r="AC3634" s="33" t="n">
        <v>1.443633762930997</v>
      </c>
      <c r="AD3634" s="24" t="n"/>
      <c r="AE3634" s="24" t="n">
        <v>6</v>
      </c>
      <c r="AF3634" s="33" t="n"/>
      <c r="AG3634" s="33" t="n"/>
    </row>
    <row r="3635">
      <c r="A3635" s="24" t="inlineStr">
        <is>
          <t>Oldham|22</t>
        </is>
      </c>
      <c r="B3635" s="24" t="inlineStr">
        <is>
          <t>E3</t>
        </is>
      </c>
      <c r="C3635" s="24" t="inlineStr">
        <is>
          <t>League Two</t>
        </is>
      </c>
      <c r="D3635" s="24" t="inlineStr">
        <is>
          <t>Oldham</t>
        </is>
      </c>
      <c r="E3635" s="24" t="n">
        <v>22</v>
      </c>
      <c r="F3635" s="24" t="n">
        <v>6</v>
      </c>
      <c r="G3635" s="29" t="n">
        <v>46385.82291666666</v>
      </c>
      <c r="H3635" s="24" t="inlineStr">
        <is>
          <t>Grimsby</t>
        </is>
      </c>
      <c r="I3635" s="24" t="inlineStr">
        <is>
          <t>A</t>
        </is>
      </c>
      <c r="J3635" s="24" t="inlineStr">
        <is>
          <t>E3-Grimsby-Oldham</t>
        </is>
      </c>
      <c r="K3635" s="24" t="n">
        <v>4</v>
      </c>
      <c r="L3635" s="11">
        <f>IF(INDEX(Matches!$X:$X,AA3635)=0,"",IF(I3635="H",INDEX(Matches!$H:$H,AA3635),INDEX(Matches!$I:$I,AA3635)))</f>
        <v/>
      </c>
      <c r="M3635" s="11">
        <f>IF(INDEX(Matches!$X:$X,AA3635)=0,"",IF(I3635="H",INDEX(Matches!$I:$I,AA3635),INDEX(Matches!$H:$H,AA3635)))</f>
        <v/>
      </c>
      <c r="N3635" s="11">
        <f>IF(L3635="","",IF(L3635&gt;M3635,"W",IF(L3635=M3635,"D","L")))</f>
        <v/>
      </c>
      <c r="O3635" s="11">
        <f>IF(L3635="","",IF(L3635&gt;M3635,3,IF(L3635=M3635,1,0)))</f>
        <v/>
      </c>
      <c r="P3635" s="31">
        <f>IF(I3635="H",INDEX(Matches!$L:$L,AA3635),INDEX(Matches!$N:$N,AA3635))</f>
        <v/>
      </c>
      <c r="Q3635" s="31">
        <f>INDEX(Matches!$M:$M,AA3635)</f>
        <v/>
      </c>
      <c r="R3635" s="31">
        <f>IF(I3635="H",INDEX(Matches!$N:$N,AA3635),INDEX(Matches!$L:$L,AA3635))</f>
        <v/>
      </c>
      <c r="S3635" s="33">
        <f>IF(I3635="H",INDEX(Matches!$O:$O,AA3635),INDEX(Matches!$P:$P,AA3635))</f>
        <v/>
      </c>
      <c r="T3635" s="33">
        <f>IF(INDEX(Matches!$J:$J,AA3635)="","",IF(I3635="H",INDEX(Matches!$J:$J,AA3635),INDEX(Matches!$K:$K,AA3635)))</f>
        <v/>
      </c>
      <c r="U3635" s="33">
        <f>IF(INDEX(Matches!$K:$K,AA3635)="","",IF(I3635="H",INDEX(Matches!$K:$K,AA3635),INDEX(Matches!$J:$J,AA3635)))</f>
        <v/>
      </c>
      <c r="V3635" s="30">
        <f>IF(T3635="","",T3635-U3635)</f>
        <v/>
      </c>
      <c r="W3635" s="33">
        <f>IF(I3635="H",INDEX(Matches!$T:$T,AA3635),INDEX(Matches!$U:$U,AA3635))</f>
        <v/>
      </c>
      <c r="X3635" s="11">
        <f>INDEX(Matches!$X:$X,AA3635)</f>
        <v/>
      </c>
      <c r="Y3635" s="30">
        <f>IF(O3635="","",O3635-S3635)</f>
        <v/>
      </c>
      <c r="Z3635" s="30">
        <f>IF(W3635="","",W3635-S3635)</f>
        <v/>
      </c>
      <c r="AA3635" s="24">
        <f>MATCH(J3635,Matches!$A:$A,0)</f>
        <v/>
      </c>
      <c r="AB3635" s="33" t="n"/>
      <c r="AC3635" s="33" t="n">
        <v>1.146814820260218</v>
      </c>
      <c r="AD3635" s="24" t="n"/>
      <c r="AE3635" s="24" t="n">
        <v>6</v>
      </c>
      <c r="AF3635" s="33" t="n"/>
      <c r="AG3635" s="33" t="n"/>
    </row>
    <row r="3636">
      <c r="A3636" s="24" t="inlineStr">
        <is>
          <t>Oldham|23</t>
        </is>
      </c>
      <c r="B3636" s="24" t="inlineStr">
        <is>
          <t>E3</t>
        </is>
      </c>
      <c r="C3636" s="24" t="inlineStr">
        <is>
          <t>League Two</t>
        </is>
      </c>
      <c r="D3636" s="24" t="inlineStr">
        <is>
          <t>Oldham</t>
        </is>
      </c>
      <c r="E3636" s="24" t="n">
        <v>23</v>
      </c>
      <c r="F3636" s="24" t="n">
        <v>6</v>
      </c>
      <c r="G3636" s="29" t="n">
        <v>46388.625</v>
      </c>
      <c r="H3636" s="24" t="inlineStr">
        <is>
          <t>Crewe</t>
        </is>
      </c>
      <c r="I3636" s="24" t="inlineStr">
        <is>
          <t>A</t>
        </is>
      </c>
      <c r="J3636" s="24" t="inlineStr">
        <is>
          <t>E3-Crewe-Oldham</t>
        </is>
      </c>
      <c r="K3636" s="24" t="n">
        <v>15</v>
      </c>
      <c r="L3636" s="11">
        <f>IF(INDEX(Matches!$X:$X,AA3636)=0,"",IF(I3636="H",INDEX(Matches!$H:$H,AA3636),INDEX(Matches!$I:$I,AA3636)))</f>
        <v/>
      </c>
      <c r="M3636" s="11">
        <f>IF(INDEX(Matches!$X:$X,AA3636)=0,"",IF(I3636="H",INDEX(Matches!$I:$I,AA3636),INDEX(Matches!$H:$H,AA3636)))</f>
        <v/>
      </c>
      <c r="N3636" s="11">
        <f>IF(L3636="","",IF(L3636&gt;M3636,"W",IF(L3636=M3636,"D","L")))</f>
        <v/>
      </c>
      <c r="O3636" s="11">
        <f>IF(L3636="","",IF(L3636&gt;M3636,3,IF(L3636=M3636,1,0)))</f>
        <v/>
      </c>
      <c r="P3636" s="31">
        <f>IF(I3636="H",INDEX(Matches!$L:$L,AA3636),INDEX(Matches!$N:$N,AA3636))</f>
        <v/>
      </c>
      <c r="Q3636" s="31">
        <f>INDEX(Matches!$M:$M,AA3636)</f>
        <v/>
      </c>
      <c r="R3636" s="31">
        <f>IF(I3636="H",INDEX(Matches!$N:$N,AA3636),INDEX(Matches!$L:$L,AA3636))</f>
        <v/>
      </c>
      <c r="S3636" s="33">
        <f>IF(I3636="H",INDEX(Matches!$O:$O,AA3636),INDEX(Matches!$P:$P,AA3636))</f>
        <v/>
      </c>
      <c r="T3636" s="33">
        <f>IF(INDEX(Matches!$J:$J,AA3636)="","",IF(I3636="H",INDEX(Matches!$J:$J,AA3636),INDEX(Matches!$K:$K,AA3636)))</f>
        <v/>
      </c>
      <c r="U3636" s="33">
        <f>IF(INDEX(Matches!$K:$K,AA3636)="","",IF(I3636="H",INDEX(Matches!$K:$K,AA3636),INDEX(Matches!$J:$J,AA3636)))</f>
        <v/>
      </c>
      <c r="V3636" s="30">
        <f>IF(T3636="","",T3636-U3636)</f>
        <v/>
      </c>
      <c r="W3636" s="33">
        <f>IF(I3636="H",INDEX(Matches!$T:$T,AA3636),INDEX(Matches!$U:$U,AA3636))</f>
        <v/>
      </c>
      <c r="X3636" s="11">
        <f>INDEX(Matches!$X:$X,AA3636)</f>
        <v/>
      </c>
      <c r="Y3636" s="30">
        <f>IF(O3636="","",O3636-S3636)</f>
        <v/>
      </c>
      <c r="Z3636" s="30">
        <f>IF(W3636="","",W3636-S3636)</f>
        <v/>
      </c>
      <c r="AA3636" s="24">
        <f>MATCH(J3636,Matches!$A:$A,0)</f>
        <v/>
      </c>
      <c r="AB3636" s="33" t="n"/>
      <c r="AC3636" s="33" t="n">
        <v>1.258965213592353</v>
      </c>
      <c r="AD3636" s="24" t="n"/>
      <c r="AE3636" s="24" t="n">
        <v>6</v>
      </c>
      <c r="AF3636" s="33" t="n"/>
      <c r="AG3636" s="33" t="n"/>
    </row>
    <row r="3637">
      <c r="A3637" s="24" t="inlineStr">
        <is>
          <t>Oldham|24</t>
        </is>
      </c>
      <c r="B3637" s="24" t="inlineStr">
        <is>
          <t>E3</t>
        </is>
      </c>
      <c r="C3637" s="24" t="inlineStr">
        <is>
          <t>League Two</t>
        </is>
      </c>
      <c r="D3637" s="24" t="inlineStr">
        <is>
          <t>Oldham</t>
        </is>
      </c>
      <c r="E3637" s="24" t="n">
        <v>24</v>
      </c>
      <c r="F3637" s="24" t="n">
        <v>6</v>
      </c>
      <c r="G3637" s="29" t="n">
        <v>46396.625</v>
      </c>
      <c r="H3637" s="24" t="inlineStr">
        <is>
          <t>Newport</t>
        </is>
      </c>
      <c r="I3637" s="24" t="inlineStr">
        <is>
          <t>H</t>
        </is>
      </c>
      <c r="J3637" s="24" t="inlineStr">
        <is>
          <t>E3-Oldham-Newport</t>
        </is>
      </c>
      <c r="K3637" s="24" t="n">
        <v>24</v>
      </c>
      <c r="L3637" s="11">
        <f>IF(INDEX(Matches!$X:$X,AA3637)=0,"",IF(I3637="H",INDEX(Matches!$H:$H,AA3637),INDEX(Matches!$I:$I,AA3637)))</f>
        <v/>
      </c>
      <c r="M3637" s="11">
        <f>IF(INDEX(Matches!$X:$X,AA3637)=0,"",IF(I3637="H",INDEX(Matches!$I:$I,AA3637),INDEX(Matches!$H:$H,AA3637)))</f>
        <v/>
      </c>
      <c r="N3637" s="11">
        <f>IF(L3637="","",IF(L3637&gt;M3637,"W",IF(L3637=M3637,"D","L")))</f>
        <v/>
      </c>
      <c r="O3637" s="11">
        <f>IF(L3637="","",IF(L3637&gt;M3637,3,IF(L3637=M3637,1,0)))</f>
        <v/>
      </c>
      <c r="P3637" s="31">
        <f>IF(I3637="H",INDEX(Matches!$L:$L,AA3637),INDEX(Matches!$N:$N,AA3637))</f>
        <v/>
      </c>
      <c r="Q3637" s="31">
        <f>INDEX(Matches!$M:$M,AA3637)</f>
        <v/>
      </c>
      <c r="R3637" s="31">
        <f>IF(I3637="H",INDEX(Matches!$N:$N,AA3637),INDEX(Matches!$L:$L,AA3637))</f>
        <v/>
      </c>
      <c r="S3637" s="33">
        <f>IF(I3637="H",INDEX(Matches!$O:$O,AA3637),INDEX(Matches!$P:$P,AA3637))</f>
        <v/>
      </c>
      <c r="T3637" s="33">
        <f>IF(INDEX(Matches!$J:$J,AA3637)="","",IF(I3637="H",INDEX(Matches!$J:$J,AA3637),INDEX(Matches!$K:$K,AA3637)))</f>
        <v/>
      </c>
      <c r="U3637" s="33">
        <f>IF(INDEX(Matches!$K:$K,AA3637)="","",IF(I3637="H",INDEX(Matches!$K:$K,AA3637),INDEX(Matches!$J:$J,AA3637)))</f>
        <v/>
      </c>
      <c r="V3637" s="30">
        <f>IF(T3637="","",T3637-U3637)</f>
        <v/>
      </c>
      <c r="W3637" s="33">
        <f>IF(I3637="H",INDEX(Matches!$T:$T,AA3637),INDEX(Matches!$U:$U,AA3637))</f>
        <v/>
      </c>
      <c r="X3637" s="11">
        <f>INDEX(Matches!$X:$X,AA3637)</f>
        <v/>
      </c>
      <c r="Y3637" s="30">
        <f>IF(O3637="","",O3637-S3637)</f>
        <v/>
      </c>
      <c r="Z3637" s="30">
        <f>IF(W3637="","",W3637-S3637)</f>
        <v/>
      </c>
      <c r="AA3637" s="24">
        <f>MATCH(J3637,Matches!$A:$A,0)</f>
        <v/>
      </c>
      <c r="AB3637" s="33" t="n"/>
      <c r="AC3637" s="33" t="n">
        <v>1.803093147355552</v>
      </c>
      <c r="AD3637" s="24" t="n"/>
      <c r="AE3637" s="24" t="n">
        <v>6</v>
      </c>
      <c r="AF3637" s="33" t="n"/>
      <c r="AG3637" s="33" t="n"/>
    </row>
    <row r="3638">
      <c r="A3638" s="24" t="inlineStr">
        <is>
          <t>Oldham|25</t>
        </is>
      </c>
      <c r="B3638" s="24" t="inlineStr">
        <is>
          <t>E3</t>
        </is>
      </c>
      <c r="C3638" s="24" t="inlineStr">
        <is>
          <t>League Two</t>
        </is>
      </c>
      <c r="D3638" s="24" t="inlineStr">
        <is>
          <t>Oldham</t>
        </is>
      </c>
      <c r="E3638" s="24" t="n">
        <v>25</v>
      </c>
      <c r="F3638" s="24" t="n">
        <v>7</v>
      </c>
      <c r="G3638" s="29" t="n">
        <v>46403.625</v>
      </c>
      <c r="H3638" s="24" t="inlineStr">
        <is>
          <t>Cheltenham</t>
        </is>
      </c>
      <c r="I3638" s="24" t="inlineStr">
        <is>
          <t>A</t>
        </is>
      </c>
      <c r="J3638" s="24" t="inlineStr">
        <is>
          <t>E3-Cheltenh-Oldham</t>
        </is>
      </c>
      <c r="K3638" s="24" t="n">
        <v>22</v>
      </c>
      <c r="L3638" s="11">
        <f>IF(INDEX(Matches!$X:$X,AA3638)=0,"",IF(I3638="H",INDEX(Matches!$H:$H,AA3638),INDEX(Matches!$I:$I,AA3638)))</f>
        <v/>
      </c>
      <c r="M3638" s="11">
        <f>IF(INDEX(Matches!$X:$X,AA3638)=0,"",IF(I3638="H",INDEX(Matches!$I:$I,AA3638),INDEX(Matches!$H:$H,AA3638)))</f>
        <v/>
      </c>
      <c r="N3638" s="11">
        <f>IF(L3638="","",IF(L3638&gt;M3638,"W",IF(L3638=M3638,"D","L")))</f>
        <v/>
      </c>
      <c r="O3638" s="11">
        <f>IF(L3638="","",IF(L3638&gt;M3638,3,IF(L3638=M3638,1,0)))</f>
        <v/>
      </c>
      <c r="P3638" s="31">
        <f>IF(I3638="H",INDEX(Matches!$L:$L,AA3638),INDEX(Matches!$N:$N,AA3638))</f>
        <v/>
      </c>
      <c r="Q3638" s="31">
        <f>INDEX(Matches!$M:$M,AA3638)</f>
        <v/>
      </c>
      <c r="R3638" s="31">
        <f>IF(I3638="H",INDEX(Matches!$N:$N,AA3638),INDEX(Matches!$L:$L,AA3638))</f>
        <v/>
      </c>
      <c r="S3638" s="33">
        <f>IF(I3638="H",INDEX(Matches!$O:$O,AA3638),INDEX(Matches!$P:$P,AA3638))</f>
        <v/>
      </c>
      <c r="T3638" s="33">
        <f>IF(INDEX(Matches!$J:$J,AA3638)="","",IF(I3638="H",INDEX(Matches!$J:$J,AA3638),INDEX(Matches!$K:$K,AA3638)))</f>
        <v/>
      </c>
      <c r="U3638" s="33">
        <f>IF(INDEX(Matches!$K:$K,AA3638)="","",IF(I3638="H",INDEX(Matches!$K:$K,AA3638),INDEX(Matches!$J:$J,AA3638)))</f>
        <v/>
      </c>
      <c r="V3638" s="30">
        <f>IF(T3638="","",T3638-U3638)</f>
        <v/>
      </c>
      <c r="W3638" s="33">
        <f>IF(I3638="H",INDEX(Matches!$T:$T,AA3638),INDEX(Matches!$U:$U,AA3638))</f>
        <v/>
      </c>
      <c r="X3638" s="11">
        <f>INDEX(Matches!$X:$X,AA3638)</f>
        <v/>
      </c>
      <c r="Y3638" s="30">
        <f>IF(O3638="","",O3638-S3638)</f>
        <v/>
      </c>
      <c r="Z3638" s="30">
        <f>IF(W3638="","",W3638-S3638)</f>
        <v/>
      </c>
      <c r="AA3638" s="24">
        <f>MATCH(J3638,Matches!$A:$A,0)</f>
        <v/>
      </c>
      <c r="AB3638" s="33" t="n"/>
      <c r="AC3638" s="33" t="n">
        <v>1.447182599760254</v>
      </c>
      <c r="AD3638" s="24" t="n"/>
      <c r="AE3638" s="24" t="n">
        <v>7</v>
      </c>
      <c r="AF3638" s="33" t="n"/>
      <c r="AG3638" s="33" t="n"/>
    </row>
    <row r="3639">
      <c r="A3639" s="24" t="inlineStr">
        <is>
          <t>Oldham|26</t>
        </is>
      </c>
      <c r="B3639" s="24" t="inlineStr">
        <is>
          <t>E3</t>
        </is>
      </c>
      <c r="C3639" s="24" t="inlineStr">
        <is>
          <t>League Two</t>
        </is>
      </c>
      <c r="D3639" s="24" t="inlineStr">
        <is>
          <t>Oldham</t>
        </is>
      </c>
      <c r="E3639" s="24" t="n">
        <v>26</v>
      </c>
      <c r="F3639" s="24" t="n">
        <v>7</v>
      </c>
      <c r="G3639" s="29" t="n">
        <v>46406.82291666666</v>
      </c>
      <c r="H3639" s="24" t="inlineStr">
        <is>
          <t>Walsall</t>
        </is>
      </c>
      <c r="I3639" s="24" t="inlineStr">
        <is>
          <t>H</t>
        </is>
      </c>
      <c r="J3639" s="24" t="inlineStr">
        <is>
          <t>E3-Oldham-Walsall</t>
        </is>
      </c>
      <c r="K3639" s="24" t="n">
        <v>11</v>
      </c>
      <c r="L3639" s="11">
        <f>IF(INDEX(Matches!$X:$X,AA3639)=0,"",IF(I3639="H",INDEX(Matches!$H:$H,AA3639),INDEX(Matches!$I:$I,AA3639)))</f>
        <v/>
      </c>
      <c r="M3639" s="11">
        <f>IF(INDEX(Matches!$X:$X,AA3639)=0,"",IF(I3639="H",INDEX(Matches!$I:$I,AA3639),INDEX(Matches!$H:$H,AA3639)))</f>
        <v/>
      </c>
      <c r="N3639" s="11">
        <f>IF(L3639="","",IF(L3639&gt;M3639,"W",IF(L3639=M3639,"D","L")))</f>
        <v/>
      </c>
      <c r="O3639" s="11">
        <f>IF(L3639="","",IF(L3639&gt;M3639,3,IF(L3639=M3639,1,0)))</f>
        <v/>
      </c>
      <c r="P3639" s="31">
        <f>IF(I3639="H",INDEX(Matches!$L:$L,AA3639),INDEX(Matches!$N:$N,AA3639))</f>
        <v/>
      </c>
      <c r="Q3639" s="31">
        <f>INDEX(Matches!$M:$M,AA3639)</f>
        <v/>
      </c>
      <c r="R3639" s="31">
        <f>IF(I3639="H",INDEX(Matches!$N:$N,AA3639),INDEX(Matches!$L:$L,AA3639))</f>
        <v/>
      </c>
      <c r="S3639" s="33">
        <f>IF(I3639="H",INDEX(Matches!$O:$O,AA3639),INDEX(Matches!$P:$P,AA3639))</f>
        <v/>
      </c>
      <c r="T3639" s="33">
        <f>IF(INDEX(Matches!$J:$J,AA3639)="","",IF(I3639="H",INDEX(Matches!$J:$J,AA3639),INDEX(Matches!$K:$K,AA3639)))</f>
        <v/>
      </c>
      <c r="U3639" s="33">
        <f>IF(INDEX(Matches!$K:$K,AA3639)="","",IF(I3639="H",INDEX(Matches!$K:$K,AA3639),INDEX(Matches!$J:$J,AA3639)))</f>
        <v/>
      </c>
      <c r="V3639" s="30">
        <f>IF(T3639="","",T3639-U3639)</f>
        <v/>
      </c>
      <c r="W3639" s="33">
        <f>IF(I3639="H",INDEX(Matches!$T:$T,AA3639),INDEX(Matches!$U:$U,AA3639))</f>
        <v/>
      </c>
      <c r="X3639" s="11">
        <f>INDEX(Matches!$X:$X,AA3639)</f>
        <v/>
      </c>
      <c r="Y3639" s="30">
        <f>IF(O3639="","",O3639-S3639)</f>
        <v/>
      </c>
      <c r="Z3639" s="30">
        <f>IF(W3639="","",W3639-S3639)</f>
        <v/>
      </c>
      <c r="AA3639" s="24">
        <f>MATCH(J3639,Matches!$A:$A,0)</f>
        <v/>
      </c>
      <c r="AB3639" s="33" t="n"/>
      <c r="AC3639" s="33" t="n">
        <v>1.54008359286557</v>
      </c>
      <c r="AD3639" s="24" t="n"/>
      <c r="AE3639" s="24" t="n">
        <v>7</v>
      </c>
      <c r="AF3639" s="33" t="n"/>
      <c r="AG3639" s="33" t="n"/>
    </row>
    <row r="3640">
      <c r="A3640" s="24" t="inlineStr">
        <is>
          <t>Oldham|27</t>
        </is>
      </c>
      <c r="B3640" s="24" t="inlineStr">
        <is>
          <t>E3</t>
        </is>
      </c>
      <c r="C3640" s="24" t="inlineStr">
        <is>
          <t>League Two</t>
        </is>
      </c>
      <c r="D3640" s="24" t="inlineStr">
        <is>
          <t>Oldham</t>
        </is>
      </c>
      <c r="E3640" s="24" t="n">
        <v>27</v>
      </c>
      <c r="F3640" s="24" t="n">
        <v>7</v>
      </c>
      <c r="G3640" s="29" t="n">
        <v>46410.625</v>
      </c>
      <c r="H3640" s="24" t="inlineStr">
        <is>
          <t>Barnet</t>
        </is>
      </c>
      <c r="I3640" s="24" t="inlineStr">
        <is>
          <t>H</t>
        </is>
      </c>
      <c r="J3640" s="24" t="inlineStr">
        <is>
          <t>E3-Oldham-Barnet</t>
        </is>
      </c>
      <c r="K3640" s="24" t="n">
        <v>3</v>
      </c>
      <c r="L3640" s="11">
        <f>IF(INDEX(Matches!$X:$X,AA3640)=0,"",IF(I3640="H",INDEX(Matches!$H:$H,AA3640),INDEX(Matches!$I:$I,AA3640)))</f>
        <v/>
      </c>
      <c r="M3640" s="11">
        <f>IF(INDEX(Matches!$X:$X,AA3640)=0,"",IF(I3640="H",INDEX(Matches!$I:$I,AA3640),INDEX(Matches!$H:$H,AA3640)))</f>
        <v/>
      </c>
      <c r="N3640" s="11">
        <f>IF(L3640="","",IF(L3640&gt;M3640,"W",IF(L3640=M3640,"D","L")))</f>
        <v/>
      </c>
      <c r="O3640" s="11">
        <f>IF(L3640="","",IF(L3640&gt;M3640,3,IF(L3640=M3640,1,0)))</f>
        <v/>
      </c>
      <c r="P3640" s="31">
        <f>IF(I3640="H",INDEX(Matches!$L:$L,AA3640),INDEX(Matches!$N:$N,AA3640))</f>
        <v/>
      </c>
      <c r="Q3640" s="31">
        <f>INDEX(Matches!$M:$M,AA3640)</f>
        <v/>
      </c>
      <c r="R3640" s="31">
        <f>IF(I3640="H",INDEX(Matches!$N:$N,AA3640),INDEX(Matches!$L:$L,AA3640))</f>
        <v/>
      </c>
      <c r="S3640" s="33">
        <f>IF(I3640="H",INDEX(Matches!$O:$O,AA3640),INDEX(Matches!$P:$P,AA3640))</f>
        <v/>
      </c>
      <c r="T3640" s="33">
        <f>IF(INDEX(Matches!$J:$J,AA3640)="","",IF(I3640="H",INDEX(Matches!$J:$J,AA3640),INDEX(Matches!$K:$K,AA3640)))</f>
        <v/>
      </c>
      <c r="U3640" s="33">
        <f>IF(INDEX(Matches!$K:$K,AA3640)="","",IF(I3640="H",INDEX(Matches!$K:$K,AA3640),INDEX(Matches!$J:$J,AA3640)))</f>
        <v/>
      </c>
      <c r="V3640" s="30">
        <f>IF(T3640="","",T3640-U3640)</f>
        <v/>
      </c>
      <c r="W3640" s="33">
        <f>IF(I3640="H",INDEX(Matches!$T:$T,AA3640),INDEX(Matches!$U:$U,AA3640))</f>
        <v/>
      </c>
      <c r="X3640" s="11">
        <f>INDEX(Matches!$X:$X,AA3640)</f>
        <v/>
      </c>
      <c r="Y3640" s="30">
        <f>IF(O3640="","",O3640-S3640)</f>
        <v/>
      </c>
      <c r="Z3640" s="30">
        <f>IF(W3640="","",W3640-S3640)</f>
        <v/>
      </c>
      <c r="AA3640" s="24">
        <f>MATCH(J3640,Matches!$A:$A,0)</f>
        <v/>
      </c>
      <c r="AB3640" s="33" t="n"/>
      <c r="AC3640" s="33" t="n">
        <v>1.415464675732903</v>
      </c>
      <c r="AD3640" s="24" t="n"/>
      <c r="AE3640" s="24" t="n">
        <v>7</v>
      </c>
      <c r="AF3640" s="33" t="n"/>
      <c r="AG3640" s="33" t="n"/>
    </row>
    <row r="3641">
      <c r="A3641" s="24" t="inlineStr">
        <is>
          <t>Oldham|28</t>
        </is>
      </c>
      <c r="B3641" s="24" t="inlineStr">
        <is>
          <t>E3</t>
        </is>
      </c>
      <c r="C3641" s="24" t="inlineStr">
        <is>
          <t>League Two</t>
        </is>
      </c>
      <c r="D3641" s="24" t="inlineStr">
        <is>
          <t>Oldham</t>
        </is>
      </c>
      <c r="E3641" s="24" t="n">
        <v>28</v>
      </c>
      <c r="F3641" s="24" t="n">
        <v>7</v>
      </c>
      <c r="G3641" s="29" t="n">
        <v>46417.625</v>
      </c>
      <c r="H3641" s="24" t="inlineStr">
        <is>
          <t>Crawley</t>
        </is>
      </c>
      <c r="I3641" s="24" t="inlineStr">
        <is>
          <t>A</t>
        </is>
      </c>
      <c r="J3641" s="24" t="inlineStr">
        <is>
          <t>E3-Crawley-Oldham</t>
        </is>
      </c>
      <c r="K3641" s="24" t="n">
        <v>21</v>
      </c>
      <c r="L3641" s="11">
        <f>IF(INDEX(Matches!$X:$X,AA3641)=0,"",IF(I3641="H",INDEX(Matches!$H:$H,AA3641),INDEX(Matches!$I:$I,AA3641)))</f>
        <v/>
      </c>
      <c r="M3641" s="11">
        <f>IF(INDEX(Matches!$X:$X,AA3641)=0,"",IF(I3641="H",INDEX(Matches!$I:$I,AA3641),INDEX(Matches!$H:$H,AA3641)))</f>
        <v/>
      </c>
      <c r="N3641" s="11">
        <f>IF(L3641="","",IF(L3641&gt;M3641,"W",IF(L3641=M3641,"D","L")))</f>
        <v/>
      </c>
      <c r="O3641" s="11">
        <f>IF(L3641="","",IF(L3641&gt;M3641,3,IF(L3641=M3641,1,0)))</f>
        <v/>
      </c>
      <c r="P3641" s="31">
        <f>IF(I3641="H",INDEX(Matches!$L:$L,AA3641),INDEX(Matches!$N:$N,AA3641))</f>
        <v/>
      </c>
      <c r="Q3641" s="31">
        <f>INDEX(Matches!$M:$M,AA3641)</f>
        <v/>
      </c>
      <c r="R3641" s="31">
        <f>IF(I3641="H",INDEX(Matches!$N:$N,AA3641),INDEX(Matches!$L:$L,AA3641))</f>
        <v/>
      </c>
      <c r="S3641" s="33">
        <f>IF(I3641="H",INDEX(Matches!$O:$O,AA3641),INDEX(Matches!$P:$P,AA3641))</f>
        <v/>
      </c>
      <c r="T3641" s="33">
        <f>IF(INDEX(Matches!$J:$J,AA3641)="","",IF(I3641="H",INDEX(Matches!$J:$J,AA3641),INDEX(Matches!$K:$K,AA3641)))</f>
        <v/>
      </c>
      <c r="U3641" s="33">
        <f>IF(INDEX(Matches!$K:$K,AA3641)="","",IF(I3641="H",INDEX(Matches!$K:$K,AA3641),INDEX(Matches!$J:$J,AA3641)))</f>
        <v/>
      </c>
      <c r="V3641" s="30">
        <f>IF(T3641="","",T3641-U3641)</f>
        <v/>
      </c>
      <c r="W3641" s="33">
        <f>IF(I3641="H",INDEX(Matches!$T:$T,AA3641),INDEX(Matches!$U:$U,AA3641))</f>
        <v/>
      </c>
      <c r="X3641" s="11">
        <f>INDEX(Matches!$X:$X,AA3641)</f>
        <v/>
      </c>
      <c r="Y3641" s="30">
        <f>IF(O3641="","",O3641-S3641)</f>
        <v/>
      </c>
      <c r="Z3641" s="30">
        <f>IF(W3641="","",W3641-S3641)</f>
        <v/>
      </c>
      <c r="AA3641" s="24">
        <f>MATCH(J3641,Matches!$A:$A,0)</f>
        <v/>
      </c>
      <c r="AB3641" s="33" t="n"/>
      <c r="AC3641" s="33" t="n">
        <v>1.4148341896337</v>
      </c>
      <c r="AD3641" s="24" t="n"/>
      <c r="AE3641" s="24" t="n">
        <v>7</v>
      </c>
      <c r="AF3641" s="33" t="n"/>
      <c r="AG3641" s="33" t="n"/>
    </row>
    <row r="3642">
      <c r="A3642" s="24" t="inlineStr">
        <is>
          <t>Oldham|29</t>
        </is>
      </c>
      <c r="B3642" s="24" t="inlineStr">
        <is>
          <t>E3</t>
        </is>
      </c>
      <c r="C3642" s="24" t="inlineStr">
        <is>
          <t>League Two</t>
        </is>
      </c>
      <c r="D3642" s="24" t="inlineStr">
        <is>
          <t>Oldham</t>
        </is>
      </c>
      <c r="E3642" s="24" t="n">
        <v>29</v>
      </c>
      <c r="F3642" s="24" t="n">
        <v>8</v>
      </c>
      <c r="G3642" s="29" t="n">
        <v>46424.625</v>
      </c>
      <c r="H3642" s="24" t="inlineStr">
        <is>
          <t>Swindon</t>
        </is>
      </c>
      <c r="I3642" s="24" t="inlineStr">
        <is>
          <t>A</t>
        </is>
      </c>
      <c r="J3642" s="24" t="inlineStr">
        <is>
          <t>E3-Swindon-Oldham</t>
        </is>
      </c>
      <c r="K3642" s="24" t="n">
        <v>10</v>
      </c>
      <c r="L3642" s="11">
        <f>IF(INDEX(Matches!$X:$X,AA3642)=0,"",IF(I3642="H",INDEX(Matches!$H:$H,AA3642),INDEX(Matches!$I:$I,AA3642)))</f>
        <v/>
      </c>
      <c r="M3642" s="11">
        <f>IF(INDEX(Matches!$X:$X,AA3642)=0,"",IF(I3642="H",INDEX(Matches!$I:$I,AA3642),INDEX(Matches!$H:$H,AA3642)))</f>
        <v/>
      </c>
      <c r="N3642" s="11">
        <f>IF(L3642="","",IF(L3642&gt;M3642,"W",IF(L3642=M3642,"D","L")))</f>
        <v/>
      </c>
      <c r="O3642" s="11">
        <f>IF(L3642="","",IF(L3642&gt;M3642,3,IF(L3642=M3642,1,0)))</f>
        <v/>
      </c>
      <c r="P3642" s="31">
        <f>IF(I3642="H",INDEX(Matches!$L:$L,AA3642),INDEX(Matches!$N:$N,AA3642))</f>
        <v/>
      </c>
      <c r="Q3642" s="31">
        <f>INDEX(Matches!$M:$M,AA3642)</f>
        <v/>
      </c>
      <c r="R3642" s="31">
        <f>IF(I3642="H",INDEX(Matches!$N:$N,AA3642),INDEX(Matches!$L:$L,AA3642))</f>
        <v/>
      </c>
      <c r="S3642" s="33">
        <f>IF(I3642="H",INDEX(Matches!$O:$O,AA3642),INDEX(Matches!$P:$P,AA3642))</f>
        <v/>
      </c>
      <c r="T3642" s="33">
        <f>IF(INDEX(Matches!$J:$J,AA3642)="","",IF(I3642="H",INDEX(Matches!$J:$J,AA3642),INDEX(Matches!$K:$K,AA3642)))</f>
        <v/>
      </c>
      <c r="U3642" s="33">
        <f>IF(INDEX(Matches!$K:$K,AA3642)="","",IF(I3642="H",INDEX(Matches!$K:$K,AA3642),INDEX(Matches!$J:$J,AA3642)))</f>
        <v/>
      </c>
      <c r="V3642" s="30">
        <f>IF(T3642="","",T3642-U3642)</f>
        <v/>
      </c>
      <c r="W3642" s="33">
        <f>IF(I3642="H",INDEX(Matches!$T:$T,AA3642),INDEX(Matches!$U:$U,AA3642))</f>
        <v/>
      </c>
      <c r="X3642" s="11">
        <f>INDEX(Matches!$X:$X,AA3642)</f>
        <v/>
      </c>
      <c r="Y3642" s="30">
        <f>IF(O3642="","",O3642-S3642)</f>
        <v/>
      </c>
      <c r="Z3642" s="30">
        <f>IF(W3642="","",W3642-S3642)</f>
        <v/>
      </c>
      <c r="AA3642" s="24">
        <f>MATCH(J3642,Matches!$A:$A,0)</f>
        <v/>
      </c>
      <c r="AB3642" s="33" t="n"/>
      <c r="AC3642" s="33" t="n">
        <v>1.304592134914372</v>
      </c>
      <c r="AD3642" s="24" t="n"/>
      <c r="AE3642" s="24" t="n">
        <v>8</v>
      </c>
      <c r="AF3642" s="33" t="n"/>
      <c r="AG3642" s="33" t="n"/>
    </row>
    <row r="3643">
      <c r="A3643" s="24" t="inlineStr">
        <is>
          <t>Oldham|30</t>
        </is>
      </c>
      <c r="B3643" s="24" t="inlineStr">
        <is>
          <t>E3</t>
        </is>
      </c>
      <c r="C3643" s="24" t="inlineStr">
        <is>
          <t>League Two</t>
        </is>
      </c>
      <c r="D3643" s="24" t="inlineStr">
        <is>
          <t>Oldham</t>
        </is>
      </c>
      <c r="E3643" s="24" t="n">
        <v>30</v>
      </c>
      <c r="F3643" s="24" t="n">
        <v>8</v>
      </c>
      <c r="G3643" s="29" t="n">
        <v>46427.82291666666</v>
      </c>
      <c r="H3643" s="24" t="inlineStr">
        <is>
          <t>Fleetwood</t>
        </is>
      </c>
      <c r="I3643" s="24" t="inlineStr">
        <is>
          <t>H</t>
        </is>
      </c>
      <c r="J3643" s="24" t="inlineStr">
        <is>
          <t>E3-Oldham-Fleetwoo</t>
        </is>
      </c>
      <c r="K3643" s="24" t="n">
        <v>18</v>
      </c>
      <c r="L3643" s="11">
        <f>IF(INDEX(Matches!$X:$X,AA3643)=0,"",IF(I3643="H",INDEX(Matches!$H:$H,AA3643),INDEX(Matches!$I:$I,AA3643)))</f>
        <v/>
      </c>
      <c r="M3643" s="11">
        <f>IF(INDEX(Matches!$X:$X,AA3643)=0,"",IF(I3643="H",INDEX(Matches!$I:$I,AA3643),INDEX(Matches!$H:$H,AA3643)))</f>
        <v/>
      </c>
      <c r="N3643" s="11">
        <f>IF(L3643="","",IF(L3643&gt;M3643,"W",IF(L3643=M3643,"D","L")))</f>
        <v/>
      </c>
      <c r="O3643" s="11">
        <f>IF(L3643="","",IF(L3643&gt;M3643,3,IF(L3643=M3643,1,0)))</f>
        <v/>
      </c>
      <c r="P3643" s="31">
        <f>IF(I3643="H",INDEX(Matches!$L:$L,AA3643),INDEX(Matches!$N:$N,AA3643))</f>
        <v/>
      </c>
      <c r="Q3643" s="31">
        <f>INDEX(Matches!$M:$M,AA3643)</f>
        <v/>
      </c>
      <c r="R3643" s="31">
        <f>IF(I3643="H",INDEX(Matches!$N:$N,AA3643),INDEX(Matches!$L:$L,AA3643))</f>
        <v/>
      </c>
      <c r="S3643" s="33">
        <f>IF(I3643="H",INDEX(Matches!$O:$O,AA3643),INDEX(Matches!$P:$P,AA3643))</f>
        <v/>
      </c>
      <c r="T3643" s="33">
        <f>IF(INDEX(Matches!$J:$J,AA3643)="","",IF(I3643="H",INDEX(Matches!$J:$J,AA3643),INDEX(Matches!$K:$K,AA3643)))</f>
        <v/>
      </c>
      <c r="U3643" s="33">
        <f>IF(INDEX(Matches!$K:$K,AA3643)="","",IF(I3643="H",INDEX(Matches!$K:$K,AA3643),INDEX(Matches!$J:$J,AA3643)))</f>
        <v/>
      </c>
      <c r="V3643" s="30">
        <f>IF(T3643="","",T3643-U3643)</f>
        <v/>
      </c>
      <c r="W3643" s="33">
        <f>IF(I3643="H",INDEX(Matches!$T:$T,AA3643),INDEX(Matches!$U:$U,AA3643))</f>
        <v/>
      </c>
      <c r="X3643" s="11">
        <f>INDEX(Matches!$X:$X,AA3643)</f>
        <v/>
      </c>
      <c r="Y3643" s="30">
        <f>IF(O3643="","",O3643-S3643)</f>
        <v/>
      </c>
      <c r="Z3643" s="30">
        <f>IF(W3643="","",W3643-S3643)</f>
        <v/>
      </c>
      <c r="AA3643" s="24">
        <f>MATCH(J3643,Matches!$A:$A,0)</f>
        <v/>
      </c>
      <c r="AB3643" s="33" t="n"/>
      <c r="AC3643" s="33" t="n">
        <v>1.680760770892722</v>
      </c>
      <c r="AD3643" s="24" t="n"/>
      <c r="AE3643" s="24" t="n">
        <v>8</v>
      </c>
      <c r="AF3643" s="33" t="n"/>
      <c r="AG3643" s="33" t="n"/>
    </row>
    <row r="3644">
      <c r="A3644" s="24" t="inlineStr">
        <is>
          <t>Oldham|31</t>
        </is>
      </c>
      <c r="B3644" s="24" t="inlineStr">
        <is>
          <t>E3</t>
        </is>
      </c>
      <c r="C3644" s="24" t="inlineStr">
        <is>
          <t>League Two</t>
        </is>
      </c>
      <c r="D3644" s="24" t="inlineStr">
        <is>
          <t>Oldham</t>
        </is>
      </c>
      <c r="E3644" s="24" t="n">
        <v>31</v>
      </c>
      <c r="F3644" s="24" t="n">
        <v>8</v>
      </c>
      <c r="G3644" s="29" t="n">
        <v>46431.625</v>
      </c>
      <c r="H3644" s="24" t="inlineStr">
        <is>
          <t>Tranmere</t>
        </is>
      </c>
      <c r="I3644" s="24" t="inlineStr">
        <is>
          <t>H</t>
        </is>
      </c>
      <c r="J3644" s="24" t="inlineStr">
        <is>
          <t>E3-Oldham-Tranmere</t>
        </is>
      </c>
      <c r="K3644" s="24" t="n">
        <v>19</v>
      </c>
      <c r="L3644" s="11">
        <f>IF(INDEX(Matches!$X:$X,AA3644)=0,"",IF(I3644="H",INDEX(Matches!$H:$H,AA3644),INDEX(Matches!$I:$I,AA3644)))</f>
        <v/>
      </c>
      <c r="M3644" s="11">
        <f>IF(INDEX(Matches!$X:$X,AA3644)=0,"",IF(I3644="H",INDEX(Matches!$I:$I,AA3644),INDEX(Matches!$H:$H,AA3644)))</f>
        <v/>
      </c>
      <c r="N3644" s="11">
        <f>IF(L3644="","",IF(L3644&gt;M3644,"W",IF(L3644=M3644,"D","L")))</f>
        <v/>
      </c>
      <c r="O3644" s="11">
        <f>IF(L3644="","",IF(L3644&gt;M3644,3,IF(L3644=M3644,1,0)))</f>
        <v/>
      </c>
      <c r="P3644" s="31">
        <f>IF(I3644="H",INDEX(Matches!$L:$L,AA3644),INDEX(Matches!$N:$N,AA3644))</f>
        <v/>
      </c>
      <c r="Q3644" s="31">
        <f>INDEX(Matches!$M:$M,AA3644)</f>
        <v/>
      </c>
      <c r="R3644" s="31">
        <f>IF(I3644="H",INDEX(Matches!$N:$N,AA3644),INDEX(Matches!$L:$L,AA3644))</f>
        <v/>
      </c>
      <c r="S3644" s="33">
        <f>IF(I3644="H",INDEX(Matches!$O:$O,AA3644),INDEX(Matches!$P:$P,AA3644))</f>
        <v/>
      </c>
      <c r="T3644" s="33">
        <f>IF(INDEX(Matches!$J:$J,AA3644)="","",IF(I3644="H",INDEX(Matches!$J:$J,AA3644),INDEX(Matches!$K:$K,AA3644)))</f>
        <v/>
      </c>
      <c r="U3644" s="33">
        <f>IF(INDEX(Matches!$K:$K,AA3644)="","",IF(I3644="H",INDEX(Matches!$K:$K,AA3644),INDEX(Matches!$J:$J,AA3644)))</f>
        <v/>
      </c>
      <c r="V3644" s="30">
        <f>IF(T3644="","",T3644-U3644)</f>
        <v/>
      </c>
      <c r="W3644" s="33">
        <f>IF(I3644="H",INDEX(Matches!$T:$T,AA3644),INDEX(Matches!$U:$U,AA3644))</f>
        <v/>
      </c>
      <c r="X3644" s="11">
        <f>INDEX(Matches!$X:$X,AA3644)</f>
        <v/>
      </c>
      <c r="Y3644" s="30">
        <f>IF(O3644="","",O3644-S3644)</f>
        <v/>
      </c>
      <c r="Z3644" s="30">
        <f>IF(W3644="","",W3644-S3644)</f>
        <v/>
      </c>
      <c r="AA3644" s="24">
        <f>MATCH(J3644,Matches!$A:$A,0)</f>
        <v/>
      </c>
      <c r="AB3644" s="33" t="n"/>
      <c r="AC3644" s="33" t="n">
        <v>1.698638433518693</v>
      </c>
      <c r="AD3644" s="24" t="n"/>
      <c r="AE3644" s="24" t="n">
        <v>8</v>
      </c>
      <c r="AF3644" s="33" t="n"/>
      <c r="AG3644" s="33" t="n"/>
    </row>
    <row r="3645">
      <c r="A3645" s="24" t="inlineStr">
        <is>
          <t>Oldham|32</t>
        </is>
      </c>
      <c r="B3645" s="24" t="inlineStr">
        <is>
          <t>E3</t>
        </is>
      </c>
      <c r="C3645" s="24" t="inlineStr">
        <is>
          <t>League Two</t>
        </is>
      </c>
      <c r="D3645" s="24" t="inlineStr">
        <is>
          <t>Oldham</t>
        </is>
      </c>
      <c r="E3645" s="24" t="n">
        <v>32</v>
      </c>
      <c r="F3645" s="24" t="n">
        <v>8</v>
      </c>
      <c r="G3645" s="29" t="n">
        <v>46438.625</v>
      </c>
      <c r="H3645" s="24" t="inlineStr">
        <is>
          <t>Chesterfield</t>
        </is>
      </c>
      <c r="I3645" s="24" t="inlineStr">
        <is>
          <t>A</t>
        </is>
      </c>
      <c r="J3645" s="24" t="inlineStr">
        <is>
          <t>E3-Chesterf-Oldham</t>
        </is>
      </c>
      <c r="K3645" s="24" t="n">
        <v>6</v>
      </c>
      <c r="L3645" s="11">
        <f>IF(INDEX(Matches!$X:$X,AA3645)=0,"",IF(I3645="H",INDEX(Matches!$H:$H,AA3645),INDEX(Matches!$I:$I,AA3645)))</f>
        <v/>
      </c>
      <c r="M3645" s="11">
        <f>IF(INDEX(Matches!$X:$X,AA3645)=0,"",IF(I3645="H",INDEX(Matches!$I:$I,AA3645),INDEX(Matches!$H:$H,AA3645)))</f>
        <v/>
      </c>
      <c r="N3645" s="11">
        <f>IF(L3645="","",IF(L3645&gt;M3645,"W",IF(L3645=M3645,"D","L")))</f>
        <v/>
      </c>
      <c r="O3645" s="11">
        <f>IF(L3645="","",IF(L3645&gt;M3645,3,IF(L3645=M3645,1,0)))</f>
        <v/>
      </c>
      <c r="P3645" s="31">
        <f>IF(I3645="H",INDEX(Matches!$L:$L,AA3645),INDEX(Matches!$N:$N,AA3645))</f>
        <v/>
      </c>
      <c r="Q3645" s="31">
        <f>INDEX(Matches!$M:$M,AA3645)</f>
        <v/>
      </c>
      <c r="R3645" s="31">
        <f>IF(I3645="H",INDEX(Matches!$N:$N,AA3645),INDEX(Matches!$L:$L,AA3645))</f>
        <v/>
      </c>
      <c r="S3645" s="33">
        <f>IF(I3645="H",INDEX(Matches!$O:$O,AA3645),INDEX(Matches!$P:$P,AA3645))</f>
        <v/>
      </c>
      <c r="T3645" s="33">
        <f>IF(INDEX(Matches!$J:$J,AA3645)="","",IF(I3645="H",INDEX(Matches!$J:$J,AA3645),INDEX(Matches!$K:$K,AA3645)))</f>
        <v/>
      </c>
      <c r="U3645" s="33">
        <f>IF(INDEX(Matches!$K:$K,AA3645)="","",IF(I3645="H",INDEX(Matches!$K:$K,AA3645),INDEX(Matches!$J:$J,AA3645)))</f>
        <v/>
      </c>
      <c r="V3645" s="30">
        <f>IF(T3645="","",T3645-U3645)</f>
        <v/>
      </c>
      <c r="W3645" s="33">
        <f>IF(I3645="H",INDEX(Matches!$T:$T,AA3645),INDEX(Matches!$U:$U,AA3645))</f>
        <v/>
      </c>
      <c r="X3645" s="11">
        <f>INDEX(Matches!$X:$X,AA3645)</f>
        <v/>
      </c>
      <c r="Y3645" s="30">
        <f>IF(O3645="","",O3645-S3645)</f>
        <v/>
      </c>
      <c r="Z3645" s="30">
        <f>IF(W3645="","",W3645-S3645)</f>
        <v/>
      </c>
      <c r="AA3645" s="24">
        <f>MATCH(J3645,Matches!$A:$A,0)</f>
        <v/>
      </c>
      <c r="AB3645" s="33" t="n"/>
      <c r="AC3645" s="33" t="n">
        <v>1.100975437821901</v>
      </c>
      <c r="AD3645" s="24" t="n"/>
      <c r="AE3645" s="24" t="n">
        <v>8</v>
      </c>
      <c r="AF3645" s="33" t="n"/>
      <c r="AG3645" s="33" t="n"/>
    </row>
    <row r="3646">
      <c r="A3646" s="24" t="inlineStr">
        <is>
          <t>Oldham|33</t>
        </is>
      </c>
      <c r="B3646" s="24" t="inlineStr">
        <is>
          <t>E3</t>
        </is>
      </c>
      <c r="C3646" s="24" t="inlineStr">
        <is>
          <t>League Two</t>
        </is>
      </c>
      <c r="D3646" s="24" t="inlineStr">
        <is>
          <t>Oldham</t>
        </is>
      </c>
      <c r="E3646" s="24" t="n">
        <v>33</v>
      </c>
      <c r="F3646" s="24" t="n">
        <v>9</v>
      </c>
      <c r="G3646" s="29" t="n">
        <v>46445.625</v>
      </c>
      <c r="H3646" s="24" t="inlineStr">
        <is>
          <t>Shrewsbury</t>
        </is>
      </c>
      <c r="I3646" s="24" t="inlineStr">
        <is>
          <t>H</t>
        </is>
      </c>
      <c r="J3646" s="24" t="inlineStr">
        <is>
          <t>E3-Oldham-Shrewsbu</t>
        </is>
      </c>
      <c r="K3646" s="24" t="n">
        <v>20</v>
      </c>
      <c r="L3646" s="11">
        <f>IF(INDEX(Matches!$X:$X,AA3646)=0,"",IF(I3646="H",INDEX(Matches!$H:$H,AA3646),INDEX(Matches!$I:$I,AA3646)))</f>
        <v/>
      </c>
      <c r="M3646" s="11">
        <f>IF(INDEX(Matches!$X:$X,AA3646)=0,"",IF(I3646="H",INDEX(Matches!$I:$I,AA3646),INDEX(Matches!$H:$H,AA3646)))</f>
        <v/>
      </c>
      <c r="N3646" s="11">
        <f>IF(L3646="","",IF(L3646&gt;M3646,"W",IF(L3646=M3646,"D","L")))</f>
        <v/>
      </c>
      <c r="O3646" s="11">
        <f>IF(L3646="","",IF(L3646&gt;M3646,3,IF(L3646=M3646,1,0)))</f>
        <v/>
      </c>
      <c r="P3646" s="31">
        <f>IF(I3646="H",INDEX(Matches!$L:$L,AA3646),INDEX(Matches!$N:$N,AA3646))</f>
        <v/>
      </c>
      <c r="Q3646" s="31">
        <f>INDEX(Matches!$M:$M,AA3646)</f>
        <v/>
      </c>
      <c r="R3646" s="31">
        <f>IF(I3646="H",INDEX(Matches!$N:$N,AA3646),INDEX(Matches!$L:$L,AA3646))</f>
        <v/>
      </c>
      <c r="S3646" s="33">
        <f>IF(I3646="H",INDEX(Matches!$O:$O,AA3646),INDEX(Matches!$P:$P,AA3646))</f>
        <v/>
      </c>
      <c r="T3646" s="33">
        <f>IF(INDEX(Matches!$J:$J,AA3646)="","",IF(I3646="H",INDEX(Matches!$J:$J,AA3646),INDEX(Matches!$K:$K,AA3646)))</f>
        <v/>
      </c>
      <c r="U3646" s="33">
        <f>IF(INDEX(Matches!$K:$K,AA3646)="","",IF(I3646="H",INDEX(Matches!$K:$K,AA3646),INDEX(Matches!$J:$J,AA3646)))</f>
        <v/>
      </c>
      <c r="V3646" s="30">
        <f>IF(T3646="","",T3646-U3646)</f>
        <v/>
      </c>
      <c r="W3646" s="33">
        <f>IF(I3646="H",INDEX(Matches!$T:$T,AA3646),INDEX(Matches!$U:$U,AA3646))</f>
        <v/>
      </c>
      <c r="X3646" s="11">
        <f>INDEX(Matches!$X:$X,AA3646)</f>
        <v/>
      </c>
      <c r="Y3646" s="30">
        <f>IF(O3646="","",O3646-S3646)</f>
        <v/>
      </c>
      <c r="Z3646" s="30">
        <f>IF(W3646="","",W3646-S3646)</f>
        <v/>
      </c>
      <c r="AA3646" s="24">
        <f>MATCH(J3646,Matches!$A:$A,0)</f>
        <v/>
      </c>
      <c r="AB3646" s="33" t="n"/>
      <c r="AC3646" s="33" t="n">
        <v>1.645168258361768</v>
      </c>
      <c r="AD3646" s="24" t="n"/>
      <c r="AE3646" s="24" t="n">
        <v>9</v>
      </c>
      <c r="AF3646" s="33" t="n"/>
      <c r="AG3646" s="33" t="n"/>
    </row>
    <row r="3647">
      <c r="A3647" s="24" t="inlineStr">
        <is>
          <t>Oldham|34</t>
        </is>
      </c>
      <c r="B3647" s="24" t="inlineStr">
        <is>
          <t>E3</t>
        </is>
      </c>
      <c r="C3647" s="24" t="inlineStr">
        <is>
          <t>League Two</t>
        </is>
      </c>
      <c r="D3647" s="24" t="inlineStr">
        <is>
          <t>Oldham</t>
        </is>
      </c>
      <c r="E3647" s="24" t="n">
        <v>34</v>
      </c>
      <c r="F3647" s="24" t="n">
        <v>9</v>
      </c>
      <c r="G3647" s="29" t="n">
        <v>46452.625</v>
      </c>
      <c r="H3647" s="24" t="inlineStr">
        <is>
          <t>Port Vale</t>
        </is>
      </c>
      <c r="I3647" s="24" t="inlineStr">
        <is>
          <t>A</t>
        </is>
      </c>
      <c r="J3647" s="24" t="inlineStr">
        <is>
          <t>E3-PortVale-Oldham</t>
        </is>
      </c>
      <c r="K3647" s="24" t="n">
        <v>5</v>
      </c>
      <c r="L3647" s="11">
        <f>IF(INDEX(Matches!$X:$X,AA3647)=0,"",IF(I3647="H",INDEX(Matches!$H:$H,AA3647),INDEX(Matches!$I:$I,AA3647)))</f>
        <v/>
      </c>
      <c r="M3647" s="11">
        <f>IF(INDEX(Matches!$X:$X,AA3647)=0,"",IF(I3647="H",INDEX(Matches!$I:$I,AA3647),INDEX(Matches!$H:$H,AA3647)))</f>
        <v/>
      </c>
      <c r="N3647" s="11">
        <f>IF(L3647="","",IF(L3647&gt;M3647,"W",IF(L3647=M3647,"D","L")))</f>
        <v/>
      </c>
      <c r="O3647" s="11">
        <f>IF(L3647="","",IF(L3647&gt;M3647,3,IF(L3647=M3647,1,0)))</f>
        <v/>
      </c>
      <c r="P3647" s="31">
        <f>IF(I3647="H",INDEX(Matches!$L:$L,AA3647),INDEX(Matches!$N:$N,AA3647))</f>
        <v/>
      </c>
      <c r="Q3647" s="31">
        <f>INDEX(Matches!$M:$M,AA3647)</f>
        <v/>
      </c>
      <c r="R3647" s="31">
        <f>IF(I3647="H",INDEX(Matches!$N:$N,AA3647),INDEX(Matches!$L:$L,AA3647))</f>
        <v/>
      </c>
      <c r="S3647" s="33">
        <f>IF(I3647="H",INDEX(Matches!$O:$O,AA3647),INDEX(Matches!$P:$P,AA3647))</f>
        <v/>
      </c>
      <c r="T3647" s="33">
        <f>IF(INDEX(Matches!$J:$J,AA3647)="","",IF(I3647="H",INDEX(Matches!$J:$J,AA3647),INDEX(Matches!$K:$K,AA3647)))</f>
        <v/>
      </c>
      <c r="U3647" s="33">
        <f>IF(INDEX(Matches!$K:$K,AA3647)="","",IF(I3647="H",INDEX(Matches!$K:$K,AA3647),INDEX(Matches!$J:$J,AA3647)))</f>
        <v/>
      </c>
      <c r="V3647" s="30">
        <f>IF(T3647="","",T3647-U3647)</f>
        <v/>
      </c>
      <c r="W3647" s="33">
        <f>IF(I3647="H",INDEX(Matches!$T:$T,AA3647),INDEX(Matches!$U:$U,AA3647))</f>
        <v/>
      </c>
      <c r="X3647" s="11">
        <f>INDEX(Matches!$X:$X,AA3647)</f>
        <v/>
      </c>
      <c r="Y3647" s="30">
        <f>IF(O3647="","",O3647-S3647)</f>
        <v/>
      </c>
      <c r="Z3647" s="30">
        <f>IF(W3647="","",W3647-S3647)</f>
        <v/>
      </c>
      <c r="AA3647" s="24">
        <f>MATCH(J3647,Matches!$A:$A,0)</f>
        <v/>
      </c>
      <c r="AB3647" s="33" t="n"/>
      <c r="AC3647" s="33" t="n">
        <v>1.139553766741205</v>
      </c>
      <c r="AD3647" s="24" t="n"/>
      <c r="AE3647" s="24" t="n">
        <v>9</v>
      </c>
      <c r="AF3647" s="33" t="n"/>
      <c r="AG3647" s="33" t="n"/>
    </row>
    <row r="3648">
      <c r="A3648" s="24" t="inlineStr">
        <is>
          <t>Oldham|35</t>
        </is>
      </c>
      <c r="B3648" s="24" t="inlineStr">
        <is>
          <t>E3</t>
        </is>
      </c>
      <c r="C3648" s="24" t="inlineStr">
        <is>
          <t>League Two</t>
        </is>
      </c>
      <c r="D3648" s="24" t="inlineStr">
        <is>
          <t>Oldham</t>
        </is>
      </c>
      <c r="E3648" s="24" t="n">
        <v>35</v>
      </c>
      <c r="F3648" s="24" t="n">
        <v>9</v>
      </c>
      <c r="G3648" s="29" t="n">
        <v>46459.625</v>
      </c>
      <c r="H3648" s="24" t="inlineStr">
        <is>
          <t>Colchester</t>
        </is>
      </c>
      <c r="I3648" s="24" t="inlineStr">
        <is>
          <t>H</t>
        </is>
      </c>
      <c r="J3648" s="24" t="inlineStr">
        <is>
          <t>E3-Oldham-Colchest</t>
        </is>
      </c>
      <c r="K3648" s="24" t="n">
        <v>13</v>
      </c>
      <c r="L3648" s="11">
        <f>IF(INDEX(Matches!$X:$X,AA3648)=0,"",IF(I3648="H",INDEX(Matches!$H:$H,AA3648),INDEX(Matches!$I:$I,AA3648)))</f>
        <v/>
      </c>
      <c r="M3648" s="11">
        <f>IF(INDEX(Matches!$X:$X,AA3648)=0,"",IF(I3648="H",INDEX(Matches!$I:$I,AA3648),INDEX(Matches!$H:$H,AA3648)))</f>
        <v/>
      </c>
      <c r="N3648" s="11">
        <f>IF(L3648="","",IF(L3648&gt;M3648,"W",IF(L3648=M3648,"D","L")))</f>
        <v/>
      </c>
      <c r="O3648" s="11">
        <f>IF(L3648="","",IF(L3648&gt;M3648,3,IF(L3648=M3648,1,0)))</f>
        <v/>
      </c>
      <c r="P3648" s="31">
        <f>IF(I3648="H",INDEX(Matches!$L:$L,AA3648),INDEX(Matches!$N:$N,AA3648))</f>
        <v/>
      </c>
      <c r="Q3648" s="31">
        <f>INDEX(Matches!$M:$M,AA3648)</f>
        <v/>
      </c>
      <c r="R3648" s="31">
        <f>IF(I3648="H",INDEX(Matches!$N:$N,AA3648),INDEX(Matches!$L:$L,AA3648))</f>
        <v/>
      </c>
      <c r="S3648" s="33">
        <f>IF(I3648="H",INDEX(Matches!$O:$O,AA3648),INDEX(Matches!$P:$P,AA3648))</f>
        <v/>
      </c>
      <c r="T3648" s="33">
        <f>IF(INDEX(Matches!$J:$J,AA3648)="","",IF(I3648="H",INDEX(Matches!$J:$J,AA3648),INDEX(Matches!$K:$K,AA3648)))</f>
        <v/>
      </c>
      <c r="U3648" s="33">
        <f>IF(INDEX(Matches!$K:$K,AA3648)="","",IF(I3648="H",INDEX(Matches!$K:$K,AA3648),INDEX(Matches!$J:$J,AA3648)))</f>
        <v/>
      </c>
      <c r="V3648" s="30">
        <f>IF(T3648="","",T3648-U3648)</f>
        <v/>
      </c>
      <c r="W3648" s="33">
        <f>IF(I3648="H",INDEX(Matches!$T:$T,AA3648),INDEX(Matches!$U:$U,AA3648))</f>
        <v/>
      </c>
      <c r="X3648" s="11">
        <f>INDEX(Matches!$X:$X,AA3648)</f>
        <v/>
      </c>
      <c r="Y3648" s="30">
        <f>IF(O3648="","",O3648-S3648)</f>
        <v/>
      </c>
      <c r="Z3648" s="30">
        <f>IF(W3648="","",W3648-S3648)</f>
        <v/>
      </c>
      <c r="AA3648" s="24">
        <f>MATCH(J3648,Matches!$A:$A,0)</f>
        <v/>
      </c>
      <c r="AB3648" s="33" t="n"/>
      <c r="AC3648" s="33" t="n">
        <v>1.586832512666355</v>
      </c>
      <c r="AD3648" s="24" t="n"/>
      <c r="AE3648" s="24" t="n">
        <v>9</v>
      </c>
      <c r="AF3648" s="33" t="n"/>
      <c r="AG3648" s="33" t="n"/>
    </row>
    <row r="3649">
      <c r="A3649" s="24" t="inlineStr">
        <is>
          <t>Oldham|36</t>
        </is>
      </c>
      <c r="B3649" s="24" t="inlineStr">
        <is>
          <t>E3</t>
        </is>
      </c>
      <c r="C3649" s="24" t="inlineStr">
        <is>
          <t>League Two</t>
        </is>
      </c>
      <c r="D3649" s="24" t="inlineStr">
        <is>
          <t>Oldham</t>
        </is>
      </c>
      <c r="E3649" s="24" t="n">
        <v>36</v>
      </c>
      <c r="F3649" s="24" t="n">
        <v>9</v>
      </c>
      <c r="G3649" s="29" t="n">
        <v>46466.625</v>
      </c>
      <c r="H3649" s="24" t="inlineStr">
        <is>
          <t>Exeter</t>
        </is>
      </c>
      <c r="I3649" s="24" t="inlineStr">
        <is>
          <t>A</t>
        </is>
      </c>
      <c r="J3649" s="24" t="inlineStr">
        <is>
          <t>E3-Exeter-Oldham</t>
        </is>
      </c>
      <c r="K3649" s="24" t="n">
        <v>17</v>
      </c>
      <c r="L3649" s="11">
        <f>IF(INDEX(Matches!$X:$X,AA3649)=0,"",IF(I3649="H",INDEX(Matches!$H:$H,AA3649),INDEX(Matches!$I:$I,AA3649)))</f>
        <v/>
      </c>
      <c r="M3649" s="11">
        <f>IF(INDEX(Matches!$X:$X,AA3649)=0,"",IF(I3649="H",INDEX(Matches!$I:$I,AA3649),INDEX(Matches!$H:$H,AA3649)))</f>
        <v/>
      </c>
      <c r="N3649" s="11">
        <f>IF(L3649="","",IF(L3649&gt;M3649,"W",IF(L3649=M3649,"D","L")))</f>
        <v/>
      </c>
      <c r="O3649" s="11">
        <f>IF(L3649="","",IF(L3649&gt;M3649,3,IF(L3649=M3649,1,0)))</f>
        <v/>
      </c>
      <c r="P3649" s="31">
        <f>IF(I3649="H",INDEX(Matches!$L:$L,AA3649),INDEX(Matches!$N:$N,AA3649))</f>
        <v/>
      </c>
      <c r="Q3649" s="31">
        <f>INDEX(Matches!$M:$M,AA3649)</f>
        <v/>
      </c>
      <c r="R3649" s="31">
        <f>IF(I3649="H",INDEX(Matches!$N:$N,AA3649),INDEX(Matches!$L:$L,AA3649))</f>
        <v/>
      </c>
      <c r="S3649" s="33">
        <f>IF(I3649="H",INDEX(Matches!$O:$O,AA3649),INDEX(Matches!$P:$P,AA3649))</f>
        <v/>
      </c>
      <c r="T3649" s="33">
        <f>IF(INDEX(Matches!$J:$J,AA3649)="","",IF(I3649="H",INDEX(Matches!$J:$J,AA3649),INDEX(Matches!$K:$K,AA3649)))</f>
        <v/>
      </c>
      <c r="U3649" s="33">
        <f>IF(INDEX(Matches!$K:$K,AA3649)="","",IF(I3649="H",INDEX(Matches!$K:$K,AA3649),INDEX(Matches!$J:$J,AA3649)))</f>
        <v/>
      </c>
      <c r="V3649" s="30">
        <f>IF(T3649="","",T3649-U3649)</f>
        <v/>
      </c>
      <c r="W3649" s="33">
        <f>IF(I3649="H",INDEX(Matches!$T:$T,AA3649),INDEX(Matches!$U:$U,AA3649))</f>
        <v/>
      </c>
      <c r="X3649" s="11">
        <f>INDEX(Matches!$X:$X,AA3649)</f>
        <v/>
      </c>
      <c r="Y3649" s="30">
        <f>IF(O3649="","",O3649-S3649)</f>
        <v/>
      </c>
      <c r="Z3649" s="30">
        <f>IF(W3649="","",W3649-S3649)</f>
        <v/>
      </c>
      <c r="AA3649" s="24">
        <f>MATCH(J3649,Matches!$A:$A,0)</f>
        <v/>
      </c>
      <c r="AB3649" s="33" t="n"/>
      <c r="AC3649" s="33" t="n">
        <v>1.335034939711411</v>
      </c>
      <c r="AD3649" s="24" t="n"/>
      <c r="AE3649" s="24" t="n">
        <v>9</v>
      </c>
      <c r="AF3649" s="33" t="n"/>
      <c r="AG3649" s="33" t="n"/>
    </row>
    <row r="3650">
      <c r="A3650" s="24" t="inlineStr">
        <is>
          <t>Oldham|37</t>
        </is>
      </c>
      <c r="B3650" s="24" t="inlineStr">
        <is>
          <t>E3</t>
        </is>
      </c>
      <c r="C3650" s="24" t="inlineStr">
        <is>
          <t>League Two</t>
        </is>
      </c>
      <c r="D3650" s="24" t="inlineStr">
        <is>
          <t>Oldham</t>
        </is>
      </c>
      <c r="E3650" s="24" t="n">
        <v>37</v>
      </c>
      <c r="F3650" s="24" t="n">
        <v>10</v>
      </c>
      <c r="G3650" s="29" t="n">
        <v>46472.625</v>
      </c>
      <c r="H3650" s="24" t="inlineStr">
        <is>
          <t>Crewe</t>
        </is>
      </c>
      <c r="I3650" s="24" t="inlineStr">
        <is>
          <t>H</t>
        </is>
      </c>
      <c r="J3650" s="24" t="inlineStr">
        <is>
          <t>E3-Oldham-Crewe</t>
        </is>
      </c>
      <c r="K3650" s="24" t="n">
        <v>15</v>
      </c>
      <c r="L3650" s="11">
        <f>IF(INDEX(Matches!$X:$X,AA3650)=0,"",IF(I3650="H",INDEX(Matches!$H:$H,AA3650),INDEX(Matches!$I:$I,AA3650)))</f>
        <v/>
      </c>
      <c r="M3650" s="11">
        <f>IF(INDEX(Matches!$X:$X,AA3650)=0,"",IF(I3650="H",INDEX(Matches!$I:$I,AA3650),INDEX(Matches!$H:$H,AA3650)))</f>
        <v/>
      </c>
      <c r="N3650" s="11">
        <f>IF(L3650="","",IF(L3650&gt;M3650,"W",IF(L3650=M3650,"D","L")))</f>
        <v/>
      </c>
      <c r="O3650" s="11">
        <f>IF(L3650="","",IF(L3650&gt;M3650,3,IF(L3650=M3650,1,0)))</f>
        <v/>
      </c>
      <c r="P3650" s="31">
        <f>IF(I3650="H",INDEX(Matches!$L:$L,AA3650),INDEX(Matches!$N:$N,AA3650))</f>
        <v/>
      </c>
      <c r="Q3650" s="31">
        <f>INDEX(Matches!$M:$M,AA3650)</f>
        <v/>
      </c>
      <c r="R3650" s="31">
        <f>IF(I3650="H",INDEX(Matches!$N:$N,AA3650),INDEX(Matches!$L:$L,AA3650))</f>
        <v/>
      </c>
      <c r="S3650" s="33">
        <f>IF(I3650="H",INDEX(Matches!$O:$O,AA3650),INDEX(Matches!$P:$P,AA3650))</f>
        <v/>
      </c>
      <c r="T3650" s="33">
        <f>IF(INDEX(Matches!$J:$J,AA3650)="","",IF(I3650="H",INDEX(Matches!$J:$J,AA3650),INDEX(Matches!$K:$K,AA3650)))</f>
        <v/>
      </c>
      <c r="U3650" s="33">
        <f>IF(INDEX(Matches!$K:$K,AA3650)="","",IF(I3650="H",INDEX(Matches!$K:$K,AA3650),INDEX(Matches!$J:$J,AA3650)))</f>
        <v/>
      </c>
      <c r="V3650" s="30">
        <f>IF(T3650="","",T3650-U3650)</f>
        <v/>
      </c>
      <c r="W3650" s="33">
        <f>IF(I3650="H",INDEX(Matches!$T:$T,AA3650),INDEX(Matches!$U:$U,AA3650))</f>
        <v/>
      </c>
      <c r="X3650" s="11">
        <f>INDEX(Matches!$X:$X,AA3650)</f>
        <v/>
      </c>
      <c r="Y3650" s="30">
        <f>IF(O3650="","",O3650-S3650)</f>
        <v/>
      </c>
      <c r="Z3650" s="30">
        <f>IF(W3650="","",W3650-S3650)</f>
        <v/>
      </c>
      <c r="AA3650" s="24">
        <f>MATCH(J3650,Matches!$A:$A,0)</f>
        <v/>
      </c>
      <c r="AB3650" s="33" t="n"/>
      <c r="AC3650" s="33" t="n">
        <v>1.568214766408471</v>
      </c>
      <c r="AD3650" s="24" t="n"/>
      <c r="AE3650" s="24" t="n">
        <v>10</v>
      </c>
      <c r="AF3650" s="33" t="n"/>
      <c r="AG3650" s="33" t="n"/>
    </row>
    <row r="3651">
      <c r="A3651" s="24" t="inlineStr">
        <is>
          <t>Oldham|38</t>
        </is>
      </c>
      <c r="B3651" s="24" t="inlineStr">
        <is>
          <t>E3</t>
        </is>
      </c>
      <c r="C3651" s="24" t="inlineStr">
        <is>
          <t>League Two</t>
        </is>
      </c>
      <c r="D3651" s="24" t="inlineStr">
        <is>
          <t>Oldham</t>
        </is>
      </c>
      <c r="E3651" s="24" t="n">
        <v>38</v>
      </c>
      <c r="F3651" s="24" t="n">
        <v>10</v>
      </c>
      <c r="G3651" s="29" t="n">
        <v>46475.625</v>
      </c>
      <c r="H3651" s="24" t="inlineStr">
        <is>
          <t>York</t>
        </is>
      </c>
      <c r="I3651" s="24" t="inlineStr">
        <is>
          <t>A</t>
        </is>
      </c>
      <c r="J3651" s="24" t="inlineStr">
        <is>
          <t>E3-York-Oldham</t>
        </is>
      </c>
      <c r="K3651" s="24" t="n">
        <v>7</v>
      </c>
      <c r="L3651" s="11">
        <f>IF(INDEX(Matches!$X:$X,AA3651)=0,"",IF(I3651="H",INDEX(Matches!$H:$H,AA3651),INDEX(Matches!$I:$I,AA3651)))</f>
        <v/>
      </c>
      <c r="M3651" s="11">
        <f>IF(INDEX(Matches!$X:$X,AA3651)=0,"",IF(I3651="H",INDEX(Matches!$I:$I,AA3651),INDEX(Matches!$H:$H,AA3651)))</f>
        <v/>
      </c>
      <c r="N3651" s="11">
        <f>IF(L3651="","",IF(L3651&gt;M3651,"W",IF(L3651=M3651,"D","L")))</f>
        <v/>
      </c>
      <c r="O3651" s="11">
        <f>IF(L3651="","",IF(L3651&gt;M3651,3,IF(L3651=M3651,1,0)))</f>
        <v/>
      </c>
      <c r="P3651" s="31">
        <f>IF(I3651="H",INDEX(Matches!$L:$L,AA3651),INDEX(Matches!$N:$N,AA3651))</f>
        <v/>
      </c>
      <c r="Q3651" s="31">
        <f>INDEX(Matches!$M:$M,AA3651)</f>
        <v/>
      </c>
      <c r="R3651" s="31">
        <f>IF(I3651="H",INDEX(Matches!$N:$N,AA3651),INDEX(Matches!$L:$L,AA3651))</f>
        <v/>
      </c>
      <c r="S3651" s="33">
        <f>IF(I3651="H",INDEX(Matches!$O:$O,AA3651),INDEX(Matches!$P:$P,AA3651))</f>
        <v/>
      </c>
      <c r="T3651" s="33">
        <f>IF(INDEX(Matches!$J:$J,AA3651)="","",IF(I3651="H",INDEX(Matches!$J:$J,AA3651),INDEX(Matches!$K:$K,AA3651)))</f>
        <v/>
      </c>
      <c r="U3651" s="33">
        <f>IF(INDEX(Matches!$K:$K,AA3651)="","",IF(I3651="H",INDEX(Matches!$K:$K,AA3651),INDEX(Matches!$J:$J,AA3651)))</f>
        <v/>
      </c>
      <c r="V3651" s="30">
        <f>IF(T3651="","",T3651-U3651)</f>
        <v/>
      </c>
      <c r="W3651" s="33">
        <f>IF(I3651="H",INDEX(Matches!$T:$T,AA3651),INDEX(Matches!$U:$U,AA3651))</f>
        <v/>
      </c>
      <c r="X3651" s="11">
        <f>INDEX(Matches!$X:$X,AA3651)</f>
        <v/>
      </c>
      <c r="Y3651" s="30">
        <f>IF(O3651="","",O3651-S3651)</f>
        <v/>
      </c>
      <c r="Z3651" s="30">
        <f>IF(W3651="","",W3651-S3651)</f>
        <v/>
      </c>
      <c r="AA3651" s="24">
        <f>MATCH(J3651,Matches!$A:$A,0)</f>
        <v/>
      </c>
      <c r="AB3651" s="33" t="n"/>
      <c r="AC3651" s="33" t="n">
        <v>1.135220188230904</v>
      </c>
      <c r="AD3651" s="24" t="n"/>
      <c r="AE3651" s="24" t="n">
        <v>10</v>
      </c>
      <c r="AF3651" s="33" t="n"/>
      <c r="AG3651" s="33" t="n"/>
    </row>
    <row r="3652">
      <c r="A3652" s="24" t="inlineStr">
        <is>
          <t>Oldham|39</t>
        </is>
      </c>
      <c r="B3652" s="24" t="inlineStr">
        <is>
          <t>E3</t>
        </is>
      </c>
      <c r="C3652" s="24" t="inlineStr">
        <is>
          <t>League Two</t>
        </is>
      </c>
      <c r="D3652" s="24" t="inlineStr">
        <is>
          <t>Oldham</t>
        </is>
      </c>
      <c r="E3652" s="24" t="n">
        <v>39</v>
      </c>
      <c r="F3652" s="24" t="n">
        <v>10</v>
      </c>
      <c r="G3652" s="29" t="n">
        <v>46480.625</v>
      </c>
      <c r="H3652" s="24" t="inlineStr">
        <is>
          <t>Grimsby</t>
        </is>
      </c>
      <c r="I3652" s="24" t="inlineStr">
        <is>
          <t>H</t>
        </is>
      </c>
      <c r="J3652" s="24" t="inlineStr">
        <is>
          <t>E3-Oldham-Grimsby</t>
        </is>
      </c>
      <c r="K3652" s="24" t="n">
        <v>4</v>
      </c>
      <c r="L3652" s="11">
        <f>IF(INDEX(Matches!$X:$X,AA3652)=0,"",IF(I3652="H",INDEX(Matches!$H:$H,AA3652),INDEX(Matches!$I:$I,AA3652)))</f>
        <v/>
      </c>
      <c r="M3652" s="11">
        <f>IF(INDEX(Matches!$X:$X,AA3652)=0,"",IF(I3652="H",INDEX(Matches!$I:$I,AA3652),INDEX(Matches!$H:$H,AA3652)))</f>
        <v/>
      </c>
      <c r="N3652" s="11">
        <f>IF(L3652="","",IF(L3652&gt;M3652,"W",IF(L3652=M3652,"D","L")))</f>
        <v/>
      </c>
      <c r="O3652" s="11">
        <f>IF(L3652="","",IF(L3652&gt;M3652,3,IF(L3652=M3652,1,0)))</f>
        <v/>
      </c>
      <c r="P3652" s="31">
        <f>IF(I3652="H",INDEX(Matches!$L:$L,AA3652),INDEX(Matches!$N:$N,AA3652))</f>
        <v/>
      </c>
      <c r="Q3652" s="31">
        <f>INDEX(Matches!$M:$M,AA3652)</f>
        <v/>
      </c>
      <c r="R3652" s="31">
        <f>IF(I3652="H",INDEX(Matches!$N:$N,AA3652),INDEX(Matches!$L:$L,AA3652))</f>
        <v/>
      </c>
      <c r="S3652" s="33">
        <f>IF(I3652="H",INDEX(Matches!$O:$O,AA3652),INDEX(Matches!$P:$P,AA3652))</f>
        <v/>
      </c>
      <c r="T3652" s="33">
        <f>IF(INDEX(Matches!$J:$J,AA3652)="","",IF(I3652="H",INDEX(Matches!$J:$J,AA3652),INDEX(Matches!$K:$K,AA3652)))</f>
        <v/>
      </c>
      <c r="U3652" s="33">
        <f>IF(INDEX(Matches!$K:$K,AA3652)="","",IF(I3652="H",INDEX(Matches!$K:$K,AA3652),INDEX(Matches!$J:$J,AA3652)))</f>
        <v/>
      </c>
      <c r="V3652" s="30">
        <f>IF(T3652="","",T3652-U3652)</f>
        <v/>
      </c>
      <c r="W3652" s="33">
        <f>IF(I3652="H",INDEX(Matches!$T:$T,AA3652),INDEX(Matches!$U:$U,AA3652))</f>
        <v/>
      </c>
      <c r="X3652" s="11">
        <f>INDEX(Matches!$X:$X,AA3652)</f>
        <v/>
      </c>
      <c r="Y3652" s="30">
        <f>IF(O3652="","",O3652-S3652)</f>
        <v/>
      </c>
      <c r="Z3652" s="30">
        <f>IF(W3652="","",W3652-S3652)</f>
        <v/>
      </c>
      <c r="AA3652" s="24">
        <f>MATCH(J3652,Matches!$A:$A,0)</f>
        <v/>
      </c>
      <c r="AB3652" s="33" t="n"/>
      <c r="AC3652" s="33" t="n">
        <v>1.456304773075369</v>
      </c>
      <c r="AD3652" s="24" t="n"/>
      <c r="AE3652" s="24" t="n">
        <v>10</v>
      </c>
      <c r="AF3652" s="33" t="n"/>
      <c r="AG3652" s="33" t="n"/>
    </row>
    <row r="3653">
      <c r="A3653" s="24" t="inlineStr">
        <is>
          <t>Oldham|40</t>
        </is>
      </c>
      <c r="B3653" s="24" t="inlineStr">
        <is>
          <t>E3</t>
        </is>
      </c>
      <c r="C3653" s="24" t="inlineStr">
        <is>
          <t>League Two</t>
        </is>
      </c>
      <c r="D3653" s="24" t="inlineStr">
        <is>
          <t>Oldham</t>
        </is>
      </c>
      <c r="E3653" s="24" t="n">
        <v>40</v>
      </c>
      <c r="F3653" s="24" t="n">
        <v>10</v>
      </c>
      <c r="G3653" s="29" t="n">
        <v>46487.625</v>
      </c>
      <c r="H3653" s="24" t="inlineStr">
        <is>
          <t>Gillingham</t>
        </is>
      </c>
      <c r="I3653" s="24" t="inlineStr">
        <is>
          <t>A</t>
        </is>
      </c>
      <c r="J3653" s="24" t="inlineStr">
        <is>
          <t>E3-Gillingh-Oldham</t>
        </is>
      </c>
      <c r="K3653" s="24" t="n">
        <v>12</v>
      </c>
      <c r="L3653" s="11">
        <f>IF(INDEX(Matches!$X:$X,AA3653)=0,"",IF(I3653="H",INDEX(Matches!$H:$H,AA3653),INDEX(Matches!$I:$I,AA3653)))</f>
        <v/>
      </c>
      <c r="M3653" s="11">
        <f>IF(INDEX(Matches!$X:$X,AA3653)=0,"",IF(I3653="H",INDEX(Matches!$I:$I,AA3653),INDEX(Matches!$H:$H,AA3653)))</f>
        <v/>
      </c>
      <c r="N3653" s="11">
        <f>IF(L3653="","",IF(L3653&gt;M3653,"W",IF(L3653=M3653,"D","L")))</f>
        <v/>
      </c>
      <c r="O3653" s="11">
        <f>IF(L3653="","",IF(L3653&gt;M3653,3,IF(L3653=M3653,1,0)))</f>
        <v/>
      </c>
      <c r="P3653" s="31">
        <f>IF(I3653="H",INDEX(Matches!$L:$L,AA3653),INDEX(Matches!$N:$N,AA3653))</f>
        <v/>
      </c>
      <c r="Q3653" s="31">
        <f>INDEX(Matches!$M:$M,AA3653)</f>
        <v/>
      </c>
      <c r="R3653" s="31">
        <f>IF(I3653="H",INDEX(Matches!$N:$N,AA3653),INDEX(Matches!$L:$L,AA3653))</f>
        <v/>
      </c>
      <c r="S3653" s="33">
        <f>IF(I3653="H",INDEX(Matches!$O:$O,AA3653),INDEX(Matches!$P:$P,AA3653))</f>
        <v/>
      </c>
      <c r="T3653" s="33">
        <f>IF(INDEX(Matches!$J:$J,AA3653)="","",IF(I3653="H",INDEX(Matches!$J:$J,AA3653),INDEX(Matches!$K:$K,AA3653)))</f>
        <v/>
      </c>
      <c r="U3653" s="33">
        <f>IF(INDEX(Matches!$K:$K,AA3653)="","",IF(I3653="H",INDEX(Matches!$K:$K,AA3653),INDEX(Matches!$J:$J,AA3653)))</f>
        <v/>
      </c>
      <c r="V3653" s="30">
        <f>IF(T3653="","",T3653-U3653)</f>
        <v/>
      </c>
      <c r="W3653" s="33">
        <f>IF(I3653="H",INDEX(Matches!$T:$T,AA3653),INDEX(Matches!$U:$U,AA3653))</f>
        <v/>
      </c>
      <c r="X3653" s="11">
        <f>INDEX(Matches!$X:$X,AA3653)</f>
        <v/>
      </c>
      <c r="Y3653" s="30">
        <f>IF(O3653="","",O3653-S3653)</f>
        <v/>
      </c>
      <c r="Z3653" s="30">
        <f>IF(W3653="","",W3653-S3653)</f>
        <v/>
      </c>
      <c r="AA3653" s="24">
        <f>MATCH(J3653,Matches!$A:$A,0)</f>
        <v/>
      </c>
      <c r="AB3653" s="33" t="n"/>
      <c r="AC3653" s="33" t="n">
        <v>1.262988486371259</v>
      </c>
      <c r="AD3653" s="24" t="n"/>
      <c r="AE3653" s="24" t="n">
        <v>10</v>
      </c>
      <c r="AF3653" s="33" t="n"/>
      <c r="AG3653" s="33" t="n"/>
    </row>
    <row r="3654">
      <c r="A3654" s="24" t="inlineStr">
        <is>
          <t>Oldham|41</t>
        </is>
      </c>
      <c r="B3654" s="24" t="inlineStr">
        <is>
          <t>E3</t>
        </is>
      </c>
      <c r="C3654" s="24" t="inlineStr">
        <is>
          <t>League Two</t>
        </is>
      </c>
      <c r="D3654" s="24" t="inlineStr">
        <is>
          <t>Oldham</t>
        </is>
      </c>
      <c r="E3654" s="24" t="n">
        <v>41</v>
      </c>
      <c r="F3654" s="24" t="n">
        <v>11</v>
      </c>
      <c r="G3654" s="29" t="n">
        <v>46490.82291666666</v>
      </c>
      <c r="H3654" s="24" t="inlineStr">
        <is>
          <t>Accrington</t>
        </is>
      </c>
      <c r="I3654" s="24" t="inlineStr">
        <is>
          <t>A</t>
        </is>
      </c>
      <c r="J3654" s="24" t="inlineStr">
        <is>
          <t>E3-Accringt-Oldham</t>
        </is>
      </c>
      <c r="K3654" s="24" t="n">
        <v>23</v>
      </c>
      <c r="L3654" s="11">
        <f>IF(INDEX(Matches!$X:$X,AA3654)=0,"",IF(I3654="H",INDEX(Matches!$H:$H,AA3654),INDEX(Matches!$I:$I,AA3654)))</f>
        <v/>
      </c>
      <c r="M3654" s="11">
        <f>IF(INDEX(Matches!$X:$X,AA3654)=0,"",IF(I3654="H",INDEX(Matches!$I:$I,AA3654),INDEX(Matches!$H:$H,AA3654)))</f>
        <v/>
      </c>
      <c r="N3654" s="11">
        <f>IF(L3654="","",IF(L3654&gt;M3654,"W",IF(L3654=M3654,"D","L")))</f>
        <v/>
      </c>
      <c r="O3654" s="11">
        <f>IF(L3654="","",IF(L3654&gt;M3654,3,IF(L3654=M3654,1,0)))</f>
        <v/>
      </c>
      <c r="P3654" s="31">
        <f>IF(I3654="H",INDEX(Matches!$L:$L,AA3654),INDEX(Matches!$N:$N,AA3654))</f>
        <v/>
      </c>
      <c r="Q3654" s="31">
        <f>INDEX(Matches!$M:$M,AA3654)</f>
        <v/>
      </c>
      <c r="R3654" s="31">
        <f>IF(I3654="H",INDEX(Matches!$N:$N,AA3654),INDEX(Matches!$L:$L,AA3654))</f>
        <v/>
      </c>
      <c r="S3654" s="33">
        <f>IF(I3654="H",INDEX(Matches!$O:$O,AA3654),INDEX(Matches!$P:$P,AA3654))</f>
        <v/>
      </c>
      <c r="T3654" s="33">
        <f>IF(INDEX(Matches!$J:$J,AA3654)="","",IF(I3654="H",INDEX(Matches!$J:$J,AA3654),INDEX(Matches!$K:$K,AA3654)))</f>
        <v/>
      </c>
      <c r="U3654" s="33">
        <f>IF(INDEX(Matches!$K:$K,AA3654)="","",IF(I3654="H",INDEX(Matches!$K:$K,AA3654),INDEX(Matches!$J:$J,AA3654)))</f>
        <v/>
      </c>
      <c r="V3654" s="30">
        <f>IF(T3654="","",T3654-U3654)</f>
        <v/>
      </c>
      <c r="W3654" s="33">
        <f>IF(I3654="H",INDEX(Matches!$T:$T,AA3654),INDEX(Matches!$U:$U,AA3654))</f>
        <v/>
      </c>
      <c r="X3654" s="11">
        <f>INDEX(Matches!$X:$X,AA3654)</f>
        <v/>
      </c>
      <c r="Y3654" s="30">
        <f>IF(O3654="","",O3654-S3654)</f>
        <v/>
      </c>
      <c r="Z3654" s="30">
        <f>IF(W3654="","",W3654-S3654)</f>
        <v/>
      </c>
      <c r="AA3654" s="24">
        <f>MATCH(J3654,Matches!$A:$A,0)</f>
        <v/>
      </c>
      <c r="AB3654" s="33" t="n"/>
      <c r="AC3654" s="33" t="n">
        <v>1.413203674943805</v>
      </c>
      <c r="AD3654" s="24" t="n"/>
      <c r="AE3654" s="24" t="n">
        <v>11</v>
      </c>
      <c r="AF3654" s="33" t="n"/>
      <c r="AG3654" s="33" t="n"/>
    </row>
    <row r="3655">
      <c r="A3655" s="24" t="inlineStr">
        <is>
          <t>Oldham|42</t>
        </is>
      </c>
      <c r="B3655" s="24" t="inlineStr">
        <is>
          <t>E3</t>
        </is>
      </c>
      <c r="C3655" s="24" t="inlineStr">
        <is>
          <t>League Two</t>
        </is>
      </c>
      <c r="D3655" s="24" t="inlineStr">
        <is>
          <t>Oldham</t>
        </is>
      </c>
      <c r="E3655" s="24" t="n">
        <v>42</v>
      </c>
      <c r="F3655" s="24" t="n">
        <v>11</v>
      </c>
      <c r="G3655" s="29" t="n">
        <v>46494.52083333334</v>
      </c>
      <c r="H3655" s="24" t="inlineStr">
        <is>
          <t>Rochdale</t>
        </is>
      </c>
      <c r="I3655" s="24" t="inlineStr">
        <is>
          <t>H</t>
        </is>
      </c>
      <c r="J3655" s="24" t="inlineStr">
        <is>
          <t>E3-Oldham-Rochdale</t>
        </is>
      </c>
      <c r="K3655" s="24" t="n">
        <v>16</v>
      </c>
      <c r="L3655" s="11">
        <f>IF(INDEX(Matches!$X:$X,AA3655)=0,"",IF(I3655="H",INDEX(Matches!$H:$H,AA3655),INDEX(Matches!$I:$I,AA3655)))</f>
        <v/>
      </c>
      <c r="M3655" s="11">
        <f>IF(INDEX(Matches!$X:$X,AA3655)=0,"",IF(I3655="H",INDEX(Matches!$I:$I,AA3655),INDEX(Matches!$H:$H,AA3655)))</f>
        <v/>
      </c>
      <c r="N3655" s="11">
        <f>IF(L3655="","",IF(L3655&gt;M3655,"W",IF(L3655=M3655,"D","L")))</f>
        <v/>
      </c>
      <c r="O3655" s="11">
        <f>IF(L3655="","",IF(L3655&gt;M3655,3,IF(L3655=M3655,1,0)))</f>
        <v/>
      </c>
      <c r="P3655" s="31">
        <f>IF(I3655="H",INDEX(Matches!$L:$L,AA3655),INDEX(Matches!$N:$N,AA3655))</f>
        <v/>
      </c>
      <c r="Q3655" s="31">
        <f>INDEX(Matches!$M:$M,AA3655)</f>
        <v/>
      </c>
      <c r="R3655" s="31">
        <f>IF(I3655="H",INDEX(Matches!$N:$N,AA3655),INDEX(Matches!$L:$L,AA3655))</f>
        <v/>
      </c>
      <c r="S3655" s="33">
        <f>IF(I3655="H",INDEX(Matches!$O:$O,AA3655),INDEX(Matches!$P:$P,AA3655))</f>
        <v/>
      </c>
      <c r="T3655" s="33">
        <f>IF(INDEX(Matches!$J:$J,AA3655)="","",IF(I3655="H",INDEX(Matches!$J:$J,AA3655),INDEX(Matches!$K:$K,AA3655)))</f>
        <v/>
      </c>
      <c r="U3655" s="33">
        <f>IF(INDEX(Matches!$K:$K,AA3655)="","",IF(I3655="H",INDEX(Matches!$K:$K,AA3655),INDEX(Matches!$J:$J,AA3655)))</f>
        <v/>
      </c>
      <c r="V3655" s="30">
        <f>IF(T3655="","",T3655-U3655)</f>
        <v/>
      </c>
      <c r="W3655" s="33">
        <f>IF(I3655="H",INDEX(Matches!$T:$T,AA3655),INDEX(Matches!$U:$U,AA3655))</f>
        <v/>
      </c>
      <c r="X3655" s="11">
        <f>INDEX(Matches!$X:$X,AA3655)</f>
        <v/>
      </c>
      <c r="Y3655" s="30">
        <f>IF(O3655="","",O3655-S3655)</f>
        <v/>
      </c>
      <c r="Z3655" s="30">
        <f>IF(W3655="","",W3655-S3655)</f>
        <v/>
      </c>
      <c r="AA3655" s="24">
        <f>MATCH(J3655,Matches!$A:$A,0)</f>
        <v/>
      </c>
      <c r="AB3655" s="33" t="n"/>
      <c r="AC3655" s="33" t="n">
        <v>1.675862296277169</v>
      </c>
      <c r="AD3655" s="24" t="n"/>
      <c r="AE3655" s="24" t="n">
        <v>11</v>
      </c>
      <c r="AF3655" s="33" t="n"/>
      <c r="AG3655" s="33" t="n"/>
    </row>
    <row r="3656">
      <c r="A3656" s="24" t="inlineStr">
        <is>
          <t>Oldham|43</t>
        </is>
      </c>
      <c r="B3656" s="24" t="inlineStr">
        <is>
          <t>E3</t>
        </is>
      </c>
      <c r="C3656" s="24" t="inlineStr">
        <is>
          <t>League Two</t>
        </is>
      </c>
      <c r="D3656" s="24" t="inlineStr">
        <is>
          <t>Oldham</t>
        </is>
      </c>
      <c r="E3656" s="24" t="n">
        <v>43</v>
      </c>
      <c r="F3656" s="24" t="n">
        <v>11</v>
      </c>
      <c r="G3656" s="29" t="n">
        <v>46501.625</v>
      </c>
      <c r="H3656" s="24" t="inlineStr">
        <is>
          <t>Salford</t>
        </is>
      </c>
      <c r="I3656" s="24" t="inlineStr">
        <is>
          <t>A</t>
        </is>
      </c>
      <c r="J3656" s="24" t="inlineStr">
        <is>
          <t>E3-Salford-Oldham</t>
        </is>
      </c>
      <c r="K3656" s="24" t="n">
        <v>1</v>
      </c>
      <c r="L3656" s="11">
        <f>IF(INDEX(Matches!$X:$X,AA3656)=0,"",IF(I3656="H",INDEX(Matches!$H:$H,AA3656),INDEX(Matches!$I:$I,AA3656)))</f>
        <v/>
      </c>
      <c r="M3656" s="11">
        <f>IF(INDEX(Matches!$X:$X,AA3656)=0,"",IF(I3656="H",INDEX(Matches!$I:$I,AA3656),INDEX(Matches!$H:$H,AA3656)))</f>
        <v/>
      </c>
      <c r="N3656" s="11">
        <f>IF(L3656="","",IF(L3656&gt;M3656,"W",IF(L3656=M3656,"D","L")))</f>
        <v/>
      </c>
      <c r="O3656" s="11">
        <f>IF(L3656="","",IF(L3656&gt;M3656,3,IF(L3656=M3656,1,0)))</f>
        <v/>
      </c>
      <c r="P3656" s="31">
        <f>IF(I3656="H",INDEX(Matches!$L:$L,AA3656),INDEX(Matches!$N:$N,AA3656))</f>
        <v/>
      </c>
      <c r="Q3656" s="31">
        <f>INDEX(Matches!$M:$M,AA3656)</f>
        <v/>
      </c>
      <c r="R3656" s="31">
        <f>IF(I3656="H",INDEX(Matches!$N:$N,AA3656),INDEX(Matches!$L:$L,AA3656))</f>
        <v/>
      </c>
      <c r="S3656" s="33">
        <f>IF(I3656="H",INDEX(Matches!$O:$O,AA3656),INDEX(Matches!$P:$P,AA3656))</f>
        <v/>
      </c>
      <c r="T3656" s="33">
        <f>IF(INDEX(Matches!$J:$J,AA3656)="","",IF(I3656="H",INDEX(Matches!$J:$J,AA3656),INDEX(Matches!$K:$K,AA3656)))</f>
        <v/>
      </c>
      <c r="U3656" s="33">
        <f>IF(INDEX(Matches!$K:$K,AA3656)="","",IF(I3656="H",INDEX(Matches!$K:$K,AA3656),INDEX(Matches!$J:$J,AA3656)))</f>
        <v/>
      </c>
      <c r="V3656" s="30">
        <f>IF(T3656="","",T3656-U3656)</f>
        <v/>
      </c>
      <c r="W3656" s="33">
        <f>IF(I3656="H",INDEX(Matches!$T:$T,AA3656),INDEX(Matches!$U:$U,AA3656))</f>
        <v/>
      </c>
      <c r="X3656" s="11">
        <f>INDEX(Matches!$X:$X,AA3656)</f>
        <v/>
      </c>
      <c r="Y3656" s="30">
        <f>IF(O3656="","",O3656-S3656)</f>
        <v/>
      </c>
      <c r="Z3656" s="30">
        <f>IF(W3656="","",W3656-S3656)</f>
        <v/>
      </c>
      <c r="AA3656" s="24">
        <f>MATCH(J3656,Matches!$A:$A,0)</f>
        <v/>
      </c>
      <c r="AB3656" s="33" t="n"/>
      <c r="AC3656" s="33" t="n">
        <v>1.000002088218834</v>
      </c>
      <c r="AD3656" s="24" t="n"/>
      <c r="AE3656" s="24" t="n">
        <v>11</v>
      </c>
      <c r="AF3656" s="33" t="n"/>
      <c r="AG3656" s="33" t="n"/>
    </row>
    <row r="3657">
      <c r="A3657" s="24" t="inlineStr">
        <is>
          <t>Oldham|44</t>
        </is>
      </c>
      <c r="B3657" s="24" t="inlineStr">
        <is>
          <t>E3</t>
        </is>
      </c>
      <c r="C3657" s="24" t="inlineStr">
        <is>
          <t>League Two</t>
        </is>
      </c>
      <c r="D3657" s="24" t="inlineStr">
        <is>
          <t>Oldham</t>
        </is>
      </c>
      <c r="E3657" s="24" t="n">
        <v>44</v>
      </c>
      <c r="F3657" s="24" t="n">
        <v>11</v>
      </c>
      <c r="G3657" s="29" t="n">
        <v>46504.82291666666</v>
      </c>
      <c r="H3657" s="24" t="inlineStr">
        <is>
          <t>Northampton</t>
        </is>
      </c>
      <c r="I3657" s="24" t="inlineStr">
        <is>
          <t>H</t>
        </is>
      </c>
      <c r="J3657" s="24" t="inlineStr">
        <is>
          <t>E3-Oldham-Northamp</t>
        </is>
      </c>
      <c r="K3657" s="24" t="n">
        <v>14</v>
      </c>
      <c r="L3657" s="11">
        <f>IF(INDEX(Matches!$X:$X,AA3657)=0,"",IF(I3657="H",INDEX(Matches!$H:$H,AA3657),INDEX(Matches!$I:$I,AA3657)))</f>
        <v/>
      </c>
      <c r="M3657" s="11">
        <f>IF(INDEX(Matches!$X:$X,AA3657)=0,"",IF(I3657="H",INDEX(Matches!$I:$I,AA3657),INDEX(Matches!$H:$H,AA3657)))</f>
        <v/>
      </c>
      <c r="N3657" s="11">
        <f>IF(L3657="","",IF(L3657&gt;M3657,"W",IF(L3657=M3657,"D","L")))</f>
        <v/>
      </c>
      <c r="O3657" s="11">
        <f>IF(L3657="","",IF(L3657&gt;M3657,3,IF(L3657=M3657,1,0)))</f>
        <v/>
      </c>
      <c r="P3657" s="31">
        <f>IF(I3657="H",INDEX(Matches!$L:$L,AA3657),INDEX(Matches!$N:$N,AA3657))</f>
        <v/>
      </c>
      <c r="Q3657" s="31">
        <f>INDEX(Matches!$M:$M,AA3657)</f>
        <v/>
      </c>
      <c r="R3657" s="31">
        <f>IF(I3657="H",INDEX(Matches!$N:$N,AA3657),INDEX(Matches!$L:$L,AA3657))</f>
        <v/>
      </c>
      <c r="S3657" s="33">
        <f>IF(I3657="H",INDEX(Matches!$O:$O,AA3657),INDEX(Matches!$P:$P,AA3657))</f>
        <v/>
      </c>
      <c r="T3657" s="33">
        <f>IF(INDEX(Matches!$J:$J,AA3657)="","",IF(I3657="H",INDEX(Matches!$J:$J,AA3657),INDEX(Matches!$K:$K,AA3657)))</f>
        <v/>
      </c>
      <c r="U3657" s="33">
        <f>IF(INDEX(Matches!$K:$K,AA3657)="","",IF(I3657="H",INDEX(Matches!$K:$K,AA3657),INDEX(Matches!$J:$J,AA3657)))</f>
        <v/>
      </c>
      <c r="V3657" s="30">
        <f>IF(T3657="","",T3657-U3657)</f>
        <v/>
      </c>
      <c r="W3657" s="33">
        <f>IF(I3657="H",INDEX(Matches!$T:$T,AA3657),INDEX(Matches!$U:$U,AA3657))</f>
        <v/>
      </c>
      <c r="X3657" s="11">
        <f>INDEX(Matches!$X:$X,AA3657)</f>
        <v/>
      </c>
      <c r="Y3657" s="30">
        <f>IF(O3657="","",O3657-S3657)</f>
        <v/>
      </c>
      <c r="Z3657" s="30">
        <f>IF(W3657="","",W3657-S3657)</f>
        <v/>
      </c>
      <c r="AA3657" s="24">
        <f>MATCH(J3657,Matches!$A:$A,0)</f>
        <v/>
      </c>
      <c r="AB3657" s="33" t="n"/>
      <c r="AC3657" s="33" t="n">
        <v>1.594635511051038</v>
      </c>
      <c r="AD3657" s="24" t="n"/>
      <c r="AE3657" s="24" t="n">
        <v>11</v>
      </c>
      <c r="AF3657" s="33" t="n"/>
      <c r="AG3657" s="33" t="n"/>
    </row>
    <row r="3658">
      <c r="A3658" s="24" t="inlineStr">
        <is>
          <t>Oldham|45</t>
        </is>
      </c>
      <c r="B3658" s="24" t="inlineStr">
        <is>
          <t>E3</t>
        </is>
      </c>
      <c r="C3658" s="24" t="inlineStr">
        <is>
          <t>League Two</t>
        </is>
      </c>
      <c r="D3658" s="24" t="inlineStr">
        <is>
          <t>Oldham</t>
        </is>
      </c>
      <c r="E3658" s="24" t="n">
        <v>45</v>
      </c>
      <c r="F3658" s="24" t="n">
        <v>12</v>
      </c>
      <c r="G3658" s="29" t="n">
        <v>46508.625</v>
      </c>
      <c r="H3658" s="24" t="inlineStr">
        <is>
          <t>Rotherham</t>
        </is>
      </c>
      <c r="I3658" s="24" t="inlineStr">
        <is>
          <t>H</t>
        </is>
      </c>
      <c r="J3658" s="24" t="inlineStr">
        <is>
          <t>E3-Oldham-Rotherha</t>
        </is>
      </c>
      <c r="K3658" s="24" t="n">
        <v>9</v>
      </c>
      <c r="L3658" s="11">
        <f>IF(INDEX(Matches!$X:$X,AA3658)=0,"",IF(I3658="H",INDEX(Matches!$H:$H,AA3658),INDEX(Matches!$I:$I,AA3658)))</f>
        <v/>
      </c>
      <c r="M3658" s="11">
        <f>IF(INDEX(Matches!$X:$X,AA3658)=0,"",IF(I3658="H",INDEX(Matches!$I:$I,AA3658),INDEX(Matches!$H:$H,AA3658)))</f>
        <v/>
      </c>
      <c r="N3658" s="11">
        <f>IF(L3658="","",IF(L3658&gt;M3658,"W",IF(L3658=M3658,"D","L")))</f>
        <v/>
      </c>
      <c r="O3658" s="11">
        <f>IF(L3658="","",IF(L3658&gt;M3658,3,IF(L3658=M3658,1,0)))</f>
        <v/>
      </c>
      <c r="P3658" s="31">
        <f>IF(I3658="H",INDEX(Matches!$L:$L,AA3658),INDEX(Matches!$N:$N,AA3658))</f>
        <v/>
      </c>
      <c r="Q3658" s="31">
        <f>INDEX(Matches!$M:$M,AA3658)</f>
        <v/>
      </c>
      <c r="R3658" s="31">
        <f>IF(I3658="H",INDEX(Matches!$N:$N,AA3658),INDEX(Matches!$L:$L,AA3658))</f>
        <v/>
      </c>
      <c r="S3658" s="33">
        <f>IF(I3658="H",INDEX(Matches!$O:$O,AA3658),INDEX(Matches!$P:$P,AA3658))</f>
        <v/>
      </c>
      <c r="T3658" s="33">
        <f>IF(INDEX(Matches!$J:$J,AA3658)="","",IF(I3658="H",INDEX(Matches!$J:$J,AA3658),INDEX(Matches!$K:$K,AA3658)))</f>
        <v/>
      </c>
      <c r="U3658" s="33">
        <f>IF(INDEX(Matches!$K:$K,AA3658)="","",IF(I3658="H",INDEX(Matches!$K:$K,AA3658),INDEX(Matches!$J:$J,AA3658)))</f>
        <v/>
      </c>
      <c r="V3658" s="30">
        <f>IF(T3658="","",T3658-U3658)</f>
        <v/>
      </c>
      <c r="W3658" s="33">
        <f>IF(I3658="H",INDEX(Matches!$T:$T,AA3658),INDEX(Matches!$U:$U,AA3658))</f>
        <v/>
      </c>
      <c r="X3658" s="11">
        <f>INDEX(Matches!$X:$X,AA3658)</f>
        <v/>
      </c>
      <c r="Y3658" s="30">
        <f>IF(O3658="","",O3658-S3658)</f>
        <v/>
      </c>
      <c r="Z3658" s="30">
        <f>IF(W3658="","",W3658-S3658)</f>
        <v/>
      </c>
      <c r="AA3658" s="24">
        <f>MATCH(J3658,Matches!$A:$A,0)</f>
        <v/>
      </c>
      <c r="AB3658" s="33" t="n"/>
      <c r="AC3658" s="33" t="n">
        <v>1.522482418804818</v>
      </c>
      <c r="AD3658" s="24" t="n"/>
      <c r="AE3658" s="24" t="n">
        <v>12</v>
      </c>
      <c r="AF3658" s="33" t="n"/>
      <c r="AG3658" s="33" t="n"/>
    </row>
    <row r="3659">
      <c r="A3659" s="24" t="inlineStr">
        <is>
          <t>Oldham|46</t>
        </is>
      </c>
      <c r="B3659" s="24" t="inlineStr">
        <is>
          <t>E3</t>
        </is>
      </c>
      <c r="C3659" s="24" t="inlineStr">
        <is>
          <t>League Two</t>
        </is>
      </c>
      <c r="D3659" s="24" t="inlineStr">
        <is>
          <t>Oldham</t>
        </is>
      </c>
      <c r="E3659" s="24" t="n">
        <v>46</v>
      </c>
      <c r="F3659" s="24" t="n">
        <v>12</v>
      </c>
      <c r="G3659" s="29" t="n">
        <v>46515.625</v>
      </c>
      <c r="H3659" s="24" t="inlineStr">
        <is>
          <t>Bristol Rovers</t>
        </is>
      </c>
      <c r="I3659" s="24" t="inlineStr">
        <is>
          <t>A</t>
        </is>
      </c>
      <c r="J3659" s="24" t="inlineStr">
        <is>
          <t>E3-BristolR-Oldham</t>
        </is>
      </c>
      <c r="K3659" s="24" t="n">
        <v>2</v>
      </c>
      <c r="L3659" s="11">
        <f>IF(INDEX(Matches!$X:$X,AA3659)=0,"",IF(I3659="H",INDEX(Matches!$H:$H,AA3659),INDEX(Matches!$I:$I,AA3659)))</f>
        <v/>
      </c>
      <c r="M3659" s="11">
        <f>IF(INDEX(Matches!$X:$X,AA3659)=0,"",IF(I3659="H",INDEX(Matches!$I:$I,AA3659),INDEX(Matches!$H:$H,AA3659)))</f>
        <v/>
      </c>
      <c r="N3659" s="11">
        <f>IF(L3659="","",IF(L3659&gt;M3659,"W",IF(L3659=M3659,"D","L")))</f>
        <v/>
      </c>
      <c r="O3659" s="11">
        <f>IF(L3659="","",IF(L3659&gt;M3659,3,IF(L3659=M3659,1,0)))</f>
        <v/>
      </c>
      <c r="P3659" s="31">
        <f>IF(I3659="H",INDEX(Matches!$L:$L,AA3659),INDEX(Matches!$N:$N,AA3659))</f>
        <v/>
      </c>
      <c r="Q3659" s="31">
        <f>INDEX(Matches!$M:$M,AA3659)</f>
        <v/>
      </c>
      <c r="R3659" s="31">
        <f>IF(I3659="H",INDEX(Matches!$N:$N,AA3659),INDEX(Matches!$L:$L,AA3659))</f>
        <v/>
      </c>
      <c r="S3659" s="33">
        <f>IF(I3659="H",INDEX(Matches!$O:$O,AA3659),INDEX(Matches!$P:$P,AA3659))</f>
        <v/>
      </c>
      <c r="T3659" s="33">
        <f>IF(INDEX(Matches!$J:$J,AA3659)="","",IF(I3659="H",INDEX(Matches!$J:$J,AA3659),INDEX(Matches!$K:$K,AA3659)))</f>
        <v/>
      </c>
      <c r="U3659" s="33">
        <f>IF(INDEX(Matches!$K:$K,AA3659)="","",IF(I3659="H",INDEX(Matches!$K:$K,AA3659),INDEX(Matches!$J:$J,AA3659)))</f>
        <v/>
      </c>
      <c r="V3659" s="30">
        <f>IF(T3659="","",T3659-U3659)</f>
        <v/>
      </c>
      <c r="W3659" s="33">
        <f>IF(I3659="H",INDEX(Matches!$T:$T,AA3659),INDEX(Matches!$U:$U,AA3659))</f>
        <v/>
      </c>
      <c r="X3659" s="11">
        <f>INDEX(Matches!$X:$X,AA3659)</f>
        <v/>
      </c>
      <c r="Y3659" s="30">
        <f>IF(O3659="","",O3659-S3659)</f>
        <v/>
      </c>
      <c r="Z3659" s="30">
        <f>IF(W3659="","",W3659-S3659)</f>
        <v/>
      </c>
      <c r="AA3659" s="24">
        <f>MATCH(J3659,Matches!$A:$A,0)</f>
        <v/>
      </c>
      <c r="AB3659" s="33" t="n"/>
      <c r="AC3659" s="33" t="n">
        <v>1.084607094208368</v>
      </c>
      <c r="AD3659" s="24" t="n"/>
      <c r="AE3659" s="24" t="n">
        <v>12</v>
      </c>
      <c r="AF3659" s="33" t="n"/>
      <c r="AG3659" s="33" t="n"/>
    </row>
    <row r="3660">
      <c r="A3660" s="24" t="inlineStr">
        <is>
          <t>Port Vale|1</t>
        </is>
      </c>
      <c r="B3660" s="24" t="inlineStr">
        <is>
          <t>E3</t>
        </is>
      </c>
      <c r="C3660" s="24" t="inlineStr">
        <is>
          <t>League Two</t>
        </is>
      </c>
      <c r="D3660" s="24" t="inlineStr">
        <is>
          <t>Port Vale</t>
        </is>
      </c>
      <c r="E3660" s="24" t="n">
        <v>1</v>
      </c>
      <c r="F3660" s="24" t="n">
        <v>1</v>
      </c>
      <c r="G3660" s="29" t="n">
        <v>46249.52083333334</v>
      </c>
      <c r="H3660" s="24" t="inlineStr">
        <is>
          <t>Oldham</t>
        </is>
      </c>
      <c r="I3660" s="24" t="inlineStr">
        <is>
          <t>A</t>
        </is>
      </c>
      <c r="J3660" s="24" t="inlineStr">
        <is>
          <t>E3-Oldham-PortVale</t>
        </is>
      </c>
      <c r="K3660" s="24" t="n">
        <v>8</v>
      </c>
      <c r="L3660" s="11">
        <f>IF(INDEX(Matches!$X:$X,AA3660)=0,"",IF(I3660="H",INDEX(Matches!$H:$H,AA3660),INDEX(Matches!$I:$I,AA3660)))</f>
        <v/>
      </c>
      <c r="M3660" s="11">
        <f>IF(INDEX(Matches!$X:$X,AA3660)=0,"",IF(I3660="H",INDEX(Matches!$I:$I,AA3660),INDEX(Matches!$H:$H,AA3660)))</f>
        <v/>
      </c>
      <c r="N3660" s="11">
        <f>IF(L3660="","",IF(L3660&gt;M3660,"W",IF(L3660=M3660,"D","L")))</f>
        <v/>
      </c>
      <c r="O3660" s="11">
        <f>IF(L3660="","",IF(L3660&gt;M3660,3,IF(L3660=M3660,1,0)))</f>
        <v/>
      </c>
      <c r="P3660" s="31">
        <f>IF(I3660="H",INDEX(Matches!$L:$L,AA3660),INDEX(Matches!$N:$N,AA3660))</f>
        <v/>
      </c>
      <c r="Q3660" s="31">
        <f>INDEX(Matches!$M:$M,AA3660)</f>
        <v/>
      </c>
      <c r="R3660" s="31">
        <f>IF(I3660="H",INDEX(Matches!$N:$N,AA3660),INDEX(Matches!$L:$L,AA3660))</f>
        <v/>
      </c>
      <c r="S3660" s="33">
        <f>IF(I3660="H",INDEX(Matches!$O:$O,AA3660),INDEX(Matches!$P:$P,AA3660))</f>
        <v/>
      </c>
      <c r="T3660" s="33">
        <f>IF(INDEX(Matches!$J:$J,AA3660)="","",IF(I3660="H",INDEX(Matches!$J:$J,AA3660),INDEX(Matches!$K:$K,AA3660)))</f>
        <v/>
      </c>
      <c r="U3660" s="33">
        <f>IF(INDEX(Matches!$K:$K,AA3660)="","",IF(I3660="H",INDEX(Matches!$K:$K,AA3660),INDEX(Matches!$J:$J,AA3660)))</f>
        <v/>
      </c>
      <c r="V3660" s="30">
        <f>IF(T3660="","",T3660-U3660)</f>
        <v/>
      </c>
      <c r="W3660" s="33">
        <f>IF(I3660="H",INDEX(Matches!$T:$T,AA3660),INDEX(Matches!$U:$U,AA3660))</f>
        <v/>
      </c>
      <c r="X3660" s="11">
        <f>INDEX(Matches!$X:$X,AA3660)</f>
        <v/>
      </c>
      <c r="Y3660" s="30">
        <f>IF(O3660="","",O3660-S3660)</f>
        <v/>
      </c>
      <c r="Z3660" s="30">
        <f>IF(W3660="","",W3660-S3660)</f>
        <v/>
      </c>
      <c r="AA3660" s="24">
        <f>MATCH(J3660,Matches!$A:$A,0)</f>
        <v/>
      </c>
      <c r="AB3660" s="33" t="n">
        <v>1.229354941820643</v>
      </c>
      <c r="AC3660" s="33" t="n"/>
      <c r="AD3660" s="24" t="n"/>
      <c r="AE3660" s="24" t="n">
        <v>1</v>
      </c>
      <c r="AF3660" s="33" t="n"/>
      <c r="AG3660" s="33" t="n"/>
    </row>
    <row r="3661">
      <c r="A3661" s="24" t="inlineStr">
        <is>
          <t>Port Vale|2</t>
        </is>
      </c>
      <c r="B3661" s="24" t="inlineStr">
        <is>
          <t>E3</t>
        </is>
      </c>
      <c r="C3661" s="24" t="inlineStr">
        <is>
          <t>League Two</t>
        </is>
      </c>
      <c r="D3661" s="24" t="inlineStr">
        <is>
          <t>Port Vale</t>
        </is>
      </c>
      <c r="E3661" s="24" t="n">
        <v>2</v>
      </c>
      <c r="F3661" s="24" t="n">
        <v>1</v>
      </c>
      <c r="G3661" s="29" t="n">
        <v>46256.625</v>
      </c>
      <c r="H3661" s="24" t="inlineStr">
        <is>
          <t>Tranmere</t>
        </is>
      </c>
      <c r="I3661" s="24" t="inlineStr">
        <is>
          <t>H</t>
        </is>
      </c>
      <c r="J3661" s="24" t="inlineStr">
        <is>
          <t>E3-PortVale-Tranmere</t>
        </is>
      </c>
      <c r="K3661" s="24" t="n">
        <v>19</v>
      </c>
      <c r="L3661" s="11">
        <f>IF(INDEX(Matches!$X:$X,AA3661)=0,"",IF(I3661="H",INDEX(Matches!$H:$H,AA3661),INDEX(Matches!$I:$I,AA3661)))</f>
        <v/>
      </c>
      <c r="M3661" s="11">
        <f>IF(INDEX(Matches!$X:$X,AA3661)=0,"",IF(I3661="H",INDEX(Matches!$I:$I,AA3661),INDEX(Matches!$H:$H,AA3661)))</f>
        <v/>
      </c>
      <c r="N3661" s="11">
        <f>IF(L3661="","",IF(L3661&gt;M3661,"W",IF(L3661=M3661,"D","L")))</f>
        <v/>
      </c>
      <c r="O3661" s="11">
        <f>IF(L3661="","",IF(L3661&gt;M3661,3,IF(L3661=M3661,1,0)))</f>
        <v/>
      </c>
      <c r="P3661" s="31">
        <f>IF(I3661="H",INDEX(Matches!$L:$L,AA3661),INDEX(Matches!$N:$N,AA3661))</f>
        <v/>
      </c>
      <c r="Q3661" s="31">
        <f>INDEX(Matches!$M:$M,AA3661)</f>
        <v/>
      </c>
      <c r="R3661" s="31">
        <f>IF(I3661="H",INDEX(Matches!$N:$N,AA3661),INDEX(Matches!$L:$L,AA3661))</f>
        <v/>
      </c>
      <c r="S3661" s="33">
        <f>IF(I3661="H",INDEX(Matches!$O:$O,AA3661),INDEX(Matches!$P:$P,AA3661))</f>
        <v/>
      </c>
      <c r="T3661" s="33">
        <f>IF(INDEX(Matches!$J:$J,AA3661)="","",IF(I3661="H",INDEX(Matches!$J:$J,AA3661),INDEX(Matches!$K:$K,AA3661)))</f>
        <v/>
      </c>
      <c r="U3661" s="33">
        <f>IF(INDEX(Matches!$K:$K,AA3661)="","",IF(I3661="H",INDEX(Matches!$K:$K,AA3661),INDEX(Matches!$J:$J,AA3661)))</f>
        <v/>
      </c>
      <c r="V3661" s="30">
        <f>IF(T3661="","",T3661-U3661)</f>
        <v/>
      </c>
      <c r="W3661" s="33">
        <f>IF(I3661="H",INDEX(Matches!$T:$T,AA3661),INDEX(Matches!$U:$U,AA3661))</f>
        <v/>
      </c>
      <c r="X3661" s="11">
        <f>INDEX(Matches!$X:$X,AA3661)</f>
        <v/>
      </c>
      <c r="Y3661" s="30">
        <f>IF(O3661="","",O3661-S3661)</f>
        <v/>
      </c>
      <c r="Z3661" s="30">
        <f>IF(W3661="","",W3661-S3661)</f>
        <v/>
      </c>
      <c r="AA3661" s="24">
        <f>MATCH(J3661,Matches!$A:$A,0)</f>
        <v/>
      </c>
      <c r="AB3661" s="33" t="n">
        <v>1.724172852421069</v>
      </c>
      <c r="AC3661" s="33" t="n"/>
      <c r="AD3661" s="24" t="n"/>
      <c r="AE3661" s="24" t="n">
        <v>1</v>
      </c>
      <c r="AF3661" s="33" t="n"/>
      <c r="AG3661" s="33" t="n"/>
    </row>
    <row r="3662">
      <c r="A3662" s="24" t="inlineStr">
        <is>
          <t>Port Vale|3</t>
        </is>
      </c>
      <c r="B3662" s="24" t="inlineStr">
        <is>
          <t>E3</t>
        </is>
      </c>
      <c r="C3662" s="24" t="inlineStr">
        <is>
          <t>League Two</t>
        </is>
      </c>
      <c r="D3662" s="24" t="inlineStr">
        <is>
          <t>Port Vale</t>
        </is>
      </c>
      <c r="E3662" s="24" t="n">
        <v>3</v>
      </c>
      <c r="F3662" s="24" t="n">
        <v>1</v>
      </c>
      <c r="G3662" s="29" t="n">
        <v>46263.52083333334</v>
      </c>
      <c r="H3662" s="24" t="inlineStr">
        <is>
          <t>Crewe</t>
        </is>
      </c>
      <c r="I3662" s="24" t="inlineStr">
        <is>
          <t>H</t>
        </is>
      </c>
      <c r="J3662" s="24" t="inlineStr">
        <is>
          <t>E3-PortVale-Crewe</t>
        </is>
      </c>
      <c r="K3662" s="24" t="n">
        <v>15</v>
      </c>
      <c r="L3662" s="11">
        <f>IF(INDEX(Matches!$X:$X,AA3662)=0,"",IF(I3662="H",INDEX(Matches!$H:$H,AA3662),INDEX(Matches!$I:$I,AA3662)))</f>
        <v/>
      </c>
      <c r="M3662" s="11">
        <f>IF(INDEX(Matches!$X:$X,AA3662)=0,"",IF(I3662="H",INDEX(Matches!$I:$I,AA3662),INDEX(Matches!$H:$H,AA3662)))</f>
        <v/>
      </c>
      <c r="N3662" s="11">
        <f>IF(L3662="","",IF(L3662&gt;M3662,"W",IF(L3662=M3662,"D","L")))</f>
        <v/>
      </c>
      <c r="O3662" s="11">
        <f>IF(L3662="","",IF(L3662&gt;M3662,3,IF(L3662=M3662,1,0)))</f>
        <v/>
      </c>
      <c r="P3662" s="31">
        <f>IF(I3662="H",INDEX(Matches!$L:$L,AA3662),INDEX(Matches!$N:$N,AA3662))</f>
        <v/>
      </c>
      <c r="Q3662" s="31">
        <f>INDEX(Matches!$M:$M,AA3662)</f>
        <v/>
      </c>
      <c r="R3662" s="31">
        <f>IF(I3662="H",INDEX(Matches!$N:$N,AA3662),INDEX(Matches!$L:$L,AA3662))</f>
        <v/>
      </c>
      <c r="S3662" s="33">
        <f>IF(I3662="H",INDEX(Matches!$O:$O,AA3662),INDEX(Matches!$P:$P,AA3662))</f>
        <v/>
      </c>
      <c r="T3662" s="33">
        <f>IF(INDEX(Matches!$J:$J,AA3662)="","",IF(I3662="H",INDEX(Matches!$J:$J,AA3662),INDEX(Matches!$K:$K,AA3662)))</f>
        <v/>
      </c>
      <c r="U3662" s="33">
        <f>IF(INDEX(Matches!$K:$K,AA3662)="","",IF(I3662="H",INDEX(Matches!$K:$K,AA3662),INDEX(Matches!$J:$J,AA3662)))</f>
        <v/>
      </c>
      <c r="V3662" s="30">
        <f>IF(T3662="","",T3662-U3662)</f>
        <v/>
      </c>
      <c r="W3662" s="33">
        <f>IF(I3662="H",INDEX(Matches!$T:$T,AA3662),INDEX(Matches!$U:$U,AA3662))</f>
        <v/>
      </c>
      <c r="X3662" s="11">
        <f>INDEX(Matches!$X:$X,AA3662)</f>
        <v/>
      </c>
      <c r="Y3662" s="30">
        <f>IF(O3662="","",O3662-S3662)</f>
        <v/>
      </c>
      <c r="Z3662" s="30">
        <f>IF(W3662="","",W3662-S3662)</f>
        <v/>
      </c>
      <c r="AA3662" s="24">
        <f>MATCH(J3662,Matches!$A:$A,0)</f>
        <v/>
      </c>
      <c r="AB3662" s="33" t="n">
        <v>1.532435541500177</v>
      </c>
      <c r="AC3662" s="33" t="n"/>
      <c r="AD3662" s="24" t="n"/>
      <c r="AE3662" s="24" t="n">
        <v>1</v>
      </c>
      <c r="AF3662" s="33" t="n"/>
      <c r="AG3662" s="33" t="n"/>
    </row>
    <row r="3663">
      <c r="A3663" s="24" t="inlineStr">
        <is>
          <t>Port Vale|4</t>
        </is>
      </c>
      <c r="B3663" s="24" t="inlineStr">
        <is>
          <t>E3</t>
        </is>
      </c>
      <c r="C3663" s="24" t="inlineStr">
        <is>
          <t>League Two</t>
        </is>
      </c>
      <c r="D3663" s="24" t="inlineStr">
        <is>
          <t>Port Vale</t>
        </is>
      </c>
      <c r="E3663" s="24" t="n">
        <v>4</v>
      </c>
      <c r="F3663" s="24" t="n">
        <v>1</v>
      </c>
      <c r="G3663" s="29" t="n">
        <v>46266.82291666666</v>
      </c>
      <c r="H3663" s="24" t="inlineStr">
        <is>
          <t>Swindon</t>
        </is>
      </c>
      <c r="I3663" s="24" t="inlineStr">
        <is>
          <t>A</t>
        </is>
      </c>
      <c r="J3663" s="24" t="inlineStr">
        <is>
          <t>E3-Swindon-PortVale</t>
        </is>
      </c>
      <c r="K3663" s="24" t="n">
        <v>10</v>
      </c>
      <c r="L3663" s="11">
        <f>IF(INDEX(Matches!$X:$X,AA3663)=0,"",IF(I3663="H",INDEX(Matches!$H:$H,AA3663),INDEX(Matches!$I:$I,AA3663)))</f>
        <v/>
      </c>
      <c r="M3663" s="11">
        <f>IF(INDEX(Matches!$X:$X,AA3663)=0,"",IF(I3663="H",INDEX(Matches!$I:$I,AA3663),INDEX(Matches!$H:$H,AA3663)))</f>
        <v/>
      </c>
      <c r="N3663" s="11">
        <f>IF(L3663="","",IF(L3663&gt;M3663,"W",IF(L3663=M3663,"D","L")))</f>
        <v/>
      </c>
      <c r="O3663" s="11">
        <f>IF(L3663="","",IF(L3663&gt;M3663,3,IF(L3663=M3663,1,0)))</f>
        <v/>
      </c>
      <c r="P3663" s="31">
        <f>IF(I3663="H",INDEX(Matches!$L:$L,AA3663),INDEX(Matches!$N:$N,AA3663))</f>
        <v/>
      </c>
      <c r="Q3663" s="31">
        <f>INDEX(Matches!$M:$M,AA3663)</f>
        <v/>
      </c>
      <c r="R3663" s="31">
        <f>IF(I3663="H",INDEX(Matches!$N:$N,AA3663),INDEX(Matches!$L:$L,AA3663))</f>
        <v/>
      </c>
      <c r="S3663" s="33">
        <f>IF(I3663="H",INDEX(Matches!$O:$O,AA3663),INDEX(Matches!$P:$P,AA3663))</f>
        <v/>
      </c>
      <c r="T3663" s="33">
        <f>IF(INDEX(Matches!$J:$J,AA3663)="","",IF(I3663="H",INDEX(Matches!$J:$J,AA3663),INDEX(Matches!$K:$K,AA3663)))</f>
        <v/>
      </c>
      <c r="U3663" s="33">
        <f>IF(INDEX(Matches!$K:$K,AA3663)="","",IF(I3663="H",INDEX(Matches!$K:$K,AA3663),INDEX(Matches!$J:$J,AA3663)))</f>
        <v/>
      </c>
      <c r="V3663" s="30">
        <f>IF(T3663="","",T3663-U3663)</f>
        <v/>
      </c>
      <c r="W3663" s="33">
        <f>IF(I3663="H",INDEX(Matches!$T:$T,AA3663),INDEX(Matches!$U:$U,AA3663))</f>
        <v/>
      </c>
      <c r="X3663" s="11">
        <f>INDEX(Matches!$X:$X,AA3663)</f>
        <v/>
      </c>
      <c r="Y3663" s="30">
        <f>IF(O3663="","",O3663-S3663)</f>
        <v/>
      </c>
      <c r="Z3663" s="30">
        <f>IF(W3663="","",W3663-S3663)</f>
        <v/>
      </c>
      <c r="AA3663" s="24">
        <f>MATCH(J3663,Matches!$A:$A,0)</f>
        <v/>
      </c>
      <c r="AB3663" s="33" t="n">
        <v>1.556711019248159</v>
      </c>
      <c r="AC3663" s="33" t="n"/>
      <c r="AD3663" s="24" t="n"/>
      <c r="AE3663" s="24" t="n">
        <v>1</v>
      </c>
      <c r="AF3663" s="33" t="n"/>
      <c r="AG3663" s="33" t="n"/>
    </row>
    <row r="3664">
      <c r="A3664" s="24" t="inlineStr">
        <is>
          <t>Port Vale|5</t>
        </is>
      </c>
      <c r="B3664" s="24" t="inlineStr">
        <is>
          <t>E3</t>
        </is>
      </c>
      <c r="C3664" s="24" t="inlineStr">
        <is>
          <t>League Two</t>
        </is>
      </c>
      <c r="D3664" s="24" t="inlineStr">
        <is>
          <t>Port Vale</t>
        </is>
      </c>
      <c r="E3664" s="24" t="n">
        <v>5</v>
      </c>
      <c r="F3664" s="24" t="n">
        <v>2</v>
      </c>
      <c r="G3664" s="29" t="n">
        <v>46270.52083333334</v>
      </c>
      <c r="H3664" s="24" t="inlineStr">
        <is>
          <t>Salford</t>
        </is>
      </c>
      <c r="I3664" s="24" t="inlineStr">
        <is>
          <t>A</t>
        </is>
      </c>
      <c r="J3664" s="24" t="inlineStr">
        <is>
          <t>E3-Salford-PortVale</t>
        </is>
      </c>
      <c r="K3664" s="24" t="n">
        <v>1</v>
      </c>
      <c r="L3664" s="11">
        <f>IF(INDEX(Matches!$X:$X,AA3664)=0,"",IF(I3664="H",INDEX(Matches!$H:$H,AA3664),INDEX(Matches!$I:$I,AA3664)))</f>
        <v/>
      </c>
      <c r="M3664" s="11">
        <f>IF(INDEX(Matches!$X:$X,AA3664)=0,"",IF(I3664="H",INDEX(Matches!$I:$I,AA3664),INDEX(Matches!$H:$H,AA3664)))</f>
        <v/>
      </c>
      <c r="N3664" s="11">
        <f>IF(L3664="","",IF(L3664&gt;M3664,"W",IF(L3664=M3664,"D","L")))</f>
        <v/>
      </c>
      <c r="O3664" s="11">
        <f>IF(L3664="","",IF(L3664&gt;M3664,3,IF(L3664=M3664,1,0)))</f>
        <v/>
      </c>
      <c r="P3664" s="31">
        <f>IF(I3664="H",INDEX(Matches!$L:$L,AA3664),INDEX(Matches!$N:$N,AA3664))</f>
        <v/>
      </c>
      <c r="Q3664" s="31">
        <f>INDEX(Matches!$M:$M,AA3664)</f>
        <v/>
      </c>
      <c r="R3664" s="31">
        <f>IF(I3664="H",INDEX(Matches!$N:$N,AA3664),INDEX(Matches!$L:$L,AA3664))</f>
        <v/>
      </c>
      <c r="S3664" s="33">
        <f>IF(I3664="H",INDEX(Matches!$O:$O,AA3664),INDEX(Matches!$P:$P,AA3664))</f>
        <v/>
      </c>
      <c r="T3664" s="33">
        <f>IF(INDEX(Matches!$J:$J,AA3664)="","",IF(I3664="H",INDEX(Matches!$J:$J,AA3664),INDEX(Matches!$K:$K,AA3664)))</f>
        <v/>
      </c>
      <c r="U3664" s="33">
        <f>IF(INDEX(Matches!$K:$K,AA3664)="","",IF(I3664="H",INDEX(Matches!$K:$K,AA3664),INDEX(Matches!$J:$J,AA3664)))</f>
        <v/>
      </c>
      <c r="V3664" s="30">
        <f>IF(T3664="","",T3664-U3664)</f>
        <v/>
      </c>
      <c r="W3664" s="33">
        <f>IF(I3664="H",INDEX(Matches!$T:$T,AA3664),INDEX(Matches!$U:$U,AA3664))</f>
        <v/>
      </c>
      <c r="X3664" s="11">
        <f>INDEX(Matches!$X:$X,AA3664)</f>
        <v/>
      </c>
      <c r="Y3664" s="30">
        <f>IF(O3664="","",O3664-S3664)</f>
        <v/>
      </c>
      <c r="Z3664" s="30">
        <f>IF(W3664="","",W3664-S3664)</f>
        <v/>
      </c>
      <c r="AA3664" s="24">
        <f>MATCH(J3664,Matches!$A:$A,0)</f>
        <v/>
      </c>
      <c r="AB3664" s="33" t="n">
        <v>0.9418878944305358</v>
      </c>
      <c r="AC3664" s="33" t="n"/>
      <c r="AD3664" s="24" t="n"/>
      <c r="AE3664" s="24" t="n">
        <v>2</v>
      </c>
      <c r="AF3664" s="33" t="n"/>
      <c r="AG3664" s="33" t="n"/>
    </row>
    <row r="3665">
      <c r="A3665" s="24" t="inlineStr">
        <is>
          <t>Port Vale|6</t>
        </is>
      </c>
      <c r="B3665" s="24" t="inlineStr">
        <is>
          <t>E3</t>
        </is>
      </c>
      <c r="C3665" s="24" t="inlineStr">
        <is>
          <t>League Two</t>
        </is>
      </c>
      <c r="D3665" s="24" t="inlineStr">
        <is>
          <t>Port Vale</t>
        </is>
      </c>
      <c r="E3665" s="24" t="n">
        <v>6</v>
      </c>
      <c r="F3665" s="24" t="n">
        <v>2</v>
      </c>
      <c r="G3665" s="29" t="n">
        <v>46277.625</v>
      </c>
      <c r="H3665" s="24" t="inlineStr">
        <is>
          <t>Exeter</t>
        </is>
      </c>
      <c r="I3665" s="24" t="inlineStr">
        <is>
          <t>H</t>
        </is>
      </c>
      <c r="J3665" s="24" t="inlineStr">
        <is>
          <t>E3-PortVale-Exeter</t>
        </is>
      </c>
      <c r="K3665" s="24" t="n">
        <v>17</v>
      </c>
      <c r="L3665" s="11">
        <f>IF(INDEX(Matches!$X:$X,AA3665)=0,"",IF(I3665="H",INDEX(Matches!$H:$H,AA3665),INDEX(Matches!$I:$I,AA3665)))</f>
        <v/>
      </c>
      <c r="M3665" s="11">
        <f>IF(INDEX(Matches!$X:$X,AA3665)=0,"",IF(I3665="H",INDEX(Matches!$I:$I,AA3665),INDEX(Matches!$H:$H,AA3665)))</f>
        <v/>
      </c>
      <c r="N3665" s="11">
        <f>IF(L3665="","",IF(L3665&gt;M3665,"W",IF(L3665=M3665,"D","L")))</f>
        <v/>
      </c>
      <c r="O3665" s="11">
        <f>IF(L3665="","",IF(L3665&gt;M3665,3,IF(L3665=M3665,1,0)))</f>
        <v/>
      </c>
      <c r="P3665" s="31">
        <f>IF(I3665="H",INDEX(Matches!$L:$L,AA3665),INDEX(Matches!$N:$N,AA3665))</f>
        <v/>
      </c>
      <c r="Q3665" s="31">
        <f>INDEX(Matches!$M:$M,AA3665)</f>
        <v/>
      </c>
      <c r="R3665" s="31">
        <f>IF(I3665="H",INDEX(Matches!$N:$N,AA3665),INDEX(Matches!$L:$L,AA3665))</f>
        <v/>
      </c>
      <c r="S3665" s="33">
        <f>IF(I3665="H",INDEX(Matches!$O:$O,AA3665),INDEX(Matches!$P:$P,AA3665))</f>
        <v/>
      </c>
      <c r="T3665" s="33">
        <f>IF(INDEX(Matches!$J:$J,AA3665)="","",IF(I3665="H",INDEX(Matches!$J:$J,AA3665),INDEX(Matches!$K:$K,AA3665)))</f>
        <v/>
      </c>
      <c r="U3665" s="33">
        <f>IF(INDEX(Matches!$K:$K,AA3665)="","",IF(I3665="H",INDEX(Matches!$K:$K,AA3665),INDEX(Matches!$J:$J,AA3665)))</f>
        <v/>
      </c>
      <c r="V3665" s="30">
        <f>IF(T3665="","",T3665-U3665)</f>
        <v/>
      </c>
      <c r="W3665" s="33">
        <f>IF(I3665="H",INDEX(Matches!$T:$T,AA3665),INDEX(Matches!$U:$U,AA3665))</f>
        <v/>
      </c>
      <c r="X3665" s="11">
        <f>INDEX(Matches!$X:$X,AA3665)</f>
        <v/>
      </c>
      <c r="Y3665" s="30">
        <f>IF(O3665="","",O3665-S3665)</f>
        <v/>
      </c>
      <c r="Z3665" s="30">
        <f>IF(W3665="","",W3665-S3665)</f>
        <v/>
      </c>
      <c r="AA3665" s="24">
        <f>MATCH(J3665,Matches!$A:$A,0)</f>
        <v/>
      </c>
      <c r="AB3665" s="33" t="n">
        <v>1.671360783713455</v>
      </c>
      <c r="AC3665" s="33" t="n"/>
      <c r="AD3665" s="24" t="n"/>
      <c r="AE3665" s="24" t="n">
        <v>2</v>
      </c>
      <c r="AF3665" s="33" t="n"/>
      <c r="AG3665" s="33" t="n"/>
    </row>
    <row r="3666">
      <c r="A3666" s="24" t="inlineStr">
        <is>
          <t>Port Vale|7</t>
        </is>
      </c>
      <c r="B3666" s="24" t="inlineStr">
        <is>
          <t>E3</t>
        </is>
      </c>
      <c r="C3666" s="24" t="inlineStr">
        <is>
          <t>League Two</t>
        </is>
      </c>
      <c r="D3666" s="24" t="inlineStr">
        <is>
          <t>Port Vale</t>
        </is>
      </c>
      <c r="E3666" s="24" t="n">
        <v>7</v>
      </c>
      <c r="F3666" s="24" t="n">
        <v>2</v>
      </c>
      <c r="G3666" s="29" t="n">
        <v>46284.52083333334</v>
      </c>
      <c r="H3666" s="24" t="inlineStr">
        <is>
          <t>Walsall</t>
        </is>
      </c>
      <c r="I3666" s="24" t="inlineStr">
        <is>
          <t>A</t>
        </is>
      </c>
      <c r="J3666" s="24" t="inlineStr">
        <is>
          <t>E3-Walsall-PortVale</t>
        </is>
      </c>
      <c r="K3666" s="24" t="n">
        <v>11</v>
      </c>
      <c r="L3666" s="11">
        <f>IF(INDEX(Matches!$X:$X,AA3666)=0,"",IF(I3666="H",INDEX(Matches!$H:$H,AA3666),INDEX(Matches!$I:$I,AA3666)))</f>
        <v/>
      </c>
      <c r="M3666" s="11">
        <f>IF(INDEX(Matches!$X:$X,AA3666)=0,"",IF(I3666="H",INDEX(Matches!$I:$I,AA3666),INDEX(Matches!$H:$H,AA3666)))</f>
        <v/>
      </c>
      <c r="N3666" s="11">
        <f>IF(L3666="","",IF(L3666&gt;M3666,"W",IF(L3666=M3666,"D","L")))</f>
        <v/>
      </c>
      <c r="O3666" s="11">
        <f>IF(L3666="","",IF(L3666&gt;M3666,3,IF(L3666=M3666,1,0)))</f>
        <v/>
      </c>
      <c r="P3666" s="31">
        <f>IF(I3666="H",INDEX(Matches!$L:$L,AA3666),INDEX(Matches!$N:$N,AA3666))</f>
        <v/>
      </c>
      <c r="Q3666" s="31">
        <f>INDEX(Matches!$M:$M,AA3666)</f>
        <v/>
      </c>
      <c r="R3666" s="31">
        <f>IF(I3666="H",INDEX(Matches!$N:$N,AA3666),INDEX(Matches!$L:$L,AA3666))</f>
        <v/>
      </c>
      <c r="S3666" s="33">
        <f>IF(I3666="H",INDEX(Matches!$O:$O,AA3666),INDEX(Matches!$P:$P,AA3666))</f>
        <v/>
      </c>
      <c r="T3666" s="33">
        <f>IF(INDEX(Matches!$J:$J,AA3666)="","",IF(I3666="H",INDEX(Matches!$J:$J,AA3666),INDEX(Matches!$K:$K,AA3666)))</f>
        <v/>
      </c>
      <c r="U3666" s="33">
        <f>IF(INDEX(Matches!$K:$K,AA3666)="","",IF(I3666="H",INDEX(Matches!$K:$K,AA3666),INDEX(Matches!$J:$J,AA3666)))</f>
        <v/>
      </c>
      <c r="V3666" s="30">
        <f>IF(T3666="","",T3666-U3666)</f>
        <v/>
      </c>
      <c r="W3666" s="33">
        <f>IF(I3666="H",INDEX(Matches!$T:$T,AA3666),INDEX(Matches!$U:$U,AA3666))</f>
        <v/>
      </c>
      <c r="X3666" s="11">
        <f>INDEX(Matches!$X:$X,AA3666)</f>
        <v/>
      </c>
      <c r="Y3666" s="30">
        <f>IF(O3666="","",O3666-S3666)</f>
        <v/>
      </c>
      <c r="Z3666" s="30">
        <f>IF(W3666="","",W3666-S3666)</f>
        <v/>
      </c>
      <c r="AA3666" s="24">
        <f>MATCH(J3666,Matches!$A:$A,0)</f>
        <v/>
      </c>
      <c r="AB3666" s="33" t="n"/>
      <c r="AC3666" s="33" t="n"/>
      <c r="AD3666" s="24" t="n"/>
      <c r="AE3666" s="24" t="n">
        <v>2</v>
      </c>
      <c r="AF3666" s="33" t="n"/>
      <c r="AG3666" s="33" t="n"/>
    </row>
    <row r="3667">
      <c r="A3667" s="24" t="inlineStr">
        <is>
          <t>Port Vale|8</t>
        </is>
      </c>
      <c r="B3667" s="24" t="inlineStr">
        <is>
          <t>E3</t>
        </is>
      </c>
      <c r="C3667" s="24" t="inlineStr">
        <is>
          <t>League Two</t>
        </is>
      </c>
      <c r="D3667" s="24" t="inlineStr">
        <is>
          <t>Port Vale</t>
        </is>
      </c>
      <c r="E3667" s="24" t="n">
        <v>8</v>
      </c>
      <c r="F3667" s="24" t="n">
        <v>2</v>
      </c>
      <c r="G3667" s="29" t="n">
        <v>46305.625</v>
      </c>
      <c r="H3667" s="24" t="inlineStr">
        <is>
          <t>Grimsby</t>
        </is>
      </c>
      <c r="I3667" s="24" t="inlineStr">
        <is>
          <t>H</t>
        </is>
      </c>
      <c r="J3667" s="24" t="inlineStr">
        <is>
          <t>E3-PortVale-Grimsby</t>
        </is>
      </c>
      <c r="K3667" s="24" t="n">
        <v>4</v>
      </c>
      <c r="L3667" s="11">
        <f>IF(INDEX(Matches!$X:$X,AA3667)=0,"",IF(I3667="H",INDEX(Matches!$H:$H,AA3667),INDEX(Matches!$I:$I,AA3667)))</f>
        <v/>
      </c>
      <c r="M3667" s="11">
        <f>IF(INDEX(Matches!$X:$X,AA3667)=0,"",IF(I3667="H",INDEX(Matches!$I:$I,AA3667),INDEX(Matches!$H:$H,AA3667)))</f>
        <v/>
      </c>
      <c r="N3667" s="11">
        <f>IF(L3667="","",IF(L3667&gt;M3667,"W",IF(L3667=M3667,"D","L")))</f>
        <v/>
      </c>
      <c r="O3667" s="11">
        <f>IF(L3667="","",IF(L3667&gt;M3667,3,IF(L3667=M3667,1,0)))</f>
        <v/>
      </c>
      <c r="P3667" s="31">
        <f>IF(I3667="H",INDEX(Matches!$L:$L,AA3667),INDEX(Matches!$N:$N,AA3667))</f>
        <v/>
      </c>
      <c r="Q3667" s="31">
        <f>INDEX(Matches!$M:$M,AA3667)</f>
        <v/>
      </c>
      <c r="R3667" s="31">
        <f>IF(I3667="H",INDEX(Matches!$N:$N,AA3667),INDEX(Matches!$L:$L,AA3667))</f>
        <v/>
      </c>
      <c r="S3667" s="33">
        <f>IF(I3667="H",INDEX(Matches!$O:$O,AA3667),INDEX(Matches!$P:$P,AA3667))</f>
        <v/>
      </c>
      <c r="T3667" s="33">
        <f>IF(INDEX(Matches!$J:$J,AA3667)="","",IF(I3667="H",INDEX(Matches!$J:$J,AA3667),INDEX(Matches!$K:$K,AA3667)))</f>
        <v/>
      </c>
      <c r="U3667" s="33">
        <f>IF(INDEX(Matches!$K:$K,AA3667)="","",IF(I3667="H",INDEX(Matches!$K:$K,AA3667),INDEX(Matches!$J:$J,AA3667)))</f>
        <v/>
      </c>
      <c r="V3667" s="30">
        <f>IF(T3667="","",T3667-U3667)</f>
        <v/>
      </c>
      <c r="W3667" s="33">
        <f>IF(I3667="H",INDEX(Matches!$T:$T,AA3667),INDEX(Matches!$U:$U,AA3667))</f>
        <v/>
      </c>
      <c r="X3667" s="11">
        <f>INDEX(Matches!$X:$X,AA3667)</f>
        <v/>
      </c>
      <c r="Y3667" s="30">
        <f>IF(O3667="","",O3667-S3667)</f>
        <v/>
      </c>
      <c r="Z3667" s="30">
        <f>IF(W3667="","",W3667-S3667)</f>
        <v/>
      </c>
      <c r="AA3667" s="24">
        <f>MATCH(J3667,Matches!$A:$A,0)</f>
        <v/>
      </c>
      <c r="AB3667" s="33" t="n"/>
      <c r="AC3667" s="33" t="n"/>
      <c r="AD3667" s="24" t="n"/>
      <c r="AE3667" s="24" t="n">
        <v>3</v>
      </c>
      <c r="AF3667" s="33" t="n"/>
      <c r="AG3667" s="33" t="n"/>
    </row>
    <row r="3668">
      <c r="A3668" s="24" t="inlineStr">
        <is>
          <t>Port Vale|9</t>
        </is>
      </c>
      <c r="B3668" s="24" t="inlineStr">
        <is>
          <t>E3</t>
        </is>
      </c>
      <c r="C3668" s="24" t="inlineStr">
        <is>
          <t>League Two</t>
        </is>
      </c>
      <c r="D3668" s="24" t="inlineStr">
        <is>
          <t>Port Vale</t>
        </is>
      </c>
      <c r="E3668" s="24" t="n">
        <v>9</v>
      </c>
      <c r="F3668" s="24" t="n">
        <v>3</v>
      </c>
      <c r="G3668" s="29" t="n">
        <v>46312.625</v>
      </c>
      <c r="H3668" s="24" t="inlineStr">
        <is>
          <t>Chesterfield</t>
        </is>
      </c>
      <c r="I3668" s="24" t="inlineStr">
        <is>
          <t>H</t>
        </is>
      </c>
      <c r="J3668" s="24" t="inlineStr">
        <is>
          <t>E3-PortVale-Chesterf</t>
        </is>
      </c>
      <c r="K3668" s="24" t="n">
        <v>6</v>
      </c>
      <c r="L3668" s="11">
        <f>IF(INDEX(Matches!$X:$X,AA3668)=0,"",IF(I3668="H",INDEX(Matches!$H:$H,AA3668),INDEX(Matches!$I:$I,AA3668)))</f>
        <v/>
      </c>
      <c r="M3668" s="11">
        <f>IF(INDEX(Matches!$X:$X,AA3668)=0,"",IF(I3668="H",INDEX(Matches!$I:$I,AA3668),INDEX(Matches!$H:$H,AA3668)))</f>
        <v/>
      </c>
      <c r="N3668" s="11">
        <f>IF(L3668="","",IF(L3668&gt;M3668,"W",IF(L3668=M3668,"D","L")))</f>
        <v/>
      </c>
      <c r="O3668" s="11">
        <f>IF(L3668="","",IF(L3668&gt;M3668,3,IF(L3668=M3668,1,0)))</f>
        <v/>
      </c>
      <c r="P3668" s="31">
        <f>IF(I3668="H",INDEX(Matches!$L:$L,AA3668),INDEX(Matches!$N:$N,AA3668))</f>
        <v/>
      </c>
      <c r="Q3668" s="31">
        <f>INDEX(Matches!$M:$M,AA3668)</f>
        <v/>
      </c>
      <c r="R3668" s="31">
        <f>IF(I3668="H",INDEX(Matches!$N:$N,AA3668),INDEX(Matches!$L:$L,AA3668))</f>
        <v/>
      </c>
      <c r="S3668" s="33">
        <f>IF(I3668="H",INDEX(Matches!$O:$O,AA3668),INDEX(Matches!$P:$P,AA3668))</f>
        <v/>
      </c>
      <c r="T3668" s="33">
        <f>IF(INDEX(Matches!$J:$J,AA3668)="","",IF(I3668="H",INDEX(Matches!$J:$J,AA3668),INDEX(Matches!$K:$K,AA3668)))</f>
        <v/>
      </c>
      <c r="U3668" s="33">
        <f>IF(INDEX(Matches!$K:$K,AA3668)="","",IF(I3668="H",INDEX(Matches!$K:$K,AA3668),INDEX(Matches!$J:$J,AA3668)))</f>
        <v/>
      </c>
      <c r="V3668" s="30">
        <f>IF(T3668="","",T3668-U3668)</f>
        <v/>
      </c>
      <c r="W3668" s="33">
        <f>IF(I3668="H",INDEX(Matches!$T:$T,AA3668),INDEX(Matches!$U:$U,AA3668))</f>
        <v/>
      </c>
      <c r="X3668" s="11">
        <f>INDEX(Matches!$X:$X,AA3668)</f>
        <v/>
      </c>
      <c r="Y3668" s="30">
        <f>IF(O3668="","",O3668-S3668)</f>
        <v/>
      </c>
      <c r="Z3668" s="30">
        <f>IF(W3668="","",W3668-S3668)</f>
        <v/>
      </c>
      <c r="AA3668" s="24">
        <f>MATCH(J3668,Matches!$A:$A,0)</f>
        <v/>
      </c>
      <c r="AB3668" s="33" t="n"/>
      <c r="AC3668" s="33" t="n"/>
      <c r="AD3668" s="24" t="n"/>
      <c r="AE3668" s="24" t="n">
        <v>3</v>
      </c>
      <c r="AF3668" s="33" t="n"/>
      <c r="AG3668" s="33" t="n"/>
    </row>
    <row r="3669">
      <c r="A3669" s="24" t="inlineStr">
        <is>
          <t>Port Vale|10</t>
        </is>
      </c>
      <c r="B3669" s="24" t="inlineStr">
        <is>
          <t>E3</t>
        </is>
      </c>
      <c r="C3669" s="24" t="inlineStr">
        <is>
          <t>League Two</t>
        </is>
      </c>
      <c r="D3669" s="24" t="inlineStr">
        <is>
          <t>Port Vale</t>
        </is>
      </c>
      <c r="E3669" s="24" t="n">
        <v>10</v>
      </c>
      <c r="F3669" s="24" t="n">
        <v>3</v>
      </c>
      <c r="G3669" s="29" t="n">
        <v>46315.83333333334</v>
      </c>
      <c r="H3669" s="24" t="inlineStr">
        <is>
          <t>Gillingham</t>
        </is>
      </c>
      <c r="I3669" s="24" t="inlineStr">
        <is>
          <t>A</t>
        </is>
      </c>
      <c r="J3669" s="24" t="inlineStr">
        <is>
          <t>E3-Gillingh-PortVale</t>
        </is>
      </c>
      <c r="K3669" s="24" t="n">
        <v>12</v>
      </c>
      <c r="L3669" s="11">
        <f>IF(INDEX(Matches!$X:$X,AA3669)=0,"",IF(I3669="H",INDEX(Matches!$H:$H,AA3669),INDEX(Matches!$I:$I,AA3669)))</f>
        <v/>
      </c>
      <c r="M3669" s="11">
        <f>IF(INDEX(Matches!$X:$X,AA3669)=0,"",IF(I3669="H",INDEX(Matches!$I:$I,AA3669),INDEX(Matches!$H:$H,AA3669)))</f>
        <v/>
      </c>
      <c r="N3669" s="11">
        <f>IF(L3669="","",IF(L3669&gt;M3669,"W",IF(L3669=M3669,"D","L")))</f>
        <v/>
      </c>
      <c r="O3669" s="11">
        <f>IF(L3669="","",IF(L3669&gt;M3669,3,IF(L3669=M3669,1,0)))</f>
        <v/>
      </c>
      <c r="P3669" s="31">
        <f>IF(I3669="H",INDEX(Matches!$L:$L,AA3669),INDEX(Matches!$N:$N,AA3669))</f>
        <v/>
      </c>
      <c r="Q3669" s="31">
        <f>INDEX(Matches!$M:$M,AA3669)</f>
        <v/>
      </c>
      <c r="R3669" s="31">
        <f>IF(I3669="H",INDEX(Matches!$N:$N,AA3669),INDEX(Matches!$L:$L,AA3669))</f>
        <v/>
      </c>
      <c r="S3669" s="33">
        <f>IF(I3669="H",INDEX(Matches!$O:$O,AA3669),INDEX(Matches!$P:$P,AA3669))</f>
        <v/>
      </c>
      <c r="T3669" s="33">
        <f>IF(INDEX(Matches!$J:$J,AA3669)="","",IF(I3669="H",INDEX(Matches!$J:$J,AA3669),INDEX(Matches!$K:$K,AA3669)))</f>
        <v/>
      </c>
      <c r="U3669" s="33">
        <f>IF(INDEX(Matches!$K:$K,AA3669)="","",IF(I3669="H",INDEX(Matches!$K:$K,AA3669),INDEX(Matches!$J:$J,AA3669)))</f>
        <v/>
      </c>
      <c r="V3669" s="30">
        <f>IF(T3669="","",T3669-U3669)</f>
        <v/>
      </c>
      <c r="W3669" s="33">
        <f>IF(I3669="H",INDEX(Matches!$T:$T,AA3669),INDEX(Matches!$U:$U,AA3669))</f>
        <v/>
      </c>
      <c r="X3669" s="11">
        <f>INDEX(Matches!$X:$X,AA3669)</f>
        <v/>
      </c>
      <c r="Y3669" s="30">
        <f>IF(O3669="","",O3669-S3669)</f>
        <v/>
      </c>
      <c r="Z3669" s="30">
        <f>IF(W3669="","",W3669-S3669)</f>
        <v/>
      </c>
      <c r="AA3669" s="24">
        <f>MATCH(J3669,Matches!$A:$A,0)</f>
        <v/>
      </c>
      <c r="AB3669" s="33" t="n"/>
      <c r="AC3669" s="33" t="n"/>
      <c r="AD3669" s="24" t="n"/>
      <c r="AE3669" s="24" t="n">
        <v>3</v>
      </c>
      <c r="AF3669" s="33" t="n"/>
      <c r="AG3669" s="33" t="n"/>
    </row>
    <row r="3670">
      <c r="A3670" s="24" t="inlineStr">
        <is>
          <t>Port Vale|11</t>
        </is>
      </c>
      <c r="B3670" s="24" t="inlineStr">
        <is>
          <t>E3</t>
        </is>
      </c>
      <c r="C3670" s="24" t="inlineStr">
        <is>
          <t>League Two</t>
        </is>
      </c>
      <c r="D3670" s="24" t="inlineStr">
        <is>
          <t>Port Vale</t>
        </is>
      </c>
      <c r="E3670" s="24" t="n">
        <v>11</v>
      </c>
      <c r="F3670" s="24" t="n">
        <v>3</v>
      </c>
      <c r="G3670" s="29" t="n">
        <v>46319.625</v>
      </c>
      <c r="H3670" s="24" t="inlineStr">
        <is>
          <t>York</t>
        </is>
      </c>
      <c r="I3670" s="24" t="inlineStr">
        <is>
          <t>A</t>
        </is>
      </c>
      <c r="J3670" s="24" t="inlineStr">
        <is>
          <t>E3-York-PortVale</t>
        </is>
      </c>
      <c r="K3670" s="24" t="n">
        <v>7</v>
      </c>
      <c r="L3670" s="11">
        <f>IF(INDEX(Matches!$X:$X,AA3670)=0,"",IF(I3670="H",INDEX(Matches!$H:$H,AA3670),INDEX(Matches!$I:$I,AA3670)))</f>
        <v/>
      </c>
      <c r="M3670" s="11">
        <f>IF(INDEX(Matches!$X:$X,AA3670)=0,"",IF(I3670="H",INDEX(Matches!$I:$I,AA3670),INDEX(Matches!$H:$H,AA3670)))</f>
        <v/>
      </c>
      <c r="N3670" s="11">
        <f>IF(L3670="","",IF(L3670&gt;M3670,"W",IF(L3670=M3670,"D","L")))</f>
        <v/>
      </c>
      <c r="O3670" s="11">
        <f>IF(L3670="","",IF(L3670&gt;M3670,3,IF(L3670=M3670,1,0)))</f>
        <v/>
      </c>
      <c r="P3670" s="31">
        <f>IF(I3670="H",INDEX(Matches!$L:$L,AA3670),INDEX(Matches!$N:$N,AA3670))</f>
        <v/>
      </c>
      <c r="Q3670" s="31">
        <f>INDEX(Matches!$M:$M,AA3670)</f>
        <v/>
      </c>
      <c r="R3670" s="31">
        <f>IF(I3670="H",INDEX(Matches!$N:$N,AA3670),INDEX(Matches!$L:$L,AA3670))</f>
        <v/>
      </c>
      <c r="S3670" s="33">
        <f>IF(I3670="H",INDEX(Matches!$O:$O,AA3670),INDEX(Matches!$P:$P,AA3670))</f>
        <v/>
      </c>
      <c r="T3670" s="33">
        <f>IF(INDEX(Matches!$J:$J,AA3670)="","",IF(I3670="H",INDEX(Matches!$J:$J,AA3670),INDEX(Matches!$K:$K,AA3670)))</f>
        <v/>
      </c>
      <c r="U3670" s="33">
        <f>IF(INDEX(Matches!$K:$K,AA3670)="","",IF(I3670="H",INDEX(Matches!$K:$K,AA3670),INDEX(Matches!$J:$J,AA3670)))</f>
        <v/>
      </c>
      <c r="V3670" s="30">
        <f>IF(T3670="","",T3670-U3670)</f>
        <v/>
      </c>
      <c r="W3670" s="33">
        <f>IF(I3670="H",INDEX(Matches!$T:$T,AA3670),INDEX(Matches!$U:$U,AA3670))</f>
        <v/>
      </c>
      <c r="X3670" s="11">
        <f>INDEX(Matches!$X:$X,AA3670)</f>
        <v/>
      </c>
      <c r="Y3670" s="30">
        <f>IF(O3670="","",O3670-S3670)</f>
        <v/>
      </c>
      <c r="Z3670" s="30">
        <f>IF(W3670="","",W3670-S3670)</f>
        <v/>
      </c>
      <c r="AA3670" s="24">
        <f>MATCH(J3670,Matches!$A:$A,0)</f>
        <v/>
      </c>
      <c r="AB3670" s="33" t="n"/>
      <c r="AC3670" s="33" t="n">
        <v>1.200546279662092</v>
      </c>
      <c r="AD3670" s="24" t="n"/>
      <c r="AE3670" s="24" t="n">
        <v>4</v>
      </c>
      <c r="AF3670" s="33" t="n"/>
      <c r="AG3670" s="33" t="n"/>
    </row>
    <row r="3671">
      <c r="A3671" s="24" t="inlineStr">
        <is>
          <t>Port Vale|12</t>
        </is>
      </c>
      <c r="B3671" s="24" t="inlineStr">
        <is>
          <t>E3</t>
        </is>
      </c>
      <c r="C3671" s="24" t="inlineStr">
        <is>
          <t>League Two</t>
        </is>
      </c>
      <c r="D3671" s="24" t="inlineStr">
        <is>
          <t>Port Vale</t>
        </is>
      </c>
      <c r="E3671" s="24" t="n">
        <v>12</v>
      </c>
      <c r="F3671" s="24" t="n">
        <v>3</v>
      </c>
      <c r="G3671" s="29" t="n">
        <v>46326.52083333334</v>
      </c>
      <c r="H3671" s="24" t="inlineStr">
        <is>
          <t>Rochdale</t>
        </is>
      </c>
      <c r="I3671" s="24" t="inlineStr">
        <is>
          <t>H</t>
        </is>
      </c>
      <c r="J3671" s="24" t="inlineStr">
        <is>
          <t>E3-PortVale-Rochdale</t>
        </is>
      </c>
      <c r="K3671" s="24" t="n">
        <v>16</v>
      </c>
      <c r="L3671" s="11">
        <f>IF(INDEX(Matches!$X:$X,AA3671)=0,"",IF(I3671="H",INDEX(Matches!$H:$H,AA3671),INDEX(Matches!$I:$I,AA3671)))</f>
        <v/>
      </c>
      <c r="M3671" s="11">
        <f>IF(INDEX(Matches!$X:$X,AA3671)=0,"",IF(I3671="H",INDEX(Matches!$I:$I,AA3671),INDEX(Matches!$H:$H,AA3671)))</f>
        <v/>
      </c>
      <c r="N3671" s="11">
        <f>IF(L3671="","",IF(L3671&gt;M3671,"W",IF(L3671=M3671,"D","L")))</f>
        <v/>
      </c>
      <c r="O3671" s="11">
        <f>IF(L3671="","",IF(L3671&gt;M3671,3,IF(L3671=M3671,1,0)))</f>
        <v/>
      </c>
      <c r="P3671" s="31">
        <f>IF(I3671="H",INDEX(Matches!$L:$L,AA3671),INDEX(Matches!$N:$N,AA3671))</f>
        <v/>
      </c>
      <c r="Q3671" s="31">
        <f>INDEX(Matches!$M:$M,AA3671)</f>
        <v/>
      </c>
      <c r="R3671" s="31">
        <f>IF(I3671="H",INDEX(Matches!$N:$N,AA3671),INDEX(Matches!$L:$L,AA3671))</f>
        <v/>
      </c>
      <c r="S3671" s="33">
        <f>IF(I3671="H",INDEX(Matches!$O:$O,AA3671),INDEX(Matches!$P:$P,AA3671))</f>
        <v/>
      </c>
      <c r="T3671" s="33">
        <f>IF(INDEX(Matches!$J:$J,AA3671)="","",IF(I3671="H",INDEX(Matches!$J:$J,AA3671),INDEX(Matches!$K:$K,AA3671)))</f>
        <v/>
      </c>
      <c r="U3671" s="33">
        <f>IF(INDEX(Matches!$K:$K,AA3671)="","",IF(I3671="H",INDEX(Matches!$K:$K,AA3671),INDEX(Matches!$J:$J,AA3671)))</f>
        <v/>
      </c>
      <c r="V3671" s="30">
        <f>IF(T3671="","",T3671-U3671)</f>
        <v/>
      </c>
      <c r="W3671" s="33">
        <f>IF(I3671="H",INDEX(Matches!$T:$T,AA3671),INDEX(Matches!$U:$U,AA3671))</f>
        <v/>
      </c>
      <c r="X3671" s="11">
        <f>INDEX(Matches!$X:$X,AA3671)</f>
        <v/>
      </c>
      <c r="Y3671" s="30">
        <f>IF(O3671="","",O3671-S3671)</f>
        <v/>
      </c>
      <c r="Z3671" s="30">
        <f>IF(W3671="","",W3671-S3671)</f>
        <v/>
      </c>
      <c r="AA3671" s="24">
        <f>MATCH(J3671,Matches!$A:$A,0)</f>
        <v/>
      </c>
      <c r="AB3671" s="33" t="n"/>
      <c r="AC3671" s="33" t="n">
        <v>1.735112435131037</v>
      </c>
      <c r="AD3671" s="24" t="n"/>
      <c r="AE3671" s="24" t="n">
        <v>4</v>
      </c>
      <c r="AF3671" s="33" t="n"/>
      <c r="AG3671" s="33" t="n"/>
    </row>
    <row r="3672">
      <c r="A3672" s="24" t="inlineStr">
        <is>
          <t>Port Vale|13</t>
        </is>
      </c>
      <c r="B3672" s="24" t="inlineStr">
        <is>
          <t>E3</t>
        </is>
      </c>
      <c r="C3672" s="24" t="inlineStr">
        <is>
          <t>League Two</t>
        </is>
      </c>
      <c r="D3672" s="24" t="inlineStr">
        <is>
          <t>Port Vale</t>
        </is>
      </c>
      <c r="E3672" s="24" t="n">
        <v>13</v>
      </c>
      <c r="F3672" s="24" t="n">
        <v>4</v>
      </c>
      <c r="G3672" s="29" t="n">
        <v>46340.625</v>
      </c>
      <c r="H3672" s="24" t="inlineStr">
        <is>
          <t>Accrington</t>
        </is>
      </c>
      <c r="I3672" s="24" t="inlineStr">
        <is>
          <t>H</t>
        </is>
      </c>
      <c r="J3672" s="24" t="inlineStr">
        <is>
          <t>E3-PortVale-Accringt</t>
        </is>
      </c>
      <c r="K3672" s="24" t="n">
        <v>23</v>
      </c>
      <c r="L3672" s="11">
        <f>IF(INDEX(Matches!$X:$X,AA3672)=0,"",IF(I3672="H",INDEX(Matches!$H:$H,AA3672),INDEX(Matches!$I:$I,AA3672)))</f>
        <v/>
      </c>
      <c r="M3672" s="11">
        <f>IF(INDEX(Matches!$X:$X,AA3672)=0,"",IF(I3672="H",INDEX(Matches!$I:$I,AA3672),INDEX(Matches!$H:$H,AA3672)))</f>
        <v/>
      </c>
      <c r="N3672" s="11">
        <f>IF(L3672="","",IF(L3672&gt;M3672,"W",IF(L3672=M3672,"D","L")))</f>
        <v/>
      </c>
      <c r="O3672" s="11">
        <f>IF(L3672="","",IF(L3672&gt;M3672,3,IF(L3672=M3672,1,0)))</f>
        <v/>
      </c>
      <c r="P3672" s="31">
        <f>IF(I3672="H",INDEX(Matches!$L:$L,AA3672),INDEX(Matches!$N:$N,AA3672))</f>
        <v/>
      </c>
      <c r="Q3672" s="31">
        <f>INDEX(Matches!$M:$M,AA3672)</f>
        <v/>
      </c>
      <c r="R3672" s="31">
        <f>IF(I3672="H",INDEX(Matches!$N:$N,AA3672),INDEX(Matches!$L:$L,AA3672))</f>
        <v/>
      </c>
      <c r="S3672" s="33">
        <f>IF(I3672="H",INDEX(Matches!$O:$O,AA3672),INDEX(Matches!$P:$P,AA3672))</f>
        <v/>
      </c>
      <c r="T3672" s="33">
        <f>IF(INDEX(Matches!$J:$J,AA3672)="","",IF(I3672="H",INDEX(Matches!$J:$J,AA3672),INDEX(Matches!$K:$K,AA3672)))</f>
        <v/>
      </c>
      <c r="U3672" s="33">
        <f>IF(INDEX(Matches!$K:$K,AA3672)="","",IF(I3672="H",INDEX(Matches!$K:$K,AA3672),INDEX(Matches!$J:$J,AA3672)))</f>
        <v/>
      </c>
      <c r="V3672" s="30">
        <f>IF(T3672="","",T3672-U3672)</f>
        <v/>
      </c>
      <c r="W3672" s="33">
        <f>IF(I3672="H",INDEX(Matches!$T:$T,AA3672),INDEX(Matches!$U:$U,AA3672))</f>
        <v/>
      </c>
      <c r="X3672" s="11">
        <f>INDEX(Matches!$X:$X,AA3672)</f>
        <v/>
      </c>
      <c r="Y3672" s="30">
        <f>IF(O3672="","",O3672-S3672)</f>
        <v/>
      </c>
      <c r="Z3672" s="30">
        <f>IF(W3672="","",W3672-S3672)</f>
        <v/>
      </c>
      <c r="AA3672" s="24">
        <f>MATCH(J3672,Matches!$A:$A,0)</f>
        <v/>
      </c>
      <c r="AB3672" s="33" t="n"/>
      <c r="AC3672" s="33" t="n">
        <v>1.78370658365163</v>
      </c>
      <c r="AD3672" s="24" t="n"/>
      <c r="AE3672" s="24" t="n">
        <v>4</v>
      </c>
      <c r="AF3672" s="33" t="n"/>
      <c r="AG3672" s="33" t="n"/>
    </row>
    <row r="3673">
      <c r="A3673" s="24" t="inlineStr">
        <is>
          <t>Port Vale|14</t>
        </is>
      </c>
      <c r="B3673" s="24" t="inlineStr">
        <is>
          <t>E3</t>
        </is>
      </c>
      <c r="C3673" s="24" t="inlineStr">
        <is>
          <t>League Two</t>
        </is>
      </c>
      <c r="D3673" s="24" t="inlineStr">
        <is>
          <t>Port Vale</t>
        </is>
      </c>
      <c r="E3673" s="24" t="n">
        <v>14</v>
      </c>
      <c r="F3673" s="24" t="n">
        <v>4</v>
      </c>
      <c r="G3673" s="29" t="n">
        <v>46347.625</v>
      </c>
      <c r="H3673" s="24" t="inlineStr">
        <is>
          <t>Barnet</t>
        </is>
      </c>
      <c r="I3673" s="24" t="inlineStr">
        <is>
          <t>A</t>
        </is>
      </c>
      <c r="J3673" s="24" t="inlineStr">
        <is>
          <t>E3-Barnet-PortVale</t>
        </is>
      </c>
      <c r="K3673" s="24" t="n">
        <v>3</v>
      </c>
      <c r="L3673" s="11">
        <f>IF(INDEX(Matches!$X:$X,AA3673)=0,"",IF(I3673="H",INDEX(Matches!$H:$H,AA3673),INDEX(Matches!$I:$I,AA3673)))</f>
        <v/>
      </c>
      <c r="M3673" s="11">
        <f>IF(INDEX(Matches!$X:$X,AA3673)=0,"",IF(I3673="H",INDEX(Matches!$I:$I,AA3673),INDEX(Matches!$H:$H,AA3673)))</f>
        <v/>
      </c>
      <c r="N3673" s="11">
        <f>IF(L3673="","",IF(L3673&gt;M3673,"W",IF(L3673=M3673,"D","L")))</f>
        <v/>
      </c>
      <c r="O3673" s="11">
        <f>IF(L3673="","",IF(L3673&gt;M3673,3,IF(L3673=M3673,1,0)))</f>
        <v/>
      </c>
      <c r="P3673" s="31">
        <f>IF(I3673="H",INDEX(Matches!$L:$L,AA3673),INDEX(Matches!$N:$N,AA3673))</f>
        <v/>
      </c>
      <c r="Q3673" s="31">
        <f>INDEX(Matches!$M:$M,AA3673)</f>
        <v/>
      </c>
      <c r="R3673" s="31">
        <f>IF(I3673="H",INDEX(Matches!$N:$N,AA3673),INDEX(Matches!$L:$L,AA3673))</f>
        <v/>
      </c>
      <c r="S3673" s="33">
        <f>IF(I3673="H",INDEX(Matches!$O:$O,AA3673),INDEX(Matches!$P:$P,AA3673))</f>
        <v/>
      </c>
      <c r="T3673" s="33">
        <f>IF(INDEX(Matches!$J:$J,AA3673)="","",IF(I3673="H",INDEX(Matches!$J:$J,AA3673),INDEX(Matches!$K:$K,AA3673)))</f>
        <v/>
      </c>
      <c r="U3673" s="33">
        <f>IF(INDEX(Matches!$K:$K,AA3673)="","",IF(I3673="H",INDEX(Matches!$K:$K,AA3673),INDEX(Matches!$J:$J,AA3673)))</f>
        <v/>
      </c>
      <c r="V3673" s="30">
        <f>IF(T3673="","",T3673-U3673)</f>
        <v/>
      </c>
      <c r="W3673" s="33">
        <f>IF(I3673="H",INDEX(Matches!$T:$T,AA3673),INDEX(Matches!$U:$U,AA3673))</f>
        <v/>
      </c>
      <c r="X3673" s="11">
        <f>INDEX(Matches!$X:$X,AA3673)</f>
        <v/>
      </c>
      <c r="Y3673" s="30">
        <f>IF(O3673="","",O3673-S3673)</f>
        <v/>
      </c>
      <c r="Z3673" s="30">
        <f>IF(W3673="","",W3673-S3673)</f>
        <v/>
      </c>
      <c r="AA3673" s="24">
        <f>MATCH(J3673,Matches!$A:$A,0)</f>
        <v/>
      </c>
      <c r="AB3673" s="33" t="n"/>
      <c r="AC3673" s="33" t="n">
        <v>1.172618440299613</v>
      </c>
      <c r="AD3673" s="24" t="n"/>
      <c r="AE3673" s="24" t="n">
        <v>4</v>
      </c>
      <c r="AF3673" s="33" t="n"/>
      <c r="AG3673" s="33" t="n"/>
    </row>
    <row r="3674">
      <c r="A3674" s="24" t="inlineStr">
        <is>
          <t>Port Vale|15</t>
        </is>
      </c>
      <c r="B3674" s="24" t="inlineStr">
        <is>
          <t>E3</t>
        </is>
      </c>
      <c r="C3674" s="24" t="inlineStr">
        <is>
          <t>League Two</t>
        </is>
      </c>
      <c r="D3674" s="24" t="inlineStr">
        <is>
          <t>Port Vale</t>
        </is>
      </c>
      <c r="E3674" s="24" t="n">
        <v>15</v>
      </c>
      <c r="F3674" s="24" t="n">
        <v>4</v>
      </c>
      <c r="G3674" s="29" t="n">
        <v>46350.82291666666</v>
      </c>
      <c r="H3674" s="24" t="inlineStr">
        <is>
          <t>Northampton</t>
        </is>
      </c>
      <c r="I3674" s="24" t="inlineStr">
        <is>
          <t>H</t>
        </is>
      </c>
      <c r="J3674" s="24" t="inlineStr">
        <is>
          <t>E3-PortVale-Northamp</t>
        </is>
      </c>
      <c r="K3674" s="24" t="n">
        <v>14</v>
      </c>
      <c r="L3674" s="11">
        <f>IF(INDEX(Matches!$X:$X,AA3674)=0,"",IF(I3674="H",INDEX(Matches!$H:$H,AA3674),INDEX(Matches!$I:$I,AA3674)))</f>
        <v/>
      </c>
      <c r="M3674" s="11">
        <f>IF(INDEX(Matches!$X:$X,AA3674)=0,"",IF(I3674="H",INDEX(Matches!$I:$I,AA3674),INDEX(Matches!$H:$H,AA3674)))</f>
        <v/>
      </c>
      <c r="N3674" s="11">
        <f>IF(L3674="","",IF(L3674&gt;M3674,"W",IF(L3674=M3674,"D","L")))</f>
        <v/>
      </c>
      <c r="O3674" s="11">
        <f>IF(L3674="","",IF(L3674&gt;M3674,3,IF(L3674=M3674,1,0)))</f>
        <v/>
      </c>
      <c r="P3674" s="31">
        <f>IF(I3674="H",INDEX(Matches!$L:$L,AA3674),INDEX(Matches!$N:$N,AA3674))</f>
        <v/>
      </c>
      <c r="Q3674" s="31">
        <f>INDEX(Matches!$M:$M,AA3674)</f>
        <v/>
      </c>
      <c r="R3674" s="31">
        <f>IF(I3674="H",INDEX(Matches!$N:$N,AA3674),INDEX(Matches!$L:$L,AA3674))</f>
        <v/>
      </c>
      <c r="S3674" s="33">
        <f>IF(I3674="H",INDEX(Matches!$O:$O,AA3674),INDEX(Matches!$P:$P,AA3674))</f>
        <v/>
      </c>
      <c r="T3674" s="33">
        <f>IF(INDEX(Matches!$J:$J,AA3674)="","",IF(I3674="H",INDEX(Matches!$J:$J,AA3674),INDEX(Matches!$K:$K,AA3674)))</f>
        <v/>
      </c>
      <c r="U3674" s="33">
        <f>IF(INDEX(Matches!$K:$K,AA3674)="","",IF(I3674="H",INDEX(Matches!$K:$K,AA3674),INDEX(Matches!$J:$J,AA3674)))</f>
        <v/>
      </c>
      <c r="V3674" s="30">
        <f>IF(T3674="","",T3674-U3674)</f>
        <v/>
      </c>
      <c r="W3674" s="33">
        <f>IF(I3674="H",INDEX(Matches!$T:$T,AA3674),INDEX(Matches!$U:$U,AA3674))</f>
        <v/>
      </c>
      <c r="X3674" s="11">
        <f>INDEX(Matches!$X:$X,AA3674)</f>
        <v/>
      </c>
      <c r="Y3674" s="30">
        <f>IF(O3674="","",O3674-S3674)</f>
        <v/>
      </c>
      <c r="Z3674" s="30">
        <f>IF(W3674="","",W3674-S3674)</f>
        <v/>
      </c>
      <c r="AA3674" s="24">
        <f>MATCH(J3674,Matches!$A:$A,0)</f>
        <v/>
      </c>
      <c r="AB3674" s="33" t="n"/>
      <c r="AC3674" s="33" t="n">
        <v>1.654801433538367</v>
      </c>
      <c r="AD3674" s="24" t="n"/>
      <c r="AE3674" s="24" t="n">
        <v>2</v>
      </c>
      <c r="AF3674" s="33" t="n"/>
      <c r="AG3674" s="33" t="n"/>
    </row>
    <row r="3675">
      <c r="A3675" s="24" t="inlineStr">
        <is>
          <t>Port Vale|16</t>
        </is>
      </c>
      <c r="B3675" s="24" t="inlineStr">
        <is>
          <t>E3</t>
        </is>
      </c>
      <c r="C3675" s="24" t="inlineStr">
        <is>
          <t>League Two</t>
        </is>
      </c>
      <c r="D3675" s="24" t="inlineStr">
        <is>
          <t>Port Vale</t>
        </is>
      </c>
      <c r="E3675" s="24" t="n">
        <v>16</v>
      </c>
      <c r="F3675" s="24" t="n">
        <v>4</v>
      </c>
      <c r="G3675" s="29" t="n">
        <v>46354.625</v>
      </c>
      <c r="H3675" s="24" t="inlineStr">
        <is>
          <t>Newport</t>
        </is>
      </c>
      <c r="I3675" s="24" t="inlineStr">
        <is>
          <t>H</t>
        </is>
      </c>
      <c r="J3675" s="24" t="inlineStr">
        <is>
          <t>E3-PortVale-Newport</t>
        </is>
      </c>
      <c r="K3675" s="24" t="n">
        <v>24</v>
      </c>
      <c r="L3675" s="11">
        <f>IF(INDEX(Matches!$X:$X,AA3675)=0,"",IF(I3675="H",INDEX(Matches!$H:$H,AA3675),INDEX(Matches!$I:$I,AA3675)))</f>
        <v/>
      </c>
      <c r="M3675" s="11">
        <f>IF(INDEX(Matches!$X:$X,AA3675)=0,"",IF(I3675="H",INDEX(Matches!$I:$I,AA3675),INDEX(Matches!$H:$H,AA3675)))</f>
        <v/>
      </c>
      <c r="N3675" s="11">
        <f>IF(L3675="","",IF(L3675&gt;M3675,"W",IF(L3675=M3675,"D","L")))</f>
        <v/>
      </c>
      <c r="O3675" s="11">
        <f>IF(L3675="","",IF(L3675&gt;M3675,3,IF(L3675=M3675,1,0)))</f>
        <v/>
      </c>
      <c r="P3675" s="31">
        <f>IF(I3675="H",INDEX(Matches!$L:$L,AA3675),INDEX(Matches!$N:$N,AA3675))</f>
        <v/>
      </c>
      <c r="Q3675" s="31">
        <f>INDEX(Matches!$M:$M,AA3675)</f>
        <v/>
      </c>
      <c r="R3675" s="31">
        <f>IF(I3675="H",INDEX(Matches!$N:$N,AA3675),INDEX(Matches!$L:$L,AA3675))</f>
        <v/>
      </c>
      <c r="S3675" s="33">
        <f>IF(I3675="H",INDEX(Matches!$O:$O,AA3675),INDEX(Matches!$P:$P,AA3675))</f>
        <v/>
      </c>
      <c r="T3675" s="33">
        <f>IF(INDEX(Matches!$J:$J,AA3675)="","",IF(I3675="H",INDEX(Matches!$J:$J,AA3675),INDEX(Matches!$K:$K,AA3675)))</f>
        <v/>
      </c>
      <c r="U3675" s="33">
        <f>IF(INDEX(Matches!$K:$K,AA3675)="","",IF(I3675="H",INDEX(Matches!$K:$K,AA3675),INDEX(Matches!$J:$J,AA3675)))</f>
        <v/>
      </c>
      <c r="V3675" s="30">
        <f>IF(T3675="","",T3675-U3675)</f>
        <v/>
      </c>
      <c r="W3675" s="33">
        <f>IF(I3675="H",INDEX(Matches!$T:$T,AA3675),INDEX(Matches!$U:$U,AA3675))</f>
        <v/>
      </c>
      <c r="X3675" s="11">
        <f>INDEX(Matches!$X:$X,AA3675)</f>
        <v/>
      </c>
      <c r="Y3675" s="30">
        <f>IF(O3675="","",O3675-S3675)</f>
        <v/>
      </c>
      <c r="Z3675" s="30">
        <f>IF(W3675="","",W3675-S3675)</f>
        <v/>
      </c>
      <c r="AA3675" s="24">
        <f>MATCH(J3675,Matches!$A:$A,0)</f>
        <v/>
      </c>
      <c r="AB3675" s="33" t="n"/>
      <c r="AC3675" s="33" t="n">
        <v>1.859316460183628</v>
      </c>
      <c r="AD3675" s="24" t="n"/>
      <c r="AE3675" s="24" t="n">
        <v>5</v>
      </c>
      <c r="AF3675" s="33" t="n"/>
      <c r="AG3675" s="33" t="n"/>
    </row>
    <row r="3676">
      <c r="A3676" s="24" t="inlineStr">
        <is>
          <t>Port Vale|17</t>
        </is>
      </c>
      <c r="B3676" s="24" t="inlineStr">
        <is>
          <t>E3</t>
        </is>
      </c>
      <c r="C3676" s="24" t="inlineStr">
        <is>
          <t>League Two</t>
        </is>
      </c>
      <c r="D3676" s="24" t="inlineStr">
        <is>
          <t>Port Vale</t>
        </is>
      </c>
      <c r="E3676" s="24" t="n">
        <v>17</v>
      </c>
      <c r="F3676" s="24" t="n">
        <v>5</v>
      </c>
      <c r="G3676" s="29" t="n">
        <v>46357.82291666666</v>
      </c>
      <c r="H3676" s="24" t="inlineStr">
        <is>
          <t>Crawley</t>
        </is>
      </c>
      <c r="I3676" s="24" t="inlineStr">
        <is>
          <t>A</t>
        </is>
      </c>
      <c r="J3676" s="24" t="inlineStr">
        <is>
          <t>E3-Crawley-PortVale</t>
        </is>
      </c>
      <c r="K3676" s="24" t="n">
        <v>21</v>
      </c>
      <c r="L3676" s="11">
        <f>IF(INDEX(Matches!$X:$X,AA3676)=0,"",IF(I3676="H",INDEX(Matches!$H:$H,AA3676),INDEX(Matches!$I:$I,AA3676)))</f>
        <v/>
      </c>
      <c r="M3676" s="11">
        <f>IF(INDEX(Matches!$X:$X,AA3676)=0,"",IF(I3676="H",INDEX(Matches!$I:$I,AA3676),INDEX(Matches!$H:$H,AA3676)))</f>
        <v/>
      </c>
      <c r="N3676" s="11">
        <f>IF(L3676="","",IF(L3676&gt;M3676,"W",IF(L3676=M3676,"D","L")))</f>
        <v/>
      </c>
      <c r="O3676" s="11">
        <f>IF(L3676="","",IF(L3676&gt;M3676,3,IF(L3676=M3676,1,0)))</f>
        <v/>
      </c>
      <c r="P3676" s="31">
        <f>IF(I3676="H",INDEX(Matches!$L:$L,AA3676),INDEX(Matches!$N:$N,AA3676))</f>
        <v/>
      </c>
      <c r="Q3676" s="31">
        <f>INDEX(Matches!$M:$M,AA3676)</f>
        <v/>
      </c>
      <c r="R3676" s="31">
        <f>IF(I3676="H",INDEX(Matches!$N:$N,AA3676),INDEX(Matches!$L:$L,AA3676))</f>
        <v/>
      </c>
      <c r="S3676" s="33">
        <f>IF(I3676="H",INDEX(Matches!$O:$O,AA3676),INDEX(Matches!$P:$P,AA3676))</f>
        <v/>
      </c>
      <c r="T3676" s="33">
        <f>IF(INDEX(Matches!$J:$J,AA3676)="","",IF(I3676="H",INDEX(Matches!$J:$J,AA3676),INDEX(Matches!$K:$K,AA3676)))</f>
        <v/>
      </c>
      <c r="U3676" s="33">
        <f>IF(INDEX(Matches!$K:$K,AA3676)="","",IF(I3676="H",INDEX(Matches!$K:$K,AA3676),INDEX(Matches!$J:$J,AA3676)))</f>
        <v/>
      </c>
      <c r="V3676" s="30">
        <f>IF(T3676="","",T3676-U3676)</f>
        <v/>
      </c>
      <c r="W3676" s="33">
        <f>IF(I3676="H",INDEX(Matches!$T:$T,AA3676),INDEX(Matches!$U:$U,AA3676))</f>
        <v/>
      </c>
      <c r="X3676" s="11">
        <f>INDEX(Matches!$X:$X,AA3676)</f>
        <v/>
      </c>
      <c r="Y3676" s="30">
        <f>IF(O3676="","",O3676-S3676)</f>
        <v/>
      </c>
      <c r="Z3676" s="30">
        <f>IF(W3676="","",W3676-S3676)</f>
        <v/>
      </c>
      <c r="AA3676" s="24">
        <f>MATCH(J3676,Matches!$A:$A,0)</f>
        <v/>
      </c>
      <c r="AB3676" s="33" t="n"/>
      <c r="AC3676" s="33" t="n">
        <v>1.479408493278502</v>
      </c>
      <c r="AD3676" s="24" t="n"/>
      <c r="AE3676" s="24" t="n">
        <v>5</v>
      </c>
      <c r="AF3676" s="33" t="n"/>
      <c r="AG3676" s="33" t="n"/>
    </row>
    <row r="3677">
      <c r="A3677" s="24" t="inlineStr">
        <is>
          <t>Port Vale|18</t>
        </is>
      </c>
      <c r="B3677" s="24" t="inlineStr">
        <is>
          <t>E3</t>
        </is>
      </c>
      <c r="C3677" s="24" t="inlineStr">
        <is>
          <t>League Two</t>
        </is>
      </c>
      <c r="D3677" s="24" t="inlineStr">
        <is>
          <t>Port Vale</t>
        </is>
      </c>
      <c r="E3677" s="24" t="n">
        <v>18</v>
      </c>
      <c r="F3677" s="24" t="n">
        <v>5</v>
      </c>
      <c r="G3677" s="29" t="n">
        <v>46368.625</v>
      </c>
      <c r="H3677" s="24" t="inlineStr">
        <is>
          <t>Shrewsbury</t>
        </is>
      </c>
      <c r="I3677" s="24" t="inlineStr">
        <is>
          <t>A</t>
        </is>
      </c>
      <c r="J3677" s="24" t="inlineStr">
        <is>
          <t>E3-Shrewsbu-PortVale</t>
        </is>
      </c>
      <c r="K3677" s="24" t="n">
        <v>20</v>
      </c>
      <c r="L3677" s="11">
        <f>IF(INDEX(Matches!$X:$X,AA3677)=0,"",IF(I3677="H",INDEX(Matches!$H:$H,AA3677),INDEX(Matches!$I:$I,AA3677)))</f>
        <v/>
      </c>
      <c r="M3677" s="11">
        <f>IF(INDEX(Matches!$X:$X,AA3677)=0,"",IF(I3677="H",INDEX(Matches!$I:$I,AA3677),INDEX(Matches!$H:$H,AA3677)))</f>
        <v/>
      </c>
      <c r="N3677" s="11">
        <f>IF(L3677="","",IF(L3677&gt;M3677,"W",IF(L3677=M3677,"D","L")))</f>
        <v/>
      </c>
      <c r="O3677" s="11">
        <f>IF(L3677="","",IF(L3677&gt;M3677,3,IF(L3677=M3677,1,0)))</f>
        <v/>
      </c>
      <c r="P3677" s="31">
        <f>IF(I3677="H",INDEX(Matches!$L:$L,AA3677),INDEX(Matches!$N:$N,AA3677))</f>
        <v/>
      </c>
      <c r="Q3677" s="31">
        <f>INDEX(Matches!$M:$M,AA3677)</f>
        <v/>
      </c>
      <c r="R3677" s="31">
        <f>IF(I3677="H",INDEX(Matches!$N:$N,AA3677),INDEX(Matches!$L:$L,AA3677))</f>
        <v/>
      </c>
      <c r="S3677" s="33">
        <f>IF(I3677="H",INDEX(Matches!$O:$O,AA3677),INDEX(Matches!$P:$P,AA3677))</f>
        <v/>
      </c>
      <c r="T3677" s="33">
        <f>IF(INDEX(Matches!$J:$J,AA3677)="","",IF(I3677="H",INDEX(Matches!$J:$J,AA3677),INDEX(Matches!$K:$K,AA3677)))</f>
        <v/>
      </c>
      <c r="U3677" s="33">
        <f>IF(INDEX(Matches!$K:$K,AA3677)="","",IF(I3677="H",INDEX(Matches!$K:$K,AA3677),INDEX(Matches!$J:$J,AA3677)))</f>
        <v/>
      </c>
      <c r="V3677" s="30">
        <f>IF(T3677="","",T3677-U3677)</f>
        <v/>
      </c>
      <c r="W3677" s="33">
        <f>IF(I3677="H",INDEX(Matches!$T:$T,AA3677),INDEX(Matches!$U:$U,AA3677))</f>
        <v/>
      </c>
      <c r="X3677" s="11">
        <f>INDEX(Matches!$X:$X,AA3677)</f>
        <v/>
      </c>
      <c r="Y3677" s="30">
        <f>IF(O3677="","",O3677-S3677)</f>
        <v/>
      </c>
      <c r="Z3677" s="30">
        <f>IF(W3677="","",W3677-S3677)</f>
        <v/>
      </c>
      <c r="AA3677" s="24">
        <f>MATCH(J3677,Matches!$A:$A,0)</f>
        <v/>
      </c>
      <c r="AB3677" s="33" t="n"/>
      <c r="AC3677" s="33" t="n">
        <v>1.400400759568454</v>
      </c>
      <c r="AD3677" s="24" t="n"/>
      <c r="AE3677" s="24" t="n">
        <v>5</v>
      </c>
      <c r="AF3677" s="33" t="n"/>
      <c r="AG3677" s="33" t="n"/>
    </row>
    <row r="3678">
      <c r="A3678" s="24" t="inlineStr">
        <is>
          <t>Port Vale|19</t>
        </is>
      </c>
      <c r="B3678" s="24" t="inlineStr">
        <is>
          <t>E3</t>
        </is>
      </c>
      <c r="C3678" s="24" t="inlineStr">
        <is>
          <t>League Two</t>
        </is>
      </c>
      <c r="D3678" s="24" t="inlineStr">
        <is>
          <t>Port Vale</t>
        </is>
      </c>
      <c r="E3678" s="24" t="n">
        <v>19</v>
      </c>
      <c r="F3678" s="24" t="n">
        <v>5</v>
      </c>
      <c r="G3678" s="29" t="n">
        <v>46371.82291666666</v>
      </c>
      <c r="H3678" s="24" t="inlineStr">
        <is>
          <t>Colchester</t>
        </is>
      </c>
      <c r="I3678" s="24" t="inlineStr">
        <is>
          <t>A</t>
        </is>
      </c>
      <c r="J3678" s="24" t="inlineStr">
        <is>
          <t>E3-Colchest-PortVale</t>
        </is>
      </c>
      <c r="K3678" s="24" t="n">
        <v>13</v>
      </c>
      <c r="L3678" s="11">
        <f>IF(INDEX(Matches!$X:$X,AA3678)=0,"",IF(I3678="H",INDEX(Matches!$H:$H,AA3678),INDEX(Matches!$I:$I,AA3678)))</f>
        <v/>
      </c>
      <c r="M3678" s="11">
        <f>IF(INDEX(Matches!$X:$X,AA3678)=0,"",IF(I3678="H",INDEX(Matches!$I:$I,AA3678),INDEX(Matches!$H:$H,AA3678)))</f>
        <v/>
      </c>
      <c r="N3678" s="11">
        <f>IF(L3678="","",IF(L3678&gt;M3678,"W",IF(L3678=M3678,"D","L")))</f>
        <v/>
      </c>
      <c r="O3678" s="11">
        <f>IF(L3678="","",IF(L3678&gt;M3678,3,IF(L3678=M3678,1,0)))</f>
        <v/>
      </c>
      <c r="P3678" s="31">
        <f>IF(I3678="H",INDEX(Matches!$L:$L,AA3678),INDEX(Matches!$N:$N,AA3678))</f>
        <v/>
      </c>
      <c r="Q3678" s="31">
        <f>INDEX(Matches!$M:$M,AA3678)</f>
        <v/>
      </c>
      <c r="R3678" s="31">
        <f>IF(I3678="H",INDEX(Matches!$N:$N,AA3678),INDEX(Matches!$L:$L,AA3678))</f>
        <v/>
      </c>
      <c r="S3678" s="33">
        <f>IF(I3678="H",INDEX(Matches!$O:$O,AA3678),INDEX(Matches!$P:$P,AA3678))</f>
        <v/>
      </c>
      <c r="T3678" s="33">
        <f>IF(INDEX(Matches!$J:$J,AA3678)="","",IF(I3678="H",INDEX(Matches!$J:$J,AA3678),INDEX(Matches!$K:$K,AA3678)))</f>
        <v/>
      </c>
      <c r="U3678" s="33">
        <f>IF(INDEX(Matches!$K:$K,AA3678)="","",IF(I3678="H",INDEX(Matches!$K:$K,AA3678),INDEX(Matches!$J:$J,AA3678)))</f>
        <v/>
      </c>
      <c r="V3678" s="30">
        <f>IF(T3678="","",T3678-U3678)</f>
        <v/>
      </c>
      <c r="W3678" s="33">
        <f>IF(I3678="H",INDEX(Matches!$T:$T,AA3678),INDEX(Matches!$U:$U,AA3678))</f>
        <v/>
      </c>
      <c r="X3678" s="11">
        <f>INDEX(Matches!$X:$X,AA3678)</f>
        <v/>
      </c>
      <c r="Y3678" s="30">
        <f>IF(O3678="","",O3678-S3678)</f>
        <v/>
      </c>
      <c r="Z3678" s="30">
        <f>IF(W3678="","",W3678-S3678)</f>
        <v/>
      </c>
      <c r="AA3678" s="24">
        <f>MATCH(J3678,Matches!$A:$A,0)</f>
        <v/>
      </c>
      <c r="AB3678" s="33" t="n"/>
      <c r="AC3678" s="33" t="n">
        <v>1.339967060169827</v>
      </c>
      <c r="AD3678" s="24" t="n"/>
      <c r="AE3678" s="24" t="n">
        <v>3</v>
      </c>
      <c r="AF3678" s="33" t="n"/>
      <c r="AG3678" s="33" t="n"/>
    </row>
    <row r="3679">
      <c r="A3679" s="24" t="inlineStr">
        <is>
          <t>Port Vale|20</t>
        </is>
      </c>
      <c r="B3679" s="24" t="inlineStr">
        <is>
          <t>E3</t>
        </is>
      </c>
      <c r="C3679" s="24" t="inlineStr">
        <is>
          <t>League Two</t>
        </is>
      </c>
      <c r="D3679" s="24" t="inlineStr">
        <is>
          <t>Port Vale</t>
        </is>
      </c>
      <c r="E3679" s="24" t="n">
        <v>20</v>
      </c>
      <c r="F3679" s="24" t="n">
        <v>5</v>
      </c>
      <c r="G3679" s="29" t="n">
        <v>46375.625</v>
      </c>
      <c r="H3679" s="24" t="inlineStr">
        <is>
          <t>Rotherham</t>
        </is>
      </c>
      <c r="I3679" s="24" t="inlineStr">
        <is>
          <t>H</t>
        </is>
      </c>
      <c r="J3679" s="24" t="inlineStr">
        <is>
          <t>E3-PortVale-Rotherha</t>
        </is>
      </c>
      <c r="K3679" s="24" t="n">
        <v>9</v>
      </c>
      <c r="L3679" s="11">
        <f>IF(INDEX(Matches!$X:$X,AA3679)=0,"",IF(I3679="H",INDEX(Matches!$H:$H,AA3679),INDEX(Matches!$I:$I,AA3679)))</f>
        <v/>
      </c>
      <c r="M3679" s="11">
        <f>IF(INDEX(Matches!$X:$X,AA3679)=0,"",IF(I3679="H",INDEX(Matches!$I:$I,AA3679),INDEX(Matches!$H:$H,AA3679)))</f>
        <v/>
      </c>
      <c r="N3679" s="11">
        <f>IF(L3679="","",IF(L3679&gt;M3679,"W",IF(L3679=M3679,"D","L")))</f>
        <v/>
      </c>
      <c r="O3679" s="11">
        <f>IF(L3679="","",IF(L3679&gt;M3679,3,IF(L3679=M3679,1,0)))</f>
        <v/>
      </c>
      <c r="P3679" s="31">
        <f>IF(I3679="H",INDEX(Matches!$L:$L,AA3679),INDEX(Matches!$N:$N,AA3679))</f>
        <v/>
      </c>
      <c r="Q3679" s="31">
        <f>INDEX(Matches!$M:$M,AA3679)</f>
        <v/>
      </c>
      <c r="R3679" s="31">
        <f>IF(I3679="H",INDEX(Matches!$N:$N,AA3679),INDEX(Matches!$L:$L,AA3679))</f>
        <v/>
      </c>
      <c r="S3679" s="33">
        <f>IF(I3679="H",INDEX(Matches!$O:$O,AA3679),INDEX(Matches!$P:$P,AA3679))</f>
        <v/>
      </c>
      <c r="T3679" s="33">
        <f>IF(INDEX(Matches!$J:$J,AA3679)="","",IF(I3679="H",INDEX(Matches!$J:$J,AA3679),INDEX(Matches!$K:$K,AA3679)))</f>
        <v/>
      </c>
      <c r="U3679" s="33">
        <f>IF(INDEX(Matches!$K:$K,AA3679)="","",IF(I3679="H",INDEX(Matches!$K:$K,AA3679),INDEX(Matches!$J:$J,AA3679)))</f>
        <v/>
      </c>
      <c r="V3679" s="30">
        <f>IF(T3679="","",T3679-U3679)</f>
        <v/>
      </c>
      <c r="W3679" s="33">
        <f>IF(I3679="H",INDEX(Matches!$T:$T,AA3679),INDEX(Matches!$U:$U,AA3679))</f>
        <v/>
      </c>
      <c r="X3679" s="11">
        <f>INDEX(Matches!$X:$X,AA3679)</f>
        <v/>
      </c>
      <c r="Y3679" s="30">
        <f>IF(O3679="","",O3679-S3679)</f>
        <v/>
      </c>
      <c r="Z3679" s="30">
        <f>IF(W3679="","",W3679-S3679)</f>
        <v/>
      </c>
      <c r="AA3679" s="24">
        <f>MATCH(J3679,Matches!$A:$A,0)</f>
        <v/>
      </c>
      <c r="AB3679" s="33" t="n"/>
      <c r="AC3679" s="33" t="n">
        <v>1.584543390338848</v>
      </c>
      <c r="AD3679" s="24" t="n"/>
      <c r="AE3679" s="24" t="n">
        <v>5</v>
      </c>
      <c r="AF3679" s="33" t="n"/>
      <c r="AG3679" s="33" t="n"/>
    </row>
    <row r="3680">
      <c r="A3680" s="24" t="inlineStr">
        <is>
          <t>Port Vale|21</t>
        </is>
      </c>
      <c r="B3680" s="24" t="inlineStr">
        <is>
          <t>E3</t>
        </is>
      </c>
      <c r="C3680" s="24" t="inlineStr">
        <is>
          <t>League Two</t>
        </is>
      </c>
      <c r="D3680" s="24" t="inlineStr">
        <is>
          <t>Port Vale</t>
        </is>
      </c>
      <c r="E3680" s="24" t="n">
        <v>21</v>
      </c>
      <c r="F3680" s="24" t="n">
        <v>6</v>
      </c>
      <c r="G3680" s="29" t="n">
        <v>46382.625</v>
      </c>
      <c r="H3680" s="24" t="inlineStr">
        <is>
          <t>Cheltenham</t>
        </is>
      </c>
      <c r="I3680" s="24" t="inlineStr">
        <is>
          <t>A</t>
        </is>
      </c>
      <c r="J3680" s="24" t="inlineStr">
        <is>
          <t>E3-Cheltenh-PortVale</t>
        </is>
      </c>
      <c r="K3680" s="24" t="n">
        <v>22</v>
      </c>
      <c r="L3680" s="11">
        <f>IF(INDEX(Matches!$X:$X,AA3680)=0,"",IF(I3680="H",INDEX(Matches!$H:$H,AA3680),INDEX(Matches!$I:$I,AA3680)))</f>
        <v/>
      </c>
      <c r="M3680" s="11">
        <f>IF(INDEX(Matches!$X:$X,AA3680)=0,"",IF(I3680="H",INDEX(Matches!$I:$I,AA3680),INDEX(Matches!$H:$H,AA3680)))</f>
        <v/>
      </c>
      <c r="N3680" s="11">
        <f>IF(L3680="","",IF(L3680&gt;M3680,"W",IF(L3680=M3680,"D","L")))</f>
        <v/>
      </c>
      <c r="O3680" s="11">
        <f>IF(L3680="","",IF(L3680&gt;M3680,3,IF(L3680=M3680,1,0)))</f>
        <v/>
      </c>
      <c r="P3680" s="31">
        <f>IF(I3680="H",INDEX(Matches!$L:$L,AA3680),INDEX(Matches!$N:$N,AA3680))</f>
        <v/>
      </c>
      <c r="Q3680" s="31">
        <f>INDEX(Matches!$M:$M,AA3680)</f>
        <v/>
      </c>
      <c r="R3680" s="31">
        <f>IF(I3680="H",INDEX(Matches!$N:$N,AA3680),INDEX(Matches!$L:$L,AA3680))</f>
        <v/>
      </c>
      <c r="S3680" s="33">
        <f>IF(I3680="H",INDEX(Matches!$O:$O,AA3680),INDEX(Matches!$P:$P,AA3680))</f>
        <v/>
      </c>
      <c r="T3680" s="33">
        <f>IF(INDEX(Matches!$J:$J,AA3680)="","",IF(I3680="H",INDEX(Matches!$J:$J,AA3680),INDEX(Matches!$K:$K,AA3680)))</f>
        <v/>
      </c>
      <c r="U3680" s="33">
        <f>IF(INDEX(Matches!$K:$K,AA3680)="","",IF(I3680="H",INDEX(Matches!$K:$K,AA3680),INDEX(Matches!$J:$J,AA3680)))</f>
        <v/>
      </c>
      <c r="V3680" s="30">
        <f>IF(T3680="","",T3680-U3680)</f>
        <v/>
      </c>
      <c r="W3680" s="33">
        <f>IF(I3680="H",INDEX(Matches!$T:$T,AA3680),INDEX(Matches!$U:$U,AA3680))</f>
        <v/>
      </c>
      <c r="X3680" s="11">
        <f>INDEX(Matches!$X:$X,AA3680)</f>
        <v/>
      </c>
      <c r="Y3680" s="30">
        <f>IF(O3680="","",O3680-S3680)</f>
        <v/>
      </c>
      <c r="Z3680" s="30">
        <f>IF(W3680="","",W3680-S3680)</f>
        <v/>
      </c>
      <c r="AA3680" s="24">
        <f>MATCH(J3680,Matches!$A:$A,0)</f>
        <v/>
      </c>
      <c r="AB3680" s="33" t="n"/>
      <c r="AC3680" s="33" t="n">
        <v>1.510461901098838</v>
      </c>
      <c r="AD3680" s="24" t="n"/>
      <c r="AE3680" s="24" t="n">
        <v>6</v>
      </c>
      <c r="AF3680" s="33" t="n"/>
      <c r="AG3680" s="33" t="n"/>
    </row>
    <row r="3681">
      <c r="A3681" s="24" t="inlineStr">
        <is>
          <t>Port Vale|22</t>
        </is>
      </c>
      <c r="B3681" s="24" t="inlineStr">
        <is>
          <t>E3</t>
        </is>
      </c>
      <c r="C3681" s="24" t="inlineStr">
        <is>
          <t>League Two</t>
        </is>
      </c>
      <c r="D3681" s="24" t="inlineStr">
        <is>
          <t>Port Vale</t>
        </is>
      </c>
      <c r="E3681" s="24" t="n">
        <v>22</v>
      </c>
      <c r="F3681" s="24" t="n">
        <v>6</v>
      </c>
      <c r="G3681" s="29" t="n">
        <v>46385.82291666666</v>
      </c>
      <c r="H3681" s="24" t="inlineStr">
        <is>
          <t>Bristol Rovers</t>
        </is>
      </c>
      <c r="I3681" s="24" t="inlineStr">
        <is>
          <t>H</t>
        </is>
      </c>
      <c r="J3681" s="24" t="inlineStr">
        <is>
          <t>E3-PortVale-BristolR</t>
        </is>
      </c>
      <c r="K3681" s="24" t="n">
        <v>2</v>
      </c>
      <c r="L3681" s="11">
        <f>IF(INDEX(Matches!$X:$X,AA3681)=0,"",IF(I3681="H",INDEX(Matches!$H:$H,AA3681),INDEX(Matches!$I:$I,AA3681)))</f>
        <v/>
      </c>
      <c r="M3681" s="11">
        <f>IF(INDEX(Matches!$X:$X,AA3681)=0,"",IF(I3681="H",INDEX(Matches!$I:$I,AA3681),INDEX(Matches!$H:$H,AA3681)))</f>
        <v/>
      </c>
      <c r="N3681" s="11">
        <f>IF(L3681="","",IF(L3681&gt;M3681,"W",IF(L3681=M3681,"D","L")))</f>
        <v/>
      </c>
      <c r="O3681" s="11">
        <f>IF(L3681="","",IF(L3681&gt;M3681,3,IF(L3681=M3681,1,0)))</f>
        <v/>
      </c>
      <c r="P3681" s="31">
        <f>IF(I3681="H",INDEX(Matches!$L:$L,AA3681),INDEX(Matches!$N:$N,AA3681))</f>
        <v/>
      </c>
      <c r="Q3681" s="31">
        <f>INDEX(Matches!$M:$M,AA3681)</f>
        <v/>
      </c>
      <c r="R3681" s="31">
        <f>IF(I3681="H",INDEX(Matches!$N:$N,AA3681),INDEX(Matches!$L:$L,AA3681))</f>
        <v/>
      </c>
      <c r="S3681" s="33">
        <f>IF(I3681="H",INDEX(Matches!$O:$O,AA3681),INDEX(Matches!$P:$P,AA3681))</f>
        <v/>
      </c>
      <c r="T3681" s="33">
        <f>IF(INDEX(Matches!$J:$J,AA3681)="","",IF(I3681="H",INDEX(Matches!$J:$J,AA3681),INDEX(Matches!$K:$K,AA3681)))</f>
        <v/>
      </c>
      <c r="U3681" s="33">
        <f>IF(INDEX(Matches!$K:$K,AA3681)="","",IF(I3681="H",INDEX(Matches!$K:$K,AA3681),INDEX(Matches!$J:$J,AA3681)))</f>
        <v/>
      </c>
      <c r="V3681" s="30">
        <f>IF(T3681="","",T3681-U3681)</f>
        <v/>
      </c>
      <c r="W3681" s="33">
        <f>IF(I3681="H",INDEX(Matches!$T:$T,AA3681),INDEX(Matches!$U:$U,AA3681))</f>
        <v/>
      </c>
      <c r="X3681" s="11">
        <f>INDEX(Matches!$X:$X,AA3681)</f>
        <v/>
      </c>
      <c r="Y3681" s="30">
        <f>IF(O3681="","",O3681-S3681)</f>
        <v/>
      </c>
      <c r="Z3681" s="30">
        <f>IF(W3681="","",W3681-S3681)</f>
        <v/>
      </c>
      <c r="AA3681" s="24">
        <f>MATCH(J3681,Matches!$A:$A,0)</f>
        <v/>
      </c>
      <c r="AB3681" s="33" t="n"/>
      <c r="AC3681" s="33" t="n">
        <v>1.45441934211278</v>
      </c>
      <c r="AD3681" s="24" t="n"/>
      <c r="AE3681" s="24" t="n">
        <v>6</v>
      </c>
      <c r="AF3681" s="33" t="n"/>
      <c r="AG3681" s="33" t="n"/>
    </row>
    <row r="3682">
      <c r="A3682" s="24" t="inlineStr">
        <is>
          <t>Port Vale|23</t>
        </is>
      </c>
      <c r="B3682" s="24" t="inlineStr">
        <is>
          <t>E3</t>
        </is>
      </c>
      <c r="C3682" s="24" t="inlineStr">
        <is>
          <t>League Two</t>
        </is>
      </c>
      <c r="D3682" s="24" t="inlineStr">
        <is>
          <t>Port Vale</t>
        </is>
      </c>
      <c r="E3682" s="24" t="n">
        <v>23</v>
      </c>
      <c r="F3682" s="24" t="n">
        <v>6</v>
      </c>
      <c r="G3682" s="29" t="n">
        <v>46388.625</v>
      </c>
      <c r="H3682" s="24" t="inlineStr">
        <is>
          <t>Fleetwood</t>
        </is>
      </c>
      <c r="I3682" s="24" t="inlineStr">
        <is>
          <t>H</t>
        </is>
      </c>
      <c r="J3682" s="24" t="inlineStr">
        <is>
          <t>E3-PortVale-Fleetwoo</t>
        </is>
      </c>
      <c r="K3682" s="24" t="n">
        <v>18</v>
      </c>
      <c r="L3682" s="11">
        <f>IF(INDEX(Matches!$X:$X,AA3682)=0,"",IF(I3682="H",INDEX(Matches!$H:$H,AA3682),INDEX(Matches!$I:$I,AA3682)))</f>
        <v/>
      </c>
      <c r="M3682" s="11">
        <f>IF(INDEX(Matches!$X:$X,AA3682)=0,"",IF(I3682="H",INDEX(Matches!$I:$I,AA3682),INDEX(Matches!$H:$H,AA3682)))</f>
        <v/>
      </c>
      <c r="N3682" s="11">
        <f>IF(L3682="","",IF(L3682&gt;M3682,"W",IF(L3682=M3682,"D","L")))</f>
        <v/>
      </c>
      <c r="O3682" s="11">
        <f>IF(L3682="","",IF(L3682&gt;M3682,3,IF(L3682=M3682,1,0)))</f>
        <v/>
      </c>
      <c r="P3682" s="31">
        <f>IF(I3682="H",INDEX(Matches!$L:$L,AA3682),INDEX(Matches!$N:$N,AA3682))</f>
        <v/>
      </c>
      <c r="Q3682" s="31">
        <f>INDEX(Matches!$M:$M,AA3682)</f>
        <v/>
      </c>
      <c r="R3682" s="31">
        <f>IF(I3682="H",INDEX(Matches!$N:$N,AA3682),INDEX(Matches!$L:$L,AA3682))</f>
        <v/>
      </c>
      <c r="S3682" s="33">
        <f>IF(I3682="H",INDEX(Matches!$O:$O,AA3682),INDEX(Matches!$P:$P,AA3682))</f>
        <v/>
      </c>
      <c r="T3682" s="33">
        <f>IF(INDEX(Matches!$J:$J,AA3682)="","",IF(I3682="H",INDEX(Matches!$J:$J,AA3682),INDEX(Matches!$K:$K,AA3682)))</f>
        <v/>
      </c>
      <c r="U3682" s="33">
        <f>IF(INDEX(Matches!$K:$K,AA3682)="","",IF(I3682="H",INDEX(Matches!$K:$K,AA3682),INDEX(Matches!$J:$J,AA3682)))</f>
        <v/>
      </c>
      <c r="V3682" s="30">
        <f>IF(T3682="","",T3682-U3682)</f>
        <v/>
      </c>
      <c r="W3682" s="33">
        <f>IF(I3682="H",INDEX(Matches!$T:$T,AA3682),INDEX(Matches!$U:$U,AA3682))</f>
        <v/>
      </c>
      <c r="X3682" s="11">
        <f>INDEX(Matches!$X:$X,AA3682)</f>
        <v/>
      </c>
      <c r="Y3682" s="30">
        <f>IF(O3682="","",O3682-S3682)</f>
        <v/>
      </c>
      <c r="Z3682" s="30">
        <f>IF(W3682="","",W3682-S3682)</f>
        <v/>
      </c>
      <c r="AA3682" s="24">
        <f>MATCH(J3682,Matches!$A:$A,0)</f>
        <v/>
      </c>
      <c r="AB3682" s="33" t="n"/>
      <c r="AC3682" s="33" t="n">
        <v>1.74028529807165</v>
      </c>
      <c r="AD3682" s="24" t="n"/>
      <c r="AE3682" s="24" t="n">
        <v>6</v>
      </c>
      <c r="AF3682" s="33" t="n"/>
      <c r="AG3682" s="33" t="n"/>
    </row>
    <row r="3683">
      <c r="A3683" s="24" t="inlineStr">
        <is>
          <t>Port Vale|24</t>
        </is>
      </c>
      <c r="B3683" s="24" t="inlineStr">
        <is>
          <t>E3</t>
        </is>
      </c>
      <c r="C3683" s="24" t="inlineStr">
        <is>
          <t>League Two</t>
        </is>
      </c>
      <c r="D3683" s="24" t="inlineStr">
        <is>
          <t>Port Vale</t>
        </is>
      </c>
      <c r="E3683" s="24" t="n">
        <v>24</v>
      </c>
      <c r="F3683" s="24" t="n">
        <v>6</v>
      </c>
      <c r="G3683" s="29" t="n">
        <v>46396.625</v>
      </c>
      <c r="H3683" s="24" t="inlineStr">
        <is>
          <t>Rotherham</t>
        </is>
      </c>
      <c r="I3683" s="24" t="inlineStr">
        <is>
          <t>A</t>
        </is>
      </c>
      <c r="J3683" s="24" t="inlineStr">
        <is>
          <t>E3-Rotherha-PortVale</t>
        </is>
      </c>
      <c r="K3683" s="24" t="n">
        <v>9</v>
      </c>
      <c r="L3683" s="11">
        <f>IF(INDEX(Matches!$X:$X,AA3683)=0,"",IF(I3683="H",INDEX(Matches!$H:$H,AA3683),INDEX(Matches!$I:$I,AA3683)))</f>
        <v/>
      </c>
      <c r="M3683" s="11">
        <f>IF(INDEX(Matches!$X:$X,AA3683)=0,"",IF(I3683="H",INDEX(Matches!$I:$I,AA3683),INDEX(Matches!$H:$H,AA3683)))</f>
        <v/>
      </c>
      <c r="N3683" s="11">
        <f>IF(L3683="","",IF(L3683&gt;M3683,"W",IF(L3683=M3683,"D","L")))</f>
        <v/>
      </c>
      <c r="O3683" s="11">
        <f>IF(L3683="","",IF(L3683&gt;M3683,3,IF(L3683=M3683,1,0)))</f>
        <v/>
      </c>
      <c r="P3683" s="31">
        <f>IF(I3683="H",INDEX(Matches!$L:$L,AA3683),INDEX(Matches!$N:$N,AA3683))</f>
        <v/>
      </c>
      <c r="Q3683" s="31">
        <f>INDEX(Matches!$M:$M,AA3683)</f>
        <v/>
      </c>
      <c r="R3683" s="31">
        <f>IF(I3683="H",INDEX(Matches!$N:$N,AA3683),INDEX(Matches!$L:$L,AA3683))</f>
        <v/>
      </c>
      <c r="S3683" s="33">
        <f>IF(I3683="H",INDEX(Matches!$O:$O,AA3683),INDEX(Matches!$P:$P,AA3683))</f>
        <v/>
      </c>
      <c r="T3683" s="33">
        <f>IF(INDEX(Matches!$J:$J,AA3683)="","",IF(I3683="H",INDEX(Matches!$J:$J,AA3683),INDEX(Matches!$K:$K,AA3683)))</f>
        <v/>
      </c>
      <c r="U3683" s="33">
        <f>IF(INDEX(Matches!$K:$K,AA3683)="","",IF(I3683="H",INDEX(Matches!$K:$K,AA3683),INDEX(Matches!$J:$J,AA3683)))</f>
        <v/>
      </c>
      <c r="V3683" s="30">
        <f>IF(T3683="","",T3683-U3683)</f>
        <v/>
      </c>
      <c r="W3683" s="33">
        <f>IF(I3683="H",INDEX(Matches!$T:$T,AA3683),INDEX(Matches!$U:$U,AA3683))</f>
        <v/>
      </c>
      <c r="X3683" s="11">
        <f>INDEX(Matches!$X:$X,AA3683)</f>
        <v/>
      </c>
      <c r="Y3683" s="30">
        <f>IF(O3683="","",O3683-S3683)</f>
        <v/>
      </c>
      <c r="Z3683" s="30">
        <f>IF(W3683="","",W3683-S3683)</f>
        <v/>
      </c>
      <c r="AA3683" s="24">
        <f>MATCH(J3683,Matches!$A:$A,0)</f>
        <v/>
      </c>
      <c r="AB3683" s="33" t="n"/>
      <c r="AC3683" s="33" t="n">
        <v>1.278938409672006</v>
      </c>
      <c r="AD3683" s="24" t="n"/>
      <c r="AE3683" s="24" t="n">
        <v>6</v>
      </c>
      <c r="AF3683" s="33" t="n"/>
      <c r="AG3683" s="33" t="n"/>
    </row>
    <row r="3684">
      <c r="A3684" s="24" t="inlineStr">
        <is>
          <t>Port Vale|25</t>
        </is>
      </c>
      <c r="B3684" s="24" t="inlineStr">
        <is>
          <t>E3</t>
        </is>
      </c>
      <c r="C3684" s="24" t="inlineStr">
        <is>
          <t>League Two</t>
        </is>
      </c>
      <c r="D3684" s="24" t="inlineStr">
        <is>
          <t>Port Vale</t>
        </is>
      </c>
      <c r="E3684" s="24" t="n">
        <v>25</v>
      </c>
      <c r="F3684" s="24" t="n">
        <v>7</v>
      </c>
      <c r="G3684" s="29" t="n">
        <v>46403.625</v>
      </c>
      <c r="H3684" s="24" t="inlineStr">
        <is>
          <t>Chesterfield</t>
        </is>
      </c>
      <c r="I3684" s="24" t="inlineStr">
        <is>
          <t>A</t>
        </is>
      </c>
      <c r="J3684" s="24" t="inlineStr">
        <is>
          <t>E3-Chesterf-PortVale</t>
        </is>
      </c>
      <c r="K3684" s="24" t="n">
        <v>6</v>
      </c>
      <c r="L3684" s="11">
        <f>IF(INDEX(Matches!$X:$X,AA3684)=0,"",IF(I3684="H",INDEX(Matches!$H:$H,AA3684),INDEX(Matches!$I:$I,AA3684)))</f>
        <v/>
      </c>
      <c r="M3684" s="11">
        <f>IF(INDEX(Matches!$X:$X,AA3684)=0,"",IF(I3684="H",INDEX(Matches!$I:$I,AA3684),INDEX(Matches!$H:$H,AA3684)))</f>
        <v/>
      </c>
      <c r="N3684" s="11">
        <f>IF(L3684="","",IF(L3684&gt;M3684,"W",IF(L3684=M3684,"D","L")))</f>
        <v/>
      </c>
      <c r="O3684" s="11">
        <f>IF(L3684="","",IF(L3684&gt;M3684,3,IF(L3684=M3684,1,0)))</f>
        <v/>
      </c>
      <c r="P3684" s="31">
        <f>IF(I3684="H",INDEX(Matches!$L:$L,AA3684),INDEX(Matches!$N:$N,AA3684))</f>
        <v/>
      </c>
      <c r="Q3684" s="31">
        <f>INDEX(Matches!$M:$M,AA3684)</f>
        <v/>
      </c>
      <c r="R3684" s="31">
        <f>IF(I3684="H",INDEX(Matches!$N:$N,AA3684),INDEX(Matches!$L:$L,AA3684))</f>
        <v/>
      </c>
      <c r="S3684" s="33">
        <f>IF(I3684="H",INDEX(Matches!$O:$O,AA3684),INDEX(Matches!$P:$P,AA3684))</f>
        <v/>
      </c>
      <c r="T3684" s="33">
        <f>IF(INDEX(Matches!$J:$J,AA3684)="","",IF(I3684="H",INDEX(Matches!$J:$J,AA3684),INDEX(Matches!$K:$K,AA3684)))</f>
        <v/>
      </c>
      <c r="U3684" s="33">
        <f>IF(INDEX(Matches!$K:$K,AA3684)="","",IF(I3684="H",INDEX(Matches!$K:$K,AA3684),INDEX(Matches!$J:$J,AA3684)))</f>
        <v/>
      </c>
      <c r="V3684" s="30">
        <f>IF(T3684="","",T3684-U3684)</f>
        <v/>
      </c>
      <c r="W3684" s="33">
        <f>IF(I3684="H",INDEX(Matches!$T:$T,AA3684),INDEX(Matches!$U:$U,AA3684))</f>
        <v/>
      </c>
      <c r="X3684" s="11">
        <f>INDEX(Matches!$X:$X,AA3684)</f>
        <v/>
      </c>
      <c r="Y3684" s="30">
        <f>IF(O3684="","",O3684-S3684)</f>
        <v/>
      </c>
      <c r="Z3684" s="30">
        <f>IF(W3684="","",W3684-S3684)</f>
        <v/>
      </c>
      <c r="AA3684" s="24">
        <f>MATCH(J3684,Matches!$A:$A,0)</f>
        <v/>
      </c>
      <c r="AB3684" s="33" t="n"/>
      <c r="AC3684" s="33" t="n">
        <v>1.16608187251674</v>
      </c>
      <c r="AD3684" s="24" t="n"/>
      <c r="AE3684" s="24" t="n">
        <v>7</v>
      </c>
      <c r="AF3684" s="33" t="n"/>
      <c r="AG3684" s="33" t="n"/>
    </row>
    <row r="3685">
      <c r="A3685" s="24" t="inlineStr">
        <is>
          <t>Port Vale|26</t>
        </is>
      </c>
      <c r="B3685" s="24" t="inlineStr">
        <is>
          <t>E3</t>
        </is>
      </c>
      <c r="C3685" s="24" t="inlineStr">
        <is>
          <t>League Two</t>
        </is>
      </c>
      <c r="D3685" s="24" t="inlineStr">
        <is>
          <t>Port Vale</t>
        </is>
      </c>
      <c r="E3685" s="24" t="n">
        <v>26</v>
      </c>
      <c r="F3685" s="24" t="n">
        <v>7</v>
      </c>
      <c r="G3685" s="29" t="n">
        <v>46406.82291666666</v>
      </c>
      <c r="H3685" s="24" t="inlineStr">
        <is>
          <t>Gillingham</t>
        </is>
      </c>
      <c r="I3685" s="24" t="inlineStr">
        <is>
          <t>H</t>
        </is>
      </c>
      <c r="J3685" s="24" t="inlineStr">
        <is>
          <t>E3-PortVale-Gillingh</t>
        </is>
      </c>
      <c r="K3685" s="24" t="n">
        <v>12</v>
      </c>
      <c r="L3685" s="11">
        <f>IF(INDEX(Matches!$X:$X,AA3685)=0,"",IF(I3685="H",INDEX(Matches!$H:$H,AA3685),INDEX(Matches!$I:$I,AA3685)))</f>
        <v/>
      </c>
      <c r="M3685" s="11">
        <f>IF(INDEX(Matches!$X:$X,AA3685)=0,"",IF(I3685="H",INDEX(Matches!$I:$I,AA3685),INDEX(Matches!$H:$H,AA3685)))</f>
        <v/>
      </c>
      <c r="N3685" s="11">
        <f>IF(L3685="","",IF(L3685&gt;M3685,"W",IF(L3685=M3685,"D","L")))</f>
        <v/>
      </c>
      <c r="O3685" s="11">
        <f>IF(L3685="","",IF(L3685&gt;M3685,3,IF(L3685=M3685,1,0)))</f>
        <v/>
      </c>
      <c r="P3685" s="31">
        <f>IF(I3685="H",INDEX(Matches!$L:$L,AA3685),INDEX(Matches!$N:$N,AA3685))</f>
        <v/>
      </c>
      <c r="Q3685" s="31">
        <f>INDEX(Matches!$M:$M,AA3685)</f>
        <v/>
      </c>
      <c r="R3685" s="31">
        <f>IF(I3685="H",INDEX(Matches!$N:$N,AA3685),INDEX(Matches!$L:$L,AA3685))</f>
        <v/>
      </c>
      <c r="S3685" s="33">
        <f>IF(I3685="H",INDEX(Matches!$O:$O,AA3685),INDEX(Matches!$P:$P,AA3685))</f>
        <v/>
      </c>
      <c r="T3685" s="33">
        <f>IF(INDEX(Matches!$J:$J,AA3685)="","",IF(I3685="H",INDEX(Matches!$J:$J,AA3685),INDEX(Matches!$K:$K,AA3685)))</f>
        <v/>
      </c>
      <c r="U3685" s="33">
        <f>IF(INDEX(Matches!$K:$K,AA3685)="","",IF(I3685="H",INDEX(Matches!$K:$K,AA3685),INDEX(Matches!$J:$J,AA3685)))</f>
        <v/>
      </c>
      <c r="V3685" s="30">
        <f>IF(T3685="","",T3685-U3685)</f>
        <v/>
      </c>
      <c r="W3685" s="33">
        <f>IF(I3685="H",INDEX(Matches!$T:$T,AA3685),INDEX(Matches!$U:$U,AA3685))</f>
        <v/>
      </c>
      <c r="X3685" s="11">
        <f>INDEX(Matches!$X:$X,AA3685)</f>
        <v/>
      </c>
      <c r="Y3685" s="30">
        <f>IF(O3685="","",O3685-S3685)</f>
        <v/>
      </c>
      <c r="Z3685" s="30">
        <f>IF(W3685="","",W3685-S3685)</f>
        <v/>
      </c>
      <c r="AA3685" s="24">
        <f>MATCH(J3685,Matches!$A:$A,0)</f>
        <v/>
      </c>
      <c r="AB3685" s="33" t="n"/>
      <c r="AC3685" s="33" t="n">
        <v>1.631803643287412</v>
      </c>
      <c r="AD3685" s="24" t="n"/>
      <c r="AE3685" s="24" t="n">
        <v>7</v>
      </c>
      <c r="AF3685" s="33" t="n"/>
      <c r="AG3685" s="33" t="n"/>
    </row>
    <row r="3686">
      <c r="A3686" s="24" t="inlineStr">
        <is>
          <t>Port Vale|27</t>
        </is>
      </c>
      <c r="B3686" s="24" t="inlineStr">
        <is>
          <t>E3</t>
        </is>
      </c>
      <c r="C3686" s="24" t="inlineStr">
        <is>
          <t>League Two</t>
        </is>
      </c>
      <c r="D3686" s="24" t="inlineStr">
        <is>
          <t>Port Vale</t>
        </is>
      </c>
      <c r="E3686" s="24" t="n">
        <v>27</v>
      </c>
      <c r="F3686" s="24" t="n">
        <v>7</v>
      </c>
      <c r="G3686" s="29" t="n">
        <v>46410.625</v>
      </c>
      <c r="H3686" s="24" t="inlineStr">
        <is>
          <t>York</t>
        </is>
      </c>
      <c r="I3686" s="24" t="inlineStr">
        <is>
          <t>H</t>
        </is>
      </c>
      <c r="J3686" s="24" t="inlineStr">
        <is>
          <t>E3-PortVale-York</t>
        </is>
      </c>
      <c r="K3686" s="24" t="n">
        <v>7</v>
      </c>
      <c r="L3686" s="11">
        <f>IF(INDEX(Matches!$X:$X,AA3686)=0,"",IF(I3686="H",INDEX(Matches!$H:$H,AA3686),INDEX(Matches!$I:$I,AA3686)))</f>
        <v/>
      </c>
      <c r="M3686" s="11">
        <f>IF(INDEX(Matches!$X:$X,AA3686)=0,"",IF(I3686="H",INDEX(Matches!$I:$I,AA3686),INDEX(Matches!$H:$H,AA3686)))</f>
        <v/>
      </c>
      <c r="N3686" s="11">
        <f>IF(L3686="","",IF(L3686&gt;M3686,"W",IF(L3686=M3686,"D","L")))</f>
        <v/>
      </c>
      <c r="O3686" s="11">
        <f>IF(L3686="","",IF(L3686&gt;M3686,3,IF(L3686=M3686,1,0)))</f>
        <v/>
      </c>
      <c r="P3686" s="31">
        <f>IF(I3686="H",INDEX(Matches!$L:$L,AA3686),INDEX(Matches!$N:$N,AA3686))</f>
        <v/>
      </c>
      <c r="Q3686" s="31">
        <f>INDEX(Matches!$M:$M,AA3686)</f>
        <v/>
      </c>
      <c r="R3686" s="31">
        <f>IF(I3686="H",INDEX(Matches!$N:$N,AA3686),INDEX(Matches!$L:$L,AA3686))</f>
        <v/>
      </c>
      <c r="S3686" s="33">
        <f>IF(I3686="H",INDEX(Matches!$O:$O,AA3686),INDEX(Matches!$P:$P,AA3686))</f>
        <v/>
      </c>
      <c r="T3686" s="33">
        <f>IF(INDEX(Matches!$J:$J,AA3686)="","",IF(I3686="H",INDEX(Matches!$J:$J,AA3686),INDEX(Matches!$K:$K,AA3686)))</f>
        <v/>
      </c>
      <c r="U3686" s="33">
        <f>IF(INDEX(Matches!$K:$K,AA3686)="","",IF(I3686="H",INDEX(Matches!$K:$K,AA3686),INDEX(Matches!$J:$J,AA3686)))</f>
        <v/>
      </c>
      <c r="V3686" s="30">
        <f>IF(T3686="","",T3686-U3686)</f>
        <v/>
      </c>
      <c r="W3686" s="33">
        <f>IF(I3686="H",INDEX(Matches!$T:$T,AA3686),INDEX(Matches!$U:$U,AA3686))</f>
        <v/>
      </c>
      <c r="X3686" s="11">
        <f>INDEX(Matches!$X:$X,AA3686)</f>
        <v/>
      </c>
      <c r="Y3686" s="30">
        <f>IF(O3686="","",O3686-S3686)</f>
        <v/>
      </c>
      <c r="Z3686" s="30">
        <f>IF(W3686="","",W3686-S3686)</f>
        <v/>
      </c>
      <c r="AA3686" s="24">
        <f>MATCH(J3686,Matches!$A:$A,0)</f>
        <v/>
      </c>
      <c r="AB3686" s="33" t="n"/>
      <c r="AC3686" s="33" t="n">
        <v>1.507483495315542</v>
      </c>
      <c r="AD3686" s="24" t="n"/>
      <c r="AE3686" s="24" t="n">
        <v>7</v>
      </c>
      <c r="AF3686" s="33" t="n"/>
      <c r="AG3686" s="33" t="n"/>
    </row>
    <row r="3687">
      <c r="A3687" s="24" t="inlineStr">
        <is>
          <t>Port Vale|28</t>
        </is>
      </c>
      <c r="B3687" s="24" t="inlineStr">
        <is>
          <t>E3</t>
        </is>
      </c>
      <c r="C3687" s="24" t="inlineStr">
        <is>
          <t>League Two</t>
        </is>
      </c>
      <c r="D3687" s="24" t="inlineStr">
        <is>
          <t>Port Vale</t>
        </is>
      </c>
      <c r="E3687" s="24" t="n">
        <v>28</v>
      </c>
      <c r="F3687" s="24" t="n">
        <v>7</v>
      </c>
      <c r="G3687" s="29" t="n">
        <v>46417.625</v>
      </c>
      <c r="H3687" s="24" t="inlineStr">
        <is>
          <t>Rochdale</t>
        </is>
      </c>
      <c r="I3687" s="24" t="inlineStr">
        <is>
          <t>A</t>
        </is>
      </c>
      <c r="J3687" s="24" t="inlineStr">
        <is>
          <t>E3-Rochdale-PortVale</t>
        </is>
      </c>
      <c r="K3687" s="24" t="n">
        <v>16</v>
      </c>
      <c r="L3687" s="11">
        <f>IF(INDEX(Matches!$X:$X,AA3687)=0,"",IF(I3687="H",INDEX(Matches!$H:$H,AA3687),INDEX(Matches!$I:$I,AA3687)))</f>
        <v/>
      </c>
      <c r="M3687" s="11">
        <f>IF(INDEX(Matches!$X:$X,AA3687)=0,"",IF(I3687="H",INDEX(Matches!$I:$I,AA3687),INDEX(Matches!$H:$H,AA3687)))</f>
        <v/>
      </c>
      <c r="N3687" s="11">
        <f>IF(L3687="","",IF(L3687&gt;M3687,"W",IF(L3687=M3687,"D","L")))</f>
        <v/>
      </c>
      <c r="O3687" s="11">
        <f>IF(L3687="","",IF(L3687&gt;M3687,3,IF(L3687=M3687,1,0)))</f>
        <v/>
      </c>
      <c r="P3687" s="31">
        <f>IF(I3687="H",INDEX(Matches!$L:$L,AA3687),INDEX(Matches!$N:$N,AA3687))</f>
        <v/>
      </c>
      <c r="Q3687" s="31">
        <f>INDEX(Matches!$M:$M,AA3687)</f>
        <v/>
      </c>
      <c r="R3687" s="31">
        <f>IF(I3687="H",INDEX(Matches!$N:$N,AA3687),INDEX(Matches!$L:$L,AA3687))</f>
        <v/>
      </c>
      <c r="S3687" s="33">
        <f>IF(I3687="H",INDEX(Matches!$O:$O,AA3687),INDEX(Matches!$P:$P,AA3687))</f>
        <v/>
      </c>
      <c r="T3687" s="33">
        <f>IF(INDEX(Matches!$J:$J,AA3687)="","",IF(I3687="H",INDEX(Matches!$J:$J,AA3687),INDEX(Matches!$K:$K,AA3687)))</f>
        <v/>
      </c>
      <c r="U3687" s="33">
        <f>IF(INDEX(Matches!$K:$K,AA3687)="","",IF(I3687="H",INDEX(Matches!$K:$K,AA3687),INDEX(Matches!$J:$J,AA3687)))</f>
        <v/>
      </c>
      <c r="V3687" s="30">
        <f>IF(T3687="","",T3687-U3687)</f>
        <v/>
      </c>
      <c r="W3687" s="33">
        <f>IF(I3687="H",INDEX(Matches!$T:$T,AA3687),INDEX(Matches!$U:$U,AA3687))</f>
        <v/>
      </c>
      <c r="X3687" s="11">
        <f>INDEX(Matches!$X:$X,AA3687)</f>
        <v/>
      </c>
      <c r="Y3687" s="30">
        <f>IF(O3687="","",O3687-S3687)</f>
        <v/>
      </c>
      <c r="Z3687" s="30">
        <f>IF(W3687="","",W3687-S3687)</f>
        <v/>
      </c>
      <c r="AA3687" s="24">
        <f>MATCH(J3687,Matches!$A:$A,0)</f>
        <v/>
      </c>
      <c r="AB3687" s="33" t="n"/>
      <c r="AC3687" s="33" t="n">
        <v>1.429725126967965</v>
      </c>
      <c r="AD3687" s="24" t="n"/>
      <c r="AE3687" s="24" t="n">
        <v>7</v>
      </c>
      <c r="AF3687" s="33" t="n"/>
      <c r="AG3687" s="33" t="n"/>
    </row>
    <row r="3688">
      <c r="A3688" s="24" t="inlineStr">
        <is>
          <t>Port Vale|29</t>
        </is>
      </c>
      <c r="B3688" s="24" t="inlineStr">
        <is>
          <t>E3</t>
        </is>
      </c>
      <c r="C3688" s="24" t="inlineStr">
        <is>
          <t>League Two</t>
        </is>
      </c>
      <c r="D3688" s="24" t="inlineStr">
        <is>
          <t>Port Vale</t>
        </is>
      </c>
      <c r="E3688" s="24" t="n">
        <v>29</v>
      </c>
      <c r="F3688" s="24" t="n">
        <v>8</v>
      </c>
      <c r="G3688" s="29" t="n">
        <v>46424.625</v>
      </c>
      <c r="H3688" s="24" t="inlineStr">
        <is>
          <t>Crewe</t>
        </is>
      </c>
      <c r="I3688" s="24" t="inlineStr">
        <is>
          <t>A</t>
        </is>
      </c>
      <c r="J3688" s="24" t="inlineStr">
        <is>
          <t>E3-Crewe-PortVale</t>
        </is>
      </c>
      <c r="K3688" s="24" t="n">
        <v>15</v>
      </c>
      <c r="L3688" s="11">
        <f>IF(INDEX(Matches!$X:$X,AA3688)=0,"",IF(I3688="H",INDEX(Matches!$H:$H,AA3688),INDEX(Matches!$I:$I,AA3688)))</f>
        <v/>
      </c>
      <c r="M3688" s="11">
        <f>IF(INDEX(Matches!$X:$X,AA3688)=0,"",IF(I3688="H",INDEX(Matches!$I:$I,AA3688),INDEX(Matches!$H:$H,AA3688)))</f>
        <v/>
      </c>
      <c r="N3688" s="11">
        <f>IF(L3688="","",IF(L3688&gt;M3688,"W",IF(L3688=M3688,"D","L")))</f>
        <v/>
      </c>
      <c r="O3688" s="11">
        <f>IF(L3688="","",IF(L3688&gt;M3688,3,IF(L3688=M3688,1,0)))</f>
        <v/>
      </c>
      <c r="P3688" s="31">
        <f>IF(I3688="H",INDEX(Matches!$L:$L,AA3688),INDEX(Matches!$N:$N,AA3688))</f>
        <v/>
      </c>
      <c r="Q3688" s="31">
        <f>INDEX(Matches!$M:$M,AA3688)</f>
        <v/>
      </c>
      <c r="R3688" s="31">
        <f>IF(I3688="H",INDEX(Matches!$N:$N,AA3688),INDEX(Matches!$L:$L,AA3688))</f>
        <v/>
      </c>
      <c r="S3688" s="33">
        <f>IF(I3688="H",INDEX(Matches!$O:$O,AA3688),INDEX(Matches!$P:$P,AA3688))</f>
        <v/>
      </c>
      <c r="T3688" s="33">
        <f>IF(INDEX(Matches!$J:$J,AA3688)="","",IF(I3688="H",INDEX(Matches!$J:$J,AA3688),INDEX(Matches!$K:$K,AA3688)))</f>
        <v/>
      </c>
      <c r="U3688" s="33">
        <f>IF(INDEX(Matches!$K:$K,AA3688)="","",IF(I3688="H",INDEX(Matches!$K:$K,AA3688),INDEX(Matches!$J:$J,AA3688)))</f>
        <v/>
      </c>
      <c r="V3688" s="30">
        <f>IF(T3688="","",T3688-U3688)</f>
        <v/>
      </c>
      <c r="W3688" s="33">
        <f>IF(I3688="H",INDEX(Matches!$T:$T,AA3688),INDEX(Matches!$U:$U,AA3688))</f>
        <v/>
      </c>
      <c r="X3688" s="11">
        <f>INDEX(Matches!$X:$X,AA3688)</f>
        <v/>
      </c>
      <c r="Y3688" s="30">
        <f>IF(O3688="","",O3688-S3688)</f>
        <v/>
      </c>
      <c r="Z3688" s="30">
        <f>IF(W3688="","",W3688-S3688)</f>
        <v/>
      </c>
      <c r="AA3688" s="24">
        <f>MATCH(J3688,Matches!$A:$A,0)</f>
        <v/>
      </c>
      <c r="AB3688" s="33" t="n"/>
      <c r="AC3688" s="33" t="n">
        <v>1.323367323104248</v>
      </c>
      <c r="AD3688" s="24" t="n"/>
      <c r="AE3688" s="24" t="n">
        <v>8</v>
      </c>
      <c r="AF3688" s="33" t="n"/>
      <c r="AG3688" s="33" t="n"/>
    </row>
    <row r="3689">
      <c r="A3689" s="24" t="inlineStr">
        <is>
          <t>Port Vale|30</t>
        </is>
      </c>
      <c r="B3689" s="24" t="inlineStr">
        <is>
          <t>E3</t>
        </is>
      </c>
      <c r="C3689" s="24" t="inlineStr">
        <is>
          <t>League Two</t>
        </is>
      </c>
      <c r="D3689" s="24" t="inlineStr">
        <is>
          <t>Port Vale</t>
        </is>
      </c>
      <c r="E3689" s="24" t="n">
        <v>30</v>
      </c>
      <c r="F3689" s="24" t="n">
        <v>8</v>
      </c>
      <c r="G3689" s="29" t="n">
        <v>46427.82291666666</v>
      </c>
      <c r="H3689" s="24" t="inlineStr">
        <is>
          <t>Swindon</t>
        </is>
      </c>
      <c r="I3689" s="24" t="inlineStr">
        <is>
          <t>H</t>
        </is>
      </c>
      <c r="J3689" s="24" t="inlineStr">
        <is>
          <t>E3-PortVale-Swindon</t>
        </is>
      </c>
      <c r="K3689" s="24" t="n">
        <v>10</v>
      </c>
      <c r="L3689" s="11">
        <f>IF(INDEX(Matches!$X:$X,AA3689)=0,"",IF(I3689="H",INDEX(Matches!$H:$H,AA3689),INDEX(Matches!$I:$I,AA3689)))</f>
        <v/>
      </c>
      <c r="M3689" s="11">
        <f>IF(INDEX(Matches!$X:$X,AA3689)=0,"",IF(I3689="H",INDEX(Matches!$I:$I,AA3689),INDEX(Matches!$H:$H,AA3689)))</f>
        <v/>
      </c>
      <c r="N3689" s="11">
        <f>IF(L3689="","",IF(L3689&gt;M3689,"W",IF(L3689=M3689,"D","L")))</f>
        <v/>
      </c>
      <c r="O3689" s="11">
        <f>IF(L3689="","",IF(L3689&gt;M3689,3,IF(L3689=M3689,1,0)))</f>
        <v/>
      </c>
      <c r="P3689" s="31">
        <f>IF(I3689="H",INDEX(Matches!$L:$L,AA3689),INDEX(Matches!$N:$N,AA3689))</f>
        <v/>
      </c>
      <c r="Q3689" s="31">
        <f>INDEX(Matches!$M:$M,AA3689)</f>
        <v/>
      </c>
      <c r="R3689" s="31">
        <f>IF(I3689="H",INDEX(Matches!$N:$N,AA3689),INDEX(Matches!$L:$L,AA3689))</f>
        <v/>
      </c>
      <c r="S3689" s="33">
        <f>IF(I3689="H",INDEX(Matches!$O:$O,AA3689),INDEX(Matches!$P:$P,AA3689))</f>
        <v/>
      </c>
      <c r="T3689" s="33">
        <f>IF(INDEX(Matches!$J:$J,AA3689)="","",IF(I3689="H",INDEX(Matches!$J:$J,AA3689),INDEX(Matches!$K:$K,AA3689)))</f>
        <v/>
      </c>
      <c r="U3689" s="33">
        <f>IF(INDEX(Matches!$K:$K,AA3689)="","",IF(I3689="H",INDEX(Matches!$K:$K,AA3689),INDEX(Matches!$J:$J,AA3689)))</f>
        <v/>
      </c>
      <c r="V3689" s="30">
        <f>IF(T3689="","",T3689-U3689)</f>
        <v/>
      </c>
      <c r="W3689" s="33">
        <f>IF(I3689="H",INDEX(Matches!$T:$T,AA3689),INDEX(Matches!$U:$U,AA3689))</f>
        <v/>
      </c>
      <c r="X3689" s="11">
        <f>INDEX(Matches!$X:$X,AA3689)</f>
        <v/>
      </c>
      <c r="Y3689" s="30">
        <f>IF(O3689="","",O3689-S3689)</f>
        <v/>
      </c>
      <c r="Z3689" s="30">
        <f>IF(W3689="","",W3689-S3689)</f>
        <v/>
      </c>
      <c r="AA3689" s="24">
        <f>MATCH(J3689,Matches!$A:$A,0)</f>
        <v/>
      </c>
      <c r="AB3689" s="33" t="n"/>
      <c r="AC3689" s="33" t="n">
        <v>1.67780947317307</v>
      </c>
      <c r="AD3689" s="24" t="n"/>
      <c r="AE3689" s="24" t="n">
        <v>8</v>
      </c>
      <c r="AF3689" s="33" t="n"/>
      <c r="AG3689" s="33" t="n"/>
    </row>
    <row r="3690">
      <c r="A3690" s="24" t="inlineStr">
        <is>
          <t>Port Vale|31</t>
        </is>
      </c>
      <c r="B3690" s="24" t="inlineStr">
        <is>
          <t>E3</t>
        </is>
      </c>
      <c r="C3690" s="24" t="inlineStr">
        <is>
          <t>League Two</t>
        </is>
      </c>
      <c r="D3690" s="24" t="inlineStr">
        <is>
          <t>Port Vale</t>
        </is>
      </c>
      <c r="E3690" s="24" t="n">
        <v>31</v>
      </c>
      <c r="F3690" s="24" t="n">
        <v>8</v>
      </c>
      <c r="G3690" s="29" t="n">
        <v>46431.625</v>
      </c>
      <c r="H3690" s="24" t="inlineStr">
        <is>
          <t>Salford</t>
        </is>
      </c>
      <c r="I3690" s="24" t="inlineStr">
        <is>
          <t>H</t>
        </is>
      </c>
      <c r="J3690" s="24" t="inlineStr">
        <is>
          <t>E3-PortVale-Salford</t>
        </is>
      </c>
      <c r="K3690" s="24" t="n">
        <v>1</v>
      </c>
      <c r="L3690" s="11">
        <f>IF(INDEX(Matches!$X:$X,AA3690)=0,"",IF(I3690="H",INDEX(Matches!$H:$H,AA3690),INDEX(Matches!$I:$I,AA3690)))</f>
        <v/>
      </c>
      <c r="M3690" s="11">
        <f>IF(INDEX(Matches!$X:$X,AA3690)=0,"",IF(I3690="H",INDEX(Matches!$I:$I,AA3690),INDEX(Matches!$H:$H,AA3690)))</f>
        <v/>
      </c>
      <c r="N3690" s="11">
        <f>IF(L3690="","",IF(L3690&gt;M3690,"W",IF(L3690=M3690,"D","L")))</f>
        <v/>
      </c>
      <c r="O3690" s="11">
        <f>IF(L3690="","",IF(L3690&gt;M3690,3,IF(L3690=M3690,1,0)))</f>
        <v/>
      </c>
      <c r="P3690" s="31">
        <f>IF(I3690="H",INDEX(Matches!$L:$L,AA3690),INDEX(Matches!$N:$N,AA3690))</f>
        <v/>
      </c>
      <c r="Q3690" s="31">
        <f>INDEX(Matches!$M:$M,AA3690)</f>
        <v/>
      </c>
      <c r="R3690" s="31">
        <f>IF(I3690="H",INDEX(Matches!$N:$N,AA3690),INDEX(Matches!$L:$L,AA3690))</f>
        <v/>
      </c>
      <c r="S3690" s="33">
        <f>IF(I3690="H",INDEX(Matches!$O:$O,AA3690),INDEX(Matches!$P:$P,AA3690))</f>
        <v/>
      </c>
      <c r="T3690" s="33">
        <f>IF(INDEX(Matches!$J:$J,AA3690)="","",IF(I3690="H",INDEX(Matches!$J:$J,AA3690),INDEX(Matches!$K:$K,AA3690)))</f>
        <v/>
      </c>
      <c r="U3690" s="33">
        <f>IF(INDEX(Matches!$K:$K,AA3690)="","",IF(I3690="H",INDEX(Matches!$K:$K,AA3690),INDEX(Matches!$J:$J,AA3690)))</f>
        <v/>
      </c>
      <c r="V3690" s="30">
        <f>IF(T3690="","",T3690-U3690)</f>
        <v/>
      </c>
      <c r="W3690" s="33">
        <f>IF(I3690="H",INDEX(Matches!$T:$T,AA3690),INDEX(Matches!$U:$U,AA3690))</f>
        <v/>
      </c>
      <c r="X3690" s="11">
        <f>INDEX(Matches!$X:$X,AA3690)</f>
        <v/>
      </c>
      <c r="Y3690" s="30">
        <f>IF(O3690="","",O3690-S3690)</f>
        <v/>
      </c>
      <c r="Z3690" s="30">
        <f>IF(W3690="","",W3690-S3690)</f>
        <v/>
      </c>
      <c r="AA3690" s="24">
        <f>MATCH(J3690,Matches!$A:$A,0)</f>
        <v/>
      </c>
      <c r="AB3690" s="33" t="n"/>
      <c r="AC3690" s="33" t="n">
        <v>1.356997752173218</v>
      </c>
      <c r="AD3690" s="24" t="n"/>
      <c r="AE3690" s="24" t="n">
        <v>8</v>
      </c>
      <c r="AF3690" s="33" t="n"/>
      <c r="AG3690" s="33" t="n"/>
    </row>
    <row r="3691">
      <c r="A3691" s="24" t="inlineStr">
        <is>
          <t>Port Vale|32</t>
        </is>
      </c>
      <c r="B3691" s="24" t="inlineStr">
        <is>
          <t>E3</t>
        </is>
      </c>
      <c r="C3691" s="24" t="inlineStr">
        <is>
          <t>League Two</t>
        </is>
      </c>
      <c r="D3691" s="24" t="inlineStr">
        <is>
          <t>Port Vale</t>
        </is>
      </c>
      <c r="E3691" s="24" t="n">
        <v>32</v>
      </c>
      <c r="F3691" s="24" t="n">
        <v>8</v>
      </c>
      <c r="G3691" s="29" t="n">
        <v>46438.625</v>
      </c>
      <c r="H3691" s="24" t="inlineStr">
        <is>
          <t>Exeter</t>
        </is>
      </c>
      <c r="I3691" s="24" t="inlineStr">
        <is>
          <t>A</t>
        </is>
      </c>
      <c r="J3691" s="24" t="inlineStr">
        <is>
          <t>E3-Exeter-PortVale</t>
        </is>
      </c>
      <c r="K3691" s="24" t="n">
        <v>17</v>
      </c>
      <c r="L3691" s="11">
        <f>IF(INDEX(Matches!$X:$X,AA3691)=0,"",IF(I3691="H",INDEX(Matches!$H:$H,AA3691),INDEX(Matches!$I:$I,AA3691)))</f>
        <v/>
      </c>
      <c r="M3691" s="11">
        <f>IF(INDEX(Matches!$X:$X,AA3691)=0,"",IF(I3691="H",INDEX(Matches!$I:$I,AA3691),INDEX(Matches!$H:$H,AA3691)))</f>
        <v/>
      </c>
      <c r="N3691" s="11">
        <f>IF(L3691="","",IF(L3691&gt;M3691,"W",IF(L3691=M3691,"D","L")))</f>
        <v/>
      </c>
      <c r="O3691" s="11">
        <f>IF(L3691="","",IF(L3691&gt;M3691,3,IF(L3691=M3691,1,0)))</f>
        <v/>
      </c>
      <c r="P3691" s="31">
        <f>IF(I3691="H",INDEX(Matches!$L:$L,AA3691),INDEX(Matches!$N:$N,AA3691))</f>
        <v/>
      </c>
      <c r="Q3691" s="31">
        <f>INDEX(Matches!$M:$M,AA3691)</f>
        <v/>
      </c>
      <c r="R3691" s="31">
        <f>IF(I3691="H",INDEX(Matches!$N:$N,AA3691),INDEX(Matches!$L:$L,AA3691))</f>
        <v/>
      </c>
      <c r="S3691" s="33">
        <f>IF(I3691="H",INDEX(Matches!$O:$O,AA3691),INDEX(Matches!$P:$P,AA3691))</f>
        <v/>
      </c>
      <c r="T3691" s="33">
        <f>IF(INDEX(Matches!$J:$J,AA3691)="","",IF(I3691="H",INDEX(Matches!$J:$J,AA3691),INDEX(Matches!$K:$K,AA3691)))</f>
        <v/>
      </c>
      <c r="U3691" s="33">
        <f>IF(INDEX(Matches!$K:$K,AA3691)="","",IF(I3691="H",INDEX(Matches!$K:$K,AA3691),INDEX(Matches!$J:$J,AA3691)))</f>
        <v/>
      </c>
      <c r="V3691" s="30">
        <f>IF(T3691="","",T3691-U3691)</f>
        <v/>
      </c>
      <c r="W3691" s="33">
        <f>IF(I3691="H",INDEX(Matches!$T:$T,AA3691),INDEX(Matches!$U:$U,AA3691))</f>
        <v/>
      </c>
      <c r="X3691" s="11">
        <f>INDEX(Matches!$X:$X,AA3691)</f>
        <v/>
      </c>
      <c r="Y3691" s="30">
        <f>IF(O3691="","",O3691-S3691)</f>
        <v/>
      </c>
      <c r="Z3691" s="30">
        <f>IF(W3691="","",W3691-S3691)</f>
        <v/>
      </c>
      <c r="AA3691" s="24">
        <f>MATCH(J3691,Matches!$A:$A,0)</f>
        <v/>
      </c>
      <c r="AB3691" s="33" t="n"/>
      <c r="AC3691" s="33" t="n">
        <v>1.398264201703227</v>
      </c>
      <c r="AD3691" s="24" t="n"/>
      <c r="AE3691" s="24" t="n">
        <v>8</v>
      </c>
      <c r="AF3691" s="33" t="n"/>
      <c r="AG3691" s="33" t="n"/>
    </row>
    <row r="3692">
      <c r="A3692" s="24" t="inlineStr">
        <is>
          <t>Port Vale|33</t>
        </is>
      </c>
      <c r="B3692" s="24" t="inlineStr">
        <is>
          <t>E3</t>
        </is>
      </c>
      <c r="C3692" s="24" t="inlineStr">
        <is>
          <t>League Two</t>
        </is>
      </c>
      <c r="D3692" s="24" t="inlineStr">
        <is>
          <t>Port Vale</t>
        </is>
      </c>
      <c r="E3692" s="24" t="n">
        <v>33</v>
      </c>
      <c r="F3692" s="24" t="n">
        <v>9</v>
      </c>
      <c r="G3692" s="29" t="n">
        <v>46445.625</v>
      </c>
      <c r="H3692" s="24" t="inlineStr">
        <is>
          <t>Accrington</t>
        </is>
      </c>
      <c r="I3692" s="24" t="inlineStr">
        <is>
          <t>A</t>
        </is>
      </c>
      <c r="J3692" s="24" t="inlineStr">
        <is>
          <t>E3-Accringt-PortVale</t>
        </is>
      </c>
      <c r="K3692" s="24" t="n">
        <v>23</v>
      </c>
      <c r="L3692" s="11">
        <f>IF(INDEX(Matches!$X:$X,AA3692)=0,"",IF(I3692="H",INDEX(Matches!$H:$H,AA3692),INDEX(Matches!$I:$I,AA3692)))</f>
        <v/>
      </c>
      <c r="M3692" s="11">
        <f>IF(INDEX(Matches!$X:$X,AA3692)=0,"",IF(I3692="H",INDEX(Matches!$I:$I,AA3692),INDEX(Matches!$H:$H,AA3692)))</f>
        <v/>
      </c>
      <c r="N3692" s="11">
        <f>IF(L3692="","",IF(L3692&gt;M3692,"W",IF(L3692=M3692,"D","L")))</f>
        <v/>
      </c>
      <c r="O3692" s="11">
        <f>IF(L3692="","",IF(L3692&gt;M3692,3,IF(L3692=M3692,1,0)))</f>
        <v/>
      </c>
      <c r="P3692" s="31">
        <f>IF(I3692="H",INDEX(Matches!$L:$L,AA3692),INDEX(Matches!$N:$N,AA3692))</f>
        <v/>
      </c>
      <c r="Q3692" s="31">
        <f>INDEX(Matches!$M:$M,AA3692)</f>
        <v/>
      </c>
      <c r="R3692" s="31">
        <f>IF(I3692="H",INDEX(Matches!$N:$N,AA3692),INDEX(Matches!$L:$L,AA3692))</f>
        <v/>
      </c>
      <c r="S3692" s="33">
        <f>IF(I3692="H",INDEX(Matches!$O:$O,AA3692),INDEX(Matches!$P:$P,AA3692))</f>
        <v/>
      </c>
      <c r="T3692" s="33">
        <f>IF(INDEX(Matches!$J:$J,AA3692)="","",IF(I3692="H",INDEX(Matches!$J:$J,AA3692),INDEX(Matches!$K:$K,AA3692)))</f>
        <v/>
      </c>
      <c r="U3692" s="33">
        <f>IF(INDEX(Matches!$K:$K,AA3692)="","",IF(I3692="H",INDEX(Matches!$K:$K,AA3692),INDEX(Matches!$J:$J,AA3692)))</f>
        <v/>
      </c>
      <c r="V3692" s="30">
        <f>IF(T3692="","",T3692-U3692)</f>
        <v/>
      </c>
      <c r="W3692" s="33">
        <f>IF(I3692="H",INDEX(Matches!$T:$T,AA3692),INDEX(Matches!$U:$U,AA3692))</f>
        <v/>
      </c>
      <c r="X3692" s="11">
        <f>INDEX(Matches!$X:$X,AA3692)</f>
        <v/>
      </c>
      <c r="Y3692" s="30">
        <f>IF(O3692="","",O3692-S3692)</f>
        <v/>
      </c>
      <c r="Z3692" s="30">
        <f>IF(W3692="","",W3692-S3692)</f>
        <v/>
      </c>
      <c r="AA3692" s="24">
        <f>MATCH(J3692,Matches!$A:$A,0)</f>
        <v/>
      </c>
      <c r="AB3692" s="33" t="n"/>
      <c r="AC3692" s="33" t="n">
        <v>1.476816306668985</v>
      </c>
      <c r="AD3692" s="24" t="n"/>
      <c r="AE3692" s="24" t="n">
        <v>9</v>
      </c>
      <c r="AF3692" s="33" t="n"/>
      <c r="AG3692" s="33" t="n"/>
    </row>
    <row r="3693">
      <c r="A3693" s="24" t="inlineStr">
        <is>
          <t>Port Vale|34</t>
        </is>
      </c>
      <c r="B3693" s="24" t="inlineStr">
        <is>
          <t>E3</t>
        </is>
      </c>
      <c r="C3693" s="24" t="inlineStr">
        <is>
          <t>League Two</t>
        </is>
      </c>
      <c r="D3693" s="24" t="inlineStr">
        <is>
          <t>Port Vale</t>
        </is>
      </c>
      <c r="E3693" s="24" t="n">
        <v>34</v>
      </c>
      <c r="F3693" s="24" t="n">
        <v>9</v>
      </c>
      <c r="G3693" s="29" t="n">
        <v>46452.625</v>
      </c>
      <c r="H3693" s="24" t="inlineStr">
        <is>
          <t>Oldham</t>
        </is>
      </c>
      <c r="I3693" s="24" t="inlineStr">
        <is>
          <t>H</t>
        </is>
      </c>
      <c r="J3693" s="24" t="inlineStr">
        <is>
          <t>E3-PortVale-Oldham</t>
        </is>
      </c>
      <c r="K3693" s="24" t="n">
        <v>8</v>
      </c>
      <c r="L3693" s="11">
        <f>IF(INDEX(Matches!$X:$X,AA3693)=0,"",IF(I3693="H",INDEX(Matches!$H:$H,AA3693),INDEX(Matches!$I:$I,AA3693)))</f>
        <v/>
      </c>
      <c r="M3693" s="11">
        <f>IF(INDEX(Matches!$X:$X,AA3693)=0,"",IF(I3693="H",INDEX(Matches!$I:$I,AA3693),INDEX(Matches!$H:$H,AA3693)))</f>
        <v/>
      </c>
      <c r="N3693" s="11">
        <f>IF(L3693="","",IF(L3693&gt;M3693,"W",IF(L3693=M3693,"D","L")))</f>
        <v/>
      </c>
      <c r="O3693" s="11">
        <f>IF(L3693="","",IF(L3693&gt;M3693,3,IF(L3693=M3693,1,0)))</f>
        <v/>
      </c>
      <c r="P3693" s="31">
        <f>IF(I3693="H",INDEX(Matches!$L:$L,AA3693),INDEX(Matches!$N:$N,AA3693))</f>
        <v/>
      </c>
      <c r="Q3693" s="31">
        <f>INDEX(Matches!$M:$M,AA3693)</f>
        <v/>
      </c>
      <c r="R3693" s="31">
        <f>IF(I3693="H",INDEX(Matches!$N:$N,AA3693),INDEX(Matches!$L:$L,AA3693))</f>
        <v/>
      </c>
      <c r="S3693" s="33">
        <f>IF(I3693="H",INDEX(Matches!$O:$O,AA3693),INDEX(Matches!$P:$P,AA3693))</f>
        <v/>
      </c>
      <c r="T3693" s="33">
        <f>IF(INDEX(Matches!$J:$J,AA3693)="","",IF(I3693="H",INDEX(Matches!$J:$J,AA3693),INDEX(Matches!$K:$K,AA3693)))</f>
        <v/>
      </c>
      <c r="U3693" s="33">
        <f>IF(INDEX(Matches!$K:$K,AA3693)="","",IF(I3693="H",INDEX(Matches!$K:$K,AA3693),INDEX(Matches!$J:$J,AA3693)))</f>
        <v/>
      </c>
      <c r="V3693" s="30">
        <f>IF(T3693="","",T3693-U3693)</f>
        <v/>
      </c>
      <c r="W3693" s="33">
        <f>IF(I3693="H",INDEX(Matches!$T:$T,AA3693),INDEX(Matches!$U:$U,AA3693))</f>
        <v/>
      </c>
      <c r="X3693" s="11">
        <f>INDEX(Matches!$X:$X,AA3693)</f>
        <v/>
      </c>
      <c r="Y3693" s="30">
        <f>IF(O3693="","",O3693-S3693)</f>
        <v/>
      </c>
      <c r="Z3693" s="30">
        <f>IF(W3693="","",W3693-S3693)</f>
        <v/>
      </c>
      <c r="AA3693" s="24">
        <f>MATCH(J3693,Matches!$A:$A,0)</f>
        <v/>
      </c>
      <c r="AB3693" s="33" t="n"/>
      <c r="AC3693" s="33" t="n">
        <v>1.57417489878153</v>
      </c>
      <c r="AD3693" s="24" t="n"/>
      <c r="AE3693" s="24" t="n">
        <v>9</v>
      </c>
      <c r="AF3693" s="33" t="n"/>
      <c r="AG3693" s="33" t="n"/>
    </row>
    <row r="3694">
      <c r="A3694" s="24" t="inlineStr">
        <is>
          <t>Port Vale|35</t>
        </is>
      </c>
      <c r="B3694" s="24" t="inlineStr">
        <is>
          <t>E3</t>
        </is>
      </c>
      <c r="C3694" s="24" t="inlineStr">
        <is>
          <t>League Two</t>
        </is>
      </c>
      <c r="D3694" s="24" t="inlineStr">
        <is>
          <t>Port Vale</t>
        </is>
      </c>
      <c r="E3694" s="24" t="n">
        <v>35</v>
      </c>
      <c r="F3694" s="24" t="n">
        <v>9</v>
      </c>
      <c r="G3694" s="29" t="n">
        <v>46459.625</v>
      </c>
      <c r="H3694" s="24" t="inlineStr">
        <is>
          <t>Tranmere</t>
        </is>
      </c>
      <c r="I3694" s="24" t="inlineStr">
        <is>
          <t>A</t>
        </is>
      </c>
      <c r="J3694" s="24" t="inlineStr">
        <is>
          <t>E3-Tranmere-PortVale</t>
        </is>
      </c>
      <c r="K3694" s="24" t="n">
        <v>19</v>
      </c>
      <c r="L3694" s="11">
        <f>IF(INDEX(Matches!$X:$X,AA3694)=0,"",IF(I3694="H",INDEX(Matches!$H:$H,AA3694),INDEX(Matches!$I:$I,AA3694)))</f>
        <v/>
      </c>
      <c r="M3694" s="11">
        <f>IF(INDEX(Matches!$X:$X,AA3694)=0,"",IF(I3694="H",INDEX(Matches!$I:$I,AA3694),INDEX(Matches!$H:$H,AA3694)))</f>
        <v/>
      </c>
      <c r="N3694" s="11">
        <f>IF(L3694="","",IF(L3694&gt;M3694,"W",IF(L3694=M3694,"D","L")))</f>
        <v/>
      </c>
      <c r="O3694" s="11">
        <f>IF(L3694="","",IF(L3694&gt;M3694,3,IF(L3694=M3694,1,0)))</f>
        <v/>
      </c>
      <c r="P3694" s="31">
        <f>IF(I3694="H",INDEX(Matches!$L:$L,AA3694),INDEX(Matches!$N:$N,AA3694))</f>
        <v/>
      </c>
      <c r="Q3694" s="31">
        <f>INDEX(Matches!$M:$M,AA3694)</f>
        <v/>
      </c>
      <c r="R3694" s="31">
        <f>IF(I3694="H",INDEX(Matches!$N:$N,AA3694),INDEX(Matches!$L:$L,AA3694))</f>
        <v/>
      </c>
      <c r="S3694" s="33">
        <f>IF(I3694="H",INDEX(Matches!$O:$O,AA3694),INDEX(Matches!$P:$P,AA3694))</f>
        <v/>
      </c>
      <c r="T3694" s="33">
        <f>IF(INDEX(Matches!$J:$J,AA3694)="","",IF(I3694="H",INDEX(Matches!$J:$J,AA3694),INDEX(Matches!$K:$K,AA3694)))</f>
        <v/>
      </c>
      <c r="U3694" s="33">
        <f>IF(INDEX(Matches!$K:$K,AA3694)="","",IF(I3694="H",INDEX(Matches!$K:$K,AA3694),INDEX(Matches!$J:$J,AA3694)))</f>
        <v/>
      </c>
      <c r="V3694" s="30">
        <f>IF(T3694="","",T3694-U3694)</f>
        <v/>
      </c>
      <c r="W3694" s="33">
        <f>IF(I3694="H",INDEX(Matches!$T:$T,AA3694),INDEX(Matches!$U:$U,AA3694))</f>
        <v/>
      </c>
      <c r="X3694" s="11">
        <f>INDEX(Matches!$X:$X,AA3694)</f>
        <v/>
      </c>
      <c r="Y3694" s="30">
        <f>IF(O3694="","",O3694-S3694)</f>
        <v/>
      </c>
      <c r="Z3694" s="30">
        <f>IF(W3694="","",W3694-S3694)</f>
        <v/>
      </c>
      <c r="AA3694" s="24">
        <f>MATCH(J3694,Matches!$A:$A,0)</f>
        <v/>
      </c>
      <c r="AB3694" s="33" t="n"/>
      <c r="AC3694" s="33" t="n">
        <v>1.448747753445282</v>
      </c>
      <c r="AD3694" s="24" t="n"/>
      <c r="AE3694" s="24" t="n">
        <v>9</v>
      </c>
      <c r="AF3694" s="33" t="n"/>
      <c r="AG3694" s="33" t="n"/>
    </row>
    <row r="3695">
      <c r="A3695" s="24" t="inlineStr">
        <is>
          <t>Port Vale|36</t>
        </is>
      </c>
      <c r="B3695" s="24" t="inlineStr">
        <is>
          <t>E3</t>
        </is>
      </c>
      <c r="C3695" s="24" t="inlineStr">
        <is>
          <t>League Two</t>
        </is>
      </c>
      <c r="D3695" s="24" t="inlineStr">
        <is>
          <t>Port Vale</t>
        </is>
      </c>
      <c r="E3695" s="24" t="n">
        <v>36</v>
      </c>
      <c r="F3695" s="24" t="n">
        <v>9</v>
      </c>
      <c r="G3695" s="29" t="n">
        <v>46466.625</v>
      </c>
      <c r="H3695" s="24" t="inlineStr">
        <is>
          <t>Barnet</t>
        </is>
      </c>
      <c r="I3695" s="24" t="inlineStr">
        <is>
          <t>H</t>
        </is>
      </c>
      <c r="J3695" s="24" t="inlineStr">
        <is>
          <t>E3-PortVale-Barnet</t>
        </is>
      </c>
      <c r="K3695" s="24" t="n">
        <v>3</v>
      </c>
      <c r="L3695" s="11">
        <f>IF(INDEX(Matches!$X:$X,AA3695)=0,"",IF(I3695="H",INDEX(Matches!$H:$H,AA3695),INDEX(Matches!$I:$I,AA3695)))</f>
        <v/>
      </c>
      <c r="M3695" s="11">
        <f>IF(INDEX(Matches!$X:$X,AA3695)=0,"",IF(I3695="H",INDEX(Matches!$I:$I,AA3695),INDEX(Matches!$H:$H,AA3695)))</f>
        <v/>
      </c>
      <c r="N3695" s="11">
        <f>IF(L3695="","",IF(L3695&gt;M3695,"W",IF(L3695=M3695,"D","L")))</f>
        <v/>
      </c>
      <c r="O3695" s="11">
        <f>IF(L3695="","",IF(L3695&gt;M3695,3,IF(L3695=M3695,1,0)))</f>
        <v/>
      </c>
      <c r="P3695" s="31">
        <f>IF(I3695="H",INDEX(Matches!$L:$L,AA3695),INDEX(Matches!$N:$N,AA3695))</f>
        <v/>
      </c>
      <c r="Q3695" s="31">
        <f>INDEX(Matches!$M:$M,AA3695)</f>
        <v/>
      </c>
      <c r="R3695" s="31">
        <f>IF(I3695="H",INDEX(Matches!$N:$N,AA3695),INDEX(Matches!$L:$L,AA3695))</f>
        <v/>
      </c>
      <c r="S3695" s="33">
        <f>IF(I3695="H",INDEX(Matches!$O:$O,AA3695),INDEX(Matches!$P:$P,AA3695))</f>
        <v/>
      </c>
      <c r="T3695" s="33">
        <f>IF(INDEX(Matches!$J:$J,AA3695)="","",IF(I3695="H",INDEX(Matches!$J:$J,AA3695),INDEX(Matches!$K:$K,AA3695)))</f>
        <v/>
      </c>
      <c r="U3695" s="33">
        <f>IF(INDEX(Matches!$K:$K,AA3695)="","",IF(I3695="H",INDEX(Matches!$K:$K,AA3695),INDEX(Matches!$J:$J,AA3695)))</f>
        <v/>
      </c>
      <c r="V3695" s="30">
        <f>IF(T3695="","",T3695-U3695)</f>
        <v/>
      </c>
      <c r="W3695" s="33">
        <f>IF(I3695="H",INDEX(Matches!$T:$T,AA3695),INDEX(Matches!$U:$U,AA3695))</f>
        <v/>
      </c>
      <c r="X3695" s="11">
        <f>INDEX(Matches!$X:$X,AA3695)</f>
        <v/>
      </c>
      <c r="Y3695" s="30">
        <f>IF(O3695="","",O3695-S3695)</f>
        <v/>
      </c>
      <c r="Z3695" s="30">
        <f>IF(W3695="","",W3695-S3695)</f>
        <v/>
      </c>
      <c r="AA3695" s="24">
        <f>MATCH(J3695,Matches!$A:$A,0)</f>
        <v/>
      </c>
      <c r="AB3695" s="33" t="n"/>
      <c r="AC3695" s="33" t="n">
        <v>1.479942635996111</v>
      </c>
      <c r="AD3695" s="24" t="n"/>
      <c r="AE3695" s="24" t="n">
        <v>9</v>
      </c>
      <c r="AF3695" s="33" t="n"/>
      <c r="AG3695" s="33" t="n"/>
    </row>
    <row r="3696">
      <c r="A3696" s="24" t="inlineStr">
        <is>
          <t>Port Vale|37</t>
        </is>
      </c>
      <c r="B3696" s="24" t="inlineStr">
        <is>
          <t>E3</t>
        </is>
      </c>
      <c r="C3696" s="24" t="inlineStr">
        <is>
          <t>League Two</t>
        </is>
      </c>
      <c r="D3696" s="24" t="inlineStr">
        <is>
          <t>Port Vale</t>
        </is>
      </c>
      <c r="E3696" s="24" t="n">
        <v>37</v>
      </c>
      <c r="F3696" s="24" t="n">
        <v>10</v>
      </c>
      <c r="G3696" s="29" t="n">
        <v>46472.625</v>
      </c>
      <c r="H3696" s="24" t="inlineStr">
        <is>
          <t>Fleetwood</t>
        </is>
      </c>
      <c r="I3696" s="24" t="inlineStr">
        <is>
          <t>A</t>
        </is>
      </c>
      <c r="J3696" s="24" t="inlineStr">
        <is>
          <t>E3-Fleetwoo-PortVale</t>
        </is>
      </c>
      <c r="K3696" s="24" t="n">
        <v>18</v>
      </c>
      <c r="L3696" s="11">
        <f>IF(INDEX(Matches!$X:$X,AA3696)=0,"",IF(I3696="H",INDEX(Matches!$H:$H,AA3696),INDEX(Matches!$I:$I,AA3696)))</f>
        <v/>
      </c>
      <c r="M3696" s="11">
        <f>IF(INDEX(Matches!$X:$X,AA3696)=0,"",IF(I3696="H",INDEX(Matches!$I:$I,AA3696),INDEX(Matches!$H:$H,AA3696)))</f>
        <v/>
      </c>
      <c r="N3696" s="11">
        <f>IF(L3696="","",IF(L3696&gt;M3696,"W",IF(L3696=M3696,"D","L")))</f>
        <v/>
      </c>
      <c r="O3696" s="11">
        <f>IF(L3696="","",IF(L3696&gt;M3696,3,IF(L3696=M3696,1,0)))</f>
        <v/>
      </c>
      <c r="P3696" s="31">
        <f>IF(I3696="H",INDEX(Matches!$L:$L,AA3696),INDEX(Matches!$N:$N,AA3696))</f>
        <v/>
      </c>
      <c r="Q3696" s="31">
        <f>INDEX(Matches!$M:$M,AA3696)</f>
        <v/>
      </c>
      <c r="R3696" s="31">
        <f>IF(I3696="H",INDEX(Matches!$N:$N,AA3696),INDEX(Matches!$L:$L,AA3696))</f>
        <v/>
      </c>
      <c r="S3696" s="33">
        <f>IF(I3696="H",INDEX(Matches!$O:$O,AA3696),INDEX(Matches!$P:$P,AA3696))</f>
        <v/>
      </c>
      <c r="T3696" s="33">
        <f>IF(INDEX(Matches!$J:$J,AA3696)="","",IF(I3696="H",INDEX(Matches!$J:$J,AA3696),INDEX(Matches!$K:$K,AA3696)))</f>
        <v/>
      </c>
      <c r="U3696" s="33">
        <f>IF(INDEX(Matches!$K:$K,AA3696)="","",IF(I3696="H",INDEX(Matches!$K:$K,AA3696),INDEX(Matches!$J:$J,AA3696)))</f>
        <v/>
      </c>
      <c r="V3696" s="30">
        <f>IF(T3696="","",T3696-U3696)</f>
        <v/>
      </c>
      <c r="W3696" s="33">
        <f>IF(I3696="H",INDEX(Matches!$T:$T,AA3696),INDEX(Matches!$U:$U,AA3696))</f>
        <v/>
      </c>
      <c r="X3696" s="11">
        <f>INDEX(Matches!$X:$X,AA3696)</f>
        <v/>
      </c>
      <c r="Y3696" s="30">
        <f>IF(O3696="","",O3696-S3696)</f>
        <v/>
      </c>
      <c r="Z3696" s="30">
        <f>IF(W3696="","",W3696-S3696)</f>
        <v/>
      </c>
      <c r="AA3696" s="24">
        <f>MATCH(J3696,Matches!$A:$A,0)</f>
        <v/>
      </c>
      <c r="AB3696" s="33" t="n"/>
      <c r="AC3696" s="33" t="n">
        <v>1.433309223540077</v>
      </c>
      <c r="AD3696" s="24" t="n"/>
      <c r="AE3696" s="24" t="n">
        <v>10</v>
      </c>
      <c r="AF3696" s="33" t="n"/>
      <c r="AG3696" s="33" t="n"/>
    </row>
    <row r="3697">
      <c r="A3697" s="24" t="inlineStr">
        <is>
          <t>Port Vale|38</t>
        </is>
      </c>
      <c r="B3697" s="24" t="inlineStr">
        <is>
          <t>E3</t>
        </is>
      </c>
      <c r="C3697" s="24" t="inlineStr">
        <is>
          <t>League Two</t>
        </is>
      </c>
      <c r="D3697" s="24" t="inlineStr">
        <is>
          <t>Port Vale</t>
        </is>
      </c>
      <c r="E3697" s="24" t="n">
        <v>38</v>
      </c>
      <c r="F3697" s="24" t="n">
        <v>10</v>
      </c>
      <c r="G3697" s="29" t="n">
        <v>46475.625</v>
      </c>
      <c r="H3697" s="24" t="inlineStr">
        <is>
          <t>Cheltenham</t>
        </is>
      </c>
      <c r="I3697" s="24" t="inlineStr">
        <is>
          <t>H</t>
        </is>
      </c>
      <c r="J3697" s="24" t="inlineStr">
        <is>
          <t>E3-PortVale-Cheltenh</t>
        </is>
      </c>
      <c r="K3697" s="24" t="n">
        <v>22</v>
      </c>
      <c r="L3697" s="11">
        <f>IF(INDEX(Matches!$X:$X,AA3697)=0,"",IF(I3697="H",INDEX(Matches!$H:$H,AA3697),INDEX(Matches!$I:$I,AA3697)))</f>
        <v/>
      </c>
      <c r="M3697" s="11">
        <f>IF(INDEX(Matches!$X:$X,AA3697)=0,"",IF(I3697="H",INDEX(Matches!$I:$I,AA3697),INDEX(Matches!$H:$H,AA3697)))</f>
        <v/>
      </c>
      <c r="N3697" s="11">
        <f>IF(L3697="","",IF(L3697&gt;M3697,"W",IF(L3697=M3697,"D","L")))</f>
        <v/>
      </c>
      <c r="O3697" s="11">
        <f>IF(L3697="","",IF(L3697&gt;M3697,3,IF(L3697=M3697,1,0)))</f>
        <v/>
      </c>
      <c r="P3697" s="31">
        <f>IF(I3697="H",INDEX(Matches!$L:$L,AA3697),INDEX(Matches!$N:$N,AA3697))</f>
        <v/>
      </c>
      <c r="Q3697" s="31">
        <f>INDEX(Matches!$M:$M,AA3697)</f>
        <v/>
      </c>
      <c r="R3697" s="31">
        <f>IF(I3697="H",INDEX(Matches!$N:$N,AA3697),INDEX(Matches!$L:$L,AA3697))</f>
        <v/>
      </c>
      <c r="S3697" s="33">
        <f>IF(I3697="H",INDEX(Matches!$O:$O,AA3697),INDEX(Matches!$P:$P,AA3697))</f>
        <v/>
      </c>
      <c r="T3697" s="33">
        <f>IF(INDEX(Matches!$J:$J,AA3697)="","",IF(I3697="H",INDEX(Matches!$J:$J,AA3697),INDEX(Matches!$K:$K,AA3697)))</f>
        <v/>
      </c>
      <c r="U3697" s="33">
        <f>IF(INDEX(Matches!$K:$K,AA3697)="","",IF(I3697="H",INDEX(Matches!$K:$K,AA3697),INDEX(Matches!$J:$J,AA3697)))</f>
        <v/>
      </c>
      <c r="V3697" s="30">
        <f>IF(T3697="","",T3697-U3697)</f>
        <v/>
      </c>
      <c r="W3697" s="33">
        <f>IF(I3697="H",INDEX(Matches!$T:$T,AA3697),INDEX(Matches!$U:$U,AA3697))</f>
        <v/>
      </c>
      <c r="X3697" s="11">
        <f>INDEX(Matches!$X:$X,AA3697)</f>
        <v/>
      </c>
      <c r="Y3697" s="30">
        <f>IF(O3697="","",O3697-S3697)</f>
        <v/>
      </c>
      <c r="Z3697" s="30">
        <f>IF(W3697="","",W3697-S3697)</f>
        <v/>
      </c>
      <c r="AA3697" s="24">
        <f>MATCH(J3697,Matches!$A:$A,0)</f>
        <v/>
      </c>
      <c r="AB3697" s="33" t="n"/>
      <c r="AC3697" s="33" t="n">
        <v>1.816750634718058</v>
      </c>
      <c r="AD3697" s="24" t="n"/>
      <c r="AE3697" s="24" t="n">
        <v>10</v>
      </c>
      <c r="AF3697" s="33" t="n"/>
      <c r="AG3697" s="33" t="n"/>
    </row>
    <row r="3698">
      <c r="A3698" s="24" t="inlineStr">
        <is>
          <t>Port Vale|39</t>
        </is>
      </c>
      <c r="B3698" s="24" t="inlineStr">
        <is>
          <t>E3</t>
        </is>
      </c>
      <c r="C3698" s="24" t="inlineStr">
        <is>
          <t>League Two</t>
        </is>
      </c>
      <c r="D3698" s="24" t="inlineStr">
        <is>
          <t>Port Vale</t>
        </is>
      </c>
      <c r="E3698" s="24" t="n">
        <v>39</v>
      </c>
      <c r="F3698" s="24" t="n">
        <v>10</v>
      </c>
      <c r="G3698" s="29" t="n">
        <v>46480.625</v>
      </c>
      <c r="H3698" s="24" t="inlineStr">
        <is>
          <t>Bristol Rovers</t>
        </is>
      </c>
      <c r="I3698" s="24" t="inlineStr">
        <is>
          <t>A</t>
        </is>
      </c>
      <c r="J3698" s="24" t="inlineStr">
        <is>
          <t>E3-BristolR-PortVale</t>
        </is>
      </c>
      <c r="K3698" s="24" t="n">
        <v>2</v>
      </c>
      <c r="L3698" s="11">
        <f>IF(INDEX(Matches!$X:$X,AA3698)=0,"",IF(I3698="H",INDEX(Matches!$H:$H,AA3698),INDEX(Matches!$I:$I,AA3698)))</f>
        <v/>
      </c>
      <c r="M3698" s="11">
        <f>IF(INDEX(Matches!$X:$X,AA3698)=0,"",IF(I3698="H",INDEX(Matches!$I:$I,AA3698),INDEX(Matches!$H:$H,AA3698)))</f>
        <v/>
      </c>
      <c r="N3698" s="11">
        <f>IF(L3698="","",IF(L3698&gt;M3698,"W",IF(L3698=M3698,"D","L")))</f>
        <v/>
      </c>
      <c r="O3698" s="11">
        <f>IF(L3698="","",IF(L3698&gt;M3698,3,IF(L3698=M3698,1,0)))</f>
        <v/>
      </c>
      <c r="P3698" s="31">
        <f>IF(I3698="H",INDEX(Matches!$L:$L,AA3698),INDEX(Matches!$N:$N,AA3698))</f>
        <v/>
      </c>
      <c r="Q3698" s="31">
        <f>INDEX(Matches!$M:$M,AA3698)</f>
        <v/>
      </c>
      <c r="R3698" s="31">
        <f>IF(I3698="H",INDEX(Matches!$N:$N,AA3698),INDEX(Matches!$L:$L,AA3698))</f>
        <v/>
      </c>
      <c r="S3698" s="33">
        <f>IF(I3698="H",INDEX(Matches!$O:$O,AA3698),INDEX(Matches!$P:$P,AA3698))</f>
        <v/>
      </c>
      <c r="T3698" s="33">
        <f>IF(INDEX(Matches!$J:$J,AA3698)="","",IF(I3698="H",INDEX(Matches!$J:$J,AA3698),INDEX(Matches!$K:$K,AA3698)))</f>
        <v/>
      </c>
      <c r="U3698" s="33">
        <f>IF(INDEX(Matches!$K:$K,AA3698)="","",IF(I3698="H",INDEX(Matches!$K:$K,AA3698),INDEX(Matches!$J:$J,AA3698)))</f>
        <v/>
      </c>
      <c r="V3698" s="30">
        <f>IF(T3698="","",T3698-U3698)</f>
        <v/>
      </c>
      <c r="W3698" s="33">
        <f>IF(I3698="H",INDEX(Matches!$T:$T,AA3698),INDEX(Matches!$U:$U,AA3698))</f>
        <v/>
      </c>
      <c r="X3698" s="11">
        <f>INDEX(Matches!$X:$X,AA3698)</f>
        <v/>
      </c>
      <c r="Y3698" s="30">
        <f>IF(O3698="","",O3698-S3698)</f>
        <v/>
      </c>
      <c r="Z3698" s="30">
        <f>IF(W3698="","",W3698-S3698)</f>
        <v/>
      </c>
      <c r="AA3698" s="24">
        <f>MATCH(J3698,Matches!$A:$A,0)</f>
        <v/>
      </c>
      <c r="AB3698" s="33" t="n"/>
      <c r="AC3698" s="33" t="n">
        <v>1.149737440073207</v>
      </c>
      <c r="AD3698" s="24" t="n"/>
      <c r="AE3698" s="24" t="n">
        <v>10</v>
      </c>
      <c r="AF3698" s="33" t="n"/>
      <c r="AG3698" s="33" t="n"/>
    </row>
    <row r="3699">
      <c r="A3699" s="24" t="inlineStr">
        <is>
          <t>Port Vale|40</t>
        </is>
      </c>
      <c r="B3699" s="24" t="inlineStr">
        <is>
          <t>E3</t>
        </is>
      </c>
      <c r="C3699" s="24" t="inlineStr">
        <is>
          <t>League Two</t>
        </is>
      </c>
      <c r="D3699" s="24" t="inlineStr">
        <is>
          <t>Port Vale</t>
        </is>
      </c>
      <c r="E3699" s="24" t="n">
        <v>40</v>
      </c>
      <c r="F3699" s="24" t="n">
        <v>10</v>
      </c>
      <c r="G3699" s="29" t="n">
        <v>46487.625</v>
      </c>
      <c r="H3699" s="24" t="inlineStr">
        <is>
          <t>Shrewsbury</t>
        </is>
      </c>
      <c r="I3699" s="24" t="inlineStr">
        <is>
          <t>H</t>
        </is>
      </c>
      <c r="J3699" s="24" t="inlineStr">
        <is>
          <t>E3-PortVale-Shrewsbu</t>
        </is>
      </c>
      <c r="K3699" s="24" t="n">
        <v>20</v>
      </c>
      <c r="L3699" s="11">
        <f>IF(INDEX(Matches!$X:$X,AA3699)=0,"",IF(I3699="H",INDEX(Matches!$H:$H,AA3699),INDEX(Matches!$I:$I,AA3699)))</f>
        <v/>
      </c>
      <c r="M3699" s="11">
        <f>IF(INDEX(Matches!$X:$X,AA3699)=0,"",IF(I3699="H",INDEX(Matches!$I:$I,AA3699),INDEX(Matches!$H:$H,AA3699)))</f>
        <v/>
      </c>
      <c r="N3699" s="11">
        <f>IF(L3699="","",IF(L3699&gt;M3699,"W",IF(L3699=M3699,"D","L")))</f>
        <v/>
      </c>
      <c r="O3699" s="11">
        <f>IF(L3699="","",IF(L3699&gt;M3699,3,IF(L3699=M3699,1,0)))</f>
        <v/>
      </c>
      <c r="P3699" s="31">
        <f>IF(I3699="H",INDEX(Matches!$L:$L,AA3699),INDEX(Matches!$N:$N,AA3699))</f>
        <v/>
      </c>
      <c r="Q3699" s="31">
        <f>INDEX(Matches!$M:$M,AA3699)</f>
        <v/>
      </c>
      <c r="R3699" s="31">
        <f>IF(I3699="H",INDEX(Matches!$N:$N,AA3699),INDEX(Matches!$L:$L,AA3699))</f>
        <v/>
      </c>
      <c r="S3699" s="33">
        <f>IF(I3699="H",INDEX(Matches!$O:$O,AA3699),INDEX(Matches!$P:$P,AA3699))</f>
        <v/>
      </c>
      <c r="T3699" s="33">
        <f>IF(INDEX(Matches!$J:$J,AA3699)="","",IF(I3699="H",INDEX(Matches!$J:$J,AA3699),INDEX(Matches!$K:$K,AA3699)))</f>
        <v/>
      </c>
      <c r="U3699" s="33">
        <f>IF(INDEX(Matches!$K:$K,AA3699)="","",IF(I3699="H",INDEX(Matches!$K:$K,AA3699),INDEX(Matches!$J:$J,AA3699)))</f>
        <v/>
      </c>
      <c r="V3699" s="30">
        <f>IF(T3699="","",T3699-U3699)</f>
        <v/>
      </c>
      <c r="W3699" s="33">
        <f>IF(I3699="H",INDEX(Matches!$T:$T,AA3699),INDEX(Matches!$U:$U,AA3699))</f>
        <v/>
      </c>
      <c r="X3699" s="11">
        <f>INDEX(Matches!$X:$X,AA3699)</f>
        <v/>
      </c>
      <c r="Y3699" s="30">
        <f>IF(O3699="","",O3699-S3699)</f>
        <v/>
      </c>
      <c r="Z3699" s="30">
        <f>IF(W3699="","",W3699-S3699)</f>
        <v/>
      </c>
      <c r="AA3699" s="24">
        <f>MATCH(J3699,Matches!$A:$A,0)</f>
        <v/>
      </c>
      <c r="AB3699" s="33" t="n"/>
      <c r="AC3699" s="33" t="n">
        <v>1.704712904281381</v>
      </c>
      <c r="AD3699" s="24" t="n"/>
      <c r="AE3699" s="24" t="n">
        <v>10</v>
      </c>
      <c r="AF3699" s="33" t="n"/>
      <c r="AG3699" s="33" t="n"/>
    </row>
    <row r="3700">
      <c r="A3700" s="24" t="inlineStr">
        <is>
          <t>Port Vale|41</t>
        </is>
      </c>
      <c r="B3700" s="24" t="inlineStr">
        <is>
          <t>E3</t>
        </is>
      </c>
      <c r="C3700" s="24" t="inlineStr">
        <is>
          <t>League Two</t>
        </is>
      </c>
      <c r="D3700" s="24" t="inlineStr">
        <is>
          <t>Port Vale</t>
        </is>
      </c>
      <c r="E3700" s="24" t="n">
        <v>41</v>
      </c>
      <c r="F3700" s="24" t="n">
        <v>11</v>
      </c>
      <c r="G3700" s="29" t="n">
        <v>46490.82291666666</v>
      </c>
      <c r="H3700" s="24" t="inlineStr">
        <is>
          <t>Grimsby</t>
        </is>
      </c>
      <c r="I3700" s="24" t="inlineStr">
        <is>
          <t>A</t>
        </is>
      </c>
      <c r="J3700" s="24" t="inlineStr">
        <is>
          <t>E3-Grimsby-PortVale</t>
        </is>
      </c>
      <c r="K3700" s="24" t="n">
        <v>4</v>
      </c>
      <c r="L3700" s="11">
        <f>IF(INDEX(Matches!$X:$X,AA3700)=0,"",IF(I3700="H",INDEX(Matches!$H:$H,AA3700),INDEX(Matches!$I:$I,AA3700)))</f>
        <v/>
      </c>
      <c r="M3700" s="11">
        <f>IF(INDEX(Matches!$X:$X,AA3700)=0,"",IF(I3700="H",INDEX(Matches!$I:$I,AA3700),INDEX(Matches!$H:$H,AA3700)))</f>
        <v/>
      </c>
      <c r="N3700" s="11">
        <f>IF(L3700="","",IF(L3700&gt;M3700,"W",IF(L3700=M3700,"D","L")))</f>
        <v/>
      </c>
      <c r="O3700" s="11">
        <f>IF(L3700="","",IF(L3700&gt;M3700,3,IF(L3700=M3700,1,0)))</f>
        <v/>
      </c>
      <c r="P3700" s="31">
        <f>IF(I3700="H",INDEX(Matches!$L:$L,AA3700),INDEX(Matches!$N:$N,AA3700))</f>
        <v/>
      </c>
      <c r="Q3700" s="31">
        <f>INDEX(Matches!$M:$M,AA3700)</f>
        <v/>
      </c>
      <c r="R3700" s="31">
        <f>IF(I3700="H",INDEX(Matches!$N:$N,AA3700),INDEX(Matches!$L:$L,AA3700))</f>
        <v/>
      </c>
      <c r="S3700" s="33">
        <f>IF(I3700="H",INDEX(Matches!$O:$O,AA3700),INDEX(Matches!$P:$P,AA3700))</f>
        <v/>
      </c>
      <c r="T3700" s="33">
        <f>IF(INDEX(Matches!$J:$J,AA3700)="","",IF(I3700="H",INDEX(Matches!$J:$J,AA3700),INDEX(Matches!$K:$K,AA3700)))</f>
        <v/>
      </c>
      <c r="U3700" s="33">
        <f>IF(INDEX(Matches!$K:$K,AA3700)="","",IF(I3700="H",INDEX(Matches!$K:$K,AA3700),INDEX(Matches!$J:$J,AA3700)))</f>
        <v/>
      </c>
      <c r="V3700" s="30">
        <f>IF(T3700="","",T3700-U3700)</f>
        <v/>
      </c>
      <c r="W3700" s="33">
        <f>IF(I3700="H",INDEX(Matches!$T:$T,AA3700),INDEX(Matches!$U:$U,AA3700))</f>
        <v/>
      </c>
      <c r="X3700" s="11">
        <f>INDEX(Matches!$X:$X,AA3700)</f>
        <v/>
      </c>
      <c r="Y3700" s="30">
        <f>IF(O3700="","",O3700-S3700)</f>
        <v/>
      </c>
      <c r="Z3700" s="30">
        <f>IF(W3700="","",W3700-S3700)</f>
        <v/>
      </c>
      <c r="AA3700" s="24">
        <f>MATCH(J3700,Matches!$A:$A,0)</f>
        <v/>
      </c>
      <c r="AB3700" s="33" t="n"/>
      <c r="AC3700" s="33" t="n">
        <v>1.212272301000603</v>
      </c>
      <c r="AD3700" s="24" t="n"/>
      <c r="AE3700" s="24" t="n">
        <v>11</v>
      </c>
      <c r="AF3700" s="33" t="n"/>
      <c r="AG3700" s="33" t="n"/>
    </row>
    <row r="3701">
      <c r="A3701" s="24" t="inlineStr">
        <is>
          <t>Port Vale|42</t>
        </is>
      </c>
      <c r="B3701" s="24" t="inlineStr">
        <is>
          <t>E3</t>
        </is>
      </c>
      <c r="C3701" s="24" t="inlineStr">
        <is>
          <t>League Two</t>
        </is>
      </c>
      <c r="D3701" s="24" t="inlineStr">
        <is>
          <t>Port Vale</t>
        </is>
      </c>
      <c r="E3701" s="24" t="n">
        <v>42</v>
      </c>
      <c r="F3701" s="24" t="n">
        <v>11</v>
      </c>
      <c r="G3701" s="29" t="n">
        <v>46494.625</v>
      </c>
      <c r="H3701" s="24" t="inlineStr">
        <is>
          <t>Walsall</t>
        </is>
      </c>
      <c r="I3701" s="24" t="inlineStr">
        <is>
          <t>H</t>
        </is>
      </c>
      <c r="J3701" s="24" t="inlineStr">
        <is>
          <t>E3-PortVale-Walsall</t>
        </is>
      </c>
      <c r="K3701" s="24" t="n">
        <v>11</v>
      </c>
      <c r="L3701" s="11">
        <f>IF(INDEX(Matches!$X:$X,AA3701)=0,"",IF(I3701="H",INDEX(Matches!$H:$H,AA3701),INDEX(Matches!$I:$I,AA3701)))</f>
        <v/>
      </c>
      <c r="M3701" s="11">
        <f>IF(INDEX(Matches!$X:$X,AA3701)=0,"",IF(I3701="H",INDEX(Matches!$I:$I,AA3701),INDEX(Matches!$H:$H,AA3701)))</f>
        <v/>
      </c>
      <c r="N3701" s="11">
        <f>IF(L3701="","",IF(L3701&gt;M3701,"W",IF(L3701=M3701,"D","L")))</f>
        <v/>
      </c>
      <c r="O3701" s="11">
        <f>IF(L3701="","",IF(L3701&gt;M3701,3,IF(L3701=M3701,1,0)))</f>
        <v/>
      </c>
      <c r="P3701" s="31">
        <f>IF(I3701="H",INDEX(Matches!$L:$L,AA3701),INDEX(Matches!$N:$N,AA3701))</f>
        <v/>
      </c>
      <c r="Q3701" s="31">
        <f>INDEX(Matches!$M:$M,AA3701)</f>
        <v/>
      </c>
      <c r="R3701" s="31">
        <f>IF(I3701="H",INDEX(Matches!$N:$N,AA3701),INDEX(Matches!$L:$L,AA3701))</f>
        <v/>
      </c>
      <c r="S3701" s="33">
        <f>IF(I3701="H",INDEX(Matches!$O:$O,AA3701),INDEX(Matches!$P:$P,AA3701))</f>
        <v/>
      </c>
      <c r="T3701" s="33">
        <f>IF(INDEX(Matches!$J:$J,AA3701)="","",IF(I3701="H",INDEX(Matches!$J:$J,AA3701),INDEX(Matches!$K:$K,AA3701)))</f>
        <v/>
      </c>
      <c r="U3701" s="33">
        <f>IF(INDEX(Matches!$K:$K,AA3701)="","",IF(I3701="H",INDEX(Matches!$K:$K,AA3701),INDEX(Matches!$J:$J,AA3701)))</f>
        <v/>
      </c>
      <c r="V3701" s="30">
        <f>IF(T3701="","",T3701-U3701)</f>
        <v/>
      </c>
      <c r="W3701" s="33">
        <f>IF(I3701="H",INDEX(Matches!$T:$T,AA3701),INDEX(Matches!$U:$U,AA3701))</f>
        <v/>
      </c>
      <c r="X3701" s="11">
        <f>INDEX(Matches!$X:$X,AA3701)</f>
        <v/>
      </c>
      <c r="Y3701" s="30">
        <f>IF(O3701="","",O3701-S3701)</f>
        <v/>
      </c>
      <c r="Z3701" s="30">
        <f>IF(W3701="","",W3701-S3701)</f>
        <v/>
      </c>
      <c r="AA3701" s="24">
        <f>MATCH(J3701,Matches!$A:$A,0)</f>
        <v/>
      </c>
      <c r="AB3701" s="33" t="n"/>
      <c r="AC3701" s="33" t="n">
        <v>1.602860180305613</v>
      </c>
      <c r="AD3701" s="24" t="n"/>
      <c r="AE3701" s="24" t="n">
        <v>11</v>
      </c>
      <c r="AF3701" s="33" t="n"/>
      <c r="AG3701" s="33" t="n"/>
    </row>
    <row r="3702">
      <c r="A3702" s="24" t="inlineStr">
        <is>
          <t>Port Vale|43</t>
        </is>
      </c>
      <c r="B3702" s="24" t="inlineStr">
        <is>
          <t>E3</t>
        </is>
      </c>
      <c r="C3702" s="24" t="inlineStr">
        <is>
          <t>League Two</t>
        </is>
      </c>
      <c r="D3702" s="24" t="inlineStr">
        <is>
          <t>Port Vale</t>
        </is>
      </c>
      <c r="E3702" s="24" t="n">
        <v>43</v>
      </c>
      <c r="F3702" s="24" t="n">
        <v>11</v>
      </c>
      <c r="G3702" s="29" t="n">
        <v>46501.625</v>
      </c>
      <c r="H3702" s="24" t="inlineStr">
        <is>
          <t>Northampton</t>
        </is>
      </c>
      <c r="I3702" s="24" t="inlineStr">
        <is>
          <t>A</t>
        </is>
      </c>
      <c r="J3702" s="24" t="inlineStr">
        <is>
          <t>E3-Northamp-PortVale</t>
        </is>
      </c>
      <c r="K3702" s="24" t="n">
        <v>14</v>
      </c>
      <c r="L3702" s="11">
        <f>IF(INDEX(Matches!$X:$X,AA3702)=0,"",IF(I3702="H",INDEX(Matches!$H:$H,AA3702),INDEX(Matches!$I:$I,AA3702)))</f>
        <v/>
      </c>
      <c r="M3702" s="11">
        <f>IF(INDEX(Matches!$X:$X,AA3702)=0,"",IF(I3702="H",INDEX(Matches!$I:$I,AA3702),INDEX(Matches!$H:$H,AA3702)))</f>
        <v/>
      </c>
      <c r="N3702" s="11">
        <f>IF(L3702="","",IF(L3702&gt;M3702,"W",IF(L3702=M3702,"D","L")))</f>
        <v/>
      </c>
      <c r="O3702" s="11">
        <f>IF(L3702="","",IF(L3702&gt;M3702,3,IF(L3702=M3702,1,0)))</f>
        <v/>
      </c>
      <c r="P3702" s="31">
        <f>IF(I3702="H",INDEX(Matches!$L:$L,AA3702),INDEX(Matches!$N:$N,AA3702))</f>
        <v/>
      </c>
      <c r="Q3702" s="31">
        <f>INDEX(Matches!$M:$M,AA3702)</f>
        <v/>
      </c>
      <c r="R3702" s="31">
        <f>IF(I3702="H",INDEX(Matches!$N:$N,AA3702),INDEX(Matches!$L:$L,AA3702))</f>
        <v/>
      </c>
      <c r="S3702" s="33">
        <f>IF(I3702="H",INDEX(Matches!$O:$O,AA3702),INDEX(Matches!$P:$P,AA3702))</f>
        <v/>
      </c>
      <c r="T3702" s="33">
        <f>IF(INDEX(Matches!$J:$J,AA3702)="","",IF(I3702="H",INDEX(Matches!$J:$J,AA3702),INDEX(Matches!$K:$K,AA3702)))</f>
        <v/>
      </c>
      <c r="U3702" s="33">
        <f>IF(INDEX(Matches!$K:$K,AA3702)="","",IF(I3702="H",INDEX(Matches!$K:$K,AA3702),INDEX(Matches!$J:$J,AA3702)))</f>
        <v/>
      </c>
      <c r="V3702" s="30">
        <f>IF(T3702="","",T3702-U3702)</f>
        <v/>
      </c>
      <c r="W3702" s="33">
        <f>IF(I3702="H",INDEX(Matches!$T:$T,AA3702),INDEX(Matches!$U:$U,AA3702))</f>
        <v/>
      </c>
      <c r="X3702" s="11">
        <f>INDEX(Matches!$X:$X,AA3702)</f>
        <v/>
      </c>
      <c r="Y3702" s="30">
        <f>IF(O3702="","",O3702-S3702)</f>
        <v/>
      </c>
      <c r="Z3702" s="30">
        <f>IF(W3702="","",W3702-S3702)</f>
        <v/>
      </c>
      <c r="AA3702" s="24">
        <f>MATCH(J3702,Matches!$A:$A,0)</f>
        <v/>
      </c>
      <c r="AB3702" s="33" t="n"/>
      <c r="AC3702" s="33" t="n">
        <v>1.35171101706012</v>
      </c>
      <c r="AD3702" s="24" t="n"/>
      <c r="AE3702" s="24" t="n">
        <v>11</v>
      </c>
      <c r="AF3702" s="33" t="n"/>
      <c r="AG3702" s="33" t="n"/>
    </row>
    <row r="3703">
      <c r="A3703" s="24" t="inlineStr">
        <is>
          <t>Port Vale|44</t>
        </is>
      </c>
      <c r="B3703" s="24" t="inlineStr">
        <is>
          <t>E3</t>
        </is>
      </c>
      <c r="C3703" s="24" t="inlineStr">
        <is>
          <t>League Two</t>
        </is>
      </c>
      <c r="D3703" s="24" t="inlineStr">
        <is>
          <t>Port Vale</t>
        </is>
      </c>
      <c r="E3703" s="24" t="n">
        <v>44</v>
      </c>
      <c r="F3703" s="24" t="n">
        <v>11</v>
      </c>
      <c r="G3703" s="29" t="n">
        <v>46504.82291666666</v>
      </c>
      <c r="H3703" s="24" t="inlineStr">
        <is>
          <t>Colchester</t>
        </is>
      </c>
      <c r="I3703" s="24" t="inlineStr">
        <is>
          <t>H</t>
        </is>
      </c>
      <c r="J3703" s="24" t="inlineStr">
        <is>
          <t>E3-PortVale-Colchest</t>
        </is>
      </c>
      <c r="K3703" s="24" t="n">
        <v>13</v>
      </c>
      <c r="L3703" s="11">
        <f>IF(INDEX(Matches!$X:$X,AA3703)=0,"",IF(I3703="H",INDEX(Matches!$H:$H,AA3703),INDEX(Matches!$I:$I,AA3703)))</f>
        <v/>
      </c>
      <c r="M3703" s="11">
        <f>IF(INDEX(Matches!$X:$X,AA3703)=0,"",IF(I3703="H",INDEX(Matches!$I:$I,AA3703),INDEX(Matches!$H:$H,AA3703)))</f>
        <v/>
      </c>
      <c r="N3703" s="11">
        <f>IF(L3703="","",IF(L3703&gt;M3703,"W",IF(L3703=M3703,"D","L")))</f>
        <v/>
      </c>
      <c r="O3703" s="11">
        <f>IF(L3703="","",IF(L3703&gt;M3703,3,IF(L3703=M3703,1,0)))</f>
        <v/>
      </c>
      <c r="P3703" s="31">
        <f>IF(I3703="H",INDEX(Matches!$L:$L,AA3703),INDEX(Matches!$N:$N,AA3703))</f>
        <v/>
      </c>
      <c r="Q3703" s="31">
        <f>INDEX(Matches!$M:$M,AA3703)</f>
        <v/>
      </c>
      <c r="R3703" s="31">
        <f>IF(I3703="H",INDEX(Matches!$N:$N,AA3703),INDEX(Matches!$L:$L,AA3703))</f>
        <v/>
      </c>
      <c r="S3703" s="33">
        <f>IF(I3703="H",INDEX(Matches!$O:$O,AA3703),INDEX(Matches!$P:$P,AA3703))</f>
        <v/>
      </c>
      <c r="T3703" s="33">
        <f>IF(INDEX(Matches!$J:$J,AA3703)="","",IF(I3703="H",INDEX(Matches!$J:$J,AA3703),INDEX(Matches!$K:$K,AA3703)))</f>
        <v/>
      </c>
      <c r="U3703" s="33">
        <f>IF(INDEX(Matches!$K:$K,AA3703)="","",IF(I3703="H",INDEX(Matches!$K:$K,AA3703),INDEX(Matches!$J:$J,AA3703)))</f>
        <v/>
      </c>
      <c r="V3703" s="30">
        <f>IF(T3703="","",T3703-U3703)</f>
        <v/>
      </c>
      <c r="W3703" s="33">
        <f>IF(I3703="H",INDEX(Matches!$T:$T,AA3703),INDEX(Matches!$U:$U,AA3703))</f>
        <v/>
      </c>
      <c r="X3703" s="11">
        <f>INDEX(Matches!$X:$X,AA3703)</f>
        <v/>
      </c>
      <c r="Y3703" s="30">
        <f>IF(O3703="","",O3703-S3703)</f>
        <v/>
      </c>
      <c r="Z3703" s="30">
        <f>IF(W3703="","",W3703-S3703)</f>
        <v/>
      </c>
      <c r="AA3703" s="24">
        <f>MATCH(J3703,Matches!$A:$A,0)</f>
        <v/>
      </c>
      <c r="AB3703" s="33" t="n"/>
      <c r="AC3703" s="33" t="n">
        <v>1.648351762971115</v>
      </c>
      <c r="AD3703" s="24" t="n"/>
      <c r="AE3703" s="24" t="n">
        <v>11</v>
      </c>
      <c r="AF3703" s="33" t="n"/>
      <c r="AG3703" s="33" t="n"/>
    </row>
    <row r="3704">
      <c r="A3704" s="24" t="inlineStr">
        <is>
          <t>Port Vale|45</t>
        </is>
      </c>
      <c r="B3704" s="24" t="inlineStr">
        <is>
          <t>E3</t>
        </is>
      </c>
      <c r="C3704" s="24" t="inlineStr">
        <is>
          <t>League Two</t>
        </is>
      </c>
      <c r="D3704" s="24" t="inlineStr">
        <is>
          <t>Port Vale</t>
        </is>
      </c>
      <c r="E3704" s="24" t="n">
        <v>45</v>
      </c>
      <c r="F3704" s="24" t="n">
        <v>12</v>
      </c>
      <c r="G3704" s="29" t="n">
        <v>46508.625</v>
      </c>
      <c r="H3704" s="24" t="inlineStr">
        <is>
          <t>Newport</t>
        </is>
      </c>
      <c r="I3704" s="24" t="inlineStr">
        <is>
          <t>A</t>
        </is>
      </c>
      <c r="J3704" s="24" t="inlineStr">
        <is>
          <t>E3-Newport-PortVale</t>
        </is>
      </c>
      <c r="K3704" s="24" t="n">
        <v>24</v>
      </c>
      <c r="L3704" s="11">
        <f>IF(INDEX(Matches!$X:$X,AA3704)=0,"",IF(I3704="H",INDEX(Matches!$H:$H,AA3704),INDEX(Matches!$I:$I,AA3704)))</f>
        <v/>
      </c>
      <c r="M3704" s="11">
        <f>IF(INDEX(Matches!$X:$X,AA3704)=0,"",IF(I3704="H",INDEX(Matches!$I:$I,AA3704),INDEX(Matches!$H:$H,AA3704)))</f>
        <v/>
      </c>
      <c r="N3704" s="11">
        <f>IF(L3704="","",IF(L3704&gt;M3704,"W",IF(L3704=M3704,"D","L")))</f>
        <v/>
      </c>
      <c r="O3704" s="11">
        <f>IF(L3704="","",IF(L3704&gt;M3704,3,IF(L3704=M3704,1,0)))</f>
        <v/>
      </c>
      <c r="P3704" s="31">
        <f>IF(I3704="H",INDEX(Matches!$L:$L,AA3704),INDEX(Matches!$N:$N,AA3704))</f>
        <v/>
      </c>
      <c r="Q3704" s="31">
        <f>INDEX(Matches!$M:$M,AA3704)</f>
        <v/>
      </c>
      <c r="R3704" s="31">
        <f>IF(I3704="H",INDEX(Matches!$N:$N,AA3704),INDEX(Matches!$L:$L,AA3704))</f>
        <v/>
      </c>
      <c r="S3704" s="33">
        <f>IF(I3704="H",INDEX(Matches!$O:$O,AA3704),INDEX(Matches!$P:$P,AA3704))</f>
        <v/>
      </c>
      <c r="T3704" s="33">
        <f>IF(INDEX(Matches!$J:$J,AA3704)="","",IF(I3704="H",INDEX(Matches!$J:$J,AA3704),INDEX(Matches!$K:$K,AA3704)))</f>
        <v/>
      </c>
      <c r="U3704" s="33">
        <f>IF(INDEX(Matches!$K:$K,AA3704)="","",IF(I3704="H",INDEX(Matches!$K:$K,AA3704),INDEX(Matches!$J:$J,AA3704)))</f>
        <v/>
      </c>
      <c r="V3704" s="30">
        <f>IF(T3704="","",T3704-U3704)</f>
        <v/>
      </c>
      <c r="W3704" s="33">
        <f>IF(I3704="H",INDEX(Matches!$T:$T,AA3704),INDEX(Matches!$U:$U,AA3704))</f>
        <v/>
      </c>
      <c r="X3704" s="11">
        <f>INDEX(Matches!$X:$X,AA3704)</f>
        <v/>
      </c>
      <c r="Y3704" s="30">
        <f>IF(O3704="","",O3704-S3704)</f>
        <v/>
      </c>
      <c r="Z3704" s="30">
        <f>IF(W3704="","",W3704-S3704)</f>
        <v/>
      </c>
      <c r="AA3704" s="24">
        <f>MATCH(J3704,Matches!$A:$A,0)</f>
        <v/>
      </c>
      <c r="AB3704" s="33" t="n"/>
      <c r="AC3704" s="33" t="n">
        <v>1.557831178630315</v>
      </c>
      <c r="AD3704" s="24" t="n"/>
      <c r="AE3704" s="24" t="n">
        <v>12</v>
      </c>
      <c r="AF3704" s="33" t="n"/>
      <c r="AG3704" s="33" t="n"/>
    </row>
    <row r="3705">
      <c r="A3705" s="24" t="inlineStr">
        <is>
          <t>Port Vale|46</t>
        </is>
      </c>
      <c r="B3705" s="24" t="inlineStr">
        <is>
          <t>E3</t>
        </is>
      </c>
      <c r="C3705" s="24" t="inlineStr">
        <is>
          <t>League Two</t>
        </is>
      </c>
      <c r="D3705" s="24" t="inlineStr">
        <is>
          <t>Port Vale</t>
        </is>
      </c>
      <c r="E3705" s="24" t="n">
        <v>46</v>
      </c>
      <c r="F3705" s="24" t="n">
        <v>12</v>
      </c>
      <c r="G3705" s="29" t="n">
        <v>46515.625</v>
      </c>
      <c r="H3705" s="24" t="inlineStr">
        <is>
          <t>Crawley</t>
        </is>
      </c>
      <c r="I3705" s="24" t="inlineStr">
        <is>
          <t>H</t>
        </is>
      </c>
      <c r="J3705" s="24" t="inlineStr">
        <is>
          <t>E3-PortVale-Crawley</t>
        </is>
      </c>
      <c r="K3705" s="24" t="n">
        <v>21</v>
      </c>
      <c r="L3705" s="11">
        <f>IF(INDEX(Matches!$X:$X,AA3705)=0,"",IF(I3705="H",INDEX(Matches!$H:$H,AA3705),INDEX(Matches!$I:$I,AA3705)))</f>
        <v/>
      </c>
      <c r="M3705" s="11">
        <f>IF(INDEX(Matches!$X:$X,AA3705)=0,"",IF(I3705="H",INDEX(Matches!$I:$I,AA3705),INDEX(Matches!$H:$H,AA3705)))</f>
        <v/>
      </c>
      <c r="N3705" s="11">
        <f>IF(L3705="","",IF(L3705&gt;M3705,"W",IF(L3705=M3705,"D","L")))</f>
        <v/>
      </c>
      <c r="O3705" s="11">
        <f>IF(L3705="","",IF(L3705&gt;M3705,3,IF(L3705=M3705,1,0)))</f>
        <v/>
      </c>
      <c r="P3705" s="31">
        <f>IF(I3705="H",INDEX(Matches!$L:$L,AA3705),INDEX(Matches!$N:$N,AA3705))</f>
        <v/>
      </c>
      <c r="Q3705" s="31">
        <f>INDEX(Matches!$M:$M,AA3705)</f>
        <v/>
      </c>
      <c r="R3705" s="31">
        <f>IF(I3705="H",INDEX(Matches!$N:$N,AA3705),INDEX(Matches!$L:$L,AA3705))</f>
        <v/>
      </c>
      <c r="S3705" s="33">
        <f>IF(I3705="H",INDEX(Matches!$O:$O,AA3705),INDEX(Matches!$P:$P,AA3705))</f>
        <v/>
      </c>
      <c r="T3705" s="33">
        <f>IF(INDEX(Matches!$J:$J,AA3705)="","",IF(I3705="H",INDEX(Matches!$J:$J,AA3705),INDEX(Matches!$K:$K,AA3705)))</f>
        <v/>
      </c>
      <c r="U3705" s="33">
        <f>IF(INDEX(Matches!$K:$K,AA3705)="","",IF(I3705="H",INDEX(Matches!$K:$K,AA3705),INDEX(Matches!$J:$J,AA3705)))</f>
        <v/>
      </c>
      <c r="V3705" s="30">
        <f>IF(T3705="","",T3705-U3705)</f>
        <v/>
      </c>
      <c r="W3705" s="33">
        <f>IF(I3705="H",INDEX(Matches!$T:$T,AA3705),INDEX(Matches!$U:$U,AA3705))</f>
        <v/>
      </c>
      <c r="X3705" s="11">
        <f>INDEX(Matches!$X:$X,AA3705)</f>
        <v/>
      </c>
      <c r="Y3705" s="30">
        <f>IF(O3705="","",O3705-S3705)</f>
        <v/>
      </c>
      <c r="Z3705" s="30">
        <f>IF(W3705="","",W3705-S3705)</f>
        <v/>
      </c>
      <c r="AA3705" s="24">
        <f>MATCH(J3705,Matches!$A:$A,0)</f>
        <v/>
      </c>
      <c r="AB3705" s="33" t="n"/>
      <c r="AC3705" s="33" t="n">
        <v>1.790397668147438</v>
      </c>
      <c r="AD3705" s="24" t="n"/>
      <c r="AE3705" s="24" t="n">
        <v>12</v>
      </c>
      <c r="AF3705" s="33" t="n"/>
      <c r="AG3705" s="33" t="n"/>
    </row>
    <row r="3706">
      <c r="A3706" s="24" t="inlineStr">
        <is>
          <t>Rochdale|1</t>
        </is>
      </c>
      <c r="B3706" s="24" t="inlineStr">
        <is>
          <t>E3</t>
        </is>
      </c>
      <c r="C3706" s="24" t="inlineStr">
        <is>
          <t>League Two</t>
        </is>
      </c>
      <c r="D3706" s="24" t="inlineStr">
        <is>
          <t>Rochdale</t>
        </is>
      </c>
      <c r="E3706" s="24" t="n">
        <v>1</v>
      </c>
      <c r="F3706" s="24" t="n">
        <v>1</v>
      </c>
      <c r="G3706" s="29" t="n">
        <v>46249.52083333334</v>
      </c>
      <c r="H3706" s="24" t="inlineStr">
        <is>
          <t>Newport</t>
        </is>
      </c>
      <c r="I3706" s="24" t="inlineStr">
        <is>
          <t>A</t>
        </is>
      </c>
      <c r="J3706" s="24" t="inlineStr">
        <is>
          <t>E3-Newport-Rochdale</t>
        </is>
      </c>
      <c r="K3706" s="24" t="n">
        <v>24</v>
      </c>
      <c r="L3706" s="11">
        <f>IF(INDEX(Matches!$X:$X,AA3706)=0,"",IF(I3706="H",INDEX(Matches!$H:$H,AA3706),INDEX(Matches!$I:$I,AA3706)))</f>
        <v/>
      </c>
      <c r="M3706" s="11">
        <f>IF(INDEX(Matches!$X:$X,AA3706)=0,"",IF(I3706="H",INDEX(Matches!$I:$I,AA3706),INDEX(Matches!$H:$H,AA3706)))</f>
        <v/>
      </c>
      <c r="N3706" s="11">
        <f>IF(L3706="","",IF(L3706&gt;M3706,"W",IF(L3706=M3706,"D","L")))</f>
        <v/>
      </c>
      <c r="O3706" s="11">
        <f>IF(L3706="","",IF(L3706&gt;M3706,3,IF(L3706=M3706,1,0)))</f>
        <v/>
      </c>
      <c r="P3706" s="31">
        <f>IF(I3706="H",INDEX(Matches!$L:$L,AA3706),INDEX(Matches!$N:$N,AA3706))</f>
        <v/>
      </c>
      <c r="Q3706" s="31">
        <f>INDEX(Matches!$M:$M,AA3706)</f>
        <v/>
      </c>
      <c r="R3706" s="31">
        <f>IF(I3706="H",INDEX(Matches!$N:$N,AA3706),INDEX(Matches!$L:$L,AA3706))</f>
        <v/>
      </c>
      <c r="S3706" s="33">
        <f>IF(I3706="H",INDEX(Matches!$O:$O,AA3706),INDEX(Matches!$P:$P,AA3706))</f>
        <v/>
      </c>
      <c r="T3706" s="33">
        <f>IF(INDEX(Matches!$J:$J,AA3706)="","",IF(I3706="H",INDEX(Matches!$J:$J,AA3706),INDEX(Matches!$K:$K,AA3706)))</f>
        <v/>
      </c>
      <c r="U3706" s="33">
        <f>IF(INDEX(Matches!$K:$K,AA3706)="","",IF(I3706="H",INDEX(Matches!$K:$K,AA3706),INDEX(Matches!$J:$J,AA3706)))</f>
        <v/>
      </c>
      <c r="V3706" s="30">
        <f>IF(T3706="","",T3706-U3706)</f>
        <v/>
      </c>
      <c r="W3706" s="33">
        <f>IF(I3706="H",INDEX(Matches!$T:$T,AA3706),INDEX(Matches!$U:$U,AA3706))</f>
        <v/>
      </c>
      <c r="X3706" s="11">
        <f>INDEX(Matches!$X:$X,AA3706)</f>
        <v/>
      </c>
      <c r="Y3706" s="30">
        <f>IF(O3706="","",O3706-S3706)</f>
        <v/>
      </c>
      <c r="Z3706" s="30">
        <f>IF(W3706="","",W3706-S3706)</f>
        <v/>
      </c>
      <c r="AA3706" s="24">
        <f>MATCH(J3706,Matches!$A:$A,0)</f>
        <v/>
      </c>
      <c r="AB3706" s="33" t="n">
        <v>1.468747015071036</v>
      </c>
      <c r="AC3706" s="33" t="n"/>
      <c r="AD3706" s="24" t="n"/>
      <c r="AE3706" s="24" t="n">
        <v>1</v>
      </c>
      <c r="AF3706" s="33" t="n"/>
      <c r="AG3706" s="33" t="n"/>
    </row>
    <row r="3707">
      <c r="A3707" s="24" t="inlineStr">
        <is>
          <t>Rochdale|2</t>
        </is>
      </c>
      <c r="B3707" s="24" t="inlineStr">
        <is>
          <t>E3</t>
        </is>
      </c>
      <c r="C3707" s="24" t="inlineStr">
        <is>
          <t>League Two</t>
        </is>
      </c>
      <c r="D3707" s="24" t="inlineStr">
        <is>
          <t>Rochdale</t>
        </is>
      </c>
      <c r="E3707" s="24" t="n">
        <v>2</v>
      </c>
      <c r="F3707" s="24" t="n">
        <v>1</v>
      </c>
      <c r="G3707" s="29" t="n">
        <v>46256.625</v>
      </c>
      <c r="H3707" s="24" t="inlineStr">
        <is>
          <t>Crawley</t>
        </is>
      </c>
      <c r="I3707" s="24" t="inlineStr">
        <is>
          <t>H</t>
        </is>
      </c>
      <c r="J3707" s="24" t="inlineStr">
        <is>
          <t>E3-Rochdale-Crawley</t>
        </is>
      </c>
      <c r="K3707" s="24" t="n">
        <v>21</v>
      </c>
      <c r="L3707" s="11">
        <f>IF(INDEX(Matches!$X:$X,AA3707)=0,"",IF(I3707="H",INDEX(Matches!$H:$H,AA3707),INDEX(Matches!$I:$I,AA3707)))</f>
        <v/>
      </c>
      <c r="M3707" s="11">
        <f>IF(INDEX(Matches!$X:$X,AA3707)=0,"",IF(I3707="H",INDEX(Matches!$I:$I,AA3707),INDEX(Matches!$H:$H,AA3707)))</f>
        <v/>
      </c>
      <c r="N3707" s="11">
        <f>IF(L3707="","",IF(L3707&gt;M3707,"W",IF(L3707=M3707,"D","L")))</f>
        <v/>
      </c>
      <c r="O3707" s="11">
        <f>IF(L3707="","",IF(L3707&gt;M3707,3,IF(L3707=M3707,1,0)))</f>
        <v/>
      </c>
      <c r="P3707" s="31">
        <f>IF(I3707="H",INDEX(Matches!$L:$L,AA3707),INDEX(Matches!$N:$N,AA3707))</f>
        <v/>
      </c>
      <c r="Q3707" s="31">
        <f>INDEX(Matches!$M:$M,AA3707)</f>
        <v/>
      </c>
      <c r="R3707" s="31">
        <f>IF(I3707="H",INDEX(Matches!$N:$N,AA3707),INDEX(Matches!$L:$L,AA3707))</f>
        <v/>
      </c>
      <c r="S3707" s="33">
        <f>IF(I3707="H",INDEX(Matches!$O:$O,AA3707),INDEX(Matches!$P:$P,AA3707))</f>
        <v/>
      </c>
      <c r="T3707" s="33">
        <f>IF(INDEX(Matches!$J:$J,AA3707)="","",IF(I3707="H",INDEX(Matches!$J:$J,AA3707),INDEX(Matches!$K:$K,AA3707)))</f>
        <v/>
      </c>
      <c r="U3707" s="33">
        <f>IF(INDEX(Matches!$K:$K,AA3707)="","",IF(I3707="H",INDEX(Matches!$K:$K,AA3707),INDEX(Matches!$J:$J,AA3707)))</f>
        <v/>
      </c>
      <c r="V3707" s="30">
        <f>IF(T3707="","",T3707-U3707)</f>
        <v/>
      </c>
      <c r="W3707" s="33">
        <f>IF(I3707="H",INDEX(Matches!$T:$T,AA3707),INDEX(Matches!$U:$U,AA3707))</f>
        <v/>
      </c>
      <c r="X3707" s="11">
        <f>INDEX(Matches!$X:$X,AA3707)</f>
        <v/>
      </c>
      <c r="Y3707" s="30">
        <f>IF(O3707="","",O3707-S3707)</f>
        <v/>
      </c>
      <c r="Z3707" s="30">
        <f>IF(W3707="","",W3707-S3707)</f>
        <v/>
      </c>
      <c r="AA3707" s="24">
        <f>MATCH(J3707,Matches!$A:$A,0)</f>
        <v/>
      </c>
      <c r="AB3707" s="33" t="n">
        <v>1.802441097379164</v>
      </c>
      <c r="AC3707" s="33" t="n"/>
      <c r="AD3707" s="24" t="n"/>
      <c r="AE3707" s="24" t="n">
        <v>1</v>
      </c>
      <c r="AF3707" s="33" t="n"/>
      <c r="AG3707" s="33" t="n"/>
    </row>
    <row r="3708">
      <c r="A3708" s="24" t="inlineStr">
        <is>
          <t>Rochdale|3</t>
        </is>
      </c>
      <c r="B3708" s="24" t="inlineStr">
        <is>
          <t>E3</t>
        </is>
      </c>
      <c r="C3708" s="24" t="inlineStr">
        <is>
          <t>League Two</t>
        </is>
      </c>
      <c r="D3708" s="24" t="inlineStr">
        <is>
          <t>Rochdale</t>
        </is>
      </c>
      <c r="E3708" s="24" t="n">
        <v>3</v>
      </c>
      <c r="F3708" s="24" t="n">
        <v>1</v>
      </c>
      <c r="G3708" s="29" t="n">
        <v>46263.625</v>
      </c>
      <c r="H3708" s="24" t="inlineStr">
        <is>
          <t>Colchester</t>
        </is>
      </c>
      <c r="I3708" s="24" t="inlineStr">
        <is>
          <t>A</t>
        </is>
      </c>
      <c r="J3708" s="24" t="inlineStr">
        <is>
          <t>E3-Colchest-Rochdale</t>
        </is>
      </c>
      <c r="K3708" s="24" t="n">
        <v>13</v>
      </c>
      <c r="L3708" s="11">
        <f>IF(INDEX(Matches!$X:$X,AA3708)=0,"",IF(I3708="H",INDEX(Matches!$H:$H,AA3708),INDEX(Matches!$I:$I,AA3708)))</f>
        <v/>
      </c>
      <c r="M3708" s="11">
        <f>IF(INDEX(Matches!$X:$X,AA3708)=0,"",IF(I3708="H",INDEX(Matches!$I:$I,AA3708),INDEX(Matches!$H:$H,AA3708)))</f>
        <v/>
      </c>
      <c r="N3708" s="11">
        <f>IF(L3708="","",IF(L3708&gt;M3708,"W",IF(L3708=M3708,"D","L")))</f>
        <v/>
      </c>
      <c r="O3708" s="11">
        <f>IF(L3708="","",IF(L3708&gt;M3708,3,IF(L3708=M3708,1,0)))</f>
        <v/>
      </c>
      <c r="P3708" s="31">
        <f>IF(I3708="H",INDEX(Matches!$L:$L,AA3708),INDEX(Matches!$N:$N,AA3708))</f>
        <v/>
      </c>
      <c r="Q3708" s="31">
        <f>INDEX(Matches!$M:$M,AA3708)</f>
        <v/>
      </c>
      <c r="R3708" s="31">
        <f>IF(I3708="H",INDEX(Matches!$N:$N,AA3708),INDEX(Matches!$L:$L,AA3708))</f>
        <v/>
      </c>
      <c r="S3708" s="33">
        <f>IF(I3708="H",INDEX(Matches!$O:$O,AA3708),INDEX(Matches!$P:$P,AA3708))</f>
        <v/>
      </c>
      <c r="T3708" s="33">
        <f>IF(INDEX(Matches!$J:$J,AA3708)="","",IF(I3708="H",INDEX(Matches!$J:$J,AA3708),INDEX(Matches!$K:$K,AA3708)))</f>
        <v/>
      </c>
      <c r="U3708" s="33">
        <f>IF(INDEX(Matches!$K:$K,AA3708)="","",IF(I3708="H",INDEX(Matches!$K:$K,AA3708),INDEX(Matches!$J:$J,AA3708)))</f>
        <v/>
      </c>
      <c r="V3708" s="30">
        <f>IF(T3708="","",T3708-U3708)</f>
        <v/>
      </c>
      <c r="W3708" s="33">
        <f>IF(I3708="H",INDEX(Matches!$T:$T,AA3708),INDEX(Matches!$U:$U,AA3708))</f>
        <v/>
      </c>
      <c r="X3708" s="11">
        <f>INDEX(Matches!$X:$X,AA3708)</f>
        <v/>
      </c>
      <c r="Y3708" s="30">
        <f>IF(O3708="","",O3708-S3708)</f>
        <v/>
      </c>
      <c r="Z3708" s="30">
        <f>IF(W3708="","",W3708-S3708)</f>
        <v/>
      </c>
      <c r="AA3708" s="24">
        <f>MATCH(J3708,Matches!$A:$A,0)</f>
        <v/>
      </c>
      <c r="AB3708" s="33" t="n">
        <v>1.002563562687234</v>
      </c>
      <c r="AC3708" s="33" t="n"/>
      <c r="AD3708" s="24" t="n"/>
      <c r="AE3708" s="24" t="n">
        <v>1</v>
      </c>
      <c r="AF3708" s="33" t="n"/>
      <c r="AG3708" s="33" t="n"/>
    </row>
    <row r="3709">
      <c r="A3709" s="24" t="inlineStr">
        <is>
          <t>Rochdale|4</t>
        </is>
      </c>
      <c r="B3709" s="24" t="inlineStr">
        <is>
          <t>E3</t>
        </is>
      </c>
      <c r="C3709" s="24" t="inlineStr">
        <is>
          <t>League Two</t>
        </is>
      </c>
      <c r="D3709" s="24" t="inlineStr">
        <is>
          <t>Rochdale</t>
        </is>
      </c>
      <c r="E3709" s="24" t="n">
        <v>4</v>
      </c>
      <c r="F3709" s="24" t="n">
        <v>1</v>
      </c>
      <c r="G3709" s="29" t="n">
        <v>46266.82291666666</v>
      </c>
      <c r="H3709" s="24" t="inlineStr">
        <is>
          <t>Shrewsbury</t>
        </is>
      </c>
      <c r="I3709" s="24" t="inlineStr">
        <is>
          <t>H</t>
        </is>
      </c>
      <c r="J3709" s="24" t="inlineStr">
        <is>
          <t>E3-Rochdale-Shrewsbu</t>
        </is>
      </c>
      <c r="K3709" s="24" t="n">
        <v>20</v>
      </c>
      <c r="L3709" s="11">
        <f>IF(INDEX(Matches!$X:$X,AA3709)=0,"",IF(I3709="H",INDEX(Matches!$H:$H,AA3709),INDEX(Matches!$I:$I,AA3709)))</f>
        <v/>
      </c>
      <c r="M3709" s="11">
        <f>IF(INDEX(Matches!$X:$X,AA3709)=0,"",IF(I3709="H",INDEX(Matches!$I:$I,AA3709),INDEX(Matches!$H:$H,AA3709)))</f>
        <v/>
      </c>
      <c r="N3709" s="11">
        <f>IF(L3709="","",IF(L3709&gt;M3709,"W",IF(L3709=M3709,"D","L")))</f>
        <v/>
      </c>
      <c r="O3709" s="11">
        <f>IF(L3709="","",IF(L3709&gt;M3709,3,IF(L3709=M3709,1,0)))</f>
        <v/>
      </c>
      <c r="P3709" s="31">
        <f>IF(I3709="H",INDEX(Matches!$L:$L,AA3709),INDEX(Matches!$N:$N,AA3709))</f>
        <v/>
      </c>
      <c r="Q3709" s="31">
        <f>INDEX(Matches!$M:$M,AA3709)</f>
        <v/>
      </c>
      <c r="R3709" s="31">
        <f>IF(I3709="H",INDEX(Matches!$N:$N,AA3709),INDEX(Matches!$L:$L,AA3709))</f>
        <v/>
      </c>
      <c r="S3709" s="33">
        <f>IF(I3709="H",INDEX(Matches!$O:$O,AA3709),INDEX(Matches!$P:$P,AA3709))</f>
        <v/>
      </c>
      <c r="T3709" s="33">
        <f>IF(INDEX(Matches!$J:$J,AA3709)="","",IF(I3709="H",INDEX(Matches!$J:$J,AA3709),INDEX(Matches!$K:$K,AA3709)))</f>
        <v/>
      </c>
      <c r="U3709" s="33">
        <f>IF(INDEX(Matches!$K:$K,AA3709)="","",IF(I3709="H",INDEX(Matches!$K:$K,AA3709),INDEX(Matches!$J:$J,AA3709)))</f>
        <v/>
      </c>
      <c r="V3709" s="30">
        <f>IF(T3709="","",T3709-U3709)</f>
        <v/>
      </c>
      <c r="W3709" s="33">
        <f>IF(I3709="H",INDEX(Matches!$T:$T,AA3709),INDEX(Matches!$U:$U,AA3709))</f>
        <v/>
      </c>
      <c r="X3709" s="11">
        <f>INDEX(Matches!$X:$X,AA3709)</f>
        <v/>
      </c>
      <c r="Y3709" s="30">
        <f>IF(O3709="","",O3709-S3709)</f>
        <v/>
      </c>
      <c r="Z3709" s="30">
        <f>IF(W3709="","",W3709-S3709)</f>
        <v/>
      </c>
      <c r="AA3709" s="24">
        <f>MATCH(J3709,Matches!$A:$A,0)</f>
        <v/>
      </c>
      <c r="AB3709" s="33" t="n">
        <v>1.533655239409141</v>
      </c>
      <c r="AC3709" s="33" t="n"/>
      <c r="AD3709" s="24" t="n"/>
      <c r="AE3709" s="24" t="n">
        <v>1</v>
      </c>
      <c r="AF3709" s="33" t="n"/>
      <c r="AG3709" s="33" t="n"/>
    </row>
    <row r="3710">
      <c r="A3710" s="24" t="inlineStr">
        <is>
          <t>Rochdale|5</t>
        </is>
      </c>
      <c r="B3710" s="24" t="inlineStr">
        <is>
          <t>E3</t>
        </is>
      </c>
      <c r="C3710" s="24" t="inlineStr">
        <is>
          <t>League Two</t>
        </is>
      </c>
      <c r="D3710" s="24" t="inlineStr">
        <is>
          <t>Rochdale</t>
        </is>
      </c>
      <c r="E3710" s="24" t="n">
        <v>5</v>
      </c>
      <c r="F3710" s="24" t="n">
        <v>2</v>
      </c>
      <c r="G3710" s="29" t="n">
        <v>46270.625</v>
      </c>
      <c r="H3710" s="24" t="inlineStr">
        <is>
          <t>Gillingham</t>
        </is>
      </c>
      <c r="I3710" s="24" t="inlineStr">
        <is>
          <t>H</t>
        </is>
      </c>
      <c r="J3710" s="24" t="inlineStr">
        <is>
          <t>E3-Rochdale-Gillingh</t>
        </is>
      </c>
      <c r="K3710" s="24" t="n">
        <v>12</v>
      </c>
      <c r="L3710" s="11">
        <f>IF(INDEX(Matches!$X:$X,AA3710)=0,"",IF(I3710="H",INDEX(Matches!$H:$H,AA3710),INDEX(Matches!$I:$I,AA3710)))</f>
        <v/>
      </c>
      <c r="M3710" s="11">
        <f>IF(INDEX(Matches!$X:$X,AA3710)=0,"",IF(I3710="H",INDEX(Matches!$I:$I,AA3710),INDEX(Matches!$H:$H,AA3710)))</f>
        <v/>
      </c>
      <c r="N3710" s="11">
        <f>IF(L3710="","",IF(L3710&gt;M3710,"W",IF(L3710=M3710,"D","L")))</f>
        <v/>
      </c>
      <c r="O3710" s="11">
        <f>IF(L3710="","",IF(L3710&gt;M3710,3,IF(L3710=M3710,1,0)))</f>
        <v/>
      </c>
      <c r="P3710" s="31">
        <f>IF(I3710="H",INDEX(Matches!$L:$L,AA3710),INDEX(Matches!$N:$N,AA3710))</f>
        <v/>
      </c>
      <c r="Q3710" s="31">
        <f>INDEX(Matches!$M:$M,AA3710)</f>
        <v/>
      </c>
      <c r="R3710" s="31">
        <f>IF(I3710="H",INDEX(Matches!$N:$N,AA3710),INDEX(Matches!$L:$L,AA3710))</f>
        <v/>
      </c>
      <c r="S3710" s="33">
        <f>IF(I3710="H",INDEX(Matches!$O:$O,AA3710),INDEX(Matches!$P:$P,AA3710))</f>
        <v/>
      </c>
      <c r="T3710" s="33">
        <f>IF(INDEX(Matches!$J:$J,AA3710)="","",IF(I3710="H",INDEX(Matches!$J:$J,AA3710),INDEX(Matches!$K:$K,AA3710)))</f>
        <v/>
      </c>
      <c r="U3710" s="33">
        <f>IF(INDEX(Matches!$K:$K,AA3710)="","",IF(I3710="H",INDEX(Matches!$K:$K,AA3710),INDEX(Matches!$J:$J,AA3710)))</f>
        <v/>
      </c>
      <c r="V3710" s="30">
        <f>IF(T3710="","",T3710-U3710)</f>
        <v/>
      </c>
      <c r="W3710" s="33">
        <f>IF(I3710="H",INDEX(Matches!$T:$T,AA3710),INDEX(Matches!$U:$U,AA3710))</f>
        <v/>
      </c>
      <c r="X3710" s="11">
        <f>INDEX(Matches!$X:$X,AA3710)</f>
        <v/>
      </c>
      <c r="Y3710" s="30">
        <f>IF(O3710="","",O3710-S3710)</f>
        <v/>
      </c>
      <c r="Z3710" s="30">
        <f>IF(W3710="","",W3710-S3710)</f>
        <v/>
      </c>
      <c r="AA3710" s="24">
        <f>MATCH(J3710,Matches!$A:$A,0)</f>
        <v/>
      </c>
      <c r="AB3710" s="33" t="n">
        <v>1.618192377267573</v>
      </c>
      <c r="AC3710" s="33" t="n"/>
      <c r="AD3710" s="24" t="n"/>
      <c r="AE3710" s="24" t="n">
        <v>2</v>
      </c>
      <c r="AF3710" s="33" t="n"/>
      <c r="AG3710" s="33" t="n"/>
    </row>
    <row r="3711">
      <c r="A3711" s="24" t="inlineStr">
        <is>
          <t>Rochdale|6</t>
        </is>
      </c>
      <c r="B3711" s="24" t="inlineStr">
        <is>
          <t>E3</t>
        </is>
      </c>
      <c r="C3711" s="24" t="inlineStr">
        <is>
          <t>League Two</t>
        </is>
      </c>
      <c r="D3711" s="24" t="inlineStr">
        <is>
          <t>Rochdale</t>
        </is>
      </c>
      <c r="E3711" s="24" t="n">
        <v>6</v>
      </c>
      <c r="F3711" s="24" t="n">
        <v>2</v>
      </c>
      <c r="G3711" s="29" t="n">
        <v>46277.625</v>
      </c>
      <c r="H3711" s="24" t="inlineStr">
        <is>
          <t>Walsall</t>
        </is>
      </c>
      <c r="I3711" s="24" t="inlineStr">
        <is>
          <t>A</t>
        </is>
      </c>
      <c r="J3711" s="24" t="inlineStr">
        <is>
          <t>E3-Walsall-Rochdale</t>
        </is>
      </c>
      <c r="K3711" s="24" t="n">
        <v>11</v>
      </c>
      <c r="L3711" s="11">
        <f>IF(INDEX(Matches!$X:$X,AA3711)=0,"",IF(I3711="H",INDEX(Matches!$H:$H,AA3711),INDEX(Matches!$I:$I,AA3711)))</f>
        <v/>
      </c>
      <c r="M3711" s="11">
        <f>IF(INDEX(Matches!$X:$X,AA3711)=0,"",IF(I3711="H",INDEX(Matches!$I:$I,AA3711),INDEX(Matches!$H:$H,AA3711)))</f>
        <v/>
      </c>
      <c r="N3711" s="11">
        <f>IF(L3711="","",IF(L3711&gt;M3711,"W",IF(L3711=M3711,"D","L")))</f>
        <v/>
      </c>
      <c r="O3711" s="11">
        <f>IF(L3711="","",IF(L3711&gt;M3711,3,IF(L3711=M3711,1,0)))</f>
        <v/>
      </c>
      <c r="P3711" s="31">
        <f>IF(I3711="H",INDEX(Matches!$L:$L,AA3711),INDEX(Matches!$N:$N,AA3711))</f>
        <v/>
      </c>
      <c r="Q3711" s="31">
        <f>INDEX(Matches!$M:$M,AA3711)</f>
        <v/>
      </c>
      <c r="R3711" s="31">
        <f>IF(I3711="H",INDEX(Matches!$N:$N,AA3711),INDEX(Matches!$L:$L,AA3711))</f>
        <v/>
      </c>
      <c r="S3711" s="33">
        <f>IF(I3711="H",INDEX(Matches!$O:$O,AA3711),INDEX(Matches!$P:$P,AA3711))</f>
        <v/>
      </c>
      <c r="T3711" s="33">
        <f>IF(INDEX(Matches!$J:$J,AA3711)="","",IF(I3711="H",INDEX(Matches!$J:$J,AA3711),INDEX(Matches!$K:$K,AA3711)))</f>
        <v/>
      </c>
      <c r="U3711" s="33">
        <f>IF(INDEX(Matches!$K:$K,AA3711)="","",IF(I3711="H",INDEX(Matches!$K:$K,AA3711),INDEX(Matches!$J:$J,AA3711)))</f>
        <v/>
      </c>
      <c r="V3711" s="30">
        <f>IF(T3711="","",T3711-U3711)</f>
        <v/>
      </c>
      <c r="W3711" s="33">
        <f>IF(I3711="H",INDEX(Matches!$T:$T,AA3711),INDEX(Matches!$U:$U,AA3711))</f>
        <v/>
      </c>
      <c r="X3711" s="11">
        <f>INDEX(Matches!$X:$X,AA3711)</f>
        <v/>
      </c>
      <c r="Y3711" s="30">
        <f>IF(O3711="","",O3711-S3711)</f>
        <v/>
      </c>
      <c r="Z3711" s="30">
        <f>IF(W3711="","",W3711-S3711)</f>
        <v/>
      </c>
      <c r="AA3711" s="24">
        <f>MATCH(J3711,Matches!$A:$A,0)</f>
        <v/>
      </c>
      <c r="AB3711" s="33" t="n">
        <v>0.8877282202826839</v>
      </c>
      <c r="AC3711" s="33" t="n"/>
      <c r="AD3711" s="24" t="n"/>
      <c r="AE3711" s="24" t="n">
        <v>2</v>
      </c>
      <c r="AF3711" s="33" t="n"/>
      <c r="AG3711" s="33" t="n"/>
    </row>
    <row r="3712">
      <c r="A3712" s="24" t="inlineStr">
        <is>
          <t>Rochdale|7</t>
        </is>
      </c>
      <c r="B3712" s="24" t="inlineStr">
        <is>
          <t>E3</t>
        </is>
      </c>
      <c r="C3712" s="24" t="inlineStr">
        <is>
          <t>League Two</t>
        </is>
      </c>
      <c r="D3712" s="24" t="inlineStr">
        <is>
          <t>Rochdale</t>
        </is>
      </c>
      <c r="E3712" s="24" t="n">
        <v>7</v>
      </c>
      <c r="F3712" s="24" t="n">
        <v>2</v>
      </c>
      <c r="G3712" s="29" t="n">
        <v>46284.52083333334</v>
      </c>
      <c r="H3712" s="24" t="inlineStr">
        <is>
          <t>Oldham</t>
        </is>
      </c>
      <c r="I3712" s="24" t="inlineStr">
        <is>
          <t>H</t>
        </is>
      </c>
      <c r="J3712" s="24" t="inlineStr">
        <is>
          <t>E3-Rochdale-Oldham</t>
        </is>
      </c>
      <c r="K3712" s="24" t="n">
        <v>8</v>
      </c>
      <c r="L3712" s="11">
        <f>IF(INDEX(Matches!$X:$X,AA3712)=0,"",IF(I3712="H",INDEX(Matches!$H:$H,AA3712),INDEX(Matches!$I:$I,AA3712)))</f>
        <v/>
      </c>
      <c r="M3712" s="11">
        <f>IF(INDEX(Matches!$X:$X,AA3712)=0,"",IF(I3712="H",INDEX(Matches!$I:$I,AA3712),INDEX(Matches!$H:$H,AA3712)))</f>
        <v/>
      </c>
      <c r="N3712" s="11">
        <f>IF(L3712="","",IF(L3712&gt;M3712,"W",IF(L3712=M3712,"D","L")))</f>
        <v/>
      </c>
      <c r="O3712" s="11">
        <f>IF(L3712="","",IF(L3712&gt;M3712,3,IF(L3712=M3712,1,0)))</f>
        <v/>
      </c>
      <c r="P3712" s="31">
        <f>IF(I3712="H",INDEX(Matches!$L:$L,AA3712),INDEX(Matches!$N:$N,AA3712))</f>
        <v/>
      </c>
      <c r="Q3712" s="31">
        <f>INDEX(Matches!$M:$M,AA3712)</f>
        <v/>
      </c>
      <c r="R3712" s="31">
        <f>IF(I3712="H",INDEX(Matches!$N:$N,AA3712),INDEX(Matches!$L:$L,AA3712))</f>
        <v/>
      </c>
      <c r="S3712" s="33">
        <f>IF(I3712="H",INDEX(Matches!$O:$O,AA3712),INDEX(Matches!$P:$P,AA3712))</f>
        <v/>
      </c>
      <c r="T3712" s="33">
        <f>IF(INDEX(Matches!$J:$J,AA3712)="","",IF(I3712="H",INDEX(Matches!$J:$J,AA3712),INDEX(Matches!$K:$K,AA3712)))</f>
        <v/>
      </c>
      <c r="U3712" s="33">
        <f>IF(INDEX(Matches!$K:$K,AA3712)="","",IF(I3712="H",INDEX(Matches!$K:$K,AA3712),INDEX(Matches!$J:$J,AA3712)))</f>
        <v/>
      </c>
      <c r="V3712" s="30">
        <f>IF(T3712="","",T3712-U3712)</f>
        <v/>
      </c>
      <c r="W3712" s="33">
        <f>IF(I3712="H",INDEX(Matches!$T:$T,AA3712),INDEX(Matches!$U:$U,AA3712))</f>
        <v/>
      </c>
      <c r="X3712" s="11">
        <f>INDEX(Matches!$X:$X,AA3712)</f>
        <v/>
      </c>
      <c r="Y3712" s="30">
        <f>IF(O3712="","",O3712-S3712)</f>
        <v/>
      </c>
      <c r="Z3712" s="30">
        <f>IF(W3712="","",W3712-S3712)</f>
        <v/>
      </c>
      <c r="AA3712" s="24">
        <f>MATCH(J3712,Matches!$A:$A,0)</f>
        <v/>
      </c>
      <c r="AB3712" s="33" t="n"/>
      <c r="AC3712" s="33" t="n"/>
      <c r="AD3712" s="24" t="n"/>
      <c r="AE3712" s="24" t="n">
        <v>2</v>
      </c>
      <c r="AF3712" s="33" t="n"/>
      <c r="AG3712" s="33" t="n"/>
    </row>
    <row r="3713">
      <c r="A3713" s="24" t="inlineStr">
        <is>
          <t>Rochdale|8</t>
        </is>
      </c>
      <c r="B3713" s="24" t="inlineStr">
        <is>
          <t>E3</t>
        </is>
      </c>
      <c r="C3713" s="24" t="inlineStr">
        <is>
          <t>League Two</t>
        </is>
      </c>
      <c r="D3713" s="24" t="inlineStr">
        <is>
          <t>Rochdale</t>
        </is>
      </c>
      <c r="E3713" s="24" t="n">
        <v>8</v>
      </c>
      <c r="F3713" s="24" t="n">
        <v>2</v>
      </c>
      <c r="G3713" s="29" t="n">
        <v>46291.625</v>
      </c>
      <c r="H3713" s="24" t="inlineStr">
        <is>
          <t>Fleetwood</t>
        </is>
      </c>
      <c r="I3713" s="24" t="inlineStr">
        <is>
          <t>A</t>
        </is>
      </c>
      <c r="J3713" s="24" t="inlineStr">
        <is>
          <t>E3-Fleetwoo-Rochdale</t>
        </is>
      </c>
      <c r="K3713" s="24" t="n">
        <v>18</v>
      </c>
      <c r="L3713" s="11">
        <f>IF(INDEX(Matches!$X:$X,AA3713)=0,"",IF(I3713="H",INDEX(Matches!$H:$H,AA3713),INDEX(Matches!$I:$I,AA3713)))</f>
        <v/>
      </c>
      <c r="M3713" s="11">
        <f>IF(INDEX(Matches!$X:$X,AA3713)=0,"",IF(I3713="H",INDEX(Matches!$I:$I,AA3713),INDEX(Matches!$H:$H,AA3713)))</f>
        <v/>
      </c>
      <c r="N3713" s="11">
        <f>IF(L3713="","",IF(L3713&gt;M3713,"W",IF(L3713=M3713,"D","L")))</f>
        <v/>
      </c>
      <c r="O3713" s="11">
        <f>IF(L3713="","",IF(L3713&gt;M3713,3,IF(L3713=M3713,1,0)))</f>
        <v/>
      </c>
      <c r="P3713" s="31">
        <f>IF(I3713="H",INDEX(Matches!$L:$L,AA3713),INDEX(Matches!$N:$N,AA3713))</f>
        <v/>
      </c>
      <c r="Q3713" s="31">
        <f>INDEX(Matches!$M:$M,AA3713)</f>
        <v/>
      </c>
      <c r="R3713" s="31">
        <f>IF(I3713="H",INDEX(Matches!$N:$N,AA3713),INDEX(Matches!$L:$L,AA3713))</f>
        <v/>
      </c>
      <c r="S3713" s="33">
        <f>IF(I3713="H",INDEX(Matches!$O:$O,AA3713),INDEX(Matches!$P:$P,AA3713))</f>
        <v/>
      </c>
      <c r="T3713" s="33">
        <f>IF(INDEX(Matches!$J:$J,AA3713)="","",IF(I3713="H",INDEX(Matches!$J:$J,AA3713),INDEX(Matches!$K:$K,AA3713)))</f>
        <v/>
      </c>
      <c r="U3713" s="33">
        <f>IF(INDEX(Matches!$K:$K,AA3713)="","",IF(I3713="H",INDEX(Matches!$K:$K,AA3713),INDEX(Matches!$J:$J,AA3713)))</f>
        <v/>
      </c>
      <c r="V3713" s="30">
        <f>IF(T3713="","",T3713-U3713)</f>
        <v/>
      </c>
      <c r="W3713" s="33">
        <f>IF(I3713="H",INDEX(Matches!$T:$T,AA3713),INDEX(Matches!$U:$U,AA3713))</f>
        <v/>
      </c>
      <c r="X3713" s="11">
        <f>INDEX(Matches!$X:$X,AA3713)</f>
        <v/>
      </c>
      <c r="Y3713" s="30">
        <f>IF(O3713="","",O3713-S3713)</f>
        <v/>
      </c>
      <c r="Z3713" s="30">
        <f>IF(W3713="","",W3713-S3713)</f>
        <v/>
      </c>
      <c r="AA3713" s="24">
        <f>MATCH(J3713,Matches!$A:$A,0)</f>
        <v/>
      </c>
      <c r="AB3713" s="33" t="n"/>
      <c r="AC3713" s="33" t="n"/>
      <c r="AD3713" s="24" t="n"/>
      <c r="AE3713" s="24" t="n">
        <v>2</v>
      </c>
      <c r="AF3713" s="33" t="n"/>
      <c r="AG3713" s="33" t="n"/>
    </row>
    <row r="3714">
      <c r="A3714" s="24" t="inlineStr">
        <is>
          <t>Rochdale|9</t>
        </is>
      </c>
      <c r="B3714" s="24" t="inlineStr">
        <is>
          <t>E3</t>
        </is>
      </c>
      <c r="C3714" s="24" t="inlineStr">
        <is>
          <t>League Two</t>
        </is>
      </c>
      <c r="D3714" s="24" t="inlineStr">
        <is>
          <t>Rochdale</t>
        </is>
      </c>
      <c r="E3714" s="24" t="n">
        <v>9</v>
      </c>
      <c r="F3714" s="24" t="n">
        <v>3</v>
      </c>
      <c r="G3714" s="29" t="n">
        <v>46298.625</v>
      </c>
      <c r="H3714" s="24" t="inlineStr">
        <is>
          <t>Swindon</t>
        </is>
      </c>
      <c r="I3714" s="24" t="inlineStr">
        <is>
          <t>H</t>
        </is>
      </c>
      <c r="J3714" s="24" t="inlineStr">
        <is>
          <t>E3-Rochdale-Swindon</t>
        </is>
      </c>
      <c r="K3714" s="24" t="n">
        <v>10</v>
      </c>
      <c r="L3714" s="11">
        <f>IF(INDEX(Matches!$X:$X,AA3714)=0,"",IF(I3714="H",INDEX(Matches!$H:$H,AA3714),INDEX(Matches!$I:$I,AA3714)))</f>
        <v/>
      </c>
      <c r="M3714" s="11">
        <f>IF(INDEX(Matches!$X:$X,AA3714)=0,"",IF(I3714="H",INDEX(Matches!$I:$I,AA3714),INDEX(Matches!$H:$H,AA3714)))</f>
        <v/>
      </c>
      <c r="N3714" s="11">
        <f>IF(L3714="","",IF(L3714&gt;M3714,"W",IF(L3714=M3714,"D","L")))</f>
        <v/>
      </c>
      <c r="O3714" s="11">
        <f>IF(L3714="","",IF(L3714&gt;M3714,3,IF(L3714=M3714,1,0)))</f>
        <v/>
      </c>
      <c r="P3714" s="31">
        <f>IF(I3714="H",INDEX(Matches!$L:$L,AA3714),INDEX(Matches!$N:$N,AA3714))</f>
        <v/>
      </c>
      <c r="Q3714" s="31">
        <f>INDEX(Matches!$M:$M,AA3714)</f>
        <v/>
      </c>
      <c r="R3714" s="31">
        <f>IF(I3714="H",INDEX(Matches!$N:$N,AA3714),INDEX(Matches!$L:$L,AA3714))</f>
        <v/>
      </c>
      <c r="S3714" s="33">
        <f>IF(I3714="H",INDEX(Matches!$O:$O,AA3714),INDEX(Matches!$P:$P,AA3714))</f>
        <v/>
      </c>
      <c r="T3714" s="33">
        <f>IF(INDEX(Matches!$J:$J,AA3714)="","",IF(I3714="H",INDEX(Matches!$J:$J,AA3714),INDEX(Matches!$K:$K,AA3714)))</f>
        <v/>
      </c>
      <c r="U3714" s="33">
        <f>IF(INDEX(Matches!$K:$K,AA3714)="","",IF(I3714="H",INDEX(Matches!$K:$K,AA3714),INDEX(Matches!$J:$J,AA3714)))</f>
        <v/>
      </c>
      <c r="V3714" s="30">
        <f>IF(T3714="","",T3714-U3714)</f>
        <v/>
      </c>
      <c r="W3714" s="33">
        <f>IF(I3714="H",INDEX(Matches!$T:$T,AA3714),INDEX(Matches!$U:$U,AA3714))</f>
        <v/>
      </c>
      <c r="X3714" s="11">
        <f>INDEX(Matches!$X:$X,AA3714)</f>
        <v/>
      </c>
      <c r="Y3714" s="30">
        <f>IF(O3714="","",O3714-S3714)</f>
        <v/>
      </c>
      <c r="Z3714" s="30">
        <f>IF(W3714="","",W3714-S3714)</f>
        <v/>
      </c>
      <c r="AA3714" s="24">
        <f>MATCH(J3714,Matches!$A:$A,0)</f>
        <v/>
      </c>
      <c r="AB3714" s="33" t="n"/>
      <c r="AC3714" s="33" t="n"/>
      <c r="AD3714" s="24" t="n"/>
      <c r="AE3714" s="24" t="n">
        <v>3</v>
      </c>
      <c r="AF3714" s="33" t="n"/>
      <c r="AG3714" s="33" t="n"/>
    </row>
    <row r="3715">
      <c r="A3715" s="24" t="inlineStr">
        <is>
          <t>Rochdale|10</t>
        </is>
      </c>
      <c r="B3715" s="24" t="inlineStr">
        <is>
          <t>E3</t>
        </is>
      </c>
      <c r="C3715" s="24" t="inlineStr">
        <is>
          <t>League Two</t>
        </is>
      </c>
      <c r="D3715" s="24" t="inlineStr">
        <is>
          <t>Rochdale</t>
        </is>
      </c>
      <c r="E3715" s="24" t="n">
        <v>10</v>
      </c>
      <c r="F3715" s="24" t="n">
        <v>3</v>
      </c>
      <c r="G3715" s="29" t="n">
        <v>46305.625</v>
      </c>
      <c r="H3715" s="24" t="inlineStr">
        <is>
          <t>Tranmere</t>
        </is>
      </c>
      <c r="I3715" s="24" t="inlineStr">
        <is>
          <t>A</t>
        </is>
      </c>
      <c r="J3715" s="24" t="inlineStr">
        <is>
          <t>E3-Tranmere-Rochdale</t>
        </is>
      </c>
      <c r="K3715" s="24" t="n">
        <v>19</v>
      </c>
      <c r="L3715" s="11">
        <f>IF(INDEX(Matches!$X:$X,AA3715)=0,"",IF(I3715="H",INDEX(Matches!$H:$H,AA3715),INDEX(Matches!$I:$I,AA3715)))</f>
        <v/>
      </c>
      <c r="M3715" s="11">
        <f>IF(INDEX(Matches!$X:$X,AA3715)=0,"",IF(I3715="H",INDEX(Matches!$I:$I,AA3715),INDEX(Matches!$H:$H,AA3715)))</f>
        <v/>
      </c>
      <c r="N3715" s="11">
        <f>IF(L3715="","",IF(L3715&gt;M3715,"W",IF(L3715=M3715,"D","L")))</f>
        <v/>
      </c>
      <c r="O3715" s="11">
        <f>IF(L3715="","",IF(L3715&gt;M3715,3,IF(L3715=M3715,1,0)))</f>
        <v/>
      </c>
      <c r="P3715" s="31">
        <f>IF(I3715="H",INDEX(Matches!$L:$L,AA3715),INDEX(Matches!$N:$N,AA3715))</f>
        <v/>
      </c>
      <c r="Q3715" s="31">
        <f>INDEX(Matches!$M:$M,AA3715)</f>
        <v/>
      </c>
      <c r="R3715" s="31">
        <f>IF(I3715="H",INDEX(Matches!$N:$N,AA3715),INDEX(Matches!$L:$L,AA3715))</f>
        <v/>
      </c>
      <c r="S3715" s="33">
        <f>IF(I3715="H",INDEX(Matches!$O:$O,AA3715),INDEX(Matches!$P:$P,AA3715))</f>
        <v/>
      </c>
      <c r="T3715" s="33">
        <f>IF(INDEX(Matches!$J:$J,AA3715)="","",IF(I3715="H",INDEX(Matches!$J:$J,AA3715),INDEX(Matches!$K:$K,AA3715)))</f>
        <v/>
      </c>
      <c r="U3715" s="33">
        <f>IF(INDEX(Matches!$K:$K,AA3715)="","",IF(I3715="H",INDEX(Matches!$K:$K,AA3715),INDEX(Matches!$J:$J,AA3715)))</f>
        <v/>
      </c>
      <c r="V3715" s="30">
        <f>IF(T3715="","",T3715-U3715)</f>
        <v/>
      </c>
      <c r="W3715" s="33">
        <f>IF(I3715="H",INDEX(Matches!$T:$T,AA3715),INDEX(Matches!$U:$U,AA3715))</f>
        <v/>
      </c>
      <c r="X3715" s="11">
        <f>INDEX(Matches!$X:$X,AA3715)</f>
        <v/>
      </c>
      <c r="Y3715" s="30">
        <f>IF(O3715="","",O3715-S3715)</f>
        <v/>
      </c>
      <c r="Z3715" s="30">
        <f>IF(W3715="","",W3715-S3715)</f>
        <v/>
      </c>
      <c r="AA3715" s="24">
        <f>MATCH(J3715,Matches!$A:$A,0)</f>
        <v/>
      </c>
      <c r="AB3715" s="33" t="n"/>
      <c r="AC3715" s="33" t="n"/>
      <c r="AD3715" s="24" t="n"/>
      <c r="AE3715" s="24" t="n">
        <v>3</v>
      </c>
      <c r="AF3715" s="33" t="n"/>
      <c r="AG3715" s="33" t="n"/>
    </row>
    <row r="3716">
      <c r="A3716" s="24" t="inlineStr">
        <is>
          <t>Rochdale|11</t>
        </is>
      </c>
      <c r="B3716" s="24" t="inlineStr">
        <is>
          <t>E3</t>
        </is>
      </c>
      <c r="C3716" s="24" t="inlineStr">
        <is>
          <t>League Two</t>
        </is>
      </c>
      <c r="D3716" s="24" t="inlineStr">
        <is>
          <t>Rochdale</t>
        </is>
      </c>
      <c r="E3716" s="24" t="n">
        <v>11</v>
      </c>
      <c r="F3716" s="24" t="n">
        <v>3</v>
      </c>
      <c r="G3716" s="29" t="n">
        <v>46312.625</v>
      </c>
      <c r="H3716" s="24" t="inlineStr">
        <is>
          <t>Crewe</t>
        </is>
      </c>
      <c r="I3716" s="24" t="inlineStr">
        <is>
          <t>A</t>
        </is>
      </c>
      <c r="J3716" s="24" t="inlineStr">
        <is>
          <t>E3-Crewe-Rochdale</t>
        </is>
      </c>
      <c r="K3716" s="24" t="n">
        <v>15</v>
      </c>
      <c r="L3716" s="11">
        <f>IF(INDEX(Matches!$X:$X,AA3716)=0,"",IF(I3716="H",INDEX(Matches!$H:$H,AA3716),INDEX(Matches!$I:$I,AA3716)))</f>
        <v/>
      </c>
      <c r="M3716" s="11">
        <f>IF(INDEX(Matches!$X:$X,AA3716)=0,"",IF(I3716="H",INDEX(Matches!$I:$I,AA3716),INDEX(Matches!$H:$H,AA3716)))</f>
        <v/>
      </c>
      <c r="N3716" s="11">
        <f>IF(L3716="","",IF(L3716&gt;M3716,"W",IF(L3716=M3716,"D","L")))</f>
        <v/>
      </c>
      <c r="O3716" s="11">
        <f>IF(L3716="","",IF(L3716&gt;M3716,3,IF(L3716=M3716,1,0)))</f>
        <v/>
      </c>
      <c r="P3716" s="31">
        <f>IF(I3716="H",INDEX(Matches!$L:$L,AA3716),INDEX(Matches!$N:$N,AA3716))</f>
        <v/>
      </c>
      <c r="Q3716" s="31">
        <f>INDEX(Matches!$M:$M,AA3716)</f>
        <v/>
      </c>
      <c r="R3716" s="31">
        <f>IF(I3716="H",INDEX(Matches!$N:$N,AA3716),INDEX(Matches!$L:$L,AA3716))</f>
        <v/>
      </c>
      <c r="S3716" s="33">
        <f>IF(I3716="H",INDEX(Matches!$O:$O,AA3716),INDEX(Matches!$P:$P,AA3716))</f>
        <v/>
      </c>
      <c r="T3716" s="33">
        <f>IF(INDEX(Matches!$J:$J,AA3716)="","",IF(I3716="H",INDEX(Matches!$J:$J,AA3716),INDEX(Matches!$K:$K,AA3716)))</f>
        <v/>
      </c>
      <c r="U3716" s="33">
        <f>IF(INDEX(Matches!$K:$K,AA3716)="","",IF(I3716="H",INDEX(Matches!$K:$K,AA3716),INDEX(Matches!$J:$J,AA3716)))</f>
        <v/>
      </c>
      <c r="V3716" s="30">
        <f>IF(T3716="","",T3716-U3716)</f>
        <v/>
      </c>
      <c r="W3716" s="33">
        <f>IF(I3716="H",INDEX(Matches!$T:$T,AA3716),INDEX(Matches!$U:$U,AA3716))</f>
        <v/>
      </c>
      <c r="X3716" s="11">
        <f>INDEX(Matches!$X:$X,AA3716)</f>
        <v/>
      </c>
      <c r="Y3716" s="30">
        <f>IF(O3716="","",O3716-S3716)</f>
        <v/>
      </c>
      <c r="Z3716" s="30">
        <f>IF(W3716="","",W3716-S3716)</f>
        <v/>
      </c>
      <c r="AA3716" s="24">
        <f>MATCH(J3716,Matches!$A:$A,0)</f>
        <v/>
      </c>
      <c r="AB3716" s="33" t="n"/>
      <c r="AC3716" s="33" t="n"/>
      <c r="AD3716" s="24" t="n"/>
      <c r="AE3716" s="24" t="n">
        <v>3</v>
      </c>
      <c r="AF3716" s="33" t="n"/>
      <c r="AG3716" s="33" t="n"/>
    </row>
    <row r="3717">
      <c r="A3717" s="24" t="inlineStr">
        <is>
          <t>Rochdale|12</t>
        </is>
      </c>
      <c r="B3717" s="24" t="inlineStr">
        <is>
          <t>E3</t>
        </is>
      </c>
      <c r="C3717" s="24" t="inlineStr">
        <is>
          <t>League Two</t>
        </is>
      </c>
      <c r="D3717" s="24" t="inlineStr">
        <is>
          <t>Rochdale</t>
        </is>
      </c>
      <c r="E3717" s="24" t="n">
        <v>12</v>
      </c>
      <c r="F3717" s="24" t="n">
        <v>3</v>
      </c>
      <c r="G3717" s="29" t="n">
        <v>46315.82291666666</v>
      </c>
      <c r="H3717" s="24" t="inlineStr">
        <is>
          <t>Grimsby</t>
        </is>
      </c>
      <c r="I3717" s="24" t="inlineStr">
        <is>
          <t>H</t>
        </is>
      </c>
      <c r="J3717" s="24" t="inlineStr">
        <is>
          <t>E3-Rochdale-Grimsby</t>
        </is>
      </c>
      <c r="K3717" s="24" t="n">
        <v>4</v>
      </c>
      <c r="L3717" s="11">
        <f>IF(INDEX(Matches!$X:$X,AA3717)=0,"",IF(I3717="H",INDEX(Matches!$H:$H,AA3717),INDEX(Matches!$I:$I,AA3717)))</f>
        <v/>
      </c>
      <c r="M3717" s="11">
        <f>IF(INDEX(Matches!$X:$X,AA3717)=0,"",IF(I3717="H",INDEX(Matches!$I:$I,AA3717),INDEX(Matches!$H:$H,AA3717)))</f>
        <v/>
      </c>
      <c r="N3717" s="11">
        <f>IF(L3717="","",IF(L3717&gt;M3717,"W",IF(L3717=M3717,"D","L")))</f>
        <v/>
      </c>
      <c r="O3717" s="11">
        <f>IF(L3717="","",IF(L3717&gt;M3717,3,IF(L3717=M3717,1,0)))</f>
        <v/>
      </c>
      <c r="P3717" s="31">
        <f>IF(I3717="H",INDEX(Matches!$L:$L,AA3717),INDEX(Matches!$N:$N,AA3717))</f>
        <v/>
      </c>
      <c r="Q3717" s="31">
        <f>INDEX(Matches!$M:$M,AA3717)</f>
        <v/>
      </c>
      <c r="R3717" s="31">
        <f>IF(I3717="H",INDEX(Matches!$N:$N,AA3717),INDEX(Matches!$L:$L,AA3717))</f>
        <v/>
      </c>
      <c r="S3717" s="33">
        <f>IF(I3717="H",INDEX(Matches!$O:$O,AA3717),INDEX(Matches!$P:$P,AA3717))</f>
        <v/>
      </c>
      <c r="T3717" s="33">
        <f>IF(INDEX(Matches!$J:$J,AA3717)="","",IF(I3717="H",INDEX(Matches!$J:$J,AA3717),INDEX(Matches!$K:$K,AA3717)))</f>
        <v/>
      </c>
      <c r="U3717" s="33">
        <f>IF(INDEX(Matches!$K:$K,AA3717)="","",IF(I3717="H",INDEX(Matches!$K:$K,AA3717),INDEX(Matches!$J:$J,AA3717)))</f>
        <v/>
      </c>
      <c r="V3717" s="30">
        <f>IF(T3717="","",T3717-U3717)</f>
        <v/>
      </c>
      <c r="W3717" s="33">
        <f>IF(I3717="H",INDEX(Matches!$T:$T,AA3717),INDEX(Matches!$U:$U,AA3717))</f>
        <v/>
      </c>
      <c r="X3717" s="11">
        <f>INDEX(Matches!$X:$X,AA3717)</f>
        <v/>
      </c>
      <c r="Y3717" s="30">
        <f>IF(O3717="","",O3717-S3717)</f>
        <v/>
      </c>
      <c r="Z3717" s="30">
        <f>IF(W3717="","",W3717-S3717)</f>
        <v/>
      </c>
      <c r="AA3717" s="24">
        <f>MATCH(J3717,Matches!$A:$A,0)</f>
        <v/>
      </c>
      <c r="AB3717" s="33" t="n"/>
      <c r="AC3717" s="33" t="n"/>
      <c r="AD3717" s="24" t="n"/>
      <c r="AE3717" s="24" t="n">
        <v>3</v>
      </c>
      <c r="AF3717" s="33" t="n"/>
      <c r="AG3717" s="33" t="n"/>
    </row>
    <row r="3718">
      <c r="A3718" s="24" t="inlineStr">
        <is>
          <t>Rochdale|13</t>
        </is>
      </c>
      <c r="B3718" s="24" t="inlineStr">
        <is>
          <t>E3</t>
        </is>
      </c>
      <c r="C3718" s="24" t="inlineStr">
        <is>
          <t>League Two</t>
        </is>
      </c>
      <c r="D3718" s="24" t="inlineStr">
        <is>
          <t>Rochdale</t>
        </is>
      </c>
      <c r="E3718" s="24" t="n">
        <v>13</v>
      </c>
      <c r="F3718" s="24" t="n">
        <v>4</v>
      </c>
      <c r="G3718" s="29" t="n">
        <v>46319.625</v>
      </c>
      <c r="H3718" s="24" t="inlineStr">
        <is>
          <t>Accrington</t>
        </is>
      </c>
      <c r="I3718" s="24" t="inlineStr">
        <is>
          <t>H</t>
        </is>
      </c>
      <c r="J3718" s="24" t="inlineStr">
        <is>
          <t>E3-Rochdale-Accringt</t>
        </is>
      </c>
      <c r="K3718" s="24" t="n">
        <v>23</v>
      </c>
      <c r="L3718" s="11">
        <f>IF(INDEX(Matches!$X:$X,AA3718)=0,"",IF(I3718="H",INDEX(Matches!$H:$H,AA3718),INDEX(Matches!$I:$I,AA3718)))</f>
        <v/>
      </c>
      <c r="M3718" s="11">
        <f>IF(INDEX(Matches!$X:$X,AA3718)=0,"",IF(I3718="H",INDEX(Matches!$I:$I,AA3718),INDEX(Matches!$H:$H,AA3718)))</f>
        <v/>
      </c>
      <c r="N3718" s="11">
        <f>IF(L3718="","",IF(L3718&gt;M3718,"W",IF(L3718=M3718,"D","L")))</f>
        <v/>
      </c>
      <c r="O3718" s="11">
        <f>IF(L3718="","",IF(L3718&gt;M3718,3,IF(L3718=M3718,1,0)))</f>
        <v/>
      </c>
      <c r="P3718" s="31">
        <f>IF(I3718="H",INDEX(Matches!$L:$L,AA3718),INDEX(Matches!$N:$N,AA3718))</f>
        <v/>
      </c>
      <c r="Q3718" s="31">
        <f>INDEX(Matches!$M:$M,AA3718)</f>
        <v/>
      </c>
      <c r="R3718" s="31">
        <f>IF(I3718="H",INDEX(Matches!$N:$N,AA3718),INDEX(Matches!$L:$L,AA3718))</f>
        <v/>
      </c>
      <c r="S3718" s="33">
        <f>IF(I3718="H",INDEX(Matches!$O:$O,AA3718),INDEX(Matches!$P:$P,AA3718))</f>
        <v/>
      </c>
      <c r="T3718" s="33">
        <f>IF(INDEX(Matches!$J:$J,AA3718)="","",IF(I3718="H",INDEX(Matches!$J:$J,AA3718),INDEX(Matches!$K:$K,AA3718)))</f>
        <v/>
      </c>
      <c r="U3718" s="33">
        <f>IF(INDEX(Matches!$K:$K,AA3718)="","",IF(I3718="H",INDEX(Matches!$K:$K,AA3718),INDEX(Matches!$J:$J,AA3718)))</f>
        <v/>
      </c>
      <c r="V3718" s="30">
        <f>IF(T3718="","",T3718-U3718)</f>
        <v/>
      </c>
      <c r="W3718" s="33">
        <f>IF(I3718="H",INDEX(Matches!$T:$T,AA3718),INDEX(Matches!$U:$U,AA3718))</f>
        <v/>
      </c>
      <c r="X3718" s="11">
        <f>INDEX(Matches!$X:$X,AA3718)</f>
        <v/>
      </c>
      <c r="Y3718" s="30">
        <f>IF(O3718="","",O3718-S3718)</f>
        <v/>
      </c>
      <c r="Z3718" s="30">
        <f>IF(W3718="","",W3718-S3718)</f>
        <v/>
      </c>
      <c r="AA3718" s="24">
        <f>MATCH(J3718,Matches!$A:$A,0)</f>
        <v/>
      </c>
      <c r="AB3718" s="33" t="n"/>
      <c r="AC3718" s="33" t="n">
        <v>1.55621954988007</v>
      </c>
      <c r="AD3718" s="24" t="n"/>
      <c r="AE3718" s="24" t="n">
        <v>4</v>
      </c>
      <c r="AF3718" s="33" t="n"/>
      <c r="AG3718" s="33" t="n"/>
    </row>
    <row r="3719">
      <c r="A3719" s="24" t="inlineStr">
        <is>
          <t>Rochdale|14</t>
        </is>
      </c>
      <c r="B3719" s="24" t="inlineStr">
        <is>
          <t>E3</t>
        </is>
      </c>
      <c r="C3719" s="24" t="inlineStr">
        <is>
          <t>League Two</t>
        </is>
      </c>
      <c r="D3719" s="24" t="inlineStr">
        <is>
          <t>Rochdale</t>
        </is>
      </c>
      <c r="E3719" s="24" t="n">
        <v>14</v>
      </c>
      <c r="F3719" s="24" t="n">
        <v>4</v>
      </c>
      <c r="G3719" s="29" t="n">
        <v>46326.52083333334</v>
      </c>
      <c r="H3719" s="24" t="inlineStr">
        <is>
          <t>Port Vale</t>
        </is>
      </c>
      <c r="I3719" s="24" t="inlineStr">
        <is>
          <t>A</t>
        </is>
      </c>
      <c r="J3719" s="24" t="inlineStr">
        <is>
          <t>E3-PortVale-Rochdale</t>
        </is>
      </c>
      <c r="K3719" s="24" t="n">
        <v>5</v>
      </c>
      <c r="L3719" s="11">
        <f>IF(INDEX(Matches!$X:$X,AA3719)=0,"",IF(I3719="H",INDEX(Matches!$H:$H,AA3719),INDEX(Matches!$I:$I,AA3719)))</f>
        <v/>
      </c>
      <c r="M3719" s="11">
        <f>IF(INDEX(Matches!$X:$X,AA3719)=0,"",IF(I3719="H",INDEX(Matches!$I:$I,AA3719),INDEX(Matches!$H:$H,AA3719)))</f>
        <v/>
      </c>
      <c r="N3719" s="11">
        <f>IF(L3719="","",IF(L3719&gt;M3719,"W",IF(L3719=M3719,"D","L")))</f>
        <v/>
      </c>
      <c r="O3719" s="11">
        <f>IF(L3719="","",IF(L3719&gt;M3719,3,IF(L3719=M3719,1,0)))</f>
        <v/>
      </c>
      <c r="P3719" s="31">
        <f>IF(I3719="H",INDEX(Matches!$L:$L,AA3719),INDEX(Matches!$N:$N,AA3719))</f>
        <v/>
      </c>
      <c r="Q3719" s="31">
        <f>INDEX(Matches!$M:$M,AA3719)</f>
        <v/>
      </c>
      <c r="R3719" s="31">
        <f>IF(I3719="H",INDEX(Matches!$N:$N,AA3719),INDEX(Matches!$L:$L,AA3719))</f>
        <v/>
      </c>
      <c r="S3719" s="33">
        <f>IF(I3719="H",INDEX(Matches!$O:$O,AA3719),INDEX(Matches!$P:$P,AA3719))</f>
        <v/>
      </c>
      <c r="T3719" s="33">
        <f>IF(INDEX(Matches!$J:$J,AA3719)="","",IF(I3719="H",INDEX(Matches!$J:$J,AA3719),INDEX(Matches!$K:$K,AA3719)))</f>
        <v/>
      </c>
      <c r="U3719" s="33">
        <f>IF(INDEX(Matches!$K:$K,AA3719)="","",IF(I3719="H",INDEX(Matches!$K:$K,AA3719),INDEX(Matches!$J:$J,AA3719)))</f>
        <v/>
      </c>
      <c r="V3719" s="30">
        <f>IF(T3719="","",T3719-U3719)</f>
        <v/>
      </c>
      <c r="W3719" s="33">
        <f>IF(I3719="H",INDEX(Matches!$T:$T,AA3719),INDEX(Matches!$U:$U,AA3719))</f>
        <v/>
      </c>
      <c r="X3719" s="11">
        <f>INDEX(Matches!$X:$X,AA3719)</f>
        <v/>
      </c>
      <c r="Y3719" s="30">
        <f>IF(O3719="","",O3719-S3719)</f>
        <v/>
      </c>
      <c r="Z3719" s="30">
        <f>IF(W3719="","",W3719-S3719)</f>
        <v/>
      </c>
      <c r="AA3719" s="24">
        <f>MATCH(J3719,Matches!$A:$A,0)</f>
        <v/>
      </c>
      <c r="AB3719" s="33" t="n"/>
      <c r="AC3719" s="33" t="n">
        <v>0.9875003256963659</v>
      </c>
      <c r="AD3719" s="24" t="n"/>
      <c r="AE3719" s="24" t="n">
        <v>4</v>
      </c>
      <c r="AF3719" s="33" t="n"/>
      <c r="AG3719" s="33" t="n"/>
    </row>
    <row r="3720">
      <c r="A3720" s="24" t="inlineStr">
        <is>
          <t>Rochdale|15</t>
        </is>
      </c>
      <c r="B3720" s="24" t="inlineStr">
        <is>
          <t>E3</t>
        </is>
      </c>
      <c r="C3720" s="24" t="inlineStr">
        <is>
          <t>League Two</t>
        </is>
      </c>
      <c r="D3720" s="24" t="inlineStr">
        <is>
          <t>Rochdale</t>
        </is>
      </c>
      <c r="E3720" s="24" t="n">
        <v>15</v>
      </c>
      <c r="F3720" s="24" t="n">
        <v>4</v>
      </c>
      <c r="G3720" s="29" t="n">
        <v>46340.625</v>
      </c>
      <c r="H3720" s="24" t="inlineStr">
        <is>
          <t>York</t>
        </is>
      </c>
      <c r="I3720" s="24" t="inlineStr">
        <is>
          <t>H</t>
        </is>
      </c>
      <c r="J3720" s="24" t="inlineStr">
        <is>
          <t>E3-Rochdale-York</t>
        </is>
      </c>
      <c r="K3720" s="24" t="n">
        <v>7</v>
      </c>
      <c r="L3720" s="11">
        <f>IF(INDEX(Matches!$X:$X,AA3720)=0,"",IF(I3720="H",INDEX(Matches!$H:$H,AA3720),INDEX(Matches!$I:$I,AA3720)))</f>
        <v/>
      </c>
      <c r="M3720" s="11">
        <f>IF(INDEX(Matches!$X:$X,AA3720)=0,"",IF(I3720="H",INDEX(Matches!$I:$I,AA3720),INDEX(Matches!$H:$H,AA3720)))</f>
        <v/>
      </c>
      <c r="N3720" s="11">
        <f>IF(L3720="","",IF(L3720&gt;M3720,"W",IF(L3720=M3720,"D","L")))</f>
        <v/>
      </c>
      <c r="O3720" s="11">
        <f>IF(L3720="","",IF(L3720&gt;M3720,3,IF(L3720=M3720,1,0)))</f>
        <v/>
      </c>
      <c r="P3720" s="31">
        <f>IF(I3720="H",INDEX(Matches!$L:$L,AA3720),INDEX(Matches!$N:$N,AA3720))</f>
        <v/>
      </c>
      <c r="Q3720" s="31">
        <f>INDEX(Matches!$M:$M,AA3720)</f>
        <v/>
      </c>
      <c r="R3720" s="31">
        <f>IF(I3720="H",INDEX(Matches!$N:$N,AA3720),INDEX(Matches!$L:$L,AA3720))</f>
        <v/>
      </c>
      <c r="S3720" s="33">
        <f>IF(I3720="H",INDEX(Matches!$O:$O,AA3720),INDEX(Matches!$P:$P,AA3720))</f>
        <v/>
      </c>
      <c r="T3720" s="33">
        <f>IF(INDEX(Matches!$J:$J,AA3720)="","",IF(I3720="H",INDEX(Matches!$J:$J,AA3720),INDEX(Matches!$K:$K,AA3720)))</f>
        <v/>
      </c>
      <c r="U3720" s="33">
        <f>IF(INDEX(Matches!$K:$K,AA3720)="","",IF(I3720="H",INDEX(Matches!$K:$K,AA3720),INDEX(Matches!$J:$J,AA3720)))</f>
        <v/>
      </c>
      <c r="V3720" s="30">
        <f>IF(T3720="","",T3720-U3720)</f>
        <v/>
      </c>
      <c r="W3720" s="33">
        <f>IF(I3720="H",INDEX(Matches!$T:$T,AA3720),INDEX(Matches!$U:$U,AA3720))</f>
        <v/>
      </c>
      <c r="X3720" s="11">
        <f>INDEX(Matches!$X:$X,AA3720)</f>
        <v/>
      </c>
      <c r="Y3720" s="30">
        <f>IF(O3720="","",O3720-S3720)</f>
        <v/>
      </c>
      <c r="Z3720" s="30">
        <f>IF(W3720="","",W3720-S3720)</f>
        <v/>
      </c>
      <c r="AA3720" s="24">
        <f>MATCH(J3720,Matches!$A:$A,0)</f>
        <v/>
      </c>
      <c r="AB3720" s="33" t="n"/>
      <c r="AC3720" s="33" t="n">
        <v>1.276271036452041</v>
      </c>
      <c r="AD3720" s="24" t="n"/>
      <c r="AE3720" s="24" t="n">
        <v>4</v>
      </c>
      <c r="AF3720" s="33" t="n"/>
      <c r="AG3720" s="33" t="n"/>
    </row>
    <row r="3721">
      <c r="A3721" s="24" t="inlineStr">
        <is>
          <t>Rochdale|16</t>
        </is>
      </c>
      <c r="B3721" s="24" t="inlineStr">
        <is>
          <t>E3</t>
        </is>
      </c>
      <c r="C3721" s="24" t="inlineStr">
        <is>
          <t>League Two</t>
        </is>
      </c>
      <c r="D3721" s="24" t="inlineStr">
        <is>
          <t>Rochdale</t>
        </is>
      </c>
      <c r="E3721" s="24" t="n">
        <v>16</v>
      </c>
      <c r="F3721" s="24" t="n">
        <v>4</v>
      </c>
      <c r="G3721" s="29" t="n">
        <v>46347.625</v>
      </c>
      <c r="H3721" s="24" t="inlineStr">
        <is>
          <t>Northampton</t>
        </is>
      </c>
      <c r="I3721" s="24" t="inlineStr">
        <is>
          <t>A</t>
        </is>
      </c>
      <c r="J3721" s="24" t="inlineStr">
        <is>
          <t>E3-Northamp-Rochdale</t>
        </is>
      </c>
      <c r="K3721" s="24" t="n">
        <v>14</v>
      </c>
      <c r="L3721" s="11">
        <f>IF(INDEX(Matches!$X:$X,AA3721)=0,"",IF(I3721="H",INDEX(Matches!$H:$H,AA3721),INDEX(Matches!$I:$I,AA3721)))</f>
        <v/>
      </c>
      <c r="M3721" s="11">
        <f>IF(INDEX(Matches!$X:$X,AA3721)=0,"",IF(I3721="H",INDEX(Matches!$I:$I,AA3721),INDEX(Matches!$H:$H,AA3721)))</f>
        <v/>
      </c>
      <c r="N3721" s="11">
        <f>IF(L3721="","",IF(L3721&gt;M3721,"W",IF(L3721=M3721,"D","L")))</f>
        <v/>
      </c>
      <c r="O3721" s="11">
        <f>IF(L3721="","",IF(L3721&gt;M3721,3,IF(L3721=M3721,1,0)))</f>
        <v/>
      </c>
      <c r="P3721" s="31">
        <f>IF(I3721="H",INDEX(Matches!$L:$L,AA3721),INDEX(Matches!$N:$N,AA3721))</f>
        <v/>
      </c>
      <c r="Q3721" s="31">
        <f>INDEX(Matches!$M:$M,AA3721)</f>
        <v/>
      </c>
      <c r="R3721" s="31">
        <f>IF(I3721="H",INDEX(Matches!$N:$N,AA3721),INDEX(Matches!$L:$L,AA3721))</f>
        <v/>
      </c>
      <c r="S3721" s="33">
        <f>IF(I3721="H",INDEX(Matches!$O:$O,AA3721),INDEX(Matches!$P:$P,AA3721))</f>
        <v/>
      </c>
      <c r="T3721" s="33">
        <f>IF(INDEX(Matches!$J:$J,AA3721)="","",IF(I3721="H",INDEX(Matches!$J:$J,AA3721),INDEX(Matches!$K:$K,AA3721)))</f>
        <v/>
      </c>
      <c r="U3721" s="33">
        <f>IF(INDEX(Matches!$K:$K,AA3721)="","",IF(I3721="H",INDEX(Matches!$K:$K,AA3721),INDEX(Matches!$J:$J,AA3721)))</f>
        <v/>
      </c>
      <c r="V3721" s="30">
        <f>IF(T3721="","",T3721-U3721)</f>
        <v/>
      </c>
      <c r="W3721" s="33">
        <f>IF(I3721="H",INDEX(Matches!$T:$T,AA3721),INDEX(Matches!$U:$U,AA3721))</f>
        <v/>
      </c>
      <c r="X3721" s="11">
        <f>INDEX(Matches!$X:$X,AA3721)</f>
        <v/>
      </c>
      <c r="Y3721" s="30">
        <f>IF(O3721="","",O3721-S3721)</f>
        <v/>
      </c>
      <c r="Z3721" s="30">
        <f>IF(W3721="","",W3721-S3721)</f>
        <v/>
      </c>
      <c r="AA3721" s="24">
        <f>MATCH(J3721,Matches!$A:$A,0)</f>
        <v/>
      </c>
      <c r="AB3721" s="33" t="n"/>
      <c r="AC3721" s="33" t="n">
        <v>1.129366215541523</v>
      </c>
      <c r="AD3721" s="24" t="n"/>
      <c r="AE3721" s="24" t="n">
        <v>4</v>
      </c>
      <c r="AF3721" s="33" t="n"/>
      <c r="AG3721" s="33" t="n"/>
    </row>
    <row r="3722">
      <c r="A3722" s="24" t="inlineStr">
        <is>
          <t>Rochdale|17</t>
        </is>
      </c>
      <c r="B3722" s="24" t="inlineStr">
        <is>
          <t>E3</t>
        </is>
      </c>
      <c r="C3722" s="24" t="inlineStr">
        <is>
          <t>League Two</t>
        </is>
      </c>
      <c r="D3722" s="24" t="inlineStr">
        <is>
          <t>Rochdale</t>
        </is>
      </c>
      <c r="E3722" s="24" t="n">
        <v>17</v>
      </c>
      <c r="F3722" s="24" t="n">
        <v>5</v>
      </c>
      <c r="G3722" s="29" t="n">
        <v>46354.625</v>
      </c>
      <c r="H3722" s="24" t="inlineStr">
        <is>
          <t>Barnet</t>
        </is>
      </c>
      <c r="I3722" s="24" t="inlineStr">
        <is>
          <t>H</t>
        </is>
      </c>
      <c r="J3722" s="24" t="inlineStr">
        <is>
          <t>E3-Rochdale-Barnet</t>
        </is>
      </c>
      <c r="K3722" s="24" t="n">
        <v>3</v>
      </c>
      <c r="L3722" s="11">
        <f>IF(INDEX(Matches!$X:$X,AA3722)=0,"",IF(I3722="H",INDEX(Matches!$H:$H,AA3722),INDEX(Matches!$I:$I,AA3722)))</f>
        <v/>
      </c>
      <c r="M3722" s="11">
        <f>IF(INDEX(Matches!$X:$X,AA3722)=0,"",IF(I3722="H",INDEX(Matches!$I:$I,AA3722),INDEX(Matches!$H:$H,AA3722)))</f>
        <v/>
      </c>
      <c r="N3722" s="11">
        <f>IF(L3722="","",IF(L3722&gt;M3722,"W",IF(L3722=M3722,"D","L")))</f>
        <v/>
      </c>
      <c r="O3722" s="11">
        <f>IF(L3722="","",IF(L3722&gt;M3722,3,IF(L3722=M3722,1,0)))</f>
        <v/>
      </c>
      <c r="P3722" s="31">
        <f>IF(I3722="H",INDEX(Matches!$L:$L,AA3722),INDEX(Matches!$N:$N,AA3722))</f>
        <v/>
      </c>
      <c r="Q3722" s="31">
        <f>INDEX(Matches!$M:$M,AA3722)</f>
        <v/>
      </c>
      <c r="R3722" s="31">
        <f>IF(I3722="H",INDEX(Matches!$N:$N,AA3722),INDEX(Matches!$L:$L,AA3722))</f>
        <v/>
      </c>
      <c r="S3722" s="33">
        <f>IF(I3722="H",INDEX(Matches!$O:$O,AA3722),INDEX(Matches!$P:$P,AA3722))</f>
        <v/>
      </c>
      <c r="T3722" s="33">
        <f>IF(INDEX(Matches!$J:$J,AA3722)="","",IF(I3722="H",INDEX(Matches!$J:$J,AA3722),INDEX(Matches!$K:$K,AA3722)))</f>
        <v/>
      </c>
      <c r="U3722" s="33">
        <f>IF(INDEX(Matches!$K:$K,AA3722)="","",IF(I3722="H",INDEX(Matches!$K:$K,AA3722),INDEX(Matches!$J:$J,AA3722)))</f>
        <v/>
      </c>
      <c r="V3722" s="30">
        <f>IF(T3722="","",T3722-U3722)</f>
        <v/>
      </c>
      <c r="W3722" s="33">
        <f>IF(I3722="H",INDEX(Matches!$T:$T,AA3722),INDEX(Matches!$U:$U,AA3722))</f>
        <v/>
      </c>
      <c r="X3722" s="11">
        <f>INDEX(Matches!$X:$X,AA3722)</f>
        <v/>
      </c>
      <c r="Y3722" s="30">
        <f>IF(O3722="","",O3722-S3722)</f>
        <v/>
      </c>
      <c r="Z3722" s="30">
        <f>IF(W3722="","",W3722-S3722)</f>
        <v/>
      </c>
      <c r="AA3722" s="24">
        <f>MATCH(J3722,Matches!$A:$A,0)</f>
        <v/>
      </c>
      <c r="AB3722" s="33" t="n"/>
      <c r="AC3722" s="33" t="n">
        <v>1.248053651614184</v>
      </c>
      <c r="AD3722" s="24" t="n"/>
      <c r="AE3722" s="24" t="n">
        <v>5</v>
      </c>
      <c r="AF3722" s="33" t="n"/>
      <c r="AG3722" s="33" t="n"/>
    </row>
    <row r="3723">
      <c r="A3723" s="24" t="inlineStr">
        <is>
          <t>Rochdale|18</t>
        </is>
      </c>
      <c r="B3723" s="24" t="inlineStr">
        <is>
          <t>E3</t>
        </is>
      </c>
      <c r="C3723" s="24" t="inlineStr">
        <is>
          <t>League Two</t>
        </is>
      </c>
      <c r="D3723" s="24" t="inlineStr">
        <is>
          <t>Rochdale</t>
        </is>
      </c>
      <c r="E3723" s="24" t="n">
        <v>18</v>
      </c>
      <c r="F3723" s="24" t="n">
        <v>5</v>
      </c>
      <c r="G3723" s="29" t="n">
        <v>46357.82291666666</v>
      </c>
      <c r="H3723" s="24" t="inlineStr">
        <is>
          <t>Cheltenham</t>
        </is>
      </c>
      <c r="I3723" s="24" t="inlineStr">
        <is>
          <t>A</t>
        </is>
      </c>
      <c r="J3723" s="24" t="inlineStr">
        <is>
          <t>E3-Cheltenh-Rochdale</t>
        </is>
      </c>
      <c r="K3723" s="24" t="n">
        <v>22</v>
      </c>
      <c r="L3723" s="11">
        <f>IF(INDEX(Matches!$X:$X,AA3723)=0,"",IF(I3723="H",INDEX(Matches!$H:$H,AA3723),INDEX(Matches!$I:$I,AA3723)))</f>
        <v/>
      </c>
      <c r="M3723" s="11">
        <f>IF(INDEX(Matches!$X:$X,AA3723)=0,"",IF(I3723="H",INDEX(Matches!$I:$I,AA3723),INDEX(Matches!$H:$H,AA3723)))</f>
        <v/>
      </c>
      <c r="N3723" s="11">
        <f>IF(L3723="","",IF(L3723&gt;M3723,"W",IF(L3723=M3723,"D","L")))</f>
        <v/>
      </c>
      <c r="O3723" s="11">
        <f>IF(L3723="","",IF(L3723&gt;M3723,3,IF(L3723=M3723,1,0)))</f>
        <v/>
      </c>
      <c r="P3723" s="31">
        <f>IF(I3723="H",INDEX(Matches!$L:$L,AA3723),INDEX(Matches!$N:$N,AA3723))</f>
        <v/>
      </c>
      <c r="Q3723" s="31">
        <f>INDEX(Matches!$M:$M,AA3723)</f>
        <v/>
      </c>
      <c r="R3723" s="31">
        <f>IF(I3723="H",INDEX(Matches!$N:$N,AA3723),INDEX(Matches!$L:$L,AA3723))</f>
        <v/>
      </c>
      <c r="S3723" s="33">
        <f>IF(I3723="H",INDEX(Matches!$O:$O,AA3723),INDEX(Matches!$P:$P,AA3723))</f>
        <v/>
      </c>
      <c r="T3723" s="33">
        <f>IF(INDEX(Matches!$J:$J,AA3723)="","",IF(I3723="H",INDEX(Matches!$J:$J,AA3723),INDEX(Matches!$K:$K,AA3723)))</f>
        <v/>
      </c>
      <c r="U3723" s="33">
        <f>IF(INDEX(Matches!$K:$K,AA3723)="","",IF(I3723="H",INDEX(Matches!$K:$K,AA3723),INDEX(Matches!$J:$J,AA3723)))</f>
        <v/>
      </c>
      <c r="V3723" s="30">
        <f>IF(T3723="","",T3723-U3723)</f>
        <v/>
      </c>
      <c r="W3723" s="33">
        <f>IF(I3723="H",INDEX(Matches!$T:$T,AA3723),INDEX(Matches!$U:$U,AA3723))</f>
        <v/>
      </c>
      <c r="X3723" s="11">
        <f>INDEX(Matches!$X:$X,AA3723)</f>
        <v/>
      </c>
      <c r="Y3723" s="30">
        <f>IF(O3723="","",O3723-S3723)</f>
        <v/>
      </c>
      <c r="Z3723" s="30">
        <f>IF(W3723="","",W3723-S3723)</f>
        <v/>
      </c>
      <c r="AA3723" s="24">
        <f>MATCH(J3723,Matches!$A:$A,0)</f>
        <v/>
      </c>
      <c r="AB3723" s="33" t="n"/>
      <c r="AC3723" s="33" t="n">
        <v>1.280959804313334</v>
      </c>
      <c r="AD3723" s="24" t="n"/>
      <c r="AE3723" s="24" t="n">
        <v>5</v>
      </c>
      <c r="AF3723" s="33" t="n"/>
      <c r="AG3723" s="33" t="n"/>
    </row>
    <row r="3724">
      <c r="A3724" s="24" t="inlineStr">
        <is>
          <t>Rochdale|19</t>
        </is>
      </c>
      <c r="B3724" s="24" t="inlineStr">
        <is>
          <t>E3</t>
        </is>
      </c>
      <c r="C3724" s="24" t="inlineStr">
        <is>
          <t>League Two</t>
        </is>
      </c>
      <c r="D3724" s="24" t="inlineStr">
        <is>
          <t>Rochdale</t>
        </is>
      </c>
      <c r="E3724" s="24" t="n">
        <v>19</v>
      </c>
      <c r="F3724" s="24" t="n">
        <v>5</v>
      </c>
      <c r="G3724" s="29" t="n">
        <v>46368.625</v>
      </c>
      <c r="H3724" s="24" t="inlineStr">
        <is>
          <t>Exeter</t>
        </is>
      </c>
      <c r="I3724" s="24" t="inlineStr">
        <is>
          <t>A</t>
        </is>
      </c>
      <c r="J3724" s="24" t="inlineStr">
        <is>
          <t>E3-Exeter-Rochdale</t>
        </is>
      </c>
      <c r="K3724" s="24" t="n">
        <v>17</v>
      </c>
      <c r="L3724" s="11">
        <f>IF(INDEX(Matches!$X:$X,AA3724)=0,"",IF(I3724="H",INDEX(Matches!$H:$H,AA3724),INDEX(Matches!$I:$I,AA3724)))</f>
        <v/>
      </c>
      <c r="M3724" s="11">
        <f>IF(INDEX(Matches!$X:$X,AA3724)=0,"",IF(I3724="H",INDEX(Matches!$I:$I,AA3724),INDEX(Matches!$H:$H,AA3724)))</f>
        <v/>
      </c>
      <c r="N3724" s="11">
        <f>IF(L3724="","",IF(L3724&gt;M3724,"W",IF(L3724=M3724,"D","L")))</f>
        <v/>
      </c>
      <c r="O3724" s="11">
        <f>IF(L3724="","",IF(L3724&gt;M3724,3,IF(L3724=M3724,1,0)))</f>
        <v/>
      </c>
      <c r="P3724" s="31">
        <f>IF(I3724="H",INDEX(Matches!$L:$L,AA3724),INDEX(Matches!$N:$N,AA3724))</f>
        <v/>
      </c>
      <c r="Q3724" s="31">
        <f>INDEX(Matches!$M:$M,AA3724)</f>
        <v/>
      </c>
      <c r="R3724" s="31">
        <f>IF(I3724="H",INDEX(Matches!$N:$N,AA3724),INDEX(Matches!$L:$L,AA3724))</f>
        <v/>
      </c>
      <c r="S3724" s="33">
        <f>IF(I3724="H",INDEX(Matches!$O:$O,AA3724),INDEX(Matches!$P:$P,AA3724))</f>
        <v/>
      </c>
      <c r="T3724" s="33">
        <f>IF(INDEX(Matches!$J:$J,AA3724)="","",IF(I3724="H",INDEX(Matches!$J:$J,AA3724),INDEX(Matches!$K:$K,AA3724)))</f>
        <v/>
      </c>
      <c r="U3724" s="33">
        <f>IF(INDEX(Matches!$K:$K,AA3724)="","",IF(I3724="H",INDEX(Matches!$K:$K,AA3724),INDEX(Matches!$J:$J,AA3724)))</f>
        <v/>
      </c>
      <c r="V3724" s="30">
        <f>IF(T3724="","",T3724-U3724)</f>
        <v/>
      </c>
      <c r="W3724" s="33">
        <f>IF(I3724="H",INDEX(Matches!$T:$T,AA3724),INDEX(Matches!$U:$U,AA3724))</f>
        <v/>
      </c>
      <c r="X3724" s="11">
        <f>INDEX(Matches!$X:$X,AA3724)</f>
        <v/>
      </c>
      <c r="Y3724" s="30">
        <f>IF(O3724="","",O3724-S3724)</f>
        <v/>
      </c>
      <c r="Z3724" s="30">
        <f>IF(W3724="","",W3724-S3724)</f>
        <v/>
      </c>
      <c r="AA3724" s="24">
        <f>MATCH(J3724,Matches!$A:$A,0)</f>
        <v/>
      </c>
      <c r="AB3724" s="33" t="n"/>
      <c r="AC3724" s="33" t="n">
        <v>1.174488664088694</v>
      </c>
      <c r="AD3724" s="24" t="n"/>
      <c r="AE3724" s="24" t="n">
        <v>5</v>
      </c>
      <c r="AF3724" s="33" t="n"/>
      <c r="AG3724" s="33" t="n"/>
    </row>
    <row r="3725">
      <c r="A3725" s="24" t="inlineStr">
        <is>
          <t>Rochdale|20</t>
        </is>
      </c>
      <c r="B3725" s="24" t="inlineStr">
        <is>
          <t>E3</t>
        </is>
      </c>
      <c r="C3725" s="24" t="inlineStr">
        <is>
          <t>League Two</t>
        </is>
      </c>
      <c r="D3725" s="24" t="inlineStr">
        <is>
          <t>Rochdale</t>
        </is>
      </c>
      <c r="E3725" s="24" t="n">
        <v>20</v>
      </c>
      <c r="F3725" s="24" t="n">
        <v>5</v>
      </c>
      <c r="G3725" s="29" t="n">
        <v>46375.625</v>
      </c>
      <c r="H3725" s="24" t="inlineStr">
        <is>
          <t>Bristol Rovers</t>
        </is>
      </c>
      <c r="I3725" s="24" t="inlineStr">
        <is>
          <t>H</t>
        </is>
      </c>
      <c r="J3725" s="24" t="inlineStr">
        <is>
          <t>E3-Rochdale-BristolR</t>
        </is>
      </c>
      <c r="K3725" s="24" t="n">
        <v>2</v>
      </c>
      <c r="L3725" s="11">
        <f>IF(INDEX(Matches!$X:$X,AA3725)=0,"",IF(I3725="H",INDEX(Matches!$H:$H,AA3725),INDEX(Matches!$I:$I,AA3725)))</f>
        <v/>
      </c>
      <c r="M3725" s="11">
        <f>IF(INDEX(Matches!$X:$X,AA3725)=0,"",IF(I3725="H",INDEX(Matches!$I:$I,AA3725),INDEX(Matches!$H:$H,AA3725)))</f>
        <v/>
      </c>
      <c r="N3725" s="11">
        <f>IF(L3725="","",IF(L3725&gt;M3725,"W",IF(L3725=M3725,"D","L")))</f>
        <v/>
      </c>
      <c r="O3725" s="11">
        <f>IF(L3725="","",IF(L3725&gt;M3725,3,IF(L3725=M3725,1,0)))</f>
        <v/>
      </c>
      <c r="P3725" s="31">
        <f>IF(I3725="H",INDEX(Matches!$L:$L,AA3725),INDEX(Matches!$N:$N,AA3725))</f>
        <v/>
      </c>
      <c r="Q3725" s="31">
        <f>INDEX(Matches!$M:$M,AA3725)</f>
        <v/>
      </c>
      <c r="R3725" s="31">
        <f>IF(I3725="H",INDEX(Matches!$N:$N,AA3725),INDEX(Matches!$L:$L,AA3725))</f>
        <v/>
      </c>
      <c r="S3725" s="33">
        <f>IF(I3725="H",INDEX(Matches!$O:$O,AA3725),INDEX(Matches!$P:$P,AA3725))</f>
        <v/>
      </c>
      <c r="T3725" s="33">
        <f>IF(INDEX(Matches!$J:$J,AA3725)="","",IF(I3725="H",INDEX(Matches!$J:$J,AA3725),INDEX(Matches!$K:$K,AA3725)))</f>
        <v/>
      </c>
      <c r="U3725" s="33">
        <f>IF(INDEX(Matches!$K:$K,AA3725)="","",IF(I3725="H",INDEX(Matches!$K:$K,AA3725),INDEX(Matches!$J:$J,AA3725)))</f>
        <v/>
      </c>
      <c r="V3725" s="30">
        <f>IF(T3725="","",T3725-U3725)</f>
        <v/>
      </c>
      <c r="W3725" s="33">
        <f>IF(I3725="H",INDEX(Matches!$T:$T,AA3725),INDEX(Matches!$U:$U,AA3725))</f>
        <v/>
      </c>
      <c r="X3725" s="11">
        <f>INDEX(Matches!$X:$X,AA3725)</f>
        <v/>
      </c>
      <c r="Y3725" s="30">
        <f>IF(O3725="","",O3725-S3725)</f>
        <v/>
      </c>
      <c r="Z3725" s="30">
        <f>IF(W3725="","",W3725-S3725)</f>
        <v/>
      </c>
      <c r="AA3725" s="24">
        <f>MATCH(J3725,Matches!$A:$A,0)</f>
        <v/>
      </c>
      <c r="AB3725" s="33" t="n"/>
      <c r="AC3725" s="33" t="n">
        <v>1.224225442781695</v>
      </c>
      <c r="AD3725" s="24" t="n"/>
      <c r="AE3725" s="24" t="n">
        <v>5</v>
      </c>
      <c r="AF3725" s="33" t="n"/>
      <c r="AG3725" s="33" t="n"/>
    </row>
    <row r="3726">
      <c r="A3726" s="24" t="inlineStr">
        <is>
          <t>Rochdale|21</t>
        </is>
      </c>
      <c r="B3726" s="24" t="inlineStr">
        <is>
          <t>E3</t>
        </is>
      </c>
      <c r="C3726" s="24" t="inlineStr">
        <is>
          <t>League Two</t>
        </is>
      </c>
      <c r="D3726" s="24" t="inlineStr">
        <is>
          <t>Rochdale</t>
        </is>
      </c>
      <c r="E3726" s="24" t="n">
        <v>21</v>
      </c>
      <c r="F3726" s="24" t="n">
        <v>6</v>
      </c>
      <c r="G3726" s="29" t="n">
        <v>46382.625</v>
      </c>
      <c r="H3726" s="24" t="inlineStr">
        <is>
          <t>Rotherham</t>
        </is>
      </c>
      <c r="I3726" s="24" t="inlineStr">
        <is>
          <t>A</t>
        </is>
      </c>
      <c r="J3726" s="24" t="inlineStr">
        <is>
          <t>E3-Rotherha-Rochdale</t>
        </is>
      </c>
      <c r="K3726" s="24" t="n">
        <v>9</v>
      </c>
      <c r="L3726" s="11">
        <f>IF(INDEX(Matches!$X:$X,AA3726)=0,"",IF(I3726="H",INDEX(Matches!$H:$H,AA3726),INDEX(Matches!$I:$I,AA3726)))</f>
        <v/>
      </c>
      <c r="M3726" s="11">
        <f>IF(INDEX(Matches!$X:$X,AA3726)=0,"",IF(I3726="H",INDEX(Matches!$I:$I,AA3726),INDEX(Matches!$H:$H,AA3726)))</f>
        <v/>
      </c>
      <c r="N3726" s="11">
        <f>IF(L3726="","",IF(L3726&gt;M3726,"W",IF(L3726=M3726,"D","L")))</f>
        <v/>
      </c>
      <c r="O3726" s="11">
        <f>IF(L3726="","",IF(L3726&gt;M3726,3,IF(L3726=M3726,1,0)))</f>
        <v/>
      </c>
      <c r="P3726" s="31">
        <f>IF(I3726="H",INDEX(Matches!$L:$L,AA3726),INDEX(Matches!$N:$N,AA3726))</f>
        <v/>
      </c>
      <c r="Q3726" s="31">
        <f>INDEX(Matches!$M:$M,AA3726)</f>
        <v/>
      </c>
      <c r="R3726" s="31">
        <f>IF(I3726="H",INDEX(Matches!$N:$N,AA3726),INDEX(Matches!$L:$L,AA3726))</f>
        <v/>
      </c>
      <c r="S3726" s="33">
        <f>IF(I3726="H",INDEX(Matches!$O:$O,AA3726),INDEX(Matches!$P:$P,AA3726))</f>
        <v/>
      </c>
      <c r="T3726" s="33">
        <f>IF(INDEX(Matches!$J:$J,AA3726)="","",IF(I3726="H",INDEX(Matches!$J:$J,AA3726),INDEX(Matches!$K:$K,AA3726)))</f>
        <v/>
      </c>
      <c r="U3726" s="33">
        <f>IF(INDEX(Matches!$K:$K,AA3726)="","",IF(I3726="H",INDEX(Matches!$K:$K,AA3726),INDEX(Matches!$J:$J,AA3726)))</f>
        <v/>
      </c>
      <c r="V3726" s="30">
        <f>IF(T3726="","",T3726-U3726)</f>
        <v/>
      </c>
      <c r="W3726" s="33">
        <f>IF(I3726="H",INDEX(Matches!$T:$T,AA3726),INDEX(Matches!$U:$U,AA3726))</f>
        <v/>
      </c>
      <c r="X3726" s="11">
        <f>INDEX(Matches!$X:$X,AA3726)</f>
        <v/>
      </c>
      <c r="Y3726" s="30">
        <f>IF(O3726="","",O3726-S3726)</f>
        <v/>
      </c>
      <c r="Z3726" s="30">
        <f>IF(W3726="","",W3726-S3726)</f>
        <v/>
      </c>
      <c r="AA3726" s="24">
        <f>MATCH(J3726,Matches!$A:$A,0)</f>
        <v/>
      </c>
      <c r="AB3726" s="33" t="n"/>
      <c r="AC3726" s="33" t="n">
        <v>1.056904585025511</v>
      </c>
      <c r="AD3726" s="24" t="n"/>
      <c r="AE3726" s="24" t="n">
        <v>6</v>
      </c>
      <c r="AF3726" s="33" t="n"/>
      <c r="AG3726" s="33" t="n"/>
    </row>
    <row r="3727">
      <c r="A3727" s="24" t="inlineStr">
        <is>
          <t>Rochdale|22</t>
        </is>
      </c>
      <c r="B3727" s="24" t="inlineStr">
        <is>
          <t>E3</t>
        </is>
      </c>
      <c r="C3727" s="24" t="inlineStr">
        <is>
          <t>League Two</t>
        </is>
      </c>
      <c r="D3727" s="24" t="inlineStr">
        <is>
          <t>Rochdale</t>
        </is>
      </c>
      <c r="E3727" s="24" t="n">
        <v>22</v>
      </c>
      <c r="F3727" s="24" t="n">
        <v>6</v>
      </c>
      <c r="G3727" s="29" t="n">
        <v>46385.82291666666</v>
      </c>
      <c r="H3727" s="24" t="inlineStr">
        <is>
          <t>Salford</t>
        </is>
      </c>
      <c r="I3727" s="24" t="inlineStr">
        <is>
          <t>H</t>
        </is>
      </c>
      <c r="J3727" s="24" t="inlineStr">
        <is>
          <t>E3-Rochdale-Salford</t>
        </is>
      </c>
      <c r="K3727" s="24" t="n">
        <v>1</v>
      </c>
      <c r="L3727" s="11">
        <f>IF(INDEX(Matches!$X:$X,AA3727)=0,"",IF(I3727="H",INDEX(Matches!$H:$H,AA3727),INDEX(Matches!$I:$I,AA3727)))</f>
        <v/>
      </c>
      <c r="M3727" s="11">
        <f>IF(INDEX(Matches!$X:$X,AA3727)=0,"",IF(I3727="H",INDEX(Matches!$I:$I,AA3727),INDEX(Matches!$H:$H,AA3727)))</f>
        <v/>
      </c>
      <c r="N3727" s="11">
        <f>IF(L3727="","",IF(L3727&gt;M3727,"W",IF(L3727=M3727,"D","L")))</f>
        <v/>
      </c>
      <c r="O3727" s="11">
        <f>IF(L3727="","",IF(L3727&gt;M3727,3,IF(L3727=M3727,1,0)))</f>
        <v/>
      </c>
      <c r="P3727" s="31">
        <f>IF(I3727="H",INDEX(Matches!$L:$L,AA3727),INDEX(Matches!$N:$N,AA3727))</f>
        <v/>
      </c>
      <c r="Q3727" s="31">
        <f>INDEX(Matches!$M:$M,AA3727)</f>
        <v/>
      </c>
      <c r="R3727" s="31">
        <f>IF(I3727="H",INDEX(Matches!$N:$N,AA3727),INDEX(Matches!$L:$L,AA3727))</f>
        <v/>
      </c>
      <c r="S3727" s="33">
        <f>IF(I3727="H",INDEX(Matches!$O:$O,AA3727),INDEX(Matches!$P:$P,AA3727))</f>
        <v/>
      </c>
      <c r="T3727" s="33">
        <f>IF(INDEX(Matches!$J:$J,AA3727)="","",IF(I3727="H",INDEX(Matches!$J:$J,AA3727),INDEX(Matches!$K:$K,AA3727)))</f>
        <v/>
      </c>
      <c r="U3727" s="33">
        <f>IF(INDEX(Matches!$K:$K,AA3727)="","",IF(I3727="H",INDEX(Matches!$K:$K,AA3727),INDEX(Matches!$J:$J,AA3727)))</f>
        <v/>
      </c>
      <c r="V3727" s="30">
        <f>IF(T3727="","",T3727-U3727)</f>
        <v/>
      </c>
      <c r="W3727" s="33">
        <f>IF(I3727="H",INDEX(Matches!$T:$T,AA3727),INDEX(Matches!$U:$U,AA3727))</f>
        <v/>
      </c>
      <c r="X3727" s="11">
        <f>INDEX(Matches!$X:$X,AA3727)</f>
        <v/>
      </c>
      <c r="Y3727" s="30">
        <f>IF(O3727="","",O3727-S3727)</f>
        <v/>
      </c>
      <c r="Z3727" s="30">
        <f>IF(W3727="","",W3727-S3727)</f>
        <v/>
      </c>
      <c r="AA3727" s="24">
        <f>MATCH(J3727,Matches!$A:$A,0)</f>
        <v/>
      </c>
      <c r="AB3727" s="33" t="n"/>
      <c r="AC3727" s="33" t="n">
        <v>1.133988433732494</v>
      </c>
      <c r="AD3727" s="24" t="n"/>
      <c r="AE3727" s="24" t="n">
        <v>6</v>
      </c>
      <c r="AF3727" s="33" t="n"/>
      <c r="AG3727" s="33" t="n"/>
    </row>
    <row r="3728">
      <c r="A3728" s="24" t="inlineStr">
        <is>
          <t>Rochdale|23</t>
        </is>
      </c>
      <c r="B3728" s="24" t="inlineStr">
        <is>
          <t>E3</t>
        </is>
      </c>
      <c r="C3728" s="24" t="inlineStr">
        <is>
          <t>League Two</t>
        </is>
      </c>
      <c r="D3728" s="24" t="inlineStr">
        <is>
          <t>Rochdale</t>
        </is>
      </c>
      <c r="E3728" s="24" t="n">
        <v>23</v>
      </c>
      <c r="F3728" s="24" t="n">
        <v>6</v>
      </c>
      <c r="G3728" s="29" t="n">
        <v>46388.625</v>
      </c>
      <c r="H3728" s="24" t="inlineStr">
        <is>
          <t>Chesterfield</t>
        </is>
      </c>
      <c r="I3728" s="24" t="inlineStr">
        <is>
          <t>H</t>
        </is>
      </c>
      <c r="J3728" s="24" t="inlineStr">
        <is>
          <t>E3-Rochdale-Chesterf</t>
        </is>
      </c>
      <c r="K3728" s="24" t="n">
        <v>6</v>
      </c>
      <c r="L3728" s="11">
        <f>IF(INDEX(Matches!$X:$X,AA3728)=0,"",IF(I3728="H",INDEX(Matches!$H:$H,AA3728),INDEX(Matches!$I:$I,AA3728)))</f>
        <v/>
      </c>
      <c r="M3728" s="11">
        <f>IF(INDEX(Matches!$X:$X,AA3728)=0,"",IF(I3728="H",INDEX(Matches!$I:$I,AA3728),INDEX(Matches!$H:$H,AA3728)))</f>
        <v/>
      </c>
      <c r="N3728" s="11">
        <f>IF(L3728="","",IF(L3728&gt;M3728,"W",IF(L3728=M3728,"D","L")))</f>
        <v/>
      </c>
      <c r="O3728" s="11">
        <f>IF(L3728="","",IF(L3728&gt;M3728,3,IF(L3728=M3728,1,0)))</f>
        <v/>
      </c>
      <c r="P3728" s="31">
        <f>IF(I3728="H",INDEX(Matches!$L:$L,AA3728),INDEX(Matches!$N:$N,AA3728))</f>
        <v/>
      </c>
      <c r="Q3728" s="31">
        <f>INDEX(Matches!$M:$M,AA3728)</f>
        <v/>
      </c>
      <c r="R3728" s="31">
        <f>IF(I3728="H",INDEX(Matches!$N:$N,AA3728),INDEX(Matches!$L:$L,AA3728))</f>
        <v/>
      </c>
      <c r="S3728" s="33">
        <f>IF(I3728="H",INDEX(Matches!$O:$O,AA3728),INDEX(Matches!$P:$P,AA3728))</f>
        <v/>
      </c>
      <c r="T3728" s="33">
        <f>IF(INDEX(Matches!$J:$J,AA3728)="","",IF(I3728="H",INDEX(Matches!$J:$J,AA3728),INDEX(Matches!$K:$K,AA3728)))</f>
        <v/>
      </c>
      <c r="U3728" s="33">
        <f>IF(INDEX(Matches!$K:$K,AA3728)="","",IF(I3728="H",INDEX(Matches!$K:$K,AA3728),INDEX(Matches!$J:$J,AA3728)))</f>
        <v/>
      </c>
      <c r="V3728" s="30">
        <f>IF(T3728="","",T3728-U3728)</f>
        <v/>
      </c>
      <c r="W3728" s="33">
        <f>IF(I3728="H",INDEX(Matches!$T:$T,AA3728),INDEX(Matches!$U:$U,AA3728))</f>
        <v/>
      </c>
      <c r="X3728" s="11">
        <f>INDEX(Matches!$X:$X,AA3728)</f>
        <v/>
      </c>
      <c r="Y3728" s="30">
        <f>IF(O3728="","",O3728-S3728)</f>
        <v/>
      </c>
      <c r="Z3728" s="30">
        <f>IF(W3728="","",W3728-S3728)</f>
        <v/>
      </c>
      <c r="AA3728" s="24">
        <f>MATCH(J3728,Matches!$A:$A,0)</f>
        <v/>
      </c>
      <c r="AB3728" s="33" t="n"/>
      <c r="AC3728" s="33" t="n">
        <v>1.240870045968882</v>
      </c>
      <c r="AD3728" s="24" t="n"/>
      <c r="AE3728" s="24" t="n">
        <v>6</v>
      </c>
      <c r="AF3728" s="33" t="n"/>
      <c r="AG3728" s="33" t="n"/>
    </row>
    <row r="3729">
      <c r="A3729" s="24" t="inlineStr">
        <is>
          <t>Rochdale|24</t>
        </is>
      </c>
      <c r="B3729" s="24" t="inlineStr">
        <is>
          <t>E3</t>
        </is>
      </c>
      <c r="C3729" s="24" t="inlineStr">
        <is>
          <t>League Two</t>
        </is>
      </c>
      <c r="D3729" s="24" t="inlineStr">
        <is>
          <t>Rochdale</t>
        </is>
      </c>
      <c r="E3729" s="24" t="n">
        <v>24</v>
      </c>
      <c r="F3729" s="24" t="n">
        <v>6</v>
      </c>
      <c r="G3729" s="29" t="n">
        <v>46396.625</v>
      </c>
      <c r="H3729" s="24" t="inlineStr">
        <is>
          <t>Bristol Rovers</t>
        </is>
      </c>
      <c r="I3729" s="24" t="inlineStr">
        <is>
          <t>A</t>
        </is>
      </c>
      <c r="J3729" s="24" t="inlineStr">
        <is>
          <t>E3-BristolR-Rochdale</t>
        </is>
      </c>
      <c r="K3729" s="24" t="n">
        <v>2</v>
      </c>
      <c r="L3729" s="11">
        <f>IF(INDEX(Matches!$X:$X,AA3729)=0,"",IF(I3729="H",INDEX(Matches!$H:$H,AA3729),INDEX(Matches!$I:$I,AA3729)))</f>
        <v/>
      </c>
      <c r="M3729" s="11">
        <f>IF(INDEX(Matches!$X:$X,AA3729)=0,"",IF(I3729="H",INDEX(Matches!$I:$I,AA3729),INDEX(Matches!$H:$H,AA3729)))</f>
        <v/>
      </c>
      <c r="N3729" s="11">
        <f>IF(L3729="","",IF(L3729&gt;M3729,"W",IF(L3729=M3729,"D","L")))</f>
        <v/>
      </c>
      <c r="O3729" s="11">
        <f>IF(L3729="","",IF(L3729&gt;M3729,3,IF(L3729=M3729,1,0)))</f>
        <v/>
      </c>
      <c r="P3729" s="31">
        <f>IF(I3729="H",INDEX(Matches!$L:$L,AA3729),INDEX(Matches!$N:$N,AA3729))</f>
        <v/>
      </c>
      <c r="Q3729" s="31">
        <f>INDEX(Matches!$M:$M,AA3729)</f>
        <v/>
      </c>
      <c r="R3729" s="31">
        <f>IF(I3729="H",INDEX(Matches!$N:$N,AA3729),INDEX(Matches!$L:$L,AA3729))</f>
        <v/>
      </c>
      <c r="S3729" s="33">
        <f>IF(I3729="H",INDEX(Matches!$O:$O,AA3729),INDEX(Matches!$P:$P,AA3729))</f>
        <v/>
      </c>
      <c r="T3729" s="33">
        <f>IF(INDEX(Matches!$J:$J,AA3729)="","",IF(I3729="H",INDEX(Matches!$J:$J,AA3729),INDEX(Matches!$K:$K,AA3729)))</f>
        <v/>
      </c>
      <c r="U3729" s="33">
        <f>IF(INDEX(Matches!$K:$K,AA3729)="","",IF(I3729="H",INDEX(Matches!$K:$K,AA3729),INDEX(Matches!$J:$J,AA3729)))</f>
        <v/>
      </c>
      <c r="V3729" s="30">
        <f>IF(T3729="","",T3729-U3729)</f>
        <v/>
      </c>
      <c r="W3729" s="33">
        <f>IF(I3729="H",INDEX(Matches!$T:$T,AA3729),INDEX(Matches!$U:$U,AA3729))</f>
        <v/>
      </c>
      <c r="X3729" s="11">
        <f>INDEX(Matches!$X:$X,AA3729)</f>
        <v/>
      </c>
      <c r="Y3729" s="30">
        <f>IF(O3729="","",O3729-S3729)</f>
        <v/>
      </c>
      <c r="Z3729" s="30">
        <f>IF(W3729="","",W3729-S3729)</f>
        <v/>
      </c>
      <c r="AA3729" s="24">
        <f>MATCH(J3729,Matches!$A:$A,0)</f>
        <v/>
      </c>
      <c r="AB3729" s="33" t="n"/>
      <c r="AC3729" s="33" t="n">
        <v>0.9323640496604886</v>
      </c>
      <c r="AD3729" s="24" t="n"/>
      <c r="AE3729" s="24" t="n">
        <v>6</v>
      </c>
      <c r="AF3729" s="33" t="n"/>
      <c r="AG3729" s="33" t="n"/>
    </row>
    <row r="3730">
      <c r="A3730" s="24" t="inlineStr">
        <is>
          <t>Rochdale|25</t>
        </is>
      </c>
      <c r="B3730" s="24" t="inlineStr">
        <is>
          <t>E3</t>
        </is>
      </c>
      <c r="C3730" s="24" t="inlineStr">
        <is>
          <t>League Two</t>
        </is>
      </c>
      <c r="D3730" s="24" t="inlineStr">
        <is>
          <t>Rochdale</t>
        </is>
      </c>
      <c r="E3730" s="24" t="n">
        <v>25</v>
      </c>
      <c r="F3730" s="24" t="n">
        <v>7</v>
      </c>
      <c r="G3730" s="29" t="n">
        <v>46403.625</v>
      </c>
      <c r="H3730" s="24" t="inlineStr">
        <is>
          <t>Crewe</t>
        </is>
      </c>
      <c r="I3730" s="24" t="inlineStr">
        <is>
          <t>H</t>
        </is>
      </c>
      <c r="J3730" s="24" t="inlineStr">
        <is>
          <t>E3-Rochdale-Crewe</t>
        </is>
      </c>
      <c r="K3730" s="24" t="n">
        <v>15</v>
      </c>
      <c r="L3730" s="11">
        <f>IF(INDEX(Matches!$X:$X,AA3730)=0,"",IF(I3730="H",INDEX(Matches!$H:$H,AA3730),INDEX(Matches!$I:$I,AA3730)))</f>
        <v/>
      </c>
      <c r="M3730" s="11">
        <f>IF(INDEX(Matches!$X:$X,AA3730)=0,"",IF(I3730="H",INDEX(Matches!$I:$I,AA3730),INDEX(Matches!$H:$H,AA3730)))</f>
        <v/>
      </c>
      <c r="N3730" s="11">
        <f>IF(L3730="","",IF(L3730&gt;M3730,"W",IF(L3730=M3730,"D","L")))</f>
        <v/>
      </c>
      <c r="O3730" s="11">
        <f>IF(L3730="","",IF(L3730&gt;M3730,3,IF(L3730=M3730,1,0)))</f>
        <v/>
      </c>
      <c r="P3730" s="31">
        <f>IF(I3730="H",INDEX(Matches!$L:$L,AA3730),INDEX(Matches!$N:$N,AA3730))</f>
        <v/>
      </c>
      <c r="Q3730" s="31">
        <f>INDEX(Matches!$M:$M,AA3730)</f>
        <v/>
      </c>
      <c r="R3730" s="31">
        <f>IF(I3730="H",INDEX(Matches!$N:$N,AA3730),INDEX(Matches!$L:$L,AA3730))</f>
        <v/>
      </c>
      <c r="S3730" s="33">
        <f>IF(I3730="H",INDEX(Matches!$O:$O,AA3730),INDEX(Matches!$P:$P,AA3730))</f>
        <v/>
      </c>
      <c r="T3730" s="33">
        <f>IF(INDEX(Matches!$J:$J,AA3730)="","",IF(I3730="H",INDEX(Matches!$J:$J,AA3730),INDEX(Matches!$K:$K,AA3730)))</f>
        <v/>
      </c>
      <c r="U3730" s="33">
        <f>IF(INDEX(Matches!$K:$K,AA3730)="","",IF(I3730="H",INDEX(Matches!$K:$K,AA3730),INDEX(Matches!$J:$J,AA3730)))</f>
        <v/>
      </c>
      <c r="V3730" s="30">
        <f>IF(T3730="","",T3730-U3730)</f>
        <v/>
      </c>
      <c r="W3730" s="33">
        <f>IF(I3730="H",INDEX(Matches!$T:$T,AA3730),INDEX(Matches!$U:$U,AA3730))</f>
        <v/>
      </c>
      <c r="X3730" s="11">
        <f>INDEX(Matches!$X:$X,AA3730)</f>
        <v/>
      </c>
      <c r="Y3730" s="30">
        <f>IF(O3730="","",O3730-S3730)</f>
        <v/>
      </c>
      <c r="Z3730" s="30">
        <f>IF(W3730="","",W3730-S3730)</f>
        <v/>
      </c>
      <c r="AA3730" s="24">
        <f>MATCH(J3730,Matches!$A:$A,0)</f>
        <v/>
      </c>
      <c r="AB3730" s="33" t="n"/>
      <c r="AC3730" s="33" t="n">
        <v>1.400572419961794</v>
      </c>
      <c r="AD3730" s="24" t="n"/>
      <c r="AE3730" s="24" t="n">
        <v>7</v>
      </c>
      <c r="AF3730" s="33" t="n"/>
      <c r="AG3730" s="33" t="n"/>
    </row>
    <row r="3731">
      <c r="A3731" s="24" t="inlineStr">
        <is>
          <t>Rochdale|26</t>
        </is>
      </c>
      <c r="B3731" s="24" t="inlineStr">
        <is>
          <t>E3</t>
        </is>
      </c>
      <c r="C3731" s="24" t="inlineStr">
        <is>
          <t>League Two</t>
        </is>
      </c>
      <c r="D3731" s="24" t="inlineStr">
        <is>
          <t>Rochdale</t>
        </is>
      </c>
      <c r="E3731" s="24" t="n">
        <v>26</v>
      </c>
      <c r="F3731" s="24" t="n">
        <v>7</v>
      </c>
      <c r="G3731" s="29" t="n">
        <v>46406.82291666666</v>
      </c>
      <c r="H3731" s="24" t="inlineStr">
        <is>
          <t>Grimsby</t>
        </is>
      </c>
      <c r="I3731" s="24" t="inlineStr">
        <is>
          <t>A</t>
        </is>
      </c>
      <c r="J3731" s="24" t="inlineStr">
        <is>
          <t>E3-Grimsby-Rochdale</t>
        </is>
      </c>
      <c r="K3731" s="24" t="n">
        <v>4</v>
      </c>
      <c r="L3731" s="11">
        <f>IF(INDEX(Matches!$X:$X,AA3731)=0,"",IF(I3731="H",INDEX(Matches!$H:$H,AA3731),INDEX(Matches!$I:$I,AA3731)))</f>
        <v/>
      </c>
      <c r="M3731" s="11">
        <f>IF(INDEX(Matches!$X:$X,AA3731)=0,"",IF(I3731="H",INDEX(Matches!$I:$I,AA3731),INDEX(Matches!$H:$H,AA3731)))</f>
        <v/>
      </c>
      <c r="N3731" s="11">
        <f>IF(L3731="","",IF(L3731&gt;M3731,"W",IF(L3731=M3731,"D","L")))</f>
        <v/>
      </c>
      <c r="O3731" s="11">
        <f>IF(L3731="","",IF(L3731&gt;M3731,3,IF(L3731=M3731,1,0)))</f>
        <v/>
      </c>
      <c r="P3731" s="31">
        <f>IF(I3731="H",INDEX(Matches!$L:$L,AA3731),INDEX(Matches!$N:$N,AA3731))</f>
        <v/>
      </c>
      <c r="Q3731" s="31">
        <f>INDEX(Matches!$M:$M,AA3731)</f>
        <v/>
      </c>
      <c r="R3731" s="31">
        <f>IF(I3731="H",INDEX(Matches!$N:$N,AA3731),INDEX(Matches!$L:$L,AA3731))</f>
        <v/>
      </c>
      <c r="S3731" s="33">
        <f>IF(I3731="H",INDEX(Matches!$O:$O,AA3731),INDEX(Matches!$P:$P,AA3731))</f>
        <v/>
      </c>
      <c r="T3731" s="33">
        <f>IF(INDEX(Matches!$J:$J,AA3731)="","",IF(I3731="H",INDEX(Matches!$J:$J,AA3731),INDEX(Matches!$K:$K,AA3731)))</f>
        <v/>
      </c>
      <c r="U3731" s="33">
        <f>IF(INDEX(Matches!$K:$K,AA3731)="","",IF(I3731="H",INDEX(Matches!$K:$K,AA3731),INDEX(Matches!$J:$J,AA3731)))</f>
        <v/>
      </c>
      <c r="V3731" s="30">
        <f>IF(T3731="","",T3731-U3731)</f>
        <v/>
      </c>
      <c r="W3731" s="33">
        <f>IF(I3731="H",INDEX(Matches!$T:$T,AA3731),INDEX(Matches!$U:$U,AA3731))</f>
        <v/>
      </c>
      <c r="X3731" s="11">
        <f>INDEX(Matches!$X:$X,AA3731)</f>
        <v/>
      </c>
      <c r="Y3731" s="30">
        <f>IF(O3731="","",O3731-S3731)</f>
        <v/>
      </c>
      <c r="Z3731" s="30">
        <f>IF(W3731="","",W3731-S3731)</f>
        <v/>
      </c>
      <c r="AA3731" s="24">
        <f>MATCH(J3731,Matches!$A:$A,0)</f>
        <v/>
      </c>
      <c r="AB3731" s="33" t="n"/>
      <c r="AC3731" s="33" t="n">
        <v>0.9907102576826905</v>
      </c>
      <c r="AD3731" s="24" t="n"/>
      <c r="AE3731" s="24" t="n">
        <v>7</v>
      </c>
      <c r="AF3731" s="33" t="n"/>
      <c r="AG3731" s="33" t="n"/>
    </row>
    <row r="3732">
      <c r="A3732" s="24" t="inlineStr">
        <is>
          <t>Rochdale|27</t>
        </is>
      </c>
      <c r="B3732" s="24" t="inlineStr">
        <is>
          <t>E3</t>
        </is>
      </c>
      <c r="C3732" s="24" t="inlineStr">
        <is>
          <t>League Two</t>
        </is>
      </c>
      <c r="D3732" s="24" t="inlineStr">
        <is>
          <t>Rochdale</t>
        </is>
      </c>
      <c r="E3732" s="24" t="n">
        <v>27</v>
      </c>
      <c r="F3732" s="24" t="n">
        <v>7</v>
      </c>
      <c r="G3732" s="29" t="n">
        <v>46410.625</v>
      </c>
      <c r="H3732" s="24" t="inlineStr">
        <is>
          <t>Accrington</t>
        </is>
      </c>
      <c r="I3732" s="24" t="inlineStr">
        <is>
          <t>A</t>
        </is>
      </c>
      <c r="J3732" s="24" t="inlineStr">
        <is>
          <t>E3-Accringt-Rochdale</t>
        </is>
      </c>
      <c r="K3732" s="24" t="n">
        <v>23</v>
      </c>
      <c r="L3732" s="11">
        <f>IF(INDEX(Matches!$X:$X,AA3732)=0,"",IF(I3732="H",INDEX(Matches!$H:$H,AA3732),INDEX(Matches!$I:$I,AA3732)))</f>
        <v/>
      </c>
      <c r="M3732" s="11">
        <f>IF(INDEX(Matches!$X:$X,AA3732)=0,"",IF(I3732="H",INDEX(Matches!$I:$I,AA3732),INDEX(Matches!$H:$H,AA3732)))</f>
        <v/>
      </c>
      <c r="N3732" s="11">
        <f>IF(L3732="","",IF(L3732&gt;M3732,"W",IF(L3732=M3732,"D","L")))</f>
        <v/>
      </c>
      <c r="O3732" s="11">
        <f>IF(L3732="","",IF(L3732&gt;M3732,3,IF(L3732=M3732,1,0)))</f>
        <v/>
      </c>
      <c r="P3732" s="31">
        <f>IF(I3732="H",INDEX(Matches!$L:$L,AA3732),INDEX(Matches!$N:$N,AA3732))</f>
        <v/>
      </c>
      <c r="Q3732" s="31">
        <f>INDEX(Matches!$M:$M,AA3732)</f>
        <v/>
      </c>
      <c r="R3732" s="31">
        <f>IF(I3732="H",INDEX(Matches!$N:$N,AA3732),INDEX(Matches!$L:$L,AA3732))</f>
        <v/>
      </c>
      <c r="S3732" s="33">
        <f>IF(I3732="H",INDEX(Matches!$O:$O,AA3732),INDEX(Matches!$P:$P,AA3732))</f>
        <v/>
      </c>
      <c r="T3732" s="33">
        <f>IF(INDEX(Matches!$J:$J,AA3732)="","",IF(I3732="H",INDEX(Matches!$J:$J,AA3732),INDEX(Matches!$K:$K,AA3732)))</f>
        <v/>
      </c>
      <c r="U3732" s="33">
        <f>IF(INDEX(Matches!$K:$K,AA3732)="","",IF(I3732="H",INDEX(Matches!$K:$K,AA3732),INDEX(Matches!$J:$J,AA3732)))</f>
        <v/>
      </c>
      <c r="V3732" s="30">
        <f>IF(T3732="","",T3732-U3732)</f>
        <v/>
      </c>
      <c r="W3732" s="33">
        <f>IF(I3732="H",INDEX(Matches!$T:$T,AA3732),INDEX(Matches!$U:$U,AA3732))</f>
        <v/>
      </c>
      <c r="X3732" s="11">
        <f>INDEX(Matches!$X:$X,AA3732)</f>
        <v/>
      </c>
      <c r="Y3732" s="30">
        <f>IF(O3732="","",O3732-S3732)</f>
        <v/>
      </c>
      <c r="Z3732" s="30">
        <f>IF(W3732="","",W3732-S3732)</f>
        <v/>
      </c>
      <c r="AA3732" s="24">
        <f>MATCH(J3732,Matches!$A:$A,0)</f>
        <v/>
      </c>
      <c r="AB3732" s="33" t="n"/>
      <c r="AC3732" s="33" t="n">
        <v>1.247893725004236</v>
      </c>
      <c r="AD3732" s="24" t="n"/>
      <c r="AE3732" s="24" t="n">
        <v>7</v>
      </c>
      <c r="AF3732" s="33" t="n"/>
      <c r="AG3732" s="33" t="n"/>
    </row>
    <row r="3733">
      <c r="A3733" s="24" t="inlineStr">
        <is>
          <t>Rochdale|28</t>
        </is>
      </c>
      <c r="B3733" s="24" t="inlineStr">
        <is>
          <t>E3</t>
        </is>
      </c>
      <c r="C3733" s="24" t="inlineStr">
        <is>
          <t>League Two</t>
        </is>
      </c>
      <c r="D3733" s="24" t="inlineStr">
        <is>
          <t>Rochdale</t>
        </is>
      </c>
      <c r="E3733" s="24" t="n">
        <v>28</v>
      </c>
      <c r="F3733" s="24" t="n">
        <v>7</v>
      </c>
      <c r="G3733" s="29" t="n">
        <v>46417.625</v>
      </c>
      <c r="H3733" s="24" t="inlineStr">
        <is>
          <t>Port Vale</t>
        </is>
      </c>
      <c r="I3733" s="24" t="inlineStr">
        <is>
          <t>H</t>
        </is>
      </c>
      <c r="J3733" s="24" t="inlineStr">
        <is>
          <t>E3-Rochdale-PortVale</t>
        </is>
      </c>
      <c r="K3733" s="24" t="n">
        <v>5</v>
      </c>
      <c r="L3733" s="11">
        <f>IF(INDEX(Matches!$X:$X,AA3733)=0,"",IF(I3733="H",INDEX(Matches!$H:$H,AA3733),INDEX(Matches!$I:$I,AA3733)))</f>
        <v/>
      </c>
      <c r="M3733" s="11">
        <f>IF(INDEX(Matches!$X:$X,AA3733)=0,"",IF(I3733="H",INDEX(Matches!$I:$I,AA3733),INDEX(Matches!$H:$H,AA3733)))</f>
        <v/>
      </c>
      <c r="N3733" s="11">
        <f>IF(L3733="","",IF(L3733&gt;M3733,"W",IF(L3733=M3733,"D","L")))</f>
        <v/>
      </c>
      <c r="O3733" s="11">
        <f>IF(L3733="","",IF(L3733&gt;M3733,3,IF(L3733=M3733,1,0)))</f>
        <v/>
      </c>
      <c r="P3733" s="31">
        <f>IF(I3733="H",INDEX(Matches!$L:$L,AA3733),INDEX(Matches!$N:$N,AA3733))</f>
        <v/>
      </c>
      <c r="Q3733" s="31">
        <f>INDEX(Matches!$M:$M,AA3733)</f>
        <v/>
      </c>
      <c r="R3733" s="31">
        <f>IF(I3733="H",INDEX(Matches!$N:$N,AA3733),INDEX(Matches!$L:$L,AA3733))</f>
        <v/>
      </c>
      <c r="S3733" s="33">
        <f>IF(I3733="H",INDEX(Matches!$O:$O,AA3733),INDEX(Matches!$P:$P,AA3733))</f>
        <v/>
      </c>
      <c r="T3733" s="33">
        <f>IF(INDEX(Matches!$J:$J,AA3733)="","",IF(I3733="H",INDEX(Matches!$J:$J,AA3733),INDEX(Matches!$K:$K,AA3733)))</f>
        <v/>
      </c>
      <c r="U3733" s="33">
        <f>IF(INDEX(Matches!$K:$K,AA3733)="","",IF(I3733="H",INDEX(Matches!$K:$K,AA3733),INDEX(Matches!$J:$J,AA3733)))</f>
        <v/>
      </c>
      <c r="V3733" s="30">
        <f>IF(T3733="","",T3733-U3733)</f>
        <v/>
      </c>
      <c r="W3733" s="33">
        <f>IF(I3733="H",INDEX(Matches!$T:$T,AA3733),INDEX(Matches!$U:$U,AA3733))</f>
        <v/>
      </c>
      <c r="X3733" s="11">
        <f>INDEX(Matches!$X:$X,AA3733)</f>
        <v/>
      </c>
      <c r="Y3733" s="30">
        <f>IF(O3733="","",O3733-S3733)</f>
        <v/>
      </c>
      <c r="Z3733" s="30">
        <f>IF(W3733="","",W3733-S3733)</f>
        <v/>
      </c>
      <c r="AA3733" s="24">
        <f>MATCH(J3733,Matches!$A:$A,0)</f>
        <v/>
      </c>
      <c r="AB3733" s="33" t="n"/>
      <c r="AC3733" s="33" t="n">
        <v>1.277459536456661</v>
      </c>
      <c r="AD3733" s="24" t="n"/>
      <c r="AE3733" s="24" t="n">
        <v>7</v>
      </c>
      <c r="AF3733" s="33" t="n"/>
      <c r="AG3733" s="33" t="n"/>
    </row>
    <row r="3734">
      <c r="A3734" s="24" t="inlineStr">
        <is>
          <t>Rochdale|29</t>
        </is>
      </c>
      <c r="B3734" s="24" t="inlineStr">
        <is>
          <t>E3</t>
        </is>
      </c>
      <c r="C3734" s="24" t="inlineStr">
        <is>
          <t>League Two</t>
        </is>
      </c>
      <c r="D3734" s="24" t="inlineStr">
        <is>
          <t>Rochdale</t>
        </is>
      </c>
      <c r="E3734" s="24" t="n">
        <v>29</v>
      </c>
      <c r="F3734" s="24" t="n">
        <v>8</v>
      </c>
      <c r="G3734" s="29" t="n">
        <v>46424.625</v>
      </c>
      <c r="H3734" s="24" t="inlineStr">
        <is>
          <t>Colchester</t>
        </is>
      </c>
      <c r="I3734" s="24" t="inlineStr">
        <is>
          <t>H</t>
        </is>
      </c>
      <c r="J3734" s="24" t="inlineStr">
        <is>
          <t>E3-Rochdale-Colchest</t>
        </is>
      </c>
      <c r="K3734" s="24" t="n">
        <v>13</v>
      </c>
      <c r="L3734" s="11">
        <f>IF(INDEX(Matches!$X:$X,AA3734)=0,"",IF(I3734="H",INDEX(Matches!$H:$H,AA3734),INDEX(Matches!$I:$I,AA3734)))</f>
        <v/>
      </c>
      <c r="M3734" s="11">
        <f>IF(INDEX(Matches!$X:$X,AA3734)=0,"",IF(I3734="H",INDEX(Matches!$I:$I,AA3734),INDEX(Matches!$H:$H,AA3734)))</f>
        <v/>
      </c>
      <c r="N3734" s="11">
        <f>IF(L3734="","",IF(L3734&gt;M3734,"W",IF(L3734=M3734,"D","L")))</f>
        <v/>
      </c>
      <c r="O3734" s="11">
        <f>IF(L3734="","",IF(L3734&gt;M3734,3,IF(L3734=M3734,1,0)))</f>
        <v/>
      </c>
      <c r="P3734" s="31">
        <f>IF(I3734="H",INDEX(Matches!$L:$L,AA3734),INDEX(Matches!$N:$N,AA3734))</f>
        <v/>
      </c>
      <c r="Q3734" s="31">
        <f>INDEX(Matches!$M:$M,AA3734)</f>
        <v/>
      </c>
      <c r="R3734" s="31">
        <f>IF(I3734="H",INDEX(Matches!$N:$N,AA3734),INDEX(Matches!$L:$L,AA3734))</f>
        <v/>
      </c>
      <c r="S3734" s="33">
        <f>IF(I3734="H",INDEX(Matches!$O:$O,AA3734),INDEX(Matches!$P:$P,AA3734))</f>
        <v/>
      </c>
      <c r="T3734" s="33">
        <f>IF(INDEX(Matches!$J:$J,AA3734)="","",IF(I3734="H",INDEX(Matches!$J:$J,AA3734),INDEX(Matches!$K:$K,AA3734)))</f>
        <v/>
      </c>
      <c r="U3734" s="33">
        <f>IF(INDEX(Matches!$K:$K,AA3734)="","",IF(I3734="H",INDEX(Matches!$K:$K,AA3734),INDEX(Matches!$J:$J,AA3734)))</f>
        <v/>
      </c>
      <c r="V3734" s="30">
        <f>IF(T3734="","",T3734-U3734)</f>
        <v/>
      </c>
      <c r="W3734" s="33">
        <f>IF(I3734="H",INDEX(Matches!$T:$T,AA3734),INDEX(Matches!$U:$U,AA3734))</f>
        <v/>
      </c>
      <c r="X3734" s="11">
        <f>INDEX(Matches!$X:$X,AA3734)</f>
        <v/>
      </c>
      <c r="Y3734" s="30">
        <f>IF(O3734="","",O3734-S3734)</f>
        <v/>
      </c>
      <c r="Z3734" s="30">
        <f>IF(W3734="","",W3734-S3734)</f>
        <v/>
      </c>
      <c r="AA3734" s="24">
        <f>MATCH(J3734,Matches!$A:$A,0)</f>
        <v/>
      </c>
      <c r="AB3734" s="33" t="n"/>
      <c r="AC3734" s="33" t="n">
        <v>1.417928615116593</v>
      </c>
      <c r="AD3734" s="24" t="n"/>
      <c r="AE3734" s="24" t="n">
        <v>8</v>
      </c>
      <c r="AF3734" s="33" t="n"/>
      <c r="AG3734" s="33" t="n"/>
    </row>
    <row r="3735">
      <c r="A3735" s="24" t="inlineStr">
        <is>
          <t>Rochdale|30</t>
        </is>
      </c>
      <c r="B3735" s="24" t="inlineStr">
        <is>
          <t>E3</t>
        </is>
      </c>
      <c r="C3735" s="24" t="inlineStr">
        <is>
          <t>League Two</t>
        </is>
      </c>
      <c r="D3735" s="24" t="inlineStr">
        <is>
          <t>Rochdale</t>
        </is>
      </c>
      <c r="E3735" s="24" t="n">
        <v>30</v>
      </c>
      <c r="F3735" s="24" t="n">
        <v>8</v>
      </c>
      <c r="G3735" s="29" t="n">
        <v>46427.82291666666</v>
      </c>
      <c r="H3735" s="24" t="inlineStr">
        <is>
          <t>Shrewsbury</t>
        </is>
      </c>
      <c r="I3735" s="24" t="inlineStr">
        <is>
          <t>A</t>
        </is>
      </c>
      <c r="J3735" s="24" t="inlineStr">
        <is>
          <t>E3-Shrewsbu-Rochdale</t>
        </is>
      </c>
      <c r="K3735" s="24" t="n">
        <v>20</v>
      </c>
      <c r="L3735" s="11">
        <f>IF(INDEX(Matches!$X:$X,AA3735)=0,"",IF(I3735="H",INDEX(Matches!$H:$H,AA3735),INDEX(Matches!$I:$I,AA3735)))</f>
        <v/>
      </c>
      <c r="M3735" s="11">
        <f>IF(INDEX(Matches!$X:$X,AA3735)=0,"",IF(I3735="H",INDEX(Matches!$I:$I,AA3735),INDEX(Matches!$H:$H,AA3735)))</f>
        <v/>
      </c>
      <c r="N3735" s="11">
        <f>IF(L3735="","",IF(L3735&gt;M3735,"W",IF(L3735=M3735,"D","L")))</f>
        <v/>
      </c>
      <c r="O3735" s="11">
        <f>IF(L3735="","",IF(L3735&gt;M3735,3,IF(L3735=M3735,1,0)))</f>
        <v/>
      </c>
      <c r="P3735" s="31">
        <f>IF(I3735="H",INDEX(Matches!$L:$L,AA3735),INDEX(Matches!$N:$N,AA3735))</f>
        <v/>
      </c>
      <c r="Q3735" s="31">
        <f>INDEX(Matches!$M:$M,AA3735)</f>
        <v/>
      </c>
      <c r="R3735" s="31">
        <f>IF(I3735="H",INDEX(Matches!$N:$N,AA3735),INDEX(Matches!$L:$L,AA3735))</f>
        <v/>
      </c>
      <c r="S3735" s="33">
        <f>IF(I3735="H",INDEX(Matches!$O:$O,AA3735),INDEX(Matches!$P:$P,AA3735))</f>
        <v/>
      </c>
      <c r="T3735" s="33">
        <f>IF(INDEX(Matches!$J:$J,AA3735)="","",IF(I3735="H",INDEX(Matches!$J:$J,AA3735),INDEX(Matches!$K:$K,AA3735)))</f>
        <v/>
      </c>
      <c r="U3735" s="33">
        <f>IF(INDEX(Matches!$K:$K,AA3735)="","",IF(I3735="H",INDEX(Matches!$K:$K,AA3735),INDEX(Matches!$J:$J,AA3735)))</f>
        <v/>
      </c>
      <c r="V3735" s="30">
        <f>IF(T3735="","",T3735-U3735)</f>
        <v/>
      </c>
      <c r="W3735" s="33">
        <f>IF(I3735="H",INDEX(Matches!$T:$T,AA3735),INDEX(Matches!$U:$U,AA3735))</f>
        <v/>
      </c>
      <c r="X3735" s="11">
        <f>INDEX(Matches!$X:$X,AA3735)</f>
        <v/>
      </c>
      <c r="Y3735" s="30">
        <f>IF(O3735="","",O3735-S3735)</f>
        <v/>
      </c>
      <c r="Z3735" s="30">
        <f>IF(W3735="","",W3735-S3735)</f>
        <v/>
      </c>
      <c r="AA3735" s="24">
        <f>MATCH(J3735,Matches!$A:$A,0)</f>
        <v/>
      </c>
      <c r="AB3735" s="33" t="n"/>
      <c r="AC3735" s="33" t="n">
        <v>1.17573538368621</v>
      </c>
      <c r="AD3735" s="24" t="n"/>
      <c r="AE3735" s="24" t="n">
        <v>8</v>
      </c>
      <c r="AF3735" s="33" t="n"/>
      <c r="AG3735" s="33" t="n"/>
    </row>
    <row r="3736">
      <c r="A3736" s="24" t="inlineStr">
        <is>
          <t>Rochdale|31</t>
        </is>
      </c>
      <c r="B3736" s="24" t="inlineStr">
        <is>
          <t>E3</t>
        </is>
      </c>
      <c r="C3736" s="24" t="inlineStr">
        <is>
          <t>League Two</t>
        </is>
      </c>
      <c r="D3736" s="24" t="inlineStr">
        <is>
          <t>Rochdale</t>
        </is>
      </c>
      <c r="E3736" s="24" t="n">
        <v>31</v>
      </c>
      <c r="F3736" s="24" t="n">
        <v>8</v>
      </c>
      <c r="G3736" s="29" t="n">
        <v>46431.625</v>
      </c>
      <c r="H3736" s="24" t="inlineStr">
        <is>
          <t>Gillingham</t>
        </is>
      </c>
      <c r="I3736" s="24" t="inlineStr">
        <is>
          <t>A</t>
        </is>
      </c>
      <c r="J3736" s="24" t="inlineStr">
        <is>
          <t>E3-Gillingh-Rochdale</t>
        </is>
      </c>
      <c r="K3736" s="24" t="n">
        <v>12</v>
      </c>
      <c r="L3736" s="11">
        <f>IF(INDEX(Matches!$X:$X,AA3736)=0,"",IF(I3736="H",INDEX(Matches!$H:$H,AA3736),INDEX(Matches!$I:$I,AA3736)))</f>
        <v/>
      </c>
      <c r="M3736" s="11">
        <f>IF(INDEX(Matches!$X:$X,AA3736)=0,"",IF(I3736="H",INDEX(Matches!$I:$I,AA3736),INDEX(Matches!$H:$H,AA3736)))</f>
        <v/>
      </c>
      <c r="N3736" s="11">
        <f>IF(L3736="","",IF(L3736&gt;M3736,"W",IF(L3736=M3736,"D","L")))</f>
        <v/>
      </c>
      <c r="O3736" s="11">
        <f>IF(L3736="","",IF(L3736&gt;M3736,3,IF(L3736=M3736,1,0)))</f>
        <v/>
      </c>
      <c r="P3736" s="31">
        <f>IF(I3736="H",INDEX(Matches!$L:$L,AA3736),INDEX(Matches!$N:$N,AA3736))</f>
        <v/>
      </c>
      <c r="Q3736" s="31">
        <f>INDEX(Matches!$M:$M,AA3736)</f>
        <v/>
      </c>
      <c r="R3736" s="31">
        <f>IF(I3736="H",INDEX(Matches!$N:$N,AA3736),INDEX(Matches!$L:$L,AA3736))</f>
        <v/>
      </c>
      <c r="S3736" s="33">
        <f>IF(I3736="H",INDEX(Matches!$O:$O,AA3736),INDEX(Matches!$P:$P,AA3736))</f>
        <v/>
      </c>
      <c r="T3736" s="33">
        <f>IF(INDEX(Matches!$J:$J,AA3736)="","",IF(I3736="H",INDEX(Matches!$J:$J,AA3736),INDEX(Matches!$K:$K,AA3736)))</f>
        <v/>
      </c>
      <c r="U3736" s="33">
        <f>IF(INDEX(Matches!$K:$K,AA3736)="","",IF(I3736="H",INDEX(Matches!$K:$K,AA3736),INDEX(Matches!$J:$J,AA3736)))</f>
        <v/>
      </c>
      <c r="V3736" s="30">
        <f>IF(T3736="","",T3736-U3736)</f>
        <v/>
      </c>
      <c r="W3736" s="33">
        <f>IF(I3736="H",INDEX(Matches!$T:$T,AA3736),INDEX(Matches!$U:$U,AA3736))</f>
        <v/>
      </c>
      <c r="X3736" s="11">
        <f>INDEX(Matches!$X:$X,AA3736)</f>
        <v/>
      </c>
      <c r="Y3736" s="30">
        <f>IF(O3736="","",O3736-S3736)</f>
        <v/>
      </c>
      <c r="Z3736" s="30">
        <f>IF(W3736="","",W3736-S3736)</f>
        <v/>
      </c>
      <c r="AA3736" s="24">
        <f>MATCH(J3736,Matches!$A:$A,0)</f>
        <v/>
      </c>
      <c r="AB3736" s="33" t="n"/>
      <c r="AC3736" s="33" t="n">
        <v>1.104185487097247</v>
      </c>
      <c r="AD3736" s="24" t="n"/>
      <c r="AE3736" s="24" t="n">
        <v>8</v>
      </c>
      <c r="AF3736" s="33" t="n"/>
      <c r="AG3736" s="33" t="n"/>
    </row>
    <row r="3737">
      <c r="A3737" s="24" t="inlineStr">
        <is>
          <t>Rochdale|32</t>
        </is>
      </c>
      <c r="B3737" s="24" t="inlineStr">
        <is>
          <t>E3</t>
        </is>
      </c>
      <c r="C3737" s="24" t="inlineStr">
        <is>
          <t>League Two</t>
        </is>
      </c>
      <c r="D3737" s="24" t="inlineStr">
        <is>
          <t>Rochdale</t>
        </is>
      </c>
      <c r="E3737" s="24" t="n">
        <v>32</v>
      </c>
      <c r="F3737" s="24" t="n">
        <v>8</v>
      </c>
      <c r="G3737" s="29" t="n">
        <v>46438.625</v>
      </c>
      <c r="H3737" s="24" t="inlineStr">
        <is>
          <t>Walsall</t>
        </is>
      </c>
      <c r="I3737" s="24" t="inlineStr">
        <is>
          <t>H</t>
        </is>
      </c>
      <c r="J3737" s="24" t="inlineStr">
        <is>
          <t>E3-Rochdale-Walsall</t>
        </is>
      </c>
      <c r="K3737" s="24" t="n">
        <v>11</v>
      </c>
      <c r="L3737" s="11">
        <f>IF(INDEX(Matches!$X:$X,AA3737)=0,"",IF(I3737="H",INDEX(Matches!$H:$H,AA3737),INDEX(Matches!$I:$I,AA3737)))</f>
        <v/>
      </c>
      <c r="M3737" s="11">
        <f>IF(INDEX(Matches!$X:$X,AA3737)=0,"",IF(I3737="H",INDEX(Matches!$I:$I,AA3737),INDEX(Matches!$H:$H,AA3737)))</f>
        <v/>
      </c>
      <c r="N3737" s="11">
        <f>IF(L3737="","",IF(L3737&gt;M3737,"W",IF(L3737=M3737,"D","L")))</f>
        <v/>
      </c>
      <c r="O3737" s="11">
        <f>IF(L3737="","",IF(L3737&gt;M3737,3,IF(L3737=M3737,1,0)))</f>
        <v/>
      </c>
      <c r="P3737" s="31">
        <f>IF(I3737="H",INDEX(Matches!$L:$L,AA3737),INDEX(Matches!$N:$N,AA3737))</f>
        <v/>
      </c>
      <c r="Q3737" s="31">
        <f>INDEX(Matches!$M:$M,AA3737)</f>
        <v/>
      </c>
      <c r="R3737" s="31">
        <f>IF(I3737="H",INDEX(Matches!$N:$N,AA3737),INDEX(Matches!$L:$L,AA3737))</f>
        <v/>
      </c>
      <c r="S3737" s="33">
        <f>IF(I3737="H",INDEX(Matches!$O:$O,AA3737),INDEX(Matches!$P:$P,AA3737))</f>
        <v/>
      </c>
      <c r="T3737" s="33">
        <f>IF(INDEX(Matches!$J:$J,AA3737)="","",IF(I3737="H",INDEX(Matches!$J:$J,AA3737),INDEX(Matches!$K:$K,AA3737)))</f>
        <v/>
      </c>
      <c r="U3737" s="33">
        <f>IF(INDEX(Matches!$K:$K,AA3737)="","",IF(I3737="H",INDEX(Matches!$K:$K,AA3737),INDEX(Matches!$J:$J,AA3737)))</f>
        <v/>
      </c>
      <c r="V3737" s="30">
        <f>IF(T3737="","",T3737-U3737)</f>
        <v/>
      </c>
      <c r="W3737" s="33">
        <f>IF(I3737="H",INDEX(Matches!$T:$T,AA3737),INDEX(Matches!$U:$U,AA3737))</f>
        <v/>
      </c>
      <c r="X3737" s="11">
        <f>INDEX(Matches!$X:$X,AA3737)</f>
        <v/>
      </c>
      <c r="Y3737" s="30">
        <f>IF(O3737="","",O3737-S3737)</f>
        <v/>
      </c>
      <c r="Z3737" s="30">
        <f>IF(W3737="","",W3737-S3737)</f>
        <v/>
      </c>
      <c r="AA3737" s="24">
        <f>MATCH(J3737,Matches!$A:$A,0)</f>
        <v/>
      </c>
      <c r="AB3737" s="33" t="n"/>
      <c r="AC3737" s="33" t="n">
        <v>1.370486283918736</v>
      </c>
      <c r="AD3737" s="24" t="n"/>
      <c r="AE3737" s="24" t="n">
        <v>8</v>
      </c>
      <c r="AF3737" s="33" t="n"/>
      <c r="AG3737" s="33" t="n"/>
    </row>
    <row r="3738">
      <c r="A3738" s="24" t="inlineStr">
        <is>
          <t>Rochdale|33</t>
        </is>
      </c>
      <c r="B3738" s="24" t="inlineStr">
        <is>
          <t>E3</t>
        </is>
      </c>
      <c r="C3738" s="24" t="inlineStr">
        <is>
          <t>League Two</t>
        </is>
      </c>
      <c r="D3738" s="24" t="inlineStr">
        <is>
          <t>Rochdale</t>
        </is>
      </c>
      <c r="E3738" s="24" t="n">
        <v>33</v>
      </c>
      <c r="F3738" s="24" t="n">
        <v>9</v>
      </c>
      <c r="G3738" s="29" t="n">
        <v>46445.625</v>
      </c>
      <c r="H3738" s="24" t="inlineStr">
        <is>
          <t>York</t>
        </is>
      </c>
      <c r="I3738" s="24" t="inlineStr">
        <is>
          <t>A</t>
        </is>
      </c>
      <c r="J3738" s="24" t="inlineStr">
        <is>
          <t>E3-York-Rochdale</t>
        </is>
      </c>
      <c r="K3738" s="24" t="n">
        <v>7</v>
      </c>
      <c r="L3738" s="11">
        <f>IF(INDEX(Matches!$X:$X,AA3738)=0,"",IF(I3738="H",INDEX(Matches!$H:$H,AA3738),INDEX(Matches!$I:$I,AA3738)))</f>
        <v/>
      </c>
      <c r="M3738" s="11">
        <f>IF(INDEX(Matches!$X:$X,AA3738)=0,"",IF(I3738="H",INDEX(Matches!$I:$I,AA3738),INDEX(Matches!$H:$H,AA3738)))</f>
        <v/>
      </c>
      <c r="N3738" s="11">
        <f>IF(L3738="","",IF(L3738&gt;M3738,"W",IF(L3738=M3738,"D","L")))</f>
        <v/>
      </c>
      <c r="O3738" s="11">
        <f>IF(L3738="","",IF(L3738&gt;M3738,3,IF(L3738=M3738,1,0)))</f>
        <v/>
      </c>
      <c r="P3738" s="31">
        <f>IF(I3738="H",INDEX(Matches!$L:$L,AA3738),INDEX(Matches!$N:$N,AA3738))</f>
        <v/>
      </c>
      <c r="Q3738" s="31">
        <f>INDEX(Matches!$M:$M,AA3738)</f>
        <v/>
      </c>
      <c r="R3738" s="31">
        <f>IF(I3738="H",INDEX(Matches!$N:$N,AA3738),INDEX(Matches!$L:$L,AA3738))</f>
        <v/>
      </c>
      <c r="S3738" s="33">
        <f>IF(I3738="H",INDEX(Matches!$O:$O,AA3738),INDEX(Matches!$P:$P,AA3738))</f>
        <v/>
      </c>
      <c r="T3738" s="33">
        <f>IF(INDEX(Matches!$J:$J,AA3738)="","",IF(I3738="H",INDEX(Matches!$J:$J,AA3738),INDEX(Matches!$K:$K,AA3738)))</f>
        <v/>
      </c>
      <c r="U3738" s="33">
        <f>IF(INDEX(Matches!$K:$K,AA3738)="","",IF(I3738="H",INDEX(Matches!$K:$K,AA3738),INDEX(Matches!$J:$J,AA3738)))</f>
        <v/>
      </c>
      <c r="V3738" s="30">
        <f>IF(T3738="","",T3738-U3738)</f>
        <v/>
      </c>
      <c r="W3738" s="33">
        <f>IF(I3738="H",INDEX(Matches!$T:$T,AA3738),INDEX(Matches!$U:$U,AA3738))</f>
        <v/>
      </c>
      <c r="X3738" s="11">
        <f>INDEX(Matches!$X:$X,AA3738)</f>
        <v/>
      </c>
      <c r="Y3738" s="30">
        <f>IF(O3738="","",O3738-S3738)</f>
        <v/>
      </c>
      <c r="Z3738" s="30">
        <f>IF(W3738="","",W3738-S3738)</f>
        <v/>
      </c>
      <c r="AA3738" s="24">
        <f>MATCH(J3738,Matches!$A:$A,0)</f>
        <v/>
      </c>
      <c r="AB3738" s="33" t="n"/>
      <c r="AC3738" s="33" t="n">
        <v>0.9799939182445478</v>
      </c>
      <c r="AD3738" s="24" t="n"/>
      <c r="AE3738" s="24" t="n">
        <v>9</v>
      </c>
      <c r="AF3738" s="33" t="n"/>
      <c r="AG3738" s="33" t="n"/>
    </row>
    <row r="3739">
      <c r="A3739" s="24" t="inlineStr">
        <is>
          <t>Rochdale|34</t>
        </is>
      </c>
      <c r="B3739" s="24" t="inlineStr">
        <is>
          <t>E3</t>
        </is>
      </c>
      <c r="C3739" s="24" t="inlineStr">
        <is>
          <t>League Two</t>
        </is>
      </c>
      <c r="D3739" s="24" t="inlineStr">
        <is>
          <t>Rochdale</t>
        </is>
      </c>
      <c r="E3739" s="24" t="n">
        <v>34</v>
      </c>
      <c r="F3739" s="24" t="n">
        <v>9</v>
      </c>
      <c r="G3739" s="29" t="n">
        <v>46452.625</v>
      </c>
      <c r="H3739" s="24" t="inlineStr">
        <is>
          <t>Newport</t>
        </is>
      </c>
      <c r="I3739" s="24" t="inlineStr">
        <is>
          <t>H</t>
        </is>
      </c>
      <c r="J3739" s="24" t="inlineStr">
        <is>
          <t>E3-Rochdale-Newport</t>
        </is>
      </c>
      <c r="K3739" s="24" t="n">
        <v>24</v>
      </c>
      <c r="L3739" s="11">
        <f>IF(INDEX(Matches!$X:$X,AA3739)=0,"",IF(I3739="H",INDEX(Matches!$H:$H,AA3739),INDEX(Matches!$I:$I,AA3739)))</f>
        <v/>
      </c>
      <c r="M3739" s="11">
        <f>IF(INDEX(Matches!$X:$X,AA3739)=0,"",IF(I3739="H",INDEX(Matches!$I:$I,AA3739),INDEX(Matches!$H:$H,AA3739)))</f>
        <v/>
      </c>
      <c r="N3739" s="11">
        <f>IF(L3739="","",IF(L3739&gt;M3739,"W",IF(L3739=M3739,"D","L")))</f>
        <v/>
      </c>
      <c r="O3739" s="11">
        <f>IF(L3739="","",IF(L3739&gt;M3739,3,IF(L3739=M3739,1,0)))</f>
        <v/>
      </c>
      <c r="P3739" s="31">
        <f>IF(I3739="H",INDEX(Matches!$L:$L,AA3739),INDEX(Matches!$N:$N,AA3739))</f>
        <v/>
      </c>
      <c r="Q3739" s="31">
        <f>INDEX(Matches!$M:$M,AA3739)</f>
        <v/>
      </c>
      <c r="R3739" s="31">
        <f>IF(I3739="H",INDEX(Matches!$N:$N,AA3739),INDEX(Matches!$L:$L,AA3739))</f>
        <v/>
      </c>
      <c r="S3739" s="33">
        <f>IF(I3739="H",INDEX(Matches!$O:$O,AA3739),INDEX(Matches!$P:$P,AA3739))</f>
        <v/>
      </c>
      <c r="T3739" s="33">
        <f>IF(INDEX(Matches!$J:$J,AA3739)="","",IF(I3739="H",INDEX(Matches!$J:$J,AA3739),INDEX(Matches!$K:$K,AA3739)))</f>
        <v/>
      </c>
      <c r="U3739" s="33">
        <f>IF(INDEX(Matches!$K:$K,AA3739)="","",IF(I3739="H",INDEX(Matches!$K:$K,AA3739),INDEX(Matches!$J:$J,AA3739)))</f>
        <v/>
      </c>
      <c r="V3739" s="30">
        <f>IF(T3739="","",T3739-U3739)</f>
        <v/>
      </c>
      <c r="W3739" s="33">
        <f>IF(I3739="H",INDEX(Matches!$T:$T,AA3739),INDEX(Matches!$U:$U,AA3739))</f>
        <v/>
      </c>
      <c r="X3739" s="11">
        <f>INDEX(Matches!$X:$X,AA3739)</f>
        <v/>
      </c>
      <c r="Y3739" s="30">
        <f>IF(O3739="","",O3739-S3739)</f>
        <v/>
      </c>
      <c r="Z3739" s="30">
        <f>IF(W3739="","",W3739-S3739)</f>
        <v/>
      </c>
      <c r="AA3739" s="24">
        <f>MATCH(J3739,Matches!$A:$A,0)</f>
        <v/>
      </c>
      <c r="AB3739" s="33" t="n"/>
      <c r="AC3739" s="33" t="n">
        <v>1.636924052509507</v>
      </c>
      <c r="AD3739" s="24" t="n"/>
      <c r="AE3739" s="24" t="n">
        <v>9</v>
      </c>
      <c r="AF3739" s="33" t="n"/>
      <c r="AG3739" s="33" t="n"/>
    </row>
    <row r="3740">
      <c r="A3740" s="24" t="inlineStr">
        <is>
          <t>Rochdale|35</t>
        </is>
      </c>
      <c r="B3740" s="24" t="inlineStr">
        <is>
          <t>E3</t>
        </is>
      </c>
      <c r="C3740" s="24" t="inlineStr">
        <is>
          <t>League Two</t>
        </is>
      </c>
      <c r="D3740" s="24" t="inlineStr">
        <is>
          <t>Rochdale</t>
        </is>
      </c>
      <c r="E3740" s="24" t="n">
        <v>35</v>
      </c>
      <c r="F3740" s="24" t="n">
        <v>9</v>
      </c>
      <c r="G3740" s="29" t="n">
        <v>46459.625</v>
      </c>
      <c r="H3740" s="24" t="inlineStr">
        <is>
          <t>Crawley</t>
        </is>
      </c>
      <c r="I3740" s="24" t="inlineStr">
        <is>
          <t>A</t>
        </is>
      </c>
      <c r="J3740" s="24" t="inlineStr">
        <is>
          <t>E3-Crawley-Rochdale</t>
        </is>
      </c>
      <c r="K3740" s="24" t="n">
        <v>21</v>
      </c>
      <c r="L3740" s="11">
        <f>IF(INDEX(Matches!$X:$X,AA3740)=0,"",IF(I3740="H",INDEX(Matches!$H:$H,AA3740),INDEX(Matches!$I:$I,AA3740)))</f>
        <v/>
      </c>
      <c r="M3740" s="11">
        <f>IF(INDEX(Matches!$X:$X,AA3740)=0,"",IF(I3740="H",INDEX(Matches!$I:$I,AA3740),INDEX(Matches!$H:$H,AA3740)))</f>
        <v/>
      </c>
      <c r="N3740" s="11">
        <f>IF(L3740="","",IF(L3740&gt;M3740,"W",IF(L3740=M3740,"D","L")))</f>
        <v/>
      </c>
      <c r="O3740" s="11">
        <f>IF(L3740="","",IF(L3740&gt;M3740,3,IF(L3740=M3740,1,0)))</f>
        <v/>
      </c>
      <c r="P3740" s="31">
        <f>IF(I3740="H",INDEX(Matches!$L:$L,AA3740),INDEX(Matches!$N:$N,AA3740))</f>
        <v/>
      </c>
      <c r="Q3740" s="31">
        <f>INDEX(Matches!$M:$M,AA3740)</f>
        <v/>
      </c>
      <c r="R3740" s="31">
        <f>IF(I3740="H",INDEX(Matches!$N:$N,AA3740),INDEX(Matches!$L:$L,AA3740))</f>
        <v/>
      </c>
      <c r="S3740" s="33">
        <f>IF(I3740="H",INDEX(Matches!$O:$O,AA3740),INDEX(Matches!$P:$P,AA3740))</f>
        <v/>
      </c>
      <c r="T3740" s="33">
        <f>IF(INDEX(Matches!$J:$J,AA3740)="","",IF(I3740="H",INDEX(Matches!$J:$J,AA3740),INDEX(Matches!$K:$K,AA3740)))</f>
        <v/>
      </c>
      <c r="U3740" s="33">
        <f>IF(INDEX(Matches!$K:$K,AA3740)="","",IF(I3740="H",INDEX(Matches!$K:$K,AA3740),INDEX(Matches!$J:$J,AA3740)))</f>
        <v/>
      </c>
      <c r="V3740" s="30">
        <f>IF(T3740="","",T3740-U3740)</f>
        <v/>
      </c>
      <c r="W3740" s="33">
        <f>IF(I3740="H",INDEX(Matches!$T:$T,AA3740),INDEX(Matches!$U:$U,AA3740))</f>
        <v/>
      </c>
      <c r="X3740" s="11">
        <f>INDEX(Matches!$X:$X,AA3740)</f>
        <v/>
      </c>
      <c r="Y3740" s="30">
        <f>IF(O3740="","",O3740-S3740)</f>
        <v/>
      </c>
      <c r="Z3740" s="30">
        <f>IF(W3740="","",W3740-S3740)</f>
        <v/>
      </c>
      <c r="AA3740" s="24">
        <f>MATCH(J3740,Matches!$A:$A,0)</f>
        <v/>
      </c>
      <c r="AB3740" s="33" t="n"/>
      <c r="AC3740" s="33" t="n">
        <v>1.247233020166498</v>
      </c>
      <c r="AD3740" s="24" t="n"/>
      <c r="AE3740" s="24" t="n">
        <v>9</v>
      </c>
      <c r="AF3740" s="33" t="n"/>
      <c r="AG3740" s="33" t="n"/>
    </row>
    <row r="3741">
      <c r="A3741" s="24" t="inlineStr">
        <is>
          <t>Rochdale|36</t>
        </is>
      </c>
      <c r="B3741" s="24" t="inlineStr">
        <is>
          <t>E3</t>
        </is>
      </c>
      <c r="C3741" s="24" t="inlineStr">
        <is>
          <t>League Two</t>
        </is>
      </c>
      <c r="D3741" s="24" t="inlineStr">
        <is>
          <t>Rochdale</t>
        </is>
      </c>
      <c r="E3741" s="24" t="n">
        <v>36</v>
      </c>
      <c r="F3741" s="24" t="n">
        <v>9</v>
      </c>
      <c r="G3741" s="29" t="n">
        <v>46466.625</v>
      </c>
      <c r="H3741" s="24" t="inlineStr">
        <is>
          <t>Northampton</t>
        </is>
      </c>
      <c r="I3741" s="24" t="inlineStr">
        <is>
          <t>H</t>
        </is>
      </c>
      <c r="J3741" s="24" t="inlineStr">
        <is>
          <t>E3-Rochdale-Northamp</t>
        </is>
      </c>
      <c r="K3741" s="24" t="n">
        <v>14</v>
      </c>
      <c r="L3741" s="11">
        <f>IF(INDEX(Matches!$X:$X,AA3741)=0,"",IF(I3741="H",INDEX(Matches!$H:$H,AA3741),INDEX(Matches!$I:$I,AA3741)))</f>
        <v/>
      </c>
      <c r="M3741" s="11">
        <f>IF(INDEX(Matches!$X:$X,AA3741)=0,"",IF(I3741="H",INDEX(Matches!$I:$I,AA3741),INDEX(Matches!$H:$H,AA3741)))</f>
        <v/>
      </c>
      <c r="N3741" s="11">
        <f>IF(L3741="","",IF(L3741&gt;M3741,"W",IF(L3741=M3741,"D","L")))</f>
        <v/>
      </c>
      <c r="O3741" s="11">
        <f>IF(L3741="","",IF(L3741&gt;M3741,3,IF(L3741=M3741,1,0)))</f>
        <v/>
      </c>
      <c r="P3741" s="31">
        <f>IF(I3741="H",INDEX(Matches!$L:$L,AA3741),INDEX(Matches!$N:$N,AA3741))</f>
        <v/>
      </c>
      <c r="Q3741" s="31">
        <f>INDEX(Matches!$M:$M,AA3741)</f>
        <v/>
      </c>
      <c r="R3741" s="31">
        <f>IF(I3741="H",INDEX(Matches!$N:$N,AA3741),INDEX(Matches!$L:$L,AA3741))</f>
        <v/>
      </c>
      <c r="S3741" s="33">
        <f>IF(I3741="H",INDEX(Matches!$O:$O,AA3741),INDEX(Matches!$P:$P,AA3741))</f>
        <v/>
      </c>
      <c r="T3741" s="33">
        <f>IF(INDEX(Matches!$J:$J,AA3741)="","",IF(I3741="H",INDEX(Matches!$J:$J,AA3741),INDEX(Matches!$K:$K,AA3741)))</f>
        <v/>
      </c>
      <c r="U3741" s="33">
        <f>IF(INDEX(Matches!$K:$K,AA3741)="","",IF(I3741="H",INDEX(Matches!$K:$K,AA3741),INDEX(Matches!$J:$J,AA3741)))</f>
        <v/>
      </c>
      <c r="V3741" s="30">
        <f>IF(T3741="","",T3741-U3741)</f>
        <v/>
      </c>
      <c r="W3741" s="33">
        <f>IF(I3741="H",INDEX(Matches!$T:$T,AA3741),INDEX(Matches!$U:$U,AA3741))</f>
        <v/>
      </c>
      <c r="X3741" s="11">
        <f>INDEX(Matches!$X:$X,AA3741)</f>
        <v/>
      </c>
      <c r="Y3741" s="30">
        <f>IF(O3741="","",O3741-S3741)</f>
        <v/>
      </c>
      <c r="Z3741" s="30">
        <f>IF(W3741="","",W3741-S3741)</f>
        <v/>
      </c>
      <c r="AA3741" s="24">
        <f>MATCH(J3741,Matches!$A:$A,0)</f>
        <v/>
      </c>
      <c r="AB3741" s="33" t="n"/>
      <c r="AC3741" s="33" t="n">
        <v>1.428527622846168</v>
      </c>
      <c r="AD3741" s="24" t="n"/>
      <c r="AE3741" s="24" t="n">
        <v>9</v>
      </c>
      <c r="AF3741" s="33" t="n"/>
      <c r="AG3741" s="33" t="n"/>
    </row>
    <row r="3742">
      <c r="A3742" s="24" t="inlineStr">
        <is>
          <t>Rochdale|37</t>
        </is>
      </c>
      <c r="B3742" s="24" t="inlineStr">
        <is>
          <t>E3</t>
        </is>
      </c>
      <c r="C3742" s="24" t="inlineStr">
        <is>
          <t>League Two</t>
        </is>
      </c>
      <c r="D3742" s="24" t="inlineStr">
        <is>
          <t>Rochdale</t>
        </is>
      </c>
      <c r="E3742" s="24" t="n">
        <v>37</v>
      </c>
      <c r="F3742" s="24" t="n">
        <v>10</v>
      </c>
      <c r="G3742" s="29" t="n">
        <v>46472.625</v>
      </c>
      <c r="H3742" s="24" t="inlineStr">
        <is>
          <t>Chesterfield</t>
        </is>
      </c>
      <c r="I3742" s="24" t="inlineStr">
        <is>
          <t>A</t>
        </is>
      </c>
      <c r="J3742" s="24" t="inlineStr">
        <is>
          <t>E3-Chesterf-Rochdale</t>
        </is>
      </c>
      <c r="K3742" s="24" t="n">
        <v>6</v>
      </c>
      <c r="L3742" s="11">
        <f>IF(INDEX(Matches!$X:$X,AA3742)=0,"",IF(I3742="H",INDEX(Matches!$H:$H,AA3742),INDEX(Matches!$I:$I,AA3742)))</f>
        <v/>
      </c>
      <c r="M3742" s="11">
        <f>IF(INDEX(Matches!$X:$X,AA3742)=0,"",IF(I3742="H",INDEX(Matches!$I:$I,AA3742),INDEX(Matches!$H:$H,AA3742)))</f>
        <v/>
      </c>
      <c r="N3742" s="11">
        <f>IF(L3742="","",IF(L3742&gt;M3742,"W",IF(L3742=M3742,"D","L")))</f>
        <v/>
      </c>
      <c r="O3742" s="11">
        <f>IF(L3742="","",IF(L3742&gt;M3742,3,IF(L3742=M3742,1,0)))</f>
        <v/>
      </c>
      <c r="P3742" s="31">
        <f>IF(I3742="H",INDEX(Matches!$L:$L,AA3742),INDEX(Matches!$N:$N,AA3742))</f>
        <v/>
      </c>
      <c r="Q3742" s="31">
        <f>INDEX(Matches!$M:$M,AA3742)</f>
        <v/>
      </c>
      <c r="R3742" s="31">
        <f>IF(I3742="H",INDEX(Matches!$N:$N,AA3742),INDEX(Matches!$L:$L,AA3742))</f>
        <v/>
      </c>
      <c r="S3742" s="33">
        <f>IF(I3742="H",INDEX(Matches!$O:$O,AA3742),INDEX(Matches!$P:$P,AA3742))</f>
        <v/>
      </c>
      <c r="T3742" s="33">
        <f>IF(INDEX(Matches!$J:$J,AA3742)="","",IF(I3742="H",INDEX(Matches!$J:$J,AA3742),INDEX(Matches!$K:$K,AA3742)))</f>
        <v/>
      </c>
      <c r="U3742" s="33">
        <f>IF(INDEX(Matches!$K:$K,AA3742)="","",IF(I3742="H",INDEX(Matches!$K:$K,AA3742),INDEX(Matches!$J:$J,AA3742)))</f>
        <v/>
      </c>
      <c r="V3742" s="30">
        <f>IF(T3742="","",T3742-U3742)</f>
        <v/>
      </c>
      <c r="W3742" s="33">
        <f>IF(I3742="H",INDEX(Matches!$T:$T,AA3742),INDEX(Matches!$U:$U,AA3742))</f>
        <v/>
      </c>
      <c r="X3742" s="11">
        <f>INDEX(Matches!$X:$X,AA3742)</f>
        <v/>
      </c>
      <c r="Y3742" s="30">
        <f>IF(O3742="","",O3742-S3742)</f>
        <v/>
      </c>
      <c r="Z3742" s="30">
        <f>IF(W3742="","",W3742-S3742)</f>
        <v/>
      </c>
      <c r="AA3742" s="24">
        <f>MATCH(J3742,Matches!$A:$A,0)</f>
        <v/>
      </c>
      <c r="AB3742" s="33" t="n"/>
      <c r="AC3742" s="33" t="n">
        <v>0.9479626817218354</v>
      </c>
      <c r="AD3742" s="24" t="n"/>
      <c r="AE3742" s="24" t="n">
        <v>10</v>
      </c>
      <c r="AF3742" s="33" t="n"/>
      <c r="AG3742" s="33" t="n"/>
    </row>
    <row r="3743">
      <c r="A3743" s="24" t="inlineStr">
        <is>
          <t>Rochdale|38</t>
        </is>
      </c>
      <c r="B3743" s="24" t="inlineStr">
        <is>
          <t>E3</t>
        </is>
      </c>
      <c r="C3743" s="24" t="inlineStr">
        <is>
          <t>League Two</t>
        </is>
      </c>
      <c r="D3743" s="24" t="inlineStr">
        <is>
          <t>Rochdale</t>
        </is>
      </c>
      <c r="E3743" s="24" t="n">
        <v>38</v>
      </c>
      <c r="F3743" s="24" t="n">
        <v>10</v>
      </c>
      <c r="G3743" s="29" t="n">
        <v>46475.625</v>
      </c>
      <c r="H3743" s="24" t="inlineStr">
        <is>
          <t>Rotherham</t>
        </is>
      </c>
      <c r="I3743" s="24" t="inlineStr">
        <is>
          <t>H</t>
        </is>
      </c>
      <c r="J3743" s="24" t="inlineStr">
        <is>
          <t>E3-Rochdale-Rotherha</t>
        </is>
      </c>
      <c r="K3743" s="24" t="n">
        <v>9</v>
      </c>
      <c r="L3743" s="11">
        <f>IF(INDEX(Matches!$X:$X,AA3743)=0,"",IF(I3743="H",INDEX(Matches!$H:$H,AA3743),INDEX(Matches!$I:$I,AA3743)))</f>
        <v/>
      </c>
      <c r="M3743" s="11">
        <f>IF(INDEX(Matches!$X:$X,AA3743)=0,"",IF(I3743="H",INDEX(Matches!$I:$I,AA3743),INDEX(Matches!$H:$H,AA3743)))</f>
        <v/>
      </c>
      <c r="N3743" s="11">
        <f>IF(L3743="","",IF(L3743&gt;M3743,"W",IF(L3743=M3743,"D","L")))</f>
        <v/>
      </c>
      <c r="O3743" s="11">
        <f>IF(L3743="","",IF(L3743&gt;M3743,3,IF(L3743=M3743,1,0)))</f>
        <v/>
      </c>
      <c r="P3743" s="31">
        <f>IF(I3743="H",INDEX(Matches!$L:$L,AA3743),INDEX(Matches!$N:$N,AA3743))</f>
        <v/>
      </c>
      <c r="Q3743" s="31">
        <f>INDEX(Matches!$M:$M,AA3743)</f>
        <v/>
      </c>
      <c r="R3743" s="31">
        <f>IF(I3743="H",INDEX(Matches!$N:$N,AA3743),INDEX(Matches!$L:$L,AA3743))</f>
        <v/>
      </c>
      <c r="S3743" s="33">
        <f>IF(I3743="H",INDEX(Matches!$O:$O,AA3743),INDEX(Matches!$P:$P,AA3743))</f>
        <v/>
      </c>
      <c r="T3743" s="33">
        <f>IF(INDEX(Matches!$J:$J,AA3743)="","",IF(I3743="H",INDEX(Matches!$J:$J,AA3743),INDEX(Matches!$K:$K,AA3743)))</f>
        <v/>
      </c>
      <c r="U3743" s="33">
        <f>IF(INDEX(Matches!$K:$K,AA3743)="","",IF(I3743="H",INDEX(Matches!$K:$K,AA3743),INDEX(Matches!$J:$J,AA3743)))</f>
        <v/>
      </c>
      <c r="V3743" s="30">
        <f>IF(T3743="","",T3743-U3743)</f>
        <v/>
      </c>
      <c r="W3743" s="33">
        <f>IF(I3743="H",INDEX(Matches!$T:$T,AA3743),INDEX(Matches!$U:$U,AA3743))</f>
        <v/>
      </c>
      <c r="X3743" s="11">
        <f>INDEX(Matches!$X:$X,AA3743)</f>
        <v/>
      </c>
      <c r="Y3743" s="30">
        <f>IF(O3743="","",O3743-S3743)</f>
        <v/>
      </c>
      <c r="Z3743" s="30">
        <f>IF(W3743="","",W3743-S3743)</f>
        <v/>
      </c>
      <c r="AA3743" s="24">
        <f>MATCH(J3743,Matches!$A:$A,0)</f>
        <v/>
      </c>
      <c r="AB3743" s="33" t="n"/>
      <c r="AC3743" s="33" t="n">
        <v>1.355401810708194</v>
      </c>
      <c r="AD3743" s="24" t="n"/>
      <c r="AE3743" s="24" t="n">
        <v>10</v>
      </c>
      <c r="AF3743" s="33" t="n"/>
      <c r="AG3743" s="33" t="n"/>
    </row>
    <row r="3744">
      <c r="A3744" s="24" t="inlineStr">
        <is>
          <t>Rochdale|39</t>
        </is>
      </c>
      <c r="B3744" s="24" t="inlineStr">
        <is>
          <t>E3</t>
        </is>
      </c>
      <c r="C3744" s="24" t="inlineStr">
        <is>
          <t>League Two</t>
        </is>
      </c>
      <c r="D3744" s="24" t="inlineStr">
        <is>
          <t>Rochdale</t>
        </is>
      </c>
      <c r="E3744" s="24" t="n">
        <v>39</v>
      </c>
      <c r="F3744" s="24" t="n">
        <v>10</v>
      </c>
      <c r="G3744" s="29" t="n">
        <v>46480.625</v>
      </c>
      <c r="H3744" s="24" t="inlineStr">
        <is>
          <t>Salford</t>
        </is>
      </c>
      <c r="I3744" s="24" t="inlineStr">
        <is>
          <t>A</t>
        </is>
      </c>
      <c r="J3744" s="24" t="inlineStr">
        <is>
          <t>E3-Salford-Rochdale</t>
        </is>
      </c>
      <c r="K3744" s="24" t="n">
        <v>1</v>
      </c>
      <c r="L3744" s="11">
        <f>IF(INDEX(Matches!$X:$X,AA3744)=0,"",IF(I3744="H",INDEX(Matches!$H:$H,AA3744),INDEX(Matches!$I:$I,AA3744)))</f>
        <v/>
      </c>
      <c r="M3744" s="11">
        <f>IF(INDEX(Matches!$X:$X,AA3744)=0,"",IF(I3744="H",INDEX(Matches!$I:$I,AA3744),INDEX(Matches!$H:$H,AA3744)))</f>
        <v/>
      </c>
      <c r="N3744" s="11">
        <f>IF(L3744="","",IF(L3744&gt;M3744,"W",IF(L3744=M3744,"D","L")))</f>
        <v/>
      </c>
      <c r="O3744" s="11">
        <f>IF(L3744="","",IF(L3744&gt;M3744,3,IF(L3744=M3744,1,0)))</f>
        <v/>
      </c>
      <c r="P3744" s="31">
        <f>IF(I3744="H",INDEX(Matches!$L:$L,AA3744),INDEX(Matches!$N:$N,AA3744))</f>
        <v/>
      </c>
      <c r="Q3744" s="31">
        <f>INDEX(Matches!$M:$M,AA3744)</f>
        <v/>
      </c>
      <c r="R3744" s="31">
        <f>IF(I3744="H",INDEX(Matches!$N:$N,AA3744),INDEX(Matches!$L:$L,AA3744))</f>
        <v/>
      </c>
      <c r="S3744" s="33">
        <f>IF(I3744="H",INDEX(Matches!$O:$O,AA3744),INDEX(Matches!$P:$P,AA3744))</f>
        <v/>
      </c>
      <c r="T3744" s="33">
        <f>IF(INDEX(Matches!$J:$J,AA3744)="","",IF(I3744="H",INDEX(Matches!$J:$J,AA3744),INDEX(Matches!$K:$K,AA3744)))</f>
        <v/>
      </c>
      <c r="U3744" s="33">
        <f>IF(INDEX(Matches!$K:$K,AA3744)="","",IF(I3744="H",INDEX(Matches!$K:$K,AA3744),INDEX(Matches!$J:$J,AA3744)))</f>
        <v/>
      </c>
      <c r="V3744" s="30">
        <f>IF(T3744="","",T3744-U3744)</f>
        <v/>
      </c>
      <c r="W3744" s="33">
        <f>IF(I3744="H",INDEX(Matches!$T:$T,AA3744),INDEX(Matches!$U:$U,AA3744))</f>
        <v/>
      </c>
      <c r="X3744" s="11">
        <f>INDEX(Matches!$X:$X,AA3744)</f>
        <v/>
      </c>
      <c r="Y3744" s="30">
        <f>IF(O3744="","",O3744-S3744)</f>
        <v/>
      </c>
      <c r="Z3744" s="30">
        <f>IF(W3744="","",W3744-S3744)</f>
        <v/>
      </c>
      <c r="AA3744" s="24">
        <f>MATCH(J3744,Matches!$A:$A,0)</f>
        <v/>
      </c>
      <c r="AB3744" s="33" t="n"/>
      <c r="AC3744" s="33" t="n">
        <v>0.856035945334249</v>
      </c>
      <c r="AD3744" s="24" t="n"/>
      <c r="AE3744" s="24" t="n">
        <v>10</v>
      </c>
      <c r="AF3744" s="33" t="n"/>
      <c r="AG3744" s="33" t="n"/>
    </row>
    <row r="3745">
      <c r="A3745" s="24" t="inlineStr">
        <is>
          <t>Rochdale|40</t>
        </is>
      </c>
      <c r="B3745" s="24" t="inlineStr">
        <is>
          <t>E3</t>
        </is>
      </c>
      <c r="C3745" s="24" t="inlineStr">
        <is>
          <t>League Two</t>
        </is>
      </c>
      <c r="D3745" s="24" t="inlineStr">
        <is>
          <t>Rochdale</t>
        </is>
      </c>
      <c r="E3745" s="24" t="n">
        <v>40</v>
      </c>
      <c r="F3745" s="24" t="n">
        <v>10</v>
      </c>
      <c r="G3745" s="29" t="n">
        <v>46487.625</v>
      </c>
      <c r="H3745" s="24" t="inlineStr">
        <is>
          <t>Exeter</t>
        </is>
      </c>
      <c r="I3745" s="24" t="inlineStr">
        <is>
          <t>H</t>
        </is>
      </c>
      <c r="J3745" s="24" t="inlineStr">
        <is>
          <t>E3-Rochdale-Exeter</t>
        </is>
      </c>
      <c r="K3745" s="24" t="n">
        <v>17</v>
      </c>
      <c r="L3745" s="11">
        <f>IF(INDEX(Matches!$X:$X,AA3745)=0,"",IF(I3745="H",INDEX(Matches!$H:$H,AA3745),INDEX(Matches!$I:$I,AA3745)))</f>
        <v/>
      </c>
      <c r="M3745" s="11">
        <f>IF(INDEX(Matches!$X:$X,AA3745)=0,"",IF(I3745="H",INDEX(Matches!$I:$I,AA3745),INDEX(Matches!$H:$H,AA3745)))</f>
        <v/>
      </c>
      <c r="N3745" s="11">
        <f>IF(L3745="","",IF(L3745&gt;M3745,"W",IF(L3745=M3745,"D","L")))</f>
        <v/>
      </c>
      <c r="O3745" s="11">
        <f>IF(L3745="","",IF(L3745&gt;M3745,3,IF(L3745=M3745,1,0)))</f>
        <v/>
      </c>
      <c r="P3745" s="31">
        <f>IF(I3745="H",INDEX(Matches!$L:$L,AA3745),INDEX(Matches!$N:$N,AA3745))</f>
        <v/>
      </c>
      <c r="Q3745" s="31">
        <f>INDEX(Matches!$M:$M,AA3745)</f>
        <v/>
      </c>
      <c r="R3745" s="31">
        <f>IF(I3745="H",INDEX(Matches!$N:$N,AA3745),INDEX(Matches!$L:$L,AA3745))</f>
        <v/>
      </c>
      <c r="S3745" s="33">
        <f>IF(I3745="H",INDEX(Matches!$O:$O,AA3745),INDEX(Matches!$P:$P,AA3745))</f>
        <v/>
      </c>
      <c r="T3745" s="33">
        <f>IF(INDEX(Matches!$J:$J,AA3745)="","",IF(I3745="H",INDEX(Matches!$J:$J,AA3745),INDEX(Matches!$K:$K,AA3745)))</f>
        <v/>
      </c>
      <c r="U3745" s="33">
        <f>IF(INDEX(Matches!$K:$K,AA3745)="","",IF(I3745="H",INDEX(Matches!$K:$K,AA3745),INDEX(Matches!$J:$J,AA3745)))</f>
        <v/>
      </c>
      <c r="V3745" s="30">
        <f>IF(T3745="","",T3745-U3745)</f>
        <v/>
      </c>
      <c r="W3745" s="33">
        <f>IF(I3745="H",INDEX(Matches!$T:$T,AA3745),INDEX(Matches!$U:$U,AA3745))</f>
        <v/>
      </c>
      <c r="X3745" s="11">
        <f>INDEX(Matches!$X:$X,AA3745)</f>
        <v/>
      </c>
      <c r="Y3745" s="30">
        <f>IF(O3745="","",O3745-S3745)</f>
        <v/>
      </c>
      <c r="Z3745" s="30">
        <f>IF(W3745="","",W3745-S3745)</f>
        <v/>
      </c>
      <c r="AA3745" s="24">
        <f>MATCH(J3745,Matches!$A:$A,0)</f>
        <v/>
      </c>
      <c r="AB3745" s="33" t="n"/>
      <c r="AC3745" s="33" t="n">
        <v>1.47572212731303</v>
      </c>
      <c r="AD3745" s="24" t="n"/>
      <c r="AE3745" s="24" t="n">
        <v>10</v>
      </c>
      <c r="AF3745" s="33" t="n"/>
      <c r="AG3745" s="33" t="n"/>
    </row>
    <row r="3746">
      <c r="A3746" s="24" t="inlineStr">
        <is>
          <t>Rochdale|41</t>
        </is>
      </c>
      <c r="B3746" s="24" t="inlineStr">
        <is>
          <t>E3</t>
        </is>
      </c>
      <c r="C3746" s="24" t="inlineStr">
        <is>
          <t>League Two</t>
        </is>
      </c>
      <c r="D3746" s="24" t="inlineStr">
        <is>
          <t>Rochdale</t>
        </is>
      </c>
      <c r="E3746" s="24" t="n">
        <v>41</v>
      </c>
      <c r="F3746" s="24" t="n">
        <v>11</v>
      </c>
      <c r="G3746" s="29" t="n">
        <v>46490.82291666666</v>
      </c>
      <c r="H3746" s="24" t="inlineStr">
        <is>
          <t>Tranmere</t>
        </is>
      </c>
      <c r="I3746" s="24" t="inlineStr">
        <is>
          <t>H</t>
        </is>
      </c>
      <c r="J3746" s="24" t="inlineStr">
        <is>
          <t>E3-Rochdale-Tranmere</t>
        </is>
      </c>
      <c r="K3746" s="24" t="n">
        <v>19</v>
      </c>
      <c r="L3746" s="11">
        <f>IF(INDEX(Matches!$X:$X,AA3746)=0,"",IF(I3746="H",INDEX(Matches!$H:$H,AA3746),INDEX(Matches!$I:$I,AA3746)))</f>
        <v/>
      </c>
      <c r="M3746" s="11">
        <f>IF(INDEX(Matches!$X:$X,AA3746)=0,"",IF(I3746="H",INDEX(Matches!$I:$I,AA3746),INDEX(Matches!$H:$H,AA3746)))</f>
        <v/>
      </c>
      <c r="N3746" s="11">
        <f>IF(L3746="","",IF(L3746&gt;M3746,"W",IF(L3746=M3746,"D","L")))</f>
        <v/>
      </c>
      <c r="O3746" s="11">
        <f>IF(L3746="","",IF(L3746&gt;M3746,3,IF(L3746=M3746,1,0)))</f>
        <v/>
      </c>
      <c r="P3746" s="31">
        <f>IF(I3746="H",INDEX(Matches!$L:$L,AA3746),INDEX(Matches!$N:$N,AA3746))</f>
        <v/>
      </c>
      <c r="Q3746" s="31">
        <f>INDEX(Matches!$M:$M,AA3746)</f>
        <v/>
      </c>
      <c r="R3746" s="31">
        <f>IF(I3746="H",INDEX(Matches!$N:$N,AA3746),INDEX(Matches!$L:$L,AA3746))</f>
        <v/>
      </c>
      <c r="S3746" s="33">
        <f>IF(I3746="H",INDEX(Matches!$O:$O,AA3746),INDEX(Matches!$P:$P,AA3746))</f>
        <v/>
      </c>
      <c r="T3746" s="33">
        <f>IF(INDEX(Matches!$J:$J,AA3746)="","",IF(I3746="H",INDEX(Matches!$J:$J,AA3746),INDEX(Matches!$K:$K,AA3746)))</f>
        <v/>
      </c>
      <c r="U3746" s="33">
        <f>IF(INDEX(Matches!$K:$K,AA3746)="","",IF(I3746="H",INDEX(Matches!$K:$K,AA3746),INDEX(Matches!$J:$J,AA3746)))</f>
        <v/>
      </c>
      <c r="V3746" s="30">
        <f>IF(T3746="","",T3746-U3746)</f>
        <v/>
      </c>
      <c r="W3746" s="33">
        <f>IF(I3746="H",INDEX(Matches!$T:$T,AA3746),INDEX(Matches!$U:$U,AA3746))</f>
        <v/>
      </c>
      <c r="X3746" s="11">
        <f>INDEX(Matches!$X:$X,AA3746)</f>
        <v/>
      </c>
      <c r="Y3746" s="30">
        <f>IF(O3746="","",O3746-S3746)</f>
        <v/>
      </c>
      <c r="Z3746" s="30">
        <f>IF(W3746="","",W3746-S3746)</f>
        <v/>
      </c>
      <c r="AA3746" s="24">
        <f>MATCH(J3746,Matches!$A:$A,0)</f>
        <v/>
      </c>
      <c r="AB3746" s="33" t="n"/>
      <c r="AC3746" s="33" t="n">
        <v>1.528489723991913</v>
      </c>
      <c r="AD3746" s="24" t="n"/>
      <c r="AE3746" s="24" t="n">
        <v>11</v>
      </c>
      <c r="AF3746" s="33" t="n"/>
      <c r="AG3746" s="33" t="n"/>
    </row>
    <row r="3747">
      <c r="A3747" s="24" t="inlineStr">
        <is>
          <t>Rochdale|42</t>
        </is>
      </c>
      <c r="B3747" s="24" t="inlineStr">
        <is>
          <t>E3</t>
        </is>
      </c>
      <c r="C3747" s="24" t="inlineStr">
        <is>
          <t>League Two</t>
        </is>
      </c>
      <c r="D3747" s="24" t="inlineStr">
        <is>
          <t>Rochdale</t>
        </is>
      </c>
      <c r="E3747" s="24" t="n">
        <v>42</v>
      </c>
      <c r="F3747" s="24" t="n">
        <v>11</v>
      </c>
      <c r="G3747" s="29" t="n">
        <v>46494.52083333334</v>
      </c>
      <c r="H3747" s="24" t="inlineStr">
        <is>
          <t>Oldham</t>
        </is>
      </c>
      <c r="I3747" s="24" t="inlineStr">
        <is>
          <t>A</t>
        </is>
      </c>
      <c r="J3747" s="24" t="inlineStr">
        <is>
          <t>E3-Oldham-Rochdale</t>
        </is>
      </c>
      <c r="K3747" s="24" t="n">
        <v>8</v>
      </c>
      <c r="L3747" s="11">
        <f>IF(INDEX(Matches!$X:$X,AA3747)=0,"",IF(I3747="H",INDEX(Matches!$H:$H,AA3747),INDEX(Matches!$I:$I,AA3747)))</f>
        <v/>
      </c>
      <c r="M3747" s="11">
        <f>IF(INDEX(Matches!$X:$X,AA3747)=0,"",IF(I3747="H",INDEX(Matches!$I:$I,AA3747),INDEX(Matches!$H:$H,AA3747)))</f>
        <v/>
      </c>
      <c r="N3747" s="11">
        <f>IF(L3747="","",IF(L3747&gt;M3747,"W",IF(L3747=M3747,"D","L")))</f>
        <v/>
      </c>
      <c r="O3747" s="11">
        <f>IF(L3747="","",IF(L3747&gt;M3747,3,IF(L3747=M3747,1,0)))</f>
        <v/>
      </c>
      <c r="P3747" s="31">
        <f>IF(I3747="H",INDEX(Matches!$L:$L,AA3747),INDEX(Matches!$N:$N,AA3747))</f>
        <v/>
      </c>
      <c r="Q3747" s="31">
        <f>INDEX(Matches!$M:$M,AA3747)</f>
        <v/>
      </c>
      <c r="R3747" s="31">
        <f>IF(I3747="H",INDEX(Matches!$N:$N,AA3747),INDEX(Matches!$L:$L,AA3747))</f>
        <v/>
      </c>
      <c r="S3747" s="33">
        <f>IF(I3747="H",INDEX(Matches!$O:$O,AA3747),INDEX(Matches!$P:$P,AA3747))</f>
        <v/>
      </c>
      <c r="T3747" s="33">
        <f>IF(INDEX(Matches!$J:$J,AA3747)="","",IF(I3747="H",INDEX(Matches!$J:$J,AA3747),INDEX(Matches!$K:$K,AA3747)))</f>
        <v/>
      </c>
      <c r="U3747" s="33">
        <f>IF(INDEX(Matches!$K:$K,AA3747)="","",IF(I3747="H",INDEX(Matches!$K:$K,AA3747),INDEX(Matches!$J:$J,AA3747)))</f>
        <v/>
      </c>
      <c r="V3747" s="30">
        <f>IF(T3747="","",T3747-U3747)</f>
        <v/>
      </c>
      <c r="W3747" s="33">
        <f>IF(I3747="H",INDEX(Matches!$T:$T,AA3747),INDEX(Matches!$U:$U,AA3747))</f>
        <v/>
      </c>
      <c r="X3747" s="11">
        <f>INDEX(Matches!$X:$X,AA3747)</f>
        <v/>
      </c>
      <c r="Y3747" s="30">
        <f>IF(O3747="","",O3747-S3747)</f>
        <v/>
      </c>
      <c r="Z3747" s="30">
        <f>IF(W3747="","",W3747-S3747)</f>
        <v/>
      </c>
      <c r="AA3747" s="24">
        <f>MATCH(J3747,Matches!$A:$A,0)</f>
        <v/>
      </c>
      <c r="AB3747" s="33" t="n"/>
      <c r="AC3747" s="33" t="n">
        <v>1.046045664601887</v>
      </c>
      <c r="AD3747" s="24" t="n"/>
      <c r="AE3747" s="24" t="n">
        <v>11</v>
      </c>
      <c r="AF3747" s="33" t="n"/>
      <c r="AG3747" s="33" t="n"/>
    </row>
    <row r="3748">
      <c r="A3748" s="24" t="inlineStr">
        <is>
          <t>Rochdale|43</t>
        </is>
      </c>
      <c r="B3748" s="24" t="inlineStr">
        <is>
          <t>E3</t>
        </is>
      </c>
      <c r="C3748" s="24" t="inlineStr">
        <is>
          <t>League Two</t>
        </is>
      </c>
      <c r="D3748" s="24" t="inlineStr">
        <is>
          <t>Rochdale</t>
        </is>
      </c>
      <c r="E3748" s="24" t="n">
        <v>43</v>
      </c>
      <c r="F3748" s="24" t="n">
        <v>11</v>
      </c>
      <c r="G3748" s="29" t="n">
        <v>46501.625</v>
      </c>
      <c r="H3748" s="24" t="inlineStr">
        <is>
          <t>Fleetwood</t>
        </is>
      </c>
      <c r="I3748" s="24" t="inlineStr">
        <is>
          <t>H</t>
        </is>
      </c>
      <c r="J3748" s="24" t="inlineStr">
        <is>
          <t>E3-Rochdale-Fleetwoo</t>
        </is>
      </c>
      <c r="K3748" s="24" t="n">
        <v>18</v>
      </c>
      <c r="L3748" s="11">
        <f>IF(INDEX(Matches!$X:$X,AA3748)=0,"",IF(I3748="H",INDEX(Matches!$H:$H,AA3748),INDEX(Matches!$I:$I,AA3748)))</f>
        <v/>
      </c>
      <c r="M3748" s="11">
        <f>IF(INDEX(Matches!$X:$X,AA3748)=0,"",IF(I3748="H",INDEX(Matches!$I:$I,AA3748),INDEX(Matches!$H:$H,AA3748)))</f>
        <v/>
      </c>
      <c r="N3748" s="11">
        <f>IF(L3748="","",IF(L3748&gt;M3748,"W",IF(L3748=M3748,"D","L")))</f>
        <v/>
      </c>
      <c r="O3748" s="11">
        <f>IF(L3748="","",IF(L3748&gt;M3748,3,IF(L3748=M3748,1,0)))</f>
        <v/>
      </c>
      <c r="P3748" s="31">
        <f>IF(I3748="H",INDEX(Matches!$L:$L,AA3748),INDEX(Matches!$N:$N,AA3748))</f>
        <v/>
      </c>
      <c r="Q3748" s="31">
        <f>INDEX(Matches!$M:$M,AA3748)</f>
        <v/>
      </c>
      <c r="R3748" s="31">
        <f>IF(I3748="H",INDEX(Matches!$N:$N,AA3748),INDEX(Matches!$L:$L,AA3748))</f>
        <v/>
      </c>
      <c r="S3748" s="33">
        <f>IF(I3748="H",INDEX(Matches!$O:$O,AA3748),INDEX(Matches!$P:$P,AA3748))</f>
        <v/>
      </c>
      <c r="T3748" s="33">
        <f>IF(INDEX(Matches!$J:$J,AA3748)="","",IF(I3748="H",INDEX(Matches!$J:$J,AA3748),INDEX(Matches!$K:$K,AA3748)))</f>
        <v/>
      </c>
      <c r="U3748" s="33">
        <f>IF(INDEX(Matches!$K:$K,AA3748)="","",IF(I3748="H",INDEX(Matches!$K:$K,AA3748),INDEX(Matches!$J:$J,AA3748)))</f>
        <v/>
      </c>
      <c r="V3748" s="30">
        <f>IF(T3748="","",T3748-U3748)</f>
        <v/>
      </c>
      <c r="W3748" s="33">
        <f>IF(I3748="H",INDEX(Matches!$T:$T,AA3748),INDEX(Matches!$U:$U,AA3748))</f>
        <v/>
      </c>
      <c r="X3748" s="11">
        <f>INDEX(Matches!$X:$X,AA3748)</f>
        <v/>
      </c>
      <c r="Y3748" s="30">
        <f>IF(O3748="","",O3748-S3748)</f>
        <v/>
      </c>
      <c r="Z3748" s="30">
        <f>IF(W3748="","",W3748-S3748)</f>
        <v/>
      </c>
      <c r="AA3748" s="24">
        <f>MATCH(J3748,Matches!$A:$A,0)</f>
        <v/>
      </c>
      <c r="AB3748" s="33" t="n"/>
      <c r="AC3748" s="33" t="n">
        <v>1.512162124359406</v>
      </c>
      <c r="AD3748" s="24" t="n"/>
      <c r="AE3748" s="24" t="n">
        <v>11</v>
      </c>
      <c r="AF3748" s="33" t="n"/>
      <c r="AG3748" s="33" t="n"/>
    </row>
    <row r="3749">
      <c r="A3749" s="24" t="inlineStr">
        <is>
          <t>Rochdale|44</t>
        </is>
      </c>
      <c r="B3749" s="24" t="inlineStr">
        <is>
          <t>E3</t>
        </is>
      </c>
      <c r="C3749" s="24" t="inlineStr">
        <is>
          <t>League Two</t>
        </is>
      </c>
      <c r="D3749" s="24" t="inlineStr">
        <is>
          <t>Rochdale</t>
        </is>
      </c>
      <c r="E3749" s="24" t="n">
        <v>44</v>
      </c>
      <c r="F3749" s="24" t="n">
        <v>11</v>
      </c>
      <c r="G3749" s="29" t="n">
        <v>46504.82291666666</v>
      </c>
      <c r="H3749" s="24" t="inlineStr">
        <is>
          <t>Swindon</t>
        </is>
      </c>
      <c r="I3749" s="24" t="inlineStr">
        <is>
          <t>A</t>
        </is>
      </c>
      <c r="J3749" s="24" t="inlineStr">
        <is>
          <t>E3-Swindon-Rochdale</t>
        </is>
      </c>
      <c r="K3749" s="24" t="n">
        <v>10</v>
      </c>
      <c r="L3749" s="11">
        <f>IF(INDEX(Matches!$X:$X,AA3749)=0,"",IF(I3749="H",INDEX(Matches!$H:$H,AA3749),INDEX(Matches!$I:$I,AA3749)))</f>
        <v/>
      </c>
      <c r="M3749" s="11">
        <f>IF(INDEX(Matches!$X:$X,AA3749)=0,"",IF(I3749="H",INDEX(Matches!$I:$I,AA3749),INDEX(Matches!$H:$H,AA3749)))</f>
        <v/>
      </c>
      <c r="N3749" s="11">
        <f>IF(L3749="","",IF(L3749&gt;M3749,"W",IF(L3749=M3749,"D","L")))</f>
        <v/>
      </c>
      <c r="O3749" s="11">
        <f>IF(L3749="","",IF(L3749&gt;M3749,3,IF(L3749=M3749,1,0)))</f>
        <v/>
      </c>
      <c r="P3749" s="31">
        <f>IF(I3749="H",INDEX(Matches!$L:$L,AA3749),INDEX(Matches!$N:$N,AA3749))</f>
        <v/>
      </c>
      <c r="Q3749" s="31">
        <f>INDEX(Matches!$M:$M,AA3749)</f>
        <v/>
      </c>
      <c r="R3749" s="31">
        <f>IF(I3749="H",INDEX(Matches!$N:$N,AA3749),INDEX(Matches!$L:$L,AA3749))</f>
        <v/>
      </c>
      <c r="S3749" s="33">
        <f>IF(I3749="H",INDEX(Matches!$O:$O,AA3749),INDEX(Matches!$P:$P,AA3749))</f>
        <v/>
      </c>
      <c r="T3749" s="33">
        <f>IF(INDEX(Matches!$J:$J,AA3749)="","",IF(I3749="H",INDEX(Matches!$J:$J,AA3749),INDEX(Matches!$K:$K,AA3749)))</f>
        <v/>
      </c>
      <c r="U3749" s="33">
        <f>IF(INDEX(Matches!$K:$K,AA3749)="","",IF(I3749="H",INDEX(Matches!$K:$K,AA3749),INDEX(Matches!$J:$J,AA3749)))</f>
        <v/>
      </c>
      <c r="V3749" s="30">
        <f>IF(T3749="","",T3749-U3749)</f>
        <v/>
      </c>
      <c r="W3749" s="33">
        <f>IF(I3749="H",INDEX(Matches!$T:$T,AA3749),INDEX(Matches!$U:$U,AA3749))</f>
        <v/>
      </c>
      <c r="X3749" s="11">
        <f>INDEX(Matches!$X:$X,AA3749)</f>
        <v/>
      </c>
      <c r="Y3749" s="30">
        <f>IF(O3749="","",O3749-S3749)</f>
        <v/>
      </c>
      <c r="Z3749" s="30">
        <f>IF(W3749="","",W3749-S3749)</f>
        <v/>
      </c>
      <c r="AA3749" s="24">
        <f>MATCH(J3749,Matches!$A:$A,0)</f>
        <v/>
      </c>
      <c r="AB3749" s="33" t="n"/>
      <c r="AC3749" s="33" t="n">
        <v>1.142336094317167</v>
      </c>
      <c r="AD3749" s="24" t="n"/>
      <c r="AE3749" s="24" t="n">
        <v>11</v>
      </c>
      <c r="AF3749" s="33" t="n"/>
      <c r="AG3749" s="33" t="n"/>
    </row>
    <row r="3750">
      <c r="A3750" s="24" t="inlineStr">
        <is>
          <t>Rochdale|45</t>
        </is>
      </c>
      <c r="B3750" s="24" t="inlineStr">
        <is>
          <t>E3</t>
        </is>
      </c>
      <c r="C3750" s="24" t="inlineStr">
        <is>
          <t>League Two</t>
        </is>
      </c>
      <c r="D3750" s="24" t="inlineStr">
        <is>
          <t>Rochdale</t>
        </is>
      </c>
      <c r="E3750" s="24" t="n">
        <v>45</v>
      </c>
      <c r="F3750" s="24" t="n">
        <v>12</v>
      </c>
      <c r="G3750" s="29" t="n">
        <v>46508.625</v>
      </c>
      <c r="H3750" s="24" t="inlineStr">
        <is>
          <t>Barnet</t>
        </is>
      </c>
      <c r="I3750" s="24" t="inlineStr">
        <is>
          <t>A</t>
        </is>
      </c>
      <c r="J3750" s="24" t="inlineStr">
        <is>
          <t>E3-Barnet-Rochdale</t>
        </is>
      </c>
      <c r="K3750" s="24" t="n">
        <v>3</v>
      </c>
      <c r="L3750" s="11">
        <f>IF(INDEX(Matches!$X:$X,AA3750)=0,"",IF(I3750="H",INDEX(Matches!$H:$H,AA3750),INDEX(Matches!$I:$I,AA3750)))</f>
        <v/>
      </c>
      <c r="M3750" s="11">
        <f>IF(INDEX(Matches!$X:$X,AA3750)=0,"",IF(I3750="H",INDEX(Matches!$I:$I,AA3750),INDEX(Matches!$H:$H,AA3750)))</f>
        <v/>
      </c>
      <c r="N3750" s="11">
        <f>IF(L3750="","",IF(L3750&gt;M3750,"W",IF(L3750=M3750,"D","L")))</f>
        <v/>
      </c>
      <c r="O3750" s="11">
        <f>IF(L3750="","",IF(L3750&gt;M3750,3,IF(L3750=M3750,1,0)))</f>
        <v/>
      </c>
      <c r="P3750" s="31">
        <f>IF(I3750="H",INDEX(Matches!$L:$L,AA3750),INDEX(Matches!$N:$N,AA3750))</f>
        <v/>
      </c>
      <c r="Q3750" s="31">
        <f>INDEX(Matches!$M:$M,AA3750)</f>
        <v/>
      </c>
      <c r="R3750" s="31">
        <f>IF(I3750="H",INDEX(Matches!$N:$N,AA3750),INDEX(Matches!$L:$L,AA3750))</f>
        <v/>
      </c>
      <c r="S3750" s="33">
        <f>IF(I3750="H",INDEX(Matches!$O:$O,AA3750),INDEX(Matches!$P:$P,AA3750))</f>
        <v/>
      </c>
      <c r="T3750" s="33">
        <f>IF(INDEX(Matches!$J:$J,AA3750)="","",IF(I3750="H",INDEX(Matches!$J:$J,AA3750),INDEX(Matches!$K:$K,AA3750)))</f>
        <v/>
      </c>
      <c r="U3750" s="33">
        <f>IF(INDEX(Matches!$K:$K,AA3750)="","",IF(I3750="H",INDEX(Matches!$K:$K,AA3750),INDEX(Matches!$J:$J,AA3750)))</f>
        <v/>
      </c>
      <c r="V3750" s="30">
        <f>IF(T3750="","",T3750-U3750)</f>
        <v/>
      </c>
      <c r="W3750" s="33">
        <f>IF(I3750="H",INDEX(Matches!$T:$T,AA3750),INDEX(Matches!$U:$U,AA3750))</f>
        <v/>
      </c>
      <c r="X3750" s="11">
        <f>INDEX(Matches!$X:$X,AA3750)</f>
        <v/>
      </c>
      <c r="Y3750" s="30">
        <f>IF(O3750="","",O3750-S3750)</f>
        <v/>
      </c>
      <c r="Z3750" s="30">
        <f>IF(W3750="","",W3750-S3750)</f>
        <v/>
      </c>
      <c r="AA3750" s="24">
        <f>MATCH(J3750,Matches!$A:$A,0)</f>
        <v/>
      </c>
      <c r="AB3750" s="33" t="n"/>
      <c r="AC3750" s="33" t="n">
        <v>0.9527005307603802</v>
      </c>
      <c r="AD3750" s="24" t="n"/>
      <c r="AE3750" s="24" t="n">
        <v>12</v>
      </c>
      <c r="AF3750" s="33" t="n"/>
      <c r="AG3750" s="33" t="n"/>
    </row>
    <row r="3751">
      <c r="A3751" s="24" t="inlineStr">
        <is>
          <t>Rochdale|46</t>
        </is>
      </c>
      <c r="B3751" s="24" t="inlineStr">
        <is>
          <t>E3</t>
        </is>
      </c>
      <c r="C3751" s="24" t="inlineStr">
        <is>
          <t>League Two</t>
        </is>
      </c>
      <c r="D3751" s="24" t="inlineStr">
        <is>
          <t>Rochdale</t>
        </is>
      </c>
      <c r="E3751" s="24" t="n">
        <v>46</v>
      </c>
      <c r="F3751" s="24" t="n">
        <v>12</v>
      </c>
      <c r="G3751" s="29" t="n">
        <v>46515.625</v>
      </c>
      <c r="H3751" s="24" t="inlineStr">
        <is>
          <t>Cheltenham</t>
        </is>
      </c>
      <c r="I3751" s="24" t="inlineStr">
        <is>
          <t>H</t>
        </is>
      </c>
      <c r="J3751" s="24" t="inlineStr">
        <is>
          <t>E3-Rochdale-Cheltenh</t>
        </is>
      </c>
      <c r="K3751" s="24" t="n">
        <v>22</v>
      </c>
      <c r="L3751" s="11">
        <f>IF(INDEX(Matches!$X:$X,AA3751)=0,"",IF(I3751="H",INDEX(Matches!$H:$H,AA3751),INDEX(Matches!$I:$I,AA3751)))</f>
        <v/>
      </c>
      <c r="M3751" s="11">
        <f>IF(INDEX(Matches!$X:$X,AA3751)=0,"",IF(I3751="H",INDEX(Matches!$I:$I,AA3751),INDEX(Matches!$H:$H,AA3751)))</f>
        <v/>
      </c>
      <c r="N3751" s="11">
        <f>IF(L3751="","",IF(L3751&gt;M3751,"W",IF(L3751=M3751,"D","L")))</f>
        <v/>
      </c>
      <c r="O3751" s="11">
        <f>IF(L3751="","",IF(L3751&gt;M3751,3,IF(L3751=M3751,1,0)))</f>
        <v/>
      </c>
      <c r="P3751" s="31">
        <f>IF(I3751="H",INDEX(Matches!$L:$L,AA3751),INDEX(Matches!$N:$N,AA3751))</f>
        <v/>
      </c>
      <c r="Q3751" s="31">
        <f>INDEX(Matches!$M:$M,AA3751)</f>
        <v/>
      </c>
      <c r="R3751" s="31">
        <f>IF(I3751="H",INDEX(Matches!$N:$N,AA3751),INDEX(Matches!$L:$L,AA3751))</f>
        <v/>
      </c>
      <c r="S3751" s="33">
        <f>IF(I3751="H",INDEX(Matches!$O:$O,AA3751),INDEX(Matches!$P:$P,AA3751))</f>
        <v/>
      </c>
      <c r="T3751" s="33">
        <f>IF(INDEX(Matches!$J:$J,AA3751)="","",IF(I3751="H",INDEX(Matches!$J:$J,AA3751),INDEX(Matches!$K:$K,AA3751)))</f>
        <v/>
      </c>
      <c r="U3751" s="33">
        <f>IF(INDEX(Matches!$K:$K,AA3751)="","",IF(I3751="H",INDEX(Matches!$K:$K,AA3751),INDEX(Matches!$J:$J,AA3751)))</f>
        <v/>
      </c>
      <c r="V3751" s="30">
        <f>IF(T3751="","",T3751-U3751)</f>
        <v/>
      </c>
      <c r="W3751" s="33">
        <f>IF(I3751="H",INDEX(Matches!$T:$T,AA3751),INDEX(Matches!$U:$U,AA3751))</f>
        <v/>
      </c>
      <c r="X3751" s="11">
        <f>INDEX(Matches!$X:$X,AA3751)</f>
        <v/>
      </c>
      <c r="Y3751" s="30">
        <f>IF(O3751="","",O3751-S3751)</f>
        <v/>
      </c>
      <c r="Z3751" s="30">
        <f>IF(W3751="","",W3751-S3751)</f>
        <v/>
      </c>
      <c r="AA3751" s="24">
        <f>MATCH(J3751,Matches!$A:$A,0)</f>
        <v/>
      </c>
      <c r="AB3751" s="33" t="n"/>
      <c r="AC3751" s="33" t="n">
        <v>1.590154108154515</v>
      </c>
      <c r="AD3751" s="24" t="n"/>
      <c r="AE3751" s="24" t="n">
        <v>12</v>
      </c>
      <c r="AF3751" s="33" t="n"/>
      <c r="AG3751" s="33" t="n"/>
    </row>
    <row r="3752">
      <c r="A3752" s="24" t="inlineStr">
        <is>
          <t>Rotherham|1</t>
        </is>
      </c>
      <c r="B3752" s="24" t="inlineStr">
        <is>
          <t>E3</t>
        </is>
      </c>
      <c r="C3752" s="24" t="inlineStr">
        <is>
          <t>League Two</t>
        </is>
      </c>
      <c r="D3752" s="24" t="inlineStr">
        <is>
          <t>Rotherham</t>
        </is>
      </c>
      <c r="E3752" s="24" t="n">
        <v>1</v>
      </c>
      <c r="F3752" s="24" t="n">
        <v>1</v>
      </c>
      <c r="G3752" s="29" t="n">
        <v>46249.625</v>
      </c>
      <c r="H3752" s="24" t="inlineStr">
        <is>
          <t>Cheltenham</t>
        </is>
      </c>
      <c r="I3752" s="24" t="inlineStr">
        <is>
          <t>A</t>
        </is>
      </c>
      <c r="J3752" s="24" t="inlineStr">
        <is>
          <t>E3-Cheltenh-Rotherha</t>
        </is>
      </c>
      <c r="K3752" s="24" t="n">
        <v>22</v>
      </c>
      <c r="L3752" s="11">
        <f>IF(INDEX(Matches!$X:$X,AA3752)=0,"",IF(I3752="H",INDEX(Matches!$H:$H,AA3752),INDEX(Matches!$I:$I,AA3752)))</f>
        <v/>
      </c>
      <c r="M3752" s="11">
        <f>IF(INDEX(Matches!$X:$X,AA3752)=0,"",IF(I3752="H",INDEX(Matches!$I:$I,AA3752),INDEX(Matches!$H:$H,AA3752)))</f>
        <v/>
      </c>
      <c r="N3752" s="11">
        <f>IF(L3752="","",IF(L3752&gt;M3752,"W",IF(L3752=M3752,"D","L")))</f>
        <v/>
      </c>
      <c r="O3752" s="11">
        <f>IF(L3752="","",IF(L3752&gt;M3752,3,IF(L3752=M3752,1,0)))</f>
        <v/>
      </c>
      <c r="P3752" s="31">
        <f>IF(I3752="H",INDEX(Matches!$L:$L,AA3752),INDEX(Matches!$N:$N,AA3752))</f>
        <v/>
      </c>
      <c r="Q3752" s="31">
        <f>INDEX(Matches!$M:$M,AA3752)</f>
        <v/>
      </c>
      <c r="R3752" s="31">
        <f>IF(I3752="H",INDEX(Matches!$N:$N,AA3752),INDEX(Matches!$L:$L,AA3752))</f>
        <v/>
      </c>
      <c r="S3752" s="33">
        <f>IF(I3752="H",INDEX(Matches!$O:$O,AA3752),INDEX(Matches!$P:$P,AA3752))</f>
        <v/>
      </c>
      <c r="T3752" s="33">
        <f>IF(INDEX(Matches!$J:$J,AA3752)="","",IF(I3752="H",INDEX(Matches!$J:$J,AA3752),INDEX(Matches!$K:$K,AA3752)))</f>
        <v/>
      </c>
      <c r="U3752" s="33">
        <f>IF(INDEX(Matches!$K:$K,AA3752)="","",IF(I3752="H",INDEX(Matches!$K:$K,AA3752),INDEX(Matches!$J:$J,AA3752)))</f>
        <v/>
      </c>
      <c r="V3752" s="30">
        <f>IF(T3752="","",T3752-U3752)</f>
        <v/>
      </c>
      <c r="W3752" s="33">
        <f>IF(I3752="H",INDEX(Matches!$T:$T,AA3752),INDEX(Matches!$U:$U,AA3752))</f>
        <v/>
      </c>
      <c r="X3752" s="11">
        <f>INDEX(Matches!$X:$X,AA3752)</f>
        <v/>
      </c>
      <c r="Y3752" s="30">
        <f>IF(O3752="","",O3752-S3752)</f>
        <v/>
      </c>
      <c r="Z3752" s="30">
        <f>IF(W3752="","",W3752-S3752)</f>
        <v/>
      </c>
      <c r="AA3752" s="24">
        <f>MATCH(J3752,Matches!$A:$A,0)</f>
        <v/>
      </c>
      <c r="AB3752" s="33" t="n">
        <v>1.356891712217462</v>
      </c>
      <c r="AC3752" s="33" t="n"/>
      <c r="AD3752" s="24" t="n"/>
      <c r="AE3752" s="24" t="n">
        <v>1</v>
      </c>
      <c r="AF3752" s="33" t="n"/>
      <c r="AG3752" s="33" t="n"/>
    </row>
    <row r="3753">
      <c r="A3753" s="24" t="inlineStr">
        <is>
          <t>Rotherham|2</t>
        </is>
      </c>
      <c r="B3753" s="24" t="inlineStr">
        <is>
          <t>E3</t>
        </is>
      </c>
      <c r="C3753" s="24" t="inlineStr">
        <is>
          <t>League Two</t>
        </is>
      </c>
      <c r="D3753" s="24" t="inlineStr">
        <is>
          <t>Rotherham</t>
        </is>
      </c>
      <c r="E3753" s="24" t="n">
        <v>2</v>
      </c>
      <c r="F3753" s="24" t="n">
        <v>1</v>
      </c>
      <c r="G3753" s="29" t="n">
        <v>46256.625</v>
      </c>
      <c r="H3753" s="24" t="inlineStr">
        <is>
          <t>York</t>
        </is>
      </c>
      <c r="I3753" s="24" t="inlineStr">
        <is>
          <t>H</t>
        </is>
      </c>
      <c r="J3753" s="24" t="inlineStr">
        <is>
          <t>E3-Rotherha-York</t>
        </is>
      </c>
      <c r="K3753" s="24" t="n">
        <v>7</v>
      </c>
      <c r="L3753" s="11">
        <f>IF(INDEX(Matches!$X:$X,AA3753)=0,"",IF(I3753="H",INDEX(Matches!$H:$H,AA3753),INDEX(Matches!$I:$I,AA3753)))</f>
        <v/>
      </c>
      <c r="M3753" s="11">
        <f>IF(INDEX(Matches!$X:$X,AA3753)=0,"",IF(I3753="H",INDEX(Matches!$I:$I,AA3753),INDEX(Matches!$H:$H,AA3753)))</f>
        <v/>
      </c>
      <c r="N3753" s="11">
        <f>IF(L3753="","",IF(L3753&gt;M3753,"W",IF(L3753=M3753,"D","L")))</f>
        <v/>
      </c>
      <c r="O3753" s="11">
        <f>IF(L3753="","",IF(L3753&gt;M3753,3,IF(L3753=M3753,1,0)))</f>
        <v/>
      </c>
      <c r="P3753" s="31">
        <f>IF(I3753="H",INDEX(Matches!$L:$L,AA3753),INDEX(Matches!$N:$N,AA3753))</f>
        <v/>
      </c>
      <c r="Q3753" s="31">
        <f>INDEX(Matches!$M:$M,AA3753)</f>
        <v/>
      </c>
      <c r="R3753" s="31">
        <f>IF(I3753="H",INDEX(Matches!$N:$N,AA3753),INDEX(Matches!$L:$L,AA3753))</f>
        <v/>
      </c>
      <c r="S3753" s="33">
        <f>IF(I3753="H",INDEX(Matches!$O:$O,AA3753),INDEX(Matches!$P:$P,AA3753))</f>
        <v/>
      </c>
      <c r="T3753" s="33">
        <f>IF(INDEX(Matches!$J:$J,AA3753)="","",IF(I3753="H",INDEX(Matches!$J:$J,AA3753),INDEX(Matches!$K:$K,AA3753)))</f>
        <v/>
      </c>
      <c r="U3753" s="33">
        <f>IF(INDEX(Matches!$K:$K,AA3753)="","",IF(I3753="H",INDEX(Matches!$K:$K,AA3753),INDEX(Matches!$J:$J,AA3753)))</f>
        <v/>
      </c>
      <c r="V3753" s="30">
        <f>IF(T3753="","",T3753-U3753)</f>
        <v/>
      </c>
      <c r="W3753" s="33">
        <f>IF(I3753="H",INDEX(Matches!$T:$T,AA3753),INDEX(Matches!$U:$U,AA3753))</f>
        <v/>
      </c>
      <c r="X3753" s="11">
        <f>INDEX(Matches!$X:$X,AA3753)</f>
        <v/>
      </c>
      <c r="Y3753" s="30">
        <f>IF(O3753="","",O3753-S3753)</f>
        <v/>
      </c>
      <c r="Z3753" s="30">
        <f>IF(W3753="","",W3753-S3753)</f>
        <v/>
      </c>
      <c r="AA3753" s="24">
        <f>MATCH(J3753,Matches!$A:$A,0)</f>
        <v/>
      </c>
      <c r="AB3753" s="33" t="n">
        <v>1.294629475437136</v>
      </c>
      <c r="AC3753" s="33" t="n"/>
      <c r="AD3753" s="24" t="n"/>
      <c r="AE3753" s="24" t="n">
        <v>1</v>
      </c>
      <c r="AF3753" s="33" t="n"/>
      <c r="AG3753" s="33" t="n"/>
    </row>
    <row r="3754">
      <c r="A3754" s="24" t="inlineStr">
        <is>
          <t>Rotherham|3</t>
        </is>
      </c>
      <c r="B3754" s="24" t="inlineStr">
        <is>
          <t>E3</t>
        </is>
      </c>
      <c r="C3754" s="24" t="inlineStr">
        <is>
          <t>League Two</t>
        </is>
      </c>
      <c r="D3754" s="24" t="inlineStr">
        <is>
          <t>Rotherham</t>
        </is>
      </c>
      <c r="E3754" s="24" t="n">
        <v>3</v>
      </c>
      <c r="F3754" s="24" t="n">
        <v>1</v>
      </c>
      <c r="G3754" s="29" t="n">
        <v>46263.54166666666</v>
      </c>
      <c r="H3754" s="24" t="inlineStr">
        <is>
          <t>Chesterfield</t>
        </is>
      </c>
      <c r="I3754" s="24" t="inlineStr">
        <is>
          <t>H</t>
        </is>
      </c>
      <c r="J3754" s="24" t="inlineStr">
        <is>
          <t>E3-Rotherha-Chesterf</t>
        </is>
      </c>
      <c r="K3754" s="24" t="n">
        <v>6</v>
      </c>
      <c r="L3754" s="11">
        <f>IF(INDEX(Matches!$X:$X,AA3754)=0,"",IF(I3754="H",INDEX(Matches!$H:$H,AA3754),INDEX(Matches!$I:$I,AA3754)))</f>
        <v/>
      </c>
      <c r="M3754" s="11">
        <f>IF(INDEX(Matches!$X:$X,AA3754)=0,"",IF(I3754="H",INDEX(Matches!$I:$I,AA3754),INDEX(Matches!$H:$H,AA3754)))</f>
        <v/>
      </c>
      <c r="N3754" s="11">
        <f>IF(L3754="","",IF(L3754&gt;M3754,"W",IF(L3754=M3754,"D","L")))</f>
        <v/>
      </c>
      <c r="O3754" s="11">
        <f>IF(L3754="","",IF(L3754&gt;M3754,3,IF(L3754=M3754,1,0)))</f>
        <v/>
      </c>
      <c r="P3754" s="31">
        <f>IF(I3754="H",INDEX(Matches!$L:$L,AA3754),INDEX(Matches!$N:$N,AA3754))</f>
        <v/>
      </c>
      <c r="Q3754" s="31">
        <f>INDEX(Matches!$M:$M,AA3754)</f>
        <v/>
      </c>
      <c r="R3754" s="31">
        <f>IF(I3754="H",INDEX(Matches!$N:$N,AA3754),INDEX(Matches!$L:$L,AA3754))</f>
        <v/>
      </c>
      <c r="S3754" s="33">
        <f>IF(I3754="H",INDEX(Matches!$O:$O,AA3754),INDEX(Matches!$P:$P,AA3754))</f>
        <v/>
      </c>
      <c r="T3754" s="33">
        <f>IF(INDEX(Matches!$J:$J,AA3754)="","",IF(I3754="H",INDEX(Matches!$J:$J,AA3754),INDEX(Matches!$K:$K,AA3754)))</f>
        <v/>
      </c>
      <c r="U3754" s="33">
        <f>IF(INDEX(Matches!$K:$K,AA3754)="","",IF(I3754="H",INDEX(Matches!$K:$K,AA3754),INDEX(Matches!$J:$J,AA3754)))</f>
        <v/>
      </c>
      <c r="V3754" s="30">
        <f>IF(T3754="","",T3754-U3754)</f>
        <v/>
      </c>
      <c r="W3754" s="33">
        <f>IF(I3754="H",INDEX(Matches!$T:$T,AA3754),INDEX(Matches!$U:$U,AA3754))</f>
        <v/>
      </c>
      <c r="X3754" s="11">
        <f>INDEX(Matches!$X:$X,AA3754)</f>
        <v/>
      </c>
      <c r="Y3754" s="30">
        <f>IF(O3754="","",O3754-S3754)</f>
        <v/>
      </c>
      <c r="Z3754" s="30">
        <f>IF(W3754="","",W3754-S3754)</f>
        <v/>
      </c>
      <c r="AA3754" s="24">
        <f>MATCH(J3754,Matches!$A:$A,0)</f>
        <v/>
      </c>
      <c r="AB3754" s="33" t="n">
        <v>1.141165574123903</v>
      </c>
      <c r="AC3754" s="33" t="n"/>
      <c r="AD3754" s="24" t="n"/>
      <c r="AE3754" s="24" t="n">
        <v>1</v>
      </c>
      <c r="AF3754" s="33" t="n"/>
      <c r="AG3754" s="33" t="n"/>
    </row>
    <row r="3755">
      <c r="A3755" s="24" t="inlineStr">
        <is>
          <t>Rotherham|4</t>
        </is>
      </c>
      <c r="B3755" s="24" t="inlineStr">
        <is>
          <t>E3</t>
        </is>
      </c>
      <c r="C3755" s="24" t="inlineStr">
        <is>
          <t>League Two</t>
        </is>
      </c>
      <c r="D3755" s="24" t="inlineStr">
        <is>
          <t>Rotherham</t>
        </is>
      </c>
      <c r="E3755" s="24" t="n">
        <v>4</v>
      </c>
      <c r="F3755" s="24" t="n">
        <v>1</v>
      </c>
      <c r="G3755" s="29" t="n">
        <v>46266.82291666666</v>
      </c>
      <c r="H3755" s="24" t="inlineStr">
        <is>
          <t>Tranmere</t>
        </is>
      </c>
      <c r="I3755" s="24" t="inlineStr">
        <is>
          <t>A</t>
        </is>
      </c>
      <c r="J3755" s="24" t="inlineStr">
        <is>
          <t>E3-Tranmere-Rotherha</t>
        </is>
      </c>
      <c r="K3755" s="24" t="n">
        <v>19</v>
      </c>
      <c r="L3755" s="11">
        <f>IF(INDEX(Matches!$X:$X,AA3755)=0,"",IF(I3755="H",INDEX(Matches!$H:$H,AA3755),INDEX(Matches!$I:$I,AA3755)))</f>
        <v/>
      </c>
      <c r="M3755" s="11">
        <f>IF(INDEX(Matches!$X:$X,AA3755)=0,"",IF(I3755="H",INDEX(Matches!$I:$I,AA3755),INDEX(Matches!$H:$H,AA3755)))</f>
        <v/>
      </c>
      <c r="N3755" s="11">
        <f>IF(L3755="","",IF(L3755&gt;M3755,"W",IF(L3755=M3755,"D","L")))</f>
        <v/>
      </c>
      <c r="O3755" s="11">
        <f>IF(L3755="","",IF(L3755&gt;M3755,3,IF(L3755=M3755,1,0)))</f>
        <v/>
      </c>
      <c r="P3755" s="31">
        <f>IF(I3755="H",INDEX(Matches!$L:$L,AA3755),INDEX(Matches!$N:$N,AA3755))</f>
        <v/>
      </c>
      <c r="Q3755" s="31">
        <f>INDEX(Matches!$M:$M,AA3755)</f>
        <v/>
      </c>
      <c r="R3755" s="31">
        <f>IF(I3755="H",INDEX(Matches!$N:$N,AA3755),INDEX(Matches!$L:$L,AA3755))</f>
        <v/>
      </c>
      <c r="S3755" s="33">
        <f>IF(I3755="H",INDEX(Matches!$O:$O,AA3755),INDEX(Matches!$P:$P,AA3755))</f>
        <v/>
      </c>
      <c r="T3755" s="33">
        <f>IF(INDEX(Matches!$J:$J,AA3755)="","",IF(I3755="H",INDEX(Matches!$J:$J,AA3755),INDEX(Matches!$K:$K,AA3755)))</f>
        <v/>
      </c>
      <c r="U3755" s="33">
        <f>IF(INDEX(Matches!$K:$K,AA3755)="","",IF(I3755="H",INDEX(Matches!$K:$K,AA3755),INDEX(Matches!$J:$J,AA3755)))</f>
        <v/>
      </c>
      <c r="V3755" s="30">
        <f>IF(T3755="","",T3755-U3755)</f>
        <v/>
      </c>
      <c r="W3755" s="33">
        <f>IF(I3755="H",INDEX(Matches!$T:$T,AA3755),INDEX(Matches!$U:$U,AA3755))</f>
        <v/>
      </c>
      <c r="X3755" s="11">
        <f>INDEX(Matches!$X:$X,AA3755)</f>
        <v/>
      </c>
      <c r="Y3755" s="30">
        <f>IF(O3755="","",O3755-S3755)</f>
        <v/>
      </c>
      <c r="Z3755" s="30">
        <f>IF(W3755="","",W3755-S3755)</f>
        <v/>
      </c>
      <c r="AA3755" s="24">
        <f>MATCH(J3755,Matches!$A:$A,0)</f>
        <v/>
      </c>
      <c r="AB3755" s="33" t="n">
        <v>1.200954887678276</v>
      </c>
      <c r="AC3755" s="33" t="n"/>
      <c r="AD3755" s="24" t="n"/>
      <c r="AE3755" s="24" t="n">
        <v>1</v>
      </c>
      <c r="AF3755" s="33" t="n"/>
      <c r="AG3755" s="33" t="n"/>
    </row>
    <row r="3756">
      <c r="A3756" s="24" t="inlineStr">
        <is>
          <t>Rotherham|5</t>
        </is>
      </c>
      <c r="B3756" s="24" t="inlineStr">
        <is>
          <t>E3</t>
        </is>
      </c>
      <c r="C3756" s="24" t="inlineStr">
        <is>
          <t>League Two</t>
        </is>
      </c>
      <c r="D3756" s="24" t="inlineStr">
        <is>
          <t>Rotherham</t>
        </is>
      </c>
      <c r="E3756" s="24" t="n">
        <v>5</v>
      </c>
      <c r="F3756" s="24" t="n">
        <v>2</v>
      </c>
      <c r="G3756" s="29" t="n">
        <v>46270.625</v>
      </c>
      <c r="H3756" s="24" t="inlineStr">
        <is>
          <t>Bristol Rovers</t>
        </is>
      </c>
      <c r="I3756" s="24" t="inlineStr">
        <is>
          <t>A</t>
        </is>
      </c>
      <c r="J3756" s="24" t="inlineStr">
        <is>
          <t>E3-BristolR-Rotherha</t>
        </is>
      </c>
      <c r="K3756" s="24" t="n">
        <v>2</v>
      </c>
      <c r="L3756" s="11">
        <f>IF(INDEX(Matches!$X:$X,AA3756)=0,"",IF(I3756="H",INDEX(Matches!$H:$H,AA3756),INDEX(Matches!$I:$I,AA3756)))</f>
        <v/>
      </c>
      <c r="M3756" s="11">
        <f>IF(INDEX(Matches!$X:$X,AA3756)=0,"",IF(I3756="H",INDEX(Matches!$I:$I,AA3756),INDEX(Matches!$H:$H,AA3756)))</f>
        <v/>
      </c>
      <c r="N3756" s="11">
        <f>IF(L3756="","",IF(L3756&gt;M3756,"W",IF(L3756=M3756,"D","L")))</f>
        <v/>
      </c>
      <c r="O3756" s="11">
        <f>IF(L3756="","",IF(L3756&gt;M3756,3,IF(L3756=M3756,1,0)))</f>
        <v/>
      </c>
      <c r="P3756" s="31">
        <f>IF(I3756="H",INDEX(Matches!$L:$L,AA3756),INDEX(Matches!$N:$N,AA3756))</f>
        <v/>
      </c>
      <c r="Q3756" s="31">
        <f>INDEX(Matches!$M:$M,AA3756)</f>
        <v/>
      </c>
      <c r="R3756" s="31">
        <f>IF(I3756="H",INDEX(Matches!$N:$N,AA3756),INDEX(Matches!$L:$L,AA3756))</f>
        <v/>
      </c>
      <c r="S3756" s="33">
        <f>IF(I3756="H",INDEX(Matches!$O:$O,AA3756),INDEX(Matches!$P:$P,AA3756))</f>
        <v/>
      </c>
      <c r="T3756" s="33">
        <f>IF(INDEX(Matches!$J:$J,AA3756)="","",IF(I3756="H",INDEX(Matches!$J:$J,AA3756),INDEX(Matches!$K:$K,AA3756)))</f>
        <v/>
      </c>
      <c r="U3756" s="33">
        <f>IF(INDEX(Matches!$K:$K,AA3756)="","",IF(I3756="H",INDEX(Matches!$K:$K,AA3756),INDEX(Matches!$J:$J,AA3756)))</f>
        <v/>
      </c>
      <c r="V3756" s="30">
        <f>IF(T3756="","",T3756-U3756)</f>
        <v/>
      </c>
      <c r="W3756" s="33">
        <f>IF(I3756="H",INDEX(Matches!$T:$T,AA3756),INDEX(Matches!$U:$U,AA3756))</f>
        <v/>
      </c>
      <c r="X3756" s="11">
        <f>INDEX(Matches!$X:$X,AA3756)</f>
        <v/>
      </c>
      <c r="Y3756" s="30">
        <f>IF(O3756="","",O3756-S3756)</f>
        <v/>
      </c>
      <c r="Z3756" s="30">
        <f>IF(W3756="","",W3756-S3756)</f>
        <v/>
      </c>
      <c r="AA3756" s="24">
        <f>MATCH(J3756,Matches!$A:$A,0)</f>
        <v/>
      </c>
      <c r="AB3756" s="33" t="n">
        <v>0.8079695010384002</v>
      </c>
      <c r="AC3756" s="33" t="n"/>
      <c r="AD3756" s="24" t="n"/>
      <c r="AE3756" s="24" t="n">
        <v>2</v>
      </c>
      <c r="AF3756" s="33" t="n"/>
      <c r="AG3756" s="33" t="n"/>
    </row>
    <row r="3757">
      <c r="A3757" s="24" t="inlineStr">
        <is>
          <t>Rotherham|6</t>
        </is>
      </c>
      <c r="B3757" s="24" t="inlineStr">
        <is>
          <t>E3</t>
        </is>
      </c>
      <c r="C3757" s="24" t="inlineStr">
        <is>
          <t>League Two</t>
        </is>
      </c>
      <c r="D3757" s="24" t="inlineStr">
        <is>
          <t>Rotherham</t>
        </is>
      </c>
      <c r="E3757" s="24" t="n">
        <v>6</v>
      </c>
      <c r="F3757" s="24" t="n">
        <v>2</v>
      </c>
      <c r="G3757" s="29" t="n">
        <v>46277.625</v>
      </c>
      <c r="H3757" s="24" t="inlineStr">
        <is>
          <t>Salford</t>
        </is>
      </c>
      <c r="I3757" s="24" t="inlineStr">
        <is>
          <t>H</t>
        </is>
      </c>
      <c r="J3757" s="24" t="inlineStr">
        <is>
          <t>E3-Rotherha-Salford</t>
        </is>
      </c>
      <c r="K3757" s="24" t="n">
        <v>1</v>
      </c>
      <c r="L3757" s="11">
        <f>IF(INDEX(Matches!$X:$X,AA3757)=0,"",IF(I3757="H",INDEX(Matches!$H:$H,AA3757),INDEX(Matches!$I:$I,AA3757)))</f>
        <v/>
      </c>
      <c r="M3757" s="11">
        <f>IF(INDEX(Matches!$X:$X,AA3757)=0,"",IF(I3757="H",INDEX(Matches!$I:$I,AA3757),INDEX(Matches!$H:$H,AA3757)))</f>
        <v/>
      </c>
      <c r="N3757" s="11">
        <f>IF(L3757="","",IF(L3757&gt;M3757,"W",IF(L3757=M3757,"D","L")))</f>
        <v/>
      </c>
      <c r="O3757" s="11">
        <f>IF(L3757="","",IF(L3757&gt;M3757,3,IF(L3757=M3757,1,0)))</f>
        <v/>
      </c>
      <c r="P3757" s="31">
        <f>IF(I3757="H",INDEX(Matches!$L:$L,AA3757),INDEX(Matches!$N:$N,AA3757))</f>
        <v/>
      </c>
      <c r="Q3757" s="31">
        <f>INDEX(Matches!$M:$M,AA3757)</f>
        <v/>
      </c>
      <c r="R3757" s="31">
        <f>IF(I3757="H",INDEX(Matches!$N:$N,AA3757),INDEX(Matches!$L:$L,AA3757))</f>
        <v/>
      </c>
      <c r="S3757" s="33">
        <f>IF(I3757="H",INDEX(Matches!$O:$O,AA3757),INDEX(Matches!$P:$P,AA3757))</f>
        <v/>
      </c>
      <c r="T3757" s="33">
        <f>IF(INDEX(Matches!$J:$J,AA3757)="","",IF(I3757="H",INDEX(Matches!$J:$J,AA3757),INDEX(Matches!$K:$K,AA3757)))</f>
        <v/>
      </c>
      <c r="U3757" s="33">
        <f>IF(INDEX(Matches!$K:$K,AA3757)="","",IF(I3757="H",INDEX(Matches!$K:$K,AA3757),INDEX(Matches!$J:$J,AA3757)))</f>
        <v/>
      </c>
      <c r="V3757" s="30">
        <f>IF(T3757="","",T3757-U3757)</f>
        <v/>
      </c>
      <c r="W3757" s="33">
        <f>IF(I3757="H",INDEX(Matches!$T:$T,AA3757),INDEX(Matches!$U:$U,AA3757))</f>
        <v/>
      </c>
      <c r="X3757" s="11">
        <f>INDEX(Matches!$X:$X,AA3757)</f>
        <v/>
      </c>
      <c r="Y3757" s="30">
        <f>IF(O3757="","",O3757-S3757)</f>
        <v/>
      </c>
      <c r="Z3757" s="30">
        <f>IF(W3757="","",W3757-S3757)</f>
        <v/>
      </c>
      <c r="AA3757" s="24">
        <f>MATCH(J3757,Matches!$A:$A,0)</f>
        <v/>
      </c>
      <c r="AB3757" s="33" t="n">
        <v>1.261964735516373</v>
      </c>
      <c r="AC3757" s="33" t="n"/>
      <c r="AD3757" s="24" t="n"/>
      <c r="AE3757" s="24" t="n">
        <v>2</v>
      </c>
      <c r="AF3757" s="33" t="n"/>
      <c r="AG3757" s="33" t="n"/>
    </row>
    <row r="3758">
      <c r="A3758" s="24" t="inlineStr">
        <is>
          <t>Rotherham|7</t>
        </is>
      </c>
      <c r="B3758" s="24" t="inlineStr">
        <is>
          <t>E3</t>
        </is>
      </c>
      <c r="C3758" s="24" t="inlineStr">
        <is>
          <t>League Two</t>
        </is>
      </c>
      <c r="D3758" s="24" t="inlineStr">
        <is>
          <t>Rotherham</t>
        </is>
      </c>
      <c r="E3758" s="24" t="n">
        <v>7</v>
      </c>
      <c r="F3758" s="24" t="n">
        <v>2</v>
      </c>
      <c r="G3758" s="29" t="n">
        <v>46284.625</v>
      </c>
      <c r="H3758" s="24" t="inlineStr">
        <is>
          <t>Northampton</t>
        </is>
      </c>
      <c r="I3758" s="24" t="inlineStr">
        <is>
          <t>A</t>
        </is>
      </c>
      <c r="J3758" s="24" t="inlineStr">
        <is>
          <t>E3-Northamp-Rotherha</t>
        </is>
      </c>
      <c r="K3758" s="24" t="n">
        <v>14</v>
      </c>
      <c r="L3758" s="11">
        <f>IF(INDEX(Matches!$X:$X,AA3758)=0,"",IF(I3758="H",INDEX(Matches!$H:$H,AA3758),INDEX(Matches!$I:$I,AA3758)))</f>
        <v/>
      </c>
      <c r="M3758" s="11">
        <f>IF(INDEX(Matches!$X:$X,AA3758)=0,"",IF(I3758="H",INDEX(Matches!$I:$I,AA3758),INDEX(Matches!$H:$H,AA3758)))</f>
        <v/>
      </c>
      <c r="N3758" s="11">
        <f>IF(L3758="","",IF(L3758&gt;M3758,"W",IF(L3758=M3758,"D","L")))</f>
        <v/>
      </c>
      <c r="O3758" s="11">
        <f>IF(L3758="","",IF(L3758&gt;M3758,3,IF(L3758=M3758,1,0)))</f>
        <v/>
      </c>
      <c r="P3758" s="31">
        <f>IF(I3758="H",INDEX(Matches!$L:$L,AA3758),INDEX(Matches!$N:$N,AA3758))</f>
        <v/>
      </c>
      <c r="Q3758" s="31">
        <f>INDEX(Matches!$M:$M,AA3758)</f>
        <v/>
      </c>
      <c r="R3758" s="31">
        <f>IF(I3758="H",INDEX(Matches!$N:$N,AA3758),INDEX(Matches!$L:$L,AA3758))</f>
        <v/>
      </c>
      <c r="S3758" s="33">
        <f>IF(I3758="H",INDEX(Matches!$O:$O,AA3758),INDEX(Matches!$P:$P,AA3758))</f>
        <v/>
      </c>
      <c r="T3758" s="33">
        <f>IF(INDEX(Matches!$J:$J,AA3758)="","",IF(I3758="H",INDEX(Matches!$J:$J,AA3758),INDEX(Matches!$K:$K,AA3758)))</f>
        <v/>
      </c>
      <c r="U3758" s="33">
        <f>IF(INDEX(Matches!$K:$K,AA3758)="","",IF(I3758="H",INDEX(Matches!$K:$K,AA3758),INDEX(Matches!$J:$J,AA3758)))</f>
        <v/>
      </c>
      <c r="V3758" s="30">
        <f>IF(T3758="","",T3758-U3758)</f>
        <v/>
      </c>
      <c r="W3758" s="33">
        <f>IF(I3758="H",INDEX(Matches!$T:$T,AA3758),INDEX(Matches!$U:$U,AA3758))</f>
        <v/>
      </c>
      <c r="X3758" s="11">
        <f>INDEX(Matches!$X:$X,AA3758)</f>
        <v/>
      </c>
      <c r="Y3758" s="30">
        <f>IF(O3758="","",O3758-S3758)</f>
        <v/>
      </c>
      <c r="Z3758" s="30">
        <f>IF(W3758="","",W3758-S3758)</f>
        <v/>
      </c>
      <c r="AA3758" s="24">
        <f>MATCH(J3758,Matches!$A:$A,0)</f>
        <v/>
      </c>
      <c r="AB3758" s="33" t="n"/>
      <c r="AC3758" s="33" t="n"/>
      <c r="AD3758" s="24" t="n"/>
      <c r="AE3758" s="24" t="n">
        <v>2</v>
      </c>
      <c r="AF3758" s="33" t="n"/>
      <c r="AG3758" s="33" t="n"/>
    </row>
    <row r="3759">
      <c r="A3759" s="24" t="inlineStr">
        <is>
          <t>Rotherham|8</t>
        </is>
      </c>
      <c r="B3759" s="24" t="inlineStr">
        <is>
          <t>E3</t>
        </is>
      </c>
      <c r="C3759" s="24" t="inlineStr">
        <is>
          <t>League Two</t>
        </is>
      </c>
      <c r="D3759" s="24" t="inlineStr">
        <is>
          <t>Rotherham</t>
        </is>
      </c>
      <c r="E3759" s="24" t="n">
        <v>8</v>
      </c>
      <c r="F3759" s="24" t="n">
        <v>2</v>
      </c>
      <c r="G3759" s="29" t="n">
        <v>46291.625</v>
      </c>
      <c r="H3759" s="24" t="inlineStr">
        <is>
          <t>Crewe</t>
        </is>
      </c>
      <c r="I3759" s="24" t="inlineStr">
        <is>
          <t>H</t>
        </is>
      </c>
      <c r="J3759" s="24" t="inlineStr">
        <is>
          <t>E3-Rotherha-Crewe</t>
        </is>
      </c>
      <c r="K3759" s="24" t="n">
        <v>15</v>
      </c>
      <c r="L3759" s="11">
        <f>IF(INDEX(Matches!$X:$X,AA3759)=0,"",IF(I3759="H",INDEX(Matches!$H:$H,AA3759),INDEX(Matches!$I:$I,AA3759)))</f>
        <v/>
      </c>
      <c r="M3759" s="11">
        <f>IF(INDEX(Matches!$X:$X,AA3759)=0,"",IF(I3759="H",INDEX(Matches!$I:$I,AA3759),INDEX(Matches!$H:$H,AA3759)))</f>
        <v/>
      </c>
      <c r="N3759" s="11">
        <f>IF(L3759="","",IF(L3759&gt;M3759,"W",IF(L3759=M3759,"D","L")))</f>
        <v/>
      </c>
      <c r="O3759" s="11">
        <f>IF(L3759="","",IF(L3759&gt;M3759,3,IF(L3759=M3759,1,0)))</f>
        <v/>
      </c>
      <c r="P3759" s="31">
        <f>IF(I3759="H",INDEX(Matches!$L:$L,AA3759),INDEX(Matches!$N:$N,AA3759))</f>
        <v/>
      </c>
      <c r="Q3759" s="31">
        <f>INDEX(Matches!$M:$M,AA3759)</f>
        <v/>
      </c>
      <c r="R3759" s="31">
        <f>IF(I3759="H",INDEX(Matches!$N:$N,AA3759),INDEX(Matches!$L:$L,AA3759))</f>
        <v/>
      </c>
      <c r="S3759" s="33">
        <f>IF(I3759="H",INDEX(Matches!$O:$O,AA3759),INDEX(Matches!$P:$P,AA3759))</f>
        <v/>
      </c>
      <c r="T3759" s="33">
        <f>IF(INDEX(Matches!$J:$J,AA3759)="","",IF(I3759="H",INDEX(Matches!$J:$J,AA3759),INDEX(Matches!$K:$K,AA3759)))</f>
        <v/>
      </c>
      <c r="U3759" s="33">
        <f>IF(INDEX(Matches!$K:$K,AA3759)="","",IF(I3759="H",INDEX(Matches!$K:$K,AA3759),INDEX(Matches!$J:$J,AA3759)))</f>
        <v/>
      </c>
      <c r="V3759" s="30">
        <f>IF(T3759="","",T3759-U3759)</f>
        <v/>
      </c>
      <c r="W3759" s="33">
        <f>IF(I3759="H",INDEX(Matches!$T:$T,AA3759),INDEX(Matches!$U:$U,AA3759))</f>
        <v/>
      </c>
      <c r="X3759" s="11">
        <f>INDEX(Matches!$X:$X,AA3759)</f>
        <v/>
      </c>
      <c r="Y3759" s="30">
        <f>IF(O3759="","",O3759-S3759)</f>
        <v/>
      </c>
      <c r="Z3759" s="30">
        <f>IF(W3759="","",W3759-S3759)</f>
        <v/>
      </c>
      <c r="AA3759" s="24">
        <f>MATCH(J3759,Matches!$A:$A,0)</f>
        <v/>
      </c>
      <c r="AB3759" s="33" t="n"/>
      <c r="AC3759" s="33" t="n"/>
      <c r="AD3759" s="24" t="n"/>
      <c r="AE3759" s="24" t="n">
        <v>2</v>
      </c>
      <c r="AF3759" s="33" t="n"/>
      <c r="AG3759" s="33" t="n"/>
    </row>
    <row r="3760">
      <c r="A3760" s="24" t="inlineStr">
        <is>
          <t>Rotherham|9</t>
        </is>
      </c>
      <c r="B3760" s="24" t="inlineStr">
        <is>
          <t>E3</t>
        </is>
      </c>
      <c r="C3760" s="24" t="inlineStr">
        <is>
          <t>League Two</t>
        </is>
      </c>
      <c r="D3760" s="24" t="inlineStr">
        <is>
          <t>Rotherham</t>
        </is>
      </c>
      <c r="E3760" s="24" t="n">
        <v>9</v>
      </c>
      <c r="F3760" s="24" t="n">
        <v>3</v>
      </c>
      <c r="G3760" s="29" t="n">
        <v>46298.625</v>
      </c>
      <c r="H3760" s="24" t="inlineStr">
        <is>
          <t>Exeter</t>
        </is>
      </c>
      <c r="I3760" s="24" t="inlineStr">
        <is>
          <t>A</t>
        </is>
      </c>
      <c r="J3760" s="24" t="inlineStr">
        <is>
          <t>E3-Exeter-Rotherha</t>
        </is>
      </c>
      <c r="K3760" s="24" t="n">
        <v>17</v>
      </c>
      <c r="L3760" s="11">
        <f>IF(INDEX(Matches!$X:$X,AA3760)=0,"",IF(I3760="H",INDEX(Matches!$H:$H,AA3760),INDEX(Matches!$I:$I,AA3760)))</f>
        <v/>
      </c>
      <c r="M3760" s="11">
        <f>IF(INDEX(Matches!$X:$X,AA3760)=0,"",IF(I3760="H",INDEX(Matches!$I:$I,AA3760),INDEX(Matches!$H:$H,AA3760)))</f>
        <v/>
      </c>
      <c r="N3760" s="11">
        <f>IF(L3760="","",IF(L3760&gt;M3760,"W",IF(L3760=M3760,"D","L")))</f>
        <v/>
      </c>
      <c r="O3760" s="11">
        <f>IF(L3760="","",IF(L3760&gt;M3760,3,IF(L3760=M3760,1,0)))</f>
        <v/>
      </c>
      <c r="P3760" s="31">
        <f>IF(I3760="H",INDEX(Matches!$L:$L,AA3760),INDEX(Matches!$N:$N,AA3760))</f>
        <v/>
      </c>
      <c r="Q3760" s="31">
        <f>INDEX(Matches!$M:$M,AA3760)</f>
        <v/>
      </c>
      <c r="R3760" s="31">
        <f>IF(I3760="H",INDEX(Matches!$N:$N,AA3760),INDEX(Matches!$L:$L,AA3760))</f>
        <v/>
      </c>
      <c r="S3760" s="33">
        <f>IF(I3760="H",INDEX(Matches!$O:$O,AA3760),INDEX(Matches!$P:$P,AA3760))</f>
        <v/>
      </c>
      <c r="T3760" s="33">
        <f>IF(INDEX(Matches!$J:$J,AA3760)="","",IF(I3760="H",INDEX(Matches!$J:$J,AA3760),INDEX(Matches!$K:$K,AA3760)))</f>
        <v/>
      </c>
      <c r="U3760" s="33">
        <f>IF(INDEX(Matches!$K:$K,AA3760)="","",IF(I3760="H",INDEX(Matches!$K:$K,AA3760),INDEX(Matches!$J:$J,AA3760)))</f>
        <v/>
      </c>
      <c r="V3760" s="30">
        <f>IF(T3760="","",T3760-U3760)</f>
        <v/>
      </c>
      <c r="W3760" s="33">
        <f>IF(I3760="H",INDEX(Matches!$T:$T,AA3760),INDEX(Matches!$U:$U,AA3760))</f>
        <v/>
      </c>
      <c r="X3760" s="11">
        <f>INDEX(Matches!$X:$X,AA3760)</f>
        <v/>
      </c>
      <c r="Y3760" s="30">
        <f>IF(O3760="","",O3760-S3760)</f>
        <v/>
      </c>
      <c r="Z3760" s="30">
        <f>IF(W3760="","",W3760-S3760)</f>
        <v/>
      </c>
      <c r="AA3760" s="24">
        <f>MATCH(J3760,Matches!$A:$A,0)</f>
        <v/>
      </c>
      <c r="AB3760" s="33" t="n"/>
      <c r="AC3760" s="33" t="n"/>
      <c r="AD3760" s="24" t="n"/>
      <c r="AE3760" s="24" t="n">
        <v>3</v>
      </c>
      <c r="AF3760" s="33" t="n"/>
      <c r="AG3760" s="33" t="n"/>
    </row>
    <row r="3761">
      <c r="A3761" s="24" t="inlineStr">
        <is>
          <t>Rotherham|10</t>
        </is>
      </c>
      <c r="B3761" s="24" t="inlineStr">
        <is>
          <t>E3</t>
        </is>
      </c>
      <c r="C3761" s="24" t="inlineStr">
        <is>
          <t>League Two</t>
        </is>
      </c>
      <c r="D3761" s="24" t="inlineStr">
        <is>
          <t>Rotherham</t>
        </is>
      </c>
      <c r="E3761" s="24" t="n">
        <v>10</v>
      </c>
      <c r="F3761" s="24" t="n">
        <v>3</v>
      </c>
      <c r="G3761" s="29" t="n">
        <v>46305.625</v>
      </c>
      <c r="H3761" s="24" t="inlineStr">
        <is>
          <t>Gillingham</t>
        </is>
      </c>
      <c r="I3761" s="24" t="inlineStr">
        <is>
          <t>H</t>
        </is>
      </c>
      <c r="J3761" s="24" t="inlineStr">
        <is>
          <t>E3-Rotherha-Gillingh</t>
        </is>
      </c>
      <c r="K3761" s="24" t="n">
        <v>12</v>
      </c>
      <c r="L3761" s="11">
        <f>IF(INDEX(Matches!$X:$X,AA3761)=0,"",IF(I3761="H",INDEX(Matches!$H:$H,AA3761),INDEX(Matches!$I:$I,AA3761)))</f>
        <v/>
      </c>
      <c r="M3761" s="11">
        <f>IF(INDEX(Matches!$X:$X,AA3761)=0,"",IF(I3761="H",INDEX(Matches!$I:$I,AA3761),INDEX(Matches!$H:$H,AA3761)))</f>
        <v/>
      </c>
      <c r="N3761" s="11">
        <f>IF(L3761="","",IF(L3761&gt;M3761,"W",IF(L3761=M3761,"D","L")))</f>
        <v/>
      </c>
      <c r="O3761" s="11">
        <f>IF(L3761="","",IF(L3761&gt;M3761,3,IF(L3761=M3761,1,0)))</f>
        <v/>
      </c>
      <c r="P3761" s="31">
        <f>IF(I3761="H",INDEX(Matches!$L:$L,AA3761),INDEX(Matches!$N:$N,AA3761))</f>
        <v/>
      </c>
      <c r="Q3761" s="31">
        <f>INDEX(Matches!$M:$M,AA3761)</f>
        <v/>
      </c>
      <c r="R3761" s="31">
        <f>IF(I3761="H",INDEX(Matches!$N:$N,AA3761),INDEX(Matches!$L:$L,AA3761))</f>
        <v/>
      </c>
      <c r="S3761" s="33">
        <f>IF(I3761="H",INDEX(Matches!$O:$O,AA3761),INDEX(Matches!$P:$P,AA3761))</f>
        <v/>
      </c>
      <c r="T3761" s="33">
        <f>IF(INDEX(Matches!$J:$J,AA3761)="","",IF(I3761="H",INDEX(Matches!$J:$J,AA3761),INDEX(Matches!$K:$K,AA3761)))</f>
        <v/>
      </c>
      <c r="U3761" s="33">
        <f>IF(INDEX(Matches!$K:$K,AA3761)="","",IF(I3761="H",INDEX(Matches!$K:$K,AA3761),INDEX(Matches!$J:$J,AA3761)))</f>
        <v/>
      </c>
      <c r="V3761" s="30">
        <f>IF(T3761="","",T3761-U3761)</f>
        <v/>
      </c>
      <c r="W3761" s="33">
        <f>IF(I3761="H",INDEX(Matches!$T:$T,AA3761),INDEX(Matches!$U:$U,AA3761))</f>
        <v/>
      </c>
      <c r="X3761" s="11">
        <f>INDEX(Matches!$X:$X,AA3761)</f>
        <v/>
      </c>
      <c r="Y3761" s="30">
        <f>IF(O3761="","",O3761-S3761)</f>
        <v/>
      </c>
      <c r="Z3761" s="30">
        <f>IF(W3761="","",W3761-S3761)</f>
        <v/>
      </c>
      <c r="AA3761" s="24">
        <f>MATCH(J3761,Matches!$A:$A,0)</f>
        <v/>
      </c>
      <c r="AB3761" s="33" t="n"/>
      <c r="AC3761" s="33" t="n"/>
      <c r="AD3761" s="24" t="n"/>
      <c r="AE3761" s="24" t="n">
        <v>3</v>
      </c>
      <c r="AF3761" s="33" t="n"/>
      <c r="AG3761" s="33" t="n"/>
    </row>
    <row r="3762">
      <c r="A3762" s="24" t="inlineStr">
        <is>
          <t>Rotherham|11</t>
        </is>
      </c>
      <c r="B3762" s="24" t="inlineStr">
        <is>
          <t>E3</t>
        </is>
      </c>
      <c r="C3762" s="24" t="inlineStr">
        <is>
          <t>League Two</t>
        </is>
      </c>
      <c r="D3762" s="24" t="inlineStr">
        <is>
          <t>Rotherham</t>
        </is>
      </c>
      <c r="E3762" s="24" t="n">
        <v>11</v>
      </c>
      <c r="F3762" s="24" t="n">
        <v>3</v>
      </c>
      <c r="G3762" s="29" t="n">
        <v>46312.52083333334</v>
      </c>
      <c r="H3762" s="24" t="inlineStr">
        <is>
          <t>Fleetwood</t>
        </is>
      </c>
      <c r="I3762" s="24" t="inlineStr">
        <is>
          <t>A</t>
        </is>
      </c>
      <c r="J3762" s="24" t="inlineStr">
        <is>
          <t>E3-Fleetwoo-Rotherha</t>
        </is>
      </c>
      <c r="K3762" s="24" t="n">
        <v>18</v>
      </c>
      <c r="L3762" s="11">
        <f>IF(INDEX(Matches!$X:$X,AA3762)=0,"",IF(I3762="H",INDEX(Matches!$H:$H,AA3762),INDEX(Matches!$I:$I,AA3762)))</f>
        <v/>
      </c>
      <c r="M3762" s="11">
        <f>IF(INDEX(Matches!$X:$X,AA3762)=0,"",IF(I3762="H",INDEX(Matches!$I:$I,AA3762),INDEX(Matches!$H:$H,AA3762)))</f>
        <v/>
      </c>
      <c r="N3762" s="11">
        <f>IF(L3762="","",IF(L3762&gt;M3762,"W",IF(L3762=M3762,"D","L")))</f>
        <v/>
      </c>
      <c r="O3762" s="11">
        <f>IF(L3762="","",IF(L3762&gt;M3762,3,IF(L3762=M3762,1,0)))</f>
        <v/>
      </c>
      <c r="P3762" s="31">
        <f>IF(I3762="H",INDEX(Matches!$L:$L,AA3762),INDEX(Matches!$N:$N,AA3762))</f>
        <v/>
      </c>
      <c r="Q3762" s="31">
        <f>INDEX(Matches!$M:$M,AA3762)</f>
        <v/>
      </c>
      <c r="R3762" s="31">
        <f>IF(I3762="H",INDEX(Matches!$N:$N,AA3762),INDEX(Matches!$L:$L,AA3762))</f>
        <v/>
      </c>
      <c r="S3762" s="33">
        <f>IF(I3762="H",INDEX(Matches!$O:$O,AA3762),INDEX(Matches!$P:$P,AA3762))</f>
        <v/>
      </c>
      <c r="T3762" s="33">
        <f>IF(INDEX(Matches!$J:$J,AA3762)="","",IF(I3762="H",INDEX(Matches!$J:$J,AA3762),INDEX(Matches!$K:$K,AA3762)))</f>
        <v/>
      </c>
      <c r="U3762" s="33">
        <f>IF(INDEX(Matches!$K:$K,AA3762)="","",IF(I3762="H",INDEX(Matches!$K:$K,AA3762),INDEX(Matches!$J:$J,AA3762)))</f>
        <v/>
      </c>
      <c r="V3762" s="30">
        <f>IF(T3762="","",T3762-U3762)</f>
        <v/>
      </c>
      <c r="W3762" s="33">
        <f>IF(I3762="H",INDEX(Matches!$T:$T,AA3762),INDEX(Matches!$U:$U,AA3762))</f>
        <v/>
      </c>
      <c r="X3762" s="11">
        <f>INDEX(Matches!$X:$X,AA3762)</f>
        <v/>
      </c>
      <c r="Y3762" s="30">
        <f>IF(O3762="","",O3762-S3762)</f>
        <v/>
      </c>
      <c r="Z3762" s="30">
        <f>IF(W3762="","",W3762-S3762)</f>
        <v/>
      </c>
      <c r="AA3762" s="24">
        <f>MATCH(J3762,Matches!$A:$A,0)</f>
        <v/>
      </c>
      <c r="AB3762" s="33" t="n"/>
      <c r="AC3762" s="33" t="n"/>
      <c r="AD3762" s="24" t="n"/>
      <c r="AE3762" s="24" t="n">
        <v>3</v>
      </c>
      <c r="AF3762" s="33" t="n"/>
      <c r="AG3762" s="33" t="n"/>
    </row>
    <row r="3763">
      <c r="A3763" s="24" t="inlineStr">
        <is>
          <t>Rotherham|12</t>
        </is>
      </c>
      <c r="B3763" s="24" t="inlineStr">
        <is>
          <t>E3</t>
        </is>
      </c>
      <c r="C3763" s="24" t="inlineStr">
        <is>
          <t>League Two</t>
        </is>
      </c>
      <c r="D3763" s="24" t="inlineStr">
        <is>
          <t>Rotherham</t>
        </is>
      </c>
      <c r="E3763" s="24" t="n">
        <v>12</v>
      </c>
      <c r="F3763" s="24" t="n">
        <v>3</v>
      </c>
      <c r="G3763" s="29" t="n">
        <v>46315.82291666666</v>
      </c>
      <c r="H3763" s="24" t="inlineStr">
        <is>
          <t>Newport</t>
        </is>
      </c>
      <c r="I3763" s="24" t="inlineStr">
        <is>
          <t>H</t>
        </is>
      </c>
      <c r="J3763" s="24" t="inlineStr">
        <is>
          <t>E3-Rotherha-Newport</t>
        </is>
      </c>
      <c r="K3763" s="24" t="n">
        <v>24</v>
      </c>
      <c r="L3763" s="11">
        <f>IF(INDEX(Matches!$X:$X,AA3763)=0,"",IF(I3763="H",INDEX(Matches!$H:$H,AA3763),INDEX(Matches!$I:$I,AA3763)))</f>
        <v/>
      </c>
      <c r="M3763" s="11">
        <f>IF(INDEX(Matches!$X:$X,AA3763)=0,"",IF(I3763="H",INDEX(Matches!$I:$I,AA3763),INDEX(Matches!$H:$H,AA3763)))</f>
        <v/>
      </c>
      <c r="N3763" s="11">
        <f>IF(L3763="","",IF(L3763&gt;M3763,"W",IF(L3763=M3763,"D","L")))</f>
        <v/>
      </c>
      <c r="O3763" s="11">
        <f>IF(L3763="","",IF(L3763&gt;M3763,3,IF(L3763=M3763,1,0)))</f>
        <v/>
      </c>
      <c r="P3763" s="31">
        <f>IF(I3763="H",INDEX(Matches!$L:$L,AA3763),INDEX(Matches!$N:$N,AA3763))</f>
        <v/>
      </c>
      <c r="Q3763" s="31">
        <f>INDEX(Matches!$M:$M,AA3763)</f>
        <v/>
      </c>
      <c r="R3763" s="31">
        <f>IF(I3763="H",INDEX(Matches!$N:$N,AA3763),INDEX(Matches!$L:$L,AA3763))</f>
        <v/>
      </c>
      <c r="S3763" s="33">
        <f>IF(I3763="H",INDEX(Matches!$O:$O,AA3763),INDEX(Matches!$P:$P,AA3763))</f>
        <v/>
      </c>
      <c r="T3763" s="33">
        <f>IF(INDEX(Matches!$J:$J,AA3763)="","",IF(I3763="H",INDEX(Matches!$J:$J,AA3763),INDEX(Matches!$K:$K,AA3763)))</f>
        <v/>
      </c>
      <c r="U3763" s="33">
        <f>IF(INDEX(Matches!$K:$K,AA3763)="","",IF(I3763="H",INDEX(Matches!$K:$K,AA3763),INDEX(Matches!$J:$J,AA3763)))</f>
        <v/>
      </c>
      <c r="V3763" s="30">
        <f>IF(T3763="","",T3763-U3763)</f>
        <v/>
      </c>
      <c r="W3763" s="33">
        <f>IF(I3763="H",INDEX(Matches!$T:$T,AA3763),INDEX(Matches!$U:$U,AA3763))</f>
        <v/>
      </c>
      <c r="X3763" s="11">
        <f>INDEX(Matches!$X:$X,AA3763)</f>
        <v/>
      </c>
      <c r="Y3763" s="30">
        <f>IF(O3763="","",O3763-S3763)</f>
        <v/>
      </c>
      <c r="Z3763" s="30">
        <f>IF(W3763="","",W3763-S3763)</f>
        <v/>
      </c>
      <c r="AA3763" s="24">
        <f>MATCH(J3763,Matches!$A:$A,0)</f>
        <v/>
      </c>
      <c r="AB3763" s="33" t="n"/>
      <c r="AC3763" s="33" t="n"/>
      <c r="AD3763" s="24" t="n"/>
      <c r="AE3763" s="24" t="n">
        <v>3</v>
      </c>
      <c r="AF3763" s="33" t="n"/>
      <c r="AG3763" s="33" t="n"/>
    </row>
    <row r="3764">
      <c r="A3764" s="24" t="inlineStr">
        <is>
          <t>Rotherham|13</t>
        </is>
      </c>
      <c r="B3764" s="24" t="inlineStr">
        <is>
          <t>E3</t>
        </is>
      </c>
      <c r="C3764" s="24" t="inlineStr">
        <is>
          <t>League Two</t>
        </is>
      </c>
      <c r="D3764" s="24" t="inlineStr">
        <is>
          <t>Rotherham</t>
        </is>
      </c>
      <c r="E3764" s="24" t="n">
        <v>13</v>
      </c>
      <c r="F3764" s="24" t="n">
        <v>4</v>
      </c>
      <c r="G3764" s="29" t="n">
        <v>46319.625</v>
      </c>
      <c r="H3764" s="24" t="inlineStr">
        <is>
          <t>Shrewsbury</t>
        </is>
      </c>
      <c r="I3764" s="24" t="inlineStr">
        <is>
          <t>H</t>
        </is>
      </c>
      <c r="J3764" s="24" t="inlineStr">
        <is>
          <t>E3-Rotherha-Shrewsbu</t>
        </is>
      </c>
      <c r="K3764" s="24" t="n">
        <v>20</v>
      </c>
      <c r="L3764" s="11">
        <f>IF(INDEX(Matches!$X:$X,AA3764)=0,"",IF(I3764="H",INDEX(Matches!$H:$H,AA3764),INDEX(Matches!$I:$I,AA3764)))</f>
        <v/>
      </c>
      <c r="M3764" s="11">
        <f>IF(INDEX(Matches!$X:$X,AA3764)=0,"",IF(I3764="H",INDEX(Matches!$I:$I,AA3764),INDEX(Matches!$H:$H,AA3764)))</f>
        <v/>
      </c>
      <c r="N3764" s="11">
        <f>IF(L3764="","",IF(L3764&gt;M3764,"W",IF(L3764=M3764,"D","L")))</f>
        <v/>
      </c>
      <c r="O3764" s="11">
        <f>IF(L3764="","",IF(L3764&gt;M3764,3,IF(L3764=M3764,1,0)))</f>
        <v/>
      </c>
      <c r="P3764" s="31">
        <f>IF(I3764="H",INDEX(Matches!$L:$L,AA3764),INDEX(Matches!$N:$N,AA3764))</f>
        <v/>
      </c>
      <c r="Q3764" s="31">
        <f>INDEX(Matches!$M:$M,AA3764)</f>
        <v/>
      </c>
      <c r="R3764" s="31">
        <f>IF(I3764="H",INDEX(Matches!$N:$N,AA3764),INDEX(Matches!$L:$L,AA3764))</f>
        <v/>
      </c>
      <c r="S3764" s="33">
        <f>IF(I3764="H",INDEX(Matches!$O:$O,AA3764),INDEX(Matches!$P:$P,AA3764))</f>
        <v/>
      </c>
      <c r="T3764" s="33">
        <f>IF(INDEX(Matches!$J:$J,AA3764)="","",IF(I3764="H",INDEX(Matches!$J:$J,AA3764),INDEX(Matches!$K:$K,AA3764)))</f>
        <v/>
      </c>
      <c r="U3764" s="33">
        <f>IF(INDEX(Matches!$K:$K,AA3764)="","",IF(I3764="H",INDEX(Matches!$K:$K,AA3764),INDEX(Matches!$J:$J,AA3764)))</f>
        <v/>
      </c>
      <c r="V3764" s="30">
        <f>IF(T3764="","",T3764-U3764)</f>
        <v/>
      </c>
      <c r="W3764" s="33">
        <f>IF(I3764="H",INDEX(Matches!$T:$T,AA3764),INDEX(Matches!$U:$U,AA3764))</f>
        <v/>
      </c>
      <c r="X3764" s="11">
        <f>INDEX(Matches!$X:$X,AA3764)</f>
        <v/>
      </c>
      <c r="Y3764" s="30">
        <f>IF(O3764="","",O3764-S3764)</f>
        <v/>
      </c>
      <c r="Z3764" s="30">
        <f>IF(W3764="","",W3764-S3764)</f>
        <v/>
      </c>
      <c r="AA3764" s="24">
        <f>MATCH(J3764,Matches!$A:$A,0)</f>
        <v/>
      </c>
      <c r="AB3764" s="33" t="n"/>
      <c r="AC3764" s="33" t="n">
        <v>1.632904362608711</v>
      </c>
      <c r="AD3764" s="24" t="n"/>
      <c r="AE3764" s="24" t="n">
        <v>4</v>
      </c>
      <c r="AF3764" s="33" t="n"/>
      <c r="AG3764" s="33" t="n"/>
    </row>
    <row r="3765">
      <c r="A3765" s="24" t="inlineStr">
        <is>
          <t>Rotherham|14</t>
        </is>
      </c>
      <c r="B3765" s="24" t="inlineStr">
        <is>
          <t>E3</t>
        </is>
      </c>
      <c r="C3765" s="24" t="inlineStr">
        <is>
          <t>League Two</t>
        </is>
      </c>
      <c r="D3765" s="24" t="inlineStr">
        <is>
          <t>Rotherham</t>
        </is>
      </c>
      <c r="E3765" s="24" t="n">
        <v>14</v>
      </c>
      <c r="F3765" s="24" t="n">
        <v>4</v>
      </c>
      <c r="G3765" s="29" t="n">
        <v>46326.625</v>
      </c>
      <c r="H3765" s="24" t="inlineStr">
        <is>
          <t>Swindon</t>
        </is>
      </c>
      <c r="I3765" s="24" t="inlineStr">
        <is>
          <t>A</t>
        </is>
      </c>
      <c r="J3765" s="24" t="inlineStr">
        <is>
          <t>E3-Swindon-Rotherha</t>
        </is>
      </c>
      <c r="K3765" s="24" t="n">
        <v>10</v>
      </c>
      <c r="L3765" s="11">
        <f>IF(INDEX(Matches!$X:$X,AA3765)=0,"",IF(I3765="H",INDEX(Matches!$H:$H,AA3765),INDEX(Matches!$I:$I,AA3765)))</f>
        <v/>
      </c>
      <c r="M3765" s="11">
        <f>IF(INDEX(Matches!$X:$X,AA3765)=0,"",IF(I3765="H",INDEX(Matches!$I:$I,AA3765),INDEX(Matches!$H:$H,AA3765)))</f>
        <v/>
      </c>
      <c r="N3765" s="11">
        <f>IF(L3765="","",IF(L3765&gt;M3765,"W",IF(L3765=M3765,"D","L")))</f>
        <v/>
      </c>
      <c r="O3765" s="11">
        <f>IF(L3765="","",IF(L3765&gt;M3765,3,IF(L3765=M3765,1,0)))</f>
        <v/>
      </c>
      <c r="P3765" s="31">
        <f>IF(I3765="H",INDEX(Matches!$L:$L,AA3765),INDEX(Matches!$N:$N,AA3765))</f>
        <v/>
      </c>
      <c r="Q3765" s="31">
        <f>INDEX(Matches!$M:$M,AA3765)</f>
        <v/>
      </c>
      <c r="R3765" s="31">
        <f>IF(I3765="H",INDEX(Matches!$N:$N,AA3765),INDEX(Matches!$L:$L,AA3765))</f>
        <v/>
      </c>
      <c r="S3765" s="33">
        <f>IF(I3765="H",INDEX(Matches!$O:$O,AA3765),INDEX(Matches!$P:$P,AA3765))</f>
        <v/>
      </c>
      <c r="T3765" s="33">
        <f>IF(INDEX(Matches!$J:$J,AA3765)="","",IF(I3765="H",INDEX(Matches!$J:$J,AA3765),INDEX(Matches!$K:$K,AA3765)))</f>
        <v/>
      </c>
      <c r="U3765" s="33">
        <f>IF(INDEX(Matches!$K:$K,AA3765)="","",IF(I3765="H",INDEX(Matches!$K:$K,AA3765),INDEX(Matches!$J:$J,AA3765)))</f>
        <v/>
      </c>
      <c r="V3765" s="30">
        <f>IF(T3765="","",T3765-U3765)</f>
        <v/>
      </c>
      <c r="W3765" s="33">
        <f>IF(I3765="H",INDEX(Matches!$T:$T,AA3765),INDEX(Matches!$U:$U,AA3765))</f>
        <v/>
      </c>
      <c r="X3765" s="11">
        <f>INDEX(Matches!$X:$X,AA3765)</f>
        <v/>
      </c>
      <c r="Y3765" s="30">
        <f>IF(O3765="","",O3765-S3765)</f>
        <v/>
      </c>
      <c r="Z3765" s="30">
        <f>IF(W3765="","",W3765-S3765)</f>
        <v/>
      </c>
      <c r="AA3765" s="24">
        <f>MATCH(J3765,Matches!$A:$A,0)</f>
        <v/>
      </c>
      <c r="AB3765" s="33" t="n"/>
      <c r="AC3765" s="33" t="n">
        <v>1.293124436868984</v>
      </c>
      <c r="AD3765" s="24" t="n"/>
      <c r="AE3765" s="24" t="n">
        <v>4</v>
      </c>
      <c r="AF3765" s="33" t="n"/>
      <c r="AG3765" s="33" t="n"/>
    </row>
    <row r="3766">
      <c r="A3766" s="24" t="inlineStr">
        <is>
          <t>Rotherham|15</t>
        </is>
      </c>
      <c r="B3766" s="24" t="inlineStr">
        <is>
          <t>E3</t>
        </is>
      </c>
      <c r="C3766" s="24" t="inlineStr">
        <is>
          <t>League Two</t>
        </is>
      </c>
      <c r="D3766" s="24" t="inlineStr">
        <is>
          <t>Rotherham</t>
        </is>
      </c>
      <c r="E3766" s="24" t="n">
        <v>15</v>
      </c>
      <c r="F3766" s="24" t="n">
        <v>4</v>
      </c>
      <c r="G3766" s="29" t="n">
        <v>46340.625</v>
      </c>
      <c r="H3766" s="24" t="inlineStr">
        <is>
          <t>Crawley</t>
        </is>
      </c>
      <c r="I3766" s="24" t="inlineStr">
        <is>
          <t>H</t>
        </is>
      </c>
      <c r="J3766" s="24" t="inlineStr">
        <is>
          <t>E3-Rotherha-Crawley</t>
        </is>
      </c>
      <c r="K3766" s="24" t="n">
        <v>21</v>
      </c>
      <c r="L3766" s="11">
        <f>IF(INDEX(Matches!$X:$X,AA3766)=0,"",IF(I3766="H",INDEX(Matches!$H:$H,AA3766),INDEX(Matches!$I:$I,AA3766)))</f>
        <v/>
      </c>
      <c r="M3766" s="11">
        <f>IF(INDEX(Matches!$X:$X,AA3766)=0,"",IF(I3766="H",INDEX(Matches!$I:$I,AA3766),INDEX(Matches!$H:$H,AA3766)))</f>
        <v/>
      </c>
      <c r="N3766" s="11">
        <f>IF(L3766="","",IF(L3766&gt;M3766,"W",IF(L3766=M3766,"D","L")))</f>
        <v/>
      </c>
      <c r="O3766" s="11">
        <f>IF(L3766="","",IF(L3766&gt;M3766,3,IF(L3766=M3766,1,0)))</f>
        <v/>
      </c>
      <c r="P3766" s="31">
        <f>IF(I3766="H",INDEX(Matches!$L:$L,AA3766),INDEX(Matches!$N:$N,AA3766))</f>
        <v/>
      </c>
      <c r="Q3766" s="31">
        <f>INDEX(Matches!$M:$M,AA3766)</f>
        <v/>
      </c>
      <c r="R3766" s="31">
        <f>IF(I3766="H",INDEX(Matches!$N:$N,AA3766),INDEX(Matches!$L:$L,AA3766))</f>
        <v/>
      </c>
      <c r="S3766" s="33">
        <f>IF(I3766="H",INDEX(Matches!$O:$O,AA3766),INDEX(Matches!$P:$P,AA3766))</f>
        <v/>
      </c>
      <c r="T3766" s="33">
        <f>IF(INDEX(Matches!$J:$J,AA3766)="","",IF(I3766="H",INDEX(Matches!$J:$J,AA3766),INDEX(Matches!$K:$K,AA3766)))</f>
        <v/>
      </c>
      <c r="U3766" s="33">
        <f>IF(INDEX(Matches!$K:$K,AA3766)="","",IF(I3766="H",INDEX(Matches!$K:$K,AA3766),INDEX(Matches!$J:$J,AA3766)))</f>
        <v/>
      </c>
      <c r="V3766" s="30">
        <f>IF(T3766="","",T3766-U3766)</f>
        <v/>
      </c>
      <c r="W3766" s="33">
        <f>IF(I3766="H",INDEX(Matches!$T:$T,AA3766),INDEX(Matches!$U:$U,AA3766))</f>
        <v/>
      </c>
      <c r="X3766" s="11">
        <f>INDEX(Matches!$X:$X,AA3766)</f>
        <v/>
      </c>
      <c r="Y3766" s="30">
        <f>IF(O3766="","",O3766-S3766)</f>
        <v/>
      </c>
      <c r="Z3766" s="30">
        <f>IF(W3766="","",W3766-S3766)</f>
        <v/>
      </c>
      <c r="AA3766" s="24">
        <f>MATCH(J3766,Matches!$A:$A,0)</f>
        <v/>
      </c>
      <c r="AB3766" s="33" t="n"/>
      <c r="AC3766" s="33" t="n">
        <v>1.718218387165849</v>
      </c>
      <c r="AD3766" s="24" t="n"/>
      <c r="AE3766" s="24" t="n">
        <v>4</v>
      </c>
      <c r="AF3766" s="33" t="n"/>
      <c r="AG3766" s="33" t="n"/>
    </row>
    <row r="3767">
      <c r="A3767" s="24" t="inlineStr">
        <is>
          <t>Rotherham|16</t>
        </is>
      </c>
      <c r="B3767" s="24" t="inlineStr">
        <is>
          <t>E3</t>
        </is>
      </c>
      <c r="C3767" s="24" t="inlineStr">
        <is>
          <t>League Two</t>
        </is>
      </c>
      <c r="D3767" s="24" t="inlineStr">
        <is>
          <t>Rotherham</t>
        </is>
      </c>
      <c r="E3767" s="24" t="n">
        <v>16</v>
      </c>
      <c r="F3767" s="24" t="n">
        <v>4</v>
      </c>
      <c r="G3767" s="29" t="n">
        <v>46347.625</v>
      </c>
      <c r="H3767" s="24" t="inlineStr">
        <is>
          <t>Grimsby</t>
        </is>
      </c>
      <c r="I3767" s="24" t="inlineStr">
        <is>
          <t>A</t>
        </is>
      </c>
      <c r="J3767" s="24" t="inlineStr">
        <is>
          <t>E3-Grimsby-Rotherha</t>
        </is>
      </c>
      <c r="K3767" s="24" t="n">
        <v>4</v>
      </c>
      <c r="L3767" s="11">
        <f>IF(INDEX(Matches!$X:$X,AA3767)=0,"",IF(I3767="H",INDEX(Matches!$H:$H,AA3767),INDEX(Matches!$I:$I,AA3767)))</f>
        <v/>
      </c>
      <c r="M3767" s="11">
        <f>IF(INDEX(Matches!$X:$X,AA3767)=0,"",IF(I3767="H",INDEX(Matches!$I:$I,AA3767),INDEX(Matches!$H:$H,AA3767)))</f>
        <v/>
      </c>
      <c r="N3767" s="11">
        <f>IF(L3767="","",IF(L3767&gt;M3767,"W",IF(L3767=M3767,"D","L")))</f>
        <v/>
      </c>
      <c r="O3767" s="11">
        <f>IF(L3767="","",IF(L3767&gt;M3767,3,IF(L3767=M3767,1,0)))</f>
        <v/>
      </c>
      <c r="P3767" s="31">
        <f>IF(I3767="H",INDEX(Matches!$L:$L,AA3767),INDEX(Matches!$N:$N,AA3767))</f>
        <v/>
      </c>
      <c r="Q3767" s="31">
        <f>INDEX(Matches!$M:$M,AA3767)</f>
        <v/>
      </c>
      <c r="R3767" s="31">
        <f>IF(I3767="H",INDEX(Matches!$N:$N,AA3767),INDEX(Matches!$L:$L,AA3767))</f>
        <v/>
      </c>
      <c r="S3767" s="33">
        <f>IF(I3767="H",INDEX(Matches!$O:$O,AA3767),INDEX(Matches!$P:$P,AA3767))</f>
        <v/>
      </c>
      <c r="T3767" s="33">
        <f>IF(INDEX(Matches!$J:$J,AA3767)="","",IF(I3767="H",INDEX(Matches!$J:$J,AA3767),INDEX(Matches!$K:$K,AA3767)))</f>
        <v/>
      </c>
      <c r="U3767" s="33">
        <f>IF(INDEX(Matches!$K:$K,AA3767)="","",IF(I3767="H",INDEX(Matches!$K:$K,AA3767),INDEX(Matches!$J:$J,AA3767)))</f>
        <v/>
      </c>
      <c r="V3767" s="30">
        <f>IF(T3767="","",T3767-U3767)</f>
        <v/>
      </c>
      <c r="W3767" s="33">
        <f>IF(I3767="H",INDEX(Matches!$T:$T,AA3767),INDEX(Matches!$U:$U,AA3767))</f>
        <v/>
      </c>
      <c r="X3767" s="11">
        <f>INDEX(Matches!$X:$X,AA3767)</f>
        <v/>
      </c>
      <c r="Y3767" s="30">
        <f>IF(O3767="","",O3767-S3767)</f>
        <v/>
      </c>
      <c r="Z3767" s="30">
        <f>IF(W3767="","",W3767-S3767)</f>
        <v/>
      </c>
      <c r="AA3767" s="24">
        <f>MATCH(J3767,Matches!$A:$A,0)</f>
        <v/>
      </c>
      <c r="AB3767" s="33" t="n"/>
      <c r="AC3767" s="33" t="n">
        <v>1.135993612323991</v>
      </c>
      <c r="AD3767" s="24" t="n"/>
      <c r="AE3767" s="24" t="n">
        <v>4</v>
      </c>
      <c r="AF3767" s="33" t="n"/>
      <c r="AG3767" s="33" t="n"/>
    </row>
    <row r="3768">
      <c r="A3768" s="24" t="inlineStr">
        <is>
          <t>Rotherham|17</t>
        </is>
      </c>
      <c r="B3768" s="24" t="inlineStr">
        <is>
          <t>E3</t>
        </is>
      </c>
      <c r="C3768" s="24" t="inlineStr">
        <is>
          <t>League Two</t>
        </is>
      </c>
      <c r="D3768" s="24" t="inlineStr">
        <is>
          <t>Rotherham</t>
        </is>
      </c>
      <c r="E3768" s="24" t="n">
        <v>17</v>
      </c>
      <c r="F3768" s="24" t="n">
        <v>5</v>
      </c>
      <c r="G3768" s="29" t="n">
        <v>46354.625</v>
      </c>
      <c r="H3768" s="24" t="inlineStr">
        <is>
          <t>Oldham</t>
        </is>
      </c>
      <c r="I3768" s="24" t="inlineStr">
        <is>
          <t>H</t>
        </is>
      </c>
      <c r="J3768" s="24" t="inlineStr">
        <is>
          <t>E3-Rotherha-Oldham</t>
        </is>
      </c>
      <c r="K3768" s="24" t="n">
        <v>8</v>
      </c>
      <c r="L3768" s="11">
        <f>IF(INDEX(Matches!$X:$X,AA3768)=0,"",IF(I3768="H",INDEX(Matches!$H:$H,AA3768),INDEX(Matches!$I:$I,AA3768)))</f>
        <v/>
      </c>
      <c r="M3768" s="11">
        <f>IF(INDEX(Matches!$X:$X,AA3768)=0,"",IF(I3768="H",INDEX(Matches!$I:$I,AA3768),INDEX(Matches!$H:$H,AA3768)))</f>
        <v/>
      </c>
      <c r="N3768" s="11">
        <f>IF(L3768="","",IF(L3768&gt;M3768,"W",IF(L3768=M3768,"D","L")))</f>
        <v/>
      </c>
      <c r="O3768" s="11">
        <f>IF(L3768="","",IF(L3768&gt;M3768,3,IF(L3768=M3768,1,0)))</f>
        <v/>
      </c>
      <c r="P3768" s="31">
        <f>IF(I3768="H",INDEX(Matches!$L:$L,AA3768),INDEX(Matches!$N:$N,AA3768))</f>
        <v/>
      </c>
      <c r="Q3768" s="31">
        <f>INDEX(Matches!$M:$M,AA3768)</f>
        <v/>
      </c>
      <c r="R3768" s="31">
        <f>IF(I3768="H",INDEX(Matches!$N:$N,AA3768),INDEX(Matches!$L:$L,AA3768))</f>
        <v/>
      </c>
      <c r="S3768" s="33">
        <f>IF(I3768="H",INDEX(Matches!$O:$O,AA3768),INDEX(Matches!$P:$P,AA3768))</f>
        <v/>
      </c>
      <c r="T3768" s="33">
        <f>IF(INDEX(Matches!$J:$J,AA3768)="","",IF(I3768="H",INDEX(Matches!$J:$J,AA3768),INDEX(Matches!$K:$K,AA3768)))</f>
        <v/>
      </c>
      <c r="U3768" s="33">
        <f>IF(INDEX(Matches!$K:$K,AA3768)="","",IF(I3768="H",INDEX(Matches!$K:$K,AA3768),INDEX(Matches!$J:$J,AA3768)))</f>
        <v/>
      </c>
      <c r="V3768" s="30">
        <f>IF(T3768="","",T3768-U3768)</f>
        <v/>
      </c>
      <c r="W3768" s="33">
        <f>IF(I3768="H",INDEX(Matches!$T:$T,AA3768),INDEX(Matches!$U:$U,AA3768))</f>
        <v/>
      </c>
      <c r="X3768" s="11">
        <f>INDEX(Matches!$X:$X,AA3768)</f>
        <v/>
      </c>
      <c r="Y3768" s="30">
        <f>IF(O3768="","",O3768-S3768)</f>
        <v/>
      </c>
      <c r="Z3768" s="30">
        <f>IF(W3768="","",W3768-S3768)</f>
        <v/>
      </c>
      <c r="AA3768" s="24">
        <f>MATCH(J3768,Matches!$A:$A,0)</f>
        <v/>
      </c>
      <c r="AB3768" s="33" t="n"/>
      <c r="AC3768" s="33" t="n">
        <v>1.499703318646747</v>
      </c>
      <c r="AD3768" s="24" t="n"/>
      <c r="AE3768" s="24" t="n">
        <v>5</v>
      </c>
      <c r="AF3768" s="33" t="n"/>
      <c r="AG3768" s="33" t="n"/>
    </row>
    <row r="3769">
      <c r="A3769" s="24" t="inlineStr">
        <is>
          <t>Rotherham|18</t>
        </is>
      </c>
      <c r="B3769" s="24" t="inlineStr">
        <is>
          <t>E3</t>
        </is>
      </c>
      <c r="C3769" s="24" t="inlineStr">
        <is>
          <t>League Two</t>
        </is>
      </c>
      <c r="D3769" s="24" t="inlineStr">
        <is>
          <t>Rotherham</t>
        </is>
      </c>
      <c r="E3769" s="24" t="n">
        <v>18</v>
      </c>
      <c r="F3769" s="24" t="n">
        <v>5</v>
      </c>
      <c r="G3769" s="29" t="n">
        <v>46357.82291666666</v>
      </c>
      <c r="H3769" s="24" t="inlineStr">
        <is>
          <t>Barnet</t>
        </is>
      </c>
      <c r="I3769" s="24" t="inlineStr">
        <is>
          <t>A</t>
        </is>
      </c>
      <c r="J3769" s="24" t="inlineStr">
        <is>
          <t>E3-Barnet-Rotherha</t>
        </is>
      </c>
      <c r="K3769" s="24" t="n">
        <v>3</v>
      </c>
      <c r="L3769" s="11">
        <f>IF(INDEX(Matches!$X:$X,AA3769)=0,"",IF(I3769="H",INDEX(Matches!$H:$H,AA3769),INDEX(Matches!$I:$I,AA3769)))</f>
        <v/>
      </c>
      <c r="M3769" s="11">
        <f>IF(INDEX(Matches!$X:$X,AA3769)=0,"",IF(I3769="H",INDEX(Matches!$I:$I,AA3769),INDEX(Matches!$H:$H,AA3769)))</f>
        <v/>
      </c>
      <c r="N3769" s="11">
        <f>IF(L3769="","",IF(L3769&gt;M3769,"W",IF(L3769=M3769,"D","L")))</f>
        <v/>
      </c>
      <c r="O3769" s="11">
        <f>IF(L3769="","",IF(L3769&gt;M3769,3,IF(L3769=M3769,1,0)))</f>
        <v/>
      </c>
      <c r="P3769" s="31">
        <f>IF(I3769="H",INDEX(Matches!$L:$L,AA3769),INDEX(Matches!$N:$N,AA3769))</f>
        <v/>
      </c>
      <c r="Q3769" s="31">
        <f>INDEX(Matches!$M:$M,AA3769)</f>
        <v/>
      </c>
      <c r="R3769" s="31">
        <f>IF(I3769="H",INDEX(Matches!$N:$N,AA3769),INDEX(Matches!$L:$L,AA3769))</f>
        <v/>
      </c>
      <c r="S3769" s="33">
        <f>IF(I3769="H",INDEX(Matches!$O:$O,AA3769),INDEX(Matches!$P:$P,AA3769))</f>
        <v/>
      </c>
      <c r="T3769" s="33">
        <f>IF(INDEX(Matches!$J:$J,AA3769)="","",IF(I3769="H",INDEX(Matches!$J:$J,AA3769),INDEX(Matches!$K:$K,AA3769)))</f>
        <v/>
      </c>
      <c r="U3769" s="33">
        <f>IF(INDEX(Matches!$K:$K,AA3769)="","",IF(I3769="H",INDEX(Matches!$K:$K,AA3769),INDEX(Matches!$J:$J,AA3769)))</f>
        <v/>
      </c>
      <c r="V3769" s="30">
        <f>IF(T3769="","",T3769-U3769)</f>
        <v/>
      </c>
      <c r="W3769" s="33">
        <f>IF(I3769="H",INDEX(Matches!$T:$T,AA3769),INDEX(Matches!$U:$U,AA3769))</f>
        <v/>
      </c>
      <c r="X3769" s="11">
        <f>INDEX(Matches!$X:$X,AA3769)</f>
        <v/>
      </c>
      <c r="Y3769" s="30">
        <f>IF(O3769="","",O3769-S3769)</f>
        <v/>
      </c>
      <c r="Z3769" s="30">
        <f>IF(W3769="","",W3769-S3769)</f>
        <v/>
      </c>
      <c r="AA3769" s="24">
        <f>MATCH(J3769,Matches!$A:$A,0)</f>
        <v/>
      </c>
      <c r="AB3769" s="33" t="n"/>
      <c r="AC3769" s="33" t="n">
        <v>1.096402917782447</v>
      </c>
      <c r="AD3769" s="24" t="n"/>
      <c r="AE3769" s="24" t="n">
        <v>5</v>
      </c>
      <c r="AF3769" s="33" t="n"/>
      <c r="AG3769" s="33" t="n"/>
    </row>
    <row r="3770">
      <c r="A3770" s="24" t="inlineStr">
        <is>
          <t>Rotherham|19</t>
        </is>
      </c>
      <c r="B3770" s="24" t="inlineStr">
        <is>
          <t>E3</t>
        </is>
      </c>
      <c r="C3770" s="24" t="inlineStr">
        <is>
          <t>League Two</t>
        </is>
      </c>
      <c r="D3770" s="24" t="inlineStr">
        <is>
          <t>Rotherham</t>
        </is>
      </c>
      <c r="E3770" s="24" t="n">
        <v>19</v>
      </c>
      <c r="F3770" s="24" t="n">
        <v>5</v>
      </c>
      <c r="G3770" s="29" t="n">
        <v>46368.625</v>
      </c>
      <c r="H3770" s="24" t="inlineStr">
        <is>
          <t>Walsall</t>
        </is>
      </c>
      <c r="I3770" s="24" t="inlineStr">
        <is>
          <t>H</t>
        </is>
      </c>
      <c r="J3770" s="24" t="inlineStr">
        <is>
          <t>E3-Rotherha-Walsall</t>
        </is>
      </c>
      <c r="K3770" s="24" t="n">
        <v>11</v>
      </c>
      <c r="L3770" s="11">
        <f>IF(INDEX(Matches!$X:$X,AA3770)=0,"",IF(I3770="H",INDEX(Matches!$H:$H,AA3770),INDEX(Matches!$I:$I,AA3770)))</f>
        <v/>
      </c>
      <c r="M3770" s="11">
        <f>IF(INDEX(Matches!$X:$X,AA3770)=0,"",IF(I3770="H",INDEX(Matches!$I:$I,AA3770),INDEX(Matches!$H:$H,AA3770)))</f>
        <v/>
      </c>
      <c r="N3770" s="11">
        <f>IF(L3770="","",IF(L3770&gt;M3770,"W",IF(L3770=M3770,"D","L")))</f>
        <v/>
      </c>
      <c r="O3770" s="11">
        <f>IF(L3770="","",IF(L3770&gt;M3770,3,IF(L3770=M3770,1,0)))</f>
        <v/>
      </c>
      <c r="P3770" s="31">
        <f>IF(I3770="H",INDEX(Matches!$L:$L,AA3770),INDEX(Matches!$N:$N,AA3770))</f>
        <v/>
      </c>
      <c r="Q3770" s="31">
        <f>INDEX(Matches!$M:$M,AA3770)</f>
        <v/>
      </c>
      <c r="R3770" s="31">
        <f>IF(I3770="H",INDEX(Matches!$N:$N,AA3770),INDEX(Matches!$L:$L,AA3770))</f>
        <v/>
      </c>
      <c r="S3770" s="33">
        <f>IF(I3770="H",INDEX(Matches!$O:$O,AA3770),INDEX(Matches!$P:$P,AA3770))</f>
        <v/>
      </c>
      <c r="T3770" s="33">
        <f>IF(INDEX(Matches!$J:$J,AA3770)="","",IF(I3770="H",INDEX(Matches!$J:$J,AA3770),INDEX(Matches!$K:$K,AA3770)))</f>
        <v/>
      </c>
      <c r="U3770" s="33">
        <f>IF(INDEX(Matches!$K:$K,AA3770)="","",IF(I3770="H",INDEX(Matches!$K:$K,AA3770),INDEX(Matches!$J:$J,AA3770)))</f>
        <v/>
      </c>
      <c r="V3770" s="30">
        <f>IF(T3770="","",T3770-U3770)</f>
        <v/>
      </c>
      <c r="W3770" s="33">
        <f>IF(I3770="H",INDEX(Matches!$T:$T,AA3770),INDEX(Matches!$U:$U,AA3770))</f>
        <v/>
      </c>
      <c r="X3770" s="11">
        <f>INDEX(Matches!$X:$X,AA3770)</f>
        <v/>
      </c>
      <c r="Y3770" s="30">
        <f>IF(O3770="","",O3770-S3770)</f>
        <v/>
      </c>
      <c r="Z3770" s="30">
        <f>IF(W3770="","",W3770-S3770)</f>
        <v/>
      </c>
      <c r="AA3770" s="24">
        <f>MATCH(J3770,Matches!$A:$A,0)</f>
        <v/>
      </c>
      <c r="AB3770" s="33" t="n"/>
      <c r="AC3770" s="33" t="n">
        <v>1.527790676501354</v>
      </c>
      <c r="AD3770" s="24" t="n"/>
      <c r="AE3770" s="24" t="n">
        <v>5</v>
      </c>
      <c r="AF3770" s="33" t="n"/>
      <c r="AG3770" s="33" t="n"/>
    </row>
    <row r="3771">
      <c r="A3771" s="24" t="inlineStr">
        <is>
          <t>Rotherham|20</t>
        </is>
      </c>
      <c r="B3771" s="24" t="inlineStr">
        <is>
          <t>E3</t>
        </is>
      </c>
      <c r="C3771" s="24" t="inlineStr">
        <is>
          <t>League Two</t>
        </is>
      </c>
      <c r="D3771" s="24" t="inlineStr">
        <is>
          <t>Rotherham</t>
        </is>
      </c>
      <c r="E3771" s="24" t="n">
        <v>20</v>
      </c>
      <c r="F3771" s="24" t="n">
        <v>5</v>
      </c>
      <c r="G3771" s="29" t="n">
        <v>46375.625</v>
      </c>
      <c r="H3771" s="24" t="inlineStr">
        <is>
          <t>Port Vale</t>
        </is>
      </c>
      <c r="I3771" s="24" t="inlineStr">
        <is>
          <t>A</t>
        </is>
      </c>
      <c r="J3771" s="24" t="inlineStr">
        <is>
          <t>E3-PortVale-Rotherha</t>
        </is>
      </c>
      <c r="K3771" s="24" t="n">
        <v>5</v>
      </c>
      <c r="L3771" s="11">
        <f>IF(INDEX(Matches!$X:$X,AA3771)=0,"",IF(I3771="H",INDEX(Matches!$H:$H,AA3771),INDEX(Matches!$I:$I,AA3771)))</f>
        <v/>
      </c>
      <c r="M3771" s="11">
        <f>IF(INDEX(Matches!$X:$X,AA3771)=0,"",IF(I3771="H",INDEX(Matches!$I:$I,AA3771),INDEX(Matches!$H:$H,AA3771)))</f>
        <v/>
      </c>
      <c r="N3771" s="11">
        <f>IF(L3771="","",IF(L3771&gt;M3771,"W",IF(L3771=M3771,"D","L")))</f>
        <v/>
      </c>
      <c r="O3771" s="11">
        <f>IF(L3771="","",IF(L3771&gt;M3771,3,IF(L3771=M3771,1,0)))</f>
        <v/>
      </c>
      <c r="P3771" s="31">
        <f>IF(I3771="H",INDEX(Matches!$L:$L,AA3771),INDEX(Matches!$N:$N,AA3771))</f>
        <v/>
      </c>
      <c r="Q3771" s="31">
        <f>INDEX(Matches!$M:$M,AA3771)</f>
        <v/>
      </c>
      <c r="R3771" s="31">
        <f>IF(I3771="H",INDEX(Matches!$N:$N,AA3771),INDEX(Matches!$L:$L,AA3771))</f>
        <v/>
      </c>
      <c r="S3771" s="33">
        <f>IF(I3771="H",INDEX(Matches!$O:$O,AA3771),INDEX(Matches!$P:$P,AA3771))</f>
        <v/>
      </c>
      <c r="T3771" s="33">
        <f>IF(INDEX(Matches!$J:$J,AA3771)="","",IF(I3771="H",INDEX(Matches!$J:$J,AA3771),INDEX(Matches!$K:$K,AA3771)))</f>
        <v/>
      </c>
      <c r="U3771" s="33">
        <f>IF(INDEX(Matches!$K:$K,AA3771)="","",IF(I3771="H",INDEX(Matches!$K:$K,AA3771),INDEX(Matches!$J:$J,AA3771)))</f>
        <v/>
      </c>
      <c r="V3771" s="30">
        <f>IF(T3771="","",T3771-U3771)</f>
        <v/>
      </c>
      <c r="W3771" s="33">
        <f>IF(I3771="H",INDEX(Matches!$T:$T,AA3771),INDEX(Matches!$U:$U,AA3771))</f>
        <v/>
      </c>
      <c r="X3771" s="11">
        <f>INDEX(Matches!$X:$X,AA3771)</f>
        <v/>
      </c>
      <c r="Y3771" s="30">
        <f>IF(O3771="","",O3771-S3771)</f>
        <v/>
      </c>
      <c r="Z3771" s="30">
        <f>IF(W3771="","",W3771-S3771)</f>
        <v/>
      </c>
      <c r="AA3771" s="24">
        <f>MATCH(J3771,Matches!$A:$A,0)</f>
        <v/>
      </c>
      <c r="AB3771" s="33" t="n"/>
      <c r="AC3771" s="33" t="n">
        <v>1.129023650007267</v>
      </c>
      <c r="AD3771" s="24" t="n"/>
      <c r="AE3771" s="24" t="n">
        <v>5</v>
      </c>
      <c r="AF3771" s="33" t="n"/>
      <c r="AG3771" s="33" t="n"/>
    </row>
    <row r="3772">
      <c r="A3772" s="24" t="inlineStr">
        <is>
          <t>Rotherham|21</t>
        </is>
      </c>
      <c r="B3772" s="24" t="inlineStr">
        <is>
          <t>E3</t>
        </is>
      </c>
      <c r="C3772" s="24" t="inlineStr">
        <is>
          <t>League Two</t>
        </is>
      </c>
      <c r="D3772" s="24" t="inlineStr">
        <is>
          <t>Rotherham</t>
        </is>
      </c>
      <c r="E3772" s="24" t="n">
        <v>21</v>
      </c>
      <c r="F3772" s="24" t="n">
        <v>6</v>
      </c>
      <c r="G3772" s="29" t="n">
        <v>46382.625</v>
      </c>
      <c r="H3772" s="24" t="inlineStr">
        <is>
          <t>Rochdale</t>
        </is>
      </c>
      <c r="I3772" s="24" t="inlineStr">
        <is>
          <t>H</t>
        </is>
      </c>
      <c r="J3772" s="24" t="inlineStr">
        <is>
          <t>E3-Rotherha-Rochdale</t>
        </is>
      </c>
      <c r="K3772" s="24" t="n">
        <v>16</v>
      </c>
      <c r="L3772" s="11">
        <f>IF(INDEX(Matches!$X:$X,AA3772)=0,"",IF(I3772="H",INDEX(Matches!$H:$H,AA3772),INDEX(Matches!$I:$I,AA3772)))</f>
        <v/>
      </c>
      <c r="M3772" s="11">
        <f>IF(INDEX(Matches!$X:$X,AA3772)=0,"",IF(I3772="H",INDEX(Matches!$I:$I,AA3772),INDEX(Matches!$H:$H,AA3772)))</f>
        <v/>
      </c>
      <c r="N3772" s="11">
        <f>IF(L3772="","",IF(L3772&gt;M3772,"W",IF(L3772=M3772,"D","L")))</f>
        <v/>
      </c>
      <c r="O3772" s="11">
        <f>IF(L3772="","",IF(L3772&gt;M3772,3,IF(L3772=M3772,1,0)))</f>
        <v/>
      </c>
      <c r="P3772" s="31">
        <f>IF(I3772="H",INDEX(Matches!$L:$L,AA3772),INDEX(Matches!$N:$N,AA3772))</f>
        <v/>
      </c>
      <c r="Q3772" s="31">
        <f>INDEX(Matches!$M:$M,AA3772)</f>
        <v/>
      </c>
      <c r="R3772" s="31">
        <f>IF(I3772="H",INDEX(Matches!$N:$N,AA3772),INDEX(Matches!$L:$L,AA3772))</f>
        <v/>
      </c>
      <c r="S3772" s="33">
        <f>IF(I3772="H",INDEX(Matches!$O:$O,AA3772),INDEX(Matches!$P:$P,AA3772))</f>
        <v/>
      </c>
      <c r="T3772" s="33">
        <f>IF(INDEX(Matches!$J:$J,AA3772)="","",IF(I3772="H",INDEX(Matches!$J:$J,AA3772),INDEX(Matches!$K:$K,AA3772)))</f>
        <v/>
      </c>
      <c r="U3772" s="33">
        <f>IF(INDEX(Matches!$K:$K,AA3772)="","",IF(I3772="H",INDEX(Matches!$K:$K,AA3772),INDEX(Matches!$J:$J,AA3772)))</f>
        <v/>
      </c>
      <c r="V3772" s="30">
        <f>IF(T3772="","",T3772-U3772)</f>
        <v/>
      </c>
      <c r="W3772" s="33">
        <f>IF(I3772="H",INDEX(Matches!$T:$T,AA3772),INDEX(Matches!$U:$U,AA3772))</f>
        <v/>
      </c>
      <c r="X3772" s="11">
        <f>INDEX(Matches!$X:$X,AA3772)</f>
        <v/>
      </c>
      <c r="Y3772" s="30">
        <f>IF(O3772="","",O3772-S3772)</f>
        <v/>
      </c>
      <c r="Z3772" s="30">
        <f>IF(W3772="","",W3772-S3772)</f>
        <v/>
      </c>
      <c r="AA3772" s="24">
        <f>MATCH(J3772,Matches!$A:$A,0)</f>
        <v/>
      </c>
      <c r="AB3772" s="33" t="n"/>
      <c r="AC3772" s="33" t="n">
        <v>1.663514238187105</v>
      </c>
      <c r="AD3772" s="24" t="n"/>
      <c r="AE3772" s="24" t="n">
        <v>6</v>
      </c>
      <c r="AF3772" s="33" t="n"/>
      <c r="AG3772" s="33" t="n"/>
    </row>
    <row r="3773">
      <c r="A3773" s="24" t="inlineStr">
        <is>
          <t>Rotherham|22</t>
        </is>
      </c>
      <c r="B3773" s="24" t="inlineStr">
        <is>
          <t>E3</t>
        </is>
      </c>
      <c r="C3773" s="24" t="inlineStr">
        <is>
          <t>League Two</t>
        </is>
      </c>
      <c r="D3773" s="24" t="inlineStr">
        <is>
          <t>Rotherham</t>
        </is>
      </c>
      <c r="E3773" s="24" t="n">
        <v>22</v>
      </c>
      <c r="F3773" s="24" t="n">
        <v>6</v>
      </c>
      <c r="G3773" s="29" t="n">
        <v>46385.82291666666</v>
      </c>
      <c r="H3773" s="24" t="inlineStr">
        <is>
          <t>Accrington</t>
        </is>
      </c>
      <c r="I3773" s="24" t="inlineStr">
        <is>
          <t>A</t>
        </is>
      </c>
      <c r="J3773" s="24" t="inlineStr">
        <is>
          <t>E3-Accringt-Rotherha</t>
        </is>
      </c>
      <c r="K3773" s="24" t="n">
        <v>23</v>
      </c>
      <c r="L3773" s="11">
        <f>IF(INDEX(Matches!$X:$X,AA3773)=0,"",IF(I3773="H",INDEX(Matches!$H:$H,AA3773),INDEX(Matches!$I:$I,AA3773)))</f>
        <v/>
      </c>
      <c r="M3773" s="11">
        <f>IF(INDEX(Matches!$X:$X,AA3773)=0,"",IF(I3773="H",INDEX(Matches!$I:$I,AA3773),INDEX(Matches!$H:$H,AA3773)))</f>
        <v/>
      </c>
      <c r="N3773" s="11">
        <f>IF(L3773="","",IF(L3773&gt;M3773,"W",IF(L3773=M3773,"D","L")))</f>
        <v/>
      </c>
      <c r="O3773" s="11">
        <f>IF(L3773="","",IF(L3773&gt;M3773,3,IF(L3773=M3773,1,0)))</f>
        <v/>
      </c>
      <c r="P3773" s="31">
        <f>IF(I3773="H",INDEX(Matches!$L:$L,AA3773),INDEX(Matches!$N:$N,AA3773))</f>
        <v/>
      </c>
      <c r="Q3773" s="31">
        <f>INDEX(Matches!$M:$M,AA3773)</f>
        <v/>
      </c>
      <c r="R3773" s="31">
        <f>IF(I3773="H",INDEX(Matches!$N:$N,AA3773),INDEX(Matches!$L:$L,AA3773))</f>
        <v/>
      </c>
      <c r="S3773" s="33">
        <f>IF(I3773="H",INDEX(Matches!$O:$O,AA3773),INDEX(Matches!$P:$P,AA3773))</f>
        <v/>
      </c>
      <c r="T3773" s="33">
        <f>IF(INDEX(Matches!$J:$J,AA3773)="","",IF(I3773="H",INDEX(Matches!$J:$J,AA3773),INDEX(Matches!$K:$K,AA3773)))</f>
        <v/>
      </c>
      <c r="U3773" s="33">
        <f>IF(INDEX(Matches!$K:$K,AA3773)="","",IF(I3773="H",INDEX(Matches!$K:$K,AA3773),INDEX(Matches!$J:$J,AA3773)))</f>
        <v/>
      </c>
      <c r="V3773" s="30">
        <f>IF(T3773="","",T3773-U3773)</f>
        <v/>
      </c>
      <c r="W3773" s="33">
        <f>IF(I3773="H",INDEX(Matches!$T:$T,AA3773),INDEX(Matches!$U:$U,AA3773))</f>
        <v/>
      </c>
      <c r="X3773" s="11">
        <f>INDEX(Matches!$X:$X,AA3773)</f>
        <v/>
      </c>
      <c r="Y3773" s="30">
        <f>IF(O3773="","",O3773-S3773)</f>
        <v/>
      </c>
      <c r="Z3773" s="30">
        <f>IF(W3773="","",W3773-S3773)</f>
        <v/>
      </c>
      <c r="AA3773" s="24">
        <f>MATCH(J3773,Matches!$A:$A,0)</f>
        <v/>
      </c>
      <c r="AB3773" s="33" t="n"/>
      <c r="AC3773" s="33" t="n">
        <v>1.401372357175468</v>
      </c>
      <c r="AD3773" s="24" t="n"/>
      <c r="AE3773" s="24" t="n">
        <v>6</v>
      </c>
      <c r="AF3773" s="33" t="n"/>
      <c r="AG3773" s="33" t="n"/>
    </row>
    <row r="3774">
      <c r="A3774" s="24" t="inlineStr">
        <is>
          <t>Rotherham|23</t>
        </is>
      </c>
      <c r="B3774" s="24" t="inlineStr">
        <is>
          <t>E3</t>
        </is>
      </c>
      <c r="C3774" s="24" t="inlineStr">
        <is>
          <t>League Two</t>
        </is>
      </c>
      <c r="D3774" s="24" t="inlineStr">
        <is>
          <t>Rotherham</t>
        </is>
      </c>
      <c r="E3774" s="24" t="n">
        <v>23</v>
      </c>
      <c r="F3774" s="24" t="n">
        <v>6</v>
      </c>
      <c r="G3774" s="29" t="n">
        <v>46388.625</v>
      </c>
      <c r="H3774" s="24" t="inlineStr">
        <is>
          <t>Colchester</t>
        </is>
      </c>
      <c r="I3774" s="24" t="inlineStr">
        <is>
          <t>A</t>
        </is>
      </c>
      <c r="J3774" s="24" t="inlineStr">
        <is>
          <t>E3-Colchest-Rotherha</t>
        </is>
      </c>
      <c r="K3774" s="24" t="n">
        <v>13</v>
      </c>
      <c r="L3774" s="11">
        <f>IF(INDEX(Matches!$X:$X,AA3774)=0,"",IF(I3774="H",INDEX(Matches!$H:$H,AA3774),INDEX(Matches!$I:$I,AA3774)))</f>
        <v/>
      </c>
      <c r="M3774" s="11">
        <f>IF(INDEX(Matches!$X:$X,AA3774)=0,"",IF(I3774="H",INDEX(Matches!$I:$I,AA3774),INDEX(Matches!$H:$H,AA3774)))</f>
        <v/>
      </c>
      <c r="N3774" s="11">
        <f>IF(L3774="","",IF(L3774&gt;M3774,"W",IF(L3774=M3774,"D","L")))</f>
        <v/>
      </c>
      <c r="O3774" s="11">
        <f>IF(L3774="","",IF(L3774&gt;M3774,3,IF(L3774=M3774,1,0)))</f>
        <v/>
      </c>
      <c r="P3774" s="31">
        <f>IF(I3774="H",INDEX(Matches!$L:$L,AA3774),INDEX(Matches!$N:$N,AA3774))</f>
        <v/>
      </c>
      <c r="Q3774" s="31">
        <f>INDEX(Matches!$M:$M,AA3774)</f>
        <v/>
      </c>
      <c r="R3774" s="31">
        <f>IF(I3774="H",INDEX(Matches!$N:$N,AA3774),INDEX(Matches!$L:$L,AA3774))</f>
        <v/>
      </c>
      <c r="S3774" s="33">
        <f>IF(I3774="H",INDEX(Matches!$O:$O,AA3774),INDEX(Matches!$P:$P,AA3774))</f>
        <v/>
      </c>
      <c r="T3774" s="33">
        <f>IF(INDEX(Matches!$J:$J,AA3774)="","",IF(I3774="H",INDEX(Matches!$J:$J,AA3774),INDEX(Matches!$K:$K,AA3774)))</f>
        <v/>
      </c>
      <c r="U3774" s="33">
        <f>IF(INDEX(Matches!$K:$K,AA3774)="","",IF(I3774="H",INDEX(Matches!$K:$K,AA3774),INDEX(Matches!$J:$J,AA3774)))</f>
        <v/>
      </c>
      <c r="V3774" s="30">
        <f>IF(T3774="","",T3774-U3774)</f>
        <v/>
      </c>
      <c r="W3774" s="33">
        <f>IF(I3774="H",INDEX(Matches!$T:$T,AA3774),INDEX(Matches!$U:$U,AA3774))</f>
        <v/>
      </c>
      <c r="X3774" s="11">
        <f>INDEX(Matches!$X:$X,AA3774)</f>
        <v/>
      </c>
      <c r="Y3774" s="30">
        <f>IF(O3774="","",O3774-S3774)</f>
        <v/>
      </c>
      <c r="Z3774" s="30">
        <f>IF(W3774="","",W3774-S3774)</f>
        <v/>
      </c>
      <c r="AA3774" s="24">
        <f>MATCH(J3774,Matches!$A:$A,0)</f>
        <v/>
      </c>
      <c r="AB3774" s="33" t="n"/>
      <c r="AC3774" s="33" t="n">
        <v>1.263828375970231</v>
      </c>
      <c r="AD3774" s="24" t="n"/>
      <c r="AE3774" s="24" t="n">
        <v>6</v>
      </c>
      <c r="AF3774" s="33" t="n"/>
      <c r="AG3774" s="33" t="n"/>
    </row>
    <row r="3775">
      <c r="A3775" s="24" t="inlineStr">
        <is>
          <t>Rotherham|24</t>
        </is>
      </c>
      <c r="B3775" s="24" t="inlineStr">
        <is>
          <t>E3</t>
        </is>
      </c>
      <c r="C3775" s="24" t="inlineStr">
        <is>
          <t>League Two</t>
        </is>
      </c>
      <c r="D3775" s="24" t="inlineStr">
        <is>
          <t>Rotherham</t>
        </is>
      </c>
      <c r="E3775" s="24" t="n">
        <v>24</v>
      </c>
      <c r="F3775" s="24" t="n">
        <v>6</v>
      </c>
      <c r="G3775" s="29" t="n">
        <v>46396.625</v>
      </c>
      <c r="H3775" s="24" t="inlineStr">
        <is>
          <t>Port Vale</t>
        </is>
      </c>
      <c r="I3775" s="24" t="inlineStr">
        <is>
          <t>H</t>
        </is>
      </c>
      <c r="J3775" s="24" t="inlineStr">
        <is>
          <t>E3-Rotherha-PortVale</t>
        </is>
      </c>
      <c r="K3775" s="24" t="n">
        <v>5</v>
      </c>
      <c r="L3775" s="11">
        <f>IF(INDEX(Matches!$X:$X,AA3775)=0,"",IF(I3775="H",INDEX(Matches!$H:$H,AA3775),INDEX(Matches!$I:$I,AA3775)))</f>
        <v/>
      </c>
      <c r="M3775" s="11">
        <f>IF(INDEX(Matches!$X:$X,AA3775)=0,"",IF(I3775="H",INDEX(Matches!$I:$I,AA3775),INDEX(Matches!$H:$H,AA3775)))</f>
        <v/>
      </c>
      <c r="N3775" s="11">
        <f>IF(L3775="","",IF(L3775&gt;M3775,"W",IF(L3775=M3775,"D","L")))</f>
        <v/>
      </c>
      <c r="O3775" s="11">
        <f>IF(L3775="","",IF(L3775&gt;M3775,3,IF(L3775=M3775,1,0)))</f>
        <v/>
      </c>
      <c r="P3775" s="31">
        <f>IF(I3775="H",INDEX(Matches!$L:$L,AA3775),INDEX(Matches!$N:$N,AA3775))</f>
        <v/>
      </c>
      <c r="Q3775" s="31">
        <f>INDEX(Matches!$M:$M,AA3775)</f>
        <v/>
      </c>
      <c r="R3775" s="31">
        <f>IF(I3775="H",INDEX(Matches!$N:$N,AA3775),INDEX(Matches!$L:$L,AA3775))</f>
        <v/>
      </c>
      <c r="S3775" s="33">
        <f>IF(I3775="H",INDEX(Matches!$O:$O,AA3775),INDEX(Matches!$P:$P,AA3775))</f>
        <v/>
      </c>
      <c r="T3775" s="33">
        <f>IF(INDEX(Matches!$J:$J,AA3775)="","",IF(I3775="H",INDEX(Matches!$J:$J,AA3775),INDEX(Matches!$K:$K,AA3775)))</f>
        <v/>
      </c>
      <c r="U3775" s="33">
        <f>IF(INDEX(Matches!$K:$K,AA3775)="","",IF(I3775="H",INDEX(Matches!$K:$K,AA3775),INDEX(Matches!$J:$J,AA3775)))</f>
        <v/>
      </c>
      <c r="V3775" s="30">
        <f>IF(T3775="","",T3775-U3775)</f>
        <v/>
      </c>
      <c r="W3775" s="33">
        <f>IF(I3775="H",INDEX(Matches!$T:$T,AA3775),INDEX(Matches!$U:$U,AA3775))</f>
        <v/>
      </c>
      <c r="X3775" s="11">
        <f>INDEX(Matches!$X:$X,AA3775)</f>
        <v/>
      </c>
      <c r="Y3775" s="30">
        <f>IF(O3775="","",O3775-S3775)</f>
        <v/>
      </c>
      <c r="Z3775" s="30">
        <f>IF(W3775="","",W3775-S3775)</f>
        <v/>
      </c>
      <c r="AA3775" s="24">
        <f>MATCH(J3775,Matches!$A:$A,0)</f>
        <v/>
      </c>
      <c r="AB3775" s="33" t="n"/>
      <c r="AC3775" s="33" t="n">
        <v>1.429344963001725</v>
      </c>
      <c r="AD3775" s="24" t="n"/>
      <c r="AE3775" s="24" t="n">
        <v>6</v>
      </c>
      <c r="AF3775" s="33" t="n"/>
      <c r="AG3775" s="33" t="n"/>
    </row>
    <row r="3776">
      <c r="A3776" s="24" t="inlineStr">
        <is>
          <t>Rotherham|25</t>
        </is>
      </c>
      <c r="B3776" s="24" t="inlineStr">
        <is>
          <t>E3</t>
        </is>
      </c>
      <c r="C3776" s="24" t="inlineStr">
        <is>
          <t>League Two</t>
        </is>
      </c>
      <c r="D3776" s="24" t="inlineStr">
        <is>
          <t>Rotherham</t>
        </is>
      </c>
      <c r="E3776" s="24" t="n">
        <v>25</v>
      </c>
      <c r="F3776" s="24" t="n">
        <v>7</v>
      </c>
      <c r="G3776" s="29" t="n">
        <v>46403.625</v>
      </c>
      <c r="H3776" s="24" t="inlineStr">
        <is>
          <t>Fleetwood</t>
        </is>
      </c>
      <c r="I3776" s="24" t="inlineStr">
        <is>
          <t>H</t>
        </is>
      </c>
      <c r="J3776" s="24" t="inlineStr">
        <is>
          <t>E3-Rotherha-Fleetwoo</t>
        </is>
      </c>
      <c r="K3776" s="24" t="n">
        <v>18</v>
      </c>
      <c r="L3776" s="11">
        <f>IF(INDEX(Matches!$X:$X,AA3776)=0,"",IF(I3776="H",INDEX(Matches!$H:$H,AA3776),INDEX(Matches!$I:$I,AA3776)))</f>
        <v/>
      </c>
      <c r="M3776" s="11">
        <f>IF(INDEX(Matches!$X:$X,AA3776)=0,"",IF(I3776="H",INDEX(Matches!$I:$I,AA3776),INDEX(Matches!$H:$H,AA3776)))</f>
        <v/>
      </c>
      <c r="N3776" s="11">
        <f>IF(L3776="","",IF(L3776&gt;M3776,"W",IF(L3776=M3776,"D","L")))</f>
        <v/>
      </c>
      <c r="O3776" s="11">
        <f>IF(L3776="","",IF(L3776&gt;M3776,3,IF(L3776=M3776,1,0)))</f>
        <v/>
      </c>
      <c r="P3776" s="31">
        <f>IF(I3776="H",INDEX(Matches!$L:$L,AA3776),INDEX(Matches!$N:$N,AA3776))</f>
        <v/>
      </c>
      <c r="Q3776" s="31">
        <f>INDEX(Matches!$M:$M,AA3776)</f>
        <v/>
      </c>
      <c r="R3776" s="31">
        <f>IF(I3776="H",INDEX(Matches!$N:$N,AA3776),INDEX(Matches!$L:$L,AA3776))</f>
        <v/>
      </c>
      <c r="S3776" s="33">
        <f>IF(I3776="H",INDEX(Matches!$O:$O,AA3776),INDEX(Matches!$P:$P,AA3776))</f>
        <v/>
      </c>
      <c r="T3776" s="33">
        <f>IF(INDEX(Matches!$J:$J,AA3776)="","",IF(I3776="H",INDEX(Matches!$J:$J,AA3776),INDEX(Matches!$K:$K,AA3776)))</f>
        <v/>
      </c>
      <c r="U3776" s="33">
        <f>IF(INDEX(Matches!$K:$K,AA3776)="","",IF(I3776="H",INDEX(Matches!$K:$K,AA3776),INDEX(Matches!$J:$J,AA3776)))</f>
        <v/>
      </c>
      <c r="V3776" s="30">
        <f>IF(T3776="","",T3776-U3776)</f>
        <v/>
      </c>
      <c r="W3776" s="33">
        <f>IF(I3776="H",INDEX(Matches!$T:$T,AA3776),INDEX(Matches!$U:$U,AA3776))</f>
        <v/>
      </c>
      <c r="X3776" s="11">
        <f>INDEX(Matches!$X:$X,AA3776)</f>
        <v/>
      </c>
      <c r="Y3776" s="30">
        <f>IF(O3776="","",O3776-S3776)</f>
        <v/>
      </c>
      <c r="Z3776" s="30">
        <f>IF(W3776="","",W3776-S3776)</f>
        <v/>
      </c>
      <c r="AA3776" s="24">
        <f>MATCH(J3776,Matches!$A:$A,0)</f>
        <v/>
      </c>
      <c r="AB3776" s="33" t="n"/>
      <c r="AC3776" s="33" t="n">
        <v>1.668351102575929</v>
      </c>
      <c r="AD3776" s="24" t="n"/>
      <c r="AE3776" s="24" t="n">
        <v>7</v>
      </c>
      <c r="AF3776" s="33" t="n"/>
      <c r="AG3776" s="33" t="n"/>
    </row>
    <row r="3777">
      <c r="A3777" s="24" t="inlineStr">
        <is>
          <t>Rotherham|26</t>
        </is>
      </c>
      <c r="B3777" s="24" t="inlineStr">
        <is>
          <t>E3</t>
        </is>
      </c>
      <c r="C3777" s="24" t="inlineStr">
        <is>
          <t>League Two</t>
        </is>
      </c>
      <c r="D3777" s="24" t="inlineStr">
        <is>
          <t>Rotherham</t>
        </is>
      </c>
      <c r="E3777" s="24" t="n">
        <v>26</v>
      </c>
      <c r="F3777" s="24" t="n">
        <v>7</v>
      </c>
      <c r="G3777" s="29" t="n">
        <v>46406.82291666666</v>
      </c>
      <c r="H3777" s="24" t="inlineStr">
        <is>
          <t>Newport</t>
        </is>
      </c>
      <c r="I3777" s="24" t="inlineStr">
        <is>
          <t>A</t>
        </is>
      </c>
      <c r="J3777" s="24" t="inlineStr">
        <is>
          <t>E3-Newport-Rotherha</t>
        </is>
      </c>
      <c r="K3777" s="24" t="n">
        <v>24</v>
      </c>
      <c r="L3777" s="11">
        <f>IF(INDEX(Matches!$X:$X,AA3777)=0,"",IF(I3777="H",INDEX(Matches!$H:$H,AA3777),INDEX(Matches!$I:$I,AA3777)))</f>
        <v/>
      </c>
      <c r="M3777" s="11">
        <f>IF(INDEX(Matches!$X:$X,AA3777)=0,"",IF(I3777="H",INDEX(Matches!$I:$I,AA3777),INDEX(Matches!$H:$H,AA3777)))</f>
        <v/>
      </c>
      <c r="N3777" s="11">
        <f>IF(L3777="","",IF(L3777&gt;M3777,"W",IF(L3777=M3777,"D","L")))</f>
        <v/>
      </c>
      <c r="O3777" s="11">
        <f>IF(L3777="","",IF(L3777&gt;M3777,3,IF(L3777=M3777,1,0)))</f>
        <v/>
      </c>
      <c r="P3777" s="31">
        <f>IF(I3777="H",INDEX(Matches!$L:$L,AA3777),INDEX(Matches!$N:$N,AA3777))</f>
        <v/>
      </c>
      <c r="Q3777" s="31">
        <f>INDEX(Matches!$M:$M,AA3777)</f>
        <v/>
      </c>
      <c r="R3777" s="31">
        <f>IF(I3777="H",INDEX(Matches!$N:$N,AA3777),INDEX(Matches!$L:$L,AA3777))</f>
        <v/>
      </c>
      <c r="S3777" s="33">
        <f>IF(I3777="H",INDEX(Matches!$O:$O,AA3777),INDEX(Matches!$P:$P,AA3777))</f>
        <v/>
      </c>
      <c r="T3777" s="33">
        <f>IF(INDEX(Matches!$J:$J,AA3777)="","",IF(I3777="H",INDEX(Matches!$J:$J,AA3777),INDEX(Matches!$K:$K,AA3777)))</f>
        <v/>
      </c>
      <c r="U3777" s="33">
        <f>IF(INDEX(Matches!$K:$K,AA3777)="","",IF(I3777="H",INDEX(Matches!$K:$K,AA3777),INDEX(Matches!$J:$J,AA3777)))</f>
        <v/>
      </c>
      <c r="V3777" s="30">
        <f>IF(T3777="","",T3777-U3777)</f>
        <v/>
      </c>
      <c r="W3777" s="33">
        <f>IF(I3777="H",INDEX(Matches!$T:$T,AA3777),INDEX(Matches!$U:$U,AA3777))</f>
        <v/>
      </c>
      <c r="X3777" s="11">
        <f>INDEX(Matches!$X:$X,AA3777)</f>
        <v/>
      </c>
      <c r="Y3777" s="30">
        <f>IF(O3777="","",O3777-S3777)</f>
        <v/>
      </c>
      <c r="Z3777" s="30">
        <f>IF(W3777="","",W3777-S3777)</f>
        <v/>
      </c>
      <c r="AA3777" s="24">
        <f>MATCH(J3777,Matches!$A:$A,0)</f>
        <v/>
      </c>
      <c r="AB3777" s="33" t="n"/>
      <c r="AC3777" s="33" t="n">
        <v>1.484021668280148</v>
      </c>
      <c r="AD3777" s="24" t="n"/>
      <c r="AE3777" s="24" t="n">
        <v>7</v>
      </c>
      <c r="AF3777" s="33" t="n"/>
      <c r="AG3777" s="33" t="n"/>
    </row>
    <row r="3778">
      <c r="A3778" s="24" t="inlineStr">
        <is>
          <t>Rotherham|27</t>
        </is>
      </c>
      <c r="B3778" s="24" t="inlineStr">
        <is>
          <t>E3</t>
        </is>
      </c>
      <c r="C3778" s="24" t="inlineStr">
        <is>
          <t>League Two</t>
        </is>
      </c>
      <c r="D3778" s="24" t="inlineStr">
        <is>
          <t>Rotherham</t>
        </is>
      </c>
      <c r="E3778" s="24" t="n">
        <v>27</v>
      </c>
      <c r="F3778" s="24" t="n">
        <v>7</v>
      </c>
      <c r="G3778" s="29" t="n">
        <v>46410.625</v>
      </c>
      <c r="H3778" s="24" t="inlineStr">
        <is>
          <t>Shrewsbury</t>
        </is>
      </c>
      <c r="I3778" s="24" t="inlineStr">
        <is>
          <t>A</t>
        </is>
      </c>
      <c r="J3778" s="24" t="inlineStr">
        <is>
          <t>E3-Shrewsbu-Rotherha</t>
        </is>
      </c>
      <c r="K3778" s="24" t="n">
        <v>20</v>
      </c>
      <c r="L3778" s="11">
        <f>IF(INDEX(Matches!$X:$X,AA3778)=0,"",IF(I3778="H",INDEX(Matches!$H:$H,AA3778),INDEX(Matches!$I:$I,AA3778)))</f>
        <v/>
      </c>
      <c r="M3778" s="11">
        <f>IF(INDEX(Matches!$X:$X,AA3778)=0,"",IF(I3778="H",INDEX(Matches!$I:$I,AA3778),INDEX(Matches!$H:$H,AA3778)))</f>
        <v/>
      </c>
      <c r="N3778" s="11">
        <f>IF(L3778="","",IF(L3778&gt;M3778,"W",IF(L3778=M3778,"D","L")))</f>
        <v/>
      </c>
      <c r="O3778" s="11">
        <f>IF(L3778="","",IF(L3778&gt;M3778,3,IF(L3778=M3778,1,0)))</f>
        <v/>
      </c>
      <c r="P3778" s="31">
        <f>IF(I3778="H",INDEX(Matches!$L:$L,AA3778),INDEX(Matches!$N:$N,AA3778))</f>
        <v/>
      </c>
      <c r="Q3778" s="31">
        <f>INDEX(Matches!$M:$M,AA3778)</f>
        <v/>
      </c>
      <c r="R3778" s="31">
        <f>IF(I3778="H",INDEX(Matches!$N:$N,AA3778),INDEX(Matches!$L:$L,AA3778))</f>
        <v/>
      </c>
      <c r="S3778" s="33">
        <f>IF(I3778="H",INDEX(Matches!$O:$O,AA3778),INDEX(Matches!$P:$P,AA3778))</f>
        <v/>
      </c>
      <c r="T3778" s="33">
        <f>IF(INDEX(Matches!$J:$J,AA3778)="","",IF(I3778="H",INDEX(Matches!$J:$J,AA3778),INDEX(Matches!$K:$K,AA3778)))</f>
        <v/>
      </c>
      <c r="U3778" s="33">
        <f>IF(INDEX(Matches!$K:$K,AA3778)="","",IF(I3778="H",INDEX(Matches!$K:$K,AA3778),INDEX(Matches!$J:$J,AA3778)))</f>
        <v/>
      </c>
      <c r="V3778" s="30">
        <f>IF(T3778="","",T3778-U3778)</f>
        <v/>
      </c>
      <c r="W3778" s="33">
        <f>IF(I3778="H",INDEX(Matches!$T:$T,AA3778),INDEX(Matches!$U:$U,AA3778))</f>
        <v/>
      </c>
      <c r="X3778" s="11">
        <f>INDEX(Matches!$X:$X,AA3778)</f>
        <v/>
      </c>
      <c r="Y3778" s="30">
        <f>IF(O3778="","",O3778-S3778)</f>
        <v/>
      </c>
      <c r="Z3778" s="30">
        <f>IF(W3778="","",W3778-S3778)</f>
        <v/>
      </c>
      <c r="AA3778" s="24">
        <f>MATCH(J3778,Matches!$A:$A,0)</f>
        <v/>
      </c>
      <c r="AB3778" s="33" t="n"/>
      <c r="AC3778" s="33" t="n">
        <v>1.325484987821134</v>
      </c>
      <c r="AD3778" s="24" t="n"/>
      <c r="AE3778" s="24" t="n">
        <v>7</v>
      </c>
      <c r="AF3778" s="33" t="n"/>
      <c r="AG3778" s="33" t="n"/>
    </row>
    <row r="3779">
      <c r="A3779" s="24" t="inlineStr">
        <is>
          <t>Rotherham|28</t>
        </is>
      </c>
      <c r="B3779" s="24" t="inlineStr">
        <is>
          <t>E3</t>
        </is>
      </c>
      <c r="C3779" s="24" t="inlineStr">
        <is>
          <t>League Two</t>
        </is>
      </c>
      <c r="D3779" s="24" t="inlineStr">
        <is>
          <t>Rotherham</t>
        </is>
      </c>
      <c r="E3779" s="24" t="n">
        <v>28</v>
      </c>
      <c r="F3779" s="24" t="n">
        <v>7</v>
      </c>
      <c r="G3779" s="29" t="n">
        <v>46417.625</v>
      </c>
      <c r="H3779" s="24" t="inlineStr">
        <is>
          <t>Swindon</t>
        </is>
      </c>
      <c r="I3779" s="24" t="inlineStr">
        <is>
          <t>H</t>
        </is>
      </c>
      <c r="J3779" s="24" t="inlineStr">
        <is>
          <t>E3-Rotherha-Swindon</t>
        </is>
      </c>
      <c r="K3779" s="24" t="n">
        <v>10</v>
      </c>
      <c r="L3779" s="11">
        <f>IF(INDEX(Matches!$X:$X,AA3779)=0,"",IF(I3779="H",INDEX(Matches!$H:$H,AA3779),INDEX(Matches!$I:$I,AA3779)))</f>
        <v/>
      </c>
      <c r="M3779" s="11">
        <f>IF(INDEX(Matches!$X:$X,AA3779)=0,"",IF(I3779="H",INDEX(Matches!$I:$I,AA3779),INDEX(Matches!$H:$H,AA3779)))</f>
        <v/>
      </c>
      <c r="N3779" s="11">
        <f>IF(L3779="","",IF(L3779&gt;M3779,"W",IF(L3779=M3779,"D","L")))</f>
        <v/>
      </c>
      <c r="O3779" s="11">
        <f>IF(L3779="","",IF(L3779&gt;M3779,3,IF(L3779=M3779,1,0)))</f>
        <v/>
      </c>
      <c r="P3779" s="31">
        <f>IF(I3779="H",INDEX(Matches!$L:$L,AA3779),INDEX(Matches!$N:$N,AA3779))</f>
        <v/>
      </c>
      <c r="Q3779" s="31">
        <f>INDEX(Matches!$M:$M,AA3779)</f>
        <v/>
      </c>
      <c r="R3779" s="31">
        <f>IF(I3779="H",INDEX(Matches!$N:$N,AA3779),INDEX(Matches!$L:$L,AA3779))</f>
        <v/>
      </c>
      <c r="S3779" s="33">
        <f>IF(I3779="H",INDEX(Matches!$O:$O,AA3779),INDEX(Matches!$P:$P,AA3779))</f>
        <v/>
      </c>
      <c r="T3779" s="33">
        <f>IF(INDEX(Matches!$J:$J,AA3779)="","",IF(I3779="H",INDEX(Matches!$J:$J,AA3779),INDEX(Matches!$K:$K,AA3779)))</f>
        <v/>
      </c>
      <c r="U3779" s="33">
        <f>IF(INDEX(Matches!$K:$K,AA3779)="","",IF(I3779="H",INDEX(Matches!$K:$K,AA3779),INDEX(Matches!$J:$J,AA3779)))</f>
        <v/>
      </c>
      <c r="V3779" s="30">
        <f>IF(T3779="","",T3779-U3779)</f>
        <v/>
      </c>
      <c r="W3779" s="33">
        <f>IF(I3779="H",INDEX(Matches!$T:$T,AA3779),INDEX(Matches!$U:$U,AA3779))</f>
        <v/>
      </c>
      <c r="X3779" s="11">
        <f>INDEX(Matches!$X:$X,AA3779)</f>
        <v/>
      </c>
      <c r="Y3779" s="30">
        <f>IF(O3779="","",O3779-S3779)</f>
        <v/>
      </c>
      <c r="Z3779" s="30">
        <f>IF(W3779="","",W3779-S3779)</f>
        <v/>
      </c>
      <c r="AA3779" s="24">
        <f>MATCH(J3779,Matches!$A:$A,0)</f>
        <v/>
      </c>
      <c r="AB3779" s="33" t="n"/>
      <c r="AC3779" s="33" t="n">
        <v>1.604425165697984</v>
      </c>
      <c r="AD3779" s="24" t="n"/>
      <c r="AE3779" s="24" t="n">
        <v>7</v>
      </c>
      <c r="AF3779" s="33" t="n"/>
      <c r="AG3779" s="33" t="n"/>
    </row>
    <row r="3780">
      <c r="A3780" s="24" t="inlineStr">
        <is>
          <t>Rotherham|29</t>
        </is>
      </c>
      <c r="B3780" s="24" t="inlineStr">
        <is>
          <t>E3</t>
        </is>
      </c>
      <c r="C3780" s="24" t="inlineStr">
        <is>
          <t>League Two</t>
        </is>
      </c>
      <c r="D3780" s="24" t="inlineStr">
        <is>
          <t>Rotherham</t>
        </is>
      </c>
      <c r="E3780" s="24" t="n">
        <v>29</v>
      </c>
      <c r="F3780" s="24" t="n">
        <v>8</v>
      </c>
      <c r="G3780" s="29" t="n">
        <v>46424.625</v>
      </c>
      <c r="H3780" s="24" t="inlineStr">
        <is>
          <t>Chesterfield</t>
        </is>
      </c>
      <c r="I3780" s="24" t="inlineStr">
        <is>
          <t>A</t>
        </is>
      </c>
      <c r="J3780" s="24" t="inlineStr">
        <is>
          <t>E3-Chesterf-Rotherha</t>
        </is>
      </c>
      <c r="K3780" s="24" t="n">
        <v>6</v>
      </c>
      <c r="L3780" s="11">
        <f>IF(INDEX(Matches!$X:$X,AA3780)=0,"",IF(I3780="H",INDEX(Matches!$H:$H,AA3780),INDEX(Matches!$I:$I,AA3780)))</f>
        <v/>
      </c>
      <c r="M3780" s="11">
        <f>IF(INDEX(Matches!$X:$X,AA3780)=0,"",IF(I3780="H",INDEX(Matches!$I:$I,AA3780),INDEX(Matches!$H:$H,AA3780)))</f>
        <v/>
      </c>
      <c r="N3780" s="11">
        <f>IF(L3780="","",IF(L3780&gt;M3780,"W",IF(L3780=M3780,"D","L")))</f>
        <v/>
      </c>
      <c r="O3780" s="11">
        <f>IF(L3780="","",IF(L3780&gt;M3780,3,IF(L3780=M3780,1,0)))</f>
        <v/>
      </c>
      <c r="P3780" s="31">
        <f>IF(I3780="H",INDEX(Matches!$L:$L,AA3780),INDEX(Matches!$N:$N,AA3780))</f>
        <v/>
      </c>
      <c r="Q3780" s="31">
        <f>INDEX(Matches!$M:$M,AA3780)</f>
        <v/>
      </c>
      <c r="R3780" s="31">
        <f>IF(I3780="H",INDEX(Matches!$N:$N,AA3780),INDEX(Matches!$L:$L,AA3780))</f>
        <v/>
      </c>
      <c r="S3780" s="33">
        <f>IF(I3780="H",INDEX(Matches!$O:$O,AA3780),INDEX(Matches!$P:$P,AA3780))</f>
        <v/>
      </c>
      <c r="T3780" s="33">
        <f>IF(INDEX(Matches!$J:$J,AA3780)="","",IF(I3780="H",INDEX(Matches!$J:$J,AA3780),INDEX(Matches!$K:$K,AA3780)))</f>
        <v/>
      </c>
      <c r="U3780" s="33">
        <f>IF(INDEX(Matches!$K:$K,AA3780)="","",IF(I3780="H",INDEX(Matches!$K:$K,AA3780),INDEX(Matches!$J:$J,AA3780)))</f>
        <v/>
      </c>
      <c r="V3780" s="30">
        <f>IF(T3780="","",T3780-U3780)</f>
        <v/>
      </c>
      <c r="W3780" s="33">
        <f>IF(I3780="H",INDEX(Matches!$T:$T,AA3780),INDEX(Matches!$U:$U,AA3780))</f>
        <v/>
      </c>
      <c r="X3780" s="11">
        <f>INDEX(Matches!$X:$X,AA3780)</f>
        <v/>
      </c>
      <c r="Y3780" s="30">
        <f>IF(O3780="","",O3780-S3780)</f>
        <v/>
      </c>
      <c r="Z3780" s="30">
        <f>IF(W3780="","",W3780-S3780)</f>
        <v/>
      </c>
      <c r="AA3780" s="24">
        <f>MATCH(J3780,Matches!$A:$A,0)</f>
        <v/>
      </c>
      <c r="AB3780" s="33" t="n"/>
      <c r="AC3780" s="33" t="n">
        <v>1.090431420190599</v>
      </c>
      <c r="AD3780" s="24" t="n"/>
      <c r="AE3780" s="24" t="n">
        <v>8</v>
      </c>
      <c r="AF3780" s="33" t="n"/>
      <c r="AG3780" s="33" t="n"/>
    </row>
    <row r="3781">
      <c r="A3781" s="24" t="inlineStr">
        <is>
          <t>Rotherham|30</t>
        </is>
      </c>
      <c r="B3781" s="24" t="inlineStr">
        <is>
          <t>E3</t>
        </is>
      </c>
      <c r="C3781" s="24" t="inlineStr">
        <is>
          <t>League Two</t>
        </is>
      </c>
      <c r="D3781" s="24" t="inlineStr">
        <is>
          <t>Rotherham</t>
        </is>
      </c>
      <c r="E3781" s="24" t="n">
        <v>30</v>
      </c>
      <c r="F3781" s="24" t="n">
        <v>8</v>
      </c>
      <c r="G3781" s="29" t="n">
        <v>46427.82291666666</v>
      </c>
      <c r="H3781" s="24" t="inlineStr">
        <is>
          <t>Tranmere</t>
        </is>
      </c>
      <c r="I3781" s="24" t="inlineStr">
        <is>
          <t>H</t>
        </is>
      </c>
      <c r="J3781" s="24" t="inlineStr">
        <is>
          <t>E3-Rotherha-Tranmere</t>
        </is>
      </c>
      <c r="K3781" s="24" t="n">
        <v>19</v>
      </c>
      <c r="L3781" s="11">
        <f>IF(INDEX(Matches!$X:$X,AA3781)=0,"",IF(I3781="H",INDEX(Matches!$H:$H,AA3781),INDEX(Matches!$I:$I,AA3781)))</f>
        <v/>
      </c>
      <c r="M3781" s="11">
        <f>IF(INDEX(Matches!$X:$X,AA3781)=0,"",IF(I3781="H",INDEX(Matches!$I:$I,AA3781),INDEX(Matches!$H:$H,AA3781)))</f>
        <v/>
      </c>
      <c r="N3781" s="11">
        <f>IF(L3781="","",IF(L3781&gt;M3781,"W",IF(L3781=M3781,"D","L")))</f>
        <v/>
      </c>
      <c r="O3781" s="11">
        <f>IF(L3781="","",IF(L3781&gt;M3781,3,IF(L3781=M3781,1,0)))</f>
        <v/>
      </c>
      <c r="P3781" s="31">
        <f>IF(I3781="H",INDEX(Matches!$L:$L,AA3781),INDEX(Matches!$N:$N,AA3781))</f>
        <v/>
      </c>
      <c r="Q3781" s="31">
        <f>INDEX(Matches!$M:$M,AA3781)</f>
        <v/>
      </c>
      <c r="R3781" s="31">
        <f>IF(I3781="H",INDEX(Matches!$N:$N,AA3781),INDEX(Matches!$L:$L,AA3781))</f>
        <v/>
      </c>
      <c r="S3781" s="33">
        <f>IF(I3781="H",INDEX(Matches!$O:$O,AA3781),INDEX(Matches!$P:$P,AA3781))</f>
        <v/>
      </c>
      <c r="T3781" s="33">
        <f>IF(INDEX(Matches!$J:$J,AA3781)="","",IF(I3781="H",INDEX(Matches!$J:$J,AA3781),INDEX(Matches!$K:$K,AA3781)))</f>
        <v/>
      </c>
      <c r="U3781" s="33">
        <f>IF(INDEX(Matches!$K:$K,AA3781)="","",IF(I3781="H",INDEX(Matches!$K:$K,AA3781),INDEX(Matches!$J:$J,AA3781)))</f>
        <v/>
      </c>
      <c r="V3781" s="30">
        <f>IF(T3781="","",T3781-U3781)</f>
        <v/>
      </c>
      <c r="W3781" s="33">
        <f>IF(I3781="H",INDEX(Matches!$T:$T,AA3781),INDEX(Matches!$U:$U,AA3781))</f>
        <v/>
      </c>
      <c r="X3781" s="11">
        <f>INDEX(Matches!$X:$X,AA3781)</f>
        <v/>
      </c>
      <c r="Y3781" s="30">
        <f>IF(O3781="","",O3781-S3781)</f>
        <v/>
      </c>
      <c r="Z3781" s="30">
        <f>IF(W3781="","",W3781-S3781)</f>
        <v/>
      </c>
      <c r="AA3781" s="24">
        <f>MATCH(J3781,Matches!$A:$A,0)</f>
        <v/>
      </c>
      <c r="AB3781" s="33" t="n"/>
      <c r="AC3781" s="33" t="n">
        <v>1.686108750901045</v>
      </c>
      <c r="AD3781" s="24" t="n"/>
      <c r="AE3781" s="24" t="n">
        <v>8</v>
      </c>
      <c r="AF3781" s="33" t="n"/>
      <c r="AG3781" s="33" t="n"/>
    </row>
    <row r="3782">
      <c r="A3782" s="24" t="inlineStr">
        <is>
          <t>Rotherham|31</t>
        </is>
      </c>
      <c r="B3782" s="24" t="inlineStr">
        <is>
          <t>E3</t>
        </is>
      </c>
      <c r="C3782" s="24" t="inlineStr">
        <is>
          <t>League Two</t>
        </is>
      </c>
      <c r="D3782" s="24" t="inlineStr">
        <is>
          <t>Rotherham</t>
        </is>
      </c>
      <c r="E3782" s="24" t="n">
        <v>31</v>
      </c>
      <c r="F3782" s="24" t="n">
        <v>8</v>
      </c>
      <c r="G3782" s="29" t="n">
        <v>46431.625</v>
      </c>
      <c r="H3782" s="24" t="inlineStr">
        <is>
          <t>Bristol Rovers</t>
        </is>
      </c>
      <c r="I3782" s="24" t="inlineStr">
        <is>
          <t>H</t>
        </is>
      </c>
      <c r="J3782" s="24" t="inlineStr">
        <is>
          <t>E3-Rotherha-BristolR</t>
        </is>
      </c>
      <c r="K3782" s="24" t="n">
        <v>2</v>
      </c>
      <c r="L3782" s="11">
        <f>IF(INDEX(Matches!$X:$X,AA3782)=0,"",IF(I3782="H",INDEX(Matches!$H:$H,AA3782),INDEX(Matches!$I:$I,AA3782)))</f>
        <v/>
      </c>
      <c r="M3782" s="11">
        <f>IF(INDEX(Matches!$X:$X,AA3782)=0,"",IF(I3782="H",INDEX(Matches!$I:$I,AA3782),INDEX(Matches!$H:$H,AA3782)))</f>
        <v/>
      </c>
      <c r="N3782" s="11">
        <f>IF(L3782="","",IF(L3782&gt;M3782,"W",IF(L3782=M3782,"D","L")))</f>
        <v/>
      </c>
      <c r="O3782" s="11">
        <f>IF(L3782="","",IF(L3782&gt;M3782,3,IF(L3782=M3782,1,0)))</f>
        <v/>
      </c>
      <c r="P3782" s="31">
        <f>IF(I3782="H",INDEX(Matches!$L:$L,AA3782),INDEX(Matches!$N:$N,AA3782))</f>
        <v/>
      </c>
      <c r="Q3782" s="31">
        <f>INDEX(Matches!$M:$M,AA3782)</f>
        <v/>
      </c>
      <c r="R3782" s="31">
        <f>IF(I3782="H",INDEX(Matches!$N:$N,AA3782),INDEX(Matches!$L:$L,AA3782))</f>
        <v/>
      </c>
      <c r="S3782" s="33">
        <f>IF(I3782="H",INDEX(Matches!$O:$O,AA3782),INDEX(Matches!$P:$P,AA3782))</f>
        <v/>
      </c>
      <c r="T3782" s="33">
        <f>IF(INDEX(Matches!$J:$J,AA3782)="","",IF(I3782="H",INDEX(Matches!$J:$J,AA3782),INDEX(Matches!$K:$K,AA3782)))</f>
        <v/>
      </c>
      <c r="U3782" s="33">
        <f>IF(INDEX(Matches!$K:$K,AA3782)="","",IF(I3782="H",INDEX(Matches!$K:$K,AA3782),INDEX(Matches!$J:$J,AA3782)))</f>
        <v/>
      </c>
      <c r="V3782" s="30">
        <f>IF(T3782="","",T3782-U3782)</f>
        <v/>
      </c>
      <c r="W3782" s="33">
        <f>IF(I3782="H",INDEX(Matches!$T:$T,AA3782),INDEX(Matches!$U:$U,AA3782))</f>
        <v/>
      </c>
      <c r="X3782" s="11">
        <f>INDEX(Matches!$X:$X,AA3782)</f>
        <v/>
      </c>
      <c r="Y3782" s="30">
        <f>IF(O3782="","",O3782-S3782)</f>
        <v/>
      </c>
      <c r="Z3782" s="30">
        <f>IF(W3782="","",W3782-S3782)</f>
        <v/>
      </c>
      <c r="AA3782" s="24">
        <f>MATCH(J3782,Matches!$A:$A,0)</f>
        <v/>
      </c>
      <c r="AB3782" s="33" t="n"/>
      <c r="AC3782" s="33" t="n">
        <v>1.378237987943673</v>
      </c>
      <c r="AD3782" s="24" t="n"/>
      <c r="AE3782" s="24" t="n">
        <v>8</v>
      </c>
      <c r="AF3782" s="33" t="n"/>
      <c r="AG3782" s="33" t="n"/>
    </row>
    <row r="3783">
      <c r="A3783" s="24" t="inlineStr">
        <is>
          <t>Rotherham|32</t>
        </is>
      </c>
      <c r="B3783" s="24" t="inlineStr">
        <is>
          <t>E3</t>
        </is>
      </c>
      <c r="C3783" s="24" t="inlineStr">
        <is>
          <t>League Two</t>
        </is>
      </c>
      <c r="D3783" s="24" t="inlineStr">
        <is>
          <t>Rotherham</t>
        </is>
      </c>
      <c r="E3783" s="24" t="n">
        <v>32</v>
      </c>
      <c r="F3783" s="24" t="n">
        <v>8</v>
      </c>
      <c r="G3783" s="29" t="n">
        <v>46438.625</v>
      </c>
      <c r="H3783" s="24" t="inlineStr">
        <is>
          <t>Salford</t>
        </is>
      </c>
      <c r="I3783" s="24" t="inlineStr">
        <is>
          <t>A</t>
        </is>
      </c>
      <c r="J3783" s="24" t="inlineStr">
        <is>
          <t>E3-Salford-Rotherha</t>
        </is>
      </c>
      <c r="K3783" s="24" t="n">
        <v>1</v>
      </c>
      <c r="L3783" s="11">
        <f>IF(INDEX(Matches!$X:$X,AA3783)=0,"",IF(I3783="H",INDEX(Matches!$H:$H,AA3783),INDEX(Matches!$I:$I,AA3783)))</f>
        <v/>
      </c>
      <c r="M3783" s="11">
        <f>IF(INDEX(Matches!$X:$X,AA3783)=0,"",IF(I3783="H",INDEX(Matches!$I:$I,AA3783),INDEX(Matches!$H:$H,AA3783)))</f>
        <v/>
      </c>
      <c r="N3783" s="11">
        <f>IF(L3783="","",IF(L3783&gt;M3783,"W",IF(L3783=M3783,"D","L")))</f>
        <v/>
      </c>
      <c r="O3783" s="11">
        <f>IF(L3783="","",IF(L3783&gt;M3783,3,IF(L3783=M3783,1,0)))</f>
        <v/>
      </c>
      <c r="P3783" s="31">
        <f>IF(I3783="H",INDEX(Matches!$L:$L,AA3783),INDEX(Matches!$N:$N,AA3783))</f>
        <v/>
      </c>
      <c r="Q3783" s="31">
        <f>INDEX(Matches!$M:$M,AA3783)</f>
        <v/>
      </c>
      <c r="R3783" s="31">
        <f>IF(I3783="H",INDEX(Matches!$N:$N,AA3783),INDEX(Matches!$L:$L,AA3783))</f>
        <v/>
      </c>
      <c r="S3783" s="33">
        <f>IF(I3783="H",INDEX(Matches!$O:$O,AA3783),INDEX(Matches!$P:$P,AA3783))</f>
        <v/>
      </c>
      <c r="T3783" s="33">
        <f>IF(INDEX(Matches!$J:$J,AA3783)="","",IF(I3783="H",INDEX(Matches!$J:$J,AA3783),INDEX(Matches!$K:$K,AA3783)))</f>
        <v/>
      </c>
      <c r="U3783" s="33">
        <f>IF(INDEX(Matches!$K:$K,AA3783)="","",IF(I3783="H",INDEX(Matches!$K:$K,AA3783),INDEX(Matches!$J:$J,AA3783)))</f>
        <v/>
      </c>
      <c r="V3783" s="30">
        <f>IF(T3783="","",T3783-U3783)</f>
        <v/>
      </c>
      <c r="W3783" s="33">
        <f>IF(I3783="H",INDEX(Matches!$T:$T,AA3783),INDEX(Matches!$U:$U,AA3783))</f>
        <v/>
      </c>
      <c r="X3783" s="11">
        <f>INDEX(Matches!$X:$X,AA3783)</f>
        <v/>
      </c>
      <c r="Y3783" s="30">
        <f>IF(O3783="","",O3783-S3783)</f>
        <v/>
      </c>
      <c r="Z3783" s="30">
        <f>IF(W3783="","",W3783-S3783)</f>
        <v/>
      </c>
      <c r="AA3783" s="24">
        <f>MATCH(J3783,Matches!$A:$A,0)</f>
        <v/>
      </c>
      <c r="AB3783" s="33" t="n"/>
      <c r="AC3783" s="33" t="n">
        <v>0.9902247072956805</v>
      </c>
      <c r="AD3783" s="24" t="n"/>
      <c r="AE3783" s="24" t="n">
        <v>8</v>
      </c>
      <c r="AF3783" s="33" t="n"/>
      <c r="AG3783" s="33" t="n"/>
    </row>
    <row r="3784">
      <c r="A3784" s="24" t="inlineStr">
        <is>
          <t>Rotherham|33</t>
        </is>
      </c>
      <c r="B3784" s="24" t="inlineStr">
        <is>
          <t>E3</t>
        </is>
      </c>
      <c r="C3784" s="24" t="inlineStr">
        <is>
          <t>League Two</t>
        </is>
      </c>
      <c r="D3784" s="24" t="inlineStr">
        <is>
          <t>Rotherham</t>
        </is>
      </c>
      <c r="E3784" s="24" t="n">
        <v>33</v>
      </c>
      <c r="F3784" s="24" t="n">
        <v>9</v>
      </c>
      <c r="G3784" s="29" t="n">
        <v>46445.625</v>
      </c>
      <c r="H3784" s="24" t="inlineStr">
        <is>
          <t>Crawley</t>
        </is>
      </c>
      <c r="I3784" s="24" t="inlineStr">
        <is>
          <t>A</t>
        </is>
      </c>
      <c r="J3784" s="24" t="inlineStr">
        <is>
          <t>E3-Crawley-Rotherha</t>
        </is>
      </c>
      <c r="K3784" s="24" t="n">
        <v>21</v>
      </c>
      <c r="L3784" s="11">
        <f>IF(INDEX(Matches!$X:$X,AA3784)=0,"",IF(I3784="H",INDEX(Matches!$H:$H,AA3784),INDEX(Matches!$I:$I,AA3784)))</f>
        <v/>
      </c>
      <c r="M3784" s="11">
        <f>IF(INDEX(Matches!$X:$X,AA3784)=0,"",IF(I3784="H",INDEX(Matches!$I:$I,AA3784),INDEX(Matches!$H:$H,AA3784)))</f>
        <v/>
      </c>
      <c r="N3784" s="11">
        <f>IF(L3784="","",IF(L3784&gt;M3784,"W",IF(L3784=M3784,"D","L")))</f>
        <v/>
      </c>
      <c r="O3784" s="11">
        <f>IF(L3784="","",IF(L3784&gt;M3784,3,IF(L3784=M3784,1,0)))</f>
        <v/>
      </c>
      <c r="P3784" s="31">
        <f>IF(I3784="H",INDEX(Matches!$L:$L,AA3784),INDEX(Matches!$N:$N,AA3784))</f>
        <v/>
      </c>
      <c r="Q3784" s="31">
        <f>INDEX(Matches!$M:$M,AA3784)</f>
        <v/>
      </c>
      <c r="R3784" s="31">
        <f>IF(I3784="H",INDEX(Matches!$N:$N,AA3784),INDEX(Matches!$L:$L,AA3784))</f>
        <v/>
      </c>
      <c r="S3784" s="33">
        <f>IF(I3784="H",INDEX(Matches!$O:$O,AA3784),INDEX(Matches!$P:$P,AA3784))</f>
        <v/>
      </c>
      <c r="T3784" s="33">
        <f>IF(INDEX(Matches!$J:$J,AA3784)="","",IF(I3784="H",INDEX(Matches!$J:$J,AA3784),INDEX(Matches!$K:$K,AA3784)))</f>
        <v/>
      </c>
      <c r="U3784" s="33">
        <f>IF(INDEX(Matches!$K:$K,AA3784)="","",IF(I3784="H",INDEX(Matches!$K:$K,AA3784),INDEX(Matches!$J:$J,AA3784)))</f>
        <v/>
      </c>
      <c r="V3784" s="30">
        <f>IF(T3784="","",T3784-U3784)</f>
        <v/>
      </c>
      <c r="W3784" s="33">
        <f>IF(I3784="H",INDEX(Matches!$T:$T,AA3784),INDEX(Matches!$U:$U,AA3784))</f>
        <v/>
      </c>
      <c r="X3784" s="11">
        <f>INDEX(Matches!$X:$X,AA3784)</f>
        <v/>
      </c>
      <c r="Y3784" s="30">
        <f>IF(O3784="","",O3784-S3784)</f>
        <v/>
      </c>
      <c r="Z3784" s="30">
        <f>IF(W3784="","",W3784-S3784)</f>
        <v/>
      </c>
      <c r="AA3784" s="24">
        <f>MATCH(J3784,Matches!$A:$A,0)</f>
        <v/>
      </c>
      <c r="AB3784" s="33" t="n"/>
      <c r="AC3784" s="33" t="n">
        <v>1.402847989152019</v>
      </c>
      <c r="AD3784" s="24" t="n"/>
      <c r="AE3784" s="24" t="n">
        <v>9</v>
      </c>
      <c r="AF3784" s="33" t="n"/>
      <c r="AG3784" s="33" t="n"/>
    </row>
    <row r="3785">
      <c r="A3785" s="24" t="inlineStr">
        <is>
          <t>Rotherham|34</t>
        </is>
      </c>
      <c r="B3785" s="24" t="inlineStr">
        <is>
          <t>E3</t>
        </is>
      </c>
      <c r="C3785" s="24" t="inlineStr">
        <is>
          <t>League Two</t>
        </is>
      </c>
      <c r="D3785" s="24" t="inlineStr">
        <is>
          <t>Rotherham</t>
        </is>
      </c>
      <c r="E3785" s="24" t="n">
        <v>34</v>
      </c>
      <c r="F3785" s="24" t="n">
        <v>9</v>
      </c>
      <c r="G3785" s="29" t="n">
        <v>46452.625</v>
      </c>
      <c r="H3785" s="24" t="inlineStr">
        <is>
          <t>Cheltenham</t>
        </is>
      </c>
      <c r="I3785" s="24" t="inlineStr">
        <is>
          <t>H</t>
        </is>
      </c>
      <c r="J3785" s="24" t="inlineStr">
        <is>
          <t>E3-Rotherha-Cheltenh</t>
        </is>
      </c>
      <c r="K3785" s="24" t="n">
        <v>22</v>
      </c>
      <c r="L3785" s="11">
        <f>IF(INDEX(Matches!$X:$X,AA3785)=0,"",IF(I3785="H",INDEX(Matches!$H:$H,AA3785),INDEX(Matches!$I:$I,AA3785)))</f>
        <v/>
      </c>
      <c r="M3785" s="11">
        <f>IF(INDEX(Matches!$X:$X,AA3785)=0,"",IF(I3785="H",INDEX(Matches!$I:$I,AA3785),INDEX(Matches!$H:$H,AA3785)))</f>
        <v/>
      </c>
      <c r="N3785" s="11">
        <f>IF(L3785="","",IF(L3785&gt;M3785,"W",IF(L3785=M3785,"D","L")))</f>
        <v/>
      </c>
      <c r="O3785" s="11">
        <f>IF(L3785="","",IF(L3785&gt;M3785,3,IF(L3785=M3785,1,0)))</f>
        <v/>
      </c>
      <c r="P3785" s="31">
        <f>IF(I3785="H",INDEX(Matches!$L:$L,AA3785),INDEX(Matches!$N:$N,AA3785))</f>
        <v/>
      </c>
      <c r="Q3785" s="31">
        <f>INDEX(Matches!$M:$M,AA3785)</f>
        <v/>
      </c>
      <c r="R3785" s="31">
        <f>IF(I3785="H",INDEX(Matches!$N:$N,AA3785),INDEX(Matches!$L:$L,AA3785))</f>
        <v/>
      </c>
      <c r="S3785" s="33">
        <f>IF(I3785="H",INDEX(Matches!$O:$O,AA3785),INDEX(Matches!$P:$P,AA3785))</f>
        <v/>
      </c>
      <c r="T3785" s="33">
        <f>IF(INDEX(Matches!$J:$J,AA3785)="","",IF(I3785="H",INDEX(Matches!$J:$J,AA3785),INDEX(Matches!$K:$K,AA3785)))</f>
        <v/>
      </c>
      <c r="U3785" s="33">
        <f>IF(INDEX(Matches!$K:$K,AA3785)="","",IF(I3785="H",INDEX(Matches!$K:$K,AA3785),INDEX(Matches!$J:$J,AA3785)))</f>
        <v/>
      </c>
      <c r="V3785" s="30">
        <f>IF(T3785="","",T3785-U3785)</f>
        <v/>
      </c>
      <c r="W3785" s="33">
        <f>IF(I3785="H",INDEX(Matches!$T:$T,AA3785),INDEX(Matches!$U:$U,AA3785))</f>
        <v/>
      </c>
      <c r="X3785" s="11">
        <f>INDEX(Matches!$X:$X,AA3785)</f>
        <v/>
      </c>
      <c r="Y3785" s="30">
        <f>IF(O3785="","",O3785-S3785)</f>
        <v/>
      </c>
      <c r="Z3785" s="30">
        <f>IF(W3785="","",W3785-S3785)</f>
        <v/>
      </c>
      <c r="AA3785" s="24">
        <f>MATCH(J3785,Matches!$A:$A,0)</f>
        <v/>
      </c>
      <c r="AB3785" s="33" t="n"/>
      <c r="AC3785" s="33" t="n">
        <v>1.746221587119603</v>
      </c>
      <c r="AD3785" s="24" t="n"/>
      <c r="AE3785" s="24" t="n">
        <v>9</v>
      </c>
      <c r="AF3785" s="33" t="n"/>
      <c r="AG3785" s="33" t="n"/>
    </row>
    <row r="3786">
      <c r="A3786" s="24" t="inlineStr">
        <is>
          <t>Rotherham|35</t>
        </is>
      </c>
      <c r="B3786" s="24" t="inlineStr">
        <is>
          <t>E3</t>
        </is>
      </c>
      <c r="C3786" s="24" t="inlineStr">
        <is>
          <t>League Two</t>
        </is>
      </c>
      <c r="D3786" s="24" t="inlineStr">
        <is>
          <t>Rotherham</t>
        </is>
      </c>
      <c r="E3786" s="24" t="n">
        <v>35</v>
      </c>
      <c r="F3786" s="24" t="n">
        <v>9</v>
      </c>
      <c r="G3786" s="29" t="n">
        <v>46459.625</v>
      </c>
      <c r="H3786" s="24" t="inlineStr">
        <is>
          <t>York</t>
        </is>
      </c>
      <c r="I3786" s="24" t="inlineStr">
        <is>
          <t>A</t>
        </is>
      </c>
      <c r="J3786" s="24" t="inlineStr">
        <is>
          <t>E3-York-Rotherha</t>
        </is>
      </c>
      <c r="K3786" s="24" t="n">
        <v>7</v>
      </c>
      <c r="L3786" s="11">
        <f>IF(INDEX(Matches!$X:$X,AA3786)=0,"",IF(I3786="H",INDEX(Matches!$H:$H,AA3786),INDEX(Matches!$I:$I,AA3786)))</f>
        <v/>
      </c>
      <c r="M3786" s="11">
        <f>IF(INDEX(Matches!$X:$X,AA3786)=0,"",IF(I3786="H",INDEX(Matches!$I:$I,AA3786),INDEX(Matches!$H:$H,AA3786)))</f>
        <v/>
      </c>
      <c r="N3786" s="11">
        <f>IF(L3786="","",IF(L3786&gt;M3786,"W",IF(L3786=M3786,"D","L")))</f>
        <v/>
      </c>
      <c r="O3786" s="11">
        <f>IF(L3786="","",IF(L3786&gt;M3786,3,IF(L3786=M3786,1,0)))</f>
        <v/>
      </c>
      <c r="P3786" s="31">
        <f>IF(I3786="H",INDEX(Matches!$L:$L,AA3786),INDEX(Matches!$N:$N,AA3786))</f>
        <v/>
      </c>
      <c r="Q3786" s="31">
        <f>INDEX(Matches!$M:$M,AA3786)</f>
        <v/>
      </c>
      <c r="R3786" s="31">
        <f>IF(I3786="H",INDEX(Matches!$N:$N,AA3786),INDEX(Matches!$L:$L,AA3786))</f>
        <v/>
      </c>
      <c r="S3786" s="33">
        <f>IF(I3786="H",INDEX(Matches!$O:$O,AA3786),INDEX(Matches!$P:$P,AA3786))</f>
        <v/>
      </c>
      <c r="T3786" s="33">
        <f>IF(INDEX(Matches!$J:$J,AA3786)="","",IF(I3786="H",INDEX(Matches!$J:$J,AA3786),INDEX(Matches!$K:$K,AA3786)))</f>
        <v/>
      </c>
      <c r="U3786" s="33">
        <f>IF(INDEX(Matches!$K:$K,AA3786)="","",IF(I3786="H",INDEX(Matches!$K:$K,AA3786),INDEX(Matches!$J:$J,AA3786)))</f>
        <v/>
      </c>
      <c r="V3786" s="30">
        <f>IF(T3786="","",T3786-U3786)</f>
        <v/>
      </c>
      <c r="W3786" s="33">
        <f>IF(I3786="H",INDEX(Matches!$T:$T,AA3786),INDEX(Matches!$U:$U,AA3786))</f>
        <v/>
      </c>
      <c r="X3786" s="11">
        <f>INDEX(Matches!$X:$X,AA3786)</f>
        <v/>
      </c>
      <c r="Y3786" s="30">
        <f>IF(O3786="","",O3786-S3786)</f>
        <v/>
      </c>
      <c r="Z3786" s="30">
        <f>IF(W3786="","",W3786-S3786)</f>
        <v/>
      </c>
      <c r="AA3786" s="24">
        <f>MATCH(J3786,Matches!$A:$A,0)</f>
        <v/>
      </c>
      <c r="AB3786" s="33" t="n"/>
      <c r="AC3786" s="33" t="n">
        <v>1.124475806245694</v>
      </c>
      <c r="AD3786" s="24" t="n"/>
      <c r="AE3786" s="24" t="n">
        <v>9</v>
      </c>
      <c r="AF3786" s="33" t="n"/>
      <c r="AG3786" s="33" t="n"/>
    </row>
    <row r="3787">
      <c r="A3787" s="24" t="inlineStr">
        <is>
          <t>Rotherham|36</t>
        </is>
      </c>
      <c r="B3787" s="24" t="inlineStr">
        <is>
          <t>E3</t>
        </is>
      </c>
      <c r="C3787" s="24" t="inlineStr">
        <is>
          <t>League Two</t>
        </is>
      </c>
      <c r="D3787" s="24" t="inlineStr">
        <is>
          <t>Rotherham</t>
        </is>
      </c>
      <c r="E3787" s="24" t="n">
        <v>36</v>
      </c>
      <c r="F3787" s="24" t="n">
        <v>9</v>
      </c>
      <c r="G3787" s="29" t="n">
        <v>46466.625</v>
      </c>
      <c r="H3787" s="24" t="inlineStr">
        <is>
          <t>Grimsby</t>
        </is>
      </c>
      <c r="I3787" s="24" t="inlineStr">
        <is>
          <t>H</t>
        </is>
      </c>
      <c r="J3787" s="24" t="inlineStr">
        <is>
          <t>E3-Rotherha-Grimsby</t>
        </is>
      </c>
      <c r="K3787" s="24" t="n">
        <v>4</v>
      </c>
      <c r="L3787" s="11">
        <f>IF(INDEX(Matches!$X:$X,AA3787)=0,"",IF(I3787="H",INDEX(Matches!$H:$H,AA3787),INDEX(Matches!$I:$I,AA3787)))</f>
        <v/>
      </c>
      <c r="M3787" s="11">
        <f>IF(INDEX(Matches!$X:$X,AA3787)=0,"",IF(I3787="H",INDEX(Matches!$I:$I,AA3787),INDEX(Matches!$H:$H,AA3787)))</f>
        <v/>
      </c>
      <c r="N3787" s="11">
        <f>IF(L3787="","",IF(L3787&gt;M3787,"W",IF(L3787=M3787,"D","L")))</f>
        <v/>
      </c>
      <c r="O3787" s="11">
        <f>IF(L3787="","",IF(L3787&gt;M3787,3,IF(L3787=M3787,1,0)))</f>
        <v/>
      </c>
      <c r="P3787" s="31">
        <f>IF(I3787="H",INDEX(Matches!$L:$L,AA3787),INDEX(Matches!$N:$N,AA3787))</f>
        <v/>
      </c>
      <c r="Q3787" s="31">
        <f>INDEX(Matches!$M:$M,AA3787)</f>
        <v/>
      </c>
      <c r="R3787" s="31">
        <f>IF(I3787="H",INDEX(Matches!$N:$N,AA3787),INDEX(Matches!$L:$L,AA3787))</f>
        <v/>
      </c>
      <c r="S3787" s="33">
        <f>IF(I3787="H",INDEX(Matches!$O:$O,AA3787),INDEX(Matches!$P:$P,AA3787))</f>
        <v/>
      </c>
      <c r="T3787" s="33">
        <f>IF(INDEX(Matches!$J:$J,AA3787)="","",IF(I3787="H",INDEX(Matches!$J:$J,AA3787),INDEX(Matches!$K:$K,AA3787)))</f>
        <v/>
      </c>
      <c r="U3787" s="33">
        <f>IF(INDEX(Matches!$K:$K,AA3787)="","",IF(I3787="H",INDEX(Matches!$K:$K,AA3787),INDEX(Matches!$J:$J,AA3787)))</f>
        <v/>
      </c>
      <c r="V3787" s="30">
        <f>IF(T3787="","",T3787-U3787)</f>
        <v/>
      </c>
      <c r="W3787" s="33">
        <f>IF(I3787="H",INDEX(Matches!$T:$T,AA3787),INDEX(Matches!$U:$U,AA3787))</f>
        <v/>
      </c>
      <c r="X3787" s="11">
        <f>INDEX(Matches!$X:$X,AA3787)</f>
        <v/>
      </c>
      <c r="Y3787" s="30">
        <f>IF(O3787="","",O3787-S3787)</f>
        <v/>
      </c>
      <c r="Z3787" s="30">
        <f>IF(W3787="","",W3787-S3787)</f>
        <v/>
      </c>
      <c r="AA3787" s="24">
        <f>MATCH(J3787,Matches!$A:$A,0)</f>
        <v/>
      </c>
      <c r="AB3787" s="33" t="n"/>
      <c r="AC3787" s="33" t="n">
        <v>1.444238033655245</v>
      </c>
      <c r="AD3787" s="24" t="n"/>
      <c r="AE3787" s="24" t="n">
        <v>9</v>
      </c>
      <c r="AF3787" s="33" t="n"/>
      <c r="AG3787" s="33" t="n"/>
    </row>
    <row r="3788">
      <c r="A3788" s="24" t="inlineStr">
        <is>
          <t>Rotherham|37</t>
        </is>
      </c>
      <c r="B3788" s="24" t="inlineStr">
        <is>
          <t>E3</t>
        </is>
      </c>
      <c r="C3788" s="24" t="inlineStr">
        <is>
          <t>League Two</t>
        </is>
      </c>
      <c r="D3788" s="24" t="inlineStr">
        <is>
          <t>Rotherham</t>
        </is>
      </c>
      <c r="E3788" s="24" t="n">
        <v>37</v>
      </c>
      <c r="F3788" s="24" t="n">
        <v>10</v>
      </c>
      <c r="G3788" s="29" t="n">
        <v>46472.625</v>
      </c>
      <c r="H3788" s="24" t="inlineStr">
        <is>
          <t>Colchester</t>
        </is>
      </c>
      <c r="I3788" s="24" t="inlineStr">
        <is>
          <t>H</t>
        </is>
      </c>
      <c r="J3788" s="24" t="inlineStr">
        <is>
          <t>E3-Rotherha-Colchest</t>
        </is>
      </c>
      <c r="K3788" s="24" t="n">
        <v>13</v>
      </c>
      <c r="L3788" s="11">
        <f>IF(INDEX(Matches!$X:$X,AA3788)=0,"",IF(I3788="H",INDEX(Matches!$H:$H,AA3788),INDEX(Matches!$I:$I,AA3788)))</f>
        <v/>
      </c>
      <c r="M3788" s="11">
        <f>IF(INDEX(Matches!$X:$X,AA3788)=0,"",IF(I3788="H",INDEX(Matches!$I:$I,AA3788),INDEX(Matches!$H:$H,AA3788)))</f>
        <v/>
      </c>
      <c r="N3788" s="11">
        <f>IF(L3788="","",IF(L3788&gt;M3788,"W",IF(L3788=M3788,"D","L")))</f>
        <v/>
      </c>
      <c r="O3788" s="11">
        <f>IF(L3788="","",IF(L3788&gt;M3788,3,IF(L3788=M3788,1,0)))</f>
        <v/>
      </c>
      <c r="P3788" s="31">
        <f>IF(I3788="H",INDEX(Matches!$L:$L,AA3788),INDEX(Matches!$N:$N,AA3788))</f>
        <v/>
      </c>
      <c r="Q3788" s="31">
        <f>INDEX(Matches!$M:$M,AA3788)</f>
        <v/>
      </c>
      <c r="R3788" s="31">
        <f>IF(I3788="H",INDEX(Matches!$N:$N,AA3788),INDEX(Matches!$L:$L,AA3788))</f>
        <v/>
      </c>
      <c r="S3788" s="33">
        <f>IF(I3788="H",INDEX(Matches!$O:$O,AA3788),INDEX(Matches!$P:$P,AA3788))</f>
        <v/>
      </c>
      <c r="T3788" s="33">
        <f>IF(INDEX(Matches!$J:$J,AA3788)="","",IF(I3788="H",INDEX(Matches!$J:$J,AA3788),INDEX(Matches!$K:$K,AA3788)))</f>
        <v/>
      </c>
      <c r="U3788" s="33">
        <f>IF(INDEX(Matches!$K:$K,AA3788)="","",IF(I3788="H",INDEX(Matches!$K:$K,AA3788),INDEX(Matches!$J:$J,AA3788)))</f>
        <v/>
      </c>
      <c r="V3788" s="30">
        <f>IF(T3788="","",T3788-U3788)</f>
        <v/>
      </c>
      <c r="W3788" s="33">
        <f>IF(I3788="H",INDEX(Matches!$T:$T,AA3788),INDEX(Matches!$U:$U,AA3788))</f>
        <v/>
      </c>
      <c r="X3788" s="11">
        <f>INDEX(Matches!$X:$X,AA3788)</f>
        <v/>
      </c>
      <c r="Y3788" s="30">
        <f>IF(O3788="","",O3788-S3788)</f>
        <v/>
      </c>
      <c r="Z3788" s="30">
        <f>IF(W3788="","",W3788-S3788)</f>
        <v/>
      </c>
      <c r="AA3788" s="24">
        <f>MATCH(J3788,Matches!$A:$A,0)</f>
        <v/>
      </c>
      <c r="AB3788" s="33" t="n"/>
      <c r="AC3788" s="33" t="n">
        <v>1.574522142124833</v>
      </c>
      <c r="AD3788" s="24" t="n"/>
      <c r="AE3788" s="24" t="n">
        <v>10</v>
      </c>
      <c r="AF3788" s="33" t="n"/>
      <c r="AG3788" s="33" t="n"/>
    </row>
    <row r="3789">
      <c r="A3789" s="24" t="inlineStr">
        <is>
          <t>Rotherham|38</t>
        </is>
      </c>
      <c r="B3789" s="24" t="inlineStr">
        <is>
          <t>E3</t>
        </is>
      </c>
      <c r="C3789" s="24" t="inlineStr">
        <is>
          <t>League Two</t>
        </is>
      </c>
      <c r="D3789" s="24" t="inlineStr">
        <is>
          <t>Rotherham</t>
        </is>
      </c>
      <c r="E3789" s="24" t="n">
        <v>38</v>
      </c>
      <c r="F3789" s="24" t="n">
        <v>10</v>
      </c>
      <c r="G3789" s="29" t="n">
        <v>46475.625</v>
      </c>
      <c r="H3789" s="24" t="inlineStr">
        <is>
          <t>Rochdale</t>
        </is>
      </c>
      <c r="I3789" s="24" t="inlineStr">
        <is>
          <t>A</t>
        </is>
      </c>
      <c r="J3789" s="24" t="inlineStr">
        <is>
          <t>E3-Rochdale-Rotherha</t>
        </is>
      </c>
      <c r="K3789" s="24" t="n">
        <v>16</v>
      </c>
      <c r="L3789" s="11">
        <f>IF(INDEX(Matches!$X:$X,AA3789)=0,"",IF(I3789="H",INDEX(Matches!$H:$H,AA3789),INDEX(Matches!$I:$I,AA3789)))</f>
        <v/>
      </c>
      <c r="M3789" s="11">
        <f>IF(INDEX(Matches!$X:$X,AA3789)=0,"",IF(I3789="H",INDEX(Matches!$I:$I,AA3789),INDEX(Matches!$H:$H,AA3789)))</f>
        <v/>
      </c>
      <c r="N3789" s="11">
        <f>IF(L3789="","",IF(L3789&gt;M3789,"W",IF(L3789=M3789,"D","L")))</f>
        <v/>
      </c>
      <c r="O3789" s="11">
        <f>IF(L3789="","",IF(L3789&gt;M3789,3,IF(L3789=M3789,1,0)))</f>
        <v/>
      </c>
      <c r="P3789" s="31">
        <f>IF(I3789="H",INDEX(Matches!$L:$L,AA3789),INDEX(Matches!$N:$N,AA3789))</f>
        <v/>
      </c>
      <c r="Q3789" s="31">
        <f>INDEX(Matches!$M:$M,AA3789)</f>
        <v/>
      </c>
      <c r="R3789" s="31">
        <f>IF(I3789="H",INDEX(Matches!$N:$N,AA3789),INDEX(Matches!$L:$L,AA3789))</f>
        <v/>
      </c>
      <c r="S3789" s="33">
        <f>IF(I3789="H",INDEX(Matches!$O:$O,AA3789),INDEX(Matches!$P:$P,AA3789))</f>
        <v/>
      </c>
      <c r="T3789" s="33">
        <f>IF(INDEX(Matches!$J:$J,AA3789)="","",IF(I3789="H",INDEX(Matches!$J:$J,AA3789),INDEX(Matches!$K:$K,AA3789)))</f>
        <v/>
      </c>
      <c r="U3789" s="33">
        <f>IF(INDEX(Matches!$K:$K,AA3789)="","",IF(I3789="H",INDEX(Matches!$K:$K,AA3789),INDEX(Matches!$J:$J,AA3789)))</f>
        <v/>
      </c>
      <c r="V3789" s="30">
        <f>IF(T3789="","",T3789-U3789)</f>
        <v/>
      </c>
      <c r="W3789" s="33">
        <f>IF(I3789="H",INDEX(Matches!$T:$T,AA3789),INDEX(Matches!$U:$U,AA3789))</f>
        <v/>
      </c>
      <c r="X3789" s="11">
        <f>INDEX(Matches!$X:$X,AA3789)</f>
        <v/>
      </c>
      <c r="Y3789" s="30">
        <f>IF(O3789="","",O3789-S3789)</f>
        <v/>
      </c>
      <c r="Z3789" s="30">
        <f>IF(W3789="","",W3789-S3789)</f>
        <v/>
      </c>
      <c r="AA3789" s="24">
        <f>MATCH(J3789,Matches!$A:$A,0)</f>
        <v/>
      </c>
      <c r="AB3789" s="33" t="n"/>
      <c r="AC3789" s="33" t="n">
        <v>1.354591228340883</v>
      </c>
      <c r="AD3789" s="24" t="n"/>
      <c r="AE3789" s="24" t="n">
        <v>10</v>
      </c>
      <c r="AF3789" s="33" t="n"/>
      <c r="AG3789" s="33" t="n"/>
    </row>
    <row r="3790">
      <c r="A3790" s="24" t="inlineStr">
        <is>
          <t>Rotherham|39</t>
        </is>
      </c>
      <c r="B3790" s="24" t="inlineStr">
        <is>
          <t>E3</t>
        </is>
      </c>
      <c r="C3790" s="24" t="inlineStr">
        <is>
          <t>League Two</t>
        </is>
      </c>
      <c r="D3790" s="24" t="inlineStr">
        <is>
          <t>Rotherham</t>
        </is>
      </c>
      <c r="E3790" s="24" t="n">
        <v>39</v>
      </c>
      <c r="F3790" s="24" t="n">
        <v>10</v>
      </c>
      <c r="G3790" s="29" t="n">
        <v>46480.625</v>
      </c>
      <c r="H3790" s="24" t="inlineStr">
        <is>
          <t>Accrington</t>
        </is>
      </c>
      <c r="I3790" s="24" t="inlineStr">
        <is>
          <t>H</t>
        </is>
      </c>
      <c r="J3790" s="24" t="inlineStr">
        <is>
          <t>E3-Rotherha-Accringt</t>
        </is>
      </c>
      <c r="K3790" s="24" t="n">
        <v>23</v>
      </c>
      <c r="L3790" s="11">
        <f>IF(INDEX(Matches!$X:$X,AA3790)=0,"",IF(I3790="H",INDEX(Matches!$H:$H,AA3790),INDEX(Matches!$I:$I,AA3790)))</f>
        <v/>
      </c>
      <c r="M3790" s="11">
        <f>IF(INDEX(Matches!$X:$X,AA3790)=0,"",IF(I3790="H",INDEX(Matches!$I:$I,AA3790),INDEX(Matches!$H:$H,AA3790)))</f>
        <v/>
      </c>
      <c r="N3790" s="11">
        <f>IF(L3790="","",IF(L3790&gt;M3790,"W",IF(L3790=M3790,"D","L")))</f>
        <v/>
      </c>
      <c r="O3790" s="11">
        <f>IF(L3790="","",IF(L3790&gt;M3790,3,IF(L3790=M3790,1,0)))</f>
        <v/>
      </c>
      <c r="P3790" s="31">
        <f>IF(I3790="H",INDEX(Matches!$L:$L,AA3790),INDEX(Matches!$N:$N,AA3790))</f>
        <v/>
      </c>
      <c r="Q3790" s="31">
        <f>INDEX(Matches!$M:$M,AA3790)</f>
        <v/>
      </c>
      <c r="R3790" s="31">
        <f>IF(I3790="H",INDEX(Matches!$N:$N,AA3790),INDEX(Matches!$L:$L,AA3790))</f>
        <v/>
      </c>
      <c r="S3790" s="33">
        <f>IF(I3790="H",INDEX(Matches!$O:$O,AA3790),INDEX(Matches!$P:$P,AA3790))</f>
        <v/>
      </c>
      <c r="T3790" s="33">
        <f>IF(INDEX(Matches!$J:$J,AA3790)="","",IF(I3790="H",INDEX(Matches!$J:$J,AA3790),INDEX(Matches!$K:$K,AA3790)))</f>
        <v/>
      </c>
      <c r="U3790" s="33">
        <f>IF(INDEX(Matches!$K:$K,AA3790)="","",IF(I3790="H",INDEX(Matches!$K:$K,AA3790),INDEX(Matches!$J:$J,AA3790)))</f>
        <v/>
      </c>
      <c r="V3790" s="30">
        <f>IF(T3790="","",T3790-U3790)</f>
        <v/>
      </c>
      <c r="W3790" s="33">
        <f>IF(I3790="H",INDEX(Matches!$T:$T,AA3790),INDEX(Matches!$U:$U,AA3790))</f>
        <v/>
      </c>
      <c r="X3790" s="11">
        <f>INDEX(Matches!$X:$X,AA3790)</f>
        <v/>
      </c>
      <c r="Y3790" s="30">
        <f>IF(O3790="","",O3790-S3790)</f>
        <v/>
      </c>
      <c r="Z3790" s="30">
        <f>IF(W3790="","",W3790-S3790)</f>
        <v/>
      </c>
      <c r="AA3790" s="24">
        <f>MATCH(J3790,Matches!$A:$A,0)</f>
        <v/>
      </c>
      <c r="AB3790" s="33" t="n"/>
      <c r="AC3790" s="33" t="n">
        <v>1.712495084531114</v>
      </c>
      <c r="AD3790" s="24" t="n"/>
      <c r="AE3790" s="24" t="n">
        <v>10</v>
      </c>
      <c r="AF3790" s="33" t="n"/>
      <c r="AG3790" s="33" t="n"/>
    </row>
    <row r="3791">
      <c r="A3791" s="24" t="inlineStr">
        <is>
          <t>Rotherham|40</t>
        </is>
      </c>
      <c r="B3791" s="24" t="inlineStr">
        <is>
          <t>E3</t>
        </is>
      </c>
      <c r="C3791" s="24" t="inlineStr">
        <is>
          <t>League Two</t>
        </is>
      </c>
      <c r="D3791" s="24" t="inlineStr">
        <is>
          <t>Rotherham</t>
        </is>
      </c>
      <c r="E3791" s="24" t="n">
        <v>40</v>
      </c>
      <c r="F3791" s="24" t="n">
        <v>10</v>
      </c>
      <c r="G3791" s="29" t="n">
        <v>46487.625</v>
      </c>
      <c r="H3791" s="24" t="inlineStr">
        <is>
          <t>Walsall</t>
        </is>
      </c>
      <c r="I3791" s="24" t="inlineStr">
        <is>
          <t>A</t>
        </is>
      </c>
      <c r="J3791" s="24" t="inlineStr">
        <is>
          <t>E3-Walsall-Rotherha</t>
        </is>
      </c>
      <c r="K3791" s="24" t="n">
        <v>11</v>
      </c>
      <c r="L3791" s="11">
        <f>IF(INDEX(Matches!$X:$X,AA3791)=0,"",IF(I3791="H",INDEX(Matches!$H:$H,AA3791),INDEX(Matches!$I:$I,AA3791)))</f>
        <v/>
      </c>
      <c r="M3791" s="11">
        <f>IF(INDEX(Matches!$X:$X,AA3791)=0,"",IF(I3791="H",INDEX(Matches!$I:$I,AA3791),INDEX(Matches!$H:$H,AA3791)))</f>
        <v/>
      </c>
      <c r="N3791" s="11">
        <f>IF(L3791="","",IF(L3791&gt;M3791,"W",IF(L3791=M3791,"D","L")))</f>
        <v/>
      </c>
      <c r="O3791" s="11">
        <f>IF(L3791="","",IF(L3791&gt;M3791,3,IF(L3791=M3791,1,0)))</f>
        <v/>
      </c>
      <c r="P3791" s="31">
        <f>IF(I3791="H",INDEX(Matches!$L:$L,AA3791),INDEX(Matches!$N:$N,AA3791))</f>
        <v/>
      </c>
      <c r="Q3791" s="31">
        <f>INDEX(Matches!$M:$M,AA3791)</f>
        <v/>
      </c>
      <c r="R3791" s="31">
        <f>IF(I3791="H",INDEX(Matches!$N:$N,AA3791),INDEX(Matches!$L:$L,AA3791))</f>
        <v/>
      </c>
      <c r="S3791" s="33">
        <f>IF(I3791="H",INDEX(Matches!$O:$O,AA3791),INDEX(Matches!$P:$P,AA3791))</f>
        <v/>
      </c>
      <c r="T3791" s="33">
        <f>IF(INDEX(Matches!$J:$J,AA3791)="","",IF(I3791="H",INDEX(Matches!$J:$J,AA3791),INDEX(Matches!$K:$K,AA3791)))</f>
        <v/>
      </c>
      <c r="U3791" s="33">
        <f>IF(INDEX(Matches!$K:$K,AA3791)="","",IF(I3791="H",INDEX(Matches!$K:$K,AA3791),INDEX(Matches!$J:$J,AA3791)))</f>
        <v/>
      </c>
      <c r="V3791" s="30">
        <f>IF(T3791="","",T3791-U3791)</f>
        <v/>
      </c>
      <c r="W3791" s="33">
        <f>IF(I3791="H",INDEX(Matches!$T:$T,AA3791),INDEX(Matches!$U:$U,AA3791))</f>
        <v/>
      </c>
      <c r="X3791" s="11">
        <f>INDEX(Matches!$X:$X,AA3791)</f>
        <v/>
      </c>
      <c r="Y3791" s="30">
        <f>IF(O3791="","",O3791-S3791)</f>
        <v/>
      </c>
      <c r="Z3791" s="30">
        <f>IF(W3791="","",W3791-S3791)</f>
        <v/>
      </c>
      <c r="AA3791" s="24">
        <f>MATCH(J3791,Matches!$A:$A,0)</f>
        <v/>
      </c>
      <c r="AB3791" s="33" t="n"/>
      <c r="AC3791" s="33" t="n">
        <v>1.216039590777885</v>
      </c>
      <c r="AD3791" s="24" t="n"/>
      <c r="AE3791" s="24" t="n">
        <v>10</v>
      </c>
      <c r="AF3791" s="33" t="n"/>
      <c r="AG3791" s="33" t="n"/>
    </row>
    <row r="3792">
      <c r="A3792" s="24" t="inlineStr">
        <is>
          <t>Rotherham|41</t>
        </is>
      </c>
      <c r="B3792" s="24" t="inlineStr">
        <is>
          <t>E3</t>
        </is>
      </c>
      <c r="C3792" s="24" t="inlineStr">
        <is>
          <t>League Two</t>
        </is>
      </c>
      <c r="D3792" s="24" t="inlineStr">
        <is>
          <t>Rotherham</t>
        </is>
      </c>
      <c r="E3792" s="24" t="n">
        <v>41</v>
      </c>
      <c r="F3792" s="24" t="n">
        <v>11</v>
      </c>
      <c r="G3792" s="29" t="n">
        <v>46490.82291666666</v>
      </c>
      <c r="H3792" s="24" t="inlineStr">
        <is>
          <t>Gillingham</t>
        </is>
      </c>
      <c r="I3792" s="24" t="inlineStr">
        <is>
          <t>A</t>
        </is>
      </c>
      <c r="J3792" s="24" t="inlineStr">
        <is>
          <t>E3-Gillingh-Rotherha</t>
        </is>
      </c>
      <c r="K3792" s="24" t="n">
        <v>12</v>
      </c>
      <c r="L3792" s="11">
        <f>IF(INDEX(Matches!$X:$X,AA3792)=0,"",IF(I3792="H",INDEX(Matches!$H:$H,AA3792),INDEX(Matches!$I:$I,AA3792)))</f>
        <v/>
      </c>
      <c r="M3792" s="11">
        <f>IF(INDEX(Matches!$X:$X,AA3792)=0,"",IF(I3792="H",INDEX(Matches!$I:$I,AA3792),INDEX(Matches!$H:$H,AA3792)))</f>
        <v/>
      </c>
      <c r="N3792" s="11">
        <f>IF(L3792="","",IF(L3792&gt;M3792,"W",IF(L3792=M3792,"D","L")))</f>
        <v/>
      </c>
      <c r="O3792" s="11">
        <f>IF(L3792="","",IF(L3792&gt;M3792,3,IF(L3792=M3792,1,0)))</f>
        <v/>
      </c>
      <c r="P3792" s="31">
        <f>IF(I3792="H",INDEX(Matches!$L:$L,AA3792),INDEX(Matches!$N:$N,AA3792))</f>
        <v/>
      </c>
      <c r="Q3792" s="31">
        <f>INDEX(Matches!$M:$M,AA3792)</f>
        <v/>
      </c>
      <c r="R3792" s="31">
        <f>IF(I3792="H",INDEX(Matches!$N:$N,AA3792),INDEX(Matches!$L:$L,AA3792))</f>
        <v/>
      </c>
      <c r="S3792" s="33">
        <f>IF(I3792="H",INDEX(Matches!$O:$O,AA3792),INDEX(Matches!$P:$P,AA3792))</f>
        <v/>
      </c>
      <c r="T3792" s="33">
        <f>IF(INDEX(Matches!$J:$J,AA3792)="","",IF(I3792="H",INDEX(Matches!$J:$J,AA3792),INDEX(Matches!$K:$K,AA3792)))</f>
        <v/>
      </c>
      <c r="U3792" s="33">
        <f>IF(INDEX(Matches!$K:$K,AA3792)="","",IF(I3792="H",INDEX(Matches!$K:$K,AA3792),INDEX(Matches!$J:$J,AA3792)))</f>
        <v/>
      </c>
      <c r="V3792" s="30">
        <f>IF(T3792="","",T3792-U3792)</f>
        <v/>
      </c>
      <c r="W3792" s="33">
        <f>IF(I3792="H",INDEX(Matches!$T:$T,AA3792),INDEX(Matches!$U:$U,AA3792))</f>
        <v/>
      </c>
      <c r="X3792" s="11">
        <f>INDEX(Matches!$X:$X,AA3792)</f>
        <v/>
      </c>
      <c r="Y3792" s="30">
        <f>IF(O3792="","",O3792-S3792)</f>
        <v/>
      </c>
      <c r="Z3792" s="30">
        <f>IF(W3792="","",W3792-S3792)</f>
        <v/>
      </c>
      <c r="AA3792" s="24">
        <f>MATCH(J3792,Matches!$A:$A,0)</f>
        <v/>
      </c>
      <c r="AB3792" s="33" t="n"/>
      <c r="AC3792" s="33" t="n">
        <v>1.251816071009355</v>
      </c>
      <c r="AD3792" s="24" t="n"/>
      <c r="AE3792" s="24" t="n">
        <v>11</v>
      </c>
      <c r="AF3792" s="33" t="n"/>
      <c r="AG3792" s="33" t="n"/>
    </row>
    <row r="3793">
      <c r="A3793" s="24" t="inlineStr">
        <is>
          <t>Rotherham|42</t>
        </is>
      </c>
      <c r="B3793" s="24" t="inlineStr">
        <is>
          <t>E3</t>
        </is>
      </c>
      <c r="C3793" s="24" t="inlineStr">
        <is>
          <t>League Two</t>
        </is>
      </c>
      <c r="D3793" s="24" t="inlineStr">
        <is>
          <t>Rotherham</t>
        </is>
      </c>
      <c r="E3793" s="24" t="n">
        <v>42</v>
      </c>
      <c r="F3793" s="24" t="n">
        <v>11</v>
      </c>
      <c r="G3793" s="29" t="n">
        <v>46494.625</v>
      </c>
      <c r="H3793" s="24" t="inlineStr">
        <is>
          <t>Northampton</t>
        </is>
      </c>
      <c r="I3793" s="24" t="inlineStr">
        <is>
          <t>H</t>
        </is>
      </c>
      <c r="J3793" s="24" t="inlineStr">
        <is>
          <t>E3-Rotherha-Northamp</t>
        </is>
      </c>
      <c r="K3793" s="24" t="n">
        <v>14</v>
      </c>
      <c r="L3793" s="11">
        <f>IF(INDEX(Matches!$X:$X,AA3793)=0,"",IF(I3793="H",INDEX(Matches!$H:$H,AA3793),INDEX(Matches!$I:$I,AA3793)))</f>
        <v/>
      </c>
      <c r="M3793" s="11">
        <f>IF(INDEX(Matches!$X:$X,AA3793)=0,"",IF(I3793="H",INDEX(Matches!$I:$I,AA3793),INDEX(Matches!$H:$H,AA3793)))</f>
        <v/>
      </c>
      <c r="N3793" s="11">
        <f>IF(L3793="","",IF(L3793&gt;M3793,"W",IF(L3793=M3793,"D","L")))</f>
        <v/>
      </c>
      <c r="O3793" s="11">
        <f>IF(L3793="","",IF(L3793&gt;M3793,3,IF(L3793=M3793,1,0)))</f>
        <v/>
      </c>
      <c r="P3793" s="31">
        <f>IF(I3793="H",INDEX(Matches!$L:$L,AA3793),INDEX(Matches!$N:$N,AA3793))</f>
        <v/>
      </c>
      <c r="Q3793" s="31">
        <f>INDEX(Matches!$M:$M,AA3793)</f>
        <v/>
      </c>
      <c r="R3793" s="31">
        <f>IF(I3793="H",INDEX(Matches!$N:$N,AA3793),INDEX(Matches!$L:$L,AA3793))</f>
        <v/>
      </c>
      <c r="S3793" s="33">
        <f>IF(I3793="H",INDEX(Matches!$O:$O,AA3793),INDEX(Matches!$P:$P,AA3793))</f>
        <v/>
      </c>
      <c r="T3793" s="33">
        <f>IF(INDEX(Matches!$J:$J,AA3793)="","",IF(I3793="H",INDEX(Matches!$J:$J,AA3793),INDEX(Matches!$K:$K,AA3793)))</f>
        <v/>
      </c>
      <c r="U3793" s="33">
        <f>IF(INDEX(Matches!$K:$K,AA3793)="","",IF(I3793="H",INDEX(Matches!$K:$K,AA3793),INDEX(Matches!$J:$J,AA3793)))</f>
        <v/>
      </c>
      <c r="V3793" s="30">
        <f>IF(T3793="","",T3793-U3793)</f>
        <v/>
      </c>
      <c r="W3793" s="33">
        <f>IF(I3793="H",INDEX(Matches!$T:$T,AA3793),INDEX(Matches!$U:$U,AA3793))</f>
        <v/>
      </c>
      <c r="X3793" s="11">
        <f>INDEX(Matches!$X:$X,AA3793)</f>
        <v/>
      </c>
      <c r="Y3793" s="30">
        <f>IF(O3793="","",O3793-S3793)</f>
        <v/>
      </c>
      <c r="Z3793" s="30">
        <f>IF(W3793="","",W3793-S3793)</f>
        <v/>
      </c>
      <c r="AA3793" s="24">
        <f>MATCH(J3793,Matches!$A:$A,0)</f>
        <v/>
      </c>
      <c r="AB3793" s="33" t="n"/>
      <c r="AC3793" s="33" t="n">
        <v>1.582495635785077</v>
      </c>
      <c r="AD3793" s="24" t="n"/>
      <c r="AE3793" s="24" t="n">
        <v>11</v>
      </c>
      <c r="AF3793" s="33" t="n"/>
      <c r="AG3793" s="33" t="n"/>
    </row>
    <row r="3794">
      <c r="A3794" s="24" t="inlineStr">
        <is>
          <t>Rotherham|43</t>
        </is>
      </c>
      <c r="B3794" s="24" t="inlineStr">
        <is>
          <t>E3</t>
        </is>
      </c>
      <c r="C3794" s="24" t="inlineStr">
        <is>
          <t>League Two</t>
        </is>
      </c>
      <c r="D3794" s="24" t="inlineStr">
        <is>
          <t>Rotherham</t>
        </is>
      </c>
      <c r="E3794" s="24" t="n">
        <v>43</v>
      </c>
      <c r="F3794" s="24" t="n">
        <v>11</v>
      </c>
      <c r="G3794" s="29" t="n">
        <v>46501.625</v>
      </c>
      <c r="H3794" s="24" t="inlineStr">
        <is>
          <t>Crewe</t>
        </is>
      </c>
      <c r="I3794" s="24" t="inlineStr">
        <is>
          <t>A</t>
        </is>
      </c>
      <c r="J3794" s="24" t="inlineStr">
        <is>
          <t>E3-Crewe-Rotherha</t>
        </is>
      </c>
      <c r="K3794" s="24" t="n">
        <v>15</v>
      </c>
      <c r="L3794" s="11">
        <f>IF(INDEX(Matches!$X:$X,AA3794)=0,"",IF(I3794="H",INDEX(Matches!$H:$H,AA3794),INDEX(Matches!$I:$I,AA3794)))</f>
        <v/>
      </c>
      <c r="M3794" s="11">
        <f>IF(INDEX(Matches!$X:$X,AA3794)=0,"",IF(I3794="H",INDEX(Matches!$I:$I,AA3794),INDEX(Matches!$H:$H,AA3794)))</f>
        <v/>
      </c>
      <c r="N3794" s="11">
        <f>IF(L3794="","",IF(L3794&gt;M3794,"W",IF(L3794=M3794,"D","L")))</f>
        <v/>
      </c>
      <c r="O3794" s="11">
        <f>IF(L3794="","",IF(L3794&gt;M3794,3,IF(L3794=M3794,1,0)))</f>
        <v/>
      </c>
      <c r="P3794" s="31">
        <f>IF(I3794="H",INDEX(Matches!$L:$L,AA3794),INDEX(Matches!$N:$N,AA3794))</f>
        <v/>
      </c>
      <c r="Q3794" s="31">
        <f>INDEX(Matches!$M:$M,AA3794)</f>
        <v/>
      </c>
      <c r="R3794" s="31">
        <f>IF(I3794="H",INDEX(Matches!$N:$N,AA3794),INDEX(Matches!$L:$L,AA3794))</f>
        <v/>
      </c>
      <c r="S3794" s="33">
        <f>IF(I3794="H",INDEX(Matches!$O:$O,AA3794),INDEX(Matches!$P:$P,AA3794))</f>
        <v/>
      </c>
      <c r="T3794" s="33">
        <f>IF(INDEX(Matches!$J:$J,AA3794)="","",IF(I3794="H",INDEX(Matches!$J:$J,AA3794),INDEX(Matches!$K:$K,AA3794)))</f>
        <v/>
      </c>
      <c r="U3794" s="33">
        <f>IF(INDEX(Matches!$K:$K,AA3794)="","",IF(I3794="H",INDEX(Matches!$K:$K,AA3794),INDEX(Matches!$J:$J,AA3794)))</f>
        <v/>
      </c>
      <c r="V3794" s="30">
        <f>IF(T3794="","",T3794-U3794)</f>
        <v/>
      </c>
      <c r="W3794" s="33">
        <f>IF(I3794="H",INDEX(Matches!$T:$T,AA3794),INDEX(Matches!$U:$U,AA3794))</f>
        <v/>
      </c>
      <c r="X3794" s="11">
        <f>INDEX(Matches!$X:$X,AA3794)</f>
        <v/>
      </c>
      <c r="Y3794" s="30">
        <f>IF(O3794="","",O3794-S3794)</f>
        <v/>
      </c>
      <c r="Z3794" s="30">
        <f>IF(W3794="","",W3794-S3794)</f>
        <v/>
      </c>
      <c r="AA3794" s="24">
        <f>MATCH(J3794,Matches!$A:$A,0)</f>
        <v/>
      </c>
      <c r="AB3794" s="33" t="n"/>
      <c r="AC3794" s="33" t="n">
        <v>1.247758494553713</v>
      </c>
      <c r="AD3794" s="24" t="n"/>
      <c r="AE3794" s="24" t="n">
        <v>11</v>
      </c>
      <c r="AF3794" s="33" t="n"/>
      <c r="AG3794" s="33" t="n"/>
    </row>
    <row r="3795">
      <c r="A3795" s="24" t="inlineStr">
        <is>
          <t>Rotherham|44</t>
        </is>
      </c>
      <c r="B3795" s="24" t="inlineStr">
        <is>
          <t>E3</t>
        </is>
      </c>
      <c r="C3795" s="24" t="inlineStr">
        <is>
          <t>League Two</t>
        </is>
      </c>
      <c r="D3795" s="24" t="inlineStr">
        <is>
          <t>Rotherham</t>
        </is>
      </c>
      <c r="E3795" s="24" t="n">
        <v>44</v>
      </c>
      <c r="F3795" s="24" t="n">
        <v>11</v>
      </c>
      <c r="G3795" s="29" t="n">
        <v>46504.82291666666</v>
      </c>
      <c r="H3795" s="24" t="inlineStr">
        <is>
          <t>Exeter</t>
        </is>
      </c>
      <c r="I3795" s="24" t="inlineStr">
        <is>
          <t>H</t>
        </is>
      </c>
      <c r="J3795" s="24" t="inlineStr">
        <is>
          <t>E3-Rotherha-Exeter</t>
        </is>
      </c>
      <c r="K3795" s="24" t="n">
        <v>17</v>
      </c>
      <c r="L3795" s="11">
        <f>IF(INDEX(Matches!$X:$X,AA3795)=0,"",IF(I3795="H",INDEX(Matches!$H:$H,AA3795),INDEX(Matches!$I:$I,AA3795)))</f>
        <v/>
      </c>
      <c r="M3795" s="11">
        <f>IF(INDEX(Matches!$X:$X,AA3795)=0,"",IF(I3795="H",INDEX(Matches!$I:$I,AA3795),INDEX(Matches!$H:$H,AA3795)))</f>
        <v/>
      </c>
      <c r="N3795" s="11">
        <f>IF(L3795="","",IF(L3795&gt;M3795,"W",IF(L3795=M3795,"D","L")))</f>
        <v/>
      </c>
      <c r="O3795" s="11">
        <f>IF(L3795="","",IF(L3795&gt;M3795,3,IF(L3795=M3795,1,0)))</f>
        <v/>
      </c>
      <c r="P3795" s="31">
        <f>IF(I3795="H",INDEX(Matches!$L:$L,AA3795),INDEX(Matches!$N:$N,AA3795))</f>
        <v/>
      </c>
      <c r="Q3795" s="31">
        <f>INDEX(Matches!$M:$M,AA3795)</f>
        <v/>
      </c>
      <c r="R3795" s="31">
        <f>IF(I3795="H",INDEX(Matches!$N:$N,AA3795),INDEX(Matches!$L:$L,AA3795))</f>
        <v/>
      </c>
      <c r="S3795" s="33">
        <f>IF(I3795="H",INDEX(Matches!$O:$O,AA3795),INDEX(Matches!$P:$P,AA3795))</f>
        <v/>
      </c>
      <c r="T3795" s="33">
        <f>IF(INDEX(Matches!$J:$J,AA3795)="","",IF(I3795="H",INDEX(Matches!$J:$J,AA3795),INDEX(Matches!$K:$K,AA3795)))</f>
        <v/>
      </c>
      <c r="U3795" s="33">
        <f>IF(INDEX(Matches!$K:$K,AA3795)="","",IF(I3795="H",INDEX(Matches!$K:$K,AA3795),INDEX(Matches!$J:$J,AA3795)))</f>
        <v/>
      </c>
      <c r="V3795" s="30">
        <f>IF(T3795="","",T3795-U3795)</f>
        <v/>
      </c>
      <c r="W3795" s="33">
        <f>IF(I3795="H",INDEX(Matches!$T:$T,AA3795),INDEX(Matches!$U:$U,AA3795))</f>
        <v/>
      </c>
      <c r="X3795" s="11">
        <f>INDEX(Matches!$X:$X,AA3795)</f>
        <v/>
      </c>
      <c r="Y3795" s="30">
        <f>IF(O3795="","",O3795-S3795)</f>
        <v/>
      </c>
      <c r="Z3795" s="30">
        <f>IF(W3795="","",W3795-S3795)</f>
        <v/>
      </c>
      <c r="AA3795" s="24">
        <f>MATCH(J3795,Matches!$A:$A,0)</f>
        <v/>
      </c>
      <c r="AB3795" s="33" t="n"/>
      <c r="AC3795" s="33" t="n">
        <v>1.6299049578071</v>
      </c>
      <c r="AD3795" s="24" t="n"/>
      <c r="AE3795" s="24" t="n">
        <v>11</v>
      </c>
      <c r="AF3795" s="33" t="n"/>
      <c r="AG3795" s="33" t="n"/>
    </row>
    <row r="3796">
      <c r="A3796" s="24" t="inlineStr">
        <is>
          <t>Rotherham|45</t>
        </is>
      </c>
      <c r="B3796" s="24" t="inlineStr">
        <is>
          <t>E3</t>
        </is>
      </c>
      <c r="C3796" s="24" t="inlineStr">
        <is>
          <t>League Two</t>
        </is>
      </c>
      <c r="D3796" s="24" t="inlineStr">
        <is>
          <t>Rotherham</t>
        </is>
      </c>
      <c r="E3796" s="24" t="n">
        <v>45</v>
      </c>
      <c r="F3796" s="24" t="n">
        <v>12</v>
      </c>
      <c r="G3796" s="29" t="n">
        <v>46508.625</v>
      </c>
      <c r="H3796" s="24" t="inlineStr">
        <is>
          <t>Oldham</t>
        </is>
      </c>
      <c r="I3796" s="24" t="inlineStr">
        <is>
          <t>A</t>
        </is>
      </c>
      <c r="J3796" s="24" t="inlineStr">
        <is>
          <t>E3-Oldham-Rotherha</t>
        </is>
      </c>
      <c r="K3796" s="24" t="n">
        <v>8</v>
      </c>
      <c r="L3796" s="11">
        <f>IF(INDEX(Matches!$X:$X,AA3796)=0,"",IF(I3796="H",INDEX(Matches!$H:$H,AA3796),INDEX(Matches!$I:$I,AA3796)))</f>
        <v/>
      </c>
      <c r="M3796" s="11">
        <f>IF(INDEX(Matches!$X:$X,AA3796)=0,"",IF(I3796="H",INDEX(Matches!$I:$I,AA3796),INDEX(Matches!$H:$H,AA3796)))</f>
        <v/>
      </c>
      <c r="N3796" s="11">
        <f>IF(L3796="","",IF(L3796&gt;M3796,"W",IF(L3796=M3796,"D","L")))</f>
        <v/>
      </c>
      <c r="O3796" s="11">
        <f>IF(L3796="","",IF(L3796&gt;M3796,3,IF(L3796=M3796,1,0)))</f>
        <v/>
      </c>
      <c r="P3796" s="31">
        <f>IF(I3796="H",INDEX(Matches!$L:$L,AA3796),INDEX(Matches!$N:$N,AA3796))</f>
        <v/>
      </c>
      <c r="Q3796" s="31">
        <f>INDEX(Matches!$M:$M,AA3796)</f>
        <v/>
      </c>
      <c r="R3796" s="31">
        <f>IF(I3796="H",INDEX(Matches!$N:$N,AA3796),INDEX(Matches!$L:$L,AA3796))</f>
        <v/>
      </c>
      <c r="S3796" s="33">
        <f>IF(I3796="H",INDEX(Matches!$O:$O,AA3796),INDEX(Matches!$P:$P,AA3796))</f>
        <v/>
      </c>
      <c r="T3796" s="33">
        <f>IF(INDEX(Matches!$J:$J,AA3796)="","",IF(I3796="H",INDEX(Matches!$J:$J,AA3796),INDEX(Matches!$K:$K,AA3796)))</f>
        <v/>
      </c>
      <c r="U3796" s="33">
        <f>IF(INDEX(Matches!$K:$K,AA3796)="","",IF(I3796="H",INDEX(Matches!$K:$K,AA3796),INDEX(Matches!$J:$J,AA3796)))</f>
        <v/>
      </c>
      <c r="V3796" s="30">
        <f>IF(T3796="","",T3796-U3796)</f>
        <v/>
      </c>
      <c r="W3796" s="33">
        <f>IF(I3796="H",INDEX(Matches!$T:$T,AA3796),INDEX(Matches!$U:$U,AA3796))</f>
        <v/>
      </c>
      <c r="X3796" s="11">
        <f>INDEX(Matches!$X:$X,AA3796)</f>
        <v/>
      </c>
      <c r="Y3796" s="30">
        <f>IF(O3796="","",O3796-S3796)</f>
        <v/>
      </c>
      <c r="Z3796" s="30">
        <f>IF(W3796="","",W3796-S3796)</f>
        <v/>
      </c>
      <c r="AA3796" s="24">
        <f>MATCH(J3796,Matches!$A:$A,0)</f>
        <v/>
      </c>
      <c r="AB3796" s="33" t="n"/>
      <c r="AC3796" s="33" t="n">
        <v>1.192382623554854</v>
      </c>
      <c r="AD3796" s="24" t="n"/>
      <c r="AE3796" s="24" t="n">
        <v>12</v>
      </c>
      <c r="AF3796" s="33" t="n"/>
      <c r="AG3796" s="33" t="n"/>
    </row>
    <row r="3797">
      <c r="A3797" s="24" t="inlineStr">
        <is>
          <t>Rotherham|46</t>
        </is>
      </c>
      <c r="B3797" s="24" t="inlineStr">
        <is>
          <t>E3</t>
        </is>
      </c>
      <c r="C3797" s="24" t="inlineStr">
        <is>
          <t>League Two</t>
        </is>
      </c>
      <c r="D3797" s="24" t="inlineStr">
        <is>
          <t>Rotherham</t>
        </is>
      </c>
      <c r="E3797" s="24" t="n">
        <v>46</v>
      </c>
      <c r="F3797" s="24" t="n">
        <v>12</v>
      </c>
      <c r="G3797" s="29" t="n">
        <v>46515.625</v>
      </c>
      <c r="H3797" s="24" t="inlineStr">
        <is>
          <t>Barnet</t>
        </is>
      </c>
      <c r="I3797" s="24" t="inlineStr">
        <is>
          <t>H</t>
        </is>
      </c>
      <c r="J3797" s="24" t="inlineStr">
        <is>
          <t>E3-Rotherha-Barnet</t>
        </is>
      </c>
      <c r="K3797" s="24" t="n">
        <v>3</v>
      </c>
      <c r="L3797" s="11">
        <f>IF(INDEX(Matches!$X:$X,AA3797)=0,"",IF(I3797="H",INDEX(Matches!$H:$H,AA3797),INDEX(Matches!$I:$I,AA3797)))</f>
        <v/>
      </c>
      <c r="M3797" s="11">
        <f>IF(INDEX(Matches!$X:$X,AA3797)=0,"",IF(I3797="H",INDEX(Matches!$I:$I,AA3797),INDEX(Matches!$H:$H,AA3797)))</f>
        <v/>
      </c>
      <c r="N3797" s="11">
        <f>IF(L3797="","",IF(L3797&gt;M3797,"W",IF(L3797=M3797,"D","L")))</f>
        <v/>
      </c>
      <c r="O3797" s="11">
        <f>IF(L3797="","",IF(L3797&gt;M3797,3,IF(L3797=M3797,1,0)))</f>
        <v/>
      </c>
      <c r="P3797" s="31">
        <f>IF(I3797="H",INDEX(Matches!$L:$L,AA3797),INDEX(Matches!$N:$N,AA3797))</f>
        <v/>
      </c>
      <c r="Q3797" s="31">
        <f>INDEX(Matches!$M:$M,AA3797)</f>
        <v/>
      </c>
      <c r="R3797" s="31">
        <f>IF(I3797="H",INDEX(Matches!$N:$N,AA3797),INDEX(Matches!$L:$L,AA3797))</f>
        <v/>
      </c>
      <c r="S3797" s="33">
        <f>IF(I3797="H",INDEX(Matches!$O:$O,AA3797),INDEX(Matches!$P:$P,AA3797))</f>
        <v/>
      </c>
      <c r="T3797" s="33">
        <f>IF(INDEX(Matches!$J:$J,AA3797)="","",IF(I3797="H",INDEX(Matches!$J:$J,AA3797),INDEX(Matches!$K:$K,AA3797)))</f>
        <v/>
      </c>
      <c r="U3797" s="33">
        <f>IF(INDEX(Matches!$K:$K,AA3797)="","",IF(I3797="H",INDEX(Matches!$K:$K,AA3797),INDEX(Matches!$J:$J,AA3797)))</f>
        <v/>
      </c>
      <c r="V3797" s="30">
        <f>IF(T3797="","",T3797-U3797)</f>
        <v/>
      </c>
      <c r="W3797" s="33">
        <f>IF(I3797="H",INDEX(Matches!$T:$T,AA3797),INDEX(Matches!$U:$U,AA3797))</f>
        <v/>
      </c>
      <c r="X3797" s="11">
        <f>INDEX(Matches!$X:$X,AA3797)</f>
        <v/>
      </c>
      <c r="Y3797" s="30">
        <f>IF(O3797="","",O3797-S3797)</f>
        <v/>
      </c>
      <c r="Z3797" s="30">
        <f>IF(W3797="","",W3797-S3797)</f>
        <v/>
      </c>
      <c r="AA3797" s="24">
        <f>MATCH(J3797,Matches!$A:$A,0)</f>
        <v/>
      </c>
      <c r="AB3797" s="33" t="n"/>
      <c r="AC3797" s="33" t="n">
        <v>1.403490241793701</v>
      </c>
      <c r="AD3797" s="24" t="n"/>
      <c r="AE3797" s="24" t="n">
        <v>12</v>
      </c>
      <c r="AF3797" s="33" t="n"/>
      <c r="AG3797" s="33" t="n"/>
    </row>
    <row r="3798">
      <c r="A3798" s="24" t="inlineStr">
        <is>
          <t>Salford|1</t>
        </is>
      </c>
      <c r="B3798" s="24" t="inlineStr">
        <is>
          <t>E3</t>
        </is>
      </c>
      <c r="C3798" s="24" t="inlineStr">
        <is>
          <t>League Two</t>
        </is>
      </c>
      <c r="D3798" s="24" t="inlineStr">
        <is>
          <t>Salford</t>
        </is>
      </c>
      <c r="E3798" s="24" t="n">
        <v>1</v>
      </c>
      <c r="F3798" s="24" t="n">
        <v>1</v>
      </c>
      <c r="G3798" s="29" t="n">
        <v>46249.625</v>
      </c>
      <c r="H3798" s="24" t="inlineStr">
        <is>
          <t>Barnet</t>
        </is>
      </c>
      <c r="I3798" s="24" t="inlineStr">
        <is>
          <t>A</t>
        </is>
      </c>
      <c r="J3798" s="24" t="inlineStr">
        <is>
          <t>E3-Barnet-Salford</t>
        </is>
      </c>
      <c r="K3798" s="24" t="n">
        <v>3</v>
      </c>
      <c r="L3798" s="11">
        <f>IF(INDEX(Matches!$X:$X,AA3798)=0,"",IF(I3798="H",INDEX(Matches!$H:$H,AA3798),INDEX(Matches!$I:$I,AA3798)))</f>
        <v/>
      </c>
      <c r="M3798" s="11">
        <f>IF(INDEX(Matches!$X:$X,AA3798)=0,"",IF(I3798="H",INDEX(Matches!$I:$I,AA3798),INDEX(Matches!$H:$H,AA3798)))</f>
        <v/>
      </c>
      <c r="N3798" s="11">
        <f>IF(L3798="","",IF(L3798&gt;M3798,"W",IF(L3798=M3798,"D","L")))</f>
        <v/>
      </c>
      <c r="O3798" s="11">
        <f>IF(L3798="","",IF(L3798&gt;M3798,3,IF(L3798=M3798,1,0)))</f>
        <v/>
      </c>
      <c r="P3798" s="31">
        <f>IF(I3798="H",INDEX(Matches!$L:$L,AA3798),INDEX(Matches!$N:$N,AA3798))</f>
        <v/>
      </c>
      <c r="Q3798" s="31">
        <f>INDEX(Matches!$M:$M,AA3798)</f>
        <v/>
      </c>
      <c r="R3798" s="31">
        <f>IF(I3798="H",INDEX(Matches!$N:$N,AA3798),INDEX(Matches!$L:$L,AA3798))</f>
        <v/>
      </c>
      <c r="S3798" s="33">
        <f>IF(I3798="H",INDEX(Matches!$O:$O,AA3798),INDEX(Matches!$P:$P,AA3798))</f>
        <v/>
      </c>
      <c r="T3798" s="33">
        <f>IF(INDEX(Matches!$J:$J,AA3798)="","",IF(I3798="H",INDEX(Matches!$J:$J,AA3798),INDEX(Matches!$K:$K,AA3798)))</f>
        <v/>
      </c>
      <c r="U3798" s="33">
        <f>IF(INDEX(Matches!$K:$K,AA3798)="","",IF(I3798="H",INDEX(Matches!$K:$K,AA3798),INDEX(Matches!$J:$J,AA3798)))</f>
        <v/>
      </c>
      <c r="V3798" s="30">
        <f>IF(T3798="","",T3798-U3798)</f>
        <v/>
      </c>
      <c r="W3798" s="33">
        <f>IF(I3798="H",INDEX(Matches!$T:$T,AA3798),INDEX(Matches!$U:$U,AA3798))</f>
        <v/>
      </c>
      <c r="X3798" s="11">
        <f>INDEX(Matches!$X:$X,AA3798)</f>
        <v/>
      </c>
      <c r="Y3798" s="30">
        <f>IF(O3798="","",O3798-S3798)</f>
        <v/>
      </c>
      <c r="Z3798" s="30">
        <f>IF(W3798="","",W3798-S3798)</f>
        <v/>
      </c>
      <c r="AA3798" s="24">
        <f>MATCH(J3798,Matches!$A:$A,0)</f>
        <v/>
      </c>
      <c r="AB3798" s="33" t="n">
        <v>1.223997304221086</v>
      </c>
      <c r="AC3798" s="33" t="n"/>
      <c r="AD3798" s="24" t="n"/>
      <c r="AE3798" s="24" t="n">
        <v>1</v>
      </c>
      <c r="AF3798" s="33" t="n"/>
      <c r="AG3798" s="33" t="n"/>
    </row>
    <row r="3799">
      <c r="A3799" s="24" t="inlineStr">
        <is>
          <t>Salford|2</t>
        </is>
      </c>
      <c r="B3799" s="24" t="inlineStr">
        <is>
          <t>E3</t>
        </is>
      </c>
      <c r="C3799" s="24" t="inlineStr">
        <is>
          <t>League Two</t>
        </is>
      </c>
      <c r="D3799" s="24" t="inlineStr">
        <is>
          <t>Salford</t>
        </is>
      </c>
      <c r="E3799" s="24" t="n">
        <v>2</v>
      </c>
      <c r="F3799" s="24" t="n">
        <v>1</v>
      </c>
      <c r="G3799" s="29" t="n">
        <v>46256.52083333334</v>
      </c>
      <c r="H3799" s="24" t="inlineStr">
        <is>
          <t>Chesterfield</t>
        </is>
      </c>
      <c r="I3799" s="24" t="inlineStr">
        <is>
          <t>H</t>
        </is>
      </c>
      <c r="J3799" s="24" t="inlineStr">
        <is>
          <t>E3-Salford-Chesterf</t>
        </is>
      </c>
      <c r="K3799" s="24" t="n">
        <v>6</v>
      </c>
      <c r="L3799" s="11">
        <f>IF(INDEX(Matches!$X:$X,AA3799)=0,"",IF(I3799="H",INDEX(Matches!$H:$H,AA3799),INDEX(Matches!$I:$I,AA3799)))</f>
        <v/>
      </c>
      <c r="M3799" s="11">
        <f>IF(INDEX(Matches!$X:$X,AA3799)=0,"",IF(I3799="H",INDEX(Matches!$I:$I,AA3799),INDEX(Matches!$H:$H,AA3799)))</f>
        <v/>
      </c>
      <c r="N3799" s="11">
        <f>IF(L3799="","",IF(L3799&gt;M3799,"W",IF(L3799=M3799,"D","L")))</f>
        <v/>
      </c>
      <c r="O3799" s="11">
        <f>IF(L3799="","",IF(L3799&gt;M3799,3,IF(L3799=M3799,1,0)))</f>
        <v/>
      </c>
      <c r="P3799" s="31">
        <f>IF(I3799="H",INDEX(Matches!$L:$L,AA3799),INDEX(Matches!$N:$N,AA3799))</f>
        <v/>
      </c>
      <c r="Q3799" s="31">
        <f>INDEX(Matches!$M:$M,AA3799)</f>
        <v/>
      </c>
      <c r="R3799" s="31">
        <f>IF(I3799="H",INDEX(Matches!$N:$N,AA3799),INDEX(Matches!$L:$L,AA3799))</f>
        <v/>
      </c>
      <c r="S3799" s="33">
        <f>IF(I3799="H",INDEX(Matches!$O:$O,AA3799),INDEX(Matches!$P:$P,AA3799))</f>
        <v/>
      </c>
      <c r="T3799" s="33">
        <f>IF(INDEX(Matches!$J:$J,AA3799)="","",IF(I3799="H",INDEX(Matches!$J:$J,AA3799),INDEX(Matches!$K:$K,AA3799)))</f>
        <v/>
      </c>
      <c r="U3799" s="33">
        <f>IF(INDEX(Matches!$K:$K,AA3799)="","",IF(I3799="H",INDEX(Matches!$K:$K,AA3799),INDEX(Matches!$J:$J,AA3799)))</f>
        <v/>
      </c>
      <c r="V3799" s="30">
        <f>IF(T3799="","",T3799-U3799)</f>
        <v/>
      </c>
      <c r="W3799" s="33">
        <f>IF(I3799="H",INDEX(Matches!$T:$T,AA3799),INDEX(Matches!$U:$U,AA3799))</f>
        <v/>
      </c>
      <c r="X3799" s="11">
        <f>INDEX(Matches!$X:$X,AA3799)</f>
        <v/>
      </c>
      <c r="Y3799" s="30">
        <f>IF(O3799="","",O3799-S3799)</f>
        <v/>
      </c>
      <c r="Z3799" s="30">
        <f>IF(W3799="","",W3799-S3799)</f>
        <v/>
      </c>
      <c r="AA3799" s="24">
        <f>MATCH(J3799,Matches!$A:$A,0)</f>
        <v/>
      </c>
      <c r="AB3799" s="33" t="n">
        <v>1.677831225583064</v>
      </c>
      <c r="AC3799" s="33" t="n"/>
      <c r="AD3799" s="24" t="n"/>
      <c r="AE3799" s="24" t="n">
        <v>1</v>
      </c>
      <c r="AF3799" s="33" t="n"/>
      <c r="AG3799" s="33" t="n"/>
    </row>
    <row r="3800">
      <c r="A3800" s="24" t="inlineStr">
        <is>
          <t>Salford|3</t>
        </is>
      </c>
      <c r="B3800" s="24" t="inlineStr">
        <is>
          <t>E3</t>
        </is>
      </c>
      <c r="C3800" s="24" t="inlineStr">
        <is>
          <t>League Two</t>
        </is>
      </c>
      <c r="D3800" s="24" t="inlineStr">
        <is>
          <t>Salford</t>
        </is>
      </c>
      <c r="E3800" s="24" t="n">
        <v>3</v>
      </c>
      <c r="F3800" s="24" t="n">
        <v>1</v>
      </c>
      <c r="G3800" s="29" t="n">
        <v>46263.625</v>
      </c>
      <c r="H3800" s="24" t="inlineStr">
        <is>
          <t>Shrewsbury</t>
        </is>
      </c>
      <c r="I3800" s="24" t="inlineStr">
        <is>
          <t>A</t>
        </is>
      </c>
      <c r="J3800" s="24" t="inlineStr">
        <is>
          <t>E3-Shrewsbu-Salford</t>
        </is>
      </c>
      <c r="K3800" s="24" t="n">
        <v>20</v>
      </c>
      <c r="L3800" s="11">
        <f>IF(INDEX(Matches!$X:$X,AA3800)=0,"",IF(I3800="H",INDEX(Matches!$H:$H,AA3800),INDEX(Matches!$I:$I,AA3800)))</f>
        <v/>
      </c>
      <c r="M3800" s="11">
        <f>IF(INDEX(Matches!$X:$X,AA3800)=0,"",IF(I3800="H",INDEX(Matches!$I:$I,AA3800),INDEX(Matches!$H:$H,AA3800)))</f>
        <v/>
      </c>
      <c r="N3800" s="11">
        <f>IF(L3800="","",IF(L3800&gt;M3800,"W",IF(L3800=M3800,"D","L")))</f>
        <v/>
      </c>
      <c r="O3800" s="11">
        <f>IF(L3800="","",IF(L3800&gt;M3800,3,IF(L3800=M3800,1,0)))</f>
        <v/>
      </c>
      <c r="P3800" s="31">
        <f>IF(I3800="H",INDEX(Matches!$L:$L,AA3800),INDEX(Matches!$N:$N,AA3800))</f>
        <v/>
      </c>
      <c r="Q3800" s="31">
        <f>INDEX(Matches!$M:$M,AA3800)</f>
        <v/>
      </c>
      <c r="R3800" s="31">
        <f>IF(I3800="H",INDEX(Matches!$N:$N,AA3800),INDEX(Matches!$L:$L,AA3800))</f>
        <v/>
      </c>
      <c r="S3800" s="33">
        <f>IF(I3800="H",INDEX(Matches!$O:$O,AA3800),INDEX(Matches!$P:$P,AA3800))</f>
        <v/>
      </c>
      <c r="T3800" s="33">
        <f>IF(INDEX(Matches!$J:$J,AA3800)="","",IF(I3800="H",INDEX(Matches!$J:$J,AA3800),INDEX(Matches!$K:$K,AA3800)))</f>
        <v/>
      </c>
      <c r="U3800" s="33">
        <f>IF(INDEX(Matches!$K:$K,AA3800)="","",IF(I3800="H",INDEX(Matches!$K:$K,AA3800),INDEX(Matches!$J:$J,AA3800)))</f>
        <v/>
      </c>
      <c r="V3800" s="30">
        <f>IF(T3800="","",T3800-U3800)</f>
        <v/>
      </c>
      <c r="W3800" s="33">
        <f>IF(I3800="H",INDEX(Matches!$T:$T,AA3800),INDEX(Matches!$U:$U,AA3800))</f>
        <v/>
      </c>
      <c r="X3800" s="11">
        <f>INDEX(Matches!$X:$X,AA3800)</f>
        <v/>
      </c>
      <c r="Y3800" s="30">
        <f>IF(O3800="","",O3800-S3800)</f>
        <v/>
      </c>
      <c r="Z3800" s="30">
        <f>IF(W3800="","",W3800-S3800)</f>
        <v/>
      </c>
      <c r="AA3800" s="24">
        <f>MATCH(J3800,Matches!$A:$A,0)</f>
        <v/>
      </c>
      <c r="AB3800" s="33" t="n">
        <v>1.678516547785601</v>
      </c>
      <c r="AC3800" s="33" t="n"/>
      <c r="AD3800" s="24" t="n"/>
      <c r="AE3800" s="24" t="n">
        <v>1</v>
      </c>
      <c r="AF3800" s="33" t="n"/>
      <c r="AG3800" s="33" t="n"/>
    </row>
    <row r="3801">
      <c r="A3801" s="24" t="inlineStr">
        <is>
          <t>Salford|4</t>
        </is>
      </c>
      <c r="B3801" s="24" t="inlineStr">
        <is>
          <t>E3</t>
        </is>
      </c>
      <c r="C3801" s="24" t="inlineStr">
        <is>
          <t>League Two</t>
        </is>
      </c>
      <c r="D3801" s="24" t="inlineStr">
        <is>
          <t>Salford</t>
        </is>
      </c>
      <c r="E3801" s="24" t="n">
        <v>4</v>
      </c>
      <c r="F3801" s="24" t="n">
        <v>1</v>
      </c>
      <c r="G3801" s="29" t="n">
        <v>46266.82291666666</v>
      </c>
      <c r="H3801" s="24" t="inlineStr">
        <is>
          <t>Newport</t>
        </is>
      </c>
      <c r="I3801" s="24" t="inlineStr">
        <is>
          <t>H</t>
        </is>
      </c>
      <c r="J3801" s="24" t="inlineStr">
        <is>
          <t>E3-Salford-Newport</t>
        </is>
      </c>
      <c r="K3801" s="24" t="n">
        <v>24</v>
      </c>
      <c r="L3801" s="11">
        <f>IF(INDEX(Matches!$X:$X,AA3801)=0,"",IF(I3801="H",INDEX(Matches!$H:$H,AA3801),INDEX(Matches!$I:$I,AA3801)))</f>
        <v/>
      </c>
      <c r="M3801" s="11">
        <f>IF(INDEX(Matches!$X:$X,AA3801)=0,"",IF(I3801="H",INDEX(Matches!$I:$I,AA3801),INDEX(Matches!$H:$H,AA3801)))</f>
        <v/>
      </c>
      <c r="N3801" s="11">
        <f>IF(L3801="","",IF(L3801&gt;M3801,"W",IF(L3801=M3801,"D","L")))</f>
        <v/>
      </c>
      <c r="O3801" s="11">
        <f>IF(L3801="","",IF(L3801&gt;M3801,3,IF(L3801=M3801,1,0)))</f>
        <v/>
      </c>
      <c r="P3801" s="31">
        <f>IF(I3801="H",INDEX(Matches!$L:$L,AA3801),INDEX(Matches!$N:$N,AA3801))</f>
        <v/>
      </c>
      <c r="Q3801" s="31">
        <f>INDEX(Matches!$M:$M,AA3801)</f>
        <v/>
      </c>
      <c r="R3801" s="31">
        <f>IF(I3801="H",INDEX(Matches!$N:$N,AA3801),INDEX(Matches!$L:$L,AA3801))</f>
        <v/>
      </c>
      <c r="S3801" s="33">
        <f>IF(I3801="H",INDEX(Matches!$O:$O,AA3801),INDEX(Matches!$P:$P,AA3801))</f>
        <v/>
      </c>
      <c r="T3801" s="33">
        <f>IF(INDEX(Matches!$J:$J,AA3801)="","",IF(I3801="H",INDEX(Matches!$J:$J,AA3801),INDEX(Matches!$K:$K,AA3801)))</f>
        <v/>
      </c>
      <c r="U3801" s="33">
        <f>IF(INDEX(Matches!$K:$K,AA3801)="","",IF(I3801="H",INDEX(Matches!$K:$K,AA3801),INDEX(Matches!$J:$J,AA3801)))</f>
        <v/>
      </c>
      <c r="V3801" s="30">
        <f>IF(T3801="","",T3801-U3801)</f>
        <v/>
      </c>
      <c r="W3801" s="33">
        <f>IF(I3801="H",INDEX(Matches!$T:$T,AA3801),INDEX(Matches!$U:$U,AA3801))</f>
        <v/>
      </c>
      <c r="X3801" s="11">
        <f>INDEX(Matches!$X:$X,AA3801)</f>
        <v/>
      </c>
      <c r="Y3801" s="30">
        <f>IF(O3801="","",O3801-S3801)</f>
        <v/>
      </c>
      <c r="Z3801" s="30">
        <f>IF(W3801="","",W3801-S3801)</f>
        <v/>
      </c>
      <c r="AA3801" s="24">
        <f>MATCH(J3801,Matches!$A:$A,0)</f>
        <v/>
      </c>
      <c r="AB3801" s="33" t="n">
        <v>2.18018018018018</v>
      </c>
      <c r="AC3801" s="33" t="n"/>
      <c r="AD3801" s="24" t="n"/>
      <c r="AE3801" s="24" t="n">
        <v>1</v>
      </c>
      <c r="AF3801" s="33" t="n"/>
      <c r="AG3801" s="33" t="n"/>
    </row>
    <row r="3802">
      <c r="A3802" s="24" t="inlineStr">
        <is>
          <t>Salford|5</t>
        </is>
      </c>
      <c r="B3802" s="24" t="inlineStr">
        <is>
          <t>E3</t>
        </is>
      </c>
      <c r="C3802" s="24" t="inlineStr">
        <is>
          <t>League Two</t>
        </is>
      </c>
      <c r="D3802" s="24" t="inlineStr">
        <is>
          <t>Salford</t>
        </is>
      </c>
      <c r="E3802" s="24" t="n">
        <v>5</v>
      </c>
      <c r="F3802" s="24" t="n">
        <v>2</v>
      </c>
      <c r="G3802" s="29" t="n">
        <v>46270.52083333334</v>
      </c>
      <c r="H3802" s="24" t="inlineStr">
        <is>
          <t>Port Vale</t>
        </is>
      </c>
      <c r="I3802" s="24" t="inlineStr">
        <is>
          <t>H</t>
        </is>
      </c>
      <c r="J3802" s="24" t="inlineStr">
        <is>
          <t>E3-Salford-PortVale</t>
        </is>
      </c>
      <c r="K3802" s="24" t="n">
        <v>5</v>
      </c>
      <c r="L3802" s="11">
        <f>IF(INDEX(Matches!$X:$X,AA3802)=0,"",IF(I3802="H",INDEX(Matches!$H:$H,AA3802),INDEX(Matches!$I:$I,AA3802)))</f>
        <v/>
      </c>
      <c r="M3802" s="11">
        <f>IF(INDEX(Matches!$X:$X,AA3802)=0,"",IF(I3802="H",INDEX(Matches!$I:$I,AA3802),INDEX(Matches!$H:$H,AA3802)))</f>
        <v/>
      </c>
      <c r="N3802" s="11">
        <f>IF(L3802="","",IF(L3802&gt;M3802,"W",IF(L3802=M3802,"D","L")))</f>
        <v/>
      </c>
      <c r="O3802" s="11">
        <f>IF(L3802="","",IF(L3802&gt;M3802,3,IF(L3802=M3802,1,0)))</f>
        <v/>
      </c>
      <c r="P3802" s="31">
        <f>IF(I3802="H",INDEX(Matches!$L:$L,AA3802),INDEX(Matches!$N:$N,AA3802))</f>
        <v/>
      </c>
      <c r="Q3802" s="31">
        <f>INDEX(Matches!$M:$M,AA3802)</f>
        <v/>
      </c>
      <c r="R3802" s="31">
        <f>IF(I3802="H",INDEX(Matches!$N:$N,AA3802),INDEX(Matches!$L:$L,AA3802))</f>
        <v/>
      </c>
      <c r="S3802" s="33">
        <f>IF(I3802="H",INDEX(Matches!$O:$O,AA3802),INDEX(Matches!$P:$P,AA3802))</f>
        <v/>
      </c>
      <c r="T3802" s="33">
        <f>IF(INDEX(Matches!$J:$J,AA3802)="","",IF(I3802="H",INDEX(Matches!$J:$J,AA3802),INDEX(Matches!$K:$K,AA3802)))</f>
        <v/>
      </c>
      <c r="U3802" s="33">
        <f>IF(INDEX(Matches!$K:$K,AA3802)="","",IF(I3802="H",INDEX(Matches!$K:$K,AA3802),INDEX(Matches!$J:$J,AA3802)))</f>
        <v/>
      </c>
      <c r="V3802" s="30">
        <f>IF(T3802="","",T3802-U3802)</f>
        <v/>
      </c>
      <c r="W3802" s="33">
        <f>IF(I3802="H",INDEX(Matches!$T:$T,AA3802),INDEX(Matches!$U:$U,AA3802))</f>
        <v/>
      </c>
      <c r="X3802" s="11">
        <f>INDEX(Matches!$X:$X,AA3802)</f>
        <v/>
      </c>
      <c r="Y3802" s="30">
        <f>IF(O3802="","",O3802-S3802)</f>
        <v/>
      </c>
      <c r="Z3802" s="30">
        <f>IF(W3802="","",W3802-S3802)</f>
        <v/>
      </c>
      <c r="AA3802" s="24">
        <f>MATCH(J3802,Matches!$A:$A,0)</f>
        <v/>
      </c>
      <c r="AB3802" s="33" t="n">
        <v>1.809695337601201</v>
      </c>
      <c r="AC3802" s="33" t="n"/>
      <c r="AD3802" s="24" t="n"/>
      <c r="AE3802" s="24" t="n">
        <v>2</v>
      </c>
      <c r="AF3802" s="33" t="n"/>
      <c r="AG3802" s="33" t="n"/>
    </row>
    <row r="3803">
      <c r="A3803" s="24" t="inlineStr">
        <is>
          <t>Salford|6</t>
        </is>
      </c>
      <c r="B3803" s="24" t="inlineStr">
        <is>
          <t>E3</t>
        </is>
      </c>
      <c r="C3803" s="24" t="inlineStr">
        <is>
          <t>League Two</t>
        </is>
      </c>
      <c r="D3803" s="24" t="inlineStr">
        <is>
          <t>Salford</t>
        </is>
      </c>
      <c r="E3803" s="24" t="n">
        <v>6</v>
      </c>
      <c r="F3803" s="24" t="n">
        <v>2</v>
      </c>
      <c r="G3803" s="29" t="n">
        <v>46277.625</v>
      </c>
      <c r="H3803" s="24" t="inlineStr">
        <is>
          <t>Rotherham</t>
        </is>
      </c>
      <c r="I3803" s="24" t="inlineStr">
        <is>
          <t>A</t>
        </is>
      </c>
      <c r="J3803" s="24" t="inlineStr">
        <is>
          <t>E3-Rotherha-Salford</t>
        </is>
      </c>
      <c r="K3803" s="24" t="n">
        <v>9</v>
      </c>
      <c r="L3803" s="11">
        <f>IF(INDEX(Matches!$X:$X,AA3803)=0,"",IF(I3803="H",INDEX(Matches!$H:$H,AA3803),INDEX(Matches!$I:$I,AA3803)))</f>
        <v/>
      </c>
      <c r="M3803" s="11">
        <f>IF(INDEX(Matches!$X:$X,AA3803)=0,"",IF(I3803="H",INDEX(Matches!$I:$I,AA3803),INDEX(Matches!$H:$H,AA3803)))</f>
        <v/>
      </c>
      <c r="N3803" s="11">
        <f>IF(L3803="","",IF(L3803&gt;M3803,"W",IF(L3803=M3803,"D","L")))</f>
        <v/>
      </c>
      <c r="O3803" s="11">
        <f>IF(L3803="","",IF(L3803&gt;M3803,3,IF(L3803=M3803,1,0)))</f>
        <v/>
      </c>
      <c r="P3803" s="31">
        <f>IF(I3803="H",INDEX(Matches!$L:$L,AA3803),INDEX(Matches!$N:$N,AA3803))</f>
        <v/>
      </c>
      <c r="Q3803" s="31">
        <f>INDEX(Matches!$M:$M,AA3803)</f>
        <v/>
      </c>
      <c r="R3803" s="31">
        <f>IF(I3803="H",INDEX(Matches!$N:$N,AA3803),INDEX(Matches!$L:$L,AA3803))</f>
        <v/>
      </c>
      <c r="S3803" s="33">
        <f>IF(I3803="H",INDEX(Matches!$O:$O,AA3803),INDEX(Matches!$P:$P,AA3803))</f>
        <v/>
      </c>
      <c r="T3803" s="33">
        <f>IF(INDEX(Matches!$J:$J,AA3803)="","",IF(I3803="H",INDEX(Matches!$J:$J,AA3803),INDEX(Matches!$K:$K,AA3803)))</f>
        <v/>
      </c>
      <c r="U3803" s="33">
        <f>IF(INDEX(Matches!$K:$K,AA3803)="","",IF(I3803="H",INDEX(Matches!$K:$K,AA3803),INDEX(Matches!$J:$J,AA3803)))</f>
        <v/>
      </c>
      <c r="V3803" s="30">
        <f>IF(T3803="","",T3803-U3803)</f>
        <v/>
      </c>
      <c r="W3803" s="33">
        <f>IF(I3803="H",INDEX(Matches!$T:$T,AA3803),INDEX(Matches!$U:$U,AA3803))</f>
        <v/>
      </c>
      <c r="X3803" s="11">
        <f>INDEX(Matches!$X:$X,AA3803)</f>
        <v/>
      </c>
      <c r="Y3803" s="30">
        <f>IF(O3803="","",O3803-S3803)</f>
        <v/>
      </c>
      <c r="Z3803" s="30">
        <f>IF(W3803="","",W3803-S3803)</f>
        <v/>
      </c>
      <c r="AA3803" s="24">
        <f>MATCH(J3803,Matches!$A:$A,0)</f>
        <v/>
      </c>
      <c r="AB3803" s="33" t="n">
        <v>1.473551637279597</v>
      </c>
      <c r="AC3803" s="33" t="n"/>
      <c r="AD3803" s="24" t="n"/>
      <c r="AE3803" s="24" t="n">
        <v>2</v>
      </c>
      <c r="AF3803" s="33" t="n"/>
      <c r="AG3803" s="33" t="n"/>
    </row>
    <row r="3804">
      <c r="A3804" s="24" t="inlineStr">
        <is>
          <t>Salford|7</t>
        </is>
      </c>
      <c r="B3804" s="24" t="inlineStr">
        <is>
          <t>E3</t>
        </is>
      </c>
      <c r="C3804" s="24" t="inlineStr">
        <is>
          <t>League Two</t>
        </is>
      </c>
      <c r="D3804" s="24" t="inlineStr">
        <is>
          <t>Salford</t>
        </is>
      </c>
      <c r="E3804" s="24" t="n">
        <v>7</v>
      </c>
      <c r="F3804" s="24" t="n">
        <v>2</v>
      </c>
      <c r="G3804" s="29" t="n">
        <v>46284.625</v>
      </c>
      <c r="H3804" s="24" t="inlineStr">
        <is>
          <t>Swindon</t>
        </is>
      </c>
      <c r="I3804" s="24" t="inlineStr">
        <is>
          <t>H</t>
        </is>
      </c>
      <c r="J3804" s="24" t="inlineStr">
        <is>
          <t>E3-Salford-Swindon</t>
        </is>
      </c>
      <c r="K3804" s="24" t="n">
        <v>10</v>
      </c>
      <c r="L3804" s="11">
        <f>IF(INDEX(Matches!$X:$X,AA3804)=0,"",IF(I3804="H",INDEX(Matches!$H:$H,AA3804),INDEX(Matches!$I:$I,AA3804)))</f>
        <v/>
      </c>
      <c r="M3804" s="11">
        <f>IF(INDEX(Matches!$X:$X,AA3804)=0,"",IF(I3804="H",INDEX(Matches!$I:$I,AA3804),INDEX(Matches!$H:$H,AA3804)))</f>
        <v/>
      </c>
      <c r="N3804" s="11">
        <f>IF(L3804="","",IF(L3804&gt;M3804,"W",IF(L3804=M3804,"D","L")))</f>
        <v/>
      </c>
      <c r="O3804" s="11">
        <f>IF(L3804="","",IF(L3804&gt;M3804,3,IF(L3804=M3804,1,0)))</f>
        <v/>
      </c>
      <c r="P3804" s="31">
        <f>IF(I3804="H",INDEX(Matches!$L:$L,AA3804),INDEX(Matches!$N:$N,AA3804))</f>
        <v/>
      </c>
      <c r="Q3804" s="31">
        <f>INDEX(Matches!$M:$M,AA3804)</f>
        <v/>
      </c>
      <c r="R3804" s="31">
        <f>IF(I3804="H",INDEX(Matches!$N:$N,AA3804),INDEX(Matches!$L:$L,AA3804))</f>
        <v/>
      </c>
      <c r="S3804" s="33">
        <f>IF(I3804="H",INDEX(Matches!$O:$O,AA3804),INDEX(Matches!$P:$P,AA3804))</f>
        <v/>
      </c>
      <c r="T3804" s="33">
        <f>IF(INDEX(Matches!$J:$J,AA3804)="","",IF(I3804="H",INDEX(Matches!$J:$J,AA3804),INDEX(Matches!$K:$K,AA3804)))</f>
        <v/>
      </c>
      <c r="U3804" s="33">
        <f>IF(INDEX(Matches!$K:$K,AA3804)="","",IF(I3804="H",INDEX(Matches!$K:$K,AA3804),INDEX(Matches!$J:$J,AA3804)))</f>
        <v/>
      </c>
      <c r="V3804" s="30">
        <f>IF(T3804="","",T3804-U3804)</f>
        <v/>
      </c>
      <c r="W3804" s="33">
        <f>IF(I3804="H",INDEX(Matches!$T:$T,AA3804),INDEX(Matches!$U:$U,AA3804))</f>
        <v/>
      </c>
      <c r="X3804" s="11">
        <f>INDEX(Matches!$X:$X,AA3804)</f>
        <v/>
      </c>
      <c r="Y3804" s="30">
        <f>IF(O3804="","",O3804-S3804)</f>
        <v/>
      </c>
      <c r="Z3804" s="30">
        <f>IF(W3804="","",W3804-S3804)</f>
        <v/>
      </c>
      <c r="AA3804" s="24">
        <f>MATCH(J3804,Matches!$A:$A,0)</f>
        <v/>
      </c>
      <c r="AB3804" s="33" t="n"/>
      <c r="AC3804" s="33" t="n"/>
      <c r="AD3804" s="24" t="n"/>
      <c r="AE3804" s="24" t="n">
        <v>2</v>
      </c>
      <c r="AF3804" s="33" t="n"/>
      <c r="AG3804" s="33" t="n"/>
    </row>
    <row r="3805">
      <c r="A3805" s="24" t="inlineStr">
        <is>
          <t>Salford|8</t>
        </is>
      </c>
      <c r="B3805" s="24" t="inlineStr">
        <is>
          <t>E3</t>
        </is>
      </c>
      <c r="C3805" s="24" t="inlineStr">
        <is>
          <t>League Two</t>
        </is>
      </c>
      <c r="D3805" s="24" t="inlineStr">
        <is>
          <t>Salford</t>
        </is>
      </c>
      <c r="E3805" s="24" t="n">
        <v>8</v>
      </c>
      <c r="F3805" s="24" t="n">
        <v>2</v>
      </c>
      <c r="G3805" s="29" t="n">
        <v>46291.72916666666</v>
      </c>
      <c r="H3805" s="24" t="inlineStr">
        <is>
          <t>Oldham</t>
        </is>
      </c>
      <c r="I3805" s="24" t="inlineStr">
        <is>
          <t>A</t>
        </is>
      </c>
      <c r="J3805" s="24" t="inlineStr">
        <is>
          <t>E3-Oldham-Salford</t>
        </is>
      </c>
      <c r="K3805" s="24" t="n">
        <v>8</v>
      </c>
      <c r="L3805" s="11">
        <f>IF(INDEX(Matches!$X:$X,AA3805)=0,"",IF(I3805="H",INDEX(Matches!$H:$H,AA3805),INDEX(Matches!$I:$I,AA3805)))</f>
        <v/>
      </c>
      <c r="M3805" s="11">
        <f>IF(INDEX(Matches!$X:$X,AA3805)=0,"",IF(I3805="H",INDEX(Matches!$I:$I,AA3805),INDEX(Matches!$H:$H,AA3805)))</f>
        <v/>
      </c>
      <c r="N3805" s="11">
        <f>IF(L3805="","",IF(L3805&gt;M3805,"W",IF(L3805=M3805,"D","L")))</f>
        <v/>
      </c>
      <c r="O3805" s="11">
        <f>IF(L3805="","",IF(L3805&gt;M3805,3,IF(L3805=M3805,1,0)))</f>
        <v/>
      </c>
      <c r="P3805" s="31">
        <f>IF(I3805="H",INDEX(Matches!$L:$L,AA3805),INDEX(Matches!$N:$N,AA3805))</f>
        <v/>
      </c>
      <c r="Q3805" s="31">
        <f>INDEX(Matches!$M:$M,AA3805)</f>
        <v/>
      </c>
      <c r="R3805" s="31">
        <f>IF(I3805="H",INDEX(Matches!$N:$N,AA3805),INDEX(Matches!$L:$L,AA3805))</f>
        <v/>
      </c>
      <c r="S3805" s="33">
        <f>IF(I3805="H",INDEX(Matches!$O:$O,AA3805),INDEX(Matches!$P:$P,AA3805))</f>
        <v/>
      </c>
      <c r="T3805" s="33">
        <f>IF(INDEX(Matches!$J:$J,AA3805)="","",IF(I3805="H",INDEX(Matches!$J:$J,AA3805),INDEX(Matches!$K:$K,AA3805)))</f>
        <v/>
      </c>
      <c r="U3805" s="33">
        <f>IF(INDEX(Matches!$K:$K,AA3805)="","",IF(I3805="H",INDEX(Matches!$K:$K,AA3805),INDEX(Matches!$J:$J,AA3805)))</f>
        <v/>
      </c>
      <c r="V3805" s="30">
        <f>IF(T3805="","",T3805-U3805)</f>
        <v/>
      </c>
      <c r="W3805" s="33">
        <f>IF(I3805="H",INDEX(Matches!$T:$T,AA3805),INDEX(Matches!$U:$U,AA3805))</f>
        <v/>
      </c>
      <c r="X3805" s="11">
        <f>INDEX(Matches!$X:$X,AA3805)</f>
        <v/>
      </c>
      <c r="Y3805" s="30">
        <f>IF(O3805="","",O3805-S3805)</f>
        <v/>
      </c>
      <c r="Z3805" s="30">
        <f>IF(W3805="","",W3805-S3805)</f>
        <v/>
      </c>
      <c r="AA3805" s="24">
        <f>MATCH(J3805,Matches!$A:$A,0)</f>
        <v/>
      </c>
      <c r="AB3805" s="33" t="n"/>
      <c r="AC3805" s="33" t="n"/>
      <c r="AD3805" s="24" t="n"/>
      <c r="AE3805" s="24" t="n">
        <v>2</v>
      </c>
      <c r="AF3805" s="33" t="n"/>
      <c r="AG3805" s="33" t="n"/>
    </row>
    <row r="3806">
      <c r="A3806" s="24" t="inlineStr">
        <is>
          <t>Salford|9</t>
        </is>
      </c>
      <c r="B3806" s="24" t="inlineStr">
        <is>
          <t>E3</t>
        </is>
      </c>
      <c r="C3806" s="24" t="inlineStr">
        <is>
          <t>League Two</t>
        </is>
      </c>
      <c r="D3806" s="24" t="inlineStr">
        <is>
          <t>Salford</t>
        </is>
      </c>
      <c r="E3806" s="24" t="n">
        <v>9</v>
      </c>
      <c r="F3806" s="24" t="n">
        <v>3</v>
      </c>
      <c r="G3806" s="29" t="n">
        <v>46298.625</v>
      </c>
      <c r="H3806" s="24" t="inlineStr">
        <is>
          <t>Fleetwood</t>
        </is>
      </c>
      <c r="I3806" s="24" t="inlineStr">
        <is>
          <t>H</t>
        </is>
      </c>
      <c r="J3806" s="24" t="inlineStr">
        <is>
          <t>E3-Salford-Fleetwoo</t>
        </is>
      </c>
      <c r="K3806" s="24" t="n">
        <v>18</v>
      </c>
      <c r="L3806" s="11">
        <f>IF(INDEX(Matches!$X:$X,AA3806)=0,"",IF(I3806="H",INDEX(Matches!$H:$H,AA3806),INDEX(Matches!$I:$I,AA3806)))</f>
        <v/>
      </c>
      <c r="M3806" s="11">
        <f>IF(INDEX(Matches!$X:$X,AA3806)=0,"",IF(I3806="H",INDEX(Matches!$I:$I,AA3806),INDEX(Matches!$H:$H,AA3806)))</f>
        <v/>
      </c>
      <c r="N3806" s="11">
        <f>IF(L3806="","",IF(L3806&gt;M3806,"W",IF(L3806=M3806,"D","L")))</f>
        <v/>
      </c>
      <c r="O3806" s="11">
        <f>IF(L3806="","",IF(L3806&gt;M3806,3,IF(L3806=M3806,1,0)))</f>
        <v/>
      </c>
      <c r="P3806" s="31">
        <f>IF(I3806="H",INDEX(Matches!$L:$L,AA3806),INDEX(Matches!$N:$N,AA3806))</f>
        <v/>
      </c>
      <c r="Q3806" s="31">
        <f>INDEX(Matches!$M:$M,AA3806)</f>
        <v/>
      </c>
      <c r="R3806" s="31">
        <f>IF(I3806="H",INDEX(Matches!$N:$N,AA3806),INDEX(Matches!$L:$L,AA3806))</f>
        <v/>
      </c>
      <c r="S3806" s="33">
        <f>IF(I3806="H",INDEX(Matches!$O:$O,AA3806),INDEX(Matches!$P:$P,AA3806))</f>
        <v/>
      </c>
      <c r="T3806" s="33">
        <f>IF(INDEX(Matches!$J:$J,AA3806)="","",IF(I3806="H",INDEX(Matches!$J:$J,AA3806),INDEX(Matches!$K:$K,AA3806)))</f>
        <v/>
      </c>
      <c r="U3806" s="33">
        <f>IF(INDEX(Matches!$K:$K,AA3806)="","",IF(I3806="H",INDEX(Matches!$K:$K,AA3806),INDEX(Matches!$J:$J,AA3806)))</f>
        <v/>
      </c>
      <c r="V3806" s="30">
        <f>IF(T3806="","",T3806-U3806)</f>
        <v/>
      </c>
      <c r="W3806" s="33">
        <f>IF(I3806="H",INDEX(Matches!$T:$T,AA3806),INDEX(Matches!$U:$U,AA3806))</f>
        <v/>
      </c>
      <c r="X3806" s="11">
        <f>INDEX(Matches!$X:$X,AA3806)</f>
        <v/>
      </c>
      <c r="Y3806" s="30">
        <f>IF(O3806="","",O3806-S3806)</f>
        <v/>
      </c>
      <c r="Z3806" s="30">
        <f>IF(W3806="","",W3806-S3806)</f>
        <v/>
      </c>
      <c r="AA3806" s="24">
        <f>MATCH(J3806,Matches!$A:$A,0)</f>
        <v/>
      </c>
      <c r="AB3806" s="33" t="n"/>
      <c r="AC3806" s="33" t="n"/>
      <c r="AD3806" s="24" t="n"/>
      <c r="AE3806" s="24" t="n">
        <v>3</v>
      </c>
      <c r="AF3806" s="33" t="n"/>
      <c r="AG3806" s="33" t="n"/>
    </row>
    <row r="3807">
      <c r="A3807" s="24" t="inlineStr">
        <is>
          <t>Salford|10</t>
        </is>
      </c>
      <c r="B3807" s="24" t="inlineStr">
        <is>
          <t>E3</t>
        </is>
      </c>
      <c r="C3807" s="24" t="inlineStr">
        <is>
          <t>League Two</t>
        </is>
      </c>
      <c r="D3807" s="24" t="inlineStr">
        <is>
          <t>Salford</t>
        </is>
      </c>
      <c r="E3807" s="24" t="n">
        <v>10</v>
      </c>
      <c r="F3807" s="24" t="n">
        <v>3</v>
      </c>
      <c r="G3807" s="29" t="n">
        <v>46305.625</v>
      </c>
      <c r="H3807" s="24" t="inlineStr">
        <is>
          <t>Cheltenham</t>
        </is>
      </c>
      <c r="I3807" s="24" t="inlineStr">
        <is>
          <t>A</t>
        </is>
      </c>
      <c r="J3807" s="24" t="inlineStr">
        <is>
          <t>E3-Cheltenh-Salford</t>
        </is>
      </c>
      <c r="K3807" s="24" t="n">
        <v>22</v>
      </c>
      <c r="L3807" s="11">
        <f>IF(INDEX(Matches!$X:$X,AA3807)=0,"",IF(I3807="H",INDEX(Matches!$H:$H,AA3807),INDEX(Matches!$I:$I,AA3807)))</f>
        <v/>
      </c>
      <c r="M3807" s="11">
        <f>IF(INDEX(Matches!$X:$X,AA3807)=0,"",IF(I3807="H",INDEX(Matches!$I:$I,AA3807),INDEX(Matches!$H:$H,AA3807)))</f>
        <v/>
      </c>
      <c r="N3807" s="11">
        <f>IF(L3807="","",IF(L3807&gt;M3807,"W",IF(L3807=M3807,"D","L")))</f>
        <v/>
      </c>
      <c r="O3807" s="11">
        <f>IF(L3807="","",IF(L3807&gt;M3807,3,IF(L3807=M3807,1,0)))</f>
        <v/>
      </c>
      <c r="P3807" s="31">
        <f>IF(I3807="H",INDEX(Matches!$L:$L,AA3807),INDEX(Matches!$N:$N,AA3807))</f>
        <v/>
      </c>
      <c r="Q3807" s="31">
        <f>INDEX(Matches!$M:$M,AA3807)</f>
        <v/>
      </c>
      <c r="R3807" s="31">
        <f>IF(I3807="H",INDEX(Matches!$N:$N,AA3807),INDEX(Matches!$L:$L,AA3807))</f>
        <v/>
      </c>
      <c r="S3807" s="33">
        <f>IF(I3807="H",INDEX(Matches!$O:$O,AA3807),INDEX(Matches!$P:$P,AA3807))</f>
        <v/>
      </c>
      <c r="T3807" s="33">
        <f>IF(INDEX(Matches!$J:$J,AA3807)="","",IF(I3807="H",INDEX(Matches!$J:$J,AA3807),INDEX(Matches!$K:$K,AA3807)))</f>
        <v/>
      </c>
      <c r="U3807" s="33">
        <f>IF(INDEX(Matches!$K:$K,AA3807)="","",IF(I3807="H",INDEX(Matches!$K:$K,AA3807),INDEX(Matches!$J:$J,AA3807)))</f>
        <v/>
      </c>
      <c r="V3807" s="30">
        <f>IF(T3807="","",T3807-U3807)</f>
        <v/>
      </c>
      <c r="W3807" s="33">
        <f>IF(I3807="H",INDEX(Matches!$T:$T,AA3807),INDEX(Matches!$U:$U,AA3807))</f>
        <v/>
      </c>
      <c r="X3807" s="11">
        <f>INDEX(Matches!$X:$X,AA3807)</f>
        <v/>
      </c>
      <c r="Y3807" s="30">
        <f>IF(O3807="","",O3807-S3807)</f>
        <v/>
      </c>
      <c r="Z3807" s="30">
        <f>IF(W3807="","",W3807-S3807)</f>
        <v/>
      </c>
      <c r="AA3807" s="24">
        <f>MATCH(J3807,Matches!$A:$A,0)</f>
        <v/>
      </c>
      <c r="AB3807" s="33" t="n"/>
      <c r="AC3807" s="33" t="n"/>
      <c r="AD3807" s="24" t="n"/>
      <c r="AE3807" s="24" t="n">
        <v>3</v>
      </c>
      <c r="AF3807" s="33" t="n"/>
      <c r="AG3807" s="33" t="n"/>
    </row>
    <row r="3808">
      <c r="A3808" s="24" t="inlineStr">
        <is>
          <t>Salford|11</t>
        </is>
      </c>
      <c r="B3808" s="24" t="inlineStr">
        <is>
          <t>E3</t>
        </is>
      </c>
      <c r="C3808" s="24" t="inlineStr">
        <is>
          <t>League Two</t>
        </is>
      </c>
      <c r="D3808" s="24" t="inlineStr">
        <is>
          <t>Salford</t>
        </is>
      </c>
      <c r="E3808" s="24" t="n">
        <v>11</v>
      </c>
      <c r="F3808" s="24" t="n">
        <v>3</v>
      </c>
      <c r="G3808" s="29" t="n">
        <v>46312.625</v>
      </c>
      <c r="H3808" s="24" t="inlineStr">
        <is>
          <t>Crawley</t>
        </is>
      </c>
      <c r="I3808" s="24" t="inlineStr">
        <is>
          <t>H</t>
        </is>
      </c>
      <c r="J3808" s="24" t="inlineStr">
        <is>
          <t>E3-Salford-Crawley</t>
        </is>
      </c>
      <c r="K3808" s="24" t="n">
        <v>21</v>
      </c>
      <c r="L3808" s="11">
        <f>IF(INDEX(Matches!$X:$X,AA3808)=0,"",IF(I3808="H",INDEX(Matches!$H:$H,AA3808),INDEX(Matches!$I:$I,AA3808)))</f>
        <v/>
      </c>
      <c r="M3808" s="11">
        <f>IF(INDEX(Matches!$X:$X,AA3808)=0,"",IF(I3808="H",INDEX(Matches!$I:$I,AA3808),INDEX(Matches!$H:$H,AA3808)))</f>
        <v/>
      </c>
      <c r="N3808" s="11">
        <f>IF(L3808="","",IF(L3808&gt;M3808,"W",IF(L3808=M3808,"D","L")))</f>
        <v/>
      </c>
      <c r="O3808" s="11">
        <f>IF(L3808="","",IF(L3808&gt;M3808,3,IF(L3808=M3808,1,0)))</f>
        <v/>
      </c>
      <c r="P3808" s="31">
        <f>IF(I3808="H",INDEX(Matches!$L:$L,AA3808),INDEX(Matches!$N:$N,AA3808))</f>
        <v/>
      </c>
      <c r="Q3808" s="31">
        <f>INDEX(Matches!$M:$M,AA3808)</f>
        <v/>
      </c>
      <c r="R3808" s="31">
        <f>IF(I3808="H",INDEX(Matches!$N:$N,AA3808),INDEX(Matches!$L:$L,AA3808))</f>
        <v/>
      </c>
      <c r="S3808" s="33">
        <f>IF(I3808="H",INDEX(Matches!$O:$O,AA3808),INDEX(Matches!$P:$P,AA3808))</f>
        <v/>
      </c>
      <c r="T3808" s="33">
        <f>IF(INDEX(Matches!$J:$J,AA3808)="","",IF(I3808="H",INDEX(Matches!$J:$J,AA3808),INDEX(Matches!$K:$K,AA3808)))</f>
        <v/>
      </c>
      <c r="U3808" s="33">
        <f>IF(INDEX(Matches!$K:$K,AA3808)="","",IF(I3808="H",INDEX(Matches!$K:$K,AA3808),INDEX(Matches!$J:$J,AA3808)))</f>
        <v/>
      </c>
      <c r="V3808" s="30">
        <f>IF(T3808="","",T3808-U3808)</f>
        <v/>
      </c>
      <c r="W3808" s="33">
        <f>IF(I3808="H",INDEX(Matches!$T:$T,AA3808),INDEX(Matches!$U:$U,AA3808))</f>
        <v/>
      </c>
      <c r="X3808" s="11">
        <f>INDEX(Matches!$X:$X,AA3808)</f>
        <v/>
      </c>
      <c r="Y3808" s="30">
        <f>IF(O3808="","",O3808-S3808)</f>
        <v/>
      </c>
      <c r="Z3808" s="30">
        <f>IF(W3808="","",W3808-S3808)</f>
        <v/>
      </c>
      <c r="AA3808" s="24">
        <f>MATCH(J3808,Matches!$A:$A,0)</f>
        <v/>
      </c>
      <c r="AB3808" s="33" t="n"/>
      <c r="AC3808" s="33" t="n"/>
      <c r="AD3808" s="24" t="n"/>
      <c r="AE3808" s="24" t="n">
        <v>3</v>
      </c>
      <c r="AF3808" s="33" t="n"/>
      <c r="AG3808" s="33" t="n"/>
    </row>
    <row r="3809">
      <c r="A3809" s="24" t="inlineStr">
        <is>
          <t>Salford|12</t>
        </is>
      </c>
      <c r="B3809" s="24" t="inlineStr">
        <is>
          <t>E3</t>
        </is>
      </c>
      <c r="C3809" s="24" t="inlineStr">
        <is>
          <t>League Two</t>
        </is>
      </c>
      <c r="D3809" s="24" t="inlineStr">
        <is>
          <t>Salford</t>
        </is>
      </c>
      <c r="E3809" s="24" t="n">
        <v>12</v>
      </c>
      <c r="F3809" s="24" t="n">
        <v>3</v>
      </c>
      <c r="G3809" s="29" t="n">
        <v>46315.82291666666</v>
      </c>
      <c r="H3809" s="24" t="inlineStr">
        <is>
          <t>Bristol Rovers</t>
        </is>
      </c>
      <c r="I3809" s="24" t="inlineStr">
        <is>
          <t>A</t>
        </is>
      </c>
      <c r="J3809" s="24" t="inlineStr">
        <is>
          <t>E3-BristolR-Salford</t>
        </is>
      </c>
      <c r="K3809" s="24" t="n">
        <v>2</v>
      </c>
      <c r="L3809" s="11">
        <f>IF(INDEX(Matches!$X:$X,AA3809)=0,"",IF(I3809="H",INDEX(Matches!$H:$H,AA3809),INDEX(Matches!$I:$I,AA3809)))</f>
        <v/>
      </c>
      <c r="M3809" s="11">
        <f>IF(INDEX(Matches!$X:$X,AA3809)=0,"",IF(I3809="H",INDEX(Matches!$I:$I,AA3809),INDEX(Matches!$H:$H,AA3809)))</f>
        <v/>
      </c>
      <c r="N3809" s="11">
        <f>IF(L3809="","",IF(L3809&gt;M3809,"W",IF(L3809=M3809,"D","L")))</f>
        <v/>
      </c>
      <c r="O3809" s="11">
        <f>IF(L3809="","",IF(L3809&gt;M3809,3,IF(L3809=M3809,1,0)))</f>
        <v/>
      </c>
      <c r="P3809" s="31">
        <f>IF(I3809="H",INDEX(Matches!$L:$L,AA3809),INDEX(Matches!$N:$N,AA3809))</f>
        <v/>
      </c>
      <c r="Q3809" s="31">
        <f>INDEX(Matches!$M:$M,AA3809)</f>
        <v/>
      </c>
      <c r="R3809" s="31">
        <f>IF(I3809="H",INDEX(Matches!$N:$N,AA3809),INDEX(Matches!$L:$L,AA3809))</f>
        <v/>
      </c>
      <c r="S3809" s="33">
        <f>IF(I3809="H",INDEX(Matches!$O:$O,AA3809),INDEX(Matches!$P:$P,AA3809))</f>
        <v/>
      </c>
      <c r="T3809" s="33">
        <f>IF(INDEX(Matches!$J:$J,AA3809)="","",IF(I3809="H",INDEX(Matches!$J:$J,AA3809),INDEX(Matches!$K:$K,AA3809)))</f>
        <v/>
      </c>
      <c r="U3809" s="33">
        <f>IF(INDEX(Matches!$K:$K,AA3809)="","",IF(I3809="H",INDEX(Matches!$K:$K,AA3809),INDEX(Matches!$J:$J,AA3809)))</f>
        <v/>
      </c>
      <c r="V3809" s="30">
        <f>IF(T3809="","",T3809-U3809)</f>
        <v/>
      </c>
      <c r="W3809" s="33">
        <f>IF(I3809="H",INDEX(Matches!$T:$T,AA3809),INDEX(Matches!$U:$U,AA3809))</f>
        <v/>
      </c>
      <c r="X3809" s="11">
        <f>INDEX(Matches!$X:$X,AA3809)</f>
        <v/>
      </c>
      <c r="Y3809" s="30">
        <f>IF(O3809="","",O3809-S3809)</f>
        <v/>
      </c>
      <c r="Z3809" s="30">
        <f>IF(W3809="","",W3809-S3809)</f>
        <v/>
      </c>
      <c r="AA3809" s="24">
        <f>MATCH(J3809,Matches!$A:$A,0)</f>
        <v/>
      </c>
      <c r="AB3809" s="33" t="n"/>
      <c r="AC3809" s="33" t="n"/>
      <c r="AD3809" s="24" t="n"/>
      <c r="AE3809" s="24" t="n">
        <v>3</v>
      </c>
      <c r="AF3809" s="33" t="n"/>
      <c r="AG3809" s="33" t="n"/>
    </row>
    <row r="3810">
      <c r="A3810" s="24" t="inlineStr">
        <is>
          <t>Salford|13</t>
        </is>
      </c>
      <c r="B3810" s="24" t="inlineStr">
        <is>
          <t>E3</t>
        </is>
      </c>
      <c r="C3810" s="24" t="inlineStr">
        <is>
          <t>League Two</t>
        </is>
      </c>
      <c r="D3810" s="24" t="inlineStr">
        <is>
          <t>Salford</t>
        </is>
      </c>
      <c r="E3810" s="24" t="n">
        <v>13</v>
      </c>
      <c r="F3810" s="24" t="n">
        <v>4</v>
      </c>
      <c r="G3810" s="29" t="n">
        <v>46321.83333333334</v>
      </c>
      <c r="H3810" s="24" t="inlineStr">
        <is>
          <t>Walsall</t>
        </is>
      </c>
      <c r="I3810" s="24" t="inlineStr">
        <is>
          <t>A</t>
        </is>
      </c>
      <c r="J3810" s="24" t="inlineStr">
        <is>
          <t>E3-Walsall-Salford</t>
        </is>
      </c>
      <c r="K3810" s="24" t="n">
        <v>11</v>
      </c>
      <c r="L3810" s="11">
        <f>IF(INDEX(Matches!$X:$X,AA3810)=0,"",IF(I3810="H",INDEX(Matches!$H:$H,AA3810),INDEX(Matches!$I:$I,AA3810)))</f>
        <v/>
      </c>
      <c r="M3810" s="11">
        <f>IF(INDEX(Matches!$X:$X,AA3810)=0,"",IF(I3810="H",INDEX(Matches!$I:$I,AA3810),INDEX(Matches!$H:$H,AA3810)))</f>
        <v/>
      </c>
      <c r="N3810" s="11">
        <f>IF(L3810="","",IF(L3810&gt;M3810,"W",IF(L3810=M3810,"D","L")))</f>
        <v/>
      </c>
      <c r="O3810" s="11">
        <f>IF(L3810="","",IF(L3810&gt;M3810,3,IF(L3810=M3810,1,0)))</f>
        <v/>
      </c>
      <c r="P3810" s="31">
        <f>IF(I3810="H",INDEX(Matches!$L:$L,AA3810),INDEX(Matches!$N:$N,AA3810))</f>
        <v/>
      </c>
      <c r="Q3810" s="31">
        <f>INDEX(Matches!$M:$M,AA3810)</f>
        <v/>
      </c>
      <c r="R3810" s="31">
        <f>IF(I3810="H",INDEX(Matches!$N:$N,AA3810),INDEX(Matches!$L:$L,AA3810))</f>
        <v/>
      </c>
      <c r="S3810" s="33">
        <f>IF(I3810="H",INDEX(Matches!$O:$O,AA3810),INDEX(Matches!$P:$P,AA3810))</f>
        <v/>
      </c>
      <c r="T3810" s="33">
        <f>IF(INDEX(Matches!$J:$J,AA3810)="","",IF(I3810="H",INDEX(Matches!$J:$J,AA3810),INDEX(Matches!$K:$K,AA3810)))</f>
        <v/>
      </c>
      <c r="U3810" s="33">
        <f>IF(INDEX(Matches!$K:$K,AA3810)="","",IF(I3810="H",INDEX(Matches!$K:$K,AA3810),INDEX(Matches!$J:$J,AA3810)))</f>
        <v/>
      </c>
      <c r="V3810" s="30">
        <f>IF(T3810="","",T3810-U3810)</f>
        <v/>
      </c>
      <c r="W3810" s="33">
        <f>IF(I3810="H",INDEX(Matches!$T:$T,AA3810),INDEX(Matches!$U:$U,AA3810))</f>
        <v/>
      </c>
      <c r="X3810" s="11">
        <f>INDEX(Matches!$X:$X,AA3810)</f>
        <v/>
      </c>
      <c r="Y3810" s="30">
        <f>IF(O3810="","",O3810-S3810)</f>
        <v/>
      </c>
      <c r="Z3810" s="30">
        <f>IF(W3810="","",W3810-S3810)</f>
        <v/>
      </c>
      <c r="AA3810" s="24">
        <f>MATCH(J3810,Matches!$A:$A,0)</f>
        <v/>
      </c>
      <c r="AB3810" s="33" t="n"/>
      <c r="AC3810" s="33" t="n">
        <v>1.442856655181466</v>
      </c>
      <c r="AD3810" s="24" t="n"/>
      <c r="AE3810" s="24" t="n">
        <v>4</v>
      </c>
      <c r="AF3810" s="33" t="n"/>
      <c r="AG3810" s="33" t="n"/>
    </row>
    <row r="3811">
      <c r="A3811" s="24" t="inlineStr">
        <is>
          <t>Salford|14</t>
        </is>
      </c>
      <c r="B3811" s="24" t="inlineStr">
        <is>
          <t>E3</t>
        </is>
      </c>
      <c r="C3811" s="24" t="inlineStr">
        <is>
          <t>League Two</t>
        </is>
      </c>
      <c r="D3811" s="24" t="inlineStr">
        <is>
          <t>Salford</t>
        </is>
      </c>
      <c r="E3811" s="24" t="n">
        <v>14</v>
      </c>
      <c r="F3811" s="24" t="n">
        <v>4</v>
      </c>
      <c r="G3811" s="29" t="n">
        <v>46326.625</v>
      </c>
      <c r="H3811" s="24" t="inlineStr">
        <is>
          <t>Exeter</t>
        </is>
      </c>
      <c r="I3811" s="24" t="inlineStr">
        <is>
          <t>H</t>
        </is>
      </c>
      <c r="J3811" s="24" t="inlineStr">
        <is>
          <t>E3-Salford-Exeter</t>
        </is>
      </c>
      <c r="K3811" s="24" t="n">
        <v>17</v>
      </c>
      <c r="L3811" s="11">
        <f>IF(INDEX(Matches!$X:$X,AA3811)=0,"",IF(I3811="H",INDEX(Matches!$H:$H,AA3811),INDEX(Matches!$I:$I,AA3811)))</f>
        <v/>
      </c>
      <c r="M3811" s="11">
        <f>IF(INDEX(Matches!$X:$X,AA3811)=0,"",IF(I3811="H",INDEX(Matches!$I:$I,AA3811),INDEX(Matches!$H:$H,AA3811)))</f>
        <v/>
      </c>
      <c r="N3811" s="11">
        <f>IF(L3811="","",IF(L3811&gt;M3811,"W",IF(L3811=M3811,"D","L")))</f>
        <v/>
      </c>
      <c r="O3811" s="11">
        <f>IF(L3811="","",IF(L3811&gt;M3811,3,IF(L3811=M3811,1,0)))</f>
        <v/>
      </c>
      <c r="P3811" s="31">
        <f>IF(I3811="H",INDEX(Matches!$L:$L,AA3811),INDEX(Matches!$N:$N,AA3811))</f>
        <v/>
      </c>
      <c r="Q3811" s="31">
        <f>INDEX(Matches!$M:$M,AA3811)</f>
        <v/>
      </c>
      <c r="R3811" s="31">
        <f>IF(I3811="H",INDEX(Matches!$N:$N,AA3811),INDEX(Matches!$L:$L,AA3811))</f>
        <v/>
      </c>
      <c r="S3811" s="33">
        <f>IF(I3811="H",INDEX(Matches!$O:$O,AA3811),INDEX(Matches!$P:$P,AA3811))</f>
        <v/>
      </c>
      <c r="T3811" s="33">
        <f>IF(INDEX(Matches!$J:$J,AA3811)="","",IF(I3811="H",INDEX(Matches!$J:$J,AA3811),INDEX(Matches!$K:$K,AA3811)))</f>
        <v/>
      </c>
      <c r="U3811" s="33">
        <f>IF(INDEX(Matches!$K:$K,AA3811)="","",IF(I3811="H",INDEX(Matches!$K:$K,AA3811),INDEX(Matches!$J:$J,AA3811)))</f>
        <v/>
      </c>
      <c r="V3811" s="30">
        <f>IF(T3811="","",T3811-U3811)</f>
        <v/>
      </c>
      <c r="W3811" s="33">
        <f>IF(I3811="H",INDEX(Matches!$T:$T,AA3811),INDEX(Matches!$U:$U,AA3811))</f>
        <v/>
      </c>
      <c r="X3811" s="11">
        <f>INDEX(Matches!$X:$X,AA3811)</f>
        <v/>
      </c>
      <c r="Y3811" s="30">
        <f>IF(O3811="","",O3811-S3811)</f>
        <v/>
      </c>
      <c r="Z3811" s="30">
        <f>IF(W3811="","",W3811-S3811)</f>
        <v/>
      </c>
      <c r="AA3811" s="24">
        <f>MATCH(J3811,Matches!$A:$A,0)</f>
        <v/>
      </c>
      <c r="AB3811" s="33" t="n"/>
      <c r="AC3811" s="33" t="n">
        <v>1.847435929647507</v>
      </c>
      <c r="AD3811" s="24" t="n"/>
      <c r="AE3811" s="24" t="n">
        <v>4</v>
      </c>
      <c r="AF3811" s="33" t="n"/>
      <c r="AG3811" s="33" t="n"/>
    </row>
    <row r="3812">
      <c r="A3812" s="24" t="inlineStr">
        <is>
          <t>Salford|15</t>
        </is>
      </c>
      <c r="B3812" s="24" t="inlineStr">
        <is>
          <t>E3</t>
        </is>
      </c>
      <c r="C3812" s="24" t="inlineStr">
        <is>
          <t>League Two</t>
        </is>
      </c>
      <c r="D3812" s="24" t="inlineStr">
        <is>
          <t>Salford</t>
        </is>
      </c>
      <c r="E3812" s="24" t="n">
        <v>15</v>
      </c>
      <c r="F3812" s="24" t="n">
        <v>4</v>
      </c>
      <c r="G3812" s="29" t="n">
        <v>46340.625</v>
      </c>
      <c r="H3812" s="24" t="inlineStr">
        <is>
          <t>Northampton</t>
        </is>
      </c>
      <c r="I3812" s="24" t="inlineStr">
        <is>
          <t>H</t>
        </is>
      </c>
      <c r="J3812" s="24" t="inlineStr">
        <is>
          <t>E3-Salford-Northamp</t>
        </is>
      </c>
      <c r="K3812" s="24" t="n">
        <v>14</v>
      </c>
      <c r="L3812" s="11">
        <f>IF(INDEX(Matches!$X:$X,AA3812)=0,"",IF(I3812="H",INDEX(Matches!$H:$H,AA3812),INDEX(Matches!$I:$I,AA3812)))</f>
        <v/>
      </c>
      <c r="M3812" s="11">
        <f>IF(INDEX(Matches!$X:$X,AA3812)=0,"",IF(I3812="H",INDEX(Matches!$I:$I,AA3812),INDEX(Matches!$H:$H,AA3812)))</f>
        <v/>
      </c>
      <c r="N3812" s="11">
        <f>IF(L3812="","",IF(L3812&gt;M3812,"W",IF(L3812=M3812,"D","L")))</f>
        <v/>
      </c>
      <c r="O3812" s="11">
        <f>IF(L3812="","",IF(L3812&gt;M3812,3,IF(L3812=M3812,1,0)))</f>
        <v/>
      </c>
      <c r="P3812" s="31">
        <f>IF(I3812="H",INDEX(Matches!$L:$L,AA3812),INDEX(Matches!$N:$N,AA3812))</f>
        <v/>
      </c>
      <c r="Q3812" s="31">
        <f>INDEX(Matches!$M:$M,AA3812)</f>
        <v/>
      </c>
      <c r="R3812" s="31">
        <f>IF(I3812="H",INDEX(Matches!$N:$N,AA3812),INDEX(Matches!$L:$L,AA3812))</f>
        <v/>
      </c>
      <c r="S3812" s="33">
        <f>IF(I3812="H",INDEX(Matches!$O:$O,AA3812),INDEX(Matches!$P:$P,AA3812))</f>
        <v/>
      </c>
      <c r="T3812" s="33">
        <f>IF(INDEX(Matches!$J:$J,AA3812)="","",IF(I3812="H",INDEX(Matches!$J:$J,AA3812),INDEX(Matches!$K:$K,AA3812)))</f>
        <v/>
      </c>
      <c r="U3812" s="33">
        <f>IF(INDEX(Matches!$K:$K,AA3812)="","",IF(I3812="H",INDEX(Matches!$K:$K,AA3812),INDEX(Matches!$J:$J,AA3812)))</f>
        <v/>
      </c>
      <c r="V3812" s="30">
        <f>IF(T3812="","",T3812-U3812)</f>
        <v/>
      </c>
      <c r="W3812" s="33">
        <f>IF(I3812="H",INDEX(Matches!$T:$T,AA3812),INDEX(Matches!$U:$U,AA3812))</f>
        <v/>
      </c>
      <c r="X3812" s="11">
        <f>INDEX(Matches!$X:$X,AA3812)</f>
        <v/>
      </c>
      <c r="Y3812" s="30">
        <f>IF(O3812="","",O3812-S3812)</f>
        <v/>
      </c>
      <c r="Z3812" s="30">
        <f>IF(W3812="","",W3812-S3812)</f>
        <v/>
      </c>
      <c r="AA3812" s="24">
        <f>MATCH(J3812,Matches!$A:$A,0)</f>
        <v/>
      </c>
      <c r="AB3812" s="33" t="n"/>
      <c r="AC3812" s="33" t="n">
        <v>1.80158541090147</v>
      </c>
      <c r="AD3812" s="24" t="n"/>
      <c r="AE3812" s="24" t="n">
        <v>4</v>
      </c>
      <c r="AF3812" s="33" t="n"/>
      <c r="AG3812" s="33" t="n"/>
    </row>
    <row r="3813">
      <c r="A3813" s="24" t="inlineStr">
        <is>
          <t>Salford|16</t>
        </is>
      </c>
      <c r="B3813" s="24" t="inlineStr">
        <is>
          <t>E3</t>
        </is>
      </c>
      <c r="C3813" s="24" t="inlineStr">
        <is>
          <t>League Two</t>
        </is>
      </c>
      <c r="D3813" s="24" t="inlineStr">
        <is>
          <t>Salford</t>
        </is>
      </c>
      <c r="E3813" s="24" t="n">
        <v>16</v>
      </c>
      <c r="F3813" s="24" t="n">
        <v>4</v>
      </c>
      <c r="G3813" s="29" t="n">
        <v>46347.625</v>
      </c>
      <c r="H3813" s="24" t="inlineStr">
        <is>
          <t>Accrington</t>
        </is>
      </c>
      <c r="I3813" s="24" t="inlineStr">
        <is>
          <t>A</t>
        </is>
      </c>
      <c r="J3813" s="24" t="inlineStr">
        <is>
          <t>E3-Accringt-Salford</t>
        </is>
      </c>
      <c r="K3813" s="24" t="n">
        <v>23</v>
      </c>
      <c r="L3813" s="11">
        <f>IF(INDEX(Matches!$X:$X,AA3813)=0,"",IF(I3813="H",INDEX(Matches!$H:$H,AA3813),INDEX(Matches!$I:$I,AA3813)))</f>
        <v/>
      </c>
      <c r="M3813" s="11">
        <f>IF(INDEX(Matches!$X:$X,AA3813)=0,"",IF(I3813="H",INDEX(Matches!$I:$I,AA3813),INDEX(Matches!$H:$H,AA3813)))</f>
        <v/>
      </c>
      <c r="N3813" s="11">
        <f>IF(L3813="","",IF(L3813&gt;M3813,"W",IF(L3813=M3813,"D","L")))</f>
        <v/>
      </c>
      <c r="O3813" s="11">
        <f>IF(L3813="","",IF(L3813&gt;M3813,3,IF(L3813=M3813,1,0)))</f>
        <v/>
      </c>
      <c r="P3813" s="31">
        <f>IF(I3813="H",INDEX(Matches!$L:$L,AA3813),INDEX(Matches!$N:$N,AA3813))</f>
        <v/>
      </c>
      <c r="Q3813" s="31">
        <f>INDEX(Matches!$M:$M,AA3813)</f>
        <v/>
      </c>
      <c r="R3813" s="31">
        <f>IF(I3813="H",INDEX(Matches!$N:$N,AA3813),INDEX(Matches!$L:$L,AA3813))</f>
        <v/>
      </c>
      <c r="S3813" s="33">
        <f>IF(I3813="H",INDEX(Matches!$O:$O,AA3813),INDEX(Matches!$P:$P,AA3813))</f>
        <v/>
      </c>
      <c r="T3813" s="33">
        <f>IF(INDEX(Matches!$J:$J,AA3813)="","",IF(I3813="H",INDEX(Matches!$J:$J,AA3813),INDEX(Matches!$K:$K,AA3813)))</f>
        <v/>
      </c>
      <c r="U3813" s="33">
        <f>IF(INDEX(Matches!$K:$K,AA3813)="","",IF(I3813="H",INDEX(Matches!$K:$K,AA3813),INDEX(Matches!$J:$J,AA3813)))</f>
        <v/>
      </c>
      <c r="V3813" s="30">
        <f>IF(T3813="","",T3813-U3813)</f>
        <v/>
      </c>
      <c r="W3813" s="33">
        <f>IF(I3813="H",INDEX(Matches!$T:$T,AA3813),INDEX(Matches!$U:$U,AA3813))</f>
        <v/>
      </c>
      <c r="X3813" s="11">
        <f>INDEX(Matches!$X:$X,AA3813)</f>
        <v/>
      </c>
      <c r="Y3813" s="30">
        <f>IF(O3813="","",O3813-S3813)</f>
        <v/>
      </c>
      <c r="Z3813" s="30">
        <f>IF(W3813="","",W3813-S3813)</f>
        <v/>
      </c>
      <c r="AA3813" s="24">
        <f>MATCH(J3813,Matches!$A:$A,0)</f>
        <v/>
      </c>
      <c r="AB3813" s="33" t="n"/>
      <c r="AC3813" s="33" t="n">
        <v>1.62708640807918</v>
      </c>
      <c r="AD3813" s="24" t="n"/>
      <c r="AE3813" s="24" t="n">
        <v>4</v>
      </c>
      <c r="AF3813" s="33" t="n"/>
      <c r="AG3813" s="33" t="n"/>
    </row>
    <row r="3814">
      <c r="A3814" s="24" t="inlineStr">
        <is>
          <t>Salford|17</t>
        </is>
      </c>
      <c r="B3814" s="24" t="inlineStr">
        <is>
          <t>E3</t>
        </is>
      </c>
      <c r="C3814" s="24" t="inlineStr">
        <is>
          <t>League Two</t>
        </is>
      </c>
      <c r="D3814" s="24" t="inlineStr">
        <is>
          <t>Salford</t>
        </is>
      </c>
      <c r="E3814" s="24" t="n">
        <v>17</v>
      </c>
      <c r="F3814" s="24" t="n">
        <v>5</v>
      </c>
      <c r="G3814" s="29" t="n">
        <v>46354.625</v>
      </c>
      <c r="H3814" s="24" t="inlineStr">
        <is>
          <t>Gillingham</t>
        </is>
      </c>
      <c r="I3814" s="24" t="inlineStr">
        <is>
          <t>H</t>
        </is>
      </c>
      <c r="J3814" s="24" t="inlineStr">
        <is>
          <t>E3-Salford-Gillingh</t>
        </is>
      </c>
      <c r="K3814" s="24" t="n">
        <v>12</v>
      </c>
      <c r="L3814" s="11">
        <f>IF(INDEX(Matches!$X:$X,AA3814)=0,"",IF(I3814="H",INDEX(Matches!$H:$H,AA3814),INDEX(Matches!$I:$I,AA3814)))</f>
        <v/>
      </c>
      <c r="M3814" s="11">
        <f>IF(INDEX(Matches!$X:$X,AA3814)=0,"",IF(I3814="H",INDEX(Matches!$I:$I,AA3814),INDEX(Matches!$H:$H,AA3814)))</f>
        <v/>
      </c>
      <c r="N3814" s="11">
        <f>IF(L3814="","",IF(L3814&gt;M3814,"W",IF(L3814=M3814,"D","L")))</f>
        <v/>
      </c>
      <c r="O3814" s="11">
        <f>IF(L3814="","",IF(L3814&gt;M3814,3,IF(L3814=M3814,1,0)))</f>
        <v/>
      </c>
      <c r="P3814" s="31">
        <f>IF(I3814="H",INDEX(Matches!$L:$L,AA3814),INDEX(Matches!$N:$N,AA3814))</f>
        <v/>
      </c>
      <c r="Q3814" s="31">
        <f>INDEX(Matches!$M:$M,AA3814)</f>
        <v/>
      </c>
      <c r="R3814" s="31">
        <f>IF(I3814="H",INDEX(Matches!$N:$N,AA3814),INDEX(Matches!$L:$L,AA3814))</f>
        <v/>
      </c>
      <c r="S3814" s="33">
        <f>IF(I3814="H",INDEX(Matches!$O:$O,AA3814),INDEX(Matches!$P:$P,AA3814))</f>
        <v/>
      </c>
      <c r="T3814" s="33">
        <f>IF(INDEX(Matches!$J:$J,AA3814)="","",IF(I3814="H",INDEX(Matches!$J:$J,AA3814),INDEX(Matches!$K:$K,AA3814)))</f>
        <v/>
      </c>
      <c r="U3814" s="33">
        <f>IF(INDEX(Matches!$K:$K,AA3814)="","",IF(I3814="H",INDEX(Matches!$K:$K,AA3814),INDEX(Matches!$J:$J,AA3814)))</f>
        <v/>
      </c>
      <c r="V3814" s="30">
        <f>IF(T3814="","",T3814-U3814)</f>
        <v/>
      </c>
      <c r="W3814" s="33">
        <f>IF(I3814="H",INDEX(Matches!$T:$T,AA3814),INDEX(Matches!$U:$U,AA3814))</f>
        <v/>
      </c>
      <c r="X3814" s="11">
        <f>INDEX(Matches!$X:$X,AA3814)</f>
        <v/>
      </c>
      <c r="Y3814" s="30">
        <f>IF(O3814="","",O3814-S3814)</f>
        <v/>
      </c>
      <c r="Z3814" s="30">
        <f>IF(W3814="","",W3814-S3814)</f>
        <v/>
      </c>
      <c r="AA3814" s="24">
        <f>MATCH(J3814,Matches!$A:$A,0)</f>
        <v/>
      </c>
      <c r="AB3814" s="33" t="n"/>
      <c r="AC3814" s="33" t="n">
        <v>1.77980344911834</v>
      </c>
      <c r="AD3814" s="24" t="n"/>
      <c r="AE3814" s="24" t="n">
        <v>5</v>
      </c>
      <c r="AF3814" s="33" t="n"/>
      <c r="AG3814" s="33" t="n"/>
    </row>
    <row r="3815">
      <c r="A3815" s="24" t="inlineStr">
        <is>
          <t>Salford|18</t>
        </is>
      </c>
      <c r="B3815" s="24" t="inlineStr">
        <is>
          <t>E3</t>
        </is>
      </c>
      <c r="C3815" s="24" t="inlineStr">
        <is>
          <t>League Two</t>
        </is>
      </c>
      <c r="D3815" s="24" t="inlineStr">
        <is>
          <t>Salford</t>
        </is>
      </c>
      <c r="E3815" s="24" t="n">
        <v>18</v>
      </c>
      <c r="F3815" s="24" t="n">
        <v>5</v>
      </c>
      <c r="G3815" s="29" t="n">
        <v>46357.82291666666</v>
      </c>
      <c r="H3815" s="24" t="inlineStr">
        <is>
          <t>Tranmere</t>
        </is>
      </c>
      <c r="I3815" s="24" t="inlineStr">
        <is>
          <t>A</t>
        </is>
      </c>
      <c r="J3815" s="24" t="inlineStr">
        <is>
          <t>E3-Tranmere-Salford</t>
        </is>
      </c>
      <c r="K3815" s="24" t="n">
        <v>19</v>
      </c>
      <c r="L3815" s="11">
        <f>IF(INDEX(Matches!$X:$X,AA3815)=0,"",IF(I3815="H",INDEX(Matches!$H:$H,AA3815),INDEX(Matches!$I:$I,AA3815)))</f>
        <v/>
      </c>
      <c r="M3815" s="11">
        <f>IF(INDEX(Matches!$X:$X,AA3815)=0,"",IF(I3815="H",INDEX(Matches!$I:$I,AA3815),INDEX(Matches!$H:$H,AA3815)))</f>
        <v/>
      </c>
      <c r="N3815" s="11">
        <f>IF(L3815="","",IF(L3815&gt;M3815,"W",IF(L3815=M3815,"D","L")))</f>
        <v/>
      </c>
      <c r="O3815" s="11">
        <f>IF(L3815="","",IF(L3815&gt;M3815,3,IF(L3815=M3815,1,0)))</f>
        <v/>
      </c>
      <c r="P3815" s="31">
        <f>IF(I3815="H",INDEX(Matches!$L:$L,AA3815),INDEX(Matches!$N:$N,AA3815))</f>
        <v/>
      </c>
      <c r="Q3815" s="31">
        <f>INDEX(Matches!$M:$M,AA3815)</f>
        <v/>
      </c>
      <c r="R3815" s="31">
        <f>IF(I3815="H",INDEX(Matches!$N:$N,AA3815),INDEX(Matches!$L:$L,AA3815))</f>
        <v/>
      </c>
      <c r="S3815" s="33">
        <f>IF(I3815="H",INDEX(Matches!$O:$O,AA3815),INDEX(Matches!$P:$P,AA3815))</f>
        <v/>
      </c>
      <c r="T3815" s="33">
        <f>IF(INDEX(Matches!$J:$J,AA3815)="","",IF(I3815="H",INDEX(Matches!$J:$J,AA3815),INDEX(Matches!$K:$K,AA3815)))</f>
        <v/>
      </c>
      <c r="U3815" s="33">
        <f>IF(INDEX(Matches!$K:$K,AA3815)="","",IF(I3815="H",INDEX(Matches!$K:$K,AA3815),INDEX(Matches!$J:$J,AA3815)))</f>
        <v/>
      </c>
      <c r="V3815" s="30">
        <f>IF(T3815="","",T3815-U3815)</f>
        <v/>
      </c>
      <c r="W3815" s="33">
        <f>IF(I3815="H",INDEX(Matches!$T:$T,AA3815),INDEX(Matches!$U:$U,AA3815))</f>
        <v/>
      </c>
      <c r="X3815" s="11">
        <f>INDEX(Matches!$X:$X,AA3815)</f>
        <v/>
      </c>
      <c r="Y3815" s="30">
        <f>IF(O3815="","",O3815-S3815)</f>
        <v/>
      </c>
      <c r="Z3815" s="30">
        <f>IF(W3815="","",W3815-S3815)</f>
        <v/>
      </c>
      <c r="AA3815" s="24">
        <f>MATCH(J3815,Matches!$A:$A,0)</f>
        <v/>
      </c>
      <c r="AB3815" s="33" t="n"/>
      <c r="AC3815" s="33" t="n">
        <v>1.600154183241335</v>
      </c>
      <c r="AD3815" s="24" t="n"/>
      <c r="AE3815" s="24" t="n">
        <v>5</v>
      </c>
      <c r="AF3815" s="33" t="n"/>
      <c r="AG3815" s="33" t="n"/>
    </row>
    <row r="3816">
      <c r="A3816" s="24" t="inlineStr">
        <is>
          <t>Salford|19</t>
        </is>
      </c>
      <c r="B3816" s="24" t="inlineStr">
        <is>
          <t>E3</t>
        </is>
      </c>
      <c r="C3816" s="24" t="inlineStr">
        <is>
          <t>League Two</t>
        </is>
      </c>
      <c r="D3816" s="24" t="inlineStr">
        <is>
          <t>Salford</t>
        </is>
      </c>
      <c r="E3816" s="24" t="n">
        <v>19</v>
      </c>
      <c r="F3816" s="24" t="n">
        <v>5</v>
      </c>
      <c r="G3816" s="29" t="n">
        <v>46368.625</v>
      </c>
      <c r="H3816" s="24" t="inlineStr">
        <is>
          <t>Colchester</t>
        </is>
      </c>
      <c r="I3816" s="24" t="inlineStr">
        <is>
          <t>H</t>
        </is>
      </c>
      <c r="J3816" s="24" t="inlineStr">
        <is>
          <t>E3-Salford-Colchest</t>
        </is>
      </c>
      <c r="K3816" s="24" t="n">
        <v>13</v>
      </c>
      <c r="L3816" s="11">
        <f>IF(INDEX(Matches!$X:$X,AA3816)=0,"",IF(I3816="H",INDEX(Matches!$H:$H,AA3816),INDEX(Matches!$I:$I,AA3816)))</f>
        <v/>
      </c>
      <c r="M3816" s="11">
        <f>IF(INDEX(Matches!$X:$X,AA3816)=0,"",IF(I3816="H",INDEX(Matches!$I:$I,AA3816),INDEX(Matches!$H:$H,AA3816)))</f>
        <v/>
      </c>
      <c r="N3816" s="11">
        <f>IF(L3816="","",IF(L3816&gt;M3816,"W",IF(L3816=M3816,"D","L")))</f>
        <v/>
      </c>
      <c r="O3816" s="11">
        <f>IF(L3816="","",IF(L3816&gt;M3816,3,IF(L3816=M3816,1,0)))</f>
        <v/>
      </c>
      <c r="P3816" s="31">
        <f>IF(I3816="H",INDEX(Matches!$L:$L,AA3816),INDEX(Matches!$N:$N,AA3816))</f>
        <v/>
      </c>
      <c r="Q3816" s="31">
        <f>INDEX(Matches!$M:$M,AA3816)</f>
        <v/>
      </c>
      <c r="R3816" s="31">
        <f>IF(I3816="H",INDEX(Matches!$N:$N,AA3816),INDEX(Matches!$L:$L,AA3816))</f>
        <v/>
      </c>
      <c r="S3816" s="33">
        <f>IF(I3816="H",INDEX(Matches!$O:$O,AA3816),INDEX(Matches!$P:$P,AA3816))</f>
        <v/>
      </c>
      <c r="T3816" s="33">
        <f>IF(INDEX(Matches!$J:$J,AA3816)="","",IF(I3816="H",INDEX(Matches!$J:$J,AA3816),INDEX(Matches!$K:$K,AA3816)))</f>
        <v/>
      </c>
      <c r="U3816" s="33">
        <f>IF(INDEX(Matches!$K:$K,AA3816)="","",IF(I3816="H",INDEX(Matches!$K:$K,AA3816),INDEX(Matches!$J:$J,AA3816)))</f>
        <v/>
      </c>
      <c r="V3816" s="30">
        <f>IF(T3816="","",T3816-U3816)</f>
        <v/>
      </c>
      <c r="W3816" s="33">
        <f>IF(I3816="H",INDEX(Matches!$T:$T,AA3816),INDEX(Matches!$U:$U,AA3816))</f>
        <v/>
      </c>
      <c r="X3816" s="11">
        <f>INDEX(Matches!$X:$X,AA3816)</f>
        <v/>
      </c>
      <c r="Y3816" s="30">
        <f>IF(O3816="","",O3816-S3816)</f>
        <v/>
      </c>
      <c r="Z3816" s="30">
        <f>IF(W3816="","",W3816-S3816)</f>
        <v/>
      </c>
      <c r="AA3816" s="24">
        <f>MATCH(J3816,Matches!$A:$A,0)</f>
        <v/>
      </c>
      <c r="AB3816" s="33" t="n"/>
      <c r="AC3816" s="33" t="n">
        <v>1.797736124664771</v>
      </c>
      <c r="AD3816" s="24" t="n"/>
      <c r="AE3816" s="24" t="n">
        <v>5</v>
      </c>
      <c r="AF3816" s="33" t="n"/>
      <c r="AG3816" s="33" t="n"/>
    </row>
    <row r="3817">
      <c r="A3817" s="24" t="inlineStr">
        <is>
          <t>Salford|20</t>
        </is>
      </c>
      <c r="B3817" s="24" t="inlineStr">
        <is>
          <t>E3</t>
        </is>
      </c>
      <c r="C3817" s="24" t="inlineStr">
        <is>
          <t>League Two</t>
        </is>
      </c>
      <c r="D3817" s="24" t="inlineStr">
        <is>
          <t>Salford</t>
        </is>
      </c>
      <c r="E3817" s="24" t="n">
        <v>20</v>
      </c>
      <c r="F3817" s="24" t="n">
        <v>5</v>
      </c>
      <c r="G3817" s="29" t="n">
        <v>46373.83333333334</v>
      </c>
      <c r="H3817" s="24" t="inlineStr">
        <is>
          <t>Crewe</t>
        </is>
      </c>
      <c r="I3817" s="24" t="inlineStr">
        <is>
          <t>A</t>
        </is>
      </c>
      <c r="J3817" s="24" t="inlineStr">
        <is>
          <t>E3-Crewe-Salford</t>
        </is>
      </c>
      <c r="K3817" s="24" t="n">
        <v>15</v>
      </c>
      <c r="L3817" s="11">
        <f>IF(INDEX(Matches!$X:$X,AA3817)=0,"",IF(I3817="H",INDEX(Matches!$H:$H,AA3817),INDEX(Matches!$I:$I,AA3817)))</f>
        <v/>
      </c>
      <c r="M3817" s="11">
        <f>IF(INDEX(Matches!$X:$X,AA3817)=0,"",IF(I3817="H",INDEX(Matches!$I:$I,AA3817),INDEX(Matches!$H:$H,AA3817)))</f>
        <v/>
      </c>
      <c r="N3817" s="11">
        <f>IF(L3817="","",IF(L3817&gt;M3817,"W",IF(L3817=M3817,"D","L")))</f>
        <v/>
      </c>
      <c r="O3817" s="11">
        <f>IF(L3817="","",IF(L3817&gt;M3817,3,IF(L3817=M3817,1,0)))</f>
        <v/>
      </c>
      <c r="P3817" s="31">
        <f>IF(I3817="H",INDEX(Matches!$L:$L,AA3817),INDEX(Matches!$N:$N,AA3817))</f>
        <v/>
      </c>
      <c r="Q3817" s="31">
        <f>INDEX(Matches!$M:$M,AA3817)</f>
        <v/>
      </c>
      <c r="R3817" s="31">
        <f>IF(I3817="H",INDEX(Matches!$N:$N,AA3817),INDEX(Matches!$L:$L,AA3817))</f>
        <v/>
      </c>
      <c r="S3817" s="33">
        <f>IF(I3817="H",INDEX(Matches!$O:$O,AA3817),INDEX(Matches!$P:$P,AA3817))</f>
        <v/>
      </c>
      <c r="T3817" s="33">
        <f>IF(INDEX(Matches!$J:$J,AA3817)="","",IF(I3817="H",INDEX(Matches!$J:$J,AA3817),INDEX(Matches!$K:$K,AA3817)))</f>
        <v/>
      </c>
      <c r="U3817" s="33">
        <f>IF(INDEX(Matches!$K:$K,AA3817)="","",IF(I3817="H",INDEX(Matches!$K:$K,AA3817),INDEX(Matches!$J:$J,AA3817)))</f>
        <v/>
      </c>
      <c r="V3817" s="30">
        <f>IF(T3817="","",T3817-U3817)</f>
        <v/>
      </c>
      <c r="W3817" s="33">
        <f>IF(I3817="H",INDEX(Matches!$T:$T,AA3817),INDEX(Matches!$U:$U,AA3817))</f>
        <v/>
      </c>
      <c r="X3817" s="11">
        <f>INDEX(Matches!$X:$X,AA3817)</f>
        <v/>
      </c>
      <c r="Y3817" s="30">
        <f>IF(O3817="","",O3817-S3817)</f>
        <v/>
      </c>
      <c r="Z3817" s="30">
        <f>IF(W3817="","",W3817-S3817)</f>
        <v/>
      </c>
      <c r="AA3817" s="24">
        <f>MATCH(J3817,Matches!$A:$A,0)</f>
        <v/>
      </c>
      <c r="AB3817" s="33" t="n"/>
      <c r="AC3817" s="33" t="n">
        <v>1.471871018784335</v>
      </c>
      <c r="AD3817" s="24" t="n"/>
      <c r="AE3817" s="24" t="n">
        <v>5</v>
      </c>
      <c r="AF3817" s="33" t="n"/>
      <c r="AG3817" s="33" t="n"/>
    </row>
    <row r="3818">
      <c r="A3818" s="24" t="inlineStr">
        <is>
          <t>Salford|21</t>
        </is>
      </c>
      <c r="B3818" s="24" t="inlineStr">
        <is>
          <t>E3</t>
        </is>
      </c>
      <c r="C3818" s="24" t="inlineStr">
        <is>
          <t>League Two</t>
        </is>
      </c>
      <c r="D3818" s="24" t="inlineStr">
        <is>
          <t>Salford</t>
        </is>
      </c>
      <c r="E3818" s="24" t="n">
        <v>21</v>
      </c>
      <c r="F3818" s="24" t="n">
        <v>6</v>
      </c>
      <c r="G3818" s="29" t="n">
        <v>46382.625</v>
      </c>
      <c r="H3818" s="24" t="inlineStr">
        <is>
          <t>Grimsby</t>
        </is>
      </c>
      <c r="I3818" s="24" t="inlineStr">
        <is>
          <t>H</t>
        </is>
      </c>
      <c r="J3818" s="24" t="inlineStr">
        <is>
          <t>E3-Salford-Grimsby</t>
        </is>
      </c>
      <c r="K3818" s="24" t="n">
        <v>4</v>
      </c>
      <c r="L3818" s="11">
        <f>IF(INDEX(Matches!$X:$X,AA3818)=0,"",IF(I3818="H",INDEX(Matches!$H:$H,AA3818),INDEX(Matches!$I:$I,AA3818)))</f>
        <v/>
      </c>
      <c r="M3818" s="11">
        <f>IF(INDEX(Matches!$X:$X,AA3818)=0,"",IF(I3818="H",INDEX(Matches!$I:$I,AA3818),INDEX(Matches!$H:$H,AA3818)))</f>
        <v/>
      </c>
      <c r="N3818" s="11">
        <f>IF(L3818="","",IF(L3818&gt;M3818,"W",IF(L3818=M3818,"D","L")))</f>
        <v/>
      </c>
      <c r="O3818" s="11">
        <f>IF(L3818="","",IF(L3818&gt;M3818,3,IF(L3818=M3818,1,0)))</f>
        <v/>
      </c>
      <c r="P3818" s="31">
        <f>IF(I3818="H",INDEX(Matches!$L:$L,AA3818),INDEX(Matches!$N:$N,AA3818))</f>
        <v/>
      </c>
      <c r="Q3818" s="31">
        <f>INDEX(Matches!$M:$M,AA3818)</f>
        <v/>
      </c>
      <c r="R3818" s="31">
        <f>IF(I3818="H",INDEX(Matches!$N:$N,AA3818),INDEX(Matches!$L:$L,AA3818))</f>
        <v/>
      </c>
      <c r="S3818" s="33">
        <f>IF(I3818="H",INDEX(Matches!$O:$O,AA3818),INDEX(Matches!$P:$P,AA3818))</f>
        <v/>
      </c>
      <c r="T3818" s="33">
        <f>IF(INDEX(Matches!$J:$J,AA3818)="","",IF(I3818="H",INDEX(Matches!$J:$J,AA3818),INDEX(Matches!$K:$K,AA3818)))</f>
        <v/>
      </c>
      <c r="U3818" s="33">
        <f>IF(INDEX(Matches!$K:$K,AA3818)="","",IF(I3818="H",INDEX(Matches!$K:$K,AA3818),INDEX(Matches!$J:$J,AA3818)))</f>
        <v/>
      </c>
      <c r="V3818" s="30">
        <f>IF(T3818="","",T3818-U3818)</f>
        <v/>
      </c>
      <c r="W3818" s="33">
        <f>IF(I3818="H",INDEX(Matches!$T:$T,AA3818),INDEX(Matches!$U:$U,AA3818))</f>
        <v/>
      </c>
      <c r="X3818" s="11">
        <f>INDEX(Matches!$X:$X,AA3818)</f>
        <v/>
      </c>
      <c r="Y3818" s="30">
        <f>IF(O3818="","",O3818-S3818)</f>
        <v/>
      </c>
      <c r="Z3818" s="30">
        <f>IF(W3818="","",W3818-S3818)</f>
        <v/>
      </c>
      <c r="AA3818" s="24">
        <f>MATCH(J3818,Matches!$A:$A,0)</f>
        <v/>
      </c>
      <c r="AB3818" s="33" t="n"/>
      <c r="AC3818" s="33" t="n">
        <v>1.671739503913449</v>
      </c>
      <c r="AD3818" s="24" t="n"/>
      <c r="AE3818" s="24" t="n">
        <v>6</v>
      </c>
      <c r="AF3818" s="33" t="n"/>
      <c r="AG3818" s="33" t="n"/>
    </row>
    <row r="3819">
      <c r="A3819" s="24" t="inlineStr">
        <is>
          <t>Salford|22</t>
        </is>
      </c>
      <c r="B3819" s="24" t="inlineStr">
        <is>
          <t>E3</t>
        </is>
      </c>
      <c r="C3819" s="24" t="inlineStr">
        <is>
          <t>League Two</t>
        </is>
      </c>
      <c r="D3819" s="24" t="inlineStr">
        <is>
          <t>Salford</t>
        </is>
      </c>
      <c r="E3819" s="24" t="n">
        <v>22</v>
      </c>
      <c r="F3819" s="24" t="n">
        <v>6</v>
      </c>
      <c r="G3819" s="29" t="n">
        <v>46385.82291666666</v>
      </c>
      <c r="H3819" s="24" t="inlineStr">
        <is>
          <t>Rochdale</t>
        </is>
      </c>
      <c r="I3819" s="24" t="inlineStr">
        <is>
          <t>A</t>
        </is>
      </c>
      <c r="J3819" s="24" t="inlineStr">
        <is>
          <t>E3-Rochdale-Salford</t>
        </is>
      </c>
      <c r="K3819" s="24" t="n">
        <v>16</v>
      </c>
      <c r="L3819" s="11">
        <f>IF(INDEX(Matches!$X:$X,AA3819)=0,"",IF(I3819="H",INDEX(Matches!$H:$H,AA3819),INDEX(Matches!$I:$I,AA3819)))</f>
        <v/>
      </c>
      <c r="M3819" s="11">
        <f>IF(INDEX(Matches!$X:$X,AA3819)=0,"",IF(I3819="H",INDEX(Matches!$I:$I,AA3819),INDEX(Matches!$H:$H,AA3819)))</f>
        <v/>
      </c>
      <c r="N3819" s="11">
        <f>IF(L3819="","",IF(L3819&gt;M3819,"W",IF(L3819=M3819,"D","L")))</f>
        <v/>
      </c>
      <c r="O3819" s="11">
        <f>IF(L3819="","",IF(L3819&gt;M3819,3,IF(L3819=M3819,1,0)))</f>
        <v/>
      </c>
      <c r="P3819" s="31">
        <f>IF(I3819="H",INDEX(Matches!$L:$L,AA3819),INDEX(Matches!$N:$N,AA3819))</f>
        <v/>
      </c>
      <c r="Q3819" s="31">
        <f>INDEX(Matches!$M:$M,AA3819)</f>
        <v/>
      </c>
      <c r="R3819" s="31">
        <f>IF(I3819="H",INDEX(Matches!$N:$N,AA3819),INDEX(Matches!$L:$L,AA3819))</f>
        <v/>
      </c>
      <c r="S3819" s="33">
        <f>IF(I3819="H",INDEX(Matches!$O:$O,AA3819),INDEX(Matches!$P:$P,AA3819))</f>
        <v/>
      </c>
      <c r="T3819" s="33">
        <f>IF(INDEX(Matches!$J:$J,AA3819)="","",IF(I3819="H",INDEX(Matches!$J:$J,AA3819),INDEX(Matches!$K:$K,AA3819)))</f>
        <v/>
      </c>
      <c r="U3819" s="33">
        <f>IF(INDEX(Matches!$K:$K,AA3819)="","",IF(I3819="H",INDEX(Matches!$K:$K,AA3819),INDEX(Matches!$J:$J,AA3819)))</f>
        <v/>
      </c>
      <c r="V3819" s="30">
        <f>IF(T3819="","",T3819-U3819)</f>
        <v/>
      </c>
      <c r="W3819" s="33">
        <f>IF(I3819="H",INDEX(Matches!$T:$T,AA3819),INDEX(Matches!$U:$U,AA3819))</f>
        <v/>
      </c>
      <c r="X3819" s="11">
        <f>INDEX(Matches!$X:$X,AA3819)</f>
        <v/>
      </c>
      <c r="Y3819" s="30">
        <f>IF(O3819="","",O3819-S3819)</f>
        <v/>
      </c>
      <c r="Z3819" s="30">
        <f>IF(W3819="","",W3819-S3819)</f>
        <v/>
      </c>
      <c r="AA3819" s="24">
        <f>MATCH(J3819,Matches!$A:$A,0)</f>
        <v/>
      </c>
      <c r="AB3819" s="33" t="n"/>
      <c r="AC3819" s="33" t="n">
        <v>1.578811942669521</v>
      </c>
      <c r="AD3819" s="24" t="n"/>
      <c r="AE3819" s="24" t="n">
        <v>6</v>
      </c>
      <c r="AF3819" s="33" t="n"/>
      <c r="AG3819" s="33" t="n"/>
    </row>
    <row r="3820">
      <c r="A3820" s="24" t="inlineStr">
        <is>
          <t>Salford|23</t>
        </is>
      </c>
      <c r="B3820" s="24" t="inlineStr">
        <is>
          <t>E3</t>
        </is>
      </c>
      <c r="C3820" s="24" t="inlineStr">
        <is>
          <t>League Two</t>
        </is>
      </c>
      <c r="D3820" s="24" t="inlineStr">
        <is>
          <t>Salford</t>
        </is>
      </c>
      <c r="E3820" s="24" t="n">
        <v>23</v>
      </c>
      <c r="F3820" s="24" t="n">
        <v>6</v>
      </c>
      <c r="G3820" s="29" t="n">
        <v>46388.625</v>
      </c>
      <c r="H3820" s="24" t="inlineStr">
        <is>
          <t>York</t>
        </is>
      </c>
      <c r="I3820" s="24" t="inlineStr">
        <is>
          <t>A</t>
        </is>
      </c>
      <c r="J3820" s="24" t="inlineStr">
        <is>
          <t>E3-York-Salford</t>
        </is>
      </c>
      <c r="K3820" s="24" t="n">
        <v>7</v>
      </c>
      <c r="L3820" s="11">
        <f>IF(INDEX(Matches!$X:$X,AA3820)=0,"",IF(I3820="H",INDEX(Matches!$H:$H,AA3820),INDEX(Matches!$I:$I,AA3820)))</f>
        <v/>
      </c>
      <c r="M3820" s="11">
        <f>IF(INDEX(Matches!$X:$X,AA3820)=0,"",IF(I3820="H",INDEX(Matches!$I:$I,AA3820),INDEX(Matches!$H:$H,AA3820)))</f>
        <v/>
      </c>
      <c r="N3820" s="11">
        <f>IF(L3820="","",IF(L3820&gt;M3820,"W",IF(L3820=M3820,"D","L")))</f>
        <v/>
      </c>
      <c r="O3820" s="11">
        <f>IF(L3820="","",IF(L3820&gt;M3820,3,IF(L3820=M3820,1,0)))</f>
        <v/>
      </c>
      <c r="P3820" s="31">
        <f>IF(I3820="H",INDEX(Matches!$L:$L,AA3820),INDEX(Matches!$N:$N,AA3820))</f>
        <v/>
      </c>
      <c r="Q3820" s="31">
        <f>INDEX(Matches!$M:$M,AA3820)</f>
        <v/>
      </c>
      <c r="R3820" s="31">
        <f>IF(I3820="H",INDEX(Matches!$N:$N,AA3820),INDEX(Matches!$L:$L,AA3820))</f>
        <v/>
      </c>
      <c r="S3820" s="33">
        <f>IF(I3820="H",INDEX(Matches!$O:$O,AA3820),INDEX(Matches!$P:$P,AA3820))</f>
        <v/>
      </c>
      <c r="T3820" s="33">
        <f>IF(INDEX(Matches!$J:$J,AA3820)="","",IF(I3820="H",INDEX(Matches!$J:$J,AA3820),INDEX(Matches!$K:$K,AA3820)))</f>
        <v/>
      </c>
      <c r="U3820" s="33">
        <f>IF(INDEX(Matches!$K:$K,AA3820)="","",IF(I3820="H",INDEX(Matches!$K:$K,AA3820),INDEX(Matches!$J:$J,AA3820)))</f>
        <v/>
      </c>
      <c r="V3820" s="30">
        <f>IF(T3820="","",T3820-U3820)</f>
        <v/>
      </c>
      <c r="W3820" s="33">
        <f>IF(I3820="H",INDEX(Matches!$T:$T,AA3820),INDEX(Matches!$U:$U,AA3820))</f>
        <v/>
      </c>
      <c r="X3820" s="11">
        <f>INDEX(Matches!$X:$X,AA3820)</f>
        <v/>
      </c>
      <c r="Y3820" s="30">
        <f>IF(O3820="","",O3820-S3820)</f>
        <v/>
      </c>
      <c r="Z3820" s="30">
        <f>IF(W3820="","",W3820-S3820)</f>
        <v/>
      </c>
      <c r="AA3820" s="24">
        <f>MATCH(J3820,Matches!$A:$A,0)</f>
        <v/>
      </c>
      <c r="AB3820" s="33" t="n"/>
      <c r="AC3820" s="33" t="n">
        <v>1.34824785516022</v>
      </c>
      <c r="AD3820" s="24" t="n"/>
      <c r="AE3820" s="24" t="n">
        <v>6</v>
      </c>
      <c r="AF3820" s="33" t="n"/>
      <c r="AG3820" s="33" t="n"/>
    </row>
    <row r="3821">
      <c r="A3821" s="24" t="inlineStr">
        <is>
          <t>Salford|24</t>
        </is>
      </c>
      <c r="B3821" s="24" t="inlineStr">
        <is>
          <t>E3</t>
        </is>
      </c>
      <c r="C3821" s="24" t="inlineStr">
        <is>
          <t>League Two</t>
        </is>
      </c>
      <c r="D3821" s="24" t="inlineStr">
        <is>
          <t>Salford</t>
        </is>
      </c>
      <c r="E3821" s="24" t="n">
        <v>24</v>
      </c>
      <c r="F3821" s="24" t="n">
        <v>6</v>
      </c>
      <c r="G3821" s="29" t="n">
        <v>46396.625</v>
      </c>
      <c r="H3821" s="24" t="inlineStr">
        <is>
          <t>Crewe</t>
        </is>
      </c>
      <c r="I3821" s="24" t="inlineStr">
        <is>
          <t>H</t>
        </is>
      </c>
      <c r="J3821" s="24" t="inlineStr">
        <is>
          <t>E3-Salford-Crewe</t>
        </is>
      </c>
      <c r="K3821" s="24" t="n">
        <v>15</v>
      </c>
      <c r="L3821" s="11">
        <f>IF(INDEX(Matches!$X:$X,AA3821)=0,"",IF(I3821="H",INDEX(Matches!$H:$H,AA3821),INDEX(Matches!$I:$I,AA3821)))</f>
        <v/>
      </c>
      <c r="M3821" s="11">
        <f>IF(INDEX(Matches!$X:$X,AA3821)=0,"",IF(I3821="H",INDEX(Matches!$I:$I,AA3821),INDEX(Matches!$H:$H,AA3821)))</f>
        <v/>
      </c>
      <c r="N3821" s="11">
        <f>IF(L3821="","",IF(L3821&gt;M3821,"W",IF(L3821=M3821,"D","L")))</f>
        <v/>
      </c>
      <c r="O3821" s="11">
        <f>IF(L3821="","",IF(L3821&gt;M3821,3,IF(L3821=M3821,1,0)))</f>
        <v/>
      </c>
      <c r="P3821" s="31">
        <f>IF(I3821="H",INDEX(Matches!$L:$L,AA3821),INDEX(Matches!$N:$N,AA3821))</f>
        <v/>
      </c>
      <c r="Q3821" s="31">
        <f>INDEX(Matches!$M:$M,AA3821)</f>
        <v/>
      </c>
      <c r="R3821" s="31">
        <f>IF(I3821="H",INDEX(Matches!$N:$N,AA3821),INDEX(Matches!$L:$L,AA3821))</f>
        <v/>
      </c>
      <c r="S3821" s="33">
        <f>IF(I3821="H",INDEX(Matches!$O:$O,AA3821),INDEX(Matches!$P:$P,AA3821))</f>
        <v/>
      </c>
      <c r="T3821" s="33">
        <f>IF(INDEX(Matches!$J:$J,AA3821)="","",IF(I3821="H",INDEX(Matches!$J:$J,AA3821),INDEX(Matches!$K:$K,AA3821)))</f>
        <v/>
      </c>
      <c r="U3821" s="33">
        <f>IF(INDEX(Matches!$K:$K,AA3821)="","",IF(I3821="H",INDEX(Matches!$K:$K,AA3821),INDEX(Matches!$J:$J,AA3821)))</f>
        <v/>
      </c>
      <c r="V3821" s="30">
        <f>IF(T3821="","",T3821-U3821)</f>
        <v/>
      </c>
      <c r="W3821" s="33">
        <f>IF(I3821="H",INDEX(Matches!$T:$T,AA3821),INDEX(Matches!$U:$U,AA3821))</f>
        <v/>
      </c>
      <c r="X3821" s="11">
        <f>INDEX(Matches!$X:$X,AA3821)</f>
        <v/>
      </c>
      <c r="Y3821" s="30">
        <f>IF(O3821="","",O3821-S3821)</f>
        <v/>
      </c>
      <c r="Z3821" s="30">
        <f>IF(W3821="","",W3821-S3821)</f>
        <v/>
      </c>
      <c r="AA3821" s="24">
        <f>MATCH(J3821,Matches!$A:$A,0)</f>
        <v/>
      </c>
      <c r="AB3821" s="33" t="n"/>
      <c r="AC3821" s="33" t="n">
        <v>1.778295233734249</v>
      </c>
      <c r="AD3821" s="24" t="n"/>
      <c r="AE3821" s="24" t="n">
        <v>6</v>
      </c>
      <c r="AF3821" s="33" t="n"/>
      <c r="AG3821" s="33" t="n"/>
    </row>
    <row r="3822">
      <c r="A3822" s="24" t="inlineStr">
        <is>
          <t>Salford|25</t>
        </is>
      </c>
      <c r="B3822" s="24" t="inlineStr">
        <is>
          <t>E3</t>
        </is>
      </c>
      <c r="C3822" s="24" t="inlineStr">
        <is>
          <t>League Two</t>
        </is>
      </c>
      <c r="D3822" s="24" t="inlineStr">
        <is>
          <t>Salford</t>
        </is>
      </c>
      <c r="E3822" s="24" t="n">
        <v>25</v>
      </c>
      <c r="F3822" s="24" t="n">
        <v>7</v>
      </c>
      <c r="G3822" s="29" t="n">
        <v>46403.625</v>
      </c>
      <c r="H3822" s="24" t="inlineStr">
        <is>
          <t>Crawley</t>
        </is>
      </c>
      <c r="I3822" s="24" t="inlineStr">
        <is>
          <t>A</t>
        </is>
      </c>
      <c r="J3822" s="24" t="inlineStr">
        <is>
          <t>E3-Crawley-Salford</t>
        </is>
      </c>
      <c r="K3822" s="24" t="n">
        <v>21</v>
      </c>
      <c r="L3822" s="11">
        <f>IF(INDEX(Matches!$X:$X,AA3822)=0,"",IF(I3822="H",INDEX(Matches!$H:$H,AA3822),INDEX(Matches!$I:$I,AA3822)))</f>
        <v/>
      </c>
      <c r="M3822" s="11">
        <f>IF(INDEX(Matches!$X:$X,AA3822)=0,"",IF(I3822="H",INDEX(Matches!$I:$I,AA3822),INDEX(Matches!$H:$H,AA3822)))</f>
        <v/>
      </c>
      <c r="N3822" s="11">
        <f>IF(L3822="","",IF(L3822&gt;M3822,"W",IF(L3822=M3822,"D","L")))</f>
        <v/>
      </c>
      <c r="O3822" s="11">
        <f>IF(L3822="","",IF(L3822&gt;M3822,3,IF(L3822=M3822,1,0)))</f>
        <v/>
      </c>
      <c r="P3822" s="31">
        <f>IF(I3822="H",INDEX(Matches!$L:$L,AA3822),INDEX(Matches!$N:$N,AA3822))</f>
        <v/>
      </c>
      <c r="Q3822" s="31">
        <f>INDEX(Matches!$M:$M,AA3822)</f>
        <v/>
      </c>
      <c r="R3822" s="31">
        <f>IF(I3822="H",INDEX(Matches!$N:$N,AA3822),INDEX(Matches!$L:$L,AA3822))</f>
        <v/>
      </c>
      <c r="S3822" s="33">
        <f>IF(I3822="H",INDEX(Matches!$O:$O,AA3822),INDEX(Matches!$P:$P,AA3822))</f>
        <v/>
      </c>
      <c r="T3822" s="33">
        <f>IF(INDEX(Matches!$J:$J,AA3822)="","",IF(I3822="H",INDEX(Matches!$J:$J,AA3822),INDEX(Matches!$K:$K,AA3822)))</f>
        <v/>
      </c>
      <c r="U3822" s="33">
        <f>IF(INDEX(Matches!$K:$K,AA3822)="","",IF(I3822="H",INDEX(Matches!$K:$K,AA3822),INDEX(Matches!$J:$J,AA3822)))</f>
        <v/>
      </c>
      <c r="V3822" s="30">
        <f>IF(T3822="","",T3822-U3822)</f>
        <v/>
      </c>
      <c r="W3822" s="33">
        <f>IF(I3822="H",INDEX(Matches!$T:$T,AA3822),INDEX(Matches!$U:$U,AA3822))</f>
        <v/>
      </c>
      <c r="X3822" s="11">
        <f>INDEX(Matches!$X:$X,AA3822)</f>
        <v/>
      </c>
      <c r="Y3822" s="30">
        <f>IF(O3822="","",O3822-S3822)</f>
        <v/>
      </c>
      <c r="Z3822" s="30">
        <f>IF(W3822="","",W3822-S3822)</f>
        <v/>
      </c>
      <c r="AA3822" s="24">
        <f>MATCH(J3822,Matches!$A:$A,0)</f>
        <v/>
      </c>
      <c r="AB3822" s="33" t="n"/>
      <c r="AC3822" s="33" t="n">
        <v>1.631735839585227</v>
      </c>
      <c r="AD3822" s="24" t="n"/>
      <c r="AE3822" s="24" t="n">
        <v>7</v>
      </c>
      <c r="AF3822" s="33" t="n"/>
      <c r="AG3822" s="33" t="n"/>
    </row>
    <row r="3823">
      <c r="A3823" s="24" t="inlineStr">
        <is>
          <t>Salford|26</t>
        </is>
      </c>
      <c r="B3823" s="24" t="inlineStr">
        <is>
          <t>E3</t>
        </is>
      </c>
      <c r="C3823" s="24" t="inlineStr">
        <is>
          <t>League Two</t>
        </is>
      </c>
      <c r="D3823" s="24" t="inlineStr">
        <is>
          <t>Salford</t>
        </is>
      </c>
      <c r="E3823" s="24" t="n">
        <v>26</v>
      </c>
      <c r="F3823" s="24" t="n">
        <v>7</v>
      </c>
      <c r="G3823" s="29" t="n">
        <v>46406.82291666666</v>
      </c>
      <c r="H3823" s="24" t="inlineStr">
        <is>
          <t>Bristol Rovers</t>
        </is>
      </c>
      <c r="I3823" s="24" t="inlineStr">
        <is>
          <t>H</t>
        </is>
      </c>
      <c r="J3823" s="24" t="inlineStr">
        <is>
          <t>E3-Salford-BristolR</t>
        </is>
      </c>
      <c r="K3823" s="24" t="n">
        <v>2</v>
      </c>
      <c r="L3823" s="11">
        <f>IF(INDEX(Matches!$X:$X,AA3823)=0,"",IF(I3823="H",INDEX(Matches!$H:$H,AA3823),INDEX(Matches!$I:$I,AA3823)))</f>
        <v/>
      </c>
      <c r="M3823" s="11">
        <f>IF(INDEX(Matches!$X:$X,AA3823)=0,"",IF(I3823="H",INDEX(Matches!$I:$I,AA3823),INDEX(Matches!$H:$H,AA3823)))</f>
        <v/>
      </c>
      <c r="N3823" s="11">
        <f>IF(L3823="","",IF(L3823&gt;M3823,"W",IF(L3823=M3823,"D","L")))</f>
        <v/>
      </c>
      <c r="O3823" s="11">
        <f>IF(L3823="","",IF(L3823&gt;M3823,3,IF(L3823=M3823,1,0)))</f>
        <v/>
      </c>
      <c r="P3823" s="31">
        <f>IF(I3823="H",INDEX(Matches!$L:$L,AA3823),INDEX(Matches!$N:$N,AA3823))</f>
        <v/>
      </c>
      <c r="Q3823" s="31">
        <f>INDEX(Matches!$M:$M,AA3823)</f>
        <v/>
      </c>
      <c r="R3823" s="31">
        <f>IF(I3823="H",INDEX(Matches!$N:$N,AA3823),INDEX(Matches!$L:$L,AA3823))</f>
        <v/>
      </c>
      <c r="S3823" s="33">
        <f>IF(I3823="H",INDEX(Matches!$O:$O,AA3823),INDEX(Matches!$P:$P,AA3823))</f>
        <v/>
      </c>
      <c r="T3823" s="33">
        <f>IF(INDEX(Matches!$J:$J,AA3823)="","",IF(I3823="H",INDEX(Matches!$J:$J,AA3823),INDEX(Matches!$K:$K,AA3823)))</f>
        <v/>
      </c>
      <c r="U3823" s="33">
        <f>IF(INDEX(Matches!$K:$K,AA3823)="","",IF(I3823="H",INDEX(Matches!$K:$K,AA3823),INDEX(Matches!$J:$J,AA3823)))</f>
        <v/>
      </c>
      <c r="V3823" s="30">
        <f>IF(T3823="","",T3823-U3823)</f>
        <v/>
      </c>
      <c r="W3823" s="33">
        <f>IF(I3823="H",INDEX(Matches!$T:$T,AA3823),INDEX(Matches!$U:$U,AA3823))</f>
        <v/>
      </c>
      <c r="X3823" s="11">
        <f>INDEX(Matches!$X:$X,AA3823)</f>
        <v/>
      </c>
      <c r="Y3823" s="30">
        <f>IF(O3823="","",O3823-S3823)</f>
        <v/>
      </c>
      <c r="Z3823" s="30">
        <f>IF(W3823="","",W3823-S3823)</f>
        <v/>
      </c>
      <c r="AA3823" s="24">
        <f>MATCH(J3823,Matches!$A:$A,0)</f>
        <v/>
      </c>
      <c r="AB3823" s="33" t="n"/>
      <c r="AC3823" s="33" t="n">
        <v>1.60574252045986</v>
      </c>
      <c r="AD3823" s="24" t="n"/>
      <c r="AE3823" s="24" t="n">
        <v>7</v>
      </c>
      <c r="AF3823" s="33" t="n"/>
      <c r="AG3823" s="33" t="n"/>
    </row>
    <row r="3824">
      <c r="A3824" s="24" t="inlineStr">
        <is>
          <t>Salford|27</t>
        </is>
      </c>
      <c r="B3824" s="24" t="inlineStr">
        <is>
          <t>E3</t>
        </is>
      </c>
      <c r="C3824" s="24" t="inlineStr">
        <is>
          <t>League Two</t>
        </is>
      </c>
      <c r="D3824" s="24" t="inlineStr">
        <is>
          <t>Salford</t>
        </is>
      </c>
      <c r="E3824" s="24" t="n">
        <v>27</v>
      </c>
      <c r="F3824" s="24" t="n">
        <v>7</v>
      </c>
      <c r="G3824" s="29" t="n">
        <v>46410.625</v>
      </c>
      <c r="H3824" s="24" t="inlineStr">
        <is>
          <t>Walsall</t>
        </is>
      </c>
      <c r="I3824" s="24" t="inlineStr">
        <is>
          <t>H</t>
        </is>
      </c>
      <c r="J3824" s="24" t="inlineStr">
        <is>
          <t>E3-Salford-Walsall</t>
        </is>
      </c>
      <c r="K3824" s="24" t="n">
        <v>11</v>
      </c>
      <c r="L3824" s="11">
        <f>IF(INDEX(Matches!$X:$X,AA3824)=0,"",IF(I3824="H",INDEX(Matches!$H:$H,AA3824),INDEX(Matches!$I:$I,AA3824)))</f>
        <v/>
      </c>
      <c r="M3824" s="11">
        <f>IF(INDEX(Matches!$X:$X,AA3824)=0,"",IF(I3824="H",INDEX(Matches!$I:$I,AA3824),INDEX(Matches!$H:$H,AA3824)))</f>
        <v/>
      </c>
      <c r="N3824" s="11">
        <f>IF(L3824="","",IF(L3824&gt;M3824,"W",IF(L3824=M3824,"D","L")))</f>
        <v/>
      </c>
      <c r="O3824" s="11">
        <f>IF(L3824="","",IF(L3824&gt;M3824,3,IF(L3824=M3824,1,0)))</f>
        <v/>
      </c>
      <c r="P3824" s="31">
        <f>IF(I3824="H",INDEX(Matches!$L:$L,AA3824),INDEX(Matches!$N:$N,AA3824))</f>
        <v/>
      </c>
      <c r="Q3824" s="31">
        <f>INDEX(Matches!$M:$M,AA3824)</f>
        <v/>
      </c>
      <c r="R3824" s="31">
        <f>IF(I3824="H",INDEX(Matches!$N:$N,AA3824),INDEX(Matches!$L:$L,AA3824))</f>
        <v/>
      </c>
      <c r="S3824" s="33">
        <f>IF(I3824="H",INDEX(Matches!$O:$O,AA3824),INDEX(Matches!$P:$P,AA3824))</f>
        <v/>
      </c>
      <c r="T3824" s="33">
        <f>IF(INDEX(Matches!$J:$J,AA3824)="","",IF(I3824="H",INDEX(Matches!$J:$J,AA3824),INDEX(Matches!$K:$K,AA3824)))</f>
        <v/>
      </c>
      <c r="U3824" s="33">
        <f>IF(INDEX(Matches!$K:$K,AA3824)="","",IF(I3824="H",INDEX(Matches!$K:$K,AA3824),INDEX(Matches!$J:$J,AA3824)))</f>
        <v/>
      </c>
      <c r="V3824" s="30">
        <f>IF(T3824="","",T3824-U3824)</f>
        <v/>
      </c>
      <c r="W3824" s="33">
        <f>IF(I3824="H",INDEX(Matches!$T:$T,AA3824),INDEX(Matches!$U:$U,AA3824))</f>
        <v/>
      </c>
      <c r="X3824" s="11">
        <f>INDEX(Matches!$X:$X,AA3824)</f>
        <v/>
      </c>
      <c r="Y3824" s="30">
        <f>IF(O3824="","",O3824-S3824)</f>
        <v/>
      </c>
      <c r="Z3824" s="30">
        <f>IF(W3824="","",W3824-S3824)</f>
        <v/>
      </c>
      <c r="AA3824" s="24">
        <f>MATCH(J3824,Matches!$A:$A,0)</f>
        <v/>
      </c>
      <c r="AB3824" s="33" t="n"/>
      <c r="AC3824" s="33" t="n">
        <v>1.753954231563016</v>
      </c>
      <c r="AD3824" s="24" t="n"/>
      <c r="AE3824" s="24" t="n">
        <v>7</v>
      </c>
      <c r="AF3824" s="33" t="n"/>
      <c r="AG3824" s="33" t="n"/>
    </row>
    <row r="3825">
      <c r="A3825" s="24" t="inlineStr">
        <is>
          <t>Salford|28</t>
        </is>
      </c>
      <c r="B3825" s="24" t="inlineStr">
        <is>
          <t>E3</t>
        </is>
      </c>
      <c r="C3825" s="24" t="inlineStr">
        <is>
          <t>League Two</t>
        </is>
      </c>
      <c r="D3825" s="24" t="inlineStr">
        <is>
          <t>Salford</t>
        </is>
      </c>
      <c r="E3825" s="24" t="n">
        <v>28</v>
      </c>
      <c r="F3825" s="24" t="n">
        <v>7</v>
      </c>
      <c r="G3825" s="29" t="n">
        <v>46417.625</v>
      </c>
      <c r="H3825" s="24" t="inlineStr">
        <is>
          <t>Exeter</t>
        </is>
      </c>
      <c r="I3825" s="24" t="inlineStr">
        <is>
          <t>A</t>
        </is>
      </c>
      <c r="J3825" s="24" t="inlineStr">
        <is>
          <t>E3-Exeter-Salford</t>
        </is>
      </c>
      <c r="K3825" s="24" t="n">
        <v>17</v>
      </c>
      <c r="L3825" s="11">
        <f>IF(INDEX(Matches!$X:$X,AA3825)=0,"",IF(I3825="H",INDEX(Matches!$H:$H,AA3825),INDEX(Matches!$I:$I,AA3825)))</f>
        <v/>
      </c>
      <c r="M3825" s="11">
        <f>IF(INDEX(Matches!$X:$X,AA3825)=0,"",IF(I3825="H",INDEX(Matches!$I:$I,AA3825),INDEX(Matches!$H:$H,AA3825)))</f>
        <v/>
      </c>
      <c r="N3825" s="11">
        <f>IF(L3825="","",IF(L3825&gt;M3825,"W",IF(L3825=M3825,"D","L")))</f>
        <v/>
      </c>
      <c r="O3825" s="11">
        <f>IF(L3825="","",IF(L3825&gt;M3825,3,IF(L3825=M3825,1,0)))</f>
        <v/>
      </c>
      <c r="P3825" s="31">
        <f>IF(I3825="H",INDEX(Matches!$L:$L,AA3825),INDEX(Matches!$N:$N,AA3825))</f>
        <v/>
      </c>
      <c r="Q3825" s="31">
        <f>INDEX(Matches!$M:$M,AA3825)</f>
        <v/>
      </c>
      <c r="R3825" s="31">
        <f>IF(I3825="H",INDEX(Matches!$N:$N,AA3825),INDEX(Matches!$L:$L,AA3825))</f>
        <v/>
      </c>
      <c r="S3825" s="33">
        <f>IF(I3825="H",INDEX(Matches!$O:$O,AA3825),INDEX(Matches!$P:$P,AA3825))</f>
        <v/>
      </c>
      <c r="T3825" s="33">
        <f>IF(INDEX(Matches!$J:$J,AA3825)="","",IF(I3825="H",INDEX(Matches!$J:$J,AA3825),INDEX(Matches!$K:$K,AA3825)))</f>
        <v/>
      </c>
      <c r="U3825" s="33">
        <f>IF(INDEX(Matches!$K:$K,AA3825)="","",IF(I3825="H",INDEX(Matches!$K:$K,AA3825),INDEX(Matches!$J:$J,AA3825)))</f>
        <v/>
      </c>
      <c r="V3825" s="30">
        <f>IF(T3825="","",T3825-U3825)</f>
        <v/>
      </c>
      <c r="W3825" s="33">
        <f>IF(I3825="H",INDEX(Matches!$T:$T,AA3825),INDEX(Matches!$U:$U,AA3825))</f>
        <v/>
      </c>
      <c r="X3825" s="11">
        <f>INDEX(Matches!$X:$X,AA3825)</f>
        <v/>
      </c>
      <c r="Y3825" s="30">
        <f>IF(O3825="","",O3825-S3825)</f>
        <v/>
      </c>
      <c r="Z3825" s="30">
        <f>IF(W3825="","",W3825-S3825)</f>
        <v/>
      </c>
      <c r="AA3825" s="24">
        <f>MATCH(J3825,Matches!$A:$A,0)</f>
        <v/>
      </c>
      <c r="AB3825" s="33" t="n"/>
      <c r="AC3825" s="33" t="n">
        <v>1.545990361261763</v>
      </c>
      <c r="AD3825" s="24" t="n"/>
      <c r="AE3825" s="24" t="n">
        <v>7</v>
      </c>
      <c r="AF3825" s="33" t="n"/>
      <c r="AG3825" s="33" t="n"/>
    </row>
    <row r="3826">
      <c r="A3826" s="24" t="inlineStr">
        <is>
          <t>Salford|29</t>
        </is>
      </c>
      <c r="B3826" s="24" t="inlineStr">
        <is>
          <t>E3</t>
        </is>
      </c>
      <c r="C3826" s="24" t="inlineStr">
        <is>
          <t>League Two</t>
        </is>
      </c>
      <c r="D3826" s="24" t="inlineStr">
        <is>
          <t>Salford</t>
        </is>
      </c>
      <c r="E3826" s="24" t="n">
        <v>29</v>
      </c>
      <c r="F3826" s="24" t="n">
        <v>8</v>
      </c>
      <c r="G3826" s="29" t="n">
        <v>46424.625</v>
      </c>
      <c r="H3826" s="24" t="inlineStr">
        <is>
          <t>Shrewsbury</t>
        </is>
      </c>
      <c r="I3826" s="24" t="inlineStr">
        <is>
          <t>H</t>
        </is>
      </c>
      <c r="J3826" s="24" t="inlineStr">
        <is>
          <t>E3-Salford-Shrewsbu</t>
        </is>
      </c>
      <c r="K3826" s="24" t="n">
        <v>20</v>
      </c>
      <c r="L3826" s="11">
        <f>IF(INDEX(Matches!$X:$X,AA3826)=0,"",IF(I3826="H",INDEX(Matches!$H:$H,AA3826),INDEX(Matches!$I:$I,AA3826)))</f>
        <v/>
      </c>
      <c r="M3826" s="11">
        <f>IF(INDEX(Matches!$X:$X,AA3826)=0,"",IF(I3826="H",INDEX(Matches!$I:$I,AA3826),INDEX(Matches!$H:$H,AA3826)))</f>
        <v/>
      </c>
      <c r="N3826" s="11">
        <f>IF(L3826="","",IF(L3826&gt;M3826,"W",IF(L3826=M3826,"D","L")))</f>
        <v/>
      </c>
      <c r="O3826" s="11">
        <f>IF(L3826="","",IF(L3826&gt;M3826,3,IF(L3826=M3826,1,0)))</f>
        <v/>
      </c>
      <c r="P3826" s="31">
        <f>IF(I3826="H",INDEX(Matches!$L:$L,AA3826),INDEX(Matches!$N:$N,AA3826))</f>
        <v/>
      </c>
      <c r="Q3826" s="31">
        <f>INDEX(Matches!$M:$M,AA3826)</f>
        <v/>
      </c>
      <c r="R3826" s="31">
        <f>IF(I3826="H",INDEX(Matches!$N:$N,AA3826),INDEX(Matches!$L:$L,AA3826))</f>
        <v/>
      </c>
      <c r="S3826" s="33">
        <f>IF(I3826="H",INDEX(Matches!$O:$O,AA3826),INDEX(Matches!$P:$P,AA3826))</f>
        <v/>
      </c>
      <c r="T3826" s="33">
        <f>IF(INDEX(Matches!$J:$J,AA3826)="","",IF(I3826="H",INDEX(Matches!$J:$J,AA3826),INDEX(Matches!$K:$K,AA3826)))</f>
        <v/>
      </c>
      <c r="U3826" s="33">
        <f>IF(INDEX(Matches!$K:$K,AA3826)="","",IF(I3826="H",INDEX(Matches!$K:$K,AA3826),INDEX(Matches!$J:$J,AA3826)))</f>
        <v/>
      </c>
      <c r="V3826" s="30">
        <f>IF(T3826="","",T3826-U3826)</f>
        <v/>
      </c>
      <c r="W3826" s="33">
        <f>IF(I3826="H",INDEX(Matches!$T:$T,AA3826),INDEX(Matches!$U:$U,AA3826))</f>
        <v/>
      </c>
      <c r="X3826" s="11">
        <f>INDEX(Matches!$X:$X,AA3826)</f>
        <v/>
      </c>
      <c r="Y3826" s="30">
        <f>IF(O3826="","",O3826-S3826)</f>
        <v/>
      </c>
      <c r="Z3826" s="30">
        <f>IF(W3826="","",W3826-S3826)</f>
        <v/>
      </c>
      <c r="AA3826" s="24">
        <f>MATCH(J3826,Matches!$A:$A,0)</f>
        <v/>
      </c>
      <c r="AB3826" s="33" t="n"/>
      <c r="AC3826" s="33" t="n">
        <v>1.85112113737259</v>
      </c>
      <c r="AD3826" s="24" t="n"/>
      <c r="AE3826" s="24" t="n">
        <v>8</v>
      </c>
      <c r="AF3826" s="33" t="n"/>
      <c r="AG3826" s="33" t="n"/>
    </row>
    <row r="3827">
      <c r="A3827" s="24" t="inlineStr">
        <is>
          <t>Salford|30</t>
        </is>
      </c>
      <c r="B3827" s="24" t="inlineStr">
        <is>
          <t>E3</t>
        </is>
      </c>
      <c r="C3827" s="24" t="inlineStr">
        <is>
          <t>League Two</t>
        </is>
      </c>
      <c r="D3827" s="24" t="inlineStr">
        <is>
          <t>Salford</t>
        </is>
      </c>
      <c r="E3827" s="24" t="n">
        <v>30</v>
      </c>
      <c r="F3827" s="24" t="n">
        <v>8</v>
      </c>
      <c r="G3827" s="29" t="n">
        <v>46427.82291666666</v>
      </c>
      <c r="H3827" s="24" t="inlineStr">
        <is>
          <t>Newport</t>
        </is>
      </c>
      <c r="I3827" s="24" t="inlineStr">
        <is>
          <t>A</t>
        </is>
      </c>
      <c r="J3827" s="24" t="inlineStr">
        <is>
          <t>E3-Newport-Salford</t>
        </is>
      </c>
      <c r="K3827" s="24" t="n">
        <v>24</v>
      </c>
      <c r="L3827" s="11">
        <f>IF(INDEX(Matches!$X:$X,AA3827)=0,"",IF(I3827="H",INDEX(Matches!$H:$H,AA3827),INDEX(Matches!$I:$I,AA3827)))</f>
        <v/>
      </c>
      <c r="M3827" s="11">
        <f>IF(INDEX(Matches!$X:$X,AA3827)=0,"",IF(I3827="H",INDEX(Matches!$I:$I,AA3827),INDEX(Matches!$H:$H,AA3827)))</f>
        <v/>
      </c>
      <c r="N3827" s="11">
        <f>IF(L3827="","",IF(L3827&gt;M3827,"W",IF(L3827=M3827,"D","L")))</f>
        <v/>
      </c>
      <c r="O3827" s="11">
        <f>IF(L3827="","",IF(L3827&gt;M3827,3,IF(L3827=M3827,1,0)))</f>
        <v/>
      </c>
      <c r="P3827" s="31">
        <f>IF(I3827="H",INDEX(Matches!$L:$L,AA3827),INDEX(Matches!$N:$N,AA3827))</f>
        <v/>
      </c>
      <c r="Q3827" s="31">
        <f>INDEX(Matches!$M:$M,AA3827)</f>
        <v/>
      </c>
      <c r="R3827" s="31">
        <f>IF(I3827="H",INDEX(Matches!$N:$N,AA3827),INDEX(Matches!$L:$L,AA3827))</f>
        <v/>
      </c>
      <c r="S3827" s="33">
        <f>IF(I3827="H",INDEX(Matches!$O:$O,AA3827),INDEX(Matches!$P:$P,AA3827))</f>
        <v/>
      </c>
      <c r="T3827" s="33">
        <f>IF(INDEX(Matches!$J:$J,AA3827)="","",IF(I3827="H",INDEX(Matches!$J:$J,AA3827),INDEX(Matches!$K:$K,AA3827)))</f>
        <v/>
      </c>
      <c r="U3827" s="33">
        <f>IF(INDEX(Matches!$K:$K,AA3827)="","",IF(I3827="H",INDEX(Matches!$K:$K,AA3827),INDEX(Matches!$J:$J,AA3827)))</f>
        <v/>
      </c>
      <c r="V3827" s="30">
        <f>IF(T3827="","",T3827-U3827)</f>
        <v/>
      </c>
      <c r="W3827" s="33">
        <f>IF(I3827="H",INDEX(Matches!$T:$T,AA3827),INDEX(Matches!$U:$U,AA3827))</f>
        <v/>
      </c>
      <c r="X3827" s="11">
        <f>INDEX(Matches!$X:$X,AA3827)</f>
        <v/>
      </c>
      <c r="Y3827" s="30">
        <f>IF(O3827="","",O3827-S3827)</f>
        <v/>
      </c>
      <c r="Z3827" s="30">
        <f>IF(W3827="","",W3827-S3827)</f>
        <v/>
      </c>
      <c r="AA3827" s="24">
        <f>MATCH(J3827,Matches!$A:$A,0)</f>
        <v/>
      </c>
      <c r="AB3827" s="33" t="n"/>
      <c r="AC3827" s="33" t="n">
        <v>1.706174577576006</v>
      </c>
      <c r="AD3827" s="24" t="n"/>
      <c r="AE3827" s="24" t="n">
        <v>8</v>
      </c>
      <c r="AF3827" s="33" t="n"/>
      <c r="AG3827" s="33" t="n"/>
    </row>
    <row r="3828">
      <c r="A3828" s="24" t="inlineStr">
        <is>
          <t>Salford|31</t>
        </is>
      </c>
      <c r="B3828" s="24" t="inlineStr">
        <is>
          <t>E3</t>
        </is>
      </c>
      <c r="C3828" s="24" t="inlineStr">
        <is>
          <t>League Two</t>
        </is>
      </c>
      <c r="D3828" s="24" t="inlineStr">
        <is>
          <t>Salford</t>
        </is>
      </c>
      <c r="E3828" s="24" t="n">
        <v>31</v>
      </c>
      <c r="F3828" s="24" t="n">
        <v>8</v>
      </c>
      <c r="G3828" s="29" t="n">
        <v>46431.625</v>
      </c>
      <c r="H3828" s="24" t="inlineStr">
        <is>
          <t>Port Vale</t>
        </is>
      </c>
      <c r="I3828" s="24" t="inlineStr">
        <is>
          <t>A</t>
        </is>
      </c>
      <c r="J3828" s="24" t="inlineStr">
        <is>
          <t>E3-PortVale-Salford</t>
        </is>
      </c>
      <c r="K3828" s="24" t="n">
        <v>5</v>
      </c>
      <c r="L3828" s="11">
        <f>IF(INDEX(Matches!$X:$X,AA3828)=0,"",IF(I3828="H",INDEX(Matches!$H:$H,AA3828),INDEX(Matches!$I:$I,AA3828)))</f>
        <v/>
      </c>
      <c r="M3828" s="11">
        <f>IF(INDEX(Matches!$X:$X,AA3828)=0,"",IF(I3828="H",INDEX(Matches!$I:$I,AA3828),INDEX(Matches!$H:$H,AA3828)))</f>
        <v/>
      </c>
      <c r="N3828" s="11">
        <f>IF(L3828="","",IF(L3828&gt;M3828,"W",IF(L3828=M3828,"D","L")))</f>
        <v/>
      </c>
      <c r="O3828" s="11">
        <f>IF(L3828="","",IF(L3828&gt;M3828,3,IF(L3828=M3828,1,0)))</f>
        <v/>
      </c>
      <c r="P3828" s="31">
        <f>IF(I3828="H",INDEX(Matches!$L:$L,AA3828),INDEX(Matches!$N:$N,AA3828))</f>
        <v/>
      </c>
      <c r="Q3828" s="31">
        <f>INDEX(Matches!$M:$M,AA3828)</f>
        <v/>
      </c>
      <c r="R3828" s="31">
        <f>IF(I3828="H",INDEX(Matches!$N:$N,AA3828),INDEX(Matches!$L:$L,AA3828))</f>
        <v/>
      </c>
      <c r="S3828" s="33">
        <f>IF(I3828="H",INDEX(Matches!$O:$O,AA3828),INDEX(Matches!$P:$P,AA3828))</f>
        <v/>
      </c>
      <c r="T3828" s="33">
        <f>IF(INDEX(Matches!$J:$J,AA3828)="","",IF(I3828="H",INDEX(Matches!$J:$J,AA3828),INDEX(Matches!$K:$K,AA3828)))</f>
        <v/>
      </c>
      <c r="U3828" s="33">
        <f>IF(INDEX(Matches!$K:$K,AA3828)="","",IF(I3828="H",INDEX(Matches!$K:$K,AA3828),INDEX(Matches!$J:$J,AA3828)))</f>
        <v/>
      </c>
      <c r="V3828" s="30">
        <f>IF(T3828="","",T3828-U3828)</f>
        <v/>
      </c>
      <c r="W3828" s="33">
        <f>IF(I3828="H",INDEX(Matches!$T:$T,AA3828),INDEX(Matches!$U:$U,AA3828))</f>
        <v/>
      </c>
      <c r="X3828" s="11">
        <f>INDEX(Matches!$X:$X,AA3828)</f>
        <v/>
      </c>
      <c r="Y3828" s="30">
        <f>IF(O3828="","",O3828-S3828)</f>
        <v/>
      </c>
      <c r="Z3828" s="30">
        <f>IF(W3828="","",W3828-S3828)</f>
        <v/>
      </c>
      <c r="AA3828" s="24">
        <f>MATCH(J3828,Matches!$A:$A,0)</f>
        <v/>
      </c>
      <c r="AB3828" s="33" t="n"/>
      <c r="AC3828" s="33" t="n">
        <v>1.347770790974075</v>
      </c>
      <c r="AD3828" s="24" t="n"/>
      <c r="AE3828" s="24" t="n">
        <v>8</v>
      </c>
      <c r="AF3828" s="33" t="n"/>
      <c r="AG3828" s="33" t="n"/>
    </row>
    <row r="3829">
      <c r="A3829" s="24" t="inlineStr">
        <is>
          <t>Salford|32</t>
        </is>
      </c>
      <c r="B3829" s="24" t="inlineStr">
        <is>
          <t>E3</t>
        </is>
      </c>
      <c r="C3829" s="24" t="inlineStr">
        <is>
          <t>League Two</t>
        </is>
      </c>
      <c r="D3829" s="24" t="inlineStr">
        <is>
          <t>Salford</t>
        </is>
      </c>
      <c r="E3829" s="24" t="n">
        <v>32</v>
      </c>
      <c r="F3829" s="24" t="n">
        <v>8</v>
      </c>
      <c r="G3829" s="29" t="n">
        <v>46438.625</v>
      </c>
      <c r="H3829" s="24" t="inlineStr">
        <is>
          <t>Rotherham</t>
        </is>
      </c>
      <c r="I3829" s="24" t="inlineStr">
        <is>
          <t>H</t>
        </is>
      </c>
      <c r="J3829" s="24" t="inlineStr">
        <is>
          <t>E3-Salford-Rotherha</t>
        </is>
      </c>
      <c r="K3829" s="24" t="n">
        <v>9</v>
      </c>
      <c r="L3829" s="11">
        <f>IF(INDEX(Matches!$X:$X,AA3829)=0,"",IF(I3829="H",INDEX(Matches!$H:$H,AA3829),INDEX(Matches!$I:$I,AA3829)))</f>
        <v/>
      </c>
      <c r="M3829" s="11">
        <f>IF(INDEX(Matches!$X:$X,AA3829)=0,"",IF(I3829="H",INDEX(Matches!$I:$I,AA3829),INDEX(Matches!$H:$H,AA3829)))</f>
        <v/>
      </c>
      <c r="N3829" s="11">
        <f>IF(L3829="","",IF(L3829&gt;M3829,"W",IF(L3829=M3829,"D","L")))</f>
        <v/>
      </c>
      <c r="O3829" s="11">
        <f>IF(L3829="","",IF(L3829&gt;M3829,3,IF(L3829=M3829,1,0)))</f>
        <v/>
      </c>
      <c r="P3829" s="31">
        <f>IF(I3829="H",INDEX(Matches!$L:$L,AA3829),INDEX(Matches!$N:$N,AA3829))</f>
        <v/>
      </c>
      <c r="Q3829" s="31">
        <f>INDEX(Matches!$M:$M,AA3829)</f>
        <v/>
      </c>
      <c r="R3829" s="31">
        <f>IF(I3829="H",INDEX(Matches!$N:$N,AA3829),INDEX(Matches!$L:$L,AA3829))</f>
        <v/>
      </c>
      <c r="S3829" s="33">
        <f>IF(I3829="H",INDEX(Matches!$O:$O,AA3829),INDEX(Matches!$P:$P,AA3829))</f>
        <v/>
      </c>
      <c r="T3829" s="33">
        <f>IF(INDEX(Matches!$J:$J,AA3829)="","",IF(I3829="H",INDEX(Matches!$J:$J,AA3829),INDEX(Matches!$K:$K,AA3829)))</f>
        <v/>
      </c>
      <c r="U3829" s="33">
        <f>IF(INDEX(Matches!$K:$K,AA3829)="","",IF(I3829="H",INDEX(Matches!$K:$K,AA3829),INDEX(Matches!$J:$J,AA3829)))</f>
        <v/>
      </c>
      <c r="V3829" s="30">
        <f>IF(T3829="","",T3829-U3829)</f>
        <v/>
      </c>
      <c r="W3829" s="33">
        <f>IF(I3829="H",INDEX(Matches!$T:$T,AA3829),INDEX(Matches!$U:$U,AA3829))</f>
        <v/>
      </c>
      <c r="X3829" s="11">
        <f>INDEX(Matches!$X:$X,AA3829)</f>
        <v/>
      </c>
      <c r="Y3829" s="30">
        <f>IF(O3829="","",O3829-S3829)</f>
        <v/>
      </c>
      <c r="Z3829" s="30">
        <f>IF(W3829="","",W3829-S3829)</f>
        <v/>
      </c>
      <c r="AA3829" s="24">
        <f>MATCH(J3829,Matches!$A:$A,0)</f>
        <v/>
      </c>
      <c r="AB3829" s="33" t="n"/>
      <c r="AC3829" s="33" t="n">
        <v>1.733832741456277</v>
      </c>
      <c r="AD3829" s="24" t="n"/>
      <c r="AE3829" s="24" t="n">
        <v>8</v>
      </c>
      <c r="AF3829" s="33" t="n"/>
      <c r="AG3829" s="33" t="n"/>
    </row>
    <row r="3830">
      <c r="A3830" s="24" t="inlineStr">
        <is>
          <t>Salford|33</t>
        </is>
      </c>
      <c r="B3830" s="24" t="inlineStr">
        <is>
          <t>E3</t>
        </is>
      </c>
      <c r="C3830" s="24" t="inlineStr">
        <is>
          <t>League Two</t>
        </is>
      </c>
      <c r="D3830" s="24" t="inlineStr">
        <is>
          <t>Salford</t>
        </is>
      </c>
      <c r="E3830" s="24" t="n">
        <v>33</v>
      </c>
      <c r="F3830" s="24" t="n">
        <v>9</v>
      </c>
      <c r="G3830" s="29" t="n">
        <v>46445.625</v>
      </c>
      <c r="H3830" s="24" t="inlineStr">
        <is>
          <t>Northampton</t>
        </is>
      </c>
      <c r="I3830" s="24" t="inlineStr">
        <is>
          <t>A</t>
        </is>
      </c>
      <c r="J3830" s="24" t="inlineStr">
        <is>
          <t>E3-Northamp-Salford</t>
        </is>
      </c>
      <c r="K3830" s="24" t="n">
        <v>14</v>
      </c>
      <c r="L3830" s="11">
        <f>IF(INDEX(Matches!$X:$X,AA3830)=0,"",IF(I3830="H",INDEX(Matches!$H:$H,AA3830),INDEX(Matches!$I:$I,AA3830)))</f>
        <v/>
      </c>
      <c r="M3830" s="11">
        <f>IF(INDEX(Matches!$X:$X,AA3830)=0,"",IF(I3830="H",INDEX(Matches!$I:$I,AA3830),INDEX(Matches!$H:$H,AA3830)))</f>
        <v/>
      </c>
      <c r="N3830" s="11">
        <f>IF(L3830="","",IF(L3830&gt;M3830,"W",IF(L3830=M3830,"D","L")))</f>
        <v/>
      </c>
      <c r="O3830" s="11">
        <f>IF(L3830="","",IF(L3830&gt;M3830,3,IF(L3830=M3830,1,0)))</f>
        <v/>
      </c>
      <c r="P3830" s="31">
        <f>IF(I3830="H",INDEX(Matches!$L:$L,AA3830),INDEX(Matches!$N:$N,AA3830))</f>
        <v/>
      </c>
      <c r="Q3830" s="31">
        <f>INDEX(Matches!$M:$M,AA3830)</f>
        <v/>
      </c>
      <c r="R3830" s="31">
        <f>IF(I3830="H",INDEX(Matches!$N:$N,AA3830),INDEX(Matches!$L:$L,AA3830))</f>
        <v/>
      </c>
      <c r="S3830" s="33">
        <f>IF(I3830="H",INDEX(Matches!$O:$O,AA3830),INDEX(Matches!$P:$P,AA3830))</f>
        <v/>
      </c>
      <c r="T3830" s="33">
        <f>IF(INDEX(Matches!$J:$J,AA3830)="","",IF(I3830="H",INDEX(Matches!$J:$J,AA3830),INDEX(Matches!$K:$K,AA3830)))</f>
        <v/>
      </c>
      <c r="U3830" s="33">
        <f>IF(INDEX(Matches!$K:$K,AA3830)="","",IF(I3830="H",INDEX(Matches!$K:$K,AA3830),INDEX(Matches!$J:$J,AA3830)))</f>
        <v/>
      </c>
      <c r="V3830" s="30">
        <f>IF(T3830="","",T3830-U3830)</f>
        <v/>
      </c>
      <c r="W3830" s="33">
        <f>IF(I3830="H",INDEX(Matches!$T:$T,AA3830),INDEX(Matches!$U:$U,AA3830))</f>
        <v/>
      </c>
      <c r="X3830" s="11">
        <f>INDEX(Matches!$X:$X,AA3830)</f>
        <v/>
      </c>
      <c r="Y3830" s="30">
        <f>IF(O3830="","",O3830-S3830)</f>
        <v/>
      </c>
      <c r="Z3830" s="30">
        <f>IF(W3830="","",W3830-S3830)</f>
        <v/>
      </c>
      <c r="AA3830" s="24">
        <f>MATCH(J3830,Matches!$A:$A,0)</f>
        <v/>
      </c>
      <c r="AB3830" s="33" t="n"/>
      <c r="AC3830" s="33" t="n">
        <v>1.49895512782809</v>
      </c>
      <c r="AD3830" s="24" t="n"/>
      <c r="AE3830" s="24" t="n">
        <v>9</v>
      </c>
      <c r="AF3830" s="33" t="n"/>
      <c r="AG3830" s="33" t="n"/>
    </row>
    <row r="3831">
      <c r="A3831" s="24" t="inlineStr">
        <is>
          <t>Salford|34</t>
        </is>
      </c>
      <c r="B3831" s="24" t="inlineStr">
        <is>
          <t>E3</t>
        </is>
      </c>
      <c r="C3831" s="24" t="inlineStr">
        <is>
          <t>League Two</t>
        </is>
      </c>
      <c r="D3831" s="24" t="inlineStr">
        <is>
          <t>Salford</t>
        </is>
      </c>
      <c r="E3831" s="24" t="n">
        <v>34</v>
      </c>
      <c r="F3831" s="24" t="n">
        <v>9</v>
      </c>
      <c r="G3831" s="29" t="n">
        <v>46452.625</v>
      </c>
      <c r="H3831" s="24" t="inlineStr">
        <is>
          <t>Barnet</t>
        </is>
      </c>
      <c r="I3831" s="24" t="inlineStr">
        <is>
          <t>H</t>
        </is>
      </c>
      <c r="J3831" s="24" t="inlineStr">
        <is>
          <t>E3-Salford-Barnet</t>
        </is>
      </c>
      <c r="K3831" s="24" t="n">
        <v>3</v>
      </c>
      <c r="L3831" s="11">
        <f>IF(INDEX(Matches!$X:$X,AA3831)=0,"",IF(I3831="H",INDEX(Matches!$H:$H,AA3831),INDEX(Matches!$I:$I,AA3831)))</f>
        <v/>
      </c>
      <c r="M3831" s="11">
        <f>IF(INDEX(Matches!$X:$X,AA3831)=0,"",IF(I3831="H",INDEX(Matches!$I:$I,AA3831),INDEX(Matches!$H:$H,AA3831)))</f>
        <v/>
      </c>
      <c r="N3831" s="11">
        <f>IF(L3831="","",IF(L3831&gt;M3831,"W",IF(L3831=M3831,"D","L")))</f>
        <v/>
      </c>
      <c r="O3831" s="11">
        <f>IF(L3831="","",IF(L3831&gt;M3831,3,IF(L3831=M3831,1,0)))</f>
        <v/>
      </c>
      <c r="P3831" s="31">
        <f>IF(I3831="H",INDEX(Matches!$L:$L,AA3831),INDEX(Matches!$N:$N,AA3831))</f>
        <v/>
      </c>
      <c r="Q3831" s="31">
        <f>INDEX(Matches!$M:$M,AA3831)</f>
        <v/>
      </c>
      <c r="R3831" s="31">
        <f>IF(I3831="H",INDEX(Matches!$N:$N,AA3831),INDEX(Matches!$L:$L,AA3831))</f>
        <v/>
      </c>
      <c r="S3831" s="33">
        <f>IF(I3831="H",INDEX(Matches!$O:$O,AA3831),INDEX(Matches!$P:$P,AA3831))</f>
        <v/>
      </c>
      <c r="T3831" s="33">
        <f>IF(INDEX(Matches!$J:$J,AA3831)="","",IF(I3831="H",INDEX(Matches!$J:$J,AA3831),INDEX(Matches!$K:$K,AA3831)))</f>
        <v/>
      </c>
      <c r="U3831" s="33">
        <f>IF(INDEX(Matches!$K:$K,AA3831)="","",IF(I3831="H",INDEX(Matches!$K:$K,AA3831),INDEX(Matches!$J:$J,AA3831)))</f>
        <v/>
      </c>
      <c r="V3831" s="30">
        <f>IF(T3831="","",T3831-U3831)</f>
        <v/>
      </c>
      <c r="W3831" s="33">
        <f>IF(I3831="H",INDEX(Matches!$T:$T,AA3831),INDEX(Matches!$U:$U,AA3831))</f>
        <v/>
      </c>
      <c r="X3831" s="11">
        <f>INDEX(Matches!$X:$X,AA3831)</f>
        <v/>
      </c>
      <c r="Y3831" s="30">
        <f>IF(O3831="","",O3831-S3831)</f>
        <v/>
      </c>
      <c r="Z3831" s="30">
        <f>IF(W3831="","",W3831-S3831)</f>
        <v/>
      </c>
      <c r="AA3831" s="24">
        <f>MATCH(J3831,Matches!$A:$A,0)</f>
        <v/>
      </c>
      <c r="AB3831" s="33" t="n"/>
      <c r="AC3831" s="33" t="n">
        <v>1.632080531156056</v>
      </c>
      <c r="AD3831" s="24" t="n"/>
      <c r="AE3831" s="24" t="n">
        <v>9</v>
      </c>
      <c r="AF3831" s="33" t="n"/>
      <c r="AG3831" s="33" t="n"/>
    </row>
    <row r="3832">
      <c r="A3832" s="24" t="inlineStr">
        <is>
          <t>Salford|35</t>
        </is>
      </c>
      <c r="B3832" s="24" t="inlineStr">
        <is>
          <t>E3</t>
        </is>
      </c>
      <c r="C3832" s="24" t="inlineStr">
        <is>
          <t>League Two</t>
        </is>
      </c>
      <c r="D3832" s="24" t="inlineStr">
        <is>
          <t>Salford</t>
        </is>
      </c>
      <c r="E3832" s="24" t="n">
        <v>35</v>
      </c>
      <c r="F3832" s="24" t="n">
        <v>9</v>
      </c>
      <c r="G3832" s="29" t="n">
        <v>46459.625</v>
      </c>
      <c r="H3832" s="24" t="inlineStr">
        <is>
          <t>Chesterfield</t>
        </is>
      </c>
      <c r="I3832" s="24" t="inlineStr">
        <is>
          <t>A</t>
        </is>
      </c>
      <c r="J3832" s="24" t="inlineStr">
        <is>
          <t>E3-Chesterf-Salford</t>
        </is>
      </c>
      <c r="K3832" s="24" t="n">
        <v>6</v>
      </c>
      <c r="L3832" s="11">
        <f>IF(INDEX(Matches!$X:$X,AA3832)=0,"",IF(I3832="H",INDEX(Matches!$H:$H,AA3832),INDEX(Matches!$I:$I,AA3832)))</f>
        <v/>
      </c>
      <c r="M3832" s="11">
        <f>IF(INDEX(Matches!$X:$X,AA3832)=0,"",IF(I3832="H",INDEX(Matches!$I:$I,AA3832),INDEX(Matches!$H:$H,AA3832)))</f>
        <v/>
      </c>
      <c r="N3832" s="11">
        <f>IF(L3832="","",IF(L3832&gt;M3832,"W",IF(L3832=M3832,"D","L")))</f>
        <v/>
      </c>
      <c r="O3832" s="11">
        <f>IF(L3832="","",IF(L3832&gt;M3832,3,IF(L3832=M3832,1,0)))</f>
        <v/>
      </c>
      <c r="P3832" s="31">
        <f>IF(I3832="H",INDEX(Matches!$L:$L,AA3832),INDEX(Matches!$N:$N,AA3832))</f>
        <v/>
      </c>
      <c r="Q3832" s="31">
        <f>INDEX(Matches!$M:$M,AA3832)</f>
        <v/>
      </c>
      <c r="R3832" s="31">
        <f>IF(I3832="H",INDEX(Matches!$N:$N,AA3832),INDEX(Matches!$L:$L,AA3832))</f>
        <v/>
      </c>
      <c r="S3832" s="33">
        <f>IF(I3832="H",INDEX(Matches!$O:$O,AA3832),INDEX(Matches!$P:$P,AA3832))</f>
        <v/>
      </c>
      <c r="T3832" s="33">
        <f>IF(INDEX(Matches!$J:$J,AA3832)="","",IF(I3832="H",INDEX(Matches!$J:$J,AA3832),INDEX(Matches!$K:$K,AA3832)))</f>
        <v/>
      </c>
      <c r="U3832" s="33">
        <f>IF(INDEX(Matches!$K:$K,AA3832)="","",IF(I3832="H",INDEX(Matches!$K:$K,AA3832),INDEX(Matches!$J:$J,AA3832)))</f>
        <v/>
      </c>
      <c r="V3832" s="30">
        <f>IF(T3832="","",T3832-U3832)</f>
        <v/>
      </c>
      <c r="W3832" s="33">
        <f>IF(I3832="H",INDEX(Matches!$T:$T,AA3832),INDEX(Matches!$U:$U,AA3832))</f>
        <v/>
      </c>
      <c r="X3832" s="11">
        <f>INDEX(Matches!$X:$X,AA3832)</f>
        <v/>
      </c>
      <c r="Y3832" s="30">
        <f>IF(O3832="","",O3832-S3832)</f>
        <v/>
      </c>
      <c r="Z3832" s="30">
        <f>IF(W3832="","",W3832-S3832)</f>
        <v/>
      </c>
      <c r="AA3832" s="24">
        <f>MATCH(J3832,Matches!$A:$A,0)</f>
        <v/>
      </c>
      <c r="AB3832" s="33" t="n"/>
      <c r="AC3832" s="33" t="n">
        <v>1.312523122481333</v>
      </c>
      <c r="AD3832" s="24" t="n"/>
      <c r="AE3832" s="24" t="n">
        <v>9</v>
      </c>
      <c r="AF3832" s="33" t="n"/>
      <c r="AG3832" s="33" t="n"/>
    </row>
    <row r="3833">
      <c r="A3833" s="24" t="inlineStr">
        <is>
          <t>Salford|36</t>
        </is>
      </c>
      <c r="B3833" s="24" t="inlineStr">
        <is>
          <t>E3</t>
        </is>
      </c>
      <c r="C3833" s="24" t="inlineStr">
        <is>
          <t>League Two</t>
        </is>
      </c>
      <c r="D3833" s="24" t="inlineStr">
        <is>
          <t>Salford</t>
        </is>
      </c>
      <c r="E3833" s="24" t="n">
        <v>36</v>
      </c>
      <c r="F3833" s="24" t="n">
        <v>9</v>
      </c>
      <c r="G3833" s="29" t="n">
        <v>46466.625</v>
      </c>
      <c r="H3833" s="24" t="inlineStr">
        <is>
          <t>Accrington</t>
        </is>
      </c>
      <c r="I3833" s="24" t="inlineStr">
        <is>
          <t>H</t>
        </is>
      </c>
      <c r="J3833" s="24" t="inlineStr">
        <is>
          <t>E3-Salford-Accringt</t>
        </is>
      </c>
      <c r="K3833" s="24" t="n">
        <v>23</v>
      </c>
      <c r="L3833" s="11">
        <f>IF(INDEX(Matches!$X:$X,AA3833)=0,"",IF(I3833="H",INDEX(Matches!$H:$H,AA3833),INDEX(Matches!$I:$I,AA3833)))</f>
        <v/>
      </c>
      <c r="M3833" s="11">
        <f>IF(INDEX(Matches!$X:$X,AA3833)=0,"",IF(I3833="H",INDEX(Matches!$I:$I,AA3833),INDEX(Matches!$H:$H,AA3833)))</f>
        <v/>
      </c>
      <c r="N3833" s="11">
        <f>IF(L3833="","",IF(L3833&gt;M3833,"W",IF(L3833=M3833,"D","L")))</f>
        <v/>
      </c>
      <c r="O3833" s="11">
        <f>IF(L3833="","",IF(L3833&gt;M3833,3,IF(L3833=M3833,1,0)))</f>
        <v/>
      </c>
      <c r="P3833" s="31">
        <f>IF(I3833="H",INDEX(Matches!$L:$L,AA3833),INDEX(Matches!$N:$N,AA3833))</f>
        <v/>
      </c>
      <c r="Q3833" s="31">
        <f>INDEX(Matches!$M:$M,AA3833)</f>
        <v/>
      </c>
      <c r="R3833" s="31">
        <f>IF(I3833="H",INDEX(Matches!$N:$N,AA3833),INDEX(Matches!$L:$L,AA3833))</f>
        <v/>
      </c>
      <c r="S3833" s="33">
        <f>IF(I3833="H",INDEX(Matches!$O:$O,AA3833),INDEX(Matches!$P:$P,AA3833))</f>
        <v/>
      </c>
      <c r="T3833" s="33">
        <f>IF(INDEX(Matches!$J:$J,AA3833)="","",IF(I3833="H",INDEX(Matches!$J:$J,AA3833),INDEX(Matches!$K:$K,AA3833)))</f>
        <v/>
      </c>
      <c r="U3833" s="33">
        <f>IF(INDEX(Matches!$K:$K,AA3833)="","",IF(I3833="H",INDEX(Matches!$K:$K,AA3833),INDEX(Matches!$J:$J,AA3833)))</f>
        <v/>
      </c>
      <c r="V3833" s="30">
        <f>IF(T3833="","",T3833-U3833)</f>
        <v/>
      </c>
      <c r="W3833" s="33">
        <f>IF(I3833="H",INDEX(Matches!$T:$T,AA3833),INDEX(Matches!$U:$U,AA3833))</f>
        <v/>
      </c>
      <c r="X3833" s="11">
        <f>INDEX(Matches!$X:$X,AA3833)</f>
        <v/>
      </c>
      <c r="Y3833" s="30">
        <f>IF(O3833="","",O3833-S3833)</f>
        <v/>
      </c>
      <c r="Z3833" s="30">
        <f>IF(W3833="","",W3833-S3833)</f>
        <v/>
      </c>
      <c r="AA3833" s="24">
        <f>MATCH(J3833,Matches!$A:$A,0)</f>
        <v/>
      </c>
      <c r="AB3833" s="33" t="n"/>
      <c r="AC3833" s="33" t="n">
        <v>1.929725080958787</v>
      </c>
      <c r="AD3833" s="24" t="n"/>
      <c r="AE3833" s="24" t="n">
        <v>9</v>
      </c>
      <c r="AF3833" s="33" t="n"/>
      <c r="AG3833" s="33" t="n"/>
    </row>
    <row r="3834">
      <c r="A3834" s="24" t="inlineStr">
        <is>
          <t>Salford|37</t>
        </is>
      </c>
      <c r="B3834" s="24" t="inlineStr">
        <is>
          <t>E3</t>
        </is>
      </c>
      <c r="C3834" s="24" t="inlineStr">
        <is>
          <t>League Two</t>
        </is>
      </c>
      <c r="D3834" s="24" t="inlineStr">
        <is>
          <t>Salford</t>
        </is>
      </c>
      <c r="E3834" s="24" t="n">
        <v>37</v>
      </c>
      <c r="F3834" s="24" t="n">
        <v>10</v>
      </c>
      <c r="G3834" s="29" t="n">
        <v>46472.625</v>
      </c>
      <c r="H3834" s="24" t="inlineStr">
        <is>
          <t>York</t>
        </is>
      </c>
      <c r="I3834" s="24" t="inlineStr">
        <is>
          <t>H</t>
        </is>
      </c>
      <c r="J3834" s="24" t="inlineStr">
        <is>
          <t>E3-Salford-York</t>
        </is>
      </c>
      <c r="K3834" s="24" t="n">
        <v>7</v>
      </c>
      <c r="L3834" s="11">
        <f>IF(INDEX(Matches!$X:$X,AA3834)=0,"",IF(I3834="H",INDEX(Matches!$H:$H,AA3834),INDEX(Matches!$I:$I,AA3834)))</f>
        <v/>
      </c>
      <c r="M3834" s="11">
        <f>IF(INDEX(Matches!$X:$X,AA3834)=0,"",IF(I3834="H",INDEX(Matches!$I:$I,AA3834),INDEX(Matches!$H:$H,AA3834)))</f>
        <v/>
      </c>
      <c r="N3834" s="11">
        <f>IF(L3834="","",IF(L3834&gt;M3834,"W",IF(L3834=M3834,"D","L")))</f>
        <v/>
      </c>
      <c r="O3834" s="11">
        <f>IF(L3834="","",IF(L3834&gt;M3834,3,IF(L3834=M3834,1,0)))</f>
        <v/>
      </c>
      <c r="P3834" s="31">
        <f>IF(I3834="H",INDEX(Matches!$L:$L,AA3834),INDEX(Matches!$N:$N,AA3834))</f>
        <v/>
      </c>
      <c r="Q3834" s="31">
        <f>INDEX(Matches!$M:$M,AA3834)</f>
        <v/>
      </c>
      <c r="R3834" s="31">
        <f>IF(I3834="H",INDEX(Matches!$N:$N,AA3834),INDEX(Matches!$L:$L,AA3834))</f>
        <v/>
      </c>
      <c r="S3834" s="33">
        <f>IF(I3834="H",INDEX(Matches!$O:$O,AA3834),INDEX(Matches!$P:$P,AA3834))</f>
        <v/>
      </c>
      <c r="T3834" s="33">
        <f>IF(INDEX(Matches!$J:$J,AA3834)="","",IF(I3834="H",INDEX(Matches!$J:$J,AA3834),INDEX(Matches!$K:$K,AA3834)))</f>
        <v/>
      </c>
      <c r="U3834" s="33">
        <f>IF(INDEX(Matches!$K:$K,AA3834)="","",IF(I3834="H",INDEX(Matches!$K:$K,AA3834),INDEX(Matches!$J:$J,AA3834)))</f>
        <v/>
      </c>
      <c r="V3834" s="30">
        <f>IF(T3834="","",T3834-U3834)</f>
        <v/>
      </c>
      <c r="W3834" s="33">
        <f>IF(I3834="H",INDEX(Matches!$T:$T,AA3834),INDEX(Matches!$U:$U,AA3834))</f>
        <v/>
      </c>
      <c r="X3834" s="11">
        <f>INDEX(Matches!$X:$X,AA3834)</f>
        <v/>
      </c>
      <c r="Y3834" s="30">
        <f>IF(O3834="","",O3834-S3834)</f>
        <v/>
      </c>
      <c r="Z3834" s="30">
        <f>IF(W3834="","",W3834-S3834)</f>
        <v/>
      </c>
      <c r="AA3834" s="24">
        <f>MATCH(J3834,Matches!$A:$A,0)</f>
        <v/>
      </c>
      <c r="AB3834" s="33" t="n"/>
      <c r="AC3834" s="33" t="n">
        <v>1.658891754423258</v>
      </c>
      <c r="AD3834" s="24" t="n"/>
      <c r="AE3834" s="24" t="n">
        <v>10</v>
      </c>
      <c r="AF3834" s="33" t="n"/>
      <c r="AG3834" s="33" t="n"/>
    </row>
    <row r="3835">
      <c r="A3835" s="24" t="inlineStr">
        <is>
          <t>Salford|38</t>
        </is>
      </c>
      <c r="B3835" s="24" t="inlineStr">
        <is>
          <t>E3</t>
        </is>
      </c>
      <c r="C3835" s="24" t="inlineStr">
        <is>
          <t>League Two</t>
        </is>
      </c>
      <c r="D3835" s="24" t="inlineStr">
        <is>
          <t>Salford</t>
        </is>
      </c>
      <c r="E3835" s="24" t="n">
        <v>38</v>
      </c>
      <c r="F3835" s="24" t="n">
        <v>10</v>
      </c>
      <c r="G3835" s="29" t="n">
        <v>46475.625</v>
      </c>
      <c r="H3835" s="24" t="inlineStr">
        <is>
          <t>Grimsby</t>
        </is>
      </c>
      <c r="I3835" s="24" t="inlineStr">
        <is>
          <t>A</t>
        </is>
      </c>
      <c r="J3835" s="24" t="inlineStr">
        <is>
          <t>E3-Grimsby-Salford</t>
        </is>
      </c>
      <c r="K3835" s="24" t="n">
        <v>4</v>
      </c>
      <c r="L3835" s="11">
        <f>IF(INDEX(Matches!$X:$X,AA3835)=0,"",IF(I3835="H",INDEX(Matches!$H:$H,AA3835),INDEX(Matches!$I:$I,AA3835)))</f>
        <v/>
      </c>
      <c r="M3835" s="11">
        <f>IF(INDEX(Matches!$X:$X,AA3835)=0,"",IF(I3835="H",INDEX(Matches!$I:$I,AA3835),INDEX(Matches!$H:$H,AA3835)))</f>
        <v/>
      </c>
      <c r="N3835" s="11">
        <f>IF(L3835="","",IF(L3835&gt;M3835,"W",IF(L3835=M3835,"D","L")))</f>
        <v/>
      </c>
      <c r="O3835" s="11">
        <f>IF(L3835="","",IF(L3835&gt;M3835,3,IF(L3835=M3835,1,0)))</f>
        <v/>
      </c>
      <c r="P3835" s="31">
        <f>IF(I3835="H",INDEX(Matches!$L:$L,AA3835),INDEX(Matches!$N:$N,AA3835))</f>
        <v/>
      </c>
      <c r="Q3835" s="31">
        <f>INDEX(Matches!$M:$M,AA3835)</f>
        <v/>
      </c>
      <c r="R3835" s="31">
        <f>IF(I3835="H",INDEX(Matches!$N:$N,AA3835),INDEX(Matches!$L:$L,AA3835))</f>
        <v/>
      </c>
      <c r="S3835" s="33">
        <f>IF(I3835="H",INDEX(Matches!$O:$O,AA3835),INDEX(Matches!$P:$P,AA3835))</f>
        <v/>
      </c>
      <c r="T3835" s="33">
        <f>IF(INDEX(Matches!$J:$J,AA3835)="","",IF(I3835="H",INDEX(Matches!$J:$J,AA3835),INDEX(Matches!$K:$K,AA3835)))</f>
        <v/>
      </c>
      <c r="U3835" s="33">
        <f>IF(INDEX(Matches!$K:$K,AA3835)="","",IF(I3835="H",INDEX(Matches!$K:$K,AA3835),INDEX(Matches!$J:$J,AA3835)))</f>
        <v/>
      </c>
      <c r="V3835" s="30">
        <f>IF(T3835="","",T3835-U3835)</f>
        <v/>
      </c>
      <c r="W3835" s="33">
        <f>IF(I3835="H",INDEX(Matches!$T:$T,AA3835),INDEX(Matches!$U:$U,AA3835))</f>
        <v/>
      </c>
      <c r="X3835" s="11">
        <f>INDEX(Matches!$X:$X,AA3835)</f>
        <v/>
      </c>
      <c r="Y3835" s="30">
        <f>IF(O3835="","",O3835-S3835)</f>
        <v/>
      </c>
      <c r="Z3835" s="30">
        <f>IF(W3835="","",W3835-S3835)</f>
        <v/>
      </c>
      <c r="AA3835" s="24">
        <f>MATCH(J3835,Matches!$A:$A,0)</f>
        <v/>
      </c>
      <c r="AB3835" s="33" t="n"/>
      <c r="AC3835" s="33" t="n">
        <v>1.360527886617301</v>
      </c>
      <c r="AD3835" s="24" t="n"/>
      <c r="AE3835" s="24" t="n">
        <v>10</v>
      </c>
      <c r="AF3835" s="33" t="n"/>
      <c r="AG3835" s="33" t="n"/>
    </row>
    <row r="3836">
      <c r="A3836" s="24" t="inlineStr">
        <is>
          <t>Salford|39</t>
        </is>
      </c>
      <c r="B3836" s="24" t="inlineStr">
        <is>
          <t>E3</t>
        </is>
      </c>
      <c r="C3836" s="24" t="inlineStr">
        <is>
          <t>League Two</t>
        </is>
      </c>
      <c r="D3836" s="24" t="inlineStr">
        <is>
          <t>Salford</t>
        </is>
      </c>
      <c r="E3836" s="24" t="n">
        <v>39</v>
      </c>
      <c r="F3836" s="24" t="n">
        <v>10</v>
      </c>
      <c r="G3836" s="29" t="n">
        <v>46480.625</v>
      </c>
      <c r="H3836" s="24" t="inlineStr">
        <is>
          <t>Rochdale</t>
        </is>
      </c>
      <c r="I3836" s="24" t="inlineStr">
        <is>
          <t>H</t>
        </is>
      </c>
      <c r="J3836" s="24" t="inlineStr">
        <is>
          <t>E3-Salford-Rochdale</t>
        </is>
      </c>
      <c r="K3836" s="24" t="n">
        <v>16</v>
      </c>
      <c r="L3836" s="11">
        <f>IF(INDEX(Matches!$X:$X,AA3836)=0,"",IF(I3836="H",INDEX(Matches!$H:$H,AA3836),INDEX(Matches!$I:$I,AA3836)))</f>
        <v/>
      </c>
      <c r="M3836" s="11">
        <f>IF(INDEX(Matches!$X:$X,AA3836)=0,"",IF(I3836="H",INDEX(Matches!$I:$I,AA3836),INDEX(Matches!$H:$H,AA3836)))</f>
        <v/>
      </c>
      <c r="N3836" s="11">
        <f>IF(L3836="","",IF(L3836&gt;M3836,"W",IF(L3836=M3836,"D","L")))</f>
        <v/>
      </c>
      <c r="O3836" s="11">
        <f>IF(L3836="","",IF(L3836&gt;M3836,3,IF(L3836=M3836,1,0)))</f>
        <v/>
      </c>
      <c r="P3836" s="31">
        <f>IF(I3836="H",INDEX(Matches!$L:$L,AA3836),INDEX(Matches!$N:$N,AA3836))</f>
        <v/>
      </c>
      <c r="Q3836" s="31">
        <f>INDEX(Matches!$M:$M,AA3836)</f>
        <v/>
      </c>
      <c r="R3836" s="31">
        <f>IF(I3836="H",INDEX(Matches!$N:$N,AA3836),INDEX(Matches!$L:$L,AA3836))</f>
        <v/>
      </c>
      <c r="S3836" s="33">
        <f>IF(I3836="H",INDEX(Matches!$O:$O,AA3836),INDEX(Matches!$P:$P,AA3836))</f>
        <v/>
      </c>
      <c r="T3836" s="33">
        <f>IF(INDEX(Matches!$J:$J,AA3836)="","",IF(I3836="H",INDEX(Matches!$J:$J,AA3836),INDEX(Matches!$K:$K,AA3836)))</f>
        <v/>
      </c>
      <c r="U3836" s="33">
        <f>IF(INDEX(Matches!$K:$K,AA3836)="","",IF(I3836="H",INDEX(Matches!$K:$K,AA3836),INDEX(Matches!$J:$J,AA3836)))</f>
        <v/>
      </c>
      <c r="V3836" s="30">
        <f>IF(T3836="","",T3836-U3836)</f>
        <v/>
      </c>
      <c r="W3836" s="33">
        <f>IF(I3836="H",INDEX(Matches!$T:$T,AA3836),INDEX(Matches!$U:$U,AA3836))</f>
        <v/>
      </c>
      <c r="X3836" s="11">
        <f>INDEX(Matches!$X:$X,AA3836)</f>
        <v/>
      </c>
      <c r="Y3836" s="30">
        <f>IF(O3836="","",O3836-S3836)</f>
        <v/>
      </c>
      <c r="Z3836" s="30">
        <f>IF(W3836="","",W3836-S3836)</f>
        <v/>
      </c>
      <c r="AA3836" s="24">
        <f>MATCH(J3836,Matches!$A:$A,0)</f>
        <v/>
      </c>
      <c r="AB3836" s="33" t="n"/>
      <c r="AC3836" s="33" t="n">
        <v>1.881423908371233</v>
      </c>
      <c r="AD3836" s="24" t="n"/>
      <c r="AE3836" s="24" t="n">
        <v>10</v>
      </c>
      <c r="AF3836" s="33" t="n"/>
      <c r="AG3836" s="33" t="n"/>
    </row>
    <row r="3837">
      <c r="A3837" s="24" t="inlineStr">
        <is>
          <t>Salford|40</t>
        </is>
      </c>
      <c r="B3837" s="24" t="inlineStr">
        <is>
          <t>E3</t>
        </is>
      </c>
      <c r="C3837" s="24" t="inlineStr">
        <is>
          <t>League Two</t>
        </is>
      </c>
      <c r="D3837" s="24" t="inlineStr">
        <is>
          <t>Salford</t>
        </is>
      </c>
      <c r="E3837" s="24" t="n">
        <v>40</v>
      </c>
      <c r="F3837" s="24" t="n">
        <v>10</v>
      </c>
      <c r="G3837" s="29" t="n">
        <v>46487.625</v>
      </c>
      <c r="H3837" s="24" t="inlineStr">
        <is>
          <t>Colchester</t>
        </is>
      </c>
      <c r="I3837" s="24" t="inlineStr">
        <is>
          <t>A</t>
        </is>
      </c>
      <c r="J3837" s="24" t="inlineStr">
        <is>
          <t>E3-Colchest-Salford</t>
        </is>
      </c>
      <c r="K3837" s="24" t="n">
        <v>13</v>
      </c>
      <c r="L3837" s="11">
        <f>IF(INDEX(Matches!$X:$X,AA3837)=0,"",IF(I3837="H",INDEX(Matches!$H:$H,AA3837),INDEX(Matches!$I:$I,AA3837)))</f>
        <v/>
      </c>
      <c r="M3837" s="11">
        <f>IF(INDEX(Matches!$X:$X,AA3837)=0,"",IF(I3837="H",INDEX(Matches!$I:$I,AA3837),INDEX(Matches!$H:$H,AA3837)))</f>
        <v/>
      </c>
      <c r="N3837" s="11">
        <f>IF(L3837="","",IF(L3837&gt;M3837,"W",IF(L3837=M3837,"D","L")))</f>
        <v/>
      </c>
      <c r="O3837" s="11">
        <f>IF(L3837="","",IF(L3837&gt;M3837,3,IF(L3837=M3837,1,0)))</f>
        <v/>
      </c>
      <c r="P3837" s="31">
        <f>IF(I3837="H",INDEX(Matches!$L:$L,AA3837),INDEX(Matches!$N:$N,AA3837))</f>
        <v/>
      </c>
      <c r="Q3837" s="31">
        <f>INDEX(Matches!$M:$M,AA3837)</f>
        <v/>
      </c>
      <c r="R3837" s="31">
        <f>IF(I3837="H",INDEX(Matches!$N:$N,AA3837),INDEX(Matches!$L:$L,AA3837))</f>
        <v/>
      </c>
      <c r="S3837" s="33">
        <f>IF(I3837="H",INDEX(Matches!$O:$O,AA3837),INDEX(Matches!$P:$P,AA3837))</f>
        <v/>
      </c>
      <c r="T3837" s="33">
        <f>IF(INDEX(Matches!$J:$J,AA3837)="","",IF(I3837="H",INDEX(Matches!$J:$J,AA3837),INDEX(Matches!$K:$K,AA3837)))</f>
        <v/>
      </c>
      <c r="U3837" s="33">
        <f>IF(INDEX(Matches!$K:$K,AA3837)="","",IF(I3837="H",INDEX(Matches!$K:$K,AA3837),INDEX(Matches!$J:$J,AA3837)))</f>
        <v/>
      </c>
      <c r="V3837" s="30">
        <f>IF(T3837="","",T3837-U3837)</f>
        <v/>
      </c>
      <c r="W3837" s="33">
        <f>IF(I3837="H",INDEX(Matches!$T:$T,AA3837),INDEX(Matches!$U:$U,AA3837))</f>
        <v/>
      </c>
      <c r="X3837" s="11">
        <f>INDEX(Matches!$X:$X,AA3837)</f>
        <v/>
      </c>
      <c r="Y3837" s="30">
        <f>IF(O3837="","",O3837-S3837)</f>
        <v/>
      </c>
      <c r="Z3837" s="30">
        <f>IF(W3837="","",W3837-S3837)</f>
        <v/>
      </c>
      <c r="AA3837" s="24">
        <f>MATCH(J3837,Matches!$A:$A,0)</f>
        <v/>
      </c>
      <c r="AB3837" s="33" t="n"/>
      <c r="AC3837" s="33" t="n">
        <v>1.48968806187999</v>
      </c>
      <c r="AD3837" s="24" t="n"/>
      <c r="AE3837" s="24" t="n">
        <v>10</v>
      </c>
      <c r="AF3837" s="33" t="n"/>
      <c r="AG3837" s="33" t="n"/>
    </row>
    <row r="3838">
      <c r="A3838" s="24" t="inlineStr">
        <is>
          <t>Salford|41</t>
        </is>
      </c>
      <c r="B3838" s="24" t="inlineStr">
        <is>
          <t>E3</t>
        </is>
      </c>
      <c r="C3838" s="24" t="inlineStr">
        <is>
          <t>League Two</t>
        </is>
      </c>
      <c r="D3838" s="24" t="inlineStr">
        <is>
          <t>Salford</t>
        </is>
      </c>
      <c r="E3838" s="24" t="n">
        <v>41</v>
      </c>
      <c r="F3838" s="24" t="n">
        <v>11</v>
      </c>
      <c r="G3838" s="29" t="n">
        <v>46490.82291666666</v>
      </c>
      <c r="H3838" s="24" t="inlineStr">
        <is>
          <t>Cheltenham</t>
        </is>
      </c>
      <c r="I3838" s="24" t="inlineStr">
        <is>
          <t>H</t>
        </is>
      </c>
      <c r="J3838" s="24" t="inlineStr">
        <is>
          <t>E3-Salford-Cheltenh</t>
        </is>
      </c>
      <c r="K3838" s="24" t="n">
        <v>22</v>
      </c>
      <c r="L3838" s="11">
        <f>IF(INDEX(Matches!$X:$X,AA3838)=0,"",IF(I3838="H",INDEX(Matches!$H:$H,AA3838),INDEX(Matches!$I:$I,AA3838)))</f>
        <v/>
      </c>
      <c r="M3838" s="11">
        <f>IF(INDEX(Matches!$X:$X,AA3838)=0,"",IF(I3838="H",INDEX(Matches!$I:$I,AA3838),INDEX(Matches!$H:$H,AA3838)))</f>
        <v/>
      </c>
      <c r="N3838" s="11">
        <f>IF(L3838="","",IF(L3838&gt;M3838,"W",IF(L3838=M3838,"D","L")))</f>
        <v/>
      </c>
      <c r="O3838" s="11">
        <f>IF(L3838="","",IF(L3838&gt;M3838,3,IF(L3838=M3838,1,0)))</f>
        <v/>
      </c>
      <c r="P3838" s="31">
        <f>IF(I3838="H",INDEX(Matches!$L:$L,AA3838),INDEX(Matches!$N:$N,AA3838))</f>
        <v/>
      </c>
      <c r="Q3838" s="31">
        <f>INDEX(Matches!$M:$M,AA3838)</f>
        <v/>
      </c>
      <c r="R3838" s="31">
        <f>IF(I3838="H",INDEX(Matches!$N:$N,AA3838),INDEX(Matches!$L:$L,AA3838))</f>
        <v/>
      </c>
      <c r="S3838" s="33">
        <f>IF(I3838="H",INDEX(Matches!$O:$O,AA3838),INDEX(Matches!$P:$P,AA3838))</f>
        <v/>
      </c>
      <c r="T3838" s="33">
        <f>IF(INDEX(Matches!$J:$J,AA3838)="","",IF(I3838="H",INDEX(Matches!$J:$J,AA3838),INDEX(Matches!$K:$K,AA3838)))</f>
        <v/>
      </c>
      <c r="U3838" s="33">
        <f>IF(INDEX(Matches!$K:$K,AA3838)="","",IF(I3838="H",INDEX(Matches!$K:$K,AA3838),INDEX(Matches!$J:$J,AA3838)))</f>
        <v/>
      </c>
      <c r="V3838" s="30">
        <f>IF(T3838="","",T3838-U3838)</f>
        <v/>
      </c>
      <c r="W3838" s="33">
        <f>IF(I3838="H",INDEX(Matches!$T:$T,AA3838),INDEX(Matches!$U:$U,AA3838))</f>
        <v/>
      </c>
      <c r="X3838" s="11">
        <f>INDEX(Matches!$X:$X,AA3838)</f>
        <v/>
      </c>
      <c r="Y3838" s="30">
        <f>IF(O3838="","",O3838-S3838)</f>
        <v/>
      </c>
      <c r="Z3838" s="30">
        <f>IF(W3838="","",W3838-S3838)</f>
        <v/>
      </c>
      <c r="AA3838" s="24">
        <f>MATCH(J3838,Matches!$A:$A,0)</f>
        <v/>
      </c>
      <c r="AB3838" s="33" t="n"/>
      <c r="AC3838" s="33" t="n">
        <v>1.961819948077464</v>
      </c>
      <c r="AD3838" s="24" t="n"/>
      <c r="AE3838" s="24" t="n">
        <v>11</v>
      </c>
      <c r="AF3838" s="33" t="n"/>
      <c r="AG3838" s="33" t="n"/>
    </row>
    <row r="3839">
      <c r="A3839" s="24" t="inlineStr">
        <is>
          <t>Salford|42</t>
        </is>
      </c>
      <c r="B3839" s="24" t="inlineStr">
        <is>
          <t>E3</t>
        </is>
      </c>
      <c r="C3839" s="24" t="inlineStr">
        <is>
          <t>League Two</t>
        </is>
      </c>
      <c r="D3839" s="24" t="inlineStr">
        <is>
          <t>Salford</t>
        </is>
      </c>
      <c r="E3839" s="24" t="n">
        <v>42</v>
      </c>
      <c r="F3839" s="24" t="n">
        <v>11</v>
      </c>
      <c r="G3839" s="29" t="n">
        <v>46494.625</v>
      </c>
      <c r="H3839" s="24" t="inlineStr">
        <is>
          <t>Swindon</t>
        </is>
      </c>
      <c r="I3839" s="24" t="inlineStr">
        <is>
          <t>A</t>
        </is>
      </c>
      <c r="J3839" s="24" t="inlineStr">
        <is>
          <t>E3-Swindon-Salford</t>
        </is>
      </c>
      <c r="K3839" s="24" t="n">
        <v>10</v>
      </c>
      <c r="L3839" s="11">
        <f>IF(INDEX(Matches!$X:$X,AA3839)=0,"",IF(I3839="H",INDEX(Matches!$H:$H,AA3839),INDEX(Matches!$I:$I,AA3839)))</f>
        <v/>
      </c>
      <c r="M3839" s="11">
        <f>IF(INDEX(Matches!$X:$X,AA3839)=0,"",IF(I3839="H",INDEX(Matches!$I:$I,AA3839),INDEX(Matches!$H:$H,AA3839)))</f>
        <v/>
      </c>
      <c r="N3839" s="11">
        <f>IF(L3839="","",IF(L3839&gt;M3839,"W",IF(L3839=M3839,"D","L")))</f>
        <v/>
      </c>
      <c r="O3839" s="11">
        <f>IF(L3839="","",IF(L3839&gt;M3839,3,IF(L3839=M3839,1,0)))</f>
        <v/>
      </c>
      <c r="P3839" s="31">
        <f>IF(I3839="H",INDEX(Matches!$L:$L,AA3839),INDEX(Matches!$N:$N,AA3839))</f>
        <v/>
      </c>
      <c r="Q3839" s="31">
        <f>INDEX(Matches!$M:$M,AA3839)</f>
        <v/>
      </c>
      <c r="R3839" s="31">
        <f>IF(I3839="H",INDEX(Matches!$N:$N,AA3839),INDEX(Matches!$L:$L,AA3839))</f>
        <v/>
      </c>
      <c r="S3839" s="33">
        <f>IF(I3839="H",INDEX(Matches!$O:$O,AA3839),INDEX(Matches!$P:$P,AA3839))</f>
        <v/>
      </c>
      <c r="T3839" s="33">
        <f>IF(INDEX(Matches!$J:$J,AA3839)="","",IF(I3839="H",INDEX(Matches!$J:$J,AA3839),INDEX(Matches!$K:$K,AA3839)))</f>
        <v/>
      </c>
      <c r="U3839" s="33">
        <f>IF(INDEX(Matches!$K:$K,AA3839)="","",IF(I3839="H",INDEX(Matches!$K:$K,AA3839),INDEX(Matches!$J:$J,AA3839)))</f>
        <v/>
      </c>
      <c r="V3839" s="30">
        <f>IF(T3839="","",T3839-U3839)</f>
        <v/>
      </c>
      <c r="W3839" s="33">
        <f>IF(I3839="H",INDEX(Matches!$T:$T,AA3839),INDEX(Matches!$U:$U,AA3839))</f>
        <v/>
      </c>
      <c r="X3839" s="11">
        <f>INDEX(Matches!$X:$X,AA3839)</f>
        <v/>
      </c>
      <c r="Y3839" s="30">
        <f>IF(O3839="","",O3839-S3839)</f>
        <v/>
      </c>
      <c r="Z3839" s="30">
        <f>IF(W3839="","",W3839-S3839)</f>
        <v/>
      </c>
      <c r="AA3839" s="24">
        <f>MATCH(J3839,Matches!$A:$A,0)</f>
        <v/>
      </c>
      <c r="AB3839" s="33" t="n"/>
      <c r="AC3839" s="33" t="n">
        <v>1.519328483877053</v>
      </c>
      <c r="AD3839" s="24" t="n"/>
      <c r="AE3839" s="24" t="n">
        <v>11</v>
      </c>
      <c r="AF3839" s="33" t="n"/>
      <c r="AG3839" s="33" t="n"/>
    </row>
    <row r="3840">
      <c r="A3840" s="24" t="inlineStr">
        <is>
          <t>Salford|43</t>
        </is>
      </c>
      <c r="B3840" s="24" t="inlineStr">
        <is>
          <t>E3</t>
        </is>
      </c>
      <c r="C3840" s="24" t="inlineStr">
        <is>
          <t>League Two</t>
        </is>
      </c>
      <c r="D3840" s="24" t="inlineStr">
        <is>
          <t>Salford</t>
        </is>
      </c>
      <c r="E3840" s="24" t="n">
        <v>43</v>
      </c>
      <c r="F3840" s="24" t="n">
        <v>11</v>
      </c>
      <c r="G3840" s="29" t="n">
        <v>46501.625</v>
      </c>
      <c r="H3840" s="24" t="inlineStr">
        <is>
          <t>Oldham</t>
        </is>
      </c>
      <c r="I3840" s="24" t="inlineStr">
        <is>
          <t>H</t>
        </is>
      </c>
      <c r="J3840" s="24" t="inlineStr">
        <is>
          <t>E3-Salford-Oldham</t>
        </is>
      </c>
      <c r="K3840" s="24" t="n">
        <v>8</v>
      </c>
      <c r="L3840" s="11">
        <f>IF(INDEX(Matches!$X:$X,AA3840)=0,"",IF(I3840="H",INDEX(Matches!$H:$H,AA3840),INDEX(Matches!$I:$I,AA3840)))</f>
        <v/>
      </c>
      <c r="M3840" s="11">
        <f>IF(INDEX(Matches!$X:$X,AA3840)=0,"",IF(I3840="H",INDEX(Matches!$I:$I,AA3840),INDEX(Matches!$H:$H,AA3840)))</f>
        <v/>
      </c>
      <c r="N3840" s="11">
        <f>IF(L3840="","",IF(L3840&gt;M3840,"W",IF(L3840=M3840,"D","L")))</f>
        <v/>
      </c>
      <c r="O3840" s="11">
        <f>IF(L3840="","",IF(L3840&gt;M3840,3,IF(L3840=M3840,1,0)))</f>
        <v/>
      </c>
      <c r="P3840" s="31">
        <f>IF(I3840="H",INDEX(Matches!$L:$L,AA3840),INDEX(Matches!$N:$N,AA3840))</f>
        <v/>
      </c>
      <c r="Q3840" s="31">
        <f>INDEX(Matches!$M:$M,AA3840)</f>
        <v/>
      </c>
      <c r="R3840" s="31">
        <f>IF(I3840="H",INDEX(Matches!$N:$N,AA3840),INDEX(Matches!$L:$L,AA3840))</f>
        <v/>
      </c>
      <c r="S3840" s="33">
        <f>IF(I3840="H",INDEX(Matches!$O:$O,AA3840),INDEX(Matches!$P:$P,AA3840))</f>
        <v/>
      </c>
      <c r="T3840" s="33">
        <f>IF(INDEX(Matches!$J:$J,AA3840)="","",IF(I3840="H",INDEX(Matches!$J:$J,AA3840),INDEX(Matches!$K:$K,AA3840)))</f>
        <v/>
      </c>
      <c r="U3840" s="33">
        <f>IF(INDEX(Matches!$K:$K,AA3840)="","",IF(I3840="H",INDEX(Matches!$K:$K,AA3840),INDEX(Matches!$J:$J,AA3840)))</f>
        <v/>
      </c>
      <c r="V3840" s="30">
        <f>IF(T3840="","",T3840-U3840)</f>
        <v/>
      </c>
      <c r="W3840" s="33">
        <f>IF(I3840="H",INDEX(Matches!$T:$T,AA3840),INDEX(Matches!$U:$U,AA3840))</f>
        <v/>
      </c>
      <c r="X3840" s="11">
        <f>INDEX(Matches!$X:$X,AA3840)</f>
        <v/>
      </c>
      <c r="Y3840" s="30">
        <f>IF(O3840="","",O3840-S3840)</f>
        <v/>
      </c>
      <c r="Z3840" s="30">
        <f>IF(W3840="","",W3840-S3840)</f>
        <v/>
      </c>
      <c r="AA3840" s="24">
        <f>MATCH(J3840,Matches!$A:$A,0)</f>
        <v/>
      </c>
      <c r="AB3840" s="33" t="n"/>
      <c r="AC3840" s="33" t="n">
        <v>1.723889378722275</v>
      </c>
      <c r="AD3840" s="24" t="n"/>
      <c r="AE3840" s="24" t="n">
        <v>11</v>
      </c>
      <c r="AF3840" s="33" t="n"/>
      <c r="AG3840" s="33" t="n"/>
    </row>
    <row r="3841">
      <c r="A3841" s="24" t="inlineStr">
        <is>
          <t>Salford|44</t>
        </is>
      </c>
      <c r="B3841" s="24" t="inlineStr">
        <is>
          <t>E3</t>
        </is>
      </c>
      <c r="C3841" s="24" t="inlineStr">
        <is>
          <t>League Two</t>
        </is>
      </c>
      <c r="D3841" s="24" t="inlineStr">
        <is>
          <t>Salford</t>
        </is>
      </c>
      <c r="E3841" s="24" t="n">
        <v>44</v>
      </c>
      <c r="F3841" s="24" t="n">
        <v>11</v>
      </c>
      <c r="G3841" s="29" t="n">
        <v>46504.82291666666</v>
      </c>
      <c r="H3841" s="24" t="inlineStr">
        <is>
          <t>Fleetwood</t>
        </is>
      </c>
      <c r="I3841" s="24" t="inlineStr">
        <is>
          <t>A</t>
        </is>
      </c>
      <c r="J3841" s="24" t="inlineStr">
        <is>
          <t>E3-Fleetwoo-Salford</t>
        </is>
      </c>
      <c r="K3841" s="24" t="n">
        <v>18</v>
      </c>
      <c r="L3841" s="11">
        <f>IF(INDEX(Matches!$X:$X,AA3841)=0,"",IF(I3841="H",INDEX(Matches!$H:$H,AA3841),INDEX(Matches!$I:$I,AA3841)))</f>
        <v/>
      </c>
      <c r="M3841" s="11">
        <f>IF(INDEX(Matches!$X:$X,AA3841)=0,"",IF(I3841="H",INDEX(Matches!$I:$I,AA3841),INDEX(Matches!$H:$H,AA3841)))</f>
        <v/>
      </c>
      <c r="N3841" s="11">
        <f>IF(L3841="","",IF(L3841&gt;M3841,"W",IF(L3841=M3841,"D","L")))</f>
        <v/>
      </c>
      <c r="O3841" s="11">
        <f>IF(L3841="","",IF(L3841&gt;M3841,3,IF(L3841=M3841,1,0)))</f>
        <v/>
      </c>
      <c r="P3841" s="31">
        <f>IF(I3841="H",INDEX(Matches!$L:$L,AA3841),INDEX(Matches!$N:$N,AA3841))</f>
        <v/>
      </c>
      <c r="Q3841" s="31">
        <f>INDEX(Matches!$M:$M,AA3841)</f>
        <v/>
      </c>
      <c r="R3841" s="31">
        <f>IF(I3841="H",INDEX(Matches!$N:$N,AA3841),INDEX(Matches!$L:$L,AA3841))</f>
        <v/>
      </c>
      <c r="S3841" s="33">
        <f>IF(I3841="H",INDEX(Matches!$O:$O,AA3841),INDEX(Matches!$P:$P,AA3841))</f>
        <v/>
      </c>
      <c r="T3841" s="33">
        <f>IF(INDEX(Matches!$J:$J,AA3841)="","",IF(I3841="H",INDEX(Matches!$J:$J,AA3841),INDEX(Matches!$K:$K,AA3841)))</f>
        <v/>
      </c>
      <c r="U3841" s="33">
        <f>IF(INDEX(Matches!$K:$K,AA3841)="","",IF(I3841="H",INDEX(Matches!$K:$K,AA3841),INDEX(Matches!$J:$J,AA3841)))</f>
        <v/>
      </c>
      <c r="V3841" s="30">
        <f>IF(T3841="","",T3841-U3841)</f>
        <v/>
      </c>
      <c r="W3841" s="33">
        <f>IF(I3841="H",INDEX(Matches!$T:$T,AA3841),INDEX(Matches!$U:$U,AA3841))</f>
        <v/>
      </c>
      <c r="X3841" s="11">
        <f>INDEX(Matches!$X:$X,AA3841)</f>
        <v/>
      </c>
      <c r="Y3841" s="30">
        <f>IF(O3841="","",O3841-S3841)</f>
        <v/>
      </c>
      <c r="Z3841" s="30">
        <f>IF(W3841="","",W3841-S3841)</f>
        <v/>
      </c>
      <c r="AA3841" s="24">
        <f>MATCH(J3841,Matches!$A:$A,0)</f>
        <v/>
      </c>
      <c r="AB3841" s="33" t="n"/>
      <c r="AC3841" s="33" t="n">
        <v>1.583212716528829</v>
      </c>
      <c r="AD3841" s="24" t="n"/>
      <c r="AE3841" s="24" t="n">
        <v>11</v>
      </c>
      <c r="AF3841" s="33" t="n"/>
      <c r="AG3841" s="33" t="n"/>
    </row>
    <row r="3842">
      <c r="A3842" s="24" t="inlineStr">
        <is>
          <t>Salford|45</t>
        </is>
      </c>
      <c r="B3842" s="24" t="inlineStr">
        <is>
          <t>E3</t>
        </is>
      </c>
      <c r="C3842" s="24" t="inlineStr">
        <is>
          <t>League Two</t>
        </is>
      </c>
      <c r="D3842" s="24" t="inlineStr">
        <is>
          <t>Salford</t>
        </is>
      </c>
      <c r="E3842" s="24" t="n">
        <v>45</v>
      </c>
      <c r="F3842" s="24" t="n">
        <v>12</v>
      </c>
      <c r="G3842" s="29" t="n">
        <v>46508.625</v>
      </c>
      <c r="H3842" s="24" t="inlineStr">
        <is>
          <t>Gillingham</t>
        </is>
      </c>
      <c r="I3842" s="24" t="inlineStr">
        <is>
          <t>A</t>
        </is>
      </c>
      <c r="J3842" s="24" t="inlineStr">
        <is>
          <t>E3-Gillingh-Salford</t>
        </is>
      </c>
      <c r="K3842" s="24" t="n">
        <v>12</v>
      </c>
      <c r="L3842" s="11">
        <f>IF(INDEX(Matches!$X:$X,AA3842)=0,"",IF(I3842="H",INDEX(Matches!$H:$H,AA3842),INDEX(Matches!$I:$I,AA3842)))</f>
        <v/>
      </c>
      <c r="M3842" s="11">
        <f>IF(INDEX(Matches!$X:$X,AA3842)=0,"",IF(I3842="H",INDEX(Matches!$I:$I,AA3842),INDEX(Matches!$H:$H,AA3842)))</f>
        <v/>
      </c>
      <c r="N3842" s="11">
        <f>IF(L3842="","",IF(L3842&gt;M3842,"W",IF(L3842=M3842,"D","L")))</f>
        <v/>
      </c>
      <c r="O3842" s="11">
        <f>IF(L3842="","",IF(L3842&gt;M3842,3,IF(L3842=M3842,1,0)))</f>
        <v/>
      </c>
      <c r="P3842" s="31">
        <f>IF(I3842="H",INDEX(Matches!$L:$L,AA3842),INDEX(Matches!$N:$N,AA3842))</f>
        <v/>
      </c>
      <c r="Q3842" s="31">
        <f>INDEX(Matches!$M:$M,AA3842)</f>
        <v/>
      </c>
      <c r="R3842" s="31">
        <f>IF(I3842="H",INDEX(Matches!$N:$N,AA3842),INDEX(Matches!$L:$L,AA3842))</f>
        <v/>
      </c>
      <c r="S3842" s="33">
        <f>IF(I3842="H",INDEX(Matches!$O:$O,AA3842),INDEX(Matches!$P:$P,AA3842))</f>
        <v/>
      </c>
      <c r="T3842" s="33">
        <f>IF(INDEX(Matches!$J:$J,AA3842)="","",IF(I3842="H",INDEX(Matches!$J:$J,AA3842),INDEX(Matches!$K:$K,AA3842)))</f>
        <v/>
      </c>
      <c r="U3842" s="33">
        <f>IF(INDEX(Matches!$K:$K,AA3842)="","",IF(I3842="H",INDEX(Matches!$K:$K,AA3842),INDEX(Matches!$J:$J,AA3842)))</f>
        <v/>
      </c>
      <c r="V3842" s="30">
        <f>IF(T3842="","",T3842-U3842)</f>
        <v/>
      </c>
      <c r="W3842" s="33">
        <f>IF(I3842="H",INDEX(Matches!$T:$T,AA3842),INDEX(Matches!$U:$U,AA3842))</f>
        <v/>
      </c>
      <c r="X3842" s="11">
        <f>INDEX(Matches!$X:$X,AA3842)</f>
        <v/>
      </c>
      <c r="Y3842" s="30">
        <f>IF(O3842="","",O3842-S3842)</f>
        <v/>
      </c>
      <c r="Z3842" s="30">
        <f>IF(W3842="","",W3842-S3842)</f>
        <v/>
      </c>
      <c r="AA3842" s="24">
        <f>MATCH(J3842,Matches!$A:$A,0)</f>
        <v/>
      </c>
      <c r="AB3842" s="33" t="n"/>
      <c r="AC3842" s="33" t="n">
        <v>1.47487443313284</v>
      </c>
      <c r="AD3842" s="24" t="n"/>
      <c r="AE3842" s="24" t="n">
        <v>12</v>
      </c>
      <c r="AF3842" s="33" t="n"/>
      <c r="AG3842" s="33" t="n"/>
    </row>
    <row r="3843">
      <c r="A3843" s="24" t="inlineStr">
        <is>
          <t>Salford|46</t>
        </is>
      </c>
      <c r="B3843" s="24" t="inlineStr">
        <is>
          <t>E3</t>
        </is>
      </c>
      <c r="C3843" s="24" t="inlineStr">
        <is>
          <t>League Two</t>
        </is>
      </c>
      <c r="D3843" s="24" t="inlineStr">
        <is>
          <t>Salford</t>
        </is>
      </c>
      <c r="E3843" s="24" t="n">
        <v>46</v>
      </c>
      <c r="F3843" s="24" t="n">
        <v>12</v>
      </c>
      <c r="G3843" s="29" t="n">
        <v>46515.625</v>
      </c>
      <c r="H3843" s="24" t="inlineStr">
        <is>
          <t>Tranmere</t>
        </is>
      </c>
      <c r="I3843" s="24" t="inlineStr">
        <is>
          <t>H</t>
        </is>
      </c>
      <c r="J3843" s="24" t="inlineStr">
        <is>
          <t>E3-Salford-Tranmere</t>
        </is>
      </c>
      <c r="K3843" s="24" t="n">
        <v>19</v>
      </c>
      <c r="L3843" s="11">
        <f>IF(INDEX(Matches!$X:$X,AA3843)=0,"",IF(I3843="H",INDEX(Matches!$H:$H,AA3843),INDEX(Matches!$I:$I,AA3843)))</f>
        <v/>
      </c>
      <c r="M3843" s="11">
        <f>IF(INDEX(Matches!$X:$X,AA3843)=0,"",IF(I3843="H",INDEX(Matches!$I:$I,AA3843),INDEX(Matches!$H:$H,AA3843)))</f>
        <v/>
      </c>
      <c r="N3843" s="11">
        <f>IF(L3843="","",IF(L3843&gt;M3843,"W",IF(L3843=M3843,"D","L")))</f>
        <v/>
      </c>
      <c r="O3843" s="11">
        <f>IF(L3843="","",IF(L3843&gt;M3843,3,IF(L3843=M3843,1,0)))</f>
        <v/>
      </c>
      <c r="P3843" s="31">
        <f>IF(I3843="H",INDEX(Matches!$L:$L,AA3843),INDEX(Matches!$N:$N,AA3843))</f>
        <v/>
      </c>
      <c r="Q3843" s="31">
        <f>INDEX(Matches!$M:$M,AA3843)</f>
        <v/>
      </c>
      <c r="R3843" s="31">
        <f>IF(I3843="H",INDEX(Matches!$N:$N,AA3843),INDEX(Matches!$L:$L,AA3843))</f>
        <v/>
      </c>
      <c r="S3843" s="33">
        <f>IF(I3843="H",INDEX(Matches!$O:$O,AA3843),INDEX(Matches!$P:$P,AA3843))</f>
        <v/>
      </c>
      <c r="T3843" s="33">
        <f>IF(INDEX(Matches!$J:$J,AA3843)="","",IF(I3843="H",INDEX(Matches!$J:$J,AA3843),INDEX(Matches!$K:$K,AA3843)))</f>
        <v/>
      </c>
      <c r="U3843" s="33">
        <f>IF(INDEX(Matches!$K:$K,AA3843)="","",IF(I3843="H",INDEX(Matches!$K:$K,AA3843),INDEX(Matches!$J:$J,AA3843)))</f>
        <v/>
      </c>
      <c r="V3843" s="30">
        <f>IF(T3843="","",T3843-U3843)</f>
        <v/>
      </c>
      <c r="W3843" s="33">
        <f>IF(I3843="H",INDEX(Matches!$T:$T,AA3843),INDEX(Matches!$U:$U,AA3843))</f>
        <v/>
      </c>
      <c r="X3843" s="11">
        <f>INDEX(Matches!$X:$X,AA3843)</f>
        <v/>
      </c>
      <c r="Y3843" s="30">
        <f>IF(O3843="","",O3843-S3843)</f>
        <v/>
      </c>
      <c r="Z3843" s="30">
        <f>IF(W3843="","",W3843-S3843)</f>
        <v/>
      </c>
      <c r="AA3843" s="24">
        <f>MATCH(J3843,Matches!$A:$A,0)</f>
        <v/>
      </c>
      <c r="AB3843" s="33" t="n"/>
      <c r="AC3843" s="33" t="n">
        <v>1.906281674719559</v>
      </c>
      <c r="AD3843" s="24" t="n"/>
      <c r="AE3843" s="24" t="n">
        <v>12</v>
      </c>
      <c r="AF3843" s="33" t="n"/>
      <c r="AG3843" s="33" t="n"/>
    </row>
    <row r="3844">
      <c r="A3844" s="24" t="inlineStr">
        <is>
          <t>Shrewsbury|1</t>
        </is>
      </c>
      <c r="B3844" s="24" t="inlineStr">
        <is>
          <t>E3</t>
        </is>
      </c>
      <c r="C3844" s="24" t="inlineStr">
        <is>
          <t>League Two</t>
        </is>
      </c>
      <c r="D3844" s="24" t="inlineStr">
        <is>
          <t>Shrewsbury</t>
        </is>
      </c>
      <c r="E3844" s="24" t="n">
        <v>1</v>
      </c>
      <c r="F3844" s="24" t="n">
        <v>1</v>
      </c>
      <c r="G3844" s="29" t="n">
        <v>46249.625</v>
      </c>
      <c r="H3844" s="24" t="inlineStr">
        <is>
          <t>Tranmere</t>
        </is>
      </c>
      <c r="I3844" s="24" t="inlineStr">
        <is>
          <t>A</t>
        </is>
      </c>
      <c r="J3844" s="24" t="inlineStr">
        <is>
          <t>E3-Tranmere-Shrewsbu</t>
        </is>
      </c>
      <c r="K3844" s="24" t="n">
        <v>19</v>
      </c>
      <c r="L3844" s="11">
        <f>IF(INDEX(Matches!$X:$X,AA3844)=0,"",IF(I3844="H",INDEX(Matches!$H:$H,AA3844),INDEX(Matches!$I:$I,AA3844)))</f>
        <v/>
      </c>
      <c r="M3844" s="11">
        <f>IF(INDEX(Matches!$X:$X,AA3844)=0,"",IF(I3844="H",INDEX(Matches!$I:$I,AA3844),INDEX(Matches!$H:$H,AA3844)))</f>
        <v/>
      </c>
      <c r="N3844" s="11">
        <f>IF(L3844="","",IF(L3844&gt;M3844,"W",IF(L3844=M3844,"D","L")))</f>
        <v/>
      </c>
      <c r="O3844" s="11">
        <f>IF(L3844="","",IF(L3844&gt;M3844,3,IF(L3844=M3844,1,0)))</f>
        <v/>
      </c>
      <c r="P3844" s="31">
        <f>IF(I3844="H",INDEX(Matches!$L:$L,AA3844),INDEX(Matches!$N:$N,AA3844))</f>
        <v/>
      </c>
      <c r="Q3844" s="31">
        <f>INDEX(Matches!$M:$M,AA3844)</f>
        <v/>
      </c>
      <c r="R3844" s="31">
        <f>IF(I3844="H",INDEX(Matches!$N:$N,AA3844),INDEX(Matches!$L:$L,AA3844))</f>
        <v/>
      </c>
      <c r="S3844" s="33">
        <f>IF(I3844="H",INDEX(Matches!$O:$O,AA3844),INDEX(Matches!$P:$P,AA3844))</f>
        <v/>
      </c>
      <c r="T3844" s="33">
        <f>IF(INDEX(Matches!$J:$J,AA3844)="","",IF(I3844="H",INDEX(Matches!$J:$J,AA3844),INDEX(Matches!$K:$K,AA3844)))</f>
        <v/>
      </c>
      <c r="U3844" s="33">
        <f>IF(INDEX(Matches!$K:$K,AA3844)="","",IF(I3844="H",INDEX(Matches!$K:$K,AA3844),INDEX(Matches!$J:$J,AA3844)))</f>
        <v/>
      </c>
      <c r="V3844" s="30">
        <f>IF(T3844="","",T3844-U3844)</f>
        <v/>
      </c>
      <c r="W3844" s="33">
        <f>IF(I3844="H",INDEX(Matches!$T:$T,AA3844),INDEX(Matches!$U:$U,AA3844))</f>
        <v/>
      </c>
      <c r="X3844" s="11">
        <f>INDEX(Matches!$X:$X,AA3844)</f>
        <v/>
      </c>
      <c r="Y3844" s="30">
        <f>IF(O3844="","",O3844-S3844)</f>
        <v/>
      </c>
      <c r="Z3844" s="30">
        <f>IF(W3844="","",W3844-S3844)</f>
        <v/>
      </c>
      <c r="AA3844" s="24">
        <f>MATCH(J3844,Matches!$A:$A,0)</f>
        <v/>
      </c>
      <c r="AB3844" s="33" t="n">
        <v>1.130745243907781</v>
      </c>
      <c r="AC3844" s="33" t="n"/>
      <c r="AD3844" s="24" t="n"/>
      <c r="AE3844" s="24" t="n">
        <v>1</v>
      </c>
      <c r="AF3844" s="33" t="n"/>
      <c r="AG3844" s="33" t="n"/>
    </row>
    <row r="3845">
      <c r="A3845" s="24" t="inlineStr">
        <is>
          <t>Shrewsbury|2</t>
        </is>
      </c>
      <c r="B3845" s="24" t="inlineStr">
        <is>
          <t>E3</t>
        </is>
      </c>
      <c r="C3845" s="24" t="inlineStr">
        <is>
          <t>League Two</t>
        </is>
      </c>
      <c r="D3845" s="24" t="inlineStr">
        <is>
          <t>Shrewsbury</t>
        </is>
      </c>
      <c r="E3845" s="24" t="n">
        <v>2</v>
      </c>
      <c r="F3845" s="24" t="n">
        <v>1</v>
      </c>
      <c r="G3845" s="29" t="n">
        <v>46256.625</v>
      </c>
      <c r="H3845" s="24" t="inlineStr">
        <is>
          <t>Barnet</t>
        </is>
      </c>
      <c r="I3845" s="24" t="inlineStr">
        <is>
          <t>H</t>
        </is>
      </c>
      <c r="J3845" s="24" t="inlineStr">
        <is>
          <t>E3-Shrewsbu-Barnet</t>
        </is>
      </c>
      <c r="K3845" s="24" t="n">
        <v>3</v>
      </c>
      <c r="L3845" s="11">
        <f>IF(INDEX(Matches!$X:$X,AA3845)=0,"",IF(I3845="H",INDEX(Matches!$H:$H,AA3845),INDEX(Matches!$I:$I,AA3845)))</f>
        <v/>
      </c>
      <c r="M3845" s="11">
        <f>IF(INDEX(Matches!$X:$X,AA3845)=0,"",IF(I3845="H",INDEX(Matches!$I:$I,AA3845),INDEX(Matches!$H:$H,AA3845)))</f>
        <v/>
      </c>
      <c r="N3845" s="11">
        <f>IF(L3845="","",IF(L3845&gt;M3845,"W",IF(L3845=M3845,"D","L")))</f>
        <v/>
      </c>
      <c r="O3845" s="11">
        <f>IF(L3845="","",IF(L3845&gt;M3845,3,IF(L3845=M3845,1,0)))</f>
        <v/>
      </c>
      <c r="P3845" s="31">
        <f>IF(I3845="H",INDEX(Matches!$L:$L,AA3845),INDEX(Matches!$N:$N,AA3845))</f>
        <v/>
      </c>
      <c r="Q3845" s="31">
        <f>INDEX(Matches!$M:$M,AA3845)</f>
        <v/>
      </c>
      <c r="R3845" s="31">
        <f>IF(I3845="H",INDEX(Matches!$N:$N,AA3845),INDEX(Matches!$L:$L,AA3845))</f>
        <v/>
      </c>
      <c r="S3845" s="33">
        <f>IF(I3845="H",INDEX(Matches!$O:$O,AA3845),INDEX(Matches!$P:$P,AA3845))</f>
        <v/>
      </c>
      <c r="T3845" s="33">
        <f>IF(INDEX(Matches!$J:$J,AA3845)="","",IF(I3845="H",INDEX(Matches!$J:$J,AA3845),INDEX(Matches!$K:$K,AA3845)))</f>
        <v/>
      </c>
      <c r="U3845" s="33">
        <f>IF(INDEX(Matches!$K:$K,AA3845)="","",IF(I3845="H",INDEX(Matches!$K:$K,AA3845),INDEX(Matches!$J:$J,AA3845)))</f>
        <v/>
      </c>
      <c r="V3845" s="30">
        <f>IF(T3845="","",T3845-U3845)</f>
        <v/>
      </c>
      <c r="W3845" s="33">
        <f>IF(I3845="H",INDEX(Matches!$T:$T,AA3845),INDEX(Matches!$U:$U,AA3845))</f>
        <v/>
      </c>
      <c r="X3845" s="11">
        <f>INDEX(Matches!$X:$X,AA3845)</f>
        <v/>
      </c>
      <c r="Y3845" s="30">
        <f>IF(O3845="","",O3845-S3845)</f>
        <v/>
      </c>
      <c r="Z3845" s="30">
        <f>IF(W3845="","",W3845-S3845)</f>
        <v/>
      </c>
      <c r="AA3845" s="24">
        <f>MATCH(J3845,Matches!$A:$A,0)</f>
        <v/>
      </c>
      <c r="AB3845" s="33" t="n">
        <v>1.026893060535752</v>
      </c>
      <c r="AC3845" s="33" t="n"/>
      <c r="AD3845" s="24" t="n"/>
      <c r="AE3845" s="24" t="n">
        <v>1</v>
      </c>
      <c r="AF3845" s="33" t="n"/>
      <c r="AG3845" s="33" t="n"/>
    </row>
    <row r="3846">
      <c r="A3846" s="24" t="inlineStr">
        <is>
          <t>Shrewsbury|3</t>
        </is>
      </c>
      <c r="B3846" s="24" t="inlineStr">
        <is>
          <t>E3</t>
        </is>
      </c>
      <c r="C3846" s="24" t="inlineStr">
        <is>
          <t>League Two</t>
        </is>
      </c>
      <c r="D3846" s="24" t="inlineStr">
        <is>
          <t>Shrewsbury</t>
        </is>
      </c>
      <c r="E3846" s="24" t="n">
        <v>3</v>
      </c>
      <c r="F3846" s="24" t="n">
        <v>1</v>
      </c>
      <c r="G3846" s="29" t="n">
        <v>46263.625</v>
      </c>
      <c r="H3846" s="24" t="inlineStr">
        <is>
          <t>Salford</t>
        </is>
      </c>
      <c r="I3846" s="24" t="inlineStr">
        <is>
          <t>H</t>
        </is>
      </c>
      <c r="J3846" s="24" t="inlineStr">
        <is>
          <t>E3-Shrewsbu-Salford</t>
        </is>
      </c>
      <c r="K3846" s="24" t="n">
        <v>1</v>
      </c>
      <c r="L3846" s="11">
        <f>IF(INDEX(Matches!$X:$X,AA3846)=0,"",IF(I3846="H",INDEX(Matches!$H:$H,AA3846),INDEX(Matches!$I:$I,AA3846)))</f>
        <v/>
      </c>
      <c r="M3846" s="11">
        <f>IF(INDEX(Matches!$X:$X,AA3846)=0,"",IF(I3846="H",INDEX(Matches!$I:$I,AA3846),INDEX(Matches!$H:$H,AA3846)))</f>
        <v/>
      </c>
      <c r="N3846" s="11">
        <f>IF(L3846="","",IF(L3846&gt;M3846,"W",IF(L3846=M3846,"D","L")))</f>
        <v/>
      </c>
      <c r="O3846" s="11">
        <f>IF(L3846="","",IF(L3846&gt;M3846,3,IF(L3846=M3846,1,0)))</f>
        <v/>
      </c>
      <c r="P3846" s="31">
        <f>IF(I3846="H",INDEX(Matches!$L:$L,AA3846),INDEX(Matches!$N:$N,AA3846))</f>
        <v/>
      </c>
      <c r="Q3846" s="31">
        <f>INDEX(Matches!$M:$M,AA3846)</f>
        <v/>
      </c>
      <c r="R3846" s="31">
        <f>IF(I3846="H",INDEX(Matches!$N:$N,AA3846),INDEX(Matches!$L:$L,AA3846))</f>
        <v/>
      </c>
      <c r="S3846" s="33">
        <f>IF(I3846="H",INDEX(Matches!$O:$O,AA3846),INDEX(Matches!$P:$P,AA3846))</f>
        <v/>
      </c>
      <c r="T3846" s="33">
        <f>IF(INDEX(Matches!$J:$J,AA3846)="","",IF(I3846="H",INDEX(Matches!$J:$J,AA3846),INDEX(Matches!$K:$K,AA3846)))</f>
        <v/>
      </c>
      <c r="U3846" s="33">
        <f>IF(INDEX(Matches!$K:$K,AA3846)="","",IF(I3846="H",INDEX(Matches!$K:$K,AA3846),INDEX(Matches!$J:$J,AA3846)))</f>
        <v/>
      </c>
      <c r="V3846" s="30">
        <f>IF(T3846="","",T3846-U3846)</f>
        <v/>
      </c>
      <c r="W3846" s="33">
        <f>IF(I3846="H",INDEX(Matches!$T:$T,AA3846),INDEX(Matches!$U:$U,AA3846))</f>
        <v/>
      </c>
      <c r="X3846" s="11">
        <f>INDEX(Matches!$X:$X,AA3846)</f>
        <v/>
      </c>
      <c r="Y3846" s="30">
        <f>IF(O3846="","",O3846-S3846)</f>
        <v/>
      </c>
      <c r="Z3846" s="30">
        <f>IF(W3846="","",W3846-S3846)</f>
        <v/>
      </c>
      <c r="AA3846" s="24">
        <f>MATCH(J3846,Matches!$A:$A,0)</f>
        <v/>
      </c>
      <c r="AB3846" s="33" t="n">
        <v>1.051283227448912</v>
      </c>
      <c r="AC3846" s="33" t="n"/>
      <c r="AD3846" s="24" t="n"/>
      <c r="AE3846" s="24" t="n">
        <v>1</v>
      </c>
      <c r="AF3846" s="33" t="n"/>
      <c r="AG3846" s="33" t="n"/>
    </row>
    <row r="3847">
      <c r="A3847" s="24" t="inlineStr">
        <is>
          <t>Shrewsbury|4</t>
        </is>
      </c>
      <c r="B3847" s="24" t="inlineStr">
        <is>
          <t>E3</t>
        </is>
      </c>
      <c r="C3847" s="24" t="inlineStr">
        <is>
          <t>League Two</t>
        </is>
      </c>
      <c r="D3847" s="24" t="inlineStr">
        <is>
          <t>Shrewsbury</t>
        </is>
      </c>
      <c r="E3847" s="24" t="n">
        <v>4</v>
      </c>
      <c r="F3847" s="24" t="n">
        <v>1</v>
      </c>
      <c r="G3847" s="29" t="n">
        <v>46266.82291666666</v>
      </c>
      <c r="H3847" s="24" t="inlineStr">
        <is>
          <t>Rochdale</t>
        </is>
      </c>
      <c r="I3847" s="24" t="inlineStr">
        <is>
          <t>A</t>
        </is>
      </c>
      <c r="J3847" s="24" t="inlineStr">
        <is>
          <t>E3-Rochdale-Shrewsbu</t>
        </is>
      </c>
      <c r="K3847" s="24" t="n">
        <v>16</v>
      </c>
      <c r="L3847" s="11">
        <f>IF(INDEX(Matches!$X:$X,AA3847)=0,"",IF(I3847="H",INDEX(Matches!$H:$H,AA3847),INDEX(Matches!$I:$I,AA3847)))</f>
        <v/>
      </c>
      <c r="M3847" s="11">
        <f>IF(INDEX(Matches!$X:$X,AA3847)=0,"",IF(I3847="H",INDEX(Matches!$I:$I,AA3847),INDEX(Matches!$H:$H,AA3847)))</f>
        <v/>
      </c>
      <c r="N3847" s="11">
        <f>IF(L3847="","",IF(L3847&gt;M3847,"W",IF(L3847=M3847,"D","L")))</f>
        <v/>
      </c>
      <c r="O3847" s="11">
        <f>IF(L3847="","",IF(L3847&gt;M3847,3,IF(L3847=M3847,1,0)))</f>
        <v/>
      </c>
      <c r="P3847" s="31">
        <f>IF(I3847="H",INDEX(Matches!$L:$L,AA3847),INDEX(Matches!$N:$N,AA3847))</f>
        <v/>
      </c>
      <c r="Q3847" s="31">
        <f>INDEX(Matches!$M:$M,AA3847)</f>
        <v/>
      </c>
      <c r="R3847" s="31">
        <f>IF(I3847="H",INDEX(Matches!$N:$N,AA3847),INDEX(Matches!$L:$L,AA3847))</f>
        <v/>
      </c>
      <c r="S3847" s="33">
        <f>IF(I3847="H",INDEX(Matches!$O:$O,AA3847),INDEX(Matches!$P:$P,AA3847))</f>
        <v/>
      </c>
      <c r="T3847" s="33">
        <f>IF(INDEX(Matches!$J:$J,AA3847)="","",IF(I3847="H",INDEX(Matches!$J:$J,AA3847),INDEX(Matches!$K:$K,AA3847)))</f>
        <v/>
      </c>
      <c r="U3847" s="33">
        <f>IF(INDEX(Matches!$K:$K,AA3847)="","",IF(I3847="H",INDEX(Matches!$K:$K,AA3847),INDEX(Matches!$J:$J,AA3847)))</f>
        <v/>
      </c>
      <c r="V3847" s="30">
        <f>IF(T3847="","",T3847-U3847)</f>
        <v/>
      </c>
      <c r="W3847" s="33">
        <f>IF(I3847="H",INDEX(Matches!$T:$T,AA3847),INDEX(Matches!$U:$U,AA3847))</f>
        <v/>
      </c>
      <c r="X3847" s="11">
        <f>INDEX(Matches!$X:$X,AA3847)</f>
        <v/>
      </c>
      <c r="Y3847" s="30">
        <f>IF(O3847="","",O3847-S3847)</f>
        <v/>
      </c>
      <c r="Z3847" s="30">
        <f>IF(W3847="","",W3847-S3847)</f>
        <v/>
      </c>
      <c r="AA3847" s="24">
        <f>MATCH(J3847,Matches!$A:$A,0)</f>
        <v/>
      </c>
      <c r="AB3847" s="33" t="n">
        <v>1.185090551390006</v>
      </c>
      <c r="AC3847" s="33" t="n"/>
      <c r="AD3847" s="24" t="n"/>
      <c r="AE3847" s="24" t="n">
        <v>1</v>
      </c>
      <c r="AF3847" s="33" t="n"/>
      <c r="AG3847" s="33" t="n"/>
    </row>
    <row r="3848">
      <c r="A3848" s="24" t="inlineStr">
        <is>
          <t>Shrewsbury|5</t>
        </is>
      </c>
      <c r="B3848" s="24" t="inlineStr">
        <is>
          <t>E3</t>
        </is>
      </c>
      <c r="C3848" s="24" t="inlineStr">
        <is>
          <t>League Two</t>
        </is>
      </c>
      <c r="D3848" s="24" t="inlineStr">
        <is>
          <t>Shrewsbury</t>
        </is>
      </c>
      <c r="E3848" s="24" t="n">
        <v>5</v>
      </c>
      <c r="F3848" s="24" t="n">
        <v>2</v>
      </c>
      <c r="G3848" s="29" t="n">
        <v>46270.52083333334</v>
      </c>
      <c r="H3848" s="24" t="inlineStr">
        <is>
          <t>Fleetwood</t>
        </is>
      </c>
      <c r="I3848" s="24" t="inlineStr">
        <is>
          <t>A</t>
        </is>
      </c>
      <c r="J3848" s="24" t="inlineStr">
        <is>
          <t>E3-Fleetwoo-Shrewsbu</t>
        </is>
      </c>
      <c r="K3848" s="24" t="n">
        <v>18</v>
      </c>
      <c r="L3848" s="11">
        <f>IF(INDEX(Matches!$X:$X,AA3848)=0,"",IF(I3848="H",INDEX(Matches!$H:$H,AA3848),INDEX(Matches!$I:$I,AA3848)))</f>
        <v/>
      </c>
      <c r="M3848" s="11">
        <f>IF(INDEX(Matches!$X:$X,AA3848)=0,"",IF(I3848="H",INDEX(Matches!$I:$I,AA3848),INDEX(Matches!$H:$H,AA3848)))</f>
        <v/>
      </c>
      <c r="N3848" s="11">
        <f>IF(L3848="","",IF(L3848&gt;M3848,"W",IF(L3848=M3848,"D","L")))</f>
        <v/>
      </c>
      <c r="O3848" s="11">
        <f>IF(L3848="","",IF(L3848&gt;M3848,3,IF(L3848=M3848,1,0)))</f>
        <v/>
      </c>
      <c r="P3848" s="31">
        <f>IF(I3848="H",INDEX(Matches!$L:$L,AA3848),INDEX(Matches!$N:$N,AA3848))</f>
        <v/>
      </c>
      <c r="Q3848" s="31">
        <f>INDEX(Matches!$M:$M,AA3848)</f>
        <v/>
      </c>
      <c r="R3848" s="31">
        <f>IF(I3848="H",INDEX(Matches!$N:$N,AA3848),INDEX(Matches!$L:$L,AA3848))</f>
        <v/>
      </c>
      <c r="S3848" s="33">
        <f>IF(I3848="H",INDEX(Matches!$O:$O,AA3848),INDEX(Matches!$P:$P,AA3848))</f>
        <v/>
      </c>
      <c r="T3848" s="33">
        <f>IF(INDEX(Matches!$J:$J,AA3848)="","",IF(I3848="H",INDEX(Matches!$J:$J,AA3848),INDEX(Matches!$K:$K,AA3848)))</f>
        <v/>
      </c>
      <c r="U3848" s="33">
        <f>IF(INDEX(Matches!$K:$K,AA3848)="","",IF(I3848="H",INDEX(Matches!$K:$K,AA3848),INDEX(Matches!$J:$J,AA3848)))</f>
        <v/>
      </c>
      <c r="V3848" s="30">
        <f>IF(T3848="","",T3848-U3848)</f>
        <v/>
      </c>
      <c r="W3848" s="33">
        <f>IF(I3848="H",INDEX(Matches!$T:$T,AA3848),INDEX(Matches!$U:$U,AA3848))</f>
        <v/>
      </c>
      <c r="X3848" s="11">
        <f>INDEX(Matches!$X:$X,AA3848)</f>
        <v/>
      </c>
      <c r="Y3848" s="30">
        <f>IF(O3848="","",O3848-S3848)</f>
        <v/>
      </c>
      <c r="Z3848" s="30">
        <f>IF(W3848="","",W3848-S3848)</f>
        <v/>
      </c>
      <c r="AA3848" s="24">
        <f>MATCH(J3848,Matches!$A:$A,0)</f>
        <v/>
      </c>
      <c r="AB3848" s="33" t="n">
        <v>0.9949903774111564</v>
      </c>
      <c r="AC3848" s="33" t="n"/>
      <c r="AD3848" s="24" t="n"/>
      <c r="AE3848" s="24" t="n">
        <v>2</v>
      </c>
      <c r="AF3848" s="33" t="n"/>
      <c r="AG3848" s="33" t="n"/>
    </row>
    <row r="3849">
      <c r="A3849" s="24" t="inlineStr">
        <is>
          <t>Shrewsbury|6</t>
        </is>
      </c>
      <c r="B3849" s="24" t="inlineStr">
        <is>
          <t>E3</t>
        </is>
      </c>
      <c r="C3849" s="24" t="inlineStr">
        <is>
          <t>League Two</t>
        </is>
      </c>
      <c r="D3849" s="24" t="inlineStr">
        <is>
          <t>Shrewsbury</t>
        </is>
      </c>
      <c r="E3849" s="24" t="n">
        <v>6</v>
      </c>
      <c r="F3849" s="24" t="n">
        <v>2</v>
      </c>
      <c r="G3849" s="29" t="n">
        <v>46277.625</v>
      </c>
      <c r="H3849" s="24" t="inlineStr">
        <is>
          <t>Northampton</t>
        </is>
      </c>
      <c r="I3849" s="24" t="inlineStr">
        <is>
          <t>H</t>
        </is>
      </c>
      <c r="J3849" s="24" t="inlineStr">
        <is>
          <t>E3-Shrewsbu-Northamp</t>
        </is>
      </c>
      <c r="K3849" s="24" t="n">
        <v>14</v>
      </c>
      <c r="L3849" s="11">
        <f>IF(INDEX(Matches!$X:$X,AA3849)=0,"",IF(I3849="H",INDEX(Matches!$H:$H,AA3849),INDEX(Matches!$I:$I,AA3849)))</f>
        <v/>
      </c>
      <c r="M3849" s="11">
        <f>IF(INDEX(Matches!$X:$X,AA3849)=0,"",IF(I3849="H",INDEX(Matches!$I:$I,AA3849),INDEX(Matches!$H:$H,AA3849)))</f>
        <v/>
      </c>
      <c r="N3849" s="11">
        <f>IF(L3849="","",IF(L3849&gt;M3849,"W",IF(L3849=M3849,"D","L")))</f>
        <v/>
      </c>
      <c r="O3849" s="11">
        <f>IF(L3849="","",IF(L3849&gt;M3849,3,IF(L3849=M3849,1,0)))</f>
        <v/>
      </c>
      <c r="P3849" s="31">
        <f>IF(I3849="H",INDEX(Matches!$L:$L,AA3849),INDEX(Matches!$N:$N,AA3849))</f>
        <v/>
      </c>
      <c r="Q3849" s="31">
        <f>INDEX(Matches!$M:$M,AA3849)</f>
        <v/>
      </c>
      <c r="R3849" s="31">
        <f>IF(I3849="H",INDEX(Matches!$N:$N,AA3849),INDEX(Matches!$L:$L,AA3849))</f>
        <v/>
      </c>
      <c r="S3849" s="33">
        <f>IF(I3849="H",INDEX(Matches!$O:$O,AA3849),INDEX(Matches!$P:$P,AA3849))</f>
        <v/>
      </c>
      <c r="T3849" s="33">
        <f>IF(INDEX(Matches!$J:$J,AA3849)="","",IF(I3849="H",INDEX(Matches!$J:$J,AA3849),INDEX(Matches!$K:$K,AA3849)))</f>
        <v/>
      </c>
      <c r="U3849" s="33">
        <f>IF(INDEX(Matches!$K:$K,AA3849)="","",IF(I3849="H",INDEX(Matches!$K:$K,AA3849),INDEX(Matches!$J:$J,AA3849)))</f>
        <v/>
      </c>
      <c r="V3849" s="30">
        <f>IF(T3849="","",T3849-U3849)</f>
        <v/>
      </c>
      <c r="W3849" s="33">
        <f>IF(I3849="H",INDEX(Matches!$T:$T,AA3849),INDEX(Matches!$U:$U,AA3849))</f>
        <v/>
      </c>
      <c r="X3849" s="11">
        <f>INDEX(Matches!$X:$X,AA3849)</f>
        <v/>
      </c>
      <c r="Y3849" s="30">
        <f>IF(O3849="","",O3849-S3849)</f>
        <v/>
      </c>
      <c r="Z3849" s="30">
        <f>IF(W3849="","",W3849-S3849)</f>
        <v/>
      </c>
      <c r="AA3849" s="24">
        <f>MATCH(J3849,Matches!$A:$A,0)</f>
        <v/>
      </c>
      <c r="AB3849" s="33" t="n">
        <v>1.376430205949657</v>
      </c>
      <c r="AC3849" s="33" t="n"/>
      <c r="AD3849" s="24" t="n"/>
      <c r="AE3849" s="24" t="n">
        <v>2</v>
      </c>
      <c r="AF3849" s="33" t="n"/>
      <c r="AG3849" s="33" t="n"/>
    </row>
    <row r="3850">
      <c r="A3850" s="24" t="inlineStr">
        <is>
          <t>Shrewsbury|7</t>
        </is>
      </c>
      <c r="B3850" s="24" t="inlineStr">
        <is>
          <t>E3</t>
        </is>
      </c>
      <c r="C3850" s="24" t="inlineStr">
        <is>
          <t>League Two</t>
        </is>
      </c>
      <c r="D3850" s="24" t="inlineStr">
        <is>
          <t>Shrewsbury</t>
        </is>
      </c>
      <c r="E3850" s="24" t="n">
        <v>7</v>
      </c>
      <c r="F3850" s="24" t="n">
        <v>2</v>
      </c>
      <c r="G3850" s="29" t="n">
        <v>46284.625</v>
      </c>
      <c r="H3850" s="24" t="inlineStr">
        <is>
          <t>Crewe</t>
        </is>
      </c>
      <c r="I3850" s="24" t="inlineStr">
        <is>
          <t>A</t>
        </is>
      </c>
      <c r="J3850" s="24" t="inlineStr">
        <is>
          <t>E3-Crewe-Shrewsbu</t>
        </is>
      </c>
      <c r="K3850" s="24" t="n">
        <v>15</v>
      </c>
      <c r="L3850" s="11">
        <f>IF(INDEX(Matches!$X:$X,AA3850)=0,"",IF(I3850="H",INDEX(Matches!$H:$H,AA3850),INDEX(Matches!$I:$I,AA3850)))</f>
        <v/>
      </c>
      <c r="M3850" s="11">
        <f>IF(INDEX(Matches!$X:$X,AA3850)=0,"",IF(I3850="H",INDEX(Matches!$I:$I,AA3850),INDEX(Matches!$H:$H,AA3850)))</f>
        <v/>
      </c>
      <c r="N3850" s="11">
        <f>IF(L3850="","",IF(L3850&gt;M3850,"W",IF(L3850=M3850,"D","L")))</f>
        <v/>
      </c>
      <c r="O3850" s="11">
        <f>IF(L3850="","",IF(L3850&gt;M3850,3,IF(L3850=M3850,1,0)))</f>
        <v/>
      </c>
      <c r="P3850" s="31">
        <f>IF(I3850="H",INDEX(Matches!$L:$L,AA3850),INDEX(Matches!$N:$N,AA3850))</f>
        <v/>
      </c>
      <c r="Q3850" s="31">
        <f>INDEX(Matches!$M:$M,AA3850)</f>
        <v/>
      </c>
      <c r="R3850" s="31">
        <f>IF(I3850="H",INDEX(Matches!$N:$N,AA3850),INDEX(Matches!$L:$L,AA3850))</f>
        <v/>
      </c>
      <c r="S3850" s="33">
        <f>IF(I3850="H",INDEX(Matches!$O:$O,AA3850),INDEX(Matches!$P:$P,AA3850))</f>
        <v/>
      </c>
      <c r="T3850" s="33">
        <f>IF(INDEX(Matches!$J:$J,AA3850)="","",IF(I3850="H",INDEX(Matches!$J:$J,AA3850),INDEX(Matches!$K:$K,AA3850)))</f>
        <v/>
      </c>
      <c r="U3850" s="33">
        <f>IF(INDEX(Matches!$K:$K,AA3850)="","",IF(I3850="H",INDEX(Matches!$K:$K,AA3850),INDEX(Matches!$J:$J,AA3850)))</f>
        <v/>
      </c>
      <c r="V3850" s="30">
        <f>IF(T3850="","",T3850-U3850)</f>
        <v/>
      </c>
      <c r="W3850" s="33">
        <f>IF(I3850="H",INDEX(Matches!$T:$T,AA3850),INDEX(Matches!$U:$U,AA3850))</f>
        <v/>
      </c>
      <c r="X3850" s="11">
        <f>INDEX(Matches!$X:$X,AA3850)</f>
        <v/>
      </c>
      <c r="Y3850" s="30">
        <f>IF(O3850="","",O3850-S3850)</f>
        <v/>
      </c>
      <c r="Z3850" s="30">
        <f>IF(W3850="","",W3850-S3850)</f>
        <v/>
      </c>
      <c r="AA3850" s="24">
        <f>MATCH(J3850,Matches!$A:$A,0)</f>
        <v/>
      </c>
      <c r="AB3850" s="33" t="n"/>
      <c r="AC3850" s="33" t="n"/>
      <c r="AD3850" s="24" t="n"/>
      <c r="AE3850" s="24" t="n">
        <v>2</v>
      </c>
      <c r="AF3850" s="33" t="n"/>
      <c r="AG3850" s="33" t="n"/>
    </row>
    <row r="3851">
      <c r="A3851" s="24" t="inlineStr">
        <is>
          <t>Shrewsbury|8</t>
        </is>
      </c>
      <c r="B3851" s="24" t="inlineStr">
        <is>
          <t>E3</t>
        </is>
      </c>
      <c r="C3851" s="24" t="inlineStr">
        <is>
          <t>League Two</t>
        </is>
      </c>
      <c r="D3851" s="24" t="inlineStr">
        <is>
          <t>Shrewsbury</t>
        </is>
      </c>
      <c r="E3851" s="24" t="n">
        <v>8</v>
      </c>
      <c r="F3851" s="24" t="n">
        <v>2</v>
      </c>
      <c r="G3851" s="29" t="n">
        <v>46291.625</v>
      </c>
      <c r="H3851" s="24" t="inlineStr">
        <is>
          <t>Colchester</t>
        </is>
      </c>
      <c r="I3851" s="24" t="inlineStr">
        <is>
          <t>H</t>
        </is>
      </c>
      <c r="J3851" s="24" t="inlineStr">
        <is>
          <t>E3-Shrewsbu-Colchest</t>
        </is>
      </c>
      <c r="K3851" s="24" t="n">
        <v>13</v>
      </c>
      <c r="L3851" s="11">
        <f>IF(INDEX(Matches!$X:$X,AA3851)=0,"",IF(I3851="H",INDEX(Matches!$H:$H,AA3851),INDEX(Matches!$I:$I,AA3851)))</f>
        <v/>
      </c>
      <c r="M3851" s="11">
        <f>IF(INDEX(Matches!$X:$X,AA3851)=0,"",IF(I3851="H",INDEX(Matches!$I:$I,AA3851),INDEX(Matches!$H:$H,AA3851)))</f>
        <v/>
      </c>
      <c r="N3851" s="11">
        <f>IF(L3851="","",IF(L3851&gt;M3851,"W",IF(L3851=M3851,"D","L")))</f>
        <v/>
      </c>
      <c r="O3851" s="11">
        <f>IF(L3851="","",IF(L3851&gt;M3851,3,IF(L3851=M3851,1,0)))</f>
        <v/>
      </c>
      <c r="P3851" s="31">
        <f>IF(I3851="H",INDEX(Matches!$L:$L,AA3851),INDEX(Matches!$N:$N,AA3851))</f>
        <v/>
      </c>
      <c r="Q3851" s="31">
        <f>INDEX(Matches!$M:$M,AA3851)</f>
        <v/>
      </c>
      <c r="R3851" s="31">
        <f>IF(I3851="H",INDEX(Matches!$N:$N,AA3851),INDEX(Matches!$L:$L,AA3851))</f>
        <v/>
      </c>
      <c r="S3851" s="33">
        <f>IF(I3851="H",INDEX(Matches!$O:$O,AA3851),INDEX(Matches!$P:$P,AA3851))</f>
        <v/>
      </c>
      <c r="T3851" s="33">
        <f>IF(INDEX(Matches!$J:$J,AA3851)="","",IF(I3851="H",INDEX(Matches!$J:$J,AA3851),INDEX(Matches!$K:$K,AA3851)))</f>
        <v/>
      </c>
      <c r="U3851" s="33">
        <f>IF(INDEX(Matches!$K:$K,AA3851)="","",IF(I3851="H",INDEX(Matches!$K:$K,AA3851),INDEX(Matches!$J:$J,AA3851)))</f>
        <v/>
      </c>
      <c r="V3851" s="30">
        <f>IF(T3851="","",T3851-U3851)</f>
        <v/>
      </c>
      <c r="W3851" s="33">
        <f>IF(I3851="H",INDEX(Matches!$T:$T,AA3851),INDEX(Matches!$U:$U,AA3851))</f>
        <v/>
      </c>
      <c r="X3851" s="11">
        <f>INDEX(Matches!$X:$X,AA3851)</f>
        <v/>
      </c>
      <c r="Y3851" s="30">
        <f>IF(O3851="","",O3851-S3851)</f>
        <v/>
      </c>
      <c r="Z3851" s="30">
        <f>IF(W3851="","",W3851-S3851)</f>
        <v/>
      </c>
      <c r="AA3851" s="24">
        <f>MATCH(J3851,Matches!$A:$A,0)</f>
        <v/>
      </c>
      <c r="AB3851" s="33" t="n"/>
      <c r="AC3851" s="33" t="n"/>
      <c r="AD3851" s="24" t="n"/>
      <c r="AE3851" s="24" t="n">
        <v>2</v>
      </c>
      <c r="AF3851" s="33" t="n"/>
      <c r="AG3851" s="33" t="n"/>
    </row>
    <row r="3852">
      <c r="A3852" s="24" t="inlineStr">
        <is>
          <t>Shrewsbury|9</t>
        </is>
      </c>
      <c r="B3852" s="24" t="inlineStr">
        <is>
          <t>E3</t>
        </is>
      </c>
      <c r="C3852" s="24" t="inlineStr">
        <is>
          <t>League Two</t>
        </is>
      </c>
      <c r="D3852" s="24" t="inlineStr">
        <is>
          <t>Shrewsbury</t>
        </is>
      </c>
      <c r="E3852" s="24" t="n">
        <v>9</v>
      </c>
      <c r="F3852" s="24" t="n">
        <v>3</v>
      </c>
      <c r="G3852" s="29" t="n">
        <v>46298.625</v>
      </c>
      <c r="H3852" s="24" t="inlineStr">
        <is>
          <t>Grimsby</t>
        </is>
      </c>
      <c r="I3852" s="24" t="inlineStr">
        <is>
          <t>A</t>
        </is>
      </c>
      <c r="J3852" s="24" t="inlineStr">
        <is>
          <t>E3-Grimsby-Shrewsbu</t>
        </is>
      </c>
      <c r="K3852" s="24" t="n">
        <v>4</v>
      </c>
      <c r="L3852" s="11">
        <f>IF(INDEX(Matches!$X:$X,AA3852)=0,"",IF(I3852="H",INDEX(Matches!$H:$H,AA3852),INDEX(Matches!$I:$I,AA3852)))</f>
        <v/>
      </c>
      <c r="M3852" s="11">
        <f>IF(INDEX(Matches!$X:$X,AA3852)=0,"",IF(I3852="H",INDEX(Matches!$I:$I,AA3852),INDEX(Matches!$H:$H,AA3852)))</f>
        <v/>
      </c>
      <c r="N3852" s="11">
        <f>IF(L3852="","",IF(L3852&gt;M3852,"W",IF(L3852=M3852,"D","L")))</f>
        <v/>
      </c>
      <c r="O3852" s="11">
        <f>IF(L3852="","",IF(L3852&gt;M3852,3,IF(L3852=M3852,1,0)))</f>
        <v/>
      </c>
      <c r="P3852" s="31">
        <f>IF(I3852="H",INDEX(Matches!$L:$L,AA3852),INDEX(Matches!$N:$N,AA3852))</f>
        <v/>
      </c>
      <c r="Q3852" s="31">
        <f>INDEX(Matches!$M:$M,AA3852)</f>
        <v/>
      </c>
      <c r="R3852" s="31">
        <f>IF(I3852="H",INDEX(Matches!$N:$N,AA3852),INDEX(Matches!$L:$L,AA3852))</f>
        <v/>
      </c>
      <c r="S3852" s="33">
        <f>IF(I3852="H",INDEX(Matches!$O:$O,AA3852),INDEX(Matches!$P:$P,AA3852))</f>
        <v/>
      </c>
      <c r="T3852" s="33">
        <f>IF(INDEX(Matches!$J:$J,AA3852)="","",IF(I3852="H",INDEX(Matches!$J:$J,AA3852),INDEX(Matches!$K:$K,AA3852)))</f>
        <v/>
      </c>
      <c r="U3852" s="33">
        <f>IF(INDEX(Matches!$K:$K,AA3852)="","",IF(I3852="H",INDEX(Matches!$K:$K,AA3852),INDEX(Matches!$J:$J,AA3852)))</f>
        <v/>
      </c>
      <c r="V3852" s="30">
        <f>IF(T3852="","",T3852-U3852)</f>
        <v/>
      </c>
      <c r="W3852" s="33">
        <f>IF(I3852="H",INDEX(Matches!$T:$T,AA3852),INDEX(Matches!$U:$U,AA3852))</f>
        <v/>
      </c>
      <c r="X3852" s="11">
        <f>INDEX(Matches!$X:$X,AA3852)</f>
        <v/>
      </c>
      <c r="Y3852" s="30">
        <f>IF(O3852="","",O3852-S3852)</f>
        <v/>
      </c>
      <c r="Z3852" s="30">
        <f>IF(W3852="","",W3852-S3852)</f>
        <v/>
      </c>
      <c r="AA3852" s="24">
        <f>MATCH(J3852,Matches!$A:$A,0)</f>
        <v/>
      </c>
      <c r="AB3852" s="33" t="n"/>
      <c r="AC3852" s="33" t="n"/>
      <c r="AD3852" s="24" t="n"/>
      <c r="AE3852" s="24" t="n">
        <v>3</v>
      </c>
      <c r="AF3852" s="33" t="n"/>
      <c r="AG3852" s="33" t="n"/>
    </row>
    <row r="3853">
      <c r="A3853" s="24" t="inlineStr">
        <is>
          <t>Shrewsbury|10</t>
        </is>
      </c>
      <c r="B3853" s="24" t="inlineStr">
        <is>
          <t>E3</t>
        </is>
      </c>
      <c r="C3853" s="24" t="inlineStr">
        <is>
          <t>League Two</t>
        </is>
      </c>
      <c r="D3853" s="24" t="inlineStr">
        <is>
          <t>Shrewsbury</t>
        </is>
      </c>
      <c r="E3853" s="24" t="n">
        <v>10</v>
      </c>
      <c r="F3853" s="24" t="n">
        <v>3</v>
      </c>
      <c r="G3853" s="29" t="n">
        <v>46305.625</v>
      </c>
      <c r="H3853" s="24" t="inlineStr">
        <is>
          <t>Exeter</t>
        </is>
      </c>
      <c r="I3853" s="24" t="inlineStr">
        <is>
          <t>H</t>
        </is>
      </c>
      <c r="J3853" s="24" t="inlineStr">
        <is>
          <t>E3-Shrewsbu-Exeter</t>
        </is>
      </c>
      <c r="K3853" s="24" t="n">
        <v>17</v>
      </c>
      <c r="L3853" s="11">
        <f>IF(INDEX(Matches!$X:$X,AA3853)=0,"",IF(I3853="H",INDEX(Matches!$H:$H,AA3853),INDEX(Matches!$I:$I,AA3853)))</f>
        <v/>
      </c>
      <c r="M3853" s="11">
        <f>IF(INDEX(Matches!$X:$X,AA3853)=0,"",IF(I3853="H",INDEX(Matches!$I:$I,AA3853),INDEX(Matches!$H:$H,AA3853)))</f>
        <v/>
      </c>
      <c r="N3853" s="11">
        <f>IF(L3853="","",IF(L3853&gt;M3853,"W",IF(L3853=M3853,"D","L")))</f>
        <v/>
      </c>
      <c r="O3853" s="11">
        <f>IF(L3853="","",IF(L3853&gt;M3853,3,IF(L3853=M3853,1,0)))</f>
        <v/>
      </c>
      <c r="P3853" s="31">
        <f>IF(I3853="H",INDEX(Matches!$L:$L,AA3853),INDEX(Matches!$N:$N,AA3853))</f>
        <v/>
      </c>
      <c r="Q3853" s="31">
        <f>INDEX(Matches!$M:$M,AA3853)</f>
        <v/>
      </c>
      <c r="R3853" s="31">
        <f>IF(I3853="H",INDEX(Matches!$N:$N,AA3853),INDEX(Matches!$L:$L,AA3853))</f>
        <v/>
      </c>
      <c r="S3853" s="33">
        <f>IF(I3853="H",INDEX(Matches!$O:$O,AA3853),INDEX(Matches!$P:$P,AA3853))</f>
        <v/>
      </c>
      <c r="T3853" s="33">
        <f>IF(INDEX(Matches!$J:$J,AA3853)="","",IF(I3853="H",INDEX(Matches!$J:$J,AA3853),INDEX(Matches!$K:$K,AA3853)))</f>
        <v/>
      </c>
      <c r="U3853" s="33">
        <f>IF(INDEX(Matches!$K:$K,AA3853)="","",IF(I3853="H",INDEX(Matches!$K:$K,AA3853),INDEX(Matches!$J:$J,AA3853)))</f>
        <v/>
      </c>
      <c r="V3853" s="30">
        <f>IF(T3853="","",T3853-U3853)</f>
        <v/>
      </c>
      <c r="W3853" s="33">
        <f>IF(I3853="H",INDEX(Matches!$T:$T,AA3853),INDEX(Matches!$U:$U,AA3853))</f>
        <v/>
      </c>
      <c r="X3853" s="11">
        <f>INDEX(Matches!$X:$X,AA3853)</f>
        <v/>
      </c>
      <c r="Y3853" s="30">
        <f>IF(O3853="","",O3853-S3853)</f>
        <v/>
      </c>
      <c r="Z3853" s="30">
        <f>IF(W3853="","",W3853-S3853)</f>
        <v/>
      </c>
      <c r="AA3853" s="24">
        <f>MATCH(J3853,Matches!$A:$A,0)</f>
        <v/>
      </c>
      <c r="AB3853" s="33" t="n"/>
      <c r="AC3853" s="33" t="n"/>
      <c r="AD3853" s="24" t="n"/>
      <c r="AE3853" s="24" t="n">
        <v>3</v>
      </c>
      <c r="AF3853" s="33" t="n"/>
      <c r="AG3853" s="33" t="n"/>
    </row>
    <row r="3854">
      <c r="A3854" s="24" t="inlineStr">
        <is>
          <t>Shrewsbury|11</t>
        </is>
      </c>
      <c r="B3854" s="24" t="inlineStr">
        <is>
          <t>E3</t>
        </is>
      </c>
      <c r="C3854" s="24" t="inlineStr">
        <is>
          <t>League Two</t>
        </is>
      </c>
      <c r="D3854" s="24" t="inlineStr">
        <is>
          <t>Shrewsbury</t>
        </is>
      </c>
      <c r="E3854" s="24" t="n">
        <v>11</v>
      </c>
      <c r="F3854" s="24" t="n">
        <v>3</v>
      </c>
      <c r="G3854" s="29" t="n">
        <v>46312.52083333334</v>
      </c>
      <c r="H3854" s="24" t="inlineStr">
        <is>
          <t>Bristol Rovers</t>
        </is>
      </c>
      <c r="I3854" s="24" t="inlineStr">
        <is>
          <t>H</t>
        </is>
      </c>
      <c r="J3854" s="24" t="inlineStr">
        <is>
          <t>E3-Shrewsbu-BristolR</t>
        </is>
      </c>
      <c r="K3854" s="24" t="n">
        <v>2</v>
      </c>
      <c r="L3854" s="11">
        <f>IF(INDEX(Matches!$X:$X,AA3854)=0,"",IF(I3854="H",INDEX(Matches!$H:$H,AA3854),INDEX(Matches!$I:$I,AA3854)))</f>
        <v/>
      </c>
      <c r="M3854" s="11">
        <f>IF(INDEX(Matches!$X:$X,AA3854)=0,"",IF(I3854="H",INDEX(Matches!$I:$I,AA3854),INDEX(Matches!$H:$H,AA3854)))</f>
        <v/>
      </c>
      <c r="N3854" s="11">
        <f>IF(L3854="","",IF(L3854&gt;M3854,"W",IF(L3854=M3854,"D","L")))</f>
        <v/>
      </c>
      <c r="O3854" s="11">
        <f>IF(L3854="","",IF(L3854&gt;M3854,3,IF(L3854=M3854,1,0)))</f>
        <v/>
      </c>
      <c r="P3854" s="31">
        <f>IF(I3854="H",INDEX(Matches!$L:$L,AA3854),INDEX(Matches!$N:$N,AA3854))</f>
        <v/>
      </c>
      <c r="Q3854" s="31">
        <f>INDEX(Matches!$M:$M,AA3854)</f>
        <v/>
      </c>
      <c r="R3854" s="31">
        <f>IF(I3854="H",INDEX(Matches!$N:$N,AA3854),INDEX(Matches!$L:$L,AA3854))</f>
        <v/>
      </c>
      <c r="S3854" s="33">
        <f>IF(I3854="H",INDEX(Matches!$O:$O,AA3854),INDEX(Matches!$P:$P,AA3854))</f>
        <v/>
      </c>
      <c r="T3854" s="33">
        <f>IF(INDEX(Matches!$J:$J,AA3854)="","",IF(I3854="H",INDEX(Matches!$J:$J,AA3854),INDEX(Matches!$K:$K,AA3854)))</f>
        <v/>
      </c>
      <c r="U3854" s="33">
        <f>IF(INDEX(Matches!$K:$K,AA3854)="","",IF(I3854="H",INDEX(Matches!$K:$K,AA3854),INDEX(Matches!$J:$J,AA3854)))</f>
        <v/>
      </c>
      <c r="V3854" s="30">
        <f>IF(T3854="","",T3854-U3854)</f>
        <v/>
      </c>
      <c r="W3854" s="33">
        <f>IF(I3854="H",INDEX(Matches!$T:$T,AA3854),INDEX(Matches!$U:$U,AA3854))</f>
        <v/>
      </c>
      <c r="X3854" s="11">
        <f>INDEX(Matches!$X:$X,AA3854)</f>
        <v/>
      </c>
      <c r="Y3854" s="30">
        <f>IF(O3854="","",O3854-S3854)</f>
        <v/>
      </c>
      <c r="Z3854" s="30">
        <f>IF(W3854="","",W3854-S3854)</f>
        <v/>
      </c>
      <c r="AA3854" s="24">
        <f>MATCH(J3854,Matches!$A:$A,0)</f>
        <v/>
      </c>
      <c r="AB3854" s="33" t="n"/>
      <c r="AC3854" s="33" t="n"/>
      <c r="AD3854" s="24" t="n"/>
      <c r="AE3854" s="24" t="n">
        <v>3</v>
      </c>
      <c r="AF3854" s="33" t="n"/>
      <c r="AG3854" s="33" t="n"/>
    </row>
    <row r="3855">
      <c r="A3855" s="24" t="inlineStr">
        <is>
          <t>Shrewsbury|12</t>
        </is>
      </c>
      <c r="B3855" s="24" t="inlineStr">
        <is>
          <t>E3</t>
        </is>
      </c>
      <c r="C3855" s="24" t="inlineStr">
        <is>
          <t>League Two</t>
        </is>
      </c>
      <c r="D3855" s="24" t="inlineStr">
        <is>
          <t>Shrewsbury</t>
        </is>
      </c>
      <c r="E3855" s="24" t="n">
        <v>12</v>
      </c>
      <c r="F3855" s="24" t="n">
        <v>3</v>
      </c>
      <c r="G3855" s="29" t="n">
        <v>46315.82291666666</v>
      </c>
      <c r="H3855" s="24" t="inlineStr">
        <is>
          <t>Crawley</t>
        </is>
      </c>
      <c r="I3855" s="24" t="inlineStr">
        <is>
          <t>A</t>
        </is>
      </c>
      <c r="J3855" s="24" t="inlineStr">
        <is>
          <t>E3-Crawley-Shrewsbu</t>
        </is>
      </c>
      <c r="K3855" s="24" t="n">
        <v>21</v>
      </c>
      <c r="L3855" s="11">
        <f>IF(INDEX(Matches!$X:$X,AA3855)=0,"",IF(I3855="H",INDEX(Matches!$H:$H,AA3855),INDEX(Matches!$I:$I,AA3855)))</f>
        <v/>
      </c>
      <c r="M3855" s="11">
        <f>IF(INDEX(Matches!$X:$X,AA3855)=0,"",IF(I3855="H",INDEX(Matches!$I:$I,AA3855),INDEX(Matches!$H:$H,AA3855)))</f>
        <v/>
      </c>
      <c r="N3855" s="11">
        <f>IF(L3855="","",IF(L3855&gt;M3855,"W",IF(L3855=M3855,"D","L")))</f>
        <v/>
      </c>
      <c r="O3855" s="11">
        <f>IF(L3855="","",IF(L3855&gt;M3855,3,IF(L3855=M3855,1,0)))</f>
        <v/>
      </c>
      <c r="P3855" s="31">
        <f>IF(I3855="H",INDEX(Matches!$L:$L,AA3855),INDEX(Matches!$N:$N,AA3855))</f>
        <v/>
      </c>
      <c r="Q3855" s="31">
        <f>INDEX(Matches!$M:$M,AA3855)</f>
        <v/>
      </c>
      <c r="R3855" s="31">
        <f>IF(I3855="H",INDEX(Matches!$N:$N,AA3855),INDEX(Matches!$L:$L,AA3855))</f>
        <v/>
      </c>
      <c r="S3855" s="33">
        <f>IF(I3855="H",INDEX(Matches!$O:$O,AA3855),INDEX(Matches!$P:$P,AA3855))</f>
        <v/>
      </c>
      <c r="T3855" s="33">
        <f>IF(INDEX(Matches!$J:$J,AA3855)="","",IF(I3855="H",INDEX(Matches!$J:$J,AA3855),INDEX(Matches!$K:$K,AA3855)))</f>
        <v/>
      </c>
      <c r="U3855" s="33">
        <f>IF(INDEX(Matches!$K:$K,AA3855)="","",IF(I3855="H",INDEX(Matches!$K:$K,AA3855),INDEX(Matches!$J:$J,AA3855)))</f>
        <v/>
      </c>
      <c r="V3855" s="30">
        <f>IF(T3855="","",T3855-U3855)</f>
        <v/>
      </c>
      <c r="W3855" s="33">
        <f>IF(I3855="H",INDEX(Matches!$T:$T,AA3855),INDEX(Matches!$U:$U,AA3855))</f>
        <v/>
      </c>
      <c r="X3855" s="11">
        <f>INDEX(Matches!$X:$X,AA3855)</f>
        <v/>
      </c>
      <c r="Y3855" s="30">
        <f>IF(O3855="","",O3855-S3855)</f>
        <v/>
      </c>
      <c r="Z3855" s="30">
        <f>IF(W3855="","",W3855-S3855)</f>
        <v/>
      </c>
      <c r="AA3855" s="24">
        <f>MATCH(J3855,Matches!$A:$A,0)</f>
        <v/>
      </c>
      <c r="AB3855" s="33" t="n"/>
      <c r="AC3855" s="33" t="n"/>
      <c r="AD3855" s="24" t="n"/>
      <c r="AE3855" s="24" t="n">
        <v>3</v>
      </c>
      <c r="AF3855" s="33" t="n"/>
      <c r="AG3855" s="33" t="n"/>
    </row>
    <row r="3856">
      <c r="A3856" s="24" t="inlineStr">
        <is>
          <t>Shrewsbury|13</t>
        </is>
      </c>
      <c r="B3856" s="24" t="inlineStr">
        <is>
          <t>E3</t>
        </is>
      </c>
      <c r="C3856" s="24" t="inlineStr">
        <is>
          <t>League Two</t>
        </is>
      </c>
      <c r="D3856" s="24" t="inlineStr">
        <is>
          <t>Shrewsbury</t>
        </is>
      </c>
      <c r="E3856" s="24" t="n">
        <v>13</v>
      </c>
      <c r="F3856" s="24" t="n">
        <v>4</v>
      </c>
      <c r="G3856" s="29" t="n">
        <v>46319.625</v>
      </c>
      <c r="H3856" s="24" t="inlineStr">
        <is>
          <t>Rotherham</t>
        </is>
      </c>
      <c r="I3856" s="24" t="inlineStr">
        <is>
          <t>A</t>
        </is>
      </c>
      <c r="J3856" s="24" t="inlineStr">
        <is>
          <t>E3-Rotherha-Shrewsbu</t>
        </is>
      </c>
      <c r="K3856" s="24" t="n">
        <v>9</v>
      </c>
      <c r="L3856" s="11">
        <f>IF(INDEX(Matches!$X:$X,AA3856)=0,"",IF(I3856="H",INDEX(Matches!$H:$H,AA3856),INDEX(Matches!$I:$I,AA3856)))</f>
        <v/>
      </c>
      <c r="M3856" s="11">
        <f>IF(INDEX(Matches!$X:$X,AA3856)=0,"",IF(I3856="H",INDEX(Matches!$I:$I,AA3856),INDEX(Matches!$H:$H,AA3856)))</f>
        <v/>
      </c>
      <c r="N3856" s="11">
        <f>IF(L3856="","",IF(L3856&gt;M3856,"W",IF(L3856=M3856,"D","L")))</f>
        <v/>
      </c>
      <c r="O3856" s="11">
        <f>IF(L3856="","",IF(L3856&gt;M3856,3,IF(L3856=M3856,1,0)))</f>
        <v/>
      </c>
      <c r="P3856" s="31">
        <f>IF(I3856="H",INDEX(Matches!$L:$L,AA3856),INDEX(Matches!$N:$N,AA3856))</f>
        <v/>
      </c>
      <c r="Q3856" s="31">
        <f>INDEX(Matches!$M:$M,AA3856)</f>
        <v/>
      </c>
      <c r="R3856" s="31">
        <f>IF(I3856="H",INDEX(Matches!$N:$N,AA3856),INDEX(Matches!$L:$L,AA3856))</f>
        <v/>
      </c>
      <c r="S3856" s="33">
        <f>IF(I3856="H",INDEX(Matches!$O:$O,AA3856),INDEX(Matches!$P:$P,AA3856))</f>
        <v/>
      </c>
      <c r="T3856" s="33">
        <f>IF(INDEX(Matches!$J:$J,AA3856)="","",IF(I3856="H",INDEX(Matches!$J:$J,AA3856),INDEX(Matches!$K:$K,AA3856)))</f>
        <v/>
      </c>
      <c r="U3856" s="33">
        <f>IF(INDEX(Matches!$K:$K,AA3856)="","",IF(I3856="H",INDEX(Matches!$K:$K,AA3856),INDEX(Matches!$J:$J,AA3856)))</f>
        <v/>
      </c>
      <c r="V3856" s="30">
        <f>IF(T3856="","",T3856-U3856)</f>
        <v/>
      </c>
      <c r="W3856" s="33">
        <f>IF(I3856="H",INDEX(Matches!$T:$T,AA3856),INDEX(Matches!$U:$U,AA3856))</f>
        <v/>
      </c>
      <c r="X3856" s="11">
        <f>INDEX(Matches!$X:$X,AA3856)</f>
        <v/>
      </c>
      <c r="Y3856" s="30">
        <f>IF(O3856="","",O3856-S3856)</f>
        <v/>
      </c>
      <c r="Z3856" s="30">
        <f>IF(W3856="","",W3856-S3856)</f>
        <v/>
      </c>
      <c r="AA3856" s="24">
        <f>MATCH(J3856,Matches!$A:$A,0)</f>
        <v/>
      </c>
      <c r="AB3856" s="33" t="n"/>
      <c r="AC3856" s="33" t="n">
        <v>1.084385011145124</v>
      </c>
      <c r="AD3856" s="24" t="n"/>
      <c r="AE3856" s="24" t="n">
        <v>4</v>
      </c>
      <c r="AF3856" s="33" t="n"/>
      <c r="AG3856" s="33" t="n"/>
    </row>
    <row r="3857">
      <c r="A3857" s="24" t="inlineStr">
        <is>
          <t>Shrewsbury|14</t>
        </is>
      </c>
      <c r="B3857" s="24" t="inlineStr">
        <is>
          <t>E3</t>
        </is>
      </c>
      <c r="C3857" s="24" t="inlineStr">
        <is>
          <t>League Two</t>
        </is>
      </c>
      <c r="D3857" s="24" t="inlineStr">
        <is>
          <t>Shrewsbury</t>
        </is>
      </c>
      <c r="E3857" s="24" t="n">
        <v>14</v>
      </c>
      <c r="F3857" s="24" t="n">
        <v>4</v>
      </c>
      <c r="G3857" s="29" t="n">
        <v>46326.625</v>
      </c>
      <c r="H3857" s="24" t="inlineStr">
        <is>
          <t>Gillingham</t>
        </is>
      </c>
      <c r="I3857" s="24" t="inlineStr">
        <is>
          <t>H</t>
        </is>
      </c>
      <c r="J3857" s="24" t="inlineStr">
        <is>
          <t>E3-Shrewsbu-Gillingh</t>
        </is>
      </c>
      <c r="K3857" s="24" t="n">
        <v>12</v>
      </c>
      <c r="L3857" s="11">
        <f>IF(INDEX(Matches!$X:$X,AA3857)=0,"",IF(I3857="H",INDEX(Matches!$H:$H,AA3857),INDEX(Matches!$I:$I,AA3857)))</f>
        <v/>
      </c>
      <c r="M3857" s="11">
        <f>IF(INDEX(Matches!$X:$X,AA3857)=0,"",IF(I3857="H",INDEX(Matches!$I:$I,AA3857),INDEX(Matches!$H:$H,AA3857)))</f>
        <v/>
      </c>
      <c r="N3857" s="11">
        <f>IF(L3857="","",IF(L3857&gt;M3857,"W",IF(L3857=M3857,"D","L")))</f>
        <v/>
      </c>
      <c r="O3857" s="11">
        <f>IF(L3857="","",IF(L3857&gt;M3857,3,IF(L3857=M3857,1,0)))</f>
        <v/>
      </c>
      <c r="P3857" s="31">
        <f>IF(I3857="H",INDEX(Matches!$L:$L,AA3857),INDEX(Matches!$N:$N,AA3857))</f>
        <v/>
      </c>
      <c r="Q3857" s="31">
        <f>INDEX(Matches!$M:$M,AA3857)</f>
        <v/>
      </c>
      <c r="R3857" s="31">
        <f>IF(I3857="H",INDEX(Matches!$N:$N,AA3857),INDEX(Matches!$L:$L,AA3857))</f>
        <v/>
      </c>
      <c r="S3857" s="33">
        <f>IF(I3857="H",INDEX(Matches!$O:$O,AA3857),INDEX(Matches!$P:$P,AA3857))</f>
        <v/>
      </c>
      <c r="T3857" s="33">
        <f>IF(INDEX(Matches!$J:$J,AA3857)="","",IF(I3857="H",INDEX(Matches!$J:$J,AA3857),INDEX(Matches!$K:$K,AA3857)))</f>
        <v/>
      </c>
      <c r="U3857" s="33">
        <f>IF(INDEX(Matches!$K:$K,AA3857)="","",IF(I3857="H",INDEX(Matches!$K:$K,AA3857),INDEX(Matches!$J:$J,AA3857)))</f>
        <v/>
      </c>
      <c r="V3857" s="30">
        <f>IF(T3857="","",T3857-U3857)</f>
        <v/>
      </c>
      <c r="W3857" s="33">
        <f>IF(I3857="H",INDEX(Matches!$T:$T,AA3857),INDEX(Matches!$U:$U,AA3857))</f>
        <v/>
      </c>
      <c r="X3857" s="11">
        <f>INDEX(Matches!$X:$X,AA3857)</f>
        <v/>
      </c>
      <c r="Y3857" s="30">
        <f>IF(O3857="","",O3857-S3857)</f>
        <v/>
      </c>
      <c r="Z3857" s="30">
        <f>IF(W3857="","",W3857-S3857)</f>
        <v/>
      </c>
      <c r="AA3857" s="24">
        <f>MATCH(J3857,Matches!$A:$A,0)</f>
        <v/>
      </c>
      <c r="AB3857" s="33" t="n"/>
      <c r="AC3857" s="33" t="n">
        <v>1.431636565661775</v>
      </c>
      <c r="AD3857" s="24" t="n"/>
      <c r="AE3857" s="24" t="n">
        <v>4</v>
      </c>
      <c r="AF3857" s="33" t="n"/>
      <c r="AG3857" s="33" t="n"/>
    </row>
    <row r="3858">
      <c r="A3858" s="24" t="inlineStr">
        <is>
          <t>Shrewsbury|15</t>
        </is>
      </c>
      <c r="B3858" s="24" t="inlineStr">
        <is>
          <t>E3</t>
        </is>
      </c>
      <c r="C3858" s="24" t="inlineStr">
        <is>
          <t>League Two</t>
        </is>
      </c>
      <c r="D3858" s="24" t="inlineStr">
        <is>
          <t>Shrewsbury</t>
        </is>
      </c>
      <c r="E3858" s="24" t="n">
        <v>15</v>
      </c>
      <c r="F3858" s="24" t="n">
        <v>4</v>
      </c>
      <c r="G3858" s="29" t="n">
        <v>46340.625</v>
      </c>
      <c r="H3858" s="24" t="inlineStr">
        <is>
          <t>Oldham</t>
        </is>
      </c>
      <c r="I3858" s="24" t="inlineStr">
        <is>
          <t>H</t>
        </is>
      </c>
      <c r="J3858" s="24" t="inlineStr">
        <is>
          <t>E3-Shrewsbu-Oldham</t>
        </is>
      </c>
      <c r="K3858" s="24" t="n">
        <v>8</v>
      </c>
      <c r="L3858" s="11">
        <f>IF(INDEX(Matches!$X:$X,AA3858)=0,"",IF(I3858="H",INDEX(Matches!$H:$H,AA3858),INDEX(Matches!$I:$I,AA3858)))</f>
        <v/>
      </c>
      <c r="M3858" s="11">
        <f>IF(INDEX(Matches!$X:$X,AA3858)=0,"",IF(I3858="H",INDEX(Matches!$I:$I,AA3858),INDEX(Matches!$H:$H,AA3858)))</f>
        <v/>
      </c>
      <c r="N3858" s="11">
        <f>IF(L3858="","",IF(L3858&gt;M3858,"W",IF(L3858=M3858,"D","L")))</f>
        <v/>
      </c>
      <c r="O3858" s="11">
        <f>IF(L3858="","",IF(L3858&gt;M3858,3,IF(L3858=M3858,1,0)))</f>
        <v/>
      </c>
      <c r="P3858" s="31">
        <f>IF(I3858="H",INDEX(Matches!$L:$L,AA3858),INDEX(Matches!$N:$N,AA3858))</f>
        <v/>
      </c>
      <c r="Q3858" s="31">
        <f>INDEX(Matches!$M:$M,AA3858)</f>
        <v/>
      </c>
      <c r="R3858" s="31">
        <f>IF(I3858="H",INDEX(Matches!$N:$N,AA3858),INDEX(Matches!$L:$L,AA3858))</f>
        <v/>
      </c>
      <c r="S3858" s="33">
        <f>IF(I3858="H",INDEX(Matches!$O:$O,AA3858),INDEX(Matches!$P:$P,AA3858))</f>
        <v/>
      </c>
      <c r="T3858" s="33">
        <f>IF(INDEX(Matches!$J:$J,AA3858)="","",IF(I3858="H",INDEX(Matches!$J:$J,AA3858),INDEX(Matches!$K:$K,AA3858)))</f>
        <v/>
      </c>
      <c r="U3858" s="33">
        <f>IF(INDEX(Matches!$K:$K,AA3858)="","",IF(I3858="H",INDEX(Matches!$K:$K,AA3858),INDEX(Matches!$J:$J,AA3858)))</f>
        <v/>
      </c>
      <c r="V3858" s="30">
        <f>IF(T3858="","",T3858-U3858)</f>
        <v/>
      </c>
      <c r="W3858" s="33">
        <f>IF(I3858="H",INDEX(Matches!$T:$T,AA3858),INDEX(Matches!$U:$U,AA3858))</f>
        <v/>
      </c>
      <c r="X3858" s="11">
        <f>INDEX(Matches!$X:$X,AA3858)</f>
        <v/>
      </c>
      <c r="Y3858" s="30">
        <f>IF(O3858="","",O3858-S3858)</f>
        <v/>
      </c>
      <c r="Z3858" s="30">
        <f>IF(W3858="","",W3858-S3858)</f>
        <v/>
      </c>
      <c r="AA3858" s="24">
        <f>MATCH(J3858,Matches!$A:$A,0)</f>
        <v/>
      </c>
      <c r="AB3858" s="33" t="n"/>
      <c r="AC3858" s="33" t="n">
        <v>1.372539965954828</v>
      </c>
      <c r="AD3858" s="24" t="n"/>
      <c r="AE3858" s="24" t="n">
        <v>4</v>
      </c>
      <c r="AF3858" s="33" t="n"/>
      <c r="AG3858" s="33" t="n"/>
    </row>
    <row r="3859">
      <c r="A3859" s="24" t="inlineStr">
        <is>
          <t>Shrewsbury|16</t>
        </is>
      </c>
      <c r="B3859" s="24" t="inlineStr">
        <is>
          <t>E3</t>
        </is>
      </c>
      <c r="C3859" s="24" t="inlineStr">
        <is>
          <t>League Two</t>
        </is>
      </c>
      <c r="D3859" s="24" t="inlineStr">
        <is>
          <t>Shrewsbury</t>
        </is>
      </c>
      <c r="E3859" s="24" t="n">
        <v>16</v>
      </c>
      <c r="F3859" s="24" t="n">
        <v>4</v>
      </c>
      <c r="G3859" s="29" t="n">
        <v>46347.625</v>
      </c>
      <c r="H3859" s="24" t="inlineStr">
        <is>
          <t>Chesterfield</t>
        </is>
      </c>
      <c r="I3859" s="24" t="inlineStr">
        <is>
          <t>A</t>
        </is>
      </c>
      <c r="J3859" s="24" t="inlineStr">
        <is>
          <t>E3-Chesterf-Shrewsbu</t>
        </is>
      </c>
      <c r="K3859" s="24" t="n">
        <v>6</v>
      </c>
      <c r="L3859" s="11">
        <f>IF(INDEX(Matches!$X:$X,AA3859)=0,"",IF(I3859="H",INDEX(Matches!$H:$H,AA3859),INDEX(Matches!$I:$I,AA3859)))</f>
        <v/>
      </c>
      <c r="M3859" s="11">
        <f>IF(INDEX(Matches!$X:$X,AA3859)=0,"",IF(I3859="H",INDEX(Matches!$I:$I,AA3859),INDEX(Matches!$H:$H,AA3859)))</f>
        <v/>
      </c>
      <c r="N3859" s="11">
        <f>IF(L3859="","",IF(L3859&gt;M3859,"W",IF(L3859=M3859,"D","L")))</f>
        <v/>
      </c>
      <c r="O3859" s="11">
        <f>IF(L3859="","",IF(L3859&gt;M3859,3,IF(L3859=M3859,1,0)))</f>
        <v/>
      </c>
      <c r="P3859" s="31">
        <f>IF(I3859="H",INDEX(Matches!$L:$L,AA3859),INDEX(Matches!$N:$N,AA3859))</f>
        <v/>
      </c>
      <c r="Q3859" s="31">
        <f>INDEX(Matches!$M:$M,AA3859)</f>
        <v/>
      </c>
      <c r="R3859" s="31">
        <f>IF(I3859="H",INDEX(Matches!$N:$N,AA3859),INDEX(Matches!$L:$L,AA3859))</f>
        <v/>
      </c>
      <c r="S3859" s="33">
        <f>IF(I3859="H",INDEX(Matches!$O:$O,AA3859),INDEX(Matches!$P:$P,AA3859))</f>
        <v/>
      </c>
      <c r="T3859" s="33">
        <f>IF(INDEX(Matches!$J:$J,AA3859)="","",IF(I3859="H",INDEX(Matches!$J:$J,AA3859),INDEX(Matches!$K:$K,AA3859)))</f>
        <v/>
      </c>
      <c r="U3859" s="33">
        <f>IF(INDEX(Matches!$K:$K,AA3859)="","",IF(I3859="H",INDEX(Matches!$K:$K,AA3859),INDEX(Matches!$J:$J,AA3859)))</f>
        <v/>
      </c>
      <c r="V3859" s="30">
        <f>IF(T3859="","",T3859-U3859)</f>
        <v/>
      </c>
      <c r="W3859" s="33">
        <f>IF(I3859="H",INDEX(Matches!$T:$T,AA3859),INDEX(Matches!$U:$U,AA3859))</f>
        <v/>
      </c>
      <c r="X3859" s="11">
        <f>INDEX(Matches!$X:$X,AA3859)</f>
        <v/>
      </c>
      <c r="Y3859" s="30">
        <f>IF(O3859="","",O3859-S3859)</f>
        <v/>
      </c>
      <c r="Z3859" s="30">
        <f>IF(W3859="","",W3859-S3859)</f>
        <v/>
      </c>
      <c r="AA3859" s="24">
        <f>MATCH(J3859,Matches!$A:$A,0)</f>
        <v/>
      </c>
      <c r="AB3859" s="33" t="n"/>
      <c r="AC3859" s="33" t="n">
        <v>0.9750879748464892</v>
      </c>
      <c r="AD3859" s="24" t="n"/>
      <c r="AE3859" s="24" t="n">
        <v>4</v>
      </c>
      <c r="AF3859" s="33" t="n"/>
      <c r="AG3859" s="33" t="n"/>
    </row>
    <row r="3860">
      <c r="A3860" s="24" t="inlineStr">
        <is>
          <t>Shrewsbury|17</t>
        </is>
      </c>
      <c r="B3860" s="24" t="inlineStr">
        <is>
          <t>E3</t>
        </is>
      </c>
      <c r="C3860" s="24" t="inlineStr">
        <is>
          <t>League Two</t>
        </is>
      </c>
      <c r="D3860" s="24" t="inlineStr">
        <is>
          <t>Shrewsbury</t>
        </is>
      </c>
      <c r="E3860" s="24" t="n">
        <v>17</v>
      </c>
      <c r="F3860" s="24" t="n">
        <v>5</v>
      </c>
      <c r="G3860" s="29" t="n">
        <v>46354.625</v>
      </c>
      <c r="H3860" s="24" t="inlineStr">
        <is>
          <t>Cheltenham</t>
        </is>
      </c>
      <c r="I3860" s="24" t="inlineStr">
        <is>
          <t>H</t>
        </is>
      </c>
      <c r="J3860" s="24" t="inlineStr">
        <is>
          <t>E3-Shrewsbu-Cheltenh</t>
        </is>
      </c>
      <c r="K3860" s="24" t="n">
        <v>22</v>
      </c>
      <c r="L3860" s="11">
        <f>IF(INDEX(Matches!$X:$X,AA3860)=0,"",IF(I3860="H",INDEX(Matches!$H:$H,AA3860),INDEX(Matches!$I:$I,AA3860)))</f>
        <v/>
      </c>
      <c r="M3860" s="11">
        <f>IF(INDEX(Matches!$X:$X,AA3860)=0,"",IF(I3860="H",INDEX(Matches!$I:$I,AA3860),INDEX(Matches!$H:$H,AA3860)))</f>
        <v/>
      </c>
      <c r="N3860" s="11">
        <f>IF(L3860="","",IF(L3860&gt;M3860,"W",IF(L3860=M3860,"D","L")))</f>
        <v/>
      </c>
      <c r="O3860" s="11">
        <f>IF(L3860="","",IF(L3860&gt;M3860,3,IF(L3860=M3860,1,0)))</f>
        <v/>
      </c>
      <c r="P3860" s="31">
        <f>IF(I3860="H",INDEX(Matches!$L:$L,AA3860),INDEX(Matches!$N:$N,AA3860))</f>
        <v/>
      </c>
      <c r="Q3860" s="31">
        <f>INDEX(Matches!$M:$M,AA3860)</f>
        <v/>
      </c>
      <c r="R3860" s="31">
        <f>IF(I3860="H",INDEX(Matches!$N:$N,AA3860),INDEX(Matches!$L:$L,AA3860))</f>
        <v/>
      </c>
      <c r="S3860" s="33">
        <f>IF(I3860="H",INDEX(Matches!$O:$O,AA3860),INDEX(Matches!$P:$P,AA3860))</f>
        <v/>
      </c>
      <c r="T3860" s="33">
        <f>IF(INDEX(Matches!$J:$J,AA3860)="","",IF(I3860="H",INDEX(Matches!$J:$J,AA3860),INDEX(Matches!$K:$K,AA3860)))</f>
        <v/>
      </c>
      <c r="U3860" s="33">
        <f>IF(INDEX(Matches!$K:$K,AA3860)="","",IF(I3860="H",INDEX(Matches!$K:$K,AA3860),INDEX(Matches!$J:$J,AA3860)))</f>
        <v/>
      </c>
      <c r="V3860" s="30">
        <f>IF(T3860="","",T3860-U3860)</f>
        <v/>
      </c>
      <c r="W3860" s="33">
        <f>IF(I3860="H",INDEX(Matches!$T:$T,AA3860),INDEX(Matches!$U:$U,AA3860))</f>
        <v/>
      </c>
      <c r="X3860" s="11">
        <f>INDEX(Matches!$X:$X,AA3860)</f>
        <v/>
      </c>
      <c r="Y3860" s="30">
        <f>IF(O3860="","",O3860-S3860)</f>
        <v/>
      </c>
      <c r="Z3860" s="30">
        <f>IF(W3860="","",W3860-S3860)</f>
        <v/>
      </c>
      <c r="AA3860" s="24">
        <f>MATCH(J3860,Matches!$A:$A,0)</f>
        <v/>
      </c>
      <c r="AB3860" s="33" t="n"/>
      <c r="AC3860" s="33" t="n">
        <v>1.617442164440299</v>
      </c>
      <c r="AD3860" s="24" t="n"/>
      <c r="AE3860" s="24" t="n">
        <v>5</v>
      </c>
      <c r="AF3860" s="33" t="n"/>
      <c r="AG3860" s="33" t="n"/>
    </row>
    <row r="3861">
      <c r="A3861" s="24" t="inlineStr">
        <is>
          <t>Shrewsbury|18</t>
        </is>
      </c>
      <c r="B3861" s="24" t="inlineStr">
        <is>
          <t>E3</t>
        </is>
      </c>
      <c r="C3861" s="24" t="inlineStr">
        <is>
          <t>League Two</t>
        </is>
      </c>
      <c r="D3861" s="24" t="inlineStr">
        <is>
          <t>Shrewsbury</t>
        </is>
      </c>
      <c r="E3861" s="24" t="n">
        <v>18</v>
      </c>
      <c r="F3861" s="24" t="n">
        <v>5</v>
      </c>
      <c r="G3861" s="29" t="n">
        <v>46357.82291666666</v>
      </c>
      <c r="H3861" s="24" t="inlineStr">
        <is>
          <t>York</t>
        </is>
      </c>
      <c r="I3861" s="24" t="inlineStr">
        <is>
          <t>A</t>
        </is>
      </c>
      <c r="J3861" s="24" t="inlineStr">
        <is>
          <t>E3-York-Shrewsbu</t>
        </is>
      </c>
      <c r="K3861" s="24" t="n">
        <v>7</v>
      </c>
      <c r="L3861" s="11">
        <f>IF(INDEX(Matches!$X:$X,AA3861)=0,"",IF(I3861="H",INDEX(Matches!$H:$H,AA3861),INDEX(Matches!$I:$I,AA3861)))</f>
        <v/>
      </c>
      <c r="M3861" s="11">
        <f>IF(INDEX(Matches!$X:$X,AA3861)=0,"",IF(I3861="H",INDEX(Matches!$I:$I,AA3861),INDEX(Matches!$H:$H,AA3861)))</f>
        <v/>
      </c>
      <c r="N3861" s="11">
        <f>IF(L3861="","",IF(L3861&gt;M3861,"W",IF(L3861=M3861,"D","L")))</f>
        <v/>
      </c>
      <c r="O3861" s="11">
        <f>IF(L3861="","",IF(L3861&gt;M3861,3,IF(L3861=M3861,1,0)))</f>
        <v/>
      </c>
      <c r="P3861" s="31">
        <f>IF(I3861="H",INDEX(Matches!$L:$L,AA3861),INDEX(Matches!$N:$N,AA3861))</f>
        <v/>
      </c>
      <c r="Q3861" s="31">
        <f>INDEX(Matches!$M:$M,AA3861)</f>
        <v/>
      </c>
      <c r="R3861" s="31">
        <f>IF(I3861="H",INDEX(Matches!$N:$N,AA3861),INDEX(Matches!$L:$L,AA3861))</f>
        <v/>
      </c>
      <c r="S3861" s="33">
        <f>IF(I3861="H",INDEX(Matches!$O:$O,AA3861),INDEX(Matches!$P:$P,AA3861))</f>
        <v/>
      </c>
      <c r="T3861" s="33">
        <f>IF(INDEX(Matches!$J:$J,AA3861)="","",IF(I3861="H",INDEX(Matches!$J:$J,AA3861),INDEX(Matches!$K:$K,AA3861)))</f>
        <v/>
      </c>
      <c r="U3861" s="33">
        <f>IF(INDEX(Matches!$K:$K,AA3861)="","",IF(I3861="H",INDEX(Matches!$K:$K,AA3861),INDEX(Matches!$J:$J,AA3861)))</f>
        <v/>
      </c>
      <c r="V3861" s="30">
        <f>IF(T3861="","",T3861-U3861)</f>
        <v/>
      </c>
      <c r="W3861" s="33">
        <f>IF(I3861="H",INDEX(Matches!$T:$T,AA3861),INDEX(Matches!$U:$U,AA3861))</f>
        <v/>
      </c>
      <c r="X3861" s="11">
        <f>INDEX(Matches!$X:$X,AA3861)</f>
        <v/>
      </c>
      <c r="Y3861" s="30">
        <f>IF(O3861="","",O3861-S3861)</f>
        <v/>
      </c>
      <c r="Z3861" s="30">
        <f>IF(W3861="","",W3861-S3861)</f>
        <v/>
      </c>
      <c r="AA3861" s="24">
        <f>MATCH(J3861,Matches!$A:$A,0)</f>
        <v/>
      </c>
      <c r="AB3861" s="33" t="n"/>
      <c r="AC3861" s="33" t="n">
        <v>1.00738063717895</v>
      </c>
      <c r="AD3861" s="24" t="n"/>
      <c r="AE3861" s="24" t="n">
        <v>5</v>
      </c>
      <c r="AF3861" s="33" t="n"/>
      <c r="AG3861" s="33" t="n"/>
    </row>
    <row r="3862">
      <c r="A3862" s="24" t="inlineStr">
        <is>
          <t>Shrewsbury|19</t>
        </is>
      </c>
      <c r="B3862" s="24" t="inlineStr">
        <is>
          <t>E3</t>
        </is>
      </c>
      <c r="C3862" s="24" t="inlineStr">
        <is>
          <t>League Two</t>
        </is>
      </c>
      <c r="D3862" s="24" t="inlineStr">
        <is>
          <t>Shrewsbury</t>
        </is>
      </c>
      <c r="E3862" s="24" t="n">
        <v>19</v>
      </c>
      <c r="F3862" s="24" t="n">
        <v>5</v>
      </c>
      <c r="G3862" s="29" t="n">
        <v>46368.625</v>
      </c>
      <c r="H3862" s="24" t="inlineStr">
        <is>
          <t>Port Vale</t>
        </is>
      </c>
      <c r="I3862" s="24" t="inlineStr">
        <is>
          <t>H</t>
        </is>
      </c>
      <c r="J3862" s="24" t="inlineStr">
        <is>
          <t>E3-Shrewsbu-PortVale</t>
        </is>
      </c>
      <c r="K3862" s="24" t="n">
        <v>5</v>
      </c>
      <c r="L3862" s="11">
        <f>IF(INDEX(Matches!$X:$X,AA3862)=0,"",IF(I3862="H",INDEX(Matches!$H:$H,AA3862),INDEX(Matches!$I:$I,AA3862)))</f>
        <v/>
      </c>
      <c r="M3862" s="11">
        <f>IF(INDEX(Matches!$X:$X,AA3862)=0,"",IF(I3862="H",INDEX(Matches!$I:$I,AA3862),INDEX(Matches!$H:$H,AA3862)))</f>
        <v/>
      </c>
      <c r="N3862" s="11">
        <f>IF(L3862="","",IF(L3862&gt;M3862,"W",IF(L3862=M3862,"D","L")))</f>
        <v/>
      </c>
      <c r="O3862" s="11">
        <f>IF(L3862="","",IF(L3862&gt;M3862,3,IF(L3862=M3862,1,0)))</f>
        <v/>
      </c>
      <c r="P3862" s="31">
        <f>IF(I3862="H",INDEX(Matches!$L:$L,AA3862),INDEX(Matches!$N:$N,AA3862))</f>
        <v/>
      </c>
      <c r="Q3862" s="31">
        <f>INDEX(Matches!$M:$M,AA3862)</f>
        <v/>
      </c>
      <c r="R3862" s="31">
        <f>IF(I3862="H",INDEX(Matches!$N:$N,AA3862),INDEX(Matches!$L:$L,AA3862))</f>
        <v/>
      </c>
      <c r="S3862" s="33">
        <f>IF(I3862="H",INDEX(Matches!$O:$O,AA3862),INDEX(Matches!$P:$P,AA3862))</f>
        <v/>
      </c>
      <c r="T3862" s="33">
        <f>IF(INDEX(Matches!$J:$J,AA3862)="","",IF(I3862="H",INDEX(Matches!$J:$J,AA3862),INDEX(Matches!$K:$K,AA3862)))</f>
        <v/>
      </c>
      <c r="U3862" s="33">
        <f>IF(INDEX(Matches!$K:$K,AA3862)="","",IF(I3862="H",INDEX(Matches!$K:$K,AA3862),INDEX(Matches!$J:$J,AA3862)))</f>
        <v/>
      </c>
      <c r="V3862" s="30">
        <f>IF(T3862="","",T3862-U3862)</f>
        <v/>
      </c>
      <c r="W3862" s="33">
        <f>IF(I3862="H",INDEX(Matches!$T:$T,AA3862),INDEX(Matches!$U:$U,AA3862))</f>
        <v/>
      </c>
      <c r="X3862" s="11">
        <f>INDEX(Matches!$X:$X,AA3862)</f>
        <v/>
      </c>
      <c r="Y3862" s="30">
        <f>IF(O3862="","",O3862-S3862)</f>
        <v/>
      </c>
      <c r="Z3862" s="30">
        <f>IF(W3862="","",W3862-S3862)</f>
        <v/>
      </c>
      <c r="AA3862" s="24">
        <f>MATCH(J3862,Matches!$A:$A,0)</f>
        <v/>
      </c>
      <c r="AB3862" s="33" t="n"/>
      <c r="AC3862" s="33" t="n">
        <v>1.305103239035348</v>
      </c>
      <c r="AD3862" s="24" t="n"/>
      <c r="AE3862" s="24" t="n">
        <v>5</v>
      </c>
      <c r="AF3862" s="33" t="n"/>
      <c r="AG3862" s="33" t="n"/>
    </row>
    <row r="3863">
      <c r="A3863" s="24" t="inlineStr">
        <is>
          <t>Shrewsbury|20</t>
        </is>
      </c>
      <c r="B3863" s="24" t="inlineStr">
        <is>
          <t>E3</t>
        </is>
      </c>
      <c r="C3863" s="24" t="inlineStr">
        <is>
          <t>League Two</t>
        </is>
      </c>
      <c r="D3863" s="24" t="inlineStr">
        <is>
          <t>Shrewsbury</t>
        </is>
      </c>
      <c r="E3863" s="24" t="n">
        <v>20</v>
      </c>
      <c r="F3863" s="24" t="n">
        <v>5</v>
      </c>
      <c r="G3863" s="29" t="n">
        <v>46375.625</v>
      </c>
      <c r="H3863" s="24" t="inlineStr">
        <is>
          <t>Walsall</t>
        </is>
      </c>
      <c r="I3863" s="24" t="inlineStr">
        <is>
          <t>A</t>
        </is>
      </c>
      <c r="J3863" s="24" t="inlineStr">
        <is>
          <t>E3-Walsall-Shrewsbu</t>
        </is>
      </c>
      <c r="K3863" s="24" t="n">
        <v>11</v>
      </c>
      <c r="L3863" s="11">
        <f>IF(INDEX(Matches!$X:$X,AA3863)=0,"",IF(I3863="H",INDEX(Matches!$H:$H,AA3863),INDEX(Matches!$I:$I,AA3863)))</f>
        <v/>
      </c>
      <c r="M3863" s="11">
        <f>IF(INDEX(Matches!$X:$X,AA3863)=0,"",IF(I3863="H",INDEX(Matches!$I:$I,AA3863),INDEX(Matches!$H:$H,AA3863)))</f>
        <v/>
      </c>
      <c r="N3863" s="11">
        <f>IF(L3863="","",IF(L3863&gt;M3863,"W",IF(L3863=M3863,"D","L")))</f>
        <v/>
      </c>
      <c r="O3863" s="11">
        <f>IF(L3863="","",IF(L3863&gt;M3863,3,IF(L3863=M3863,1,0)))</f>
        <v/>
      </c>
      <c r="P3863" s="31">
        <f>IF(I3863="H",INDEX(Matches!$L:$L,AA3863),INDEX(Matches!$N:$N,AA3863))</f>
        <v/>
      </c>
      <c r="Q3863" s="31">
        <f>INDEX(Matches!$M:$M,AA3863)</f>
        <v/>
      </c>
      <c r="R3863" s="31">
        <f>IF(I3863="H",INDEX(Matches!$N:$N,AA3863),INDEX(Matches!$L:$L,AA3863))</f>
        <v/>
      </c>
      <c r="S3863" s="33">
        <f>IF(I3863="H",INDEX(Matches!$O:$O,AA3863),INDEX(Matches!$P:$P,AA3863))</f>
        <v/>
      </c>
      <c r="T3863" s="33">
        <f>IF(INDEX(Matches!$J:$J,AA3863)="","",IF(I3863="H",INDEX(Matches!$J:$J,AA3863),INDEX(Matches!$K:$K,AA3863)))</f>
        <v/>
      </c>
      <c r="U3863" s="33">
        <f>IF(INDEX(Matches!$K:$K,AA3863)="","",IF(I3863="H",INDEX(Matches!$K:$K,AA3863),INDEX(Matches!$J:$J,AA3863)))</f>
        <v/>
      </c>
      <c r="V3863" s="30">
        <f>IF(T3863="","",T3863-U3863)</f>
        <v/>
      </c>
      <c r="W3863" s="33">
        <f>IF(I3863="H",INDEX(Matches!$T:$T,AA3863),INDEX(Matches!$U:$U,AA3863))</f>
        <v/>
      </c>
      <c r="X3863" s="11">
        <f>INDEX(Matches!$X:$X,AA3863)</f>
        <v/>
      </c>
      <c r="Y3863" s="30">
        <f>IF(O3863="","",O3863-S3863)</f>
        <v/>
      </c>
      <c r="Z3863" s="30">
        <f>IF(W3863="","",W3863-S3863)</f>
        <v/>
      </c>
      <c r="AA3863" s="24">
        <f>MATCH(J3863,Matches!$A:$A,0)</f>
        <v/>
      </c>
      <c r="AB3863" s="33" t="n"/>
      <c r="AC3863" s="33" t="n">
        <v>1.09495210168882</v>
      </c>
      <c r="AD3863" s="24" t="n"/>
      <c r="AE3863" s="24" t="n">
        <v>5</v>
      </c>
      <c r="AF3863" s="33" t="n"/>
      <c r="AG3863" s="33" t="n"/>
    </row>
    <row r="3864">
      <c r="A3864" s="24" t="inlineStr">
        <is>
          <t>Shrewsbury|21</t>
        </is>
      </c>
      <c r="B3864" s="24" t="inlineStr">
        <is>
          <t>E3</t>
        </is>
      </c>
      <c r="C3864" s="24" t="inlineStr">
        <is>
          <t>League Two</t>
        </is>
      </c>
      <c r="D3864" s="24" t="inlineStr">
        <is>
          <t>Shrewsbury</t>
        </is>
      </c>
      <c r="E3864" s="24" t="n">
        <v>21</v>
      </c>
      <c r="F3864" s="24" t="n">
        <v>6</v>
      </c>
      <c r="G3864" s="29" t="n">
        <v>46382.625</v>
      </c>
      <c r="H3864" s="24" t="inlineStr">
        <is>
          <t>Swindon</t>
        </is>
      </c>
      <c r="I3864" s="24" t="inlineStr">
        <is>
          <t>H</t>
        </is>
      </c>
      <c r="J3864" s="24" t="inlineStr">
        <is>
          <t>E3-Shrewsbu-Swindon</t>
        </is>
      </c>
      <c r="K3864" s="24" t="n">
        <v>10</v>
      </c>
      <c r="L3864" s="11">
        <f>IF(INDEX(Matches!$X:$X,AA3864)=0,"",IF(I3864="H",INDEX(Matches!$H:$H,AA3864),INDEX(Matches!$I:$I,AA3864)))</f>
        <v/>
      </c>
      <c r="M3864" s="11">
        <f>IF(INDEX(Matches!$X:$X,AA3864)=0,"",IF(I3864="H",INDEX(Matches!$I:$I,AA3864),INDEX(Matches!$H:$H,AA3864)))</f>
        <v/>
      </c>
      <c r="N3864" s="11">
        <f>IF(L3864="","",IF(L3864&gt;M3864,"W",IF(L3864=M3864,"D","L")))</f>
        <v/>
      </c>
      <c r="O3864" s="11">
        <f>IF(L3864="","",IF(L3864&gt;M3864,3,IF(L3864=M3864,1,0)))</f>
        <v/>
      </c>
      <c r="P3864" s="31">
        <f>IF(I3864="H",INDEX(Matches!$L:$L,AA3864),INDEX(Matches!$N:$N,AA3864))</f>
        <v/>
      </c>
      <c r="Q3864" s="31">
        <f>INDEX(Matches!$M:$M,AA3864)</f>
        <v/>
      </c>
      <c r="R3864" s="31">
        <f>IF(I3864="H",INDEX(Matches!$N:$N,AA3864),INDEX(Matches!$L:$L,AA3864))</f>
        <v/>
      </c>
      <c r="S3864" s="33">
        <f>IF(I3864="H",INDEX(Matches!$O:$O,AA3864),INDEX(Matches!$P:$P,AA3864))</f>
        <v/>
      </c>
      <c r="T3864" s="33">
        <f>IF(INDEX(Matches!$J:$J,AA3864)="","",IF(I3864="H",INDEX(Matches!$J:$J,AA3864),INDEX(Matches!$K:$K,AA3864)))</f>
        <v/>
      </c>
      <c r="U3864" s="33">
        <f>IF(INDEX(Matches!$K:$K,AA3864)="","",IF(I3864="H",INDEX(Matches!$K:$K,AA3864),INDEX(Matches!$J:$J,AA3864)))</f>
        <v/>
      </c>
      <c r="V3864" s="30">
        <f>IF(T3864="","",T3864-U3864)</f>
        <v/>
      </c>
      <c r="W3864" s="33">
        <f>IF(I3864="H",INDEX(Matches!$T:$T,AA3864),INDEX(Matches!$U:$U,AA3864))</f>
        <v/>
      </c>
      <c r="X3864" s="11">
        <f>INDEX(Matches!$X:$X,AA3864)</f>
        <v/>
      </c>
      <c r="Y3864" s="30">
        <f>IF(O3864="","",O3864-S3864)</f>
        <v/>
      </c>
      <c r="Z3864" s="30">
        <f>IF(W3864="","",W3864-S3864)</f>
        <v/>
      </c>
      <c r="AA3864" s="24">
        <f>MATCH(J3864,Matches!$A:$A,0)</f>
        <v/>
      </c>
      <c r="AB3864" s="33" t="n"/>
      <c r="AC3864" s="33" t="n">
        <v>1.475575240112004</v>
      </c>
      <c r="AD3864" s="24" t="n"/>
      <c r="AE3864" s="24" t="n">
        <v>6</v>
      </c>
      <c r="AF3864" s="33" t="n"/>
      <c r="AG3864" s="33" t="n"/>
    </row>
    <row r="3865">
      <c r="A3865" s="24" t="inlineStr">
        <is>
          <t>Shrewsbury|22</t>
        </is>
      </c>
      <c r="B3865" s="24" t="inlineStr">
        <is>
          <t>E3</t>
        </is>
      </c>
      <c r="C3865" s="24" t="inlineStr">
        <is>
          <t>League Two</t>
        </is>
      </c>
      <c r="D3865" s="24" t="inlineStr">
        <is>
          <t>Shrewsbury</t>
        </is>
      </c>
      <c r="E3865" s="24" t="n">
        <v>22</v>
      </c>
      <c r="F3865" s="24" t="n">
        <v>6</v>
      </c>
      <c r="G3865" s="29" t="n">
        <v>46385.82291666666</v>
      </c>
      <c r="H3865" s="24" t="inlineStr">
        <is>
          <t>Newport</t>
        </is>
      </c>
      <c r="I3865" s="24" t="inlineStr">
        <is>
          <t>A</t>
        </is>
      </c>
      <c r="J3865" s="24" t="inlineStr">
        <is>
          <t>E3-Newport-Shrewsbu</t>
        </is>
      </c>
      <c r="K3865" s="24" t="n">
        <v>24</v>
      </c>
      <c r="L3865" s="11">
        <f>IF(INDEX(Matches!$X:$X,AA3865)=0,"",IF(I3865="H",INDEX(Matches!$H:$H,AA3865),INDEX(Matches!$I:$I,AA3865)))</f>
        <v/>
      </c>
      <c r="M3865" s="11">
        <f>IF(INDEX(Matches!$X:$X,AA3865)=0,"",IF(I3865="H",INDEX(Matches!$I:$I,AA3865),INDEX(Matches!$H:$H,AA3865)))</f>
        <v/>
      </c>
      <c r="N3865" s="11">
        <f>IF(L3865="","",IF(L3865&gt;M3865,"W",IF(L3865=M3865,"D","L")))</f>
        <v/>
      </c>
      <c r="O3865" s="11">
        <f>IF(L3865="","",IF(L3865&gt;M3865,3,IF(L3865=M3865,1,0)))</f>
        <v/>
      </c>
      <c r="P3865" s="31">
        <f>IF(I3865="H",INDEX(Matches!$L:$L,AA3865),INDEX(Matches!$N:$N,AA3865))</f>
        <v/>
      </c>
      <c r="Q3865" s="31">
        <f>INDEX(Matches!$M:$M,AA3865)</f>
        <v/>
      </c>
      <c r="R3865" s="31">
        <f>IF(I3865="H",INDEX(Matches!$N:$N,AA3865),INDEX(Matches!$L:$L,AA3865))</f>
        <v/>
      </c>
      <c r="S3865" s="33">
        <f>IF(I3865="H",INDEX(Matches!$O:$O,AA3865),INDEX(Matches!$P:$P,AA3865))</f>
        <v/>
      </c>
      <c r="T3865" s="33">
        <f>IF(INDEX(Matches!$J:$J,AA3865)="","",IF(I3865="H",INDEX(Matches!$J:$J,AA3865),INDEX(Matches!$K:$K,AA3865)))</f>
        <v/>
      </c>
      <c r="U3865" s="33">
        <f>IF(INDEX(Matches!$K:$K,AA3865)="","",IF(I3865="H",INDEX(Matches!$K:$K,AA3865),INDEX(Matches!$J:$J,AA3865)))</f>
        <v/>
      </c>
      <c r="V3865" s="30">
        <f>IF(T3865="","",T3865-U3865)</f>
        <v/>
      </c>
      <c r="W3865" s="33">
        <f>IF(I3865="H",INDEX(Matches!$T:$T,AA3865),INDEX(Matches!$U:$U,AA3865))</f>
        <v/>
      </c>
      <c r="X3865" s="11">
        <f>INDEX(Matches!$X:$X,AA3865)</f>
        <v/>
      </c>
      <c r="Y3865" s="30">
        <f>IF(O3865="","",O3865-S3865)</f>
        <v/>
      </c>
      <c r="Z3865" s="30">
        <f>IF(W3865="","",W3865-S3865)</f>
        <v/>
      </c>
      <c r="AA3865" s="24">
        <f>MATCH(J3865,Matches!$A:$A,0)</f>
        <v/>
      </c>
      <c r="AB3865" s="33" t="n"/>
      <c r="AC3865" s="33" t="n">
        <v>1.358367546100882</v>
      </c>
      <c r="AD3865" s="24" t="n"/>
      <c r="AE3865" s="24" t="n">
        <v>6</v>
      </c>
      <c r="AF3865" s="33" t="n"/>
      <c r="AG3865" s="33" t="n"/>
    </row>
    <row r="3866">
      <c r="A3866" s="24" t="inlineStr">
        <is>
          <t>Shrewsbury|23</t>
        </is>
      </c>
      <c r="B3866" s="24" t="inlineStr">
        <is>
          <t>E3</t>
        </is>
      </c>
      <c r="C3866" s="24" t="inlineStr">
        <is>
          <t>League Two</t>
        </is>
      </c>
      <c r="D3866" s="24" t="inlineStr">
        <is>
          <t>Shrewsbury</t>
        </is>
      </c>
      <c r="E3866" s="24" t="n">
        <v>23</v>
      </c>
      <c r="F3866" s="24" t="n">
        <v>6</v>
      </c>
      <c r="G3866" s="29" t="n">
        <v>46388.625</v>
      </c>
      <c r="H3866" s="24" t="inlineStr">
        <is>
          <t>Accrington</t>
        </is>
      </c>
      <c r="I3866" s="24" t="inlineStr">
        <is>
          <t>A</t>
        </is>
      </c>
      <c r="J3866" s="24" t="inlineStr">
        <is>
          <t>E3-Accringt-Shrewsbu</t>
        </is>
      </c>
      <c r="K3866" s="24" t="n">
        <v>23</v>
      </c>
      <c r="L3866" s="11">
        <f>IF(INDEX(Matches!$X:$X,AA3866)=0,"",IF(I3866="H",INDEX(Matches!$H:$H,AA3866),INDEX(Matches!$I:$I,AA3866)))</f>
        <v/>
      </c>
      <c r="M3866" s="11">
        <f>IF(INDEX(Matches!$X:$X,AA3866)=0,"",IF(I3866="H",INDEX(Matches!$I:$I,AA3866),INDEX(Matches!$H:$H,AA3866)))</f>
        <v/>
      </c>
      <c r="N3866" s="11">
        <f>IF(L3866="","",IF(L3866&gt;M3866,"W",IF(L3866=M3866,"D","L")))</f>
        <v/>
      </c>
      <c r="O3866" s="11">
        <f>IF(L3866="","",IF(L3866&gt;M3866,3,IF(L3866=M3866,1,0)))</f>
        <v/>
      </c>
      <c r="P3866" s="31">
        <f>IF(I3866="H",INDEX(Matches!$L:$L,AA3866),INDEX(Matches!$N:$N,AA3866))</f>
        <v/>
      </c>
      <c r="Q3866" s="31">
        <f>INDEX(Matches!$M:$M,AA3866)</f>
        <v/>
      </c>
      <c r="R3866" s="31">
        <f>IF(I3866="H",INDEX(Matches!$N:$N,AA3866),INDEX(Matches!$L:$L,AA3866))</f>
        <v/>
      </c>
      <c r="S3866" s="33">
        <f>IF(I3866="H",INDEX(Matches!$O:$O,AA3866),INDEX(Matches!$P:$P,AA3866))</f>
        <v/>
      </c>
      <c r="T3866" s="33">
        <f>IF(INDEX(Matches!$J:$J,AA3866)="","",IF(I3866="H",INDEX(Matches!$J:$J,AA3866),INDEX(Matches!$K:$K,AA3866)))</f>
        <v/>
      </c>
      <c r="U3866" s="33">
        <f>IF(INDEX(Matches!$K:$K,AA3866)="","",IF(I3866="H",INDEX(Matches!$K:$K,AA3866),INDEX(Matches!$J:$J,AA3866)))</f>
        <v/>
      </c>
      <c r="V3866" s="30">
        <f>IF(T3866="","",T3866-U3866)</f>
        <v/>
      </c>
      <c r="W3866" s="33">
        <f>IF(I3866="H",INDEX(Matches!$T:$T,AA3866),INDEX(Matches!$U:$U,AA3866))</f>
        <v/>
      </c>
      <c r="X3866" s="11">
        <f>INDEX(Matches!$X:$X,AA3866)</f>
        <v/>
      </c>
      <c r="Y3866" s="30">
        <f>IF(O3866="","",O3866-S3866)</f>
        <v/>
      </c>
      <c r="Z3866" s="30">
        <f>IF(W3866="","",W3866-S3866)</f>
        <v/>
      </c>
      <c r="AA3866" s="24">
        <f>MATCH(J3866,Matches!$A:$A,0)</f>
        <v/>
      </c>
      <c r="AB3866" s="33" t="n"/>
      <c r="AC3866" s="33" t="n">
        <v>1.275958844753198</v>
      </c>
      <c r="AD3866" s="24" t="n"/>
      <c r="AE3866" s="24" t="n">
        <v>6</v>
      </c>
      <c r="AF3866" s="33" t="n"/>
      <c r="AG3866" s="33" t="n"/>
    </row>
    <row r="3867">
      <c r="A3867" s="24" t="inlineStr">
        <is>
          <t>Shrewsbury|24</t>
        </is>
      </c>
      <c r="B3867" s="24" t="inlineStr">
        <is>
          <t>E3</t>
        </is>
      </c>
      <c r="C3867" s="24" t="inlineStr">
        <is>
          <t>League Two</t>
        </is>
      </c>
      <c r="D3867" s="24" t="inlineStr">
        <is>
          <t>Shrewsbury</t>
        </is>
      </c>
      <c r="E3867" s="24" t="n">
        <v>24</v>
      </c>
      <c r="F3867" s="24" t="n">
        <v>6</v>
      </c>
      <c r="G3867" s="29" t="n">
        <v>46396.52083333334</v>
      </c>
      <c r="H3867" s="24" t="inlineStr">
        <is>
          <t>Walsall</t>
        </is>
      </c>
      <c r="I3867" s="24" t="inlineStr">
        <is>
          <t>H</t>
        </is>
      </c>
      <c r="J3867" s="24" t="inlineStr">
        <is>
          <t>E3-Shrewsbu-Walsall</t>
        </is>
      </c>
      <c r="K3867" s="24" t="n">
        <v>11</v>
      </c>
      <c r="L3867" s="11">
        <f>IF(INDEX(Matches!$X:$X,AA3867)=0,"",IF(I3867="H",INDEX(Matches!$H:$H,AA3867),INDEX(Matches!$I:$I,AA3867)))</f>
        <v/>
      </c>
      <c r="M3867" s="11">
        <f>IF(INDEX(Matches!$X:$X,AA3867)=0,"",IF(I3867="H",INDEX(Matches!$I:$I,AA3867),INDEX(Matches!$H:$H,AA3867)))</f>
        <v/>
      </c>
      <c r="N3867" s="11">
        <f>IF(L3867="","",IF(L3867&gt;M3867,"W",IF(L3867=M3867,"D","L")))</f>
        <v/>
      </c>
      <c r="O3867" s="11">
        <f>IF(L3867="","",IF(L3867&gt;M3867,3,IF(L3867=M3867,1,0)))</f>
        <v/>
      </c>
      <c r="P3867" s="31">
        <f>IF(I3867="H",INDEX(Matches!$L:$L,AA3867),INDEX(Matches!$N:$N,AA3867))</f>
        <v/>
      </c>
      <c r="Q3867" s="31">
        <f>INDEX(Matches!$M:$M,AA3867)</f>
        <v/>
      </c>
      <c r="R3867" s="31">
        <f>IF(I3867="H",INDEX(Matches!$N:$N,AA3867),INDEX(Matches!$L:$L,AA3867))</f>
        <v/>
      </c>
      <c r="S3867" s="33">
        <f>IF(I3867="H",INDEX(Matches!$O:$O,AA3867),INDEX(Matches!$P:$P,AA3867))</f>
        <v/>
      </c>
      <c r="T3867" s="33">
        <f>IF(INDEX(Matches!$J:$J,AA3867)="","",IF(I3867="H",INDEX(Matches!$J:$J,AA3867),INDEX(Matches!$K:$K,AA3867)))</f>
        <v/>
      </c>
      <c r="U3867" s="33">
        <f>IF(INDEX(Matches!$K:$K,AA3867)="","",IF(I3867="H",INDEX(Matches!$K:$K,AA3867),INDEX(Matches!$J:$J,AA3867)))</f>
        <v/>
      </c>
      <c r="V3867" s="30">
        <f>IF(T3867="","",T3867-U3867)</f>
        <v/>
      </c>
      <c r="W3867" s="33">
        <f>IF(I3867="H",INDEX(Matches!$T:$T,AA3867),INDEX(Matches!$U:$U,AA3867))</f>
        <v/>
      </c>
      <c r="X3867" s="11">
        <f>INDEX(Matches!$X:$X,AA3867)</f>
        <v/>
      </c>
      <c r="Y3867" s="30">
        <f>IF(O3867="","",O3867-S3867)</f>
        <v/>
      </c>
      <c r="Z3867" s="30">
        <f>IF(W3867="","",W3867-S3867)</f>
        <v/>
      </c>
      <c r="AA3867" s="24">
        <f>MATCH(J3867,Matches!$A:$A,0)</f>
        <v/>
      </c>
      <c r="AB3867" s="33" t="n"/>
      <c r="AC3867" s="33" t="n">
        <v>1.398811716202893</v>
      </c>
      <c r="AD3867" s="24" t="n"/>
      <c r="AE3867" s="24" t="n">
        <v>6</v>
      </c>
      <c r="AF3867" s="33" t="n"/>
      <c r="AG3867" s="33" t="n"/>
    </row>
    <row r="3868">
      <c r="A3868" s="24" t="inlineStr">
        <is>
          <t>Shrewsbury|25</t>
        </is>
      </c>
      <c r="B3868" s="24" t="inlineStr">
        <is>
          <t>E3</t>
        </is>
      </c>
      <c r="C3868" s="24" t="inlineStr">
        <is>
          <t>League Two</t>
        </is>
      </c>
      <c r="D3868" s="24" t="inlineStr">
        <is>
          <t>Shrewsbury</t>
        </is>
      </c>
      <c r="E3868" s="24" t="n">
        <v>25</v>
      </c>
      <c r="F3868" s="24" t="n">
        <v>7</v>
      </c>
      <c r="G3868" s="29" t="n">
        <v>46403.625</v>
      </c>
      <c r="H3868" s="24" t="inlineStr">
        <is>
          <t>Bristol Rovers</t>
        </is>
      </c>
      <c r="I3868" s="24" t="inlineStr">
        <is>
          <t>A</t>
        </is>
      </c>
      <c r="J3868" s="24" t="inlineStr">
        <is>
          <t>E3-BristolR-Shrewsbu</t>
        </is>
      </c>
      <c r="K3868" s="24" t="n">
        <v>2</v>
      </c>
      <c r="L3868" s="11">
        <f>IF(INDEX(Matches!$X:$X,AA3868)=0,"",IF(I3868="H",INDEX(Matches!$H:$H,AA3868),INDEX(Matches!$I:$I,AA3868)))</f>
        <v/>
      </c>
      <c r="M3868" s="11">
        <f>IF(INDEX(Matches!$X:$X,AA3868)=0,"",IF(I3868="H",INDEX(Matches!$I:$I,AA3868),INDEX(Matches!$H:$H,AA3868)))</f>
        <v/>
      </c>
      <c r="N3868" s="11">
        <f>IF(L3868="","",IF(L3868&gt;M3868,"W",IF(L3868=M3868,"D","L")))</f>
        <v/>
      </c>
      <c r="O3868" s="11">
        <f>IF(L3868="","",IF(L3868&gt;M3868,3,IF(L3868=M3868,1,0)))</f>
        <v/>
      </c>
      <c r="P3868" s="31">
        <f>IF(I3868="H",INDEX(Matches!$L:$L,AA3868),INDEX(Matches!$N:$N,AA3868))</f>
        <v/>
      </c>
      <c r="Q3868" s="31">
        <f>INDEX(Matches!$M:$M,AA3868)</f>
        <v/>
      </c>
      <c r="R3868" s="31">
        <f>IF(I3868="H",INDEX(Matches!$N:$N,AA3868),INDEX(Matches!$L:$L,AA3868))</f>
        <v/>
      </c>
      <c r="S3868" s="33">
        <f>IF(I3868="H",INDEX(Matches!$O:$O,AA3868),INDEX(Matches!$P:$P,AA3868))</f>
        <v/>
      </c>
      <c r="T3868" s="33">
        <f>IF(INDEX(Matches!$J:$J,AA3868)="","",IF(I3868="H",INDEX(Matches!$J:$J,AA3868),INDEX(Matches!$K:$K,AA3868)))</f>
        <v/>
      </c>
      <c r="U3868" s="33">
        <f>IF(INDEX(Matches!$K:$K,AA3868)="","",IF(I3868="H",INDEX(Matches!$K:$K,AA3868),INDEX(Matches!$J:$J,AA3868)))</f>
        <v/>
      </c>
      <c r="V3868" s="30">
        <f>IF(T3868="","",T3868-U3868)</f>
        <v/>
      </c>
      <c r="W3868" s="33">
        <f>IF(I3868="H",INDEX(Matches!$T:$T,AA3868),INDEX(Matches!$U:$U,AA3868))</f>
        <v/>
      </c>
      <c r="X3868" s="11">
        <f>INDEX(Matches!$X:$X,AA3868)</f>
        <v/>
      </c>
      <c r="Y3868" s="30">
        <f>IF(O3868="","",O3868-S3868)</f>
        <v/>
      </c>
      <c r="Z3868" s="30">
        <f>IF(W3868="","",W3868-S3868)</f>
        <v/>
      </c>
      <c r="AA3868" s="24">
        <f>MATCH(J3868,Matches!$A:$A,0)</f>
        <v/>
      </c>
      <c r="AB3868" s="33" t="n"/>
      <c r="AC3868" s="33" t="n">
        <v>0.9594135198526605</v>
      </c>
      <c r="AD3868" s="24" t="n"/>
      <c r="AE3868" s="24" t="n">
        <v>7</v>
      </c>
      <c r="AF3868" s="33" t="n"/>
      <c r="AG3868" s="33" t="n"/>
    </row>
    <row r="3869">
      <c r="A3869" s="24" t="inlineStr">
        <is>
          <t>Shrewsbury|26</t>
        </is>
      </c>
      <c r="B3869" s="24" t="inlineStr">
        <is>
          <t>E3</t>
        </is>
      </c>
      <c r="C3869" s="24" t="inlineStr">
        <is>
          <t>League Two</t>
        </is>
      </c>
      <c r="D3869" s="24" t="inlineStr">
        <is>
          <t>Shrewsbury</t>
        </is>
      </c>
      <c r="E3869" s="24" t="n">
        <v>26</v>
      </c>
      <c r="F3869" s="24" t="n">
        <v>7</v>
      </c>
      <c r="G3869" s="29" t="n">
        <v>46406.82291666666</v>
      </c>
      <c r="H3869" s="24" t="inlineStr">
        <is>
          <t>Crawley</t>
        </is>
      </c>
      <c r="I3869" s="24" t="inlineStr">
        <is>
          <t>H</t>
        </is>
      </c>
      <c r="J3869" s="24" t="inlineStr">
        <is>
          <t>E3-Shrewsbu-Crawley</t>
        </is>
      </c>
      <c r="K3869" s="24" t="n">
        <v>21</v>
      </c>
      <c r="L3869" s="11">
        <f>IF(INDEX(Matches!$X:$X,AA3869)=0,"",IF(I3869="H",INDEX(Matches!$H:$H,AA3869),INDEX(Matches!$I:$I,AA3869)))</f>
        <v/>
      </c>
      <c r="M3869" s="11">
        <f>IF(INDEX(Matches!$X:$X,AA3869)=0,"",IF(I3869="H",INDEX(Matches!$I:$I,AA3869),INDEX(Matches!$H:$H,AA3869)))</f>
        <v/>
      </c>
      <c r="N3869" s="11">
        <f>IF(L3869="","",IF(L3869&gt;M3869,"W",IF(L3869=M3869,"D","L")))</f>
        <v/>
      </c>
      <c r="O3869" s="11">
        <f>IF(L3869="","",IF(L3869&gt;M3869,3,IF(L3869=M3869,1,0)))</f>
        <v/>
      </c>
      <c r="P3869" s="31">
        <f>IF(I3869="H",INDEX(Matches!$L:$L,AA3869),INDEX(Matches!$N:$N,AA3869))</f>
        <v/>
      </c>
      <c r="Q3869" s="31">
        <f>INDEX(Matches!$M:$M,AA3869)</f>
        <v/>
      </c>
      <c r="R3869" s="31">
        <f>IF(I3869="H",INDEX(Matches!$N:$N,AA3869),INDEX(Matches!$L:$L,AA3869))</f>
        <v/>
      </c>
      <c r="S3869" s="33">
        <f>IF(I3869="H",INDEX(Matches!$O:$O,AA3869),INDEX(Matches!$P:$P,AA3869))</f>
        <v/>
      </c>
      <c r="T3869" s="33">
        <f>IF(INDEX(Matches!$J:$J,AA3869)="","",IF(I3869="H",INDEX(Matches!$J:$J,AA3869),INDEX(Matches!$K:$K,AA3869)))</f>
        <v/>
      </c>
      <c r="U3869" s="33">
        <f>IF(INDEX(Matches!$K:$K,AA3869)="","",IF(I3869="H",INDEX(Matches!$K:$K,AA3869),INDEX(Matches!$J:$J,AA3869)))</f>
        <v/>
      </c>
      <c r="V3869" s="30">
        <f>IF(T3869="","",T3869-U3869)</f>
        <v/>
      </c>
      <c r="W3869" s="33">
        <f>IF(I3869="H",INDEX(Matches!$T:$T,AA3869),INDEX(Matches!$U:$U,AA3869))</f>
        <v/>
      </c>
      <c r="X3869" s="11">
        <f>INDEX(Matches!$X:$X,AA3869)</f>
        <v/>
      </c>
      <c r="Y3869" s="30">
        <f>IF(O3869="","",O3869-S3869)</f>
        <v/>
      </c>
      <c r="Z3869" s="30">
        <f>IF(W3869="","",W3869-S3869)</f>
        <v/>
      </c>
      <c r="AA3869" s="24">
        <f>MATCH(J3869,Matches!$A:$A,0)</f>
        <v/>
      </c>
      <c r="AB3869" s="33" t="n"/>
      <c r="AC3869" s="33" t="n">
        <v>1.587716000439877</v>
      </c>
      <c r="AD3869" s="24" t="n"/>
      <c r="AE3869" s="24" t="n">
        <v>7</v>
      </c>
      <c r="AF3869" s="33" t="n"/>
      <c r="AG3869" s="33" t="n"/>
    </row>
    <row r="3870">
      <c r="A3870" s="24" t="inlineStr">
        <is>
          <t>Shrewsbury|27</t>
        </is>
      </c>
      <c r="B3870" s="24" t="inlineStr">
        <is>
          <t>E3</t>
        </is>
      </c>
      <c r="C3870" s="24" t="inlineStr">
        <is>
          <t>League Two</t>
        </is>
      </c>
      <c r="D3870" s="24" t="inlineStr">
        <is>
          <t>Shrewsbury</t>
        </is>
      </c>
      <c r="E3870" s="24" t="n">
        <v>27</v>
      </c>
      <c r="F3870" s="24" t="n">
        <v>7</v>
      </c>
      <c r="G3870" s="29" t="n">
        <v>46410.625</v>
      </c>
      <c r="H3870" s="24" t="inlineStr">
        <is>
          <t>Rotherham</t>
        </is>
      </c>
      <c r="I3870" s="24" t="inlineStr">
        <is>
          <t>H</t>
        </is>
      </c>
      <c r="J3870" s="24" t="inlineStr">
        <is>
          <t>E3-Shrewsbu-Rotherha</t>
        </is>
      </c>
      <c r="K3870" s="24" t="n">
        <v>9</v>
      </c>
      <c r="L3870" s="11">
        <f>IF(INDEX(Matches!$X:$X,AA3870)=0,"",IF(I3870="H",INDEX(Matches!$H:$H,AA3870),INDEX(Matches!$I:$I,AA3870)))</f>
        <v/>
      </c>
      <c r="M3870" s="11">
        <f>IF(INDEX(Matches!$X:$X,AA3870)=0,"",IF(I3870="H",INDEX(Matches!$I:$I,AA3870),INDEX(Matches!$H:$H,AA3870)))</f>
        <v/>
      </c>
      <c r="N3870" s="11">
        <f>IF(L3870="","",IF(L3870&gt;M3870,"W",IF(L3870=M3870,"D","L")))</f>
        <v/>
      </c>
      <c r="O3870" s="11">
        <f>IF(L3870="","",IF(L3870&gt;M3870,3,IF(L3870=M3870,1,0)))</f>
        <v/>
      </c>
      <c r="P3870" s="31">
        <f>IF(I3870="H",INDEX(Matches!$L:$L,AA3870),INDEX(Matches!$N:$N,AA3870))</f>
        <v/>
      </c>
      <c r="Q3870" s="31">
        <f>INDEX(Matches!$M:$M,AA3870)</f>
        <v/>
      </c>
      <c r="R3870" s="31">
        <f>IF(I3870="H",INDEX(Matches!$N:$N,AA3870),INDEX(Matches!$L:$L,AA3870))</f>
        <v/>
      </c>
      <c r="S3870" s="33">
        <f>IF(I3870="H",INDEX(Matches!$O:$O,AA3870),INDEX(Matches!$P:$P,AA3870))</f>
        <v/>
      </c>
      <c r="T3870" s="33">
        <f>IF(INDEX(Matches!$J:$J,AA3870)="","",IF(I3870="H",INDEX(Matches!$J:$J,AA3870),INDEX(Matches!$K:$K,AA3870)))</f>
        <v/>
      </c>
      <c r="U3870" s="33">
        <f>IF(INDEX(Matches!$K:$K,AA3870)="","",IF(I3870="H",INDEX(Matches!$K:$K,AA3870),INDEX(Matches!$J:$J,AA3870)))</f>
        <v/>
      </c>
      <c r="V3870" s="30">
        <f>IF(T3870="","",T3870-U3870)</f>
        <v/>
      </c>
      <c r="W3870" s="33">
        <f>IF(I3870="H",INDEX(Matches!$T:$T,AA3870),INDEX(Matches!$U:$U,AA3870))</f>
        <v/>
      </c>
      <c r="X3870" s="11">
        <f>INDEX(Matches!$X:$X,AA3870)</f>
        <v/>
      </c>
      <c r="Y3870" s="30">
        <f>IF(O3870="","",O3870-S3870)</f>
        <v/>
      </c>
      <c r="Z3870" s="30">
        <f>IF(W3870="","",W3870-S3870)</f>
        <v/>
      </c>
      <c r="AA3870" s="24">
        <f>MATCH(J3870,Matches!$A:$A,0)</f>
        <v/>
      </c>
      <c r="AB3870" s="33" t="n"/>
      <c r="AC3870" s="33" t="n">
        <v>1.383334387811884</v>
      </c>
      <c r="AD3870" s="24" t="n"/>
      <c r="AE3870" s="24" t="n">
        <v>7</v>
      </c>
      <c r="AF3870" s="33" t="n"/>
      <c r="AG3870" s="33" t="n"/>
    </row>
    <row r="3871">
      <c r="A3871" s="24" t="inlineStr">
        <is>
          <t>Shrewsbury|28</t>
        </is>
      </c>
      <c r="B3871" s="24" t="inlineStr">
        <is>
          <t>E3</t>
        </is>
      </c>
      <c r="C3871" s="24" t="inlineStr">
        <is>
          <t>League Two</t>
        </is>
      </c>
      <c r="D3871" s="24" t="inlineStr">
        <is>
          <t>Shrewsbury</t>
        </is>
      </c>
      <c r="E3871" s="24" t="n">
        <v>28</v>
      </c>
      <c r="F3871" s="24" t="n">
        <v>7</v>
      </c>
      <c r="G3871" s="29" t="n">
        <v>46417.625</v>
      </c>
      <c r="H3871" s="24" t="inlineStr">
        <is>
          <t>Gillingham</t>
        </is>
      </c>
      <c r="I3871" s="24" t="inlineStr">
        <is>
          <t>A</t>
        </is>
      </c>
      <c r="J3871" s="24" t="inlineStr">
        <is>
          <t>E3-Gillingh-Shrewsbu</t>
        </is>
      </c>
      <c r="K3871" s="24" t="n">
        <v>12</v>
      </c>
      <c r="L3871" s="11">
        <f>IF(INDEX(Matches!$X:$X,AA3871)=0,"",IF(I3871="H",INDEX(Matches!$H:$H,AA3871),INDEX(Matches!$I:$I,AA3871)))</f>
        <v/>
      </c>
      <c r="M3871" s="11">
        <f>IF(INDEX(Matches!$X:$X,AA3871)=0,"",IF(I3871="H",INDEX(Matches!$I:$I,AA3871),INDEX(Matches!$H:$H,AA3871)))</f>
        <v/>
      </c>
      <c r="N3871" s="11">
        <f>IF(L3871="","",IF(L3871&gt;M3871,"W",IF(L3871=M3871,"D","L")))</f>
        <v/>
      </c>
      <c r="O3871" s="11">
        <f>IF(L3871="","",IF(L3871&gt;M3871,3,IF(L3871=M3871,1,0)))</f>
        <v/>
      </c>
      <c r="P3871" s="31">
        <f>IF(I3871="H",INDEX(Matches!$L:$L,AA3871),INDEX(Matches!$N:$N,AA3871))</f>
        <v/>
      </c>
      <c r="Q3871" s="31">
        <f>INDEX(Matches!$M:$M,AA3871)</f>
        <v/>
      </c>
      <c r="R3871" s="31">
        <f>IF(I3871="H",INDEX(Matches!$N:$N,AA3871),INDEX(Matches!$L:$L,AA3871))</f>
        <v/>
      </c>
      <c r="S3871" s="33">
        <f>IF(I3871="H",INDEX(Matches!$O:$O,AA3871),INDEX(Matches!$P:$P,AA3871))</f>
        <v/>
      </c>
      <c r="T3871" s="33">
        <f>IF(INDEX(Matches!$J:$J,AA3871)="","",IF(I3871="H",INDEX(Matches!$J:$J,AA3871),INDEX(Matches!$K:$K,AA3871)))</f>
        <v/>
      </c>
      <c r="U3871" s="33">
        <f>IF(INDEX(Matches!$K:$K,AA3871)="","",IF(I3871="H",INDEX(Matches!$K:$K,AA3871),INDEX(Matches!$J:$J,AA3871)))</f>
        <v/>
      </c>
      <c r="V3871" s="30">
        <f>IF(T3871="","",T3871-U3871)</f>
        <v/>
      </c>
      <c r="W3871" s="33">
        <f>IF(I3871="H",INDEX(Matches!$T:$T,AA3871),INDEX(Matches!$U:$U,AA3871))</f>
        <v/>
      </c>
      <c r="X3871" s="11">
        <f>INDEX(Matches!$X:$X,AA3871)</f>
        <v/>
      </c>
      <c r="Y3871" s="30">
        <f>IF(O3871="","",O3871-S3871)</f>
        <v/>
      </c>
      <c r="Z3871" s="30">
        <f>IF(W3871="","",W3871-S3871)</f>
        <v/>
      </c>
      <c r="AA3871" s="24">
        <f>MATCH(J3871,Matches!$A:$A,0)</f>
        <v/>
      </c>
      <c r="AB3871" s="33" t="n"/>
      <c r="AC3871" s="33" t="n">
        <v>1.131704362013205</v>
      </c>
      <c r="AD3871" s="24" t="n"/>
      <c r="AE3871" s="24" t="n">
        <v>7</v>
      </c>
      <c r="AF3871" s="33" t="n"/>
      <c r="AG3871" s="33" t="n"/>
    </row>
    <row r="3872">
      <c r="A3872" s="24" t="inlineStr">
        <is>
          <t>Shrewsbury|29</t>
        </is>
      </c>
      <c r="B3872" s="24" t="inlineStr">
        <is>
          <t>E3</t>
        </is>
      </c>
      <c r="C3872" s="24" t="inlineStr">
        <is>
          <t>League Two</t>
        </is>
      </c>
      <c r="D3872" s="24" t="inlineStr">
        <is>
          <t>Shrewsbury</t>
        </is>
      </c>
      <c r="E3872" s="24" t="n">
        <v>29</v>
      </c>
      <c r="F3872" s="24" t="n">
        <v>8</v>
      </c>
      <c r="G3872" s="29" t="n">
        <v>46424.625</v>
      </c>
      <c r="H3872" s="24" t="inlineStr">
        <is>
          <t>Salford</t>
        </is>
      </c>
      <c r="I3872" s="24" t="inlineStr">
        <is>
          <t>A</t>
        </is>
      </c>
      <c r="J3872" s="24" t="inlineStr">
        <is>
          <t>E3-Salford-Shrewsbu</t>
        </is>
      </c>
      <c r="K3872" s="24" t="n">
        <v>1</v>
      </c>
      <c r="L3872" s="11">
        <f>IF(INDEX(Matches!$X:$X,AA3872)=0,"",IF(I3872="H",INDEX(Matches!$H:$H,AA3872),INDEX(Matches!$I:$I,AA3872)))</f>
        <v/>
      </c>
      <c r="M3872" s="11">
        <f>IF(INDEX(Matches!$X:$X,AA3872)=0,"",IF(I3872="H",INDEX(Matches!$I:$I,AA3872),INDEX(Matches!$H:$H,AA3872)))</f>
        <v/>
      </c>
      <c r="N3872" s="11">
        <f>IF(L3872="","",IF(L3872&gt;M3872,"W",IF(L3872=M3872,"D","L")))</f>
        <v/>
      </c>
      <c r="O3872" s="11">
        <f>IF(L3872="","",IF(L3872&gt;M3872,3,IF(L3872=M3872,1,0)))</f>
        <v/>
      </c>
      <c r="P3872" s="31">
        <f>IF(I3872="H",INDEX(Matches!$L:$L,AA3872),INDEX(Matches!$N:$N,AA3872))</f>
        <v/>
      </c>
      <c r="Q3872" s="31">
        <f>INDEX(Matches!$M:$M,AA3872)</f>
        <v/>
      </c>
      <c r="R3872" s="31">
        <f>IF(I3872="H",INDEX(Matches!$N:$N,AA3872),INDEX(Matches!$L:$L,AA3872))</f>
        <v/>
      </c>
      <c r="S3872" s="33">
        <f>IF(I3872="H",INDEX(Matches!$O:$O,AA3872),INDEX(Matches!$P:$P,AA3872))</f>
        <v/>
      </c>
      <c r="T3872" s="33">
        <f>IF(INDEX(Matches!$J:$J,AA3872)="","",IF(I3872="H",INDEX(Matches!$J:$J,AA3872),INDEX(Matches!$K:$K,AA3872)))</f>
        <v/>
      </c>
      <c r="U3872" s="33">
        <f>IF(INDEX(Matches!$K:$K,AA3872)="","",IF(I3872="H",INDEX(Matches!$K:$K,AA3872),INDEX(Matches!$J:$J,AA3872)))</f>
        <v/>
      </c>
      <c r="V3872" s="30">
        <f>IF(T3872="","",T3872-U3872)</f>
        <v/>
      </c>
      <c r="W3872" s="33">
        <f>IF(I3872="H",INDEX(Matches!$T:$T,AA3872),INDEX(Matches!$U:$U,AA3872))</f>
        <v/>
      </c>
      <c r="X3872" s="11">
        <f>INDEX(Matches!$X:$X,AA3872)</f>
        <v/>
      </c>
      <c r="Y3872" s="30">
        <f>IF(O3872="","",O3872-S3872)</f>
        <v/>
      </c>
      <c r="Z3872" s="30">
        <f>IF(W3872="","",W3872-S3872)</f>
        <v/>
      </c>
      <c r="AA3872" s="24">
        <f>MATCH(J3872,Matches!$A:$A,0)</f>
        <v/>
      </c>
      <c r="AB3872" s="33" t="n"/>
      <c r="AC3872" s="33" t="n">
        <v>0.8819449677461628</v>
      </c>
      <c r="AD3872" s="24" t="n"/>
      <c r="AE3872" s="24" t="n">
        <v>8</v>
      </c>
      <c r="AF3872" s="33" t="n"/>
      <c r="AG3872" s="33" t="n"/>
    </row>
    <row r="3873">
      <c r="A3873" s="24" t="inlineStr">
        <is>
          <t>Shrewsbury|30</t>
        </is>
      </c>
      <c r="B3873" s="24" t="inlineStr">
        <is>
          <t>E3</t>
        </is>
      </c>
      <c r="C3873" s="24" t="inlineStr">
        <is>
          <t>League Two</t>
        </is>
      </c>
      <c r="D3873" s="24" t="inlineStr">
        <is>
          <t>Shrewsbury</t>
        </is>
      </c>
      <c r="E3873" s="24" t="n">
        <v>30</v>
      </c>
      <c r="F3873" s="24" t="n">
        <v>8</v>
      </c>
      <c r="G3873" s="29" t="n">
        <v>46427.82291666666</v>
      </c>
      <c r="H3873" s="24" t="inlineStr">
        <is>
          <t>Rochdale</t>
        </is>
      </c>
      <c r="I3873" s="24" t="inlineStr">
        <is>
          <t>H</t>
        </is>
      </c>
      <c r="J3873" s="24" t="inlineStr">
        <is>
          <t>E3-Shrewsbu-Rochdale</t>
        </is>
      </c>
      <c r="K3873" s="24" t="n">
        <v>16</v>
      </c>
      <c r="L3873" s="11">
        <f>IF(INDEX(Matches!$X:$X,AA3873)=0,"",IF(I3873="H",INDEX(Matches!$H:$H,AA3873),INDEX(Matches!$I:$I,AA3873)))</f>
        <v/>
      </c>
      <c r="M3873" s="11">
        <f>IF(INDEX(Matches!$X:$X,AA3873)=0,"",IF(I3873="H",INDEX(Matches!$I:$I,AA3873),INDEX(Matches!$H:$H,AA3873)))</f>
        <v/>
      </c>
      <c r="N3873" s="11">
        <f>IF(L3873="","",IF(L3873&gt;M3873,"W",IF(L3873=M3873,"D","L")))</f>
        <v/>
      </c>
      <c r="O3873" s="11">
        <f>IF(L3873="","",IF(L3873&gt;M3873,3,IF(L3873=M3873,1,0)))</f>
        <v/>
      </c>
      <c r="P3873" s="31">
        <f>IF(I3873="H",INDEX(Matches!$L:$L,AA3873),INDEX(Matches!$N:$N,AA3873))</f>
        <v/>
      </c>
      <c r="Q3873" s="31">
        <f>INDEX(Matches!$M:$M,AA3873)</f>
        <v/>
      </c>
      <c r="R3873" s="31">
        <f>IF(I3873="H",INDEX(Matches!$N:$N,AA3873),INDEX(Matches!$L:$L,AA3873))</f>
        <v/>
      </c>
      <c r="S3873" s="33">
        <f>IF(I3873="H",INDEX(Matches!$O:$O,AA3873),INDEX(Matches!$P:$P,AA3873))</f>
        <v/>
      </c>
      <c r="T3873" s="33">
        <f>IF(INDEX(Matches!$J:$J,AA3873)="","",IF(I3873="H",INDEX(Matches!$J:$J,AA3873),INDEX(Matches!$K:$K,AA3873)))</f>
        <v/>
      </c>
      <c r="U3873" s="33">
        <f>IF(INDEX(Matches!$K:$K,AA3873)="","",IF(I3873="H",INDEX(Matches!$K:$K,AA3873),INDEX(Matches!$J:$J,AA3873)))</f>
        <v/>
      </c>
      <c r="V3873" s="30">
        <f>IF(T3873="","",T3873-U3873)</f>
        <v/>
      </c>
      <c r="W3873" s="33">
        <f>IF(I3873="H",INDEX(Matches!$T:$T,AA3873),INDEX(Matches!$U:$U,AA3873))</f>
        <v/>
      </c>
      <c r="X3873" s="11">
        <f>INDEX(Matches!$X:$X,AA3873)</f>
        <v/>
      </c>
      <c r="Y3873" s="30">
        <f>IF(O3873="","",O3873-S3873)</f>
        <v/>
      </c>
      <c r="Z3873" s="30">
        <f>IF(W3873="","",W3873-S3873)</f>
        <v/>
      </c>
      <c r="AA3873" s="24">
        <f>MATCH(J3873,Matches!$A:$A,0)</f>
        <v/>
      </c>
      <c r="AB3873" s="33" t="n"/>
      <c r="AC3873" s="33" t="n">
        <v>1.5355714805514</v>
      </c>
      <c r="AD3873" s="24" t="n"/>
      <c r="AE3873" s="24" t="n">
        <v>8</v>
      </c>
      <c r="AF3873" s="33" t="n"/>
      <c r="AG3873" s="33" t="n"/>
    </row>
    <row r="3874">
      <c r="A3874" s="24" t="inlineStr">
        <is>
          <t>Shrewsbury|31</t>
        </is>
      </c>
      <c r="B3874" s="24" t="inlineStr">
        <is>
          <t>E3</t>
        </is>
      </c>
      <c r="C3874" s="24" t="inlineStr">
        <is>
          <t>League Two</t>
        </is>
      </c>
      <c r="D3874" s="24" t="inlineStr">
        <is>
          <t>Shrewsbury</t>
        </is>
      </c>
      <c r="E3874" s="24" t="n">
        <v>31</v>
      </c>
      <c r="F3874" s="24" t="n">
        <v>8</v>
      </c>
      <c r="G3874" s="29" t="n">
        <v>46431.625</v>
      </c>
      <c r="H3874" s="24" t="inlineStr">
        <is>
          <t>Fleetwood</t>
        </is>
      </c>
      <c r="I3874" s="24" t="inlineStr">
        <is>
          <t>H</t>
        </is>
      </c>
      <c r="J3874" s="24" t="inlineStr">
        <is>
          <t>E3-Shrewsbu-Fleetwoo</t>
        </is>
      </c>
      <c r="K3874" s="24" t="n">
        <v>18</v>
      </c>
      <c r="L3874" s="11">
        <f>IF(INDEX(Matches!$X:$X,AA3874)=0,"",IF(I3874="H",INDEX(Matches!$H:$H,AA3874),INDEX(Matches!$I:$I,AA3874)))</f>
        <v/>
      </c>
      <c r="M3874" s="11">
        <f>IF(INDEX(Matches!$X:$X,AA3874)=0,"",IF(I3874="H",INDEX(Matches!$I:$I,AA3874),INDEX(Matches!$H:$H,AA3874)))</f>
        <v/>
      </c>
      <c r="N3874" s="11">
        <f>IF(L3874="","",IF(L3874&gt;M3874,"W",IF(L3874=M3874,"D","L")))</f>
        <v/>
      </c>
      <c r="O3874" s="11">
        <f>IF(L3874="","",IF(L3874&gt;M3874,3,IF(L3874=M3874,1,0)))</f>
        <v/>
      </c>
      <c r="P3874" s="31">
        <f>IF(I3874="H",INDEX(Matches!$L:$L,AA3874),INDEX(Matches!$N:$N,AA3874))</f>
        <v/>
      </c>
      <c r="Q3874" s="31">
        <f>INDEX(Matches!$M:$M,AA3874)</f>
        <v/>
      </c>
      <c r="R3874" s="31">
        <f>IF(I3874="H",INDEX(Matches!$N:$N,AA3874),INDEX(Matches!$L:$L,AA3874))</f>
        <v/>
      </c>
      <c r="S3874" s="33">
        <f>IF(I3874="H",INDEX(Matches!$O:$O,AA3874),INDEX(Matches!$P:$P,AA3874))</f>
        <v/>
      </c>
      <c r="T3874" s="33">
        <f>IF(INDEX(Matches!$J:$J,AA3874)="","",IF(I3874="H",INDEX(Matches!$J:$J,AA3874),INDEX(Matches!$K:$K,AA3874)))</f>
        <v/>
      </c>
      <c r="U3874" s="33">
        <f>IF(INDEX(Matches!$K:$K,AA3874)="","",IF(I3874="H",INDEX(Matches!$K:$K,AA3874),INDEX(Matches!$J:$J,AA3874)))</f>
        <v/>
      </c>
      <c r="V3874" s="30">
        <f>IF(T3874="","",T3874-U3874)</f>
        <v/>
      </c>
      <c r="W3874" s="33">
        <f>IF(I3874="H",INDEX(Matches!$T:$T,AA3874),INDEX(Matches!$U:$U,AA3874))</f>
        <v/>
      </c>
      <c r="X3874" s="11">
        <f>INDEX(Matches!$X:$X,AA3874)</f>
        <v/>
      </c>
      <c r="Y3874" s="30">
        <f>IF(O3874="","",O3874-S3874)</f>
        <v/>
      </c>
      <c r="Z3874" s="30">
        <f>IF(W3874="","",W3874-S3874)</f>
        <v/>
      </c>
      <c r="AA3874" s="24">
        <f>MATCH(J3874,Matches!$A:$A,0)</f>
        <v/>
      </c>
      <c r="AB3874" s="33" t="n"/>
      <c r="AC3874" s="33" t="n">
        <v>1.539743528479271</v>
      </c>
      <c r="AD3874" s="24" t="n"/>
      <c r="AE3874" s="24" t="n">
        <v>8</v>
      </c>
      <c r="AF3874" s="33" t="n"/>
      <c r="AG3874" s="33" t="n"/>
    </row>
    <row r="3875">
      <c r="A3875" s="24" t="inlineStr">
        <is>
          <t>Shrewsbury|32</t>
        </is>
      </c>
      <c r="B3875" s="24" t="inlineStr">
        <is>
          <t>E3</t>
        </is>
      </c>
      <c r="C3875" s="24" t="inlineStr">
        <is>
          <t>League Two</t>
        </is>
      </c>
      <c r="D3875" s="24" t="inlineStr">
        <is>
          <t>Shrewsbury</t>
        </is>
      </c>
      <c r="E3875" s="24" t="n">
        <v>32</v>
      </c>
      <c r="F3875" s="24" t="n">
        <v>8</v>
      </c>
      <c r="G3875" s="29" t="n">
        <v>46438.625</v>
      </c>
      <c r="H3875" s="24" t="inlineStr">
        <is>
          <t>Northampton</t>
        </is>
      </c>
      <c r="I3875" s="24" t="inlineStr">
        <is>
          <t>A</t>
        </is>
      </c>
      <c r="J3875" s="24" t="inlineStr">
        <is>
          <t>E3-Northamp-Shrewsbu</t>
        </is>
      </c>
      <c r="K3875" s="24" t="n">
        <v>14</v>
      </c>
      <c r="L3875" s="11">
        <f>IF(INDEX(Matches!$X:$X,AA3875)=0,"",IF(I3875="H",INDEX(Matches!$H:$H,AA3875),INDEX(Matches!$I:$I,AA3875)))</f>
        <v/>
      </c>
      <c r="M3875" s="11">
        <f>IF(INDEX(Matches!$X:$X,AA3875)=0,"",IF(I3875="H",INDEX(Matches!$I:$I,AA3875),INDEX(Matches!$H:$H,AA3875)))</f>
        <v/>
      </c>
      <c r="N3875" s="11">
        <f>IF(L3875="","",IF(L3875&gt;M3875,"W",IF(L3875=M3875,"D","L")))</f>
        <v/>
      </c>
      <c r="O3875" s="11">
        <f>IF(L3875="","",IF(L3875&gt;M3875,3,IF(L3875=M3875,1,0)))</f>
        <v/>
      </c>
      <c r="P3875" s="31">
        <f>IF(I3875="H",INDEX(Matches!$L:$L,AA3875),INDEX(Matches!$N:$N,AA3875))</f>
        <v/>
      </c>
      <c r="Q3875" s="31">
        <f>INDEX(Matches!$M:$M,AA3875)</f>
        <v/>
      </c>
      <c r="R3875" s="31">
        <f>IF(I3875="H",INDEX(Matches!$N:$N,AA3875),INDEX(Matches!$L:$L,AA3875))</f>
        <v/>
      </c>
      <c r="S3875" s="33">
        <f>IF(I3875="H",INDEX(Matches!$O:$O,AA3875),INDEX(Matches!$P:$P,AA3875))</f>
        <v/>
      </c>
      <c r="T3875" s="33">
        <f>IF(INDEX(Matches!$J:$J,AA3875)="","",IF(I3875="H",INDEX(Matches!$J:$J,AA3875),INDEX(Matches!$K:$K,AA3875)))</f>
        <v/>
      </c>
      <c r="U3875" s="33">
        <f>IF(INDEX(Matches!$K:$K,AA3875)="","",IF(I3875="H",INDEX(Matches!$K:$K,AA3875),INDEX(Matches!$J:$J,AA3875)))</f>
        <v/>
      </c>
      <c r="V3875" s="30">
        <f>IF(T3875="","",T3875-U3875)</f>
        <v/>
      </c>
      <c r="W3875" s="33">
        <f>IF(I3875="H",INDEX(Matches!$T:$T,AA3875),INDEX(Matches!$U:$U,AA3875))</f>
        <v/>
      </c>
      <c r="X3875" s="11">
        <f>INDEX(Matches!$X:$X,AA3875)</f>
        <v/>
      </c>
      <c r="Y3875" s="30">
        <f>IF(O3875="","",O3875-S3875)</f>
        <v/>
      </c>
      <c r="Z3875" s="30">
        <f>IF(W3875="","",W3875-S3875)</f>
        <v/>
      </c>
      <c r="AA3875" s="24">
        <f>MATCH(J3875,Matches!$A:$A,0)</f>
        <v/>
      </c>
      <c r="AB3875" s="33" t="n"/>
      <c r="AC3875" s="33" t="n">
        <v>1.156787108172144</v>
      </c>
      <c r="AD3875" s="24" t="n"/>
      <c r="AE3875" s="24" t="n">
        <v>8</v>
      </c>
      <c r="AF3875" s="33" t="n"/>
      <c r="AG3875" s="33" t="n"/>
    </row>
    <row r="3876">
      <c r="A3876" s="24" t="inlineStr">
        <is>
          <t>Shrewsbury|33</t>
        </is>
      </c>
      <c r="B3876" s="24" t="inlineStr">
        <is>
          <t>E3</t>
        </is>
      </c>
      <c r="C3876" s="24" t="inlineStr">
        <is>
          <t>League Two</t>
        </is>
      </c>
      <c r="D3876" s="24" t="inlineStr">
        <is>
          <t>Shrewsbury</t>
        </is>
      </c>
      <c r="E3876" s="24" t="n">
        <v>33</v>
      </c>
      <c r="F3876" s="24" t="n">
        <v>9</v>
      </c>
      <c r="G3876" s="29" t="n">
        <v>46445.625</v>
      </c>
      <c r="H3876" s="24" t="inlineStr">
        <is>
          <t>Oldham</t>
        </is>
      </c>
      <c r="I3876" s="24" t="inlineStr">
        <is>
          <t>A</t>
        </is>
      </c>
      <c r="J3876" s="24" t="inlineStr">
        <is>
          <t>E3-Oldham-Shrewsbu</t>
        </is>
      </c>
      <c r="K3876" s="24" t="n">
        <v>8</v>
      </c>
      <c r="L3876" s="11">
        <f>IF(INDEX(Matches!$X:$X,AA3876)=0,"",IF(I3876="H",INDEX(Matches!$H:$H,AA3876),INDEX(Matches!$I:$I,AA3876)))</f>
        <v/>
      </c>
      <c r="M3876" s="11">
        <f>IF(INDEX(Matches!$X:$X,AA3876)=0,"",IF(I3876="H",INDEX(Matches!$I:$I,AA3876),INDEX(Matches!$H:$H,AA3876)))</f>
        <v/>
      </c>
      <c r="N3876" s="11">
        <f>IF(L3876="","",IF(L3876&gt;M3876,"W",IF(L3876=M3876,"D","L")))</f>
        <v/>
      </c>
      <c r="O3876" s="11">
        <f>IF(L3876="","",IF(L3876&gt;M3876,3,IF(L3876=M3876,1,0)))</f>
        <v/>
      </c>
      <c r="P3876" s="31">
        <f>IF(I3876="H",INDEX(Matches!$L:$L,AA3876),INDEX(Matches!$N:$N,AA3876))</f>
        <v/>
      </c>
      <c r="Q3876" s="31">
        <f>INDEX(Matches!$M:$M,AA3876)</f>
        <v/>
      </c>
      <c r="R3876" s="31">
        <f>IF(I3876="H",INDEX(Matches!$N:$N,AA3876),INDEX(Matches!$L:$L,AA3876))</f>
        <v/>
      </c>
      <c r="S3876" s="33">
        <f>IF(I3876="H",INDEX(Matches!$O:$O,AA3876),INDEX(Matches!$P:$P,AA3876))</f>
        <v/>
      </c>
      <c r="T3876" s="33">
        <f>IF(INDEX(Matches!$J:$J,AA3876)="","",IF(I3876="H",INDEX(Matches!$J:$J,AA3876),INDEX(Matches!$K:$K,AA3876)))</f>
        <v/>
      </c>
      <c r="U3876" s="33">
        <f>IF(INDEX(Matches!$K:$K,AA3876)="","",IF(I3876="H",INDEX(Matches!$K:$K,AA3876),INDEX(Matches!$J:$J,AA3876)))</f>
        <v/>
      </c>
      <c r="V3876" s="30">
        <f>IF(T3876="","",T3876-U3876)</f>
        <v/>
      </c>
      <c r="W3876" s="33">
        <f>IF(I3876="H",INDEX(Matches!$T:$T,AA3876),INDEX(Matches!$U:$U,AA3876))</f>
        <v/>
      </c>
      <c r="X3876" s="11">
        <f>INDEX(Matches!$X:$X,AA3876)</f>
        <v/>
      </c>
      <c r="Y3876" s="30">
        <f>IF(O3876="","",O3876-S3876)</f>
        <v/>
      </c>
      <c r="Z3876" s="30">
        <f>IF(W3876="","",W3876-S3876)</f>
        <v/>
      </c>
      <c r="AA3876" s="24">
        <f>MATCH(J3876,Matches!$A:$A,0)</f>
        <v/>
      </c>
      <c r="AB3876" s="33" t="n"/>
      <c r="AC3876" s="33" t="n">
        <v>1.073540934091911</v>
      </c>
      <c r="AD3876" s="24" t="n"/>
      <c r="AE3876" s="24" t="n">
        <v>9</v>
      </c>
      <c r="AF3876" s="33" t="n"/>
      <c r="AG3876" s="33" t="n"/>
    </row>
    <row r="3877">
      <c r="A3877" s="24" t="inlineStr">
        <is>
          <t>Shrewsbury|34</t>
        </is>
      </c>
      <c r="B3877" s="24" t="inlineStr">
        <is>
          <t>E3</t>
        </is>
      </c>
      <c r="C3877" s="24" t="inlineStr">
        <is>
          <t>League Two</t>
        </is>
      </c>
      <c r="D3877" s="24" t="inlineStr">
        <is>
          <t>Shrewsbury</t>
        </is>
      </c>
      <c r="E3877" s="24" t="n">
        <v>34</v>
      </c>
      <c r="F3877" s="24" t="n">
        <v>9</v>
      </c>
      <c r="G3877" s="29" t="n">
        <v>46452.625</v>
      </c>
      <c r="H3877" s="24" t="inlineStr">
        <is>
          <t>Tranmere</t>
        </is>
      </c>
      <c r="I3877" s="24" t="inlineStr">
        <is>
          <t>H</t>
        </is>
      </c>
      <c r="J3877" s="24" t="inlineStr">
        <is>
          <t>E3-Shrewsbu-Tranmere</t>
        </is>
      </c>
      <c r="K3877" s="24" t="n">
        <v>19</v>
      </c>
      <c r="L3877" s="11">
        <f>IF(INDEX(Matches!$X:$X,AA3877)=0,"",IF(I3877="H",INDEX(Matches!$H:$H,AA3877),INDEX(Matches!$I:$I,AA3877)))</f>
        <v/>
      </c>
      <c r="M3877" s="11">
        <f>IF(INDEX(Matches!$X:$X,AA3877)=0,"",IF(I3877="H",INDEX(Matches!$I:$I,AA3877),INDEX(Matches!$H:$H,AA3877)))</f>
        <v/>
      </c>
      <c r="N3877" s="11">
        <f>IF(L3877="","",IF(L3877&gt;M3877,"W",IF(L3877=M3877,"D","L")))</f>
        <v/>
      </c>
      <c r="O3877" s="11">
        <f>IF(L3877="","",IF(L3877&gt;M3877,3,IF(L3877=M3877,1,0)))</f>
        <v/>
      </c>
      <c r="P3877" s="31">
        <f>IF(I3877="H",INDEX(Matches!$L:$L,AA3877),INDEX(Matches!$N:$N,AA3877))</f>
        <v/>
      </c>
      <c r="Q3877" s="31">
        <f>INDEX(Matches!$M:$M,AA3877)</f>
        <v/>
      </c>
      <c r="R3877" s="31">
        <f>IF(I3877="H",INDEX(Matches!$N:$N,AA3877),INDEX(Matches!$L:$L,AA3877))</f>
        <v/>
      </c>
      <c r="S3877" s="33">
        <f>IF(I3877="H",INDEX(Matches!$O:$O,AA3877),INDEX(Matches!$P:$P,AA3877))</f>
        <v/>
      </c>
      <c r="T3877" s="33">
        <f>IF(INDEX(Matches!$J:$J,AA3877)="","",IF(I3877="H",INDEX(Matches!$J:$J,AA3877),INDEX(Matches!$K:$K,AA3877)))</f>
        <v/>
      </c>
      <c r="U3877" s="33">
        <f>IF(INDEX(Matches!$K:$K,AA3877)="","",IF(I3877="H",INDEX(Matches!$K:$K,AA3877),INDEX(Matches!$J:$J,AA3877)))</f>
        <v/>
      </c>
      <c r="V3877" s="30">
        <f>IF(T3877="","",T3877-U3877)</f>
        <v/>
      </c>
      <c r="W3877" s="33">
        <f>IF(I3877="H",INDEX(Matches!$T:$T,AA3877),INDEX(Matches!$U:$U,AA3877))</f>
        <v/>
      </c>
      <c r="X3877" s="11">
        <f>INDEX(Matches!$X:$X,AA3877)</f>
        <v/>
      </c>
      <c r="Y3877" s="30">
        <f>IF(O3877="","",O3877-S3877)</f>
        <v/>
      </c>
      <c r="Z3877" s="30">
        <f>IF(W3877="","",W3877-S3877)</f>
        <v/>
      </c>
      <c r="AA3877" s="24">
        <f>MATCH(J3877,Matches!$A:$A,0)</f>
        <v/>
      </c>
      <c r="AB3877" s="33" t="n"/>
      <c r="AC3877" s="33" t="n">
        <v>1.556296176289811</v>
      </c>
      <c r="AD3877" s="24" t="n"/>
      <c r="AE3877" s="24" t="n">
        <v>9</v>
      </c>
      <c r="AF3877" s="33" t="n"/>
      <c r="AG3877" s="33" t="n"/>
    </row>
    <row r="3878">
      <c r="A3878" s="24" t="inlineStr">
        <is>
          <t>Shrewsbury|35</t>
        </is>
      </c>
      <c r="B3878" s="24" t="inlineStr">
        <is>
          <t>E3</t>
        </is>
      </c>
      <c r="C3878" s="24" t="inlineStr">
        <is>
          <t>League Two</t>
        </is>
      </c>
      <c r="D3878" s="24" t="inlineStr">
        <is>
          <t>Shrewsbury</t>
        </is>
      </c>
      <c r="E3878" s="24" t="n">
        <v>35</v>
      </c>
      <c r="F3878" s="24" t="n">
        <v>9</v>
      </c>
      <c r="G3878" s="29" t="n">
        <v>46459.625</v>
      </c>
      <c r="H3878" s="24" t="inlineStr">
        <is>
          <t>Barnet</t>
        </is>
      </c>
      <c r="I3878" s="24" t="inlineStr">
        <is>
          <t>A</t>
        </is>
      </c>
      <c r="J3878" s="24" t="inlineStr">
        <is>
          <t>E3-Barnet-Shrewsbu</t>
        </is>
      </c>
      <c r="K3878" s="24" t="n">
        <v>3</v>
      </c>
      <c r="L3878" s="11">
        <f>IF(INDEX(Matches!$X:$X,AA3878)=0,"",IF(I3878="H",INDEX(Matches!$H:$H,AA3878),INDEX(Matches!$I:$I,AA3878)))</f>
        <v/>
      </c>
      <c r="M3878" s="11">
        <f>IF(INDEX(Matches!$X:$X,AA3878)=0,"",IF(I3878="H",INDEX(Matches!$I:$I,AA3878),INDEX(Matches!$H:$H,AA3878)))</f>
        <v/>
      </c>
      <c r="N3878" s="11">
        <f>IF(L3878="","",IF(L3878&gt;M3878,"W",IF(L3878=M3878,"D","L")))</f>
        <v/>
      </c>
      <c r="O3878" s="11">
        <f>IF(L3878="","",IF(L3878&gt;M3878,3,IF(L3878=M3878,1,0)))</f>
        <v/>
      </c>
      <c r="P3878" s="31">
        <f>IF(I3878="H",INDEX(Matches!$L:$L,AA3878),INDEX(Matches!$N:$N,AA3878))</f>
        <v/>
      </c>
      <c r="Q3878" s="31">
        <f>INDEX(Matches!$M:$M,AA3878)</f>
        <v/>
      </c>
      <c r="R3878" s="31">
        <f>IF(I3878="H",INDEX(Matches!$N:$N,AA3878),INDEX(Matches!$L:$L,AA3878))</f>
        <v/>
      </c>
      <c r="S3878" s="33">
        <f>IF(I3878="H",INDEX(Matches!$O:$O,AA3878),INDEX(Matches!$P:$P,AA3878))</f>
        <v/>
      </c>
      <c r="T3878" s="33">
        <f>IF(INDEX(Matches!$J:$J,AA3878)="","",IF(I3878="H",INDEX(Matches!$J:$J,AA3878),INDEX(Matches!$K:$K,AA3878)))</f>
        <v/>
      </c>
      <c r="U3878" s="33">
        <f>IF(INDEX(Matches!$K:$K,AA3878)="","",IF(I3878="H",INDEX(Matches!$K:$K,AA3878),INDEX(Matches!$J:$J,AA3878)))</f>
        <v/>
      </c>
      <c r="V3878" s="30">
        <f>IF(T3878="","",T3878-U3878)</f>
        <v/>
      </c>
      <c r="W3878" s="33">
        <f>IF(I3878="H",INDEX(Matches!$T:$T,AA3878),INDEX(Matches!$U:$U,AA3878))</f>
        <v/>
      </c>
      <c r="X3878" s="11">
        <f>INDEX(Matches!$X:$X,AA3878)</f>
        <v/>
      </c>
      <c r="Y3878" s="30">
        <f>IF(O3878="","",O3878-S3878)</f>
        <v/>
      </c>
      <c r="Z3878" s="30">
        <f>IF(W3878="","",W3878-S3878)</f>
        <v/>
      </c>
      <c r="AA3878" s="24">
        <f>MATCH(J3878,Matches!$A:$A,0)</f>
        <v/>
      </c>
      <c r="AB3878" s="33" t="n"/>
      <c r="AC3878" s="33" t="n">
        <v>0.9800359534902727</v>
      </c>
      <c r="AD3878" s="24" t="n"/>
      <c r="AE3878" s="24" t="n">
        <v>9</v>
      </c>
      <c r="AF3878" s="33" t="n"/>
      <c r="AG3878" s="33" t="n"/>
    </row>
    <row r="3879">
      <c r="A3879" s="24" t="inlineStr">
        <is>
          <t>Shrewsbury|36</t>
        </is>
      </c>
      <c r="B3879" s="24" t="inlineStr">
        <is>
          <t>E3</t>
        </is>
      </c>
      <c r="C3879" s="24" t="inlineStr">
        <is>
          <t>League Two</t>
        </is>
      </c>
      <c r="D3879" s="24" t="inlineStr">
        <is>
          <t>Shrewsbury</t>
        </is>
      </c>
      <c r="E3879" s="24" t="n">
        <v>36</v>
      </c>
      <c r="F3879" s="24" t="n">
        <v>9</v>
      </c>
      <c r="G3879" s="29" t="n">
        <v>46466.625</v>
      </c>
      <c r="H3879" s="24" t="inlineStr">
        <is>
          <t>Chesterfield</t>
        </is>
      </c>
      <c r="I3879" s="24" t="inlineStr">
        <is>
          <t>H</t>
        </is>
      </c>
      <c r="J3879" s="24" t="inlineStr">
        <is>
          <t>E3-Shrewsbu-Chesterf</t>
        </is>
      </c>
      <c r="K3879" s="24" t="n">
        <v>6</v>
      </c>
      <c r="L3879" s="11">
        <f>IF(INDEX(Matches!$X:$X,AA3879)=0,"",IF(I3879="H",INDEX(Matches!$H:$H,AA3879),INDEX(Matches!$I:$I,AA3879)))</f>
        <v/>
      </c>
      <c r="M3879" s="11">
        <f>IF(INDEX(Matches!$X:$X,AA3879)=0,"",IF(I3879="H",INDEX(Matches!$I:$I,AA3879),INDEX(Matches!$H:$H,AA3879)))</f>
        <v/>
      </c>
      <c r="N3879" s="11">
        <f>IF(L3879="","",IF(L3879&gt;M3879,"W",IF(L3879=M3879,"D","L")))</f>
        <v/>
      </c>
      <c r="O3879" s="11">
        <f>IF(L3879="","",IF(L3879&gt;M3879,3,IF(L3879=M3879,1,0)))</f>
        <v/>
      </c>
      <c r="P3879" s="31">
        <f>IF(I3879="H",INDEX(Matches!$L:$L,AA3879),INDEX(Matches!$N:$N,AA3879))</f>
        <v/>
      </c>
      <c r="Q3879" s="31">
        <f>INDEX(Matches!$M:$M,AA3879)</f>
        <v/>
      </c>
      <c r="R3879" s="31">
        <f>IF(I3879="H",INDEX(Matches!$N:$N,AA3879),INDEX(Matches!$L:$L,AA3879))</f>
        <v/>
      </c>
      <c r="S3879" s="33">
        <f>IF(I3879="H",INDEX(Matches!$O:$O,AA3879),INDEX(Matches!$P:$P,AA3879))</f>
        <v/>
      </c>
      <c r="T3879" s="33">
        <f>IF(INDEX(Matches!$J:$J,AA3879)="","",IF(I3879="H",INDEX(Matches!$J:$J,AA3879),INDEX(Matches!$K:$K,AA3879)))</f>
        <v/>
      </c>
      <c r="U3879" s="33">
        <f>IF(INDEX(Matches!$K:$K,AA3879)="","",IF(I3879="H",INDEX(Matches!$K:$K,AA3879),INDEX(Matches!$J:$J,AA3879)))</f>
        <v/>
      </c>
      <c r="V3879" s="30">
        <f>IF(T3879="","",T3879-U3879)</f>
        <v/>
      </c>
      <c r="W3879" s="33">
        <f>IF(I3879="H",INDEX(Matches!$T:$T,AA3879),INDEX(Matches!$U:$U,AA3879))</f>
        <v/>
      </c>
      <c r="X3879" s="11">
        <f>INDEX(Matches!$X:$X,AA3879)</f>
        <v/>
      </c>
      <c r="Y3879" s="30">
        <f>IF(O3879="","",O3879-S3879)</f>
        <v/>
      </c>
      <c r="Z3879" s="30">
        <f>IF(W3879="","",W3879-S3879)</f>
        <v/>
      </c>
      <c r="AA3879" s="24">
        <f>MATCH(J3879,Matches!$A:$A,0)</f>
        <v/>
      </c>
      <c r="AB3879" s="33" t="n"/>
      <c r="AC3879" s="33" t="n">
        <v>1.269107495264357</v>
      </c>
      <c r="AD3879" s="24" t="n"/>
      <c r="AE3879" s="24" t="n">
        <v>9</v>
      </c>
      <c r="AF3879" s="33" t="n"/>
      <c r="AG3879" s="33" t="n"/>
    </row>
    <row r="3880">
      <c r="A3880" s="24" t="inlineStr">
        <is>
          <t>Shrewsbury|37</t>
        </is>
      </c>
      <c r="B3880" s="24" t="inlineStr">
        <is>
          <t>E3</t>
        </is>
      </c>
      <c r="C3880" s="24" t="inlineStr">
        <is>
          <t>League Two</t>
        </is>
      </c>
      <c r="D3880" s="24" t="inlineStr">
        <is>
          <t>Shrewsbury</t>
        </is>
      </c>
      <c r="E3880" s="24" t="n">
        <v>37</v>
      </c>
      <c r="F3880" s="24" t="n">
        <v>10</v>
      </c>
      <c r="G3880" s="29" t="n">
        <v>46472.625</v>
      </c>
      <c r="H3880" s="24" t="inlineStr">
        <is>
          <t>Accrington</t>
        </is>
      </c>
      <c r="I3880" s="24" t="inlineStr">
        <is>
          <t>H</t>
        </is>
      </c>
      <c r="J3880" s="24" t="inlineStr">
        <is>
          <t>E3-Shrewsbu-Accringt</t>
        </is>
      </c>
      <c r="K3880" s="24" t="n">
        <v>23</v>
      </c>
      <c r="L3880" s="11">
        <f>IF(INDEX(Matches!$X:$X,AA3880)=0,"",IF(I3880="H",INDEX(Matches!$H:$H,AA3880),INDEX(Matches!$I:$I,AA3880)))</f>
        <v/>
      </c>
      <c r="M3880" s="11">
        <f>IF(INDEX(Matches!$X:$X,AA3880)=0,"",IF(I3880="H",INDEX(Matches!$I:$I,AA3880),INDEX(Matches!$H:$H,AA3880)))</f>
        <v/>
      </c>
      <c r="N3880" s="11">
        <f>IF(L3880="","",IF(L3880&gt;M3880,"W",IF(L3880=M3880,"D","L")))</f>
        <v/>
      </c>
      <c r="O3880" s="11">
        <f>IF(L3880="","",IF(L3880&gt;M3880,3,IF(L3880=M3880,1,0)))</f>
        <v/>
      </c>
      <c r="P3880" s="31">
        <f>IF(I3880="H",INDEX(Matches!$L:$L,AA3880),INDEX(Matches!$N:$N,AA3880))</f>
        <v/>
      </c>
      <c r="Q3880" s="31">
        <f>INDEX(Matches!$M:$M,AA3880)</f>
        <v/>
      </c>
      <c r="R3880" s="31">
        <f>IF(I3880="H",INDEX(Matches!$N:$N,AA3880),INDEX(Matches!$L:$L,AA3880))</f>
        <v/>
      </c>
      <c r="S3880" s="33">
        <f>IF(I3880="H",INDEX(Matches!$O:$O,AA3880),INDEX(Matches!$P:$P,AA3880))</f>
        <v/>
      </c>
      <c r="T3880" s="33">
        <f>IF(INDEX(Matches!$J:$J,AA3880)="","",IF(I3880="H",INDEX(Matches!$J:$J,AA3880),INDEX(Matches!$K:$K,AA3880)))</f>
        <v/>
      </c>
      <c r="U3880" s="33">
        <f>IF(INDEX(Matches!$K:$K,AA3880)="","",IF(I3880="H",INDEX(Matches!$K:$K,AA3880),INDEX(Matches!$J:$J,AA3880)))</f>
        <v/>
      </c>
      <c r="V3880" s="30">
        <f>IF(T3880="","",T3880-U3880)</f>
        <v/>
      </c>
      <c r="W3880" s="33">
        <f>IF(I3880="H",INDEX(Matches!$T:$T,AA3880),INDEX(Matches!$U:$U,AA3880))</f>
        <v/>
      </c>
      <c r="X3880" s="11">
        <f>INDEX(Matches!$X:$X,AA3880)</f>
        <v/>
      </c>
      <c r="Y3880" s="30">
        <f>IF(O3880="","",O3880-S3880)</f>
        <v/>
      </c>
      <c r="Z3880" s="30">
        <f>IF(W3880="","",W3880-S3880)</f>
        <v/>
      </c>
      <c r="AA3880" s="24">
        <f>MATCH(J3880,Matches!$A:$A,0)</f>
        <v/>
      </c>
      <c r="AB3880" s="33" t="n"/>
      <c r="AC3880" s="33" t="n">
        <v>1.583663640989258</v>
      </c>
      <c r="AD3880" s="24" t="n"/>
      <c r="AE3880" s="24" t="n">
        <v>10</v>
      </c>
      <c r="AF3880" s="33" t="n"/>
      <c r="AG3880" s="33" t="n"/>
    </row>
    <row r="3881">
      <c r="A3881" s="24" t="inlineStr">
        <is>
          <t>Shrewsbury|38</t>
        </is>
      </c>
      <c r="B3881" s="24" t="inlineStr">
        <is>
          <t>E3</t>
        </is>
      </c>
      <c r="C3881" s="24" t="inlineStr">
        <is>
          <t>League Two</t>
        </is>
      </c>
      <c r="D3881" s="24" t="inlineStr">
        <is>
          <t>Shrewsbury</t>
        </is>
      </c>
      <c r="E3881" s="24" t="n">
        <v>38</v>
      </c>
      <c r="F3881" s="24" t="n">
        <v>10</v>
      </c>
      <c r="G3881" s="29" t="n">
        <v>46475.625</v>
      </c>
      <c r="H3881" s="24" t="inlineStr">
        <is>
          <t>Swindon</t>
        </is>
      </c>
      <c r="I3881" s="24" t="inlineStr">
        <is>
          <t>A</t>
        </is>
      </c>
      <c r="J3881" s="24" t="inlineStr">
        <is>
          <t>E3-Swindon-Shrewsbu</t>
        </is>
      </c>
      <c r="K3881" s="24" t="n">
        <v>10</v>
      </c>
      <c r="L3881" s="11">
        <f>IF(INDEX(Matches!$X:$X,AA3881)=0,"",IF(I3881="H",INDEX(Matches!$H:$H,AA3881),INDEX(Matches!$I:$I,AA3881)))</f>
        <v/>
      </c>
      <c r="M3881" s="11">
        <f>IF(INDEX(Matches!$X:$X,AA3881)=0,"",IF(I3881="H",INDEX(Matches!$I:$I,AA3881),INDEX(Matches!$H:$H,AA3881)))</f>
        <v/>
      </c>
      <c r="N3881" s="11">
        <f>IF(L3881="","",IF(L3881&gt;M3881,"W",IF(L3881=M3881,"D","L")))</f>
        <v/>
      </c>
      <c r="O3881" s="11">
        <f>IF(L3881="","",IF(L3881&gt;M3881,3,IF(L3881=M3881,1,0)))</f>
        <v/>
      </c>
      <c r="P3881" s="31">
        <f>IF(I3881="H",INDEX(Matches!$L:$L,AA3881),INDEX(Matches!$N:$N,AA3881))</f>
        <v/>
      </c>
      <c r="Q3881" s="31">
        <f>INDEX(Matches!$M:$M,AA3881)</f>
        <v/>
      </c>
      <c r="R3881" s="31">
        <f>IF(I3881="H",INDEX(Matches!$N:$N,AA3881),INDEX(Matches!$L:$L,AA3881))</f>
        <v/>
      </c>
      <c r="S3881" s="33">
        <f>IF(I3881="H",INDEX(Matches!$O:$O,AA3881),INDEX(Matches!$P:$P,AA3881))</f>
        <v/>
      </c>
      <c r="T3881" s="33">
        <f>IF(INDEX(Matches!$J:$J,AA3881)="","",IF(I3881="H",INDEX(Matches!$J:$J,AA3881),INDEX(Matches!$K:$K,AA3881)))</f>
        <v/>
      </c>
      <c r="U3881" s="33">
        <f>IF(INDEX(Matches!$K:$K,AA3881)="","",IF(I3881="H",INDEX(Matches!$K:$K,AA3881),INDEX(Matches!$J:$J,AA3881)))</f>
        <v/>
      </c>
      <c r="V3881" s="30">
        <f>IF(T3881="","",T3881-U3881)</f>
        <v/>
      </c>
      <c r="W3881" s="33">
        <f>IF(I3881="H",INDEX(Matches!$T:$T,AA3881),INDEX(Matches!$U:$U,AA3881))</f>
        <v/>
      </c>
      <c r="X3881" s="11">
        <f>INDEX(Matches!$X:$X,AA3881)</f>
        <v/>
      </c>
      <c r="Y3881" s="30">
        <f>IF(O3881="","",O3881-S3881)</f>
        <v/>
      </c>
      <c r="Z3881" s="30">
        <f>IF(W3881="","",W3881-S3881)</f>
        <v/>
      </c>
      <c r="AA3881" s="24">
        <f>MATCH(J3881,Matches!$A:$A,0)</f>
        <v/>
      </c>
      <c r="AB3881" s="33" t="n"/>
      <c r="AC3881" s="33" t="n">
        <v>1.170301636394812</v>
      </c>
      <c r="AD3881" s="24" t="n"/>
      <c r="AE3881" s="24" t="n">
        <v>10</v>
      </c>
      <c r="AF3881" s="33" t="n"/>
      <c r="AG3881" s="33" t="n"/>
    </row>
    <row r="3882">
      <c r="A3882" s="24" t="inlineStr">
        <is>
          <t>Shrewsbury|39</t>
        </is>
      </c>
      <c r="B3882" s="24" t="inlineStr">
        <is>
          <t>E3</t>
        </is>
      </c>
      <c r="C3882" s="24" t="inlineStr">
        <is>
          <t>League Two</t>
        </is>
      </c>
      <c r="D3882" s="24" t="inlineStr">
        <is>
          <t>Shrewsbury</t>
        </is>
      </c>
      <c r="E3882" s="24" t="n">
        <v>39</v>
      </c>
      <c r="F3882" s="24" t="n">
        <v>10</v>
      </c>
      <c r="G3882" s="29" t="n">
        <v>46480.625</v>
      </c>
      <c r="H3882" s="24" t="inlineStr">
        <is>
          <t>Newport</t>
        </is>
      </c>
      <c r="I3882" s="24" t="inlineStr">
        <is>
          <t>H</t>
        </is>
      </c>
      <c r="J3882" s="24" t="inlineStr">
        <is>
          <t>E3-Shrewsbu-Newport</t>
        </is>
      </c>
      <c r="K3882" s="24" t="n">
        <v>24</v>
      </c>
      <c r="L3882" s="11">
        <f>IF(INDEX(Matches!$X:$X,AA3882)=0,"",IF(I3882="H",INDEX(Matches!$H:$H,AA3882),INDEX(Matches!$I:$I,AA3882)))</f>
        <v/>
      </c>
      <c r="M3882" s="11">
        <f>IF(INDEX(Matches!$X:$X,AA3882)=0,"",IF(I3882="H",INDEX(Matches!$I:$I,AA3882),INDEX(Matches!$H:$H,AA3882)))</f>
        <v/>
      </c>
      <c r="N3882" s="11">
        <f>IF(L3882="","",IF(L3882&gt;M3882,"W",IF(L3882=M3882,"D","L")))</f>
        <v/>
      </c>
      <c r="O3882" s="11">
        <f>IF(L3882="","",IF(L3882&gt;M3882,3,IF(L3882=M3882,1,0)))</f>
        <v/>
      </c>
      <c r="P3882" s="31">
        <f>IF(I3882="H",INDEX(Matches!$L:$L,AA3882),INDEX(Matches!$N:$N,AA3882))</f>
        <v/>
      </c>
      <c r="Q3882" s="31">
        <f>INDEX(Matches!$M:$M,AA3882)</f>
        <v/>
      </c>
      <c r="R3882" s="31">
        <f>IF(I3882="H",INDEX(Matches!$N:$N,AA3882),INDEX(Matches!$L:$L,AA3882))</f>
        <v/>
      </c>
      <c r="S3882" s="33">
        <f>IF(I3882="H",INDEX(Matches!$O:$O,AA3882),INDEX(Matches!$P:$P,AA3882))</f>
        <v/>
      </c>
      <c r="T3882" s="33">
        <f>IF(INDEX(Matches!$J:$J,AA3882)="","",IF(I3882="H",INDEX(Matches!$J:$J,AA3882),INDEX(Matches!$K:$K,AA3882)))</f>
        <v/>
      </c>
      <c r="U3882" s="33">
        <f>IF(INDEX(Matches!$K:$K,AA3882)="","",IF(I3882="H",INDEX(Matches!$K:$K,AA3882),INDEX(Matches!$J:$J,AA3882)))</f>
        <v/>
      </c>
      <c r="V3882" s="30">
        <f>IF(T3882="","",T3882-U3882)</f>
        <v/>
      </c>
      <c r="W3882" s="33">
        <f>IF(I3882="H",INDEX(Matches!$T:$T,AA3882),INDEX(Matches!$U:$U,AA3882))</f>
        <v/>
      </c>
      <c r="X3882" s="11">
        <f>INDEX(Matches!$X:$X,AA3882)</f>
        <v/>
      </c>
      <c r="Y3882" s="30">
        <f>IF(O3882="","",O3882-S3882)</f>
        <v/>
      </c>
      <c r="Z3882" s="30">
        <f>IF(W3882="","",W3882-S3882)</f>
        <v/>
      </c>
      <c r="AA3882" s="24">
        <f>MATCH(J3882,Matches!$A:$A,0)</f>
        <v/>
      </c>
      <c r="AB3882" s="33" t="n"/>
      <c r="AC3882" s="33" t="n">
        <v>1.663601389028489</v>
      </c>
      <c r="AD3882" s="24" t="n"/>
      <c r="AE3882" s="24" t="n">
        <v>10</v>
      </c>
      <c r="AF3882" s="33" t="n"/>
      <c r="AG3882" s="33" t="n"/>
    </row>
    <row r="3883">
      <c r="A3883" s="24" t="inlineStr">
        <is>
          <t>Shrewsbury|40</t>
        </is>
      </c>
      <c r="B3883" s="24" t="inlineStr">
        <is>
          <t>E3</t>
        </is>
      </c>
      <c r="C3883" s="24" t="inlineStr">
        <is>
          <t>League Two</t>
        </is>
      </c>
      <c r="D3883" s="24" t="inlineStr">
        <is>
          <t>Shrewsbury</t>
        </is>
      </c>
      <c r="E3883" s="24" t="n">
        <v>40</v>
      </c>
      <c r="F3883" s="24" t="n">
        <v>10</v>
      </c>
      <c r="G3883" s="29" t="n">
        <v>46487.625</v>
      </c>
      <c r="H3883" s="24" t="inlineStr">
        <is>
          <t>Port Vale</t>
        </is>
      </c>
      <c r="I3883" s="24" t="inlineStr">
        <is>
          <t>A</t>
        </is>
      </c>
      <c r="J3883" s="24" t="inlineStr">
        <is>
          <t>E3-PortVale-Shrewsbu</t>
        </is>
      </c>
      <c r="K3883" s="24" t="n">
        <v>5</v>
      </c>
      <c r="L3883" s="11">
        <f>IF(INDEX(Matches!$X:$X,AA3883)=0,"",IF(I3883="H",INDEX(Matches!$H:$H,AA3883),INDEX(Matches!$I:$I,AA3883)))</f>
        <v/>
      </c>
      <c r="M3883" s="11">
        <f>IF(INDEX(Matches!$X:$X,AA3883)=0,"",IF(I3883="H",INDEX(Matches!$I:$I,AA3883),INDEX(Matches!$H:$H,AA3883)))</f>
        <v/>
      </c>
      <c r="N3883" s="11">
        <f>IF(L3883="","",IF(L3883&gt;M3883,"W",IF(L3883=M3883,"D","L")))</f>
        <v/>
      </c>
      <c r="O3883" s="11">
        <f>IF(L3883="","",IF(L3883&gt;M3883,3,IF(L3883=M3883,1,0)))</f>
        <v/>
      </c>
      <c r="P3883" s="31">
        <f>IF(I3883="H",INDEX(Matches!$L:$L,AA3883),INDEX(Matches!$N:$N,AA3883))</f>
        <v/>
      </c>
      <c r="Q3883" s="31">
        <f>INDEX(Matches!$M:$M,AA3883)</f>
        <v/>
      </c>
      <c r="R3883" s="31">
        <f>IF(I3883="H",INDEX(Matches!$N:$N,AA3883),INDEX(Matches!$L:$L,AA3883))</f>
        <v/>
      </c>
      <c r="S3883" s="33">
        <f>IF(I3883="H",INDEX(Matches!$O:$O,AA3883),INDEX(Matches!$P:$P,AA3883))</f>
        <v/>
      </c>
      <c r="T3883" s="33">
        <f>IF(INDEX(Matches!$J:$J,AA3883)="","",IF(I3883="H",INDEX(Matches!$J:$J,AA3883),INDEX(Matches!$K:$K,AA3883)))</f>
        <v/>
      </c>
      <c r="U3883" s="33">
        <f>IF(INDEX(Matches!$K:$K,AA3883)="","",IF(I3883="H",INDEX(Matches!$K:$K,AA3883),INDEX(Matches!$J:$J,AA3883)))</f>
        <v/>
      </c>
      <c r="V3883" s="30">
        <f>IF(T3883="","",T3883-U3883)</f>
        <v/>
      </c>
      <c r="W3883" s="33">
        <f>IF(I3883="H",INDEX(Matches!$T:$T,AA3883),INDEX(Matches!$U:$U,AA3883))</f>
        <v/>
      </c>
      <c r="X3883" s="11">
        <f>INDEX(Matches!$X:$X,AA3883)</f>
        <v/>
      </c>
      <c r="Y3883" s="30">
        <f>IF(O3883="","",O3883-S3883)</f>
        <v/>
      </c>
      <c r="Z3883" s="30">
        <f>IF(W3883="","",W3883-S3883)</f>
        <v/>
      </c>
      <c r="AA3883" s="24">
        <f>MATCH(J3883,Matches!$A:$A,0)</f>
        <v/>
      </c>
      <c r="AB3883" s="33" t="n"/>
      <c r="AC3883" s="33" t="n">
        <v>1.01431641765906</v>
      </c>
      <c r="AD3883" s="24" t="n"/>
      <c r="AE3883" s="24" t="n">
        <v>10</v>
      </c>
      <c r="AF3883" s="33" t="n"/>
      <c r="AG3883" s="33" t="n"/>
    </row>
    <row r="3884">
      <c r="A3884" s="24" t="inlineStr">
        <is>
          <t>Shrewsbury|41</t>
        </is>
      </c>
      <c r="B3884" s="24" t="inlineStr">
        <is>
          <t>E3</t>
        </is>
      </c>
      <c r="C3884" s="24" t="inlineStr">
        <is>
          <t>League Two</t>
        </is>
      </c>
      <c r="D3884" s="24" t="inlineStr">
        <is>
          <t>Shrewsbury</t>
        </is>
      </c>
      <c r="E3884" s="24" t="n">
        <v>41</v>
      </c>
      <c r="F3884" s="24" t="n">
        <v>11</v>
      </c>
      <c r="G3884" s="29" t="n">
        <v>46490.82291666666</v>
      </c>
      <c r="H3884" s="24" t="inlineStr">
        <is>
          <t>Exeter</t>
        </is>
      </c>
      <c r="I3884" s="24" t="inlineStr">
        <is>
          <t>A</t>
        </is>
      </c>
      <c r="J3884" s="24" t="inlineStr">
        <is>
          <t>E3-Exeter-Shrewsbu</t>
        </is>
      </c>
      <c r="K3884" s="24" t="n">
        <v>17</v>
      </c>
      <c r="L3884" s="11">
        <f>IF(INDEX(Matches!$X:$X,AA3884)=0,"",IF(I3884="H",INDEX(Matches!$H:$H,AA3884),INDEX(Matches!$I:$I,AA3884)))</f>
        <v/>
      </c>
      <c r="M3884" s="11">
        <f>IF(INDEX(Matches!$X:$X,AA3884)=0,"",IF(I3884="H",INDEX(Matches!$I:$I,AA3884),INDEX(Matches!$H:$H,AA3884)))</f>
        <v/>
      </c>
      <c r="N3884" s="11">
        <f>IF(L3884="","",IF(L3884&gt;M3884,"W",IF(L3884=M3884,"D","L")))</f>
        <v/>
      </c>
      <c r="O3884" s="11">
        <f>IF(L3884="","",IF(L3884&gt;M3884,3,IF(L3884=M3884,1,0)))</f>
        <v/>
      </c>
      <c r="P3884" s="31">
        <f>IF(I3884="H",INDEX(Matches!$L:$L,AA3884),INDEX(Matches!$N:$N,AA3884))</f>
        <v/>
      </c>
      <c r="Q3884" s="31">
        <f>INDEX(Matches!$M:$M,AA3884)</f>
        <v/>
      </c>
      <c r="R3884" s="31">
        <f>IF(I3884="H",INDEX(Matches!$N:$N,AA3884),INDEX(Matches!$L:$L,AA3884))</f>
        <v/>
      </c>
      <c r="S3884" s="33">
        <f>IF(I3884="H",INDEX(Matches!$O:$O,AA3884),INDEX(Matches!$P:$P,AA3884))</f>
        <v/>
      </c>
      <c r="T3884" s="33">
        <f>IF(INDEX(Matches!$J:$J,AA3884)="","",IF(I3884="H",INDEX(Matches!$J:$J,AA3884),INDEX(Matches!$K:$K,AA3884)))</f>
        <v/>
      </c>
      <c r="U3884" s="33">
        <f>IF(INDEX(Matches!$K:$K,AA3884)="","",IF(I3884="H",INDEX(Matches!$K:$K,AA3884),INDEX(Matches!$J:$J,AA3884)))</f>
        <v/>
      </c>
      <c r="V3884" s="30">
        <f>IF(T3884="","",T3884-U3884)</f>
        <v/>
      </c>
      <c r="W3884" s="33">
        <f>IF(I3884="H",INDEX(Matches!$T:$T,AA3884),INDEX(Matches!$U:$U,AA3884))</f>
        <v/>
      </c>
      <c r="X3884" s="11">
        <f>INDEX(Matches!$X:$X,AA3884)</f>
        <v/>
      </c>
      <c r="Y3884" s="30">
        <f>IF(O3884="","",O3884-S3884)</f>
        <v/>
      </c>
      <c r="Z3884" s="30">
        <f>IF(W3884="","",W3884-S3884)</f>
        <v/>
      </c>
      <c r="AA3884" s="24">
        <f>MATCH(J3884,Matches!$A:$A,0)</f>
        <v/>
      </c>
      <c r="AB3884" s="33" t="n"/>
      <c r="AC3884" s="33" t="n">
        <v>1.202020098314241</v>
      </c>
      <c r="AD3884" s="24" t="n"/>
      <c r="AE3884" s="24" t="n">
        <v>11</v>
      </c>
      <c r="AF3884" s="33" t="n"/>
      <c r="AG3884" s="33" t="n"/>
    </row>
    <row r="3885">
      <c r="A3885" s="24" t="inlineStr">
        <is>
          <t>Shrewsbury|42</t>
        </is>
      </c>
      <c r="B3885" s="24" t="inlineStr">
        <is>
          <t>E3</t>
        </is>
      </c>
      <c r="C3885" s="24" t="inlineStr">
        <is>
          <t>League Two</t>
        </is>
      </c>
      <c r="D3885" s="24" t="inlineStr">
        <is>
          <t>Shrewsbury</t>
        </is>
      </c>
      <c r="E3885" s="24" t="n">
        <v>42</v>
      </c>
      <c r="F3885" s="24" t="n">
        <v>11</v>
      </c>
      <c r="G3885" s="29" t="n">
        <v>46494.625</v>
      </c>
      <c r="H3885" s="24" t="inlineStr">
        <is>
          <t>Crewe</t>
        </is>
      </c>
      <c r="I3885" s="24" t="inlineStr">
        <is>
          <t>H</t>
        </is>
      </c>
      <c r="J3885" s="24" t="inlineStr">
        <is>
          <t>E3-Shrewsbu-Crewe</t>
        </is>
      </c>
      <c r="K3885" s="24" t="n">
        <v>15</v>
      </c>
      <c r="L3885" s="11">
        <f>IF(INDEX(Matches!$X:$X,AA3885)=0,"",IF(I3885="H",INDEX(Matches!$H:$H,AA3885),INDEX(Matches!$I:$I,AA3885)))</f>
        <v/>
      </c>
      <c r="M3885" s="11">
        <f>IF(INDEX(Matches!$X:$X,AA3885)=0,"",IF(I3885="H",INDEX(Matches!$I:$I,AA3885),INDEX(Matches!$H:$H,AA3885)))</f>
        <v/>
      </c>
      <c r="N3885" s="11">
        <f>IF(L3885="","",IF(L3885&gt;M3885,"W",IF(L3885=M3885,"D","L")))</f>
        <v/>
      </c>
      <c r="O3885" s="11">
        <f>IF(L3885="","",IF(L3885&gt;M3885,3,IF(L3885=M3885,1,0)))</f>
        <v/>
      </c>
      <c r="P3885" s="31">
        <f>IF(I3885="H",INDEX(Matches!$L:$L,AA3885),INDEX(Matches!$N:$N,AA3885))</f>
        <v/>
      </c>
      <c r="Q3885" s="31">
        <f>INDEX(Matches!$M:$M,AA3885)</f>
        <v/>
      </c>
      <c r="R3885" s="31">
        <f>IF(I3885="H",INDEX(Matches!$N:$N,AA3885),INDEX(Matches!$L:$L,AA3885))</f>
        <v/>
      </c>
      <c r="S3885" s="33">
        <f>IF(I3885="H",INDEX(Matches!$O:$O,AA3885),INDEX(Matches!$P:$P,AA3885))</f>
        <v/>
      </c>
      <c r="T3885" s="33">
        <f>IF(INDEX(Matches!$J:$J,AA3885)="","",IF(I3885="H",INDEX(Matches!$J:$J,AA3885),INDEX(Matches!$K:$K,AA3885)))</f>
        <v/>
      </c>
      <c r="U3885" s="33">
        <f>IF(INDEX(Matches!$K:$K,AA3885)="","",IF(I3885="H",INDEX(Matches!$K:$K,AA3885),INDEX(Matches!$J:$J,AA3885)))</f>
        <v/>
      </c>
      <c r="V3885" s="30">
        <f>IF(T3885="","",T3885-U3885)</f>
        <v/>
      </c>
      <c r="W3885" s="33">
        <f>IF(I3885="H",INDEX(Matches!$T:$T,AA3885),INDEX(Matches!$U:$U,AA3885))</f>
        <v/>
      </c>
      <c r="X3885" s="11">
        <f>INDEX(Matches!$X:$X,AA3885)</f>
        <v/>
      </c>
      <c r="Y3885" s="30">
        <f>IF(O3885="","",O3885-S3885)</f>
        <v/>
      </c>
      <c r="Z3885" s="30">
        <f>IF(W3885="","",W3885-S3885)</f>
        <v/>
      </c>
      <c r="AA3885" s="24">
        <f>MATCH(J3885,Matches!$A:$A,0)</f>
        <v/>
      </c>
      <c r="AB3885" s="33" t="n"/>
      <c r="AC3885" s="33" t="n">
        <v>1.428420744067052</v>
      </c>
      <c r="AD3885" s="24" t="n"/>
      <c r="AE3885" s="24" t="n">
        <v>11</v>
      </c>
      <c r="AF3885" s="33" t="n"/>
      <c r="AG3885" s="33" t="n"/>
    </row>
    <row r="3886">
      <c r="A3886" s="24" t="inlineStr">
        <is>
          <t>Shrewsbury|43</t>
        </is>
      </c>
      <c r="B3886" s="24" t="inlineStr">
        <is>
          <t>E3</t>
        </is>
      </c>
      <c r="C3886" s="24" t="inlineStr">
        <is>
          <t>League Two</t>
        </is>
      </c>
      <c r="D3886" s="24" t="inlineStr">
        <is>
          <t>Shrewsbury</t>
        </is>
      </c>
      <c r="E3886" s="24" t="n">
        <v>43</v>
      </c>
      <c r="F3886" s="24" t="n">
        <v>11</v>
      </c>
      <c r="G3886" s="29" t="n">
        <v>46501.625</v>
      </c>
      <c r="H3886" s="24" t="inlineStr">
        <is>
          <t>Colchester</t>
        </is>
      </c>
      <c r="I3886" s="24" t="inlineStr">
        <is>
          <t>A</t>
        </is>
      </c>
      <c r="J3886" s="24" t="inlineStr">
        <is>
          <t>E3-Colchest-Shrewsbu</t>
        </is>
      </c>
      <c r="K3886" s="24" t="n">
        <v>13</v>
      </c>
      <c r="L3886" s="11">
        <f>IF(INDEX(Matches!$X:$X,AA3886)=0,"",IF(I3886="H",INDEX(Matches!$H:$H,AA3886),INDEX(Matches!$I:$I,AA3886)))</f>
        <v/>
      </c>
      <c r="M3886" s="11">
        <f>IF(INDEX(Matches!$X:$X,AA3886)=0,"",IF(I3886="H",INDEX(Matches!$I:$I,AA3886),INDEX(Matches!$H:$H,AA3886)))</f>
        <v/>
      </c>
      <c r="N3886" s="11">
        <f>IF(L3886="","",IF(L3886&gt;M3886,"W",IF(L3886=M3886,"D","L")))</f>
        <v/>
      </c>
      <c r="O3886" s="11">
        <f>IF(L3886="","",IF(L3886&gt;M3886,3,IF(L3886=M3886,1,0)))</f>
        <v/>
      </c>
      <c r="P3886" s="31">
        <f>IF(I3886="H",INDEX(Matches!$L:$L,AA3886),INDEX(Matches!$N:$N,AA3886))</f>
        <v/>
      </c>
      <c r="Q3886" s="31">
        <f>INDEX(Matches!$M:$M,AA3886)</f>
        <v/>
      </c>
      <c r="R3886" s="31">
        <f>IF(I3886="H",INDEX(Matches!$N:$N,AA3886),INDEX(Matches!$L:$L,AA3886))</f>
        <v/>
      </c>
      <c r="S3886" s="33">
        <f>IF(I3886="H",INDEX(Matches!$O:$O,AA3886),INDEX(Matches!$P:$P,AA3886))</f>
        <v/>
      </c>
      <c r="T3886" s="33">
        <f>IF(INDEX(Matches!$J:$J,AA3886)="","",IF(I3886="H",INDEX(Matches!$J:$J,AA3886),INDEX(Matches!$K:$K,AA3886)))</f>
        <v/>
      </c>
      <c r="U3886" s="33">
        <f>IF(INDEX(Matches!$K:$K,AA3886)="","",IF(I3886="H",INDEX(Matches!$K:$K,AA3886),INDEX(Matches!$J:$J,AA3886)))</f>
        <v/>
      </c>
      <c r="V3886" s="30">
        <f>IF(T3886="","",T3886-U3886)</f>
        <v/>
      </c>
      <c r="W3886" s="33">
        <f>IF(I3886="H",INDEX(Matches!$T:$T,AA3886),INDEX(Matches!$U:$U,AA3886))</f>
        <v/>
      </c>
      <c r="X3886" s="11">
        <f>INDEX(Matches!$X:$X,AA3886)</f>
        <v/>
      </c>
      <c r="Y3886" s="30">
        <f>IF(O3886="","",O3886-S3886)</f>
        <v/>
      </c>
      <c r="Z3886" s="30">
        <f>IF(W3886="","",W3886-S3886)</f>
        <v/>
      </c>
      <c r="AA3886" s="24">
        <f>MATCH(J3886,Matches!$A:$A,0)</f>
        <v/>
      </c>
      <c r="AB3886" s="33" t="n"/>
      <c r="AC3886" s="33" t="n">
        <v>1.141958832814679</v>
      </c>
      <c r="AD3886" s="24" t="n"/>
      <c r="AE3886" s="24" t="n">
        <v>11</v>
      </c>
      <c r="AF3886" s="33" t="n"/>
      <c r="AG3886" s="33" t="n"/>
    </row>
    <row r="3887">
      <c r="A3887" s="24" t="inlineStr">
        <is>
          <t>Shrewsbury|44</t>
        </is>
      </c>
      <c r="B3887" s="24" t="inlineStr">
        <is>
          <t>E3</t>
        </is>
      </c>
      <c r="C3887" s="24" t="inlineStr">
        <is>
          <t>League Two</t>
        </is>
      </c>
      <c r="D3887" s="24" t="inlineStr">
        <is>
          <t>Shrewsbury</t>
        </is>
      </c>
      <c r="E3887" s="24" t="n">
        <v>44</v>
      </c>
      <c r="F3887" s="24" t="n">
        <v>11</v>
      </c>
      <c r="G3887" s="29" t="n">
        <v>46504.82291666666</v>
      </c>
      <c r="H3887" s="24" t="inlineStr">
        <is>
          <t>Grimsby</t>
        </is>
      </c>
      <c r="I3887" s="24" t="inlineStr">
        <is>
          <t>H</t>
        </is>
      </c>
      <c r="J3887" s="24" t="inlineStr">
        <is>
          <t>E3-Shrewsbu-Grimsby</t>
        </is>
      </c>
      <c r="K3887" s="24" t="n">
        <v>4</v>
      </c>
      <c r="L3887" s="11">
        <f>IF(INDEX(Matches!$X:$X,AA3887)=0,"",IF(I3887="H",INDEX(Matches!$H:$H,AA3887),INDEX(Matches!$I:$I,AA3887)))</f>
        <v/>
      </c>
      <c r="M3887" s="11">
        <f>IF(INDEX(Matches!$X:$X,AA3887)=0,"",IF(I3887="H",INDEX(Matches!$I:$I,AA3887),INDEX(Matches!$H:$H,AA3887)))</f>
        <v/>
      </c>
      <c r="N3887" s="11">
        <f>IF(L3887="","",IF(L3887&gt;M3887,"W",IF(L3887=M3887,"D","L")))</f>
        <v/>
      </c>
      <c r="O3887" s="11">
        <f>IF(L3887="","",IF(L3887&gt;M3887,3,IF(L3887=M3887,1,0)))</f>
        <v/>
      </c>
      <c r="P3887" s="31">
        <f>IF(I3887="H",INDEX(Matches!$L:$L,AA3887),INDEX(Matches!$N:$N,AA3887))</f>
        <v/>
      </c>
      <c r="Q3887" s="31">
        <f>INDEX(Matches!$M:$M,AA3887)</f>
        <v/>
      </c>
      <c r="R3887" s="31">
        <f>IF(I3887="H",INDEX(Matches!$N:$N,AA3887),INDEX(Matches!$L:$L,AA3887))</f>
        <v/>
      </c>
      <c r="S3887" s="33">
        <f>IF(I3887="H",INDEX(Matches!$O:$O,AA3887),INDEX(Matches!$P:$P,AA3887))</f>
        <v/>
      </c>
      <c r="T3887" s="33">
        <f>IF(INDEX(Matches!$J:$J,AA3887)="","",IF(I3887="H",INDEX(Matches!$J:$J,AA3887),INDEX(Matches!$K:$K,AA3887)))</f>
        <v/>
      </c>
      <c r="U3887" s="33">
        <f>IF(INDEX(Matches!$K:$K,AA3887)="","",IF(I3887="H",INDEX(Matches!$K:$K,AA3887),INDEX(Matches!$J:$J,AA3887)))</f>
        <v/>
      </c>
      <c r="V3887" s="30">
        <f>IF(T3887="","",T3887-U3887)</f>
        <v/>
      </c>
      <c r="W3887" s="33">
        <f>IF(I3887="H",INDEX(Matches!$T:$T,AA3887),INDEX(Matches!$U:$U,AA3887))</f>
        <v/>
      </c>
      <c r="X3887" s="11">
        <f>INDEX(Matches!$X:$X,AA3887)</f>
        <v/>
      </c>
      <c r="Y3887" s="30">
        <f>IF(O3887="","",O3887-S3887)</f>
        <v/>
      </c>
      <c r="Z3887" s="30">
        <f>IF(W3887="","",W3887-S3887)</f>
        <v/>
      </c>
      <c r="AA3887" s="24">
        <f>MATCH(J3887,Matches!$A:$A,0)</f>
        <v/>
      </c>
      <c r="AB3887" s="33" t="n"/>
      <c r="AC3887" s="33" t="n">
        <v>1.316741265698752</v>
      </c>
      <c r="AD3887" s="24" t="n"/>
      <c r="AE3887" s="24" t="n">
        <v>11</v>
      </c>
      <c r="AF3887" s="33" t="n"/>
      <c r="AG3887" s="33" t="n"/>
    </row>
    <row r="3888">
      <c r="A3888" s="24" t="inlineStr">
        <is>
          <t>Shrewsbury|45</t>
        </is>
      </c>
      <c r="B3888" s="24" t="inlineStr">
        <is>
          <t>E3</t>
        </is>
      </c>
      <c r="C3888" s="24" t="inlineStr">
        <is>
          <t>League Two</t>
        </is>
      </c>
      <c r="D3888" s="24" t="inlineStr">
        <is>
          <t>Shrewsbury</t>
        </is>
      </c>
      <c r="E3888" s="24" t="n">
        <v>45</v>
      </c>
      <c r="F3888" s="24" t="n">
        <v>12</v>
      </c>
      <c r="G3888" s="29" t="n">
        <v>46508.625</v>
      </c>
      <c r="H3888" s="24" t="inlineStr">
        <is>
          <t>Cheltenham</t>
        </is>
      </c>
      <c r="I3888" s="24" t="inlineStr">
        <is>
          <t>A</t>
        </is>
      </c>
      <c r="J3888" s="24" t="inlineStr">
        <is>
          <t>E3-Cheltenh-Shrewsbu</t>
        </is>
      </c>
      <c r="K3888" s="24" t="n">
        <v>22</v>
      </c>
      <c r="L3888" s="11">
        <f>IF(INDEX(Matches!$X:$X,AA3888)=0,"",IF(I3888="H",INDEX(Matches!$H:$H,AA3888),INDEX(Matches!$I:$I,AA3888)))</f>
        <v/>
      </c>
      <c r="M3888" s="11">
        <f>IF(INDEX(Matches!$X:$X,AA3888)=0,"",IF(I3888="H",INDEX(Matches!$I:$I,AA3888),INDEX(Matches!$H:$H,AA3888)))</f>
        <v/>
      </c>
      <c r="N3888" s="11">
        <f>IF(L3888="","",IF(L3888&gt;M3888,"W",IF(L3888=M3888,"D","L")))</f>
        <v/>
      </c>
      <c r="O3888" s="11">
        <f>IF(L3888="","",IF(L3888&gt;M3888,3,IF(L3888=M3888,1,0)))</f>
        <v/>
      </c>
      <c r="P3888" s="31">
        <f>IF(I3888="H",INDEX(Matches!$L:$L,AA3888),INDEX(Matches!$N:$N,AA3888))</f>
        <v/>
      </c>
      <c r="Q3888" s="31">
        <f>INDEX(Matches!$M:$M,AA3888)</f>
        <v/>
      </c>
      <c r="R3888" s="31">
        <f>IF(I3888="H",INDEX(Matches!$N:$N,AA3888),INDEX(Matches!$L:$L,AA3888))</f>
        <v/>
      </c>
      <c r="S3888" s="33">
        <f>IF(I3888="H",INDEX(Matches!$O:$O,AA3888),INDEX(Matches!$P:$P,AA3888))</f>
        <v/>
      </c>
      <c r="T3888" s="33">
        <f>IF(INDEX(Matches!$J:$J,AA3888)="","",IF(I3888="H",INDEX(Matches!$J:$J,AA3888),INDEX(Matches!$K:$K,AA3888)))</f>
        <v/>
      </c>
      <c r="U3888" s="33">
        <f>IF(INDEX(Matches!$K:$K,AA3888)="","",IF(I3888="H",INDEX(Matches!$K:$K,AA3888),INDEX(Matches!$J:$J,AA3888)))</f>
        <v/>
      </c>
      <c r="V3888" s="30">
        <f>IF(T3888="","",T3888-U3888)</f>
        <v/>
      </c>
      <c r="W3888" s="33">
        <f>IF(I3888="H",INDEX(Matches!$T:$T,AA3888),INDEX(Matches!$U:$U,AA3888))</f>
        <v/>
      </c>
      <c r="X3888" s="11">
        <f>INDEX(Matches!$X:$X,AA3888)</f>
        <v/>
      </c>
      <c r="Y3888" s="30">
        <f>IF(O3888="","",O3888-S3888)</f>
        <v/>
      </c>
      <c r="Z3888" s="30">
        <f>IF(W3888="","",W3888-S3888)</f>
        <v/>
      </c>
      <c r="AA3888" s="24">
        <f>MATCH(J3888,Matches!$A:$A,0)</f>
        <v/>
      </c>
      <c r="AB3888" s="33" t="n"/>
      <c r="AC3888" s="33" t="n">
        <v>1.309049042295006</v>
      </c>
      <c r="AD3888" s="24" t="n"/>
      <c r="AE3888" s="24" t="n">
        <v>12</v>
      </c>
      <c r="AF3888" s="33" t="n"/>
      <c r="AG3888" s="33" t="n"/>
    </row>
    <row r="3889">
      <c r="A3889" s="24" t="inlineStr">
        <is>
          <t>Shrewsbury|46</t>
        </is>
      </c>
      <c r="B3889" s="24" t="inlineStr">
        <is>
          <t>E3</t>
        </is>
      </c>
      <c r="C3889" s="24" t="inlineStr">
        <is>
          <t>League Two</t>
        </is>
      </c>
      <c r="D3889" s="24" t="inlineStr">
        <is>
          <t>Shrewsbury</t>
        </is>
      </c>
      <c r="E3889" s="24" t="n">
        <v>46</v>
      </c>
      <c r="F3889" s="24" t="n">
        <v>12</v>
      </c>
      <c r="G3889" s="29" t="n">
        <v>46515.625</v>
      </c>
      <c r="H3889" s="24" t="inlineStr">
        <is>
          <t>York</t>
        </is>
      </c>
      <c r="I3889" s="24" t="inlineStr">
        <is>
          <t>H</t>
        </is>
      </c>
      <c r="J3889" s="24" t="inlineStr">
        <is>
          <t>E3-Shrewsbu-York</t>
        </is>
      </c>
      <c r="K3889" s="24" t="n">
        <v>7</v>
      </c>
      <c r="L3889" s="11">
        <f>IF(INDEX(Matches!$X:$X,AA3889)=0,"",IF(I3889="H",INDEX(Matches!$H:$H,AA3889),INDEX(Matches!$I:$I,AA3889)))</f>
        <v/>
      </c>
      <c r="M3889" s="11">
        <f>IF(INDEX(Matches!$X:$X,AA3889)=0,"",IF(I3889="H",INDEX(Matches!$I:$I,AA3889),INDEX(Matches!$H:$H,AA3889)))</f>
        <v/>
      </c>
      <c r="N3889" s="11">
        <f>IF(L3889="","",IF(L3889&gt;M3889,"W",IF(L3889=M3889,"D","L")))</f>
        <v/>
      </c>
      <c r="O3889" s="11">
        <f>IF(L3889="","",IF(L3889&gt;M3889,3,IF(L3889=M3889,1,0)))</f>
        <v/>
      </c>
      <c r="P3889" s="31">
        <f>IF(I3889="H",INDEX(Matches!$L:$L,AA3889),INDEX(Matches!$N:$N,AA3889))</f>
        <v/>
      </c>
      <c r="Q3889" s="31">
        <f>INDEX(Matches!$M:$M,AA3889)</f>
        <v/>
      </c>
      <c r="R3889" s="31">
        <f>IF(I3889="H",INDEX(Matches!$N:$N,AA3889),INDEX(Matches!$L:$L,AA3889))</f>
        <v/>
      </c>
      <c r="S3889" s="33">
        <f>IF(I3889="H",INDEX(Matches!$O:$O,AA3889),INDEX(Matches!$P:$P,AA3889))</f>
        <v/>
      </c>
      <c r="T3889" s="33">
        <f>IF(INDEX(Matches!$J:$J,AA3889)="","",IF(I3889="H",INDEX(Matches!$J:$J,AA3889),INDEX(Matches!$K:$K,AA3889)))</f>
        <v/>
      </c>
      <c r="U3889" s="33">
        <f>IF(INDEX(Matches!$K:$K,AA3889)="","",IF(I3889="H",INDEX(Matches!$K:$K,AA3889),INDEX(Matches!$J:$J,AA3889)))</f>
        <v/>
      </c>
      <c r="V3889" s="30">
        <f>IF(T3889="","",T3889-U3889)</f>
        <v/>
      </c>
      <c r="W3889" s="33">
        <f>IF(I3889="H",INDEX(Matches!$T:$T,AA3889),INDEX(Matches!$U:$U,AA3889))</f>
        <v/>
      </c>
      <c r="X3889" s="11">
        <f>INDEX(Matches!$X:$X,AA3889)</f>
        <v/>
      </c>
      <c r="Y3889" s="30">
        <f>IF(O3889="","",O3889-S3889)</f>
        <v/>
      </c>
      <c r="Z3889" s="30">
        <f>IF(W3889="","",W3889-S3889)</f>
        <v/>
      </c>
      <c r="AA3889" s="24">
        <f>MATCH(J3889,Matches!$A:$A,0)</f>
        <v/>
      </c>
      <c r="AB3889" s="33" t="n"/>
      <c r="AC3889" s="33" t="n">
        <v>1.304583351559106</v>
      </c>
      <c r="AD3889" s="24" t="n"/>
      <c r="AE3889" s="24" t="n">
        <v>12</v>
      </c>
      <c r="AF3889" s="33" t="n"/>
      <c r="AG3889" s="33" t="n"/>
    </row>
    <row r="3890">
      <c r="A3890" s="24" t="inlineStr">
        <is>
          <t>Swindon|1</t>
        </is>
      </c>
      <c r="B3890" s="24" t="inlineStr">
        <is>
          <t>E3</t>
        </is>
      </c>
      <c r="C3890" s="24" t="inlineStr">
        <is>
          <t>League Two</t>
        </is>
      </c>
      <c r="D3890" s="24" t="inlineStr">
        <is>
          <t>Swindon</t>
        </is>
      </c>
      <c r="E3890" s="24" t="n">
        <v>1</v>
      </c>
      <c r="F3890" s="24" t="n">
        <v>1</v>
      </c>
      <c r="G3890" s="29" t="n">
        <v>46249.625</v>
      </c>
      <c r="H3890" s="24" t="inlineStr">
        <is>
          <t>Northampton</t>
        </is>
      </c>
      <c r="I3890" s="24" t="inlineStr">
        <is>
          <t>A</t>
        </is>
      </c>
      <c r="J3890" s="24" t="inlineStr">
        <is>
          <t>E3-Northamp-Swindon</t>
        </is>
      </c>
      <c r="K3890" s="24" t="n">
        <v>14</v>
      </c>
      <c r="L3890" s="11">
        <f>IF(INDEX(Matches!$X:$X,AA3890)=0,"",IF(I3890="H",INDEX(Matches!$H:$H,AA3890),INDEX(Matches!$I:$I,AA3890)))</f>
        <v/>
      </c>
      <c r="M3890" s="11">
        <f>IF(INDEX(Matches!$X:$X,AA3890)=0,"",IF(I3890="H",INDEX(Matches!$I:$I,AA3890),INDEX(Matches!$H:$H,AA3890)))</f>
        <v/>
      </c>
      <c r="N3890" s="11">
        <f>IF(L3890="","",IF(L3890&gt;M3890,"W",IF(L3890=M3890,"D","L")))</f>
        <v/>
      </c>
      <c r="O3890" s="11">
        <f>IF(L3890="","",IF(L3890&gt;M3890,3,IF(L3890=M3890,1,0)))</f>
        <v/>
      </c>
      <c r="P3890" s="31">
        <f>IF(I3890="H",INDEX(Matches!$L:$L,AA3890),INDEX(Matches!$N:$N,AA3890))</f>
        <v/>
      </c>
      <c r="Q3890" s="31">
        <f>INDEX(Matches!$M:$M,AA3890)</f>
        <v/>
      </c>
      <c r="R3890" s="31">
        <f>IF(I3890="H",INDEX(Matches!$N:$N,AA3890),INDEX(Matches!$L:$L,AA3890))</f>
        <v/>
      </c>
      <c r="S3890" s="33">
        <f>IF(I3890="H",INDEX(Matches!$O:$O,AA3890),INDEX(Matches!$P:$P,AA3890))</f>
        <v/>
      </c>
      <c r="T3890" s="33">
        <f>IF(INDEX(Matches!$J:$J,AA3890)="","",IF(I3890="H",INDEX(Matches!$J:$J,AA3890),INDEX(Matches!$K:$K,AA3890)))</f>
        <v/>
      </c>
      <c r="U3890" s="33">
        <f>IF(INDEX(Matches!$K:$K,AA3890)="","",IF(I3890="H",INDEX(Matches!$K:$K,AA3890),INDEX(Matches!$J:$J,AA3890)))</f>
        <v/>
      </c>
      <c r="V3890" s="30">
        <f>IF(T3890="","",T3890-U3890)</f>
        <v/>
      </c>
      <c r="W3890" s="33">
        <f>IF(I3890="H",INDEX(Matches!$T:$T,AA3890),INDEX(Matches!$U:$U,AA3890))</f>
        <v/>
      </c>
      <c r="X3890" s="11">
        <f>INDEX(Matches!$X:$X,AA3890)</f>
        <v/>
      </c>
      <c r="Y3890" s="30">
        <f>IF(O3890="","",O3890-S3890)</f>
        <v/>
      </c>
      <c r="Z3890" s="30">
        <f>IF(W3890="","",W3890-S3890)</f>
        <v/>
      </c>
      <c r="AA3890" s="24">
        <f>MATCH(J3890,Matches!$A:$A,0)</f>
        <v/>
      </c>
      <c r="AB3890" s="33" t="n">
        <v>1.175376582945535</v>
      </c>
      <c r="AC3890" s="33" t="n"/>
      <c r="AD3890" s="24" t="n"/>
      <c r="AE3890" s="24" t="n">
        <v>1</v>
      </c>
      <c r="AF3890" s="33" t="n"/>
      <c r="AG3890" s="33" t="n"/>
    </row>
    <row r="3891">
      <c r="A3891" s="24" t="inlineStr">
        <is>
          <t>Swindon|2</t>
        </is>
      </c>
      <c r="B3891" s="24" t="inlineStr">
        <is>
          <t>E3</t>
        </is>
      </c>
      <c r="C3891" s="24" t="inlineStr">
        <is>
          <t>League Two</t>
        </is>
      </c>
      <c r="D3891" s="24" t="inlineStr">
        <is>
          <t>Swindon</t>
        </is>
      </c>
      <c r="E3891" s="24" t="n">
        <v>2</v>
      </c>
      <c r="F3891" s="24" t="n">
        <v>1</v>
      </c>
      <c r="G3891" s="29" t="n">
        <v>46256.625</v>
      </c>
      <c r="H3891" s="24" t="inlineStr">
        <is>
          <t>Cheltenham</t>
        </is>
      </c>
      <c r="I3891" s="24" t="inlineStr">
        <is>
          <t>H</t>
        </is>
      </c>
      <c r="J3891" s="24" t="inlineStr">
        <is>
          <t>E3-Swindon-Cheltenh</t>
        </is>
      </c>
      <c r="K3891" s="24" t="n">
        <v>22</v>
      </c>
      <c r="L3891" s="11">
        <f>IF(INDEX(Matches!$X:$X,AA3891)=0,"",IF(I3891="H",INDEX(Matches!$H:$H,AA3891),INDEX(Matches!$I:$I,AA3891)))</f>
        <v/>
      </c>
      <c r="M3891" s="11">
        <f>IF(INDEX(Matches!$X:$X,AA3891)=0,"",IF(I3891="H",INDEX(Matches!$I:$I,AA3891),INDEX(Matches!$H:$H,AA3891)))</f>
        <v/>
      </c>
      <c r="N3891" s="11">
        <f>IF(L3891="","",IF(L3891&gt;M3891,"W",IF(L3891=M3891,"D","L")))</f>
        <v/>
      </c>
      <c r="O3891" s="11">
        <f>IF(L3891="","",IF(L3891&gt;M3891,3,IF(L3891=M3891,1,0)))</f>
        <v/>
      </c>
      <c r="P3891" s="31">
        <f>IF(I3891="H",INDEX(Matches!$L:$L,AA3891),INDEX(Matches!$N:$N,AA3891))</f>
        <v/>
      </c>
      <c r="Q3891" s="31">
        <f>INDEX(Matches!$M:$M,AA3891)</f>
        <v/>
      </c>
      <c r="R3891" s="31">
        <f>IF(I3891="H",INDEX(Matches!$N:$N,AA3891),INDEX(Matches!$L:$L,AA3891))</f>
        <v/>
      </c>
      <c r="S3891" s="33">
        <f>IF(I3891="H",INDEX(Matches!$O:$O,AA3891),INDEX(Matches!$P:$P,AA3891))</f>
        <v/>
      </c>
      <c r="T3891" s="33">
        <f>IF(INDEX(Matches!$J:$J,AA3891)="","",IF(I3891="H",INDEX(Matches!$J:$J,AA3891),INDEX(Matches!$K:$K,AA3891)))</f>
        <v/>
      </c>
      <c r="U3891" s="33">
        <f>IF(INDEX(Matches!$K:$K,AA3891)="","",IF(I3891="H",INDEX(Matches!$K:$K,AA3891),INDEX(Matches!$J:$J,AA3891)))</f>
        <v/>
      </c>
      <c r="V3891" s="30">
        <f>IF(T3891="","",T3891-U3891)</f>
        <v/>
      </c>
      <c r="W3891" s="33">
        <f>IF(I3891="H",INDEX(Matches!$T:$T,AA3891),INDEX(Matches!$U:$U,AA3891))</f>
        <v/>
      </c>
      <c r="X3891" s="11">
        <f>INDEX(Matches!$X:$X,AA3891)</f>
        <v/>
      </c>
      <c r="Y3891" s="30">
        <f>IF(O3891="","",O3891-S3891)</f>
        <v/>
      </c>
      <c r="Z3891" s="30">
        <f>IF(W3891="","",W3891-S3891)</f>
        <v/>
      </c>
      <c r="AA3891" s="24">
        <f>MATCH(J3891,Matches!$A:$A,0)</f>
        <v/>
      </c>
      <c r="AB3891" s="33" t="n">
        <v>1.700965498615894</v>
      </c>
      <c r="AC3891" s="33" t="n"/>
      <c r="AD3891" s="24" t="n"/>
      <c r="AE3891" s="24" t="n">
        <v>1</v>
      </c>
      <c r="AF3891" s="33" t="n"/>
      <c r="AG3891" s="33" t="n"/>
    </row>
    <row r="3892">
      <c r="A3892" s="24" t="inlineStr">
        <is>
          <t>Swindon|3</t>
        </is>
      </c>
      <c r="B3892" s="24" t="inlineStr">
        <is>
          <t>E3</t>
        </is>
      </c>
      <c r="C3892" s="24" t="inlineStr">
        <is>
          <t>League Two</t>
        </is>
      </c>
      <c r="D3892" s="24" t="inlineStr">
        <is>
          <t>Swindon</t>
        </is>
      </c>
      <c r="E3892" s="24" t="n">
        <v>3</v>
      </c>
      <c r="F3892" s="24" t="n">
        <v>1</v>
      </c>
      <c r="G3892" s="29" t="n">
        <v>46263.625</v>
      </c>
      <c r="H3892" s="24" t="inlineStr">
        <is>
          <t>Oldham</t>
        </is>
      </c>
      <c r="I3892" s="24" t="inlineStr">
        <is>
          <t>A</t>
        </is>
      </c>
      <c r="J3892" s="24" t="inlineStr">
        <is>
          <t>E3-Oldham-Swindon</t>
        </is>
      </c>
      <c r="K3892" s="24" t="n">
        <v>8</v>
      </c>
      <c r="L3892" s="11">
        <f>IF(INDEX(Matches!$X:$X,AA3892)=0,"",IF(I3892="H",INDEX(Matches!$H:$H,AA3892),INDEX(Matches!$I:$I,AA3892)))</f>
        <v/>
      </c>
      <c r="M3892" s="11">
        <f>IF(INDEX(Matches!$X:$X,AA3892)=0,"",IF(I3892="H",INDEX(Matches!$I:$I,AA3892),INDEX(Matches!$H:$H,AA3892)))</f>
        <v/>
      </c>
      <c r="N3892" s="11">
        <f>IF(L3892="","",IF(L3892&gt;M3892,"W",IF(L3892=M3892,"D","L")))</f>
        <v/>
      </c>
      <c r="O3892" s="11">
        <f>IF(L3892="","",IF(L3892&gt;M3892,3,IF(L3892=M3892,1,0)))</f>
        <v/>
      </c>
      <c r="P3892" s="31">
        <f>IF(I3892="H",INDEX(Matches!$L:$L,AA3892),INDEX(Matches!$N:$N,AA3892))</f>
        <v/>
      </c>
      <c r="Q3892" s="31">
        <f>INDEX(Matches!$M:$M,AA3892)</f>
        <v/>
      </c>
      <c r="R3892" s="31">
        <f>IF(I3892="H",INDEX(Matches!$N:$N,AA3892),INDEX(Matches!$L:$L,AA3892))</f>
        <v/>
      </c>
      <c r="S3892" s="33">
        <f>IF(I3892="H",INDEX(Matches!$O:$O,AA3892),INDEX(Matches!$P:$P,AA3892))</f>
        <v/>
      </c>
      <c r="T3892" s="33">
        <f>IF(INDEX(Matches!$J:$J,AA3892)="","",IF(I3892="H",INDEX(Matches!$J:$J,AA3892),INDEX(Matches!$K:$K,AA3892)))</f>
        <v/>
      </c>
      <c r="U3892" s="33">
        <f>IF(INDEX(Matches!$K:$K,AA3892)="","",IF(I3892="H",INDEX(Matches!$K:$K,AA3892),INDEX(Matches!$J:$J,AA3892)))</f>
        <v/>
      </c>
      <c r="V3892" s="30">
        <f>IF(T3892="","",T3892-U3892)</f>
        <v/>
      </c>
      <c r="W3892" s="33">
        <f>IF(I3892="H",INDEX(Matches!$T:$T,AA3892),INDEX(Matches!$U:$U,AA3892))</f>
        <v/>
      </c>
      <c r="X3892" s="11">
        <f>INDEX(Matches!$X:$X,AA3892)</f>
        <v/>
      </c>
      <c r="Y3892" s="30">
        <f>IF(O3892="","",O3892-S3892)</f>
        <v/>
      </c>
      <c r="Z3892" s="30">
        <f>IF(W3892="","",W3892-S3892)</f>
        <v/>
      </c>
      <c r="AA3892" s="24">
        <f>MATCH(J3892,Matches!$A:$A,0)</f>
        <v/>
      </c>
      <c r="AB3892" s="33" t="n">
        <v>0.9259259259259259</v>
      </c>
      <c r="AC3892" s="33" t="n"/>
      <c r="AD3892" s="24" t="n"/>
      <c r="AE3892" s="24" t="n">
        <v>1</v>
      </c>
      <c r="AF3892" s="33" t="n"/>
      <c r="AG3892" s="33" t="n"/>
    </row>
    <row r="3893">
      <c r="A3893" s="24" t="inlineStr">
        <is>
          <t>Swindon|4</t>
        </is>
      </c>
      <c r="B3893" s="24" t="inlineStr">
        <is>
          <t>E3</t>
        </is>
      </c>
      <c r="C3893" s="24" t="inlineStr">
        <is>
          <t>League Two</t>
        </is>
      </c>
      <c r="D3893" s="24" t="inlineStr">
        <is>
          <t>Swindon</t>
        </is>
      </c>
      <c r="E3893" s="24" t="n">
        <v>4</v>
      </c>
      <c r="F3893" s="24" t="n">
        <v>1</v>
      </c>
      <c r="G3893" s="29" t="n">
        <v>46266.82291666666</v>
      </c>
      <c r="H3893" s="24" t="inlineStr">
        <is>
          <t>Port Vale</t>
        </is>
      </c>
      <c r="I3893" s="24" t="inlineStr">
        <is>
          <t>H</t>
        </is>
      </c>
      <c r="J3893" s="24" t="inlineStr">
        <is>
          <t>E3-Swindon-PortVale</t>
        </is>
      </c>
      <c r="K3893" s="24" t="n">
        <v>5</v>
      </c>
      <c r="L3893" s="11">
        <f>IF(INDEX(Matches!$X:$X,AA3893)=0,"",IF(I3893="H",INDEX(Matches!$H:$H,AA3893),INDEX(Matches!$I:$I,AA3893)))</f>
        <v/>
      </c>
      <c r="M3893" s="11">
        <f>IF(INDEX(Matches!$X:$X,AA3893)=0,"",IF(I3893="H",INDEX(Matches!$I:$I,AA3893),INDEX(Matches!$H:$H,AA3893)))</f>
        <v/>
      </c>
      <c r="N3893" s="11">
        <f>IF(L3893="","",IF(L3893&gt;M3893,"W",IF(L3893=M3893,"D","L")))</f>
        <v/>
      </c>
      <c r="O3893" s="11">
        <f>IF(L3893="","",IF(L3893&gt;M3893,3,IF(L3893=M3893,1,0)))</f>
        <v/>
      </c>
      <c r="P3893" s="31">
        <f>IF(I3893="H",INDEX(Matches!$L:$L,AA3893),INDEX(Matches!$N:$N,AA3893))</f>
        <v/>
      </c>
      <c r="Q3893" s="31">
        <f>INDEX(Matches!$M:$M,AA3893)</f>
        <v/>
      </c>
      <c r="R3893" s="31">
        <f>IF(I3893="H",INDEX(Matches!$N:$N,AA3893),INDEX(Matches!$L:$L,AA3893))</f>
        <v/>
      </c>
      <c r="S3893" s="33">
        <f>IF(I3893="H",INDEX(Matches!$O:$O,AA3893),INDEX(Matches!$P:$P,AA3893))</f>
        <v/>
      </c>
      <c r="T3893" s="33">
        <f>IF(INDEX(Matches!$J:$J,AA3893)="","",IF(I3893="H",INDEX(Matches!$J:$J,AA3893),INDEX(Matches!$K:$K,AA3893)))</f>
        <v/>
      </c>
      <c r="U3893" s="33">
        <f>IF(INDEX(Matches!$K:$K,AA3893)="","",IF(I3893="H",INDEX(Matches!$K:$K,AA3893),INDEX(Matches!$J:$J,AA3893)))</f>
        <v/>
      </c>
      <c r="V3893" s="30">
        <f>IF(T3893="","",T3893-U3893)</f>
        <v/>
      </c>
      <c r="W3893" s="33">
        <f>IF(I3893="H",INDEX(Matches!$T:$T,AA3893),INDEX(Matches!$U:$U,AA3893))</f>
        <v/>
      </c>
      <c r="X3893" s="11">
        <f>INDEX(Matches!$X:$X,AA3893)</f>
        <v/>
      </c>
      <c r="Y3893" s="30">
        <f>IF(O3893="","",O3893-S3893)</f>
        <v/>
      </c>
      <c r="Z3893" s="30">
        <f>IF(W3893="","",W3893-S3893)</f>
        <v/>
      </c>
      <c r="AA3893" s="24">
        <f>MATCH(J3893,Matches!$A:$A,0)</f>
        <v/>
      </c>
      <c r="AB3893" s="33" t="n">
        <v>1.167831998449812</v>
      </c>
      <c r="AC3893" s="33" t="n"/>
      <c r="AD3893" s="24" t="n"/>
      <c r="AE3893" s="24" t="n">
        <v>1</v>
      </c>
      <c r="AF3893" s="33" t="n"/>
      <c r="AG3893" s="33" t="n"/>
    </row>
    <row r="3894">
      <c r="A3894" s="24" t="inlineStr">
        <is>
          <t>Swindon|5</t>
        </is>
      </c>
      <c r="B3894" s="24" t="inlineStr">
        <is>
          <t>E3</t>
        </is>
      </c>
      <c r="C3894" s="24" t="inlineStr">
        <is>
          <t>League Two</t>
        </is>
      </c>
      <c r="D3894" s="24" t="inlineStr">
        <is>
          <t>Swindon</t>
        </is>
      </c>
      <c r="E3894" s="24" t="n">
        <v>5</v>
      </c>
      <c r="F3894" s="24" t="n">
        <v>2</v>
      </c>
      <c r="G3894" s="29" t="n">
        <v>46270.625</v>
      </c>
      <c r="H3894" s="24" t="inlineStr">
        <is>
          <t>Colchester</t>
        </is>
      </c>
      <c r="I3894" s="24" t="inlineStr">
        <is>
          <t>H</t>
        </is>
      </c>
      <c r="J3894" s="24" t="inlineStr">
        <is>
          <t>E3-Swindon-Colchest</t>
        </is>
      </c>
      <c r="K3894" s="24" t="n">
        <v>13</v>
      </c>
      <c r="L3894" s="11">
        <f>IF(INDEX(Matches!$X:$X,AA3894)=0,"",IF(I3894="H",INDEX(Matches!$H:$H,AA3894),INDEX(Matches!$I:$I,AA3894)))</f>
        <v/>
      </c>
      <c r="M3894" s="11">
        <f>IF(INDEX(Matches!$X:$X,AA3894)=0,"",IF(I3894="H",INDEX(Matches!$I:$I,AA3894),INDEX(Matches!$H:$H,AA3894)))</f>
        <v/>
      </c>
      <c r="N3894" s="11">
        <f>IF(L3894="","",IF(L3894&gt;M3894,"W",IF(L3894=M3894,"D","L")))</f>
        <v/>
      </c>
      <c r="O3894" s="11">
        <f>IF(L3894="","",IF(L3894&gt;M3894,3,IF(L3894=M3894,1,0)))</f>
        <v/>
      </c>
      <c r="P3894" s="31">
        <f>IF(I3894="H",INDEX(Matches!$L:$L,AA3894),INDEX(Matches!$N:$N,AA3894))</f>
        <v/>
      </c>
      <c r="Q3894" s="31">
        <f>INDEX(Matches!$M:$M,AA3894)</f>
        <v/>
      </c>
      <c r="R3894" s="31">
        <f>IF(I3894="H",INDEX(Matches!$N:$N,AA3894),INDEX(Matches!$L:$L,AA3894))</f>
        <v/>
      </c>
      <c r="S3894" s="33">
        <f>IF(I3894="H",INDEX(Matches!$O:$O,AA3894),INDEX(Matches!$P:$P,AA3894))</f>
        <v/>
      </c>
      <c r="T3894" s="33">
        <f>IF(INDEX(Matches!$J:$J,AA3894)="","",IF(I3894="H",INDEX(Matches!$J:$J,AA3894),INDEX(Matches!$K:$K,AA3894)))</f>
        <v/>
      </c>
      <c r="U3894" s="33">
        <f>IF(INDEX(Matches!$K:$K,AA3894)="","",IF(I3894="H",INDEX(Matches!$K:$K,AA3894),INDEX(Matches!$J:$J,AA3894)))</f>
        <v/>
      </c>
      <c r="V3894" s="30">
        <f>IF(T3894="","",T3894-U3894)</f>
        <v/>
      </c>
      <c r="W3894" s="33">
        <f>IF(I3894="H",INDEX(Matches!$T:$T,AA3894),INDEX(Matches!$U:$U,AA3894))</f>
        <v/>
      </c>
      <c r="X3894" s="11">
        <f>INDEX(Matches!$X:$X,AA3894)</f>
        <v/>
      </c>
      <c r="Y3894" s="30">
        <f>IF(O3894="","",O3894-S3894)</f>
        <v/>
      </c>
      <c r="Z3894" s="30">
        <f>IF(W3894="","",W3894-S3894)</f>
        <v/>
      </c>
      <c r="AA3894" s="24">
        <f>MATCH(J3894,Matches!$A:$A,0)</f>
        <v/>
      </c>
      <c r="AB3894" s="33" t="n">
        <v>1.317089294400858</v>
      </c>
      <c r="AC3894" s="33" t="n"/>
      <c r="AD3894" s="24" t="n"/>
      <c r="AE3894" s="24" t="n">
        <v>2</v>
      </c>
      <c r="AF3894" s="33" t="n"/>
      <c r="AG3894" s="33" t="n"/>
    </row>
    <row r="3895">
      <c r="A3895" s="24" t="inlineStr">
        <is>
          <t>Swindon|6</t>
        </is>
      </c>
      <c r="B3895" s="24" t="inlineStr">
        <is>
          <t>E3</t>
        </is>
      </c>
      <c r="C3895" s="24" t="inlineStr">
        <is>
          <t>League Two</t>
        </is>
      </c>
      <c r="D3895" s="24" t="inlineStr">
        <is>
          <t>Swindon</t>
        </is>
      </c>
      <c r="E3895" s="24" t="n">
        <v>6</v>
      </c>
      <c r="F3895" s="24" t="n">
        <v>2</v>
      </c>
      <c r="G3895" s="29" t="n">
        <v>46277.625</v>
      </c>
      <c r="H3895" s="24" t="inlineStr">
        <is>
          <t>York</t>
        </is>
      </c>
      <c r="I3895" s="24" t="inlineStr">
        <is>
          <t>A</t>
        </is>
      </c>
      <c r="J3895" s="24" t="inlineStr">
        <is>
          <t>E3-York-Swindon</t>
        </is>
      </c>
      <c r="K3895" s="24" t="n">
        <v>7</v>
      </c>
      <c r="L3895" s="11">
        <f>IF(INDEX(Matches!$X:$X,AA3895)=0,"",IF(I3895="H",INDEX(Matches!$H:$H,AA3895),INDEX(Matches!$I:$I,AA3895)))</f>
        <v/>
      </c>
      <c r="M3895" s="11">
        <f>IF(INDEX(Matches!$X:$X,AA3895)=0,"",IF(I3895="H",INDEX(Matches!$I:$I,AA3895),INDEX(Matches!$H:$H,AA3895)))</f>
        <v/>
      </c>
      <c r="N3895" s="11">
        <f>IF(L3895="","",IF(L3895&gt;M3895,"W",IF(L3895=M3895,"D","L")))</f>
        <v/>
      </c>
      <c r="O3895" s="11">
        <f>IF(L3895="","",IF(L3895&gt;M3895,3,IF(L3895=M3895,1,0)))</f>
        <v/>
      </c>
      <c r="P3895" s="31">
        <f>IF(I3895="H",INDEX(Matches!$L:$L,AA3895),INDEX(Matches!$N:$N,AA3895))</f>
        <v/>
      </c>
      <c r="Q3895" s="31">
        <f>INDEX(Matches!$M:$M,AA3895)</f>
        <v/>
      </c>
      <c r="R3895" s="31">
        <f>IF(I3895="H",INDEX(Matches!$N:$N,AA3895),INDEX(Matches!$L:$L,AA3895))</f>
        <v/>
      </c>
      <c r="S3895" s="33">
        <f>IF(I3895="H",INDEX(Matches!$O:$O,AA3895),INDEX(Matches!$P:$P,AA3895))</f>
        <v/>
      </c>
      <c r="T3895" s="33">
        <f>IF(INDEX(Matches!$J:$J,AA3895)="","",IF(I3895="H",INDEX(Matches!$J:$J,AA3895),INDEX(Matches!$K:$K,AA3895)))</f>
        <v/>
      </c>
      <c r="U3895" s="33">
        <f>IF(INDEX(Matches!$K:$K,AA3895)="","",IF(I3895="H",INDEX(Matches!$K:$K,AA3895),INDEX(Matches!$J:$J,AA3895)))</f>
        <v/>
      </c>
      <c r="V3895" s="30">
        <f>IF(T3895="","",T3895-U3895)</f>
        <v/>
      </c>
      <c r="W3895" s="33">
        <f>IF(I3895="H",INDEX(Matches!$T:$T,AA3895),INDEX(Matches!$U:$U,AA3895))</f>
        <v/>
      </c>
      <c r="X3895" s="11">
        <f>INDEX(Matches!$X:$X,AA3895)</f>
        <v/>
      </c>
      <c r="Y3895" s="30">
        <f>IF(O3895="","",O3895-S3895)</f>
        <v/>
      </c>
      <c r="Z3895" s="30">
        <f>IF(W3895="","",W3895-S3895)</f>
        <v/>
      </c>
      <c r="AA3895" s="24">
        <f>MATCH(J3895,Matches!$A:$A,0)</f>
        <v/>
      </c>
      <c r="AB3895" s="33" t="n">
        <v>0.8051676349087212</v>
      </c>
      <c r="AC3895" s="33" t="n"/>
      <c r="AD3895" s="24" t="n"/>
      <c r="AE3895" s="24" t="n">
        <v>2</v>
      </c>
      <c r="AF3895" s="33" t="n"/>
      <c r="AG3895" s="33" t="n"/>
    </row>
    <row r="3896">
      <c r="A3896" s="24" t="inlineStr">
        <is>
          <t>Swindon|7</t>
        </is>
      </c>
      <c r="B3896" s="24" t="inlineStr">
        <is>
          <t>E3</t>
        </is>
      </c>
      <c r="C3896" s="24" t="inlineStr">
        <is>
          <t>League Two</t>
        </is>
      </c>
      <c r="D3896" s="24" t="inlineStr">
        <is>
          <t>Swindon</t>
        </is>
      </c>
      <c r="E3896" s="24" t="n">
        <v>7</v>
      </c>
      <c r="F3896" s="24" t="n">
        <v>2</v>
      </c>
      <c r="G3896" s="29" t="n">
        <v>46284.625</v>
      </c>
      <c r="H3896" s="24" t="inlineStr">
        <is>
          <t>Salford</t>
        </is>
      </c>
      <c r="I3896" s="24" t="inlineStr">
        <is>
          <t>A</t>
        </is>
      </c>
      <c r="J3896" s="24" t="inlineStr">
        <is>
          <t>E3-Salford-Swindon</t>
        </is>
      </c>
      <c r="K3896" s="24" t="n">
        <v>1</v>
      </c>
      <c r="L3896" s="11">
        <f>IF(INDEX(Matches!$X:$X,AA3896)=0,"",IF(I3896="H",INDEX(Matches!$H:$H,AA3896),INDEX(Matches!$I:$I,AA3896)))</f>
        <v/>
      </c>
      <c r="M3896" s="11">
        <f>IF(INDEX(Matches!$X:$X,AA3896)=0,"",IF(I3896="H",INDEX(Matches!$I:$I,AA3896),INDEX(Matches!$H:$H,AA3896)))</f>
        <v/>
      </c>
      <c r="N3896" s="11">
        <f>IF(L3896="","",IF(L3896&gt;M3896,"W",IF(L3896=M3896,"D","L")))</f>
        <v/>
      </c>
      <c r="O3896" s="11">
        <f>IF(L3896="","",IF(L3896&gt;M3896,3,IF(L3896=M3896,1,0)))</f>
        <v/>
      </c>
      <c r="P3896" s="31">
        <f>IF(I3896="H",INDEX(Matches!$L:$L,AA3896),INDEX(Matches!$N:$N,AA3896))</f>
        <v/>
      </c>
      <c r="Q3896" s="31">
        <f>INDEX(Matches!$M:$M,AA3896)</f>
        <v/>
      </c>
      <c r="R3896" s="31">
        <f>IF(I3896="H",INDEX(Matches!$N:$N,AA3896),INDEX(Matches!$L:$L,AA3896))</f>
        <v/>
      </c>
      <c r="S3896" s="33">
        <f>IF(I3896="H",INDEX(Matches!$O:$O,AA3896),INDEX(Matches!$P:$P,AA3896))</f>
        <v/>
      </c>
      <c r="T3896" s="33">
        <f>IF(INDEX(Matches!$J:$J,AA3896)="","",IF(I3896="H",INDEX(Matches!$J:$J,AA3896),INDEX(Matches!$K:$K,AA3896)))</f>
        <v/>
      </c>
      <c r="U3896" s="33">
        <f>IF(INDEX(Matches!$K:$K,AA3896)="","",IF(I3896="H",INDEX(Matches!$K:$K,AA3896),INDEX(Matches!$J:$J,AA3896)))</f>
        <v/>
      </c>
      <c r="V3896" s="30">
        <f>IF(T3896="","",T3896-U3896)</f>
        <v/>
      </c>
      <c r="W3896" s="33">
        <f>IF(I3896="H",INDEX(Matches!$T:$T,AA3896),INDEX(Matches!$U:$U,AA3896))</f>
        <v/>
      </c>
      <c r="X3896" s="11">
        <f>INDEX(Matches!$X:$X,AA3896)</f>
        <v/>
      </c>
      <c r="Y3896" s="30">
        <f>IF(O3896="","",O3896-S3896)</f>
        <v/>
      </c>
      <c r="Z3896" s="30">
        <f>IF(W3896="","",W3896-S3896)</f>
        <v/>
      </c>
      <c r="AA3896" s="24">
        <f>MATCH(J3896,Matches!$A:$A,0)</f>
        <v/>
      </c>
      <c r="AB3896" s="33" t="n"/>
      <c r="AC3896" s="33" t="n"/>
      <c r="AD3896" s="24" t="n"/>
      <c r="AE3896" s="24" t="n">
        <v>2</v>
      </c>
      <c r="AF3896" s="33" t="n"/>
      <c r="AG3896" s="33" t="n"/>
    </row>
    <row r="3897">
      <c r="A3897" s="24" t="inlineStr">
        <is>
          <t>Swindon|8</t>
        </is>
      </c>
      <c r="B3897" s="24" t="inlineStr">
        <is>
          <t>E3</t>
        </is>
      </c>
      <c r="C3897" s="24" t="inlineStr">
        <is>
          <t>League Two</t>
        </is>
      </c>
      <c r="D3897" s="24" t="inlineStr">
        <is>
          <t>Swindon</t>
        </is>
      </c>
      <c r="E3897" s="24" t="n">
        <v>8</v>
      </c>
      <c r="F3897" s="24" t="n">
        <v>2</v>
      </c>
      <c r="G3897" s="29" t="n">
        <v>46291.625</v>
      </c>
      <c r="H3897" s="24" t="inlineStr">
        <is>
          <t>Accrington</t>
        </is>
      </c>
      <c r="I3897" s="24" t="inlineStr">
        <is>
          <t>H</t>
        </is>
      </c>
      <c r="J3897" s="24" t="inlineStr">
        <is>
          <t>E3-Swindon-Accringt</t>
        </is>
      </c>
      <c r="K3897" s="24" t="n">
        <v>23</v>
      </c>
      <c r="L3897" s="11">
        <f>IF(INDEX(Matches!$X:$X,AA3897)=0,"",IF(I3897="H",INDEX(Matches!$H:$H,AA3897),INDEX(Matches!$I:$I,AA3897)))</f>
        <v/>
      </c>
      <c r="M3897" s="11">
        <f>IF(INDEX(Matches!$X:$X,AA3897)=0,"",IF(I3897="H",INDEX(Matches!$I:$I,AA3897),INDEX(Matches!$H:$H,AA3897)))</f>
        <v/>
      </c>
      <c r="N3897" s="11">
        <f>IF(L3897="","",IF(L3897&gt;M3897,"W",IF(L3897=M3897,"D","L")))</f>
        <v/>
      </c>
      <c r="O3897" s="11">
        <f>IF(L3897="","",IF(L3897&gt;M3897,3,IF(L3897=M3897,1,0)))</f>
        <v/>
      </c>
      <c r="P3897" s="31">
        <f>IF(I3897="H",INDEX(Matches!$L:$L,AA3897),INDEX(Matches!$N:$N,AA3897))</f>
        <v/>
      </c>
      <c r="Q3897" s="31">
        <f>INDEX(Matches!$M:$M,AA3897)</f>
        <v/>
      </c>
      <c r="R3897" s="31">
        <f>IF(I3897="H",INDEX(Matches!$N:$N,AA3897),INDEX(Matches!$L:$L,AA3897))</f>
        <v/>
      </c>
      <c r="S3897" s="33">
        <f>IF(I3897="H",INDEX(Matches!$O:$O,AA3897),INDEX(Matches!$P:$P,AA3897))</f>
        <v/>
      </c>
      <c r="T3897" s="33">
        <f>IF(INDEX(Matches!$J:$J,AA3897)="","",IF(I3897="H",INDEX(Matches!$J:$J,AA3897),INDEX(Matches!$K:$K,AA3897)))</f>
        <v/>
      </c>
      <c r="U3897" s="33">
        <f>IF(INDEX(Matches!$K:$K,AA3897)="","",IF(I3897="H",INDEX(Matches!$K:$K,AA3897),INDEX(Matches!$J:$J,AA3897)))</f>
        <v/>
      </c>
      <c r="V3897" s="30">
        <f>IF(T3897="","",T3897-U3897)</f>
        <v/>
      </c>
      <c r="W3897" s="33">
        <f>IF(I3897="H",INDEX(Matches!$T:$T,AA3897),INDEX(Matches!$U:$U,AA3897))</f>
        <v/>
      </c>
      <c r="X3897" s="11">
        <f>INDEX(Matches!$X:$X,AA3897)</f>
        <v/>
      </c>
      <c r="Y3897" s="30">
        <f>IF(O3897="","",O3897-S3897)</f>
        <v/>
      </c>
      <c r="Z3897" s="30">
        <f>IF(W3897="","",W3897-S3897)</f>
        <v/>
      </c>
      <c r="AA3897" s="24">
        <f>MATCH(J3897,Matches!$A:$A,0)</f>
        <v/>
      </c>
      <c r="AB3897" s="33" t="n"/>
      <c r="AC3897" s="33" t="n"/>
      <c r="AD3897" s="24" t="n"/>
      <c r="AE3897" s="24" t="n">
        <v>2</v>
      </c>
      <c r="AF3897" s="33" t="n"/>
      <c r="AG3897" s="33" t="n"/>
    </row>
    <row r="3898">
      <c r="A3898" s="24" t="inlineStr">
        <is>
          <t>Swindon|9</t>
        </is>
      </c>
      <c r="B3898" s="24" t="inlineStr">
        <is>
          <t>E3</t>
        </is>
      </c>
      <c r="C3898" s="24" t="inlineStr">
        <is>
          <t>League Two</t>
        </is>
      </c>
      <c r="D3898" s="24" t="inlineStr">
        <is>
          <t>Swindon</t>
        </is>
      </c>
      <c r="E3898" s="24" t="n">
        <v>9</v>
      </c>
      <c r="F3898" s="24" t="n">
        <v>3</v>
      </c>
      <c r="G3898" s="29" t="n">
        <v>46298.625</v>
      </c>
      <c r="H3898" s="24" t="inlineStr">
        <is>
          <t>Rochdale</t>
        </is>
      </c>
      <c r="I3898" s="24" t="inlineStr">
        <is>
          <t>A</t>
        </is>
      </c>
      <c r="J3898" s="24" t="inlineStr">
        <is>
          <t>E3-Rochdale-Swindon</t>
        </is>
      </c>
      <c r="K3898" s="24" t="n">
        <v>16</v>
      </c>
      <c r="L3898" s="11">
        <f>IF(INDEX(Matches!$X:$X,AA3898)=0,"",IF(I3898="H",INDEX(Matches!$H:$H,AA3898),INDEX(Matches!$I:$I,AA3898)))</f>
        <v/>
      </c>
      <c r="M3898" s="11">
        <f>IF(INDEX(Matches!$X:$X,AA3898)=0,"",IF(I3898="H",INDEX(Matches!$I:$I,AA3898),INDEX(Matches!$H:$H,AA3898)))</f>
        <v/>
      </c>
      <c r="N3898" s="11">
        <f>IF(L3898="","",IF(L3898&gt;M3898,"W",IF(L3898=M3898,"D","L")))</f>
        <v/>
      </c>
      <c r="O3898" s="11">
        <f>IF(L3898="","",IF(L3898&gt;M3898,3,IF(L3898=M3898,1,0)))</f>
        <v/>
      </c>
      <c r="P3898" s="31">
        <f>IF(I3898="H",INDEX(Matches!$L:$L,AA3898),INDEX(Matches!$N:$N,AA3898))</f>
        <v/>
      </c>
      <c r="Q3898" s="31">
        <f>INDEX(Matches!$M:$M,AA3898)</f>
        <v/>
      </c>
      <c r="R3898" s="31">
        <f>IF(I3898="H",INDEX(Matches!$N:$N,AA3898),INDEX(Matches!$L:$L,AA3898))</f>
        <v/>
      </c>
      <c r="S3898" s="33">
        <f>IF(I3898="H",INDEX(Matches!$O:$O,AA3898),INDEX(Matches!$P:$P,AA3898))</f>
        <v/>
      </c>
      <c r="T3898" s="33">
        <f>IF(INDEX(Matches!$J:$J,AA3898)="","",IF(I3898="H",INDEX(Matches!$J:$J,AA3898),INDEX(Matches!$K:$K,AA3898)))</f>
        <v/>
      </c>
      <c r="U3898" s="33">
        <f>IF(INDEX(Matches!$K:$K,AA3898)="","",IF(I3898="H",INDEX(Matches!$K:$K,AA3898),INDEX(Matches!$J:$J,AA3898)))</f>
        <v/>
      </c>
      <c r="V3898" s="30">
        <f>IF(T3898="","",T3898-U3898)</f>
        <v/>
      </c>
      <c r="W3898" s="33">
        <f>IF(I3898="H",INDEX(Matches!$T:$T,AA3898),INDEX(Matches!$U:$U,AA3898))</f>
        <v/>
      </c>
      <c r="X3898" s="11">
        <f>INDEX(Matches!$X:$X,AA3898)</f>
        <v/>
      </c>
      <c r="Y3898" s="30">
        <f>IF(O3898="","",O3898-S3898)</f>
        <v/>
      </c>
      <c r="Z3898" s="30">
        <f>IF(W3898="","",W3898-S3898)</f>
        <v/>
      </c>
      <c r="AA3898" s="24">
        <f>MATCH(J3898,Matches!$A:$A,0)</f>
        <v/>
      </c>
      <c r="AB3898" s="33" t="n"/>
      <c r="AC3898" s="33" t="n"/>
      <c r="AD3898" s="24" t="n"/>
      <c r="AE3898" s="24" t="n">
        <v>3</v>
      </c>
      <c r="AF3898" s="33" t="n"/>
      <c r="AG3898" s="33" t="n"/>
    </row>
    <row r="3899">
      <c r="A3899" s="24" t="inlineStr">
        <is>
          <t>Swindon|10</t>
        </is>
      </c>
      <c r="B3899" s="24" t="inlineStr">
        <is>
          <t>E3</t>
        </is>
      </c>
      <c r="C3899" s="24" t="inlineStr">
        <is>
          <t>League Two</t>
        </is>
      </c>
      <c r="D3899" s="24" t="inlineStr">
        <is>
          <t>Swindon</t>
        </is>
      </c>
      <c r="E3899" s="24" t="n">
        <v>10</v>
      </c>
      <c r="F3899" s="24" t="n">
        <v>3</v>
      </c>
      <c r="G3899" s="29" t="n">
        <v>46305.52083333334</v>
      </c>
      <c r="H3899" s="24" t="inlineStr">
        <is>
          <t>Crewe</t>
        </is>
      </c>
      <c r="I3899" s="24" t="inlineStr">
        <is>
          <t>H</t>
        </is>
      </c>
      <c r="J3899" s="24" t="inlineStr">
        <is>
          <t>E3-Swindon-Crewe</t>
        </is>
      </c>
      <c r="K3899" s="24" t="n">
        <v>15</v>
      </c>
      <c r="L3899" s="11">
        <f>IF(INDEX(Matches!$X:$X,AA3899)=0,"",IF(I3899="H",INDEX(Matches!$H:$H,AA3899),INDEX(Matches!$I:$I,AA3899)))</f>
        <v/>
      </c>
      <c r="M3899" s="11">
        <f>IF(INDEX(Matches!$X:$X,AA3899)=0,"",IF(I3899="H",INDEX(Matches!$I:$I,AA3899),INDEX(Matches!$H:$H,AA3899)))</f>
        <v/>
      </c>
      <c r="N3899" s="11">
        <f>IF(L3899="","",IF(L3899&gt;M3899,"W",IF(L3899=M3899,"D","L")))</f>
        <v/>
      </c>
      <c r="O3899" s="11">
        <f>IF(L3899="","",IF(L3899&gt;M3899,3,IF(L3899=M3899,1,0)))</f>
        <v/>
      </c>
      <c r="P3899" s="31">
        <f>IF(I3899="H",INDEX(Matches!$L:$L,AA3899),INDEX(Matches!$N:$N,AA3899))</f>
        <v/>
      </c>
      <c r="Q3899" s="31">
        <f>INDEX(Matches!$M:$M,AA3899)</f>
        <v/>
      </c>
      <c r="R3899" s="31">
        <f>IF(I3899="H",INDEX(Matches!$N:$N,AA3899),INDEX(Matches!$L:$L,AA3899))</f>
        <v/>
      </c>
      <c r="S3899" s="33">
        <f>IF(I3899="H",INDEX(Matches!$O:$O,AA3899),INDEX(Matches!$P:$P,AA3899))</f>
        <v/>
      </c>
      <c r="T3899" s="33">
        <f>IF(INDEX(Matches!$J:$J,AA3899)="","",IF(I3899="H",INDEX(Matches!$J:$J,AA3899),INDEX(Matches!$K:$K,AA3899)))</f>
        <v/>
      </c>
      <c r="U3899" s="33">
        <f>IF(INDEX(Matches!$K:$K,AA3899)="","",IF(I3899="H",INDEX(Matches!$K:$K,AA3899),INDEX(Matches!$J:$J,AA3899)))</f>
        <v/>
      </c>
      <c r="V3899" s="30">
        <f>IF(T3899="","",T3899-U3899)</f>
        <v/>
      </c>
      <c r="W3899" s="33">
        <f>IF(I3899="H",INDEX(Matches!$T:$T,AA3899),INDEX(Matches!$U:$U,AA3899))</f>
        <v/>
      </c>
      <c r="X3899" s="11">
        <f>INDEX(Matches!$X:$X,AA3899)</f>
        <v/>
      </c>
      <c r="Y3899" s="30">
        <f>IF(O3899="","",O3899-S3899)</f>
        <v/>
      </c>
      <c r="Z3899" s="30">
        <f>IF(W3899="","",W3899-S3899)</f>
        <v/>
      </c>
      <c r="AA3899" s="24">
        <f>MATCH(J3899,Matches!$A:$A,0)</f>
        <v/>
      </c>
      <c r="AB3899" s="33" t="n"/>
      <c r="AC3899" s="33" t="n"/>
      <c r="AD3899" s="24" t="n"/>
      <c r="AE3899" s="24" t="n">
        <v>3</v>
      </c>
      <c r="AF3899" s="33" t="n"/>
      <c r="AG3899" s="33" t="n"/>
    </row>
    <row r="3900">
      <c r="A3900" s="24" t="inlineStr">
        <is>
          <t>Swindon|11</t>
        </is>
      </c>
      <c r="B3900" s="24" t="inlineStr">
        <is>
          <t>E3</t>
        </is>
      </c>
      <c r="C3900" s="24" t="inlineStr">
        <is>
          <t>League Two</t>
        </is>
      </c>
      <c r="D3900" s="24" t="inlineStr">
        <is>
          <t>Swindon</t>
        </is>
      </c>
      <c r="E3900" s="24" t="n">
        <v>11</v>
      </c>
      <c r="F3900" s="24" t="n">
        <v>3</v>
      </c>
      <c r="G3900" s="29" t="n">
        <v>46312.625</v>
      </c>
      <c r="H3900" s="24" t="inlineStr">
        <is>
          <t>Walsall</t>
        </is>
      </c>
      <c r="I3900" s="24" t="inlineStr">
        <is>
          <t>H</t>
        </is>
      </c>
      <c r="J3900" s="24" t="inlineStr">
        <is>
          <t>E3-Swindon-Walsall</t>
        </is>
      </c>
      <c r="K3900" s="24" t="n">
        <v>11</v>
      </c>
      <c r="L3900" s="11">
        <f>IF(INDEX(Matches!$X:$X,AA3900)=0,"",IF(I3900="H",INDEX(Matches!$H:$H,AA3900),INDEX(Matches!$I:$I,AA3900)))</f>
        <v/>
      </c>
      <c r="M3900" s="11">
        <f>IF(INDEX(Matches!$X:$X,AA3900)=0,"",IF(I3900="H",INDEX(Matches!$I:$I,AA3900),INDEX(Matches!$H:$H,AA3900)))</f>
        <v/>
      </c>
      <c r="N3900" s="11">
        <f>IF(L3900="","",IF(L3900&gt;M3900,"W",IF(L3900=M3900,"D","L")))</f>
        <v/>
      </c>
      <c r="O3900" s="11">
        <f>IF(L3900="","",IF(L3900&gt;M3900,3,IF(L3900=M3900,1,0)))</f>
        <v/>
      </c>
      <c r="P3900" s="31">
        <f>IF(I3900="H",INDEX(Matches!$L:$L,AA3900),INDEX(Matches!$N:$N,AA3900))</f>
        <v/>
      </c>
      <c r="Q3900" s="31">
        <f>INDEX(Matches!$M:$M,AA3900)</f>
        <v/>
      </c>
      <c r="R3900" s="31">
        <f>IF(I3900="H",INDEX(Matches!$N:$N,AA3900),INDEX(Matches!$L:$L,AA3900))</f>
        <v/>
      </c>
      <c r="S3900" s="33">
        <f>IF(I3900="H",INDEX(Matches!$O:$O,AA3900),INDEX(Matches!$P:$P,AA3900))</f>
        <v/>
      </c>
      <c r="T3900" s="33">
        <f>IF(INDEX(Matches!$J:$J,AA3900)="","",IF(I3900="H",INDEX(Matches!$J:$J,AA3900),INDEX(Matches!$K:$K,AA3900)))</f>
        <v/>
      </c>
      <c r="U3900" s="33">
        <f>IF(INDEX(Matches!$K:$K,AA3900)="","",IF(I3900="H",INDEX(Matches!$K:$K,AA3900),INDEX(Matches!$J:$J,AA3900)))</f>
        <v/>
      </c>
      <c r="V3900" s="30">
        <f>IF(T3900="","",T3900-U3900)</f>
        <v/>
      </c>
      <c r="W3900" s="33">
        <f>IF(I3900="H",INDEX(Matches!$T:$T,AA3900),INDEX(Matches!$U:$U,AA3900))</f>
        <v/>
      </c>
      <c r="X3900" s="11">
        <f>INDEX(Matches!$X:$X,AA3900)</f>
        <v/>
      </c>
      <c r="Y3900" s="30">
        <f>IF(O3900="","",O3900-S3900)</f>
        <v/>
      </c>
      <c r="Z3900" s="30">
        <f>IF(W3900="","",W3900-S3900)</f>
        <v/>
      </c>
      <c r="AA3900" s="24">
        <f>MATCH(J3900,Matches!$A:$A,0)</f>
        <v/>
      </c>
      <c r="AB3900" s="33" t="n"/>
      <c r="AC3900" s="33" t="n"/>
      <c r="AD3900" s="24" t="n"/>
      <c r="AE3900" s="24" t="n">
        <v>3</v>
      </c>
      <c r="AF3900" s="33" t="n"/>
      <c r="AG3900" s="33" t="n"/>
    </row>
    <row r="3901">
      <c r="A3901" s="24" t="inlineStr">
        <is>
          <t>Swindon|12</t>
        </is>
      </c>
      <c r="B3901" s="24" t="inlineStr">
        <is>
          <t>E3</t>
        </is>
      </c>
      <c r="C3901" s="24" t="inlineStr">
        <is>
          <t>League Two</t>
        </is>
      </c>
      <c r="D3901" s="24" t="inlineStr">
        <is>
          <t>Swindon</t>
        </is>
      </c>
      <c r="E3901" s="24" t="n">
        <v>12</v>
      </c>
      <c r="F3901" s="24" t="n">
        <v>3</v>
      </c>
      <c r="G3901" s="29" t="n">
        <v>46315.82291666666</v>
      </c>
      <c r="H3901" s="24" t="inlineStr">
        <is>
          <t>Barnet</t>
        </is>
      </c>
      <c r="I3901" s="24" t="inlineStr">
        <is>
          <t>A</t>
        </is>
      </c>
      <c r="J3901" s="24" t="inlineStr">
        <is>
          <t>E3-Barnet-Swindon</t>
        </is>
      </c>
      <c r="K3901" s="24" t="n">
        <v>3</v>
      </c>
      <c r="L3901" s="11">
        <f>IF(INDEX(Matches!$X:$X,AA3901)=0,"",IF(I3901="H",INDEX(Matches!$H:$H,AA3901),INDEX(Matches!$I:$I,AA3901)))</f>
        <v/>
      </c>
      <c r="M3901" s="11">
        <f>IF(INDEX(Matches!$X:$X,AA3901)=0,"",IF(I3901="H",INDEX(Matches!$I:$I,AA3901),INDEX(Matches!$H:$H,AA3901)))</f>
        <v/>
      </c>
      <c r="N3901" s="11">
        <f>IF(L3901="","",IF(L3901&gt;M3901,"W",IF(L3901=M3901,"D","L")))</f>
        <v/>
      </c>
      <c r="O3901" s="11">
        <f>IF(L3901="","",IF(L3901&gt;M3901,3,IF(L3901=M3901,1,0)))</f>
        <v/>
      </c>
      <c r="P3901" s="31">
        <f>IF(I3901="H",INDEX(Matches!$L:$L,AA3901),INDEX(Matches!$N:$N,AA3901))</f>
        <v/>
      </c>
      <c r="Q3901" s="31">
        <f>INDEX(Matches!$M:$M,AA3901)</f>
        <v/>
      </c>
      <c r="R3901" s="31">
        <f>IF(I3901="H",INDEX(Matches!$N:$N,AA3901),INDEX(Matches!$L:$L,AA3901))</f>
        <v/>
      </c>
      <c r="S3901" s="33">
        <f>IF(I3901="H",INDEX(Matches!$O:$O,AA3901),INDEX(Matches!$P:$P,AA3901))</f>
        <v/>
      </c>
      <c r="T3901" s="33">
        <f>IF(INDEX(Matches!$J:$J,AA3901)="","",IF(I3901="H",INDEX(Matches!$J:$J,AA3901),INDEX(Matches!$K:$K,AA3901)))</f>
        <v/>
      </c>
      <c r="U3901" s="33">
        <f>IF(INDEX(Matches!$K:$K,AA3901)="","",IF(I3901="H",INDEX(Matches!$K:$K,AA3901),INDEX(Matches!$J:$J,AA3901)))</f>
        <v/>
      </c>
      <c r="V3901" s="30">
        <f>IF(T3901="","",T3901-U3901)</f>
        <v/>
      </c>
      <c r="W3901" s="33">
        <f>IF(I3901="H",INDEX(Matches!$T:$T,AA3901),INDEX(Matches!$U:$U,AA3901))</f>
        <v/>
      </c>
      <c r="X3901" s="11">
        <f>INDEX(Matches!$X:$X,AA3901)</f>
        <v/>
      </c>
      <c r="Y3901" s="30">
        <f>IF(O3901="","",O3901-S3901)</f>
        <v/>
      </c>
      <c r="Z3901" s="30">
        <f>IF(W3901="","",W3901-S3901)</f>
        <v/>
      </c>
      <c r="AA3901" s="24">
        <f>MATCH(J3901,Matches!$A:$A,0)</f>
        <v/>
      </c>
      <c r="AB3901" s="33" t="n"/>
      <c r="AC3901" s="33" t="n"/>
      <c r="AD3901" s="24" t="n"/>
      <c r="AE3901" s="24" t="n">
        <v>3</v>
      </c>
      <c r="AF3901" s="33" t="n"/>
      <c r="AG3901" s="33" t="n"/>
    </row>
    <row r="3902">
      <c r="A3902" s="24" t="inlineStr">
        <is>
          <t>Swindon|13</t>
        </is>
      </c>
      <c r="B3902" s="24" t="inlineStr">
        <is>
          <t>E3</t>
        </is>
      </c>
      <c r="C3902" s="24" t="inlineStr">
        <is>
          <t>League Two</t>
        </is>
      </c>
      <c r="D3902" s="24" t="inlineStr">
        <is>
          <t>Swindon</t>
        </is>
      </c>
      <c r="E3902" s="24" t="n">
        <v>13</v>
      </c>
      <c r="F3902" s="24" t="n">
        <v>4</v>
      </c>
      <c r="G3902" s="29" t="n">
        <v>46319.52083333334</v>
      </c>
      <c r="H3902" s="24" t="inlineStr">
        <is>
          <t>Bristol Rovers</t>
        </is>
      </c>
      <c r="I3902" s="24" t="inlineStr">
        <is>
          <t>A</t>
        </is>
      </c>
      <c r="J3902" s="24" t="inlineStr">
        <is>
          <t>E3-BristolR-Swindon</t>
        </is>
      </c>
      <c r="K3902" s="24" t="n">
        <v>2</v>
      </c>
      <c r="L3902" s="11">
        <f>IF(INDEX(Matches!$X:$X,AA3902)=0,"",IF(I3902="H",INDEX(Matches!$H:$H,AA3902),INDEX(Matches!$I:$I,AA3902)))</f>
        <v/>
      </c>
      <c r="M3902" s="11">
        <f>IF(INDEX(Matches!$X:$X,AA3902)=0,"",IF(I3902="H",INDEX(Matches!$I:$I,AA3902),INDEX(Matches!$H:$H,AA3902)))</f>
        <v/>
      </c>
      <c r="N3902" s="11">
        <f>IF(L3902="","",IF(L3902&gt;M3902,"W",IF(L3902=M3902,"D","L")))</f>
        <v/>
      </c>
      <c r="O3902" s="11">
        <f>IF(L3902="","",IF(L3902&gt;M3902,3,IF(L3902=M3902,1,0)))</f>
        <v/>
      </c>
      <c r="P3902" s="31">
        <f>IF(I3902="H",INDEX(Matches!$L:$L,AA3902),INDEX(Matches!$N:$N,AA3902))</f>
        <v/>
      </c>
      <c r="Q3902" s="31">
        <f>INDEX(Matches!$M:$M,AA3902)</f>
        <v/>
      </c>
      <c r="R3902" s="31">
        <f>IF(I3902="H",INDEX(Matches!$N:$N,AA3902),INDEX(Matches!$L:$L,AA3902))</f>
        <v/>
      </c>
      <c r="S3902" s="33">
        <f>IF(I3902="H",INDEX(Matches!$O:$O,AA3902),INDEX(Matches!$P:$P,AA3902))</f>
        <v/>
      </c>
      <c r="T3902" s="33">
        <f>IF(INDEX(Matches!$J:$J,AA3902)="","",IF(I3902="H",INDEX(Matches!$J:$J,AA3902),INDEX(Matches!$K:$K,AA3902)))</f>
        <v/>
      </c>
      <c r="U3902" s="33">
        <f>IF(INDEX(Matches!$K:$K,AA3902)="","",IF(I3902="H",INDEX(Matches!$K:$K,AA3902),INDEX(Matches!$J:$J,AA3902)))</f>
        <v/>
      </c>
      <c r="V3902" s="30">
        <f>IF(T3902="","",T3902-U3902)</f>
        <v/>
      </c>
      <c r="W3902" s="33">
        <f>IF(I3902="H",INDEX(Matches!$T:$T,AA3902),INDEX(Matches!$U:$U,AA3902))</f>
        <v/>
      </c>
      <c r="X3902" s="11">
        <f>INDEX(Matches!$X:$X,AA3902)</f>
        <v/>
      </c>
      <c r="Y3902" s="30">
        <f>IF(O3902="","",O3902-S3902)</f>
        <v/>
      </c>
      <c r="Z3902" s="30">
        <f>IF(W3902="","",W3902-S3902)</f>
        <v/>
      </c>
      <c r="AA3902" s="24">
        <f>MATCH(J3902,Matches!$A:$A,0)</f>
        <v/>
      </c>
      <c r="AB3902" s="33" t="n"/>
      <c r="AC3902" s="33" t="n">
        <v>0.9875821434498775</v>
      </c>
      <c r="AD3902" s="24" t="n"/>
      <c r="AE3902" s="24" t="n">
        <v>4</v>
      </c>
      <c r="AF3902" s="33" t="n"/>
      <c r="AG3902" s="33" t="n"/>
    </row>
    <row r="3903">
      <c r="A3903" s="24" t="inlineStr">
        <is>
          <t>Swindon|14</t>
        </is>
      </c>
      <c r="B3903" s="24" t="inlineStr">
        <is>
          <t>E3</t>
        </is>
      </c>
      <c r="C3903" s="24" t="inlineStr">
        <is>
          <t>League Two</t>
        </is>
      </c>
      <c r="D3903" s="24" t="inlineStr">
        <is>
          <t>Swindon</t>
        </is>
      </c>
      <c r="E3903" s="24" t="n">
        <v>14</v>
      </c>
      <c r="F3903" s="24" t="n">
        <v>4</v>
      </c>
      <c r="G3903" s="29" t="n">
        <v>46326.625</v>
      </c>
      <c r="H3903" s="24" t="inlineStr">
        <is>
          <t>Rotherham</t>
        </is>
      </c>
      <c r="I3903" s="24" t="inlineStr">
        <is>
          <t>H</t>
        </is>
      </c>
      <c r="J3903" s="24" t="inlineStr">
        <is>
          <t>E3-Swindon-Rotherha</t>
        </is>
      </c>
      <c r="K3903" s="24" t="n">
        <v>9</v>
      </c>
      <c r="L3903" s="11">
        <f>IF(INDEX(Matches!$X:$X,AA3903)=0,"",IF(I3903="H",INDEX(Matches!$H:$H,AA3903),INDEX(Matches!$I:$I,AA3903)))</f>
        <v/>
      </c>
      <c r="M3903" s="11">
        <f>IF(INDEX(Matches!$X:$X,AA3903)=0,"",IF(I3903="H",INDEX(Matches!$I:$I,AA3903),INDEX(Matches!$H:$H,AA3903)))</f>
        <v/>
      </c>
      <c r="N3903" s="11">
        <f>IF(L3903="","",IF(L3903&gt;M3903,"W",IF(L3903=M3903,"D","L")))</f>
        <v/>
      </c>
      <c r="O3903" s="11">
        <f>IF(L3903="","",IF(L3903&gt;M3903,3,IF(L3903=M3903,1,0)))</f>
        <v/>
      </c>
      <c r="P3903" s="31">
        <f>IF(I3903="H",INDEX(Matches!$L:$L,AA3903),INDEX(Matches!$N:$N,AA3903))</f>
        <v/>
      </c>
      <c r="Q3903" s="31">
        <f>INDEX(Matches!$M:$M,AA3903)</f>
        <v/>
      </c>
      <c r="R3903" s="31">
        <f>IF(I3903="H",INDEX(Matches!$N:$N,AA3903),INDEX(Matches!$L:$L,AA3903))</f>
        <v/>
      </c>
      <c r="S3903" s="33">
        <f>IF(I3903="H",INDEX(Matches!$O:$O,AA3903),INDEX(Matches!$P:$P,AA3903))</f>
        <v/>
      </c>
      <c r="T3903" s="33">
        <f>IF(INDEX(Matches!$J:$J,AA3903)="","",IF(I3903="H",INDEX(Matches!$J:$J,AA3903),INDEX(Matches!$K:$K,AA3903)))</f>
        <v/>
      </c>
      <c r="U3903" s="33">
        <f>IF(INDEX(Matches!$K:$K,AA3903)="","",IF(I3903="H",INDEX(Matches!$K:$K,AA3903),INDEX(Matches!$J:$J,AA3903)))</f>
        <v/>
      </c>
      <c r="V3903" s="30">
        <f>IF(T3903="","",T3903-U3903)</f>
        <v/>
      </c>
      <c r="W3903" s="33">
        <f>IF(I3903="H",INDEX(Matches!$T:$T,AA3903),INDEX(Matches!$U:$U,AA3903))</f>
        <v/>
      </c>
      <c r="X3903" s="11">
        <f>INDEX(Matches!$X:$X,AA3903)</f>
        <v/>
      </c>
      <c r="Y3903" s="30">
        <f>IF(O3903="","",O3903-S3903)</f>
        <v/>
      </c>
      <c r="Z3903" s="30">
        <f>IF(W3903="","",W3903-S3903)</f>
        <v/>
      </c>
      <c r="AA3903" s="24">
        <f>MATCH(J3903,Matches!$A:$A,0)</f>
        <v/>
      </c>
      <c r="AB3903" s="33" t="n"/>
      <c r="AC3903" s="33" t="n">
        <v>1.420354081054783</v>
      </c>
      <c r="AD3903" s="24" t="n"/>
      <c r="AE3903" s="24" t="n">
        <v>4</v>
      </c>
      <c r="AF3903" s="33" t="n"/>
      <c r="AG3903" s="33" t="n"/>
    </row>
    <row r="3904">
      <c r="A3904" s="24" t="inlineStr">
        <is>
          <t>Swindon|15</t>
        </is>
      </c>
      <c r="B3904" s="24" t="inlineStr">
        <is>
          <t>E3</t>
        </is>
      </c>
      <c r="C3904" s="24" t="inlineStr">
        <is>
          <t>League Two</t>
        </is>
      </c>
      <c r="D3904" s="24" t="inlineStr">
        <is>
          <t>Swindon</t>
        </is>
      </c>
      <c r="E3904" s="24" t="n">
        <v>15</v>
      </c>
      <c r="F3904" s="24" t="n">
        <v>4</v>
      </c>
      <c r="G3904" s="29" t="n">
        <v>46340.625</v>
      </c>
      <c r="H3904" s="24" t="inlineStr">
        <is>
          <t>Grimsby</t>
        </is>
      </c>
      <c r="I3904" s="24" t="inlineStr">
        <is>
          <t>H</t>
        </is>
      </c>
      <c r="J3904" s="24" t="inlineStr">
        <is>
          <t>E3-Swindon-Grimsby</t>
        </is>
      </c>
      <c r="K3904" s="24" t="n">
        <v>4</v>
      </c>
      <c r="L3904" s="11">
        <f>IF(INDEX(Matches!$X:$X,AA3904)=0,"",IF(I3904="H",INDEX(Matches!$H:$H,AA3904),INDEX(Matches!$I:$I,AA3904)))</f>
        <v/>
      </c>
      <c r="M3904" s="11">
        <f>IF(INDEX(Matches!$X:$X,AA3904)=0,"",IF(I3904="H",INDEX(Matches!$I:$I,AA3904),INDEX(Matches!$H:$H,AA3904)))</f>
        <v/>
      </c>
      <c r="N3904" s="11">
        <f>IF(L3904="","",IF(L3904&gt;M3904,"W",IF(L3904=M3904,"D","L")))</f>
        <v/>
      </c>
      <c r="O3904" s="11">
        <f>IF(L3904="","",IF(L3904&gt;M3904,3,IF(L3904=M3904,1,0)))</f>
        <v/>
      </c>
      <c r="P3904" s="31">
        <f>IF(I3904="H",INDEX(Matches!$L:$L,AA3904),INDEX(Matches!$N:$N,AA3904))</f>
        <v/>
      </c>
      <c r="Q3904" s="31">
        <f>INDEX(Matches!$M:$M,AA3904)</f>
        <v/>
      </c>
      <c r="R3904" s="31">
        <f>IF(I3904="H",INDEX(Matches!$N:$N,AA3904),INDEX(Matches!$L:$L,AA3904))</f>
        <v/>
      </c>
      <c r="S3904" s="33">
        <f>IF(I3904="H",INDEX(Matches!$O:$O,AA3904),INDEX(Matches!$P:$P,AA3904))</f>
        <v/>
      </c>
      <c r="T3904" s="33">
        <f>IF(INDEX(Matches!$J:$J,AA3904)="","",IF(I3904="H",INDEX(Matches!$J:$J,AA3904),INDEX(Matches!$K:$K,AA3904)))</f>
        <v/>
      </c>
      <c r="U3904" s="33">
        <f>IF(INDEX(Matches!$K:$K,AA3904)="","",IF(I3904="H",INDEX(Matches!$K:$K,AA3904),INDEX(Matches!$J:$J,AA3904)))</f>
        <v/>
      </c>
      <c r="V3904" s="30">
        <f>IF(T3904="","",T3904-U3904)</f>
        <v/>
      </c>
      <c r="W3904" s="33">
        <f>IF(I3904="H",INDEX(Matches!$T:$T,AA3904),INDEX(Matches!$U:$U,AA3904))</f>
        <v/>
      </c>
      <c r="X3904" s="11">
        <f>INDEX(Matches!$X:$X,AA3904)</f>
        <v/>
      </c>
      <c r="Y3904" s="30">
        <f>IF(O3904="","",O3904-S3904)</f>
        <v/>
      </c>
      <c r="Z3904" s="30">
        <f>IF(W3904="","",W3904-S3904)</f>
        <v/>
      </c>
      <c r="AA3904" s="24">
        <f>MATCH(J3904,Matches!$A:$A,0)</f>
        <v/>
      </c>
      <c r="AB3904" s="33" t="n"/>
      <c r="AC3904" s="33" t="n">
        <v>1.352965280513741</v>
      </c>
      <c r="AD3904" s="24" t="n"/>
      <c r="AE3904" s="24" t="n">
        <v>4</v>
      </c>
      <c r="AF3904" s="33" t="n"/>
      <c r="AG3904" s="33" t="n"/>
    </row>
    <row r="3905">
      <c r="A3905" s="24" t="inlineStr">
        <is>
          <t>Swindon|16</t>
        </is>
      </c>
      <c r="B3905" s="24" t="inlineStr">
        <is>
          <t>E3</t>
        </is>
      </c>
      <c r="C3905" s="24" t="inlineStr">
        <is>
          <t>League Two</t>
        </is>
      </c>
      <c r="D3905" s="24" t="inlineStr">
        <is>
          <t>Swindon</t>
        </is>
      </c>
      <c r="E3905" s="24" t="n">
        <v>16</v>
      </c>
      <c r="F3905" s="24" t="n">
        <v>4</v>
      </c>
      <c r="G3905" s="29" t="n">
        <v>46347.52083333334</v>
      </c>
      <c r="H3905" s="24" t="inlineStr">
        <is>
          <t>Newport</t>
        </is>
      </c>
      <c r="I3905" s="24" t="inlineStr">
        <is>
          <t>A</t>
        </is>
      </c>
      <c r="J3905" s="24" t="inlineStr">
        <is>
          <t>E3-Newport-Swindon</t>
        </is>
      </c>
      <c r="K3905" s="24" t="n">
        <v>24</v>
      </c>
      <c r="L3905" s="11">
        <f>IF(INDEX(Matches!$X:$X,AA3905)=0,"",IF(I3905="H",INDEX(Matches!$H:$H,AA3905),INDEX(Matches!$I:$I,AA3905)))</f>
        <v/>
      </c>
      <c r="M3905" s="11">
        <f>IF(INDEX(Matches!$X:$X,AA3905)=0,"",IF(I3905="H",INDEX(Matches!$I:$I,AA3905),INDEX(Matches!$H:$H,AA3905)))</f>
        <v/>
      </c>
      <c r="N3905" s="11">
        <f>IF(L3905="","",IF(L3905&gt;M3905,"W",IF(L3905=M3905,"D","L")))</f>
        <v/>
      </c>
      <c r="O3905" s="11">
        <f>IF(L3905="","",IF(L3905&gt;M3905,3,IF(L3905=M3905,1,0)))</f>
        <v/>
      </c>
      <c r="P3905" s="31">
        <f>IF(I3905="H",INDEX(Matches!$L:$L,AA3905),INDEX(Matches!$N:$N,AA3905))</f>
        <v/>
      </c>
      <c r="Q3905" s="31">
        <f>INDEX(Matches!$M:$M,AA3905)</f>
        <v/>
      </c>
      <c r="R3905" s="31">
        <f>IF(I3905="H",INDEX(Matches!$N:$N,AA3905),INDEX(Matches!$L:$L,AA3905))</f>
        <v/>
      </c>
      <c r="S3905" s="33">
        <f>IF(I3905="H",INDEX(Matches!$O:$O,AA3905),INDEX(Matches!$P:$P,AA3905))</f>
        <v/>
      </c>
      <c r="T3905" s="33">
        <f>IF(INDEX(Matches!$J:$J,AA3905)="","",IF(I3905="H",INDEX(Matches!$J:$J,AA3905),INDEX(Matches!$K:$K,AA3905)))</f>
        <v/>
      </c>
      <c r="U3905" s="33">
        <f>IF(INDEX(Matches!$K:$K,AA3905)="","",IF(I3905="H",INDEX(Matches!$K:$K,AA3905),INDEX(Matches!$J:$J,AA3905)))</f>
        <v/>
      </c>
      <c r="V3905" s="30">
        <f>IF(T3905="","",T3905-U3905)</f>
        <v/>
      </c>
      <c r="W3905" s="33">
        <f>IF(I3905="H",INDEX(Matches!$T:$T,AA3905),INDEX(Matches!$U:$U,AA3905))</f>
        <v/>
      </c>
      <c r="X3905" s="11">
        <f>INDEX(Matches!$X:$X,AA3905)</f>
        <v/>
      </c>
      <c r="Y3905" s="30">
        <f>IF(O3905="","",O3905-S3905)</f>
        <v/>
      </c>
      <c r="Z3905" s="30">
        <f>IF(W3905="","",W3905-S3905)</f>
        <v/>
      </c>
      <c r="AA3905" s="24">
        <f>MATCH(J3905,Matches!$A:$A,0)</f>
        <v/>
      </c>
      <c r="AB3905" s="33" t="n"/>
      <c r="AC3905" s="33" t="n">
        <v>1.394701545578846</v>
      </c>
      <c r="AD3905" s="24" t="n"/>
      <c r="AE3905" s="24" t="n">
        <v>4</v>
      </c>
      <c r="AF3905" s="33" t="n"/>
      <c r="AG3905" s="33" t="n"/>
    </row>
    <row r="3906">
      <c r="A3906" s="24" t="inlineStr">
        <is>
          <t>Swindon|17</t>
        </is>
      </c>
      <c r="B3906" s="24" t="inlineStr">
        <is>
          <t>E3</t>
        </is>
      </c>
      <c r="C3906" s="24" t="inlineStr">
        <is>
          <t>League Two</t>
        </is>
      </c>
      <c r="D3906" s="24" t="inlineStr">
        <is>
          <t>Swindon</t>
        </is>
      </c>
      <c r="E3906" s="24" t="n">
        <v>17</v>
      </c>
      <c r="F3906" s="24" t="n">
        <v>5</v>
      </c>
      <c r="G3906" s="29" t="n">
        <v>46354.625</v>
      </c>
      <c r="H3906" s="24" t="inlineStr">
        <is>
          <t>Chesterfield</t>
        </is>
      </c>
      <c r="I3906" s="24" t="inlineStr">
        <is>
          <t>H</t>
        </is>
      </c>
      <c r="J3906" s="24" t="inlineStr">
        <is>
          <t>E3-Swindon-Chesterf</t>
        </is>
      </c>
      <c r="K3906" s="24" t="n">
        <v>6</v>
      </c>
      <c r="L3906" s="11">
        <f>IF(INDEX(Matches!$X:$X,AA3906)=0,"",IF(I3906="H",INDEX(Matches!$H:$H,AA3906),INDEX(Matches!$I:$I,AA3906)))</f>
        <v/>
      </c>
      <c r="M3906" s="11">
        <f>IF(INDEX(Matches!$X:$X,AA3906)=0,"",IF(I3906="H",INDEX(Matches!$I:$I,AA3906),INDEX(Matches!$H:$H,AA3906)))</f>
        <v/>
      </c>
      <c r="N3906" s="11">
        <f>IF(L3906="","",IF(L3906&gt;M3906,"W",IF(L3906=M3906,"D","L")))</f>
        <v/>
      </c>
      <c r="O3906" s="11">
        <f>IF(L3906="","",IF(L3906&gt;M3906,3,IF(L3906=M3906,1,0)))</f>
        <v/>
      </c>
      <c r="P3906" s="31">
        <f>IF(I3906="H",INDEX(Matches!$L:$L,AA3906),INDEX(Matches!$N:$N,AA3906))</f>
        <v/>
      </c>
      <c r="Q3906" s="31">
        <f>INDEX(Matches!$M:$M,AA3906)</f>
        <v/>
      </c>
      <c r="R3906" s="31">
        <f>IF(I3906="H",INDEX(Matches!$N:$N,AA3906),INDEX(Matches!$L:$L,AA3906))</f>
        <v/>
      </c>
      <c r="S3906" s="33">
        <f>IF(I3906="H",INDEX(Matches!$O:$O,AA3906),INDEX(Matches!$P:$P,AA3906))</f>
        <v/>
      </c>
      <c r="T3906" s="33">
        <f>IF(INDEX(Matches!$J:$J,AA3906)="","",IF(I3906="H",INDEX(Matches!$J:$J,AA3906),INDEX(Matches!$K:$K,AA3906)))</f>
        <v/>
      </c>
      <c r="U3906" s="33">
        <f>IF(INDEX(Matches!$K:$K,AA3906)="","",IF(I3906="H",INDEX(Matches!$K:$K,AA3906),INDEX(Matches!$J:$J,AA3906)))</f>
        <v/>
      </c>
      <c r="V3906" s="30">
        <f>IF(T3906="","",T3906-U3906)</f>
        <v/>
      </c>
      <c r="W3906" s="33">
        <f>IF(I3906="H",INDEX(Matches!$T:$T,AA3906),INDEX(Matches!$U:$U,AA3906))</f>
        <v/>
      </c>
      <c r="X3906" s="11">
        <f>INDEX(Matches!$X:$X,AA3906)</f>
        <v/>
      </c>
      <c r="Y3906" s="30">
        <f>IF(O3906="","",O3906-S3906)</f>
        <v/>
      </c>
      <c r="Z3906" s="30">
        <f>IF(W3906="","",W3906-S3906)</f>
        <v/>
      </c>
      <c r="AA3906" s="24">
        <f>MATCH(J3906,Matches!$A:$A,0)</f>
        <v/>
      </c>
      <c r="AB3906" s="33" t="n"/>
      <c r="AC3906" s="33" t="n">
        <v>1.304303014150674</v>
      </c>
      <c r="AD3906" s="24" t="n"/>
      <c r="AE3906" s="24" t="n">
        <v>5</v>
      </c>
      <c r="AF3906" s="33" t="n"/>
      <c r="AG3906" s="33" t="n"/>
    </row>
    <row r="3907">
      <c r="A3907" s="24" t="inlineStr">
        <is>
          <t>Swindon|18</t>
        </is>
      </c>
      <c r="B3907" s="24" t="inlineStr">
        <is>
          <t>E3</t>
        </is>
      </c>
      <c r="C3907" s="24" t="inlineStr">
        <is>
          <t>League Two</t>
        </is>
      </c>
      <c r="D3907" s="24" t="inlineStr">
        <is>
          <t>Swindon</t>
        </is>
      </c>
      <c r="E3907" s="24" t="n">
        <v>18</v>
      </c>
      <c r="F3907" s="24" t="n">
        <v>5</v>
      </c>
      <c r="G3907" s="29" t="n">
        <v>46357.82291666666</v>
      </c>
      <c r="H3907" s="24" t="inlineStr">
        <is>
          <t>Gillingham</t>
        </is>
      </c>
      <c r="I3907" s="24" t="inlineStr">
        <is>
          <t>A</t>
        </is>
      </c>
      <c r="J3907" s="24" t="inlineStr">
        <is>
          <t>E3-Gillingh-Swindon</t>
        </is>
      </c>
      <c r="K3907" s="24" t="n">
        <v>12</v>
      </c>
      <c r="L3907" s="11">
        <f>IF(INDEX(Matches!$X:$X,AA3907)=0,"",IF(I3907="H",INDEX(Matches!$H:$H,AA3907),INDEX(Matches!$I:$I,AA3907)))</f>
        <v/>
      </c>
      <c r="M3907" s="11">
        <f>IF(INDEX(Matches!$X:$X,AA3907)=0,"",IF(I3907="H",INDEX(Matches!$I:$I,AA3907),INDEX(Matches!$H:$H,AA3907)))</f>
        <v/>
      </c>
      <c r="N3907" s="11">
        <f>IF(L3907="","",IF(L3907&gt;M3907,"W",IF(L3907=M3907,"D","L")))</f>
        <v/>
      </c>
      <c r="O3907" s="11">
        <f>IF(L3907="","",IF(L3907&gt;M3907,3,IF(L3907=M3907,1,0)))</f>
        <v/>
      </c>
      <c r="P3907" s="31">
        <f>IF(I3907="H",INDEX(Matches!$L:$L,AA3907),INDEX(Matches!$N:$N,AA3907))</f>
        <v/>
      </c>
      <c r="Q3907" s="31">
        <f>INDEX(Matches!$M:$M,AA3907)</f>
        <v/>
      </c>
      <c r="R3907" s="31">
        <f>IF(I3907="H",INDEX(Matches!$N:$N,AA3907),INDEX(Matches!$L:$L,AA3907))</f>
        <v/>
      </c>
      <c r="S3907" s="33">
        <f>IF(I3907="H",INDEX(Matches!$O:$O,AA3907),INDEX(Matches!$P:$P,AA3907))</f>
        <v/>
      </c>
      <c r="T3907" s="33">
        <f>IF(INDEX(Matches!$J:$J,AA3907)="","",IF(I3907="H",INDEX(Matches!$J:$J,AA3907),INDEX(Matches!$K:$K,AA3907)))</f>
        <v/>
      </c>
      <c r="U3907" s="33">
        <f>IF(INDEX(Matches!$K:$K,AA3907)="","",IF(I3907="H",INDEX(Matches!$K:$K,AA3907),INDEX(Matches!$J:$J,AA3907)))</f>
        <v/>
      </c>
      <c r="V3907" s="30">
        <f>IF(T3907="","",T3907-U3907)</f>
        <v/>
      </c>
      <c r="W3907" s="33">
        <f>IF(I3907="H",INDEX(Matches!$T:$T,AA3907),INDEX(Matches!$U:$U,AA3907))</f>
        <v/>
      </c>
      <c r="X3907" s="11">
        <f>INDEX(Matches!$X:$X,AA3907)</f>
        <v/>
      </c>
      <c r="Y3907" s="30">
        <f>IF(O3907="","",O3907-S3907)</f>
        <v/>
      </c>
      <c r="Z3907" s="30">
        <f>IF(W3907="","",W3907-S3907)</f>
        <v/>
      </c>
      <c r="AA3907" s="24">
        <f>MATCH(J3907,Matches!$A:$A,0)</f>
        <v/>
      </c>
      <c r="AB3907" s="33" t="n"/>
      <c r="AC3907" s="33" t="n">
        <v>1.163533013358318</v>
      </c>
      <c r="AD3907" s="24" t="n"/>
      <c r="AE3907" s="24" t="n">
        <v>5</v>
      </c>
      <c r="AF3907" s="33" t="n"/>
      <c r="AG3907" s="33" t="n"/>
    </row>
    <row r="3908">
      <c r="A3908" s="24" t="inlineStr">
        <is>
          <t>Swindon|19</t>
        </is>
      </c>
      <c r="B3908" s="24" t="inlineStr">
        <is>
          <t>E3</t>
        </is>
      </c>
      <c r="C3908" s="24" t="inlineStr">
        <is>
          <t>League Two</t>
        </is>
      </c>
      <c r="D3908" s="24" t="inlineStr">
        <is>
          <t>Swindon</t>
        </is>
      </c>
      <c r="E3908" s="24" t="n">
        <v>19</v>
      </c>
      <c r="F3908" s="24" t="n">
        <v>5</v>
      </c>
      <c r="G3908" s="29" t="n">
        <v>46368.625</v>
      </c>
      <c r="H3908" s="24" t="inlineStr">
        <is>
          <t>Fleetwood</t>
        </is>
      </c>
      <c r="I3908" s="24" t="inlineStr">
        <is>
          <t>A</t>
        </is>
      </c>
      <c r="J3908" s="24" t="inlineStr">
        <is>
          <t>E3-Fleetwoo-Swindon</t>
        </is>
      </c>
      <c r="K3908" s="24" t="n">
        <v>18</v>
      </c>
      <c r="L3908" s="11">
        <f>IF(INDEX(Matches!$X:$X,AA3908)=0,"",IF(I3908="H",INDEX(Matches!$H:$H,AA3908),INDEX(Matches!$I:$I,AA3908)))</f>
        <v/>
      </c>
      <c r="M3908" s="11">
        <f>IF(INDEX(Matches!$X:$X,AA3908)=0,"",IF(I3908="H",INDEX(Matches!$I:$I,AA3908),INDEX(Matches!$H:$H,AA3908)))</f>
        <v/>
      </c>
      <c r="N3908" s="11">
        <f>IF(L3908="","",IF(L3908&gt;M3908,"W",IF(L3908=M3908,"D","L")))</f>
        <v/>
      </c>
      <c r="O3908" s="11">
        <f>IF(L3908="","",IF(L3908&gt;M3908,3,IF(L3908=M3908,1,0)))</f>
        <v/>
      </c>
      <c r="P3908" s="31">
        <f>IF(I3908="H",INDEX(Matches!$L:$L,AA3908),INDEX(Matches!$N:$N,AA3908))</f>
        <v/>
      </c>
      <c r="Q3908" s="31">
        <f>INDEX(Matches!$M:$M,AA3908)</f>
        <v/>
      </c>
      <c r="R3908" s="31">
        <f>IF(I3908="H",INDEX(Matches!$N:$N,AA3908),INDEX(Matches!$L:$L,AA3908))</f>
        <v/>
      </c>
      <c r="S3908" s="33">
        <f>IF(I3908="H",INDEX(Matches!$O:$O,AA3908),INDEX(Matches!$P:$P,AA3908))</f>
        <v/>
      </c>
      <c r="T3908" s="33">
        <f>IF(INDEX(Matches!$J:$J,AA3908)="","",IF(I3908="H",INDEX(Matches!$J:$J,AA3908),INDEX(Matches!$K:$K,AA3908)))</f>
        <v/>
      </c>
      <c r="U3908" s="33">
        <f>IF(INDEX(Matches!$K:$K,AA3908)="","",IF(I3908="H",INDEX(Matches!$K:$K,AA3908),INDEX(Matches!$J:$J,AA3908)))</f>
        <v/>
      </c>
      <c r="V3908" s="30">
        <f>IF(T3908="","",T3908-U3908)</f>
        <v/>
      </c>
      <c r="W3908" s="33">
        <f>IF(I3908="H",INDEX(Matches!$T:$T,AA3908),INDEX(Matches!$U:$U,AA3908))</f>
        <v/>
      </c>
      <c r="X3908" s="11">
        <f>INDEX(Matches!$X:$X,AA3908)</f>
        <v/>
      </c>
      <c r="Y3908" s="30">
        <f>IF(O3908="","",O3908-S3908)</f>
        <v/>
      </c>
      <c r="Z3908" s="30">
        <f>IF(W3908="","",W3908-S3908)</f>
        <v/>
      </c>
      <c r="AA3908" s="24">
        <f>MATCH(J3908,Matches!$A:$A,0)</f>
        <v/>
      </c>
      <c r="AB3908" s="33" t="n"/>
      <c r="AC3908" s="33" t="n">
        <v>1.267859698551194</v>
      </c>
      <c r="AD3908" s="24" t="n"/>
      <c r="AE3908" s="24" t="n">
        <v>5</v>
      </c>
      <c r="AF3908" s="33" t="n"/>
      <c r="AG3908" s="33" t="n"/>
    </row>
    <row r="3909">
      <c r="A3909" s="24" t="inlineStr">
        <is>
          <t>Swindon|20</t>
        </is>
      </c>
      <c r="B3909" s="24" t="inlineStr">
        <is>
          <t>E3</t>
        </is>
      </c>
      <c r="C3909" s="24" t="inlineStr">
        <is>
          <t>League Two</t>
        </is>
      </c>
      <c r="D3909" s="24" t="inlineStr">
        <is>
          <t>Swindon</t>
        </is>
      </c>
      <c r="E3909" s="24" t="n">
        <v>20</v>
      </c>
      <c r="F3909" s="24" t="n">
        <v>5</v>
      </c>
      <c r="G3909" s="29" t="n">
        <v>46375.625</v>
      </c>
      <c r="H3909" s="24" t="inlineStr">
        <is>
          <t>Tranmere</t>
        </is>
      </c>
      <c r="I3909" s="24" t="inlineStr">
        <is>
          <t>H</t>
        </is>
      </c>
      <c r="J3909" s="24" t="inlineStr">
        <is>
          <t>E3-Swindon-Tranmere</t>
        </is>
      </c>
      <c r="K3909" s="24" t="n">
        <v>19</v>
      </c>
      <c r="L3909" s="11">
        <f>IF(INDEX(Matches!$X:$X,AA3909)=0,"",IF(I3909="H",INDEX(Matches!$H:$H,AA3909),INDEX(Matches!$I:$I,AA3909)))</f>
        <v/>
      </c>
      <c r="M3909" s="11">
        <f>IF(INDEX(Matches!$X:$X,AA3909)=0,"",IF(I3909="H",INDEX(Matches!$I:$I,AA3909),INDEX(Matches!$H:$H,AA3909)))</f>
        <v/>
      </c>
      <c r="N3909" s="11">
        <f>IF(L3909="","",IF(L3909&gt;M3909,"W",IF(L3909=M3909,"D","L")))</f>
        <v/>
      </c>
      <c r="O3909" s="11">
        <f>IF(L3909="","",IF(L3909&gt;M3909,3,IF(L3909=M3909,1,0)))</f>
        <v/>
      </c>
      <c r="P3909" s="31">
        <f>IF(I3909="H",INDEX(Matches!$L:$L,AA3909),INDEX(Matches!$N:$N,AA3909))</f>
        <v/>
      </c>
      <c r="Q3909" s="31">
        <f>INDEX(Matches!$M:$M,AA3909)</f>
        <v/>
      </c>
      <c r="R3909" s="31">
        <f>IF(I3909="H",INDEX(Matches!$N:$N,AA3909),INDEX(Matches!$L:$L,AA3909))</f>
        <v/>
      </c>
      <c r="S3909" s="33">
        <f>IF(I3909="H",INDEX(Matches!$O:$O,AA3909),INDEX(Matches!$P:$P,AA3909))</f>
        <v/>
      </c>
      <c r="T3909" s="33">
        <f>IF(INDEX(Matches!$J:$J,AA3909)="","",IF(I3909="H",INDEX(Matches!$J:$J,AA3909),INDEX(Matches!$K:$K,AA3909)))</f>
        <v/>
      </c>
      <c r="U3909" s="33">
        <f>IF(INDEX(Matches!$K:$K,AA3909)="","",IF(I3909="H",INDEX(Matches!$K:$K,AA3909),INDEX(Matches!$J:$J,AA3909)))</f>
        <v/>
      </c>
      <c r="V3909" s="30">
        <f>IF(T3909="","",T3909-U3909)</f>
        <v/>
      </c>
      <c r="W3909" s="33">
        <f>IF(I3909="H",INDEX(Matches!$T:$T,AA3909),INDEX(Matches!$U:$U,AA3909))</f>
        <v/>
      </c>
      <c r="X3909" s="11">
        <f>INDEX(Matches!$X:$X,AA3909)</f>
        <v/>
      </c>
      <c r="Y3909" s="30">
        <f>IF(O3909="","",O3909-S3909)</f>
        <v/>
      </c>
      <c r="Z3909" s="30">
        <f>IF(W3909="","",W3909-S3909)</f>
        <v/>
      </c>
      <c r="AA3909" s="24">
        <f>MATCH(J3909,Matches!$A:$A,0)</f>
        <v/>
      </c>
      <c r="AB3909" s="33" t="n"/>
      <c r="AC3909" s="33" t="n">
        <v>1.596287988508045</v>
      </c>
      <c r="AD3909" s="24" t="n"/>
      <c r="AE3909" s="24" t="n">
        <v>5</v>
      </c>
      <c r="AF3909" s="33" t="n"/>
      <c r="AG3909" s="33" t="n"/>
    </row>
    <row r="3910">
      <c r="A3910" s="24" t="inlineStr">
        <is>
          <t>Swindon|21</t>
        </is>
      </c>
      <c r="B3910" s="24" t="inlineStr">
        <is>
          <t>E3</t>
        </is>
      </c>
      <c r="C3910" s="24" t="inlineStr">
        <is>
          <t>League Two</t>
        </is>
      </c>
      <c r="D3910" s="24" t="inlineStr">
        <is>
          <t>Swindon</t>
        </is>
      </c>
      <c r="E3910" s="24" t="n">
        <v>21</v>
      </c>
      <c r="F3910" s="24" t="n">
        <v>6</v>
      </c>
      <c r="G3910" s="29" t="n">
        <v>46382.625</v>
      </c>
      <c r="H3910" s="24" t="inlineStr">
        <is>
          <t>Shrewsbury</t>
        </is>
      </c>
      <c r="I3910" s="24" t="inlineStr">
        <is>
          <t>A</t>
        </is>
      </c>
      <c r="J3910" s="24" t="inlineStr">
        <is>
          <t>E3-Shrewsbu-Swindon</t>
        </is>
      </c>
      <c r="K3910" s="24" t="n">
        <v>20</v>
      </c>
      <c r="L3910" s="11">
        <f>IF(INDEX(Matches!$X:$X,AA3910)=0,"",IF(I3910="H",INDEX(Matches!$H:$H,AA3910),INDEX(Matches!$I:$I,AA3910)))</f>
        <v/>
      </c>
      <c r="M3910" s="11">
        <f>IF(INDEX(Matches!$X:$X,AA3910)=0,"",IF(I3910="H",INDEX(Matches!$I:$I,AA3910),INDEX(Matches!$H:$H,AA3910)))</f>
        <v/>
      </c>
      <c r="N3910" s="11">
        <f>IF(L3910="","",IF(L3910&gt;M3910,"W",IF(L3910=M3910,"D","L")))</f>
        <v/>
      </c>
      <c r="O3910" s="11">
        <f>IF(L3910="","",IF(L3910&gt;M3910,3,IF(L3910=M3910,1,0)))</f>
        <v/>
      </c>
      <c r="P3910" s="31">
        <f>IF(I3910="H",INDEX(Matches!$L:$L,AA3910),INDEX(Matches!$N:$N,AA3910))</f>
        <v/>
      </c>
      <c r="Q3910" s="31">
        <f>INDEX(Matches!$M:$M,AA3910)</f>
        <v/>
      </c>
      <c r="R3910" s="31">
        <f>IF(I3910="H",INDEX(Matches!$N:$N,AA3910),INDEX(Matches!$L:$L,AA3910))</f>
        <v/>
      </c>
      <c r="S3910" s="33">
        <f>IF(I3910="H",INDEX(Matches!$O:$O,AA3910),INDEX(Matches!$P:$P,AA3910))</f>
        <v/>
      </c>
      <c r="T3910" s="33">
        <f>IF(INDEX(Matches!$J:$J,AA3910)="","",IF(I3910="H",INDEX(Matches!$J:$J,AA3910),INDEX(Matches!$K:$K,AA3910)))</f>
        <v/>
      </c>
      <c r="U3910" s="33">
        <f>IF(INDEX(Matches!$K:$K,AA3910)="","",IF(I3910="H",INDEX(Matches!$K:$K,AA3910),INDEX(Matches!$J:$J,AA3910)))</f>
        <v/>
      </c>
      <c r="V3910" s="30">
        <f>IF(T3910="","",T3910-U3910)</f>
        <v/>
      </c>
      <c r="W3910" s="33">
        <f>IF(I3910="H",INDEX(Matches!$T:$T,AA3910),INDEX(Matches!$U:$U,AA3910))</f>
        <v/>
      </c>
      <c r="X3910" s="11">
        <f>INDEX(Matches!$X:$X,AA3910)</f>
        <v/>
      </c>
      <c r="Y3910" s="30">
        <f>IF(O3910="","",O3910-S3910)</f>
        <v/>
      </c>
      <c r="Z3910" s="30">
        <f>IF(W3910="","",W3910-S3910)</f>
        <v/>
      </c>
      <c r="AA3910" s="24">
        <f>MATCH(J3910,Matches!$A:$A,0)</f>
        <v/>
      </c>
      <c r="AB3910" s="33" t="n"/>
      <c r="AC3910" s="33" t="n">
        <v>1.236690716300993</v>
      </c>
      <c r="AD3910" s="24" t="n"/>
      <c r="AE3910" s="24" t="n">
        <v>6</v>
      </c>
      <c r="AF3910" s="33" t="n"/>
      <c r="AG3910" s="33" t="n"/>
    </row>
    <row r="3911">
      <c r="A3911" s="24" t="inlineStr">
        <is>
          <t>Swindon|22</t>
        </is>
      </c>
      <c r="B3911" s="24" t="inlineStr">
        <is>
          <t>E3</t>
        </is>
      </c>
      <c r="C3911" s="24" t="inlineStr">
        <is>
          <t>League Two</t>
        </is>
      </c>
      <c r="D3911" s="24" t="inlineStr">
        <is>
          <t>Swindon</t>
        </is>
      </c>
      <c r="E3911" s="24" t="n">
        <v>22</v>
      </c>
      <c r="F3911" s="24" t="n">
        <v>6</v>
      </c>
      <c r="G3911" s="29" t="n">
        <v>46385.82291666666</v>
      </c>
      <c r="H3911" s="24" t="inlineStr">
        <is>
          <t>Exeter</t>
        </is>
      </c>
      <c r="I3911" s="24" t="inlineStr">
        <is>
          <t>H</t>
        </is>
      </c>
      <c r="J3911" s="24" t="inlineStr">
        <is>
          <t>E3-Swindon-Exeter</t>
        </is>
      </c>
      <c r="K3911" s="24" t="n">
        <v>17</v>
      </c>
      <c r="L3911" s="11">
        <f>IF(INDEX(Matches!$X:$X,AA3911)=0,"",IF(I3911="H",INDEX(Matches!$H:$H,AA3911),INDEX(Matches!$I:$I,AA3911)))</f>
        <v/>
      </c>
      <c r="M3911" s="11">
        <f>IF(INDEX(Matches!$X:$X,AA3911)=0,"",IF(I3911="H",INDEX(Matches!$I:$I,AA3911),INDEX(Matches!$H:$H,AA3911)))</f>
        <v/>
      </c>
      <c r="N3911" s="11">
        <f>IF(L3911="","",IF(L3911&gt;M3911,"W",IF(L3911=M3911,"D","L")))</f>
        <v/>
      </c>
      <c r="O3911" s="11">
        <f>IF(L3911="","",IF(L3911&gt;M3911,3,IF(L3911=M3911,1,0)))</f>
        <v/>
      </c>
      <c r="P3911" s="31">
        <f>IF(I3911="H",INDEX(Matches!$L:$L,AA3911),INDEX(Matches!$N:$N,AA3911))</f>
        <v/>
      </c>
      <c r="Q3911" s="31">
        <f>INDEX(Matches!$M:$M,AA3911)</f>
        <v/>
      </c>
      <c r="R3911" s="31">
        <f>IF(I3911="H",INDEX(Matches!$N:$N,AA3911),INDEX(Matches!$L:$L,AA3911))</f>
        <v/>
      </c>
      <c r="S3911" s="33">
        <f>IF(I3911="H",INDEX(Matches!$O:$O,AA3911),INDEX(Matches!$P:$P,AA3911))</f>
        <v/>
      </c>
      <c r="T3911" s="33">
        <f>IF(INDEX(Matches!$J:$J,AA3911)="","",IF(I3911="H",INDEX(Matches!$J:$J,AA3911),INDEX(Matches!$K:$K,AA3911)))</f>
        <v/>
      </c>
      <c r="U3911" s="33">
        <f>IF(INDEX(Matches!$K:$K,AA3911)="","",IF(I3911="H",INDEX(Matches!$K:$K,AA3911),INDEX(Matches!$J:$J,AA3911)))</f>
        <v/>
      </c>
      <c r="V3911" s="30">
        <f>IF(T3911="","",T3911-U3911)</f>
        <v/>
      </c>
      <c r="W3911" s="33">
        <f>IF(I3911="H",INDEX(Matches!$T:$T,AA3911),INDEX(Matches!$U:$U,AA3911))</f>
        <v/>
      </c>
      <c r="X3911" s="11">
        <f>INDEX(Matches!$X:$X,AA3911)</f>
        <v/>
      </c>
      <c r="Y3911" s="30">
        <f>IF(O3911="","",O3911-S3911)</f>
        <v/>
      </c>
      <c r="Z3911" s="30">
        <f>IF(W3911="","",W3911-S3911)</f>
        <v/>
      </c>
      <c r="AA3911" s="24">
        <f>MATCH(J3911,Matches!$A:$A,0)</f>
        <v/>
      </c>
      <c r="AB3911" s="33" t="n"/>
      <c r="AC3911" s="33" t="n">
        <v>1.541614533305423</v>
      </c>
      <c r="AD3911" s="24" t="n"/>
      <c r="AE3911" s="24" t="n">
        <v>6</v>
      </c>
      <c r="AF3911" s="33" t="n"/>
      <c r="AG3911" s="33" t="n"/>
    </row>
    <row r="3912">
      <c r="A3912" s="24" t="inlineStr">
        <is>
          <t>Swindon|23</t>
        </is>
      </c>
      <c r="B3912" s="24" t="inlineStr">
        <is>
          <t>E3</t>
        </is>
      </c>
      <c r="C3912" s="24" t="inlineStr">
        <is>
          <t>League Two</t>
        </is>
      </c>
      <c r="D3912" s="24" t="inlineStr">
        <is>
          <t>Swindon</t>
        </is>
      </c>
      <c r="E3912" s="24" t="n">
        <v>23</v>
      </c>
      <c r="F3912" s="24" t="n">
        <v>6</v>
      </c>
      <c r="G3912" s="29" t="n">
        <v>46388.625</v>
      </c>
      <c r="H3912" s="24" t="inlineStr">
        <is>
          <t>Crawley</t>
        </is>
      </c>
      <c r="I3912" s="24" t="inlineStr">
        <is>
          <t>H</t>
        </is>
      </c>
      <c r="J3912" s="24" t="inlineStr">
        <is>
          <t>E3-Swindon-Crawley</t>
        </is>
      </c>
      <c r="K3912" s="24" t="n">
        <v>21</v>
      </c>
      <c r="L3912" s="11">
        <f>IF(INDEX(Matches!$X:$X,AA3912)=0,"",IF(I3912="H",INDEX(Matches!$H:$H,AA3912),INDEX(Matches!$I:$I,AA3912)))</f>
        <v/>
      </c>
      <c r="M3912" s="11">
        <f>IF(INDEX(Matches!$X:$X,AA3912)=0,"",IF(I3912="H",INDEX(Matches!$I:$I,AA3912),INDEX(Matches!$H:$H,AA3912)))</f>
        <v/>
      </c>
      <c r="N3912" s="11">
        <f>IF(L3912="","",IF(L3912&gt;M3912,"W",IF(L3912=M3912,"D","L")))</f>
        <v/>
      </c>
      <c r="O3912" s="11">
        <f>IF(L3912="","",IF(L3912&gt;M3912,3,IF(L3912=M3912,1,0)))</f>
        <v/>
      </c>
      <c r="P3912" s="31">
        <f>IF(I3912="H",INDEX(Matches!$L:$L,AA3912),INDEX(Matches!$N:$N,AA3912))</f>
        <v/>
      </c>
      <c r="Q3912" s="31">
        <f>INDEX(Matches!$M:$M,AA3912)</f>
        <v/>
      </c>
      <c r="R3912" s="31">
        <f>IF(I3912="H",INDEX(Matches!$N:$N,AA3912),INDEX(Matches!$L:$L,AA3912))</f>
        <v/>
      </c>
      <c r="S3912" s="33">
        <f>IF(I3912="H",INDEX(Matches!$O:$O,AA3912),INDEX(Matches!$P:$P,AA3912))</f>
        <v/>
      </c>
      <c r="T3912" s="33">
        <f>IF(INDEX(Matches!$J:$J,AA3912)="","",IF(I3912="H",INDEX(Matches!$J:$J,AA3912),INDEX(Matches!$K:$K,AA3912)))</f>
        <v/>
      </c>
      <c r="U3912" s="33">
        <f>IF(INDEX(Matches!$K:$K,AA3912)="","",IF(I3912="H",INDEX(Matches!$K:$K,AA3912),INDEX(Matches!$J:$J,AA3912)))</f>
        <v/>
      </c>
      <c r="V3912" s="30">
        <f>IF(T3912="","",T3912-U3912)</f>
        <v/>
      </c>
      <c r="W3912" s="33">
        <f>IF(I3912="H",INDEX(Matches!$T:$T,AA3912),INDEX(Matches!$U:$U,AA3912))</f>
        <v/>
      </c>
      <c r="X3912" s="11">
        <f>INDEX(Matches!$X:$X,AA3912)</f>
        <v/>
      </c>
      <c r="Y3912" s="30">
        <f>IF(O3912="","",O3912-S3912)</f>
        <v/>
      </c>
      <c r="Z3912" s="30">
        <f>IF(W3912="","",W3912-S3912)</f>
        <v/>
      </c>
      <c r="AA3912" s="24">
        <f>MATCH(J3912,Matches!$A:$A,0)</f>
        <v/>
      </c>
      <c r="AB3912" s="33" t="n"/>
      <c r="AC3912" s="33" t="n">
        <v>1.628276095589305</v>
      </c>
      <c r="AD3912" s="24" t="n"/>
      <c r="AE3912" s="24" t="n">
        <v>6</v>
      </c>
      <c r="AF3912" s="33" t="n"/>
      <c r="AG3912" s="33" t="n"/>
    </row>
    <row r="3913">
      <c r="A3913" s="24" t="inlineStr">
        <is>
          <t>Swindon|24</t>
        </is>
      </c>
      <c r="B3913" s="24" t="inlineStr">
        <is>
          <t>E3</t>
        </is>
      </c>
      <c r="C3913" s="24" t="inlineStr">
        <is>
          <t>League Two</t>
        </is>
      </c>
      <c r="D3913" s="24" t="inlineStr">
        <is>
          <t>Swindon</t>
        </is>
      </c>
      <c r="E3913" s="24" t="n">
        <v>24</v>
      </c>
      <c r="F3913" s="24" t="n">
        <v>6</v>
      </c>
      <c r="G3913" s="29" t="n">
        <v>46396.625</v>
      </c>
      <c r="H3913" s="24" t="inlineStr">
        <is>
          <t>Tranmere</t>
        </is>
      </c>
      <c r="I3913" s="24" t="inlineStr">
        <is>
          <t>A</t>
        </is>
      </c>
      <c r="J3913" s="24" t="inlineStr">
        <is>
          <t>E3-Tranmere-Swindon</t>
        </is>
      </c>
      <c r="K3913" s="24" t="n">
        <v>19</v>
      </c>
      <c r="L3913" s="11">
        <f>IF(INDEX(Matches!$X:$X,AA3913)=0,"",IF(I3913="H",INDEX(Matches!$H:$H,AA3913),INDEX(Matches!$I:$I,AA3913)))</f>
        <v/>
      </c>
      <c r="M3913" s="11">
        <f>IF(INDEX(Matches!$X:$X,AA3913)=0,"",IF(I3913="H",INDEX(Matches!$I:$I,AA3913),INDEX(Matches!$H:$H,AA3913)))</f>
        <v/>
      </c>
      <c r="N3913" s="11">
        <f>IF(L3913="","",IF(L3913&gt;M3913,"W",IF(L3913=M3913,"D","L")))</f>
        <v/>
      </c>
      <c r="O3913" s="11">
        <f>IF(L3913="","",IF(L3913&gt;M3913,3,IF(L3913=M3913,1,0)))</f>
        <v/>
      </c>
      <c r="P3913" s="31">
        <f>IF(I3913="H",INDEX(Matches!$L:$L,AA3913),INDEX(Matches!$N:$N,AA3913))</f>
        <v/>
      </c>
      <c r="Q3913" s="31">
        <f>INDEX(Matches!$M:$M,AA3913)</f>
        <v/>
      </c>
      <c r="R3913" s="31">
        <f>IF(I3913="H",INDEX(Matches!$N:$N,AA3913),INDEX(Matches!$L:$L,AA3913))</f>
        <v/>
      </c>
      <c r="S3913" s="33">
        <f>IF(I3913="H",INDEX(Matches!$O:$O,AA3913),INDEX(Matches!$P:$P,AA3913))</f>
        <v/>
      </c>
      <c r="T3913" s="33">
        <f>IF(INDEX(Matches!$J:$J,AA3913)="","",IF(I3913="H",INDEX(Matches!$J:$J,AA3913),INDEX(Matches!$K:$K,AA3913)))</f>
        <v/>
      </c>
      <c r="U3913" s="33">
        <f>IF(INDEX(Matches!$K:$K,AA3913)="","",IF(I3913="H",INDEX(Matches!$K:$K,AA3913),INDEX(Matches!$J:$J,AA3913)))</f>
        <v/>
      </c>
      <c r="V3913" s="30">
        <f>IF(T3913="","",T3913-U3913)</f>
        <v/>
      </c>
      <c r="W3913" s="33">
        <f>IF(I3913="H",INDEX(Matches!$T:$T,AA3913),INDEX(Matches!$U:$U,AA3913))</f>
        <v/>
      </c>
      <c r="X3913" s="11">
        <f>INDEX(Matches!$X:$X,AA3913)</f>
        <v/>
      </c>
      <c r="Y3913" s="30">
        <f>IF(O3913="","",O3913-S3913)</f>
        <v/>
      </c>
      <c r="Z3913" s="30">
        <f>IF(W3913="","",W3913-S3913)</f>
        <v/>
      </c>
      <c r="AA3913" s="24">
        <f>MATCH(J3913,Matches!$A:$A,0)</f>
        <v/>
      </c>
      <c r="AB3913" s="33" t="n"/>
      <c r="AC3913" s="33" t="n">
        <v>1.281600745127407</v>
      </c>
      <c r="AD3913" s="24" t="n"/>
      <c r="AE3913" s="24" t="n">
        <v>6</v>
      </c>
      <c r="AF3913" s="33" t="n"/>
      <c r="AG3913" s="33" t="n"/>
    </row>
    <row r="3914">
      <c r="A3914" s="24" t="inlineStr">
        <is>
          <t>Swindon|25</t>
        </is>
      </c>
      <c r="B3914" s="24" t="inlineStr">
        <is>
          <t>E3</t>
        </is>
      </c>
      <c r="C3914" s="24" t="inlineStr">
        <is>
          <t>League Two</t>
        </is>
      </c>
      <c r="D3914" s="24" t="inlineStr">
        <is>
          <t>Swindon</t>
        </is>
      </c>
      <c r="E3914" s="24" t="n">
        <v>25</v>
      </c>
      <c r="F3914" s="24" t="n">
        <v>7</v>
      </c>
      <c r="G3914" s="29" t="n">
        <v>46403.625</v>
      </c>
      <c r="H3914" s="24" t="inlineStr">
        <is>
          <t>Walsall</t>
        </is>
      </c>
      <c r="I3914" s="24" t="inlineStr">
        <is>
          <t>A</t>
        </is>
      </c>
      <c r="J3914" s="24" t="inlineStr">
        <is>
          <t>E3-Walsall-Swindon</t>
        </is>
      </c>
      <c r="K3914" s="24" t="n">
        <v>11</v>
      </c>
      <c r="L3914" s="11">
        <f>IF(INDEX(Matches!$X:$X,AA3914)=0,"",IF(I3914="H",INDEX(Matches!$H:$H,AA3914),INDEX(Matches!$I:$I,AA3914)))</f>
        <v/>
      </c>
      <c r="M3914" s="11">
        <f>IF(INDEX(Matches!$X:$X,AA3914)=0,"",IF(I3914="H",INDEX(Matches!$I:$I,AA3914),INDEX(Matches!$H:$H,AA3914)))</f>
        <v/>
      </c>
      <c r="N3914" s="11">
        <f>IF(L3914="","",IF(L3914&gt;M3914,"W",IF(L3914=M3914,"D","L")))</f>
        <v/>
      </c>
      <c r="O3914" s="11">
        <f>IF(L3914="","",IF(L3914&gt;M3914,3,IF(L3914=M3914,1,0)))</f>
        <v/>
      </c>
      <c r="P3914" s="31">
        <f>IF(I3914="H",INDEX(Matches!$L:$L,AA3914),INDEX(Matches!$N:$N,AA3914))</f>
        <v/>
      </c>
      <c r="Q3914" s="31">
        <f>INDEX(Matches!$M:$M,AA3914)</f>
        <v/>
      </c>
      <c r="R3914" s="31">
        <f>IF(I3914="H",INDEX(Matches!$N:$N,AA3914),INDEX(Matches!$L:$L,AA3914))</f>
        <v/>
      </c>
      <c r="S3914" s="33">
        <f>IF(I3914="H",INDEX(Matches!$O:$O,AA3914),INDEX(Matches!$P:$P,AA3914))</f>
        <v/>
      </c>
      <c r="T3914" s="33">
        <f>IF(INDEX(Matches!$J:$J,AA3914)="","",IF(I3914="H",INDEX(Matches!$J:$J,AA3914),INDEX(Matches!$K:$K,AA3914)))</f>
        <v/>
      </c>
      <c r="U3914" s="33">
        <f>IF(INDEX(Matches!$K:$K,AA3914)="","",IF(I3914="H",INDEX(Matches!$K:$K,AA3914),INDEX(Matches!$J:$J,AA3914)))</f>
        <v/>
      </c>
      <c r="V3914" s="30">
        <f>IF(T3914="","",T3914-U3914)</f>
        <v/>
      </c>
      <c r="W3914" s="33">
        <f>IF(I3914="H",INDEX(Matches!$T:$T,AA3914),INDEX(Matches!$U:$U,AA3914))</f>
        <v/>
      </c>
      <c r="X3914" s="11">
        <f>INDEX(Matches!$X:$X,AA3914)</f>
        <v/>
      </c>
      <c r="Y3914" s="30">
        <f>IF(O3914="","",O3914-S3914)</f>
        <v/>
      </c>
      <c r="Z3914" s="30">
        <f>IF(W3914="","",W3914-S3914)</f>
        <v/>
      </c>
      <c r="AA3914" s="24">
        <f>MATCH(J3914,Matches!$A:$A,0)</f>
        <v/>
      </c>
      <c r="AB3914" s="33" t="n"/>
      <c r="AC3914" s="33" t="n">
        <v>1.12652512516335</v>
      </c>
      <c r="AD3914" s="24" t="n"/>
      <c r="AE3914" s="24" t="n">
        <v>7</v>
      </c>
      <c r="AF3914" s="33" t="n"/>
      <c r="AG3914" s="33" t="n"/>
    </row>
    <row r="3915">
      <c r="A3915" s="24" t="inlineStr">
        <is>
          <t>Swindon|26</t>
        </is>
      </c>
      <c r="B3915" s="24" t="inlineStr">
        <is>
          <t>E3</t>
        </is>
      </c>
      <c r="C3915" s="24" t="inlineStr">
        <is>
          <t>League Two</t>
        </is>
      </c>
      <c r="D3915" s="24" t="inlineStr">
        <is>
          <t>Swindon</t>
        </is>
      </c>
      <c r="E3915" s="24" t="n">
        <v>26</v>
      </c>
      <c r="F3915" s="24" t="n">
        <v>7</v>
      </c>
      <c r="G3915" s="29" t="n">
        <v>46406.82291666666</v>
      </c>
      <c r="H3915" s="24" t="inlineStr">
        <is>
          <t>Barnet</t>
        </is>
      </c>
      <c r="I3915" s="24" t="inlineStr">
        <is>
          <t>H</t>
        </is>
      </c>
      <c r="J3915" s="24" t="inlineStr">
        <is>
          <t>E3-Swindon-Barnet</t>
        </is>
      </c>
      <c r="K3915" s="24" t="n">
        <v>3</v>
      </c>
      <c r="L3915" s="11">
        <f>IF(INDEX(Matches!$X:$X,AA3915)=0,"",IF(I3915="H",INDEX(Matches!$H:$H,AA3915),INDEX(Matches!$I:$I,AA3915)))</f>
        <v/>
      </c>
      <c r="M3915" s="11">
        <f>IF(INDEX(Matches!$X:$X,AA3915)=0,"",IF(I3915="H",INDEX(Matches!$I:$I,AA3915),INDEX(Matches!$H:$H,AA3915)))</f>
        <v/>
      </c>
      <c r="N3915" s="11">
        <f>IF(L3915="","",IF(L3915&gt;M3915,"W",IF(L3915=M3915,"D","L")))</f>
        <v/>
      </c>
      <c r="O3915" s="11">
        <f>IF(L3915="","",IF(L3915&gt;M3915,3,IF(L3915=M3915,1,0)))</f>
        <v/>
      </c>
      <c r="P3915" s="31">
        <f>IF(I3915="H",INDEX(Matches!$L:$L,AA3915),INDEX(Matches!$N:$N,AA3915))</f>
        <v/>
      </c>
      <c r="Q3915" s="31">
        <f>INDEX(Matches!$M:$M,AA3915)</f>
        <v/>
      </c>
      <c r="R3915" s="31">
        <f>IF(I3915="H",INDEX(Matches!$N:$N,AA3915),INDEX(Matches!$L:$L,AA3915))</f>
        <v/>
      </c>
      <c r="S3915" s="33">
        <f>IF(I3915="H",INDEX(Matches!$O:$O,AA3915),INDEX(Matches!$P:$P,AA3915))</f>
        <v/>
      </c>
      <c r="T3915" s="33">
        <f>IF(INDEX(Matches!$J:$J,AA3915)="","",IF(I3915="H",INDEX(Matches!$J:$J,AA3915),INDEX(Matches!$K:$K,AA3915)))</f>
        <v/>
      </c>
      <c r="U3915" s="33">
        <f>IF(INDEX(Matches!$K:$K,AA3915)="","",IF(I3915="H",INDEX(Matches!$K:$K,AA3915),INDEX(Matches!$J:$J,AA3915)))</f>
        <v/>
      </c>
      <c r="V3915" s="30">
        <f>IF(T3915="","",T3915-U3915)</f>
        <v/>
      </c>
      <c r="W3915" s="33">
        <f>IF(I3915="H",INDEX(Matches!$T:$T,AA3915),INDEX(Matches!$U:$U,AA3915))</f>
        <v/>
      </c>
      <c r="X3915" s="11">
        <f>INDEX(Matches!$X:$X,AA3915)</f>
        <v/>
      </c>
      <c r="Y3915" s="30">
        <f>IF(O3915="","",O3915-S3915)</f>
        <v/>
      </c>
      <c r="Z3915" s="30">
        <f>IF(W3915="","",W3915-S3915)</f>
        <v/>
      </c>
      <c r="AA3915" s="24">
        <f>MATCH(J3915,Matches!$A:$A,0)</f>
        <v/>
      </c>
      <c r="AB3915" s="33" t="n"/>
      <c r="AC3915" s="33" t="n">
        <v>1.312038313334315</v>
      </c>
      <c r="AD3915" s="24" t="n"/>
      <c r="AE3915" s="24" t="n">
        <v>7</v>
      </c>
      <c r="AF3915" s="33" t="n"/>
      <c r="AG3915" s="33" t="n"/>
    </row>
    <row r="3916">
      <c r="A3916" s="24" t="inlineStr">
        <is>
          <t>Swindon|27</t>
        </is>
      </c>
      <c r="B3916" s="24" t="inlineStr">
        <is>
          <t>E3</t>
        </is>
      </c>
      <c r="C3916" s="24" t="inlineStr">
        <is>
          <t>League Two</t>
        </is>
      </c>
      <c r="D3916" s="24" t="inlineStr">
        <is>
          <t>Swindon</t>
        </is>
      </c>
      <c r="E3916" s="24" t="n">
        <v>27</v>
      </c>
      <c r="F3916" s="24" t="n">
        <v>7</v>
      </c>
      <c r="G3916" s="29" t="n">
        <v>46410.625</v>
      </c>
      <c r="H3916" s="24" t="inlineStr">
        <is>
          <t>Bristol Rovers</t>
        </is>
      </c>
      <c r="I3916" s="24" t="inlineStr">
        <is>
          <t>H</t>
        </is>
      </c>
      <c r="J3916" s="24" t="inlineStr">
        <is>
          <t>E3-Swindon-BristolR</t>
        </is>
      </c>
      <c r="K3916" s="24" t="n">
        <v>2</v>
      </c>
      <c r="L3916" s="11">
        <f>IF(INDEX(Matches!$X:$X,AA3916)=0,"",IF(I3916="H",INDEX(Matches!$H:$H,AA3916),INDEX(Matches!$I:$I,AA3916)))</f>
        <v/>
      </c>
      <c r="M3916" s="11">
        <f>IF(INDEX(Matches!$X:$X,AA3916)=0,"",IF(I3916="H",INDEX(Matches!$I:$I,AA3916),INDEX(Matches!$H:$H,AA3916)))</f>
        <v/>
      </c>
      <c r="N3916" s="11">
        <f>IF(L3916="","",IF(L3916&gt;M3916,"W",IF(L3916=M3916,"D","L")))</f>
        <v/>
      </c>
      <c r="O3916" s="11">
        <f>IF(L3916="","",IF(L3916&gt;M3916,3,IF(L3916=M3916,1,0)))</f>
        <v/>
      </c>
      <c r="P3916" s="31">
        <f>IF(I3916="H",INDEX(Matches!$L:$L,AA3916),INDEX(Matches!$N:$N,AA3916))</f>
        <v/>
      </c>
      <c r="Q3916" s="31">
        <f>INDEX(Matches!$M:$M,AA3916)</f>
        <v/>
      </c>
      <c r="R3916" s="31">
        <f>IF(I3916="H",INDEX(Matches!$N:$N,AA3916),INDEX(Matches!$L:$L,AA3916))</f>
        <v/>
      </c>
      <c r="S3916" s="33">
        <f>IF(I3916="H",INDEX(Matches!$O:$O,AA3916),INDEX(Matches!$P:$P,AA3916))</f>
        <v/>
      </c>
      <c r="T3916" s="33">
        <f>IF(INDEX(Matches!$J:$J,AA3916)="","",IF(I3916="H",INDEX(Matches!$J:$J,AA3916),INDEX(Matches!$K:$K,AA3916)))</f>
        <v/>
      </c>
      <c r="U3916" s="33">
        <f>IF(INDEX(Matches!$K:$K,AA3916)="","",IF(I3916="H",INDEX(Matches!$K:$K,AA3916),INDEX(Matches!$J:$J,AA3916)))</f>
        <v/>
      </c>
      <c r="V3916" s="30">
        <f>IF(T3916="","",T3916-U3916)</f>
        <v/>
      </c>
      <c r="W3916" s="33">
        <f>IF(I3916="H",INDEX(Matches!$T:$T,AA3916),INDEX(Matches!$U:$U,AA3916))</f>
        <v/>
      </c>
      <c r="X3916" s="11">
        <f>INDEX(Matches!$X:$X,AA3916)</f>
        <v/>
      </c>
      <c r="Y3916" s="30">
        <f>IF(O3916="","",O3916-S3916)</f>
        <v/>
      </c>
      <c r="Z3916" s="30">
        <f>IF(W3916="","",W3916-S3916)</f>
        <v/>
      </c>
      <c r="AA3916" s="24">
        <f>MATCH(J3916,Matches!$A:$A,0)</f>
        <v/>
      </c>
      <c r="AB3916" s="33" t="n"/>
      <c r="AC3916" s="33" t="n">
        <v>1.287389055487064</v>
      </c>
      <c r="AD3916" s="24" t="n"/>
      <c r="AE3916" s="24" t="n">
        <v>7</v>
      </c>
      <c r="AF3916" s="33" t="n"/>
      <c r="AG3916" s="33" t="n"/>
    </row>
    <row r="3917">
      <c r="A3917" s="24" t="inlineStr">
        <is>
          <t>Swindon|28</t>
        </is>
      </c>
      <c r="B3917" s="24" t="inlineStr">
        <is>
          <t>E3</t>
        </is>
      </c>
      <c r="C3917" s="24" t="inlineStr">
        <is>
          <t>League Two</t>
        </is>
      </c>
      <c r="D3917" s="24" t="inlineStr">
        <is>
          <t>Swindon</t>
        </is>
      </c>
      <c r="E3917" s="24" t="n">
        <v>28</v>
      </c>
      <c r="F3917" s="24" t="n">
        <v>7</v>
      </c>
      <c r="G3917" s="29" t="n">
        <v>46417.625</v>
      </c>
      <c r="H3917" s="24" t="inlineStr">
        <is>
          <t>Rotherham</t>
        </is>
      </c>
      <c r="I3917" s="24" t="inlineStr">
        <is>
          <t>A</t>
        </is>
      </c>
      <c r="J3917" s="24" t="inlineStr">
        <is>
          <t>E3-Rotherha-Swindon</t>
        </is>
      </c>
      <c r="K3917" s="24" t="n">
        <v>9</v>
      </c>
      <c r="L3917" s="11">
        <f>IF(INDEX(Matches!$X:$X,AA3917)=0,"",IF(I3917="H",INDEX(Matches!$H:$H,AA3917),INDEX(Matches!$I:$I,AA3917)))</f>
        <v/>
      </c>
      <c r="M3917" s="11">
        <f>IF(INDEX(Matches!$X:$X,AA3917)=0,"",IF(I3917="H",INDEX(Matches!$I:$I,AA3917),INDEX(Matches!$H:$H,AA3917)))</f>
        <v/>
      </c>
      <c r="N3917" s="11">
        <f>IF(L3917="","",IF(L3917&gt;M3917,"W",IF(L3917=M3917,"D","L")))</f>
        <v/>
      </c>
      <c r="O3917" s="11">
        <f>IF(L3917="","",IF(L3917&gt;M3917,3,IF(L3917=M3917,1,0)))</f>
        <v/>
      </c>
      <c r="P3917" s="31">
        <f>IF(I3917="H",INDEX(Matches!$L:$L,AA3917),INDEX(Matches!$N:$N,AA3917))</f>
        <v/>
      </c>
      <c r="Q3917" s="31">
        <f>INDEX(Matches!$M:$M,AA3917)</f>
        <v/>
      </c>
      <c r="R3917" s="31">
        <f>IF(I3917="H",INDEX(Matches!$N:$N,AA3917),INDEX(Matches!$L:$L,AA3917))</f>
        <v/>
      </c>
      <c r="S3917" s="33">
        <f>IF(I3917="H",INDEX(Matches!$O:$O,AA3917),INDEX(Matches!$P:$P,AA3917))</f>
        <v/>
      </c>
      <c r="T3917" s="33">
        <f>IF(INDEX(Matches!$J:$J,AA3917)="","",IF(I3917="H",INDEX(Matches!$J:$J,AA3917),INDEX(Matches!$K:$K,AA3917)))</f>
        <v/>
      </c>
      <c r="U3917" s="33">
        <f>IF(INDEX(Matches!$K:$K,AA3917)="","",IF(I3917="H",INDEX(Matches!$K:$K,AA3917),INDEX(Matches!$J:$J,AA3917)))</f>
        <v/>
      </c>
      <c r="V3917" s="30">
        <f>IF(T3917="","",T3917-U3917)</f>
        <v/>
      </c>
      <c r="W3917" s="33">
        <f>IF(I3917="H",INDEX(Matches!$T:$T,AA3917),INDEX(Matches!$U:$U,AA3917))</f>
        <v/>
      </c>
      <c r="X3917" s="11">
        <f>INDEX(Matches!$X:$X,AA3917)</f>
        <v/>
      </c>
      <c r="Y3917" s="30">
        <f>IF(O3917="","",O3917-S3917)</f>
        <v/>
      </c>
      <c r="Z3917" s="30">
        <f>IF(W3917="","",W3917-S3917)</f>
        <v/>
      </c>
      <c r="AA3917" s="24">
        <f>MATCH(J3917,Matches!$A:$A,0)</f>
        <v/>
      </c>
      <c r="AB3917" s="33" t="n"/>
      <c r="AC3917" s="33" t="n">
        <v>1.115287523741987</v>
      </c>
      <c r="AD3917" s="24" t="n"/>
      <c r="AE3917" s="24" t="n">
        <v>7</v>
      </c>
      <c r="AF3917" s="33" t="n"/>
      <c r="AG3917" s="33" t="n"/>
    </row>
    <row r="3918">
      <c r="A3918" s="24" t="inlineStr">
        <is>
          <t>Swindon|29</t>
        </is>
      </c>
      <c r="B3918" s="24" t="inlineStr">
        <is>
          <t>E3</t>
        </is>
      </c>
      <c r="C3918" s="24" t="inlineStr">
        <is>
          <t>League Two</t>
        </is>
      </c>
      <c r="D3918" s="24" t="inlineStr">
        <is>
          <t>Swindon</t>
        </is>
      </c>
      <c r="E3918" s="24" t="n">
        <v>29</v>
      </c>
      <c r="F3918" s="24" t="n">
        <v>8</v>
      </c>
      <c r="G3918" s="29" t="n">
        <v>46424.625</v>
      </c>
      <c r="H3918" s="24" t="inlineStr">
        <is>
          <t>Oldham</t>
        </is>
      </c>
      <c r="I3918" s="24" t="inlineStr">
        <is>
          <t>H</t>
        </is>
      </c>
      <c r="J3918" s="24" t="inlineStr">
        <is>
          <t>E3-Swindon-Oldham</t>
        </is>
      </c>
      <c r="K3918" s="24" t="n">
        <v>8</v>
      </c>
      <c r="L3918" s="11">
        <f>IF(INDEX(Matches!$X:$X,AA3918)=0,"",IF(I3918="H",INDEX(Matches!$H:$H,AA3918),INDEX(Matches!$I:$I,AA3918)))</f>
        <v/>
      </c>
      <c r="M3918" s="11">
        <f>IF(INDEX(Matches!$X:$X,AA3918)=0,"",IF(I3918="H",INDEX(Matches!$I:$I,AA3918),INDEX(Matches!$H:$H,AA3918)))</f>
        <v/>
      </c>
      <c r="N3918" s="11">
        <f>IF(L3918="","",IF(L3918&gt;M3918,"W",IF(L3918=M3918,"D","L")))</f>
        <v/>
      </c>
      <c r="O3918" s="11">
        <f>IF(L3918="","",IF(L3918&gt;M3918,3,IF(L3918=M3918,1,0)))</f>
        <v/>
      </c>
      <c r="P3918" s="31">
        <f>IF(I3918="H",INDEX(Matches!$L:$L,AA3918),INDEX(Matches!$N:$N,AA3918))</f>
        <v/>
      </c>
      <c r="Q3918" s="31">
        <f>INDEX(Matches!$M:$M,AA3918)</f>
        <v/>
      </c>
      <c r="R3918" s="31">
        <f>IF(I3918="H",INDEX(Matches!$N:$N,AA3918),INDEX(Matches!$L:$L,AA3918))</f>
        <v/>
      </c>
      <c r="S3918" s="33">
        <f>IF(I3918="H",INDEX(Matches!$O:$O,AA3918),INDEX(Matches!$P:$P,AA3918))</f>
        <v/>
      </c>
      <c r="T3918" s="33">
        <f>IF(INDEX(Matches!$J:$J,AA3918)="","",IF(I3918="H",INDEX(Matches!$J:$J,AA3918),INDEX(Matches!$K:$K,AA3918)))</f>
        <v/>
      </c>
      <c r="U3918" s="33">
        <f>IF(INDEX(Matches!$K:$K,AA3918)="","",IF(I3918="H",INDEX(Matches!$K:$K,AA3918),INDEX(Matches!$J:$J,AA3918)))</f>
        <v/>
      </c>
      <c r="V3918" s="30">
        <f>IF(T3918="","",T3918-U3918)</f>
        <v/>
      </c>
      <c r="W3918" s="33">
        <f>IF(I3918="H",INDEX(Matches!$T:$T,AA3918),INDEX(Matches!$U:$U,AA3918))</f>
        <v/>
      </c>
      <c r="X3918" s="11">
        <f>INDEX(Matches!$X:$X,AA3918)</f>
        <v/>
      </c>
      <c r="Y3918" s="30">
        <f>IF(O3918="","",O3918-S3918)</f>
        <v/>
      </c>
      <c r="Z3918" s="30">
        <f>IF(W3918="","",W3918-S3918)</f>
        <v/>
      </c>
      <c r="AA3918" s="24">
        <f>MATCH(J3918,Matches!$A:$A,0)</f>
        <v/>
      </c>
      <c r="AB3918" s="33" t="n"/>
      <c r="AC3918" s="33" t="n">
        <v>1.409442782914258</v>
      </c>
      <c r="AD3918" s="24" t="n"/>
      <c r="AE3918" s="24" t="n">
        <v>8</v>
      </c>
      <c r="AF3918" s="33" t="n"/>
      <c r="AG3918" s="33" t="n"/>
    </row>
    <row r="3919">
      <c r="A3919" s="24" t="inlineStr">
        <is>
          <t>Swindon|30</t>
        </is>
      </c>
      <c r="B3919" s="24" t="inlineStr">
        <is>
          <t>E3</t>
        </is>
      </c>
      <c r="C3919" s="24" t="inlineStr">
        <is>
          <t>League Two</t>
        </is>
      </c>
      <c r="D3919" s="24" t="inlineStr">
        <is>
          <t>Swindon</t>
        </is>
      </c>
      <c r="E3919" s="24" t="n">
        <v>30</v>
      </c>
      <c r="F3919" s="24" t="n">
        <v>8</v>
      </c>
      <c r="G3919" s="29" t="n">
        <v>46427.82291666666</v>
      </c>
      <c r="H3919" s="24" t="inlineStr">
        <is>
          <t>Port Vale</t>
        </is>
      </c>
      <c r="I3919" s="24" t="inlineStr">
        <is>
          <t>A</t>
        </is>
      </c>
      <c r="J3919" s="24" t="inlineStr">
        <is>
          <t>E3-PortVale-Swindon</t>
        </is>
      </c>
      <c r="K3919" s="24" t="n">
        <v>5</v>
      </c>
      <c r="L3919" s="11">
        <f>IF(INDEX(Matches!$X:$X,AA3919)=0,"",IF(I3919="H",INDEX(Matches!$H:$H,AA3919),INDEX(Matches!$I:$I,AA3919)))</f>
        <v/>
      </c>
      <c r="M3919" s="11">
        <f>IF(INDEX(Matches!$X:$X,AA3919)=0,"",IF(I3919="H",INDEX(Matches!$I:$I,AA3919),INDEX(Matches!$H:$H,AA3919)))</f>
        <v/>
      </c>
      <c r="N3919" s="11">
        <f>IF(L3919="","",IF(L3919&gt;M3919,"W",IF(L3919=M3919,"D","L")))</f>
        <v/>
      </c>
      <c r="O3919" s="11">
        <f>IF(L3919="","",IF(L3919&gt;M3919,3,IF(L3919=M3919,1,0)))</f>
        <v/>
      </c>
      <c r="P3919" s="31">
        <f>IF(I3919="H",INDEX(Matches!$L:$L,AA3919),INDEX(Matches!$N:$N,AA3919))</f>
        <v/>
      </c>
      <c r="Q3919" s="31">
        <f>INDEX(Matches!$M:$M,AA3919)</f>
        <v/>
      </c>
      <c r="R3919" s="31">
        <f>IF(I3919="H",INDEX(Matches!$N:$N,AA3919),INDEX(Matches!$L:$L,AA3919))</f>
        <v/>
      </c>
      <c r="S3919" s="33">
        <f>IF(I3919="H",INDEX(Matches!$O:$O,AA3919),INDEX(Matches!$P:$P,AA3919))</f>
        <v/>
      </c>
      <c r="T3919" s="33">
        <f>IF(INDEX(Matches!$J:$J,AA3919)="","",IF(I3919="H",INDEX(Matches!$J:$J,AA3919),INDEX(Matches!$K:$K,AA3919)))</f>
        <v/>
      </c>
      <c r="U3919" s="33">
        <f>IF(INDEX(Matches!$K:$K,AA3919)="","",IF(I3919="H",INDEX(Matches!$K:$K,AA3919),INDEX(Matches!$J:$J,AA3919)))</f>
        <v/>
      </c>
      <c r="V3919" s="30">
        <f>IF(T3919="","",T3919-U3919)</f>
        <v/>
      </c>
      <c r="W3919" s="33">
        <f>IF(I3919="H",INDEX(Matches!$T:$T,AA3919),INDEX(Matches!$U:$U,AA3919))</f>
        <v/>
      </c>
      <c r="X3919" s="11">
        <f>INDEX(Matches!$X:$X,AA3919)</f>
        <v/>
      </c>
      <c r="Y3919" s="30">
        <f>IF(O3919="","",O3919-S3919)</f>
        <v/>
      </c>
      <c r="Z3919" s="30">
        <f>IF(W3919="","",W3919-S3919)</f>
        <v/>
      </c>
      <c r="AA3919" s="24">
        <f>MATCH(J3919,Matches!$A:$A,0)</f>
        <v/>
      </c>
      <c r="AB3919" s="33" t="n"/>
      <c r="AC3919" s="33" t="n">
        <v>1.04320010066272</v>
      </c>
      <c r="AD3919" s="24" t="n"/>
      <c r="AE3919" s="24" t="n">
        <v>8</v>
      </c>
      <c r="AF3919" s="33" t="n"/>
      <c r="AG3919" s="33" t="n"/>
    </row>
    <row r="3920">
      <c r="A3920" s="24" t="inlineStr">
        <is>
          <t>Swindon|31</t>
        </is>
      </c>
      <c r="B3920" s="24" t="inlineStr">
        <is>
          <t>E3</t>
        </is>
      </c>
      <c r="C3920" s="24" t="inlineStr">
        <is>
          <t>League Two</t>
        </is>
      </c>
      <c r="D3920" s="24" t="inlineStr">
        <is>
          <t>Swindon</t>
        </is>
      </c>
      <c r="E3920" s="24" t="n">
        <v>31</v>
      </c>
      <c r="F3920" s="24" t="n">
        <v>8</v>
      </c>
      <c r="G3920" s="29" t="n">
        <v>46431.625</v>
      </c>
      <c r="H3920" s="24" t="inlineStr">
        <is>
          <t>Colchester</t>
        </is>
      </c>
      <c r="I3920" s="24" t="inlineStr">
        <is>
          <t>A</t>
        </is>
      </c>
      <c r="J3920" s="24" t="inlineStr">
        <is>
          <t>E3-Colchest-Swindon</t>
        </is>
      </c>
      <c r="K3920" s="24" t="n">
        <v>13</v>
      </c>
      <c r="L3920" s="11">
        <f>IF(INDEX(Matches!$X:$X,AA3920)=0,"",IF(I3920="H",INDEX(Matches!$H:$H,AA3920),INDEX(Matches!$I:$I,AA3920)))</f>
        <v/>
      </c>
      <c r="M3920" s="11">
        <f>IF(INDEX(Matches!$X:$X,AA3920)=0,"",IF(I3920="H",INDEX(Matches!$I:$I,AA3920),INDEX(Matches!$H:$H,AA3920)))</f>
        <v/>
      </c>
      <c r="N3920" s="11">
        <f>IF(L3920="","",IF(L3920&gt;M3920,"W",IF(L3920=M3920,"D","L")))</f>
        <v/>
      </c>
      <c r="O3920" s="11">
        <f>IF(L3920="","",IF(L3920&gt;M3920,3,IF(L3920=M3920,1,0)))</f>
        <v/>
      </c>
      <c r="P3920" s="31">
        <f>IF(I3920="H",INDEX(Matches!$L:$L,AA3920),INDEX(Matches!$N:$N,AA3920))</f>
        <v/>
      </c>
      <c r="Q3920" s="31">
        <f>INDEX(Matches!$M:$M,AA3920)</f>
        <v/>
      </c>
      <c r="R3920" s="31">
        <f>IF(I3920="H",INDEX(Matches!$N:$N,AA3920),INDEX(Matches!$L:$L,AA3920))</f>
        <v/>
      </c>
      <c r="S3920" s="33">
        <f>IF(I3920="H",INDEX(Matches!$O:$O,AA3920),INDEX(Matches!$P:$P,AA3920))</f>
        <v/>
      </c>
      <c r="T3920" s="33">
        <f>IF(INDEX(Matches!$J:$J,AA3920)="","",IF(I3920="H",INDEX(Matches!$J:$J,AA3920),INDEX(Matches!$K:$K,AA3920)))</f>
        <v/>
      </c>
      <c r="U3920" s="33">
        <f>IF(INDEX(Matches!$K:$K,AA3920)="","",IF(I3920="H",INDEX(Matches!$K:$K,AA3920),INDEX(Matches!$J:$J,AA3920)))</f>
        <v/>
      </c>
      <c r="V3920" s="30">
        <f>IF(T3920="","",T3920-U3920)</f>
        <v/>
      </c>
      <c r="W3920" s="33">
        <f>IF(I3920="H",INDEX(Matches!$T:$T,AA3920),INDEX(Matches!$U:$U,AA3920))</f>
        <v/>
      </c>
      <c r="X3920" s="11">
        <f>INDEX(Matches!$X:$X,AA3920)</f>
        <v/>
      </c>
      <c r="Y3920" s="30">
        <f>IF(O3920="","",O3920-S3920)</f>
        <v/>
      </c>
      <c r="Z3920" s="30">
        <f>IF(W3920="","",W3920-S3920)</f>
        <v/>
      </c>
      <c r="AA3920" s="24">
        <f>MATCH(J3920,Matches!$A:$A,0)</f>
        <v/>
      </c>
      <c r="AB3920" s="33" t="n"/>
      <c r="AC3920" s="33" t="n">
        <v>1.174369177979466</v>
      </c>
      <c r="AD3920" s="24" t="n"/>
      <c r="AE3920" s="24" t="n">
        <v>8</v>
      </c>
      <c r="AF3920" s="33" t="n"/>
      <c r="AG3920" s="33" t="n"/>
    </row>
    <row r="3921">
      <c r="A3921" s="24" t="inlineStr">
        <is>
          <t>Swindon|32</t>
        </is>
      </c>
      <c r="B3921" s="24" t="inlineStr">
        <is>
          <t>E3</t>
        </is>
      </c>
      <c r="C3921" s="24" t="inlineStr">
        <is>
          <t>League Two</t>
        </is>
      </c>
      <c r="D3921" s="24" t="inlineStr">
        <is>
          <t>Swindon</t>
        </is>
      </c>
      <c r="E3921" s="24" t="n">
        <v>32</v>
      </c>
      <c r="F3921" s="24" t="n">
        <v>8</v>
      </c>
      <c r="G3921" s="29" t="n">
        <v>46438.625</v>
      </c>
      <c r="H3921" s="24" t="inlineStr">
        <is>
          <t>York</t>
        </is>
      </c>
      <c r="I3921" s="24" t="inlineStr">
        <is>
          <t>H</t>
        </is>
      </c>
      <c r="J3921" s="24" t="inlineStr">
        <is>
          <t>E3-Swindon-York</t>
        </is>
      </c>
      <c r="K3921" s="24" t="n">
        <v>7</v>
      </c>
      <c r="L3921" s="11">
        <f>IF(INDEX(Matches!$X:$X,AA3921)=0,"",IF(I3921="H",INDEX(Matches!$H:$H,AA3921),INDEX(Matches!$I:$I,AA3921)))</f>
        <v/>
      </c>
      <c r="M3921" s="11">
        <f>IF(INDEX(Matches!$X:$X,AA3921)=0,"",IF(I3921="H",INDEX(Matches!$I:$I,AA3921),INDEX(Matches!$H:$H,AA3921)))</f>
        <v/>
      </c>
      <c r="N3921" s="11">
        <f>IF(L3921="","",IF(L3921&gt;M3921,"W",IF(L3921=M3921,"D","L")))</f>
        <v/>
      </c>
      <c r="O3921" s="11">
        <f>IF(L3921="","",IF(L3921&gt;M3921,3,IF(L3921=M3921,1,0)))</f>
        <v/>
      </c>
      <c r="P3921" s="31">
        <f>IF(I3921="H",INDEX(Matches!$L:$L,AA3921),INDEX(Matches!$N:$N,AA3921))</f>
        <v/>
      </c>
      <c r="Q3921" s="31">
        <f>INDEX(Matches!$M:$M,AA3921)</f>
        <v/>
      </c>
      <c r="R3921" s="31">
        <f>IF(I3921="H",INDEX(Matches!$N:$N,AA3921),INDEX(Matches!$L:$L,AA3921))</f>
        <v/>
      </c>
      <c r="S3921" s="33">
        <f>IF(I3921="H",INDEX(Matches!$O:$O,AA3921),INDEX(Matches!$P:$P,AA3921))</f>
        <v/>
      </c>
      <c r="T3921" s="33">
        <f>IF(INDEX(Matches!$J:$J,AA3921)="","",IF(I3921="H",INDEX(Matches!$J:$J,AA3921),INDEX(Matches!$K:$K,AA3921)))</f>
        <v/>
      </c>
      <c r="U3921" s="33">
        <f>IF(INDEX(Matches!$K:$K,AA3921)="","",IF(I3921="H",INDEX(Matches!$K:$K,AA3921),INDEX(Matches!$J:$J,AA3921)))</f>
        <v/>
      </c>
      <c r="V3921" s="30">
        <f>IF(T3921="","",T3921-U3921)</f>
        <v/>
      </c>
      <c r="W3921" s="33">
        <f>IF(I3921="H",INDEX(Matches!$T:$T,AA3921),INDEX(Matches!$U:$U,AA3921))</f>
        <v/>
      </c>
      <c r="X3921" s="11">
        <f>INDEX(Matches!$X:$X,AA3921)</f>
        <v/>
      </c>
      <c r="Y3921" s="30">
        <f>IF(O3921="","",O3921-S3921)</f>
        <v/>
      </c>
      <c r="Z3921" s="30">
        <f>IF(W3921="","",W3921-S3921)</f>
        <v/>
      </c>
      <c r="AA3921" s="24">
        <f>MATCH(J3921,Matches!$A:$A,0)</f>
        <v/>
      </c>
      <c r="AB3921" s="33" t="n"/>
      <c r="AC3921" s="33" t="n">
        <v>1.340526158753216</v>
      </c>
      <c r="AD3921" s="24" t="n"/>
      <c r="AE3921" s="24" t="n">
        <v>8</v>
      </c>
      <c r="AF3921" s="33" t="n"/>
      <c r="AG3921" s="33" t="n"/>
    </row>
    <row r="3922">
      <c r="A3922" s="24" t="inlineStr">
        <is>
          <t>Swindon|33</t>
        </is>
      </c>
      <c r="B3922" s="24" t="inlineStr">
        <is>
          <t>E3</t>
        </is>
      </c>
      <c r="C3922" s="24" t="inlineStr">
        <is>
          <t>League Two</t>
        </is>
      </c>
      <c r="D3922" s="24" t="inlineStr">
        <is>
          <t>Swindon</t>
        </is>
      </c>
      <c r="E3922" s="24" t="n">
        <v>33</v>
      </c>
      <c r="F3922" s="24" t="n">
        <v>9</v>
      </c>
      <c r="G3922" s="29" t="n">
        <v>46445.625</v>
      </c>
      <c r="H3922" s="24" t="inlineStr">
        <is>
          <t>Grimsby</t>
        </is>
      </c>
      <c r="I3922" s="24" t="inlineStr">
        <is>
          <t>A</t>
        </is>
      </c>
      <c r="J3922" s="24" t="inlineStr">
        <is>
          <t>E3-Grimsby-Swindon</t>
        </is>
      </c>
      <c r="K3922" s="24" t="n">
        <v>4</v>
      </c>
      <c r="L3922" s="11">
        <f>IF(INDEX(Matches!$X:$X,AA3922)=0,"",IF(I3922="H",INDEX(Matches!$H:$H,AA3922),INDEX(Matches!$I:$I,AA3922)))</f>
        <v/>
      </c>
      <c r="M3922" s="11">
        <f>IF(INDEX(Matches!$X:$X,AA3922)=0,"",IF(I3922="H",INDEX(Matches!$I:$I,AA3922),INDEX(Matches!$H:$H,AA3922)))</f>
        <v/>
      </c>
      <c r="N3922" s="11">
        <f>IF(L3922="","",IF(L3922&gt;M3922,"W",IF(L3922=M3922,"D","L")))</f>
        <v/>
      </c>
      <c r="O3922" s="11">
        <f>IF(L3922="","",IF(L3922&gt;M3922,3,IF(L3922=M3922,1,0)))</f>
        <v/>
      </c>
      <c r="P3922" s="31">
        <f>IF(I3922="H",INDEX(Matches!$L:$L,AA3922),INDEX(Matches!$N:$N,AA3922))</f>
        <v/>
      </c>
      <c r="Q3922" s="31">
        <f>INDEX(Matches!$M:$M,AA3922)</f>
        <v/>
      </c>
      <c r="R3922" s="31">
        <f>IF(I3922="H",INDEX(Matches!$N:$N,AA3922),INDEX(Matches!$L:$L,AA3922))</f>
        <v/>
      </c>
      <c r="S3922" s="33">
        <f>IF(I3922="H",INDEX(Matches!$O:$O,AA3922),INDEX(Matches!$P:$P,AA3922))</f>
        <v/>
      </c>
      <c r="T3922" s="33">
        <f>IF(INDEX(Matches!$J:$J,AA3922)="","",IF(I3922="H",INDEX(Matches!$J:$J,AA3922),INDEX(Matches!$K:$K,AA3922)))</f>
        <v/>
      </c>
      <c r="U3922" s="33">
        <f>IF(INDEX(Matches!$K:$K,AA3922)="","",IF(I3922="H",INDEX(Matches!$K:$K,AA3922),INDEX(Matches!$J:$J,AA3922)))</f>
        <v/>
      </c>
      <c r="V3922" s="30">
        <f>IF(T3922="","",T3922-U3922)</f>
        <v/>
      </c>
      <c r="W3922" s="33">
        <f>IF(I3922="H",INDEX(Matches!$T:$T,AA3922),INDEX(Matches!$U:$U,AA3922))</f>
        <v/>
      </c>
      <c r="X3922" s="11">
        <f>INDEX(Matches!$X:$X,AA3922)</f>
        <v/>
      </c>
      <c r="Y3922" s="30">
        <f>IF(O3922="","",O3922-S3922)</f>
        <v/>
      </c>
      <c r="Z3922" s="30">
        <f>IF(W3922="","",W3922-S3922)</f>
        <v/>
      </c>
      <c r="AA3922" s="24">
        <f>MATCH(J3922,Matches!$A:$A,0)</f>
        <v/>
      </c>
      <c r="AB3922" s="33" t="n"/>
      <c r="AC3922" s="33" t="n">
        <v>1.0479189533536</v>
      </c>
      <c r="AD3922" s="24" t="n"/>
      <c r="AE3922" s="24" t="n">
        <v>9</v>
      </c>
      <c r="AF3922" s="33" t="n"/>
      <c r="AG3922" s="33" t="n"/>
    </row>
    <row r="3923">
      <c r="A3923" s="24" t="inlineStr">
        <is>
          <t>Swindon|34</t>
        </is>
      </c>
      <c r="B3923" s="24" t="inlineStr">
        <is>
          <t>E3</t>
        </is>
      </c>
      <c r="C3923" s="24" t="inlineStr">
        <is>
          <t>League Two</t>
        </is>
      </c>
      <c r="D3923" s="24" t="inlineStr">
        <is>
          <t>Swindon</t>
        </is>
      </c>
      <c r="E3923" s="24" t="n">
        <v>34</v>
      </c>
      <c r="F3923" s="24" t="n">
        <v>9</v>
      </c>
      <c r="G3923" s="29" t="n">
        <v>46452.625</v>
      </c>
      <c r="H3923" s="24" t="inlineStr">
        <is>
          <t>Northampton</t>
        </is>
      </c>
      <c r="I3923" s="24" t="inlineStr">
        <is>
          <t>H</t>
        </is>
      </c>
      <c r="J3923" s="24" t="inlineStr">
        <is>
          <t>E3-Swindon-Northamp</t>
        </is>
      </c>
      <c r="K3923" s="24" t="n">
        <v>14</v>
      </c>
      <c r="L3923" s="11">
        <f>IF(INDEX(Matches!$X:$X,AA3923)=0,"",IF(I3923="H",INDEX(Matches!$H:$H,AA3923),INDEX(Matches!$I:$I,AA3923)))</f>
        <v/>
      </c>
      <c r="M3923" s="11">
        <f>IF(INDEX(Matches!$X:$X,AA3923)=0,"",IF(I3923="H",INDEX(Matches!$I:$I,AA3923),INDEX(Matches!$H:$H,AA3923)))</f>
        <v/>
      </c>
      <c r="N3923" s="11">
        <f>IF(L3923="","",IF(L3923&gt;M3923,"W",IF(L3923=M3923,"D","L")))</f>
        <v/>
      </c>
      <c r="O3923" s="11">
        <f>IF(L3923="","",IF(L3923&gt;M3923,3,IF(L3923=M3923,1,0)))</f>
        <v/>
      </c>
      <c r="P3923" s="31">
        <f>IF(I3923="H",INDEX(Matches!$L:$L,AA3923),INDEX(Matches!$N:$N,AA3923))</f>
        <v/>
      </c>
      <c r="Q3923" s="31">
        <f>INDEX(Matches!$M:$M,AA3923)</f>
        <v/>
      </c>
      <c r="R3923" s="31">
        <f>IF(I3923="H",INDEX(Matches!$N:$N,AA3923),INDEX(Matches!$L:$L,AA3923))</f>
        <v/>
      </c>
      <c r="S3923" s="33">
        <f>IF(I3923="H",INDEX(Matches!$O:$O,AA3923),INDEX(Matches!$P:$P,AA3923))</f>
        <v/>
      </c>
      <c r="T3923" s="33">
        <f>IF(INDEX(Matches!$J:$J,AA3923)="","",IF(I3923="H",INDEX(Matches!$J:$J,AA3923),INDEX(Matches!$K:$K,AA3923)))</f>
        <v/>
      </c>
      <c r="U3923" s="33">
        <f>IF(INDEX(Matches!$K:$K,AA3923)="","",IF(I3923="H",INDEX(Matches!$K:$K,AA3923),INDEX(Matches!$J:$J,AA3923)))</f>
        <v/>
      </c>
      <c r="V3923" s="30">
        <f>IF(T3923="","",T3923-U3923)</f>
        <v/>
      </c>
      <c r="W3923" s="33">
        <f>IF(I3923="H",INDEX(Matches!$T:$T,AA3923),INDEX(Matches!$U:$U,AA3923))</f>
        <v/>
      </c>
      <c r="X3923" s="11">
        <f>INDEX(Matches!$X:$X,AA3923)</f>
        <v/>
      </c>
      <c r="Y3923" s="30">
        <f>IF(O3923="","",O3923-S3923)</f>
        <v/>
      </c>
      <c r="Z3923" s="30">
        <f>IF(W3923="","",W3923-S3923)</f>
        <v/>
      </c>
      <c r="AA3923" s="24">
        <f>MATCH(J3923,Matches!$A:$A,0)</f>
        <v/>
      </c>
      <c r="AB3923" s="33" t="n"/>
      <c r="AC3923" s="33" t="n">
        <v>1.493847623178449</v>
      </c>
      <c r="AD3923" s="24" t="n"/>
      <c r="AE3923" s="24" t="n">
        <v>9</v>
      </c>
      <c r="AF3923" s="33" t="n"/>
      <c r="AG3923" s="33" t="n"/>
    </row>
    <row r="3924">
      <c r="A3924" s="24" t="inlineStr">
        <is>
          <t>Swindon|35</t>
        </is>
      </c>
      <c r="B3924" s="24" t="inlineStr">
        <is>
          <t>E3</t>
        </is>
      </c>
      <c r="C3924" s="24" t="inlineStr">
        <is>
          <t>League Two</t>
        </is>
      </c>
      <c r="D3924" s="24" t="inlineStr">
        <is>
          <t>Swindon</t>
        </is>
      </c>
      <c r="E3924" s="24" t="n">
        <v>35</v>
      </c>
      <c r="F3924" s="24" t="n">
        <v>9</v>
      </c>
      <c r="G3924" s="29" t="n">
        <v>46459.625</v>
      </c>
      <c r="H3924" s="24" t="inlineStr">
        <is>
          <t>Cheltenham</t>
        </is>
      </c>
      <c r="I3924" s="24" t="inlineStr">
        <is>
          <t>A</t>
        </is>
      </c>
      <c r="J3924" s="24" t="inlineStr">
        <is>
          <t>E3-Cheltenh-Swindon</t>
        </is>
      </c>
      <c r="K3924" s="24" t="n">
        <v>22</v>
      </c>
      <c r="L3924" s="11">
        <f>IF(INDEX(Matches!$X:$X,AA3924)=0,"",IF(I3924="H",INDEX(Matches!$H:$H,AA3924),INDEX(Matches!$I:$I,AA3924)))</f>
        <v/>
      </c>
      <c r="M3924" s="11">
        <f>IF(INDEX(Matches!$X:$X,AA3924)=0,"",IF(I3924="H",INDEX(Matches!$I:$I,AA3924),INDEX(Matches!$H:$H,AA3924)))</f>
        <v/>
      </c>
      <c r="N3924" s="11">
        <f>IF(L3924="","",IF(L3924&gt;M3924,"W",IF(L3924=M3924,"D","L")))</f>
        <v/>
      </c>
      <c r="O3924" s="11">
        <f>IF(L3924="","",IF(L3924&gt;M3924,3,IF(L3924=M3924,1,0)))</f>
        <v/>
      </c>
      <c r="P3924" s="31">
        <f>IF(I3924="H",INDEX(Matches!$L:$L,AA3924),INDEX(Matches!$N:$N,AA3924))</f>
        <v/>
      </c>
      <c r="Q3924" s="31">
        <f>INDEX(Matches!$M:$M,AA3924)</f>
        <v/>
      </c>
      <c r="R3924" s="31">
        <f>IF(I3924="H",INDEX(Matches!$N:$N,AA3924),INDEX(Matches!$L:$L,AA3924))</f>
        <v/>
      </c>
      <c r="S3924" s="33">
        <f>IF(I3924="H",INDEX(Matches!$O:$O,AA3924),INDEX(Matches!$P:$P,AA3924))</f>
        <v/>
      </c>
      <c r="T3924" s="33">
        <f>IF(INDEX(Matches!$J:$J,AA3924)="","",IF(I3924="H",INDEX(Matches!$J:$J,AA3924),INDEX(Matches!$K:$K,AA3924)))</f>
        <v/>
      </c>
      <c r="U3924" s="33">
        <f>IF(INDEX(Matches!$K:$K,AA3924)="","",IF(I3924="H",INDEX(Matches!$K:$K,AA3924),INDEX(Matches!$J:$J,AA3924)))</f>
        <v/>
      </c>
      <c r="V3924" s="30">
        <f>IF(T3924="","",T3924-U3924)</f>
        <v/>
      </c>
      <c r="W3924" s="33">
        <f>IF(I3924="H",INDEX(Matches!$T:$T,AA3924),INDEX(Matches!$U:$U,AA3924))</f>
        <v/>
      </c>
      <c r="X3924" s="11">
        <f>INDEX(Matches!$X:$X,AA3924)</f>
        <v/>
      </c>
      <c r="Y3924" s="30">
        <f>IF(O3924="","",O3924-S3924)</f>
        <v/>
      </c>
      <c r="Z3924" s="30">
        <f>IF(W3924="","",W3924-S3924)</f>
        <v/>
      </c>
      <c r="AA3924" s="24">
        <f>MATCH(J3924,Matches!$A:$A,0)</f>
        <v/>
      </c>
      <c r="AB3924" s="33" t="n"/>
      <c r="AC3924" s="33" t="n">
        <v>1.344841644021714</v>
      </c>
      <c r="AD3924" s="24" t="n"/>
      <c r="AE3924" s="24" t="n">
        <v>9</v>
      </c>
      <c r="AF3924" s="33" t="n"/>
      <c r="AG3924" s="33" t="n"/>
    </row>
    <row r="3925">
      <c r="A3925" s="24" t="inlineStr">
        <is>
          <t>Swindon|36</t>
        </is>
      </c>
      <c r="B3925" s="24" t="inlineStr">
        <is>
          <t>E3</t>
        </is>
      </c>
      <c r="C3925" s="24" t="inlineStr">
        <is>
          <t>League Two</t>
        </is>
      </c>
      <c r="D3925" s="24" t="inlineStr">
        <is>
          <t>Swindon</t>
        </is>
      </c>
      <c r="E3925" s="24" t="n">
        <v>36</v>
      </c>
      <c r="F3925" s="24" t="n">
        <v>9</v>
      </c>
      <c r="G3925" s="29" t="n">
        <v>46466.625</v>
      </c>
      <c r="H3925" s="24" t="inlineStr">
        <is>
          <t>Newport</t>
        </is>
      </c>
      <c r="I3925" s="24" t="inlineStr">
        <is>
          <t>H</t>
        </is>
      </c>
      <c r="J3925" s="24" t="inlineStr">
        <is>
          <t>E3-Swindon-Newport</t>
        </is>
      </c>
      <c r="K3925" s="24" t="n">
        <v>24</v>
      </c>
      <c r="L3925" s="11">
        <f>IF(INDEX(Matches!$X:$X,AA3925)=0,"",IF(I3925="H",INDEX(Matches!$H:$H,AA3925),INDEX(Matches!$I:$I,AA3925)))</f>
        <v/>
      </c>
      <c r="M3925" s="11">
        <f>IF(INDEX(Matches!$X:$X,AA3925)=0,"",IF(I3925="H",INDEX(Matches!$I:$I,AA3925),INDEX(Matches!$H:$H,AA3925)))</f>
        <v/>
      </c>
      <c r="N3925" s="11">
        <f>IF(L3925="","",IF(L3925&gt;M3925,"W",IF(L3925=M3925,"D","L")))</f>
        <v/>
      </c>
      <c r="O3925" s="11">
        <f>IF(L3925="","",IF(L3925&gt;M3925,3,IF(L3925=M3925,1,0)))</f>
        <v/>
      </c>
      <c r="P3925" s="31">
        <f>IF(I3925="H",INDEX(Matches!$L:$L,AA3925),INDEX(Matches!$N:$N,AA3925))</f>
        <v/>
      </c>
      <c r="Q3925" s="31">
        <f>INDEX(Matches!$M:$M,AA3925)</f>
        <v/>
      </c>
      <c r="R3925" s="31">
        <f>IF(I3925="H",INDEX(Matches!$N:$N,AA3925),INDEX(Matches!$L:$L,AA3925))</f>
        <v/>
      </c>
      <c r="S3925" s="33">
        <f>IF(I3925="H",INDEX(Matches!$O:$O,AA3925),INDEX(Matches!$P:$P,AA3925))</f>
        <v/>
      </c>
      <c r="T3925" s="33">
        <f>IF(INDEX(Matches!$J:$J,AA3925)="","",IF(I3925="H",INDEX(Matches!$J:$J,AA3925),INDEX(Matches!$K:$K,AA3925)))</f>
        <v/>
      </c>
      <c r="U3925" s="33">
        <f>IF(INDEX(Matches!$K:$K,AA3925)="","",IF(I3925="H",INDEX(Matches!$K:$K,AA3925),INDEX(Matches!$J:$J,AA3925)))</f>
        <v/>
      </c>
      <c r="V3925" s="30">
        <f>IF(T3925="","",T3925-U3925)</f>
        <v/>
      </c>
      <c r="W3925" s="33">
        <f>IF(I3925="H",INDEX(Matches!$T:$T,AA3925),INDEX(Matches!$U:$U,AA3925))</f>
        <v/>
      </c>
      <c r="X3925" s="11">
        <f>INDEX(Matches!$X:$X,AA3925)</f>
        <v/>
      </c>
      <c r="Y3925" s="30">
        <f>IF(O3925="","",O3925-S3925)</f>
        <v/>
      </c>
      <c r="Z3925" s="30">
        <f>IF(W3925="","",W3925-S3925)</f>
        <v/>
      </c>
      <c r="AA3925" s="24">
        <f>MATCH(J3925,Matches!$A:$A,0)</f>
        <v/>
      </c>
      <c r="AB3925" s="33" t="n"/>
      <c r="AC3925" s="33" t="n">
        <v>1.704250200135262</v>
      </c>
      <c r="AD3925" s="24" t="n"/>
      <c r="AE3925" s="24" t="n">
        <v>9</v>
      </c>
      <c r="AF3925" s="33" t="n"/>
      <c r="AG3925" s="33" t="n"/>
    </row>
    <row r="3926">
      <c r="A3926" s="24" t="inlineStr">
        <is>
          <t>Swindon|37</t>
        </is>
      </c>
      <c r="B3926" s="24" t="inlineStr">
        <is>
          <t>E3</t>
        </is>
      </c>
      <c r="C3926" s="24" t="inlineStr">
        <is>
          <t>League Two</t>
        </is>
      </c>
      <c r="D3926" s="24" t="inlineStr">
        <is>
          <t>Swindon</t>
        </is>
      </c>
      <c r="E3926" s="24" t="n">
        <v>37</v>
      </c>
      <c r="F3926" s="24" t="n">
        <v>10</v>
      </c>
      <c r="G3926" s="29" t="n">
        <v>46472.625</v>
      </c>
      <c r="H3926" s="24" t="inlineStr">
        <is>
          <t>Crawley</t>
        </is>
      </c>
      <c r="I3926" s="24" t="inlineStr">
        <is>
          <t>A</t>
        </is>
      </c>
      <c r="J3926" s="24" t="inlineStr">
        <is>
          <t>E3-Crawley-Swindon</t>
        </is>
      </c>
      <c r="K3926" s="24" t="n">
        <v>21</v>
      </c>
      <c r="L3926" s="11">
        <f>IF(INDEX(Matches!$X:$X,AA3926)=0,"",IF(I3926="H",INDEX(Matches!$H:$H,AA3926),INDEX(Matches!$I:$I,AA3926)))</f>
        <v/>
      </c>
      <c r="M3926" s="11">
        <f>IF(INDEX(Matches!$X:$X,AA3926)=0,"",IF(I3926="H",INDEX(Matches!$I:$I,AA3926),INDEX(Matches!$H:$H,AA3926)))</f>
        <v/>
      </c>
      <c r="N3926" s="11">
        <f>IF(L3926="","",IF(L3926&gt;M3926,"W",IF(L3926=M3926,"D","L")))</f>
        <v/>
      </c>
      <c r="O3926" s="11">
        <f>IF(L3926="","",IF(L3926&gt;M3926,3,IF(L3926=M3926,1,0)))</f>
        <v/>
      </c>
      <c r="P3926" s="31">
        <f>IF(I3926="H",INDEX(Matches!$L:$L,AA3926),INDEX(Matches!$N:$N,AA3926))</f>
        <v/>
      </c>
      <c r="Q3926" s="31">
        <f>INDEX(Matches!$M:$M,AA3926)</f>
        <v/>
      </c>
      <c r="R3926" s="31">
        <f>IF(I3926="H",INDEX(Matches!$N:$N,AA3926),INDEX(Matches!$L:$L,AA3926))</f>
        <v/>
      </c>
      <c r="S3926" s="33">
        <f>IF(I3926="H",INDEX(Matches!$O:$O,AA3926),INDEX(Matches!$P:$P,AA3926))</f>
        <v/>
      </c>
      <c r="T3926" s="33">
        <f>IF(INDEX(Matches!$J:$J,AA3926)="","",IF(I3926="H",INDEX(Matches!$J:$J,AA3926),INDEX(Matches!$K:$K,AA3926)))</f>
        <v/>
      </c>
      <c r="U3926" s="33">
        <f>IF(INDEX(Matches!$K:$K,AA3926)="","",IF(I3926="H",INDEX(Matches!$K:$K,AA3926),INDEX(Matches!$J:$J,AA3926)))</f>
        <v/>
      </c>
      <c r="V3926" s="30">
        <f>IF(T3926="","",T3926-U3926)</f>
        <v/>
      </c>
      <c r="W3926" s="33">
        <f>IF(I3926="H",INDEX(Matches!$T:$T,AA3926),INDEX(Matches!$U:$U,AA3926))</f>
        <v/>
      </c>
      <c r="X3926" s="11">
        <f>INDEX(Matches!$X:$X,AA3926)</f>
        <v/>
      </c>
      <c r="Y3926" s="30">
        <f>IF(O3926="","",O3926-S3926)</f>
        <v/>
      </c>
      <c r="Z3926" s="30">
        <f>IF(W3926="","",W3926-S3926)</f>
        <v/>
      </c>
      <c r="AA3926" s="24">
        <f>MATCH(J3926,Matches!$A:$A,0)</f>
        <v/>
      </c>
      <c r="AB3926" s="33" t="n"/>
      <c r="AC3926" s="33" t="n">
        <v>1.311279444023115</v>
      </c>
      <c r="AD3926" s="24" t="n"/>
      <c r="AE3926" s="24" t="n">
        <v>10</v>
      </c>
      <c r="AF3926" s="33" t="n"/>
      <c r="AG3926" s="33" t="n"/>
    </row>
    <row r="3927">
      <c r="A3927" s="24" t="inlineStr">
        <is>
          <t>Swindon|38</t>
        </is>
      </c>
      <c r="B3927" s="24" t="inlineStr">
        <is>
          <t>E3</t>
        </is>
      </c>
      <c r="C3927" s="24" t="inlineStr">
        <is>
          <t>League Two</t>
        </is>
      </c>
      <c r="D3927" s="24" t="inlineStr">
        <is>
          <t>Swindon</t>
        </is>
      </c>
      <c r="E3927" s="24" t="n">
        <v>38</v>
      </c>
      <c r="F3927" s="24" t="n">
        <v>10</v>
      </c>
      <c r="G3927" s="29" t="n">
        <v>46475.625</v>
      </c>
      <c r="H3927" s="24" t="inlineStr">
        <is>
          <t>Shrewsbury</t>
        </is>
      </c>
      <c r="I3927" s="24" t="inlineStr">
        <is>
          <t>H</t>
        </is>
      </c>
      <c r="J3927" s="24" t="inlineStr">
        <is>
          <t>E3-Swindon-Shrewsbu</t>
        </is>
      </c>
      <c r="K3927" s="24" t="n">
        <v>20</v>
      </c>
      <c r="L3927" s="11">
        <f>IF(INDEX(Matches!$X:$X,AA3927)=0,"",IF(I3927="H",INDEX(Matches!$H:$H,AA3927),INDEX(Matches!$I:$I,AA3927)))</f>
        <v/>
      </c>
      <c r="M3927" s="11">
        <f>IF(INDEX(Matches!$X:$X,AA3927)=0,"",IF(I3927="H",INDEX(Matches!$I:$I,AA3927),INDEX(Matches!$H:$H,AA3927)))</f>
        <v/>
      </c>
      <c r="N3927" s="11">
        <f>IF(L3927="","",IF(L3927&gt;M3927,"W",IF(L3927=M3927,"D","L")))</f>
        <v/>
      </c>
      <c r="O3927" s="11">
        <f>IF(L3927="","",IF(L3927&gt;M3927,3,IF(L3927=M3927,1,0)))</f>
        <v/>
      </c>
      <c r="P3927" s="31">
        <f>IF(I3927="H",INDEX(Matches!$L:$L,AA3927),INDEX(Matches!$N:$N,AA3927))</f>
        <v/>
      </c>
      <c r="Q3927" s="31">
        <f>INDEX(Matches!$M:$M,AA3927)</f>
        <v/>
      </c>
      <c r="R3927" s="31">
        <f>IF(I3927="H",INDEX(Matches!$N:$N,AA3927),INDEX(Matches!$L:$L,AA3927))</f>
        <v/>
      </c>
      <c r="S3927" s="33">
        <f>IF(I3927="H",INDEX(Matches!$O:$O,AA3927),INDEX(Matches!$P:$P,AA3927))</f>
        <v/>
      </c>
      <c r="T3927" s="33">
        <f>IF(INDEX(Matches!$J:$J,AA3927)="","",IF(I3927="H",INDEX(Matches!$J:$J,AA3927),INDEX(Matches!$K:$K,AA3927)))</f>
        <v/>
      </c>
      <c r="U3927" s="33">
        <f>IF(INDEX(Matches!$K:$K,AA3927)="","",IF(I3927="H",INDEX(Matches!$K:$K,AA3927),INDEX(Matches!$J:$J,AA3927)))</f>
        <v/>
      </c>
      <c r="V3927" s="30">
        <f>IF(T3927="","",T3927-U3927)</f>
        <v/>
      </c>
      <c r="W3927" s="33">
        <f>IF(I3927="H",INDEX(Matches!$T:$T,AA3927),INDEX(Matches!$U:$U,AA3927))</f>
        <v/>
      </c>
      <c r="X3927" s="11">
        <f>INDEX(Matches!$X:$X,AA3927)</f>
        <v/>
      </c>
      <c r="Y3927" s="30">
        <f>IF(O3927="","",O3927-S3927)</f>
        <v/>
      </c>
      <c r="Z3927" s="30">
        <f>IF(W3927="","",W3927-S3927)</f>
        <v/>
      </c>
      <c r="AA3927" s="24">
        <f>MATCH(J3927,Matches!$A:$A,0)</f>
        <v/>
      </c>
      <c r="AB3927" s="33" t="n"/>
      <c r="AC3927" s="33" t="n">
        <v>1.544300610627692</v>
      </c>
      <c r="AD3927" s="24" t="n"/>
      <c r="AE3927" s="24" t="n">
        <v>10</v>
      </c>
      <c r="AF3927" s="33" t="n"/>
      <c r="AG3927" s="33" t="n"/>
    </row>
    <row r="3928">
      <c r="A3928" s="24" t="inlineStr">
        <is>
          <t>Swindon|39</t>
        </is>
      </c>
      <c r="B3928" s="24" t="inlineStr">
        <is>
          <t>E3</t>
        </is>
      </c>
      <c r="C3928" s="24" t="inlineStr">
        <is>
          <t>League Two</t>
        </is>
      </c>
      <c r="D3928" s="24" t="inlineStr">
        <is>
          <t>Swindon</t>
        </is>
      </c>
      <c r="E3928" s="24" t="n">
        <v>39</v>
      </c>
      <c r="F3928" s="24" t="n">
        <v>10</v>
      </c>
      <c r="G3928" s="29" t="n">
        <v>46480.625</v>
      </c>
      <c r="H3928" s="24" t="inlineStr">
        <is>
          <t>Exeter</t>
        </is>
      </c>
      <c r="I3928" s="24" t="inlineStr">
        <is>
          <t>A</t>
        </is>
      </c>
      <c r="J3928" s="24" t="inlineStr">
        <is>
          <t>E3-Exeter-Swindon</t>
        </is>
      </c>
      <c r="K3928" s="24" t="n">
        <v>17</v>
      </c>
      <c r="L3928" s="11">
        <f>IF(INDEX(Matches!$X:$X,AA3928)=0,"",IF(I3928="H",INDEX(Matches!$H:$H,AA3928),INDEX(Matches!$I:$I,AA3928)))</f>
        <v/>
      </c>
      <c r="M3928" s="11">
        <f>IF(INDEX(Matches!$X:$X,AA3928)=0,"",IF(I3928="H",INDEX(Matches!$I:$I,AA3928),INDEX(Matches!$H:$H,AA3928)))</f>
        <v/>
      </c>
      <c r="N3928" s="11">
        <f>IF(L3928="","",IF(L3928&gt;M3928,"W",IF(L3928=M3928,"D","L")))</f>
        <v/>
      </c>
      <c r="O3928" s="11">
        <f>IF(L3928="","",IF(L3928&gt;M3928,3,IF(L3928=M3928,1,0)))</f>
        <v/>
      </c>
      <c r="P3928" s="31">
        <f>IF(I3928="H",INDEX(Matches!$L:$L,AA3928),INDEX(Matches!$N:$N,AA3928))</f>
        <v/>
      </c>
      <c r="Q3928" s="31">
        <f>INDEX(Matches!$M:$M,AA3928)</f>
        <v/>
      </c>
      <c r="R3928" s="31">
        <f>IF(I3928="H",INDEX(Matches!$N:$N,AA3928),INDEX(Matches!$L:$L,AA3928))</f>
        <v/>
      </c>
      <c r="S3928" s="33">
        <f>IF(I3928="H",INDEX(Matches!$O:$O,AA3928),INDEX(Matches!$P:$P,AA3928))</f>
        <v/>
      </c>
      <c r="T3928" s="33">
        <f>IF(INDEX(Matches!$J:$J,AA3928)="","",IF(I3928="H",INDEX(Matches!$J:$J,AA3928),INDEX(Matches!$K:$K,AA3928)))</f>
        <v/>
      </c>
      <c r="U3928" s="33">
        <f>IF(INDEX(Matches!$K:$K,AA3928)="","",IF(I3928="H",INDEX(Matches!$K:$K,AA3928),INDEX(Matches!$J:$J,AA3928)))</f>
        <v/>
      </c>
      <c r="V3928" s="30">
        <f>IF(T3928="","",T3928-U3928)</f>
        <v/>
      </c>
      <c r="W3928" s="33">
        <f>IF(I3928="H",INDEX(Matches!$T:$T,AA3928),INDEX(Matches!$U:$U,AA3928))</f>
        <v/>
      </c>
      <c r="X3928" s="11">
        <f>INDEX(Matches!$X:$X,AA3928)</f>
        <v/>
      </c>
      <c r="Y3928" s="30">
        <f>IF(O3928="","",O3928-S3928)</f>
        <v/>
      </c>
      <c r="Z3928" s="30">
        <f>IF(W3928="","",W3928-S3928)</f>
        <v/>
      </c>
      <c r="AA3928" s="24">
        <f>MATCH(J3928,Matches!$A:$A,0)</f>
        <v/>
      </c>
      <c r="AB3928" s="33" t="n"/>
      <c r="AC3928" s="33" t="n">
        <v>1.235193504842731</v>
      </c>
      <c r="AD3928" s="24" t="n"/>
      <c r="AE3928" s="24" t="n">
        <v>10</v>
      </c>
      <c r="AF3928" s="33" t="n"/>
      <c r="AG3928" s="33" t="n"/>
    </row>
    <row r="3929">
      <c r="A3929" s="24" t="inlineStr">
        <is>
          <t>Swindon|40</t>
        </is>
      </c>
      <c r="B3929" s="24" t="inlineStr">
        <is>
          <t>E3</t>
        </is>
      </c>
      <c r="C3929" s="24" t="inlineStr">
        <is>
          <t>League Two</t>
        </is>
      </c>
      <c r="D3929" s="24" t="inlineStr">
        <is>
          <t>Swindon</t>
        </is>
      </c>
      <c r="E3929" s="24" t="n">
        <v>40</v>
      </c>
      <c r="F3929" s="24" t="n">
        <v>10</v>
      </c>
      <c r="G3929" s="29" t="n">
        <v>46487.625</v>
      </c>
      <c r="H3929" s="24" t="inlineStr">
        <is>
          <t>Fleetwood</t>
        </is>
      </c>
      <c r="I3929" s="24" t="inlineStr">
        <is>
          <t>H</t>
        </is>
      </c>
      <c r="J3929" s="24" t="inlineStr">
        <is>
          <t>E3-Swindon-Fleetwoo</t>
        </is>
      </c>
      <c r="K3929" s="24" t="n">
        <v>18</v>
      </c>
      <c r="L3929" s="11">
        <f>IF(INDEX(Matches!$X:$X,AA3929)=0,"",IF(I3929="H",INDEX(Matches!$H:$H,AA3929),INDEX(Matches!$I:$I,AA3929)))</f>
        <v/>
      </c>
      <c r="M3929" s="11">
        <f>IF(INDEX(Matches!$X:$X,AA3929)=0,"",IF(I3929="H",INDEX(Matches!$I:$I,AA3929),INDEX(Matches!$H:$H,AA3929)))</f>
        <v/>
      </c>
      <c r="N3929" s="11">
        <f>IF(L3929="","",IF(L3929&gt;M3929,"W",IF(L3929=M3929,"D","L")))</f>
        <v/>
      </c>
      <c r="O3929" s="11">
        <f>IF(L3929="","",IF(L3929&gt;M3929,3,IF(L3929=M3929,1,0)))</f>
        <v/>
      </c>
      <c r="P3929" s="31">
        <f>IF(I3929="H",INDEX(Matches!$L:$L,AA3929),INDEX(Matches!$N:$N,AA3929))</f>
        <v/>
      </c>
      <c r="Q3929" s="31">
        <f>INDEX(Matches!$M:$M,AA3929)</f>
        <v/>
      </c>
      <c r="R3929" s="31">
        <f>IF(I3929="H",INDEX(Matches!$N:$N,AA3929),INDEX(Matches!$L:$L,AA3929))</f>
        <v/>
      </c>
      <c r="S3929" s="33">
        <f>IF(I3929="H",INDEX(Matches!$O:$O,AA3929),INDEX(Matches!$P:$P,AA3929))</f>
        <v/>
      </c>
      <c r="T3929" s="33">
        <f>IF(INDEX(Matches!$J:$J,AA3929)="","",IF(I3929="H",INDEX(Matches!$J:$J,AA3929),INDEX(Matches!$K:$K,AA3929)))</f>
        <v/>
      </c>
      <c r="U3929" s="33">
        <f>IF(INDEX(Matches!$K:$K,AA3929)="","",IF(I3929="H",INDEX(Matches!$K:$K,AA3929),INDEX(Matches!$J:$J,AA3929)))</f>
        <v/>
      </c>
      <c r="V3929" s="30">
        <f>IF(T3929="","",T3929-U3929)</f>
        <v/>
      </c>
      <c r="W3929" s="33">
        <f>IF(I3929="H",INDEX(Matches!$T:$T,AA3929),INDEX(Matches!$U:$U,AA3929))</f>
        <v/>
      </c>
      <c r="X3929" s="11">
        <f>INDEX(Matches!$X:$X,AA3929)</f>
        <v/>
      </c>
      <c r="Y3929" s="30">
        <f>IF(O3929="","",O3929-S3929)</f>
        <v/>
      </c>
      <c r="Z3929" s="30">
        <f>IF(W3929="","",W3929-S3929)</f>
        <v/>
      </c>
      <c r="AA3929" s="24">
        <f>MATCH(J3929,Matches!$A:$A,0)</f>
        <v/>
      </c>
      <c r="AB3929" s="33" t="n"/>
      <c r="AC3929" s="33" t="n">
        <v>1.579224714531852</v>
      </c>
      <c r="AD3929" s="24" t="n"/>
      <c r="AE3929" s="24" t="n">
        <v>10</v>
      </c>
      <c r="AF3929" s="33" t="n"/>
      <c r="AG3929" s="33" t="n"/>
    </row>
    <row r="3930">
      <c r="A3930" s="24" t="inlineStr">
        <is>
          <t>Swindon|41</t>
        </is>
      </c>
      <c r="B3930" s="24" t="inlineStr">
        <is>
          <t>E3</t>
        </is>
      </c>
      <c r="C3930" s="24" t="inlineStr">
        <is>
          <t>League Two</t>
        </is>
      </c>
      <c r="D3930" s="24" t="inlineStr">
        <is>
          <t>Swindon</t>
        </is>
      </c>
      <c r="E3930" s="24" t="n">
        <v>41</v>
      </c>
      <c r="F3930" s="24" t="n">
        <v>11</v>
      </c>
      <c r="G3930" s="29" t="n">
        <v>46490.82291666666</v>
      </c>
      <c r="H3930" s="24" t="inlineStr">
        <is>
          <t>Crewe</t>
        </is>
      </c>
      <c r="I3930" s="24" t="inlineStr">
        <is>
          <t>A</t>
        </is>
      </c>
      <c r="J3930" s="24" t="inlineStr">
        <is>
          <t>E3-Crewe-Swindon</t>
        </is>
      </c>
      <c r="K3930" s="24" t="n">
        <v>15</v>
      </c>
      <c r="L3930" s="11">
        <f>IF(INDEX(Matches!$X:$X,AA3930)=0,"",IF(I3930="H",INDEX(Matches!$H:$H,AA3930),INDEX(Matches!$I:$I,AA3930)))</f>
        <v/>
      </c>
      <c r="M3930" s="11">
        <f>IF(INDEX(Matches!$X:$X,AA3930)=0,"",IF(I3930="H",INDEX(Matches!$I:$I,AA3930),INDEX(Matches!$H:$H,AA3930)))</f>
        <v/>
      </c>
      <c r="N3930" s="11">
        <f>IF(L3930="","",IF(L3930&gt;M3930,"W",IF(L3930=M3930,"D","L")))</f>
        <v/>
      </c>
      <c r="O3930" s="11">
        <f>IF(L3930="","",IF(L3930&gt;M3930,3,IF(L3930=M3930,1,0)))</f>
        <v/>
      </c>
      <c r="P3930" s="31">
        <f>IF(I3930="H",INDEX(Matches!$L:$L,AA3930),INDEX(Matches!$N:$N,AA3930))</f>
        <v/>
      </c>
      <c r="Q3930" s="31">
        <f>INDEX(Matches!$M:$M,AA3930)</f>
        <v/>
      </c>
      <c r="R3930" s="31">
        <f>IF(I3930="H",INDEX(Matches!$N:$N,AA3930),INDEX(Matches!$L:$L,AA3930))</f>
        <v/>
      </c>
      <c r="S3930" s="33">
        <f>IF(I3930="H",INDEX(Matches!$O:$O,AA3930),INDEX(Matches!$P:$P,AA3930))</f>
        <v/>
      </c>
      <c r="T3930" s="33">
        <f>IF(INDEX(Matches!$J:$J,AA3930)="","",IF(I3930="H",INDEX(Matches!$J:$J,AA3930),INDEX(Matches!$K:$K,AA3930)))</f>
        <v/>
      </c>
      <c r="U3930" s="33">
        <f>IF(INDEX(Matches!$K:$K,AA3930)="","",IF(I3930="H",INDEX(Matches!$K:$K,AA3930),INDEX(Matches!$J:$J,AA3930)))</f>
        <v/>
      </c>
      <c r="V3930" s="30">
        <f>IF(T3930="","",T3930-U3930)</f>
        <v/>
      </c>
      <c r="W3930" s="33">
        <f>IF(I3930="H",INDEX(Matches!$T:$T,AA3930),INDEX(Matches!$U:$U,AA3930))</f>
        <v/>
      </c>
      <c r="X3930" s="11">
        <f>INDEX(Matches!$X:$X,AA3930)</f>
        <v/>
      </c>
      <c r="Y3930" s="30">
        <f>IF(O3930="","",O3930-S3930)</f>
        <v/>
      </c>
      <c r="Z3930" s="30">
        <f>IF(W3930="","",W3930-S3930)</f>
        <v/>
      </c>
      <c r="AA3930" s="24">
        <f>MATCH(J3930,Matches!$A:$A,0)</f>
        <v/>
      </c>
      <c r="AB3930" s="33" t="n"/>
      <c r="AC3930" s="33" t="n">
        <v>1.159088292478676</v>
      </c>
      <c r="AD3930" s="24" t="n"/>
      <c r="AE3930" s="24" t="n">
        <v>11</v>
      </c>
      <c r="AF3930" s="33" t="n"/>
      <c r="AG3930" s="33" t="n"/>
    </row>
    <row r="3931">
      <c r="A3931" s="24" t="inlineStr">
        <is>
          <t>Swindon|42</t>
        </is>
      </c>
      <c r="B3931" s="24" t="inlineStr">
        <is>
          <t>E3</t>
        </is>
      </c>
      <c r="C3931" s="24" t="inlineStr">
        <is>
          <t>League Two</t>
        </is>
      </c>
      <c r="D3931" s="24" t="inlineStr">
        <is>
          <t>Swindon</t>
        </is>
      </c>
      <c r="E3931" s="24" t="n">
        <v>42</v>
      </c>
      <c r="F3931" s="24" t="n">
        <v>11</v>
      </c>
      <c r="G3931" s="29" t="n">
        <v>46494.625</v>
      </c>
      <c r="H3931" s="24" t="inlineStr">
        <is>
          <t>Salford</t>
        </is>
      </c>
      <c r="I3931" s="24" t="inlineStr">
        <is>
          <t>H</t>
        </is>
      </c>
      <c r="J3931" s="24" t="inlineStr">
        <is>
          <t>E3-Swindon-Salford</t>
        </is>
      </c>
      <c r="K3931" s="24" t="n">
        <v>1</v>
      </c>
      <c r="L3931" s="11">
        <f>IF(INDEX(Matches!$X:$X,AA3931)=0,"",IF(I3931="H",INDEX(Matches!$H:$H,AA3931),INDEX(Matches!$I:$I,AA3931)))</f>
        <v/>
      </c>
      <c r="M3931" s="11">
        <f>IF(INDEX(Matches!$X:$X,AA3931)=0,"",IF(I3931="H",INDEX(Matches!$I:$I,AA3931),INDEX(Matches!$H:$H,AA3931)))</f>
        <v/>
      </c>
      <c r="N3931" s="11">
        <f>IF(L3931="","",IF(L3931&gt;M3931,"W",IF(L3931=M3931,"D","L")))</f>
        <v/>
      </c>
      <c r="O3931" s="11">
        <f>IF(L3931="","",IF(L3931&gt;M3931,3,IF(L3931=M3931,1,0)))</f>
        <v/>
      </c>
      <c r="P3931" s="31">
        <f>IF(I3931="H",INDEX(Matches!$L:$L,AA3931),INDEX(Matches!$N:$N,AA3931))</f>
        <v/>
      </c>
      <c r="Q3931" s="31">
        <f>INDEX(Matches!$M:$M,AA3931)</f>
        <v/>
      </c>
      <c r="R3931" s="31">
        <f>IF(I3931="H",INDEX(Matches!$N:$N,AA3931),INDEX(Matches!$L:$L,AA3931))</f>
        <v/>
      </c>
      <c r="S3931" s="33">
        <f>IF(I3931="H",INDEX(Matches!$O:$O,AA3931),INDEX(Matches!$P:$P,AA3931))</f>
        <v/>
      </c>
      <c r="T3931" s="33">
        <f>IF(INDEX(Matches!$J:$J,AA3931)="","",IF(I3931="H",INDEX(Matches!$J:$J,AA3931),INDEX(Matches!$K:$K,AA3931)))</f>
        <v/>
      </c>
      <c r="U3931" s="33">
        <f>IF(INDEX(Matches!$K:$K,AA3931)="","",IF(I3931="H",INDEX(Matches!$K:$K,AA3931),INDEX(Matches!$J:$J,AA3931)))</f>
        <v/>
      </c>
      <c r="V3931" s="30">
        <f>IF(T3931="","",T3931-U3931)</f>
        <v/>
      </c>
      <c r="W3931" s="33">
        <f>IF(I3931="H",INDEX(Matches!$T:$T,AA3931),INDEX(Matches!$U:$U,AA3931))</f>
        <v/>
      </c>
      <c r="X3931" s="11">
        <f>INDEX(Matches!$X:$X,AA3931)</f>
        <v/>
      </c>
      <c r="Y3931" s="30">
        <f>IF(O3931="","",O3931-S3931)</f>
        <v/>
      </c>
      <c r="Z3931" s="30">
        <f>IF(W3931="","",W3931-S3931)</f>
        <v/>
      </c>
      <c r="AA3931" s="24">
        <f>MATCH(J3931,Matches!$A:$A,0)</f>
        <v/>
      </c>
      <c r="AB3931" s="33" t="n"/>
      <c r="AC3931" s="33" t="n">
        <v>1.193850782161512</v>
      </c>
      <c r="AD3931" s="24" t="n"/>
      <c r="AE3931" s="24" t="n">
        <v>11</v>
      </c>
      <c r="AF3931" s="33" t="n"/>
      <c r="AG3931" s="33" t="n"/>
    </row>
    <row r="3932">
      <c r="A3932" s="24" t="inlineStr">
        <is>
          <t>Swindon|43</t>
        </is>
      </c>
      <c r="B3932" s="24" t="inlineStr">
        <is>
          <t>E3</t>
        </is>
      </c>
      <c r="C3932" s="24" t="inlineStr">
        <is>
          <t>League Two</t>
        </is>
      </c>
      <c r="D3932" s="24" t="inlineStr">
        <is>
          <t>Swindon</t>
        </is>
      </c>
      <c r="E3932" s="24" t="n">
        <v>43</v>
      </c>
      <c r="F3932" s="24" t="n">
        <v>11</v>
      </c>
      <c r="G3932" s="29" t="n">
        <v>46501.625</v>
      </c>
      <c r="H3932" s="24" t="inlineStr">
        <is>
          <t>Accrington</t>
        </is>
      </c>
      <c r="I3932" s="24" t="inlineStr">
        <is>
          <t>A</t>
        </is>
      </c>
      <c r="J3932" s="24" t="inlineStr">
        <is>
          <t>E3-Accringt-Swindon</t>
        </is>
      </c>
      <c r="K3932" s="24" t="n">
        <v>23</v>
      </c>
      <c r="L3932" s="11">
        <f>IF(INDEX(Matches!$X:$X,AA3932)=0,"",IF(I3932="H",INDEX(Matches!$H:$H,AA3932),INDEX(Matches!$I:$I,AA3932)))</f>
        <v/>
      </c>
      <c r="M3932" s="11">
        <f>IF(INDEX(Matches!$X:$X,AA3932)=0,"",IF(I3932="H",INDEX(Matches!$I:$I,AA3932),INDEX(Matches!$H:$H,AA3932)))</f>
        <v/>
      </c>
      <c r="N3932" s="11">
        <f>IF(L3932="","",IF(L3932&gt;M3932,"W",IF(L3932=M3932,"D","L")))</f>
        <v/>
      </c>
      <c r="O3932" s="11">
        <f>IF(L3932="","",IF(L3932&gt;M3932,3,IF(L3932=M3932,1,0)))</f>
        <v/>
      </c>
      <c r="P3932" s="31">
        <f>IF(I3932="H",INDEX(Matches!$L:$L,AA3932),INDEX(Matches!$N:$N,AA3932))</f>
        <v/>
      </c>
      <c r="Q3932" s="31">
        <f>INDEX(Matches!$M:$M,AA3932)</f>
        <v/>
      </c>
      <c r="R3932" s="31">
        <f>IF(I3932="H",INDEX(Matches!$N:$N,AA3932),INDEX(Matches!$L:$L,AA3932))</f>
        <v/>
      </c>
      <c r="S3932" s="33">
        <f>IF(I3932="H",INDEX(Matches!$O:$O,AA3932),INDEX(Matches!$P:$P,AA3932))</f>
        <v/>
      </c>
      <c r="T3932" s="33">
        <f>IF(INDEX(Matches!$J:$J,AA3932)="","",IF(I3932="H",INDEX(Matches!$J:$J,AA3932),INDEX(Matches!$K:$K,AA3932)))</f>
        <v/>
      </c>
      <c r="U3932" s="33">
        <f>IF(INDEX(Matches!$K:$K,AA3932)="","",IF(I3932="H",INDEX(Matches!$K:$K,AA3932),INDEX(Matches!$J:$J,AA3932)))</f>
        <v/>
      </c>
      <c r="V3932" s="30">
        <f>IF(T3932="","",T3932-U3932)</f>
        <v/>
      </c>
      <c r="W3932" s="33">
        <f>IF(I3932="H",INDEX(Matches!$T:$T,AA3932),INDEX(Matches!$U:$U,AA3932))</f>
        <v/>
      </c>
      <c r="X3932" s="11">
        <f>INDEX(Matches!$X:$X,AA3932)</f>
        <v/>
      </c>
      <c r="Y3932" s="30">
        <f>IF(O3932="","",O3932-S3932)</f>
        <v/>
      </c>
      <c r="Z3932" s="30">
        <f>IF(W3932="","",W3932-S3932)</f>
        <v/>
      </c>
      <c r="AA3932" s="24">
        <f>MATCH(J3932,Matches!$A:$A,0)</f>
        <v/>
      </c>
      <c r="AB3932" s="33" t="n"/>
      <c r="AC3932" s="33" t="n">
        <v>1.311101675132727</v>
      </c>
      <c r="AD3932" s="24" t="n"/>
      <c r="AE3932" s="24" t="n">
        <v>11</v>
      </c>
      <c r="AF3932" s="33" t="n"/>
      <c r="AG3932" s="33" t="n"/>
    </row>
    <row r="3933">
      <c r="A3933" s="24" t="inlineStr">
        <is>
          <t>Swindon|44</t>
        </is>
      </c>
      <c r="B3933" s="24" t="inlineStr">
        <is>
          <t>E3</t>
        </is>
      </c>
      <c r="C3933" s="24" t="inlineStr">
        <is>
          <t>League Two</t>
        </is>
      </c>
      <c r="D3933" s="24" t="inlineStr">
        <is>
          <t>Swindon</t>
        </is>
      </c>
      <c r="E3933" s="24" t="n">
        <v>44</v>
      </c>
      <c r="F3933" s="24" t="n">
        <v>11</v>
      </c>
      <c r="G3933" s="29" t="n">
        <v>46504.82291666666</v>
      </c>
      <c r="H3933" s="24" t="inlineStr">
        <is>
          <t>Rochdale</t>
        </is>
      </c>
      <c r="I3933" s="24" t="inlineStr">
        <is>
          <t>H</t>
        </is>
      </c>
      <c r="J3933" s="24" t="inlineStr">
        <is>
          <t>E3-Swindon-Rochdale</t>
        </is>
      </c>
      <c r="K3933" s="24" t="n">
        <v>16</v>
      </c>
      <c r="L3933" s="11">
        <f>IF(INDEX(Matches!$X:$X,AA3933)=0,"",IF(I3933="H",INDEX(Matches!$H:$H,AA3933),INDEX(Matches!$I:$I,AA3933)))</f>
        <v/>
      </c>
      <c r="M3933" s="11">
        <f>IF(INDEX(Matches!$X:$X,AA3933)=0,"",IF(I3933="H",INDEX(Matches!$I:$I,AA3933),INDEX(Matches!$H:$H,AA3933)))</f>
        <v/>
      </c>
      <c r="N3933" s="11">
        <f>IF(L3933="","",IF(L3933&gt;M3933,"W",IF(L3933=M3933,"D","L")))</f>
        <v/>
      </c>
      <c r="O3933" s="11">
        <f>IF(L3933="","",IF(L3933&gt;M3933,3,IF(L3933=M3933,1,0)))</f>
        <v/>
      </c>
      <c r="P3933" s="31">
        <f>IF(I3933="H",INDEX(Matches!$L:$L,AA3933),INDEX(Matches!$N:$N,AA3933))</f>
        <v/>
      </c>
      <c r="Q3933" s="31">
        <f>INDEX(Matches!$M:$M,AA3933)</f>
        <v/>
      </c>
      <c r="R3933" s="31">
        <f>IF(I3933="H",INDEX(Matches!$N:$N,AA3933),INDEX(Matches!$L:$L,AA3933))</f>
        <v/>
      </c>
      <c r="S3933" s="33">
        <f>IF(I3933="H",INDEX(Matches!$O:$O,AA3933),INDEX(Matches!$P:$P,AA3933))</f>
        <v/>
      </c>
      <c r="T3933" s="33">
        <f>IF(INDEX(Matches!$J:$J,AA3933)="","",IF(I3933="H",INDEX(Matches!$J:$J,AA3933),INDEX(Matches!$K:$K,AA3933)))</f>
        <v/>
      </c>
      <c r="U3933" s="33">
        <f>IF(INDEX(Matches!$K:$K,AA3933)="","",IF(I3933="H",INDEX(Matches!$K:$K,AA3933),INDEX(Matches!$J:$J,AA3933)))</f>
        <v/>
      </c>
      <c r="V3933" s="30">
        <f>IF(T3933="","",T3933-U3933)</f>
        <v/>
      </c>
      <c r="W3933" s="33">
        <f>IF(I3933="H",INDEX(Matches!$T:$T,AA3933),INDEX(Matches!$U:$U,AA3933))</f>
        <v/>
      </c>
      <c r="X3933" s="11">
        <f>INDEX(Matches!$X:$X,AA3933)</f>
        <v/>
      </c>
      <c r="Y3933" s="30">
        <f>IF(O3933="","",O3933-S3933)</f>
        <v/>
      </c>
      <c r="Z3933" s="30">
        <f>IF(W3933="","",W3933-S3933)</f>
        <v/>
      </c>
      <c r="AA3933" s="24">
        <f>MATCH(J3933,Matches!$A:$A,0)</f>
        <v/>
      </c>
      <c r="AB3933" s="33" t="n"/>
      <c r="AC3933" s="33" t="n">
        <v>1.574834405788278</v>
      </c>
      <c r="AD3933" s="24" t="n"/>
      <c r="AE3933" s="24" t="n">
        <v>11</v>
      </c>
      <c r="AF3933" s="33" t="n"/>
      <c r="AG3933" s="33" t="n"/>
    </row>
    <row r="3934">
      <c r="A3934" s="24" t="inlineStr">
        <is>
          <t>Swindon|45</t>
        </is>
      </c>
      <c r="B3934" s="24" t="inlineStr">
        <is>
          <t>E3</t>
        </is>
      </c>
      <c r="C3934" s="24" t="inlineStr">
        <is>
          <t>League Two</t>
        </is>
      </c>
      <c r="D3934" s="24" t="inlineStr">
        <is>
          <t>Swindon</t>
        </is>
      </c>
      <c r="E3934" s="24" t="n">
        <v>45</v>
      </c>
      <c r="F3934" s="24" t="n">
        <v>12</v>
      </c>
      <c r="G3934" s="29" t="n">
        <v>46508.625</v>
      </c>
      <c r="H3934" s="24" t="inlineStr">
        <is>
          <t>Chesterfield</t>
        </is>
      </c>
      <c r="I3934" s="24" t="inlineStr">
        <is>
          <t>A</t>
        </is>
      </c>
      <c r="J3934" s="24" t="inlineStr">
        <is>
          <t>E3-Chesterf-Swindon</t>
        </is>
      </c>
      <c r="K3934" s="24" t="n">
        <v>6</v>
      </c>
      <c r="L3934" s="11">
        <f>IF(INDEX(Matches!$X:$X,AA3934)=0,"",IF(I3934="H",INDEX(Matches!$H:$H,AA3934),INDEX(Matches!$I:$I,AA3934)))</f>
        <v/>
      </c>
      <c r="M3934" s="11">
        <f>IF(INDEX(Matches!$X:$X,AA3934)=0,"",IF(I3934="H",INDEX(Matches!$I:$I,AA3934),INDEX(Matches!$H:$H,AA3934)))</f>
        <v/>
      </c>
      <c r="N3934" s="11">
        <f>IF(L3934="","",IF(L3934&gt;M3934,"W",IF(L3934=M3934,"D","L")))</f>
        <v/>
      </c>
      <c r="O3934" s="11">
        <f>IF(L3934="","",IF(L3934&gt;M3934,3,IF(L3934=M3934,1,0)))</f>
        <v/>
      </c>
      <c r="P3934" s="31">
        <f>IF(I3934="H",INDEX(Matches!$L:$L,AA3934),INDEX(Matches!$N:$N,AA3934))</f>
        <v/>
      </c>
      <c r="Q3934" s="31">
        <f>INDEX(Matches!$M:$M,AA3934)</f>
        <v/>
      </c>
      <c r="R3934" s="31">
        <f>IF(I3934="H",INDEX(Matches!$N:$N,AA3934),INDEX(Matches!$L:$L,AA3934))</f>
        <v/>
      </c>
      <c r="S3934" s="33">
        <f>IF(I3934="H",INDEX(Matches!$O:$O,AA3934),INDEX(Matches!$P:$P,AA3934))</f>
        <v/>
      </c>
      <c r="T3934" s="33">
        <f>IF(INDEX(Matches!$J:$J,AA3934)="","",IF(I3934="H",INDEX(Matches!$J:$J,AA3934),INDEX(Matches!$K:$K,AA3934)))</f>
        <v/>
      </c>
      <c r="U3934" s="33">
        <f>IF(INDEX(Matches!$K:$K,AA3934)="","",IF(I3934="H",INDEX(Matches!$K:$K,AA3934),INDEX(Matches!$J:$J,AA3934)))</f>
        <v/>
      </c>
      <c r="V3934" s="30">
        <f>IF(T3934="","",T3934-U3934)</f>
        <v/>
      </c>
      <c r="W3934" s="33">
        <f>IF(I3934="H",INDEX(Matches!$T:$T,AA3934),INDEX(Matches!$U:$U,AA3934))</f>
        <v/>
      </c>
      <c r="X3934" s="11">
        <f>INDEX(Matches!$X:$X,AA3934)</f>
        <v/>
      </c>
      <c r="Y3934" s="30">
        <f>IF(O3934="","",O3934-S3934)</f>
        <v/>
      </c>
      <c r="Z3934" s="30">
        <f>IF(W3934="","",W3934-S3934)</f>
        <v/>
      </c>
      <c r="AA3934" s="24">
        <f>MATCH(J3934,Matches!$A:$A,0)</f>
        <v/>
      </c>
      <c r="AB3934" s="33" t="n"/>
      <c r="AC3934" s="33" t="n">
        <v>1.003616172582845</v>
      </c>
      <c r="AD3934" s="24" t="n"/>
      <c r="AE3934" s="24" t="n">
        <v>12</v>
      </c>
      <c r="AF3934" s="33" t="n"/>
      <c r="AG3934" s="33" t="n"/>
    </row>
    <row r="3935">
      <c r="A3935" s="24" t="inlineStr">
        <is>
          <t>Swindon|46</t>
        </is>
      </c>
      <c r="B3935" s="24" t="inlineStr">
        <is>
          <t>E3</t>
        </is>
      </c>
      <c r="C3935" s="24" t="inlineStr">
        <is>
          <t>League Two</t>
        </is>
      </c>
      <c r="D3935" s="24" t="inlineStr">
        <is>
          <t>Swindon</t>
        </is>
      </c>
      <c r="E3935" s="24" t="n">
        <v>46</v>
      </c>
      <c r="F3935" s="24" t="n">
        <v>12</v>
      </c>
      <c r="G3935" s="29" t="n">
        <v>46515.625</v>
      </c>
      <c r="H3935" s="24" t="inlineStr">
        <is>
          <t>Gillingham</t>
        </is>
      </c>
      <c r="I3935" s="24" t="inlineStr">
        <is>
          <t>H</t>
        </is>
      </c>
      <c r="J3935" s="24" t="inlineStr">
        <is>
          <t>E3-Swindon-Gillingh</t>
        </is>
      </c>
      <c r="K3935" s="24" t="n">
        <v>12</v>
      </c>
      <c r="L3935" s="11">
        <f>IF(INDEX(Matches!$X:$X,AA3935)=0,"",IF(I3935="H",INDEX(Matches!$H:$H,AA3935),INDEX(Matches!$I:$I,AA3935)))</f>
        <v/>
      </c>
      <c r="M3935" s="11">
        <f>IF(INDEX(Matches!$X:$X,AA3935)=0,"",IF(I3935="H",INDEX(Matches!$I:$I,AA3935),INDEX(Matches!$H:$H,AA3935)))</f>
        <v/>
      </c>
      <c r="N3935" s="11">
        <f>IF(L3935="","",IF(L3935&gt;M3935,"W",IF(L3935=M3935,"D","L")))</f>
        <v/>
      </c>
      <c r="O3935" s="11">
        <f>IF(L3935="","",IF(L3935&gt;M3935,3,IF(L3935=M3935,1,0)))</f>
        <v/>
      </c>
      <c r="P3935" s="31">
        <f>IF(I3935="H",INDEX(Matches!$L:$L,AA3935),INDEX(Matches!$N:$N,AA3935))</f>
        <v/>
      </c>
      <c r="Q3935" s="31">
        <f>INDEX(Matches!$M:$M,AA3935)</f>
        <v/>
      </c>
      <c r="R3935" s="31">
        <f>IF(I3935="H",INDEX(Matches!$N:$N,AA3935),INDEX(Matches!$L:$L,AA3935))</f>
        <v/>
      </c>
      <c r="S3935" s="33">
        <f>IF(I3935="H",INDEX(Matches!$O:$O,AA3935),INDEX(Matches!$P:$P,AA3935))</f>
        <v/>
      </c>
      <c r="T3935" s="33">
        <f>IF(INDEX(Matches!$J:$J,AA3935)="","",IF(I3935="H",INDEX(Matches!$J:$J,AA3935),INDEX(Matches!$K:$K,AA3935)))</f>
        <v/>
      </c>
      <c r="U3935" s="33">
        <f>IF(INDEX(Matches!$K:$K,AA3935)="","",IF(I3935="H",INDEX(Matches!$K:$K,AA3935),INDEX(Matches!$J:$J,AA3935)))</f>
        <v/>
      </c>
      <c r="V3935" s="30">
        <f>IF(T3935="","",T3935-U3935)</f>
        <v/>
      </c>
      <c r="W3935" s="33">
        <f>IF(I3935="H",INDEX(Matches!$T:$T,AA3935),INDEX(Matches!$U:$U,AA3935))</f>
        <v/>
      </c>
      <c r="X3935" s="11">
        <f>INDEX(Matches!$X:$X,AA3935)</f>
        <v/>
      </c>
      <c r="Y3935" s="30">
        <f>IF(O3935="","",O3935-S3935)</f>
        <v/>
      </c>
      <c r="Z3935" s="30">
        <f>IF(W3935="","",W3935-S3935)</f>
        <v/>
      </c>
      <c r="AA3935" s="24">
        <f>MATCH(J3935,Matches!$A:$A,0)</f>
        <v/>
      </c>
      <c r="AB3935" s="33" t="n"/>
      <c r="AC3935" s="33" t="n">
        <v>1.469304411591309</v>
      </c>
      <c r="AD3935" s="24" t="n"/>
      <c r="AE3935" s="24" t="n">
        <v>12</v>
      </c>
      <c r="AF3935" s="33" t="n"/>
      <c r="AG3935" s="33" t="n"/>
    </row>
    <row r="3936">
      <c r="A3936" s="24" t="inlineStr">
        <is>
          <t>Tranmere|1</t>
        </is>
      </c>
      <c r="B3936" s="24" t="inlineStr">
        <is>
          <t>E3</t>
        </is>
      </c>
      <c r="C3936" s="24" t="inlineStr">
        <is>
          <t>League Two</t>
        </is>
      </c>
      <c r="D3936" s="24" t="inlineStr">
        <is>
          <t>Tranmere</t>
        </is>
      </c>
      <c r="E3936" s="24" t="n">
        <v>1</v>
      </c>
      <c r="F3936" s="24" t="n">
        <v>1</v>
      </c>
      <c r="G3936" s="29" t="n">
        <v>46249.625</v>
      </c>
      <c r="H3936" s="24" t="inlineStr">
        <is>
          <t>Shrewsbury</t>
        </is>
      </c>
      <c r="I3936" s="24" t="inlineStr">
        <is>
          <t>H</t>
        </is>
      </c>
      <c r="J3936" s="24" t="inlineStr">
        <is>
          <t>E3-Tranmere-Shrewsbu</t>
        </is>
      </c>
      <c r="K3936" s="24" t="n">
        <v>20</v>
      </c>
      <c r="L3936" s="11">
        <f>IF(INDEX(Matches!$X:$X,AA3936)=0,"",IF(I3936="H",INDEX(Matches!$H:$H,AA3936),INDEX(Matches!$I:$I,AA3936)))</f>
        <v/>
      </c>
      <c r="M3936" s="11">
        <f>IF(INDEX(Matches!$X:$X,AA3936)=0,"",IF(I3936="H",INDEX(Matches!$I:$I,AA3936),INDEX(Matches!$H:$H,AA3936)))</f>
        <v/>
      </c>
      <c r="N3936" s="11">
        <f>IF(L3936="","",IF(L3936&gt;M3936,"W",IF(L3936=M3936,"D","L")))</f>
        <v/>
      </c>
      <c r="O3936" s="11">
        <f>IF(L3936="","",IF(L3936&gt;M3936,3,IF(L3936=M3936,1,0)))</f>
        <v/>
      </c>
      <c r="P3936" s="31">
        <f>IF(I3936="H",INDEX(Matches!$L:$L,AA3936),INDEX(Matches!$N:$N,AA3936))</f>
        <v/>
      </c>
      <c r="Q3936" s="31">
        <f>INDEX(Matches!$M:$M,AA3936)</f>
        <v/>
      </c>
      <c r="R3936" s="31">
        <f>IF(I3936="H",INDEX(Matches!$N:$N,AA3936),INDEX(Matches!$L:$L,AA3936))</f>
        <v/>
      </c>
      <c r="S3936" s="33">
        <f>IF(I3936="H",INDEX(Matches!$O:$O,AA3936),INDEX(Matches!$P:$P,AA3936))</f>
        <v/>
      </c>
      <c r="T3936" s="33">
        <f>IF(INDEX(Matches!$J:$J,AA3936)="","",IF(I3936="H",INDEX(Matches!$J:$J,AA3936),INDEX(Matches!$K:$K,AA3936)))</f>
        <v/>
      </c>
      <c r="U3936" s="33">
        <f>IF(INDEX(Matches!$K:$K,AA3936)="","",IF(I3936="H",INDEX(Matches!$K:$K,AA3936),INDEX(Matches!$J:$J,AA3936)))</f>
        <v/>
      </c>
      <c r="V3936" s="30">
        <f>IF(T3936="","",T3936-U3936)</f>
        <v/>
      </c>
      <c r="W3936" s="33">
        <f>IF(I3936="H",INDEX(Matches!$T:$T,AA3936),INDEX(Matches!$U:$U,AA3936))</f>
        <v/>
      </c>
      <c r="X3936" s="11">
        <f>INDEX(Matches!$X:$X,AA3936)</f>
        <v/>
      </c>
      <c r="Y3936" s="30">
        <f>IF(O3936="","",O3936-S3936)</f>
        <v/>
      </c>
      <c r="Z3936" s="30">
        <f>IF(W3936="","",W3936-S3936)</f>
        <v/>
      </c>
      <c r="AA3936" s="24">
        <f>MATCH(J3936,Matches!$A:$A,0)</f>
        <v/>
      </c>
      <c r="AB3936" s="33" t="n">
        <v>1.591021867868849</v>
      </c>
      <c r="AC3936" s="33" t="n"/>
      <c r="AD3936" s="24" t="n"/>
      <c r="AE3936" s="24" t="n">
        <v>1</v>
      </c>
      <c r="AF3936" s="33" t="n"/>
      <c r="AG3936" s="33" t="n"/>
    </row>
    <row r="3937">
      <c r="A3937" s="24" t="inlineStr">
        <is>
          <t>Tranmere|2</t>
        </is>
      </c>
      <c r="B3937" s="24" t="inlineStr">
        <is>
          <t>E3</t>
        </is>
      </c>
      <c r="C3937" s="24" t="inlineStr">
        <is>
          <t>League Two</t>
        </is>
      </c>
      <c r="D3937" s="24" t="inlineStr">
        <is>
          <t>Tranmere</t>
        </is>
      </c>
      <c r="E3937" s="24" t="n">
        <v>2</v>
      </c>
      <c r="F3937" s="24" t="n">
        <v>1</v>
      </c>
      <c r="G3937" s="29" t="n">
        <v>46256.625</v>
      </c>
      <c r="H3937" s="24" t="inlineStr">
        <is>
          <t>Port Vale</t>
        </is>
      </c>
      <c r="I3937" s="24" t="inlineStr">
        <is>
          <t>A</t>
        </is>
      </c>
      <c r="J3937" s="24" t="inlineStr">
        <is>
          <t>E3-PortVale-Tranmere</t>
        </is>
      </c>
      <c r="K3937" s="24" t="n">
        <v>5</v>
      </c>
      <c r="L3937" s="11">
        <f>IF(INDEX(Matches!$X:$X,AA3937)=0,"",IF(I3937="H",INDEX(Matches!$H:$H,AA3937),INDEX(Matches!$I:$I,AA3937)))</f>
        <v/>
      </c>
      <c r="M3937" s="11">
        <f>IF(INDEX(Matches!$X:$X,AA3937)=0,"",IF(I3937="H",INDEX(Matches!$I:$I,AA3937),INDEX(Matches!$H:$H,AA3937)))</f>
        <v/>
      </c>
      <c r="N3937" s="11">
        <f>IF(L3937="","",IF(L3937&gt;M3937,"W",IF(L3937=M3937,"D","L")))</f>
        <v/>
      </c>
      <c r="O3937" s="11">
        <f>IF(L3937="","",IF(L3937&gt;M3937,3,IF(L3937=M3937,1,0)))</f>
        <v/>
      </c>
      <c r="P3937" s="31">
        <f>IF(I3937="H",INDEX(Matches!$L:$L,AA3937),INDEX(Matches!$N:$N,AA3937))</f>
        <v/>
      </c>
      <c r="Q3937" s="31">
        <f>INDEX(Matches!$M:$M,AA3937)</f>
        <v/>
      </c>
      <c r="R3937" s="31">
        <f>IF(I3937="H",INDEX(Matches!$N:$N,AA3937),INDEX(Matches!$L:$L,AA3937))</f>
        <v/>
      </c>
      <c r="S3937" s="33">
        <f>IF(I3937="H",INDEX(Matches!$O:$O,AA3937),INDEX(Matches!$P:$P,AA3937))</f>
        <v/>
      </c>
      <c r="T3937" s="33">
        <f>IF(INDEX(Matches!$J:$J,AA3937)="","",IF(I3937="H",INDEX(Matches!$J:$J,AA3937),INDEX(Matches!$K:$K,AA3937)))</f>
        <v/>
      </c>
      <c r="U3937" s="33">
        <f>IF(INDEX(Matches!$K:$K,AA3937)="","",IF(I3937="H",INDEX(Matches!$K:$K,AA3937),INDEX(Matches!$J:$J,AA3937)))</f>
        <v/>
      </c>
      <c r="V3937" s="30">
        <f>IF(T3937="","",T3937-U3937)</f>
        <v/>
      </c>
      <c r="W3937" s="33">
        <f>IF(I3937="H",INDEX(Matches!$T:$T,AA3937),INDEX(Matches!$U:$U,AA3937))</f>
        <v/>
      </c>
      <c r="X3937" s="11">
        <f>INDEX(Matches!$X:$X,AA3937)</f>
        <v/>
      </c>
      <c r="Y3937" s="30">
        <f>IF(O3937="","",O3937-S3937)</f>
        <v/>
      </c>
      <c r="Z3937" s="30">
        <f>IF(W3937="","",W3937-S3937)</f>
        <v/>
      </c>
      <c r="AA3937" s="24">
        <f>MATCH(J3937,Matches!$A:$A,0)</f>
        <v/>
      </c>
      <c r="AB3937" s="33" t="n">
        <v>0.9987535751249205</v>
      </c>
      <c r="AC3937" s="33" t="n"/>
      <c r="AD3937" s="24" t="n"/>
      <c r="AE3937" s="24" t="n">
        <v>1</v>
      </c>
      <c r="AF3937" s="33" t="n"/>
      <c r="AG3937" s="33" t="n"/>
    </row>
    <row r="3938">
      <c r="A3938" s="24" t="inlineStr">
        <is>
          <t>Tranmere|3</t>
        </is>
      </c>
      <c r="B3938" s="24" t="inlineStr">
        <is>
          <t>E3</t>
        </is>
      </c>
      <c r="C3938" s="24" t="inlineStr">
        <is>
          <t>League Two</t>
        </is>
      </c>
      <c r="D3938" s="24" t="inlineStr">
        <is>
          <t>Tranmere</t>
        </is>
      </c>
      <c r="E3938" s="24" t="n">
        <v>3</v>
      </c>
      <c r="F3938" s="24" t="n">
        <v>1</v>
      </c>
      <c r="G3938" s="29" t="n">
        <v>46263.625</v>
      </c>
      <c r="H3938" s="24" t="inlineStr">
        <is>
          <t>Newport</t>
        </is>
      </c>
      <c r="I3938" s="24" t="inlineStr">
        <is>
          <t>A</t>
        </is>
      </c>
      <c r="J3938" s="24" t="inlineStr">
        <is>
          <t>E3-Newport-Tranmere</t>
        </is>
      </c>
      <c r="K3938" s="24" t="n">
        <v>24</v>
      </c>
      <c r="L3938" s="11">
        <f>IF(INDEX(Matches!$X:$X,AA3938)=0,"",IF(I3938="H",INDEX(Matches!$H:$H,AA3938),INDEX(Matches!$I:$I,AA3938)))</f>
        <v/>
      </c>
      <c r="M3938" s="11">
        <f>IF(INDEX(Matches!$X:$X,AA3938)=0,"",IF(I3938="H",INDEX(Matches!$I:$I,AA3938),INDEX(Matches!$H:$H,AA3938)))</f>
        <v/>
      </c>
      <c r="N3938" s="11">
        <f>IF(L3938="","",IF(L3938&gt;M3938,"W",IF(L3938=M3938,"D","L")))</f>
        <v/>
      </c>
      <c r="O3938" s="11">
        <f>IF(L3938="","",IF(L3938&gt;M3938,3,IF(L3938=M3938,1,0)))</f>
        <v/>
      </c>
      <c r="P3938" s="31">
        <f>IF(I3938="H",INDEX(Matches!$L:$L,AA3938),INDEX(Matches!$N:$N,AA3938))</f>
        <v/>
      </c>
      <c r="Q3938" s="31">
        <f>INDEX(Matches!$M:$M,AA3938)</f>
        <v/>
      </c>
      <c r="R3938" s="31">
        <f>IF(I3938="H",INDEX(Matches!$N:$N,AA3938),INDEX(Matches!$L:$L,AA3938))</f>
        <v/>
      </c>
      <c r="S3938" s="33">
        <f>IF(I3938="H",INDEX(Matches!$O:$O,AA3938),INDEX(Matches!$P:$P,AA3938))</f>
        <v/>
      </c>
      <c r="T3938" s="33">
        <f>IF(INDEX(Matches!$J:$J,AA3938)="","",IF(I3938="H",INDEX(Matches!$J:$J,AA3938),INDEX(Matches!$K:$K,AA3938)))</f>
        <v/>
      </c>
      <c r="U3938" s="33">
        <f>IF(INDEX(Matches!$K:$K,AA3938)="","",IF(I3938="H",INDEX(Matches!$K:$K,AA3938),INDEX(Matches!$J:$J,AA3938)))</f>
        <v/>
      </c>
      <c r="V3938" s="30">
        <f>IF(T3938="","",T3938-U3938)</f>
        <v/>
      </c>
      <c r="W3938" s="33">
        <f>IF(I3938="H",INDEX(Matches!$T:$T,AA3938),INDEX(Matches!$U:$U,AA3938))</f>
        <v/>
      </c>
      <c r="X3938" s="11">
        <f>INDEX(Matches!$X:$X,AA3938)</f>
        <v/>
      </c>
      <c r="Y3938" s="30">
        <f>IF(O3938="","",O3938-S3938)</f>
        <v/>
      </c>
      <c r="Z3938" s="30">
        <f>IF(W3938="","",W3938-S3938)</f>
        <v/>
      </c>
      <c r="AA3938" s="24">
        <f>MATCH(J3938,Matches!$A:$A,0)</f>
        <v/>
      </c>
      <c r="AB3938" s="33" t="n">
        <v>1.473885136552419</v>
      </c>
      <c r="AC3938" s="33" t="n"/>
      <c r="AD3938" s="24" t="n"/>
      <c r="AE3938" s="24" t="n">
        <v>1</v>
      </c>
      <c r="AF3938" s="33" t="n"/>
      <c r="AG3938" s="33" t="n"/>
    </row>
    <row r="3939">
      <c r="A3939" s="24" t="inlineStr">
        <is>
          <t>Tranmere|4</t>
        </is>
      </c>
      <c r="B3939" s="24" t="inlineStr">
        <is>
          <t>E3</t>
        </is>
      </c>
      <c r="C3939" s="24" t="inlineStr">
        <is>
          <t>League Two</t>
        </is>
      </c>
      <c r="D3939" s="24" t="inlineStr">
        <is>
          <t>Tranmere</t>
        </is>
      </c>
      <c r="E3939" s="24" t="n">
        <v>4</v>
      </c>
      <c r="F3939" s="24" t="n">
        <v>1</v>
      </c>
      <c r="G3939" s="29" t="n">
        <v>46266.82291666666</v>
      </c>
      <c r="H3939" s="24" t="inlineStr">
        <is>
          <t>Rotherham</t>
        </is>
      </c>
      <c r="I3939" s="24" t="inlineStr">
        <is>
          <t>H</t>
        </is>
      </c>
      <c r="J3939" s="24" t="inlineStr">
        <is>
          <t>E3-Tranmere-Rotherha</t>
        </is>
      </c>
      <c r="K3939" s="24" t="n">
        <v>9</v>
      </c>
      <c r="L3939" s="11">
        <f>IF(INDEX(Matches!$X:$X,AA3939)=0,"",IF(I3939="H",INDEX(Matches!$H:$H,AA3939),INDEX(Matches!$I:$I,AA3939)))</f>
        <v/>
      </c>
      <c r="M3939" s="11">
        <f>IF(INDEX(Matches!$X:$X,AA3939)=0,"",IF(I3939="H",INDEX(Matches!$I:$I,AA3939),INDEX(Matches!$H:$H,AA3939)))</f>
        <v/>
      </c>
      <c r="N3939" s="11">
        <f>IF(L3939="","",IF(L3939&gt;M3939,"W",IF(L3939=M3939,"D","L")))</f>
        <v/>
      </c>
      <c r="O3939" s="11">
        <f>IF(L3939="","",IF(L3939&gt;M3939,3,IF(L3939=M3939,1,0)))</f>
        <v/>
      </c>
      <c r="P3939" s="31">
        <f>IF(I3939="H",INDEX(Matches!$L:$L,AA3939),INDEX(Matches!$N:$N,AA3939))</f>
        <v/>
      </c>
      <c r="Q3939" s="31">
        <f>INDEX(Matches!$M:$M,AA3939)</f>
        <v/>
      </c>
      <c r="R3939" s="31">
        <f>IF(I3939="H",INDEX(Matches!$N:$N,AA3939),INDEX(Matches!$L:$L,AA3939))</f>
        <v/>
      </c>
      <c r="S3939" s="33">
        <f>IF(I3939="H",INDEX(Matches!$O:$O,AA3939),INDEX(Matches!$P:$P,AA3939))</f>
        <v/>
      </c>
      <c r="T3939" s="33">
        <f>IF(INDEX(Matches!$J:$J,AA3939)="","",IF(I3939="H",INDEX(Matches!$J:$J,AA3939),INDEX(Matches!$K:$K,AA3939)))</f>
        <v/>
      </c>
      <c r="U3939" s="33">
        <f>IF(INDEX(Matches!$K:$K,AA3939)="","",IF(I3939="H",INDEX(Matches!$K:$K,AA3939),INDEX(Matches!$J:$J,AA3939)))</f>
        <v/>
      </c>
      <c r="V3939" s="30">
        <f>IF(T3939="","",T3939-U3939)</f>
        <v/>
      </c>
      <c r="W3939" s="33">
        <f>IF(I3939="H",INDEX(Matches!$T:$T,AA3939),INDEX(Matches!$U:$U,AA3939))</f>
        <v/>
      </c>
      <c r="X3939" s="11">
        <f>INDEX(Matches!$X:$X,AA3939)</f>
        <v/>
      </c>
      <c r="Y3939" s="30">
        <f>IF(O3939="","",O3939-S3939)</f>
        <v/>
      </c>
      <c r="Z3939" s="30">
        <f>IF(W3939="","",W3939-S3939)</f>
        <v/>
      </c>
      <c r="AA3939" s="24">
        <f>MATCH(J3939,Matches!$A:$A,0)</f>
        <v/>
      </c>
      <c r="AB3939" s="33" t="n">
        <v>1.520842259900838</v>
      </c>
      <c r="AC3939" s="33" t="n"/>
      <c r="AD3939" s="24" t="n"/>
      <c r="AE3939" s="24" t="n">
        <v>1</v>
      </c>
      <c r="AF3939" s="33" t="n"/>
      <c r="AG3939" s="33" t="n"/>
    </row>
    <row r="3940">
      <c r="A3940" s="24" t="inlineStr">
        <is>
          <t>Tranmere|5</t>
        </is>
      </c>
      <c r="B3940" s="24" t="inlineStr">
        <is>
          <t>E3</t>
        </is>
      </c>
      <c r="C3940" s="24" t="inlineStr">
        <is>
          <t>League Two</t>
        </is>
      </c>
      <c r="D3940" s="24" t="inlineStr">
        <is>
          <t>Tranmere</t>
        </is>
      </c>
      <c r="E3940" s="24" t="n">
        <v>5</v>
      </c>
      <c r="F3940" s="24" t="n">
        <v>2</v>
      </c>
      <c r="G3940" s="29" t="n">
        <v>46270.625</v>
      </c>
      <c r="H3940" s="24" t="inlineStr">
        <is>
          <t>Oldham</t>
        </is>
      </c>
      <c r="I3940" s="24" t="inlineStr">
        <is>
          <t>H</t>
        </is>
      </c>
      <c r="J3940" s="24" t="inlineStr">
        <is>
          <t>E3-Tranmere-Oldham</t>
        </is>
      </c>
      <c r="K3940" s="24" t="n">
        <v>8</v>
      </c>
      <c r="L3940" s="11">
        <f>IF(INDEX(Matches!$X:$X,AA3940)=0,"",IF(I3940="H",INDEX(Matches!$H:$H,AA3940),INDEX(Matches!$I:$I,AA3940)))</f>
        <v/>
      </c>
      <c r="M3940" s="11">
        <f>IF(INDEX(Matches!$X:$X,AA3940)=0,"",IF(I3940="H",INDEX(Matches!$I:$I,AA3940),INDEX(Matches!$H:$H,AA3940)))</f>
        <v/>
      </c>
      <c r="N3940" s="11">
        <f>IF(L3940="","",IF(L3940&gt;M3940,"W",IF(L3940=M3940,"D","L")))</f>
        <v/>
      </c>
      <c r="O3940" s="11">
        <f>IF(L3940="","",IF(L3940&gt;M3940,3,IF(L3940=M3940,1,0)))</f>
        <v/>
      </c>
      <c r="P3940" s="31">
        <f>IF(I3940="H",INDEX(Matches!$L:$L,AA3940),INDEX(Matches!$N:$N,AA3940))</f>
        <v/>
      </c>
      <c r="Q3940" s="31">
        <f>INDEX(Matches!$M:$M,AA3940)</f>
        <v/>
      </c>
      <c r="R3940" s="31">
        <f>IF(I3940="H",INDEX(Matches!$N:$N,AA3940),INDEX(Matches!$L:$L,AA3940))</f>
        <v/>
      </c>
      <c r="S3940" s="33">
        <f>IF(I3940="H",INDEX(Matches!$O:$O,AA3940),INDEX(Matches!$P:$P,AA3940))</f>
        <v/>
      </c>
      <c r="T3940" s="33">
        <f>IF(INDEX(Matches!$J:$J,AA3940)="","",IF(I3940="H",INDEX(Matches!$J:$J,AA3940),INDEX(Matches!$K:$K,AA3940)))</f>
        <v/>
      </c>
      <c r="U3940" s="33">
        <f>IF(INDEX(Matches!$K:$K,AA3940)="","",IF(I3940="H",INDEX(Matches!$K:$K,AA3940),INDEX(Matches!$J:$J,AA3940)))</f>
        <v/>
      </c>
      <c r="V3940" s="30">
        <f>IF(T3940="","",T3940-U3940)</f>
        <v/>
      </c>
      <c r="W3940" s="33">
        <f>IF(I3940="H",INDEX(Matches!$T:$T,AA3940),INDEX(Matches!$U:$U,AA3940))</f>
        <v/>
      </c>
      <c r="X3940" s="11">
        <f>INDEX(Matches!$X:$X,AA3940)</f>
        <v/>
      </c>
      <c r="Y3940" s="30">
        <f>IF(O3940="","",O3940-S3940)</f>
        <v/>
      </c>
      <c r="Z3940" s="30">
        <f>IF(W3940="","",W3940-S3940)</f>
        <v/>
      </c>
      <c r="AA3940" s="24">
        <f>MATCH(J3940,Matches!$A:$A,0)</f>
        <v/>
      </c>
      <c r="AB3940" s="33" t="n">
        <v>1.188805380879712</v>
      </c>
      <c r="AC3940" s="33" t="n"/>
      <c r="AD3940" s="24" t="n"/>
      <c r="AE3940" s="24" t="n">
        <v>2</v>
      </c>
      <c r="AF3940" s="33" t="n"/>
      <c r="AG3940" s="33" t="n"/>
    </row>
    <row r="3941">
      <c r="A3941" s="24" t="inlineStr">
        <is>
          <t>Tranmere|6</t>
        </is>
      </c>
      <c r="B3941" s="24" t="inlineStr">
        <is>
          <t>E3</t>
        </is>
      </c>
      <c r="C3941" s="24" t="inlineStr">
        <is>
          <t>League Two</t>
        </is>
      </c>
      <c r="D3941" s="24" t="inlineStr">
        <is>
          <t>Tranmere</t>
        </is>
      </c>
      <c r="E3941" s="24" t="n">
        <v>6</v>
      </c>
      <c r="F3941" s="24" t="n">
        <v>2</v>
      </c>
      <c r="G3941" s="29" t="n">
        <v>46277.625</v>
      </c>
      <c r="H3941" s="24" t="inlineStr">
        <is>
          <t>Gillingham</t>
        </is>
      </c>
      <c r="I3941" s="24" t="inlineStr">
        <is>
          <t>A</t>
        </is>
      </c>
      <c r="J3941" s="24" t="inlineStr">
        <is>
          <t>E3-Gillingh-Tranmere</t>
        </is>
      </c>
      <c r="K3941" s="24" t="n">
        <v>12</v>
      </c>
      <c r="L3941" s="11">
        <f>IF(INDEX(Matches!$X:$X,AA3941)=0,"",IF(I3941="H",INDEX(Matches!$H:$H,AA3941),INDEX(Matches!$I:$I,AA3941)))</f>
        <v/>
      </c>
      <c r="M3941" s="11">
        <f>IF(INDEX(Matches!$X:$X,AA3941)=0,"",IF(I3941="H",INDEX(Matches!$I:$I,AA3941),INDEX(Matches!$H:$H,AA3941)))</f>
        <v/>
      </c>
      <c r="N3941" s="11">
        <f>IF(L3941="","",IF(L3941&gt;M3941,"W",IF(L3941=M3941,"D","L")))</f>
        <v/>
      </c>
      <c r="O3941" s="11">
        <f>IF(L3941="","",IF(L3941&gt;M3941,3,IF(L3941=M3941,1,0)))</f>
        <v/>
      </c>
      <c r="P3941" s="31">
        <f>IF(I3941="H",INDEX(Matches!$L:$L,AA3941),INDEX(Matches!$N:$N,AA3941))</f>
        <v/>
      </c>
      <c r="Q3941" s="31">
        <f>INDEX(Matches!$M:$M,AA3941)</f>
        <v/>
      </c>
      <c r="R3941" s="31">
        <f>IF(I3941="H",INDEX(Matches!$N:$N,AA3941),INDEX(Matches!$L:$L,AA3941))</f>
        <v/>
      </c>
      <c r="S3941" s="33">
        <f>IF(I3941="H",INDEX(Matches!$O:$O,AA3941),INDEX(Matches!$P:$P,AA3941))</f>
        <v/>
      </c>
      <c r="T3941" s="33">
        <f>IF(INDEX(Matches!$J:$J,AA3941)="","",IF(I3941="H",INDEX(Matches!$J:$J,AA3941),INDEX(Matches!$K:$K,AA3941)))</f>
        <v/>
      </c>
      <c r="U3941" s="33">
        <f>IF(INDEX(Matches!$K:$K,AA3941)="","",IF(I3941="H",INDEX(Matches!$K:$K,AA3941),INDEX(Matches!$J:$J,AA3941)))</f>
        <v/>
      </c>
      <c r="V3941" s="30">
        <f>IF(T3941="","",T3941-U3941)</f>
        <v/>
      </c>
      <c r="W3941" s="33">
        <f>IF(I3941="H",INDEX(Matches!$T:$T,AA3941),INDEX(Matches!$U:$U,AA3941))</f>
        <v/>
      </c>
      <c r="X3941" s="11">
        <f>INDEX(Matches!$X:$X,AA3941)</f>
        <v/>
      </c>
      <c r="Y3941" s="30">
        <f>IF(O3941="","",O3941-S3941)</f>
        <v/>
      </c>
      <c r="Z3941" s="30">
        <f>IF(W3941="","",W3941-S3941)</f>
        <v/>
      </c>
      <c r="AA3941" s="24">
        <f>MATCH(J3941,Matches!$A:$A,0)</f>
        <v/>
      </c>
      <c r="AB3941" s="33" t="n">
        <v>1.360345495260384</v>
      </c>
      <c r="AC3941" s="33" t="n"/>
      <c r="AD3941" s="24" t="n"/>
      <c r="AE3941" s="24" t="n">
        <v>2</v>
      </c>
      <c r="AF3941" s="33" t="n"/>
      <c r="AG3941" s="33" t="n"/>
    </row>
    <row r="3942">
      <c r="A3942" s="24" t="inlineStr">
        <is>
          <t>Tranmere|7</t>
        </is>
      </c>
      <c r="B3942" s="24" t="inlineStr">
        <is>
          <t>E3</t>
        </is>
      </c>
      <c r="C3942" s="24" t="inlineStr">
        <is>
          <t>League Two</t>
        </is>
      </c>
      <c r="D3942" s="24" t="inlineStr">
        <is>
          <t>Tranmere</t>
        </is>
      </c>
      <c r="E3942" s="24" t="n">
        <v>7</v>
      </c>
      <c r="F3942" s="24" t="n">
        <v>2</v>
      </c>
      <c r="G3942" s="29" t="n">
        <v>46284.625</v>
      </c>
      <c r="H3942" s="24" t="inlineStr">
        <is>
          <t>Exeter</t>
        </is>
      </c>
      <c r="I3942" s="24" t="inlineStr">
        <is>
          <t>A</t>
        </is>
      </c>
      <c r="J3942" s="24" t="inlineStr">
        <is>
          <t>E3-Exeter-Tranmere</t>
        </is>
      </c>
      <c r="K3942" s="24" t="n">
        <v>17</v>
      </c>
      <c r="L3942" s="11">
        <f>IF(INDEX(Matches!$X:$X,AA3942)=0,"",IF(I3942="H",INDEX(Matches!$H:$H,AA3942),INDEX(Matches!$I:$I,AA3942)))</f>
        <v/>
      </c>
      <c r="M3942" s="11">
        <f>IF(INDEX(Matches!$X:$X,AA3942)=0,"",IF(I3942="H",INDEX(Matches!$I:$I,AA3942),INDEX(Matches!$H:$H,AA3942)))</f>
        <v/>
      </c>
      <c r="N3942" s="11">
        <f>IF(L3942="","",IF(L3942&gt;M3942,"W",IF(L3942=M3942,"D","L")))</f>
        <v/>
      </c>
      <c r="O3942" s="11">
        <f>IF(L3942="","",IF(L3942&gt;M3942,3,IF(L3942=M3942,1,0)))</f>
        <v/>
      </c>
      <c r="P3942" s="31">
        <f>IF(I3942="H",INDEX(Matches!$L:$L,AA3942),INDEX(Matches!$N:$N,AA3942))</f>
        <v/>
      </c>
      <c r="Q3942" s="31">
        <f>INDEX(Matches!$M:$M,AA3942)</f>
        <v/>
      </c>
      <c r="R3942" s="31">
        <f>IF(I3942="H",INDEX(Matches!$N:$N,AA3942),INDEX(Matches!$L:$L,AA3942))</f>
        <v/>
      </c>
      <c r="S3942" s="33">
        <f>IF(I3942="H",INDEX(Matches!$O:$O,AA3942),INDEX(Matches!$P:$P,AA3942))</f>
        <v/>
      </c>
      <c r="T3942" s="33">
        <f>IF(INDEX(Matches!$J:$J,AA3942)="","",IF(I3942="H",INDEX(Matches!$J:$J,AA3942),INDEX(Matches!$K:$K,AA3942)))</f>
        <v/>
      </c>
      <c r="U3942" s="33">
        <f>IF(INDEX(Matches!$K:$K,AA3942)="","",IF(I3942="H",INDEX(Matches!$K:$K,AA3942),INDEX(Matches!$J:$J,AA3942)))</f>
        <v/>
      </c>
      <c r="V3942" s="30">
        <f>IF(T3942="","",T3942-U3942)</f>
        <v/>
      </c>
      <c r="W3942" s="33">
        <f>IF(I3942="H",INDEX(Matches!$T:$T,AA3942),INDEX(Matches!$U:$U,AA3942))</f>
        <v/>
      </c>
      <c r="X3942" s="11">
        <f>INDEX(Matches!$X:$X,AA3942)</f>
        <v/>
      </c>
      <c r="Y3942" s="30">
        <f>IF(O3942="","",O3942-S3942)</f>
        <v/>
      </c>
      <c r="Z3942" s="30">
        <f>IF(W3942="","",W3942-S3942)</f>
        <v/>
      </c>
      <c r="AA3942" s="24">
        <f>MATCH(J3942,Matches!$A:$A,0)</f>
        <v/>
      </c>
      <c r="AB3942" s="33" t="n"/>
      <c r="AC3942" s="33" t="n"/>
      <c r="AD3942" s="24" t="n"/>
      <c r="AE3942" s="24" t="n">
        <v>2</v>
      </c>
      <c r="AF3942" s="33" t="n"/>
      <c r="AG3942" s="33" t="n"/>
    </row>
    <row r="3943">
      <c r="A3943" s="24" t="inlineStr">
        <is>
          <t>Tranmere|8</t>
        </is>
      </c>
      <c r="B3943" s="24" t="inlineStr">
        <is>
          <t>E3</t>
        </is>
      </c>
      <c r="C3943" s="24" t="inlineStr">
        <is>
          <t>League Two</t>
        </is>
      </c>
      <c r="D3943" s="24" t="inlineStr">
        <is>
          <t>Tranmere</t>
        </is>
      </c>
      <c r="E3943" s="24" t="n">
        <v>8</v>
      </c>
      <c r="F3943" s="24" t="n">
        <v>2</v>
      </c>
      <c r="G3943" s="29" t="n">
        <v>46291.625</v>
      </c>
      <c r="H3943" s="24" t="inlineStr">
        <is>
          <t>Walsall</t>
        </is>
      </c>
      <c r="I3943" s="24" t="inlineStr">
        <is>
          <t>H</t>
        </is>
      </c>
      <c r="J3943" s="24" t="inlineStr">
        <is>
          <t>E3-Tranmere-Walsall</t>
        </is>
      </c>
      <c r="K3943" s="24" t="n">
        <v>11</v>
      </c>
      <c r="L3943" s="11">
        <f>IF(INDEX(Matches!$X:$X,AA3943)=0,"",IF(I3943="H",INDEX(Matches!$H:$H,AA3943),INDEX(Matches!$I:$I,AA3943)))</f>
        <v/>
      </c>
      <c r="M3943" s="11">
        <f>IF(INDEX(Matches!$X:$X,AA3943)=0,"",IF(I3943="H",INDEX(Matches!$I:$I,AA3943),INDEX(Matches!$H:$H,AA3943)))</f>
        <v/>
      </c>
      <c r="N3943" s="11">
        <f>IF(L3943="","",IF(L3943&gt;M3943,"W",IF(L3943=M3943,"D","L")))</f>
        <v/>
      </c>
      <c r="O3943" s="11">
        <f>IF(L3943="","",IF(L3943&gt;M3943,3,IF(L3943=M3943,1,0)))</f>
        <v/>
      </c>
      <c r="P3943" s="31">
        <f>IF(I3943="H",INDEX(Matches!$L:$L,AA3943),INDEX(Matches!$N:$N,AA3943))</f>
        <v/>
      </c>
      <c r="Q3943" s="31">
        <f>INDEX(Matches!$M:$M,AA3943)</f>
        <v/>
      </c>
      <c r="R3943" s="31">
        <f>IF(I3943="H",INDEX(Matches!$N:$N,AA3943),INDEX(Matches!$L:$L,AA3943))</f>
        <v/>
      </c>
      <c r="S3943" s="33">
        <f>IF(I3943="H",INDEX(Matches!$O:$O,AA3943),INDEX(Matches!$P:$P,AA3943))</f>
        <v/>
      </c>
      <c r="T3943" s="33">
        <f>IF(INDEX(Matches!$J:$J,AA3943)="","",IF(I3943="H",INDEX(Matches!$J:$J,AA3943),INDEX(Matches!$K:$K,AA3943)))</f>
        <v/>
      </c>
      <c r="U3943" s="33">
        <f>IF(INDEX(Matches!$K:$K,AA3943)="","",IF(I3943="H",INDEX(Matches!$K:$K,AA3943),INDEX(Matches!$J:$J,AA3943)))</f>
        <v/>
      </c>
      <c r="V3943" s="30">
        <f>IF(T3943="","",T3943-U3943)</f>
        <v/>
      </c>
      <c r="W3943" s="33">
        <f>IF(I3943="H",INDEX(Matches!$T:$T,AA3943),INDEX(Matches!$U:$U,AA3943))</f>
        <v/>
      </c>
      <c r="X3943" s="11">
        <f>INDEX(Matches!$X:$X,AA3943)</f>
        <v/>
      </c>
      <c r="Y3943" s="30">
        <f>IF(O3943="","",O3943-S3943)</f>
        <v/>
      </c>
      <c r="Z3943" s="30">
        <f>IF(W3943="","",W3943-S3943)</f>
        <v/>
      </c>
      <c r="AA3943" s="24">
        <f>MATCH(J3943,Matches!$A:$A,0)</f>
        <v/>
      </c>
      <c r="AB3943" s="33" t="n"/>
      <c r="AC3943" s="33" t="n"/>
      <c r="AD3943" s="24" t="n"/>
      <c r="AE3943" s="24" t="n">
        <v>2</v>
      </c>
      <c r="AF3943" s="33" t="n"/>
      <c r="AG3943" s="33" t="n"/>
    </row>
    <row r="3944">
      <c r="A3944" s="24" t="inlineStr">
        <is>
          <t>Tranmere|9</t>
        </is>
      </c>
      <c r="B3944" s="24" t="inlineStr">
        <is>
          <t>E3</t>
        </is>
      </c>
      <c r="C3944" s="24" t="inlineStr">
        <is>
          <t>League Two</t>
        </is>
      </c>
      <c r="D3944" s="24" t="inlineStr">
        <is>
          <t>Tranmere</t>
        </is>
      </c>
      <c r="E3944" s="24" t="n">
        <v>9</v>
      </c>
      <c r="F3944" s="24" t="n">
        <v>3</v>
      </c>
      <c r="G3944" s="29" t="n">
        <v>46298.52083333334</v>
      </c>
      <c r="H3944" s="24" t="inlineStr">
        <is>
          <t>Chesterfield</t>
        </is>
      </c>
      <c r="I3944" s="24" t="inlineStr">
        <is>
          <t>A</t>
        </is>
      </c>
      <c r="J3944" s="24" t="inlineStr">
        <is>
          <t>E3-Chesterf-Tranmere</t>
        </is>
      </c>
      <c r="K3944" s="24" t="n">
        <v>6</v>
      </c>
      <c r="L3944" s="11">
        <f>IF(INDEX(Matches!$X:$X,AA3944)=0,"",IF(I3944="H",INDEX(Matches!$H:$H,AA3944),INDEX(Matches!$I:$I,AA3944)))</f>
        <v/>
      </c>
      <c r="M3944" s="11">
        <f>IF(INDEX(Matches!$X:$X,AA3944)=0,"",IF(I3944="H",INDEX(Matches!$I:$I,AA3944),INDEX(Matches!$H:$H,AA3944)))</f>
        <v/>
      </c>
      <c r="N3944" s="11">
        <f>IF(L3944="","",IF(L3944&gt;M3944,"W",IF(L3944=M3944,"D","L")))</f>
        <v/>
      </c>
      <c r="O3944" s="11">
        <f>IF(L3944="","",IF(L3944&gt;M3944,3,IF(L3944=M3944,1,0)))</f>
        <v/>
      </c>
      <c r="P3944" s="31">
        <f>IF(I3944="H",INDEX(Matches!$L:$L,AA3944),INDEX(Matches!$N:$N,AA3944))</f>
        <v/>
      </c>
      <c r="Q3944" s="31">
        <f>INDEX(Matches!$M:$M,AA3944)</f>
        <v/>
      </c>
      <c r="R3944" s="31">
        <f>IF(I3944="H",INDEX(Matches!$N:$N,AA3944),INDEX(Matches!$L:$L,AA3944))</f>
        <v/>
      </c>
      <c r="S3944" s="33">
        <f>IF(I3944="H",INDEX(Matches!$O:$O,AA3944),INDEX(Matches!$P:$P,AA3944))</f>
        <v/>
      </c>
      <c r="T3944" s="33">
        <f>IF(INDEX(Matches!$J:$J,AA3944)="","",IF(I3944="H",INDEX(Matches!$J:$J,AA3944),INDEX(Matches!$K:$K,AA3944)))</f>
        <v/>
      </c>
      <c r="U3944" s="33">
        <f>IF(INDEX(Matches!$K:$K,AA3944)="","",IF(I3944="H",INDEX(Matches!$K:$K,AA3944),INDEX(Matches!$J:$J,AA3944)))</f>
        <v/>
      </c>
      <c r="V3944" s="30">
        <f>IF(T3944="","",T3944-U3944)</f>
        <v/>
      </c>
      <c r="W3944" s="33">
        <f>IF(I3944="H",INDEX(Matches!$T:$T,AA3944),INDEX(Matches!$U:$U,AA3944))</f>
        <v/>
      </c>
      <c r="X3944" s="11">
        <f>INDEX(Matches!$X:$X,AA3944)</f>
        <v/>
      </c>
      <c r="Y3944" s="30">
        <f>IF(O3944="","",O3944-S3944)</f>
        <v/>
      </c>
      <c r="Z3944" s="30">
        <f>IF(W3944="","",W3944-S3944)</f>
        <v/>
      </c>
      <c r="AA3944" s="24">
        <f>MATCH(J3944,Matches!$A:$A,0)</f>
        <v/>
      </c>
      <c r="AB3944" s="33" t="n"/>
      <c r="AC3944" s="33" t="n"/>
      <c r="AD3944" s="24" t="n"/>
      <c r="AE3944" s="24" t="n">
        <v>3</v>
      </c>
      <c r="AF3944" s="33" t="n"/>
      <c r="AG3944" s="33" t="n"/>
    </row>
    <row r="3945">
      <c r="A3945" s="24" t="inlineStr">
        <is>
          <t>Tranmere|10</t>
        </is>
      </c>
      <c r="B3945" s="24" t="inlineStr">
        <is>
          <t>E3</t>
        </is>
      </c>
      <c r="C3945" s="24" t="inlineStr">
        <is>
          <t>League Two</t>
        </is>
      </c>
      <c r="D3945" s="24" t="inlineStr">
        <is>
          <t>Tranmere</t>
        </is>
      </c>
      <c r="E3945" s="24" t="n">
        <v>10</v>
      </c>
      <c r="F3945" s="24" t="n">
        <v>3</v>
      </c>
      <c r="G3945" s="29" t="n">
        <v>46305.625</v>
      </c>
      <c r="H3945" s="24" t="inlineStr">
        <is>
          <t>Rochdale</t>
        </is>
      </c>
      <c r="I3945" s="24" t="inlineStr">
        <is>
          <t>H</t>
        </is>
      </c>
      <c r="J3945" s="24" t="inlineStr">
        <is>
          <t>E3-Tranmere-Rochdale</t>
        </is>
      </c>
      <c r="K3945" s="24" t="n">
        <v>16</v>
      </c>
      <c r="L3945" s="11">
        <f>IF(INDEX(Matches!$X:$X,AA3945)=0,"",IF(I3945="H",INDEX(Matches!$H:$H,AA3945),INDEX(Matches!$I:$I,AA3945)))</f>
        <v/>
      </c>
      <c r="M3945" s="11">
        <f>IF(INDEX(Matches!$X:$X,AA3945)=0,"",IF(I3945="H",INDEX(Matches!$I:$I,AA3945),INDEX(Matches!$H:$H,AA3945)))</f>
        <v/>
      </c>
      <c r="N3945" s="11">
        <f>IF(L3945="","",IF(L3945&gt;M3945,"W",IF(L3945=M3945,"D","L")))</f>
        <v/>
      </c>
      <c r="O3945" s="11">
        <f>IF(L3945="","",IF(L3945&gt;M3945,3,IF(L3945=M3945,1,0)))</f>
        <v/>
      </c>
      <c r="P3945" s="31">
        <f>IF(I3945="H",INDEX(Matches!$L:$L,AA3945),INDEX(Matches!$N:$N,AA3945))</f>
        <v/>
      </c>
      <c r="Q3945" s="31">
        <f>INDEX(Matches!$M:$M,AA3945)</f>
        <v/>
      </c>
      <c r="R3945" s="31">
        <f>IF(I3945="H",INDEX(Matches!$N:$N,AA3945),INDEX(Matches!$L:$L,AA3945))</f>
        <v/>
      </c>
      <c r="S3945" s="33">
        <f>IF(I3945="H",INDEX(Matches!$O:$O,AA3945),INDEX(Matches!$P:$P,AA3945))</f>
        <v/>
      </c>
      <c r="T3945" s="33">
        <f>IF(INDEX(Matches!$J:$J,AA3945)="","",IF(I3945="H",INDEX(Matches!$J:$J,AA3945),INDEX(Matches!$K:$K,AA3945)))</f>
        <v/>
      </c>
      <c r="U3945" s="33">
        <f>IF(INDEX(Matches!$K:$K,AA3945)="","",IF(I3945="H",INDEX(Matches!$K:$K,AA3945),INDEX(Matches!$J:$J,AA3945)))</f>
        <v/>
      </c>
      <c r="V3945" s="30">
        <f>IF(T3945="","",T3945-U3945)</f>
        <v/>
      </c>
      <c r="W3945" s="33">
        <f>IF(I3945="H",INDEX(Matches!$T:$T,AA3945),INDEX(Matches!$U:$U,AA3945))</f>
        <v/>
      </c>
      <c r="X3945" s="11">
        <f>INDEX(Matches!$X:$X,AA3945)</f>
        <v/>
      </c>
      <c r="Y3945" s="30">
        <f>IF(O3945="","",O3945-S3945)</f>
        <v/>
      </c>
      <c r="Z3945" s="30">
        <f>IF(W3945="","",W3945-S3945)</f>
        <v/>
      </c>
      <c r="AA3945" s="24">
        <f>MATCH(J3945,Matches!$A:$A,0)</f>
        <v/>
      </c>
      <c r="AB3945" s="33" t="n"/>
      <c r="AC3945" s="33" t="n"/>
      <c r="AD3945" s="24" t="n"/>
      <c r="AE3945" s="24" t="n">
        <v>3</v>
      </c>
      <c r="AF3945" s="33" t="n"/>
      <c r="AG3945" s="33" t="n"/>
    </row>
    <row r="3946">
      <c r="A3946" s="24" t="inlineStr">
        <is>
          <t>Tranmere|11</t>
        </is>
      </c>
      <c r="B3946" s="24" t="inlineStr">
        <is>
          <t>E3</t>
        </is>
      </c>
      <c r="C3946" s="24" t="inlineStr">
        <is>
          <t>League Two</t>
        </is>
      </c>
      <c r="D3946" s="24" t="inlineStr">
        <is>
          <t>Tranmere</t>
        </is>
      </c>
      <c r="E3946" s="24" t="n">
        <v>11</v>
      </c>
      <c r="F3946" s="24" t="n">
        <v>3</v>
      </c>
      <c r="G3946" s="29" t="n">
        <v>46312.625</v>
      </c>
      <c r="H3946" s="24" t="inlineStr">
        <is>
          <t>Barnet</t>
        </is>
      </c>
      <c r="I3946" s="24" t="inlineStr">
        <is>
          <t>H</t>
        </is>
      </c>
      <c r="J3946" s="24" t="inlineStr">
        <is>
          <t>E3-Tranmere-Barnet</t>
        </is>
      </c>
      <c r="K3946" s="24" t="n">
        <v>3</v>
      </c>
      <c r="L3946" s="11">
        <f>IF(INDEX(Matches!$X:$X,AA3946)=0,"",IF(I3946="H",INDEX(Matches!$H:$H,AA3946),INDEX(Matches!$I:$I,AA3946)))</f>
        <v/>
      </c>
      <c r="M3946" s="11">
        <f>IF(INDEX(Matches!$X:$X,AA3946)=0,"",IF(I3946="H",INDEX(Matches!$I:$I,AA3946),INDEX(Matches!$H:$H,AA3946)))</f>
        <v/>
      </c>
      <c r="N3946" s="11">
        <f>IF(L3946="","",IF(L3946&gt;M3946,"W",IF(L3946=M3946,"D","L")))</f>
        <v/>
      </c>
      <c r="O3946" s="11">
        <f>IF(L3946="","",IF(L3946&gt;M3946,3,IF(L3946=M3946,1,0)))</f>
        <v/>
      </c>
      <c r="P3946" s="31">
        <f>IF(I3946="H",INDEX(Matches!$L:$L,AA3946),INDEX(Matches!$N:$N,AA3946))</f>
        <v/>
      </c>
      <c r="Q3946" s="31">
        <f>INDEX(Matches!$M:$M,AA3946)</f>
        <v/>
      </c>
      <c r="R3946" s="31">
        <f>IF(I3946="H",INDEX(Matches!$N:$N,AA3946),INDEX(Matches!$L:$L,AA3946))</f>
        <v/>
      </c>
      <c r="S3946" s="33">
        <f>IF(I3946="H",INDEX(Matches!$O:$O,AA3946),INDEX(Matches!$P:$P,AA3946))</f>
        <v/>
      </c>
      <c r="T3946" s="33">
        <f>IF(INDEX(Matches!$J:$J,AA3946)="","",IF(I3946="H",INDEX(Matches!$J:$J,AA3946),INDEX(Matches!$K:$K,AA3946)))</f>
        <v/>
      </c>
      <c r="U3946" s="33">
        <f>IF(INDEX(Matches!$K:$K,AA3946)="","",IF(I3946="H",INDEX(Matches!$K:$K,AA3946),INDEX(Matches!$J:$J,AA3946)))</f>
        <v/>
      </c>
      <c r="V3946" s="30">
        <f>IF(T3946="","",T3946-U3946)</f>
        <v/>
      </c>
      <c r="W3946" s="33">
        <f>IF(I3946="H",INDEX(Matches!$T:$T,AA3946),INDEX(Matches!$U:$U,AA3946))</f>
        <v/>
      </c>
      <c r="X3946" s="11">
        <f>INDEX(Matches!$X:$X,AA3946)</f>
        <v/>
      </c>
      <c r="Y3946" s="30">
        <f>IF(O3946="","",O3946-S3946)</f>
        <v/>
      </c>
      <c r="Z3946" s="30">
        <f>IF(W3946="","",W3946-S3946)</f>
        <v/>
      </c>
      <c r="AA3946" s="24">
        <f>MATCH(J3946,Matches!$A:$A,0)</f>
        <v/>
      </c>
      <c r="AB3946" s="33" t="n"/>
      <c r="AC3946" s="33" t="n"/>
      <c r="AD3946" s="24" t="n"/>
      <c r="AE3946" s="24" t="n">
        <v>3</v>
      </c>
      <c r="AF3946" s="33" t="n"/>
      <c r="AG3946" s="33" t="n"/>
    </row>
    <row r="3947">
      <c r="A3947" s="24" t="inlineStr">
        <is>
          <t>Tranmere|12</t>
        </is>
      </c>
      <c r="B3947" s="24" t="inlineStr">
        <is>
          <t>E3</t>
        </is>
      </c>
      <c r="C3947" s="24" t="inlineStr">
        <is>
          <t>League Two</t>
        </is>
      </c>
      <c r="D3947" s="24" t="inlineStr">
        <is>
          <t>Tranmere</t>
        </is>
      </c>
      <c r="E3947" s="24" t="n">
        <v>12</v>
      </c>
      <c r="F3947" s="24" t="n">
        <v>3</v>
      </c>
      <c r="G3947" s="29" t="n">
        <v>46315.82291666666</v>
      </c>
      <c r="H3947" s="24" t="inlineStr">
        <is>
          <t>Northampton</t>
        </is>
      </c>
      <c r="I3947" s="24" t="inlineStr">
        <is>
          <t>A</t>
        </is>
      </c>
      <c r="J3947" s="24" t="inlineStr">
        <is>
          <t>E3-Northamp-Tranmere</t>
        </is>
      </c>
      <c r="K3947" s="24" t="n">
        <v>14</v>
      </c>
      <c r="L3947" s="11">
        <f>IF(INDEX(Matches!$X:$X,AA3947)=0,"",IF(I3947="H",INDEX(Matches!$H:$H,AA3947),INDEX(Matches!$I:$I,AA3947)))</f>
        <v/>
      </c>
      <c r="M3947" s="11">
        <f>IF(INDEX(Matches!$X:$X,AA3947)=0,"",IF(I3947="H",INDEX(Matches!$I:$I,AA3947),INDEX(Matches!$H:$H,AA3947)))</f>
        <v/>
      </c>
      <c r="N3947" s="11">
        <f>IF(L3947="","",IF(L3947&gt;M3947,"W",IF(L3947=M3947,"D","L")))</f>
        <v/>
      </c>
      <c r="O3947" s="11">
        <f>IF(L3947="","",IF(L3947&gt;M3947,3,IF(L3947=M3947,1,0)))</f>
        <v/>
      </c>
      <c r="P3947" s="31">
        <f>IF(I3947="H",INDEX(Matches!$L:$L,AA3947),INDEX(Matches!$N:$N,AA3947))</f>
        <v/>
      </c>
      <c r="Q3947" s="31">
        <f>INDEX(Matches!$M:$M,AA3947)</f>
        <v/>
      </c>
      <c r="R3947" s="31">
        <f>IF(I3947="H",INDEX(Matches!$N:$N,AA3947),INDEX(Matches!$L:$L,AA3947))</f>
        <v/>
      </c>
      <c r="S3947" s="33">
        <f>IF(I3947="H",INDEX(Matches!$O:$O,AA3947),INDEX(Matches!$P:$P,AA3947))</f>
        <v/>
      </c>
      <c r="T3947" s="33">
        <f>IF(INDEX(Matches!$J:$J,AA3947)="","",IF(I3947="H",INDEX(Matches!$J:$J,AA3947),INDEX(Matches!$K:$K,AA3947)))</f>
        <v/>
      </c>
      <c r="U3947" s="33">
        <f>IF(INDEX(Matches!$K:$K,AA3947)="","",IF(I3947="H",INDEX(Matches!$K:$K,AA3947),INDEX(Matches!$J:$J,AA3947)))</f>
        <v/>
      </c>
      <c r="V3947" s="30">
        <f>IF(T3947="","",T3947-U3947)</f>
        <v/>
      </c>
      <c r="W3947" s="33">
        <f>IF(I3947="H",INDEX(Matches!$T:$T,AA3947),INDEX(Matches!$U:$U,AA3947))</f>
        <v/>
      </c>
      <c r="X3947" s="11">
        <f>INDEX(Matches!$X:$X,AA3947)</f>
        <v/>
      </c>
      <c r="Y3947" s="30">
        <f>IF(O3947="","",O3947-S3947)</f>
        <v/>
      </c>
      <c r="Z3947" s="30">
        <f>IF(W3947="","",W3947-S3947)</f>
        <v/>
      </c>
      <c r="AA3947" s="24">
        <f>MATCH(J3947,Matches!$A:$A,0)</f>
        <v/>
      </c>
      <c r="AB3947" s="33" t="n"/>
      <c r="AC3947" s="33" t="n"/>
      <c r="AD3947" s="24" t="n"/>
      <c r="AE3947" s="24" t="n">
        <v>3</v>
      </c>
      <c r="AF3947" s="33" t="n"/>
      <c r="AG3947" s="33" t="n"/>
    </row>
    <row r="3948">
      <c r="A3948" s="24" t="inlineStr">
        <is>
          <t>Tranmere|13</t>
        </is>
      </c>
      <c r="B3948" s="24" t="inlineStr">
        <is>
          <t>E3</t>
        </is>
      </c>
      <c r="C3948" s="24" t="inlineStr">
        <is>
          <t>League Two</t>
        </is>
      </c>
      <c r="D3948" s="24" t="inlineStr">
        <is>
          <t>Tranmere</t>
        </is>
      </c>
      <c r="E3948" s="24" t="n">
        <v>13</v>
      </c>
      <c r="F3948" s="24" t="n">
        <v>4</v>
      </c>
      <c r="G3948" s="29" t="n">
        <v>46319.625</v>
      </c>
      <c r="H3948" s="24" t="inlineStr">
        <is>
          <t>Crawley</t>
        </is>
      </c>
      <c r="I3948" s="24" t="inlineStr">
        <is>
          <t>A</t>
        </is>
      </c>
      <c r="J3948" s="24" t="inlineStr">
        <is>
          <t>E3-Crawley-Tranmere</t>
        </is>
      </c>
      <c r="K3948" s="24" t="n">
        <v>21</v>
      </c>
      <c r="L3948" s="11">
        <f>IF(INDEX(Matches!$X:$X,AA3948)=0,"",IF(I3948="H",INDEX(Matches!$H:$H,AA3948),INDEX(Matches!$I:$I,AA3948)))</f>
        <v/>
      </c>
      <c r="M3948" s="11">
        <f>IF(INDEX(Matches!$X:$X,AA3948)=0,"",IF(I3948="H",INDEX(Matches!$I:$I,AA3948),INDEX(Matches!$H:$H,AA3948)))</f>
        <v/>
      </c>
      <c r="N3948" s="11">
        <f>IF(L3948="","",IF(L3948&gt;M3948,"W",IF(L3948=M3948,"D","L")))</f>
        <v/>
      </c>
      <c r="O3948" s="11">
        <f>IF(L3948="","",IF(L3948&gt;M3948,3,IF(L3948=M3948,1,0)))</f>
        <v/>
      </c>
      <c r="P3948" s="31">
        <f>IF(I3948="H",INDEX(Matches!$L:$L,AA3948),INDEX(Matches!$N:$N,AA3948))</f>
        <v/>
      </c>
      <c r="Q3948" s="31">
        <f>INDEX(Matches!$M:$M,AA3948)</f>
        <v/>
      </c>
      <c r="R3948" s="31">
        <f>IF(I3948="H",INDEX(Matches!$N:$N,AA3948),INDEX(Matches!$L:$L,AA3948))</f>
        <v/>
      </c>
      <c r="S3948" s="33">
        <f>IF(I3948="H",INDEX(Matches!$O:$O,AA3948),INDEX(Matches!$P:$P,AA3948))</f>
        <v/>
      </c>
      <c r="T3948" s="33">
        <f>IF(INDEX(Matches!$J:$J,AA3948)="","",IF(I3948="H",INDEX(Matches!$J:$J,AA3948),INDEX(Matches!$K:$K,AA3948)))</f>
        <v/>
      </c>
      <c r="U3948" s="33">
        <f>IF(INDEX(Matches!$K:$K,AA3948)="","",IF(I3948="H",INDEX(Matches!$K:$K,AA3948),INDEX(Matches!$J:$J,AA3948)))</f>
        <v/>
      </c>
      <c r="V3948" s="30">
        <f>IF(T3948="","",T3948-U3948)</f>
        <v/>
      </c>
      <c r="W3948" s="33">
        <f>IF(I3948="H",INDEX(Matches!$T:$T,AA3948),INDEX(Matches!$U:$U,AA3948))</f>
        <v/>
      </c>
      <c r="X3948" s="11">
        <f>INDEX(Matches!$X:$X,AA3948)</f>
        <v/>
      </c>
      <c r="Y3948" s="30">
        <f>IF(O3948="","",O3948-S3948)</f>
        <v/>
      </c>
      <c r="Z3948" s="30">
        <f>IF(W3948="","",W3948-S3948)</f>
        <v/>
      </c>
      <c r="AA3948" s="24">
        <f>MATCH(J3948,Matches!$A:$A,0)</f>
        <v/>
      </c>
      <c r="AB3948" s="33" t="n"/>
      <c r="AC3948" s="33" t="n">
        <v>1.232240672633804</v>
      </c>
      <c r="AD3948" s="24" t="n"/>
      <c r="AE3948" s="24" t="n">
        <v>4</v>
      </c>
      <c r="AF3948" s="33" t="n"/>
      <c r="AG3948" s="33" t="n"/>
    </row>
    <row r="3949">
      <c r="A3949" s="24" t="inlineStr">
        <is>
          <t>Tranmere|14</t>
        </is>
      </c>
      <c r="B3949" s="24" t="inlineStr">
        <is>
          <t>E3</t>
        </is>
      </c>
      <c r="C3949" s="24" t="inlineStr">
        <is>
          <t>League Two</t>
        </is>
      </c>
      <c r="D3949" s="24" t="inlineStr">
        <is>
          <t>Tranmere</t>
        </is>
      </c>
      <c r="E3949" s="24" t="n">
        <v>14</v>
      </c>
      <c r="F3949" s="24" t="n">
        <v>4</v>
      </c>
      <c r="G3949" s="29" t="n">
        <v>46326.625</v>
      </c>
      <c r="H3949" s="24" t="inlineStr">
        <is>
          <t>Cheltenham</t>
        </is>
      </c>
      <c r="I3949" s="24" t="inlineStr">
        <is>
          <t>H</t>
        </is>
      </c>
      <c r="J3949" s="24" t="inlineStr">
        <is>
          <t>E3-Tranmere-Cheltenh</t>
        </is>
      </c>
      <c r="K3949" s="24" t="n">
        <v>22</v>
      </c>
      <c r="L3949" s="11">
        <f>IF(INDEX(Matches!$X:$X,AA3949)=0,"",IF(I3949="H",INDEX(Matches!$H:$H,AA3949),INDEX(Matches!$I:$I,AA3949)))</f>
        <v/>
      </c>
      <c r="M3949" s="11">
        <f>IF(INDEX(Matches!$X:$X,AA3949)=0,"",IF(I3949="H",INDEX(Matches!$I:$I,AA3949),INDEX(Matches!$H:$H,AA3949)))</f>
        <v/>
      </c>
      <c r="N3949" s="11">
        <f>IF(L3949="","",IF(L3949&gt;M3949,"W",IF(L3949=M3949,"D","L")))</f>
        <v/>
      </c>
      <c r="O3949" s="11">
        <f>IF(L3949="","",IF(L3949&gt;M3949,3,IF(L3949=M3949,1,0)))</f>
        <v/>
      </c>
      <c r="P3949" s="31">
        <f>IF(I3949="H",INDEX(Matches!$L:$L,AA3949),INDEX(Matches!$N:$N,AA3949))</f>
        <v/>
      </c>
      <c r="Q3949" s="31">
        <f>INDEX(Matches!$M:$M,AA3949)</f>
        <v/>
      </c>
      <c r="R3949" s="31">
        <f>IF(I3949="H",INDEX(Matches!$N:$N,AA3949),INDEX(Matches!$L:$L,AA3949))</f>
        <v/>
      </c>
      <c r="S3949" s="33">
        <f>IF(I3949="H",INDEX(Matches!$O:$O,AA3949),INDEX(Matches!$P:$P,AA3949))</f>
        <v/>
      </c>
      <c r="T3949" s="33">
        <f>IF(INDEX(Matches!$J:$J,AA3949)="","",IF(I3949="H",INDEX(Matches!$J:$J,AA3949),INDEX(Matches!$K:$K,AA3949)))</f>
        <v/>
      </c>
      <c r="U3949" s="33">
        <f>IF(INDEX(Matches!$K:$K,AA3949)="","",IF(I3949="H",INDEX(Matches!$K:$K,AA3949),INDEX(Matches!$J:$J,AA3949)))</f>
        <v/>
      </c>
      <c r="V3949" s="30">
        <f>IF(T3949="","",T3949-U3949)</f>
        <v/>
      </c>
      <c r="W3949" s="33">
        <f>IF(I3949="H",INDEX(Matches!$T:$T,AA3949),INDEX(Matches!$U:$U,AA3949))</f>
        <v/>
      </c>
      <c r="X3949" s="11">
        <f>INDEX(Matches!$X:$X,AA3949)</f>
        <v/>
      </c>
      <c r="Y3949" s="30">
        <f>IF(O3949="","",O3949-S3949)</f>
        <v/>
      </c>
      <c r="Z3949" s="30">
        <f>IF(W3949="","",W3949-S3949)</f>
        <v/>
      </c>
      <c r="AA3949" s="24">
        <f>MATCH(J3949,Matches!$A:$A,0)</f>
        <v/>
      </c>
      <c r="AB3949" s="33" t="n"/>
      <c r="AC3949" s="33" t="n">
        <v>1.580262178945109</v>
      </c>
      <c r="AD3949" s="24" t="n"/>
      <c r="AE3949" s="24" t="n">
        <v>4</v>
      </c>
      <c r="AF3949" s="33" t="n"/>
      <c r="AG3949" s="33" t="n"/>
    </row>
    <row r="3950">
      <c r="A3950" s="24" t="inlineStr">
        <is>
          <t>Tranmere|15</t>
        </is>
      </c>
      <c r="B3950" s="24" t="inlineStr">
        <is>
          <t>E3</t>
        </is>
      </c>
      <c r="C3950" s="24" t="inlineStr">
        <is>
          <t>League Two</t>
        </is>
      </c>
      <c r="D3950" s="24" t="inlineStr">
        <is>
          <t>Tranmere</t>
        </is>
      </c>
      <c r="E3950" s="24" t="n">
        <v>15</v>
      </c>
      <c r="F3950" s="24" t="n">
        <v>4</v>
      </c>
      <c r="G3950" s="29" t="n">
        <v>46340.72916666666</v>
      </c>
      <c r="H3950" s="24" t="inlineStr">
        <is>
          <t>Fleetwood</t>
        </is>
      </c>
      <c r="I3950" s="24" t="inlineStr">
        <is>
          <t>A</t>
        </is>
      </c>
      <c r="J3950" s="24" t="inlineStr">
        <is>
          <t>E3-Fleetwoo-Tranmere</t>
        </is>
      </c>
      <c r="K3950" s="24" t="n">
        <v>18</v>
      </c>
      <c r="L3950" s="11">
        <f>IF(INDEX(Matches!$X:$X,AA3950)=0,"",IF(I3950="H",INDEX(Matches!$H:$H,AA3950),INDEX(Matches!$I:$I,AA3950)))</f>
        <v/>
      </c>
      <c r="M3950" s="11">
        <f>IF(INDEX(Matches!$X:$X,AA3950)=0,"",IF(I3950="H",INDEX(Matches!$I:$I,AA3950),INDEX(Matches!$H:$H,AA3950)))</f>
        <v/>
      </c>
      <c r="N3950" s="11">
        <f>IF(L3950="","",IF(L3950&gt;M3950,"W",IF(L3950=M3950,"D","L")))</f>
        <v/>
      </c>
      <c r="O3950" s="11">
        <f>IF(L3950="","",IF(L3950&gt;M3950,3,IF(L3950=M3950,1,0)))</f>
        <v/>
      </c>
      <c r="P3950" s="31">
        <f>IF(I3950="H",INDEX(Matches!$L:$L,AA3950),INDEX(Matches!$N:$N,AA3950))</f>
        <v/>
      </c>
      <c r="Q3950" s="31">
        <f>INDEX(Matches!$M:$M,AA3950)</f>
        <v/>
      </c>
      <c r="R3950" s="31">
        <f>IF(I3950="H",INDEX(Matches!$N:$N,AA3950),INDEX(Matches!$L:$L,AA3950))</f>
        <v/>
      </c>
      <c r="S3950" s="33">
        <f>IF(I3950="H",INDEX(Matches!$O:$O,AA3950),INDEX(Matches!$P:$P,AA3950))</f>
        <v/>
      </c>
      <c r="T3950" s="33">
        <f>IF(INDEX(Matches!$J:$J,AA3950)="","",IF(I3950="H",INDEX(Matches!$J:$J,AA3950),INDEX(Matches!$K:$K,AA3950)))</f>
        <v/>
      </c>
      <c r="U3950" s="33">
        <f>IF(INDEX(Matches!$K:$K,AA3950)="","",IF(I3950="H",INDEX(Matches!$K:$K,AA3950),INDEX(Matches!$J:$J,AA3950)))</f>
        <v/>
      </c>
      <c r="V3950" s="30">
        <f>IF(T3950="","",T3950-U3950)</f>
        <v/>
      </c>
      <c r="W3950" s="33">
        <f>IF(I3950="H",INDEX(Matches!$T:$T,AA3950),INDEX(Matches!$U:$U,AA3950))</f>
        <v/>
      </c>
      <c r="X3950" s="11">
        <f>INDEX(Matches!$X:$X,AA3950)</f>
        <v/>
      </c>
      <c r="Y3950" s="30">
        <f>IF(O3950="","",O3950-S3950)</f>
        <v/>
      </c>
      <c r="Z3950" s="30">
        <f>IF(W3950="","",W3950-S3950)</f>
        <v/>
      </c>
      <c r="AA3950" s="24">
        <f>MATCH(J3950,Matches!$A:$A,0)</f>
        <v/>
      </c>
      <c r="AB3950" s="33" t="n"/>
      <c r="AC3950" s="33" t="n">
        <v>1.190442439082549</v>
      </c>
      <c r="AD3950" s="24" t="n"/>
      <c r="AE3950" s="24" t="n">
        <v>4</v>
      </c>
      <c r="AF3950" s="33" t="n"/>
      <c r="AG3950" s="33" t="n"/>
    </row>
    <row r="3951">
      <c r="A3951" s="24" t="inlineStr">
        <is>
          <t>Tranmere|16</t>
        </is>
      </c>
      <c r="B3951" s="24" t="inlineStr">
        <is>
          <t>E3</t>
        </is>
      </c>
      <c r="C3951" s="24" t="inlineStr">
        <is>
          <t>League Two</t>
        </is>
      </c>
      <c r="D3951" s="24" t="inlineStr">
        <is>
          <t>Tranmere</t>
        </is>
      </c>
      <c r="E3951" s="24" t="n">
        <v>16</v>
      </c>
      <c r="F3951" s="24" t="n">
        <v>4</v>
      </c>
      <c r="G3951" s="29" t="n">
        <v>46347.625</v>
      </c>
      <c r="H3951" s="24" t="inlineStr">
        <is>
          <t>Colchester</t>
        </is>
      </c>
      <c r="I3951" s="24" t="inlineStr">
        <is>
          <t>H</t>
        </is>
      </c>
      <c r="J3951" s="24" t="inlineStr">
        <is>
          <t>E3-Tranmere-Colchest</t>
        </is>
      </c>
      <c r="K3951" s="24" t="n">
        <v>13</v>
      </c>
      <c r="L3951" s="11">
        <f>IF(INDEX(Matches!$X:$X,AA3951)=0,"",IF(I3951="H",INDEX(Matches!$H:$H,AA3951),INDEX(Matches!$I:$I,AA3951)))</f>
        <v/>
      </c>
      <c r="M3951" s="11">
        <f>IF(INDEX(Matches!$X:$X,AA3951)=0,"",IF(I3951="H",INDEX(Matches!$I:$I,AA3951),INDEX(Matches!$H:$H,AA3951)))</f>
        <v/>
      </c>
      <c r="N3951" s="11">
        <f>IF(L3951="","",IF(L3951&gt;M3951,"W",IF(L3951=M3951,"D","L")))</f>
        <v/>
      </c>
      <c r="O3951" s="11">
        <f>IF(L3951="","",IF(L3951&gt;M3951,3,IF(L3951=M3951,1,0)))</f>
        <v/>
      </c>
      <c r="P3951" s="31">
        <f>IF(I3951="H",INDEX(Matches!$L:$L,AA3951),INDEX(Matches!$N:$N,AA3951))</f>
        <v/>
      </c>
      <c r="Q3951" s="31">
        <f>INDEX(Matches!$M:$M,AA3951)</f>
        <v/>
      </c>
      <c r="R3951" s="31">
        <f>IF(I3951="H",INDEX(Matches!$N:$N,AA3951),INDEX(Matches!$L:$L,AA3951))</f>
        <v/>
      </c>
      <c r="S3951" s="33">
        <f>IF(I3951="H",INDEX(Matches!$O:$O,AA3951),INDEX(Matches!$P:$P,AA3951))</f>
        <v/>
      </c>
      <c r="T3951" s="33">
        <f>IF(INDEX(Matches!$J:$J,AA3951)="","",IF(I3951="H",INDEX(Matches!$J:$J,AA3951),INDEX(Matches!$K:$K,AA3951)))</f>
        <v/>
      </c>
      <c r="U3951" s="33">
        <f>IF(INDEX(Matches!$K:$K,AA3951)="","",IF(I3951="H",INDEX(Matches!$K:$K,AA3951),INDEX(Matches!$J:$J,AA3951)))</f>
        <v/>
      </c>
      <c r="V3951" s="30">
        <f>IF(T3951="","",T3951-U3951)</f>
        <v/>
      </c>
      <c r="W3951" s="33">
        <f>IF(I3951="H",INDEX(Matches!$T:$T,AA3951),INDEX(Matches!$U:$U,AA3951))</f>
        <v/>
      </c>
      <c r="X3951" s="11">
        <f>INDEX(Matches!$X:$X,AA3951)</f>
        <v/>
      </c>
      <c r="Y3951" s="30">
        <f>IF(O3951="","",O3951-S3951)</f>
        <v/>
      </c>
      <c r="Z3951" s="30">
        <f>IF(W3951="","",W3951-S3951)</f>
        <v/>
      </c>
      <c r="AA3951" s="24">
        <f>MATCH(J3951,Matches!$A:$A,0)</f>
        <v/>
      </c>
      <c r="AB3951" s="33" t="n"/>
      <c r="AC3951" s="33" t="n">
        <v>1.40543531454861</v>
      </c>
      <c r="AD3951" s="24" t="n"/>
      <c r="AE3951" s="24" t="n">
        <v>4</v>
      </c>
      <c r="AF3951" s="33" t="n"/>
      <c r="AG3951" s="33" t="n"/>
    </row>
    <row r="3952">
      <c r="A3952" s="24" t="inlineStr">
        <is>
          <t>Tranmere|17</t>
        </is>
      </c>
      <c r="B3952" s="24" t="inlineStr">
        <is>
          <t>E3</t>
        </is>
      </c>
      <c r="C3952" s="24" t="inlineStr">
        <is>
          <t>League Two</t>
        </is>
      </c>
      <c r="D3952" s="24" t="inlineStr">
        <is>
          <t>Tranmere</t>
        </is>
      </c>
      <c r="E3952" s="24" t="n">
        <v>17</v>
      </c>
      <c r="F3952" s="24" t="n">
        <v>5</v>
      </c>
      <c r="G3952" s="29" t="n">
        <v>46354.52083333334</v>
      </c>
      <c r="H3952" s="24" t="inlineStr">
        <is>
          <t>Bristol Rovers</t>
        </is>
      </c>
      <c r="I3952" s="24" t="inlineStr">
        <is>
          <t>A</t>
        </is>
      </c>
      <c r="J3952" s="24" t="inlineStr">
        <is>
          <t>E3-BristolR-Tranmere</t>
        </is>
      </c>
      <c r="K3952" s="24" t="n">
        <v>2</v>
      </c>
      <c r="L3952" s="11">
        <f>IF(INDEX(Matches!$X:$X,AA3952)=0,"",IF(I3952="H",INDEX(Matches!$H:$H,AA3952),INDEX(Matches!$I:$I,AA3952)))</f>
        <v/>
      </c>
      <c r="M3952" s="11">
        <f>IF(INDEX(Matches!$X:$X,AA3952)=0,"",IF(I3952="H",INDEX(Matches!$I:$I,AA3952),INDEX(Matches!$H:$H,AA3952)))</f>
        <v/>
      </c>
      <c r="N3952" s="11">
        <f>IF(L3952="","",IF(L3952&gt;M3952,"W",IF(L3952=M3952,"D","L")))</f>
        <v/>
      </c>
      <c r="O3952" s="11">
        <f>IF(L3952="","",IF(L3952&gt;M3952,3,IF(L3952=M3952,1,0)))</f>
        <v/>
      </c>
      <c r="P3952" s="31">
        <f>IF(I3952="H",INDEX(Matches!$L:$L,AA3952),INDEX(Matches!$N:$N,AA3952))</f>
        <v/>
      </c>
      <c r="Q3952" s="31">
        <f>INDEX(Matches!$M:$M,AA3952)</f>
        <v/>
      </c>
      <c r="R3952" s="31">
        <f>IF(I3952="H",INDEX(Matches!$N:$N,AA3952),INDEX(Matches!$L:$L,AA3952))</f>
        <v/>
      </c>
      <c r="S3952" s="33">
        <f>IF(I3952="H",INDEX(Matches!$O:$O,AA3952),INDEX(Matches!$P:$P,AA3952))</f>
        <v/>
      </c>
      <c r="T3952" s="33">
        <f>IF(INDEX(Matches!$J:$J,AA3952)="","",IF(I3952="H",INDEX(Matches!$J:$J,AA3952),INDEX(Matches!$K:$K,AA3952)))</f>
        <v/>
      </c>
      <c r="U3952" s="33">
        <f>IF(INDEX(Matches!$K:$K,AA3952)="","",IF(I3952="H",INDEX(Matches!$K:$K,AA3952),INDEX(Matches!$J:$J,AA3952)))</f>
        <v/>
      </c>
      <c r="V3952" s="30">
        <f>IF(T3952="","",T3952-U3952)</f>
        <v/>
      </c>
      <c r="W3952" s="33">
        <f>IF(I3952="H",INDEX(Matches!$T:$T,AA3952),INDEX(Matches!$U:$U,AA3952))</f>
        <v/>
      </c>
      <c r="X3952" s="11">
        <f>INDEX(Matches!$X:$X,AA3952)</f>
        <v/>
      </c>
      <c r="Y3952" s="30">
        <f>IF(O3952="","",O3952-S3952)</f>
        <v/>
      </c>
      <c r="Z3952" s="30">
        <f>IF(W3952="","",W3952-S3952)</f>
        <v/>
      </c>
      <c r="AA3952" s="24">
        <f>MATCH(J3952,Matches!$A:$A,0)</f>
        <v/>
      </c>
      <c r="AB3952" s="33" t="n"/>
      <c r="AC3952" s="33" t="n">
        <v>0.9143315009847441</v>
      </c>
      <c r="AD3952" s="24" t="n"/>
      <c r="AE3952" s="24" t="n">
        <v>5</v>
      </c>
      <c r="AF3952" s="33" t="n"/>
      <c r="AG3952" s="33" t="n"/>
    </row>
    <row r="3953">
      <c r="A3953" s="24" t="inlineStr">
        <is>
          <t>Tranmere|18</t>
        </is>
      </c>
      <c r="B3953" s="24" t="inlineStr">
        <is>
          <t>E3</t>
        </is>
      </c>
      <c r="C3953" s="24" t="inlineStr">
        <is>
          <t>League Two</t>
        </is>
      </c>
      <c r="D3953" s="24" t="inlineStr">
        <is>
          <t>Tranmere</t>
        </is>
      </c>
      <c r="E3953" s="24" t="n">
        <v>18</v>
      </c>
      <c r="F3953" s="24" t="n">
        <v>5</v>
      </c>
      <c r="G3953" s="29" t="n">
        <v>46357.82291666666</v>
      </c>
      <c r="H3953" s="24" t="inlineStr">
        <is>
          <t>Salford</t>
        </is>
      </c>
      <c r="I3953" s="24" t="inlineStr">
        <is>
          <t>H</t>
        </is>
      </c>
      <c r="J3953" s="24" t="inlineStr">
        <is>
          <t>E3-Tranmere-Salford</t>
        </is>
      </c>
      <c r="K3953" s="24" t="n">
        <v>1</v>
      </c>
      <c r="L3953" s="11">
        <f>IF(INDEX(Matches!$X:$X,AA3953)=0,"",IF(I3953="H",INDEX(Matches!$H:$H,AA3953),INDEX(Matches!$I:$I,AA3953)))</f>
        <v/>
      </c>
      <c r="M3953" s="11">
        <f>IF(INDEX(Matches!$X:$X,AA3953)=0,"",IF(I3953="H",INDEX(Matches!$I:$I,AA3953),INDEX(Matches!$H:$H,AA3953)))</f>
        <v/>
      </c>
      <c r="N3953" s="11">
        <f>IF(L3953="","",IF(L3953&gt;M3953,"W",IF(L3953=M3953,"D","L")))</f>
        <v/>
      </c>
      <c r="O3953" s="11">
        <f>IF(L3953="","",IF(L3953&gt;M3953,3,IF(L3953=M3953,1,0)))</f>
        <v/>
      </c>
      <c r="P3953" s="31">
        <f>IF(I3953="H",INDEX(Matches!$L:$L,AA3953),INDEX(Matches!$N:$N,AA3953))</f>
        <v/>
      </c>
      <c r="Q3953" s="31">
        <f>INDEX(Matches!$M:$M,AA3953)</f>
        <v/>
      </c>
      <c r="R3953" s="31">
        <f>IF(I3953="H",INDEX(Matches!$N:$N,AA3953),INDEX(Matches!$L:$L,AA3953))</f>
        <v/>
      </c>
      <c r="S3953" s="33">
        <f>IF(I3953="H",INDEX(Matches!$O:$O,AA3953),INDEX(Matches!$P:$P,AA3953))</f>
        <v/>
      </c>
      <c r="T3953" s="33">
        <f>IF(INDEX(Matches!$J:$J,AA3953)="","",IF(I3953="H",INDEX(Matches!$J:$J,AA3953),INDEX(Matches!$K:$K,AA3953)))</f>
        <v/>
      </c>
      <c r="U3953" s="33">
        <f>IF(INDEX(Matches!$K:$K,AA3953)="","",IF(I3953="H",INDEX(Matches!$K:$K,AA3953),INDEX(Matches!$J:$J,AA3953)))</f>
        <v/>
      </c>
      <c r="V3953" s="30">
        <f>IF(T3953="","",T3953-U3953)</f>
        <v/>
      </c>
      <c r="W3953" s="33">
        <f>IF(I3953="H",INDEX(Matches!$T:$T,AA3953),INDEX(Matches!$U:$U,AA3953))</f>
        <v/>
      </c>
      <c r="X3953" s="11">
        <f>INDEX(Matches!$X:$X,AA3953)</f>
        <v/>
      </c>
      <c r="Y3953" s="30">
        <f>IF(O3953="","",O3953-S3953)</f>
        <v/>
      </c>
      <c r="Z3953" s="30">
        <f>IF(W3953="","",W3953-S3953)</f>
        <v/>
      </c>
      <c r="AA3953" s="24">
        <f>MATCH(J3953,Matches!$A:$A,0)</f>
        <v/>
      </c>
      <c r="AB3953" s="33" t="n"/>
      <c r="AC3953" s="33" t="n">
        <v>1.118152675145216</v>
      </c>
      <c r="AD3953" s="24" t="n"/>
      <c r="AE3953" s="24" t="n">
        <v>5</v>
      </c>
      <c r="AF3953" s="33" t="n"/>
      <c r="AG3953" s="33" t="n"/>
    </row>
    <row r="3954">
      <c r="A3954" s="24" t="inlineStr">
        <is>
          <t>Tranmere|19</t>
        </is>
      </c>
      <c r="B3954" s="24" t="inlineStr">
        <is>
          <t>E3</t>
        </is>
      </c>
      <c r="C3954" s="24" t="inlineStr">
        <is>
          <t>League Two</t>
        </is>
      </c>
      <c r="D3954" s="24" t="inlineStr">
        <is>
          <t>Tranmere</t>
        </is>
      </c>
      <c r="E3954" s="24" t="n">
        <v>19</v>
      </c>
      <c r="F3954" s="24" t="n">
        <v>5</v>
      </c>
      <c r="G3954" s="29" t="n">
        <v>46368.52083333334</v>
      </c>
      <c r="H3954" s="24" t="inlineStr">
        <is>
          <t>York</t>
        </is>
      </c>
      <c r="I3954" s="24" t="inlineStr">
        <is>
          <t>H</t>
        </is>
      </c>
      <c r="J3954" s="24" t="inlineStr">
        <is>
          <t>E3-Tranmere-York</t>
        </is>
      </c>
      <c r="K3954" s="24" t="n">
        <v>7</v>
      </c>
      <c r="L3954" s="11">
        <f>IF(INDEX(Matches!$X:$X,AA3954)=0,"",IF(I3954="H",INDEX(Matches!$H:$H,AA3954),INDEX(Matches!$I:$I,AA3954)))</f>
        <v/>
      </c>
      <c r="M3954" s="11">
        <f>IF(INDEX(Matches!$X:$X,AA3954)=0,"",IF(I3954="H",INDEX(Matches!$I:$I,AA3954),INDEX(Matches!$H:$H,AA3954)))</f>
        <v/>
      </c>
      <c r="N3954" s="11">
        <f>IF(L3954="","",IF(L3954&gt;M3954,"W",IF(L3954=M3954,"D","L")))</f>
        <v/>
      </c>
      <c r="O3954" s="11">
        <f>IF(L3954="","",IF(L3954&gt;M3954,3,IF(L3954=M3954,1,0)))</f>
        <v/>
      </c>
      <c r="P3954" s="31">
        <f>IF(I3954="H",INDEX(Matches!$L:$L,AA3954),INDEX(Matches!$N:$N,AA3954))</f>
        <v/>
      </c>
      <c r="Q3954" s="31">
        <f>INDEX(Matches!$M:$M,AA3954)</f>
        <v/>
      </c>
      <c r="R3954" s="31">
        <f>IF(I3954="H",INDEX(Matches!$N:$N,AA3954),INDEX(Matches!$L:$L,AA3954))</f>
        <v/>
      </c>
      <c r="S3954" s="33">
        <f>IF(I3954="H",INDEX(Matches!$O:$O,AA3954),INDEX(Matches!$P:$P,AA3954))</f>
        <v/>
      </c>
      <c r="T3954" s="33">
        <f>IF(INDEX(Matches!$J:$J,AA3954)="","",IF(I3954="H",INDEX(Matches!$J:$J,AA3954),INDEX(Matches!$K:$K,AA3954)))</f>
        <v/>
      </c>
      <c r="U3954" s="33">
        <f>IF(INDEX(Matches!$K:$K,AA3954)="","",IF(I3954="H",INDEX(Matches!$K:$K,AA3954),INDEX(Matches!$J:$J,AA3954)))</f>
        <v/>
      </c>
      <c r="V3954" s="30">
        <f>IF(T3954="","",T3954-U3954)</f>
        <v/>
      </c>
      <c r="W3954" s="33">
        <f>IF(I3954="H",INDEX(Matches!$T:$T,AA3954),INDEX(Matches!$U:$U,AA3954))</f>
        <v/>
      </c>
      <c r="X3954" s="11">
        <f>INDEX(Matches!$X:$X,AA3954)</f>
        <v/>
      </c>
      <c r="Y3954" s="30">
        <f>IF(O3954="","",O3954-S3954)</f>
        <v/>
      </c>
      <c r="Z3954" s="30">
        <f>IF(W3954="","",W3954-S3954)</f>
        <v/>
      </c>
      <c r="AA3954" s="24">
        <f>MATCH(J3954,Matches!$A:$A,0)</f>
        <v/>
      </c>
      <c r="AB3954" s="33" t="n"/>
      <c r="AC3954" s="33" t="n">
        <v>1.261757675788466</v>
      </c>
      <c r="AD3954" s="24" t="n"/>
      <c r="AE3954" s="24" t="n">
        <v>5</v>
      </c>
      <c r="AF3954" s="33" t="n"/>
      <c r="AG3954" s="33" t="n"/>
    </row>
    <row r="3955">
      <c r="A3955" s="24" t="inlineStr">
        <is>
          <t>Tranmere|20</t>
        </is>
      </c>
      <c r="B3955" s="24" t="inlineStr">
        <is>
          <t>E3</t>
        </is>
      </c>
      <c r="C3955" s="24" t="inlineStr">
        <is>
          <t>League Two</t>
        </is>
      </c>
      <c r="D3955" s="24" t="inlineStr">
        <is>
          <t>Tranmere</t>
        </is>
      </c>
      <c r="E3955" s="24" t="n">
        <v>20</v>
      </c>
      <c r="F3955" s="24" t="n">
        <v>5</v>
      </c>
      <c r="G3955" s="29" t="n">
        <v>46375.625</v>
      </c>
      <c r="H3955" s="24" t="inlineStr">
        <is>
          <t>Swindon</t>
        </is>
      </c>
      <c r="I3955" s="24" t="inlineStr">
        <is>
          <t>A</t>
        </is>
      </c>
      <c r="J3955" s="24" t="inlineStr">
        <is>
          <t>E3-Swindon-Tranmere</t>
        </is>
      </c>
      <c r="K3955" s="24" t="n">
        <v>10</v>
      </c>
      <c r="L3955" s="11">
        <f>IF(INDEX(Matches!$X:$X,AA3955)=0,"",IF(I3955="H",INDEX(Matches!$H:$H,AA3955),INDEX(Matches!$I:$I,AA3955)))</f>
        <v/>
      </c>
      <c r="M3955" s="11">
        <f>IF(INDEX(Matches!$X:$X,AA3955)=0,"",IF(I3955="H",INDEX(Matches!$I:$I,AA3955),INDEX(Matches!$H:$H,AA3955)))</f>
        <v/>
      </c>
      <c r="N3955" s="11">
        <f>IF(L3955="","",IF(L3955&gt;M3955,"W",IF(L3955=M3955,"D","L")))</f>
        <v/>
      </c>
      <c r="O3955" s="11">
        <f>IF(L3955="","",IF(L3955&gt;M3955,3,IF(L3955=M3955,1,0)))</f>
        <v/>
      </c>
      <c r="P3955" s="31">
        <f>IF(I3955="H",INDEX(Matches!$L:$L,AA3955),INDEX(Matches!$N:$N,AA3955))</f>
        <v/>
      </c>
      <c r="Q3955" s="31">
        <f>INDEX(Matches!$M:$M,AA3955)</f>
        <v/>
      </c>
      <c r="R3955" s="31">
        <f>IF(I3955="H",INDEX(Matches!$N:$N,AA3955),INDEX(Matches!$L:$L,AA3955))</f>
        <v/>
      </c>
      <c r="S3955" s="33">
        <f>IF(I3955="H",INDEX(Matches!$O:$O,AA3955),INDEX(Matches!$P:$P,AA3955))</f>
        <v/>
      </c>
      <c r="T3955" s="33">
        <f>IF(INDEX(Matches!$J:$J,AA3955)="","",IF(I3955="H",INDEX(Matches!$J:$J,AA3955),INDEX(Matches!$K:$K,AA3955)))</f>
        <v/>
      </c>
      <c r="U3955" s="33">
        <f>IF(INDEX(Matches!$K:$K,AA3955)="","",IF(I3955="H",INDEX(Matches!$K:$K,AA3955),INDEX(Matches!$J:$J,AA3955)))</f>
        <v/>
      </c>
      <c r="V3955" s="30">
        <f>IF(T3955="","",T3955-U3955)</f>
        <v/>
      </c>
      <c r="W3955" s="33">
        <f>IF(I3955="H",INDEX(Matches!$T:$T,AA3955),INDEX(Matches!$U:$U,AA3955))</f>
        <v/>
      </c>
      <c r="X3955" s="11">
        <f>INDEX(Matches!$X:$X,AA3955)</f>
        <v/>
      </c>
      <c r="Y3955" s="30">
        <f>IF(O3955="","",O3955-S3955)</f>
        <v/>
      </c>
      <c r="Z3955" s="30">
        <f>IF(W3955="","",W3955-S3955)</f>
        <v/>
      </c>
      <c r="AA3955" s="24">
        <f>MATCH(J3955,Matches!$A:$A,0)</f>
        <v/>
      </c>
      <c r="AB3955" s="33" t="n"/>
      <c r="AC3955" s="33" t="n">
        <v>1.126314835342257</v>
      </c>
      <c r="AD3955" s="24" t="n"/>
      <c r="AE3955" s="24" t="n">
        <v>5</v>
      </c>
      <c r="AF3955" s="33" t="n"/>
      <c r="AG3955" s="33" t="n"/>
    </row>
    <row r="3956">
      <c r="A3956" s="24" t="inlineStr">
        <is>
          <t>Tranmere|21</t>
        </is>
      </c>
      <c r="B3956" s="24" t="inlineStr">
        <is>
          <t>E3</t>
        </is>
      </c>
      <c r="C3956" s="24" t="inlineStr">
        <is>
          <t>League Two</t>
        </is>
      </c>
      <c r="D3956" s="24" t="inlineStr">
        <is>
          <t>Tranmere</t>
        </is>
      </c>
      <c r="E3956" s="24" t="n">
        <v>21</v>
      </c>
      <c r="F3956" s="24" t="n">
        <v>6</v>
      </c>
      <c r="G3956" s="29" t="n">
        <v>46382.625</v>
      </c>
      <c r="H3956" s="24" t="inlineStr">
        <is>
          <t>Accrington</t>
        </is>
      </c>
      <c r="I3956" s="24" t="inlineStr">
        <is>
          <t>H</t>
        </is>
      </c>
      <c r="J3956" s="24" t="inlineStr">
        <is>
          <t>E3-Tranmere-Accringt</t>
        </is>
      </c>
      <c r="K3956" s="24" t="n">
        <v>23</v>
      </c>
      <c r="L3956" s="11">
        <f>IF(INDEX(Matches!$X:$X,AA3956)=0,"",IF(I3956="H",INDEX(Matches!$H:$H,AA3956),INDEX(Matches!$I:$I,AA3956)))</f>
        <v/>
      </c>
      <c r="M3956" s="11">
        <f>IF(INDEX(Matches!$X:$X,AA3956)=0,"",IF(I3956="H",INDEX(Matches!$I:$I,AA3956),INDEX(Matches!$H:$H,AA3956)))</f>
        <v/>
      </c>
      <c r="N3956" s="11">
        <f>IF(L3956="","",IF(L3956&gt;M3956,"W",IF(L3956=M3956,"D","L")))</f>
        <v/>
      </c>
      <c r="O3956" s="11">
        <f>IF(L3956="","",IF(L3956&gt;M3956,3,IF(L3956=M3956,1,0)))</f>
        <v/>
      </c>
      <c r="P3956" s="31">
        <f>IF(I3956="H",INDEX(Matches!$L:$L,AA3956),INDEX(Matches!$N:$N,AA3956))</f>
        <v/>
      </c>
      <c r="Q3956" s="31">
        <f>INDEX(Matches!$M:$M,AA3956)</f>
        <v/>
      </c>
      <c r="R3956" s="31">
        <f>IF(I3956="H",INDEX(Matches!$N:$N,AA3956),INDEX(Matches!$L:$L,AA3956))</f>
        <v/>
      </c>
      <c r="S3956" s="33">
        <f>IF(I3956="H",INDEX(Matches!$O:$O,AA3956),INDEX(Matches!$P:$P,AA3956))</f>
        <v/>
      </c>
      <c r="T3956" s="33">
        <f>IF(INDEX(Matches!$J:$J,AA3956)="","",IF(I3956="H",INDEX(Matches!$J:$J,AA3956),INDEX(Matches!$K:$K,AA3956)))</f>
        <v/>
      </c>
      <c r="U3956" s="33">
        <f>IF(INDEX(Matches!$K:$K,AA3956)="","",IF(I3956="H",INDEX(Matches!$K:$K,AA3956),INDEX(Matches!$J:$J,AA3956)))</f>
        <v/>
      </c>
      <c r="V3956" s="30">
        <f>IF(T3956="","",T3956-U3956)</f>
        <v/>
      </c>
      <c r="W3956" s="33">
        <f>IF(I3956="H",INDEX(Matches!$T:$T,AA3956),INDEX(Matches!$U:$U,AA3956))</f>
        <v/>
      </c>
      <c r="X3956" s="11">
        <f>INDEX(Matches!$X:$X,AA3956)</f>
        <v/>
      </c>
      <c r="Y3956" s="30">
        <f>IF(O3956="","",O3956-S3956)</f>
        <v/>
      </c>
      <c r="Z3956" s="30">
        <f>IF(W3956="","",W3956-S3956)</f>
        <v/>
      </c>
      <c r="AA3956" s="24">
        <f>MATCH(J3956,Matches!$A:$A,0)</f>
        <v/>
      </c>
      <c r="AB3956" s="33" t="n"/>
      <c r="AC3956" s="33" t="n">
        <v>1.54581756434222</v>
      </c>
      <c r="AD3956" s="24" t="n"/>
      <c r="AE3956" s="24" t="n">
        <v>6</v>
      </c>
      <c r="AF3956" s="33" t="n"/>
      <c r="AG3956" s="33" t="n"/>
    </row>
    <row r="3957">
      <c r="A3957" s="24" t="inlineStr">
        <is>
          <t>Tranmere|22</t>
        </is>
      </c>
      <c r="B3957" s="24" t="inlineStr">
        <is>
          <t>E3</t>
        </is>
      </c>
      <c r="C3957" s="24" t="inlineStr">
        <is>
          <t>League Two</t>
        </is>
      </c>
      <c r="D3957" s="24" t="inlineStr">
        <is>
          <t>Tranmere</t>
        </is>
      </c>
      <c r="E3957" s="24" t="n">
        <v>22</v>
      </c>
      <c r="F3957" s="24" t="n">
        <v>6</v>
      </c>
      <c r="G3957" s="29" t="n">
        <v>46385.82291666666</v>
      </c>
      <c r="H3957" s="24" t="inlineStr">
        <is>
          <t>Crewe</t>
        </is>
      </c>
      <c r="I3957" s="24" t="inlineStr">
        <is>
          <t>A</t>
        </is>
      </c>
      <c r="J3957" s="24" t="inlineStr">
        <is>
          <t>E3-Crewe-Tranmere</t>
        </is>
      </c>
      <c r="K3957" s="24" t="n">
        <v>15</v>
      </c>
      <c r="L3957" s="11">
        <f>IF(INDEX(Matches!$X:$X,AA3957)=0,"",IF(I3957="H",INDEX(Matches!$H:$H,AA3957),INDEX(Matches!$I:$I,AA3957)))</f>
        <v/>
      </c>
      <c r="M3957" s="11">
        <f>IF(INDEX(Matches!$X:$X,AA3957)=0,"",IF(I3957="H",INDEX(Matches!$I:$I,AA3957),INDEX(Matches!$H:$H,AA3957)))</f>
        <v/>
      </c>
      <c r="N3957" s="11">
        <f>IF(L3957="","",IF(L3957&gt;M3957,"W",IF(L3957=M3957,"D","L")))</f>
        <v/>
      </c>
      <c r="O3957" s="11">
        <f>IF(L3957="","",IF(L3957&gt;M3957,3,IF(L3957=M3957,1,0)))</f>
        <v/>
      </c>
      <c r="P3957" s="31">
        <f>IF(I3957="H",INDEX(Matches!$L:$L,AA3957),INDEX(Matches!$N:$N,AA3957))</f>
        <v/>
      </c>
      <c r="Q3957" s="31">
        <f>INDEX(Matches!$M:$M,AA3957)</f>
        <v/>
      </c>
      <c r="R3957" s="31">
        <f>IF(I3957="H",INDEX(Matches!$N:$N,AA3957),INDEX(Matches!$L:$L,AA3957))</f>
        <v/>
      </c>
      <c r="S3957" s="33">
        <f>IF(I3957="H",INDEX(Matches!$O:$O,AA3957),INDEX(Matches!$P:$P,AA3957))</f>
        <v/>
      </c>
      <c r="T3957" s="33">
        <f>IF(INDEX(Matches!$J:$J,AA3957)="","",IF(I3957="H",INDEX(Matches!$J:$J,AA3957),INDEX(Matches!$K:$K,AA3957)))</f>
        <v/>
      </c>
      <c r="U3957" s="33">
        <f>IF(INDEX(Matches!$K:$K,AA3957)="","",IF(I3957="H",INDEX(Matches!$K:$K,AA3957),INDEX(Matches!$J:$J,AA3957)))</f>
        <v/>
      </c>
      <c r="V3957" s="30">
        <f>IF(T3957="","",T3957-U3957)</f>
        <v/>
      </c>
      <c r="W3957" s="33">
        <f>IF(I3957="H",INDEX(Matches!$T:$T,AA3957),INDEX(Matches!$U:$U,AA3957))</f>
        <v/>
      </c>
      <c r="X3957" s="11">
        <f>INDEX(Matches!$X:$X,AA3957)</f>
        <v/>
      </c>
      <c r="Y3957" s="30">
        <f>IF(O3957="","",O3957-S3957)</f>
        <v/>
      </c>
      <c r="Z3957" s="30">
        <f>IF(W3957="","",W3957-S3957)</f>
        <v/>
      </c>
      <c r="AA3957" s="24">
        <f>MATCH(J3957,Matches!$A:$A,0)</f>
        <v/>
      </c>
      <c r="AB3957" s="33" t="n"/>
      <c r="AC3957" s="33" t="n">
        <v>1.083208274487892</v>
      </c>
      <c r="AD3957" s="24" t="n"/>
      <c r="AE3957" s="24" t="n">
        <v>6</v>
      </c>
      <c r="AF3957" s="33" t="n"/>
      <c r="AG3957" s="33" t="n"/>
    </row>
    <row r="3958">
      <c r="A3958" s="24" t="inlineStr">
        <is>
          <t>Tranmere|23</t>
        </is>
      </c>
      <c r="B3958" s="24" t="inlineStr">
        <is>
          <t>E3</t>
        </is>
      </c>
      <c r="C3958" s="24" t="inlineStr">
        <is>
          <t>League Two</t>
        </is>
      </c>
      <c r="D3958" s="24" t="inlineStr">
        <is>
          <t>Tranmere</t>
        </is>
      </c>
      <c r="E3958" s="24" t="n">
        <v>23</v>
      </c>
      <c r="F3958" s="24" t="n">
        <v>6</v>
      </c>
      <c r="G3958" s="29" t="n">
        <v>46388.625</v>
      </c>
      <c r="H3958" s="24" t="inlineStr">
        <is>
          <t>Grimsby</t>
        </is>
      </c>
      <c r="I3958" s="24" t="inlineStr">
        <is>
          <t>A</t>
        </is>
      </c>
      <c r="J3958" s="24" t="inlineStr">
        <is>
          <t>E3-Grimsby-Tranmere</t>
        </is>
      </c>
      <c r="K3958" s="24" t="n">
        <v>4</v>
      </c>
      <c r="L3958" s="11">
        <f>IF(INDEX(Matches!$X:$X,AA3958)=0,"",IF(I3958="H",INDEX(Matches!$H:$H,AA3958),INDEX(Matches!$I:$I,AA3958)))</f>
        <v/>
      </c>
      <c r="M3958" s="11">
        <f>IF(INDEX(Matches!$X:$X,AA3958)=0,"",IF(I3958="H",INDEX(Matches!$I:$I,AA3958),INDEX(Matches!$H:$H,AA3958)))</f>
        <v/>
      </c>
      <c r="N3958" s="11">
        <f>IF(L3958="","",IF(L3958&gt;M3958,"W",IF(L3958=M3958,"D","L")))</f>
        <v/>
      </c>
      <c r="O3958" s="11">
        <f>IF(L3958="","",IF(L3958&gt;M3958,3,IF(L3958=M3958,1,0)))</f>
        <v/>
      </c>
      <c r="P3958" s="31">
        <f>IF(I3958="H",INDEX(Matches!$L:$L,AA3958),INDEX(Matches!$N:$N,AA3958))</f>
        <v/>
      </c>
      <c r="Q3958" s="31">
        <f>INDEX(Matches!$M:$M,AA3958)</f>
        <v/>
      </c>
      <c r="R3958" s="31">
        <f>IF(I3958="H",INDEX(Matches!$N:$N,AA3958),INDEX(Matches!$L:$L,AA3958))</f>
        <v/>
      </c>
      <c r="S3958" s="33">
        <f>IF(I3958="H",INDEX(Matches!$O:$O,AA3958),INDEX(Matches!$P:$P,AA3958))</f>
        <v/>
      </c>
      <c r="T3958" s="33">
        <f>IF(INDEX(Matches!$J:$J,AA3958)="","",IF(I3958="H",INDEX(Matches!$J:$J,AA3958),INDEX(Matches!$K:$K,AA3958)))</f>
        <v/>
      </c>
      <c r="U3958" s="33">
        <f>IF(INDEX(Matches!$K:$K,AA3958)="","",IF(I3958="H",INDEX(Matches!$K:$K,AA3958),INDEX(Matches!$J:$J,AA3958)))</f>
        <v/>
      </c>
      <c r="V3958" s="30">
        <f>IF(T3958="","",T3958-U3958)</f>
        <v/>
      </c>
      <c r="W3958" s="33">
        <f>IF(I3958="H",INDEX(Matches!$T:$T,AA3958),INDEX(Matches!$U:$U,AA3958))</f>
        <v/>
      </c>
      <c r="X3958" s="11">
        <f>INDEX(Matches!$X:$X,AA3958)</f>
        <v/>
      </c>
      <c r="Y3958" s="30">
        <f>IF(O3958="","",O3958-S3958)</f>
        <v/>
      </c>
      <c r="Z3958" s="30">
        <f>IF(W3958="","",W3958-S3958)</f>
        <v/>
      </c>
      <c r="AA3958" s="24">
        <f>MATCH(J3958,Matches!$A:$A,0)</f>
        <v/>
      </c>
      <c r="AB3958" s="33" t="n"/>
      <c r="AC3958" s="33" t="n">
        <v>0.9730935570749762</v>
      </c>
      <c r="AD3958" s="24" t="n"/>
      <c r="AE3958" s="24" t="n">
        <v>6</v>
      </c>
      <c r="AF3958" s="33" t="n"/>
      <c r="AG3958" s="33" t="n"/>
    </row>
    <row r="3959">
      <c r="A3959" s="24" t="inlineStr">
        <is>
          <t>Tranmere|24</t>
        </is>
      </c>
      <c r="B3959" s="24" t="inlineStr">
        <is>
          <t>E3</t>
        </is>
      </c>
      <c r="C3959" s="24" t="inlineStr">
        <is>
          <t>League Two</t>
        </is>
      </c>
      <c r="D3959" s="24" t="inlineStr">
        <is>
          <t>Tranmere</t>
        </is>
      </c>
      <c r="E3959" s="24" t="n">
        <v>24</v>
      </c>
      <c r="F3959" s="24" t="n">
        <v>6</v>
      </c>
      <c r="G3959" s="29" t="n">
        <v>46396.625</v>
      </c>
      <c r="H3959" s="24" t="inlineStr">
        <is>
          <t>Swindon</t>
        </is>
      </c>
      <c r="I3959" s="24" t="inlineStr">
        <is>
          <t>H</t>
        </is>
      </c>
      <c r="J3959" s="24" t="inlineStr">
        <is>
          <t>E3-Tranmere-Swindon</t>
        </is>
      </c>
      <c r="K3959" s="24" t="n">
        <v>10</v>
      </c>
      <c r="L3959" s="11">
        <f>IF(INDEX(Matches!$X:$X,AA3959)=0,"",IF(I3959="H",INDEX(Matches!$H:$H,AA3959),INDEX(Matches!$I:$I,AA3959)))</f>
        <v/>
      </c>
      <c r="M3959" s="11">
        <f>IF(INDEX(Matches!$X:$X,AA3959)=0,"",IF(I3959="H",INDEX(Matches!$I:$I,AA3959),INDEX(Matches!$H:$H,AA3959)))</f>
        <v/>
      </c>
      <c r="N3959" s="11">
        <f>IF(L3959="","",IF(L3959&gt;M3959,"W",IF(L3959=M3959,"D","L")))</f>
        <v/>
      </c>
      <c r="O3959" s="11">
        <f>IF(L3959="","",IF(L3959&gt;M3959,3,IF(L3959=M3959,1,0)))</f>
        <v/>
      </c>
      <c r="P3959" s="31">
        <f>IF(I3959="H",INDEX(Matches!$L:$L,AA3959),INDEX(Matches!$N:$N,AA3959))</f>
        <v/>
      </c>
      <c r="Q3959" s="31">
        <f>INDEX(Matches!$M:$M,AA3959)</f>
        <v/>
      </c>
      <c r="R3959" s="31">
        <f>IF(I3959="H",INDEX(Matches!$N:$N,AA3959),INDEX(Matches!$L:$L,AA3959))</f>
        <v/>
      </c>
      <c r="S3959" s="33">
        <f>IF(I3959="H",INDEX(Matches!$O:$O,AA3959),INDEX(Matches!$P:$P,AA3959))</f>
        <v/>
      </c>
      <c r="T3959" s="33">
        <f>IF(INDEX(Matches!$J:$J,AA3959)="","",IF(I3959="H",INDEX(Matches!$J:$J,AA3959),INDEX(Matches!$K:$K,AA3959)))</f>
        <v/>
      </c>
      <c r="U3959" s="33">
        <f>IF(INDEX(Matches!$K:$K,AA3959)="","",IF(I3959="H",INDEX(Matches!$K:$K,AA3959),INDEX(Matches!$J:$J,AA3959)))</f>
        <v/>
      </c>
      <c r="V3959" s="30">
        <f>IF(T3959="","",T3959-U3959)</f>
        <v/>
      </c>
      <c r="W3959" s="33">
        <f>IF(I3959="H",INDEX(Matches!$T:$T,AA3959),INDEX(Matches!$U:$U,AA3959))</f>
        <v/>
      </c>
      <c r="X3959" s="11">
        <f>INDEX(Matches!$X:$X,AA3959)</f>
        <v/>
      </c>
      <c r="Y3959" s="30">
        <f>IF(O3959="","",O3959-S3959)</f>
        <v/>
      </c>
      <c r="Z3959" s="30">
        <f>IF(W3959="","",W3959-S3959)</f>
        <v/>
      </c>
      <c r="AA3959" s="24">
        <f>MATCH(J3959,Matches!$A:$A,0)</f>
        <v/>
      </c>
      <c r="AB3959" s="33" t="n"/>
      <c r="AC3959" s="33" t="n">
        <v>1.435573072412234</v>
      </c>
      <c r="AD3959" s="24" t="n"/>
      <c r="AE3959" s="24" t="n">
        <v>6</v>
      </c>
      <c r="AF3959" s="33" t="n"/>
      <c r="AG3959" s="33" t="n"/>
    </row>
    <row r="3960">
      <c r="A3960" s="24" t="inlineStr">
        <is>
          <t>Tranmere|25</t>
        </is>
      </c>
      <c r="B3960" s="24" t="inlineStr">
        <is>
          <t>E3</t>
        </is>
      </c>
      <c r="C3960" s="24" t="inlineStr">
        <is>
          <t>League Two</t>
        </is>
      </c>
      <c r="D3960" s="24" t="inlineStr">
        <is>
          <t>Tranmere</t>
        </is>
      </c>
      <c r="E3960" s="24" t="n">
        <v>25</v>
      </c>
      <c r="F3960" s="24" t="n">
        <v>7</v>
      </c>
      <c r="G3960" s="29" t="n">
        <v>46403.625</v>
      </c>
      <c r="H3960" s="24" t="inlineStr">
        <is>
          <t>Barnet</t>
        </is>
      </c>
      <c r="I3960" s="24" t="inlineStr">
        <is>
          <t>A</t>
        </is>
      </c>
      <c r="J3960" s="24" t="inlineStr">
        <is>
          <t>E3-Barnet-Tranmere</t>
        </is>
      </c>
      <c r="K3960" s="24" t="n">
        <v>3</v>
      </c>
      <c r="L3960" s="11">
        <f>IF(INDEX(Matches!$X:$X,AA3960)=0,"",IF(I3960="H",INDEX(Matches!$H:$H,AA3960),INDEX(Matches!$I:$I,AA3960)))</f>
        <v/>
      </c>
      <c r="M3960" s="11">
        <f>IF(INDEX(Matches!$X:$X,AA3960)=0,"",IF(I3960="H",INDEX(Matches!$I:$I,AA3960),INDEX(Matches!$H:$H,AA3960)))</f>
        <v/>
      </c>
      <c r="N3960" s="11">
        <f>IF(L3960="","",IF(L3960&gt;M3960,"W",IF(L3960=M3960,"D","L")))</f>
        <v/>
      </c>
      <c r="O3960" s="11">
        <f>IF(L3960="","",IF(L3960&gt;M3960,3,IF(L3960=M3960,1,0)))</f>
        <v/>
      </c>
      <c r="P3960" s="31">
        <f>IF(I3960="H",INDEX(Matches!$L:$L,AA3960),INDEX(Matches!$N:$N,AA3960))</f>
        <v/>
      </c>
      <c r="Q3960" s="31">
        <f>INDEX(Matches!$M:$M,AA3960)</f>
        <v/>
      </c>
      <c r="R3960" s="31">
        <f>IF(I3960="H",INDEX(Matches!$N:$N,AA3960),INDEX(Matches!$L:$L,AA3960))</f>
        <v/>
      </c>
      <c r="S3960" s="33">
        <f>IF(I3960="H",INDEX(Matches!$O:$O,AA3960),INDEX(Matches!$P:$P,AA3960))</f>
        <v/>
      </c>
      <c r="T3960" s="33">
        <f>IF(INDEX(Matches!$J:$J,AA3960)="","",IF(I3960="H",INDEX(Matches!$J:$J,AA3960),INDEX(Matches!$K:$K,AA3960)))</f>
        <v/>
      </c>
      <c r="U3960" s="33">
        <f>IF(INDEX(Matches!$K:$K,AA3960)="","",IF(I3960="H",INDEX(Matches!$K:$K,AA3960),INDEX(Matches!$J:$J,AA3960)))</f>
        <v/>
      </c>
      <c r="V3960" s="30">
        <f>IF(T3960="","",T3960-U3960)</f>
        <v/>
      </c>
      <c r="W3960" s="33">
        <f>IF(I3960="H",INDEX(Matches!$T:$T,AA3960),INDEX(Matches!$U:$U,AA3960))</f>
        <v/>
      </c>
      <c r="X3960" s="11">
        <f>INDEX(Matches!$X:$X,AA3960)</f>
        <v/>
      </c>
      <c r="Y3960" s="30">
        <f>IF(O3960="","",O3960-S3960)</f>
        <v/>
      </c>
      <c r="Z3960" s="30">
        <f>IF(W3960="","",W3960-S3960)</f>
        <v/>
      </c>
      <c r="AA3960" s="24">
        <f>MATCH(J3960,Matches!$A:$A,0)</f>
        <v/>
      </c>
      <c r="AB3960" s="33" t="n"/>
      <c r="AC3960" s="33" t="n">
        <v>0.9347329092050412</v>
      </c>
      <c r="AD3960" s="24" t="n"/>
      <c r="AE3960" s="24" t="n">
        <v>7</v>
      </c>
      <c r="AF3960" s="33" t="n"/>
      <c r="AG3960" s="33" t="n"/>
    </row>
    <row r="3961">
      <c r="A3961" s="24" t="inlineStr">
        <is>
          <t>Tranmere|26</t>
        </is>
      </c>
      <c r="B3961" s="24" t="inlineStr">
        <is>
          <t>E3</t>
        </is>
      </c>
      <c r="C3961" s="24" t="inlineStr">
        <is>
          <t>League Two</t>
        </is>
      </c>
      <c r="D3961" s="24" t="inlineStr">
        <is>
          <t>Tranmere</t>
        </is>
      </c>
      <c r="E3961" s="24" t="n">
        <v>26</v>
      </c>
      <c r="F3961" s="24" t="n">
        <v>7</v>
      </c>
      <c r="G3961" s="29" t="n">
        <v>46406.82291666666</v>
      </c>
      <c r="H3961" s="24" t="inlineStr">
        <is>
          <t>Northampton</t>
        </is>
      </c>
      <c r="I3961" s="24" t="inlineStr">
        <is>
          <t>H</t>
        </is>
      </c>
      <c r="J3961" s="24" t="inlineStr">
        <is>
          <t>E3-Tranmere-Northamp</t>
        </is>
      </c>
      <c r="K3961" s="24" t="n">
        <v>14</v>
      </c>
      <c r="L3961" s="11">
        <f>IF(INDEX(Matches!$X:$X,AA3961)=0,"",IF(I3961="H",INDEX(Matches!$H:$H,AA3961),INDEX(Matches!$I:$I,AA3961)))</f>
        <v/>
      </c>
      <c r="M3961" s="11">
        <f>IF(INDEX(Matches!$X:$X,AA3961)=0,"",IF(I3961="H",INDEX(Matches!$I:$I,AA3961),INDEX(Matches!$H:$H,AA3961)))</f>
        <v/>
      </c>
      <c r="N3961" s="11">
        <f>IF(L3961="","",IF(L3961&gt;M3961,"W",IF(L3961=M3961,"D","L")))</f>
        <v/>
      </c>
      <c r="O3961" s="11">
        <f>IF(L3961="","",IF(L3961&gt;M3961,3,IF(L3961=M3961,1,0)))</f>
        <v/>
      </c>
      <c r="P3961" s="31">
        <f>IF(I3961="H",INDEX(Matches!$L:$L,AA3961),INDEX(Matches!$N:$N,AA3961))</f>
        <v/>
      </c>
      <c r="Q3961" s="31">
        <f>INDEX(Matches!$M:$M,AA3961)</f>
        <v/>
      </c>
      <c r="R3961" s="31">
        <f>IF(I3961="H",INDEX(Matches!$N:$N,AA3961),INDEX(Matches!$L:$L,AA3961))</f>
        <v/>
      </c>
      <c r="S3961" s="33">
        <f>IF(I3961="H",INDEX(Matches!$O:$O,AA3961),INDEX(Matches!$P:$P,AA3961))</f>
        <v/>
      </c>
      <c r="T3961" s="33">
        <f>IF(INDEX(Matches!$J:$J,AA3961)="","",IF(I3961="H",INDEX(Matches!$J:$J,AA3961),INDEX(Matches!$K:$K,AA3961)))</f>
        <v/>
      </c>
      <c r="U3961" s="33">
        <f>IF(INDEX(Matches!$K:$K,AA3961)="","",IF(I3961="H",INDEX(Matches!$K:$K,AA3961),INDEX(Matches!$J:$J,AA3961)))</f>
        <v/>
      </c>
      <c r="V3961" s="30">
        <f>IF(T3961="","",T3961-U3961)</f>
        <v/>
      </c>
      <c r="W3961" s="33">
        <f>IF(I3961="H",INDEX(Matches!$T:$T,AA3961),INDEX(Matches!$U:$U,AA3961))</f>
        <v/>
      </c>
      <c r="X3961" s="11">
        <f>INDEX(Matches!$X:$X,AA3961)</f>
        <v/>
      </c>
      <c r="Y3961" s="30">
        <f>IF(O3961="","",O3961-S3961)</f>
        <v/>
      </c>
      <c r="Z3961" s="30">
        <f>IF(W3961="","",W3961-S3961)</f>
        <v/>
      </c>
      <c r="AA3961" s="24">
        <f>MATCH(J3961,Matches!$A:$A,0)</f>
        <v/>
      </c>
      <c r="AB3961" s="33" t="n"/>
      <c r="AC3961" s="33" t="n">
        <v>1.416534160318894</v>
      </c>
      <c r="AD3961" s="24" t="n"/>
      <c r="AE3961" s="24" t="n">
        <v>7</v>
      </c>
      <c r="AF3961" s="33" t="n"/>
      <c r="AG3961" s="33" t="n"/>
    </row>
    <row r="3962">
      <c r="A3962" s="24" t="inlineStr">
        <is>
          <t>Tranmere|27</t>
        </is>
      </c>
      <c r="B3962" s="24" t="inlineStr">
        <is>
          <t>E3</t>
        </is>
      </c>
      <c r="C3962" s="24" t="inlineStr">
        <is>
          <t>League Two</t>
        </is>
      </c>
      <c r="D3962" s="24" t="inlineStr">
        <is>
          <t>Tranmere</t>
        </is>
      </c>
      <c r="E3962" s="24" t="n">
        <v>27</v>
      </c>
      <c r="F3962" s="24" t="n">
        <v>7</v>
      </c>
      <c r="G3962" s="29" t="n">
        <v>46410.625</v>
      </c>
      <c r="H3962" s="24" t="inlineStr">
        <is>
          <t>Crawley</t>
        </is>
      </c>
      <c r="I3962" s="24" t="inlineStr">
        <is>
          <t>H</t>
        </is>
      </c>
      <c r="J3962" s="24" t="inlineStr">
        <is>
          <t>E3-Tranmere-Crawley</t>
        </is>
      </c>
      <c r="K3962" s="24" t="n">
        <v>21</v>
      </c>
      <c r="L3962" s="11">
        <f>IF(INDEX(Matches!$X:$X,AA3962)=0,"",IF(I3962="H",INDEX(Matches!$H:$H,AA3962),INDEX(Matches!$I:$I,AA3962)))</f>
        <v/>
      </c>
      <c r="M3962" s="11">
        <f>IF(INDEX(Matches!$X:$X,AA3962)=0,"",IF(I3962="H",INDEX(Matches!$I:$I,AA3962),INDEX(Matches!$H:$H,AA3962)))</f>
        <v/>
      </c>
      <c r="N3962" s="11">
        <f>IF(L3962="","",IF(L3962&gt;M3962,"W",IF(L3962=M3962,"D","L")))</f>
        <v/>
      </c>
      <c r="O3962" s="11">
        <f>IF(L3962="","",IF(L3962&gt;M3962,3,IF(L3962=M3962,1,0)))</f>
        <v/>
      </c>
      <c r="P3962" s="31">
        <f>IF(I3962="H",INDEX(Matches!$L:$L,AA3962),INDEX(Matches!$N:$N,AA3962))</f>
        <v/>
      </c>
      <c r="Q3962" s="31">
        <f>INDEX(Matches!$M:$M,AA3962)</f>
        <v/>
      </c>
      <c r="R3962" s="31">
        <f>IF(I3962="H",INDEX(Matches!$N:$N,AA3962),INDEX(Matches!$L:$L,AA3962))</f>
        <v/>
      </c>
      <c r="S3962" s="33">
        <f>IF(I3962="H",INDEX(Matches!$O:$O,AA3962),INDEX(Matches!$P:$P,AA3962))</f>
        <v/>
      </c>
      <c r="T3962" s="33">
        <f>IF(INDEX(Matches!$J:$J,AA3962)="","",IF(I3962="H",INDEX(Matches!$J:$J,AA3962),INDEX(Matches!$K:$K,AA3962)))</f>
        <v/>
      </c>
      <c r="U3962" s="33">
        <f>IF(INDEX(Matches!$K:$K,AA3962)="","",IF(I3962="H",INDEX(Matches!$K:$K,AA3962),INDEX(Matches!$J:$J,AA3962)))</f>
        <v/>
      </c>
      <c r="V3962" s="30">
        <f>IF(T3962="","",T3962-U3962)</f>
        <v/>
      </c>
      <c r="W3962" s="33">
        <f>IF(I3962="H",INDEX(Matches!$T:$T,AA3962),INDEX(Matches!$U:$U,AA3962))</f>
        <v/>
      </c>
      <c r="X3962" s="11">
        <f>INDEX(Matches!$X:$X,AA3962)</f>
        <v/>
      </c>
      <c r="Y3962" s="30">
        <f>IF(O3962="","",O3962-S3962)</f>
        <v/>
      </c>
      <c r="Z3962" s="30">
        <f>IF(W3962="","",W3962-S3962)</f>
        <v/>
      </c>
      <c r="AA3962" s="24">
        <f>MATCH(J3962,Matches!$A:$A,0)</f>
        <v/>
      </c>
      <c r="AB3962" s="33" t="n"/>
      <c r="AC3962" s="33" t="n">
        <v>1.549246896204343</v>
      </c>
      <c r="AD3962" s="24" t="n"/>
      <c r="AE3962" s="24" t="n">
        <v>7</v>
      </c>
      <c r="AF3962" s="33" t="n"/>
      <c r="AG3962" s="33" t="n"/>
    </row>
    <row r="3963">
      <c r="A3963" s="24" t="inlineStr">
        <is>
          <t>Tranmere|28</t>
        </is>
      </c>
      <c r="B3963" s="24" t="inlineStr">
        <is>
          <t>E3</t>
        </is>
      </c>
      <c r="C3963" s="24" t="inlineStr">
        <is>
          <t>League Two</t>
        </is>
      </c>
      <c r="D3963" s="24" t="inlineStr">
        <is>
          <t>Tranmere</t>
        </is>
      </c>
      <c r="E3963" s="24" t="n">
        <v>28</v>
      </c>
      <c r="F3963" s="24" t="n">
        <v>7</v>
      </c>
      <c r="G3963" s="29" t="n">
        <v>46417.625</v>
      </c>
      <c r="H3963" s="24" t="inlineStr">
        <is>
          <t>Cheltenham</t>
        </is>
      </c>
      <c r="I3963" s="24" t="inlineStr">
        <is>
          <t>A</t>
        </is>
      </c>
      <c r="J3963" s="24" t="inlineStr">
        <is>
          <t>E3-Cheltenh-Tranmere</t>
        </is>
      </c>
      <c r="K3963" s="24" t="n">
        <v>22</v>
      </c>
      <c r="L3963" s="11">
        <f>IF(INDEX(Matches!$X:$X,AA3963)=0,"",IF(I3963="H",INDEX(Matches!$H:$H,AA3963),INDEX(Matches!$I:$I,AA3963)))</f>
        <v/>
      </c>
      <c r="M3963" s="11">
        <f>IF(INDEX(Matches!$X:$X,AA3963)=0,"",IF(I3963="H",INDEX(Matches!$I:$I,AA3963),INDEX(Matches!$H:$H,AA3963)))</f>
        <v/>
      </c>
      <c r="N3963" s="11">
        <f>IF(L3963="","",IF(L3963&gt;M3963,"W",IF(L3963=M3963,"D","L")))</f>
        <v/>
      </c>
      <c r="O3963" s="11">
        <f>IF(L3963="","",IF(L3963&gt;M3963,3,IF(L3963=M3963,1,0)))</f>
        <v/>
      </c>
      <c r="P3963" s="31">
        <f>IF(I3963="H",INDEX(Matches!$L:$L,AA3963),INDEX(Matches!$N:$N,AA3963))</f>
        <v/>
      </c>
      <c r="Q3963" s="31">
        <f>INDEX(Matches!$M:$M,AA3963)</f>
        <v/>
      </c>
      <c r="R3963" s="31">
        <f>IF(I3963="H",INDEX(Matches!$N:$N,AA3963),INDEX(Matches!$L:$L,AA3963))</f>
        <v/>
      </c>
      <c r="S3963" s="33">
        <f>IF(I3963="H",INDEX(Matches!$O:$O,AA3963),INDEX(Matches!$P:$P,AA3963))</f>
        <v/>
      </c>
      <c r="T3963" s="33">
        <f>IF(INDEX(Matches!$J:$J,AA3963)="","",IF(I3963="H",INDEX(Matches!$J:$J,AA3963),INDEX(Matches!$K:$K,AA3963)))</f>
        <v/>
      </c>
      <c r="U3963" s="33">
        <f>IF(INDEX(Matches!$K:$K,AA3963)="","",IF(I3963="H",INDEX(Matches!$K:$K,AA3963),INDEX(Matches!$J:$J,AA3963)))</f>
        <v/>
      </c>
      <c r="V3963" s="30">
        <f>IF(T3963="","",T3963-U3963)</f>
        <v/>
      </c>
      <c r="W3963" s="33">
        <f>IF(I3963="H",INDEX(Matches!$T:$T,AA3963),INDEX(Matches!$U:$U,AA3963))</f>
        <v/>
      </c>
      <c r="X3963" s="11">
        <f>INDEX(Matches!$X:$X,AA3963)</f>
        <v/>
      </c>
      <c r="Y3963" s="30">
        <f>IF(O3963="","",O3963-S3963)</f>
        <v/>
      </c>
      <c r="Z3963" s="30">
        <f>IF(W3963="","",W3963-S3963)</f>
        <v/>
      </c>
      <c r="AA3963" s="24">
        <f>MATCH(J3963,Matches!$A:$A,0)</f>
        <v/>
      </c>
      <c r="AB3963" s="33" t="n"/>
      <c r="AC3963" s="33" t="n">
        <v>1.266649933699994</v>
      </c>
      <c r="AD3963" s="24" t="n"/>
      <c r="AE3963" s="24" t="n">
        <v>7</v>
      </c>
      <c r="AF3963" s="33" t="n"/>
      <c r="AG3963" s="33" t="n"/>
    </row>
    <row r="3964">
      <c r="A3964" s="24" t="inlineStr">
        <is>
          <t>Tranmere|29</t>
        </is>
      </c>
      <c r="B3964" s="24" t="inlineStr">
        <is>
          <t>E3</t>
        </is>
      </c>
      <c r="C3964" s="24" t="inlineStr">
        <is>
          <t>League Two</t>
        </is>
      </c>
      <c r="D3964" s="24" t="inlineStr">
        <is>
          <t>Tranmere</t>
        </is>
      </c>
      <c r="E3964" s="24" t="n">
        <v>29</v>
      </c>
      <c r="F3964" s="24" t="n">
        <v>8</v>
      </c>
      <c r="G3964" s="29" t="n">
        <v>46424.625</v>
      </c>
      <c r="H3964" s="24" t="inlineStr">
        <is>
          <t>Newport</t>
        </is>
      </c>
      <c r="I3964" s="24" t="inlineStr">
        <is>
          <t>H</t>
        </is>
      </c>
      <c r="J3964" s="24" t="inlineStr">
        <is>
          <t>E3-Tranmere-Newport</t>
        </is>
      </c>
      <c r="K3964" s="24" t="n">
        <v>24</v>
      </c>
      <c r="L3964" s="11">
        <f>IF(INDEX(Matches!$X:$X,AA3964)=0,"",IF(I3964="H",INDEX(Matches!$H:$H,AA3964),INDEX(Matches!$I:$I,AA3964)))</f>
        <v/>
      </c>
      <c r="M3964" s="11">
        <f>IF(INDEX(Matches!$X:$X,AA3964)=0,"",IF(I3964="H",INDEX(Matches!$I:$I,AA3964),INDEX(Matches!$H:$H,AA3964)))</f>
        <v/>
      </c>
      <c r="N3964" s="11">
        <f>IF(L3964="","",IF(L3964&gt;M3964,"W",IF(L3964=M3964,"D","L")))</f>
        <v/>
      </c>
      <c r="O3964" s="11">
        <f>IF(L3964="","",IF(L3964&gt;M3964,3,IF(L3964=M3964,1,0)))</f>
        <v/>
      </c>
      <c r="P3964" s="31">
        <f>IF(I3964="H",INDEX(Matches!$L:$L,AA3964),INDEX(Matches!$N:$N,AA3964))</f>
        <v/>
      </c>
      <c r="Q3964" s="31">
        <f>INDEX(Matches!$M:$M,AA3964)</f>
        <v/>
      </c>
      <c r="R3964" s="31">
        <f>IF(I3964="H",INDEX(Matches!$N:$N,AA3964),INDEX(Matches!$L:$L,AA3964))</f>
        <v/>
      </c>
      <c r="S3964" s="33">
        <f>IF(I3964="H",INDEX(Matches!$O:$O,AA3964),INDEX(Matches!$P:$P,AA3964))</f>
        <v/>
      </c>
      <c r="T3964" s="33">
        <f>IF(INDEX(Matches!$J:$J,AA3964)="","",IF(I3964="H",INDEX(Matches!$J:$J,AA3964),INDEX(Matches!$K:$K,AA3964)))</f>
        <v/>
      </c>
      <c r="U3964" s="33">
        <f>IF(INDEX(Matches!$K:$K,AA3964)="","",IF(I3964="H",INDEX(Matches!$K:$K,AA3964),INDEX(Matches!$J:$J,AA3964)))</f>
        <v/>
      </c>
      <c r="V3964" s="30">
        <f>IF(T3964="","",T3964-U3964)</f>
        <v/>
      </c>
      <c r="W3964" s="33">
        <f>IF(I3964="H",INDEX(Matches!$T:$T,AA3964),INDEX(Matches!$U:$U,AA3964))</f>
        <v/>
      </c>
      <c r="X3964" s="11">
        <f>INDEX(Matches!$X:$X,AA3964)</f>
        <v/>
      </c>
      <c r="Y3964" s="30">
        <f>IF(O3964="","",O3964-S3964)</f>
        <v/>
      </c>
      <c r="Z3964" s="30">
        <f>IF(W3964="","",W3964-S3964)</f>
        <v/>
      </c>
      <c r="AA3964" s="24">
        <f>MATCH(J3964,Matches!$A:$A,0)</f>
        <v/>
      </c>
      <c r="AB3964" s="33" t="n"/>
      <c r="AC3964" s="33" t="n">
        <v>1.627993377679619</v>
      </c>
      <c r="AD3964" s="24" t="n"/>
      <c r="AE3964" s="24" t="n">
        <v>8</v>
      </c>
      <c r="AF3964" s="33" t="n"/>
      <c r="AG3964" s="33" t="n"/>
    </row>
    <row r="3965">
      <c r="A3965" s="24" t="inlineStr">
        <is>
          <t>Tranmere|30</t>
        </is>
      </c>
      <c r="B3965" s="24" t="inlineStr">
        <is>
          <t>E3</t>
        </is>
      </c>
      <c r="C3965" s="24" t="inlineStr">
        <is>
          <t>League Two</t>
        </is>
      </c>
      <c r="D3965" s="24" t="inlineStr">
        <is>
          <t>Tranmere</t>
        </is>
      </c>
      <c r="E3965" s="24" t="n">
        <v>30</v>
      </c>
      <c r="F3965" s="24" t="n">
        <v>8</v>
      </c>
      <c r="G3965" s="29" t="n">
        <v>46427.82291666666</v>
      </c>
      <c r="H3965" s="24" t="inlineStr">
        <is>
          <t>Rotherham</t>
        </is>
      </c>
      <c r="I3965" s="24" t="inlineStr">
        <is>
          <t>A</t>
        </is>
      </c>
      <c r="J3965" s="24" t="inlineStr">
        <is>
          <t>E3-Rotherha-Tranmere</t>
        </is>
      </c>
      <c r="K3965" s="24" t="n">
        <v>9</v>
      </c>
      <c r="L3965" s="11">
        <f>IF(INDEX(Matches!$X:$X,AA3965)=0,"",IF(I3965="H",INDEX(Matches!$H:$H,AA3965),INDEX(Matches!$I:$I,AA3965)))</f>
        <v/>
      </c>
      <c r="M3965" s="11">
        <f>IF(INDEX(Matches!$X:$X,AA3965)=0,"",IF(I3965="H",INDEX(Matches!$I:$I,AA3965),INDEX(Matches!$H:$H,AA3965)))</f>
        <v/>
      </c>
      <c r="N3965" s="11">
        <f>IF(L3965="","",IF(L3965&gt;M3965,"W",IF(L3965=M3965,"D","L")))</f>
        <v/>
      </c>
      <c r="O3965" s="11">
        <f>IF(L3965="","",IF(L3965&gt;M3965,3,IF(L3965=M3965,1,0)))</f>
        <v/>
      </c>
      <c r="P3965" s="31">
        <f>IF(I3965="H",INDEX(Matches!$L:$L,AA3965),INDEX(Matches!$N:$N,AA3965))</f>
        <v/>
      </c>
      <c r="Q3965" s="31">
        <f>INDEX(Matches!$M:$M,AA3965)</f>
        <v/>
      </c>
      <c r="R3965" s="31">
        <f>IF(I3965="H",INDEX(Matches!$N:$N,AA3965),INDEX(Matches!$L:$L,AA3965))</f>
        <v/>
      </c>
      <c r="S3965" s="33">
        <f>IF(I3965="H",INDEX(Matches!$O:$O,AA3965),INDEX(Matches!$P:$P,AA3965))</f>
        <v/>
      </c>
      <c r="T3965" s="33">
        <f>IF(INDEX(Matches!$J:$J,AA3965)="","",IF(I3965="H",INDEX(Matches!$J:$J,AA3965),INDEX(Matches!$K:$K,AA3965)))</f>
        <v/>
      </c>
      <c r="U3965" s="33">
        <f>IF(INDEX(Matches!$K:$K,AA3965)="","",IF(I3965="H",INDEX(Matches!$K:$K,AA3965),INDEX(Matches!$J:$J,AA3965)))</f>
        <v/>
      </c>
      <c r="V3965" s="30">
        <f>IF(T3965="","",T3965-U3965)</f>
        <v/>
      </c>
      <c r="W3965" s="33">
        <f>IF(I3965="H",INDEX(Matches!$T:$T,AA3965),INDEX(Matches!$U:$U,AA3965))</f>
        <v/>
      </c>
      <c r="X3965" s="11">
        <f>INDEX(Matches!$X:$X,AA3965)</f>
        <v/>
      </c>
      <c r="Y3965" s="30">
        <f>IF(O3965="","",O3965-S3965)</f>
        <v/>
      </c>
      <c r="Z3965" s="30">
        <f>IF(W3965="","",W3965-S3965)</f>
        <v/>
      </c>
      <c r="AA3965" s="24">
        <f>MATCH(J3965,Matches!$A:$A,0)</f>
        <v/>
      </c>
      <c r="AB3965" s="33" t="n"/>
      <c r="AC3965" s="33" t="n">
        <v>1.040105085337621</v>
      </c>
      <c r="AD3965" s="24" t="n"/>
      <c r="AE3965" s="24" t="n">
        <v>8</v>
      </c>
      <c r="AF3965" s="33" t="n"/>
      <c r="AG3965" s="33" t="n"/>
    </row>
    <row r="3966">
      <c r="A3966" s="24" t="inlineStr">
        <is>
          <t>Tranmere|31</t>
        </is>
      </c>
      <c r="B3966" s="24" t="inlineStr">
        <is>
          <t>E3</t>
        </is>
      </c>
      <c r="C3966" s="24" t="inlineStr">
        <is>
          <t>League Two</t>
        </is>
      </c>
      <c r="D3966" s="24" t="inlineStr">
        <is>
          <t>Tranmere</t>
        </is>
      </c>
      <c r="E3966" s="24" t="n">
        <v>31</v>
      </c>
      <c r="F3966" s="24" t="n">
        <v>8</v>
      </c>
      <c r="G3966" s="29" t="n">
        <v>46431.625</v>
      </c>
      <c r="H3966" s="24" t="inlineStr">
        <is>
          <t>Oldham</t>
        </is>
      </c>
      <c r="I3966" s="24" t="inlineStr">
        <is>
          <t>A</t>
        </is>
      </c>
      <c r="J3966" s="24" t="inlineStr">
        <is>
          <t>E3-Oldham-Tranmere</t>
        </is>
      </c>
      <c r="K3966" s="24" t="n">
        <v>8</v>
      </c>
      <c r="L3966" s="11">
        <f>IF(INDEX(Matches!$X:$X,AA3966)=0,"",IF(I3966="H",INDEX(Matches!$H:$H,AA3966),INDEX(Matches!$I:$I,AA3966)))</f>
        <v/>
      </c>
      <c r="M3966" s="11">
        <f>IF(INDEX(Matches!$X:$X,AA3966)=0,"",IF(I3966="H",INDEX(Matches!$I:$I,AA3966),INDEX(Matches!$H:$H,AA3966)))</f>
        <v/>
      </c>
      <c r="N3966" s="11">
        <f>IF(L3966="","",IF(L3966&gt;M3966,"W",IF(L3966=M3966,"D","L")))</f>
        <v/>
      </c>
      <c r="O3966" s="11">
        <f>IF(L3966="","",IF(L3966&gt;M3966,3,IF(L3966=M3966,1,0)))</f>
        <v/>
      </c>
      <c r="P3966" s="31">
        <f>IF(I3966="H",INDEX(Matches!$L:$L,AA3966),INDEX(Matches!$N:$N,AA3966))</f>
        <v/>
      </c>
      <c r="Q3966" s="31">
        <f>INDEX(Matches!$M:$M,AA3966)</f>
        <v/>
      </c>
      <c r="R3966" s="31">
        <f>IF(I3966="H",INDEX(Matches!$N:$N,AA3966),INDEX(Matches!$L:$L,AA3966))</f>
        <v/>
      </c>
      <c r="S3966" s="33">
        <f>IF(I3966="H",INDEX(Matches!$O:$O,AA3966),INDEX(Matches!$P:$P,AA3966))</f>
        <v/>
      </c>
      <c r="T3966" s="33">
        <f>IF(INDEX(Matches!$J:$J,AA3966)="","",IF(I3966="H",INDEX(Matches!$J:$J,AA3966),INDEX(Matches!$K:$K,AA3966)))</f>
        <v/>
      </c>
      <c r="U3966" s="33">
        <f>IF(INDEX(Matches!$K:$K,AA3966)="","",IF(I3966="H",INDEX(Matches!$K:$K,AA3966),INDEX(Matches!$J:$J,AA3966)))</f>
        <v/>
      </c>
      <c r="V3966" s="30">
        <f>IF(T3966="","",T3966-U3966)</f>
        <v/>
      </c>
      <c r="W3966" s="33">
        <f>IF(I3966="H",INDEX(Matches!$T:$T,AA3966),INDEX(Matches!$U:$U,AA3966))</f>
        <v/>
      </c>
      <c r="X3966" s="11">
        <f>INDEX(Matches!$X:$X,AA3966)</f>
        <v/>
      </c>
      <c r="Y3966" s="30">
        <f>IF(O3966="","",O3966-S3966)</f>
        <v/>
      </c>
      <c r="Z3966" s="30">
        <f>IF(W3966="","",W3966-S3966)</f>
        <v/>
      </c>
      <c r="AA3966" s="24">
        <f>MATCH(J3966,Matches!$A:$A,0)</f>
        <v/>
      </c>
      <c r="AB3966" s="33" t="n"/>
      <c r="AC3966" s="33" t="n">
        <v>1.029102605014012</v>
      </c>
      <c r="AD3966" s="24" t="n"/>
      <c r="AE3966" s="24" t="n">
        <v>8</v>
      </c>
      <c r="AF3966" s="33" t="n"/>
      <c r="AG3966" s="33" t="n"/>
    </row>
    <row r="3967">
      <c r="A3967" s="24" t="inlineStr">
        <is>
          <t>Tranmere|32</t>
        </is>
      </c>
      <c r="B3967" s="24" t="inlineStr">
        <is>
          <t>E3</t>
        </is>
      </c>
      <c r="C3967" s="24" t="inlineStr">
        <is>
          <t>League Two</t>
        </is>
      </c>
      <c r="D3967" s="24" t="inlineStr">
        <is>
          <t>Tranmere</t>
        </is>
      </c>
      <c r="E3967" s="24" t="n">
        <v>32</v>
      </c>
      <c r="F3967" s="24" t="n">
        <v>8</v>
      </c>
      <c r="G3967" s="29" t="n">
        <v>46438.625</v>
      </c>
      <c r="H3967" s="24" t="inlineStr">
        <is>
          <t>Gillingham</t>
        </is>
      </c>
      <c r="I3967" s="24" t="inlineStr">
        <is>
          <t>H</t>
        </is>
      </c>
      <c r="J3967" s="24" t="inlineStr">
        <is>
          <t>E3-Tranmere-Gillingh</t>
        </is>
      </c>
      <c r="K3967" s="24" t="n">
        <v>12</v>
      </c>
      <c r="L3967" s="11">
        <f>IF(INDEX(Matches!$X:$X,AA3967)=0,"",IF(I3967="H",INDEX(Matches!$H:$H,AA3967),INDEX(Matches!$I:$I,AA3967)))</f>
        <v/>
      </c>
      <c r="M3967" s="11">
        <f>IF(INDEX(Matches!$X:$X,AA3967)=0,"",IF(I3967="H",INDEX(Matches!$I:$I,AA3967),INDEX(Matches!$H:$H,AA3967)))</f>
        <v/>
      </c>
      <c r="N3967" s="11">
        <f>IF(L3967="","",IF(L3967&gt;M3967,"W",IF(L3967=M3967,"D","L")))</f>
        <v/>
      </c>
      <c r="O3967" s="11">
        <f>IF(L3967="","",IF(L3967&gt;M3967,3,IF(L3967=M3967,1,0)))</f>
        <v/>
      </c>
      <c r="P3967" s="31">
        <f>IF(I3967="H",INDEX(Matches!$L:$L,AA3967),INDEX(Matches!$N:$N,AA3967))</f>
        <v/>
      </c>
      <c r="Q3967" s="31">
        <f>INDEX(Matches!$M:$M,AA3967)</f>
        <v/>
      </c>
      <c r="R3967" s="31">
        <f>IF(I3967="H",INDEX(Matches!$N:$N,AA3967),INDEX(Matches!$L:$L,AA3967))</f>
        <v/>
      </c>
      <c r="S3967" s="33">
        <f>IF(I3967="H",INDEX(Matches!$O:$O,AA3967),INDEX(Matches!$P:$P,AA3967))</f>
        <v/>
      </c>
      <c r="T3967" s="33">
        <f>IF(INDEX(Matches!$J:$J,AA3967)="","",IF(I3967="H",INDEX(Matches!$J:$J,AA3967),INDEX(Matches!$K:$K,AA3967)))</f>
        <v/>
      </c>
      <c r="U3967" s="33">
        <f>IF(INDEX(Matches!$K:$K,AA3967)="","",IF(I3967="H",INDEX(Matches!$K:$K,AA3967),INDEX(Matches!$J:$J,AA3967)))</f>
        <v/>
      </c>
      <c r="V3967" s="30">
        <f>IF(T3967="","",T3967-U3967)</f>
        <v/>
      </c>
      <c r="W3967" s="33">
        <f>IF(I3967="H",INDEX(Matches!$T:$T,AA3967),INDEX(Matches!$U:$U,AA3967))</f>
        <v/>
      </c>
      <c r="X3967" s="11">
        <f>INDEX(Matches!$X:$X,AA3967)</f>
        <v/>
      </c>
      <c r="Y3967" s="30">
        <f>IF(O3967="","",O3967-S3967)</f>
        <v/>
      </c>
      <c r="Z3967" s="30">
        <f>IF(W3967="","",W3967-S3967)</f>
        <v/>
      </c>
      <c r="AA3967" s="24">
        <f>MATCH(J3967,Matches!$A:$A,0)</f>
        <v/>
      </c>
      <c r="AB3967" s="33" t="n"/>
      <c r="AC3967" s="33" t="n">
        <v>1.391473138537751</v>
      </c>
      <c r="AD3967" s="24" t="n"/>
      <c r="AE3967" s="24" t="n">
        <v>8</v>
      </c>
      <c r="AF3967" s="33" t="n"/>
      <c r="AG3967" s="33" t="n"/>
    </row>
    <row r="3968">
      <c r="A3968" s="24" t="inlineStr">
        <is>
          <t>Tranmere|33</t>
        </is>
      </c>
      <c r="B3968" s="24" t="inlineStr">
        <is>
          <t>E3</t>
        </is>
      </c>
      <c r="C3968" s="24" t="inlineStr">
        <is>
          <t>League Two</t>
        </is>
      </c>
      <c r="D3968" s="24" t="inlineStr">
        <is>
          <t>Tranmere</t>
        </is>
      </c>
      <c r="E3968" s="24" t="n">
        <v>33</v>
      </c>
      <c r="F3968" s="24" t="n">
        <v>9</v>
      </c>
      <c r="G3968" s="29" t="n">
        <v>46445.625</v>
      </c>
      <c r="H3968" s="24" t="inlineStr">
        <is>
          <t>Fleetwood</t>
        </is>
      </c>
      <c r="I3968" s="24" t="inlineStr">
        <is>
          <t>H</t>
        </is>
      </c>
      <c r="J3968" s="24" t="inlineStr">
        <is>
          <t>E3-Tranmere-Fleetwoo</t>
        </is>
      </c>
      <c r="K3968" s="24" t="n">
        <v>18</v>
      </c>
      <c r="L3968" s="11">
        <f>IF(INDEX(Matches!$X:$X,AA3968)=0,"",IF(I3968="H",INDEX(Matches!$H:$H,AA3968),INDEX(Matches!$I:$I,AA3968)))</f>
        <v/>
      </c>
      <c r="M3968" s="11">
        <f>IF(INDEX(Matches!$X:$X,AA3968)=0,"",IF(I3968="H",INDEX(Matches!$I:$I,AA3968),INDEX(Matches!$H:$H,AA3968)))</f>
        <v/>
      </c>
      <c r="N3968" s="11">
        <f>IF(L3968="","",IF(L3968&gt;M3968,"W",IF(L3968=M3968,"D","L")))</f>
        <v/>
      </c>
      <c r="O3968" s="11">
        <f>IF(L3968="","",IF(L3968&gt;M3968,3,IF(L3968=M3968,1,0)))</f>
        <v/>
      </c>
      <c r="P3968" s="31">
        <f>IF(I3968="H",INDEX(Matches!$L:$L,AA3968),INDEX(Matches!$N:$N,AA3968))</f>
        <v/>
      </c>
      <c r="Q3968" s="31">
        <f>INDEX(Matches!$M:$M,AA3968)</f>
        <v/>
      </c>
      <c r="R3968" s="31">
        <f>IF(I3968="H",INDEX(Matches!$N:$N,AA3968),INDEX(Matches!$L:$L,AA3968))</f>
        <v/>
      </c>
      <c r="S3968" s="33">
        <f>IF(I3968="H",INDEX(Matches!$O:$O,AA3968),INDEX(Matches!$P:$P,AA3968))</f>
        <v/>
      </c>
      <c r="T3968" s="33">
        <f>IF(INDEX(Matches!$J:$J,AA3968)="","",IF(I3968="H",INDEX(Matches!$J:$J,AA3968),INDEX(Matches!$K:$K,AA3968)))</f>
        <v/>
      </c>
      <c r="U3968" s="33">
        <f>IF(INDEX(Matches!$K:$K,AA3968)="","",IF(I3968="H",INDEX(Matches!$K:$K,AA3968),INDEX(Matches!$J:$J,AA3968)))</f>
        <v/>
      </c>
      <c r="V3968" s="30">
        <f>IF(T3968="","",T3968-U3968)</f>
        <v/>
      </c>
      <c r="W3968" s="33">
        <f>IF(I3968="H",INDEX(Matches!$T:$T,AA3968),INDEX(Matches!$U:$U,AA3968))</f>
        <v/>
      </c>
      <c r="X3968" s="11">
        <f>INDEX(Matches!$X:$X,AA3968)</f>
        <v/>
      </c>
      <c r="Y3968" s="30">
        <f>IF(O3968="","",O3968-S3968)</f>
        <v/>
      </c>
      <c r="Z3968" s="30">
        <f>IF(W3968="","",W3968-S3968)</f>
        <v/>
      </c>
      <c r="AA3968" s="24">
        <f>MATCH(J3968,Matches!$A:$A,0)</f>
        <v/>
      </c>
      <c r="AB3968" s="33" t="n"/>
      <c r="AC3968" s="33" t="n">
        <v>1.50113161060033</v>
      </c>
      <c r="AD3968" s="24" t="n"/>
      <c r="AE3968" s="24" t="n">
        <v>9</v>
      </c>
      <c r="AF3968" s="33" t="n"/>
      <c r="AG3968" s="33" t="n"/>
    </row>
    <row r="3969">
      <c r="A3969" s="24" t="inlineStr">
        <is>
          <t>Tranmere|34</t>
        </is>
      </c>
      <c r="B3969" s="24" t="inlineStr">
        <is>
          <t>E3</t>
        </is>
      </c>
      <c r="C3969" s="24" t="inlineStr">
        <is>
          <t>League Two</t>
        </is>
      </c>
      <c r="D3969" s="24" t="inlineStr">
        <is>
          <t>Tranmere</t>
        </is>
      </c>
      <c r="E3969" s="24" t="n">
        <v>34</v>
      </c>
      <c r="F3969" s="24" t="n">
        <v>9</v>
      </c>
      <c r="G3969" s="29" t="n">
        <v>46452.625</v>
      </c>
      <c r="H3969" s="24" t="inlineStr">
        <is>
          <t>Shrewsbury</t>
        </is>
      </c>
      <c r="I3969" s="24" t="inlineStr">
        <is>
          <t>A</t>
        </is>
      </c>
      <c r="J3969" s="24" t="inlineStr">
        <is>
          <t>E3-Shrewsbu-Tranmere</t>
        </is>
      </c>
      <c r="K3969" s="24" t="n">
        <v>20</v>
      </c>
      <c r="L3969" s="11">
        <f>IF(INDEX(Matches!$X:$X,AA3969)=0,"",IF(I3969="H",INDEX(Matches!$H:$H,AA3969),INDEX(Matches!$I:$I,AA3969)))</f>
        <v/>
      </c>
      <c r="M3969" s="11">
        <f>IF(INDEX(Matches!$X:$X,AA3969)=0,"",IF(I3969="H",INDEX(Matches!$I:$I,AA3969),INDEX(Matches!$H:$H,AA3969)))</f>
        <v/>
      </c>
      <c r="N3969" s="11">
        <f>IF(L3969="","",IF(L3969&gt;M3969,"W",IF(L3969=M3969,"D","L")))</f>
        <v/>
      </c>
      <c r="O3969" s="11">
        <f>IF(L3969="","",IF(L3969&gt;M3969,3,IF(L3969=M3969,1,0)))</f>
        <v/>
      </c>
      <c r="P3969" s="31">
        <f>IF(I3969="H",INDEX(Matches!$L:$L,AA3969),INDEX(Matches!$N:$N,AA3969))</f>
        <v/>
      </c>
      <c r="Q3969" s="31">
        <f>INDEX(Matches!$M:$M,AA3969)</f>
        <v/>
      </c>
      <c r="R3969" s="31">
        <f>IF(I3969="H",INDEX(Matches!$N:$N,AA3969),INDEX(Matches!$L:$L,AA3969))</f>
        <v/>
      </c>
      <c r="S3969" s="33">
        <f>IF(I3969="H",INDEX(Matches!$O:$O,AA3969),INDEX(Matches!$P:$P,AA3969))</f>
        <v/>
      </c>
      <c r="T3969" s="33">
        <f>IF(INDEX(Matches!$J:$J,AA3969)="","",IF(I3969="H",INDEX(Matches!$J:$J,AA3969),INDEX(Matches!$K:$K,AA3969)))</f>
        <v/>
      </c>
      <c r="U3969" s="33">
        <f>IF(INDEX(Matches!$K:$K,AA3969)="","",IF(I3969="H",INDEX(Matches!$K:$K,AA3969),INDEX(Matches!$J:$J,AA3969)))</f>
        <v/>
      </c>
      <c r="V3969" s="30">
        <f>IF(T3969="","",T3969-U3969)</f>
        <v/>
      </c>
      <c r="W3969" s="33">
        <f>IF(I3969="H",INDEX(Matches!$T:$T,AA3969),INDEX(Matches!$U:$U,AA3969))</f>
        <v/>
      </c>
      <c r="X3969" s="11">
        <f>INDEX(Matches!$X:$X,AA3969)</f>
        <v/>
      </c>
      <c r="Y3969" s="30">
        <f>IF(O3969="","",O3969-S3969)</f>
        <v/>
      </c>
      <c r="Z3969" s="30">
        <f>IF(W3969="","",W3969-S3969)</f>
        <v/>
      </c>
      <c r="AA3969" s="24">
        <f>MATCH(J3969,Matches!$A:$A,0)</f>
        <v/>
      </c>
      <c r="AB3969" s="33" t="n"/>
      <c r="AC3969" s="33" t="n">
        <v>1.160346498245044</v>
      </c>
      <c r="AD3969" s="24" t="n"/>
      <c r="AE3969" s="24" t="n">
        <v>9</v>
      </c>
      <c r="AF3969" s="33" t="n"/>
      <c r="AG3969" s="33" t="n"/>
    </row>
    <row r="3970">
      <c r="A3970" s="24" t="inlineStr">
        <is>
          <t>Tranmere|35</t>
        </is>
      </c>
      <c r="B3970" s="24" t="inlineStr">
        <is>
          <t>E3</t>
        </is>
      </c>
      <c r="C3970" s="24" t="inlineStr">
        <is>
          <t>League Two</t>
        </is>
      </c>
      <c r="D3970" s="24" t="inlineStr">
        <is>
          <t>Tranmere</t>
        </is>
      </c>
      <c r="E3970" s="24" t="n">
        <v>35</v>
      </c>
      <c r="F3970" s="24" t="n">
        <v>9</v>
      </c>
      <c r="G3970" s="29" t="n">
        <v>46459.625</v>
      </c>
      <c r="H3970" s="24" t="inlineStr">
        <is>
          <t>Port Vale</t>
        </is>
      </c>
      <c r="I3970" s="24" t="inlineStr">
        <is>
          <t>H</t>
        </is>
      </c>
      <c r="J3970" s="24" t="inlineStr">
        <is>
          <t>E3-Tranmere-PortVale</t>
        </is>
      </c>
      <c r="K3970" s="24" t="n">
        <v>5</v>
      </c>
      <c r="L3970" s="11">
        <f>IF(INDEX(Matches!$X:$X,AA3970)=0,"",IF(I3970="H",INDEX(Matches!$H:$H,AA3970),INDEX(Matches!$I:$I,AA3970)))</f>
        <v/>
      </c>
      <c r="M3970" s="11">
        <f>IF(INDEX(Matches!$X:$X,AA3970)=0,"",IF(I3970="H",INDEX(Matches!$I:$I,AA3970),INDEX(Matches!$H:$H,AA3970)))</f>
        <v/>
      </c>
      <c r="N3970" s="11">
        <f>IF(L3970="","",IF(L3970&gt;M3970,"W",IF(L3970=M3970,"D","L")))</f>
        <v/>
      </c>
      <c r="O3970" s="11">
        <f>IF(L3970="","",IF(L3970&gt;M3970,3,IF(L3970=M3970,1,0)))</f>
        <v/>
      </c>
      <c r="P3970" s="31">
        <f>IF(I3970="H",INDEX(Matches!$L:$L,AA3970),INDEX(Matches!$N:$N,AA3970))</f>
        <v/>
      </c>
      <c r="Q3970" s="31">
        <f>INDEX(Matches!$M:$M,AA3970)</f>
        <v/>
      </c>
      <c r="R3970" s="31">
        <f>IF(I3970="H",INDEX(Matches!$N:$N,AA3970),INDEX(Matches!$L:$L,AA3970))</f>
        <v/>
      </c>
      <c r="S3970" s="33">
        <f>IF(I3970="H",INDEX(Matches!$O:$O,AA3970),INDEX(Matches!$P:$P,AA3970))</f>
        <v/>
      </c>
      <c r="T3970" s="33">
        <f>IF(INDEX(Matches!$J:$J,AA3970)="","",IF(I3970="H",INDEX(Matches!$J:$J,AA3970),INDEX(Matches!$K:$K,AA3970)))</f>
        <v/>
      </c>
      <c r="U3970" s="33">
        <f>IF(INDEX(Matches!$K:$K,AA3970)="","",IF(I3970="H",INDEX(Matches!$K:$K,AA3970),INDEX(Matches!$J:$J,AA3970)))</f>
        <v/>
      </c>
      <c r="V3970" s="30">
        <f>IF(T3970="","",T3970-U3970)</f>
        <v/>
      </c>
      <c r="W3970" s="33">
        <f>IF(I3970="H",INDEX(Matches!$T:$T,AA3970),INDEX(Matches!$U:$U,AA3970))</f>
        <v/>
      </c>
      <c r="X3970" s="11">
        <f>INDEX(Matches!$X:$X,AA3970)</f>
        <v/>
      </c>
      <c r="Y3970" s="30">
        <f>IF(O3970="","",O3970-S3970)</f>
        <v/>
      </c>
      <c r="Z3970" s="30">
        <f>IF(W3970="","",W3970-S3970)</f>
        <v/>
      </c>
      <c r="AA3970" s="24">
        <f>MATCH(J3970,Matches!$A:$A,0)</f>
        <v/>
      </c>
      <c r="AB3970" s="33" t="n"/>
      <c r="AC3970" s="33" t="n">
        <v>1.2633901807563</v>
      </c>
      <c r="AD3970" s="24" t="n"/>
      <c r="AE3970" s="24" t="n">
        <v>9</v>
      </c>
      <c r="AF3970" s="33" t="n"/>
      <c r="AG3970" s="33" t="n"/>
    </row>
    <row r="3971">
      <c r="A3971" s="24" t="inlineStr">
        <is>
          <t>Tranmere|36</t>
        </is>
      </c>
      <c r="B3971" s="24" t="inlineStr">
        <is>
          <t>E3</t>
        </is>
      </c>
      <c r="C3971" s="24" t="inlineStr">
        <is>
          <t>League Two</t>
        </is>
      </c>
      <c r="D3971" s="24" t="inlineStr">
        <is>
          <t>Tranmere</t>
        </is>
      </c>
      <c r="E3971" s="24" t="n">
        <v>36</v>
      </c>
      <c r="F3971" s="24" t="n">
        <v>9</v>
      </c>
      <c r="G3971" s="29" t="n">
        <v>46466.625</v>
      </c>
      <c r="H3971" s="24" t="inlineStr">
        <is>
          <t>Colchester</t>
        </is>
      </c>
      <c r="I3971" s="24" t="inlineStr">
        <is>
          <t>A</t>
        </is>
      </c>
      <c r="J3971" s="24" t="inlineStr">
        <is>
          <t>E3-Colchest-Tranmere</t>
        </is>
      </c>
      <c r="K3971" s="24" t="n">
        <v>13</v>
      </c>
      <c r="L3971" s="11">
        <f>IF(INDEX(Matches!$X:$X,AA3971)=0,"",IF(I3971="H",INDEX(Matches!$H:$H,AA3971),INDEX(Matches!$I:$I,AA3971)))</f>
        <v/>
      </c>
      <c r="M3971" s="11">
        <f>IF(INDEX(Matches!$X:$X,AA3971)=0,"",IF(I3971="H",INDEX(Matches!$I:$I,AA3971),INDEX(Matches!$H:$H,AA3971)))</f>
        <v/>
      </c>
      <c r="N3971" s="11">
        <f>IF(L3971="","",IF(L3971&gt;M3971,"W",IF(L3971=M3971,"D","L")))</f>
        <v/>
      </c>
      <c r="O3971" s="11">
        <f>IF(L3971="","",IF(L3971&gt;M3971,3,IF(L3971=M3971,1,0)))</f>
        <v/>
      </c>
      <c r="P3971" s="31">
        <f>IF(I3971="H",INDEX(Matches!$L:$L,AA3971),INDEX(Matches!$N:$N,AA3971))</f>
        <v/>
      </c>
      <c r="Q3971" s="31">
        <f>INDEX(Matches!$M:$M,AA3971)</f>
        <v/>
      </c>
      <c r="R3971" s="31">
        <f>IF(I3971="H",INDEX(Matches!$N:$N,AA3971),INDEX(Matches!$L:$L,AA3971))</f>
        <v/>
      </c>
      <c r="S3971" s="33">
        <f>IF(I3971="H",INDEX(Matches!$O:$O,AA3971),INDEX(Matches!$P:$P,AA3971))</f>
        <v/>
      </c>
      <c r="T3971" s="33">
        <f>IF(INDEX(Matches!$J:$J,AA3971)="","",IF(I3971="H",INDEX(Matches!$J:$J,AA3971),INDEX(Matches!$K:$K,AA3971)))</f>
        <v/>
      </c>
      <c r="U3971" s="33">
        <f>IF(INDEX(Matches!$K:$K,AA3971)="","",IF(I3971="H",INDEX(Matches!$K:$K,AA3971),INDEX(Matches!$J:$J,AA3971)))</f>
        <v/>
      </c>
      <c r="V3971" s="30">
        <f>IF(T3971="","",T3971-U3971)</f>
        <v/>
      </c>
      <c r="W3971" s="33">
        <f>IF(I3971="H",INDEX(Matches!$T:$T,AA3971),INDEX(Matches!$U:$U,AA3971))</f>
        <v/>
      </c>
      <c r="X3971" s="11">
        <f>INDEX(Matches!$X:$X,AA3971)</f>
        <v/>
      </c>
      <c r="Y3971" s="30">
        <f>IF(O3971="","",O3971-S3971)</f>
        <v/>
      </c>
      <c r="Z3971" s="30">
        <f>IF(W3971="","",W3971-S3971)</f>
        <v/>
      </c>
      <c r="AA3971" s="24">
        <f>MATCH(J3971,Matches!$A:$A,0)</f>
        <v/>
      </c>
      <c r="AB3971" s="33" t="n"/>
      <c r="AC3971" s="33" t="n">
        <v>1.097755121651879</v>
      </c>
      <c r="AD3971" s="24" t="n"/>
      <c r="AE3971" s="24" t="n">
        <v>9</v>
      </c>
      <c r="AF3971" s="33" t="n"/>
      <c r="AG3971" s="33" t="n"/>
    </row>
    <row r="3972">
      <c r="A3972" s="24" t="inlineStr">
        <is>
          <t>Tranmere|37</t>
        </is>
      </c>
      <c r="B3972" s="24" t="inlineStr">
        <is>
          <t>E3</t>
        </is>
      </c>
      <c r="C3972" s="24" t="inlineStr">
        <is>
          <t>League Two</t>
        </is>
      </c>
      <c r="D3972" s="24" t="inlineStr">
        <is>
          <t>Tranmere</t>
        </is>
      </c>
      <c r="E3972" s="24" t="n">
        <v>37</v>
      </c>
      <c r="F3972" s="24" t="n">
        <v>10</v>
      </c>
      <c r="G3972" s="29" t="n">
        <v>46472.625</v>
      </c>
      <c r="H3972" s="24" t="inlineStr">
        <is>
          <t>Grimsby</t>
        </is>
      </c>
      <c r="I3972" s="24" t="inlineStr">
        <is>
          <t>H</t>
        </is>
      </c>
      <c r="J3972" s="24" t="inlineStr">
        <is>
          <t>E3-Tranmere-Grimsby</t>
        </is>
      </c>
      <c r="K3972" s="24" t="n">
        <v>4</v>
      </c>
      <c r="L3972" s="11">
        <f>IF(INDEX(Matches!$X:$X,AA3972)=0,"",IF(I3972="H",INDEX(Matches!$H:$H,AA3972),INDEX(Matches!$I:$I,AA3972)))</f>
        <v/>
      </c>
      <c r="M3972" s="11">
        <f>IF(INDEX(Matches!$X:$X,AA3972)=0,"",IF(I3972="H",INDEX(Matches!$I:$I,AA3972),INDEX(Matches!$H:$H,AA3972)))</f>
        <v/>
      </c>
      <c r="N3972" s="11">
        <f>IF(L3972="","",IF(L3972&gt;M3972,"W",IF(L3972=M3972,"D","L")))</f>
        <v/>
      </c>
      <c r="O3972" s="11">
        <f>IF(L3972="","",IF(L3972&gt;M3972,3,IF(L3972=M3972,1,0)))</f>
        <v/>
      </c>
      <c r="P3972" s="31">
        <f>IF(I3972="H",INDEX(Matches!$L:$L,AA3972),INDEX(Matches!$N:$N,AA3972))</f>
        <v/>
      </c>
      <c r="Q3972" s="31">
        <f>INDEX(Matches!$M:$M,AA3972)</f>
        <v/>
      </c>
      <c r="R3972" s="31">
        <f>IF(I3972="H",INDEX(Matches!$N:$N,AA3972),INDEX(Matches!$L:$L,AA3972))</f>
        <v/>
      </c>
      <c r="S3972" s="33">
        <f>IF(I3972="H",INDEX(Matches!$O:$O,AA3972),INDEX(Matches!$P:$P,AA3972))</f>
        <v/>
      </c>
      <c r="T3972" s="33">
        <f>IF(INDEX(Matches!$J:$J,AA3972)="","",IF(I3972="H",INDEX(Matches!$J:$J,AA3972),INDEX(Matches!$K:$K,AA3972)))</f>
        <v/>
      </c>
      <c r="U3972" s="33">
        <f>IF(INDEX(Matches!$K:$K,AA3972)="","",IF(I3972="H",INDEX(Matches!$K:$K,AA3972),INDEX(Matches!$J:$J,AA3972)))</f>
        <v/>
      </c>
      <c r="V3972" s="30">
        <f>IF(T3972="","",T3972-U3972)</f>
        <v/>
      </c>
      <c r="W3972" s="33">
        <f>IF(I3972="H",INDEX(Matches!$T:$T,AA3972),INDEX(Matches!$U:$U,AA3972))</f>
        <v/>
      </c>
      <c r="X3972" s="11">
        <f>INDEX(Matches!$X:$X,AA3972)</f>
        <v/>
      </c>
      <c r="Y3972" s="30">
        <f>IF(O3972="","",O3972-S3972)</f>
        <v/>
      </c>
      <c r="Z3972" s="30">
        <f>IF(W3972="","",W3972-S3972)</f>
        <v/>
      </c>
      <c r="AA3972" s="24">
        <f>MATCH(J3972,Matches!$A:$A,0)</f>
        <v/>
      </c>
      <c r="AB3972" s="33" t="n"/>
      <c r="AC3972" s="33" t="n">
        <v>1.273989561830186</v>
      </c>
      <c r="AD3972" s="24" t="n"/>
      <c r="AE3972" s="24" t="n">
        <v>10</v>
      </c>
      <c r="AF3972" s="33" t="n"/>
      <c r="AG3972" s="33" t="n"/>
    </row>
    <row r="3973">
      <c r="A3973" s="24" t="inlineStr">
        <is>
          <t>Tranmere|38</t>
        </is>
      </c>
      <c r="B3973" s="24" t="inlineStr">
        <is>
          <t>E3</t>
        </is>
      </c>
      <c r="C3973" s="24" t="inlineStr">
        <is>
          <t>League Two</t>
        </is>
      </c>
      <c r="D3973" s="24" t="inlineStr">
        <is>
          <t>Tranmere</t>
        </is>
      </c>
      <c r="E3973" s="24" t="n">
        <v>38</v>
      </c>
      <c r="F3973" s="24" t="n">
        <v>10</v>
      </c>
      <c r="G3973" s="29" t="n">
        <v>46475.625</v>
      </c>
      <c r="H3973" s="24" t="inlineStr">
        <is>
          <t>Accrington</t>
        </is>
      </c>
      <c r="I3973" s="24" t="inlineStr">
        <is>
          <t>A</t>
        </is>
      </c>
      <c r="J3973" s="24" t="inlineStr">
        <is>
          <t>E3-Accringt-Tranmere</t>
        </is>
      </c>
      <c r="K3973" s="24" t="n">
        <v>23</v>
      </c>
      <c r="L3973" s="11">
        <f>IF(INDEX(Matches!$X:$X,AA3973)=0,"",IF(I3973="H",INDEX(Matches!$H:$H,AA3973),INDEX(Matches!$I:$I,AA3973)))</f>
        <v/>
      </c>
      <c r="M3973" s="11">
        <f>IF(INDEX(Matches!$X:$X,AA3973)=0,"",IF(I3973="H",INDEX(Matches!$I:$I,AA3973),INDEX(Matches!$H:$H,AA3973)))</f>
        <v/>
      </c>
      <c r="N3973" s="11">
        <f>IF(L3973="","",IF(L3973&gt;M3973,"W",IF(L3973=M3973,"D","L")))</f>
        <v/>
      </c>
      <c r="O3973" s="11">
        <f>IF(L3973="","",IF(L3973&gt;M3973,3,IF(L3973=M3973,1,0)))</f>
        <v/>
      </c>
      <c r="P3973" s="31">
        <f>IF(I3973="H",INDEX(Matches!$L:$L,AA3973),INDEX(Matches!$N:$N,AA3973))</f>
        <v/>
      </c>
      <c r="Q3973" s="31">
        <f>INDEX(Matches!$M:$M,AA3973)</f>
        <v/>
      </c>
      <c r="R3973" s="31">
        <f>IF(I3973="H",INDEX(Matches!$N:$N,AA3973),INDEX(Matches!$L:$L,AA3973))</f>
        <v/>
      </c>
      <c r="S3973" s="33">
        <f>IF(I3973="H",INDEX(Matches!$O:$O,AA3973),INDEX(Matches!$P:$P,AA3973))</f>
        <v/>
      </c>
      <c r="T3973" s="33">
        <f>IF(INDEX(Matches!$J:$J,AA3973)="","",IF(I3973="H",INDEX(Matches!$J:$J,AA3973),INDEX(Matches!$K:$K,AA3973)))</f>
        <v/>
      </c>
      <c r="U3973" s="33">
        <f>IF(INDEX(Matches!$K:$K,AA3973)="","",IF(I3973="H",INDEX(Matches!$K:$K,AA3973),INDEX(Matches!$J:$J,AA3973)))</f>
        <v/>
      </c>
      <c r="V3973" s="30">
        <f>IF(T3973="","",T3973-U3973)</f>
        <v/>
      </c>
      <c r="W3973" s="33">
        <f>IF(I3973="H",INDEX(Matches!$T:$T,AA3973),INDEX(Matches!$U:$U,AA3973))</f>
        <v/>
      </c>
      <c r="X3973" s="11">
        <f>INDEX(Matches!$X:$X,AA3973)</f>
        <v/>
      </c>
      <c r="Y3973" s="30">
        <f>IF(O3973="","",O3973-S3973)</f>
        <v/>
      </c>
      <c r="Z3973" s="30">
        <f>IF(W3973="","",W3973-S3973)</f>
        <v/>
      </c>
      <c r="AA3973" s="24">
        <f>MATCH(J3973,Matches!$A:$A,0)</f>
        <v/>
      </c>
      <c r="AB3973" s="33" t="n"/>
      <c r="AC3973" s="33" t="n">
        <v>1.233170430486851</v>
      </c>
      <c r="AD3973" s="24" t="n"/>
      <c r="AE3973" s="24" t="n">
        <v>10</v>
      </c>
      <c r="AF3973" s="33" t="n"/>
      <c r="AG3973" s="33" t="n"/>
    </row>
    <row r="3974">
      <c r="A3974" s="24" t="inlineStr">
        <is>
          <t>Tranmere|39</t>
        </is>
      </c>
      <c r="B3974" s="24" t="inlineStr">
        <is>
          <t>E3</t>
        </is>
      </c>
      <c r="C3974" s="24" t="inlineStr">
        <is>
          <t>League Two</t>
        </is>
      </c>
      <c r="D3974" s="24" t="inlineStr">
        <is>
          <t>Tranmere</t>
        </is>
      </c>
      <c r="E3974" s="24" t="n">
        <v>39</v>
      </c>
      <c r="F3974" s="24" t="n">
        <v>10</v>
      </c>
      <c r="G3974" s="29" t="n">
        <v>46480.625</v>
      </c>
      <c r="H3974" s="24" t="inlineStr">
        <is>
          <t>Crewe</t>
        </is>
      </c>
      <c r="I3974" s="24" t="inlineStr">
        <is>
          <t>H</t>
        </is>
      </c>
      <c r="J3974" s="24" t="inlineStr">
        <is>
          <t>E3-Tranmere-Crewe</t>
        </is>
      </c>
      <c r="K3974" s="24" t="n">
        <v>15</v>
      </c>
      <c r="L3974" s="11">
        <f>IF(INDEX(Matches!$X:$X,AA3974)=0,"",IF(I3974="H",INDEX(Matches!$H:$H,AA3974),INDEX(Matches!$I:$I,AA3974)))</f>
        <v/>
      </c>
      <c r="M3974" s="11">
        <f>IF(INDEX(Matches!$X:$X,AA3974)=0,"",IF(I3974="H",INDEX(Matches!$I:$I,AA3974),INDEX(Matches!$H:$H,AA3974)))</f>
        <v/>
      </c>
      <c r="N3974" s="11">
        <f>IF(L3974="","",IF(L3974&gt;M3974,"W",IF(L3974=M3974,"D","L")))</f>
        <v/>
      </c>
      <c r="O3974" s="11">
        <f>IF(L3974="","",IF(L3974&gt;M3974,3,IF(L3974=M3974,1,0)))</f>
        <v/>
      </c>
      <c r="P3974" s="31">
        <f>IF(I3974="H",INDEX(Matches!$L:$L,AA3974),INDEX(Matches!$N:$N,AA3974))</f>
        <v/>
      </c>
      <c r="Q3974" s="31">
        <f>INDEX(Matches!$M:$M,AA3974)</f>
        <v/>
      </c>
      <c r="R3974" s="31">
        <f>IF(I3974="H",INDEX(Matches!$N:$N,AA3974),INDEX(Matches!$L:$L,AA3974))</f>
        <v/>
      </c>
      <c r="S3974" s="33">
        <f>IF(I3974="H",INDEX(Matches!$O:$O,AA3974),INDEX(Matches!$P:$P,AA3974))</f>
        <v/>
      </c>
      <c r="T3974" s="33">
        <f>IF(INDEX(Matches!$J:$J,AA3974)="","",IF(I3974="H",INDEX(Matches!$J:$J,AA3974),INDEX(Matches!$K:$K,AA3974)))</f>
        <v/>
      </c>
      <c r="U3974" s="33">
        <f>IF(INDEX(Matches!$K:$K,AA3974)="","",IF(I3974="H",INDEX(Matches!$K:$K,AA3974),INDEX(Matches!$J:$J,AA3974)))</f>
        <v/>
      </c>
      <c r="V3974" s="30">
        <f>IF(T3974="","",T3974-U3974)</f>
        <v/>
      </c>
      <c r="W3974" s="33">
        <f>IF(I3974="H",INDEX(Matches!$T:$T,AA3974),INDEX(Matches!$U:$U,AA3974))</f>
        <v/>
      </c>
      <c r="X3974" s="11">
        <f>INDEX(Matches!$X:$X,AA3974)</f>
        <v/>
      </c>
      <c r="Y3974" s="30">
        <f>IF(O3974="","",O3974-S3974)</f>
        <v/>
      </c>
      <c r="Z3974" s="30">
        <f>IF(W3974="","",W3974-S3974)</f>
        <v/>
      </c>
      <c r="AA3974" s="24">
        <f>MATCH(J3974,Matches!$A:$A,0)</f>
        <v/>
      </c>
      <c r="AB3974" s="33" t="n"/>
      <c r="AC3974" s="33" t="n">
        <v>1.387962542624842</v>
      </c>
      <c r="AD3974" s="24" t="n"/>
      <c r="AE3974" s="24" t="n">
        <v>10</v>
      </c>
      <c r="AF3974" s="33" t="n"/>
      <c r="AG3974" s="33" t="n"/>
    </row>
    <row r="3975">
      <c r="A3975" s="24" t="inlineStr">
        <is>
          <t>Tranmere|40</t>
        </is>
      </c>
      <c r="B3975" s="24" t="inlineStr">
        <is>
          <t>E3</t>
        </is>
      </c>
      <c r="C3975" s="24" t="inlineStr">
        <is>
          <t>League Two</t>
        </is>
      </c>
      <c r="D3975" s="24" t="inlineStr">
        <is>
          <t>Tranmere</t>
        </is>
      </c>
      <c r="E3975" s="24" t="n">
        <v>40</v>
      </c>
      <c r="F3975" s="24" t="n">
        <v>10</v>
      </c>
      <c r="G3975" s="29" t="n">
        <v>46487.625</v>
      </c>
      <c r="H3975" s="24" t="inlineStr">
        <is>
          <t>York</t>
        </is>
      </c>
      <c r="I3975" s="24" t="inlineStr">
        <is>
          <t>A</t>
        </is>
      </c>
      <c r="J3975" s="24" t="inlineStr">
        <is>
          <t>E3-York-Tranmere</t>
        </is>
      </c>
      <c r="K3975" s="24" t="n">
        <v>7</v>
      </c>
      <c r="L3975" s="11">
        <f>IF(INDEX(Matches!$X:$X,AA3975)=0,"",IF(I3975="H",INDEX(Matches!$H:$H,AA3975),INDEX(Matches!$I:$I,AA3975)))</f>
        <v/>
      </c>
      <c r="M3975" s="11">
        <f>IF(INDEX(Matches!$X:$X,AA3975)=0,"",IF(I3975="H",INDEX(Matches!$I:$I,AA3975),INDEX(Matches!$H:$H,AA3975)))</f>
        <v/>
      </c>
      <c r="N3975" s="11">
        <f>IF(L3975="","",IF(L3975&gt;M3975,"W",IF(L3975=M3975,"D","L")))</f>
        <v/>
      </c>
      <c r="O3975" s="11">
        <f>IF(L3975="","",IF(L3975&gt;M3975,3,IF(L3975=M3975,1,0)))</f>
        <v/>
      </c>
      <c r="P3975" s="31">
        <f>IF(I3975="H",INDEX(Matches!$L:$L,AA3975),INDEX(Matches!$N:$N,AA3975))</f>
        <v/>
      </c>
      <c r="Q3975" s="31">
        <f>INDEX(Matches!$M:$M,AA3975)</f>
        <v/>
      </c>
      <c r="R3975" s="31">
        <f>IF(I3975="H",INDEX(Matches!$N:$N,AA3975),INDEX(Matches!$L:$L,AA3975))</f>
        <v/>
      </c>
      <c r="S3975" s="33">
        <f>IF(I3975="H",INDEX(Matches!$O:$O,AA3975),INDEX(Matches!$P:$P,AA3975))</f>
        <v/>
      </c>
      <c r="T3975" s="33">
        <f>IF(INDEX(Matches!$J:$J,AA3975)="","",IF(I3975="H",INDEX(Matches!$J:$J,AA3975),INDEX(Matches!$K:$K,AA3975)))</f>
        <v/>
      </c>
      <c r="U3975" s="33">
        <f>IF(INDEX(Matches!$K:$K,AA3975)="","",IF(I3975="H",INDEX(Matches!$K:$K,AA3975),INDEX(Matches!$J:$J,AA3975)))</f>
        <v/>
      </c>
      <c r="V3975" s="30">
        <f>IF(T3975="","",T3975-U3975)</f>
        <v/>
      </c>
      <c r="W3975" s="33">
        <f>IF(I3975="H",INDEX(Matches!$T:$T,AA3975),INDEX(Matches!$U:$U,AA3975))</f>
        <v/>
      </c>
      <c r="X3975" s="11">
        <f>INDEX(Matches!$X:$X,AA3975)</f>
        <v/>
      </c>
      <c r="Y3975" s="30">
        <f>IF(O3975="","",O3975-S3975)</f>
        <v/>
      </c>
      <c r="Z3975" s="30">
        <f>IF(W3975="","",W3975-S3975)</f>
        <v/>
      </c>
      <c r="AA3975" s="24">
        <f>MATCH(J3975,Matches!$A:$A,0)</f>
        <v/>
      </c>
      <c r="AB3975" s="33" t="n"/>
      <c r="AC3975" s="33" t="n">
        <v>0.9623160470437544</v>
      </c>
      <c r="AD3975" s="24" t="n"/>
      <c r="AE3975" s="24" t="n">
        <v>10</v>
      </c>
      <c r="AF3975" s="33" t="n"/>
      <c r="AG3975" s="33" t="n"/>
    </row>
    <row r="3976">
      <c r="A3976" s="24" t="inlineStr">
        <is>
          <t>Tranmere|41</t>
        </is>
      </c>
      <c r="B3976" s="24" t="inlineStr">
        <is>
          <t>E3</t>
        </is>
      </c>
      <c r="C3976" s="24" t="inlineStr">
        <is>
          <t>League Two</t>
        </is>
      </c>
      <c r="D3976" s="24" t="inlineStr">
        <is>
          <t>Tranmere</t>
        </is>
      </c>
      <c r="E3976" s="24" t="n">
        <v>41</v>
      </c>
      <c r="F3976" s="24" t="n">
        <v>11</v>
      </c>
      <c r="G3976" s="29" t="n">
        <v>46490.82291666666</v>
      </c>
      <c r="H3976" s="24" t="inlineStr">
        <is>
          <t>Rochdale</t>
        </is>
      </c>
      <c r="I3976" s="24" t="inlineStr">
        <is>
          <t>A</t>
        </is>
      </c>
      <c r="J3976" s="24" t="inlineStr">
        <is>
          <t>E3-Rochdale-Tranmere</t>
        </is>
      </c>
      <c r="K3976" s="24" t="n">
        <v>16</v>
      </c>
      <c r="L3976" s="11">
        <f>IF(INDEX(Matches!$X:$X,AA3976)=0,"",IF(I3976="H",INDEX(Matches!$H:$H,AA3976),INDEX(Matches!$I:$I,AA3976)))</f>
        <v/>
      </c>
      <c r="M3976" s="11">
        <f>IF(INDEX(Matches!$X:$X,AA3976)=0,"",IF(I3976="H",INDEX(Matches!$I:$I,AA3976),INDEX(Matches!$H:$H,AA3976)))</f>
        <v/>
      </c>
      <c r="N3976" s="11">
        <f>IF(L3976="","",IF(L3976&gt;M3976,"W",IF(L3976=M3976,"D","L")))</f>
        <v/>
      </c>
      <c r="O3976" s="11">
        <f>IF(L3976="","",IF(L3976&gt;M3976,3,IF(L3976=M3976,1,0)))</f>
        <v/>
      </c>
      <c r="P3976" s="31">
        <f>IF(I3976="H",INDEX(Matches!$L:$L,AA3976),INDEX(Matches!$N:$N,AA3976))</f>
        <v/>
      </c>
      <c r="Q3976" s="31">
        <f>INDEX(Matches!$M:$M,AA3976)</f>
        <v/>
      </c>
      <c r="R3976" s="31">
        <f>IF(I3976="H",INDEX(Matches!$N:$N,AA3976),INDEX(Matches!$L:$L,AA3976))</f>
        <v/>
      </c>
      <c r="S3976" s="33">
        <f>IF(I3976="H",INDEX(Matches!$O:$O,AA3976),INDEX(Matches!$P:$P,AA3976))</f>
        <v/>
      </c>
      <c r="T3976" s="33">
        <f>IF(INDEX(Matches!$J:$J,AA3976)="","",IF(I3976="H",INDEX(Matches!$J:$J,AA3976),INDEX(Matches!$K:$K,AA3976)))</f>
        <v/>
      </c>
      <c r="U3976" s="33">
        <f>IF(INDEX(Matches!$K:$K,AA3976)="","",IF(I3976="H",INDEX(Matches!$K:$K,AA3976),INDEX(Matches!$J:$J,AA3976)))</f>
        <v/>
      </c>
      <c r="V3976" s="30">
        <f>IF(T3976="","",T3976-U3976)</f>
        <v/>
      </c>
      <c r="W3976" s="33">
        <f>IF(I3976="H",INDEX(Matches!$T:$T,AA3976),INDEX(Matches!$U:$U,AA3976))</f>
        <v/>
      </c>
      <c r="X3976" s="11">
        <f>INDEX(Matches!$X:$X,AA3976)</f>
        <v/>
      </c>
      <c r="Y3976" s="30">
        <f>IF(O3976="","",O3976-S3976)</f>
        <v/>
      </c>
      <c r="Z3976" s="30">
        <f>IF(W3976="","",W3976-S3976)</f>
        <v/>
      </c>
      <c r="AA3976" s="24">
        <f>MATCH(J3976,Matches!$A:$A,0)</f>
        <v/>
      </c>
      <c r="AB3976" s="33" t="n"/>
      <c r="AC3976" s="33" t="n">
        <v>1.188245265390054</v>
      </c>
      <c r="AD3976" s="24" t="n"/>
      <c r="AE3976" s="24" t="n">
        <v>11</v>
      </c>
      <c r="AF3976" s="33" t="n"/>
      <c r="AG3976" s="33" t="n"/>
    </row>
    <row r="3977">
      <c r="A3977" s="24" t="inlineStr">
        <is>
          <t>Tranmere|42</t>
        </is>
      </c>
      <c r="B3977" s="24" t="inlineStr">
        <is>
          <t>E3</t>
        </is>
      </c>
      <c r="C3977" s="24" t="inlineStr">
        <is>
          <t>League Two</t>
        </is>
      </c>
      <c r="D3977" s="24" t="inlineStr">
        <is>
          <t>Tranmere</t>
        </is>
      </c>
      <c r="E3977" s="24" t="n">
        <v>42</v>
      </c>
      <c r="F3977" s="24" t="n">
        <v>11</v>
      </c>
      <c r="G3977" s="29" t="n">
        <v>46494.625</v>
      </c>
      <c r="H3977" s="24" t="inlineStr">
        <is>
          <t>Exeter</t>
        </is>
      </c>
      <c r="I3977" s="24" t="inlineStr">
        <is>
          <t>H</t>
        </is>
      </c>
      <c r="J3977" s="24" t="inlineStr">
        <is>
          <t>E3-Tranmere-Exeter</t>
        </is>
      </c>
      <c r="K3977" s="24" t="n">
        <v>17</v>
      </c>
      <c r="L3977" s="11">
        <f>IF(INDEX(Matches!$X:$X,AA3977)=0,"",IF(I3977="H",INDEX(Matches!$H:$H,AA3977),INDEX(Matches!$I:$I,AA3977)))</f>
        <v/>
      </c>
      <c r="M3977" s="11">
        <f>IF(INDEX(Matches!$X:$X,AA3977)=0,"",IF(I3977="H",INDEX(Matches!$I:$I,AA3977),INDEX(Matches!$H:$H,AA3977)))</f>
        <v/>
      </c>
      <c r="N3977" s="11">
        <f>IF(L3977="","",IF(L3977&gt;M3977,"W",IF(L3977=M3977,"D","L")))</f>
        <v/>
      </c>
      <c r="O3977" s="11">
        <f>IF(L3977="","",IF(L3977&gt;M3977,3,IF(L3977=M3977,1,0)))</f>
        <v/>
      </c>
      <c r="P3977" s="31">
        <f>IF(I3977="H",INDEX(Matches!$L:$L,AA3977),INDEX(Matches!$N:$N,AA3977))</f>
        <v/>
      </c>
      <c r="Q3977" s="31">
        <f>INDEX(Matches!$M:$M,AA3977)</f>
        <v/>
      </c>
      <c r="R3977" s="31">
        <f>IF(I3977="H",INDEX(Matches!$N:$N,AA3977),INDEX(Matches!$L:$L,AA3977))</f>
        <v/>
      </c>
      <c r="S3977" s="33">
        <f>IF(I3977="H",INDEX(Matches!$O:$O,AA3977),INDEX(Matches!$P:$P,AA3977))</f>
        <v/>
      </c>
      <c r="T3977" s="33">
        <f>IF(INDEX(Matches!$J:$J,AA3977)="","",IF(I3977="H",INDEX(Matches!$J:$J,AA3977),INDEX(Matches!$K:$K,AA3977)))</f>
        <v/>
      </c>
      <c r="U3977" s="33">
        <f>IF(INDEX(Matches!$K:$K,AA3977)="","",IF(I3977="H",INDEX(Matches!$K:$K,AA3977),INDEX(Matches!$J:$J,AA3977)))</f>
        <v/>
      </c>
      <c r="V3977" s="30">
        <f>IF(T3977="","",T3977-U3977)</f>
        <v/>
      </c>
      <c r="W3977" s="33">
        <f>IF(I3977="H",INDEX(Matches!$T:$T,AA3977),INDEX(Matches!$U:$U,AA3977))</f>
        <v/>
      </c>
      <c r="X3977" s="11">
        <f>INDEX(Matches!$X:$X,AA3977)</f>
        <v/>
      </c>
      <c r="Y3977" s="30">
        <f>IF(O3977="","",O3977-S3977)</f>
        <v/>
      </c>
      <c r="Z3977" s="30">
        <f>IF(W3977="","",W3977-S3977)</f>
        <v/>
      </c>
      <c r="AA3977" s="24">
        <f>MATCH(J3977,Matches!$A:$A,0)</f>
        <v/>
      </c>
      <c r="AB3977" s="33" t="n"/>
      <c r="AC3977" s="33" t="n">
        <v>1.464415072798144</v>
      </c>
      <c r="AD3977" s="24" t="n"/>
      <c r="AE3977" s="24" t="n">
        <v>11</v>
      </c>
      <c r="AF3977" s="33" t="n"/>
      <c r="AG3977" s="33" t="n"/>
    </row>
    <row r="3978">
      <c r="A3978" s="24" t="inlineStr">
        <is>
          <t>Tranmere|43</t>
        </is>
      </c>
      <c r="B3978" s="24" t="inlineStr">
        <is>
          <t>E3</t>
        </is>
      </c>
      <c r="C3978" s="24" t="inlineStr">
        <is>
          <t>League Two</t>
        </is>
      </c>
      <c r="D3978" s="24" t="inlineStr">
        <is>
          <t>Tranmere</t>
        </is>
      </c>
      <c r="E3978" s="24" t="n">
        <v>43</v>
      </c>
      <c r="F3978" s="24" t="n">
        <v>11</v>
      </c>
      <c r="G3978" s="29" t="n">
        <v>46501.625</v>
      </c>
      <c r="H3978" s="24" t="inlineStr">
        <is>
          <t>Walsall</t>
        </is>
      </c>
      <c r="I3978" s="24" t="inlineStr">
        <is>
          <t>A</t>
        </is>
      </c>
      <c r="J3978" s="24" t="inlineStr">
        <is>
          <t>E3-Walsall-Tranmere</t>
        </is>
      </c>
      <c r="K3978" s="24" t="n">
        <v>11</v>
      </c>
      <c r="L3978" s="11">
        <f>IF(INDEX(Matches!$X:$X,AA3978)=0,"",IF(I3978="H",INDEX(Matches!$H:$H,AA3978),INDEX(Matches!$I:$I,AA3978)))</f>
        <v/>
      </c>
      <c r="M3978" s="11">
        <f>IF(INDEX(Matches!$X:$X,AA3978)=0,"",IF(I3978="H",INDEX(Matches!$I:$I,AA3978),INDEX(Matches!$H:$H,AA3978)))</f>
        <v/>
      </c>
      <c r="N3978" s="11">
        <f>IF(L3978="","",IF(L3978&gt;M3978,"W",IF(L3978=M3978,"D","L")))</f>
        <v/>
      </c>
      <c r="O3978" s="11">
        <f>IF(L3978="","",IF(L3978&gt;M3978,3,IF(L3978=M3978,1,0)))</f>
        <v/>
      </c>
      <c r="P3978" s="31">
        <f>IF(I3978="H",INDEX(Matches!$L:$L,AA3978),INDEX(Matches!$N:$N,AA3978))</f>
        <v/>
      </c>
      <c r="Q3978" s="31">
        <f>INDEX(Matches!$M:$M,AA3978)</f>
        <v/>
      </c>
      <c r="R3978" s="31">
        <f>IF(I3978="H",INDEX(Matches!$N:$N,AA3978),INDEX(Matches!$L:$L,AA3978))</f>
        <v/>
      </c>
      <c r="S3978" s="33">
        <f>IF(I3978="H",INDEX(Matches!$O:$O,AA3978),INDEX(Matches!$P:$P,AA3978))</f>
        <v/>
      </c>
      <c r="T3978" s="33">
        <f>IF(INDEX(Matches!$J:$J,AA3978)="","",IF(I3978="H",INDEX(Matches!$J:$J,AA3978),INDEX(Matches!$K:$K,AA3978)))</f>
        <v/>
      </c>
      <c r="U3978" s="33">
        <f>IF(INDEX(Matches!$K:$K,AA3978)="","",IF(I3978="H",INDEX(Matches!$K:$K,AA3978),INDEX(Matches!$J:$J,AA3978)))</f>
        <v/>
      </c>
      <c r="V3978" s="30">
        <f>IF(T3978="","",T3978-U3978)</f>
        <v/>
      </c>
      <c r="W3978" s="33">
        <f>IF(I3978="H",INDEX(Matches!$T:$T,AA3978),INDEX(Matches!$U:$U,AA3978))</f>
        <v/>
      </c>
      <c r="X3978" s="11">
        <f>INDEX(Matches!$X:$X,AA3978)</f>
        <v/>
      </c>
      <c r="Y3978" s="30">
        <f>IF(O3978="","",O3978-S3978)</f>
        <v/>
      </c>
      <c r="Z3978" s="30">
        <f>IF(W3978="","",W3978-S3978)</f>
        <v/>
      </c>
      <c r="AA3978" s="24">
        <f>MATCH(J3978,Matches!$A:$A,0)</f>
        <v/>
      </c>
      <c r="AB3978" s="33" t="n"/>
      <c r="AC3978" s="33" t="n">
        <v>1.050100269316533</v>
      </c>
      <c r="AD3978" s="24" t="n"/>
      <c r="AE3978" s="24" t="n">
        <v>11</v>
      </c>
      <c r="AF3978" s="33" t="n"/>
      <c r="AG3978" s="33" t="n"/>
    </row>
    <row r="3979">
      <c r="A3979" s="24" t="inlineStr">
        <is>
          <t>Tranmere|44</t>
        </is>
      </c>
      <c r="B3979" s="24" t="inlineStr">
        <is>
          <t>E3</t>
        </is>
      </c>
      <c r="C3979" s="24" t="inlineStr">
        <is>
          <t>League Two</t>
        </is>
      </c>
      <c r="D3979" s="24" t="inlineStr">
        <is>
          <t>Tranmere</t>
        </is>
      </c>
      <c r="E3979" s="24" t="n">
        <v>44</v>
      </c>
      <c r="F3979" s="24" t="n">
        <v>11</v>
      </c>
      <c r="G3979" s="29" t="n">
        <v>46504.82291666666</v>
      </c>
      <c r="H3979" s="24" t="inlineStr">
        <is>
          <t>Chesterfield</t>
        </is>
      </c>
      <c r="I3979" s="24" t="inlineStr">
        <is>
          <t>H</t>
        </is>
      </c>
      <c r="J3979" s="24" t="inlineStr">
        <is>
          <t>E3-Tranmere-Chesterf</t>
        </is>
      </c>
      <c r="K3979" s="24" t="n">
        <v>6</v>
      </c>
      <c r="L3979" s="11">
        <f>IF(INDEX(Matches!$X:$X,AA3979)=0,"",IF(I3979="H",INDEX(Matches!$H:$H,AA3979),INDEX(Matches!$I:$I,AA3979)))</f>
        <v/>
      </c>
      <c r="M3979" s="11">
        <f>IF(INDEX(Matches!$X:$X,AA3979)=0,"",IF(I3979="H",INDEX(Matches!$I:$I,AA3979),INDEX(Matches!$H:$H,AA3979)))</f>
        <v/>
      </c>
      <c r="N3979" s="11">
        <f>IF(L3979="","",IF(L3979&gt;M3979,"W",IF(L3979=M3979,"D","L")))</f>
        <v/>
      </c>
      <c r="O3979" s="11">
        <f>IF(L3979="","",IF(L3979&gt;M3979,3,IF(L3979=M3979,1,0)))</f>
        <v/>
      </c>
      <c r="P3979" s="31">
        <f>IF(I3979="H",INDEX(Matches!$L:$L,AA3979),INDEX(Matches!$N:$N,AA3979))</f>
        <v/>
      </c>
      <c r="Q3979" s="31">
        <f>INDEX(Matches!$M:$M,AA3979)</f>
        <v/>
      </c>
      <c r="R3979" s="31">
        <f>IF(I3979="H",INDEX(Matches!$N:$N,AA3979),INDEX(Matches!$L:$L,AA3979))</f>
        <v/>
      </c>
      <c r="S3979" s="33">
        <f>IF(I3979="H",INDEX(Matches!$O:$O,AA3979),INDEX(Matches!$P:$P,AA3979))</f>
        <v/>
      </c>
      <c r="T3979" s="33">
        <f>IF(INDEX(Matches!$J:$J,AA3979)="","",IF(I3979="H",INDEX(Matches!$J:$J,AA3979),INDEX(Matches!$K:$K,AA3979)))</f>
        <v/>
      </c>
      <c r="U3979" s="33">
        <f>IF(INDEX(Matches!$K:$K,AA3979)="","",IF(I3979="H",INDEX(Matches!$K:$K,AA3979),INDEX(Matches!$J:$J,AA3979)))</f>
        <v/>
      </c>
      <c r="V3979" s="30">
        <f>IF(T3979="","",T3979-U3979)</f>
        <v/>
      </c>
      <c r="W3979" s="33">
        <f>IF(I3979="H",INDEX(Matches!$T:$T,AA3979),INDEX(Matches!$U:$U,AA3979))</f>
        <v/>
      </c>
      <c r="X3979" s="11">
        <f>INDEX(Matches!$X:$X,AA3979)</f>
        <v/>
      </c>
      <c r="Y3979" s="30">
        <f>IF(O3979="","",O3979-S3979)</f>
        <v/>
      </c>
      <c r="Z3979" s="30">
        <f>IF(W3979="","",W3979-S3979)</f>
        <v/>
      </c>
      <c r="AA3979" s="24">
        <f>MATCH(J3979,Matches!$A:$A,0)</f>
        <v/>
      </c>
      <c r="AB3979" s="33" t="n"/>
      <c r="AC3979" s="33" t="n">
        <v>1.225946234094882</v>
      </c>
      <c r="AD3979" s="24" t="n"/>
      <c r="AE3979" s="24" t="n">
        <v>11</v>
      </c>
      <c r="AF3979" s="33" t="n"/>
      <c r="AG3979" s="33" t="n"/>
    </row>
    <row r="3980">
      <c r="A3980" s="24" t="inlineStr">
        <is>
          <t>Tranmere|45</t>
        </is>
      </c>
      <c r="B3980" s="24" t="inlineStr">
        <is>
          <t>E3</t>
        </is>
      </c>
      <c r="C3980" s="24" t="inlineStr">
        <is>
          <t>League Two</t>
        </is>
      </c>
      <c r="D3980" s="24" t="inlineStr">
        <is>
          <t>Tranmere</t>
        </is>
      </c>
      <c r="E3980" s="24" t="n">
        <v>45</v>
      </c>
      <c r="F3980" s="24" t="n">
        <v>12</v>
      </c>
      <c r="G3980" s="29" t="n">
        <v>46508.625</v>
      </c>
      <c r="H3980" s="24" t="inlineStr">
        <is>
          <t>Bristol Rovers</t>
        </is>
      </c>
      <c r="I3980" s="24" t="inlineStr">
        <is>
          <t>H</t>
        </is>
      </c>
      <c r="J3980" s="24" t="inlineStr">
        <is>
          <t>E3-Tranmere-BristolR</t>
        </is>
      </c>
      <c r="K3980" s="24" t="n">
        <v>2</v>
      </c>
      <c r="L3980" s="11">
        <f>IF(INDEX(Matches!$X:$X,AA3980)=0,"",IF(I3980="H",INDEX(Matches!$H:$H,AA3980),INDEX(Matches!$I:$I,AA3980)))</f>
        <v/>
      </c>
      <c r="M3980" s="11">
        <f>IF(INDEX(Matches!$X:$X,AA3980)=0,"",IF(I3980="H",INDEX(Matches!$I:$I,AA3980),INDEX(Matches!$H:$H,AA3980)))</f>
        <v/>
      </c>
      <c r="N3980" s="11">
        <f>IF(L3980="","",IF(L3980&gt;M3980,"W",IF(L3980=M3980,"D","L")))</f>
        <v/>
      </c>
      <c r="O3980" s="11">
        <f>IF(L3980="","",IF(L3980&gt;M3980,3,IF(L3980=M3980,1,0)))</f>
        <v/>
      </c>
      <c r="P3980" s="31">
        <f>IF(I3980="H",INDEX(Matches!$L:$L,AA3980),INDEX(Matches!$N:$N,AA3980))</f>
        <v/>
      </c>
      <c r="Q3980" s="31">
        <f>INDEX(Matches!$M:$M,AA3980)</f>
        <v/>
      </c>
      <c r="R3980" s="31">
        <f>IF(I3980="H",INDEX(Matches!$N:$N,AA3980),INDEX(Matches!$L:$L,AA3980))</f>
        <v/>
      </c>
      <c r="S3980" s="33">
        <f>IF(I3980="H",INDEX(Matches!$O:$O,AA3980),INDEX(Matches!$P:$P,AA3980))</f>
        <v/>
      </c>
      <c r="T3980" s="33">
        <f>IF(INDEX(Matches!$J:$J,AA3980)="","",IF(I3980="H",INDEX(Matches!$J:$J,AA3980),INDEX(Matches!$K:$K,AA3980)))</f>
        <v/>
      </c>
      <c r="U3980" s="33">
        <f>IF(INDEX(Matches!$K:$K,AA3980)="","",IF(I3980="H",INDEX(Matches!$K:$K,AA3980),INDEX(Matches!$J:$J,AA3980)))</f>
        <v/>
      </c>
      <c r="V3980" s="30">
        <f>IF(T3980="","",T3980-U3980)</f>
        <v/>
      </c>
      <c r="W3980" s="33">
        <f>IF(I3980="H",INDEX(Matches!$T:$T,AA3980),INDEX(Matches!$U:$U,AA3980))</f>
        <v/>
      </c>
      <c r="X3980" s="11">
        <f>INDEX(Matches!$X:$X,AA3980)</f>
        <v/>
      </c>
      <c r="Y3980" s="30">
        <f>IF(O3980="","",O3980-S3980)</f>
        <v/>
      </c>
      <c r="Z3980" s="30">
        <f>IF(W3980="","",W3980-S3980)</f>
        <v/>
      </c>
      <c r="AA3980" s="24">
        <f>MATCH(J3980,Matches!$A:$A,0)</f>
        <v/>
      </c>
      <c r="AB3980" s="33" t="n"/>
      <c r="AC3980" s="33" t="n">
        <v>1.209072773720702</v>
      </c>
      <c r="AD3980" s="24" t="n"/>
      <c r="AE3980" s="24" t="n">
        <v>12</v>
      </c>
      <c r="AF3980" s="33" t="n"/>
      <c r="AG3980" s="33" t="n"/>
    </row>
    <row r="3981">
      <c r="A3981" s="24" t="inlineStr">
        <is>
          <t>Tranmere|46</t>
        </is>
      </c>
      <c r="B3981" s="24" t="inlineStr">
        <is>
          <t>E3</t>
        </is>
      </c>
      <c r="C3981" s="24" t="inlineStr">
        <is>
          <t>League Two</t>
        </is>
      </c>
      <c r="D3981" s="24" t="inlineStr">
        <is>
          <t>Tranmere</t>
        </is>
      </c>
      <c r="E3981" s="24" t="n">
        <v>46</v>
      </c>
      <c r="F3981" s="24" t="n">
        <v>12</v>
      </c>
      <c r="G3981" s="29" t="n">
        <v>46515.625</v>
      </c>
      <c r="H3981" s="24" t="inlineStr">
        <is>
          <t>Salford</t>
        </is>
      </c>
      <c r="I3981" s="24" t="inlineStr">
        <is>
          <t>A</t>
        </is>
      </c>
      <c r="J3981" s="24" t="inlineStr">
        <is>
          <t>E3-Salford-Tranmere</t>
        </is>
      </c>
      <c r="K3981" s="24" t="n">
        <v>1</v>
      </c>
      <c r="L3981" s="11">
        <f>IF(INDEX(Matches!$X:$X,AA3981)=0,"",IF(I3981="H",INDEX(Matches!$H:$H,AA3981),INDEX(Matches!$I:$I,AA3981)))</f>
        <v/>
      </c>
      <c r="M3981" s="11">
        <f>IF(INDEX(Matches!$X:$X,AA3981)=0,"",IF(I3981="H",INDEX(Matches!$I:$I,AA3981),INDEX(Matches!$H:$H,AA3981)))</f>
        <v/>
      </c>
      <c r="N3981" s="11">
        <f>IF(L3981="","",IF(L3981&gt;M3981,"W",IF(L3981=M3981,"D","L")))</f>
        <v/>
      </c>
      <c r="O3981" s="11">
        <f>IF(L3981="","",IF(L3981&gt;M3981,3,IF(L3981=M3981,1,0)))</f>
        <v/>
      </c>
      <c r="P3981" s="31">
        <f>IF(I3981="H",INDEX(Matches!$L:$L,AA3981),INDEX(Matches!$N:$N,AA3981))</f>
        <v/>
      </c>
      <c r="Q3981" s="31">
        <f>INDEX(Matches!$M:$M,AA3981)</f>
        <v/>
      </c>
      <c r="R3981" s="31">
        <f>IF(I3981="H",INDEX(Matches!$N:$N,AA3981),INDEX(Matches!$L:$L,AA3981))</f>
        <v/>
      </c>
      <c r="S3981" s="33">
        <f>IF(I3981="H",INDEX(Matches!$O:$O,AA3981),INDEX(Matches!$P:$P,AA3981))</f>
        <v/>
      </c>
      <c r="T3981" s="33">
        <f>IF(INDEX(Matches!$J:$J,AA3981)="","",IF(I3981="H",INDEX(Matches!$J:$J,AA3981),INDEX(Matches!$K:$K,AA3981)))</f>
        <v/>
      </c>
      <c r="U3981" s="33">
        <f>IF(INDEX(Matches!$K:$K,AA3981)="","",IF(I3981="H",INDEX(Matches!$K:$K,AA3981),INDEX(Matches!$J:$J,AA3981)))</f>
        <v/>
      </c>
      <c r="V3981" s="30">
        <f>IF(T3981="","",T3981-U3981)</f>
        <v/>
      </c>
      <c r="W3981" s="33">
        <f>IF(I3981="H",INDEX(Matches!$T:$T,AA3981),INDEX(Matches!$U:$U,AA3981))</f>
        <v/>
      </c>
      <c r="X3981" s="11">
        <f>INDEX(Matches!$X:$X,AA3981)</f>
        <v/>
      </c>
      <c r="Y3981" s="30">
        <f>IF(O3981="","",O3981-S3981)</f>
        <v/>
      </c>
      <c r="Z3981" s="30">
        <f>IF(W3981="","",W3981-S3981)</f>
        <v/>
      </c>
      <c r="AA3981" s="24">
        <f>MATCH(J3981,Matches!$A:$A,0)</f>
        <v/>
      </c>
      <c r="AB3981" s="33" t="n"/>
      <c r="AC3981" s="33" t="n">
        <v>0.8378245758668141</v>
      </c>
      <c r="AD3981" s="24" t="n"/>
      <c r="AE3981" s="24" t="n">
        <v>12</v>
      </c>
      <c r="AF3981" s="33" t="n"/>
      <c r="AG3981" s="33" t="n"/>
    </row>
    <row r="3982">
      <c r="A3982" s="24" t="inlineStr">
        <is>
          <t>Walsall|1</t>
        </is>
      </c>
      <c r="B3982" s="24" t="inlineStr">
        <is>
          <t>E3</t>
        </is>
      </c>
      <c r="C3982" s="24" t="inlineStr">
        <is>
          <t>League Two</t>
        </is>
      </c>
      <c r="D3982" s="24" t="inlineStr">
        <is>
          <t>Walsall</t>
        </is>
      </c>
      <c r="E3982" s="24" t="n">
        <v>1</v>
      </c>
      <c r="F3982" s="24" t="n">
        <v>1</v>
      </c>
      <c r="G3982" s="29" t="n">
        <v>46249.625</v>
      </c>
      <c r="H3982" s="24" t="inlineStr">
        <is>
          <t>Gillingham</t>
        </is>
      </c>
      <c r="I3982" s="24" t="inlineStr">
        <is>
          <t>A</t>
        </is>
      </c>
      <c r="J3982" s="24" t="inlineStr">
        <is>
          <t>E3-Gillingh-Walsall</t>
        </is>
      </c>
      <c r="K3982" s="24" t="n">
        <v>12</v>
      </c>
      <c r="L3982" s="11">
        <f>IF(INDEX(Matches!$X:$X,AA3982)=0,"",IF(I3982="H",INDEX(Matches!$H:$H,AA3982),INDEX(Matches!$I:$I,AA3982)))</f>
        <v/>
      </c>
      <c r="M3982" s="11">
        <f>IF(INDEX(Matches!$X:$X,AA3982)=0,"",IF(I3982="H",INDEX(Matches!$I:$I,AA3982),INDEX(Matches!$H:$H,AA3982)))</f>
        <v/>
      </c>
      <c r="N3982" s="11">
        <f>IF(L3982="","",IF(L3982&gt;M3982,"W",IF(L3982=M3982,"D","L")))</f>
        <v/>
      </c>
      <c r="O3982" s="11">
        <f>IF(L3982="","",IF(L3982&gt;M3982,3,IF(L3982=M3982,1,0)))</f>
        <v/>
      </c>
      <c r="P3982" s="31">
        <f>IF(I3982="H",INDEX(Matches!$L:$L,AA3982),INDEX(Matches!$N:$N,AA3982))</f>
        <v/>
      </c>
      <c r="Q3982" s="31">
        <f>INDEX(Matches!$M:$M,AA3982)</f>
        <v/>
      </c>
      <c r="R3982" s="31">
        <f>IF(I3982="H",INDEX(Matches!$N:$N,AA3982),INDEX(Matches!$L:$L,AA3982))</f>
        <v/>
      </c>
      <c r="S3982" s="33">
        <f>IF(I3982="H",INDEX(Matches!$O:$O,AA3982),INDEX(Matches!$P:$P,AA3982))</f>
        <v/>
      </c>
      <c r="T3982" s="33">
        <f>IF(INDEX(Matches!$J:$J,AA3982)="","",IF(I3982="H",INDEX(Matches!$J:$J,AA3982),INDEX(Matches!$K:$K,AA3982)))</f>
        <v/>
      </c>
      <c r="U3982" s="33">
        <f>IF(INDEX(Matches!$K:$K,AA3982)="","",IF(I3982="H",INDEX(Matches!$K:$K,AA3982),INDEX(Matches!$J:$J,AA3982)))</f>
        <v/>
      </c>
      <c r="V3982" s="30">
        <f>IF(T3982="","",T3982-U3982)</f>
        <v/>
      </c>
      <c r="W3982" s="33">
        <f>IF(I3982="H",INDEX(Matches!$T:$T,AA3982),INDEX(Matches!$U:$U,AA3982))</f>
        <v/>
      </c>
      <c r="X3982" s="11">
        <f>INDEX(Matches!$X:$X,AA3982)</f>
        <v/>
      </c>
      <c r="Y3982" s="30">
        <f>IF(O3982="","",O3982-S3982)</f>
        <v/>
      </c>
      <c r="Z3982" s="30">
        <f>IF(W3982="","",W3982-S3982)</f>
        <v/>
      </c>
      <c r="AA3982" s="24">
        <f>MATCH(J3982,Matches!$A:$A,0)</f>
        <v/>
      </c>
      <c r="AB3982" s="33" t="n">
        <v>1.222032468467727</v>
      </c>
      <c r="AC3982" s="33" t="n"/>
      <c r="AD3982" s="24" t="n"/>
      <c r="AE3982" s="24" t="n">
        <v>1</v>
      </c>
      <c r="AF3982" s="33" t="n"/>
      <c r="AG3982" s="33" t="n"/>
    </row>
    <row r="3983">
      <c r="A3983" s="24" t="inlineStr">
        <is>
          <t>Walsall|2</t>
        </is>
      </c>
      <c r="B3983" s="24" t="inlineStr">
        <is>
          <t>E3</t>
        </is>
      </c>
      <c r="C3983" s="24" t="inlineStr">
        <is>
          <t>League Two</t>
        </is>
      </c>
      <c r="D3983" s="24" t="inlineStr">
        <is>
          <t>Walsall</t>
        </is>
      </c>
      <c r="E3983" s="24" t="n">
        <v>2</v>
      </c>
      <c r="F3983" s="24" t="n">
        <v>1</v>
      </c>
      <c r="G3983" s="29" t="n">
        <v>46256.52083333334</v>
      </c>
      <c r="H3983" s="24" t="inlineStr">
        <is>
          <t>Grimsby</t>
        </is>
      </c>
      <c r="I3983" s="24" t="inlineStr">
        <is>
          <t>H</t>
        </is>
      </c>
      <c r="J3983" s="24" t="inlineStr">
        <is>
          <t>E3-Walsall-Grimsby</t>
        </is>
      </c>
      <c r="K3983" s="24" t="n">
        <v>4</v>
      </c>
      <c r="L3983" s="11">
        <f>IF(INDEX(Matches!$X:$X,AA3983)=0,"",IF(I3983="H",INDEX(Matches!$H:$H,AA3983),INDEX(Matches!$I:$I,AA3983)))</f>
        <v/>
      </c>
      <c r="M3983" s="11">
        <f>IF(INDEX(Matches!$X:$X,AA3983)=0,"",IF(I3983="H",INDEX(Matches!$I:$I,AA3983),INDEX(Matches!$H:$H,AA3983)))</f>
        <v/>
      </c>
      <c r="N3983" s="11">
        <f>IF(L3983="","",IF(L3983&gt;M3983,"W",IF(L3983=M3983,"D","L")))</f>
        <v/>
      </c>
      <c r="O3983" s="11">
        <f>IF(L3983="","",IF(L3983&gt;M3983,3,IF(L3983=M3983,1,0)))</f>
        <v/>
      </c>
      <c r="P3983" s="31">
        <f>IF(I3983="H",INDEX(Matches!$L:$L,AA3983),INDEX(Matches!$N:$N,AA3983))</f>
        <v/>
      </c>
      <c r="Q3983" s="31">
        <f>INDEX(Matches!$M:$M,AA3983)</f>
        <v/>
      </c>
      <c r="R3983" s="31">
        <f>IF(I3983="H",INDEX(Matches!$N:$N,AA3983),INDEX(Matches!$L:$L,AA3983))</f>
        <v/>
      </c>
      <c r="S3983" s="33">
        <f>IF(I3983="H",INDEX(Matches!$O:$O,AA3983),INDEX(Matches!$P:$P,AA3983))</f>
        <v/>
      </c>
      <c r="T3983" s="33">
        <f>IF(INDEX(Matches!$J:$J,AA3983)="","",IF(I3983="H",INDEX(Matches!$J:$J,AA3983),INDEX(Matches!$K:$K,AA3983)))</f>
        <v/>
      </c>
      <c r="U3983" s="33">
        <f>IF(INDEX(Matches!$K:$K,AA3983)="","",IF(I3983="H",INDEX(Matches!$K:$K,AA3983),INDEX(Matches!$J:$J,AA3983)))</f>
        <v/>
      </c>
      <c r="V3983" s="30">
        <f>IF(T3983="","",T3983-U3983)</f>
        <v/>
      </c>
      <c r="W3983" s="33">
        <f>IF(I3983="H",INDEX(Matches!$T:$T,AA3983),INDEX(Matches!$U:$U,AA3983))</f>
        <v/>
      </c>
      <c r="X3983" s="11">
        <f>INDEX(Matches!$X:$X,AA3983)</f>
        <v/>
      </c>
      <c r="Y3983" s="30">
        <f>IF(O3983="","",O3983-S3983)</f>
        <v/>
      </c>
      <c r="Z3983" s="30">
        <f>IF(W3983="","",W3983-S3983)</f>
        <v/>
      </c>
      <c r="AA3983" s="24">
        <f>MATCH(J3983,Matches!$A:$A,0)</f>
        <v/>
      </c>
      <c r="AB3983" s="33" t="n">
        <v>1.22299351729677</v>
      </c>
      <c r="AC3983" s="33" t="n"/>
      <c r="AD3983" s="24" t="n"/>
      <c r="AE3983" s="24" t="n">
        <v>1</v>
      </c>
      <c r="AF3983" s="33" t="n"/>
      <c r="AG3983" s="33" t="n"/>
    </row>
    <row r="3984">
      <c r="A3984" s="24" t="inlineStr">
        <is>
          <t>Walsall|3</t>
        </is>
      </c>
      <c r="B3984" s="24" t="inlineStr">
        <is>
          <t>E3</t>
        </is>
      </c>
      <c r="C3984" s="24" t="inlineStr">
        <is>
          <t>League Two</t>
        </is>
      </c>
      <c r="D3984" s="24" t="inlineStr">
        <is>
          <t>Walsall</t>
        </is>
      </c>
      <c r="E3984" s="24" t="n">
        <v>3</v>
      </c>
      <c r="F3984" s="24" t="n">
        <v>1</v>
      </c>
      <c r="G3984" s="29" t="n">
        <v>46263.625</v>
      </c>
      <c r="H3984" s="24" t="inlineStr">
        <is>
          <t>Accrington</t>
        </is>
      </c>
      <c r="I3984" s="24" t="inlineStr">
        <is>
          <t>H</t>
        </is>
      </c>
      <c r="J3984" s="24" t="inlineStr">
        <is>
          <t>E3-Walsall-Accringt</t>
        </is>
      </c>
      <c r="K3984" s="24" t="n">
        <v>23</v>
      </c>
      <c r="L3984" s="11">
        <f>IF(INDEX(Matches!$X:$X,AA3984)=0,"",IF(I3984="H",INDEX(Matches!$H:$H,AA3984),INDEX(Matches!$I:$I,AA3984)))</f>
        <v/>
      </c>
      <c r="M3984" s="11">
        <f>IF(INDEX(Matches!$X:$X,AA3984)=0,"",IF(I3984="H",INDEX(Matches!$I:$I,AA3984),INDEX(Matches!$H:$H,AA3984)))</f>
        <v/>
      </c>
      <c r="N3984" s="11">
        <f>IF(L3984="","",IF(L3984&gt;M3984,"W",IF(L3984=M3984,"D","L")))</f>
        <v/>
      </c>
      <c r="O3984" s="11">
        <f>IF(L3984="","",IF(L3984&gt;M3984,3,IF(L3984=M3984,1,0)))</f>
        <v/>
      </c>
      <c r="P3984" s="31">
        <f>IF(I3984="H",INDEX(Matches!$L:$L,AA3984),INDEX(Matches!$N:$N,AA3984))</f>
        <v/>
      </c>
      <c r="Q3984" s="31">
        <f>INDEX(Matches!$M:$M,AA3984)</f>
        <v/>
      </c>
      <c r="R3984" s="31">
        <f>IF(I3984="H",INDEX(Matches!$N:$N,AA3984),INDEX(Matches!$L:$L,AA3984))</f>
        <v/>
      </c>
      <c r="S3984" s="33">
        <f>IF(I3984="H",INDEX(Matches!$O:$O,AA3984),INDEX(Matches!$P:$P,AA3984))</f>
        <v/>
      </c>
      <c r="T3984" s="33">
        <f>IF(INDEX(Matches!$J:$J,AA3984)="","",IF(I3984="H",INDEX(Matches!$J:$J,AA3984),INDEX(Matches!$K:$K,AA3984)))</f>
        <v/>
      </c>
      <c r="U3984" s="33">
        <f>IF(INDEX(Matches!$K:$K,AA3984)="","",IF(I3984="H",INDEX(Matches!$K:$K,AA3984),INDEX(Matches!$J:$J,AA3984)))</f>
        <v/>
      </c>
      <c r="V3984" s="30">
        <f>IF(T3984="","",T3984-U3984)</f>
        <v/>
      </c>
      <c r="W3984" s="33">
        <f>IF(I3984="H",INDEX(Matches!$T:$T,AA3984),INDEX(Matches!$U:$U,AA3984))</f>
        <v/>
      </c>
      <c r="X3984" s="11">
        <f>INDEX(Matches!$X:$X,AA3984)</f>
        <v/>
      </c>
      <c r="Y3984" s="30">
        <f>IF(O3984="","",O3984-S3984)</f>
        <v/>
      </c>
      <c r="Z3984" s="30">
        <f>IF(W3984="","",W3984-S3984)</f>
        <v/>
      </c>
      <c r="AA3984" s="24">
        <f>MATCH(J3984,Matches!$A:$A,0)</f>
        <v/>
      </c>
      <c r="AB3984" s="33" t="n">
        <v>1.64637342413524</v>
      </c>
      <c r="AC3984" s="33" t="n"/>
      <c r="AD3984" s="24" t="n"/>
      <c r="AE3984" s="24" t="n">
        <v>1</v>
      </c>
      <c r="AF3984" s="33" t="n"/>
      <c r="AG3984" s="33" t="n"/>
    </row>
    <row r="3985">
      <c r="A3985" s="24" t="inlineStr">
        <is>
          <t>Walsall|4</t>
        </is>
      </c>
      <c r="B3985" s="24" t="inlineStr">
        <is>
          <t>E3</t>
        </is>
      </c>
      <c r="C3985" s="24" t="inlineStr">
        <is>
          <t>League Two</t>
        </is>
      </c>
      <c r="D3985" s="24" t="inlineStr">
        <is>
          <t>Walsall</t>
        </is>
      </c>
      <c r="E3985" s="24" t="n">
        <v>4</v>
      </c>
      <c r="F3985" s="24" t="n">
        <v>1</v>
      </c>
      <c r="G3985" s="29" t="n">
        <v>46266.82291666666</v>
      </c>
      <c r="H3985" s="24" t="inlineStr">
        <is>
          <t>Crewe</t>
        </is>
      </c>
      <c r="I3985" s="24" t="inlineStr">
        <is>
          <t>A</t>
        </is>
      </c>
      <c r="J3985" s="24" t="inlineStr">
        <is>
          <t>E3-Crewe-Walsall</t>
        </is>
      </c>
      <c r="K3985" s="24" t="n">
        <v>15</v>
      </c>
      <c r="L3985" s="11">
        <f>IF(INDEX(Matches!$X:$X,AA3985)=0,"",IF(I3985="H",INDEX(Matches!$H:$H,AA3985),INDEX(Matches!$I:$I,AA3985)))</f>
        <v/>
      </c>
      <c r="M3985" s="11">
        <f>IF(INDEX(Matches!$X:$X,AA3985)=0,"",IF(I3985="H",INDEX(Matches!$I:$I,AA3985),INDEX(Matches!$H:$H,AA3985)))</f>
        <v/>
      </c>
      <c r="N3985" s="11">
        <f>IF(L3985="","",IF(L3985&gt;M3985,"W",IF(L3985=M3985,"D","L")))</f>
        <v/>
      </c>
      <c r="O3985" s="11">
        <f>IF(L3985="","",IF(L3985&gt;M3985,3,IF(L3985=M3985,1,0)))</f>
        <v/>
      </c>
      <c r="P3985" s="31">
        <f>IF(I3985="H",INDEX(Matches!$L:$L,AA3985),INDEX(Matches!$N:$N,AA3985))</f>
        <v/>
      </c>
      <c r="Q3985" s="31">
        <f>INDEX(Matches!$M:$M,AA3985)</f>
        <v/>
      </c>
      <c r="R3985" s="31">
        <f>IF(I3985="H",INDEX(Matches!$N:$N,AA3985),INDEX(Matches!$L:$L,AA3985))</f>
        <v/>
      </c>
      <c r="S3985" s="33">
        <f>IF(I3985="H",INDEX(Matches!$O:$O,AA3985),INDEX(Matches!$P:$P,AA3985))</f>
        <v/>
      </c>
      <c r="T3985" s="33">
        <f>IF(INDEX(Matches!$J:$J,AA3985)="","",IF(I3985="H",INDEX(Matches!$J:$J,AA3985),INDEX(Matches!$K:$K,AA3985)))</f>
        <v/>
      </c>
      <c r="U3985" s="33">
        <f>IF(INDEX(Matches!$K:$K,AA3985)="","",IF(I3985="H",INDEX(Matches!$K:$K,AA3985),INDEX(Matches!$J:$J,AA3985)))</f>
        <v/>
      </c>
      <c r="V3985" s="30">
        <f>IF(T3985="","",T3985-U3985)</f>
        <v/>
      </c>
      <c r="W3985" s="33">
        <f>IF(I3985="H",INDEX(Matches!$T:$T,AA3985),INDEX(Matches!$U:$U,AA3985))</f>
        <v/>
      </c>
      <c r="X3985" s="11">
        <f>INDEX(Matches!$X:$X,AA3985)</f>
        <v/>
      </c>
      <c r="Y3985" s="30">
        <f>IF(O3985="","",O3985-S3985)</f>
        <v/>
      </c>
      <c r="Z3985" s="30">
        <f>IF(W3985="","",W3985-S3985)</f>
        <v/>
      </c>
      <c r="AA3985" s="24">
        <f>MATCH(J3985,Matches!$A:$A,0)</f>
        <v/>
      </c>
      <c r="AB3985" s="33" t="n">
        <v>1.223718862154427</v>
      </c>
      <c r="AC3985" s="33" t="n"/>
      <c r="AD3985" s="24" t="n"/>
      <c r="AE3985" s="24" t="n">
        <v>1</v>
      </c>
      <c r="AF3985" s="33" t="n"/>
      <c r="AG3985" s="33" t="n"/>
    </row>
    <row r="3986">
      <c r="A3986" s="24" t="inlineStr">
        <is>
          <t>Walsall|5</t>
        </is>
      </c>
      <c r="B3986" s="24" t="inlineStr">
        <is>
          <t>E3</t>
        </is>
      </c>
      <c r="C3986" s="24" t="inlineStr">
        <is>
          <t>League Two</t>
        </is>
      </c>
      <c r="D3986" s="24" t="inlineStr">
        <is>
          <t>Walsall</t>
        </is>
      </c>
      <c r="E3986" s="24" t="n">
        <v>5</v>
      </c>
      <c r="F3986" s="24" t="n">
        <v>2</v>
      </c>
      <c r="G3986" s="29" t="n">
        <v>46270.625</v>
      </c>
      <c r="H3986" s="24" t="inlineStr">
        <is>
          <t>Exeter</t>
        </is>
      </c>
      <c r="I3986" s="24" t="inlineStr">
        <is>
          <t>A</t>
        </is>
      </c>
      <c r="J3986" s="24" t="inlineStr">
        <is>
          <t>E3-Exeter-Walsall</t>
        </is>
      </c>
      <c r="K3986" s="24" t="n">
        <v>17</v>
      </c>
      <c r="L3986" s="11">
        <f>IF(INDEX(Matches!$X:$X,AA3986)=0,"",IF(I3986="H",INDEX(Matches!$H:$H,AA3986),INDEX(Matches!$I:$I,AA3986)))</f>
        <v/>
      </c>
      <c r="M3986" s="11">
        <f>IF(INDEX(Matches!$X:$X,AA3986)=0,"",IF(I3986="H",INDEX(Matches!$I:$I,AA3986),INDEX(Matches!$H:$H,AA3986)))</f>
        <v/>
      </c>
      <c r="N3986" s="11">
        <f>IF(L3986="","",IF(L3986&gt;M3986,"W",IF(L3986=M3986,"D","L")))</f>
        <v/>
      </c>
      <c r="O3986" s="11">
        <f>IF(L3986="","",IF(L3986&gt;M3986,3,IF(L3986=M3986,1,0)))</f>
        <v/>
      </c>
      <c r="P3986" s="31">
        <f>IF(I3986="H",INDEX(Matches!$L:$L,AA3986),INDEX(Matches!$N:$N,AA3986))</f>
        <v/>
      </c>
      <c r="Q3986" s="31">
        <f>INDEX(Matches!$M:$M,AA3986)</f>
        <v/>
      </c>
      <c r="R3986" s="31">
        <f>IF(I3986="H",INDEX(Matches!$N:$N,AA3986),INDEX(Matches!$L:$L,AA3986))</f>
        <v/>
      </c>
      <c r="S3986" s="33">
        <f>IF(I3986="H",INDEX(Matches!$O:$O,AA3986),INDEX(Matches!$P:$P,AA3986))</f>
        <v/>
      </c>
      <c r="T3986" s="33">
        <f>IF(INDEX(Matches!$J:$J,AA3986)="","",IF(I3986="H",INDEX(Matches!$J:$J,AA3986),INDEX(Matches!$K:$K,AA3986)))</f>
        <v/>
      </c>
      <c r="U3986" s="33">
        <f>IF(INDEX(Matches!$K:$K,AA3986)="","",IF(I3986="H",INDEX(Matches!$K:$K,AA3986),INDEX(Matches!$J:$J,AA3986)))</f>
        <v/>
      </c>
      <c r="V3986" s="30">
        <f>IF(T3986="","",T3986-U3986)</f>
        <v/>
      </c>
      <c r="W3986" s="33">
        <f>IF(I3986="H",INDEX(Matches!$T:$T,AA3986),INDEX(Matches!$U:$U,AA3986))</f>
        <v/>
      </c>
      <c r="X3986" s="11">
        <f>INDEX(Matches!$X:$X,AA3986)</f>
        <v/>
      </c>
      <c r="Y3986" s="30">
        <f>IF(O3986="","",O3986-S3986)</f>
        <v/>
      </c>
      <c r="Z3986" s="30">
        <f>IF(W3986="","",W3986-S3986)</f>
        <v/>
      </c>
      <c r="AA3986" s="24">
        <f>MATCH(J3986,Matches!$A:$A,0)</f>
        <v/>
      </c>
      <c r="AB3986" s="33" t="n">
        <v>1.29066133059915</v>
      </c>
      <c r="AC3986" s="33" t="n"/>
      <c r="AD3986" s="24" t="n"/>
      <c r="AE3986" s="24" t="n">
        <v>2</v>
      </c>
      <c r="AF3986" s="33" t="n"/>
      <c r="AG3986" s="33" t="n"/>
    </row>
    <row r="3987">
      <c r="A3987" s="24" t="inlineStr">
        <is>
          <t>Walsall|6</t>
        </is>
      </c>
      <c r="B3987" s="24" t="inlineStr">
        <is>
          <t>E3</t>
        </is>
      </c>
      <c r="C3987" s="24" t="inlineStr">
        <is>
          <t>League Two</t>
        </is>
      </c>
      <c r="D3987" s="24" t="inlineStr">
        <is>
          <t>Walsall</t>
        </is>
      </c>
      <c r="E3987" s="24" t="n">
        <v>6</v>
      </c>
      <c r="F3987" s="24" t="n">
        <v>2</v>
      </c>
      <c r="G3987" s="29" t="n">
        <v>46277.625</v>
      </c>
      <c r="H3987" s="24" t="inlineStr">
        <is>
          <t>Rochdale</t>
        </is>
      </c>
      <c r="I3987" s="24" t="inlineStr">
        <is>
          <t>H</t>
        </is>
      </c>
      <c r="J3987" s="24" t="inlineStr">
        <is>
          <t>E3-Walsall-Rochdale</t>
        </is>
      </c>
      <c r="K3987" s="24" t="n">
        <v>16</v>
      </c>
      <c r="L3987" s="11">
        <f>IF(INDEX(Matches!$X:$X,AA3987)=0,"",IF(I3987="H",INDEX(Matches!$H:$H,AA3987),INDEX(Matches!$I:$I,AA3987)))</f>
        <v/>
      </c>
      <c r="M3987" s="11">
        <f>IF(INDEX(Matches!$X:$X,AA3987)=0,"",IF(I3987="H",INDEX(Matches!$I:$I,AA3987),INDEX(Matches!$H:$H,AA3987)))</f>
        <v/>
      </c>
      <c r="N3987" s="11">
        <f>IF(L3987="","",IF(L3987&gt;M3987,"W",IF(L3987=M3987,"D","L")))</f>
        <v/>
      </c>
      <c r="O3987" s="11">
        <f>IF(L3987="","",IF(L3987&gt;M3987,3,IF(L3987=M3987,1,0)))</f>
        <v/>
      </c>
      <c r="P3987" s="31">
        <f>IF(I3987="H",INDEX(Matches!$L:$L,AA3987),INDEX(Matches!$N:$N,AA3987))</f>
        <v/>
      </c>
      <c r="Q3987" s="31">
        <f>INDEX(Matches!$M:$M,AA3987)</f>
        <v/>
      </c>
      <c r="R3987" s="31">
        <f>IF(I3987="H",INDEX(Matches!$N:$N,AA3987),INDEX(Matches!$L:$L,AA3987))</f>
        <v/>
      </c>
      <c r="S3987" s="33">
        <f>IF(I3987="H",INDEX(Matches!$O:$O,AA3987),INDEX(Matches!$P:$P,AA3987))</f>
        <v/>
      </c>
      <c r="T3987" s="33">
        <f>IF(INDEX(Matches!$J:$J,AA3987)="","",IF(I3987="H",INDEX(Matches!$J:$J,AA3987),INDEX(Matches!$K:$K,AA3987)))</f>
        <v/>
      </c>
      <c r="U3987" s="33">
        <f>IF(INDEX(Matches!$K:$K,AA3987)="","",IF(I3987="H",INDEX(Matches!$K:$K,AA3987),INDEX(Matches!$J:$J,AA3987)))</f>
        <v/>
      </c>
      <c r="V3987" s="30">
        <f>IF(T3987="","",T3987-U3987)</f>
        <v/>
      </c>
      <c r="W3987" s="33">
        <f>IF(I3987="H",INDEX(Matches!$T:$T,AA3987),INDEX(Matches!$U:$U,AA3987))</f>
        <v/>
      </c>
      <c r="X3987" s="11">
        <f>INDEX(Matches!$X:$X,AA3987)</f>
        <v/>
      </c>
      <c r="Y3987" s="30">
        <f>IF(O3987="","",O3987-S3987)</f>
        <v/>
      </c>
      <c r="Z3987" s="30">
        <f>IF(W3987="","",W3987-S3987)</f>
        <v/>
      </c>
      <c r="AA3987" s="24">
        <f>MATCH(J3987,Matches!$A:$A,0)</f>
        <v/>
      </c>
      <c r="AB3987" s="33" t="n">
        <v>1.864862830569655</v>
      </c>
      <c r="AC3987" s="33" t="n"/>
      <c r="AD3987" s="24" t="n"/>
      <c r="AE3987" s="24" t="n">
        <v>2</v>
      </c>
      <c r="AF3987" s="33" t="n"/>
      <c r="AG3987" s="33" t="n"/>
    </row>
    <row r="3988">
      <c r="A3988" s="24" t="inlineStr">
        <is>
          <t>Walsall|7</t>
        </is>
      </c>
      <c r="B3988" s="24" t="inlineStr">
        <is>
          <t>E3</t>
        </is>
      </c>
      <c r="C3988" s="24" t="inlineStr">
        <is>
          <t>League Two</t>
        </is>
      </c>
      <c r="D3988" s="24" t="inlineStr">
        <is>
          <t>Walsall</t>
        </is>
      </c>
      <c r="E3988" s="24" t="n">
        <v>7</v>
      </c>
      <c r="F3988" s="24" t="n">
        <v>2</v>
      </c>
      <c r="G3988" s="29" t="n">
        <v>46284.52083333334</v>
      </c>
      <c r="H3988" s="24" t="inlineStr">
        <is>
          <t>Port Vale</t>
        </is>
      </c>
      <c r="I3988" s="24" t="inlineStr">
        <is>
          <t>H</t>
        </is>
      </c>
      <c r="J3988" s="24" t="inlineStr">
        <is>
          <t>E3-Walsall-PortVale</t>
        </is>
      </c>
      <c r="K3988" s="24" t="n">
        <v>5</v>
      </c>
      <c r="L3988" s="11">
        <f>IF(INDEX(Matches!$X:$X,AA3988)=0,"",IF(I3988="H",INDEX(Matches!$H:$H,AA3988),INDEX(Matches!$I:$I,AA3988)))</f>
        <v/>
      </c>
      <c r="M3988" s="11">
        <f>IF(INDEX(Matches!$X:$X,AA3988)=0,"",IF(I3988="H",INDEX(Matches!$I:$I,AA3988),INDEX(Matches!$H:$H,AA3988)))</f>
        <v/>
      </c>
      <c r="N3988" s="11">
        <f>IF(L3988="","",IF(L3988&gt;M3988,"W",IF(L3988=M3988,"D","L")))</f>
        <v/>
      </c>
      <c r="O3988" s="11">
        <f>IF(L3988="","",IF(L3988&gt;M3988,3,IF(L3988=M3988,1,0)))</f>
        <v/>
      </c>
      <c r="P3988" s="31">
        <f>IF(I3988="H",INDEX(Matches!$L:$L,AA3988),INDEX(Matches!$N:$N,AA3988))</f>
        <v/>
      </c>
      <c r="Q3988" s="31">
        <f>INDEX(Matches!$M:$M,AA3988)</f>
        <v/>
      </c>
      <c r="R3988" s="31">
        <f>IF(I3988="H",INDEX(Matches!$N:$N,AA3988),INDEX(Matches!$L:$L,AA3988))</f>
        <v/>
      </c>
      <c r="S3988" s="33">
        <f>IF(I3988="H",INDEX(Matches!$O:$O,AA3988),INDEX(Matches!$P:$P,AA3988))</f>
        <v/>
      </c>
      <c r="T3988" s="33">
        <f>IF(INDEX(Matches!$J:$J,AA3988)="","",IF(I3988="H",INDEX(Matches!$J:$J,AA3988),INDEX(Matches!$K:$K,AA3988)))</f>
        <v/>
      </c>
      <c r="U3988" s="33">
        <f>IF(INDEX(Matches!$K:$K,AA3988)="","",IF(I3988="H",INDEX(Matches!$K:$K,AA3988),INDEX(Matches!$J:$J,AA3988)))</f>
        <v/>
      </c>
      <c r="V3988" s="30">
        <f>IF(T3988="","",T3988-U3988)</f>
        <v/>
      </c>
      <c r="W3988" s="33">
        <f>IF(I3988="H",INDEX(Matches!$T:$T,AA3988),INDEX(Matches!$U:$U,AA3988))</f>
        <v/>
      </c>
      <c r="X3988" s="11">
        <f>INDEX(Matches!$X:$X,AA3988)</f>
        <v/>
      </c>
      <c r="Y3988" s="30">
        <f>IF(O3988="","",O3988-S3988)</f>
        <v/>
      </c>
      <c r="Z3988" s="30">
        <f>IF(W3988="","",W3988-S3988)</f>
        <v/>
      </c>
      <c r="AA3988" s="24">
        <f>MATCH(J3988,Matches!$A:$A,0)</f>
        <v/>
      </c>
      <c r="AB3988" s="33" t="n"/>
      <c r="AC3988" s="33" t="n"/>
      <c r="AD3988" s="24" t="n"/>
      <c r="AE3988" s="24" t="n">
        <v>2</v>
      </c>
      <c r="AF3988" s="33" t="n"/>
      <c r="AG3988" s="33" t="n"/>
    </row>
    <row r="3989">
      <c r="A3989" s="24" t="inlineStr">
        <is>
          <t>Walsall|8</t>
        </is>
      </c>
      <c r="B3989" s="24" t="inlineStr">
        <is>
          <t>E3</t>
        </is>
      </c>
      <c r="C3989" s="24" t="inlineStr">
        <is>
          <t>League Two</t>
        </is>
      </c>
      <c r="D3989" s="24" t="inlineStr">
        <is>
          <t>Walsall</t>
        </is>
      </c>
      <c r="E3989" s="24" t="n">
        <v>8</v>
      </c>
      <c r="F3989" s="24" t="n">
        <v>2</v>
      </c>
      <c r="G3989" s="29" t="n">
        <v>46291.625</v>
      </c>
      <c r="H3989" s="24" t="inlineStr">
        <is>
          <t>Tranmere</t>
        </is>
      </c>
      <c r="I3989" s="24" t="inlineStr">
        <is>
          <t>A</t>
        </is>
      </c>
      <c r="J3989" s="24" t="inlineStr">
        <is>
          <t>E3-Tranmere-Walsall</t>
        </is>
      </c>
      <c r="K3989" s="24" t="n">
        <v>19</v>
      </c>
      <c r="L3989" s="11">
        <f>IF(INDEX(Matches!$X:$X,AA3989)=0,"",IF(I3989="H",INDEX(Matches!$H:$H,AA3989),INDEX(Matches!$I:$I,AA3989)))</f>
        <v/>
      </c>
      <c r="M3989" s="11">
        <f>IF(INDEX(Matches!$X:$X,AA3989)=0,"",IF(I3989="H",INDEX(Matches!$I:$I,AA3989),INDEX(Matches!$H:$H,AA3989)))</f>
        <v/>
      </c>
      <c r="N3989" s="11">
        <f>IF(L3989="","",IF(L3989&gt;M3989,"W",IF(L3989=M3989,"D","L")))</f>
        <v/>
      </c>
      <c r="O3989" s="11">
        <f>IF(L3989="","",IF(L3989&gt;M3989,3,IF(L3989=M3989,1,0)))</f>
        <v/>
      </c>
      <c r="P3989" s="31">
        <f>IF(I3989="H",INDEX(Matches!$L:$L,AA3989),INDEX(Matches!$N:$N,AA3989))</f>
        <v/>
      </c>
      <c r="Q3989" s="31">
        <f>INDEX(Matches!$M:$M,AA3989)</f>
        <v/>
      </c>
      <c r="R3989" s="31">
        <f>IF(I3989="H",INDEX(Matches!$N:$N,AA3989),INDEX(Matches!$L:$L,AA3989))</f>
        <v/>
      </c>
      <c r="S3989" s="33">
        <f>IF(I3989="H",INDEX(Matches!$O:$O,AA3989),INDEX(Matches!$P:$P,AA3989))</f>
        <v/>
      </c>
      <c r="T3989" s="33">
        <f>IF(INDEX(Matches!$J:$J,AA3989)="","",IF(I3989="H",INDEX(Matches!$J:$J,AA3989),INDEX(Matches!$K:$K,AA3989)))</f>
        <v/>
      </c>
      <c r="U3989" s="33">
        <f>IF(INDEX(Matches!$K:$K,AA3989)="","",IF(I3989="H",INDEX(Matches!$K:$K,AA3989),INDEX(Matches!$J:$J,AA3989)))</f>
        <v/>
      </c>
      <c r="V3989" s="30">
        <f>IF(T3989="","",T3989-U3989)</f>
        <v/>
      </c>
      <c r="W3989" s="33">
        <f>IF(I3989="H",INDEX(Matches!$T:$T,AA3989),INDEX(Matches!$U:$U,AA3989))</f>
        <v/>
      </c>
      <c r="X3989" s="11">
        <f>INDEX(Matches!$X:$X,AA3989)</f>
        <v/>
      </c>
      <c r="Y3989" s="30">
        <f>IF(O3989="","",O3989-S3989)</f>
        <v/>
      </c>
      <c r="Z3989" s="30">
        <f>IF(W3989="","",W3989-S3989)</f>
        <v/>
      </c>
      <c r="AA3989" s="24">
        <f>MATCH(J3989,Matches!$A:$A,0)</f>
        <v/>
      </c>
      <c r="AB3989" s="33" t="n"/>
      <c r="AC3989" s="33" t="n"/>
      <c r="AD3989" s="24" t="n"/>
      <c r="AE3989" s="24" t="n">
        <v>2</v>
      </c>
      <c r="AF3989" s="33" t="n"/>
      <c r="AG3989" s="33" t="n"/>
    </row>
    <row r="3990">
      <c r="A3990" s="24" t="inlineStr">
        <is>
          <t>Walsall|9</t>
        </is>
      </c>
      <c r="B3990" s="24" t="inlineStr">
        <is>
          <t>E3</t>
        </is>
      </c>
      <c r="C3990" s="24" t="inlineStr">
        <is>
          <t>League Two</t>
        </is>
      </c>
      <c r="D3990" s="24" t="inlineStr">
        <is>
          <t>Walsall</t>
        </is>
      </c>
      <c r="E3990" s="24" t="n">
        <v>9</v>
      </c>
      <c r="F3990" s="24" t="n">
        <v>3</v>
      </c>
      <c r="G3990" s="29" t="n">
        <v>46298.625</v>
      </c>
      <c r="H3990" s="24" t="inlineStr">
        <is>
          <t>Crawley</t>
        </is>
      </c>
      <c r="I3990" s="24" t="inlineStr">
        <is>
          <t>H</t>
        </is>
      </c>
      <c r="J3990" s="24" t="inlineStr">
        <is>
          <t>E3-Walsall-Crawley</t>
        </is>
      </c>
      <c r="K3990" s="24" t="n">
        <v>21</v>
      </c>
      <c r="L3990" s="11">
        <f>IF(INDEX(Matches!$X:$X,AA3990)=0,"",IF(I3990="H",INDEX(Matches!$H:$H,AA3990),INDEX(Matches!$I:$I,AA3990)))</f>
        <v/>
      </c>
      <c r="M3990" s="11">
        <f>IF(INDEX(Matches!$X:$X,AA3990)=0,"",IF(I3990="H",INDEX(Matches!$I:$I,AA3990),INDEX(Matches!$H:$H,AA3990)))</f>
        <v/>
      </c>
      <c r="N3990" s="11">
        <f>IF(L3990="","",IF(L3990&gt;M3990,"W",IF(L3990=M3990,"D","L")))</f>
        <v/>
      </c>
      <c r="O3990" s="11">
        <f>IF(L3990="","",IF(L3990&gt;M3990,3,IF(L3990=M3990,1,0)))</f>
        <v/>
      </c>
      <c r="P3990" s="31">
        <f>IF(I3990="H",INDEX(Matches!$L:$L,AA3990),INDEX(Matches!$N:$N,AA3990))</f>
        <v/>
      </c>
      <c r="Q3990" s="31">
        <f>INDEX(Matches!$M:$M,AA3990)</f>
        <v/>
      </c>
      <c r="R3990" s="31">
        <f>IF(I3990="H",INDEX(Matches!$N:$N,AA3990),INDEX(Matches!$L:$L,AA3990))</f>
        <v/>
      </c>
      <c r="S3990" s="33">
        <f>IF(I3990="H",INDEX(Matches!$O:$O,AA3990),INDEX(Matches!$P:$P,AA3990))</f>
        <v/>
      </c>
      <c r="T3990" s="33">
        <f>IF(INDEX(Matches!$J:$J,AA3990)="","",IF(I3990="H",INDEX(Matches!$J:$J,AA3990),INDEX(Matches!$K:$K,AA3990)))</f>
        <v/>
      </c>
      <c r="U3990" s="33">
        <f>IF(INDEX(Matches!$K:$K,AA3990)="","",IF(I3990="H",INDEX(Matches!$K:$K,AA3990),INDEX(Matches!$J:$J,AA3990)))</f>
        <v/>
      </c>
      <c r="V3990" s="30">
        <f>IF(T3990="","",T3990-U3990)</f>
        <v/>
      </c>
      <c r="W3990" s="33">
        <f>IF(I3990="H",INDEX(Matches!$T:$T,AA3990),INDEX(Matches!$U:$U,AA3990))</f>
        <v/>
      </c>
      <c r="X3990" s="11">
        <f>INDEX(Matches!$X:$X,AA3990)</f>
        <v/>
      </c>
      <c r="Y3990" s="30">
        <f>IF(O3990="","",O3990-S3990)</f>
        <v/>
      </c>
      <c r="Z3990" s="30">
        <f>IF(W3990="","",W3990-S3990)</f>
        <v/>
      </c>
      <c r="AA3990" s="24">
        <f>MATCH(J3990,Matches!$A:$A,0)</f>
        <v/>
      </c>
      <c r="AB3990" s="33" t="n"/>
      <c r="AC3990" s="33" t="n">
        <v>1.711974269302477</v>
      </c>
      <c r="AD3990" s="24" t="n"/>
      <c r="AE3990" s="24" t="n">
        <v>3</v>
      </c>
      <c r="AF3990" s="33" t="n"/>
      <c r="AG3990" s="33" t="n"/>
    </row>
    <row r="3991">
      <c r="A3991" s="24" t="inlineStr">
        <is>
          <t>Walsall|10</t>
        </is>
      </c>
      <c r="B3991" s="24" t="inlineStr">
        <is>
          <t>E3</t>
        </is>
      </c>
      <c r="C3991" s="24" t="inlineStr">
        <is>
          <t>League Two</t>
        </is>
      </c>
      <c r="D3991" s="24" t="inlineStr">
        <is>
          <t>Walsall</t>
        </is>
      </c>
      <c r="E3991" s="24" t="n">
        <v>10</v>
      </c>
      <c r="F3991" s="24" t="n">
        <v>3</v>
      </c>
      <c r="G3991" s="29" t="n">
        <v>46305.625</v>
      </c>
      <c r="H3991" s="24" t="inlineStr">
        <is>
          <t>Fleetwood</t>
        </is>
      </c>
      <c r="I3991" s="24" t="inlineStr">
        <is>
          <t>A</t>
        </is>
      </c>
      <c r="J3991" s="24" t="inlineStr">
        <is>
          <t>E3-Fleetwoo-Walsall</t>
        </is>
      </c>
      <c r="K3991" s="24" t="n">
        <v>18</v>
      </c>
      <c r="L3991" s="11">
        <f>IF(INDEX(Matches!$X:$X,AA3991)=0,"",IF(I3991="H",INDEX(Matches!$H:$H,AA3991),INDEX(Matches!$I:$I,AA3991)))</f>
        <v/>
      </c>
      <c r="M3991" s="11">
        <f>IF(INDEX(Matches!$X:$X,AA3991)=0,"",IF(I3991="H",INDEX(Matches!$I:$I,AA3991),INDEX(Matches!$H:$H,AA3991)))</f>
        <v/>
      </c>
      <c r="N3991" s="11">
        <f>IF(L3991="","",IF(L3991&gt;M3991,"W",IF(L3991=M3991,"D","L")))</f>
        <v/>
      </c>
      <c r="O3991" s="11">
        <f>IF(L3991="","",IF(L3991&gt;M3991,3,IF(L3991=M3991,1,0)))</f>
        <v/>
      </c>
      <c r="P3991" s="31">
        <f>IF(I3991="H",INDEX(Matches!$L:$L,AA3991),INDEX(Matches!$N:$N,AA3991))</f>
        <v/>
      </c>
      <c r="Q3991" s="31">
        <f>INDEX(Matches!$M:$M,AA3991)</f>
        <v/>
      </c>
      <c r="R3991" s="31">
        <f>IF(I3991="H",INDEX(Matches!$N:$N,AA3991),INDEX(Matches!$L:$L,AA3991))</f>
        <v/>
      </c>
      <c r="S3991" s="33">
        <f>IF(I3991="H",INDEX(Matches!$O:$O,AA3991),INDEX(Matches!$P:$P,AA3991))</f>
        <v/>
      </c>
      <c r="T3991" s="33">
        <f>IF(INDEX(Matches!$J:$J,AA3991)="","",IF(I3991="H",INDEX(Matches!$J:$J,AA3991),INDEX(Matches!$K:$K,AA3991)))</f>
        <v/>
      </c>
      <c r="U3991" s="33">
        <f>IF(INDEX(Matches!$K:$K,AA3991)="","",IF(I3991="H",INDEX(Matches!$K:$K,AA3991),INDEX(Matches!$J:$J,AA3991)))</f>
        <v/>
      </c>
      <c r="V3991" s="30">
        <f>IF(T3991="","",T3991-U3991)</f>
        <v/>
      </c>
      <c r="W3991" s="33">
        <f>IF(I3991="H",INDEX(Matches!$T:$T,AA3991),INDEX(Matches!$U:$U,AA3991))</f>
        <v/>
      </c>
      <c r="X3991" s="11">
        <f>INDEX(Matches!$X:$X,AA3991)</f>
        <v/>
      </c>
      <c r="Y3991" s="30">
        <f>IF(O3991="","",O3991-S3991)</f>
        <v/>
      </c>
      <c r="Z3991" s="30">
        <f>IF(W3991="","",W3991-S3991)</f>
        <v/>
      </c>
      <c r="AA3991" s="24">
        <f>MATCH(J3991,Matches!$A:$A,0)</f>
        <v/>
      </c>
      <c r="AB3991" s="33" t="n"/>
      <c r="AC3991" s="33" t="n"/>
      <c r="AD3991" s="24" t="n"/>
      <c r="AE3991" s="24" t="n">
        <v>3</v>
      </c>
      <c r="AF3991" s="33" t="n"/>
      <c r="AG3991" s="33" t="n"/>
    </row>
    <row r="3992">
      <c r="A3992" s="24" t="inlineStr">
        <is>
          <t>Walsall|11</t>
        </is>
      </c>
      <c r="B3992" s="24" t="inlineStr">
        <is>
          <t>E3</t>
        </is>
      </c>
      <c r="C3992" s="24" t="inlineStr">
        <is>
          <t>League Two</t>
        </is>
      </c>
      <c r="D3992" s="24" t="inlineStr">
        <is>
          <t>Walsall</t>
        </is>
      </c>
      <c r="E3992" s="24" t="n">
        <v>11</v>
      </c>
      <c r="F3992" s="24" t="n">
        <v>3</v>
      </c>
      <c r="G3992" s="29" t="n">
        <v>46312.625</v>
      </c>
      <c r="H3992" s="24" t="inlineStr">
        <is>
          <t>Swindon</t>
        </is>
      </c>
      <c r="I3992" s="24" t="inlineStr">
        <is>
          <t>A</t>
        </is>
      </c>
      <c r="J3992" s="24" t="inlineStr">
        <is>
          <t>E3-Swindon-Walsall</t>
        </is>
      </c>
      <c r="K3992" s="24" t="n">
        <v>10</v>
      </c>
      <c r="L3992" s="11">
        <f>IF(INDEX(Matches!$X:$X,AA3992)=0,"",IF(I3992="H",INDEX(Matches!$H:$H,AA3992),INDEX(Matches!$I:$I,AA3992)))</f>
        <v/>
      </c>
      <c r="M3992" s="11">
        <f>IF(INDEX(Matches!$X:$X,AA3992)=0,"",IF(I3992="H",INDEX(Matches!$I:$I,AA3992),INDEX(Matches!$H:$H,AA3992)))</f>
        <v/>
      </c>
      <c r="N3992" s="11">
        <f>IF(L3992="","",IF(L3992&gt;M3992,"W",IF(L3992=M3992,"D","L")))</f>
        <v/>
      </c>
      <c r="O3992" s="11">
        <f>IF(L3992="","",IF(L3992&gt;M3992,3,IF(L3992=M3992,1,0)))</f>
        <v/>
      </c>
      <c r="P3992" s="31">
        <f>IF(I3992="H",INDEX(Matches!$L:$L,AA3992),INDEX(Matches!$N:$N,AA3992))</f>
        <v/>
      </c>
      <c r="Q3992" s="31">
        <f>INDEX(Matches!$M:$M,AA3992)</f>
        <v/>
      </c>
      <c r="R3992" s="31">
        <f>IF(I3992="H",INDEX(Matches!$N:$N,AA3992),INDEX(Matches!$L:$L,AA3992))</f>
        <v/>
      </c>
      <c r="S3992" s="33">
        <f>IF(I3992="H",INDEX(Matches!$O:$O,AA3992),INDEX(Matches!$P:$P,AA3992))</f>
        <v/>
      </c>
      <c r="T3992" s="33">
        <f>IF(INDEX(Matches!$J:$J,AA3992)="","",IF(I3992="H",INDEX(Matches!$J:$J,AA3992),INDEX(Matches!$K:$K,AA3992)))</f>
        <v/>
      </c>
      <c r="U3992" s="33">
        <f>IF(INDEX(Matches!$K:$K,AA3992)="","",IF(I3992="H",INDEX(Matches!$K:$K,AA3992),INDEX(Matches!$J:$J,AA3992)))</f>
        <v/>
      </c>
      <c r="V3992" s="30">
        <f>IF(T3992="","",T3992-U3992)</f>
        <v/>
      </c>
      <c r="W3992" s="33">
        <f>IF(I3992="H",INDEX(Matches!$T:$T,AA3992),INDEX(Matches!$U:$U,AA3992))</f>
        <v/>
      </c>
      <c r="X3992" s="11">
        <f>INDEX(Matches!$X:$X,AA3992)</f>
        <v/>
      </c>
      <c r="Y3992" s="30">
        <f>IF(O3992="","",O3992-S3992)</f>
        <v/>
      </c>
      <c r="Z3992" s="30">
        <f>IF(W3992="","",W3992-S3992)</f>
        <v/>
      </c>
      <c r="AA3992" s="24">
        <f>MATCH(J3992,Matches!$A:$A,0)</f>
        <v/>
      </c>
      <c r="AB3992" s="33" t="n"/>
      <c r="AC3992" s="33" t="n"/>
      <c r="AD3992" s="24" t="n"/>
      <c r="AE3992" s="24" t="n">
        <v>3</v>
      </c>
      <c r="AF3992" s="33" t="n"/>
      <c r="AG3992" s="33" t="n"/>
    </row>
    <row r="3993">
      <c r="A3993" s="24" t="inlineStr">
        <is>
          <t>Walsall|12</t>
        </is>
      </c>
      <c r="B3993" s="24" t="inlineStr">
        <is>
          <t>E3</t>
        </is>
      </c>
      <c r="C3993" s="24" t="inlineStr">
        <is>
          <t>League Two</t>
        </is>
      </c>
      <c r="D3993" s="24" t="inlineStr">
        <is>
          <t>Walsall</t>
        </is>
      </c>
      <c r="E3993" s="24" t="n">
        <v>12</v>
      </c>
      <c r="F3993" s="24" t="n">
        <v>3</v>
      </c>
      <c r="G3993" s="29" t="n">
        <v>46315.82291666666</v>
      </c>
      <c r="H3993" s="24" t="inlineStr">
        <is>
          <t>Oldham</t>
        </is>
      </c>
      <c r="I3993" s="24" t="inlineStr">
        <is>
          <t>H</t>
        </is>
      </c>
      <c r="J3993" s="24" t="inlineStr">
        <is>
          <t>E3-Walsall-Oldham</t>
        </is>
      </c>
      <c r="K3993" s="24" t="n">
        <v>8</v>
      </c>
      <c r="L3993" s="11">
        <f>IF(INDEX(Matches!$X:$X,AA3993)=0,"",IF(I3993="H",INDEX(Matches!$H:$H,AA3993),INDEX(Matches!$I:$I,AA3993)))</f>
        <v/>
      </c>
      <c r="M3993" s="11">
        <f>IF(INDEX(Matches!$X:$X,AA3993)=0,"",IF(I3993="H",INDEX(Matches!$I:$I,AA3993),INDEX(Matches!$H:$H,AA3993)))</f>
        <v/>
      </c>
      <c r="N3993" s="11">
        <f>IF(L3993="","",IF(L3993&gt;M3993,"W",IF(L3993=M3993,"D","L")))</f>
        <v/>
      </c>
      <c r="O3993" s="11">
        <f>IF(L3993="","",IF(L3993&gt;M3993,3,IF(L3993=M3993,1,0)))</f>
        <v/>
      </c>
      <c r="P3993" s="31">
        <f>IF(I3993="H",INDEX(Matches!$L:$L,AA3993),INDEX(Matches!$N:$N,AA3993))</f>
        <v/>
      </c>
      <c r="Q3993" s="31">
        <f>INDEX(Matches!$M:$M,AA3993)</f>
        <v/>
      </c>
      <c r="R3993" s="31">
        <f>IF(I3993="H",INDEX(Matches!$N:$N,AA3993),INDEX(Matches!$L:$L,AA3993))</f>
        <v/>
      </c>
      <c r="S3993" s="33">
        <f>IF(I3993="H",INDEX(Matches!$O:$O,AA3993),INDEX(Matches!$P:$P,AA3993))</f>
        <v/>
      </c>
      <c r="T3993" s="33">
        <f>IF(INDEX(Matches!$J:$J,AA3993)="","",IF(I3993="H",INDEX(Matches!$J:$J,AA3993),INDEX(Matches!$K:$K,AA3993)))</f>
        <v/>
      </c>
      <c r="U3993" s="33">
        <f>IF(INDEX(Matches!$K:$K,AA3993)="","",IF(I3993="H",INDEX(Matches!$K:$K,AA3993),INDEX(Matches!$J:$J,AA3993)))</f>
        <v/>
      </c>
      <c r="V3993" s="30">
        <f>IF(T3993="","",T3993-U3993)</f>
        <v/>
      </c>
      <c r="W3993" s="33">
        <f>IF(I3993="H",INDEX(Matches!$T:$T,AA3993),INDEX(Matches!$U:$U,AA3993))</f>
        <v/>
      </c>
      <c r="X3993" s="11">
        <f>INDEX(Matches!$X:$X,AA3993)</f>
        <v/>
      </c>
      <c r="Y3993" s="30">
        <f>IF(O3993="","",O3993-S3993)</f>
        <v/>
      </c>
      <c r="Z3993" s="30">
        <f>IF(W3993="","",W3993-S3993)</f>
        <v/>
      </c>
      <c r="AA3993" s="24">
        <f>MATCH(J3993,Matches!$A:$A,0)</f>
        <v/>
      </c>
      <c r="AB3993" s="33" t="n"/>
      <c r="AC3993" s="33" t="n"/>
      <c r="AD3993" s="24" t="n"/>
      <c r="AE3993" s="24" t="n">
        <v>3</v>
      </c>
      <c r="AF3993" s="33" t="n"/>
      <c r="AG3993" s="33" t="n"/>
    </row>
    <row r="3994">
      <c r="A3994" s="24" t="inlineStr">
        <is>
          <t>Walsall|13</t>
        </is>
      </c>
      <c r="B3994" s="24" t="inlineStr">
        <is>
          <t>E3</t>
        </is>
      </c>
      <c r="C3994" s="24" t="inlineStr">
        <is>
          <t>League Two</t>
        </is>
      </c>
      <c r="D3994" s="24" t="inlineStr">
        <is>
          <t>Walsall</t>
        </is>
      </c>
      <c r="E3994" s="24" t="n">
        <v>13</v>
      </c>
      <c r="F3994" s="24" t="n">
        <v>4</v>
      </c>
      <c r="G3994" s="29" t="n">
        <v>46321.83333333334</v>
      </c>
      <c r="H3994" s="24" t="inlineStr">
        <is>
          <t>Salford</t>
        </is>
      </c>
      <c r="I3994" s="24" t="inlineStr">
        <is>
          <t>H</t>
        </is>
      </c>
      <c r="J3994" s="24" t="inlineStr">
        <is>
          <t>E3-Walsall-Salford</t>
        </is>
      </c>
      <c r="K3994" s="24" t="n">
        <v>1</v>
      </c>
      <c r="L3994" s="11">
        <f>IF(INDEX(Matches!$X:$X,AA3994)=0,"",IF(I3994="H",INDEX(Matches!$H:$H,AA3994),INDEX(Matches!$I:$I,AA3994)))</f>
        <v/>
      </c>
      <c r="M3994" s="11">
        <f>IF(INDEX(Matches!$X:$X,AA3994)=0,"",IF(I3994="H",INDEX(Matches!$I:$I,AA3994),INDEX(Matches!$H:$H,AA3994)))</f>
        <v/>
      </c>
      <c r="N3994" s="11">
        <f>IF(L3994="","",IF(L3994&gt;M3994,"W",IF(L3994=M3994,"D","L")))</f>
        <v/>
      </c>
      <c r="O3994" s="11">
        <f>IF(L3994="","",IF(L3994&gt;M3994,3,IF(L3994=M3994,1,0)))</f>
        <v/>
      </c>
      <c r="P3994" s="31">
        <f>IF(I3994="H",INDEX(Matches!$L:$L,AA3994),INDEX(Matches!$N:$N,AA3994))</f>
        <v/>
      </c>
      <c r="Q3994" s="31">
        <f>INDEX(Matches!$M:$M,AA3994)</f>
        <v/>
      </c>
      <c r="R3994" s="31">
        <f>IF(I3994="H",INDEX(Matches!$N:$N,AA3994),INDEX(Matches!$L:$L,AA3994))</f>
        <v/>
      </c>
      <c r="S3994" s="33">
        <f>IF(I3994="H",INDEX(Matches!$O:$O,AA3994),INDEX(Matches!$P:$P,AA3994))</f>
        <v/>
      </c>
      <c r="T3994" s="33">
        <f>IF(INDEX(Matches!$J:$J,AA3994)="","",IF(I3994="H",INDEX(Matches!$J:$J,AA3994),INDEX(Matches!$K:$K,AA3994)))</f>
        <v/>
      </c>
      <c r="U3994" s="33">
        <f>IF(INDEX(Matches!$K:$K,AA3994)="","",IF(I3994="H",INDEX(Matches!$K:$K,AA3994),INDEX(Matches!$J:$J,AA3994)))</f>
        <v/>
      </c>
      <c r="V3994" s="30">
        <f>IF(T3994="","",T3994-U3994)</f>
        <v/>
      </c>
      <c r="W3994" s="33">
        <f>IF(I3994="H",INDEX(Matches!$T:$T,AA3994),INDEX(Matches!$U:$U,AA3994))</f>
        <v/>
      </c>
      <c r="X3994" s="11">
        <f>INDEX(Matches!$X:$X,AA3994)</f>
        <v/>
      </c>
      <c r="Y3994" s="30">
        <f>IF(O3994="","",O3994-S3994)</f>
        <v/>
      </c>
      <c r="Z3994" s="30">
        <f>IF(W3994="","",W3994-S3994)</f>
        <v/>
      </c>
      <c r="AA3994" s="24">
        <f>MATCH(J3994,Matches!$A:$A,0)</f>
        <v/>
      </c>
      <c r="AB3994" s="33" t="n"/>
      <c r="AC3994" s="33" t="n">
        <v>1.270460442283338</v>
      </c>
      <c r="AD3994" s="24" t="n"/>
      <c r="AE3994" s="24" t="n">
        <v>4</v>
      </c>
      <c r="AF3994" s="33" t="n"/>
      <c r="AG3994" s="33" t="n"/>
    </row>
    <row r="3995">
      <c r="A3995" s="24" t="inlineStr">
        <is>
          <t>Walsall|14</t>
        </is>
      </c>
      <c r="B3995" s="24" t="inlineStr">
        <is>
          <t>E3</t>
        </is>
      </c>
      <c r="C3995" s="24" t="inlineStr">
        <is>
          <t>League Two</t>
        </is>
      </c>
      <c r="D3995" s="24" t="inlineStr">
        <is>
          <t>Walsall</t>
        </is>
      </c>
      <c r="E3995" s="24" t="n">
        <v>14</v>
      </c>
      <c r="F3995" s="24" t="n">
        <v>4</v>
      </c>
      <c r="G3995" s="29" t="n">
        <v>46326.625</v>
      </c>
      <c r="H3995" s="24" t="inlineStr">
        <is>
          <t>Colchester</t>
        </is>
      </c>
      <c r="I3995" s="24" t="inlineStr">
        <is>
          <t>A</t>
        </is>
      </c>
      <c r="J3995" s="24" t="inlineStr">
        <is>
          <t>E3-Colchest-Walsall</t>
        </is>
      </c>
      <c r="K3995" s="24" t="n">
        <v>13</v>
      </c>
      <c r="L3995" s="11">
        <f>IF(INDEX(Matches!$X:$X,AA3995)=0,"",IF(I3995="H",INDEX(Matches!$H:$H,AA3995),INDEX(Matches!$I:$I,AA3995)))</f>
        <v/>
      </c>
      <c r="M3995" s="11">
        <f>IF(INDEX(Matches!$X:$X,AA3995)=0,"",IF(I3995="H",INDEX(Matches!$I:$I,AA3995),INDEX(Matches!$H:$H,AA3995)))</f>
        <v/>
      </c>
      <c r="N3995" s="11">
        <f>IF(L3995="","",IF(L3995&gt;M3995,"W",IF(L3995=M3995,"D","L")))</f>
        <v/>
      </c>
      <c r="O3995" s="11">
        <f>IF(L3995="","",IF(L3995&gt;M3995,3,IF(L3995=M3995,1,0)))</f>
        <v/>
      </c>
      <c r="P3995" s="31">
        <f>IF(I3995="H",INDEX(Matches!$L:$L,AA3995),INDEX(Matches!$N:$N,AA3995))</f>
        <v/>
      </c>
      <c r="Q3995" s="31">
        <f>INDEX(Matches!$M:$M,AA3995)</f>
        <v/>
      </c>
      <c r="R3995" s="31">
        <f>IF(I3995="H",INDEX(Matches!$N:$N,AA3995),INDEX(Matches!$L:$L,AA3995))</f>
        <v/>
      </c>
      <c r="S3995" s="33">
        <f>IF(I3995="H",INDEX(Matches!$O:$O,AA3995),INDEX(Matches!$P:$P,AA3995))</f>
        <v/>
      </c>
      <c r="T3995" s="33">
        <f>IF(INDEX(Matches!$J:$J,AA3995)="","",IF(I3995="H",INDEX(Matches!$J:$J,AA3995),INDEX(Matches!$K:$K,AA3995)))</f>
        <v/>
      </c>
      <c r="U3995" s="33">
        <f>IF(INDEX(Matches!$K:$K,AA3995)="","",IF(I3995="H",INDEX(Matches!$K:$K,AA3995),INDEX(Matches!$J:$J,AA3995)))</f>
        <v/>
      </c>
      <c r="V3995" s="30">
        <f>IF(T3995="","",T3995-U3995)</f>
        <v/>
      </c>
      <c r="W3995" s="33">
        <f>IF(I3995="H",INDEX(Matches!$T:$T,AA3995),INDEX(Matches!$U:$U,AA3995))</f>
        <v/>
      </c>
      <c r="X3995" s="11">
        <f>INDEX(Matches!$X:$X,AA3995)</f>
        <v/>
      </c>
      <c r="Y3995" s="30">
        <f>IF(O3995="","",O3995-S3995)</f>
        <v/>
      </c>
      <c r="Z3995" s="30">
        <f>IF(W3995="","",W3995-S3995)</f>
        <v/>
      </c>
      <c r="AA3995" s="24">
        <f>MATCH(J3995,Matches!$A:$A,0)</f>
        <v/>
      </c>
      <c r="AB3995" s="33" t="n"/>
      <c r="AC3995" s="33" t="n">
        <v>1.251712610350447</v>
      </c>
      <c r="AD3995" s="24" t="n"/>
      <c r="AE3995" s="24" t="n">
        <v>4</v>
      </c>
      <c r="AF3995" s="33" t="n"/>
      <c r="AG3995" s="33" t="n"/>
    </row>
    <row r="3996">
      <c r="A3996" s="24" t="inlineStr">
        <is>
          <t>Walsall|15</t>
        </is>
      </c>
      <c r="B3996" s="24" t="inlineStr">
        <is>
          <t>E3</t>
        </is>
      </c>
      <c r="C3996" s="24" t="inlineStr">
        <is>
          <t>League Two</t>
        </is>
      </c>
      <c r="D3996" s="24" t="inlineStr">
        <is>
          <t>Walsall</t>
        </is>
      </c>
      <c r="E3996" s="24" t="n">
        <v>15</v>
      </c>
      <c r="F3996" s="24" t="n">
        <v>4</v>
      </c>
      <c r="G3996" s="29" t="n">
        <v>46340.625</v>
      </c>
      <c r="H3996" s="24" t="inlineStr">
        <is>
          <t>Barnet</t>
        </is>
      </c>
      <c r="I3996" s="24" t="inlineStr">
        <is>
          <t>H</t>
        </is>
      </c>
      <c r="J3996" s="24" t="inlineStr">
        <is>
          <t>E3-Walsall-Barnet</t>
        </is>
      </c>
      <c r="K3996" s="24" t="n">
        <v>3</v>
      </c>
      <c r="L3996" s="11">
        <f>IF(INDEX(Matches!$X:$X,AA3996)=0,"",IF(I3996="H",INDEX(Matches!$H:$H,AA3996),INDEX(Matches!$I:$I,AA3996)))</f>
        <v/>
      </c>
      <c r="M3996" s="11">
        <f>IF(INDEX(Matches!$X:$X,AA3996)=0,"",IF(I3996="H",INDEX(Matches!$I:$I,AA3996),INDEX(Matches!$H:$H,AA3996)))</f>
        <v/>
      </c>
      <c r="N3996" s="11">
        <f>IF(L3996="","",IF(L3996&gt;M3996,"W",IF(L3996=M3996,"D","L")))</f>
        <v/>
      </c>
      <c r="O3996" s="11">
        <f>IF(L3996="","",IF(L3996&gt;M3996,3,IF(L3996=M3996,1,0)))</f>
        <v/>
      </c>
      <c r="P3996" s="31">
        <f>IF(I3996="H",INDEX(Matches!$L:$L,AA3996),INDEX(Matches!$N:$N,AA3996))</f>
        <v/>
      </c>
      <c r="Q3996" s="31">
        <f>INDEX(Matches!$M:$M,AA3996)</f>
        <v/>
      </c>
      <c r="R3996" s="31">
        <f>IF(I3996="H",INDEX(Matches!$N:$N,AA3996),INDEX(Matches!$L:$L,AA3996))</f>
        <v/>
      </c>
      <c r="S3996" s="33">
        <f>IF(I3996="H",INDEX(Matches!$O:$O,AA3996),INDEX(Matches!$P:$P,AA3996))</f>
        <v/>
      </c>
      <c r="T3996" s="33">
        <f>IF(INDEX(Matches!$J:$J,AA3996)="","",IF(I3996="H",INDEX(Matches!$J:$J,AA3996),INDEX(Matches!$K:$K,AA3996)))</f>
        <v/>
      </c>
      <c r="U3996" s="33">
        <f>IF(INDEX(Matches!$K:$K,AA3996)="","",IF(I3996="H",INDEX(Matches!$K:$K,AA3996),INDEX(Matches!$J:$J,AA3996)))</f>
        <v/>
      </c>
      <c r="V3996" s="30">
        <f>IF(T3996="","",T3996-U3996)</f>
        <v/>
      </c>
      <c r="W3996" s="33">
        <f>IF(I3996="H",INDEX(Matches!$T:$T,AA3996),INDEX(Matches!$U:$U,AA3996))</f>
        <v/>
      </c>
      <c r="X3996" s="11">
        <f>INDEX(Matches!$X:$X,AA3996)</f>
        <v/>
      </c>
      <c r="Y3996" s="30">
        <f>IF(O3996="","",O3996-S3996)</f>
        <v/>
      </c>
      <c r="Z3996" s="30">
        <f>IF(W3996="","",W3996-S3996)</f>
        <v/>
      </c>
      <c r="AA3996" s="24">
        <f>MATCH(J3996,Matches!$A:$A,0)</f>
        <v/>
      </c>
      <c r="AB3996" s="33" t="n"/>
      <c r="AC3996" s="33" t="n">
        <v>1.392943700358666</v>
      </c>
      <c r="AD3996" s="24" t="n"/>
      <c r="AE3996" s="24" t="n">
        <v>4</v>
      </c>
      <c r="AF3996" s="33" t="n"/>
      <c r="AG3996" s="33" t="n"/>
    </row>
    <row r="3997">
      <c r="A3997" s="24" t="inlineStr">
        <is>
          <t>Walsall|16</t>
        </is>
      </c>
      <c r="B3997" s="24" t="inlineStr">
        <is>
          <t>E3</t>
        </is>
      </c>
      <c r="C3997" s="24" t="inlineStr">
        <is>
          <t>League Two</t>
        </is>
      </c>
      <c r="D3997" s="24" t="inlineStr">
        <is>
          <t>Walsall</t>
        </is>
      </c>
      <c r="E3997" s="24" t="n">
        <v>16</v>
      </c>
      <c r="F3997" s="24" t="n">
        <v>4</v>
      </c>
      <c r="G3997" s="29" t="n">
        <v>46347.625</v>
      </c>
      <c r="H3997" s="24" t="inlineStr">
        <is>
          <t>York</t>
        </is>
      </c>
      <c r="I3997" s="24" t="inlineStr">
        <is>
          <t>A</t>
        </is>
      </c>
      <c r="J3997" s="24" t="inlineStr">
        <is>
          <t>E3-York-Walsall</t>
        </is>
      </c>
      <c r="K3997" s="24" t="n">
        <v>7</v>
      </c>
      <c r="L3997" s="11">
        <f>IF(INDEX(Matches!$X:$X,AA3997)=0,"",IF(I3997="H",INDEX(Matches!$H:$H,AA3997),INDEX(Matches!$I:$I,AA3997)))</f>
        <v/>
      </c>
      <c r="M3997" s="11">
        <f>IF(INDEX(Matches!$X:$X,AA3997)=0,"",IF(I3997="H",INDEX(Matches!$I:$I,AA3997),INDEX(Matches!$H:$H,AA3997)))</f>
        <v/>
      </c>
      <c r="N3997" s="11">
        <f>IF(L3997="","",IF(L3997&gt;M3997,"W",IF(L3997=M3997,"D","L")))</f>
        <v/>
      </c>
      <c r="O3997" s="11">
        <f>IF(L3997="","",IF(L3997&gt;M3997,3,IF(L3997=M3997,1,0)))</f>
        <v/>
      </c>
      <c r="P3997" s="31">
        <f>IF(I3997="H",INDEX(Matches!$L:$L,AA3997),INDEX(Matches!$N:$N,AA3997))</f>
        <v/>
      </c>
      <c r="Q3997" s="31">
        <f>INDEX(Matches!$M:$M,AA3997)</f>
        <v/>
      </c>
      <c r="R3997" s="31">
        <f>IF(I3997="H",INDEX(Matches!$N:$N,AA3997),INDEX(Matches!$L:$L,AA3997))</f>
        <v/>
      </c>
      <c r="S3997" s="33">
        <f>IF(I3997="H",INDEX(Matches!$O:$O,AA3997),INDEX(Matches!$P:$P,AA3997))</f>
        <v/>
      </c>
      <c r="T3997" s="33">
        <f>IF(INDEX(Matches!$J:$J,AA3997)="","",IF(I3997="H",INDEX(Matches!$J:$J,AA3997),INDEX(Matches!$K:$K,AA3997)))</f>
        <v/>
      </c>
      <c r="U3997" s="33">
        <f>IF(INDEX(Matches!$K:$K,AA3997)="","",IF(I3997="H",INDEX(Matches!$K:$K,AA3997),INDEX(Matches!$J:$J,AA3997)))</f>
        <v/>
      </c>
      <c r="V3997" s="30">
        <f>IF(T3997="","",T3997-U3997)</f>
        <v/>
      </c>
      <c r="W3997" s="33">
        <f>IF(I3997="H",INDEX(Matches!$T:$T,AA3997),INDEX(Matches!$U:$U,AA3997))</f>
        <v/>
      </c>
      <c r="X3997" s="11">
        <f>INDEX(Matches!$X:$X,AA3997)</f>
        <v/>
      </c>
      <c r="Y3997" s="30">
        <f>IF(O3997="","",O3997-S3997)</f>
        <v/>
      </c>
      <c r="Z3997" s="30">
        <f>IF(W3997="","",W3997-S3997)</f>
        <v/>
      </c>
      <c r="AA3997" s="24">
        <f>MATCH(J3997,Matches!$A:$A,0)</f>
        <v/>
      </c>
      <c r="AB3997" s="33" t="n"/>
      <c r="AC3997" s="33" t="n">
        <v>1.110746809394952</v>
      </c>
      <c r="AD3997" s="24" t="n"/>
      <c r="AE3997" s="24" t="n">
        <v>4</v>
      </c>
      <c r="AF3997" s="33" t="n"/>
      <c r="AG3997" s="33" t="n"/>
    </row>
    <row r="3998">
      <c r="A3998" s="24" t="inlineStr">
        <is>
          <t>Walsall|17</t>
        </is>
      </c>
      <c r="B3998" s="24" t="inlineStr">
        <is>
          <t>E3</t>
        </is>
      </c>
      <c r="C3998" s="24" t="inlineStr">
        <is>
          <t>League Two</t>
        </is>
      </c>
      <c r="D3998" s="24" t="inlineStr">
        <is>
          <t>Walsall</t>
        </is>
      </c>
      <c r="E3998" s="24" t="n">
        <v>17</v>
      </c>
      <c r="F3998" s="24" t="n">
        <v>5</v>
      </c>
      <c r="G3998" s="29" t="n">
        <v>46354.625</v>
      </c>
      <c r="H3998" s="24" t="inlineStr">
        <is>
          <t>Northampton</t>
        </is>
      </c>
      <c r="I3998" s="24" t="inlineStr">
        <is>
          <t>H</t>
        </is>
      </c>
      <c r="J3998" s="24" t="inlineStr">
        <is>
          <t>E3-Walsall-Northamp</t>
        </is>
      </c>
      <c r="K3998" s="24" t="n">
        <v>14</v>
      </c>
      <c r="L3998" s="11">
        <f>IF(INDEX(Matches!$X:$X,AA3998)=0,"",IF(I3998="H",INDEX(Matches!$H:$H,AA3998),INDEX(Matches!$I:$I,AA3998)))</f>
        <v/>
      </c>
      <c r="M3998" s="11">
        <f>IF(INDEX(Matches!$X:$X,AA3998)=0,"",IF(I3998="H",INDEX(Matches!$I:$I,AA3998),INDEX(Matches!$H:$H,AA3998)))</f>
        <v/>
      </c>
      <c r="N3998" s="11">
        <f>IF(L3998="","",IF(L3998&gt;M3998,"W",IF(L3998=M3998,"D","L")))</f>
        <v/>
      </c>
      <c r="O3998" s="11">
        <f>IF(L3998="","",IF(L3998&gt;M3998,3,IF(L3998=M3998,1,0)))</f>
        <v/>
      </c>
      <c r="P3998" s="31">
        <f>IF(I3998="H",INDEX(Matches!$L:$L,AA3998),INDEX(Matches!$N:$N,AA3998))</f>
        <v/>
      </c>
      <c r="Q3998" s="31">
        <f>INDEX(Matches!$M:$M,AA3998)</f>
        <v/>
      </c>
      <c r="R3998" s="31">
        <f>IF(I3998="H",INDEX(Matches!$N:$N,AA3998),INDEX(Matches!$L:$L,AA3998))</f>
        <v/>
      </c>
      <c r="S3998" s="33">
        <f>IF(I3998="H",INDEX(Matches!$O:$O,AA3998),INDEX(Matches!$P:$P,AA3998))</f>
        <v/>
      </c>
      <c r="T3998" s="33">
        <f>IF(INDEX(Matches!$J:$J,AA3998)="","",IF(I3998="H",INDEX(Matches!$J:$J,AA3998),INDEX(Matches!$K:$K,AA3998)))</f>
        <v/>
      </c>
      <c r="U3998" s="33">
        <f>IF(INDEX(Matches!$K:$K,AA3998)="","",IF(I3998="H",INDEX(Matches!$K:$K,AA3998),INDEX(Matches!$J:$J,AA3998)))</f>
        <v/>
      </c>
      <c r="V3998" s="30">
        <f>IF(T3998="","",T3998-U3998)</f>
        <v/>
      </c>
      <c r="W3998" s="33">
        <f>IF(I3998="H",INDEX(Matches!$T:$T,AA3998),INDEX(Matches!$U:$U,AA3998))</f>
        <v/>
      </c>
      <c r="X3998" s="11">
        <f>INDEX(Matches!$X:$X,AA3998)</f>
        <v/>
      </c>
      <c r="Y3998" s="30">
        <f>IF(O3998="","",O3998-S3998)</f>
        <v/>
      </c>
      <c r="Z3998" s="30">
        <f>IF(W3998="","",W3998-S3998)</f>
        <v/>
      </c>
      <c r="AA3998" s="24">
        <f>MATCH(J3998,Matches!$A:$A,0)</f>
        <v/>
      </c>
      <c r="AB3998" s="33" t="n"/>
      <c r="AC3998" s="33" t="n">
        <v>1.57483393086747</v>
      </c>
      <c r="AD3998" s="24" t="n"/>
      <c r="AE3998" s="24" t="n">
        <v>5</v>
      </c>
      <c r="AF3998" s="33" t="n"/>
      <c r="AG3998" s="33" t="n"/>
    </row>
    <row r="3999">
      <c r="A3999" s="24" t="inlineStr">
        <is>
          <t>Walsall|18</t>
        </is>
      </c>
      <c r="B3999" s="24" t="inlineStr">
        <is>
          <t>E3</t>
        </is>
      </c>
      <c r="C3999" s="24" t="inlineStr">
        <is>
          <t>League Two</t>
        </is>
      </c>
      <c r="D3999" s="24" t="inlineStr">
        <is>
          <t>Walsall</t>
        </is>
      </c>
      <c r="E3999" s="24" t="n">
        <v>18</v>
      </c>
      <c r="F3999" s="24" t="n">
        <v>5</v>
      </c>
      <c r="G3999" s="29" t="n">
        <v>46357.82291666666</v>
      </c>
      <c r="H3999" s="24" t="inlineStr">
        <is>
          <t>Newport</t>
        </is>
      </c>
      <c r="I3999" s="24" t="inlineStr">
        <is>
          <t>A</t>
        </is>
      </c>
      <c r="J3999" s="24" t="inlineStr">
        <is>
          <t>E3-Newport-Walsall</t>
        </is>
      </c>
      <c r="K3999" s="24" t="n">
        <v>24</v>
      </c>
      <c r="L3999" s="11">
        <f>IF(INDEX(Matches!$X:$X,AA3999)=0,"",IF(I3999="H",INDEX(Matches!$H:$H,AA3999),INDEX(Matches!$I:$I,AA3999)))</f>
        <v/>
      </c>
      <c r="M3999" s="11">
        <f>IF(INDEX(Matches!$X:$X,AA3999)=0,"",IF(I3999="H",INDEX(Matches!$I:$I,AA3999),INDEX(Matches!$H:$H,AA3999)))</f>
        <v/>
      </c>
      <c r="N3999" s="11">
        <f>IF(L3999="","",IF(L3999&gt;M3999,"W",IF(L3999=M3999,"D","L")))</f>
        <v/>
      </c>
      <c r="O3999" s="11">
        <f>IF(L3999="","",IF(L3999&gt;M3999,3,IF(L3999=M3999,1,0)))</f>
        <v/>
      </c>
      <c r="P3999" s="31">
        <f>IF(I3999="H",INDEX(Matches!$L:$L,AA3999),INDEX(Matches!$N:$N,AA3999))</f>
        <v/>
      </c>
      <c r="Q3999" s="31">
        <f>INDEX(Matches!$M:$M,AA3999)</f>
        <v/>
      </c>
      <c r="R3999" s="31">
        <f>IF(I3999="H",INDEX(Matches!$N:$N,AA3999),INDEX(Matches!$L:$L,AA3999))</f>
        <v/>
      </c>
      <c r="S3999" s="33">
        <f>IF(I3999="H",INDEX(Matches!$O:$O,AA3999),INDEX(Matches!$P:$P,AA3999))</f>
        <v/>
      </c>
      <c r="T3999" s="33">
        <f>IF(INDEX(Matches!$J:$J,AA3999)="","",IF(I3999="H",INDEX(Matches!$J:$J,AA3999),INDEX(Matches!$K:$K,AA3999)))</f>
        <v/>
      </c>
      <c r="U3999" s="33">
        <f>IF(INDEX(Matches!$K:$K,AA3999)="","",IF(I3999="H",INDEX(Matches!$K:$K,AA3999),INDEX(Matches!$J:$J,AA3999)))</f>
        <v/>
      </c>
      <c r="V3999" s="30">
        <f>IF(T3999="","",T3999-U3999)</f>
        <v/>
      </c>
      <c r="W3999" s="33">
        <f>IF(I3999="H",INDEX(Matches!$T:$T,AA3999),INDEX(Matches!$U:$U,AA3999))</f>
        <v/>
      </c>
      <c r="X3999" s="11">
        <f>INDEX(Matches!$X:$X,AA3999)</f>
        <v/>
      </c>
      <c r="Y3999" s="30">
        <f>IF(O3999="","",O3999-S3999)</f>
        <v/>
      </c>
      <c r="Z3999" s="30">
        <f>IF(W3999="","",W3999-S3999)</f>
        <v/>
      </c>
      <c r="AA3999" s="24">
        <f>MATCH(J3999,Matches!$A:$A,0)</f>
        <v/>
      </c>
      <c r="AB3999" s="33" t="n"/>
      <c r="AC3999" s="33" t="n">
        <v>1.474948117807668</v>
      </c>
      <c r="AD3999" s="24" t="n"/>
      <c r="AE3999" s="24" t="n">
        <v>5</v>
      </c>
      <c r="AF3999" s="33" t="n"/>
      <c r="AG3999" s="33" t="n"/>
    </row>
    <row r="4000">
      <c r="A4000" s="24" t="inlineStr">
        <is>
          <t>Walsall|19</t>
        </is>
      </c>
      <c r="B4000" s="24" t="inlineStr">
        <is>
          <t>E3</t>
        </is>
      </c>
      <c r="C4000" s="24" t="inlineStr">
        <is>
          <t>League Two</t>
        </is>
      </c>
      <c r="D4000" s="24" t="inlineStr">
        <is>
          <t>Walsall</t>
        </is>
      </c>
      <c r="E4000" s="24" t="n">
        <v>19</v>
      </c>
      <c r="F4000" s="24" t="n">
        <v>5</v>
      </c>
      <c r="G4000" s="29" t="n">
        <v>46368.625</v>
      </c>
      <c r="H4000" s="24" t="inlineStr">
        <is>
          <t>Rotherham</t>
        </is>
      </c>
      <c r="I4000" s="24" t="inlineStr">
        <is>
          <t>A</t>
        </is>
      </c>
      <c r="J4000" s="24" t="inlineStr">
        <is>
          <t>E3-Rotherha-Walsall</t>
        </is>
      </c>
      <c r="K4000" s="24" t="n">
        <v>9</v>
      </c>
      <c r="L4000" s="11">
        <f>IF(INDEX(Matches!$X:$X,AA4000)=0,"",IF(I4000="H",INDEX(Matches!$H:$H,AA4000),INDEX(Matches!$I:$I,AA4000)))</f>
        <v/>
      </c>
      <c r="M4000" s="11">
        <f>IF(INDEX(Matches!$X:$X,AA4000)=0,"",IF(I4000="H",INDEX(Matches!$I:$I,AA4000),INDEX(Matches!$H:$H,AA4000)))</f>
        <v/>
      </c>
      <c r="N4000" s="11">
        <f>IF(L4000="","",IF(L4000&gt;M4000,"W",IF(L4000=M4000,"D","L")))</f>
        <v/>
      </c>
      <c r="O4000" s="11">
        <f>IF(L4000="","",IF(L4000&gt;M4000,3,IF(L4000=M4000,1,0)))</f>
        <v/>
      </c>
      <c r="P4000" s="31">
        <f>IF(I4000="H",INDEX(Matches!$L:$L,AA4000),INDEX(Matches!$N:$N,AA4000))</f>
        <v/>
      </c>
      <c r="Q4000" s="31">
        <f>INDEX(Matches!$M:$M,AA4000)</f>
        <v/>
      </c>
      <c r="R4000" s="31">
        <f>IF(I4000="H",INDEX(Matches!$N:$N,AA4000),INDEX(Matches!$L:$L,AA4000))</f>
        <v/>
      </c>
      <c r="S4000" s="33">
        <f>IF(I4000="H",INDEX(Matches!$O:$O,AA4000),INDEX(Matches!$P:$P,AA4000))</f>
        <v/>
      </c>
      <c r="T4000" s="33">
        <f>IF(INDEX(Matches!$J:$J,AA4000)="","",IF(I4000="H",INDEX(Matches!$J:$J,AA4000),INDEX(Matches!$K:$K,AA4000)))</f>
        <v/>
      </c>
      <c r="U4000" s="33">
        <f>IF(INDEX(Matches!$K:$K,AA4000)="","",IF(I4000="H",INDEX(Matches!$K:$K,AA4000),INDEX(Matches!$J:$J,AA4000)))</f>
        <v/>
      </c>
      <c r="V4000" s="30">
        <f>IF(T4000="","",T4000-U4000)</f>
        <v/>
      </c>
      <c r="W4000" s="33">
        <f>IF(I4000="H",INDEX(Matches!$T:$T,AA4000),INDEX(Matches!$U:$U,AA4000))</f>
        <v/>
      </c>
      <c r="X4000" s="11">
        <f>INDEX(Matches!$X:$X,AA4000)</f>
        <v/>
      </c>
      <c r="Y4000" s="30">
        <f>IF(O4000="","",O4000-S4000)</f>
        <v/>
      </c>
      <c r="Z4000" s="30">
        <f>IF(W4000="","",W4000-S4000)</f>
        <v/>
      </c>
      <c r="AA4000" s="24">
        <f>MATCH(J4000,Matches!$A:$A,0)</f>
        <v/>
      </c>
      <c r="AB4000" s="33" t="n"/>
      <c r="AC4000" s="33" t="n">
        <v>1.190664258656077</v>
      </c>
      <c r="AD4000" s="24" t="n"/>
      <c r="AE4000" s="24" t="n">
        <v>5</v>
      </c>
      <c r="AF4000" s="33" t="n"/>
      <c r="AG4000" s="33" t="n"/>
    </row>
    <row r="4001">
      <c r="A4001" s="24" t="inlineStr">
        <is>
          <t>Walsall|20</t>
        </is>
      </c>
      <c r="B4001" s="24" t="inlineStr">
        <is>
          <t>E3</t>
        </is>
      </c>
      <c r="C4001" s="24" t="inlineStr">
        <is>
          <t>League Two</t>
        </is>
      </c>
      <c r="D4001" s="24" t="inlineStr">
        <is>
          <t>Walsall</t>
        </is>
      </c>
      <c r="E4001" s="24" t="n">
        <v>20</v>
      </c>
      <c r="F4001" s="24" t="n">
        <v>5</v>
      </c>
      <c r="G4001" s="29" t="n">
        <v>46375.625</v>
      </c>
      <c r="H4001" s="24" t="inlineStr">
        <is>
          <t>Shrewsbury</t>
        </is>
      </c>
      <c r="I4001" s="24" t="inlineStr">
        <is>
          <t>H</t>
        </is>
      </c>
      <c r="J4001" s="24" t="inlineStr">
        <is>
          <t>E3-Walsall-Shrewsbu</t>
        </is>
      </c>
      <c r="K4001" s="24" t="n">
        <v>20</v>
      </c>
      <c r="L4001" s="11">
        <f>IF(INDEX(Matches!$X:$X,AA4001)=0,"",IF(I4001="H",INDEX(Matches!$H:$H,AA4001),INDEX(Matches!$I:$I,AA4001)))</f>
        <v/>
      </c>
      <c r="M4001" s="11">
        <f>IF(INDEX(Matches!$X:$X,AA4001)=0,"",IF(I4001="H",INDEX(Matches!$I:$I,AA4001),INDEX(Matches!$H:$H,AA4001)))</f>
        <v/>
      </c>
      <c r="N4001" s="11">
        <f>IF(L4001="","",IF(L4001&gt;M4001,"W",IF(L4001=M4001,"D","L")))</f>
        <v/>
      </c>
      <c r="O4001" s="11">
        <f>IF(L4001="","",IF(L4001&gt;M4001,3,IF(L4001=M4001,1,0)))</f>
        <v/>
      </c>
      <c r="P4001" s="31">
        <f>IF(I4001="H",INDEX(Matches!$L:$L,AA4001),INDEX(Matches!$N:$N,AA4001))</f>
        <v/>
      </c>
      <c r="Q4001" s="31">
        <f>INDEX(Matches!$M:$M,AA4001)</f>
        <v/>
      </c>
      <c r="R4001" s="31">
        <f>IF(I4001="H",INDEX(Matches!$N:$N,AA4001),INDEX(Matches!$L:$L,AA4001))</f>
        <v/>
      </c>
      <c r="S4001" s="33">
        <f>IF(I4001="H",INDEX(Matches!$O:$O,AA4001),INDEX(Matches!$P:$P,AA4001))</f>
        <v/>
      </c>
      <c r="T4001" s="33">
        <f>IF(INDEX(Matches!$J:$J,AA4001)="","",IF(I4001="H",INDEX(Matches!$J:$J,AA4001),INDEX(Matches!$K:$K,AA4001)))</f>
        <v/>
      </c>
      <c r="U4001" s="33">
        <f>IF(INDEX(Matches!$K:$K,AA4001)="","",IF(I4001="H",INDEX(Matches!$K:$K,AA4001),INDEX(Matches!$J:$J,AA4001)))</f>
        <v/>
      </c>
      <c r="V4001" s="30">
        <f>IF(T4001="","",T4001-U4001)</f>
        <v/>
      </c>
      <c r="W4001" s="33">
        <f>IF(I4001="H",INDEX(Matches!$T:$T,AA4001),INDEX(Matches!$U:$U,AA4001))</f>
        <v/>
      </c>
      <c r="X4001" s="11">
        <f>INDEX(Matches!$X:$X,AA4001)</f>
        <v/>
      </c>
      <c r="Y4001" s="30">
        <f>IF(O4001="","",O4001-S4001)</f>
        <v/>
      </c>
      <c r="Z4001" s="30">
        <f>IF(W4001="","",W4001-S4001)</f>
        <v/>
      </c>
      <c r="AA4001" s="24">
        <f>MATCH(J4001,Matches!$A:$A,0)</f>
        <v/>
      </c>
      <c r="AB4001" s="33" t="n"/>
      <c r="AC4001" s="33" t="n">
        <v>1.625885132753408</v>
      </c>
      <c r="AD4001" s="24" t="n"/>
      <c r="AE4001" s="24" t="n">
        <v>5</v>
      </c>
      <c r="AF4001" s="33" t="n"/>
      <c r="AG4001" s="33" t="n"/>
    </row>
    <row r="4002">
      <c r="A4002" s="24" t="inlineStr">
        <is>
          <t>Walsall|21</t>
        </is>
      </c>
      <c r="B4002" s="24" t="inlineStr">
        <is>
          <t>E3</t>
        </is>
      </c>
      <c r="C4002" s="24" t="inlineStr">
        <is>
          <t>League Two</t>
        </is>
      </c>
      <c r="D4002" s="24" t="inlineStr">
        <is>
          <t>Walsall</t>
        </is>
      </c>
      <c r="E4002" s="24" t="n">
        <v>21</v>
      </c>
      <c r="F4002" s="24" t="n">
        <v>6</v>
      </c>
      <c r="G4002" s="29" t="n">
        <v>46382.625</v>
      </c>
      <c r="H4002" s="24" t="inlineStr">
        <is>
          <t>Bristol Rovers</t>
        </is>
      </c>
      <c r="I4002" s="24" t="inlineStr">
        <is>
          <t>A</t>
        </is>
      </c>
      <c r="J4002" s="24" t="inlineStr">
        <is>
          <t>E3-BristolR-Walsall</t>
        </is>
      </c>
      <c r="K4002" s="24" t="n">
        <v>2</v>
      </c>
      <c r="L4002" s="11">
        <f>IF(INDEX(Matches!$X:$X,AA4002)=0,"",IF(I4002="H",INDEX(Matches!$H:$H,AA4002),INDEX(Matches!$I:$I,AA4002)))</f>
        <v/>
      </c>
      <c r="M4002" s="11">
        <f>IF(INDEX(Matches!$X:$X,AA4002)=0,"",IF(I4002="H",INDEX(Matches!$I:$I,AA4002),INDEX(Matches!$H:$H,AA4002)))</f>
        <v/>
      </c>
      <c r="N4002" s="11">
        <f>IF(L4002="","",IF(L4002&gt;M4002,"W",IF(L4002=M4002,"D","L")))</f>
        <v/>
      </c>
      <c r="O4002" s="11">
        <f>IF(L4002="","",IF(L4002&gt;M4002,3,IF(L4002=M4002,1,0)))</f>
        <v/>
      </c>
      <c r="P4002" s="31">
        <f>IF(I4002="H",INDEX(Matches!$L:$L,AA4002),INDEX(Matches!$N:$N,AA4002))</f>
        <v/>
      </c>
      <c r="Q4002" s="31">
        <f>INDEX(Matches!$M:$M,AA4002)</f>
        <v/>
      </c>
      <c r="R4002" s="31">
        <f>IF(I4002="H",INDEX(Matches!$N:$N,AA4002),INDEX(Matches!$L:$L,AA4002))</f>
        <v/>
      </c>
      <c r="S4002" s="33">
        <f>IF(I4002="H",INDEX(Matches!$O:$O,AA4002),INDEX(Matches!$P:$P,AA4002))</f>
        <v/>
      </c>
      <c r="T4002" s="33">
        <f>IF(INDEX(Matches!$J:$J,AA4002)="","",IF(I4002="H",INDEX(Matches!$J:$J,AA4002),INDEX(Matches!$K:$K,AA4002)))</f>
        <v/>
      </c>
      <c r="U4002" s="33">
        <f>IF(INDEX(Matches!$K:$K,AA4002)="","",IF(I4002="H",INDEX(Matches!$K:$K,AA4002),INDEX(Matches!$J:$J,AA4002)))</f>
        <v/>
      </c>
      <c r="V4002" s="30">
        <f>IF(T4002="","",T4002-U4002)</f>
        <v/>
      </c>
      <c r="W4002" s="33">
        <f>IF(I4002="H",INDEX(Matches!$T:$T,AA4002),INDEX(Matches!$U:$U,AA4002))</f>
        <v/>
      </c>
      <c r="X4002" s="11">
        <f>INDEX(Matches!$X:$X,AA4002)</f>
        <v/>
      </c>
      <c r="Y4002" s="30">
        <f>IF(O4002="","",O4002-S4002)</f>
        <v/>
      </c>
      <c r="Z4002" s="30">
        <f>IF(W4002="","",W4002-S4002)</f>
        <v/>
      </c>
      <c r="AA4002" s="24">
        <f>MATCH(J4002,Matches!$A:$A,0)</f>
        <v/>
      </c>
      <c r="AB4002" s="33" t="n"/>
      <c r="AC4002" s="33" t="n">
        <v>1.059925804282623</v>
      </c>
      <c r="AD4002" s="24" t="n"/>
      <c r="AE4002" s="24" t="n">
        <v>6</v>
      </c>
      <c r="AF4002" s="33" t="n"/>
      <c r="AG4002" s="33" t="n"/>
    </row>
    <row r="4003">
      <c r="A4003" s="24" t="inlineStr">
        <is>
          <t>Walsall|22</t>
        </is>
      </c>
      <c r="B4003" s="24" t="inlineStr">
        <is>
          <t>E3</t>
        </is>
      </c>
      <c r="C4003" s="24" t="inlineStr">
        <is>
          <t>League Two</t>
        </is>
      </c>
      <c r="D4003" s="24" t="inlineStr">
        <is>
          <t>Walsall</t>
        </is>
      </c>
      <c r="E4003" s="24" t="n">
        <v>22</v>
      </c>
      <c r="F4003" s="24" t="n">
        <v>6</v>
      </c>
      <c r="G4003" s="29" t="n">
        <v>46385.82291666666</v>
      </c>
      <c r="H4003" s="24" t="inlineStr">
        <is>
          <t>Chesterfield</t>
        </is>
      </c>
      <c r="I4003" s="24" t="inlineStr">
        <is>
          <t>H</t>
        </is>
      </c>
      <c r="J4003" s="24" t="inlineStr">
        <is>
          <t>E3-Walsall-Chesterf</t>
        </is>
      </c>
      <c r="K4003" s="24" t="n">
        <v>6</v>
      </c>
      <c r="L4003" s="11">
        <f>IF(INDEX(Matches!$X:$X,AA4003)=0,"",IF(I4003="H",INDEX(Matches!$H:$H,AA4003),INDEX(Matches!$I:$I,AA4003)))</f>
        <v/>
      </c>
      <c r="M4003" s="11">
        <f>IF(INDEX(Matches!$X:$X,AA4003)=0,"",IF(I4003="H",INDEX(Matches!$I:$I,AA4003),INDEX(Matches!$H:$H,AA4003)))</f>
        <v/>
      </c>
      <c r="N4003" s="11">
        <f>IF(L4003="","",IF(L4003&gt;M4003,"W",IF(L4003=M4003,"D","L")))</f>
        <v/>
      </c>
      <c r="O4003" s="11">
        <f>IF(L4003="","",IF(L4003&gt;M4003,3,IF(L4003=M4003,1,0)))</f>
        <v/>
      </c>
      <c r="P4003" s="31">
        <f>IF(I4003="H",INDEX(Matches!$L:$L,AA4003),INDEX(Matches!$N:$N,AA4003))</f>
        <v/>
      </c>
      <c r="Q4003" s="31">
        <f>INDEX(Matches!$M:$M,AA4003)</f>
        <v/>
      </c>
      <c r="R4003" s="31">
        <f>IF(I4003="H",INDEX(Matches!$N:$N,AA4003),INDEX(Matches!$L:$L,AA4003))</f>
        <v/>
      </c>
      <c r="S4003" s="33">
        <f>IF(I4003="H",INDEX(Matches!$O:$O,AA4003),INDEX(Matches!$P:$P,AA4003))</f>
        <v/>
      </c>
      <c r="T4003" s="33">
        <f>IF(INDEX(Matches!$J:$J,AA4003)="","",IF(I4003="H",INDEX(Matches!$J:$J,AA4003),INDEX(Matches!$K:$K,AA4003)))</f>
        <v/>
      </c>
      <c r="U4003" s="33">
        <f>IF(INDEX(Matches!$K:$K,AA4003)="","",IF(I4003="H",INDEX(Matches!$K:$K,AA4003),INDEX(Matches!$J:$J,AA4003)))</f>
        <v/>
      </c>
      <c r="V4003" s="30">
        <f>IF(T4003="","",T4003-U4003)</f>
        <v/>
      </c>
      <c r="W4003" s="33">
        <f>IF(I4003="H",INDEX(Matches!$T:$T,AA4003),INDEX(Matches!$U:$U,AA4003))</f>
        <v/>
      </c>
      <c r="X4003" s="11">
        <f>INDEX(Matches!$X:$X,AA4003)</f>
        <v/>
      </c>
      <c r="Y4003" s="30">
        <f>IF(O4003="","",O4003-S4003)</f>
        <v/>
      </c>
      <c r="Z4003" s="30">
        <f>IF(W4003="","",W4003-S4003)</f>
        <v/>
      </c>
      <c r="AA4003" s="24">
        <f>MATCH(J4003,Matches!$A:$A,0)</f>
        <v/>
      </c>
      <c r="AB4003" s="33" t="n"/>
      <c r="AC4003" s="33" t="n">
        <v>1.384563913222541</v>
      </c>
      <c r="AD4003" s="24" t="n"/>
      <c r="AE4003" s="24" t="n">
        <v>6</v>
      </c>
      <c r="AF4003" s="33" t="n"/>
      <c r="AG4003" s="33" t="n"/>
    </row>
    <row r="4004">
      <c r="A4004" s="24" t="inlineStr">
        <is>
          <t>Walsall|23</t>
        </is>
      </c>
      <c r="B4004" s="24" t="inlineStr">
        <is>
          <t>E3</t>
        </is>
      </c>
      <c r="C4004" s="24" t="inlineStr">
        <is>
          <t>League Two</t>
        </is>
      </c>
      <c r="D4004" s="24" t="inlineStr">
        <is>
          <t>Walsall</t>
        </is>
      </c>
      <c r="E4004" s="24" t="n">
        <v>23</v>
      </c>
      <c r="F4004" s="24" t="n">
        <v>6</v>
      </c>
      <c r="G4004" s="29" t="n">
        <v>46388.625</v>
      </c>
      <c r="H4004" s="24" t="inlineStr">
        <is>
          <t>Cheltenham</t>
        </is>
      </c>
      <c r="I4004" s="24" t="inlineStr">
        <is>
          <t>H</t>
        </is>
      </c>
      <c r="J4004" s="24" t="inlineStr">
        <is>
          <t>E3-Walsall-Cheltenh</t>
        </is>
      </c>
      <c r="K4004" s="24" t="n">
        <v>22</v>
      </c>
      <c r="L4004" s="11">
        <f>IF(INDEX(Matches!$X:$X,AA4004)=0,"",IF(I4004="H",INDEX(Matches!$H:$H,AA4004),INDEX(Matches!$I:$I,AA4004)))</f>
        <v/>
      </c>
      <c r="M4004" s="11">
        <f>IF(INDEX(Matches!$X:$X,AA4004)=0,"",IF(I4004="H",INDEX(Matches!$I:$I,AA4004),INDEX(Matches!$H:$H,AA4004)))</f>
        <v/>
      </c>
      <c r="N4004" s="11">
        <f>IF(L4004="","",IF(L4004&gt;M4004,"W",IF(L4004=M4004,"D","L")))</f>
        <v/>
      </c>
      <c r="O4004" s="11">
        <f>IF(L4004="","",IF(L4004&gt;M4004,3,IF(L4004=M4004,1,0)))</f>
        <v/>
      </c>
      <c r="P4004" s="31">
        <f>IF(I4004="H",INDEX(Matches!$L:$L,AA4004),INDEX(Matches!$N:$N,AA4004))</f>
        <v/>
      </c>
      <c r="Q4004" s="31">
        <f>INDEX(Matches!$M:$M,AA4004)</f>
        <v/>
      </c>
      <c r="R4004" s="31">
        <f>IF(I4004="H",INDEX(Matches!$N:$N,AA4004),INDEX(Matches!$L:$L,AA4004))</f>
        <v/>
      </c>
      <c r="S4004" s="33">
        <f>IF(I4004="H",INDEX(Matches!$O:$O,AA4004),INDEX(Matches!$P:$P,AA4004))</f>
        <v/>
      </c>
      <c r="T4004" s="33">
        <f>IF(INDEX(Matches!$J:$J,AA4004)="","",IF(I4004="H",INDEX(Matches!$J:$J,AA4004),INDEX(Matches!$K:$K,AA4004)))</f>
        <v/>
      </c>
      <c r="U4004" s="33">
        <f>IF(INDEX(Matches!$K:$K,AA4004)="","",IF(I4004="H",INDEX(Matches!$K:$K,AA4004),INDEX(Matches!$J:$J,AA4004)))</f>
        <v/>
      </c>
      <c r="V4004" s="30">
        <f>IF(T4004="","",T4004-U4004)</f>
        <v/>
      </c>
      <c r="W4004" s="33">
        <f>IF(I4004="H",INDEX(Matches!$T:$T,AA4004),INDEX(Matches!$U:$U,AA4004))</f>
        <v/>
      </c>
      <c r="X4004" s="11">
        <f>INDEX(Matches!$X:$X,AA4004)</f>
        <v/>
      </c>
      <c r="Y4004" s="30">
        <f>IF(O4004="","",O4004-S4004)</f>
        <v/>
      </c>
      <c r="Z4004" s="30">
        <f>IF(W4004="","",W4004-S4004)</f>
        <v/>
      </c>
      <c r="AA4004" s="24">
        <f>MATCH(J4004,Matches!$A:$A,0)</f>
        <v/>
      </c>
      <c r="AB4004" s="33" t="n"/>
      <c r="AC4004" s="33" t="n">
        <v>1.740608824173586</v>
      </c>
      <c r="AD4004" s="24" t="n"/>
      <c r="AE4004" s="24" t="n">
        <v>6</v>
      </c>
      <c r="AF4004" s="33" t="n"/>
      <c r="AG4004" s="33" t="n"/>
    </row>
    <row r="4005">
      <c r="A4005" s="24" t="inlineStr">
        <is>
          <t>Walsall|24</t>
        </is>
      </c>
      <c r="B4005" s="24" t="inlineStr">
        <is>
          <t>E3</t>
        </is>
      </c>
      <c r="C4005" s="24" t="inlineStr">
        <is>
          <t>League Two</t>
        </is>
      </c>
      <c r="D4005" s="24" t="inlineStr">
        <is>
          <t>Walsall</t>
        </is>
      </c>
      <c r="E4005" s="24" t="n">
        <v>24</v>
      </c>
      <c r="F4005" s="24" t="n">
        <v>6</v>
      </c>
      <c r="G4005" s="29" t="n">
        <v>46396.52083333334</v>
      </c>
      <c r="H4005" s="24" t="inlineStr">
        <is>
          <t>Shrewsbury</t>
        </is>
      </c>
      <c r="I4005" s="24" t="inlineStr">
        <is>
          <t>A</t>
        </is>
      </c>
      <c r="J4005" s="24" t="inlineStr">
        <is>
          <t>E3-Shrewsbu-Walsall</t>
        </is>
      </c>
      <c r="K4005" s="24" t="n">
        <v>20</v>
      </c>
      <c r="L4005" s="11">
        <f>IF(INDEX(Matches!$X:$X,AA4005)=0,"",IF(I4005="H",INDEX(Matches!$H:$H,AA4005),INDEX(Matches!$I:$I,AA4005)))</f>
        <v/>
      </c>
      <c r="M4005" s="11">
        <f>IF(INDEX(Matches!$X:$X,AA4005)=0,"",IF(I4005="H",INDEX(Matches!$I:$I,AA4005),INDEX(Matches!$H:$H,AA4005)))</f>
        <v/>
      </c>
      <c r="N4005" s="11">
        <f>IF(L4005="","",IF(L4005&gt;M4005,"W",IF(L4005=M4005,"D","L")))</f>
        <v/>
      </c>
      <c r="O4005" s="11">
        <f>IF(L4005="","",IF(L4005&gt;M4005,3,IF(L4005=M4005,1,0)))</f>
        <v/>
      </c>
      <c r="P4005" s="31">
        <f>IF(I4005="H",INDEX(Matches!$L:$L,AA4005),INDEX(Matches!$N:$N,AA4005))</f>
        <v/>
      </c>
      <c r="Q4005" s="31">
        <f>INDEX(Matches!$M:$M,AA4005)</f>
        <v/>
      </c>
      <c r="R4005" s="31">
        <f>IF(I4005="H",INDEX(Matches!$N:$N,AA4005),INDEX(Matches!$L:$L,AA4005))</f>
        <v/>
      </c>
      <c r="S4005" s="33">
        <f>IF(I4005="H",INDEX(Matches!$O:$O,AA4005),INDEX(Matches!$P:$P,AA4005))</f>
        <v/>
      </c>
      <c r="T4005" s="33">
        <f>IF(INDEX(Matches!$J:$J,AA4005)="","",IF(I4005="H",INDEX(Matches!$J:$J,AA4005),INDEX(Matches!$K:$K,AA4005)))</f>
        <v/>
      </c>
      <c r="U4005" s="33">
        <f>IF(INDEX(Matches!$K:$K,AA4005)="","",IF(I4005="H",INDEX(Matches!$K:$K,AA4005),INDEX(Matches!$J:$J,AA4005)))</f>
        <v/>
      </c>
      <c r="V4005" s="30">
        <f>IF(T4005="","",T4005-U4005)</f>
        <v/>
      </c>
      <c r="W4005" s="33">
        <f>IF(I4005="H",INDEX(Matches!$T:$T,AA4005),INDEX(Matches!$U:$U,AA4005))</f>
        <v/>
      </c>
      <c r="X4005" s="11">
        <f>INDEX(Matches!$X:$X,AA4005)</f>
        <v/>
      </c>
      <c r="Y4005" s="30">
        <f>IF(O4005="","",O4005-S4005)</f>
        <v/>
      </c>
      <c r="Z4005" s="30">
        <f>IF(W4005="","",W4005-S4005)</f>
        <v/>
      </c>
      <c r="AA4005" s="24">
        <f>MATCH(J4005,Matches!$A:$A,0)</f>
        <v/>
      </c>
      <c r="AB4005" s="33" t="n"/>
      <c r="AC4005" s="33" t="n">
        <v>1.314342273452432</v>
      </c>
      <c r="AD4005" s="24" t="n"/>
      <c r="AE4005" s="24" t="n">
        <v>6</v>
      </c>
      <c r="AF4005" s="33" t="n"/>
      <c r="AG4005" s="33" t="n"/>
    </row>
    <row r="4006">
      <c r="A4006" s="24" t="inlineStr">
        <is>
          <t>Walsall|25</t>
        </is>
      </c>
      <c r="B4006" s="24" t="inlineStr">
        <is>
          <t>E3</t>
        </is>
      </c>
      <c r="C4006" s="24" t="inlineStr">
        <is>
          <t>League Two</t>
        </is>
      </c>
      <c r="D4006" s="24" t="inlineStr">
        <is>
          <t>Walsall</t>
        </is>
      </c>
      <c r="E4006" s="24" t="n">
        <v>25</v>
      </c>
      <c r="F4006" s="24" t="n">
        <v>7</v>
      </c>
      <c r="G4006" s="29" t="n">
        <v>46403.625</v>
      </c>
      <c r="H4006" s="24" t="inlineStr">
        <is>
          <t>Swindon</t>
        </is>
      </c>
      <c r="I4006" s="24" t="inlineStr">
        <is>
          <t>H</t>
        </is>
      </c>
      <c r="J4006" s="24" t="inlineStr">
        <is>
          <t>E3-Walsall-Swindon</t>
        </is>
      </c>
      <c r="K4006" s="24" t="n">
        <v>10</v>
      </c>
      <c r="L4006" s="11">
        <f>IF(INDEX(Matches!$X:$X,AA4006)=0,"",IF(I4006="H",INDEX(Matches!$H:$H,AA4006),INDEX(Matches!$I:$I,AA4006)))</f>
        <v/>
      </c>
      <c r="M4006" s="11">
        <f>IF(INDEX(Matches!$X:$X,AA4006)=0,"",IF(I4006="H",INDEX(Matches!$I:$I,AA4006),INDEX(Matches!$H:$H,AA4006)))</f>
        <v/>
      </c>
      <c r="N4006" s="11">
        <f>IF(L4006="","",IF(L4006&gt;M4006,"W",IF(L4006=M4006,"D","L")))</f>
        <v/>
      </c>
      <c r="O4006" s="11">
        <f>IF(L4006="","",IF(L4006&gt;M4006,3,IF(L4006=M4006,1,0)))</f>
        <v/>
      </c>
      <c r="P4006" s="31">
        <f>IF(I4006="H",INDEX(Matches!$L:$L,AA4006),INDEX(Matches!$N:$N,AA4006))</f>
        <v/>
      </c>
      <c r="Q4006" s="31">
        <f>INDEX(Matches!$M:$M,AA4006)</f>
        <v/>
      </c>
      <c r="R4006" s="31">
        <f>IF(I4006="H",INDEX(Matches!$N:$N,AA4006),INDEX(Matches!$L:$L,AA4006))</f>
        <v/>
      </c>
      <c r="S4006" s="33">
        <f>IF(I4006="H",INDEX(Matches!$O:$O,AA4006),INDEX(Matches!$P:$P,AA4006))</f>
        <v/>
      </c>
      <c r="T4006" s="33">
        <f>IF(INDEX(Matches!$J:$J,AA4006)="","",IF(I4006="H",INDEX(Matches!$J:$J,AA4006),INDEX(Matches!$K:$K,AA4006)))</f>
        <v/>
      </c>
      <c r="U4006" s="33">
        <f>IF(INDEX(Matches!$K:$K,AA4006)="","",IF(I4006="H",INDEX(Matches!$K:$K,AA4006),INDEX(Matches!$J:$J,AA4006)))</f>
        <v/>
      </c>
      <c r="V4006" s="30">
        <f>IF(T4006="","",T4006-U4006)</f>
        <v/>
      </c>
      <c r="W4006" s="33">
        <f>IF(I4006="H",INDEX(Matches!$T:$T,AA4006),INDEX(Matches!$U:$U,AA4006))</f>
        <v/>
      </c>
      <c r="X4006" s="11">
        <f>INDEX(Matches!$X:$X,AA4006)</f>
        <v/>
      </c>
      <c r="Y4006" s="30">
        <f>IF(O4006="","",O4006-S4006)</f>
        <v/>
      </c>
      <c r="Z4006" s="30">
        <f>IF(W4006="","",W4006-S4006)</f>
        <v/>
      </c>
      <c r="AA4006" s="24">
        <f>MATCH(J4006,Matches!$A:$A,0)</f>
        <v/>
      </c>
      <c r="AB4006" s="33" t="n"/>
      <c r="AC4006" s="33" t="n">
        <v>1.596764798984111</v>
      </c>
      <c r="AD4006" s="24" t="n"/>
      <c r="AE4006" s="24" t="n">
        <v>7</v>
      </c>
      <c r="AF4006" s="33" t="n"/>
      <c r="AG4006" s="33" t="n"/>
    </row>
    <row r="4007">
      <c r="A4007" s="24" t="inlineStr">
        <is>
          <t>Walsall|26</t>
        </is>
      </c>
      <c r="B4007" s="24" t="inlineStr">
        <is>
          <t>E3</t>
        </is>
      </c>
      <c r="C4007" s="24" t="inlineStr">
        <is>
          <t>League Two</t>
        </is>
      </c>
      <c r="D4007" s="24" t="inlineStr">
        <is>
          <t>Walsall</t>
        </is>
      </c>
      <c r="E4007" s="24" t="n">
        <v>26</v>
      </c>
      <c r="F4007" s="24" t="n">
        <v>7</v>
      </c>
      <c r="G4007" s="29" t="n">
        <v>46406.82291666666</v>
      </c>
      <c r="H4007" s="24" t="inlineStr">
        <is>
          <t>Oldham</t>
        </is>
      </c>
      <c r="I4007" s="24" t="inlineStr">
        <is>
          <t>A</t>
        </is>
      </c>
      <c r="J4007" s="24" t="inlineStr">
        <is>
          <t>E3-Oldham-Walsall</t>
        </is>
      </c>
      <c r="K4007" s="24" t="n">
        <v>8</v>
      </c>
      <c r="L4007" s="11">
        <f>IF(INDEX(Matches!$X:$X,AA4007)=0,"",IF(I4007="H",INDEX(Matches!$H:$H,AA4007),INDEX(Matches!$I:$I,AA4007)))</f>
        <v/>
      </c>
      <c r="M4007" s="11">
        <f>IF(INDEX(Matches!$X:$X,AA4007)=0,"",IF(I4007="H",INDEX(Matches!$I:$I,AA4007),INDEX(Matches!$H:$H,AA4007)))</f>
        <v/>
      </c>
      <c r="N4007" s="11">
        <f>IF(L4007="","",IF(L4007&gt;M4007,"W",IF(L4007=M4007,"D","L")))</f>
        <v/>
      </c>
      <c r="O4007" s="11">
        <f>IF(L4007="","",IF(L4007&gt;M4007,3,IF(L4007=M4007,1,0)))</f>
        <v/>
      </c>
      <c r="P4007" s="31">
        <f>IF(I4007="H",INDEX(Matches!$L:$L,AA4007),INDEX(Matches!$N:$N,AA4007))</f>
        <v/>
      </c>
      <c r="Q4007" s="31">
        <f>INDEX(Matches!$M:$M,AA4007)</f>
        <v/>
      </c>
      <c r="R4007" s="31">
        <f>IF(I4007="H",INDEX(Matches!$N:$N,AA4007),INDEX(Matches!$L:$L,AA4007))</f>
        <v/>
      </c>
      <c r="S4007" s="33">
        <f>IF(I4007="H",INDEX(Matches!$O:$O,AA4007),INDEX(Matches!$P:$P,AA4007))</f>
        <v/>
      </c>
      <c r="T4007" s="33">
        <f>IF(INDEX(Matches!$J:$J,AA4007)="","",IF(I4007="H",INDEX(Matches!$J:$J,AA4007),INDEX(Matches!$K:$K,AA4007)))</f>
        <v/>
      </c>
      <c r="U4007" s="33">
        <f>IF(INDEX(Matches!$K:$K,AA4007)="","",IF(I4007="H",INDEX(Matches!$K:$K,AA4007),INDEX(Matches!$J:$J,AA4007)))</f>
        <v/>
      </c>
      <c r="V4007" s="30">
        <f>IF(T4007="","",T4007-U4007)</f>
        <v/>
      </c>
      <c r="W4007" s="33">
        <f>IF(I4007="H",INDEX(Matches!$T:$T,AA4007),INDEX(Matches!$U:$U,AA4007))</f>
        <v/>
      </c>
      <c r="X4007" s="11">
        <f>INDEX(Matches!$X:$X,AA4007)</f>
        <v/>
      </c>
      <c r="Y4007" s="30">
        <f>IF(O4007="","",O4007-S4007)</f>
        <v/>
      </c>
      <c r="Z4007" s="30">
        <f>IF(W4007="","",W4007-S4007)</f>
        <v/>
      </c>
      <c r="AA4007" s="24">
        <f>MATCH(J4007,Matches!$A:$A,0)</f>
        <v/>
      </c>
      <c r="AB4007" s="33" t="n"/>
      <c r="AC4007" s="33" t="n">
        <v>1.179512295110668</v>
      </c>
      <c r="AD4007" s="24" t="n"/>
      <c r="AE4007" s="24" t="n">
        <v>7</v>
      </c>
      <c r="AF4007" s="33" t="n"/>
      <c r="AG4007" s="33" t="n"/>
    </row>
    <row r="4008">
      <c r="A4008" s="24" t="inlineStr">
        <is>
          <t>Walsall|27</t>
        </is>
      </c>
      <c r="B4008" s="24" t="inlineStr">
        <is>
          <t>E3</t>
        </is>
      </c>
      <c r="C4008" s="24" t="inlineStr">
        <is>
          <t>League Two</t>
        </is>
      </c>
      <c r="D4008" s="24" t="inlineStr">
        <is>
          <t>Walsall</t>
        </is>
      </c>
      <c r="E4008" s="24" t="n">
        <v>27</v>
      </c>
      <c r="F4008" s="24" t="n">
        <v>7</v>
      </c>
      <c r="G4008" s="29" t="n">
        <v>46410.625</v>
      </c>
      <c r="H4008" s="24" t="inlineStr">
        <is>
          <t>Salford</t>
        </is>
      </c>
      <c r="I4008" s="24" t="inlineStr">
        <is>
          <t>A</t>
        </is>
      </c>
      <c r="J4008" s="24" t="inlineStr">
        <is>
          <t>E3-Salford-Walsall</t>
        </is>
      </c>
      <c r="K4008" s="24" t="n">
        <v>1</v>
      </c>
      <c r="L4008" s="11">
        <f>IF(INDEX(Matches!$X:$X,AA4008)=0,"",IF(I4008="H",INDEX(Matches!$H:$H,AA4008),INDEX(Matches!$I:$I,AA4008)))</f>
        <v/>
      </c>
      <c r="M4008" s="11">
        <f>IF(INDEX(Matches!$X:$X,AA4008)=0,"",IF(I4008="H",INDEX(Matches!$I:$I,AA4008),INDEX(Matches!$H:$H,AA4008)))</f>
        <v/>
      </c>
      <c r="N4008" s="11">
        <f>IF(L4008="","",IF(L4008&gt;M4008,"W",IF(L4008=M4008,"D","L")))</f>
        <v/>
      </c>
      <c r="O4008" s="11">
        <f>IF(L4008="","",IF(L4008&gt;M4008,3,IF(L4008=M4008,1,0)))</f>
        <v/>
      </c>
      <c r="P4008" s="31">
        <f>IF(I4008="H",INDEX(Matches!$L:$L,AA4008),INDEX(Matches!$N:$N,AA4008))</f>
        <v/>
      </c>
      <c r="Q4008" s="31">
        <f>INDEX(Matches!$M:$M,AA4008)</f>
        <v/>
      </c>
      <c r="R4008" s="31">
        <f>IF(I4008="H",INDEX(Matches!$N:$N,AA4008),INDEX(Matches!$L:$L,AA4008))</f>
        <v/>
      </c>
      <c r="S4008" s="33">
        <f>IF(I4008="H",INDEX(Matches!$O:$O,AA4008),INDEX(Matches!$P:$P,AA4008))</f>
        <v/>
      </c>
      <c r="T4008" s="33">
        <f>IF(INDEX(Matches!$J:$J,AA4008)="","",IF(I4008="H",INDEX(Matches!$J:$J,AA4008),INDEX(Matches!$K:$K,AA4008)))</f>
        <v/>
      </c>
      <c r="U4008" s="33">
        <f>IF(INDEX(Matches!$K:$K,AA4008)="","",IF(I4008="H",INDEX(Matches!$K:$K,AA4008),INDEX(Matches!$J:$J,AA4008)))</f>
        <v/>
      </c>
      <c r="V4008" s="30">
        <f>IF(T4008="","",T4008-U4008)</f>
        <v/>
      </c>
      <c r="W4008" s="33">
        <f>IF(I4008="H",INDEX(Matches!$T:$T,AA4008),INDEX(Matches!$U:$U,AA4008))</f>
        <v/>
      </c>
      <c r="X4008" s="11">
        <f>INDEX(Matches!$X:$X,AA4008)</f>
        <v/>
      </c>
      <c r="Y4008" s="30">
        <f>IF(O4008="","",O4008-S4008)</f>
        <v/>
      </c>
      <c r="Z4008" s="30">
        <f>IF(W4008="","",W4008-S4008)</f>
        <v/>
      </c>
      <c r="AA4008" s="24">
        <f>MATCH(J4008,Matches!$A:$A,0)</f>
        <v/>
      </c>
      <c r="AB4008" s="33" t="n"/>
      <c r="AC4008" s="33" t="n">
        <v>0.9755559964034657</v>
      </c>
      <c r="AD4008" s="24" t="n"/>
      <c r="AE4008" s="24" t="n">
        <v>7</v>
      </c>
      <c r="AF4008" s="33" t="n"/>
      <c r="AG4008" s="33" t="n"/>
    </row>
    <row r="4009">
      <c r="A4009" s="24" t="inlineStr">
        <is>
          <t>Walsall|28</t>
        </is>
      </c>
      <c r="B4009" s="24" t="inlineStr">
        <is>
          <t>E3</t>
        </is>
      </c>
      <c r="C4009" s="24" t="inlineStr">
        <is>
          <t>League Two</t>
        </is>
      </c>
      <c r="D4009" s="24" t="inlineStr">
        <is>
          <t>Walsall</t>
        </is>
      </c>
      <c r="E4009" s="24" t="n">
        <v>28</v>
      </c>
      <c r="F4009" s="24" t="n">
        <v>7</v>
      </c>
      <c r="G4009" s="29" t="n">
        <v>46417.625</v>
      </c>
      <c r="H4009" s="24" t="inlineStr">
        <is>
          <t>Colchester</t>
        </is>
      </c>
      <c r="I4009" s="24" t="inlineStr">
        <is>
          <t>H</t>
        </is>
      </c>
      <c r="J4009" s="24" t="inlineStr">
        <is>
          <t>E3-Walsall-Colchest</t>
        </is>
      </c>
      <c r="K4009" s="24" t="n">
        <v>13</v>
      </c>
      <c r="L4009" s="11">
        <f>IF(INDEX(Matches!$X:$X,AA4009)=0,"",IF(I4009="H",INDEX(Matches!$H:$H,AA4009),INDEX(Matches!$I:$I,AA4009)))</f>
        <v/>
      </c>
      <c r="M4009" s="11">
        <f>IF(INDEX(Matches!$X:$X,AA4009)=0,"",IF(I4009="H",INDEX(Matches!$I:$I,AA4009),INDEX(Matches!$H:$H,AA4009)))</f>
        <v/>
      </c>
      <c r="N4009" s="11">
        <f>IF(L4009="","",IF(L4009&gt;M4009,"W",IF(L4009=M4009,"D","L")))</f>
        <v/>
      </c>
      <c r="O4009" s="11">
        <f>IF(L4009="","",IF(L4009&gt;M4009,3,IF(L4009=M4009,1,0)))</f>
        <v/>
      </c>
      <c r="P4009" s="31">
        <f>IF(I4009="H",INDEX(Matches!$L:$L,AA4009),INDEX(Matches!$N:$N,AA4009))</f>
        <v/>
      </c>
      <c r="Q4009" s="31">
        <f>INDEX(Matches!$M:$M,AA4009)</f>
        <v/>
      </c>
      <c r="R4009" s="31">
        <f>IF(I4009="H",INDEX(Matches!$N:$N,AA4009),INDEX(Matches!$L:$L,AA4009))</f>
        <v/>
      </c>
      <c r="S4009" s="33">
        <f>IF(I4009="H",INDEX(Matches!$O:$O,AA4009),INDEX(Matches!$P:$P,AA4009))</f>
        <v/>
      </c>
      <c r="T4009" s="33">
        <f>IF(INDEX(Matches!$J:$J,AA4009)="","",IF(I4009="H",INDEX(Matches!$J:$J,AA4009),INDEX(Matches!$K:$K,AA4009)))</f>
        <v/>
      </c>
      <c r="U4009" s="33">
        <f>IF(INDEX(Matches!$K:$K,AA4009)="","",IF(I4009="H",INDEX(Matches!$K:$K,AA4009),INDEX(Matches!$J:$J,AA4009)))</f>
        <v/>
      </c>
      <c r="V4009" s="30">
        <f>IF(T4009="","",T4009-U4009)</f>
        <v/>
      </c>
      <c r="W4009" s="33">
        <f>IF(I4009="H",INDEX(Matches!$T:$T,AA4009),INDEX(Matches!$U:$U,AA4009))</f>
        <v/>
      </c>
      <c r="X4009" s="11">
        <f>INDEX(Matches!$X:$X,AA4009)</f>
        <v/>
      </c>
      <c r="Y4009" s="30">
        <f>IF(O4009="","",O4009-S4009)</f>
        <v/>
      </c>
      <c r="Z4009" s="30">
        <f>IF(W4009="","",W4009-S4009)</f>
        <v/>
      </c>
      <c r="AA4009" s="24">
        <f>MATCH(J4009,Matches!$A:$A,0)</f>
        <v/>
      </c>
      <c r="AB4009" s="33" t="n"/>
      <c r="AC4009" s="33" t="n">
        <v>1.566446269824412</v>
      </c>
      <c r="AD4009" s="24" t="n"/>
      <c r="AE4009" s="24" t="n">
        <v>7</v>
      </c>
      <c r="AF4009" s="33" t="n"/>
      <c r="AG4009" s="33" t="n"/>
    </row>
    <row r="4010">
      <c r="A4010" s="24" t="inlineStr">
        <is>
          <t>Walsall|29</t>
        </is>
      </c>
      <c r="B4010" s="24" t="inlineStr">
        <is>
          <t>E3</t>
        </is>
      </c>
      <c r="C4010" s="24" t="inlineStr">
        <is>
          <t>League Two</t>
        </is>
      </c>
      <c r="D4010" s="24" t="inlineStr">
        <is>
          <t>Walsall</t>
        </is>
      </c>
      <c r="E4010" s="24" t="n">
        <v>29</v>
      </c>
      <c r="F4010" s="24" t="n">
        <v>8</v>
      </c>
      <c r="G4010" s="29" t="n">
        <v>46424.625</v>
      </c>
      <c r="H4010" s="24" t="inlineStr">
        <is>
          <t>Accrington</t>
        </is>
      </c>
      <c r="I4010" s="24" t="inlineStr">
        <is>
          <t>A</t>
        </is>
      </c>
      <c r="J4010" s="24" t="inlineStr">
        <is>
          <t>E3-Accringt-Walsall</t>
        </is>
      </c>
      <c r="K4010" s="24" t="n">
        <v>23</v>
      </c>
      <c r="L4010" s="11">
        <f>IF(INDEX(Matches!$X:$X,AA4010)=0,"",IF(I4010="H",INDEX(Matches!$H:$H,AA4010),INDEX(Matches!$I:$I,AA4010)))</f>
        <v/>
      </c>
      <c r="M4010" s="11">
        <f>IF(INDEX(Matches!$X:$X,AA4010)=0,"",IF(I4010="H",INDEX(Matches!$I:$I,AA4010),INDEX(Matches!$H:$H,AA4010)))</f>
        <v/>
      </c>
      <c r="N4010" s="11">
        <f>IF(L4010="","",IF(L4010&gt;M4010,"W",IF(L4010=M4010,"D","L")))</f>
        <v/>
      </c>
      <c r="O4010" s="11">
        <f>IF(L4010="","",IF(L4010&gt;M4010,3,IF(L4010=M4010,1,0)))</f>
        <v/>
      </c>
      <c r="P4010" s="31">
        <f>IF(I4010="H",INDEX(Matches!$L:$L,AA4010),INDEX(Matches!$N:$N,AA4010))</f>
        <v/>
      </c>
      <c r="Q4010" s="31">
        <f>INDEX(Matches!$M:$M,AA4010)</f>
        <v/>
      </c>
      <c r="R4010" s="31">
        <f>IF(I4010="H",INDEX(Matches!$N:$N,AA4010),INDEX(Matches!$L:$L,AA4010))</f>
        <v/>
      </c>
      <c r="S4010" s="33">
        <f>IF(I4010="H",INDEX(Matches!$O:$O,AA4010),INDEX(Matches!$P:$P,AA4010))</f>
        <v/>
      </c>
      <c r="T4010" s="33">
        <f>IF(INDEX(Matches!$J:$J,AA4010)="","",IF(I4010="H",INDEX(Matches!$J:$J,AA4010),INDEX(Matches!$K:$K,AA4010)))</f>
        <v/>
      </c>
      <c r="U4010" s="33">
        <f>IF(INDEX(Matches!$K:$K,AA4010)="","",IF(I4010="H",INDEX(Matches!$K:$K,AA4010),INDEX(Matches!$J:$J,AA4010)))</f>
        <v/>
      </c>
      <c r="V4010" s="30">
        <f>IF(T4010="","",T4010-U4010)</f>
        <v/>
      </c>
      <c r="W4010" s="33">
        <f>IF(I4010="H",INDEX(Matches!$T:$T,AA4010),INDEX(Matches!$U:$U,AA4010))</f>
        <v/>
      </c>
      <c r="X4010" s="11">
        <f>INDEX(Matches!$X:$X,AA4010)</f>
        <v/>
      </c>
      <c r="Y4010" s="30">
        <f>IF(O4010="","",O4010-S4010)</f>
        <v/>
      </c>
      <c r="Z4010" s="30">
        <f>IF(W4010="","",W4010-S4010)</f>
        <v/>
      </c>
      <c r="AA4010" s="24">
        <f>MATCH(J4010,Matches!$A:$A,0)</f>
        <v/>
      </c>
      <c r="AB4010" s="33" t="n"/>
      <c r="AC4010" s="33" t="n">
        <v>1.39100917664981</v>
      </c>
      <c r="AD4010" s="24" t="n"/>
      <c r="AE4010" s="24" t="n">
        <v>8</v>
      </c>
      <c r="AF4010" s="33" t="n"/>
      <c r="AG4010" s="33" t="n"/>
    </row>
    <row r="4011">
      <c r="A4011" s="24" t="inlineStr">
        <is>
          <t>Walsall|30</t>
        </is>
      </c>
      <c r="B4011" s="24" t="inlineStr">
        <is>
          <t>E3</t>
        </is>
      </c>
      <c r="C4011" s="24" t="inlineStr">
        <is>
          <t>League Two</t>
        </is>
      </c>
      <c r="D4011" s="24" t="inlineStr">
        <is>
          <t>Walsall</t>
        </is>
      </c>
      <c r="E4011" s="24" t="n">
        <v>30</v>
      </c>
      <c r="F4011" s="24" t="n">
        <v>8</v>
      </c>
      <c r="G4011" s="29" t="n">
        <v>46427.82291666666</v>
      </c>
      <c r="H4011" s="24" t="inlineStr">
        <is>
          <t>Crewe</t>
        </is>
      </c>
      <c r="I4011" s="24" t="inlineStr">
        <is>
          <t>H</t>
        </is>
      </c>
      <c r="J4011" s="24" t="inlineStr">
        <is>
          <t>E3-Walsall-Crewe</t>
        </is>
      </c>
      <c r="K4011" s="24" t="n">
        <v>15</v>
      </c>
      <c r="L4011" s="11">
        <f>IF(INDEX(Matches!$X:$X,AA4011)=0,"",IF(I4011="H",INDEX(Matches!$H:$H,AA4011),INDEX(Matches!$I:$I,AA4011)))</f>
        <v/>
      </c>
      <c r="M4011" s="11">
        <f>IF(INDEX(Matches!$X:$X,AA4011)=0,"",IF(I4011="H",INDEX(Matches!$I:$I,AA4011),INDEX(Matches!$H:$H,AA4011)))</f>
        <v/>
      </c>
      <c r="N4011" s="11">
        <f>IF(L4011="","",IF(L4011&gt;M4011,"W",IF(L4011=M4011,"D","L")))</f>
        <v/>
      </c>
      <c r="O4011" s="11">
        <f>IF(L4011="","",IF(L4011&gt;M4011,3,IF(L4011=M4011,1,0)))</f>
        <v/>
      </c>
      <c r="P4011" s="31">
        <f>IF(I4011="H",INDEX(Matches!$L:$L,AA4011),INDEX(Matches!$N:$N,AA4011))</f>
        <v/>
      </c>
      <c r="Q4011" s="31">
        <f>INDEX(Matches!$M:$M,AA4011)</f>
        <v/>
      </c>
      <c r="R4011" s="31">
        <f>IF(I4011="H",INDEX(Matches!$N:$N,AA4011),INDEX(Matches!$L:$L,AA4011))</f>
        <v/>
      </c>
      <c r="S4011" s="33">
        <f>IF(I4011="H",INDEX(Matches!$O:$O,AA4011),INDEX(Matches!$P:$P,AA4011))</f>
        <v/>
      </c>
      <c r="T4011" s="33">
        <f>IF(INDEX(Matches!$J:$J,AA4011)="","",IF(I4011="H",INDEX(Matches!$J:$J,AA4011),INDEX(Matches!$K:$K,AA4011)))</f>
        <v/>
      </c>
      <c r="U4011" s="33">
        <f>IF(INDEX(Matches!$K:$K,AA4011)="","",IF(I4011="H",INDEX(Matches!$K:$K,AA4011),INDEX(Matches!$J:$J,AA4011)))</f>
        <v/>
      </c>
      <c r="V4011" s="30">
        <f>IF(T4011="","",T4011-U4011)</f>
        <v/>
      </c>
      <c r="W4011" s="33">
        <f>IF(I4011="H",INDEX(Matches!$T:$T,AA4011),INDEX(Matches!$U:$U,AA4011))</f>
        <v/>
      </c>
      <c r="X4011" s="11">
        <f>INDEX(Matches!$X:$X,AA4011)</f>
        <v/>
      </c>
      <c r="Y4011" s="30">
        <f>IF(O4011="","",O4011-S4011)</f>
        <v/>
      </c>
      <c r="Z4011" s="30">
        <f>IF(W4011="","",W4011-S4011)</f>
        <v/>
      </c>
      <c r="AA4011" s="24">
        <f>MATCH(J4011,Matches!$A:$A,0)</f>
        <v/>
      </c>
      <c r="AB4011" s="33" t="n"/>
      <c r="AC4011" s="33" t="n">
        <v>1.547791496419061</v>
      </c>
      <c r="AD4011" s="24" t="n"/>
      <c r="AE4011" s="24" t="n">
        <v>8</v>
      </c>
      <c r="AF4011" s="33" t="n"/>
      <c r="AG4011" s="33" t="n"/>
    </row>
    <row r="4012">
      <c r="A4012" s="24" t="inlineStr">
        <is>
          <t>Walsall|31</t>
        </is>
      </c>
      <c r="B4012" s="24" t="inlineStr">
        <is>
          <t>E3</t>
        </is>
      </c>
      <c r="C4012" s="24" t="inlineStr">
        <is>
          <t>League Two</t>
        </is>
      </c>
      <c r="D4012" s="24" t="inlineStr">
        <is>
          <t>Walsall</t>
        </is>
      </c>
      <c r="E4012" s="24" t="n">
        <v>31</v>
      </c>
      <c r="F4012" s="24" t="n">
        <v>8</v>
      </c>
      <c r="G4012" s="29" t="n">
        <v>46431.625</v>
      </c>
      <c r="H4012" s="24" t="inlineStr">
        <is>
          <t>Exeter</t>
        </is>
      </c>
      <c r="I4012" s="24" t="inlineStr">
        <is>
          <t>H</t>
        </is>
      </c>
      <c r="J4012" s="24" t="inlineStr">
        <is>
          <t>E3-Walsall-Exeter</t>
        </is>
      </c>
      <c r="K4012" s="24" t="n">
        <v>17</v>
      </c>
      <c r="L4012" s="11">
        <f>IF(INDEX(Matches!$X:$X,AA4012)=0,"",IF(I4012="H",INDEX(Matches!$H:$H,AA4012),INDEX(Matches!$I:$I,AA4012)))</f>
        <v/>
      </c>
      <c r="M4012" s="11">
        <f>IF(INDEX(Matches!$X:$X,AA4012)=0,"",IF(I4012="H",INDEX(Matches!$I:$I,AA4012),INDEX(Matches!$H:$H,AA4012)))</f>
        <v/>
      </c>
      <c r="N4012" s="11">
        <f>IF(L4012="","",IF(L4012&gt;M4012,"W",IF(L4012=M4012,"D","L")))</f>
        <v/>
      </c>
      <c r="O4012" s="11">
        <f>IF(L4012="","",IF(L4012&gt;M4012,3,IF(L4012=M4012,1,0)))</f>
        <v/>
      </c>
      <c r="P4012" s="31">
        <f>IF(I4012="H",INDEX(Matches!$L:$L,AA4012),INDEX(Matches!$N:$N,AA4012))</f>
        <v/>
      </c>
      <c r="Q4012" s="31">
        <f>INDEX(Matches!$M:$M,AA4012)</f>
        <v/>
      </c>
      <c r="R4012" s="31">
        <f>IF(I4012="H",INDEX(Matches!$N:$N,AA4012),INDEX(Matches!$L:$L,AA4012))</f>
        <v/>
      </c>
      <c r="S4012" s="33">
        <f>IF(I4012="H",INDEX(Matches!$O:$O,AA4012),INDEX(Matches!$P:$P,AA4012))</f>
        <v/>
      </c>
      <c r="T4012" s="33">
        <f>IF(INDEX(Matches!$J:$J,AA4012)="","",IF(I4012="H",INDEX(Matches!$J:$J,AA4012),INDEX(Matches!$K:$K,AA4012)))</f>
        <v/>
      </c>
      <c r="U4012" s="33">
        <f>IF(INDEX(Matches!$K:$K,AA4012)="","",IF(I4012="H",INDEX(Matches!$K:$K,AA4012),INDEX(Matches!$J:$J,AA4012)))</f>
        <v/>
      </c>
      <c r="V4012" s="30">
        <f>IF(T4012="","",T4012-U4012)</f>
        <v/>
      </c>
      <c r="W4012" s="33">
        <f>IF(I4012="H",INDEX(Matches!$T:$T,AA4012),INDEX(Matches!$U:$U,AA4012))</f>
        <v/>
      </c>
      <c r="X4012" s="11">
        <f>INDEX(Matches!$X:$X,AA4012)</f>
        <v/>
      </c>
      <c r="Y4012" s="30">
        <f>IF(O4012="","",O4012-S4012)</f>
        <v/>
      </c>
      <c r="Z4012" s="30">
        <f>IF(W4012="","",W4012-S4012)</f>
        <v/>
      </c>
      <c r="AA4012" s="24">
        <f>MATCH(J4012,Matches!$A:$A,0)</f>
        <v/>
      </c>
      <c r="AB4012" s="33" t="n"/>
      <c r="AC4012" s="33" t="n">
        <v>1.622906920890148</v>
      </c>
      <c r="AD4012" s="24" t="n"/>
      <c r="AE4012" s="24" t="n">
        <v>8</v>
      </c>
      <c r="AF4012" s="33" t="n"/>
      <c r="AG4012" s="33" t="n"/>
    </row>
    <row r="4013">
      <c r="A4013" s="24" t="inlineStr">
        <is>
          <t>Walsall|32</t>
        </is>
      </c>
      <c r="B4013" s="24" t="inlineStr">
        <is>
          <t>E3</t>
        </is>
      </c>
      <c r="C4013" s="24" t="inlineStr">
        <is>
          <t>League Two</t>
        </is>
      </c>
      <c r="D4013" s="24" t="inlineStr">
        <is>
          <t>Walsall</t>
        </is>
      </c>
      <c r="E4013" s="24" t="n">
        <v>32</v>
      </c>
      <c r="F4013" s="24" t="n">
        <v>8</v>
      </c>
      <c r="G4013" s="29" t="n">
        <v>46438.625</v>
      </c>
      <c r="H4013" s="24" t="inlineStr">
        <is>
          <t>Rochdale</t>
        </is>
      </c>
      <c r="I4013" s="24" t="inlineStr">
        <is>
          <t>A</t>
        </is>
      </c>
      <c r="J4013" s="24" t="inlineStr">
        <is>
          <t>E3-Rochdale-Walsall</t>
        </is>
      </c>
      <c r="K4013" s="24" t="n">
        <v>16</v>
      </c>
      <c r="L4013" s="11">
        <f>IF(INDEX(Matches!$X:$X,AA4013)=0,"",IF(I4013="H",INDEX(Matches!$H:$H,AA4013),INDEX(Matches!$I:$I,AA4013)))</f>
        <v/>
      </c>
      <c r="M4013" s="11">
        <f>IF(INDEX(Matches!$X:$X,AA4013)=0,"",IF(I4013="H",INDEX(Matches!$I:$I,AA4013),INDEX(Matches!$H:$H,AA4013)))</f>
        <v/>
      </c>
      <c r="N4013" s="11">
        <f>IF(L4013="","",IF(L4013&gt;M4013,"W",IF(L4013=M4013,"D","L")))</f>
        <v/>
      </c>
      <c r="O4013" s="11">
        <f>IF(L4013="","",IF(L4013&gt;M4013,3,IF(L4013=M4013,1,0)))</f>
        <v/>
      </c>
      <c r="P4013" s="31">
        <f>IF(I4013="H",INDEX(Matches!$L:$L,AA4013),INDEX(Matches!$N:$N,AA4013))</f>
        <v/>
      </c>
      <c r="Q4013" s="31">
        <f>INDEX(Matches!$M:$M,AA4013)</f>
        <v/>
      </c>
      <c r="R4013" s="31">
        <f>IF(I4013="H",INDEX(Matches!$N:$N,AA4013),INDEX(Matches!$L:$L,AA4013))</f>
        <v/>
      </c>
      <c r="S4013" s="33">
        <f>IF(I4013="H",INDEX(Matches!$O:$O,AA4013),INDEX(Matches!$P:$P,AA4013))</f>
        <v/>
      </c>
      <c r="T4013" s="33">
        <f>IF(INDEX(Matches!$J:$J,AA4013)="","",IF(I4013="H",INDEX(Matches!$J:$J,AA4013),INDEX(Matches!$K:$K,AA4013)))</f>
        <v/>
      </c>
      <c r="U4013" s="33">
        <f>IF(INDEX(Matches!$K:$K,AA4013)="","",IF(I4013="H",INDEX(Matches!$K:$K,AA4013),INDEX(Matches!$J:$J,AA4013)))</f>
        <v/>
      </c>
      <c r="V4013" s="30">
        <f>IF(T4013="","",T4013-U4013)</f>
        <v/>
      </c>
      <c r="W4013" s="33">
        <f>IF(I4013="H",INDEX(Matches!$T:$T,AA4013),INDEX(Matches!$U:$U,AA4013))</f>
        <v/>
      </c>
      <c r="X4013" s="11">
        <f>INDEX(Matches!$X:$X,AA4013)</f>
        <v/>
      </c>
      <c r="Y4013" s="30">
        <f>IF(O4013="","",O4013-S4013)</f>
        <v/>
      </c>
      <c r="Z4013" s="30">
        <f>IF(W4013="","",W4013-S4013)</f>
        <v/>
      </c>
      <c r="AA4013" s="24">
        <f>MATCH(J4013,Matches!$A:$A,0)</f>
        <v/>
      </c>
      <c r="AB4013" s="33" t="n"/>
      <c r="AC4013" s="33" t="n">
        <v>1.34374620081859</v>
      </c>
      <c r="AD4013" s="24" t="n"/>
      <c r="AE4013" s="24" t="n">
        <v>8</v>
      </c>
      <c r="AF4013" s="33" t="n"/>
      <c r="AG4013" s="33" t="n"/>
    </row>
    <row r="4014">
      <c r="A4014" s="24" t="inlineStr">
        <is>
          <t>Walsall|33</t>
        </is>
      </c>
      <c r="B4014" s="24" t="inlineStr">
        <is>
          <t>E3</t>
        </is>
      </c>
      <c r="C4014" s="24" t="inlineStr">
        <is>
          <t>League Two</t>
        </is>
      </c>
      <c r="D4014" s="24" t="inlineStr">
        <is>
          <t>Walsall</t>
        </is>
      </c>
      <c r="E4014" s="24" t="n">
        <v>33</v>
      </c>
      <c r="F4014" s="24" t="n">
        <v>9</v>
      </c>
      <c r="G4014" s="29" t="n">
        <v>46445.625</v>
      </c>
      <c r="H4014" s="24" t="inlineStr">
        <is>
          <t>Barnet</t>
        </is>
      </c>
      <c r="I4014" s="24" t="inlineStr">
        <is>
          <t>A</t>
        </is>
      </c>
      <c r="J4014" s="24" t="inlineStr">
        <is>
          <t>E3-Barnet-Walsall</t>
        </is>
      </c>
      <c r="K4014" s="24" t="n">
        <v>3</v>
      </c>
      <c r="L4014" s="11">
        <f>IF(INDEX(Matches!$X:$X,AA4014)=0,"",IF(I4014="H",INDEX(Matches!$H:$H,AA4014),INDEX(Matches!$I:$I,AA4014)))</f>
        <v/>
      </c>
      <c r="M4014" s="11">
        <f>IF(INDEX(Matches!$X:$X,AA4014)=0,"",IF(I4014="H",INDEX(Matches!$I:$I,AA4014),INDEX(Matches!$H:$H,AA4014)))</f>
        <v/>
      </c>
      <c r="N4014" s="11">
        <f>IF(L4014="","",IF(L4014&gt;M4014,"W",IF(L4014=M4014,"D","L")))</f>
        <v/>
      </c>
      <c r="O4014" s="11">
        <f>IF(L4014="","",IF(L4014&gt;M4014,3,IF(L4014=M4014,1,0)))</f>
        <v/>
      </c>
      <c r="P4014" s="31">
        <f>IF(I4014="H",INDEX(Matches!$L:$L,AA4014),INDEX(Matches!$N:$N,AA4014))</f>
        <v/>
      </c>
      <c r="Q4014" s="31">
        <f>INDEX(Matches!$M:$M,AA4014)</f>
        <v/>
      </c>
      <c r="R4014" s="31">
        <f>IF(I4014="H",INDEX(Matches!$N:$N,AA4014),INDEX(Matches!$L:$L,AA4014))</f>
        <v/>
      </c>
      <c r="S4014" s="33">
        <f>IF(I4014="H",INDEX(Matches!$O:$O,AA4014),INDEX(Matches!$P:$P,AA4014))</f>
        <v/>
      </c>
      <c r="T4014" s="33">
        <f>IF(INDEX(Matches!$J:$J,AA4014)="","",IF(I4014="H",INDEX(Matches!$J:$J,AA4014),INDEX(Matches!$K:$K,AA4014)))</f>
        <v/>
      </c>
      <c r="U4014" s="33">
        <f>IF(INDEX(Matches!$K:$K,AA4014)="","",IF(I4014="H",INDEX(Matches!$K:$K,AA4014),INDEX(Matches!$J:$J,AA4014)))</f>
        <v/>
      </c>
      <c r="V4014" s="30">
        <f>IF(T4014="","",T4014-U4014)</f>
        <v/>
      </c>
      <c r="W4014" s="33">
        <f>IF(I4014="H",INDEX(Matches!$T:$T,AA4014),INDEX(Matches!$U:$U,AA4014))</f>
        <v/>
      </c>
      <c r="X4014" s="11">
        <f>INDEX(Matches!$X:$X,AA4014)</f>
        <v/>
      </c>
      <c r="Y4014" s="30">
        <f>IF(O4014="","",O4014-S4014)</f>
        <v/>
      </c>
      <c r="Z4014" s="30">
        <f>IF(W4014="","",W4014-S4014)</f>
        <v/>
      </c>
      <c r="AA4014" s="24">
        <f>MATCH(J4014,Matches!$A:$A,0)</f>
        <v/>
      </c>
      <c r="AB4014" s="33" t="n"/>
      <c r="AC4014" s="33" t="n">
        <v>1.082325191045365</v>
      </c>
      <c r="AD4014" s="24" t="n"/>
      <c r="AE4014" s="24" t="n">
        <v>9</v>
      </c>
      <c r="AF4014" s="33" t="n"/>
      <c r="AG4014" s="33" t="n"/>
    </row>
    <row r="4015">
      <c r="A4015" s="24" t="inlineStr">
        <is>
          <t>Walsall|34</t>
        </is>
      </c>
      <c r="B4015" s="24" t="inlineStr">
        <is>
          <t>E3</t>
        </is>
      </c>
      <c r="C4015" s="24" t="inlineStr">
        <is>
          <t>League Two</t>
        </is>
      </c>
      <c r="D4015" s="24" t="inlineStr">
        <is>
          <t>Walsall</t>
        </is>
      </c>
      <c r="E4015" s="24" t="n">
        <v>34</v>
      </c>
      <c r="F4015" s="24" t="n">
        <v>9</v>
      </c>
      <c r="G4015" s="29" t="n">
        <v>46452.625</v>
      </c>
      <c r="H4015" s="24" t="inlineStr">
        <is>
          <t>Gillingham</t>
        </is>
      </c>
      <c r="I4015" s="24" t="inlineStr">
        <is>
          <t>H</t>
        </is>
      </c>
      <c r="J4015" s="24" t="inlineStr">
        <is>
          <t>E3-Walsall-Gillingh</t>
        </is>
      </c>
      <c r="K4015" s="24" t="n">
        <v>12</v>
      </c>
      <c r="L4015" s="11">
        <f>IF(INDEX(Matches!$X:$X,AA4015)=0,"",IF(I4015="H",INDEX(Matches!$H:$H,AA4015),INDEX(Matches!$I:$I,AA4015)))</f>
        <v/>
      </c>
      <c r="M4015" s="11">
        <f>IF(INDEX(Matches!$X:$X,AA4015)=0,"",IF(I4015="H",INDEX(Matches!$I:$I,AA4015),INDEX(Matches!$H:$H,AA4015)))</f>
        <v/>
      </c>
      <c r="N4015" s="11">
        <f>IF(L4015="","",IF(L4015&gt;M4015,"W",IF(L4015=M4015,"D","L")))</f>
        <v/>
      </c>
      <c r="O4015" s="11">
        <f>IF(L4015="","",IF(L4015&gt;M4015,3,IF(L4015=M4015,1,0)))</f>
        <v/>
      </c>
      <c r="P4015" s="31">
        <f>IF(I4015="H",INDEX(Matches!$L:$L,AA4015),INDEX(Matches!$N:$N,AA4015))</f>
        <v/>
      </c>
      <c r="Q4015" s="31">
        <f>INDEX(Matches!$M:$M,AA4015)</f>
        <v/>
      </c>
      <c r="R4015" s="31">
        <f>IF(I4015="H",INDEX(Matches!$N:$N,AA4015),INDEX(Matches!$L:$L,AA4015))</f>
        <v/>
      </c>
      <c r="S4015" s="33">
        <f>IF(I4015="H",INDEX(Matches!$O:$O,AA4015),INDEX(Matches!$P:$P,AA4015))</f>
        <v/>
      </c>
      <c r="T4015" s="33">
        <f>IF(INDEX(Matches!$J:$J,AA4015)="","",IF(I4015="H",INDEX(Matches!$J:$J,AA4015),INDEX(Matches!$K:$K,AA4015)))</f>
        <v/>
      </c>
      <c r="U4015" s="33">
        <f>IF(INDEX(Matches!$K:$K,AA4015)="","",IF(I4015="H",INDEX(Matches!$K:$K,AA4015),INDEX(Matches!$J:$J,AA4015)))</f>
        <v/>
      </c>
      <c r="V4015" s="30">
        <f>IF(T4015="","",T4015-U4015)</f>
        <v/>
      </c>
      <c r="W4015" s="33">
        <f>IF(I4015="H",INDEX(Matches!$T:$T,AA4015),INDEX(Matches!$U:$U,AA4015))</f>
        <v/>
      </c>
      <c r="X4015" s="11">
        <f>INDEX(Matches!$X:$X,AA4015)</f>
        <v/>
      </c>
      <c r="Y4015" s="30">
        <f>IF(O4015="","",O4015-S4015)</f>
        <v/>
      </c>
      <c r="Z4015" s="30">
        <f>IF(W4015="","",W4015-S4015)</f>
        <v/>
      </c>
      <c r="AA4015" s="24">
        <f>MATCH(J4015,Matches!$A:$A,0)</f>
        <v/>
      </c>
      <c r="AB4015" s="33" t="n"/>
      <c r="AC4015" s="33" t="n">
        <v>1.550565727232156</v>
      </c>
      <c r="AD4015" s="24" t="n"/>
      <c r="AE4015" s="24" t="n">
        <v>9</v>
      </c>
      <c r="AF4015" s="33" t="n"/>
      <c r="AG4015" s="33" t="n"/>
    </row>
    <row r="4016">
      <c r="A4016" s="24" t="inlineStr">
        <is>
          <t>Walsall|35</t>
        </is>
      </c>
      <c r="B4016" s="24" t="inlineStr">
        <is>
          <t>E3</t>
        </is>
      </c>
      <c r="C4016" s="24" t="inlineStr">
        <is>
          <t>League Two</t>
        </is>
      </c>
      <c r="D4016" s="24" t="inlineStr">
        <is>
          <t>Walsall</t>
        </is>
      </c>
      <c r="E4016" s="24" t="n">
        <v>35</v>
      </c>
      <c r="F4016" s="24" t="n">
        <v>9</v>
      </c>
      <c r="G4016" s="29" t="n">
        <v>46459.625</v>
      </c>
      <c r="H4016" s="24" t="inlineStr">
        <is>
          <t>Grimsby</t>
        </is>
      </c>
      <c r="I4016" s="24" t="inlineStr">
        <is>
          <t>A</t>
        </is>
      </c>
      <c r="J4016" s="24" t="inlineStr">
        <is>
          <t>E3-Grimsby-Walsall</t>
        </is>
      </c>
      <c r="K4016" s="24" t="n">
        <v>4</v>
      </c>
      <c r="L4016" s="11">
        <f>IF(INDEX(Matches!$X:$X,AA4016)=0,"",IF(I4016="H",INDEX(Matches!$H:$H,AA4016),INDEX(Matches!$I:$I,AA4016)))</f>
        <v/>
      </c>
      <c r="M4016" s="11">
        <f>IF(INDEX(Matches!$X:$X,AA4016)=0,"",IF(I4016="H",INDEX(Matches!$I:$I,AA4016),INDEX(Matches!$H:$H,AA4016)))</f>
        <v/>
      </c>
      <c r="N4016" s="11">
        <f>IF(L4016="","",IF(L4016&gt;M4016,"W",IF(L4016=M4016,"D","L")))</f>
        <v/>
      </c>
      <c r="O4016" s="11">
        <f>IF(L4016="","",IF(L4016&gt;M4016,3,IF(L4016=M4016,1,0)))</f>
        <v/>
      </c>
      <c r="P4016" s="31">
        <f>IF(I4016="H",INDEX(Matches!$L:$L,AA4016),INDEX(Matches!$N:$N,AA4016))</f>
        <v/>
      </c>
      <c r="Q4016" s="31">
        <f>INDEX(Matches!$M:$M,AA4016)</f>
        <v/>
      </c>
      <c r="R4016" s="31">
        <f>IF(I4016="H",INDEX(Matches!$N:$N,AA4016),INDEX(Matches!$L:$L,AA4016))</f>
        <v/>
      </c>
      <c r="S4016" s="33">
        <f>IF(I4016="H",INDEX(Matches!$O:$O,AA4016),INDEX(Matches!$P:$P,AA4016))</f>
        <v/>
      </c>
      <c r="T4016" s="33">
        <f>IF(INDEX(Matches!$J:$J,AA4016)="","",IF(I4016="H",INDEX(Matches!$J:$J,AA4016),INDEX(Matches!$K:$K,AA4016)))</f>
        <v/>
      </c>
      <c r="U4016" s="33">
        <f>IF(INDEX(Matches!$K:$K,AA4016)="","",IF(I4016="H",INDEX(Matches!$K:$K,AA4016),INDEX(Matches!$J:$J,AA4016)))</f>
        <v/>
      </c>
      <c r="V4016" s="30">
        <f>IF(T4016="","",T4016-U4016)</f>
        <v/>
      </c>
      <c r="W4016" s="33">
        <f>IF(I4016="H",INDEX(Matches!$T:$T,AA4016),INDEX(Matches!$U:$U,AA4016))</f>
        <v/>
      </c>
      <c r="X4016" s="11">
        <f>INDEX(Matches!$X:$X,AA4016)</f>
        <v/>
      </c>
      <c r="Y4016" s="30">
        <f>IF(O4016="","",O4016-S4016)</f>
        <v/>
      </c>
      <c r="Z4016" s="30">
        <f>IF(W4016="","",W4016-S4016)</f>
        <v/>
      </c>
      <c r="AA4016" s="24">
        <f>MATCH(J4016,Matches!$A:$A,0)</f>
        <v/>
      </c>
      <c r="AB4016" s="33" t="n"/>
      <c r="AC4016" s="33" t="n">
        <v>1.122357095098947</v>
      </c>
      <c r="AD4016" s="24" t="n"/>
      <c r="AE4016" s="24" t="n">
        <v>9</v>
      </c>
      <c r="AF4016" s="33" t="n"/>
      <c r="AG4016" s="33" t="n"/>
    </row>
    <row r="4017">
      <c r="A4017" s="24" t="inlineStr">
        <is>
          <t>Walsall|36</t>
        </is>
      </c>
      <c r="B4017" s="24" t="inlineStr">
        <is>
          <t>E3</t>
        </is>
      </c>
      <c r="C4017" s="24" t="inlineStr">
        <is>
          <t>League Two</t>
        </is>
      </c>
      <c r="D4017" s="24" t="inlineStr">
        <is>
          <t>Walsall</t>
        </is>
      </c>
      <c r="E4017" s="24" t="n">
        <v>36</v>
      </c>
      <c r="F4017" s="24" t="n">
        <v>9</v>
      </c>
      <c r="G4017" s="29" t="n">
        <v>46466.625</v>
      </c>
      <c r="H4017" s="24" t="inlineStr">
        <is>
          <t>York</t>
        </is>
      </c>
      <c r="I4017" s="24" t="inlineStr">
        <is>
          <t>H</t>
        </is>
      </c>
      <c r="J4017" s="24" t="inlineStr">
        <is>
          <t>E3-Walsall-York</t>
        </is>
      </c>
      <c r="K4017" s="24" t="n">
        <v>7</v>
      </c>
      <c r="L4017" s="11">
        <f>IF(INDEX(Matches!$X:$X,AA4017)=0,"",IF(I4017="H",INDEX(Matches!$H:$H,AA4017),INDEX(Matches!$I:$I,AA4017)))</f>
        <v/>
      </c>
      <c r="M4017" s="11">
        <f>IF(INDEX(Matches!$X:$X,AA4017)=0,"",IF(I4017="H",INDEX(Matches!$I:$I,AA4017),INDEX(Matches!$H:$H,AA4017)))</f>
        <v/>
      </c>
      <c r="N4017" s="11">
        <f>IF(L4017="","",IF(L4017&gt;M4017,"W",IF(L4017=M4017,"D","L")))</f>
        <v/>
      </c>
      <c r="O4017" s="11">
        <f>IF(L4017="","",IF(L4017&gt;M4017,3,IF(L4017=M4017,1,0)))</f>
        <v/>
      </c>
      <c r="P4017" s="31">
        <f>IF(I4017="H",INDEX(Matches!$L:$L,AA4017),INDEX(Matches!$N:$N,AA4017))</f>
        <v/>
      </c>
      <c r="Q4017" s="31">
        <f>INDEX(Matches!$M:$M,AA4017)</f>
        <v/>
      </c>
      <c r="R4017" s="31">
        <f>IF(I4017="H",INDEX(Matches!$N:$N,AA4017),INDEX(Matches!$L:$L,AA4017))</f>
        <v/>
      </c>
      <c r="S4017" s="33">
        <f>IF(I4017="H",INDEX(Matches!$O:$O,AA4017),INDEX(Matches!$P:$P,AA4017))</f>
        <v/>
      </c>
      <c r="T4017" s="33">
        <f>IF(INDEX(Matches!$J:$J,AA4017)="","",IF(I4017="H",INDEX(Matches!$J:$J,AA4017),INDEX(Matches!$K:$K,AA4017)))</f>
        <v/>
      </c>
      <c r="U4017" s="33">
        <f>IF(INDEX(Matches!$K:$K,AA4017)="","",IF(I4017="H",INDEX(Matches!$K:$K,AA4017),INDEX(Matches!$J:$J,AA4017)))</f>
        <v/>
      </c>
      <c r="V4017" s="30">
        <f>IF(T4017="","",T4017-U4017)</f>
        <v/>
      </c>
      <c r="W4017" s="33">
        <f>IF(I4017="H",INDEX(Matches!$T:$T,AA4017),INDEX(Matches!$U:$U,AA4017))</f>
        <v/>
      </c>
      <c r="X4017" s="11">
        <f>INDEX(Matches!$X:$X,AA4017)</f>
        <v/>
      </c>
      <c r="Y4017" s="30">
        <f>IF(O4017="","",O4017-S4017)</f>
        <v/>
      </c>
      <c r="Z4017" s="30">
        <f>IF(W4017="","",W4017-S4017)</f>
        <v/>
      </c>
      <c r="AA4017" s="24">
        <f>MATCH(J4017,Matches!$A:$A,0)</f>
        <v/>
      </c>
      <c r="AB4017" s="33" t="n"/>
      <c r="AC4017" s="33" t="n">
        <v>1.421521715892405</v>
      </c>
      <c r="AD4017" s="24" t="n"/>
      <c r="AE4017" s="24" t="n">
        <v>9</v>
      </c>
      <c r="AF4017" s="33" t="n"/>
      <c r="AG4017" s="33" t="n"/>
    </row>
    <row r="4018">
      <c r="A4018" s="24" t="inlineStr">
        <is>
          <t>Walsall|37</t>
        </is>
      </c>
      <c r="B4018" s="24" t="inlineStr">
        <is>
          <t>E3</t>
        </is>
      </c>
      <c r="C4018" s="24" t="inlineStr">
        <is>
          <t>League Two</t>
        </is>
      </c>
      <c r="D4018" s="24" t="inlineStr">
        <is>
          <t>Walsall</t>
        </is>
      </c>
      <c r="E4018" s="24" t="n">
        <v>37</v>
      </c>
      <c r="F4018" s="24" t="n">
        <v>10</v>
      </c>
      <c r="G4018" s="29" t="n">
        <v>46472.625</v>
      </c>
      <c r="H4018" s="24" t="inlineStr">
        <is>
          <t>Cheltenham</t>
        </is>
      </c>
      <c r="I4018" s="24" t="inlineStr">
        <is>
          <t>A</t>
        </is>
      </c>
      <c r="J4018" s="24" t="inlineStr">
        <is>
          <t>E3-Cheltenh-Walsall</t>
        </is>
      </c>
      <c r="K4018" s="24" t="n">
        <v>22</v>
      </c>
      <c r="L4018" s="11">
        <f>IF(INDEX(Matches!$X:$X,AA4018)=0,"",IF(I4018="H",INDEX(Matches!$H:$H,AA4018),INDEX(Matches!$I:$I,AA4018)))</f>
        <v/>
      </c>
      <c r="M4018" s="11">
        <f>IF(INDEX(Matches!$X:$X,AA4018)=0,"",IF(I4018="H",INDEX(Matches!$I:$I,AA4018),INDEX(Matches!$H:$H,AA4018)))</f>
        <v/>
      </c>
      <c r="N4018" s="11">
        <f>IF(L4018="","",IF(L4018&gt;M4018,"W",IF(L4018=M4018,"D","L")))</f>
        <v/>
      </c>
      <c r="O4018" s="11">
        <f>IF(L4018="","",IF(L4018&gt;M4018,3,IF(L4018=M4018,1,0)))</f>
        <v/>
      </c>
      <c r="P4018" s="31">
        <f>IF(I4018="H",INDEX(Matches!$L:$L,AA4018),INDEX(Matches!$N:$N,AA4018))</f>
        <v/>
      </c>
      <c r="Q4018" s="31">
        <f>INDEX(Matches!$M:$M,AA4018)</f>
        <v/>
      </c>
      <c r="R4018" s="31">
        <f>IF(I4018="H",INDEX(Matches!$N:$N,AA4018),INDEX(Matches!$L:$L,AA4018))</f>
        <v/>
      </c>
      <c r="S4018" s="33">
        <f>IF(I4018="H",INDEX(Matches!$O:$O,AA4018),INDEX(Matches!$P:$P,AA4018))</f>
        <v/>
      </c>
      <c r="T4018" s="33">
        <f>IF(INDEX(Matches!$J:$J,AA4018)="","",IF(I4018="H",INDEX(Matches!$J:$J,AA4018),INDEX(Matches!$K:$K,AA4018)))</f>
        <v/>
      </c>
      <c r="U4018" s="33">
        <f>IF(INDEX(Matches!$K:$K,AA4018)="","",IF(I4018="H",INDEX(Matches!$K:$K,AA4018),INDEX(Matches!$J:$J,AA4018)))</f>
        <v/>
      </c>
      <c r="V4018" s="30">
        <f>IF(T4018="","",T4018-U4018)</f>
        <v/>
      </c>
      <c r="W4018" s="33">
        <f>IF(I4018="H",INDEX(Matches!$T:$T,AA4018),INDEX(Matches!$U:$U,AA4018))</f>
        <v/>
      </c>
      <c r="X4018" s="11">
        <f>INDEX(Matches!$X:$X,AA4018)</f>
        <v/>
      </c>
      <c r="Y4018" s="30">
        <f>IF(O4018="","",O4018-S4018)</f>
        <v/>
      </c>
      <c r="Z4018" s="30">
        <f>IF(W4018="","",W4018-S4018)</f>
        <v/>
      </c>
      <c r="AA4018" s="24">
        <f>MATCH(J4018,Matches!$A:$A,0)</f>
        <v/>
      </c>
      <c r="AB4018" s="33" t="n"/>
      <c r="AC4018" s="33" t="n">
        <v>1.425315643541436</v>
      </c>
      <c r="AD4018" s="24" t="n"/>
      <c r="AE4018" s="24" t="n">
        <v>10</v>
      </c>
      <c r="AF4018" s="33" t="n"/>
      <c r="AG4018" s="33" t="n"/>
    </row>
    <row r="4019">
      <c r="A4019" s="24" t="inlineStr">
        <is>
          <t>Walsall|38</t>
        </is>
      </c>
      <c r="B4019" s="24" t="inlineStr">
        <is>
          <t>E3</t>
        </is>
      </c>
      <c r="C4019" s="24" t="inlineStr">
        <is>
          <t>League Two</t>
        </is>
      </c>
      <c r="D4019" s="24" t="inlineStr">
        <is>
          <t>Walsall</t>
        </is>
      </c>
      <c r="E4019" s="24" t="n">
        <v>38</v>
      </c>
      <c r="F4019" s="24" t="n">
        <v>10</v>
      </c>
      <c r="G4019" s="29" t="n">
        <v>46475.625</v>
      </c>
      <c r="H4019" s="24" t="inlineStr">
        <is>
          <t>Bristol Rovers</t>
        </is>
      </c>
      <c r="I4019" s="24" t="inlineStr">
        <is>
          <t>H</t>
        </is>
      </c>
      <c r="J4019" s="24" t="inlineStr">
        <is>
          <t>E3-Walsall-BristolR</t>
        </is>
      </c>
      <c r="K4019" s="24" t="n">
        <v>2</v>
      </c>
      <c r="L4019" s="11">
        <f>IF(INDEX(Matches!$X:$X,AA4019)=0,"",IF(I4019="H",INDEX(Matches!$H:$H,AA4019),INDEX(Matches!$I:$I,AA4019)))</f>
        <v/>
      </c>
      <c r="M4019" s="11">
        <f>IF(INDEX(Matches!$X:$X,AA4019)=0,"",IF(I4019="H",INDEX(Matches!$I:$I,AA4019),INDEX(Matches!$H:$H,AA4019)))</f>
        <v/>
      </c>
      <c r="N4019" s="11">
        <f>IF(L4019="","",IF(L4019&gt;M4019,"W",IF(L4019=M4019,"D","L")))</f>
        <v/>
      </c>
      <c r="O4019" s="11">
        <f>IF(L4019="","",IF(L4019&gt;M4019,3,IF(L4019=M4019,1,0)))</f>
        <v/>
      </c>
      <c r="P4019" s="31">
        <f>IF(I4019="H",INDEX(Matches!$L:$L,AA4019),INDEX(Matches!$N:$N,AA4019))</f>
        <v/>
      </c>
      <c r="Q4019" s="31">
        <f>INDEX(Matches!$M:$M,AA4019)</f>
        <v/>
      </c>
      <c r="R4019" s="31">
        <f>IF(I4019="H",INDEX(Matches!$N:$N,AA4019),INDEX(Matches!$L:$L,AA4019))</f>
        <v/>
      </c>
      <c r="S4019" s="33">
        <f>IF(I4019="H",INDEX(Matches!$O:$O,AA4019),INDEX(Matches!$P:$P,AA4019))</f>
        <v/>
      </c>
      <c r="T4019" s="33">
        <f>IF(INDEX(Matches!$J:$J,AA4019)="","",IF(I4019="H",INDEX(Matches!$J:$J,AA4019),INDEX(Matches!$K:$K,AA4019)))</f>
        <v/>
      </c>
      <c r="U4019" s="33">
        <f>IF(INDEX(Matches!$K:$K,AA4019)="","",IF(I4019="H",INDEX(Matches!$K:$K,AA4019),INDEX(Matches!$J:$J,AA4019)))</f>
        <v/>
      </c>
      <c r="V4019" s="30">
        <f>IF(T4019="","",T4019-U4019)</f>
        <v/>
      </c>
      <c r="W4019" s="33">
        <f>IF(I4019="H",INDEX(Matches!$T:$T,AA4019),INDEX(Matches!$U:$U,AA4019))</f>
        <v/>
      </c>
      <c r="X4019" s="11">
        <f>INDEX(Matches!$X:$X,AA4019)</f>
        <v/>
      </c>
      <c r="Y4019" s="30">
        <f>IF(O4019="","",O4019-S4019)</f>
        <v/>
      </c>
      <c r="Z4019" s="30">
        <f>IF(W4019="","",W4019-S4019)</f>
        <v/>
      </c>
      <c r="AA4019" s="24">
        <f>MATCH(J4019,Matches!$A:$A,0)</f>
        <v/>
      </c>
      <c r="AB4019" s="33" t="n"/>
      <c r="AC4019" s="33" t="n">
        <v>1.367454536461183</v>
      </c>
      <c r="AD4019" s="24" t="n"/>
      <c r="AE4019" s="24" t="n">
        <v>10</v>
      </c>
      <c r="AF4019" s="33" t="n"/>
      <c r="AG4019" s="33" t="n"/>
    </row>
    <row r="4020">
      <c r="A4020" s="24" t="inlineStr">
        <is>
          <t>Walsall|39</t>
        </is>
      </c>
      <c r="B4020" s="24" t="inlineStr">
        <is>
          <t>E3</t>
        </is>
      </c>
      <c r="C4020" s="24" t="inlineStr">
        <is>
          <t>League Two</t>
        </is>
      </c>
      <c r="D4020" s="24" t="inlineStr">
        <is>
          <t>Walsall</t>
        </is>
      </c>
      <c r="E4020" s="24" t="n">
        <v>39</v>
      </c>
      <c r="F4020" s="24" t="n">
        <v>10</v>
      </c>
      <c r="G4020" s="29" t="n">
        <v>46480.625</v>
      </c>
      <c r="H4020" s="24" t="inlineStr">
        <is>
          <t>Chesterfield</t>
        </is>
      </c>
      <c r="I4020" s="24" t="inlineStr">
        <is>
          <t>A</t>
        </is>
      </c>
      <c r="J4020" s="24" t="inlineStr">
        <is>
          <t>E3-Chesterf-Walsall</t>
        </is>
      </c>
      <c r="K4020" s="24" t="n">
        <v>6</v>
      </c>
      <c r="L4020" s="11">
        <f>IF(INDEX(Matches!$X:$X,AA4020)=0,"",IF(I4020="H",INDEX(Matches!$H:$H,AA4020),INDEX(Matches!$I:$I,AA4020)))</f>
        <v/>
      </c>
      <c r="M4020" s="11">
        <f>IF(INDEX(Matches!$X:$X,AA4020)=0,"",IF(I4020="H",INDEX(Matches!$I:$I,AA4020),INDEX(Matches!$H:$H,AA4020)))</f>
        <v/>
      </c>
      <c r="N4020" s="11">
        <f>IF(L4020="","",IF(L4020&gt;M4020,"W",IF(L4020=M4020,"D","L")))</f>
        <v/>
      </c>
      <c r="O4020" s="11">
        <f>IF(L4020="","",IF(L4020&gt;M4020,3,IF(L4020=M4020,1,0)))</f>
        <v/>
      </c>
      <c r="P4020" s="31">
        <f>IF(I4020="H",INDEX(Matches!$L:$L,AA4020),INDEX(Matches!$N:$N,AA4020))</f>
        <v/>
      </c>
      <c r="Q4020" s="31">
        <f>INDEX(Matches!$M:$M,AA4020)</f>
        <v/>
      </c>
      <c r="R4020" s="31">
        <f>IF(I4020="H",INDEX(Matches!$N:$N,AA4020),INDEX(Matches!$L:$L,AA4020))</f>
        <v/>
      </c>
      <c r="S4020" s="33">
        <f>IF(I4020="H",INDEX(Matches!$O:$O,AA4020),INDEX(Matches!$P:$P,AA4020))</f>
        <v/>
      </c>
      <c r="T4020" s="33">
        <f>IF(INDEX(Matches!$J:$J,AA4020)="","",IF(I4020="H",INDEX(Matches!$J:$J,AA4020),INDEX(Matches!$K:$K,AA4020)))</f>
        <v/>
      </c>
      <c r="U4020" s="33">
        <f>IF(INDEX(Matches!$K:$K,AA4020)="","",IF(I4020="H",INDEX(Matches!$K:$K,AA4020),INDEX(Matches!$J:$J,AA4020)))</f>
        <v/>
      </c>
      <c r="V4020" s="30">
        <f>IF(T4020="","",T4020-U4020)</f>
        <v/>
      </c>
      <c r="W4020" s="33">
        <f>IF(I4020="H",INDEX(Matches!$T:$T,AA4020),INDEX(Matches!$U:$U,AA4020))</f>
        <v/>
      </c>
      <c r="X4020" s="11">
        <f>INDEX(Matches!$X:$X,AA4020)</f>
        <v/>
      </c>
      <c r="Y4020" s="30">
        <f>IF(O4020="","",O4020-S4020)</f>
        <v/>
      </c>
      <c r="Z4020" s="30">
        <f>IF(W4020="","",W4020-S4020)</f>
        <v/>
      </c>
      <c r="AA4020" s="24">
        <f>MATCH(J4020,Matches!$A:$A,0)</f>
        <v/>
      </c>
      <c r="AB4020" s="33" t="n"/>
      <c r="AC4020" s="33" t="n">
        <v>1.076393526412178</v>
      </c>
      <c r="AD4020" s="24" t="n"/>
      <c r="AE4020" s="24" t="n">
        <v>10</v>
      </c>
      <c r="AF4020" s="33" t="n"/>
      <c r="AG4020" s="33" t="n"/>
    </row>
    <row r="4021">
      <c r="A4021" s="24" t="inlineStr">
        <is>
          <t>Walsall|40</t>
        </is>
      </c>
      <c r="B4021" s="24" t="inlineStr">
        <is>
          <t>E3</t>
        </is>
      </c>
      <c r="C4021" s="24" t="inlineStr">
        <is>
          <t>League Two</t>
        </is>
      </c>
      <c r="D4021" s="24" t="inlineStr">
        <is>
          <t>Walsall</t>
        </is>
      </c>
      <c r="E4021" s="24" t="n">
        <v>40</v>
      </c>
      <c r="F4021" s="24" t="n">
        <v>10</v>
      </c>
      <c r="G4021" s="29" t="n">
        <v>46487.625</v>
      </c>
      <c r="H4021" s="24" t="inlineStr">
        <is>
          <t>Rotherham</t>
        </is>
      </c>
      <c r="I4021" s="24" t="inlineStr">
        <is>
          <t>H</t>
        </is>
      </c>
      <c r="J4021" s="24" t="inlineStr">
        <is>
          <t>E3-Walsall-Rotherha</t>
        </is>
      </c>
      <c r="K4021" s="24" t="n">
        <v>9</v>
      </c>
      <c r="L4021" s="11">
        <f>IF(INDEX(Matches!$X:$X,AA4021)=0,"",IF(I4021="H",INDEX(Matches!$H:$H,AA4021),INDEX(Matches!$I:$I,AA4021)))</f>
        <v/>
      </c>
      <c r="M4021" s="11">
        <f>IF(INDEX(Matches!$X:$X,AA4021)=0,"",IF(I4021="H",INDEX(Matches!$I:$I,AA4021),INDEX(Matches!$H:$H,AA4021)))</f>
        <v/>
      </c>
      <c r="N4021" s="11">
        <f>IF(L4021="","",IF(L4021&gt;M4021,"W",IF(L4021=M4021,"D","L")))</f>
        <v/>
      </c>
      <c r="O4021" s="11">
        <f>IF(L4021="","",IF(L4021&gt;M4021,3,IF(L4021=M4021,1,0)))</f>
        <v/>
      </c>
      <c r="P4021" s="31">
        <f>IF(I4021="H",INDEX(Matches!$L:$L,AA4021),INDEX(Matches!$N:$N,AA4021))</f>
        <v/>
      </c>
      <c r="Q4021" s="31">
        <f>INDEX(Matches!$M:$M,AA4021)</f>
        <v/>
      </c>
      <c r="R4021" s="31">
        <f>IF(I4021="H",INDEX(Matches!$N:$N,AA4021),INDEX(Matches!$L:$L,AA4021))</f>
        <v/>
      </c>
      <c r="S4021" s="33">
        <f>IF(I4021="H",INDEX(Matches!$O:$O,AA4021),INDEX(Matches!$P:$P,AA4021))</f>
        <v/>
      </c>
      <c r="T4021" s="33">
        <f>IF(INDEX(Matches!$J:$J,AA4021)="","",IF(I4021="H",INDEX(Matches!$J:$J,AA4021),INDEX(Matches!$K:$K,AA4021)))</f>
        <v/>
      </c>
      <c r="U4021" s="33">
        <f>IF(INDEX(Matches!$K:$K,AA4021)="","",IF(I4021="H",INDEX(Matches!$K:$K,AA4021),INDEX(Matches!$J:$J,AA4021)))</f>
        <v/>
      </c>
      <c r="V4021" s="30">
        <f>IF(T4021="","",T4021-U4021)</f>
        <v/>
      </c>
      <c r="W4021" s="33">
        <f>IF(I4021="H",INDEX(Matches!$T:$T,AA4021),INDEX(Matches!$U:$U,AA4021))</f>
        <v/>
      </c>
      <c r="X4021" s="11">
        <f>INDEX(Matches!$X:$X,AA4021)</f>
        <v/>
      </c>
      <c r="Y4021" s="30">
        <f>IF(O4021="","",O4021-S4021)</f>
        <v/>
      </c>
      <c r="Z4021" s="30">
        <f>IF(W4021="","",W4021-S4021)</f>
        <v/>
      </c>
      <c r="AA4021" s="24">
        <f>MATCH(J4021,Matches!$A:$A,0)</f>
        <v/>
      </c>
      <c r="AB4021" s="33" t="n"/>
      <c r="AC4021" s="33" t="n">
        <v>1.501525883884625</v>
      </c>
      <c r="AD4021" s="24" t="n"/>
      <c r="AE4021" s="24" t="n">
        <v>10</v>
      </c>
      <c r="AF4021" s="33" t="n"/>
      <c r="AG4021" s="33" t="n"/>
    </row>
    <row r="4022">
      <c r="A4022" s="24" t="inlineStr">
        <is>
          <t>Walsall|41</t>
        </is>
      </c>
      <c r="B4022" s="24" t="inlineStr">
        <is>
          <t>E3</t>
        </is>
      </c>
      <c r="C4022" s="24" t="inlineStr">
        <is>
          <t>League Two</t>
        </is>
      </c>
      <c r="D4022" s="24" t="inlineStr">
        <is>
          <t>Walsall</t>
        </is>
      </c>
      <c r="E4022" s="24" t="n">
        <v>41</v>
      </c>
      <c r="F4022" s="24" t="n">
        <v>11</v>
      </c>
      <c r="G4022" s="29" t="n">
        <v>46490.82291666666</v>
      </c>
      <c r="H4022" s="24" t="inlineStr">
        <is>
          <t>Fleetwood</t>
        </is>
      </c>
      <c r="I4022" s="24" t="inlineStr">
        <is>
          <t>H</t>
        </is>
      </c>
      <c r="J4022" s="24" t="inlineStr">
        <is>
          <t>E3-Walsall-Fleetwoo</t>
        </is>
      </c>
      <c r="K4022" s="24" t="n">
        <v>18</v>
      </c>
      <c r="L4022" s="11">
        <f>IF(INDEX(Matches!$X:$X,AA4022)=0,"",IF(I4022="H",INDEX(Matches!$H:$H,AA4022),INDEX(Matches!$I:$I,AA4022)))</f>
        <v/>
      </c>
      <c r="M4022" s="11">
        <f>IF(INDEX(Matches!$X:$X,AA4022)=0,"",IF(I4022="H",INDEX(Matches!$I:$I,AA4022),INDEX(Matches!$H:$H,AA4022)))</f>
        <v/>
      </c>
      <c r="N4022" s="11">
        <f>IF(L4022="","",IF(L4022&gt;M4022,"W",IF(L4022=M4022,"D","L")))</f>
        <v/>
      </c>
      <c r="O4022" s="11">
        <f>IF(L4022="","",IF(L4022&gt;M4022,3,IF(L4022=M4022,1,0)))</f>
        <v/>
      </c>
      <c r="P4022" s="31">
        <f>IF(I4022="H",INDEX(Matches!$L:$L,AA4022),INDEX(Matches!$N:$N,AA4022))</f>
        <v/>
      </c>
      <c r="Q4022" s="31">
        <f>INDEX(Matches!$M:$M,AA4022)</f>
        <v/>
      </c>
      <c r="R4022" s="31">
        <f>IF(I4022="H",INDEX(Matches!$N:$N,AA4022),INDEX(Matches!$L:$L,AA4022))</f>
        <v/>
      </c>
      <c r="S4022" s="33">
        <f>IF(I4022="H",INDEX(Matches!$O:$O,AA4022),INDEX(Matches!$P:$P,AA4022))</f>
        <v/>
      </c>
      <c r="T4022" s="33">
        <f>IF(INDEX(Matches!$J:$J,AA4022)="","",IF(I4022="H",INDEX(Matches!$J:$J,AA4022),INDEX(Matches!$K:$K,AA4022)))</f>
        <v/>
      </c>
      <c r="U4022" s="33">
        <f>IF(INDEX(Matches!$K:$K,AA4022)="","",IF(I4022="H",INDEX(Matches!$K:$K,AA4022),INDEX(Matches!$J:$J,AA4022)))</f>
        <v/>
      </c>
      <c r="V4022" s="30">
        <f>IF(T4022="","",T4022-U4022)</f>
        <v/>
      </c>
      <c r="W4022" s="33">
        <f>IF(I4022="H",INDEX(Matches!$T:$T,AA4022),INDEX(Matches!$U:$U,AA4022))</f>
        <v/>
      </c>
      <c r="X4022" s="11">
        <f>INDEX(Matches!$X:$X,AA4022)</f>
        <v/>
      </c>
      <c r="Y4022" s="30">
        <f>IF(O4022="","",O4022-S4022)</f>
        <v/>
      </c>
      <c r="Z4022" s="30">
        <f>IF(W4022="","",W4022-S4022)</f>
        <v/>
      </c>
      <c r="AA4022" s="24">
        <f>MATCH(J4022,Matches!$A:$A,0)</f>
        <v/>
      </c>
      <c r="AB4022" s="33" t="n"/>
      <c r="AC4022" s="33" t="n">
        <v>1.661668149962871</v>
      </c>
      <c r="AD4022" s="24" t="n"/>
      <c r="AE4022" s="24" t="n">
        <v>11</v>
      </c>
      <c r="AF4022" s="33" t="n"/>
      <c r="AG4022" s="33" t="n"/>
    </row>
    <row r="4023">
      <c r="A4023" s="24" t="inlineStr">
        <is>
          <t>Walsall|42</t>
        </is>
      </c>
      <c r="B4023" s="24" t="inlineStr">
        <is>
          <t>E3</t>
        </is>
      </c>
      <c r="C4023" s="24" t="inlineStr">
        <is>
          <t>League Two</t>
        </is>
      </c>
      <c r="D4023" s="24" t="inlineStr">
        <is>
          <t>Walsall</t>
        </is>
      </c>
      <c r="E4023" s="24" t="n">
        <v>42</v>
      </c>
      <c r="F4023" s="24" t="n">
        <v>11</v>
      </c>
      <c r="G4023" s="29" t="n">
        <v>46494.625</v>
      </c>
      <c r="H4023" s="24" t="inlineStr">
        <is>
          <t>Port Vale</t>
        </is>
      </c>
      <c r="I4023" s="24" t="inlineStr">
        <is>
          <t>A</t>
        </is>
      </c>
      <c r="J4023" s="24" t="inlineStr">
        <is>
          <t>E3-PortVale-Walsall</t>
        </is>
      </c>
      <c r="K4023" s="24" t="n">
        <v>5</v>
      </c>
      <c r="L4023" s="11">
        <f>IF(INDEX(Matches!$X:$X,AA4023)=0,"",IF(I4023="H",INDEX(Matches!$H:$H,AA4023),INDEX(Matches!$I:$I,AA4023)))</f>
        <v/>
      </c>
      <c r="M4023" s="11">
        <f>IF(INDEX(Matches!$X:$X,AA4023)=0,"",IF(I4023="H",INDEX(Matches!$I:$I,AA4023),INDEX(Matches!$H:$H,AA4023)))</f>
        <v/>
      </c>
      <c r="N4023" s="11">
        <f>IF(L4023="","",IF(L4023&gt;M4023,"W",IF(L4023=M4023,"D","L")))</f>
        <v/>
      </c>
      <c r="O4023" s="11">
        <f>IF(L4023="","",IF(L4023&gt;M4023,3,IF(L4023=M4023,1,0)))</f>
        <v/>
      </c>
      <c r="P4023" s="31">
        <f>IF(I4023="H",INDEX(Matches!$L:$L,AA4023),INDEX(Matches!$N:$N,AA4023))</f>
        <v/>
      </c>
      <c r="Q4023" s="31">
        <f>INDEX(Matches!$M:$M,AA4023)</f>
        <v/>
      </c>
      <c r="R4023" s="31">
        <f>IF(I4023="H",INDEX(Matches!$N:$N,AA4023),INDEX(Matches!$L:$L,AA4023))</f>
        <v/>
      </c>
      <c r="S4023" s="33">
        <f>IF(I4023="H",INDEX(Matches!$O:$O,AA4023),INDEX(Matches!$P:$P,AA4023))</f>
        <v/>
      </c>
      <c r="T4023" s="33">
        <f>IF(INDEX(Matches!$J:$J,AA4023)="","",IF(I4023="H",INDEX(Matches!$J:$J,AA4023),INDEX(Matches!$K:$K,AA4023)))</f>
        <v/>
      </c>
      <c r="U4023" s="33">
        <f>IF(INDEX(Matches!$K:$K,AA4023)="","",IF(I4023="H",INDEX(Matches!$K:$K,AA4023),INDEX(Matches!$J:$J,AA4023)))</f>
        <v/>
      </c>
      <c r="V4023" s="30">
        <f>IF(T4023="","",T4023-U4023)</f>
        <v/>
      </c>
      <c r="W4023" s="33">
        <f>IF(I4023="H",INDEX(Matches!$T:$T,AA4023),INDEX(Matches!$U:$U,AA4023))</f>
        <v/>
      </c>
      <c r="X4023" s="11">
        <f>INDEX(Matches!$X:$X,AA4023)</f>
        <v/>
      </c>
      <c r="Y4023" s="30">
        <f>IF(O4023="","",O4023-S4023)</f>
        <v/>
      </c>
      <c r="Z4023" s="30">
        <f>IF(W4023="","",W4023-S4023)</f>
        <v/>
      </c>
      <c r="AA4023" s="24">
        <f>MATCH(J4023,Matches!$A:$A,0)</f>
        <v/>
      </c>
      <c r="AB4023" s="33" t="n"/>
      <c r="AC4023" s="33" t="n">
        <v>1.115682002721446</v>
      </c>
      <c r="AD4023" s="24" t="n"/>
      <c r="AE4023" s="24" t="n">
        <v>11</v>
      </c>
      <c r="AF4023" s="33" t="n"/>
      <c r="AG4023" s="33" t="n"/>
    </row>
    <row r="4024">
      <c r="A4024" s="24" t="inlineStr">
        <is>
          <t>Walsall|43</t>
        </is>
      </c>
      <c r="B4024" s="24" t="inlineStr">
        <is>
          <t>E3</t>
        </is>
      </c>
      <c r="C4024" s="24" t="inlineStr">
        <is>
          <t>League Two</t>
        </is>
      </c>
      <c r="D4024" s="24" t="inlineStr">
        <is>
          <t>Walsall</t>
        </is>
      </c>
      <c r="E4024" s="24" t="n">
        <v>43</v>
      </c>
      <c r="F4024" s="24" t="n">
        <v>11</v>
      </c>
      <c r="G4024" s="29" t="n">
        <v>46501.625</v>
      </c>
      <c r="H4024" s="24" t="inlineStr">
        <is>
          <t>Tranmere</t>
        </is>
      </c>
      <c r="I4024" s="24" t="inlineStr">
        <is>
          <t>H</t>
        </is>
      </c>
      <c r="J4024" s="24" t="inlineStr">
        <is>
          <t>E3-Walsall-Tranmere</t>
        </is>
      </c>
      <c r="K4024" s="24" t="n">
        <v>19</v>
      </c>
      <c r="L4024" s="11">
        <f>IF(INDEX(Matches!$X:$X,AA4024)=0,"",IF(I4024="H",INDEX(Matches!$H:$H,AA4024),INDEX(Matches!$I:$I,AA4024)))</f>
        <v/>
      </c>
      <c r="M4024" s="11">
        <f>IF(INDEX(Matches!$X:$X,AA4024)=0,"",IF(I4024="H",INDEX(Matches!$I:$I,AA4024),INDEX(Matches!$H:$H,AA4024)))</f>
        <v/>
      </c>
      <c r="N4024" s="11">
        <f>IF(L4024="","",IF(L4024&gt;M4024,"W",IF(L4024=M4024,"D","L")))</f>
        <v/>
      </c>
      <c r="O4024" s="11">
        <f>IF(L4024="","",IF(L4024&gt;M4024,3,IF(L4024=M4024,1,0)))</f>
        <v/>
      </c>
      <c r="P4024" s="31">
        <f>IF(I4024="H",INDEX(Matches!$L:$L,AA4024),INDEX(Matches!$N:$N,AA4024))</f>
        <v/>
      </c>
      <c r="Q4024" s="31">
        <f>INDEX(Matches!$M:$M,AA4024)</f>
        <v/>
      </c>
      <c r="R4024" s="31">
        <f>IF(I4024="H",INDEX(Matches!$N:$N,AA4024),INDEX(Matches!$L:$L,AA4024))</f>
        <v/>
      </c>
      <c r="S4024" s="33">
        <f>IF(I4024="H",INDEX(Matches!$O:$O,AA4024),INDEX(Matches!$P:$P,AA4024))</f>
        <v/>
      </c>
      <c r="T4024" s="33">
        <f>IF(INDEX(Matches!$J:$J,AA4024)="","",IF(I4024="H",INDEX(Matches!$J:$J,AA4024),INDEX(Matches!$K:$K,AA4024)))</f>
        <v/>
      </c>
      <c r="U4024" s="33">
        <f>IF(INDEX(Matches!$K:$K,AA4024)="","",IF(I4024="H",INDEX(Matches!$K:$K,AA4024),INDEX(Matches!$J:$J,AA4024)))</f>
        <v/>
      </c>
      <c r="V4024" s="30">
        <f>IF(T4024="","",T4024-U4024)</f>
        <v/>
      </c>
      <c r="W4024" s="33">
        <f>IF(I4024="H",INDEX(Matches!$T:$T,AA4024),INDEX(Matches!$U:$U,AA4024))</f>
        <v/>
      </c>
      <c r="X4024" s="11">
        <f>INDEX(Matches!$X:$X,AA4024)</f>
        <v/>
      </c>
      <c r="Y4024" s="30">
        <f>IF(O4024="","",O4024-S4024)</f>
        <v/>
      </c>
      <c r="Z4024" s="30">
        <f>IF(W4024="","",W4024-S4024)</f>
        <v/>
      </c>
      <c r="AA4024" s="24">
        <f>MATCH(J4024,Matches!$A:$A,0)</f>
        <v/>
      </c>
      <c r="AB4024" s="33" t="n"/>
      <c r="AC4024" s="33" t="n">
        <v>1.679509753344692</v>
      </c>
      <c r="AD4024" s="24" t="n"/>
      <c r="AE4024" s="24" t="n">
        <v>11</v>
      </c>
      <c r="AF4024" s="33" t="n"/>
      <c r="AG4024" s="33" t="n"/>
    </row>
    <row r="4025">
      <c r="A4025" s="24" t="inlineStr">
        <is>
          <t>Walsall|44</t>
        </is>
      </c>
      <c r="B4025" s="24" t="inlineStr">
        <is>
          <t>E3</t>
        </is>
      </c>
      <c r="C4025" s="24" t="inlineStr">
        <is>
          <t>League Two</t>
        </is>
      </c>
      <c r="D4025" s="24" t="inlineStr">
        <is>
          <t>Walsall</t>
        </is>
      </c>
      <c r="E4025" s="24" t="n">
        <v>44</v>
      </c>
      <c r="F4025" s="24" t="n">
        <v>11</v>
      </c>
      <c r="G4025" s="29" t="n">
        <v>46504.82291666666</v>
      </c>
      <c r="H4025" s="24" t="inlineStr">
        <is>
          <t>Crawley</t>
        </is>
      </c>
      <c r="I4025" s="24" t="inlineStr">
        <is>
          <t>A</t>
        </is>
      </c>
      <c r="J4025" s="24" t="inlineStr">
        <is>
          <t>E3-Crawley-Walsall</t>
        </is>
      </c>
      <c r="K4025" s="24" t="n">
        <v>21</v>
      </c>
      <c r="L4025" s="11">
        <f>IF(INDEX(Matches!$X:$X,AA4025)=0,"",IF(I4025="H",INDEX(Matches!$H:$H,AA4025),INDEX(Matches!$I:$I,AA4025)))</f>
        <v/>
      </c>
      <c r="M4025" s="11">
        <f>IF(INDEX(Matches!$X:$X,AA4025)=0,"",IF(I4025="H",INDEX(Matches!$I:$I,AA4025),INDEX(Matches!$H:$H,AA4025)))</f>
        <v/>
      </c>
      <c r="N4025" s="11">
        <f>IF(L4025="","",IF(L4025&gt;M4025,"W",IF(L4025=M4025,"D","L")))</f>
        <v/>
      </c>
      <c r="O4025" s="11">
        <f>IF(L4025="","",IF(L4025&gt;M4025,3,IF(L4025=M4025,1,0)))</f>
        <v/>
      </c>
      <c r="P4025" s="31">
        <f>IF(I4025="H",INDEX(Matches!$L:$L,AA4025),INDEX(Matches!$N:$N,AA4025))</f>
        <v/>
      </c>
      <c r="Q4025" s="31">
        <f>INDEX(Matches!$M:$M,AA4025)</f>
        <v/>
      </c>
      <c r="R4025" s="31">
        <f>IF(I4025="H",INDEX(Matches!$N:$N,AA4025),INDEX(Matches!$L:$L,AA4025))</f>
        <v/>
      </c>
      <c r="S4025" s="33">
        <f>IF(I4025="H",INDEX(Matches!$O:$O,AA4025),INDEX(Matches!$P:$P,AA4025))</f>
        <v/>
      </c>
      <c r="T4025" s="33">
        <f>IF(INDEX(Matches!$J:$J,AA4025)="","",IF(I4025="H",INDEX(Matches!$J:$J,AA4025),INDEX(Matches!$K:$K,AA4025)))</f>
        <v/>
      </c>
      <c r="U4025" s="33">
        <f>IF(INDEX(Matches!$K:$K,AA4025)="","",IF(I4025="H",INDEX(Matches!$K:$K,AA4025),INDEX(Matches!$J:$J,AA4025)))</f>
        <v/>
      </c>
      <c r="V4025" s="30">
        <f>IF(T4025="","",T4025-U4025)</f>
        <v/>
      </c>
      <c r="W4025" s="33">
        <f>IF(I4025="H",INDEX(Matches!$T:$T,AA4025),INDEX(Matches!$U:$U,AA4025))</f>
        <v/>
      </c>
      <c r="X4025" s="11">
        <f>INDEX(Matches!$X:$X,AA4025)</f>
        <v/>
      </c>
      <c r="Y4025" s="30">
        <f>IF(O4025="","",O4025-S4025)</f>
        <v/>
      </c>
      <c r="Z4025" s="30">
        <f>IF(W4025="","",W4025-S4025)</f>
        <v/>
      </c>
      <c r="AA4025" s="24">
        <f>MATCH(J4025,Matches!$A:$A,0)</f>
        <v/>
      </c>
      <c r="AB4025" s="33" t="n"/>
      <c r="AC4025" s="33" t="n">
        <v>1.39227179713488</v>
      </c>
      <c r="AD4025" s="24" t="n"/>
      <c r="AE4025" s="24" t="n">
        <v>11</v>
      </c>
      <c r="AF4025" s="33" t="n"/>
      <c r="AG4025" s="33" t="n"/>
    </row>
    <row r="4026">
      <c r="A4026" s="24" t="inlineStr">
        <is>
          <t>Walsall|45</t>
        </is>
      </c>
      <c r="B4026" s="24" t="inlineStr">
        <is>
          <t>E3</t>
        </is>
      </c>
      <c r="C4026" s="24" t="inlineStr">
        <is>
          <t>League Two</t>
        </is>
      </c>
      <c r="D4026" s="24" t="inlineStr">
        <is>
          <t>Walsall</t>
        </is>
      </c>
      <c r="E4026" s="24" t="n">
        <v>45</v>
      </c>
      <c r="F4026" s="24" t="n">
        <v>12</v>
      </c>
      <c r="G4026" s="29" t="n">
        <v>46508.625</v>
      </c>
      <c r="H4026" s="24" t="inlineStr">
        <is>
          <t>Northampton</t>
        </is>
      </c>
      <c r="I4026" s="24" t="inlineStr">
        <is>
          <t>A</t>
        </is>
      </c>
      <c r="J4026" s="24" t="inlineStr">
        <is>
          <t>E3-Northamp-Walsall</t>
        </is>
      </c>
      <c r="K4026" s="24" t="n">
        <v>14</v>
      </c>
      <c r="L4026" s="11">
        <f>IF(INDEX(Matches!$X:$X,AA4026)=0,"",IF(I4026="H",INDEX(Matches!$H:$H,AA4026),INDEX(Matches!$I:$I,AA4026)))</f>
        <v/>
      </c>
      <c r="M4026" s="11">
        <f>IF(INDEX(Matches!$X:$X,AA4026)=0,"",IF(I4026="H",INDEX(Matches!$I:$I,AA4026),INDEX(Matches!$H:$H,AA4026)))</f>
        <v/>
      </c>
      <c r="N4026" s="11">
        <f>IF(L4026="","",IF(L4026&gt;M4026,"W",IF(L4026=M4026,"D","L")))</f>
        <v/>
      </c>
      <c r="O4026" s="11">
        <f>IF(L4026="","",IF(L4026&gt;M4026,3,IF(L4026=M4026,1,0)))</f>
        <v/>
      </c>
      <c r="P4026" s="31">
        <f>IF(I4026="H",INDEX(Matches!$L:$L,AA4026),INDEX(Matches!$N:$N,AA4026))</f>
        <v/>
      </c>
      <c r="Q4026" s="31">
        <f>INDEX(Matches!$M:$M,AA4026)</f>
        <v/>
      </c>
      <c r="R4026" s="31">
        <f>IF(I4026="H",INDEX(Matches!$N:$N,AA4026),INDEX(Matches!$L:$L,AA4026))</f>
        <v/>
      </c>
      <c r="S4026" s="33">
        <f>IF(I4026="H",INDEX(Matches!$O:$O,AA4026),INDEX(Matches!$P:$P,AA4026))</f>
        <v/>
      </c>
      <c r="T4026" s="33">
        <f>IF(INDEX(Matches!$J:$J,AA4026)="","",IF(I4026="H",INDEX(Matches!$J:$J,AA4026),INDEX(Matches!$K:$K,AA4026)))</f>
        <v/>
      </c>
      <c r="U4026" s="33">
        <f>IF(INDEX(Matches!$K:$K,AA4026)="","",IF(I4026="H",INDEX(Matches!$K:$K,AA4026),INDEX(Matches!$J:$J,AA4026)))</f>
        <v/>
      </c>
      <c r="V4026" s="30">
        <f>IF(T4026="","",T4026-U4026)</f>
        <v/>
      </c>
      <c r="W4026" s="33">
        <f>IF(I4026="H",INDEX(Matches!$T:$T,AA4026),INDEX(Matches!$U:$U,AA4026))</f>
        <v/>
      </c>
      <c r="X4026" s="11">
        <f>INDEX(Matches!$X:$X,AA4026)</f>
        <v/>
      </c>
      <c r="Y4026" s="30">
        <f>IF(O4026="","",O4026-S4026)</f>
        <v/>
      </c>
      <c r="Z4026" s="30">
        <f>IF(W4026="","",W4026-S4026)</f>
        <v/>
      </c>
      <c r="AA4026" s="24">
        <f>MATCH(J4026,Matches!$A:$A,0)</f>
        <v/>
      </c>
      <c r="AB4026" s="33" t="n"/>
      <c r="AC4026" s="33" t="n">
        <v>1.265315727315723</v>
      </c>
      <c r="AD4026" s="24" t="n"/>
      <c r="AE4026" s="24" t="n">
        <v>12</v>
      </c>
      <c r="AF4026" s="33" t="n"/>
      <c r="AG4026" s="33" t="n"/>
    </row>
    <row r="4027">
      <c r="A4027" s="24" t="inlineStr">
        <is>
          <t>Walsall|46</t>
        </is>
      </c>
      <c r="B4027" s="24" t="inlineStr">
        <is>
          <t>E3</t>
        </is>
      </c>
      <c r="C4027" s="24" t="inlineStr">
        <is>
          <t>League Two</t>
        </is>
      </c>
      <c r="D4027" s="24" t="inlineStr">
        <is>
          <t>Walsall</t>
        </is>
      </c>
      <c r="E4027" s="24" t="n">
        <v>46</v>
      </c>
      <c r="F4027" s="24" t="n">
        <v>12</v>
      </c>
      <c r="G4027" s="29" t="n">
        <v>46515.625</v>
      </c>
      <c r="H4027" s="24" t="inlineStr">
        <is>
          <t>Newport</t>
        </is>
      </c>
      <c r="I4027" s="24" t="inlineStr">
        <is>
          <t>H</t>
        </is>
      </c>
      <c r="J4027" s="24" t="inlineStr">
        <is>
          <t>E3-Walsall-Newport</t>
        </is>
      </c>
      <c r="K4027" s="24" t="n">
        <v>24</v>
      </c>
      <c r="L4027" s="11">
        <f>IF(INDEX(Matches!$X:$X,AA4027)=0,"",IF(I4027="H",INDEX(Matches!$H:$H,AA4027),INDEX(Matches!$I:$I,AA4027)))</f>
        <v/>
      </c>
      <c r="M4027" s="11">
        <f>IF(INDEX(Matches!$X:$X,AA4027)=0,"",IF(I4027="H",INDEX(Matches!$I:$I,AA4027),INDEX(Matches!$H:$H,AA4027)))</f>
        <v/>
      </c>
      <c r="N4027" s="11">
        <f>IF(L4027="","",IF(L4027&gt;M4027,"W",IF(L4027=M4027,"D","L")))</f>
        <v/>
      </c>
      <c r="O4027" s="11">
        <f>IF(L4027="","",IF(L4027&gt;M4027,3,IF(L4027=M4027,1,0)))</f>
        <v/>
      </c>
      <c r="P4027" s="31">
        <f>IF(I4027="H",INDEX(Matches!$L:$L,AA4027),INDEX(Matches!$N:$N,AA4027))</f>
        <v/>
      </c>
      <c r="Q4027" s="31">
        <f>INDEX(Matches!$M:$M,AA4027)</f>
        <v/>
      </c>
      <c r="R4027" s="31">
        <f>IF(I4027="H",INDEX(Matches!$N:$N,AA4027),INDEX(Matches!$L:$L,AA4027))</f>
        <v/>
      </c>
      <c r="S4027" s="33">
        <f>IF(I4027="H",INDEX(Matches!$O:$O,AA4027),INDEX(Matches!$P:$P,AA4027))</f>
        <v/>
      </c>
      <c r="T4027" s="33">
        <f>IF(INDEX(Matches!$J:$J,AA4027)="","",IF(I4027="H",INDEX(Matches!$J:$J,AA4027),INDEX(Matches!$K:$K,AA4027)))</f>
        <v/>
      </c>
      <c r="U4027" s="33">
        <f>IF(INDEX(Matches!$K:$K,AA4027)="","",IF(I4027="H",INDEX(Matches!$K:$K,AA4027),INDEX(Matches!$J:$J,AA4027)))</f>
        <v/>
      </c>
      <c r="V4027" s="30">
        <f>IF(T4027="","",T4027-U4027)</f>
        <v/>
      </c>
      <c r="W4027" s="33">
        <f>IF(I4027="H",INDEX(Matches!$T:$T,AA4027),INDEX(Matches!$U:$U,AA4027))</f>
        <v/>
      </c>
      <c r="X4027" s="11">
        <f>INDEX(Matches!$X:$X,AA4027)</f>
        <v/>
      </c>
      <c r="Y4027" s="30">
        <f>IF(O4027="","",O4027-S4027)</f>
        <v/>
      </c>
      <c r="Z4027" s="30">
        <f>IF(W4027="","",W4027-S4027)</f>
        <v/>
      </c>
      <c r="AA4027" s="24">
        <f>MATCH(J4027,Matches!$A:$A,0)</f>
        <v/>
      </c>
      <c r="AB4027" s="33" t="n"/>
      <c r="AC4027" s="33" t="n">
        <v>1.785925347867949</v>
      </c>
      <c r="AD4027" s="24" t="n"/>
      <c r="AE4027" s="24" t="n">
        <v>12</v>
      </c>
      <c r="AF4027" s="33" t="n"/>
      <c r="AG4027" s="33" t="n"/>
    </row>
    <row r="4028">
      <c r="A4028" s="24" t="inlineStr">
        <is>
          <t>York|1</t>
        </is>
      </c>
      <c r="B4028" s="24" t="inlineStr">
        <is>
          <t>E3</t>
        </is>
      </c>
      <c r="C4028" s="24" t="inlineStr">
        <is>
          <t>League Two</t>
        </is>
      </c>
      <c r="D4028" s="24" t="inlineStr">
        <is>
          <t>York</t>
        </is>
      </c>
      <c r="E4028" s="24" t="n">
        <v>1</v>
      </c>
      <c r="F4028" s="24" t="n">
        <v>1</v>
      </c>
      <c r="G4028" s="29" t="n">
        <v>46249.625</v>
      </c>
      <c r="H4028" s="24" t="inlineStr">
        <is>
          <t>Bristol Rovers</t>
        </is>
      </c>
      <c r="I4028" s="24" t="inlineStr">
        <is>
          <t>H</t>
        </is>
      </c>
      <c r="J4028" s="24" t="inlineStr">
        <is>
          <t>E3-York-BristolR</t>
        </is>
      </c>
      <c r="K4028" s="24" t="n">
        <v>2</v>
      </c>
      <c r="L4028" s="11">
        <f>IF(INDEX(Matches!$X:$X,AA4028)=0,"",IF(I4028="H",INDEX(Matches!$H:$H,AA4028),INDEX(Matches!$I:$I,AA4028)))</f>
        <v/>
      </c>
      <c r="M4028" s="11">
        <f>IF(INDEX(Matches!$X:$X,AA4028)=0,"",IF(I4028="H",INDEX(Matches!$I:$I,AA4028),INDEX(Matches!$H:$H,AA4028)))</f>
        <v/>
      </c>
      <c r="N4028" s="11">
        <f>IF(L4028="","",IF(L4028&gt;M4028,"W",IF(L4028=M4028,"D","L")))</f>
        <v/>
      </c>
      <c r="O4028" s="11">
        <f>IF(L4028="","",IF(L4028&gt;M4028,3,IF(L4028=M4028,1,0)))</f>
        <v/>
      </c>
      <c r="P4028" s="31">
        <f>IF(I4028="H",INDEX(Matches!$L:$L,AA4028),INDEX(Matches!$N:$N,AA4028))</f>
        <v/>
      </c>
      <c r="Q4028" s="31">
        <f>INDEX(Matches!$M:$M,AA4028)</f>
        <v/>
      </c>
      <c r="R4028" s="31">
        <f>IF(I4028="H",INDEX(Matches!$N:$N,AA4028),INDEX(Matches!$L:$L,AA4028))</f>
        <v/>
      </c>
      <c r="S4028" s="33">
        <f>IF(I4028="H",INDEX(Matches!$O:$O,AA4028),INDEX(Matches!$P:$P,AA4028))</f>
        <v/>
      </c>
      <c r="T4028" s="33">
        <f>IF(INDEX(Matches!$J:$J,AA4028)="","",IF(I4028="H",INDEX(Matches!$J:$J,AA4028),INDEX(Matches!$K:$K,AA4028)))</f>
        <v/>
      </c>
      <c r="U4028" s="33">
        <f>IF(INDEX(Matches!$K:$K,AA4028)="","",IF(I4028="H",INDEX(Matches!$K:$K,AA4028),INDEX(Matches!$J:$J,AA4028)))</f>
        <v/>
      </c>
      <c r="V4028" s="30">
        <f>IF(T4028="","",T4028-U4028)</f>
        <v/>
      </c>
      <c r="W4028" s="33">
        <f>IF(I4028="H",INDEX(Matches!$T:$T,AA4028),INDEX(Matches!$U:$U,AA4028))</f>
        <v/>
      </c>
      <c r="X4028" s="11">
        <f>INDEX(Matches!$X:$X,AA4028)</f>
        <v/>
      </c>
      <c r="Y4028" s="30">
        <f>IF(O4028="","",O4028-S4028)</f>
        <v/>
      </c>
      <c r="Z4028" s="30">
        <f>IF(W4028="","",W4028-S4028)</f>
        <v/>
      </c>
      <c r="AA4028" s="24">
        <f>MATCH(J4028,Matches!$A:$A,0)</f>
        <v/>
      </c>
      <c r="AB4028" s="33" t="n">
        <v>1.533655239409141</v>
      </c>
      <c r="AC4028" s="33" t="n"/>
      <c r="AD4028" s="24" t="n"/>
      <c r="AE4028" s="24" t="n">
        <v>1</v>
      </c>
      <c r="AF4028" s="33" t="n"/>
      <c r="AG4028" s="33" t="n"/>
    </row>
    <row r="4029">
      <c r="A4029" s="24" t="inlineStr">
        <is>
          <t>York|2</t>
        </is>
      </c>
      <c r="B4029" s="24" t="inlineStr">
        <is>
          <t>E3</t>
        </is>
      </c>
      <c r="C4029" s="24" t="inlineStr">
        <is>
          <t>League Two</t>
        </is>
      </c>
      <c r="D4029" s="24" t="inlineStr">
        <is>
          <t>York</t>
        </is>
      </c>
      <c r="E4029" s="24" t="n">
        <v>2</v>
      </c>
      <c r="F4029" s="24" t="n">
        <v>1</v>
      </c>
      <c r="G4029" s="29" t="n">
        <v>46256.625</v>
      </c>
      <c r="H4029" s="24" t="inlineStr">
        <is>
          <t>Rotherham</t>
        </is>
      </c>
      <c r="I4029" s="24" t="inlineStr">
        <is>
          <t>A</t>
        </is>
      </c>
      <c r="J4029" s="24" t="inlineStr">
        <is>
          <t>E3-Rotherha-York</t>
        </is>
      </c>
      <c r="K4029" s="24" t="n">
        <v>9</v>
      </c>
      <c r="L4029" s="11">
        <f>IF(INDEX(Matches!$X:$X,AA4029)=0,"",IF(I4029="H",INDEX(Matches!$H:$H,AA4029),INDEX(Matches!$I:$I,AA4029)))</f>
        <v/>
      </c>
      <c r="M4029" s="11">
        <f>IF(INDEX(Matches!$X:$X,AA4029)=0,"",IF(I4029="H",INDEX(Matches!$I:$I,AA4029),INDEX(Matches!$H:$H,AA4029)))</f>
        <v/>
      </c>
      <c r="N4029" s="11">
        <f>IF(L4029="","",IF(L4029&gt;M4029,"W",IF(L4029=M4029,"D","L")))</f>
        <v/>
      </c>
      <c r="O4029" s="11">
        <f>IF(L4029="","",IF(L4029&gt;M4029,3,IF(L4029=M4029,1,0)))</f>
        <v/>
      </c>
      <c r="P4029" s="31">
        <f>IF(I4029="H",INDEX(Matches!$L:$L,AA4029),INDEX(Matches!$N:$N,AA4029))</f>
        <v/>
      </c>
      <c r="Q4029" s="31">
        <f>INDEX(Matches!$M:$M,AA4029)</f>
        <v/>
      </c>
      <c r="R4029" s="31">
        <f>IF(I4029="H",INDEX(Matches!$N:$N,AA4029),INDEX(Matches!$L:$L,AA4029))</f>
        <v/>
      </c>
      <c r="S4029" s="33">
        <f>IF(I4029="H",INDEX(Matches!$O:$O,AA4029),INDEX(Matches!$P:$P,AA4029))</f>
        <v/>
      </c>
      <c r="T4029" s="33">
        <f>IF(INDEX(Matches!$J:$J,AA4029)="","",IF(I4029="H",INDEX(Matches!$J:$J,AA4029),INDEX(Matches!$K:$K,AA4029)))</f>
        <v/>
      </c>
      <c r="U4029" s="33">
        <f>IF(INDEX(Matches!$K:$K,AA4029)="","",IF(I4029="H",INDEX(Matches!$K:$K,AA4029),INDEX(Matches!$J:$J,AA4029)))</f>
        <v/>
      </c>
      <c r="V4029" s="30">
        <f>IF(T4029="","",T4029-U4029)</f>
        <v/>
      </c>
      <c r="W4029" s="33">
        <f>IF(I4029="H",INDEX(Matches!$T:$T,AA4029),INDEX(Matches!$U:$U,AA4029))</f>
        <v/>
      </c>
      <c r="X4029" s="11">
        <f>INDEX(Matches!$X:$X,AA4029)</f>
        <v/>
      </c>
      <c r="Y4029" s="30">
        <f>IF(O4029="","",O4029-S4029)</f>
        <v/>
      </c>
      <c r="Z4029" s="30">
        <f>IF(W4029="","",W4029-S4029)</f>
        <v/>
      </c>
      <c r="AA4029" s="24">
        <f>MATCH(J4029,Matches!$A:$A,0)</f>
        <v/>
      </c>
      <c r="AB4029" s="33" t="n">
        <v>1.429317235636969</v>
      </c>
      <c r="AC4029" s="33" t="n"/>
      <c r="AD4029" s="24" t="n"/>
      <c r="AE4029" s="24" t="n">
        <v>1</v>
      </c>
      <c r="AF4029" s="33" t="n"/>
      <c r="AG4029" s="33" t="n"/>
    </row>
    <row r="4030">
      <c r="A4030" s="24" t="inlineStr">
        <is>
          <t>York|3</t>
        </is>
      </c>
      <c r="B4030" s="24" t="inlineStr">
        <is>
          <t>E3</t>
        </is>
      </c>
      <c r="C4030" s="24" t="inlineStr">
        <is>
          <t>League Two</t>
        </is>
      </c>
      <c r="D4030" s="24" t="inlineStr">
        <is>
          <t>York</t>
        </is>
      </c>
      <c r="E4030" s="24" t="n">
        <v>3</v>
      </c>
      <c r="F4030" s="24" t="n">
        <v>1</v>
      </c>
      <c r="G4030" s="29" t="n">
        <v>46263.625</v>
      </c>
      <c r="H4030" s="24" t="inlineStr">
        <is>
          <t>Exeter</t>
        </is>
      </c>
      <c r="I4030" s="24" t="inlineStr">
        <is>
          <t>H</t>
        </is>
      </c>
      <c r="J4030" s="24" t="inlineStr">
        <is>
          <t>E3-York-Exeter</t>
        </is>
      </c>
      <c r="K4030" s="24" t="n">
        <v>17</v>
      </c>
      <c r="L4030" s="11">
        <f>IF(INDEX(Matches!$X:$X,AA4030)=0,"",IF(I4030="H",INDEX(Matches!$H:$H,AA4030),INDEX(Matches!$I:$I,AA4030)))</f>
        <v/>
      </c>
      <c r="M4030" s="11">
        <f>IF(INDEX(Matches!$X:$X,AA4030)=0,"",IF(I4030="H",INDEX(Matches!$I:$I,AA4030),INDEX(Matches!$H:$H,AA4030)))</f>
        <v/>
      </c>
      <c r="N4030" s="11">
        <f>IF(L4030="","",IF(L4030&gt;M4030,"W",IF(L4030=M4030,"D","L")))</f>
        <v/>
      </c>
      <c r="O4030" s="11">
        <f>IF(L4030="","",IF(L4030&gt;M4030,3,IF(L4030=M4030,1,0)))</f>
        <v/>
      </c>
      <c r="P4030" s="31">
        <f>IF(I4030="H",INDEX(Matches!$L:$L,AA4030),INDEX(Matches!$N:$N,AA4030))</f>
        <v/>
      </c>
      <c r="Q4030" s="31">
        <f>INDEX(Matches!$M:$M,AA4030)</f>
        <v/>
      </c>
      <c r="R4030" s="31">
        <f>IF(I4030="H",INDEX(Matches!$N:$N,AA4030),INDEX(Matches!$L:$L,AA4030))</f>
        <v/>
      </c>
      <c r="S4030" s="33">
        <f>IF(I4030="H",INDEX(Matches!$O:$O,AA4030),INDEX(Matches!$P:$P,AA4030))</f>
        <v/>
      </c>
      <c r="T4030" s="33">
        <f>IF(INDEX(Matches!$J:$J,AA4030)="","",IF(I4030="H",INDEX(Matches!$J:$J,AA4030),INDEX(Matches!$K:$K,AA4030)))</f>
        <v/>
      </c>
      <c r="U4030" s="33">
        <f>IF(INDEX(Matches!$K:$K,AA4030)="","",IF(I4030="H",INDEX(Matches!$K:$K,AA4030),INDEX(Matches!$J:$J,AA4030)))</f>
        <v/>
      </c>
      <c r="V4030" s="30">
        <f>IF(T4030="","",T4030-U4030)</f>
        <v/>
      </c>
      <c r="W4030" s="33">
        <f>IF(I4030="H",INDEX(Matches!$T:$T,AA4030),INDEX(Matches!$U:$U,AA4030))</f>
        <v/>
      </c>
      <c r="X4030" s="11">
        <f>INDEX(Matches!$X:$X,AA4030)</f>
        <v/>
      </c>
      <c r="Y4030" s="30">
        <f>IF(O4030="","",O4030-S4030)</f>
        <v/>
      </c>
      <c r="Z4030" s="30">
        <f>IF(W4030="","",W4030-S4030)</f>
        <v/>
      </c>
      <c r="AA4030" s="24">
        <f>MATCH(J4030,Matches!$A:$A,0)</f>
        <v/>
      </c>
      <c r="AB4030" s="33" t="n">
        <v>1.995956094742923</v>
      </c>
      <c r="AC4030" s="33" t="n"/>
      <c r="AD4030" s="24" t="n"/>
      <c r="AE4030" s="24" t="n">
        <v>1</v>
      </c>
      <c r="AF4030" s="33" t="n"/>
      <c r="AG4030" s="33" t="n"/>
    </row>
    <row r="4031">
      <c r="A4031" s="24" t="inlineStr">
        <is>
          <t>York|4</t>
        </is>
      </c>
      <c r="B4031" s="24" t="inlineStr">
        <is>
          <t>E3</t>
        </is>
      </c>
      <c r="C4031" s="24" t="inlineStr">
        <is>
          <t>League Two</t>
        </is>
      </c>
      <c r="D4031" s="24" t="inlineStr">
        <is>
          <t>York</t>
        </is>
      </c>
      <c r="E4031" s="24" t="n">
        <v>4</v>
      </c>
      <c r="F4031" s="24" t="n">
        <v>1</v>
      </c>
      <c r="G4031" s="29" t="n">
        <v>46266.82291666666</v>
      </c>
      <c r="H4031" s="24" t="inlineStr">
        <is>
          <t>Cheltenham</t>
        </is>
      </c>
      <c r="I4031" s="24" t="inlineStr">
        <is>
          <t>A</t>
        </is>
      </c>
      <c r="J4031" s="24" t="inlineStr">
        <is>
          <t>E3-Cheltenh-York</t>
        </is>
      </c>
      <c r="K4031" s="24" t="n">
        <v>22</v>
      </c>
      <c r="L4031" s="11">
        <f>IF(INDEX(Matches!$X:$X,AA4031)=0,"",IF(I4031="H",INDEX(Matches!$H:$H,AA4031),INDEX(Matches!$I:$I,AA4031)))</f>
        <v/>
      </c>
      <c r="M4031" s="11">
        <f>IF(INDEX(Matches!$X:$X,AA4031)=0,"",IF(I4031="H",INDEX(Matches!$I:$I,AA4031),INDEX(Matches!$H:$H,AA4031)))</f>
        <v/>
      </c>
      <c r="N4031" s="11">
        <f>IF(L4031="","",IF(L4031&gt;M4031,"W",IF(L4031=M4031,"D","L")))</f>
        <v/>
      </c>
      <c r="O4031" s="11">
        <f>IF(L4031="","",IF(L4031&gt;M4031,3,IF(L4031=M4031,1,0)))</f>
        <v/>
      </c>
      <c r="P4031" s="31">
        <f>IF(I4031="H",INDEX(Matches!$L:$L,AA4031),INDEX(Matches!$N:$N,AA4031))</f>
        <v/>
      </c>
      <c r="Q4031" s="31">
        <f>INDEX(Matches!$M:$M,AA4031)</f>
        <v/>
      </c>
      <c r="R4031" s="31">
        <f>IF(I4031="H",INDEX(Matches!$N:$N,AA4031),INDEX(Matches!$L:$L,AA4031))</f>
        <v/>
      </c>
      <c r="S4031" s="33">
        <f>IF(I4031="H",INDEX(Matches!$O:$O,AA4031),INDEX(Matches!$P:$P,AA4031))</f>
        <v/>
      </c>
      <c r="T4031" s="33">
        <f>IF(INDEX(Matches!$J:$J,AA4031)="","",IF(I4031="H",INDEX(Matches!$J:$J,AA4031),INDEX(Matches!$K:$K,AA4031)))</f>
        <v/>
      </c>
      <c r="U4031" s="33">
        <f>IF(INDEX(Matches!$K:$K,AA4031)="","",IF(I4031="H",INDEX(Matches!$K:$K,AA4031),INDEX(Matches!$J:$J,AA4031)))</f>
        <v/>
      </c>
      <c r="V4031" s="30">
        <f>IF(T4031="","",T4031-U4031)</f>
        <v/>
      </c>
      <c r="W4031" s="33">
        <f>IF(I4031="H",INDEX(Matches!$T:$T,AA4031),INDEX(Matches!$U:$U,AA4031))</f>
        <v/>
      </c>
      <c r="X4031" s="11">
        <f>INDEX(Matches!$X:$X,AA4031)</f>
        <v/>
      </c>
      <c r="Y4031" s="30">
        <f>IF(O4031="","",O4031-S4031)</f>
        <v/>
      </c>
      <c r="Z4031" s="30">
        <f>IF(W4031="","",W4031-S4031)</f>
        <v/>
      </c>
      <c r="AA4031" s="24">
        <f>MATCH(J4031,Matches!$A:$A,0)</f>
        <v/>
      </c>
      <c r="AB4031" s="33" t="n">
        <v>1.686587651453159</v>
      </c>
      <c r="AC4031" s="33" t="n"/>
      <c r="AD4031" s="24" t="n"/>
      <c r="AE4031" s="24" t="n">
        <v>1</v>
      </c>
      <c r="AF4031" s="33" t="n"/>
      <c r="AG4031" s="33" t="n"/>
    </row>
    <row r="4032">
      <c r="A4032" s="24" t="inlineStr">
        <is>
          <t>York|5</t>
        </is>
      </c>
      <c r="B4032" s="24" t="inlineStr">
        <is>
          <t>E3</t>
        </is>
      </c>
      <c r="C4032" s="24" t="inlineStr">
        <is>
          <t>League Two</t>
        </is>
      </c>
      <c r="D4032" s="24" t="inlineStr">
        <is>
          <t>York</t>
        </is>
      </c>
      <c r="E4032" s="24" t="n">
        <v>5</v>
      </c>
      <c r="F4032" s="24" t="n">
        <v>2</v>
      </c>
      <c r="G4032" s="29" t="n">
        <v>46270.625</v>
      </c>
      <c r="H4032" s="24" t="inlineStr">
        <is>
          <t>Crewe</t>
        </is>
      </c>
      <c r="I4032" s="24" t="inlineStr">
        <is>
          <t>A</t>
        </is>
      </c>
      <c r="J4032" s="24" t="inlineStr">
        <is>
          <t>E3-Crewe-York</t>
        </is>
      </c>
      <c r="K4032" s="24" t="n">
        <v>15</v>
      </c>
      <c r="L4032" s="11">
        <f>IF(INDEX(Matches!$X:$X,AA4032)=0,"",IF(I4032="H",INDEX(Matches!$H:$H,AA4032),INDEX(Matches!$I:$I,AA4032)))</f>
        <v/>
      </c>
      <c r="M4032" s="11">
        <f>IF(INDEX(Matches!$X:$X,AA4032)=0,"",IF(I4032="H",INDEX(Matches!$I:$I,AA4032),INDEX(Matches!$H:$H,AA4032)))</f>
        <v/>
      </c>
      <c r="N4032" s="11">
        <f>IF(L4032="","",IF(L4032&gt;M4032,"W",IF(L4032=M4032,"D","L")))</f>
        <v/>
      </c>
      <c r="O4032" s="11">
        <f>IF(L4032="","",IF(L4032&gt;M4032,3,IF(L4032=M4032,1,0)))</f>
        <v/>
      </c>
      <c r="P4032" s="31">
        <f>IF(I4032="H",INDEX(Matches!$L:$L,AA4032),INDEX(Matches!$N:$N,AA4032))</f>
        <v/>
      </c>
      <c r="Q4032" s="31">
        <f>INDEX(Matches!$M:$M,AA4032)</f>
        <v/>
      </c>
      <c r="R4032" s="31">
        <f>IF(I4032="H",INDEX(Matches!$N:$N,AA4032),INDEX(Matches!$L:$L,AA4032))</f>
        <v/>
      </c>
      <c r="S4032" s="33">
        <f>IF(I4032="H",INDEX(Matches!$O:$O,AA4032),INDEX(Matches!$P:$P,AA4032))</f>
        <v/>
      </c>
      <c r="T4032" s="33">
        <f>IF(INDEX(Matches!$J:$J,AA4032)="","",IF(I4032="H",INDEX(Matches!$J:$J,AA4032),INDEX(Matches!$K:$K,AA4032)))</f>
        <v/>
      </c>
      <c r="U4032" s="33">
        <f>IF(INDEX(Matches!$K:$K,AA4032)="","",IF(I4032="H",INDEX(Matches!$K:$K,AA4032),INDEX(Matches!$J:$J,AA4032)))</f>
        <v/>
      </c>
      <c r="V4032" s="30">
        <f>IF(T4032="","",T4032-U4032)</f>
        <v/>
      </c>
      <c r="W4032" s="33">
        <f>IF(I4032="H",INDEX(Matches!$T:$T,AA4032),INDEX(Matches!$U:$U,AA4032))</f>
        <v/>
      </c>
      <c r="X4032" s="11">
        <f>INDEX(Matches!$X:$X,AA4032)</f>
        <v/>
      </c>
      <c r="Y4032" s="30">
        <f>IF(O4032="","",O4032-S4032)</f>
        <v/>
      </c>
      <c r="Z4032" s="30">
        <f>IF(W4032="","",W4032-S4032)</f>
        <v/>
      </c>
      <c r="AA4032" s="24">
        <f>MATCH(J4032,Matches!$A:$A,0)</f>
        <v/>
      </c>
      <c r="AB4032" s="33" t="n">
        <v>1.449610422787074</v>
      </c>
      <c r="AC4032" s="33" t="n"/>
      <c r="AD4032" s="24" t="n"/>
      <c r="AE4032" s="24" t="n">
        <v>2</v>
      </c>
      <c r="AF4032" s="33" t="n"/>
      <c r="AG4032" s="33" t="n"/>
    </row>
    <row r="4033">
      <c r="A4033" s="24" t="inlineStr">
        <is>
          <t>York|6</t>
        </is>
      </c>
      <c r="B4033" s="24" t="inlineStr">
        <is>
          <t>E3</t>
        </is>
      </c>
      <c r="C4033" s="24" t="inlineStr">
        <is>
          <t>League Two</t>
        </is>
      </c>
      <c r="D4033" s="24" t="inlineStr">
        <is>
          <t>York</t>
        </is>
      </c>
      <c r="E4033" s="24" t="n">
        <v>6</v>
      </c>
      <c r="F4033" s="24" t="n">
        <v>2</v>
      </c>
      <c r="G4033" s="29" t="n">
        <v>46277.625</v>
      </c>
      <c r="H4033" s="24" t="inlineStr">
        <is>
          <t>Swindon</t>
        </is>
      </c>
      <c r="I4033" s="24" t="inlineStr">
        <is>
          <t>H</t>
        </is>
      </c>
      <c r="J4033" s="24" t="inlineStr">
        <is>
          <t>E3-York-Swindon</t>
        </is>
      </c>
      <c r="K4033" s="24" t="n">
        <v>10</v>
      </c>
      <c r="L4033" s="11">
        <f>IF(INDEX(Matches!$X:$X,AA4033)=0,"",IF(I4033="H",INDEX(Matches!$H:$H,AA4033),INDEX(Matches!$I:$I,AA4033)))</f>
        <v/>
      </c>
      <c r="M4033" s="11">
        <f>IF(INDEX(Matches!$X:$X,AA4033)=0,"",IF(I4033="H",INDEX(Matches!$I:$I,AA4033),INDEX(Matches!$H:$H,AA4033)))</f>
        <v/>
      </c>
      <c r="N4033" s="11">
        <f>IF(L4033="","",IF(L4033&gt;M4033,"W",IF(L4033=M4033,"D","L")))</f>
        <v/>
      </c>
      <c r="O4033" s="11">
        <f>IF(L4033="","",IF(L4033&gt;M4033,3,IF(L4033=M4033,1,0)))</f>
        <v/>
      </c>
      <c r="P4033" s="31">
        <f>IF(I4033="H",INDEX(Matches!$L:$L,AA4033),INDEX(Matches!$N:$N,AA4033))</f>
        <v/>
      </c>
      <c r="Q4033" s="31">
        <f>INDEX(Matches!$M:$M,AA4033)</f>
        <v/>
      </c>
      <c r="R4033" s="31">
        <f>IF(I4033="H",INDEX(Matches!$N:$N,AA4033),INDEX(Matches!$L:$L,AA4033))</f>
        <v/>
      </c>
      <c r="S4033" s="33">
        <f>IF(I4033="H",INDEX(Matches!$O:$O,AA4033),INDEX(Matches!$P:$P,AA4033))</f>
        <v/>
      </c>
      <c r="T4033" s="33">
        <f>IF(INDEX(Matches!$J:$J,AA4033)="","",IF(I4033="H",INDEX(Matches!$J:$J,AA4033),INDEX(Matches!$K:$K,AA4033)))</f>
        <v/>
      </c>
      <c r="U4033" s="33">
        <f>IF(INDEX(Matches!$K:$K,AA4033)="","",IF(I4033="H",INDEX(Matches!$K:$K,AA4033),INDEX(Matches!$J:$J,AA4033)))</f>
        <v/>
      </c>
      <c r="V4033" s="30">
        <f>IF(T4033="","",T4033-U4033)</f>
        <v/>
      </c>
      <c r="W4033" s="33">
        <f>IF(I4033="H",INDEX(Matches!$T:$T,AA4033),INDEX(Matches!$U:$U,AA4033))</f>
        <v/>
      </c>
      <c r="X4033" s="11">
        <f>INDEX(Matches!$X:$X,AA4033)</f>
        <v/>
      </c>
      <c r="Y4033" s="30">
        <f>IF(O4033="","",O4033-S4033)</f>
        <v/>
      </c>
      <c r="Z4033" s="30">
        <f>IF(W4033="","",W4033-S4033)</f>
        <v/>
      </c>
      <c r="AA4033" s="24">
        <f>MATCH(J4033,Matches!$A:$A,0)</f>
        <v/>
      </c>
      <c r="AB4033" s="33" t="n">
        <v>1.966945811934494</v>
      </c>
      <c r="AC4033" s="33" t="n"/>
      <c r="AD4033" s="24" t="n"/>
      <c r="AE4033" s="24" t="n">
        <v>2</v>
      </c>
      <c r="AF4033" s="33" t="n"/>
      <c r="AG4033" s="33" t="n"/>
    </row>
    <row r="4034">
      <c r="A4034" s="24" t="inlineStr">
        <is>
          <t>York|7</t>
        </is>
      </c>
      <c r="B4034" s="24" t="inlineStr">
        <is>
          <t>E3</t>
        </is>
      </c>
      <c r="C4034" s="24" t="inlineStr">
        <is>
          <t>League Two</t>
        </is>
      </c>
      <c r="D4034" s="24" t="inlineStr">
        <is>
          <t>York</t>
        </is>
      </c>
      <c r="E4034" s="24" t="n">
        <v>7</v>
      </c>
      <c r="F4034" s="24" t="n">
        <v>2</v>
      </c>
      <c r="G4034" s="29" t="n">
        <v>46284.625</v>
      </c>
      <c r="H4034" s="24" t="inlineStr">
        <is>
          <t>Chesterfield</t>
        </is>
      </c>
      <c r="I4034" s="24" t="inlineStr">
        <is>
          <t>A</t>
        </is>
      </c>
      <c r="J4034" s="24" t="inlineStr">
        <is>
          <t>E3-Chesterf-York</t>
        </is>
      </c>
      <c r="K4034" s="24" t="n">
        <v>6</v>
      </c>
      <c r="L4034" s="11">
        <f>IF(INDEX(Matches!$X:$X,AA4034)=0,"",IF(I4034="H",INDEX(Matches!$H:$H,AA4034),INDEX(Matches!$I:$I,AA4034)))</f>
        <v/>
      </c>
      <c r="M4034" s="11">
        <f>IF(INDEX(Matches!$X:$X,AA4034)=0,"",IF(I4034="H",INDEX(Matches!$I:$I,AA4034),INDEX(Matches!$H:$H,AA4034)))</f>
        <v/>
      </c>
      <c r="N4034" s="11">
        <f>IF(L4034="","",IF(L4034&gt;M4034,"W",IF(L4034=M4034,"D","L")))</f>
        <v/>
      </c>
      <c r="O4034" s="11">
        <f>IF(L4034="","",IF(L4034&gt;M4034,3,IF(L4034=M4034,1,0)))</f>
        <v/>
      </c>
      <c r="P4034" s="31">
        <f>IF(I4034="H",INDEX(Matches!$L:$L,AA4034),INDEX(Matches!$N:$N,AA4034))</f>
        <v/>
      </c>
      <c r="Q4034" s="31">
        <f>INDEX(Matches!$M:$M,AA4034)</f>
        <v/>
      </c>
      <c r="R4034" s="31">
        <f>IF(I4034="H",INDEX(Matches!$N:$N,AA4034),INDEX(Matches!$L:$L,AA4034))</f>
        <v/>
      </c>
      <c r="S4034" s="33">
        <f>IF(I4034="H",INDEX(Matches!$O:$O,AA4034),INDEX(Matches!$P:$P,AA4034))</f>
        <v/>
      </c>
      <c r="T4034" s="33">
        <f>IF(INDEX(Matches!$J:$J,AA4034)="","",IF(I4034="H",INDEX(Matches!$J:$J,AA4034),INDEX(Matches!$K:$K,AA4034)))</f>
        <v/>
      </c>
      <c r="U4034" s="33">
        <f>IF(INDEX(Matches!$K:$K,AA4034)="","",IF(I4034="H",INDEX(Matches!$K:$K,AA4034),INDEX(Matches!$J:$J,AA4034)))</f>
        <v/>
      </c>
      <c r="V4034" s="30">
        <f>IF(T4034="","",T4034-U4034)</f>
        <v/>
      </c>
      <c r="W4034" s="33">
        <f>IF(I4034="H",INDEX(Matches!$T:$T,AA4034),INDEX(Matches!$U:$U,AA4034))</f>
        <v/>
      </c>
      <c r="X4034" s="11">
        <f>INDEX(Matches!$X:$X,AA4034)</f>
        <v/>
      </c>
      <c r="Y4034" s="30">
        <f>IF(O4034="","",O4034-S4034)</f>
        <v/>
      </c>
      <c r="Z4034" s="30">
        <f>IF(W4034="","",W4034-S4034)</f>
        <v/>
      </c>
      <c r="AA4034" s="24">
        <f>MATCH(J4034,Matches!$A:$A,0)</f>
        <v/>
      </c>
      <c r="AB4034" s="33" t="n"/>
      <c r="AC4034" s="33" t="n"/>
      <c r="AD4034" s="24" t="n"/>
      <c r="AE4034" s="24" t="n">
        <v>2</v>
      </c>
      <c r="AF4034" s="33" t="n"/>
      <c r="AG4034" s="33" t="n"/>
    </row>
    <row r="4035">
      <c r="A4035" s="24" t="inlineStr">
        <is>
          <t>York|8</t>
        </is>
      </c>
      <c r="B4035" s="24" t="inlineStr">
        <is>
          <t>E3</t>
        </is>
      </c>
      <c r="C4035" s="24" t="inlineStr">
        <is>
          <t>League Two</t>
        </is>
      </c>
      <c r="D4035" s="24" t="inlineStr">
        <is>
          <t>York</t>
        </is>
      </c>
      <c r="E4035" s="24" t="n">
        <v>8</v>
      </c>
      <c r="F4035" s="24" t="n">
        <v>2</v>
      </c>
      <c r="G4035" s="29" t="n">
        <v>46291.625</v>
      </c>
      <c r="H4035" s="24" t="inlineStr">
        <is>
          <t>Gillingham</t>
        </is>
      </c>
      <c r="I4035" s="24" t="inlineStr">
        <is>
          <t>H</t>
        </is>
      </c>
      <c r="J4035" s="24" t="inlineStr">
        <is>
          <t>E3-York-Gillingh</t>
        </is>
      </c>
      <c r="K4035" s="24" t="n">
        <v>12</v>
      </c>
      <c r="L4035" s="11">
        <f>IF(INDEX(Matches!$X:$X,AA4035)=0,"",IF(I4035="H",INDEX(Matches!$H:$H,AA4035),INDEX(Matches!$I:$I,AA4035)))</f>
        <v/>
      </c>
      <c r="M4035" s="11">
        <f>IF(INDEX(Matches!$X:$X,AA4035)=0,"",IF(I4035="H",INDEX(Matches!$I:$I,AA4035),INDEX(Matches!$H:$H,AA4035)))</f>
        <v/>
      </c>
      <c r="N4035" s="11">
        <f>IF(L4035="","",IF(L4035&gt;M4035,"W",IF(L4035=M4035,"D","L")))</f>
        <v/>
      </c>
      <c r="O4035" s="11">
        <f>IF(L4035="","",IF(L4035&gt;M4035,3,IF(L4035=M4035,1,0)))</f>
        <v/>
      </c>
      <c r="P4035" s="31">
        <f>IF(I4035="H",INDEX(Matches!$L:$L,AA4035),INDEX(Matches!$N:$N,AA4035))</f>
        <v/>
      </c>
      <c r="Q4035" s="31">
        <f>INDEX(Matches!$M:$M,AA4035)</f>
        <v/>
      </c>
      <c r="R4035" s="31">
        <f>IF(I4035="H",INDEX(Matches!$N:$N,AA4035),INDEX(Matches!$L:$L,AA4035))</f>
        <v/>
      </c>
      <c r="S4035" s="33">
        <f>IF(I4035="H",INDEX(Matches!$O:$O,AA4035),INDEX(Matches!$P:$P,AA4035))</f>
        <v/>
      </c>
      <c r="T4035" s="33">
        <f>IF(INDEX(Matches!$J:$J,AA4035)="","",IF(I4035="H",INDEX(Matches!$J:$J,AA4035),INDEX(Matches!$K:$K,AA4035)))</f>
        <v/>
      </c>
      <c r="U4035" s="33">
        <f>IF(INDEX(Matches!$K:$K,AA4035)="","",IF(I4035="H",INDEX(Matches!$K:$K,AA4035),INDEX(Matches!$J:$J,AA4035)))</f>
        <v/>
      </c>
      <c r="V4035" s="30">
        <f>IF(T4035="","",T4035-U4035)</f>
        <v/>
      </c>
      <c r="W4035" s="33">
        <f>IF(I4035="H",INDEX(Matches!$T:$T,AA4035),INDEX(Matches!$U:$U,AA4035))</f>
        <v/>
      </c>
      <c r="X4035" s="11">
        <f>INDEX(Matches!$X:$X,AA4035)</f>
        <v/>
      </c>
      <c r="Y4035" s="30">
        <f>IF(O4035="","",O4035-S4035)</f>
        <v/>
      </c>
      <c r="Z4035" s="30">
        <f>IF(W4035="","",W4035-S4035)</f>
        <v/>
      </c>
      <c r="AA4035" s="24">
        <f>MATCH(J4035,Matches!$A:$A,0)</f>
        <v/>
      </c>
      <c r="AB4035" s="33" t="n"/>
      <c r="AC4035" s="33" t="n"/>
      <c r="AD4035" s="24" t="n"/>
      <c r="AE4035" s="24" t="n">
        <v>2</v>
      </c>
      <c r="AF4035" s="33" t="n"/>
      <c r="AG4035" s="33" t="n"/>
    </row>
    <row r="4036">
      <c r="A4036" s="24" t="inlineStr">
        <is>
          <t>York|9</t>
        </is>
      </c>
      <c r="B4036" s="24" t="inlineStr">
        <is>
          <t>E3</t>
        </is>
      </c>
      <c r="C4036" s="24" t="inlineStr">
        <is>
          <t>League Two</t>
        </is>
      </c>
      <c r="D4036" s="24" t="inlineStr">
        <is>
          <t>York</t>
        </is>
      </c>
      <c r="E4036" s="24" t="n">
        <v>9</v>
      </c>
      <c r="F4036" s="24" t="n">
        <v>3</v>
      </c>
      <c r="G4036" s="29" t="n">
        <v>46305.625</v>
      </c>
      <c r="H4036" s="24" t="inlineStr">
        <is>
          <t>Northampton</t>
        </is>
      </c>
      <c r="I4036" s="24" t="inlineStr">
        <is>
          <t>H</t>
        </is>
      </c>
      <c r="J4036" s="24" t="inlineStr">
        <is>
          <t>E3-York-Northamp</t>
        </is>
      </c>
      <c r="K4036" s="24" t="n">
        <v>14</v>
      </c>
      <c r="L4036" s="11">
        <f>IF(INDEX(Matches!$X:$X,AA4036)=0,"",IF(I4036="H",INDEX(Matches!$H:$H,AA4036),INDEX(Matches!$I:$I,AA4036)))</f>
        <v/>
      </c>
      <c r="M4036" s="11">
        <f>IF(INDEX(Matches!$X:$X,AA4036)=0,"",IF(I4036="H",INDEX(Matches!$I:$I,AA4036),INDEX(Matches!$H:$H,AA4036)))</f>
        <v/>
      </c>
      <c r="N4036" s="11">
        <f>IF(L4036="","",IF(L4036&gt;M4036,"W",IF(L4036=M4036,"D","L")))</f>
        <v/>
      </c>
      <c r="O4036" s="11">
        <f>IF(L4036="","",IF(L4036&gt;M4036,3,IF(L4036=M4036,1,0)))</f>
        <v/>
      </c>
      <c r="P4036" s="31">
        <f>IF(I4036="H",INDEX(Matches!$L:$L,AA4036),INDEX(Matches!$N:$N,AA4036))</f>
        <v/>
      </c>
      <c r="Q4036" s="31">
        <f>INDEX(Matches!$M:$M,AA4036)</f>
        <v/>
      </c>
      <c r="R4036" s="31">
        <f>IF(I4036="H",INDEX(Matches!$N:$N,AA4036),INDEX(Matches!$L:$L,AA4036))</f>
        <v/>
      </c>
      <c r="S4036" s="33">
        <f>IF(I4036="H",INDEX(Matches!$O:$O,AA4036),INDEX(Matches!$P:$P,AA4036))</f>
        <v/>
      </c>
      <c r="T4036" s="33">
        <f>IF(INDEX(Matches!$J:$J,AA4036)="","",IF(I4036="H",INDEX(Matches!$J:$J,AA4036),INDEX(Matches!$K:$K,AA4036)))</f>
        <v/>
      </c>
      <c r="U4036" s="33">
        <f>IF(INDEX(Matches!$K:$K,AA4036)="","",IF(I4036="H",INDEX(Matches!$K:$K,AA4036),INDEX(Matches!$J:$J,AA4036)))</f>
        <v/>
      </c>
      <c r="V4036" s="30">
        <f>IF(T4036="","",T4036-U4036)</f>
        <v/>
      </c>
      <c r="W4036" s="33">
        <f>IF(I4036="H",INDEX(Matches!$T:$T,AA4036),INDEX(Matches!$U:$U,AA4036))</f>
        <v/>
      </c>
      <c r="X4036" s="11">
        <f>INDEX(Matches!$X:$X,AA4036)</f>
        <v/>
      </c>
      <c r="Y4036" s="30">
        <f>IF(O4036="","",O4036-S4036)</f>
        <v/>
      </c>
      <c r="Z4036" s="30">
        <f>IF(W4036="","",W4036-S4036)</f>
        <v/>
      </c>
      <c r="AA4036" s="24">
        <f>MATCH(J4036,Matches!$A:$A,0)</f>
        <v/>
      </c>
      <c r="AB4036" s="33" t="n"/>
      <c r="AC4036" s="33" t="n"/>
      <c r="AD4036" s="24" t="n"/>
      <c r="AE4036" s="24" t="n">
        <v>3</v>
      </c>
      <c r="AF4036" s="33" t="n"/>
      <c r="AG4036" s="33" t="n"/>
    </row>
    <row r="4037">
      <c r="A4037" s="24" t="inlineStr">
        <is>
          <t>York|10</t>
        </is>
      </c>
      <c r="B4037" s="24" t="inlineStr">
        <is>
          <t>E3</t>
        </is>
      </c>
      <c r="C4037" s="24" t="inlineStr">
        <is>
          <t>League Two</t>
        </is>
      </c>
      <c r="D4037" s="24" t="inlineStr">
        <is>
          <t>York</t>
        </is>
      </c>
      <c r="E4037" s="24" t="n">
        <v>10</v>
      </c>
      <c r="F4037" s="24" t="n">
        <v>3</v>
      </c>
      <c r="G4037" s="29" t="n">
        <v>46312.625</v>
      </c>
      <c r="H4037" s="24" t="inlineStr">
        <is>
          <t>Newport</t>
        </is>
      </c>
      <c r="I4037" s="24" t="inlineStr">
        <is>
          <t>A</t>
        </is>
      </c>
      <c r="J4037" s="24" t="inlineStr">
        <is>
          <t>E3-Newport-York</t>
        </is>
      </c>
      <c r="K4037" s="24" t="n">
        <v>24</v>
      </c>
      <c r="L4037" s="11">
        <f>IF(INDEX(Matches!$X:$X,AA4037)=0,"",IF(I4037="H",INDEX(Matches!$H:$H,AA4037),INDEX(Matches!$I:$I,AA4037)))</f>
        <v/>
      </c>
      <c r="M4037" s="11">
        <f>IF(INDEX(Matches!$X:$X,AA4037)=0,"",IF(I4037="H",INDEX(Matches!$I:$I,AA4037),INDEX(Matches!$H:$H,AA4037)))</f>
        <v/>
      </c>
      <c r="N4037" s="11">
        <f>IF(L4037="","",IF(L4037&gt;M4037,"W",IF(L4037=M4037,"D","L")))</f>
        <v/>
      </c>
      <c r="O4037" s="11">
        <f>IF(L4037="","",IF(L4037&gt;M4037,3,IF(L4037=M4037,1,0)))</f>
        <v/>
      </c>
      <c r="P4037" s="31">
        <f>IF(I4037="H",INDEX(Matches!$L:$L,AA4037),INDEX(Matches!$N:$N,AA4037))</f>
        <v/>
      </c>
      <c r="Q4037" s="31">
        <f>INDEX(Matches!$M:$M,AA4037)</f>
        <v/>
      </c>
      <c r="R4037" s="31">
        <f>IF(I4037="H",INDEX(Matches!$N:$N,AA4037),INDEX(Matches!$L:$L,AA4037))</f>
        <v/>
      </c>
      <c r="S4037" s="33">
        <f>IF(I4037="H",INDEX(Matches!$O:$O,AA4037),INDEX(Matches!$P:$P,AA4037))</f>
        <v/>
      </c>
      <c r="T4037" s="33">
        <f>IF(INDEX(Matches!$J:$J,AA4037)="","",IF(I4037="H",INDEX(Matches!$J:$J,AA4037),INDEX(Matches!$K:$K,AA4037)))</f>
        <v/>
      </c>
      <c r="U4037" s="33">
        <f>IF(INDEX(Matches!$K:$K,AA4037)="","",IF(I4037="H",INDEX(Matches!$K:$K,AA4037),INDEX(Matches!$J:$J,AA4037)))</f>
        <v/>
      </c>
      <c r="V4037" s="30">
        <f>IF(T4037="","",T4037-U4037)</f>
        <v/>
      </c>
      <c r="W4037" s="33">
        <f>IF(I4037="H",INDEX(Matches!$T:$T,AA4037),INDEX(Matches!$U:$U,AA4037))</f>
        <v/>
      </c>
      <c r="X4037" s="11">
        <f>INDEX(Matches!$X:$X,AA4037)</f>
        <v/>
      </c>
      <c r="Y4037" s="30">
        <f>IF(O4037="","",O4037-S4037)</f>
        <v/>
      </c>
      <c r="Z4037" s="30">
        <f>IF(W4037="","",W4037-S4037)</f>
        <v/>
      </c>
      <c r="AA4037" s="24">
        <f>MATCH(J4037,Matches!$A:$A,0)</f>
        <v/>
      </c>
      <c r="AB4037" s="33" t="n"/>
      <c r="AC4037" s="33" t="n"/>
      <c r="AD4037" s="24" t="n"/>
      <c r="AE4037" s="24" t="n">
        <v>3</v>
      </c>
      <c r="AF4037" s="33" t="n"/>
      <c r="AG4037" s="33" t="n"/>
    </row>
    <row r="4038">
      <c r="A4038" s="24" t="inlineStr">
        <is>
          <t>York|11</t>
        </is>
      </c>
      <c r="B4038" s="24" t="inlineStr">
        <is>
          <t>E3</t>
        </is>
      </c>
      <c r="C4038" s="24" t="inlineStr">
        <is>
          <t>League Two</t>
        </is>
      </c>
      <c r="D4038" s="24" t="inlineStr">
        <is>
          <t>York</t>
        </is>
      </c>
      <c r="E4038" s="24" t="n">
        <v>11</v>
      </c>
      <c r="F4038" s="24" t="n">
        <v>3</v>
      </c>
      <c r="G4038" s="29" t="n">
        <v>46315.82291666666</v>
      </c>
      <c r="H4038" s="24" t="inlineStr">
        <is>
          <t>Accrington</t>
        </is>
      </c>
      <c r="I4038" s="24" t="inlineStr">
        <is>
          <t>H</t>
        </is>
      </c>
      <c r="J4038" s="24" t="inlineStr">
        <is>
          <t>E3-York-Accringt</t>
        </is>
      </c>
      <c r="K4038" s="24" t="n">
        <v>23</v>
      </c>
      <c r="L4038" s="11">
        <f>IF(INDEX(Matches!$X:$X,AA4038)=0,"",IF(I4038="H",INDEX(Matches!$H:$H,AA4038),INDEX(Matches!$I:$I,AA4038)))</f>
        <v/>
      </c>
      <c r="M4038" s="11">
        <f>IF(INDEX(Matches!$X:$X,AA4038)=0,"",IF(I4038="H",INDEX(Matches!$I:$I,AA4038),INDEX(Matches!$H:$H,AA4038)))</f>
        <v/>
      </c>
      <c r="N4038" s="11">
        <f>IF(L4038="","",IF(L4038&gt;M4038,"W",IF(L4038=M4038,"D","L")))</f>
        <v/>
      </c>
      <c r="O4038" s="11">
        <f>IF(L4038="","",IF(L4038&gt;M4038,3,IF(L4038=M4038,1,0)))</f>
        <v/>
      </c>
      <c r="P4038" s="31">
        <f>IF(I4038="H",INDEX(Matches!$L:$L,AA4038),INDEX(Matches!$N:$N,AA4038))</f>
        <v/>
      </c>
      <c r="Q4038" s="31">
        <f>INDEX(Matches!$M:$M,AA4038)</f>
        <v/>
      </c>
      <c r="R4038" s="31">
        <f>IF(I4038="H",INDEX(Matches!$N:$N,AA4038),INDEX(Matches!$L:$L,AA4038))</f>
        <v/>
      </c>
      <c r="S4038" s="33">
        <f>IF(I4038="H",INDEX(Matches!$O:$O,AA4038),INDEX(Matches!$P:$P,AA4038))</f>
        <v/>
      </c>
      <c r="T4038" s="33">
        <f>IF(INDEX(Matches!$J:$J,AA4038)="","",IF(I4038="H",INDEX(Matches!$J:$J,AA4038),INDEX(Matches!$K:$K,AA4038)))</f>
        <v/>
      </c>
      <c r="U4038" s="33">
        <f>IF(INDEX(Matches!$K:$K,AA4038)="","",IF(I4038="H",INDEX(Matches!$K:$K,AA4038),INDEX(Matches!$J:$J,AA4038)))</f>
        <v/>
      </c>
      <c r="V4038" s="30">
        <f>IF(T4038="","",T4038-U4038)</f>
        <v/>
      </c>
      <c r="W4038" s="33">
        <f>IF(I4038="H",INDEX(Matches!$T:$T,AA4038),INDEX(Matches!$U:$U,AA4038))</f>
        <v/>
      </c>
      <c r="X4038" s="11">
        <f>INDEX(Matches!$X:$X,AA4038)</f>
        <v/>
      </c>
      <c r="Y4038" s="30">
        <f>IF(O4038="","",O4038-S4038)</f>
        <v/>
      </c>
      <c r="Z4038" s="30">
        <f>IF(W4038="","",W4038-S4038)</f>
        <v/>
      </c>
      <c r="AA4038" s="24">
        <f>MATCH(J4038,Matches!$A:$A,0)</f>
        <v/>
      </c>
      <c r="AB4038" s="33" t="n"/>
      <c r="AC4038" s="33" t="n"/>
      <c r="AD4038" s="24" t="n"/>
      <c r="AE4038" s="24" t="n">
        <v>3</v>
      </c>
      <c r="AF4038" s="33" t="n"/>
      <c r="AG4038" s="33" t="n"/>
    </row>
    <row r="4039">
      <c r="A4039" s="24" t="inlineStr">
        <is>
          <t>York|12</t>
        </is>
      </c>
      <c r="B4039" s="24" t="inlineStr">
        <is>
          <t>E3</t>
        </is>
      </c>
      <c r="C4039" s="24" t="inlineStr">
        <is>
          <t>League Two</t>
        </is>
      </c>
      <c r="D4039" s="24" t="inlineStr">
        <is>
          <t>York</t>
        </is>
      </c>
      <c r="E4039" s="24" t="n">
        <v>12</v>
      </c>
      <c r="F4039" s="24" t="n">
        <v>3</v>
      </c>
      <c r="G4039" s="29" t="n">
        <v>46319.625</v>
      </c>
      <c r="H4039" s="24" t="inlineStr">
        <is>
          <t>Port Vale</t>
        </is>
      </c>
      <c r="I4039" s="24" t="inlineStr">
        <is>
          <t>H</t>
        </is>
      </c>
      <c r="J4039" s="24" t="inlineStr">
        <is>
          <t>E3-York-PortVale</t>
        </is>
      </c>
      <c r="K4039" s="24" t="n">
        <v>5</v>
      </c>
      <c r="L4039" s="11">
        <f>IF(INDEX(Matches!$X:$X,AA4039)=0,"",IF(I4039="H",INDEX(Matches!$H:$H,AA4039),INDEX(Matches!$I:$I,AA4039)))</f>
        <v/>
      </c>
      <c r="M4039" s="11">
        <f>IF(INDEX(Matches!$X:$X,AA4039)=0,"",IF(I4039="H",INDEX(Matches!$I:$I,AA4039),INDEX(Matches!$H:$H,AA4039)))</f>
        <v/>
      </c>
      <c r="N4039" s="11">
        <f>IF(L4039="","",IF(L4039&gt;M4039,"W",IF(L4039=M4039,"D","L")))</f>
        <v/>
      </c>
      <c r="O4039" s="11">
        <f>IF(L4039="","",IF(L4039&gt;M4039,3,IF(L4039=M4039,1,0)))</f>
        <v/>
      </c>
      <c r="P4039" s="31">
        <f>IF(I4039="H",INDEX(Matches!$L:$L,AA4039),INDEX(Matches!$N:$N,AA4039))</f>
        <v/>
      </c>
      <c r="Q4039" s="31">
        <f>INDEX(Matches!$M:$M,AA4039)</f>
        <v/>
      </c>
      <c r="R4039" s="31">
        <f>IF(I4039="H",INDEX(Matches!$N:$N,AA4039),INDEX(Matches!$L:$L,AA4039))</f>
        <v/>
      </c>
      <c r="S4039" s="33">
        <f>IF(I4039="H",INDEX(Matches!$O:$O,AA4039),INDEX(Matches!$P:$P,AA4039))</f>
        <v/>
      </c>
      <c r="T4039" s="33">
        <f>IF(INDEX(Matches!$J:$J,AA4039)="","",IF(I4039="H",INDEX(Matches!$J:$J,AA4039),INDEX(Matches!$K:$K,AA4039)))</f>
        <v/>
      </c>
      <c r="U4039" s="33">
        <f>IF(INDEX(Matches!$K:$K,AA4039)="","",IF(I4039="H",INDEX(Matches!$K:$K,AA4039),INDEX(Matches!$J:$J,AA4039)))</f>
        <v/>
      </c>
      <c r="V4039" s="30">
        <f>IF(T4039="","",T4039-U4039)</f>
        <v/>
      </c>
      <c r="W4039" s="33">
        <f>IF(I4039="H",INDEX(Matches!$T:$T,AA4039),INDEX(Matches!$U:$U,AA4039))</f>
        <v/>
      </c>
      <c r="X4039" s="11">
        <f>INDEX(Matches!$X:$X,AA4039)</f>
        <v/>
      </c>
      <c r="Y4039" s="30">
        <f>IF(O4039="","",O4039-S4039)</f>
        <v/>
      </c>
      <c r="Z4039" s="30">
        <f>IF(W4039="","",W4039-S4039)</f>
        <v/>
      </c>
      <c r="AA4039" s="24">
        <f>MATCH(J4039,Matches!$A:$A,0)</f>
        <v/>
      </c>
      <c r="AB4039" s="33" t="n"/>
      <c r="AC4039" s="33" t="n">
        <v>1.513344576888764</v>
      </c>
      <c r="AD4039" s="24" t="n"/>
      <c r="AE4039" s="24" t="n">
        <v>4</v>
      </c>
      <c r="AF4039" s="33" t="n"/>
      <c r="AG4039" s="33" t="n"/>
    </row>
    <row r="4040">
      <c r="A4040" s="24" t="inlineStr">
        <is>
          <t>York|13</t>
        </is>
      </c>
      <c r="B4040" s="24" t="inlineStr">
        <is>
          <t>E3</t>
        </is>
      </c>
      <c r="C4040" s="24" t="inlineStr">
        <is>
          <t>League Two</t>
        </is>
      </c>
      <c r="D4040" s="24" t="inlineStr">
        <is>
          <t>York</t>
        </is>
      </c>
      <c r="E4040" s="24" t="n">
        <v>13</v>
      </c>
      <c r="F4040" s="24" t="n">
        <v>4</v>
      </c>
      <c r="G4040" s="29" t="n">
        <v>46322.82291666666</v>
      </c>
      <c r="H4040" s="24" t="inlineStr">
        <is>
          <t>Barnet</t>
        </is>
      </c>
      <c r="I4040" s="24" t="inlineStr">
        <is>
          <t>A</t>
        </is>
      </c>
      <c r="J4040" s="24" t="inlineStr">
        <is>
          <t>E3-Barnet-York</t>
        </is>
      </c>
      <c r="K4040" s="24" t="n">
        <v>3</v>
      </c>
      <c r="L4040" s="11">
        <f>IF(INDEX(Matches!$X:$X,AA4040)=0,"",IF(I4040="H",INDEX(Matches!$H:$H,AA4040),INDEX(Matches!$I:$I,AA4040)))</f>
        <v/>
      </c>
      <c r="M4040" s="11">
        <f>IF(INDEX(Matches!$X:$X,AA4040)=0,"",IF(I4040="H",INDEX(Matches!$I:$I,AA4040),INDEX(Matches!$H:$H,AA4040)))</f>
        <v/>
      </c>
      <c r="N4040" s="11">
        <f>IF(L4040="","",IF(L4040&gt;M4040,"W",IF(L4040=M4040,"D","L")))</f>
        <v/>
      </c>
      <c r="O4040" s="11">
        <f>IF(L4040="","",IF(L4040&gt;M4040,3,IF(L4040=M4040,1,0)))</f>
        <v/>
      </c>
      <c r="P4040" s="31">
        <f>IF(I4040="H",INDEX(Matches!$L:$L,AA4040),INDEX(Matches!$N:$N,AA4040))</f>
        <v/>
      </c>
      <c r="Q4040" s="31">
        <f>INDEX(Matches!$M:$M,AA4040)</f>
        <v/>
      </c>
      <c r="R4040" s="31">
        <f>IF(I4040="H",INDEX(Matches!$N:$N,AA4040),INDEX(Matches!$L:$L,AA4040))</f>
        <v/>
      </c>
      <c r="S4040" s="33">
        <f>IF(I4040="H",INDEX(Matches!$O:$O,AA4040),INDEX(Matches!$P:$P,AA4040))</f>
        <v/>
      </c>
      <c r="T4040" s="33">
        <f>IF(INDEX(Matches!$J:$J,AA4040)="","",IF(I4040="H",INDEX(Matches!$J:$J,AA4040),INDEX(Matches!$K:$K,AA4040)))</f>
        <v/>
      </c>
      <c r="U4040" s="33">
        <f>IF(INDEX(Matches!$K:$K,AA4040)="","",IF(I4040="H",INDEX(Matches!$K:$K,AA4040),INDEX(Matches!$J:$J,AA4040)))</f>
        <v/>
      </c>
      <c r="V4040" s="30">
        <f>IF(T4040="","",T4040-U4040)</f>
        <v/>
      </c>
      <c r="W4040" s="33">
        <f>IF(I4040="H",INDEX(Matches!$T:$T,AA4040),INDEX(Matches!$U:$U,AA4040))</f>
        <v/>
      </c>
      <c r="X4040" s="11">
        <f>INDEX(Matches!$X:$X,AA4040)</f>
        <v/>
      </c>
      <c r="Y4040" s="30">
        <f>IF(O4040="","",O4040-S4040)</f>
        <v/>
      </c>
      <c r="Z4040" s="30">
        <f>IF(W4040="","",W4040-S4040)</f>
        <v/>
      </c>
      <c r="AA4040" s="24">
        <f>MATCH(J4040,Matches!$A:$A,0)</f>
        <v/>
      </c>
      <c r="AB4040" s="33" t="n"/>
      <c r="AC4040" s="33" t="n">
        <v>1.17469153135131</v>
      </c>
      <c r="AD4040" s="24" t="n"/>
      <c r="AE4040" s="24" t="n">
        <v>3</v>
      </c>
      <c r="AF4040" s="33" t="n"/>
      <c r="AG4040" s="33" t="n"/>
    </row>
    <row r="4041">
      <c r="A4041" s="24" t="inlineStr">
        <is>
          <t>York|14</t>
        </is>
      </c>
      <c r="B4041" s="24" t="inlineStr">
        <is>
          <t>E3</t>
        </is>
      </c>
      <c r="C4041" s="24" t="inlineStr">
        <is>
          <t>League Two</t>
        </is>
      </c>
      <c r="D4041" s="24" t="inlineStr">
        <is>
          <t>York</t>
        </is>
      </c>
      <c r="E4041" s="24" t="n">
        <v>14</v>
      </c>
      <c r="F4041" s="24" t="n">
        <v>4</v>
      </c>
      <c r="G4041" s="29" t="n">
        <v>46326.52083333334</v>
      </c>
      <c r="H4041" s="24" t="inlineStr">
        <is>
          <t>Grimsby</t>
        </is>
      </c>
      <c r="I4041" s="24" t="inlineStr">
        <is>
          <t>A</t>
        </is>
      </c>
      <c r="J4041" s="24" t="inlineStr">
        <is>
          <t>E3-Grimsby-York</t>
        </is>
      </c>
      <c r="K4041" s="24" t="n">
        <v>4</v>
      </c>
      <c r="L4041" s="11">
        <f>IF(INDEX(Matches!$X:$X,AA4041)=0,"",IF(I4041="H",INDEX(Matches!$H:$H,AA4041),INDEX(Matches!$I:$I,AA4041)))</f>
        <v/>
      </c>
      <c r="M4041" s="11">
        <f>IF(INDEX(Matches!$X:$X,AA4041)=0,"",IF(I4041="H",INDEX(Matches!$I:$I,AA4041),INDEX(Matches!$H:$H,AA4041)))</f>
        <v/>
      </c>
      <c r="N4041" s="11">
        <f>IF(L4041="","",IF(L4041&gt;M4041,"W",IF(L4041=M4041,"D","L")))</f>
        <v/>
      </c>
      <c r="O4041" s="11">
        <f>IF(L4041="","",IF(L4041&gt;M4041,3,IF(L4041=M4041,1,0)))</f>
        <v/>
      </c>
      <c r="P4041" s="31">
        <f>IF(I4041="H",INDEX(Matches!$L:$L,AA4041),INDEX(Matches!$N:$N,AA4041))</f>
        <v/>
      </c>
      <c r="Q4041" s="31">
        <f>INDEX(Matches!$M:$M,AA4041)</f>
        <v/>
      </c>
      <c r="R4041" s="31">
        <f>IF(I4041="H",INDEX(Matches!$N:$N,AA4041),INDEX(Matches!$L:$L,AA4041))</f>
        <v/>
      </c>
      <c r="S4041" s="33">
        <f>IF(I4041="H",INDEX(Matches!$O:$O,AA4041),INDEX(Matches!$P:$P,AA4041))</f>
        <v/>
      </c>
      <c r="T4041" s="33">
        <f>IF(INDEX(Matches!$J:$J,AA4041)="","",IF(I4041="H",INDEX(Matches!$J:$J,AA4041),INDEX(Matches!$K:$K,AA4041)))</f>
        <v/>
      </c>
      <c r="U4041" s="33">
        <f>IF(INDEX(Matches!$K:$K,AA4041)="","",IF(I4041="H",INDEX(Matches!$K:$K,AA4041),INDEX(Matches!$J:$J,AA4041)))</f>
        <v/>
      </c>
      <c r="V4041" s="30">
        <f>IF(T4041="","",T4041-U4041)</f>
        <v/>
      </c>
      <c r="W4041" s="33">
        <f>IF(I4041="H",INDEX(Matches!$T:$T,AA4041),INDEX(Matches!$U:$U,AA4041))</f>
        <v/>
      </c>
      <c r="X4041" s="11">
        <f>INDEX(Matches!$X:$X,AA4041)</f>
        <v/>
      </c>
      <c r="Y4041" s="30">
        <f>IF(O4041="","",O4041-S4041)</f>
        <v/>
      </c>
      <c r="Z4041" s="30">
        <f>IF(W4041="","",W4041-S4041)</f>
        <v/>
      </c>
      <c r="AA4041" s="24">
        <f>MATCH(J4041,Matches!$A:$A,0)</f>
        <v/>
      </c>
      <c r="AB4041" s="33" t="n"/>
      <c r="AC4041" s="33" t="n">
        <v>1.215286252430065</v>
      </c>
      <c r="AD4041" s="24" t="n"/>
      <c r="AE4041" s="24" t="n">
        <v>4</v>
      </c>
      <c r="AF4041" s="33" t="n"/>
      <c r="AG4041" s="33" t="n"/>
    </row>
    <row r="4042">
      <c r="A4042" s="24" t="inlineStr">
        <is>
          <t>York|15</t>
        </is>
      </c>
      <c r="B4042" s="24" t="inlineStr">
        <is>
          <t>E3</t>
        </is>
      </c>
      <c r="C4042" s="24" t="inlineStr">
        <is>
          <t>League Two</t>
        </is>
      </c>
      <c r="D4042" s="24" t="inlineStr">
        <is>
          <t>York</t>
        </is>
      </c>
      <c r="E4042" s="24" t="n">
        <v>15</v>
      </c>
      <c r="F4042" s="24" t="n">
        <v>4</v>
      </c>
      <c r="G4042" s="29" t="n">
        <v>46340.625</v>
      </c>
      <c r="H4042" s="24" t="inlineStr">
        <is>
          <t>Rochdale</t>
        </is>
      </c>
      <c r="I4042" s="24" t="inlineStr">
        <is>
          <t>A</t>
        </is>
      </c>
      <c r="J4042" s="24" t="inlineStr">
        <is>
          <t>E3-Rochdale-York</t>
        </is>
      </c>
      <c r="K4042" s="24" t="n">
        <v>16</v>
      </c>
      <c r="L4042" s="11">
        <f>IF(INDEX(Matches!$X:$X,AA4042)=0,"",IF(I4042="H",INDEX(Matches!$H:$H,AA4042),INDEX(Matches!$I:$I,AA4042)))</f>
        <v/>
      </c>
      <c r="M4042" s="11">
        <f>IF(INDEX(Matches!$X:$X,AA4042)=0,"",IF(I4042="H",INDEX(Matches!$I:$I,AA4042),INDEX(Matches!$H:$H,AA4042)))</f>
        <v/>
      </c>
      <c r="N4042" s="11">
        <f>IF(L4042="","",IF(L4042&gt;M4042,"W",IF(L4042=M4042,"D","L")))</f>
        <v/>
      </c>
      <c r="O4042" s="11">
        <f>IF(L4042="","",IF(L4042&gt;M4042,3,IF(L4042=M4042,1,0)))</f>
        <v/>
      </c>
      <c r="P4042" s="31">
        <f>IF(I4042="H",INDEX(Matches!$L:$L,AA4042),INDEX(Matches!$N:$N,AA4042))</f>
        <v/>
      </c>
      <c r="Q4042" s="31">
        <f>INDEX(Matches!$M:$M,AA4042)</f>
        <v/>
      </c>
      <c r="R4042" s="31">
        <f>IF(I4042="H",INDEX(Matches!$N:$N,AA4042),INDEX(Matches!$L:$L,AA4042))</f>
        <v/>
      </c>
      <c r="S4042" s="33">
        <f>IF(I4042="H",INDEX(Matches!$O:$O,AA4042),INDEX(Matches!$P:$P,AA4042))</f>
        <v/>
      </c>
      <c r="T4042" s="33">
        <f>IF(INDEX(Matches!$J:$J,AA4042)="","",IF(I4042="H",INDEX(Matches!$J:$J,AA4042),INDEX(Matches!$K:$K,AA4042)))</f>
        <v/>
      </c>
      <c r="U4042" s="33">
        <f>IF(INDEX(Matches!$K:$K,AA4042)="","",IF(I4042="H",INDEX(Matches!$K:$K,AA4042),INDEX(Matches!$J:$J,AA4042)))</f>
        <v/>
      </c>
      <c r="V4042" s="30">
        <f>IF(T4042="","",T4042-U4042)</f>
        <v/>
      </c>
      <c r="W4042" s="33">
        <f>IF(I4042="H",INDEX(Matches!$T:$T,AA4042),INDEX(Matches!$U:$U,AA4042))</f>
        <v/>
      </c>
      <c r="X4042" s="11">
        <f>INDEX(Matches!$X:$X,AA4042)</f>
        <v/>
      </c>
      <c r="Y4042" s="30">
        <f>IF(O4042="","",O4042-S4042)</f>
        <v/>
      </c>
      <c r="Z4042" s="30">
        <f>IF(W4042="","",W4042-S4042)</f>
        <v/>
      </c>
      <c r="AA4042" s="24">
        <f>MATCH(J4042,Matches!$A:$A,0)</f>
        <v/>
      </c>
      <c r="AB4042" s="33" t="n"/>
      <c r="AC4042" s="33" t="n">
        <v>1.437933063407012</v>
      </c>
      <c r="AD4042" s="24" t="n"/>
      <c r="AE4042" s="24" t="n">
        <v>4</v>
      </c>
      <c r="AF4042" s="33" t="n"/>
      <c r="AG4042" s="33" t="n"/>
    </row>
    <row r="4043">
      <c r="A4043" s="24" t="inlineStr">
        <is>
          <t>York|16</t>
        </is>
      </c>
      <c r="B4043" s="24" t="inlineStr">
        <is>
          <t>E3</t>
        </is>
      </c>
      <c r="C4043" s="24" t="inlineStr">
        <is>
          <t>League Two</t>
        </is>
      </c>
      <c r="D4043" s="24" t="inlineStr">
        <is>
          <t>York</t>
        </is>
      </c>
      <c r="E4043" s="24" t="n">
        <v>16</v>
      </c>
      <c r="F4043" s="24" t="n">
        <v>4</v>
      </c>
      <c r="G4043" s="29" t="n">
        <v>46347.625</v>
      </c>
      <c r="H4043" s="24" t="inlineStr">
        <is>
          <t>Walsall</t>
        </is>
      </c>
      <c r="I4043" s="24" t="inlineStr">
        <is>
          <t>H</t>
        </is>
      </c>
      <c r="J4043" s="24" t="inlineStr">
        <is>
          <t>E3-York-Walsall</t>
        </is>
      </c>
      <c r="K4043" s="24" t="n">
        <v>11</v>
      </c>
      <c r="L4043" s="11">
        <f>IF(INDEX(Matches!$X:$X,AA4043)=0,"",IF(I4043="H",INDEX(Matches!$H:$H,AA4043),INDEX(Matches!$I:$I,AA4043)))</f>
        <v/>
      </c>
      <c r="M4043" s="11">
        <f>IF(INDEX(Matches!$X:$X,AA4043)=0,"",IF(I4043="H",INDEX(Matches!$I:$I,AA4043),INDEX(Matches!$H:$H,AA4043)))</f>
        <v/>
      </c>
      <c r="N4043" s="11">
        <f>IF(L4043="","",IF(L4043&gt;M4043,"W",IF(L4043=M4043,"D","L")))</f>
        <v/>
      </c>
      <c r="O4043" s="11">
        <f>IF(L4043="","",IF(L4043&gt;M4043,3,IF(L4043=M4043,1,0)))</f>
        <v/>
      </c>
      <c r="P4043" s="31">
        <f>IF(I4043="H",INDEX(Matches!$L:$L,AA4043),INDEX(Matches!$N:$N,AA4043))</f>
        <v/>
      </c>
      <c r="Q4043" s="31">
        <f>INDEX(Matches!$M:$M,AA4043)</f>
        <v/>
      </c>
      <c r="R4043" s="31">
        <f>IF(I4043="H",INDEX(Matches!$N:$N,AA4043),INDEX(Matches!$L:$L,AA4043))</f>
        <v/>
      </c>
      <c r="S4043" s="33">
        <f>IF(I4043="H",INDEX(Matches!$O:$O,AA4043),INDEX(Matches!$P:$P,AA4043))</f>
        <v/>
      </c>
      <c r="T4043" s="33">
        <f>IF(INDEX(Matches!$J:$J,AA4043)="","",IF(I4043="H",INDEX(Matches!$J:$J,AA4043),INDEX(Matches!$K:$K,AA4043)))</f>
        <v/>
      </c>
      <c r="U4043" s="33">
        <f>IF(INDEX(Matches!$K:$K,AA4043)="","",IF(I4043="H",INDEX(Matches!$K:$K,AA4043),INDEX(Matches!$J:$J,AA4043)))</f>
        <v/>
      </c>
      <c r="V4043" s="30">
        <f>IF(T4043="","",T4043-U4043)</f>
        <v/>
      </c>
      <c r="W4043" s="33">
        <f>IF(I4043="H",INDEX(Matches!$T:$T,AA4043),INDEX(Matches!$U:$U,AA4043))</f>
        <v/>
      </c>
      <c r="X4043" s="11">
        <f>INDEX(Matches!$X:$X,AA4043)</f>
        <v/>
      </c>
      <c r="Y4043" s="30">
        <f>IF(O4043="","",O4043-S4043)</f>
        <v/>
      </c>
      <c r="Z4043" s="30">
        <f>IF(W4043="","",W4043-S4043)</f>
        <v/>
      </c>
      <c r="AA4043" s="24">
        <f>MATCH(J4043,Matches!$A:$A,0)</f>
        <v/>
      </c>
      <c r="AB4043" s="33" t="n"/>
      <c r="AC4043" s="33" t="n">
        <v>1.614946070116268</v>
      </c>
      <c r="AD4043" s="24" t="n"/>
      <c r="AE4043" s="24" t="n">
        <v>4</v>
      </c>
      <c r="AF4043" s="33" t="n"/>
      <c r="AG4043" s="33" t="n"/>
    </row>
    <row r="4044">
      <c r="A4044" s="24" t="inlineStr">
        <is>
          <t>York|17</t>
        </is>
      </c>
      <c r="B4044" s="24" t="inlineStr">
        <is>
          <t>E3</t>
        </is>
      </c>
      <c r="C4044" s="24" t="inlineStr">
        <is>
          <t>League Two</t>
        </is>
      </c>
      <c r="D4044" s="24" t="inlineStr">
        <is>
          <t>York</t>
        </is>
      </c>
      <c r="E4044" s="24" t="n">
        <v>17</v>
      </c>
      <c r="F4044" s="24" t="n">
        <v>5</v>
      </c>
      <c r="G4044" s="29" t="n">
        <v>46354.625</v>
      </c>
      <c r="H4044" s="24" t="inlineStr">
        <is>
          <t>Colchester</t>
        </is>
      </c>
      <c r="I4044" s="24" t="inlineStr">
        <is>
          <t>A</t>
        </is>
      </c>
      <c r="J4044" s="24" t="inlineStr">
        <is>
          <t>E3-Colchest-York</t>
        </is>
      </c>
      <c r="K4044" s="24" t="n">
        <v>13</v>
      </c>
      <c r="L4044" s="11">
        <f>IF(INDEX(Matches!$X:$X,AA4044)=0,"",IF(I4044="H",INDEX(Matches!$H:$H,AA4044),INDEX(Matches!$I:$I,AA4044)))</f>
        <v/>
      </c>
      <c r="M4044" s="11">
        <f>IF(INDEX(Matches!$X:$X,AA4044)=0,"",IF(I4044="H",INDEX(Matches!$I:$I,AA4044),INDEX(Matches!$H:$H,AA4044)))</f>
        <v/>
      </c>
      <c r="N4044" s="11">
        <f>IF(L4044="","",IF(L4044&gt;M4044,"W",IF(L4044=M4044,"D","L")))</f>
        <v/>
      </c>
      <c r="O4044" s="11">
        <f>IF(L4044="","",IF(L4044&gt;M4044,3,IF(L4044=M4044,1,0)))</f>
        <v/>
      </c>
      <c r="P4044" s="31">
        <f>IF(I4044="H",INDEX(Matches!$L:$L,AA4044),INDEX(Matches!$N:$N,AA4044))</f>
        <v/>
      </c>
      <c r="Q4044" s="31">
        <f>INDEX(Matches!$M:$M,AA4044)</f>
        <v/>
      </c>
      <c r="R4044" s="31">
        <f>IF(I4044="H",INDEX(Matches!$N:$N,AA4044),INDEX(Matches!$L:$L,AA4044))</f>
        <v/>
      </c>
      <c r="S4044" s="33">
        <f>IF(I4044="H",INDEX(Matches!$O:$O,AA4044),INDEX(Matches!$P:$P,AA4044))</f>
        <v/>
      </c>
      <c r="T4044" s="33">
        <f>IF(INDEX(Matches!$J:$J,AA4044)="","",IF(I4044="H",INDEX(Matches!$J:$J,AA4044),INDEX(Matches!$K:$K,AA4044)))</f>
        <v/>
      </c>
      <c r="U4044" s="33">
        <f>IF(INDEX(Matches!$K:$K,AA4044)="","",IF(I4044="H",INDEX(Matches!$K:$K,AA4044),INDEX(Matches!$J:$J,AA4044)))</f>
        <v/>
      </c>
      <c r="V4044" s="30">
        <f>IF(T4044="","",T4044-U4044)</f>
        <v/>
      </c>
      <c r="W4044" s="33">
        <f>IF(I4044="H",INDEX(Matches!$T:$T,AA4044),INDEX(Matches!$U:$U,AA4044))</f>
        <v/>
      </c>
      <c r="X4044" s="11">
        <f>INDEX(Matches!$X:$X,AA4044)</f>
        <v/>
      </c>
      <c r="Y4044" s="30">
        <f>IF(O4044="","",O4044-S4044)</f>
        <v/>
      </c>
      <c r="Z4044" s="30">
        <f>IF(W4044="","",W4044-S4044)</f>
        <v/>
      </c>
      <c r="AA4044" s="24">
        <f>MATCH(J4044,Matches!$A:$A,0)</f>
        <v/>
      </c>
      <c r="AB4044" s="33" t="n"/>
      <c r="AC4044" s="33" t="n">
        <v>1.346027156536615</v>
      </c>
      <c r="AD4044" s="24" t="n"/>
      <c r="AE4044" s="24" t="n">
        <v>5</v>
      </c>
      <c r="AF4044" s="33" t="n"/>
      <c r="AG4044" s="33" t="n"/>
    </row>
    <row r="4045">
      <c r="A4045" s="24" t="inlineStr">
        <is>
          <t>York|18</t>
        </is>
      </c>
      <c r="B4045" s="24" t="inlineStr">
        <is>
          <t>E3</t>
        </is>
      </c>
      <c r="C4045" s="24" t="inlineStr">
        <is>
          <t>League Two</t>
        </is>
      </c>
      <c r="D4045" s="24" t="inlineStr">
        <is>
          <t>York</t>
        </is>
      </c>
      <c r="E4045" s="24" t="n">
        <v>18</v>
      </c>
      <c r="F4045" s="24" t="n">
        <v>5</v>
      </c>
      <c r="G4045" s="29" t="n">
        <v>46357.82291666666</v>
      </c>
      <c r="H4045" s="24" t="inlineStr">
        <is>
          <t>Shrewsbury</t>
        </is>
      </c>
      <c r="I4045" s="24" t="inlineStr">
        <is>
          <t>H</t>
        </is>
      </c>
      <c r="J4045" s="24" t="inlineStr">
        <is>
          <t>E3-York-Shrewsbu</t>
        </is>
      </c>
      <c r="K4045" s="24" t="n">
        <v>20</v>
      </c>
      <c r="L4045" s="11">
        <f>IF(INDEX(Matches!$X:$X,AA4045)=0,"",IF(I4045="H",INDEX(Matches!$H:$H,AA4045),INDEX(Matches!$I:$I,AA4045)))</f>
        <v/>
      </c>
      <c r="M4045" s="11">
        <f>IF(INDEX(Matches!$X:$X,AA4045)=0,"",IF(I4045="H",INDEX(Matches!$I:$I,AA4045),INDEX(Matches!$H:$H,AA4045)))</f>
        <v/>
      </c>
      <c r="N4045" s="11">
        <f>IF(L4045="","",IF(L4045&gt;M4045,"W",IF(L4045=M4045,"D","L")))</f>
        <v/>
      </c>
      <c r="O4045" s="11">
        <f>IF(L4045="","",IF(L4045&gt;M4045,3,IF(L4045=M4045,1,0)))</f>
        <v/>
      </c>
      <c r="P4045" s="31">
        <f>IF(I4045="H",INDEX(Matches!$L:$L,AA4045),INDEX(Matches!$N:$N,AA4045))</f>
        <v/>
      </c>
      <c r="Q4045" s="31">
        <f>INDEX(Matches!$M:$M,AA4045)</f>
        <v/>
      </c>
      <c r="R4045" s="31">
        <f>IF(I4045="H",INDEX(Matches!$N:$N,AA4045),INDEX(Matches!$L:$L,AA4045))</f>
        <v/>
      </c>
      <c r="S4045" s="33">
        <f>IF(I4045="H",INDEX(Matches!$O:$O,AA4045),INDEX(Matches!$P:$P,AA4045))</f>
        <v/>
      </c>
      <c r="T4045" s="33">
        <f>IF(INDEX(Matches!$J:$J,AA4045)="","",IF(I4045="H",INDEX(Matches!$J:$J,AA4045),INDEX(Matches!$K:$K,AA4045)))</f>
        <v/>
      </c>
      <c r="U4045" s="33">
        <f>IF(INDEX(Matches!$K:$K,AA4045)="","",IF(I4045="H",INDEX(Matches!$K:$K,AA4045),INDEX(Matches!$J:$J,AA4045)))</f>
        <v/>
      </c>
      <c r="V4045" s="30">
        <f>IF(T4045="","",T4045-U4045)</f>
        <v/>
      </c>
      <c r="W4045" s="33">
        <f>IF(I4045="H",INDEX(Matches!$T:$T,AA4045),INDEX(Matches!$U:$U,AA4045))</f>
        <v/>
      </c>
      <c r="X4045" s="11">
        <f>INDEX(Matches!$X:$X,AA4045)</f>
        <v/>
      </c>
      <c r="Y4045" s="30">
        <f>IF(O4045="","",O4045-S4045)</f>
        <v/>
      </c>
      <c r="Z4045" s="30">
        <f>IF(W4045="","",W4045-S4045)</f>
        <v/>
      </c>
      <c r="AA4045" s="24">
        <f>MATCH(J4045,Matches!$A:$A,0)</f>
        <v/>
      </c>
      <c r="AB4045" s="33" t="n"/>
      <c r="AC4045" s="33" t="n">
        <v>1.719071069944965</v>
      </c>
      <c r="AD4045" s="24" t="n"/>
      <c r="AE4045" s="24" t="n">
        <v>5</v>
      </c>
      <c r="AF4045" s="33" t="n"/>
      <c r="AG4045" s="33" t="n"/>
    </row>
    <row r="4046">
      <c r="A4046" s="24" t="inlineStr">
        <is>
          <t>York|19</t>
        </is>
      </c>
      <c r="B4046" s="24" t="inlineStr">
        <is>
          <t>E3</t>
        </is>
      </c>
      <c r="C4046" s="24" t="inlineStr">
        <is>
          <t>League Two</t>
        </is>
      </c>
      <c r="D4046" s="24" t="inlineStr">
        <is>
          <t>York</t>
        </is>
      </c>
      <c r="E4046" s="24" t="n">
        <v>19</v>
      </c>
      <c r="F4046" s="24" t="n">
        <v>5</v>
      </c>
      <c r="G4046" s="29" t="n">
        <v>46368.52083333334</v>
      </c>
      <c r="H4046" s="24" t="inlineStr">
        <is>
          <t>Tranmere</t>
        </is>
      </c>
      <c r="I4046" s="24" t="inlineStr">
        <is>
          <t>A</t>
        </is>
      </c>
      <c r="J4046" s="24" t="inlineStr">
        <is>
          <t>E3-Tranmere-York</t>
        </is>
      </c>
      <c r="K4046" s="24" t="n">
        <v>19</v>
      </c>
      <c r="L4046" s="11">
        <f>IF(INDEX(Matches!$X:$X,AA4046)=0,"",IF(I4046="H",INDEX(Matches!$H:$H,AA4046),INDEX(Matches!$I:$I,AA4046)))</f>
        <v/>
      </c>
      <c r="M4046" s="11">
        <f>IF(INDEX(Matches!$X:$X,AA4046)=0,"",IF(I4046="H",INDEX(Matches!$I:$I,AA4046),INDEX(Matches!$H:$H,AA4046)))</f>
        <v/>
      </c>
      <c r="N4046" s="11">
        <f>IF(L4046="","",IF(L4046&gt;M4046,"W",IF(L4046=M4046,"D","L")))</f>
        <v/>
      </c>
      <c r="O4046" s="11">
        <f>IF(L4046="","",IF(L4046&gt;M4046,3,IF(L4046=M4046,1,0)))</f>
        <v/>
      </c>
      <c r="P4046" s="31">
        <f>IF(I4046="H",INDEX(Matches!$L:$L,AA4046),INDEX(Matches!$N:$N,AA4046))</f>
        <v/>
      </c>
      <c r="Q4046" s="31">
        <f>INDEX(Matches!$M:$M,AA4046)</f>
        <v/>
      </c>
      <c r="R4046" s="31">
        <f>IF(I4046="H",INDEX(Matches!$N:$N,AA4046),INDEX(Matches!$L:$L,AA4046))</f>
        <v/>
      </c>
      <c r="S4046" s="33">
        <f>IF(I4046="H",INDEX(Matches!$O:$O,AA4046),INDEX(Matches!$P:$P,AA4046))</f>
        <v/>
      </c>
      <c r="T4046" s="33">
        <f>IF(INDEX(Matches!$J:$J,AA4046)="","",IF(I4046="H",INDEX(Matches!$J:$J,AA4046),INDEX(Matches!$K:$K,AA4046)))</f>
        <v/>
      </c>
      <c r="U4046" s="33">
        <f>IF(INDEX(Matches!$K:$K,AA4046)="","",IF(I4046="H",INDEX(Matches!$K:$K,AA4046),INDEX(Matches!$J:$J,AA4046)))</f>
        <v/>
      </c>
      <c r="V4046" s="30">
        <f>IF(T4046="","",T4046-U4046)</f>
        <v/>
      </c>
      <c r="W4046" s="33">
        <f>IF(I4046="H",INDEX(Matches!$T:$T,AA4046),INDEX(Matches!$U:$U,AA4046))</f>
        <v/>
      </c>
      <c r="X4046" s="11">
        <f>INDEX(Matches!$X:$X,AA4046)</f>
        <v/>
      </c>
      <c r="Y4046" s="30">
        <f>IF(O4046="","",O4046-S4046)</f>
        <v/>
      </c>
      <c r="Z4046" s="30">
        <f>IF(W4046="","",W4046-S4046)</f>
        <v/>
      </c>
      <c r="AA4046" s="24">
        <f>MATCH(J4046,Matches!$A:$A,0)</f>
        <v/>
      </c>
      <c r="AB4046" s="33" t="n"/>
      <c r="AC4046" s="33" t="n">
        <v>1.457349567939172</v>
      </c>
      <c r="AD4046" s="24" t="n"/>
      <c r="AE4046" s="24" t="n">
        <v>5</v>
      </c>
      <c r="AF4046" s="33" t="n"/>
      <c r="AG4046" s="33" t="n"/>
    </row>
    <row r="4047">
      <c r="A4047" s="24" t="inlineStr">
        <is>
          <t>York|20</t>
        </is>
      </c>
      <c r="B4047" s="24" t="inlineStr">
        <is>
          <t>E3</t>
        </is>
      </c>
      <c r="C4047" s="24" t="inlineStr">
        <is>
          <t>League Two</t>
        </is>
      </c>
      <c r="D4047" s="24" t="inlineStr">
        <is>
          <t>York</t>
        </is>
      </c>
      <c r="E4047" s="24" t="n">
        <v>20</v>
      </c>
      <c r="F4047" s="24" t="n">
        <v>5</v>
      </c>
      <c r="G4047" s="29" t="n">
        <v>46375.625</v>
      </c>
      <c r="H4047" s="24" t="inlineStr">
        <is>
          <t>Crawley</t>
        </is>
      </c>
      <c r="I4047" s="24" t="inlineStr">
        <is>
          <t>H</t>
        </is>
      </c>
      <c r="J4047" s="24" t="inlineStr">
        <is>
          <t>E3-York-Crawley</t>
        </is>
      </c>
      <c r="K4047" s="24" t="n">
        <v>21</v>
      </c>
      <c r="L4047" s="11">
        <f>IF(INDEX(Matches!$X:$X,AA4047)=0,"",IF(I4047="H",INDEX(Matches!$H:$H,AA4047),INDEX(Matches!$I:$I,AA4047)))</f>
        <v/>
      </c>
      <c r="M4047" s="11">
        <f>IF(INDEX(Matches!$X:$X,AA4047)=0,"",IF(I4047="H",INDEX(Matches!$I:$I,AA4047),INDEX(Matches!$H:$H,AA4047)))</f>
        <v/>
      </c>
      <c r="N4047" s="11">
        <f>IF(L4047="","",IF(L4047&gt;M4047,"W",IF(L4047=M4047,"D","L")))</f>
        <v/>
      </c>
      <c r="O4047" s="11">
        <f>IF(L4047="","",IF(L4047&gt;M4047,3,IF(L4047=M4047,1,0)))</f>
        <v/>
      </c>
      <c r="P4047" s="31">
        <f>IF(I4047="H",INDEX(Matches!$L:$L,AA4047),INDEX(Matches!$N:$N,AA4047))</f>
        <v/>
      </c>
      <c r="Q4047" s="31">
        <f>INDEX(Matches!$M:$M,AA4047)</f>
        <v/>
      </c>
      <c r="R4047" s="31">
        <f>IF(I4047="H",INDEX(Matches!$N:$N,AA4047),INDEX(Matches!$L:$L,AA4047))</f>
        <v/>
      </c>
      <c r="S4047" s="33">
        <f>IF(I4047="H",INDEX(Matches!$O:$O,AA4047),INDEX(Matches!$P:$P,AA4047))</f>
        <v/>
      </c>
      <c r="T4047" s="33">
        <f>IF(INDEX(Matches!$J:$J,AA4047)="","",IF(I4047="H",INDEX(Matches!$J:$J,AA4047),INDEX(Matches!$K:$K,AA4047)))</f>
        <v/>
      </c>
      <c r="U4047" s="33">
        <f>IF(INDEX(Matches!$K:$K,AA4047)="","",IF(I4047="H",INDEX(Matches!$K:$K,AA4047),INDEX(Matches!$J:$J,AA4047)))</f>
        <v/>
      </c>
      <c r="V4047" s="30">
        <f>IF(T4047="","",T4047-U4047)</f>
        <v/>
      </c>
      <c r="W4047" s="33">
        <f>IF(I4047="H",INDEX(Matches!$T:$T,AA4047),INDEX(Matches!$U:$U,AA4047))</f>
        <v/>
      </c>
      <c r="X4047" s="11">
        <f>INDEX(Matches!$X:$X,AA4047)</f>
        <v/>
      </c>
      <c r="Y4047" s="30">
        <f>IF(O4047="","",O4047-S4047)</f>
        <v/>
      </c>
      <c r="Z4047" s="30">
        <f>IF(W4047="","",W4047-S4047)</f>
        <v/>
      </c>
      <c r="AA4047" s="24">
        <f>MATCH(J4047,Matches!$A:$A,0)</f>
        <v/>
      </c>
      <c r="AB4047" s="33" t="n"/>
      <c r="AC4047" s="33" t="n">
        <v>1.806350090173859</v>
      </c>
      <c r="AD4047" s="24" t="n"/>
      <c r="AE4047" s="24" t="n">
        <v>5</v>
      </c>
      <c r="AF4047" s="33" t="n"/>
      <c r="AG4047" s="33" t="n"/>
    </row>
    <row r="4048">
      <c r="A4048" s="24" t="inlineStr">
        <is>
          <t>York|21</t>
        </is>
      </c>
      <c r="B4048" s="24" t="inlineStr">
        <is>
          <t>E3</t>
        </is>
      </c>
      <c r="C4048" s="24" t="inlineStr">
        <is>
          <t>League Two</t>
        </is>
      </c>
      <c r="D4048" s="24" t="inlineStr">
        <is>
          <t>York</t>
        </is>
      </c>
      <c r="E4048" s="24" t="n">
        <v>21</v>
      </c>
      <c r="F4048" s="24" t="n">
        <v>6</v>
      </c>
      <c r="G4048" s="29" t="n">
        <v>46382.625</v>
      </c>
      <c r="H4048" s="24" t="inlineStr">
        <is>
          <t>Oldham</t>
        </is>
      </c>
      <c r="I4048" s="24" t="inlineStr">
        <is>
          <t>A</t>
        </is>
      </c>
      <c r="J4048" s="24" t="inlineStr">
        <is>
          <t>E3-Oldham-York</t>
        </is>
      </c>
      <c r="K4048" s="24" t="n">
        <v>8</v>
      </c>
      <c r="L4048" s="11">
        <f>IF(INDEX(Matches!$X:$X,AA4048)=0,"",IF(I4048="H",INDEX(Matches!$H:$H,AA4048),INDEX(Matches!$I:$I,AA4048)))</f>
        <v/>
      </c>
      <c r="M4048" s="11">
        <f>IF(INDEX(Matches!$X:$X,AA4048)=0,"",IF(I4048="H",INDEX(Matches!$I:$I,AA4048),INDEX(Matches!$H:$H,AA4048)))</f>
        <v/>
      </c>
      <c r="N4048" s="11">
        <f>IF(L4048="","",IF(L4048&gt;M4048,"W",IF(L4048=M4048,"D","L")))</f>
        <v/>
      </c>
      <c r="O4048" s="11">
        <f>IF(L4048="","",IF(L4048&gt;M4048,3,IF(L4048=M4048,1,0)))</f>
        <v/>
      </c>
      <c r="P4048" s="31">
        <f>IF(I4048="H",INDEX(Matches!$L:$L,AA4048),INDEX(Matches!$N:$N,AA4048))</f>
        <v/>
      </c>
      <c r="Q4048" s="31">
        <f>INDEX(Matches!$M:$M,AA4048)</f>
        <v/>
      </c>
      <c r="R4048" s="31">
        <f>IF(I4048="H",INDEX(Matches!$N:$N,AA4048),INDEX(Matches!$L:$L,AA4048))</f>
        <v/>
      </c>
      <c r="S4048" s="33">
        <f>IF(I4048="H",INDEX(Matches!$O:$O,AA4048),INDEX(Matches!$P:$P,AA4048))</f>
        <v/>
      </c>
      <c r="T4048" s="33">
        <f>IF(INDEX(Matches!$J:$J,AA4048)="","",IF(I4048="H",INDEX(Matches!$J:$J,AA4048),INDEX(Matches!$K:$K,AA4048)))</f>
        <v/>
      </c>
      <c r="U4048" s="33">
        <f>IF(INDEX(Matches!$K:$K,AA4048)="","",IF(I4048="H",INDEX(Matches!$K:$K,AA4048),INDEX(Matches!$J:$J,AA4048)))</f>
        <v/>
      </c>
      <c r="V4048" s="30">
        <f>IF(T4048="","",T4048-U4048)</f>
        <v/>
      </c>
      <c r="W4048" s="33">
        <f>IF(I4048="H",INDEX(Matches!$T:$T,AA4048),INDEX(Matches!$U:$U,AA4048))</f>
        <v/>
      </c>
      <c r="X4048" s="11">
        <f>INDEX(Matches!$X:$X,AA4048)</f>
        <v/>
      </c>
      <c r="Y4048" s="30">
        <f>IF(O4048="","",O4048-S4048)</f>
        <v/>
      </c>
      <c r="Z4048" s="30">
        <f>IF(W4048="","",W4048-S4048)</f>
        <v/>
      </c>
      <c r="AA4048" s="24">
        <f>MATCH(J4048,Matches!$A:$A,0)</f>
        <v/>
      </c>
      <c r="AB4048" s="33" t="n"/>
      <c r="AC4048" s="33" t="n">
        <v>1.272454289654793</v>
      </c>
      <c r="AD4048" s="24" t="n"/>
      <c r="AE4048" s="24" t="n">
        <v>6</v>
      </c>
      <c r="AF4048" s="33" t="n"/>
      <c r="AG4048" s="33" t="n"/>
    </row>
    <row r="4049">
      <c r="A4049" s="24" t="inlineStr">
        <is>
          <t>York|22</t>
        </is>
      </c>
      <c r="B4049" s="24" t="inlineStr">
        <is>
          <t>E3</t>
        </is>
      </c>
      <c r="C4049" s="24" t="inlineStr">
        <is>
          <t>League Two</t>
        </is>
      </c>
      <c r="D4049" s="24" t="inlineStr">
        <is>
          <t>York</t>
        </is>
      </c>
      <c r="E4049" s="24" t="n">
        <v>22</v>
      </c>
      <c r="F4049" s="24" t="n">
        <v>6</v>
      </c>
      <c r="G4049" s="29" t="n">
        <v>46385.82291666666</v>
      </c>
      <c r="H4049" s="24" t="inlineStr">
        <is>
          <t>Fleetwood</t>
        </is>
      </c>
      <c r="I4049" s="24" t="inlineStr">
        <is>
          <t>H</t>
        </is>
      </c>
      <c r="J4049" s="24" t="inlineStr">
        <is>
          <t>E3-York-Fleetwoo</t>
        </is>
      </c>
      <c r="K4049" s="24" t="n">
        <v>18</v>
      </c>
      <c r="L4049" s="11">
        <f>IF(INDEX(Matches!$X:$X,AA4049)=0,"",IF(I4049="H",INDEX(Matches!$H:$H,AA4049),INDEX(Matches!$I:$I,AA4049)))</f>
        <v/>
      </c>
      <c r="M4049" s="11">
        <f>IF(INDEX(Matches!$X:$X,AA4049)=0,"",IF(I4049="H",INDEX(Matches!$I:$I,AA4049),INDEX(Matches!$H:$H,AA4049)))</f>
        <v/>
      </c>
      <c r="N4049" s="11">
        <f>IF(L4049="","",IF(L4049&gt;M4049,"W",IF(L4049=M4049,"D","L")))</f>
        <v/>
      </c>
      <c r="O4049" s="11">
        <f>IF(L4049="","",IF(L4049&gt;M4049,3,IF(L4049=M4049,1,0)))</f>
        <v/>
      </c>
      <c r="P4049" s="31">
        <f>IF(I4049="H",INDEX(Matches!$L:$L,AA4049),INDEX(Matches!$N:$N,AA4049))</f>
        <v/>
      </c>
      <c r="Q4049" s="31">
        <f>INDEX(Matches!$M:$M,AA4049)</f>
        <v/>
      </c>
      <c r="R4049" s="31">
        <f>IF(I4049="H",INDEX(Matches!$N:$N,AA4049),INDEX(Matches!$L:$L,AA4049))</f>
        <v/>
      </c>
      <c r="S4049" s="33">
        <f>IF(I4049="H",INDEX(Matches!$O:$O,AA4049),INDEX(Matches!$P:$P,AA4049))</f>
        <v/>
      </c>
      <c r="T4049" s="33">
        <f>IF(INDEX(Matches!$J:$J,AA4049)="","",IF(I4049="H",INDEX(Matches!$J:$J,AA4049),INDEX(Matches!$K:$K,AA4049)))</f>
        <v/>
      </c>
      <c r="U4049" s="33">
        <f>IF(INDEX(Matches!$K:$K,AA4049)="","",IF(I4049="H",INDEX(Matches!$K:$K,AA4049),INDEX(Matches!$J:$J,AA4049)))</f>
        <v/>
      </c>
      <c r="V4049" s="30">
        <f>IF(T4049="","",T4049-U4049)</f>
        <v/>
      </c>
      <c r="W4049" s="33">
        <f>IF(I4049="H",INDEX(Matches!$T:$T,AA4049),INDEX(Matches!$U:$U,AA4049))</f>
        <v/>
      </c>
      <c r="X4049" s="11">
        <f>INDEX(Matches!$X:$X,AA4049)</f>
        <v/>
      </c>
      <c r="Y4049" s="30">
        <f>IF(O4049="","",O4049-S4049)</f>
        <v/>
      </c>
      <c r="Z4049" s="30">
        <f>IF(W4049="","",W4049-S4049)</f>
        <v/>
      </c>
      <c r="AA4049" s="24">
        <f>MATCH(J4049,Matches!$A:$A,0)</f>
        <v/>
      </c>
      <c r="AB4049" s="33" t="n"/>
      <c r="AC4049" s="33" t="n">
        <v>1.755325007700127</v>
      </c>
      <c r="AD4049" s="24" t="n"/>
      <c r="AE4049" s="24" t="n">
        <v>6</v>
      </c>
      <c r="AF4049" s="33" t="n"/>
      <c r="AG4049" s="33" t="n"/>
    </row>
    <row r="4050">
      <c r="A4050" s="24" t="inlineStr">
        <is>
          <t>York|23</t>
        </is>
      </c>
      <c r="B4050" s="24" t="inlineStr">
        <is>
          <t>E3</t>
        </is>
      </c>
      <c r="C4050" s="24" t="inlineStr">
        <is>
          <t>League Two</t>
        </is>
      </c>
      <c r="D4050" s="24" t="inlineStr">
        <is>
          <t>York</t>
        </is>
      </c>
      <c r="E4050" s="24" t="n">
        <v>23</v>
      </c>
      <c r="F4050" s="24" t="n">
        <v>6</v>
      </c>
      <c r="G4050" s="29" t="n">
        <v>46388.625</v>
      </c>
      <c r="H4050" s="24" t="inlineStr">
        <is>
          <t>Salford</t>
        </is>
      </c>
      <c r="I4050" s="24" t="inlineStr">
        <is>
          <t>H</t>
        </is>
      </c>
      <c r="J4050" s="24" t="inlineStr">
        <is>
          <t>E3-York-Salford</t>
        </is>
      </c>
      <c r="K4050" s="24" t="n">
        <v>1</v>
      </c>
      <c r="L4050" s="11">
        <f>IF(INDEX(Matches!$X:$X,AA4050)=0,"",IF(I4050="H",INDEX(Matches!$H:$H,AA4050),INDEX(Matches!$I:$I,AA4050)))</f>
        <v/>
      </c>
      <c r="M4050" s="11">
        <f>IF(INDEX(Matches!$X:$X,AA4050)=0,"",IF(I4050="H",INDEX(Matches!$I:$I,AA4050),INDEX(Matches!$H:$H,AA4050)))</f>
        <v/>
      </c>
      <c r="N4050" s="11">
        <f>IF(L4050="","",IF(L4050&gt;M4050,"W",IF(L4050=M4050,"D","L")))</f>
        <v/>
      </c>
      <c r="O4050" s="11">
        <f>IF(L4050="","",IF(L4050&gt;M4050,3,IF(L4050=M4050,1,0)))</f>
        <v/>
      </c>
      <c r="P4050" s="31">
        <f>IF(I4050="H",INDEX(Matches!$L:$L,AA4050),INDEX(Matches!$N:$N,AA4050))</f>
        <v/>
      </c>
      <c r="Q4050" s="31">
        <f>INDEX(Matches!$M:$M,AA4050)</f>
        <v/>
      </c>
      <c r="R4050" s="31">
        <f>IF(I4050="H",INDEX(Matches!$N:$N,AA4050),INDEX(Matches!$L:$L,AA4050))</f>
        <v/>
      </c>
      <c r="S4050" s="33">
        <f>IF(I4050="H",INDEX(Matches!$O:$O,AA4050),INDEX(Matches!$P:$P,AA4050))</f>
        <v/>
      </c>
      <c r="T4050" s="33">
        <f>IF(INDEX(Matches!$J:$J,AA4050)="","",IF(I4050="H",INDEX(Matches!$J:$J,AA4050),INDEX(Matches!$K:$K,AA4050)))</f>
        <v/>
      </c>
      <c r="U4050" s="33">
        <f>IF(INDEX(Matches!$K:$K,AA4050)="","",IF(I4050="H",INDEX(Matches!$K:$K,AA4050),INDEX(Matches!$J:$J,AA4050)))</f>
        <v/>
      </c>
      <c r="V4050" s="30">
        <f>IF(T4050="","",T4050-U4050)</f>
        <v/>
      </c>
      <c r="W4050" s="33">
        <f>IF(I4050="H",INDEX(Matches!$T:$T,AA4050),INDEX(Matches!$U:$U,AA4050))</f>
        <v/>
      </c>
      <c r="X4050" s="11">
        <f>INDEX(Matches!$X:$X,AA4050)</f>
        <v/>
      </c>
      <c r="Y4050" s="30">
        <f>IF(O4050="","",O4050-S4050)</f>
        <v/>
      </c>
      <c r="Z4050" s="30">
        <f>IF(W4050="","",W4050-S4050)</f>
        <v/>
      </c>
      <c r="AA4050" s="24">
        <f>MATCH(J4050,Matches!$A:$A,0)</f>
        <v/>
      </c>
      <c r="AB4050" s="33" t="n"/>
      <c r="AC4050" s="33" t="n">
        <v>1.363506131418704</v>
      </c>
      <c r="AD4050" s="24" t="n"/>
      <c r="AE4050" s="24" t="n">
        <v>6</v>
      </c>
      <c r="AF4050" s="33" t="n"/>
      <c r="AG4050" s="33" t="n"/>
    </row>
    <row r="4051">
      <c r="A4051" s="24" t="inlineStr">
        <is>
          <t>York|24</t>
        </is>
      </c>
      <c r="B4051" s="24" t="inlineStr">
        <is>
          <t>E3</t>
        </is>
      </c>
      <c r="C4051" s="24" t="inlineStr">
        <is>
          <t>League Two</t>
        </is>
      </c>
      <c r="D4051" s="24" t="inlineStr">
        <is>
          <t>York</t>
        </is>
      </c>
      <c r="E4051" s="24" t="n">
        <v>24</v>
      </c>
      <c r="F4051" s="24" t="n">
        <v>6</v>
      </c>
      <c r="G4051" s="29" t="n">
        <v>46396.625</v>
      </c>
      <c r="H4051" s="24" t="inlineStr">
        <is>
          <t>Crawley</t>
        </is>
      </c>
      <c r="I4051" s="24" t="inlineStr">
        <is>
          <t>A</t>
        </is>
      </c>
      <c r="J4051" s="24" t="inlineStr">
        <is>
          <t>E3-Crawley-York</t>
        </is>
      </c>
      <c r="K4051" s="24" t="n">
        <v>21</v>
      </c>
      <c r="L4051" s="11">
        <f>IF(INDEX(Matches!$X:$X,AA4051)=0,"",IF(I4051="H",INDEX(Matches!$H:$H,AA4051),INDEX(Matches!$I:$I,AA4051)))</f>
        <v/>
      </c>
      <c r="M4051" s="11">
        <f>IF(INDEX(Matches!$X:$X,AA4051)=0,"",IF(I4051="H",INDEX(Matches!$I:$I,AA4051),INDEX(Matches!$H:$H,AA4051)))</f>
        <v/>
      </c>
      <c r="N4051" s="11">
        <f>IF(L4051="","",IF(L4051&gt;M4051,"W",IF(L4051=M4051,"D","L")))</f>
        <v/>
      </c>
      <c r="O4051" s="11">
        <f>IF(L4051="","",IF(L4051&gt;M4051,3,IF(L4051=M4051,1,0)))</f>
        <v/>
      </c>
      <c r="P4051" s="31">
        <f>IF(I4051="H",INDEX(Matches!$L:$L,AA4051),INDEX(Matches!$N:$N,AA4051))</f>
        <v/>
      </c>
      <c r="Q4051" s="31">
        <f>INDEX(Matches!$M:$M,AA4051)</f>
        <v/>
      </c>
      <c r="R4051" s="31">
        <f>IF(I4051="H",INDEX(Matches!$N:$N,AA4051),INDEX(Matches!$L:$L,AA4051))</f>
        <v/>
      </c>
      <c r="S4051" s="33">
        <f>IF(I4051="H",INDEX(Matches!$O:$O,AA4051),INDEX(Matches!$P:$P,AA4051))</f>
        <v/>
      </c>
      <c r="T4051" s="33">
        <f>IF(INDEX(Matches!$J:$J,AA4051)="","",IF(I4051="H",INDEX(Matches!$J:$J,AA4051),INDEX(Matches!$K:$K,AA4051)))</f>
        <v/>
      </c>
      <c r="U4051" s="33">
        <f>IF(INDEX(Matches!$K:$K,AA4051)="","",IF(I4051="H",INDEX(Matches!$K:$K,AA4051),INDEX(Matches!$J:$J,AA4051)))</f>
        <v/>
      </c>
      <c r="V4051" s="30">
        <f>IF(T4051="","",T4051-U4051)</f>
        <v/>
      </c>
      <c r="W4051" s="33">
        <f>IF(I4051="H",INDEX(Matches!$T:$T,AA4051),INDEX(Matches!$U:$U,AA4051))</f>
        <v/>
      </c>
      <c r="X4051" s="11">
        <f>INDEX(Matches!$X:$X,AA4051)</f>
        <v/>
      </c>
      <c r="Y4051" s="30">
        <f>IF(O4051="","",O4051-S4051)</f>
        <v/>
      </c>
      <c r="Z4051" s="30">
        <f>IF(W4051="","",W4051-S4051)</f>
        <v/>
      </c>
      <c r="AA4051" s="24">
        <f>MATCH(J4051,Matches!$A:$A,0)</f>
        <v/>
      </c>
      <c r="AB4051" s="33" t="n"/>
      <c r="AC4051" s="33" t="n">
        <v>1.488700101808782</v>
      </c>
      <c r="AD4051" s="24" t="n"/>
      <c r="AE4051" s="24" t="n">
        <v>6</v>
      </c>
      <c r="AF4051" s="33" t="n"/>
      <c r="AG4051" s="33" t="n"/>
    </row>
    <row r="4052">
      <c r="A4052" s="24" t="inlineStr">
        <is>
          <t>York|25</t>
        </is>
      </c>
      <c r="B4052" s="24" t="inlineStr">
        <is>
          <t>E3</t>
        </is>
      </c>
      <c r="C4052" s="24" t="inlineStr">
        <is>
          <t>League Two</t>
        </is>
      </c>
      <c r="D4052" s="24" t="inlineStr">
        <is>
          <t>York</t>
        </is>
      </c>
      <c r="E4052" s="24" t="n">
        <v>25</v>
      </c>
      <c r="F4052" s="24" t="n">
        <v>7</v>
      </c>
      <c r="G4052" s="29" t="n">
        <v>46403.625</v>
      </c>
      <c r="H4052" s="24" t="inlineStr">
        <is>
          <t>Newport</t>
        </is>
      </c>
      <c r="I4052" s="24" t="inlineStr">
        <is>
          <t>H</t>
        </is>
      </c>
      <c r="J4052" s="24" t="inlineStr">
        <is>
          <t>E3-York-Newport</t>
        </is>
      </c>
      <c r="K4052" s="24" t="n">
        <v>24</v>
      </c>
      <c r="L4052" s="11">
        <f>IF(INDEX(Matches!$X:$X,AA4052)=0,"",IF(I4052="H",INDEX(Matches!$H:$H,AA4052),INDEX(Matches!$I:$I,AA4052)))</f>
        <v/>
      </c>
      <c r="M4052" s="11">
        <f>IF(INDEX(Matches!$X:$X,AA4052)=0,"",IF(I4052="H",INDEX(Matches!$I:$I,AA4052),INDEX(Matches!$H:$H,AA4052)))</f>
        <v/>
      </c>
      <c r="N4052" s="11">
        <f>IF(L4052="","",IF(L4052&gt;M4052,"W",IF(L4052=M4052,"D","L")))</f>
        <v/>
      </c>
      <c r="O4052" s="11">
        <f>IF(L4052="","",IF(L4052&gt;M4052,3,IF(L4052=M4052,1,0)))</f>
        <v/>
      </c>
      <c r="P4052" s="31">
        <f>IF(I4052="H",INDEX(Matches!$L:$L,AA4052),INDEX(Matches!$N:$N,AA4052))</f>
        <v/>
      </c>
      <c r="Q4052" s="31">
        <f>INDEX(Matches!$M:$M,AA4052)</f>
        <v/>
      </c>
      <c r="R4052" s="31">
        <f>IF(I4052="H",INDEX(Matches!$N:$N,AA4052),INDEX(Matches!$L:$L,AA4052))</f>
        <v/>
      </c>
      <c r="S4052" s="33">
        <f>IF(I4052="H",INDEX(Matches!$O:$O,AA4052),INDEX(Matches!$P:$P,AA4052))</f>
        <v/>
      </c>
      <c r="T4052" s="33">
        <f>IF(INDEX(Matches!$J:$J,AA4052)="","",IF(I4052="H",INDEX(Matches!$J:$J,AA4052),INDEX(Matches!$K:$K,AA4052)))</f>
        <v/>
      </c>
      <c r="U4052" s="33">
        <f>IF(INDEX(Matches!$K:$K,AA4052)="","",IF(I4052="H",INDEX(Matches!$K:$K,AA4052),INDEX(Matches!$J:$J,AA4052)))</f>
        <v/>
      </c>
      <c r="V4052" s="30">
        <f>IF(T4052="","",T4052-U4052)</f>
        <v/>
      </c>
      <c r="W4052" s="33">
        <f>IF(I4052="H",INDEX(Matches!$T:$T,AA4052),INDEX(Matches!$U:$U,AA4052))</f>
        <v/>
      </c>
      <c r="X4052" s="11">
        <f>INDEX(Matches!$X:$X,AA4052)</f>
        <v/>
      </c>
      <c r="Y4052" s="30">
        <f>IF(O4052="","",O4052-S4052)</f>
        <v/>
      </c>
      <c r="Z4052" s="30">
        <f>IF(W4052="","",W4052-S4052)</f>
        <v/>
      </c>
      <c r="AA4052" s="24">
        <f>MATCH(J4052,Matches!$A:$A,0)</f>
        <v/>
      </c>
      <c r="AB4052" s="33" t="n"/>
      <c r="AC4052" s="33" t="n">
        <v>1.876683169228656</v>
      </c>
      <c r="AD4052" s="24" t="n"/>
      <c r="AE4052" s="24" t="n">
        <v>7</v>
      </c>
      <c r="AF4052" s="33" t="n"/>
      <c r="AG4052" s="33" t="n"/>
    </row>
    <row r="4053">
      <c r="A4053" s="24" t="inlineStr">
        <is>
          <t>York|26</t>
        </is>
      </c>
      <c r="B4053" s="24" t="inlineStr">
        <is>
          <t>E3</t>
        </is>
      </c>
      <c r="C4053" s="24" t="inlineStr">
        <is>
          <t>League Two</t>
        </is>
      </c>
      <c r="D4053" s="24" t="inlineStr">
        <is>
          <t>York</t>
        </is>
      </c>
      <c r="E4053" s="24" t="n">
        <v>26</v>
      </c>
      <c r="F4053" s="24" t="n">
        <v>7</v>
      </c>
      <c r="G4053" s="29" t="n">
        <v>46406.82291666666</v>
      </c>
      <c r="H4053" s="24" t="inlineStr">
        <is>
          <t>Accrington</t>
        </is>
      </c>
      <c r="I4053" s="24" t="inlineStr">
        <is>
          <t>A</t>
        </is>
      </c>
      <c r="J4053" s="24" t="inlineStr">
        <is>
          <t>E3-Accringt-York</t>
        </is>
      </c>
      <c r="K4053" s="24" t="n">
        <v>23</v>
      </c>
      <c r="L4053" s="11">
        <f>IF(INDEX(Matches!$X:$X,AA4053)=0,"",IF(I4053="H",INDEX(Matches!$H:$H,AA4053),INDEX(Matches!$I:$I,AA4053)))</f>
        <v/>
      </c>
      <c r="M4053" s="11">
        <f>IF(INDEX(Matches!$X:$X,AA4053)=0,"",IF(I4053="H",INDEX(Matches!$I:$I,AA4053),INDEX(Matches!$H:$H,AA4053)))</f>
        <v/>
      </c>
      <c r="N4053" s="11">
        <f>IF(L4053="","",IF(L4053&gt;M4053,"W",IF(L4053=M4053,"D","L")))</f>
        <v/>
      </c>
      <c r="O4053" s="11">
        <f>IF(L4053="","",IF(L4053&gt;M4053,3,IF(L4053=M4053,1,0)))</f>
        <v/>
      </c>
      <c r="P4053" s="31">
        <f>IF(I4053="H",INDEX(Matches!$L:$L,AA4053),INDEX(Matches!$N:$N,AA4053))</f>
        <v/>
      </c>
      <c r="Q4053" s="31">
        <f>INDEX(Matches!$M:$M,AA4053)</f>
        <v/>
      </c>
      <c r="R4053" s="31">
        <f>IF(I4053="H",INDEX(Matches!$N:$N,AA4053),INDEX(Matches!$L:$L,AA4053))</f>
        <v/>
      </c>
      <c r="S4053" s="33">
        <f>IF(I4053="H",INDEX(Matches!$O:$O,AA4053),INDEX(Matches!$P:$P,AA4053))</f>
        <v/>
      </c>
      <c r="T4053" s="33">
        <f>IF(INDEX(Matches!$J:$J,AA4053)="","",IF(I4053="H",INDEX(Matches!$J:$J,AA4053),INDEX(Matches!$K:$K,AA4053)))</f>
        <v/>
      </c>
      <c r="U4053" s="33">
        <f>IF(INDEX(Matches!$K:$K,AA4053)="","",IF(I4053="H",INDEX(Matches!$K:$K,AA4053),INDEX(Matches!$J:$J,AA4053)))</f>
        <v/>
      </c>
      <c r="V4053" s="30">
        <f>IF(T4053="","",T4053-U4053)</f>
        <v/>
      </c>
      <c r="W4053" s="33">
        <f>IF(I4053="H",INDEX(Matches!$T:$T,AA4053),INDEX(Matches!$U:$U,AA4053))</f>
        <v/>
      </c>
      <c r="X4053" s="11">
        <f>INDEX(Matches!$X:$X,AA4053)</f>
        <v/>
      </c>
      <c r="Y4053" s="30">
        <f>IF(O4053="","",O4053-S4053)</f>
        <v/>
      </c>
      <c r="Z4053" s="30">
        <f>IF(W4053="","",W4053-S4053)</f>
        <v/>
      </c>
      <c r="AA4053" s="24">
        <f>MATCH(J4053,Matches!$A:$A,0)</f>
        <v/>
      </c>
      <c r="AB4053" s="33" t="n"/>
      <c r="AC4053" s="33" t="n">
        <v>1.486096213222356</v>
      </c>
      <c r="AD4053" s="24" t="n"/>
      <c r="AE4053" s="24" t="n">
        <v>7</v>
      </c>
      <c r="AF4053" s="33" t="n"/>
      <c r="AG4053" s="33" t="n"/>
    </row>
    <row r="4054">
      <c r="A4054" s="24" t="inlineStr">
        <is>
          <t>York|27</t>
        </is>
      </c>
      <c r="B4054" s="24" t="inlineStr">
        <is>
          <t>E3</t>
        </is>
      </c>
      <c r="C4054" s="24" t="inlineStr">
        <is>
          <t>League Two</t>
        </is>
      </c>
      <c r="D4054" s="24" t="inlineStr">
        <is>
          <t>York</t>
        </is>
      </c>
      <c r="E4054" s="24" t="n">
        <v>27</v>
      </c>
      <c r="F4054" s="24" t="n">
        <v>7</v>
      </c>
      <c r="G4054" s="29" t="n">
        <v>46410.625</v>
      </c>
      <c r="H4054" s="24" t="inlineStr">
        <is>
          <t>Port Vale</t>
        </is>
      </c>
      <c r="I4054" s="24" t="inlineStr">
        <is>
          <t>A</t>
        </is>
      </c>
      <c r="J4054" s="24" t="inlineStr">
        <is>
          <t>E3-PortVale-York</t>
        </is>
      </c>
      <c r="K4054" s="24" t="n">
        <v>5</v>
      </c>
      <c r="L4054" s="11">
        <f>IF(INDEX(Matches!$X:$X,AA4054)=0,"",IF(I4054="H",INDEX(Matches!$H:$H,AA4054),INDEX(Matches!$I:$I,AA4054)))</f>
        <v/>
      </c>
      <c r="M4054" s="11">
        <f>IF(INDEX(Matches!$X:$X,AA4054)=0,"",IF(I4054="H",INDEX(Matches!$I:$I,AA4054),INDEX(Matches!$H:$H,AA4054)))</f>
        <v/>
      </c>
      <c r="N4054" s="11">
        <f>IF(L4054="","",IF(L4054&gt;M4054,"W",IF(L4054=M4054,"D","L")))</f>
        <v/>
      </c>
      <c r="O4054" s="11">
        <f>IF(L4054="","",IF(L4054&gt;M4054,3,IF(L4054=M4054,1,0)))</f>
        <v/>
      </c>
      <c r="P4054" s="31">
        <f>IF(I4054="H",INDEX(Matches!$L:$L,AA4054),INDEX(Matches!$N:$N,AA4054))</f>
        <v/>
      </c>
      <c r="Q4054" s="31">
        <f>INDEX(Matches!$M:$M,AA4054)</f>
        <v/>
      </c>
      <c r="R4054" s="31">
        <f>IF(I4054="H",INDEX(Matches!$N:$N,AA4054),INDEX(Matches!$L:$L,AA4054))</f>
        <v/>
      </c>
      <c r="S4054" s="33">
        <f>IF(I4054="H",INDEX(Matches!$O:$O,AA4054),INDEX(Matches!$P:$P,AA4054))</f>
        <v/>
      </c>
      <c r="T4054" s="33">
        <f>IF(INDEX(Matches!$J:$J,AA4054)="","",IF(I4054="H",INDEX(Matches!$J:$J,AA4054),INDEX(Matches!$K:$K,AA4054)))</f>
        <v/>
      </c>
      <c r="U4054" s="33">
        <f>IF(INDEX(Matches!$K:$K,AA4054)="","",IF(I4054="H",INDEX(Matches!$K:$K,AA4054),INDEX(Matches!$J:$J,AA4054)))</f>
        <v/>
      </c>
      <c r="V4054" s="30">
        <f>IF(T4054="","",T4054-U4054)</f>
        <v/>
      </c>
      <c r="W4054" s="33">
        <f>IF(I4054="H",INDEX(Matches!$T:$T,AA4054),INDEX(Matches!$U:$U,AA4054))</f>
        <v/>
      </c>
      <c r="X4054" s="11">
        <f>INDEX(Matches!$X:$X,AA4054)</f>
        <v/>
      </c>
      <c r="Y4054" s="30">
        <f>IF(O4054="","",O4054-S4054)</f>
        <v/>
      </c>
      <c r="Z4054" s="30">
        <f>IF(W4054="","",W4054-S4054)</f>
        <v/>
      </c>
      <c r="AA4054" s="24">
        <f>MATCH(J4054,Matches!$A:$A,0)</f>
        <v/>
      </c>
      <c r="AB4054" s="33" t="n"/>
      <c r="AC4054" s="33" t="n">
        <v>1.206208145109863</v>
      </c>
      <c r="AD4054" s="24" t="n"/>
      <c r="AE4054" s="24" t="n">
        <v>7</v>
      </c>
      <c r="AF4054" s="33" t="n"/>
      <c r="AG4054" s="33" t="n"/>
    </row>
    <row r="4055">
      <c r="A4055" s="24" t="inlineStr">
        <is>
          <t>York|28</t>
        </is>
      </c>
      <c r="B4055" s="24" t="inlineStr">
        <is>
          <t>E3</t>
        </is>
      </c>
      <c r="C4055" s="24" t="inlineStr">
        <is>
          <t>League Two</t>
        </is>
      </c>
      <c r="D4055" s="24" t="inlineStr">
        <is>
          <t>York</t>
        </is>
      </c>
      <c r="E4055" s="24" t="n">
        <v>28</v>
      </c>
      <c r="F4055" s="24" t="n">
        <v>7</v>
      </c>
      <c r="G4055" s="29" t="n">
        <v>46417.625</v>
      </c>
      <c r="H4055" s="24" t="inlineStr">
        <is>
          <t>Grimsby</t>
        </is>
      </c>
      <c r="I4055" s="24" t="inlineStr">
        <is>
          <t>H</t>
        </is>
      </c>
      <c r="J4055" s="24" t="inlineStr">
        <is>
          <t>E3-York-Grimsby</t>
        </is>
      </c>
      <c r="K4055" s="24" t="n">
        <v>4</v>
      </c>
      <c r="L4055" s="11">
        <f>IF(INDEX(Matches!$X:$X,AA4055)=0,"",IF(I4055="H",INDEX(Matches!$H:$H,AA4055),INDEX(Matches!$I:$I,AA4055)))</f>
        <v/>
      </c>
      <c r="M4055" s="11">
        <f>IF(INDEX(Matches!$X:$X,AA4055)=0,"",IF(I4055="H",INDEX(Matches!$I:$I,AA4055),INDEX(Matches!$H:$H,AA4055)))</f>
        <v/>
      </c>
      <c r="N4055" s="11">
        <f>IF(L4055="","",IF(L4055&gt;M4055,"W",IF(L4055=M4055,"D","L")))</f>
        <v/>
      </c>
      <c r="O4055" s="11">
        <f>IF(L4055="","",IF(L4055&gt;M4055,3,IF(L4055=M4055,1,0)))</f>
        <v/>
      </c>
      <c r="P4055" s="31">
        <f>IF(I4055="H",INDEX(Matches!$L:$L,AA4055),INDEX(Matches!$N:$N,AA4055))</f>
        <v/>
      </c>
      <c r="Q4055" s="31">
        <f>INDEX(Matches!$M:$M,AA4055)</f>
        <v/>
      </c>
      <c r="R4055" s="31">
        <f>IF(I4055="H",INDEX(Matches!$N:$N,AA4055),INDEX(Matches!$L:$L,AA4055))</f>
        <v/>
      </c>
      <c r="S4055" s="33">
        <f>IF(I4055="H",INDEX(Matches!$O:$O,AA4055),INDEX(Matches!$P:$P,AA4055))</f>
        <v/>
      </c>
      <c r="T4055" s="33">
        <f>IF(INDEX(Matches!$J:$J,AA4055)="","",IF(I4055="H",INDEX(Matches!$J:$J,AA4055),INDEX(Matches!$K:$K,AA4055)))</f>
        <v/>
      </c>
      <c r="U4055" s="33">
        <f>IF(INDEX(Matches!$K:$K,AA4055)="","",IF(I4055="H",INDEX(Matches!$K:$K,AA4055),INDEX(Matches!$J:$J,AA4055)))</f>
        <v/>
      </c>
      <c r="V4055" s="30">
        <f>IF(T4055="","",T4055-U4055)</f>
        <v/>
      </c>
      <c r="W4055" s="33">
        <f>IF(I4055="H",INDEX(Matches!$T:$T,AA4055),INDEX(Matches!$U:$U,AA4055))</f>
        <v/>
      </c>
      <c r="X4055" s="11">
        <f>INDEX(Matches!$X:$X,AA4055)</f>
        <v/>
      </c>
      <c r="Y4055" s="30">
        <f>IF(O4055="","",O4055-S4055)</f>
        <v/>
      </c>
      <c r="Z4055" s="30">
        <f>IF(W4055="","",W4055-S4055)</f>
        <v/>
      </c>
      <c r="AA4055" s="24">
        <f>MATCH(J4055,Matches!$A:$A,0)</f>
        <v/>
      </c>
      <c r="AB4055" s="33" t="n"/>
      <c r="AC4055" s="33" t="n">
        <v>1.530366116314859</v>
      </c>
      <c r="AD4055" s="24" t="n"/>
      <c r="AE4055" s="24" t="n">
        <v>7</v>
      </c>
      <c r="AF4055" s="33" t="n"/>
      <c r="AG4055" s="33" t="n"/>
    </row>
    <row r="4056">
      <c r="A4056" s="24" t="inlineStr">
        <is>
          <t>York|29</t>
        </is>
      </c>
      <c r="B4056" s="24" t="inlineStr">
        <is>
          <t>E3</t>
        </is>
      </c>
      <c r="C4056" s="24" t="inlineStr">
        <is>
          <t>League Two</t>
        </is>
      </c>
      <c r="D4056" s="24" t="inlineStr">
        <is>
          <t>York</t>
        </is>
      </c>
      <c r="E4056" s="24" t="n">
        <v>29</v>
      </c>
      <c r="F4056" s="24" t="n">
        <v>8</v>
      </c>
      <c r="G4056" s="29" t="n">
        <v>46424.625</v>
      </c>
      <c r="H4056" s="24" t="inlineStr">
        <is>
          <t>Exeter</t>
        </is>
      </c>
      <c r="I4056" s="24" t="inlineStr">
        <is>
          <t>A</t>
        </is>
      </c>
      <c r="J4056" s="24" t="inlineStr">
        <is>
          <t>E3-Exeter-York</t>
        </is>
      </c>
      <c r="K4056" s="24" t="n">
        <v>17</v>
      </c>
      <c r="L4056" s="11">
        <f>IF(INDEX(Matches!$X:$X,AA4056)=0,"",IF(I4056="H",INDEX(Matches!$H:$H,AA4056),INDEX(Matches!$I:$I,AA4056)))</f>
        <v/>
      </c>
      <c r="M4056" s="11">
        <f>IF(INDEX(Matches!$X:$X,AA4056)=0,"",IF(I4056="H",INDEX(Matches!$I:$I,AA4056),INDEX(Matches!$H:$H,AA4056)))</f>
        <v/>
      </c>
      <c r="N4056" s="11">
        <f>IF(L4056="","",IF(L4056&gt;M4056,"W",IF(L4056=M4056,"D","L")))</f>
        <v/>
      </c>
      <c r="O4056" s="11">
        <f>IF(L4056="","",IF(L4056&gt;M4056,3,IF(L4056=M4056,1,0)))</f>
        <v/>
      </c>
      <c r="P4056" s="31">
        <f>IF(I4056="H",INDEX(Matches!$L:$L,AA4056),INDEX(Matches!$N:$N,AA4056))</f>
        <v/>
      </c>
      <c r="Q4056" s="31">
        <f>INDEX(Matches!$M:$M,AA4056)</f>
        <v/>
      </c>
      <c r="R4056" s="31">
        <f>IF(I4056="H",INDEX(Matches!$N:$N,AA4056),INDEX(Matches!$L:$L,AA4056))</f>
        <v/>
      </c>
      <c r="S4056" s="33">
        <f>IF(I4056="H",INDEX(Matches!$O:$O,AA4056),INDEX(Matches!$P:$P,AA4056))</f>
        <v/>
      </c>
      <c r="T4056" s="33">
        <f>IF(INDEX(Matches!$J:$J,AA4056)="","",IF(I4056="H",INDEX(Matches!$J:$J,AA4056),INDEX(Matches!$K:$K,AA4056)))</f>
        <v/>
      </c>
      <c r="U4056" s="33">
        <f>IF(INDEX(Matches!$K:$K,AA4056)="","",IF(I4056="H",INDEX(Matches!$K:$K,AA4056),INDEX(Matches!$J:$J,AA4056)))</f>
        <v/>
      </c>
      <c r="V4056" s="30">
        <f>IF(T4056="","",T4056-U4056)</f>
        <v/>
      </c>
      <c r="W4056" s="33">
        <f>IF(I4056="H",INDEX(Matches!$T:$T,AA4056),INDEX(Matches!$U:$U,AA4056))</f>
        <v/>
      </c>
      <c r="X4056" s="11">
        <f>INDEX(Matches!$X:$X,AA4056)</f>
        <v/>
      </c>
      <c r="Y4056" s="30">
        <f>IF(O4056="","",O4056-S4056)</f>
        <v/>
      </c>
      <c r="Z4056" s="30">
        <f>IF(W4056="","",W4056-S4056)</f>
        <v/>
      </c>
      <c r="AA4056" s="24">
        <f>MATCH(J4056,Matches!$A:$A,0)</f>
        <v/>
      </c>
      <c r="AB4056" s="33" t="n"/>
      <c r="AC4056" s="33" t="n">
        <v>1.405757351803164</v>
      </c>
      <c r="AD4056" s="24" t="n"/>
      <c r="AE4056" s="24" t="n">
        <v>8</v>
      </c>
      <c r="AF4056" s="33" t="n"/>
      <c r="AG4056" s="33" t="n"/>
    </row>
    <row r="4057">
      <c r="A4057" s="24" t="inlineStr">
        <is>
          <t>York|30</t>
        </is>
      </c>
      <c r="B4057" s="24" t="inlineStr">
        <is>
          <t>E3</t>
        </is>
      </c>
      <c r="C4057" s="24" t="inlineStr">
        <is>
          <t>League Two</t>
        </is>
      </c>
      <c r="D4057" s="24" t="inlineStr">
        <is>
          <t>York</t>
        </is>
      </c>
      <c r="E4057" s="24" t="n">
        <v>30</v>
      </c>
      <c r="F4057" s="24" t="n">
        <v>8</v>
      </c>
      <c r="G4057" s="29" t="n">
        <v>46427.82291666666</v>
      </c>
      <c r="H4057" s="24" t="inlineStr">
        <is>
          <t>Cheltenham</t>
        </is>
      </c>
      <c r="I4057" s="24" t="inlineStr">
        <is>
          <t>H</t>
        </is>
      </c>
      <c r="J4057" s="24" t="inlineStr">
        <is>
          <t>E3-York-Cheltenh</t>
        </is>
      </c>
      <c r="K4057" s="24" t="n">
        <v>22</v>
      </c>
      <c r="L4057" s="11">
        <f>IF(INDEX(Matches!$X:$X,AA4057)=0,"",IF(I4057="H",INDEX(Matches!$H:$H,AA4057),INDEX(Matches!$I:$I,AA4057)))</f>
        <v/>
      </c>
      <c r="M4057" s="11">
        <f>IF(INDEX(Matches!$X:$X,AA4057)=0,"",IF(I4057="H",INDEX(Matches!$I:$I,AA4057),INDEX(Matches!$H:$H,AA4057)))</f>
        <v/>
      </c>
      <c r="N4057" s="11">
        <f>IF(L4057="","",IF(L4057&gt;M4057,"W",IF(L4057=M4057,"D","L")))</f>
        <v/>
      </c>
      <c r="O4057" s="11">
        <f>IF(L4057="","",IF(L4057&gt;M4057,3,IF(L4057=M4057,1,0)))</f>
        <v/>
      </c>
      <c r="P4057" s="31">
        <f>IF(I4057="H",INDEX(Matches!$L:$L,AA4057),INDEX(Matches!$N:$N,AA4057))</f>
        <v/>
      </c>
      <c r="Q4057" s="31">
        <f>INDEX(Matches!$M:$M,AA4057)</f>
        <v/>
      </c>
      <c r="R4057" s="31">
        <f>IF(I4057="H",INDEX(Matches!$N:$N,AA4057),INDEX(Matches!$L:$L,AA4057))</f>
        <v/>
      </c>
      <c r="S4057" s="33">
        <f>IF(I4057="H",INDEX(Matches!$O:$O,AA4057),INDEX(Matches!$P:$P,AA4057))</f>
        <v/>
      </c>
      <c r="T4057" s="33">
        <f>IF(INDEX(Matches!$J:$J,AA4057)="","",IF(I4057="H",INDEX(Matches!$J:$J,AA4057),INDEX(Matches!$K:$K,AA4057)))</f>
        <v/>
      </c>
      <c r="U4057" s="33">
        <f>IF(INDEX(Matches!$K:$K,AA4057)="","",IF(I4057="H",INDEX(Matches!$K:$K,AA4057),INDEX(Matches!$J:$J,AA4057)))</f>
        <v/>
      </c>
      <c r="V4057" s="30">
        <f>IF(T4057="","",T4057-U4057)</f>
        <v/>
      </c>
      <c r="W4057" s="33">
        <f>IF(I4057="H",INDEX(Matches!$T:$T,AA4057),INDEX(Matches!$U:$U,AA4057))</f>
        <v/>
      </c>
      <c r="X4057" s="11">
        <f>INDEX(Matches!$X:$X,AA4057)</f>
        <v/>
      </c>
      <c r="Y4057" s="30">
        <f>IF(O4057="","",O4057-S4057)</f>
        <v/>
      </c>
      <c r="Z4057" s="30">
        <f>IF(W4057="","",W4057-S4057)</f>
        <v/>
      </c>
      <c r="AA4057" s="24">
        <f>MATCH(J4057,Matches!$A:$A,0)</f>
        <v/>
      </c>
      <c r="AB4057" s="33" t="n"/>
      <c r="AC4057" s="33" t="n">
        <v>1.833271262113257</v>
      </c>
      <c r="AD4057" s="24" t="n"/>
      <c r="AE4057" s="24" t="n">
        <v>8</v>
      </c>
      <c r="AF4057" s="33" t="n"/>
      <c r="AG4057" s="33" t="n"/>
    </row>
    <row r="4058">
      <c r="A4058" s="24" t="inlineStr">
        <is>
          <t>York|31</t>
        </is>
      </c>
      <c r="B4058" s="24" t="inlineStr">
        <is>
          <t>E3</t>
        </is>
      </c>
      <c r="C4058" s="24" t="inlineStr">
        <is>
          <t>League Two</t>
        </is>
      </c>
      <c r="D4058" s="24" t="inlineStr">
        <is>
          <t>York</t>
        </is>
      </c>
      <c r="E4058" s="24" t="n">
        <v>31</v>
      </c>
      <c r="F4058" s="24" t="n">
        <v>8</v>
      </c>
      <c r="G4058" s="29" t="n">
        <v>46431.625</v>
      </c>
      <c r="H4058" s="24" t="inlineStr">
        <is>
          <t>Crewe</t>
        </is>
      </c>
      <c r="I4058" s="24" t="inlineStr">
        <is>
          <t>H</t>
        </is>
      </c>
      <c r="J4058" s="24" t="inlineStr">
        <is>
          <t>E3-York-Crewe</t>
        </is>
      </c>
      <c r="K4058" s="24" t="n">
        <v>15</v>
      </c>
      <c r="L4058" s="11">
        <f>IF(INDEX(Matches!$X:$X,AA4058)=0,"",IF(I4058="H",INDEX(Matches!$H:$H,AA4058),INDEX(Matches!$I:$I,AA4058)))</f>
        <v/>
      </c>
      <c r="M4058" s="11">
        <f>IF(INDEX(Matches!$X:$X,AA4058)=0,"",IF(I4058="H",INDEX(Matches!$I:$I,AA4058),INDEX(Matches!$H:$H,AA4058)))</f>
        <v/>
      </c>
      <c r="N4058" s="11">
        <f>IF(L4058="","",IF(L4058&gt;M4058,"W",IF(L4058=M4058,"D","L")))</f>
        <v/>
      </c>
      <c r="O4058" s="11">
        <f>IF(L4058="","",IF(L4058&gt;M4058,3,IF(L4058=M4058,1,0)))</f>
        <v/>
      </c>
      <c r="P4058" s="31">
        <f>IF(I4058="H",INDEX(Matches!$L:$L,AA4058),INDEX(Matches!$N:$N,AA4058))</f>
        <v/>
      </c>
      <c r="Q4058" s="31">
        <f>INDEX(Matches!$M:$M,AA4058)</f>
        <v/>
      </c>
      <c r="R4058" s="31">
        <f>IF(I4058="H",INDEX(Matches!$N:$N,AA4058),INDEX(Matches!$L:$L,AA4058))</f>
        <v/>
      </c>
      <c r="S4058" s="33">
        <f>IF(I4058="H",INDEX(Matches!$O:$O,AA4058),INDEX(Matches!$P:$P,AA4058))</f>
        <v/>
      </c>
      <c r="T4058" s="33">
        <f>IF(INDEX(Matches!$J:$J,AA4058)="","",IF(I4058="H",INDEX(Matches!$J:$J,AA4058),INDEX(Matches!$K:$K,AA4058)))</f>
        <v/>
      </c>
      <c r="U4058" s="33">
        <f>IF(INDEX(Matches!$K:$K,AA4058)="","",IF(I4058="H",INDEX(Matches!$K:$K,AA4058),INDEX(Matches!$J:$J,AA4058)))</f>
        <v/>
      </c>
      <c r="V4058" s="30">
        <f>IF(T4058="","",T4058-U4058)</f>
        <v/>
      </c>
      <c r="W4058" s="33">
        <f>IF(I4058="H",INDEX(Matches!$T:$T,AA4058),INDEX(Matches!$U:$U,AA4058))</f>
        <v/>
      </c>
      <c r="X4058" s="11">
        <f>INDEX(Matches!$X:$X,AA4058)</f>
        <v/>
      </c>
      <c r="Y4058" s="30">
        <f>IF(O4058="","",O4058-S4058)</f>
        <v/>
      </c>
      <c r="Z4058" s="30">
        <f>IF(W4058="","",W4058-S4058)</f>
        <v/>
      </c>
      <c r="AA4058" s="24">
        <f>MATCH(J4058,Matches!$A:$A,0)</f>
        <v/>
      </c>
      <c r="AB4058" s="33" t="n"/>
      <c r="AC4058" s="33" t="n">
        <v>1.642302237736163</v>
      </c>
      <c r="AD4058" s="24" t="n"/>
      <c r="AE4058" s="24" t="n">
        <v>8</v>
      </c>
      <c r="AF4058" s="33" t="n"/>
      <c r="AG4058" s="33" t="n"/>
    </row>
    <row r="4059">
      <c r="A4059" s="24" t="inlineStr">
        <is>
          <t>York|32</t>
        </is>
      </c>
      <c r="B4059" s="24" t="inlineStr">
        <is>
          <t>E3</t>
        </is>
      </c>
      <c r="C4059" s="24" t="inlineStr">
        <is>
          <t>League Two</t>
        </is>
      </c>
      <c r="D4059" s="24" t="inlineStr">
        <is>
          <t>York</t>
        </is>
      </c>
      <c r="E4059" s="24" t="n">
        <v>32</v>
      </c>
      <c r="F4059" s="24" t="n">
        <v>8</v>
      </c>
      <c r="G4059" s="29" t="n">
        <v>46438.625</v>
      </c>
      <c r="H4059" s="24" t="inlineStr">
        <is>
          <t>Swindon</t>
        </is>
      </c>
      <c r="I4059" s="24" t="inlineStr">
        <is>
          <t>A</t>
        </is>
      </c>
      <c r="J4059" s="24" t="inlineStr">
        <is>
          <t>E3-Swindon-York</t>
        </is>
      </c>
      <c r="K4059" s="24" t="n">
        <v>10</v>
      </c>
      <c r="L4059" s="11">
        <f>IF(INDEX(Matches!$X:$X,AA4059)=0,"",IF(I4059="H",INDEX(Matches!$H:$H,AA4059),INDEX(Matches!$I:$I,AA4059)))</f>
        <v/>
      </c>
      <c r="M4059" s="11">
        <f>IF(INDEX(Matches!$X:$X,AA4059)=0,"",IF(I4059="H",INDEX(Matches!$I:$I,AA4059),INDEX(Matches!$H:$H,AA4059)))</f>
        <v/>
      </c>
      <c r="N4059" s="11">
        <f>IF(L4059="","",IF(L4059&gt;M4059,"W",IF(L4059=M4059,"D","L")))</f>
        <v/>
      </c>
      <c r="O4059" s="11">
        <f>IF(L4059="","",IF(L4059&gt;M4059,3,IF(L4059=M4059,1,0)))</f>
        <v/>
      </c>
      <c r="P4059" s="31">
        <f>IF(I4059="H",INDEX(Matches!$L:$L,AA4059),INDEX(Matches!$N:$N,AA4059))</f>
        <v/>
      </c>
      <c r="Q4059" s="31">
        <f>INDEX(Matches!$M:$M,AA4059)</f>
        <v/>
      </c>
      <c r="R4059" s="31">
        <f>IF(I4059="H",INDEX(Matches!$N:$N,AA4059),INDEX(Matches!$L:$L,AA4059))</f>
        <v/>
      </c>
      <c r="S4059" s="33">
        <f>IF(I4059="H",INDEX(Matches!$O:$O,AA4059),INDEX(Matches!$P:$P,AA4059))</f>
        <v/>
      </c>
      <c r="T4059" s="33">
        <f>IF(INDEX(Matches!$J:$J,AA4059)="","",IF(I4059="H",INDEX(Matches!$J:$J,AA4059),INDEX(Matches!$K:$K,AA4059)))</f>
        <v/>
      </c>
      <c r="U4059" s="33">
        <f>IF(INDEX(Matches!$K:$K,AA4059)="","",IF(I4059="H",INDEX(Matches!$K:$K,AA4059),INDEX(Matches!$J:$J,AA4059)))</f>
        <v/>
      </c>
      <c r="V4059" s="30">
        <f>IF(T4059="","",T4059-U4059)</f>
        <v/>
      </c>
      <c r="W4059" s="33">
        <f>IF(I4059="H",INDEX(Matches!$T:$T,AA4059),INDEX(Matches!$U:$U,AA4059))</f>
        <v/>
      </c>
      <c r="X4059" s="11">
        <f>INDEX(Matches!$X:$X,AA4059)</f>
        <v/>
      </c>
      <c r="Y4059" s="30">
        <f>IF(O4059="","",O4059-S4059)</f>
        <v/>
      </c>
      <c r="Z4059" s="30">
        <f>IF(W4059="","",W4059-S4059)</f>
        <v/>
      </c>
      <c r="AA4059" s="24">
        <f>MATCH(J4059,Matches!$A:$A,0)</f>
        <v/>
      </c>
      <c r="AB4059" s="33" t="n"/>
      <c r="AC4059" s="33" t="n">
        <v>1.375997350478529</v>
      </c>
      <c r="AD4059" s="24" t="n"/>
      <c r="AE4059" s="24" t="n">
        <v>8</v>
      </c>
      <c r="AF4059" s="33" t="n"/>
      <c r="AG4059" s="33" t="n"/>
    </row>
    <row r="4060">
      <c r="A4060" s="24" t="inlineStr">
        <is>
          <t>York|33</t>
        </is>
      </c>
      <c r="B4060" s="24" t="inlineStr">
        <is>
          <t>E3</t>
        </is>
      </c>
      <c r="C4060" s="24" t="inlineStr">
        <is>
          <t>League Two</t>
        </is>
      </c>
      <c r="D4060" s="24" t="inlineStr">
        <is>
          <t>York</t>
        </is>
      </c>
      <c r="E4060" s="24" t="n">
        <v>33</v>
      </c>
      <c r="F4060" s="24" t="n">
        <v>9</v>
      </c>
      <c r="G4060" s="29" t="n">
        <v>46445.625</v>
      </c>
      <c r="H4060" s="24" t="inlineStr">
        <is>
          <t>Rochdale</t>
        </is>
      </c>
      <c r="I4060" s="24" t="inlineStr">
        <is>
          <t>H</t>
        </is>
      </c>
      <c r="J4060" s="24" t="inlineStr">
        <is>
          <t>E3-York-Rochdale</t>
        </is>
      </c>
      <c r="K4060" s="24" t="n">
        <v>16</v>
      </c>
      <c r="L4060" s="11">
        <f>IF(INDEX(Matches!$X:$X,AA4060)=0,"",IF(I4060="H",INDEX(Matches!$H:$H,AA4060),INDEX(Matches!$I:$I,AA4060)))</f>
        <v/>
      </c>
      <c r="M4060" s="11">
        <f>IF(INDEX(Matches!$X:$X,AA4060)=0,"",IF(I4060="H",INDEX(Matches!$I:$I,AA4060),INDEX(Matches!$H:$H,AA4060)))</f>
        <v/>
      </c>
      <c r="N4060" s="11">
        <f>IF(L4060="","",IF(L4060&gt;M4060,"W",IF(L4060=M4060,"D","L")))</f>
        <v/>
      </c>
      <c r="O4060" s="11">
        <f>IF(L4060="","",IF(L4060&gt;M4060,3,IF(L4060=M4060,1,0)))</f>
        <v/>
      </c>
      <c r="P4060" s="31">
        <f>IF(I4060="H",INDEX(Matches!$L:$L,AA4060),INDEX(Matches!$N:$N,AA4060))</f>
        <v/>
      </c>
      <c r="Q4060" s="31">
        <f>INDEX(Matches!$M:$M,AA4060)</f>
        <v/>
      </c>
      <c r="R4060" s="31">
        <f>IF(I4060="H",INDEX(Matches!$N:$N,AA4060),INDEX(Matches!$L:$L,AA4060))</f>
        <v/>
      </c>
      <c r="S4060" s="33">
        <f>IF(I4060="H",INDEX(Matches!$O:$O,AA4060),INDEX(Matches!$P:$P,AA4060))</f>
        <v/>
      </c>
      <c r="T4060" s="33">
        <f>IF(INDEX(Matches!$J:$J,AA4060)="","",IF(I4060="H",INDEX(Matches!$J:$J,AA4060),INDEX(Matches!$K:$K,AA4060)))</f>
        <v/>
      </c>
      <c r="U4060" s="33">
        <f>IF(INDEX(Matches!$K:$K,AA4060)="","",IF(I4060="H",INDEX(Matches!$K:$K,AA4060),INDEX(Matches!$J:$J,AA4060)))</f>
        <v/>
      </c>
      <c r="V4060" s="30">
        <f>IF(T4060="","",T4060-U4060)</f>
        <v/>
      </c>
      <c r="W4060" s="33">
        <f>IF(I4060="H",INDEX(Matches!$T:$T,AA4060),INDEX(Matches!$U:$U,AA4060))</f>
        <v/>
      </c>
      <c r="X4060" s="11">
        <f>INDEX(Matches!$X:$X,AA4060)</f>
        <v/>
      </c>
      <c r="Y4060" s="30">
        <f>IF(O4060="","",O4060-S4060)</f>
        <v/>
      </c>
      <c r="Z4060" s="30">
        <f>IF(W4060="","",W4060-S4060)</f>
        <v/>
      </c>
      <c r="AA4060" s="24">
        <f>MATCH(J4060,Matches!$A:$A,0)</f>
        <v/>
      </c>
      <c r="AB4060" s="33" t="n"/>
      <c r="AC4060" s="33" t="n">
        <v>1.750073792236858</v>
      </c>
      <c r="AD4060" s="24" t="n"/>
      <c r="AE4060" s="24" t="n">
        <v>9</v>
      </c>
      <c r="AF4060" s="33" t="n"/>
      <c r="AG4060" s="33" t="n"/>
    </row>
    <row r="4061">
      <c r="A4061" s="24" t="inlineStr">
        <is>
          <t>York|34</t>
        </is>
      </c>
      <c r="B4061" s="24" t="inlineStr">
        <is>
          <t>E3</t>
        </is>
      </c>
      <c r="C4061" s="24" t="inlineStr">
        <is>
          <t>League Two</t>
        </is>
      </c>
      <c r="D4061" s="24" t="inlineStr">
        <is>
          <t>York</t>
        </is>
      </c>
      <c r="E4061" s="24" t="n">
        <v>34</v>
      </c>
      <c r="F4061" s="24" t="n">
        <v>9</v>
      </c>
      <c r="G4061" s="29" t="n">
        <v>46452.625</v>
      </c>
      <c r="H4061" s="24" t="inlineStr">
        <is>
          <t>Bristol Rovers</t>
        </is>
      </c>
      <c r="I4061" s="24" t="inlineStr">
        <is>
          <t>A</t>
        </is>
      </c>
      <c r="J4061" s="24" t="inlineStr">
        <is>
          <t>E3-BristolR-York</t>
        </is>
      </c>
      <c r="K4061" s="24" t="n">
        <v>2</v>
      </c>
      <c r="L4061" s="11">
        <f>IF(INDEX(Matches!$X:$X,AA4061)=0,"",IF(I4061="H",INDEX(Matches!$H:$H,AA4061),INDEX(Matches!$I:$I,AA4061)))</f>
        <v/>
      </c>
      <c r="M4061" s="11">
        <f>IF(INDEX(Matches!$X:$X,AA4061)=0,"",IF(I4061="H",INDEX(Matches!$I:$I,AA4061),INDEX(Matches!$H:$H,AA4061)))</f>
        <v/>
      </c>
      <c r="N4061" s="11">
        <f>IF(L4061="","",IF(L4061&gt;M4061,"W",IF(L4061=M4061,"D","L")))</f>
        <v/>
      </c>
      <c r="O4061" s="11">
        <f>IF(L4061="","",IF(L4061&gt;M4061,3,IF(L4061=M4061,1,0)))</f>
        <v/>
      </c>
      <c r="P4061" s="31">
        <f>IF(I4061="H",INDEX(Matches!$L:$L,AA4061),INDEX(Matches!$N:$N,AA4061))</f>
        <v/>
      </c>
      <c r="Q4061" s="31">
        <f>INDEX(Matches!$M:$M,AA4061)</f>
        <v/>
      </c>
      <c r="R4061" s="31">
        <f>IF(I4061="H",INDEX(Matches!$N:$N,AA4061),INDEX(Matches!$L:$L,AA4061))</f>
        <v/>
      </c>
      <c r="S4061" s="33">
        <f>IF(I4061="H",INDEX(Matches!$O:$O,AA4061),INDEX(Matches!$P:$P,AA4061))</f>
        <v/>
      </c>
      <c r="T4061" s="33">
        <f>IF(INDEX(Matches!$J:$J,AA4061)="","",IF(I4061="H",INDEX(Matches!$J:$J,AA4061),INDEX(Matches!$K:$K,AA4061)))</f>
        <v/>
      </c>
      <c r="U4061" s="33">
        <f>IF(INDEX(Matches!$K:$K,AA4061)="","",IF(I4061="H",INDEX(Matches!$K:$K,AA4061),INDEX(Matches!$J:$J,AA4061)))</f>
        <v/>
      </c>
      <c r="V4061" s="30">
        <f>IF(T4061="","",T4061-U4061)</f>
        <v/>
      </c>
      <c r="W4061" s="33">
        <f>IF(I4061="H",INDEX(Matches!$T:$T,AA4061),INDEX(Matches!$U:$U,AA4061))</f>
        <v/>
      </c>
      <c r="X4061" s="11">
        <f>INDEX(Matches!$X:$X,AA4061)</f>
        <v/>
      </c>
      <c r="Y4061" s="30">
        <f>IF(O4061="","",O4061-S4061)</f>
        <v/>
      </c>
      <c r="Z4061" s="30">
        <f>IF(W4061="","",W4061-S4061)</f>
        <v/>
      </c>
      <c r="AA4061" s="24">
        <f>MATCH(J4061,Matches!$A:$A,0)</f>
        <v/>
      </c>
      <c r="AB4061" s="33" t="n"/>
      <c r="AC4061" s="33" t="n">
        <v>1.151281491293263</v>
      </c>
      <c r="AD4061" s="24" t="n"/>
      <c r="AE4061" s="24" t="n">
        <v>9</v>
      </c>
      <c r="AF4061" s="33" t="n"/>
      <c r="AG4061" s="33" t="n"/>
    </row>
    <row r="4062">
      <c r="A4062" s="24" t="inlineStr">
        <is>
          <t>York|35</t>
        </is>
      </c>
      <c r="B4062" s="24" t="inlineStr">
        <is>
          <t>E3</t>
        </is>
      </c>
      <c r="C4062" s="24" t="inlineStr">
        <is>
          <t>League Two</t>
        </is>
      </c>
      <c r="D4062" s="24" t="inlineStr">
        <is>
          <t>York</t>
        </is>
      </c>
      <c r="E4062" s="24" t="n">
        <v>35</v>
      </c>
      <c r="F4062" s="24" t="n">
        <v>9</v>
      </c>
      <c r="G4062" s="29" t="n">
        <v>46459.625</v>
      </c>
      <c r="H4062" s="24" t="inlineStr">
        <is>
          <t>Rotherham</t>
        </is>
      </c>
      <c r="I4062" s="24" t="inlineStr">
        <is>
          <t>H</t>
        </is>
      </c>
      <c r="J4062" s="24" t="inlineStr">
        <is>
          <t>E3-York-Rotherha</t>
        </is>
      </c>
      <c r="K4062" s="24" t="n">
        <v>9</v>
      </c>
      <c r="L4062" s="11">
        <f>IF(INDEX(Matches!$X:$X,AA4062)=0,"",IF(I4062="H",INDEX(Matches!$H:$H,AA4062),INDEX(Matches!$I:$I,AA4062)))</f>
        <v/>
      </c>
      <c r="M4062" s="11">
        <f>IF(INDEX(Matches!$X:$X,AA4062)=0,"",IF(I4062="H",INDEX(Matches!$I:$I,AA4062),INDEX(Matches!$H:$H,AA4062)))</f>
        <v/>
      </c>
      <c r="N4062" s="11">
        <f>IF(L4062="","",IF(L4062&gt;M4062,"W",IF(L4062=M4062,"D","L")))</f>
        <v/>
      </c>
      <c r="O4062" s="11">
        <f>IF(L4062="","",IF(L4062&gt;M4062,3,IF(L4062=M4062,1,0)))</f>
        <v/>
      </c>
      <c r="P4062" s="31">
        <f>IF(I4062="H",INDEX(Matches!$L:$L,AA4062),INDEX(Matches!$N:$N,AA4062))</f>
        <v/>
      </c>
      <c r="Q4062" s="31">
        <f>INDEX(Matches!$M:$M,AA4062)</f>
        <v/>
      </c>
      <c r="R4062" s="31">
        <f>IF(I4062="H",INDEX(Matches!$N:$N,AA4062),INDEX(Matches!$L:$L,AA4062))</f>
        <v/>
      </c>
      <c r="S4062" s="33">
        <f>IF(I4062="H",INDEX(Matches!$O:$O,AA4062),INDEX(Matches!$P:$P,AA4062))</f>
        <v/>
      </c>
      <c r="T4062" s="33">
        <f>IF(INDEX(Matches!$J:$J,AA4062)="","",IF(I4062="H",INDEX(Matches!$J:$J,AA4062),INDEX(Matches!$K:$K,AA4062)))</f>
        <v/>
      </c>
      <c r="U4062" s="33">
        <f>IF(INDEX(Matches!$K:$K,AA4062)="","",IF(I4062="H",INDEX(Matches!$K:$K,AA4062),INDEX(Matches!$J:$J,AA4062)))</f>
        <v/>
      </c>
      <c r="V4062" s="30">
        <f>IF(T4062="","",T4062-U4062)</f>
        <v/>
      </c>
      <c r="W4062" s="33">
        <f>IF(I4062="H",INDEX(Matches!$T:$T,AA4062),INDEX(Matches!$U:$U,AA4062))</f>
        <v/>
      </c>
      <c r="X4062" s="11">
        <f>INDEX(Matches!$X:$X,AA4062)</f>
        <v/>
      </c>
      <c r="Y4062" s="30">
        <f>IF(O4062="","",O4062-S4062)</f>
        <v/>
      </c>
      <c r="Z4062" s="30">
        <f>IF(W4062="","",W4062-S4062)</f>
        <v/>
      </c>
      <c r="AA4062" s="24">
        <f>MATCH(J4062,Matches!$A:$A,0)</f>
        <v/>
      </c>
      <c r="AB4062" s="33" t="n"/>
      <c r="AC4062" s="33" t="n">
        <v>1.596281491905993</v>
      </c>
      <c r="AD4062" s="24" t="n"/>
      <c r="AE4062" s="24" t="n">
        <v>9</v>
      </c>
      <c r="AF4062" s="33" t="n"/>
      <c r="AG4062" s="33" t="n"/>
    </row>
    <row r="4063">
      <c r="A4063" s="24" t="inlineStr">
        <is>
          <t>York|36</t>
        </is>
      </c>
      <c r="B4063" s="24" t="inlineStr">
        <is>
          <t>E3</t>
        </is>
      </c>
      <c r="C4063" s="24" t="inlineStr">
        <is>
          <t>League Two</t>
        </is>
      </c>
      <c r="D4063" s="24" t="inlineStr">
        <is>
          <t>York</t>
        </is>
      </c>
      <c r="E4063" s="24" t="n">
        <v>36</v>
      </c>
      <c r="F4063" s="24" t="n">
        <v>9</v>
      </c>
      <c r="G4063" s="29" t="n">
        <v>46466.625</v>
      </c>
      <c r="H4063" s="24" t="inlineStr">
        <is>
          <t>Walsall</t>
        </is>
      </c>
      <c r="I4063" s="24" t="inlineStr">
        <is>
          <t>A</t>
        </is>
      </c>
      <c r="J4063" s="24" t="inlineStr">
        <is>
          <t>E3-Walsall-York</t>
        </is>
      </c>
      <c r="K4063" s="24" t="n">
        <v>11</v>
      </c>
      <c r="L4063" s="11">
        <f>IF(INDEX(Matches!$X:$X,AA4063)=0,"",IF(I4063="H",INDEX(Matches!$H:$H,AA4063),INDEX(Matches!$I:$I,AA4063)))</f>
        <v/>
      </c>
      <c r="M4063" s="11">
        <f>IF(INDEX(Matches!$X:$X,AA4063)=0,"",IF(I4063="H",INDEX(Matches!$I:$I,AA4063),INDEX(Matches!$H:$H,AA4063)))</f>
        <v/>
      </c>
      <c r="N4063" s="11">
        <f>IF(L4063="","",IF(L4063&gt;M4063,"W",IF(L4063=M4063,"D","L")))</f>
        <v/>
      </c>
      <c r="O4063" s="11">
        <f>IF(L4063="","",IF(L4063&gt;M4063,3,IF(L4063=M4063,1,0)))</f>
        <v/>
      </c>
      <c r="P4063" s="31">
        <f>IF(I4063="H",INDEX(Matches!$L:$L,AA4063),INDEX(Matches!$N:$N,AA4063))</f>
        <v/>
      </c>
      <c r="Q4063" s="31">
        <f>INDEX(Matches!$M:$M,AA4063)</f>
        <v/>
      </c>
      <c r="R4063" s="31">
        <f>IF(I4063="H",INDEX(Matches!$N:$N,AA4063),INDEX(Matches!$L:$L,AA4063))</f>
        <v/>
      </c>
      <c r="S4063" s="33">
        <f>IF(I4063="H",INDEX(Matches!$O:$O,AA4063),INDEX(Matches!$P:$P,AA4063))</f>
        <v/>
      </c>
      <c r="T4063" s="33">
        <f>IF(INDEX(Matches!$J:$J,AA4063)="","",IF(I4063="H",INDEX(Matches!$J:$J,AA4063),INDEX(Matches!$K:$K,AA4063)))</f>
        <v/>
      </c>
      <c r="U4063" s="33">
        <f>IF(INDEX(Matches!$K:$K,AA4063)="","",IF(I4063="H",INDEX(Matches!$K:$K,AA4063),INDEX(Matches!$J:$J,AA4063)))</f>
        <v/>
      </c>
      <c r="V4063" s="30">
        <f>IF(T4063="","",T4063-U4063)</f>
        <v/>
      </c>
      <c r="W4063" s="33">
        <f>IF(I4063="H",INDEX(Matches!$T:$T,AA4063),INDEX(Matches!$U:$U,AA4063))</f>
        <v/>
      </c>
      <c r="X4063" s="11">
        <f>INDEX(Matches!$X:$X,AA4063)</f>
        <v/>
      </c>
      <c r="Y4063" s="30">
        <f>IF(O4063="","",O4063-S4063)</f>
        <v/>
      </c>
      <c r="Z4063" s="30">
        <f>IF(W4063="","",W4063-S4063)</f>
        <v/>
      </c>
      <c r="AA4063" s="24">
        <f>MATCH(J4063,Matches!$A:$A,0)</f>
        <v/>
      </c>
      <c r="AB4063" s="33" t="n"/>
      <c r="AC4063" s="33" t="n">
        <v>1.297654521750058</v>
      </c>
      <c r="AD4063" s="24" t="n"/>
      <c r="AE4063" s="24" t="n">
        <v>9</v>
      </c>
      <c r="AF4063" s="33" t="n"/>
      <c r="AG4063" s="33" t="n"/>
    </row>
    <row r="4064">
      <c r="A4064" s="24" t="inlineStr">
        <is>
          <t>York|37</t>
        </is>
      </c>
      <c r="B4064" s="24" t="inlineStr">
        <is>
          <t>E3</t>
        </is>
      </c>
      <c r="C4064" s="24" t="inlineStr">
        <is>
          <t>League Two</t>
        </is>
      </c>
      <c r="D4064" s="24" t="inlineStr">
        <is>
          <t>York</t>
        </is>
      </c>
      <c r="E4064" s="24" t="n">
        <v>37</v>
      </c>
      <c r="F4064" s="24" t="n">
        <v>10</v>
      </c>
      <c r="G4064" s="29" t="n">
        <v>46472.625</v>
      </c>
      <c r="H4064" s="24" t="inlineStr">
        <is>
          <t>Salford</t>
        </is>
      </c>
      <c r="I4064" s="24" t="inlineStr">
        <is>
          <t>A</t>
        </is>
      </c>
      <c r="J4064" s="24" t="inlineStr">
        <is>
          <t>E3-Salford-York</t>
        </is>
      </c>
      <c r="K4064" s="24" t="n">
        <v>1</v>
      </c>
      <c r="L4064" s="11">
        <f>IF(INDEX(Matches!$X:$X,AA4064)=0,"",IF(I4064="H",INDEX(Matches!$H:$H,AA4064),INDEX(Matches!$I:$I,AA4064)))</f>
        <v/>
      </c>
      <c r="M4064" s="11">
        <f>IF(INDEX(Matches!$X:$X,AA4064)=0,"",IF(I4064="H",INDEX(Matches!$I:$I,AA4064),INDEX(Matches!$H:$H,AA4064)))</f>
        <v/>
      </c>
      <c r="N4064" s="11">
        <f>IF(L4064="","",IF(L4064&gt;M4064,"W",IF(L4064=M4064,"D","L")))</f>
        <v/>
      </c>
      <c r="O4064" s="11">
        <f>IF(L4064="","",IF(L4064&gt;M4064,3,IF(L4064=M4064,1,0)))</f>
        <v/>
      </c>
      <c r="P4064" s="31">
        <f>IF(I4064="H",INDEX(Matches!$L:$L,AA4064),INDEX(Matches!$N:$N,AA4064))</f>
        <v/>
      </c>
      <c r="Q4064" s="31">
        <f>INDEX(Matches!$M:$M,AA4064)</f>
        <v/>
      </c>
      <c r="R4064" s="31">
        <f>IF(I4064="H",INDEX(Matches!$N:$N,AA4064),INDEX(Matches!$L:$L,AA4064))</f>
        <v/>
      </c>
      <c r="S4064" s="33">
        <f>IF(I4064="H",INDEX(Matches!$O:$O,AA4064),INDEX(Matches!$P:$P,AA4064))</f>
        <v/>
      </c>
      <c r="T4064" s="33">
        <f>IF(INDEX(Matches!$J:$J,AA4064)="","",IF(I4064="H",INDEX(Matches!$J:$J,AA4064),INDEX(Matches!$K:$K,AA4064)))</f>
        <v/>
      </c>
      <c r="U4064" s="33">
        <f>IF(INDEX(Matches!$K:$K,AA4064)="","",IF(I4064="H",INDEX(Matches!$K:$K,AA4064),INDEX(Matches!$J:$J,AA4064)))</f>
        <v/>
      </c>
      <c r="V4064" s="30">
        <f>IF(T4064="","",T4064-U4064)</f>
        <v/>
      </c>
      <c r="W4064" s="33">
        <f>IF(I4064="H",INDEX(Matches!$T:$T,AA4064),INDEX(Matches!$U:$U,AA4064))</f>
        <v/>
      </c>
      <c r="X4064" s="11">
        <f>INDEX(Matches!$X:$X,AA4064)</f>
        <v/>
      </c>
      <c r="Y4064" s="30">
        <f>IF(O4064="","",O4064-S4064)</f>
        <v/>
      </c>
      <c r="Z4064" s="30">
        <f>IF(W4064="","",W4064-S4064)</f>
        <v/>
      </c>
      <c r="AA4064" s="24">
        <f>MATCH(J4064,Matches!$A:$A,0)</f>
        <v/>
      </c>
      <c r="AB4064" s="33" t="n"/>
      <c r="AC4064" s="33" t="n">
        <v>1.062846737620471</v>
      </c>
      <c r="AD4064" s="24" t="n"/>
      <c r="AE4064" s="24" t="n">
        <v>10</v>
      </c>
      <c r="AF4064" s="33" t="n"/>
      <c r="AG4064" s="33" t="n"/>
    </row>
    <row r="4065">
      <c r="A4065" s="24" t="inlineStr">
        <is>
          <t>York|38</t>
        </is>
      </c>
      <c r="B4065" s="24" t="inlineStr">
        <is>
          <t>E3</t>
        </is>
      </c>
      <c r="C4065" s="24" t="inlineStr">
        <is>
          <t>League Two</t>
        </is>
      </c>
      <c r="D4065" s="24" t="inlineStr">
        <is>
          <t>York</t>
        </is>
      </c>
      <c r="E4065" s="24" t="n">
        <v>38</v>
      </c>
      <c r="F4065" s="24" t="n">
        <v>10</v>
      </c>
      <c r="G4065" s="29" t="n">
        <v>46475.625</v>
      </c>
      <c r="H4065" s="24" t="inlineStr">
        <is>
          <t>Oldham</t>
        </is>
      </c>
      <c r="I4065" s="24" t="inlineStr">
        <is>
          <t>H</t>
        </is>
      </c>
      <c r="J4065" s="24" t="inlineStr">
        <is>
          <t>E3-York-Oldham</t>
        </is>
      </c>
      <c r="K4065" s="24" t="n">
        <v>8</v>
      </c>
      <c r="L4065" s="11">
        <f>IF(INDEX(Matches!$X:$X,AA4065)=0,"",IF(I4065="H",INDEX(Matches!$H:$H,AA4065),INDEX(Matches!$I:$I,AA4065)))</f>
        <v/>
      </c>
      <c r="M4065" s="11">
        <f>IF(INDEX(Matches!$X:$X,AA4065)=0,"",IF(I4065="H",INDEX(Matches!$I:$I,AA4065),INDEX(Matches!$H:$H,AA4065)))</f>
        <v/>
      </c>
      <c r="N4065" s="11">
        <f>IF(L4065="","",IF(L4065&gt;M4065,"W",IF(L4065=M4065,"D","L")))</f>
        <v/>
      </c>
      <c r="O4065" s="11">
        <f>IF(L4065="","",IF(L4065&gt;M4065,3,IF(L4065=M4065,1,0)))</f>
        <v/>
      </c>
      <c r="P4065" s="31">
        <f>IF(I4065="H",INDEX(Matches!$L:$L,AA4065),INDEX(Matches!$N:$N,AA4065))</f>
        <v/>
      </c>
      <c r="Q4065" s="31">
        <f>INDEX(Matches!$M:$M,AA4065)</f>
        <v/>
      </c>
      <c r="R4065" s="31">
        <f>IF(I4065="H",INDEX(Matches!$N:$N,AA4065),INDEX(Matches!$L:$L,AA4065))</f>
        <v/>
      </c>
      <c r="S4065" s="33">
        <f>IF(I4065="H",INDEX(Matches!$O:$O,AA4065),INDEX(Matches!$P:$P,AA4065))</f>
        <v/>
      </c>
      <c r="T4065" s="33">
        <f>IF(INDEX(Matches!$J:$J,AA4065)="","",IF(I4065="H",INDEX(Matches!$J:$J,AA4065),INDEX(Matches!$K:$K,AA4065)))</f>
        <v/>
      </c>
      <c r="U4065" s="33">
        <f>IF(INDEX(Matches!$K:$K,AA4065)="","",IF(I4065="H",INDEX(Matches!$K:$K,AA4065),INDEX(Matches!$J:$J,AA4065)))</f>
        <v/>
      </c>
      <c r="V4065" s="30">
        <f>IF(T4065="","",T4065-U4065)</f>
        <v/>
      </c>
      <c r="W4065" s="33">
        <f>IF(I4065="H",INDEX(Matches!$T:$T,AA4065),INDEX(Matches!$U:$U,AA4065))</f>
        <v/>
      </c>
      <c r="X4065" s="11">
        <f>INDEX(Matches!$X:$X,AA4065)</f>
        <v/>
      </c>
      <c r="Y4065" s="30">
        <f>IF(O4065="","",O4065-S4065)</f>
        <v/>
      </c>
      <c r="Z4065" s="30">
        <f>IF(W4065="","",W4065-S4065)</f>
        <v/>
      </c>
      <c r="AA4065" s="24">
        <f>MATCH(J4065,Matches!$A:$A,0)</f>
        <v/>
      </c>
      <c r="AB4065" s="33" t="n"/>
      <c r="AC4065" s="33" t="n">
        <v>1.585672811729117</v>
      </c>
      <c r="AD4065" s="24" t="n"/>
      <c r="AE4065" s="24" t="n">
        <v>10</v>
      </c>
      <c r="AF4065" s="33" t="n"/>
      <c r="AG4065" s="33" t="n"/>
    </row>
    <row r="4066">
      <c r="A4066" s="24" t="inlineStr">
        <is>
          <t>York|39</t>
        </is>
      </c>
      <c r="B4066" s="24" t="inlineStr">
        <is>
          <t>E3</t>
        </is>
      </c>
      <c r="C4066" s="24" t="inlineStr">
        <is>
          <t>League Two</t>
        </is>
      </c>
      <c r="D4066" s="24" t="inlineStr">
        <is>
          <t>York</t>
        </is>
      </c>
      <c r="E4066" s="24" t="n">
        <v>39</v>
      </c>
      <c r="F4066" s="24" t="n">
        <v>10</v>
      </c>
      <c r="G4066" s="29" t="n">
        <v>46480.625</v>
      </c>
      <c r="H4066" s="24" t="inlineStr">
        <is>
          <t>Fleetwood</t>
        </is>
      </c>
      <c r="I4066" s="24" t="inlineStr">
        <is>
          <t>A</t>
        </is>
      </c>
      <c r="J4066" s="24" t="inlineStr">
        <is>
          <t>E3-Fleetwoo-York</t>
        </is>
      </c>
      <c r="K4066" s="24" t="n">
        <v>18</v>
      </c>
      <c r="L4066" s="11">
        <f>IF(INDEX(Matches!$X:$X,AA4066)=0,"",IF(I4066="H",INDEX(Matches!$H:$H,AA4066),INDEX(Matches!$I:$I,AA4066)))</f>
        <v/>
      </c>
      <c r="M4066" s="11">
        <f>IF(INDEX(Matches!$X:$X,AA4066)=0,"",IF(I4066="H",INDEX(Matches!$I:$I,AA4066),INDEX(Matches!$H:$H,AA4066)))</f>
        <v/>
      </c>
      <c r="N4066" s="11">
        <f>IF(L4066="","",IF(L4066&gt;M4066,"W",IF(L4066=M4066,"D","L")))</f>
        <v/>
      </c>
      <c r="O4066" s="11">
        <f>IF(L4066="","",IF(L4066&gt;M4066,3,IF(L4066=M4066,1,0)))</f>
        <v/>
      </c>
      <c r="P4066" s="31">
        <f>IF(I4066="H",INDEX(Matches!$L:$L,AA4066),INDEX(Matches!$N:$N,AA4066))</f>
        <v/>
      </c>
      <c r="Q4066" s="31">
        <f>INDEX(Matches!$M:$M,AA4066)</f>
        <v/>
      </c>
      <c r="R4066" s="31">
        <f>IF(I4066="H",INDEX(Matches!$N:$N,AA4066),INDEX(Matches!$L:$L,AA4066))</f>
        <v/>
      </c>
      <c r="S4066" s="33">
        <f>IF(I4066="H",INDEX(Matches!$O:$O,AA4066),INDEX(Matches!$P:$P,AA4066))</f>
        <v/>
      </c>
      <c r="T4066" s="33">
        <f>IF(INDEX(Matches!$J:$J,AA4066)="","",IF(I4066="H",INDEX(Matches!$J:$J,AA4066),INDEX(Matches!$K:$K,AA4066)))</f>
        <v/>
      </c>
      <c r="U4066" s="33">
        <f>IF(INDEX(Matches!$K:$K,AA4066)="","",IF(I4066="H",INDEX(Matches!$K:$K,AA4066),INDEX(Matches!$J:$J,AA4066)))</f>
        <v/>
      </c>
      <c r="V4066" s="30">
        <f>IF(T4066="","",T4066-U4066)</f>
        <v/>
      </c>
      <c r="W4066" s="33">
        <f>IF(I4066="H",INDEX(Matches!$T:$T,AA4066),INDEX(Matches!$U:$U,AA4066))</f>
        <v/>
      </c>
      <c r="X4066" s="11">
        <f>INDEX(Matches!$X:$X,AA4066)</f>
        <v/>
      </c>
      <c r="Y4066" s="30">
        <f>IF(O4066="","",O4066-S4066)</f>
        <v/>
      </c>
      <c r="Z4066" s="30">
        <f>IF(W4066="","",W4066-S4066)</f>
        <v/>
      </c>
      <c r="AA4066" s="24">
        <f>MATCH(J4066,Matches!$A:$A,0)</f>
        <v/>
      </c>
      <c r="AB4066" s="33" t="n"/>
      <c r="AC4066" s="33" t="n">
        <v>1.441583110904947</v>
      </c>
      <c r="AD4066" s="24" t="n"/>
      <c r="AE4066" s="24" t="n">
        <v>10</v>
      </c>
      <c r="AF4066" s="33" t="n"/>
      <c r="AG4066" s="33" t="n"/>
    </row>
    <row r="4067">
      <c r="A4067" s="24" t="inlineStr">
        <is>
          <t>York|40</t>
        </is>
      </c>
      <c r="B4067" s="24" t="inlineStr">
        <is>
          <t>E3</t>
        </is>
      </c>
      <c r="C4067" s="24" t="inlineStr">
        <is>
          <t>League Two</t>
        </is>
      </c>
      <c r="D4067" s="24" t="inlineStr">
        <is>
          <t>York</t>
        </is>
      </c>
      <c r="E4067" s="24" t="n">
        <v>40</v>
      </c>
      <c r="F4067" s="24" t="n">
        <v>10</v>
      </c>
      <c r="G4067" s="29" t="n">
        <v>46487.625</v>
      </c>
      <c r="H4067" s="24" t="inlineStr">
        <is>
          <t>Tranmere</t>
        </is>
      </c>
      <c r="I4067" s="24" t="inlineStr">
        <is>
          <t>H</t>
        </is>
      </c>
      <c r="J4067" s="24" t="inlineStr">
        <is>
          <t>E3-York-Tranmere</t>
        </is>
      </c>
      <c r="K4067" s="24" t="n">
        <v>19</v>
      </c>
      <c r="L4067" s="11">
        <f>IF(INDEX(Matches!$X:$X,AA4067)=0,"",IF(I4067="H",INDEX(Matches!$H:$H,AA4067),INDEX(Matches!$I:$I,AA4067)))</f>
        <v/>
      </c>
      <c r="M4067" s="11">
        <f>IF(INDEX(Matches!$X:$X,AA4067)=0,"",IF(I4067="H",INDEX(Matches!$I:$I,AA4067),INDEX(Matches!$H:$H,AA4067)))</f>
        <v/>
      </c>
      <c r="N4067" s="11">
        <f>IF(L4067="","",IF(L4067&gt;M4067,"W",IF(L4067=M4067,"D","L")))</f>
        <v/>
      </c>
      <c r="O4067" s="11">
        <f>IF(L4067="","",IF(L4067&gt;M4067,3,IF(L4067=M4067,1,0)))</f>
        <v/>
      </c>
      <c r="P4067" s="31">
        <f>IF(I4067="H",INDEX(Matches!$L:$L,AA4067),INDEX(Matches!$N:$N,AA4067))</f>
        <v/>
      </c>
      <c r="Q4067" s="31">
        <f>INDEX(Matches!$M:$M,AA4067)</f>
        <v/>
      </c>
      <c r="R4067" s="31">
        <f>IF(I4067="H",INDEX(Matches!$N:$N,AA4067),INDEX(Matches!$L:$L,AA4067))</f>
        <v/>
      </c>
      <c r="S4067" s="33">
        <f>IF(I4067="H",INDEX(Matches!$O:$O,AA4067),INDEX(Matches!$P:$P,AA4067))</f>
        <v/>
      </c>
      <c r="T4067" s="33">
        <f>IF(INDEX(Matches!$J:$J,AA4067)="","",IF(I4067="H",INDEX(Matches!$J:$J,AA4067),INDEX(Matches!$K:$K,AA4067)))</f>
        <v/>
      </c>
      <c r="U4067" s="33">
        <f>IF(INDEX(Matches!$K:$K,AA4067)="","",IF(I4067="H",INDEX(Matches!$K:$K,AA4067),INDEX(Matches!$J:$J,AA4067)))</f>
        <v/>
      </c>
      <c r="V4067" s="30">
        <f>IF(T4067="","",T4067-U4067)</f>
        <v/>
      </c>
      <c r="W4067" s="33">
        <f>IF(I4067="H",INDEX(Matches!$T:$T,AA4067),INDEX(Matches!$U:$U,AA4067))</f>
        <v/>
      </c>
      <c r="X4067" s="11">
        <f>INDEX(Matches!$X:$X,AA4067)</f>
        <v/>
      </c>
      <c r="Y4067" s="30">
        <f>IF(O4067="","",O4067-S4067)</f>
        <v/>
      </c>
      <c r="Z4067" s="30">
        <f>IF(W4067="","",W4067-S4067)</f>
        <v/>
      </c>
      <c r="AA4067" s="24">
        <f>MATCH(J4067,Matches!$A:$A,0)</f>
        <v/>
      </c>
      <c r="AB4067" s="33" t="n"/>
      <c r="AC4067" s="33" t="n">
        <v>1.773829125217618</v>
      </c>
      <c r="AD4067" s="24" t="n"/>
      <c r="AE4067" s="24" t="n">
        <v>10</v>
      </c>
      <c r="AF4067" s="33" t="n"/>
      <c r="AG4067" s="33" t="n"/>
    </row>
    <row r="4068">
      <c r="A4068" s="24" t="inlineStr">
        <is>
          <t>York|41</t>
        </is>
      </c>
      <c r="B4068" s="24" t="inlineStr">
        <is>
          <t>E3</t>
        </is>
      </c>
      <c r="C4068" s="24" t="inlineStr">
        <is>
          <t>League Two</t>
        </is>
      </c>
      <c r="D4068" s="24" t="inlineStr">
        <is>
          <t>York</t>
        </is>
      </c>
      <c r="E4068" s="24" t="n">
        <v>41</v>
      </c>
      <c r="F4068" s="24" t="n">
        <v>11</v>
      </c>
      <c r="G4068" s="29" t="n">
        <v>46490.82291666666</v>
      </c>
      <c r="H4068" s="24" t="inlineStr">
        <is>
          <t>Northampton</t>
        </is>
      </c>
      <c r="I4068" s="24" t="inlineStr">
        <is>
          <t>A</t>
        </is>
      </c>
      <c r="J4068" s="24" t="inlineStr">
        <is>
          <t>E3-Northamp-York</t>
        </is>
      </c>
      <c r="K4068" s="24" t="n">
        <v>14</v>
      </c>
      <c r="L4068" s="11">
        <f>IF(INDEX(Matches!$X:$X,AA4068)=0,"",IF(I4068="H",INDEX(Matches!$H:$H,AA4068),INDEX(Matches!$I:$I,AA4068)))</f>
        <v/>
      </c>
      <c r="M4068" s="11">
        <f>IF(INDEX(Matches!$X:$X,AA4068)=0,"",IF(I4068="H",INDEX(Matches!$I:$I,AA4068),INDEX(Matches!$H:$H,AA4068)))</f>
        <v/>
      </c>
      <c r="N4068" s="11">
        <f>IF(L4068="","",IF(L4068&gt;M4068,"W",IF(L4068=M4068,"D","L")))</f>
        <v/>
      </c>
      <c r="O4068" s="11">
        <f>IF(L4068="","",IF(L4068&gt;M4068,3,IF(L4068=M4068,1,0)))</f>
        <v/>
      </c>
      <c r="P4068" s="31">
        <f>IF(I4068="H",INDEX(Matches!$L:$L,AA4068),INDEX(Matches!$N:$N,AA4068))</f>
        <v/>
      </c>
      <c r="Q4068" s="31">
        <f>INDEX(Matches!$M:$M,AA4068)</f>
        <v/>
      </c>
      <c r="R4068" s="31">
        <f>IF(I4068="H",INDEX(Matches!$N:$N,AA4068),INDEX(Matches!$L:$L,AA4068))</f>
        <v/>
      </c>
      <c r="S4068" s="33">
        <f>IF(I4068="H",INDEX(Matches!$O:$O,AA4068),INDEX(Matches!$P:$P,AA4068))</f>
        <v/>
      </c>
      <c r="T4068" s="33">
        <f>IF(INDEX(Matches!$J:$J,AA4068)="","",IF(I4068="H",INDEX(Matches!$J:$J,AA4068),INDEX(Matches!$K:$K,AA4068)))</f>
        <v/>
      </c>
      <c r="U4068" s="33">
        <f>IF(INDEX(Matches!$K:$K,AA4068)="","",IF(I4068="H",INDEX(Matches!$K:$K,AA4068),INDEX(Matches!$J:$J,AA4068)))</f>
        <v/>
      </c>
      <c r="V4068" s="30">
        <f>IF(T4068="","",T4068-U4068)</f>
        <v/>
      </c>
      <c r="W4068" s="33">
        <f>IF(I4068="H",INDEX(Matches!$T:$T,AA4068),INDEX(Matches!$U:$U,AA4068))</f>
        <v/>
      </c>
      <c r="X4068" s="11">
        <f>INDEX(Matches!$X:$X,AA4068)</f>
        <v/>
      </c>
      <c r="Y4068" s="30">
        <f>IF(O4068="","",O4068-S4068)</f>
        <v/>
      </c>
      <c r="Z4068" s="30">
        <f>IF(W4068="","",W4068-S4068)</f>
        <v/>
      </c>
      <c r="AA4068" s="24">
        <f>MATCH(J4068,Matches!$A:$A,0)</f>
        <v/>
      </c>
      <c r="AB4068" s="33" t="n"/>
      <c r="AC4068" s="33" t="n">
        <v>1.358100170047215</v>
      </c>
      <c r="AD4068" s="24" t="n"/>
      <c r="AE4068" s="24" t="n">
        <v>11</v>
      </c>
      <c r="AF4068" s="33" t="n"/>
      <c r="AG4068" s="33" t="n"/>
    </row>
    <row r="4069">
      <c r="A4069" s="24" t="inlineStr">
        <is>
          <t>York|42</t>
        </is>
      </c>
      <c r="B4069" s="24" t="inlineStr">
        <is>
          <t>E3</t>
        </is>
      </c>
      <c r="C4069" s="24" t="inlineStr">
        <is>
          <t>League Two</t>
        </is>
      </c>
      <c r="D4069" s="24" t="inlineStr">
        <is>
          <t>York</t>
        </is>
      </c>
      <c r="E4069" s="24" t="n">
        <v>42</v>
      </c>
      <c r="F4069" s="24" t="n">
        <v>11</v>
      </c>
      <c r="G4069" s="29" t="n">
        <v>46494.625</v>
      </c>
      <c r="H4069" s="24" t="inlineStr">
        <is>
          <t>Chesterfield</t>
        </is>
      </c>
      <c r="I4069" s="24" t="inlineStr">
        <is>
          <t>H</t>
        </is>
      </c>
      <c r="J4069" s="24" t="inlineStr">
        <is>
          <t>E3-York-Chesterf</t>
        </is>
      </c>
      <c r="K4069" s="24" t="n">
        <v>6</v>
      </c>
      <c r="L4069" s="11">
        <f>IF(INDEX(Matches!$X:$X,AA4069)=0,"",IF(I4069="H",INDEX(Matches!$H:$H,AA4069),INDEX(Matches!$I:$I,AA4069)))</f>
        <v/>
      </c>
      <c r="M4069" s="11">
        <f>IF(INDEX(Matches!$X:$X,AA4069)=0,"",IF(I4069="H",INDEX(Matches!$I:$I,AA4069),INDEX(Matches!$H:$H,AA4069)))</f>
        <v/>
      </c>
      <c r="N4069" s="11">
        <f>IF(L4069="","",IF(L4069&gt;M4069,"W",IF(L4069=M4069,"D","L")))</f>
        <v/>
      </c>
      <c r="O4069" s="11">
        <f>IF(L4069="","",IF(L4069&gt;M4069,3,IF(L4069=M4069,1,0)))</f>
        <v/>
      </c>
      <c r="P4069" s="31">
        <f>IF(I4069="H",INDEX(Matches!$L:$L,AA4069),INDEX(Matches!$N:$N,AA4069))</f>
        <v/>
      </c>
      <c r="Q4069" s="31">
        <f>INDEX(Matches!$M:$M,AA4069)</f>
        <v/>
      </c>
      <c r="R4069" s="31">
        <f>IF(I4069="H",INDEX(Matches!$N:$N,AA4069),INDEX(Matches!$L:$L,AA4069))</f>
        <v/>
      </c>
      <c r="S4069" s="33">
        <f>IF(I4069="H",INDEX(Matches!$O:$O,AA4069),INDEX(Matches!$P:$P,AA4069))</f>
        <v/>
      </c>
      <c r="T4069" s="33">
        <f>IF(INDEX(Matches!$J:$J,AA4069)="","",IF(I4069="H",INDEX(Matches!$J:$J,AA4069),INDEX(Matches!$K:$K,AA4069)))</f>
        <v/>
      </c>
      <c r="U4069" s="33">
        <f>IF(INDEX(Matches!$K:$K,AA4069)="","",IF(I4069="H",INDEX(Matches!$K:$K,AA4069),INDEX(Matches!$J:$J,AA4069)))</f>
        <v/>
      </c>
      <c r="V4069" s="30">
        <f>IF(T4069="","",T4069-U4069)</f>
        <v/>
      </c>
      <c r="W4069" s="33">
        <f>IF(I4069="H",INDEX(Matches!$T:$T,AA4069),INDEX(Matches!$U:$U,AA4069))</f>
        <v/>
      </c>
      <c r="X4069" s="11">
        <f>INDEX(Matches!$X:$X,AA4069)</f>
        <v/>
      </c>
      <c r="Y4069" s="30">
        <f>IF(O4069="","",O4069-S4069)</f>
        <v/>
      </c>
      <c r="Z4069" s="30">
        <f>IF(W4069="","",W4069-S4069)</f>
        <v/>
      </c>
      <c r="AA4069" s="24">
        <f>MATCH(J4069,Matches!$A:$A,0)</f>
        <v/>
      </c>
      <c r="AB4069" s="33" t="n"/>
      <c r="AC4069" s="33" t="n">
        <v>1.480208612151545</v>
      </c>
      <c r="AD4069" s="24" t="n"/>
      <c r="AE4069" s="24" t="n">
        <v>11</v>
      </c>
      <c r="AF4069" s="33" t="n"/>
      <c r="AG4069" s="33" t="n"/>
    </row>
    <row r="4070">
      <c r="A4070" s="24" t="inlineStr">
        <is>
          <t>York|43</t>
        </is>
      </c>
      <c r="B4070" s="24" t="inlineStr">
        <is>
          <t>E3</t>
        </is>
      </c>
      <c r="C4070" s="24" t="inlineStr">
        <is>
          <t>League Two</t>
        </is>
      </c>
      <c r="D4070" s="24" t="inlineStr">
        <is>
          <t>York</t>
        </is>
      </c>
      <c r="E4070" s="24" t="n">
        <v>43</v>
      </c>
      <c r="F4070" s="24" t="n">
        <v>11</v>
      </c>
      <c r="G4070" s="29" t="n">
        <v>46501.625</v>
      </c>
      <c r="H4070" s="24" t="inlineStr">
        <is>
          <t>Gillingham</t>
        </is>
      </c>
      <c r="I4070" s="24" t="inlineStr">
        <is>
          <t>A</t>
        </is>
      </c>
      <c r="J4070" s="24" t="inlineStr">
        <is>
          <t>E3-Gillingh-York</t>
        </is>
      </c>
      <c r="K4070" s="24" t="n">
        <v>12</v>
      </c>
      <c r="L4070" s="11">
        <f>IF(INDEX(Matches!$X:$X,AA4070)=0,"",IF(I4070="H",INDEX(Matches!$H:$H,AA4070),INDEX(Matches!$I:$I,AA4070)))</f>
        <v/>
      </c>
      <c r="M4070" s="11">
        <f>IF(INDEX(Matches!$X:$X,AA4070)=0,"",IF(I4070="H",INDEX(Matches!$I:$I,AA4070),INDEX(Matches!$H:$H,AA4070)))</f>
        <v/>
      </c>
      <c r="N4070" s="11">
        <f>IF(L4070="","",IF(L4070&gt;M4070,"W",IF(L4070=M4070,"D","L")))</f>
        <v/>
      </c>
      <c r="O4070" s="11">
        <f>IF(L4070="","",IF(L4070&gt;M4070,3,IF(L4070=M4070,1,0)))</f>
        <v/>
      </c>
      <c r="P4070" s="31">
        <f>IF(I4070="H",INDEX(Matches!$L:$L,AA4070),INDEX(Matches!$N:$N,AA4070))</f>
        <v/>
      </c>
      <c r="Q4070" s="31">
        <f>INDEX(Matches!$M:$M,AA4070)</f>
        <v/>
      </c>
      <c r="R4070" s="31">
        <f>IF(I4070="H",INDEX(Matches!$N:$N,AA4070),INDEX(Matches!$L:$L,AA4070))</f>
        <v/>
      </c>
      <c r="S4070" s="33">
        <f>IF(I4070="H",INDEX(Matches!$O:$O,AA4070),INDEX(Matches!$P:$P,AA4070))</f>
        <v/>
      </c>
      <c r="T4070" s="33">
        <f>IF(INDEX(Matches!$J:$J,AA4070)="","",IF(I4070="H",INDEX(Matches!$J:$J,AA4070),INDEX(Matches!$K:$K,AA4070)))</f>
        <v/>
      </c>
      <c r="U4070" s="33">
        <f>IF(INDEX(Matches!$K:$K,AA4070)="","",IF(I4070="H",INDEX(Matches!$K:$K,AA4070),INDEX(Matches!$J:$J,AA4070)))</f>
        <v/>
      </c>
      <c r="V4070" s="30">
        <f>IF(T4070="","",T4070-U4070)</f>
        <v/>
      </c>
      <c r="W4070" s="33">
        <f>IF(I4070="H",INDEX(Matches!$T:$T,AA4070),INDEX(Matches!$U:$U,AA4070))</f>
        <v/>
      </c>
      <c r="X4070" s="11">
        <f>INDEX(Matches!$X:$X,AA4070)</f>
        <v/>
      </c>
      <c r="Y4070" s="30">
        <f>IF(O4070="","",O4070-S4070)</f>
        <v/>
      </c>
      <c r="Z4070" s="30">
        <f>IF(W4070="","",W4070-S4070)</f>
        <v/>
      </c>
      <c r="AA4070" s="24">
        <f>MATCH(J4070,Matches!$A:$A,0)</f>
        <v/>
      </c>
      <c r="AB4070" s="33" t="n"/>
      <c r="AC4070" s="33" t="n">
        <v>1.332823687390309</v>
      </c>
      <c r="AD4070" s="24" t="n"/>
      <c r="AE4070" s="24" t="n">
        <v>11</v>
      </c>
      <c r="AF4070" s="33" t="n"/>
      <c r="AG4070" s="33" t="n"/>
    </row>
    <row r="4071">
      <c r="A4071" s="24" t="inlineStr">
        <is>
          <t>York|44</t>
        </is>
      </c>
      <c r="B4071" s="24" t="inlineStr">
        <is>
          <t>E3</t>
        </is>
      </c>
      <c r="C4071" s="24" t="inlineStr">
        <is>
          <t>League Two</t>
        </is>
      </c>
      <c r="D4071" s="24" t="inlineStr">
        <is>
          <t>York</t>
        </is>
      </c>
      <c r="E4071" s="24" t="n">
        <v>44</v>
      </c>
      <c r="F4071" s="24" t="n">
        <v>11</v>
      </c>
      <c r="G4071" s="29" t="n">
        <v>46504.82291666666</v>
      </c>
      <c r="H4071" s="24" t="inlineStr">
        <is>
          <t>Barnet</t>
        </is>
      </c>
      <c r="I4071" s="24" t="inlineStr">
        <is>
          <t>H</t>
        </is>
      </c>
      <c r="J4071" s="24" t="inlineStr">
        <is>
          <t>E3-York-Barnet</t>
        </is>
      </c>
      <c r="K4071" s="24" t="n">
        <v>3</v>
      </c>
      <c r="L4071" s="11">
        <f>IF(INDEX(Matches!$X:$X,AA4071)=0,"",IF(I4071="H",INDEX(Matches!$H:$H,AA4071),INDEX(Matches!$I:$I,AA4071)))</f>
        <v/>
      </c>
      <c r="M4071" s="11">
        <f>IF(INDEX(Matches!$X:$X,AA4071)=0,"",IF(I4071="H",INDEX(Matches!$I:$I,AA4071),INDEX(Matches!$H:$H,AA4071)))</f>
        <v/>
      </c>
      <c r="N4071" s="11">
        <f>IF(L4071="","",IF(L4071&gt;M4071,"W",IF(L4071=M4071,"D","L")))</f>
        <v/>
      </c>
      <c r="O4071" s="11">
        <f>IF(L4071="","",IF(L4071&gt;M4071,3,IF(L4071=M4071,1,0)))</f>
        <v/>
      </c>
      <c r="P4071" s="31">
        <f>IF(I4071="H",INDEX(Matches!$L:$L,AA4071),INDEX(Matches!$N:$N,AA4071))</f>
        <v/>
      </c>
      <c r="Q4071" s="31">
        <f>INDEX(Matches!$M:$M,AA4071)</f>
        <v/>
      </c>
      <c r="R4071" s="31">
        <f>IF(I4071="H",INDEX(Matches!$N:$N,AA4071),INDEX(Matches!$L:$L,AA4071))</f>
        <v/>
      </c>
      <c r="S4071" s="33">
        <f>IF(I4071="H",INDEX(Matches!$O:$O,AA4071),INDEX(Matches!$P:$P,AA4071))</f>
        <v/>
      </c>
      <c r="T4071" s="33">
        <f>IF(INDEX(Matches!$J:$J,AA4071)="","",IF(I4071="H",INDEX(Matches!$J:$J,AA4071),INDEX(Matches!$K:$K,AA4071)))</f>
        <v/>
      </c>
      <c r="U4071" s="33">
        <f>IF(INDEX(Matches!$K:$K,AA4071)="","",IF(I4071="H",INDEX(Matches!$K:$K,AA4071),INDEX(Matches!$J:$J,AA4071)))</f>
        <v/>
      </c>
      <c r="V4071" s="30">
        <f>IF(T4071="","",T4071-U4071)</f>
        <v/>
      </c>
      <c r="W4071" s="33">
        <f>IF(I4071="H",INDEX(Matches!$T:$T,AA4071),INDEX(Matches!$U:$U,AA4071))</f>
        <v/>
      </c>
      <c r="X4071" s="11">
        <f>INDEX(Matches!$X:$X,AA4071)</f>
        <v/>
      </c>
      <c r="Y4071" s="30">
        <f>IF(O4071="","",O4071-S4071)</f>
        <v/>
      </c>
      <c r="Z4071" s="30">
        <f>IF(W4071="","",W4071-S4071)</f>
        <v/>
      </c>
      <c r="AA4071" s="24">
        <f>MATCH(J4071,Matches!$A:$A,0)</f>
        <v/>
      </c>
      <c r="AB4071" s="33" t="n"/>
      <c r="AC4071" s="33" t="n">
        <v>1.48925088434899</v>
      </c>
      <c r="AD4071" s="24" t="n"/>
      <c r="AE4071" s="24" t="n">
        <v>11</v>
      </c>
      <c r="AF4071" s="33" t="n"/>
      <c r="AG4071" s="33" t="n"/>
    </row>
    <row r="4072">
      <c r="A4072" s="24" t="inlineStr">
        <is>
          <t>York|45</t>
        </is>
      </c>
      <c r="B4072" s="24" t="inlineStr">
        <is>
          <t>E3</t>
        </is>
      </c>
      <c r="C4072" s="24" t="inlineStr">
        <is>
          <t>League Two</t>
        </is>
      </c>
      <c r="D4072" s="24" t="inlineStr">
        <is>
          <t>York</t>
        </is>
      </c>
      <c r="E4072" s="24" t="n">
        <v>45</v>
      </c>
      <c r="F4072" s="24" t="n">
        <v>12</v>
      </c>
      <c r="G4072" s="29" t="n">
        <v>46508.625</v>
      </c>
      <c r="H4072" s="24" t="inlineStr">
        <is>
          <t>Colchester</t>
        </is>
      </c>
      <c r="I4072" s="24" t="inlineStr">
        <is>
          <t>H</t>
        </is>
      </c>
      <c r="J4072" s="24" t="inlineStr">
        <is>
          <t>E3-York-Colchest</t>
        </is>
      </c>
      <c r="K4072" s="24" t="n">
        <v>13</v>
      </c>
      <c r="L4072" s="11">
        <f>IF(INDEX(Matches!$X:$X,AA4072)=0,"",IF(I4072="H",INDEX(Matches!$H:$H,AA4072),INDEX(Matches!$I:$I,AA4072)))</f>
        <v/>
      </c>
      <c r="M4072" s="11">
        <f>IF(INDEX(Matches!$X:$X,AA4072)=0,"",IF(I4072="H",INDEX(Matches!$I:$I,AA4072),INDEX(Matches!$H:$H,AA4072)))</f>
        <v/>
      </c>
      <c r="N4072" s="11">
        <f>IF(L4072="","",IF(L4072&gt;M4072,"W",IF(L4072=M4072,"D","L")))</f>
        <v/>
      </c>
      <c r="O4072" s="11">
        <f>IF(L4072="","",IF(L4072&gt;M4072,3,IF(L4072=M4072,1,0)))</f>
        <v/>
      </c>
      <c r="P4072" s="31">
        <f>IF(I4072="H",INDEX(Matches!$L:$L,AA4072),INDEX(Matches!$N:$N,AA4072))</f>
        <v/>
      </c>
      <c r="Q4072" s="31">
        <f>INDEX(Matches!$M:$M,AA4072)</f>
        <v/>
      </c>
      <c r="R4072" s="31">
        <f>IF(I4072="H",INDEX(Matches!$N:$N,AA4072),INDEX(Matches!$L:$L,AA4072))</f>
        <v/>
      </c>
      <c r="S4072" s="33">
        <f>IF(I4072="H",INDEX(Matches!$O:$O,AA4072),INDEX(Matches!$P:$P,AA4072))</f>
        <v/>
      </c>
      <c r="T4072" s="33">
        <f>IF(INDEX(Matches!$J:$J,AA4072)="","",IF(I4072="H",INDEX(Matches!$J:$J,AA4072),INDEX(Matches!$K:$K,AA4072)))</f>
        <v/>
      </c>
      <c r="U4072" s="33">
        <f>IF(INDEX(Matches!$K:$K,AA4072)="","",IF(I4072="H",INDEX(Matches!$K:$K,AA4072),INDEX(Matches!$J:$J,AA4072)))</f>
        <v/>
      </c>
      <c r="V4072" s="30">
        <f>IF(T4072="","",T4072-U4072)</f>
        <v/>
      </c>
      <c r="W4072" s="33">
        <f>IF(I4072="H",INDEX(Matches!$T:$T,AA4072),INDEX(Matches!$U:$U,AA4072))</f>
        <v/>
      </c>
      <c r="X4072" s="11">
        <f>INDEX(Matches!$X:$X,AA4072)</f>
        <v/>
      </c>
      <c r="Y4072" s="30">
        <f>IF(O4072="","",O4072-S4072)</f>
        <v/>
      </c>
      <c r="Z4072" s="30">
        <f>IF(W4072="","",W4072-S4072)</f>
        <v/>
      </c>
      <c r="AA4072" s="24">
        <f>MATCH(J4072,Matches!$A:$A,0)</f>
        <v/>
      </c>
      <c r="AB4072" s="33" t="n"/>
      <c r="AC4072" s="33" t="n">
        <v>1.66145679816322</v>
      </c>
      <c r="AD4072" s="24" t="n"/>
      <c r="AE4072" s="24" t="n">
        <v>12</v>
      </c>
      <c r="AF4072" s="33" t="n"/>
      <c r="AG4072" s="33" t="n"/>
    </row>
    <row r="4073">
      <c r="A4073" s="24" t="inlineStr">
        <is>
          <t>York|46</t>
        </is>
      </c>
      <c r="B4073" s="24" t="inlineStr">
        <is>
          <t>E3</t>
        </is>
      </c>
      <c r="C4073" s="24" t="inlineStr">
        <is>
          <t>League Two</t>
        </is>
      </c>
      <c r="D4073" s="24" t="inlineStr">
        <is>
          <t>York</t>
        </is>
      </c>
      <c r="E4073" s="24" t="n">
        <v>46</v>
      </c>
      <c r="F4073" s="24" t="n">
        <v>12</v>
      </c>
      <c r="G4073" s="29" t="n">
        <v>46515.625</v>
      </c>
      <c r="H4073" s="24" t="inlineStr">
        <is>
          <t>Shrewsbury</t>
        </is>
      </c>
      <c r="I4073" s="24" t="inlineStr">
        <is>
          <t>A</t>
        </is>
      </c>
      <c r="J4073" s="24" t="inlineStr">
        <is>
          <t>E3-Shrewsbu-York</t>
        </is>
      </c>
      <c r="K4073" s="24" t="n">
        <v>20</v>
      </c>
      <c r="L4073" s="11">
        <f>IF(INDEX(Matches!$X:$X,AA4073)=0,"",IF(I4073="H",INDEX(Matches!$H:$H,AA4073),INDEX(Matches!$I:$I,AA4073)))</f>
        <v/>
      </c>
      <c r="M4073" s="11">
        <f>IF(INDEX(Matches!$X:$X,AA4073)=0,"",IF(I4073="H",INDEX(Matches!$I:$I,AA4073),INDEX(Matches!$H:$H,AA4073)))</f>
        <v/>
      </c>
      <c r="N4073" s="11">
        <f>IF(L4073="","",IF(L4073&gt;M4073,"W",IF(L4073=M4073,"D","L")))</f>
        <v/>
      </c>
      <c r="O4073" s="11">
        <f>IF(L4073="","",IF(L4073&gt;M4073,3,IF(L4073=M4073,1,0)))</f>
        <v/>
      </c>
      <c r="P4073" s="31">
        <f>IF(I4073="H",INDEX(Matches!$L:$L,AA4073),INDEX(Matches!$N:$N,AA4073))</f>
        <v/>
      </c>
      <c r="Q4073" s="31">
        <f>INDEX(Matches!$M:$M,AA4073)</f>
        <v/>
      </c>
      <c r="R4073" s="31">
        <f>IF(I4073="H",INDEX(Matches!$N:$N,AA4073),INDEX(Matches!$L:$L,AA4073))</f>
        <v/>
      </c>
      <c r="S4073" s="33">
        <f>IF(I4073="H",INDEX(Matches!$O:$O,AA4073),INDEX(Matches!$P:$P,AA4073))</f>
        <v/>
      </c>
      <c r="T4073" s="33">
        <f>IF(INDEX(Matches!$J:$J,AA4073)="","",IF(I4073="H",INDEX(Matches!$J:$J,AA4073),INDEX(Matches!$K:$K,AA4073)))</f>
        <v/>
      </c>
      <c r="U4073" s="33">
        <f>IF(INDEX(Matches!$K:$K,AA4073)="","",IF(I4073="H",INDEX(Matches!$K:$K,AA4073),INDEX(Matches!$J:$J,AA4073)))</f>
        <v/>
      </c>
      <c r="V4073" s="30">
        <f>IF(T4073="","",T4073-U4073)</f>
        <v/>
      </c>
      <c r="W4073" s="33">
        <f>IF(I4073="H",INDEX(Matches!$T:$T,AA4073),INDEX(Matches!$U:$U,AA4073))</f>
        <v/>
      </c>
      <c r="X4073" s="11">
        <f>INDEX(Matches!$X:$X,AA4073)</f>
        <v/>
      </c>
      <c r="Y4073" s="30">
        <f>IF(O4073="","",O4073-S4073)</f>
        <v/>
      </c>
      <c r="Z4073" s="30">
        <f>IF(W4073="","",W4073-S4073)</f>
        <v/>
      </c>
      <c r="AA4073" s="24">
        <f>MATCH(J4073,Matches!$A:$A,0)</f>
        <v/>
      </c>
      <c r="AB4073" s="33" t="n"/>
      <c r="AC4073" s="33" t="n">
        <v>1.407932465713487</v>
      </c>
      <c r="AD4073" s="24" t="n"/>
      <c r="AE4073" s="24" t="n">
        <v>12</v>
      </c>
      <c r="AF4073" s="33" t="n"/>
      <c r="AG4073" s="33" t="n"/>
    </row>
  </sheetData>
  <autoFilter ref="A1:AG4073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FFC000"/>
    <outlinePr summaryBelow="1" summaryRight="1"/>
    <pageSetUpPr/>
  </sheetPr>
  <dimension ref="A1:Y203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5" customWidth="1" min="3" max="3"/>
    <col width="6" customWidth="1" min="4" max="4"/>
    <col width="17" customWidth="1" min="5" max="5"/>
    <col width="16" customWidth="1" min="6" max="6"/>
    <col width="16" customWidth="1" min="7" max="7"/>
    <col width="5" customWidth="1" min="8" max="8"/>
    <col width="5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8" customWidth="1" min="17" max="17"/>
    <col width="8" customWidth="1" min="18" max="18"/>
    <col width="8" customWidth="1" min="19" max="19"/>
    <col width="9" customWidth="1" min="20" max="20"/>
    <col width="9" customWidth="1" min="21" max="21"/>
    <col width="7" customWidth="1" min="22" max="22"/>
    <col width="7" customWidth="1" min="23" max="23"/>
    <col width="6" customWidth="1" min="24" max="24"/>
    <col width="14" customWidth="1" min="25" max="25"/>
  </cols>
  <sheetData>
    <row r="1" ht="30" customHeight="1">
      <c r="A1" s="10" t="inlineStr">
        <is>
          <t>match_id</t>
        </is>
      </c>
      <c r="B1" s="10" t="inlineStr">
        <is>
          <t>div</t>
        </is>
      </c>
      <c r="C1" s="10" t="inlineStr">
        <is>
          <t>League</t>
        </is>
      </c>
      <c r="D1" s="10" t="inlineStr">
        <is>
          <t>Round</t>
        </is>
      </c>
      <c r="E1" s="10" t="inlineStr">
        <is>
          <t>Kick-off</t>
        </is>
      </c>
      <c r="F1" s="10" t="inlineStr">
        <is>
          <t>Home</t>
        </is>
      </c>
      <c r="G1" s="10" t="inlineStr">
        <is>
          <t>Away</t>
        </is>
      </c>
      <c r="H1" s="10" t="inlineStr">
        <is>
          <t>HG</t>
        </is>
      </c>
      <c r="I1" s="10" t="inlineStr">
        <is>
          <t>AG</t>
        </is>
      </c>
      <c r="J1" s="10" t="inlineStr">
        <is>
          <t>Home xG</t>
        </is>
      </c>
      <c r="K1" s="10" t="inlineStr">
        <is>
          <t>Away xG</t>
        </is>
      </c>
      <c r="L1" s="10" t="inlineStr">
        <is>
          <t>Mkt P(H)</t>
        </is>
      </c>
      <c r="M1" s="10" t="inlineStr">
        <is>
          <t>Mkt P(D)</t>
        </is>
      </c>
      <c r="N1" s="10" t="inlineStr">
        <is>
          <t>Mkt P(A)</t>
        </is>
      </c>
      <c r="O1" s="10" t="inlineStr">
        <is>
          <t>Mkt xP Home</t>
        </is>
      </c>
      <c r="P1" s="10" t="inlineStr">
        <is>
          <t>Mkt xP Away</t>
        </is>
      </c>
      <c r="Q1" s="10" t="inlineStr">
        <is>
          <t>xG P(H)</t>
        </is>
      </c>
      <c r="R1" s="10" t="inlineStr">
        <is>
          <t>xG P(D)</t>
        </is>
      </c>
      <c r="S1" s="10" t="inlineStr">
        <is>
          <t>xG P(A)</t>
        </is>
      </c>
      <c r="T1" s="10" t="inlineStr">
        <is>
          <t>xG xP Home</t>
        </is>
      </c>
      <c r="U1" s="10" t="inlineStr">
        <is>
          <t>xG xP Away</t>
        </is>
      </c>
      <c r="V1" s="10" t="inlineStr">
        <is>
          <t>Pts Home</t>
        </is>
      </c>
      <c r="W1" s="10" t="inlineStr">
        <is>
          <t>Pts Away</t>
        </is>
      </c>
      <c r="X1" s="10" t="inlineStr">
        <is>
          <t>Played</t>
        </is>
      </c>
      <c r="Y1" s="10" t="inlineStr">
        <is>
          <t>xG source</t>
        </is>
      </c>
    </row>
    <row r="2">
      <c r="A2" s="24" t="inlineStr">
        <is>
          <t>E0-Arsenal-Coventry</t>
        </is>
      </c>
      <c r="B2" s="24" t="inlineStr">
        <is>
          <t>E0</t>
        </is>
      </c>
      <c r="C2" s="24" t="inlineStr">
        <is>
          <t>Premier League</t>
        </is>
      </c>
      <c r="D2" s="24" t="n">
        <v>1</v>
      </c>
      <c r="E2" s="29" t="n">
        <v>46255.83333333334</v>
      </c>
      <c r="F2" s="24" t="inlineStr">
        <is>
          <t>Arsenal</t>
        </is>
      </c>
      <c r="G2" s="24" t="inlineStr">
        <is>
          <t>Coventry</t>
        </is>
      </c>
      <c r="H2" s="37" t="n">
        <v>3</v>
      </c>
      <c r="I2" s="37" t="n">
        <v>0</v>
      </c>
      <c r="J2" s="37" t="n">
        <v>2.08</v>
      </c>
      <c r="K2" s="37" t="n">
        <v>0.19</v>
      </c>
      <c r="L2" s="31" t="n">
        <v>0.8106496756562407</v>
      </c>
      <c r="M2" s="31" t="n">
        <v>0.1299035687969337</v>
      </c>
      <c r="N2" s="31" t="n">
        <v>0.05944675554682566</v>
      </c>
      <c r="O2" s="33">
        <f>3*L2+M2</f>
        <v/>
      </c>
      <c r="P2" s="33">
        <f>3*N2+M2</f>
        <v/>
      </c>
      <c r="Q2" s="31">
        <f>IF(OR(J2="",K2=""),"",SUMPRODUCT(POISSON(Helper!$A$2:$A$122,J2,FALSE)*POISSON(Helper!$B$2:$B$122,K2,FALSE)*Helper!$C$2:$C$122))</f>
        <v/>
      </c>
      <c r="R2" s="31">
        <f>IF(OR(J2="",K2=""),"",SUMPRODUCT(POISSON(Helper!$A$2:$A$122,J2,FALSE)*POISSON(Helper!$B$2:$B$122,K2,FALSE)*Helper!$D$2:$D$122))</f>
        <v/>
      </c>
      <c r="S2" s="31">
        <f>IF(Q2="","",1-Q2-R2)</f>
        <v/>
      </c>
      <c r="T2" s="33">
        <f>IF(Q2="","",3*Q2+R2)</f>
        <v/>
      </c>
      <c r="U2" s="33">
        <f>IF(Q2="","",3*S2+R2)</f>
        <v/>
      </c>
      <c r="V2" s="24">
        <f>IF(OR(H2="",I2=""),"",IF(H2&gt;I2,3,IF(H2=I2,1,0)))</f>
        <v/>
      </c>
      <c r="W2" s="24">
        <f>IF(OR(H2="",I2=""),"",IF(I2&gt;H2,3,IF(H2=I2,1,0)))</f>
        <v/>
      </c>
      <c r="X2" s="24">
        <f>IF(OR(H2="",I2=""),0,1)</f>
        <v/>
      </c>
      <c r="Y2" s="24" t="inlineStr">
        <is>
          <t>oddalerts.com</t>
        </is>
      </c>
    </row>
    <row r="3">
      <c r="A3" s="24" t="inlineStr">
        <is>
          <t>E0-Hull-ManUtd</t>
        </is>
      </c>
      <c r="B3" s="24" t="inlineStr">
        <is>
          <t>E0</t>
        </is>
      </c>
      <c r="C3" s="24" t="inlineStr">
        <is>
          <t>Premier League</t>
        </is>
      </c>
      <c r="D3" s="24" t="n">
        <v>1</v>
      </c>
      <c r="E3" s="29" t="n">
        <v>46256.52083333334</v>
      </c>
      <c r="F3" s="24" t="inlineStr">
        <is>
          <t>Hull</t>
        </is>
      </c>
      <c r="G3" s="24" t="inlineStr">
        <is>
          <t>Man Utd</t>
        </is>
      </c>
      <c r="H3" s="37" t="n">
        <v>2</v>
      </c>
      <c r="I3" s="37" t="n">
        <v>0</v>
      </c>
      <c r="J3" s="37" t="n">
        <v>0.99</v>
      </c>
      <c r="K3" s="37" t="n">
        <v>2.18</v>
      </c>
      <c r="L3" s="31" t="n">
        <v>0.0973164648207223</v>
      </c>
      <c r="M3" s="31" t="n">
        <v>0.1719392621920666</v>
      </c>
      <c r="N3" s="31" t="n">
        <v>0.7307442729872111</v>
      </c>
      <c r="O3" s="33">
        <f>3*L3+M3</f>
        <v/>
      </c>
      <c r="P3" s="33">
        <f>3*N3+M3</f>
        <v/>
      </c>
      <c r="Q3" s="31">
        <f>IF(OR(J3="",K3=""),"",SUMPRODUCT(POISSON(Helper!$A$2:$A$122,J3,FALSE)*POISSON(Helper!$B$2:$B$122,K3,FALSE)*Helper!$C$2:$C$122))</f>
        <v/>
      </c>
      <c r="R3" s="31">
        <f>IF(OR(J3="",K3=""),"",SUMPRODUCT(POISSON(Helper!$A$2:$A$122,J3,FALSE)*POISSON(Helper!$B$2:$B$122,K3,FALSE)*Helper!$D$2:$D$122))</f>
        <v/>
      </c>
      <c r="S3" s="31">
        <f>IF(Q3="","",1-Q3-R3)</f>
        <v/>
      </c>
      <c r="T3" s="33">
        <f>IF(Q3="","",3*Q3+R3)</f>
        <v/>
      </c>
      <c r="U3" s="33">
        <f>IF(Q3="","",3*S3+R3)</f>
        <v/>
      </c>
      <c r="V3" s="24">
        <f>IF(OR(H3="",I3=""),"",IF(H3&gt;I3,3,IF(H3=I3,1,0)))</f>
        <v/>
      </c>
      <c r="W3" s="24">
        <f>IF(OR(H3="",I3=""),"",IF(I3&gt;H3,3,IF(H3=I3,1,0)))</f>
        <v/>
      </c>
      <c r="X3" s="24">
        <f>IF(OR(H3="",I3=""),0,1)</f>
        <v/>
      </c>
      <c r="Y3" s="24" t="inlineStr">
        <is>
          <t>oddalerts.com</t>
        </is>
      </c>
    </row>
    <row r="4">
      <c r="A4" s="24" t="inlineStr">
        <is>
          <t>E0-Everton-CrystalP</t>
        </is>
      </c>
      <c r="B4" s="24" t="inlineStr">
        <is>
          <t>E0</t>
        </is>
      </c>
      <c r="C4" s="24" t="inlineStr">
        <is>
          <t>Premier League</t>
        </is>
      </c>
      <c r="D4" s="24" t="n">
        <v>1</v>
      </c>
      <c r="E4" s="29" t="n">
        <v>46256.625</v>
      </c>
      <c r="F4" s="24" t="inlineStr">
        <is>
          <t>Everton</t>
        </is>
      </c>
      <c r="G4" s="24" t="inlineStr">
        <is>
          <t>Crystal Palace</t>
        </is>
      </c>
      <c r="H4" s="37" t="n">
        <v>2</v>
      </c>
      <c r="I4" s="37" t="n">
        <v>0</v>
      </c>
      <c r="J4" s="37" t="n">
        <v>1.45</v>
      </c>
      <c r="K4" s="37" t="n">
        <v>1.79</v>
      </c>
      <c r="L4" s="31" t="n">
        <v>0.4595596485033515</v>
      </c>
      <c r="M4" s="31" t="n">
        <v>0.2611417844651219</v>
      </c>
      <c r="N4" s="31" t="n">
        <v>0.2792985670315266</v>
      </c>
      <c r="O4" s="33">
        <f>3*L4+M4</f>
        <v/>
      </c>
      <c r="P4" s="33">
        <f>3*N4+M4</f>
        <v/>
      </c>
      <c r="Q4" s="31">
        <f>IF(OR(J4="",K4=""),"",SUMPRODUCT(POISSON(Helper!$A$2:$A$122,J4,FALSE)*POISSON(Helper!$B$2:$B$122,K4,FALSE)*Helper!$C$2:$C$122))</f>
        <v/>
      </c>
      <c r="R4" s="31">
        <f>IF(OR(J4="",K4=""),"",SUMPRODUCT(POISSON(Helper!$A$2:$A$122,J4,FALSE)*POISSON(Helper!$B$2:$B$122,K4,FALSE)*Helper!$D$2:$D$122))</f>
        <v/>
      </c>
      <c r="S4" s="31">
        <f>IF(Q4="","",1-Q4-R4)</f>
        <v/>
      </c>
      <c r="T4" s="33">
        <f>IF(Q4="","",3*Q4+R4)</f>
        <v/>
      </c>
      <c r="U4" s="33">
        <f>IF(Q4="","",3*S4+R4)</f>
        <v/>
      </c>
      <c r="V4" s="24">
        <f>IF(OR(H4="",I4=""),"",IF(H4&gt;I4,3,IF(H4=I4,1,0)))</f>
        <v/>
      </c>
      <c r="W4" s="24">
        <f>IF(OR(H4="",I4=""),"",IF(I4&gt;H4,3,IF(H4=I4,1,0)))</f>
        <v/>
      </c>
      <c r="X4" s="24">
        <f>IF(OR(H4="",I4=""),0,1)</f>
        <v/>
      </c>
      <c r="Y4" s="24" t="inlineStr">
        <is>
          <t>oddalerts.com</t>
        </is>
      </c>
    </row>
    <row r="5">
      <c r="A5" s="24" t="inlineStr">
        <is>
          <t>E0-Ipswich-Sunderla</t>
        </is>
      </c>
      <c r="B5" s="24" t="inlineStr">
        <is>
          <t>E0</t>
        </is>
      </c>
      <c r="C5" s="24" t="inlineStr">
        <is>
          <t>Premier League</t>
        </is>
      </c>
      <c r="D5" s="24" t="n">
        <v>1</v>
      </c>
      <c r="E5" s="29" t="n">
        <v>46256.625</v>
      </c>
      <c r="F5" s="24" t="inlineStr">
        <is>
          <t>Ipswich</t>
        </is>
      </c>
      <c r="G5" s="24" t="inlineStr">
        <is>
          <t>Sunderland</t>
        </is>
      </c>
      <c r="H5" s="37" t="n">
        <v>2</v>
      </c>
      <c r="I5" s="37" t="n">
        <v>1</v>
      </c>
      <c r="J5" s="37" t="n">
        <v>1.39</v>
      </c>
      <c r="K5" s="37" t="n">
        <v>0.91</v>
      </c>
      <c r="L5" s="31" t="n">
        <v>0.3373960577232853</v>
      </c>
      <c r="M5" s="31" t="n">
        <v>0.2679402606814835</v>
      </c>
      <c r="N5" s="31" t="n">
        <v>0.3946636815952312</v>
      </c>
      <c r="O5" s="33">
        <f>3*L5+M5</f>
        <v/>
      </c>
      <c r="P5" s="33">
        <f>3*N5+M5</f>
        <v/>
      </c>
      <c r="Q5" s="31">
        <f>IF(OR(J5="",K5=""),"",SUMPRODUCT(POISSON(Helper!$A$2:$A$122,J5,FALSE)*POISSON(Helper!$B$2:$B$122,K5,FALSE)*Helper!$C$2:$C$122))</f>
        <v/>
      </c>
      <c r="R5" s="31">
        <f>IF(OR(J5="",K5=""),"",SUMPRODUCT(POISSON(Helper!$A$2:$A$122,J5,FALSE)*POISSON(Helper!$B$2:$B$122,K5,FALSE)*Helper!$D$2:$D$122))</f>
        <v/>
      </c>
      <c r="S5" s="31">
        <f>IF(Q5="","",1-Q5-R5)</f>
        <v/>
      </c>
      <c r="T5" s="33">
        <f>IF(Q5="","",3*Q5+R5)</f>
        <v/>
      </c>
      <c r="U5" s="33">
        <f>IF(Q5="","",3*S5+R5)</f>
        <v/>
      </c>
      <c r="V5" s="24">
        <f>IF(OR(H5="",I5=""),"",IF(H5&gt;I5,3,IF(H5=I5,1,0)))</f>
        <v/>
      </c>
      <c r="W5" s="24">
        <f>IF(OR(H5="",I5=""),"",IF(I5&gt;H5,3,IF(H5=I5,1,0)))</f>
        <v/>
      </c>
      <c r="X5" s="24">
        <f>IF(OR(H5="",I5=""),0,1)</f>
        <v/>
      </c>
      <c r="Y5" s="24" t="inlineStr">
        <is>
          <t>oddalerts.com</t>
        </is>
      </c>
    </row>
    <row r="6">
      <c r="A6" s="24" t="inlineStr">
        <is>
          <t>E0-NottmFor-Leeds</t>
        </is>
      </c>
      <c r="B6" s="24" t="inlineStr">
        <is>
          <t>E0</t>
        </is>
      </c>
      <c r="C6" s="24" t="inlineStr">
        <is>
          <t>Premier League</t>
        </is>
      </c>
      <c r="D6" s="24" t="n">
        <v>1</v>
      </c>
      <c r="E6" s="29" t="n">
        <v>46256.625</v>
      </c>
      <c r="F6" s="24" t="inlineStr">
        <is>
          <t>Nott'm Forest</t>
        </is>
      </c>
      <c r="G6" s="24" t="inlineStr">
        <is>
          <t>Leeds</t>
        </is>
      </c>
      <c r="H6" s="37" t="n">
        <v>0</v>
      </c>
      <c r="I6" s="37" t="n">
        <v>1</v>
      </c>
      <c r="J6" s="37" t="n">
        <v>0.88</v>
      </c>
      <c r="K6" s="37" t="n">
        <v>0.75</v>
      </c>
      <c r="L6" s="31" t="n">
        <v>0.4406701512993203</v>
      </c>
      <c r="M6" s="31" t="n">
        <v>0.2638049841380229</v>
      </c>
      <c r="N6" s="31" t="n">
        <v>0.2955248645626568</v>
      </c>
      <c r="O6" s="33">
        <f>3*L6+M6</f>
        <v/>
      </c>
      <c r="P6" s="33">
        <f>3*N6+M6</f>
        <v/>
      </c>
      <c r="Q6" s="31">
        <f>IF(OR(J6="",K6=""),"",SUMPRODUCT(POISSON(Helper!$A$2:$A$122,J6,FALSE)*POISSON(Helper!$B$2:$B$122,K6,FALSE)*Helper!$C$2:$C$122))</f>
        <v/>
      </c>
      <c r="R6" s="31">
        <f>IF(OR(J6="",K6=""),"",SUMPRODUCT(POISSON(Helper!$A$2:$A$122,J6,FALSE)*POISSON(Helper!$B$2:$B$122,K6,FALSE)*Helper!$D$2:$D$122))</f>
        <v/>
      </c>
      <c r="S6" s="31">
        <f>IF(Q6="","",1-Q6-R6)</f>
        <v/>
      </c>
      <c r="T6" s="33">
        <f>IF(Q6="","",3*Q6+R6)</f>
        <v/>
      </c>
      <c r="U6" s="33">
        <f>IF(Q6="","",3*S6+R6)</f>
        <v/>
      </c>
      <c r="V6" s="24">
        <f>IF(OR(H6="",I6=""),"",IF(H6&gt;I6,3,IF(H6=I6,1,0)))</f>
        <v/>
      </c>
      <c r="W6" s="24">
        <f>IF(OR(H6="",I6=""),"",IF(I6&gt;H6,3,IF(H6=I6,1,0)))</f>
        <v/>
      </c>
      <c r="X6" s="24">
        <f>IF(OR(H6="",I6=""),0,1)</f>
        <v/>
      </c>
      <c r="Y6" s="24" t="inlineStr">
        <is>
          <t>oddalerts.com</t>
        </is>
      </c>
    </row>
    <row r="7">
      <c r="A7" s="24" t="inlineStr">
        <is>
          <t>E0-Brentfor-Tottenha</t>
        </is>
      </c>
      <c r="B7" s="24" t="inlineStr">
        <is>
          <t>E0</t>
        </is>
      </c>
      <c r="C7" s="24" t="inlineStr">
        <is>
          <t>Premier League</t>
        </is>
      </c>
      <c r="D7" s="24" t="n">
        <v>1</v>
      </c>
      <c r="E7" s="29" t="n">
        <v>46256.72916666666</v>
      </c>
      <c r="F7" s="24" t="inlineStr">
        <is>
          <t>Brentford</t>
        </is>
      </c>
      <c r="G7" s="24" t="inlineStr">
        <is>
          <t>Tottenham</t>
        </is>
      </c>
      <c r="H7" s="37" t="n">
        <v>3</v>
      </c>
      <c r="I7" s="37" t="n">
        <v>0</v>
      </c>
      <c r="J7" s="37" t="n">
        <v>4.16</v>
      </c>
      <c r="K7" s="37" t="n">
        <v>0.52</v>
      </c>
      <c r="L7" s="31" t="n">
        <v>0.3158062886927718</v>
      </c>
      <c r="M7" s="31" t="n">
        <v>0.2662803942228065</v>
      </c>
      <c r="N7" s="31" t="n">
        <v>0.4179133170844218</v>
      </c>
      <c r="O7" s="33">
        <f>3*L7+M7</f>
        <v/>
      </c>
      <c r="P7" s="33">
        <f>3*N7+M7</f>
        <v/>
      </c>
      <c r="Q7" s="31">
        <f>IF(OR(J7="",K7=""),"",SUMPRODUCT(POISSON(Helper!$A$2:$A$122,J7,FALSE)*POISSON(Helper!$B$2:$B$122,K7,FALSE)*Helper!$C$2:$C$122))</f>
        <v/>
      </c>
      <c r="R7" s="31">
        <f>IF(OR(J7="",K7=""),"",SUMPRODUCT(POISSON(Helper!$A$2:$A$122,J7,FALSE)*POISSON(Helper!$B$2:$B$122,K7,FALSE)*Helper!$D$2:$D$122))</f>
        <v/>
      </c>
      <c r="S7" s="31">
        <f>IF(Q7="","",1-Q7-R7)</f>
        <v/>
      </c>
      <c r="T7" s="33">
        <f>IF(Q7="","",3*Q7+R7)</f>
        <v/>
      </c>
      <c r="U7" s="33">
        <f>IF(Q7="","",3*S7+R7)</f>
        <v/>
      </c>
      <c r="V7" s="24">
        <f>IF(OR(H7="",I7=""),"",IF(H7&gt;I7,3,IF(H7=I7,1,0)))</f>
        <v/>
      </c>
      <c r="W7" s="24">
        <f>IF(OR(H7="",I7=""),"",IF(I7&gt;H7,3,IF(H7=I7,1,0)))</f>
        <v/>
      </c>
      <c r="X7" s="24">
        <f>IF(OR(H7="",I7=""),0,1)</f>
        <v/>
      </c>
      <c r="Y7" s="24" t="inlineStr">
        <is>
          <t>oddalerts.com</t>
        </is>
      </c>
    </row>
    <row r="8">
      <c r="A8" s="24" t="inlineStr">
        <is>
          <t>E0-Brighton-AstonVil</t>
        </is>
      </c>
      <c r="B8" s="24" t="inlineStr">
        <is>
          <t>E0</t>
        </is>
      </c>
      <c r="C8" s="24" t="inlineStr">
        <is>
          <t>Premier League</t>
        </is>
      </c>
      <c r="D8" s="24" t="n">
        <v>1</v>
      </c>
      <c r="E8" s="29" t="n">
        <v>46257.58333333334</v>
      </c>
      <c r="F8" s="24" t="inlineStr">
        <is>
          <t>Brighton</t>
        </is>
      </c>
      <c r="G8" s="24" t="inlineStr">
        <is>
          <t>Aston Villa</t>
        </is>
      </c>
      <c r="H8" s="37" t="n">
        <v>4</v>
      </c>
      <c r="I8" s="37" t="n">
        <v>0</v>
      </c>
      <c r="J8" s="37" t="n">
        <v>3.23</v>
      </c>
      <c r="K8" s="37" t="n">
        <v>0.35</v>
      </c>
      <c r="L8" s="31" t="n">
        <v>0.3822038062531339</v>
      </c>
      <c r="M8" s="31" t="n">
        <v>0.268450828999596</v>
      </c>
      <c r="N8" s="31" t="n">
        <v>0.3493453647472701</v>
      </c>
      <c r="O8" s="33">
        <f>3*L8+M8</f>
        <v/>
      </c>
      <c r="P8" s="33">
        <f>3*N8+M8</f>
        <v/>
      </c>
      <c r="Q8" s="31">
        <f>IF(OR(J8="",K8=""),"",SUMPRODUCT(POISSON(Helper!$A$2:$A$122,J8,FALSE)*POISSON(Helper!$B$2:$B$122,K8,FALSE)*Helper!$C$2:$C$122))</f>
        <v/>
      </c>
      <c r="R8" s="31">
        <f>IF(OR(J8="",K8=""),"",SUMPRODUCT(POISSON(Helper!$A$2:$A$122,J8,FALSE)*POISSON(Helper!$B$2:$B$122,K8,FALSE)*Helper!$D$2:$D$122))</f>
        <v/>
      </c>
      <c r="S8" s="31">
        <f>IF(Q8="","",1-Q8-R8)</f>
        <v/>
      </c>
      <c r="T8" s="33">
        <f>IF(Q8="","",3*Q8+R8)</f>
        <v/>
      </c>
      <c r="U8" s="33">
        <f>IF(Q8="","",3*S8+R8)</f>
        <v/>
      </c>
      <c r="V8" s="24">
        <f>IF(OR(H8="",I8=""),"",IF(H8&gt;I8,3,IF(H8=I8,1,0)))</f>
        <v/>
      </c>
      <c r="W8" s="24">
        <f>IF(OR(H8="",I8=""),"",IF(I8&gt;H8,3,IF(H8=I8,1,0)))</f>
        <v/>
      </c>
      <c r="X8" s="24">
        <f>IF(OR(H8="",I8=""),0,1)</f>
        <v/>
      </c>
      <c r="Y8" s="24" t="inlineStr">
        <is>
          <t>oddalerts.com</t>
        </is>
      </c>
    </row>
    <row r="9">
      <c r="A9" s="24" t="inlineStr">
        <is>
          <t>E0-ManCity-Bournemo</t>
        </is>
      </c>
      <c r="B9" s="24" t="inlineStr">
        <is>
          <t>E0</t>
        </is>
      </c>
      <c r="C9" s="24" t="inlineStr">
        <is>
          <t>Premier League</t>
        </is>
      </c>
      <c r="D9" s="24" t="n">
        <v>1</v>
      </c>
      <c r="E9" s="29" t="n">
        <v>46257.58333333334</v>
      </c>
      <c r="F9" s="24" t="inlineStr">
        <is>
          <t>Man City</t>
        </is>
      </c>
      <c r="G9" s="24" t="inlineStr">
        <is>
          <t>Bournemouth</t>
        </is>
      </c>
      <c r="H9" s="37" t="n">
        <v>2</v>
      </c>
      <c r="I9" s="37" t="n">
        <v>1</v>
      </c>
      <c r="J9" s="37" t="n">
        <v>2.13</v>
      </c>
      <c r="K9" s="37" t="n">
        <v>0.57</v>
      </c>
      <c r="L9" s="31" t="n">
        <v>0.6687102664387087</v>
      </c>
      <c r="M9" s="31" t="n">
        <v>0.1999045418005844</v>
      </c>
      <c r="N9" s="31" t="n">
        <v>0.1313851917607069</v>
      </c>
      <c r="O9" s="33">
        <f>3*L9+M9</f>
        <v/>
      </c>
      <c r="P9" s="33">
        <f>3*N9+M9</f>
        <v/>
      </c>
      <c r="Q9" s="31">
        <f>IF(OR(J9="",K9=""),"",SUMPRODUCT(POISSON(Helper!$A$2:$A$122,J9,FALSE)*POISSON(Helper!$B$2:$B$122,K9,FALSE)*Helper!$C$2:$C$122))</f>
        <v/>
      </c>
      <c r="R9" s="31">
        <f>IF(OR(J9="",K9=""),"",SUMPRODUCT(POISSON(Helper!$A$2:$A$122,J9,FALSE)*POISSON(Helper!$B$2:$B$122,K9,FALSE)*Helper!$D$2:$D$122))</f>
        <v/>
      </c>
      <c r="S9" s="31">
        <f>IF(Q9="","",1-Q9-R9)</f>
        <v/>
      </c>
      <c r="T9" s="33">
        <f>IF(Q9="","",3*Q9+R9)</f>
        <v/>
      </c>
      <c r="U9" s="33">
        <f>IF(Q9="","",3*S9+R9)</f>
        <v/>
      </c>
      <c r="V9" s="24">
        <f>IF(OR(H9="",I9=""),"",IF(H9&gt;I9,3,IF(H9=I9,1,0)))</f>
        <v/>
      </c>
      <c r="W9" s="24">
        <f>IF(OR(H9="",I9=""),"",IF(I9&gt;H9,3,IF(H9=I9,1,0)))</f>
        <v/>
      </c>
      <c r="X9" s="24">
        <f>IF(OR(H9="",I9=""),0,1)</f>
        <v/>
      </c>
      <c r="Y9" s="24" t="inlineStr">
        <is>
          <t>oddalerts.com</t>
        </is>
      </c>
    </row>
    <row r="10">
      <c r="A10" s="24" t="inlineStr">
        <is>
          <t>E0-Newcastl-Liverpoo</t>
        </is>
      </c>
      <c r="B10" s="24" t="inlineStr">
        <is>
          <t>E0</t>
        </is>
      </c>
      <c r="C10" s="24" t="inlineStr">
        <is>
          <t>Premier League</t>
        </is>
      </c>
      <c r="D10" s="24" t="n">
        <v>1</v>
      </c>
      <c r="E10" s="29" t="n">
        <v>46257.6875</v>
      </c>
      <c r="F10" s="24" t="inlineStr">
        <is>
          <t>Newcastle</t>
        </is>
      </c>
      <c r="G10" s="24" t="inlineStr">
        <is>
          <t>Liverpool</t>
        </is>
      </c>
      <c r="H10" s="37" t="n">
        <v>2</v>
      </c>
      <c r="I10" s="37" t="n">
        <v>2</v>
      </c>
      <c r="J10" s="37" t="n">
        <v>1.21</v>
      </c>
      <c r="K10" s="37" t="n">
        <v>3.51</v>
      </c>
      <c r="L10" s="31" t="n">
        <v>0.2632658071292359</v>
      </c>
      <c r="M10" s="31" t="n">
        <v>0.2578748343346922</v>
      </c>
      <c r="N10" s="31" t="n">
        <v>0.478859358536072</v>
      </c>
      <c r="O10" s="33">
        <f>3*L10+M10</f>
        <v/>
      </c>
      <c r="P10" s="33">
        <f>3*N10+M10</f>
        <v/>
      </c>
      <c r="Q10" s="31">
        <f>IF(OR(J10="",K10=""),"",SUMPRODUCT(POISSON(Helper!$A$2:$A$122,J10,FALSE)*POISSON(Helper!$B$2:$B$122,K10,FALSE)*Helper!$C$2:$C$122))</f>
        <v/>
      </c>
      <c r="R10" s="31">
        <f>IF(OR(J10="",K10=""),"",SUMPRODUCT(POISSON(Helper!$A$2:$A$122,J10,FALSE)*POISSON(Helper!$B$2:$B$122,K10,FALSE)*Helper!$D$2:$D$122))</f>
        <v/>
      </c>
      <c r="S10" s="31">
        <f>IF(Q10="","",1-Q10-R10)</f>
        <v/>
      </c>
      <c r="T10" s="33">
        <f>IF(Q10="","",3*Q10+R10)</f>
        <v/>
      </c>
      <c r="U10" s="33">
        <f>IF(Q10="","",3*S10+R10)</f>
        <v/>
      </c>
      <c r="V10" s="24">
        <f>IF(OR(H10="",I10=""),"",IF(H10&gt;I10,3,IF(H10=I10,1,0)))</f>
        <v/>
      </c>
      <c r="W10" s="24">
        <f>IF(OR(H10="",I10=""),"",IF(I10&gt;H10,3,IF(H10=I10,1,0)))</f>
        <v/>
      </c>
      <c r="X10" s="24">
        <f>IF(OR(H10="",I10=""),0,1)</f>
        <v/>
      </c>
      <c r="Y10" s="24" t="inlineStr">
        <is>
          <t>oddalerts.com</t>
        </is>
      </c>
    </row>
    <row r="11">
      <c r="A11" s="24" t="inlineStr">
        <is>
          <t>E0-Fulham-Chelsea</t>
        </is>
      </c>
      <c r="B11" s="24" t="inlineStr">
        <is>
          <t>E0</t>
        </is>
      </c>
      <c r="C11" s="24" t="inlineStr">
        <is>
          <t>Premier League</t>
        </is>
      </c>
      <c r="D11" s="24" t="n">
        <v>1</v>
      </c>
      <c r="E11" s="29" t="n">
        <v>46258.83333333334</v>
      </c>
      <c r="F11" s="24" t="inlineStr">
        <is>
          <t>Fulham</t>
        </is>
      </c>
      <c r="G11" s="24" t="inlineStr">
        <is>
          <t>Chelsea</t>
        </is>
      </c>
      <c r="H11" s="37" t="n">
        <v>2</v>
      </c>
      <c r="I11" s="37" t="n">
        <v>3</v>
      </c>
      <c r="J11" s="37" t="n">
        <v>1.55</v>
      </c>
      <c r="K11" s="37" t="n">
        <v>1.86</v>
      </c>
      <c r="L11" s="31" t="n">
        <v>0.2282614740934444</v>
      </c>
      <c r="M11" s="31" t="n">
        <v>0.2483396319108267</v>
      </c>
      <c r="N11" s="31" t="n">
        <v>0.5233988939957288</v>
      </c>
      <c r="O11" s="33">
        <f>3*L11+M11</f>
        <v/>
      </c>
      <c r="P11" s="33">
        <f>3*N11+M11</f>
        <v/>
      </c>
      <c r="Q11" s="31">
        <f>IF(OR(J11="",K11=""),"",SUMPRODUCT(POISSON(Helper!$A$2:$A$122,J11,FALSE)*POISSON(Helper!$B$2:$B$122,K11,FALSE)*Helper!$C$2:$C$122))</f>
        <v/>
      </c>
      <c r="R11" s="31">
        <f>IF(OR(J11="",K11=""),"",SUMPRODUCT(POISSON(Helper!$A$2:$A$122,J11,FALSE)*POISSON(Helper!$B$2:$B$122,K11,FALSE)*Helper!$D$2:$D$122))</f>
        <v/>
      </c>
      <c r="S11" s="31">
        <f>IF(Q11="","",1-Q11-R11)</f>
        <v/>
      </c>
      <c r="T11" s="33">
        <f>IF(Q11="","",3*Q11+R11)</f>
        <v/>
      </c>
      <c r="U11" s="33">
        <f>IF(Q11="","",3*S11+R11)</f>
        <v/>
      </c>
      <c r="V11" s="24">
        <f>IF(OR(H11="",I11=""),"",IF(H11&gt;I11,3,IF(H11=I11,1,0)))</f>
        <v/>
      </c>
      <c r="W11" s="24">
        <f>IF(OR(H11="",I11=""),"",IF(I11&gt;H11,3,IF(H11=I11,1,0)))</f>
        <v/>
      </c>
      <c r="X11" s="24">
        <f>IF(OR(H11="",I11=""),0,1)</f>
        <v/>
      </c>
      <c r="Y11" s="24" t="inlineStr">
        <is>
          <t>oddalerts.com</t>
        </is>
      </c>
    </row>
    <row r="12">
      <c r="A12" s="24" t="inlineStr">
        <is>
          <t>E0-CrystalP-ManCity</t>
        </is>
      </c>
      <c r="B12" s="24" t="inlineStr">
        <is>
          <t>E0</t>
        </is>
      </c>
      <c r="C12" s="24" t="inlineStr">
        <is>
          <t>Premier League</t>
        </is>
      </c>
      <c r="D12" s="24" t="n">
        <v>2</v>
      </c>
      <c r="E12" s="29" t="n">
        <v>46262.83333333334</v>
      </c>
      <c r="F12" s="24" t="inlineStr">
        <is>
          <t>Crystal Palace</t>
        </is>
      </c>
      <c r="G12" s="24" t="inlineStr">
        <is>
          <t>Man City</t>
        </is>
      </c>
      <c r="H12" s="37" t="n">
        <v>1</v>
      </c>
      <c r="I12" s="37" t="n">
        <v>4</v>
      </c>
      <c r="J12" s="37" t="n">
        <v>0.62</v>
      </c>
      <c r="K12" s="37" t="n">
        <v>1.99</v>
      </c>
      <c r="L12" s="31" t="n">
        <v>0.1823457627606128</v>
      </c>
      <c r="M12" s="31" t="n">
        <v>0.2300370482727577</v>
      </c>
      <c r="N12" s="31" t="n">
        <v>0.5876171889666294</v>
      </c>
      <c r="O12" s="33">
        <f>3*L12+M12</f>
        <v/>
      </c>
      <c r="P12" s="33">
        <f>3*N12+M12</f>
        <v/>
      </c>
      <c r="Q12" s="31">
        <f>IF(OR(J12="",K12=""),"",SUMPRODUCT(POISSON(Helper!$A$2:$A$122,J12,FALSE)*POISSON(Helper!$B$2:$B$122,K12,FALSE)*Helper!$C$2:$C$122))</f>
        <v/>
      </c>
      <c r="R12" s="31">
        <f>IF(OR(J12="",K12=""),"",SUMPRODUCT(POISSON(Helper!$A$2:$A$122,J12,FALSE)*POISSON(Helper!$B$2:$B$122,K12,FALSE)*Helper!$D$2:$D$122))</f>
        <v/>
      </c>
      <c r="S12" s="31">
        <f>IF(Q12="","",1-Q12-R12)</f>
        <v/>
      </c>
      <c r="T12" s="33">
        <f>IF(Q12="","",3*Q12+R12)</f>
        <v/>
      </c>
      <c r="U12" s="33">
        <f>IF(Q12="","",3*S12+R12)</f>
        <v/>
      </c>
      <c r="V12" s="24">
        <f>IF(OR(H12="",I12=""),"",IF(H12&gt;I12,3,IF(H12=I12,1,0)))</f>
        <v/>
      </c>
      <c r="W12" s="24">
        <f>IF(OR(H12="",I12=""),"",IF(I12&gt;H12,3,IF(H12=I12,1,0)))</f>
        <v/>
      </c>
      <c r="X12" s="24">
        <f>IF(OR(H12="",I12=""),0,1)</f>
        <v/>
      </c>
      <c r="Y12" s="24" t="inlineStr">
        <is>
          <t>oddalerts.com</t>
        </is>
      </c>
    </row>
    <row r="13">
      <c r="A13" s="24" t="inlineStr">
        <is>
          <t>E0-Liverpoo-NottmFor</t>
        </is>
      </c>
      <c r="B13" s="24" t="inlineStr">
        <is>
          <t>E0</t>
        </is>
      </c>
      <c r="C13" s="24" t="inlineStr">
        <is>
          <t>Premier League</t>
        </is>
      </c>
      <c r="D13" s="24" t="n">
        <v>2</v>
      </c>
      <c r="E13" s="29" t="n">
        <v>46263.52083333334</v>
      </c>
      <c r="F13" s="24" t="inlineStr">
        <is>
          <t>Liverpool</t>
        </is>
      </c>
      <c r="G13" s="24" t="inlineStr">
        <is>
          <t>Nott'm Forest</t>
        </is>
      </c>
      <c r="H13" s="37" t="n">
        <v>2</v>
      </c>
      <c r="I13" s="37" t="n">
        <v>2</v>
      </c>
      <c r="J13" s="37" t="n">
        <v>1.87</v>
      </c>
      <c r="K13" s="37" t="n">
        <v>2.41</v>
      </c>
      <c r="L13" s="31" t="n">
        <v>0.6324586232527132</v>
      </c>
      <c r="M13" s="31" t="n">
        <v>0.2143012920386286</v>
      </c>
      <c r="N13" s="31" t="n">
        <v>0.1532400847086582</v>
      </c>
      <c r="O13" s="33">
        <f>3*L13+M13</f>
        <v/>
      </c>
      <c r="P13" s="33">
        <f>3*N13+M13</f>
        <v/>
      </c>
      <c r="Q13" s="31">
        <f>IF(OR(J13="",K13=""),"",SUMPRODUCT(POISSON(Helper!$A$2:$A$122,J13,FALSE)*POISSON(Helper!$B$2:$B$122,K13,FALSE)*Helper!$C$2:$C$122))</f>
        <v/>
      </c>
      <c r="R13" s="31">
        <f>IF(OR(J13="",K13=""),"",SUMPRODUCT(POISSON(Helper!$A$2:$A$122,J13,FALSE)*POISSON(Helper!$B$2:$B$122,K13,FALSE)*Helper!$D$2:$D$122))</f>
        <v/>
      </c>
      <c r="S13" s="31">
        <f>IF(Q13="","",1-Q13-R13)</f>
        <v/>
      </c>
      <c r="T13" s="33">
        <f>IF(Q13="","",3*Q13+R13)</f>
        <v/>
      </c>
      <c r="U13" s="33">
        <f>IF(Q13="","",3*S13+R13)</f>
        <v/>
      </c>
      <c r="V13" s="24">
        <f>IF(OR(H13="",I13=""),"",IF(H13&gt;I13,3,IF(H13=I13,1,0)))</f>
        <v/>
      </c>
      <c r="W13" s="24">
        <f>IF(OR(H13="",I13=""),"",IF(I13&gt;H13,3,IF(H13=I13,1,0)))</f>
        <v/>
      </c>
      <c r="X13" s="24">
        <f>IF(OR(H13="",I13=""),0,1)</f>
        <v/>
      </c>
      <c r="Y13" s="24" t="inlineStr">
        <is>
          <t>oddalerts.com</t>
        </is>
      </c>
    </row>
    <row r="14">
      <c r="A14" s="24" t="inlineStr">
        <is>
          <t>E0-Bournemo-Everton</t>
        </is>
      </c>
      <c r="B14" s="24" t="inlineStr">
        <is>
          <t>E0</t>
        </is>
      </c>
      <c r="C14" s="24" t="inlineStr">
        <is>
          <t>Premier League</t>
        </is>
      </c>
      <c r="D14" s="24" t="n">
        <v>2</v>
      </c>
      <c r="E14" s="29" t="n">
        <v>46263.625</v>
      </c>
      <c r="F14" s="24" t="inlineStr">
        <is>
          <t>Bournemouth</t>
        </is>
      </c>
      <c r="G14" s="24" t="inlineStr">
        <is>
          <t>Everton</t>
        </is>
      </c>
      <c r="H14" s="37" t="n">
        <v>1</v>
      </c>
      <c r="I14" s="37" t="n">
        <v>1</v>
      </c>
      <c r="J14" s="37" t="n">
        <v>2.66</v>
      </c>
      <c r="K14" s="37" t="n">
        <v>1.14</v>
      </c>
      <c r="L14" s="31" t="n">
        <v>0.4185187950131377</v>
      </c>
      <c r="M14" s="31" t="n">
        <v>0.266225226956792</v>
      </c>
      <c r="N14" s="31" t="n">
        <v>0.3152559780300703</v>
      </c>
      <c r="O14" s="33">
        <f>3*L14+M14</f>
        <v/>
      </c>
      <c r="P14" s="33">
        <f>3*N14+M14</f>
        <v/>
      </c>
      <c r="Q14" s="31">
        <f>IF(OR(J14="",K14=""),"",SUMPRODUCT(POISSON(Helper!$A$2:$A$122,J14,FALSE)*POISSON(Helper!$B$2:$B$122,K14,FALSE)*Helper!$C$2:$C$122))</f>
        <v/>
      </c>
      <c r="R14" s="31">
        <f>IF(OR(J14="",K14=""),"",SUMPRODUCT(POISSON(Helper!$A$2:$A$122,J14,FALSE)*POISSON(Helper!$B$2:$B$122,K14,FALSE)*Helper!$D$2:$D$122))</f>
        <v/>
      </c>
      <c r="S14" s="31">
        <f>IF(Q14="","",1-Q14-R14)</f>
        <v/>
      </c>
      <c r="T14" s="33">
        <f>IF(Q14="","",3*Q14+R14)</f>
        <v/>
      </c>
      <c r="U14" s="33">
        <f>IF(Q14="","",3*S14+R14)</f>
        <v/>
      </c>
      <c r="V14" s="24">
        <f>IF(OR(H14="",I14=""),"",IF(H14&gt;I14,3,IF(H14=I14,1,0)))</f>
        <v/>
      </c>
      <c r="W14" s="24">
        <f>IF(OR(H14="",I14=""),"",IF(I14&gt;H14,3,IF(H14=I14,1,0)))</f>
        <v/>
      </c>
      <c r="X14" s="24">
        <f>IF(OR(H14="",I14=""),0,1)</f>
        <v/>
      </c>
      <c r="Y14" s="24" t="inlineStr">
        <is>
          <t>oddalerts.com</t>
        </is>
      </c>
    </row>
    <row r="15">
      <c r="A15" s="24" t="inlineStr">
        <is>
          <t>E0-Coventry-Hull</t>
        </is>
      </c>
      <c r="B15" s="24" t="inlineStr">
        <is>
          <t>E0</t>
        </is>
      </c>
      <c r="C15" s="24" t="inlineStr">
        <is>
          <t>Premier League</t>
        </is>
      </c>
      <c r="D15" s="24" t="n">
        <v>2</v>
      </c>
      <c r="E15" s="29" t="n">
        <v>46263.625</v>
      </c>
      <c r="F15" s="24" t="inlineStr">
        <is>
          <t>Coventry</t>
        </is>
      </c>
      <c r="G15" s="24" t="inlineStr">
        <is>
          <t>Hull</t>
        </is>
      </c>
      <c r="H15" s="37" t="n">
        <v>0</v>
      </c>
      <c r="I15" s="37" t="n">
        <v>1</v>
      </c>
      <c r="J15" s="37" t="n">
        <v>1.18</v>
      </c>
      <c r="K15" s="37" t="n">
        <v>0.55</v>
      </c>
      <c r="L15" s="31" t="n">
        <v>0.5283759644690342</v>
      </c>
      <c r="M15" s="31" t="n">
        <v>0.2471082292951754</v>
      </c>
      <c r="N15" s="31" t="n">
        <v>0.2245158062357904</v>
      </c>
      <c r="O15" s="33">
        <f>3*L15+M15</f>
        <v/>
      </c>
      <c r="P15" s="33">
        <f>3*N15+M15</f>
        <v/>
      </c>
      <c r="Q15" s="31">
        <f>IF(OR(J15="",K15=""),"",SUMPRODUCT(POISSON(Helper!$A$2:$A$122,J15,FALSE)*POISSON(Helper!$B$2:$B$122,K15,FALSE)*Helper!$C$2:$C$122))</f>
        <v/>
      </c>
      <c r="R15" s="31">
        <f>IF(OR(J15="",K15=""),"",SUMPRODUCT(POISSON(Helper!$A$2:$A$122,J15,FALSE)*POISSON(Helper!$B$2:$B$122,K15,FALSE)*Helper!$D$2:$D$122))</f>
        <v/>
      </c>
      <c r="S15" s="31">
        <f>IF(Q15="","",1-Q15-R15)</f>
        <v/>
      </c>
      <c r="T15" s="33">
        <f>IF(Q15="","",3*Q15+R15)</f>
        <v/>
      </c>
      <c r="U15" s="33">
        <f>IF(Q15="","",3*S15+R15)</f>
        <v/>
      </c>
      <c r="V15" s="24">
        <f>IF(OR(H15="",I15=""),"",IF(H15&gt;I15,3,IF(H15=I15,1,0)))</f>
        <v/>
      </c>
      <c r="W15" s="24">
        <f>IF(OR(H15="",I15=""),"",IF(I15&gt;H15,3,IF(H15=I15,1,0)))</f>
        <v/>
      </c>
      <c r="X15" s="24">
        <f>IF(OR(H15="",I15=""),0,1)</f>
        <v/>
      </c>
      <c r="Y15" s="24" t="inlineStr">
        <is>
          <t>oddalerts.com</t>
        </is>
      </c>
    </row>
    <row r="16">
      <c r="A16" s="24" t="inlineStr">
        <is>
          <t>E0-Tottenha-Newcastl</t>
        </is>
      </c>
      <c r="B16" s="24" t="inlineStr">
        <is>
          <t>E0</t>
        </is>
      </c>
      <c r="C16" s="24" t="inlineStr">
        <is>
          <t>Premier League</t>
        </is>
      </c>
      <c r="D16" s="24" t="n">
        <v>2</v>
      </c>
      <c r="E16" s="29" t="n">
        <v>46263.72916666666</v>
      </c>
      <c r="F16" s="24" t="inlineStr">
        <is>
          <t>Tottenham</t>
        </is>
      </c>
      <c r="G16" s="24" t="inlineStr">
        <is>
          <t>Newcastle</t>
        </is>
      </c>
      <c r="H16" s="37" t="n">
        <v>0</v>
      </c>
      <c r="I16" s="37" t="n">
        <v>2</v>
      </c>
      <c r="J16" s="37" t="n">
        <v>1.28</v>
      </c>
      <c r="K16" s="37" t="n">
        <v>0.9399999999999999</v>
      </c>
      <c r="L16" s="31" t="n">
        <v>0.5069489195637921</v>
      </c>
      <c r="M16" s="31" t="n">
        <v>0.2521762334967849</v>
      </c>
      <c r="N16" s="31" t="n">
        <v>0.240874846939423</v>
      </c>
      <c r="O16" s="33">
        <f>3*L16+M16</f>
        <v/>
      </c>
      <c r="P16" s="33">
        <f>3*N16+M16</f>
        <v/>
      </c>
      <c r="Q16" s="31">
        <f>IF(OR(J16="",K16=""),"",SUMPRODUCT(POISSON(Helper!$A$2:$A$122,J16,FALSE)*POISSON(Helper!$B$2:$B$122,K16,FALSE)*Helper!$C$2:$C$122))</f>
        <v/>
      </c>
      <c r="R16" s="31">
        <f>IF(OR(J16="",K16=""),"",SUMPRODUCT(POISSON(Helper!$A$2:$A$122,J16,FALSE)*POISSON(Helper!$B$2:$B$122,K16,FALSE)*Helper!$D$2:$D$122))</f>
        <v/>
      </c>
      <c r="S16" s="31">
        <f>IF(Q16="","",1-Q16-R16)</f>
        <v/>
      </c>
      <c r="T16" s="33">
        <f>IF(Q16="","",3*Q16+R16)</f>
        <v/>
      </c>
      <c r="U16" s="33">
        <f>IF(Q16="","",3*S16+R16)</f>
        <v/>
      </c>
      <c r="V16" s="24">
        <f>IF(OR(H16="",I16=""),"",IF(H16&gt;I16,3,IF(H16=I16,1,0)))</f>
        <v/>
      </c>
      <c r="W16" s="24">
        <f>IF(OR(H16="",I16=""),"",IF(I16&gt;H16,3,IF(H16=I16,1,0)))</f>
        <v/>
      </c>
      <c r="X16" s="24">
        <f>IF(OR(H16="",I16=""),0,1)</f>
        <v/>
      </c>
      <c r="Y16" s="24" t="inlineStr">
        <is>
          <t>oddalerts.com</t>
        </is>
      </c>
    </row>
    <row r="17">
      <c r="A17" s="24" t="inlineStr">
        <is>
          <t>E0-Chelsea-Brighton</t>
        </is>
      </c>
      <c r="B17" s="24" t="inlineStr">
        <is>
          <t>E0</t>
        </is>
      </c>
      <c r="C17" s="24" t="inlineStr">
        <is>
          <t>Premier League</t>
        </is>
      </c>
      <c r="D17" s="24" t="n">
        <v>2</v>
      </c>
      <c r="E17" s="29" t="n">
        <v>46264.58333333334</v>
      </c>
      <c r="F17" s="24" t="inlineStr">
        <is>
          <t>Chelsea</t>
        </is>
      </c>
      <c r="G17" s="24" t="inlineStr">
        <is>
          <t>Brighton</t>
        </is>
      </c>
      <c r="H17" s="37" t="n">
        <v>4</v>
      </c>
      <c r="I17" s="37" t="n">
        <v>3</v>
      </c>
      <c r="J17" s="37" t="n">
        <v>3.37</v>
      </c>
      <c r="K17" s="37" t="n">
        <v>1.36</v>
      </c>
      <c r="L17" s="31" t="n">
        <v>0.5555464792515766</v>
      </c>
      <c r="M17" s="31" t="n">
        <v>0.2398226150710047</v>
      </c>
      <c r="N17" s="31" t="n">
        <v>0.2046309056774187</v>
      </c>
      <c r="O17" s="33">
        <f>3*L17+M17</f>
        <v/>
      </c>
      <c r="P17" s="33">
        <f>3*N17+M17</f>
        <v/>
      </c>
      <c r="Q17" s="31">
        <f>IF(OR(J17="",K17=""),"",SUMPRODUCT(POISSON(Helper!$A$2:$A$122,J17,FALSE)*POISSON(Helper!$B$2:$B$122,K17,FALSE)*Helper!$C$2:$C$122))</f>
        <v/>
      </c>
      <c r="R17" s="31">
        <f>IF(OR(J17="",K17=""),"",SUMPRODUCT(POISSON(Helper!$A$2:$A$122,J17,FALSE)*POISSON(Helper!$B$2:$B$122,K17,FALSE)*Helper!$D$2:$D$122))</f>
        <v/>
      </c>
      <c r="S17" s="31">
        <f>IF(Q17="","",1-Q17-R17)</f>
        <v/>
      </c>
      <c r="T17" s="33">
        <f>IF(Q17="","",3*Q17+R17)</f>
        <v/>
      </c>
      <c r="U17" s="33">
        <f>IF(Q17="","",3*S17+R17)</f>
        <v/>
      </c>
      <c r="V17" s="24">
        <f>IF(OR(H17="",I17=""),"",IF(H17&gt;I17,3,IF(H17=I17,1,0)))</f>
        <v/>
      </c>
      <c r="W17" s="24">
        <f>IF(OR(H17="",I17=""),"",IF(I17&gt;H17,3,IF(H17=I17,1,0)))</f>
        <v/>
      </c>
      <c r="X17" s="24">
        <f>IF(OR(H17="",I17=""),0,1)</f>
        <v/>
      </c>
      <c r="Y17" s="24" t="inlineStr">
        <is>
          <t>oddalerts.com</t>
        </is>
      </c>
    </row>
    <row r="18">
      <c r="A18" s="24" t="inlineStr">
        <is>
          <t>E0-Leeds-Brentfor</t>
        </is>
      </c>
      <c r="B18" s="24" t="inlineStr">
        <is>
          <t>E0</t>
        </is>
      </c>
      <c r="C18" s="24" t="inlineStr">
        <is>
          <t>Premier League</t>
        </is>
      </c>
      <c r="D18" s="24" t="n">
        <v>2</v>
      </c>
      <c r="E18" s="29" t="n">
        <v>46264.58333333334</v>
      </c>
      <c r="F18" s="24" t="inlineStr">
        <is>
          <t>Leeds</t>
        </is>
      </c>
      <c r="G18" s="24" t="inlineStr">
        <is>
          <t>Brentford</t>
        </is>
      </c>
      <c r="H18" s="37" t="n">
        <v>1</v>
      </c>
      <c r="I18" s="37" t="n">
        <v>1</v>
      </c>
      <c r="J18" s="37" t="n">
        <v>1.12</v>
      </c>
      <c r="K18" s="37" t="n">
        <v>1.84</v>
      </c>
      <c r="L18" s="31" t="n">
        <v>0.3961283213101496</v>
      </c>
      <c r="M18" s="31" t="n">
        <v>0.2678625559642286</v>
      </c>
      <c r="N18" s="31" t="n">
        <v>0.3360091227256217</v>
      </c>
      <c r="O18" s="33">
        <f>3*L18+M18</f>
        <v/>
      </c>
      <c r="P18" s="33">
        <f>3*N18+M18</f>
        <v/>
      </c>
      <c r="Q18" s="31">
        <f>IF(OR(J18="",K18=""),"",SUMPRODUCT(POISSON(Helper!$A$2:$A$122,J18,FALSE)*POISSON(Helper!$B$2:$B$122,K18,FALSE)*Helper!$C$2:$C$122))</f>
        <v/>
      </c>
      <c r="R18" s="31">
        <f>IF(OR(J18="",K18=""),"",SUMPRODUCT(POISSON(Helper!$A$2:$A$122,J18,FALSE)*POISSON(Helper!$B$2:$B$122,K18,FALSE)*Helper!$D$2:$D$122))</f>
        <v/>
      </c>
      <c r="S18" s="31">
        <f>IF(Q18="","",1-Q18-R18)</f>
        <v/>
      </c>
      <c r="T18" s="33">
        <f>IF(Q18="","",3*Q18+R18)</f>
        <v/>
      </c>
      <c r="U18" s="33">
        <f>IF(Q18="","",3*S18+R18)</f>
        <v/>
      </c>
      <c r="V18" s="24">
        <f>IF(OR(H18="",I18=""),"",IF(H18&gt;I18,3,IF(H18=I18,1,0)))</f>
        <v/>
      </c>
      <c r="W18" s="24">
        <f>IF(OR(H18="",I18=""),"",IF(I18&gt;H18,3,IF(H18=I18,1,0)))</f>
        <v/>
      </c>
      <c r="X18" s="24">
        <f>IF(OR(H18="",I18=""),0,1)</f>
        <v/>
      </c>
      <c r="Y18" s="24" t="inlineStr">
        <is>
          <t>oddalerts.com</t>
        </is>
      </c>
    </row>
    <row r="19">
      <c r="A19" s="24" t="inlineStr">
        <is>
          <t>E0-Sunderla-Fulham</t>
        </is>
      </c>
      <c r="B19" s="24" t="inlineStr">
        <is>
          <t>E0</t>
        </is>
      </c>
      <c r="C19" s="24" t="inlineStr">
        <is>
          <t>Premier League</t>
        </is>
      </c>
      <c r="D19" s="24" t="n">
        <v>2</v>
      </c>
      <c r="E19" s="29" t="n">
        <v>46264.58333333334</v>
      </c>
      <c r="F19" s="24" t="inlineStr">
        <is>
          <t>Sunderland</t>
        </is>
      </c>
      <c r="G19" s="24" t="inlineStr">
        <is>
          <t>Fulham</t>
        </is>
      </c>
      <c r="H19" s="37" t="n">
        <v>1</v>
      </c>
      <c r="I19" s="37" t="n">
        <v>0</v>
      </c>
      <c r="J19" s="37" t="n">
        <v>1.14</v>
      </c>
      <c r="K19" s="37" t="n">
        <v>0.7</v>
      </c>
      <c r="L19" s="31" t="n">
        <v>0.403478016578424</v>
      </c>
      <c r="M19" s="31" t="n">
        <v>0.26741744332914</v>
      </c>
      <c r="N19" s="31" t="n">
        <v>0.329104540092436</v>
      </c>
      <c r="O19" s="33">
        <f>3*L19+M19</f>
        <v/>
      </c>
      <c r="P19" s="33">
        <f>3*N19+M19</f>
        <v/>
      </c>
      <c r="Q19" s="31">
        <f>IF(OR(J19="",K19=""),"",SUMPRODUCT(POISSON(Helper!$A$2:$A$122,J19,FALSE)*POISSON(Helper!$B$2:$B$122,K19,FALSE)*Helper!$C$2:$C$122))</f>
        <v/>
      </c>
      <c r="R19" s="31">
        <f>IF(OR(J19="",K19=""),"",SUMPRODUCT(POISSON(Helper!$A$2:$A$122,J19,FALSE)*POISSON(Helper!$B$2:$B$122,K19,FALSE)*Helper!$D$2:$D$122))</f>
        <v/>
      </c>
      <c r="S19" s="31">
        <f>IF(Q19="","",1-Q19-R19)</f>
        <v/>
      </c>
      <c r="T19" s="33">
        <f>IF(Q19="","",3*Q19+R19)</f>
        <v/>
      </c>
      <c r="U19" s="33">
        <f>IF(Q19="","",3*S19+R19)</f>
        <v/>
      </c>
      <c r="V19" s="24">
        <f>IF(OR(H19="",I19=""),"",IF(H19&gt;I19,3,IF(H19=I19,1,0)))</f>
        <v/>
      </c>
      <c r="W19" s="24">
        <f>IF(OR(H19="",I19=""),"",IF(I19&gt;H19,3,IF(H19=I19,1,0)))</f>
        <v/>
      </c>
      <c r="X19" s="24">
        <f>IF(OR(H19="",I19=""),0,1)</f>
        <v/>
      </c>
      <c r="Y19" s="24" t="inlineStr">
        <is>
          <t>oddalerts.com</t>
        </is>
      </c>
    </row>
    <row r="20">
      <c r="A20" s="24" t="inlineStr">
        <is>
          <t>E0-ManUtd-Ipswich</t>
        </is>
      </c>
      <c r="B20" s="24" t="inlineStr">
        <is>
          <t>E0</t>
        </is>
      </c>
      <c r="C20" s="24" t="inlineStr">
        <is>
          <t>Premier League</t>
        </is>
      </c>
      <c r="D20" s="24" t="n">
        <v>2</v>
      </c>
      <c r="E20" s="29" t="n">
        <v>46264.6875</v>
      </c>
      <c r="F20" s="24" t="inlineStr">
        <is>
          <t>Man Utd</t>
        </is>
      </c>
      <c r="G20" s="24" t="inlineStr">
        <is>
          <t>Ipswich</t>
        </is>
      </c>
      <c r="H20" s="37" t="n">
        <v>5</v>
      </c>
      <c r="I20" s="37" t="n">
        <v>2</v>
      </c>
      <c r="J20" s="37" t="n">
        <v>4.33</v>
      </c>
      <c r="K20" s="37" t="n">
        <v>0.88</v>
      </c>
      <c r="L20" s="31" t="n">
        <v>0.7478776536964414</v>
      </c>
      <c r="M20" s="31" t="n">
        <v>0.1634923189540115</v>
      </c>
      <c r="N20" s="31" t="n">
        <v>0.08863002734954709</v>
      </c>
      <c r="O20" s="33">
        <f>3*L20+M20</f>
        <v/>
      </c>
      <c r="P20" s="33">
        <f>3*N20+M20</f>
        <v/>
      </c>
      <c r="Q20" s="31">
        <f>IF(OR(J20="",K20=""),"",SUMPRODUCT(POISSON(Helper!$A$2:$A$122,J20,FALSE)*POISSON(Helper!$B$2:$B$122,K20,FALSE)*Helper!$C$2:$C$122))</f>
        <v/>
      </c>
      <c r="R20" s="31">
        <f>IF(OR(J20="",K20=""),"",SUMPRODUCT(POISSON(Helper!$A$2:$A$122,J20,FALSE)*POISSON(Helper!$B$2:$B$122,K20,FALSE)*Helper!$D$2:$D$122))</f>
        <v/>
      </c>
      <c r="S20" s="31">
        <f>IF(Q20="","",1-Q20-R20)</f>
        <v/>
      </c>
      <c r="T20" s="33">
        <f>IF(Q20="","",3*Q20+R20)</f>
        <v/>
      </c>
      <c r="U20" s="33">
        <f>IF(Q20="","",3*S20+R20)</f>
        <v/>
      </c>
      <c r="V20" s="24">
        <f>IF(OR(H20="",I20=""),"",IF(H20&gt;I20,3,IF(H20=I20,1,0)))</f>
        <v/>
      </c>
      <c r="W20" s="24">
        <f>IF(OR(H20="",I20=""),"",IF(I20&gt;H20,3,IF(H20=I20,1,0)))</f>
        <v/>
      </c>
      <c r="X20" s="24">
        <f>IF(OR(H20="",I20=""),0,1)</f>
        <v/>
      </c>
      <c r="Y20" s="24" t="inlineStr">
        <is>
          <t>oddalerts.com</t>
        </is>
      </c>
    </row>
    <row r="21">
      <c r="A21" s="24" t="inlineStr">
        <is>
          <t>E0-AstonVil-Arsenal</t>
        </is>
      </c>
      <c r="B21" s="24" t="inlineStr">
        <is>
          <t>E0</t>
        </is>
      </c>
      <c r="C21" s="24" t="inlineStr">
        <is>
          <t>Premier League</t>
        </is>
      </c>
      <c r="D21" s="24" t="n">
        <v>2</v>
      </c>
      <c r="E21" s="29" t="n">
        <v>46265.83333333334</v>
      </c>
      <c r="F21" s="24" t="inlineStr">
        <is>
          <t>Aston Villa</t>
        </is>
      </c>
      <c r="G21" s="24" t="inlineStr">
        <is>
          <t>Arsenal</t>
        </is>
      </c>
      <c r="H21" s="37" t="n">
        <v>0</v>
      </c>
      <c r="I21" s="37" t="n">
        <v>1</v>
      </c>
      <c r="J21" s="37" t="n">
        <v>0.43</v>
      </c>
      <c r="K21" s="37" t="n">
        <v>1.25</v>
      </c>
      <c r="L21" s="31" t="n">
        <v>0.2493371704336674</v>
      </c>
      <c r="M21" s="31" t="n">
        <v>0.254492074041482</v>
      </c>
      <c r="N21" s="31" t="n">
        <v>0.4961707555248506</v>
      </c>
      <c r="O21" s="33">
        <f>3*L21+M21</f>
        <v/>
      </c>
      <c r="P21" s="33">
        <f>3*N21+M21</f>
        <v/>
      </c>
      <c r="Q21" s="31">
        <f>IF(OR(J21="",K21=""),"",SUMPRODUCT(POISSON(Helper!$A$2:$A$122,J21,FALSE)*POISSON(Helper!$B$2:$B$122,K21,FALSE)*Helper!$C$2:$C$122))</f>
        <v/>
      </c>
      <c r="R21" s="31">
        <f>IF(OR(J21="",K21=""),"",SUMPRODUCT(POISSON(Helper!$A$2:$A$122,J21,FALSE)*POISSON(Helper!$B$2:$B$122,K21,FALSE)*Helper!$D$2:$D$122))</f>
        <v/>
      </c>
      <c r="S21" s="31">
        <f>IF(Q21="","",1-Q21-R21)</f>
        <v/>
      </c>
      <c r="T21" s="33">
        <f>IF(Q21="","",3*Q21+R21)</f>
        <v/>
      </c>
      <c r="U21" s="33">
        <f>IF(Q21="","",3*S21+R21)</f>
        <v/>
      </c>
      <c r="V21" s="24">
        <f>IF(OR(H21="",I21=""),"",IF(H21&gt;I21,3,IF(H21=I21,1,0)))</f>
        <v/>
      </c>
      <c r="W21" s="24">
        <f>IF(OR(H21="",I21=""),"",IF(I21&gt;H21,3,IF(H21=I21,1,0)))</f>
        <v/>
      </c>
      <c r="X21" s="24">
        <f>IF(OR(H21="",I21=""),0,1)</f>
        <v/>
      </c>
      <c r="Y21" s="24" t="inlineStr">
        <is>
          <t>oddalerts.com</t>
        </is>
      </c>
    </row>
    <row r="22">
      <c r="A22" s="24" t="inlineStr">
        <is>
          <t>E0-Ipswich-Liverpoo</t>
        </is>
      </c>
      <c r="B22" s="24" t="inlineStr">
        <is>
          <t>E0</t>
        </is>
      </c>
      <c r="C22" s="24" t="inlineStr">
        <is>
          <t>Premier League</t>
        </is>
      </c>
      <c r="D22" s="24" t="n">
        <v>3</v>
      </c>
      <c r="E22" s="29" t="n">
        <v>46269.83333333334</v>
      </c>
      <c r="F22" s="24" t="inlineStr">
        <is>
          <t>Ipswich</t>
        </is>
      </c>
      <c r="G22" s="24" t="inlineStr">
        <is>
          <t>Liverpool</t>
        </is>
      </c>
      <c r="H22" s="37" t="n">
        <v>0</v>
      </c>
      <c r="I22" s="37" t="n">
        <v>2</v>
      </c>
      <c r="J22" s="37" t="n">
        <v>1.03</v>
      </c>
      <c r="K22" s="37" t="n">
        <v>0.71</v>
      </c>
      <c r="L22" s="31" t="n">
        <v>0.1392710205816388</v>
      </c>
      <c r="M22" s="31" t="n">
        <v>0.2053818261771283</v>
      </c>
      <c r="N22" s="31" t="n">
        <v>0.6553471532412329</v>
      </c>
      <c r="O22" s="33">
        <f>3*L22+M22</f>
        <v/>
      </c>
      <c r="P22" s="33">
        <f>3*N22+M22</f>
        <v/>
      </c>
      <c r="Q22" s="31">
        <f>IF(OR(J22="",K22=""),"",SUMPRODUCT(POISSON(Helper!$A$2:$A$122,J22,FALSE)*POISSON(Helper!$B$2:$B$122,K22,FALSE)*Helper!$C$2:$C$122))</f>
        <v/>
      </c>
      <c r="R22" s="31">
        <f>IF(OR(J22="",K22=""),"",SUMPRODUCT(POISSON(Helper!$A$2:$A$122,J22,FALSE)*POISSON(Helper!$B$2:$B$122,K22,FALSE)*Helper!$D$2:$D$122))</f>
        <v/>
      </c>
      <c r="S22" s="31">
        <f>IF(Q22="","",1-Q22-R22)</f>
        <v/>
      </c>
      <c r="T22" s="33">
        <f>IF(Q22="","",3*Q22+R22)</f>
        <v/>
      </c>
      <c r="U22" s="33">
        <f>IF(Q22="","",3*S22+R22)</f>
        <v/>
      </c>
      <c r="V22" s="24">
        <f>IF(OR(H22="",I22=""),"",IF(H22&gt;I22,3,IF(H22=I22,1,0)))</f>
        <v/>
      </c>
      <c r="W22" s="24">
        <f>IF(OR(H22="",I22=""),"",IF(I22&gt;H22,3,IF(H22=I22,1,0)))</f>
        <v/>
      </c>
      <c r="X22" s="24">
        <f>IF(OR(H22="",I22=""),0,1)</f>
        <v/>
      </c>
      <c r="Y22" s="24" t="inlineStr">
        <is>
          <t>oddalerts.com</t>
        </is>
      </c>
    </row>
    <row r="23">
      <c r="A23" s="24" t="inlineStr">
        <is>
          <t>E0-Newcastl-Bournemo</t>
        </is>
      </c>
      <c r="B23" s="24" t="inlineStr">
        <is>
          <t>E0</t>
        </is>
      </c>
      <c r="C23" s="24" t="inlineStr">
        <is>
          <t>Premier League</t>
        </is>
      </c>
      <c r="D23" s="24" t="n">
        <v>3</v>
      </c>
      <c r="E23" s="29" t="n">
        <v>46270.52083333334</v>
      </c>
      <c r="F23" s="24" t="inlineStr">
        <is>
          <t>Newcastle</t>
        </is>
      </c>
      <c r="G23" s="24" t="inlineStr">
        <is>
          <t>Bournemouth</t>
        </is>
      </c>
      <c r="H23" s="37" t="n">
        <v>2</v>
      </c>
      <c r="I23" s="37" t="n">
        <v>2</v>
      </c>
      <c r="J23" s="37" t="n">
        <v>0.76</v>
      </c>
      <c r="K23" s="37" t="n">
        <v>1.36</v>
      </c>
      <c r="L23" s="31" t="n">
        <v>0.4486711678916355</v>
      </c>
      <c r="M23" s="31" t="n">
        <v>0.2627428179118563</v>
      </c>
      <c r="N23" s="31" t="n">
        <v>0.2885860141965081</v>
      </c>
      <c r="O23" s="33">
        <f>3*L23+M23</f>
        <v/>
      </c>
      <c r="P23" s="33">
        <f>3*N23+M23</f>
        <v/>
      </c>
      <c r="Q23" s="31">
        <f>IF(OR(J23="",K23=""),"",SUMPRODUCT(POISSON(Helper!$A$2:$A$122,J23,FALSE)*POISSON(Helper!$B$2:$B$122,K23,FALSE)*Helper!$C$2:$C$122))</f>
        <v/>
      </c>
      <c r="R23" s="31">
        <f>IF(OR(J23="",K23=""),"",SUMPRODUCT(POISSON(Helper!$A$2:$A$122,J23,FALSE)*POISSON(Helper!$B$2:$B$122,K23,FALSE)*Helper!$D$2:$D$122))</f>
        <v/>
      </c>
      <c r="S23" s="31">
        <f>IF(Q23="","",1-Q23-R23)</f>
        <v/>
      </c>
      <c r="T23" s="33">
        <f>IF(Q23="","",3*Q23+R23)</f>
        <v/>
      </c>
      <c r="U23" s="33">
        <f>IF(Q23="","",3*S23+R23)</f>
        <v/>
      </c>
      <c r="V23" s="24">
        <f>IF(OR(H23="",I23=""),"",IF(H23&gt;I23,3,IF(H23=I23,1,0)))</f>
        <v/>
      </c>
      <c r="W23" s="24">
        <f>IF(OR(H23="",I23=""),"",IF(I23&gt;H23,3,IF(H23=I23,1,0)))</f>
        <v/>
      </c>
      <c r="X23" s="24">
        <f>IF(OR(H23="",I23=""),0,1)</f>
        <v/>
      </c>
      <c r="Y23" s="24" t="inlineStr">
        <is>
          <t>oddalerts.com</t>
        </is>
      </c>
    </row>
    <row r="24">
      <c r="A24" s="24" t="inlineStr">
        <is>
          <t>E0-Brentfor-Sunderla</t>
        </is>
      </c>
      <c r="B24" s="24" t="inlineStr">
        <is>
          <t>E0</t>
        </is>
      </c>
      <c r="C24" s="24" t="inlineStr">
        <is>
          <t>Premier League</t>
        </is>
      </c>
      <c r="D24" s="24" t="n">
        <v>3</v>
      </c>
      <c r="E24" s="29" t="n">
        <v>46270.625</v>
      </c>
      <c r="F24" s="24" t="inlineStr">
        <is>
          <t>Brentford</t>
        </is>
      </c>
      <c r="G24" s="24" t="inlineStr">
        <is>
          <t>Sunderland</t>
        </is>
      </c>
      <c r="H24" s="37" t="n">
        <v>1</v>
      </c>
      <c r="I24" s="37" t="n">
        <v>1</v>
      </c>
      <c r="J24" s="37" t="n">
        <v>1.26</v>
      </c>
      <c r="K24" s="37" t="n">
        <v>2.4</v>
      </c>
      <c r="L24" s="31" t="n">
        <v>0.4826242936251738</v>
      </c>
      <c r="M24" s="31" t="n">
        <v>0.2571750051826697</v>
      </c>
      <c r="N24" s="31" t="n">
        <v>0.2602007011921565</v>
      </c>
      <c r="O24" s="33">
        <f>3*L24+M24</f>
        <v/>
      </c>
      <c r="P24" s="33">
        <f>3*N24+M24</f>
        <v/>
      </c>
      <c r="Q24" s="31">
        <f>IF(OR(J24="",K24=""),"",SUMPRODUCT(POISSON(Helper!$A$2:$A$122,J24,FALSE)*POISSON(Helper!$B$2:$B$122,K24,FALSE)*Helper!$C$2:$C$122))</f>
        <v/>
      </c>
      <c r="R24" s="31">
        <f>IF(OR(J24="",K24=""),"",SUMPRODUCT(POISSON(Helper!$A$2:$A$122,J24,FALSE)*POISSON(Helper!$B$2:$B$122,K24,FALSE)*Helper!$D$2:$D$122))</f>
        <v/>
      </c>
      <c r="S24" s="31">
        <f>IF(Q24="","",1-Q24-R24)</f>
        <v/>
      </c>
      <c r="T24" s="33">
        <f>IF(Q24="","",3*Q24+R24)</f>
        <v/>
      </c>
      <c r="U24" s="33">
        <f>IF(Q24="","",3*S24+R24)</f>
        <v/>
      </c>
      <c r="V24" s="24">
        <f>IF(OR(H24="",I24=""),"",IF(H24&gt;I24,3,IF(H24=I24,1,0)))</f>
        <v/>
      </c>
      <c r="W24" s="24">
        <f>IF(OR(H24="",I24=""),"",IF(I24&gt;H24,3,IF(H24=I24,1,0)))</f>
        <v/>
      </c>
      <c r="X24" s="24">
        <f>IF(OR(H24="",I24=""),0,1)</f>
        <v/>
      </c>
      <c r="Y24" s="24" t="inlineStr">
        <is>
          <t>oddalerts.com</t>
        </is>
      </c>
    </row>
    <row r="25">
      <c r="A25" s="24" t="inlineStr">
        <is>
          <t>E0-Brighton-Leeds</t>
        </is>
      </c>
      <c r="B25" s="24" t="inlineStr">
        <is>
          <t>E0</t>
        </is>
      </c>
      <c r="C25" s="24" t="inlineStr">
        <is>
          <t>Premier League</t>
        </is>
      </c>
      <c r="D25" s="24" t="n">
        <v>3</v>
      </c>
      <c r="E25" s="29" t="n">
        <v>46270.625</v>
      </c>
      <c r="F25" s="24" t="inlineStr">
        <is>
          <t>Brighton</t>
        </is>
      </c>
      <c r="G25" s="24" t="inlineStr">
        <is>
          <t>Leeds</t>
        </is>
      </c>
      <c r="H25" s="37" t="n">
        <v>1</v>
      </c>
      <c r="I25" s="37" t="n">
        <v>1</v>
      </c>
      <c r="J25" s="37" t="n">
        <v>2.36</v>
      </c>
      <c r="K25" s="37" t="n">
        <v>2.02</v>
      </c>
      <c r="L25" s="31" t="n">
        <v>0.4932455757988313</v>
      </c>
      <c r="M25" s="31" t="n">
        <v>0.2550930689403471</v>
      </c>
      <c r="N25" s="31" t="n">
        <v>0.2516613552608217</v>
      </c>
      <c r="O25" s="33">
        <f>3*L25+M25</f>
        <v/>
      </c>
      <c r="P25" s="33">
        <f>3*N25+M25</f>
        <v/>
      </c>
      <c r="Q25" s="31">
        <f>IF(OR(J25="",K25=""),"",SUMPRODUCT(POISSON(Helper!$A$2:$A$122,J25,FALSE)*POISSON(Helper!$B$2:$B$122,K25,FALSE)*Helper!$C$2:$C$122))</f>
        <v/>
      </c>
      <c r="R25" s="31">
        <f>IF(OR(J25="",K25=""),"",SUMPRODUCT(POISSON(Helper!$A$2:$A$122,J25,FALSE)*POISSON(Helper!$B$2:$B$122,K25,FALSE)*Helper!$D$2:$D$122))</f>
        <v/>
      </c>
      <c r="S25" s="31">
        <f>IF(Q25="","",1-Q25-R25)</f>
        <v/>
      </c>
      <c r="T25" s="33">
        <f>IF(Q25="","",3*Q25+R25)</f>
        <v/>
      </c>
      <c r="U25" s="33">
        <f>IF(Q25="","",3*S25+R25)</f>
        <v/>
      </c>
      <c r="V25" s="24">
        <f>IF(OR(H25="",I25=""),"",IF(H25&gt;I25,3,IF(H25=I25,1,0)))</f>
        <v/>
      </c>
      <c r="W25" s="24">
        <f>IF(OR(H25="",I25=""),"",IF(I25&gt;H25,3,IF(H25=I25,1,0)))</f>
        <v/>
      </c>
      <c r="X25" s="24">
        <f>IF(OR(H25="",I25=""),0,1)</f>
        <v/>
      </c>
      <c r="Y25" s="24" t="inlineStr">
        <is>
          <t>oddalerts.com</t>
        </is>
      </c>
    </row>
    <row r="26">
      <c r="A26" s="24" t="inlineStr">
        <is>
          <t>E0-Fulham-CrystalP</t>
        </is>
      </c>
      <c r="B26" s="24" t="inlineStr">
        <is>
          <t>E0</t>
        </is>
      </c>
      <c r="C26" s="24" t="inlineStr">
        <is>
          <t>Premier League</t>
        </is>
      </c>
      <c r="D26" s="24" t="n">
        <v>3</v>
      </c>
      <c r="E26" s="29" t="n">
        <v>46270.625</v>
      </c>
      <c r="F26" s="24" t="inlineStr">
        <is>
          <t>Fulham</t>
        </is>
      </c>
      <c r="G26" s="24" t="inlineStr">
        <is>
          <t>Crystal Palace</t>
        </is>
      </c>
      <c r="H26" s="37" t="n">
        <v>2</v>
      </c>
      <c r="I26" s="37" t="n">
        <v>3</v>
      </c>
      <c r="J26" s="37" t="n">
        <v>3.89</v>
      </c>
      <c r="K26" s="37" t="n">
        <v>1.04</v>
      </c>
      <c r="L26" s="31" t="n">
        <v>0.4132260592236942</v>
      </c>
      <c r="M26" s="31" t="n">
        <v>0.2666872631179396</v>
      </c>
      <c r="N26" s="31" t="n">
        <v>0.3200866776583662</v>
      </c>
      <c r="O26" s="33">
        <f>3*L26+M26</f>
        <v/>
      </c>
      <c r="P26" s="33">
        <f>3*N26+M26</f>
        <v/>
      </c>
      <c r="Q26" s="31">
        <f>IF(OR(J26="",K26=""),"",SUMPRODUCT(POISSON(Helper!$A$2:$A$122,J26,FALSE)*POISSON(Helper!$B$2:$B$122,K26,FALSE)*Helper!$C$2:$C$122))</f>
        <v/>
      </c>
      <c r="R26" s="31">
        <f>IF(OR(J26="",K26=""),"",SUMPRODUCT(POISSON(Helper!$A$2:$A$122,J26,FALSE)*POISSON(Helper!$B$2:$B$122,K26,FALSE)*Helper!$D$2:$D$122))</f>
        <v/>
      </c>
      <c r="S26" s="31">
        <f>IF(Q26="","",1-Q26-R26)</f>
        <v/>
      </c>
      <c r="T26" s="33">
        <f>IF(Q26="","",3*Q26+R26)</f>
        <v/>
      </c>
      <c r="U26" s="33">
        <f>IF(Q26="","",3*S26+R26)</f>
        <v/>
      </c>
      <c r="V26" s="24">
        <f>IF(OR(H26="",I26=""),"",IF(H26&gt;I26,3,IF(H26=I26,1,0)))</f>
        <v/>
      </c>
      <c r="W26" s="24">
        <f>IF(OR(H26="",I26=""),"",IF(I26&gt;H26,3,IF(H26=I26,1,0)))</f>
        <v/>
      </c>
      <c r="X26" s="24">
        <f>IF(OR(H26="",I26=""),0,1)</f>
        <v/>
      </c>
      <c r="Y26" s="24" t="inlineStr">
        <is>
          <t>oddalerts.com</t>
        </is>
      </c>
    </row>
    <row r="27">
      <c r="A27" s="24" t="inlineStr">
        <is>
          <t>E0-ManCity-Coventry</t>
        </is>
      </c>
      <c r="B27" s="24" t="inlineStr">
        <is>
          <t>E0</t>
        </is>
      </c>
      <c r="C27" s="24" t="inlineStr">
        <is>
          <t>Premier League</t>
        </is>
      </c>
      <c r="D27" s="24" t="n">
        <v>3</v>
      </c>
      <c r="E27" s="29" t="n">
        <v>46270.625</v>
      </c>
      <c r="F27" s="24" t="inlineStr">
        <is>
          <t>Man City</t>
        </is>
      </c>
      <c r="G27" s="24" t="inlineStr">
        <is>
          <t>Coventry</t>
        </is>
      </c>
      <c r="H27" s="37" t="n">
        <v>1</v>
      </c>
      <c r="I27" s="37" t="n">
        <v>0</v>
      </c>
      <c r="J27" s="37" t="n">
        <v>1.74</v>
      </c>
      <c r="K27" s="37" t="n">
        <v>0.75</v>
      </c>
      <c r="L27" s="31" t="n">
        <v>0.7909586832382018</v>
      </c>
      <c r="M27" s="31" t="n">
        <v>0.140887149036866</v>
      </c>
      <c r="N27" s="31" t="n">
        <v>0.06815416772493216</v>
      </c>
      <c r="O27" s="33">
        <f>3*L27+M27</f>
        <v/>
      </c>
      <c r="P27" s="33">
        <f>3*N27+M27</f>
        <v/>
      </c>
      <c r="Q27" s="31">
        <f>IF(OR(J27="",K27=""),"",SUMPRODUCT(POISSON(Helper!$A$2:$A$122,J27,FALSE)*POISSON(Helper!$B$2:$B$122,K27,FALSE)*Helper!$C$2:$C$122))</f>
        <v/>
      </c>
      <c r="R27" s="31">
        <f>IF(OR(J27="",K27=""),"",SUMPRODUCT(POISSON(Helper!$A$2:$A$122,J27,FALSE)*POISSON(Helper!$B$2:$B$122,K27,FALSE)*Helper!$D$2:$D$122))</f>
        <v/>
      </c>
      <c r="S27" s="31">
        <f>IF(Q27="","",1-Q27-R27)</f>
        <v/>
      </c>
      <c r="T27" s="33">
        <f>IF(Q27="","",3*Q27+R27)</f>
        <v/>
      </c>
      <c r="U27" s="33">
        <f>IF(Q27="","",3*S27+R27)</f>
        <v/>
      </c>
      <c r="V27" s="24">
        <f>IF(OR(H27="",I27=""),"",IF(H27&gt;I27,3,IF(H27=I27,1,0)))</f>
        <v/>
      </c>
      <c r="W27" s="24">
        <f>IF(OR(H27="",I27=""),"",IF(I27&gt;H27,3,IF(H27=I27,1,0)))</f>
        <v/>
      </c>
      <c r="X27" s="24">
        <f>IF(OR(H27="",I27=""),0,1)</f>
        <v/>
      </c>
      <c r="Y27" s="24" t="inlineStr">
        <is>
          <t>oddalerts.com</t>
        </is>
      </c>
    </row>
    <row r="28">
      <c r="A28" s="24" t="inlineStr">
        <is>
          <t>E0-NottmFor-Tottenha</t>
        </is>
      </c>
      <c r="B28" s="24" t="inlineStr">
        <is>
          <t>E0</t>
        </is>
      </c>
      <c r="C28" s="24" t="inlineStr">
        <is>
          <t>Premier League</t>
        </is>
      </c>
      <c r="D28" s="24" t="n">
        <v>3</v>
      </c>
      <c r="E28" s="29" t="n">
        <v>46270.625</v>
      </c>
      <c r="F28" s="24" t="inlineStr">
        <is>
          <t>Nott'm Forest</t>
        </is>
      </c>
      <c r="G28" s="24" t="inlineStr">
        <is>
          <t>Tottenham</t>
        </is>
      </c>
      <c r="H28" s="37" t="n">
        <v>0</v>
      </c>
      <c r="I28" s="37" t="n">
        <v>0</v>
      </c>
      <c r="J28" s="37" t="n">
        <v>0.74</v>
      </c>
      <c r="K28" s="37" t="n">
        <v>1.26</v>
      </c>
      <c r="L28" s="31" t="n">
        <v>0.3084569476706551</v>
      </c>
      <c r="M28" s="31" t="n">
        <v>0.2654892266409674</v>
      </c>
      <c r="N28" s="31" t="n">
        <v>0.4260538256883775</v>
      </c>
      <c r="O28" s="33">
        <f>3*L28+M28</f>
        <v/>
      </c>
      <c r="P28" s="33">
        <f>3*N28+M28</f>
        <v/>
      </c>
      <c r="Q28" s="31">
        <f>IF(OR(J28="",K28=""),"",SUMPRODUCT(POISSON(Helper!$A$2:$A$122,J28,FALSE)*POISSON(Helper!$B$2:$B$122,K28,FALSE)*Helper!$C$2:$C$122))</f>
        <v/>
      </c>
      <c r="R28" s="31">
        <f>IF(OR(J28="",K28=""),"",SUMPRODUCT(POISSON(Helper!$A$2:$A$122,J28,FALSE)*POISSON(Helper!$B$2:$B$122,K28,FALSE)*Helper!$D$2:$D$122))</f>
        <v/>
      </c>
      <c r="S28" s="31">
        <f>IF(Q28="","",1-Q28-R28)</f>
        <v/>
      </c>
      <c r="T28" s="33">
        <f>IF(Q28="","",3*Q28+R28)</f>
        <v/>
      </c>
      <c r="U28" s="33">
        <f>IF(Q28="","",3*S28+R28)</f>
        <v/>
      </c>
      <c r="V28" s="24">
        <f>IF(OR(H28="",I28=""),"",IF(H28&gt;I28,3,IF(H28=I28,1,0)))</f>
        <v/>
      </c>
      <c r="W28" s="24">
        <f>IF(OR(H28="",I28=""),"",IF(I28&gt;H28,3,IF(H28=I28,1,0)))</f>
        <v/>
      </c>
      <c r="X28" s="24">
        <f>IF(OR(H28="",I28=""),0,1)</f>
        <v/>
      </c>
      <c r="Y28" s="24" t="inlineStr">
        <is>
          <t>oddalerts.com</t>
        </is>
      </c>
    </row>
    <row r="29">
      <c r="A29" s="24" t="inlineStr">
        <is>
          <t>E0-Hull-AstonVil</t>
        </is>
      </c>
      <c r="B29" s="24" t="inlineStr">
        <is>
          <t>E0</t>
        </is>
      </c>
      <c r="C29" s="24" t="inlineStr">
        <is>
          <t>Premier League</t>
        </is>
      </c>
      <c r="D29" s="24" t="n">
        <v>3</v>
      </c>
      <c r="E29" s="29" t="n">
        <v>46270.72916666666</v>
      </c>
      <c r="F29" s="24" t="inlineStr">
        <is>
          <t>Hull</t>
        </is>
      </c>
      <c r="G29" s="24" t="inlineStr">
        <is>
          <t>Aston Villa</t>
        </is>
      </c>
      <c r="H29" s="37" t="n">
        <v>0</v>
      </c>
      <c r="I29" s="37" t="n">
        <v>0</v>
      </c>
      <c r="J29" s="37" t="n">
        <v>0.71</v>
      </c>
      <c r="K29" s="37" t="n">
        <v>1.34</v>
      </c>
      <c r="L29" s="31" t="n">
        <v>0.1506945994959196</v>
      </c>
      <c r="M29" s="31" t="n">
        <v>0.2127469622663717</v>
      </c>
      <c r="N29" s="31" t="n">
        <v>0.6365584382377087</v>
      </c>
      <c r="O29" s="33">
        <f>3*L29+M29</f>
        <v/>
      </c>
      <c r="P29" s="33">
        <f>3*N29+M29</f>
        <v/>
      </c>
      <c r="Q29" s="31">
        <f>IF(OR(J29="",K29=""),"",SUMPRODUCT(POISSON(Helper!$A$2:$A$122,J29,FALSE)*POISSON(Helper!$B$2:$B$122,K29,FALSE)*Helper!$C$2:$C$122))</f>
        <v/>
      </c>
      <c r="R29" s="31">
        <f>IF(OR(J29="",K29=""),"",SUMPRODUCT(POISSON(Helper!$A$2:$A$122,J29,FALSE)*POISSON(Helper!$B$2:$B$122,K29,FALSE)*Helper!$D$2:$D$122))</f>
        <v/>
      </c>
      <c r="S29" s="31">
        <f>IF(Q29="","",1-Q29-R29)</f>
        <v/>
      </c>
      <c r="T29" s="33">
        <f>IF(Q29="","",3*Q29+R29)</f>
        <v/>
      </c>
      <c r="U29" s="33">
        <f>IF(Q29="","",3*S29+R29)</f>
        <v/>
      </c>
      <c r="V29" s="24">
        <f>IF(OR(H29="",I29=""),"",IF(H29&gt;I29,3,IF(H29=I29,1,0)))</f>
        <v/>
      </c>
      <c r="W29" s="24">
        <f>IF(OR(H29="",I29=""),"",IF(I29&gt;H29,3,IF(H29=I29,1,0)))</f>
        <v/>
      </c>
      <c r="X29" s="24">
        <f>IF(OR(H29="",I29=""),0,1)</f>
        <v/>
      </c>
      <c r="Y29" s="24" t="inlineStr">
        <is>
          <t>oddalerts.com</t>
        </is>
      </c>
    </row>
    <row r="30">
      <c r="A30" s="24" t="inlineStr">
        <is>
          <t>E0-Everton-ManUtd</t>
        </is>
      </c>
      <c r="B30" s="24" t="inlineStr">
        <is>
          <t>E0</t>
        </is>
      </c>
      <c r="C30" s="24" t="inlineStr">
        <is>
          <t>Premier League</t>
        </is>
      </c>
      <c r="D30" s="24" t="n">
        <v>3</v>
      </c>
      <c r="E30" s="29" t="n">
        <v>46271.58333333334</v>
      </c>
      <c r="F30" s="24" t="inlineStr">
        <is>
          <t>Everton</t>
        </is>
      </c>
      <c r="G30" s="24" t="inlineStr">
        <is>
          <t>Man Utd</t>
        </is>
      </c>
      <c r="H30" s="37" t="n">
        <v>2</v>
      </c>
      <c r="I30" s="37" t="n">
        <v>2</v>
      </c>
      <c r="J30" s="37" t="n">
        <v>1.07</v>
      </c>
      <c r="K30" s="37" t="n">
        <v>0.84</v>
      </c>
      <c r="L30" s="31" t="n">
        <v>0.256421321581092</v>
      </c>
      <c r="M30" s="31" t="n">
        <v>0.2562778034169564</v>
      </c>
      <c r="N30" s="31" t="n">
        <v>0.4873008750019516</v>
      </c>
      <c r="O30" s="33">
        <f>3*L30+M30</f>
        <v/>
      </c>
      <c r="P30" s="33">
        <f>3*N30+M30</f>
        <v/>
      </c>
      <c r="Q30" s="31">
        <f>IF(OR(J30="",K30=""),"",SUMPRODUCT(POISSON(Helper!$A$2:$A$122,J30,FALSE)*POISSON(Helper!$B$2:$B$122,K30,FALSE)*Helper!$C$2:$C$122))</f>
        <v/>
      </c>
      <c r="R30" s="31">
        <f>IF(OR(J30="",K30=""),"",SUMPRODUCT(POISSON(Helper!$A$2:$A$122,J30,FALSE)*POISSON(Helper!$B$2:$B$122,K30,FALSE)*Helper!$D$2:$D$122))</f>
        <v/>
      </c>
      <c r="S30" s="31">
        <f>IF(Q30="","",1-Q30-R30)</f>
        <v/>
      </c>
      <c r="T30" s="33">
        <f>IF(Q30="","",3*Q30+R30)</f>
        <v/>
      </c>
      <c r="U30" s="33">
        <f>IF(Q30="","",3*S30+R30)</f>
        <v/>
      </c>
      <c r="V30" s="24">
        <f>IF(OR(H30="",I30=""),"",IF(H30&gt;I30,3,IF(H30=I30,1,0)))</f>
        <v/>
      </c>
      <c r="W30" s="24">
        <f>IF(OR(H30="",I30=""),"",IF(I30&gt;H30,3,IF(H30=I30,1,0)))</f>
        <v/>
      </c>
      <c r="X30" s="24">
        <f>IF(OR(H30="",I30=""),0,1)</f>
        <v/>
      </c>
      <c r="Y30" s="24" t="inlineStr">
        <is>
          <t>oddalerts.com</t>
        </is>
      </c>
    </row>
    <row r="31">
      <c r="A31" s="24" t="inlineStr">
        <is>
          <t>E0-Arsenal-Chelsea</t>
        </is>
      </c>
      <c r="B31" s="24" t="inlineStr">
        <is>
          <t>E0</t>
        </is>
      </c>
      <c r="C31" s="24" t="inlineStr">
        <is>
          <t>Premier League</t>
        </is>
      </c>
      <c r="D31" s="24" t="n">
        <v>3</v>
      </c>
      <c r="E31" s="29" t="n">
        <v>46271.6875</v>
      </c>
      <c r="F31" s="24" t="inlineStr">
        <is>
          <t>Arsenal</t>
        </is>
      </c>
      <c r="G31" s="24" t="inlineStr">
        <is>
          <t>Chelsea</t>
        </is>
      </c>
      <c r="H31" s="37" t="n">
        <v>2</v>
      </c>
      <c r="I31" s="37" t="n">
        <v>1</v>
      </c>
      <c r="J31" s="37" t="n">
        <v>2.26</v>
      </c>
      <c r="K31" s="37" t="n">
        <v>0.47</v>
      </c>
      <c r="L31" s="31" t="n">
        <v>0.5221968694204577</v>
      </c>
      <c r="M31" s="31" t="n">
        <v>0.2486321553821927</v>
      </c>
      <c r="N31" s="31" t="n">
        <v>0.2291709751973496</v>
      </c>
      <c r="O31" s="33">
        <f>3*L31+M31</f>
        <v/>
      </c>
      <c r="P31" s="33">
        <f>3*N31+M31</f>
        <v/>
      </c>
      <c r="Q31" s="31">
        <f>IF(OR(J31="",K31=""),"",SUMPRODUCT(POISSON(Helper!$A$2:$A$122,J31,FALSE)*POISSON(Helper!$B$2:$B$122,K31,FALSE)*Helper!$C$2:$C$122))</f>
        <v/>
      </c>
      <c r="R31" s="31">
        <f>IF(OR(J31="",K31=""),"",SUMPRODUCT(POISSON(Helper!$A$2:$A$122,J31,FALSE)*POISSON(Helper!$B$2:$B$122,K31,FALSE)*Helper!$D$2:$D$122))</f>
        <v/>
      </c>
      <c r="S31" s="31">
        <f>IF(Q31="","",1-Q31-R31)</f>
        <v/>
      </c>
      <c r="T31" s="33">
        <f>IF(Q31="","",3*Q31+R31)</f>
        <v/>
      </c>
      <c r="U31" s="33">
        <f>IF(Q31="","",3*S31+R31)</f>
        <v/>
      </c>
      <c r="V31" s="24">
        <f>IF(OR(H31="",I31=""),"",IF(H31&gt;I31,3,IF(H31=I31,1,0)))</f>
        <v/>
      </c>
      <c r="W31" s="24">
        <f>IF(OR(H31="",I31=""),"",IF(I31&gt;H31,3,IF(H31=I31,1,0)))</f>
        <v/>
      </c>
      <c r="X31" s="24">
        <f>IF(OR(H31="",I31=""),0,1)</f>
        <v/>
      </c>
      <c r="Y31" s="24" t="inlineStr">
        <is>
          <t>oddalerts.com</t>
        </is>
      </c>
    </row>
    <row r="32">
      <c r="A32" s="24" t="inlineStr">
        <is>
          <t>E0-AstonVil-NottmFor</t>
        </is>
      </c>
      <c r="B32" s="24" t="inlineStr">
        <is>
          <t>E0</t>
        </is>
      </c>
      <c r="C32" s="24" t="inlineStr">
        <is>
          <t>Premier League</t>
        </is>
      </c>
      <c r="D32" s="24" t="n">
        <v>4</v>
      </c>
      <c r="E32" s="29" t="n">
        <v>46277.625</v>
      </c>
      <c r="F32" s="24" t="inlineStr">
        <is>
          <t>Aston Villa</t>
        </is>
      </c>
      <c r="G32" s="24" t="inlineStr">
        <is>
          <t>Nott'm Forest</t>
        </is>
      </c>
      <c r="H32" s="37" t="n">
        <v>1</v>
      </c>
      <c r="I32" s="37" t="n">
        <v>2</v>
      </c>
      <c r="J32" s="37" t="n">
        <v>1.06</v>
      </c>
      <c r="K32" s="37" t="n">
        <v>2.38</v>
      </c>
      <c r="L32" s="31" t="n">
        <v>0.5161714230139324</v>
      </c>
      <c r="M32" s="31" t="n">
        <v>0.250069720048721</v>
      </c>
      <c r="N32" s="31" t="n">
        <v>0.2337588569373466</v>
      </c>
      <c r="O32" s="33">
        <f>3*L32+M32</f>
        <v/>
      </c>
      <c r="P32" s="33">
        <f>3*N32+M32</f>
        <v/>
      </c>
      <c r="Q32" s="31">
        <f>IF(OR(J32="",K32=""),"",SUMPRODUCT(POISSON(Helper!$A$2:$A$122,J32,FALSE)*POISSON(Helper!$B$2:$B$122,K32,FALSE)*Helper!$C$2:$C$122))</f>
        <v/>
      </c>
      <c r="R32" s="31">
        <f>IF(OR(J32="",K32=""),"",SUMPRODUCT(POISSON(Helper!$A$2:$A$122,J32,FALSE)*POISSON(Helper!$B$2:$B$122,K32,FALSE)*Helper!$D$2:$D$122))</f>
        <v/>
      </c>
      <c r="S32" s="31">
        <f>IF(Q32="","",1-Q32-R32)</f>
        <v/>
      </c>
      <c r="T32" s="33">
        <f>IF(Q32="","",3*Q32+R32)</f>
        <v/>
      </c>
      <c r="U32" s="33">
        <f>IF(Q32="","",3*S32+R32)</f>
        <v/>
      </c>
      <c r="V32" s="24">
        <f>IF(OR(H32="",I32=""),"",IF(H32&gt;I32,3,IF(H32=I32,1,0)))</f>
        <v/>
      </c>
      <c r="W32" s="24">
        <f>IF(OR(H32="",I32=""),"",IF(I32&gt;H32,3,IF(H32=I32,1,0)))</f>
        <v/>
      </c>
      <c r="X32" s="24">
        <f>IF(OR(H32="",I32=""),0,1)</f>
        <v/>
      </c>
      <c r="Y32" s="24" t="inlineStr">
        <is>
          <t>oddalerts.com</t>
        </is>
      </c>
    </row>
    <row r="33">
      <c r="A33" s="24" t="inlineStr">
        <is>
          <t>E0-Bournemo-Brentfor</t>
        </is>
      </c>
      <c r="B33" s="24" t="inlineStr">
        <is>
          <t>E0</t>
        </is>
      </c>
      <c r="C33" s="24" t="inlineStr">
        <is>
          <t>Premier League</t>
        </is>
      </c>
      <c r="D33" s="24" t="n">
        <v>4</v>
      </c>
      <c r="E33" s="29" t="n">
        <v>46277.625</v>
      </c>
      <c r="F33" s="24" t="inlineStr">
        <is>
          <t>Bournemouth</t>
        </is>
      </c>
      <c r="G33" s="24" t="inlineStr">
        <is>
          <t>Brentford</t>
        </is>
      </c>
      <c r="H33" s="37" t="n">
        <v>2</v>
      </c>
      <c r="I33" s="37" t="n">
        <v>2</v>
      </c>
      <c r="J33" s="37" t="n">
        <v>2.13</v>
      </c>
      <c r="K33" s="37" t="n">
        <v>0.52</v>
      </c>
      <c r="L33" s="31" t="n">
        <v>0.423962331060752</v>
      </c>
      <c r="M33" s="31" t="n">
        <v>0.2657026545873311</v>
      </c>
      <c r="N33" s="31" t="n">
        <v>0.310335014351917</v>
      </c>
      <c r="O33" s="33">
        <f>3*L33+M33</f>
        <v/>
      </c>
      <c r="P33" s="33">
        <f>3*N33+M33</f>
        <v/>
      </c>
      <c r="Q33" s="31">
        <f>IF(OR(J33="",K33=""),"",SUMPRODUCT(POISSON(Helper!$A$2:$A$122,J33,FALSE)*POISSON(Helper!$B$2:$B$122,K33,FALSE)*Helper!$C$2:$C$122))</f>
        <v/>
      </c>
      <c r="R33" s="31">
        <f>IF(OR(J33="",K33=""),"",SUMPRODUCT(POISSON(Helper!$A$2:$A$122,J33,FALSE)*POISSON(Helper!$B$2:$B$122,K33,FALSE)*Helper!$D$2:$D$122))</f>
        <v/>
      </c>
      <c r="S33" s="31">
        <f>IF(Q33="","",1-Q33-R33)</f>
        <v/>
      </c>
      <c r="T33" s="33">
        <f>IF(Q33="","",3*Q33+R33)</f>
        <v/>
      </c>
      <c r="U33" s="33">
        <f>IF(Q33="","",3*S33+R33)</f>
        <v/>
      </c>
      <c r="V33" s="24">
        <f>IF(OR(H33="",I33=""),"",IF(H33&gt;I33,3,IF(H33=I33,1,0)))</f>
        <v/>
      </c>
      <c r="W33" s="24">
        <f>IF(OR(H33="",I33=""),"",IF(I33&gt;H33,3,IF(H33=I33,1,0)))</f>
        <v/>
      </c>
      <c r="X33" s="24">
        <f>IF(OR(H33="",I33=""),0,1)</f>
        <v/>
      </c>
      <c r="Y33" s="24" t="inlineStr">
        <is>
          <t>oddalerts.com</t>
        </is>
      </c>
    </row>
    <row r="34">
      <c r="A34" s="24" t="inlineStr">
        <is>
          <t>E0-Chelsea-Hull</t>
        </is>
      </c>
      <c r="B34" s="24" t="inlineStr">
        <is>
          <t>E0</t>
        </is>
      </c>
      <c r="C34" s="24" t="inlineStr">
        <is>
          <t>Premier League</t>
        </is>
      </c>
      <c r="D34" s="24" t="n">
        <v>4</v>
      </c>
      <c r="E34" s="29" t="n">
        <v>46277.625</v>
      </c>
      <c r="F34" s="24" t="inlineStr">
        <is>
          <t>Chelsea</t>
        </is>
      </c>
      <c r="G34" s="24" t="inlineStr">
        <is>
          <t>Hull</t>
        </is>
      </c>
      <c r="H34" s="37" t="n">
        <v>2</v>
      </c>
      <c r="I34" s="37" t="n">
        <v>2</v>
      </c>
      <c r="J34" s="37" t="n">
        <v>1.07</v>
      </c>
      <c r="K34" s="37" t="n">
        <v>1.35</v>
      </c>
      <c r="L34" s="31" t="n">
        <v>0.8150593560412744</v>
      </c>
      <c r="M34" s="31" t="n">
        <v>0.1273874786812723</v>
      </c>
      <c r="N34" s="31" t="n">
        <v>0.05755316527745327</v>
      </c>
      <c r="O34" s="33">
        <f>3*L34+M34</f>
        <v/>
      </c>
      <c r="P34" s="33">
        <f>3*N34+M34</f>
        <v/>
      </c>
      <c r="Q34" s="31">
        <f>IF(OR(J34="",K34=""),"",SUMPRODUCT(POISSON(Helper!$A$2:$A$122,J34,FALSE)*POISSON(Helper!$B$2:$B$122,K34,FALSE)*Helper!$C$2:$C$122))</f>
        <v/>
      </c>
      <c r="R34" s="31">
        <f>IF(OR(J34="",K34=""),"",SUMPRODUCT(POISSON(Helper!$A$2:$A$122,J34,FALSE)*POISSON(Helper!$B$2:$B$122,K34,FALSE)*Helper!$D$2:$D$122))</f>
        <v/>
      </c>
      <c r="S34" s="31">
        <f>IF(Q34="","",1-Q34-R34)</f>
        <v/>
      </c>
      <c r="T34" s="33">
        <f>IF(Q34="","",3*Q34+R34)</f>
        <v/>
      </c>
      <c r="U34" s="33">
        <f>IF(Q34="","",3*S34+R34)</f>
        <v/>
      </c>
      <c r="V34" s="24">
        <f>IF(OR(H34="",I34=""),"",IF(H34&gt;I34,3,IF(H34=I34,1,0)))</f>
        <v/>
      </c>
      <c r="W34" s="24">
        <f>IF(OR(H34="",I34=""),"",IF(I34&gt;H34,3,IF(H34=I34,1,0)))</f>
        <v/>
      </c>
      <c r="X34" s="24">
        <f>IF(OR(H34="",I34=""),0,1)</f>
        <v/>
      </c>
      <c r="Y34" s="24" t="inlineStr">
        <is>
          <t>oddalerts.com</t>
        </is>
      </c>
    </row>
    <row r="35">
      <c r="A35" s="24" t="inlineStr">
        <is>
          <t>E0-CrystalP-Ipswich</t>
        </is>
      </c>
      <c r="B35" s="24" t="inlineStr">
        <is>
          <t>E0</t>
        </is>
      </c>
      <c r="C35" s="24" t="inlineStr">
        <is>
          <t>Premier League</t>
        </is>
      </c>
      <c r="D35" s="24" t="n">
        <v>4</v>
      </c>
      <c r="E35" s="29" t="n">
        <v>46277.625</v>
      </c>
      <c r="F35" s="24" t="inlineStr">
        <is>
          <t>Crystal Palace</t>
        </is>
      </c>
      <c r="G35" s="24" t="inlineStr">
        <is>
          <t>Ipswich</t>
        </is>
      </c>
      <c r="H35" s="37" t="n">
        <v>2</v>
      </c>
      <c r="I35" s="37" t="n">
        <v>3</v>
      </c>
      <c r="J35" s="37" t="n">
        <v>0.92</v>
      </c>
      <c r="K35" s="37" t="n">
        <v>1.83</v>
      </c>
      <c r="L35" s="31" t="n">
        <v>0.540157380987707</v>
      </c>
      <c r="M35" s="31" t="n">
        <v>0.2440649838120257</v>
      </c>
      <c r="N35" s="31" t="n">
        <v>0.2157776352002673</v>
      </c>
      <c r="O35" s="33">
        <f>3*L35+M35</f>
        <v/>
      </c>
      <c r="P35" s="33">
        <f>3*N35+M35</f>
        <v/>
      </c>
      <c r="Q35" s="31">
        <f>IF(OR(J35="",K35=""),"",SUMPRODUCT(POISSON(Helper!$A$2:$A$122,J35,FALSE)*POISSON(Helper!$B$2:$B$122,K35,FALSE)*Helper!$C$2:$C$122))</f>
        <v/>
      </c>
      <c r="R35" s="31">
        <f>IF(OR(J35="",K35=""),"",SUMPRODUCT(POISSON(Helper!$A$2:$A$122,J35,FALSE)*POISSON(Helper!$B$2:$B$122,K35,FALSE)*Helper!$D$2:$D$122))</f>
        <v/>
      </c>
      <c r="S35" s="31">
        <f>IF(Q35="","",1-Q35-R35)</f>
        <v/>
      </c>
      <c r="T35" s="33">
        <f>IF(Q35="","",3*Q35+R35)</f>
        <v/>
      </c>
      <c r="U35" s="33">
        <f>IF(Q35="","",3*S35+R35)</f>
        <v/>
      </c>
      <c r="V35" s="24">
        <f>IF(OR(H35="",I35=""),"",IF(H35&gt;I35,3,IF(H35=I35,1,0)))</f>
        <v/>
      </c>
      <c r="W35" s="24">
        <f>IF(OR(H35="",I35=""),"",IF(I35&gt;H35,3,IF(H35=I35,1,0)))</f>
        <v/>
      </c>
      <c r="X35" s="24">
        <f>IF(OR(H35="",I35=""),0,1)</f>
        <v/>
      </c>
      <c r="Y35" s="24" t="inlineStr">
        <is>
          <t>oddalerts.com</t>
        </is>
      </c>
    </row>
    <row r="36">
      <c r="A36" s="24" t="inlineStr">
        <is>
          <t>E0-Liverpoo-Fulham</t>
        </is>
      </c>
      <c r="B36" s="24" t="inlineStr">
        <is>
          <t>E0</t>
        </is>
      </c>
      <c r="C36" s="24" t="inlineStr">
        <is>
          <t>Premier League</t>
        </is>
      </c>
      <c r="D36" s="24" t="n">
        <v>4</v>
      </c>
      <c r="E36" s="29" t="n">
        <v>46277.625</v>
      </c>
      <c r="F36" s="24" t="inlineStr">
        <is>
          <t>Liverpool</t>
        </is>
      </c>
      <c r="G36" s="24" t="inlineStr">
        <is>
          <t>Fulham</t>
        </is>
      </c>
      <c r="H36" s="37" t="n">
        <v>0</v>
      </c>
      <c r="I36" s="37" t="n">
        <v>0</v>
      </c>
      <c r="J36" s="37" t="n">
        <v>1.37</v>
      </c>
      <c r="K36" s="37" t="n">
        <v>0.83</v>
      </c>
      <c r="L36" s="31" t="n">
        <v>0.6639370696175151</v>
      </c>
      <c r="M36" s="31" t="n">
        <v>0.2018836041896423</v>
      </c>
      <c r="N36" s="31" t="n">
        <v>0.1341793261928426</v>
      </c>
      <c r="O36" s="33">
        <f>3*L36+M36</f>
        <v/>
      </c>
      <c r="P36" s="33">
        <f>3*N36+M36</f>
        <v/>
      </c>
      <c r="Q36" s="31">
        <f>IF(OR(J36="",K36=""),"",SUMPRODUCT(POISSON(Helper!$A$2:$A$122,J36,FALSE)*POISSON(Helper!$B$2:$B$122,K36,FALSE)*Helper!$C$2:$C$122))</f>
        <v/>
      </c>
      <c r="R36" s="31">
        <f>IF(OR(J36="",K36=""),"",SUMPRODUCT(POISSON(Helper!$A$2:$A$122,J36,FALSE)*POISSON(Helper!$B$2:$B$122,K36,FALSE)*Helper!$D$2:$D$122))</f>
        <v/>
      </c>
      <c r="S36" s="31">
        <f>IF(Q36="","",1-Q36-R36)</f>
        <v/>
      </c>
      <c r="T36" s="33">
        <f>IF(Q36="","",3*Q36+R36)</f>
        <v/>
      </c>
      <c r="U36" s="33">
        <f>IF(Q36="","",3*S36+R36)</f>
        <v/>
      </c>
      <c r="V36" s="24">
        <f>IF(OR(H36="",I36=""),"",IF(H36&gt;I36,3,IF(H36=I36,1,0)))</f>
        <v/>
      </c>
      <c r="W36" s="24">
        <f>IF(OR(H36="",I36=""),"",IF(I36&gt;H36,3,IF(H36=I36,1,0)))</f>
        <v/>
      </c>
      <c r="X36" s="24">
        <f>IF(OR(H36="",I36=""),0,1)</f>
        <v/>
      </c>
      <c r="Y36" s="24" t="inlineStr">
        <is>
          <t>oddalerts.com</t>
        </is>
      </c>
    </row>
    <row r="37">
      <c r="A37" s="24" t="inlineStr">
        <is>
          <t>E0-Tottenha-Everton</t>
        </is>
      </c>
      <c r="B37" s="24" t="inlineStr">
        <is>
          <t>E0</t>
        </is>
      </c>
      <c r="C37" s="24" t="inlineStr">
        <is>
          <t>Premier League</t>
        </is>
      </c>
      <c r="D37" s="24" t="n">
        <v>4</v>
      </c>
      <c r="E37" s="29" t="n">
        <v>46277.72916666666</v>
      </c>
      <c r="F37" s="24" t="inlineStr">
        <is>
          <t>Tottenham</t>
        </is>
      </c>
      <c r="G37" s="24" t="inlineStr">
        <is>
          <t>Everton</t>
        </is>
      </c>
      <c r="H37" s="37" t="n">
        <v>0</v>
      </c>
      <c r="I37" s="37" t="n">
        <v>0</v>
      </c>
      <c r="J37" s="37" t="n">
        <v>0.7</v>
      </c>
      <c r="K37" s="37" t="n">
        <v>1.31</v>
      </c>
      <c r="L37" s="31" t="n">
        <v>0.5298760151912896</v>
      </c>
      <c r="M37" s="31" t="n">
        <v>0.2467307429905666</v>
      </c>
      <c r="N37" s="31" t="n">
        <v>0.2233932418181438</v>
      </c>
      <c r="O37" s="33">
        <f>3*L37+M37</f>
        <v/>
      </c>
      <c r="P37" s="33">
        <f>3*N37+M37</f>
        <v/>
      </c>
      <c r="Q37" s="31">
        <f>IF(OR(J37="",K37=""),"",SUMPRODUCT(POISSON(Helper!$A$2:$A$122,J37,FALSE)*POISSON(Helper!$B$2:$B$122,K37,FALSE)*Helper!$C$2:$C$122))</f>
        <v/>
      </c>
      <c r="R37" s="31">
        <f>IF(OR(J37="",K37=""),"",SUMPRODUCT(POISSON(Helper!$A$2:$A$122,J37,FALSE)*POISSON(Helper!$B$2:$B$122,K37,FALSE)*Helper!$D$2:$D$122))</f>
        <v/>
      </c>
      <c r="S37" s="31">
        <f>IF(Q37="","",1-Q37-R37)</f>
        <v/>
      </c>
      <c r="T37" s="33">
        <f>IF(Q37="","",3*Q37+R37)</f>
        <v/>
      </c>
      <c r="U37" s="33">
        <f>IF(Q37="","",3*S37+R37)</f>
        <v/>
      </c>
      <c r="V37" s="24">
        <f>IF(OR(H37="",I37=""),"",IF(H37&gt;I37,3,IF(H37=I37,1,0)))</f>
        <v/>
      </c>
      <c r="W37" s="24">
        <f>IF(OR(H37="",I37=""),"",IF(I37&gt;H37,3,IF(H37=I37,1,0)))</f>
        <v/>
      </c>
      <c r="X37" s="24">
        <f>IF(OR(H37="",I37=""),0,1)</f>
        <v/>
      </c>
      <c r="Y37" s="24" t="inlineStr">
        <is>
          <t>oddalerts.com</t>
        </is>
      </c>
    </row>
    <row r="38">
      <c r="A38" s="24" t="inlineStr">
        <is>
          <t>E0-Sunderla-Arsenal</t>
        </is>
      </c>
      <c r="B38" s="24" t="inlineStr">
        <is>
          <t>E0</t>
        </is>
      </c>
      <c r="C38" s="24" t="inlineStr">
        <is>
          <t>Premier League</t>
        </is>
      </c>
      <c r="D38" s="24" t="n">
        <v>4</v>
      </c>
      <c r="E38" s="29" t="n">
        <v>46277.83333333334</v>
      </c>
      <c r="F38" s="24" t="inlineStr">
        <is>
          <t>Sunderland</t>
        </is>
      </c>
      <c r="G38" s="24" t="inlineStr">
        <is>
          <t>Arsenal</t>
        </is>
      </c>
      <c r="H38" s="37" t="n">
        <v>0</v>
      </c>
      <c r="I38" s="37" t="n">
        <v>2</v>
      </c>
      <c r="J38" s="37" t="n">
        <v>1.79</v>
      </c>
      <c r="K38" s="37" t="n">
        <v>2.14</v>
      </c>
      <c r="L38" s="31" t="n">
        <v>0.1477142220306853</v>
      </c>
      <c r="M38" s="31" t="n">
        <v>0.2108876994159426</v>
      </c>
      <c r="N38" s="31" t="n">
        <v>0.6413980785533722</v>
      </c>
      <c r="O38" s="33">
        <f>3*L38+M38</f>
        <v/>
      </c>
      <c r="P38" s="33">
        <f>3*N38+M38</f>
        <v/>
      </c>
      <c r="Q38" s="31">
        <f>IF(OR(J38="",K38=""),"",SUMPRODUCT(POISSON(Helper!$A$2:$A$122,J38,FALSE)*POISSON(Helper!$B$2:$B$122,K38,FALSE)*Helper!$C$2:$C$122))</f>
        <v/>
      </c>
      <c r="R38" s="31">
        <f>IF(OR(J38="",K38=""),"",SUMPRODUCT(POISSON(Helper!$A$2:$A$122,J38,FALSE)*POISSON(Helper!$B$2:$B$122,K38,FALSE)*Helper!$D$2:$D$122))</f>
        <v/>
      </c>
      <c r="S38" s="31">
        <f>IF(Q38="","",1-Q38-R38)</f>
        <v/>
      </c>
      <c r="T38" s="33">
        <f>IF(Q38="","",3*Q38+R38)</f>
        <v/>
      </c>
      <c r="U38" s="33">
        <f>IF(Q38="","",3*S38+R38)</f>
        <v/>
      </c>
      <c r="V38" s="24">
        <f>IF(OR(H38="",I38=""),"",IF(H38&gt;I38,3,IF(H38=I38,1,0)))</f>
        <v/>
      </c>
      <c r="W38" s="24">
        <f>IF(OR(H38="",I38=""),"",IF(I38&gt;H38,3,IF(H38=I38,1,0)))</f>
        <v/>
      </c>
      <c r="X38" s="24">
        <f>IF(OR(H38="",I38=""),0,1)</f>
        <v/>
      </c>
      <c r="Y38" s="24" t="inlineStr">
        <is>
          <t>oddalerts.com</t>
        </is>
      </c>
    </row>
    <row r="39">
      <c r="A39" s="24" t="inlineStr">
        <is>
          <t>E0-Coventry-Brighton</t>
        </is>
      </c>
      <c r="B39" s="24" t="inlineStr">
        <is>
          <t>E0</t>
        </is>
      </c>
      <c r="C39" s="24" t="inlineStr">
        <is>
          <t>Premier League</t>
        </is>
      </c>
      <c r="D39" s="24" t="n">
        <v>4</v>
      </c>
      <c r="E39" s="29" t="n">
        <v>46278.58333333334</v>
      </c>
      <c r="F39" s="24" t="inlineStr">
        <is>
          <t>Coventry</t>
        </is>
      </c>
      <c r="G39" s="24" t="inlineStr">
        <is>
          <t>Brighton</t>
        </is>
      </c>
      <c r="H39" s="37" t="n">
        <v>0</v>
      </c>
      <c r="I39" s="37" t="n">
        <v>5</v>
      </c>
      <c r="J39" s="37" t="n">
        <v>1.47</v>
      </c>
      <c r="K39" s="37" t="n">
        <v>2.5</v>
      </c>
      <c r="L39" s="31" t="n">
        <v>0.254309253069986</v>
      </c>
      <c r="M39" s="31" t="n">
        <v>0.2557597133412599</v>
      </c>
      <c r="N39" s="31" t="n">
        <v>0.4899310335887542</v>
      </c>
      <c r="O39" s="33">
        <f>3*L39+M39</f>
        <v/>
      </c>
      <c r="P39" s="33">
        <f>3*N39+M39</f>
        <v/>
      </c>
      <c r="Q39" s="31">
        <f>IF(OR(J39="",K39=""),"",SUMPRODUCT(POISSON(Helper!$A$2:$A$122,J39,FALSE)*POISSON(Helper!$B$2:$B$122,K39,FALSE)*Helper!$C$2:$C$122))</f>
        <v/>
      </c>
      <c r="R39" s="31">
        <f>IF(OR(J39="",K39=""),"",SUMPRODUCT(POISSON(Helper!$A$2:$A$122,J39,FALSE)*POISSON(Helper!$B$2:$B$122,K39,FALSE)*Helper!$D$2:$D$122))</f>
        <v/>
      </c>
      <c r="S39" s="31">
        <f>IF(Q39="","",1-Q39-R39)</f>
        <v/>
      </c>
      <c r="T39" s="33">
        <f>IF(Q39="","",3*Q39+R39)</f>
        <v/>
      </c>
      <c r="U39" s="33">
        <f>IF(Q39="","",3*S39+R39)</f>
        <v/>
      </c>
      <c r="V39" s="24">
        <f>IF(OR(H39="",I39=""),"",IF(H39&gt;I39,3,IF(H39=I39,1,0)))</f>
        <v/>
      </c>
      <c r="W39" s="24">
        <f>IF(OR(H39="",I39=""),"",IF(I39&gt;H39,3,IF(H39=I39,1,0)))</f>
        <v/>
      </c>
      <c r="X39" s="24">
        <f>IF(OR(H39="",I39=""),0,1)</f>
        <v/>
      </c>
      <c r="Y39" s="24" t="inlineStr">
        <is>
          <t>oddalerts.com</t>
        </is>
      </c>
    </row>
    <row r="40">
      <c r="A40" s="24" t="inlineStr">
        <is>
          <t>E0-ManUtd-ManCity</t>
        </is>
      </c>
      <c r="B40" s="24" t="inlineStr">
        <is>
          <t>E0</t>
        </is>
      </c>
      <c r="C40" s="24" t="inlineStr">
        <is>
          <t>Premier League</t>
        </is>
      </c>
      <c r="D40" s="24" t="n">
        <v>4</v>
      </c>
      <c r="E40" s="29" t="n">
        <v>46278.6875</v>
      </c>
      <c r="F40" s="24" t="inlineStr">
        <is>
          <t>Man Utd</t>
        </is>
      </c>
      <c r="G40" s="24" t="inlineStr">
        <is>
          <t>Man City</t>
        </is>
      </c>
      <c r="H40" s="37" t="n">
        <v>0</v>
      </c>
      <c r="I40" s="37" t="n">
        <v>1</v>
      </c>
      <c r="J40" s="37" t="n">
        <v>0.84</v>
      </c>
      <c r="K40" s="37" t="n">
        <v>0.77</v>
      </c>
      <c r="L40" s="31" t="n">
        <v>0.3622270253163221</v>
      </c>
      <c r="M40" s="31" t="n">
        <v>0.2686904346338138</v>
      </c>
      <c r="N40" s="31" t="n">
        <v>0.3690825400498641</v>
      </c>
      <c r="O40" s="33">
        <f>3*L40+M40</f>
        <v/>
      </c>
      <c r="P40" s="33">
        <f>3*N40+M40</f>
        <v/>
      </c>
      <c r="Q40" s="31">
        <f>IF(OR(J40="",K40=""),"",SUMPRODUCT(POISSON(Helper!$A$2:$A$122,J40,FALSE)*POISSON(Helper!$B$2:$B$122,K40,FALSE)*Helper!$C$2:$C$122))</f>
        <v/>
      </c>
      <c r="R40" s="31">
        <f>IF(OR(J40="",K40=""),"",SUMPRODUCT(POISSON(Helper!$A$2:$A$122,J40,FALSE)*POISSON(Helper!$B$2:$B$122,K40,FALSE)*Helper!$D$2:$D$122))</f>
        <v/>
      </c>
      <c r="S40" s="31">
        <f>IF(Q40="","",1-Q40-R40)</f>
        <v/>
      </c>
      <c r="T40" s="33">
        <f>IF(Q40="","",3*Q40+R40)</f>
        <v/>
      </c>
      <c r="U40" s="33">
        <f>IF(Q40="","",3*S40+R40)</f>
        <v/>
      </c>
      <c r="V40" s="24">
        <f>IF(OR(H40="",I40=""),"",IF(H40&gt;I40,3,IF(H40=I40,1,0)))</f>
        <v/>
      </c>
      <c r="W40" s="24">
        <f>IF(OR(H40="",I40=""),"",IF(I40&gt;H40,3,IF(H40=I40,1,0)))</f>
        <v/>
      </c>
      <c r="X40" s="24">
        <f>IF(OR(H40="",I40=""),0,1)</f>
        <v/>
      </c>
      <c r="Y40" s="24" t="inlineStr">
        <is>
          <t>oddalerts.com</t>
        </is>
      </c>
    </row>
    <row r="41">
      <c r="A41" s="24" t="inlineStr">
        <is>
          <t>E0-Leeds-Newcastl</t>
        </is>
      </c>
      <c r="B41" s="24" t="inlineStr">
        <is>
          <t>E0</t>
        </is>
      </c>
      <c r="C41" s="24" t="inlineStr">
        <is>
          <t>Premier League</t>
        </is>
      </c>
      <c r="D41" s="24" t="n">
        <v>4</v>
      </c>
      <c r="E41" s="29" t="n">
        <v>46279.83333333334</v>
      </c>
      <c r="F41" s="24" t="inlineStr">
        <is>
          <t>Leeds</t>
        </is>
      </c>
      <c r="G41" s="24" t="inlineStr">
        <is>
          <t>Newcastle</t>
        </is>
      </c>
      <c r="H41" s="37" t="n">
        <v>4</v>
      </c>
      <c r="I41" s="37" t="n">
        <v>1</v>
      </c>
      <c r="J41" s="37" t="n">
        <v>1.96</v>
      </c>
      <c r="K41" s="37" t="n">
        <v>0.77</v>
      </c>
      <c r="L41" s="31" t="n">
        <v>0.3690552087956178</v>
      </c>
      <c r="M41" s="31" t="n">
        <v>0.2686906072772877</v>
      </c>
      <c r="N41" s="31" t="n">
        <v>0.3622541839270945</v>
      </c>
      <c r="O41" s="33">
        <f>3*L41+M41</f>
        <v/>
      </c>
      <c r="P41" s="33">
        <f>3*N41+M41</f>
        <v/>
      </c>
      <c r="Q41" s="31">
        <f>IF(OR(J41="",K41=""),"",SUMPRODUCT(POISSON(Helper!$A$2:$A$122,J41,FALSE)*POISSON(Helper!$B$2:$B$122,K41,FALSE)*Helper!$C$2:$C$122))</f>
        <v/>
      </c>
      <c r="R41" s="31">
        <f>IF(OR(J41="",K41=""),"",SUMPRODUCT(POISSON(Helper!$A$2:$A$122,J41,FALSE)*POISSON(Helper!$B$2:$B$122,K41,FALSE)*Helper!$D$2:$D$122))</f>
        <v/>
      </c>
      <c r="S41" s="31">
        <f>IF(Q41="","",1-Q41-R41)</f>
        <v/>
      </c>
      <c r="T41" s="33">
        <f>IF(Q41="","",3*Q41+R41)</f>
        <v/>
      </c>
      <c r="U41" s="33">
        <f>IF(Q41="","",3*S41+R41)</f>
        <v/>
      </c>
      <c r="V41" s="24">
        <f>IF(OR(H41="",I41=""),"",IF(H41&gt;I41,3,IF(H41=I41,1,0)))</f>
        <v/>
      </c>
      <c r="W41" s="24">
        <f>IF(OR(H41="",I41=""),"",IF(I41&gt;H41,3,IF(H41=I41,1,0)))</f>
        <v/>
      </c>
      <c r="X41" s="24">
        <f>IF(OR(H41="",I41=""),0,1)</f>
        <v/>
      </c>
      <c r="Y41" s="24" t="inlineStr">
        <is>
          <t>oddalerts.com</t>
        </is>
      </c>
    </row>
    <row r="42">
      <c r="A42" s="24" t="inlineStr">
        <is>
          <t>E0-Brentfor-Chelsea</t>
        </is>
      </c>
      <c r="B42" s="24" t="inlineStr">
        <is>
          <t>E0</t>
        </is>
      </c>
      <c r="C42" s="24" t="inlineStr">
        <is>
          <t>Premier League</t>
        </is>
      </c>
      <c r="D42" s="24" t="n">
        <v>5</v>
      </c>
      <c r="E42" s="29" t="n">
        <v>46283.83333333334</v>
      </c>
      <c r="F42" s="24" t="inlineStr">
        <is>
          <t>Brentford</t>
        </is>
      </c>
      <c r="G42" s="24" t="inlineStr">
        <is>
          <t>Chelsea</t>
        </is>
      </c>
      <c r="H42" s="37" t="n">
        <v>3</v>
      </c>
      <c r="I42" s="37" t="n">
        <v>0</v>
      </c>
      <c r="J42" s="37" t="n">
        <v>2.13</v>
      </c>
      <c r="K42" s="37" t="n">
        <v>0.89</v>
      </c>
      <c r="L42" s="31" t="n">
        <v>0.2608492243315168</v>
      </c>
      <c r="M42" s="31" t="n">
        <v>0.2573251417134805</v>
      </c>
      <c r="N42" s="31" t="n">
        <v>0.4818256339550027</v>
      </c>
      <c r="O42" s="33">
        <f>3*L42+M42</f>
        <v/>
      </c>
      <c r="P42" s="33">
        <f>3*N42+M42</f>
        <v/>
      </c>
      <c r="Q42" s="31">
        <f>IF(OR(J42="",K42=""),"",SUMPRODUCT(POISSON(Helper!$A$2:$A$122,J42,FALSE)*POISSON(Helper!$B$2:$B$122,K42,FALSE)*Helper!$C$2:$C$122))</f>
        <v/>
      </c>
      <c r="R42" s="31">
        <f>IF(OR(J42="",K42=""),"",SUMPRODUCT(POISSON(Helper!$A$2:$A$122,J42,FALSE)*POISSON(Helper!$B$2:$B$122,K42,FALSE)*Helper!$D$2:$D$122))</f>
        <v/>
      </c>
      <c r="S42" s="31">
        <f>IF(Q42="","",1-Q42-R42)</f>
        <v/>
      </c>
      <c r="T42" s="33">
        <f>IF(Q42="","",3*Q42+R42)</f>
        <v/>
      </c>
      <c r="U42" s="33">
        <f>IF(Q42="","",3*S42+R42)</f>
        <v/>
      </c>
      <c r="V42" s="24">
        <f>IF(OR(H42="",I42=""),"",IF(H42&gt;I42,3,IF(H42=I42,1,0)))</f>
        <v/>
      </c>
      <c r="W42" s="24">
        <f>IF(OR(H42="",I42=""),"",IF(I42&gt;H42,3,IF(H42=I42,1,0)))</f>
        <v/>
      </c>
      <c r="X42" s="24">
        <f>IF(OR(H42="",I42=""),0,1)</f>
        <v/>
      </c>
      <c r="Y42" s="24" t="inlineStr">
        <is>
          <t>oddalerts.com</t>
        </is>
      </c>
    </row>
    <row r="43">
      <c r="A43" s="24" t="inlineStr">
        <is>
          <t>E0-Tottenha-AstonVil</t>
        </is>
      </c>
      <c r="B43" s="24" t="inlineStr">
        <is>
          <t>E0</t>
        </is>
      </c>
      <c r="C43" s="24" t="inlineStr">
        <is>
          <t>Premier League</t>
        </is>
      </c>
      <c r="D43" s="24" t="n">
        <v>5</v>
      </c>
      <c r="E43" s="29" t="n">
        <v>46284.52083333334</v>
      </c>
      <c r="F43" s="24" t="inlineStr">
        <is>
          <t>Tottenham</t>
        </is>
      </c>
      <c r="G43" s="24" t="inlineStr">
        <is>
          <t>Aston Villa</t>
        </is>
      </c>
      <c r="H43" s="37" t="n">
        <v>2</v>
      </c>
      <c r="I43" s="37" t="n">
        <v>3</v>
      </c>
      <c r="J43" s="37" t="n">
        <v>1.45</v>
      </c>
      <c r="K43" s="37" t="n">
        <v>1.53</v>
      </c>
      <c r="L43" s="31" t="n">
        <v>0.4494642705103901</v>
      </c>
      <c r="M43" s="31" t="n">
        <v>0.2626322180910768</v>
      </c>
      <c r="N43" s="31" t="n">
        <v>0.2879035113985332</v>
      </c>
      <c r="O43" s="33">
        <f>3*L43+M43</f>
        <v/>
      </c>
      <c r="P43" s="33">
        <f>3*N43+M43</f>
        <v/>
      </c>
      <c r="Q43" s="31">
        <f>IF(OR(J43="",K43=""),"",SUMPRODUCT(POISSON(Helper!$A$2:$A$122,J43,FALSE)*POISSON(Helper!$B$2:$B$122,K43,FALSE)*Helper!$C$2:$C$122))</f>
        <v/>
      </c>
      <c r="R43" s="31">
        <f>IF(OR(J43="",K43=""),"",SUMPRODUCT(POISSON(Helper!$A$2:$A$122,J43,FALSE)*POISSON(Helper!$B$2:$B$122,K43,FALSE)*Helper!$D$2:$D$122))</f>
        <v/>
      </c>
      <c r="S43" s="31">
        <f>IF(Q43="","",1-Q43-R43)</f>
        <v/>
      </c>
      <c r="T43" s="33">
        <f>IF(Q43="","",3*Q43+R43)</f>
        <v/>
      </c>
      <c r="U43" s="33">
        <f>IF(Q43="","",3*S43+R43)</f>
        <v/>
      </c>
      <c r="V43" s="24">
        <f>IF(OR(H43="",I43=""),"",IF(H43&gt;I43,3,IF(H43=I43,1,0)))</f>
        <v/>
      </c>
      <c r="W43" s="24">
        <f>IF(OR(H43="",I43=""),"",IF(I43&gt;H43,3,IF(H43=I43,1,0)))</f>
        <v/>
      </c>
      <c r="X43" s="24">
        <f>IF(OR(H43="",I43=""),0,1)</f>
        <v/>
      </c>
      <c r="Y43" s="24" t="inlineStr">
        <is>
          <t>oddalerts.com</t>
        </is>
      </c>
    </row>
    <row r="44">
      <c r="A44" s="24" t="inlineStr">
        <is>
          <t>E0-Brighton-Arsenal</t>
        </is>
      </c>
      <c r="B44" s="24" t="inlineStr">
        <is>
          <t>E0</t>
        </is>
      </c>
      <c r="C44" s="24" t="inlineStr">
        <is>
          <t>Premier League</t>
        </is>
      </c>
      <c r="D44" s="24" t="n">
        <v>5</v>
      </c>
      <c r="E44" s="29" t="n">
        <v>46284.625</v>
      </c>
      <c r="F44" s="24" t="inlineStr">
        <is>
          <t>Brighton</t>
        </is>
      </c>
      <c r="G44" s="24" t="inlineStr">
        <is>
          <t>Arsenal</t>
        </is>
      </c>
      <c r="H44" s="37" t="n">
        <v>3</v>
      </c>
      <c r="I44" s="37" t="n">
        <v>0</v>
      </c>
      <c r="J44" s="37" t="n">
        <v>1.52</v>
      </c>
      <c r="K44" s="37" t="n">
        <v>1.37</v>
      </c>
      <c r="L44" s="31" t="n">
        <v>0.2175057026377861</v>
      </c>
      <c r="M44" s="31" t="n">
        <v>0.244686088524345</v>
      </c>
      <c r="N44" s="31" t="n">
        <v>0.5378082088378691</v>
      </c>
      <c r="O44" s="33">
        <f>3*L44+M44</f>
        <v/>
      </c>
      <c r="P44" s="33">
        <f>3*N44+M44</f>
        <v/>
      </c>
      <c r="Q44" s="31">
        <f>IF(OR(J44="",K44=""),"",SUMPRODUCT(POISSON(Helper!$A$2:$A$122,J44,FALSE)*POISSON(Helper!$B$2:$B$122,K44,FALSE)*Helper!$C$2:$C$122))</f>
        <v/>
      </c>
      <c r="R44" s="31">
        <f>IF(OR(J44="",K44=""),"",SUMPRODUCT(POISSON(Helper!$A$2:$A$122,J44,FALSE)*POISSON(Helper!$B$2:$B$122,K44,FALSE)*Helper!$D$2:$D$122))</f>
        <v/>
      </c>
      <c r="S44" s="31">
        <f>IF(Q44="","",1-Q44-R44)</f>
        <v/>
      </c>
      <c r="T44" s="33">
        <f>IF(Q44="","",3*Q44+R44)</f>
        <v/>
      </c>
      <c r="U44" s="33">
        <f>IF(Q44="","",3*S44+R44)</f>
        <v/>
      </c>
      <c r="V44" s="24">
        <f>IF(OR(H44="",I44=""),"",IF(H44&gt;I44,3,IF(H44=I44,1,0)))</f>
        <v/>
      </c>
      <c r="W44" s="24">
        <f>IF(OR(H44="",I44=""),"",IF(I44&gt;H44,3,IF(H44=I44,1,0)))</f>
        <v/>
      </c>
      <c r="X44" s="24">
        <f>IF(OR(H44="",I44=""),0,1)</f>
        <v/>
      </c>
      <c r="Y44" s="24" t="inlineStr">
        <is>
          <t>oddalerts.com</t>
        </is>
      </c>
    </row>
    <row r="45">
      <c r="A45" s="24" t="inlineStr">
        <is>
          <t>E0-Everton-Ipswich</t>
        </is>
      </c>
      <c r="B45" s="24" t="inlineStr">
        <is>
          <t>E0</t>
        </is>
      </c>
      <c r="C45" s="24" t="inlineStr">
        <is>
          <t>Premier League</t>
        </is>
      </c>
      <c r="D45" s="24" t="n">
        <v>5</v>
      </c>
      <c r="E45" s="29" t="n">
        <v>46284.625</v>
      </c>
      <c r="F45" s="24" t="inlineStr">
        <is>
          <t>Everton</t>
        </is>
      </c>
      <c r="G45" s="24" t="inlineStr">
        <is>
          <t>Ipswich</t>
        </is>
      </c>
      <c r="H45" s="37" t="n">
        <v>1</v>
      </c>
      <c r="I45" s="37" t="n">
        <v>0</v>
      </c>
      <c r="J45" s="37" t="n">
        <v>1.57</v>
      </c>
      <c r="K45" s="37" t="n">
        <v>1.27</v>
      </c>
      <c r="L45" s="31" t="n">
        <v>0.577766604022955</v>
      </c>
      <c r="M45" s="31" t="n">
        <v>0.2331761198317635</v>
      </c>
      <c r="N45" s="31" t="n">
        <v>0.1890572761452815</v>
      </c>
      <c r="O45" s="33">
        <f>3*L45+M45</f>
        <v/>
      </c>
      <c r="P45" s="33">
        <f>3*N45+M45</f>
        <v/>
      </c>
      <c r="Q45" s="31">
        <f>IF(OR(J45="",K45=""),"",SUMPRODUCT(POISSON(Helper!$A$2:$A$122,J45,FALSE)*POISSON(Helper!$B$2:$B$122,K45,FALSE)*Helper!$C$2:$C$122))</f>
        <v/>
      </c>
      <c r="R45" s="31">
        <f>IF(OR(J45="",K45=""),"",SUMPRODUCT(POISSON(Helper!$A$2:$A$122,J45,FALSE)*POISSON(Helper!$B$2:$B$122,K45,FALSE)*Helper!$D$2:$D$122))</f>
        <v/>
      </c>
      <c r="S45" s="31">
        <f>IF(Q45="","",1-Q45-R45)</f>
        <v/>
      </c>
      <c r="T45" s="33">
        <f>IF(Q45="","",3*Q45+R45)</f>
        <v/>
      </c>
      <c r="U45" s="33">
        <f>IF(Q45="","",3*S45+R45)</f>
        <v/>
      </c>
      <c r="V45" s="24">
        <f>IF(OR(H45="",I45=""),"",IF(H45&gt;I45,3,IF(H45=I45,1,0)))</f>
        <v/>
      </c>
      <c r="W45" s="24">
        <f>IF(OR(H45="",I45=""),"",IF(I45&gt;H45,3,IF(H45=I45,1,0)))</f>
        <v/>
      </c>
      <c r="X45" s="24">
        <f>IF(OR(H45="",I45=""),0,1)</f>
        <v/>
      </c>
      <c r="Y45" s="24" t="inlineStr">
        <is>
          <t>oddalerts.com</t>
        </is>
      </c>
    </row>
    <row r="46">
      <c r="A46" s="24" t="inlineStr">
        <is>
          <t>E0-Newcastl-Hull</t>
        </is>
      </c>
      <c r="B46" s="24" t="inlineStr">
        <is>
          <t>E0</t>
        </is>
      </c>
      <c r="C46" s="24" t="inlineStr">
        <is>
          <t>Premier League</t>
        </is>
      </c>
      <c r="D46" s="24" t="n">
        <v>5</v>
      </c>
      <c r="E46" s="29" t="n">
        <v>46284.625</v>
      </c>
      <c r="F46" s="24" t="inlineStr">
        <is>
          <t>Newcastle</t>
        </is>
      </c>
      <c r="G46" s="24" t="inlineStr">
        <is>
          <t>Hull</t>
        </is>
      </c>
      <c r="H46" s="37" t="n">
        <v>2</v>
      </c>
      <c r="I46" s="37" t="n">
        <v>1</v>
      </c>
      <c r="J46" s="37" t="n">
        <v>1.36</v>
      </c>
      <c r="K46" s="37" t="n">
        <v>1.64</v>
      </c>
      <c r="L46" s="31" t="n">
        <v>0.6930638796044446</v>
      </c>
      <c r="M46" s="31" t="n">
        <v>0.1894196117719486</v>
      </c>
      <c r="N46" s="31" t="n">
        <v>0.1175165086236068</v>
      </c>
      <c r="O46" s="33">
        <f>3*L46+M46</f>
        <v/>
      </c>
      <c r="P46" s="33">
        <f>3*N46+M46</f>
        <v/>
      </c>
      <c r="Q46" s="31">
        <f>IF(OR(J46="",K46=""),"",SUMPRODUCT(POISSON(Helper!$A$2:$A$122,J46,FALSE)*POISSON(Helper!$B$2:$B$122,K46,FALSE)*Helper!$C$2:$C$122))</f>
        <v/>
      </c>
      <c r="R46" s="31">
        <f>IF(OR(J46="",K46=""),"",SUMPRODUCT(POISSON(Helper!$A$2:$A$122,J46,FALSE)*POISSON(Helper!$B$2:$B$122,K46,FALSE)*Helper!$D$2:$D$122))</f>
        <v/>
      </c>
      <c r="S46" s="31">
        <f>IF(Q46="","",1-Q46-R46)</f>
        <v/>
      </c>
      <c r="T46" s="33">
        <f>IF(Q46="","",3*Q46+R46)</f>
        <v/>
      </c>
      <c r="U46" s="33">
        <f>IF(Q46="","",3*S46+R46)</f>
        <v/>
      </c>
      <c r="V46" s="24">
        <f>IF(OR(H46="",I46=""),"",IF(H46&gt;I46,3,IF(H46=I46,1,0)))</f>
        <v/>
      </c>
      <c r="W46" s="24">
        <f>IF(OR(H46="",I46=""),"",IF(I46&gt;H46,3,IF(H46=I46,1,0)))</f>
        <v/>
      </c>
      <c r="X46" s="24">
        <f>IF(OR(H46="",I46=""),0,1)</f>
        <v/>
      </c>
      <c r="Y46" s="24" t="inlineStr">
        <is>
          <t>oddalerts.com</t>
        </is>
      </c>
    </row>
    <row r="47">
      <c r="A47" s="24" t="inlineStr">
        <is>
          <t>E0-NottmFor-Coventry</t>
        </is>
      </c>
      <c r="B47" s="24" t="inlineStr">
        <is>
          <t>E0</t>
        </is>
      </c>
      <c r="C47" s="24" t="inlineStr">
        <is>
          <t>Premier League</t>
        </is>
      </c>
      <c r="D47" s="24" t="n">
        <v>5</v>
      </c>
      <c r="E47" s="29" t="n">
        <v>46284.72916666666</v>
      </c>
      <c r="F47" s="24" t="inlineStr">
        <is>
          <t>Nott'm Forest</t>
        </is>
      </c>
      <c r="G47" s="24" t="inlineStr">
        <is>
          <t>Coventry</t>
        </is>
      </c>
      <c r="H47" s="37" t="n">
        <v>0</v>
      </c>
      <c r="I47" s="37" t="n">
        <v>1</v>
      </c>
      <c r="J47" s="37" t="n">
        <v>1.37</v>
      </c>
      <c r="K47" s="37" t="n">
        <v>0.57</v>
      </c>
      <c r="L47" s="31" t="n">
        <v>0.555325320039107</v>
      </c>
      <c r="M47" s="31" t="n">
        <v>0.2398856971931989</v>
      </c>
      <c r="N47" s="31" t="n">
        <v>0.2047889827676942</v>
      </c>
      <c r="O47" s="33">
        <f>3*L47+M47</f>
        <v/>
      </c>
      <c r="P47" s="33">
        <f>3*N47+M47</f>
        <v/>
      </c>
      <c r="Q47" s="31">
        <f>IF(OR(J47="",K47=""),"",SUMPRODUCT(POISSON(Helper!$A$2:$A$122,J47,FALSE)*POISSON(Helper!$B$2:$B$122,K47,FALSE)*Helper!$C$2:$C$122))</f>
        <v/>
      </c>
      <c r="R47" s="31">
        <f>IF(OR(J47="",K47=""),"",SUMPRODUCT(POISSON(Helper!$A$2:$A$122,J47,FALSE)*POISSON(Helper!$B$2:$B$122,K47,FALSE)*Helper!$D$2:$D$122))</f>
        <v/>
      </c>
      <c r="S47" s="31">
        <f>IF(Q47="","",1-Q47-R47)</f>
        <v/>
      </c>
      <c r="T47" s="33">
        <f>IF(Q47="","",3*Q47+R47)</f>
        <v/>
      </c>
      <c r="U47" s="33">
        <f>IF(Q47="","",3*S47+R47)</f>
        <v/>
      </c>
      <c r="V47" s="24">
        <f>IF(OR(H47="",I47=""),"",IF(H47&gt;I47,3,IF(H47=I47,1,0)))</f>
        <v/>
      </c>
      <c r="W47" s="24">
        <f>IF(OR(H47="",I47=""),"",IF(I47&gt;H47,3,IF(H47=I47,1,0)))</f>
        <v/>
      </c>
      <c r="X47" s="24">
        <f>IF(OR(H47="",I47=""),0,1)</f>
        <v/>
      </c>
      <c r="Y47" s="24" t="inlineStr">
        <is>
          <t>oddalerts.com</t>
        </is>
      </c>
    </row>
    <row r="48">
      <c r="A48" s="24" t="inlineStr">
        <is>
          <t>E0-Bournemo-Liverpoo</t>
        </is>
      </c>
      <c r="B48" s="24" t="inlineStr">
        <is>
          <t>E0</t>
        </is>
      </c>
      <c r="C48" s="24" t="inlineStr">
        <is>
          <t>Premier League</t>
        </is>
      </c>
      <c r="D48" s="24" t="n">
        <v>5</v>
      </c>
      <c r="E48" s="29" t="n">
        <v>46285.58333333334</v>
      </c>
      <c r="F48" s="24" t="inlineStr">
        <is>
          <t>Bournemouth</t>
        </is>
      </c>
      <c r="G48" s="24" t="inlineStr">
        <is>
          <t>Liverpool</t>
        </is>
      </c>
      <c r="H48" s="37" t="n">
        <v>0</v>
      </c>
      <c r="I48" s="37" t="n">
        <v>1</v>
      </c>
      <c r="J48" s="37" t="n">
        <v>1.12</v>
      </c>
      <c r="K48" s="37" t="n">
        <v>1.53</v>
      </c>
      <c r="L48" s="31" t="n">
        <v>0.2418845894572865</v>
      </c>
      <c r="M48" s="31" t="n">
        <v>0.2524632362613248</v>
      </c>
      <c r="N48" s="31" t="n">
        <v>0.5056521742813886</v>
      </c>
      <c r="O48" s="33">
        <f>3*L48+M48</f>
        <v/>
      </c>
      <c r="P48" s="33">
        <f>3*N48+M48</f>
        <v/>
      </c>
      <c r="Q48" s="31">
        <f>IF(OR(J48="",K48=""),"",SUMPRODUCT(POISSON(Helper!$A$2:$A$122,J48,FALSE)*POISSON(Helper!$B$2:$B$122,K48,FALSE)*Helper!$C$2:$C$122))</f>
        <v/>
      </c>
      <c r="R48" s="31">
        <f>IF(OR(J48="",K48=""),"",SUMPRODUCT(POISSON(Helper!$A$2:$A$122,J48,FALSE)*POISSON(Helper!$B$2:$B$122,K48,FALSE)*Helper!$D$2:$D$122))</f>
        <v/>
      </c>
      <c r="S48" s="31">
        <f>IF(Q48="","",1-Q48-R48)</f>
        <v/>
      </c>
      <c r="T48" s="33">
        <f>IF(Q48="","",3*Q48+R48)</f>
        <v/>
      </c>
      <c r="U48" s="33">
        <f>IF(Q48="","",3*S48+R48)</f>
        <v/>
      </c>
      <c r="V48" s="24">
        <f>IF(OR(H48="",I48=""),"",IF(H48&gt;I48,3,IF(H48=I48,1,0)))</f>
        <v/>
      </c>
      <c r="W48" s="24">
        <f>IF(OR(H48="",I48=""),"",IF(I48&gt;H48,3,IF(H48=I48,1,0)))</f>
        <v/>
      </c>
      <c r="X48" s="24">
        <f>IF(OR(H48="",I48=""),0,1)</f>
        <v/>
      </c>
      <c r="Y48" s="24" t="inlineStr">
        <is>
          <t>oddalerts.com</t>
        </is>
      </c>
    </row>
    <row r="49">
      <c r="A49" s="24" t="inlineStr">
        <is>
          <t>E0-Leeds-CrystalP</t>
        </is>
      </c>
      <c r="B49" s="24" t="inlineStr">
        <is>
          <t>E0</t>
        </is>
      </c>
      <c r="C49" s="24" t="inlineStr">
        <is>
          <t>Premier League</t>
        </is>
      </c>
      <c r="D49" s="24" t="n">
        <v>5</v>
      </c>
      <c r="E49" s="29" t="n">
        <v>46285.58333333334</v>
      </c>
      <c r="F49" s="24" t="inlineStr">
        <is>
          <t>Leeds</t>
        </is>
      </c>
      <c r="G49" s="24" t="inlineStr">
        <is>
          <t>Crystal Palace</t>
        </is>
      </c>
      <c r="H49" s="37" t="n">
        <v>0</v>
      </c>
      <c r="I49" s="37" t="n">
        <v>0</v>
      </c>
      <c r="J49" s="37" t="n">
        <v>1.35</v>
      </c>
      <c r="K49" s="37" t="n">
        <v>0.88</v>
      </c>
      <c r="L49" s="31" t="n">
        <v>0.4273927560873212</v>
      </c>
      <c r="M49" s="31" t="n">
        <v>0.2653489336634163</v>
      </c>
      <c r="N49" s="31" t="n">
        <v>0.3072583102492625</v>
      </c>
      <c r="O49" s="33">
        <f>3*L49+M49</f>
        <v/>
      </c>
      <c r="P49" s="33">
        <f>3*N49+M49</f>
        <v/>
      </c>
      <c r="Q49" s="31">
        <f>IF(OR(J49="",K49=""),"",SUMPRODUCT(POISSON(Helper!$A$2:$A$122,J49,FALSE)*POISSON(Helper!$B$2:$B$122,K49,FALSE)*Helper!$C$2:$C$122))</f>
        <v/>
      </c>
      <c r="R49" s="31">
        <f>IF(OR(J49="",K49=""),"",SUMPRODUCT(POISSON(Helper!$A$2:$A$122,J49,FALSE)*POISSON(Helper!$B$2:$B$122,K49,FALSE)*Helper!$D$2:$D$122))</f>
        <v/>
      </c>
      <c r="S49" s="31">
        <f>IF(Q49="","",1-Q49-R49)</f>
        <v/>
      </c>
      <c r="T49" s="33">
        <f>IF(Q49="","",3*Q49+R49)</f>
        <v/>
      </c>
      <c r="U49" s="33">
        <f>IF(Q49="","",3*S49+R49)</f>
        <v/>
      </c>
      <c r="V49" s="24">
        <f>IF(OR(H49="",I49=""),"",IF(H49&gt;I49,3,IF(H49=I49,1,0)))</f>
        <v/>
      </c>
      <c r="W49" s="24">
        <f>IF(OR(H49="",I49=""),"",IF(I49&gt;H49,3,IF(H49=I49,1,0)))</f>
        <v/>
      </c>
      <c r="X49" s="24">
        <f>IF(OR(H49="",I49=""),0,1)</f>
        <v/>
      </c>
      <c r="Y49" s="24" t="inlineStr">
        <is>
          <t>oddalerts.com</t>
        </is>
      </c>
    </row>
    <row r="50">
      <c r="A50" s="24" t="inlineStr">
        <is>
          <t>E0-ManCity-Sunderla</t>
        </is>
      </c>
      <c r="B50" s="24" t="inlineStr">
        <is>
          <t>E0</t>
        </is>
      </c>
      <c r="C50" s="24" t="inlineStr">
        <is>
          <t>Premier League</t>
        </is>
      </c>
      <c r="D50" s="24" t="n">
        <v>5</v>
      </c>
      <c r="E50" s="29" t="n">
        <v>46285.58333333334</v>
      </c>
      <c r="F50" s="24" t="inlineStr">
        <is>
          <t>Man City</t>
        </is>
      </c>
      <c r="G50" s="24" t="inlineStr">
        <is>
          <t>Sunderland</t>
        </is>
      </c>
      <c r="H50" s="37" t="n">
        <v>5</v>
      </c>
      <c r="I50" s="37" t="n">
        <v>3</v>
      </c>
      <c r="J50" s="37" t="n">
        <v>2.47</v>
      </c>
      <c r="K50" s="37" t="n">
        <v>2.77</v>
      </c>
      <c r="L50" s="31" t="n">
        <v>0.7250202799666099</v>
      </c>
      <c r="M50" s="31" t="n">
        <v>0.1746920922194805</v>
      </c>
      <c r="N50" s="31" t="n">
        <v>0.1002876278139096</v>
      </c>
      <c r="O50" s="33">
        <f>3*L50+M50</f>
        <v/>
      </c>
      <c r="P50" s="33">
        <f>3*N50+M50</f>
        <v/>
      </c>
      <c r="Q50" s="31">
        <f>IF(OR(J50="",K50=""),"",SUMPRODUCT(POISSON(Helper!$A$2:$A$122,J50,FALSE)*POISSON(Helper!$B$2:$B$122,K50,FALSE)*Helper!$C$2:$C$122))</f>
        <v/>
      </c>
      <c r="R50" s="31">
        <f>IF(OR(J50="",K50=""),"",SUMPRODUCT(POISSON(Helper!$A$2:$A$122,J50,FALSE)*POISSON(Helper!$B$2:$B$122,K50,FALSE)*Helper!$D$2:$D$122))</f>
        <v/>
      </c>
      <c r="S50" s="31">
        <f>IF(Q50="","",1-Q50-R50)</f>
        <v/>
      </c>
      <c r="T50" s="33">
        <f>IF(Q50="","",3*Q50+R50)</f>
        <v/>
      </c>
      <c r="U50" s="33">
        <f>IF(Q50="","",3*S50+R50)</f>
        <v/>
      </c>
      <c r="V50" s="24">
        <f>IF(OR(H50="",I50=""),"",IF(H50&gt;I50,3,IF(H50=I50,1,0)))</f>
        <v/>
      </c>
      <c r="W50" s="24">
        <f>IF(OR(H50="",I50=""),"",IF(I50&gt;H50,3,IF(H50=I50,1,0)))</f>
        <v/>
      </c>
      <c r="X50" s="24">
        <f>IF(OR(H50="",I50=""),0,1)</f>
        <v/>
      </c>
      <c r="Y50" s="24" t="inlineStr">
        <is>
          <t>oddalerts.com</t>
        </is>
      </c>
    </row>
    <row r="51">
      <c r="A51" s="24" t="inlineStr">
        <is>
          <t>E0-Fulham-ManUtd</t>
        </is>
      </c>
      <c r="B51" s="24" t="inlineStr">
        <is>
          <t>E0</t>
        </is>
      </c>
      <c r="C51" s="24" t="inlineStr">
        <is>
          <t>Premier League</t>
        </is>
      </c>
      <c r="D51" s="24" t="n">
        <v>5</v>
      </c>
      <c r="E51" s="29" t="n">
        <v>46285.6875</v>
      </c>
      <c r="F51" s="24" t="inlineStr">
        <is>
          <t>Fulham</t>
        </is>
      </c>
      <c r="G51" s="24" t="inlineStr">
        <is>
          <t>Man Utd</t>
        </is>
      </c>
      <c r="H51" s="37" t="n">
        <v>1</v>
      </c>
      <c r="I51" s="37" t="n">
        <v>1</v>
      </c>
      <c r="J51" s="37" t="n">
        <v>1.49</v>
      </c>
      <c r="K51" s="37" t="n">
        <v>2.1</v>
      </c>
      <c r="L51" s="31" t="n">
        <v>0.2199769929269599</v>
      </c>
      <c r="M51" s="31" t="n">
        <v>0.2455576927076935</v>
      </c>
      <c r="N51" s="31" t="n">
        <v>0.5344653143653467</v>
      </c>
      <c r="O51" s="33">
        <f>3*L51+M51</f>
        <v/>
      </c>
      <c r="P51" s="33">
        <f>3*N51+M51</f>
        <v/>
      </c>
      <c r="Q51" s="31">
        <f>IF(OR(J51="",K51=""),"",SUMPRODUCT(POISSON(Helper!$A$2:$A$122,J51,FALSE)*POISSON(Helper!$B$2:$B$122,K51,FALSE)*Helper!$C$2:$C$122))</f>
        <v/>
      </c>
      <c r="R51" s="31">
        <f>IF(OR(J51="",K51=""),"",SUMPRODUCT(POISSON(Helper!$A$2:$A$122,J51,FALSE)*POISSON(Helper!$B$2:$B$122,K51,FALSE)*Helper!$D$2:$D$122))</f>
        <v/>
      </c>
      <c r="S51" s="31">
        <f>IF(Q51="","",1-Q51-R51)</f>
        <v/>
      </c>
      <c r="T51" s="33">
        <f>IF(Q51="","",3*Q51+R51)</f>
        <v/>
      </c>
      <c r="U51" s="33">
        <f>IF(Q51="","",3*S51+R51)</f>
        <v/>
      </c>
      <c r="V51" s="24">
        <f>IF(OR(H51="",I51=""),"",IF(H51&gt;I51,3,IF(H51=I51,1,0)))</f>
        <v/>
      </c>
      <c r="W51" s="24">
        <f>IF(OR(H51="",I51=""),"",IF(I51&gt;H51,3,IF(H51=I51,1,0)))</f>
        <v/>
      </c>
      <c r="X51" s="24">
        <f>IF(OR(H51="",I51=""),0,1)</f>
        <v/>
      </c>
      <c r="Y51" s="24" t="inlineStr">
        <is>
          <t>oddalerts.com</t>
        </is>
      </c>
    </row>
    <row r="52">
      <c r="A52" s="24" t="inlineStr">
        <is>
          <t>E0-Arsenal-Leeds</t>
        </is>
      </c>
      <c r="B52" s="24" t="inlineStr">
        <is>
          <t>E0</t>
        </is>
      </c>
      <c r="C52" s="24" t="inlineStr">
        <is>
          <t>Premier League</t>
        </is>
      </c>
      <c r="D52" s="24" t="n">
        <v>6</v>
      </c>
      <c r="E52" s="29" t="n">
        <v>46305.52083333334</v>
      </c>
      <c r="F52" s="24" t="inlineStr">
        <is>
          <t>Arsenal</t>
        </is>
      </c>
      <c r="G52" s="24" t="inlineStr">
        <is>
          <t>Leeds</t>
        </is>
      </c>
      <c r="H52" s="37" t="n">
        <v>2</v>
      </c>
      <c r="I52" s="37" t="n">
        <v>1</v>
      </c>
      <c r="J52" s="37" t="n">
        <v>2.26</v>
      </c>
      <c r="K52" s="37" t="n">
        <v>0.75</v>
      </c>
      <c r="L52" s="31" t="n">
        <v>0.7186983376998995</v>
      </c>
      <c r="M52" s="31" t="n">
        <v>0.1776921002165744</v>
      </c>
      <c r="N52" s="31" t="n">
        <v>0.103609562083526</v>
      </c>
      <c r="O52" s="33">
        <f>3*L52+M52</f>
        <v/>
      </c>
      <c r="P52" s="33">
        <f>3*N52+M52</f>
        <v/>
      </c>
      <c r="Q52" s="31">
        <f>IF(OR(J52="",K52=""),"",SUMPRODUCT(POISSON(Helper!$A$2:$A$122,J52,FALSE)*POISSON(Helper!$B$2:$B$122,K52,FALSE)*Helper!$C$2:$C$122))</f>
        <v/>
      </c>
      <c r="R52" s="31">
        <f>IF(OR(J52="",K52=""),"",SUMPRODUCT(POISSON(Helper!$A$2:$A$122,J52,FALSE)*POISSON(Helper!$B$2:$B$122,K52,FALSE)*Helper!$D$2:$D$122))</f>
        <v/>
      </c>
      <c r="S52" s="31">
        <f>IF(Q52="","",1-Q52-R52)</f>
        <v/>
      </c>
      <c r="T52" s="33">
        <f>IF(Q52="","",3*Q52+R52)</f>
        <v/>
      </c>
      <c r="U52" s="33">
        <f>IF(Q52="","",3*S52+R52)</f>
        <v/>
      </c>
      <c r="V52" s="24">
        <f>IF(OR(H52="",I52=""),"",IF(H52&gt;I52,3,IF(H52=I52,1,0)))</f>
        <v/>
      </c>
      <c r="W52" s="24">
        <f>IF(OR(H52="",I52=""),"",IF(I52&gt;H52,3,IF(H52=I52,1,0)))</f>
        <v/>
      </c>
      <c r="X52" s="24">
        <f>IF(OR(H52="",I52=""),0,1)</f>
        <v/>
      </c>
      <c r="Y52" s="24" t="inlineStr">
        <is>
          <t>oddalerts.com</t>
        </is>
      </c>
    </row>
    <row r="53">
      <c r="A53" s="24" t="inlineStr">
        <is>
          <t>E0-AstonVil-Brentfor</t>
        </is>
      </c>
      <c r="B53" s="24" t="inlineStr">
        <is>
          <t>E0</t>
        </is>
      </c>
      <c r="C53" s="24" t="inlineStr">
        <is>
          <t>Premier League</t>
        </is>
      </c>
      <c r="D53" s="24" t="n">
        <v>6</v>
      </c>
      <c r="E53" s="29" t="n">
        <v>46305.625</v>
      </c>
      <c r="F53" s="24" t="inlineStr">
        <is>
          <t>Aston Villa</t>
        </is>
      </c>
      <c r="G53" s="24" t="inlineStr">
        <is>
          <t>Brentford</t>
        </is>
      </c>
      <c r="H53" s="37" t="n">
        <v>2</v>
      </c>
      <c r="I53" s="37" t="n">
        <v>2</v>
      </c>
      <c r="J53" s="37" t="n">
        <v>1.78</v>
      </c>
      <c r="K53" s="37" t="n">
        <v>1.43</v>
      </c>
      <c r="L53" s="31" t="n">
        <v>0.507824654197907</v>
      </c>
      <c r="M53" s="31" t="n">
        <v>0.2519811235339318</v>
      </c>
      <c r="N53" s="31" t="n">
        <v>0.2401942222681612</v>
      </c>
      <c r="O53" s="33">
        <f>3*L53+M53</f>
        <v/>
      </c>
      <c r="P53" s="33">
        <f>3*N53+M53</f>
        <v/>
      </c>
      <c r="Q53" s="31">
        <f>IF(OR(J53="",K53=""),"",SUMPRODUCT(POISSON(Helper!$A$2:$A$122,J53,FALSE)*POISSON(Helper!$B$2:$B$122,K53,FALSE)*Helper!$C$2:$C$122))</f>
        <v/>
      </c>
      <c r="R53" s="31">
        <f>IF(OR(J53="",K53=""),"",SUMPRODUCT(POISSON(Helper!$A$2:$A$122,J53,FALSE)*POISSON(Helper!$B$2:$B$122,K53,FALSE)*Helper!$D$2:$D$122))</f>
        <v/>
      </c>
      <c r="S53" s="31">
        <f>IF(Q53="","",1-Q53-R53)</f>
        <v/>
      </c>
      <c r="T53" s="33">
        <f>IF(Q53="","",3*Q53+R53)</f>
        <v/>
      </c>
      <c r="U53" s="33">
        <f>IF(Q53="","",3*S53+R53)</f>
        <v/>
      </c>
      <c r="V53" s="24">
        <f>IF(OR(H53="",I53=""),"",IF(H53&gt;I53,3,IF(H53=I53,1,0)))</f>
        <v/>
      </c>
      <c r="W53" s="24">
        <f>IF(OR(H53="",I53=""),"",IF(I53&gt;H53,3,IF(H53=I53,1,0)))</f>
        <v/>
      </c>
      <c r="X53" s="24">
        <f>IF(OR(H53="",I53=""),0,1)</f>
        <v/>
      </c>
      <c r="Y53" s="24" t="inlineStr">
        <is>
          <t>oddalerts.com</t>
        </is>
      </c>
    </row>
    <row r="54">
      <c r="A54" s="24" t="inlineStr">
        <is>
          <t>E0-Chelsea-Bournemo</t>
        </is>
      </c>
      <c r="B54" s="24" t="inlineStr">
        <is>
          <t>E0</t>
        </is>
      </c>
      <c r="C54" s="24" t="inlineStr">
        <is>
          <t>Premier League</t>
        </is>
      </c>
      <c r="D54" s="24" t="n">
        <v>6</v>
      </c>
      <c r="E54" s="29" t="n">
        <v>46305.625</v>
      </c>
      <c r="F54" s="24" t="inlineStr">
        <is>
          <t>Chelsea</t>
        </is>
      </c>
      <c r="G54" s="24" t="inlineStr">
        <is>
          <t>Bournemouth</t>
        </is>
      </c>
      <c r="H54" s="37" t="n">
        <v>5</v>
      </c>
      <c r="I54" s="37" t="n">
        <v>1</v>
      </c>
      <c r="J54" s="37" t="n">
        <v>1.11</v>
      </c>
      <c r="K54" s="37" t="n">
        <v>1.03</v>
      </c>
      <c r="L54" s="31" t="n">
        <v>0.5979712471101264</v>
      </c>
      <c r="M54" s="31" t="n">
        <v>0.2266124233877347</v>
      </c>
      <c r="N54" s="31" t="n">
        <v>0.1754163295021389</v>
      </c>
      <c r="O54" s="33">
        <f>3*L54+M54</f>
        <v/>
      </c>
      <c r="P54" s="33">
        <f>3*N54+M54</f>
        <v/>
      </c>
      <c r="Q54" s="31">
        <f>IF(OR(J54="",K54=""),"",SUMPRODUCT(POISSON(Helper!$A$2:$A$122,J54,FALSE)*POISSON(Helper!$B$2:$B$122,K54,FALSE)*Helper!$C$2:$C$122))</f>
        <v/>
      </c>
      <c r="R54" s="31">
        <f>IF(OR(J54="",K54=""),"",SUMPRODUCT(POISSON(Helper!$A$2:$A$122,J54,FALSE)*POISSON(Helper!$B$2:$B$122,K54,FALSE)*Helper!$D$2:$D$122))</f>
        <v/>
      </c>
      <c r="S54" s="31">
        <f>IF(Q54="","",1-Q54-R54)</f>
        <v/>
      </c>
      <c r="T54" s="33">
        <f>IF(Q54="","",3*Q54+R54)</f>
        <v/>
      </c>
      <c r="U54" s="33">
        <f>IF(Q54="","",3*S54+R54)</f>
        <v/>
      </c>
      <c r="V54" s="24">
        <f>IF(OR(H54="",I54=""),"",IF(H54&gt;I54,3,IF(H54=I54,1,0)))</f>
        <v/>
      </c>
      <c r="W54" s="24">
        <f>IF(OR(H54="",I54=""),"",IF(I54&gt;H54,3,IF(H54=I54,1,0)))</f>
        <v/>
      </c>
      <c r="X54" s="24">
        <f>IF(OR(H54="",I54=""),0,1)</f>
        <v/>
      </c>
      <c r="Y54" s="24" t="inlineStr">
        <is>
          <t>oddalerts.com</t>
        </is>
      </c>
    </row>
    <row r="55">
      <c r="A55" s="24" t="inlineStr">
        <is>
          <t>E0-Ipswich-Fulham</t>
        </is>
      </c>
      <c r="B55" s="24" t="inlineStr">
        <is>
          <t>E0</t>
        </is>
      </c>
      <c r="C55" s="24" t="inlineStr">
        <is>
          <t>Premier League</t>
        </is>
      </c>
      <c r="D55" s="24" t="n">
        <v>6</v>
      </c>
      <c r="E55" s="29" t="n">
        <v>46305.625</v>
      </c>
      <c r="F55" s="24" t="inlineStr">
        <is>
          <t>Ipswich</t>
        </is>
      </c>
      <c r="G55" s="24" t="inlineStr">
        <is>
          <t>Fulham</t>
        </is>
      </c>
      <c r="H55" s="37" t="n">
        <v>2</v>
      </c>
      <c r="I55" s="37" t="n">
        <v>1</v>
      </c>
      <c r="J55" s="37" t="n">
        <v>1.22</v>
      </c>
      <c r="K55" s="37" t="n">
        <v>1.39</v>
      </c>
      <c r="L55" s="31" t="n">
        <v>0.3199236879976057</v>
      </c>
      <c r="M55" s="31" t="n">
        <v>0.2666724880616365</v>
      </c>
      <c r="N55" s="31" t="n">
        <v>0.4134038239407578</v>
      </c>
      <c r="O55" s="33">
        <f>3*L55+M55</f>
        <v/>
      </c>
      <c r="P55" s="33">
        <f>3*N55+M55</f>
        <v/>
      </c>
      <c r="Q55" s="31">
        <f>IF(OR(J55="",K55=""),"",SUMPRODUCT(POISSON(Helper!$A$2:$A$122,J55,FALSE)*POISSON(Helper!$B$2:$B$122,K55,FALSE)*Helper!$C$2:$C$122))</f>
        <v/>
      </c>
      <c r="R55" s="31">
        <f>IF(OR(J55="",K55=""),"",SUMPRODUCT(POISSON(Helper!$A$2:$A$122,J55,FALSE)*POISSON(Helper!$B$2:$B$122,K55,FALSE)*Helper!$D$2:$D$122))</f>
        <v/>
      </c>
      <c r="S55" s="31">
        <f>IF(Q55="","",1-Q55-R55)</f>
        <v/>
      </c>
      <c r="T55" s="33">
        <f>IF(Q55="","",3*Q55+R55)</f>
        <v/>
      </c>
      <c r="U55" s="33">
        <f>IF(Q55="","",3*S55+R55)</f>
        <v/>
      </c>
      <c r="V55" s="24">
        <f>IF(OR(H55="",I55=""),"",IF(H55&gt;I55,3,IF(H55=I55,1,0)))</f>
        <v/>
      </c>
      <c r="W55" s="24">
        <f>IF(OR(H55="",I55=""),"",IF(I55&gt;H55,3,IF(H55=I55,1,0)))</f>
        <v/>
      </c>
      <c r="X55" s="24">
        <f>IF(OR(H55="",I55=""),0,1)</f>
        <v/>
      </c>
      <c r="Y55" s="24" t="inlineStr">
        <is>
          <t>oddalerts.com</t>
        </is>
      </c>
    </row>
    <row r="56">
      <c r="A56" s="24" t="inlineStr">
        <is>
          <t>E0-Sunderla-Brighton</t>
        </is>
      </c>
      <c r="B56" s="24" t="inlineStr">
        <is>
          <t>E0</t>
        </is>
      </c>
      <c r="C56" s="24" t="inlineStr">
        <is>
          <t>Premier League</t>
        </is>
      </c>
      <c r="D56" s="24" t="n">
        <v>6</v>
      </c>
      <c r="E56" s="29" t="n">
        <v>46305.625</v>
      </c>
      <c r="F56" s="24" t="inlineStr">
        <is>
          <t>Sunderland</t>
        </is>
      </c>
      <c r="G56" s="24" t="inlineStr">
        <is>
          <t>Brighton</t>
        </is>
      </c>
      <c r="H56" s="37" t="n">
        <v>0</v>
      </c>
      <c r="I56" s="37" t="n">
        <v>2</v>
      </c>
      <c r="J56" s="37" t="n">
        <v>0.97</v>
      </c>
      <c r="K56" s="37" t="n">
        <v>1</v>
      </c>
      <c r="L56" s="31" t="n">
        <v>0.3231502990990103</v>
      </c>
      <c r="M56" s="31" t="n">
        <v>0.2669544922419385</v>
      </c>
      <c r="N56" s="31" t="n">
        <v>0.4098952086590513</v>
      </c>
      <c r="O56" s="33">
        <f>3*L56+M56</f>
        <v/>
      </c>
      <c r="P56" s="33">
        <f>3*N56+M56</f>
        <v/>
      </c>
      <c r="Q56" s="31">
        <f>IF(OR(J56="",K56=""),"",SUMPRODUCT(POISSON(Helper!$A$2:$A$122,J56,FALSE)*POISSON(Helper!$B$2:$B$122,K56,FALSE)*Helper!$C$2:$C$122))</f>
        <v/>
      </c>
      <c r="R56" s="31">
        <f>IF(OR(J56="",K56=""),"",SUMPRODUCT(POISSON(Helper!$A$2:$A$122,J56,FALSE)*POISSON(Helper!$B$2:$B$122,K56,FALSE)*Helper!$D$2:$D$122))</f>
        <v/>
      </c>
      <c r="S56" s="31">
        <f>IF(Q56="","",1-Q56-R56)</f>
        <v/>
      </c>
      <c r="T56" s="33">
        <f>IF(Q56="","",3*Q56+R56)</f>
        <v/>
      </c>
      <c r="U56" s="33">
        <f>IF(Q56="","",3*S56+R56)</f>
        <v/>
      </c>
      <c r="V56" s="24">
        <f>IF(OR(H56="",I56=""),"",IF(H56&gt;I56,3,IF(H56=I56,1,0)))</f>
        <v/>
      </c>
      <c r="W56" s="24">
        <f>IF(OR(H56="",I56=""),"",IF(I56&gt;H56,3,IF(H56=I56,1,0)))</f>
        <v/>
      </c>
      <c r="X56" s="24">
        <f>IF(OR(H56="",I56=""),0,1)</f>
        <v/>
      </c>
      <c r="Y56" s="24" t="inlineStr">
        <is>
          <t>oddalerts.com</t>
        </is>
      </c>
    </row>
    <row r="57">
      <c r="A57" s="24" t="inlineStr">
        <is>
          <t>E0-ManUtd-Tottenha</t>
        </is>
      </c>
      <c r="B57" s="24" t="inlineStr">
        <is>
          <t>E0</t>
        </is>
      </c>
      <c r="C57" s="24" t="inlineStr">
        <is>
          <t>Premier League</t>
        </is>
      </c>
      <c r="D57" s="24" t="n">
        <v>6</v>
      </c>
      <c r="E57" s="29" t="n">
        <v>46305.72916666666</v>
      </c>
      <c r="F57" s="24" t="inlineStr">
        <is>
          <t>Man Utd</t>
        </is>
      </c>
      <c r="G57" s="24" t="inlineStr">
        <is>
          <t>Tottenham</t>
        </is>
      </c>
      <c r="H57" s="37" t="n">
        <v>1</v>
      </c>
      <c r="I57" s="37" t="n">
        <v>1</v>
      </c>
      <c r="J57" s="37" t="n">
        <v>0.75</v>
      </c>
      <c r="K57" s="37" t="n">
        <v>1.66</v>
      </c>
      <c r="L57" s="31" t="n">
        <v>0.4973972441056238</v>
      </c>
      <c r="M57" s="31" t="n">
        <v>0.2542365687227733</v>
      </c>
      <c r="N57" s="31" t="n">
        <v>0.2483661871716029</v>
      </c>
      <c r="O57" s="33">
        <f>3*L57+M57</f>
        <v/>
      </c>
      <c r="P57" s="33">
        <f>3*N57+M57</f>
        <v/>
      </c>
      <c r="Q57" s="31">
        <f>IF(OR(J57="",K57=""),"",SUMPRODUCT(POISSON(Helper!$A$2:$A$122,J57,FALSE)*POISSON(Helper!$B$2:$B$122,K57,FALSE)*Helper!$C$2:$C$122))</f>
        <v/>
      </c>
      <c r="R57" s="31">
        <f>IF(OR(J57="",K57=""),"",SUMPRODUCT(POISSON(Helper!$A$2:$A$122,J57,FALSE)*POISSON(Helper!$B$2:$B$122,K57,FALSE)*Helper!$D$2:$D$122))</f>
        <v/>
      </c>
      <c r="S57" s="31">
        <f>IF(Q57="","",1-Q57-R57)</f>
        <v/>
      </c>
      <c r="T57" s="33">
        <f>IF(Q57="","",3*Q57+R57)</f>
        <v/>
      </c>
      <c r="U57" s="33">
        <f>IF(Q57="","",3*S57+R57)</f>
        <v/>
      </c>
      <c r="V57" s="24">
        <f>IF(OR(H57="",I57=""),"",IF(H57&gt;I57,3,IF(H57=I57,1,0)))</f>
        <v/>
      </c>
      <c r="W57" s="24">
        <f>IF(OR(H57="",I57=""),"",IF(I57&gt;H57,3,IF(H57=I57,1,0)))</f>
        <v/>
      </c>
      <c r="X57" s="24">
        <f>IF(OR(H57="",I57=""),0,1)</f>
        <v/>
      </c>
      <c r="Y57" s="24" t="inlineStr">
        <is>
          <t>oddalerts.com</t>
        </is>
      </c>
    </row>
    <row r="58">
      <c r="A58" s="24" t="inlineStr">
        <is>
          <t>E0-CrystalP-NottmFor</t>
        </is>
      </c>
      <c r="B58" s="24" t="inlineStr">
        <is>
          <t>E0</t>
        </is>
      </c>
      <c r="C58" s="24" t="inlineStr">
        <is>
          <t>Premier League</t>
        </is>
      </c>
      <c r="D58" s="24" t="n">
        <v>6</v>
      </c>
      <c r="E58" s="29" t="n">
        <v>46306.58333333334</v>
      </c>
      <c r="F58" s="24" t="inlineStr">
        <is>
          <t>Crystal Palace</t>
        </is>
      </c>
      <c r="G58" s="24" t="inlineStr">
        <is>
          <t>Nott'm Forest</t>
        </is>
      </c>
      <c r="H58" s="37" t="n">
        <v>3</v>
      </c>
      <c r="I58" s="37" t="n">
        <v>1</v>
      </c>
      <c r="J58" s="37" t="n">
        <v>2.25</v>
      </c>
      <c r="K58" s="37" t="n">
        <v>2.57</v>
      </c>
      <c r="L58" s="31" t="n">
        <v>0.3991613739670621</v>
      </c>
      <c r="M58" s="31" t="n">
        <v>0.2676899788141616</v>
      </c>
      <c r="N58" s="31" t="n">
        <v>0.3331486472187764</v>
      </c>
      <c r="O58" s="33">
        <f>3*L58+M58</f>
        <v/>
      </c>
      <c r="P58" s="33">
        <f>3*N58+M58</f>
        <v/>
      </c>
      <c r="Q58" s="31">
        <f>IF(OR(J58="",K58=""),"",SUMPRODUCT(POISSON(Helper!$A$2:$A$122,J58,FALSE)*POISSON(Helper!$B$2:$B$122,K58,FALSE)*Helper!$C$2:$C$122))</f>
        <v/>
      </c>
      <c r="R58" s="31">
        <f>IF(OR(J58="",K58=""),"",SUMPRODUCT(POISSON(Helper!$A$2:$A$122,J58,FALSE)*POISSON(Helper!$B$2:$B$122,K58,FALSE)*Helper!$D$2:$D$122))</f>
        <v/>
      </c>
      <c r="S58" s="31">
        <f>IF(Q58="","",1-Q58-R58)</f>
        <v/>
      </c>
      <c r="T58" s="33">
        <f>IF(Q58="","",3*Q58+R58)</f>
        <v/>
      </c>
      <c r="U58" s="33">
        <f>IF(Q58="","",3*S58+R58)</f>
        <v/>
      </c>
      <c r="V58" s="24">
        <f>IF(OR(H58="",I58=""),"",IF(H58&gt;I58,3,IF(H58=I58,1,0)))</f>
        <v/>
      </c>
      <c r="W58" s="24">
        <f>IF(OR(H58="",I58=""),"",IF(I58&gt;H58,3,IF(H58=I58,1,0)))</f>
        <v/>
      </c>
      <c r="X58" s="24">
        <f>IF(OR(H58="",I58=""),0,1)</f>
        <v/>
      </c>
      <c r="Y58" s="24" t="inlineStr">
        <is>
          <t>oddalerts.com</t>
        </is>
      </c>
    </row>
    <row r="59">
      <c r="A59" s="24" t="inlineStr">
        <is>
          <t>E0-Hull-Everton</t>
        </is>
      </c>
      <c r="B59" s="24" t="inlineStr">
        <is>
          <t>E0</t>
        </is>
      </c>
      <c r="C59" s="24" t="inlineStr">
        <is>
          <t>Premier League</t>
        </is>
      </c>
      <c r="D59" s="24" t="n">
        <v>6</v>
      </c>
      <c r="E59" s="29" t="n">
        <v>46306.58333333334</v>
      </c>
      <c r="F59" s="24" t="inlineStr">
        <is>
          <t>Hull</t>
        </is>
      </c>
      <c r="G59" s="24" t="inlineStr">
        <is>
          <t>Everton</t>
        </is>
      </c>
      <c r="H59" s="37" t="n">
        <v>2</v>
      </c>
      <c r="I59" s="37" t="n">
        <v>2</v>
      </c>
      <c r="J59" s="37" t="n">
        <v>1.16</v>
      </c>
      <c r="K59" s="37" t="n">
        <v>1.79</v>
      </c>
      <c r="L59" s="31" t="n">
        <v>0.2031429886851982</v>
      </c>
      <c r="M59" s="31" t="n">
        <v>0.2392246414485298</v>
      </c>
      <c r="N59" s="31" t="n">
        <v>0.557632369866272</v>
      </c>
      <c r="O59" s="33">
        <f>3*L59+M59</f>
        <v/>
      </c>
      <c r="P59" s="33">
        <f>3*N59+M59</f>
        <v/>
      </c>
      <c r="Q59" s="31">
        <f>IF(OR(J59="",K59=""),"",SUMPRODUCT(POISSON(Helper!$A$2:$A$122,J59,FALSE)*POISSON(Helper!$B$2:$B$122,K59,FALSE)*Helper!$C$2:$C$122))</f>
        <v/>
      </c>
      <c r="R59" s="31">
        <f>IF(OR(J59="",K59=""),"",SUMPRODUCT(POISSON(Helper!$A$2:$A$122,J59,FALSE)*POISSON(Helper!$B$2:$B$122,K59,FALSE)*Helper!$D$2:$D$122))</f>
        <v/>
      </c>
      <c r="S59" s="31">
        <f>IF(Q59="","",1-Q59-R59)</f>
        <v/>
      </c>
      <c r="T59" s="33">
        <f>IF(Q59="","",3*Q59+R59)</f>
        <v/>
      </c>
      <c r="U59" s="33">
        <f>IF(Q59="","",3*S59+R59)</f>
        <v/>
      </c>
      <c r="V59" s="24">
        <f>IF(OR(H59="",I59=""),"",IF(H59&gt;I59,3,IF(H59=I59,1,0)))</f>
        <v/>
      </c>
      <c r="W59" s="24">
        <f>IF(OR(H59="",I59=""),"",IF(I59&gt;H59,3,IF(H59=I59,1,0)))</f>
        <v/>
      </c>
      <c r="X59" s="24">
        <f>IF(OR(H59="",I59=""),0,1)</f>
        <v/>
      </c>
      <c r="Y59" s="24" t="inlineStr">
        <is>
          <t>oddalerts.com</t>
        </is>
      </c>
    </row>
    <row r="60">
      <c r="A60" s="24" t="inlineStr">
        <is>
          <t>E0-Liverpoo-ManCity</t>
        </is>
      </c>
      <c r="B60" s="24" t="inlineStr">
        <is>
          <t>E0</t>
        </is>
      </c>
      <c r="C60" s="24" t="inlineStr">
        <is>
          <t>Premier League</t>
        </is>
      </c>
      <c r="D60" s="24" t="n">
        <v>6</v>
      </c>
      <c r="E60" s="29" t="n">
        <v>46306.6875</v>
      </c>
      <c r="F60" s="24" t="inlineStr">
        <is>
          <t>Liverpool</t>
        </is>
      </c>
      <c r="G60" s="24" t="inlineStr">
        <is>
          <t>Man City</t>
        </is>
      </c>
      <c r="H60" s="37" t="n">
        <v>0</v>
      </c>
      <c r="I60" s="37" t="n">
        <v>3</v>
      </c>
      <c r="J60" s="37" t="n">
        <v>1.24</v>
      </c>
      <c r="K60" s="37" t="n">
        <v>1.28</v>
      </c>
      <c r="L60" s="31" t="n">
        <v>0.375804574352368</v>
      </c>
      <c r="M60" s="31" t="n">
        <v>0.2686065222880892</v>
      </c>
      <c r="N60" s="31" t="n">
        <v>0.3555889033595427</v>
      </c>
      <c r="O60" s="33">
        <f>3*L60+M60</f>
        <v/>
      </c>
      <c r="P60" s="33">
        <f>3*N60+M60</f>
        <v/>
      </c>
      <c r="Q60" s="31">
        <f>IF(OR(J60="",K60=""),"",SUMPRODUCT(POISSON(Helper!$A$2:$A$122,J60,FALSE)*POISSON(Helper!$B$2:$B$122,K60,FALSE)*Helper!$C$2:$C$122))</f>
        <v/>
      </c>
      <c r="R60" s="31">
        <f>IF(OR(J60="",K60=""),"",SUMPRODUCT(POISSON(Helper!$A$2:$A$122,J60,FALSE)*POISSON(Helper!$B$2:$B$122,K60,FALSE)*Helper!$D$2:$D$122))</f>
        <v/>
      </c>
      <c r="S60" s="31">
        <f>IF(Q60="","",1-Q60-R60)</f>
        <v/>
      </c>
      <c r="T60" s="33">
        <f>IF(Q60="","",3*Q60+R60)</f>
        <v/>
      </c>
      <c r="U60" s="33">
        <f>IF(Q60="","",3*S60+R60)</f>
        <v/>
      </c>
      <c r="V60" s="24">
        <f>IF(OR(H60="",I60=""),"",IF(H60&gt;I60,3,IF(H60=I60,1,0)))</f>
        <v/>
      </c>
      <c r="W60" s="24">
        <f>IF(OR(H60="",I60=""),"",IF(I60&gt;H60,3,IF(H60=I60,1,0)))</f>
        <v/>
      </c>
      <c r="X60" s="24">
        <f>IF(OR(H60="",I60=""),0,1)</f>
        <v/>
      </c>
      <c r="Y60" s="24" t="inlineStr">
        <is>
          <t>oddalerts.com</t>
        </is>
      </c>
    </row>
    <row r="61">
      <c r="A61" s="24" t="inlineStr">
        <is>
          <t>E0-Coventry-Newcastl</t>
        </is>
      </c>
      <c r="B61" s="24" t="inlineStr">
        <is>
          <t>E0</t>
        </is>
      </c>
      <c r="C61" s="24" t="inlineStr">
        <is>
          <t>Premier League</t>
        </is>
      </c>
      <c r="D61" s="24" t="n">
        <v>6</v>
      </c>
      <c r="E61" s="29" t="n">
        <v>46307.83333333334</v>
      </c>
      <c r="F61" s="24" t="inlineStr">
        <is>
          <t>Coventry</t>
        </is>
      </c>
      <c r="G61" s="24" t="inlineStr">
        <is>
          <t>Newcastle</t>
        </is>
      </c>
      <c r="H61" s="37" t="n">
        <v>4</v>
      </c>
      <c r="I61" s="37" t="n">
        <v>1</v>
      </c>
      <c r="J61" s="37" t="n">
        <v>1.7</v>
      </c>
      <c r="K61" s="37" t="n">
        <v>2.26</v>
      </c>
      <c r="L61" s="31" t="n">
        <v>0.2673459194331442</v>
      </c>
      <c r="M61" s="31" t="n">
        <v>0.25876833536327</v>
      </c>
      <c r="N61" s="31" t="n">
        <v>0.4738857452035857</v>
      </c>
      <c r="O61" s="33">
        <f>3*L61+M61</f>
        <v/>
      </c>
      <c r="P61" s="33">
        <f>3*N61+M61</f>
        <v/>
      </c>
      <c r="Q61" s="31">
        <f>IF(OR(J61="",K61=""),"",SUMPRODUCT(POISSON(Helper!$A$2:$A$122,J61,FALSE)*POISSON(Helper!$B$2:$B$122,K61,FALSE)*Helper!$C$2:$C$122))</f>
        <v/>
      </c>
      <c r="R61" s="31">
        <f>IF(OR(J61="",K61=""),"",SUMPRODUCT(POISSON(Helper!$A$2:$A$122,J61,FALSE)*POISSON(Helper!$B$2:$B$122,K61,FALSE)*Helper!$D$2:$D$122))</f>
        <v/>
      </c>
      <c r="S61" s="31">
        <f>IF(Q61="","",1-Q61-R61)</f>
        <v/>
      </c>
      <c r="T61" s="33">
        <f>IF(Q61="","",3*Q61+R61)</f>
        <v/>
      </c>
      <c r="U61" s="33">
        <f>IF(Q61="","",3*S61+R61)</f>
        <v/>
      </c>
      <c r="V61" s="24">
        <f>IF(OR(H61="",I61=""),"",IF(H61&gt;I61,3,IF(H61=I61,1,0)))</f>
        <v/>
      </c>
      <c r="W61" s="24">
        <f>IF(OR(H61="",I61=""),"",IF(I61&gt;H61,3,IF(H61=I61,1,0)))</f>
        <v/>
      </c>
      <c r="X61" s="24">
        <f>IF(OR(H61="",I61=""),0,1)</f>
        <v/>
      </c>
      <c r="Y61" s="24" t="inlineStr">
        <is>
          <t>oddalerts.com</t>
        </is>
      </c>
    </row>
    <row r="62">
      <c r="A62" s="24" t="inlineStr">
        <is>
          <t>E0-Everton-Chelsea</t>
        </is>
      </c>
      <c r="B62" s="24" t="inlineStr">
        <is>
          <t>E0</t>
        </is>
      </c>
      <c r="C62" s="24" t="inlineStr">
        <is>
          <t>Premier League</t>
        </is>
      </c>
      <c r="D62" s="24" t="n">
        <v>7</v>
      </c>
      <c r="E62" s="29" t="n">
        <v>46312.52083333334</v>
      </c>
      <c r="F62" s="24" t="inlineStr">
        <is>
          <t>Everton</t>
        </is>
      </c>
      <c r="G62" s="24" t="inlineStr">
        <is>
          <t>Chelsea</t>
        </is>
      </c>
      <c r="H62" s="37" t="n">
        <v>0</v>
      </c>
      <c r="I62" s="37" t="n">
        <v>2</v>
      </c>
      <c r="J62" s="37" t="n">
        <v>0.51</v>
      </c>
      <c r="K62" s="37" t="n">
        <v>1.38</v>
      </c>
      <c r="L62" s="31" t="n">
        <v>0.2653920383291362</v>
      </c>
      <c r="M62" s="31" t="n">
        <v>0.258345844387511</v>
      </c>
      <c r="N62" s="31" t="n">
        <v>0.4762621172833528</v>
      </c>
      <c r="O62" s="33">
        <f>3*L62+M62</f>
        <v/>
      </c>
      <c r="P62" s="33">
        <f>3*N62+M62</f>
        <v/>
      </c>
      <c r="Q62" s="31">
        <f>IF(OR(J62="",K62=""),"",SUMPRODUCT(POISSON(Helper!$A$2:$A$122,J62,FALSE)*POISSON(Helper!$B$2:$B$122,K62,FALSE)*Helper!$C$2:$C$122))</f>
        <v/>
      </c>
      <c r="R62" s="31">
        <f>IF(OR(J62="",K62=""),"",SUMPRODUCT(POISSON(Helper!$A$2:$A$122,J62,FALSE)*POISSON(Helper!$B$2:$B$122,K62,FALSE)*Helper!$D$2:$D$122))</f>
        <v/>
      </c>
      <c r="S62" s="31">
        <f>IF(Q62="","",1-Q62-R62)</f>
        <v/>
      </c>
      <c r="T62" s="33">
        <f>IF(Q62="","",3*Q62+R62)</f>
        <v/>
      </c>
      <c r="U62" s="33">
        <f>IF(Q62="","",3*S62+R62)</f>
        <v/>
      </c>
      <c r="V62" s="24">
        <f>IF(OR(H62="",I62=""),"",IF(H62&gt;I62,3,IF(H62=I62,1,0)))</f>
        <v/>
      </c>
      <c r="W62" s="24">
        <f>IF(OR(H62="",I62=""),"",IF(I62&gt;H62,3,IF(H62=I62,1,0)))</f>
        <v/>
      </c>
      <c r="X62" s="24">
        <f>IF(OR(H62="",I62=""),0,1)</f>
        <v/>
      </c>
      <c r="Y62" s="24" t="inlineStr">
        <is>
          <t>oddalerts.com</t>
        </is>
      </c>
    </row>
    <row r="63">
      <c r="A63" s="24" t="inlineStr">
        <is>
          <t>E0-Brentfor-Liverpoo</t>
        </is>
      </c>
      <c r="B63" s="24" t="inlineStr">
        <is>
          <t>E0</t>
        </is>
      </c>
      <c r="C63" s="24" t="inlineStr">
        <is>
          <t>Premier League</t>
        </is>
      </c>
      <c r="D63" s="24" t="n">
        <v>7</v>
      </c>
      <c r="E63" s="29" t="n">
        <v>46312.625</v>
      </c>
      <c r="F63" s="24" t="inlineStr">
        <is>
          <t>Brentford</t>
        </is>
      </c>
      <c r="G63" s="24" t="inlineStr">
        <is>
          <t>Liverpool</t>
        </is>
      </c>
      <c r="H63" s="37" t="n">
        <v>1</v>
      </c>
      <c r="I63" s="37" t="n">
        <v>2</v>
      </c>
      <c r="J63" s="37" t="n">
        <v>1.41</v>
      </c>
      <c r="K63" s="37" t="n">
        <v>1.6</v>
      </c>
      <c r="L63" s="31" t="n">
        <v>0.2405779495317752</v>
      </c>
      <c r="M63" s="31" t="n">
        <v>0.2520912880307208</v>
      </c>
      <c r="N63" s="31" t="n">
        <v>0.507330762437504</v>
      </c>
      <c r="O63" s="33">
        <f>3*L63+M63</f>
        <v/>
      </c>
      <c r="P63" s="33">
        <f>3*N63+M63</f>
        <v/>
      </c>
      <c r="Q63" s="31">
        <f>IF(OR(J63="",K63=""),"",SUMPRODUCT(POISSON(Helper!$A$2:$A$122,J63,FALSE)*POISSON(Helper!$B$2:$B$122,K63,FALSE)*Helper!$C$2:$C$122))</f>
        <v/>
      </c>
      <c r="R63" s="31">
        <f>IF(OR(J63="",K63=""),"",SUMPRODUCT(POISSON(Helper!$A$2:$A$122,J63,FALSE)*POISSON(Helper!$B$2:$B$122,K63,FALSE)*Helper!$D$2:$D$122))</f>
        <v/>
      </c>
      <c r="S63" s="31">
        <f>IF(Q63="","",1-Q63-R63)</f>
        <v/>
      </c>
      <c r="T63" s="33">
        <f>IF(Q63="","",3*Q63+R63)</f>
        <v/>
      </c>
      <c r="U63" s="33">
        <f>IF(Q63="","",3*S63+R63)</f>
        <v/>
      </c>
      <c r="V63" s="24">
        <f>IF(OR(H63="",I63=""),"",IF(H63&gt;I63,3,IF(H63=I63,1,0)))</f>
        <v/>
      </c>
      <c r="W63" s="24">
        <f>IF(OR(H63="",I63=""),"",IF(I63&gt;H63,3,IF(H63=I63,1,0)))</f>
        <v/>
      </c>
      <c r="X63" s="24">
        <f>IF(OR(H63="",I63=""),0,1)</f>
        <v/>
      </c>
      <c r="Y63" s="24" t="inlineStr">
        <is>
          <t>oddalerts.com</t>
        </is>
      </c>
    </row>
    <row r="64">
      <c r="A64" s="24" t="inlineStr">
        <is>
          <t>E0-Fulham-Hull</t>
        </is>
      </c>
      <c r="B64" s="24" t="inlineStr">
        <is>
          <t>E0</t>
        </is>
      </c>
      <c r="C64" s="24" t="inlineStr">
        <is>
          <t>Premier League</t>
        </is>
      </c>
      <c r="D64" s="24" t="n">
        <v>7</v>
      </c>
      <c r="E64" s="29" t="n">
        <v>46312.625</v>
      </c>
      <c r="F64" s="24" t="inlineStr">
        <is>
          <t>Fulham</t>
        </is>
      </c>
      <c r="G64" s="24" t="inlineStr">
        <is>
          <t>Hull</t>
        </is>
      </c>
      <c r="H64" s="37" t="n">
        <v>1</v>
      </c>
      <c r="I64" s="37" t="n">
        <v>0</v>
      </c>
      <c r="J64" s="37" t="n">
        <v>1.63</v>
      </c>
      <c r="K64" s="37" t="n">
        <v>0.16</v>
      </c>
      <c r="L64" s="31" t="n">
        <v>0.6275038279229892</v>
      </c>
      <c r="M64" s="31" t="n">
        <v>0.216154289853465</v>
      </c>
      <c r="N64" s="31" t="n">
        <v>0.1563418822235458</v>
      </c>
      <c r="O64" s="33">
        <f>3*L64+M64</f>
        <v/>
      </c>
      <c r="P64" s="33">
        <f>3*N64+M64</f>
        <v/>
      </c>
      <c r="Q64" s="31">
        <f>IF(OR(J64="",K64=""),"",SUMPRODUCT(POISSON(Helper!$A$2:$A$122,J64,FALSE)*POISSON(Helper!$B$2:$B$122,K64,FALSE)*Helper!$C$2:$C$122))</f>
        <v/>
      </c>
      <c r="R64" s="31">
        <f>IF(OR(J64="",K64=""),"",SUMPRODUCT(POISSON(Helper!$A$2:$A$122,J64,FALSE)*POISSON(Helper!$B$2:$B$122,K64,FALSE)*Helper!$D$2:$D$122))</f>
        <v/>
      </c>
      <c r="S64" s="31">
        <f>IF(Q64="","",1-Q64-R64)</f>
        <v/>
      </c>
      <c r="T64" s="33">
        <f>IF(Q64="","",3*Q64+R64)</f>
        <v/>
      </c>
      <c r="U64" s="33">
        <f>IF(Q64="","",3*S64+R64)</f>
        <v/>
      </c>
      <c r="V64" s="24">
        <f>IF(OR(H64="",I64=""),"",IF(H64&gt;I64,3,IF(H64=I64,1,0)))</f>
        <v/>
      </c>
      <c r="W64" s="24">
        <f>IF(OR(H64="",I64=""),"",IF(I64&gt;H64,3,IF(H64=I64,1,0)))</f>
        <v/>
      </c>
      <c r="X64" s="24">
        <f>IF(OR(H64="",I64=""),0,1)</f>
        <v/>
      </c>
      <c r="Y64" s="24" t="inlineStr">
        <is>
          <t>oddalerts.com</t>
        </is>
      </c>
    </row>
    <row r="65">
      <c r="A65" s="24" t="inlineStr">
        <is>
          <t>E0-ManCity-Ipswich</t>
        </is>
      </c>
      <c r="B65" s="24" t="inlineStr">
        <is>
          <t>E0</t>
        </is>
      </c>
      <c r="C65" s="24" t="inlineStr">
        <is>
          <t>Premier League</t>
        </is>
      </c>
      <c r="D65" s="24" t="n">
        <v>7</v>
      </c>
      <c r="E65" s="29" t="n">
        <v>46312.625</v>
      </c>
      <c r="F65" s="24" t="inlineStr">
        <is>
          <t>Man City</t>
        </is>
      </c>
      <c r="G65" s="24" t="inlineStr">
        <is>
          <t>Ipswich</t>
        </is>
      </c>
      <c r="H65" s="37" t="n">
        <v>3</v>
      </c>
      <c r="I65" s="37" t="n">
        <v>2</v>
      </c>
      <c r="J65" s="37" t="n">
        <v>3.18</v>
      </c>
      <c r="K65" s="37" t="n">
        <v>1.38</v>
      </c>
      <c r="L65" s="31" t="n">
        <v>0.7974872347786396</v>
      </c>
      <c r="M65" s="31" t="n">
        <v>0.1372910081933145</v>
      </c>
      <c r="N65" s="31" t="n">
        <v>0.06522175702804595</v>
      </c>
      <c r="O65" s="33">
        <f>3*L65+M65</f>
        <v/>
      </c>
      <c r="P65" s="33">
        <f>3*N65+M65</f>
        <v/>
      </c>
      <c r="Q65" s="31">
        <f>IF(OR(J65="",K65=""),"",SUMPRODUCT(POISSON(Helper!$A$2:$A$122,J65,FALSE)*POISSON(Helper!$B$2:$B$122,K65,FALSE)*Helper!$C$2:$C$122))</f>
        <v/>
      </c>
      <c r="R65" s="31">
        <f>IF(OR(J65="",K65=""),"",SUMPRODUCT(POISSON(Helper!$A$2:$A$122,J65,FALSE)*POISSON(Helper!$B$2:$B$122,K65,FALSE)*Helper!$D$2:$D$122))</f>
        <v/>
      </c>
      <c r="S65" s="31">
        <f>IF(Q65="","",1-Q65-R65)</f>
        <v/>
      </c>
      <c r="T65" s="33">
        <f>IF(Q65="","",3*Q65+R65)</f>
        <v/>
      </c>
      <c r="U65" s="33">
        <f>IF(Q65="","",3*S65+R65)</f>
        <v/>
      </c>
      <c r="V65" s="24">
        <f>IF(OR(H65="",I65=""),"",IF(H65&gt;I65,3,IF(H65=I65,1,0)))</f>
        <v/>
      </c>
      <c r="W65" s="24">
        <f>IF(OR(H65="",I65=""),"",IF(I65&gt;H65,3,IF(H65=I65,1,0)))</f>
        <v/>
      </c>
      <c r="X65" s="24">
        <f>IF(OR(H65="",I65=""),0,1)</f>
        <v/>
      </c>
      <c r="Y65" s="24" t="inlineStr">
        <is>
          <t>oddalerts.com</t>
        </is>
      </c>
    </row>
    <row r="66">
      <c r="A66" s="24" t="inlineStr">
        <is>
          <t>E0-Newcastl-AstonVil</t>
        </is>
      </c>
      <c r="B66" s="24" t="inlineStr">
        <is>
          <t>E0</t>
        </is>
      </c>
      <c r="C66" s="24" t="inlineStr">
        <is>
          <t>Premier League</t>
        </is>
      </c>
      <c r="D66" s="24" t="n">
        <v>7</v>
      </c>
      <c r="E66" s="29" t="n">
        <v>46312.72916666666</v>
      </c>
      <c r="F66" s="24" t="inlineStr">
        <is>
          <t>Newcastle</t>
        </is>
      </c>
      <c r="G66" s="24" t="inlineStr">
        <is>
          <t>Aston Villa</t>
        </is>
      </c>
      <c r="H66" s="37" t="n">
        <v>0</v>
      </c>
      <c r="I66" s="37" t="n">
        <v>1</v>
      </c>
      <c r="J66" s="37" t="n">
        <v>1.3</v>
      </c>
      <c r="K66" s="37" t="n">
        <v>1.73</v>
      </c>
      <c r="L66" s="31" t="n">
        <v>0.3670209639528232</v>
      </c>
      <c r="M66" s="31" t="n">
        <v>0.2686995945815237</v>
      </c>
      <c r="N66" s="31" t="n">
        <v>0.3642794414656531</v>
      </c>
      <c r="O66" s="33">
        <f>3*L66+M66</f>
        <v/>
      </c>
      <c r="P66" s="33">
        <f>3*N66+M66</f>
        <v/>
      </c>
      <c r="Q66" s="31">
        <f>IF(OR(J66="",K66=""),"",SUMPRODUCT(POISSON(Helper!$A$2:$A$122,J66,FALSE)*POISSON(Helper!$B$2:$B$122,K66,FALSE)*Helper!$C$2:$C$122))</f>
        <v/>
      </c>
      <c r="R66" s="31">
        <f>IF(OR(J66="",K66=""),"",SUMPRODUCT(POISSON(Helper!$A$2:$A$122,J66,FALSE)*POISSON(Helper!$B$2:$B$122,K66,FALSE)*Helper!$D$2:$D$122))</f>
        <v/>
      </c>
      <c r="S66" s="31">
        <f>IF(Q66="","",1-Q66-R66)</f>
        <v/>
      </c>
      <c r="T66" s="33">
        <f>IF(Q66="","",3*Q66+R66)</f>
        <v/>
      </c>
      <c r="U66" s="33">
        <f>IF(Q66="","",3*S66+R66)</f>
        <v/>
      </c>
      <c r="V66" s="24">
        <f>IF(OR(H66="",I66=""),"",IF(H66&gt;I66,3,IF(H66=I66,1,0)))</f>
        <v/>
      </c>
      <c r="W66" s="24">
        <f>IF(OR(H66="",I66=""),"",IF(I66&gt;H66,3,IF(H66=I66,1,0)))</f>
        <v/>
      </c>
      <c r="X66" s="24">
        <f>IF(OR(H66="",I66=""),0,1)</f>
        <v/>
      </c>
      <c r="Y66" s="24" t="inlineStr">
        <is>
          <t>oddalerts.com</t>
        </is>
      </c>
    </row>
    <row r="67">
      <c r="A67" s="24" t="inlineStr">
        <is>
          <t>E0-Bournemo-Sunderla</t>
        </is>
      </c>
      <c r="B67" s="24" t="inlineStr">
        <is>
          <t>E0</t>
        </is>
      </c>
      <c r="C67" s="24" t="inlineStr">
        <is>
          <t>Premier League</t>
        </is>
      </c>
      <c r="D67" s="24" t="n">
        <v>7</v>
      </c>
      <c r="E67" s="29" t="n">
        <v>46313.58333333334</v>
      </c>
      <c r="F67" s="24" t="inlineStr">
        <is>
          <t>Bournemouth</t>
        </is>
      </c>
      <c r="G67" s="24" t="inlineStr">
        <is>
          <t>Sunderland</t>
        </is>
      </c>
      <c r="H67" s="37" t="n">
        <v>2</v>
      </c>
      <c r="I67" s="37" t="n">
        <v>0</v>
      </c>
      <c r="J67" s="37" t="n">
        <v>3.22</v>
      </c>
      <c r="K67" s="37" t="n">
        <v>0.08</v>
      </c>
      <c r="L67" s="31" t="n">
        <v>0.4842985095665723</v>
      </c>
      <c r="M67" s="31" t="n">
        <v>0.2568573490935768</v>
      </c>
      <c r="N67" s="31" t="n">
        <v>0.2588441413398509</v>
      </c>
      <c r="O67" s="33">
        <f>3*L67+M67</f>
        <v/>
      </c>
      <c r="P67" s="33">
        <f>3*N67+M67</f>
        <v/>
      </c>
      <c r="Q67" s="31">
        <f>IF(OR(J67="",K67=""),"",SUMPRODUCT(POISSON(Helper!$A$2:$A$122,J67,FALSE)*POISSON(Helper!$B$2:$B$122,K67,FALSE)*Helper!$C$2:$C$122))</f>
        <v/>
      </c>
      <c r="R67" s="31">
        <f>IF(OR(J67="",K67=""),"",SUMPRODUCT(POISSON(Helper!$A$2:$A$122,J67,FALSE)*POISSON(Helper!$B$2:$B$122,K67,FALSE)*Helper!$D$2:$D$122))</f>
        <v/>
      </c>
      <c r="S67" s="31">
        <f>IF(Q67="","",1-Q67-R67)</f>
        <v/>
      </c>
      <c r="T67" s="33">
        <f>IF(Q67="","",3*Q67+R67)</f>
        <v/>
      </c>
      <c r="U67" s="33">
        <f>IF(Q67="","",3*S67+R67)</f>
        <v/>
      </c>
      <c r="V67" s="24">
        <f>IF(OR(H67="",I67=""),"",IF(H67&gt;I67,3,IF(H67=I67,1,0)))</f>
        <v/>
      </c>
      <c r="W67" s="24">
        <f>IF(OR(H67="",I67=""),"",IF(I67&gt;H67,3,IF(H67=I67,1,0)))</f>
        <v/>
      </c>
      <c r="X67" s="24">
        <f>IF(OR(H67="",I67=""),0,1)</f>
        <v/>
      </c>
      <c r="Y67" s="24" t="inlineStr">
        <is>
          <t>oddalerts.com</t>
        </is>
      </c>
    </row>
    <row r="68">
      <c r="A68" s="24" t="inlineStr">
        <is>
          <t>E0-Brighton-CrystalP</t>
        </is>
      </c>
      <c r="B68" s="24" t="inlineStr">
        <is>
          <t>E0</t>
        </is>
      </c>
      <c r="C68" s="24" t="inlineStr">
        <is>
          <t>Premier League</t>
        </is>
      </c>
      <c r="D68" s="24" t="n">
        <v>7</v>
      </c>
      <c r="E68" s="29" t="n">
        <v>46313.58333333334</v>
      </c>
      <c r="F68" s="24" t="inlineStr">
        <is>
          <t>Brighton</t>
        </is>
      </c>
      <c r="G68" s="24" t="inlineStr">
        <is>
          <t>Crystal Palace</t>
        </is>
      </c>
      <c r="H68" s="37" t="n">
        <v>5</v>
      </c>
      <c r="I68" s="37" t="n">
        <v>0</v>
      </c>
      <c r="J68" s="37" t="n">
        <v>2.39</v>
      </c>
      <c r="K68" s="37" t="n">
        <v>0.5600000000000001</v>
      </c>
      <c r="L68" s="31" t="n">
        <v>0.4984296454939291</v>
      </c>
      <c r="M68" s="31" t="n">
        <v>0.2540198908311029</v>
      </c>
      <c r="N68" s="31" t="n">
        <v>0.247550463674968</v>
      </c>
      <c r="O68" s="33">
        <f>3*L68+M68</f>
        <v/>
      </c>
      <c r="P68" s="33">
        <f>3*N68+M68</f>
        <v/>
      </c>
      <c r="Q68" s="31">
        <f>IF(OR(J68="",K68=""),"",SUMPRODUCT(POISSON(Helper!$A$2:$A$122,J68,FALSE)*POISSON(Helper!$B$2:$B$122,K68,FALSE)*Helper!$C$2:$C$122))</f>
        <v/>
      </c>
      <c r="R68" s="31">
        <f>IF(OR(J68="",K68=""),"",SUMPRODUCT(POISSON(Helper!$A$2:$A$122,J68,FALSE)*POISSON(Helper!$B$2:$B$122,K68,FALSE)*Helper!$D$2:$D$122))</f>
        <v/>
      </c>
      <c r="S68" s="31">
        <f>IF(Q68="","",1-Q68-R68)</f>
        <v/>
      </c>
      <c r="T68" s="33">
        <f>IF(Q68="","",3*Q68+R68)</f>
        <v/>
      </c>
      <c r="U68" s="33">
        <f>IF(Q68="","",3*S68+R68)</f>
        <v/>
      </c>
      <c r="V68" s="24">
        <f>IF(OR(H68="",I68=""),"",IF(H68&gt;I68,3,IF(H68=I68,1,0)))</f>
        <v/>
      </c>
      <c r="W68" s="24">
        <f>IF(OR(H68="",I68=""),"",IF(I68&gt;H68,3,IF(H68=I68,1,0)))</f>
        <v/>
      </c>
      <c r="X68" s="24">
        <f>IF(OR(H68="",I68=""),0,1)</f>
        <v/>
      </c>
      <c r="Y68" s="24" t="inlineStr">
        <is>
          <t>oddalerts.com</t>
        </is>
      </c>
    </row>
    <row r="69">
      <c r="A69" s="24" t="inlineStr">
        <is>
          <t>E0-Leeds-ManUtd</t>
        </is>
      </c>
      <c r="B69" s="24" t="inlineStr">
        <is>
          <t>E0</t>
        </is>
      </c>
      <c r="C69" s="24" t="inlineStr">
        <is>
          <t>Premier League</t>
        </is>
      </c>
      <c r="D69" s="24" t="n">
        <v>7</v>
      </c>
      <c r="E69" s="29" t="n">
        <v>46313.58333333334</v>
      </c>
      <c r="F69" s="24" t="inlineStr">
        <is>
          <t>Leeds</t>
        </is>
      </c>
      <c r="G69" s="24" t="inlineStr">
        <is>
          <t>Man Utd</t>
        </is>
      </c>
      <c r="H69" s="37" t="n">
        <v>1</v>
      </c>
      <c r="I69" s="37" t="n">
        <v>1</v>
      </c>
      <c r="J69" s="37" t="n">
        <v>1.31</v>
      </c>
      <c r="K69" s="37" t="n">
        <v>0.86</v>
      </c>
      <c r="L69" s="31" t="n">
        <v>0.2308893343259827</v>
      </c>
      <c r="M69" s="31" t="n">
        <v>0.2491779916474497</v>
      </c>
      <c r="N69" s="31" t="n">
        <v>0.5199326740265675</v>
      </c>
      <c r="O69" s="33">
        <f>3*L69+M69</f>
        <v/>
      </c>
      <c r="P69" s="33">
        <f>3*N69+M69</f>
        <v/>
      </c>
      <c r="Q69" s="31">
        <f>IF(OR(J69="",K69=""),"",SUMPRODUCT(POISSON(Helper!$A$2:$A$122,J69,FALSE)*POISSON(Helper!$B$2:$B$122,K69,FALSE)*Helper!$C$2:$C$122))</f>
        <v/>
      </c>
      <c r="R69" s="31">
        <f>IF(OR(J69="",K69=""),"",SUMPRODUCT(POISSON(Helper!$A$2:$A$122,J69,FALSE)*POISSON(Helper!$B$2:$B$122,K69,FALSE)*Helper!$D$2:$D$122))</f>
        <v/>
      </c>
      <c r="S69" s="31">
        <f>IF(Q69="","",1-Q69-R69)</f>
        <v/>
      </c>
      <c r="T69" s="33">
        <f>IF(Q69="","",3*Q69+R69)</f>
        <v/>
      </c>
      <c r="U69" s="33">
        <f>IF(Q69="","",3*S69+R69)</f>
        <v/>
      </c>
      <c r="V69" s="24">
        <f>IF(OR(H69="",I69=""),"",IF(H69&gt;I69,3,IF(H69=I69,1,0)))</f>
        <v/>
      </c>
      <c r="W69" s="24">
        <f>IF(OR(H69="",I69=""),"",IF(I69&gt;H69,3,IF(H69=I69,1,0)))</f>
        <v/>
      </c>
      <c r="X69" s="24">
        <f>IF(OR(H69="",I69=""),0,1)</f>
        <v/>
      </c>
      <c r="Y69" s="24" t="inlineStr">
        <is>
          <t>oddalerts.com</t>
        </is>
      </c>
    </row>
    <row r="70">
      <c r="A70" s="24" t="inlineStr">
        <is>
          <t>E0-NottmFor-Arsenal</t>
        </is>
      </c>
      <c r="B70" s="24" t="inlineStr">
        <is>
          <t>E0</t>
        </is>
      </c>
      <c r="C70" s="24" t="inlineStr">
        <is>
          <t>Premier League</t>
        </is>
      </c>
      <c r="D70" s="24" t="n">
        <v>7</v>
      </c>
      <c r="E70" s="29" t="n">
        <v>46313.6875</v>
      </c>
      <c r="F70" s="24" t="inlineStr">
        <is>
          <t>Nott'm Forest</t>
        </is>
      </c>
      <c r="G70" s="24" t="inlineStr">
        <is>
          <t>Arsenal</t>
        </is>
      </c>
      <c r="H70" s="37" t="n">
        <v>0</v>
      </c>
      <c r="I70" s="37" t="n">
        <v>1</v>
      </c>
      <c r="J70" s="37" t="n">
        <v>0.86</v>
      </c>
      <c r="K70" s="37" t="n">
        <v>1.15</v>
      </c>
      <c r="L70" s="31" t="n">
        <v>0.1805052169476776</v>
      </c>
      <c r="M70" s="31" t="n">
        <v>0.2291459301574516</v>
      </c>
      <c r="N70" s="31" t="n">
        <v>0.5903488528948707</v>
      </c>
      <c r="O70" s="33">
        <f>3*L70+M70</f>
        <v/>
      </c>
      <c r="P70" s="33">
        <f>3*N70+M70</f>
        <v/>
      </c>
      <c r="Q70" s="31">
        <f>IF(OR(J70="",K70=""),"",SUMPRODUCT(POISSON(Helper!$A$2:$A$122,J70,FALSE)*POISSON(Helper!$B$2:$B$122,K70,FALSE)*Helper!$C$2:$C$122))</f>
        <v/>
      </c>
      <c r="R70" s="31">
        <f>IF(OR(J70="",K70=""),"",SUMPRODUCT(POISSON(Helper!$A$2:$A$122,J70,FALSE)*POISSON(Helper!$B$2:$B$122,K70,FALSE)*Helper!$D$2:$D$122))</f>
        <v/>
      </c>
      <c r="S70" s="31">
        <f>IF(Q70="","",1-Q70-R70)</f>
        <v/>
      </c>
      <c r="T70" s="33">
        <f>IF(Q70="","",3*Q70+R70)</f>
        <v/>
      </c>
      <c r="U70" s="33">
        <f>IF(Q70="","",3*S70+R70)</f>
        <v/>
      </c>
      <c r="V70" s="24">
        <f>IF(OR(H70="",I70=""),"",IF(H70&gt;I70,3,IF(H70=I70,1,0)))</f>
        <v/>
      </c>
      <c r="W70" s="24">
        <f>IF(OR(H70="",I70=""),"",IF(I70&gt;H70,3,IF(H70=I70,1,0)))</f>
        <v/>
      </c>
      <c r="X70" s="24">
        <f>IF(OR(H70="",I70=""),0,1)</f>
        <v/>
      </c>
      <c r="Y70" s="24" t="inlineStr">
        <is>
          <t>oddalerts.com</t>
        </is>
      </c>
    </row>
    <row r="71">
      <c r="A71" s="24" t="inlineStr">
        <is>
          <t>E0-Tottenha-Coventry</t>
        </is>
      </c>
      <c r="B71" s="24" t="inlineStr">
        <is>
          <t>E0</t>
        </is>
      </c>
      <c r="C71" s="24" t="inlineStr">
        <is>
          <t>Premier League</t>
        </is>
      </c>
      <c r="D71" s="24" t="n">
        <v>7</v>
      </c>
      <c r="E71" s="29" t="n">
        <v>46314.83333333334</v>
      </c>
      <c r="F71" s="24" t="inlineStr">
        <is>
          <t>Tottenham</t>
        </is>
      </c>
      <c r="G71" s="24" t="inlineStr">
        <is>
          <t>Coventry</t>
        </is>
      </c>
      <c r="H71" s="37" t="n">
        <v>3</v>
      </c>
      <c r="I71" s="37" t="n">
        <v>1</v>
      </c>
      <c r="J71" s="37" t="n">
        <v>1.11</v>
      </c>
      <c r="K71" s="37" t="n">
        <v>1.05</v>
      </c>
      <c r="L71" s="31" t="n">
        <v>0.6734772590713631</v>
      </c>
      <c r="M71" s="31" t="n">
        <v>0.1979030873837878</v>
      </c>
      <c r="N71" s="31" t="n">
        <v>0.1286196535448491</v>
      </c>
      <c r="O71" s="33">
        <f>3*L71+M71</f>
        <v/>
      </c>
      <c r="P71" s="33">
        <f>3*N71+M71</f>
        <v/>
      </c>
      <c r="Q71" s="31">
        <f>IF(OR(J71="",K71=""),"",SUMPRODUCT(POISSON(Helper!$A$2:$A$122,J71,FALSE)*POISSON(Helper!$B$2:$B$122,K71,FALSE)*Helper!$C$2:$C$122))</f>
        <v/>
      </c>
      <c r="R71" s="31">
        <f>IF(OR(J71="",K71=""),"",SUMPRODUCT(POISSON(Helper!$A$2:$A$122,J71,FALSE)*POISSON(Helper!$B$2:$B$122,K71,FALSE)*Helper!$D$2:$D$122))</f>
        <v/>
      </c>
      <c r="S71" s="31">
        <f>IF(Q71="","",1-Q71-R71)</f>
        <v/>
      </c>
      <c r="T71" s="33">
        <f>IF(Q71="","",3*Q71+R71)</f>
        <v/>
      </c>
      <c r="U71" s="33">
        <f>IF(Q71="","",3*S71+R71)</f>
        <v/>
      </c>
      <c r="V71" s="24">
        <f>IF(OR(H71="",I71=""),"",IF(H71&gt;I71,3,IF(H71=I71,1,0)))</f>
        <v/>
      </c>
      <c r="W71" s="24">
        <f>IF(OR(H71="",I71=""),"",IF(I71&gt;H71,3,IF(H71=I71,1,0)))</f>
        <v/>
      </c>
      <c r="X71" s="24">
        <f>IF(OR(H71="",I71=""),0,1)</f>
        <v/>
      </c>
      <c r="Y71" s="24" t="inlineStr">
        <is>
          <t>oddalerts.com</t>
        </is>
      </c>
    </row>
    <row r="72">
      <c r="A72" s="24" t="inlineStr">
        <is>
          <t>E0-Ipswich-NottmFor</t>
        </is>
      </c>
      <c r="B72" s="24" t="inlineStr">
        <is>
          <t>E0</t>
        </is>
      </c>
      <c r="C72" s="24" t="inlineStr">
        <is>
          <t>Premier League</t>
        </is>
      </c>
      <c r="D72" s="24" t="n">
        <v>8</v>
      </c>
      <c r="E72" s="29" t="n">
        <v>46318.83333333334</v>
      </c>
      <c r="F72" s="24" t="inlineStr">
        <is>
          <t>Ipswich</t>
        </is>
      </c>
      <c r="G72" s="24" t="inlineStr">
        <is>
          <t>Nott'm Forest</t>
        </is>
      </c>
      <c r="H72" s="37" t="n"/>
      <c r="I72" s="37" t="n"/>
      <c r="J72" s="37" t="n"/>
      <c r="K72" s="37" t="n"/>
      <c r="L72" s="31" t="n">
        <v>0.2909228643452499</v>
      </c>
      <c r="M72" s="31" t="n">
        <v>0.2631131500413394</v>
      </c>
      <c r="N72" s="31" t="n">
        <v>0.4459639856134106</v>
      </c>
      <c r="O72" s="33">
        <f>3*L72+M72</f>
        <v/>
      </c>
      <c r="P72" s="33">
        <f>3*N72+M72</f>
        <v/>
      </c>
      <c r="Q72" s="31">
        <f>IF(OR(J72="",K72=""),"",SUMPRODUCT(POISSON(Helper!$A$2:$A$122,J72,FALSE)*POISSON(Helper!$B$2:$B$122,K72,FALSE)*Helper!$C$2:$C$122))</f>
        <v/>
      </c>
      <c r="R72" s="31">
        <f>IF(OR(J72="",K72=""),"",SUMPRODUCT(POISSON(Helper!$A$2:$A$122,J72,FALSE)*POISSON(Helper!$B$2:$B$122,K72,FALSE)*Helper!$D$2:$D$122))</f>
        <v/>
      </c>
      <c r="S72" s="31">
        <f>IF(Q72="","",1-Q72-R72)</f>
        <v/>
      </c>
      <c r="T72" s="33">
        <f>IF(Q72="","",3*Q72+R72)</f>
        <v/>
      </c>
      <c r="U72" s="33">
        <f>IF(Q72="","",3*S72+R72)</f>
        <v/>
      </c>
      <c r="V72" s="24">
        <f>IF(OR(H72="",I72=""),"",IF(H72&gt;I72,3,IF(H72=I72,1,0)))</f>
        <v/>
      </c>
      <c r="W72" s="24">
        <f>IF(OR(H72="",I72=""),"",IF(I72&gt;H72,3,IF(H72=I72,1,0)))</f>
        <v/>
      </c>
      <c r="X72" s="24">
        <f>IF(OR(H72="",I72=""),0,1)</f>
        <v/>
      </c>
      <c r="Y72" s="24" t="n"/>
    </row>
    <row r="73">
      <c r="A73" s="24" t="inlineStr">
        <is>
          <t>E0-AstonVil-ManCity</t>
        </is>
      </c>
      <c r="B73" s="24" t="inlineStr">
        <is>
          <t>E0</t>
        </is>
      </c>
      <c r="C73" s="24" t="inlineStr">
        <is>
          <t>Premier League</t>
        </is>
      </c>
      <c r="D73" s="24" t="n">
        <v>8</v>
      </c>
      <c r="E73" s="29" t="n">
        <v>46319.52083333334</v>
      </c>
      <c r="F73" s="24" t="inlineStr">
        <is>
          <t>Aston Villa</t>
        </is>
      </c>
      <c r="G73" s="24" t="inlineStr">
        <is>
          <t>Man City</t>
        </is>
      </c>
      <c r="H73" s="37" t="n"/>
      <c r="I73" s="37" t="n"/>
      <c r="J73" s="37" t="n"/>
      <c r="K73" s="37" t="n"/>
      <c r="L73" s="31" t="n">
        <v>0.2709185066073216</v>
      </c>
      <c r="M73" s="31" t="n">
        <v>0.2595154936089467</v>
      </c>
      <c r="N73" s="31" t="n">
        <v>0.4695659997837316</v>
      </c>
      <c r="O73" s="33">
        <f>3*L73+M73</f>
        <v/>
      </c>
      <c r="P73" s="33">
        <f>3*N73+M73</f>
        <v/>
      </c>
      <c r="Q73" s="31">
        <f>IF(OR(J73="",K73=""),"",SUMPRODUCT(POISSON(Helper!$A$2:$A$122,J73,FALSE)*POISSON(Helper!$B$2:$B$122,K73,FALSE)*Helper!$C$2:$C$122))</f>
        <v/>
      </c>
      <c r="R73" s="31">
        <f>IF(OR(J73="",K73=""),"",SUMPRODUCT(POISSON(Helper!$A$2:$A$122,J73,FALSE)*POISSON(Helper!$B$2:$B$122,K73,FALSE)*Helper!$D$2:$D$122))</f>
        <v/>
      </c>
      <c r="S73" s="31">
        <f>IF(Q73="","",1-Q73-R73)</f>
        <v/>
      </c>
      <c r="T73" s="33">
        <f>IF(Q73="","",3*Q73+R73)</f>
        <v/>
      </c>
      <c r="U73" s="33">
        <f>IF(Q73="","",3*S73+R73)</f>
        <v/>
      </c>
      <c r="V73" s="24">
        <f>IF(OR(H73="",I73=""),"",IF(H73&gt;I73,3,IF(H73=I73,1,0)))</f>
        <v/>
      </c>
      <c r="W73" s="24">
        <f>IF(OR(H73="",I73=""),"",IF(I73&gt;H73,3,IF(H73=I73,1,0)))</f>
        <v/>
      </c>
      <c r="X73" s="24">
        <f>IF(OR(H73="",I73=""),0,1)</f>
        <v/>
      </c>
      <c r="Y73" s="24" t="n"/>
    </row>
    <row r="74">
      <c r="A74" s="24" t="inlineStr">
        <is>
          <t>E0-Arsenal-Everton</t>
        </is>
      </c>
      <c r="B74" s="24" t="inlineStr">
        <is>
          <t>E0</t>
        </is>
      </c>
      <c r="C74" s="24" t="inlineStr">
        <is>
          <t>Premier League</t>
        </is>
      </c>
      <c r="D74" s="24" t="n">
        <v>8</v>
      </c>
      <c r="E74" s="29" t="n">
        <v>46319.625</v>
      </c>
      <c r="F74" s="24" t="inlineStr">
        <is>
          <t>Arsenal</t>
        </is>
      </c>
      <c r="G74" s="24" t="inlineStr">
        <is>
          <t>Everton</t>
        </is>
      </c>
      <c r="H74" s="37" t="n"/>
      <c r="I74" s="37" t="n"/>
      <c r="J74" s="37" t="n"/>
      <c r="K74" s="37" t="n"/>
      <c r="L74" s="31" t="n">
        <v>0.6896285969583872</v>
      </c>
      <c r="M74" s="31" t="n">
        <v>0.1909376006644941</v>
      </c>
      <c r="N74" s="31" t="n">
        <v>0.1194338023771187</v>
      </c>
      <c r="O74" s="33">
        <f>3*L74+M74</f>
        <v/>
      </c>
      <c r="P74" s="33">
        <f>3*N74+M74</f>
        <v/>
      </c>
      <c r="Q74" s="31">
        <f>IF(OR(J74="",K74=""),"",SUMPRODUCT(POISSON(Helper!$A$2:$A$122,J74,FALSE)*POISSON(Helper!$B$2:$B$122,K74,FALSE)*Helper!$C$2:$C$122))</f>
        <v/>
      </c>
      <c r="R74" s="31">
        <f>IF(OR(J74="",K74=""),"",SUMPRODUCT(POISSON(Helper!$A$2:$A$122,J74,FALSE)*POISSON(Helper!$B$2:$B$122,K74,FALSE)*Helper!$D$2:$D$122))</f>
        <v/>
      </c>
      <c r="S74" s="31">
        <f>IF(Q74="","",1-Q74-R74)</f>
        <v/>
      </c>
      <c r="T74" s="33">
        <f>IF(Q74="","",3*Q74+R74)</f>
        <v/>
      </c>
      <c r="U74" s="33">
        <f>IF(Q74="","",3*S74+R74)</f>
        <v/>
      </c>
      <c r="V74" s="24">
        <f>IF(OR(H74="",I74=""),"",IF(H74&gt;I74,3,IF(H74=I74,1,0)))</f>
        <v/>
      </c>
      <c r="W74" s="24">
        <f>IF(OR(H74="",I74=""),"",IF(I74&gt;H74,3,IF(H74=I74,1,0)))</f>
        <v/>
      </c>
      <c r="X74" s="24">
        <f>IF(OR(H74="",I74=""),0,1)</f>
        <v/>
      </c>
      <c r="Y74" s="24" t="n"/>
    </row>
    <row r="75">
      <c r="A75" s="24" t="inlineStr">
        <is>
          <t>E0-Coventry-Fulham</t>
        </is>
      </c>
      <c r="B75" s="24" t="inlineStr">
        <is>
          <t>E0</t>
        </is>
      </c>
      <c r="C75" s="24" t="inlineStr">
        <is>
          <t>Premier League</t>
        </is>
      </c>
      <c r="D75" s="24" t="n">
        <v>8</v>
      </c>
      <c r="E75" s="29" t="n">
        <v>46319.625</v>
      </c>
      <c r="F75" s="24" t="inlineStr">
        <is>
          <t>Coventry</t>
        </is>
      </c>
      <c r="G75" s="24" t="inlineStr">
        <is>
          <t>Fulham</t>
        </is>
      </c>
      <c r="H75" s="37" t="n"/>
      <c r="I75" s="37" t="n"/>
      <c r="J75" s="37" t="n"/>
      <c r="K75" s="37" t="n"/>
      <c r="L75" s="31" t="n">
        <v>0.3276950936183561</v>
      </c>
      <c r="M75" s="31" t="n">
        <v>0.2673145327463677</v>
      </c>
      <c r="N75" s="31" t="n">
        <v>0.4049903736352762</v>
      </c>
      <c r="O75" s="33">
        <f>3*L75+M75</f>
        <v/>
      </c>
      <c r="P75" s="33">
        <f>3*N75+M75</f>
        <v/>
      </c>
      <c r="Q75" s="31">
        <f>IF(OR(J75="",K75=""),"",SUMPRODUCT(POISSON(Helper!$A$2:$A$122,J75,FALSE)*POISSON(Helper!$B$2:$B$122,K75,FALSE)*Helper!$C$2:$C$122))</f>
        <v/>
      </c>
      <c r="R75" s="31">
        <f>IF(OR(J75="",K75=""),"",SUMPRODUCT(POISSON(Helper!$A$2:$A$122,J75,FALSE)*POISSON(Helper!$B$2:$B$122,K75,FALSE)*Helper!$D$2:$D$122))</f>
        <v/>
      </c>
      <c r="S75" s="31">
        <f>IF(Q75="","",1-Q75-R75)</f>
        <v/>
      </c>
      <c r="T75" s="33">
        <f>IF(Q75="","",3*Q75+R75)</f>
        <v/>
      </c>
      <c r="U75" s="33">
        <f>IF(Q75="","",3*S75+R75)</f>
        <v/>
      </c>
      <c r="V75" s="24">
        <f>IF(OR(H75="",I75=""),"",IF(H75&gt;I75,3,IF(H75=I75,1,0)))</f>
        <v/>
      </c>
      <c r="W75" s="24">
        <f>IF(OR(H75="",I75=""),"",IF(I75&gt;H75,3,IF(H75=I75,1,0)))</f>
        <v/>
      </c>
      <c r="X75" s="24">
        <f>IF(OR(H75="",I75=""),0,1)</f>
        <v/>
      </c>
      <c r="Y75" s="24" t="n"/>
    </row>
    <row r="76">
      <c r="A76" s="24" t="inlineStr">
        <is>
          <t>E0-Chelsea-Tottenha</t>
        </is>
      </c>
      <c r="B76" s="24" t="inlineStr">
        <is>
          <t>E0</t>
        </is>
      </c>
      <c r="C76" s="24" t="inlineStr">
        <is>
          <t>Premier League</t>
        </is>
      </c>
      <c r="D76" s="24" t="n">
        <v>8</v>
      </c>
      <c r="E76" s="29" t="n">
        <v>46319.72916666666</v>
      </c>
      <c r="F76" s="24" t="inlineStr">
        <is>
          <t>Chelsea</t>
        </is>
      </c>
      <c r="G76" s="24" t="inlineStr">
        <is>
          <t>Tottenham</t>
        </is>
      </c>
      <c r="H76" s="37" t="n"/>
      <c r="I76" s="37" t="n"/>
      <c r="J76" s="37" t="n"/>
      <c r="K76" s="37" t="n"/>
      <c r="L76" s="31" t="n">
        <v>0.4863406003163698</v>
      </c>
      <c r="M76" s="31" t="n">
        <v>0.2564645435400704</v>
      </c>
      <c r="N76" s="31" t="n">
        <v>0.2571948561435598</v>
      </c>
      <c r="O76" s="33">
        <f>3*L76+M76</f>
        <v/>
      </c>
      <c r="P76" s="33">
        <f>3*N76+M76</f>
        <v/>
      </c>
      <c r="Q76" s="31">
        <f>IF(OR(J76="",K76=""),"",SUMPRODUCT(POISSON(Helper!$A$2:$A$122,J76,FALSE)*POISSON(Helper!$B$2:$B$122,K76,FALSE)*Helper!$C$2:$C$122))</f>
        <v/>
      </c>
      <c r="R76" s="31">
        <f>IF(OR(J76="",K76=""),"",SUMPRODUCT(POISSON(Helper!$A$2:$A$122,J76,FALSE)*POISSON(Helper!$B$2:$B$122,K76,FALSE)*Helper!$D$2:$D$122))</f>
        <v/>
      </c>
      <c r="S76" s="31">
        <f>IF(Q76="","",1-Q76-R76)</f>
        <v/>
      </c>
      <c r="T76" s="33">
        <f>IF(Q76="","",3*Q76+R76)</f>
        <v/>
      </c>
      <c r="U76" s="33">
        <f>IF(Q76="","",3*S76+R76)</f>
        <v/>
      </c>
      <c r="V76" s="24">
        <f>IF(OR(H76="",I76=""),"",IF(H76&gt;I76,3,IF(H76=I76,1,0)))</f>
        <v/>
      </c>
      <c r="W76" s="24">
        <f>IF(OR(H76="",I76=""),"",IF(I76&gt;H76,3,IF(H76=I76,1,0)))</f>
        <v/>
      </c>
      <c r="X76" s="24">
        <f>IF(OR(H76="",I76=""),0,1)</f>
        <v/>
      </c>
      <c r="Y76" s="24" t="n"/>
    </row>
    <row r="77">
      <c r="A77" s="24" t="inlineStr">
        <is>
          <t>E0-CrystalP-Newcastl</t>
        </is>
      </c>
      <c r="B77" s="24" t="inlineStr">
        <is>
          <t>E0</t>
        </is>
      </c>
      <c r="C77" s="24" t="inlineStr">
        <is>
          <t>Premier League</t>
        </is>
      </c>
      <c r="D77" s="24" t="n">
        <v>8</v>
      </c>
      <c r="E77" s="29" t="n">
        <v>46320.58333333334</v>
      </c>
      <c r="F77" s="24" t="inlineStr">
        <is>
          <t>Crystal Palace</t>
        </is>
      </c>
      <c r="G77" s="24" t="inlineStr">
        <is>
          <t>Newcastle</t>
        </is>
      </c>
      <c r="H77" s="37" t="n"/>
      <c r="I77" s="37" t="n"/>
      <c r="J77" s="37" t="n"/>
      <c r="K77" s="37" t="n"/>
      <c r="L77" s="31" t="n">
        <v>0.3641946288098724</v>
      </c>
      <c r="M77" s="31" t="n">
        <v>0.2686993718291689</v>
      </c>
      <c r="N77" s="31" t="n">
        <v>0.3671059993609588</v>
      </c>
      <c r="O77" s="33">
        <f>3*L77+M77</f>
        <v/>
      </c>
      <c r="P77" s="33">
        <f>3*N77+M77</f>
        <v/>
      </c>
      <c r="Q77" s="31">
        <f>IF(OR(J77="",K77=""),"",SUMPRODUCT(POISSON(Helper!$A$2:$A$122,J77,FALSE)*POISSON(Helper!$B$2:$B$122,K77,FALSE)*Helper!$C$2:$C$122))</f>
        <v/>
      </c>
      <c r="R77" s="31">
        <f>IF(OR(J77="",K77=""),"",SUMPRODUCT(POISSON(Helper!$A$2:$A$122,J77,FALSE)*POISSON(Helper!$B$2:$B$122,K77,FALSE)*Helper!$D$2:$D$122))</f>
        <v/>
      </c>
      <c r="S77" s="31">
        <f>IF(Q77="","",1-Q77-R77)</f>
        <v/>
      </c>
      <c r="T77" s="33">
        <f>IF(Q77="","",3*Q77+R77)</f>
        <v/>
      </c>
      <c r="U77" s="33">
        <f>IF(Q77="","",3*S77+R77)</f>
        <v/>
      </c>
      <c r="V77" s="24">
        <f>IF(OR(H77="",I77=""),"",IF(H77&gt;I77,3,IF(H77=I77,1,0)))</f>
        <v/>
      </c>
      <c r="W77" s="24">
        <f>IF(OR(H77="",I77=""),"",IF(I77&gt;H77,3,IF(H77=I77,1,0)))</f>
        <v/>
      </c>
      <c r="X77" s="24">
        <f>IF(OR(H77="",I77=""),0,1)</f>
        <v/>
      </c>
      <c r="Y77" s="24" t="n"/>
    </row>
    <row r="78">
      <c r="A78" s="24" t="inlineStr">
        <is>
          <t>E0-Hull-Brentfor</t>
        </is>
      </c>
      <c r="B78" s="24" t="inlineStr">
        <is>
          <t>E0</t>
        </is>
      </c>
      <c r="C78" s="24" t="inlineStr">
        <is>
          <t>Premier League</t>
        </is>
      </c>
      <c r="D78" s="24" t="n">
        <v>8</v>
      </c>
      <c r="E78" s="29" t="n">
        <v>46320.58333333334</v>
      </c>
      <c r="F78" s="24" t="inlineStr">
        <is>
          <t>Hull</t>
        </is>
      </c>
      <c r="G78" s="24" t="inlineStr">
        <is>
          <t>Brentford</t>
        </is>
      </c>
      <c r="H78" s="37" t="n"/>
      <c r="I78" s="37" t="n"/>
      <c r="J78" s="37" t="n"/>
      <c r="K78" s="37" t="n"/>
      <c r="L78" s="31" t="n">
        <v>0.2071192654791046</v>
      </c>
      <c r="M78" s="31" t="n">
        <v>0.2408057275878746</v>
      </c>
      <c r="N78" s="31" t="n">
        <v>0.5520750069330208</v>
      </c>
      <c r="O78" s="33">
        <f>3*L78+M78</f>
        <v/>
      </c>
      <c r="P78" s="33">
        <f>3*N78+M78</f>
        <v/>
      </c>
      <c r="Q78" s="31">
        <f>IF(OR(J78="",K78=""),"",SUMPRODUCT(POISSON(Helper!$A$2:$A$122,J78,FALSE)*POISSON(Helper!$B$2:$B$122,K78,FALSE)*Helper!$C$2:$C$122))</f>
        <v/>
      </c>
      <c r="R78" s="31">
        <f>IF(OR(J78="",K78=""),"",SUMPRODUCT(POISSON(Helper!$A$2:$A$122,J78,FALSE)*POISSON(Helper!$B$2:$B$122,K78,FALSE)*Helper!$D$2:$D$122))</f>
        <v/>
      </c>
      <c r="S78" s="31">
        <f>IF(Q78="","",1-Q78-R78)</f>
        <v/>
      </c>
      <c r="T78" s="33">
        <f>IF(Q78="","",3*Q78+R78)</f>
        <v/>
      </c>
      <c r="U78" s="33">
        <f>IF(Q78="","",3*S78+R78)</f>
        <v/>
      </c>
      <c r="V78" s="24">
        <f>IF(OR(H78="",I78=""),"",IF(H78&gt;I78,3,IF(H78=I78,1,0)))</f>
        <v/>
      </c>
      <c r="W78" s="24">
        <f>IF(OR(H78="",I78=""),"",IF(I78&gt;H78,3,IF(H78=I78,1,0)))</f>
        <v/>
      </c>
      <c r="X78" s="24">
        <f>IF(OR(H78="",I78=""),0,1)</f>
        <v/>
      </c>
      <c r="Y78" s="24" t="n"/>
    </row>
    <row r="79">
      <c r="A79" s="24" t="inlineStr">
        <is>
          <t>E0-Liverpoo-Brighton</t>
        </is>
      </c>
      <c r="B79" s="24" t="inlineStr">
        <is>
          <t>E0</t>
        </is>
      </c>
      <c r="C79" s="24" t="inlineStr">
        <is>
          <t>Premier League</t>
        </is>
      </c>
      <c r="D79" s="24" t="n">
        <v>8</v>
      </c>
      <c r="E79" s="29" t="n">
        <v>46320.58333333334</v>
      </c>
      <c r="F79" s="24" t="inlineStr">
        <is>
          <t>Liverpool</t>
        </is>
      </c>
      <c r="G79" s="24" t="inlineStr">
        <is>
          <t>Brighton</t>
        </is>
      </c>
      <c r="H79" s="37" t="n"/>
      <c r="I79" s="37" t="n"/>
      <c r="J79" s="37" t="n"/>
      <c r="K79" s="37" t="n"/>
      <c r="L79" s="31" t="n">
        <v>0.5808657297754191</v>
      </c>
      <c r="M79" s="31" t="n">
        <v>0.2322011327420761</v>
      </c>
      <c r="N79" s="31" t="n">
        <v>0.1869331374825048</v>
      </c>
      <c r="O79" s="33">
        <f>3*L79+M79</f>
        <v/>
      </c>
      <c r="P79" s="33">
        <f>3*N79+M79</f>
        <v/>
      </c>
      <c r="Q79" s="31">
        <f>IF(OR(J79="",K79=""),"",SUMPRODUCT(POISSON(Helper!$A$2:$A$122,J79,FALSE)*POISSON(Helper!$B$2:$B$122,K79,FALSE)*Helper!$C$2:$C$122))</f>
        <v/>
      </c>
      <c r="R79" s="31">
        <f>IF(OR(J79="",K79=""),"",SUMPRODUCT(POISSON(Helper!$A$2:$A$122,J79,FALSE)*POISSON(Helper!$B$2:$B$122,K79,FALSE)*Helper!$D$2:$D$122))</f>
        <v/>
      </c>
      <c r="S79" s="31">
        <f>IF(Q79="","",1-Q79-R79)</f>
        <v/>
      </c>
      <c r="T79" s="33">
        <f>IF(Q79="","",3*Q79+R79)</f>
        <v/>
      </c>
      <c r="U79" s="33">
        <f>IF(Q79="","",3*S79+R79)</f>
        <v/>
      </c>
      <c r="V79" s="24">
        <f>IF(OR(H79="",I79=""),"",IF(H79&gt;I79,3,IF(H79=I79,1,0)))</f>
        <v/>
      </c>
      <c r="W79" s="24">
        <f>IF(OR(H79="",I79=""),"",IF(I79&gt;H79,3,IF(H79=I79,1,0)))</f>
        <v/>
      </c>
      <c r="X79" s="24">
        <f>IF(OR(H79="",I79=""),0,1)</f>
        <v/>
      </c>
      <c r="Y79" s="24" t="n"/>
    </row>
    <row r="80">
      <c r="A80" s="24" t="inlineStr">
        <is>
          <t>E0-ManUtd-Bournemo</t>
        </is>
      </c>
      <c r="B80" s="24" t="inlineStr">
        <is>
          <t>E0</t>
        </is>
      </c>
      <c r="C80" s="24" t="inlineStr">
        <is>
          <t>Premier League</t>
        </is>
      </c>
      <c r="D80" s="24" t="n">
        <v>8</v>
      </c>
      <c r="E80" s="29" t="n">
        <v>46320.58333333334</v>
      </c>
      <c r="F80" s="24" t="inlineStr">
        <is>
          <t>Man Utd</t>
        </is>
      </c>
      <c r="G80" s="24" t="inlineStr">
        <is>
          <t>Bournemouth</t>
        </is>
      </c>
      <c r="H80" s="37" t="n"/>
      <c r="I80" s="37" t="n"/>
      <c r="J80" s="37" t="n"/>
      <c r="K80" s="37" t="n"/>
      <c r="L80" s="31" t="n">
        <v>0.608786877357695</v>
      </c>
      <c r="M80" s="31" t="n">
        <v>0.2228999820555757</v>
      </c>
      <c r="N80" s="31" t="n">
        <v>0.1683131405867293</v>
      </c>
      <c r="O80" s="33">
        <f>3*L80+M80</f>
        <v/>
      </c>
      <c r="P80" s="33">
        <f>3*N80+M80</f>
        <v/>
      </c>
      <c r="Q80" s="31">
        <f>IF(OR(J80="",K80=""),"",SUMPRODUCT(POISSON(Helper!$A$2:$A$122,J80,FALSE)*POISSON(Helper!$B$2:$B$122,K80,FALSE)*Helper!$C$2:$C$122))</f>
        <v/>
      </c>
      <c r="R80" s="31">
        <f>IF(OR(J80="",K80=""),"",SUMPRODUCT(POISSON(Helper!$A$2:$A$122,J80,FALSE)*POISSON(Helper!$B$2:$B$122,K80,FALSE)*Helper!$D$2:$D$122))</f>
        <v/>
      </c>
      <c r="S80" s="31">
        <f>IF(Q80="","",1-Q80-R80)</f>
        <v/>
      </c>
      <c r="T80" s="33">
        <f>IF(Q80="","",3*Q80+R80)</f>
        <v/>
      </c>
      <c r="U80" s="33">
        <f>IF(Q80="","",3*S80+R80)</f>
        <v/>
      </c>
      <c r="V80" s="24">
        <f>IF(OR(H80="",I80=""),"",IF(H80&gt;I80,3,IF(H80=I80,1,0)))</f>
        <v/>
      </c>
      <c r="W80" s="24">
        <f>IF(OR(H80="",I80=""),"",IF(I80&gt;H80,3,IF(H80=I80,1,0)))</f>
        <v/>
      </c>
      <c r="X80" s="24">
        <f>IF(OR(H80="",I80=""),0,1)</f>
        <v/>
      </c>
      <c r="Y80" s="24" t="n"/>
    </row>
    <row r="81">
      <c r="A81" s="24" t="inlineStr">
        <is>
          <t>E0-Sunderla-Leeds</t>
        </is>
      </c>
      <c r="B81" s="24" t="inlineStr">
        <is>
          <t>E0</t>
        </is>
      </c>
      <c r="C81" s="24" t="inlineStr">
        <is>
          <t>Premier League</t>
        </is>
      </c>
      <c r="D81" s="24" t="n">
        <v>8</v>
      </c>
      <c r="E81" s="29" t="n">
        <v>46320.6875</v>
      </c>
      <c r="F81" s="24" t="inlineStr">
        <is>
          <t>Sunderland</t>
        </is>
      </c>
      <c r="G81" s="24" t="inlineStr">
        <is>
          <t>Leeds</t>
        </is>
      </c>
      <c r="H81" s="37" t="n"/>
      <c r="I81" s="37" t="n"/>
      <c r="J81" s="37" t="n"/>
      <c r="K81" s="37" t="n"/>
      <c r="L81" s="31" t="n">
        <v>0.3895239606238541</v>
      </c>
      <c r="M81" s="31" t="n">
        <v>0.2681836866518259</v>
      </c>
      <c r="N81" s="31" t="n">
        <v>0.34229235272432</v>
      </c>
      <c r="O81" s="33">
        <f>3*L81+M81</f>
        <v/>
      </c>
      <c r="P81" s="33">
        <f>3*N81+M81</f>
        <v/>
      </c>
      <c r="Q81" s="31">
        <f>IF(OR(J81="",K81=""),"",SUMPRODUCT(POISSON(Helper!$A$2:$A$122,J81,FALSE)*POISSON(Helper!$B$2:$B$122,K81,FALSE)*Helper!$C$2:$C$122))</f>
        <v/>
      </c>
      <c r="R81" s="31">
        <f>IF(OR(J81="",K81=""),"",SUMPRODUCT(POISSON(Helper!$A$2:$A$122,J81,FALSE)*POISSON(Helper!$B$2:$B$122,K81,FALSE)*Helper!$D$2:$D$122))</f>
        <v/>
      </c>
      <c r="S81" s="31">
        <f>IF(Q81="","",1-Q81-R81)</f>
        <v/>
      </c>
      <c r="T81" s="33">
        <f>IF(Q81="","",3*Q81+R81)</f>
        <v/>
      </c>
      <c r="U81" s="33">
        <f>IF(Q81="","",3*S81+R81)</f>
        <v/>
      </c>
      <c r="V81" s="24">
        <f>IF(OR(H81="",I81=""),"",IF(H81&gt;I81,3,IF(H81=I81,1,0)))</f>
        <v/>
      </c>
      <c r="W81" s="24">
        <f>IF(OR(H81="",I81=""),"",IF(I81&gt;H81,3,IF(H81=I81,1,0)))</f>
        <v/>
      </c>
      <c r="X81" s="24">
        <f>IF(OR(H81="",I81=""),0,1)</f>
        <v/>
      </c>
      <c r="Y81" s="24" t="n"/>
    </row>
    <row r="82">
      <c r="A82" s="24" t="inlineStr">
        <is>
          <t>E0-Chelsea-ManUtd</t>
        </is>
      </c>
      <c r="B82" s="24" t="inlineStr">
        <is>
          <t>E0</t>
        </is>
      </c>
      <c r="C82" s="24" t="inlineStr">
        <is>
          <t>Premier League</t>
        </is>
      </c>
      <c r="D82" s="24" t="n">
        <v>9</v>
      </c>
      <c r="E82" s="29" t="n">
        <v>46326.52083333334</v>
      </c>
      <c r="F82" s="24" t="inlineStr">
        <is>
          <t>Chelsea</t>
        </is>
      </c>
      <c r="G82" s="24" t="inlineStr">
        <is>
          <t>Man Utd</t>
        </is>
      </c>
      <c r="H82" s="37" t="n"/>
      <c r="I82" s="37" t="n"/>
      <c r="J82" s="37" t="n"/>
      <c r="K82" s="37" t="n"/>
      <c r="L82" s="31" t="n">
        <v>0.4115553478097163</v>
      </c>
      <c r="M82" s="31" t="n">
        <v>0.2668235876064002</v>
      </c>
      <c r="N82" s="31" t="n">
        <v>0.3216210645838835</v>
      </c>
      <c r="O82" s="33">
        <f>3*L82+M82</f>
        <v/>
      </c>
      <c r="P82" s="33">
        <f>3*N82+M82</f>
        <v/>
      </c>
      <c r="Q82" s="31">
        <f>IF(OR(J82="",K82=""),"",SUMPRODUCT(POISSON(Helper!$A$2:$A$122,J82,FALSE)*POISSON(Helper!$B$2:$B$122,K82,FALSE)*Helper!$C$2:$C$122))</f>
        <v/>
      </c>
      <c r="R82" s="31">
        <f>IF(OR(J82="",K82=""),"",SUMPRODUCT(POISSON(Helper!$A$2:$A$122,J82,FALSE)*POISSON(Helper!$B$2:$B$122,K82,FALSE)*Helper!$D$2:$D$122))</f>
        <v/>
      </c>
      <c r="S82" s="31">
        <f>IF(Q82="","",1-Q82-R82)</f>
        <v/>
      </c>
      <c r="T82" s="33">
        <f>IF(Q82="","",3*Q82+R82)</f>
        <v/>
      </c>
      <c r="U82" s="33">
        <f>IF(Q82="","",3*S82+R82)</f>
        <v/>
      </c>
      <c r="V82" s="24">
        <f>IF(OR(H82="",I82=""),"",IF(H82&gt;I82,3,IF(H82=I82,1,0)))</f>
        <v/>
      </c>
      <c r="W82" s="24">
        <f>IF(OR(H82="",I82=""),"",IF(I82&gt;H82,3,IF(H82=I82,1,0)))</f>
        <v/>
      </c>
      <c r="X82" s="24">
        <f>IF(OR(H82="",I82=""),0,1)</f>
        <v/>
      </c>
      <c r="Y82" s="24" t="n"/>
    </row>
    <row r="83">
      <c r="A83" s="24" t="inlineStr">
        <is>
          <t>E0-Bournemo-Leeds</t>
        </is>
      </c>
      <c r="B83" s="24" t="inlineStr">
        <is>
          <t>E0</t>
        </is>
      </c>
      <c r="C83" s="24" t="inlineStr">
        <is>
          <t>Premier League</t>
        </is>
      </c>
      <c r="D83" s="24" t="n">
        <v>9</v>
      </c>
      <c r="E83" s="29" t="n">
        <v>46326.625</v>
      </c>
      <c r="F83" s="24" t="inlineStr">
        <is>
          <t>Bournemouth</t>
        </is>
      </c>
      <c r="G83" s="24" t="inlineStr">
        <is>
          <t>Leeds</t>
        </is>
      </c>
      <c r="H83" s="37" t="n"/>
      <c r="I83" s="37" t="n"/>
      <c r="J83" s="37" t="n"/>
      <c r="K83" s="37" t="n"/>
      <c r="L83" s="31" t="n">
        <v>0.4505583866139526</v>
      </c>
      <c r="M83" s="31" t="n">
        <v>0.2624780796669536</v>
      </c>
      <c r="N83" s="31" t="n">
        <v>0.2869635337190937</v>
      </c>
      <c r="O83" s="33">
        <f>3*L83+M83</f>
        <v/>
      </c>
      <c r="P83" s="33">
        <f>3*N83+M83</f>
        <v/>
      </c>
      <c r="Q83" s="31">
        <f>IF(OR(J83="",K83=""),"",SUMPRODUCT(POISSON(Helper!$A$2:$A$122,J83,FALSE)*POISSON(Helper!$B$2:$B$122,K83,FALSE)*Helper!$C$2:$C$122))</f>
        <v/>
      </c>
      <c r="R83" s="31">
        <f>IF(OR(J83="",K83=""),"",SUMPRODUCT(POISSON(Helper!$A$2:$A$122,J83,FALSE)*POISSON(Helper!$B$2:$B$122,K83,FALSE)*Helper!$D$2:$D$122))</f>
        <v/>
      </c>
      <c r="S83" s="31">
        <f>IF(Q83="","",1-Q83-R83)</f>
        <v/>
      </c>
      <c r="T83" s="33">
        <f>IF(Q83="","",3*Q83+R83)</f>
        <v/>
      </c>
      <c r="U83" s="33">
        <f>IF(Q83="","",3*S83+R83)</f>
        <v/>
      </c>
      <c r="V83" s="24">
        <f>IF(OR(H83="",I83=""),"",IF(H83&gt;I83,3,IF(H83=I83,1,0)))</f>
        <v/>
      </c>
      <c r="W83" s="24">
        <f>IF(OR(H83="",I83=""),"",IF(I83&gt;H83,3,IF(H83=I83,1,0)))</f>
        <v/>
      </c>
      <c r="X83" s="24">
        <f>IF(OR(H83="",I83=""),0,1)</f>
        <v/>
      </c>
      <c r="Y83" s="24" t="n"/>
    </row>
    <row r="84">
      <c r="A84" s="24" t="inlineStr">
        <is>
          <t>E0-Brentfor-NottmFor</t>
        </is>
      </c>
      <c r="B84" s="24" t="inlineStr">
        <is>
          <t>E0</t>
        </is>
      </c>
      <c r="C84" s="24" t="inlineStr">
        <is>
          <t>Premier League</t>
        </is>
      </c>
      <c r="D84" s="24" t="n">
        <v>9</v>
      </c>
      <c r="E84" s="29" t="n">
        <v>46326.625</v>
      </c>
      <c r="F84" s="24" t="inlineStr">
        <is>
          <t>Brentford</t>
        </is>
      </c>
      <c r="G84" s="24" t="inlineStr">
        <is>
          <t>Nott'm Forest</t>
        </is>
      </c>
      <c r="H84" s="37" t="n"/>
      <c r="I84" s="37" t="n"/>
      <c r="J84" s="37" t="n"/>
      <c r="K84" s="37" t="n"/>
      <c r="L84" s="31" t="n">
        <v>0.4304836757595406</v>
      </c>
      <c r="M84" s="31" t="n">
        <v>0.2650142080012838</v>
      </c>
      <c r="N84" s="31" t="n">
        <v>0.3045021162391756</v>
      </c>
      <c r="O84" s="33">
        <f>3*L84+M84</f>
        <v/>
      </c>
      <c r="P84" s="33">
        <f>3*N84+M84</f>
        <v/>
      </c>
      <c r="Q84" s="31">
        <f>IF(OR(J84="",K84=""),"",SUMPRODUCT(POISSON(Helper!$A$2:$A$122,J84,FALSE)*POISSON(Helper!$B$2:$B$122,K84,FALSE)*Helper!$C$2:$C$122))</f>
        <v/>
      </c>
      <c r="R84" s="31">
        <f>IF(OR(J84="",K84=""),"",SUMPRODUCT(POISSON(Helper!$A$2:$A$122,J84,FALSE)*POISSON(Helper!$B$2:$B$122,K84,FALSE)*Helper!$D$2:$D$122))</f>
        <v/>
      </c>
      <c r="S84" s="31">
        <f>IF(Q84="","",1-Q84-R84)</f>
        <v/>
      </c>
      <c r="T84" s="33">
        <f>IF(Q84="","",3*Q84+R84)</f>
        <v/>
      </c>
      <c r="U84" s="33">
        <f>IF(Q84="","",3*S84+R84)</f>
        <v/>
      </c>
      <c r="V84" s="24">
        <f>IF(OR(H84="",I84=""),"",IF(H84&gt;I84,3,IF(H84=I84,1,0)))</f>
        <v/>
      </c>
      <c r="W84" s="24">
        <f>IF(OR(H84="",I84=""),"",IF(I84&gt;H84,3,IF(H84=I84,1,0)))</f>
        <v/>
      </c>
      <c r="X84" s="24">
        <f>IF(OR(H84="",I84=""),0,1)</f>
        <v/>
      </c>
      <c r="Y84" s="24" t="n"/>
    </row>
    <row r="85">
      <c r="A85" s="24" t="inlineStr">
        <is>
          <t>E0-Coventry-Sunderla</t>
        </is>
      </c>
      <c r="B85" s="24" t="inlineStr">
        <is>
          <t>E0</t>
        </is>
      </c>
      <c r="C85" s="24" t="inlineStr">
        <is>
          <t>Premier League</t>
        </is>
      </c>
      <c r="D85" s="24" t="n">
        <v>9</v>
      </c>
      <c r="E85" s="29" t="n">
        <v>46326.625</v>
      </c>
      <c r="F85" s="24" t="inlineStr">
        <is>
          <t>Coventry</t>
        </is>
      </c>
      <c r="G85" s="24" t="inlineStr">
        <is>
          <t>Sunderland</t>
        </is>
      </c>
      <c r="H85" s="37" t="n"/>
      <c r="I85" s="37" t="n"/>
      <c r="J85" s="37" t="n"/>
      <c r="K85" s="37" t="n"/>
      <c r="L85" s="31" t="n">
        <v>0.3453310756730114</v>
      </c>
      <c r="M85" s="31" t="n">
        <v>0.2683107734344838</v>
      </c>
      <c r="N85" s="31" t="n">
        <v>0.3863581508925048</v>
      </c>
      <c r="O85" s="33">
        <f>3*L85+M85</f>
        <v/>
      </c>
      <c r="P85" s="33">
        <f>3*N85+M85</f>
        <v/>
      </c>
      <c r="Q85" s="31">
        <f>IF(OR(J85="",K85=""),"",SUMPRODUCT(POISSON(Helper!$A$2:$A$122,J85,FALSE)*POISSON(Helper!$B$2:$B$122,K85,FALSE)*Helper!$C$2:$C$122))</f>
        <v/>
      </c>
      <c r="R85" s="31">
        <f>IF(OR(J85="",K85=""),"",SUMPRODUCT(POISSON(Helper!$A$2:$A$122,J85,FALSE)*POISSON(Helper!$B$2:$B$122,K85,FALSE)*Helper!$D$2:$D$122))</f>
        <v/>
      </c>
      <c r="S85" s="31">
        <f>IF(Q85="","",1-Q85-R85)</f>
        <v/>
      </c>
      <c r="T85" s="33">
        <f>IF(Q85="","",3*Q85+R85)</f>
        <v/>
      </c>
      <c r="U85" s="33">
        <f>IF(Q85="","",3*S85+R85)</f>
        <v/>
      </c>
      <c r="V85" s="24">
        <f>IF(OR(H85="",I85=""),"",IF(H85&gt;I85,3,IF(H85=I85,1,0)))</f>
        <v/>
      </c>
      <c r="W85" s="24">
        <f>IF(OR(H85="",I85=""),"",IF(I85&gt;H85,3,IF(H85=I85,1,0)))</f>
        <v/>
      </c>
      <c r="X85" s="24">
        <f>IF(OR(H85="",I85=""),0,1)</f>
        <v/>
      </c>
      <c r="Y85" s="24" t="n"/>
    </row>
    <row r="86">
      <c r="A86" s="24" t="inlineStr">
        <is>
          <t>E0-Hull-Ipswich</t>
        </is>
      </c>
      <c r="B86" s="24" t="inlineStr">
        <is>
          <t>E0</t>
        </is>
      </c>
      <c r="C86" s="24" t="inlineStr">
        <is>
          <t>Premier League</t>
        </is>
      </c>
      <c r="D86" s="24" t="n">
        <v>9</v>
      </c>
      <c r="E86" s="29" t="n">
        <v>46326.625</v>
      </c>
      <c r="F86" s="24" t="inlineStr">
        <is>
          <t>Hull</t>
        </is>
      </c>
      <c r="G86" s="24" t="inlineStr">
        <is>
          <t>Ipswich</t>
        </is>
      </c>
      <c r="H86" s="37" t="n"/>
      <c r="I86" s="37" t="n"/>
      <c r="J86" s="37" t="n"/>
      <c r="K86" s="37" t="n"/>
      <c r="L86" s="31" t="n">
        <v>0.3298941298268091</v>
      </c>
      <c r="M86" s="31" t="n">
        <v>0.267473298389419</v>
      </c>
      <c r="N86" s="31" t="n">
        <v>0.4026325717837719</v>
      </c>
      <c r="O86" s="33">
        <f>3*L86+M86</f>
        <v/>
      </c>
      <c r="P86" s="33">
        <f>3*N86+M86</f>
        <v/>
      </c>
      <c r="Q86" s="31">
        <f>IF(OR(J86="",K86=""),"",SUMPRODUCT(POISSON(Helper!$A$2:$A$122,J86,FALSE)*POISSON(Helper!$B$2:$B$122,K86,FALSE)*Helper!$C$2:$C$122))</f>
        <v/>
      </c>
      <c r="R86" s="31">
        <f>IF(OR(J86="",K86=""),"",SUMPRODUCT(POISSON(Helper!$A$2:$A$122,J86,FALSE)*POISSON(Helper!$B$2:$B$122,K86,FALSE)*Helper!$D$2:$D$122))</f>
        <v/>
      </c>
      <c r="S86" s="31">
        <f>IF(Q86="","",1-Q86-R86)</f>
        <v/>
      </c>
      <c r="T86" s="33">
        <f>IF(Q86="","",3*Q86+R86)</f>
        <v/>
      </c>
      <c r="U86" s="33">
        <f>IF(Q86="","",3*S86+R86)</f>
        <v/>
      </c>
      <c r="V86" s="24">
        <f>IF(OR(H86="",I86=""),"",IF(H86&gt;I86,3,IF(H86=I86,1,0)))</f>
        <v/>
      </c>
      <c r="W86" s="24">
        <f>IF(OR(H86="",I86=""),"",IF(I86&gt;H86,3,IF(H86=I86,1,0)))</f>
        <v/>
      </c>
      <c r="X86" s="24">
        <f>IF(OR(H86="",I86=""),0,1)</f>
        <v/>
      </c>
      <c r="Y86" s="24" t="n"/>
    </row>
    <row r="87">
      <c r="A87" s="24" t="inlineStr">
        <is>
          <t>E0-ManCity-Brighton</t>
        </is>
      </c>
      <c r="B87" s="24" t="inlineStr">
        <is>
          <t>E0</t>
        </is>
      </c>
      <c r="C87" s="24" t="inlineStr">
        <is>
          <t>Premier League</t>
        </is>
      </c>
      <c r="D87" s="24" t="n">
        <v>9</v>
      </c>
      <c r="E87" s="29" t="n">
        <v>46326.625</v>
      </c>
      <c r="F87" s="24" t="inlineStr">
        <is>
          <t>Man City</t>
        </is>
      </c>
      <c r="G87" s="24" t="inlineStr">
        <is>
          <t>Brighton</t>
        </is>
      </c>
      <c r="H87" s="37" t="n"/>
      <c r="I87" s="37" t="n"/>
      <c r="J87" s="37" t="n"/>
      <c r="K87" s="37" t="n"/>
      <c r="L87" s="31" t="n">
        <v>0.6280954243130465</v>
      </c>
      <c r="M87" s="31" t="n">
        <v>0.2159345141854402</v>
      </c>
      <c r="N87" s="31" t="n">
        <v>0.1559700615015132</v>
      </c>
      <c r="O87" s="33">
        <f>3*L87+M87</f>
        <v/>
      </c>
      <c r="P87" s="33">
        <f>3*N87+M87</f>
        <v/>
      </c>
      <c r="Q87" s="31">
        <f>IF(OR(J87="",K87=""),"",SUMPRODUCT(POISSON(Helper!$A$2:$A$122,J87,FALSE)*POISSON(Helper!$B$2:$B$122,K87,FALSE)*Helper!$C$2:$C$122))</f>
        <v/>
      </c>
      <c r="R87" s="31">
        <f>IF(OR(J87="",K87=""),"",SUMPRODUCT(POISSON(Helper!$A$2:$A$122,J87,FALSE)*POISSON(Helper!$B$2:$B$122,K87,FALSE)*Helper!$D$2:$D$122))</f>
        <v/>
      </c>
      <c r="S87" s="31">
        <f>IF(Q87="","",1-Q87-R87)</f>
        <v/>
      </c>
      <c r="T87" s="33">
        <f>IF(Q87="","",3*Q87+R87)</f>
        <v/>
      </c>
      <c r="U87" s="33">
        <f>IF(Q87="","",3*S87+R87)</f>
        <v/>
      </c>
      <c r="V87" s="24">
        <f>IF(OR(H87="",I87=""),"",IF(H87&gt;I87,3,IF(H87=I87,1,0)))</f>
        <v/>
      </c>
      <c r="W87" s="24">
        <f>IF(OR(H87="",I87=""),"",IF(I87&gt;H87,3,IF(H87=I87,1,0)))</f>
        <v/>
      </c>
      <c r="X87" s="24">
        <f>IF(OR(H87="",I87=""),0,1)</f>
        <v/>
      </c>
      <c r="Y87" s="24" t="n"/>
    </row>
    <row r="88">
      <c r="A88" s="24" t="inlineStr">
        <is>
          <t>E0-Tottenha-CrystalP</t>
        </is>
      </c>
      <c r="B88" s="24" t="inlineStr">
        <is>
          <t>E0</t>
        </is>
      </c>
      <c r="C88" s="24" t="inlineStr">
        <is>
          <t>Premier League</t>
        </is>
      </c>
      <c r="D88" s="24" t="n">
        <v>9</v>
      </c>
      <c r="E88" s="29" t="n">
        <v>46326.72916666666</v>
      </c>
      <c r="F88" s="24" t="inlineStr">
        <is>
          <t>Tottenham</t>
        </is>
      </c>
      <c r="G88" s="24" t="inlineStr">
        <is>
          <t>Crystal Palace</t>
        </is>
      </c>
      <c r="H88" s="37" t="n"/>
      <c r="I88" s="37" t="n"/>
      <c r="J88" s="37" t="n"/>
      <c r="K88" s="37" t="n"/>
      <c r="L88" s="31" t="n">
        <v>0.5675744964837551</v>
      </c>
      <c r="M88" s="31" t="n">
        <v>0.2363002041882112</v>
      </c>
      <c r="N88" s="31" t="n">
        <v>0.1961252993280337</v>
      </c>
      <c r="O88" s="33">
        <f>3*L88+M88</f>
        <v/>
      </c>
      <c r="P88" s="33">
        <f>3*N88+M88</f>
        <v/>
      </c>
      <c r="Q88" s="31">
        <f>IF(OR(J88="",K88=""),"",SUMPRODUCT(POISSON(Helper!$A$2:$A$122,J88,FALSE)*POISSON(Helper!$B$2:$B$122,K88,FALSE)*Helper!$C$2:$C$122))</f>
        <v/>
      </c>
      <c r="R88" s="31">
        <f>IF(OR(J88="",K88=""),"",SUMPRODUCT(POISSON(Helper!$A$2:$A$122,J88,FALSE)*POISSON(Helper!$B$2:$B$122,K88,FALSE)*Helper!$D$2:$D$122))</f>
        <v/>
      </c>
      <c r="S88" s="31">
        <f>IF(Q88="","",1-Q88-R88)</f>
        <v/>
      </c>
      <c r="T88" s="33">
        <f>IF(Q88="","",3*Q88+R88)</f>
        <v/>
      </c>
      <c r="U88" s="33">
        <f>IF(Q88="","",3*S88+R88)</f>
        <v/>
      </c>
      <c r="V88" s="24">
        <f>IF(OR(H88="",I88=""),"",IF(H88&gt;I88,3,IF(H88=I88,1,0)))</f>
        <v/>
      </c>
      <c r="W88" s="24">
        <f>IF(OR(H88="",I88=""),"",IF(I88&gt;H88,3,IF(H88=I88,1,0)))</f>
        <v/>
      </c>
      <c r="X88" s="24">
        <f>IF(OR(H88="",I88=""),0,1)</f>
        <v/>
      </c>
      <c r="Y88" s="24" t="n"/>
    </row>
    <row r="89">
      <c r="A89" s="24" t="inlineStr">
        <is>
          <t>E0-AstonVil-Fulham</t>
        </is>
      </c>
      <c r="B89" s="24" t="inlineStr">
        <is>
          <t>E0</t>
        </is>
      </c>
      <c r="C89" s="24" t="inlineStr">
        <is>
          <t>Premier League</t>
        </is>
      </c>
      <c r="D89" s="24" t="n">
        <v>9</v>
      </c>
      <c r="E89" s="29" t="n">
        <v>46326.83333333334</v>
      </c>
      <c r="F89" s="24" t="inlineStr">
        <is>
          <t>Aston Villa</t>
        </is>
      </c>
      <c r="G89" s="24" t="inlineStr">
        <is>
          <t>Fulham</t>
        </is>
      </c>
      <c r="H89" s="37" t="n"/>
      <c r="I89" s="37" t="n"/>
      <c r="J89" s="37" t="n"/>
      <c r="K89" s="37" t="n"/>
      <c r="L89" s="31" t="n">
        <v>0.5493909067390017</v>
      </c>
      <c r="M89" s="31" t="n">
        <v>0.2415554759857397</v>
      </c>
      <c r="N89" s="31" t="n">
        <v>0.2090536172752586</v>
      </c>
      <c r="O89" s="33">
        <f>3*L89+M89</f>
        <v/>
      </c>
      <c r="P89" s="33">
        <f>3*N89+M89</f>
        <v/>
      </c>
      <c r="Q89" s="31">
        <f>IF(OR(J89="",K89=""),"",SUMPRODUCT(POISSON(Helper!$A$2:$A$122,J89,FALSE)*POISSON(Helper!$B$2:$B$122,K89,FALSE)*Helper!$C$2:$C$122))</f>
        <v/>
      </c>
      <c r="R89" s="31">
        <f>IF(OR(J89="",K89=""),"",SUMPRODUCT(POISSON(Helper!$A$2:$A$122,J89,FALSE)*POISSON(Helper!$B$2:$B$122,K89,FALSE)*Helper!$D$2:$D$122))</f>
        <v/>
      </c>
      <c r="S89" s="31">
        <f>IF(Q89="","",1-Q89-R89)</f>
        <v/>
      </c>
      <c r="T89" s="33">
        <f>IF(Q89="","",3*Q89+R89)</f>
        <v/>
      </c>
      <c r="U89" s="33">
        <f>IF(Q89="","",3*S89+R89)</f>
        <v/>
      </c>
      <c r="V89" s="24">
        <f>IF(OR(H89="",I89=""),"",IF(H89&gt;I89,3,IF(H89=I89,1,0)))</f>
        <v/>
      </c>
      <c r="W89" s="24">
        <f>IF(OR(H89="",I89=""),"",IF(I89&gt;H89,3,IF(H89=I89,1,0)))</f>
        <v/>
      </c>
      <c r="X89" s="24">
        <f>IF(OR(H89="",I89=""),0,1)</f>
        <v/>
      </c>
      <c r="Y89" s="24" t="n"/>
    </row>
    <row r="90">
      <c r="A90" s="24" t="inlineStr">
        <is>
          <t>E0-Liverpoo-Arsenal</t>
        </is>
      </c>
      <c r="B90" s="24" t="inlineStr">
        <is>
          <t>E0</t>
        </is>
      </c>
      <c r="C90" s="24" t="inlineStr">
        <is>
          <t>Premier League</t>
        </is>
      </c>
      <c r="D90" s="24" t="n">
        <v>9</v>
      </c>
      <c r="E90" s="29" t="n">
        <v>46327.6875</v>
      </c>
      <c r="F90" s="24" t="inlineStr">
        <is>
          <t>Liverpool</t>
        </is>
      </c>
      <c r="G90" s="24" t="inlineStr">
        <is>
          <t>Arsenal</t>
        </is>
      </c>
      <c r="H90" s="37" t="n"/>
      <c r="I90" s="37" t="n"/>
      <c r="J90" s="37" t="n"/>
      <c r="K90" s="37" t="n"/>
      <c r="L90" s="31" t="n">
        <v>0.3508900566795373</v>
      </c>
      <c r="M90" s="31" t="n">
        <v>0.2684963525676096</v>
      </c>
      <c r="N90" s="31" t="n">
        <v>0.3806135907528531</v>
      </c>
      <c r="O90" s="33">
        <f>3*L90+M90</f>
        <v/>
      </c>
      <c r="P90" s="33">
        <f>3*N90+M90</f>
        <v/>
      </c>
      <c r="Q90" s="31">
        <f>IF(OR(J90="",K90=""),"",SUMPRODUCT(POISSON(Helper!$A$2:$A$122,J90,FALSE)*POISSON(Helper!$B$2:$B$122,K90,FALSE)*Helper!$C$2:$C$122))</f>
        <v/>
      </c>
      <c r="R90" s="31">
        <f>IF(OR(J90="",K90=""),"",SUMPRODUCT(POISSON(Helper!$A$2:$A$122,J90,FALSE)*POISSON(Helper!$B$2:$B$122,K90,FALSE)*Helper!$D$2:$D$122))</f>
        <v/>
      </c>
      <c r="S90" s="31">
        <f>IF(Q90="","",1-Q90-R90)</f>
        <v/>
      </c>
      <c r="T90" s="33">
        <f>IF(Q90="","",3*Q90+R90)</f>
        <v/>
      </c>
      <c r="U90" s="33">
        <f>IF(Q90="","",3*S90+R90)</f>
        <v/>
      </c>
      <c r="V90" s="24">
        <f>IF(OR(H90="",I90=""),"",IF(H90&gt;I90,3,IF(H90=I90,1,0)))</f>
        <v/>
      </c>
      <c r="W90" s="24">
        <f>IF(OR(H90="",I90=""),"",IF(I90&gt;H90,3,IF(H90=I90,1,0)))</f>
        <v/>
      </c>
      <c r="X90" s="24">
        <f>IF(OR(H90="",I90=""),0,1)</f>
        <v/>
      </c>
      <c r="Y90" s="24" t="n"/>
    </row>
    <row r="91">
      <c r="A91" s="24" t="inlineStr">
        <is>
          <t>E0-Newcastl-Everton</t>
        </is>
      </c>
      <c r="B91" s="24" t="inlineStr">
        <is>
          <t>E0</t>
        </is>
      </c>
      <c r="C91" s="24" t="inlineStr">
        <is>
          <t>Premier League</t>
        </is>
      </c>
      <c r="D91" s="24" t="n">
        <v>9</v>
      </c>
      <c r="E91" s="29" t="n">
        <v>46328.83333333334</v>
      </c>
      <c r="F91" s="24" t="inlineStr">
        <is>
          <t>Newcastle</t>
        </is>
      </c>
      <c r="G91" s="24" t="inlineStr">
        <is>
          <t>Everton</t>
        </is>
      </c>
      <c r="H91" s="37" t="n"/>
      <c r="I91" s="37" t="n"/>
      <c r="J91" s="37" t="n"/>
      <c r="K91" s="37" t="n"/>
      <c r="L91" s="31" t="n">
        <v>0.4448180055864023</v>
      </c>
      <c r="M91" s="31" t="n">
        <v>0.2632665540764318</v>
      </c>
      <c r="N91" s="31" t="n">
        <v>0.2919154403371659</v>
      </c>
      <c r="O91" s="33">
        <f>3*L91+M91</f>
        <v/>
      </c>
      <c r="P91" s="33">
        <f>3*N91+M91</f>
        <v/>
      </c>
      <c r="Q91" s="31">
        <f>IF(OR(J91="",K91=""),"",SUMPRODUCT(POISSON(Helper!$A$2:$A$122,J91,FALSE)*POISSON(Helper!$B$2:$B$122,K91,FALSE)*Helper!$C$2:$C$122))</f>
        <v/>
      </c>
      <c r="R91" s="31">
        <f>IF(OR(J91="",K91=""),"",SUMPRODUCT(POISSON(Helper!$A$2:$A$122,J91,FALSE)*POISSON(Helper!$B$2:$B$122,K91,FALSE)*Helper!$D$2:$D$122))</f>
        <v/>
      </c>
      <c r="S91" s="31">
        <f>IF(Q91="","",1-Q91-R91)</f>
        <v/>
      </c>
      <c r="T91" s="33">
        <f>IF(Q91="","",3*Q91+R91)</f>
        <v/>
      </c>
      <c r="U91" s="33">
        <f>IF(Q91="","",3*S91+R91)</f>
        <v/>
      </c>
      <c r="V91" s="24">
        <f>IF(OR(H91="",I91=""),"",IF(H91&gt;I91,3,IF(H91=I91,1,0)))</f>
        <v/>
      </c>
      <c r="W91" s="24">
        <f>IF(OR(H91="",I91=""),"",IF(I91&gt;H91,3,IF(H91=I91,1,0)))</f>
        <v/>
      </c>
      <c r="X91" s="24">
        <f>IF(OR(H91="",I91=""),0,1)</f>
        <v/>
      </c>
      <c r="Y91" s="24" t="n"/>
    </row>
    <row r="92">
      <c r="A92" s="24" t="inlineStr">
        <is>
          <t>E0-Everton-Coventry</t>
        </is>
      </c>
      <c r="B92" s="24" t="inlineStr">
        <is>
          <t>E0</t>
        </is>
      </c>
      <c r="C92" s="24" t="inlineStr">
        <is>
          <t>Premier League</t>
        </is>
      </c>
      <c r="D92" s="24" t="n">
        <v>10</v>
      </c>
      <c r="E92" s="29" t="n">
        <v>46332.83333333334</v>
      </c>
      <c r="F92" s="24" t="inlineStr">
        <is>
          <t>Everton</t>
        </is>
      </c>
      <c r="G92" s="24" t="inlineStr">
        <is>
          <t>Coventry</t>
        </is>
      </c>
      <c r="H92" s="37" t="n"/>
      <c r="I92" s="37" t="n"/>
      <c r="J92" s="37" t="n"/>
      <c r="K92" s="37" t="n"/>
      <c r="L92" s="31" t="n">
        <v>0.5691629746197349</v>
      </c>
      <c r="M92" s="31" t="n">
        <v>0.2358216576198014</v>
      </c>
      <c r="N92" s="31" t="n">
        <v>0.1950153677604637</v>
      </c>
      <c r="O92" s="33">
        <f>3*L92+M92</f>
        <v/>
      </c>
      <c r="P92" s="33">
        <f>3*N92+M92</f>
        <v/>
      </c>
      <c r="Q92" s="31">
        <f>IF(OR(J92="",K92=""),"",SUMPRODUCT(POISSON(Helper!$A$2:$A$122,J92,FALSE)*POISSON(Helper!$B$2:$B$122,K92,FALSE)*Helper!$C$2:$C$122))</f>
        <v/>
      </c>
      <c r="R92" s="31">
        <f>IF(OR(J92="",K92=""),"",SUMPRODUCT(POISSON(Helper!$A$2:$A$122,J92,FALSE)*POISSON(Helper!$B$2:$B$122,K92,FALSE)*Helper!$D$2:$D$122))</f>
        <v/>
      </c>
      <c r="S92" s="31">
        <f>IF(Q92="","",1-Q92-R92)</f>
        <v/>
      </c>
      <c r="T92" s="33">
        <f>IF(Q92="","",3*Q92+R92)</f>
        <v/>
      </c>
      <c r="U92" s="33">
        <f>IF(Q92="","",3*S92+R92)</f>
        <v/>
      </c>
      <c r="V92" s="24">
        <f>IF(OR(H92="",I92=""),"",IF(H92&gt;I92,3,IF(H92=I92,1,0)))</f>
        <v/>
      </c>
      <c r="W92" s="24">
        <f>IF(OR(H92="",I92=""),"",IF(I92&gt;H92,3,IF(H92=I92,1,0)))</f>
        <v/>
      </c>
      <c r="X92" s="24">
        <f>IF(OR(H92="",I92=""),0,1)</f>
        <v/>
      </c>
      <c r="Y92" s="24" t="n"/>
    </row>
    <row r="93">
      <c r="A93" s="24" t="inlineStr">
        <is>
          <t>E0-Leeds-Tottenha</t>
        </is>
      </c>
      <c r="B93" s="24" t="inlineStr">
        <is>
          <t>E0</t>
        </is>
      </c>
      <c r="C93" s="24" t="inlineStr">
        <is>
          <t>Premier League</t>
        </is>
      </c>
      <c r="D93" s="24" t="n">
        <v>10</v>
      </c>
      <c r="E93" s="29" t="n">
        <v>46333.52083333334</v>
      </c>
      <c r="F93" s="24" t="inlineStr">
        <is>
          <t>Leeds</t>
        </is>
      </c>
      <c r="G93" s="24" t="inlineStr">
        <is>
          <t>Tottenham</t>
        </is>
      </c>
      <c r="H93" s="37" t="n"/>
      <c r="I93" s="37" t="n"/>
      <c r="J93" s="37" t="n"/>
      <c r="K93" s="37" t="n"/>
      <c r="L93" s="31" t="n">
        <v>0.2922494120805573</v>
      </c>
      <c r="M93" s="31" t="n">
        <v>0.263317650113125</v>
      </c>
      <c r="N93" s="31" t="n">
        <v>0.4444329378063177</v>
      </c>
      <c r="O93" s="33">
        <f>3*L93+M93</f>
        <v/>
      </c>
      <c r="P93" s="33">
        <f>3*N93+M93</f>
        <v/>
      </c>
      <c r="Q93" s="31">
        <f>IF(OR(J93="",K93=""),"",SUMPRODUCT(POISSON(Helper!$A$2:$A$122,J93,FALSE)*POISSON(Helper!$B$2:$B$122,K93,FALSE)*Helper!$C$2:$C$122))</f>
        <v/>
      </c>
      <c r="R93" s="31">
        <f>IF(OR(J93="",K93=""),"",SUMPRODUCT(POISSON(Helper!$A$2:$A$122,J93,FALSE)*POISSON(Helper!$B$2:$B$122,K93,FALSE)*Helper!$D$2:$D$122))</f>
        <v/>
      </c>
      <c r="S93" s="31">
        <f>IF(Q93="","",1-Q93-R93)</f>
        <v/>
      </c>
      <c r="T93" s="33">
        <f>IF(Q93="","",3*Q93+R93)</f>
        <v/>
      </c>
      <c r="U93" s="33">
        <f>IF(Q93="","",3*S93+R93)</f>
        <v/>
      </c>
      <c r="V93" s="24">
        <f>IF(OR(H93="",I93=""),"",IF(H93&gt;I93,3,IF(H93=I93,1,0)))</f>
        <v/>
      </c>
      <c r="W93" s="24">
        <f>IF(OR(H93="",I93=""),"",IF(I93&gt;H93,3,IF(H93=I93,1,0)))</f>
        <v/>
      </c>
      <c r="X93" s="24">
        <f>IF(OR(H93="",I93=""),0,1)</f>
        <v/>
      </c>
      <c r="Y93" s="24" t="n"/>
    </row>
    <row r="94">
      <c r="A94" s="24" t="inlineStr">
        <is>
          <t>E0-Arsenal-Hull</t>
        </is>
      </c>
      <c r="B94" s="24" t="inlineStr">
        <is>
          <t>E0</t>
        </is>
      </c>
      <c r="C94" s="24" t="inlineStr">
        <is>
          <t>Premier League</t>
        </is>
      </c>
      <c r="D94" s="24" t="n">
        <v>10</v>
      </c>
      <c r="E94" s="29" t="n">
        <v>46333.625</v>
      </c>
      <c r="F94" s="24" t="inlineStr">
        <is>
          <t>Arsenal</t>
        </is>
      </c>
      <c r="G94" s="24" t="inlineStr">
        <is>
          <t>Hull</t>
        </is>
      </c>
      <c r="H94" s="37" t="n"/>
      <c r="I94" s="37" t="n"/>
      <c r="J94" s="37" t="n"/>
      <c r="K94" s="37" t="n"/>
      <c r="L94" s="31" t="n">
        <v>0.8784785038001504</v>
      </c>
      <c r="M94" s="31" t="n">
        <v>0.08886438950934653</v>
      </c>
      <c r="N94" s="31" t="n">
        <v>0.03265710669050312</v>
      </c>
      <c r="O94" s="33">
        <f>3*L94+M94</f>
        <v/>
      </c>
      <c r="P94" s="33">
        <f>3*N94+M94</f>
        <v/>
      </c>
      <c r="Q94" s="31">
        <f>IF(OR(J94="",K94=""),"",SUMPRODUCT(POISSON(Helper!$A$2:$A$122,J94,FALSE)*POISSON(Helper!$B$2:$B$122,K94,FALSE)*Helper!$C$2:$C$122))</f>
        <v/>
      </c>
      <c r="R94" s="31">
        <f>IF(OR(J94="",K94=""),"",SUMPRODUCT(POISSON(Helper!$A$2:$A$122,J94,FALSE)*POISSON(Helper!$B$2:$B$122,K94,FALSE)*Helper!$D$2:$D$122))</f>
        <v/>
      </c>
      <c r="S94" s="31">
        <f>IF(Q94="","",1-Q94-R94)</f>
        <v/>
      </c>
      <c r="T94" s="33">
        <f>IF(Q94="","",3*Q94+R94)</f>
        <v/>
      </c>
      <c r="U94" s="33">
        <f>IF(Q94="","",3*S94+R94)</f>
        <v/>
      </c>
      <c r="V94" s="24">
        <f>IF(OR(H94="",I94=""),"",IF(H94&gt;I94,3,IF(H94=I94,1,0)))</f>
        <v/>
      </c>
      <c r="W94" s="24">
        <f>IF(OR(H94="",I94=""),"",IF(I94&gt;H94,3,IF(H94=I94,1,0)))</f>
        <v/>
      </c>
      <c r="X94" s="24">
        <f>IF(OR(H94="",I94=""),0,1)</f>
        <v/>
      </c>
      <c r="Y94" s="24" t="n"/>
    </row>
    <row r="95">
      <c r="A95" s="24" t="inlineStr">
        <is>
          <t>E0-Fulham-Newcastl</t>
        </is>
      </c>
      <c r="B95" s="24" t="inlineStr">
        <is>
          <t>E0</t>
        </is>
      </c>
      <c r="C95" s="24" t="inlineStr">
        <is>
          <t>Premier League</t>
        </is>
      </c>
      <c r="D95" s="24" t="n">
        <v>10</v>
      </c>
      <c r="E95" s="29" t="n">
        <v>46333.625</v>
      </c>
      <c r="F95" s="24" t="inlineStr">
        <is>
          <t>Fulham</t>
        </is>
      </c>
      <c r="G95" s="24" t="inlineStr">
        <is>
          <t>Newcastle</t>
        </is>
      </c>
      <c r="H95" s="37" t="n"/>
      <c r="I95" s="37" t="n"/>
      <c r="J95" s="37" t="n"/>
      <c r="K95" s="37" t="n"/>
      <c r="L95" s="31" t="n">
        <v>0.3554923923905497</v>
      </c>
      <c r="M95" s="31" t="n">
        <v>0.2686046855529283</v>
      </c>
      <c r="N95" s="31" t="n">
        <v>0.3759029220565219</v>
      </c>
      <c r="O95" s="33">
        <f>3*L95+M95</f>
        <v/>
      </c>
      <c r="P95" s="33">
        <f>3*N95+M95</f>
        <v/>
      </c>
      <c r="Q95" s="31">
        <f>IF(OR(J95="",K95=""),"",SUMPRODUCT(POISSON(Helper!$A$2:$A$122,J95,FALSE)*POISSON(Helper!$B$2:$B$122,K95,FALSE)*Helper!$C$2:$C$122))</f>
        <v/>
      </c>
      <c r="R95" s="31">
        <f>IF(OR(J95="",K95=""),"",SUMPRODUCT(POISSON(Helper!$A$2:$A$122,J95,FALSE)*POISSON(Helper!$B$2:$B$122,K95,FALSE)*Helper!$D$2:$D$122))</f>
        <v/>
      </c>
      <c r="S95" s="31">
        <f>IF(Q95="","",1-Q95-R95)</f>
        <v/>
      </c>
      <c r="T95" s="33">
        <f>IF(Q95="","",3*Q95+R95)</f>
        <v/>
      </c>
      <c r="U95" s="33">
        <f>IF(Q95="","",3*S95+R95)</f>
        <v/>
      </c>
      <c r="V95" s="24">
        <f>IF(OR(H95="",I95=""),"",IF(H95&gt;I95,3,IF(H95=I95,1,0)))</f>
        <v/>
      </c>
      <c r="W95" s="24">
        <f>IF(OR(H95="",I95=""),"",IF(I95&gt;H95,3,IF(H95=I95,1,0)))</f>
        <v/>
      </c>
      <c r="X95" s="24">
        <f>IF(OR(H95="",I95=""),0,1)</f>
        <v/>
      </c>
      <c r="Y95" s="24" t="n"/>
    </row>
    <row r="96">
      <c r="A96" s="24" t="inlineStr">
        <is>
          <t>E0-NottmFor-ManCity</t>
        </is>
      </c>
      <c r="B96" s="24" t="inlineStr">
        <is>
          <t>E0</t>
        </is>
      </c>
      <c r="C96" s="24" t="inlineStr">
        <is>
          <t>Premier League</t>
        </is>
      </c>
      <c r="D96" s="24" t="n">
        <v>10</v>
      </c>
      <c r="E96" s="29" t="n">
        <v>46333.72916666666</v>
      </c>
      <c r="F96" s="24" t="inlineStr">
        <is>
          <t>Nott'm Forest</t>
        </is>
      </c>
      <c r="G96" s="24" t="inlineStr">
        <is>
          <t>Man City</t>
        </is>
      </c>
      <c r="H96" s="37" t="n"/>
      <c r="I96" s="37" t="n"/>
      <c r="J96" s="37" t="n"/>
      <c r="K96" s="37" t="n"/>
      <c r="L96" s="31" t="n">
        <v>0.198652906723185</v>
      </c>
      <c r="M96" s="31" t="n">
        <v>0.237373528854973</v>
      </c>
      <c r="N96" s="31" t="n">
        <v>0.563973564421842</v>
      </c>
      <c r="O96" s="33">
        <f>3*L96+M96</f>
        <v/>
      </c>
      <c r="P96" s="33">
        <f>3*N96+M96</f>
        <v/>
      </c>
      <c r="Q96" s="31">
        <f>IF(OR(J96="",K96=""),"",SUMPRODUCT(POISSON(Helper!$A$2:$A$122,J96,FALSE)*POISSON(Helper!$B$2:$B$122,K96,FALSE)*Helper!$C$2:$C$122))</f>
        <v/>
      </c>
      <c r="R96" s="31">
        <f>IF(OR(J96="",K96=""),"",SUMPRODUCT(POISSON(Helper!$A$2:$A$122,J96,FALSE)*POISSON(Helper!$B$2:$B$122,K96,FALSE)*Helper!$D$2:$D$122))</f>
        <v/>
      </c>
      <c r="S96" s="31">
        <f>IF(Q96="","",1-Q96-R96)</f>
        <v/>
      </c>
      <c r="T96" s="33">
        <f>IF(Q96="","",3*Q96+R96)</f>
        <v/>
      </c>
      <c r="U96" s="33">
        <f>IF(Q96="","",3*S96+R96)</f>
        <v/>
      </c>
      <c r="V96" s="24">
        <f>IF(OR(H96="",I96=""),"",IF(H96&gt;I96,3,IF(H96=I96,1,0)))</f>
        <v/>
      </c>
      <c r="W96" s="24">
        <f>IF(OR(H96="",I96=""),"",IF(I96&gt;H96,3,IF(H96=I96,1,0)))</f>
        <v/>
      </c>
      <c r="X96" s="24">
        <f>IF(OR(H96="",I96=""),0,1)</f>
        <v/>
      </c>
      <c r="Y96" s="24" t="n"/>
    </row>
    <row r="97">
      <c r="A97" s="24" t="inlineStr">
        <is>
          <t>E0-Brighton-Brentfor</t>
        </is>
      </c>
      <c r="B97" s="24" t="inlineStr">
        <is>
          <t>E0</t>
        </is>
      </c>
      <c r="C97" s="24" t="inlineStr">
        <is>
          <t>Premier League</t>
        </is>
      </c>
      <c r="D97" s="24" t="n">
        <v>10</v>
      </c>
      <c r="E97" s="29" t="n">
        <v>46334.58333333334</v>
      </c>
      <c r="F97" s="24" t="inlineStr">
        <is>
          <t>Brighton</t>
        </is>
      </c>
      <c r="G97" s="24" t="inlineStr">
        <is>
          <t>Brentford</t>
        </is>
      </c>
      <c r="H97" s="37" t="n"/>
      <c r="I97" s="37" t="n"/>
      <c r="J97" s="37" t="n"/>
      <c r="K97" s="37" t="n"/>
      <c r="L97" s="31" t="n">
        <v>0.4662774056824411</v>
      </c>
      <c r="M97" s="31" t="n">
        <v>0.2600661528915124</v>
      </c>
      <c r="N97" s="31" t="n">
        <v>0.2736564414260464</v>
      </c>
      <c r="O97" s="33">
        <f>3*L97+M97</f>
        <v/>
      </c>
      <c r="P97" s="33">
        <f>3*N97+M97</f>
        <v/>
      </c>
      <c r="Q97" s="31">
        <f>IF(OR(J97="",K97=""),"",SUMPRODUCT(POISSON(Helper!$A$2:$A$122,J97,FALSE)*POISSON(Helper!$B$2:$B$122,K97,FALSE)*Helper!$C$2:$C$122))</f>
        <v/>
      </c>
      <c r="R97" s="31">
        <f>IF(OR(J97="",K97=""),"",SUMPRODUCT(POISSON(Helper!$A$2:$A$122,J97,FALSE)*POISSON(Helper!$B$2:$B$122,K97,FALSE)*Helper!$D$2:$D$122))</f>
        <v/>
      </c>
      <c r="S97" s="31">
        <f>IF(Q97="","",1-Q97-R97)</f>
        <v/>
      </c>
      <c r="T97" s="33">
        <f>IF(Q97="","",3*Q97+R97)</f>
        <v/>
      </c>
      <c r="U97" s="33">
        <f>IF(Q97="","",3*S97+R97)</f>
        <v/>
      </c>
      <c r="V97" s="24">
        <f>IF(OR(H97="",I97=""),"",IF(H97&gt;I97,3,IF(H97=I97,1,0)))</f>
        <v/>
      </c>
      <c r="W97" s="24">
        <f>IF(OR(H97="",I97=""),"",IF(I97&gt;H97,3,IF(H97=I97,1,0)))</f>
        <v/>
      </c>
      <c r="X97" s="24">
        <f>IF(OR(H97="",I97=""),0,1)</f>
        <v/>
      </c>
      <c r="Y97" s="24" t="n"/>
    </row>
    <row r="98">
      <c r="A98" s="24" t="inlineStr">
        <is>
          <t>E0-CrystalP-Liverpoo</t>
        </is>
      </c>
      <c r="B98" s="24" t="inlineStr">
        <is>
          <t>E0</t>
        </is>
      </c>
      <c r="C98" s="24" t="inlineStr">
        <is>
          <t>Premier League</t>
        </is>
      </c>
      <c r="D98" s="24" t="n">
        <v>10</v>
      </c>
      <c r="E98" s="29" t="n">
        <v>46334.58333333334</v>
      </c>
      <c r="F98" s="24" t="inlineStr">
        <is>
          <t>Crystal Palace</t>
        </is>
      </c>
      <c r="G98" s="24" t="inlineStr">
        <is>
          <t>Liverpool</t>
        </is>
      </c>
      <c r="H98" s="37" t="n"/>
      <c r="I98" s="37" t="n"/>
      <c r="J98" s="37" t="n"/>
      <c r="K98" s="37" t="n"/>
      <c r="L98" s="31" t="n">
        <v>0.2162075236726527</v>
      </c>
      <c r="M98" s="31" t="n">
        <v>0.2442203949103497</v>
      </c>
      <c r="N98" s="31" t="n">
        <v>0.5395720814169976</v>
      </c>
      <c r="O98" s="33">
        <f>3*L98+M98</f>
        <v/>
      </c>
      <c r="P98" s="33">
        <f>3*N98+M98</f>
        <v/>
      </c>
      <c r="Q98" s="31">
        <f>IF(OR(J98="",K98=""),"",SUMPRODUCT(POISSON(Helper!$A$2:$A$122,J98,FALSE)*POISSON(Helper!$B$2:$B$122,K98,FALSE)*Helper!$C$2:$C$122))</f>
        <v/>
      </c>
      <c r="R98" s="31">
        <f>IF(OR(J98="",K98=""),"",SUMPRODUCT(POISSON(Helper!$A$2:$A$122,J98,FALSE)*POISSON(Helper!$B$2:$B$122,K98,FALSE)*Helper!$D$2:$D$122))</f>
        <v/>
      </c>
      <c r="S98" s="31">
        <f>IF(Q98="","",1-Q98-R98)</f>
        <v/>
      </c>
      <c r="T98" s="33">
        <f>IF(Q98="","",3*Q98+R98)</f>
        <v/>
      </c>
      <c r="U98" s="33">
        <f>IF(Q98="","",3*S98+R98)</f>
        <v/>
      </c>
      <c r="V98" s="24">
        <f>IF(OR(H98="",I98=""),"",IF(H98&gt;I98,3,IF(H98=I98,1,0)))</f>
        <v/>
      </c>
      <c r="W98" s="24">
        <f>IF(OR(H98="",I98=""),"",IF(I98&gt;H98,3,IF(H98=I98,1,0)))</f>
        <v/>
      </c>
      <c r="X98" s="24">
        <f>IF(OR(H98="",I98=""),0,1)</f>
        <v/>
      </c>
      <c r="Y98" s="24" t="n"/>
    </row>
    <row r="99">
      <c r="A99" s="24" t="inlineStr">
        <is>
          <t>E0-Ipswich-Bournemo</t>
        </is>
      </c>
      <c r="B99" s="24" t="inlineStr">
        <is>
          <t>E0</t>
        </is>
      </c>
      <c r="C99" s="24" t="inlineStr">
        <is>
          <t>Premier League</t>
        </is>
      </c>
      <c r="D99" s="24" t="n">
        <v>10</v>
      </c>
      <c r="E99" s="29" t="n">
        <v>46334.58333333334</v>
      </c>
      <c r="F99" s="24" t="inlineStr">
        <is>
          <t>Ipswich</t>
        </is>
      </c>
      <c r="G99" s="24" t="inlineStr">
        <is>
          <t>Bournemouth</t>
        </is>
      </c>
      <c r="H99" s="37" t="n"/>
      <c r="I99" s="37" t="n"/>
      <c r="J99" s="37" t="n"/>
      <c r="K99" s="37" t="n"/>
      <c r="L99" s="31" t="n">
        <v>0.2824236456176097</v>
      </c>
      <c r="M99" s="31" t="n">
        <v>0.2617037971168741</v>
      </c>
      <c r="N99" s="31" t="n">
        <v>0.4558725572655162</v>
      </c>
      <c r="O99" s="33">
        <f>3*L99+M99</f>
        <v/>
      </c>
      <c r="P99" s="33">
        <f>3*N99+M99</f>
        <v/>
      </c>
      <c r="Q99" s="31">
        <f>IF(OR(J99="",K99=""),"",SUMPRODUCT(POISSON(Helper!$A$2:$A$122,J99,FALSE)*POISSON(Helper!$B$2:$B$122,K99,FALSE)*Helper!$C$2:$C$122))</f>
        <v/>
      </c>
      <c r="R99" s="31">
        <f>IF(OR(J99="",K99=""),"",SUMPRODUCT(POISSON(Helper!$A$2:$A$122,J99,FALSE)*POISSON(Helper!$B$2:$B$122,K99,FALSE)*Helper!$D$2:$D$122))</f>
        <v/>
      </c>
      <c r="S99" s="31">
        <f>IF(Q99="","",1-Q99-R99)</f>
        <v/>
      </c>
      <c r="T99" s="33">
        <f>IF(Q99="","",3*Q99+R99)</f>
        <v/>
      </c>
      <c r="U99" s="33">
        <f>IF(Q99="","",3*S99+R99)</f>
        <v/>
      </c>
      <c r="V99" s="24">
        <f>IF(OR(H99="",I99=""),"",IF(H99&gt;I99,3,IF(H99=I99,1,0)))</f>
        <v/>
      </c>
      <c r="W99" s="24">
        <f>IF(OR(H99="",I99=""),"",IF(I99&gt;H99,3,IF(H99=I99,1,0)))</f>
        <v/>
      </c>
      <c r="X99" s="24">
        <f>IF(OR(H99="",I99=""),0,1)</f>
        <v/>
      </c>
      <c r="Y99" s="24" t="n"/>
    </row>
    <row r="100">
      <c r="A100" s="24" t="inlineStr">
        <is>
          <t>E0-Sunderla-Chelsea</t>
        </is>
      </c>
      <c r="B100" s="24" t="inlineStr">
        <is>
          <t>E0</t>
        </is>
      </c>
      <c r="C100" s="24" t="inlineStr">
        <is>
          <t>Premier League</t>
        </is>
      </c>
      <c r="D100" s="24" t="n">
        <v>10</v>
      </c>
      <c r="E100" s="29" t="n">
        <v>46334.58333333334</v>
      </c>
      <c r="F100" s="24" t="inlineStr">
        <is>
          <t>Sunderland</t>
        </is>
      </c>
      <c r="G100" s="24" t="inlineStr">
        <is>
          <t>Chelsea</t>
        </is>
      </c>
      <c r="H100" s="37" t="n"/>
      <c r="I100" s="37" t="n"/>
      <c r="J100" s="37" t="n"/>
      <c r="K100" s="37" t="n"/>
      <c r="L100" s="31" t="n">
        <v>0.2138386169731422</v>
      </c>
      <c r="M100" s="31" t="n">
        <v>0.2433565475259309</v>
      </c>
      <c r="N100" s="31" t="n">
        <v>0.542804835500927</v>
      </c>
      <c r="O100" s="33">
        <f>3*L100+M100</f>
        <v/>
      </c>
      <c r="P100" s="33">
        <f>3*N100+M100</f>
        <v/>
      </c>
      <c r="Q100" s="31">
        <f>IF(OR(J100="",K100=""),"",SUMPRODUCT(POISSON(Helper!$A$2:$A$122,J100,FALSE)*POISSON(Helper!$B$2:$B$122,K100,FALSE)*Helper!$C$2:$C$122))</f>
        <v/>
      </c>
      <c r="R100" s="31">
        <f>IF(OR(J100="",K100=""),"",SUMPRODUCT(POISSON(Helper!$A$2:$A$122,J100,FALSE)*POISSON(Helper!$B$2:$B$122,K100,FALSE)*Helper!$D$2:$D$122))</f>
        <v/>
      </c>
      <c r="S100" s="31">
        <f>IF(Q100="","",1-Q100-R100)</f>
        <v/>
      </c>
      <c r="T100" s="33">
        <f>IF(Q100="","",3*Q100+R100)</f>
        <v/>
      </c>
      <c r="U100" s="33">
        <f>IF(Q100="","",3*S100+R100)</f>
        <v/>
      </c>
      <c r="V100" s="24">
        <f>IF(OR(H100="",I100=""),"",IF(H100&gt;I100,3,IF(H100=I100,1,0)))</f>
        <v/>
      </c>
      <c r="W100" s="24">
        <f>IF(OR(H100="",I100=""),"",IF(I100&gt;H100,3,IF(H100=I100,1,0)))</f>
        <v/>
      </c>
      <c r="X100" s="24">
        <f>IF(OR(H100="",I100=""),0,1)</f>
        <v/>
      </c>
      <c r="Y100" s="24" t="n"/>
    </row>
    <row r="101">
      <c r="A101" s="24" t="inlineStr">
        <is>
          <t>E0-ManUtd-AstonVil</t>
        </is>
      </c>
      <c r="B101" s="24" t="inlineStr">
        <is>
          <t>E0</t>
        </is>
      </c>
      <c r="C101" s="24" t="inlineStr">
        <is>
          <t>Premier League</t>
        </is>
      </c>
      <c r="D101" s="24" t="n">
        <v>10</v>
      </c>
      <c r="E101" s="29" t="n">
        <v>46334.6875</v>
      </c>
      <c r="F101" s="24" t="inlineStr">
        <is>
          <t>Man Utd</t>
        </is>
      </c>
      <c r="G101" s="24" t="inlineStr">
        <is>
          <t>Aston Villa</t>
        </is>
      </c>
      <c r="H101" s="37" t="n"/>
      <c r="I101" s="37" t="n"/>
      <c r="J101" s="37" t="n"/>
      <c r="K101" s="37" t="n"/>
      <c r="L101" s="31" t="n">
        <v>0.5250303072790562</v>
      </c>
      <c r="M101" s="31" t="n">
        <v>0.2479395728636153</v>
      </c>
      <c r="N101" s="31" t="n">
        <v>0.2270301198573285</v>
      </c>
      <c r="O101" s="33">
        <f>3*L101+M101</f>
        <v/>
      </c>
      <c r="P101" s="33">
        <f>3*N101+M101</f>
        <v/>
      </c>
      <c r="Q101" s="31">
        <f>IF(OR(J101="",K101=""),"",SUMPRODUCT(POISSON(Helper!$A$2:$A$122,J101,FALSE)*POISSON(Helper!$B$2:$B$122,K101,FALSE)*Helper!$C$2:$C$122))</f>
        <v/>
      </c>
      <c r="R101" s="31">
        <f>IF(OR(J101="",K101=""),"",SUMPRODUCT(POISSON(Helper!$A$2:$A$122,J101,FALSE)*POISSON(Helper!$B$2:$B$122,K101,FALSE)*Helper!$D$2:$D$122))</f>
        <v/>
      </c>
      <c r="S101" s="31">
        <f>IF(Q101="","",1-Q101-R101)</f>
        <v/>
      </c>
      <c r="T101" s="33">
        <f>IF(Q101="","",3*Q101+R101)</f>
        <v/>
      </c>
      <c r="U101" s="33">
        <f>IF(Q101="","",3*S101+R101)</f>
        <v/>
      </c>
      <c r="V101" s="24">
        <f>IF(OR(H101="",I101=""),"",IF(H101&gt;I101,3,IF(H101=I101,1,0)))</f>
        <v/>
      </c>
      <c r="W101" s="24">
        <f>IF(OR(H101="",I101=""),"",IF(I101&gt;H101,3,IF(H101=I101,1,0)))</f>
        <v/>
      </c>
      <c r="X101" s="24">
        <f>IF(OR(H101="",I101=""),0,1)</f>
        <v/>
      </c>
      <c r="Y101" s="24" t="n"/>
    </row>
    <row r="102">
      <c r="A102" s="24" t="inlineStr">
        <is>
          <t>E0-ManCity-Fulham</t>
        </is>
      </c>
      <c r="B102" s="24" t="inlineStr">
        <is>
          <t>E0</t>
        </is>
      </c>
      <c r="C102" s="24" t="inlineStr">
        <is>
          <t>Premier League</t>
        </is>
      </c>
      <c r="D102" s="24" t="n">
        <v>11</v>
      </c>
      <c r="E102" s="29" t="n">
        <v>46347.52083333334</v>
      </c>
      <c r="F102" s="24" t="inlineStr">
        <is>
          <t>Man City</t>
        </is>
      </c>
      <c r="G102" s="24" t="inlineStr">
        <is>
          <t>Fulham</t>
        </is>
      </c>
      <c r="H102" s="37" t="n"/>
      <c r="I102" s="37" t="n"/>
      <c r="J102" s="37" t="n"/>
      <c r="K102" s="37" t="n"/>
      <c r="L102" s="31" t="n">
        <v>0.7080178339364354</v>
      </c>
      <c r="M102" s="31" t="n">
        <v>0.1826637792904095</v>
      </c>
      <c r="N102" s="31" t="n">
        <v>0.1093183867731551</v>
      </c>
      <c r="O102" s="33">
        <f>3*L102+M102</f>
        <v/>
      </c>
      <c r="P102" s="33">
        <f>3*N102+M102</f>
        <v/>
      </c>
      <c r="Q102" s="31">
        <f>IF(OR(J102="",K102=""),"",SUMPRODUCT(POISSON(Helper!$A$2:$A$122,J102,FALSE)*POISSON(Helper!$B$2:$B$122,K102,FALSE)*Helper!$C$2:$C$122))</f>
        <v/>
      </c>
      <c r="R102" s="31">
        <f>IF(OR(J102="",K102=""),"",SUMPRODUCT(POISSON(Helper!$A$2:$A$122,J102,FALSE)*POISSON(Helper!$B$2:$B$122,K102,FALSE)*Helper!$D$2:$D$122))</f>
        <v/>
      </c>
      <c r="S102" s="31">
        <f>IF(Q102="","",1-Q102-R102)</f>
        <v/>
      </c>
      <c r="T102" s="33">
        <f>IF(Q102="","",3*Q102+R102)</f>
        <v/>
      </c>
      <c r="U102" s="33">
        <f>IF(Q102="","",3*S102+R102)</f>
        <v/>
      </c>
      <c r="V102" s="24">
        <f>IF(OR(H102="",I102=""),"",IF(H102&gt;I102,3,IF(H102=I102,1,0)))</f>
        <v/>
      </c>
      <c r="W102" s="24">
        <f>IF(OR(H102="",I102=""),"",IF(I102&gt;H102,3,IF(H102=I102,1,0)))</f>
        <v/>
      </c>
      <c r="X102" s="24">
        <f>IF(OR(H102="",I102=""),0,1)</f>
        <v/>
      </c>
      <c r="Y102" s="24" t="n"/>
    </row>
    <row r="103">
      <c r="A103" s="24" t="inlineStr">
        <is>
          <t>E0-AstonVil-Sunderla</t>
        </is>
      </c>
      <c r="B103" s="24" t="inlineStr">
        <is>
          <t>E0</t>
        </is>
      </c>
      <c r="C103" s="24" t="inlineStr">
        <is>
          <t>Premier League</t>
        </is>
      </c>
      <c r="D103" s="24" t="n">
        <v>11</v>
      </c>
      <c r="E103" s="29" t="n">
        <v>46347.625</v>
      </c>
      <c r="F103" s="24" t="inlineStr">
        <is>
          <t>Aston Villa</t>
        </is>
      </c>
      <c r="G103" s="24" t="inlineStr">
        <is>
          <t>Sunderland</t>
        </is>
      </c>
      <c r="H103" s="37" t="n"/>
      <c r="I103" s="37" t="n"/>
      <c r="J103" s="37" t="n"/>
      <c r="K103" s="37" t="n"/>
      <c r="L103" s="31" t="n">
        <v>0.568703914497203</v>
      </c>
      <c r="M103" s="31" t="n">
        <v>0.23596027279511</v>
      </c>
      <c r="N103" s="31" t="n">
        <v>0.1953358127076869</v>
      </c>
      <c r="O103" s="33">
        <f>3*L103+M103</f>
        <v/>
      </c>
      <c r="P103" s="33">
        <f>3*N103+M103</f>
        <v/>
      </c>
      <c r="Q103" s="31">
        <f>IF(OR(J103="",K103=""),"",SUMPRODUCT(POISSON(Helper!$A$2:$A$122,J103,FALSE)*POISSON(Helper!$B$2:$B$122,K103,FALSE)*Helper!$C$2:$C$122))</f>
        <v/>
      </c>
      <c r="R103" s="31">
        <f>IF(OR(J103="",K103=""),"",SUMPRODUCT(POISSON(Helper!$A$2:$A$122,J103,FALSE)*POISSON(Helper!$B$2:$B$122,K103,FALSE)*Helper!$D$2:$D$122))</f>
        <v/>
      </c>
      <c r="S103" s="31">
        <f>IF(Q103="","",1-Q103-R103)</f>
        <v/>
      </c>
      <c r="T103" s="33">
        <f>IF(Q103="","",3*Q103+R103)</f>
        <v/>
      </c>
      <c r="U103" s="33">
        <f>IF(Q103="","",3*S103+R103)</f>
        <v/>
      </c>
      <c r="V103" s="24">
        <f>IF(OR(H103="",I103=""),"",IF(H103&gt;I103,3,IF(H103=I103,1,0)))</f>
        <v/>
      </c>
      <c r="W103" s="24">
        <f>IF(OR(H103="",I103=""),"",IF(I103&gt;H103,3,IF(H103=I103,1,0)))</f>
        <v/>
      </c>
      <c r="X103" s="24">
        <f>IF(OR(H103="",I103=""),0,1)</f>
        <v/>
      </c>
      <c r="Y103" s="24" t="n"/>
    </row>
    <row r="104">
      <c r="A104" s="24" t="inlineStr">
        <is>
          <t>E0-Bournemo-NottmFor</t>
        </is>
      </c>
      <c r="B104" s="24" t="inlineStr">
        <is>
          <t>E0</t>
        </is>
      </c>
      <c r="C104" s="24" t="inlineStr">
        <is>
          <t>Premier League</t>
        </is>
      </c>
      <c r="D104" s="24" t="n">
        <v>11</v>
      </c>
      <c r="E104" s="29" t="n">
        <v>46347.625</v>
      </c>
      <c r="F104" s="24" t="inlineStr">
        <is>
          <t>Bournemouth</t>
        </is>
      </c>
      <c r="G104" s="24" t="inlineStr">
        <is>
          <t>Nott'm Forest</t>
        </is>
      </c>
      <c r="H104" s="37" t="n"/>
      <c r="I104" s="37" t="n"/>
      <c r="J104" s="37" t="n"/>
      <c r="K104" s="37" t="n"/>
      <c r="L104" s="31" t="n">
        <v>0.4321290075471787</v>
      </c>
      <c r="M104" s="31" t="n">
        <v>0.2648298776181506</v>
      </c>
      <c r="N104" s="31" t="n">
        <v>0.3030411148346707</v>
      </c>
      <c r="O104" s="33">
        <f>3*L104+M104</f>
        <v/>
      </c>
      <c r="P104" s="33">
        <f>3*N104+M104</f>
        <v/>
      </c>
      <c r="Q104" s="31">
        <f>IF(OR(J104="",K104=""),"",SUMPRODUCT(POISSON(Helper!$A$2:$A$122,J104,FALSE)*POISSON(Helper!$B$2:$B$122,K104,FALSE)*Helper!$C$2:$C$122))</f>
        <v/>
      </c>
      <c r="R104" s="31">
        <f>IF(OR(J104="",K104=""),"",SUMPRODUCT(POISSON(Helper!$A$2:$A$122,J104,FALSE)*POISSON(Helper!$B$2:$B$122,K104,FALSE)*Helper!$D$2:$D$122))</f>
        <v/>
      </c>
      <c r="S104" s="31">
        <f>IF(Q104="","",1-Q104-R104)</f>
        <v/>
      </c>
      <c r="T104" s="33">
        <f>IF(Q104="","",3*Q104+R104)</f>
        <v/>
      </c>
      <c r="U104" s="33">
        <f>IF(Q104="","",3*S104+R104)</f>
        <v/>
      </c>
      <c r="V104" s="24">
        <f>IF(OR(H104="",I104=""),"",IF(H104&gt;I104,3,IF(H104=I104,1,0)))</f>
        <v/>
      </c>
      <c r="W104" s="24">
        <f>IF(OR(H104="",I104=""),"",IF(I104&gt;H104,3,IF(H104=I104,1,0)))</f>
        <v/>
      </c>
      <c r="X104" s="24">
        <f>IF(OR(H104="",I104=""),0,1)</f>
        <v/>
      </c>
      <c r="Y104" s="24" t="n"/>
    </row>
    <row r="105">
      <c r="A105" s="24" t="inlineStr">
        <is>
          <t>E0-Chelsea-Leeds</t>
        </is>
      </c>
      <c r="B105" s="24" t="inlineStr">
        <is>
          <t>E0</t>
        </is>
      </c>
      <c r="C105" s="24" t="inlineStr">
        <is>
          <t>Premier League</t>
        </is>
      </c>
      <c r="D105" s="24" t="n">
        <v>11</v>
      </c>
      <c r="E105" s="29" t="n">
        <v>46347.625</v>
      </c>
      <c r="F105" s="24" t="inlineStr">
        <is>
          <t>Chelsea</t>
        </is>
      </c>
      <c r="G105" s="24" t="inlineStr">
        <is>
          <t>Leeds</t>
        </is>
      </c>
      <c r="H105" s="37" t="n"/>
      <c r="I105" s="37" t="n"/>
      <c r="J105" s="37" t="n"/>
      <c r="K105" s="37" t="n"/>
      <c r="L105" s="31" t="n">
        <v>0.6259063227980077</v>
      </c>
      <c r="M105" s="31" t="n">
        <v>0.2167457604208124</v>
      </c>
      <c r="N105" s="31" t="n">
        <v>0.1573479167811798</v>
      </c>
      <c r="O105" s="33">
        <f>3*L105+M105</f>
        <v/>
      </c>
      <c r="P105" s="33">
        <f>3*N105+M105</f>
        <v/>
      </c>
      <c r="Q105" s="31">
        <f>IF(OR(J105="",K105=""),"",SUMPRODUCT(POISSON(Helper!$A$2:$A$122,J105,FALSE)*POISSON(Helper!$B$2:$B$122,K105,FALSE)*Helper!$C$2:$C$122))</f>
        <v/>
      </c>
      <c r="R105" s="31">
        <f>IF(OR(J105="",K105=""),"",SUMPRODUCT(POISSON(Helper!$A$2:$A$122,J105,FALSE)*POISSON(Helper!$B$2:$B$122,K105,FALSE)*Helper!$D$2:$D$122))</f>
        <v/>
      </c>
      <c r="S105" s="31">
        <f>IF(Q105="","",1-Q105-R105)</f>
        <v/>
      </c>
      <c r="T105" s="33">
        <f>IF(Q105="","",3*Q105+R105)</f>
        <v/>
      </c>
      <c r="U105" s="33">
        <f>IF(Q105="","",3*S105+R105)</f>
        <v/>
      </c>
      <c r="V105" s="24">
        <f>IF(OR(H105="",I105=""),"",IF(H105&gt;I105,3,IF(H105=I105,1,0)))</f>
        <v/>
      </c>
      <c r="W105" s="24">
        <f>IF(OR(H105="",I105=""),"",IF(I105&gt;H105,3,IF(H105=I105,1,0)))</f>
        <v/>
      </c>
      <c r="X105" s="24">
        <f>IF(OR(H105="",I105=""),0,1)</f>
        <v/>
      </c>
      <c r="Y105" s="24" t="n"/>
    </row>
    <row r="106">
      <c r="A106" s="24" t="inlineStr">
        <is>
          <t>E0-Coventry-CrystalP</t>
        </is>
      </c>
      <c r="B106" s="24" t="inlineStr">
        <is>
          <t>E0</t>
        </is>
      </c>
      <c r="C106" s="24" t="inlineStr">
        <is>
          <t>Premier League</t>
        </is>
      </c>
      <c r="D106" s="24" t="n">
        <v>11</v>
      </c>
      <c r="E106" s="29" t="n">
        <v>46347.625</v>
      </c>
      <c r="F106" s="24" t="inlineStr">
        <is>
          <t>Coventry</t>
        </is>
      </c>
      <c r="G106" s="24" t="inlineStr">
        <is>
          <t>Crystal Palace</t>
        </is>
      </c>
      <c r="H106" s="37" t="n"/>
      <c r="I106" s="37" t="n"/>
      <c r="J106" s="37" t="n"/>
      <c r="K106" s="37" t="n"/>
      <c r="L106" s="31" t="n">
        <v>0.319337910032589</v>
      </c>
      <c r="M106" s="31" t="n">
        <v>0.2666189198033994</v>
      </c>
      <c r="N106" s="31" t="n">
        <v>0.4140431701640115</v>
      </c>
      <c r="O106" s="33">
        <f>3*L106+M106</f>
        <v/>
      </c>
      <c r="P106" s="33">
        <f>3*N106+M106</f>
        <v/>
      </c>
      <c r="Q106" s="31">
        <f>IF(OR(J106="",K106=""),"",SUMPRODUCT(POISSON(Helper!$A$2:$A$122,J106,FALSE)*POISSON(Helper!$B$2:$B$122,K106,FALSE)*Helper!$C$2:$C$122))</f>
        <v/>
      </c>
      <c r="R106" s="31">
        <f>IF(OR(J106="",K106=""),"",SUMPRODUCT(POISSON(Helper!$A$2:$A$122,J106,FALSE)*POISSON(Helper!$B$2:$B$122,K106,FALSE)*Helper!$D$2:$D$122))</f>
        <v/>
      </c>
      <c r="S106" s="31">
        <f>IF(Q106="","",1-Q106-R106)</f>
        <v/>
      </c>
      <c r="T106" s="33">
        <f>IF(Q106="","",3*Q106+R106)</f>
        <v/>
      </c>
      <c r="U106" s="33">
        <f>IF(Q106="","",3*S106+R106)</f>
        <v/>
      </c>
      <c r="V106" s="24">
        <f>IF(OR(H106="",I106=""),"",IF(H106&gt;I106,3,IF(H106=I106,1,0)))</f>
        <v/>
      </c>
      <c r="W106" s="24">
        <f>IF(OR(H106="",I106=""),"",IF(I106&gt;H106,3,IF(H106=I106,1,0)))</f>
        <v/>
      </c>
      <c r="X106" s="24">
        <f>IF(OR(H106="",I106=""),0,1)</f>
        <v/>
      </c>
      <c r="Y106" s="24" t="n"/>
    </row>
    <row r="107">
      <c r="A107" s="24" t="inlineStr">
        <is>
          <t>E0-Tottenha-Ipswich</t>
        </is>
      </c>
      <c r="B107" s="24" t="inlineStr">
        <is>
          <t>E0</t>
        </is>
      </c>
      <c r="C107" s="24" t="inlineStr">
        <is>
          <t>Premier League</t>
        </is>
      </c>
      <c r="D107" s="24" t="n">
        <v>11</v>
      </c>
      <c r="E107" s="29" t="n">
        <v>46347.625</v>
      </c>
      <c r="F107" s="24" t="inlineStr">
        <is>
          <t>Tottenham</t>
        </is>
      </c>
      <c r="G107" s="24" t="inlineStr">
        <is>
          <t>Ipswich</t>
        </is>
      </c>
      <c r="H107" s="37" t="n"/>
      <c r="I107" s="37" t="n"/>
      <c r="J107" s="37" t="n"/>
      <c r="K107" s="37" t="n"/>
      <c r="L107" s="31" t="n">
        <v>0.6814746238633675</v>
      </c>
      <c r="M107" s="31" t="n">
        <v>0.1944895608330094</v>
      </c>
      <c r="N107" s="31" t="n">
        <v>0.124035815303623</v>
      </c>
      <c r="O107" s="33">
        <f>3*L107+M107</f>
        <v/>
      </c>
      <c r="P107" s="33">
        <f>3*N107+M107</f>
        <v/>
      </c>
      <c r="Q107" s="31">
        <f>IF(OR(J107="",K107=""),"",SUMPRODUCT(POISSON(Helper!$A$2:$A$122,J107,FALSE)*POISSON(Helper!$B$2:$B$122,K107,FALSE)*Helper!$C$2:$C$122))</f>
        <v/>
      </c>
      <c r="R107" s="31">
        <f>IF(OR(J107="",K107=""),"",SUMPRODUCT(POISSON(Helper!$A$2:$A$122,J107,FALSE)*POISSON(Helper!$B$2:$B$122,K107,FALSE)*Helper!$D$2:$D$122))</f>
        <v/>
      </c>
      <c r="S107" s="31">
        <f>IF(Q107="","",1-Q107-R107)</f>
        <v/>
      </c>
      <c r="T107" s="33">
        <f>IF(Q107="","",3*Q107+R107)</f>
        <v/>
      </c>
      <c r="U107" s="33">
        <f>IF(Q107="","",3*S107+R107)</f>
        <v/>
      </c>
      <c r="V107" s="24">
        <f>IF(OR(H107="",I107=""),"",IF(H107&gt;I107,3,IF(H107=I107,1,0)))</f>
        <v/>
      </c>
      <c r="W107" s="24">
        <f>IF(OR(H107="",I107=""),"",IF(I107&gt;H107,3,IF(H107=I107,1,0)))</f>
        <v/>
      </c>
      <c r="X107" s="24">
        <f>IF(OR(H107="",I107=""),0,1)</f>
        <v/>
      </c>
      <c r="Y107" s="24" t="n"/>
    </row>
    <row r="108">
      <c r="A108" s="24" t="inlineStr">
        <is>
          <t>E0-Newcastl-Arsenal</t>
        </is>
      </c>
      <c r="B108" s="24" t="inlineStr">
        <is>
          <t>E0</t>
        </is>
      </c>
      <c r="C108" s="24" t="inlineStr">
        <is>
          <t>Premier League</t>
        </is>
      </c>
      <c r="D108" s="24" t="n">
        <v>11</v>
      </c>
      <c r="E108" s="29" t="n">
        <v>46347.72916666666</v>
      </c>
      <c r="F108" s="24" t="inlineStr">
        <is>
          <t>Newcastle</t>
        </is>
      </c>
      <c r="G108" s="24" t="inlineStr">
        <is>
          <t>Arsenal</t>
        </is>
      </c>
      <c r="H108" s="37" t="n"/>
      <c r="I108" s="37" t="n"/>
      <c r="J108" s="37" t="n"/>
      <c r="K108" s="37" t="n"/>
      <c r="L108" s="31" t="n">
        <v>0.2058399904647565</v>
      </c>
      <c r="M108" s="31" t="n">
        <v>0.2403029391806571</v>
      </c>
      <c r="N108" s="31" t="n">
        <v>0.5538570703545864</v>
      </c>
      <c r="O108" s="33">
        <f>3*L108+M108</f>
        <v/>
      </c>
      <c r="P108" s="33">
        <f>3*N108+M108</f>
        <v/>
      </c>
      <c r="Q108" s="31">
        <f>IF(OR(J108="",K108=""),"",SUMPRODUCT(POISSON(Helper!$A$2:$A$122,J108,FALSE)*POISSON(Helper!$B$2:$B$122,K108,FALSE)*Helper!$C$2:$C$122))</f>
        <v/>
      </c>
      <c r="R108" s="31">
        <f>IF(OR(J108="",K108=""),"",SUMPRODUCT(POISSON(Helper!$A$2:$A$122,J108,FALSE)*POISSON(Helper!$B$2:$B$122,K108,FALSE)*Helper!$D$2:$D$122))</f>
        <v/>
      </c>
      <c r="S108" s="31">
        <f>IF(Q108="","",1-Q108-R108)</f>
        <v/>
      </c>
      <c r="T108" s="33">
        <f>IF(Q108="","",3*Q108+R108)</f>
        <v/>
      </c>
      <c r="U108" s="33">
        <f>IF(Q108="","",3*S108+R108)</f>
        <v/>
      </c>
      <c r="V108" s="24">
        <f>IF(OR(H108="",I108=""),"",IF(H108&gt;I108,3,IF(H108=I108,1,0)))</f>
        <v/>
      </c>
      <c r="W108" s="24">
        <f>IF(OR(H108="",I108=""),"",IF(I108&gt;H108,3,IF(H108=I108,1,0)))</f>
        <v/>
      </c>
      <c r="X108" s="24">
        <f>IF(OR(H108="",I108=""),0,1)</f>
        <v/>
      </c>
      <c r="Y108" s="24" t="n"/>
    </row>
    <row r="109">
      <c r="A109" s="24" t="inlineStr">
        <is>
          <t>E0-Hull-Brighton</t>
        </is>
      </c>
      <c r="B109" s="24" t="inlineStr">
        <is>
          <t>E0</t>
        </is>
      </c>
      <c r="C109" s="24" t="inlineStr">
        <is>
          <t>Premier League</t>
        </is>
      </c>
      <c r="D109" s="24" t="n">
        <v>11</v>
      </c>
      <c r="E109" s="29" t="n">
        <v>46348.58333333334</v>
      </c>
      <c r="F109" s="24" t="inlineStr">
        <is>
          <t>Hull</t>
        </is>
      </c>
      <c r="G109" s="24" t="inlineStr">
        <is>
          <t>Brighton</t>
        </is>
      </c>
      <c r="H109" s="37" t="n"/>
      <c r="I109" s="37" t="n"/>
      <c r="J109" s="37" t="n"/>
      <c r="K109" s="37" t="n"/>
      <c r="L109" s="31" t="n">
        <v>0.176593232189563</v>
      </c>
      <c r="M109" s="31" t="n">
        <v>0.2272075483010728</v>
      </c>
      <c r="N109" s="31" t="n">
        <v>0.5961992195093642</v>
      </c>
      <c r="O109" s="33">
        <f>3*L109+M109</f>
        <v/>
      </c>
      <c r="P109" s="33">
        <f>3*N109+M109</f>
        <v/>
      </c>
      <c r="Q109" s="31">
        <f>IF(OR(J109="",K109=""),"",SUMPRODUCT(POISSON(Helper!$A$2:$A$122,J109,FALSE)*POISSON(Helper!$B$2:$B$122,K109,FALSE)*Helper!$C$2:$C$122))</f>
        <v/>
      </c>
      <c r="R109" s="31">
        <f>IF(OR(J109="",K109=""),"",SUMPRODUCT(POISSON(Helper!$A$2:$A$122,J109,FALSE)*POISSON(Helper!$B$2:$B$122,K109,FALSE)*Helper!$D$2:$D$122))</f>
        <v/>
      </c>
      <c r="S109" s="31">
        <f>IF(Q109="","",1-Q109-R109)</f>
        <v/>
      </c>
      <c r="T109" s="33">
        <f>IF(Q109="","",3*Q109+R109)</f>
        <v/>
      </c>
      <c r="U109" s="33">
        <f>IF(Q109="","",3*S109+R109)</f>
        <v/>
      </c>
      <c r="V109" s="24">
        <f>IF(OR(H109="",I109=""),"",IF(H109&gt;I109,3,IF(H109=I109,1,0)))</f>
        <v/>
      </c>
      <c r="W109" s="24">
        <f>IF(OR(H109="",I109=""),"",IF(I109&gt;H109,3,IF(H109=I109,1,0)))</f>
        <v/>
      </c>
      <c r="X109" s="24">
        <f>IF(OR(H109="",I109=""),0,1)</f>
        <v/>
      </c>
      <c r="Y109" s="24" t="n"/>
    </row>
    <row r="110">
      <c r="A110" s="24" t="inlineStr">
        <is>
          <t>E0-Liverpoo-ManUtd</t>
        </is>
      </c>
      <c r="B110" s="24" t="inlineStr">
        <is>
          <t>E0</t>
        </is>
      </c>
      <c r="C110" s="24" t="inlineStr">
        <is>
          <t>Premier League</t>
        </is>
      </c>
      <c r="D110" s="24" t="n">
        <v>11</v>
      </c>
      <c r="E110" s="29" t="n">
        <v>46348.6875</v>
      </c>
      <c r="F110" s="24" t="inlineStr">
        <is>
          <t>Liverpool</t>
        </is>
      </c>
      <c r="G110" s="24" t="inlineStr">
        <is>
          <t>Man Utd</t>
        </is>
      </c>
      <c r="H110" s="37" t="n"/>
      <c r="I110" s="37" t="n"/>
      <c r="J110" s="37" t="n"/>
      <c r="K110" s="37" t="n"/>
      <c r="L110" s="31" t="n">
        <v>0.4364856804385157</v>
      </c>
      <c r="M110" s="31" t="n">
        <v>0.2643212860198511</v>
      </c>
      <c r="N110" s="31" t="n">
        <v>0.2991930335416332</v>
      </c>
      <c r="O110" s="33">
        <f>3*L110+M110</f>
        <v/>
      </c>
      <c r="P110" s="33">
        <f>3*N110+M110</f>
        <v/>
      </c>
      <c r="Q110" s="31">
        <f>IF(OR(J110="",K110=""),"",SUMPRODUCT(POISSON(Helper!$A$2:$A$122,J110,FALSE)*POISSON(Helper!$B$2:$B$122,K110,FALSE)*Helper!$C$2:$C$122))</f>
        <v/>
      </c>
      <c r="R110" s="31">
        <f>IF(OR(J110="",K110=""),"",SUMPRODUCT(POISSON(Helper!$A$2:$A$122,J110,FALSE)*POISSON(Helper!$B$2:$B$122,K110,FALSE)*Helper!$D$2:$D$122))</f>
        <v/>
      </c>
      <c r="S110" s="31">
        <f>IF(Q110="","",1-Q110-R110)</f>
        <v/>
      </c>
      <c r="T110" s="33">
        <f>IF(Q110="","",3*Q110+R110)</f>
        <v/>
      </c>
      <c r="U110" s="33">
        <f>IF(Q110="","",3*S110+R110)</f>
        <v/>
      </c>
      <c r="V110" s="24">
        <f>IF(OR(H110="",I110=""),"",IF(H110&gt;I110,3,IF(H110=I110,1,0)))</f>
        <v/>
      </c>
      <c r="W110" s="24">
        <f>IF(OR(H110="",I110=""),"",IF(I110&gt;H110,3,IF(H110=I110,1,0)))</f>
        <v/>
      </c>
      <c r="X110" s="24">
        <f>IF(OR(H110="",I110=""),0,1)</f>
        <v/>
      </c>
      <c r="Y110" s="24" t="n"/>
    </row>
    <row r="111">
      <c r="A111" s="24" t="inlineStr">
        <is>
          <t>E0-Brentfor-Everton</t>
        </is>
      </c>
      <c r="B111" s="24" t="inlineStr">
        <is>
          <t>E0</t>
        </is>
      </c>
      <c r="C111" s="24" t="inlineStr">
        <is>
          <t>Premier League</t>
        </is>
      </c>
      <c r="D111" s="24" t="n">
        <v>11</v>
      </c>
      <c r="E111" s="29" t="n">
        <v>46349.83333333334</v>
      </c>
      <c r="F111" s="24" t="inlineStr">
        <is>
          <t>Brentford</t>
        </is>
      </c>
      <c r="G111" s="24" t="inlineStr">
        <is>
          <t>Everton</t>
        </is>
      </c>
      <c r="H111" s="37" t="n"/>
      <c r="I111" s="37" t="n"/>
      <c r="J111" s="37" t="n"/>
      <c r="K111" s="37" t="n"/>
      <c r="L111" s="31" t="n">
        <v>0.4168853425954815</v>
      </c>
      <c r="M111" s="31" t="n">
        <v>0.2663726931048916</v>
      </c>
      <c r="N111" s="31" t="n">
        <v>0.3167419642996269</v>
      </c>
      <c r="O111" s="33">
        <f>3*L111+M111</f>
        <v/>
      </c>
      <c r="P111" s="33">
        <f>3*N111+M111</f>
        <v/>
      </c>
      <c r="Q111" s="31">
        <f>IF(OR(J111="",K111=""),"",SUMPRODUCT(POISSON(Helper!$A$2:$A$122,J111,FALSE)*POISSON(Helper!$B$2:$B$122,K111,FALSE)*Helper!$C$2:$C$122))</f>
        <v/>
      </c>
      <c r="R111" s="31">
        <f>IF(OR(J111="",K111=""),"",SUMPRODUCT(POISSON(Helper!$A$2:$A$122,J111,FALSE)*POISSON(Helper!$B$2:$B$122,K111,FALSE)*Helper!$D$2:$D$122))</f>
        <v/>
      </c>
      <c r="S111" s="31">
        <f>IF(Q111="","",1-Q111-R111)</f>
        <v/>
      </c>
      <c r="T111" s="33">
        <f>IF(Q111="","",3*Q111+R111)</f>
        <v/>
      </c>
      <c r="U111" s="33">
        <f>IF(Q111="","",3*S111+R111)</f>
        <v/>
      </c>
      <c r="V111" s="24">
        <f>IF(OR(H111="",I111=""),"",IF(H111&gt;I111,3,IF(H111=I111,1,0)))</f>
        <v/>
      </c>
      <c r="W111" s="24">
        <f>IF(OR(H111="",I111=""),"",IF(I111&gt;H111,3,IF(H111=I111,1,0)))</f>
        <v/>
      </c>
      <c r="X111" s="24">
        <f>IF(OR(H111="",I111=""),0,1)</f>
        <v/>
      </c>
      <c r="Y111" s="24" t="n"/>
    </row>
    <row r="112">
      <c r="A112" s="24" t="inlineStr">
        <is>
          <t>E0-NottmFor-Chelsea</t>
        </is>
      </c>
      <c r="B112" s="24" t="inlineStr">
        <is>
          <t>E0</t>
        </is>
      </c>
      <c r="C112" s="24" t="inlineStr">
        <is>
          <t>Premier League</t>
        </is>
      </c>
      <c r="D112" s="24" t="n">
        <v>12</v>
      </c>
      <c r="E112" s="29" t="n">
        <v>46353.83333333334</v>
      </c>
      <c r="F112" s="24" t="inlineStr">
        <is>
          <t>Nott'm Forest</t>
        </is>
      </c>
      <c r="G112" s="24" t="inlineStr">
        <is>
          <t>Chelsea</t>
        </is>
      </c>
      <c r="H112" s="37" t="n"/>
      <c r="I112" s="37" t="n"/>
      <c r="J112" s="37" t="n"/>
      <c r="K112" s="37" t="n"/>
      <c r="L112" s="31" t="n">
        <v>0.2541315386874112</v>
      </c>
      <c r="M112" s="31" t="n">
        <v>0.2557155693534332</v>
      </c>
      <c r="N112" s="31" t="n">
        <v>0.4901528919591556</v>
      </c>
      <c r="O112" s="33">
        <f>3*L112+M112</f>
        <v/>
      </c>
      <c r="P112" s="33">
        <f>3*N112+M112</f>
        <v/>
      </c>
      <c r="Q112" s="31">
        <f>IF(OR(J112="",K112=""),"",SUMPRODUCT(POISSON(Helper!$A$2:$A$122,J112,FALSE)*POISSON(Helper!$B$2:$B$122,K112,FALSE)*Helper!$C$2:$C$122))</f>
        <v/>
      </c>
      <c r="R112" s="31">
        <f>IF(OR(J112="",K112=""),"",SUMPRODUCT(POISSON(Helper!$A$2:$A$122,J112,FALSE)*POISSON(Helper!$B$2:$B$122,K112,FALSE)*Helper!$D$2:$D$122))</f>
        <v/>
      </c>
      <c r="S112" s="31">
        <f>IF(Q112="","",1-Q112-R112)</f>
        <v/>
      </c>
      <c r="T112" s="33">
        <f>IF(Q112="","",3*Q112+R112)</f>
        <v/>
      </c>
      <c r="U112" s="33">
        <f>IF(Q112="","",3*S112+R112)</f>
        <v/>
      </c>
      <c r="V112" s="24">
        <f>IF(OR(H112="",I112=""),"",IF(H112&gt;I112,3,IF(H112=I112,1,0)))</f>
        <v/>
      </c>
      <c r="W112" s="24">
        <f>IF(OR(H112="",I112=""),"",IF(I112&gt;H112,3,IF(H112=I112,1,0)))</f>
        <v/>
      </c>
      <c r="X112" s="24">
        <f>IF(OR(H112="",I112=""),0,1)</f>
        <v/>
      </c>
      <c r="Y112" s="24" t="n"/>
    </row>
    <row r="113">
      <c r="A113" s="24" t="inlineStr">
        <is>
          <t>E0-Leeds-Coventry</t>
        </is>
      </c>
      <c r="B113" s="24" t="inlineStr">
        <is>
          <t>E0</t>
        </is>
      </c>
      <c r="C113" s="24" t="inlineStr">
        <is>
          <t>Premier League</t>
        </is>
      </c>
      <c r="D113" s="24" t="n">
        <v>12</v>
      </c>
      <c r="E113" s="29" t="n">
        <v>46354.625</v>
      </c>
      <c r="F113" s="24" t="inlineStr">
        <is>
          <t>Leeds</t>
        </is>
      </c>
      <c r="G113" s="24" t="inlineStr">
        <is>
          <t>Coventry</t>
        </is>
      </c>
      <c r="H113" s="37" t="n"/>
      <c r="I113" s="37" t="n"/>
      <c r="J113" s="37" t="n"/>
      <c r="K113" s="37" t="n"/>
      <c r="L113" s="31" t="n">
        <v>0.5366604121442473</v>
      </c>
      <c r="M113" s="31" t="n">
        <v>0.2449869803258199</v>
      </c>
      <c r="N113" s="31" t="n">
        <v>0.2183526075299328</v>
      </c>
      <c r="O113" s="33">
        <f>3*L113+M113</f>
        <v/>
      </c>
      <c r="P113" s="33">
        <f>3*N113+M113</f>
        <v/>
      </c>
      <c r="Q113" s="31">
        <f>IF(OR(J113="",K113=""),"",SUMPRODUCT(POISSON(Helper!$A$2:$A$122,J113,FALSE)*POISSON(Helper!$B$2:$B$122,K113,FALSE)*Helper!$C$2:$C$122))</f>
        <v/>
      </c>
      <c r="R113" s="31">
        <f>IF(OR(J113="",K113=""),"",SUMPRODUCT(POISSON(Helper!$A$2:$A$122,J113,FALSE)*POISSON(Helper!$B$2:$B$122,K113,FALSE)*Helper!$D$2:$D$122))</f>
        <v/>
      </c>
      <c r="S113" s="31">
        <f>IF(Q113="","",1-Q113-R113)</f>
        <v/>
      </c>
      <c r="T113" s="33">
        <f>IF(Q113="","",3*Q113+R113)</f>
        <v/>
      </c>
      <c r="U113" s="33">
        <f>IF(Q113="","",3*S113+R113)</f>
        <v/>
      </c>
      <c r="V113" s="24">
        <f>IF(OR(H113="",I113=""),"",IF(H113&gt;I113,3,IF(H113=I113,1,0)))</f>
        <v/>
      </c>
      <c r="W113" s="24">
        <f>IF(OR(H113="",I113=""),"",IF(I113&gt;H113,3,IF(H113=I113,1,0)))</f>
        <v/>
      </c>
      <c r="X113" s="24">
        <f>IF(OR(H113="",I113=""),0,1)</f>
        <v/>
      </c>
      <c r="Y113" s="24" t="n"/>
    </row>
    <row r="114">
      <c r="A114" s="24" t="inlineStr">
        <is>
          <t>E0-ManUtd-Brentfor</t>
        </is>
      </c>
      <c r="B114" s="24" t="inlineStr">
        <is>
          <t>E0</t>
        </is>
      </c>
      <c r="C114" s="24" t="inlineStr">
        <is>
          <t>Premier League</t>
        </is>
      </c>
      <c r="D114" s="24" t="n">
        <v>12</v>
      </c>
      <c r="E114" s="29" t="n">
        <v>46354.625</v>
      </c>
      <c r="F114" s="24" t="inlineStr">
        <is>
          <t>Man Utd</t>
        </is>
      </c>
      <c r="G114" s="24" t="inlineStr">
        <is>
          <t>Brentford</t>
        </is>
      </c>
      <c r="H114" s="37" t="n"/>
      <c r="I114" s="37" t="n"/>
      <c r="J114" s="37" t="n"/>
      <c r="K114" s="37" t="n"/>
      <c r="L114" s="31" t="n">
        <v>0.6104210218005039</v>
      </c>
      <c r="M114" s="31" t="n">
        <v>0.2223271675577894</v>
      </c>
      <c r="N114" s="31" t="n">
        <v>0.1672518106417066</v>
      </c>
      <c r="O114" s="33">
        <f>3*L114+M114</f>
        <v/>
      </c>
      <c r="P114" s="33">
        <f>3*N114+M114</f>
        <v/>
      </c>
      <c r="Q114" s="31">
        <f>IF(OR(J114="",K114=""),"",SUMPRODUCT(POISSON(Helper!$A$2:$A$122,J114,FALSE)*POISSON(Helper!$B$2:$B$122,K114,FALSE)*Helper!$C$2:$C$122))</f>
        <v/>
      </c>
      <c r="R114" s="31">
        <f>IF(OR(J114="",K114=""),"",SUMPRODUCT(POISSON(Helper!$A$2:$A$122,J114,FALSE)*POISSON(Helper!$B$2:$B$122,K114,FALSE)*Helper!$D$2:$D$122))</f>
        <v/>
      </c>
      <c r="S114" s="31">
        <f>IF(Q114="","",1-Q114-R114)</f>
        <v/>
      </c>
      <c r="T114" s="33">
        <f>IF(Q114="","",3*Q114+R114)</f>
        <v/>
      </c>
      <c r="U114" s="33">
        <f>IF(Q114="","",3*S114+R114)</f>
        <v/>
      </c>
      <c r="V114" s="24">
        <f>IF(OR(H114="",I114=""),"",IF(H114&gt;I114,3,IF(H114=I114,1,0)))</f>
        <v/>
      </c>
      <c r="W114" s="24">
        <f>IF(OR(H114="",I114=""),"",IF(I114&gt;H114,3,IF(H114=I114,1,0)))</f>
        <v/>
      </c>
      <c r="X114" s="24">
        <f>IF(OR(H114="",I114=""),0,1)</f>
        <v/>
      </c>
      <c r="Y114" s="24" t="n"/>
    </row>
    <row r="115">
      <c r="A115" s="24" t="inlineStr">
        <is>
          <t>E0-Ipswich-AstonVil</t>
        </is>
      </c>
      <c r="B115" s="24" t="inlineStr">
        <is>
          <t>E0</t>
        </is>
      </c>
      <c r="C115" s="24" t="inlineStr">
        <is>
          <t>Premier League</t>
        </is>
      </c>
      <c r="D115" s="24" t="n">
        <v>12</v>
      </c>
      <c r="E115" s="29" t="n">
        <v>46354.72916666666</v>
      </c>
      <c r="F115" s="24" t="inlineStr">
        <is>
          <t>Ipswich</t>
        </is>
      </c>
      <c r="G115" s="24" t="inlineStr">
        <is>
          <t>Aston Villa</t>
        </is>
      </c>
      <c r="H115" s="37" t="n"/>
      <c r="I115" s="37" t="n"/>
      <c r="J115" s="37" t="n"/>
      <c r="K115" s="37" t="n"/>
      <c r="L115" s="31" t="n">
        <v>0.2157111486155383</v>
      </c>
      <c r="M115" s="31" t="n">
        <v>0.2440408945435566</v>
      </c>
      <c r="N115" s="31" t="n">
        <v>0.5402479568409051</v>
      </c>
      <c r="O115" s="33">
        <f>3*L115+M115</f>
        <v/>
      </c>
      <c r="P115" s="33">
        <f>3*N115+M115</f>
        <v/>
      </c>
      <c r="Q115" s="31">
        <f>IF(OR(J115="",K115=""),"",SUMPRODUCT(POISSON(Helper!$A$2:$A$122,J115,FALSE)*POISSON(Helper!$B$2:$B$122,K115,FALSE)*Helper!$C$2:$C$122))</f>
        <v/>
      </c>
      <c r="R115" s="31">
        <f>IF(OR(J115="",K115=""),"",SUMPRODUCT(POISSON(Helper!$A$2:$A$122,J115,FALSE)*POISSON(Helper!$B$2:$B$122,K115,FALSE)*Helper!$D$2:$D$122))</f>
        <v/>
      </c>
      <c r="S115" s="31">
        <f>IF(Q115="","",1-Q115-R115)</f>
        <v/>
      </c>
      <c r="T115" s="33">
        <f>IF(Q115="","",3*Q115+R115)</f>
        <v/>
      </c>
      <c r="U115" s="33">
        <f>IF(Q115="","",3*S115+R115)</f>
        <v/>
      </c>
      <c r="V115" s="24">
        <f>IF(OR(H115="",I115=""),"",IF(H115&gt;I115,3,IF(H115=I115,1,0)))</f>
        <v/>
      </c>
      <c r="W115" s="24">
        <f>IF(OR(H115="",I115=""),"",IF(I115&gt;H115,3,IF(H115=I115,1,0)))</f>
        <v/>
      </c>
      <c r="X115" s="24">
        <f>IF(OR(H115="",I115=""),0,1)</f>
        <v/>
      </c>
      <c r="Y115" s="24" t="n"/>
    </row>
    <row r="116">
      <c r="A116" s="24" t="inlineStr">
        <is>
          <t>E0-Everton-Liverpoo</t>
        </is>
      </c>
      <c r="B116" s="24" t="inlineStr">
        <is>
          <t>E0</t>
        </is>
      </c>
      <c r="C116" s="24" t="inlineStr">
        <is>
          <t>Premier League</t>
        </is>
      </c>
      <c r="D116" s="24" t="n">
        <v>12</v>
      </c>
      <c r="E116" s="29" t="n">
        <v>46355.5</v>
      </c>
      <c r="F116" s="24" t="inlineStr">
        <is>
          <t>Everton</t>
        </is>
      </c>
      <c r="G116" s="24" t="inlineStr">
        <is>
          <t>Liverpool</t>
        </is>
      </c>
      <c r="H116" s="37" t="n"/>
      <c r="I116" s="37" t="n"/>
      <c r="J116" s="37" t="n"/>
      <c r="K116" s="37" t="n"/>
      <c r="L116" s="31" t="n">
        <v>0.2449380452310502</v>
      </c>
      <c r="M116" s="31" t="n">
        <v>0.2533134236580875</v>
      </c>
      <c r="N116" s="31" t="n">
        <v>0.5017485311108623</v>
      </c>
      <c r="O116" s="33">
        <f>3*L116+M116</f>
        <v/>
      </c>
      <c r="P116" s="33">
        <f>3*N116+M116</f>
        <v/>
      </c>
      <c r="Q116" s="31">
        <f>IF(OR(J116="",K116=""),"",SUMPRODUCT(POISSON(Helper!$A$2:$A$122,J116,FALSE)*POISSON(Helper!$B$2:$B$122,K116,FALSE)*Helper!$C$2:$C$122))</f>
        <v/>
      </c>
      <c r="R116" s="31">
        <f>IF(OR(J116="",K116=""),"",SUMPRODUCT(POISSON(Helper!$A$2:$A$122,J116,FALSE)*POISSON(Helper!$B$2:$B$122,K116,FALSE)*Helper!$D$2:$D$122))</f>
        <v/>
      </c>
      <c r="S116" s="31">
        <f>IF(Q116="","",1-Q116-R116)</f>
        <v/>
      </c>
      <c r="T116" s="33">
        <f>IF(Q116="","",3*Q116+R116)</f>
        <v/>
      </c>
      <c r="U116" s="33">
        <f>IF(Q116="","",3*S116+R116)</f>
        <v/>
      </c>
      <c r="V116" s="24">
        <f>IF(OR(H116="",I116=""),"",IF(H116&gt;I116,3,IF(H116=I116,1,0)))</f>
        <v/>
      </c>
      <c r="W116" s="24">
        <f>IF(OR(H116="",I116=""),"",IF(I116&gt;H116,3,IF(H116=I116,1,0)))</f>
        <v/>
      </c>
      <c r="X116" s="24">
        <f>IF(OR(H116="",I116=""),0,1)</f>
        <v/>
      </c>
      <c r="Y116" s="24" t="n"/>
    </row>
    <row r="117">
      <c r="A117" s="24" t="inlineStr">
        <is>
          <t>E0-Brighton-Newcastl</t>
        </is>
      </c>
      <c r="B117" s="24" t="inlineStr">
        <is>
          <t>E0</t>
        </is>
      </c>
      <c r="C117" s="24" t="inlineStr">
        <is>
          <t>Premier League</t>
        </is>
      </c>
      <c r="D117" s="24" t="n">
        <v>12</v>
      </c>
      <c r="E117" s="29" t="n">
        <v>46355.58680555555</v>
      </c>
      <c r="F117" s="24" t="inlineStr">
        <is>
          <t>Brighton</t>
        </is>
      </c>
      <c r="G117" s="24" t="inlineStr">
        <is>
          <t>Newcastle</t>
        </is>
      </c>
      <c r="H117" s="37" t="n"/>
      <c r="I117" s="37" t="n"/>
      <c r="J117" s="37" t="n"/>
      <c r="K117" s="37" t="n"/>
      <c r="L117" s="31" t="n">
        <v>0.4380882749055318</v>
      </c>
      <c r="M117" s="31" t="n">
        <v>0.264126755339332</v>
      </c>
      <c r="N117" s="31" t="n">
        <v>0.2977849697551362</v>
      </c>
      <c r="O117" s="33">
        <f>3*L117+M117</f>
        <v/>
      </c>
      <c r="P117" s="33">
        <f>3*N117+M117</f>
        <v/>
      </c>
      <c r="Q117" s="31">
        <f>IF(OR(J117="",K117=""),"",SUMPRODUCT(POISSON(Helper!$A$2:$A$122,J117,FALSE)*POISSON(Helper!$B$2:$B$122,K117,FALSE)*Helper!$C$2:$C$122))</f>
        <v/>
      </c>
      <c r="R117" s="31">
        <f>IF(OR(J117="",K117=""),"",SUMPRODUCT(POISSON(Helper!$A$2:$A$122,J117,FALSE)*POISSON(Helper!$B$2:$B$122,K117,FALSE)*Helper!$D$2:$D$122))</f>
        <v/>
      </c>
      <c r="S117" s="31">
        <f>IF(Q117="","",1-Q117-R117)</f>
        <v/>
      </c>
      <c r="T117" s="33">
        <f>IF(Q117="","",3*Q117+R117)</f>
        <v/>
      </c>
      <c r="U117" s="33">
        <f>IF(Q117="","",3*S117+R117)</f>
        <v/>
      </c>
      <c r="V117" s="24">
        <f>IF(OR(H117="",I117=""),"",IF(H117&gt;I117,3,IF(H117=I117,1,0)))</f>
        <v/>
      </c>
      <c r="W117" s="24">
        <f>IF(OR(H117="",I117=""),"",IF(I117&gt;H117,3,IF(H117=I117,1,0)))</f>
        <v/>
      </c>
      <c r="X117" s="24">
        <f>IF(OR(H117="",I117=""),0,1)</f>
        <v/>
      </c>
      <c r="Y117" s="24" t="n"/>
    </row>
    <row r="118">
      <c r="A118" s="24" t="inlineStr">
        <is>
          <t>E0-CrystalP-Hull</t>
        </is>
      </c>
      <c r="B118" s="24" t="inlineStr">
        <is>
          <t>E0</t>
        </is>
      </c>
      <c r="C118" s="24" t="inlineStr">
        <is>
          <t>Premier League</t>
        </is>
      </c>
      <c r="D118" s="24" t="n">
        <v>12</v>
      </c>
      <c r="E118" s="29" t="n">
        <v>46355.58680555555</v>
      </c>
      <c r="F118" s="24" t="inlineStr">
        <is>
          <t>Crystal Palace</t>
        </is>
      </c>
      <c r="G118" s="24" t="inlineStr">
        <is>
          <t>Hull</t>
        </is>
      </c>
      <c r="H118" s="37" t="n"/>
      <c r="I118" s="37" t="n"/>
      <c r="J118" s="37" t="n"/>
      <c r="K118" s="37" t="n"/>
      <c r="L118" s="31" t="n">
        <v>0.6364716995148072</v>
      </c>
      <c r="M118" s="31" t="n">
        <v>0.2127800438558219</v>
      </c>
      <c r="N118" s="31" t="n">
        <v>0.1507482566293709</v>
      </c>
      <c r="O118" s="33">
        <f>3*L118+M118</f>
        <v/>
      </c>
      <c r="P118" s="33">
        <f>3*N118+M118</f>
        <v/>
      </c>
      <c r="Q118" s="31">
        <f>IF(OR(J118="",K118=""),"",SUMPRODUCT(POISSON(Helper!$A$2:$A$122,J118,FALSE)*POISSON(Helper!$B$2:$B$122,K118,FALSE)*Helper!$C$2:$C$122))</f>
        <v/>
      </c>
      <c r="R118" s="31">
        <f>IF(OR(J118="",K118=""),"",SUMPRODUCT(POISSON(Helper!$A$2:$A$122,J118,FALSE)*POISSON(Helper!$B$2:$B$122,K118,FALSE)*Helper!$D$2:$D$122))</f>
        <v/>
      </c>
      <c r="S118" s="31">
        <f>IF(Q118="","",1-Q118-R118)</f>
        <v/>
      </c>
      <c r="T118" s="33">
        <f>IF(Q118="","",3*Q118+R118)</f>
        <v/>
      </c>
      <c r="U118" s="33">
        <f>IF(Q118="","",3*S118+R118)</f>
        <v/>
      </c>
      <c r="V118" s="24">
        <f>IF(OR(H118="",I118=""),"",IF(H118&gt;I118,3,IF(H118=I118,1,0)))</f>
        <v/>
      </c>
      <c r="W118" s="24">
        <f>IF(OR(H118="",I118=""),"",IF(I118&gt;H118,3,IF(H118=I118,1,0)))</f>
        <v/>
      </c>
      <c r="X118" s="24">
        <f>IF(OR(H118="",I118=""),0,1)</f>
        <v/>
      </c>
      <c r="Y118" s="24" t="n"/>
    </row>
    <row r="119">
      <c r="A119" s="24" t="inlineStr">
        <is>
          <t>E0-Fulham-Bournemo</t>
        </is>
      </c>
      <c r="B119" s="24" t="inlineStr">
        <is>
          <t>E0</t>
        </is>
      </c>
      <c r="C119" s="24" t="inlineStr">
        <is>
          <t>Premier League</t>
        </is>
      </c>
      <c r="D119" s="24" t="n">
        <v>12</v>
      </c>
      <c r="E119" s="29" t="n">
        <v>46355.58680555555</v>
      </c>
      <c r="F119" s="24" t="inlineStr">
        <is>
          <t>Fulham</t>
        </is>
      </c>
      <c r="G119" s="24" t="inlineStr">
        <is>
          <t>Bournemouth</t>
        </is>
      </c>
      <c r="H119" s="37" t="n"/>
      <c r="I119" s="37" t="n"/>
      <c r="J119" s="37" t="n"/>
      <c r="K119" s="37" t="n"/>
      <c r="L119" s="31" t="n">
        <v>0.3806564021286247</v>
      </c>
      <c r="M119" s="31" t="n">
        <v>0.268495185936841</v>
      </c>
      <c r="N119" s="31" t="n">
        <v>0.3508484119345343</v>
      </c>
      <c r="O119" s="33">
        <f>3*L119+M119</f>
        <v/>
      </c>
      <c r="P119" s="33">
        <f>3*N119+M119</f>
        <v/>
      </c>
      <c r="Q119" s="31">
        <f>IF(OR(J119="",K119=""),"",SUMPRODUCT(POISSON(Helper!$A$2:$A$122,J119,FALSE)*POISSON(Helper!$B$2:$B$122,K119,FALSE)*Helper!$C$2:$C$122))</f>
        <v/>
      </c>
      <c r="R119" s="31">
        <f>IF(OR(J119="",K119=""),"",SUMPRODUCT(POISSON(Helper!$A$2:$A$122,J119,FALSE)*POISSON(Helper!$B$2:$B$122,K119,FALSE)*Helper!$D$2:$D$122))</f>
        <v/>
      </c>
      <c r="S119" s="31">
        <f>IF(Q119="","",1-Q119-R119)</f>
        <v/>
      </c>
      <c r="T119" s="33">
        <f>IF(Q119="","",3*Q119+R119)</f>
        <v/>
      </c>
      <c r="U119" s="33">
        <f>IF(Q119="","",3*S119+R119)</f>
        <v/>
      </c>
      <c r="V119" s="24">
        <f>IF(OR(H119="",I119=""),"",IF(H119&gt;I119,3,IF(H119=I119,1,0)))</f>
        <v/>
      </c>
      <c r="W119" s="24">
        <f>IF(OR(H119="",I119=""),"",IF(I119&gt;H119,3,IF(H119=I119,1,0)))</f>
        <v/>
      </c>
      <c r="X119" s="24">
        <f>IF(OR(H119="",I119=""),0,1)</f>
        <v/>
      </c>
      <c r="Y119" s="24" t="n"/>
    </row>
    <row r="120">
      <c r="A120" s="24" t="inlineStr">
        <is>
          <t>E0-Sunderla-Tottenha</t>
        </is>
      </c>
      <c r="B120" s="24" t="inlineStr">
        <is>
          <t>E0</t>
        </is>
      </c>
      <c r="C120" s="24" t="inlineStr">
        <is>
          <t>Premier League</t>
        </is>
      </c>
      <c r="D120" s="24" t="n">
        <v>12</v>
      </c>
      <c r="E120" s="29" t="n">
        <v>46355.58680555555</v>
      </c>
      <c r="F120" s="24" t="inlineStr">
        <is>
          <t>Sunderland</t>
        </is>
      </c>
      <c r="G120" s="24" t="inlineStr">
        <is>
          <t>Tottenham</t>
        </is>
      </c>
      <c r="H120" s="37" t="n"/>
      <c r="I120" s="37" t="n"/>
      <c r="J120" s="37" t="n"/>
      <c r="K120" s="37" t="n"/>
      <c r="L120" s="31" t="n">
        <v>0.2638762636924195</v>
      </c>
      <c r="M120" s="31" t="n">
        <v>0.2580112704532807</v>
      </c>
      <c r="N120" s="31" t="n">
        <v>0.4781124658542998</v>
      </c>
      <c r="O120" s="33">
        <f>3*L120+M120</f>
        <v/>
      </c>
      <c r="P120" s="33">
        <f>3*N120+M120</f>
        <v/>
      </c>
      <c r="Q120" s="31">
        <f>IF(OR(J120="",K120=""),"",SUMPRODUCT(POISSON(Helper!$A$2:$A$122,J120,FALSE)*POISSON(Helper!$B$2:$B$122,K120,FALSE)*Helper!$C$2:$C$122))</f>
        <v/>
      </c>
      <c r="R120" s="31">
        <f>IF(OR(J120="",K120=""),"",SUMPRODUCT(POISSON(Helper!$A$2:$A$122,J120,FALSE)*POISSON(Helper!$B$2:$B$122,K120,FALSE)*Helper!$D$2:$D$122))</f>
        <v/>
      </c>
      <c r="S120" s="31">
        <f>IF(Q120="","",1-Q120-R120)</f>
        <v/>
      </c>
      <c r="T120" s="33">
        <f>IF(Q120="","",3*Q120+R120)</f>
        <v/>
      </c>
      <c r="U120" s="33">
        <f>IF(Q120="","",3*S120+R120)</f>
        <v/>
      </c>
      <c r="V120" s="24">
        <f>IF(OR(H120="",I120=""),"",IF(H120&gt;I120,3,IF(H120=I120,1,0)))</f>
        <v/>
      </c>
      <c r="W120" s="24">
        <f>IF(OR(H120="",I120=""),"",IF(I120&gt;H120,3,IF(H120=I120,1,0)))</f>
        <v/>
      </c>
      <c r="X120" s="24">
        <f>IF(OR(H120="",I120=""),0,1)</f>
        <v/>
      </c>
      <c r="Y120" s="24" t="n"/>
    </row>
    <row r="121">
      <c r="A121" s="24" t="inlineStr">
        <is>
          <t>E0-Arsenal-ManCity</t>
        </is>
      </c>
      <c r="B121" s="24" t="inlineStr">
        <is>
          <t>E0</t>
        </is>
      </c>
      <c r="C121" s="24" t="inlineStr">
        <is>
          <t>Premier League</t>
        </is>
      </c>
      <c r="D121" s="24" t="n">
        <v>12</v>
      </c>
      <c r="E121" s="29" t="n">
        <v>46355.6875</v>
      </c>
      <c r="F121" s="24" t="inlineStr">
        <is>
          <t>Arsenal</t>
        </is>
      </c>
      <c r="G121" s="24" t="inlineStr">
        <is>
          <t>Man City</t>
        </is>
      </c>
      <c r="H121" s="37" t="n"/>
      <c r="I121" s="37" t="n"/>
      <c r="J121" s="37" t="n"/>
      <c r="K121" s="37" t="n"/>
      <c r="L121" s="31" t="n">
        <v>0.4485237464687677</v>
      </c>
      <c r="M121" s="31" t="n">
        <v>0.2627632711225146</v>
      </c>
      <c r="N121" s="31" t="n">
        <v>0.2887129824087177</v>
      </c>
      <c r="O121" s="33">
        <f>3*L121+M121</f>
        <v/>
      </c>
      <c r="P121" s="33">
        <f>3*N121+M121</f>
        <v/>
      </c>
      <c r="Q121" s="31">
        <f>IF(OR(J121="",K121=""),"",SUMPRODUCT(POISSON(Helper!$A$2:$A$122,J121,FALSE)*POISSON(Helper!$B$2:$B$122,K121,FALSE)*Helper!$C$2:$C$122))</f>
        <v/>
      </c>
      <c r="R121" s="31">
        <f>IF(OR(J121="",K121=""),"",SUMPRODUCT(POISSON(Helper!$A$2:$A$122,J121,FALSE)*POISSON(Helper!$B$2:$B$122,K121,FALSE)*Helper!$D$2:$D$122))</f>
        <v/>
      </c>
      <c r="S121" s="31">
        <f>IF(Q121="","",1-Q121-R121)</f>
        <v/>
      </c>
      <c r="T121" s="33">
        <f>IF(Q121="","",3*Q121+R121)</f>
        <v/>
      </c>
      <c r="U121" s="33">
        <f>IF(Q121="","",3*S121+R121)</f>
        <v/>
      </c>
      <c r="V121" s="24">
        <f>IF(OR(H121="",I121=""),"",IF(H121&gt;I121,3,IF(H121=I121,1,0)))</f>
        <v/>
      </c>
      <c r="W121" s="24">
        <f>IF(OR(H121="",I121=""),"",IF(I121&gt;H121,3,IF(H121=I121,1,0)))</f>
        <v/>
      </c>
      <c r="X121" s="24">
        <f>IF(OR(H121="",I121=""),0,1)</f>
        <v/>
      </c>
      <c r="Y121" s="24" t="n"/>
    </row>
    <row r="122">
      <c r="A122" s="24" t="inlineStr">
        <is>
          <t>E0-AstonVil-Everton</t>
        </is>
      </c>
      <c r="B122" s="24" t="inlineStr">
        <is>
          <t>E0</t>
        </is>
      </c>
      <c r="C122" s="24" t="inlineStr">
        <is>
          <t>Premier League</t>
        </is>
      </c>
      <c r="D122" s="24" t="n">
        <v>13</v>
      </c>
      <c r="E122" s="29" t="n">
        <v>46358.83333333334</v>
      </c>
      <c r="F122" s="24" t="inlineStr">
        <is>
          <t>Aston Villa</t>
        </is>
      </c>
      <c r="G122" s="24" t="inlineStr">
        <is>
          <t>Everton</t>
        </is>
      </c>
      <c r="H122" s="37" t="n"/>
      <c r="I122" s="37" t="n"/>
      <c r="J122" s="37" t="n"/>
      <c r="K122" s="37" t="n"/>
      <c r="L122" s="31" t="n">
        <v>0.5022422672939549</v>
      </c>
      <c r="M122" s="31" t="n">
        <v>0.253207037926806</v>
      </c>
      <c r="N122" s="31" t="n">
        <v>0.244550694779239</v>
      </c>
      <c r="O122" s="33">
        <f>3*L122+M122</f>
        <v/>
      </c>
      <c r="P122" s="33">
        <f>3*N122+M122</f>
        <v/>
      </c>
      <c r="Q122" s="31">
        <f>IF(OR(J122="",K122=""),"",SUMPRODUCT(POISSON(Helper!$A$2:$A$122,J122,FALSE)*POISSON(Helper!$B$2:$B$122,K122,FALSE)*Helper!$C$2:$C$122))</f>
        <v/>
      </c>
      <c r="R122" s="31">
        <f>IF(OR(J122="",K122=""),"",SUMPRODUCT(POISSON(Helper!$A$2:$A$122,J122,FALSE)*POISSON(Helper!$B$2:$B$122,K122,FALSE)*Helper!$D$2:$D$122))</f>
        <v/>
      </c>
      <c r="S122" s="31">
        <f>IF(Q122="","",1-Q122-R122)</f>
        <v/>
      </c>
      <c r="T122" s="33">
        <f>IF(Q122="","",3*Q122+R122)</f>
        <v/>
      </c>
      <c r="U122" s="33">
        <f>IF(Q122="","",3*S122+R122)</f>
        <v/>
      </c>
      <c r="V122" s="24">
        <f>IF(OR(H122="",I122=""),"",IF(H122&gt;I122,3,IF(H122=I122,1,0)))</f>
        <v/>
      </c>
      <c r="W122" s="24">
        <f>IF(OR(H122="",I122=""),"",IF(I122&gt;H122,3,IF(H122=I122,1,0)))</f>
        <v/>
      </c>
      <c r="X122" s="24">
        <f>IF(OR(H122="",I122=""),0,1)</f>
        <v/>
      </c>
      <c r="Y122" s="24" t="n"/>
    </row>
    <row r="123">
      <c r="A123" s="24" t="inlineStr">
        <is>
          <t>E0-Bournemo-Brighton</t>
        </is>
      </c>
      <c r="B123" s="24" t="inlineStr">
        <is>
          <t>E0</t>
        </is>
      </c>
      <c r="C123" s="24" t="inlineStr">
        <is>
          <t>Premier League</t>
        </is>
      </c>
      <c r="D123" s="24" t="n">
        <v>13</v>
      </c>
      <c r="E123" s="29" t="n">
        <v>46358.83333333334</v>
      </c>
      <c r="F123" s="24" t="inlineStr">
        <is>
          <t>Bournemouth</t>
        </is>
      </c>
      <c r="G123" s="24" t="inlineStr">
        <is>
          <t>Brighton</t>
        </is>
      </c>
      <c r="H123" s="37" t="n"/>
      <c r="I123" s="37" t="n"/>
      <c r="J123" s="37" t="n"/>
      <c r="K123" s="37" t="n"/>
      <c r="L123" s="31" t="n">
        <v>0.3809928662897018</v>
      </c>
      <c r="M123" s="31" t="n">
        <v>0.2684859034599682</v>
      </c>
      <c r="N123" s="31" t="n">
        <v>0.3505212302503301</v>
      </c>
      <c r="O123" s="33">
        <f>3*L123+M123</f>
        <v/>
      </c>
      <c r="P123" s="33">
        <f>3*N123+M123</f>
        <v/>
      </c>
      <c r="Q123" s="31">
        <f>IF(OR(J123="",K123=""),"",SUMPRODUCT(POISSON(Helper!$A$2:$A$122,J123,FALSE)*POISSON(Helper!$B$2:$B$122,K123,FALSE)*Helper!$C$2:$C$122))</f>
        <v/>
      </c>
      <c r="R123" s="31">
        <f>IF(OR(J123="",K123=""),"",SUMPRODUCT(POISSON(Helper!$A$2:$A$122,J123,FALSE)*POISSON(Helper!$B$2:$B$122,K123,FALSE)*Helper!$D$2:$D$122))</f>
        <v/>
      </c>
      <c r="S123" s="31">
        <f>IF(Q123="","",1-Q123-R123)</f>
        <v/>
      </c>
      <c r="T123" s="33">
        <f>IF(Q123="","",3*Q123+R123)</f>
        <v/>
      </c>
      <c r="U123" s="33">
        <f>IF(Q123="","",3*S123+R123)</f>
        <v/>
      </c>
      <c r="V123" s="24">
        <f>IF(OR(H123="",I123=""),"",IF(H123&gt;I123,3,IF(H123=I123,1,0)))</f>
        <v/>
      </c>
      <c r="W123" s="24">
        <f>IF(OR(H123="",I123=""),"",IF(I123&gt;H123,3,IF(H123=I123,1,0)))</f>
        <v/>
      </c>
      <c r="X123" s="24">
        <f>IF(OR(H123="",I123=""),0,1)</f>
        <v/>
      </c>
      <c r="Y123" s="24" t="n"/>
    </row>
    <row r="124">
      <c r="A124" s="24" t="inlineStr">
        <is>
          <t>E0-Brentfor-Arsenal</t>
        </is>
      </c>
      <c r="B124" s="24" t="inlineStr">
        <is>
          <t>E0</t>
        </is>
      </c>
      <c r="C124" s="24" t="inlineStr">
        <is>
          <t>Premier League</t>
        </is>
      </c>
      <c r="D124" s="24" t="n">
        <v>13</v>
      </c>
      <c r="E124" s="29" t="n">
        <v>46358.83333333334</v>
      </c>
      <c r="F124" s="24" t="inlineStr">
        <is>
          <t>Brentford</t>
        </is>
      </c>
      <c r="G124" s="24" t="inlineStr">
        <is>
          <t>Arsenal</t>
        </is>
      </c>
      <c r="H124" s="37" t="n"/>
      <c r="I124" s="37" t="n"/>
      <c r="J124" s="37" t="n"/>
      <c r="K124" s="37" t="n"/>
      <c r="L124" s="31" t="n">
        <v>0.1860713990336991</v>
      </c>
      <c r="M124" s="31" t="n">
        <v>0.2318007411829116</v>
      </c>
      <c r="N124" s="31" t="n">
        <v>0.5821278597833893</v>
      </c>
      <c r="O124" s="33">
        <f>3*L124+M124</f>
        <v/>
      </c>
      <c r="P124" s="33">
        <f>3*N124+M124</f>
        <v/>
      </c>
      <c r="Q124" s="31">
        <f>IF(OR(J124="",K124=""),"",SUMPRODUCT(POISSON(Helper!$A$2:$A$122,J124,FALSE)*POISSON(Helper!$B$2:$B$122,K124,FALSE)*Helper!$C$2:$C$122))</f>
        <v/>
      </c>
      <c r="R124" s="31">
        <f>IF(OR(J124="",K124=""),"",SUMPRODUCT(POISSON(Helper!$A$2:$A$122,J124,FALSE)*POISSON(Helper!$B$2:$B$122,K124,FALSE)*Helper!$D$2:$D$122))</f>
        <v/>
      </c>
      <c r="S124" s="31">
        <f>IF(Q124="","",1-Q124-R124)</f>
        <v/>
      </c>
      <c r="T124" s="33">
        <f>IF(Q124="","",3*Q124+R124)</f>
        <v/>
      </c>
      <c r="U124" s="33">
        <f>IF(Q124="","",3*S124+R124)</f>
        <v/>
      </c>
      <c r="V124" s="24">
        <f>IF(OR(H124="",I124=""),"",IF(H124&gt;I124,3,IF(H124=I124,1,0)))</f>
        <v/>
      </c>
      <c r="W124" s="24">
        <f>IF(OR(H124="",I124=""),"",IF(I124&gt;H124,3,IF(H124=I124,1,0)))</f>
        <v/>
      </c>
      <c r="X124" s="24">
        <f>IF(OR(H124="",I124=""),0,1)</f>
        <v/>
      </c>
      <c r="Y124" s="24" t="n"/>
    </row>
    <row r="125">
      <c r="A125" s="24" t="inlineStr">
        <is>
          <t>E0-Chelsea-CrystalP</t>
        </is>
      </c>
      <c r="B125" s="24" t="inlineStr">
        <is>
          <t>E0</t>
        </is>
      </c>
      <c r="C125" s="24" t="inlineStr">
        <is>
          <t>Premier League</t>
        </is>
      </c>
      <c r="D125" s="24" t="n">
        <v>13</v>
      </c>
      <c r="E125" s="29" t="n">
        <v>46358.83333333334</v>
      </c>
      <c r="F125" s="24" t="inlineStr">
        <is>
          <t>Chelsea</t>
        </is>
      </c>
      <c r="G125" s="24" t="inlineStr">
        <is>
          <t>Crystal Palace</t>
        </is>
      </c>
      <c r="H125" s="37" t="n"/>
      <c r="I125" s="37" t="n"/>
      <c r="J125" s="37" t="n"/>
      <c r="K125" s="37" t="n"/>
      <c r="L125" s="31" t="n">
        <v>0.6308962138351419</v>
      </c>
      <c r="M125" s="31" t="n">
        <v>0.2148886184325415</v>
      </c>
      <c r="N125" s="31" t="n">
        <v>0.1542151677323166</v>
      </c>
      <c r="O125" s="33">
        <f>3*L125+M125</f>
        <v/>
      </c>
      <c r="P125" s="33">
        <f>3*N125+M125</f>
        <v/>
      </c>
      <c r="Q125" s="31">
        <f>IF(OR(J125="",K125=""),"",SUMPRODUCT(POISSON(Helper!$A$2:$A$122,J125,FALSE)*POISSON(Helper!$B$2:$B$122,K125,FALSE)*Helper!$C$2:$C$122))</f>
        <v/>
      </c>
      <c r="R125" s="31">
        <f>IF(OR(J125="",K125=""),"",SUMPRODUCT(POISSON(Helper!$A$2:$A$122,J125,FALSE)*POISSON(Helper!$B$2:$B$122,K125,FALSE)*Helper!$D$2:$D$122))</f>
        <v/>
      </c>
      <c r="S125" s="31">
        <f>IF(Q125="","",1-Q125-R125)</f>
        <v/>
      </c>
      <c r="T125" s="33">
        <f>IF(Q125="","",3*Q125+R125)</f>
        <v/>
      </c>
      <c r="U125" s="33">
        <f>IF(Q125="","",3*S125+R125)</f>
        <v/>
      </c>
      <c r="V125" s="24">
        <f>IF(OR(H125="",I125=""),"",IF(H125&gt;I125,3,IF(H125=I125,1,0)))</f>
        <v/>
      </c>
      <c r="W125" s="24">
        <f>IF(OR(H125="",I125=""),"",IF(I125&gt;H125,3,IF(H125=I125,1,0)))</f>
        <v/>
      </c>
      <c r="X125" s="24">
        <f>IF(OR(H125="",I125=""),0,1)</f>
        <v/>
      </c>
      <c r="Y125" s="24" t="n"/>
    </row>
    <row r="126">
      <c r="A126" s="24" t="inlineStr">
        <is>
          <t>E0-Coventry-Ipswich</t>
        </is>
      </c>
      <c r="B126" s="24" t="inlineStr">
        <is>
          <t>E0</t>
        </is>
      </c>
      <c r="C126" s="24" t="inlineStr">
        <is>
          <t>Premier League</t>
        </is>
      </c>
      <c r="D126" s="24" t="n">
        <v>13</v>
      </c>
      <c r="E126" s="29" t="n">
        <v>46358.83333333334</v>
      </c>
      <c r="F126" s="24" t="inlineStr">
        <is>
          <t>Coventry</t>
        </is>
      </c>
      <c r="G126" s="24" t="inlineStr">
        <is>
          <t>Ipswich</t>
        </is>
      </c>
      <c r="H126" s="37" t="n"/>
      <c r="I126" s="37" t="n"/>
      <c r="J126" s="37" t="n"/>
      <c r="K126" s="37" t="n"/>
      <c r="L126" s="31" t="n">
        <v>0.4308217444911828</v>
      </c>
      <c r="M126" s="31" t="n">
        <v>0.2649766813678061</v>
      </c>
      <c r="N126" s="31" t="n">
        <v>0.3042015741410111</v>
      </c>
      <c r="O126" s="33">
        <f>3*L126+M126</f>
        <v/>
      </c>
      <c r="P126" s="33">
        <f>3*N126+M126</f>
        <v/>
      </c>
      <c r="Q126" s="31">
        <f>IF(OR(J126="",K126=""),"",SUMPRODUCT(POISSON(Helper!$A$2:$A$122,J126,FALSE)*POISSON(Helper!$B$2:$B$122,K126,FALSE)*Helper!$C$2:$C$122))</f>
        <v/>
      </c>
      <c r="R126" s="31">
        <f>IF(OR(J126="",K126=""),"",SUMPRODUCT(POISSON(Helper!$A$2:$A$122,J126,FALSE)*POISSON(Helper!$B$2:$B$122,K126,FALSE)*Helper!$D$2:$D$122))</f>
        <v/>
      </c>
      <c r="S126" s="31">
        <f>IF(Q126="","",1-Q126-R126)</f>
        <v/>
      </c>
      <c r="T126" s="33">
        <f>IF(Q126="","",3*Q126+R126)</f>
        <v/>
      </c>
      <c r="U126" s="33">
        <f>IF(Q126="","",3*S126+R126)</f>
        <v/>
      </c>
      <c r="V126" s="24">
        <f>IF(OR(H126="",I126=""),"",IF(H126&gt;I126,3,IF(H126=I126,1,0)))</f>
        <v/>
      </c>
      <c r="W126" s="24">
        <f>IF(OR(H126="",I126=""),"",IF(I126&gt;H126,3,IF(H126=I126,1,0)))</f>
        <v/>
      </c>
      <c r="X126" s="24">
        <f>IF(OR(H126="",I126=""),0,1)</f>
        <v/>
      </c>
      <c r="Y126" s="24" t="n"/>
    </row>
    <row r="127">
      <c r="A127" s="24" t="inlineStr">
        <is>
          <t>E0-Hull-NottmFor</t>
        </is>
      </c>
      <c r="B127" s="24" t="inlineStr">
        <is>
          <t>E0</t>
        </is>
      </c>
      <c r="C127" s="24" t="inlineStr">
        <is>
          <t>Premier League</t>
        </is>
      </c>
      <c r="D127" s="24" t="n">
        <v>13</v>
      </c>
      <c r="E127" s="29" t="n">
        <v>46358.83333333334</v>
      </c>
      <c r="F127" s="24" t="inlineStr">
        <is>
          <t>Hull</t>
        </is>
      </c>
      <c r="G127" s="24" t="inlineStr">
        <is>
          <t>Nott'm Forest</t>
        </is>
      </c>
      <c r="H127" s="37" t="n"/>
      <c r="I127" s="37" t="n"/>
      <c r="J127" s="37" t="n"/>
      <c r="K127" s="37" t="n"/>
      <c r="L127" s="31" t="n">
        <v>0.2131447505038585</v>
      </c>
      <c r="M127" s="31" t="n">
        <v>0.2431000585554501</v>
      </c>
      <c r="N127" s="31" t="n">
        <v>0.5437551909406915</v>
      </c>
      <c r="O127" s="33">
        <f>3*L127+M127</f>
        <v/>
      </c>
      <c r="P127" s="33">
        <f>3*N127+M127</f>
        <v/>
      </c>
      <c r="Q127" s="31">
        <f>IF(OR(J127="",K127=""),"",SUMPRODUCT(POISSON(Helper!$A$2:$A$122,J127,FALSE)*POISSON(Helper!$B$2:$B$122,K127,FALSE)*Helper!$C$2:$C$122))</f>
        <v/>
      </c>
      <c r="R127" s="31">
        <f>IF(OR(J127="",K127=""),"",SUMPRODUCT(POISSON(Helper!$A$2:$A$122,J127,FALSE)*POISSON(Helper!$B$2:$B$122,K127,FALSE)*Helper!$D$2:$D$122))</f>
        <v/>
      </c>
      <c r="S127" s="31">
        <f>IF(Q127="","",1-Q127-R127)</f>
        <v/>
      </c>
      <c r="T127" s="33">
        <f>IF(Q127="","",3*Q127+R127)</f>
        <v/>
      </c>
      <c r="U127" s="33">
        <f>IF(Q127="","",3*S127+R127)</f>
        <v/>
      </c>
      <c r="V127" s="24">
        <f>IF(OR(H127="",I127=""),"",IF(H127&gt;I127,3,IF(H127=I127,1,0)))</f>
        <v/>
      </c>
      <c r="W127" s="24">
        <f>IF(OR(H127="",I127=""),"",IF(I127&gt;H127,3,IF(H127=I127,1,0)))</f>
        <v/>
      </c>
      <c r="X127" s="24">
        <f>IF(OR(H127="",I127=""),0,1)</f>
        <v/>
      </c>
      <c r="Y127" s="24" t="n"/>
    </row>
    <row r="128">
      <c r="A128" s="24" t="inlineStr">
        <is>
          <t>E0-Liverpoo-Sunderla</t>
        </is>
      </c>
      <c r="B128" s="24" t="inlineStr">
        <is>
          <t>E0</t>
        </is>
      </c>
      <c r="C128" s="24" t="inlineStr">
        <is>
          <t>Premier League</t>
        </is>
      </c>
      <c r="D128" s="24" t="n">
        <v>13</v>
      </c>
      <c r="E128" s="29" t="n">
        <v>46358.83333333334</v>
      </c>
      <c r="F128" s="24" t="inlineStr">
        <is>
          <t>Liverpool</t>
        </is>
      </c>
      <c r="G128" s="24" t="inlineStr">
        <is>
          <t>Sunderland</t>
        </is>
      </c>
      <c r="H128" s="37" t="n"/>
      <c r="I128" s="37" t="n"/>
      <c r="J128" s="37" t="n"/>
      <c r="K128" s="37" t="n"/>
      <c r="L128" s="31" t="n">
        <v>0.6818975716303546</v>
      </c>
      <c r="M128" s="31" t="n">
        <v>0.1943070939508278</v>
      </c>
      <c r="N128" s="31" t="n">
        <v>0.1237953344188176</v>
      </c>
      <c r="O128" s="33">
        <f>3*L128+M128</f>
        <v/>
      </c>
      <c r="P128" s="33">
        <f>3*N128+M128</f>
        <v/>
      </c>
      <c r="Q128" s="31">
        <f>IF(OR(J128="",K128=""),"",SUMPRODUCT(POISSON(Helper!$A$2:$A$122,J128,FALSE)*POISSON(Helper!$B$2:$B$122,K128,FALSE)*Helper!$C$2:$C$122))</f>
        <v/>
      </c>
      <c r="R128" s="31">
        <f>IF(OR(J128="",K128=""),"",SUMPRODUCT(POISSON(Helper!$A$2:$A$122,J128,FALSE)*POISSON(Helper!$B$2:$B$122,K128,FALSE)*Helper!$D$2:$D$122))</f>
        <v/>
      </c>
      <c r="S128" s="31">
        <f>IF(Q128="","",1-Q128-R128)</f>
        <v/>
      </c>
      <c r="T128" s="33">
        <f>IF(Q128="","",3*Q128+R128)</f>
        <v/>
      </c>
      <c r="U128" s="33">
        <f>IF(Q128="","",3*S128+R128)</f>
        <v/>
      </c>
      <c r="V128" s="24">
        <f>IF(OR(H128="",I128=""),"",IF(H128&gt;I128,3,IF(H128=I128,1,0)))</f>
        <v/>
      </c>
      <c r="W128" s="24">
        <f>IF(OR(H128="",I128=""),"",IF(I128&gt;H128,3,IF(H128=I128,1,0)))</f>
        <v/>
      </c>
      <c r="X128" s="24">
        <f>IF(OR(H128="",I128=""),0,1)</f>
        <v/>
      </c>
      <c r="Y128" s="24" t="n"/>
    </row>
    <row r="129">
      <c r="A129" s="24" t="inlineStr">
        <is>
          <t>E0-ManCity-Leeds</t>
        </is>
      </c>
      <c r="B129" s="24" t="inlineStr">
        <is>
          <t>E0</t>
        </is>
      </c>
      <c r="C129" s="24" t="inlineStr">
        <is>
          <t>Premier League</t>
        </is>
      </c>
      <c r="D129" s="24" t="n">
        <v>13</v>
      </c>
      <c r="E129" s="29" t="n">
        <v>46358.83333333334</v>
      </c>
      <c r="F129" s="24" t="inlineStr">
        <is>
          <t>Man City</t>
        </is>
      </c>
      <c r="G129" s="24" t="inlineStr">
        <is>
          <t>Leeds</t>
        </is>
      </c>
      <c r="H129" s="37" t="n"/>
      <c r="I129" s="37" t="n"/>
      <c r="J129" s="37" t="n"/>
      <c r="K129" s="37" t="n"/>
      <c r="L129" s="31" t="n">
        <v>0.6950227019475311</v>
      </c>
      <c r="M129" s="31" t="n">
        <v>0.1885483437833305</v>
      </c>
      <c r="N129" s="31" t="n">
        <v>0.1164289542691384</v>
      </c>
      <c r="O129" s="33">
        <f>3*L129+M129</f>
        <v/>
      </c>
      <c r="P129" s="33">
        <f>3*N129+M129</f>
        <v/>
      </c>
      <c r="Q129" s="31">
        <f>IF(OR(J129="",K129=""),"",SUMPRODUCT(POISSON(Helper!$A$2:$A$122,J129,FALSE)*POISSON(Helper!$B$2:$B$122,K129,FALSE)*Helper!$C$2:$C$122))</f>
        <v/>
      </c>
      <c r="R129" s="31">
        <f>IF(OR(J129="",K129=""),"",SUMPRODUCT(POISSON(Helper!$A$2:$A$122,J129,FALSE)*POISSON(Helper!$B$2:$B$122,K129,FALSE)*Helper!$D$2:$D$122))</f>
        <v/>
      </c>
      <c r="S129" s="31">
        <f>IF(Q129="","",1-Q129-R129)</f>
        <v/>
      </c>
      <c r="T129" s="33">
        <f>IF(Q129="","",3*Q129+R129)</f>
        <v/>
      </c>
      <c r="U129" s="33">
        <f>IF(Q129="","",3*S129+R129)</f>
        <v/>
      </c>
      <c r="V129" s="24">
        <f>IF(OR(H129="",I129=""),"",IF(H129&gt;I129,3,IF(H129=I129,1,0)))</f>
        <v/>
      </c>
      <c r="W129" s="24">
        <f>IF(OR(H129="",I129=""),"",IF(I129&gt;H129,3,IF(H129=I129,1,0)))</f>
        <v/>
      </c>
      <c r="X129" s="24">
        <f>IF(OR(H129="",I129=""),0,1)</f>
        <v/>
      </c>
      <c r="Y129" s="24" t="n"/>
    </row>
    <row r="130">
      <c r="A130" s="24" t="inlineStr">
        <is>
          <t>E0-Newcastl-ManUtd</t>
        </is>
      </c>
      <c r="B130" s="24" t="inlineStr">
        <is>
          <t>E0</t>
        </is>
      </c>
      <c r="C130" s="24" t="inlineStr">
        <is>
          <t>Premier League</t>
        </is>
      </c>
      <c r="D130" s="24" t="n">
        <v>13</v>
      </c>
      <c r="E130" s="29" t="n">
        <v>46358.83333333334</v>
      </c>
      <c r="F130" s="24" t="inlineStr">
        <is>
          <t>Newcastle</t>
        </is>
      </c>
      <c r="G130" s="24" t="inlineStr">
        <is>
          <t>Man Utd</t>
        </is>
      </c>
      <c r="H130" s="37" t="n"/>
      <c r="I130" s="37" t="n"/>
      <c r="J130" s="37" t="n"/>
      <c r="K130" s="37" t="n"/>
      <c r="L130" s="31" t="n">
        <v>0.275166455367361</v>
      </c>
      <c r="M130" s="31" t="n">
        <v>0.2603617863110693</v>
      </c>
      <c r="N130" s="31" t="n">
        <v>0.4644717583215698</v>
      </c>
      <c r="O130" s="33">
        <f>3*L130+M130</f>
        <v/>
      </c>
      <c r="P130" s="33">
        <f>3*N130+M130</f>
        <v/>
      </c>
      <c r="Q130" s="31">
        <f>IF(OR(J130="",K130=""),"",SUMPRODUCT(POISSON(Helper!$A$2:$A$122,J130,FALSE)*POISSON(Helper!$B$2:$B$122,K130,FALSE)*Helper!$C$2:$C$122))</f>
        <v/>
      </c>
      <c r="R130" s="31">
        <f>IF(OR(J130="",K130=""),"",SUMPRODUCT(POISSON(Helper!$A$2:$A$122,J130,FALSE)*POISSON(Helper!$B$2:$B$122,K130,FALSE)*Helper!$D$2:$D$122))</f>
        <v/>
      </c>
      <c r="S130" s="31">
        <f>IF(Q130="","",1-Q130-R130)</f>
        <v/>
      </c>
      <c r="T130" s="33">
        <f>IF(Q130="","",3*Q130+R130)</f>
        <v/>
      </c>
      <c r="U130" s="33">
        <f>IF(Q130="","",3*S130+R130)</f>
        <v/>
      </c>
      <c r="V130" s="24">
        <f>IF(OR(H130="",I130=""),"",IF(H130&gt;I130,3,IF(H130=I130,1,0)))</f>
        <v/>
      </c>
      <c r="W130" s="24">
        <f>IF(OR(H130="",I130=""),"",IF(I130&gt;H130,3,IF(H130=I130,1,0)))</f>
        <v/>
      </c>
      <c r="X130" s="24">
        <f>IF(OR(H130="",I130=""),0,1)</f>
        <v/>
      </c>
      <c r="Y130" s="24" t="n"/>
    </row>
    <row r="131">
      <c r="A131" s="24" t="inlineStr">
        <is>
          <t>E0-Tottenha-Fulham</t>
        </is>
      </c>
      <c r="B131" s="24" t="inlineStr">
        <is>
          <t>E0</t>
        </is>
      </c>
      <c r="C131" s="24" t="inlineStr">
        <is>
          <t>Premier League</t>
        </is>
      </c>
      <c r="D131" s="24" t="n">
        <v>13</v>
      </c>
      <c r="E131" s="29" t="n">
        <v>46358.83333333334</v>
      </c>
      <c r="F131" s="24" t="inlineStr">
        <is>
          <t>Tottenham</t>
        </is>
      </c>
      <c r="G131" s="24" t="inlineStr">
        <is>
          <t>Fulham</t>
        </is>
      </c>
      <c r="H131" s="37" t="n"/>
      <c r="I131" s="37" t="n"/>
      <c r="J131" s="37" t="n"/>
      <c r="K131" s="37" t="n"/>
      <c r="L131" s="31" t="n">
        <v>0.5768341089448195</v>
      </c>
      <c r="M131" s="31" t="n">
        <v>0.2334672073882512</v>
      </c>
      <c r="N131" s="31" t="n">
        <v>0.1896986836669293</v>
      </c>
      <c r="O131" s="33">
        <f>3*L131+M131</f>
        <v/>
      </c>
      <c r="P131" s="33">
        <f>3*N131+M131</f>
        <v/>
      </c>
      <c r="Q131" s="31">
        <f>IF(OR(J131="",K131=""),"",SUMPRODUCT(POISSON(Helper!$A$2:$A$122,J131,FALSE)*POISSON(Helper!$B$2:$B$122,K131,FALSE)*Helper!$C$2:$C$122))</f>
        <v/>
      </c>
      <c r="R131" s="31">
        <f>IF(OR(J131="",K131=""),"",SUMPRODUCT(POISSON(Helper!$A$2:$A$122,J131,FALSE)*POISSON(Helper!$B$2:$B$122,K131,FALSE)*Helper!$D$2:$D$122))</f>
        <v/>
      </c>
      <c r="S131" s="31">
        <f>IF(Q131="","",1-Q131-R131)</f>
        <v/>
      </c>
      <c r="T131" s="33">
        <f>IF(Q131="","",3*Q131+R131)</f>
        <v/>
      </c>
      <c r="U131" s="33">
        <f>IF(Q131="","",3*S131+R131)</f>
        <v/>
      </c>
      <c r="V131" s="24">
        <f>IF(OR(H131="",I131=""),"",IF(H131&gt;I131,3,IF(H131=I131,1,0)))</f>
        <v/>
      </c>
      <c r="W131" s="24">
        <f>IF(OR(H131="",I131=""),"",IF(I131&gt;H131,3,IF(H131=I131,1,0)))</f>
        <v/>
      </c>
      <c r="X131" s="24">
        <f>IF(OR(H131="",I131=""),0,1)</f>
        <v/>
      </c>
      <c r="Y131" s="24" t="n"/>
    </row>
    <row r="132">
      <c r="A132" s="24" t="inlineStr">
        <is>
          <t>E0-AstonVil-CrystalP</t>
        </is>
      </c>
      <c r="B132" s="24" t="inlineStr">
        <is>
          <t>E0</t>
        </is>
      </c>
      <c r="C132" s="24" t="inlineStr">
        <is>
          <t>Premier League</t>
        </is>
      </c>
      <c r="D132" s="24" t="n">
        <v>14</v>
      </c>
      <c r="E132" s="29" t="n">
        <v>46361.625</v>
      </c>
      <c r="F132" s="24" t="inlineStr">
        <is>
          <t>Aston Villa</t>
        </is>
      </c>
      <c r="G132" s="24" t="inlineStr">
        <is>
          <t>Crystal Palace</t>
        </is>
      </c>
      <c r="H132" s="37" t="n"/>
      <c r="I132" s="37" t="n"/>
      <c r="J132" s="37" t="n"/>
      <c r="K132" s="37" t="n"/>
      <c r="L132" s="31" t="n">
        <v>0.5400651230940061</v>
      </c>
      <c r="M132" s="31" t="n">
        <v>0.2440895096314933</v>
      </c>
      <c r="N132" s="31" t="n">
        <v>0.2158453672745006</v>
      </c>
      <c r="O132" s="33">
        <f>3*L132+M132</f>
        <v/>
      </c>
      <c r="P132" s="33">
        <f>3*N132+M132</f>
        <v/>
      </c>
      <c r="Q132" s="31">
        <f>IF(OR(J132="",K132=""),"",SUMPRODUCT(POISSON(Helper!$A$2:$A$122,J132,FALSE)*POISSON(Helper!$B$2:$B$122,K132,FALSE)*Helper!$C$2:$C$122))</f>
        <v/>
      </c>
      <c r="R132" s="31">
        <f>IF(OR(J132="",K132=""),"",SUMPRODUCT(POISSON(Helper!$A$2:$A$122,J132,FALSE)*POISSON(Helper!$B$2:$B$122,K132,FALSE)*Helper!$D$2:$D$122))</f>
        <v/>
      </c>
      <c r="S132" s="31">
        <f>IF(Q132="","",1-Q132-R132)</f>
        <v/>
      </c>
      <c r="T132" s="33">
        <f>IF(Q132="","",3*Q132+R132)</f>
        <v/>
      </c>
      <c r="U132" s="33">
        <f>IF(Q132="","",3*S132+R132)</f>
        <v/>
      </c>
      <c r="V132" s="24">
        <f>IF(OR(H132="",I132=""),"",IF(H132&gt;I132,3,IF(H132=I132,1,0)))</f>
        <v/>
      </c>
      <c r="W132" s="24">
        <f>IF(OR(H132="",I132=""),"",IF(I132&gt;H132,3,IF(H132=I132,1,0)))</f>
        <v/>
      </c>
      <c r="X132" s="24">
        <f>IF(OR(H132="",I132=""),0,1)</f>
        <v/>
      </c>
      <c r="Y132" s="24" t="n"/>
    </row>
    <row r="133">
      <c r="A133" s="24" t="inlineStr">
        <is>
          <t>E0-Bournemo-Hull</t>
        </is>
      </c>
      <c r="B133" s="24" t="inlineStr">
        <is>
          <t>E0</t>
        </is>
      </c>
      <c r="C133" s="24" t="inlineStr">
        <is>
          <t>Premier League</t>
        </is>
      </c>
      <c r="D133" s="24" t="n">
        <v>14</v>
      </c>
      <c r="E133" s="29" t="n">
        <v>46361.625</v>
      </c>
      <c r="F133" s="24" t="inlineStr">
        <is>
          <t>Bournemouth</t>
        </is>
      </c>
      <c r="G133" s="24" t="inlineStr">
        <is>
          <t>Hull</t>
        </is>
      </c>
      <c r="H133" s="37" t="n"/>
      <c r="I133" s="37" t="n"/>
      <c r="J133" s="37" t="n"/>
      <c r="K133" s="37" t="n"/>
      <c r="L133" s="31" t="n">
        <v>0.6684686266217411</v>
      </c>
      <c r="M133" s="31" t="n">
        <v>0.2000053323745486</v>
      </c>
      <c r="N133" s="31" t="n">
        <v>0.1315260410037103</v>
      </c>
      <c r="O133" s="33">
        <f>3*L133+M133</f>
        <v/>
      </c>
      <c r="P133" s="33">
        <f>3*N133+M133</f>
        <v/>
      </c>
      <c r="Q133" s="31">
        <f>IF(OR(J133="",K133=""),"",SUMPRODUCT(POISSON(Helper!$A$2:$A$122,J133,FALSE)*POISSON(Helper!$B$2:$B$122,K133,FALSE)*Helper!$C$2:$C$122))</f>
        <v/>
      </c>
      <c r="R133" s="31">
        <f>IF(OR(J133="",K133=""),"",SUMPRODUCT(POISSON(Helper!$A$2:$A$122,J133,FALSE)*POISSON(Helper!$B$2:$B$122,K133,FALSE)*Helper!$D$2:$D$122))</f>
        <v/>
      </c>
      <c r="S133" s="31">
        <f>IF(Q133="","",1-Q133-R133)</f>
        <v/>
      </c>
      <c r="T133" s="33">
        <f>IF(Q133="","",3*Q133+R133)</f>
        <v/>
      </c>
      <c r="U133" s="33">
        <f>IF(Q133="","",3*S133+R133)</f>
        <v/>
      </c>
      <c r="V133" s="24">
        <f>IF(OR(H133="",I133=""),"",IF(H133&gt;I133,3,IF(H133=I133,1,0)))</f>
        <v/>
      </c>
      <c r="W133" s="24">
        <f>IF(OR(H133="",I133=""),"",IF(I133&gt;H133,3,IF(H133=I133,1,0)))</f>
        <v/>
      </c>
      <c r="X133" s="24">
        <f>IF(OR(H133="",I133=""),0,1)</f>
        <v/>
      </c>
      <c r="Y133" s="24" t="n"/>
    </row>
    <row r="134">
      <c r="A134" s="24" t="inlineStr">
        <is>
          <t>E0-Brentfor-ManCity</t>
        </is>
      </c>
      <c r="B134" s="24" t="inlineStr">
        <is>
          <t>E0</t>
        </is>
      </c>
      <c r="C134" s="24" t="inlineStr">
        <is>
          <t>Premier League</t>
        </is>
      </c>
      <c r="D134" s="24" t="n">
        <v>14</v>
      </c>
      <c r="E134" s="29" t="n">
        <v>46361.625</v>
      </c>
      <c r="F134" s="24" t="inlineStr">
        <is>
          <t>Brentford</t>
        </is>
      </c>
      <c r="G134" s="24" t="inlineStr">
        <is>
          <t>Man City</t>
        </is>
      </c>
      <c r="H134" s="37" t="n"/>
      <c r="I134" s="37" t="n"/>
      <c r="J134" s="37" t="n"/>
      <c r="K134" s="37" t="n"/>
      <c r="L134" s="31" t="n">
        <v>0.2045379033155645</v>
      </c>
      <c r="M134" s="31" t="n">
        <v>0.2397854616105208</v>
      </c>
      <c r="N134" s="31" t="n">
        <v>0.5556766350739146</v>
      </c>
      <c r="O134" s="33">
        <f>3*L134+M134</f>
        <v/>
      </c>
      <c r="P134" s="33">
        <f>3*N134+M134</f>
        <v/>
      </c>
      <c r="Q134" s="31">
        <f>IF(OR(J134="",K134=""),"",SUMPRODUCT(POISSON(Helper!$A$2:$A$122,J134,FALSE)*POISSON(Helper!$B$2:$B$122,K134,FALSE)*Helper!$C$2:$C$122))</f>
        <v/>
      </c>
      <c r="R134" s="31">
        <f>IF(OR(J134="",K134=""),"",SUMPRODUCT(POISSON(Helper!$A$2:$A$122,J134,FALSE)*POISSON(Helper!$B$2:$B$122,K134,FALSE)*Helper!$D$2:$D$122))</f>
        <v/>
      </c>
      <c r="S134" s="31">
        <f>IF(Q134="","",1-Q134-R134)</f>
        <v/>
      </c>
      <c r="T134" s="33">
        <f>IF(Q134="","",3*Q134+R134)</f>
        <v/>
      </c>
      <c r="U134" s="33">
        <f>IF(Q134="","",3*S134+R134)</f>
        <v/>
      </c>
      <c r="V134" s="24">
        <f>IF(OR(H134="",I134=""),"",IF(H134&gt;I134,3,IF(H134=I134,1,0)))</f>
        <v/>
      </c>
      <c r="W134" s="24">
        <f>IF(OR(H134="",I134=""),"",IF(I134&gt;H134,3,IF(H134=I134,1,0)))</f>
        <v/>
      </c>
      <c r="X134" s="24">
        <f>IF(OR(H134="",I134=""),0,1)</f>
        <v/>
      </c>
      <c r="Y134" s="24" t="n"/>
    </row>
    <row r="135">
      <c r="A135" s="24" t="inlineStr">
        <is>
          <t>E0-Chelsea-Liverpoo</t>
        </is>
      </c>
      <c r="B135" s="24" t="inlineStr">
        <is>
          <t>E0</t>
        </is>
      </c>
      <c r="C135" s="24" t="inlineStr">
        <is>
          <t>Premier League</t>
        </is>
      </c>
      <c r="D135" s="24" t="n">
        <v>14</v>
      </c>
      <c r="E135" s="29" t="n">
        <v>46361.625</v>
      </c>
      <c r="F135" s="24" t="inlineStr">
        <is>
          <t>Chelsea</t>
        </is>
      </c>
      <c r="G135" s="24" t="inlineStr">
        <is>
          <t>Liverpool</t>
        </is>
      </c>
      <c r="H135" s="37" t="n"/>
      <c r="I135" s="37" t="n"/>
      <c r="J135" s="37" t="n"/>
      <c r="K135" s="37" t="n"/>
      <c r="L135" s="31" t="n">
        <v>0.3975961486232601</v>
      </c>
      <c r="M135" s="31" t="n">
        <v>0.2677809975685231</v>
      </c>
      <c r="N135" s="31" t="n">
        <v>0.3346228538082168</v>
      </c>
      <c r="O135" s="33">
        <f>3*L135+M135</f>
        <v/>
      </c>
      <c r="P135" s="33">
        <f>3*N135+M135</f>
        <v/>
      </c>
      <c r="Q135" s="31">
        <f>IF(OR(J135="",K135=""),"",SUMPRODUCT(POISSON(Helper!$A$2:$A$122,J135,FALSE)*POISSON(Helper!$B$2:$B$122,K135,FALSE)*Helper!$C$2:$C$122))</f>
        <v/>
      </c>
      <c r="R135" s="31">
        <f>IF(OR(J135="",K135=""),"",SUMPRODUCT(POISSON(Helper!$A$2:$A$122,J135,FALSE)*POISSON(Helper!$B$2:$B$122,K135,FALSE)*Helper!$D$2:$D$122))</f>
        <v/>
      </c>
      <c r="S135" s="31">
        <f>IF(Q135="","",1-Q135-R135)</f>
        <v/>
      </c>
      <c r="T135" s="33">
        <f>IF(Q135="","",3*Q135+R135)</f>
        <v/>
      </c>
      <c r="U135" s="33">
        <f>IF(Q135="","",3*S135+R135)</f>
        <v/>
      </c>
      <c r="V135" s="24">
        <f>IF(OR(H135="",I135=""),"",IF(H135&gt;I135,3,IF(H135=I135,1,0)))</f>
        <v/>
      </c>
      <c r="W135" s="24">
        <f>IF(OR(H135="",I135=""),"",IF(I135&gt;H135,3,IF(H135=I135,1,0)))</f>
        <v/>
      </c>
      <c r="X135" s="24">
        <f>IF(OR(H135="",I135=""),0,1)</f>
        <v/>
      </c>
      <c r="Y135" s="24" t="n"/>
    </row>
    <row r="136">
      <c r="A136" s="24" t="inlineStr">
        <is>
          <t>E0-Everton-Fulham</t>
        </is>
      </c>
      <c r="B136" s="24" t="inlineStr">
        <is>
          <t>E0</t>
        </is>
      </c>
      <c r="C136" s="24" t="inlineStr">
        <is>
          <t>Premier League</t>
        </is>
      </c>
      <c r="D136" s="24" t="n">
        <v>14</v>
      </c>
      <c r="E136" s="29" t="n">
        <v>46361.625</v>
      </c>
      <c r="F136" s="24" t="inlineStr">
        <is>
          <t>Everton</t>
        </is>
      </c>
      <c r="G136" s="24" t="inlineStr">
        <is>
          <t>Fulham</t>
        </is>
      </c>
      <c r="H136" s="37" t="n"/>
      <c r="I136" s="37" t="n"/>
      <c r="J136" s="37" t="n"/>
      <c r="K136" s="37" t="n"/>
      <c r="L136" s="31" t="n">
        <v>0.4688418405838772</v>
      </c>
      <c r="M136" s="31" t="n">
        <v>0.2596381020211791</v>
      </c>
      <c r="N136" s="31" t="n">
        <v>0.2715200573949437</v>
      </c>
      <c r="O136" s="33">
        <f>3*L136+M136</f>
        <v/>
      </c>
      <c r="P136" s="33">
        <f>3*N136+M136</f>
        <v/>
      </c>
      <c r="Q136" s="31">
        <f>IF(OR(J136="",K136=""),"",SUMPRODUCT(POISSON(Helper!$A$2:$A$122,J136,FALSE)*POISSON(Helper!$B$2:$B$122,K136,FALSE)*Helper!$C$2:$C$122))</f>
        <v/>
      </c>
      <c r="R136" s="31">
        <f>IF(OR(J136="",K136=""),"",SUMPRODUCT(POISSON(Helper!$A$2:$A$122,J136,FALSE)*POISSON(Helper!$B$2:$B$122,K136,FALSE)*Helper!$D$2:$D$122))</f>
        <v/>
      </c>
      <c r="S136" s="31">
        <f>IF(Q136="","",1-Q136-R136)</f>
        <v/>
      </c>
      <c r="T136" s="33">
        <f>IF(Q136="","",3*Q136+R136)</f>
        <v/>
      </c>
      <c r="U136" s="33">
        <f>IF(Q136="","",3*S136+R136)</f>
        <v/>
      </c>
      <c r="V136" s="24">
        <f>IF(OR(H136="",I136=""),"",IF(H136&gt;I136,3,IF(H136=I136,1,0)))</f>
        <v/>
      </c>
      <c r="W136" s="24">
        <f>IF(OR(H136="",I136=""),"",IF(I136&gt;H136,3,IF(H136=I136,1,0)))</f>
        <v/>
      </c>
      <c r="X136" s="24">
        <f>IF(OR(H136="",I136=""),0,1)</f>
        <v/>
      </c>
      <c r="Y136" s="24" t="n"/>
    </row>
    <row r="137">
      <c r="A137" s="24" t="inlineStr">
        <is>
          <t>E0-Leeds-Ipswich</t>
        </is>
      </c>
      <c r="B137" s="24" t="inlineStr">
        <is>
          <t>E0</t>
        </is>
      </c>
      <c r="C137" s="24" t="inlineStr">
        <is>
          <t>Premier League</t>
        </is>
      </c>
      <c r="D137" s="24" t="n">
        <v>14</v>
      </c>
      <c r="E137" s="29" t="n">
        <v>46361.625</v>
      </c>
      <c r="F137" s="24" t="inlineStr">
        <is>
          <t>Leeds</t>
        </is>
      </c>
      <c r="G137" s="24" t="inlineStr">
        <is>
          <t>Ipswich</t>
        </is>
      </c>
      <c r="H137" s="37" t="n"/>
      <c r="I137" s="37" t="n"/>
      <c r="J137" s="37" t="n"/>
      <c r="K137" s="37" t="n"/>
      <c r="L137" s="31" t="n">
        <v>0.5453346706572639</v>
      </c>
      <c r="M137" s="31" t="n">
        <v>0.2426712337641836</v>
      </c>
      <c r="N137" s="31" t="n">
        <v>0.2119940955785525</v>
      </c>
      <c r="O137" s="33">
        <f>3*L137+M137</f>
        <v/>
      </c>
      <c r="P137" s="33">
        <f>3*N137+M137</f>
        <v/>
      </c>
      <c r="Q137" s="31">
        <f>IF(OR(J137="",K137=""),"",SUMPRODUCT(POISSON(Helper!$A$2:$A$122,J137,FALSE)*POISSON(Helper!$B$2:$B$122,K137,FALSE)*Helper!$C$2:$C$122))</f>
        <v/>
      </c>
      <c r="R137" s="31">
        <f>IF(OR(J137="",K137=""),"",SUMPRODUCT(POISSON(Helper!$A$2:$A$122,J137,FALSE)*POISSON(Helper!$B$2:$B$122,K137,FALSE)*Helper!$D$2:$D$122))</f>
        <v/>
      </c>
      <c r="S137" s="31">
        <f>IF(Q137="","",1-Q137-R137)</f>
        <v/>
      </c>
      <c r="T137" s="33">
        <f>IF(Q137="","",3*Q137+R137)</f>
        <v/>
      </c>
      <c r="U137" s="33">
        <f>IF(Q137="","",3*S137+R137)</f>
        <v/>
      </c>
      <c r="V137" s="24">
        <f>IF(OR(H137="",I137=""),"",IF(H137&gt;I137,3,IF(H137=I137,1,0)))</f>
        <v/>
      </c>
      <c r="W137" s="24">
        <f>IF(OR(H137="",I137=""),"",IF(I137&gt;H137,3,IF(H137=I137,1,0)))</f>
        <v/>
      </c>
      <c r="X137" s="24">
        <f>IF(OR(H137="",I137=""),0,1)</f>
        <v/>
      </c>
      <c r="Y137" s="24" t="n"/>
    </row>
    <row r="138">
      <c r="A138" s="24" t="inlineStr">
        <is>
          <t>E0-ManUtd-Coventry</t>
        </is>
      </c>
      <c r="B138" s="24" t="inlineStr">
        <is>
          <t>E0</t>
        </is>
      </c>
      <c r="C138" s="24" t="inlineStr">
        <is>
          <t>Premier League</t>
        </is>
      </c>
      <c r="D138" s="24" t="n">
        <v>14</v>
      </c>
      <c r="E138" s="29" t="n">
        <v>46361.625</v>
      </c>
      <c r="F138" s="24" t="inlineStr">
        <is>
          <t>Man Utd</t>
        </is>
      </c>
      <c r="G138" s="24" t="inlineStr">
        <is>
          <t>Coventry</t>
        </is>
      </c>
      <c r="H138" s="37" t="n"/>
      <c r="I138" s="37" t="n"/>
      <c r="J138" s="37" t="n"/>
      <c r="K138" s="37" t="n"/>
      <c r="L138" s="31" t="n">
        <v>0.7406053015126466</v>
      </c>
      <c r="M138" s="31" t="n">
        <v>0.1671155163357421</v>
      </c>
      <c r="N138" s="31" t="n">
        <v>0.09227918215161135</v>
      </c>
      <c r="O138" s="33">
        <f>3*L138+M138</f>
        <v/>
      </c>
      <c r="P138" s="33">
        <f>3*N138+M138</f>
        <v/>
      </c>
      <c r="Q138" s="31">
        <f>IF(OR(J138="",K138=""),"",SUMPRODUCT(POISSON(Helper!$A$2:$A$122,J138,FALSE)*POISSON(Helper!$B$2:$B$122,K138,FALSE)*Helper!$C$2:$C$122))</f>
        <v/>
      </c>
      <c r="R138" s="31">
        <f>IF(OR(J138="",K138=""),"",SUMPRODUCT(POISSON(Helper!$A$2:$A$122,J138,FALSE)*POISSON(Helper!$B$2:$B$122,K138,FALSE)*Helper!$D$2:$D$122))</f>
        <v/>
      </c>
      <c r="S138" s="31">
        <f>IF(Q138="","",1-Q138-R138)</f>
        <v/>
      </c>
      <c r="T138" s="33">
        <f>IF(Q138="","",3*Q138+R138)</f>
        <v/>
      </c>
      <c r="U138" s="33">
        <f>IF(Q138="","",3*S138+R138)</f>
        <v/>
      </c>
      <c r="V138" s="24">
        <f>IF(OR(H138="",I138=""),"",IF(H138&gt;I138,3,IF(H138=I138,1,0)))</f>
        <v/>
      </c>
      <c r="W138" s="24">
        <f>IF(OR(H138="",I138=""),"",IF(I138&gt;H138,3,IF(H138=I138,1,0)))</f>
        <v/>
      </c>
      <c r="X138" s="24">
        <f>IF(OR(H138="",I138=""),0,1)</f>
        <v/>
      </c>
      <c r="Y138" s="24" t="n"/>
    </row>
    <row r="139">
      <c r="A139" s="24" t="inlineStr">
        <is>
          <t>E0-Newcastl-Sunderla</t>
        </is>
      </c>
      <c r="B139" s="24" t="inlineStr">
        <is>
          <t>E0</t>
        </is>
      </c>
      <c r="C139" s="24" t="inlineStr">
        <is>
          <t>Premier League</t>
        </is>
      </c>
      <c r="D139" s="24" t="n">
        <v>14</v>
      </c>
      <c r="E139" s="29" t="n">
        <v>46361.625</v>
      </c>
      <c r="F139" s="24" t="inlineStr">
        <is>
          <t>Newcastle</t>
        </is>
      </c>
      <c r="G139" s="24" t="inlineStr">
        <is>
          <t>Sunderland</t>
        </is>
      </c>
      <c r="H139" s="37" t="n"/>
      <c r="I139" s="37" t="n"/>
      <c r="J139" s="37" t="n"/>
      <c r="K139" s="37" t="n"/>
      <c r="L139" s="31" t="n">
        <v>0.5111078577275296</v>
      </c>
      <c r="M139" s="31" t="n">
        <v>0.2512404280277995</v>
      </c>
      <c r="N139" s="31" t="n">
        <v>0.2376517142446709</v>
      </c>
      <c r="O139" s="33">
        <f>3*L139+M139</f>
        <v/>
      </c>
      <c r="P139" s="33">
        <f>3*N139+M139</f>
        <v/>
      </c>
      <c r="Q139" s="31">
        <f>IF(OR(J139="",K139=""),"",SUMPRODUCT(POISSON(Helper!$A$2:$A$122,J139,FALSE)*POISSON(Helper!$B$2:$B$122,K139,FALSE)*Helper!$C$2:$C$122))</f>
        <v/>
      </c>
      <c r="R139" s="31">
        <f>IF(OR(J139="",K139=""),"",SUMPRODUCT(POISSON(Helper!$A$2:$A$122,J139,FALSE)*POISSON(Helper!$B$2:$B$122,K139,FALSE)*Helper!$D$2:$D$122))</f>
        <v/>
      </c>
      <c r="S139" s="31">
        <f>IF(Q139="","",1-Q139-R139)</f>
        <v/>
      </c>
      <c r="T139" s="33">
        <f>IF(Q139="","",3*Q139+R139)</f>
        <v/>
      </c>
      <c r="U139" s="33">
        <f>IF(Q139="","",3*S139+R139)</f>
        <v/>
      </c>
      <c r="V139" s="24">
        <f>IF(OR(H139="",I139=""),"",IF(H139&gt;I139,3,IF(H139=I139,1,0)))</f>
        <v/>
      </c>
      <c r="W139" s="24">
        <f>IF(OR(H139="",I139=""),"",IF(I139&gt;H139,3,IF(H139=I139,1,0)))</f>
        <v/>
      </c>
      <c r="X139" s="24">
        <f>IF(OR(H139="",I139=""),0,1)</f>
        <v/>
      </c>
      <c r="Y139" s="24" t="n"/>
    </row>
    <row r="140">
      <c r="A140" s="24" t="inlineStr">
        <is>
          <t>E0-NottmFor-Brighton</t>
        </is>
      </c>
      <c r="B140" s="24" t="inlineStr">
        <is>
          <t>E0</t>
        </is>
      </c>
      <c r="C140" s="24" t="inlineStr">
        <is>
          <t>Premier League</t>
        </is>
      </c>
      <c r="D140" s="24" t="n">
        <v>14</v>
      </c>
      <c r="E140" s="29" t="n">
        <v>46361.625</v>
      </c>
      <c r="F140" s="24" t="inlineStr">
        <is>
          <t>Nott'm Forest</t>
        </is>
      </c>
      <c r="G140" s="24" t="inlineStr">
        <is>
          <t>Brighton</t>
        </is>
      </c>
      <c r="H140" s="37" t="n"/>
      <c r="I140" s="37" t="n"/>
      <c r="J140" s="37" t="n"/>
      <c r="K140" s="37" t="n"/>
      <c r="L140" s="31" t="n">
        <v>0.3715218005864792</v>
      </c>
      <c r="M140" s="31" t="n">
        <v>0.2686695080625051</v>
      </c>
      <c r="N140" s="31" t="n">
        <v>0.3598086913510158</v>
      </c>
      <c r="O140" s="33">
        <f>3*L140+M140</f>
        <v/>
      </c>
      <c r="P140" s="33">
        <f>3*N140+M140</f>
        <v/>
      </c>
      <c r="Q140" s="31">
        <f>IF(OR(J140="",K140=""),"",SUMPRODUCT(POISSON(Helper!$A$2:$A$122,J140,FALSE)*POISSON(Helper!$B$2:$B$122,K140,FALSE)*Helper!$C$2:$C$122))</f>
        <v/>
      </c>
      <c r="R140" s="31">
        <f>IF(OR(J140="",K140=""),"",SUMPRODUCT(POISSON(Helper!$A$2:$A$122,J140,FALSE)*POISSON(Helper!$B$2:$B$122,K140,FALSE)*Helper!$D$2:$D$122))</f>
        <v/>
      </c>
      <c r="S140" s="31">
        <f>IF(Q140="","",1-Q140-R140)</f>
        <v/>
      </c>
      <c r="T140" s="33">
        <f>IF(Q140="","",3*Q140+R140)</f>
        <v/>
      </c>
      <c r="U140" s="33">
        <f>IF(Q140="","",3*S140+R140)</f>
        <v/>
      </c>
      <c r="V140" s="24">
        <f>IF(OR(H140="",I140=""),"",IF(H140&gt;I140,3,IF(H140=I140,1,0)))</f>
        <v/>
      </c>
      <c r="W140" s="24">
        <f>IF(OR(H140="",I140=""),"",IF(I140&gt;H140,3,IF(H140=I140,1,0)))</f>
        <v/>
      </c>
      <c r="X140" s="24">
        <f>IF(OR(H140="",I140=""),0,1)</f>
        <v/>
      </c>
      <c r="Y140" s="24" t="n"/>
    </row>
    <row r="141">
      <c r="A141" s="24" t="inlineStr">
        <is>
          <t>E0-Tottenha-Arsenal</t>
        </is>
      </c>
      <c r="B141" s="24" t="inlineStr">
        <is>
          <t>E0</t>
        </is>
      </c>
      <c r="C141" s="24" t="inlineStr">
        <is>
          <t>Premier League</t>
        </is>
      </c>
      <c r="D141" s="24" t="n">
        <v>14</v>
      </c>
      <c r="E141" s="29" t="n">
        <v>46361.625</v>
      </c>
      <c r="F141" s="24" t="inlineStr">
        <is>
          <t>Tottenham</t>
        </is>
      </c>
      <c r="G141" s="24" t="inlineStr">
        <is>
          <t>Arsenal</t>
        </is>
      </c>
      <c r="H141" s="37" t="n"/>
      <c r="I141" s="37" t="n"/>
      <c r="J141" s="37" t="n"/>
      <c r="K141" s="37" t="n"/>
      <c r="L141" s="31" t="n">
        <v>0.2717050337494685</v>
      </c>
      <c r="M141" s="31" t="n">
        <v>0.2596756197731619</v>
      </c>
      <c r="N141" s="31" t="n">
        <v>0.4686193464773696</v>
      </c>
      <c r="O141" s="33">
        <f>3*L141+M141</f>
        <v/>
      </c>
      <c r="P141" s="33">
        <f>3*N141+M141</f>
        <v/>
      </c>
      <c r="Q141" s="31">
        <f>IF(OR(J141="",K141=""),"",SUMPRODUCT(POISSON(Helper!$A$2:$A$122,J141,FALSE)*POISSON(Helper!$B$2:$B$122,K141,FALSE)*Helper!$C$2:$C$122))</f>
        <v/>
      </c>
      <c r="R141" s="31">
        <f>IF(OR(J141="",K141=""),"",SUMPRODUCT(POISSON(Helper!$A$2:$A$122,J141,FALSE)*POISSON(Helper!$B$2:$B$122,K141,FALSE)*Helper!$D$2:$D$122))</f>
        <v/>
      </c>
      <c r="S141" s="31">
        <f>IF(Q141="","",1-Q141-R141)</f>
        <v/>
      </c>
      <c r="T141" s="33">
        <f>IF(Q141="","",3*Q141+R141)</f>
        <v/>
      </c>
      <c r="U141" s="33">
        <f>IF(Q141="","",3*S141+R141)</f>
        <v/>
      </c>
      <c r="V141" s="24">
        <f>IF(OR(H141="",I141=""),"",IF(H141&gt;I141,3,IF(H141=I141,1,0)))</f>
        <v/>
      </c>
      <c r="W141" s="24">
        <f>IF(OR(H141="",I141=""),"",IF(I141&gt;H141,3,IF(H141=I141,1,0)))</f>
        <v/>
      </c>
      <c r="X141" s="24">
        <f>IF(OR(H141="",I141=""),0,1)</f>
        <v/>
      </c>
      <c r="Y141" s="24" t="n"/>
    </row>
    <row r="142">
      <c r="A142" s="24" t="inlineStr">
        <is>
          <t>E0-Arsenal-Bournemo</t>
        </is>
      </c>
      <c r="B142" s="24" t="inlineStr">
        <is>
          <t>E0</t>
        </is>
      </c>
      <c r="C142" s="24" t="inlineStr">
        <is>
          <t>Premier League</t>
        </is>
      </c>
      <c r="D142" s="24" t="n">
        <v>15</v>
      </c>
      <c r="E142" s="29" t="n">
        <v>46368.625</v>
      </c>
      <c r="F142" s="24" t="inlineStr">
        <is>
          <t>Arsenal</t>
        </is>
      </c>
      <c r="G142" s="24" t="inlineStr">
        <is>
          <t>Bournemouth</t>
        </is>
      </c>
      <c r="H142" s="37" t="n"/>
      <c r="I142" s="37" t="n"/>
      <c r="J142" s="37" t="n"/>
      <c r="K142" s="37" t="n"/>
      <c r="L142" s="31" t="n">
        <v>0.6931640472923499</v>
      </c>
      <c r="M142" s="31" t="n">
        <v>0.1893751583719729</v>
      </c>
      <c r="N142" s="31" t="n">
        <v>0.1174607943356772</v>
      </c>
      <c r="O142" s="33">
        <f>3*L142+M142</f>
        <v/>
      </c>
      <c r="P142" s="33">
        <f>3*N142+M142</f>
        <v/>
      </c>
      <c r="Q142" s="31">
        <f>IF(OR(J142="",K142=""),"",SUMPRODUCT(POISSON(Helper!$A$2:$A$122,J142,FALSE)*POISSON(Helper!$B$2:$B$122,K142,FALSE)*Helper!$C$2:$C$122))</f>
        <v/>
      </c>
      <c r="R142" s="31">
        <f>IF(OR(J142="",K142=""),"",SUMPRODUCT(POISSON(Helper!$A$2:$A$122,J142,FALSE)*POISSON(Helper!$B$2:$B$122,K142,FALSE)*Helper!$D$2:$D$122))</f>
        <v/>
      </c>
      <c r="S142" s="31">
        <f>IF(Q142="","",1-Q142-R142)</f>
        <v/>
      </c>
      <c r="T142" s="33">
        <f>IF(Q142="","",3*Q142+R142)</f>
        <v/>
      </c>
      <c r="U142" s="33">
        <f>IF(Q142="","",3*S142+R142)</f>
        <v/>
      </c>
      <c r="V142" s="24">
        <f>IF(OR(H142="",I142=""),"",IF(H142&gt;I142,3,IF(H142=I142,1,0)))</f>
        <v/>
      </c>
      <c r="W142" s="24">
        <f>IF(OR(H142="",I142=""),"",IF(I142&gt;H142,3,IF(H142=I142,1,0)))</f>
        <v/>
      </c>
      <c r="X142" s="24">
        <f>IF(OR(H142="",I142=""),0,1)</f>
        <v/>
      </c>
      <c r="Y142" s="24" t="n"/>
    </row>
    <row r="143">
      <c r="A143" s="24" t="inlineStr">
        <is>
          <t>E0-Brighton-Everton</t>
        </is>
      </c>
      <c r="B143" s="24" t="inlineStr">
        <is>
          <t>E0</t>
        </is>
      </c>
      <c r="C143" s="24" t="inlineStr">
        <is>
          <t>Premier League</t>
        </is>
      </c>
      <c r="D143" s="24" t="n">
        <v>15</v>
      </c>
      <c r="E143" s="29" t="n">
        <v>46368.625</v>
      </c>
      <c r="F143" s="24" t="inlineStr">
        <is>
          <t>Brighton</t>
        </is>
      </c>
      <c r="G143" s="24" t="inlineStr">
        <is>
          <t>Everton</t>
        </is>
      </c>
      <c r="H143" s="37" t="n"/>
      <c r="I143" s="37" t="n"/>
      <c r="J143" s="37" t="n"/>
      <c r="K143" s="37" t="n"/>
      <c r="L143" s="31" t="n">
        <v>0.4607355549858191</v>
      </c>
      <c r="M143" s="31" t="n">
        <v>0.2609583017453529</v>
      </c>
      <c r="N143" s="31" t="n">
        <v>0.278306143268828</v>
      </c>
      <c r="O143" s="33">
        <f>3*L143+M143</f>
        <v/>
      </c>
      <c r="P143" s="33">
        <f>3*N143+M143</f>
        <v/>
      </c>
      <c r="Q143" s="31">
        <f>IF(OR(J143="",K143=""),"",SUMPRODUCT(POISSON(Helper!$A$2:$A$122,J143,FALSE)*POISSON(Helper!$B$2:$B$122,K143,FALSE)*Helper!$C$2:$C$122))</f>
        <v/>
      </c>
      <c r="R143" s="31">
        <f>IF(OR(J143="",K143=""),"",SUMPRODUCT(POISSON(Helper!$A$2:$A$122,J143,FALSE)*POISSON(Helper!$B$2:$B$122,K143,FALSE)*Helper!$D$2:$D$122))</f>
        <v/>
      </c>
      <c r="S143" s="31">
        <f>IF(Q143="","",1-Q143-R143)</f>
        <v/>
      </c>
      <c r="T143" s="33">
        <f>IF(Q143="","",3*Q143+R143)</f>
        <v/>
      </c>
      <c r="U143" s="33">
        <f>IF(Q143="","",3*S143+R143)</f>
        <v/>
      </c>
      <c r="V143" s="24">
        <f>IF(OR(H143="",I143=""),"",IF(H143&gt;I143,3,IF(H143=I143,1,0)))</f>
        <v/>
      </c>
      <c r="W143" s="24">
        <f>IF(OR(H143="",I143=""),"",IF(I143&gt;H143,3,IF(H143=I143,1,0)))</f>
        <v/>
      </c>
      <c r="X143" s="24">
        <f>IF(OR(H143="",I143=""),0,1)</f>
        <v/>
      </c>
      <c r="Y143" s="24" t="n"/>
    </row>
    <row r="144">
      <c r="A144" s="24" t="inlineStr">
        <is>
          <t>E0-Coventry-AstonVil</t>
        </is>
      </c>
      <c r="B144" s="24" t="inlineStr">
        <is>
          <t>E0</t>
        </is>
      </c>
      <c r="C144" s="24" t="inlineStr">
        <is>
          <t>Premier League</t>
        </is>
      </c>
      <c r="D144" s="24" t="n">
        <v>15</v>
      </c>
      <c r="E144" s="29" t="n">
        <v>46368.625</v>
      </c>
      <c r="F144" s="24" t="inlineStr">
        <is>
          <t>Coventry</t>
        </is>
      </c>
      <c r="G144" s="24" t="inlineStr">
        <is>
          <t>Aston Villa</t>
        </is>
      </c>
      <c r="H144" s="37" t="n"/>
      <c r="I144" s="37" t="n"/>
      <c r="J144" s="37" t="n"/>
      <c r="K144" s="37" t="n"/>
      <c r="L144" s="31" t="n">
        <v>0.2221309090208322</v>
      </c>
      <c r="M144" s="31" t="n">
        <v>0.2463015620238169</v>
      </c>
      <c r="N144" s="31" t="n">
        <v>0.531567528955351</v>
      </c>
      <c r="O144" s="33">
        <f>3*L144+M144</f>
        <v/>
      </c>
      <c r="P144" s="33">
        <f>3*N144+M144</f>
        <v/>
      </c>
      <c r="Q144" s="31">
        <f>IF(OR(J144="",K144=""),"",SUMPRODUCT(POISSON(Helper!$A$2:$A$122,J144,FALSE)*POISSON(Helper!$B$2:$B$122,K144,FALSE)*Helper!$C$2:$C$122))</f>
        <v/>
      </c>
      <c r="R144" s="31">
        <f>IF(OR(J144="",K144=""),"",SUMPRODUCT(POISSON(Helper!$A$2:$A$122,J144,FALSE)*POISSON(Helper!$B$2:$B$122,K144,FALSE)*Helper!$D$2:$D$122))</f>
        <v/>
      </c>
      <c r="S144" s="31">
        <f>IF(Q144="","",1-Q144-R144)</f>
        <v/>
      </c>
      <c r="T144" s="33">
        <f>IF(Q144="","",3*Q144+R144)</f>
        <v/>
      </c>
      <c r="U144" s="33">
        <f>IF(Q144="","",3*S144+R144)</f>
        <v/>
      </c>
      <c r="V144" s="24">
        <f>IF(OR(H144="",I144=""),"",IF(H144&gt;I144,3,IF(H144=I144,1,0)))</f>
        <v/>
      </c>
      <c r="W144" s="24">
        <f>IF(OR(H144="",I144=""),"",IF(I144&gt;H144,3,IF(H144=I144,1,0)))</f>
        <v/>
      </c>
      <c r="X144" s="24">
        <f>IF(OR(H144="",I144=""),0,1)</f>
        <v/>
      </c>
      <c r="Y144" s="24" t="n"/>
    </row>
    <row r="145">
      <c r="A145" s="24" t="inlineStr">
        <is>
          <t>E0-CrystalP-ManUtd</t>
        </is>
      </c>
      <c r="B145" s="24" t="inlineStr">
        <is>
          <t>E0</t>
        </is>
      </c>
      <c r="C145" s="24" t="inlineStr">
        <is>
          <t>Premier League</t>
        </is>
      </c>
      <c r="D145" s="24" t="n">
        <v>15</v>
      </c>
      <c r="E145" s="29" t="n">
        <v>46368.625</v>
      </c>
      <c r="F145" s="24" t="inlineStr">
        <is>
          <t>Crystal Palace</t>
        </is>
      </c>
      <c r="G145" s="24" t="inlineStr">
        <is>
          <t>Man Utd</t>
        </is>
      </c>
      <c r="H145" s="37" t="n"/>
      <c r="I145" s="37" t="n"/>
      <c r="J145" s="37" t="n"/>
      <c r="K145" s="37" t="n"/>
      <c r="L145" s="31" t="n">
        <v>0.2269617485601454</v>
      </c>
      <c r="M145" s="31" t="n">
        <v>0.2479172235628838</v>
      </c>
      <c r="N145" s="31" t="n">
        <v>0.5251210278769708</v>
      </c>
      <c r="O145" s="33">
        <f>3*L145+M145</f>
        <v/>
      </c>
      <c r="P145" s="33">
        <f>3*N145+M145</f>
        <v/>
      </c>
      <c r="Q145" s="31">
        <f>IF(OR(J145="",K145=""),"",SUMPRODUCT(POISSON(Helper!$A$2:$A$122,J145,FALSE)*POISSON(Helper!$B$2:$B$122,K145,FALSE)*Helper!$C$2:$C$122))</f>
        <v/>
      </c>
      <c r="R145" s="31">
        <f>IF(OR(J145="",K145=""),"",SUMPRODUCT(POISSON(Helper!$A$2:$A$122,J145,FALSE)*POISSON(Helper!$B$2:$B$122,K145,FALSE)*Helper!$D$2:$D$122))</f>
        <v/>
      </c>
      <c r="S145" s="31">
        <f>IF(Q145="","",1-Q145-R145)</f>
        <v/>
      </c>
      <c r="T145" s="33">
        <f>IF(Q145="","",3*Q145+R145)</f>
        <v/>
      </c>
      <c r="U145" s="33">
        <f>IF(Q145="","",3*S145+R145)</f>
        <v/>
      </c>
      <c r="V145" s="24">
        <f>IF(OR(H145="",I145=""),"",IF(H145&gt;I145,3,IF(H145=I145,1,0)))</f>
        <v/>
      </c>
      <c r="W145" s="24">
        <f>IF(OR(H145="",I145=""),"",IF(I145&gt;H145,3,IF(H145=I145,1,0)))</f>
        <v/>
      </c>
      <c r="X145" s="24">
        <f>IF(OR(H145="",I145=""),0,1)</f>
        <v/>
      </c>
      <c r="Y145" s="24" t="n"/>
    </row>
    <row r="146">
      <c r="A146" s="24" t="inlineStr">
        <is>
          <t>E0-Fulham-Brentfor</t>
        </is>
      </c>
      <c r="B146" s="24" t="inlineStr">
        <is>
          <t>E0</t>
        </is>
      </c>
      <c r="C146" s="24" t="inlineStr">
        <is>
          <t>Premier League</t>
        </is>
      </c>
      <c r="D146" s="24" t="n">
        <v>15</v>
      </c>
      <c r="E146" s="29" t="n">
        <v>46368.625</v>
      </c>
      <c r="F146" s="24" t="inlineStr">
        <is>
          <t>Fulham</t>
        </is>
      </c>
      <c r="G146" s="24" t="inlineStr">
        <is>
          <t>Brentford</t>
        </is>
      </c>
      <c r="H146" s="37" t="n"/>
      <c r="I146" s="37" t="n"/>
      <c r="J146" s="37" t="n"/>
      <c r="K146" s="37" t="n"/>
      <c r="L146" s="31" t="n">
        <v>0.3822493113576015</v>
      </c>
      <c r="M146" s="31" t="n">
        <v>0.2684494601767952</v>
      </c>
      <c r="N146" s="31" t="n">
        <v>0.3493012284656033</v>
      </c>
      <c r="O146" s="33">
        <f>3*L146+M146</f>
        <v/>
      </c>
      <c r="P146" s="33">
        <f>3*N146+M146</f>
        <v/>
      </c>
      <c r="Q146" s="31">
        <f>IF(OR(J146="",K146=""),"",SUMPRODUCT(POISSON(Helper!$A$2:$A$122,J146,FALSE)*POISSON(Helper!$B$2:$B$122,K146,FALSE)*Helper!$C$2:$C$122))</f>
        <v/>
      </c>
      <c r="R146" s="31">
        <f>IF(OR(J146="",K146=""),"",SUMPRODUCT(POISSON(Helper!$A$2:$A$122,J146,FALSE)*POISSON(Helper!$B$2:$B$122,K146,FALSE)*Helper!$D$2:$D$122))</f>
        <v/>
      </c>
      <c r="S146" s="31">
        <f>IF(Q146="","",1-Q146-R146)</f>
        <v/>
      </c>
      <c r="T146" s="33">
        <f>IF(Q146="","",3*Q146+R146)</f>
        <v/>
      </c>
      <c r="U146" s="33">
        <f>IF(Q146="","",3*S146+R146)</f>
        <v/>
      </c>
      <c r="V146" s="24">
        <f>IF(OR(H146="",I146=""),"",IF(H146&gt;I146,3,IF(H146=I146,1,0)))</f>
        <v/>
      </c>
      <c r="W146" s="24">
        <f>IF(OR(H146="",I146=""),"",IF(I146&gt;H146,3,IF(H146=I146,1,0)))</f>
        <v/>
      </c>
      <c r="X146" s="24">
        <f>IF(OR(H146="",I146=""),0,1)</f>
        <v/>
      </c>
      <c r="Y146" s="24" t="n"/>
    </row>
    <row r="147">
      <c r="A147" s="24" t="inlineStr">
        <is>
          <t>E0-Hull-Tottenha</t>
        </is>
      </c>
      <c r="B147" s="24" t="inlineStr">
        <is>
          <t>E0</t>
        </is>
      </c>
      <c r="C147" s="24" t="inlineStr">
        <is>
          <t>Premier League</t>
        </is>
      </c>
      <c r="D147" s="24" t="n">
        <v>15</v>
      </c>
      <c r="E147" s="29" t="n">
        <v>46368.625</v>
      </c>
      <c r="F147" s="24" t="inlineStr">
        <is>
          <t>Hull</t>
        </is>
      </c>
      <c r="G147" s="24" t="inlineStr">
        <is>
          <t>Tottenham</t>
        </is>
      </c>
      <c r="H147" s="37" t="n"/>
      <c r="I147" s="37" t="n"/>
      <c r="J147" s="37" t="n"/>
      <c r="K147" s="37" t="n"/>
      <c r="L147" s="31" t="n">
        <v>0.1349152018609403</v>
      </c>
      <c r="M147" s="31" t="n">
        <v>0.2023977377440293</v>
      </c>
      <c r="N147" s="31" t="n">
        <v>0.6626870603950304</v>
      </c>
      <c r="O147" s="33">
        <f>3*L147+M147</f>
        <v/>
      </c>
      <c r="P147" s="33">
        <f>3*N147+M147</f>
        <v/>
      </c>
      <c r="Q147" s="31">
        <f>IF(OR(J147="",K147=""),"",SUMPRODUCT(POISSON(Helper!$A$2:$A$122,J147,FALSE)*POISSON(Helper!$B$2:$B$122,K147,FALSE)*Helper!$C$2:$C$122))</f>
        <v/>
      </c>
      <c r="R147" s="31">
        <f>IF(OR(J147="",K147=""),"",SUMPRODUCT(POISSON(Helper!$A$2:$A$122,J147,FALSE)*POISSON(Helper!$B$2:$B$122,K147,FALSE)*Helper!$D$2:$D$122))</f>
        <v/>
      </c>
      <c r="S147" s="31">
        <f>IF(Q147="","",1-Q147-R147)</f>
        <v/>
      </c>
      <c r="T147" s="33">
        <f>IF(Q147="","",3*Q147+R147)</f>
        <v/>
      </c>
      <c r="U147" s="33">
        <f>IF(Q147="","",3*S147+R147)</f>
        <v/>
      </c>
      <c r="V147" s="24">
        <f>IF(OR(H147="",I147=""),"",IF(H147&gt;I147,3,IF(H147=I147,1,0)))</f>
        <v/>
      </c>
      <c r="W147" s="24">
        <f>IF(OR(H147="",I147=""),"",IF(I147&gt;H147,3,IF(H147=I147,1,0)))</f>
        <v/>
      </c>
      <c r="X147" s="24">
        <f>IF(OR(H147="",I147=""),0,1)</f>
        <v/>
      </c>
      <c r="Y147" s="24" t="n"/>
    </row>
    <row r="148">
      <c r="A148" s="24" t="inlineStr">
        <is>
          <t>E0-Ipswich-Newcastl</t>
        </is>
      </c>
      <c r="B148" s="24" t="inlineStr">
        <is>
          <t>E0</t>
        </is>
      </c>
      <c r="C148" s="24" t="inlineStr">
        <is>
          <t>Premier League</t>
        </is>
      </c>
      <c r="D148" s="24" t="n">
        <v>15</v>
      </c>
      <c r="E148" s="29" t="n">
        <v>46368.625</v>
      </c>
      <c r="F148" s="24" t="inlineStr">
        <is>
          <t>Ipswich</t>
        </is>
      </c>
      <c r="G148" s="24" t="inlineStr">
        <is>
          <t>Newcastle</t>
        </is>
      </c>
      <c r="H148" s="37" t="n"/>
      <c r="I148" s="37" t="n"/>
      <c r="J148" s="37" t="n"/>
      <c r="K148" s="37" t="n"/>
      <c r="L148" s="31" t="n">
        <v>0.2602653811255747</v>
      </c>
      <c r="M148" s="31" t="n">
        <v>0.2571900288856396</v>
      </c>
      <c r="N148" s="31" t="n">
        <v>0.4825445899887857</v>
      </c>
      <c r="O148" s="33">
        <f>3*L148+M148</f>
        <v/>
      </c>
      <c r="P148" s="33">
        <f>3*N148+M148</f>
        <v/>
      </c>
      <c r="Q148" s="31">
        <f>IF(OR(J148="",K148=""),"",SUMPRODUCT(POISSON(Helper!$A$2:$A$122,J148,FALSE)*POISSON(Helper!$B$2:$B$122,K148,FALSE)*Helper!$C$2:$C$122))</f>
        <v/>
      </c>
      <c r="R148" s="31">
        <f>IF(OR(J148="",K148=""),"",SUMPRODUCT(POISSON(Helper!$A$2:$A$122,J148,FALSE)*POISSON(Helper!$B$2:$B$122,K148,FALSE)*Helper!$D$2:$D$122))</f>
        <v/>
      </c>
      <c r="S148" s="31">
        <f>IF(Q148="","",1-Q148-R148)</f>
        <v/>
      </c>
      <c r="T148" s="33">
        <f>IF(Q148="","",3*Q148+R148)</f>
        <v/>
      </c>
      <c r="U148" s="33">
        <f>IF(Q148="","",3*S148+R148)</f>
        <v/>
      </c>
      <c r="V148" s="24">
        <f>IF(OR(H148="",I148=""),"",IF(H148&gt;I148,3,IF(H148=I148,1,0)))</f>
        <v/>
      </c>
      <c r="W148" s="24">
        <f>IF(OR(H148="",I148=""),"",IF(I148&gt;H148,3,IF(H148=I148,1,0)))</f>
        <v/>
      </c>
      <c r="X148" s="24">
        <f>IF(OR(H148="",I148=""),0,1)</f>
        <v/>
      </c>
      <c r="Y148" s="24" t="n"/>
    </row>
    <row r="149">
      <c r="A149" s="24" t="inlineStr">
        <is>
          <t>E0-Liverpoo-Leeds</t>
        </is>
      </c>
      <c r="B149" s="24" t="inlineStr">
        <is>
          <t>E0</t>
        </is>
      </c>
      <c r="C149" s="24" t="inlineStr">
        <is>
          <t>Premier League</t>
        </is>
      </c>
      <c r="D149" s="24" t="n">
        <v>15</v>
      </c>
      <c r="E149" s="29" t="n">
        <v>46368.625</v>
      </c>
      <c r="F149" s="24" t="inlineStr">
        <is>
          <t>Liverpool</t>
        </is>
      </c>
      <c r="G149" s="24" t="inlineStr">
        <is>
          <t>Leeds</t>
        </is>
      </c>
      <c r="H149" s="37" t="n"/>
      <c r="I149" s="37" t="n"/>
      <c r="J149" s="37" t="n"/>
      <c r="K149" s="37" t="n"/>
      <c r="L149" s="31" t="n">
        <v>0.650281322718405</v>
      </c>
      <c r="M149" s="31" t="n">
        <v>0.2074065037214765</v>
      </c>
      <c r="N149" s="31" t="n">
        <v>0.1423121735601185</v>
      </c>
      <c r="O149" s="33">
        <f>3*L149+M149</f>
        <v/>
      </c>
      <c r="P149" s="33">
        <f>3*N149+M149</f>
        <v/>
      </c>
      <c r="Q149" s="31">
        <f>IF(OR(J149="",K149=""),"",SUMPRODUCT(POISSON(Helper!$A$2:$A$122,J149,FALSE)*POISSON(Helper!$B$2:$B$122,K149,FALSE)*Helper!$C$2:$C$122))</f>
        <v/>
      </c>
      <c r="R149" s="31">
        <f>IF(OR(J149="",K149=""),"",SUMPRODUCT(POISSON(Helper!$A$2:$A$122,J149,FALSE)*POISSON(Helper!$B$2:$B$122,K149,FALSE)*Helper!$D$2:$D$122))</f>
        <v/>
      </c>
      <c r="S149" s="31">
        <f>IF(Q149="","",1-Q149-R149)</f>
        <v/>
      </c>
      <c r="T149" s="33">
        <f>IF(Q149="","",3*Q149+R149)</f>
        <v/>
      </c>
      <c r="U149" s="33">
        <f>IF(Q149="","",3*S149+R149)</f>
        <v/>
      </c>
      <c r="V149" s="24">
        <f>IF(OR(H149="",I149=""),"",IF(H149&gt;I149,3,IF(H149=I149,1,0)))</f>
        <v/>
      </c>
      <c r="W149" s="24">
        <f>IF(OR(H149="",I149=""),"",IF(I149&gt;H149,3,IF(H149=I149,1,0)))</f>
        <v/>
      </c>
      <c r="X149" s="24">
        <f>IF(OR(H149="",I149=""),0,1)</f>
        <v/>
      </c>
      <c r="Y149" s="24" t="n"/>
    </row>
    <row r="150">
      <c r="A150" s="24" t="inlineStr">
        <is>
          <t>E0-ManCity-Chelsea</t>
        </is>
      </c>
      <c r="B150" s="24" t="inlineStr">
        <is>
          <t>E0</t>
        </is>
      </c>
      <c r="C150" s="24" t="inlineStr">
        <is>
          <t>Premier League</t>
        </is>
      </c>
      <c r="D150" s="24" t="n">
        <v>15</v>
      </c>
      <c r="E150" s="29" t="n">
        <v>46368.625</v>
      </c>
      <c r="F150" s="24" t="inlineStr">
        <is>
          <t>Man City</t>
        </is>
      </c>
      <c r="G150" s="24" t="inlineStr">
        <is>
          <t>Chelsea</t>
        </is>
      </c>
      <c r="H150" s="37" t="n"/>
      <c r="I150" s="37" t="n"/>
      <c r="J150" s="37" t="n"/>
      <c r="K150" s="37" t="n"/>
      <c r="L150" s="31" t="n">
        <v>0.4955172369144208</v>
      </c>
      <c r="M150" s="31" t="n">
        <v>0.254627369514322</v>
      </c>
      <c r="N150" s="31" t="n">
        <v>0.2498553935712571</v>
      </c>
      <c r="O150" s="33">
        <f>3*L150+M150</f>
        <v/>
      </c>
      <c r="P150" s="33">
        <f>3*N150+M150</f>
        <v/>
      </c>
      <c r="Q150" s="31">
        <f>IF(OR(J150="",K150=""),"",SUMPRODUCT(POISSON(Helper!$A$2:$A$122,J150,FALSE)*POISSON(Helper!$B$2:$B$122,K150,FALSE)*Helper!$C$2:$C$122))</f>
        <v/>
      </c>
      <c r="R150" s="31">
        <f>IF(OR(J150="",K150=""),"",SUMPRODUCT(POISSON(Helper!$A$2:$A$122,J150,FALSE)*POISSON(Helper!$B$2:$B$122,K150,FALSE)*Helper!$D$2:$D$122))</f>
        <v/>
      </c>
      <c r="S150" s="31">
        <f>IF(Q150="","",1-Q150-R150)</f>
        <v/>
      </c>
      <c r="T150" s="33">
        <f>IF(Q150="","",3*Q150+R150)</f>
        <v/>
      </c>
      <c r="U150" s="33">
        <f>IF(Q150="","",3*S150+R150)</f>
        <v/>
      </c>
      <c r="V150" s="24">
        <f>IF(OR(H150="",I150=""),"",IF(H150&gt;I150,3,IF(H150=I150,1,0)))</f>
        <v/>
      </c>
      <c r="W150" s="24">
        <f>IF(OR(H150="",I150=""),"",IF(I150&gt;H150,3,IF(H150=I150,1,0)))</f>
        <v/>
      </c>
      <c r="X150" s="24">
        <f>IF(OR(H150="",I150=""),0,1)</f>
        <v/>
      </c>
      <c r="Y150" s="24" t="n"/>
    </row>
    <row r="151">
      <c r="A151" s="24" t="inlineStr">
        <is>
          <t>E0-Sunderla-NottmFor</t>
        </is>
      </c>
      <c r="B151" s="24" t="inlineStr">
        <is>
          <t>E0</t>
        </is>
      </c>
      <c r="C151" s="24" t="inlineStr">
        <is>
          <t>Premier League</t>
        </is>
      </c>
      <c r="D151" s="24" t="n">
        <v>15</v>
      </c>
      <c r="E151" s="29" t="n">
        <v>46368.625</v>
      </c>
      <c r="F151" s="24" t="inlineStr">
        <is>
          <t>Sunderland</t>
        </is>
      </c>
      <c r="G151" s="24" t="inlineStr">
        <is>
          <t>Nott'm Forest</t>
        </is>
      </c>
      <c r="H151" s="37" t="n"/>
      <c r="I151" s="37" t="n"/>
      <c r="J151" s="37" t="n"/>
      <c r="K151" s="37" t="n"/>
      <c r="L151" s="31" t="n">
        <v>0.3717757646317809</v>
      </c>
      <c r="M151" s="31" t="n">
        <v>0.2686667034976026</v>
      </c>
      <c r="N151" s="31" t="n">
        <v>0.3595575318706166</v>
      </c>
      <c r="O151" s="33">
        <f>3*L151+M151</f>
        <v/>
      </c>
      <c r="P151" s="33">
        <f>3*N151+M151</f>
        <v/>
      </c>
      <c r="Q151" s="31">
        <f>IF(OR(J151="",K151=""),"",SUMPRODUCT(POISSON(Helper!$A$2:$A$122,J151,FALSE)*POISSON(Helper!$B$2:$B$122,K151,FALSE)*Helper!$C$2:$C$122))</f>
        <v/>
      </c>
      <c r="R151" s="31">
        <f>IF(OR(J151="",K151=""),"",SUMPRODUCT(POISSON(Helper!$A$2:$A$122,J151,FALSE)*POISSON(Helper!$B$2:$B$122,K151,FALSE)*Helper!$D$2:$D$122))</f>
        <v/>
      </c>
      <c r="S151" s="31">
        <f>IF(Q151="","",1-Q151-R151)</f>
        <v/>
      </c>
      <c r="T151" s="33">
        <f>IF(Q151="","",3*Q151+R151)</f>
        <v/>
      </c>
      <c r="U151" s="33">
        <f>IF(Q151="","",3*S151+R151)</f>
        <v/>
      </c>
      <c r="V151" s="24">
        <f>IF(OR(H151="",I151=""),"",IF(H151&gt;I151,3,IF(H151=I151,1,0)))</f>
        <v/>
      </c>
      <c r="W151" s="24">
        <f>IF(OR(H151="",I151=""),"",IF(I151&gt;H151,3,IF(H151=I151,1,0)))</f>
        <v/>
      </c>
      <c r="X151" s="24">
        <f>IF(OR(H151="",I151=""),0,1)</f>
        <v/>
      </c>
      <c r="Y151" s="24" t="n"/>
    </row>
    <row r="152">
      <c r="A152" s="24" t="inlineStr">
        <is>
          <t>E0-Arsenal-ManUtd</t>
        </is>
      </c>
      <c r="B152" s="24" t="inlineStr">
        <is>
          <t>E0</t>
        </is>
      </c>
      <c r="C152" s="24" t="inlineStr">
        <is>
          <t>Premier League</t>
        </is>
      </c>
      <c r="D152" s="24" t="n">
        <v>16</v>
      </c>
      <c r="E152" s="29" t="n">
        <v>46375.625</v>
      </c>
      <c r="F152" s="24" t="inlineStr">
        <is>
          <t>Arsenal</t>
        </is>
      </c>
      <c r="G152" s="24" t="inlineStr">
        <is>
          <t>Man Utd</t>
        </is>
      </c>
      <c r="H152" s="37" t="n"/>
      <c r="I152" s="37" t="n"/>
      <c r="J152" s="37" t="n"/>
      <c r="K152" s="37" t="n"/>
      <c r="L152" s="31" t="n">
        <v>0.5111239186305162</v>
      </c>
      <c r="M152" s="31" t="n">
        <v>0.2512367690040457</v>
      </c>
      <c r="N152" s="31" t="n">
        <v>0.2376393123654381</v>
      </c>
      <c r="O152" s="33">
        <f>3*L152+M152</f>
        <v/>
      </c>
      <c r="P152" s="33">
        <f>3*N152+M152</f>
        <v/>
      </c>
      <c r="Q152" s="31">
        <f>IF(OR(J152="",K152=""),"",SUMPRODUCT(POISSON(Helper!$A$2:$A$122,J152,FALSE)*POISSON(Helper!$B$2:$B$122,K152,FALSE)*Helper!$C$2:$C$122))</f>
        <v/>
      </c>
      <c r="R152" s="31">
        <f>IF(OR(J152="",K152=""),"",SUMPRODUCT(POISSON(Helper!$A$2:$A$122,J152,FALSE)*POISSON(Helper!$B$2:$B$122,K152,FALSE)*Helper!$D$2:$D$122))</f>
        <v/>
      </c>
      <c r="S152" s="31">
        <f>IF(Q152="","",1-Q152-R152)</f>
        <v/>
      </c>
      <c r="T152" s="33">
        <f>IF(Q152="","",3*Q152+R152)</f>
        <v/>
      </c>
      <c r="U152" s="33">
        <f>IF(Q152="","",3*S152+R152)</f>
        <v/>
      </c>
      <c r="V152" s="24">
        <f>IF(OR(H152="",I152=""),"",IF(H152&gt;I152,3,IF(H152=I152,1,0)))</f>
        <v/>
      </c>
      <c r="W152" s="24">
        <f>IF(OR(H152="",I152=""),"",IF(I152&gt;H152,3,IF(H152=I152,1,0)))</f>
        <v/>
      </c>
      <c r="X152" s="24">
        <f>IF(OR(H152="",I152=""),0,1)</f>
        <v/>
      </c>
      <c r="Y152" s="24" t="n"/>
    </row>
    <row r="153">
      <c r="A153" s="24" t="inlineStr">
        <is>
          <t>E0-Bournemo-Coventry</t>
        </is>
      </c>
      <c r="B153" s="24" t="inlineStr">
        <is>
          <t>E0</t>
        </is>
      </c>
      <c r="C153" s="24" t="inlineStr">
        <is>
          <t>Premier League</t>
        </is>
      </c>
      <c r="D153" s="24" t="n">
        <v>16</v>
      </c>
      <c r="E153" s="29" t="n">
        <v>46375.625</v>
      </c>
      <c r="F153" s="24" t="inlineStr">
        <is>
          <t>Bournemouth</t>
        </is>
      </c>
      <c r="G153" s="24" t="inlineStr">
        <is>
          <t>Coventry</t>
        </is>
      </c>
      <c r="H153" s="37" t="n"/>
      <c r="I153" s="37" t="n"/>
      <c r="J153" s="37" t="n"/>
      <c r="K153" s="37" t="n"/>
      <c r="L153" s="31" t="n">
        <v>0.5652897005444939</v>
      </c>
      <c r="M153" s="31" t="n">
        <v>0.2369830833674774</v>
      </c>
      <c r="N153" s="31" t="n">
        <v>0.1977272160880287</v>
      </c>
      <c r="O153" s="33">
        <f>3*L153+M153</f>
        <v/>
      </c>
      <c r="P153" s="33">
        <f>3*N153+M153</f>
        <v/>
      </c>
      <c r="Q153" s="31">
        <f>IF(OR(J153="",K153=""),"",SUMPRODUCT(POISSON(Helper!$A$2:$A$122,J153,FALSE)*POISSON(Helper!$B$2:$B$122,K153,FALSE)*Helper!$C$2:$C$122))</f>
        <v/>
      </c>
      <c r="R153" s="31">
        <f>IF(OR(J153="",K153=""),"",SUMPRODUCT(POISSON(Helper!$A$2:$A$122,J153,FALSE)*POISSON(Helper!$B$2:$B$122,K153,FALSE)*Helper!$D$2:$D$122))</f>
        <v/>
      </c>
      <c r="S153" s="31">
        <f>IF(Q153="","",1-Q153-R153)</f>
        <v/>
      </c>
      <c r="T153" s="33">
        <f>IF(Q153="","",3*Q153+R153)</f>
        <v/>
      </c>
      <c r="U153" s="33">
        <f>IF(Q153="","",3*S153+R153)</f>
        <v/>
      </c>
      <c r="V153" s="24">
        <f>IF(OR(H153="",I153=""),"",IF(H153&gt;I153,3,IF(H153=I153,1,0)))</f>
        <v/>
      </c>
      <c r="W153" s="24">
        <f>IF(OR(H153="",I153=""),"",IF(I153&gt;H153,3,IF(H153=I153,1,0)))</f>
        <v/>
      </c>
      <c r="X153" s="24">
        <f>IF(OR(H153="",I153=""),0,1)</f>
        <v/>
      </c>
      <c r="Y153" s="24" t="n"/>
    </row>
    <row r="154">
      <c r="A154" s="24" t="inlineStr">
        <is>
          <t>E0-Brentfor-Newcastl</t>
        </is>
      </c>
      <c r="B154" s="24" t="inlineStr">
        <is>
          <t>E0</t>
        </is>
      </c>
      <c r="C154" s="24" t="inlineStr">
        <is>
          <t>Premier League</t>
        </is>
      </c>
      <c r="D154" s="24" t="n">
        <v>16</v>
      </c>
      <c r="E154" s="29" t="n">
        <v>46375.625</v>
      </c>
      <c r="F154" s="24" t="inlineStr">
        <is>
          <t>Brentford</t>
        </is>
      </c>
      <c r="G154" s="24" t="inlineStr">
        <is>
          <t>Newcastle</t>
        </is>
      </c>
      <c r="H154" s="37" t="n"/>
      <c r="I154" s="37" t="n"/>
      <c r="J154" s="37" t="n"/>
      <c r="K154" s="37" t="n"/>
      <c r="L154" s="31" t="n">
        <v>0.3947403040975226</v>
      </c>
      <c r="M154" s="31" t="n">
        <v>0.2679362868240631</v>
      </c>
      <c r="N154" s="31" t="n">
        <v>0.3373234090784143</v>
      </c>
      <c r="O154" s="33">
        <f>3*L154+M154</f>
        <v/>
      </c>
      <c r="P154" s="33">
        <f>3*N154+M154</f>
        <v/>
      </c>
      <c r="Q154" s="31">
        <f>IF(OR(J154="",K154=""),"",SUMPRODUCT(POISSON(Helper!$A$2:$A$122,J154,FALSE)*POISSON(Helper!$B$2:$B$122,K154,FALSE)*Helper!$C$2:$C$122))</f>
        <v/>
      </c>
      <c r="R154" s="31">
        <f>IF(OR(J154="",K154=""),"",SUMPRODUCT(POISSON(Helper!$A$2:$A$122,J154,FALSE)*POISSON(Helper!$B$2:$B$122,K154,FALSE)*Helper!$D$2:$D$122))</f>
        <v/>
      </c>
      <c r="S154" s="31">
        <f>IF(Q154="","",1-Q154-R154)</f>
        <v/>
      </c>
      <c r="T154" s="33">
        <f>IF(Q154="","",3*Q154+R154)</f>
        <v/>
      </c>
      <c r="U154" s="33">
        <f>IF(Q154="","",3*S154+R154)</f>
        <v/>
      </c>
      <c r="V154" s="24">
        <f>IF(OR(H154="",I154=""),"",IF(H154&gt;I154,3,IF(H154=I154,1,0)))</f>
        <v/>
      </c>
      <c r="W154" s="24">
        <f>IF(OR(H154="",I154=""),"",IF(I154&gt;H154,3,IF(H154=I154,1,0)))</f>
        <v/>
      </c>
      <c r="X154" s="24">
        <f>IF(OR(H154="",I154=""),0,1)</f>
        <v/>
      </c>
      <c r="Y154" s="24" t="n"/>
    </row>
    <row r="155">
      <c r="A155" s="24" t="inlineStr">
        <is>
          <t>E0-Brighton-Ipswich</t>
        </is>
      </c>
      <c r="B155" s="24" t="inlineStr">
        <is>
          <t>E0</t>
        </is>
      </c>
      <c r="C155" s="24" t="inlineStr">
        <is>
          <t>Premier League</t>
        </is>
      </c>
      <c r="D155" s="24" t="n">
        <v>16</v>
      </c>
      <c r="E155" s="29" t="n">
        <v>46375.625</v>
      </c>
      <c r="F155" s="24" t="inlineStr">
        <is>
          <t>Brighton</t>
        </is>
      </c>
      <c r="G155" s="24" t="inlineStr">
        <is>
          <t>Ipswich</t>
        </is>
      </c>
      <c r="H155" s="37" t="n"/>
      <c r="I155" s="37" t="n"/>
      <c r="J155" s="37" t="n"/>
      <c r="K155" s="37" t="n"/>
      <c r="L155" s="31" t="n">
        <v>0.6159994072188889</v>
      </c>
      <c r="M155" s="31" t="n">
        <v>0.2203484197888642</v>
      </c>
      <c r="N155" s="31" t="n">
        <v>0.1636521729922469</v>
      </c>
      <c r="O155" s="33">
        <f>3*L155+M155</f>
        <v/>
      </c>
      <c r="P155" s="33">
        <f>3*N155+M155</f>
        <v/>
      </c>
      <c r="Q155" s="31">
        <f>IF(OR(J155="",K155=""),"",SUMPRODUCT(POISSON(Helper!$A$2:$A$122,J155,FALSE)*POISSON(Helper!$B$2:$B$122,K155,FALSE)*Helper!$C$2:$C$122))</f>
        <v/>
      </c>
      <c r="R155" s="31">
        <f>IF(OR(J155="",K155=""),"",SUMPRODUCT(POISSON(Helper!$A$2:$A$122,J155,FALSE)*POISSON(Helper!$B$2:$B$122,K155,FALSE)*Helper!$D$2:$D$122))</f>
        <v/>
      </c>
      <c r="S155" s="31">
        <f>IF(Q155="","",1-Q155-R155)</f>
        <v/>
      </c>
      <c r="T155" s="33">
        <f>IF(Q155="","",3*Q155+R155)</f>
        <v/>
      </c>
      <c r="U155" s="33">
        <f>IF(Q155="","",3*S155+R155)</f>
        <v/>
      </c>
      <c r="V155" s="24">
        <f>IF(OR(H155="",I155=""),"",IF(H155&gt;I155,3,IF(H155=I155,1,0)))</f>
        <v/>
      </c>
      <c r="W155" s="24">
        <f>IF(OR(H155="",I155=""),"",IF(I155&gt;H155,3,IF(H155=I155,1,0)))</f>
        <v/>
      </c>
      <c r="X155" s="24">
        <f>IF(OR(H155="",I155=""),0,1)</f>
        <v/>
      </c>
      <c r="Y155" s="24" t="n"/>
    </row>
    <row r="156">
      <c r="A156" s="24" t="inlineStr">
        <is>
          <t>E0-Chelsea-AstonVil</t>
        </is>
      </c>
      <c r="B156" s="24" t="inlineStr">
        <is>
          <t>E0</t>
        </is>
      </c>
      <c r="C156" s="24" t="inlineStr">
        <is>
          <t>Premier League</t>
        </is>
      </c>
      <c r="D156" s="24" t="n">
        <v>16</v>
      </c>
      <c r="E156" s="29" t="n">
        <v>46375.625</v>
      </c>
      <c r="F156" s="24" t="inlineStr">
        <is>
          <t>Chelsea</t>
        </is>
      </c>
      <c r="G156" s="24" t="inlineStr">
        <is>
          <t>Aston Villa</t>
        </is>
      </c>
      <c r="H156" s="37" t="n"/>
      <c r="I156" s="37" t="n"/>
      <c r="J156" s="37" t="n"/>
      <c r="K156" s="37" t="n"/>
      <c r="L156" s="31" t="n">
        <v>0.5139580032282582</v>
      </c>
      <c r="M156" s="31" t="n">
        <v>0.2505856860222104</v>
      </c>
      <c r="N156" s="31" t="n">
        <v>0.2354563107495314</v>
      </c>
      <c r="O156" s="33">
        <f>3*L156+M156</f>
        <v/>
      </c>
      <c r="P156" s="33">
        <f>3*N156+M156</f>
        <v/>
      </c>
      <c r="Q156" s="31">
        <f>IF(OR(J156="",K156=""),"",SUMPRODUCT(POISSON(Helper!$A$2:$A$122,J156,FALSE)*POISSON(Helper!$B$2:$B$122,K156,FALSE)*Helper!$C$2:$C$122))</f>
        <v/>
      </c>
      <c r="R156" s="31">
        <f>IF(OR(J156="",K156=""),"",SUMPRODUCT(POISSON(Helper!$A$2:$A$122,J156,FALSE)*POISSON(Helper!$B$2:$B$122,K156,FALSE)*Helper!$D$2:$D$122))</f>
        <v/>
      </c>
      <c r="S156" s="31">
        <f>IF(Q156="","",1-Q156-R156)</f>
        <v/>
      </c>
      <c r="T156" s="33">
        <f>IF(Q156="","",3*Q156+R156)</f>
        <v/>
      </c>
      <c r="U156" s="33">
        <f>IF(Q156="","",3*S156+R156)</f>
        <v/>
      </c>
      <c r="V156" s="24">
        <f>IF(OR(H156="",I156=""),"",IF(H156&gt;I156,3,IF(H156=I156,1,0)))</f>
        <v/>
      </c>
      <c r="W156" s="24">
        <f>IF(OR(H156="",I156=""),"",IF(I156&gt;H156,3,IF(H156=I156,1,0)))</f>
        <v/>
      </c>
      <c r="X156" s="24">
        <f>IF(OR(H156="",I156=""),0,1)</f>
        <v/>
      </c>
      <c r="Y156" s="24" t="n"/>
    </row>
    <row r="157">
      <c r="A157" s="24" t="inlineStr">
        <is>
          <t>E0-Leeds-Fulham</t>
        </is>
      </c>
      <c r="B157" s="24" t="inlineStr">
        <is>
          <t>E0</t>
        </is>
      </c>
      <c r="C157" s="24" t="inlineStr">
        <is>
          <t>Premier League</t>
        </is>
      </c>
      <c r="D157" s="24" t="n">
        <v>16</v>
      </c>
      <c r="E157" s="29" t="n">
        <v>46375.625</v>
      </c>
      <c r="F157" s="24" t="inlineStr">
        <is>
          <t>Leeds</t>
        </is>
      </c>
      <c r="G157" s="24" t="inlineStr">
        <is>
          <t>Fulham</t>
        </is>
      </c>
      <c r="H157" s="37" t="n"/>
      <c r="I157" s="37" t="n"/>
      <c r="J157" s="37" t="n"/>
      <c r="K157" s="37" t="n"/>
      <c r="L157" s="31" t="n">
        <v>0.4365593902491672</v>
      </c>
      <c r="M157" s="31" t="n">
        <v>0.2643124263428134</v>
      </c>
      <c r="N157" s="31" t="n">
        <v>0.2991281834080193</v>
      </c>
      <c r="O157" s="33">
        <f>3*L157+M157</f>
        <v/>
      </c>
      <c r="P157" s="33">
        <f>3*N157+M157</f>
        <v/>
      </c>
      <c r="Q157" s="31">
        <f>IF(OR(J157="",K157=""),"",SUMPRODUCT(POISSON(Helper!$A$2:$A$122,J157,FALSE)*POISSON(Helper!$B$2:$B$122,K157,FALSE)*Helper!$C$2:$C$122))</f>
        <v/>
      </c>
      <c r="R157" s="31">
        <f>IF(OR(J157="",K157=""),"",SUMPRODUCT(POISSON(Helper!$A$2:$A$122,J157,FALSE)*POISSON(Helper!$B$2:$B$122,K157,FALSE)*Helper!$D$2:$D$122))</f>
        <v/>
      </c>
      <c r="S157" s="31">
        <f>IF(Q157="","",1-Q157-R157)</f>
        <v/>
      </c>
      <c r="T157" s="33">
        <f>IF(Q157="","",3*Q157+R157)</f>
        <v/>
      </c>
      <c r="U157" s="33">
        <f>IF(Q157="","",3*S157+R157)</f>
        <v/>
      </c>
      <c r="V157" s="24">
        <f>IF(OR(H157="",I157=""),"",IF(H157&gt;I157,3,IF(H157=I157,1,0)))</f>
        <v/>
      </c>
      <c r="W157" s="24">
        <f>IF(OR(H157="",I157=""),"",IF(I157&gt;H157,3,IF(H157=I157,1,0)))</f>
        <v/>
      </c>
      <c r="X157" s="24">
        <f>IF(OR(H157="",I157=""),0,1)</f>
        <v/>
      </c>
      <c r="Y157" s="24" t="n"/>
    </row>
    <row r="158">
      <c r="A158" s="24" t="inlineStr">
        <is>
          <t>E0-Liverpoo-Tottenha</t>
        </is>
      </c>
      <c r="B158" s="24" t="inlineStr">
        <is>
          <t>E0</t>
        </is>
      </c>
      <c r="C158" s="24" t="inlineStr">
        <is>
          <t>Premier League</t>
        </is>
      </c>
      <c r="D158" s="24" t="n">
        <v>16</v>
      </c>
      <c r="E158" s="29" t="n">
        <v>46375.625</v>
      </c>
      <c r="F158" s="24" t="inlineStr">
        <is>
          <t>Liverpool</t>
        </is>
      </c>
      <c r="G158" s="24" t="inlineStr">
        <is>
          <t>Tottenham</t>
        </is>
      </c>
      <c r="H158" s="37" t="n"/>
      <c r="I158" s="37" t="n"/>
      <c r="J158" s="37" t="n"/>
      <c r="K158" s="37" t="n"/>
      <c r="L158" s="31" t="n">
        <v>0.5118575460413122</v>
      </c>
      <c r="M158" s="31" t="n">
        <v>0.2510692634228064</v>
      </c>
      <c r="N158" s="31" t="n">
        <v>0.2370731905358814</v>
      </c>
      <c r="O158" s="33">
        <f>3*L158+M158</f>
        <v/>
      </c>
      <c r="P158" s="33">
        <f>3*N158+M158</f>
        <v/>
      </c>
      <c r="Q158" s="31">
        <f>IF(OR(J158="",K158=""),"",SUMPRODUCT(POISSON(Helper!$A$2:$A$122,J158,FALSE)*POISSON(Helper!$B$2:$B$122,K158,FALSE)*Helper!$C$2:$C$122))</f>
        <v/>
      </c>
      <c r="R158" s="31">
        <f>IF(OR(J158="",K158=""),"",SUMPRODUCT(POISSON(Helper!$A$2:$A$122,J158,FALSE)*POISSON(Helper!$B$2:$B$122,K158,FALSE)*Helper!$D$2:$D$122))</f>
        <v/>
      </c>
      <c r="S158" s="31">
        <f>IF(Q158="","",1-Q158-R158)</f>
        <v/>
      </c>
      <c r="T158" s="33">
        <f>IF(Q158="","",3*Q158+R158)</f>
        <v/>
      </c>
      <c r="U158" s="33">
        <f>IF(Q158="","",3*S158+R158)</f>
        <v/>
      </c>
      <c r="V158" s="24">
        <f>IF(OR(H158="",I158=""),"",IF(H158&gt;I158,3,IF(H158=I158,1,0)))</f>
        <v/>
      </c>
      <c r="W158" s="24">
        <f>IF(OR(H158="",I158=""),"",IF(I158&gt;H158,3,IF(H158=I158,1,0)))</f>
        <v/>
      </c>
      <c r="X158" s="24">
        <f>IF(OR(H158="",I158=""),0,1)</f>
        <v/>
      </c>
      <c r="Y158" s="24" t="n"/>
    </row>
    <row r="159">
      <c r="A159" s="24" t="inlineStr">
        <is>
          <t>E0-ManCity-Hull</t>
        </is>
      </c>
      <c r="B159" s="24" t="inlineStr">
        <is>
          <t>E0</t>
        </is>
      </c>
      <c r="C159" s="24" t="inlineStr">
        <is>
          <t>Premier League</t>
        </is>
      </c>
      <c r="D159" s="24" t="n">
        <v>16</v>
      </c>
      <c r="E159" s="29" t="n">
        <v>46375.625</v>
      </c>
      <c r="F159" s="24" t="inlineStr">
        <is>
          <t>Man City</t>
        </is>
      </c>
      <c r="G159" s="24" t="inlineStr">
        <is>
          <t>Hull</t>
        </is>
      </c>
      <c r="H159" s="37" t="n"/>
      <c r="I159" s="37" t="n"/>
      <c r="J159" s="37" t="n"/>
      <c r="K159" s="37" t="n"/>
      <c r="L159" s="31" t="n">
        <v>0.863225889535239</v>
      </c>
      <c r="M159" s="31" t="n">
        <v>0.09853686938388499</v>
      </c>
      <c r="N159" s="31" t="n">
        <v>0.03823724108087596</v>
      </c>
      <c r="O159" s="33">
        <f>3*L159+M159</f>
        <v/>
      </c>
      <c r="P159" s="33">
        <f>3*N159+M159</f>
        <v/>
      </c>
      <c r="Q159" s="31">
        <f>IF(OR(J159="",K159=""),"",SUMPRODUCT(POISSON(Helper!$A$2:$A$122,J159,FALSE)*POISSON(Helper!$B$2:$B$122,K159,FALSE)*Helper!$C$2:$C$122))</f>
        <v/>
      </c>
      <c r="R159" s="31">
        <f>IF(OR(J159="",K159=""),"",SUMPRODUCT(POISSON(Helper!$A$2:$A$122,J159,FALSE)*POISSON(Helper!$B$2:$B$122,K159,FALSE)*Helper!$D$2:$D$122))</f>
        <v/>
      </c>
      <c r="S159" s="31">
        <f>IF(Q159="","",1-Q159-R159)</f>
        <v/>
      </c>
      <c r="T159" s="33">
        <f>IF(Q159="","",3*Q159+R159)</f>
        <v/>
      </c>
      <c r="U159" s="33">
        <f>IF(Q159="","",3*S159+R159)</f>
        <v/>
      </c>
      <c r="V159" s="24">
        <f>IF(OR(H159="",I159=""),"",IF(H159&gt;I159,3,IF(H159=I159,1,0)))</f>
        <v/>
      </c>
      <c r="W159" s="24">
        <f>IF(OR(H159="",I159=""),"",IF(I159&gt;H159,3,IF(H159=I159,1,0)))</f>
        <v/>
      </c>
      <c r="X159" s="24">
        <f>IF(OR(H159="",I159=""),0,1)</f>
        <v/>
      </c>
      <c r="Y159" s="24" t="n"/>
    </row>
    <row r="160">
      <c r="A160" s="24" t="inlineStr">
        <is>
          <t>E0-NottmFor-Everton</t>
        </is>
      </c>
      <c r="B160" s="24" t="inlineStr">
        <is>
          <t>E0</t>
        </is>
      </c>
      <c r="C160" s="24" t="inlineStr">
        <is>
          <t>Premier League</t>
        </is>
      </c>
      <c r="D160" s="24" t="n">
        <v>16</v>
      </c>
      <c r="E160" s="29" t="n">
        <v>46375.625</v>
      </c>
      <c r="F160" s="24" t="inlineStr">
        <is>
          <t>Nott'm Forest</t>
        </is>
      </c>
      <c r="G160" s="24" t="inlineStr">
        <is>
          <t>Everton</t>
        </is>
      </c>
      <c r="H160" s="37" t="n"/>
      <c r="I160" s="37" t="n"/>
      <c r="J160" s="37" t="n"/>
      <c r="K160" s="37" t="n"/>
      <c r="L160" s="31" t="n">
        <v>0.4087877018488361</v>
      </c>
      <c r="M160" s="31" t="n">
        <v>0.2670392858056919</v>
      </c>
      <c r="N160" s="31" t="n">
        <v>0.3241730123454721</v>
      </c>
      <c r="O160" s="33">
        <f>3*L160+M160</f>
        <v/>
      </c>
      <c r="P160" s="33">
        <f>3*N160+M160</f>
        <v/>
      </c>
      <c r="Q160" s="31">
        <f>IF(OR(J160="",K160=""),"",SUMPRODUCT(POISSON(Helper!$A$2:$A$122,J160,FALSE)*POISSON(Helper!$B$2:$B$122,K160,FALSE)*Helper!$C$2:$C$122))</f>
        <v/>
      </c>
      <c r="R160" s="31">
        <f>IF(OR(J160="",K160=""),"",SUMPRODUCT(POISSON(Helper!$A$2:$A$122,J160,FALSE)*POISSON(Helper!$B$2:$B$122,K160,FALSE)*Helper!$D$2:$D$122))</f>
        <v/>
      </c>
      <c r="S160" s="31">
        <f>IF(Q160="","",1-Q160-R160)</f>
        <v/>
      </c>
      <c r="T160" s="33">
        <f>IF(Q160="","",3*Q160+R160)</f>
        <v/>
      </c>
      <c r="U160" s="33">
        <f>IF(Q160="","",3*S160+R160)</f>
        <v/>
      </c>
      <c r="V160" s="24">
        <f>IF(OR(H160="",I160=""),"",IF(H160&gt;I160,3,IF(H160=I160,1,0)))</f>
        <v/>
      </c>
      <c r="W160" s="24">
        <f>IF(OR(H160="",I160=""),"",IF(I160&gt;H160,3,IF(H160=I160,1,0)))</f>
        <v/>
      </c>
      <c r="X160" s="24">
        <f>IF(OR(H160="",I160=""),0,1)</f>
        <v/>
      </c>
      <c r="Y160" s="24" t="n"/>
    </row>
    <row r="161">
      <c r="A161" s="24" t="inlineStr">
        <is>
          <t>E0-Sunderla-CrystalP</t>
        </is>
      </c>
      <c r="B161" s="24" t="inlineStr">
        <is>
          <t>E0</t>
        </is>
      </c>
      <c r="C161" s="24" t="inlineStr">
        <is>
          <t>Premier League</t>
        </is>
      </c>
      <c r="D161" s="24" t="n">
        <v>16</v>
      </c>
      <c r="E161" s="29" t="n">
        <v>46375.625</v>
      </c>
      <c r="F161" s="24" t="inlineStr">
        <is>
          <t>Sunderland</t>
        </is>
      </c>
      <c r="G161" s="24" t="inlineStr">
        <is>
          <t>Crystal Palace</t>
        </is>
      </c>
      <c r="H161" s="37" t="n"/>
      <c r="I161" s="37" t="n"/>
      <c r="J161" s="37" t="n"/>
      <c r="K161" s="37" t="n"/>
      <c r="L161" s="31" t="n">
        <v>0.3944881149073394</v>
      </c>
      <c r="M161" s="31" t="n">
        <v>0.2679493280169457</v>
      </c>
      <c r="N161" s="31" t="n">
        <v>0.3375625570757149</v>
      </c>
      <c r="O161" s="33">
        <f>3*L161+M161</f>
        <v/>
      </c>
      <c r="P161" s="33">
        <f>3*N161+M161</f>
        <v/>
      </c>
      <c r="Q161" s="31">
        <f>IF(OR(J161="",K161=""),"",SUMPRODUCT(POISSON(Helper!$A$2:$A$122,J161,FALSE)*POISSON(Helper!$B$2:$B$122,K161,FALSE)*Helper!$C$2:$C$122))</f>
        <v/>
      </c>
      <c r="R161" s="31">
        <f>IF(OR(J161="",K161=""),"",SUMPRODUCT(POISSON(Helper!$A$2:$A$122,J161,FALSE)*POISSON(Helper!$B$2:$B$122,K161,FALSE)*Helper!$D$2:$D$122))</f>
        <v/>
      </c>
      <c r="S161" s="31">
        <f>IF(Q161="","",1-Q161-R161)</f>
        <v/>
      </c>
      <c r="T161" s="33">
        <f>IF(Q161="","",3*Q161+R161)</f>
        <v/>
      </c>
      <c r="U161" s="33">
        <f>IF(Q161="","",3*S161+R161)</f>
        <v/>
      </c>
      <c r="V161" s="24">
        <f>IF(OR(H161="",I161=""),"",IF(H161&gt;I161,3,IF(H161=I161,1,0)))</f>
        <v/>
      </c>
      <c r="W161" s="24">
        <f>IF(OR(H161="",I161=""),"",IF(I161&gt;H161,3,IF(H161=I161,1,0)))</f>
        <v/>
      </c>
      <c r="X161" s="24">
        <f>IF(OR(H161="",I161=""),0,1)</f>
        <v/>
      </c>
      <c r="Y161" s="24" t="n"/>
    </row>
    <row r="162">
      <c r="A162" s="24" t="inlineStr">
        <is>
          <t>E0-AstonVil-Leeds</t>
        </is>
      </c>
      <c r="B162" s="24" t="inlineStr">
        <is>
          <t>E0</t>
        </is>
      </c>
      <c r="C162" s="24" t="inlineStr">
        <is>
          <t>Premier League</t>
        </is>
      </c>
      <c r="D162" s="24" t="n">
        <v>17</v>
      </c>
      <c r="E162" s="29" t="n">
        <v>46382.52083333334</v>
      </c>
      <c r="F162" s="24" t="inlineStr">
        <is>
          <t>Aston Villa</t>
        </is>
      </c>
      <c r="G162" s="24" t="inlineStr">
        <is>
          <t>Leeds</t>
        </is>
      </c>
      <c r="H162" s="37" t="n"/>
      <c r="I162" s="37" t="n"/>
      <c r="J162" s="37" t="n"/>
      <c r="K162" s="37" t="n"/>
      <c r="L162" s="31" t="n">
        <v>0.5348837530555001</v>
      </c>
      <c r="M162" s="31" t="n">
        <v>0.2454493807342954</v>
      </c>
      <c r="N162" s="31" t="n">
        <v>0.2196668662102045</v>
      </c>
      <c r="O162" s="33">
        <f>3*L162+M162</f>
        <v/>
      </c>
      <c r="P162" s="33">
        <f>3*N162+M162</f>
        <v/>
      </c>
      <c r="Q162" s="31">
        <f>IF(OR(J162="",K162=""),"",SUMPRODUCT(POISSON(Helper!$A$2:$A$122,J162,FALSE)*POISSON(Helper!$B$2:$B$122,K162,FALSE)*Helper!$C$2:$C$122))</f>
        <v/>
      </c>
      <c r="R162" s="31">
        <f>IF(OR(J162="",K162=""),"",SUMPRODUCT(POISSON(Helper!$A$2:$A$122,J162,FALSE)*POISSON(Helper!$B$2:$B$122,K162,FALSE)*Helper!$D$2:$D$122))</f>
        <v/>
      </c>
      <c r="S162" s="31">
        <f>IF(Q162="","",1-Q162-R162)</f>
        <v/>
      </c>
      <c r="T162" s="33">
        <f>IF(Q162="","",3*Q162+R162)</f>
        <v/>
      </c>
      <c r="U162" s="33">
        <f>IF(Q162="","",3*S162+R162)</f>
        <v/>
      </c>
      <c r="V162" s="24">
        <f>IF(OR(H162="",I162=""),"",IF(H162&gt;I162,3,IF(H162=I162,1,0)))</f>
        <v/>
      </c>
      <c r="W162" s="24">
        <f>IF(OR(H162="",I162=""),"",IF(I162&gt;H162,3,IF(H162=I162,1,0)))</f>
        <v/>
      </c>
      <c r="X162" s="24">
        <f>IF(OR(H162="",I162=""),0,1)</f>
        <v/>
      </c>
      <c r="Y162" s="24" t="n"/>
    </row>
    <row r="163">
      <c r="A163" s="24" t="inlineStr">
        <is>
          <t>E0-Everton-Sunderla</t>
        </is>
      </c>
      <c r="B163" s="24" t="inlineStr">
        <is>
          <t>E0</t>
        </is>
      </c>
      <c r="C163" s="24" t="inlineStr">
        <is>
          <t>Premier League</t>
        </is>
      </c>
      <c r="D163" s="24" t="n">
        <v>17</v>
      </c>
      <c r="E163" s="29" t="n">
        <v>46382.625</v>
      </c>
      <c r="F163" s="24" t="inlineStr">
        <is>
          <t>Everton</t>
        </is>
      </c>
      <c r="G163" s="24" t="inlineStr">
        <is>
          <t>Sunderland</t>
        </is>
      </c>
      <c r="H163" s="37" t="n"/>
      <c r="I163" s="37" t="n"/>
      <c r="J163" s="37" t="n"/>
      <c r="K163" s="37" t="n"/>
      <c r="L163" s="31" t="n">
        <v>0.488194443781098</v>
      </c>
      <c r="M163" s="31" t="n">
        <v>0.2561028735545078</v>
      </c>
      <c r="N163" s="31" t="n">
        <v>0.2557026826643942</v>
      </c>
      <c r="O163" s="33">
        <f>3*L163+M163</f>
        <v/>
      </c>
      <c r="P163" s="33">
        <f>3*N163+M163</f>
        <v/>
      </c>
      <c r="Q163" s="31">
        <f>IF(OR(J163="",K163=""),"",SUMPRODUCT(POISSON(Helper!$A$2:$A$122,J163,FALSE)*POISSON(Helper!$B$2:$B$122,K163,FALSE)*Helper!$C$2:$C$122))</f>
        <v/>
      </c>
      <c r="R163" s="31">
        <f>IF(OR(J163="",K163=""),"",SUMPRODUCT(POISSON(Helper!$A$2:$A$122,J163,FALSE)*POISSON(Helper!$B$2:$B$122,K163,FALSE)*Helper!$D$2:$D$122))</f>
        <v/>
      </c>
      <c r="S163" s="31">
        <f>IF(Q163="","",1-Q163-R163)</f>
        <v/>
      </c>
      <c r="T163" s="33">
        <f>IF(Q163="","",3*Q163+R163)</f>
        <v/>
      </c>
      <c r="U163" s="33">
        <f>IF(Q163="","",3*S163+R163)</f>
        <v/>
      </c>
      <c r="V163" s="24">
        <f>IF(OR(H163="",I163=""),"",IF(H163&gt;I163,3,IF(H163=I163,1,0)))</f>
        <v/>
      </c>
      <c r="W163" s="24">
        <f>IF(OR(H163="",I163=""),"",IF(I163&gt;H163,3,IF(H163=I163,1,0)))</f>
        <v/>
      </c>
      <c r="X163" s="24">
        <f>IF(OR(H163="",I163=""),0,1)</f>
        <v/>
      </c>
      <c r="Y163" s="24" t="n"/>
    </row>
    <row r="164">
      <c r="A164" s="24" t="inlineStr">
        <is>
          <t>E0-Fulham-Brighton</t>
        </is>
      </c>
      <c r="B164" s="24" t="inlineStr">
        <is>
          <t>E0</t>
        </is>
      </c>
      <c r="C164" s="24" t="inlineStr">
        <is>
          <t>Premier League</t>
        </is>
      </c>
      <c r="D164" s="24" t="n">
        <v>17</v>
      </c>
      <c r="E164" s="29" t="n">
        <v>46382.625</v>
      </c>
      <c r="F164" s="24" t="inlineStr">
        <is>
          <t>Fulham</t>
        </is>
      </c>
      <c r="G164" s="24" t="inlineStr">
        <is>
          <t>Brighton</t>
        </is>
      </c>
      <c r="H164" s="37" t="n"/>
      <c r="I164" s="37" t="n"/>
      <c r="J164" s="37" t="n"/>
      <c r="K164" s="37" t="n"/>
      <c r="L164" s="31" t="n">
        <v>0.3406915229477987</v>
      </c>
      <c r="M164" s="31" t="n">
        <v>0.2681093719163448</v>
      </c>
      <c r="N164" s="31" t="n">
        <v>0.3911991051358565</v>
      </c>
      <c r="O164" s="33">
        <f>3*L164+M164</f>
        <v/>
      </c>
      <c r="P164" s="33">
        <f>3*N164+M164</f>
        <v/>
      </c>
      <c r="Q164" s="31">
        <f>IF(OR(J164="",K164=""),"",SUMPRODUCT(POISSON(Helper!$A$2:$A$122,J164,FALSE)*POISSON(Helper!$B$2:$B$122,K164,FALSE)*Helper!$C$2:$C$122))</f>
        <v/>
      </c>
      <c r="R164" s="31">
        <f>IF(OR(J164="",K164=""),"",SUMPRODUCT(POISSON(Helper!$A$2:$A$122,J164,FALSE)*POISSON(Helper!$B$2:$B$122,K164,FALSE)*Helper!$D$2:$D$122))</f>
        <v/>
      </c>
      <c r="S164" s="31">
        <f>IF(Q164="","",1-Q164-R164)</f>
        <v/>
      </c>
      <c r="T164" s="33">
        <f>IF(Q164="","",3*Q164+R164)</f>
        <v/>
      </c>
      <c r="U164" s="33">
        <f>IF(Q164="","",3*S164+R164)</f>
        <v/>
      </c>
      <c r="V164" s="24">
        <f>IF(OR(H164="",I164=""),"",IF(H164&gt;I164,3,IF(H164=I164,1,0)))</f>
        <v/>
      </c>
      <c r="W164" s="24">
        <f>IF(OR(H164="",I164=""),"",IF(I164&gt;H164,3,IF(H164=I164,1,0)))</f>
        <v/>
      </c>
      <c r="X164" s="24">
        <f>IF(OR(H164="",I164=""),0,1)</f>
        <v/>
      </c>
      <c r="Y164" s="24" t="n"/>
    </row>
    <row r="165">
      <c r="A165" s="24" t="inlineStr">
        <is>
          <t>E0-Ipswich-Brentfor</t>
        </is>
      </c>
      <c r="B165" s="24" t="inlineStr">
        <is>
          <t>E0</t>
        </is>
      </c>
      <c r="C165" s="24" t="inlineStr">
        <is>
          <t>Premier League</t>
        </is>
      </c>
      <c r="D165" s="24" t="n">
        <v>17</v>
      </c>
      <c r="E165" s="29" t="n">
        <v>46382.625</v>
      </c>
      <c r="F165" s="24" t="inlineStr">
        <is>
          <t>Ipswich</t>
        </is>
      </c>
      <c r="G165" s="24" t="inlineStr">
        <is>
          <t>Brentford</t>
        </is>
      </c>
      <c r="H165" s="37" t="n"/>
      <c r="I165" s="37" t="n"/>
      <c r="J165" s="37" t="n"/>
      <c r="K165" s="37" t="n"/>
      <c r="L165" s="31" t="n">
        <v>0.2838387193138718</v>
      </c>
      <c r="M165" s="31" t="n">
        <v>0.2619504675825782</v>
      </c>
      <c r="N165" s="31" t="n">
        <v>0.45421081310355</v>
      </c>
      <c r="O165" s="33">
        <f>3*L165+M165</f>
        <v/>
      </c>
      <c r="P165" s="33">
        <f>3*N165+M165</f>
        <v/>
      </c>
      <c r="Q165" s="31">
        <f>IF(OR(J165="",K165=""),"",SUMPRODUCT(POISSON(Helper!$A$2:$A$122,J165,FALSE)*POISSON(Helper!$B$2:$B$122,K165,FALSE)*Helper!$C$2:$C$122))</f>
        <v/>
      </c>
      <c r="R165" s="31">
        <f>IF(OR(J165="",K165=""),"",SUMPRODUCT(POISSON(Helper!$A$2:$A$122,J165,FALSE)*POISSON(Helper!$B$2:$B$122,K165,FALSE)*Helper!$D$2:$D$122))</f>
        <v/>
      </c>
      <c r="S165" s="31">
        <f>IF(Q165="","",1-Q165-R165)</f>
        <v/>
      </c>
      <c r="T165" s="33">
        <f>IF(Q165="","",3*Q165+R165)</f>
        <v/>
      </c>
      <c r="U165" s="33">
        <f>IF(Q165="","",3*S165+R165)</f>
        <v/>
      </c>
      <c r="V165" s="24">
        <f>IF(OR(H165="",I165=""),"",IF(H165&gt;I165,3,IF(H165=I165,1,0)))</f>
        <v/>
      </c>
      <c r="W165" s="24">
        <f>IF(OR(H165="",I165=""),"",IF(I165&gt;H165,3,IF(H165=I165,1,0)))</f>
        <v/>
      </c>
      <c r="X165" s="24">
        <f>IF(OR(H165="",I165=""),0,1)</f>
        <v/>
      </c>
      <c r="Y165" s="24" t="n"/>
    </row>
    <row r="166">
      <c r="A166" s="24" t="inlineStr">
        <is>
          <t>E0-Tottenha-Bournemo</t>
        </is>
      </c>
      <c r="B166" s="24" t="inlineStr">
        <is>
          <t>E0</t>
        </is>
      </c>
      <c r="C166" s="24" t="inlineStr">
        <is>
          <t>Premier League</t>
        </is>
      </c>
      <c r="D166" s="24" t="n">
        <v>17</v>
      </c>
      <c r="E166" s="29" t="n">
        <v>46382.625</v>
      </c>
      <c r="F166" s="24" t="inlineStr">
        <is>
          <t>Tottenham</t>
        </is>
      </c>
      <c r="G166" s="24" t="inlineStr">
        <is>
          <t>Bournemouth</t>
        </is>
      </c>
      <c r="H166" s="37" t="n"/>
      <c r="I166" s="37" t="n"/>
      <c r="J166" s="37" t="n"/>
      <c r="K166" s="37" t="n"/>
      <c r="L166" s="31" t="n">
        <v>0.5337775884568963</v>
      </c>
      <c r="M166" s="31" t="n">
        <v>0.2457352175855071</v>
      </c>
      <c r="N166" s="31" t="n">
        <v>0.2204871939575967</v>
      </c>
      <c r="O166" s="33">
        <f>3*L166+M166</f>
        <v/>
      </c>
      <c r="P166" s="33">
        <f>3*N166+M166</f>
        <v/>
      </c>
      <c r="Q166" s="31">
        <f>IF(OR(J166="",K166=""),"",SUMPRODUCT(POISSON(Helper!$A$2:$A$122,J166,FALSE)*POISSON(Helper!$B$2:$B$122,K166,FALSE)*Helper!$C$2:$C$122))</f>
        <v/>
      </c>
      <c r="R166" s="31">
        <f>IF(OR(J166="",K166=""),"",SUMPRODUCT(POISSON(Helper!$A$2:$A$122,J166,FALSE)*POISSON(Helper!$B$2:$B$122,K166,FALSE)*Helper!$D$2:$D$122))</f>
        <v/>
      </c>
      <c r="S166" s="31">
        <f>IF(Q166="","",1-Q166-R166)</f>
        <v/>
      </c>
      <c r="T166" s="33">
        <f>IF(Q166="","",3*Q166+R166)</f>
        <v/>
      </c>
      <c r="U166" s="33">
        <f>IF(Q166="","",3*S166+R166)</f>
        <v/>
      </c>
      <c r="V166" s="24">
        <f>IF(OR(H166="",I166=""),"",IF(H166&gt;I166,3,IF(H166=I166,1,0)))</f>
        <v/>
      </c>
      <c r="W166" s="24">
        <f>IF(OR(H166="",I166=""),"",IF(I166&gt;H166,3,IF(H166=I166,1,0)))</f>
        <v/>
      </c>
      <c r="X166" s="24">
        <f>IF(OR(H166="",I166=""),0,1)</f>
        <v/>
      </c>
      <c r="Y166" s="24" t="n"/>
    </row>
    <row r="167">
      <c r="A167" s="24" t="inlineStr">
        <is>
          <t>E0-Hull-Liverpoo</t>
        </is>
      </c>
      <c r="B167" s="24" t="inlineStr">
        <is>
          <t>E0</t>
        </is>
      </c>
      <c r="C167" s="24" t="inlineStr">
        <is>
          <t>Premier League</t>
        </is>
      </c>
      <c r="D167" s="24" t="n">
        <v>17</v>
      </c>
      <c r="E167" s="29" t="n">
        <v>46382.72916666666</v>
      </c>
      <c r="F167" s="24" t="inlineStr">
        <is>
          <t>Hull</t>
        </is>
      </c>
      <c r="G167" s="24" t="inlineStr">
        <is>
          <t>Liverpool</t>
        </is>
      </c>
      <c r="H167" s="37" t="n"/>
      <c r="I167" s="37" t="n"/>
      <c r="J167" s="37" t="n"/>
      <c r="K167" s="37" t="n"/>
      <c r="L167" s="31" t="n">
        <v>0.09106996160164393</v>
      </c>
      <c r="M167" s="31" t="n">
        <v>0.1659271771941576</v>
      </c>
      <c r="N167" s="31" t="n">
        <v>0.7430028612041985</v>
      </c>
      <c r="O167" s="33">
        <f>3*L167+M167</f>
        <v/>
      </c>
      <c r="P167" s="33">
        <f>3*N167+M167</f>
        <v/>
      </c>
      <c r="Q167" s="31">
        <f>IF(OR(J167="",K167=""),"",SUMPRODUCT(POISSON(Helper!$A$2:$A$122,J167,FALSE)*POISSON(Helper!$B$2:$B$122,K167,FALSE)*Helper!$C$2:$C$122))</f>
        <v/>
      </c>
      <c r="R167" s="31">
        <f>IF(OR(J167="",K167=""),"",SUMPRODUCT(POISSON(Helper!$A$2:$A$122,J167,FALSE)*POISSON(Helper!$B$2:$B$122,K167,FALSE)*Helper!$D$2:$D$122))</f>
        <v/>
      </c>
      <c r="S167" s="31">
        <f>IF(Q167="","",1-Q167-R167)</f>
        <v/>
      </c>
      <c r="T167" s="33">
        <f>IF(Q167="","",3*Q167+R167)</f>
        <v/>
      </c>
      <c r="U167" s="33">
        <f>IF(Q167="","",3*S167+R167)</f>
        <v/>
      </c>
      <c r="V167" s="24">
        <f>IF(OR(H167="",I167=""),"",IF(H167&gt;I167,3,IF(H167=I167,1,0)))</f>
        <v/>
      </c>
      <c r="W167" s="24">
        <f>IF(OR(H167="",I167=""),"",IF(I167&gt;H167,3,IF(H167=I167,1,0)))</f>
        <v/>
      </c>
      <c r="X167" s="24">
        <f>IF(OR(H167="",I167=""),0,1)</f>
        <v/>
      </c>
      <c r="Y167" s="24" t="n"/>
    </row>
    <row r="168">
      <c r="A168" s="24" t="inlineStr">
        <is>
          <t>E0-Newcastl-ManCity</t>
        </is>
      </c>
      <c r="B168" s="24" t="inlineStr">
        <is>
          <t>E0</t>
        </is>
      </c>
      <c r="C168" s="24" t="inlineStr">
        <is>
          <t>Premier League</t>
        </is>
      </c>
      <c r="D168" s="24" t="n">
        <v>17</v>
      </c>
      <c r="E168" s="29" t="n">
        <v>46382.83333333334</v>
      </c>
      <c r="F168" s="24" t="inlineStr">
        <is>
          <t>Newcastle</t>
        </is>
      </c>
      <c r="G168" s="24" t="inlineStr">
        <is>
          <t>Man City</t>
        </is>
      </c>
      <c r="H168" s="37" t="n"/>
      <c r="I168" s="37" t="n"/>
      <c r="J168" s="37" t="n"/>
      <c r="K168" s="37" t="n"/>
      <c r="L168" s="31" t="n">
        <v>0.2253771853403088</v>
      </c>
      <c r="M168" s="31" t="n">
        <v>0.2473952354061603</v>
      </c>
      <c r="N168" s="31" t="n">
        <v>0.5272275792535309</v>
      </c>
      <c r="O168" s="33">
        <f>3*L168+M168</f>
        <v/>
      </c>
      <c r="P168" s="33">
        <f>3*N168+M168</f>
        <v/>
      </c>
      <c r="Q168" s="31">
        <f>IF(OR(J168="",K168=""),"",SUMPRODUCT(POISSON(Helper!$A$2:$A$122,J168,FALSE)*POISSON(Helper!$B$2:$B$122,K168,FALSE)*Helper!$C$2:$C$122))</f>
        <v/>
      </c>
      <c r="R168" s="31">
        <f>IF(OR(J168="",K168=""),"",SUMPRODUCT(POISSON(Helper!$A$2:$A$122,J168,FALSE)*POISSON(Helper!$B$2:$B$122,K168,FALSE)*Helper!$D$2:$D$122))</f>
        <v/>
      </c>
      <c r="S168" s="31">
        <f>IF(Q168="","",1-Q168-R168)</f>
        <v/>
      </c>
      <c r="T168" s="33">
        <f>IF(Q168="","",3*Q168+R168)</f>
        <v/>
      </c>
      <c r="U168" s="33">
        <f>IF(Q168="","",3*S168+R168)</f>
        <v/>
      </c>
      <c r="V168" s="24">
        <f>IF(OR(H168="",I168=""),"",IF(H168&gt;I168,3,IF(H168=I168,1,0)))</f>
        <v/>
      </c>
      <c r="W168" s="24">
        <f>IF(OR(H168="",I168=""),"",IF(I168&gt;H168,3,IF(H168=I168,1,0)))</f>
        <v/>
      </c>
      <c r="X168" s="24">
        <f>IF(OR(H168="",I168=""),0,1)</f>
        <v/>
      </c>
      <c r="Y168" s="24" t="n"/>
    </row>
    <row r="169">
      <c r="A169" s="24" t="inlineStr">
        <is>
          <t>E0-Coventry-Chelsea</t>
        </is>
      </c>
      <c r="B169" s="24" t="inlineStr">
        <is>
          <t>E0</t>
        </is>
      </c>
      <c r="C169" s="24" t="inlineStr">
        <is>
          <t>Premier League</t>
        </is>
      </c>
      <c r="D169" s="24" t="n">
        <v>17</v>
      </c>
      <c r="E169" s="29" t="n">
        <v>46383.58333333334</v>
      </c>
      <c r="F169" s="24" t="inlineStr">
        <is>
          <t>Coventry</t>
        </is>
      </c>
      <c r="G169" s="24" t="inlineStr">
        <is>
          <t>Chelsea</t>
        </is>
      </c>
      <c r="H169" s="37" t="n"/>
      <c r="I169" s="37" t="n"/>
      <c r="J169" s="37" t="n"/>
      <c r="K169" s="37" t="n"/>
      <c r="L169" s="31" t="n">
        <v>0.1593726499940243</v>
      </c>
      <c r="M169" s="31" t="n">
        <v>0.2179221969253496</v>
      </c>
      <c r="N169" s="31" t="n">
        <v>0.6227051530806262</v>
      </c>
      <c r="O169" s="33">
        <f>3*L169+M169</f>
        <v/>
      </c>
      <c r="P169" s="33">
        <f>3*N169+M169</f>
        <v/>
      </c>
      <c r="Q169" s="31">
        <f>IF(OR(J169="",K169=""),"",SUMPRODUCT(POISSON(Helper!$A$2:$A$122,J169,FALSE)*POISSON(Helper!$B$2:$B$122,K169,FALSE)*Helper!$C$2:$C$122))</f>
        <v/>
      </c>
      <c r="R169" s="31">
        <f>IF(OR(J169="",K169=""),"",SUMPRODUCT(POISSON(Helper!$A$2:$A$122,J169,FALSE)*POISSON(Helper!$B$2:$B$122,K169,FALSE)*Helper!$D$2:$D$122))</f>
        <v/>
      </c>
      <c r="S169" s="31">
        <f>IF(Q169="","",1-Q169-R169)</f>
        <v/>
      </c>
      <c r="T169" s="33">
        <f>IF(Q169="","",3*Q169+R169)</f>
        <v/>
      </c>
      <c r="U169" s="33">
        <f>IF(Q169="","",3*S169+R169)</f>
        <v/>
      </c>
      <c r="V169" s="24">
        <f>IF(OR(H169="",I169=""),"",IF(H169&gt;I169,3,IF(H169=I169,1,0)))</f>
        <v/>
      </c>
      <c r="W169" s="24">
        <f>IF(OR(H169="",I169=""),"",IF(I169&gt;H169,3,IF(H169=I169,1,0)))</f>
        <v/>
      </c>
      <c r="X169" s="24">
        <f>IF(OR(H169="",I169=""),0,1)</f>
        <v/>
      </c>
      <c r="Y169" s="24" t="n"/>
    </row>
    <row r="170">
      <c r="A170" s="24" t="inlineStr">
        <is>
          <t>E0-ManUtd-NottmFor</t>
        </is>
      </c>
      <c r="B170" s="24" t="inlineStr">
        <is>
          <t>E0</t>
        </is>
      </c>
      <c r="C170" s="24" t="inlineStr">
        <is>
          <t>Premier League</t>
        </is>
      </c>
      <c r="D170" s="24" t="n">
        <v>17</v>
      </c>
      <c r="E170" s="29" t="n">
        <v>46383.6875</v>
      </c>
      <c r="F170" s="24" t="inlineStr">
        <is>
          <t>Man Utd</t>
        </is>
      </c>
      <c r="G170" s="24" t="inlineStr">
        <is>
          <t>Nott'm Forest</t>
        </is>
      </c>
      <c r="H170" s="37" t="n"/>
      <c r="I170" s="37" t="n"/>
      <c r="J170" s="37" t="n"/>
      <c r="K170" s="37" t="n"/>
      <c r="L170" s="31" t="n">
        <v>0.6185217379026242</v>
      </c>
      <c r="M170" s="31" t="n">
        <v>0.2194418854417401</v>
      </c>
      <c r="N170" s="31" t="n">
        <v>0.1620363766556356</v>
      </c>
      <c r="O170" s="33">
        <f>3*L170+M170</f>
        <v/>
      </c>
      <c r="P170" s="33">
        <f>3*N170+M170</f>
        <v/>
      </c>
      <c r="Q170" s="31">
        <f>IF(OR(J170="",K170=""),"",SUMPRODUCT(POISSON(Helper!$A$2:$A$122,J170,FALSE)*POISSON(Helper!$B$2:$B$122,K170,FALSE)*Helper!$C$2:$C$122))</f>
        <v/>
      </c>
      <c r="R170" s="31">
        <f>IF(OR(J170="",K170=""),"",SUMPRODUCT(POISSON(Helper!$A$2:$A$122,J170,FALSE)*POISSON(Helper!$B$2:$B$122,K170,FALSE)*Helper!$D$2:$D$122))</f>
        <v/>
      </c>
      <c r="S170" s="31">
        <f>IF(Q170="","",1-Q170-R170)</f>
        <v/>
      </c>
      <c r="T170" s="33">
        <f>IF(Q170="","",3*Q170+R170)</f>
        <v/>
      </c>
      <c r="U170" s="33">
        <f>IF(Q170="","",3*S170+R170)</f>
        <v/>
      </c>
      <c r="V170" s="24">
        <f>IF(OR(H170="",I170=""),"",IF(H170&gt;I170,3,IF(H170=I170,1,0)))</f>
        <v/>
      </c>
      <c r="W170" s="24">
        <f>IF(OR(H170="",I170=""),"",IF(I170&gt;H170,3,IF(H170=I170,1,0)))</f>
        <v/>
      </c>
      <c r="X170" s="24">
        <f>IF(OR(H170="",I170=""),0,1)</f>
        <v/>
      </c>
      <c r="Y170" s="24" t="n"/>
    </row>
    <row r="171">
      <c r="A171" s="24" t="inlineStr">
        <is>
          <t>E0-CrystalP-Arsenal</t>
        </is>
      </c>
      <c r="B171" s="24" t="inlineStr">
        <is>
          <t>E0</t>
        </is>
      </c>
      <c r="C171" s="24" t="inlineStr">
        <is>
          <t>Premier League</t>
        </is>
      </c>
      <c r="D171" s="24" t="n">
        <v>17</v>
      </c>
      <c r="E171" s="29" t="n">
        <v>46383.79166666666</v>
      </c>
      <c r="F171" s="24" t="inlineStr">
        <is>
          <t>Crystal Palace</t>
        </is>
      </c>
      <c r="G171" s="24" t="inlineStr">
        <is>
          <t>Arsenal</t>
        </is>
      </c>
      <c r="H171" s="37" t="n"/>
      <c r="I171" s="37" t="n"/>
      <c r="J171" s="37" t="n"/>
      <c r="K171" s="37" t="n"/>
      <c r="L171" s="31" t="n">
        <v>0.1651211962163994</v>
      </c>
      <c r="M171" s="31" t="n">
        <v>0.2211627105785465</v>
      </c>
      <c r="N171" s="31" t="n">
        <v>0.613716093205054</v>
      </c>
      <c r="O171" s="33">
        <f>3*L171+M171</f>
        <v/>
      </c>
      <c r="P171" s="33">
        <f>3*N171+M171</f>
        <v/>
      </c>
      <c r="Q171" s="31">
        <f>IF(OR(J171="",K171=""),"",SUMPRODUCT(POISSON(Helper!$A$2:$A$122,J171,FALSE)*POISSON(Helper!$B$2:$B$122,K171,FALSE)*Helper!$C$2:$C$122))</f>
        <v/>
      </c>
      <c r="R171" s="31">
        <f>IF(OR(J171="",K171=""),"",SUMPRODUCT(POISSON(Helper!$A$2:$A$122,J171,FALSE)*POISSON(Helper!$B$2:$B$122,K171,FALSE)*Helper!$D$2:$D$122))</f>
        <v/>
      </c>
      <c r="S171" s="31">
        <f>IF(Q171="","",1-Q171-R171)</f>
        <v/>
      </c>
      <c r="T171" s="33">
        <f>IF(Q171="","",3*Q171+R171)</f>
        <v/>
      </c>
      <c r="U171" s="33">
        <f>IF(Q171="","",3*S171+R171)</f>
        <v/>
      </c>
      <c r="V171" s="24">
        <f>IF(OR(H171="",I171=""),"",IF(H171&gt;I171,3,IF(H171=I171,1,0)))</f>
        <v/>
      </c>
      <c r="W171" s="24">
        <f>IF(OR(H171="",I171=""),"",IF(I171&gt;H171,3,IF(H171=I171,1,0)))</f>
        <v/>
      </c>
      <c r="X171" s="24">
        <f>IF(OR(H171="",I171=""),0,1)</f>
        <v/>
      </c>
      <c r="Y171" s="24" t="n"/>
    </row>
    <row r="172">
      <c r="A172" s="24" t="inlineStr">
        <is>
          <t>E0-Hull-Leeds</t>
        </is>
      </c>
      <c r="B172" s="24" t="inlineStr">
        <is>
          <t>E0</t>
        </is>
      </c>
      <c r="C172" s="24" t="inlineStr">
        <is>
          <t>Premier League</t>
        </is>
      </c>
      <c r="D172" s="24" t="n">
        <v>18</v>
      </c>
      <c r="E172" s="29" t="n">
        <v>46385.8125</v>
      </c>
      <c r="F172" s="24" t="inlineStr">
        <is>
          <t>Hull</t>
        </is>
      </c>
      <c r="G172" s="24" t="inlineStr">
        <is>
          <t>Leeds</t>
        </is>
      </c>
      <c r="H172" s="37" t="n"/>
      <c r="I172" s="37" t="n"/>
      <c r="J172" s="37" t="n"/>
      <c r="K172" s="37" t="n"/>
      <c r="L172" s="31" t="n">
        <v>0.2270093994921441</v>
      </c>
      <c r="M172" s="31" t="n">
        <v>0.2479328012760454</v>
      </c>
      <c r="N172" s="31" t="n">
        <v>0.5250577992318105</v>
      </c>
      <c r="O172" s="33">
        <f>3*L172+M172</f>
        <v/>
      </c>
      <c r="P172" s="33">
        <f>3*N172+M172</f>
        <v/>
      </c>
      <c r="Q172" s="31">
        <f>IF(OR(J172="",K172=""),"",SUMPRODUCT(POISSON(Helper!$A$2:$A$122,J172,FALSE)*POISSON(Helper!$B$2:$B$122,K172,FALSE)*Helper!$C$2:$C$122))</f>
        <v/>
      </c>
      <c r="R172" s="31">
        <f>IF(OR(J172="",K172=""),"",SUMPRODUCT(POISSON(Helper!$A$2:$A$122,J172,FALSE)*POISSON(Helper!$B$2:$B$122,K172,FALSE)*Helper!$D$2:$D$122))</f>
        <v/>
      </c>
      <c r="S172" s="31">
        <f>IF(Q172="","",1-Q172-R172)</f>
        <v/>
      </c>
      <c r="T172" s="33">
        <f>IF(Q172="","",3*Q172+R172)</f>
        <v/>
      </c>
      <c r="U172" s="33">
        <f>IF(Q172="","",3*S172+R172)</f>
        <v/>
      </c>
      <c r="V172" s="24">
        <f>IF(OR(H172="",I172=""),"",IF(H172&gt;I172,3,IF(H172=I172,1,0)))</f>
        <v/>
      </c>
      <c r="W172" s="24">
        <f>IF(OR(H172="",I172=""),"",IF(I172&gt;H172,3,IF(H172=I172,1,0)))</f>
        <v/>
      </c>
      <c r="X172" s="24">
        <f>IF(OR(H172="",I172=""),0,1)</f>
        <v/>
      </c>
      <c r="Y172" s="24" t="n"/>
    </row>
    <row r="173">
      <c r="A173" s="24" t="inlineStr">
        <is>
          <t>E0-Tottenha-Brighton</t>
        </is>
      </c>
      <c r="B173" s="24" t="inlineStr">
        <is>
          <t>E0</t>
        </is>
      </c>
      <c r="C173" s="24" t="inlineStr">
        <is>
          <t>Premier League</t>
        </is>
      </c>
      <c r="D173" s="24" t="n">
        <v>18</v>
      </c>
      <c r="E173" s="29" t="n">
        <v>46385.8125</v>
      </c>
      <c r="F173" s="24" t="inlineStr">
        <is>
          <t>Tottenham</t>
        </is>
      </c>
      <c r="G173" s="24" t="inlineStr">
        <is>
          <t>Brighton</t>
        </is>
      </c>
      <c r="H173" s="37" t="n"/>
      <c r="I173" s="37" t="n"/>
      <c r="J173" s="37" t="n"/>
      <c r="K173" s="37" t="n"/>
      <c r="L173" s="31" t="n">
        <v>0.4908654736490212</v>
      </c>
      <c r="M173" s="31" t="n">
        <v>0.2555733199955628</v>
      </c>
      <c r="N173" s="31" t="n">
        <v>0.253561206355416</v>
      </c>
      <c r="O173" s="33">
        <f>3*L173+M173</f>
        <v/>
      </c>
      <c r="P173" s="33">
        <f>3*N173+M173</f>
        <v/>
      </c>
      <c r="Q173" s="31">
        <f>IF(OR(J173="",K173=""),"",SUMPRODUCT(POISSON(Helper!$A$2:$A$122,J173,FALSE)*POISSON(Helper!$B$2:$B$122,K173,FALSE)*Helper!$C$2:$C$122))</f>
        <v/>
      </c>
      <c r="R173" s="31">
        <f>IF(OR(J173="",K173=""),"",SUMPRODUCT(POISSON(Helper!$A$2:$A$122,J173,FALSE)*POISSON(Helper!$B$2:$B$122,K173,FALSE)*Helper!$D$2:$D$122))</f>
        <v/>
      </c>
      <c r="S173" s="31">
        <f>IF(Q173="","",1-Q173-R173)</f>
        <v/>
      </c>
      <c r="T173" s="33">
        <f>IF(Q173="","",3*Q173+R173)</f>
        <v/>
      </c>
      <c r="U173" s="33">
        <f>IF(Q173="","",3*S173+R173)</f>
        <v/>
      </c>
      <c r="V173" s="24">
        <f>IF(OR(H173="",I173=""),"",IF(H173&gt;I173,3,IF(H173=I173,1,0)))</f>
        <v/>
      </c>
      <c r="W173" s="24">
        <f>IF(OR(H173="",I173=""),"",IF(I173&gt;H173,3,IF(H173=I173,1,0)))</f>
        <v/>
      </c>
      <c r="X173" s="24">
        <f>IF(OR(H173="",I173=""),0,1)</f>
        <v/>
      </c>
      <c r="Y173" s="24" t="n"/>
    </row>
    <row r="174">
      <c r="A174" s="24" t="inlineStr">
        <is>
          <t>E0-Everton-ManCity</t>
        </is>
      </c>
      <c r="B174" s="24" t="inlineStr">
        <is>
          <t>E0</t>
        </is>
      </c>
      <c r="C174" s="24" t="inlineStr">
        <is>
          <t>Premier League</t>
        </is>
      </c>
      <c r="D174" s="24" t="n">
        <v>18</v>
      </c>
      <c r="E174" s="29" t="n">
        <v>46385.84375</v>
      </c>
      <c r="F174" s="24" t="inlineStr">
        <is>
          <t>Everton</t>
        </is>
      </c>
      <c r="G174" s="24" t="inlineStr">
        <is>
          <t>Man City</t>
        </is>
      </c>
      <c r="H174" s="37" t="n"/>
      <c r="I174" s="37" t="n"/>
      <c r="J174" s="37" t="n"/>
      <c r="K174" s="37" t="n"/>
      <c r="L174" s="31" t="n">
        <v>0.2085296232024732</v>
      </c>
      <c r="M174" s="31" t="n">
        <v>0.2413536203503887</v>
      </c>
      <c r="N174" s="31" t="n">
        <v>0.5501167564471382</v>
      </c>
      <c r="O174" s="33">
        <f>3*L174+M174</f>
        <v/>
      </c>
      <c r="P174" s="33">
        <f>3*N174+M174</f>
        <v/>
      </c>
      <c r="Q174" s="31">
        <f>IF(OR(J174="",K174=""),"",SUMPRODUCT(POISSON(Helper!$A$2:$A$122,J174,FALSE)*POISSON(Helper!$B$2:$B$122,K174,FALSE)*Helper!$C$2:$C$122))</f>
        <v/>
      </c>
      <c r="R174" s="31">
        <f>IF(OR(J174="",K174=""),"",SUMPRODUCT(POISSON(Helper!$A$2:$A$122,J174,FALSE)*POISSON(Helper!$B$2:$B$122,K174,FALSE)*Helper!$D$2:$D$122))</f>
        <v/>
      </c>
      <c r="S174" s="31">
        <f>IF(Q174="","",1-Q174-R174)</f>
        <v/>
      </c>
      <c r="T174" s="33">
        <f>IF(Q174="","",3*Q174+R174)</f>
        <v/>
      </c>
      <c r="U174" s="33">
        <f>IF(Q174="","",3*S174+R174)</f>
        <v/>
      </c>
      <c r="V174" s="24">
        <f>IF(OR(H174="",I174=""),"",IF(H174&gt;I174,3,IF(H174=I174,1,0)))</f>
        <v/>
      </c>
      <c r="W174" s="24">
        <f>IF(OR(H174="",I174=""),"",IF(I174&gt;H174,3,IF(H174=I174,1,0)))</f>
        <v/>
      </c>
      <c r="X174" s="24">
        <f>IF(OR(H174="",I174=""),0,1)</f>
        <v/>
      </c>
      <c r="Y174" s="24" t="n"/>
    </row>
    <row r="175">
      <c r="A175" s="24" t="inlineStr">
        <is>
          <t>E0-Coventry-Brentfor</t>
        </is>
      </c>
      <c r="B175" s="24" t="inlineStr">
        <is>
          <t>E0</t>
        </is>
      </c>
      <c r="C175" s="24" t="inlineStr">
        <is>
          <t>Premier League</t>
        </is>
      </c>
      <c r="D175" s="24" t="n">
        <v>18</v>
      </c>
      <c r="E175" s="29" t="n">
        <v>46386.8125</v>
      </c>
      <c r="F175" s="24" t="inlineStr">
        <is>
          <t>Coventry</t>
        </is>
      </c>
      <c r="G175" s="24" t="inlineStr">
        <is>
          <t>Brentford</t>
        </is>
      </c>
      <c r="H175" s="37" t="n"/>
      <c r="I175" s="37" t="n"/>
      <c r="J175" s="37" t="n"/>
      <c r="K175" s="37" t="n"/>
      <c r="L175" s="31" t="n">
        <v>0.2912174624619369</v>
      </c>
      <c r="M175" s="31" t="n">
        <v>0.2631589221420818</v>
      </c>
      <c r="N175" s="31" t="n">
        <v>0.4456236153959813</v>
      </c>
      <c r="O175" s="33">
        <f>3*L175+M175</f>
        <v/>
      </c>
      <c r="P175" s="33">
        <f>3*N175+M175</f>
        <v/>
      </c>
      <c r="Q175" s="31">
        <f>IF(OR(J175="",K175=""),"",SUMPRODUCT(POISSON(Helper!$A$2:$A$122,J175,FALSE)*POISSON(Helper!$B$2:$B$122,K175,FALSE)*Helper!$C$2:$C$122))</f>
        <v/>
      </c>
      <c r="R175" s="31">
        <f>IF(OR(J175="",K175=""),"",SUMPRODUCT(POISSON(Helper!$A$2:$A$122,J175,FALSE)*POISSON(Helper!$B$2:$B$122,K175,FALSE)*Helper!$D$2:$D$122))</f>
        <v/>
      </c>
      <c r="S175" s="31">
        <f>IF(Q175="","",1-Q175-R175)</f>
        <v/>
      </c>
      <c r="T175" s="33">
        <f>IF(Q175="","",3*Q175+R175)</f>
        <v/>
      </c>
      <c r="U175" s="33">
        <f>IF(Q175="","",3*S175+R175)</f>
        <v/>
      </c>
      <c r="V175" s="24">
        <f>IF(OR(H175="",I175=""),"",IF(H175&gt;I175,3,IF(H175=I175,1,0)))</f>
        <v/>
      </c>
      <c r="W175" s="24">
        <f>IF(OR(H175="",I175=""),"",IF(I175&gt;H175,3,IF(H175=I175,1,0)))</f>
        <v/>
      </c>
      <c r="X175" s="24">
        <f>IF(OR(H175="",I175=""),0,1)</f>
        <v/>
      </c>
      <c r="Y175" s="24" t="n"/>
    </row>
    <row r="176">
      <c r="A176" s="24" t="inlineStr">
        <is>
          <t>E0-CrystalP-Bournemo</t>
        </is>
      </c>
      <c r="B176" s="24" t="inlineStr">
        <is>
          <t>E0</t>
        </is>
      </c>
      <c r="C176" s="24" t="inlineStr">
        <is>
          <t>Premier League</t>
        </is>
      </c>
      <c r="D176" s="24" t="n">
        <v>18</v>
      </c>
      <c r="E176" s="29" t="n">
        <v>46386.8125</v>
      </c>
      <c r="F176" s="24" t="inlineStr">
        <is>
          <t>Crystal Palace</t>
        </is>
      </c>
      <c r="G176" s="24" t="inlineStr">
        <is>
          <t>Bournemouth</t>
        </is>
      </c>
      <c r="H176" s="37" t="n"/>
      <c r="I176" s="37" t="n"/>
      <c r="J176" s="37" t="n"/>
      <c r="K176" s="37" t="n"/>
      <c r="L176" s="31" t="n">
        <v>0.3895540955258062</v>
      </c>
      <c r="M176" s="31" t="n">
        <v>0.2681823928630609</v>
      </c>
      <c r="N176" s="31" t="n">
        <v>0.3422635116111328</v>
      </c>
      <c r="O176" s="33">
        <f>3*L176+M176</f>
        <v/>
      </c>
      <c r="P176" s="33">
        <f>3*N176+M176</f>
        <v/>
      </c>
      <c r="Q176" s="31">
        <f>IF(OR(J176="",K176=""),"",SUMPRODUCT(POISSON(Helper!$A$2:$A$122,J176,FALSE)*POISSON(Helper!$B$2:$B$122,K176,FALSE)*Helper!$C$2:$C$122))</f>
        <v/>
      </c>
      <c r="R176" s="31">
        <f>IF(OR(J176="",K176=""),"",SUMPRODUCT(POISSON(Helper!$A$2:$A$122,J176,FALSE)*POISSON(Helper!$B$2:$B$122,K176,FALSE)*Helper!$D$2:$D$122))</f>
        <v/>
      </c>
      <c r="S176" s="31">
        <f>IF(Q176="","",1-Q176-R176)</f>
        <v/>
      </c>
      <c r="T176" s="33">
        <f>IF(Q176="","",3*Q176+R176)</f>
        <v/>
      </c>
      <c r="U176" s="33">
        <f>IF(Q176="","",3*S176+R176)</f>
        <v/>
      </c>
      <c r="V176" s="24">
        <f>IF(OR(H176="",I176=""),"",IF(H176&gt;I176,3,IF(H176=I176,1,0)))</f>
        <v/>
      </c>
      <c r="W176" s="24">
        <f>IF(OR(H176="",I176=""),"",IF(I176&gt;H176,3,IF(H176=I176,1,0)))</f>
        <v/>
      </c>
      <c r="X176" s="24">
        <f>IF(OR(H176="",I176=""),0,1)</f>
        <v/>
      </c>
      <c r="Y176" s="24" t="n"/>
    </row>
    <row r="177">
      <c r="A177" s="24" t="inlineStr">
        <is>
          <t>E0-Fulham-Arsenal</t>
        </is>
      </c>
      <c r="B177" s="24" t="inlineStr">
        <is>
          <t>E0</t>
        </is>
      </c>
      <c r="C177" s="24" t="inlineStr">
        <is>
          <t>Premier League</t>
        </is>
      </c>
      <c r="D177" s="24" t="n">
        <v>18</v>
      </c>
      <c r="E177" s="29" t="n">
        <v>46386.8125</v>
      </c>
      <c r="F177" s="24" t="inlineStr">
        <is>
          <t>Fulham</t>
        </is>
      </c>
      <c r="G177" s="24" t="inlineStr">
        <is>
          <t>Arsenal</t>
        </is>
      </c>
      <c r="H177" s="37" t="n"/>
      <c r="I177" s="37" t="n"/>
      <c r="J177" s="37" t="n"/>
      <c r="K177" s="37" t="n"/>
      <c r="L177" s="31" t="n">
        <v>0.159331899729576</v>
      </c>
      <c r="M177" s="31" t="n">
        <v>0.2178987022176339</v>
      </c>
      <c r="N177" s="31" t="n">
        <v>0.6227693980527901</v>
      </c>
      <c r="O177" s="33">
        <f>3*L177+M177</f>
        <v/>
      </c>
      <c r="P177" s="33">
        <f>3*N177+M177</f>
        <v/>
      </c>
      <c r="Q177" s="31">
        <f>IF(OR(J177="",K177=""),"",SUMPRODUCT(POISSON(Helper!$A$2:$A$122,J177,FALSE)*POISSON(Helper!$B$2:$B$122,K177,FALSE)*Helper!$C$2:$C$122))</f>
        <v/>
      </c>
      <c r="R177" s="31">
        <f>IF(OR(J177="",K177=""),"",SUMPRODUCT(POISSON(Helper!$A$2:$A$122,J177,FALSE)*POISSON(Helper!$B$2:$B$122,K177,FALSE)*Helper!$D$2:$D$122))</f>
        <v/>
      </c>
      <c r="S177" s="31">
        <f>IF(Q177="","",1-Q177-R177)</f>
        <v/>
      </c>
      <c r="T177" s="33">
        <f>IF(Q177="","",3*Q177+R177)</f>
        <v/>
      </c>
      <c r="U177" s="33">
        <f>IF(Q177="","",3*S177+R177)</f>
        <v/>
      </c>
      <c r="V177" s="24">
        <f>IF(OR(H177="",I177=""),"",IF(H177&gt;I177,3,IF(H177=I177,1,0)))</f>
        <v/>
      </c>
      <c r="W177" s="24">
        <f>IF(OR(H177="",I177=""),"",IF(I177&gt;H177,3,IF(H177=I177,1,0)))</f>
        <v/>
      </c>
      <c r="X177" s="24">
        <f>IF(OR(H177="",I177=""),0,1)</f>
        <v/>
      </c>
      <c r="Y177" s="24" t="n"/>
    </row>
    <row r="178">
      <c r="A178" s="24" t="inlineStr">
        <is>
          <t>E0-ManUtd-Sunderla</t>
        </is>
      </c>
      <c r="B178" s="24" t="inlineStr">
        <is>
          <t>E0</t>
        </is>
      </c>
      <c r="C178" s="24" t="inlineStr">
        <is>
          <t>Premier League</t>
        </is>
      </c>
      <c r="D178" s="24" t="n">
        <v>18</v>
      </c>
      <c r="E178" s="29" t="n">
        <v>46386.8125</v>
      </c>
      <c r="F178" s="24" t="inlineStr">
        <is>
          <t>Man Utd</t>
        </is>
      </c>
      <c r="G178" s="24" t="inlineStr">
        <is>
          <t>Sunderland</t>
        </is>
      </c>
      <c r="H178" s="37" t="n"/>
      <c r="I178" s="37" t="n"/>
      <c r="J178" s="37" t="n"/>
      <c r="K178" s="37" t="n"/>
      <c r="L178" s="31" t="n">
        <v>0.6685566915017593</v>
      </c>
      <c r="M178" s="31" t="n">
        <v>0.1999686069879945</v>
      </c>
      <c r="N178" s="31" t="n">
        <v>0.1314747015102462</v>
      </c>
      <c r="O178" s="33">
        <f>3*L178+M178</f>
        <v/>
      </c>
      <c r="P178" s="33">
        <f>3*N178+M178</f>
        <v/>
      </c>
      <c r="Q178" s="31">
        <f>IF(OR(J178="",K178=""),"",SUMPRODUCT(POISSON(Helper!$A$2:$A$122,J178,FALSE)*POISSON(Helper!$B$2:$B$122,K178,FALSE)*Helper!$C$2:$C$122))</f>
        <v/>
      </c>
      <c r="R178" s="31">
        <f>IF(OR(J178="",K178=""),"",SUMPRODUCT(POISSON(Helper!$A$2:$A$122,J178,FALSE)*POISSON(Helper!$B$2:$B$122,K178,FALSE)*Helper!$D$2:$D$122))</f>
        <v/>
      </c>
      <c r="S178" s="31">
        <f>IF(Q178="","",1-Q178-R178)</f>
        <v/>
      </c>
      <c r="T178" s="33">
        <f>IF(Q178="","",3*Q178+R178)</f>
        <v/>
      </c>
      <c r="U178" s="33">
        <f>IF(Q178="","",3*S178+R178)</f>
        <v/>
      </c>
      <c r="V178" s="24">
        <f>IF(OR(H178="",I178=""),"",IF(H178&gt;I178,3,IF(H178=I178,1,0)))</f>
        <v/>
      </c>
      <c r="W178" s="24">
        <f>IF(OR(H178="",I178=""),"",IF(I178&gt;H178,3,IF(H178=I178,1,0)))</f>
        <v/>
      </c>
      <c r="X178" s="24">
        <f>IF(OR(H178="",I178=""),0,1)</f>
        <v/>
      </c>
      <c r="Y178" s="24" t="n"/>
    </row>
    <row r="179">
      <c r="A179" s="24" t="inlineStr">
        <is>
          <t>E0-Newcastl-NottmFor</t>
        </is>
      </c>
      <c r="B179" s="24" t="inlineStr">
        <is>
          <t>E0</t>
        </is>
      </c>
      <c r="C179" s="24" t="inlineStr">
        <is>
          <t>Premier League</t>
        </is>
      </c>
      <c r="D179" s="24" t="n">
        <v>18</v>
      </c>
      <c r="E179" s="29" t="n">
        <v>46386.8125</v>
      </c>
      <c r="F179" s="24" t="inlineStr">
        <is>
          <t>Newcastle</t>
        </is>
      </c>
      <c r="G179" s="24" t="inlineStr">
        <is>
          <t>Nott'm Forest</t>
        </is>
      </c>
      <c r="H179" s="37" t="n"/>
      <c r="I179" s="37" t="n"/>
      <c r="J179" s="37" t="n"/>
      <c r="K179" s="37" t="n"/>
      <c r="L179" s="31" t="n">
        <v>0.4585895087189961</v>
      </c>
      <c r="M179" s="31" t="n">
        <v>0.2612916185605871</v>
      </c>
      <c r="N179" s="31" t="n">
        <v>0.2801188727204167</v>
      </c>
      <c r="O179" s="33">
        <f>3*L179+M179</f>
        <v/>
      </c>
      <c r="P179" s="33">
        <f>3*N179+M179</f>
        <v/>
      </c>
      <c r="Q179" s="31">
        <f>IF(OR(J179="",K179=""),"",SUMPRODUCT(POISSON(Helper!$A$2:$A$122,J179,FALSE)*POISSON(Helper!$B$2:$B$122,K179,FALSE)*Helper!$C$2:$C$122))</f>
        <v/>
      </c>
      <c r="R179" s="31">
        <f>IF(OR(J179="",K179=""),"",SUMPRODUCT(POISSON(Helper!$A$2:$A$122,J179,FALSE)*POISSON(Helper!$B$2:$B$122,K179,FALSE)*Helper!$D$2:$D$122))</f>
        <v/>
      </c>
      <c r="S179" s="31">
        <f>IF(Q179="","",1-Q179-R179)</f>
        <v/>
      </c>
      <c r="T179" s="33">
        <f>IF(Q179="","",3*Q179+R179)</f>
        <v/>
      </c>
      <c r="U179" s="33">
        <f>IF(Q179="","",3*S179+R179)</f>
        <v/>
      </c>
      <c r="V179" s="24">
        <f>IF(OR(H179="",I179=""),"",IF(H179&gt;I179,3,IF(H179=I179,1,0)))</f>
        <v/>
      </c>
      <c r="W179" s="24">
        <f>IF(OR(H179="",I179=""),"",IF(I179&gt;H179,3,IF(H179=I179,1,0)))</f>
        <v/>
      </c>
      <c r="X179" s="24">
        <f>IF(OR(H179="",I179=""),0,1)</f>
        <v/>
      </c>
      <c r="Y179" s="24" t="n"/>
    </row>
    <row r="180">
      <c r="A180" s="24" t="inlineStr">
        <is>
          <t>E0-AstonVil-Liverpoo</t>
        </is>
      </c>
      <c r="B180" s="24" t="inlineStr">
        <is>
          <t>E0</t>
        </is>
      </c>
      <c r="C180" s="24" t="inlineStr">
        <is>
          <t>Premier League</t>
        </is>
      </c>
      <c r="D180" s="24" t="n">
        <v>18</v>
      </c>
      <c r="E180" s="29" t="n">
        <v>46386.84375</v>
      </c>
      <c r="F180" s="24" t="inlineStr">
        <is>
          <t>Aston Villa</t>
        </is>
      </c>
      <c r="G180" s="24" t="inlineStr">
        <is>
          <t>Liverpool</t>
        </is>
      </c>
      <c r="H180" s="37" t="n"/>
      <c r="I180" s="37" t="n"/>
      <c r="J180" s="37" t="n"/>
      <c r="K180" s="37" t="n"/>
      <c r="L180" s="31" t="n">
        <v>0.3122459985520318</v>
      </c>
      <c r="M180" s="31" t="n">
        <v>0.2659118633615512</v>
      </c>
      <c r="N180" s="31" t="n">
        <v>0.421842138086417</v>
      </c>
      <c r="O180" s="33">
        <f>3*L180+M180</f>
        <v/>
      </c>
      <c r="P180" s="33">
        <f>3*N180+M180</f>
        <v/>
      </c>
      <c r="Q180" s="31">
        <f>IF(OR(J180="",K180=""),"",SUMPRODUCT(POISSON(Helper!$A$2:$A$122,J180,FALSE)*POISSON(Helper!$B$2:$B$122,K180,FALSE)*Helper!$C$2:$C$122))</f>
        <v/>
      </c>
      <c r="R180" s="31">
        <f>IF(OR(J180="",K180=""),"",SUMPRODUCT(POISSON(Helper!$A$2:$A$122,J180,FALSE)*POISSON(Helper!$B$2:$B$122,K180,FALSE)*Helper!$D$2:$D$122))</f>
        <v/>
      </c>
      <c r="S180" s="31">
        <f>IF(Q180="","",1-Q180-R180)</f>
        <v/>
      </c>
      <c r="T180" s="33">
        <f>IF(Q180="","",3*Q180+R180)</f>
        <v/>
      </c>
      <c r="U180" s="33">
        <f>IF(Q180="","",3*S180+R180)</f>
        <v/>
      </c>
      <c r="V180" s="24">
        <f>IF(OR(H180="",I180=""),"",IF(H180&gt;I180,3,IF(H180=I180,1,0)))</f>
        <v/>
      </c>
      <c r="W180" s="24">
        <f>IF(OR(H180="",I180=""),"",IF(I180&gt;H180,3,IF(H180=I180,1,0)))</f>
        <v/>
      </c>
      <c r="X180" s="24">
        <f>IF(OR(H180="",I180=""),0,1)</f>
        <v/>
      </c>
      <c r="Y180" s="24" t="n"/>
    </row>
    <row r="181">
      <c r="A181" s="24" t="inlineStr">
        <is>
          <t>E0-Ipswich-Chelsea</t>
        </is>
      </c>
      <c r="B181" s="24" t="inlineStr">
        <is>
          <t>E0</t>
        </is>
      </c>
      <c r="C181" s="24" t="inlineStr">
        <is>
          <t>Premier League</t>
        </is>
      </c>
      <c r="D181" s="24" t="n">
        <v>18</v>
      </c>
      <c r="E181" s="29" t="n">
        <v>46386.84375</v>
      </c>
      <c r="F181" s="24" t="inlineStr">
        <is>
          <t>Ipswich</t>
        </is>
      </c>
      <c r="G181" s="24" t="inlineStr">
        <is>
          <t>Chelsea</t>
        </is>
      </c>
      <c r="H181" s="37" t="n"/>
      <c r="I181" s="37" t="n"/>
      <c r="J181" s="37" t="n"/>
      <c r="K181" s="37" t="n"/>
      <c r="L181" s="31" t="n">
        <v>0.1541053042702362</v>
      </c>
      <c r="M181" s="31" t="n">
        <v>0.2148226658079254</v>
      </c>
      <c r="N181" s="31" t="n">
        <v>0.6310720299218383</v>
      </c>
      <c r="O181" s="33">
        <f>3*L181+M181</f>
        <v/>
      </c>
      <c r="P181" s="33">
        <f>3*N181+M181</f>
        <v/>
      </c>
      <c r="Q181" s="31">
        <f>IF(OR(J181="",K181=""),"",SUMPRODUCT(POISSON(Helper!$A$2:$A$122,J181,FALSE)*POISSON(Helper!$B$2:$B$122,K181,FALSE)*Helper!$C$2:$C$122))</f>
        <v/>
      </c>
      <c r="R181" s="31">
        <f>IF(OR(J181="",K181=""),"",SUMPRODUCT(POISSON(Helper!$A$2:$A$122,J181,FALSE)*POISSON(Helper!$B$2:$B$122,K181,FALSE)*Helper!$D$2:$D$122))</f>
        <v/>
      </c>
      <c r="S181" s="31">
        <f>IF(Q181="","",1-Q181-R181)</f>
        <v/>
      </c>
      <c r="T181" s="33">
        <f>IF(Q181="","",3*Q181+R181)</f>
        <v/>
      </c>
      <c r="U181" s="33">
        <f>IF(Q181="","",3*S181+R181)</f>
        <v/>
      </c>
      <c r="V181" s="24">
        <f>IF(OR(H181="",I181=""),"",IF(H181&gt;I181,3,IF(H181=I181,1,0)))</f>
        <v/>
      </c>
      <c r="W181" s="24">
        <f>IF(OR(H181="",I181=""),"",IF(I181&gt;H181,3,IF(H181=I181,1,0)))</f>
        <v/>
      </c>
      <c r="X181" s="24">
        <f>IF(OR(H181="",I181=""),0,1)</f>
        <v/>
      </c>
      <c r="Y181" s="24" t="n"/>
    </row>
    <row r="182">
      <c r="A182" s="24" t="inlineStr">
        <is>
          <t>E0-Leeds-Everton</t>
        </is>
      </c>
      <c r="B182" s="24" t="inlineStr">
        <is>
          <t>E0</t>
        </is>
      </c>
      <c r="C182" s="24" t="inlineStr">
        <is>
          <t>Premier League</t>
        </is>
      </c>
      <c r="D182" s="24" t="n">
        <v>19</v>
      </c>
      <c r="E182" s="29" t="n">
        <v>46388.83333333334</v>
      </c>
      <c r="F182" s="24" t="inlineStr">
        <is>
          <t>Leeds</t>
        </is>
      </c>
      <c r="G182" s="24" t="inlineStr">
        <is>
          <t>Everton</t>
        </is>
      </c>
      <c r="H182" s="37" t="n"/>
      <c r="I182" s="37" t="n"/>
      <c r="J182" s="37" t="n"/>
      <c r="K182" s="37" t="n"/>
      <c r="L182" s="31" t="n">
        <v>0.3907810442766099</v>
      </c>
      <c r="M182" s="31" t="n">
        <v>0.2681283747754771</v>
      </c>
      <c r="N182" s="31" t="n">
        <v>0.341090580947913</v>
      </c>
      <c r="O182" s="33">
        <f>3*L182+M182</f>
        <v/>
      </c>
      <c r="P182" s="33">
        <f>3*N182+M182</f>
        <v/>
      </c>
      <c r="Q182" s="31">
        <f>IF(OR(J182="",K182=""),"",SUMPRODUCT(POISSON(Helper!$A$2:$A$122,J182,FALSE)*POISSON(Helper!$B$2:$B$122,K182,FALSE)*Helper!$C$2:$C$122))</f>
        <v/>
      </c>
      <c r="R182" s="31">
        <f>IF(OR(J182="",K182=""),"",SUMPRODUCT(POISSON(Helper!$A$2:$A$122,J182,FALSE)*POISSON(Helper!$B$2:$B$122,K182,FALSE)*Helper!$D$2:$D$122))</f>
        <v/>
      </c>
      <c r="S182" s="31">
        <f>IF(Q182="","",1-Q182-R182)</f>
        <v/>
      </c>
      <c r="T182" s="33">
        <f>IF(Q182="","",3*Q182+R182)</f>
        <v/>
      </c>
      <c r="U182" s="33">
        <f>IF(Q182="","",3*S182+R182)</f>
        <v/>
      </c>
      <c r="V182" s="24">
        <f>IF(OR(H182="",I182=""),"",IF(H182&gt;I182,3,IF(H182=I182,1,0)))</f>
        <v/>
      </c>
      <c r="W182" s="24">
        <f>IF(OR(H182="",I182=""),"",IF(I182&gt;H182,3,IF(H182=I182,1,0)))</f>
        <v/>
      </c>
      <c r="X182" s="24">
        <f>IF(OR(H182="",I182=""),0,1)</f>
        <v/>
      </c>
      <c r="Y182" s="24" t="n"/>
    </row>
    <row r="183">
      <c r="A183" s="24" t="inlineStr">
        <is>
          <t>E0-Brighton-ManUtd</t>
        </is>
      </c>
      <c r="B183" s="24" t="inlineStr">
        <is>
          <t>E0</t>
        </is>
      </c>
      <c r="C183" s="24" t="inlineStr">
        <is>
          <t>Premier League</t>
        </is>
      </c>
      <c r="D183" s="24" t="n">
        <v>19</v>
      </c>
      <c r="E183" s="29" t="n">
        <v>46389.52083333334</v>
      </c>
      <c r="F183" s="24" t="inlineStr">
        <is>
          <t>Brighton</t>
        </is>
      </c>
      <c r="G183" s="24" t="inlineStr">
        <is>
          <t>Man Utd</t>
        </is>
      </c>
      <c r="H183" s="37" t="n"/>
      <c r="I183" s="37" t="n"/>
      <c r="J183" s="37" t="n"/>
      <c r="K183" s="37" t="n"/>
      <c r="L183" s="31" t="n">
        <v>0.2887045986818121</v>
      </c>
      <c r="M183" s="31" t="n">
        <v>0.2627619217737565</v>
      </c>
      <c r="N183" s="31" t="n">
        <v>0.4485334795444315</v>
      </c>
      <c r="O183" s="33">
        <f>3*L183+M183</f>
        <v/>
      </c>
      <c r="P183" s="33">
        <f>3*N183+M183</f>
        <v/>
      </c>
      <c r="Q183" s="31">
        <f>IF(OR(J183="",K183=""),"",SUMPRODUCT(POISSON(Helper!$A$2:$A$122,J183,FALSE)*POISSON(Helper!$B$2:$B$122,K183,FALSE)*Helper!$C$2:$C$122))</f>
        <v/>
      </c>
      <c r="R183" s="31">
        <f>IF(OR(J183="",K183=""),"",SUMPRODUCT(POISSON(Helper!$A$2:$A$122,J183,FALSE)*POISSON(Helper!$B$2:$B$122,K183,FALSE)*Helper!$D$2:$D$122))</f>
        <v/>
      </c>
      <c r="S183" s="31">
        <f>IF(Q183="","",1-Q183-R183)</f>
        <v/>
      </c>
      <c r="T183" s="33">
        <f>IF(Q183="","",3*Q183+R183)</f>
        <v/>
      </c>
      <c r="U183" s="33">
        <f>IF(Q183="","",3*S183+R183)</f>
        <v/>
      </c>
      <c r="V183" s="24">
        <f>IF(OR(H183="",I183=""),"",IF(H183&gt;I183,3,IF(H183=I183,1,0)))</f>
        <v/>
      </c>
      <c r="W183" s="24">
        <f>IF(OR(H183="",I183=""),"",IF(I183&gt;H183,3,IF(H183=I183,1,0)))</f>
        <v/>
      </c>
      <c r="X183" s="24">
        <f>IF(OR(H183="",I183=""),0,1)</f>
        <v/>
      </c>
      <c r="Y183" s="24" t="n"/>
    </row>
    <row r="184">
      <c r="A184" s="24" t="inlineStr">
        <is>
          <t>E0-Arsenal-Ipswich</t>
        </is>
      </c>
      <c r="B184" s="24" t="inlineStr">
        <is>
          <t>E0</t>
        </is>
      </c>
      <c r="C184" s="24" t="inlineStr">
        <is>
          <t>Premier League</t>
        </is>
      </c>
      <c r="D184" s="24" t="n">
        <v>19</v>
      </c>
      <c r="E184" s="29" t="n">
        <v>46389.625</v>
      </c>
      <c r="F184" s="24" t="inlineStr">
        <is>
          <t>Arsenal</t>
        </is>
      </c>
      <c r="G184" s="24" t="inlineStr">
        <is>
          <t>Ipswich</t>
        </is>
      </c>
      <c r="H184" s="37" t="n"/>
      <c r="I184" s="37" t="n"/>
      <c r="J184" s="37" t="n"/>
      <c r="K184" s="37" t="n"/>
      <c r="L184" s="31" t="n">
        <v>0.8168341257828214</v>
      </c>
      <c r="M184" s="31" t="n">
        <v>0.1263689747914221</v>
      </c>
      <c r="N184" s="31" t="n">
        <v>0.05679689942575644</v>
      </c>
      <c r="O184" s="33">
        <f>3*L184+M184</f>
        <v/>
      </c>
      <c r="P184" s="33">
        <f>3*N184+M184</f>
        <v/>
      </c>
      <c r="Q184" s="31">
        <f>IF(OR(J184="",K184=""),"",SUMPRODUCT(POISSON(Helper!$A$2:$A$122,J184,FALSE)*POISSON(Helper!$B$2:$B$122,K184,FALSE)*Helper!$C$2:$C$122))</f>
        <v/>
      </c>
      <c r="R184" s="31">
        <f>IF(OR(J184="",K184=""),"",SUMPRODUCT(POISSON(Helper!$A$2:$A$122,J184,FALSE)*POISSON(Helper!$B$2:$B$122,K184,FALSE)*Helper!$D$2:$D$122))</f>
        <v/>
      </c>
      <c r="S184" s="31">
        <f>IF(Q184="","",1-Q184-R184)</f>
        <v/>
      </c>
      <c r="T184" s="33">
        <f>IF(Q184="","",3*Q184+R184)</f>
        <v/>
      </c>
      <c r="U184" s="33">
        <f>IF(Q184="","",3*S184+R184)</f>
        <v/>
      </c>
      <c r="V184" s="24">
        <f>IF(OR(H184="",I184=""),"",IF(H184&gt;I184,3,IF(H184=I184,1,0)))</f>
        <v/>
      </c>
      <c r="W184" s="24">
        <f>IF(OR(H184="",I184=""),"",IF(I184&gt;H184,3,IF(H184=I184,1,0)))</f>
        <v/>
      </c>
      <c r="X184" s="24">
        <f>IF(OR(H184="",I184=""),0,1)</f>
        <v/>
      </c>
      <c r="Y184" s="24" t="n"/>
    </row>
    <row r="185">
      <c r="A185" s="24" t="inlineStr">
        <is>
          <t>E0-Brentfor-CrystalP</t>
        </is>
      </c>
      <c r="B185" s="24" t="inlineStr">
        <is>
          <t>E0</t>
        </is>
      </c>
      <c r="C185" s="24" t="inlineStr">
        <is>
          <t>Premier League</t>
        </is>
      </c>
      <c r="D185" s="24" t="n">
        <v>19</v>
      </c>
      <c r="E185" s="29" t="n">
        <v>46389.625</v>
      </c>
      <c r="F185" s="24" t="inlineStr">
        <is>
          <t>Brentford</t>
        </is>
      </c>
      <c r="G185" s="24" t="inlineStr">
        <is>
          <t>Crystal Palace</t>
        </is>
      </c>
      <c r="H185" s="37" t="n"/>
      <c r="I185" s="37" t="n"/>
      <c r="J185" s="37" t="n"/>
      <c r="K185" s="37" t="n"/>
      <c r="L185" s="31" t="n">
        <v>0.4540295597867228</v>
      </c>
      <c r="M185" s="31" t="n">
        <v>0.261977123032296</v>
      </c>
      <c r="N185" s="31" t="n">
        <v>0.2839933171809812</v>
      </c>
      <c r="O185" s="33">
        <f>3*L185+M185</f>
        <v/>
      </c>
      <c r="P185" s="33">
        <f>3*N185+M185</f>
        <v/>
      </c>
      <c r="Q185" s="31">
        <f>IF(OR(J185="",K185=""),"",SUMPRODUCT(POISSON(Helper!$A$2:$A$122,J185,FALSE)*POISSON(Helper!$B$2:$B$122,K185,FALSE)*Helper!$C$2:$C$122))</f>
        <v/>
      </c>
      <c r="R185" s="31">
        <f>IF(OR(J185="",K185=""),"",SUMPRODUCT(POISSON(Helper!$A$2:$A$122,J185,FALSE)*POISSON(Helper!$B$2:$B$122,K185,FALSE)*Helper!$D$2:$D$122))</f>
        <v/>
      </c>
      <c r="S185" s="31">
        <f>IF(Q185="","",1-Q185-R185)</f>
        <v/>
      </c>
      <c r="T185" s="33">
        <f>IF(Q185="","",3*Q185+R185)</f>
        <v/>
      </c>
      <c r="U185" s="33">
        <f>IF(Q185="","",3*S185+R185)</f>
        <v/>
      </c>
      <c r="V185" s="24">
        <f>IF(OR(H185="",I185=""),"",IF(H185&gt;I185,3,IF(H185=I185,1,0)))</f>
        <v/>
      </c>
      <c r="W185" s="24">
        <f>IF(OR(H185="",I185=""),"",IF(I185&gt;H185,3,IF(H185=I185,1,0)))</f>
        <v/>
      </c>
      <c r="X185" s="24">
        <f>IF(OR(H185="",I185=""),0,1)</f>
        <v/>
      </c>
      <c r="Y185" s="24" t="n"/>
    </row>
    <row r="186">
      <c r="A186" s="24" t="inlineStr">
        <is>
          <t>E0-Liverpoo-Coventry</t>
        </is>
      </c>
      <c r="B186" s="24" t="inlineStr">
        <is>
          <t>E0</t>
        </is>
      </c>
      <c r="C186" s="24" t="inlineStr">
        <is>
          <t>Premier League</t>
        </is>
      </c>
      <c r="D186" s="24" t="n">
        <v>19</v>
      </c>
      <c r="E186" s="29" t="n">
        <v>46389.625</v>
      </c>
      <c r="F186" s="24" t="inlineStr">
        <is>
          <t>Liverpool</t>
        </is>
      </c>
      <c r="G186" s="24" t="inlineStr">
        <is>
          <t>Coventry</t>
        </is>
      </c>
      <c r="H186" s="37" t="n"/>
      <c r="I186" s="37" t="n"/>
      <c r="J186" s="37" t="n"/>
      <c r="K186" s="37" t="n"/>
      <c r="L186" s="31" t="n">
        <v>0.7526546990957418</v>
      </c>
      <c r="M186" s="31" t="n">
        <v>0.1610819956884699</v>
      </c>
      <c r="N186" s="31" t="n">
        <v>0.08626330521578829</v>
      </c>
      <c r="O186" s="33">
        <f>3*L186+M186</f>
        <v/>
      </c>
      <c r="P186" s="33">
        <f>3*N186+M186</f>
        <v/>
      </c>
      <c r="Q186" s="31">
        <f>IF(OR(J186="",K186=""),"",SUMPRODUCT(POISSON(Helper!$A$2:$A$122,J186,FALSE)*POISSON(Helper!$B$2:$B$122,K186,FALSE)*Helper!$C$2:$C$122))</f>
        <v/>
      </c>
      <c r="R186" s="31">
        <f>IF(OR(J186="",K186=""),"",SUMPRODUCT(POISSON(Helper!$A$2:$A$122,J186,FALSE)*POISSON(Helper!$B$2:$B$122,K186,FALSE)*Helper!$D$2:$D$122))</f>
        <v/>
      </c>
      <c r="S186" s="31">
        <f>IF(Q186="","",1-Q186-R186)</f>
        <v/>
      </c>
      <c r="T186" s="33">
        <f>IF(Q186="","",3*Q186+R186)</f>
        <v/>
      </c>
      <c r="U186" s="33">
        <f>IF(Q186="","",3*S186+R186)</f>
        <v/>
      </c>
      <c r="V186" s="24">
        <f>IF(OR(H186="",I186=""),"",IF(H186&gt;I186,3,IF(H186=I186,1,0)))</f>
        <v/>
      </c>
      <c r="W186" s="24">
        <f>IF(OR(H186="",I186=""),"",IF(I186&gt;H186,3,IF(H186=I186,1,0)))</f>
        <v/>
      </c>
      <c r="X186" s="24">
        <f>IF(OR(H186="",I186=""),0,1)</f>
        <v/>
      </c>
      <c r="Y186" s="24" t="n"/>
    </row>
    <row r="187">
      <c r="A187" s="24" t="inlineStr">
        <is>
          <t>E0-NottmFor-Fulham</t>
        </is>
      </c>
      <c r="B187" s="24" t="inlineStr">
        <is>
          <t>E0</t>
        </is>
      </c>
      <c r="C187" s="24" t="inlineStr">
        <is>
          <t>Premier League</t>
        </is>
      </c>
      <c r="D187" s="24" t="n">
        <v>19</v>
      </c>
      <c r="E187" s="29" t="n">
        <v>46389.625</v>
      </c>
      <c r="F187" s="24" t="inlineStr">
        <is>
          <t>Nott'm Forest</t>
        </is>
      </c>
      <c r="G187" s="24" t="inlineStr">
        <is>
          <t>Fulham</t>
        </is>
      </c>
      <c r="H187" s="37" t="n"/>
      <c r="I187" s="37" t="n"/>
      <c r="J187" s="37" t="n"/>
      <c r="K187" s="37" t="n"/>
      <c r="L187" s="31" t="n">
        <v>0.4550228751111215</v>
      </c>
      <c r="M187" s="31" t="n">
        <v>0.2618304403930384</v>
      </c>
      <c r="N187" s="31" t="n">
        <v>0.2831466844958401</v>
      </c>
      <c r="O187" s="33">
        <f>3*L187+M187</f>
        <v/>
      </c>
      <c r="P187" s="33">
        <f>3*N187+M187</f>
        <v/>
      </c>
      <c r="Q187" s="31">
        <f>IF(OR(J187="",K187=""),"",SUMPRODUCT(POISSON(Helper!$A$2:$A$122,J187,FALSE)*POISSON(Helper!$B$2:$B$122,K187,FALSE)*Helper!$C$2:$C$122))</f>
        <v/>
      </c>
      <c r="R187" s="31">
        <f>IF(OR(J187="",K187=""),"",SUMPRODUCT(POISSON(Helper!$A$2:$A$122,J187,FALSE)*POISSON(Helper!$B$2:$B$122,K187,FALSE)*Helper!$D$2:$D$122))</f>
        <v/>
      </c>
      <c r="S187" s="31">
        <f>IF(Q187="","",1-Q187-R187)</f>
        <v/>
      </c>
      <c r="T187" s="33">
        <f>IF(Q187="","",3*Q187+R187)</f>
        <v/>
      </c>
      <c r="U187" s="33">
        <f>IF(Q187="","",3*S187+R187)</f>
        <v/>
      </c>
      <c r="V187" s="24">
        <f>IF(OR(H187="",I187=""),"",IF(H187&gt;I187,3,IF(H187=I187,1,0)))</f>
        <v/>
      </c>
      <c r="W187" s="24">
        <f>IF(OR(H187="",I187=""),"",IF(I187&gt;H187,3,IF(H187=I187,1,0)))</f>
        <v/>
      </c>
      <c r="X187" s="24">
        <f>IF(OR(H187="",I187=""),0,1)</f>
        <v/>
      </c>
      <c r="Y187" s="24" t="n"/>
    </row>
    <row r="188">
      <c r="A188" s="24" t="inlineStr">
        <is>
          <t>E0-Sunderla-Hull</t>
        </is>
      </c>
      <c r="B188" s="24" t="inlineStr">
        <is>
          <t>E0</t>
        </is>
      </c>
      <c r="C188" s="24" t="inlineStr">
        <is>
          <t>Premier League</t>
        </is>
      </c>
      <c r="D188" s="24" t="n">
        <v>19</v>
      </c>
      <c r="E188" s="29" t="n">
        <v>46389.625</v>
      </c>
      <c r="F188" s="24" t="inlineStr">
        <is>
          <t>Sunderland</t>
        </is>
      </c>
      <c r="G188" s="24" t="inlineStr">
        <is>
          <t>Hull</t>
        </is>
      </c>
      <c r="H188" s="37" t="n"/>
      <c r="I188" s="37" t="n"/>
      <c r="J188" s="37" t="n"/>
      <c r="K188" s="37" t="n"/>
      <c r="L188" s="31" t="n">
        <v>0.6086945493677447</v>
      </c>
      <c r="M188" s="31" t="n">
        <v>0.2229322528387287</v>
      </c>
      <c r="N188" s="31" t="n">
        <v>0.1683731977935266</v>
      </c>
      <c r="O188" s="33">
        <f>3*L188+M188</f>
        <v/>
      </c>
      <c r="P188" s="33">
        <f>3*N188+M188</f>
        <v/>
      </c>
      <c r="Q188" s="31">
        <f>IF(OR(J188="",K188=""),"",SUMPRODUCT(POISSON(Helper!$A$2:$A$122,J188,FALSE)*POISSON(Helper!$B$2:$B$122,K188,FALSE)*Helper!$C$2:$C$122))</f>
        <v/>
      </c>
      <c r="R188" s="31">
        <f>IF(OR(J188="",K188=""),"",SUMPRODUCT(POISSON(Helper!$A$2:$A$122,J188,FALSE)*POISSON(Helper!$B$2:$B$122,K188,FALSE)*Helper!$D$2:$D$122))</f>
        <v/>
      </c>
      <c r="S188" s="31">
        <f>IF(Q188="","",1-Q188-R188)</f>
        <v/>
      </c>
      <c r="T188" s="33">
        <f>IF(Q188="","",3*Q188+R188)</f>
        <v/>
      </c>
      <c r="U188" s="33">
        <f>IF(Q188="","",3*S188+R188)</f>
        <v/>
      </c>
      <c r="V188" s="24">
        <f>IF(OR(H188="",I188=""),"",IF(H188&gt;I188,3,IF(H188=I188,1,0)))</f>
        <v/>
      </c>
      <c r="W188" s="24">
        <f>IF(OR(H188="",I188=""),"",IF(I188&gt;H188,3,IF(H188=I188,1,0)))</f>
        <v/>
      </c>
      <c r="X188" s="24">
        <f>IF(OR(H188="",I188=""),0,1)</f>
        <v/>
      </c>
      <c r="Y188" s="24" t="n"/>
    </row>
    <row r="189">
      <c r="A189" s="24" t="inlineStr">
        <is>
          <t>E0-Bournemo-AstonVil</t>
        </is>
      </c>
      <c r="B189" s="24" t="inlineStr">
        <is>
          <t>E0</t>
        </is>
      </c>
      <c r="C189" s="24" t="inlineStr">
        <is>
          <t>Premier League</t>
        </is>
      </c>
      <c r="D189" s="24" t="n">
        <v>19</v>
      </c>
      <c r="E189" s="29" t="n">
        <v>46389.72916666666</v>
      </c>
      <c r="F189" s="24" t="inlineStr">
        <is>
          <t>Bournemouth</t>
        </is>
      </c>
      <c r="G189" s="24" t="inlineStr">
        <is>
          <t>Aston Villa</t>
        </is>
      </c>
      <c r="H189" s="37" t="n"/>
      <c r="I189" s="37" t="n"/>
      <c r="J189" s="37" t="n"/>
      <c r="K189" s="37" t="n"/>
      <c r="L189" s="31" t="n">
        <v>0.342180585349056</v>
      </c>
      <c r="M189" s="31" t="n">
        <v>0.2681786636544008</v>
      </c>
      <c r="N189" s="31" t="n">
        <v>0.3896407509965432</v>
      </c>
      <c r="O189" s="33">
        <f>3*L189+M189</f>
        <v/>
      </c>
      <c r="P189" s="33">
        <f>3*N189+M189</f>
        <v/>
      </c>
      <c r="Q189" s="31">
        <f>IF(OR(J189="",K189=""),"",SUMPRODUCT(POISSON(Helper!$A$2:$A$122,J189,FALSE)*POISSON(Helper!$B$2:$B$122,K189,FALSE)*Helper!$C$2:$C$122))</f>
        <v/>
      </c>
      <c r="R189" s="31">
        <f>IF(OR(J189="",K189=""),"",SUMPRODUCT(POISSON(Helper!$A$2:$A$122,J189,FALSE)*POISSON(Helper!$B$2:$B$122,K189,FALSE)*Helper!$D$2:$D$122))</f>
        <v/>
      </c>
      <c r="S189" s="31">
        <f>IF(Q189="","",1-Q189-R189)</f>
        <v/>
      </c>
      <c r="T189" s="33">
        <f>IF(Q189="","",3*Q189+R189)</f>
        <v/>
      </c>
      <c r="U189" s="33">
        <f>IF(Q189="","",3*S189+R189)</f>
        <v/>
      </c>
      <c r="V189" s="24">
        <f>IF(OR(H189="",I189=""),"",IF(H189&gt;I189,3,IF(H189=I189,1,0)))</f>
        <v/>
      </c>
      <c r="W189" s="24">
        <f>IF(OR(H189="",I189=""),"",IF(I189&gt;H189,3,IF(H189=I189,1,0)))</f>
        <v/>
      </c>
      <c r="X189" s="24">
        <f>IF(OR(H189="",I189=""),0,1)</f>
        <v/>
      </c>
      <c r="Y189" s="24" t="n"/>
    </row>
    <row r="190">
      <c r="A190" s="24" t="inlineStr">
        <is>
          <t>E0-Chelsea-Newcastl</t>
        </is>
      </c>
      <c r="B190" s="24" t="inlineStr">
        <is>
          <t>E0</t>
        </is>
      </c>
      <c r="C190" s="24" t="inlineStr">
        <is>
          <t>Premier League</t>
        </is>
      </c>
      <c r="D190" s="24" t="n">
        <v>19</v>
      </c>
      <c r="E190" s="29" t="n">
        <v>46390.58333333334</v>
      </c>
      <c r="F190" s="24" t="inlineStr">
        <is>
          <t>Chelsea</t>
        </is>
      </c>
      <c r="G190" s="24" t="inlineStr">
        <is>
          <t>Newcastle</t>
        </is>
      </c>
      <c r="H190" s="37" t="n"/>
      <c r="I190" s="37" t="n"/>
      <c r="J190" s="37" t="n"/>
      <c r="K190" s="37" t="n"/>
      <c r="L190" s="31" t="n">
        <v>0.5715283386778276</v>
      </c>
      <c r="M190" s="31" t="n">
        <v>0.2351033325553855</v>
      </c>
      <c r="N190" s="31" t="n">
        <v>0.1933683287667869</v>
      </c>
      <c r="O190" s="33">
        <f>3*L190+M190</f>
        <v/>
      </c>
      <c r="P190" s="33">
        <f>3*N190+M190</f>
        <v/>
      </c>
      <c r="Q190" s="31">
        <f>IF(OR(J190="",K190=""),"",SUMPRODUCT(POISSON(Helper!$A$2:$A$122,J190,FALSE)*POISSON(Helper!$B$2:$B$122,K190,FALSE)*Helper!$C$2:$C$122))</f>
        <v/>
      </c>
      <c r="R190" s="31">
        <f>IF(OR(J190="",K190=""),"",SUMPRODUCT(POISSON(Helper!$A$2:$A$122,J190,FALSE)*POISSON(Helper!$B$2:$B$122,K190,FALSE)*Helper!$D$2:$D$122))</f>
        <v/>
      </c>
      <c r="S190" s="31">
        <f>IF(Q190="","",1-Q190-R190)</f>
        <v/>
      </c>
      <c r="T190" s="33">
        <f>IF(Q190="","",3*Q190+R190)</f>
        <v/>
      </c>
      <c r="U190" s="33">
        <f>IF(Q190="","",3*S190+R190)</f>
        <v/>
      </c>
      <c r="V190" s="24">
        <f>IF(OR(H190="",I190=""),"",IF(H190&gt;I190,3,IF(H190=I190,1,0)))</f>
        <v/>
      </c>
      <c r="W190" s="24">
        <f>IF(OR(H190="",I190=""),"",IF(I190&gt;H190,3,IF(H190=I190,1,0)))</f>
        <v/>
      </c>
      <c r="X190" s="24">
        <f>IF(OR(H190="",I190=""),0,1)</f>
        <v/>
      </c>
      <c r="Y190" s="24" t="n"/>
    </row>
    <row r="191">
      <c r="A191" s="24" t="inlineStr">
        <is>
          <t>E0-ManCity-Tottenha</t>
        </is>
      </c>
      <c r="B191" s="24" t="inlineStr">
        <is>
          <t>E0</t>
        </is>
      </c>
      <c r="C191" s="24" t="inlineStr">
        <is>
          <t>Premier League</t>
        </is>
      </c>
      <c r="D191" s="24" t="n">
        <v>19</v>
      </c>
      <c r="E191" s="29" t="n">
        <v>46390.6875</v>
      </c>
      <c r="F191" s="24" t="inlineStr">
        <is>
          <t>Man City</t>
        </is>
      </c>
      <c r="G191" s="24" t="inlineStr">
        <is>
          <t>Tottenham</t>
        </is>
      </c>
      <c r="H191" s="37" t="n"/>
      <c r="I191" s="37" t="n"/>
      <c r="J191" s="37" t="n"/>
      <c r="K191" s="37" t="n"/>
      <c r="L191" s="31" t="n">
        <v>0.5601788569414399</v>
      </c>
      <c r="M191" s="31" t="n">
        <v>0.2384872732051115</v>
      </c>
      <c r="N191" s="31" t="n">
        <v>0.2013338698534486</v>
      </c>
      <c r="O191" s="33">
        <f>3*L191+M191</f>
        <v/>
      </c>
      <c r="P191" s="33">
        <f>3*N191+M191</f>
        <v/>
      </c>
      <c r="Q191" s="31">
        <f>IF(OR(J191="",K191=""),"",SUMPRODUCT(POISSON(Helper!$A$2:$A$122,J191,FALSE)*POISSON(Helper!$B$2:$B$122,K191,FALSE)*Helper!$C$2:$C$122))</f>
        <v/>
      </c>
      <c r="R191" s="31">
        <f>IF(OR(J191="",K191=""),"",SUMPRODUCT(POISSON(Helper!$A$2:$A$122,J191,FALSE)*POISSON(Helper!$B$2:$B$122,K191,FALSE)*Helper!$D$2:$D$122))</f>
        <v/>
      </c>
      <c r="S191" s="31">
        <f>IF(Q191="","",1-Q191-R191)</f>
        <v/>
      </c>
      <c r="T191" s="33">
        <f>IF(Q191="","",3*Q191+R191)</f>
        <v/>
      </c>
      <c r="U191" s="33">
        <f>IF(Q191="","",3*S191+R191)</f>
        <v/>
      </c>
      <c r="V191" s="24">
        <f>IF(OR(H191="",I191=""),"",IF(H191&gt;I191,3,IF(H191=I191,1,0)))</f>
        <v/>
      </c>
      <c r="W191" s="24">
        <f>IF(OR(H191="",I191=""),"",IF(I191&gt;H191,3,IF(H191=I191,1,0)))</f>
        <v/>
      </c>
      <c r="X191" s="24">
        <f>IF(OR(H191="",I191=""),0,1)</f>
        <v/>
      </c>
      <c r="Y191" s="24" t="n"/>
    </row>
    <row r="192">
      <c r="A192" s="24" t="inlineStr">
        <is>
          <t>E0-Arsenal-Brentfor</t>
        </is>
      </c>
      <c r="B192" s="24" t="inlineStr">
        <is>
          <t>E0</t>
        </is>
      </c>
      <c r="C192" s="24" t="inlineStr">
        <is>
          <t>Premier League</t>
        </is>
      </c>
      <c r="D192" s="24" t="n">
        <v>20</v>
      </c>
      <c r="E192" s="29" t="n">
        <v>46392.8125</v>
      </c>
      <c r="F192" s="24" t="inlineStr">
        <is>
          <t>Arsenal</t>
        </is>
      </c>
      <c r="G192" s="24" t="inlineStr">
        <is>
          <t>Brentford</t>
        </is>
      </c>
      <c r="H192" s="37" t="n"/>
      <c r="I192" s="37" t="n"/>
      <c r="J192" s="37" t="n"/>
      <c r="K192" s="37" t="n"/>
      <c r="L192" s="31" t="n">
        <v>0.6946793538764527</v>
      </c>
      <c r="M192" s="31" t="n">
        <v>0.1887013610691914</v>
      </c>
      <c r="N192" s="31" t="n">
        <v>0.1166192850543559</v>
      </c>
      <c r="O192" s="33">
        <f>3*L192+M192</f>
        <v/>
      </c>
      <c r="P192" s="33">
        <f>3*N192+M192</f>
        <v/>
      </c>
      <c r="Q192" s="31">
        <f>IF(OR(J192="",K192=""),"",SUMPRODUCT(POISSON(Helper!$A$2:$A$122,J192,FALSE)*POISSON(Helper!$B$2:$B$122,K192,FALSE)*Helper!$C$2:$C$122))</f>
        <v/>
      </c>
      <c r="R192" s="31">
        <f>IF(OR(J192="",K192=""),"",SUMPRODUCT(POISSON(Helper!$A$2:$A$122,J192,FALSE)*POISSON(Helper!$B$2:$B$122,K192,FALSE)*Helper!$D$2:$D$122))</f>
        <v/>
      </c>
      <c r="S192" s="31">
        <f>IF(Q192="","",1-Q192-R192)</f>
        <v/>
      </c>
      <c r="T192" s="33">
        <f>IF(Q192="","",3*Q192+R192)</f>
        <v/>
      </c>
      <c r="U192" s="33">
        <f>IF(Q192="","",3*S192+R192)</f>
        <v/>
      </c>
      <c r="V192" s="24">
        <f>IF(OR(H192="",I192=""),"",IF(H192&gt;I192,3,IF(H192=I192,1,0)))</f>
        <v/>
      </c>
      <c r="W192" s="24">
        <f>IF(OR(H192="",I192=""),"",IF(I192&gt;H192,3,IF(H192=I192,1,0)))</f>
        <v/>
      </c>
      <c r="X192" s="24">
        <f>IF(OR(H192="",I192=""),0,1)</f>
        <v/>
      </c>
      <c r="Y192" s="24" t="n"/>
    </row>
    <row r="193">
      <c r="A193" s="24" t="inlineStr">
        <is>
          <t>E0-Brighton-Bournemo</t>
        </is>
      </c>
      <c r="B193" s="24" t="inlineStr">
        <is>
          <t>E0</t>
        </is>
      </c>
      <c r="C193" s="24" t="inlineStr">
        <is>
          <t>Premier League</t>
        </is>
      </c>
      <c r="D193" s="24" t="n">
        <v>20</v>
      </c>
      <c r="E193" s="29" t="n">
        <v>46392.8125</v>
      </c>
      <c r="F193" s="24" t="inlineStr">
        <is>
          <t>Brighton</t>
        </is>
      </c>
      <c r="G193" s="24" t="inlineStr">
        <is>
          <t>Bournemouth</t>
        </is>
      </c>
      <c r="H193" s="37" t="n"/>
      <c r="I193" s="37" t="n"/>
      <c r="J193" s="37" t="n"/>
      <c r="K193" s="37" t="n"/>
      <c r="L193" s="31" t="n">
        <v>0.4646101900201155</v>
      </c>
      <c r="M193" s="31" t="n">
        <v>0.2603392902995545</v>
      </c>
      <c r="N193" s="31" t="n">
        <v>0.27505051968033</v>
      </c>
      <c r="O193" s="33">
        <f>3*L193+M193</f>
        <v/>
      </c>
      <c r="P193" s="33">
        <f>3*N193+M193</f>
        <v/>
      </c>
      <c r="Q193" s="31">
        <f>IF(OR(J193="",K193=""),"",SUMPRODUCT(POISSON(Helper!$A$2:$A$122,J193,FALSE)*POISSON(Helper!$B$2:$B$122,K193,FALSE)*Helper!$C$2:$C$122))</f>
        <v/>
      </c>
      <c r="R193" s="31">
        <f>IF(OR(J193="",K193=""),"",SUMPRODUCT(POISSON(Helper!$A$2:$A$122,J193,FALSE)*POISSON(Helper!$B$2:$B$122,K193,FALSE)*Helper!$D$2:$D$122))</f>
        <v/>
      </c>
      <c r="S193" s="31">
        <f>IF(Q193="","",1-Q193-R193)</f>
        <v/>
      </c>
      <c r="T193" s="33">
        <f>IF(Q193="","",3*Q193+R193)</f>
        <v/>
      </c>
      <c r="U193" s="33">
        <f>IF(Q193="","",3*S193+R193)</f>
        <v/>
      </c>
      <c r="V193" s="24">
        <f>IF(OR(H193="",I193=""),"",IF(H193&gt;I193,3,IF(H193=I193,1,0)))</f>
        <v/>
      </c>
      <c r="W193" s="24">
        <f>IF(OR(H193="",I193=""),"",IF(I193&gt;H193,3,IF(H193=I193,1,0)))</f>
        <v/>
      </c>
      <c r="X193" s="24">
        <f>IF(OR(H193="",I193=""),0,1)</f>
        <v/>
      </c>
      <c r="Y193" s="24" t="n"/>
    </row>
    <row r="194">
      <c r="A194" s="24" t="inlineStr">
        <is>
          <t>E0-Everton-AstonVil</t>
        </is>
      </c>
      <c r="B194" s="24" t="inlineStr">
        <is>
          <t>E0</t>
        </is>
      </c>
      <c r="C194" s="24" t="inlineStr">
        <is>
          <t>Premier League</t>
        </is>
      </c>
      <c r="D194" s="24" t="n">
        <v>20</v>
      </c>
      <c r="E194" s="29" t="n">
        <v>46392.8125</v>
      </c>
      <c r="F194" s="24" t="inlineStr">
        <is>
          <t>Everton</t>
        </is>
      </c>
      <c r="G194" s="24" t="inlineStr">
        <is>
          <t>Aston Villa</t>
        </is>
      </c>
      <c r="H194" s="37" t="n"/>
      <c r="I194" s="37" t="n"/>
      <c r="J194" s="37" t="n"/>
      <c r="K194" s="37" t="n"/>
      <c r="L194" s="31" t="n">
        <v>0.3457557620140176</v>
      </c>
      <c r="M194" s="31" t="n">
        <v>0.2683270838289218</v>
      </c>
      <c r="N194" s="31" t="n">
        <v>0.3859171541570606</v>
      </c>
      <c r="O194" s="33">
        <f>3*L194+M194</f>
        <v/>
      </c>
      <c r="P194" s="33">
        <f>3*N194+M194</f>
        <v/>
      </c>
      <c r="Q194" s="31">
        <f>IF(OR(J194="",K194=""),"",SUMPRODUCT(POISSON(Helper!$A$2:$A$122,J194,FALSE)*POISSON(Helper!$B$2:$B$122,K194,FALSE)*Helper!$C$2:$C$122))</f>
        <v/>
      </c>
      <c r="R194" s="31">
        <f>IF(OR(J194="",K194=""),"",SUMPRODUCT(POISSON(Helper!$A$2:$A$122,J194,FALSE)*POISSON(Helper!$B$2:$B$122,K194,FALSE)*Helper!$D$2:$D$122))</f>
        <v/>
      </c>
      <c r="S194" s="31">
        <f>IF(Q194="","",1-Q194-R194)</f>
        <v/>
      </c>
      <c r="T194" s="33">
        <f>IF(Q194="","",3*Q194+R194)</f>
        <v/>
      </c>
      <c r="U194" s="33">
        <f>IF(Q194="","",3*S194+R194)</f>
        <v/>
      </c>
      <c r="V194" s="24">
        <f>IF(OR(H194="",I194=""),"",IF(H194&gt;I194,3,IF(H194=I194,1,0)))</f>
        <v/>
      </c>
      <c r="W194" s="24">
        <f>IF(OR(H194="",I194=""),"",IF(I194&gt;H194,3,IF(H194=I194,1,0)))</f>
        <v/>
      </c>
      <c r="X194" s="24">
        <f>IF(OR(H194="",I194=""),0,1)</f>
        <v/>
      </c>
      <c r="Y194" s="24" t="n"/>
    </row>
    <row r="195">
      <c r="A195" s="24" t="inlineStr">
        <is>
          <t>E0-NottmFor-Hull</t>
        </is>
      </c>
      <c r="B195" s="24" t="inlineStr">
        <is>
          <t>E0</t>
        </is>
      </c>
      <c r="C195" s="24" t="inlineStr">
        <is>
          <t>Premier League</t>
        </is>
      </c>
      <c r="D195" s="24" t="n">
        <v>20</v>
      </c>
      <c r="E195" s="29" t="n">
        <v>46392.8125</v>
      </c>
      <c r="F195" s="24" t="inlineStr">
        <is>
          <t>Nott'm Forest</t>
        </is>
      </c>
      <c r="G195" s="24" t="inlineStr">
        <is>
          <t>Hull</t>
        </is>
      </c>
      <c r="H195" s="37" t="n"/>
      <c r="I195" s="37" t="n"/>
      <c r="J195" s="37" t="n"/>
      <c r="K195" s="37" t="n"/>
      <c r="L195" s="31" t="n">
        <v>0.6591120498624505</v>
      </c>
      <c r="M195" s="31" t="n">
        <v>0.2038586308143972</v>
      </c>
      <c r="N195" s="31" t="n">
        <v>0.1370293193231523</v>
      </c>
      <c r="O195" s="33">
        <f>3*L195+M195</f>
        <v/>
      </c>
      <c r="P195" s="33">
        <f>3*N195+M195</f>
        <v/>
      </c>
      <c r="Q195" s="31">
        <f>IF(OR(J195="",K195=""),"",SUMPRODUCT(POISSON(Helper!$A$2:$A$122,J195,FALSE)*POISSON(Helper!$B$2:$B$122,K195,FALSE)*Helper!$C$2:$C$122))</f>
        <v/>
      </c>
      <c r="R195" s="31">
        <f>IF(OR(J195="",K195=""),"",SUMPRODUCT(POISSON(Helper!$A$2:$A$122,J195,FALSE)*POISSON(Helper!$B$2:$B$122,K195,FALSE)*Helper!$D$2:$D$122))</f>
        <v/>
      </c>
      <c r="S195" s="31">
        <f>IF(Q195="","",1-Q195-R195)</f>
        <v/>
      </c>
      <c r="T195" s="33">
        <f>IF(Q195="","",3*Q195+R195)</f>
        <v/>
      </c>
      <c r="U195" s="33">
        <f>IF(Q195="","",3*S195+R195)</f>
        <v/>
      </c>
      <c r="V195" s="24">
        <f>IF(OR(H195="",I195=""),"",IF(H195&gt;I195,3,IF(H195=I195,1,0)))</f>
        <v/>
      </c>
      <c r="W195" s="24">
        <f>IF(OR(H195="",I195=""),"",IF(I195&gt;H195,3,IF(H195=I195,1,0)))</f>
        <v/>
      </c>
      <c r="X195" s="24">
        <f>IF(OR(H195="",I195=""),0,1)</f>
        <v/>
      </c>
      <c r="Y195" s="24" t="n"/>
    </row>
    <row r="196">
      <c r="A196" s="24" t="inlineStr">
        <is>
          <t>E0-Sunderla-Liverpoo</t>
        </is>
      </c>
      <c r="B196" s="24" t="inlineStr">
        <is>
          <t>E0</t>
        </is>
      </c>
      <c r="C196" s="24" t="inlineStr">
        <is>
          <t>Premier League</t>
        </is>
      </c>
      <c r="D196" s="24" t="n">
        <v>20</v>
      </c>
      <c r="E196" s="29" t="n">
        <v>46392.84375</v>
      </c>
      <c r="F196" s="24" t="inlineStr">
        <is>
          <t>Sunderland</t>
        </is>
      </c>
      <c r="G196" s="24" t="inlineStr">
        <is>
          <t>Liverpool</t>
        </is>
      </c>
      <c r="H196" s="37" t="n"/>
      <c r="I196" s="37" t="n"/>
      <c r="J196" s="37" t="n"/>
      <c r="K196" s="37" t="n"/>
      <c r="L196" s="31" t="n">
        <v>0.1956779734093669</v>
      </c>
      <c r="M196" s="31" t="n">
        <v>0.2361078730722984</v>
      </c>
      <c r="N196" s="31" t="n">
        <v>0.5682141535183347</v>
      </c>
      <c r="O196" s="33">
        <f>3*L196+M196</f>
        <v/>
      </c>
      <c r="P196" s="33">
        <f>3*N196+M196</f>
        <v/>
      </c>
      <c r="Q196" s="31">
        <f>IF(OR(J196="",K196=""),"",SUMPRODUCT(POISSON(Helper!$A$2:$A$122,J196,FALSE)*POISSON(Helper!$B$2:$B$122,K196,FALSE)*Helper!$C$2:$C$122))</f>
        <v/>
      </c>
      <c r="R196" s="31">
        <f>IF(OR(J196="",K196=""),"",SUMPRODUCT(POISSON(Helper!$A$2:$A$122,J196,FALSE)*POISSON(Helper!$B$2:$B$122,K196,FALSE)*Helper!$D$2:$D$122))</f>
        <v/>
      </c>
      <c r="S196" s="31">
        <f>IF(Q196="","",1-Q196-R196)</f>
        <v/>
      </c>
      <c r="T196" s="33">
        <f>IF(Q196="","",3*Q196+R196)</f>
        <v/>
      </c>
      <c r="U196" s="33">
        <f>IF(Q196="","",3*S196+R196)</f>
        <v/>
      </c>
      <c r="V196" s="24">
        <f>IF(OR(H196="",I196=""),"",IF(H196&gt;I196,3,IF(H196=I196,1,0)))</f>
        <v/>
      </c>
      <c r="W196" s="24">
        <f>IF(OR(H196="",I196=""),"",IF(I196&gt;H196,3,IF(H196=I196,1,0)))</f>
        <v/>
      </c>
      <c r="X196" s="24">
        <f>IF(OR(H196="",I196=""),0,1)</f>
        <v/>
      </c>
      <c r="Y196" s="24" t="n"/>
    </row>
    <row r="197">
      <c r="A197" s="24" t="inlineStr">
        <is>
          <t>E0-CrystalP-Chelsea</t>
        </is>
      </c>
      <c r="B197" s="24" t="inlineStr">
        <is>
          <t>E0</t>
        </is>
      </c>
      <c r="C197" s="24" t="inlineStr">
        <is>
          <t>Premier League</t>
        </is>
      </c>
      <c r="D197" s="24" t="n">
        <v>20</v>
      </c>
      <c r="E197" s="29" t="n">
        <v>46393.8125</v>
      </c>
      <c r="F197" s="24" t="inlineStr">
        <is>
          <t>Crystal Palace</t>
        </is>
      </c>
      <c r="G197" s="24" t="inlineStr">
        <is>
          <t>Chelsea</t>
        </is>
      </c>
      <c r="H197" s="37" t="n"/>
      <c r="I197" s="37" t="n"/>
      <c r="J197" s="37" t="n"/>
      <c r="K197" s="37" t="n"/>
      <c r="L197" s="31" t="n">
        <v>0.2353865868415673</v>
      </c>
      <c r="M197" s="31" t="n">
        <v>0.2505646600892327</v>
      </c>
      <c r="N197" s="31" t="n">
        <v>0.5140487530691999</v>
      </c>
      <c r="O197" s="33">
        <f>3*L197+M197</f>
        <v/>
      </c>
      <c r="P197" s="33">
        <f>3*N197+M197</f>
        <v/>
      </c>
      <c r="Q197" s="31">
        <f>IF(OR(J197="",K197=""),"",SUMPRODUCT(POISSON(Helper!$A$2:$A$122,J197,FALSE)*POISSON(Helper!$B$2:$B$122,K197,FALSE)*Helper!$C$2:$C$122))</f>
        <v/>
      </c>
      <c r="R197" s="31">
        <f>IF(OR(J197="",K197=""),"",SUMPRODUCT(POISSON(Helper!$A$2:$A$122,J197,FALSE)*POISSON(Helper!$B$2:$B$122,K197,FALSE)*Helper!$D$2:$D$122))</f>
        <v/>
      </c>
      <c r="S197" s="31">
        <f>IF(Q197="","",1-Q197-R197)</f>
        <v/>
      </c>
      <c r="T197" s="33">
        <f>IF(Q197="","",3*Q197+R197)</f>
        <v/>
      </c>
      <c r="U197" s="33">
        <f>IF(Q197="","",3*S197+R197)</f>
        <v/>
      </c>
      <c r="V197" s="24">
        <f>IF(OR(H197="",I197=""),"",IF(H197&gt;I197,3,IF(H197=I197,1,0)))</f>
        <v/>
      </c>
      <c r="W197" s="24">
        <f>IF(OR(H197="",I197=""),"",IF(I197&gt;H197,3,IF(H197=I197,1,0)))</f>
        <v/>
      </c>
      <c r="X197" s="24">
        <f>IF(OR(H197="",I197=""),0,1)</f>
        <v/>
      </c>
      <c r="Y197" s="24" t="n"/>
    </row>
    <row r="198">
      <c r="A198" s="24" t="inlineStr">
        <is>
          <t>E0-Fulham-Tottenha</t>
        </is>
      </c>
      <c r="B198" s="24" t="inlineStr">
        <is>
          <t>E0</t>
        </is>
      </c>
      <c r="C198" s="24" t="inlineStr">
        <is>
          <t>Premier League</t>
        </is>
      </c>
      <c r="D198" s="24" t="n">
        <v>20</v>
      </c>
      <c r="E198" s="29" t="n">
        <v>46393.8125</v>
      </c>
      <c r="F198" s="24" t="inlineStr">
        <is>
          <t>Fulham</t>
        </is>
      </c>
      <c r="G198" s="24" t="inlineStr">
        <is>
          <t>Tottenham</t>
        </is>
      </c>
      <c r="H198" s="37" t="n"/>
      <c r="I198" s="37" t="n"/>
      <c r="J198" s="37" t="n"/>
      <c r="K198" s="37" t="n"/>
      <c r="L198" s="31" t="n">
        <v>0.2799355459665739</v>
      </c>
      <c r="M198" s="31" t="n">
        <v>0.2612582759223843</v>
      </c>
      <c r="N198" s="31" t="n">
        <v>0.4588061781110417</v>
      </c>
      <c r="O198" s="33">
        <f>3*L198+M198</f>
        <v/>
      </c>
      <c r="P198" s="33">
        <f>3*N198+M198</f>
        <v/>
      </c>
      <c r="Q198" s="31">
        <f>IF(OR(J198="",K198=""),"",SUMPRODUCT(POISSON(Helper!$A$2:$A$122,J198,FALSE)*POISSON(Helper!$B$2:$B$122,K198,FALSE)*Helper!$C$2:$C$122))</f>
        <v/>
      </c>
      <c r="R198" s="31">
        <f>IF(OR(J198="",K198=""),"",SUMPRODUCT(POISSON(Helper!$A$2:$A$122,J198,FALSE)*POISSON(Helper!$B$2:$B$122,K198,FALSE)*Helper!$D$2:$D$122))</f>
        <v/>
      </c>
      <c r="S198" s="31">
        <f>IF(Q198="","",1-Q198-R198)</f>
        <v/>
      </c>
      <c r="T198" s="33">
        <f>IF(Q198="","",3*Q198+R198)</f>
        <v/>
      </c>
      <c r="U198" s="33">
        <f>IF(Q198="","",3*S198+R198)</f>
        <v/>
      </c>
      <c r="V198" s="24">
        <f>IF(OR(H198="",I198=""),"",IF(H198&gt;I198,3,IF(H198=I198,1,0)))</f>
        <v/>
      </c>
      <c r="W198" s="24">
        <f>IF(OR(H198="",I198=""),"",IF(I198&gt;H198,3,IF(H198=I198,1,0)))</f>
        <v/>
      </c>
      <c r="X198" s="24">
        <f>IF(OR(H198="",I198=""),0,1)</f>
        <v/>
      </c>
      <c r="Y198" s="24" t="n"/>
    </row>
    <row r="199">
      <c r="A199" s="24" t="inlineStr">
        <is>
          <t>E0-Ipswich-Coventry</t>
        </is>
      </c>
      <c r="B199" s="24" t="inlineStr">
        <is>
          <t>E0</t>
        </is>
      </c>
      <c r="C199" s="24" t="inlineStr">
        <is>
          <t>Premier League</t>
        </is>
      </c>
      <c r="D199" s="24" t="n">
        <v>20</v>
      </c>
      <c r="E199" s="29" t="n">
        <v>46393.8125</v>
      </c>
      <c r="F199" s="24" t="inlineStr">
        <is>
          <t>Ipswich</t>
        </is>
      </c>
      <c r="G199" s="24" t="inlineStr">
        <is>
          <t>Coventry</t>
        </is>
      </c>
      <c r="H199" s="37" t="n"/>
      <c r="I199" s="37" t="n"/>
      <c r="J199" s="37" t="n"/>
      <c r="K199" s="37" t="n"/>
      <c r="L199" s="31" t="n">
        <v>0.4138653371150421</v>
      </c>
      <c r="M199" s="31" t="n">
        <v>0.2666338870035985</v>
      </c>
      <c r="N199" s="31" t="n">
        <v>0.3195007758813593</v>
      </c>
      <c r="O199" s="33">
        <f>3*L199+M199</f>
        <v/>
      </c>
      <c r="P199" s="33">
        <f>3*N199+M199</f>
        <v/>
      </c>
      <c r="Q199" s="31">
        <f>IF(OR(J199="",K199=""),"",SUMPRODUCT(POISSON(Helper!$A$2:$A$122,J199,FALSE)*POISSON(Helper!$B$2:$B$122,K199,FALSE)*Helper!$C$2:$C$122))</f>
        <v/>
      </c>
      <c r="R199" s="31">
        <f>IF(OR(J199="",K199=""),"",SUMPRODUCT(POISSON(Helper!$A$2:$A$122,J199,FALSE)*POISSON(Helper!$B$2:$B$122,K199,FALSE)*Helper!$D$2:$D$122))</f>
        <v/>
      </c>
      <c r="S199" s="31">
        <f>IF(Q199="","",1-Q199-R199)</f>
        <v/>
      </c>
      <c r="T199" s="33">
        <f>IF(Q199="","",3*Q199+R199)</f>
        <v/>
      </c>
      <c r="U199" s="33">
        <f>IF(Q199="","",3*S199+R199)</f>
        <v/>
      </c>
      <c r="V199" s="24">
        <f>IF(OR(H199="",I199=""),"",IF(H199&gt;I199,3,IF(H199=I199,1,0)))</f>
        <v/>
      </c>
      <c r="W199" s="24">
        <f>IF(OR(H199="",I199=""),"",IF(I199&gt;H199,3,IF(H199=I199,1,0)))</f>
        <v/>
      </c>
      <c r="X199" s="24">
        <f>IF(OR(H199="",I199=""),0,1)</f>
        <v/>
      </c>
      <c r="Y199" s="24" t="n"/>
    </row>
    <row r="200">
      <c r="A200" s="24" t="inlineStr">
        <is>
          <t>E0-Leeds-ManCity</t>
        </is>
      </c>
      <c r="B200" s="24" t="inlineStr">
        <is>
          <t>E0</t>
        </is>
      </c>
      <c r="C200" s="24" t="inlineStr">
        <is>
          <t>Premier League</t>
        </is>
      </c>
      <c r="D200" s="24" t="n">
        <v>20</v>
      </c>
      <c r="E200" s="29" t="n">
        <v>46393.84375</v>
      </c>
      <c r="F200" s="24" t="inlineStr">
        <is>
          <t>Leeds</t>
        </is>
      </c>
      <c r="G200" s="24" t="inlineStr">
        <is>
          <t>Man City</t>
        </is>
      </c>
      <c r="H200" s="37" t="n"/>
      <c r="I200" s="37" t="n"/>
      <c r="J200" s="37" t="n"/>
      <c r="K200" s="37" t="n"/>
      <c r="L200" s="31" t="n">
        <v>0.1858152354816748</v>
      </c>
      <c r="M200" s="31" t="n">
        <v>0.2316811760778835</v>
      </c>
      <c r="N200" s="31" t="n">
        <v>0.5825035884404416</v>
      </c>
      <c r="O200" s="33">
        <f>3*L200+M200</f>
        <v/>
      </c>
      <c r="P200" s="33">
        <f>3*N200+M200</f>
        <v/>
      </c>
      <c r="Q200" s="31">
        <f>IF(OR(J200="",K200=""),"",SUMPRODUCT(POISSON(Helper!$A$2:$A$122,J200,FALSE)*POISSON(Helper!$B$2:$B$122,K200,FALSE)*Helper!$C$2:$C$122))</f>
        <v/>
      </c>
      <c r="R200" s="31">
        <f>IF(OR(J200="",K200=""),"",SUMPRODUCT(POISSON(Helper!$A$2:$A$122,J200,FALSE)*POISSON(Helper!$B$2:$B$122,K200,FALSE)*Helper!$D$2:$D$122))</f>
        <v/>
      </c>
      <c r="S200" s="31">
        <f>IF(Q200="","",1-Q200-R200)</f>
        <v/>
      </c>
      <c r="T200" s="33">
        <f>IF(Q200="","",3*Q200+R200)</f>
        <v/>
      </c>
      <c r="U200" s="33">
        <f>IF(Q200="","",3*S200+R200)</f>
        <v/>
      </c>
      <c r="V200" s="24">
        <f>IF(OR(H200="",I200=""),"",IF(H200&gt;I200,3,IF(H200=I200,1,0)))</f>
        <v/>
      </c>
      <c r="W200" s="24">
        <f>IF(OR(H200="",I200=""),"",IF(I200&gt;H200,3,IF(H200=I200,1,0)))</f>
        <v/>
      </c>
      <c r="X200" s="24">
        <f>IF(OR(H200="",I200=""),0,1)</f>
        <v/>
      </c>
      <c r="Y200" s="24" t="n"/>
    </row>
    <row r="201">
      <c r="A201" s="24" t="inlineStr">
        <is>
          <t>E0-ManUtd-Newcastl</t>
        </is>
      </c>
      <c r="B201" s="24" t="inlineStr">
        <is>
          <t>E0</t>
        </is>
      </c>
      <c r="C201" s="24" t="inlineStr">
        <is>
          <t>Premier League</t>
        </is>
      </c>
      <c r="D201" s="24" t="n">
        <v>20</v>
      </c>
      <c r="E201" s="29" t="n">
        <v>46394.83333333334</v>
      </c>
      <c r="F201" s="24" t="inlineStr">
        <is>
          <t>Man Utd</t>
        </is>
      </c>
      <c r="G201" s="24" t="inlineStr">
        <is>
          <t>Newcastle</t>
        </is>
      </c>
      <c r="H201" s="37" t="n"/>
      <c r="I201" s="37" t="n"/>
      <c r="J201" s="37" t="n"/>
      <c r="K201" s="37" t="n"/>
      <c r="L201" s="31" t="n">
        <v>0.5824748678676143</v>
      </c>
      <c r="M201" s="31" t="n">
        <v>0.2316903215969643</v>
      </c>
      <c r="N201" s="31" t="n">
        <v>0.1858348105354215</v>
      </c>
      <c r="O201" s="33">
        <f>3*L201+M201</f>
        <v/>
      </c>
      <c r="P201" s="33">
        <f>3*N201+M201</f>
        <v/>
      </c>
      <c r="Q201" s="31">
        <f>IF(OR(J201="",K201=""),"",SUMPRODUCT(POISSON(Helper!$A$2:$A$122,J201,FALSE)*POISSON(Helper!$B$2:$B$122,K201,FALSE)*Helper!$C$2:$C$122))</f>
        <v/>
      </c>
      <c r="R201" s="31">
        <f>IF(OR(J201="",K201=""),"",SUMPRODUCT(POISSON(Helper!$A$2:$A$122,J201,FALSE)*POISSON(Helper!$B$2:$B$122,K201,FALSE)*Helper!$D$2:$D$122))</f>
        <v/>
      </c>
      <c r="S201" s="31">
        <f>IF(Q201="","",1-Q201-R201)</f>
        <v/>
      </c>
      <c r="T201" s="33">
        <f>IF(Q201="","",3*Q201+R201)</f>
        <v/>
      </c>
      <c r="U201" s="33">
        <f>IF(Q201="","",3*S201+R201)</f>
        <v/>
      </c>
      <c r="V201" s="24">
        <f>IF(OR(H201="",I201=""),"",IF(H201&gt;I201,3,IF(H201=I201,1,0)))</f>
        <v/>
      </c>
      <c r="W201" s="24">
        <f>IF(OR(H201="",I201=""),"",IF(I201&gt;H201,3,IF(H201=I201,1,0)))</f>
        <v/>
      </c>
      <c r="X201" s="24">
        <f>IF(OR(H201="",I201=""),0,1)</f>
        <v/>
      </c>
      <c r="Y201" s="24" t="n"/>
    </row>
    <row r="202">
      <c r="A202" s="24" t="inlineStr">
        <is>
          <t>E0-AstonVil-ManUtd</t>
        </is>
      </c>
      <c r="B202" s="24" t="inlineStr">
        <is>
          <t>E0</t>
        </is>
      </c>
      <c r="C202" s="24" t="inlineStr">
        <is>
          <t>Premier League</t>
        </is>
      </c>
      <c r="D202" s="24" t="n">
        <v>21</v>
      </c>
      <c r="E202" s="29" t="n">
        <v>46403.625</v>
      </c>
      <c r="F202" s="24" t="inlineStr">
        <is>
          <t>Aston Villa</t>
        </is>
      </c>
      <c r="G202" s="24" t="inlineStr">
        <is>
          <t>Man Utd</t>
        </is>
      </c>
      <c r="H202" s="37" t="n"/>
      <c r="I202" s="37" t="n"/>
      <c r="J202" s="37" t="n"/>
      <c r="K202" s="37" t="n"/>
      <c r="L202" s="31" t="n">
        <v>0.3250932286944018</v>
      </c>
      <c r="M202" s="31" t="n">
        <v>0.267113702967577</v>
      </c>
      <c r="N202" s="31" t="n">
        <v>0.4077930683380211</v>
      </c>
      <c r="O202" s="33">
        <f>3*L202+M202</f>
        <v/>
      </c>
      <c r="P202" s="33">
        <f>3*N202+M202</f>
        <v/>
      </c>
      <c r="Q202" s="31">
        <f>IF(OR(J202="",K202=""),"",SUMPRODUCT(POISSON(Helper!$A$2:$A$122,J202,FALSE)*POISSON(Helper!$B$2:$B$122,K202,FALSE)*Helper!$C$2:$C$122))</f>
        <v/>
      </c>
      <c r="R202" s="31">
        <f>IF(OR(J202="",K202=""),"",SUMPRODUCT(POISSON(Helper!$A$2:$A$122,J202,FALSE)*POISSON(Helper!$B$2:$B$122,K202,FALSE)*Helper!$D$2:$D$122))</f>
        <v/>
      </c>
      <c r="S202" s="31">
        <f>IF(Q202="","",1-Q202-R202)</f>
        <v/>
      </c>
      <c r="T202" s="33">
        <f>IF(Q202="","",3*Q202+R202)</f>
        <v/>
      </c>
      <c r="U202" s="33">
        <f>IF(Q202="","",3*S202+R202)</f>
        <v/>
      </c>
      <c r="V202" s="24">
        <f>IF(OR(H202="",I202=""),"",IF(H202&gt;I202,3,IF(H202=I202,1,0)))</f>
        <v/>
      </c>
      <c r="W202" s="24">
        <f>IF(OR(H202="",I202=""),"",IF(I202&gt;H202,3,IF(H202=I202,1,0)))</f>
        <v/>
      </c>
      <c r="X202" s="24">
        <f>IF(OR(H202="",I202=""),0,1)</f>
        <v/>
      </c>
      <c r="Y202" s="24" t="n"/>
    </row>
    <row r="203">
      <c r="A203" s="24" t="inlineStr">
        <is>
          <t>E0-Bournemo-Ipswich</t>
        </is>
      </c>
      <c r="B203" s="24" t="inlineStr">
        <is>
          <t>E0</t>
        </is>
      </c>
      <c r="C203" s="24" t="inlineStr">
        <is>
          <t>Premier League</t>
        </is>
      </c>
      <c r="D203" s="24" t="n">
        <v>21</v>
      </c>
      <c r="E203" s="29" t="n">
        <v>46403.625</v>
      </c>
      <c r="F203" s="24" t="inlineStr">
        <is>
          <t>Bournemouth</t>
        </is>
      </c>
      <c r="G203" s="24" t="inlineStr">
        <is>
          <t>Ipswich</t>
        </is>
      </c>
      <c r="H203" s="37" t="n"/>
      <c r="I203" s="37" t="n"/>
      <c r="J203" s="37" t="n"/>
      <c r="K203" s="37" t="n"/>
      <c r="L203" s="31" t="n">
        <v>0.573904601817993</v>
      </c>
      <c r="M203" s="31" t="n">
        <v>0.2343748108978919</v>
      </c>
      <c r="N203" s="31" t="n">
        <v>0.1917205872841151</v>
      </c>
      <c r="O203" s="33">
        <f>3*L203+M203</f>
        <v/>
      </c>
      <c r="P203" s="33">
        <f>3*N203+M203</f>
        <v/>
      </c>
      <c r="Q203" s="31">
        <f>IF(OR(J203="",K203=""),"",SUMPRODUCT(POISSON(Helper!$A$2:$A$122,J203,FALSE)*POISSON(Helper!$B$2:$B$122,K203,FALSE)*Helper!$C$2:$C$122))</f>
        <v/>
      </c>
      <c r="R203" s="31">
        <f>IF(OR(J203="",K203=""),"",SUMPRODUCT(POISSON(Helper!$A$2:$A$122,J203,FALSE)*POISSON(Helper!$B$2:$B$122,K203,FALSE)*Helper!$D$2:$D$122))</f>
        <v/>
      </c>
      <c r="S203" s="31">
        <f>IF(Q203="","",1-Q203-R203)</f>
        <v/>
      </c>
      <c r="T203" s="33">
        <f>IF(Q203="","",3*Q203+R203)</f>
        <v/>
      </c>
      <c r="U203" s="33">
        <f>IF(Q203="","",3*S203+R203)</f>
        <v/>
      </c>
      <c r="V203" s="24">
        <f>IF(OR(H203="",I203=""),"",IF(H203&gt;I203,3,IF(H203=I203,1,0)))</f>
        <v/>
      </c>
      <c r="W203" s="24">
        <f>IF(OR(H203="",I203=""),"",IF(I203&gt;H203,3,IF(H203=I203,1,0)))</f>
        <v/>
      </c>
      <c r="X203" s="24">
        <f>IF(OR(H203="",I203=""),0,1)</f>
        <v/>
      </c>
      <c r="Y203" s="24" t="n"/>
    </row>
    <row r="204">
      <c r="A204" s="24" t="inlineStr">
        <is>
          <t>E0-Brentfor-Brighton</t>
        </is>
      </c>
      <c r="B204" s="24" t="inlineStr">
        <is>
          <t>E0</t>
        </is>
      </c>
      <c r="C204" s="24" t="inlineStr">
        <is>
          <t>Premier League</t>
        </is>
      </c>
      <c r="D204" s="24" t="n">
        <v>21</v>
      </c>
      <c r="E204" s="29" t="n">
        <v>46403.625</v>
      </c>
      <c r="F204" s="24" t="inlineStr">
        <is>
          <t>Brentford</t>
        </is>
      </c>
      <c r="G204" s="24" t="inlineStr">
        <is>
          <t>Brighton</t>
        </is>
      </c>
      <c r="H204" s="37" t="n"/>
      <c r="I204" s="37" t="n"/>
      <c r="J204" s="37" t="n"/>
      <c r="K204" s="37" t="n"/>
      <c r="L204" s="31" t="n">
        <v>0.3794015954713344</v>
      </c>
      <c r="M204" s="31" t="n">
        <v>0.2685280235184259</v>
      </c>
      <c r="N204" s="31" t="n">
        <v>0.3520703810102397</v>
      </c>
      <c r="O204" s="33">
        <f>3*L204+M204</f>
        <v/>
      </c>
      <c r="P204" s="33">
        <f>3*N204+M204</f>
        <v/>
      </c>
      <c r="Q204" s="31">
        <f>IF(OR(J204="",K204=""),"",SUMPRODUCT(POISSON(Helper!$A$2:$A$122,J204,FALSE)*POISSON(Helper!$B$2:$B$122,K204,FALSE)*Helper!$C$2:$C$122))</f>
        <v/>
      </c>
      <c r="R204" s="31">
        <f>IF(OR(J204="",K204=""),"",SUMPRODUCT(POISSON(Helper!$A$2:$A$122,J204,FALSE)*POISSON(Helper!$B$2:$B$122,K204,FALSE)*Helper!$D$2:$D$122))</f>
        <v/>
      </c>
      <c r="S204" s="31">
        <f>IF(Q204="","",1-Q204-R204)</f>
        <v/>
      </c>
      <c r="T204" s="33">
        <f>IF(Q204="","",3*Q204+R204)</f>
        <v/>
      </c>
      <c r="U204" s="33">
        <f>IF(Q204="","",3*S204+R204)</f>
        <v/>
      </c>
      <c r="V204" s="24">
        <f>IF(OR(H204="",I204=""),"",IF(H204&gt;I204,3,IF(H204=I204,1,0)))</f>
        <v/>
      </c>
      <c r="W204" s="24">
        <f>IF(OR(H204="",I204=""),"",IF(I204&gt;H204,3,IF(H204=I204,1,0)))</f>
        <v/>
      </c>
      <c r="X204" s="24">
        <f>IF(OR(H204="",I204=""),0,1)</f>
        <v/>
      </c>
      <c r="Y204" s="24" t="n"/>
    </row>
    <row r="205">
      <c r="A205" s="24" t="inlineStr">
        <is>
          <t>E0-Chelsea-Sunderla</t>
        </is>
      </c>
      <c r="B205" s="24" t="inlineStr">
        <is>
          <t>E0</t>
        </is>
      </c>
      <c r="C205" s="24" t="inlineStr">
        <is>
          <t>Premier League</t>
        </is>
      </c>
      <c r="D205" s="24" t="n">
        <v>21</v>
      </c>
      <c r="E205" s="29" t="n">
        <v>46403.625</v>
      </c>
      <c r="F205" s="24" t="inlineStr">
        <is>
          <t>Chelsea</t>
        </is>
      </c>
      <c r="G205" s="24" t="inlineStr">
        <is>
          <t>Sunderland</t>
        </is>
      </c>
      <c r="H205" s="37" t="n"/>
      <c r="I205" s="37" t="n"/>
      <c r="J205" s="37" t="n"/>
      <c r="K205" s="37" t="n"/>
      <c r="L205" s="31" t="n">
        <v>0.6582185866764882</v>
      </c>
      <c r="M205" s="31" t="n">
        <v>0.2042215282237086</v>
      </c>
      <c r="N205" s="31" t="n">
        <v>0.1375598850998031</v>
      </c>
      <c r="O205" s="33">
        <f>3*L205+M205</f>
        <v/>
      </c>
      <c r="P205" s="33">
        <f>3*N205+M205</f>
        <v/>
      </c>
      <c r="Q205" s="31">
        <f>IF(OR(J205="",K205=""),"",SUMPRODUCT(POISSON(Helper!$A$2:$A$122,J205,FALSE)*POISSON(Helper!$B$2:$B$122,K205,FALSE)*Helper!$C$2:$C$122))</f>
        <v/>
      </c>
      <c r="R205" s="31">
        <f>IF(OR(J205="",K205=""),"",SUMPRODUCT(POISSON(Helper!$A$2:$A$122,J205,FALSE)*POISSON(Helper!$B$2:$B$122,K205,FALSE)*Helper!$D$2:$D$122))</f>
        <v/>
      </c>
      <c r="S205" s="31">
        <f>IF(Q205="","",1-Q205-R205)</f>
        <v/>
      </c>
      <c r="T205" s="33">
        <f>IF(Q205="","",3*Q205+R205)</f>
        <v/>
      </c>
      <c r="U205" s="33">
        <f>IF(Q205="","",3*S205+R205)</f>
        <v/>
      </c>
      <c r="V205" s="24">
        <f>IF(OR(H205="",I205=""),"",IF(H205&gt;I205,3,IF(H205=I205,1,0)))</f>
        <v/>
      </c>
      <c r="W205" s="24">
        <f>IF(OR(H205="",I205=""),"",IF(I205&gt;H205,3,IF(H205=I205,1,0)))</f>
        <v/>
      </c>
      <c r="X205" s="24">
        <f>IF(OR(H205="",I205=""),0,1)</f>
        <v/>
      </c>
      <c r="Y205" s="24" t="n"/>
    </row>
    <row r="206">
      <c r="A206" s="24" t="inlineStr">
        <is>
          <t>E0-Coventry-Everton</t>
        </is>
      </c>
      <c r="B206" s="24" t="inlineStr">
        <is>
          <t>E0</t>
        </is>
      </c>
      <c r="C206" s="24" t="inlineStr">
        <is>
          <t>Premier League</t>
        </is>
      </c>
      <c r="D206" s="24" t="n">
        <v>21</v>
      </c>
      <c r="E206" s="29" t="n">
        <v>46403.625</v>
      </c>
      <c r="F206" s="24" t="inlineStr">
        <is>
          <t>Coventry</t>
        </is>
      </c>
      <c r="G206" s="24" t="inlineStr">
        <is>
          <t>Everton</t>
        </is>
      </c>
      <c r="H206" s="37" t="n"/>
      <c r="I206" s="37" t="n"/>
      <c r="J206" s="37" t="n"/>
      <c r="K206" s="37" t="n"/>
      <c r="L206" s="31" t="n">
        <v>0.2864672438131681</v>
      </c>
      <c r="M206" s="31" t="n">
        <v>0.2623958472147956</v>
      </c>
      <c r="N206" s="31" t="n">
        <v>0.4511369089720363</v>
      </c>
      <c r="O206" s="33">
        <f>3*L206+M206</f>
        <v/>
      </c>
      <c r="P206" s="33">
        <f>3*N206+M206</f>
        <v/>
      </c>
      <c r="Q206" s="31">
        <f>IF(OR(J206="",K206=""),"",SUMPRODUCT(POISSON(Helper!$A$2:$A$122,J206,FALSE)*POISSON(Helper!$B$2:$B$122,K206,FALSE)*Helper!$C$2:$C$122))</f>
        <v/>
      </c>
      <c r="R206" s="31">
        <f>IF(OR(J206="",K206=""),"",SUMPRODUCT(POISSON(Helper!$A$2:$A$122,J206,FALSE)*POISSON(Helper!$B$2:$B$122,K206,FALSE)*Helper!$D$2:$D$122))</f>
        <v/>
      </c>
      <c r="S206" s="31">
        <f>IF(Q206="","",1-Q206-R206)</f>
        <v/>
      </c>
      <c r="T206" s="33">
        <f>IF(Q206="","",3*Q206+R206)</f>
        <v/>
      </c>
      <c r="U206" s="33">
        <f>IF(Q206="","",3*S206+R206)</f>
        <v/>
      </c>
      <c r="V206" s="24">
        <f>IF(OR(H206="",I206=""),"",IF(H206&gt;I206,3,IF(H206=I206,1,0)))</f>
        <v/>
      </c>
      <c r="W206" s="24">
        <f>IF(OR(H206="",I206=""),"",IF(I206&gt;H206,3,IF(H206=I206,1,0)))</f>
        <v/>
      </c>
      <c r="X206" s="24">
        <f>IF(OR(H206="",I206=""),0,1)</f>
        <v/>
      </c>
      <c r="Y206" s="24" t="n"/>
    </row>
    <row r="207">
      <c r="A207" s="24" t="inlineStr">
        <is>
          <t>E0-Hull-Arsenal</t>
        </is>
      </c>
      <c r="B207" s="24" t="inlineStr">
        <is>
          <t>E0</t>
        </is>
      </c>
      <c r="C207" s="24" t="inlineStr">
        <is>
          <t>Premier League</t>
        </is>
      </c>
      <c r="D207" s="24" t="n">
        <v>21</v>
      </c>
      <c r="E207" s="29" t="n">
        <v>46403.625</v>
      </c>
      <c r="F207" s="24" t="inlineStr">
        <is>
          <t>Hull</t>
        </is>
      </c>
      <c r="G207" s="24" t="inlineStr">
        <is>
          <t>Arsenal</t>
        </is>
      </c>
      <c r="H207" s="37" t="n"/>
      <c r="I207" s="37" t="n"/>
      <c r="J207" s="37" t="n"/>
      <c r="K207" s="37" t="n"/>
      <c r="L207" s="31" t="n">
        <v>0.06312817722308202</v>
      </c>
      <c r="M207" s="31" t="n">
        <v>0.1346610250602402</v>
      </c>
      <c r="N207" s="31" t="n">
        <v>0.8022107977166777</v>
      </c>
      <c r="O207" s="33">
        <f>3*L207+M207</f>
        <v/>
      </c>
      <c r="P207" s="33">
        <f>3*N207+M207</f>
        <v/>
      </c>
      <c r="Q207" s="31">
        <f>IF(OR(J207="",K207=""),"",SUMPRODUCT(POISSON(Helper!$A$2:$A$122,J207,FALSE)*POISSON(Helper!$B$2:$B$122,K207,FALSE)*Helper!$C$2:$C$122))</f>
        <v/>
      </c>
      <c r="R207" s="31">
        <f>IF(OR(J207="",K207=""),"",SUMPRODUCT(POISSON(Helper!$A$2:$A$122,J207,FALSE)*POISSON(Helper!$B$2:$B$122,K207,FALSE)*Helper!$D$2:$D$122))</f>
        <v/>
      </c>
      <c r="S207" s="31">
        <f>IF(Q207="","",1-Q207-R207)</f>
        <v/>
      </c>
      <c r="T207" s="33">
        <f>IF(Q207="","",3*Q207+R207)</f>
        <v/>
      </c>
      <c r="U207" s="33">
        <f>IF(Q207="","",3*S207+R207)</f>
        <v/>
      </c>
      <c r="V207" s="24">
        <f>IF(OR(H207="",I207=""),"",IF(H207&gt;I207,3,IF(H207=I207,1,0)))</f>
        <v/>
      </c>
      <c r="W207" s="24">
        <f>IF(OR(H207="",I207=""),"",IF(I207&gt;H207,3,IF(H207=I207,1,0)))</f>
        <v/>
      </c>
      <c r="X207" s="24">
        <f>IF(OR(H207="",I207=""),0,1)</f>
        <v/>
      </c>
      <c r="Y207" s="24" t="n"/>
    </row>
    <row r="208">
      <c r="A208" s="24" t="inlineStr">
        <is>
          <t>E0-Liverpoo-CrystalP</t>
        </is>
      </c>
      <c r="B208" s="24" t="inlineStr">
        <is>
          <t>E0</t>
        </is>
      </c>
      <c r="C208" s="24" t="inlineStr">
        <is>
          <t>Premier League</t>
        </is>
      </c>
      <c r="D208" s="24" t="n">
        <v>21</v>
      </c>
      <c r="E208" s="29" t="n">
        <v>46403.625</v>
      </c>
      <c r="F208" s="24" t="inlineStr">
        <is>
          <t>Liverpool</t>
        </is>
      </c>
      <c r="G208" s="24" t="inlineStr">
        <is>
          <t>Crystal Palace</t>
        </is>
      </c>
      <c r="H208" s="37" t="n"/>
      <c r="I208" s="37" t="n"/>
      <c r="J208" s="37" t="n"/>
      <c r="K208" s="37" t="n"/>
      <c r="L208" s="31" t="n">
        <v>0.6551748069477137</v>
      </c>
      <c r="M208" s="31" t="n">
        <v>0.2054511773924602</v>
      </c>
      <c r="N208" s="31" t="n">
        <v>0.1393740156598261</v>
      </c>
      <c r="O208" s="33">
        <f>3*L208+M208</f>
        <v/>
      </c>
      <c r="P208" s="33">
        <f>3*N208+M208</f>
        <v/>
      </c>
      <c r="Q208" s="31">
        <f>IF(OR(J208="",K208=""),"",SUMPRODUCT(POISSON(Helper!$A$2:$A$122,J208,FALSE)*POISSON(Helper!$B$2:$B$122,K208,FALSE)*Helper!$C$2:$C$122))</f>
        <v/>
      </c>
      <c r="R208" s="31">
        <f>IF(OR(J208="",K208=""),"",SUMPRODUCT(POISSON(Helper!$A$2:$A$122,J208,FALSE)*POISSON(Helper!$B$2:$B$122,K208,FALSE)*Helper!$D$2:$D$122))</f>
        <v/>
      </c>
      <c r="S208" s="31">
        <f>IF(Q208="","",1-Q208-R208)</f>
        <v/>
      </c>
      <c r="T208" s="33">
        <f>IF(Q208="","",3*Q208+R208)</f>
        <v/>
      </c>
      <c r="U208" s="33">
        <f>IF(Q208="","",3*S208+R208)</f>
        <v/>
      </c>
      <c r="V208" s="24">
        <f>IF(OR(H208="",I208=""),"",IF(H208&gt;I208,3,IF(H208=I208,1,0)))</f>
        <v/>
      </c>
      <c r="W208" s="24">
        <f>IF(OR(H208="",I208=""),"",IF(I208&gt;H208,3,IF(H208=I208,1,0)))</f>
        <v/>
      </c>
      <c r="X208" s="24">
        <f>IF(OR(H208="",I208=""),0,1)</f>
        <v/>
      </c>
      <c r="Y208" s="24" t="n"/>
    </row>
    <row r="209">
      <c r="A209" s="24" t="inlineStr">
        <is>
          <t>E0-ManCity-NottmFor</t>
        </is>
      </c>
      <c r="B209" s="24" t="inlineStr">
        <is>
          <t>E0</t>
        </is>
      </c>
      <c r="C209" s="24" t="inlineStr">
        <is>
          <t>Premier League</t>
        </is>
      </c>
      <c r="D209" s="24" t="n">
        <v>21</v>
      </c>
      <c r="E209" s="29" t="n">
        <v>46403.625</v>
      </c>
      <c r="F209" s="24" t="inlineStr">
        <is>
          <t>Man City</t>
        </is>
      </c>
      <c r="G209" s="24" t="inlineStr">
        <is>
          <t>Nott'm Forest</t>
        </is>
      </c>
      <c r="H209" s="37" t="n"/>
      <c r="I209" s="37" t="n"/>
      <c r="J209" s="37" t="n"/>
      <c r="K209" s="37" t="n"/>
      <c r="L209" s="31" t="n">
        <v>0.6779759931816629</v>
      </c>
      <c r="M209" s="31" t="n">
        <v>0.1959914662173244</v>
      </c>
      <c r="N209" s="31" t="n">
        <v>0.1260325406010127</v>
      </c>
      <c r="O209" s="33">
        <f>3*L209+M209</f>
        <v/>
      </c>
      <c r="P209" s="33">
        <f>3*N209+M209</f>
        <v/>
      </c>
      <c r="Q209" s="31">
        <f>IF(OR(J209="",K209=""),"",SUMPRODUCT(POISSON(Helper!$A$2:$A$122,J209,FALSE)*POISSON(Helper!$B$2:$B$122,K209,FALSE)*Helper!$C$2:$C$122))</f>
        <v/>
      </c>
      <c r="R209" s="31">
        <f>IF(OR(J209="",K209=""),"",SUMPRODUCT(POISSON(Helper!$A$2:$A$122,J209,FALSE)*POISSON(Helper!$B$2:$B$122,K209,FALSE)*Helper!$D$2:$D$122))</f>
        <v/>
      </c>
      <c r="S209" s="31">
        <f>IF(Q209="","",1-Q209-R209)</f>
        <v/>
      </c>
      <c r="T209" s="33">
        <f>IF(Q209="","",3*Q209+R209)</f>
        <v/>
      </c>
      <c r="U209" s="33">
        <f>IF(Q209="","",3*S209+R209)</f>
        <v/>
      </c>
      <c r="V209" s="24">
        <f>IF(OR(H209="",I209=""),"",IF(H209&gt;I209,3,IF(H209=I209,1,0)))</f>
        <v/>
      </c>
      <c r="W209" s="24">
        <f>IF(OR(H209="",I209=""),"",IF(I209&gt;H209,3,IF(H209=I209,1,0)))</f>
        <v/>
      </c>
      <c r="X209" s="24">
        <f>IF(OR(H209="",I209=""),0,1)</f>
        <v/>
      </c>
      <c r="Y209" s="24" t="n"/>
    </row>
    <row r="210">
      <c r="A210" s="24" t="inlineStr">
        <is>
          <t>E0-Newcastl-Fulham</t>
        </is>
      </c>
      <c r="B210" s="24" t="inlineStr">
        <is>
          <t>E0</t>
        </is>
      </c>
      <c r="C210" s="24" t="inlineStr">
        <is>
          <t>Premier League</t>
        </is>
      </c>
      <c r="D210" s="24" t="n">
        <v>21</v>
      </c>
      <c r="E210" s="29" t="n">
        <v>46403.625</v>
      </c>
      <c r="F210" s="24" t="inlineStr">
        <is>
          <t>Newcastle</t>
        </is>
      </c>
      <c r="G210" s="24" t="inlineStr">
        <is>
          <t>Fulham</t>
        </is>
      </c>
      <c r="H210" s="37" t="n"/>
      <c r="I210" s="37" t="n"/>
      <c r="J210" s="37" t="n"/>
      <c r="K210" s="37" t="n"/>
      <c r="L210" s="31" t="n">
        <v>0.4916921111340939</v>
      </c>
      <c r="M210" s="31" t="n">
        <v>0.2554074159284775</v>
      </c>
      <c r="N210" s="31" t="n">
        <v>0.2529004729374285</v>
      </c>
      <c r="O210" s="33">
        <f>3*L210+M210</f>
        <v/>
      </c>
      <c r="P210" s="33">
        <f>3*N210+M210</f>
        <v/>
      </c>
      <c r="Q210" s="31">
        <f>IF(OR(J210="",K210=""),"",SUMPRODUCT(POISSON(Helper!$A$2:$A$122,J210,FALSE)*POISSON(Helper!$B$2:$B$122,K210,FALSE)*Helper!$C$2:$C$122))</f>
        <v/>
      </c>
      <c r="R210" s="31">
        <f>IF(OR(J210="",K210=""),"",SUMPRODUCT(POISSON(Helper!$A$2:$A$122,J210,FALSE)*POISSON(Helper!$B$2:$B$122,K210,FALSE)*Helper!$D$2:$D$122))</f>
        <v/>
      </c>
      <c r="S210" s="31">
        <f>IF(Q210="","",1-Q210-R210)</f>
        <v/>
      </c>
      <c r="T210" s="33">
        <f>IF(Q210="","",3*Q210+R210)</f>
        <v/>
      </c>
      <c r="U210" s="33">
        <f>IF(Q210="","",3*S210+R210)</f>
        <v/>
      </c>
      <c r="V210" s="24">
        <f>IF(OR(H210="",I210=""),"",IF(H210&gt;I210,3,IF(H210=I210,1,0)))</f>
        <v/>
      </c>
      <c r="W210" s="24">
        <f>IF(OR(H210="",I210=""),"",IF(I210&gt;H210,3,IF(H210=I210,1,0)))</f>
        <v/>
      </c>
      <c r="X210" s="24">
        <f>IF(OR(H210="",I210=""),0,1)</f>
        <v/>
      </c>
      <c r="Y210" s="24" t="n"/>
    </row>
    <row r="211">
      <c r="A211" s="24" t="inlineStr">
        <is>
          <t>E0-Tottenha-Leeds</t>
        </is>
      </c>
      <c r="B211" s="24" t="inlineStr">
        <is>
          <t>E0</t>
        </is>
      </c>
      <c r="C211" s="24" t="inlineStr">
        <is>
          <t>Premier League</t>
        </is>
      </c>
      <c r="D211" s="24" t="n">
        <v>21</v>
      </c>
      <c r="E211" s="29" t="n">
        <v>46403.625</v>
      </c>
      <c r="F211" s="24" t="inlineStr">
        <is>
          <t>Tottenham</t>
        </is>
      </c>
      <c r="G211" s="24" t="inlineStr">
        <is>
          <t>Leeds</t>
        </is>
      </c>
      <c r="H211" s="37" t="n"/>
      <c r="I211" s="37" t="n"/>
      <c r="J211" s="37" t="n"/>
      <c r="K211" s="37" t="n"/>
      <c r="L211" s="31" t="n">
        <v>0.5624237989722759</v>
      </c>
      <c r="M211" s="31" t="n">
        <v>0.2378305388516023</v>
      </c>
      <c r="N211" s="31" t="n">
        <v>0.1997456621761218</v>
      </c>
      <c r="O211" s="33">
        <f>3*L211+M211</f>
        <v/>
      </c>
      <c r="P211" s="33">
        <f>3*N211+M211</f>
        <v/>
      </c>
      <c r="Q211" s="31">
        <f>IF(OR(J211="",K211=""),"",SUMPRODUCT(POISSON(Helper!$A$2:$A$122,J211,FALSE)*POISSON(Helper!$B$2:$B$122,K211,FALSE)*Helper!$C$2:$C$122))</f>
        <v/>
      </c>
      <c r="R211" s="31">
        <f>IF(OR(J211="",K211=""),"",SUMPRODUCT(POISSON(Helper!$A$2:$A$122,J211,FALSE)*POISSON(Helper!$B$2:$B$122,K211,FALSE)*Helper!$D$2:$D$122))</f>
        <v/>
      </c>
      <c r="S211" s="31">
        <f>IF(Q211="","",1-Q211-R211)</f>
        <v/>
      </c>
      <c r="T211" s="33">
        <f>IF(Q211="","",3*Q211+R211)</f>
        <v/>
      </c>
      <c r="U211" s="33">
        <f>IF(Q211="","",3*S211+R211)</f>
        <v/>
      </c>
      <c r="V211" s="24">
        <f>IF(OR(H211="",I211=""),"",IF(H211&gt;I211,3,IF(H211=I211,1,0)))</f>
        <v/>
      </c>
      <c r="W211" s="24">
        <f>IF(OR(H211="",I211=""),"",IF(I211&gt;H211,3,IF(H211=I211,1,0)))</f>
        <v/>
      </c>
      <c r="X211" s="24">
        <f>IF(OR(H211="",I211=""),0,1)</f>
        <v/>
      </c>
      <c r="Y211" s="24" t="n"/>
    </row>
    <row r="212">
      <c r="A212" s="24" t="inlineStr">
        <is>
          <t>E0-Arsenal-Newcastl</t>
        </is>
      </c>
      <c r="B212" s="24" t="inlineStr">
        <is>
          <t>E0</t>
        </is>
      </c>
      <c r="C212" s="24" t="inlineStr">
        <is>
          <t>Premier League</t>
        </is>
      </c>
      <c r="D212" s="24" t="n">
        <v>22</v>
      </c>
      <c r="E212" s="29" t="n">
        <v>46410.625</v>
      </c>
      <c r="F212" s="24" t="inlineStr">
        <is>
          <t>Arsenal</t>
        </is>
      </c>
      <c r="G212" s="24" t="inlineStr">
        <is>
          <t>Newcastle</t>
        </is>
      </c>
      <c r="H212" s="37" t="n"/>
      <c r="I212" s="37" t="n"/>
      <c r="J212" s="37" t="n"/>
      <c r="K212" s="37" t="n"/>
      <c r="L212" s="31" t="n">
        <v>0.6685716096053246</v>
      </c>
      <c r="M212" s="31" t="n">
        <v>0.1999623849003981</v>
      </c>
      <c r="N212" s="31" t="n">
        <v>0.1314660054942773</v>
      </c>
      <c r="O212" s="33">
        <f>3*L212+M212</f>
        <v/>
      </c>
      <c r="P212" s="33">
        <f>3*N212+M212</f>
        <v/>
      </c>
      <c r="Q212" s="31">
        <f>IF(OR(J212="",K212=""),"",SUMPRODUCT(POISSON(Helper!$A$2:$A$122,J212,FALSE)*POISSON(Helper!$B$2:$B$122,K212,FALSE)*Helper!$C$2:$C$122))</f>
        <v/>
      </c>
      <c r="R212" s="31">
        <f>IF(OR(J212="",K212=""),"",SUMPRODUCT(POISSON(Helper!$A$2:$A$122,J212,FALSE)*POISSON(Helper!$B$2:$B$122,K212,FALSE)*Helper!$D$2:$D$122))</f>
        <v/>
      </c>
      <c r="S212" s="31">
        <f>IF(Q212="","",1-Q212-R212)</f>
        <v/>
      </c>
      <c r="T212" s="33">
        <f>IF(Q212="","",3*Q212+R212)</f>
        <v/>
      </c>
      <c r="U212" s="33">
        <f>IF(Q212="","",3*S212+R212)</f>
        <v/>
      </c>
      <c r="V212" s="24">
        <f>IF(OR(H212="",I212=""),"",IF(H212&gt;I212,3,IF(H212=I212,1,0)))</f>
        <v/>
      </c>
      <c r="W212" s="24">
        <f>IF(OR(H212="",I212=""),"",IF(I212&gt;H212,3,IF(H212=I212,1,0)))</f>
        <v/>
      </c>
      <c r="X212" s="24">
        <f>IF(OR(H212="",I212=""),0,1)</f>
        <v/>
      </c>
      <c r="Y212" s="24" t="n"/>
    </row>
    <row r="213">
      <c r="A213" s="24" t="inlineStr">
        <is>
          <t>E0-Brighton-ManCity</t>
        </is>
      </c>
      <c r="B213" s="24" t="inlineStr">
        <is>
          <t>E0</t>
        </is>
      </c>
      <c r="C213" s="24" t="inlineStr">
        <is>
          <t>Premier League</t>
        </is>
      </c>
      <c r="D213" s="24" t="n">
        <v>22</v>
      </c>
      <c r="E213" s="29" t="n">
        <v>46410.625</v>
      </c>
      <c r="F213" s="24" t="inlineStr">
        <is>
          <t>Brighton</t>
        </is>
      </c>
      <c r="G213" s="24" t="inlineStr">
        <is>
          <t>Man City</t>
        </is>
      </c>
      <c r="H213" s="37" t="n"/>
      <c r="I213" s="37" t="n"/>
      <c r="J213" s="37" t="n"/>
      <c r="K213" s="37" t="n"/>
      <c r="L213" s="31" t="n">
        <v>0.2376317013856378</v>
      </c>
      <c r="M213" s="31" t="n">
        <v>0.2512345232547312</v>
      </c>
      <c r="N213" s="31" t="n">
        <v>0.511133775359631</v>
      </c>
      <c r="O213" s="33">
        <f>3*L213+M213</f>
        <v/>
      </c>
      <c r="P213" s="33">
        <f>3*N213+M213</f>
        <v/>
      </c>
      <c r="Q213" s="31">
        <f>IF(OR(J213="",K213=""),"",SUMPRODUCT(POISSON(Helper!$A$2:$A$122,J213,FALSE)*POISSON(Helper!$B$2:$B$122,K213,FALSE)*Helper!$C$2:$C$122))</f>
        <v/>
      </c>
      <c r="R213" s="31">
        <f>IF(OR(J213="",K213=""),"",SUMPRODUCT(POISSON(Helper!$A$2:$A$122,J213,FALSE)*POISSON(Helper!$B$2:$B$122,K213,FALSE)*Helper!$D$2:$D$122))</f>
        <v/>
      </c>
      <c r="S213" s="31">
        <f>IF(Q213="","",1-Q213-R213)</f>
        <v/>
      </c>
      <c r="T213" s="33">
        <f>IF(Q213="","",3*Q213+R213)</f>
        <v/>
      </c>
      <c r="U213" s="33">
        <f>IF(Q213="","",3*S213+R213)</f>
        <v/>
      </c>
      <c r="V213" s="24">
        <f>IF(OR(H213="",I213=""),"",IF(H213&gt;I213,3,IF(H213=I213,1,0)))</f>
        <v/>
      </c>
      <c r="W213" s="24">
        <f>IF(OR(H213="",I213=""),"",IF(I213&gt;H213,3,IF(H213=I213,1,0)))</f>
        <v/>
      </c>
      <c r="X213" s="24">
        <f>IF(OR(H213="",I213=""),0,1)</f>
        <v/>
      </c>
      <c r="Y213" s="24" t="n"/>
    </row>
    <row r="214">
      <c r="A214" s="24" t="inlineStr">
        <is>
          <t>E0-CrystalP-Tottenha</t>
        </is>
      </c>
      <c r="B214" s="24" t="inlineStr">
        <is>
          <t>E0</t>
        </is>
      </c>
      <c r="C214" s="24" t="inlineStr">
        <is>
          <t>Premier League</t>
        </is>
      </c>
      <c r="D214" s="24" t="n">
        <v>22</v>
      </c>
      <c r="E214" s="29" t="n">
        <v>46410.625</v>
      </c>
      <c r="F214" s="24" t="inlineStr">
        <is>
          <t>Crystal Palace</t>
        </is>
      </c>
      <c r="G214" s="24" t="inlineStr">
        <is>
          <t>Tottenham</t>
        </is>
      </c>
      <c r="H214" s="37" t="n"/>
      <c r="I214" s="37" t="n"/>
      <c r="J214" s="37" t="n"/>
      <c r="K214" s="37" t="n"/>
      <c r="L214" s="31" t="n">
        <v>0.2878264299800405</v>
      </c>
      <c r="M214" s="31" t="n">
        <v>0.2626196574249935</v>
      </c>
      <c r="N214" s="31" t="n">
        <v>0.449553912594966</v>
      </c>
      <c r="O214" s="33">
        <f>3*L214+M214</f>
        <v/>
      </c>
      <c r="P214" s="33">
        <f>3*N214+M214</f>
        <v/>
      </c>
      <c r="Q214" s="31">
        <f>IF(OR(J214="",K214=""),"",SUMPRODUCT(POISSON(Helper!$A$2:$A$122,J214,FALSE)*POISSON(Helper!$B$2:$B$122,K214,FALSE)*Helper!$C$2:$C$122))</f>
        <v/>
      </c>
      <c r="R214" s="31">
        <f>IF(OR(J214="",K214=""),"",SUMPRODUCT(POISSON(Helper!$A$2:$A$122,J214,FALSE)*POISSON(Helper!$B$2:$B$122,K214,FALSE)*Helper!$D$2:$D$122))</f>
        <v/>
      </c>
      <c r="S214" s="31">
        <f>IF(Q214="","",1-Q214-R214)</f>
        <v/>
      </c>
      <c r="T214" s="33">
        <f>IF(Q214="","",3*Q214+R214)</f>
        <v/>
      </c>
      <c r="U214" s="33">
        <f>IF(Q214="","",3*S214+R214)</f>
        <v/>
      </c>
      <c r="V214" s="24">
        <f>IF(OR(H214="",I214=""),"",IF(H214&gt;I214,3,IF(H214=I214,1,0)))</f>
        <v/>
      </c>
      <c r="W214" s="24">
        <f>IF(OR(H214="",I214=""),"",IF(I214&gt;H214,3,IF(H214=I214,1,0)))</f>
        <v/>
      </c>
      <c r="X214" s="24">
        <f>IF(OR(H214="",I214=""),0,1)</f>
        <v/>
      </c>
      <c r="Y214" s="24" t="n"/>
    </row>
    <row r="215">
      <c r="A215" s="24" t="inlineStr">
        <is>
          <t>E0-Everton-Brentfor</t>
        </is>
      </c>
      <c r="B215" s="24" t="inlineStr">
        <is>
          <t>E0</t>
        </is>
      </c>
      <c r="C215" s="24" t="inlineStr">
        <is>
          <t>Premier League</t>
        </is>
      </c>
      <c r="D215" s="24" t="n">
        <v>22</v>
      </c>
      <c r="E215" s="29" t="n">
        <v>46410.625</v>
      </c>
      <c r="F215" s="24" t="inlineStr">
        <is>
          <t>Everton</t>
        </is>
      </c>
      <c r="G215" s="24" t="inlineStr">
        <is>
          <t>Brentford</t>
        </is>
      </c>
      <c r="H215" s="37" t="n"/>
      <c r="I215" s="37" t="n"/>
      <c r="J215" s="37" t="n"/>
      <c r="K215" s="37" t="n"/>
      <c r="L215" s="31" t="n">
        <v>0.4277786817816897</v>
      </c>
      <c r="M215" s="31" t="n">
        <v>0.2653079673845586</v>
      </c>
      <c r="N215" s="31" t="n">
        <v>0.3069133508337517</v>
      </c>
      <c r="O215" s="33">
        <f>3*L215+M215</f>
        <v/>
      </c>
      <c r="P215" s="33">
        <f>3*N215+M215</f>
        <v/>
      </c>
      <c r="Q215" s="31">
        <f>IF(OR(J215="",K215=""),"",SUMPRODUCT(POISSON(Helper!$A$2:$A$122,J215,FALSE)*POISSON(Helper!$B$2:$B$122,K215,FALSE)*Helper!$C$2:$C$122))</f>
        <v/>
      </c>
      <c r="R215" s="31">
        <f>IF(OR(J215="",K215=""),"",SUMPRODUCT(POISSON(Helper!$A$2:$A$122,J215,FALSE)*POISSON(Helper!$B$2:$B$122,K215,FALSE)*Helper!$D$2:$D$122))</f>
        <v/>
      </c>
      <c r="S215" s="31">
        <f>IF(Q215="","",1-Q215-R215)</f>
        <v/>
      </c>
      <c r="T215" s="33">
        <f>IF(Q215="","",3*Q215+R215)</f>
        <v/>
      </c>
      <c r="U215" s="33">
        <f>IF(Q215="","",3*S215+R215)</f>
        <v/>
      </c>
      <c r="V215" s="24">
        <f>IF(OR(H215="",I215=""),"",IF(H215&gt;I215,3,IF(H215=I215,1,0)))</f>
        <v/>
      </c>
      <c r="W215" s="24">
        <f>IF(OR(H215="",I215=""),"",IF(I215&gt;H215,3,IF(H215=I215,1,0)))</f>
        <v/>
      </c>
      <c r="X215" s="24">
        <f>IF(OR(H215="",I215=""),0,1)</f>
        <v/>
      </c>
      <c r="Y215" s="24" t="n"/>
    </row>
    <row r="216">
      <c r="A216" s="24" t="inlineStr">
        <is>
          <t>E0-Fulham-AstonVil</t>
        </is>
      </c>
      <c r="B216" s="24" t="inlineStr">
        <is>
          <t>E0</t>
        </is>
      </c>
      <c r="C216" s="24" t="inlineStr">
        <is>
          <t>Premier League</t>
        </is>
      </c>
      <c r="D216" s="24" t="n">
        <v>22</v>
      </c>
      <c r="E216" s="29" t="n">
        <v>46410.625</v>
      </c>
      <c r="F216" s="24" t="inlineStr">
        <is>
          <t>Fulham</t>
        </is>
      </c>
      <c r="G216" s="24" t="inlineStr">
        <is>
          <t>Aston Villa</t>
        </is>
      </c>
      <c r="H216" s="37" t="n"/>
      <c r="I216" s="37" t="n"/>
      <c r="J216" s="37" t="n"/>
      <c r="K216" s="37" t="n"/>
      <c r="L216" s="31" t="n">
        <v>0.3035493178589193</v>
      </c>
      <c r="M216" s="31" t="n">
        <v>0.2648945406621446</v>
      </c>
      <c r="N216" s="31" t="n">
        <v>0.4315561414789362</v>
      </c>
      <c r="O216" s="33">
        <f>3*L216+M216</f>
        <v/>
      </c>
      <c r="P216" s="33">
        <f>3*N216+M216</f>
        <v/>
      </c>
      <c r="Q216" s="31">
        <f>IF(OR(J216="",K216=""),"",SUMPRODUCT(POISSON(Helper!$A$2:$A$122,J216,FALSE)*POISSON(Helper!$B$2:$B$122,K216,FALSE)*Helper!$C$2:$C$122))</f>
        <v/>
      </c>
      <c r="R216" s="31">
        <f>IF(OR(J216="",K216=""),"",SUMPRODUCT(POISSON(Helper!$A$2:$A$122,J216,FALSE)*POISSON(Helper!$B$2:$B$122,K216,FALSE)*Helper!$D$2:$D$122))</f>
        <v/>
      </c>
      <c r="S216" s="31">
        <f>IF(Q216="","",1-Q216-R216)</f>
        <v/>
      </c>
      <c r="T216" s="33">
        <f>IF(Q216="","",3*Q216+R216)</f>
        <v/>
      </c>
      <c r="U216" s="33">
        <f>IF(Q216="","",3*S216+R216)</f>
        <v/>
      </c>
      <c r="V216" s="24">
        <f>IF(OR(H216="",I216=""),"",IF(H216&gt;I216,3,IF(H216=I216,1,0)))</f>
        <v/>
      </c>
      <c r="W216" s="24">
        <f>IF(OR(H216="",I216=""),"",IF(I216&gt;H216,3,IF(H216=I216,1,0)))</f>
        <v/>
      </c>
      <c r="X216" s="24">
        <f>IF(OR(H216="",I216=""),0,1)</f>
        <v/>
      </c>
      <c r="Y216" s="24" t="n"/>
    </row>
    <row r="217">
      <c r="A217" s="24" t="inlineStr">
        <is>
          <t>E0-Ipswich-Hull</t>
        </is>
      </c>
      <c r="B217" s="24" t="inlineStr">
        <is>
          <t>E0</t>
        </is>
      </c>
      <c r="C217" s="24" t="inlineStr">
        <is>
          <t>Premier League</t>
        </is>
      </c>
      <c r="D217" s="24" t="n">
        <v>22</v>
      </c>
      <c r="E217" s="29" t="n">
        <v>46410.625</v>
      </c>
      <c r="F217" s="24" t="inlineStr">
        <is>
          <t>Ipswich</t>
        </is>
      </c>
      <c r="G217" s="24" t="inlineStr">
        <is>
          <t>Hull</t>
        </is>
      </c>
      <c r="H217" s="37" t="n"/>
      <c r="I217" s="37" t="n"/>
      <c r="J217" s="37" t="n"/>
      <c r="K217" s="37" t="n"/>
      <c r="L217" s="31" t="n">
        <v>0.5196862610099562</v>
      </c>
      <c r="M217" s="31" t="n">
        <v>0.2492369863056682</v>
      </c>
      <c r="N217" s="31" t="n">
        <v>0.2310767526843756</v>
      </c>
      <c r="O217" s="33">
        <f>3*L217+M217</f>
        <v/>
      </c>
      <c r="P217" s="33">
        <f>3*N217+M217</f>
        <v/>
      </c>
      <c r="Q217" s="31">
        <f>IF(OR(J217="",K217=""),"",SUMPRODUCT(POISSON(Helper!$A$2:$A$122,J217,FALSE)*POISSON(Helper!$B$2:$B$122,K217,FALSE)*Helper!$C$2:$C$122))</f>
        <v/>
      </c>
      <c r="R217" s="31">
        <f>IF(OR(J217="",K217=""),"",SUMPRODUCT(POISSON(Helper!$A$2:$A$122,J217,FALSE)*POISSON(Helper!$B$2:$B$122,K217,FALSE)*Helper!$D$2:$D$122))</f>
        <v/>
      </c>
      <c r="S217" s="31">
        <f>IF(Q217="","",1-Q217-R217)</f>
        <v/>
      </c>
      <c r="T217" s="33">
        <f>IF(Q217="","",3*Q217+R217)</f>
        <v/>
      </c>
      <c r="U217" s="33">
        <f>IF(Q217="","",3*S217+R217)</f>
        <v/>
      </c>
      <c r="V217" s="24">
        <f>IF(OR(H217="",I217=""),"",IF(H217&gt;I217,3,IF(H217=I217,1,0)))</f>
        <v/>
      </c>
      <c r="W217" s="24">
        <f>IF(OR(H217="",I217=""),"",IF(I217&gt;H217,3,IF(H217=I217,1,0)))</f>
        <v/>
      </c>
      <c r="X217" s="24">
        <f>IF(OR(H217="",I217=""),0,1)</f>
        <v/>
      </c>
      <c r="Y217" s="24" t="n"/>
    </row>
    <row r="218">
      <c r="A218" s="24" t="inlineStr">
        <is>
          <t>E0-Leeds-Chelsea</t>
        </is>
      </c>
      <c r="B218" s="24" t="inlineStr">
        <is>
          <t>E0</t>
        </is>
      </c>
      <c r="C218" s="24" t="inlineStr">
        <is>
          <t>Premier League</t>
        </is>
      </c>
      <c r="D218" s="24" t="n">
        <v>22</v>
      </c>
      <c r="E218" s="29" t="n">
        <v>46410.625</v>
      </c>
      <c r="F218" s="24" t="inlineStr">
        <is>
          <t>Leeds</t>
        </is>
      </c>
      <c r="G218" s="24" t="inlineStr">
        <is>
          <t>Chelsea</t>
        </is>
      </c>
      <c r="H218" s="37" t="n"/>
      <c r="I218" s="37" t="n"/>
      <c r="J218" s="37" t="n"/>
      <c r="K218" s="37" t="n"/>
      <c r="L218" s="31" t="n">
        <v>0.239391211205985</v>
      </c>
      <c r="M218" s="31" t="n">
        <v>0.2517492112734289</v>
      </c>
      <c r="N218" s="31" t="n">
        <v>0.508859577520586</v>
      </c>
      <c r="O218" s="33">
        <f>3*L218+M218</f>
        <v/>
      </c>
      <c r="P218" s="33">
        <f>3*N218+M218</f>
        <v/>
      </c>
      <c r="Q218" s="31">
        <f>IF(OR(J218="",K218=""),"",SUMPRODUCT(POISSON(Helper!$A$2:$A$122,J218,FALSE)*POISSON(Helper!$B$2:$B$122,K218,FALSE)*Helper!$C$2:$C$122))</f>
        <v/>
      </c>
      <c r="R218" s="31">
        <f>IF(OR(J218="",K218=""),"",SUMPRODUCT(POISSON(Helper!$A$2:$A$122,J218,FALSE)*POISSON(Helper!$B$2:$B$122,K218,FALSE)*Helper!$D$2:$D$122))</f>
        <v/>
      </c>
      <c r="S218" s="31">
        <f>IF(Q218="","",1-Q218-R218)</f>
        <v/>
      </c>
      <c r="T218" s="33">
        <f>IF(Q218="","",3*Q218+R218)</f>
        <v/>
      </c>
      <c r="U218" s="33">
        <f>IF(Q218="","",3*S218+R218)</f>
        <v/>
      </c>
      <c r="V218" s="24">
        <f>IF(OR(H218="",I218=""),"",IF(H218&gt;I218,3,IF(H218=I218,1,0)))</f>
        <v/>
      </c>
      <c r="W218" s="24">
        <f>IF(OR(H218="",I218=""),"",IF(I218&gt;H218,3,IF(H218=I218,1,0)))</f>
        <v/>
      </c>
      <c r="X218" s="24">
        <f>IF(OR(H218="",I218=""),0,1)</f>
        <v/>
      </c>
      <c r="Y218" s="24" t="n"/>
    </row>
    <row r="219">
      <c r="A219" s="24" t="inlineStr">
        <is>
          <t>E0-ManUtd-Liverpoo</t>
        </is>
      </c>
      <c r="B219" s="24" t="inlineStr">
        <is>
          <t>E0</t>
        </is>
      </c>
      <c r="C219" s="24" t="inlineStr">
        <is>
          <t>Premier League</t>
        </is>
      </c>
      <c r="D219" s="24" t="n">
        <v>22</v>
      </c>
      <c r="E219" s="29" t="n">
        <v>46410.625</v>
      </c>
      <c r="F219" s="24" t="inlineStr">
        <is>
          <t>Man Utd</t>
        </is>
      </c>
      <c r="G219" s="24" t="inlineStr">
        <is>
          <t>Liverpool</t>
        </is>
      </c>
      <c r="H219" s="37" t="n"/>
      <c r="I219" s="37" t="n"/>
      <c r="J219" s="37" t="n"/>
      <c r="K219" s="37" t="n"/>
      <c r="L219" s="31" t="n">
        <v>0.4082708485825717</v>
      </c>
      <c r="M219" s="31" t="n">
        <v>0.2670781612092419</v>
      </c>
      <c r="N219" s="31" t="n">
        <v>0.3246509902081864</v>
      </c>
      <c r="O219" s="33">
        <f>3*L219+M219</f>
        <v/>
      </c>
      <c r="P219" s="33">
        <f>3*N219+M219</f>
        <v/>
      </c>
      <c r="Q219" s="31">
        <f>IF(OR(J219="",K219=""),"",SUMPRODUCT(POISSON(Helper!$A$2:$A$122,J219,FALSE)*POISSON(Helper!$B$2:$B$122,K219,FALSE)*Helper!$C$2:$C$122))</f>
        <v/>
      </c>
      <c r="R219" s="31">
        <f>IF(OR(J219="",K219=""),"",SUMPRODUCT(POISSON(Helper!$A$2:$A$122,J219,FALSE)*POISSON(Helper!$B$2:$B$122,K219,FALSE)*Helper!$D$2:$D$122))</f>
        <v/>
      </c>
      <c r="S219" s="31">
        <f>IF(Q219="","",1-Q219-R219)</f>
        <v/>
      </c>
      <c r="T219" s="33">
        <f>IF(Q219="","",3*Q219+R219)</f>
        <v/>
      </c>
      <c r="U219" s="33">
        <f>IF(Q219="","",3*S219+R219)</f>
        <v/>
      </c>
      <c r="V219" s="24">
        <f>IF(OR(H219="",I219=""),"",IF(H219&gt;I219,3,IF(H219=I219,1,0)))</f>
        <v/>
      </c>
      <c r="W219" s="24">
        <f>IF(OR(H219="",I219=""),"",IF(I219&gt;H219,3,IF(H219=I219,1,0)))</f>
        <v/>
      </c>
      <c r="X219" s="24">
        <f>IF(OR(H219="",I219=""),0,1)</f>
        <v/>
      </c>
      <c r="Y219" s="24" t="n"/>
    </row>
    <row r="220">
      <c r="A220" s="24" t="inlineStr">
        <is>
          <t>E0-NottmFor-Bournemo</t>
        </is>
      </c>
      <c r="B220" s="24" t="inlineStr">
        <is>
          <t>E0</t>
        </is>
      </c>
      <c r="C220" s="24" t="inlineStr">
        <is>
          <t>Premier League</t>
        </is>
      </c>
      <c r="D220" s="24" t="n">
        <v>22</v>
      </c>
      <c r="E220" s="29" t="n">
        <v>46410.625</v>
      </c>
      <c r="F220" s="24" t="inlineStr">
        <is>
          <t>Nott'm Forest</t>
        </is>
      </c>
      <c r="G220" s="24" t="inlineStr">
        <is>
          <t>Bournemouth</t>
        </is>
      </c>
      <c r="H220" s="37" t="n"/>
      <c r="I220" s="37" t="n"/>
      <c r="J220" s="37" t="n"/>
      <c r="K220" s="37" t="n"/>
      <c r="L220" s="31" t="n">
        <v>0.4125710458246691</v>
      </c>
      <c r="M220" s="31" t="n">
        <v>0.2667412571512607</v>
      </c>
      <c r="N220" s="31" t="n">
        <v>0.3206876970240702</v>
      </c>
      <c r="O220" s="33">
        <f>3*L220+M220</f>
        <v/>
      </c>
      <c r="P220" s="33">
        <f>3*N220+M220</f>
        <v/>
      </c>
      <c r="Q220" s="31">
        <f>IF(OR(J220="",K220=""),"",SUMPRODUCT(POISSON(Helper!$A$2:$A$122,J220,FALSE)*POISSON(Helper!$B$2:$B$122,K220,FALSE)*Helper!$C$2:$C$122))</f>
        <v/>
      </c>
      <c r="R220" s="31">
        <f>IF(OR(J220="",K220=""),"",SUMPRODUCT(POISSON(Helper!$A$2:$A$122,J220,FALSE)*POISSON(Helper!$B$2:$B$122,K220,FALSE)*Helper!$D$2:$D$122))</f>
        <v/>
      </c>
      <c r="S220" s="31">
        <f>IF(Q220="","",1-Q220-R220)</f>
        <v/>
      </c>
      <c r="T220" s="33">
        <f>IF(Q220="","",3*Q220+R220)</f>
        <v/>
      </c>
      <c r="U220" s="33">
        <f>IF(Q220="","",3*S220+R220)</f>
        <v/>
      </c>
      <c r="V220" s="24">
        <f>IF(OR(H220="",I220=""),"",IF(H220&gt;I220,3,IF(H220=I220,1,0)))</f>
        <v/>
      </c>
      <c r="W220" s="24">
        <f>IF(OR(H220="",I220=""),"",IF(I220&gt;H220,3,IF(H220=I220,1,0)))</f>
        <v/>
      </c>
      <c r="X220" s="24">
        <f>IF(OR(H220="",I220=""),0,1)</f>
        <v/>
      </c>
      <c r="Y220" s="24" t="n"/>
    </row>
    <row r="221">
      <c r="A221" s="24" t="inlineStr">
        <is>
          <t>E0-Sunderla-Coventry</t>
        </is>
      </c>
      <c r="B221" s="24" t="inlineStr">
        <is>
          <t>E0</t>
        </is>
      </c>
      <c r="C221" s="24" t="inlineStr">
        <is>
          <t>Premier League</t>
        </is>
      </c>
      <c r="D221" s="24" t="n">
        <v>22</v>
      </c>
      <c r="E221" s="29" t="n">
        <v>46410.625</v>
      </c>
      <c r="F221" s="24" t="inlineStr">
        <is>
          <t>Sunderland</t>
        </is>
      </c>
      <c r="G221" s="24" t="inlineStr">
        <is>
          <t>Coventry</t>
        </is>
      </c>
      <c r="H221" s="37" t="n"/>
      <c r="I221" s="37" t="n"/>
      <c r="J221" s="37" t="n"/>
      <c r="K221" s="37" t="n"/>
      <c r="L221" s="31" t="n">
        <v>0.5027051396918532</v>
      </c>
      <c r="M221" s="31" t="n">
        <v>0.2531070003245941</v>
      </c>
      <c r="N221" s="31" t="n">
        <v>0.2441878599835527</v>
      </c>
      <c r="O221" s="33">
        <f>3*L221+M221</f>
        <v/>
      </c>
      <c r="P221" s="33">
        <f>3*N221+M221</f>
        <v/>
      </c>
      <c r="Q221" s="31">
        <f>IF(OR(J221="",K221=""),"",SUMPRODUCT(POISSON(Helper!$A$2:$A$122,J221,FALSE)*POISSON(Helper!$B$2:$B$122,K221,FALSE)*Helper!$C$2:$C$122))</f>
        <v/>
      </c>
      <c r="R221" s="31">
        <f>IF(OR(J221="",K221=""),"",SUMPRODUCT(POISSON(Helper!$A$2:$A$122,J221,FALSE)*POISSON(Helper!$B$2:$B$122,K221,FALSE)*Helper!$D$2:$D$122))</f>
        <v/>
      </c>
      <c r="S221" s="31">
        <f>IF(Q221="","",1-Q221-R221)</f>
        <v/>
      </c>
      <c r="T221" s="33">
        <f>IF(Q221="","",3*Q221+R221)</f>
        <v/>
      </c>
      <c r="U221" s="33">
        <f>IF(Q221="","",3*S221+R221)</f>
        <v/>
      </c>
      <c r="V221" s="24">
        <f>IF(OR(H221="",I221=""),"",IF(H221&gt;I221,3,IF(H221=I221,1,0)))</f>
        <v/>
      </c>
      <c r="W221" s="24">
        <f>IF(OR(H221="",I221=""),"",IF(I221&gt;H221,3,IF(H221=I221,1,0)))</f>
        <v/>
      </c>
      <c r="X221" s="24">
        <f>IF(OR(H221="",I221=""),0,1)</f>
        <v/>
      </c>
      <c r="Y221" s="24" t="n"/>
    </row>
    <row r="222">
      <c r="A222" s="24" t="inlineStr">
        <is>
          <t>E0-AstonVil-Ipswich</t>
        </is>
      </c>
      <c r="B222" s="24" t="inlineStr">
        <is>
          <t>E0</t>
        </is>
      </c>
      <c r="C222" s="24" t="inlineStr">
        <is>
          <t>Premier League</t>
        </is>
      </c>
      <c r="D222" s="24" t="n">
        <v>23</v>
      </c>
      <c r="E222" s="29" t="n">
        <v>46417.625</v>
      </c>
      <c r="F222" s="24" t="inlineStr">
        <is>
          <t>Aston Villa</t>
        </is>
      </c>
      <c r="G222" s="24" t="inlineStr">
        <is>
          <t>Ipswich</t>
        </is>
      </c>
      <c r="H222" s="37" t="n"/>
      <c r="I222" s="37" t="n"/>
      <c r="J222" s="37" t="n"/>
      <c r="K222" s="37" t="n"/>
      <c r="L222" s="31" t="n">
        <v>0.6558117550115423</v>
      </c>
      <c r="M222" s="31" t="n">
        <v>0.2051947086519009</v>
      </c>
      <c r="N222" s="31" t="n">
        <v>0.1389935363365568</v>
      </c>
      <c r="O222" s="33">
        <f>3*L222+M222</f>
        <v/>
      </c>
      <c r="P222" s="33">
        <f>3*N222+M222</f>
        <v/>
      </c>
      <c r="Q222" s="31">
        <f>IF(OR(J222="",K222=""),"",SUMPRODUCT(POISSON(Helper!$A$2:$A$122,J222,FALSE)*POISSON(Helper!$B$2:$B$122,K222,FALSE)*Helper!$C$2:$C$122))</f>
        <v/>
      </c>
      <c r="R222" s="31">
        <f>IF(OR(J222="",K222=""),"",SUMPRODUCT(POISSON(Helper!$A$2:$A$122,J222,FALSE)*POISSON(Helper!$B$2:$B$122,K222,FALSE)*Helper!$D$2:$D$122))</f>
        <v/>
      </c>
      <c r="S222" s="31">
        <f>IF(Q222="","",1-Q222-R222)</f>
        <v/>
      </c>
      <c r="T222" s="33">
        <f>IF(Q222="","",3*Q222+R222)</f>
        <v/>
      </c>
      <c r="U222" s="33">
        <f>IF(Q222="","",3*S222+R222)</f>
        <v/>
      </c>
      <c r="V222" s="24">
        <f>IF(OR(H222="",I222=""),"",IF(H222&gt;I222,3,IF(H222=I222,1,0)))</f>
        <v/>
      </c>
      <c r="W222" s="24">
        <f>IF(OR(H222="",I222=""),"",IF(I222&gt;H222,3,IF(H222=I222,1,0)))</f>
        <v/>
      </c>
      <c r="X222" s="24">
        <f>IF(OR(H222="",I222=""),0,1)</f>
        <v/>
      </c>
      <c r="Y222" s="24" t="n"/>
    </row>
    <row r="223">
      <c r="A223" s="24" t="inlineStr">
        <is>
          <t>E0-Bournemo-Fulham</t>
        </is>
      </c>
      <c r="B223" s="24" t="inlineStr">
        <is>
          <t>E0</t>
        </is>
      </c>
      <c r="C223" s="24" t="inlineStr">
        <is>
          <t>Premier League</t>
        </is>
      </c>
      <c r="D223" s="24" t="n">
        <v>23</v>
      </c>
      <c r="E223" s="29" t="n">
        <v>46417.625</v>
      </c>
      <c r="F223" s="24" t="inlineStr">
        <is>
          <t>Bournemouth</t>
        </is>
      </c>
      <c r="G223" s="24" t="inlineStr">
        <is>
          <t>Fulham</t>
        </is>
      </c>
      <c r="H223" s="37" t="n"/>
      <c r="I223" s="37" t="n"/>
      <c r="J223" s="37" t="n"/>
      <c r="K223" s="37" t="n"/>
      <c r="L223" s="31" t="n">
        <v>0.4649624639573283</v>
      </c>
      <c r="M223" s="31" t="n">
        <v>0.2602819168964139</v>
      </c>
      <c r="N223" s="31" t="n">
        <v>0.2747556191462577</v>
      </c>
      <c r="O223" s="33">
        <f>3*L223+M223</f>
        <v/>
      </c>
      <c r="P223" s="33">
        <f>3*N223+M223</f>
        <v/>
      </c>
      <c r="Q223" s="31">
        <f>IF(OR(J223="",K223=""),"",SUMPRODUCT(POISSON(Helper!$A$2:$A$122,J223,FALSE)*POISSON(Helper!$B$2:$B$122,K223,FALSE)*Helper!$C$2:$C$122))</f>
        <v/>
      </c>
      <c r="R223" s="31">
        <f>IF(OR(J223="",K223=""),"",SUMPRODUCT(POISSON(Helper!$A$2:$A$122,J223,FALSE)*POISSON(Helper!$B$2:$B$122,K223,FALSE)*Helper!$D$2:$D$122))</f>
        <v/>
      </c>
      <c r="S223" s="31">
        <f>IF(Q223="","",1-Q223-R223)</f>
        <v/>
      </c>
      <c r="T223" s="33">
        <f>IF(Q223="","",3*Q223+R223)</f>
        <v/>
      </c>
      <c r="U223" s="33">
        <f>IF(Q223="","",3*S223+R223)</f>
        <v/>
      </c>
      <c r="V223" s="24">
        <f>IF(OR(H223="",I223=""),"",IF(H223&gt;I223,3,IF(H223=I223,1,0)))</f>
        <v/>
      </c>
      <c r="W223" s="24">
        <f>IF(OR(H223="",I223=""),"",IF(I223&gt;H223,3,IF(H223=I223,1,0)))</f>
        <v/>
      </c>
      <c r="X223" s="24">
        <f>IF(OR(H223="",I223=""),0,1)</f>
        <v/>
      </c>
      <c r="Y223" s="24" t="n"/>
    </row>
    <row r="224">
      <c r="A224" s="24" t="inlineStr">
        <is>
          <t>E0-Brentfor-ManUtd</t>
        </is>
      </c>
      <c r="B224" s="24" t="inlineStr">
        <is>
          <t>E0</t>
        </is>
      </c>
      <c r="C224" s="24" t="inlineStr">
        <is>
          <t>Premier League</t>
        </is>
      </c>
      <c r="D224" s="24" t="n">
        <v>23</v>
      </c>
      <c r="E224" s="29" t="n">
        <v>46417.625</v>
      </c>
      <c r="F224" s="24" t="inlineStr">
        <is>
          <t>Brentford</t>
        </is>
      </c>
      <c r="G224" s="24" t="inlineStr">
        <is>
          <t>Man Utd</t>
        </is>
      </c>
      <c r="H224" s="37" t="n"/>
      <c r="I224" s="37" t="n"/>
      <c r="J224" s="37" t="n"/>
      <c r="K224" s="37" t="n"/>
      <c r="L224" s="31" t="n">
        <v>0.251956584728638</v>
      </c>
      <c r="M224" s="31" t="n">
        <v>0.2551683461073391</v>
      </c>
      <c r="N224" s="31" t="n">
        <v>0.4928750691640229</v>
      </c>
      <c r="O224" s="33">
        <f>3*L224+M224</f>
        <v/>
      </c>
      <c r="P224" s="33">
        <f>3*N224+M224</f>
        <v/>
      </c>
      <c r="Q224" s="31">
        <f>IF(OR(J224="",K224=""),"",SUMPRODUCT(POISSON(Helper!$A$2:$A$122,J224,FALSE)*POISSON(Helper!$B$2:$B$122,K224,FALSE)*Helper!$C$2:$C$122))</f>
        <v/>
      </c>
      <c r="R224" s="31">
        <f>IF(OR(J224="",K224=""),"",SUMPRODUCT(POISSON(Helper!$A$2:$A$122,J224,FALSE)*POISSON(Helper!$B$2:$B$122,K224,FALSE)*Helper!$D$2:$D$122))</f>
        <v/>
      </c>
      <c r="S224" s="31">
        <f>IF(Q224="","",1-Q224-R224)</f>
        <v/>
      </c>
      <c r="T224" s="33">
        <f>IF(Q224="","",3*Q224+R224)</f>
        <v/>
      </c>
      <c r="U224" s="33">
        <f>IF(Q224="","",3*S224+R224)</f>
        <v/>
      </c>
      <c r="V224" s="24">
        <f>IF(OR(H224="",I224=""),"",IF(H224&gt;I224,3,IF(H224=I224,1,0)))</f>
        <v/>
      </c>
      <c r="W224" s="24">
        <f>IF(OR(H224="",I224=""),"",IF(I224&gt;H224,3,IF(H224=I224,1,0)))</f>
        <v/>
      </c>
      <c r="X224" s="24">
        <f>IF(OR(H224="",I224=""),0,1)</f>
        <v/>
      </c>
      <c r="Y224" s="24" t="n"/>
    </row>
    <row r="225">
      <c r="A225" s="24" t="inlineStr">
        <is>
          <t>E0-Chelsea-NottmFor</t>
        </is>
      </c>
      <c r="B225" s="24" t="inlineStr">
        <is>
          <t>E0</t>
        </is>
      </c>
      <c r="C225" s="24" t="inlineStr">
        <is>
          <t>Premier League</t>
        </is>
      </c>
      <c r="D225" s="24" t="n">
        <v>23</v>
      </c>
      <c r="E225" s="29" t="n">
        <v>46417.625</v>
      </c>
      <c r="F225" s="24" t="inlineStr">
        <is>
          <t>Chelsea</t>
        </is>
      </c>
      <c r="G225" s="24" t="inlineStr">
        <is>
          <t>Nott'm Forest</t>
        </is>
      </c>
      <c r="H225" s="37" t="n"/>
      <c r="I225" s="37" t="n"/>
      <c r="J225" s="37" t="n"/>
      <c r="K225" s="37" t="n"/>
      <c r="L225" s="31" t="n">
        <v>0.6077665613786843</v>
      </c>
      <c r="M225" s="31" t="n">
        <v>0.223256054303548</v>
      </c>
      <c r="N225" s="31" t="n">
        <v>0.1689773843177677</v>
      </c>
      <c r="O225" s="33">
        <f>3*L225+M225</f>
        <v/>
      </c>
      <c r="P225" s="33">
        <f>3*N225+M225</f>
        <v/>
      </c>
      <c r="Q225" s="31">
        <f>IF(OR(J225="",K225=""),"",SUMPRODUCT(POISSON(Helper!$A$2:$A$122,J225,FALSE)*POISSON(Helper!$B$2:$B$122,K225,FALSE)*Helper!$C$2:$C$122))</f>
        <v/>
      </c>
      <c r="R225" s="31">
        <f>IF(OR(J225="",K225=""),"",SUMPRODUCT(POISSON(Helper!$A$2:$A$122,J225,FALSE)*POISSON(Helper!$B$2:$B$122,K225,FALSE)*Helper!$D$2:$D$122))</f>
        <v/>
      </c>
      <c r="S225" s="31">
        <f>IF(Q225="","",1-Q225-R225)</f>
        <v/>
      </c>
      <c r="T225" s="33">
        <f>IF(Q225="","",3*Q225+R225)</f>
        <v/>
      </c>
      <c r="U225" s="33">
        <f>IF(Q225="","",3*S225+R225)</f>
        <v/>
      </c>
      <c r="V225" s="24">
        <f>IF(OR(H225="",I225=""),"",IF(H225&gt;I225,3,IF(H225=I225,1,0)))</f>
        <v/>
      </c>
      <c r="W225" s="24">
        <f>IF(OR(H225="",I225=""),"",IF(I225&gt;H225,3,IF(H225=I225,1,0)))</f>
        <v/>
      </c>
      <c r="X225" s="24">
        <f>IF(OR(H225="",I225=""),0,1)</f>
        <v/>
      </c>
      <c r="Y225" s="24" t="n"/>
    </row>
    <row r="226">
      <c r="A226" s="24" t="inlineStr">
        <is>
          <t>E0-Coventry-Leeds</t>
        </is>
      </c>
      <c r="B226" s="24" t="inlineStr">
        <is>
          <t>E0</t>
        </is>
      </c>
      <c r="C226" s="24" t="inlineStr">
        <is>
          <t>Premier League</t>
        </is>
      </c>
      <c r="D226" s="24" t="n">
        <v>23</v>
      </c>
      <c r="E226" s="29" t="n">
        <v>46417.625</v>
      </c>
      <c r="F226" s="24" t="inlineStr">
        <is>
          <t>Coventry</t>
        </is>
      </c>
      <c r="G226" s="24" t="inlineStr">
        <is>
          <t>Leeds</t>
        </is>
      </c>
      <c r="H226" s="37" t="n"/>
      <c r="I226" s="37" t="n"/>
      <c r="J226" s="37" t="n"/>
      <c r="K226" s="37" t="n"/>
      <c r="L226" s="31" t="n">
        <v>0.3147385563065471</v>
      </c>
      <c r="M226" s="31" t="n">
        <v>0.2661727592894191</v>
      </c>
      <c r="N226" s="31" t="n">
        <v>0.4190886844040337</v>
      </c>
      <c r="O226" s="33">
        <f>3*L226+M226</f>
        <v/>
      </c>
      <c r="P226" s="33">
        <f>3*N226+M226</f>
        <v/>
      </c>
      <c r="Q226" s="31">
        <f>IF(OR(J226="",K226=""),"",SUMPRODUCT(POISSON(Helper!$A$2:$A$122,J226,FALSE)*POISSON(Helper!$B$2:$B$122,K226,FALSE)*Helper!$C$2:$C$122))</f>
        <v/>
      </c>
      <c r="R226" s="31">
        <f>IF(OR(J226="",K226=""),"",SUMPRODUCT(POISSON(Helper!$A$2:$A$122,J226,FALSE)*POISSON(Helper!$B$2:$B$122,K226,FALSE)*Helper!$D$2:$D$122))</f>
        <v/>
      </c>
      <c r="S226" s="31">
        <f>IF(Q226="","",1-Q226-R226)</f>
        <v/>
      </c>
      <c r="T226" s="33">
        <f>IF(Q226="","",3*Q226+R226)</f>
        <v/>
      </c>
      <c r="U226" s="33">
        <f>IF(Q226="","",3*S226+R226)</f>
        <v/>
      </c>
      <c r="V226" s="24">
        <f>IF(OR(H226="",I226=""),"",IF(H226&gt;I226,3,IF(H226=I226,1,0)))</f>
        <v/>
      </c>
      <c r="W226" s="24">
        <f>IF(OR(H226="",I226=""),"",IF(I226&gt;H226,3,IF(H226=I226,1,0)))</f>
        <v/>
      </c>
      <c r="X226" s="24">
        <f>IF(OR(H226="",I226=""),0,1)</f>
        <v/>
      </c>
      <c r="Y226" s="24" t="n"/>
    </row>
    <row r="227">
      <c r="A227" s="24" t="inlineStr">
        <is>
          <t>E0-Hull-CrystalP</t>
        </is>
      </c>
      <c r="B227" s="24" t="inlineStr">
        <is>
          <t>E0</t>
        </is>
      </c>
      <c r="C227" s="24" t="inlineStr">
        <is>
          <t>Premier League</t>
        </is>
      </c>
      <c r="D227" s="24" t="n">
        <v>23</v>
      </c>
      <c r="E227" s="29" t="n">
        <v>46417.625</v>
      </c>
      <c r="F227" s="24" t="inlineStr">
        <is>
          <t>Hull</t>
        </is>
      </c>
      <c r="G227" s="24" t="inlineStr">
        <is>
          <t>Crystal Palace</t>
        </is>
      </c>
      <c r="H227" s="37" t="n"/>
      <c r="I227" s="37" t="n"/>
      <c r="J227" s="37" t="n"/>
      <c r="K227" s="37" t="n"/>
      <c r="L227" s="31" t="n">
        <v>0.2309374290506686</v>
      </c>
      <c r="M227" s="31" t="n">
        <v>0.2491931407547727</v>
      </c>
      <c r="N227" s="31" t="n">
        <v>0.5198694301945587</v>
      </c>
      <c r="O227" s="33">
        <f>3*L227+M227</f>
        <v/>
      </c>
      <c r="P227" s="33">
        <f>3*N227+M227</f>
        <v/>
      </c>
      <c r="Q227" s="31">
        <f>IF(OR(J227="",K227=""),"",SUMPRODUCT(POISSON(Helper!$A$2:$A$122,J227,FALSE)*POISSON(Helper!$B$2:$B$122,K227,FALSE)*Helper!$C$2:$C$122))</f>
        <v/>
      </c>
      <c r="R227" s="31">
        <f>IF(OR(J227="",K227=""),"",SUMPRODUCT(POISSON(Helper!$A$2:$A$122,J227,FALSE)*POISSON(Helper!$B$2:$B$122,K227,FALSE)*Helper!$D$2:$D$122))</f>
        <v/>
      </c>
      <c r="S227" s="31">
        <f>IF(Q227="","",1-Q227-R227)</f>
        <v/>
      </c>
      <c r="T227" s="33">
        <f>IF(Q227="","",3*Q227+R227)</f>
        <v/>
      </c>
      <c r="U227" s="33">
        <f>IF(Q227="","",3*S227+R227)</f>
        <v/>
      </c>
      <c r="V227" s="24">
        <f>IF(OR(H227="",I227=""),"",IF(H227&gt;I227,3,IF(H227=I227,1,0)))</f>
        <v/>
      </c>
      <c r="W227" s="24">
        <f>IF(OR(H227="",I227=""),"",IF(I227&gt;H227,3,IF(H227=I227,1,0)))</f>
        <v/>
      </c>
      <c r="X227" s="24">
        <f>IF(OR(H227="",I227=""),0,1)</f>
        <v/>
      </c>
      <c r="Y227" s="24" t="n"/>
    </row>
    <row r="228">
      <c r="A228" s="24" t="inlineStr">
        <is>
          <t>E0-Liverpoo-Everton</t>
        </is>
      </c>
      <c r="B228" s="24" t="inlineStr">
        <is>
          <t>E0</t>
        </is>
      </c>
      <c r="C228" s="24" t="inlineStr">
        <is>
          <t>Premier League</t>
        </is>
      </c>
      <c r="D228" s="24" t="n">
        <v>23</v>
      </c>
      <c r="E228" s="29" t="n">
        <v>46417.625</v>
      </c>
      <c r="F228" s="24" t="inlineStr">
        <is>
          <t>Liverpool</t>
        </is>
      </c>
      <c r="G228" s="24" t="inlineStr">
        <is>
          <t>Everton</t>
        </is>
      </c>
      <c r="H228" s="37" t="n"/>
      <c r="I228" s="37" t="n"/>
      <c r="J228" s="37" t="n"/>
      <c r="K228" s="37" t="n"/>
      <c r="L228" s="31" t="n">
        <v>0.6190387641952588</v>
      </c>
      <c r="M228" s="31" t="n">
        <v>0.2192551582463437</v>
      </c>
      <c r="N228" s="31" t="n">
        <v>0.1617060775583975</v>
      </c>
      <c r="O228" s="33">
        <f>3*L228+M228</f>
        <v/>
      </c>
      <c r="P228" s="33">
        <f>3*N228+M228</f>
        <v/>
      </c>
      <c r="Q228" s="31">
        <f>IF(OR(J228="",K228=""),"",SUMPRODUCT(POISSON(Helper!$A$2:$A$122,J228,FALSE)*POISSON(Helper!$B$2:$B$122,K228,FALSE)*Helper!$C$2:$C$122))</f>
        <v/>
      </c>
      <c r="R228" s="31">
        <f>IF(OR(J228="",K228=""),"",SUMPRODUCT(POISSON(Helper!$A$2:$A$122,J228,FALSE)*POISSON(Helper!$B$2:$B$122,K228,FALSE)*Helper!$D$2:$D$122))</f>
        <v/>
      </c>
      <c r="S228" s="31">
        <f>IF(Q228="","",1-Q228-R228)</f>
        <v/>
      </c>
      <c r="T228" s="33">
        <f>IF(Q228="","",3*Q228+R228)</f>
        <v/>
      </c>
      <c r="U228" s="33">
        <f>IF(Q228="","",3*S228+R228)</f>
        <v/>
      </c>
      <c r="V228" s="24">
        <f>IF(OR(H228="",I228=""),"",IF(H228&gt;I228,3,IF(H228=I228,1,0)))</f>
        <v/>
      </c>
      <c r="W228" s="24">
        <f>IF(OR(H228="",I228=""),"",IF(I228&gt;H228,3,IF(H228=I228,1,0)))</f>
        <v/>
      </c>
      <c r="X228" s="24">
        <f>IF(OR(H228="",I228=""),0,1)</f>
        <v/>
      </c>
      <c r="Y228" s="24" t="n"/>
    </row>
    <row r="229">
      <c r="A229" s="24" t="inlineStr">
        <is>
          <t>E0-ManCity-Arsenal</t>
        </is>
      </c>
      <c r="B229" s="24" t="inlineStr">
        <is>
          <t>E0</t>
        </is>
      </c>
      <c r="C229" s="24" t="inlineStr">
        <is>
          <t>Premier League</t>
        </is>
      </c>
      <c r="D229" s="24" t="n">
        <v>23</v>
      </c>
      <c r="E229" s="29" t="n">
        <v>46417.625</v>
      </c>
      <c r="F229" s="24" t="inlineStr">
        <is>
          <t>Man City</t>
        </is>
      </c>
      <c r="G229" s="24" t="inlineStr">
        <is>
          <t>Arsenal</t>
        </is>
      </c>
      <c r="H229" s="37" t="n"/>
      <c r="I229" s="37" t="n"/>
      <c r="J229" s="37" t="n"/>
      <c r="K229" s="37" t="n"/>
      <c r="L229" s="31" t="n">
        <v>0.3964937992599648</v>
      </c>
      <c r="M229" s="31" t="n">
        <v>0.2678425928801022</v>
      </c>
      <c r="N229" s="31" t="n">
        <v>0.335663607859933</v>
      </c>
      <c r="O229" s="33">
        <f>3*L229+M229</f>
        <v/>
      </c>
      <c r="P229" s="33">
        <f>3*N229+M229</f>
        <v/>
      </c>
      <c r="Q229" s="31">
        <f>IF(OR(J229="",K229=""),"",SUMPRODUCT(POISSON(Helper!$A$2:$A$122,J229,FALSE)*POISSON(Helper!$B$2:$B$122,K229,FALSE)*Helper!$C$2:$C$122))</f>
        <v/>
      </c>
      <c r="R229" s="31">
        <f>IF(OR(J229="",K229=""),"",SUMPRODUCT(POISSON(Helper!$A$2:$A$122,J229,FALSE)*POISSON(Helper!$B$2:$B$122,K229,FALSE)*Helper!$D$2:$D$122))</f>
        <v/>
      </c>
      <c r="S229" s="31">
        <f>IF(Q229="","",1-Q229-R229)</f>
        <v/>
      </c>
      <c r="T229" s="33">
        <f>IF(Q229="","",3*Q229+R229)</f>
        <v/>
      </c>
      <c r="U229" s="33">
        <f>IF(Q229="","",3*S229+R229)</f>
        <v/>
      </c>
      <c r="V229" s="24">
        <f>IF(OR(H229="",I229=""),"",IF(H229&gt;I229,3,IF(H229=I229,1,0)))</f>
        <v/>
      </c>
      <c r="W229" s="24">
        <f>IF(OR(H229="",I229=""),"",IF(I229&gt;H229,3,IF(H229=I229,1,0)))</f>
        <v/>
      </c>
      <c r="X229" s="24">
        <f>IF(OR(H229="",I229=""),0,1)</f>
        <v/>
      </c>
      <c r="Y229" s="24" t="n"/>
    </row>
    <row r="230">
      <c r="A230" s="24" t="inlineStr">
        <is>
          <t>E0-Newcastl-Brighton</t>
        </is>
      </c>
      <c r="B230" s="24" t="inlineStr">
        <is>
          <t>E0</t>
        </is>
      </c>
      <c r="C230" s="24" t="inlineStr">
        <is>
          <t>Premier League</t>
        </is>
      </c>
      <c r="D230" s="24" t="n">
        <v>23</v>
      </c>
      <c r="E230" s="29" t="n">
        <v>46417.625</v>
      </c>
      <c r="F230" s="24" t="inlineStr">
        <is>
          <t>Newcastle</t>
        </is>
      </c>
      <c r="G230" s="24" t="inlineStr">
        <is>
          <t>Brighton</t>
        </is>
      </c>
      <c r="H230" s="37" t="n"/>
      <c r="I230" s="37" t="n"/>
      <c r="J230" s="37" t="n"/>
      <c r="K230" s="37" t="n"/>
      <c r="L230" s="31" t="n">
        <v>0.4066941353155349</v>
      </c>
      <c r="M230" s="31" t="n">
        <v>0.2671940101339311</v>
      </c>
      <c r="N230" s="31" t="n">
        <v>0.326111854550534</v>
      </c>
      <c r="O230" s="33">
        <f>3*L230+M230</f>
        <v/>
      </c>
      <c r="P230" s="33">
        <f>3*N230+M230</f>
        <v/>
      </c>
      <c r="Q230" s="31">
        <f>IF(OR(J230="",K230=""),"",SUMPRODUCT(POISSON(Helper!$A$2:$A$122,J230,FALSE)*POISSON(Helper!$B$2:$B$122,K230,FALSE)*Helper!$C$2:$C$122))</f>
        <v/>
      </c>
      <c r="R230" s="31">
        <f>IF(OR(J230="",K230=""),"",SUMPRODUCT(POISSON(Helper!$A$2:$A$122,J230,FALSE)*POISSON(Helper!$B$2:$B$122,K230,FALSE)*Helper!$D$2:$D$122))</f>
        <v/>
      </c>
      <c r="S230" s="31">
        <f>IF(Q230="","",1-Q230-R230)</f>
        <v/>
      </c>
      <c r="T230" s="33">
        <f>IF(Q230="","",3*Q230+R230)</f>
        <v/>
      </c>
      <c r="U230" s="33">
        <f>IF(Q230="","",3*S230+R230)</f>
        <v/>
      </c>
      <c r="V230" s="24">
        <f>IF(OR(H230="",I230=""),"",IF(H230&gt;I230,3,IF(H230=I230,1,0)))</f>
        <v/>
      </c>
      <c r="W230" s="24">
        <f>IF(OR(H230="",I230=""),"",IF(I230&gt;H230,3,IF(H230=I230,1,0)))</f>
        <v/>
      </c>
      <c r="X230" s="24">
        <f>IF(OR(H230="",I230=""),0,1)</f>
        <v/>
      </c>
      <c r="Y230" s="24" t="n"/>
    </row>
    <row r="231">
      <c r="A231" s="24" t="inlineStr">
        <is>
          <t>E0-Tottenha-Sunderla</t>
        </is>
      </c>
      <c r="B231" s="24" t="inlineStr">
        <is>
          <t>E0</t>
        </is>
      </c>
      <c r="C231" s="24" t="inlineStr">
        <is>
          <t>Premier League</t>
        </is>
      </c>
      <c r="D231" s="24" t="n">
        <v>23</v>
      </c>
      <c r="E231" s="29" t="n">
        <v>46417.625</v>
      </c>
      <c r="F231" s="24" t="inlineStr">
        <is>
          <t>Tottenham</t>
        </is>
      </c>
      <c r="G231" s="24" t="inlineStr">
        <is>
          <t>Sunderland</t>
        </is>
      </c>
      <c r="H231" s="37" t="n"/>
      <c r="I231" s="37" t="n"/>
      <c r="J231" s="37" t="n"/>
      <c r="K231" s="37" t="n"/>
      <c r="L231" s="31" t="n">
        <v>0.5959650154689087</v>
      </c>
      <c r="M231" s="31" t="n">
        <v>0.2272859265152973</v>
      </c>
      <c r="N231" s="31" t="n">
        <v>0.176749058015794</v>
      </c>
      <c r="O231" s="33">
        <f>3*L231+M231</f>
        <v/>
      </c>
      <c r="P231" s="33">
        <f>3*N231+M231</f>
        <v/>
      </c>
      <c r="Q231" s="31">
        <f>IF(OR(J231="",K231=""),"",SUMPRODUCT(POISSON(Helper!$A$2:$A$122,J231,FALSE)*POISSON(Helper!$B$2:$B$122,K231,FALSE)*Helper!$C$2:$C$122))</f>
        <v/>
      </c>
      <c r="R231" s="31">
        <f>IF(OR(J231="",K231=""),"",SUMPRODUCT(POISSON(Helper!$A$2:$A$122,J231,FALSE)*POISSON(Helper!$B$2:$B$122,K231,FALSE)*Helper!$D$2:$D$122))</f>
        <v/>
      </c>
      <c r="S231" s="31">
        <f>IF(Q231="","",1-Q231-R231)</f>
        <v/>
      </c>
      <c r="T231" s="33">
        <f>IF(Q231="","",3*Q231+R231)</f>
        <v/>
      </c>
      <c r="U231" s="33">
        <f>IF(Q231="","",3*S231+R231)</f>
        <v/>
      </c>
      <c r="V231" s="24">
        <f>IF(OR(H231="",I231=""),"",IF(H231&gt;I231,3,IF(H231=I231,1,0)))</f>
        <v/>
      </c>
      <c r="W231" s="24">
        <f>IF(OR(H231="",I231=""),"",IF(I231&gt;H231,3,IF(H231=I231,1,0)))</f>
        <v/>
      </c>
      <c r="X231" s="24">
        <f>IF(OR(H231="",I231=""),0,1)</f>
        <v/>
      </c>
      <c r="Y231" s="24" t="n"/>
    </row>
    <row r="232">
      <c r="A232" s="24" t="inlineStr">
        <is>
          <t>E0-Arsenal-Liverpoo</t>
        </is>
      </c>
      <c r="B232" s="24" t="inlineStr">
        <is>
          <t>E0</t>
        </is>
      </c>
      <c r="C232" s="24" t="inlineStr">
        <is>
          <t>Premier League</t>
        </is>
      </c>
      <c r="D232" s="24" t="n">
        <v>24</v>
      </c>
      <c r="E232" s="29" t="n">
        <v>46424.625</v>
      </c>
      <c r="F232" s="24" t="inlineStr">
        <is>
          <t>Arsenal</t>
        </is>
      </c>
      <c r="G232" s="24" t="inlineStr">
        <is>
          <t>Liverpool</t>
        </is>
      </c>
      <c r="H232" s="37" t="n"/>
      <c r="I232" s="37" t="n"/>
      <c r="J232" s="37" t="n"/>
      <c r="K232" s="37" t="n"/>
      <c r="L232" s="31" t="n">
        <v>0.4966642473855741</v>
      </c>
      <c r="M232" s="31" t="n">
        <v>0.2543895177907091</v>
      </c>
      <c r="N232" s="31" t="n">
        <v>0.2489462348237168</v>
      </c>
      <c r="O232" s="33">
        <f>3*L232+M232</f>
        <v/>
      </c>
      <c r="P232" s="33">
        <f>3*N232+M232</f>
        <v/>
      </c>
      <c r="Q232" s="31">
        <f>IF(OR(J232="",K232=""),"",SUMPRODUCT(POISSON(Helper!$A$2:$A$122,J232,FALSE)*POISSON(Helper!$B$2:$B$122,K232,FALSE)*Helper!$C$2:$C$122))</f>
        <v/>
      </c>
      <c r="R232" s="31">
        <f>IF(OR(J232="",K232=""),"",SUMPRODUCT(POISSON(Helper!$A$2:$A$122,J232,FALSE)*POISSON(Helper!$B$2:$B$122,K232,FALSE)*Helper!$D$2:$D$122))</f>
        <v/>
      </c>
      <c r="S232" s="31">
        <f>IF(Q232="","",1-Q232-R232)</f>
        <v/>
      </c>
      <c r="T232" s="33">
        <f>IF(Q232="","",3*Q232+R232)</f>
        <v/>
      </c>
      <c r="U232" s="33">
        <f>IF(Q232="","",3*S232+R232)</f>
        <v/>
      </c>
      <c r="V232" s="24">
        <f>IF(OR(H232="",I232=""),"",IF(H232&gt;I232,3,IF(H232=I232,1,0)))</f>
        <v/>
      </c>
      <c r="W232" s="24">
        <f>IF(OR(H232="",I232=""),"",IF(I232&gt;H232,3,IF(H232=I232,1,0)))</f>
        <v/>
      </c>
      <c r="X232" s="24">
        <f>IF(OR(H232="",I232=""),0,1)</f>
        <v/>
      </c>
      <c r="Y232" s="24" t="n"/>
    </row>
    <row r="233">
      <c r="A233" s="24" t="inlineStr">
        <is>
          <t>E0-Brighton-Hull</t>
        </is>
      </c>
      <c r="B233" s="24" t="inlineStr">
        <is>
          <t>E0</t>
        </is>
      </c>
      <c r="C233" s="24" t="inlineStr">
        <is>
          <t>Premier League</t>
        </is>
      </c>
      <c r="D233" s="24" t="n">
        <v>24</v>
      </c>
      <c r="E233" s="29" t="n">
        <v>46424.625</v>
      </c>
      <c r="F233" s="24" t="inlineStr">
        <is>
          <t>Brighton</t>
        </is>
      </c>
      <c r="G233" s="24" t="inlineStr">
        <is>
          <t>Hull</t>
        </is>
      </c>
      <c r="H233" s="37" t="n"/>
      <c r="I233" s="37" t="n"/>
      <c r="J233" s="37" t="n"/>
      <c r="K233" s="37" t="n"/>
      <c r="L233" s="31" t="n">
        <v>0.7074727567949536</v>
      </c>
      <c r="M233" s="31" t="n">
        <v>0.18291424254233</v>
      </c>
      <c r="N233" s="31" t="n">
        <v>0.1096130006627164</v>
      </c>
      <c r="O233" s="33">
        <f>3*L233+M233</f>
        <v/>
      </c>
      <c r="P233" s="33">
        <f>3*N233+M233</f>
        <v/>
      </c>
      <c r="Q233" s="31">
        <f>IF(OR(J233="",K233=""),"",SUMPRODUCT(POISSON(Helper!$A$2:$A$122,J233,FALSE)*POISSON(Helper!$B$2:$B$122,K233,FALSE)*Helper!$C$2:$C$122))</f>
        <v/>
      </c>
      <c r="R233" s="31">
        <f>IF(OR(J233="",K233=""),"",SUMPRODUCT(POISSON(Helper!$A$2:$A$122,J233,FALSE)*POISSON(Helper!$B$2:$B$122,K233,FALSE)*Helper!$D$2:$D$122))</f>
        <v/>
      </c>
      <c r="S233" s="31">
        <f>IF(Q233="","",1-Q233-R233)</f>
        <v/>
      </c>
      <c r="T233" s="33">
        <f>IF(Q233="","",3*Q233+R233)</f>
        <v/>
      </c>
      <c r="U233" s="33">
        <f>IF(Q233="","",3*S233+R233)</f>
        <v/>
      </c>
      <c r="V233" s="24">
        <f>IF(OR(H233="",I233=""),"",IF(H233&gt;I233,3,IF(H233=I233,1,0)))</f>
        <v/>
      </c>
      <c r="W233" s="24">
        <f>IF(OR(H233="",I233=""),"",IF(I233&gt;H233,3,IF(H233=I233,1,0)))</f>
        <v/>
      </c>
      <c r="X233" s="24">
        <f>IF(OR(H233="",I233=""),0,1)</f>
        <v/>
      </c>
      <c r="Y233" s="24" t="n"/>
    </row>
    <row r="234">
      <c r="A234" s="24" t="inlineStr">
        <is>
          <t>E0-CrystalP-Coventry</t>
        </is>
      </c>
      <c r="B234" s="24" t="inlineStr">
        <is>
          <t>E0</t>
        </is>
      </c>
      <c r="C234" s="24" t="inlineStr">
        <is>
          <t>Premier League</t>
        </is>
      </c>
      <c r="D234" s="24" t="n">
        <v>24</v>
      </c>
      <c r="E234" s="29" t="n">
        <v>46424.625</v>
      </c>
      <c r="F234" s="24" t="inlineStr">
        <is>
          <t>Crystal Palace</t>
        </is>
      </c>
      <c r="G234" s="24" t="inlineStr">
        <is>
          <t>Coventry</t>
        </is>
      </c>
      <c r="H234" s="37" t="n"/>
      <c r="I234" s="37" t="n"/>
      <c r="J234" s="37" t="n"/>
      <c r="K234" s="37" t="n"/>
      <c r="L234" s="31" t="n">
        <v>0.5314768552075375</v>
      </c>
      <c r="M234" s="31" t="n">
        <v>0.2463246626101332</v>
      </c>
      <c r="N234" s="31" t="n">
        <v>0.2221984821823293</v>
      </c>
      <c r="O234" s="33">
        <f>3*L234+M234</f>
        <v/>
      </c>
      <c r="P234" s="33">
        <f>3*N234+M234</f>
        <v/>
      </c>
      <c r="Q234" s="31">
        <f>IF(OR(J234="",K234=""),"",SUMPRODUCT(POISSON(Helper!$A$2:$A$122,J234,FALSE)*POISSON(Helper!$B$2:$B$122,K234,FALSE)*Helper!$C$2:$C$122))</f>
        <v/>
      </c>
      <c r="R234" s="31">
        <f>IF(OR(J234="",K234=""),"",SUMPRODUCT(POISSON(Helper!$A$2:$A$122,J234,FALSE)*POISSON(Helper!$B$2:$B$122,K234,FALSE)*Helper!$D$2:$D$122))</f>
        <v/>
      </c>
      <c r="S234" s="31">
        <f>IF(Q234="","",1-Q234-R234)</f>
        <v/>
      </c>
      <c r="T234" s="33">
        <f>IF(Q234="","",3*Q234+R234)</f>
        <v/>
      </c>
      <c r="U234" s="33">
        <f>IF(Q234="","",3*S234+R234)</f>
        <v/>
      </c>
      <c r="V234" s="24">
        <f>IF(OR(H234="",I234=""),"",IF(H234&gt;I234,3,IF(H234=I234,1,0)))</f>
        <v/>
      </c>
      <c r="W234" s="24">
        <f>IF(OR(H234="",I234=""),"",IF(I234&gt;H234,3,IF(H234=I234,1,0)))</f>
        <v/>
      </c>
      <c r="X234" s="24">
        <f>IF(OR(H234="",I234=""),0,1)</f>
        <v/>
      </c>
      <c r="Y234" s="24" t="n"/>
    </row>
    <row r="235">
      <c r="A235" s="24" t="inlineStr">
        <is>
          <t>E0-Everton-Newcastl</t>
        </is>
      </c>
      <c r="B235" s="24" t="inlineStr">
        <is>
          <t>E0</t>
        </is>
      </c>
      <c r="C235" s="24" t="inlineStr">
        <is>
          <t>Premier League</t>
        </is>
      </c>
      <c r="D235" s="24" t="n">
        <v>24</v>
      </c>
      <c r="E235" s="29" t="n">
        <v>46424.625</v>
      </c>
      <c r="F235" s="24" t="inlineStr">
        <is>
          <t>Everton</t>
        </is>
      </c>
      <c r="G235" s="24" t="inlineStr">
        <is>
          <t>Newcastle</t>
        </is>
      </c>
      <c r="H235" s="37" t="n"/>
      <c r="I235" s="37" t="n"/>
      <c r="J235" s="37" t="n"/>
      <c r="K235" s="37" t="n"/>
      <c r="L235" s="31" t="n">
        <v>0.4001028745069836</v>
      </c>
      <c r="M235" s="31" t="n">
        <v>0.2676332240321607</v>
      </c>
      <c r="N235" s="31" t="n">
        <v>0.3322639014608557</v>
      </c>
      <c r="O235" s="33">
        <f>3*L235+M235</f>
        <v/>
      </c>
      <c r="P235" s="33">
        <f>3*N235+M235</f>
        <v/>
      </c>
      <c r="Q235" s="31">
        <f>IF(OR(J235="",K235=""),"",SUMPRODUCT(POISSON(Helper!$A$2:$A$122,J235,FALSE)*POISSON(Helper!$B$2:$B$122,K235,FALSE)*Helper!$C$2:$C$122))</f>
        <v/>
      </c>
      <c r="R235" s="31">
        <f>IF(OR(J235="",K235=""),"",SUMPRODUCT(POISSON(Helper!$A$2:$A$122,J235,FALSE)*POISSON(Helper!$B$2:$B$122,K235,FALSE)*Helper!$D$2:$D$122))</f>
        <v/>
      </c>
      <c r="S235" s="31">
        <f>IF(Q235="","",1-Q235-R235)</f>
        <v/>
      </c>
      <c r="T235" s="33">
        <f>IF(Q235="","",3*Q235+R235)</f>
        <v/>
      </c>
      <c r="U235" s="33">
        <f>IF(Q235="","",3*S235+R235)</f>
        <v/>
      </c>
      <c r="V235" s="24">
        <f>IF(OR(H235="",I235=""),"",IF(H235&gt;I235,3,IF(H235=I235,1,0)))</f>
        <v/>
      </c>
      <c r="W235" s="24">
        <f>IF(OR(H235="",I235=""),"",IF(I235&gt;H235,3,IF(H235=I235,1,0)))</f>
        <v/>
      </c>
      <c r="X235" s="24">
        <f>IF(OR(H235="",I235=""),0,1)</f>
        <v/>
      </c>
      <c r="Y235" s="24" t="n"/>
    </row>
    <row r="236">
      <c r="A236" s="24" t="inlineStr">
        <is>
          <t>E0-Fulham-ManCity</t>
        </is>
      </c>
      <c r="B236" s="24" t="inlineStr">
        <is>
          <t>E0</t>
        </is>
      </c>
      <c r="C236" s="24" t="inlineStr">
        <is>
          <t>Premier League</t>
        </is>
      </c>
      <c r="D236" s="24" t="n">
        <v>24</v>
      </c>
      <c r="E236" s="29" t="n">
        <v>46424.625</v>
      </c>
      <c r="F236" s="24" t="inlineStr">
        <is>
          <t>Fulham</t>
        </is>
      </c>
      <c r="G236" s="24" t="inlineStr">
        <is>
          <t>Man City</t>
        </is>
      </c>
      <c r="H236" s="37" t="n"/>
      <c r="I236" s="37" t="n"/>
      <c r="J236" s="37" t="n"/>
      <c r="K236" s="37" t="n"/>
      <c r="L236" s="31" t="n">
        <v>0.1761924446313768</v>
      </c>
      <c r="M236" s="31" t="n">
        <v>0.2270055091316529</v>
      </c>
      <c r="N236" s="31" t="n">
        <v>0.5968020462369703</v>
      </c>
      <c r="O236" s="33">
        <f>3*L236+M236</f>
        <v/>
      </c>
      <c r="P236" s="33">
        <f>3*N236+M236</f>
        <v/>
      </c>
      <c r="Q236" s="31">
        <f>IF(OR(J236="",K236=""),"",SUMPRODUCT(POISSON(Helper!$A$2:$A$122,J236,FALSE)*POISSON(Helper!$B$2:$B$122,K236,FALSE)*Helper!$C$2:$C$122))</f>
        <v/>
      </c>
      <c r="R236" s="31">
        <f>IF(OR(J236="",K236=""),"",SUMPRODUCT(POISSON(Helper!$A$2:$A$122,J236,FALSE)*POISSON(Helper!$B$2:$B$122,K236,FALSE)*Helper!$D$2:$D$122))</f>
        <v/>
      </c>
      <c r="S236" s="31">
        <f>IF(Q236="","",1-Q236-R236)</f>
        <v/>
      </c>
      <c r="T236" s="33">
        <f>IF(Q236="","",3*Q236+R236)</f>
        <v/>
      </c>
      <c r="U236" s="33">
        <f>IF(Q236="","",3*S236+R236)</f>
        <v/>
      </c>
      <c r="V236" s="24">
        <f>IF(OR(H236="",I236=""),"",IF(H236&gt;I236,3,IF(H236=I236,1,0)))</f>
        <v/>
      </c>
      <c r="W236" s="24">
        <f>IF(OR(H236="",I236=""),"",IF(I236&gt;H236,3,IF(H236=I236,1,0)))</f>
        <v/>
      </c>
      <c r="X236" s="24">
        <f>IF(OR(H236="",I236=""),0,1)</f>
        <v/>
      </c>
      <c r="Y236" s="24" t="n"/>
    </row>
    <row r="237">
      <c r="A237" s="24" t="inlineStr">
        <is>
          <t>E0-Ipswich-Tottenha</t>
        </is>
      </c>
      <c r="B237" s="24" t="inlineStr">
        <is>
          <t>E0</t>
        </is>
      </c>
      <c r="C237" s="24" t="inlineStr">
        <is>
          <t>Premier League</t>
        </is>
      </c>
      <c r="D237" s="24" t="n">
        <v>24</v>
      </c>
      <c r="E237" s="29" t="n">
        <v>46424.625</v>
      </c>
      <c r="F237" s="24" t="inlineStr">
        <is>
          <t>Ipswich</t>
        </is>
      </c>
      <c r="G237" s="24" t="inlineStr">
        <is>
          <t>Tottenham</t>
        </is>
      </c>
      <c r="H237" s="37" t="n"/>
      <c r="I237" s="37" t="n"/>
      <c r="J237" s="37" t="n"/>
      <c r="K237" s="37" t="n"/>
      <c r="L237" s="31" t="n">
        <v>0.1959982010557286</v>
      </c>
      <c r="M237" s="31" t="n">
        <v>0.2362456304331348</v>
      </c>
      <c r="N237" s="31" t="n">
        <v>0.5677561685111365</v>
      </c>
      <c r="O237" s="33">
        <f>3*L237+M237</f>
        <v/>
      </c>
      <c r="P237" s="33">
        <f>3*N237+M237</f>
        <v/>
      </c>
      <c r="Q237" s="31">
        <f>IF(OR(J237="",K237=""),"",SUMPRODUCT(POISSON(Helper!$A$2:$A$122,J237,FALSE)*POISSON(Helper!$B$2:$B$122,K237,FALSE)*Helper!$C$2:$C$122))</f>
        <v/>
      </c>
      <c r="R237" s="31">
        <f>IF(OR(J237="",K237=""),"",SUMPRODUCT(POISSON(Helper!$A$2:$A$122,J237,FALSE)*POISSON(Helper!$B$2:$B$122,K237,FALSE)*Helper!$D$2:$D$122))</f>
        <v/>
      </c>
      <c r="S237" s="31">
        <f>IF(Q237="","",1-Q237-R237)</f>
        <v/>
      </c>
      <c r="T237" s="33">
        <f>IF(Q237="","",3*Q237+R237)</f>
        <v/>
      </c>
      <c r="U237" s="33">
        <f>IF(Q237="","",3*S237+R237)</f>
        <v/>
      </c>
      <c r="V237" s="24">
        <f>IF(OR(H237="",I237=""),"",IF(H237&gt;I237,3,IF(H237=I237,1,0)))</f>
        <v/>
      </c>
      <c r="W237" s="24">
        <f>IF(OR(H237="",I237=""),"",IF(I237&gt;H237,3,IF(H237=I237,1,0)))</f>
        <v/>
      </c>
      <c r="X237" s="24">
        <f>IF(OR(H237="",I237=""),0,1)</f>
        <v/>
      </c>
      <c r="Y237" s="24" t="n"/>
    </row>
    <row r="238">
      <c r="A238" s="24" t="inlineStr">
        <is>
          <t>E0-Leeds-Bournemo</t>
        </is>
      </c>
      <c r="B238" s="24" t="inlineStr">
        <is>
          <t>E0</t>
        </is>
      </c>
      <c r="C238" s="24" t="inlineStr">
        <is>
          <t>Premier League</t>
        </is>
      </c>
      <c r="D238" s="24" t="n">
        <v>24</v>
      </c>
      <c r="E238" s="29" t="n">
        <v>46424.625</v>
      </c>
      <c r="F238" s="24" t="inlineStr">
        <is>
          <t>Leeds</t>
        </is>
      </c>
      <c r="G238" s="24" t="inlineStr">
        <is>
          <t>Bournemouth</t>
        </is>
      </c>
      <c r="H238" s="37" t="n"/>
      <c r="I238" s="37" t="n"/>
      <c r="J238" s="37" t="n"/>
      <c r="K238" s="37" t="n"/>
      <c r="L238" s="31" t="n">
        <v>0.3945183611437431</v>
      </c>
      <c r="M238" s="31" t="n">
        <v>0.2679477696941381</v>
      </c>
      <c r="N238" s="31" t="n">
        <v>0.3375338691621188</v>
      </c>
      <c r="O238" s="33">
        <f>3*L238+M238</f>
        <v/>
      </c>
      <c r="P238" s="33">
        <f>3*N238+M238</f>
        <v/>
      </c>
      <c r="Q238" s="31">
        <f>IF(OR(J238="",K238=""),"",SUMPRODUCT(POISSON(Helper!$A$2:$A$122,J238,FALSE)*POISSON(Helper!$B$2:$B$122,K238,FALSE)*Helper!$C$2:$C$122))</f>
        <v/>
      </c>
      <c r="R238" s="31">
        <f>IF(OR(J238="",K238=""),"",SUMPRODUCT(POISSON(Helper!$A$2:$A$122,J238,FALSE)*POISSON(Helper!$B$2:$B$122,K238,FALSE)*Helper!$D$2:$D$122))</f>
        <v/>
      </c>
      <c r="S238" s="31">
        <f>IF(Q238="","",1-Q238-R238)</f>
        <v/>
      </c>
      <c r="T238" s="33">
        <f>IF(Q238="","",3*Q238+R238)</f>
        <v/>
      </c>
      <c r="U238" s="33">
        <f>IF(Q238="","",3*S238+R238)</f>
        <v/>
      </c>
      <c r="V238" s="24">
        <f>IF(OR(H238="",I238=""),"",IF(H238&gt;I238,3,IF(H238=I238,1,0)))</f>
        <v/>
      </c>
      <c r="W238" s="24">
        <f>IF(OR(H238="",I238=""),"",IF(I238&gt;H238,3,IF(H238=I238,1,0)))</f>
        <v/>
      </c>
      <c r="X238" s="24">
        <f>IF(OR(H238="",I238=""),0,1)</f>
        <v/>
      </c>
      <c r="Y238" s="24" t="n"/>
    </row>
    <row r="239">
      <c r="A239" s="24" t="inlineStr">
        <is>
          <t>E0-ManUtd-Chelsea</t>
        </is>
      </c>
      <c r="B239" s="24" t="inlineStr">
        <is>
          <t>E0</t>
        </is>
      </c>
      <c r="C239" s="24" t="inlineStr">
        <is>
          <t>Premier League</t>
        </is>
      </c>
      <c r="D239" s="24" t="n">
        <v>24</v>
      </c>
      <c r="E239" s="29" t="n">
        <v>46424.625</v>
      </c>
      <c r="F239" s="24" t="inlineStr">
        <is>
          <t>Man Utd</t>
        </is>
      </c>
      <c r="G239" s="24" t="inlineStr">
        <is>
          <t>Chelsea</t>
        </is>
      </c>
      <c r="H239" s="37" t="n"/>
      <c r="I239" s="37" t="n"/>
      <c r="J239" s="37" t="n"/>
      <c r="K239" s="37" t="n"/>
      <c r="L239" s="31" t="n">
        <v>0.4331561874583172</v>
      </c>
      <c r="M239" s="31" t="n">
        <v>0.2647126424107857</v>
      </c>
      <c r="N239" s="31" t="n">
        <v>0.3021311701308971</v>
      </c>
      <c r="O239" s="33">
        <f>3*L239+M239</f>
        <v/>
      </c>
      <c r="P239" s="33">
        <f>3*N239+M239</f>
        <v/>
      </c>
      <c r="Q239" s="31">
        <f>IF(OR(J239="",K239=""),"",SUMPRODUCT(POISSON(Helper!$A$2:$A$122,J239,FALSE)*POISSON(Helper!$B$2:$B$122,K239,FALSE)*Helper!$C$2:$C$122))</f>
        <v/>
      </c>
      <c r="R239" s="31">
        <f>IF(OR(J239="",K239=""),"",SUMPRODUCT(POISSON(Helper!$A$2:$A$122,J239,FALSE)*POISSON(Helper!$B$2:$B$122,K239,FALSE)*Helper!$D$2:$D$122))</f>
        <v/>
      </c>
      <c r="S239" s="31">
        <f>IF(Q239="","",1-Q239-R239)</f>
        <v/>
      </c>
      <c r="T239" s="33">
        <f>IF(Q239="","",3*Q239+R239)</f>
        <v/>
      </c>
      <c r="U239" s="33">
        <f>IF(Q239="","",3*S239+R239)</f>
        <v/>
      </c>
      <c r="V239" s="24">
        <f>IF(OR(H239="",I239=""),"",IF(H239&gt;I239,3,IF(H239=I239,1,0)))</f>
        <v/>
      </c>
      <c r="W239" s="24">
        <f>IF(OR(H239="",I239=""),"",IF(I239&gt;H239,3,IF(H239=I239,1,0)))</f>
        <v/>
      </c>
      <c r="X239" s="24">
        <f>IF(OR(H239="",I239=""),0,1)</f>
        <v/>
      </c>
      <c r="Y239" s="24" t="n"/>
    </row>
    <row r="240">
      <c r="A240" s="24" t="inlineStr">
        <is>
          <t>E0-NottmFor-Brentfor</t>
        </is>
      </c>
      <c r="B240" s="24" t="inlineStr">
        <is>
          <t>E0</t>
        </is>
      </c>
      <c r="C240" s="24" t="inlineStr">
        <is>
          <t>Premier League</t>
        </is>
      </c>
      <c r="D240" s="24" t="n">
        <v>24</v>
      </c>
      <c r="E240" s="29" t="n">
        <v>46424.625</v>
      </c>
      <c r="F240" s="24" t="inlineStr">
        <is>
          <t>Nott'm Forest</t>
        </is>
      </c>
      <c r="G240" s="24" t="inlineStr">
        <is>
          <t>Brentford</t>
        </is>
      </c>
      <c r="H240" s="37" t="n"/>
      <c r="I240" s="37" t="n"/>
      <c r="J240" s="37" t="n"/>
      <c r="K240" s="37" t="n"/>
      <c r="L240" s="31" t="n">
        <v>0.4142003507558173</v>
      </c>
      <c r="M240" s="31" t="n">
        <v>0.266605647662886</v>
      </c>
      <c r="N240" s="31" t="n">
        <v>0.3191940015812967</v>
      </c>
      <c r="O240" s="33">
        <f>3*L240+M240</f>
        <v/>
      </c>
      <c r="P240" s="33">
        <f>3*N240+M240</f>
        <v/>
      </c>
      <c r="Q240" s="31">
        <f>IF(OR(J240="",K240=""),"",SUMPRODUCT(POISSON(Helper!$A$2:$A$122,J240,FALSE)*POISSON(Helper!$B$2:$B$122,K240,FALSE)*Helper!$C$2:$C$122))</f>
        <v/>
      </c>
      <c r="R240" s="31">
        <f>IF(OR(J240="",K240=""),"",SUMPRODUCT(POISSON(Helper!$A$2:$A$122,J240,FALSE)*POISSON(Helper!$B$2:$B$122,K240,FALSE)*Helper!$D$2:$D$122))</f>
        <v/>
      </c>
      <c r="S240" s="31">
        <f>IF(Q240="","",1-Q240-R240)</f>
        <v/>
      </c>
      <c r="T240" s="33">
        <f>IF(Q240="","",3*Q240+R240)</f>
        <v/>
      </c>
      <c r="U240" s="33">
        <f>IF(Q240="","",3*S240+R240)</f>
        <v/>
      </c>
      <c r="V240" s="24">
        <f>IF(OR(H240="",I240=""),"",IF(H240&gt;I240,3,IF(H240=I240,1,0)))</f>
        <v/>
      </c>
      <c r="W240" s="24">
        <f>IF(OR(H240="",I240=""),"",IF(I240&gt;H240,3,IF(H240=I240,1,0)))</f>
        <v/>
      </c>
      <c r="X240" s="24">
        <f>IF(OR(H240="",I240=""),0,1)</f>
        <v/>
      </c>
      <c r="Y240" s="24" t="n"/>
    </row>
    <row r="241">
      <c r="A241" s="24" t="inlineStr">
        <is>
          <t>E0-Sunderla-AstonVil</t>
        </is>
      </c>
      <c r="B241" s="24" t="inlineStr">
        <is>
          <t>E0</t>
        </is>
      </c>
      <c r="C241" s="24" t="inlineStr">
        <is>
          <t>Premier League</t>
        </is>
      </c>
      <c r="D241" s="24" t="n">
        <v>24</v>
      </c>
      <c r="E241" s="29" t="n">
        <v>46424.625</v>
      </c>
      <c r="F241" s="24" t="inlineStr">
        <is>
          <t>Sunderland</t>
        </is>
      </c>
      <c r="G241" s="24" t="inlineStr">
        <is>
          <t>Aston Villa</t>
        </is>
      </c>
      <c r="H241" s="37" t="n"/>
      <c r="I241" s="37" t="n"/>
      <c r="J241" s="37" t="n"/>
      <c r="K241" s="37" t="n"/>
      <c r="L241" s="31" t="n">
        <v>0.2868598048897004</v>
      </c>
      <c r="M241" s="31" t="n">
        <v>0.2624609410224878</v>
      </c>
      <c r="N241" s="31" t="n">
        <v>0.4506792540878118</v>
      </c>
      <c r="O241" s="33">
        <f>3*L241+M241</f>
        <v/>
      </c>
      <c r="P241" s="33">
        <f>3*N241+M241</f>
        <v/>
      </c>
      <c r="Q241" s="31">
        <f>IF(OR(J241="",K241=""),"",SUMPRODUCT(POISSON(Helper!$A$2:$A$122,J241,FALSE)*POISSON(Helper!$B$2:$B$122,K241,FALSE)*Helper!$C$2:$C$122))</f>
        <v/>
      </c>
      <c r="R241" s="31">
        <f>IF(OR(J241="",K241=""),"",SUMPRODUCT(POISSON(Helper!$A$2:$A$122,J241,FALSE)*POISSON(Helper!$B$2:$B$122,K241,FALSE)*Helper!$D$2:$D$122))</f>
        <v/>
      </c>
      <c r="S241" s="31">
        <f>IF(Q241="","",1-Q241-R241)</f>
        <v/>
      </c>
      <c r="T241" s="33">
        <f>IF(Q241="","",3*Q241+R241)</f>
        <v/>
      </c>
      <c r="U241" s="33">
        <f>IF(Q241="","",3*S241+R241)</f>
        <v/>
      </c>
      <c r="V241" s="24">
        <f>IF(OR(H241="",I241=""),"",IF(H241&gt;I241,3,IF(H241=I241,1,0)))</f>
        <v/>
      </c>
      <c r="W241" s="24">
        <f>IF(OR(H241="",I241=""),"",IF(I241&gt;H241,3,IF(H241=I241,1,0)))</f>
        <v/>
      </c>
      <c r="X241" s="24">
        <f>IF(OR(H241="",I241=""),0,1)</f>
        <v/>
      </c>
      <c r="Y241" s="24" t="n"/>
    </row>
    <row r="242">
      <c r="A242" s="24" t="inlineStr">
        <is>
          <t>E0-AstonVil-Bournemo</t>
        </is>
      </c>
      <c r="B242" s="24" t="inlineStr">
        <is>
          <t>E0</t>
        </is>
      </c>
      <c r="C242" s="24" t="inlineStr">
        <is>
          <t>Premier League</t>
        </is>
      </c>
      <c r="D242" s="24" t="n">
        <v>25</v>
      </c>
      <c r="E242" s="29" t="n">
        <v>46428.83333333334</v>
      </c>
      <c r="F242" s="24" t="inlineStr">
        <is>
          <t>Aston Villa</t>
        </is>
      </c>
      <c r="G242" s="24" t="inlineStr">
        <is>
          <t>Bournemouth</t>
        </is>
      </c>
      <c r="H242" s="37" t="n"/>
      <c r="I242" s="37" t="n"/>
      <c r="J242" s="37" t="n"/>
      <c r="K242" s="37" t="n"/>
      <c r="L242" s="31" t="n">
        <v>0.5061460286212347</v>
      </c>
      <c r="M242" s="31" t="n">
        <v>0.2523542023301452</v>
      </c>
      <c r="N242" s="31" t="n">
        <v>0.2414997690486201</v>
      </c>
      <c r="O242" s="33">
        <f>3*L242+M242</f>
        <v/>
      </c>
      <c r="P242" s="33">
        <f>3*N242+M242</f>
        <v/>
      </c>
      <c r="Q242" s="31">
        <f>IF(OR(J242="",K242=""),"",SUMPRODUCT(POISSON(Helper!$A$2:$A$122,J242,FALSE)*POISSON(Helper!$B$2:$B$122,K242,FALSE)*Helper!$C$2:$C$122))</f>
        <v/>
      </c>
      <c r="R242" s="31">
        <f>IF(OR(J242="",K242=""),"",SUMPRODUCT(POISSON(Helper!$A$2:$A$122,J242,FALSE)*POISSON(Helper!$B$2:$B$122,K242,FALSE)*Helper!$D$2:$D$122))</f>
        <v/>
      </c>
      <c r="S242" s="31">
        <f>IF(Q242="","",1-Q242-R242)</f>
        <v/>
      </c>
      <c r="T242" s="33">
        <f>IF(Q242="","",3*Q242+R242)</f>
        <v/>
      </c>
      <c r="U242" s="33">
        <f>IF(Q242="","",3*S242+R242)</f>
        <v/>
      </c>
      <c r="V242" s="24">
        <f>IF(OR(H242="",I242=""),"",IF(H242&gt;I242,3,IF(H242=I242,1,0)))</f>
        <v/>
      </c>
      <c r="W242" s="24">
        <f>IF(OR(H242="",I242=""),"",IF(I242&gt;H242,3,IF(H242=I242,1,0)))</f>
        <v/>
      </c>
      <c r="X242" s="24">
        <f>IF(OR(H242="",I242=""),0,1)</f>
        <v/>
      </c>
      <c r="Y242" s="24" t="n"/>
    </row>
    <row r="243">
      <c r="A243" s="24" t="inlineStr">
        <is>
          <t>E0-Coventry-Liverpoo</t>
        </is>
      </c>
      <c r="B243" s="24" t="inlineStr">
        <is>
          <t>E0</t>
        </is>
      </c>
      <c r="C243" s="24" t="inlineStr">
        <is>
          <t>Premier League</t>
        </is>
      </c>
      <c r="D243" s="24" t="n">
        <v>25</v>
      </c>
      <c r="E243" s="29" t="n">
        <v>46428.83333333334</v>
      </c>
      <c r="F243" s="24" t="inlineStr">
        <is>
          <t>Coventry</t>
        </is>
      </c>
      <c r="G243" s="24" t="inlineStr">
        <is>
          <t>Liverpool</t>
        </is>
      </c>
      <c r="H243" s="37" t="n"/>
      <c r="I243" s="37" t="n"/>
      <c r="J243" s="37" t="n"/>
      <c r="K243" s="37" t="n"/>
      <c r="L243" s="31" t="n">
        <v>0.1442124248943335</v>
      </c>
      <c r="M243" s="31" t="n">
        <v>0.208647673474596</v>
      </c>
      <c r="N243" s="31" t="n">
        <v>0.6471399016310705</v>
      </c>
      <c r="O243" s="33">
        <f>3*L243+M243</f>
        <v/>
      </c>
      <c r="P243" s="33">
        <f>3*N243+M243</f>
        <v/>
      </c>
      <c r="Q243" s="31">
        <f>IF(OR(J243="",K243=""),"",SUMPRODUCT(POISSON(Helper!$A$2:$A$122,J243,FALSE)*POISSON(Helper!$B$2:$B$122,K243,FALSE)*Helper!$C$2:$C$122))</f>
        <v/>
      </c>
      <c r="R243" s="31">
        <f>IF(OR(J243="",K243=""),"",SUMPRODUCT(POISSON(Helper!$A$2:$A$122,J243,FALSE)*POISSON(Helper!$B$2:$B$122,K243,FALSE)*Helper!$D$2:$D$122))</f>
        <v/>
      </c>
      <c r="S243" s="31">
        <f>IF(Q243="","",1-Q243-R243)</f>
        <v/>
      </c>
      <c r="T243" s="33">
        <f>IF(Q243="","",3*Q243+R243)</f>
        <v/>
      </c>
      <c r="U243" s="33">
        <f>IF(Q243="","",3*S243+R243)</f>
        <v/>
      </c>
      <c r="V243" s="24">
        <f>IF(OR(H243="",I243=""),"",IF(H243&gt;I243,3,IF(H243=I243,1,0)))</f>
        <v/>
      </c>
      <c r="W243" s="24">
        <f>IF(OR(H243="",I243=""),"",IF(I243&gt;H243,3,IF(H243=I243,1,0)))</f>
        <v/>
      </c>
      <c r="X243" s="24">
        <f>IF(OR(H243="",I243=""),0,1)</f>
        <v/>
      </c>
      <c r="Y243" s="24" t="n"/>
    </row>
    <row r="244">
      <c r="A244" s="24" t="inlineStr">
        <is>
          <t>E0-CrystalP-Brentfor</t>
        </is>
      </c>
      <c r="B244" s="24" t="inlineStr">
        <is>
          <t>E0</t>
        </is>
      </c>
      <c r="C244" s="24" t="inlineStr">
        <is>
          <t>Premier League</t>
        </is>
      </c>
      <c r="D244" s="24" t="n">
        <v>25</v>
      </c>
      <c r="E244" s="29" t="n">
        <v>46428.83333333334</v>
      </c>
      <c r="F244" s="24" t="inlineStr">
        <is>
          <t>Crystal Palace</t>
        </is>
      </c>
      <c r="G244" s="24" t="inlineStr">
        <is>
          <t>Brentford</t>
        </is>
      </c>
      <c r="H244" s="37" t="n"/>
      <c r="I244" s="37" t="n"/>
      <c r="J244" s="37" t="n"/>
      <c r="K244" s="37" t="n"/>
      <c r="L244" s="31" t="n">
        <v>0.391158169876655</v>
      </c>
      <c r="M244" s="31" t="n">
        <v>0.2681112460056623</v>
      </c>
      <c r="N244" s="31" t="n">
        <v>0.3407305841176828</v>
      </c>
      <c r="O244" s="33">
        <f>3*L244+M244</f>
        <v/>
      </c>
      <c r="P244" s="33">
        <f>3*N244+M244</f>
        <v/>
      </c>
      <c r="Q244" s="31">
        <f>IF(OR(J244="",K244=""),"",SUMPRODUCT(POISSON(Helper!$A$2:$A$122,J244,FALSE)*POISSON(Helper!$B$2:$B$122,K244,FALSE)*Helper!$C$2:$C$122))</f>
        <v/>
      </c>
      <c r="R244" s="31">
        <f>IF(OR(J244="",K244=""),"",SUMPRODUCT(POISSON(Helper!$A$2:$A$122,J244,FALSE)*POISSON(Helper!$B$2:$B$122,K244,FALSE)*Helper!$D$2:$D$122))</f>
        <v/>
      </c>
      <c r="S244" s="31">
        <f>IF(Q244="","",1-Q244-R244)</f>
        <v/>
      </c>
      <c r="T244" s="33">
        <f>IF(Q244="","",3*Q244+R244)</f>
        <v/>
      </c>
      <c r="U244" s="33">
        <f>IF(Q244="","",3*S244+R244)</f>
        <v/>
      </c>
      <c r="V244" s="24">
        <f>IF(OR(H244="",I244=""),"",IF(H244&gt;I244,3,IF(H244=I244,1,0)))</f>
        <v/>
      </c>
      <c r="W244" s="24">
        <f>IF(OR(H244="",I244=""),"",IF(I244&gt;H244,3,IF(H244=I244,1,0)))</f>
        <v/>
      </c>
      <c r="X244" s="24">
        <f>IF(OR(H244="",I244=""),0,1)</f>
        <v/>
      </c>
      <c r="Y244" s="24" t="n"/>
    </row>
    <row r="245">
      <c r="A245" s="24" t="inlineStr">
        <is>
          <t>E0-Everton-Leeds</t>
        </is>
      </c>
      <c r="B245" s="24" t="inlineStr">
        <is>
          <t>E0</t>
        </is>
      </c>
      <c r="C245" s="24" t="inlineStr">
        <is>
          <t>Premier League</t>
        </is>
      </c>
      <c r="D245" s="24" t="n">
        <v>25</v>
      </c>
      <c r="E245" s="29" t="n">
        <v>46428.83333333334</v>
      </c>
      <c r="F245" s="24" t="inlineStr">
        <is>
          <t>Everton</t>
        </is>
      </c>
      <c r="G245" s="24" t="inlineStr">
        <is>
          <t>Leeds</t>
        </is>
      </c>
      <c r="H245" s="37" t="n"/>
      <c r="I245" s="37" t="n"/>
      <c r="J245" s="37" t="n"/>
      <c r="K245" s="37" t="n"/>
      <c r="L245" s="31" t="n">
        <v>0.4544199522010282</v>
      </c>
      <c r="M245" s="31" t="n">
        <v>0.2619196500524625</v>
      </c>
      <c r="N245" s="31" t="n">
        <v>0.2836603977465094</v>
      </c>
      <c r="O245" s="33">
        <f>3*L245+M245</f>
        <v/>
      </c>
      <c r="P245" s="33">
        <f>3*N245+M245</f>
        <v/>
      </c>
      <c r="Q245" s="31">
        <f>IF(OR(J245="",K245=""),"",SUMPRODUCT(POISSON(Helper!$A$2:$A$122,J245,FALSE)*POISSON(Helper!$B$2:$B$122,K245,FALSE)*Helper!$C$2:$C$122))</f>
        <v/>
      </c>
      <c r="R245" s="31">
        <f>IF(OR(J245="",K245=""),"",SUMPRODUCT(POISSON(Helper!$A$2:$A$122,J245,FALSE)*POISSON(Helper!$B$2:$B$122,K245,FALSE)*Helper!$D$2:$D$122))</f>
        <v/>
      </c>
      <c r="S245" s="31">
        <f>IF(Q245="","",1-Q245-R245)</f>
        <v/>
      </c>
      <c r="T245" s="33">
        <f>IF(Q245="","",3*Q245+R245)</f>
        <v/>
      </c>
      <c r="U245" s="33">
        <f>IF(Q245="","",3*S245+R245)</f>
        <v/>
      </c>
      <c r="V245" s="24">
        <f>IF(OR(H245="",I245=""),"",IF(H245&gt;I245,3,IF(H245=I245,1,0)))</f>
        <v/>
      </c>
      <c r="W245" s="24">
        <f>IF(OR(H245="",I245=""),"",IF(I245&gt;H245,3,IF(H245=I245,1,0)))</f>
        <v/>
      </c>
      <c r="X245" s="24">
        <f>IF(OR(H245="",I245=""),0,1)</f>
        <v/>
      </c>
      <c r="Y245" s="24" t="n"/>
    </row>
    <row r="246">
      <c r="A246" s="24" t="inlineStr">
        <is>
          <t>E0-Fulham-NottmFor</t>
        </is>
      </c>
      <c r="B246" s="24" t="inlineStr">
        <is>
          <t>E0</t>
        </is>
      </c>
      <c r="C246" s="24" t="inlineStr">
        <is>
          <t>Premier League</t>
        </is>
      </c>
      <c r="D246" s="24" t="n">
        <v>25</v>
      </c>
      <c r="E246" s="29" t="n">
        <v>46428.83333333334</v>
      </c>
      <c r="F246" s="24" t="inlineStr">
        <is>
          <t>Fulham</t>
        </is>
      </c>
      <c r="G246" s="24" t="inlineStr">
        <is>
          <t>Nott'm Forest</t>
        </is>
      </c>
      <c r="H246" s="37" t="n"/>
      <c r="I246" s="37" t="n"/>
      <c r="J246" s="37" t="n"/>
      <c r="K246" s="37" t="n"/>
      <c r="L246" s="31" t="n">
        <v>0.3901989218418251</v>
      </c>
      <c r="M246" s="31" t="n">
        <v>0.2681543297287863</v>
      </c>
      <c r="N246" s="31" t="n">
        <v>0.3416467484293885</v>
      </c>
      <c r="O246" s="33">
        <f>3*L246+M246</f>
        <v/>
      </c>
      <c r="P246" s="33">
        <f>3*N246+M246</f>
        <v/>
      </c>
      <c r="Q246" s="31">
        <f>IF(OR(J246="",K246=""),"",SUMPRODUCT(POISSON(Helper!$A$2:$A$122,J246,FALSE)*POISSON(Helper!$B$2:$B$122,K246,FALSE)*Helper!$C$2:$C$122))</f>
        <v/>
      </c>
      <c r="R246" s="31">
        <f>IF(OR(J246="",K246=""),"",SUMPRODUCT(POISSON(Helper!$A$2:$A$122,J246,FALSE)*POISSON(Helper!$B$2:$B$122,K246,FALSE)*Helper!$D$2:$D$122))</f>
        <v/>
      </c>
      <c r="S246" s="31">
        <f>IF(Q246="","",1-Q246-R246)</f>
        <v/>
      </c>
      <c r="T246" s="33">
        <f>IF(Q246="","",3*Q246+R246)</f>
        <v/>
      </c>
      <c r="U246" s="33">
        <f>IF(Q246="","",3*S246+R246)</f>
        <v/>
      </c>
      <c r="V246" s="24">
        <f>IF(OR(H246="",I246=""),"",IF(H246&gt;I246,3,IF(H246=I246,1,0)))</f>
        <v/>
      </c>
      <c r="W246" s="24">
        <f>IF(OR(H246="",I246=""),"",IF(I246&gt;H246,3,IF(H246=I246,1,0)))</f>
        <v/>
      </c>
      <c r="X246" s="24">
        <f>IF(OR(H246="",I246=""),0,1)</f>
        <v/>
      </c>
      <c r="Y246" s="24" t="n"/>
    </row>
    <row r="247">
      <c r="A247" s="24" t="inlineStr">
        <is>
          <t>E0-Hull-Sunderla</t>
        </is>
      </c>
      <c r="B247" s="24" t="inlineStr">
        <is>
          <t>E0</t>
        </is>
      </c>
      <c r="C247" s="24" t="inlineStr">
        <is>
          <t>Premier League</t>
        </is>
      </c>
      <c r="D247" s="24" t="n">
        <v>25</v>
      </c>
      <c r="E247" s="29" t="n">
        <v>46428.83333333334</v>
      </c>
      <c r="F247" s="24" t="inlineStr">
        <is>
          <t>Hull</t>
        </is>
      </c>
      <c r="G247" s="24" t="inlineStr">
        <is>
          <t>Sunderland</t>
        </is>
      </c>
      <c r="H247" s="37" t="n"/>
      <c r="I247" s="37" t="n"/>
      <c r="J247" s="37" t="n"/>
      <c r="K247" s="37" t="n"/>
      <c r="L247" s="31" t="n">
        <v>0.2533704817405166</v>
      </c>
      <c r="M247" s="31" t="n">
        <v>0.255525552969167</v>
      </c>
      <c r="N247" s="31" t="n">
        <v>0.4911039652903165</v>
      </c>
      <c r="O247" s="33">
        <f>3*L247+M247</f>
        <v/>
      </c>
      <c r="P247" s="33">
        <f>3*N247+M247</f>
        <v/>
      </c>
      <c r="Q247" s="31">
        <f>IF(OR(J247="",K247=""),"",SUMPRODUCT(POISSON(Helper!$A$2:$A$122,J247,FALSE)*POISSON(Helper!$B$2:$B$122,K247,FALSE)*Helper!$C$2:$C$122))</f>
        <v/>
      </c>
      <c r="R247" s="31">
        <f>IF(OR(J247="",K247=""),"",SUMPRODUCT(POISSON(Helper!$A$2:$A$122,J247,FALSE)*POISSON(Helper!$B$2:$B$122,K247,FALSE)*Helper!$D$2:$D$122))</f>
        <v/>
      </c>
      <c r="S247" s="31">
        <f>IF(Q247="","",1-Q247-R247)</f>
        <v/>
      </c>
      <c r="T247" s="33">
        <f>IF(Q247="","",3*Q247+R247)</f>
        <v/>
      </c>
      <c r="U247" s="33">
        <f>IF(Q247="","",3*S247+R247)</f>
        <v/>
      </c>
      <c r="V247" s="24">
        <f>IF(OR(H247="",I247=""),"",IF(H247&gt;I247,3,IF(H247=I247,1,0)))</f>
        <v/>
      </c>
      <c r="W247" s="24">
        <f>IF(OR(H247="",I247=""),"",IF(I247&gt;H247,3,IF(H247=I247,1,0)))</f>
        <v/>
      </c>
      <c r="X247" s="24">
        <f>IF(OR(H247="",I247=""),0,1)</f>
        <v/>
      </c>
      <c r="Y247" s="24" t="n"/>
    </row>
    <row r="248">
      <c r="A248" s="24" t="inlineStr">
        <is>
          <t>E0-Ipswich-Arsenal</t>
        </is>
      </c>
      <c r="B248" s="24" t="inlineStr">
        <is>
          <t>E0</t>
        </is>
      </c>
      <c r="C248" s="24" t="inlineStr">
        <is>
          <t>Premier League</t>
        </is>
      </c>
      <c r="D248" s="24" t="n">
        <v>25</v>
      </c>
      <c r="E248" s="29" t="n">
        <v>46428.83333333334</v>
      </c>
      <c r="F248" s="24" t="inlineStr">
        <is>
          <t>Ipswich</t>
        </is>
      </c>
      <c r="G248" s="24" t="inlineStr">
        <is>
          <t>Arsenal</t>
        </is>
      </c>
      <c r="H248" s="37" t="n"/>
      <c r="I248" s="37" t="n"/>
      <c r="J248" s="37" t="n"/>
      <c r="K248" s="37" t="n"/>
      <c r="L248" s="31" t="n">
        <v>0.1011510424116999</v>
      </c>
      <c r="M248" s="31" t="n">
        <v>0.1754796258218376</v>
      </c>
      <c r="N248" s="31" t="n">
        <v>0.7233693317664625</v>
      </c>
      <c r="O248" s="33">
        <f>3*L248+M248</f>
        <v/>
      </c>
      <c r="P248" s="33">
        <f>3*N248+M248</f>
        <v/>
      </c>
      <c r="Q248" s="31">
        <f>IF(OR(J248="",K248=""),"",SUMPRODUCT(POISSON(Helper!$A$2:$A$122,J248,FALSE)*POISSON(Helper!$B$2:$B$122,K248,FALSE)*Helper!$C$2:$C$122))</f>
        <v/>
      </c>
      <c r="R248" s="31">
        <f>IF(OR(J248="",K248=""),"",SUMPRODUCT(POISSON(Helper!$A$2:$A$122,J248,FALSE)*POISSON(Helper!$B$2:$B$122,K248,FALSE)*Helper!$D$2:$D$122))</f>
        <v/>
      </c>
      <c r="S248" s="31">
        <f>IF(Q248="","",1-Q248-R248)</f>
        <v/>
      </c>
      <c r="T248" s="33">
        <f>IF(Q248="","",3*Q248+R248)</f>
        <v/>
      </c>
      <c r="U248" s="33">
        <f>IF(Q248="","",3*S248+R248)</f>
        <v/>
      </c>
      <c r="V248" s="24">
        <f>IF(OR(H248="",I248=""),"",IF(H248&gt;I248,3,IF(H248=I248,1,0)))</f>
        <v/>
      </c>
      <c r="W248" s="24">
        <f>IF(OR(H248="",I248=""),"",IF(I248&gt;H248,3,IF(H248=I248,1,0)))</f>
        <v/>
      </c>
      <c r="X248" s="24">
        <f>IF(OR(H248="",I248=""),0,1)</f>
        <v/>
      </c>
      <c r="Y248" s="24" t="n"/>
    </row>
    <row r="249">
      <c r="A249" s="24" t="inlineStr">
        <is>
          <t>E0-ManUtd-Brighton</t>
        </is>
      </c>
      <c r="B249" s="24" t="inlineStr">
        <is>
          <t>E0</t>
        </is>
      </c>
      <c r="C249" s="24" t="inlineStr">
        <is>
          <t>Premier League</t>
        </is>
      </c>
      <c r="D249" s="24" t="n">
        <v>25</v>
      </c>
      <c r="E249" s="29" t="n">
        <v>46428.83333333334</v>
      </c>
      <c r="F249" s="24" t="inlineStr">
        <is>
          <t>Man Utd</t>
        </is>
      </c>
      <c r="G249" s="24" t="inlineStr">
        <is>
          <t>Brighton</t>
        </is>
      </c>
      <c r="H249" s="37" t="n"/>
      <c r="I249" s="37" t="n"/>
      <c r="J249" s="37" t="n"/>
      <c r="K249" s="37" t="n"/>
      <c r="L249" s="31" t="n">
        <v>0.566549602973931</v>
      </c>
      <c r="M249" s="31" t="n">
        <v>0.2366073189333031</v>
      </c>
      <c r="N249" s="31" t="n">
        <v>0.1968430780927659</v>
      </c>
      <c r="O249" s="33">
        <f>3*L249+M249</f>
        <v/>
      </c>
      <c r="P249" s="33">
        <f>3*N249+M249</f>
        <v/>
      </c>
      <c r="Q249" s="31">
        <f>IF(OR(J249="",K249=""),"",SUMPRODUCT(POISSON(Helper!$A$2:$A$122,J249,FALSE)*POISSON(Helper!$B$2:$B$122,K249,FALSE)*Helper!$C$2:$C$122))</f>
        <v/>
      </c>
      <c r="R249" s="31">
        <f>IF(OR(J249="",K249=""),"",SUMPRODUCT(POISSON(Helper!$A$2:$A$122,J249,FALSE)*POISSON(Helper!$B$2:$B$122,K249,FALSE)*Helper!$D$2:$D$122))</f>
        <v/>
      </c>
      <c r="S249" s="31">
        <f>IF(Q249="","",1-Q249-R249)</f>
        <v/>
      </c>
      <c r="T249" s="33">
        <f>IF(Q249="","",3*Q249+R249)</f>
        <v/>
      </c>
      <c r="U249" s="33">
        <f>IF(Q249="","",3*S249+R249)</f>
        <v/>
      </c>
      <c r="V249" s="24">
        <f>IF(OR(H249="",I249=""),"",IF(H249&gt;I249,3,IF(H249=I249,1,0)))</f>
        <v/>
      </c>
      <c r="W249" s="24">
        <f>IF(OR(H249="",I249=""),"",IF(I249&gt;H249,3,IF(H249=I249,1,0)))</f>
        <v/>
      </c>
      <c r="X249" s="24">
        <f>IF(OR(H249="",I249=""),0,1)</f>
        <v/>
      </c>
      <c r="Y249" s="24" t="n"/>
    </row>
    <row r="250">
      <c r="A250" s="24" t="inlineStr">
        <is>
          <t>E0-Newcastl-Chelsea</t>
        </is>
      </c>
      <c r="B250" s="24" t="inlineStr">
        <is>
          <t>E0</t>
        </is>
      </c>
      <c r="C250" s="24" t="inlineStr">
        <is>
          <t>Premier League</t>
        </is>
      </c>
      <c r="D250" s="24" t="n">
        <v>25</v>
      </c>
      <c r="E250" s="29" t="n">
        <v>46428.83333333334</v>
      </c>
      <c r="F250" s="24" t="inlineStr">
        <is>
          <t>Newcastle</t>
        </is>
      </c>
      <c r="G250" s="24" t="inlineStr">
        <is>
          <t>Chelsea</t>
        </is>
      </c>
      <c r="H250" s="37" t="n"/>
      <c r="I250" s="37" t="n"/>
      <c r="J250" s="37" t="n"/>
      <c r="K250" s="37" t="n"/>
      <c r="L250" s="31" t="n">
        <v>0.284447550258586</v>
      </c>
      <c r="M250" s="31" t="n">
        <v>0.2620551073519035</v>
      </c>
      <c r="N250" s="31" t="n">
        <v>0.4534973423895105</v>
      </c>
      <c r="O250" s="33">
        <f>3*L250+M250</f>
        <v/>
      </c>
      <c r="P250" s="33">
        <f>3*N250+M250</f>
        <v/>
      </c>
      <c r="Q250" s="31">
        <f>IF(OR(J250="",K250=""),"",SUMPRODUCT(POISSON(Helper!$A$2:$A$122,J250,FALSE)*POISSON(Helper!$B$2:$B$122,K250,FALSE)*Helper!$C$2:$C$122))</f>
        <v/>
      </c>
      <c r="R250" s="31">
        <f>IF(OR(J250="",K250=""),"",SUMPRODUCT(POISSON(Helper!$A$2:$A$122,J250,FALSE)*POISSON(Helper!$B$2:$B$122,K250,FALSE)*Helper!$D$2:$D$122))</f>
        <v/>
      </c>
      <c r="S250" s="31">
        <f>IF(Q250="","",1-Q250-R250)</f>
        <v/>
      </c>
      <c r="T250" s="33">
        <f>IF(Q250="","",3*Q250+R250)</f>
        <v/>
      </c>
      <c r="U250" s="33">
        <f>IF(Q250="","",3*S250+R250)</f>
        <v/>
      </c>
      <c r="V250" s="24">
        <f>IF(OR(H250="",I250=""),"",IF(H250&gt;I250,3,IF(H250=I250,1,0)))</f>
        <v/>
      </c>
      <c r="W250" s="24">
        <f>IF(OR(H250="",I250=""),"",IF(I250&gt;H250,3,IF(H250=I250,1,0)))</f>
        <v/>
      </c>
      <c r="X250" s="24">
        <f>IF(OR(H250="",I250=""),0,1)</f>
        <v/>
      </c>
      <c r="Y250" s="24" t="n"/>
    </row>
    <row r="251">
      <c r="A251" s="24" t="inlineStr">
        <is>
          <t>E0-Tottenha-ManCity</t>
        </is>
      </c>
      <c r="B251" s="24" t="inlineStr">
        <is>
          <t>E0</t>
        </is>
      </c>
      <c r="C251" s="24" t="inlineStr">
        <is>
          <t>Premier League</t>
        </is>
      </c>
      <c r="D251" s="24" t="n">
        <v>25</v>
      </c>
      <c r="E251" s="29" t="n">
        <v>46428.83333333334</v>
      </c>
      <c r="F251" s="24" t="inlineStr">
        <is>
          <t>Tottenham</t>
        </is>
      </c>
      <c r="G251" s="24" t="inlineStr">
        <is>
          <t>Man City</t>
        </is>
      </c>
      <c r="H251" s="37" t="n"/>
      <c r="I251" s="37" t="n"/>
      <c r="J251" s="37" t="n"/>
      <c r="K251" s="37" t="n"/>
      <c r="L251" s="31" t="n">
        <v>0.2941847431834839</v>
      </c>
      <c r="M251" s="31" t="n">
        <v>0.2636086137865808</v>
      </c>
      <c r="N251" s="31" t="n">
        <v>0.4422066430299353</v>
      </c>
      <c r="O251" s="33">
        <f>3*L251+M251</f>
        <v/>
      </c>
      <c r="P251" s="33">
        <f>3*N251+M251</f>
        <v/>
      </c>
      <c r="Q251" s="31">
        <f>IF(OR(J251="",K251=""),"",SUMPRODUCT(POISSON(Helper!$A$2:$A$122,J251,FALSE)*POISSON(Helper!$B$2:$B$122,K251,FALSE)*Helper!$C$2:$C$122))</f>
        <v/>
      </c>
      <c r="R251" s="31">
        <f>IF(OR(J251="",K251=""),"",SUMPRODUCT(POISSON(Helper!$A$2:$A$122,J251,FALSE)*POISSON(Helper!$B$2:$B$122,K251,FALSE)*Helper!$D$2:$D$122))</f>
        <v/>
      </c>
      <c r="S251" s="31">
        <f>IF(Q251="","",1-Q251-R251)</f>
        <v/>
      </c>
      <c r="T251" s="33">
        <f>IF(Q251="","",3*Q251+R251)</f>
        <v/>
      </c>
      <c r="U251" s="33">
        <f>IF(Q251="","",3*S251+R251)</f>
        <v/>
      </c>
      <c r="V251" s="24">
        <f>IF(OR(H251="",I251=""),"",IF(H251&gt;I251,3,IF(H251=I251,1,0)))</f>
        <v/>
      </c>
      <c r="W251" s="24">
        <f>IF(OR(H251="",I251=""),"",IF(I251&gt;H251,3,IF(H251=I251,1,0)))</f>
        <v/>
      </c>
      <c r="X251" s="24">
        <f>IF(OR(H251="",I251=""),0,1)</f>
        <v/>
      </c>
      <c r="Y251" s="24" t="n"/>
    </row>
    <row r="252">
      <c r="A252" s="24" t="inlineStr">
        <is>
          <t>E0-Arsenal-Fulham</t>
        </is>
      </c>
      <c r="B252" s="24" t="inlineStr">
        <is>
          <t>E0</t>
        </is>
      </c>
      <c r="C252" s="24" t="inlineStr">
        <is>
          <t>Premier League</t>
        </is>
      </c>
      <c r="D252" s="24" t="n">
        <v>26</v>
      </c>
      <c r="E252" s="29" t="n">
        <v>46438.625</v>
      </c>
      <c r="F252" s="24" t="inlineStr">
        <is>
          <t>Arsenal</t>
        </is>
      </c>
      <c r="G252" s="24" t="inlineStr">
        <is>
          <t>Fulham</t>
        </is>
      </c>
      <c r="H252" s="37" t="n"/>
      <c r="I252" s="37" t="n"/>
      <c r="J252" s="37" t="n"/>
      <c r="K252" s="37" t="n"/>
      <c r="L252" s="31" t="n">
        <v>0.7312621802710784</v>
      </c>
      <c r="M252" s="31" t="n">
        <v>0.1716884740347841</v>
      </c>
      <c r="N252" s="31" t="n">
        <v>0.09704934569413756</v>
      </c>
      <c r="O252" s="33">
        <f>3*L252+M252</f>
        <v/>
      </c>
      <c r="P252" s="33">
        <f>3*N252+M252</f>
        <v/>
      </c>
      <c r="Q252" s="31">
        <f>IF(OR(J252="",K252=""),"",SUMPRODUCT(POISSON(Helper!$A$2:$A$122,J252,FALSE)*POISSON(Helper!$B$2:$B$122,K252,FALSE)*Helper!$C$2:$C$122))</f>
        <v/>
      </c>
      <c r="R252" s="31">
        <f>IF(OR(J252="",K252=""),"",SUMPRODUCT(POISSON(Helper!$A$2:$A$122,J252,FALSE)*POISSON(Helper!$B$2:$B$122,K252,FALSE)*Helper!$D$2:$D$122))</f>
        <v/>
      </c>
      <c r="S252" s="31">
        <f>IF(Q252="","",1-Q252-R252)</f>
        <v/>
      </c>
      <c r="T252" s="33">
        <f>IF(Q252="","",3*Q252+R252)</f>
        <v/>
      </c>
      <c r="U252" s="33">
        <f>IF(Q252="","",3*S252+R252)</f>
        <v/>
      </c>
      <c r="V252" s="24">
        <f>IF(OR(H252="",I252=""),"",IF(H252&gt;I252,3,IF(H252=I252,1,0)))</f>
        <v/>
      </c>
      <c r="W252" s="24">
        <f>IF(OR(H252="",I252=""),"",IF(I252&gt;H252,3,IF(H252=I252,1,0)))</f>
        <v/>
      </c>
      <c r="X252" s="24">
        <f>IF(OR(H252="",I252=""),0,1)</f>
        <v/>
      </c>
      <c r="Y252" s="24" t="n"/>
    </row>
    <row r="253">
      <c r="A253" s="24" t="inlineStr">
        <is>
          <t>E0-Bournemo-CrystalP</t>
        </is>
      </c>
      <c r="B253" s="24" t="inlineStr">
        <is>
          <t>E0</t>
        </is>
      </c>
      <c r="C253" s="24" t="inlineStr">
        <is>
          <t>Premier League</t>
        </is>
      </c>
      <c r="D253" s="24" t="n">
        <v>26</v>
      </c>
      <c r="E253" s="29" t="n">
        <v>46438.625</v>
      </c>
      <c r="F253" s="24" t="inlineStr">
        <is>
          <t>Bournemouth</t>
        </is>
      </c>
      <c r="G253" s="24" t="inlineStr">
        <is>
          <t>Crystal Palace</t>
        </is>
      </c>
      <c r="H253" s="37" t="n"/>
      <c r="I253" s="37" t="n"/>
      <c r="J253" s="37" t="n"/>
      <c r="K253" s="37" t="n"/>
      <c r="L253" s="31" t="n">
        <v>0.4556911992939</v>
      </c>
      <c r="M253" s="31" t="n">
        <v>0.2617309186521283</v>
      </c>
      <c r="N253" s="31" t="n">
        <v>0.2825778820539717</v>
      </c>
      <c r="O253" s="33">
        <f>3*L253+M253</f>
        <v/>
      </c>
      <c r="P253" s="33">
        <f>3*N253+M253</f>
        <v/>
      </c>
      <c r="Q253" s="31">
        <f>IF(OR(J253="",K253=""),"",SUMPRODUCT(POISSON(Helper!$A$2:$A$122,J253,FALSE)*POISSON(Helper!$B$2:$B$122,K253,FALSE)*Helper!$C$2:$C$122))</f>
        <v/>
      </c>
      <c r="R253" s="31">
        <f>IF(OR(J253="",K253=""),"",SUMPRODUCT(POISSON(Helper!$A$2:$A$122,J253,FALSE)*POISSON(Helper!$B$2:$B$122,K253,FALSE)*Helper!$D$2:$D$122))</f>
        <v/>
      </c>
      <c r="S253" s="31">
        <f>IF(Q253="","",1-Q253-R253)</f>
        <v/>
      </c>
      <c r="T253" s="33">
        <f>IF(Q253="","",3*Q253+R253)</f>
        <v/>
      </c>
      <c r="U253" s="33">
        <f>IF(Q253="","",3*S253+R253)</f>
        <v/>
      </c>
      <c r="V253" s="24">
        <f>IF(OR(H253="",I253=""),"",IF(H253&gt;I253,3,IF(H253=I253,1,0)))</f>
        <v/>
      </c>
      <c r="W253" s="24">
        <f>IF(OR(H253="",I253=""),"",IF(I253&gt;H253,3,IF(H253=I253,1,0)))</f>
        <v/>
      </c>
      <c r="X253" s="24">
        <f>IF(OR(H253="",I253=""),0,1)</f>
        <v/>
      </c>
      <c r="Y253" s="24" t="n"/>
    </row>
    <row r="254">
      <c r="A254" s="24" t="inlineStr">
        <is>
          <t>E0-Brentfor-Coventry</t>
        </is>
      </c>
      <c r="B254" s="24" t="inlineStr">
        <is>
          <t>E0</t>
        </is>
      </c>
      <c r="C254" s="24" t="inlineStr">
        <is>
          <t>Premier League</t>
        </is>
      </c>
      <c r="D254" s="24" t="n">
        <v>26</v>
      </c>
      <c r="E254" s="29" t="n">
        <v>46438.625</v>
      </c>
      <c r="F254" s="24" t="inlineStr">
        <is>
          <t>Brentford</t>
        </is>
      </c>
      <c r="G254" s="24" t="inlineStr">
        <is>
          <t>Coventry</t>
        </is>
      </c>
      <c r="H254" s="37" t="n"/>
      <c r="I254" s="37" t="n"/>
      <c r="J254" s="37" t="n"/>
      <c r="K254" s="37" t="n"/>
      <c r="L254" s="31" t="n">
        <v>0.5636230239868787</v>
      </c>
      <c r="M254" s="31" t="n">
        <v>0.2374771595746279</v>
      </c>
      <c r="N254" s="31" t="n">
        <v>0.1988998164384934</v>
      </c>
      <c r="O254" s="33">
        <f>3*L254+M254</f>
        <v/>
      </c>
      <c r="P254" s="33">
        <f>3*N254+M254</f>
        <v/>
      </c>
      <c r="Q254" s="31">
        <f>IF(OR(J254="",K254=""),"",SUMPRODUCT(POISSON(Helper!$A$2:$A$122,J254,FALSE)*POISSON(Helper!$B$2:$B$122,K254,FALSE)*Helper!$C$2:$C$122))</f>
        <v/>
      </c>
      <c r="R254" s="31">
        <f>IF(OR(J254="",K254=""),"",SUMPRODUCT(POISSON(Helper!$A$2:$A$122,J254,FALSE)*POISSON(Helper!$B$2:$B$122,K254,FALSE)*Helper!$D$2:$D$122))</f>
        <v/>
      </c>
      <c r="S254" s="31">
        <f>IF(Q254="","",1-Q254-R254)</f>
        <v/>
      </c>
      <c r="T254" s="33">
        <f>IF(Q254="","",3*Q254+R254)</f>
        <v/>
      </c>
      <c r="U254" s="33">
        <f>IF(Q254="","",3*S254+R254)</f>
        <v/>
      </c>
      <c r="V254" s="24">
        <f>IF(OR(H254="",I254=""),"",IF(H254&gt;I254,3,IF(H254=I254,1,0)))</f>
        <v/>
      </c>
      <c r="W254" s="24">
        <f>IF(OR(H254="",I254=""),"",IF(I254&gt;H254,3,IF(H254=I254,1,0)))</f>
        <v/>
      </c>
      <c r="X254" s="24">
        <f>IF(OR(H254="",I254=""),0,1)</f>
        <v/>
      </c>
      <c r="Y254" s="24" t="n"/>
    </row>
    <row r="255">
      <c r="A255" s="24" t="inlineStr">
        <is>
          <t>E0-Brighton-Tottenha</t>
        </is>
      </c>
      <c r="B255" s="24" t="inlineStr">
        <is>
          <t>E0</t>
        </is>
      </c>
      <c r="C255" s="24" t="inlineStr">
        <is>
          <t>Premier League</t>
        </is>
      </c>
      <c r="D255" s="24" t="n">
        <v>26</v>
      </c>
      <c r="E255" s="29" t="n">
        <v>46438.625</v>
      </c>
      <c r="F255" s="24" t="inlineStr">
        <is>
          <t>Brighton</t>
        </is>
      </c>
      <c r="G255" s="24" t="inlineStr">
        <is>
          <t>Tottenham</t>
        </is>
      </c>
      <c r="H255" s="37" t="n"/>
      <c r="I255" s="37" t="n"/>
      <c r="J255" s="37" t="n"/>
      <c r="K255" s="37" t="n"/>
      <c r="L255" s="31" t="n">
        <v>0.3562599113323164</v>
      </c>
      <c r="M255" s="31" t="n">
        <v>0.2686188010130124</v>
      </c>
      <c r="N255" s="31" t="n">
        <v>0.3751212876546712</v>
      </c>
      <c r="O255" s="33">
        <f>3*L255+M255</f>
        <v/>
      </c>
      <c r="P255" s="33">
        <f>3*N255+M255</f>
        <v/>
      </c>
      <c r="Q255" s="31">
        <f>IF(OR(J255="",K255=""),"",SUMPRODUCT(POISSON(Helper!$A$2:$A$122,J255,FALSE)*POISSON(Helper!$B$2:$B$122,K255,FALSE)*Helper!$C$2:$C$122))</f>
        <v/>
      </c>
      <c r="R255" s="31">
        <f>IF(OR(J255="",K255=""),"",SUMPRODUCT(POISSON(Helper!$A$2:$A$122,J255,FALSE)*POISSON(Helper!$B$2:$B$122,K255,FALSE)*Helper!$D$2:$D$122))</f>
        <v/>
      </c>
      <c r="S255" s="31">
        <f>IF(Q255="","",1-Q255-R255)</f>
        <v/>
      </c>
      <c r="T255" s="33">
        <f>IF(Q255="","",3*Q255+R255)</f>
        <v/>
      </c>
      <c r="U255" s="33">
        <f>IF(Q255="","",3*S255+R255)</f>
        <v/>
      </c>
      <c r="V255" s="24">
        <f>IF(OR(H255="",I255=""),"",IF(H255&gt;I255,3,IF(H255=I255,1,0)))</f>
        <v/>
      </c>
      <c r="W255" s="24">
        <f>IF(OR(H255="",I255=""),"",IF(I255&gt;H255,3,IF(H255=I255,1,0)))</f>
        <v/>
      </c>
      <c r="X255" s="24">
        <f>IF(OR(H255="",I255=""),0,1)</f>
        <v/>
      </c>
      <c r="Y255" s="24" t="n"/>
    </row>
    <row r="256">
      <c r="A256" s="24" t="inlineStr">
        <is>
          <t>E0-Chelsea-Ipswich</t>
        </is>
      </c>
      <c r="B256" s="24" t="inlineStr">
        <is>
          <t>E0</t>
        </is>
      </c>
      <c r="C256" s="24" t="inlineStr">
        <is>
          <t>Premier League</t>
        </is>
      </c>
      <c r="D256" s="24" t="n">
        <v>26</v>
      </c>
      <c r="E256" s="29" t="n">
        <v>46438.625</v>
      </c>
      <c r="F256" s="24" t="inlineStr">
        <is>
          <t>Chelsea</t>
        </is>
      </c>
      <c r="G256" s="24" t="inlineStr">
        <is>
          <t>Ipswich</t>
        </is>
      </c>
      <c r="H256" s="37" t="n"/>
      <c r="I256" s="37" t="n"/>
      <c r="J256" s="37" t="n"/>
      <c r="K256" s="37" t="n"/>
      <c r="L256" s="31" t="n">
        <v>0.7385965247759094</v>
      </c>
      <c r="M256" s="31" t="n">
        <v>0.1681064869583381</v>
      </c>
      <c r="N256" s="31" t="n">
        <v>0.09329698826575245</v>
      </c>
      <c r="O256" s="33">
        <f>3*L256+M256</f>
        <v/>
      </c>
      <c r="P256" s="33">
        <f>3*N256+M256</f>
        <v/>
      </c>
      <c r="Q256" s="31">
        <f>IF(OR(J256="",K256=""),"",SUMPRODUCT(POISSON(Helper!$A$2:$A$122,J256,FALSE)*POISSON(Helper!$B$2:$B$122,K256,FALSE)*Helper!$C$2:$C$122))</f>
        <v/>
      </c>
      <c r="R256" s="31">
        <f>IF(OR(J256="",K256=""),"",SUMPRODUCT(POISSON(Helper!$A$2:$A$122,J256,FALSE)*POISSON(Helper!$B$2:$B$122,K256,FALSE)*Helper!$D$2:$D$122))</f>
        <v/>
      </c>
      <c r="S256" s="31">
        <f>IF(Q256="","",1-Q256-R256)</f>
        <v/>
      </c>
      <c r="T256" s="33">
        <f>IF(Q256="","",3*Q256+R256)</f>
        <v/>
      </c>
      <c r="U256" s="33">
        <f>IF(Q256="","",3*S256+R256)</f>
        <v/>
      </c>
      <c r="V256" s="24">
        <f>IF(OR(H256="",I256=""),"",IF(H256&gt;I256,3,IF(H256=I256,1,0)))</f>
        <v/>
      </c>
      <c r="W256" s="24">
        <f>IF(OR(H256="",I256=""),"",IF(I256&gt;H256,3,IF(H256=I256,1,0)))</f>
        <v/>
      </c>
      <c r="X256" s="24">
        <f>IF(OR(H256="",I256=""),0,1)</f>
        <v/>
      </c>
      <c r="Y256" s="24" t="n"/>
    </row>
    <row r="257">
      <c r="A257" s="24" t="inlineStr">
        <is>
          <t>E0-Leeds-AstonVil</t>
        </is>
      </c>
      <c r="B257" s="24" t="inlineStr">
        <is>
          <t>E0</t>
        </is>
      </c>
      <c r="C257" s="24" t="inlineStr">
        <is>
          <t>Premier League</t>
        </is>
      </c>
      <c r="D257" s="24" t="n">
        <v>26</v>
      </c>
      <c r="E257" s="29" t="n">
        <v>46438.625</v>
      </c>
      <c r="F257" s="24" t="inlineStr">
        <is>
          <t>Leeds</t>
        </is>
      </c>
      <c r="G257" s="24" t="inlineStr">
        <is>
          <t>Aston Villa</t>
        </is>
      </c>
      <c r="H257" s="37" t="n"/>
      <c r="I257" s="37" t="n"/>
      <c r="J257" s="37" t="n"/>
      <c r="K257" s="37" t="n"/>
      <c r="L257" s="31" t="n">
        <v>0.3163121393154986</v>
      </c>
      <c r="M257" s="31" t="n">
        <v>0.2663305277375851</v>
      </c>
      <c r="N257" s="31" t="n">
        <v>0.4173573329469163</v>
      </c>
      <c r="O257" s="33">
        <f>3*L257+M257</f>
        <v/>
      </c>
      <c r="P257" s="33">
        <f>3*N257+M257</f>
        <v/>
      </c>
      <c r="Q257" s="31">
        <f>IF(OR(J257="",K257=""),"",SUMPRODUCT(POISSON(Helper!$A$2:$A$122,J257,FALSE)*POISSON(Helper!$B$2:$B$122,K257,FALSE)*Helper!$C$2:$C$122))</f>
        <v/>
      </c>
      <c r="R257" s="31">
        <f>IF(OR(J257="",K257=""),"",SUMPRODUCT(POISSON(Helper!$A$2:$A$122,J257,FALSE)*POISSON(Helper!$B$2:$B$122,K257,FALSE)*Helper!$D$2:$D$122))</f>
        <v/>
      </c>
      <c r="S257" s="31">
        <f>IF(Q257="","",1-Q257-R257)</f>
        <v/>
      </c>
      <c r="T257" s="33">
        <f>IF(Q257="","",3*Q257+R257)</f>
        <v/>
      </c>
      <c r="U257" s="33">
        <f>IF(Q257="","",3*S257+R257)</f>
        <v/>
      </c>
      <c r="V257" s="24">
        <f>IF(OR(H257="",I257=""),"",IF(H257&gt;I257,3,IF(H257=I257,1,0)))</f>
        <v/>
      </c>
      <c r="W257" s="24">
        <f>IF(OR(H257="",I257=""),"",IF(I257&gt;H257,3,IF(H257=I257,1,0)))</f>
        <v/>
      </c>
      <c r="X257" s="24">
        <f>IF(OR(H257="",I257=""),0,1)</f>
        <v/>
      </c>
      <c r="Y257" s="24" t="n"/>
    </row>
    <row r="258">
      <c r="A258" s="24" t="inlineStr">
        <is>
          <t>E0-Liverpoo-Hull</t>
        </is>
      </c>
      <c r="B258" s="24" t="inlineStr">
        <is>
          <t>E0</t>
        </is>
      </c>
      <c r="C258" s="24" t="inlineStr">
        <is>
          <t>Premier League</t>
        </is>
      </c>
      <c r="D258" s="24" t="n">
        <v>26</v>
      </c>
      <c r="E258" s="29" t="n">
        <v>46438.625</v>
      </c>
      <c r="F258" s="24" t="inlineStr">
        <is>
          <t>Liverpool</t>
        </is>
      </c>
      <c r="G258" s="24" t="inlineStr">
        <is>
          <t>Hull</t>
        </is>
      </c>
      <c r="H258" s="37" t="n"/>
      <c r="I258" s="37" t="n"/>
      <c r="J258" s="37" t="n"/>
      <c r="K258" s="37" t="n"/>
      <c r="L258" s="31" t="n">
        <v>0.8326601325130236</v>
      </c>
      <c r="M258" s="31" t="n">
        <v>0.1171375294363134</v>
      </c>
      <c r="N258" s="31" t="n">
        <v>0.05020233805066293</v>
      </c>
      <c r="O258" s="33">
        <f>3*L258+M258</f>
        <v/>
      </c>
      <c r="P258" s="33">
        <f>3*N258+M258</f>
        <v/>
      </c>
      <c r="Q258" s="31">
        <f>IF(OR(J258="",K258=""),"",SUMPRODUCT(POISSON(Helper!$A$2:$A$122,J258,FALSE)*POISSON(Helper!$B$2:$B$122,K258,FALSE)*Helper!$C$2:$C$122))</f>
        <v/>
      </c>
      <c r="R258" s="31">
        <f>IF(OR(J258="",K258=""),"",SUMPRODUCT(POISSON(Helper!$A$2:$A$122,J258,FALSE)*POISSON(Helper!$B$2:$B$122,K258,FALSE)*Helper!$D$2:$D$122))</f>
        <v/>
      </c>
      <c r="S258" s="31">
        <f>IF(Q258="","",1-Q258-R258)</f>
        <v/>
      </c>
      <c r="T258" s="33">
        <f>IF(Q258="","",3*Q258+R258)</f>
        <v/>
      </c>
      <c r="U258" s="33">
        <f>IF(Q258="","",3*S258+R258)</f>
        <v/>
      </c>
      <c r="V258" s="24">
        <f>IF(OR(H258="",I258=""),"",IF(H258&gt;I258,3,IF(H258=I258,1,0)))</f>
        <v/>
      </c>
      <c r="W258" s="24">
        <f>IF(OR(H258="",I258=""),"",IF(I258&gt;H258,3,IF(H258=I258,1,0)))</f>
        <v/>
      </c>
      <c r="X258" s="24">
        <f>IF(OR(H258="",I258=""),0,1)</f>
        <v/>
      </c>
      <c r="Y258" s="24" t="n"/>
    </row>
    <row r="259">
      <c r="A259" s="24" t="inlineStr">
        <is>
          <t>E0-ManCity-Newcastl</t>
        </is>
      </c>
      <c r="B259" s="24" t="inlineStr">
        <is>
          <t>E0</t>
        </is>
      </c>
      <c r="C259" s="24" t="inlineStr">
        <is>
          <t>Premier League</t>
        </is>
      </c>
      <c r="D259" s="24" t="n">
        <v>26</v>
      </c>
      <c r="E259" s="29" t="n">
        <v>46438.625</v>
      </c>
      <c r="F259" s="24" t="inlineStr">
        <is>
          <t>Man City</t>
        </is>
      </c>
      <c r="G259" s="24" t="inlineStr">
        <is>
          <t>Newcastle</t>
        </is>
      </c>
      <c r="H259" s="37" t="n"/>
      <c r="I259" s="37" t="n"/>
      <c r="J259" s="37" t="n"/>
      <c r="K259" s="37" t="n"/>
      <c r="L259" s="31" t="n">
        <v>0.6434871688297528</v>
      </c>
      <c r="M259" s="31" t="n">
        <v>0.2100769758234971</v>
      </c>
      <c r="N259" s="31" t="n">
        <v>0.1464358553467501</v>
      </c>
      <c r="O259" s="33">
        <f>3*L259+M259</f>
        <v/>
      </c>
      <c r="P259" s="33">
        <f>3*N259+M259</f>
        <v/>
      </c>
      <c r="Q259" s="31">
        <f>IF(OR(J259="",K259=""),"",SUMPRODUCT(POISSON(Helper!$A$2:$A$122,J259,FALSE)*POISSON(Helper!$B$2:$B$122,K259,FALSE)*Helper!$C$2:$C$122))</f>
        <v/>
      </c>
      <c r="R259" s="31">
        <f>IF(OR(J259="",K259=""),"",SUMPRODUCT(POISSON(Helper!$A$2:$A$122,J259,FALSE)*POISSON(Helper!$B$2:$B$122,K259,FALSE)*Helper!$D$2:$D$122))</f>
        <v/>
      </c>
      <c r="S259" s="31">
        <f>IF(Q259="","",1-Q259-R259)</f>
        <v/>
      </c>
      <c r="T259" s="33">
        <f>IF(Q259="","",3*Q259+R259)</f>
        <v/>
      </c>
      <c r="U259" s="33">
        <f>IF(Q259="","",3*S259+R259)</f>
        <v/>
      </c>
      <c r="V259" s="24">
        <f>IF(OR(H259="",I259=""),"",IF(H259&gt;I259,3,IF(H259=I259,1,0)))</f>
        <v/>
      </c>
      <c r="W259" s="24">
        <f>IF(OR(H259="",I259=""),"",IF(I259&gt;H259,3,IF(H259=I259,1,0)))</f>
        <v/>
      </c>
      <c r="X259" s="24">
        <f>IF(OR(H259="",I259=""),0,1)</f>
        <v/>
      </c>
      <c r="Y259" s="24" t="n"/>
    </row>
    <row r="260">
      <c r="A260" s="24" t="inlineStr">
        <is>
          <t>E0-NottmFor-ManUtd</t>
        </is>
      </c>
      <c r="B260" s="24" t="inlineStr">
        <is>
          <t>E0</t>
        </is>
      </c>
      <c r="C260" s="24" t="inlineStr">
        <is>
          <t>Premier League</t>
        </is>
      </c>
      <c r="D260" s="24" t="n">
        <v>26</v>
      </c>
      <c r="E260" s="29" t="n">
        <v>46438.625</v>
      </c>
      <c r="F260" s="24" t="inlineStr">
        <is>
          <t>Nott'm Forest</t>
        </is>
      </c>
      <c r="G260" s="24" t="inlineStr">
        <is>
          <t>Man Utd</t>
        </is>
      </c>
      <c r="H260" s="37" t="n"/>
      <c r="I260" s="37" t="n"/>
      <c r="J260" s="37" t="n"/>
      <c r="K260" s="37" t="n"/>
      <c r="L260" s="31" t="n">
        <v>0.2453572996716869</v>
      </c>
      <c r="M260" s="31" t="n">
        <v>0.2534280941911281</v>
      </c>
      <c r="N260" s="31" t="n">
        <v>0.501214606137185</v>
      </c>
      <c r="O260" s="33">
        <f>3*L260+M260</f>
        <v/>
      </c>
      <c r="P260" s="33">
        <f>3*N260+M260</f>
        <v/>
      </c>
      <c r="Q260" s="31">
        <f>IF(OR(J260="",K260=""),"",SUMPRODUCT(POISSON(Helper!$A$2:$A$122,J260,FALSE)*POISSON(Helper!$B$2:$B$122,K260,FALSE)*Helper!$C$2:$C$122))</f>
        <v/>
      </c>
      <c r="R260" s="31">
        <f>IF(OR(J260="",K260=""),"",SUMPRODUCT(POISSON(Helper!$A$2:$A$122,J260,FALSE)*POISSON(Helper!$B$2:$B$122,K260,FALSE)*Helper!$D$2:$D$122))</f>
        <v/>
      </c>
      <c r="S260" s="31">
        <f>IF(Q260="","",1-Q260-R260)</f>
        <v/>
      </c>
      <c r="T260" s="33">
        <f>IF(Q260="","",3*Q260+R260)</f>
        <v/>
      </c>
      <c r="U260" s="33">
        <f>IF(Q260="","",3*S260+R260)</f>
        <v/>
      </c>
      <c r="V260" s="24">
        <f>IF(OR(H260="",I260=""),"",IF(H260&gt;I260,3,IF(H260=I260,1,0)))</f>
        <v/>
      </c>
      <c r="W260" s="24">
        <f>IF(OR(H260="",I260=""),"",IF(I260&gt;H260,3,IF(H260=I260,1,0)))</f>
        <v/>
      </c>
      <c r="X260" s="24">
        <f>IF(OR(H260="",I260=""),0,1)</f>
        <v/>
      </c>
      <c r="Y260" s="24" t="n"/>
    </row>
    <row r="261">
      <c r="A261" s="24" t="inlineStr">
        <is>
          <t>E0-Sunderla-Everton</t>
        </is>
      </c>
      <c r="B261" s="24" t="inlineStr">
        <is>
          <t>E0</t>
        </is>
      </c>
      <c r="C261" s="24" t="inlineStr">
        <is>
          <t>Premier League</t>
        </is>
      </c>
      <c r="D261" s="24" t="n">
        <v>26</v>
      </c>
      <c r="E261" s="29" t="n">
        <v>46438.625</v>
      </c>
      <c r="F261" s="24" t="inlineStr">
        <is>
          <t>Sunderland</t>
        </is>
      </c>
      <c r="G261" s="24" t="inlineStr">
        <is>
          <t>Everton</t>
        </is>
      </c>
      <c r="H261" s="37" t="n"/>
      <c r="I261" s="37" t="n"/>
      <c r="J261" s="37" t="n"/>
      <c r="K261" s="37" t="n"/>
      <c r="L261" s="31" t="n">
        <v>0.3587445381646162</v>
      </c>
      <c r="M261" s="31" t="n">
        <v>0.268656808055491</v>
      </c>
      <c r="N261" s="31" t="n">
        <v>0.3725986537798928</v>
      </c>
      <c r="O261" s="33">
        <f>3*L261+M261</f>
        <v/>
      </c>
      <c r="P261" s="33">
        <f>3*N261+M261</f>
        <v/>
      </c>
      <c r="Q261" s="31">
        <f>IF(OR(J261="",K261=""),"",SUMPRODUCT(POISSON(Helper!$A$2:$A$122,J261,FALSE)*POISSON(Helper!$B$2:$B$122,K261,FALSE)*Helper!$C$2:$C$122))</f>
        <v/>
      </c>
      <c r="R261" s="31">
        <f>IF(OR(J261="",K261=""),"",SUMPRODUCT(POISSON(Helper!$A$2:$A$122,J261,FALSE)*POISSON(Helper!$B$2:$B$122,K261,FALSE)*Helper!$D$2:$D$122))</f>
        <v/>
      </c>
      <c r="S261" s="31">
        <f>IF(Q261="","",1-Q261-R261)</f>
        <v/>
      </c>
      <c r="T261" s="33">
        <f>IF(Q261="","",3*Q261+R261)</f>
        <v/>
      </c>
      <c r="U261" s="33">
        <f>IF(Q261="","",3*S261+R261)</f>
        <v/>
      </c>
      <c r="V261" s="24">
        <f>IF(OR(H261="",I261=""),"",IF(H261&gt;I261,3,IF(H261=I261,1,0)))</f>
        <v/>
      </c>
      <c r="W261" s="24">
        <f>IF(OR(H261="",I261=""),"",IF(I261&gt;H261,3,IF(H261=I261,1,0)))</f>
        <v/>
      </c>
      <c r="X261" s="24">
        <f>IF(OR(H261="",I261=""),0,1)</f>
        <v/>
      </c>
      <c r="Y261" s="24" t="n"/>
    </row>
    <row r="262">
      <c r="A262" s="24" t="inlineStr">
        <is>
          <t>E0-AstonVil-Chelsea</t>
        </is>
      </c>
      <c r="B262" s="24" t="inlineStr">
        <is>
          <t>E0</t>
        </is>
      </c>
      <c r="C262" s="24" t="inlineStr">
        <is>
          <t>Premier League</t>
        </is>
      </c>
      <c r="D262" s="24" t="n">
        <v>27</v>
      </c>
      <c r="E262" s="29" t="n">
        <v>46445.625</v>
      </c>
      <c r="F262" s="24" t="inlineStr">
        <is>
          <t>Aston Villa</t>
        </is>
      </c>
      <c r="G262" s="24" t="inlineStr">
        <is>
          <t>Chelsea</t>
        </is>
      </c>
      <c r="H262" s="37" t="n"/>
      <c r="I262" s="37" t="n"/>
      <c r="J262" s="37" t="n"/>
      <c r="K262" s="37" t="n"/>
      <c r="L262" s="31" t="n">
        <v>0.3350704594242275</v>
      </c>
      <c r="M262" s="31" t="n">
        <v>0.2678077578202464</v>
      </c>
      <c r="N262" s="31" t="n">
        <v>0.3971217827555261</v>
      </c>
      <c r="O262" s="33">
        <f>3*L262+M262</f>
        <v/>
      </c>
      <c r="P262" s="33">
        <f>3*N262+M262</f>
        <v/>
      </c>
      <c r="Q262" s="31">
        <f>IF(OR(J262="",K262=""),"",SUMPRODUCT(POISSON(Helper!$A$2:$A$122,J262,FALSE)*POISSON(Helper!$B$2:$B$122,K262,FALSE)*Helper!$C$2:$C$122))</f>
        <v/>
      </c>
      <c r="R262" s="31">
        <f>IF(OR(J262="",K262=""),"",SUMPRODUCT(POISSON(Helper!$A$2:$A$122,J262,FALSE)*POISSON(Helper!$B$2:$B$122,K262,FALSE)*Helper!$D$2:$D$122))</f>
        <v/>
      </c>
      <c r="S262" s="31">
        <f>IF(Q262="","",1-Q262-R262)</f>
        <v/>
      </c>
      <c r="T262" s="33">
        <f>IF(Q262="","",3*Q262+R262)</f>
        <v/>
      </c>
      <c r="U262" s="33">
        <f>IF(Q262="","",3*S262+R262)</f>
        <v/>
      </c>
      <c r="V262" s="24">
        <f>IF(OR(H262="",I262=""),"",IF(H262&gt;I262,3,IF(H262=I262,1,0)))</f>
        <v/>
      </c>
      <c r="W262" s="24">
        <f>IF(OR(H262="",I262=""),"",IF(I262&gt;H262,3,IF(H262=I262,1,0)))</f>
        <v/>
      </c>
      <c r="X262" s="24">
        <f>IF(OR(H262="",I262=""),0,1)</f>
        <v/>
      </c>
      <c r="Y262" s="24" t="n"/>
    </row>
    <row r="263">
      <c r="A263" s="24" t="inlineStr">
        <is>
          <t>E0-Coventry-Bournemo</t>
        </is>
      </c>
      <c r="B263" s="24" t="inlineStr">
        <is>
          <t>E0</t>
        </is>
      </c>
      <c r="C263" s="24" t="inlineStr">
        <is>
          <t>Premier League</t>
        </is>
      </c>
      <c r="D263" s="24" t="n">
        <v>27</v>
      </c>
      <c r="E263" s="29" t="n">
        <v>46445.625</v>
      </c>
      <c r="F263" s="24" t="inlineStr">
        <is>
          <t>Coventry</t>
        </is>
      </c>
      <c r="G263" s="24" t="inlineStr">
        <is>
          <t>Bournemouth</t>
        </is>
      </c>
      <c r="H263" s="37" t="n"/>
      <c r="I263" s="37" t="n"/>
      <c r="J263" s="37" t="n"/>
      <c r="K263" s="37" t="n"/>
      <c r="L263" s="31" t="n">
        <v>0.289785440050316</v>
      </c>
      <c r="M263" s="31" t="n">
        <v>0.2629345086475274</v>
      </c>
      <c r="N263" s="31" t="n">
        <v>0.4472800513021566</v>
      </c>
      <c r="O263" s="33">
        <f>3*L263+M263</f>
        <v/>
      </c>
      <c r="P263" s="33">
        <f>3*N263+M263</f>
        <v/>
      </c>
      <c r="Q263" s="31">
        <f>IF(OR(J263="",K263=""),"",SUMPRODUCT(POISSON(Helper!$A$2:$A$122,J263,FALSE)*POISSON(Helper!$B$2:$B$122,K263,FALSE)*Helper!$C$2:$C$122))</f>
        <v/>
      </c>
      <c r="R263" s="31">
        <f>IF(OR(J263="",K263=""),"",SUMPRODUCT(POISSON(Helper!$A$2:$A$122,J263,FALSE)*POISSON(Helper!$B$2:$B$122,K263,FALSE)*Helper!$D$2:$D$122))</f>
        <v/>
      </c>
      <c r="S263" s="31">
        <f>IF(Q263="","",1-Q263-R263)</f>
        <v/>
      </c>
      <c r="T263" s="33">
        <f>IF(Q263="","",3*Q263+R263)</f>
        <v/>
      </c>
      <c r="U263" s="33">
        <f>IF(Q263="","",3*S263+R263)</f>
        <v/>
      </c>
      <c r="V263" s="24">
        <f>IF(OR(H263="",I263=""),"",IF(H263&gt;I263,3,IF(H263=I263,1,0)))</f>
        <v/>
      </c>
      <c r="W263" s="24">
        <f>IF(OR(H263="",I263=""),"",IF(I263&gt;H263,3,IF(H263=I263,1,0)))</f>
        <v/>
      </c>
      <c r="X263" s="24">
        <f>IF(OR(H263="",I263=""),0,1)</f>
        <v/>
      </c>
      <c r="Y263" s="24" t="n"/>
    </row>
    <row r="264">
      <c r="A264" s="24" t="inlineStr">
        <is>
          <t>E0-CrystalP-Sunderla</t>
        </is>
      </c>
      <c r="B264" s="24" t="inlineStr">
        <is>
          <t>E0</t>
        </is>
      </c>
      <c r="C264" s="24" t="inlineStr">
        <is>
          <t>Premier League</t>
        </is>
      </c>
      <c r="D264" s="24" t="n">
        <v>27</v>
      </c>
      <c r="E264" s="29" t="n">
        <v>46445.625</v>
      </c>
      <c r="F264" s="24" t="inlineStr">
        <is>
          <t>Crystal Palace</t>
        </is>
      </c>
      <c r="G264" s="24" t="inlineStr">
        <is>
          <t>Sunderland</t>
        </is>
      </c>
      <c r="H264" s="37" t="n"/>
      <c r="I264" s="37" t="n"/>
      <c r="J264" s="37" t="n"/>
      <c r="K264" s="37" t="n"/>
      <c r="L264" s="31" t="n">
        <v>0.4505895740164009</v>
      </c>
      <c r="M264" s="31" t="n">
        <v>0.2624736594976459</v>
      </c>
      <c r="N264" s="31" t="n">
        <v>0.2869367664859532</v>
      </c>
      <c r="O264" s="33">
        <f>3*L264+M264</f>
        <v/>
      </c>
      <c r="P264" s="33">
        <f>3*N264+M264</f>
        <v/>
      </c>
      <c r="Q264" s="31">
        <f>IF(OR(J264="",K264=""),"",SUMPRODUCT(POISSON(Helper!$A$2:$A$122,J264,FALSE)*POISSON(Helper!$B$2:$B$122,K264,FALSE)*Helper!$C$2:$C$122))</f>
        <v/>
      </c>
      <c r="R264" s="31">
        <f>IF(OR(J264="",K264=""),"",SUMPRODUCT(POISSON(Helper!$A$2:$A$122,J264,FALSE)*POISSON(Helper!$B$2:$B$122,K264,FALSE)*Helper!$D$2:$D$122))</f>
        <v/>
      </c>
      <c r="S264" s="31">
        <f>IF(Q264="","",1-Q264-R264)</f>
        <v/>
      </c>
      <c r="T264" s="33">
        <f>IF(Q264="","",3*Q264+R264)</f>
        <v/>
      </c>
      <c r="U264" s="33">
        <f>IF(Q264="","",3*S264+R264)</f>
        <v/>
      </c>
      <c r="V264" s="24">
        <f>IF(OR(H264="",I264=""),"",IF(H264&gt;I264,3,IF(H264=I264,1,0)))</f>
        <v/>
      </c>
      <c r="W264" s="24">
        <f>IF(OR(H264="",I264=""),"",IF(I264&gt;H264,3,IF(H264=I264,1,0)))</f>
        <v/>
      </c>
      <c r="X264" s="24">
        <f>IF(OR(H264="",I264=""),0,1)</f>
        <v/>
      </c>
      <c r="Y264" s="24" t="n"/>
    </row>
    <row r="265">
      <c r="A265" s="24" t="inlineStr">
        <is>
          <t>E0-Everton-NottmFor</t>
        </is>
      </c>
      <c r="B265" s="24" t="inlineStr">
        <is>
          <t>E0</t>
        </is>
      </c>
      <c r="C265" s="24" t="inlineStr">
        <is>
          <t>Premier League</t>
        </is>
      </c>
      <c r="D265" s="24" t="n">
        <v>27</v>
      </c>
      <c r="E265" s="29" t="n">
        <v>46445.625</v>
      </c>
      <c r="F265" s="24" t="inlineStr">
        <is>
          <t>Everton</t>
        </is>
      </c>
      <c r="G265" s="24" t="inlineStr">
        <is>
          <t>Nott'm Forest</t>
        </is>
      </c>
      <c r="H265" s="37" t="n"/>
      <c r="I265" s="37" t="n"/>
      <c r="J265" s="37" t="n"/>
      <c r="K265" s="37" t="n"/>
      <c r="L265" s="31" t="n">
        <v>0.4359609486851829</v>
      </c>
      <c r="M265" s="31" t="n">
        <v>0.2643841126359771</v>
      </c>
      <c r="N265" s="31" t="n">
        <v>0.2996549386788401</v>
      </c>
      <c r="O265" s="33">
        <f>3*L265+M265</f>
        <v/>
      </c>
      <c r="P265" s="33">
        <f>3*N265+M265</f>
        <v/>
      </c>
      <c r="Q265" s="31">
        <f>IF(OR(J265="",K265=""),"",SUMPRODUCT(POISSON(Helper!$A$2:$A$122,J265,FALSE)*POISSON(Helper!$B$2:$B$122,K265,FALSE)*Helper!$C$2:$C$122))</f>
        <v/>
      </c>
      <c r="R265" s="31">
        <f>IF(OR(J265="",K265=""),"",SUMPRODUCT(POISSON(Helper!$A$2:$A$122,J265,FALSE)*POISSON(Helper!$B$2:$B$122,K265,FALSE)*Helper!$D$2:$D$122))</f>
        <v/>
      </c>
      <c r="S265" s="31">
        <f>IF(Q265="","",1-Q265-R265)</f>
        <v/>
      </c>
      <c r="T265" s="33">
        <f>IF(Q265="","",3*Q265+R265)</f>
        <v/>
      </c>
      <c r="U265" s="33">
        <f>IF(Q265="","",3*S265+R265)</f>
        <v/>
      </c>
      <c r="V265" s="24">
        <f>IF(OR(H265="",I265=""),"",IF(H265&gt;I265,3,IF(H265=I265,1,0)))</f>
        <v/>
      </c>
      <c r="W265" s="24">
        <f>IF(OR(H265="",I265=""),"",IF(I265&gt;H265,3,IF(H265=I265,1,0)))</f>
        <v/>
      </c>
      <c r="X265" s="24">
        <f>IF(OR(H265="",I265=""),0,1)</f>
        <v/>
      </c>
      <c r="Y265" s="24" t="n"/>
    </row>
    <row r="266">
      <c r="A266" s="24" t="inlineStr">
        <is>
          <t>E0-Fulham-Leeds</t>
        </is>
      </c>
      <c r="B266" s="24" t="inlineStr">
        <is>
          <t>E0</t>
        </is>
      </c>
      <c r="C266" s="24" t="inlineStr">
        <is>
          <t>Premier League</t>
        </is>
      </c>
      <c r="D266" s="24" t="n">
        <v>27</v>
      </c>
      <c r="E266" s="29" t="n">
        <v>46445.625</v>
      </c>
      <c r="F266" s="24" t="inlineStr">
        <is>
          <t>Fulham</t>
        </is>
      </c>
      <c r="G266" s="24" t="inlineStr">
        <is>
          <t>Leeds</t>
        </is>
      </c>
      <c r="H266" s="37" t="n"/>
      <c r="I266" s="37" t="n"/>
      <c r="J266" s="37" t="n"/>
      <c r="K266" s="37" t="n"/>
      <c r="L266" s="31" t="n">
        <v>0.4081982690327213</v>
      </c>
      <c r="M266" s="31" t="n">
        <v>0.2670835847951998</v>
      </c>
      <c r="N266" s="31" t="n">
        <v>0.3247181461720789</v>
      </c>
      <c r="O266" s="33">
        <f>3*L266+M266</f>
        <v/>
      </c>
      <c r="P266" s="33">
        <f>3*N266+M266</f>
        <v/>
      </c>
      <c r="Q266" s="31">
        <f>IF(OR(J266="",K266=""),"",SUMPRODUCT(POISSON(Helper!$A$2:$A$122,J266,FALSE)*POISSON(Helper!$B$2:$B$122,K266,FALSE)*Helper!$C$2:$C$122))</f>
        <v/>
      </c>
      <c r="R266" s="31">
        <f>IF(OR(J266="",K266=""),"",SUMPRODUCT(POISSON(Helper!$A$2:$A$122,J266,FALSE)*POISSON(Helper!$B$2:$B$122,K266,FALSE)*Helper!$D$2:$D$122))</f>
        <v/>
      </c>
      <c r="S266" s="31">
        <f>IF(Q266="","",1-Q266-R266)</f>
        <v/>
      </c>
      <c r="T266" s="33">
        <f>IF(Q266="","",3*Q266+R266)</f>
        <v/>
      </c>
      <c r="U266" s="33">
        <f>IF(Q266="","",3*S266+R266)</f>
        <v/>
      </c>
      <c r="V266" s="24">
        <f>IF(OR(H266="",I266=""),"",IF(H266&gt;I266,3,IF(H266=I266,1,0)))</f>
        <v/>
      </c>
      <c r="W266" s="24">
        <f>IF(OR(H266="",I266=""),"",IF(I266&gt;H266,3,IF(H266=I266,1,0)))</f>
        <v/>
      </c>
      <c r="X266" s="24">
        <f>IF(OR(H266="",I266=""),0,1)</f>
        <v/>
      </c>
      <c r="Y266" s="24" t="n"/>
    </row>
    <row r="267">
      <c r="A267" s="24" t="inlineStr">
        <is>
          <t>E0-Hull-ManCity</t>
        </is>
      </c>
      <c r="B267" s="24" t="inlineStr">
        <is>
          <t>E0</t>
        </is>
      </c>
      <c r="C267" s="24" t="inlineStr">
        <is>
          <t>Premier League</t>
        </is>
      </c>
      <c r="D267" s="24" t="n">
        <v>27</v>
      </c>
      <c r="E267" s="29" t="n">
        <v>46445.625</v>
      </c>
      <c r="F267" s="24" t="inlineStr">
        <is>
          <t>Hull</t>
        </is>
      </c>
      <c r="G267" s="24" t="inlineStr">
        <is>
          <t>Man City</t>
        </is>
      </c>
      <c r="H267" s="37" t="n"/>
      <c r="I267" s="37" t="n"/>
      <c r="J267" s="37" t="n"/>
      <c r="K267" s="37" t="n"/>
      <c r="L267" s="31" t="n">
        <v>0.07222012228821086</v>
      </c>
      <c r="M267" s="31" t="n">
        <v>0.1457124288689807</v>
      </c>
      <c r="N267" s="31" t="n">
        <v>0.7820674488428085</v>
      </c>
      <c r="O267" s="33">
        <f>3*L267+M267</f>
        <v/>
      </c>
      <c r="P267" s="33">
        <f>3*N267+M267</f>
        <v/>
      </c>
      <c r="Q267" s="31">
        <f>IF(OR(J267="",K267=""),"",SUMPRODUCT(POISSON(Helper!$A$2:$A$122,J267,FALSE)*POISSON(Helper!$B$2:$B$122,K267,FALSE)*Helper!$C$2:$C$122))</f>
        <v/>
      </c>
      <c r="R267" s="31">
        <f>IF(OR(J267="",K267=""),"",SUMPRODUCT(POISSON(Helper!$A$2:$A$122,J267,FALSE)*POISSON(Helper!$B$2:$B$122,K267,FALSE)*Helper!$D$2:$D$122))</f>
        <v/>
      </c>
      <c r="S267" s="31">
        <f>IF(Q267="","",1-Q267-R267)</f>
        <v/>
      </c>
      <c r="T267" s="33">
        <f>IF(Q267="","",3*Q267+R267)</f>
        <v/>
      </c>
      <c r="U267" s="33">
        <f>IF(Q267="","",3*S267+R267)</f>
        <v/>
      </c>
      <c r="V267" s="24">
        <f>IF(OR(H267="",I267=""),"",IF(H267&gt;I267,3,IF(H267=I267,1,0)))</f>
        <v/>
      </c>
      <c r="W267" s="24">
        <f>IF(OR(H267="",I267=""),"",IF(I267&gt;H267,3,IF(H267=I267,1,0)))</f>
        <v/>
      </c>
      <c r="X267" s="24">
        <f>IF(OR(H267="",I267=""),0,1)</f>
        <v/>
      </c>
      <c r="Y267" s="24" t="n"/>
    </row>
    <row r="268">
      <c r="A268" s="24" t="inlineStr">
        <is>
          <t>E0-Ipswich-Brighton</t>
        </is>
      </c>
      <c r="B268" s="24" t="inlineStr">
        <is>
          <t>E0</t>
        </is>
      </c>
      <c r="C268" s="24" t="inlineStr">
        <is>
          <t>Premier League</t>
        </is>
      </c>
      <c r="D268" s="24" t="n">
        <v>27</v>
      </c>
      <c r="E268" s="29" t="n">
        <v>46445.625</v>
      </c>
      <c r="F268" s="24" t="inlineStr">
        <is>
          <t>Ipswich</t>
        </is>
      </c>
      <c r="G268" s="24" t="inlineStr">
        <is>
          <t>Brighton</t>
        </is>
      </c>
      <c r="H268" s="37" t="n"/>
      <c r="I268" s="37" t="n"/>
      <c r="J268" s="37" t="n"/>
      <c r="K268" s="37" t="n"/>
      <c r="L268" s="31" t="n">
        <v>0.2474059863299753</v>
      </c>
      <c r="M268" s="31" t="n">
        <v>0.2539813202535013</v>
      </c>
      <c r="N268" s="31" t="n">
        <v>0.4986126934165233</v>
      </c>
      <c r="O268" s="33">
        <f>3*L268+M268</f>
        <v/>
      </c>
      <c r="P268" s="33">
        <f>3*N268+M268</f>
        <v/>
      </c>
      <c r="Q268" s="31">
        <f>IF(OR(J268="",K268=""),"",SUMPRODUCT(POISSON(Helper!$A$2:$A$122,J268,FALSE)*POISSON(Helper!$B$2:$B$122,K268,FALSE)*Helper!$C$2:$C$122))</f>
        <v/>
      </c>
      <c r="R268" s="31">
        <f>IF(OR(J268="",K268=""),"",SUMPRODUCT(POISSON(Helper!$A$2:$A$122,J268,FALSE)*POISSON(Helper!$B$2:$B$122,K268,FALSE)*Helper!$D$2:$D$122))</f>
        <v/>
      </c>
      <c r="S268" s="31">
        <f>IF(Q268="","",1-Q268-R268)</f>
        <v/>
      </c>
      <c r="T268" s="33">
        <f>IF(Q268="","",3*Q268+R268)</f>
        <v/>
      </c>
      <c r="U268" s="33">
        <f>IF(Q268="","",3*S268+R268)</f>
        <v/>
      </c>
      <c r="V268" s="24">
        <f>IF(OR(H268="",I268=""),"",IF(H268&gt;I268,3,IF(H268=I268,1,0)))</f>
        <v/>
      </c>
      <c r="W268" s="24">
        <f>IF(OR(H268="",I268=""),"",IF(I268&gt;H268,3,IF(H268=I268,1,0)))</f>
        <v/>
      </c>
      <c r="X268" s="24">
        <f>IF(OR(H268="",I268=""),0,1)</f>
        <v/>
      </c>
      <c r="Y268" s="24" t="n"/>
    </row>
    <row r="269">
      <c r="A269" s="24" t="inlineStr">
        <is>
          <t>E0-ManUtd-Arsenal</t>
        </is>
      </c>
      <c r="B269" s="24" t="inlineStr">
        <is>
          <t>E0</t>
        </is>
      </c>
      <c r="C269" s="24" t="inlineStr">
        <is>
          <t>Premier League</t>
        </is>
      </c>
      <c r="D269" s="24" t="n">
        <v>27</v>
      </c>
      <c r="E269" s="29" t="n">
        <v>46445.625</v>
      </c>
      <c r="F269" s="24" t="inlineStr">
        <is>
          <t>Man Utd</t>
        </is>
      </c>
      <c r="G269" s="24" t="inlineStr">
        <is>
          <t>Arsenal</t>
        </is>
      </c>
      <c r="H269" s="37" t="n"/>
      <c r="I269" s="37" t="n"/>
      <c r="J269" s="37" t="n"/>
      <c r="K269" s="37" t="n"/>
      <c r="L269" s="31" t="n">
        <v>0.3376431173284615</v>
      </c>
      <c r="M269" s="31" t="n">
        <v>0.2679536951719323</v>
      </c>
      <c r="N269" s="31" t="n">
        <v>0.3944031874996062</v>
      </c>
      <c r="O269" s="33">
        <f>3*L269+M269</f>
        <v/>
      </c>
      <c r="P269" s="33">
        <f>3*N269+M269</f>
        <v/>
      </c>
      <c r="Q269" s="31">
        <f>IF(OR(J269="",K269=""),"",SUMPRODUCT(POISSON(Helper!$A$2:$A$122,J269,FALSE)*POISSON(Helper!$B$2:$B$122,K269,FALSE)*Helper!$C$2:$C$122))</f>
        <v/>
      </c>
      <c r="R269" s="31">
        <f>IF(OR(J269="",K269=""),"",SUMPRODUCT(POISSON(Helper!$A$2:$A$122,J269,FALSE)*POISSON(Helper!$B$2:$B$122,K269,FALSE)*Helper!$D$2:$D$122))</f>
        <v/>
      </c>
      <c r="S269" s="31">
        <f>IF(Q269="","",1-Q269-R269)</f>
        <v/>
      </c>
      <c r="T269" s="33">
        <f>IF(Q269="","",3*Q269+R269)</f>
        <v/>
      </c>
      <c r="U269" s="33">
        <f>IF(Q269="","",3*S269+R269)</f>
        <v/>
      </c>
      <c r="V269" s="24">
        <f>IF(OR(H269="",I269=""),"",IF(H269&gt;I269,3,IF(H269=I269,1,0)))</f>
        <v/>
      </c>
      <c r="W269" s="24">
        <f>IF(OR(H269="",I269=""),"",IF(I269&gt;H269,3,IF(H269=I269,1,0)))</f>
        <v/>
      </c>
      <c r="X269" s="24">
        <f>IF(OR(H269="",I269=""),0,1)</f>
        <v/>
      </c>
      <c r="Y269" s="24" t="n"/>
    </row>
    <row r="270">
      <c r="A270" s="24" t="inlineStr">
        <is>
          <t>E0-Newcastl-Brentfor</t>
        </is>
      </c>
      <c r="B270" s="24" t="inlineStr">
        <is>
          <t>E0</t>
        </is>
      </c>
      <c r="C270" s="24" t="inlineStr">
        <is>
          <t>Premier League</t>
        </is>
      </c>
      <c r="D270" s="24" t="n">
        <v>27</v>
      </c>
      <c r="E270" s="29" t="n">
        <v>46445.625</v>
      </c>
      <c r="F270" s="24" t="inlineStr">
        <is>
          <t>Newcastle</t>
        </is>
      </c>
      <c r="G270" s="24" t="inlineStr">
        <is>
          <t>Brentford</t>
        </is>
      </c>
      <c r="H270" s="37" t="n"/>
      <c r="I270" s="37" t="n"/>
      <c r="J270" s="37" t="n"/>
      <c r="K270" s="37" t="n"/>
      <c r="L270" s="31" t="n">
        <v>0.4503295695689092</v>
      </c>
      <c r="M270" s="31" t="n">
        <v>0.2625104648443899</v>
      </c>
      <c r="N270" s="31" t="n">
        <v>0.2871599655867009</v>
      </c>
      <c r="O270" s="33">
        <f>3*L270+M270</f>
        <v/>
      </c>
      <c r="P270" s="33">
        <f>3*N270+M270</f>
        <v/>
      </c>
      <c r="Q270" s="31">
        <f>IF(OR(J270="",K270=""),"",SUMPRODUCT(POISSON(Helper!$A$2:$A$122,J270,FALSE)*POISSON(Helper!$B$2:$B$122,K270,FALSE)*Helper!$C$2:$C$122))</f>
        <v/>
      </c>
      <c r="R270" s="31">
        <f>IF(OR(J270="",K270=""),"",SUMPRODUCT(POISSON(Helper!$A$2:$A$122,J270,FALSE)*POISSON(Helper!$B$2:$B$122,K270,FALSE)*Helper!$D$2:$D$122))</f>
        <v/>
      </c>
      <c r="S270" s="31">
        <f>IF(Q270="","",1-Q270-R270)</f>
        <v/>
      </c>
      <c r="T270" s="33">
        <f>IF(Q270="","",3*Q270+R270)</f>
        <v/>
      </c>
      <c r="U270" s="33">
        <f>IF(Q270="","",3*S270+R270)</f>
        <v/>
      </c>
      <c r="V270" s="24">
        <f>IF(OR(H270="",I270=""),"",IF(H270&gt;I270,3,IF(H270=I270,1,0)))</f>
        <v/>
      </c>
      <c r="W270" s="24">
        <f>IF(OR(H270="",I270=""),"",IF(I270&gt;H270,3,IF(H270=I270,1,0)))</f>
        <v/>
      </c>
      <c r="X270" s="24">
        <f>IF(OR(H270="",I270=""),0,1)</f>
        <v/>
      </c>
      <c r="Y270" s="24" t="n"/>
    </row>
    <row r="271">
      <c r="A271" s="24" t="inlineStr">
        <is>
          <t>E0-Tottenha-Liverpoo</t>
        </is>
      </c>
      <c r="B271" s="24" t="inlineStr">
        <is>
          <t>E0</t>
        </is>
      </c>
      <c r="C271" s="24" t="inlineStr">
        <is>
          <t>Premier League</t>
        </is>
      </c>
      <c r="D271" s="24" t="n">
        <v>27</v>
      </c>
      <c r="E271" s="29" t="n">
        <v>46445.625</v>
      </c>
      <c r="F271" s="24" t="inlineStr">
        <is>
          <t>Tottenham</t>
        </is>
      </c>
      <c r="G271" s="24" t="inlineStr">
        <is>
          <t>Liverpool</t>
        </is>
      </c>
      <c r="H271" s="37" t="n"/>
      <c r="I271" s="37" t="n"/>
      <c r="J271" s="37" t="n"/>
      <c r="K271" s="37" t="n"/>
      <c r="L271" s="31" t="n">
        <v>0.3369764208901831</v>
      </c>
      <c r="M271" s="31" t="n">
        <v>0.267917159861274</v>
      </c>
      <c r="N271" s="31" t="n">
        <v>0.3951064192485429</v>
      </c>
      <c r="O271" s="33">
        <f>3*L271+M271</f>
        <v/>
      </c>
      <c r="P271" s="33">
        <f>3*N271+M271</f>
        <v/>
      </c>
      <c r="Q271" s="31">
        <f>IF(OR(J271="",K271=""),"",SUMPRODUCT(POISSON(Helper!$A$2:$A$122,J271,FALSE)*POISSON(Helper!$B$2:$B$122,K271,FALSE)*Helper!$C$2:$C$122))</f>
        <v/>
      </c>
      <c r="R271" s="31">
        <f>IF(OR(J271="",K271=""),"",SUMPRODUCT(POISSON(Helper!$A$2:$A$122,J271,FALSE)*POISSON(Helper!$B$2:$B$122,K271,FALSE)*Helper!$D$2:$D$122))</f>
        <v/>
      </c>
      <c r="S271" s="31">
        <f>IF(Q271="","",1-Q271-R271)</f>
        <v/>
      </c>
      <c r="T271" s="33">
        <f>IF(Q271="","",3*Q271+R271)</f>
        <v/>
      </c>
      <c r="U271" s="33">
        <f>IF(Q271="","",3*S271+R271)</f>
        <v/>
      </c>
      <c r="V271" s="24">
        <f>IF(OR(H271="",I271=""),"",IF(H271&gt;I271,3,IF(H271=I271,1,0)))</f>
        <v/>
      </c>
      <c r="W271" s="24">
        <f>IF(OR(H271="",I271=""),"",IF(I271&gt;H271,3,IF(H271=I271,1,0)))</f>
        <v/>
      </c>
      <c r="X271" s="24">
        <f>IF(OR(H271="",I271=""),0,1)</f>
        <v/>
      </c>
      <c r="Y271" s="24" t="n"/>
    </row>
    <row r="272">
      <c r="A272" s="24" t="inlineStr">
        <is>
          <t>E0-Arsenal-CrystalP</t>
        </is>
      </c>
      <c r="B272" s="24" t="inlineStr">
        <is>
          <t>E0</t>
        </is>
      </c>
      <c r="C272" s="24" t="inlineStr">
        <is>
          <t>Premier League</t>
        </is>
      </c>
      <c r="D272" s="24" t="n">
        <v>28</v>
      </c>
      <c r="E272" s="29" t="n">
        <v>46449.83333333334</v>
      </c>
      <c r="F272" s="24" t="inlineStr">
        <is>
          <t>Arsenal</t>
        </is>
      </c>
      <c r="G272" s="24" t="inlineStr">
        <is>
          <t>Crystal Palace</t>
        </is>
      </c>
      <c r="H272" s="37" t="n"/>
      <c r="I272" s="37" t="n"/>
      <c r="J272" s="37" t="n"/>
      <c r="K272" s="37" t="n"/>
      <c r="L272" s="31" t="n">
        <v>0.7232106158125481</v>
      </c>
      <c r="M272" s="31" t="n">
        <v>0.1755551839413309</v>
      </c>
      <c r="N272" s="31" t="n">
        <v>0.101234200246121</v>
      </c>
      <c r="O272" s="33">
        <f>3*L272+M272</f>
        <v/>
      </c>
      <c r="P272" s="33">
        <f>3*N272+M272</f>
        <v/>
      </c>
      <c r="Q272" s="31">
        <f>IF(OR(J272="",K272=""),"",SUMPRODUCT(POISSON(Helper!$A$2:$A$122,J272,FALSE)*POISSON(Helper!$B$2:$B$122,K272,FALSE)*Helper!$C$2:$C$122))</f>
        <v/>
      </c>
      <c r="R272" s="31">
        <f>IF(OR(J272="",K272=""),"",SUMPRODUCT(POISSON(Helper!$A$2:$A$122,J272,FALSE)*POISSON(Helper!$B$2:$B$122,K272,FALSE)*Helper!$D$2:$D$122))</f>
        <v/>
      </c>
      <c r="S272" s="31">
        <f>IF(Q272="","",1-Q272-R272)</f>
        <v/>
      </c>
      <c r="T272" s="33">
        <f>IF(Q272="","",3*Q272+R272)</f>
        <v/>
      </c>
      <c r="U272" s="33">
        <f>IF(Q272="","",3*S272+R272)</f>
        <v/>
      </c>
      <c r="V272" s="24">
        <f>IF(OR(H272="",I272=""),"",IF(H272&gt;I272,3,IF(H272=I272,1,0)))</f>
        <v/>
      </c>
      <c r="W272" s="24">
        <f>IF(OR(H272="",I272=""),"",IF(I272&gt;H272,3,IF(H272=I272,1,0)))</f>
        <v/>
      </c>
      <c r="X272" s="24">
        <f>IF(OR(H272="",I272=""),0,1)</f>
        <v/>
      </c>
      <c r="Y272" s="24" t="n"/>
    </row>
    <row r="273">
      <c r="A273" s="24" t="inlineStr">
        <is>
          <t>E0-Bournemo-Tottenha</t>
        </is>
      </c>
      <c r="B273" s="24" t="inlineStr">
        <is>
          <t>E0</t>
        </is>
      </c>
      <c r="C273" s="24" t="inlineStr">
        <is>
          <t>Premier League</t>
        </is>
      </c>
      <c r="D273" s="24" t="n">
        <v>28</v>
      </c>
      <c r="E273" s="29" t="n">
        <v>46449.83333333334</v>
      </c>
      <c r="F273" s="24" t="inlineStr">
        <is>
          <t>Bournemouth</t>
        </is>
      </c>
      <c r="G273" s="24" t="inlineStr">
        <is>
          <t>Tottenham</t>
        </is>
      </c>
      <c r="H273" s="37" t="n"/>
      <c r="I273" s="37" t="n"/>
      <c r="J273" s="37" t="n"/>
      <c r="K273" s="37" t="n"/>
      <c r="L273" s="31" t="n">
        <v>0.3172933623339041</v>
      </c>
      <c r="M273" s="31" t="n">
        <v>0.2664262024958967</v>
      </c>
      <c r="N273" s="31" t="n">
        <v>0.4162804351701991</v>
      </c>
      <c r="O273" s="33">
        <f>3*L273+M273</f>
        <v/>
      </c>
      <c r="P273" s="33">
        <f>3*N273+M273</f>
        <v/>
      </c>
      <c r="Q273" s="31">
        <f>IF(OR(J273="",K273=""),"",SUMPRODUCT(POISSON(Helper!$A$2:$A$122,J273,FALSE)*POISSON(Helper!$B$2:$B$122,K273,FALSE)*Helper!$C$2:$C$122))</f>
        <v/>
      </c>
      <c r="R273" s="31">
        <f>IF(OR(J273="",K273=""),"",SUMPRODUCT(POISSON(Helper!$A$2:$A$122,J273,FALSE)*POISSON(Helper!$B$2:$B$122,K273,FALSE)*Helper!$D$2:$D$122))</f>
        <v/>
      </c>
      <c r="S273" s="31">
        <f>IF(Q273="","",1-Q273-R273)</f>
        <v/>
      </c>
      <c r="T273" s="33">
        <f>IF(Q273="","",3*Q273+R273)</f>
        <v/>
      </c>
      <c r="U273" s="33">
        <f>IF(Q273="","",3*S273+R273)</f>
        <v/>
      </c>
      <c r="V273" s="24">
        <f>IF(OR(H273="",I273=""),"",IF(H273&gt;I273,3,IF(H273=I273,1,0)))</f>
        <v/>
      </c>
      <c r="W273" s="24">
        <f>IF(OR(H273="",I273=""),"",IF(I273&gt;H273,3,IF(H273=I273,1,0)))</f>
        <v/>
      </c>
      <c r="X273" s="24">
        <f>IF(OR(H273="",I273=""),0,1)</f>
        <v/>
      </c>
      <c r="Y273" s="24" t="n"/>
    </row>
    <row r="274">
      <c r="A274" s="24" t="inlineStr">
        <is>
          <t>E0-Brentfor-Ipswich</t>
        </is>
      </c>
      <c r="B274" s="24" t="inlineStr">
        <is>
          <t>E0</t>
        </is>
      </c>
      <c r="C274" s="24" t="inlineStr">
        <is>
          <t>Premier League</t>
        </is>
      </c>
      <c r="D274" s="24" t="n">
        <v>28</v>
      </c>
      <c r="E274" s="29" t="n">
        <v>46449.83333333334</v>
      </c>
      <c r="F274" s="24" t="inlineStr">
        <is>
          <t>Brentford</t>
        </is>
      </c>
      <c r="G274" s="24" t="inlineStr">
        <is>
          <t>Ipswich</t>
        </is>
      </c>
      <c r="H274" s="37" t="n"/>
      <c r="I274" s="37" t="n"/>
      <c r="J274" s="37" t="n"/>
      <c r="K274" s="37" t="n"/>
      <c r="L274" s="31" t="n">
        <v>0.5722425364405723</v>
      </c>
      <c r="M274" s="31" t="n">
        <v>0.2348850962283836</v>
      </c>
      <c r="N274" s="31" t="n">
        <v>0.1928723673310441</v>
      </c>
      <c r="O274" s="33">
        <f>3*L274+M274</f>
        <v/>
      </c>
      <c r="P274" s="33">
        <f>3*N274+M274</f>
        <v/>
      </c>
      <c r="Q274" s="31">
        <f>IF(OR(J274="",K274=""),"",SUMPRODUCT(POISSON(Helper!$A$2:$A$122,J274,FALSE)*POISSON(Helper!$B$2:$B$122,K274,FALSE)*Helper!$C$2:$C$122))</f>
        <v/>
      </c>
      <c r="R274" s="31">
        <f>IF(OR(J274="",K274=""),"",SUMPRODUCT(POISSON(Helper!$A$2:$A$122,J274,FALSE)*POISSON(Helper!$B$2:$B$122,K274,FALSE)*Helper!$D$2:$D$122))</f>
        <v/>
      </c>
      <c r="S274" s="31">
        <f>IF(Q274="","",1-Q274-R274)</f>
        <v/>
      </c>
      <c r="T274" s="33">
        <f>IF(Q274="","",3*Q274+R274)</f>
        <v/>
      </c>
      <c r="U274" s="33">
        <f>IF(Q274="","",3*S274+R274)</f>
        <v/>
      </c>
      <c r="V274" s="24">
        <f>IF(OR(H274="",I274=""),"",IF(H274&gt;I274,3,IF(H274=I274,1,0)))</f>
        <v/>
      </c>
      <c r="W274" s="24">
        <f>IF(OR(H274="",I274=""),"",IF(I274&gt;H274,3,IF(H274=I274,1,0)))</f>
        <v/>
      </c>
      <c r="X274" s="24">
        <f>IF(OR(H274="",I274=""),0,1)</f>
        <v/>
      </c>
      <c r="Y274" s="24" t="n"/>
    </row>
    <row r="275">
      <c r="A275" s="24" t="inlineStr">
        <is>
          <t>E0-Brighton-Fulham</t>
        </is>
      </c>
      <c r="B275" s="24" t="inlineStr">
        <is>
          <t>E0</t>
        </is>
      </c>
      <c r="C275" s="24" t="inlineStr">
        <is>
          <t>Premier League</t>
        </is>
      </c>
      <c r="D275" s="24" t="n">
        <v>28</v>
      </c>
      <c r="E275" s="29" t="n">
        <v>46449.83333333334</v>
      </c>
      <c r="F275" s="24" t="inlineStr">
        <is>
          <t>Brighton</t>
        </is>
      </c>
      <c r="G275" s="24" t="inlineStr">
        <is>
          <t>Fulham</t>
        </is>
      </c>
      <c r="H275" s="37" t="n"/>
      <c r="I275" s="37" t="n"/>
      <c r="J275" s="37" t="n"/>
      <c r="K275" s="37" t="n"/>
      <c r="L275" s="31" t="n">
        <v>0.5077767289364518</v>
      </c>
      <c r="M275" s="31" t="n">
        <v>0.251991827895242</v>
      </c>
      <c r="N275" s="31" t="n">
        <v>0.2402314431683062</v>
      </c>
      <c r="O275" s="33">
        <f>3*L275+M275</f>
        <v/>
      </c>
      <c r="P275" s="33">
        <f>3*N275+M275</f>
        <v/>
      </c>
      <c r="Q275" s="31">
        <f>IF(OR(J275="",K275=""),"",SUMPRODUCT(POISSON(Helper!$A$2:$A$122,J275,FALSE)*POISSON(Helper!$B$2:$B$122,K275,FALSE)*Helper!$C$2:$C$122))</f>
        <v/>
      </c>
      <c r="R275" s="31">
        <f>IF(OR(J275="",K275=""),"",SUMPRODUCT(POISSON(Helper!$A$2:$A$122,J275,FALSE)*POISSON(Helper!$B$2:$B$122,K275,FALSE)*Helper!$D$2:$D$122))</f>
        <v/>
      </c>
      <c r="S275" s="31">
        <f>IF(Q275="","",1-Q275-R275)</f>
        <v/>
      </c>
      <c r="T275" s="33">
        <f>IF(Q275="","",3*Q275+R275)</f>
        <v/>
      </c>
      <c r="U275" s="33">
        <f>IF(Q275="","",3*S275+R275)</f>
        <v/>
      </c>
      <c r="V275" s="24">
        <f>IF(OR(H275="",I275=""),"",IF(H275&gt;I275,3,IF(H275=I275,1,0)))</f>
        <v/>
      </c>
      <c r="W275" s="24">
        <f>IF(OR(H275="",I275=""),"",IF(I275&gt;H275,3,IF(H275=I275,1,0)))</f>
        <v/>
      </c>
      <c r="X275" s="24">
        <f>IF(OR(H275="",I275=""),0,1)</f>
        <v/>
      </c>
      <c r="Y275" s="24" t="n"/>
    </row>
    <row r="276">
      <c r="A276" s="24" t="inlineStr">
        <is>
          <t>E0-Chelsea-Coventry</t>
        </is>
      </c>
      <c r="B276" s="24" t="inlineStr">
        <is>
          <t>E0</t>
        </is>
      </c>
      <c r="C276" s="24" t="inlineStr">
        <is>
          <t>Premier League</t>
        </is>
      </c>
      <c r="D276" s="24" t="n">
        <v>28</v>
      </c>
      <c r="E276" s="29" t="n">
        <v>46449.83333333334</v>
      </c>
      <c r="F276" s="24" t="inlineStr">
        <is>
          <t>Chelsea</t>
        </is>
      </c>
      <c r="G276" s="24" t="inlineStr">
        <is>
          <t>Coventry</t>
        </is>
      </c>
      <c r="H276" s="37" t="n"/>
      <c r="I276" s="37" t="n"/>
      <c r="J276" s="37" t="n"/>
      <c r="K276" s="37" t="n"/>
      <c r="L276" s="31" t="n">
        <v>0.7312052424279598</v>
      </c>
      <c r="M276" s="31" t="n">
        <v>0.1717160591456297</v>
      </c>
      <c r="N276" s="31" t="n">
        <v>0.09707869842641054</v>
      </c>
      <c r="O276" s="33">
        <f>3*L276+M276</f>
        <v/>
      </c>
      <c r="P276" s="33">
        <f>3*N276+M276</f>
        <v/>
      </c>
      <c r="Q276" s="31">
        <f>IF(OR(J276="",K276=""),"",SUMPRODUCT(POISSON(Helper!$A$2:$A$122,J276,FALSE)*POISSON(Helper!$B$2:$B$122,K276,FALSE)*Helper!$C$2:$C$122))</f>
        <v/>
      </c>
      <c r="R276" s="31">
        <f>IF(OR(J276="",K276=""),"",SUMPRODUCT(POISSON(Helper!$A$2:$A$122,J276,FALSE)*POISSON(Helper!$B$2:$B$122,K276,FALSE)*Helper!$D$2:$D$122))</f>
        <v/>
      </c>
      <c r="S276" s="31">
        <f>IF(Q276="","",1-Q276-R276)</f>
        <v/>
      </c>
      <c r="T276" s="33">
        <f>IF(Q276="","",3*Q276+R276)</f>
        <v/>
      </c>
      <c r="U276" s="33">
        <f>IF(Q276="","",3*S276+R276)</f>
        <v/>
      </c>
      <c r="V276" s="24">
        <f>IF(OR(H276="",I276=""),"",IF(H276&gt;I276,3,IF(H276=I276,1,0)))</f>
        <v/>
      </c>
      <c r="W276" s="24">
        <f>IF(OR(H276="",I276=""),"",IF(I276&gt;H276,3,IF(H276=I276,1,0)))</f>
        <v/>
      </c>
      <c r="X276" s="24">
        <f>IF(OR(H276="",I276=""),0,1)</f>
        <v/>
      </c>
      <c r="Y276" s="24" t="n"/>
    </row>
    <row r="277">
      <c r="A277" s="24" t="inlineStr">
        <is>
          <t>E0-Leeds-Hull</t>
        </is>
      </c>
      <c r="B277" s="24" t="inlineStr">
        <is>
          <t>E0</t>
        </is>
      </c>
      <c r="C277" s="24" t="inlineStr">
        <is>
          <t>Premier League</t>
        </is>
      </c>
      <c r="D277" s="24" t="n">
        <v>28</v>
      </c>
      <c r="E277" s="29" t="n">
        <v>46449.83333333334</v>
      </c>
      <c r="F277" s="24" t="inlineStr">
        <is>
          <t>Leeds</t>
        </is>
      </c>
      <c r="G277" s="24" t="inlineStr">
        <is>
          <t>Hull</t>
        </is>
      </c>
      <c r="H277" s="37" t="n"/>
      <c r="I277" s="37" t="n"/>
      <c r="J277" s="37" t="n"/>
      <c r="K277" s="37" t="n"/>
      <c r="L277" s="31" t="n">
        <v>0.6414222349218451</v>
      </c>
      <c r="M277" s="31" t="n">
        <v>0.2108783529750594</v>
      </c>
      <c r="N277" s="31" t="n">
        <v>0.1476994121030954</v>
      </c>
      <c r="O277" s="33">
        <f>3*L277+M277</f>
        <v/>
      </c>
      <c r="P277" s="33">
        <f>3*N277+M277</f>
        <v/>
      </c>
      <c r="Q277" s="31">
        <f>IF(OR(J277="",K277=""),"",SUMPRODUCT(POISSON(Helper!$A$2:$A$122,J277,FALSE)*POISSON(Helper!$B$2:$B$122,K277,FALSE)*Helper!$C$2:$C$122))</f>
        <v/>
      </c>
      <c r="R277" s="31">
        <f>IF(OR(J277="",K277=""),"",SUMPRODUCT(POISSON(Helper!$A$2:$A$122,J277,FALSE)*POISSON(Helper!$B$2:$B$122,K277,FALSE)*Helper!$D$2:$D$122))</f>
        <v/>
      </c>
      <c r="S277" s="31">
        <f>IF(Q277="","",1-Q277-R277)</f>
        <v/>
      </c>
      <c r="T277" s="33">
        <f>IF(Q277="","",3*Q277+R277)</f>
        <v/>
      </c>
      <c r="U277" s="33">
        <f>IF(Q277="","",3*S277+R277)</f>
        <v/>
      </c>
      <c r="V277" s="24">
        <f>IF(OR(H277="",I277=""),"",IF(H277&gt;I277,3,IF(H277=I277,1,0)))</f>
        <v/>
      </c>
      <c r="W277" s="24">
        <f>IF(OR(H277="",I277=""),"",IF(I277&gt;H277,3,IF(H277=I277,1,0)))</f>
        <v/>
      </c>
      <c r="X277" s="24">
        <f>IF(OR(H277="",I277=""),0,1)</f>
        <v/>
      </c>
      <c r="Y277" s="24" t="n"/>
    </row>
    <row r="278">
      <c r="A278" s="24" t="inlineStr">
        <is>
          <t>E0-Liverpoo-AstonVil</t>
        </is>
      </c>
      <c r="B278" s="24" t="inlineStr">
        <is>
          <t>E0</t>
        </is>
      </c>
      <c r="C278" s="24" t="inlineStr">
        <is>
          <t>Premier League</t>
        </is>
      </c>
      <c r="D278" s="24" t="n">
        <v>28</v>
      </c>
      <c r="E278" s="29" t="n">
        <v>46449.83333333334</v>
      </c>
      <c r="F278" s="24" t="inlineStr">
        <is>
          <t>Liverpool</t>
        </is>
      </c>
      <c r="G278" s="24" t="inlineStr">
        <is>
          <t>Aston Villa</t>
        </is>
      </c>
      <c r="H278" s="37" t="n"/>
      <c r="I278" s="37" t="n"/>
      <c r="J278" s="37" t="n"/>
      <c r="K278" s="37" t="n"/>
      <c r="L278" s="31" t="n">
        <v>0.5394814965039441</v>
      </c>
      <c r="M278" s="31" t="n">
        <v>0.2442444081576822</v>
      </c>
      <c r="N278" s="31" t="n">
        <v>0.2162740953383738</v>
      </c>
      <c r="O278" s="33">
        <f>3*L278+M278</f>
        <v/>
      </c>
      <c r="P278" s="33">
        <f>3*N278+M278</f>
        <v/>
      </c>
      <c r="Q278" s="31">
        <f>IF(OR(J278="",K278=""),"",SUMPRODUCT(POISSON(Helper!$A$2:$A$122,J278,FALSE)*POISSON(Helper!$B$2:$B$122,K278,FALSE)*Helper!$C$2:$C$122))</f>
        <v/>
      </c>
      <c r="R278" s="31">
        <f>IF(OR(J278="",K278=""),"",SUMPRODUCT(POISSON(Helper!$A$2:$A$122,J278,FALSE)*POISSON(Helper!$B$2:$B$122,K278,FALSE)*Helper!$D$2:$D$122))</f>
        <v/>
      </c>
      <c r="S278" s="31">
        <f>IF(Q278="","",1-Q278-R278)</f>
        <v/>
      </c>
      <c r="T278" s="33">
        <f>IF(Q278="","",3*Q278+R278)</f>
        <v/>
      </c>
      <c r="U278" s="33">
        <f>IF(Q278="","",3*S278+R278)</f>
        <v/>
      </c>
      <c r="V278" s="24">
        <f>IF(OR(H278="",I278=""),"",IF(H278&gt;I278,3,IF(H278=I278,1,0)))</f>
        <v/>
      </c>
      <c r="W278" s="24">
        <f>IF(OR(H278="",I278=""),"",IF(I278&gt;H278,3,IF(H278=I278,1,0)))</f>
        <v/>
      </c>
      <c r="X278" s="24">
        <f>IF(OR(H278="",I278=""),0,1)</f>
        <v/>
      </c>
      <c r="Y278" s="24" t="n"/>
    </row>
    <row r="279">
      <c r="A279" s="24" t="inlineStr">
        <is>
          <t>E0-ManCity-Everton</t>
        </is>
      </c>
      <c r="B279" s="24" t="inlineStr">
        <is>
          <t>E0</t>
        </is>
      </c>
      <c r="C279" s="24" t="inlineStr">
        <is>
          <t>Premier League</t>
        </is>
      </c>
      <c r="D279" s="24" t="n">
        <v>28</v>
      </c>
      <c r="E279" s="29" t="n">
        <v>46449.83333333334</v>
      </c>
      <c r="F279" s="24" t="inlineStr">
        <is>
          <t>Man City</t>
        </is>
      </c>
      <c r="G279" s="24" t="inlineStr">
        <is>
          <t>Everton</t>
        </is>
      </c>
      <c r="H279" s="37" t="n"/>
      <c r="I279" s="37" t="n"/>
      <c r="J279" s="37" t="n"/>
      <c r="K279" s="37" t="n"/>
      <c r="L279" s="31" t="n">
        <v>0.6650771293822645</v>
      </c>
      <c r="M279" s="31" t="n">
        <v>0.2014131915959674</v>
      </c>
      <c r="N279" s="31" t="n">
        <v>0.1335096790217682</v>
      </c>
      <c r="O279" s="33">
        <f>3*L279+M279</f>
        <v/>
      </c>
      <c r="P279" s="33">
        <f>3*N279+M279</f>
        <v/>
      </c>
      <c r="Q279" s="31">
        <f>IF(OR(J279="",K279=""),"",SUMPRODUCT(POISSON(Helper!$A$2:$A$122,J279,FALSE)*POISSON(Helper!$B$2:$B$122,K279,FALSE)*Helper!$C$2:$C$122))</f>
        <v/>
      </c>
      <c r="R279" s="31">
        <f>IF(OR(J279="",K279=""),"",SUMPRODUCT(POISSON(Helper!$A$2:$A$122,J279,FALSE)*POISSON(Helper!$B$2:$B$122,K279,FALSE)*Helper!$D$2:$D$122))</f>
        <v/>
      </c>
      <c r="S279" s="31">
        <f>IF(Q279="","",1-Q279-R279)</f>
        <v/>
      </c>
      <c r="T279" s="33">
        <f>IF(Q279="","",3*Q279+R279)</f>
        <v/>
      </c>
      <c r="U279" s="33">
        <f>IF(Q279="","",3*S279+R279)</f>
        <v/>
      </c>
      <c r="V279" s="24">
        <f>IF(OR(H279="",I279=""),"",IF(H279&gt;I279,3,IF(H279=I279,1,0)))</f>
        <v/>
      </c>
      <c r="W279" s="24">
        <f>IF(OR(H279="",I279=""),"",IF(I279&gt;H279,3,IF(H279=I279,1,0)))</f>
        <v/>
      </c>
      <c r="X279" s="24">
        <f>IF(OR(H279="",I279=""),0,1)</f>
        <v/>
      </c>
      <c r="Y279" s="24" t="n"/>
    </row>
    <row r="280">
      <c r="A280" s="24" t="inlineStr">
        <is>
          <t>E0-NottmFor-Newcastl</t>
        </is>
      </c>
      <c r="B280" s="24" t="inlineStr">
        <is>
          <t>E0</t>
        </is>
      </c>
      <c r="C280" s="24" t="inlineStr">
        <is>
          <t>Premier League</t>
        </is>
      </c>
      <c r="D280" s="24" t="n">
        <v>28</v>
      </c>
      <c r="E280" s="29" t="n">
        <v>46449.83333333334</v>
      </c>
      <c r="F280" s="24" t="inlineStr">
        <is>
          <t>Nott'm Forest</t>
        </is>
      </c>
      <c r="G280" s="24" t="inlineStr">
        <is>
          <t>Newcastle</t>
        </is>
      </c>
      <c r="H280" s="37" t="n"/>
      <c r="I280" s="37" t="n"/>
      <c r="J280" s="37" t="n"/>
      <c r="K280" s="37" t="n"/>
      <c r="L280" s="31" t="n">
        <v>0.3867630447368627</v>
      </c>
      <c r="M280" s="31" t="n">
        <v>0.268295497699212</v>
      </c>
      <c r="N280" s="31" t="n">
        <v>0.3449414575639254</v>
      </c>
      <c r="O280" s="33">
        <f>3*L280+M280</f>
        <v/>
      </c>
      <c r="P280" s="33">
        <f>3*N280+M280</f>
        <v/>
      </c>
      <c r="Q280" s="31">
        <f>IF(OR(J280="",K280=""),"",SUMPRODUCT(POISSON(Helper!$A$2:$A$122,J280,FALSE)*POISSON(Helper!$B$2:$B$122,K280,FALSE)*Helper!$C$2:$C$122))</f>
        <v/>
      </c>
      <c r="R280" s="31">
        <f>IF(OR(J280="",K280=""),"",SUMPRODUCT(POISSON(Helper!$A$2:$A$122,J280,FALSE)*POISSON(Helper!$B$2:$B$122,K280,FALSE)*Helper!$D$2:$D$122))</f>
        <v/>
      </c>
      <c r="S280" s="31">
        <f>IF(Q280="","",1-Q280-R280)</f>
        <v/>
      </c>
      <c r="T280" s="33">
        <f>IF(Q280="","",3*Q280+R280)</f>
        <v/>
      </c>
      <c r="U280" s="33">
        <f>IF(Q280="","",3*S280+R280)</f>
        <v/>
      </c>
      <c r="V280" s="24">
        <f>IF(OR(H280="",I280=""),"",IF(H280&gt;I280,3,IF(H280=I280,1,0)))</f>
        <v/>
      </c>
      <c r="W280" s="24">
        <f>IF(OR(H280="",I280=""),"",IF(I280&gt;H280,3,IF(H280=I280,1,0)))</f>
        <v/>
      </c>
      <c r="X280" s="24">
        <f>IF(OR(H280="",I280=""),0,1)</f>
        <v/>
      </c>
      <c r="Y280" s="24" t="n"/>
    </row>
    <row r="281">
      <c r="A281" s="24" t="inlineStr">
        <is>
          <t>E0-Sunderla-ManUtd</t>
        </is>
      </c>
      <c r="B281" s="24" t="inlineStr">
        <is>
          <t>E0</t>
        </is>
      </c>
      <c r="C281" s="24" t="inlineStr">
        <is>
          <t>Premier League</t>
        </is>
      </c>
      <c r="D281" s="24" t="n">
        <v>28</v>
      </c>
      <c r="E281" s="29" t="n">
        <v>46449.83333333334</v>
      </c>
      <c r="F281" s="24" t="inlineStr">
        <is>
          <t>Sunderland</t>
        </is>
      </c>
      <c r="G281" s="24" t="inlineStr">
        <is>
          <t>Man Utd</t>
        </is>
      </c>
      <c r="H281" s="37" t="n"/>
      <c r="I281" s="37" t="n"/>
      <c r="J281" s="37" t="n"/>
      <c r="K281" s="37" t="n"/>
      <c r="L281" s="31" t="n">
        <v>0.2058514506603401</v>
      </c>
      <c r="M281" s="31" t="n">
        <v>0.2403074680200169</v>
      </c>
      <c r="N281" s="31" t="n">
        <v>0.5538410813196429</v>
      </c>
      <c r="O281" s="33">
        <f>3*L281+M281</f>
        <v/>
      </c>
      <c r="P281" s="33">
        <f>3*N281+M281</f>
        <v/>
      </c>
      <c r="Q281" s="31">
        <f>IF(OR(J281="",K281=""),"",SUMPRODUCT(POISSON(Helper!$A$2:$A$122,J281,FALSE)*POISSON(Helper!$B$2:$B$122,K281,FALSE)*Helper!$C$2:$C$122))</f>
        <v/>
      </c>
      <c r="R281" s="31">
        <f>IF(OR(J281="",K281=""),"",SUMPRODUCT(POISSON(Helper!$A$2:$A$122,J281,FALSE)*POISSON(Helper!$B$2:$B$122,K281,FALSE)*Helper!$D$2:$D$122))</f>
        <v/>
      </c>
      <c r="S281" s="31">
        <f>IF(Q281="","",1-Q281-R281)</f>
        <v/>
      </c>
      <c r="T281" s="33">
        <f>IF(Q281="","",3*Q281+R281)</f>
        <v/>
      </c>
      <c r="U281" s="33">
        <f>IF(Q281="","",3*S281+R281)</f>
        <v/>
      </c>
      <c r="V281" s="24">
        <f>IF(OR(H281="",I281=""),"",IF(H281&gt;I281,3,IF(H281=I281,1,0)))</f>
        <v/>
      </c>
      <c r="W281" s="24">
        <f>IF(OR(H281="",I281=""),"",IF(I281&gt;H281,3,IF(H281=I281,1,0)))</f>
        <v/>
      </c>
      <c r="X281" s="24">
        <f>IF(OR(H281="",I281=""),0,1)</f>
        <v/>
      </c>
      <c r="Y281" s="24" t="n"/>
    </row>
    <row r="282">
      <c r="A282" s="24" t="inlineStr">
        <is>
          <t>E0-AstonVil-Hull</t>
        </is>
      </c>
      <c r="B282" s="24" t="inlineStr">
        <is>
          <t>E0</t>
        </is>
      </c>
      <c r="C282" s="24" t="inlineStr">
        <is>
          <t>Premier League</t>
        </is>
      </c>
      <c r="D282" s="24" t="n">
        <v>29</v>
      </c>
      <c r="E282" s="29" t="n">
        <v>46459.625</v>
      </c>
      <c r="F282" s="24" t="inlineStr">
        <is>
          <t>Aston Villa</t>
        </is>
      </c>
      <c r="G282" s="24" t="inlineStr">
        <is>
          <t>Hull</t>
        </is>
      </c>
      <c r="H282" s="37" t="n"/>
      <c r="I282" s="37" t="n"/>
      <c r="J282" s="37" t="n"/>
      <c r="K282" s="37" t="n"/>
      <c r="L282" s="31" t="n">
        <v>0.743416915388355</v>
      </c>
      <c r="M282" s="31" t="n">
        <v>0.1657213392182683</v>
      </c>
      <c r="N282" s="31" t="n">
        <v>0.09086174539337677</v>
      </c>
      <c r="O282" s="33">
        <f>3*L282+M282</f>
        <v/>
      </c>
      <c r="P282" s="33">
        <f>3*N282+M282</f>
        <v/>
      </c>
      <c r="Q282" s="31">
        <f>IF(OR(J282="",K282=""),"",SUMPRODUCT(POISSON(Helper!$A$2:$A$122,J282,FALSE)*POISSON(Helper!$B$2:$B$122,K282,FALSE)*Helper!$C$2:$C$122))</f>
        <v/>
      </c>
      <c r="R282" s="31">
        <f>IF(OR(J282="",K282=""),"",SUMPRODUCT(POISSON(Helper!$A$2:$A$122,J282,FALSE)*POISSON(Helper!$B$2:$B$122,K282,FALSE)*Helper!$D$2:$D$122))</f>
        <v/>
      </c>
      <c r="S282" s="31">
        <f>IF(Q282="","",1-Q282-R282)</f>
        <v/>
      </c>
      <c r="T282" s="33">
        <f>IF(Q282="","",3*Q282+R282)</f>
        <v/>
      </c>
      <c r="U282" s="33">
        <f>IF(Q282="","",3*S282+R282)</f>
        <v/>
      </c>
      <c r="V282" s="24">
        <f>IF(OR(H282="",I282=""),"",IF(H282&gt;I282,3,IF(H282=I282,1,0)))</f>
        <v/>
      </c>
      <c r="W282" s="24">
        <f>IF(OR(H282="",I282=""),"",IF(I282&gt;H282,3,IF(H282=I282,1,0)))</f>
        <v/>
      </c>
      <c r="X282" s="24">
        <f>IF(OR(H282="",I282=""),0,1)</f>
        <v/>
      </c>
      <c r="Y282" s="24" t="n"/>
    </row>
    <row r="283">
      <c r="A283" s="24" t="inlineStr">
        <is>
          <t>E0-Bournemo-Newcastl</t>
        </is>
      </c>
      <c r="B283" s="24" t="inlineStr">
        <is>
          <t>E0</t>
        </is>
      </c>
      <c r="C283" s="24" t="inlineStr">
        <is>
          <t>Premier League</t>
        </is>
      </c>
      <c r="D283" s="24" t="n">
        <v>29</v>
      </c>
      <c r="E283" s="29" t="n">
        <v>46459.625</v>
      </c>
      <c r="F283" s="24" t="inlineStr">
        <is>
          <t>Bournemouth</t>
        </is>
      </c>
      <c r="G283" s="24" t="inlineStr">
        <is>
          <t>Newcastle</t>
        </is>
      </c>
      <c r="H283" s="37" t="n"/>
      <c r="I283" s="37" t="n"/>
      <c r="J283" s="37" t="n"/>
      <c r="K283" s="37" t="n"/>
      <c r="L283" s="31" t="n">
        <v>0.3963505216813721</v>
      </c>
      <c r="M283" s="31" t="n">
        <v>0.2678504462061596</v>
      </c>
      <c r="N283" s="31" t="n">
        <v>0.3357990321124683</v>
      </c>
      <c r="O283" s="33">
        <f>3*L283+M283</f>
        <v/>
      </c>
      <c r="P283" s="33">
        <f>3*N283+M283</f>
        <v/>
      </c>
      <c r="Q283" s="31">
        <f>IF(OR(J283="",K283=""),"",SUMPRODUCT(POISSON(Helper!$A$2:$A$122,J283,FALSE)*POISSON(Helper!$B$2:$B$122,K283,FALSE)*Helper!$C$2:$C$122))</f>
        <v/>
      </c>
      <c r="R283" s="31">
        <f>IF(OR(J283="",K283=""),"",SUMPRODUCT(POISSON(Helper!$A$2:$A$122,J283,FALSE)*POISSON(Helper!$B$2:$B$122,K283,FALSE)*Helper!$D$2:$D$122))</f>
        <v/>
      </c>
      <c r="S283" s="31">
        <f>IF(Q283="","",1-Q283-R283)</f>
        <v/>
      </c>
      <c r="T283" s="33">
        <f>IF(Q283="","",3*Q283+R283)</f>
        <v/>
      </c>
      <c r="U283" s="33">
        <f>IF(Q283="","",3*S283+R283)</f>
        <v/>
      </c>
      <c r="V283" s="24">
        <f>IF(OR(H283="",I283=""),"",IF(H283&gt;I283,3,IF(H283=I283,1,0)))</f>
        <v/>
      </c>
      <c r="W283" s="24">
        <f>IF(OR(H283="",I283=""),"",IF(I283&gt;H283,3,IF(H283=I283,1,0)))</f>
        <v/>
      </c>
      <c r="X283" s="24">
        <f>IF(OR(H283="",I283=""),0,1)</f>
        <v/>
      </c>
      <c r="Y283" s="24" t="n"/>
    </row>
    <row r="284">
      <c r="A284" s="24" t="inlineStr">
        <is>
          <t>E0-Chelsea-Arsenal</t>
        </is>
      </c>
      <c r="B284" s="24" t="inlineStr">
        <is>
          <t>E0</t>
        </is>
      </c>
      <c r="C284" s="24" t="inlineStr">
        <is>
          <t>Premier League</t>
        </is>
      </c>
      <c r="D284" s="24" t="n">
        <v>29</v>
      </c>
      <c r="E284" s="29" t="n">
        <v>46459.625</v>
      </c>
      <c r="F284" s="24" t="inlineStr">
        <is>
          <t>Chelsea</t>
        </is>
      </c>
      <c r="G284" s="24" t="inlineStr">
        <is>
          <t>Arsenal</t>
        </is>
      </c>
      <c r="H284" s="37" t="n"/>
      <c r="I284" s="37" t="n"/>
      <c r="J284" s="37" t="n"/>
      <c r="K284" s="37" t="n"/>
      <c r="L284" s="31" t="n">
        <v>0.3276353045838733</v>
      </c>
      <c r="M284" s="31" t="n">
        <v>0.2673100761395281</v>
      </c>
      <c r="N284" s="31" t="n">
        <v>0.4050546192765985</v>
      </c>
      <c r="O284" s="33">
        <f>3*L284+M284</f>
        <v/>
      </c>
      <c r="P284" s="33">
        <f>3*N284+M284</f>
        <v/>
      </c>
      <c r="Q284" s="31">
        <f>IF(OR(J284="",K284=""),"",SUMPRODUCT(POISSON(Helper!$A$2:$A$122,J284,FALSE)*POISSON(Helper!$B$2:$B$122,K284,FALSE)*Helper!$C$2:$C$122))</f>
        <v/>
      </c>
      <c r="R284" s="31">
        <f>IF(OR(J284="",K284=""),"",SUMPRODUCT(POISSON(Helper!$A$2:$A$122,J284,FALSE)*POISSON(Helper!$B$2:$B$122,K284,FALSE)*Helper!$D$2:$D$122))</f>
        <v/>
      </c>
      <c r="S284" s="31">
        <f>IF(Q284="","",1-Q284-R284)</f>
        <v/>
      </c>
      <c r="T284" s="33">
        <f>IF(Q284="","",3*Q284+R284)</f>
        <v/>
      </c>
      <c r="U284" s="33">
        <f>IF(Q284="","",3*S284+R284)</f>
        <v/>
      </c>
      <c r="V284" s="24">
        <f>IF(OR(H284="",I284=""),"",IF(H284&gt;I284,3,IF(H284=I284,1,0)))</f>
        <v/>
      </c>
      <c r="W284" s="24">
        <f>IF(OR(H284="",I284=""),"",IF(I284&gt;H284,3,IF(H284=I284,1,0)))</f>
        <v/>
      </c>
      <c r="X284" s="24">
        <f>IF(OR(H284="",I284=""),0,1)</f>
        <v/>
      </c>
      <c r="Y284" s="24" t="n"/>
    </row>
    <row r="285">
      <c r="A285" s="24" t="inlineStr">
        <is>
          <t>E0-Coventry-ManCity</t>
        </is>
      </c>
      <c r="B285" s="24" t="inlineStr">
        <is>
          <t>E0</t>
        </is>
      </c>
      <c r="C285" s="24" t="inlineStr">
        <is>
          <t>Premier League</t>
        </is>
      </c>
      <c r="D285" s="24" t="n">
        <v>29</v>
      </c>
      <c r="E285" s="29" t="n">
        <v>46459.625</v>
      </c>
      <c r="F285" s="24" t="inlineStr">
        <is>
          <t>Coventry</t>
        </is>
      </c>
      <c r="G285" s="24" t="inlineStr">
        <is>
          <t>Man City</t>
        </is>
      </c>
      <c r="H285" s="37" t="n"/>
      <c r="I285" s="37" t="n"/>
      <c r="J285" s="37" t="n"/>
      <c r="K285" s="37" t="n"/>
      <c r="L285" s="31" t="n">
        <v>0.1180949299956659</v>
      </c>
      <c r="M285" s="31" t="n">
        <v>0.1898799761158883</v>
      </c>
      <c r="N285" s="31" t="n">
        <v>0.6920250938884458</v>
      </c>
      <c r="O285" s="33">
        <f>3*L285+M285</f>
        <v/>
      </c>
      <c r="P285" s="33">
        <f>3*N285+M285</f>
        <v/>
      </c>
      <c r="Q285" s="31">
        <f>IF(OR(J285="",K285=""),"",SUMPRODUCT(POISSON(Helper!$A$2:$A$122,J285,FALSE)*POISSON(Helper!$B$2:$B$122,K285,FALSE)*Helper!$C$2:$C$122))</f>
        <v/>
      </c>
      <c r="R285" s="31">
        <f>IF(OR(J285="",K285=""),"",SUMPRODUCT(POISSON(Helper!$A$2:$A$122,J285,FALSE)*POISSON(Helper!$B$2:$B$122,K285,FALSE)*Helper!$D$2:$D$122))</f>
        <v/>
      </c>
      <c r="S285" s="31">
        <f>IF(Q285="","",1-Q285-R285)</f>
        <v/>
      </c>
      <c r="T285" s="33">
        <f>IF(Q285="","",3*Q285+R285)</f>
        <v/>
      </c>
      <c r="U285" s="33">
        <f>IF(Q285="","",3*S285+R285)</f>
        <v/>
      </c>
      <c r="V285" s="24">
        <f>IF(OR(H285="",I285=""),"",IF(H285&gt;I285,3,IF(H285=I285,1,0)))</f>
        <v/>
      </c>
      <c r="W285" s="24">
        <f>IF(OR(H285="",I285=""),"",IF(I285&gt;H285,3,IF(H285=I285,1,0)))</f>
        <v/>
      </c>
      <c r="X285" s="24">
        <f>IF(OR(H285="",I285=""),0,1)</f>
        <v/>
      </c>
      <c r="Y285" s="24" t="n"/>
    </row>
    <row r="286">
      <c r="A286" s="24" t="inlineStr">
        <is>
          <t>E0-CrystalP-Fulham</t>
        </is>
      </c>
      <c r="B286" s="24" t="inlineStr">
        <is>
          <t>E0</t>
        </is>
      </c>
      <c r="C286" s="24" t="inlineStr">
        <is>
          <t>Premier League</t>
        </is>
      </c>
      <c r="D286" s="24" t="n">
        <v>29</v>
      </c>
      <c r="E286" s="29" t="n">
        <v>46459.625</v>
      </c>
      <c r="F286" s="24" t="inlineStr">
        <is>
          <t>Crystal Palace</t>
        </is>
      </c>
      <c r="G286" s="24" t="inlineStr">
        <is>
          <t>Fulham</t>
        </is>
      </c>
      <c r="H286" s="37" t="n"/>
      <c r="I286" s="37" t="n"/>
      <c r="J286" s="37" t="n"/>
      <c r="K286" s="37" t="n"/>
      <c r="L286" s="31" t="n">
        <v>0.4314671972145375</v>
      </c>
      <c r="M286" s="31" t="n">
        <v>0.2649045340764581</v>
      </c>
      <c r="N286" s="31" t="n">
        <v>0.3036282687090045</v>
      </c>
      <c r="O286" s="33">
        <f>3*L286+M286</f>
        <v/>
      </c>
      <c r="P286" s="33">
        <f>3*N286+M286</f>
        <v/>
      </c>
      <c r="Q286" s="31">
        <f>IF(OR(J286="",K286=""),"",SUMPRODUCT(POISSON(Helper!$A$2:$A$122,J286,FALSE)*POISSON(Helper!$B$2:$B$122,K286,FALSE)*Helper!$C$2:$C$122))</f>
        <v/>
      </c>
      <c r="R286" s="31">
        <f>IF(OR(J286="",K286=""),"",SUMPRODUCT(POISSON(Helper!$A$2:$A$122,J286,FALSE)*POISSON(Helper!$B$2:$B$122,K286,FALSE)*Helper!$D$2:$D$122))</f>
        <v/>
      </c>
      <c r="S286" s="31">
        <f>IF(Q286="","",1-Q286-R286)</f>
        <v/>
      </c>
      <c r="T286" s="33">
        <f>IF(Q286="","",3*Q286+R286)</f>
        <v/>
      </c>
      <c r="U286" s="33">
        <f>IF(Q286="","",3*S286+R286)</f>
        <v/>
      </c>
      <c r="V286" s="24">
        <f>IF(OR(H286="",I286=""),"",IF(H286&gt;I286,3,IF(H286=I286,1,0)))</f>
        <v/>
      </c>
      <c r="W286" s="24">
        <f>IF(OR(H286="",I286=""),"",IF(I286&gt;H286,3,IF(H286=I286,1,0)))</f>
        <v/>
      </c>
      <c r="X286" s="24">
        <f>IF(OR(H286="",I286=""),0,1)</f>
        <v/>
      </c>
      <c r="Y286" s="24" t="n"/>
    </row>
    <row r="287">
      <c r="A287" s="24" t="inlineStr">
        <is>
          <t>E0-Leeds-Brighton</t>
        </is>
      </c>
      <c r="B287" s="24" t="inlineStr">
        <is>
          <t>E0</t>
        </is>
      </c>
      <c r="C287" s="24" t="inlineStr">
        <is>
          <t>Premier League</t>
        </is>
      </c>
      <c r="D287" s="24" t="n">
        <v>29</v>
      </c>
      <c r="E287" s="29" t="n">
        <v>46459.625</v>
      </c>
      <c r="F287" s="24" t="inlineStr">
        <is>
          <t>Leeds</t>
        </is>
      </c>
      <c r="G287" s="24" t="inlineStr">
        <is>
          <t>Brighton</t>
        </is>
      </c>
      <c r="H287" s="37" t="n"/>
      <c r="I287" s="37" t="n"/>
      <c r="J287" s="37" t="n"/>
      <c r="K287" s="37" t="n"/>
      <c r="L287" s="31" t="n">
        <v>0.3540518514565129</v>
      </c>
      <c r="M287" s="31" t="n">
        <v>0.2685751526335688</v>
      </c>
      <c r="N287" s="31" t="n">
        <v>0.3773729959099183</v>
      </c>
      <c r="O287" s="33">
        <f>3*L287+M287</f>
        <v/>
      </c>
      <c r="P287" s="33">
        <f>3*N287+M287</f>
        <v/>
      </c>
      <c r="Q287" s="31">
        <f>IF(OR(J287="",K287=""),"",SUMPRODUCT(POISSON(Helper!$A$2:$A$122,J287,FALSE)*POISSON(Helper!$B$2:$B$122,K287,FALSE)*Helper!$C$2:$C$122))</f>
        <v/>
      </c>
      <c r="R287" s="31">
        <f>IF(OR(J287="",K287=""),"",SUMPRODUCT(POISSON(Helper!$A$2:$A$122,J287,FALSE)*POISSON(Helper!$B$2:$B$122,K287,FALSE)*Helper!$D$2:$D$122))</f>
        <v/>
      </c>
      <c r="S287" s="31">
        <f>IF(Q287="","",1-Q287-R287)</f>
        <v/>
      </c>
      <c r="T287" s="33">
        <f>IF(Q287="","",3*Q287+R287)</f>
        <v/>
      </c>
      <c r="U287" s="33">
        <f>IF(Q287="","",3*S287+R287)</f>
        <v/>
      </c>
      <c r="V287" s="24">
        <f>IF(OR(H287="",I287=""),"",IF(H287&gt;I287,3,IF(H287=I287,1,0)))</f>
        <v/>
      </c>
      <c r="W287" s="24">
        <f>IF(OR(H287="",I287=""),"",IF(I287&gt;H287,3,IF(H287=I287,1,0)))</f>
        <v/>
      </c>
      <c r="X287" s="24">
        <f>IF(OR(H287="",I287=""),0,1)</f>
        <v/>
      </c>
      <c r="Y287" s="24" t="n"/>
    </row>
    <row r="288">
      <c r="A288" s="24" t="inlineStr">
        <is>
          <t>E0-Liverpoo-Ipswich</t>
        </is>
      </c>
      <c r="B288" s="24" t="inlineStr">
        <is>
          <t>E0</t>
        </is>
      </c>
      <c r="C288" s="24" t="inlineStr">
        <is>
          <t>Premier League</t>
        </is>
      </c>
      <c r="D288" s="24" t="n">
        <v>29</v>
      </c>
      <c r="E288" s="29" t="n">
        <v>46459.625</v>
      </c>
      <c r="F288" s="24" t="inlineStr">
        <is>
          <t>Liverpool</t>
        </is>
      </c>
      <c r="G288" s="24" t="inlineStr">
        <is>
          <t>Ipswich</t>
        </is>
      </c>
      <c r="H288" s="37" t="n"/>
      <c r="I288" s="37" t="n"/>
      <c r="J288" s="37" t="n"/>
      <c r="K288" s="37" t="n"/>
      <c r="L288" s="31" t="n">
        <v>0.7597657715590274</v>
      </c>
      <c r="M288" s="31" t="n">
        <v>0.1574495174392863</v>
      </c>
      <c r="N288" s="31" t="n">
        <v>0.08278471100168633</v>
      </c>
      <c r="O288" s="33">
        <f>3*L288+M288</f>
        <v/>
      </c>
      <c r="P288" s="33">
        <f>3*N288+M288</f>
        <v/>
      </c>
      <c r="Q288" s="31">
        <f>IF(OR(J288="",K288=""),"",SUMPRODUCT(POISSON(Helper!$A$2:$A$122,J288,FALSE)*POISSON(Helper!$B$2:$B$122,K288,FALSE)*Helper!$C$2:$C$122))</f>
        <v/>
      </c>
      <c r="R288" s="31">
        <f>IF(OR(J288="",K288=""),"",SUMPRODUCT(POISSON(Helper!$A$2:$A$122,J288,FALSE)*POISSON(Helper!$B$2:$B$122,K288,FALSE)*Helper!$D$2:$D$122))</f>
        <v/>
      </c>
      <c r="S288" s="31">
        <f>IF(Q288="","",1-Q288-R288)</f>
        <v/>
      </c>
      <c r="T288" s="33">
        <f>IF(Q288="","",3*Q288+R288)</f>
        <v/>
      </c>
      <c r="U288" s="33">
        <f>IF(Q288="","",3*S288+R288)</f>
        <v/>
      </c>
      <c r="V288" s="24">
        <f>IF(OR(H288="",I288=""),"",IF(H288&gt;I288,3,IF(H288=I288,1,0)))</f>
        <v/>
      </c>
      <c r="W288" s="24">
        <f>IF(OR(H288="",I288=""),"",IF(I288&gt;H288,3,IF(H288=I288,1,0)))</f>
        <v/>
      </c>
      <c r="X288" s="24">
        <f>IF(OR(H288="",I288=""),0,1)</f>
        <v/>
      </c>
      <c r="Y288" s="24" t="n"/>
    </row>
    <row r="289">
      <c r="A289" s="24" t="inlineStr">
        <is>
          <t>E0-ManUtd-Everton</t>
        </is>
      </c>
      <c r="B289" s="24" t="inlineStr">
        <is>
          <t>E0</t>
        </is>
      </c>
      <c r="C289" s="24" t="inlineStr">
        <is>
          <t>Premier League</t>
        </is>
      </c>
      <c r="D289" s="24" t="n">
        <v>29</v>
      </c>
      <c r="E289" s="29" t="n">
        <v>46459.625</v>
      </c>
      <c r="F289" s="24" t="inlineStr">
        <is>
          <t>Man Utd</t>
        </is>
      </c>
      <c r="G289" s="24" t="inlineStr">
        <is>
          <t>Everton</t>
        </is>
      </c>
      <c r="H289" s="37" t="n"/>
      <c r="I289" s="37" t="n"/>
      <c r="J289" s="37" t="n"/>
      <c r="K289" s="37" t="n"/>
      <c r="L289" s="31" t="n">
        <v>0.604980075280583</v>
      </c>
      <c r="M289" s="31" t="n">
        <v>0.2242222960312957</v>
      </c>
      <c r="N289" s="31" t="n">
        <v>0.1707976286881213</v>
      </c>
      <c r="O289" s="33">
        <f>3*L289+M289</f>
        <v/>
      </c>
      <c r="P289" s="33">
        <f>3*N289+M289</f>
        <v/>
      </c>
      <c r="Q289" s="31">
        <f>IF(OR(J289="",K289=""),"",SUMPRODUCT(POISSON(Helper!$A$2:$A$122,J289,FALSE)*POISSON(Helper!$B$2:$B$122,K289,FALSE)*Helper!$C$2:$C$122))</f>
        <v/>
      </c>
      <c r="R289" s="31">
        <f>IF(OR(J289="",K289=""),"",SUMPRODUCT(POISSON(Helper!$A$2:$A$122,J289,FALSE)*POISSON(Helper!$B$2:$B$122,K289,FALSE)*Helper!$D$2:$D$122))</f>
        <v/>
      </c>
      <c r="S289" s="31">
        <f>IF(Q289="","",1-Q289-R289)</f>
        <v/>
      </c>
      <c r="T289" s="33">
        <f>IF(Q289="","",3*Q289+R289)</f>
        <v/>
      </c>
      <c r="U289" s="33">
        <f>IF(Q289="","",3*S289+R289)</f>
        <v/>
      </c>
      <c r="V289" s="24">
        <f>IF(OR(H289="",I289=""),"",IF(H289&gt;I289,3,IF(H289=I289,1,0)))</f>
        <v/>
      </c>
      <c r="W289" s="24">
        <f>IF(OR(H289="",I289=""),"",IF(I289&gt;H289,3,IF(H289=I289,1,0)))</f>
        <v/>
      </c>
      <c r="X289" s="24">
        <f>IF(OR(H289="",I289=""),0,1)</f>
        <v/>
      </c>
      <c r="Y289" s="24" t="n"/>
    </row>
    <row r="290">
      <c r="A290" s="24" t="inlineStr">
        <is>
          <t>E0-Sunderla-Brentfor</t>
        </is>
      </c>
      <c r="B290" s="24" t="inlineStr">
        <is>
          <t>E0</t>
        </is>
      </c>
      <c r="C290" s="24" t="inlineStr">
        <is>
          <t>Premier League</t>
        </is>
      </c>
      <c r="D290" s="24" t="n">
        <v>29</v>
      </c>
      <c r="E290" s="29" t="n">
        <v>46459.625</v>
      </c>
      <c r="F290" s="24" t="inlineStr">
        <is>
          <t>Sunderland</t>
        </is>
      </c>
      <c r="G290" s="24" t="inlineStr">
        <is>
          <t>Brentford</t>
        </is>
      </c>
      <c r="H290" s="37" t="n"/>
      <c r="I290" s="37" t="n"/>
      <c r="J290" s="37" t="n"/>
      <c r="K290" s="37" t="n"/>
      <c r="L290" s="31" t="n">
        <v>0.3639487583017831</v>
      </c>
      <c r="M290" s="31" t="n">
        <v>0.2686986503037328</v>
      </c>
      <c r="N290" s="31" t="n">
        <v>0.3673525913944841</v>
      </c>
      <c r="O290" s="33">
        <f>3*L290+M290</f>
        <v/>
      </c>
      <c r="P290" s="33">
        <f>3*N290+M290</f>
        <v/>
      </c>
      <c r="Q290" s="31">
        <f>IF(OR(J290="",K290=""),"",SUMPRODUCT(POISSON(Helper!$A$2:$A$122,J290,FALSE)*POISSON(Helper!$B$2:$B$122,K290,FALSE)*Helper!$C$2:$C$122))</f>
        <v/>
      </c>
      <c r="R290" s="31">
        <f>IF(OR(J290="",K290=""),"",SUMPRODUCT(POISSON(Helper!$A$2:$A$122,J290,FALSE)*POISSON(Helper!$B$2:$B$122,K290,FALSE)*Helper!$D$2:$D$122))</f>
        <v/>
      </c>
      <c r="S290" s="31">
        <f>IF(Q290="","",1-Q290-R290)</f>
        <v/>
      </c>
      <c r="T290" s="33">
        <f>IF(Q290="","",3*Q290+R290)</f>
        <v/>
      </c>
      <c r="U290" s="33">
        <f>IF(Q290="","",3*S290+R290)</f>
        <v/>
      </c>
      <c r="V290" s="24">
        <f>IF(OR(H290="",I290=""),"",IF(H290&gt;I290,3,IF(H290=I290,1,0)))</f>
        <v/>
      </c>
      <c r="W290" s="24">
        <f>IF(OR(H290="",I290=""),"",IF(I290&gt;H290,3,IF(H290=I290,1,0)))</f>
        <v/>
      </c>
      <c r="X290" s="24">
        <f>IF(OR(H290="",I290=""),0,1)</f>
        <v/>
      </c>
      <c r="Y290" s="24" t="n"/>
    </row>
    <row r="291">
      <c r="A291" s="24" t="inlineStr">
        <is>
          <t>E0-Tottenha-NottmFor</t>
        </is>
      </c>
      <c r="B291" s="24" t="inlineStr">
        <is>
          <t>E0</t>
        </is>
      </c>
      <c r="C291" s="24" t="inlineStr">
        <is>
          <t>Premier League</t>
        </is>
      </c>
      <c r="D291" s="24" t="n">
        <v>29</v>
      </c>
      <c r="E291" s="29" t="n">
        <v>46459.625</v>
      </c>
      <c r="F291" s="24" t="inlineStr">
        <is>
          <t>Tottenham</t>
        </is>
      </c>
      <c r="G291" s="24" t="inlineStr">
        <is>
          <t>Nott'm Forest</t>
        </is>
      </c>
      <c r="H291" s="37" t="n"/>
      <c r="I291" s="37" t="n"/>
      <c r="J291" s="37" t="n"/>
      <c r="K291" s="37" t="n"/>
      <c r="L291" s="31" t="n">
        <v>0.5437861522204807</v>
      </c>
      <c r="M291" s="31" t="n">
        <v>0.2430916831435165</v>
      </c>
      <c r="N291" s="31" t="n">
        <v>0.2131221646360028</v>
      </c>
      <c r="O291" s="33">
        <f>3*L291+M291</f>
        <v/>
      </c>
      <c r="P291" s="33">
        <f>3*N291+M291</f>
        <v/>
      </c>
      <c r="Q291" s="31">
        <f>IF(OR(J291="",K291=""),"",SUMPRODUCT(POISSON(Helper!$A$2:$A$122,J291,FALSE)*POISSON(Helper!$B$2:$B$122,K291,FALSE)*Helper!$C$2:$C$122))</f>
        <v/>
      </c>
      <c r="R291" s="31">
        <f>IF(OR(J291="",K291=""),"",SUMPRODUCT(POISSON(Helper!$A$2:$A$122,J291,FALSE)*POISSON(Helper!$B$2:$B$122,K291,FALSE)*Helper!$D$2:$D$122))</f>
        <v/>
      </c>
      <c r="S291" s="31">
        <f>IF(Q291="","",1-Q291-R291)</f>
        <v/>
      </c>
      <c r="T291" s="33">
        <f>IF(Q291="","",3*Q291+R291)</f>
        <v/>
      </c>
      <c r="U291" s="33">
        <f>IF(Q291="","",3*S291+R291)</f>
        <v/>
      </c>
      <c r="V291" s="24">
        <f>IF(OR(H291="",I291=""),"",IF(H291&gt;I291,3,IF(H291=I291,1,0)))</f>
        <v/>
      </c>
      <c r="W291" s="24">
        <f>IF(OR(H291="",I291=""),"",IF(I291&gt;H291,3,IF(H291=I291,1,0)))</f>
        <v/>
      </c>
      <c r="X291" s="24">
        <f>IF(OR(H291="",I291=""),0,1)</f>
        <v/>
      </c>
      <c r="Y291" s="24" t="n"/>
    </row>
    <row r="292">
      <c r="A292" s="24" t="inlineStr">
        <is>
          <t>E0-Arsenal-Sunderla</t>
        </is>
      </c>
      <c r="B292" s="24" t="inlineStr">
        <is>
          <t>E0</t>
        </is>
      </c>
      <c r="C292" s="24" t="inlineStr">
        <is>
          <t>Premier League</t>
        </is>
      </c>
      <c r="D292" s="24" t="n">
        <v>30</v>
      </c>
      <c r="E292" s="29" t="n">
        <v>46466.625</v>
      </c>
      <c r="F292" s="24" t="inlineStr">
        <is>
          <t>Arsenal</t>
        </is>
      </c>
      <c r="G292" s="24" t="inlineStr">
        <is>
          <t>Sunderland</t>
        </is>
      </c>
      <c r="H292" s="37" t="n"/>
      <c r="I292" s="37" t="n"/>
      <c r="J292" s="37" t="n"/>
      <c r="K292" s="37" t="n"/>
      <c r="L292" s="31" t="n">
        <v>0.747651690044811</v>
      </c>
      <c r="M292" s="31" t="n">
        <v>0.1636057366634045</v>
      </c>
      <c r="N292" s="31" t="n">
        <v>0.08874257329178445</v>
      </c>
      <c r="O292" s="33">
        <f>3*L292+M292</f>
        <v/>
      </c>
      <c r="P292" s="33">
        <f>3*N292+M292</f>
        <v/>
      </c>
      <c r="Q292" s="31">
        <f>IF(OR(J292="",K292=""),"",SUMPRODUCT(POISSON(Helper!$A$2:$A$122,J292,FALSE)*POISSON(Helper!$B$2:$B$122,K292,FALSE)*Helper!$C$2:$C$122))</f>
        <v/>
      </c>
      <c r="R292" s="31">
        <f>IF(OR(J292="",K292=""),"",SUMPRODUCT(POISSON(Helper!$A$2:$A$122,J292,FALSE)*POISSON(Helper!$B$2:$B$122,K292,FALSE)*Helper!$D$2:$D$122))</f>
        <v/>
      </c>
      <c r="S292" s="31">
        <f>IF(Q292="","",1-Q292-R292)</f>
        <v/>
      </c>
      <c r="T292" s="33">
        <f>IF(Q292="","",3*Q292+R292)</f>
        <v/>
      </c>
      <c r="U292" s="33">
        <f>IF(Q292="","",3*S292+R292)</f>
        <v/>
      </c>
      <c r="V292" s="24">
        <f>IF(OR(H292="",I292=""),"",IF(H292&gt;I292,3,IF(H292=I292,1,0)))</f>
        <v/>
      </c>
      <c r="W292" s="24">
        <f>IF(OR(H292="",I292=""),"",IF(I292&gt;H292,3,IF(H292=I292,1,0)))</f>
        <v/>
      </c>
      <c r="X292" s="24">
        <f>IF(OR(H292="",I292=""),0,1)</f>
        <v/>
      </c>
      <c r="Y292" s="24" t="n"/>
    </row>
    <row r="293">
      <c r="A293" s="24" t="inlineStr">
        <is>
          <t>E0-Brentfor-Bournemo</t>
        </is>
      </c>
      <c r="B293" s="24" t="inlineStr">
        <is>
          <t>E0</t>
        </is>
      </c>
      <c r="C293" s="24" t="inlineStr">
        <is>
          <t>Premier League</t>
        </is>
      </c>
      <c r="D293" s="24" t="n">
        <v>30</v>
      </c>
      <c r="E293" s="29" t="n">
        <v>46466.625</v>
      </c>
      <c r="F293" s="24" t="inlineStr">
        <is>
          <t>Brentford</t>
        </is>
      </c>
      <c r="G293" s="24" t="inlineStr">
        <is>
          <t>Bournemouth</t>
        </is>
      </c>
      <c r="H293" s="37" t="n"/>
      <c r="I293" s="37" t="n"/>
      <c r="J293" s="37" t="n"/>
      <c r="K293" s="37" t="n"/>
      <c r="L293" s="31" t="n">
        <v>0.4206869548148265</v>
      </c>
      <c r="M293" s="31" t="n">
        <v>0.2660228091871421</v>
      </c>
      <c r="N293" s="31" t="n">
        <v>0.3132902359980314</v>
      </c>
      <c r="O293" s="33">
        <f>3*L293+M293</f>
        <v/>
      </c>
      <c r="P293" s="33">
        <f>3*N293+M293</f>
        <v/>
      </c>
      <c r="Q293" s="31">
        <f>IF(OR(J293="",K293=""),"",SUMPRODUCT(POISSON(Helper!$A$2:$A$122,J293,FALSE)*POISSON(Helper!$B$2:$B$122,K293,FALSE)*Helper!$C$2:$C$122))</f>
        <v/>
      </c>
      <c r="R293" s="31">
        <f>IF(OR(J293="",K293=""),"",SUMPRODUCT(POISSON(Helper!$A$2:$A$122,J293,FALSE)*POISSON(Helper!$B$2:$B$122,K293,FALSE)*Helper!$D$2:$D$122))</f>
        <v/>
      </c>
      <c r="S293" s="31">
        <f>IF(Q293="","",1-Q293-R293)</f>
        <v/>
      </c>
      <c r="T293" s="33">
        <f>IF(Q293="","",3*Q293+R293)</f>
        <v/>
      </c>
      <c r="U293" s="33">
        <f>IF(Q293="","",3*S293+R293)</f>
        <v/>
      </c>
      <c r="V293" s="24">
        <f>IF(OR(H293="",I293=""),"",IF(H293&gt;I293,3,IF(H293=I293,1,0)))</f>
        <v/>
      </c>
      <c r="W293" s="24">
        <f>IF(OR(H293="",I293=""),"",IF(I293&gt;H293,3,IF(H293=I293,1,0)))</f>
        <v/>
      </c>
      <c r="X293" s="24">
        <f>IF(OR(H293="",I293=""),0,1)</f>
        <v/>
      </c>
      <c r="Y293" s="24" t="n"/>
    </row>
    <row r="294">
      <c r="A294" s="24" t="inlineStr">
        <is>
          <t>E0-Brighton-Coventry</t>
        </is>
      </c>
      <c r="B294" s="24" t="inlineStr">
        <is>
          <t>E0</t>
        </is>
      </c>
      <c r="C294" s="24" t="inlineStr">
        <is>
          <t>Premier League</t>
        </is>
      </c>
      <c r="D294" s="24" t="n">
        <v>30</v>
      </c>
      <c r="E294" s="29" t="n">
        <v>46466.625</v>
      </c>
      <c r="F294" s="24" t="inlineStr">
        <is>
          <t>Brighton</t>
        </is>
      </c>
      <c r="G294" s="24" t="inlineStr">
        <is>
          <t>Coventry</t>
        </is>
      </c>
      <c r="H294" s="37" t="n"/>
      <c r="I294" s="37" t="n"/>
      <c r="J294" s="37" t="n"/>
      <c r="K294" s="37" t="n"/>
      <c r="L294" s="31" t="n">
        <v>0.6075499995237807</v>
      </c>
      <c r="M294" s="31" t="n">
        <v>0.2233314743468107</v>
      </c>
      <c r="N294" s="31" t="n">
        <v>0.1691185261294086</v>
      </c>
      <c r="O294" s="33">
        <f>3*L294+M294</f>
        <v/>
      </c>
      <c r="P294" s="33">
        <f>3*N294+M294</f>
        <v/>
      </c>
      <c r="Q294" s="31">
        <f>IF(OR(J294="",K294=""),"",SUMPRODUCT(POISSON(Helper!$A$2:$A$122,J294,FALSE)*POISSON(Helper!$B$2:$B$122,K294,FALSE)*Helper!$C$2:$C$122))</f>
        <v/>
      </c>
      <c r="R294" s="31">
        <f>IF(OR(J294="",K294=""),"",SUMPRODUCT(POISSON(Helper!$A$2:$A$122,J294,FALSE)*POISSON(Helper!$B$2:$B$122,K294,FALSE)*Helper!$D$2:$D$122))</f>
        <v/>
      </c>
      <c r="S294" s="31">
        <f>IF(Q294="","",1-Q294-R294)</f>
        <v/>
      </c>
      <c r="T294" s="33">
        <f>IF(Q294="","",3*Q294+R294)</f>
        <v/>
      </c>
      <c r="U294" s="33">
        <f>IF(Q294="","",3*S294+R294)</f>
        <v/>
      </c>
      <c r="V294" s="24">
        <f>IF(OR(H294="",I294=""),"",IF(H294&gt;I294,3,IF(H294=I294,1,0)))</f>
        <v/>
      </c>
      <c r="W294" s="24">
        <f>IF(OR(H294="",I294=""),"",IF(I294&gt;H294,3,IF(H294=I294,1,0)))</f>
        <v/>
      </c>
      <c r="X294" s="24">
        <f>IF(OR(H294="",I294=""),0,1)</f>
        <v/>
      </c>
      <c r="Y294" s="24" t="n"/>
    </row>
    <row r="295">
      <c r="A295" s="24" t="inlineStr">
        <is>
          <t>E0-Everton-Tottenha</t>
        </is>
      </c>
      <c r="B295" s="24" t="inlineStr">
        <is>
          <t>E0</t>
        </is>
      </c>
      <c r="C295" s="24" t="inlineStr">
        <is>
          <t>Premier League</t>
        </is>
      </c>
      <c r="D295" s="24" t="n">
        <v>30</v>
      </c>
      <c r="E295" s="29" t="n">
        <v>46466.625</v>
      </c>
      <c r="F295" s="24" t="inlineStr">
        <is>
          <t>Everton</t>
        </is>
      </c>
      <c r="G295" s="24" t="inlineStr">
        <is>
          <t>Tottenham</t>
        </is>
      </c>
      <c r="H295" s="37" t="n"/>
      <c r="I295" s="37" t="n"/>
      <c r="J295" s="37" t="n"/>
      <c r="K295" s="37" t="n"/>
      <c r="L295" s="31" t="n">
        <v>0.3207634372404762</v>
      </c>
      <c r="M295" s="31" t="n">
        <v>0.2667480069729723</v>
      </c>
      <c r="N295" s="31" t="n">
        <v>0.4124885557865515</v>
      </c>
      <c r="O295" s="33">
        <f>3*L295+M295</f>
        <v/>
      </c>
      <c r="P295" s="33">
        <f>3*N295+M295</f>
        <v/>
      </c>
      <c r="Q295" s="31">
        <f>IF(OR(J295="",K295=""),"",SUMPRODUCT(POISSON(Helper!$A$2:$A$122,J295,FALSE)*POISSON(Helper!$B$2:$B$122,K295,FALSE)*Helper!$C$2:$C$122))</f>
        <v/>
      </c>
      <c r="R295" s="31">
        <f>IF(OR(J295="",K295=""),"",SUMPRODUCT(POISSON(Helper!$A$2:$A$122,J295,FALSE)*POISSON(Helper!$B$2:$B$122,K295,FALSE)*Helper!$D$2:$D$122))</f>
        <v/>
      </c>
      <c r="S295" s="31">
        <f>IF(Q295="","",1-Q295-R295)</f>
        <v/>
      </c>
      <c r="T295" s="33">
        <f>IF(Q295="","",3*Q295+R295)</f>
        <v/>
      </c>
      <c r="U295" s="33">
        <f>IF(Q295="","",3*S295+R295)</f>
        <v/>
      </c>
      <c r="V295" s="24">
        <f>IF(OR(H295="",I295=""),"",IF(H295&gt;I295,3,IF(H295=I295,1,0)))</f>
        <v/>
      </c>
      <c r="W295" s="24">
        <f>IF(OR(H295="",I295=""),"",IF(I295&gt;H295,3,IF(H295=I295,1,0)))</f>
        <v/>
      </c>
      <c r="X295" s="24">
        <f>IF(OR(H295="",I295=""),0,1)</f>
        <v/>
      </c>
      <c r="Y295" s="24" t="n"/>
    </row>
    <row r="296">
      <c r="A296" s="24" t="inlineStr">
        <is>
          <t>E0-Fulham-Liverpoo</t>
        </is>
      </c>
      <c r="B296" s="24" t="inlineStr">
        <is>
          <t>E0</t>
        </is>
      </c>
      <c r="C296" s="24" t="inlineStr">
        <is>
          <t>Premier League</t>
        </is>
      </c>
      <c r="D296" s="24" t="n">
        <v>30</v>
      </c>
      <c r="E296" s="29" t="n">
        <v>46466.625</v>
      </c>
      <c r="F296" s="24" t="inlineStr">
        <is>
          <t>Fulham</t>
        </is>
      </c>
      <c r="G296" s="24" t="inlineStr">
        <is>
          <t>Liverpool</t>
        </is>
      </c>
      <c r="H296" s="37" t="n"/>
      <c r="I296" s="37" t="n"/>
      <c r="J296" s="37" t="n"/>
      <c r="K296" s="37" t="n"/>
      <c r="L296" s="31" t="n">
        <v>0.2094093431851489</v>
      </c>
      <c r="M296" s="31" t="n">
        <v>0.241691986344345</v>
      </c>
      <c r="N296" s="31" t="n">
        <v>0.5488986704705061</v>
      </c>
      <c r="O296" s="33">
        <f>3*L296+M296</f>
        <v/>
      </c>
      <c r="P296" s="33">
        <f>3*N296+M296</f>
        <v/>
      </c>
      <c r="Q296" s="31">
        <f>IF(OR(J296="",K296=""),"",SUMPRODUCT(POISSON(Helper!$A$2:$A$122,J296,FALSE)*POISSON(Helper!$B$2:$B$122,K296,FALSE)*Helper!$C$2:$C$122))</f>
        <v/>
      </c>
      <c r="R296" s="31">
        <f>IF(OR(J296="",K296=""),"",SUMPRODUCT(POISSON(Helper!$A$2:$A$122,J296,FALSE)*POISSON(Helper!$B$2:$B$122,K296,FALSE)*Helper!$D$2:$D$122))</f>
        <v/>
      </c>
      <c r="S296" s="31">
        <f>IF(Q296="","",1-Q296-R296)</f>
        <v/>
      </c>
      <c r="T296" s="33">
        <f>IF(Q296="","",3*Q296+R296)</f>
        <v/>
      </c>
      <c r="U296" s="33">
        <f>IF(Q296="","",3*S296+R296)</f>
        <v/>
      </c>
      <c r="V296" s="24">
        <f>IF(OR(H296="",I296=""),"",IF(H296&gt;I296,3,IF(H296=I296,1,0)))</f>
        <v/>
      </c>
      <c r="W296" s="24">
        <f>IF(OR(H296="",I296=""),"",IF(I296&gt;H296,3,IF(H296=I296,1,0)))</f>
        <v/>
      </c>
      <c r="X296" s="24">
        <f>IF(OR(H296="",I296=""),0,1)</f>
        <v/>
      </c>
      <c r="Y296" s="24" t="n"/>
    </row>
    <row r="297">
      <c r="A297" s="24" t="inlineStr">
        <is>
          <t>E0-Hull-Chelsea</t>
        </is>
      </c>
      <c r="B297" s="24" t="inlineStr">
        <is>
          <t>E0</t>
        </is>
      </c>
      <c r="C297" s="24" t="inlineStr">
        <is>
          <t>Premier League</t>
        </is>
      </c>
      <c r="D297" s="24" t="n">
        <v>30</v>
      </c>
      <c r="E297" s="29" t="n">
        <v>46466.625</v>
      </c>
      <c r="F297" s="24" t="inlineStr">
        <is>
          <t>Hull</t>
        </is>
      </c>
      <c r="G297" s="24" t="inlineStr">
        <is>
          <t>Chelsea</t>
        </is>
      </c>
      <c r="H297" s="37" t="n"/>
      <c r="I297" s="37" t="n"/>
      <c r="J297" s="37" t="n"/>
      <c r="K297" s="37" t="n"/>
      <c r="L297" s="31" t="n">
        <v>0.1022949997940375</v>
      </c>
      <c r="M297" s="31" t="n">
        <v>0.1765145779157533</v>
      </c>
      <c r="N297" s="31" t="n">
        <v>0.7211904222902092</v>
      </c>
      <c r="O297" s="33">
        <f>3*L297+M297</f>
        <v/>
      </c>
      <c r="P297" s="33">
        <f>3*N297+M297</f>
        <v/>
      </c>
      <c r="Q297" s="31">
        <f>IF(OR(J297="",K297=""),"",SUMPRODUCT(POISSON(Helper!$A$2:$A$122,J297,FALSE)*POISSON(Helper!$B$2:$B$122,K297,FALSE)*Helper!$C$2:$C$122))</f>
        <v/>
      </c>
      <c r="R297" s="31">
        <f>IF(OR(J297="",K297=""),"",SUMPRODUCT(POISSON(Helper!$A$2:$A$122,J297,FALSE)*POISSON(Helper!$B$2:$B$122,K297,FALSE)*Helper!$D$2:$D$122))</f>
        <v/>
      </c>
      <c r="S297" s="31">
        <f>IF(Q297="","",1-Q297-R297)</f>
        <v/>
      </c>
      <c r="T297" s="33">
        <f>IF(Q297="","",3*Q297+R297)</f>
        <v/>
      </c>
      <c r="U297" s="33">
        <f>IF(Q297="","",3*S297+R297)</f>
        <v/>
      </c>
      <c r="V297" s="24">
        <f>IF(OR(H297="",I297=""),"",IF(H297&gt;I297,3,IF(H297=I297,1,0)))</f>
        <v/>
      </c>
      <c r="W297" s="24">
        <f>IF(OR(H297="",I297=""),"",IF(I297&gt;H297,3,IF(H297=I297,1,0)))</f>
        <v/>
      </c>
      <c r="X297" s="24">
        <f>IF(OR(H297="",I297=""),0,1)</f>
        <v/>
      </c>
      <c r="Y297" s="24" t="n"/>
    </row>
    <row r="298">
      <c r="A298" s="24" t="inlineStr">
        <is>
          <t>E0-Ipswich-CrystalP</t>
        </is>
      </c>
      <c r="B298" s="24" t="inlineStr">
        <is>
          <t>E0</t>
        </is>
      </c>
      <c r="C298" s="24" t="inlineStr">
        <is>
          <t>Premier League</t>
        </is>
      </c>
      <c r="D298" s="24" t="n">
        <v>30</v>
      </c>
      <c r="E298" s="29" t="n">
        <v>46466.625</v>
      </c>
      <c r="F298" s="24" t="inlineStr">
        <is>
          <t>Ipswich</t>
        </is>
      </c>
      <c r="G298" s="24" t="inlineStr">
        <is>
          <t>Crystal Palace</t>
        </is>
      </c>
      <c r="H298" s="37" t="n"/>
      <c r="I298" s="37" t="n"/>
      <c r="J298" s="37" t="n"/>
      <c r="K298" s="37" t="n"/>
      <c r="L298" s="31" t="n">
        <v>0.3116499276189423</v>
      </c>
      <c r="M298" s="31" t="n">
        <v>0.2658474658630047</v>
      </c>
      <c r="N298" s="31" t="n">
        <v>0.422502606518053</v>
      </c>
      <c r="O298" s="33">
        <f>3*L298+M298</f>
        <v/>
      </c>
      <c r="P298" s="33">
        <f>3*N298+M298</f>
        <v/>
      </c>
      <c r="Q298" s="31">
        <f>IF(OR(J298="",K298=""),"",SUMPRODUCT(POISSON(Helper!$A$2:$A$122,J298,FALSE)*POISSON(Helper!$B$2:$B$122,K298,FALSE)*Helper!$C$2:$C$122))</f>
        <v/>
      </c>
      <c r="R298" s="31">
        <f>IF(OR(J298="",K298=""),"",SUMPRODUCT(POISSON(Helper!$A$2:$A$122,J298,FALSE)*POISSON(Helper!$B$2:$B$122,K298,FALSE)*Helper!$D$2:$D$122))</f>
        <v/>
      </c>
      <c r="S298" s="31">
        <f>IF(Q298="","",1-Q298-R298)</f>
        <v/>
      </c>
      <c r="T298" s="33">
        <f>IF(Q298="","",3*Q298+R298)</f>
        <v/>
      </c>
      <c r="U298" s="33">
        <f>IF(Q298="","",3*S298+R298)</f>
        <v/>
      </c>
      <c r="V298" s="24">
        <f>IF(OR(H298="",I298=""),"",IF(H298&gt;I298,3,IF(H298=I298,1,0)))</f>
        <v/>
      </c>
      <c r="W298" s="24">
        <f>IF(OR(H298="",I298=""),"",IF(I298&gt;H298,3,IF(H298=I298,1,0)))</f>
        <v/>
      </c>
      <c r="X298" s="24">
        <f>IF(OR(H298="",I298=""),0,1)</f>
        <v/>
      </c>
      <c r="Y298" s="24" t="n"/>
    </row>
    <row r="299">
      <c r="A299" s="24" t="inlineStr">
        <is>
          <t>E0-ManCity-ManUtd</t>
        </is>
      </c>
      <c r="B299" s="24" t="inlineStr">
        <is>
          <t>E0</t>
        </is>
      </c>
      <c r="C299" s="24" t="inlineStr">
        <is>
          <t>Premier League</t>
        </is>
      </c>
      <c r="D299" s="24" t="n">
        <v>30</v>
      </c>
      <c r="E299" s="29" t="n">
        <v>46466.625</v>
      </c>
      <c r="F299" s="24" t="inlineStr">
        <is>
          <t>Man City</t>
        </is>
      </c>
      <c r="G299" s="24" t="inlineStr">
        <is>
          <t>Man Utd</t>
        </is>
      </c>
      <c r="H299" s="37" t="n"/>
      <c r="I299" s="37" t="n"/>
      <c r="J299" s="37" t="n"/>
      <c r="K299" s="37" t="n"/>
      <c r="L299" s="31" t="n">
        <v>0.48446343170235</v>
      </c>
      <c r="M299" s="31" t="n">
        <v>0.2568258435966334</v>
      </c>
      <c r="N299" s="31" t="n">
        <v>0.2587107247010167</v>
      </c>
      <c r="O299" s="33">
        <f>3*L299+M299</f>
        <v/>
      </c>
      <c r="P299" s="33">
        <f>3*N299+M299</f>
        <v/>
      </c>
      <c r="Q299" s="31">
        <f>IF(OR(J299="",K299=""),"",SUMPRODUCT(POISSON(Helper!$A$2:$A$122,J299,FALSE)*POISSON(Helper!$B$2:$B$122,K299,FALSE)*Helper!$C$2:$C$122))</f>
        <v/>
      </c>
      <c r="R299" s="31">
        <f>IF(OR(J299="",K299=""),"",SUMPRODUCT(POISSON(Helper!$A$2:$A$122,J299,FALSE)*POISSON(Helper!$B$2:$B$122,K299,FALSE)*Helper!$D$2:$D$122))</f>
        <v/>
      </c>
      <c r="S299" s="31">
        <f>IF(Q299="","",1-Q299-R299)</f>
        <v/>
      </c>
      <c r="T299" s="33">
        <f>IF(Q299="","",3*Q299+R299)</f>
        <v/>
      </c>
      <c r="U299" s="33">
        <f>IF(Q299="","",3*S299+R299)</f>
        <v/>
      </c>
      <c r="V299" s="24">
        <f>IF(OR(H299="",I299=""),"",IF(H299&gt;I299,3,IF(H299=I299,1,0)))</f>
        <v/>
      </c>
      <c r="W299" s="24">
        <f>IF(OR(H299="",I299=""),"",IF(I299&gt;H299,3,IF(H299=I299,1,0)))</f>
        <v/>
      </c>
      <c r="X299" s="24">
        <f>IF(OR(H299="",I299=""),0,1)</f>
        <v/>
      </c>
      <c r="Y299" s="24" t="n"/>
    </row>
    <row r="300">
      <c r="A300" s="24" t="inlineStr">
        <is>
          <t>E0-Newcastl-Leeds</t>
        </is>
      </c>
      <c r="B300" s="24" t="inlineStr">
        <is>
          <t>E0</t>
        </is>
      </c>
      <c r="C300" s="24" t="inlineStr">
        <is>
          <t>Premier League</t>
        </is>
      </c>
      <c r="D300" s="24" t="n">
        <v>30</v>
      </c>
      <c r="E300" s="29" t="n">
        <v>46466.625</v>
      </c>
      <c r="F300" s="24" t="inlineStr">
        <is>
          <t>Newcastle</t>
        </is>
      </c>
      <c r="G300" s="24" t="inlineStr">
        <is>
          <t>Leeds</t>
        </is>
      </c>
      <c r="H300" s="37" t="n"/>
      <c r="I300" s="37" t="n"/>
      <c r="J300" s="37" t="n"/>
      <c r="K300" s="37" t="n"/>
      <c r="L300" s="31" t="n">
        <v>0.4771907547286391</v>
      </c>
      <c r="M300" s="31" t="n">
        <v>0.2581785431910486</v>
      </c>
      <c r="N300" s="31" t="n">
        <v>0.2646307020803123</v>
      </c>
      <c r="O300" s="33">
        <f>3*L300+M300</f>
        <v/>
      </c>
      <c r="P300" s="33">
        <f>3*N300+M300</f>
        <v/>
      </c>
      <c r="Q300" s="31">
        <f>IF(OR(J300="",K300=""),"",SUMPRODUCT(POISSON(Helper!$A$2:$A$122,J300,FALSE)*POISSON(Helper!$B$2:$B$122,K300,FALSE)*Helper!$C$2:$C$122))</f>
        <v/>
      </c>
      <c r="R300" s="31">
        <f>IF(OR(J300="",K300=""),"",SUMPRODUCT(POISSON(Helper!$A$2:$A$122,J300,FALSE)*POISSON(Helper!$B$2:$B$122,K300,FALSE)*Helper!$D$2:$D$122))</f>
        <v/>
      </c>
      <c r="S300" s="31">
        <f>IF(Q300="","",1-Q300-R300)</f>
        <v/>
      </c>
      <c r="T300" s="33">
        <f>IF(Q300="","",3*Q300+R300)</f>
        <v/>
      </c>
      <c r="U300" s="33">
        <f>IF(Q300="","",3*S300+R300)</f>
        <v/>
      </c>
      <c r="V300" s="24">
        <f>IF(OR(H300="",I300=""),"",IF(H300&gt;I300,3,IF(H300=I300,1,0)))</f>
        <v/>
      </c>
      <c r="W300" s="24">
        <f>IF(OR(H300="",I300=""),"",IF(I300&gt;H300,3,IF(H300=I300,1,0)))</f>
        <v/>
      </c>
      <c r="X300" s="24">
        <f>IF(OR(H300="",I300=""),0,1)</f>
        <v/>
      </c>
      <c r="Y300" s="24" t="n"/>
    </row>
    <row r="301">
      <c r="A301" s="24" t="inlineStr">
        <is>
          <t>E0-NottmFor-AstonVil</t>
        </is>
      </c>
      <c r="B301" s="24" t="inlineStr">
        <is>
          <t>E0</t>
        </is>
      </c>
      <c r="C301" s="24" t="inlineStr">
        <is>
          <t>Premier League</t>
        </is>
      </c>
      <c r="D301" s="24" t="n">
        <v>30</v>
      </c>
      <c r="E301" s="29" t="n">
        <v>46466.625</v>
      </c>
      <c r="F301" s="24" t="inlineStr">
        <is>
          <t>Nott'm Forest</t>
        </is>
      </c>
      <c r="G301" s="24" t="inlineStr">
        <is>
          <t>Aston Villa</t>
        </is>
      </c>
      <c r="H301" s="37" t="n"/>
      <c r="I301" s="37" t="n"/>
      <c r="J301" s="37" t="n"/>
      <c r="K301" s="37" t="n"/>
      <c r="L301" s="31" t="n">
        <v>0.3330665814682157</v>
      </c>
      <c r="M301" s="31" t="n">
        <v>0.2676847817806415</v>
      </c>
      <c r="N301" s="31" t="n">
        <v>0.3992486367511428</v>
      </c>
      <c r="O301" s="33">
        <f>3*L301+M301</f>
        <v/>
      </c>
      <c r="P301" s="33">
        <f>3*N301+M301</f>
        <v/>
      </c>
      <c r="Q301" s="31">
        <f>IF(OR(J301="",K301=""),"",SUMPRODUCT(POISSON(Helper!$A$2:$A$122,J301,FALSE)*POISSON(Helper!$B$2:$B$122,K301,FALSE)*Helper!$C$2:$C$122))</f>
        <v/>
      </c>
      <c r="R301" s="31">
        <f>IF(OR(J301="",K301=""),"",SUMPRODUCT(POISSON(Helper!$A$2:$A$122,J301,FALSE)*POISSON(Helper!$B$2:$B$122,K301,FALSE)*Helper!$D$2:$D$122))</f>
        <v/>
      </c>
      <c r="S301" s="31">
        <f>IF(Q301="","",1-Q301-R301)</f>
        <v/>
      </c>
      <c r="T301" s="33">
        <f>IF(Q301="","",3*Q301+R301)</f>
        <v/>
      </c>
      <c r="U301" s="33">
        <f>IF(Q301="","",3*S301+R301)</f>
        <v/>
      </c>
      <c r="V301" s="24">
        <f>IF(OR(H301="",I301=""),"",IF(H301&gt;I301,3,IF(H301=I301,1,0)))</f>
        <v/>
      </c>
      <c r="W301" s="24">
        <f>IF(OR(H301="",I301=""),"",IF(I301&gt;H301,3,IF(H301=I301,1,0)))</f>
        <v/>
      </c>
      <c r="X301" s="24">
        <f>IF(OR(H301="",I301=""),0,1)</f>
        <v/>
      </c>
      <c r="Y301" s="24" t="n"/>
    </row>
    <row r="302">
      <c r="A302" s="24" t="inlineStr">
        <is>
          <t>E0-AstonVil-Brighton</t>
        </is>
      </c>
      <c r="B302" s="24" t="inlineStr">
        <is>
          <t>E0</t>
        </is>
      </c>
      <c r="C302" s="24" t="inlineStr">
        <is>
          <t>Premier League</t>
        </is>
      </c>
      <c r="D302" s="24" t="n">
        <v>31</v>
      </c>
      <c r="E302" s="29" t="n">
        <v>46487.625</v>
      </c>
      <c r="F302" s="24" t="inlineStr">
        <is>
          <t>Aston Villa</t>
        </is>
      </c>
      <c r="G302" s="24" t="inlineStr">
        <is>
          <t>Brighton</t>
        </is>
      </c>
      <c r="H302" s="37" t="n"/>
      <c r="I302" s="37" t="n"/>
      <c r="J302" s="37" t="n"/>
      <c r="K302" s="37" t="n"/>
      <c r="L302" s="31" t="n">
        <v>0.4633434504098106</v>
      </c>
      <c r="M302" s="31" t="n">
        <v>0.2605440946380906</v>
      </c>
      <c r="N302" s="31" t="n">
        <v>0.2761124549520988</v>
      </c>
      <c r="O302" s="33">
        <f>3*L302+M302</f>
        <v/>
      </c>
      <c r="P302" s="33">
        <f>3*N302+M302</f>
        <v/>
      </c>
      <c r="Q302" s="31">
        <f>IF(OR(J302="",K302=""),"",SUMPRODUCT(POISSON(Helper!$A$2:$A$122,J302,FALSE)*POISSON(Helper!$B$2:$B$122,K302,FALSE)*Helper!$C$2:$C$122))</f>
        <v/>
      </c>
      <c r="R302" s="31">
        <f>IF(OR(J302="",K302=""),"",SUMPRODUCT(POISSON(Helper!$A$2:$A$122,J302,FALSE)*POISSON(Helper!$B$2:$B$122,K302,FALSE)*Helper!$D$2:$D$122))</f>
        <v/>
      </c>
      <c r="S302" s="31">
        <f>IF(Q302="","",1-Q302-R302)</f>
        <v/>
      </c>
      <c r="T302" s="33">
        <f>IF(Q302="","",3*Q302+R302)</f>
        <v/>
      </c>
      <c r="U302" s="33">
        <f>IF(Q302="","",3*S302+R302)</f>
        <v/>
      </c>
      <c r="V302" s="24">
        <f>IF(OR(H302="",I302=""),"",IF(H302&gt;I302,3,IF(H302=I302,1,0)))</f>
        <v/>
      </c>
      <c r="W302" s="24">
        <f>IF(OR(H302="",I302=""),"",IF(I302&gt;H302,3,IF(H302=I302,1,0)))</f>
        <v/>
      </c>
      <c r="X302" s="24">
        <f>IF(OR(H302="",I302=""),0,1)</f>
        <v/>
      </c>
      <c r="Y302" s="24" t="n"/>
    </row>
    <row r="303">
      <c r="A303" s="24" t="inlineStr">
        <is>
          <t>E0-Bournemo-ManCity</t>
        </is>
      </c>
      <c r="B303" s="24" t="inlineStr">
        <is>
          <t>E0</t>
        </is>
      </c>
      <c r="C303" s="24" t="inlineStr">
        <is>
          <t>Premier League</t>
        </is>
      </c>
      <c r="D303" s="24" t="n">
        <v>31</v>
      </c>
      <c r="E303" s="29" t="n">
        <v>46487.625</v>
      </c>
      <c r="F303" s="24" t="inlineStr">
        <is>
          <t>Bournemouth</t>
        </is>
      </c>
      <c r="G303" s="24" t="inlineStr">
        <is>
          <t>Man City</t>
        </is>
      </c>
      <c r="H303" s="37" t="n"/>
      <c r="I303" s="37" t="n"/>
      <c r="J303" s="37" t="n"/>
      <c r="K303" s="37" t="n"/>
      <c r="L303" s="31" t="n">
        <v>0.2057334822876677</v>
      </c>
      <c r="M303" s="31" t="n">
        <v>0.2402608278884198</v>
      </c>
      <c r="N303" s="31" t="n">
        <v>0.5540056898239124</v>
      </c>
      <c r="O303" s="33">
        <f>3*L303+M303</f>
        <v/>
      </c>
      <c r="P303" s="33">
        <f>3*N303+M303</f>
        <v/>
      </c>
      <c r="Q303" s="31">
        <f>IF(OR(J303="",K303=""),"",SUMPRODUCT(POISSON(Helper!$A$2:$A$122,J303,FALSE)*POISSON(Helper!$B$2:$B$122,K303,FALSE)*Helper!$C$2:$C$122))</f>
        <v/>
      </c>
      <c r="R303" s="31">
        <f>IF(OR(J303="",K303=""),"",SUMPRODUCT(POISSON(Helper!$A$2:$A$122,J303,FALSE)*POISSON(Helper!$B$2:$B$122,K303,FALSE)*Helper!$D$2:$D$122))</f>
        <v/>
      </c>
      <c r="S303" s="31">
        <f>IF(Q303="","",1-Q303-R303)</f>
        <v/>
      </c>
      <c r="T303" s="33">
        <f>IF(Q303="","",3*Q303+R303)</f>
        <v/>
      </c>
      <c r="U303" s="33">
        <f>IF(Q303="","",3*S303+R303)</f>
        <v/>
      </c>
      <c r="V303" s="24">
        <f>IF(OR(H303="",I303=""),"",IF(H303&gt;I303,3,IF(H303=I303,1,0)))</f>
        <v/>
      </c>
      <c r="W303" s="24">
        <f>IF(OR(H303="",I303=""),"",IF(I303&gt;H303,3,IF(H303=I303,1,0)))</f>
        <v/>
      </c>
      <c r="X303" s="24">
        <f>IF(OR(H303="",I303=""),0,1)</f>
        <v/>
      </c>
      <c r="Y303" s="24" t="n"/>
    </row>
    <row r="304">
      <c r="A304" s="24" t="inlineStr">
        <is>
          <t>E0-Chelsea-Fulham</t>
        </is>
      </c>
      <c r="B304" s="24" t="inlineStr">
        <is>
          <t>E0</t>
        </is>
      </c>
      <c r="C304" s="24" t="inlineStr">
        <is>
          <t>Premier League</t>
        </is>
      </c>
      <c r="D304" s="24" t="n">
        <v>31</v>
      </c>
      <c r="E304" s="29" t="n">
        <v>46487.625</v>
      </c>
      <c r="F304" s="24" t="inlineStr">
        <is>
          <t>Chelsea</t>
        </is>
      </c>
      <c r="G304" s="24" t="inlineStr">
        <is>
          <t>Fulham</t>
        </is>
      </c>
      <c r="H304" s="37" t="n"/>
      <c r="I304" s="37" t="n"/>
      <c r="J304" s="37" t="n"/>
      <c r="K304" s="37" t="n"/>
      <c r="L304" s="31" t="n">
        <v>0.6398413483845945</v>
      </c>
      <c r="M304" s="31" t="n">
        <v>0.2114886352592648</v>
      </c>
      <c r="N304" s="31" t="n">
        <v>0.1486700163561407</v>
      </c>
      <c r="O304" s="33">
        <f>3*L304+M304</f>
        <v/>
      </c>
      <c r="P304" s="33">
        <f>3*N304+M304</f>
        <v/>
      </c>
      <c r="Q304" s="31">
        <f>IF(OR(J304="",K304=""),"",SUMPRODUCT(POISSON(Helper!$A$2:$A$122,J304,FALSE)*POISSON(Helper!$B$2:$B$122,K304,FALSE)*Helper!$C$2:$C$122))</f>
        <v/>
      </c>
      <c r="R304" s="31">
        <f>IF(OR(J304="",K304=""),"",SUMPRODUCT(POISSON(Helper!$A$2:$A$122,J304,FALSE)*POISSON(Helper!$B$2:$B$122,K304,FALSE)*Helper!$D$2:$D$122))</f>
        <v/>
      </c>
      <c r="S304" s="31">
        <f>IF(Q304="","",1-Q304-R304)</f>
        <v/>
      </c>
      <c r="T304" s="33">
        <f>IF(Q304="","",3*Q304+R304)</f>
        <v/>
      </c>
      <c r="U304" s="33">
        <f>IF(Q304="","",3*S304+R304)</f>
        <v/>
      </c>
      <c r="V304" s="24">
        <f>IF(OR(H304="",I304=""),"",IF(H304&gt;I304,3,IF(H304=I304,1,0)))</f>
        <v/>
      </c>
      <c r="W304" s="24">
        <f>IF(OR(H304="",I304=""),"",IF(I304&gt;H304,3,IF(H304=I304,1,0)))</f>
        <v/>
      </c>
      <c r="X304" s="24">
        <f>IF(OR(H304="",I304=""),0,1)</f>
        <v/>
      </c>
      <c r="Y304" s="24" t="n"/>
    </row>
    <row r="305">
      <c r="A305" s="24" t="inlineStr">
        <is>
          <t>E0-Coventry-Arsenal</t>
        </is>
      </c>
      <c r="B305" s="24" t="inlineStr">
        <is>
          <t>E0</t>
        </is>
      </c>
      <c r="C305" s="24" t="inlineStr">
        <is>
          <t>Premier League</t>
        </is>
      </c>
      <c r="D305" s="24" t="n">
        <v>31</v>
      </c>
      <c r="E305" s="29" t="n">
        <v>46487.625</v>
      </c>
      <c r="F305" s="24" t="inlineStr">
        <is>
          <t>Coventry</t>
        </is>
      </c>
      <c r="G305" s="24" t="inlineStr">
        <is>
          <t>Arsenal</t>
        </is>
      </c>
      <c r="H305" s="37" t="n"/>
      <c r="I305" s="37" t="n"/>
      <c r="J305" s="37" t="n"/>
      <c r="K305" s="37" t="n"/>
      <c r="L305" s="31" t="n">
        <v>0.1051489935083827</v>
      </c>
      <c r="M305" s="31" t="n">
        <v>0.1790552629104618</v>
      </c>
      <c r="N305" s="31" t="n">
        <v>0.7157957435811555</v>
      </c>
      <c r="O305" s="33">
        <f>3*L305+M305</f>
        <v/>
      </c>
      <c r="P305" s="33">
        <f>3*N305+M305</f>
        <v/>
      </c>
      <c r="Q305" s="31">
        <f>IF(OR(J305="",K305=""),"",SUMPRODUCT(POISSON(Helper!$A$2:$A$122,J305,FALSE)*POISSON(Helper!$B$2:$B$122,K305,FALSE)*Helper!$C$2:$C$122))</f>
        <v/>
      </c>
      <c r="R305" s="31">
        <f>IF(OR(J305="",K305=""),"",SUMPRODUCT(POISSON(Helper!$A$2:$A$122,J305,FALSE)*POISSON(Helper!$B$2:$B$122,K305,FALSE)*Helper!$D$2:$D$122))</f>
        <v/>
      </c>
      <c r="S305" s="31">
        <f>IF(Q305="","",1-Q305-R305)</f>
        <v/>
      </c>
      <c r="T305" s="33">
        <f>IF(Q305="","",3*Q305+R305)</f>
        <v/>
      </c>
      <c r="U305" s="33">
        <f>IF(Q305="","",3*S305+R305)</f>
        <v/>
      </c>
      <c r="V305" s="24">
        <f>IF(OR(H305="",I305=""),"",IF(H305&gt;I305,3,IF(H305=I305,1,0)))</f>
        <v/>
      </c>
      <c r="W305" s="24">
        <f>IF(OR(H305="",I305=""),"",IF(I305&gt;H305,3,IF(H305=I305,1,0)))</f>
        <v/>
      </c>
      <c r="X305" s="24">
        <f>IF(OR(H305="",I305=""),0,1)</f>
        <v/>
      </c>
      <c r="Y305" s="24" t="n"/>
    </row>
    <row r="306">
      <c r="A306" s="24" t="inlineStr">
        <is>
          <t>E0-CrystalP-Everton</t>
        </is>
      </c>
      <c r="B306" s="24" t="inlineStr">
        <is>
          <t>E0</t>
        </is>
      </c>
      <c r="C306" s="24" t="inlineStr">
        <is>
          <t>Premier League</t>
        </is>
      </c>
      <c r="D306" s="24" t="n">
        <v>31</v>
      </c>
      <c r="E306" s="29" t="n">
        <v>46487.625</v>
      </c>
      <c r="F306" s="24" t="inlineStr">
        <is>
          <t>Crystal Palace</t>
        </is>
      </c>
      <c r="G306" s="24" t="inlineStr">
        <is>
          <t>Everton</t>
        </is>
      </c>
      <c r="H306" s="37" t="n"/>
      <c r="I306" s="37" t="n"/>
      <c r="J306" s="37" t="n"/>
      <c r="K306" s="37" t="n"/>
      <c r="L306" s="31" t="n">
        <v>0.3858307473989362</v>
      </c>
      <c r="M306" s="31" t="n">
        <v>0.2683302395770473</v>
      </c>
      <c r="N306" s="31" t="n">
        <v>0.3458390130240165</v>
      </c>
      <c r="O306" s="33">
        <f>3*L306+M306</f>
        <v/>
      </c>
      <c r="P306" s="33">
        <f>3*N306+M306</f>
        <v/>
      </c>
      <c r="Q306" s="31">
        <f>IF(OR(J306="",K306=""),"",SUMPRODUCT(POISSON(Helper!$A$2:$A$122,J306,FALSE)*POISSON(Helper!$B$2:$B$122,K306,FALSE)*Helper!$C$2:$C$122))</f>
        <v/>
      </c>
      <c r="R306" s="31">
        <f>IF(OR(J306="",K306=""),"",SUMPRODUCT(POISSON(Helper!$A$2:$A$122,J306,FALSE)*POISSON(Helper!$B$2:$B$122,K306,FALSE)*Helper!$D$2:$D$122))</f>
        <v/>
      </c>
      <c r="S306" s="31">
        <f>IF(Q306="","",1-Q306-R306)</f>
        <v/>
      </c>
      <c r="T306" s="33">
        <f>IF(Q306="","",3*Q306+R306)</f>
        <v/>
      </c>
      <c r="U306" s="33">
        <f>IF(Q306="","",3*S306+R306)</f>
        <v/>
      </c>
      <c r="V306" s="24">
        <f>IF(OR(H306="",I306=""),"",IF(H306&gt;I306,3,IF(H306=I306,1,0)))</f>
        <v/>
      </c>
      <c r="W306" s="24">
        <f>IF(OR(H306="",I306=""),"",IF(I306&gt;H306,3,IF(H306=I306,1,0)))</f>
        <v/>
      </c>
      <c r="X306" s="24">
        <f>IF(OR(H306="",I306=""),0,1)</f>
        <v/>
      </c>
      <c r="Y306" s="24" t="n"/>
    </row>
    <row r="307">
      <c r="A307" s="24" t="inlineStr">
        <is>
          <t>E0-Leeds-NottmFor</t>
        </is>
      </c>
      <c r="B307" s="24" t="inlineStr">
        <is>
          <t>E0</t>
        </is>
      </c>
      <c r="C307" s="24" t="inlineStr">
        <is>
          <t>Premier League</t>
        </is>
      </c>
      <c r="D307" s="24" t="n">
        <v>31</v>
      </c>
      <c r="E307" s="29" t="n">
        <v>46487.625</v>
      </c>
      <c r="F307" s="24" t="inlineStr">
        <is>
          <t>Leeds</t>
        </is>
      </c>
      <c r="G307" s="24" t="inlineStr">
        <is>
          <t>Nott'm Forest</t>
        </is>
      </c>
      <c r="H307" s="37" t="n"/>
      <c r="I307" s="37" t="n"/>
      <c r="J307" s="37" t="n"/>
      <c r="K307" s="37" t="n"/>
      <c r="L307" s="31" t="n">
        <v>0.4041597064976755</v>
      </c>
      <c r="M307" s="31" t="n">
        <v>0.267371531797547</v>
      </c>
      <c r="N307" s="31" t="n">
        <v>0.3284687617047775</v>
      </c>
      <c r="O307" s="33">
        <f>3*L307+M307</f>
        <v/>
      </c>
      <c r="P307" s="33">
        <f>3*N307+M307</f>
        <v/>
      </c>
      <c r="Q307" s="31">
        <f>IF(OR(J307="",K307=""),"",SUMPRODUCT(POISSON(Helper!$A$2:$A$122,J307,FALSE)*POISSON(Helper!$B$2:$B$122,K307,FALSE)*Helper!$C$2:$C$122))</f>
        <v/>
      </c>
      <c r="R307" s="31">
        <f>IF(OR(J307="",K307=""),"",SUMPRODUCT(POISSON(Helper!$A$2:$A$122,J307,FALSE)*POISSON(Helper!$B$2:$B$122,K307,FALSE)*Helper!$D$2:$D$122))</f>
        <v/>
      </c>
      <c r="S307" s="31">
        <f>IF(Q307="","",1-Q307-R307)</f>
        <v/>
      </c>
      <c r="T307" s="33">
        <f>IF(Q307="","",3*Q307+R307)</f>
        <v/>
      </c>
      <c r="U307" s="33">
        <f>IF(Q307="","",3*S307+R307)</f>
        <v/>
      </c>
      <c r="V307" s="24">
        <f>IF(OR(H307="",I307=""),"",IF(H307&gt;I307,3,IF(H307=I307,1,0)))</f>
        <v/>
      </c>
      <c r="W307" s="24">
        <f>IF(OR(H307="",I307=""),"",IF(I307&gt;H307,3,IF(H307=I307,1,0)))</f>
        <v/>
      </c>
      <c r="X307" s="24">
        <f>IF(OR(H307="",I307=""),0,1)</f>
        <v/>
      </c>
      <c r="Y307" s="24" t="n"/>
    </row>
    <row r="308">
      <c r="A308" s="24" t="inlineStr">
        <is>
          <t>E0-Liverpoo-Newcastl</t>
        </is>
      </c>
      <c r="B308" s="24" t="inlineStr">
        <is>
          <t>E0</t>
        </is>
      </c>
      <c r="C308" s="24" t="inlineStr">
        <is>
          <t>Premier League</t>
        </is>
      </c>
      <c r="D308" s="24" t="n">
        <v>31</v>
      </c>
      <c r="E308" s="29" t="n">
        <v>46487.625</v>
      </c>
      <c r="F308" s="24" t="inlineStr">
        <is>
          <t>Liverpool</t>
        </is>
      </c>
      <c r="G308" s="24" t="inlineStr">
        <is>
          <t>Newcastle</t>
        </is>
      </c>
      <c r="H308" s="37" t="n"/>
      <c r="I308" s="37" t="n"/>
      <c r="J308" s="37" t="n"/>
      <c r="K308" s="37" t="n"/>
      <c r="L308" s="31" t="n">
        <v>0.5966999737760341</v>
      </c>
      <c r="M308" s="31" t="n">
        <v>0.2270397492473361</v>
      </c>
      <c r="N308" s="31" t="n">
        <v>0.1762602769766298</v>
      </c>
      <c r="O308" s="33">
        <f>3*L308+M308</f>
        <v/>
      </c>
      <c r="P308" s="33">
        <f>3*N308+M308</f>
        <v/>
      </c>
      <c r="Q308" s="31">
        <f>IF(OR(J308="",K308=""),"",SUMPRODUCT(POISSON(Helper!$A$2:$A$122,J308,FALSE)*POISSON(Helper!$B$2:$B$122,K308,FALSE)*Helper!$C$2:$C$122))</f>
        <v/>
      </c>
      <c r="R308" s="31">
        <f>IF(OR(J308="",K308=""),"",SUMPRODUCT(POISSON(Helper!$A$2:$A$122,J308,FALSE)*POISSON(Helper!$B$2:$B$122,K308,FALSE)*Helper!$D$2:$D$122))</f>
        <v/>
      </c>
      <c r="S308" s="31">
        <f>IF(Q308="","",1-Q308-R308)</f>
        <v/>
      </c>
      <c r="T308" s="33">
        <f>IF(Q308="","",3*Q308+R308)</f>
        <v/>
      </c>
      <c r="U308" s="33">
        <f>IF(Q308="","",3*S308+R308)</f>
        <v/>
      </c>
      <c r="V308" s="24">
        <f>IF(OR(H308="",I308=""),"",IF(H308&gt;I308,3,IF(H308=I308,1,0)))</f>
        <v/>
      </c>
      <c r="W308" s="24">
        <f>IF(OR(H308="",I308=""),"",IF(I308&gt;H308,3,IF(H308=I308,1,0)))</f>
        <v/>
      </c>
      <c r="X308" s="24">
        <f>IF(OR(H308="",I308=""),0,1)</f>
        <v/>
      </c>
      <c r="Y308" s="24" t="n"/>
    </row>
    <row r="309">
      <c r="A309" s="24" t="inlineStr">
        <is>
          <t>E0-ManUtd-Hull</t>
        </is>
      </c>
      <c r="B309" s="24" t="inlineStr">
        <is>
          <t>E0</t>
        </is>
      </c>
      <c r="C309" s="24" t="inlineStr">
        <is>
          <t>Premier League</t>
        </is>
      </c>
      <c r="D309" s="24" t="n">
        <v>31</v>
      </c>
      <c r="E309" s="29" t="n">
        <v>46487.625</v>
      </c>
      <c r="F309" s="24" t="inlineStr">
        <is>
          <t>Man Utd</t>
        </is>
      </c>
      <c r="G309" s="24" t="inlineStr">
        <is>
          <t>Hull</t>
        </is>
      </c>
      <c r="H309" s="37" t="n"/>
      <c r="I309" s="37" t="n"/>
      <c r="J309" s="37" t="n"/>
      <c r="K309" s="37" t="n"/>
      <c r="L309" s="31" t="n">
        <v>0.8228140661275749</v>
      </c>
      <c r="M309" s="31" t="n">
        <v>0.1229124285367624</v>
      </c>
      <c r="N309" s="31" t="n">
        <v>0.05427350533566272</v>
      </c>
      <c r="O309" s="33">
        <f>3*L309+M309</f>
        <v/>
      </c>
      <c r="P309" s="33">
        <f>3*N309+M309</f>
        <v/>
      </c>
      <c r="Q309" s="31">
        <f>IF(OR(J309="",K309=""),"",SUMPRODUCT(POISSON(Helper!$A$2:$A$122,J309,FALSE)*POISSON(Helper!$B$2:$B$122,K309,FALSE)*Helper!$C$2:$C$122))</f>
        <v/>
      </c>
      <c r="R309" s="31">
        <f>IF(OR(J309="",K309=""),"",SUMPRODUCT(POISSON(Helper!$A$2:$A$122,J309,FALSE)*POISSON(Helper!$B$2:$B$122,K309,FALSE)*Helper!$D$2:$D$122))</f>
        <v/>
      </c>
      <c r="S309" s="31">
        <f>IF(Q309="","",1-Q309-R309)</f>
        <v/>
      </c>
      <c r="T309" s="33">
        <f>IF(Q309="","",3*Q309+R309)</f>
        <v/>
      </c>
      <c r="U309" s="33">
        <f>IF(Q309="","",3*S309+R309)</f>
        <v/>
      </c>
      <c r="V309" s="24">
        <f>IF(OR(H309="",I309=""),"",IF(H309&gt;I309,3,IF(H309=I309,1,0)))</f>
        <v/>
      </c>
      <c r="W309" s="24">
        <f>IF(OR(H309="",I309=""),"",IF(I309&gt;H309,3,IF(H309=I309,1,0)))</f>
        <v/>
      </c>
      <c r="X309" s="24">
        <f>IF(OR(H309="",I309=""),0,1)</f>
        <v/>
      </c>
      <c r="Y309" s="24" t="n"/>
    </row>
    <row r="310">
      <c r="A310" s="24" t="inlineStr">
        <is>
          <t>E0-Sunderla-Ipswich</t>
        </is>
      </c>
      <c r="B310" s="24" t="inlineStr">
        <is>
          <t>E0</t>
        </is>
      </c>
      <c r="C310" s="24" t="inlineStr">
        <is>
          <t>Premier League</t>
        </is>
      </c>
      <c r="D310" s="24" t="n">
        <v>31</v>
      </c>
      <c r="E310" s="29" t="n">
        <v>46487.625</v>
      </c>
      <c r="F310" s="24" t="inlineStr">
        <is>
          <t>Sunderland</t>
        </is>
      </c>
      <c r="G310" s="24" t="inlineStr">
        <is>
          <t>Ipswich</t>
        </is>
      </c>
      <c r="H310" s="37" t="n"/>
      <c r="I310" s="37" t="n"/>
      <c r="J310" s="37" t="n"/>
      <c r="K310" s="37" t="n"/>
      <c r="L310" s="31" t="n">
        <v>0.511395714495898</v>
      </c>
      <c r="M310" s="31" t="n">
        <v>0.2511747954383988</v>
      </c>
      <c r="N310" s="31" t="n">
        <v>0.2374294900657031</v>
      </c>
      <c r="O310" s="33">
        <f>3*L310+M310</f>
        <v/>
      </c>
      <c r="P310" s="33">
        <f>3*N310+M310</f>
        <v/>
      </c>
      <c r="Q310" s="31">
        <f>IF(OR(J310="",K310=""),"",SUMPRODUCT(POISSON(Helper!$A$2:$A$122,J310,FALSE)*POISSON(Helper!$B$2:$B$122,K310,FALSE)*Helper!$C$2:$C$122))</f>
        <v/>
      </c>
      <c r="R310" s="31">
        <f>IF(OR(J310="",K310=""),"",SUMPRODUCT(POISSON(Helper!$A$2:$A$122,J310,FALSE)*POISSON(Helper!$B$2:$B$122,K310,FALSE)*Helper!$D$2:$D$122))</f>
        <v/>
      </c>
      <c r="S310" s="31">
        <f>IF(Q310="","",1-Q310-R310)</f>
        <v/>
      </c>
      <c r="T310" s="33">
        <f>IF(Q310="","",3*Q310+R310)</f>
        <v/>
      </c>
      <c r="U310" s="33">
        <f>IF(Q310="","",3*S310+R310)</f>
        <v/>
      </c>
      <c r="V310" s="24">
        <f>IF(OR(H310="",I310=""),"",IF(H310&gt;I310,3,IF(H310=I310,1,0)))</f>
        <v/>
      </c>
      <c r="W310" s="24">
        <f>IF(OR(H310="",I310=""),"",IF(I310&gt;H310,3,IF(H310=I310,1,0)))</f>
        <v/>
      </c>
      <c r="X310" s="24">
        <f>IF(OR(H310="",I310=""),0,1)</f>
        <v/>
      </c>
      <c r="Y310" s="24" t="n"/>
    </row>
    <row r="311">
      <c r="A311" s="24" t="inlineStr">
        <is>
          <t>E0-Tottenha-Brentfor</t>
        </is>
      </c>
      <c r="B311" s="24" t="inlineStr">
        <is>
          <t>E0</t>
        </is>
      </c>
      <c r="C311" s="24" t="inlineStr">
        <is>
          <t>Premier League</t>
        </is>
      </c>
      <c r="D311" s="24" t="n">
        <v>31</v>
      </c>
      <c r="E311" s="29" t="n">
        <v>46487.625</v>
      </c>
      <c r="F311" s="24" t="inlineStr">
        <is>
          <t>Tottenham</t>
        </is>
      </c>
      <c r="G311" s="24" t="inlineStr">
        <is>
          <t>Brentford</t>
        </is>
      </c>
      <c r="H311" s="37" t="n"/>
      <c r="I311" s="37" t="n"/>
      <c r="J311" s="37" t="n"/>
      <c r="K311" s="37" t="n"/>
      <c r="L311" s="31" t="n">
        <v>0.5354545211490924</v>
      </c>
      <c r="M311" s="31" t="n">
        <v>0.2453012741400009</v>
      </c>
      <c r="N311" s="31" t="n">
        <v>0.2192442047109067</v>
      </c>
      <c r="O311" s="33">
        <f>3*L311+M311</f>
        <v/>
      </c>
      <c r="P311" s="33">
        <f>3*N311+M311</f>
        <v/>
      </c>
      <c r="Q311" s="31">
        <f>IF(OR(J311="",K311=""),"",SUMPRODUCT(POISSON(Helper!$A$2:$A$122,J311,FALSE)*POISSON(Helper!$B$2:$B$122,K311,FALSE)*Helper!$C$2:$C$122))</f>
        <v/>
      </c>
      <c r="R311" s="31">
        <f>IF(OR(J311="",K311=""),"",SUMPRODUCT(POISSON(Helper!$A$2:$A$122,J311,FALSE)*POISSON(Helper!$B$2:$B$122,K311,FALSE)*Helper!$D$2:$D$122))</f>
        <v/>
      </c>
      <c r="S311" s="31">
        <f>IF(Q311="","",1-Q311-R311)</f>
        <v/>
      </c>
      <c r="T311" s="33">
        <f>IF(Q311="","",3*Q311+R311)</f>
        <v/>
      </c>
      <c r="U311" s="33">
        <f>IF(Q311="","",3*S311+R311)</f>
        <v/>
      </c>
      <c r="V311" s="24">
        <f>IF(OR(H311="",I311=""),"",IF(H311&gt;I311,3,IF(H311=I311,1,0)))</f>
        <v/>
      </c>
      <c r="W311" s="24">
        <f>IF(OR(H311="",I311=""),"",IF(I311&gt;H311,3,IF(H311=I311,1,0)))</f>
        <v/>
      </c>
      <c r="X311" s="24">
        <f>IF(OR(H311="",I311=""),0,1)</f>
        <v/>
      </c>
      <c r="Y311" s="24" t="n"/>
    </row>
    <row r="312">
      <c r="A312" s="24" t="inlineStr">
        <is>
          <t>E0-Arsenal-AstonVil</t>
        </is>
      </c>
      <c r="B312" s="24" t="inlineStr">
        <is>
          <t>E0</t>
        </is>
      </c>
      <c r="C312" s="24" t="inlineStr">
        <is>
          <t>Premier League</t>
        </is>
      </c>
      <c r="D312" s="24" t="n">
        <v>32</v>
      </c>
      <c r="E312" s="29" t="n">
        <v>46494.625</v>
      </c>
      <c r="F312" s="24" t="inlineStr">
        <is>
          <t>Arsenal</t>
        </is>
      </c>
      <c r="G312" s="24" t="inlineStr">
        <is>
          <t>Aston Villa</t>
        </is>
      </c>
      <c r="H312" s="37" t="n"/>
      <c r="I312" s="37" t="n"/>
      <c r="J312" s="37" t="n"/>
      <c r="K312" s="37" t="n"/>
      <c r="L312" s="31" t="n">
        <v>0.6136279767014787</v>
      </c>
      <c r="M312" s="31" t="n">
        <v>0.2211940143147608</v>
      </c>
      <c r="N312" s="31" t="n">
        <v>0.1651780089837604</v>
      </c>
      <c r="O312" s="33">
        <f>3*L312+M312</f>
        <v/>
      </c>
      <c r="P312" s="33">
        <f>3*N312+M312</f>
        <v/>
      </c>
      <c r="Q312" s="31">
        <f>IF(OR(J312="",K312=""),"",SUMPRODUCT(POISSON(Helper!$A$2:$A$122,J312,FALSE)*POISSON(Helper!$B$2:$B$122,K312,FALSE)*Helper!$C$2:$C$122))</f>
        <v/>
      </c>
      <c r="R312" s="31">
        <f>IF(OR(J312="",K312=""),"",SUMPRODUCT(POISSON(Helper!$A$2:$A$122,J312,FALSE)*POISSON(Helper!$B$2:$B$122,K312,FALSE)*Helper!$D$2:$D$122))</f>
        <v/>
      </c>
      <c r="S312" s="31">
        <f>IF(Q312="","",1-Q312-R312)</f>
        <v/>
      </c>
      <c r="T312" s="33">
        <f>IF(Q312="","",3*Q312+R312)</f>
        <v/>
      </c>
      <c r="U312" s="33">
        <f>IF(Q312="","",3*S312+R312)</f>
        <v/>
      </c>
      <c r="V312" s="24">
        <f>IF(OR(H312="",I312=""),"",IF(H312&gt;I312,3,IF(H312=I312,1,0)))</f>
        <v/>
      </c>
      <c r="W312" s="24">
        <f>IF(OR(H312="",I312=""),"",IF(I312&gt;H312,3,IF(H312=I312,1,0)))</f>
        <v/>
      </c>
      <c r="X312" s="24">
        <f>IF(OR(H312="",I312=""),0,1)</f>
        <v/>
      </c>
      <c r="Y312" s="24" t="n"/>
    </row>
    <row r="313">
      <c r="A313" s="24" t="inlineStr">
        <is>
          <t>E0-Brentfor-Leeds</t>
        </is>
      </c>
      <c r="B313" s="24" t="inlineStr">
        <is>
          <t>E0</t>
        </is>
      </c>
      <c r="C313" s="24" t="inlineStr">
        <is>
          <t>Premier League</t>
        </is>
      </c>
      <c r="D313" s="24" t="n">
        <v>32</v>
      </c>
      <c r="E313" s="29" t="n">
        <v>46494.625</v>
      </c>
      <c r="F313" s="24" t="inlineStr">
        <is>
          <t>Brentford</t>
        </is>
      </c>
      <c r="G313" s="24" t="inlineStr">
        <is>
          <t>Leeds</t>
        </is>
      </c>
      <c r="H313" s="37" t="n"/>
      <c r="I313" s="37" t="n"/>
      <c r="J313" s="37" t="n"/>
      <c r="K313" s="37" t="n"/>
      <c r="L313" s="31" t="n">
        <v>0.4488998410706942</v>
      </c>
      <c r="M313" s="31" t="n">
        <v>0.2627110266890504</v>
      </c>
      <c r="N313" s="31" t="n">
        <v>0.2883891322402555</v>
      </c>
      <c r="O313" s="33">
        <f>3*L313+M313</f>
        <v/>
      </c>
      <c r="P313" s="33">
        <f>3*N313+M313</f>
        <v/>
      </c>
      <c r="Q313" s="31">
        <f>IF(OR(J313="",K313=""),"",SUMPRODUCT(POISSON(Helper!$A$2:$A$122,J313,FALSE)*POISSON(Helper!$B$2:$B$122,K313,FALSE)*Helper!$C$2:$C$122))</f>
        <v/>
      </c>
      <c r="R313" s="31">
        <f>IF(OR(J313="",K313=""),"",SUMPRODUCT(POISSON(Helper!$A$2:$A$122,J313,FALSE)*POISSON(Helper!$B$2:$B$122,K313,FALSE)*Helper!$D$2:$D$122))</f>
        <v/>
      </c>
      <c r="S313" s="31">
        <f>IF(Q313="","",1-Q313-R313)</f>
        <v/>
      </c>
      <c r="T313" s="33">
        <f>IF(Q313="","",3*Q313+R313)</f>
        <v/>
      </c>
      <c r="U313" s="33">
        <f>IF(Q313="","",3*S313+R313)</f>
        <v/>
      </c>
      <c r="V313" s="24">
        <f>IF(OR(H313="",I313=""),"",IF(H313&gt;I313,3,IF(H313=I313,1,0)))</f>
        <v/>
      </c>
      <c r="W313" s="24">
        <f>IF(OR(H313="",I313=""),"",IF(I313&gt;H313,3,IF(H313=I313,1,0)))</f>
        <v/>
      </c>
      <c r="X313" s="24">
        <f>IF(OR(H313="",I313=""),0,1)</f>
        <v/>
      </c>
      <c r="Y313" s="24" t="n"/>
    </row>
    <row r="314">
      <c r="A314" s="24" t="inlineStr">
        <is>
          <t>E0-Brighton-Chelsea</t>
        </is>
      </c>
      <c r="B314" s="24" t="inlineStr">
        <is>
          <t>E0</t>
        </is>
      </c>
      <c r="C314" s="24" t="inlineStr">
        <is>
          <t>Premier League</t>
        </is>
      </c>
      <c r="D314" s="24" t="n">
        <v>32</v>
      </c>
      <c r="E314" s="29" t="n">
        <v>46494.625</v>
      </c>
      <c r="F314" s="24" t="inlineStr">
        <is>
          <t>Brighton</t>
        </is>
      </c>
      <c r="G314" s="24" t="inlineStr">
        <is>
          <t>Chelsea</t>
        </is>
      </c>
      <c r="H314" s="37" t="n"/>
      <c r="I314" s="37" t="n"/>
      <c r="J314" s="37" t="n"/>
      <c r="K314" s="37" t="n"/>
      <c r="L314" s="31" t="n">
        <v>0.2981928198866327</v>
      </c>
      <c r="M314" s="31" t="n">
        <v>0.2641835690761579</v>
      </c>
      <c r="N314" s="31" t="n">
        <v>0.4376236110372094</v>
      </c>
      <c r="O314" s="33">
        <f>3*L314+M314</f>
        <v/>
      </c>
      <c r="P314" s="33">
        <f>3*N314+M314</f>
        <v/>
      </c>
      <c r="Q314" s="31">
        <f>IF(OR(J314="",K314=""),"",SUMPRODUCT(POISSON(Helper!$A$2:$A$122,J314,FALSE)*POISSON(Helper!$B$2:$B$122,K314,FALSE)*Helper!$C$2:$C$122))</f>
        <v/>
      </c>
      <c r="R314" s="31">
        <f>IF(OR(J314="",K314=""),"",SUMPRODUCT(POISSON(Helper!$A$2:$A$122,J314,FALSE)*POISSON(Helper!$B$2:$B$122,K314,FALSE)*Helper!$D$2:$D$122))</f>
        <v/>
      </c>
      <c r="S314" s="31">
        <f>IF(Q314="","",1-Q314-R314)</f>
        <v/>
      </c>
      <c r="T314" s="33">
        <f>IF(Q314="","",3*Q314+R314)</f>
        <v/>
      </c>
      <c r="U314" s="33">
        <f>IF(Q314="","",3*S314+R314)</f>
        <v/>
      </c>
      <c r="V314" s="24">
        <f>IF(OR(H314="",I314=""),"",IF(H314&gt;I314,3,IF(H314=I314,1,0)))</f>
        <v/>
      </c>
      <c r="W314" s="24">
        <f>IF(OR(H314="",I314=""),"",IF(I314&gt;H314,3,IF(H314=I314,1,0)))</f>
        <v/>
      </c>
      <c r="X314" s="24">
        <f>IF(OR(H314="",I314=""),0,1)</f>
        <v/>
      </c>
      <c r="Y314" s="24" t="n"/>
    </row>
    <row r="315">
      <c r="A315" s="24" t="inlineStr">
        <is>
          <t>E0-Everton-Bournemo</t>
        </is>
      </c>
      <c r="B315" s="24" t="inlineStr">
        <is>
          <t>E0</t>
        </is>
      </c>
      <c r="C315" s="24" t="inlineStr">
        <is>
          <t>Premier League</t>
        </is>
      </c>
      <c r="D315" s="24" t="n">
        <v>32</v>
      </c>
      <c r="E315" s="29" t="n">
        <v>46494.625</v>
      </c>
      <c r="F315" s="24" t="inlineStr">
        <is>
          <t>Everton</t>
        </is>
      </c>
      <c r="G315" s="24" t="inlineStr">
        <is>
          <t>Bournemouth</t>
        </is>
      </c>
      <c r="H315" s="37" t="n"/>
      <c r="I315" s="37" t="n"/>
      <c r="J315" s="37" t="n"/>
      <c r="K315" s="37" t="n"/>
      <c r="L315" s="31" t="n">
        <v>0.426136950652659</v>
      </c>
      <c r="M315" s="31" t="n">
        <v>0.2654805998816427</v>
      </c>
      <c r="N315" s="31" t="n">
        <v>0.3083824494656983</v>
      </c>
      <c r="O315" s="33">
        <f>3*L315+M315</f>
        <v/>
      </c>
      <c r="P315" s="33">
        <f>3*N315+M315</f>
        <v/>
      </c>
      <c r="Q315" s="31">
        <f>IF(OR(J315="",K315=""),"",SUMPRODUCT(POISSON(Helper!$A$2:$A$122,J315,FALSE)*POISSON(Helper!$B$2:$B$122,K315,FALSE)*Helper!$C$2:$C$122))</f>
        <v/>
      </c>
      <c r="R315" s="31">
        <f>IF(OR(J315="",K315=""),"",SUMPRODUCT(POISSON(Helper!$A$2:$A$122,J315,FALSE)*POISSON(Helper!$B$2:$B$122,K315,FALSE)*Helper!$D$2:$D$122))</f>
        <v/>
      </c>
      <c r="S315" s="31">
        <f>IF(Q315="","",1-Q315-R315)</f>
        <v/>
      </c>
      <c r="T315" s="33">
        <f>IF(Q315="","",3*Q315+R315)</f>
        <v/>
      </c>
      <c r="U315" s="33">
        <f>IF(Q315="","",3*S315+R315)</f>
        <v/>
      </c>
      <c r="V315" s="24">
        <f>IF(OR(H315="",I315=""),"",IF(H315&gt;I315,3,IF(H315=I315,1,0)))</f>
        <v/>
      </c>
      <c r="W315" s="24">
        <f>IF(OR(H315="",I315=""),"",IF(I315&gt;H315,3,IF(H315=I315,1,0)))</f>
        <v/>
      </c>
      <c r="X315" s="24">
        <f>IF(OR(H315="",I315=""),0,1)</f>
        <v/>
      </c>
      <c r="Y315" s="24" t="n"/>
    </row>
    <row r="316">
      <c r="A316" s="24" t="inlineStr">
        <is>
          <t>E0-Fulham-Sunderla</t>
        </is>
      </c>
      <c r="B316" s="24" t="inlineStr">
        <is>
          <t>E0</t>
        </is>
      </c>
      <c r="C316" s="24" t="inlineStr">
        <is>
          <t>Premier League</t>
        </is>
      </c>
      <c r="D316" s="24" t="n">
        <v>32</v>
      </c>
      <c r="E316" s="29" t="n">
        <v>46494.625</v>
      </c>
      <c r="F316" s="24" t="inlineStr">
        <is>
          <t>Fulham</t>
        </is>
      </c>
      <c r="G316" s="24" t="inlineStr">
        <is>
          <t>Sunderland</t>
        </is>
      </c>
      <c r="H316" s="37" t="n"/>
      <c r="I316" s="37" t="n"/>
      <c r="J316" s="37" t="n"/>
      <c r="K316" s="37" t="n"/>
      <c r="L316" s="31" t="n">
        <v>0.4413658367347557</v>
      </c>
      <c r="M316" s="31" t="n">
        <v>0.2637165227259894</v>
      </c>
      <c r="N316" s="31" t="n">
        <v>0.2949176405392548</v>
      </c>
      <c r="O316" s="33">
        <f>3*L316+M316</f>
        <v/>
      </c>
      <c r="P316" s="33">
        <f>3*N316+M316</f>
        <v/>
      </c>
      <c r="Q316" s="31">
        <f>IF(OR(J316="",K316=""),"",SUMPRODUCT(POISSON(Helper!$A$2:$A$122,J316,FALSE)*POISSON(Helper!$B$2:$B$122,K316,FALSE)*Helper!$C$2:$C$122))</f>
        <v/>
      </c>
      <c r="R316" s="31">
        <f>IF(OR(J316="",K316=""),"",SUMPRODUCT(POISSON(Helper!$A$2:$A$122,J316,FALSE)*POISSON(Helper!$B$2:$B$122,K316,FALSE)*Helper!$D$2:$D$122))</f>
        <v/>
      </c>
      <c r="S316" s="31">
        <f>IF(Q316="","",1-Q316-R316)</f>
        <v/>
      </c>
      <c r="T316" s="33">
        <f>IF(Q316="","",3*Q316+R316)</f>
        <v/>
      </c>
      <c r="U316" s="33">
        <f>IF(Q316="","",3*S316+R316)</f>
        <v/>
      </c>
      <c r="V316" s="24">
        <f>IF(OR(H316="",I316=""),"",IF(H316&gt;I316,3,IF(H316=I316,1,0)))</f>
        <v/>
      </c>
      <c r="W316" s="24">
        <f>IF(OR(H316="",I316=""),"",IF(I316&gt;H316,3,IF(H316=I316,1,0)))</f>
        <v/>
      </c>
      <c r="X316" s="24">
        <f>IF(OR(H316="",I316=""),0,1)</f>
        <v/>
      </c>
      <c r="Y316" s="24" t="n"/>
    </row>
    <row r="317">
      <c r="A317" s="24" t="inlineStr">
        <is>
          <t>E0-Hull-Coventry</t>
        </is>
      </c>
      <c r="B317" s="24" t="inlineStr">
        <is>
          <t>E0</t>
        </is>
      </c>
      <c r="C317" s="24" t="inlineStr">
        <is>
          <t>Premier League</t>
        </is>
      </c>
      <c r="D317" s="24" t="n">
        <v>32</v>
      </c>
      <c r="E317" s="29" t="n">
        <v>46494.625</v>
      </c>
      <c r="F317" s="24" t="inlineStr">
        <is>
          <t>Hull</t>
        </is>
      </c>
      <c r="G317" s="24" t="inlineStr">
        <is>
          <t>Coventry</t>
        </is>
      </c>
      <c r="H317" s="37" t="n"/>
      <c r="I317" s="37" t="n"/>
      <c r="J317" s="37" t="n"/>
      <c r="K317" s="37" t="n"/>
      <c r="L317" s="31" t="n">
        <v>0.3221014067498337</v>
      </c>
      <c r="M317" s="31" t="n">
        <v>0.266865238040812</v>
      </c>
      <c r="N317" s="31" t="n">
        <v>0.4110333552093542</v>
      </c>
      <c r="O317" s="33">
        <f>3*L317+M317</f>
        <v/>
      </c>
      <c r="P317" s="33">
        <f>3*N317+M317</f>
        <v/>
      </c>
      <c r="Q317" s="31">
        <f>IF(OR(J317="",K317=""),"",SUMPRODUCT(POISSON(Helper!$A$2:$A$122,J317,FALSE)*POISSON(Helper!$B$2:$B$122,K317,FALSE)*Helper!$C$2:$C$122))</f>
        <v/>
      </c>
      <c r="R317" s="31">
        <f>IF(OR(J317="",K317=""),"",SUMPRODUCT(POISSON(Helper!$A$2:$A$122,J317,FALSE)*POISSON(Helper!$B$2:$B$122,K317,FALSE)*Helper!$D$2:$D$122))</f>
        <v/>
      </c>
      <c r="S317" s="31">
        <f>IF(Q317="","",1-Q317-R317)</f>
        <v/>
      </c>
      <c r="T317" s="33">
        <f>IF(Q317="","",3*Q317+R317)</f>
        <v/>
      </c>
      <c r="U317" s="33">
        <f>IF(Q317="","",3*S317+R317)</f>
        <v/>
      </c>
      <c r="V317" s="24">
        <f>IF(OR(H317="",I317=""),"",IF(H317&gt;I317,3,IF(H317=I317,1,0)))</f>
        <v/>
      </c>
      <c r="W317" s="24">
        <f>IF(OR(H317="",I317=""),"",IF(I317&gt;H317,3,IF(H317=I317,1,0)))</f>
        <v/>
      </c>
      <c r="X317" s="24">
        <f>IF(OR(H317="",I317=""),0,1)</f>
        <v/>
      </c>
      <c r="Y317" s="24" t="n"/>
    </row>
    <row r="318">
      <c r="A318" s="24" t="inlineStr">
        <is>
          <t>E0-Ipswich-ManUtd</t>
        </is>
      </c>
      <c r="B318" s="24" t="inlineStr">
        <is>
          <t>E0</t>
        </is>
      </c>
      <c r="C318" s="24" t="inlineStr">
        <is>
          <t>Premier League</t>
        </is>
      </c>
      <c r="D318" s="24" t="n">
        <v>32</v>
      </c>
      <c r="E318" s="29" t="n">
        <v>46494.625</v>
      </c>
      <c r="F318" s="24" t="inlineStr">
        <is>
          <t>Ipswich</t>
        </is>
      </c>
      <c r="G318" s="24" t="inlineStr">
        <is>
          <t>Man Utd</t>
        </is>
      </c>
      <c r="H318" s="37" t="n"/>
      <c r="I318" s="37" t="n"/>
      <c r="J318" s="37" t="n"/>
      <c r="K318" s="37" t="n"/>
      <c r="L318" s="31" t="n">
        <v>0.1475556117046021</v>
      </c>
      <c r="M318" s="31" t="n">
        <v>0.2107875458605749</v>
      </c>
      <c r="N318" s="31" t="n">
        <v>0.641656842434823</v>
      </c>
      <c r="O318" s="33">
        <f>3*L318+M318</f>
        <v/>
      </c>
      <c r="P318" s="33">
        <f>3*N318+M318</f>
        <v/>
      </c>
      <c r="Q318" s="31">
        <f>IF(OR(J318="",K318=""),"",SUMPRODUCT(POISSON(Helper!$A$2:$A$122,J318,FALSE)*POISSON(Helper!$B$2:$B$122,K318,FALSE)*Helper!$C$2:$C$122))</f>
        <v/>
      </c>
      <c r="R318" s="31">
        <f>IF(OR(J318="",K318=""),"",SUMPRODUCT(POISSON(Helper!$A$2:$A$122,J318,FALSE)*POISSON(Helper!$B$2:$B$122,K318,FALSE)*Helper!$D$2:$D$122))</f>
        <v/>
      </c>
      <c r="S318" s="31">
        <f>IF(Q318="","",1-Q318-R318)</f>
        <v/>
      </c>
      <c r="T318" s="33">
        <f>IF(Q318="","",3*Q318+R318)</f>
        <v/>
      </c>
      <c r="U318" s="33">
        <f>IF(Q318="","",3*S318+R318)</f>
        <v/>
      </c>
      <c r="V318" s="24">
        <f>IF(OR(H318="",I318=""),"",IF(H318&gt;I318,3,IF(H318=I318,1,0)))</f>
        <v/>
      </c>
      <c r="W318" s="24">
        <f>IF(OR(H318="",I318=""),"",IF(I318&gt;H318,3,IF(H318=I318,1,0)))</f>
        <v/>
      </c>
      <c r="X318" s="24">
        <f>IF(OR(H318="",I318=""),0,1)</f>
        <v/>
      </c>
      <c r="Y318" s="24" t="n"/>
    </row>
    <row r="319">
      <c r="A319" s="24" t="inlineStr">
        <is>
          <t>E0-ManCity-CrystalP</t>
        </is>
      </c>
      <c r="B319" s="24" t="inlineStr">
        <is>
          <t>E0</t>
        </is>
      </c>
      <c r="C319" s="24" t="inlineStr">
        <is>
          <t>Premier League</t>
        </is>
      </c>
      <c r="D319" s="24" t="n">
        <v>32</v>
      </c>
      <c r="E319" s="29" t="n">
        <v>46494.625</v>
      </c>
      <c r="F319" s="24" t="inlineStr">
        <is>
          <t>Man City</t>
        </is>
      </c>
      <c r="G319" s="24" t="inlineStr">
        <is>
          <t>Crystal Palace</t>
        </is>
      </c>
      <c r="H319" s="37" t="n"/>
      <c r="I319" s="37" t="n"/>
      <c r="J319" s="37" t="n"/>
      <c r="K319" s="37" t="n"/>
      <c r="L319" s="31" t="n">
        <v>0.6996861091269828</v>
      </c>
      <c r="M319" s="31" t="n">
        <v>0.1864574743026752</v>
      </c>
      <c r="N319" s="31" t="n">
        <v>0.113856416570342</v>
      </c>
      <c r="O319" s="33">
        <f>3*L319+M319</f>
        <v/>
      </c>
      <c r="P319" s="33">
        <f>3*N319+M319</f>
        <v/>
      </c>
      <c r="Q319" s="31">
        <f>IF(OR(J319="",K319=""),"",SUMPRODUCT(POISSON(Helper!$A$2:$A$122,J319,FALSE)*POISSON(Helper!$B$2:$B$122,K319,FALSE)*Helper!$C$2:$C$122))</f>
        <v/>
      </c>
      <c r="R319" s="31">
        <f>IF(OR(J319="",K319=""),"",SUMPRODUCT(POISSON(Helper!$A$2:$A$122,J319,FALSE)*POISSON(Helper!$B$2:$B$122,K319,FALSE)*Helper!$D$2:$D$122))</f>
        <v/>
      </c>
      <c r="S319" s="31">
        <f>IF(Q319="","",1-Q319-R319)</f>
        <v/>
      </c>
      <c r="T319" s="33">
        <f>IF(Q319="","",3*Q319+R319)</f>
        <v/>
      </c>
      <c r="U319" s="33">
        <f>IF(Q319="","",3*S319+R319)</f>
        <v/>
      </c>
      <c r="V319" s="24">
        <f>IF(OR(H319="",I319=""),"",IF(H319&gt;I319,3,IF(H319=I319,1,0)))</f>
        <v/>
      </c>
      <c r="W319" s="24">
        <f>IF(OR(H319="",I319=""),"",IF(I319&gt;H319,3,IF(H319=I319,1,0)))</f>
        <v/>
      </c>
      <c r="X319" s="24">
        <f>IF(OR(H319="",I319=""),0,1)</f>
        <v/>
      </c>
      <c r="Y319" s="24" t="n"/>
    </row>
    <row r="320">
      <c r="A320" s="24" t="inlineStr">
        <is>
          <t>E0-Newcastl-Tottenha</t>
        </is>
      </c>
      <c r="B320" s="24" t="inlineStr">
        <is>
          <t>E0</t>
        </is>
      </c>
      <c r="C320" s="24" t="inlineStr">
        <is>
          <t>Premier League</t>
        </is>
      </c>
      <c r="D320" s="24" t="n">
        <v>32</v>
      </c>
      <c r="E320" s="29" t="n">
        <v>46494.625</v>
      </c>
      <c r="F320" s="24" t="inlineStr">
        <is>
          <t>Newcastle</t>
        </is>
      </c>
      <c r="G320" s="24" t="inlineStr">
        <is>
          <t>Tottenham</t>
        </is>
      </c>
      <c r="H320" s="37" t="n"/>
      <c r="I320" s="37" t="n"/>
      <c r="J320" s="37" t="n"/>
      <c r="K320" s="37" t="n"/>
      <c r="L320" s="31" t="n">
        <v>0.3414471092657997</v>
      </c>
      <c r="M320" s="31" t="n">
        <v>0.2681450839316289</v>
      </c>
      <c r="N320" s="31" t="n">
        <v>0.3904078068025714</v>
      </c>
      <c r="O320" s="33">
        <f>3*L320+M320</f>
        <v/>
      </c>
      <c r="P320" s="33">
        <f>3*N320+M320</f>
        <v/>
      </c>
      <c r="Q320" s="31">
        <f>IF(OR(J320="",K320=""),"",SUMPRODUCT(POISSON(Helper!$A$2:$A$122,J320,FALSE)*POISSON(Helper!$B$2:$B$122,K320,FALSE)*Helper!$C$2:$C$122))</f>
        <v/>
      </c>
      <c r="R320" s="31">
        <f>IF(OR(J320="",K320=""),"",SUMPRODUCT(POISSON(Helper!$A$2:$A$122,J320,FALSE)*POISSON(Helper!$B$2:$B$122,K320,FALSE)*Helper!$D$2:$D$122))</f>
        <v/>
      </c>
      <c r="S320" s="31">
        <f>IF(Q320="","",1-Q320-R320)</f>
        <v/>
      </c>
      <c r="T320" s="33">
        <f>IF(Q320="","",3*Q320+R320)</f>
        <v/>
      </c>
      <c r="U320" s="33">
        <f>IF(Q320="","",3*S320+R320)</f>
        <v/>
      </c>
      <c r="V320" s="24">
        <f>IF(OR(H320="",I320=""),"",IF(H320&gt;I320,3,IF(H320=I320,1,0)))</f>
        <v/>
      </c>
      <c r="W320" s="24">
        <f>IF(OR(H320="",I320=""),"",IF(I320&gt;H320,3,IF(H320=I320,1,0)))</f>
        <v/>
      </c>
      <c r="X320" s="24">
        <f>IF(OR(H320="",I320=""),0,1)</f>
        <v/>
      </c>
      <c r="Y320" s="24" t="n"/>
    </row>
    <row r="321">
      <c r="A321" s="24" t="inlineStr">
        <is>
          <t>E0-NottmFor-Liverpoo</t>
        </is>
      </c>
      <c r="B321" s="24" t="inlineStr">
        <is>
          <t>E0</t>
        </is>
      </c>
      <c r="C321" s="24" t="inlineStr">
        <is>
          <t>Premier League</t>
        </is>
      </c>
      <c r="D321" s="24" t="n">
        <v>32</v>
      </c>
      <c r="E321" s="29" t="n">
        <v>46494.625</v>
      </c>
      <c r="F321" s="24" t="inlineStr">
        <is>
          <t>Nott'm Forest</t>
        </is>
      </c>
      <c r="G321" s="24" t="inlineStr">
        <is>
          <t>Liverpool</t>
        </is>
      </c>
      <c r="H321" s="37" t="n"/>
      <c r="I321" s="37" t="n"/>
      <c r="J321" s="37" t="n"/>
      <c r="K321" s="37" t="n"/>
      <c r="L321" s="31" t="n">
        <v>0.2341371030234785</v>
      </c>
      <c r="M321" s="31" t="n">
        <v>0.2501854320903778</v>
      </c>
      <c r="N321" s="31" t="n">
        <v>0.5156774648861437</v>
      </c>
      <c r="O321" s="33">
        <f>3*L321+M321</f>
        <v/>
      </c>
      <c r="P321" s="33">
        <f>3*N321+M321</f>
        <v/>
      </c>
      <c r="Q321" s="31">
        <f>IF(OR(J321="",K321=""),"",SUMPRODUCT(POISSON(Helper!$A$2:$A$122,J321,FALSE)*POISSON(Helper!$B$2:$B$122,K321,FALSE)*Helper!$C$2:$C$122))</f>
        <v/>
      </c>
      <c r="R321" s="31">
        <f>IF(OR(J321="",K321=""),"",SUMPRODUCT(POISSON(Helper!$A$2:$A$122,J321,FALSE)*POISSON(Helper!$B$2:$B$122,K321,FALSE)*Helper!$D$2:$D$122))</f>
        <v/>
      </c>
      <c r="S321" s="31">
        <f>IF(Q321="","",1-Q321-R321)</f>
        <v/>
      </c>
      <c r="T321" s="33">
        <f>IF(Q321="","",3*Q321+R321)</f>
        <v/>
      </c>
      <c r="U321" s="33">
        <f>IF(Q321="","",3*S321+R321)</f>
        <v/>
      </c>
      <c r="V321" s="24">
        <f>IF(OR(H321="",I321=""),"",IF(H321&gt;I321,3,IF(H321=I321,1,0)))</f>
        <v/>
      </c>
      <c r="W321" s="24">
        <f>IF(OR(H321="",I321=""),"",IF(I321&gt;H321,3,IF(H321=I321,1,0)))</f>
        <v/>
      </c>
      <c r="X321" s="24">
        <f>IF(OR(H321="",I321=""),0,1)</f>
        <v/>
      </c>
      <c r="Y321" s="24" t="n"/>
    </row>
    <row r="322">
      <c r="A322" s="24" t="inlineStr">
        <is>
          <t>E0-AstonVil-Coventry</t>
        </is>
      </c>
      <c r="B322" s="24" t="inlineStr">
        <is>
          <t>E0</t>
        </is>
      </c>
      <c r="C322" s="24" t="inlineStr">
        <is>
          <t>Premier League</t>
        </is>
      </c>
      <c r="D322" s="24" t="n">
        <v>33</v>
      </c>
      <c r="E322" s="29" t="n">
        <v>46501.625</v>
      </c>
      <c r="F322" s="24" t="inlineStr">
        <is>
          <t>Aston Villa</t>
        </is>
      </c>
      <c r="G322" s="24" t="inlineStr">
        <is>
          <t>Coventry</t>
        </is>
      </c>
      <c r="H322" s="37" t="n"/>
      <c r="I322" s="37" t="n"/>
      <c r="J322" s="37" t="n"/>
      <c r="K322" s="37" t="n"/>
      <c r="L322" s="31" t="n">
        <v>0.6476078861703076</v>
      </c>
      <c r="M322" s="31" t="n">
        <v>0.2084634727553961</v>
      </c>
      <c r="N322" s="31" t="n">
        <v>0.1439286410742963</v>
      </c>
      <c r="O322" s="33">
        <f>3*L322+M322</f>
        <v/>
      </c>
      <c r="P322" s="33">
        <f>3*N322+M322</f>
        <v/>
      </c>
      <c r="Q322" s="31">
        <f>IF(OR(J322="",K322=""),"",SUMPRODUCT(POISSON(Helper!$A$2:$A$122,J322,FALSE)*POISSON(Helper!$B$2:$B$122,K322,FALSE)*Helper!$C$2:$C$122))</f>
        <v/>
      </c>
      <c r="R322" s="31">
        <f>IF(OR(J322="",K322=""),"",SUMPRODUCT(POISSON(Helper!$A$2:$A$122,J322,FALSE)*POISSON(Helper!$B$2:$B$122,K322,FALSE)*Helper!$D$2:$D$122))</f>
        <v/>
      </c>
      <c r="S322" s="31">
        <f>IF(Q322="","",1-Q322-R322)</f>
        <v/>
      </c>
      <c r="T322" s="33">
        <f>IF(Q322="","",3*Q322+R322)</f>
        <v/>
      </c>
      <c r="U322" s="33">
        <f>IF(Q322="","",3*S322+R322)</f>
        <v/>
      </c>
      <c r="V322" s="24">
        <f>IF(OR(H322="",I322=""),"",IF(H322&gt;I322,3,IF(H322=I322,1,0)))</f>
        <v/>
      </c>
      <c r="W322" s="24">
        <f>IF(OR(H322="",I322=""),"",IF(I322&gt;H322,3,IF(H322=I322,1,0)))</f>
        <v/>
      </c>
      <c r="X322" s="24">
        <f>IF(OR(H322="",I322=""),0,1)</f>
        <v/>
      </c>
      <c r="Y322" s="24" t="n"/>
    </row>
    <row r="323">
      <c r="A323" s="24" t="inlineStr">
        <is>
          <t>E0-Bournemo-Arsenal</t>
        </is>
      </c>
      <c r="B323" s="24" t="inlineStr">
        <is>
          <t>E0</t>
        </is>
      </c>
      <c r="C323" s="24" t="inlineStr">
        <is>
          <t>Premier League</t>
        </is>
      </c>
      <c r="D323" s="24" t="n">
        <v>33</v>
      </c>
      <c r="E323" s="29" t="n">
        <v>46501.625</v>
      </c>
      <c r="F323" s="24" t="inlineStr">
        <is>
          <t>Bournemouth</t>
        </is>
      </c>
      <c r="G323" s="24" t="inlineStr">
        <is>
          <t>Arsenal</t>
        </is>
      </c>
      <c r="H323" s="37" t="n"/>
      <c r="I323" s="37" t="n"/>
      <c r="J323" s="37" t="n"/>
      <c r="K323" s="37" t="n"/>
      <c r="L323" s="31" t="n">
        <v>0.187203112539878</v>
      </c>
      <c r="M323" s="31" t="n">
        <v>0.2323259938476153</v>
      </c>
      <c r="N323" s="31" t="n">
        <v>0.5804708936125067</v>
      </c>
      <c r="O323" s="33">
        <f>3*L323+M323</f>
        <v/>
      </c>
      <c r="P323" s="33">
        <f>3*N323+M323</f>
        <v/>
      </c>
      <c r="Q323" s="31">
        <f>IF(OR(J323="",K323=""),"",SUMPRODUCT(POISSON(Helper!$A$2:$A$122,J323,FALSE)*POISSON(Helper!$B$2:$B$122,K323,FALSE)*Helper!$C$2:$C$122))</f>
        <v/>
      </c>
      <c r="R323" s="31">
        <f>IF(OR(J323="",K323=""),"",SUMPRODUCT(POISSON(Helper!$A$2:$A$122,J323,FALSE)*POISSON(Helper!$B$2:$B$122,K323,FALSE)*Helper!$D$2:$D$122))</f>
        <v/>
      </c>
      <c r="S323" s="31">
        <f>IF(Q323="","",1-Q323-R323)</f>
        <v/>
      </c>
      <c r="T323" s="33">
        <f>IF(Q323="","",3*Q323+R323)</f>
        <v/>
      </c>
      <c r="U323" s="33">
        <f>IF(Q323="","",3*S323+R323)</f>
        <v/>
      </c>
      <c r="V323" s="24">
        <f>IF(OR(H323="",I323=""),"",IF(H323&gt;I323,3,IF(H323=I323,1,0)))</f>
        <v/>
      </c>
      <c r="W323" s="24">
        <f>IF(OR(H323="",I323=""),"",IF(I323&gt;H323,3,IF(H323=I323,1,0)))</f>
        <v/>
      </c>
      <c r="X323" s="24">
        <f>IF(OR(H323="",I323=""),0,1)</f>
        <v/>
      </c>
      <c r="Y323" s="24" t="n"/>
    </row>
    <row r="324">
      <c r="A324" s="24" t="inlineStr">
        <is>
          <t>E0-Brentfor-Fulham</t>
        </is>
      </c>
      <c r="B324" s="24" t="inlineStr">
        <is>
          <t>E0</t>
        </is>
      </c>
      <c r="C324" s="24" t="inlineStr">
        <is>
          <t>Premier League</t>
        </is>
      </c>
      <c r="D324" s="24" t="n">
        <v>33</v>
      </c>
      <c r="E324" s="29" t="n">
        <v>46501.625</v>
      </c>
      <c r="F324" s="24" t="inlineStr">
        <is>
          <t>Brentford</t>
        </is>
      </c>
      <c r="G324" s="24" t="inlineStr">
        <is>
          <t>Fulham</t>
        </is>
      </c>
      <c r="H324" s="37" t="n"/>
      <c r="I324" s="37" t="n"/>
      <c r="J324" s="37" t="n"/>
      <c r="K324" s="37" t="n"/>
      <c r="L324" s="31" t="n">
        <v>0.463295881977676</v>
      </c>
      <c r="M324" s="31" t="n">
        <v>0.2605517395125405</v>
      </c>
      <c r="N324" s="31" t="n">
        <v>0.2761523785097835</v>
      </c>
      <c r="O324" s="33">
        <f>3*L324+M324</f>
        <v/>
      </c>
      <c r="P324" s="33">
        <f>3*N324+M324</f>
        <v/>
      </c>
      <c r="Q324" s="31">
        <f>IF(OR(J324="",K324=""),"",SUMPRODUCT(POISSON(Helper!$A$2:$A$122,J324,FALSE)*POISSON(Helper!$B$2:$B$122,K324,FALSE)*Helper!$C$2:$C$122))</f>
        <v/>
      </c>
      <c r="R324" s="31">
        <f>IF(OR(J324="",K324=""),"",SUMPRODUCT(POISSON(Helper!$A$2:$A$122,J324,FALSE)*POISSON(Helper!$B$2:$B$122,K324,FALSE)*Helper!$D$2:$D$122))</f>
        <v/>
      </c>
      <c r="S324" s="31">
        <f>IF(Q324="","",1-Q324-R324)</f>
        <v/>
      </c>
      <c r="T324" s="33">
        <f>IF(Q324="","",3*Q324+R324)</f>
        <v/>
      </c>
      <c r="U324" s="33">
        <f>IF(Q324="","",3*S324+R324)</f>
        <v/>
      </c>
      <c r="V324" s="24">
        <f>IF(OR(H324="",I324=""),"",IF(H324&gt;I324,3,IF(H324=I324,1,0)))</f>
        <v/>
      </c>
      <c r="W324" s="24">
        <f>IF(OR(H324="",I324=""),"",IF(I324&gt;H324,3,IF(H324=I324,1,0)))</f>
        <v/>
      </c>
      <c r="X324" s="24">
        <f>IF(OR(H324="",I324=""),0,1)</f>
        <v/>
      </c>
      <c r="Y324" s="24" t="n"/>
    </row>
    <row r="325">
      <c r="A325" s="24" t="inlineStr">
        <is>
          <t>E0-Chelsea-ManCity</t>
        </is>
      </c>
      <c r="B325" s="24" t="inlineStr">
        <is>
          <t>E0</t>
        </is>
      </c>
      <c r="C325" s="24" t="inlineStr">
        <is>
          <t>Premier League</t>
        </is>
      </c>
      <c r="D325" s="24" t="n">
        <v>33</v>
      </c>
      <c r="E325" s="29" t="n">
        <v>46501.625</v>
      </c>
      <c r="F325" s="24" t="inlineStr">
        <is>
          <t>Chelsea</t>
        </is>
      </c>
      <c r="G325" s="24" t="inlineStr">
        <is>
          <t>Man City</t>
        </is>
      </c>
      <c r="H325" s="37" t="n"/>
      <c r="I325" s="37" t="n"/>
      <c r="J325" s="37" t="n"/>
      <c r="K325" s="37" t="n"/>
      <c r="L325" s="31" t="n">
        <v>0.3519496008218405</v>
      </c>
      <c r="M325" s="31" t="n">
        <v>0.2685249062918506</v>
      </c>
      <c r="N325" s="31" t="n">
        <v>0.3795254928863089</v>
      </c>
      <c r="O325" s="33">
        <f>3*L325+M325</f>
        <v/>
      </c>
      <c r="P325" s="33">
        <f>3*N325+M325</f>
        <v/>
      </c>
      <c r="Q325" s="31">
        <f>IF(OR(J325="",K325=""),"",SUMPRODUCT(POISSON(Helper!$A$2:$A$122,J325,FALSE)*POISSON(Helper!$B$2:$B$122,K325,FALSE)*Helper!$C$2:$C$122))</f>
        <v/>
      </c>
      <c r="R325" s="31">
        <f>IF(OR(J325="",K325=""),"",SUMPRODUCT(POISSON(Helper!$A$2:$A$122,J325,FALSE)*POISSON(Helper!$B$2:$B$122,K325,FALSE)*Helper!$D$2:$D$122))</f>
        <v/>
      </c>
      <c r="S325" s="31">
        <f>IF(Q325="","",1-Q325-R325)</f>
        <v/>
      </c>
      <c r="T325" s="33">
        <f>IF(Q325="","",3*Q325+R325)</f>
        <v/>
      </c>
      <c r="U325" s="33">
        <f>IF(Q325="","",3*S325+R325)</f>
        <v/>
      </c>
      <c r="V325" s="24">
        <f>IF(OR(H325="",I325=""),"",IF(H325&gt;I325,3,IF(H325=I325,1,0)))</f>
        <v/>
      </c>
      <c r="W325" s="24">
        <f>IF(OR(H325="",I325=""),"",IF(I325&gt;H325,3,IF(H325=I325,1,0)))</f>
        <v/>
      </c>
      <c r="X325" s="24">
        <f>IF(OR(H325="",I325=""),0,1)</f>
        <v/>
      </c>
      <c r="Y325" s="24" t="n"/>
    </row>
    <row r="326">
      <c r="A326" s="24" t="inlineStr">
        <is>
          <t>E0-Everton-Brighton</t>
        </is>
      </c>
      <c r="B326" s="24" t="inlineStr">
        <is>
          <t>E0</t>
        </is>
      </c>
      <c r="C326" s="24" t="inlineStr">
        <is>
          <t>Premier League</t>
        </is>
      </c>
      <c r="D326" s="24" t="n">
        <v>33</v>
      </c>
      <c r="E326" s="29" t="n">
        <v>46501.625</v>
      </c>
      <c r="F326" s="24" t="inlineStr">
        <is>
          <t>Everton</t>
        </is>
      </c>
      <c r="G326" s="24" t="inlineStr">
        <is>
          <t>Brighton</t>
        </is>
      </c>
      <c r="H326" s="37" t="n"/>
      <c r="I326" s="37" t="n"/>
      <c r="J326" s="37" t="n"/>
      <c r="K326" s="37" t="n"/>
      <c r="L326" s="31" t="n">
        <v>0.3847020111953739</v>
      </c>
      <c r="M326" s="31" t="n">
        <v>0.2683702567123761</v>
      </c>
      <c r="N326" s="31" t="n">
        <v>0.3469277320922501</v>
      </c>
      <c r="O326" s="33">
        <f>3*L326+M326</f>
        <v/>
      </c>
      <c r="P326" s="33">
        <f>3*N326+M326</f>
        <v/>
      </c>
      <c r="Q326" s="31">
        <f>IF(OR(J326="",K326=""),"",SUMPRODUCT(POISSON(Helper!$A$2:$A$122,J326,FALSE)*POISSON(Helper!$B$2:$B$122,K326,FALSE)*Helper!$C$2:$C$122))</f>
        <v/>
      </c>
      <c r="R326" s="31">
        <f>IF(OR(J326="",K326=""),"",SUMPRODUCT(POISSON(Helper!$A$2:$A$122,J326,FALSE)*POISSON(Helper!$B$2:$B$122,K326,FALSE)*Helper!$D$2:$D$122))</f>
        <v/>
      </c>
      <c r="S326" s="31">
        <f>IF(Q326="","",1-Q326-R326)</f>
        <v/>
      </c>
      <c r="T326" s="33">
        <f>IF(Q326="","",3*Q326+R326)</f>
        <v/>
      </c>
      <c r="U326" s="33">
        <f>IF(Q326="","",3*S326+R326)</f>
        <v/>
      </c>
      <c r="V326" s="24">
        <f>IF(OR(H326="",I326=""),"",IF(H326&gt;I326,3,IF(H326=I326,1,0)))</f>
        <v/>
      </c>
      <c r="W326" s="24">
        <f>IF(OR(H326="",I326=""),"",IF(I326&gt;H326,3,IF(H326=I326,1,0)))</f>
        <v/>
      </c>
      <c r="X326" s="24">
        <f>IF(OR(H326="",I326=""),0,1)</f>
        <v/>
      </c>
      <c r="Y326" s="24" t="n"/>
    </row>
    <row r="327">
      <c r="A327" s="24" t="inlineStr">
        <is>
          <t>E0-Leeds-Liverpoo</t>
        </is>
      </c>
      <c r="B327" s="24" t="inlineStr">
        <is>
          <t>E0</t>
        </is>
      </c>
      <c r="C327" s="24" t="inlineStr">
        <is>
          <t>Premier League</t>
        </is>
      </c>
      <c r="D327" s="24" t="n">
        <v>33</v>
      </c>
      <c r="E327" s="29" t="n">
        <v>46501.625</v>
      </c>
      <c r="F327" s="24" t="inlineStr">
        <is>
          <t>Leeds</t>
        </is>
      </c>
      <c r="G327" s="24" t="inlineStr">
        <is>
          <t>Liverpool</t>
        </is>
      </c>
      <c r="H327" s="37" t="n"/>
      <c r="I327" s="37" t="n"/>
      <c r="J327" s="37" t="n"/>
      <c r="K327" s="37" t="n"/>
      <c r="L327" s="31" t="n">
        <v>0.2200325598593259</v>
      </c>
      <c r="M327" s="31" t="n">
        <v>0.2455770672748862</v>
      </c>
      <c r="N327" s="31" t="n">
        <v>0.5343903728657878</v>
      </c>
      <c r="O327" s="33">
        <f>3*L327+M327</f>
        <v/>
      </c>
      <c r="P327" s="33">
        <f>3*N327+M327</f>
        <v/>
      </c>
      <c r="Q327" s="31">
        <f>IF(OR(J327="",K327=""),"",SUMPRODUCT(POISSON(Helper!$A$2:$A$122,J327,FALSE)*POISSON(Helper!$B$2:$B$122,K327,FALSE)*Helper!$C$2:$C$122))</f>
        <v/>
      </c>
      <c r="R327" s="31">
        <f>IF(OR(J327="",K327=""),"",SUMPRODUCT(POISSON(Helper!$A$2:$A$122,J327,FALSE)*POISSON(Helper!$B$2:$B$122,K327,FALSE)*Helper!$D$2:$D$122))</f>
        <v/>
      </c>
      <c r="S327" s="31">
        <f>IF(Q327="","",1-Q327-R327)</f>
        <v/>
      </c>
      <c r="T327" s="33">
        <f>IF(Q327="","",3*Q327+R327)</f>
        <v/>
      </c>
      <c r="U327" s="33">
        <f>IF(Q327="","",3*S327+R327)</f>
        <v/>
      </c>
      <c r="V327" s="24">
        <f>IF(OR(H327="",I327=""),"",IF(H327&gt;I327,3,IF(H327=I327,1,0)))</f>
        <v/>
      </c>
      <c r="W327" s="24">
        <f>IF(OR(H327="",I327=""),"",IF(I327&gt;H327,3,IF(H327=I327,1,0)))</f>
        <v/>
      </c>
      <c r="X327" s="24">
        <f>IF(OR(H327="",I327=""),0,1)</f>
        <v/>
      </c>
      <c r="Y327" s="24" t="n"/>
    </row>
    <row r="328">
      <c r="A328" s="24" t="inlineStr">
        <is>
          <t>E0-ManUtd-CrystalP</t>
        </is>
      </c>
      <c r="B328" s="24" t="inlineStr">
        <is>
          <t>E0</t>
        </is>
      </c>
      <c r="C328" s="24" t="inlineStr">
        <is>
          <t>Premier League</t>
        </is>
      </c>
      <c r="D328" s="24" t="n">
        <v>33</v>
      </c>
      <c r="E328" s="29" t="n">
        <v>46501.625</v>
      </c>
      <c r="F328" s="24" t="inlineStr">
        <is>
          <t>Man Utd</t>
        </is>
      </c>
      <c r="G328" s="24" t="inlineStr">
        <is>
          <t>Crystal Palace</t>
        </is>
      </c>
      <c r="H328" s="37" t="n"/>
      <c r="I328" s="37" t="n"/>
      <c r="J328" s="37" t="n"/>
      <c r="K328" s="37" t="n"/>
      <c r="L328" s="31" t="n">
        <v>0.6414824531931336</v>
      </c>
      <c r="M328" s="31" t="n">
        <v>0.210855050815478</v>
      </c>
      <c r="N328" s="31" t="n">
        <v>0.1476624959913884</v>
      </c>
      <c r="O328" s="33">
        <f>3*L328+M328</f>
        <v/>
      </c>
      <c r="P328" s="33">
        <f>3*N328+M328</f>
        <v/>
      </c>
      <c r="Q328" s="31">
        <f>IF(OR(J328="",K328=""),"",SUMPRODUCT(POISSON(Helper!$A$2:$A$122,J328,FALSE)*POISSON(Helper!$B$2:$B$122,K328,FALSE)*Helper!$C$2:$C$122))</f>
        <v/>
      </c>
      <c r="R328" s="31">
        <f>IF(OR(J328="",K328=""),"",SUMPRODUCT(POISSON(Helper!$A$2:$A$122,J328,FALSE)*POISSON(Helper!$B$2:$B$122,K328,FALSE)*Helper!$D$2:$D$122))</f>
        <v/>
      </c>
      <c r="S328" s="31">
        <f>IF(Q328="","",1-Q328-R328)</f>
        <v/>
      </c>
      <c r="T328" s="33">
        <f>IF(Q328="","",3*Q328+R328)</f>
        <v/>
      </c>
      <c r="U328" s="33">
        <f>IF(Q328="","",3*S328+R328)</f>
        <v/>
      </c>
      <c r="V328" s="24">
        <f>IF(OR(H328="",I328=""),"",IF(H328&gt;I328,3,IF(H328=I328,1,0)))</f>
        <v/>
      </c>
      <c r="W328" s="24">
        <f>IF(OR(H328="",I328=""),"",IF(I328&gt;H328,3,IF(H328=I328,1,0)))</f>
        <v/>
      </c>
      <c r="X328" s="24">
        <f>IF(OR(H328="",I328=""),0,1)</f>
        <v/>
      </c>
      <c r="Y328" s="24" t="n"/>
    </row>
    <row r="329">
      <c r="A329" s="24" t="inlineStr">
        <is>
          <t>E0-Newcastl-Ipswich</t>
        </is>
      </c>
      <c r="B329" s="24" t="inlineStr">
        <is>
          <t>E0</t>
        </is>
      </c>
      <c r="C329" s="24" t="inlineStr">
        <is>
          <t>Premier League</t>
        </is>
      </c>
      <c r="D329" s="24" t="n">
        <v>33</v>
      </c>
      <c r="E329" s="29" t="n">
        <v>46501.625</v>
      </c>
      <c r="F329" s="24" t="inlineStr">
        <is>
          <t>Newcastle</t>
        </is>
      </c>
      <c r="G329" s="24" t="inlineStr">
        <is>
          <t>Ipswich</t>
        </is>
      </c>
      <c r="H329" s="37" t="n"/>
      <c r="I329" s="37" t="n"/>
      <c r="J329" s="37" t="n"/>
      <c r="K329" s="37" t="n"/>
      <c r="L329" s="31" t="n">
        <v>0.6003207288534258</v>
      </c>
      <c r="M329" s="31" t="n">
        <v>0.225817648748686</v>
      </c>
      <c r="N329" s="31" t="n">
        <v>0.1738616223978882</v>
      </c>
      <c r="O329" s="33">
        <f>3*L329+M329</f>
        <v/>
      </c>
      <c r="P329" s="33">
        <f>3*N329+M329</f>
        <v/>
      </c>
      <c r="Q329" s="31">
        <f>IF(OR(J329="",K329=""),"",SUMPRODUCT(POISSON(Helper!$A$2:$A$122,J329,FALSE)*POISSON(Helper!$B$2:$B$122,K329,FALSE)*Helper!$C$2:$C$122))</f>
        <v/>
      </c>
      <c r="R329" s="31">
        <f>IF(OR(J329="",K329=""),"",SUMPRODUCT(POISSON(Helper!$A$2:$A$122,J329,FALSE)*POISSON(Helper!$B$2:$B$122,K329,FALSE)*Helper!$D$2:$D$122))</f>
        <v/>
      </c>
      <c r="S329" s="31">
        <f>IF(Q329="","",1-Q329-R329)</f>
        <v/>
      </c>
      <c r="T329" s="33">
        <f>IF(Q329="","",3*Q329+R329)</f>
        <v/>
      </c>
      <c r="U329" s="33">
        <f>IF(Q329="","",3*S329+R329)</f>
        <v/>
      </c>
      <c r="V329" s="24">
        <f>IF(OR(H329="",I329=""),"",IF(H329&gt;I329,3,IF(H329=I329,1,0)))</f>
        <v/>
      </c>
      <c r="W329" s="24">
        <f>IF(OR(H329="",I329=""),"",IF(I329&gt;H329,3,IF(H329=I329,1,0)))</f>
        <v/>
      </c>
      <c r="X329" s="24">
        <f>IF(OR(H329="",I329=""),0,1)</f>
        <v/>
      </c>
      <c r="Y329" s="24" t="n"/>
    </row>
    <row r="330">
      <c r="A330" s="24" t="inlineStr">
        <is>
          <t>E0-NottmFor-Sunderla</t>
        </is>
      </c>
      <c r="B330" s="24" t="inlineStr">
        <is>
          <t>E0</t>
        </is>
      </c>
      <c r="C330" s="24" t="inlineStr">
        <is>
          <t>Premier League</t>
        </is>
      </c>
      <c r="D330" s="24" t="n">
        <v>33</v>
      </c>
      <c r="E330" s="29" t="n">
        <v>46501.625</v>
      </c>
      <c r="F330" s="24" t="inlineStr">
        <is>
          <t>Nott'm Forest</t>
        </is>
      </c>
      <c r="G330" s="24" t="inlineStr">
        <is>
          <t>Sunderland</t>
        </is>
      </c>
      <c r="H330" s="37" t="n"/>
      <c r="I330" s="37" t="n"/>
      <c r="J330" s="37" t="n"/>
      <c r="K330" s="37" t="n"/>
      <c r="L330" s="31" t="n">
        <v>0.4743087541063674</v>
      </c>
      <c r="M330" s="31" t="n">
        <v>0.2586937228735025</v>
      </c>
      <c r="N330" s="31" t="n">
        <v>0.2669975230201301</v>
      </c>
      <c r="O330" s="33">
        <f>3*L330+M330</f>
        <v/>
      </c>
      <c r="P330" s="33">
        <f>3*N330+M330</f>
        <v/>
      </c>
      <c r="Q330" s="31">
        <f>IF(OR(J330="",K330=""),"",SUMPRODUCT(POISSON(Helper!$A$2:$A$122,J330,FALSE)*POISSON(Helper!$B$2:$B$122,K330,FALSE)*Helper!$C$2:$C$122))</f>
        <v/>
      </c>
      <c r="R330" s="31">
        <f>IF(OR(J330="",K330=""),"",SUMPRODUCT(POISSON(Helper!$A$2:$A$122,J330,FALSE)*POISSON(Helper!$B$2:$B$122,K330,FALSE)*Helper!$D$2:$D$122))</f>
        <v/>
      </c>
      <c r="S330" s="31">
        <f>IF(Q330="","",1-Q330-R330)</f>
        <v/>
      </c>
      <c r="T330" s="33">
        <f>IF(Q330="","",3*Q330+R330)</f>
        <v/>
      </c>
      <c r="U330" s="33">
        <f>IF(Q330="","",3*S330+R330)</f>
        <v/>
      </c>
      <c r="V330" s="24">
        <f>IF(OR(H330="",I330=""),"",IF(H330&gt;I330,3,IF(H330=I330,1,0)))</f>
        <v/>
      </c>
      <c r="W330" s="24">
        <f>IF(OR(H330="",I330=""),"",IF(I330&gt;H330,3,IF(H330=I330,1,0)))</f>
        <v/>
      </c>
      <c r="X330" s="24">
        <f>IF(OR(H330="",I330=""),0,1)</f>
        <v/>
      </c>
      <c r="Y330" s="24" t="n"/>
    </row>
    <row r="331">
      <c r="A331" s="24" t="inlineStr">
        <is>
          <t>E0-Tottenha-Hull</t>
        </is>
      </c>
      <c r="B331" s="24" t="inlineStr">
        <is>
          <t>E0</t>
        </is>
      </c>
      <c r="C331" s="24" t="inlineStr">
        <is>
          <t>Premier League</t>
        </is>
      </c>
      <c r="D331" s="24" t="n">
        <v>33</v>
      </c>
      <c r="E331" s="29" t="n">
        <v>46501.625</v>
      </c>
      <c r="F331" s="24" t="inlineStr">
        <is>
          <t>Tottenham</t>
        </is>
      </c>
      <c r="G331" s="24" t="inlineStr">
        <is>
          <t>Hull</t>
        </is>
      </c>
      <c r="H331" s="37" t="n"/>
      <c r="I331" s="37" t="n"/>
      <c r="J331" s="37" t="n"/>
      <c r="K331" s="37" t="n"/>
      <c r="L331" s="31" t="n">
        <v>0.7660850964186996</v>
      </c>
      <c r="M331" s="31" t="n">
        <v>0.1541768438741056</v>
      </c>
      <c r="N331" s="31" t="n">
        <v>0.0797380597071948</v>
      </c>
      <c r="O331" s="33">
        <f>3*L331+M331</f>
        <v/>
      </c>
      <c r="P331" s="33">
        <f>3*N331+M331</f>
        <v/>
      </c>
      <c r="Q331" s="31">
        <f>IF(OR(J331="",K331=""),"",SUMPRODUCT(POISSON(Helper!$A$2:$A$122,J331,FALSE)*POISSON(Helper!$B$2:$B$122,K331,FALSE)*Helper!$C$2:$C$122))</f>
        <v/>
      </c>
      <c r="R331" s="31">
        <f>IF(OR(J331="",K331=""),"",SUMPRODUCT(POISSON(Helper!$A$2:$A$122,J331,FALSE)*POISSON(Helper!$B$2:$B$122,K331,FALSE)*Helper!$D$2:$D$122))</f>
        <v/>
      </c>
      <c r="S331" s="31">
        <f>IF(Q331="","",1-Q331-R331)</f>
        <v/>
      </c>
      <c r="T331" s="33">
        <f>IF(Q331="","",3*Q331+R331)</f>
        <v/>
      </c>
      <c r="U331" s="33">
        <f>IF(Q331="","",3*S331+R331)</f>
        <v/>
      </c>
      <c r="V331" s="24">
        <f>IF(OR(H331="",I331=""),"",IF(H331&gt;I331,3,IF(H331=I331,1,0)))</f>
        <v/>
      </c>
      <c r="W331" s="24">
        <f>IF(OR(H331="",I331=""),"",IF(I331&gt;H331,3,IF(H331=I331,1,0)))</f>
        <v/>
      </c>
      <c r="X331" s="24">
        <f>IF(OR(H331="",I331=""),0,1)</f>
        <v/>
      </c>
      <c r="Y331" s="24" t="n"/>
    </row>
    <row r="332">
      <c r="A332" s="24" t="inlineStr">
        <is>
          <t>E0-Arsenal-Tottenha</t>
        </is>
      </c>
      <c r="B332" s="24" t="inlineStr">
        <is>
          <t>E0</t>
        </is>
      </c>
      <c r="C332" s="24" t="inlineStr">
        <is>
          <t>Premier League</t>
        </is>
      </c>
      <c r="D332" s="24" t="n">
        <v>34</v>
      </c>
      <c r="E332" s="29" t="n">
        <v>46508.625</v>
      </c>
      <c r="F332" s="24" t="inlineStr">
        <is>
          <t>Arsenal</t>
        </is>
      </c>
      <c r="G332" s="24" t="inlineStr">
        <is>
          <t>Tottenham</t>
        </is>
      </c>
      <c r="H332" s="37" t="n"/>
      <c r="I332" s="37" t="n"/>
      <c r="J332" s="37" t="n"/>
      <c r="K332" s="37" t="n"/>
      <c r="L332" s="31" t="n">
        <v>0.5865902251774777</v>
      </c>
      <c r="M332" s="31" t="n">
        <v>0.2303697552865338</v>
      </c>
      <c r="N332" s="31" t="n">
        <v>0.1830400195359885</v>
      </c>
      <c r="O332" s="33">
        <f>3*L332+M332</f>
        <v/>
      </c>
      <c r="P332" s="33">
        <f>3*N332+M332</f>
        <v/>
      </c>
      <c r="Q332" s="31">
        <f>IF(OR(J332="",K332=""),"",SUMPRODUCT(POISSON(Helper!$A$2:$A$122,J332,FALSE)*POISSON(Helper!$B$2:$B$122,K332,FALSE)*Helper!$C$2:$C$122))</f>
        <v/>
      </c>
      <c r="R332" s="31">
        <f>IF(OR(J332="",K332=""),"",SUMPRODUCT(POISSON(Helper!$A$2:$A$122,J332,FALSE)*POISSON(Helper!$B$2:$B$122,K332,FALSE)*Helper!$D$2:$D$122))</f>
        <v/>
      </c>
      <c r="S332" s="31">
        <f>IF(Q332="","",1-Q332-R332)</f>
        <v/>
      </c>
      <c r="T332" s="33">
        <f>IF(Q332="","",3*Q332+R332)</f>
        <v/>
      </c>
      <c r="U332" s="33">
        <f>IF(Q332="","",3*S332+R332)</f>
        <v/>
      </c>
      <c r="V332" s="24">
        <f>IF(OR(H332="",I332=""),"",IF(H332&gt;I332,3,IF(H332=I332,1,0)))</f>
        <v/>
      </c>
      <c r="W332" s="24">
        <f>IF(OR(H332="",I332=""),"",IF(I332&gt;H332,3,IF(H332=I332,1,0)))</f>
        <v/>
      </c>
      <c r="X332" s="24">
        <f>IF(OR(H332="",I332=""),0,1)</f>
        <v/>
      </c>
      <c r="Y332" s="24" t="n"/>
    </row>
    <row r="333">
      <c r="A333" s="24" t="inlineStr">
        <is>
          <t>E0-Brighton-NottmFor</t>
        </is>
      </c>
      <c r="B333" s="24" t="inlineStr">
        <is>
          <t>E0</t>
        </is>
      </c>
      <c r="C333" s="24" t="inlineStr">
        <is>
          <t>Premier League</t>
        </is>
      </c>
      <c r="D333" s="24" t="n">
        <v>34</v>
      </c>
      <c r="E333" s="29" t="n">
        <v>46508.625</v>
      </c>
      <c r="F333" s="24" t="inlineStr">
        <is>
          <t>Brighton</t>
        </is>
      </c>
      <c r="G333" s="24" t="inlineStr">
        <is>
          <t>Nott'm Forest</t>
        </is>
      </c>
      <c r="H333" s="37" t="n"/>
      <c r="I333" s="37" t="n"/>
      <c r="J333" s="37" t="n"/>
      <c r="K333" s="37" t="n"/>
      <c r="L333" s="31" t="n">
        <v>0.4745774138251739</v>
      </c>
      <c r="M333" s="31" t="n">
        <v>0.2586462016666768</v>
      </c>
      <c r="N333" s="31" t="n">
        <v>0.2667763845081493</v>
      </c>
      <c r="O333" s="33">
        <f>3*L333+M333</f>
        <v/>
      </c>
      <c r="P333" s="33">
        <f>3*N333+M333</f>
        <v/>
      </c>
      <c r="Q333" s="31">
        <f>IF(OR(J333="",K333=""),"",SUMPRODUCT(POISSON(Helper!$A$2:$A$122,J333,FALSE)*POISSON(Helper!$B$2:$B$122,K333,FALSE)*Helper!$C$2:$C$122))</f>
        <v/>
      </c>
      <c r="R333" s="31">
        <f>IF(OR(J333="",K333=""),"",SUMPRODUCT(POISSON(Helper!$A$2:$A$122,J333,FALSE)*POISSON(Helper!$B$2:$B$122,K333,FALSE)*Helper!$D$2:$D$122))</f>
        <v/>
      </c>
      <c r="S333" s="31">
        <f>IF(Q333="","",1-Q333-R333)</f>
        <v/>
      </c>
      <c r="T333" s="33">
        <f>IF(Q333="","",3*Q333+R333)</f>
        <v/>
      </c>
      <c r="U333" s="33">
        <f>IF(Q333="","",3*S333+R333)</f>
        <v/>
      </c>
      <c r="V333" s="24">
        <f>IF(OR(H333="",I333=""),"",IF(H333&gt;I333,3,IF(H333=I333,1,0)))</f>
        <v/>
      </c>
      <c r="W333" s="24">
        <f>IF(OR(H333="",I333=""),"",IF(I333&gt;H333,3,IF(H333=I333,1,0)))</f>
        <v/>
      </c>
      <c r="X333" s="24">
        <f>IF(OR(H333="",I333=""),0,1)</f>
        <v/>
      </c>
      <c r="Y333" s="24" t="n"/>
    </row>
    <row r="334">
      <c r="A334" s="24" t="inlineStr">
        <is>
          <t>E0-Coventry-ManUtd</t>
        </is>
      </c>
      <c r="B334" s="24" t="inlineStr">
        <is>
          <t>E0</t>
        </is>
      </c>
      <c r="C334" s="24" t="inlineStr">
        <is>
          <t>Premier League</t>
        </is>
      </c>
      <c r="D334" s="24" t="n">
        <v>34</v>
      </c>
      <c r="E334" s="29" t="n">
        <v>46508.625</v>
      </c>
      <c r="F334" s="24" t="inlineStr">
        <is>
          <t>Coventry</t>
        </is>
      </c>
      <c r="G334" s="24" t="inlineStr">
        <is>
          <t>Man Utd</t>
        </is>
      </c>
      <c r="H334" s="37" t="n"/>
      <c r="I334" s="37" t="n"/>
      <c r="J334" s="37" t="n"/>
      <c r="K334" s="37" t="n"/>
      <c r="L334" s="31" t="n">
        <v>0.1526816267301613</v>
      </c>
      <c r="M334" s="31" t="n">
        <v>0.2139629068988992</v>
      </c>
      <c r="N334" s="31" t="n">
        <v>0.6333554663709393</v>
      </c>
      <c r="O334" s="33">
        <f>3*L334+M334</f>
        <v/>
      </c>
      <c r="P334" s="33">
        <f>3*N334+M334</f>
        <v/>
      </c>
      <c r="Q334" s="31">
        <f>IF(OR(J334="",K334=""),"",SUMPRODUCT(POISSON(Helper!$A$2:$A$122,J334,FALSE)*POISSON(Helper!$B$2:$B$122,K334,FALSE)*Helper!$C$2:$C$122))</f>
        <v/>
      </c>
      <c r="R334" s="31">
        <f>IF(OR(J334="",K334=""),"",SUMPRODUCT(POISSON(Helper!$A$2:$A$122,J334,FALSE)*POISSON(Helper!$B$2:$B$122,K334,FALSE)*Helper!$D$2:$D$122))</f>
        <v/>
      </c>
      <c r="S334" s="31">
        <f>IF(Q334="","",1-Q334-R334)</f>
        <v/>
      </c>
      <c r="T334" s="33">
        <f>IF(Q334="","",3*Q334+R334)</f>
        <v/>
      </c>
      <c r="U334" s="33">
        <f>IF(Q334="","",3*S334+R334)</f>
        <v/>
      </c>
      <c r="V334" s="24">
        <f>IF(OR(H334="",I334=""),"",IF(H334&gt;I334,3,IF(H334=I334,1,0)))</f>
        <v/>
      </c>
      <c r="W334" s="24">
        <f>IF(OR(H334="",I334=""),"",IF(I334&gt;H334,3,IF(H334=I334,1,0)))</f>
        <v/>
      </c>
      <c r="X334" s="24">
        <f>IF(OR(H334="",I334=""),0,1)</f>
        <v/>
      </c>
      <c r="Y334" s="24" t="n"/>
    </row>
    <row r="335">
      <c r="A335" s="24" t="inlineStr">
        <is>
          <t>E0-CrystalP-AstonVil</t>
        </is>
      </c>
      <c r="B335" s="24" t="inlineStr">
        <is>
          <t>E0</t>
        </is>
      </c>
      <c r="C335" s="24" t="inlineStr">
        <is>
          <t>Premier League</t>
        </is>
      </c>
      <c r="D335" s="24" t="n">
        <v>34</v>
      </c>
      <c r="E335" s="29" t="n">
        <v>46508.625</v>
      </c>
      <c r="F335" s="24" t="inlineStr">
        <is>
          <t>Crystal Palace</t>
        </is>
      </c>
      <c r="G335" s="24" t="inlineStr">
        <is>
          <t>Aston Villa</t>
        </is>
      </c>
      <c r="H335" s="37" t="n"/>
      <c r="I335" s="37" t="n"/>
      <c r="J335" s="37" t="n"/>
      <c r="K335" s="37" t="n"/>
      <c r="L335" s="31" t="n">
        <v>0.3117312658809802</v>
      </c>
      <c r="M335" s="31" t="n">
        <v>0.2658562991647589</v>
      </c>
      <c r="N335" s="31" t="n">
        <v>0.4224124349542608</v>
      </c>
      <c r="O335" s="33">
        <f>3*L335+M335</f>
        <v/>
      </c>
      <c r="P335" s="33">
        <f>3*N335+M335</f>
        <v/>
      </c>
      <c r="Q335" s="31">
        <f>IF(OR(J335="",K335=""),"",SUMPRODUCT(POISSON(Helper!$A$2:$A$122,J335,FALSE)*POISSON(Helper!$B$2:$B$122,K335,FALSE)*Helper!$C$2:$C$122))</f>
        <v/>
      </c>
      <c r="R335" s="31">
        <f>IF(OR(J335="",K335=""),"",SUMPRODUCT(POISSON(Helper!$A$2:$A$122,J335,FALSE)*POISSON(Helper!$B$2:$B$122,K335,FALSE)*Helper!$D$2:$D$122))</f>
        <v/>
      </c>
      <c r="S335" s="31">
        <f>IF(Q335="","",1-Q335-R335)</f>
        <v/>
      </c>
      <c r="T335" s="33">
        <f>IF(Q335="","",3*Q335+R335)</f>
        <v/>
      </c>
      <c r="U335" s="33">
        <f>IF(Q335="","",3*S335+R335)</f>
        <v/>
      </c>
      <c r="V335" s="24">
        <f>IF(OR(H335="",I335=""),"",IF(H335&gt;I335,3,IF(H335=I335,1,0)))</f>
        <v/>
      </c>
      <c r="W335" s="24">
        <f>IF(OR(H335="",I335=""),"",IF(I335&gt;H335,3,IF(H335=I335,1,0)))</f>
        <v/>
      </c>
      <c r="X335" s="24">
        <f>IF(OR(H335="",I335=""),0,1)</f>
        <v/>
      </c>
      <c r="Y335" s="24" t="n"/>
    </row>
    <row r="336">
      <c r="A336" s="24" t="inlineStr">
        <is>
          <t>E0-Fulham-Everton</t>
        </is>
      </c>
      <c r="B336" s="24" t="inlineStr">
        <is>
          <t>E0</t>
        </is>
      </c>
      <c r="C336" s="24" t="inlineStr">
        <is>
          <t>Premier League</t>
        </is>
      </c>
      <c r="D336" s="24" t="n">
        <v>34</v>
      </c>
      <c r="E336" s="29" t="n">
        <v>46508.625</v>
      </c>
      <c r="F336" s="24" t="inlineStr">
        <is>
          <t>Fulham</t>
        </is>
      </c>
      <c r="G336" s="24" t="inlineStr">
        <is>
          <t>Everton</t>
        </is>
      </c>
      <c r="H336" s="37" t="n"/>
      <c r="I336" s="37" t="n"/>
      <c r="J336" s="37" t="n"/>
      <c r="K336" s="37" t="n"/>
      <c r="L336" s="31" t="n">
        <v>0.3769595168621539</v>
      </c>
      <c r="M336" s="31" t="n">
        <v>0.2685838524984064</v>
      </c>
      <c r="N336" s="31" t="n">
        <v>0.3544566306394397</v>
      </c>
      <c r="O336" s="33">
        <f>3*L336+M336</f>
        <v/>
      </c>
      <c r="P336" s="33">
        <f>3*N336+M336</f>
        <v/>
      </c>
      <c r="Q336" s="31">
        <f>IF(OR(J336="",K336=""),"",SUMPRODUCT(POISSON(Helper!$A$2:$A$122,J336,FALSE)*POISSON(Helper!$B$2:$B$122,K336,FALSE)*Helper!$C$2:$C$122))</f>
        <v/>
      </c>
      <c r="R336" s="31">
        <f>IF(OR(J336="",K336=""),"",SUMPRODUCT(POISSON(Helper!$A$2:$A$122,J336,FALSE)*POISSON(Helper!$B$2:$B$122,K336,FALSE)*Helper!$D$2:$D$122))</f>
        <v/>
      </c>
      <c r="S336" s="31">
        <f>IF(Q336="","",1-Q336-R336)</f>
        <v/>
      </c>
      <c r="T336" s="33">
        <f>IF(Q336="","",3*Q336+R336)</f>
        <v/>
      </c>
      <c r="U336" s="33">
        <f>IF(Q336="","",3*S336+R336)</f>
        <v/>
      </c>
      <c r="V336" s="24">
        <f>IF(OR(H336="",I336=""),"",IF(H336&gt;I336,3,IF(H336=I336,1,0)))</f>
        <v/>
      </c>
      <c r="W336" s="24">
        <f>IF(OR(H336="",I336=""),"",IF(I336&gt;H336,3,IF(H336=I336,1,0)))</f>
        <v/>
      </c>
      <c r="X336" s="24">
        <f>IF(OR(H336="",I336=""),0,1)</f>
        <v/>
      </c>
      <c r="Y336" s="24" t="n"/>
    </row>
    <row r="337">
      <c r="A337" s="24" t="inlineStr">
        <is>
          <t>E0-Hull-Bournemo</t>
        </is>
      </c>
      <c r="B337" s="24" t="inlineStr">
        <is>
          <t>E0</t>
        </is>
      </c>
      <c r="C337" s="24" t="inlineStr">
        <is>
          <t>Premier League</t>
        </is>
      </c>
      <c r="D337" s="24" t="n">
        <v>34</v>
      </c>
      <c r="E337" s="29" t="n">
        <v>46508.625</v>
      </c>
      <c r="F337" s="24" t="inlineStr">
        <is>
          <t>Hull</t>
        </is>
      </c>
      <c r="G337" s="24" t="inlineStr">
        <is>
          <t>Bournemouth</t>
        </is>
      </c>
      <c r="H337" s="37" t="n"/>
      <c r="I337" s="37" t="n"/>
      <c r="J337" s="37" t="n"/>
      <c r="K337" s="37" t="n"/>
      <c r="L337" s="31" t="n">
        <v>0.205919106578741</v>
      </c>
      <c r="M337" s="31" t="n">
        <v>0.2403341951688485</v>
      </c>
      <c r="N337" s="31" t="n">
        <v>0.5537466982524105</v>
      </c>
      <c r="O337" s="33">
        <f>3*L337+M337</f>
        <v/>
      </c>
      <c r="P337" s="33">
        <f>3*N337+M337</f>
        <v/>
      </c>
      <c r="Q337" s="31">
        <f>IF(OR(J337="",K337=""),"",SUMPRODUCT(POISSON(Helper!$A$2:$A$122,J337,FALSE)*POISSON(Helper!$B$2:$B$122,K337,FALSE)*Helper!$C$2:$C$122))</f>
        <v/>
      </c>
      <c r="R337" s="31">
        <f>IF(OR(J337="",K337=""),"",SUMPRODUCT(POISSON(Helper!$A$2:$A$122,J337,FALSE)*POISSON(Helper!$B$2:$B$122,K337,FALSE)*Helper!$D$2:$D$122))</f>
        <v/>
      </c>
      <c r="S337" s="31">
        <f>IF(Q337="","",1-Q337-R337)</f>
        <v/>
      </c>
      <c r="T337" s="33">
        <f>IF(Q337="","",3*Q337+R337)</f>
        <v/>
      </c>
      <c r="U337" s="33">
        <f>IF(Q337="","",3*S337+R337)</f>
        <v/>
      </c>
      <c r="V337" s="24">
        <f>IF(OR(H337="",I337=""),"",IF(H337&gt;I337,3,IF(H337=I337,1,0)))</f>
        <v/>
      </c>
      <c r="W337" s="24">
        <f>IF(OR(H337="",I337=""),"",IF(I337&gt;H337,3,IF(H337=I337,1,0)))</f>
        <v/>
      </c>
      <c r="X337" s="24">
        <f>IF(OR(H337="",I337=""),0,1)</f>
        <v/>
      </c>
      <c r="Y337" s="24" t="n"/>
    </row>
    <row r="338">
      <c r="A338" s="24" t="inlineStr">
        <is>
          <t>E0-Ipswich-Leeds</t>
        </is>
      </c>
      <c r="B338" s="24" t="inlineStr">
        <is>
          <t>E0</t>
        </is>
      </c>
      <c r="C338" s="24" t="inlineStr">
        <is>
          <t>Premier League</t>
        </is>
      </c>
      <c r="D338" s="24" t="n">
        <v>34</v>
      </c>
      <c r="E338" s="29" t="n">
        <v>46508.625</v>
      </c>
      <c r="F338" s="24" t="inlineStr">
        <is>
          <t>Ipswich</t>
        </is>
      </c>
      <c r="G338" s="24" t="inlineStr">
        <is>
          <t>Leeds</t>
        </is>
      </c>
      <c r="H338" s="37" t="n"/>
      <c r="I338" s="37" t="n"/>
      <c r="J338" s="37" t="n"/>
      <c r="K338" s="37" t="n"/>
      <c r="L338" s="31" t="n">
        <v>0.3070981239921152</v>
      </c>
      <c r="M338" s="31" t="n">
        <v>0.2653299433537776</v>
      </c>
      <c r="N338" s="31" t="n">
        <v>0.4275719326541071</v>
      </c>
      <c r="O338" s="33">
        <f>3*L338+M338</f>
        <v/>
      </c>
      <c r="P338" s="33">
        <f>3*N338+M338</f>
        <v/>
      </c>
      <c r="Q338" s="31">
        <f>IF(OR(J338="",K338=""),"",SUMPRODUCT(POISSON(Helper!$A$2:$A$122,J338,FALSE)*POISSON(Helper!$B$2:$B$122,K338,FALSE)*Helper!$C$2:$C$122))</f>
        <v/>
      </c>
      <c r="R338" s="31">
        <f>IF(OR(J338="",K338=""),"",SUMPRODUCT(POISSON(Helper!$A$2:$A$122,J338,FALSE)*POISSON(Helper!$B$2:$B$122,K338,FALSE)*Helper!$D$2:$D$122))</f>
        <v/>
      </c>
      <c r="S338" s="31">
        <f>IF(Q338="","",1-Q338-R338)</f>
        <v/>
      </c>
      <c r="T338" s="33">
        <f>IF(Q338="","",3*Q338+R338)</f>
        <v/>
      </c>
      <c r="U338" s="33">
        <f>IF(Q338="","",3*S338+R338)</f>
        <v/>
      </c>
      <c r="V338" s="24">
        <f>IF(OR(H338="",I338=""),"",IF(H338&gt;I338,3,IF(H338=I338,1,0)))</f>
        <v/>
      </c>
      <c r="W338" s="24">
        <f>IF(OR(H338="",I338=""),"",IF(I338&gt;H338,3,IF(H338=I338,1,0)))</f>
        <v/>
      </c>
      <c r="X338" s="24">
        <f>IF(OR(H338="",I338=""),0,1)</f>
        <v/>
      </c>
      <c r="Y338" s="24" t="n"/>
    </row>
    <row r="339">
      <c r="A339" s="24" t="inlineStr">
        <is>
          <t>E0-Liverpoo-Chelsea</t>
        </is>
      </c>
      <c r="B339" s="24" t="inlineStr">
        <is>
          <t>E0</t>
        </is>
      </c>
      <c r="C339" s="24" t="inlineStr">
        <is>
          <t>Premier League</t>
        </is>
      </c>
      <c r="D339" s="24" t="n">
        <v>34</v>
      </c>
      <c r="E339" s="29" t="n">
        <v>46508.625</v>
      </c>
      <c r="F339" s="24" t="inlineStr">
        <is>
          <t>Liverpool</t>
        </is>
      </c>
      <c r="G339" s="24" t="inlineStr">
        <is>
          <t>Chelsea</t>
        </is>
      </c>
      <c r="H339" s="37" t="n"/>
      <c r="I339" s="37" t="n"/>
      <c r="J339" s="37" t="n"/>
      <c r="K339" s="37" t="n"/>
      <c r="L339" s="31" t="n">
        <v>0.4473902986265013</v>
      </c>
      <c r="M339" s="31" t="n">
        <v>0.2629194241792172</v>
      </c>
      <c r="N339" s="31" t="n">
        <v>0.2896902771942815</v>
      </c>
      <c r="O339" s="33">
        <f>3*L339+M339</f>
        <v/>
      </c>
      <c r="P339" s="33">
        <f>3*N339+M339</f>
        <v/>
      </c>
      <c r="Q339" s="31">
        <f>IF(OR(J339="",K339=""),"",SUMPRODUCT(POISSON(Helper!$A$2:$A$122,J339,FALSE)*POISSON(Helper!$B$2:$B$122,K339,FALSE)*Helper!$C$2:$C$122))</f>
        <v/>
      </c>
      <c r="R339" s="31">
        <f>IF(OR(J339="",K339=""),"",SUMPRODUCT(POISSON(Helper!$A$2:$A$122,J339,FALSE)*POISSON(Helper!$B$2:$B$122,K339,FALSE)*Helper!$D$2:$D$122))</f>
        <v/>
      </c>
      <c r="S339" s="31">
        <f>IF(Q339="","",1-Q339-R339)</f>
        <v/>
      </c>
      <c r="T339" s="33">
        <f>IF(Q339="","",3*Q339+R339)</f>
        <v/>
      </c>
      <c r="U339" s="33">
        <f>IF(Q339="","",3*S339+R339)</f>
        <v/>
      </c>
      <c r="V339" s="24">
        <f>IF(OR(H339="",I339=""),"",IF(H339&gt;I339,3,IF(H339=I339,1,0)))</f>
        <v/>
      </c>
      <c r="W339" s="24">
        <f>IF(OR(H339="",I339=""),"",IF(I339&gt;H339,3,IF(H339=I339,1,0)))</f>
        <v/>
      </c>
      <c r="X339" s="24">
        <f>IF(OR(H339="",I339=""),0,1)</f>
        <v/>
      </c>
      <c r="Y339" s="24" t="n"/>
    </row>
    <row r="340">
      <c r="A340" s="24" t="inlineStr">
        <is>
          <t>E0-ManCity-Brentfor</t>
        </is>
      </c>
      <c r="B340" s="24" t="inlineStr">
        <is>
          <t>E0</t>
        </is>
      </c>
      <c r="C340" s="24" t="inlineStr">
        <is>
          <t>Premier League</t>
        </is>
      </c>
      <c r="D340" s="24" t="n">
        <v>34</v>
      </c>
      <c r="E340" s="29" t="n">
        <v>46508.625</v>
      </c>
      <c r="F340" s="24" t="inlineStr">
        <is>
          <t>Man City</t>
        </is>
      </c>
      <c r="G340" s="24" t="inlineStr">
        <is>
          <t>Brentford</t>
        </is>
      </c>
      <c r="H340" s="37" t="n"/>
      <c r="I340" s="37" t="n"/>
      <c r="J340" s="37" t="n"/>
      <c r="K340" s="37" t="n"/>
      <c r="L340" s="31" t="n">
        <v>0.6702681770894426</v>
      </c>
      <c r="M340" s="31" t="n">
        <v>0.199253182076111</v>
      </c>
      <c r="N340" s="31" t="n">
        <v>0.1304786408344464</v>
      </c>
      <c r="O340" s="33">
        <f>3*L340+M340</f>
        <v/>
      </c>
      <c r="P340" s="33">
        <f>3*N340+M340</f>
        <v/>
      </c>
      <c r="Q340" s="31">
        <f>IF(OR(J340="",K340=""),"",SUMPRODUCT(POISSON(Helper!$A$2:$A$122,J340,FALSE)*POISSON(Helper!$B$2:$B$122,K340,FALSE)*Helper!$C$2:$C$122))</f>
        <v/>
      </c>
      <c r="R340" s="31">
        <f>IF(OR(J340="",K340=""),"",SUMPRODUCT(POISSON(Helper!$A$2:$A$122,J340,FALSE)*POISSON(Helper!$B$2:$B$122,K340,FALSE)*Helper!$D$2:$D$122))</f>
        <v/>
      </c>
      <c r="S340" s="31">
        <f>IF(Q340="","",1-Q340-R340)</f>
        <v/>
      </c>
      <c r="T340" s="33">
        <f>IF(Q340="","",3*Q340+R340)</f>
        <v/>
      </c>
      <c r="U340" s="33">
        <f>IF(Q340="","",3*S340+R340)</f>
        <v/>
      </c>
      <c r="V340" s="24">
        <f>IF(OR(H340="",I340=""),"",IF(H340&gt;I340,3,IF(H340=I340,1,0)))</f>
        <v/>
      </c>
      <c r="W340" s="24">
        <f>IF(OR(H340="",I340=""),"",IF(I340&gt;H340,3,IF(H340=I340,1,0)))</f>
        <v/>
      </c>
      <c r="X340" s="24">
        <f>IF(OR(H340="",I340=""),0,1)</f>
        <v/>
      </c>
      <c r="Y340" s="24" t="n"/>
    </row>
    <row r="341">
      <c r="A341" s="24" t="inlineStr">
        <is>
          <t>E0-Sunderla-Newcastl</t>
        </is>
      </c>
      <c r="B341" s="24" t="inlineStr">
        <is>
          <t>E0</t>
        </is>
      </c>
      <c r="C341" s="24" t="inlineStr">
        <is>
          <t>Premier League</t>
        </is>
      </c>
      <c r="D341" s="24" t="n">
        <v>34</v>
      </c>
      <c r="E341" s="29" t="n">
        <v>46508.625</v>
      </c>
      <c r="F341" s="24" t="inlineStr">
        <is>
          <t>Sunderland</t>
        </is>
      </c>
      <c r="G341" s="24" t="inlineStr">
        <is>
          <t>Newcastle</t>
        </is>
      </c>
      <c r="H341" s="37" t="n"/>
      <c r="I341" s="37" t="n"/>
      <c r="J341" s="37" t="n"/>
      <c r="K341" s="37" t="n"/>
      <c r="L341" s="31" t="n">
        <v>0.337657718749563</v>
      </c>
      <c r="M341" s="31" t="n">
        <v>0.2679544853126217</v>
      </c>
      <c r="N341" s="31" t="n">
        <v>0.3943877959378153</v>
      </c>
      <c r="O341" s="33">
        <f>3*L341+M341</f>
        <v/>
      </c>
      <c r="P341" s="33">
        <f>3*N341+M341</f>
        <v/>
      </c>
      <c r="Q341" s="31">
        <f>IF(OR(J341="",K341=""),"",SUMPRODUCT(POISSON(Helper!$A$2:$A$122,J341,FALSE)*POISSON(Helper!$B$2:$B$122,K341,FALSE)*Helper!$C$2:$C$122))</f>
        <v/>
      </c>
      <c r="R341" s="31">
        <f>IF(OR(J341="",K341=""),"",SUMPRODUCT(POISSON(Helper!$A$2:$A$122,J341,FALSE)*POISSON(Helper!$B$2:$B$122,K341,FALSE)*Helper!$D$2:$D$122))</f>
        <v/>
      </c>
      <c r="S341" s="31">
        <f>IF(Q341="","",1-Q341-R341)</f>
        <v/>
      </c>
      <c r="T341" s="33">
        <f>IF(Q341="","",3*Q341+R341)</f>
        <v/>
      </c>
      <c r="U341" s="33">
        <f>IF(Q341="","",3*S341+R341)</f>
        <v/>
      </c>
      <c r="V341" s="24">
        <f>IF(OR(H341="",I341=""),"",IF(H341&gt;I341,3,IF(H341=I341,1,0)))</f>
        <v/>
      </c>
      <c r="W341" s="24">
        <f>IF(OR(H341="",I341=""),"",IF(I341&gt;H341,3,IF(H341=I341,1,0)))</f>
        <v/>
      </c>
      <c r="X341" s="24">
        <f>IF(OR(H341="",I341=""),0,1)</f>
        <v/>
      </c>
      <c r="Y341" s="24" t="n"/>
    </row>
    <row r="342">
      <c r="A342" s="24" t="inlineStr">
        <is>
          <t>E0-Bournemo-ManUtd</t>
        </is>
      </c>
      <c r="B342" s="24" t="inlineStr">
        <is>
          <t>E0</t>
        </is>
      </c>
      <c r="C342" s="24" t="inlineStr">
        <is>
          <t>Premier League</t>
        </is>
      </c>
      <c r="D342" s="24" t="n">
        <v>35</v>
      </c>
      <c r="E342" s="29" t="n">
        <v>46515.625</v>
      </c>
      <c r="F342" s="24" t="inlineStr">
        <is>
          <t>Bournemouth</t>
        </is>
      </c>
      <c r="G342" s="24" t="inlineStr">
        <is>
          <t>Man Utd</t>
        </is>
      </c>
      <c r="H342" s="37" t="n"/>
      <c r="I342" s="37" t="n"/>
      <c r="J342" s="37" t="n"/>
      <c r="K342" s="37" t="n"/>
      <c r="L342" s="31" t="n">
        <v>0.2532948034778942</v>
      </c>
      <c r="M342" s="31" t="n">
        <v>0.2555065718695467</v>
      </c>
      <c r="N342" s="31" t="n">
        <v>0.4911986246525591</v>
      </c>
      <c r="O342" s="33">
        <f>3*L342+M342</f>
        <v/>
      </c>
      <c r="P342" s="33">
        <f>3*N342+M342</f>
        <v/>
      </c>
      <c r="Q342" s="31">
        <f>IF(OR(J342="",K342=""),"",SUMPRODUCT(POISSON(Helper!$A$2:$A$122,J342,FALSE)*POISSON(Helper!$B$2:$B$122,K342,FALSE)*Helper!$C$2:$C$122))</f>
        <v/>
      </c>
      <c r="R342" s="31">
        <f>IF(OR(J342="",K342=""),"",SUMPRODUCT(POISSON(Helper!$A$2:$A$122,J342,FALSE)*POISSON(Helper!$B$2:$B$122,K342,FALSE)*Helper!$D$2:$D$122))</f>
        <v/>
      </c>
      <c r="S342" s="31">
        <f>IF(Q342="","",1-Q342-R342)</f>
        <v/>
      </c>
      <c r="T342" s="33">
        <f>IF(Q342="","",3*Q342+R342)</f>
        <v/>
      </c>
      <c r="U342" s="33">
        <f>IF(Q342="","",3*S342+R342)</f>
        <v/>
      </c>
      <c r="V342" s="24">
        <f>IF(OR(H342="",I342=""),"",IF(H342&gt;I342,3,IF(H342=I342,1,0)))</f>
        <v/>
      </c>
      <c r="W342" s="24">
        <f>IF(OR(H342="",I342=""),"",IF(I342&gt;H342,3,IF(H342=I342,1,0)))</f>
        <v/>
      </c>
      <c r="X342" s="24">
        <f>IF(OR(H342="",I342=""),0,1)</f>
        <v/>
      </c>
      <c r="Y342" s="24" t="n"/>
    </row>
    <row r="343">
      <c r="A343" s="24" t="inlineStr">
        <is>
          <t>E0-Brentfor-AstonVil</t>
        </is>
      </c>
      <c r="B343" s="24" t="inlineStr">
        <is>
          <t>E0</t>
        </is>
      </c>
      <c r="C343" s="24" t="inlineStr">
        <is>
          <t>Premier League</t>
        </is>
      </c>
      <c r="D343" s="24" t="n">
        <v>35</v>
      </c>
      <c r="E343" s="29" t="n">
        <v>46515.625</v>
      </c>
      <c r="F343" s="24" t="inlineStr">
        <is>
          <t>Brentford</t>
        </is>
      </c>
      <c r="G343" s="24" t="inlineStr">
        <is>
          <t>Aston Villa</t>
        </is>
      </c>
      <c r="H343" s="37" t="n"/>
      <c r="I343" s="37" t="n"/>
      <c r="J343" s="37" t="n"/>
      <c r="K343" s="37" t="n"/>
      <c r="L343" s="31" t="n">
        <v>0.3406477992883782</v>
      </c>
      <c r="M343" s="31" t="n">
        <v>0.2681072705170739</v>
      </c>
      <c r="N343" s="31" t="n">
        <v>0.3912449301945479</v>
      </c>
      <c r="O343" s="33">
        <f>3*L343+M343</f>
        <v/>
      </c>
      <c r="P343" s="33">
        <f>3*N343+M343</f>
        <v/>
      </c>
      <c r="Q343" s="31">
        <f>IF(OR(J343="",K343=""),"",SUMPRODUCT(POISSON(Helper!$A$2:$A$122,J343,FALSE)*POISSON(Helper!$B$2:$B$122,K343,FALSE)*Helper!$C$2:$C$122))</f>
        <v/>
      </c>
      <c r="R343" s="31">
        <f>IF(OR(J343="",K343=""),"",SUMPRODUCT(POISSON(Helper!$A$2:$A$122,J343,FALSE)*POISSON(Helper!$B$2:$B$122,K343,FALSE)*Helper!$D$2:$D$122))</f>
        <v/>
      </c>
      <c r="S343" s="31">
        <f>IF(Q343="","",1-Q343-R343)</f>
        <v/>
      </c>
      <c r="T343" s="33">
        <f>IF(Q343="","",3*Q343+R343)</f>
        <v/>
      </c>
      <c r="U343" s="33">
        <f>IF(Q343="","",3*S343+R343)</f>
        <v/>
      </c>
      <c r="V343" s="24">
        <f>IF(OR(H343="",I343=""),"",IF(H343&gt;I343,3,IF(H343=I343,1,0)))</f>
        <v/>
      </c>
      <c r="W343" s="24">
        <f>IF(OR(H343="",I343=""),"",IF(I343&gt;H343,3,IF(H343=I343,1,0)))</f>
        <v/>
      </c>
      <c r="X343" s="24">
        <f>IF(OR(H343="",I343=""),0,1)</f>
        <v/>
      </c>
      <c r="Y343" s="24" t="n"/>
    </row>
    <row r="344">
      <c r="A344" s="24" t="inlineStr">
        <is>
          <t>E0-Brighton-Sunderla</t>
        </is>
      </c>
      <c r="B344" s="24" t="inlineStr">
        <is>
          <t>E0</t>
        </is>
      </c>
      <c r="C344" s="24" t="inlineStr">
        <is>
          <t>Premier League</t>
        </is>
      </c>
      <c r="D344" s="24" t="n">
        <v>35</v>
      </c>
      <c r="E344" s="29" t="n">
        <v>46515.625</v>
      </c>
      <c r="F344" s="24" t="inlineStr">
        <is>
          <t>Brighton</t>
        </is>
      </c>
      <c r="G344" s="24" t="inlineStr">
        <is>
          <t>Sunderland</t>
        </is>
      </c>
      <c r="H344" s="37" t="n"/>
      <c r="I344" s="37" t="n"/>
      <c r="J344" s="37" t="n"/>
      <c r="K344" s="37" t="n"/>
      <c r="L344" s="31" t="n">
        <v>0.5272016728650535</v>
      </c>
      <c r="M344" s="31" t="n">
        <v>0.2474016900956987</v>
      </c>
      <c r="N344" s="31" t="n">
        <v>0.2253966370392478</v>
      </c>
      <c r="O344" s="33">
        <f>3*L344+M344</f>
        <v/>
      </c>
      <c r="P344" s="33">
        <f>3*N344+M344</f>
        <v/>
      </c>
      <c r="Q344" s="31">
        <f>IF(OR(J344="",K344=""),"",SUMPRODUCT(POISSON(Helper!$A$2:$A$122,J344,FALSE)*POISSON(Helper!$B$2:$B$122,K344,FALSE)*Helper!$C$2:$C$122))</f>
        <v/>
      </c>
      <c r="R344" s="31">
        <f>IF(OR(J344="",K344=""),"",SUMPRODUCT(POISSON(Helper!$A$2:$A$122,J344,FALSE)*POISSON(Helper!$B$2:$B$122,K344,FALSE)*Helper!$D$2:$D$122))</f>
        <v/>
      </c>
      <c r="S344" s="31">
        <f>IF(Q344="","",1-Q344-R344)</f>
        <v/>
      </c>
      <c r="T344" s="33">
        <f>IF(Q344="","",3*Q344+R344)</f>
        <v/>
      </c>
      <c r="U344" s="33">
        <f>IF(Q344="","",3*S344+R344)</f>
        <v/>
      </c>
      <c r="V344" s="24">
        <f>IF(OR(H344="",I344=""),"",IF(H344&gt;I344,3,IF(H344=I344,1,0)))</f>
        <v/>
      </c>
      <c r="W344" s="24">
        <f>IF(OR(H344="",I344=""),"",IF(I344&gt;H344,3,IF(H344=I344,1,0)))</f>
        <v/>
      </c>
      <c r="X344" s="24">
        <f>IF(OR(H344="",I344=""),0,1)</f>
        <v/>
      </c>
      <c r="Y344" s="24" t="n"/>
    </row>
    <row r="345">
      <c r="A345" s="24" t="inlineStr">
        <is>
          <t>E0-Everton-Hull</t>
        </is>
      </c>
      <c r="B345" s="24" t="inlineStr">
        <is>
          <t>E0</t>
        </is>
      </c>
      <c r="C345" s="24" t="inlineStr">
        <is>
          <t>Premier League</t>
        </is>
      </c>
      <c r="D345" s="24" t="n">
        <v>35</v>
      </c>
      <c r="E345" s="29" t="n">
        <v>46515.625</v>
      </c>
      <c r="F345" s="24" t="inlineStr">
        <is>
          <t>Everton</t>
        </is>
      </c>
      <c r="G345" s="24" t="inlineStr">
        <is>
          <t>Hull</t>
        </is>
      </c>
      <c r="H345" s="37" t="n"/>
      <c r="I345" s="37" t="n"/>
      <c r="J345" s="37" t="n"/>
      <c r="K345" s="37" t="n"/>
      <c r="L345" s="31" t="n">
        <v>0.6720892240349063</v>
      </c>
      <c r="M345" s="31" t="n">
        <v>0.1984884323162253</v>
      </c>
      <c r="N345" s="31" t="n">
        <v>0.1294223436488684</v>
      </c>
      <c r="O345" s="33">
        <f>3*L345+M345</f>
        <v/>
      </c>
      <c r="P345" s="33">
        <f>3*N345+M345</f>
        <v/>
      </c>
      <c r="Q345" s="31">
        <f>IF(OR(J345="",K345=""),"",SUMPRODUCT(POISSON(Helper!$A$2:$A$122,J345,FALSE)*POISSON(Helper!$B$2:$B$122,K345,FALSE)*Helper!$C$2:$C$122))</f>
        <v/>
      </c>
      <c r="R345" s="31">
        <f>IF(OR(J345="",K345=""),"",SUMPRODUCT(POISSON(Helper!$A$2:$A$122,J345,FALSE)*POISSON(Helper!$B$2:$B$122,K345,FALSE)*Helper!$D$2:$D$122))</f>
        <v/>
      </c>
      <c r="S345" s="31">
        <f>IF(Q345="","",1-Q345-R345)</f>
        <v/>
      </c>
      <c r="T345" s="33">
        <f>IF(Q345="","",3*Q345+R345)</f>
        <v/>
      </c>
      <c r="U345" s="33">
        <f>IF(Q345="","",3*S345+R345)</f>
        <v/>
      </c>
      <c r="V345" s="24">
        <f>IF(OR(H345="",I345=""),"",IF(H345&gt;I345,3,IF(H345=I345,1,0)))</f>
        <v/>
      </c>
      <c r="W345" s="24">
        <f>IF(OR(H345="",I345=""),"",IF(I345&gt;H345,3,IF(H345=I345,1,0)))</f>
        <v/>
      </c>
      <c r="X345" s="24">
        <f>IF(OR(H345="",I345=""),0,1)</f>
        <v/>
      </c>
      <c r="Y345" s="24" t="n"/>
    </row>
    <row r="346">
      <c r="A346" s="24" t="inlineStr">
        <is>
          <t>E0-Fulham-Ipswich</t>
        </is>
      </c>
      <c r="B346" s="24" t="inlineStr">
        <is>
          <t>E0</t>
        </is>
      </c>
      <c r="C346" s="24" t="inlineStr">
        <is>
          <t>Premier League</t>
        </is>
      </c>
      <c r="D346" s="24" t="n">
        <v>35</v>
      </c>
      <c r="E346" s="29" t="n">
        <v>46515.625</v>
      </c>
      <c r="F346" s="24" t="inlineStr">
        <is>
          <t>Fulham</t>
        </is>
      </c>
      <c r="G346" s="24" t="inlineStr">
        <is>
          <t>Ipswich</t>
        </is>
      </c>
      <c r="H346" s="37" t="n"/>
      <c r="I346" s="37" t="n"/>
      <c r="J346" s="37" t="n"/>
      <c r="K346" s="37" t="n"/>
      <c r="L346" s="31" t="n">
        <v>0.5308187093486669</v>
      </c>
      <c r="M346" s="31" t="n">
        <v>0.246492015771525</v>
      </c>
      <c r="N346" s="31" t="n">
        <v>0.2226892748798081</v>
      </c>
      <c r="O346" s="33">
        <f>3*L346+M346</f>
        <v/>
      </c>
      <c r="P346" s="33">
        <f>3*N346+M346</f>
        <v/>
      </c>
      <c r="Q346" s="31">
        <f>IF(OR(J346="",K346=""),"",SUMPRODUCT(POISSON(Helper!$A$2:$A$122,J346,FALSE)*POISSON(Helper!$B$2:$B$122,K346,FALSE)*Helper!$C$2:$C$122))</f>
        <v/>
      </c>
      <c r="R346" s="31">
        <f>IF(OR(J346="",K346=""),"",SUMPRODUCT(POISSON(Helper!$A$2:$A$122,J346,FALSE)*POISSON(Helper!$B$2:$B$122,K346,FALSE)*Helper!$D$2:$D$122))</f>
        <v/>
      </c>
      <c r="S346" s="31">
        <f>IF(Q346="","",1-Q346-R346)</f>
        <v/>
      </c>
      <c r="T346" s="33">
        <f>IF(Q346="","",3*Q346+R346)</f>
        <v/>
      </c>
      <c r="U346" s="33">
        <f>IF(Q346="","",3*S346+R346)</f>
        <v/>
      </c>
      <c r="V346" s="24">
        <f>IF(OR(H346="",I346=""),"",IF(H346&gt;I346,3,IF(H346=I346,1,0)))</f>
        <v/>
      </c>
      <c r="W346" s="24">
        <f>IF(OR(H346="",I346=""),"",IF(I346&gt;H346,3,IF(H346=I346,1,0)))</f>
        <v/>
      </c>
      <c r="X346" s="24">
        <f>IF(OR(H346="",I346=""),0,1)</f>
        <v/>
      </c>
      <c r="Y346" s="24" t="n"/>
    </row>
    <row r="347">
      <c r="A347" s="24" t="inlineStr">
        <is>
          <t>E0-Leeds-Arsenal</t>
        </is>
      </c>
      <c r="B347" s="24" t="inlineStr">
        <is>
          <t>E0</t>
        </is>
      </c>
      <c r="C347" s="24" t="inlineStr">
        <is>
          <t>Premier League</t>
        </is>
      </c>
      <c r="D347" s="24" t="n">
        <v>35</v>
      </c>
      <c r="E347" s="29" t="n">
        <v>46515.625</v>
      </c>
      <c r="F347" s="24" t="inlineStr">
        <is>
          <t>Leeds</t>
        </is>
      </c>
      <c r="G347" s="24" t="inlineStr">
        <is>
          <t>Arsenal</t>
        </is>
      </c>
      <c r="H347" s="37" t="n"/>
      <c r="I347" s="37" t="n"/>
      <c r="J347" s="37" t="n"/>
      <c r="K347" s="37" t="n"/>
      <c r="L347" s="31" t="n">
        <v>0.1683892715550833</v>
      </c>
      <c r="M347" s="31" t="n">
        <v>0.2229408872277919</v>
      </c>
      <c r="N347" s="31" t="n">
        <v>0.6086698412171248</v>
      </c>
      <c r="O347" s="33">
        <f>3*L347+M347</f>
        <v/>
      </c>
      <c r="P347" s="33">
        <f>3*N347+M347</f>
        <v/>
      </c>
      <c r="Q347" s="31">
        <f>IF(OR(J347="",K347=""),"",SUMPRODUCT(POISSON(Helper!$A$2:$A$122,J347,FALSE)*POISSON(Helper!$B$2:$B$122,K347,FALSE)*Helper!$C$2:$C$122))</f>
        <v/>
      </c>
      <c r="R347" s="31">
        <f>IF(OR(J347="",K347=""),"",SUMPRODUCT(POISSON(Helper!$A$2:$A$122,J347,FALSE)*POISSON(Helper!$B$2:$B$122,K347,FALSE)*Helper!$D$2:$D$122))</f>
        <v/>
      </c>
      <c r="S347" s="31">
        <f>IF(Q347="","",1-Q347-R347)</f>
        <v/>
      </c>
      <c r="T347" s="33">
        <f>IF(Q347="","",3*Q347+R347)</f>
        <v/>
      </c>
      <c r="U347" s="33">
        <f>IF(Q347="","",3*S347+R347)</f>
        <v/>
      </c>
      <c r="V347" s="24">
        <f>IF(OR(H347="",I347=""),"",IF(H347&gt;I347,3,IF(H347=I347,1,0)))</f>
        <v/>
      </c>
      <c r="W347" s="24">
        <f>IF(OR(H347="",I347=""),"",IF(I347&gt;H347,3,IF(H347=I347,1,0)))</f>
        <v/>
      </c>
      <c r="X347" s="24">
        <f>IF(OR(H347="",I347=""),0,1)</f>
        <v/>
      </c>
      <c r="Y347" s="24" t="n"/>
    </row>
    <row r="348">
      <c r="A348" s="24" t="inlineStr">
        <is>
          <t>E0-ManCity-Liverpoo</t>
        </is>
      </c>
      <c r="B348" s="24" t="inlineStr">
        <is>
          <t>E0</t>
        </is>
      </c>
      <c r="C348" s="24" t="inlineStr">
        <is>
          <t>Premier League</t>
        </is>
      </c>
      <c r="D348" s="24" t="n">
        <v>35</v>
      </c>
      <c r="E348" s="29" t="n">
        <v>46515.625</v>
      </c>
      <c r="F348" s="24" t="inlineStr">
        <is>
          <t>Man City</t>
        </is>
      </c>
      <c r="G348" s="24" t="inlineStr">
        <is>
          <t>Liverpool</t>
        </is>
      </c>
      <c r="H348" s="37" t="n"/>
      <c r="I348" s="37" t="n"/>
      <c r="J348" s="37" t="n"/>
      <c r="K348" s="37" t="n"/>
      <c r="L348" s="31" t="n">
        <v>0.4700571063897248</v>
      </c>
      <c r="M348" s="31" t="n">
        <v>0.259431910426081</v>
      </c>
      <c r="N348" s="31" t="n">
        <v>0.2705109831841943</v>
      </c>
      <c r="O348" s="33">
        <f>3*L348+M348</f>
        <v/>
      </c>
      <c r="P348" s="33">
        <f>3*N348+M348</f>
        <v/>
      </c>
      <c r="Q348" s="31">
        <f>IF(OR(J348="",K348=""),"",SUMPRODUCT(POISSON(Helper!$A$2:$A$122,J348,FALSE)*POISSON(Helper!$B$2:$B$122,K348,FALSE)*Helper!$C$2:$C$122))</f>
        <v/>
      </c>
      <c r="R348" s="31">
        <f>IF(OR(J348="",K348=""),"",SUMPRODUCT(POISSON(Helper!$A$2:$A$122,J348,FALSE)*POISSON(Helper!$B$2:$B$122,K348,FALSE)*Helper!$D$2:$D$122))</f>
        <v/>
      </c>
      <c r="S348" s="31">
        <f>IF(Q348="","",1-Q348-R348)</f>
        <v/>
      </c>
      <c r="T348" s="33">
        <f>IF(Q348="","",3*Q348+R348)</f>
        <v/>
      </c>
      <c r="U348" s="33">
        <f>IF(Q348="","",3*S348+R348)</f>
        <v/>
      </c>
      <c r="V348" s="24">
        <f>IF(OR(H348="",I348=""),"",IF(H348&gt;I348,3,IF(H348=I348,1,0)))</f>
        <v/>
      </c>
      <c r="W348" s="24">
        <f>IF(OR(H348="",I348=""),"",IF(I348&gt;H348,3,IF(H348=I348,1,0)))</f>
        <v/>
      </c>
      <c r="X348" s="24">
        <f>IF(OR(H348="",I348=""),0,1)</f>
        <v/>
      </c>
      <c r="Y348" s="24" t="n"/>
    </row>
    <row r="349">
      <c r="A349" s="24" t="inlineStr">
        <is>
          <t>E0-Newcastl-Coventry</t>
        </is>
      </c>
      <c r="B349" s="24" t="inlineStr">
        <is>
          <t>E0</t>
        </is>
      </c>
      <c r="C349" s="24" t="inlineStr">
        <is>
          <t>Premier League</t>
        </is>
      </c>
      <c r="D349" s="24" t="n">
        <v>35</v>
      </c>
      <c r="E349" s="29" t="n">
        <v>46515.625</v>
      </c>
      <c r="F349" s="24" t="inlineStr">
        <is>
          <t>Newcastle</t>
        </is>
      </c>
      <c r="G349" s="24" t="inlineStr">
        <is>
          <t>Coventry</t>
        </is>
      </c>
      <c r="H349" s="37" t="n"/>
      <c r="I349" s="37" t="n"/>
      <c r="J349" s="37" t="n"/>
      <c r="K349" s="37" t="n"/>
      <c r="L349" s="31" t="n">
        <v>0.5917986253094361</v>
      </c>
      <c r="M349" s="31" t="n">
        <v>0.2286693729442074</v>
      </c>
      <c r="N349" s="31" t="n">
        <v>0.1795320017463566</v>
      </c>
      <c r="O349" s="33">
        <f>3*L349+M349</f>
        <v/>
      </c>
      <c r="P349" s="33">
        <f>3*N349+M349</f>
        <v/>
      </c>
      <c r="Q349" s="31">
        <f>IF(OR(J349="",K349=""),"",SUMPRODUCT(POISSON(Helper!$A$2:$A$122,J349,FALSE)*POISSON(Helper!$B$2:$B$122,K349,FALSE)*Helper!$C$2:$C$122))</f>
        <v/>
      </c>
      <c r="R349" s="31">
        <f>IF(OR(J349="",K349=""),"",SUMPRODUCT(POISSON(Helper!$A$2:$A$122,J349,FALSE)*POISSON(Helper!$B$2:$B$122,K349,FALSE)*Helper!$D$2:$D$122))</f>
        <v/>
      </c>
      <c r="S349" s="31">
        <f>IF(Q349="","",1-Q349-R349)</f>
        <v/>
      </c>
      <c r="T349" s="33">
        <f>IF(Q349="","",3*Q349+R349)</f>
        <v/>
      </c>
      <c r="U349" s="33">
        <f>IF(Q349="","",3*S349+R349)</f>
        <v/>
      </c>
      <c r="V349" s="24">
        <f>IF(OR(H349="",I349=""),"",IF(H349&gt;I349,3,IF(H349=I349,1,0)))</f>
        <v/>
      </c>
      <c r="W349" s="24">
        <f>IF(OR(H349="",I349=""),"",IF(I349&gt;H349,3,IF(H349=I349,1,0)))</f>
        <v/>
      </c>
      <c r="X349" s="24">
        <f>IF(OR(H349="",I349=""),0,1)</f>
        <v/>
      </c>
      <c r="Y349" s="24" t="n"/>
    </row>
    <row r="350">
      <c r="A350" s="24" t="inlineStr">
        <is>
          <t>E0-NottmFor-CrystalP</t>
        </is>
      </c>
      <c r="B350" s="24" t="inlineStr">
        <is>
          <t>E0</t>
        </is>
      </c>
      <c r="C350" s="24" t="inlineStr">
        <is>
          <t>Premier League</t>
        </is>
      </c>
      <c r="D350" s="24" t="n">
        <v>35</v>
      </c>
      <c r="E350" s="29" t="n">
        <v>46515.625</v>
      </c>
      <c r="F350" s="24" t="inlineStr">
        <is>
          <t>Nott'm Forest</t>
        </is>
      </c>
      <c r="G350" s="24" t="inlineStr">
        <is>
          <t>Crystal Palace</t>
        </is>
      </c>
      <c r="H350" s="37" t="n"/>
      <c r="I350" s="37" t="n"/>
      <c r="J350" s="37" t="n"/>
      <c r="K350" s="37" t="n"/>
      <c r="L350" s="31" t="n">
        <v>0.4457832948670604</v>
      </c>
      <c r="M350" s="31" t="n">
        <v>0.2631374708606785</v>
      </c>
      <c r="N350" s="31" t="n">
        <v>0.2910792342722611</v>
      </c>
      <c r="O350" s="33">
        <f>3*L350+M350</f>
        <v/>
      </c>
      <c r="P350" s="33">
        <f>3*N350+M350</f>
        <v/>
      </c>
      <c r="Q350" s="31">
        <f>IF(OR(J350="",K350=""),"",SUMPRODUCT(POISSON(Helper!$A$2:$A$122,J350,FALSE)*POISSON(Helper!$B$2:$B$122,K350,FALSE)*Helper!$C$2:$C$122))</f>
        <v/>
      </c>
      <c r="R350" s="31">
        <f>IF(OR(J350="",K350=""),"",SUMPRODUCT(POISSON(Helper!$A$2:$A$122,J350,FALSE)*POISSON(Helper!$B$2:$B$122,K350,FALSE)*Helper!$D$2:$D$122))</f>
        <v/>
      </c>
      <c r="S350" s="31">
        <f>IF(Q350="","",1-Q350-R350)</f>
        <v/>
      </c>
      <c r="T350" s="33">
        <f>IF(Q350="","",3*Q350+R350)</f>
        <v/>
      </c>
      <c r="U350" s="33">
        <f>IF(Q350="","",3*S350+R350)</f>
        <v/>
      </c>
      <c r="V350" s="24">
        <f>IF(OR(H350="",I350=""),"",IF(H350&gt;I350,3,IF(H350=I350,1,0)))</f>
        <v/>
      </c>
      <c r="W350" s="24">
        <f>IF(OR(H350="",I350=""),"",IF(I350&gt;H350,3,IF(H350=I350,1,0)))</f>
        <v/>
      </c>
      <c r="X350" s="24">
        <f>IF(OR(H350="",I350=""),0,1)</f>
        <v/>
      </c>
      <c r="Y350" s="24" t="n"/>
    </row>
    <row r="351">
      <c r="A351" s="24" t="inlineStr">
        <is>
          <t>E0-Tottenha-Chelsea</t>
        </is>
      </c>
      <c r="B351" s="24" t="inlineStr">
        <is>
          <t>E0</t>
        </is>
      </c>
      <c r="C351" s="24" t="inlineStr">
        <is>
          <t>Premier League</t>
        </is>
      </c>
      <c r="D351" s="24" t="n">
        <v>35</v>
      </c>
      <c r="E351" s="29" t="n">
        <v>46515.625</v>
      </c>
      <c r="F351" s="24" t="inlineStr">
        <is>
          <t>Tottenham</t>
        </is>
      </c>
      <c r="G351" s="24" t="inlineStr">
        <is>
          <t>Chelsea</t>
        </is>
      </c>
      <c r="H351" s="37" t="n"/>
      <c r="I351" s="37" t="n"/>
      <c r="J351" s="37" t="n"/>
      <c r="K351" s="37" t="n"/>
      <c r="L351" s="31" t="n">
        <v>0.3604731660342316</v>
      </c>
      <c r="M351" s="31" t="n">
        <v>0.2686763541637783</v>
      </c>
      <c r="N351" s="31" t="n">
        <v>0.3708504798019902</v>
      </c>
      <c r="O351" s="33">
        <f>3*L351+M351</f>
        <v/>
      </c>
      <c r="P351" s="33">
        <f>3*N351+M351</f>
        <v/>
      </c>
      <c r="Q351" s="31">
        <f>IF(OR(J351="",K351=""),"",SUMPRODUCT(POISSON(Helper!$A$2:$A$122,J351,FALSE)*POISSON(Helper!$B$2:$B$122,K351,FALSE)*Helper!$C$2:$C$122))</f>
        <v/>
      </c>
      <c r="R351" s="31">
        <f>IF(OR(J351="",K351=""),"",SUMPRODUCT(POISSON(Helper!$A$2:$A$122,J351,FALSE)*POISSON(Helper!$B$2:$B$122,K351,FALSE)*Helper!$D$2:$D$122))</f>
        <v/>
      </c>
      <c r="S351" s="31">
        <f>IF(Q351="","",1-Q351-R351)</f>
        <v/>
      </c>
      <c r="T351" s="33">
        <f>IF(Q351="","",3*Q351+R351)</f>
        <v/>
      </c>
      <c r="U351" s="33">
        <f>IF(Q351="","",3*S351+R351)</f>
        <v/>
      </c>
      <c r="V351" s="24">
        <f>IF(OR(H351="",I351=""),"",IF(H351&gt;I351,3,IF(H351=I351,1,0)))</f>
        <v/>
      </c>
      <c r="W351" s="24">
        <f>IF(OR(H351="",I351=""),"",IF(I351&gt;H351,3,IF(H351=I351,1,0)))</f>
        <v/>
      </c>
      <c r="X351" s="24">
        <f>IF(OR(H351="",I351=""),0,1)</f>
        <v/>
      </c>
      <c r="Y351" s="24" t="n"/>
    </row>
    <row r="352">
      <c r="A352" s="24" t="inlineStr">
        <is>
          <t>E0-Arsenal-NottmFor</t>
        </is>
      </c>
      <c r="B352" s="24" t="inlineStr">
        <is>
          <t>E0</t>
        </is>
      </c>
      <c r="C352" s="24" t="inlineStr">
        <is>
          <t>Premier League</t>
        </is>
      </c>
      <c r="D352" s="24" t="n">
        <v>36</v>
      </c>
      <c r="E352" s="29" t="n">
        <v>46522.625</v>
      </c>
      <c r="F352" s="24" t="inlineStr">
        <is>
          <t>Arsenal</t>
        </is>
      </c>
      <c r="G352" s="24" t="inlineStr">
        <is>
          <t>Nott'm Forest</t>
        </is>
      </c>
      <c r="H352" s="37" t="n"/>
      <c r="I352" s="37" t="n"/>
      <c r="J352" s="37" t="n"/>
      <c r="K352" s="37" t="n"/>
      <c r="L352" s="31" t="n">
        <v>0.7021700232593805</v>
      </c>
      <c r="M352" s="31" t="n">
        <v>0.1853342556640188</v>
      </c>
      <c r="N352" s="31" t="n">
        <v>0.1124957210766007</v>
      </c>
      <c r="O352" s="33">
        <f>3*L352+M352</f>
        <v/>
      </c>
      <c r="P352" s="33">
        <f>3*N352+M352</f>
        <v/>
      </c>
      <c r="Q352" s="31">
        <f>IF(OR(J352="",K352=""),"",SUMPRODUCT(POISSON(Helper!$A$2:$A$122,J352,FALSE)*POISSON(Helper!$B$2:$B$122,K352,FALSE)*Helper!$C$2:$C$122))</f>
        <v/>
      </c>
      <c r="R352" s="31">
        <f>IF(OR(J352="",K352=""),"",SUMPRODUCT(POISSON(Helper!$A$2:$A$122,J352,FALSE)*POISSON(Helper!$B$2:$B$122,K352,FALSE)*Helper!$D$2:$D$122))</f>
        <v/>
      </c>
      <c r="S352" s="31">
        <f>IF(Q352="","",1-Q352-R352)</f>
        <v/>
      </c>
      <c r="T352" s="33">
        <f>IF(Q352="","",3*Q352+R352)</f>
        <v/>
      </c>
      <c r="U352" s="33">
        <f>IF(Q352="","",3*S352+R352)</f>
        <v/>
      </c>
      <c r="V352" s="24">
        <f>IF(OR(H352="",I352=""),"",IF(H352&gt;I352,3,IF(H352=I352,1,0)))</f>
        <v/>
      </c>
      <c r="W352" s="24">
        <f>IF(OR(H352="",I352=""),"",IF(I352&gt;H352,3,IF(H352=I352,1,0)))</f>
        <v/>
      </c>
      <c r="X352" s="24">
        <f>IF(OR(H352="",I352=""),0,1)</f>
        <v/>
      </c>
      <c r="Y352" s="24" t="n"/>
    </row>
    <row r="353">
      <c r="A353" s="24" t="inlineStr">
        <is>
          <t>E0-AstonVil-Newcastl</t>
        </is>
      </c>
      <c r="B353" s="24" t="inlineStr">
        <is>
          <t>E0</t>
        </is>
      </c>
      <c r="C353" s="24" t="inlineStr">
        <is>
          <t>Premier League</t>
        </is>
      </c>
      <c r="D353" s="24" t="n">
        <v>36</v>
      </c>
      <c r="E353" s="29" t="n">
        <v>46522.625</v>
      </c>
      <c r="F353" s="24" t="inlineStr">
        <is>
          <t>Aston Villa</t>
        </is>
      </c>
      <c r="G353" s="24" t="inlineStr">
        <is>
          <t>Newcastle</t>
        </is>
      </c>
      <c r="H353" s="37" t="n"/>
      <c r="I353" s="37" t="n"/>
      <c r="J353" s="37" t="n"/>
      <c r="K353" s="37" t="n"/>
      <c r="L353" s="31" t="n">
        <v>0.4793515273740302</v>
      </c>
      <c r="M353" s="31" t="n">
        <v>0.2577844943726769</v>
      </c>
      <c r="N353" s="31" t="n">
        <v>0.2628639782532929</v>
      </c>
      <c r="O353" s="33">
        <f>3*L353+M353</f>
        <v/>
      </c>
      <c r="P353" s="33">
        <f>3*N353+M353</f>
        <v/>
      </c>
      <c r="Q353" s="31">
        <f>IF(OR(J353="",K353=""),"",SUMPRODUCT(POISSON(Helper!$A$2:$A$122,J353,FALSE)*POISSON(Helper!$B$2:$B$122,K353,FALSE)*Helper!$C$2:$C$122))</f>
        <v/>
      </c>
      <c r="R353" s="31">
        <f>IF(OR(J353="",K353=""),"",SUMPRODUCT(POISSON(Helper!$A$2:$A$122,J353,FALSE)*POISSON(Helper!$B$2:$B$122,K353,FALSE)*Helper!$D$2:$D$122))</f>
        <v/>
      </c>
      <c r="S353" s="31">
        <f>IF(Q353="","",1-Q353-R353)</f>
        <v/>
      </c>
      <c r="T353" s="33">
        <f>IF(Q353="","",3*Q353+R353)</f>
        <v/>
      </c>
      <c r="U353" s="33">
        <f>IF(Q353="","",3*S353+R353)</f>
        <v/>
      </c>
      <c r="V353" s="24">
        <f>IF(OR(H353="",I353=""),"",IF(H353&gt;I353,3,IF(H353=I353,1,0)))</f>
        <v/>
      </c>
      <c r="W353" s="24">
        <f>IF(OR(H353="",I353=""),"",IF(I353&gt;H353,3,IF(H353=I353,1,0)))</f>
        <v/>
      </c>
      <c r="X353" s="24">
        <f>IF(OR(H353="",I353=""),0,1)</f>
        <v/>
      </c>
      <c r="Y353" s="24" t="n"/>
    </row>
    <row r="354">
      <c r="A354" s="24" t="inlineStr">
        <is>
          <t>E0-Chelsea-Everton</t>
        </is>
      </c>
      <c r="B354" s="24" t="inlineStr">
        <is>
          <t>E0</t>
        </is>
      </c>
      <c r="C354" s="24" t="inlineStr">
        <is>
          <t>Premier League</t>
        </is>
      </c>
      <c r="D354" s="24" t="n">
        <v>36</v>
      </c>
      <c r="E354" s="29" t="n">
        <v>46522.625</v>
      </c>
      <c r="F354" s="24" t="inlineStr">
        <is>
          <t>Chelsea</t>
        </is>
      </c>
      <c r="G354" s="24" t="inlineStr">
        <is>
          <t>Everton</t>
        </is>
      </c>
      <c r="H354" s="37" t="n"/>
      <c r="I354" s="37" t="n"/>
      <c r="J354" s="37" t="n"/>
      <c r="K354" s="37" t="n"/>
      <c r="L354" s="31" t="n">
        <v>0.5941425861847442</v>
      </c>
      <c r="M354" s="31" t="n">
        <v>0.2278935970838388</v>
      </c>
      <c r="N354" s="31" t="n">
        <v>0.177963816731417</v>
      </c>
      <c r="O354" s="33">
        <f>3*L354+M354</f>
        <v/>
      </c>
      <c r="P354" s="33">
        <f>3*N354+M354</f>
        <v/>
      </c>
      <c r="Q354" s="31">
        <f>IF(OR(J354="",K354=""),"",SUMPRODUCT(POISSON(Helper!$A$2:$A$122,J354,FALSE)*POISSON(Helper!$B$2:$B$122,K354,FALSE)*Helper!$C$2:$C$122))</f>
        <v/>
      </c>
      <c r="R354" s="31">
        <f>IF(OR(J354="",K354=""),"",SUMPRODUCT(POISSON(Helper!$A$2:$A$122,J354,FALSE)*POISSON(Helper!$B$2:$B$122,K354,FALSE)*Helper!$D$2:$D$122))</f>
        <v/>
      </c>
      <c r="S354" s="31">
        <f>IF(Q354="","",1-Q354-R354)</f>
        <v/>
      </c>
      <c r="T354" s="33">
        <f>IF(Q354="","",3*Q354+R354)</f>
        <v/>
      </c>
      <c r="U354" s="33">
        <f>IF(Q354="","",3*S354+R354)</f>
        <v/>
      </c>
      <c r="V354" s="24">
        <f>IF(OR(H354="",I354=""),"",IF(H354&gt;I354,3,IF(H354=I354,1,0)))</f>
        <v/>
      </c>
      <c r="W354" s="24">
        <f>IF(OR(H354="",I354=""),"",IF(I354&gt;H354,3,IF(H354=I354,1,0)))</f>
        <v/>
      </c>
      <c r="X354" s="24">
        <f>IF(OR(H354="",I354=""),0,1)</f>
        <v/>
      </c>
      <c r="Y354" s="24" t="n"/>
    </row>
    <row r="355">
      <c r="A355" s="24" t="inlineStr">
        <is>
          <t>E0-Coventry-Tottenha</t>
        </is>
      </c>
      <c r="B355" s="24" t="inlineStr">
        <is>
          <t>E0</t>
        </is>
      </c>
      <c r="C355" s="24" t="inlineStr">
        <is>
          <t>Premier League</t>
        </is>
      </c>
      <c r="D355" s="24" t="n">
        <v>36</v>
      </c>
      <c r="E355" s="29" t="n">
        <v>46522.625</v>
      </c>
      <c r="F355" s="24" t="inlineStr">
        <is>
          <t>Coventry</t>
        </is>
      </c>
      <c r="G355" s="24" t="inlineStr">
        <is>
          <t>Tottenham</t>
        </is>
      </c>
      <c r="H355" s="37" t="n"/>
      <c r="I355" s="37" t="n"/>
      <c r="J355" s="37" t="n"/>
      <c r="K355" s="37" t="n"/>
      <c r="L355" s="31" t="n">
        <v>0.2020816414614632</v>
      </c>
      <c r="M355" s="31" t="n">
        <v>0.2387934308505417</v>
      </c>
      <c r="N355" s="31" t="n">
        <v>0.559124927687995</v>
      </c>
      <c r="O355" s="33">
        <f>3*L355+M355</f>
        <v/>
      </c>
      <c r="P355" s="33">
        <f>3*N355+M355</f>
        <v/>
      </c>
      <c r="Q355" s="31">
        <f>IF(OR(J355="",K355=""),"",SUMPRODUCT(POISSON(Helper!$A$2:$A$122,J355,FALSE)*POISSON(Helper!$B$2:$B$122,K355,FALSE)*Helper!$C$2:$C$122))</f>
        <v/>
      </c>
      <c r="R355" s="31">
        <f>IF(OR(J355="",K355=""),"",SUMPRODUCT(POISSON(Helper!$A$2:$A$122,J355,FALSE)*POISSON(Helper!$B$2:$B$122,K355,FALSE)*Helper!$D$2:$D$122))</f>
        <v/>
      </c>
      <c r="S355" s="31">
        <f>IF(Q355="","",1-Q355-R355)</f>
        <v/>
      </c>
      <c r="T355" s="33">
        <f>IF(Q355="","",3*Q355+R355)</f>
        <v/>
      </c>
      <c r="U355" s="33">
        <f>IF(Q355="","",3*S355+R355)</f>
        <v/>
      </c>
      <c r="V355" s="24">
        <f>IF(OR(H355="",I355=""),"",IF(H355&gt;I355,3,IF(H355=I355,1,0)))</f>
        <v/>
      </c>
      <c r="W355" s="24">
        <f>IF(OR(H355="",I355=""),"",IF(I355&gt;H355,3,IF(H355=I355,1,0)))</f>
        <v/>
      </c>
      <c r="X355" s="24">
        <f>IF(OR(H355="",I355=""),0,1)</f>
        <v/>
      </c>
      <c r="Y355" s="24" t="n"/>
    </row>
    <row r="356">
      <c r="A356" s="24" t="inlineStr">
        <is>
          <t>E0-CrystalP-Brighton</t>
        </is>
      </c>
      <c r="B356" s="24" t="inlineStr">
        <is>
          <t>E0</t>
        </is>
      </c>
      <c r="C356" s="24" t="inlineStr">
        <is>
          <t>Premier League</t>
        </is>
      </c>
      <c r="D356" s="24" t="n">
        <v>36</v>
      </c>
      <c r="E356" s="29" t="n">
        <v>46522.625</v>
      </c>
      <c r="F356" s="24" t="inlineStr">
        <is>
          <t>Crystal Palace</t>
        </is>
      </c>
      <c r="G356" s="24" t="inlineStr">
        <is>
          <t>Brighton</t>
        </is>
      </c>
      <c r="H356" s="37" t="n"/>
      <c r="I356" s="37" t="n"/>
      <c r="J356" s="37" t="n"/>
      <c r="K356" s="37" t="n"/>
      <c r="L356" s="31" t="n">
        <v>0.349261802233225</v>
      </c>
      <c r="M356" s="31" t="n">
        <v>0.2684482342255863</v>
      </c>
      <c r="N356" s="31" t="n">
        <v>0.3822899635411887</v>
      </c>
      <c r="O356" s="33">
        <f>3*L356+M356</f>
        <v/>
      </c>
      <c r="P356" s="33">
        <f>3*N356+M356</f>
        <v/>
      </c>
      <c r="Q356" s="31">
        <f>IF(OR(J356="",K356=""),"",SUMPRODUCT(POISSON(Helper!$A$2:$A$122,J356,FALSE)*POISSON(Helper!$B$2:$B$122,K356,FALSE)*Helper!$C$2:$C$122))</f>
        <v/>
      </c>
      <c r="R356" s="31">
        <f>IF(OR(J356="",K356=""),"",SUMPRODUCT(POISSON(Helper!$A$2:$A$122,J356,FALSE)*POISSON(Helper!$B$2:$B$122,K356,FALSE)*Helper!$D$2:$D$122))</f>
        <v/>
      </c>
      <c r="S356" s="31">
        <f>IF(Q356="","",1-Q356-R356)</f>
        <v/>
      </c>
      <c r="T356" s="33">
        <f>IF(Q356="","",3*Q356+R356)</f>
        <v/>
      </c>
      <c r="U356" s="33">
        <f>IF(Q356="","",3*S356+R356)</f>
        <v/>
      </c>
      <c r="V356" s="24">
        <f>IF(OR(H356="",I356=""),"",IF(H356&gt;I356,3,IF(H356=I356,1,0)))</f>
        <v/>
      </c>
      <c r="W356" s="24">
        <f>IF(OR(H356="",I356=""),"",IF(I356&gt;H356,3,IF(H356=I356,1,0)))</f>
        <v/>
      </c>
      <c r="X356" s="24">
        <f>IF(OR(H356="",I356=""),0,1)</f>
        <v/>
      </c>
      <c r="Y356" s="24" t="n"/>
    </row>
    <row r="357">
      <c r="A357" s="24" t="inlineStr">
        <is>
          <t>E0-Hull-Fulham</t>
        </is>
      </c>
      <c r="B357" s="24" t="inlineStr">
        <is>
          <t>E0</t>
        </is>
      </c>
      <c r="C357" s="24" t="inlineStr">
        <is>
          <t>Premier League</t>
        </is>
      </c>
      <c r="D357" s="24" t="n">
        <v>36</v>
      </c>
      <c r="E357" s="29" t="n">
        <v>46522.625</v>
      </c>
      <c r="F357" s="24" t="inlineStr">
        <is>
          <t>Hull</t>
        </is>
      </c>
      <c r="G357" s="24" t="inlineStr">
        <is>
          <t>Fulham</t>
        </is>
      </c>
      <c r="H357" s="37" t="n"/>
      <c r="I357" s="37" t="n"/>
      <c r="J357" s="37" t="n"/>
      <c r="K357" s="37" t="n"/>
      <c r="L357" s="31" t="n">
        <v>0.2381067931681399</v>
      </c>
      <c r="M357" s="31" t="n">
        <v>0.2513743833864741</v>
      </c>
      <c r="N357" s="31" t="n">
        <v>0.5105188234453859</v>
      </c>
      <c r="O357" s="33">
        <f>3*L357+M357</f>
        <v/>
      </c>
      <c r="P357" s="33">
        <f>3*N357+M357</f>
        <v/>
      </c>
      <c r="Q357" s="31">
        <f>IF(OR(J357="",K357=""),"",SUMPRODUCT(POISSON(Helper!$A$2:$A$122,J357,FALSE)*POISSON(Helper!$B$2:$B$122,K357,FALSE)*Helper!$C$2:$C$122))</f>
        <v/>
      </c>
      <c r="R357" s="31">
        <f>IF(OR(J357="",K357=""),"",SUMPRODUCT(POISSON(Helper!$A$2:$A$122,J357,FALSE)*POISSON(Helper!$B$2:$B$122,K357,FALSE)*Helper!$D$2:$D$122))</f>
        <v/>
      </c>
      <c r="S357" s="31">
        <f>IF(Q357="","",1-Q357-R357)</f>
        <v/>
      </c>
      <c r="T357" s="33">
        <f>IF(Q357="","",3*Q357+R357)</f>
        <v/>
      </c>
      <c r="U357" s="33">
        <f>IF(Q357="","",3*S357+R357)</f>
        <v/>
      </c>
      <c r="V357" s="24">
        <f>IF(OR(H357="",I357=""),"",IF(H357&gt;I357,3,IF(H357=I357,1,0)))</f>
        <v/>
      </c>
      <c r="W357" s="24">
        <f>IF(OR(H357="",I357=""),"",IF(I357&gt;H357,3,IF(H357=I357,1,0)))</f>
        <v/>
      </c>
      <c r="X357" s="24">
        <f>IF(OR(H357="",I357=""),0,1)</f>
        <v/>
      </c>
      <c r="Y357" s="24" t="n"/>
    </row>
    <row r="358">
      <c r="A358" s="24" t="inlineStr">
        <is>
          <t>E0-Ipswich-ManCity</t>
        </is>
      </c>
      <c r="B358" s="24" t="inlineStr">
        <is>
          <t>E0</t>
        </is>
      </c>
      <c r="C358" s="24" t="inlineStr">
        <is>
          <t>Premier League</t>
        </is>
      </c>
      <c r="D358" s="24" t="n">
        <v>36</v>
      </c>
      <c r="E358" s="29" t="n">
        <v>46522.625</v>
      </c>
      <c r="F358" s="24" t="inlineStr">
        <is>
          <t>Ipswich</t>
        </is>
      </c>
      <c r="G358" s="24" t="inlineStr">
        <is>
          <t>Man City</t>
        </is>
      </c>
      <c r="H358" s="37" t="n"/>
      <c r="I358" s="37" t="n"/>
      <c r="J358" s="37" t="n"/>
      <c r="K358" s="37" t="n"/>
      <c r="L358" s="31" t="n">
        <v>0.113766313276856</v>
      </c>
      <c r="M358" s="31" t="n">
        <v>0.1863834694414107</v>
      </c>
      <c r="N358" s="31" t="n">
        <v>0.6998502172817334</v>
      </c>
      <c r="O358" s="33">
        <f>3*L358+M358</f>
        <v/>
      </c>
      <c r="P358" s="33">
        <f>3*N358+M358</f>
        <v/>
      </c>
      <c r="Q358" s="31">
        <f>IF(OR(J358="",K358=""),"",SUMPRODUCT(POISSON(Helper!$A$2:$A$122,J358,FALSE)*POISSON(Helper!$B$2:$B$122,K358,FALSE)*Helper!$C$2:$C$122))</f>
        <v/>
      </c>
      <c r="R358" s="31">
        <f>IF(OR(J358="",K358=""),"",SUMPRODUCT(POISSON(Helper!$A$2:$A$122,J358,FALSE)*POISSON(Helper!$B$2:$B$122,K358,FALSE)*Helper!$D$2:$D$122))</f>
        <v/>
      </c>
      <c r="S358" s="31">
        <f>IF(Q358="","",1-Q358-R358)</f>
        <v/>
      </c>
      <c r="T358" s="33">
        <f>IF(Q358="","",3*Q358+R358)</f>
        <v/>
      </c>
      <c r="U358" s="33">
        <f>IF(Q358="","",3*S358+R358)</f>
        <v/>
      </c>
      <c r="V358" s="24">
        <f>IF(OR(H358="",I358=""),"",IF(H358&gt;I358,3,IF(H358=I358,1,0)))</f>
        <v/>
      </c>
      <c r="W358" s="24">
        <f>IF(OR(H358="",I358=""),"",IF(I358&gt;H358,3,IF(H358=I358,1,0)))</f>
        <v/>
      </c>
      <c r="X358" s="24">
        <f>IF(OR(H358="",I358=""),0,1)</f>
        <v/>
      </c>
      <c r="Y358" s="24" t="n"/>
    </row>
    <row r="359">
      <c r="A359" s="24" t="inlineStr">
        <is>
          <t>E0-Liverpoo-Brentfor</t>
        </is>
      </c>
      <c r="B359" s="24" t="inlineStr">
        <is>
          <t>E0</t>
        </is>
      </c>
      <c r="C359" s="24" t="inlineStr">
        <is>
          <t>Premier League</t>
        </is>
      </c>
      <c r="D359" s="24" t="n">
        <v>36</v>
      </c>
      <c r="E359" s="29" t="n">
        <v>46522.625</v>
      </c>
      <c r="F359" s="24" t="inlineStr">
        <is>
          <t>Liverpool</t>
        </is>
      </c>
      <c r="G359" s="24" t="inlineStr">
        <is>
          <t>Brentford</t>
        </is>
      </c>
      <c r="H359" s="37" t="n"/>
      <c r="I359" s="37" t="n"/>
      <c r="J359" s="37" t="n"/>
      <c r="K359" s="37" t="n"/>
      <c r="L359" s="31" t="n">
        <v>0.6244327458988144</v>
      </c>
      <c r="M359" s="31" t="n">
        <v>0.2172887605005745</v>
      </c>
      <c r="N359" s="31" t="n">
        <v>0.1582784936006111</v>
      </c>
      <c r="O359" s="33">
        <f>3*L359+M359</f>
        <v/>
      </c>
      <c r="P359" s="33">
        <f>3*N359+M359</f>
        <v/>
      </c>
      <c r="Q359" s="31">
        <f>IF(OR(J359="",K359=""),"",SUMPRODUCT(POISSON(Helper!$A$2:$A$122,J359,FALSE)*POISSON(Helper!$B$2:$B$122,K359,FALSE)*Helper!$C$2:$C$122))</f>
        <v/>
      </c>
      <c r="R359" s="31">
        <f>IF(OR(J359="",K359=""),"",SUMPRODUCT(POISSON(Helper!$A$2:$A$122,J359,FALSE)*POISSON(Helper!$B$2:$B$122,K359,FALSE)*Helper!$D$2:$D$122))</f>
        <v/>
      </c>
      <c r="S359" s="31">
        <f>IF(Q359="","",1-Q359-R359)</f>
        <v/>
      </c>
      <c r="T359" s="33">
        <f>IF(Q359="","",3*Q359+R359)</f>
        <v/>
      </c>
      <c r="U359" s="33">
        <f>IF(Q359="","",3*S359+R359)</f>
        <v/>
      </c>
      <c r="V359" s="24">
        <f>IF(OR(H359="",I359=""),"",IF(H359&gt;I359,3,IF(H359=I359,1,0)))</f>
        <v/>
      </c>
      <c r="W359" s="24">
        <f>IF(OR(H359="",I359=""),"",IF(I359&gt;H359,3,IF(H359=I359,1,0)))</f>
        <v/>
      </c>
      <c r="X359" s="24">
        <f>IF(OR(H359="",I359=""),0,1)</f>
        <v/>
      </c>
      <c r="Y359" s="24" t="n"/>
    </row>
    <row r="360">
      <c r="A360" s="24" t="inlineStr">
        <is>
          <t>E0-ManUtd-Leeds</t>
        </is>
      </c>
      <c r="B360" s="24" t="inlineStr">
        <is>
          <t>E0</t>
        </is>
      </c>
      <c r="C360" s="24" t="inlineStr">
        <is>
          <t>Premier League</t>
        </is>
      </c>
      <c r="D360" s="24" t="n">
        <v>36</v>
      </c>
      <c r="E360" s="29" t="n">
        <v>46522.625</v>
      </c>
      <c r="F360" s="24" t="inlineStr">
        <is>
          <t>Man Utd</t>
        </is>
      </c>
      <c r="G360" s="24" t="inlineStr">
        <is>
          <t>Leeds</t>
        </is>
      </c>
      <c r="H360" s="37" t="n"/>
      <c r="I360" s="37" t="n"/>
      <c r="J360" s="37" t="n"/>
      <c r="K360" s="37" t="n"/>
      <c r="L360" s="31" t="n">
        <v>0.6365321536154557</v>
      </c>
      <c r="M360" s="31" t="n">
        <v>0.2127569879499887</v>
      </c>
      <c r="N360" s="31" t="n">
        <v>0.1507108584345556</v>
      </c>
      <c r="O360" s="33">
        <f>3*L360+M360</f>
        <v/>
      </c>
      <c r="P360" s="33">
        <f>3*N360+M360</f>
        <v/>
      </c>
      <c r="Q360" s="31">
        <f>IF(OR(J360="",K360=""),"",SUMPRODUCT(POISSON(Helper!$A$2:$A$122,J360,FALSE)*POISSON(Helper!$B$2:$B$122,K360,FALSE)*Helper!$C$2:$C$122))</f>
        <v/>
      </c>
      <c r="R360" s="31">
        <f>IF(OR(J360="",K360=""),"",SUMPRODUCT(POISSON(Helper!$A$2:$A$122,J360,FALSE)*POISSON(Helper!$B$2:$B$122,K360,FALSE)*Helper!$D$2:$D$122))</f>
        <v/>
      </c>
      <c r="S360" s="31">
        <f>IF(Q360="","",1-Q360-R360)</f>
        <v/>
      </c>
      <c r="T360" s="33">
        <f>IF(Q360="","",3*Q360+R360)</f>
        <v/>
      </c>
      <c r="U360" s="33">
        <f>IF(Q360="","",3*S360+R360)</f>
        <v/>
      </c>
      <c r="V360" s="24">
        <f>IF(OR(H360="",I360=""),"",IF(H360&gt;I360,3,IF(H360=I360,1,0)))</f>
        <v/>
      </c>
      <c r="W360" s="24">
        <f>IF(OR(H360="",I360=""),"",IF(I360&gt;H360,3,IF(H360=I360,1,0)))</f>
        <v/>
      </c>
      <c r="X360" s="24">
        <f>IF(OR(H360="",I360=""),0,1)</f>
        <v/>
      </c>
      <c r="Y360" s="24" t="n"/>
    </row>
    <row r="361">
      <c r="A361" s="24" t="inlineStr">
        <is>
          <t>E0-Sunderla-Bournemo</t>
        </is>
      </c>
      <c r="B361" s="24" t="inlineStr">
        <is>
          <t>E0</t>
        </is>
      </c>
      <c r="C361" s="24" t="inlineStr">
        <is>
          <t>Premier League</t>
        </is>
      </c>
      <c r="D361" s="24" t="n">
        <v>36</v>
      </c>
      <c r="E361" s="29" t="n">
        <v>46522.625</v>
      </c>
      <c r="F361" s="24" t="inlineStr">
        <is>
          <t>Sunderland</t>
        </is>
      </c>
      <c r="G361" s="24" t="inlineStr">
        <is>
          <t>Bournemouth</t>
        </is>
      </c>
      <c r="H361" s="37" t="n"/>
      <c r="I361" s="37" t="n"/>
      <c r="J361" s="37" t="n"/>
      <c r="K361" s="37" t="n"/>
      <c r="L361" s="31" t="n">
        <v>0.3623812815918908</v>
      </c>
      <c r="M361" s="31" t="n">
        <v>0.2686913968531363</v>
      </c>
      <c r="N361" s="31" t="n">
        <v>0.368927321554973</v>
      </c>
      <c r="O361" s="33">
        <f>3*L361+M361</f>
        <v/>
      </c>
      <c r="P361" s="33">
        <f>3*N361+M361</f>
        <v/>
      </c>
      <c r="Q361" s="31">
        <f>IF(OR(J361="",K361=""),"",SUMPRODUCT(POISSON(Helper!$A$2:$A$122,J361,FALSE)*POISSON(Helper!$B$2:$B$122,K361,FALSE)*Helper!$C$2:$C$122))</f>
        <v/>
      </c>
      <c r="R361" s="31">
        <f>IF(OR(J361="",K361=""),"",SUMPRODUCT(POISSON(Helper!$A$2:$A$122,J361,FALSE)*POISSON(Helper!$B$2:$B$122,K361,FALSE)*Helper!$D$2:$D$122))</f>
        <v/>
      </c>
      <c r="S361" s="31">
        <f>IF(Q361="","",1-Q361-R361)</f>
        <v/>
      </c>
      <c r="T361" s="33">
        <f>IF(Q361="","",3*Q361+R361)</f>
        <v/>
      </c>
      <c r="U361" s="33">
        <f>IF(Q361="","",3*S361+R361)</f>
        <v/>
      </c>
      <c r="V361" s="24">
        <f>IF(OR(H361="",I361=""),"",IF(H361&gt;I361,3,IF(H361=I361,1,0)))</f>
        <v/>
      </c>
      <c r="W361" s="24">
        <f>IF(OR(H361="",I361=""),"",IF(I361&gt;H361,3,IF(H361=I361,1,0)))</f>
        <v/>
      </c>
      <c r="X361" s="24">
        <f>IF(OR(H361="",I361=""),0,1)</f>
        <v/>
      </c>
      <c r="Y361" s="24" t="n"/>
    </row>
    <row r="362">
      <c r="A362" s="24" t="inlineStr">
        <is>
          <t>E0-Bournemo-Chelsea</t>
        </is>
      </c>
      <c r="B362" s="24" t="inlineStr">
        <is>
          <t>E0</t>
        </is>
      </c>
      <c r="C362" s="24" t="inlineStr">
        <is>
          <t>Premier League</t>
        </is>
      </c>
      <c r="D362" s="24" t="n">
        <v>37</v>
      </c>
      <c r="E362" s="29" t="n">
        <v>46530.625</v>
      </c>
      <c r="F362" s="24" t="inlineStr">
        <is>
          <t>Bournemouth</t>
        </is>
      </c>
      <c r="G362" s="24" t="inlineStr">
        <is>
          <t>Chelsea</t>
        </is>
      </c>
      <c r="H362" s="37" t="n"/>
      <c r="I362" s="37" t="n"/>
      <c r="J362" s="37" t="n"/>
      <c r="K362" s="37" t="n"/>
      <c r="L362" s="31" t="n">
        <v>0.2622110157138652</v>
      </c>
      <c r="M362" s="31" t="n">
        <v>0.2576367915445013</v>
      </c>
      <c r="N362" s="31" t="n">
        <v>0.4801521927416335</v>
      </c>
      <c r="O362" s="33">
        <f>3*L362+M362</f>
        <v/>
      </c>
      <c r="P362" s="33">
        <f>3*N362+M362</f>
        <v/>
      </c>
      <c r="Q362" s="31">
        <f>IF(OR(J362="",K362=""),"",SUMPRODUCT(POISSON(Helper!$A$2:$A$122,J362,FALSE)*POISSON(Helper!$B$2:$B$122,K362,FALSE)*Helper!$C$2:$C$122))</f>
        <v/>
      </c>
      <c r="R362" s="31">
        <f>IF(OR(J362="",K362=""),"",SUMPRODUCT(POISSON(Helper!$A$2:$A$122,J362,FALSE)*POISSON(Helper!$B$2:$B$122,K362,FALSE)*Helper!$D$2:$D$122))</f>
        <v/>
      </c>
      <c r="S362" s="31">
        <f>IF(Q362="","",1-Q362-R362)</f>
        <v/>
      </c>
      <c r="T362" s="33">
        <f>IF(Q362="","",3*Q362+R362)</f>
        <v/>
      </c>
      <c r="U362" s="33">
        <f>IF(Q362="","",3*S362+R362)</f>
        <v/>
      </c>
      <c r="V362" s="24">
        <f>IF(OR(H362="",I362=""),"",IF(H362&gt;I362,3,IF(H362=I362,1,0)))</f>
        <v/>
      </c>
      <c r="W362" s="24">
        <f>IF(OR(H362="",I362=""),"",IF(I362&gt;H362,3,IF(H362=I362,1,0)))</f>
        <v/>
      </c>
      <c r="X362" s="24">
        <f>IF(OR(H362="",I362=""),0,1)</f>
        <v/>
      </c>
      <c r="Y362" s="24" t="n"/>
    </row>
    <row r="363">
      <c r="A363" s="24" t="inlineStr">
        <is>
          <t>E0-Brentfor-Hull</t>
        </is>
      </c>
      <c r="B363" s="24" t="inlineStr">
        <is>
          <t>E0</t>
        </is>
      </c>
      <c r="C363" s="24" t="inlineStr">
        <is>
          <t>Premier League</t>
        </is>
      </c>
      <c r="D363" s="24" t="n">
        <v>37</v>
      </c>
      <c r="E363" s="29" t="n">
        <v>46530.625</v>
      </c>
      <c r="F363" s="24" t="inlineStr">
        <is>
          <t>Brentford</t>
        </is>
      </c>
      <c r="G363" s="24" t="inlineStr">
        <is>
          <t>Hull</t>
        </is>
      </c>
      <c r="H363" s="37" t="n"/>
      <c r="I363" s="37" t="n"/>
      <c r="J363" s="37" t="n"/>
      <c r="K363" s="37" t="n"/>
      <c r="L363" s="31" t="n">
        <v>0.6669078477365271</v>
      </c>
      <c r="M363" s="31" t="n">
        <v>0.2006548050036078</v>
      </c>
      <c r="N363" s="31" t="n">
        <v>0.1324373472598651</v>
      </c>
      <c r="O363" s="33">
        <f>3*L363+M363</f>
        <v/>
      </c>
      <c r="P363" s="33">
        <f>3*N363+M363</f>
        <v/>
      </c>
      <c r="Q363" s="31">
        <f>IF(OR(J363="",K363=""),"",SUMPRODUCT(POISSON(Helper!$A$2:$A$122,J363,FALSE)*POISSON(Helper!$B$2:$B$122,K363,FALSE)*Helper!$C$2:$C$122))</f>
        <v/>
      </c>
      <c r="R363" s="31">
        <f>IF(OR(J363="",K363=""),"",SUMPRODUCT(POISSON(Helper!$A$2:$A$122,J363,FALSE)*POISSON(Helper!$B$2:$B$122,K363,FALSE)*Helper!$D$2:$D$122))</f>
        <v/>
      </c>
      <c r="S363" s="31">
        <f>IF(Q363="","",1-Q363-R363)</f>
        <v/>
      </c>
      <c r="T363" s="33">
        <f>IF(Q363="","",3*Q363+R363)</f>
        <v/>
      </c>
      <c r="U363" s="33">
        <f>IF(Q363="","",3*S363+R363)</f>
        <v/>
      </c>
      <c r="V363" s="24">
        <f>IF(OR(H363="",I363=""),"",IF(H363&gt;I363,3,IF(H363=I363,1,0)))</f>
        <v/>
      </c>
      <c r="W363" s="24">
        <f>IF(OR(H363="",I363=""),"",IF(I363&gt;H363,3,IF(H363=I363,1,0)))</f>
        <v/>
      </c>
      <c r="X363" s="24">
        <f>IF(OR(H363="",I363=""),0,1)</f>
        <v/>
      </c>
      <c r="Y363" s="24" t="n"/>
    </row>
    <row r="364">
      <c r="A364" s="24" t="inlineStr">
        <is>
          <t>E0-Brighton-Liverpoo</t>
        </is>
      </c>
      <c r="B364" s="24" t="inlineStr">
        <is>
          <t>E0</t>
        </is>
      </c>
      <c r="C364" s="24" t="inlineStr">
        <is>
          <t>Premier League</t>
        </is>
      </c>
      <c r="D364" s="24" t="n">
        <v>37</v>
      </c>
      <c r="E364" s="29" t="n">
        <v>46530.625</v>
      </c>
      <c r="F364" s="24" t="inlineStr">
        <is>
          <t>Brighton</t>
        </is>
      </c>
      <c r="G364" s="24" t="inlineStr">
        <is>
          <t>Liverpool</t>
        </is>
      </c>
      <c r="H364" s="37" t="n"/>
      <c r="I364" s="37" t="n"/>
      <c r="J364" s="37" t="n"/>
      <c r="K364" s="37" t="n"/>
      <c r="L364" s="31" t="n">
        <v>0.2765240214654061</v>
      </c>
      <c r="M364" s="31" t="n">
        <v>0.2606227145476961</v>
      </c>
      <c r="N364" s="31" t="n">
        <v>0.4628532639868977</v>
      </c>
      <c r="O364" s="33">
        <f>3*L364+M364</f>
        <v/>
      </c>
      <c r="P364" s="33">
        <f>3*N364+M364</f>
        <v/>
      </c>
      <c r="Q364" s="31">
        <f>IF(OR(J364="",K364=""),"",SUMPRODUCT(POISSON(Helper!$A$2:$A$122,J364,FALSE)*POISSON(Helper!$B$2:$B$122,K364,FALSE)*Helper!$C$2:$C$122))</f>
        <v/>
      </c>
      <c r="R364" s="31">
        <f>IF(OR(J364="",K364=""),"",SUMPRODUCT(POISSON(Helper!$A$2:$A$122,J364,FALSE)*POISSON(Helper!$B$2:$B$122,K364,FALSE)*Helper!$D$2:$D$122))</f>
        <v/>
      </c>
      <c r="S364" s="31">
        <f>IF(Q364="","",1-Q364-R364)</f>
        <v/>
      </c>
      <c r="T364" s="33">
        <f>IF(Q364="","",3*Q364+R364)</f>
        <v/>
      </c>
      <c r="U364" s="33">
        <f>IF(Q364="","",3*S364+R364)</f>
        <v/>
      </c>
      <c r="V364" s="24">
        <f>IF(OR(H364="",I364=""),"",IF(H364&gt;I364,3,IF(H364=I364,1,0)))</f>
        <v/>
      </c>
      <c r="W364" s="24">
        <f>IF(OR(H364="",I364=""),"",IF(I364&gt;H364,3,IF(H364=I364,1,0)))</f>
        <v/>
      </c>
      <c r="X364" s="24">
        <f>IF(OR(H364="",I364=""),0,1)</f>
        <v/>
      </c>
      <c r="Y364" s="24" t="n"/>
    </row>
    <row r="365">
      <c r="A365" s="24" t="inlineStr">
        <is>
          <t>E0-Everton-Arsenal</t>
        </is>
      </c>
      <c r="B365" s="24" t="inlineStr">
        <is>
          <t>E0</t>
        </is>
      </c>
      <c r="C365" s="24" t="inlineStr">
        <is>
          <t>Premier League</t>
        </is>
      </c>
      <c r="D365" s="24" t="n">
        <v>37</v>
      </c>
      <c r="E365" s="29" t="n">
        <v>46530.625</v>
      </c>
      <c r="F365" s="24" t="inlineStr">
        <is>
          <t>Everton</t>
        </is>
      </c>
      <c r="G365" s="24" t="inlineStr">
        <is>
          <t>Arsenal</t>
        </is>
      </c>
      <c r="H365" s="37" t="n"/>
      <c r="I365" s="37" t="n"/>
      <c r="J365" s="37" t="n"/>
      <c r="K365" s="37" t="n"/>
      <c r="L365" s="31" t="n">
        <v>0.1898510682446565</v>
      </c>
      <c r="M365" s="31" t="n">
        <v>0.2335361383192025</v>
      </c>
      <c r="N365" s="31" t="n">
        <v>0.5766127934361409</v>
      </c>
      <c r="O365" s="33">
        <f>3*L365+M365</f>
        <v/>
      </c>
      <c r="P365" s="33">
        <f>3*N365+M365</f>
        <v/>
      </c>
      <c r="Q365" s="31">
        <f>IF(OR(J365="",K365=""),"",SUMPRODUCT(POISSON(Helper!$A$2:$A$122,J365,FALSE)*POISSON(Helper!$B$2:$B$122,K365,FALSE)*Helper!$C$2:$C$122))</f>
        <v/>
      </c>
      <c r="R365" s="31">
        <f>IF(OR(J365="",K365=""),"",SUMPRODUCT(POISSON(Helper!$A$2:$A$122,J365,FALSE)*POISSON(Helper!$B$2:$B$122,K365,FALSE)*Helper!$D$2:$D$122))</f>
        <v/>
      </c>
      <c r="S365" s="31">
        <f>IF(Q365="","",1-Q365-R365)</f>
        <v/>
      </c>
      <c r="T365" s="33">
        <f>IF(Q365="","",3*Q365+R365)</f>
        <v/>
      </c>
      <c r="U365" s="33">
        <f>IF(Q365="","",3*S365+R365)</f>
        <v/>
      </c>
      <c r="V365" s="24">
        <f>IF(OR(H365="",I365=""),"",IF(H365&gt;I365,3,IF(H365=I365,1,0)))</f>
        <v/>
      </c>
      <c r="W365" s="24">
        <f>IF(OR(H365="",I365=""),"",IF(I365&gt;H365,3,IF(H365=I365,1,0)))</f>
        <v/>
      </c>
      <c r="X365" s="24">
        <f>IF(OR(H365="",I365=""),0,1)</f>
        <v/>
      </c>
      <c r="Y365" s="24" t="n"/>
    </row>
    <row r="366">
      <c r="A366" s="24" t="inlineStr">
        <is>
          <t>E0-Fulham-Coventry</t>
        </is>
      </c>
      <c r="B366" s="24" t="inlineStr">
        <is>
          <t>E0</t>
        </is>
      </c>
      <c r="C366" s="24" t="inlineStr">
        <is>
          <t>Premier League</t>
        </is>
      </c>
      <c r="D366" s="24" t="n">
        <v>37</v>
      </c>
      <c r="E366" s="29" t="n">
        <v>46530.625</v>
      </c>
      <c r="F366" s="24" t="inlineStr">
        <is>
          <t>Fulham</t>
        </is>
      </c>
      <c r="G366" s="24" t="inlineStr">
        <is>
          <t>Coventry</t>
        </is>
      </c>
      <c r="H366" s="37" t="n"/>
      <c r="I366" s="37" t="n"/>
      <c r="J366" s="37" t="n"/>
      <c r="K366" s="37" t="n"/>
      <c r="L366" s="31" t="n">
        <v>0.5221303298373114</v>
      </c>
      <c r="M366" s="31" t="n">
        <v>0.2486482927858139</v>
      </c>
      <c r="N366" s="31" t="n">
        <v>0.2292213773768746</v>
      </c>
      <c r="O366" s="33">
        <f>3*L366+M366</f>
        <v/>
      </c>
      <c r="P366" s="33">
        <f>3*N366+M366</f>
        <v/>
      </c>
      <c r="Q366" s="31">
        <f>IF(OR(J366="",K366=""),"",SUMPRODUCT(POISSON(Helper!$A$2:$A$122,J366,FALSE)*POISSON(Helper!$B$2:$B$122,K366,FALSE)*Helper!$C$2:$C$122))</f>
        <v/>
      </c>
      <c r="R366" s="31">
        <f>IF(OR(J366="",K366=""),"",SUMPRODUCT(POISSON(Helper!$A$2:$A$122,J366,FALSE)*POISSON(Helper!$B$2:$B$122,K366,FALSE)*Helper!$D$2:$D$122))</f>
        <v/>
      </c>
      <c r="S366" s="31">
        <f>IF(Q366="","",1-Q366-R366)</f>
        <v/>
      </c>
      <c r="T366" s="33">
        <f>IF(Q366="","",3*Q366+R366)</f>
        <v/>
      </c>
      <c r="U366" s="33">
        <f>IF(Q366="","",3*S366+R366)</f>
        <v/>
      </c>
      <c r="V366" s="24">
        <f>IF(OR(H366="",I366=""),"",IF(H366&gt;I366,3,IF(H366=I366,1,0)))</f>
        <v/>
      </c>
      <c r="W366" s="24">
        <f>IF(OR(H366="",I366=""),"",IF(I366&gt;H366,3,IF(H366=I366,1,0)))</f>
        <v/>
      </c>
      <c r="X366" s="24">
        <f>IF(OR(H366="",I366=""),0,1)</f>
        <v/>
      </c>
      <c r="Y366" s="24" t="n"/>
    </row>
    <row r="367">
      <c r="A367" s="24" t="inlineStr">
        <is>
          <t>E0-Leeds-Sunderla</t>
        </is>
      </c>
      <c r="B367" s="24" t="inlineStr">
        <is>
          <t>E0</t>
        </is>
      </c>
      <c r="C367" s="24" t="inlineStr">
        <is>
          <t>Premier League</t>
        </is>
      </c>
      <c r="D367" s="24" t="n">
        <v>37</v>
      </c>
      <c r="E367" s="29" t="n">
        <v>46530.625</v>
      </c>
      <c r="F367" s="24" t="inlineStr">
        <is>
          <t>Leeds</t>
        </is>
      </c>
      <c r="G367" s="24" t="inlineStr">
        <is>
          <t>Sunderland</t>
        </is>
      </c>
      <c r="H367" s="37" t="n"/>
      <c r="I367" s="37" t="n"/>
      <c r="J367" s="37" t="n"/>
      <c r="K367" s="37" t="n"/>
      <c r="L367" s="31" t="n">
        <v>0.4557224440841252</v>
      </c>
      <c r="M367" s="31" t="n">
        <v>0.2617262495896771</v>
      </c>
      <c r="N367" s="31" t="n">
        <v>0.2825513063261977</v>
      </c>
      <c r="O367" s="33">
        <f>3*L367+M367</f>
        <v/>
      </c>
      <c r="P367" s="33">
        <f>3*N367+M367</f>
        <v/>
      </c>
      <c r="Q367" s="31">
        <f>IF(OR(J367="",K367=""),"",SUMPRODUCT(POISSON(Helper!$A$2:$A$122,J367,FALSE)*POISSON(Helper!$B$2:$B$122,K367,FALSE)*Helper!$C$2:$C$122))</f>
        <v/>
      </c>
      <c r="R367" s="31">
        <f>IF(OR(J367="",K367=""),"",SUMPRODUCT(POISSON(Helper!$A$2:$A$122,J367,FALSE)*POISSON(Helper!$B$2:$B$122,K367,FALSE)*Helper!$D$2:$D$122))</f>
        <v/>
      </c>
      <c r="S367" s="31">
        <f>IF(Q367="","",1-Q367-R367)</f>
        <v/>
      </c>
      <c r="T367" s="33">
        <f>IF(Q367="","",3*Q367+R367)</f>
        <v/>
      </c>
      <c r="U367" s="33">
        <f>IF(Q367="","",3*S367+R367)</f>
        <v/>
      </c>
      <c r="V367" s="24">
        <f>IF(OR(H367="",I367=""),"",IF(H367&gt;I367,3,IF(H367=I367,1,0)))</f>
        <v/>
      </c>
      <c r="W367" s="24">
        <f>IF(OR(H367="",I367=""),"",IF(I367&gt;H367,3,IF(H367=I367,1,0)))</f>
        <v/>
      </c>
      <c r="X367" s="24">
        <f>IF(OR(H367="",I367=""),0,1)</f>
        <v/>
      </c>
      <c r="Y367" s="24" t="n"/>
    </row>
    <row r="368">
      <c r="A368" s="24" t="inlineStr">
        <is>
          <t>E0-ManCity-AstonVil</t>
        </is>
      </c>
      <c r="B368" s="24" t="inlineStr">
        <is>
          <t>E0</t>
        </is>
      </c>
      <c r="C368" s="24" t="inlineStr">
        <is>
          <t>Premier League</t>
        </is>
      </c>
      <c r="D368" s="24" t="n">
        <v>37</v>
      </c>
      <c r="E368" s="29" t="n">
        <v>46530.625</v>
      </c>
      <c r="F368" s="24" t="inlineStr">
        <is>
          <t>Man City</t>
        </is>
      </c>
      <c r="G368" s="24" t="inlineStr">
        <is>
          <t>Aston Villa</t>
        </is>
      </c>
      <c r="H368" s="37" t="n"/>
      <c r="I368" s="37" t="n"/>
      <c r="J368" s="37" t="n"/>
      <c r="K368" s="37" t="n"/>
      <c r="L368" s="31" t="n">
        <v>0.5875278598787781</v>
      </c>
      <c r="M368" s="31" t="n">
        <v>0.2300660384761518</v>
      </c>
      <c r="N368" s="31" t="n">
        <v>0.1824061016450701</v>
      </c>
      <c r="O368" s="33">
        <f>3*L368+M368</f>
        <v/>
      </c>
      <c r="P368" s="33">
        <f>3*N368+M368</f>
        <v/>
      </c>
      <c r="Q368" s="31">
        <f>IF(OR(J368="",K368=""),"",SUMPRODUCT(POISSON(Helper!$A$2:$A$122,J368,FALSE)*POISSON(Helper!$B$2:$B$122,K368,FALSE)*Helper!$C$2:$C$122))</f>
        <v/>
      </c>
      <c r="R368" s="31">
        <f>IF(OR(J368="",K368=""),"",SUMPRODUCT(POISSON(Helper!$A$2:$A$122,J368,FALSE)*POISSON(Helper!$B$2:$B$122,K368,FALSE)*Helper!$D$2:$D$122))</f>
        <v/>
      </c>
      <c r="S368" s="31">
        <f>IF(Q368="","",1-Q368-R368)</f>
        <v/>
      </c>
      <c r="T368" s="33">
        <f>IF(Q368="","",3*Q368+R368)</f>
        <v/>
      </c>
      <c r="U368" s="33">
        <f>IF(Q368="","",3*S368+R368)</f>
        <v/>
      </c>
      <c r="V368" s="24">
        <f>IF(OR(H368="",I368=""),"",IF(H368&gt;I368,3,IF(H368=I368,1,0)))</f>
        <v/>
      </c>
      <c r="W368" s="24">
        <f>IF(OR(H368="",I368=""),"",IF(I368&gt;H368,3,IF(H368=I368,1,0)))</f>
        <v/>
      </c>
      <c r="X368" s="24">
        <f>IF(OR(H368="",I368=""),0,1)</f>
        <v/>
      </c>
      <c r="Y368" s="24" t="n"/>
    </row>
    <row r="369">
      <c r="A369" s="24" t="inlineStr">
        <is>
          <t>E0-Newcastl-CrystalP</t>
        </is>
      </c>
      <c r="B369" s="24" t="inlineStr">
        <is>
          <t>E0</t>
        </is>
      </c>
      <c r="C369" s="24" t="inlineStr">
        <is>
          <t>Premier League</t>
        </is>
      </c>
      <c r="D369" s="24" t="n">
        <v>37</v>
      </c>
      <c r="E369" s="29" t="n">
        <v>46530.625</v>
      </c>
      <c r="F369" s="24" t="inlineStr">
        <is>
          <t>Newcastle</t>
        </is>
      </c>
      <c r="G369" s="24" t="inlineStr">
        <is>
          <t>Crystal Palace</t>
        </is>
      </c>
      <c r="H369" s="37" t="n"/>
      <c r="I369" s="37" t="n"/>
      <c r="J369" s="37" t="n"/>
      <c r="K369" s="37" t="n"/>
      <c r="L369" s="31" t="n">
        <v>0.4823619511776452</v>
      </c>
      <c r="M369" s="31" t="n">
        <v>0.2572244214033164</v>
      </c>
      <c r="N369" s="31" t="n">
        <v>0.2604136274190384</v>
      </c>
      <c r="O369" s="33">
        <f>3*L369+M369</f>
        <v/>
      </c>
      <c r="P369" s="33">
        <f>3*N369+M369</f>
        <v/>
      </c>
      <c r="Q369" s="31">
        <f>IF(OR(J369="",K369=""),"",SUMPRODUCT(POISSON(Helper!$A$2:$A$122,J369,FALSE)*POISSON(Helper!$B$2:$B$122,K369,FALSE)*Helper!$C$2:$C$122))</f>
        <v/>
      </c>
      <c r="R369" s="31">
        <f>IF(OR(J369="",K369=""),"",SUMPRODUCT(POISSON(Helper!$A$2:$A$122,J369,FALSE)*POISSON(Helper!$B$2:$B$122,K369,FALSE)*Helper!$D$2:$D$122))</f>
        <v/>
      </c>
      <c r="S369" s="31">
        <f>IF(Q369="","",1-Q369-R369)</f>
        <v/>
      </c>
      <c r="T369" s="33">
        <f>IF(Q369="","",3*Q369+R369)</f>
        <v/>
      </c>
      <c r="U369" s="33">
        <f>IF(Q369="","",3*S369+R369)</f>
        <v/>
      </c>
      <c r="V369" s="24">
        <f>IF(OR(H369="",I369=""),"",IF(H369&gt;I369,3,IF(H369=I369,1,0)))</f>
        <v/>
      </c>
      <c r="W369" s="24">
        <f>IF(OR(H369="",I369=""),"",IF(I369&gt;H369,3,IF(H369=I369,1,0)))</f>
        <v/>
      </c>
      <c r="X369" s="24">
        <f>IF(OR(H369="",I369=""),0,1)</f>
        <v/>
      </c>
      <c r="Y369" s="24" t="n"/>
    </row>
    <row r="370">
      <c r="A370" s="24" t="inlineStr">
        <is>
          <t>E0-NottmFor-Ipswich</t>
        </is>
      </c>
      <c r="B370" s="24" t="inlineStr">
        <is>
          <t>E0</t>
        </is>
      </c>
      <c r="C370" s="24" t="inlineStr">
        <is>
          <t>Premier League</t>
        </is>
      </c>
      <c r="D370" s="24" t="n">
        <v>37</v>
      </c>
      <c r="E370" s="29" t="n">
        <v>46530.625</v>
      </c>
      <c r="F370" s="24" t="inlineStr">
        <is>
          <t>Nott'm Forest</t>
        </is>
      </c>
      <c r="G370" s="24" t="inlineStr">
        <is>
          <t>Ipswich</t>
        </is>
      </c>
      <c r="H370" s="37" t="n"/>
      <c r="I370" s="37" t="n"/>
      <c r="J370" s="37" t="n"/>
      <c r="K370" s="37" t="n"/>
      <c r="L370" s="31" t="n">
        <v>0.5639656551759451</v>
      </c>
      <c r="M370" s="31" t="n">
        <v>0.2373758687498912</v>
      </c>
      <c r="N370" s="31" t="n">
        <v>0.1986584760741637</v>
      </c>
      <c r="O370" s="33">
        <f>3*L370+M370</f>
        <v/>
      </c>
      <c r="P370" s="33">
        <f>3*N370+M370</f>
        <v/>
      </c>
      <c r="Q370" s="31">
        <f>IF(OR(J370="",K370=""),"",SUMPRODUCT(POISSON(Helper!$A$2:$A$122,J370,FALSE)*POISSON(Helper!$B$2:$B$122,K370,FALSE)*Helper!$C$2:$C$122))</f>
        <v/>
      </c>
      <c r="R370" s="31">
        <f>IF(OR(J370="",K370=""),"",SUMPRODUCT(POISSON(Helper!$A$2:$A$122,J370,FALSE)*POISSON(Helper!$B$2:$B$122,K370,FALSE)*Helper!$D$2:$D$122))</f>
        <v/>
      </c>
      <c r="S370" s="31">
        <f>IF(Q370="","",1-Q370-R370)</f>
        <v/>
      </c>
      <c r="T370" s="33">
        <f>IF(Q370="","",3*Q370+R370)</f>
        <v/>
      </c>
      <c r="U370" s="33">
        <f>IF(Q370="","",3*S370+R370)</f>
        <v/>
      </c>
      <c r="V370" s="24">
        <f>IF(OR(H370="",I370=""),"",IF(H370&gt;I370,3,IF(H370=I370,1,0)))</f>
        <v/>
      </c>
      <c r="W370" s="24">
        <f>IF(OR(H370="",I370=""),"",IF(I370&gt;H370,3,IF(H370=I370,1,0)))</f>
        <v/>
      </c>
      <c r="X370" s="24">
        <f>IF(OR(H370="",I370=""),0,1)</f>
        <v/>
      </c>
      <c r="Y370" s="24" t="n"/>
    </row>
    <row r="371">
      <c r="A371" s="24" t="inlineStr">
        <is>
          <t>E0-Tottenha-ManUtd</t>
        </is>
      </c>
      <c r="B371" s="24" t="inlineStr">
        <is>
          <t>E0</t>
        </is>
      </c>
      <c r="C371" s="24" t="inlineStr">
        <is>
          <t>Premier League</t>
        </is>
      </c>
      <c r="D371" s="24" t="n">
        <v>37</v>
      </c>
      <c r="E371" s="29" t="n">
        <v>46530.625</v>
      </c>
      <c r="F371" s="24" t="inlineStr">
        <is>
          <t>Tottenham</t>
        </is>
      </c>
      <c r="G371" s="24" t="inlineStr">
        <is>
          <t>Man Utd</t>
        </is>
      </c>
      <c r="H371" s="37" t="n"/>
      <c r="I371" s="37" t="n"/>
      <c r="J371" s="37" t="n"/>
      <c r="K371" s="37" t="n"/>
      <c r="L371" s="31" t="n">
        <v>0.3502136314289608</v>
      </c>
      <c r="M371" s="31" t="n">
        <v>0.26847698737352</v>
      </c>
      <c r="N371" s="31" t="n">
        <v>0.3813093811975192</v>
      </c>
      <c r="O371" s="33">
        <f>3*L371+M371</f>
        <v/>
      </c>
      <c r="P371" s="33">
        <f>3*N371+M371</f>
        <v/>
      </c>
      <c r="Q371" s="31">
        <f>IF(OR(J371="",K371=""),"",SUMPRODUCT(POISSON(Helper!$A$2:$A$122,J371,FALSE)*POISSON(Helper!$B$2:$B$122,K371,FALSE)*Helper!$C$2:$C$122))</f>
        <v/>
      </c>
      <c r="R371" s="31">
        <f>IF(OR(J371="",K371=""),"",SUMPRODUCT(POISSON(Helper!$A$2:$A$122,J371,FALSE)*POISSON(Helper!$B$2:$B$122,K371,FALSE)*Helper!$D$2:$D$122))</f>
        <v/>
      </c>
      <c r="S371" s="31">
        <f>IF(Q371="","",1-Q371-R371)</f>
        <v/>
      </c>
      <c r="T371" s="33">
        <f>IF(Q371="","",3*Q371+R371)</f>
        <v/>
      </c>
      <c r="U371" s="33">
        <f>IF(Q371="","",3*S371+R371)</f>
        <v/>
      </c>
      <c r="V371" s="24">
        <f>IF(OR(H371="",I371=""),"",IF(H371&gt;I371,3,IF(H371=I371,1,0)))</f>
        <v/>
      </c>
      <c r="W371" s="24">
        <f>IF(OR(H371="",I371=""),"",IF(I371&gt;H371,3,IF(H371=I371,1,0)))</f>
        <v/>
      </c>
      <c r="X371" s="24">
        <f>IF(OR(H371="",I371=""),0,1)</f>
        <v/>
      </c>
      <c r="Y371" s="24" t="n"/>
    </row>
    <row r="372">
      <c r="A372" s="24" t="inlineStr">
        <is>
          <t>E0-Arsenal-Brighton</t>
        </is>
      </c>
      <c r="B372" s="24" t="inlineStr">
        <is>
          <t>E0</t>
        </is>
      </c>
      <c r="C372" s="24" t="inlineStr">
        <is>
          <t>Premier League</t>
        </is>
      </c>
      <c r="D372" s="24" t="n">
        <v>38</v>
      </c>
      <c r="E372" s="29" t="n">
        <v>46537.66666666666</v>
      </c>
      <c r="F372" s="24" t="inlineStr">
        <is>
          <t>Arsenal</t>
        </is>
      </c>
      <c r="G372" s="24" t="inlineStr">
        <is>
          <t>Brighton</t>
        </is>
      </c>
      <c r="H372" s="37" t="n"/>
      <c r="I372" s="37" t="n"/>
      <c r="J372" s="37" t="n"/>
      <c r="K372" s="37" t="n"/>
      <c r="L372" s="31" t="n">
        <v>0.6535110767261403</v>
      </c>
      <c r="M372" s="31" t="n">
        <v>0.2061189563743888</v>
      </c>
      <c r="N372" s="31" t="n">
        <v>0.1403699668994709</v>
      </c>
      <c r="O372" s="33">
        <f>3*L372+M372</f>
        <v/>
      </c>
      <c r="P372" s="33">
        <f>3*N372+M372</f>
        <v/>
      </c>
      <c r="Q372" s="31">
        <f>IF(OR(J372="",K372=""),"",SUMPRODUCT(POISSON(Helper!$A$2:$A$122,J372,FALSE)*POISSON(Helper!$B$2:$B$122,K372,FALSE)*Helper!$C$2:$C$122))</f>
        <v/>
      </c>
      <c r="R372" s="31">
        <f>IF(OR(J372="",K372=""),"",SUMPRODUCT(POISSON(Helper!$A$2:$A$122,J372,FALSE)*POISSON(Helper!$B$2:$B$122,K372,FALSE)*Helper!$D$2:$D$122))</f>
        <v/>
      </c>
      <c r="S372" s="31">
        <f>IF(Q372="","",1-Q372-R372)</f>
        <v/>
      </c>
      <c r="T372" s="33">
        <f>IF(Q372="","",3*Q372+R372)</f>
        <v/>
      </c>
      <c r="U372" s="33">
        <f>IF(Q372="","",3*S372+R372)</f>
        <v/>
      </c>
      <c r="V372" s="24">
        <f>IF(OR(H372="",I372=""),"",IF(H372&gt;I372,3,IF(H372=I372,1,0)))</f>
        <v/>
      </c>
      <c r="W372" s="24">
        <f>IF(OR(H372="",I372=""),"",IF(I372&gt;H372,3,IF(H372=I372,1,0)))</f>
        <v/>
      </c>
      <c r="X372" s="24">
        <f>IF(OR(H372="",I372=""),0,1)</f>
        <v/>
      </c>
      <c r="Y372" s="24" t="n"/>
    </row>
    <row r="373">
      <c r="A373" s="24" t="inlineStr">
        <is>
          <t>E0-AstonVil-Tottenha</t>
        </is>
      </c>
      <c r="B373" s="24" t="inlineStr">
        <is>
          <t>E0</t>
        </is>
      </c>
      <c r="C373" s="24" t="inlineStr">
        <is>
          <t>Premier League</t>
        </is>
      </c>
      <c r="D373" s="24" t="n">
        <v>38</v>
      </c>
      <c r="E373" s="29" t="n">
        <v>46537.66666666666</v>
      </c>
      <c r="F373" s="24" t="inlineStr">
        <is>
          <t>Aston Villa</t>
        </is>
      </c>
      <c r="G373" s="24" t="inlineStr">
        <is>
          <t>Tottenham</t>
        </is>
      </c>
      <c r="H373" s="37" t="n"/>
      <c r="I373" s="37" t="n"/>
      <c r="J373" s="37" t="n"/>
      <c r="K373" s="37" t="n"/>
      <c r="L373" s="31" t="n">
        <v>0.3955801030628307</v>
      </c>
      <c r="M373" s="31" t="n">
        <v>0.2678920718178357</v>
      </c>
      <c r="N373" s="31" t="n">
        <v>0.3365278251193335</v>
      </c>
      <c r="O373" s="33">
        <f>3*L373+M373</f>
        <v/>
      </c>
      <c r="P373" s="33">
        <f>3*N373+M373</f>
        <v/>
      </c>
      <c r="Q373" s="31">
        <f>IF(OR(J373="",K373=""),"",SUMPRODUCT(POISSON(Helper!$A$2:$A$122,J373,FALSE)*POISSON(Helper!$B$2:$B$122,K373,FALSE)*Helper!$C$2:$C$122))</f>
        <v/>
      </c>
      <c r="R373" s="31">
        <f>IF(OR(J373="",K373=""),"",SUMPRODUCT(POISSON(Helper!$A$2:$A$122,J373,FALSE)*POISSON(Helper!$B$2:$B$122,K373,FALSE)*Helper!$D$2:$D$122))</f>
        <v/>
      </c>
      <c r="S373" s="31">
        <f>IF(Q373="","",1-Q373-R373)</f>
        <v/>
      </c>
      <c r="T373" s="33">
        <f>IF(Q373="","",3*Q373+R373)</f>
        <v/>
      </c>
      <c r="U373" s="33">
        <f>IF(Q373="","",3*S373+R373)</f>
        <v/>
      </c>
      <c r="V373" s="24">
        <f>IF(OR(H373="",I373=""),"",IF(H373&gt;I373,3,IF(H373=I373,1,0)))</f>
        <v/>
      </c>
      <c r="W373" s="24">
        <f>IF(OR(H373="",I373=""),"",IF(I373&gt;H373,3,IF(H373=I373,1,0)))</f>
        <v/>
      </c>
      <c r="X373" s="24">
        <f>IF(OR(H373="",I373=""),0,1)</f>
        <v/>
      </c>
      <c r="Y373" s="24" t="n"/>
    </row>
    <row r="374">
      <c r="A374" s="24" t="inlineStr">
        <is>
          <t>E0-Chelsea-Brentfor</t>
        </is>
      </c>
      <c r="B374" s="24" t="inlineStr">
        <is>
          <t>E0</t>
        </is>
      </c>
      <c r="C374" s="24" t="inlineStr">
        <is>
          <t>Premier League</t>
        </is>
      </c>
      <c r="D374" s="24" t="n">
        <v>38</v>
      </c>
      <c r="E374" s="29" t="n">
        <v>46537.66666666666</v>
      </c>
      <c r="F374" s="24" t="inlineStr">
        <is>
          <t>Chelsea</t>
        </is>
      </c>
      <c r="G374" s="24" t="inlineStr">
        <is>
          <t>Brentford</t>
        </is>
      </c>
      <c r="H374" s="37" t="n"/>
      <c r="I374" s="37" t="n"/>
      <c r="J374" s="37" t="n"/>
      <c r="K374" s="37" t="n"/>
      <c r="L374" s="31" t="n">
        <v>0.5996150811601983</v>
      </c>
      <c r="M374" s="31" t="n">
        <v>0.2260570364899991</v>
      </c>
      <c r="N374" s="31" t="n">
        <v>0.1743278823498025</v>
      </c>
      <c r="O374" s="33">
        <f>3*L374+M374</f>
        <v/>
      </c>
      <c r="P374" s="33">
        <f>3*N374+M374</f>
        <v/>
      </c>
      <c r="Q374" s="31">
        <f>IF(OR(J374="",K374=""),"",SUMPRODUCT(POISSON(Helper!$A$2:$A$122,J374,FALSE)*POISSON(Helper!$B$2:$B$122,K374,FALSE)*Helper!$C$2:$C$122))</f>
        <v/>
      </c>
      <c r="R374" s="31">
        <f>IF(OR(J374="",K374=""),"",SUMPRODUCT(POISSON(Helper!$A$2:$A$122,J374,FALSE)*POISSON(Helper!$B$2:$B$122,K374,FALSE)*Helper!$D$2:$D$122))</f>
        <v/>
      </c>
      <c r="S374" s="31">
        <f>IF(Q374="","",1-Q374-R374)</f>
        <v/>
      </c>
      <c r="T374" s="33">
        <f>IF(Q374="","",3*Q374+R374)</f>
        <v/>
      </c>
      <c r="U374" s="33">
        <f>IF(Q374="","",3*S374+R374)</f>
        <v/>
      </c>
      <c r="V374" s="24">
        <f>IF(OR(H374="",I374=""),"",IF(H374&gt;I374,3,IF(H374=I374,1,0)))</f>
        <v/>
      </c>
      <c r="W374" s="24">
        <f>IF(OR(H374="",I374=""),"",IF(I374&gt;H374,3,IF(H374=I374,1,0)))</f>
        <v/>
      </c>
      <c r="X374" s="24">
        <f>IF(OR(H374="",I374=""),0,1)</f>
        <v/>
      </c>
      <c r="Y374" s="24" t="n"/>
    </row>
    <row r="375">
      <c r="A375" s="24" t="inlineStr">
        <is>
          <t>E0-Coventry-NottmFor</t>
        </is>
      </c>
      <c r="B375" s="24" t="inlineStr">
        <is>
          <t>E0</t>
        </is>
      </c>
      <c r="C375" s="24" t="inlineStr">
        <is>
          <t>Premier League</t>
        </is>
      </c>
      <c r="D375" s="24" t="n">
        <v>38</v>
      </c>
      <c r="E375" s="29" t="n">
        <v>46537.66666666666</v>
      </c>
      <c r="F375" s="24" t="inlineStr">
        <is>
          <t>Coventry</t>
        </is>
      </c>
      <c r="G375" s="24" t="inlineStr">
        <is>
          <t>Nott'm Forest</t>
        </is>
      </c>
      <c r="H375" s="37" t="n"/>
      <c r="I375" s="37" t="n"/>
      <c r="J375" s="37" t="n"/>
      <c r="K375" s="37" t="n"/>
      <c r="L375" s="31" t="n">
        <v>0.2983846658286471</v>
      </c>
      <c r="M375" s="31" t="n">
        <v>0.2642101613973772</v>
      </c>
      <c r="N375" s="31" t="n">
        <v>0.4374051727739757</v>
      </c>
      <c r="O375" s="33">
        <f>3*L375+M375</f>
        <v/>
      </c>
      <c r="P375" s="33">
        <f>3*N375+M375</f>
        <v/>
      </c>
      <c r="Q375" s="31">
        <f>IF(OR(J375="",K375=""),"",SUMPRODUCT(POISSON(Helper!$A$2:$A$122,J375,FALSE)*POISSON(Helper!$B$2:$B$122,K375,FALSE)*Helper!$C$2:$C$122))</f>
        <v/>
      </c>
      <c r="R375" s="31">
        <f>IF(OR(J375="",K375=""),"",SUMPRODUCT(POISSON(Helper!$A$2:$A$122,J375,FALSE)*POISSON(Helper!$B$2:$B$122,K375,FALSE)*Helper!$D$2:$D$122))</f>
        <v/>
      </c>
      <c r="S375" s="31">
        <f>IF(Q375="","",1-Q375-R375)</f>
        <v/>
      </c>
      <c r="T375" s="33">
        <f>IF(Q375="","",3*Q375+R375)</f>
        <v/>
      </c>
      <c r="U375" s="33">
        <f>IF(Q375="","",3*S375+R375)</f>
        <v/>
      </c>
      <c r="V375" s="24">
        <f>IF(OR(H375="",I375=""),"",IF(H375&gt;I375,3,IF(H375=I375,1,0)))</f>
        <v/>
      </c>
      <c r="W375" s="24">
        <f>IF(OR(H375="",I375=""),"",IF(I375&gt;H375,3,IF(H375=I375,1,0)))</f>
        <v/>
      </c>
      <c r="X375" s="24">
        <f>IF(OR(H375="",I375=""),0,1)</f>
        <v/>
      </c>
      <c r="Y375" s="24" t="n"/>
    </row>
    <row r="376">
      <c r="A376" s="24" t="inlineStr">
        <is>
          <t>E0-CrystalP-Leeds</t>
        </is>
      </c>
      <c r="B376" s="24" t="inlineStr">
        <is>
          <t>E0</t>
        </is>
      </c>
      <c r="C376" s="24" t="inlineStr">
        <is>
          <t>Premier League</t>
        </is>
      </c>
      <c r="D376" s="24" t="n">
        <v>38</v>
      </c>
      <c r="E376" s="29" t="n">
        <v>46537.66666666666</v>
      </c>
      <c r="F376" s="24" t="inlineStr">
        <is>
          <t>Crystal Palace</t>
        </is>
      </c>
      <c r="G376" s="24" t="inlineStr">
        <is>
          <t>Leeds</t>
        </is>
      </c>
      <c r="H376" s="37" t="n"/>
      <c r="I376" s="37" t="n"/>
      <c r="J376" s="37" t="n"/>
      <c r="K376" s="37" t="n"/>
      <c r="L376" s="31" t="n">
        <v>0.417269059534067</v>
      </c>
      <c r="M376" s="31" t="n">
        <v>0.2663384412082972</v>
      </c>
      <c r="N376" s="31" t="n">
        <v>0.3163924992576357</v>
      </c>
      <c r="O376" s="33">
        <f>3*L376+M376</f>
        <v/>
      </c>
      <c r="P376" s="33">
        <f>3*N376+M376</f>
        <v/>
      </c>
      <c r="Q376" s="31">
        <f>IF(OR(J376="",K376=""),"",SUMPRODUCT(POISSON(Helper!$A$2:$A$122,J376,FALSE)*POISSON(Helper!$B$2:$B$122,K376,FALSE)*Helper!$C$2:$C$122))</f>
        <v/>
      </c>
      <c r="R376" s="31">
        <f>IF(OR(J376="",K376=""),"",SUMPRODUCT(POISSON(Helper!$A$2:$A$122,J376,FALSE)*POISSON(Helper!$B$2:$B$122,K376,FALSE)*Helper!$D$2:$D$122))</f>
        <v/>
      </c>
      <c r="S376" s="31">
        <f>IF(Q376="","",1-Q376-R376)</f>
        <v/>
      </c>
      <c r="T376" s="33">
        <f>IF(Q376="","",3*Q376+R376)</f>
        <v/>
      </c>
      <c r="U376" s="33">
        <f>IF(Q376="","",3*S376+R376)</f>
        <v/>
      </c>
      <c r="V376" s="24">
        <f>IF(OR(H376="",I376=""),"",IF(H376&gt;I376,3,IF(H376=I376,1,0)))</f>
        <v/>
      </c>
      <c r="W376" s="24">
        <f>IF(OR(H376="",I376=""),"",IF(I376&gt;H376,3,IF(H376=I376,1,0)))</f>
        <v/>
      </c>
      <c r="X376" s="24">
        <f>IF(OR(H376="",I376=""),0,1)</f>
        <v/>
      </c>
      <c r="Y376" s="24" t="n"/>
    </row>
    <row r="377">
      <c r="A377" s="24" t="inlineStr">
        <is>
          <t>E0-Hull-Newcastl</t>
        </is>
      </c>
      <c r="B377" s="24" t="inlineStr">
        <is>
          <t>E0</t>
        </is>
      </c>
      <c r="C377" s="24" t="inlineStr">
        <is>
          <t>Premier League</t>
        </is>
      </c>
      <c r="D377" s="24" t="n">
        <v>38</v>
      </c>
      <c r="E377" s="29" t="n">
        <v>46537.66666666666</v>
      </c>
      <c r="F377" s="24" t="inlineStr">
        <is>
          <t>Hull</t>
        </is>
      </c>
      <c r="G377" s="24" t="inlineStr">
        <is>
          <t>Newcastle</t>
        </is>
      </c>
      <c r="H377" s="37" t="n"/>
      <c r="I377" s="37" t="n"/>
      <c r="J377" s="37" t="n"/>
      <c r="K377" s="37" t="n"/>
      <c r="L377" s="31" t="n">
        <v>0.1872779910664282</v>
      </c>
      <c r="M377" s="31" t="n">
        <v>0.2323605757730519</v>
      </c>
      <c r="N377" s="31" t="n">
        <v>0.58036143316052</v>
      </c>
      <c r="O377" s="33">
        <f>3*L377+M377</f>
        <v/>
      </c>
      <c r="P377" s="33">
        <f>3*N377+M377</f>
        <v/>
      </c>
      <c r="Q377" s="31">
        <f>IF(OR(J377="",K377=""),"",SUMPRODUCT(POISSON(Helper!$A$2:$A$122,J377,FALSE)*POISSON(Helper!$B$2:$B$122,K377,FALSE)*Helper!$C$2:$C$122))</f>
        <v/>
      </c>
      <c r="R377" s="31">
        <f>IF(OR(J377="",K377=""),"",SUMPRODUCT(POISSON(Helper!$A$2:$A$122,J377,FALSE)*POISSON(Helper!$B$2:$B$122,K377,FALSE)*Helper!$D$2:$D$122))</f>
        <v/>
      </c>
      <c r="S377" s="31">
        <f>IF(Q377="","",1-Q377-R377)</f>
        <v/>
      </c>
      <c r="T377" s="33">
        <f>IF(Q377="","",3*Q377+R377)</f>
        <v/>
      </c>
      <c r="U377" s="33">
        <f>IF(Q377="","",3*S377+R377)</f>
        <v/>
      </c>
      <c r="V377" s="24">
        <f>IF(OR(H377="",I377=""),"",IF(H377&gt;I377,3,IF(H377=I377,1,0)))</f>
        <v/>
      </c>
      <c r="W377" s="24">
        <f>IF(OR(H377="",I377=""),"",IF(I377&gt;H377,3,IF(H377=I377,1,0)))</f>
        <v/>
      </c>
      <c r="X377" s="24">
        <f>IF(OR(H377="",I377=""),0,1)</f>
        <v/>
      </c>
      <c r="Y377" s="24" t="n"/>
    </row>
    <row r="378">
      <c r="A378" s="24" t="inlineStr">
        <is>
          <t>E0-Ipswich-Everton</t>
        </is>
      </c>
      <c r="B378" s="24" t="inlineStr">
        <is>
          <t>E0</t>
        </is>
      </c>
      <c r="C378" s="24" t="inlineStr">
        <is>
          <t>Premier League</t>
        </is>
      </c>
      <c r="D378" s="24" t="n">
        <v>38</v>
      </c>
      <c r="E378" s="29" t="n">
        <v>46537.66666666666</v>
      </c>
      <c r="F378" s="24" t="inlineStr">
        <is>
          <t>Ipswich</t>
        </is>
      </c>
      <c r="G378" s="24" t="inlineStr">
        <is>
          <t>Everton</t>
        </is>
      </c>
      <c r="H378" s="37" t="n"/>
      <c r="I378" s="37" t="n"/>
      <c r="J378" s="37" t="n"/>
      <c r="K378" s="37" t="n"/>
      <c r="L378" s="31" t="n">
        <v>0.279145177578485</v>
      </c>
      <c r="M378" s="31" t="n">
        <v>0.2611135836028337</v>
      </c>
      <c r="N378" s="31" t="n">
        <v>0.4597412388186813</v>
      </c>
      <c r="O378" s="33">
        <f>3*L378+M378</f>
        <v/>
      </c>
      <c r="P378" s="33">
        <f>3*N378+M378</f>
        <v/>
      </c>
      <c r="Q378" s="31">
        <f>IF(OR(J378="",K378=""),"",SUMPRODUCT(POISSON(Helper!$A$2:$A$122,J378,FALSE)*POISSON(Helper!$B$2:$B$122,K378,FALSE)*Helper!$C$2:$C$122))</f>
        <v/>
      </c>
      <c r="R378" s="31">
        <f>IF(OR(J378="",K378=""),"",SUMPRODUCT(POISSON(Helper!$A$2:$A$122,J378,FALSE)*POISSON(Helper!$B$2:$B$122,K378,FALSE)*Helper!$D$2:$D$122))</f>
        <v/>
      </c>
      <c r="S378" s="31">
        <f>IF(Q378="","",1-Q378-R378)</f>
        <v/>
      </c>
      <c r="T378" s="33">
        <f>IF(Q378="","",3*Q378+R378)</f>
        <v/>
      </c>
      <c r="U378" s="33">
        <f>IF(Q378="","",3*S378+R378)</f>
        <v/>
      </c>
      <c r="V378" s="24">
        <f>IF(OR(H378="",I378=""),"",IF(H378&gt;I378,3,IF(H378=I378,1,0)))</f>
        <v/>
      </c>
      <c r="W378" s="24">
        <f>IF(OR(H378="",I378=""),"",IF(I378&gt;H378,3,IF(H378=I378,1,0)))</f>
        <v/>
      </c>
      <c r="X378" s="24">
        <f>IF(OR(H378="",I378=""),0,1)</f>
        <v/>
      </c>
      <c r="Y378" s="24" t="n"/>
    </row>
    <row r="379">
      <c r="A379" s="24" t="inlineStr">
        <is>
          <t>E0-Liverpoo-Bournemo</t>
        </is>
      </c>
      <c r="B379" s="24" t="inlineStr">
        <is>
          <t>E0</t>
        </is>
      </c>
      <c r="C379" s="24" t="inlineStr">
        <is>
          <t>Premier League</t>
        </is>
      </c>
      <c r="D379" s="24" t="n">
        <v>38</v>
      </c>
      <c r="E379" s="29" t="n">
        <v>46537.66666666666</v>
      </c>
      <c r="F379" s="24" t="inlineStr">
        <is>
          <t>Liverpool</t>
        </is>
      </c>
      <c r="G379" s="24" t="inlineStr">
        <is>
          <t>Bournemouth</t>
        </is>
      </c>
      <c r="H379" s="37" t="n"/>
      <c r="I379" s="37" t="n"/>
      <c r="J379" s="37" t="n"/>
      <c r="K379" s="37" t="n"/>
      <c r="L379" s="31" t="n">
        <v>0.6228129847468435</v>
      </c>
      <c r="M379" s="31" t="n">
        <v>0.2178827596500119</v>
      </c>
      <c r="N379" s="31" t="n">
        <v>0.1593042556031445</v>
      </c>
      <c r="O379" s="33">
        <f>3*L379+M379</f>
        <v/>
      </c>
      <c r="P379" s="33">
        <f>3*N379+M379</f>
        <v/>
      </c>
      <c r="Q379" s="31">
        <f>IF(OR(J379="",K379=""),"",SUMPRODUCT(POISSON(Helper!$A$2:$A$122,J379,FALSE)*POISSON(Helper!$B$2:$B$122,K379,FALSE)*Helper!$C$2:$C$122))</f>
        <v/>
      </c>
      <c r="R379" s="31">
        <f>IF(OR(J379="",K379=""),"",SUMPRODUCT(POISSON(Helper!$A$2:$A$122,J379,FALSE)*POISSON(Helper!$B$2:$B$122,K379,FALSE)*Helper!$D$2:$D$122))</f>
        <v/>
      </c>
      <c r="S379" s="31">
        <f>IF(Q379="","",1-Q379-R379)</f>
        <v/>
      </c>
      <c r="T379" s="33">
        <f>IF(Q379="","",3*Q379+R379)</f>
        <v/>
      </c>
      <c r="U379" s="33">
        <f>IF(Q379="","",3*S379+R379)</f>
        <v/>
      </c>
      <c r="V379" s="24">
        <f>IF(OR(H379="",I379=""),"",IF(H379&gt;I379,3,IF(H379=I379,1,0)))</f>
        <v/>
      </c>
      <c r="W379" s="24">
        <f>IF(OR(H379="",I379=""),"",IF(I379&gt;H379,3,IF(H379=I379,1,0)))</f>
        <v/>
      </c>
      <c r="X379" s="24">
        <f>IF(OR(H379="",I379=""),0,1)</f>
        <v/>
      </c>
      <c r="Y379" s="24" t="n"/>
    </row>
    <row r="380">
      <c r="A380" s="24" t="inlineStr">
        <is>
          <t>E0-ManUtd-Fulham</t>
        </is>
      </c>
      <c r="B380" s="24" t="inlineStr">
        <is>
          <t>E0</t>
        </is>
      </c>
      <c r="C380" s="24" t="inlineStr">
        <is>
          <t>Premier League</t>
        </is>
      </c>
      <c r="D380" s="24" t="n">
        <v>38</v>
      </c>
      <c r="E380" s="29" t="n">
        <v>46537.66666666666</v>
      </c>
      <c r="F380" s="24" t="inlineStr">
        <is>
          <t>Man Utd</t>
        </is>
      </c>
      <c r="G380" s="24" t="inlineStr">
        <is>
          <t>Fulham</t>
        </is>
      </c>
      <c r="H380" s="37" t="n"/>
      <c r="I380" s="37" t="n"/>
      <c r="J380" s="37" t="n"/>
      <c r="K380" s="37" t="n"/>
      <c r="L380" s="31" t="n">
        <v>0.6503522245785899</v>
      </c>
      <c r="M380" s="31" t="n">
        <v>0.2073783633640975</v>
      </c>
      <c r="N380" s="31" t="n">
        <v>0.1422694120573126</v>
      </c>
      <c r="O380" s="33">
        <f>3*L380+M380</f>
        <v/>
      </c>
      <c r="P380" s="33">
        <f>3*N380+M380</f>
        <v/>
      </c>
      <c r="Q380" s="31">
        <f>IF(OR(J380="",K380=""),"",SUMPRODUCT(POISSON(Helper!$A$2:$A$122,J380,FALSE)*POISSON(Helper!$B$2:$B$122,K380,FALSE)*Helper!$C$2:$C$122))</f>
        <v/>
      </c>
      <c r="R380" s="31">
        <f>IF(OR(J380="",K380=""),"",SUMPRODUCT(POISSON(Helper!$A$2:$A$122,J380,FALSE)*POISSON(Helper!$B$2:$B$122,K380,FALSE)*Helper!$D$2:$D$122))</f>
        <v/>
      </c>
      <c r="S380" s="31">
        <f>IF(Q380="","",1-Q380-R380)</f>
        <v/>
      </c>
      <c r="T380" s="33">
        <f>IF(Q380="","",3*Q380+R380)</f>
        <v/>
      </c>
      <c r="U380" s="33">
        <f>IF(Q380="","",3*S380+R380)</f>
        <v/>
      </c>
      <c r="V380" s="24">
        <f>IF(OR(H380="",I380=""),"",IF(H380&gt;I380,3,IF(H380=I380,1,0)))</f>
        <v/>
      </c>
      <c r="W380" s="24">
        <f>IF(OR(H380="",I380=""),"",IF(I380&gt;H380,3,IF(H380=I380,1,0)))</f>
        <v/>
      </c>
      <c r="X380" s="24">
        <f>IF(OR(H380="",I380=""),0,1)</f>
        <v/>
      </c>
      <c r="Y380" s="24" t="n"/>
    </row>
    <row r="381">
      <c r="A381" s="24" t="inlineStr">
        <is>
          <t>E0-Sunderla-ManCity</t>
        </is>
      </c>
      <c r="B381" s="24" t="inlineStr">
        <is>
          <t>E0</t>
        </is>
      </c>
      <c r="C381" s="24" t="inlineStr">
        <is>
          <t>Premier League</t>
        </is>
      </c>
      <c r="D381" s="24" t="n">
        <v>38</v>
      </c>
      <c r="E381" s="29" t="n">
        <v>46537.66666666666</v>
      </c>
      <c r="F381" s="24" t="inlineStr">
        <is>
          <t>Sunderland</t>
        </is>
      </c>
      <c r="G381" s="24" t="inlineStr">
        <is>
          <t>Man City</t>
        </is>
      </c>
      <c r="H381" s="37" t="n"/>
      <c r="I381" s="37" t="n"/>
      <c r="J381" s="37" t="n"/>
      <c r="K381" s="37" t="n"/>
      <c r="L381" s="31" t="n">
        <v>0.1638152919237329</v>
      </c>
      <c r="M381" s="31" t="n">
        <v>0.220439301259768</v>
      </c>
      <c r="N381" s="31" t="n">
        <v>0.6157454068164991</v>
      </c>
      <c r="O381" s="33">
        <f>3*L381+M381</f>
        <v/>
      </c>
      <c r="P381" s="33">
        <f>3*N381+M381</f>
        <v/>
      </c>
      <c r="Q381" s="31">
        <f>IF(OR(J381="",K381=""),"",SUMPRODUCT(POISSON(Helper!$A$2:$A$122,J381,FALSE)*POISSON(Helper!$B$2:$B$122,K381,FALSE)*Helper!$C$2:$C$122))</f>
        <v/>
      </c>
      <c r="R381" s="31">
        <f>IF(OR(J381="",K381=""),"",SUMPRODUCT(POISSON(Helper!$A$2:$A$122,J381,FALSE)*POISSON(Helper!$B$2:$B$122,K381,FALSE)*Helper!$D$2:$D$122))</f>
        <v/>
      </c>
      <c r="S381" s="31">
        <f>IF(Q381="","",1-Q381-R381)</f>
        <v/>
      </c>
      <c r="T381" s="33">
        <f>IF(Q381="","",3*Q381+R381)</f>
        <v/>
      </c>
      <c r="U381" s="33">
        <f>IF(Q381="","",3*S381+R381)</f>
        <v/>
      </c>
      <c r="V381" s="24">
        <f>IF(OR(H381="",I381=""),"",IF(H381&gt;I381,3,IF(H381=I381,1,0)))</f>
        <v/>
      </c>
      <c r="W381" s="24">
        <f>IF(OR(H381="",I381=""),"",IF(I381&gt;H381,3,IF(H381=I381,1,0)))</f>
        <v/>
      </c>
      <c r="X381" s="24">
        <f>IF(OR(H381="",I381=""),0,1)</f>
        <v/>
      </c>
      <c r="Y381" s="24" t="n"/>
    </row>
    <row r="382">
      <c r="A382" s="24" t="inlineStr">
        <is>
          <t>E1-Wolves-Blackbur</t>
        </is>
      </c>
      <c r="B382" s="24" t="inlineStr">
        <is>
          <t>E1</t>
        </is>
      </c>
      <c r="C382" s="24" t="inlineStr">
        <is>
          <t>Championship</t>
        </is>
      </c>
      <c r="D382" s="24" t="n">
        <v>1</v>
      </c>
      <c r="E382" s="29" t="n">
        <v>46248.83333333334</v>
      </c>
      <c r="F382" s="24" t="inlineStr">
        <is>
          <t>Wolves</t>
        </is>
      </c>
      <c r="G382" s="24" t="inlineStr">
        <is>
          <t>Blackburn</t>
        </is>
      </c>
      <c r="H382" s="37" t="n">
        <v>2</v>
      </c>
      <c r="I382" s="37" t="n">
        <v>2</v>
      </c>
      <c r="J382" s="37" t="n">
        <v>1.79</v>
      </c>
      <c r="K382" s="37" t="n">
        <v>0.79</v>
      </c>
      <c r="L382" s="31" t="n">
        <v>0.5582458961040146</v>
      </c>
      <c r="M382" s="31" t="n">
        <v>0.2521410584202353</v>
      </c>
      <c r="N382" s="31" t="n">
        <v>0.18961304547575</v>
      </c>
      <c r="O382" s="33">
        <f>3*L382+M382</f>
        <v/>
      </c>
      <c r="P382" s="33">
        <f>3*N382+M382</f>
        <v/>
      </c>
      <c r="Q382" s="31">
        <f>IF(OR(J382="",K382=""),"",SUMPRODUCT(POISSON(Helper!$A$2:$A$122,J382,FALSE)*POISSON(Helper!$B$2:$B$122,K382,FALSE)*Helper!$C$2:$C$122))</f>
        <v/>
      </c>
      <c r="R382" s="31">
        <f>IF(OR(J382="",K382=""),"",SUMPRODUCT(POISSON(Helper!$A$2:$A$122,J382,FALSE)*POISSON(Helper!$B$2:$B$122,K382,FALSE)*Helper!$D$2:$D$122))</f>
        <v/>
      </c>
      <c r="S382" s="31">
        <f>IF(Q382="","",1-Q382-R382)</f>
        <v/>
      </c>
      <c r="T382" s="33">
        <f>IF(Q382="","",3*Q382+R382)</f>
        <v/>
      </c>
      <c r="U382" s="33">
        <f>IF(Q382="","",3*S382+R382)</f>
        <v/>
      </c>
      <c r="V382" s="24">
        <f>IF(OR(H382="",I382=""),"",IF(H382&gt;I382,3,IF(H382=I382,1,0)))</f>
        <v/>
      </c>
      <c r="W382" s="24">
        <f>IF(OR(H382="",I382=""),"",IF(I382&gt;H382,3,IF(H382=I382,1,0)))</f>
        <v/>
      </c>
      <c r="X382" s="24">
        <f>IF(OR(H382="",I382=""),0,1)</f>
        <v/>
      </c>
      <c r="Y382" s="24" t="inlineStr">
        <is>
          <t>oddalerts.com</t>
        </is>
      </c>
    </row>
    <row r="383">
      <c r="A383" s="24" t="inlineStr">
        <is>
          <t>E1-Bolton-Preston</t>
        </is>
      </c>
      <c r="B383" s="24" t="inlineStr">
        <is>
          <t>E1</t>
        </is>
      </c>
      <c r="C383" s="24" t="inlineStr">
        <is>
          <t>Championship</t>
        </is>
      </c>
      <c r="D383" s="24" t="n">
        <v>1</v>
      </c>
      <c r="E383" s="29" t="n">
        <v>46249.52083333334</v>
      </c>
      <c r="F383" s="24" t="inlineStr">
        <is>
          <t>Bolton</t>
        </is>
      </c>
      <c r="G383" s="24" t="inlineStr">
        <is>
          <t>Preston</t>
        </is>
      </c>
      <c r="H383" s="37" t="n">
        <v>2</v>
      </c>
      <c r="I383" s="37" t="n">
        <v>1</v>
      </c>
      <c r="J383" s="37" t="n">
        <v>0.77</v>
      </c>
      <c r="K383" s="37" t="n">
        <v>1.1</v>
      </c>
      <c r="L383" s="31" t="n">
        <v>0.3958799340754556</v>
      </c>
      <c r="M383" s="31" t="n">
        <v>0.2850790682397786</v>
      </c>
      <c r="N383" s="31" t="n">
        <v>0.3190409976847657</v>
      </c>
      <c r="O383" s="33">
        <f>3*L383+M383</f>
        <v/>
      </c>
      <c r="P383" s="33">
        <f>3*N383+M383</f>
        <v/>
      </c>
      <c r="Q383" s="31">
        <f>IF(OR(J383="",K383=""),"",SUMPRODUCT(POISSON(Helper!$A$2:$A$122,J383,FALSE)*POISSON(Helper!$B$2:$B$122,K383,FALSE)*Helper!$C$2:$C$122))</f>
        <v/>
      </c>
      <c r="R383" s="31">
        <f>IF(OR(J383="",K383=""),"",SUMPRODUCT(POISSON(Helper!$A$2:$A$122,J383,FALSE)*POISSON(Helper!$B$2:$B$122,K383,FALSE)*Helper!$D$2:$D$122))</f>
        <v/>
      </c>
      <c r="S383" s="31">
        <f>IF(Q383="","",1-Q383-R383)</f>
        <v/>
      </c>
      <c r="T383" s="33">
        <f>IF(Q383="","",3*Q383+R383)</f>
        <v/>
      </c>
      <c r="U383" s="33">
        <f>IF(Q383="","",3*S383+R383)</f>
        <v/>
      </c>
      <c r="V383" s="24">
        <f>IF(OR(H383="",I383=""),"",IF(H383&gt;I383,3,IF(H383=I383,1,0)))</f>
        <v/>
      </c>
      <c r="W383" s="24">
        <f>IF(OR(H383="",I383=""),"",IF(I383&gt;H383,3,IF(H383=I383,1,0)))</f>
        <v/>
      </c>
      <c r="X383" s="24">
        <f>IF(OR(H383="",I383=""),0,1)</f>
        <v/>
      </c>
      <c r="Y383" s="24" t="inlineStr">
        <is>
          <t>oddalerts.com</t>
        </is>
      </c>
    </row>
    <row r="384">
      <c r="A384" s="24" t="inlineStr">
        <is>
          <t>E1-BristolC-Millwall</t>
        </is>
      </c>
      <c r="B384" s="24" t="inlineStr">
        <is>
          <t>E1</t>
        </is>
      </c>
      <c r="C384" s="24" t="inlineStr">
        <is>
          <t>Championship</t>
        </is>
      </c>
      <c r="D384" s="24" t="n">
        <v>1</v>
      </c>
      <c r="E384" s="29" t="n">
        <v>46249.625</v>
      </c>
      <c r="F384" s="24" t="inlineStr">
        <is>
          <t>Bristol City</t>
        </is>
      </c>
      <c r="G384" s="24" t="inlineStr">
        <is>
          <t>Millwall</t>
        </is>
      </c>
      <c r="H384" s="37" t="n">
        <v>0</v>
      </c>
      <c r="I384" s="37" t="n">
        <v>2</v>
      </c>
      <c r="J384" s="37" t="n">
        <v>0.49</v>
      </c>
      <c r="K384" s="37" t="n">
        <v>3.12</v>
      </c>
      <c r="L384" s="31" t="n">
        <v>0.3894612276112449</v>
      </c>
      <c r="M384" s="31" t="n">
        <v>0.2855182534039318</v>
      </c>
      <c r="N384" s="31" t="n">
        <v>0.3250205189848233</v>
      </c>
      <c r="O384" s="33">
        <f>3*L384+M384</f>
        <v/>
      </c>
      <c r="P384" s="33">
        <f>3*N384+M384</f>
        <v/>
      </c>
      <c r="Q384" s="31">
        <f>IF(OR(J384="",K384=""),"",SUMPRODUCT(POISSON(Helper!$A$2:$A$122,J384,FALSE)*POISSON(Helper!$B$2:$B$122,K384,FALSE)*Helper!$C$2:$C$122))</f>
        <v/>
      </c>
      <c r="R384" s="31">
        <f>IF(OR(J384="",K384=""),"",SUMPRODUCT(POISSON(Helper!$A$2:$A$122,J384,FALSE)*POISSON(Helper!$B$2:$B$122,K384,FALSE)*Helper!$D$2:$D$122))</f>
        <v/>
      </c>
      <c r="S384" s="31">
        <f>IF(Q384="","",1-Q384-R384)</f>
        <v/>
      </c>
      <c r="T384" s="33">
        <f>IF(Q384="","",3*Q384+R384)</f>
        <v/>
      </c>
      <c r="U384" s="33">
        <f>IF(Q384="","",3*S384+R384)</f>
        <v/>
      </c>
      <c r="V384" s="24">
        <f>IF(OR(H384="",I384=""),"",IF(H384&gt;I384,3,IF(H384=I384,1,0)))</f>
        <v/>
      </c>
      <c r="W384" s="24">
        <f>IF(OR(H384="",I384=""),"",IF(I384&gt;H384,3,IF(H384=I384,1,0)))</f>
        <v/>
      </c>
      <c r="X384" s="24">
        <f>IF(OR(H384="",I384=""),0,1)</f>
        <v/>
      </c>
      <c r="Y384" s="24" t="inlineStr">
        <is>
          <t>oddalerts.com</t>
        </is>
      </c>
    </row>
    <row r="385">
      <c r="A385" s="24" t="inlineStr">
        <is>
          <t>E1-Charlton-Derby</t>
        </is>
      </c>
      <c r="B385" s="24" t="inlineStr">
        <is>
          <t>E1</t>
        </is>
      </c>
      <c r="C385" s="24" t="inlineStr">
        <is>
          <t>Championship</t>
        </is>
      </c>
      <c r="D385" s="24" t="n">
        <v>1</v>
      </c>
      <c r="E385" s="29" t="n">
        <v>46249.625</v>
      </c>
      <c r="F385" s="24" t="inlineStr">
        <is>
          <t>Charlton</t>
        </is>
      </c>
      <c r="G385" s="24" t="inlineStr">
        <is>
          <t>Derby</t>
        </is>
      </c>
      <c r="H385" s="37" t="n">
        <v>2</v>
      </c>
      <c r="I385" s="37" t="n">
        <v>1</v>
      </c>
      <c r="J385" s="37" t="n">
        <v>1.37</v>
      </c>
      <c r="K385" s="37" t="n">
        <v>1.48</v>
      </c>
      <c r="L385" s="31" t="n">
        <v>0.3268175711846039</v>
      </c>
      <c r="M385" s="31" t="n">
        <v>0.2856346859402252</v>
      </c>
      <c r="N385" s="31" t="n">
        <v>0.3875477428751709</v>
      </c>
      <c r="O385" s="33">
        <f>3*L385+M385</f>
        <v/>
      </c>
      <c r="P385" s="33">
        <f>3*N385+M385</f>
        <v/>
      </c>
      <c r="Q385" s="31">
        <f>IF(OR(J385="",K385=""),"",SUMPRODUCT(POISSON(Helper!$A$2:$A$122,J385,FALSE)*POISSON(Helper!$B$2:$B$122,K385,FALSE)*Helper!$C$2:$C$122))</f>
        <v/>
      </c>
      <c r="R385" s="31">
        <f>IF(OR(J385="",K385=""),"",SUMPRODUCT(POISSON(Helper!$A$2:$A$122,J385,FALSE)*POISSON(Helper!$B$2:$B$122,K385,FALSE)*Helper!$D$2:$D$122))</f>
        <v/>
      </c>
      <c r="S385" s="31">
        <f>IF(Q385="","",1-Q385-R385)</f>
        <v/>
      </c>
      <c r="T385" s="33">
        <f>IF(Q385="","",3*Q385+R385)</f>
        <v/>
      </c>
      <c r="U385" s="33">
        <f>IF(Q385="","",3*S385+R385)</f>
        <v/>
      </c>
      <c r="V385" s="24">
        <f>IF(OR(H385="",I385=""),"",IF(H385&gt;I385,3,IF(H385=I385,1,0)))</f>
        <v/>
      </c>
      <c r="W385" s="24">
        <f>IF(OR(H385="",I385=""),"",IF(I385&gt;H385,3,IF(H385=I385,1,0)))</f>
        <v/>
      </c>
      <c r="X385" s="24">
        <f>IF(OR(H385="",I385=""),0,1)</f>
        <v/>
      </c>
      <c r="Y385" s="24" t="inlineStr">
        <is>
          <t>oddalerts.com</t>
        </is>
      </c>
    </row>
    <row r="386">
      <c r="A386" s="24" t="inlineStr">
        <is>
          <t>E1-Middlesb-Lincoln</t>
        </is>
      </c>
      <c r="B386" s="24" t="inlineStr">
        <is>
          <t>E1</t>
        </is>
      </c>
      <c r="C386" s="24" t="inlineStr">
        <is>
          <t>Championship</t>
        </is>
      </c>
      <c r="D386" s="24" t="n">
        <v>1</v>
      </c>
      <c r="E386" s="29" t="n">
        <v>46249.625</v>
      </c>
      <c r="F386" s="24" t="inlineStr">
        <is>
          <t>Middlesbrough</t>
        </is>
      </c>
      <c r="G386" s="24" t="inlineStr">
        <is>
          <t>Lincoln</t>
        </is>
      </c>
      <c r="H386" s="37" t="n">
        <v>2</v>
      </c>
      <c r="I386" s="37" t="n">
        <v>1</v>
      </c>
      <c r="J386" s="37" t="n">
        <v>2.94</v>
      </c>
      <c r="K386" s="37" t="n">
        <v>0.89</v>
      </c>
      <c r="L386" s="31" t="n">
        <v>0.595821201742307</v>
      </c>
      <c r="M386" s="31" t="n">
        <v>0.2393187598286326</v>
      </c>
      <c r="N386" s="31" t="n">
        <v>0.1648600384290604</v>
      </c>
      <c r="O386" s="33">
        <f>3*L386+M386</f>
        <v/>
      </c>
      <c r="P386" s="33">
        <f>3*N386+M386</f>
        <v/>
      </c>
      <c r="Q386" s="31">
        <f>IF(OR(J386="",K386=""),"",SUMPRODUCT(POISSON(Helper!$A$2:$A$122,J386,FALSE)*POISSON(Helper!$B$2:$B$122,K386,FALSE)*Helper!$C$2:$C$122))</f>
        <v/>
      </c>
      <c r="R386" s="31">
        <f>IF(OR(J386="",K386=""),"",SUMPRODUCT(POISSON(Helper!$A$2:$A$122,J386,FALSE)*POISSON(Helper!$B$2:$B$122,K386,FALSE)*Helper!$D$2:$D$122))</f>
        <v/>
      </c>
      <c r="S386" s="31">
        <f>IF(Q386="","",1-Q386-R386)</f>
        <v/>
      </c>
      <c r="T386" s="33">
        <f>IF(Q386="","",3*Q386+R386)</f>
        <v/>
      </c>
      <c r="U386" s="33">
        <f>IF(Q386="","",3*S386+R386)</f>
        <v/>
      </c>
      <c r="V386" s="24">
        <f>IF(OR(H386="",I386=""),"",IF(H386&gt;I386,3,IF(H386=I386,1,0)))</f>
        <v/>
      </c>
      <c r="W386" s="24">
        <f>IF(OR(H386="",I386=""),"",IF(I386&gt;H386,3,IF(H386=I386,1,0)))</f>
        <v/>
      </c>
      <c r="X386" s="24">
        <f>IF(OR(H386="",I386=""),0,1)</f>
        <v/>
      </c>
      <c r="Y386" s="24" t="inlineStr">
        <is>
          <t>oddalerts.com</t>
        </is>
      </c>
    </row>
    <row r="387">
      <c r="A387" s="24" t="inlineStr">
        <is>
          <t>E1-Norwich-WestBrom</t>
        </is>
      </c>
      <c r="B387" s="24" t="inlineStr">
        <is>
          <t>E1</t>
        </is>
      </c>
      <c r="C387" s="24" t="inlineStr">
        <is>
          <t>Championship</t>
        </is>
      </c>
      <c r="D387" s="24" t="n">
        <v>1</v>
      </c>
      <c r="E387" s="29" t="n">
        <v>46249.625</v>
      </c>
      <c r="F387" s="24" t="inlineStr">
        <is>
          <t>Norwich</t>
        </is>
      </c>
      <c r="G387" s="24" t="inlineStr">
        <is>
          <t>West Brom</t>
        </is>
      </c>
      <c r="H387" s="37" t="n">
        <v>1</v>
      </c>
      <c r="I387" s="37" t="n">
        <v>2</v>
      </c>
      <c r="J387" s="37" t="n">
        <v>2.55</v>
      </c>
      <c r="K387" s="37" t="n">
        <v>1.64</v>
      </c>
      <c r="L387" s="31" t="n">
        <v>0.4497324392538338</v>
      </c>
      <c r="M387" s="31" t="n">
        <v>0.2785959748520199</v>
      </c>
      <c r="N387" s="31" t="n">
        <v>0.2716715858941463</v>
      </c>
      <c r="O387" s="33">
        <f>3*L387+M387</f>
        <v/>
      </c>
      <c r="P387" s="33">
        <f>3*N387+M387</f>
        <v/>
      </c>
      <c r="Q387" s="31">
        <f>IF(OR(J387="",K387=""),"",SUMPRODUCT(POISSON(Helper!$A$2:$A$122,J387,FALSE)*POISSON(Helper!$B$2:$B$122,K387,FALSE)*Helper!$C$2:$C$122))</f>
        <v/>
      </c>
      <c r="R387" s="31">
        <f>IF(OR(J387="",K387=""),"",SUMPRODUCT(POISSON(Helper!$A$2:$A$122,J387,FALSE)*POISSON(Helper!$B$2:$B$122,K387,FALSE)*Helper!$D$2:$D$122))</f>
        <v/>
      </c>
      <c r="S387" s="31">
        <f>IF(Q387="","",1-Q387-R387)</f>
        <v/>
      </c>
      <c r="T387" s="33">
        <f>IF(Q387="","",3*Q387+R387)</f>
        <v/>
      </c>
      <c r="U387" s="33">
        <f>IF(Q387="","",3*S387+R387)</f>
        <v/>
      </c>
      <c r="V387" s="24">
        <f>IF(OR(H387="",I387=""),"",IF(H387&gt;I387,3,IF(H387=I387,1,0)))</f>
        <v/>
      </c>
      <c r="W387" s="24">
        <f>IF(OR(H387="",I387=""),"",IF(I387&gt;H387,3,IF(H387=I387,1,0)))</f>
        <v/>
      </c>
      <c r="X387" s="24">
        <f>IF(OR(H387="",I387=""),0,1)</f>
        <v/>
      </c>
      <c r="Y387" s="24" t="inlineStr">
        <is>
          <t>oddalerts.com</t>
        </is>
      </c>
    </row>
    <row r="388">
      <c r="A388" s="24" t="inlineStr">
        <is>
          <t>E1-Portsmou-QPR</t>
        </is>
      </c>
      <c r="B388" s="24" t="inlineStr">
        <is>
          <t>E1</t>
        </is>
      </c>
      <c r="C388" s="24" t="inlineStr">
        <is>
          <t>Championship</t>
        </is>
      </c>
      <c r="D388" s="24" t="n">
        <v>1</v>
      </c>
      <c r="E388" s="29" t="n">
        <v>46249.625</v>
      </c>
      <c r="F388" s="24" t="inlineStr">
        <is>
          <t>Portsmouth</t>
        </is>
      </c>
      <c r="G388" s="24" t="inlineStr">
        <is>
          <t>QPR</t>
        </is>
      </c>
      <c r="H388" s="37" t="n">
        <v>1</v>
      </c>
      <c r="I388" s="37" t="n">
        <v>3</v>
      </c>
      <c r="J388" s="37" t="n">
        <v>1.78</v>
      </c>
      <c r="K388" s="37" t="n">
        <v>1.93</v>
      </c>
      <c r="L388" s="31" t="n">
        <v>0.4148922071710501</v>
      </c>
      <c r="M388" s="31" t="n">
        <v>0.2833491270084679</v>
      </c>
      <c r="N388" s="31" t="n">
        <v>0.301758665820482</v>
      </c>
      <c r="O388" s="33">
        <f>3*L388+M388</f>
        <v/>
      </c>
      <c r="P388" s="33">
        <f>3*N388+M388</f>
        <v/>
      </c>
      <c r="Q388" s="31">
        <f>IF(OR(J388="",K388=""),"",SUMPRODUCT(POISSON(Helper!$A$2:$A$122,J388,FALSE)*POISSON(Helper!$B$2:$B$122,K388,FALSE)*Helper!$C$2:$C$122))</f>
        <v/>
      </c>
      <c r="R388" s="31">
        <f>IF(OR(J388="",K388=""),"",SUMPRODUCT(POISSON(Helper!$A$2:$A$122,J388,FALSE)*POISSON(Helper!$B$2:$B$122,K388,FALSE)*Helper!$D$2:$D$122))</f>
        <v/>
      </c>
      <c r="S388" s="31">
        <f>IF(Q388="","",1-Q388-R388)</f>
        <v/>
      </c>
      <c r="T388" s="33">
        <f>IF(Q388="","",3*Q388+R388)</f>
        <v/>
      </c>
      <c r="U388" s="33">
        <f>IF(Q388="","",3*S388+R388)</f>
        <v/>
      </c>
      <c r="V388" s="24">
        <f>IF(OR(H388="",I388=""),"",IF(H388&gt;I388,3,IF(H388=I388,1,0)))</f>
        <v/>
      </c>
      <c r="W388" s="24">
        <f>IF(OR(H388="",I388=""),"",IF(I388&gt;H388,3,IF(H388=I388,1,0)))</f>
        <v/>
      </c>
      <c r="X388" s="24">
        <f>IF(OR(H388="",I388=""),0,1)</f>
        <v/>
      </c>
      <c r="Y388" s="24" t="inlineStr">
        <is>
          <t>oddalerts.com</t>
        </is>
      </c>
    </row>
    <row r="389">
      <c r="A389" s="24" t="inlineStr">
        <is>
          <t>E1-Stoke-Swansea</t>
        </is>
      </c>
      <c r="B389" s="24" t="inlineStr">
        <is>
          <t>E1</t>
        </is>
      </c>
      <c r="C389" s="24" t="inlineStr">
        <is>
          <t>Championship</t>
        </is>
      </c>
      <c r="D389" s="24" t="n">
        <v>1</v>
      </c>
      <c r="E389" s="29" t="n">
        <v>46249.625</v>
      </c>
      <c r="F389" s="24" t="inlineStr">
        <is>
          <t>Stoke</t>
        </is>
      </c>
      <c r="G389" s="24" t="inlineStr">
        <is>
          <t>Swansea</t>
        </is>
      </c>
      <c r="H389" s="37" t="n">
        <v>1</v>
      </c>
      <c r="I389" s="37" t="n">
        <v>2</v>
      </c>
      <c r="J389" s="37" t="n">
        <v>0.89</v>
      </c>
      <c r="K389" s="37" t="n">
        <v>0.97</v>
      </c>
      <c r="L389" s="31" t="n">
        <v>0.4509252761473044</v>
      </c>
      <c r="M389" s="31" t="n">
        <v>0.2783985517028152</v>
      </c>
      <c r="N389" s="31" t="n">
        <v>0.2706761721498804</v>
      </c>
      <c r="O389" s="33">
        <f>3*L389+M389</f>
        <v/>
      </c>
      <c r="P389" s="33">
        <f>3*N389+M389</f>
        <v/>
      </c>
      <c r="Q389" s="31">
        <f>IF(OR(J389="",K389=""),"",SUMPRODUCT(POISSON(Helper!$A$2:$A$122,J389,FALSE)*POISSON(Helper!$B$2:$B$122,K389,FALSE)*Helper!$C$2:$C$122))</f>
        <v/>
      </c>
      <c r="R389" s="31">
        <f>IF(OR(J389="",K389=""),"",SUMPRODUCT(POISSON(Helper!$A$2:$A$122,J389,FALSE)*POISSON(Helper!$B$2:$B$122,K389,FALSE)*Helper!$D$2:$D$122))</f>
        <v/>
      </c>
      <c r="S389" s="31">
        <f>IF(Q389="","",1-Q389-R389)</f>
        <v/>
      </c>
      <c r="T389" s="33">
        <f>IF(Q389="","",3*Q389+R389)</f>
        <v/>
      </c>
      <c r="U389" s="33">
        <f>IF(Q389="","",3*S389+R389)</f>
        <v/>
      </c>
      <c r="V389" s="24">
        <f>IF(OR(H389="",I389=""),"",IF(H389&gt;I389,3,IF(H389=I389,1,0)))</f>
        <v/>
      </c>
      <c r="W389" s="24">
        <f>IF(OR(H389="",I389=""),"",IF(I389&gt;H389,3,IF(H389=I389,1,0)))</f>
        <v/>
      </c>
      <c r="X389" s="24">
        <f>IF(OR(H389="",I389=""),0,1)</f>
        <v/>
      </c>
      <c r="Y389" s="24" t="inlineStr">
        <is>
          <t>oddalerts.com</t>
        </is>
      </c>
    </row>
    <row r="390">
      <c r="A390" s="24" t="inlineStr">
        <is>
          <t>E1-Sheffiel-Birmingh</t>
        </is>
      </c>
      <c r="B390" s="24" t="inlineStr">
        <is>
          <t>E1</t>
        </is>
      </c>
      <c r="C390" s="24" t="inlineStr">
        <is>
          <t>Championship</t>
        </is>
      </c>
      <c r="D390" s="24" t="n">
        <v>1</v>
      </c>
      <c r="E390" s="29" t="n">
        <v>46249.72916666666</v>
      </c>
      <c r="F390" s="24" t="inlineStr">
        <is>
          <t>Sheffield United</t>
        </is>
      </c>
      <c r="G390" s="24" t="inlineStr">
        <is>
          <t>Birmingham</t>
        </is>
      </c>
      <c r="H390" s="37" t="n">
        <v>0</v>
      </c>
      <c r="I390" s="37" t="n">
        <v>0</v>
      </c>
      <c r="J390" s="37" t="n">
        <v>0.42</v>
      </c>
      <c r="K390" s="37" t="n">
        <v>0.83</v>
      </c>
      <c r="L390" s="31" t="n">
        <v>0.400756474630669</v>
      </c>
      <c r="M390" s="31" t="n">
        <v>0.2846959175297948</v>
      </c>
      <c r="N390" s="31" t="n">
        <v>0.3145476078395362</v>
      </c>
      <c r="O390" s="33">
        <f>3*L390+M390</f>
        <v/>
      </c>
      <c r="P390" s="33">
        <f>3*N390+M390</f>
        <v/>
      </c>
      <c r="Q390" s="31">
        <f>IF(OR(J390="",K390=""),"",SUMPRODUCT(POISSON(Helper!$A$2:$A$122,J390,FALSE)*POISSON(Helper!$B$2:$B$122,K390,FALSE)*Helper!$C$2:$C$122))</f>
        <v/>
      </c>
      <c r="R390" s="31">
        <f>IF(OR(J390="",K390=""),"",SUMPRODUCT(POISSON(Helper!$A$2:$A$122,J390,FALSE)*POISSON(Helper!$B$2:$B$122,K390,FALSE)*Helper!$D$2:$D$122))</f>
        <v/>
      </c>
      <c r="S390" s="31">
        <f>IF(Q390="","",1-Q390-R390)</f>
        <v/>
      </c>
      <c r="T390" s="33">
        <f>IF(Q390="","",3*Q390+R390)</f>
        <v/>
      </c>
      <c r="U390" s="33">
        <f>IF(Q390="","",3*S390+R390)</f>
        <v/>
      </c>
      <c r="V390" s="24">
        <f>IF(OR(H390="",I390=""),"",IF(H390&gt;I390,3,IF(H390=I390,1,0)))</f>
        <v/>
      </c>
      <c r="W390" s="24">
        <f>IF(OR(H390="",I390=""),"",IF(I390&gt;H390,3,IF(H390=I390,1,0)))</f>
        <v/>
      </c>
      <c r="X390" s="24">
        <f>IF(OR(H390="",I390=""),0,1)</f>
        <v/>
      </c>
      <c r="Y390" s="24" t="inlineStr">
        <is>
          <t>oddalerts.com</t>
        </is>
      </c>
    </row>
    <row r="391">
      <c r="A391" s="24" t="inlineStr">
        <is>
          <t>E1-Watford-Southamp</t>
        </is>
      </c>
      <c r="B391" s="24" t="inlineStr">
        <is>
          <t>E1</t>
        </is>
      </c>
      <c r="C391" s="24" t="inlineStr">
        <is>
          <t>Championship</t>
        </is>
      </c>
      <c r="D391" s="24" t="n">
        <v>1</v>
      </c>
      <c r="E391" s="29" t="n">
        <v>46250.5625</v>
      </c>
      <c r="F391" s="24" t="inlineStr">
        <is>
          <t>Watford</t>
        </is>
      </c>
      <c r="G391" s="24" t="inlineStr">
        <is>
          <t>Southampton</t>
        </is>
      </c>
      <c r="H391" s="37" t="n">
        <v>2</v>
      </c>
      <c r="I391" s="37" t="n">
        <v>1</v>
      </c>
      <c r="J391" s="37" t="n">
        <v>1.23</v>
      </c>
      <c r="K391" s="37" t="n">
        <v>1.58</v>
      </c>
      <c r="L391" s="31" t="n">
        <v>0.3442835274571516</v>
      </c>
      <c r="M391" s="31" t="n">
        <v>0.286401986670426</v>
      </c>
      <c r="N391" s="31" t="n">
        <v>0.3693144858724223</v>
      </c>
      <c r="O391" s="33">
        <f>3*L391+M391</f>
        <v/>
      </c>
      <c r="P391" s="33">
        <f>3*N391+M391</f>
        <v/>
      </c>
      <c r="Q391" s="31">
        <f>IF(OR(J391="",K391=""),"",SUMPRODUCT(POISSON(Helper!$A$2:$A$122,J391,FALSE)*POISSON(Helper!$B$2:$B$122,K391,FALSE)*Helper!$C$2:$C$122))</f>
        <v/>
      </c>
      <c r="R391" s="31">
        <f>IF(OR(J391="",K391=""),"",SUMPRODUCT(POISSON(Helper!$A$2:$A$122,J391,FALSE)*POISSON(Helper!$B$2:$B$122,K391,FALSE)*Helper!$D$2:$D$122))</f>
        <v/>
      </c>
      <c r="S391" s="31">
        <f>IF(Q391="","",1-Q391-R391)</f>
        <v/>
      </c>
      <c r="T391" s="33">
        <f>IF(Q391="","",3*Q391+R391)</f>
        <v/>
      </c>
      <c r="U391" s="33">
        <f>IF(Q391="","",3*S391+R391)</f>
        <v/>
      </c>
      <c r="V391" s="24">
        <f>IF(OR(H391="",I391=""),"",IF(H391&gt;I391,3,IF(H391=I391,1,0)))</f>
        <v/>
      </c>
      <c r="W391" s="24">
        <f>IF(OR(H391="",I391=""),"",IF(I391&gt;H391,3,IF(H391=I391,1,0)))</f>
        <v/>
      </c>
      <c r="X391" s="24">
        <f>IF(OR(H391="",I391=""),0,1)</f>
        <v/>
      </c>
      <c r="Y391" s="24" t="inlineStr">
        <is>
          <t>oddalerts.com</t>
        </is>
      </c>
    </row>
    <row r="392">
      <c r="A392" s="24" t="inlineStr">
        <is>
          <t>E1-Burnley-WestHam</t>
        </is>
      </c>
      <c r="B392" s="24" t="inlineStr">
        <is>
          <t>E1</t>
        </is>
      </c>
      <c r="C392" s="24" t="inlineStr">
        <is>
          <t>Championship</t>
        </is>
      </c>
      <c r="D392" s="24" t="n">
        <v>1</v>
      </c>
      <c r="E392" s="29" t="n">
        <v>46250.66666666666</v>
      </c>
      <c r="F392" s="24" t="inlineStr">
        <is>
          <t>Burnley</t>
        </is>
      </c>
      <c r="G392" s="24" t="inlineStr">
        <is>
          <t>West Ham</t>
        </is>
      </c>
      <c r="H392" s="37" t="n">
        <v>2</v>
      </c>
      <c r="I392" s="37" t="n">
        <v>2</v>
      </c>
      <c r="J392" s="37" t="n">
        <v>2.43</v>
      </c>
      <c r="K392" s="37" t="n">
        <v>1.51</v>
      </c>
      <c r="L392" s="31" t="n">
        <v>0.3126767729149973</v>
      </c>
      <c r="M392" s="31" t="n">
        <v>0.2845227614787497</v>
      </c>
      <c r="N392" s="31" t="n">
        <v>0.402800465606253</v>
      </c>
      <c r="O392" s="33">
        <f>3*L392+M392</f>
        <v/>
      </c>
      <c r="P392" s="33">
        <f>3*N392+M392</f>
        <v/>
      </c>
      <c r="Q392" s="31">
        <f>IF(OR(J392="",K392=""),"",SUMPRODUCT(POISSON(Helper!$A$2:$A$122,J392,FALSE)*POISSON(Helper!$B$2:$B$122,K392,FALSE)*Helper!$C$2:$C$122))</f>
        <v/>
      </c>
      <c r="R392" s="31">
        <f>IF(OR(J392="",K392=""),"",SUMPRODUCT(POISSON(Helper!$A$2:$A$122,J392,FALSE)*POISSON(Helper!$B$2:$B$122,K392,FALSE)*Helper!$D$2:$D$122))</f>
        <v/>
      </c>
      <c r="S392" s="31">
        <f>IF(Q392="","",1-Q392-R392)</f>
        <v/>
      </c>
      <c r="T392" s="33">
        <f>IF(Q392="","",3*Q392+R392)</f>
        <v/>
      </c>
      <c r="U392" s="33">
        <f>IF(Q392="","",3*S392+R392)</f>
        <v/>
      </c>
      <c r="V392" s="24">
        <f>IF(OR(H392="",I392=""),"",IF(H392&gt;I392,3,IF(H392=I392,1,0)))</f>
        <v/>
      </c>
      <c r="W392" s="24">
        <f>IF(OR(H392="",I392=""),"",IF(I392&gt;H392,3,IF(H392=I392,1,0)))</f>
        <v/>
      </c>
      <c r="X392" s="24">
        <f>IF(OR(H392="",I392=""),0,1)</f>
        <v/>
      </c>
      <c r="Y392" s="24" t="inlineStr">
        <is>
          <t>oddalerts.com</t>
        </is>
      </c>
    </row>
    <row r="393">
      <c r="A393" s="24" t="inlineStr">
        <is>
          <t>E1-Cardiff-Wrexham</t>
        </is>
      </c>
      <c r="B393" s="24" t="inlineStr">
        <is>
          <t>E1</t>
        </is>
      </c>
      <c r="C393" s="24" t="inlineStr">
        <is>
          <t>Championship</t>
        </is>
      </c>
      <c r="D393" s="24" t="n">
        <v>1</v>
      </c>
      <c r="E393" s="29" t="n">
        <v>46251.83333333334</v>
      </c>
      <c r="F393" s="24" t="inlineStr">
        <is>
          <t>Cardiff</t>
        </is>
      </c>
      <c r="G393" s="24" t="inlineStr">
        <is>
          <t>Wrexham</t>
        </is>
      </c>
      <c r="H393" s="37" t="n">
        <v>1</v>
      </c>
      <c r="I393" s="37" t="n">
        <v>1</v>
      </c>
      <c r="J393" s="37" t="n">
        <v>1.07</v>
      </c>
      <c r="K393" s="37" t="n">
        <v>1.71</v>
      </c>
      <c r="L393" s="31" t="n">
        <v>0.3197764734840977</v>
      </c>
      <c r="M393" s="31" t="n">
        <v>0.2851374153740246</v>
      </c>
      <c r="N393" s="31" t="n">
        <v>0.3950861111418777</v>
      </c>
      <c r="O393" s="33">
        <f>3*L393+M393</f>
        <v/>
      </c>
      <c r="P393" s="33">
        <f>3*N393+M393</f>
        <v/>
      </c>
      <c r="Q393" s="31">
        <f>IF(OR(J393="",K393=""),"",SUMPRODUCT(POISSON(Helper!$A$2:$A$122,J393,FALSE)*POISSON(Helper!$B$2:$B$122,K393,FALSE)*Helper!$C$2:$C$122))</f>
        <v/>
      </c>
      <c r="R393" s="31">
        <f>IF(OR(J393="",K393=""),"",SUMPRODUCT(POISSON(Helper!$A$2:$A$122,J393,FALSE)*POISSON(Helper!$B$2:$B$122,K393,FALSE)*Helper!$D$2:$D$122))</f>
        <v/>
      </c>
      <c r="S393" s="31">
        <f>IF(Q393="","",1-Q393-R393)</f>
        <v/>
      </c>
      <c r="T393" s="33">
        <f>IF(Q393="","",3*Q393+R393)</f>
        <v/>
      </c>
      <c r="U393" s="33">
        <f>IF(Q393="","",3*S393+R393)</f>
        <v/>
      </c>
      <c r="V393" s="24">
        <f>IF(OR(H393="",I393=""),"",IF(H393&gt;I393,3,IF(H393=I393,1,0)))</f>
        <v/>
      </c>
      <c r="W393" s="24">
        <f>IF(OR(H393="",I393=""),"",IF(I393&gt;H393,3,IF(H393=I393,1,0)))</f>
        <v/>
      </c>
      <c r="X393" s="24">
        <f>IF(OR(H393="",I393=""),0,1)</f>
        <v/>
      </c>
      <c r="Y393" s="24" t="inlineStr">
        <is>
          <t>oddalerts.com</t>
        </is>
      </c>
    </row>
    <row r="394">
      <c r="A394" s="24" t="inlineStr">
        <is>
          <t>E1-Birmingh-BristolC</t>
        </is>
      </c>
      <c r="B394" s="24" t="inlineStr">
        <is>
          <t>E1</t>
        </is>
      </c>
      <c r="C394" s="24" t="inlineStr">
        <is>
          <t>Championship</t>
        </is>
      </c>
      <c r="D394" s="24" t="n">
        <v>2</v>
      </c>
      <c r="E394" s="29" t="n">
        <v>46256.52083333334</v>
      </c>
      <c r="F394" s="24" t="inlineStr">
        <is>
          <t>Birmingham</t>
        </is>
      </c>
      <c r="G394" s="24" t="inlineStr">
        <is>
          <t>Bristol City</t>
        </is>
      </c>
      <c r="H394" s="37" t="n">
        <v>2</v>
      </c>
      <c r="I394" s="37" t="n">
        <v>2</v>
      </c>
      <c r="J394" s="37" t="n">
        <v>1.68</v>
      </c>
      <c r="K394" s="37" t="n">
        <v>1.64</v>
      </c>
      <c r="L394" s="31" t="n">
        <v>0.465052938647456</v>
      </c>
      <c r="M394" s="31" t="n">
        <v>0.2758922303114182</v>
      </c>
      <c r="N394" s="31" t="n">
        <v>0.2590548310411258</v>
      </c>
      <c r="O394" s="33">
        <f>3*L394+M394</f>
        <v/>
      </c>
      <c r="P394" s="33">
        <f>3*N394+M394</f>
        <v/>
      </c>
      <c r="Q394" s="31">
        <f>IF(OR(J394="",K394=""),"",SUMPRODUCT(POISSON(Helper!$A$2:$A$122,J394,FALSE)*POISSON(Helper!$B$2:$B$122,K394,FALSE)*Helper!$C$2:$C$122))</f>
        <v/>
      </c>
      <c r="R394" s="31">
        <f>IF(OR(J394="",K394=""),"",SUMPRODUCT(POISSON(Helper!$A$2:$A$122,J394,FALSE)*POISSON(Helper!$B$2:$B$122,K394,FALSE)*Helper!$D$2:$D$122))</f>
        <v/>
      </c>
      <c r="S394" s="31">
        <f>IF(Q394="","",1-Q394-R394)</f>
        <v/>
      </c>
      <c r="T394" s="33">
        <f>IF(Q394="","",3*Q394+R394)</f>
        <v/>
      </c>
      <c r="U394" s="33">
        <f>IF(Q394="","",3*S394+R394)</f>
        <v/>
      </c>
      <c r="V394" s="24">
        <f>IF(OR(H394="",I394=""),"",IF(H394&gt;I394,3,IF(H394=I394,1,0)))</f>
        <v/>
      </c>
      <c r="W394" s="24">
        <f>IF(OR(H394="",I394=""),"",IF(I394&gt;H394,3,IF(H394=I394,1,0)))</f>
        <v/>
      </c>
      <c r="X394" s="24">
        <f>IF(OR(H394="",I394=""),0,1)</f>
        <v/>
      </c>
      <c r="Y394" s="24" t="inlineStr">
        <is>
          <t>oddalerts.com</t>
        </is>
      </c>
    </row>
    <row r="395">
      <c r="A395" s="24" t="inlineStr">
        <is>
          <t>E1-Lincoln-Portsmou</t>
        </is>
      </c>
      <c r="B395" s="24" t="inlineStr">
        <is>
          <t>E1</t>
        </is>
      </c>
      <c r="C395" s="24" t="inlineStr">
        <is>
          <t>Championship</t>
        </is>
      </c>
      <c r="D395" s="24" t="n">
        <v>2</v>
      </c>
      <c r="E395" s="29" t="n">
        <v>46256.52083333334</v>
      </c>
      <c r="F395" s="24" t="inlineStr">
        <is>
          <t>Lincoln</t>
        </is>
      </c>
      <c r="G395" s="24" t="inlineStr">
        <is>
          <t>Portsmouth</t>
        </is>
      </c>
      <c r="H395" s="37" t="n">
        <v>1</v>
      </c>
      <c r="I395" s="37" t="n">
        <v>3</v>
      </c>
      <c r="J395" s="37" t="n">
        <v>2.34</v>
      </c>
      <c r="K395" s="37" t="n">
        <v>1.38</v>
      </c>
      <c r="L395" s="31" t="n">
        <v>0.3404568921468769</v>
      </c>
      <c r="M395" s="31" t="n">
        <v>0.286289461093116</v>
      </c>
      <c r="N395" s="31" t="n">
        <v>0.3732536467600071</v>
      </c>
      <c r="O395" s="33">
        <f>3*L395+M395</f>
        <v/>
      </c>
      <c r="P395" s="33">
        <f>3*N395+M395</f>
        <v/>
      </c>
      <c r="Q395" s="31">
        <f>IF(OR(J395="",K395=""),"",SUMPRODUCT(POISSON(Helper!$A$2:$A$122,J395,FALSE)*POISSON(Helper!$B$2:$B$122,K395,FALSE)*Helper!$C$2:$C$122))</f>
        <v/>
      </c>
      <c r="R395" s="31">
        <f>IF(OR(J395="",K395=""),"",SUMPRODUCT(POISSON(Helper!$A$2:$A$122,J395,FALSE)*POISSON(Helper!$B$2:$B$122,K395,FALSE)*Helper!$D$2:$D$122))</f>
        <v/>
      </c>
      <c r="S395" s="31">
        <f>IF(Q395="","",1-Q395-R395)</f>
        <v/>
      </c>
      <c r="T395" s="33">
        <f>IF(Q395="","",3*Q395+R395)</f>
        <v/>
      </c>
      <c r="U395" s="33">
        <f>IF(Q395="","",3*S395+R395)</f>
        <v/>
      </c>
      <c r="V395" s="24">
        <f>IF(OR(H395="",I395=""),"",IF(H395&gt;I395,3,IF(H395=I395,1,0)))</f>
        <v/>
      </c>
      <c r="W395" s="24">
        <f>IF(OR(H395="",I395=""),"",IF(I395&gt;H395,3,IF(H395=I395,1,0)))</f>
        <v/>
      </c>
      <c r="X395" s="24">
        <f>IF(OR(H395="",I395=""),0,1)</f>
        <v/>
      </c>
      <c r="Y395" s="24" t="inlineStr">
        <is>
          <t>oddalerts.com</t>
        </is>
      </c>
    </row>
    <row r="396">
      <c r="A396" s="24" t="inlineStr">
        <is>
          <t>E1-Millwall-Norwich</t>
        </is>
      </c>
      <c r="B396" s="24" t="inlineStr">
        <is>
          <t>E1</t>
        </is>
      </c>
      <c r="C396" s="24" t="inlineStr">
        <is>
          <t>Championship</t>
        </is>
      </c>
      <c r="D396" s="24" t="n">
        <v>2</v>
      </c>
      <c r="E396" s="29" t="n">
        <v>46256.52083333334</v>
      </c>
      <c r="F396" s="24" t="inlineStr">
        <is>
          <t>Millwall</t>
        </is>
      </c>
      <c r="G396" s="24" t="inlineStr">
        <is>
          <t>Norwich</t>
        </is>
      </c>
      <c r="H396" s="37" t="n">
        <v>3</v>
      </c>
      <c r="I396" s="37" t="n">
        <v>0</v>
      </c>
      <c r="J396" s="37" t="n">
        <v>3.53</v>
      </c>
      <c r="K396" s="37" t="n">
        <v>1</v>
      </c>
      <c r="L396" s="31" t="n">
        <v>0.4063645414978673</v>
      </c>
      <c r="M396" s="31" t="n">
        <v>0.2842032470036233</v>
      </c>
      <c r="N396" s="31" t="n">
        <v>0.3094322114985095</v>
      </c>
      <c r="O396" s="33">
        <f>3*L396+M396</f>
        <v/>
      </c>
      <c r="P396" s="33">
        <f>3*N396+M396</f>
        <v/>
      </c>
      <c r="Q396" s="31">
        <f>IF(OR(J396="",K396=""),"",SUMPRODUCT(POISSON(Helper!$A$2:$A$122,J396,FALSE)*POISSON(Helper!$B$2:$B$122,K396,FALSE)*Helper!$C$2:$C$122))</f>
        <v/>
      </c>
      <c r="R396" s="31">
        <f>IF(OR(J396="",K396=""),"",SUMPRODUCT(POISSON(Helper!$A$2:$A$122,J396,FALSE)*POISSON(Helper!$B$2:$B$122,K396,FALSE)*Helper!$D$2:$D$122))</f>
        <v/>
      </c>
      <c r="S396" s="31">
        <f>IF(Q396="","",1-Q396-R396)</f>
        <v/>
      </c>
      <c r="T396" s="33">
        <f>IF(Q396="","",3*Q396+R396)</f>
        <v/>
      </c>
      <c r="U396" s="33">
        <f>IF(Q396="","",3*S396+R396)</f>
        <v/>
      </c>
      <c r="V396" s="24">
        <f>IF(OR(H396="",I396=""),"",IF(H396&gt;I396,3,IF(H396=I396,1,0)))</f>
        <v/>
      </c>
      <c r="W396" s="24">
        <f>IF(OR(H396="",I396=""),"",IF(I396&gt;H396,3,IF(H396=I396,1,0)))</f>
        <v/>
      </c>
      <c r="X396" s="24">
        <f>IF(OR(H396="",I396=""),0,1)</f>
        <v/>
      </c>
      <c r="Y396" s="24" t="inlineStr">
        <is>
          <t>oddalerts.com</t>
        </is>
      </c>
    </row>
    <row r="397">
      <c r="A397" s="24" t="inlineStr">
        <is>
          <t>E1-Blackbur-Middlesb</t>
        </is>
      </c>
      <c r="B397" s="24" t="inlineStr">
        <is>
          <t>E1</t>
        </is>
      </c>
      <c r="C397" s="24" t="inlineStr">
        <is>
          <t>Championship</t>
        </is>
      </c>
      <c r="D397" s="24" t="n">
        <v>2</v>
      </c>
      <c r="E397" s="29" t="n">
        <v>46256.625</v>
      </c>
      <c r="F397" s="24" t="inlineStr">
        <is>
          <t>Blackburn</t>
        </is>
      </c>
      <c r="G397" s="24" t="inlineStr">
        <is>
          <t>Middlesbrough</t>
        </is>
      </c>
      <c r="H397" s="37" t="n">
        <v>2</v>
      </c>
      <c r="I397" s="37" t="n">
        <v>1</v>
      </c>
      <c r="J397" s="37" t="n">
        <v>0.9399999999999999</v>
      </c>
      <c r="K397" s="37" t="n">
        <v>1.57</v>
      </c>
      <c r="L397" s="31" t="n">
        <v>0.3201453549610453</v>
      </c>
      <c r="M397" s="31" t="n">
        <v>0.2851662200327369</v>
      </c>
      <c r="N397" s="31" t="n">
        <v>0.3946884250062178</v>
      </c>
      <c r="O397" s="33">
        <f>3*L397+M397</f>
        <v/>
      </c>
      <c r="P397" s="33">
        <f>3*N397+M397</f>
        <v/>
      </c>
      <c r="Q397" s="31">
        <f>IF(OR(J397="",K397=""),"",SUMPRODUCT(POISSON(Helper!$A$2:$A$122,J397,FALSE)*POISSON(Helper!$B$2:$B$122,K397,FALSE)*Helper!$C$2:$C$122))</f>
        <v/>
      </c>
      <c r="R397" s="31">
        <f>IF(OR(J397="",K397=""),"",SUMPRODUCT(POISSON(Helper!$A$2:$A$122,J397,FALSE)*POISSON(Helper!$B$2:$B$122,K397,FALSE)*Helper!$D$2:$D$122))</f>
        <v/>
      </c>
      <c r="S397" s="31">
        <f>IF(Q397="","",1-Q397-R397)</f>
        <v/>
      </c>
      <c r="T397" s="33">
        <f>IF(Q397="","",3*Q397+R397)</f>
        <v/>
      </c>
      <c r="U397" s="33">
        <f>IF(Q397="","",3*S397+R397)</f>
        <v/>
      </c>
      <c r="V397" s="24">
        <f>IF(OR(H397="",I397=""),"",IF(H397&gt;I397,3,IF(H397=I397,1,0)))</f>
        <v/>
      </c>
      <c r="W397" s="24">
        <f>IF(OR(H397="",I397=""),"",IF(I397&gt;H397,3,IF(H397=I397,1,0)))</f>
        <v/>
      </c>
      <c r="X397" s="24">
        <f>IF(OR(H397="",I397=""),0,1)</f>
        <v/>
      </c>
      <c r="Y397" s="24" t="inlineStr">
        <is>
          <t>oddalerts.com</t>
        </is>
      </c>
    </row>
    <row r="398">
      <c r="A398" s="24" t="inlineStr">
        <is>
          <t>E1-Derby-Cardiff</t>
        </is>
      </c>
      <c r="B398" s="24" t="inlineStr">
        <is>
          <t>E1</t>
        </is>
      </c>
      <c r="C398" s="24" t="inlineStr">
        <is>
          <t>Championship</t>
        </is>
      </c>
      <c r="D398" s="24" t="n">
        <v>2</v>
      </c>
      <c r="E398" s="29" t="n">
        <v>46256.625</v>
      </c>
      <c r="F398" s="24" t="inlineStr">
        <is>
          <t>Derby</t>
        </is>
      </c>
      <c r="G398" s="24" t="inlineStr">
        <is>
          <t>Cardiff</t>
        </is>
      </c>
      <c r="H398" s="37" t="n">
        <v>2</v>
      </c>
      <c r="I398" s="37" t="n">
        <v>2</v>
      </c>
      <c r="J398" s="37" t="n">
        <v>1.81</v>
      </c>
      <c r="K398" s="37" t="n">
        <v>2.64</v>
      </c>
      <c r="L398" s="31" t="n">
        <v>0.4970025165145989</v>
      </c>
      <c r="M398" s="31" t="n">
        <v>0.2691188398449847</v>
      </c>
      <c r="N398" s="31" t="n">
        <v>0.2338786436404163</v>
      </c>
      <c r="O398" s="33">
        <f>3*L398+M398</f>
        <v/>
      </c>
      <c r="P398" s="33">
        <f>3*N398+M398</f>
        <v/>
      </c>
      <c r="Q398" s="31">
        <f>IF(OR(J398="",K398=""),"",SUMPRODUCT(POISSON(Helper!$A$2:$A$122,J398,FALSE)*POISSON(Helper!$B$2:$B$122,K398,FALSE)*Helper!$C$2:$C$122))</f>
        <v/>
      </c>
      <c r="R398" s="31">
        <f>IF(OR(J398="",K398=""),"",SUMPRODUCT(POISSON(Helper!$A$2:$A$122,J398,FALSE)*POISSON(Helper!$B$2:$B$122,K398,FALSE)*Helper!$D$2:$D$122))</f>
        <v/>
      </c>
      <c r="S398" s="31">
        <f>IF(Q398="","",1-Q398-R398)</f>
        <v/>
      </c>
      <c r="T398" s="33">
        <f>IF(Q398="","",3*Q398+R398)</f>
        <v/>
      </c>
      <c r="U398" s="33">
        <f>IF(Q398="","",3*S398+R398)</f>
        <v/>
      </c>
      <c r="V398" s="24">
        <f>IF(OR(H398="",I398=""),"",IF(H398&gt;I398,3,IF(H398=I398,1,0)))</f>
        <v/>
      </c>
      <c r="W398" s="24">
        <f>IF(OR(H398="",I398=""),"",IF(I398&gt;H398,3,IF(H398=I398,1,0)))</f>
        <v/>
      </c>
      <c r="X398" s="24">
        <f>IF(OR(H398="",I398=""),0,1)</f>
        <v/>
      </c>
      <c r="Y398" s="24" t="inlineStr">
        <is>
          <t>oddalerts.com</t>
        </is>
      </c>
    </row>
    <row r="399">
      <c r="A399" s="24" t="inlineStr">
        <is>
          <t>E1-Preston-Wolves</t>
        </is>
      </c>
      <c r="B399" s="24" t="inlineStr">
        <is>
          <t>E1</t>
        </is>
      </c>
      <c r="C399" s="24" t="inlineStr">
        <is>
          <t>Championship</t>
        </is>
      </c>
      <c r="D399" s="24" t="n">
        <v>2</v>
      </c>
      <c r="E399" s="29" t="n">
        <v>46256.625</v>
      </c>
      <c r="F399" s="24" t="inlineStr">
        <is>
          <t>Preston</t>
        </is>
      </c>
      <c r="G399" s="24" t="inlineStr">
        <is>
          <t>Wolves</t>
        </is>
      </c>
      <c r="H399" s="37" t="n">
        <v>1</v>
      </c>
      <c r="I399" s="37" t="n">
        <v>3</v>
      </c>
      <c r="J399" s="37" t="n">
        <v>0.75</v>
      </c>
      <c r="K399" s="37" t="n">
        <v>1.59</v>
      </c>
      <c r="L399" s="31" t="n">
        <v>0.2683289542682701</v>
      </c>
      <c r="M399" s="31" t="n">
        <v>0.2779223802798647</v>
      </c>
      <c r="N399" s="31" t="n">
        <v>0.4537486654518653</v>
      </c>
      <c r="O399" s="33">
        <f>3*L399+M399</f>
        <v/>
      </c>
      <c r="P399" s="33">
        <f>3*N399+M399</f>
        <v/>
      </c>
      <c r="Q399" s="31">
        <f>IF(OR(J399="",K399=""),"",SUMPRODUCT(POISSON(Helper!$A$2:$A$122,J399,FALSE)*POISSON(Helper!$B$2:$B$122,K399,FALSE)*Helper!$C$2:$C$122))</f>
        <v/>
      </c>
      <c r="R399" s="31">
        <f>IF(OR(J399="",K399=""),"",SUMPRODUCT(POISSON(Helper!$A$2:$A$122,J399,FALSE)*POISSON(Helper!$B$2:$B$122,K399,FALSE)*Helper!$D$2:$D$122))</f>
        <v/>
      </c>
      <c r="S399" s="31">
        <f>IF(Q399="","",1-Q399-R399)</f>
        <v/>
      </c>
      <c r="T399" s="33">
        <f>IF(Q399="","",3*Q399+R399)</f>
        <v/>
      </c>
      <c r="U399" s="33">
        <f>IF(Q399="","",3*S399+R399)</f>
        <v/>
      </c>
      <c r="V399" s="24">
        <f>IF(OR(H399="",I399=""),"",IF(H399&gt;I399,3,IF(H399=I399,1,0)))</f>
        <v/>
      </c>
      <c r="W399" s="24">
        <f>IF(OR(H399="",I399=""),"",IF(I399&gt;H399,3,IF(H399=I399,1,0)))</f>
        <v/>
      </c>
      <c r="X399" s="24">
        <f>IF(OR(H399="",I399=""),0,1)</f>
        <v/>
      </c>
      <c r="Y399" s="24" t="inlineStr">
        <is>
          <t>oddalerts.com</t>
        </is>
      </c>
    </row>
    <row r="400">
      <c r="A400" s="24" t="inlineStr">
        <is>
          <t>E1-QPR-Bolton</t>
        </is>
      </c>
      <c r="B400" s="24" t="inlineStr">
        <is>
          <t>E1</t>
        </is>
      </c>
      <c r="C400" s="24" t="inlineStr">
        <is>
          <t>Championship</t>
        </is>
      </c>
      <c r="D400" s="24" t="n">
        <v>2</v>
      </c>
      <c r="E400" s="29" t="n">
        <v>46256.625</v>
      </c>
      <c r="F400" s="24" t="inlineStr">
        <is>
          <t>QPR</t>
        </is>
      </c>
      <c r="G400" s="24" t="inlineStr">
        <is>
          <t>Bolton</t>
        </is>
      </c>
      <c r="H400" s="37" t="n">
        <v>0</v>
      </c>
      <c r="I400" s="37" t="n">
        <v>0</v>
      </c>
      <c r="J400" s="37" t="n">
        <v>2.16</v>
      </c>
      <c r="K400" s="37" t="n">
        <v>0.12</v>
      </c>
      <c r="L400" s="31" t="n">
        <v>0.4614436573527511</v>
      </c>
      <c r="M400" s="31" t="n">
        <v>0.2765617652158791</v>
      </c>
      <c r="N400" s="31" t="n">
        <v>0.2619945774313699</v>
      </c>
      <c r="O400" s="33">
        <f>3*L400+M400</f>
        <v/>
      </c>
      <c r="P400" s="33">
        <f>3*N400+M400</f>
        <v/>
      </c>
      <c r="Q400" s="31">
        <f>IF(OR(J400="",K400=""),"",SUMPRODUCT(POISSON(Helper!$A$2:$A$122,J400,FALSE)*POISSON(Helper!$B$2:$B$122,K400,FALSE)*Helper!$C$2:$C$122))</f>
        <v/>
      </c>
      <c r="R400" s="31">
        <f>IF(OR(J400="",K400=""),"",SUMPRODUCT(POISSON(Helper!$A$2:$A$122,J400,FALSE)*POISSON(Helper!$B$2:$B$122,K400,FALSE)*Helper!$D$2:$D$122))</f>
        <v/>
      </c>
      <c r="S400" s="31">
        <f>IF(Q400="","",1-Q400-R400)</f>
        <v/>
      </c>
      <c r="T400" s="33">
        <f>IF(Q400="","",3*Q400+R400)</f>
        <v/>
      </c>
      <c r="U400" s="33">
        <f>IF(Q400="","",3*S400+R400)</f>
        <v/>
      </c>
      <c r="V400" s="24">
        <f>IF(OR(H400="",I400=""),"",IF(H400&gt;I400,3,IF(H400=I400,1,0)))</f>
        <v/>
      </c>
      <c r="W400" s="24">
        <f>IF(OR(H400="",I400=""),"",IF(I400&gt;H400,3,IF(H400=I400,1,0)))</f>
        <v/>
      </c>
      <c r="X400" s="24">
        <f>IF(OR(H400="",I400=""),0,1)</f>
        <v/>
      </c>
      <c r="Y400" s="24" t="inlineStr">
        <is>
          <t>oddalerts.com</t>
        </is>
      </c>
    </row>
    <row r="401">
      <c r="A401" s="24" t="inlineStr">
        <is>
          <t>E1-Southamp-Stoke</t>
        </is>
      </c>
      <c r="B401" s="24" t="inlineStr">
        <is>
          <t>E1</t>
        </is>
      </c>
      <c r="C401" s="24" t="inlineStr">
        <is>
          <t>Championship</t>
        </is>
      </c>
      <c r="D401" s="24" t="n">
        <v>2</v>
      </c>
      <c r="E401" s="29" t="n">
        <v>46256.625</v>
      </c>
      <c r="F401" s="24" t="inlineStr">
        <is>
          <t>Southampton</t>
        </is>
      </c>
      <c r="G401" s="24" t="inlineStr">
        <is>
          <t>Stoke</t>
        </is>
      </c>
      <c r="H401" s="37" t="n">
        <v>3</v>
      </c>
      <c r="I401" s="37" t="n">
        <v>1</v>
      </c>
      <c r="J401" s="37" t="n">
        <v>2.31</v>
      </c>
      <c r="K401" s="37" t="n">
        <v>0.83</v>
      </c>
      <c r="L401" s="31" t="n">
        <v>0.4486316783022555</v>
      </c>
      <c r="M401" s="31" t="n">
        <v>0.2787761740319151</v>
      </c>
      <c r="N401" s="31" t="n">
        <v>0.2725921476658295</v>
      </c>
      <c r="O401" s="33">
        <f>3*L401+M401</f>
        <v/>
      </c>
      <c r="P401" s="33">
        <f>3*N401+M401</f>
        <v/>
      </c>
      <c r="Q401" s="31">
        <f>IF(OR(J401="",K401=""),"",SUMPRODUCT(POISSON(Helper!$A$2:$A$122,J401,FALSE)*POISSON(Helper!$B$2:$B$122,K401,FALSE)*Helper!$C$2:$C$122))</f>
        <v/>
      </c>
      <c r="R401" s="31">
        <f>IF(OR(J401="",K401=""),"",SUMPRODUCT(POISSON(Helper!$A$2:$A$122,J401,FALSE)*POISSON(Helper!$B$2:$B$122,K401,FALSE)*Helper!$D$2:$D$122))</f>
        <v/>
      </c>
      <c r="S401" s="31">
        <f>IF(Q401="","",1-Q401-R401)</f>
        <v/>
      </c>
      <c r="T401" s="33">
        <f>IF(Q401="","",3*Q401+R401)</f>
        <v/>
      </c>
      <c r="U401" s="33">
        <f>IF(Q401="","",3*S401+R401)</f>
        <v/>
      </c>
      <c r="V401" s="24">
        <f>IF(OR(H401="",I401=""),"",IF(H401&gt;I401,3,IF(H401=I401,1,0)))</f>
        <v/>
      </c>
      <c r="W401" s="24">
        <f>IF(OR(H401="",I401=""),"",IF(I401&gt;H401,3,IF(H401=I401,1,0)))</f>
        <v/>
      </c>
      <c r="X401" s="24">
        <f>IF(OR(H401="",I401=""),0,1)</f>
        <v/>
      </c>
      <c r="Y401" s="24" t="inlineStr">
        <is>
          <t>oddalerts.com</t>
        </is>
      </c>
    </row>
    <row r="402">
      <c r="A402" s="24" t="inlineStr">
        <is>
          <t>E1-Swansea-Sheffiel</t>
        </is>
      </c>
      <c r="B402" s="24" t="inlineStr">
        <is>
          <t>E1</t>
        </is>
      </c>
      <c r="C402" s="24" t="inlineStr">
        <is>
          <t>Championship</t>
        </is>
      </c>
      <c r="D402" s="24" t="n">
        <v>2</v>
      </c>
      <c r="E402" s="29" t="n">
        <v>46256.625</v>
      </c>
      <c r="F402" s="24" t="inlineStr">
        <is>
          <t>Swansea</t>
        </is>
      </c>
      <c r="G402" s="24" t="inlineStr">
        <is>
          <t>Sheffield United</t>
        </is>
      </c>
      <c r="H402" s="37" t="n">
        <v>0</v>
      </c>
      <c r="I402" s="37" t="n">
        <v>0</v>
      </c>
      <c r="J402" s="37" t="n">
        <v>0.67</v>
      </c>
      <c r="K402" s="37" t="n">
        <v>1.82</v>
      </c>
      <c r="L402" s="31" t="n">
        <v>0.3669361423411519</v>
      </c>
      <c r="M402" s="31" t="n">
        <v>0.286455438706735</v>
      </c>
      <c r="N402" s="31" t="n">
        <v>0.3466084189521131</v>
      </c>
      <c r="O402" s="33">
        <f>3*L402+M402</f>
        <v/>
      </c>
      <c r="P402" s="33">
        <f>3*N402+M402</f>
        <v/>
      </c>
      <c r="Q402" s="31">
        <f>IF(OR(J402="",K402=""),"",SUMPRODUCT(POISSON(Helper!$A$2:$A$122,J402,FALSE)*POISSON(Helper!$B$2:$B$122,K402,FALSE)*Helper!$C$2:$C$122))</f>
        <v/>
      </c>
      <c r="R402" s="31">
        <f>IF(OR(J402="",K402=""),"",SUMPRODUCT(POISSON(Helper!$A$2:$A$122,J402,FALSE)*POISSON(Helper!$B$2:$B$122,K402,FALSE)*Helper!$D$2:$D$122))</f>
        <v/>
      </c>
      <c r="S402" s="31">
        <f>IF(Q402="","",1-Q402-R402)</f>
        <v/>
      </c>
      <c r="T402" s="33">
        <f>IF(Q402="","",3*Q402+R402)</f>
        <v/>
      </c>
      <c r="U402" s="33">
        <f>IF(Q402="","",3*S402+R402)</f>
        <v/>
      </c>
      <c r="V402" s="24">
        <f>IF(OR(H402="",I402=""),"",IF(H402&gt;I402,3,IF(H402=I402,1,0)))</f>
        <v/>
      </c>
      <c r="W402" s="24">
        <f>IF(OR(H402="",I402=""),"",IF(I402&gt;H402,3,IF(H402=I402,1,0)))</f>
        <v/>
      </c>
      <c r="X402" s="24">
        <f>IF(OR(H402="",I402=""),0,1)</f>
        <v/>
      </c>
      <c r="Y402" s="24" t="inlineStr">
        <is>
          <t>oddalerts.com</t>
        </is>
      </c>
    </row>
    <row r="403">
      <c r="A403" s="24" t="inlineStr">
        <is>
          <t>E1-WestHam-Charlton</t>
        </is>
      </c>
      <c r="B403" s="24" t="inlineStr">
        <is>
          <t>E1</t>
        </is>
      </c>
      <c r="C403" s="24" t="inlineStr">
        <is>
          <t>Championship</t>
        </is>
      </c>
      <c r="D403" s="24" t="n">
        <v>2</v>
      </c>
      <c r="E403" s="29" t="n">
        <v>46256.625</v>
      </c>
      <c r="F403" s="24" t="inlineStr">
        <is>
          <t>West Ham</t>
        </is>
      </c>
      <c r="G403" s="24" t="inlineStr">
        <is>
          <t>Charlton</t>
        </is>
      </c>
      <c r="H403" s="37" t="n">
        <v>1</v>
      </c>
      <c r="I403" s="37" t="n">
        <v>2</v>
      </c>
      <c r="J403" s="37" t="n">
        <v>3.45</v>
      </c>
      <c r="K403" s="37" t="n">
        <v>0.71</v>
      </c>
      <c r="L403" s="31" t="n">
        <v>0.6767831792505157</v>
      </c>
      <c r="M403" s="31" t="n">
        <v>0.2059952429429444</v>
      </c>
      <c r="N403" s="31" t="n">
        <v>0.11722157780654</v>
      </c>
      <c r="O403" s="33">
        <f>3*L403+M403</f>
        <v/>
      </c>
      <c r="P403" s="33">
        <f>3*N403+M403</f>
        <v/>
      </c>
      <c r="Q403" s="31">
        <f>IF(OR(J403="",K403=""),"",SUMPRODUCT(POISSON(Helper!$A$2:$A$122,J403,FALSE)*POISSON(Helper!$B$2:$B$122,K403,FALSE)*Helper!$C$2:$C$122))</f>
        <v/>
      </c>
      <c r="R403" s="31">
        <f>IF(OR(J403="",K403=""),"",SUMPRODUCT(POISSON(Helper!$A$2:$A$122,J403,FALSE)*POISSON(Helper!$B$2:$B$122,K403,FALSE)*Helper!$D$2:$D$122))</f>
        <v/>
      </c>
      <c r="S403" s="31">
        <f>IF(Q403="","",1-Q403-R403)</f>
        <v/>
      </c>
      <c r="T403" s="33">
        <f>IF(Q403="","",3*Q403+R403)</f>
        <v/>
      </c>
      <c r="U403" s="33">
        <f>IF(Q403="","",3*S403+R403)</f>
        <v/>
      </c>
      <c r="V403" s="24">
        <f>IF(OR(H403="",I403=""),"",IF(H403&gt;I403,3,IF(H403=I403,1,0)))</f>
        <v/>
      </c>
      <c r="W403" s="24">
        <f>IF(OR(H403="",I403=""),"",IF(I403&gt;H403,3,IF(H403=I403,1,0)))</f>
        <v/>
      </c>
      <c r="X403" s="24">
        <f>IF(OR(H403="",I403=""),0,1)</f>
        <v/>
      </c>
      <c r="Y403" s="24" t="inlineStr">
        <is>
          <t>oddalerts.com</t>
        </is>
      </c>
    </row>
    <row r="404">
      <c r="A404" s="24" t="inlineStr">
        <is>
          <t>E1-Wrexham-Watford</t>
        </is>
      </c>
      <c r="B404" s="24" t="inlineStr">
        <is>
          <t>E1</t>
        </is>
      </c>
      <c r="C404" s="24" t="inlineStr">
        <is>
          <t>Championship</t>
        </is>
      </c>
      <c r="D404" s="24" t="n">
        <v>2</v>
      </c>
      <c r="E404" s="29" t="n">
        <v>46256.625</v>
      </c>
      <c r="F404" s="24" t="inlineStr">
        <is>
          <t>Wrexham</t>
        </is>
      </c>
      <c r="G404" s="24" t="inlineStr">
        <is>
          <t>Watford</t>
        </is>
      </c>
      <c r="H404" s="37" t="n">
        <v>1</v>
      </c>
      <c r="I404" s="37" t="n">
        <v>1</v>
      </c>
      <c r="J404" s="37" t="n">
        <v>1.83</v>
      </c>
      <c r="K404" s="37" t="n">
        <v>0.55</v>
      </c>
      <c r="L404" s="31" t="n">
        <v>0.4718938383216791</v>
      </c>
      <c r="M404" s="31" t="n">
        <v>0.2745690072762633</v>
      </c>
      <c r="N404" s="31" t="n">
        <v>0.2535371544020577</v>
      </c>
      <c r="O404" s="33">
        <f>3*L404+M404</f>
        <v/>
      </c>
      <c r="P404" s="33">
        <f>3*N404+M404</f>
        <v/>
      </c>
      <c r="Q404" s="31">
        <f>IF(OR(J404="",K404=""),"",SUMPRODUCT(POISSON(Helper!$A$2:$A$122,J404,FALSE)*POISSON(Helper!$B$2:$B$122,K404,FALSE)*Helper!$C$2:$C$122))</f>
        <v/>
      </c>
      <c r="R404" s="31">
        <f>IF(OR(J404="",K404=""),"",SUMPRODUCT(POISSON(Helper!$A$2:$A$122,J404,FALSE)*POISSON(Helper!$B$2:$B$122,K404,FALSE)*Helper!$D$2:$D$122))</f>
        <v/>
      </c>
      <c r="S404" s="31">
        <f>IF(Q404="","",1-Q404-R404)</f>
        <v/>
      </c>
      <c r="T404" s="33">
        <f>IF(Q404="","",3*Q404+R404)</f>
        <v/>
      </c>
      <c r="U404" s="33">
        <f>IF(Q404="","",3*S404+R404)</f>
        <v/>
      </c>
      <c r="V404" s="24">
        <f>IF(OR(H404="",I404=""),"",IF(H404&gt;I404,3,IF(H404=I404,1,0)))</f>
        <v/>
      </c>
      <c r="W404" s="24">
        <f>IF(OR(H404="",I404=""),"",IF(I404&gt;H404,3,IF(H404=I404,1,0)))</f>
        <v/>
      </c>
      <c r="X404" s="24">
        <f>IF(OR(H404="",I404=""),0,1)</f>
        <v/>
      </c>
      <c r="Y404" s="24" t="inlineStr">
        <is>
          <t>oddalerts.com</t>
        </is>
      </c>
    </row>
    <row r="405">
      <c r="A405" s="24" t="inlineStr">
        <is>
          <t>E1-WestBrom-Burnley</t>
        </is>
      </c>
      <c r="B405" s="24" t="inlineStr">
        <is>
          <t>E1</t>
        </is>
      </c>
      <c r="C405" s="24" t="inlineStr">
        <is>
          <t>Championship</t>
        </is>
      </c>
      <c r="D405" s="24" t="n">
        <v>2</v>
      </c>
      <c r="E405" s="29" t="n">
        <v>46257.5</v>
      </c>
      <c r="F405" s="24" t="inlineStr">
        <is>
          <t>West Brom</t>
        </is>
      </c>
      <c r="G405" s="24" t="inlineStr">
        <is>
          <t>Burnley</t>
        </is>
      </c>
      <c r="H405" s="37" t="n">
        <v>3</v>
      </c>
      <c r="I405" s="37" t="n">
        <v>1</v>
      </c>
      <c r="J405" s="37" t="n">
        <v>2.02</v>
      </c>
      <c r="K405" s="37" t="n">
        <v>1.02</v>
      </c>
      <c r="L405" s="31" t="n">
        <v>0.3566717996850577</v>
      </c>
      <c r="M405" s="31" t="n">
        <v>0.2865589657386438</v>
      </c>
      <c r="N405" s="31" t="n">
        <v>0.3567692345762986</v>
      </c>
      <c r="O405" s="33">
        <f>3*L405+M405</f>
        <v/>
      </c>
      <c r="P405" s="33">
        <f>3*N405+M405</f>
        <v/>
      </c>
      <c r="Q405" s="31">
        <f>IF(OR(J405="",K405=""),"",SUMPRODUCT(POISSON(Helper!$A$2:$A$122,J405,FALSE)*POISSON(Helper!$B$2:$B$122,K405,FALSE)*Helper!$C$2:$C$122))</f>
        <v/>
      </c>
      <c r="R405" s="31">
        <f>IF(OR(J405="",K405=""),"",SUMPRODUCT(POISSON(Helper!$A$2:$A$122,J405,FALSE)*POISSON(Helper!$B$2:$B$122,K405,FALSE)*Helper!$D$2:$D$122))</f>
        <v/>
      </c>
      <c r="S405" s="31">
        <f>IF(Q405="","",1-Q405-R405)</f>
        <v/>
      </c>
      <c r="T405" s="33">
        <f>IF(Q405="","",3*Q405+R405)</f>
        <v/>
      </c>
      <c r="U405" s="33">
        <f>IF(Q405="","",3*S405+R405)</f>
        <v/>
      </c>
      <c r="V405" s="24">
        <f>IF(OR(H405="",I405=""),"",IF(H405&gt;I405,3,IF(H405=I405,1,0)))</f>
        <v/>
      </c>
      <c r="W405" s="24">
        <f>IF(OR(H405="",I405=""),"",IF(I405&gt;H405,3,IF(H405=I405,1,0)))</f>
        <v/>
      </c>
      <c r="X405" s="24">
        <f>IF(OR(H405="",I405=""),0,1)</f>
        <v/>
      </c>
      <c r="Y405" s="24" t="inlineStr">
        <is>
          <t>oddalerts.com</t>
        </is>
      </c>
    </row>
    <row r="406">
      <c r="A406" s="24" t="inlineStr">
        <is>
          <t>E1-Wrexham-Birmingh</t>
        </is>
      </c>
      <c r="B406" s="24" t="inlineStr">
        <is>
          <t>E1</t>
        </is>
      </c>
      <c r="C406" s="24" t="inlineStr">
        <is>
          <t>Championship</t>
        </is>
      </c>
      <c r="D406" s="24" t="n">
        <v>3</v>
      </c>
      <c r="E406" s="29" t="n">
        <v>46262.83333333334</v>
      </c>
      <c r="F406" s="24" t="inlineStr">
        <is>
          <t>Wrexham</t>
        </is>
      </c>
      <c r="G406" s="24" t="inlineStr">
        <is>
          <t>Birmingham</t>
        </is>
      </c>
      <c r="H406" s="37" t="n">
        <v>1</v>
      </c>
      <c r="I406" s="37" t="n">
        <v>2</v>
      </c>
      <c r="J406" s="37" t="n">
        <v>1.88</v>
      </c>
      <c r="K406" s="37" t="n">
        <v>1.89</v>
      </c>
      <c r="L406" s="31" t="n">
        <v>0.3976013198081307</v>
      </c>
      <c r="M406" s="31" t="n">
        <v>0.284948662858203</v>
      </c>
      <c r="N406" s="31" t="n">
        <v>0.3174500173336663</v>
      </c>
      <c r="O406" s="33">
        <f>3*L406+M406</f>
        <v/>
      </c>
      <c r="P406" s="33">
        <f>3*N406+M406</f>
        <v/>
      </c>
      <c r="Q406" s="31">
        <f>IF(OR(J406="",K406=""),"",SUMPRODUCT(POISSON(Helper!$A$2:$A$122,J406,FALSE)*POISSON(Helper!$B$2:$B$122,K406,FALSE)*Helper!$C$2:$C$122))</f>
        <v/>
      </c>
      <c r="R406" s="31">
        <f>IF(OR(J406="",K406=""),"",SUMPRODUCT(POISSON(Helper!$A$2:$A$122,J406,FALSE)*POISSON(Helper!$B$2:$B$122,K406,FALSE)*Helper!$D$2:$D$122))</f>
        <v/>
      </c>
      <c r="S406" s="31">
        <f>IF(Q406="","",1-Q406-R406)</f>
        <v/>
      </c>
      <c r="T406" s="33">
        <f>IF(Q406="","",3*Q406+R406)</f>
        <v/>
      </c>
      <c r="U406" s="33">
        <f>IF(Q406="","",3*S406+R406)</f>
        <v/>
      </c>
      <c r="V406" s="24">
        <f>IF(OR(H406="",I406=""),"",IF(H406&gt;I406,3,IF(H406=I406,1,0)))</f>
        <v/>
      </c>
      <c r="W406" s="24">
        <f>IF(OR(H406="",I406=""),"",IF(I406&gt;H406,3,IF(H406=I406,1,0)))</f>
        <v/>
      </c>
      <c r="X406" s="24">
        <f>IF(OR(H406="",I406=""),0,1)</f>
        <v/>
      </c>
      <c r="Y406" s="24" t="inlineStr">
        <is>
          <t>oddalerts.com</t>
        </is>
      </c>
    </row>
    <row r="407">
      <c r="A407" s="24" t="inlineStr">
        <is>
          <t>E1-Derby-Swansea</t>
        </is>
      </c>
      <c r="B407" s="24" t="inlineStr">
        <is>
          <t>E1</t>
        </is>
      </c>
      <c r="C407" s="24" t="inlineStr">
        <is>
          <t>Championship</t>
        </is>
      </c>
      <c r="D407" s="24" t="n">
        <v>3</v>
      </c>
      <c r="E407" s="29" t="n">
        <v>46263.52083333334</v>
      </c>
      <c r="F407" s="24" t="inlineStr">
        <is>
          <t>Derby</t>
        </is>
      </c>
      <c r="G407" s="24" t="inlineStr">
        <is>
          <t>Swansea</t>
        </is>
      </c>
      <c r="H407" s="37" t="n">
        <v>0</v>
      </c>
      <c r="I407" s="37" t="n">
        <v>3</v>
      </c>
      <c r="J407" s="37" t="n">
        <v>0.82</v>
      </c>
      <c r="K407" s="37" t="n">
        <v>2.96</v>
      </c>
      <c r="L407" s="31" t="n">
        <v>0.4424221182324599</v>
      </c>
      <c r="M407" s="31" t="n">
        <v>0.2797567892396101</v>
      </c>
      <c r="N407" s="31" t="n">
        <v>0.27782109252793</v>
      </c>
      <c r="O407" s="33">
        <f>3*L407+M407</f>
        <v/>
      </c>
      <c r="P407" s="33">
        <f>3*N407+M407</f>
        <v/>
      </c>
      <c r="Q407" s="31">
        <f>IF(OR(J407="",K407=""),"",SUMPRODUCT(POISSON(Helper!$A$2:$A$122,J407,FALSE)*POISSON(Helper!$B$2:$B$122,K407,FALSE)*Helper!$C$2:$C$122))</f>
        <v/>
      </c>
      <c r="R407" s="31">
        <f>IF(OR(J407="",K407=""),"",SUMPRODUCT(POISSON(Helper!$A$2:$A$122,J407,FALSE)*POISSON(Helper!$B$2:$B$122,K407,FALSE)*Helper!$D$2:$D$122))</f>
        <v/>
      </c>
      <c r="S407" s="31">
        <f>IF(Q407="","",1-Q407-R407)</f>
        <v/>
      </c>
      <c r="T407" s="33">
        <f>IF(Q407="","",3*Q407+R407)</f>
        <v/>
      </c>
      <c r="U407" s="33">
        <f>IF(Q407="","",3*S407+R407)</f>
        <v/>
      </c>
      <c r="V407" s="24">
        <f>IF(OR(H407="",I407=""),"",IF(H407&gt;I407,3,IF(H407=I407,1,0)))</f>
        <v/>
      </c>
      <c r="W407" s="24">
        <f>IF(OR(H407="",I407=""),"",IF(I407&gt;H407,3,IF(H407=I407,1,0)))</f>
        <v/>
      </c>
      <c r="X407" s="24">
        <f>IF(OR(H407="",I407=""),0,1)</f>
        <v/>
      </c>
      <c r="Y407" s="24" t="inlineStr">
        <is>
          <t>oddalerts.com</t>
        </is>
      </c>
    </row>
    <row r="408">
      <c r="A408" s="24" t="inlineStr">
        <is>
          <t>E1-Middlesb-WestBrom</t>
        </is>
      </c>
      <c r="B408" s="24" t="inlineStr">
        <is>
          <t>E1</t>
        </is>
      </c>
      <c r="C408" s="24" t="inlineStr">
        <is>
          <t>Championship</t>
        </is>
      </c>
      <c r="D408" s="24" t="n">
        <v>3</v>
      </c>
      <c r="E408" s="29" t="n">
        <v>46263.52083333334</v>
      </c>
      <c r="F408" s="24" t="inlineStr">
        <is>
          <t>Middlesbrough</t>
        </is>
      </c>
      <c r="G408" s="24" t="inlineStr">
        <is>
          <t>West Brom</t>
        </is>
      </c>
      <c r="H408" s="37" t="n">
        <v>3</v>
      </c>
      <c r="I408" s="37" t="n">
        <v>1</v>
      </c>
      <c r="J408" s="37" t="n">
        <v>2.01</v>
      </c>
      <c r="K408" s="37" t="n">
        <v>1.32</v>
      </c>
      <c r="L408" s="31" t="n">
        <v>0.478973451881533</v>
      </c>
      <c r="M408" s="31" t="n">
        <v>0.2731257992512506</v>
      </c>
      <c r="N408" s="31" t="n">
        <v>0.2479007488672165</v>
      </c>
      <c r="O408" s="33">
        <f>3*L408+M408</f>
        <v/>
      </c>
      <c r="P408" s="33">
        <f>3*N408+M408</f>
        <v/>
      </c>
      <c r="Q408" s="31">
        <f>IF(OR(J408="",K408=""),"",SUMPRODUCT(POISSON(Helper!$A$2:$A$122,J408,FALSE)*POISSON(Helper!$B$2:$B$122,K408,FALSE)*Helper!$C$2:$C$122))</f>
        <v/>
      </c>
      <c r="R408" s="31">
        <f>IF(OR(J408="",K408=""),"",SUMPRODUCT(POISSON(Helper!$A$2:$A$122,J408,FALSE)*POISSON(Helper!$B$2:$B$122,K408,FALSE)*Helper!$D$2:$D$122))</f>
        <v/>
      </c>
      <c r="S408" s="31">
        <f>IF(Q408="","",1-Q408-R408)</f>
        <v/>
      </c>
      <c r="T408" s="33">
        <f>IF(Q408="","",3*Q408+R408)</f>
        <v/>
      </c>
      <c r="U408" s="33">
        <f>IF(Q408="","",3*S408+R408)</f>
        <v/>
      </c>
      <c r="V408" s="24">
        <f>IF(OR(H408="",I408=""),"",IF(H408&gt;I408,3,IF(H408=I408,1,0)))</f>
        <v/>
      </c>
      <c r="W408" s="24">
        <f>IF(OR(H408="",I408=""),"",IF(I408&gt;H408,3,IF(H408=I408,1,0)))</f>
        <v/>
      </c>
      <c r="X408" s="24">
        <f>IF(OR(H408="",I408=""),0,1)</f>
        <v/>
      </c>
      <c r="Y408" s="24" t="inlineStr">
        <is>
          <t>oddalerts.com</t>
        </is>
      </c>
    </row>
    <row r="409">
      <c r="A409" s="24" t="inlineStr">
        <is>
          <t>E1-Wolves-Stoke</t>
        </is>
      </c>
      <c r="B409" s="24" t="inlineStr">
        <is>
          <t>E1</t>
        </is>
      </c>
      <c r="C409" s="24" t="inlineStr">
        <is>
          <t>Championship</t>
        </is>
      </c>
      <c r="D409" s="24" t="n">
        <v>3</v>
      </c>
      <c r="E409" s="29" t="n">
        <v>46263.52083333334</v>
      </c>
      <c r="F409" s="24" t="inlineStr">
        <is>
          <t>Wolves</t>
        </is>
      </c>
      <c r="G409" s="24" t="inlineStr">
        <is>
          <t>Stoke</t>
        </is>
      </c>
      <c r="H409" s="37" t="n">
        <v>4</v>
      </c>
      <c r="I409" s="37" t="n">
        <v>1</v>
      </c>
      <c r="J409" s="37" t="n">
        <v>2.44</v>
      </c>
      <c r="K409" s="37" t="n">
        <v>0.7</v>
      </c>
      <c r="L409" s="31" t="n">
        <v>0.5059908335191938</v>
      </c>
      <c r="M409" s="31" t="n">
        <v>0.2669472793384942</v>
      </c>
      <c r="N409" s="31" t="n">
        <v>0.227061887142312</v>
      </c>
      <c r="O409" s="33">
        <f>3*L409+M409</f>
        <v/>
      </c>
      <c r="P409" s="33">
        <f>3*N409+M409</f>
        <v/>
      </c>
      <c r="Q409" s="31">
        <f>IF(OR(J409="",K409=""),"",SUMPRODUCT(POISSON(Helper!$A$2:$A$122,J409,FALSE)*POISSON(Helper!$B$2:$B$122,K409,FALSE)*Helper!$C$2:$C$122))</f>
        <v/>
      </c>
      <c r="R409" s="31">
        <f>IF(OR(J409="",K409=""),"",SUMPRODUCT(POISSON(Helper!$A$2:$A$122,J409,FALSE)*POISSON(Helper!$B$2:$B$122,K409,FALSE)*Helper!$D$2:$D$122))</f>
        <v/>
      </c>
      <c r="S409" s="31">
        <f>IF(Q409="","",1-Q409-R409)</f>
        <v/>
      </c>
      <c r="T409" s="33">
        <f>IF(Q409="","",3*Q409+R409)</f>
        <v/>
      </c>
      <c r="U409" s="33">
        <f>IF(Q409="","",3*S409+R409)</f>
        <v/>
      </c>
      <c r="V409" s="24">
        <f>IF(OR(H409="",I409=""),"",IF(H409&gt;I409,3,IF(H409=I409,1,0)))</f>
        <v/>
      </c>
      <c r="W409" s="24">
        <f>IF(OR(H409="",I409=""),"",IF(I409&gt;H409,3,IF(H409=I409,1,0)))</f>
        <v/>
      </c>
      <c r="X409" s="24">
        <f>IF(OR(H409="",I409=""),0,1)</f>
        <v/>
      </c>
      <c r="Y409" s="24" t="inlineStr">
        <is>
          <t>oddalerts.com</t>
        </is>
      </c>
    </row>
    <row r="410">
      <c r="A410" s="24" t="inlineStr">
        <is>
          <t>E1-Blackbur-QPR</t>
        </is>
      </c>
      <c r="B410" s="24" t="inlineStr">
        <is>
          <t>E1</t>
        </is>
      </c>
      <c r="C410" s="24" t="inlineStr">
        <is>
          <t>Championship</t>
        </is>
      </c>
      <c r="D410" s="24" t="n">
        <v>3</v>
      </c>
      <c r="E410" s="29" t="n">
        <v>46263.625</v>
      </c>
      <c r="F410" s="24" t="inlineStr">
        <is>
          <t>Blackburn</t>
        </is>
      </c>
      <c r="G410" s="24" t="inlineStr">
        <is>
          <t>QPR</t>
        </is>
      </c>
      <c r="H410" s="37" t="n">
        <v>1</v>
      </c>
      <c r="I410" s="37" t="n">
        <v>2</v>
      </c>
      <c r="J410" s="37" t="n">
        <v>1.2</v>
      </c>
      <c r="K410" s="37" t="n">
        <v>1.61</v>
      </c>
      <c r="L410" s="31" t="n">
        <v>0.412418277408838</v>
      </c>
      <c r="M410" s="31" t="n">
        <v>0.2836098239352648</v>
      </c>
      <c r="N410" s="31" t="n">
        <v>0.3039718986558972</v>
      </c>
      <c r="O410" s="33">
        <f>3*L410+M410</f>
        <v/>
      </c>
      <c r="P410" s="33">
        <f>3*N410+M410</f>
        <v/>
      </c>
      <c r="Q410" s="31">
        <f>IF(OR(J410="",K410=""),"",SUMPRODUCT(POISSON(Helper!$A$2:$A$122,J410,FALSE)*POISSON(Helper!$B$2:$B$122,K410,FALSE)*Helper!$C$2:$C$122))</f>
        <v/>
      </c>
      <c r="R410" s="31">
        <f>IF(OR(J410="",K410=""),"",SUMPRODUCT(POISSON(Helper!$A$2:$A$122,J410,FALSE)*POISSON(Helper!$B$2:$B$122,K410,FALSE)*Helper!$D$2:$D$122))</f>
        <v/>
      </c>
      <c r="S410" s="31">
        <f>IF(Q410="","",1-Q410-R410)</f>
        <v/>
      </c>
      <c r="T410" s="33">
        <f>IF(Q410="","",3*Q410+R410)</f>
        <v/>
      </c>
      <c r="U410" s="33">
        <f>IF(Q410="","",3*S410+R410)</f>
        <v/>
      </c>
      <c r="V410" s="24">
        <f>IF(OR(H410="",I410=""),"",IF(H410&gt;I410,3,IF(H410=I410,1,0)))</f>
        <v/>
      </c>
      <c r="W410" s="24">
        <f>IF(OR(H410="",I410=""),"",IF(I410&gt;H410,3,IF(H410=I410,1,0)))</f>
        <v/>
      </c>
      <c r="X410" s="24">
        <f>IF(OR(H410="",I410=""),0,1)</f>
        <v/>
      </c>
      <c r="Y410" s="24" t="inlineStr">
        <is>
          <t>oddalerts.com</t>
        </is>
      </c>
    </row>
    <row r="411">
      <c r="A411" s="24" t="inlineStr">
        <is>
          <t>E1-Bolton-Lincoln</t>
        </is>
      </c>
      <c r="B411" s="24" t="inlineStr">
        <is>
          <t>E1</t>
        </is>
      </c>
      <c r="C411" s="24" t="inlineStr">
        <is>
          <t>Championship</t>
        </is>
      </c>
      <c r="D411" s="24" t="n">
        <v>3</v>
      </c>
      <c r="E411" s="29" t="n">
        <v>46263.625</v>
      </c>
      <c r="F411" s="24" t="inlineStr">
        <is>
          <t>Bolton</t>
        </is>
      </c>
      <c r="G411" s="24" t="inlineStr">
        <is>
          <t>Lincoln</t>
        </is>
      </c>
      <c r="H411" s="37" t="n">
        <v>0</v>
      </c>
      <c r="I411" s="37" t="n">
        <v>1</v>
      </c>
      <c r="J411" s="37" t="n">
        <v>2.03</v>
      </c>
      <c r="K411" s="37" t="n">
        <v>1.25</v>
      </c>
      <c r="L411" s="31" t="n">
        <v>0.4516215114254272</v>
      </c>
      <c r="M411" s="31" t="n">
        <v>0.2782822880963349</v>
      </c>
      <c r="N411" s="31" t="n">
        <v>0.270096200478238</v>
      </c>
      <c r="O411" s="33">
        <f>3*L411+M411</f>
        <v/>
      </c>
      <c r="P411" s="33">
        <f>3*N411+M411</f>
        <v/>
      </c>
      <c r="Q411" s="31">
        <f>IF(OR(J411="",K411=""),"",SUMPRODUCT(POISSON(Helper!$A$2:$A$122,J411,FALSE)*POISSON(Helper!$B$2:$B$122,K411,FALSE)*Helper!$C$2:$C$122))</f>
        <v/>
      </c>
      <c r="R411" s="31">
        <f>IF(OR(J411="",K411=""),"",SUMPRODUCT(POISSON(Helper!$A$2:$A$122,J411,FALSE)*POISSON(Helper!$B$2:$B$122,K411,FALSE)*Helper!$D$2:$D$122))</f>
        <v/>
      </c>
      <c r="S411" s="31">
        <f>IF(Q411="","",1-Q411-R411)</f>
        <v/>
      </c>
      <c r="T411" s="33">
        <f>IF(Q411="","",3*Q411+R411)</f>
        <v/>
      </c>
      <c r="U411" s="33">
        <f>IF(Q411="","",3*S411+R411)</f>
        <v/>
      </c>
      <c r="V411" s="24">
        <f>IF(OR(H411="",I411=""),"",IF(H411&gt;I411,3,IF(H411=I411,1,0)))</f>
        <v/>
      </c>
      <c r="W411" s="24">
        <f>IF(OR(H411="",I411=""),"",IF(I411&gt;H411,3,IF(H411=I411,1,0)))</f>
        <v/>
      </c>
      <c r="X411" s="24">
        <f>IF(OR(H411="",I411=""),0,1)</f>
        <v/>
      </c>
      <c r="Y411" s="24" t="inlineStr">
        <is>
          <t>oddalerts.com</t>
        </is>
      </c>
    </row>
    <row r="412">
      <c r="A412" s="24" t="inlineStr">
        <is>
          <t>E1-BristolC-Portsmou</t>
        </is>
      </c>
      <c r="B412" s="24" t="inlineStr">
        <is>
          <t>E1</t>
        </is>
      </c>
      <c r="C412" s="24" t="inlineStr">
        <is>
          <t>Championship</t>
        </is>
      </c>
      <c r="D412" s="24" t="n">
        <v>3</v>
      </c>
      <c r="E412" s="29" t="n">
        <v>46263.625</v>
      </c>
      <c r="F412" s="24" t="inlineStr">
        <is>
          <t>Bristol City</t>
        </is>
      </c>
      <c r="G412" s="24" t="inlineStr">
        <is>
          <t>Portsmouth</t>
        </is>
      </c>
      <c r="H412" s="37" t="n">
        <v>2</v>
      </c>
      <c r="I412" s="37" t="n">
        <v>1</v>
      </c>
      <c r="J412" s="37" t="n">
        <v>0.83</v>
      </c>
      <c r="K412" s="37" t="n">
        <v>1.53</v>
      </c>
      <c r="L412" s="31" t="n">
        <v>0.4484378966467977</v>
      </c>
      <c r="M412" s="31" t="n">
        <v>0.2788076993247987</v>
      </c>
      <c r="N412" s="31" t="n">
        <v>0.2727544040284037</v>
      </c>
      <c r="O412" s="33">
        <f>3*L412+M412</f>
        <v/>
      </c>
      <c r="P412" s="33">
        <f>3*N412+M412</f>
        <v/>
      </c>
      <c r="Q412" s="31">
        <f>IF(OR(J412="",K412=""),"",SUMPRODUCT(POISSON(Helper!$A$2:$A$122,J412,FALSE)*POISSON(Helper!$B$2:$B$122,K412,FALSE)*Helper!$C$2:$C$122))</f>
        <v/>
      </c>
      <c r="R412" s="31">
        <f>IF(OR(J412="",K412=""),"",SUMPRODUCT(POISSON(Helper!$A$2:$A$122,J412,FALSE)*POISSON(Helper!$B$2:$B$122,K412,FALSE)*Helper!$D$2:$D$122))</f>
        <v/>
      </c>
      <c r="S412" s="31">
        <f>IF(Q412="","",1-Q412-R412)</f>
        <v/>
      </c>
      <c r="T412" s="33">
        <f>IF(Q412="","",3*Q412+R412)</f>
        <v/>
      </c>
      <c r="U412" s="33">
        <f>IF(Q412="","",3*S412+R412)</f>
        <v/>
      </c>
      <c r="V412" s="24">
        <f>IF(OR(H412="",I412=""),"",IF(H412&gt;I412,3,IF(H412=I412,1,0)))</f>
        <v/>
      </c>
      <c r="W412" s="24">
        <f>IF(OR(H412="",I412=""),"",IF(I412&gt;H412,3,IF(H412=I412,1,0)))</f>
        <v/>
      </c>
      <c r="X412" s="24">
        <f>IF(OR(H412="",I412=""),0,1)</f>
        <v/>
      </c>
      <c r="Y412" s="24" t="inlineStr">
        <is>
          <t>oddalerts.com</t>
        </is>
      </c>
    </row>
    <row r="413">
      <c r="A413" s="24" t="inlineStr">
        <is>
          <t>E1-Cardiff-Sheffiel</t>
        </is>
      </c>
      <c r="B413" s="24" t="inlineStr">
        <is>
          <t>E1</t>
        </is>
      </c>
      <c r="C413" s="24" t="inlineStr">
        <is>
          <t>Championship</t>
        </is>
      </c>
      <c r="D413" s="24" t="n">
        <v>3</v>
      </c>
      <c r="E413" s="29" t="n">
        <v>46263.625</v>
      </c>
      <c r="F413" s="24" t="inlineStr">
        <is>
          <t>Cardiff</t>
        </is>
      </c>
      <c r="G413" s="24" t="inlineStr">
        <is>
          <t>Sheffield United</t>
        </is>
      </c>
      <c r="H413" s="37" t="n">
        <v>2</v>
      </c>
      <c r="I413" s="37" t="n">
        <v>2</v>
      </c>
      <c r="J413" s="37" t="n">
        <v>2.55</v>
      </c>
      <c r="K413" s="37" t="n">
        <v>1.4</v>
      </c>
      <c r="L413" s="31" t="n">
        <v>0.3168651195661409</v>
      </c>
      <c r="M413" s="31" t="n">
        <v>0.2848992763606666</v>
      </c>
      <c r="N413" s="31" t="n">
        <v>0.3982356040731924</v>
      </c>
      <c r="O413" s="33">
        <f>3*L413+M413</f>
        <v/>
      </c>
      <c r="P413" s="33">
        <f>3*N413+M413</f>
        <v/>
      </c>
      <c r="Q413" s="31">
        <f>IF(OR(J413="",K413=""),"",SUMPRODUCT(POISSON(Helper!$A$2:$A$122,J413,FALSE)*POISSON(Helper!$B$2:$B$122,K413,FALSE)*Helper!$C$2:$C$122))</f>
        <v/>
      </c>
      <c r="R413" s="31">
        <f>IF(OR(J413="",K413=""),"",SUMPRODUCT(POISSON(Helper!$A$2:$A$122,J413,FALSE)*POISSON(Helper!$B$2:$B$122,K413,FALSE)*Helper!$D$2:$D$122))</f>
        <v/>
      </c>
      <c r="S413" s="31">
        <f>IF(Q413="","",1-Q413-R413)</f>
        <v/>
      </c>
      <c r="T413" s="33">
        <f>IF(Q413="","",3*Q413+R413)</f>
        <v/>
      </c>
      <c r="U413" s="33">
        <f>IF(Q413="","",3*S413+R413)</f>
        <v/>
      </c>
      <c r="V413" s="24">
        <f>IF(OR(H413="",I413=""),"",IF(H413&gt;I413,3,IF(H413=I413,1,0)))</f>
        <v/>
      </c>
      <c r="W413" s="24">
        <f>IF(OR(H413="",I413=""),"",IF(I413&gt;H413,3,IF(H413=I413,1,0)))</f>
        <v/>
      </c>
      <c r="X413" s="24">
        <f>IF(OR(H413="",I413=""),0,1)</f>
        <v/>
      </c>
      <c r="Y413" s="24" t="inlineStr">
        <is>
          <t>oddalerts.com</t>
        </is>
      </c>
    </row>
    <row r="414">
      <c r="A414" s="24" t="inlineStr">
        <is>
          <t>E1-Charlton-Preston</t>
        </is>
      </c>
      <c r="B414" s="24" t="inlineStr">
        <is>
          <t>E1</t>
        </is>
      </c>
      <c r="C414" s="24" t="inlineStr">
        <is>
          <t>Championship</t>
        </is>
      </c>
      <c r="D414" s="24" t="n">
        <v>3</v>
      </c>
      <c r="E414" s="29" t="n">
        <v>46263.625</v>
      </c>
      <c r="F414" s="24" t="inlineStr">
        <is>
          <t>Charlton</t>
        </is>
      </c>
      <c r="G414" s="24" t="inlineStr">
        <is>
          <t>Preston</t>
        </is>
      </c>
      <c r="H414" s="37" t="n">
        <v>1</v>
      </c>
      <c r="I414" s="37" t="n">
        <v>0</v>
      </c>
      <c r="J414" s="37" t="n">
        <v>1.03</v>
      </c>
      <c r="K414" s="37" t="n">
        <v>0.96</v>
      </c>
      <c r="L414" s="31" t="n">
        <v>0.3863623843314377</v>
      </c>
      <c r="M414" s="31" t="n">
        <v>0.2857034452565738</v>
      </c>
      <c r="N414" s="31" t="n">
        <v>0.3279341704119886</v>
      </c>
      <c r="O414" s="33">
        <f>3*L414+M414</f>
        <v/>
      </c>
      <c r="P414" s="33">
        <f>3*N414+M414</f>
        <v/>
      </c>
      <c r="Q414" s="31">
        <f>IF(OR(J414="",K414=""),"",SUMPRODUCT(POISSON(Helper!$A$2:$A$122,J414,FALSE)*POISSON(Helper!$B$2:$B$122,K414,FALSE)*Helper!$C$2:$C$122))</f>
        <v/>
      </c>
      <c r="R414" s="31">
        <f>IF(OR(J414="",K414=""),"",SUMPRODUCT(POISSON(Helper!$A$2:$A$122,J414,FALSE)*POISSON(Helper!$B$2:$B$122,K414,FALSE)*Helper!$D$2:$D$122))</f>
        <v/>
      </c>
      <c r="S414" s="31">
        <f>IF(Q414="","",1-Q414-R414)</f>
        <v/>
      </c>
      <c r="T414" s="33">
        <f>IF(Q414="","",3*Q414+R414)</f>
        <v/>
      </c>
      <c r="U414" s="33">
        <f>IF(Q414="","",3*S414+R414)</f>
        <v/>
      </c>
      <c r="V414" s="24">
        <f>IF(OR(H414="",I414=""),"",IF(H414&gt;I414,3,IF(H414=I414,1,0)))</f>
        <v/>
      </c>
      <c r="W414" s="24">
        <f>IF(OR(H414="",I414=""),"",IF(I414&gt;H414,3,IF(H414=I414,1,0)))</f>
        <v/>
      </c>
      <c r="X414" s="24">
        <f>IF(OR(H414="",I414=""),0,1)</f>
        <v/>
      </c>
      <c r="Y414" s="24" t="inlineStr">
        <is>
          <t>oddalerts.com</t>
        </is>
      </c>
    </row>
    <row r="415">
      <c r="A415" s="24" t="inlineStr">
        <is>
          <t>E1-Norwich-Burnley</t>
        </is>
      </c>
      <c r="B415" s="24" t="inlineStr">
        <is>
          <t>E1</t>
        </is>
      </c>
      <c r="C415" s="24" t="inlineStr">
        <is>
          <t>Championship</t>
        </is>
      </c>
      <c r="D415" s="24" t="n">
        <v>3</v>
      </c>
      <c r="E415" s="29" t="n">
        <v>46263.625</v>
      </c>
      <c r="F415" s="24" t="inlineStr">
        <is>
          <t>Norwich</t>
        </is>
      </c>
      <c r="G415" s="24" t="inlineStr">
        <is>
          <t>Burnley</t>
        </is>
      </c>
      <c r="H415" s="37" t="n">
        <v>4</v>
      </c>
      <c r="I415" s="37" t="n">
        <v>1</v>
      </c>
      <c r="J415" s="37" t="n">
        <v>2.33</v>
      </c>
      <c r="K415" s="37" t="n">
        <v>1.13</v>
      </c>
      <c r="L415" s="31" t="n">
        <v>0.3887177445037597</v>
      </c>
      <c r="M415" s="31" t="n">
        <v>0.2855642890416346</v>
      </c>
      <c r="N415" s="31" t="n">
        <v>0.3257179664546057</v>
      </c>
      <c r="O415" s="33">
        <f>3*L415+M415</f>
        <v/>
      </c>
      <c r="P415" s="33">
        <f>3*N415+M415</f>
        <v/>
      </c>
      <c r="Q415" s="31">
        <f>IF(OR(J415="",K415=""),"",SUMPRODUCT(POISSON(Helper!$A$2:$A$122,J415,FALSE)*POISSON(Helper!$B$2:$B$122,K415,FALSE)*Helper!$C$2:$C$122))</f>
        <v/>
      </c>
      <c r="R415" s="31">
        <f>IF(OR(J415="",K415=""),"",SUMPRODUCT(POISSON(Helper!$A$2:$A$122,J415,FALSE)*POISSON(Helper!$B$2:$B$122,K415,FALSE)*Helper!$D$2:$D$122))</f>
        <v/>
      </c>
      <c r="S415" s="31">
        <f>IF(Q415="","",1-Q415-R415)</f>
        <v/>
      </c>
      <c r="T415" s="33">
        <f>IF(Q415="","",3*Q415+R415)</f>
        <v/>
      </c>
      <c r="U415" s="33">
        <f>IF(Q415="","",3*S415+R415)</f>
        <v/>
      </c>
      <c r="V415" s="24">
        <f>IF(OR(H415="",I415=""),"",IF(H415&gt;I415,3,IF(H415=I415,1,0)))</f>
        <v/>
      </c>
      <c r="W415" s="24">
        <f>IF(OR(H415="",I415=""),"",IF(I415&gt;H415,3,IF(H415=I415,1,0)))</f>
        <v/>
      </c>
      <c r="X415" s="24">
        <f>IF(OR(H415="",I415=""),0,1)</f>
        <v/>
      </c>
      <c r="Y415" s="24" t="inlineStr">
        <is>
          <t>oddalerts.com</t>
        </is>
      </c>
    </row>
    <row r="416">
      <c r="A416" s="24" t="inlineStr">
        <is>
          <t>E1-Southamp-Millwall</t>
        </is>
      </c>
      <c r="B416" s="24" t="inlineStr">
        <is>
          <t>E1</t>
        </is>
      </c>
      <c r="C416" s="24" t="inlineStr">
        <is>
          <t>Championship</t>
        </is>
      </c>
      <c r="D416" s="24" t="n">
        <v>3</v>
      </c>
      <c r="E416" s="29" t="n">
        <v>46263.625</v>
      </c>
      <c r="F416" s="24" t="inlineStr">
        <is>
          <t>Southampton</t>
        </is>
      </c>
      <c r="G416" s="24" t="inlineStr">
        <is>
          <t>Millwall</t>
        </is>
      </c>
      <c r="H416" s="37" t="n">
        <v>5</v>
      </c>
      <c r="I416" s="37" t="n">
        <v>1</v>
      </c>
      <c r="J416" s="37" t="n">
        <v>3.23</v>
      </c>
      <c r="K416" s="37" t="n">
        <v>1.52</v>
      </c>
      <c r="L416" s="31" t="n">
        <v>0.4378633162331137</v>
      </c>
      <c r="M416" s="31" t="n">
        <v>0.2804375214672789</v>
      </c>
      <c r="N416" s="31" t="n">
        <v>0.2816991622996074</v>
      </c>
      <c r="O416" s="33">
        <f>3*L416+M416</f>
        <v/>
      </c>
      <c r="P416" s="33">
        <f>3*N416+M416</f>
        <v/>
      </c>
      <c r="Q416" s="31">
        <f>IF(OR(J416="",K416=""),"",SUMPRODUCT(POISSON(Helper!$A$2:$A$122,J416,FALSE)*POISSON(Helper!$B$2:$B$122,K416,FALSE)*Helper!$C$2:$C$122))</f>
        <v/>
      </c>
      <c r="R416" s="31">
        <f>IF(OR(J416="",K416=""),"",SUMPRODUCT(POISSON(Helper!$A$2:$A$122,J416,FALSE)*POISSON(Helper!$B$2:$B$122,K416,FALSE)*Helper!$D$2:$D$122))</f>
        <v/>
      </c>
      <c r="S416" s="31">
        <f>IF(Q416="","",1-Q416-R416)</f>
        <v/>
      </c>
      <c r="T416" s="33">
        <f>IF(Q416="","",3*Q416+R416)</f>
        <v/>
      </c>
      <c r="U416" s="33">
        <f>IF(Q416="","",3*S416+R416)</f>
        <v/>
      </c>
      <c r="V416" s="24">
        <f>IF(OR(H416="",I416=""),"",IF(H416&gt;I416,3,IF(H416=I416,1,0)))</f>
        <v/>
      </c>
      <c r="W416" s="24">
        <f>IF(OR(H416="",I416=""),"",IF(I416&gt;H416,3,IF(H416=I416,1,0)))</f>
        <v/>
      </c>
      <c r="X416" s="24">
        <f>IF(OR(H416="",I416=""),0,1)</f>
        <v/>
      </c>
      <c r="Y416" s="24" t="inlineStr">
        <is>
          <t>oddalerts.com</t>
        </is>
      </c>
    </row>
    <row r="417">
      <c r="A417" s="24" t="inlineStr">
        <is>
          <t>E1-Watford-WestHam</t>
        </is>
      </c>
      <c r="B417" s="24" t="inlineStr">
        <is>
          <t>E1</t>
        </is>
      </c>
      <c r="C417" s="24" t="inlineStr">
        <is>
          <t>Championship</t>
        </is>
      </c>
      <c r="D417" s="24" t="n">
        <v>3</v>
      </c>
      <c r="E417" s="29" t="n">
        <v>46263.625</v>
      </c>
      <c r="F417" s="24" t="inlineStr">
        <is>
          <t>Watford</t>
        </is>
      </c>
      <c r="G417" s="24" t="inlineStr">
        <is>
          <t>West Ham</t>
        </is>
      </c>
      <c r="H417" s="37" t="n">
        <v>1</v>
      </c>
      <c r="I417" s="37" t="n">
        <v>1</v>
      </c>
      <c r="J417" s="37" t="n">
        <v>1.61</v>
      </c>
      <c r="K417" s="37" t="n">
        <v>1.07</v>
      </c>
      <c r="L417" s="31" t="n">
        <v>0.2357350072761384</v>
      </c>
      <c r="M417" s="31" t="n">
        <v>0.2696843801578382</v>
      </c>
      <c r="N417" s="31" t="n">
        <v>0.4945806125660234</v>
      </c>
      <c r="O417" s="33">
        <f>3*L417+M417</f>
        <v/>
      </c>
      <c r="P417" s="33">
        <f>3*N417+M417</f>
        <v/>
      </c>
      <c r="Q417" s="31">
        <f>IF(OR(J417="",K417=""),"",SUMPRODUCT(POISSON(Helper!$A$2:$A$122,J417,FALSE)*POISSON(Helper!$B$2:$B$122,K417,FALSE)*Helper!$C$2:$C$122))</f>
        <v/>
      </c>
      <c r="R417" s="31">
        <f>IF(OR(J417="",K417=""),"",SUMPRODUCT(POISSON(Helper!$A$2:$A$122,J417,FALSE)*POISSON(Helper!$B$2:$B$122,K417,FALSE)*Helper!$D$2:$D$122))</f>
        <v/>
      </c>
      <c r="S417" s="31">
        <f>IF(Q417="","",1-Q417-R417)</f>
        <v/>
      </c>
      <c r="T417" s="33">
        <f>IF(Q417="","",3*Q417+R417)</f>
        <v/>
      </c>
      <c r="U417" s="33">
        <f>IF(Q417="","",3*S417+R417)</f>
        <v/>
      </c>
      <c r="V417" s="24">
        <f>IF(OR(H417="",I417=""),"",IF(H417&gt;I417,3,IF(H417=I417,1,0)))</f>
        <v/>
      </c>
      <c r="W417" s="24">
        <f>IF(OR(H417="",I417=""),"",IF(I417&gt;H417,3,IF(H417=I417,1,0)))</f>
        <v/>
      </c>
      <c r="X417" s="24">
        <f>IF(OR(H417="",I417=""),0,1)</f>
        <v/>
      </c>
      <c r="Y417" s="24" t="inlineStr">
        <is>
          <t>oddalerts.com</t>
        </is>
      </c>
    </row>
    <row r="418">
      <c r="A418" s="24" t="inlineStr">
        <is>
          <t>E1-Lincoln-Blackbur</t>
        </is>
      </c>
      <c r="B418" s="24" t="inlineStr">
        <is>
          <t>E1</t>
        </is>
      </c>
      <c r="C418" s="24" t="inlineStr">
        <is>
          <t>Championship</t>
        </is>
      </c>
      <c r="D418" s="24" t="n">
        <v>4</v>
      </c>
      <c r="E418" s="29" t="n">
        <v>46266.82291666666</v>
      </c>
      <c r="F418" s="24" t="inlineStr">
        <is>
          <t>Lincoln</t>
        </is>
      </c>
      <c r="G418" s="24" t="inlineStr">
        <is>
          <t>Blackburn</t>
        </is>
      </c>
      <c r="H418" s="37" t="n">
        <v>0</v>
      </c>
      <c r="I418" s="37" t="n">
        <v>0</v>
      </c>
      <c r="J418" s="37" t="n">
        <v>1.74</v>
      </c>
      <c r="K418" s="37" t="n">
        <v>0.3</v>
      </c>
      <c r="L418" s="31" t="n">
        <v>0.3427829505998432</v>
      </c>
      <c r="M418" s="31" t="n">
        <v>0.2863615152139509</v>
      </c>
      <c r="N418" s="31" t="n">
        <v>0.3708555341862059</v>
      </c>
      <c r="O418" s="33">
        <f>3*L418+M418</f>
        <v/>
      </c>
      <c r="P418" s="33">
        <f>3*N418+M418</f>
        <v/>
      </c>
      <c r="Q418" s="31">
        <f>IF(OR(J418="",K418=""),"",SUMPRODUCT(POISSON(Helper!$A$2:$A$122,J418,FALSE)*POISSON(Helper!$B$2:$B$122,K418,FALSE)*Helper!$C$2:$C$122))</f>
        <v/>
      </c>
      <c r="R418" s="31">
        <f>IF(OR(J418="",K418=""),"",SUMPRODUCT(POISSON(Helper!$A$2:$A$122,J418,FALSE)*POISSON(Helper!$B$2:$B$122,K418,FALSE)*Helper!$D$2:$D$122))</f>
        <v/>
      </c>
      <c r="S418" s="31">
        <f>IF(Q418="","",1-Q418-R418)</f>
        <v/>
      </c>
      <c r="T418" s="33">
        <f>IF(Q418="","",3*Q418+R418)</f>
        <v/>
      </c>
      <c r="U418" s="33">
        <f>IF(Q418="","",3*S418+R418)</f>
        <v/>
      </c>
      <c r="V418" s="24">
        <f>IF(OR(H418="",I418=""),"",IF(H418&gt;I418,3,IF(H418=I418,1,0)))</f>
        <v/>
      </c>
      <c r="W418" s="24">
        <f>IF(OR(H418="",I418=""),"",IF(I418&gt;H418,3,IF(H418=I418,1,0)))</f>
        <v/>
      </c>
      <c r="X418" s="24">
        <f>IF(OR(H418="",I418=""),0,1)</f>
        <v/>
      </c>
      <c r="Y418" s="24" t="inlineStr">
        <is>
          <t>oddalerts.com</t>
        </is>
      </c>
    </row>
    <row r="419">
      <c r="A419" s="24" t="inlineStr">
        <is>
          <t>E1-Portsmou-Derby</t>
        </is>
      </c>
      <c r="B419" s="24" t="inlineStr">
        <is>
          <t>E1</t>
        </is>
      </c>
      <c r="C419" s="24" t="inlineStr">
        <is>
          <t>Championship</t>
        </is>
      </c>
      <c r="D419" s="24" t="n">
        <v>4</v>
      </c>
      <c r="E419" s="29" t="n">
        <v>46266.82291666666</v>
      </c>
      <c r="F419" s="24" t="inlineStr">
        <is>
          <t>Portsmouth</t>
        </is>
      </c>
      <c r="G419" s="24" t="inlineStr">
        <is>
          <t>Derby</t>
        </is>
      </c>
      <c r="H419" s="37" t="n">
        <v>0</v>
      </c>
      <c r="I419" s="37" t="n">
        <v>2</v>
      </c>
      <c r="J419" s="37" t="n">
        <v>1.02</v>
      </c>
      <c r="K419" s="37" t="n">
        <v>0.9</v>
      </c>
      <c r="L419" s="31" t="n">
        <v>0.3769222920004106</v>
      </c>
      <c r="M419" s="31" t="n">
        <v>0.2861580071511165</v>
      </c>
      <c r="N419" s="31" t="n">
        <v>0.336919700848473</v>
      </c>
      <c r="O419" s="33">
        <f>3*L419+M419</f>
        <v/>
      </c>
      <c r="P419" s="33">
        <f>3*N419+M419</f>
        <v/>
      </c>
      <c r="Q419" s="31">
        <f>IF(OR(J419="",K419=""),"",SUMPRODUCT(POISSON(Helper!$A$2:$A$122,J419,FALSE)*POISSON(Helper!$B$2:$B$122,K419,FALSE)*Helper!$C$2:$C$122))</f>
        <v/>
      </c>
      <c r="R419" s="31">
        <f>IF(OR(J419="",K419=""),"",SUMPRODUCT(POISSON(Helper!$A$2:$A$122,J419,FALSE)*POISSON(Helper!$B$2:$B$122,K419,FALSE)*Helper!$D$2:$D$122))</f>
        <v/>
      </c>
      <c r="S419" s="31">
        <f>IF(Q419="","",1-Q419-R419)</f>
        <v/>
      </c>
      <c r="T419" s="33">
        <f>IF(Q419="","",3*Q419+R419)</f>
        <v/>
      </c>
      <c r="U419" s="33">
        <f>IF(Q419="","",3*S419+R419)</f>
        <v/>
      </c>
      <c r="V419" s="24">
        <f>IF(OR(H419="",I419=""),"",IF(H419&gt;I419,3,IF(H419=I419,1,0)))</f>
        <v/>
      </c>
      <c r="W419" s="24">
        <f>IF(OR(H419="",I419=""),"",IF(I419&gt;H419,3,IF(H419=I419,1,0)))</f>
        <v/>
      </c>
      <c r="X419" s="24">
        <f>IF(OR(H419="",I419=""),0,1)</f>
        <v/>
      </c>
      <c r="Y419" s="24" t="inlineStr">
        <is>
          <t>oddalerts.com</t>
        </is>
      </c>
    </row>
    <row r="420">
      <c r="A420" s="24" t="inlineStr">
        <is>
          <t>E1-Preston-BristolC</t>
        </is>
      </c>
      <c r="B420" s="24" t="inlineStr">
        <is>
          <t>E1</t>
        </is>
      </c>
      <c r="C420" s="24" t="inlineStr">
        <is>
          <t>Championship</t>
        </is>
      </c>
      <c r="D420" s="24" t="n">
        <v>4</v>
      </c>
      <c r="E420" s="29" t="n">
        <v>46266.82291666666</v>
      </c>
      <c r="F420" s="24" t="inlineStr">
        <is>
          <t>Preston</t>
        </is>
      </c>
      <c r="G420" s="24" t="inlineStr">
        <is>
          <t>Bristol City</t>
        </is>
      </c>
      <c r="H420" s="37" t="n">
        <v>1</v>
      </c>
      <c r="I420" s="37" t="n">
        <v>3</v>
      </c>
      <c r="J420" s="37" t="n">
        <v>1.85</v>
      </c>
      <c r="K420" s="37" t="n">
        <v>1.14</v>
      </c>
      <c r="L420" s="31" t="n">
        <v>0.3629641545091811</v>
      </c>
      <c r="M420" s="31" t="n">
        <v>0.2865201433935609</v>
      </c>
      <c r="N420" s="31" t="n">
        <v>0.350515702097258</v>
      </c>
      <c r="O420" s="33">
        <f>3*L420+M420</f>
        <v/>
      </c>
      <c r="P420" s="33">
        <f>3*N420+M420</f>
        <v/>
      </c>
      <c r="Q420" s="31">
        <f>IF(OR(J420="",K420=""),"",SUMPRODUCT(POISSON(Helper!$A$2:$A$122,J420,FALSE)*POISSON(Helper!$B$2:$B$122,K420,FALSE)*Helper!$C$2:$C$122))</f>
        <v/>
      </c>
      <c r="R420" s="31">
        <f>IF(OR(J420="",K420=""),"",SUMPRODUCT(POISSON(Helper!$A$2:$A$122,J420,FALSE)*POISSON(Helper!$B$2:$B$122,K420,FALSE)*Helper!$D$2:$D$122))</f>
        <v/>
      </c>
      <c r="S420" s="31">
        <f>IF(Q420="","",1-Q420-R420)</f>
        <v/>
      </c>
      <c r="T420" s="33">
        <f>IF(Q420="","",3*Q420+R420)</f>
        <v/>
      </c>
      <c r="U420" s="33">
        <f>IF(Q420="","",3*S420+R420)</f>
        <v/>
      </c>
      <c r="V420" s="24">
        <f>IF(OR(H420="",I420=""),"",IF(H420&gt;I420,3,IF(H420=I420,1,0)))</f>
        <v/>
      </c>
      <c r="W420" s="24">
        <f>IF(OR(H420="",I420=""),"",IF(I420&gt;H420,3,IF(H420=I420,1,0)))</f>
        <v/>
      </c>
      <c r="X420" s="24">
        <f>IF(OR(H420="",I420=""),0,1)</f>
        <v/>
      </c>
      <c r="Y420" s="24" t="inlineStr">
        <is>
          <t>oddalerts.com</t>
        </is>
      </c>
    </row>
    <row r="421">
      <c r="A421" s="24" t="inlineStr">
        <is>
          <t>E1-Sheffiel-Bolton</t>
        </is>
      </c>
      <c r="B421" s="24" t="inlineStr">
        <is>
          <t>E1</t>
        </is>
      </c>
      <c r="C421" s="24" t="inlineStr">
        <is>
          <t>Championship</t>
        </is>
      </c>
      <c r="D421" s="24" t="n">
        <v>4</v>
      </c>
      <c r="E421" s="29" t="n">
        <v>46266.82291666666</v>
      </c>
      <c r="F421" s="24" t="inlineStr">
        <is>
          <t>Sheffield United</t>
        </is>
      </c>
      <c r="G421" s="24" t="inlineStr">
        <is>
          <t>Bolton</t>
        </is>
      </c>
      <c r="H421" s="37" t="n">
        <v>3</v>
      </c>
      <c r="I421" s="37" t="n">
        <v>2</v>
      </c>
      <c r="J421" s="37" t="n">
        <v>1.96</v>
      </c>
      <c r="K421" s="37" t="n">
        <v>1.97</v>
      </c>
      <c r="L421" s="31" t="n">
        <v>0.5260271883211545</v>
      </c>
      <c r="M421" s="31" t="n">
        <v>0.2617024431517928</v>
      </c>
      <c r="N421" s="31" t="n">
        <v>0.2122703685270528</v>
      </c>
      <c r="O421" s="33">
        <f>3*L421+M421</f>
        <v/>
      </c>
      <c r="P421" s="33">
        <f>3*N421+M421</f>
        <v/>
      </c>
      <c r="Q421" s="31">
        <f>IF(OR(J421="",K421=""),"",SUMPRODUCT(POISSON(Helper!$A$2:$A$122,J421,FALSE)*POISSON(Helper!$B$2:$B$122,K421,FALSE)*Helper!$C$2:$C$122))</f>
        <v/>
      </c>
      <c r="R421" s="31">
        <f>IF(OR(J421="",K421=""),"",SUMPRODUCT(POISSON(Helper!$A$2:$A$122,J421,FALSE)*POISSON(Helper!$B$2:$B$122,K421,FALSE)*Helper!$D$2:$D$122))</f>
        <v/>
      </c>
      <c r="S421" s="31">
        <f>IF(Q421="","",1-Q421-R421)</f>
        <v/>
      </c>
      <c r="T421" s="33">
        <f>IF(Q421="","",3*Q421+R421)</f>
        <v/>
      </c>
      <c r="U421" s="33">
        <f>IF(Q421="","",3*S421+R421)</f>
        <v/>
      </c>
      <c r="V421" s="24">
        <f>IF(OR(H421="",I421=""),"",IF(H421&gt;I421,3,IF(H421=I421,1,0)))</f>
        <v/>
      </c>
      <c r="W421" s="24">
        <f>IF(OR(H421="",I421=""),"",IF(I421&gt;H421,3,IF(H421=I421,1,0)))</f>
        <v/>
      </c>
      <c r="X421" s="24">
        <f>IF(OR(H421="",I421=""),0,1)</f>
        <v/>
      </c>
      <c r="Y421" s="24" t="inlineStr">
        <is>
          <t>oddalerts.com</t>
        </is>
      </c>
    </row>
    <row r="422">
      <c r="A422" s="24" t="inlineStr">
        <is>
          <t>E1-Swansea-Watford</t>
        </is>
      </c>
      <c r="B422" s="24" t="inlineStr">
        <is>
          <t>E1</t>
        </is>
      </c>
      <c r="C422" s="24" t="inlineStr">
        <is>
          <t>Championship</t>
        </is>
      </c>
      <c r="D422" s="24" t="n">
        <v>4</v>
      </c>
      <c r="E422" s="29" t="n">
        <v>46266.82291666666</v>
      </c>
      <c r="F422" s="24" t="inlineStr">
        <is>
          <t>Swansea</t>
        </is>
      </c>
      <c r="G422" s="24" t="inlineStr">
        <is>
          <t>Watford</t>
        </is>
      </c>
      <c r="H422" s="37" t="n">
        <v>2</v>
      </c>
      <c r="I422" s="37" t="n">
        <v>0</v>
      </c>
      <c r="J422" s="37" t="n">
        <v>3.08</v>
      </c>
      <c r="K422" s="37" t="n">
        <v>1.11</v>
      </c>
      <c r="L422" s="31" t="n">
        <v>0.4240990543312724</v>
      </c>
      <c r="M422" s="31" t="n">
        <v>0.2822875830076386</v>
      </c>
      <c r="N422" s="31" t="n">
        <v>0.2936133626610891</v>
      </c>
      <c r="O422" s="33">
        <f>3*L422+M422</f>
        <v/>
      </c>
      <c r="P422" s="33">
        <f>3*N422+M422</f>
        <v/>
      </c>
      <c r="Q422" s="31">
        <f>IF(OR(J422="",K422=""),"",SUMPRODUCT(POISSON(Helper!$A$2:$A$122,J422,FALSE)*POISSON(Helper!$B$2:$B$122,K422,FALSE)*Helper!$C$2:$C$122))</f>
        <v/>
      </c>
      <c r="R422" s="31">
        <f>IF(OR(J422="",K422=""),"",SUMPRODUCT(POISSON(Helper!$A$2:$A$122,J422,FALSE)*POISSON(Helper!$B$2:$B$122,K422,FALSE)*Helper!$D$2:$D$122))</f>
        <v/>
      </c>
      <c r="S422" s="31">
        <f>IF(Q422="","",1-Q422-R422)</f>
        <v/>
      </c>
      <c r="T422" s="33">
        <f>IF(Q422="","",3*Q422+R422)</f>
        <v/>
      </c>
      <c r="U422" s="33">
        <f>IF(Q422="","",3*S422+R422)</f>
        <v/>
      </c>
      <c r="V422" s="24">
        <f>IF(OR(H422="",I422=""),"",IF(H422&gt;I422,3,IF(H422=I422,1,0)))</f>
        <v/>
      </c>
      <c r="W422" s="24">
        <f>IF(OR(H422="",I422=""),"",IF(I422&gt;H422,3,IF(H422=I422,1,0)))</f>
        <v/>
      </c>
      <c r="X422" s="24">
        <f>IF(OR(H422="",I422=""),0,1)</f>
        <v/>
      </c>
      <c r="Y422" s="24" t="inlineStr">
        <is>
          <t>oddalerts.com</t>
        </is>
      </c>
    </row>
    <row r="423">
      <c r="A423" s="24" t="inlineStr">
        <is>
          <t>E1-WestHam-Wolves</t>
        </is>
      </c>
      <c r="B423" s="24" t="inlineStr">
        <is>
          <t>E1</t>
        </is>
      </c>
      <c r="C423" s="24" t="inlineStr">
        <is>
          <t>Championship</t>
        </is>
      </c>
      <c r="D423" s="24" t="n">
        <v>4</v>
      </c>
      <c r="E423" s="29" t="n">
        <v>46266.82291666666</v>
      </c>
      <c r="F423" s="24" t="inlineStr">
        <is>
          <t>West Ham</t>
        </is>
      </c>
      <c r="G423" s="24" t="inlineStr">
        <is>
          <t>Wolves</t>
        </is>
      </c>
      <c r="H423" s="37" t="n">
        <v>4</v>
      </c>
      <c r="I423" s="37" t="n">
        <v>2</v>
      </c>
      <c r="J423" s="37" t="n">
        <v>2.1</v>
      </c>
      <c r="K423" s="37" t="n">
        <v>1</v>
      </c>
      <c r="L423" s="31" t="n">
        <v>0.4861635059347623</v>
      </c>
      <c r="M423" s="31" t="n">
        <v>0.2715843553504279</v>
      </c>
      <c r="N423" s="31" t="n">
        <v>0.2422521387148098</v>
      </c>
      <c r="O423" s="33">
        <f>3*L423+M423</f>
        <v/>
      </c>
      <c r="P423" s="33">
        <f>3*N423+M423</f>
        <v/>
      </c>
      <c r="Q423" s="31">
        <f>IF(OR(J423="",K423=""),"",SUMPRODUCT(POISSON(Helper!$A$2:$A$122,J423,FALSE)*POISSON(Helper!$B$2:$B$122,K423,FALSE)*Helper!$C$2:$C$122))</f>
        <v/>
      </c>
      <c r="R423" s="31">
        <f>IF(OR(J423="",K423=""),"",SUMPRODUCT(POISSON(Helper!$A$2:$A$122,J423,FALSE)*POISSON(Helper!$B$2:$B$122,K423,FALSE)*Helper!$D$2:$D$122))</f>
        <v/>
      </c>
      <c r="S423" s="31">
        <f>IF(Q423="","",1-Q423-R423)</f>
        <v/>
      </c>
      <c r="T423" s="33">
        <f>IF(Q423="","",3*Q423+R423)</f>
        <v/>
      </c>
      <c r="U423" s="33">
        <f>IF(Q423="","",3*S423+R423)</f>
        <v/>
      </c>
      <c r="V423" s="24">
        <f>IF(OR(H423="",I423=""),"",IF(H423&gt;I423,3,IF(H423=I423,1,0)))</f>
        <v/>
      </c>
      <c r="W423" s="24">
        <f>IF(OR(H423="",I423=""),"",IF(I423&gt;H423,3,IF(H423=I423,1,0)))</f>
        <v/>
      </c>
      <c r="X423" s="24">
        <f>IF(OR(H423="",I423=""),0,1)</f>
        <v/>
      </c>
      <c r="Y423" s="24" t="inlineStr">
        <is>
          <t>oddalerts.com</t>
        </is>
      </c>
    </row>
    <row r="424">
      <c r="A424" s="24" t="inlineStr">
        <is>
          <t>E1-Birmingh-Southamp</t>
        </is>
      </c>
      <c r="B424" s="24" t="inlineStr">
        <is>
          <t>E1</t>
        </is>
      </c>
      <c r="C424" s="24" t="inlineStr">
        <is>
          <t>Championship</t>
        </is>
      </c>
      <c r="D424" s="24" t="n">
        <v>4</v>
      </c>
      <c r="E424" s="29" t="n">
        <v>46266.83333333334</v>
      </c>
      <c r="F424" s="24" t="inlineStr">
        <is>
          <t>Birmingham</t>
        </is>
      </c>
      <c r="G424" s="24" t="inlineStr">
        <is>
          <t>Southampton</t>
        </is>
      </c>
      <c r="H424" s="37" t="n">
        <v>1</v>
      </c>
      <c r="I424" s="37" t="n">
        <v>1</v>
      </c>
      <c r="J424" s="37" t="n">
        <v>1.42</v>
      </c>
      <c r="K424" s="37" t="n">
        <v>1.02</v>
      </c>
      <c r="L424" s="31" t="n">
        <v>0.4159581717828085</v>
      </c>
      <c r="M424" s="31" t="n">
        <v>0.2832335712961601</v>
      </c>
      <c r="N424" s="31" t="n">
        <v>0.3008082569210314</v>
      </c>
      <c r="O424" s="33">
        <f>3*L424+M424</f>
        <v/>
      </c>
      <c r="P424" s="33">
        <f>3*N424+M424</f>
        <v/>
      </c>
      <c r="Q424" s="31">
        <f>IF(OR(J424="",K424=""),"",SUMPRODUCT(POISSON(Helper!$A$2:$A$122,J424,FALSE)*POISSON(Helper!$B$2:$B$122,K424,FALSE)*Helper!$C$2:$C$122))</f>
        <v/>
      </c>
      <c r="R424" s="31">
        <f>IF(OR(J424="",K424=""),"",SUMPRODUCT(POISSON(Helper!$A$2:$A$122,J424,FALSE)*POISSON(Helper!$B$2:$B$122,K424,FALSE)*Helper!$D$2:$D$122))</f>
        <v/>
      </c>
      <c r="S424" s="31">
        <f>IF(Q424="","",1-Q424-R424)</f>
        <v/>
      </c>
      <c r="T424" s="33">
        <f>IF(Q424="","",3*Q424+R424)</f>
        <v/>
      </c>
      <c r="U424" s="33">
        <f>IF(Q424="","",3*S424+R424)</f>
        <v/>
      </c>
      <c r="V424" s="24">
        <f>IF(OR(H424="",I424=""),"",IF(H424&gt;I424,3,IF(H424=I424,1,0)))</f>
        <v/>
      </c>
      <c r="W424" s="24">
        <f>IF(OR(H424="",I424=""),"",IF(I424&gt;H424,3,IF(H424=I424,1,0)))</f>
        <v/>
      </c>
      <c r="X424" s="24">
        <f>IF(OR(H424="",I424=""),0,1)</f>
        <v/>
      </c>
      <c r="Y424" s="24" t="inlineStr">
        <is>
          <t>oddalerts.com</t>
        </is>
      </c>
    </row>
    <row r="425">
      <c r="A425" s="24" t="inlineStr">
        <is>
          <t>E1-Stoke-Norwich</t>
        </is>
      </c>
      <c r="B425" s="24" t="inlineStr">
        <is>
          <t>E1</t>
        </is>
      </c>
      <c r="C425" s="24" t="inlineStr">
        <is>
          <t>Championship</t>
        </is>
      </c>
      <c r="D425" s="24" t="n">
        <v>4</v>
      </c>
      <c r="E425" s="29" t="n">
        <v>46266.83333333334</v>
      </c>
      <c r="F425" s="24" t="inlineStr">
        <is>
          <t>Stoke</t>
        </is>
      </c>
      <c r="G425" s="24" t="inlineStr">
        <is>
          <t>Norwich</t>
        </is>
      </c>
      <c r="H425" s="37" t="n">
        <v>1</v>
      </c>
      <c r="I425" s="37" t="n">
        <v>0</v>
      </c>
      <c r="J425" s="37" t="n">
        <v>0.25</v>
      </c>
      <c r="K425" s="37" t="n">
        <v>1.03</v>
      </c>
      <c r="L425" s="31" t="n">
        <v>0.3958469897895283</v>
      </c>
      <c r="M425" s="31" t="n">
        <v>0.2850815121967622</v>
      </c>
      <c r="N425" s="31" t="n">
        <v>0.3190714980137095</v>
      </c>
      <c r="O425" s="33">
        <f>3*L425+M425</f>
        <v/>
      </c>
      <c r="P425" s="33">
        <f>3*N425+M425</f>
        <v/>
      </c>
      <c r="Q425" s="31">
        <f>IF(OR(J425="",K425=""),"",SUMPRODUCT(POISSON(Helper!$A$2:$A$122,J425,FALSE)*POISSON(Helper!$B$2:$B$122,K425,FALSE)*Helper!$C$2:$C$122))</f>
        <v/>
      </c>
      <c r="R425" s="31">
        <f>IF(OR(J425="",K425=""),"",SUMPRODUCT(POISSON(Helper!$A$2:$A$122,J425,FALSE)*POISSON(Helper!$B$2:$B$122,K425,FALSE)*Helper!$D$2:$D$122))</f>
        <v/>
      </c>
      <c r="S425" s="31">
        <f>IF(Q425="","",1-Q425-R425)</f>
        <v/>
      </c>
      <c r="T425" s="33">
        <f>IF(Q425="","",3*Q425+R425)</f>
        <v/>
      </c>
      <c r="U425" s="33">
        <f>IF(Q425="","",3*S425+R425)</f>
        <v/>
      </c>
      <c r="V425" s="24">
        <f>IF(OR(H425="",I425=""),"",IF(H425&gt;I425,3,IF(H425=I425,1,0)))</f>
        <v/>
      </c>
      <c r="W425" s="24">
        <f>IF(OR(H425="",I425=""),"",IF(I425&gt;H425,3,IF(H425=I425,1,0)))</f>
        <v/>
      </c>
      <c r="X425" s="24">
        <f>IF(OR(H425="",I425=""),0,1)</f>
        <v/>
      </c>
      <c r="Y425" s="24" t="inlineStr">
        <is>
          <t>oddalerts.com</t>
        </is>
      </c>
    </row>
    <row r="426">
      <c r="A426" s="24" t="inlineStr">
        <is>
          <t>E1-Millwall-Wrexham</t>
        </is>
      </c>
      <c r="B426" s="24" t="inlineStr">
        <is>
          <t>E1</t>
        </is>
      </c>
      <c r="C426" s="24" t="inlineStr">
        <is>
          <t>Championship</t>
        </is>
      </c>
      <c r="D426" s="24" t="n">
        <v>4</v>
      </c>
      <c r="E426" s="29" t="n">
        <v>46267.82291666666</v>
      </c>
      <c r="F426" s="24" t="inlineStr">
        <is>
          <t>Millwall</t>
        </is>
      </c>
      <c r="G426" s="24" t="inlineStr">
        <is>
          <t>Wrexham</t>
        </is>
      </c>
      <c r="H426" s="37" t="n">
        <v>0</v>
      </c>
      <c r="I426" s="37" t="n">
        <v>3</v>
      </c>
      <c r="J426" s="37" t="n">
        <v>0.24</v>
      </c>
      <c r="K426" s="37" t="n">
        <v>1.06</v>
      </c>
      <c r="L426" s="31" t="n">
        <v>0.4141610474376598</v>
      </c>
      <c r="M426" s="31" t="n">
        <v>0.2834272662293588</v>
      </c>
      <c r="N426" s="31" t="n">
        <v>0.3024116863329814</v>
      </c>
      <c r="O426" s="33">
        <f>3*L426+M426</f>
        <v/>
      </c>
      <c r="P426" s="33">
        <f>3*N426+M426</f>
        <v/>
      </c>
      <c r="Q426" s="31">
        <f>IF(OR(J426="",K426=""),"",SUMPRODUCT(POISSON(Helper!$A$2:$A$122,J426,FALSE)*POISSON(Helper!$B$2:$B$122,K426,FALSE)*Helper!$C$2:$C$122))</f>
        <v/>
      </c>
      <c r="R426" s="31">
        <f>IF(OR(J426="",K426=""),"",SUMPRODUCT(POISSON(Helper!$A$2:$A$122,J426,FALSE)*POISSON(Helper!$B$2:$B$122,K426,FALSE)*Helper!$D$2:$D$122))</f>
        <v/>
      </c>
      <c r="S426" s="31">
        <f>IF(Q426="","",1-Q426-R426)</f>
        <v/>
      </c>
      <c r="T426" s="33">
        <f>IF(Q426="","",3*Q426+R426)</f>
        <v/>
      </c>
      <c r="U426" s="33">
        <f>IF(Q426="","",3*S426+R426)</f>
        <v/>
      </c>
      <c r="V426" s="24">
        <f>IF(OR(H426="",I426=""),"",IF(H426&gt;I426,3,IF(H426=I426,1,0)))</f>
        <v/>
      </c>
      <c r="W426" s="24">
        <f>IF(OR(H426="",I426=""),"",IF(I426&gt;H426,3,IF(H426=I426,1,0)))</f>
        <v/>
      </c>
      <c r="X426" s="24">
        <f>IF(OR(H426="",I426=""),0,1)</f>
        <v/>
      </c>
      <c r="Y426" s="24" t="inlineStr">
        <is>
          <t>oddalerts.com</t>
        </is>
      </c>
    </row>
    <row r="427">
      <c r="A427" s="24" t="inlineStr">
        <is>
          <t>E1-QPR-Cardiff</t>
        </is>
      </c>
      <c r="B427" s="24" t="inlineStr">
        <is>
          <t>E1</t>
        </is>
      </c>
      <c r="C427" s="24" t="inlineStr">
        <is>
          <t>Championship</t>
        </is>
      </c>
      <c r="D427" s="24" t="n">
        <v>4</v>
      </c>
      <c r="E427" s="29" t="n">
        <v>46267.82291666666</v>
      </c>
      <c r="F427" s="24" t="inlineStr">
        <is>
          <t>QPR</t>
        </is>
      </c>
      <c r="G427" s="24" t="inlineStr">
        <is>
          <t>Cardiff</t>
        </is>
      </c>
      <c r="H427" s="37" t="n">
        <v>2</v>
      </c>
      <c r="I427" s="37" t="n">
        <v>1</v>
      </c>
      <c r="J427" s="37" t="n">
        <v>2.2</v>
      </c>
      <c r="K427" s="37" t="n">
        <v>0.64</v>
      </c>
      <c r="L427" s="31" t="n">
        <v>0.4575421171559416</v>
      </c>
      <c r="M427" s="31" t="n">
        <v>0.2772630627549896</v>
      </c>
      <c r="N427" s="31" t="n">
        <v>0.2651948200890688</v>
      </c>
      <c r="O427" s="33">
        <f>3*L427+M427</f>
        <v/>
      </c>
      <c r="P427" s="33">
        <f>3*N427+M427</f>
        <v/>
      </c>
      <c r="Q427" s="31">
        <f>IF(OR(J427="",K427=""),"",SUMPRODUCT(POISSON(Helper!$A$2:$A$122,J427,FALSE)*POISSON(Helper!$B$2:$B$122,K427,FALSE)*Helper!$C$2:$C$122))</f>
        <v/>
      </c>
      <c r="R427" s="31">
        <f>IF(OR(J427="",K427=""),"",SUMPRODUCT(POISSON(Helper!$A$2:$A$122,J427,FALSE)*POISSON(Helper!$B$2:$B$122,K427,FALSE)*Helper!$D$2:$D$122))</f>
        <v/>
      </c>
      <c r="S427" s="31">
        <f>IF(Q427="","",1-Q427-R427)</f>
        <v/>
      </c>
      <c r="T427" s="33">
        <f>IF(Q427="","",3*Q427+R427)</f>
        <v/>
      </c>
      <c r="U427" s="33">
        <f>IF(Q427="","",3*S427+R427)</f>
        <v/>
      </c>
      <c r="V427" s="24">
        <f>IF(OR(H427="",I427=""),"",IF(H427&gt;I427,3,IF(H427=I427,1,0)))</f>
        <v/>
      </c>
      <c r="W427" s="24">
        <f>IF(OR(H427="",I427=""),"",IF(I427&gt;H427,3,IF(H427=I427,1,0)))</f>
        <v/>
      </c>
      <c r="X427" s="24">
        <f>IF(OR(H427="",I427=""),0,1)</f>
        <v/>
      </c>
      <c r="Y427" s="24" t="inlineStr">
        <is>
          <t>oddalerts.com</t>
        </is>
      </c>
    </row>
    <row r="428">
      <c r="A428" s="24" t="inlineStr">
        <is>
          <t>E1-WestBrom-Charlton</t>
        </is>
      </c>
      <c r="B428" s="24" t="inlineStr">
        <is>
          <t>E1</t>
        </is>
      </c>
      <c r="C428" s="24" t="inlineStr">
        <is>
          <t>Championship</t>
        </is>
      </c>
      <c r="D428" s="24" t="n">
        <v>4</v>
      </c>
      <c r="E428" s="29" t="n">
        <v>46267.82291666666</v>
      </c>
      <c r="F428" s="24" t="inlineStr">
        <is>
          <t>West Brom</t>
        </is>
      </c>
      <c r="G428" s="24" t="inlineStr">
        <is>
          <t>Charlton</t>
        </is>
      </c>
      <c r="H428" s="37" t="n">
        <v>1</v>
      </c>
      <c r="I428" s="37" t="n">
        <v>1</v>
      </c>
      <c r="J428" s="37" t="n">
        <v>0.82</v>
      </c>
      <c r="K428" s="37" t="n">
        <v>0.49</v>
      </c>
      <c r="L428" s="31" t="n">
        <v>0.5066770346279061</v>
      </c>
      <c r="M428" s="31" t="n">
        <v>0.2667768254660157</v>
      </c>
      <c r="N428" s="31" t="n">
        <v>0.2265461399060781</v>
      </c>
      <c r="O428" s="33">
        <f>3*L428+M428</f>
        <v/>
      </c>
      <c r="P428" s="33">
        <f>3*N428+M428</f>
        <v/>
      </c>
      <c r="Q428" s="31">
        <f>IF(OR(J428="",K428=""),"",SUMPRODUCT(POISSON(Helper!$A$2:$A$122,J428,FALSE)*POISSON(Helper!$B$2:$B$122,K428,FALSE)*Helper!$C$2:$C$122))</f>
        <v/>
      </c>
      <c r="R428" s="31">
        <f>IF(OR(J428="",K428=""),"",SUMPRODUCT(POISSON(Helper!$A$2:$A$122,J428,FALSE)*POISSON(Helper!$B$2:$B$122,K428,FALSE)*Helper!$D$2:$D$122))</f>
        <v/>
      </c>
      <c r="S428" s="31">
        <f>IF(Q428="","",1-Q428-R428)</f>
        <v/>
      </c>
      <c r="T428" s="33">
        <f>IF(Q428="","",3*Q428+R428)</f>
        <v/>
      </c>
      <c r="U428" s="33">
        <f>IF(Q428="","",3*S428+R428)</f>
        <v/>
      </c>
      <c r="V428" s="24">
        <f>IF(OR(H428="",I428=""),"",IF(H428&gt;I428,3,IF(H428=I428,1,0)))</f>
        <v/>
      </c>
      <c r="W428" s="24">
        <f>IF(OR(H428="",I428=""),"",IF(I428&gt;H428,3,IF(H428=I428,1,0)))</f>
        <v/>
      </c>
      <c r="X428" s="24">
        <f>IF(OR(H428="",I428=""),0,1)</f>
        <v/>
      </c>
      <c r="Y428" s="24" t="inlineStr">
        <is>
          <t>oddalerts.com</t>
        </is>
      </c>
    </row>
    <row r="429">
      <c r="A429" s="24" t="inlineStr">
        <is>
          <t>E1-Burnley-Middlesb</t>
        </is>
      </c>
      <c r="B429" s="24" t="inlineStr">
        <is>
          <t>E1</t>
        </is>
      </c>
      <c r="C429" s="24" t="inlineStr">
        <is>
          <t>Championship</t>
        </is>
      </c>
      <c r="D429" s="24" t="n">
        <v>4</v>
      </c>
      <c r="E429" s="29" t="n">
        <v>46267.83333333334</v>
      </c>
      <c r="F429" s="24" t="inlineStr">
        <is>
          <t>Burnley</t>
        </is>
      </c>
      <c r="G429" s="24" t="inlineStr">
        <is>
          <t>Middlesbrough</t>
        </is>
      </c>
      <c r="H429" s="37" t="n">
        <v>1</v>
      </c>
      <c r="I429" s="37" t="n">
        <v>1</v>
      </c>
      <c r="J429" s="37" t="n">
        <v>0.9</v>
      </c>
      <c r="K429" s="37" t="n">
        <v>1.01</v>
      </c>
      <c r="L429" s="31" t="n">
        <v>0.4155803757896128</v>
      </c>
      <c r="M429" s="31" t="n">
        <v>0.2832747479493366</v>
      </c>
      <c r="N429" s="31" t="n">
        <v>0.3011448762610506</v>
      </c>
      <c r="O429" s="33">
        <f>3*L429+M429</f>
        <v/>
      </c>
      <c r="P429" s="33">
        <f>3*N429+M429</f>
        <v/>
      </c>
      <c r="Q429" s="31">
        <f>IF(OR(J429="",K429=""),"",SUMPRODUCT(POISSON(Helper!$A$2:$A$122,J429,FALSE)*POISSON(Helper!$B$2:$B$122,K429,FALSE)*Helper!$C$2:$C$122))</f>
        <v/>
      </c>
      <c r="R429" s="31">
        <f>IF(OR(J429="",K429=""),"",SUMPRODUCT(POISSON(Helper!$A$2:$A$122,J429,FALSE)*POISSON(Helper!$B$2:$B$122,K429,FALSE)*Helper!$D$2:$D$122))</f>
        <v/>
      </c>
      <c r="S429" s="31">
        <f>IF(Q429="","",1-Q429-R429)</f>
        <v/>
      </c>
      <c r="T429" s="33">
        <f>IF(Q429="","",3*Q429+R429)</f>
        <v/>
      </c>
      <c r="U429" s="33">
        <f>IF(Q429="","",3*S429+R429)</f>
        <v/>
      </c>
      <c r="V429" s="24">
        <f>IF(OR(H429="",I429=""),"",IF(H429&gt;I429,3,IF(H429=I429,1,0)))</f>
        <v/>
      </c>
      <c r="W429" s="24">
        <f>IF(OR(H429="",I429=""),"",IF(I429&gt;H429,3,IF(H429=I429,1,0)))</f>
        <v/>
      </c>
      <c r="X429" s="24">
        <f>IF(OR(H429="",I429=""),0,1)</f>
        <v/>
      </c>
      <c r="Y429" s="24" t="inlineStr">
        <is>
          <t>oddalerts.com</t>
        </is>
      </c>
    </row>
    <row r="430">
      <c r="A430" s="24" t="inlineStr">
        <is>
          <t>E1-Lincoln-Southamp</t>
        </is>
      </c>
      <c r="B430" s="24" t="inlineStr">
        <is>
          <t>E1</t>
        </is>
      </c>
      <c r="C430" s="24" t="inlineStr">
        <is>
          <t>Championship</t>
        </is>
      </c>
      <c r="D430" s="24" t="n">
        <v>5</v>
      </c>
      <c r="E430" s="29" t="n">
        <v>46270.52083333334</v>
      </c>
      <c r="F430" s="24" t="inlineStr">
        <is>
          <t>Lincoln</t>
        </is>
      </c>
      <c r="G430" s="24" t="inlineStr">
        <is>
          <t>Southampton</t>
        </is>
      </c>
      <c r="H430" s="37" t="n">
        <v>1</v>
      </c>
      <c r="I430" s="37" t="n">
        <v>1</v>
      </c>
      <c r="J430" s="37" t="n">
        <v>2.88</v>
      </c>
      <c r="K430" s="37" t="n">
        <v>0.79</v>
      </c>
      <c r="L430" s="31" t="n">
        <v>0.2686975336785331</v>
      </c>
      <c r="M430" s="31" t="n">
        <v>0.2779981457535691</v>
      </c>
      <c r="N430" s="31" t="n">
        <v>0.4533043205678978</v>
      </c>
      <c r="O430" s="33">
        <f>3*L430+M430</f>
        <v/>
      </c>
      <c r="P430" s="33">
        <f>3*N430+M430</f>
        <v/>
      </c>
      <c r="Q430" s="31">
        <f>IF(OR(J430="",K430=""),"",SUMPRODUCT(POISSON(Helper!$A$2:$A$122,J430,FALSE)*POISSON(Helper!$B$2:$B$122,K430,FALSE)*Helper!$C$2:$C$122))</f>
        <v/>
      </c>
      <c r="R430" s="31">
        <f>IF(OR(J430="",K430=""),"",SUMPRODUCT(POISSON(Helper!$A$2:$A$122,J430,FALSE)*POISSON(Helper!$B$2:$B$122,K430,FALSE)*Helper!$D$2:$D$122))</f>
        <v/>
      </c>
      <c r="S430" s="31">
        <f>IF(Q430="","",1-Q430-R430)</f>
        <v/>
      </c>
      <c r="T430" s="33">
        <f>IF(Q430="","",3*Q430+R430)</f>
        <v/>
      </c>
      <c r="U430" s="33">
        <f>IF(Q430="","",3*S430+R430)</f>
        <v/>
      </c>
      <c r="V430" s="24">
        <f>IF(OR(H430="",I430=""),"",IF(H430&gt;I430,3,IF(H430=I430,1,0)))</f>
        <v/>
      </c>
      <c r="W430" s="24">
        <f>IF(OR(H430="",I430=""),"",IF(I430&gt;H430,3,IF(H430=I430,1,0)))</f>
        <v/>
      </c>
      <c r="X430" s="24">
        <f>IF(OR(H430="",I430=""),0,1)</f>
        <v/>
      </c>
      <c r="Y430" s="24" t="inlineStr">
        <is>
          <t>oddalerts.com</t>
        </is>
      </c>
    </row>
    <row r="431">
      <c r="A431" s="24" t="inlineStr">
        <is>
          <t>E1-Preston-Blackbur</t>
        </is>
      </c>
      <c r="B431" s="24" t="inlineStr">
        <is>
          <t>E1</t>
        </is>
      </c>
      <c r="C431" s="24" t="inlineStr">
        <is>
          <t>Championship</t>
        </is>
      </c>
      <c r="D431" s="24" t="n">
        <v>5</v>
      </c>
      <c r="E431" s="29" t="n">
        <v>46270.52083333334</v>
      </c>
      <c r="F431" s="24" t="inlineStr">
        <is>
          <t>Preston</t>
        </is>
      </c>
      <c r="G431" s="24" t="inlineStr">
        <is>
          <t>Blackburn</t>
        </is>
      </c>
      <c r="H431" s="37" t="n">
        <v>2</v>
      </c>
      <c r="I431" s="37" t="n">
        <v>1</v>
      </c>
      <c r="J431" s="37" t="n">
        <v>1.51</v>
      </c>
      <c r="K431" s="37" t="n">
        <v>0.78</v>
      </c>
      <c r="L431" s="31" t="n">
        <v>0.3963751781436174</v>
      </c>
      <c r="M431" s="31" t="n">
        <v>0.2850420942069579</v>
      </c>
      <c r="N431" s="31" t="n">
        <v>0.3185827276494246</v>
      </c>
      <c r="O431" s="33">
        <f>3*L431+M431</f>
        <v/>
      </c>
      <c r="P431" s="33">
        <f>3*N431+M431</f>
        <v/>
      </c>
      <c r="Q431" s="31">
        <f>IF(OR(J431="",K431=""),"",SUMPRODUCT(POISSON(Helper!$A$2:$A$122,J431,FALSE)*POISSON(Helper!$B$2:$B$122,K431,FALSE)*Helper!$C$2:$C$122))</f>
        <v/>
      </c>
      <c r="R431" s="31">
        <f>IF(OR(J431="",K431=""),"",SUMPRODUCT(POISSON(Helper!$A$2:$A$122,J431,FALSE)*POISSON(Helper!$B$2:$B$122,K431,FALSE)*Helper!$D$2:$D$122))</f>
        <v/>
      </c>
      <c r="S431" s="31">
        <f>IF(Q431="","",1-Q431-R431)</f>
        <v/>
      </c>
      <c r="T431" s="33">
        <f>IF(Q431="","",3*Q431+R431)</f>
        <v/>
      </c>
      <c r="U431" s="33">
        <f>IF(Q431="","",3*S431+R431)</f>
        <v/>
      </c>
      <c r="V431" s="24">
        <f>IF(OR(H431="",I431=""),"",IF(H431&gt;I431,3,IF(H431=I431,1,0)))</f>
        <v/>
      </c>
      <c r="W431" s="24">
        <f>IF(OR(H431="",I431=""),"",IF(I431&gt;H431,3,IF(H431=I431,1,0)))</f>
        <v/>
      </c>
      <c r="X431" s="24">
        <f>IF(OR(H431="",I431=""),0,1)</f>
        <v/>
      </c>
      <c r="Y431" s="24" t="inlineStr">
        <is>
          <t>oddalerts.com</t>
        </is>
      </c>
    </row>
    <row r="432">
      <c r="A432" s="24" t="inlineStr">
        <is>
          <t>E1-Stoke-Charlton</t>
        </is>
      </c>
      <c r="B432" s="24" t="inlineStr">
        <is>
          <t>E1</t>
        </is>
      </c>
      <c r="C432" s="24" t="inlineStr">
        <is>
          <t>Championship</t>
        </is>
      </c>
      <c r="D432" s="24" t="n">
        <v>5</v>
      </c>
      <c r="E432" s="29" t="n">
        <v>46270.52083333334</v>
      </c>
      <c r="F432" s="24" t="inlineStr">
        <is>
          <t>Stoke</t>
        </is>
      </c>
      <c r="G432" s="24" t="inlineStr">
        <is>
          <t>Charlton</t>
        </is>
      </c>
      <c r="H432" s="37" t="n">
        <v>4</v>
      </c>
      <c r="I432" s="37" t="n">
        <v>0</v>
      </c>
      <c r="J432" s="37" t="n">
        <v>2.16</v>
      </c>
      <c r="K432" s="37" t="n">
        <v>0.55</v>
      </c>
      <c r="L432" s="31" t="n">
        <v>0.5195317687977867</v>
      </c>
      <c r="M432" s="31" t="n">
        <v>0.2634629869616219</v>
      </c>
      <c r="N432" s="31" t="n">
        <v>0.2170052442405914</v>
      </c>
      <c r="O432" s="33">
        <f>3*L432+M432</f>
        <v/>
      </c>
      <c r="P432" s="33">
        <f>3*N432+M432</f>
        <v/>
      </c>
      <c r="Q432" s="31">
        <f>IF(OR(J432="",K432=""),"",SUMPRODUCT(POISSON(Helper!$A$2:$A$122,J432,FALSE)*POISSON(Helper!$B$2:$B$122,K432,FALSE)*Helper!$C$2:$C$122))</f>
        <v/>
      </c>
      <c r="R432" s="31">
        <f>IF(OR(J432="",K432=""),"",SUMPRODUCT(POISSON(Helper!$A$2:$A$122,J432,FALSE)*POISSON(Helper!$B$2:$B$122,K432,FALSE)*Helper!$D$2:$D$122))</f>
        <v/>
      </c>
      <c r="S432" s="31">
        <f>IF(Q432="","",1-Q432-R432)</f>
        <v/>
      </c>
      <c r="T432" s="33">
        <f>IF(Q432="","",3*Q432+R432)</f>
        <v/>
      </c>
      <c r="U432" s="33">
        <f>IF(Q432="","",3*S432+R432)</f>
        <v/>
      </c>
      <c r="V432" s="24">
        <f>IF(OR(H432="",I432=""),"",IF(H432&gt;I432,3,IF(H432=I432,1,0)))</f>
        <v/>
      </c>
      <c r="W432" s="24">
        <f>IF(OR(H432="",I432=""),"",IF(I432&gt;H432,3,IF(H432=I432,1,0)))</f>
        <v/>
      </c>
      <c r="X432" s="24">
        <f>IF(OR(H432="",I432=""),0,1)</f>
        <v/>
      </c>
      <c r="Y432" s="24" t="inlineStr">
        <is>
          <t>oddalerts.com</t>
        </is>
      </c>
    </row>
    <row r="433">
      <c r="A433" s="24" t="inlineStr">
        <is>
          <t>E1-Burnley-BristolC</t>
        </is>
      </c>
      <c r="B433" s="24" t="inlineStr">
        <is>
          <t>E1</t>
        </is>
      </c>
      <c r="C433" s="24" t="inlineStr">
        <is>
          <t>Championship</t>
        </is>
      </c>
      <c r="D433" s="24" t="n">
        <v>5</v>
      </c>
      <c r="E433" s="29" t="n">
        <v>46270.625</v>
      </c>
      <c r="F433" s="24" t="inlineStr">
        <is>
          <t>Burnley</t>
        </is>
      </c>
      <c r="G433" s="24" t="inlineStr">
        <is>
          <t>Bristol City</t>
        </is>
      </c>
      <c r="H433" s="37" t="n">
        <v>1</v>
      </c>
      <c r="I433" s="37" t="n">
        <v>2</v>
      </c>
      <c r="J433" s="37" t="n">
        <v>0.34</v>
      </c>
      <c r="K433" s="37" t="n">
        <v>0.95</v>
      </c>
      <c r="L433" s="31" t="n">
        <v>0.4823111289971427</v>
      </c>
      <c r="M433" s="31" t="n">
        <v>0.272419671284596</v>
      </c>
      <c r="N433" s="31" t="n">
        <v>0.2452691997182613</v>
      </c>
      <c r="O433" s="33">
        <f>3*L433+M433</f>
        <v/>
      </c>
      <c r="P433" s="33">
        <f>3*N433+M433</f>
        <v/>
      </c>
      <c r="Q433" s="31">
        <f>IF(OR(J433="",K433=""),"",SUMPRODUCT(POISSON(Helper!$A$2:$A$122,J433,FALSE)*POISSON(Helper!$B$2:$B$122,K433,FALSE)*Helper!$C$2:$C$122))</f>
        <v/>
      </c>
      <c r="R433" s="31">
        <f>IF(OR(J433="",K433=""),"",SUMPRODUCT(POISSON(Helper!$A$2:$A$122,J433,FALSE)*POISSON(Helper!$B$2:$B$122,K433,FALSE)*Helper!$D$2:$D$122))</f>
        <v/>
      </c>
      <c r="S433" s="31">
        <f>IF(Q433="","",1-Q433-R433)</f>
        <v/>
      </c>
      <c r="T433" s="33">
        <f>IF(Q433="","",3*Q433+R433)</f>
        <v/>
      </c>
      <c r="U433" s="33">
        <f>IF(Q433="","",3*S433+R433)</f>
        <v/>
      </c>
      <c r="V433" s="24">
        <f>IF(OR(H433="",I433=""),"",IF(H433&gt;I433,3,IF(H433=I433,1,0)))</f>
        <v/>
      </c>
      <c r="W433" s="24">
        <f>IF(OR(H433="",I433=""),"",IF(I433&gt;H433,3,IF(H433=I433,1,0)))</f>
        <v/>
      </c>
      <c r="X433" s="24">
        <f>IF(OR(H433="",I433=""),0,1)</f>
        <v/>
      </c>
      <c r="Y433" s="24" t="inlineStr">
        <is>
          <t>oddalerts.com</t>
        </is>
      </c>
    </row>
    <row r="434">
      <c r="A434" s="24" t="inlineStr">
        <is>
          <t>E1-Millwall-Bolton</t>
        </is>
      </c>
      <c r="B434" s="24" t="inlineStr">
        <is>
          <t>E1</t>
        </is>
      </c>
      <c r="C434" s="24" t="inlineStr">
        <is>
          <t>Championship</t>
        </is>
      </c>
      <c r="D434" s="24" t="n">
        <v>5</v>
      </c>
      <c r="E434" s="29" t="n">
        <v>46270.625</v>
      </c>
      <c r="F434" s="24" t="inlineStr">
        <is>
          <t>Millwall</t>
        </is>
      </c>
      <c r="G434" s="24" t="inlineStr">
        <is>
          <t>Bolton</t>
        </is>
      </c>
      <c r="H434" s="37" t="n">
        <v>4</v>
      </c>
      <c r="I434" s="37" t="n">
        <v>0</v>
      </c>
      <c r="J434" s="37" t="n">
        <v>2.22</v>
      </c>
      <c r="K434" s="37" t="n">
        <v>0.99</v>
      </c>
      <c r="L434" s="31" t="n">
        <v>0.5205000183666575</v>
      </c>
      <c r="M434" s="31" t="n">
        <v>0.2632041832892278</v>
      </c>
      <c r="N434" s="31" t="n">
        <v>0.2162957983441147</v>
      </c>
      <c r="O434" s="33">
        <f>3*L434+M434</f>
        <v/>
      </c>
      <c r="P434" s="33">
        <f>3*N434+M434</f>
        <v/>
      </c>
      <c r="Q434" s="31">
        <f>IF(OR(J434="",K434=""),"",SUMPRODUCT(POISSON(Helper!$A$2:$A$122,J434,FALSE)*POISSON(Helper!$B$2:$B$122,K434,FALSE)*Helper!$C$2:$C$122))</f>
        <v/>
      </c>
      <c r="R434" s="31">
        <f>IF(OR(J434="",K434=""),"",SUMPRODUCT(POISSON(Helper!$A$2:$A$122,J434,FALSE)*POISSON(Helper!$B$2:$B$122,K434,FALSE)*Helper!$D$2:$D$122))</f>
        <v/>
      </c>
      <c r="S434" s="31">
        <f>IF(Q434="","",1-Q434-R434)</f>
        <v/>
      </c>
      <c r="T434" s="33">
        <f>IF(Q434="","",3*Q434+R434)</f>
        <v/>
      </c>
      <c r="U434" s="33">
        <f>IF(Q434="","",3*S434+R434)</f>
        <v/>
      </c>
      <c r="V434" s="24">
        <f>IF(OR(H434="",I434=""),"",IF(H434&gt;I434,3,IF(H434=I434,1,0)))</f>
        <v/>
      </c>
      <c r="W434" s="24">
        <f>IF(OR(H434="",I434=""),"",IF(I434&gt;H434,3,IF(H434=I434,1,0)))</f>
        <v/>
      </c>
      <c r="X434" s="24">
        <f>IF(OR(H434="",I434=""),0,1)</f>
        <v/>
      </c>
      <c r="Y434" s="24" t="inlineStr">
        <is>
          <t>oddalerts.com</t>
        </is>
      </c>
    </row>
    <row r="435">
      <c r="A435" s="24" t="inlineStr">
        <is>
          <t>E1-Portsmou-Cardiff</t>
        </is>
      </c>
      <c r="B435" s="24" t="inlineStr">
        <is>
          <t>E1</t>
        </is>
      </c>
      <c r="C435" s="24" t="inlineStr">
        <is>
          <t>Championship</t>
        </is>
      </c>
      <c r="D435" s="24" t="n">
        <v>5</v>
      </c>
      <c r="E435" s="29" t="n">
        <v>46270.625</v>
      </c>
      <c r="F435" s="24" t="inlineStr">
        <is>
          <t>Portsmouth</t>
        </is>
      </c>
      <c r="G435" s="24" t="inlineStr">
        <is>
          <t>Cardiff</t>
        </is>
      </c>
      <c r="H435" s="37" t="n">
        <v>2</v>
      </c>
      <c r="I435" s="37" t="n">
        <v>0</v>
      </c>
      <c r="J435" s="37" t="n">
        <v>1.63</v>
      </c>
      <c r="K435" s="37" t="n">
        <v>1.23</v>
      </c>
      <c r="L435" s="31" t="n">
        <v>0.4560700268168061</v>
      </c>
      <c r="M435" s="31" t="n">
        <v>0.2775215685653781</v>
      </c>
      <c r="N435" s="31" t="n">
        <v>0.2664084046178158</v>
      </c>
      <c r="O435" s="33">
        <f>3*L435+M435</f>
        <v/>
      </c>
      <c r="P435" s="33">
        <f>3*N435+M435</f>
        <v/>
      </c>
      <c r="Q435" s="31">
        <f>IF(OR(J435="",K435=""),"",SUMPRODUCT(POISSON(Helper!$A$2:$A$122,J435,FALSE)*POISSON(Helper!$B$2:$B$122,K435,FALSE)*Helper!$C$2:$C$122))</f>
        <v/>
      </c>
      <c r="R435" s="31">
        <f>IF(OR(J435="",K435=""),"",SUMPRODUCT(POISSON(Helper!$A$2:$A$122,J435,FALSE)*POISSON(Helper!$B$2:$B$122,K435,FALSE)*Helper!$D$2:$D$122))</f>
        <v/>
      </c>
      <c r="S435" s="31">
        <f>IF(Q435="","",1-Q435-R435)</f>
        <v/>
      </c>
      <c r="T435" s="33">
        <f>IF(Q435="","",3*Q435+R435)</f>
        <v/>
      </c>
      <c r="U435" s="33">
        <f>IF(Q435="","",3*S435+R435)</f>
        <v/>
      </c>
      <c r="V435" s="24">
        <f>IF(OR(H435="",I435=""),"",IF(H435&gt;I435,3,IF(H435=I435,1,0)))</f>
        <v/>
      </c>
      <c r="W435" s="24">
        <f>IF(OR(H435="",I435=""),"",IF(I435&gt;H435,3,IF(H435=I435,1,0)))</f>
        <v/>
      </c>
      <c r="X435" s="24">
        <f>IF(OR(H435="",I435=""),0,1)</f>
        <v/>
      </c>
      <c r="Y435" s="24" t="inlineStr">
        <is>
          <t>oddalerts.com</t>
        </is>
      </c>
    </row>
    <row r="436">
      <c r="A436" s="24" t="inlineStr">
        <is>
          <t>E1-QPR-Middlesb</t>
        </is>
      </c>
      <c r="B436" s="24" t="inlineStr">
        <is>
          <t>E1</t>
        </is>
      </c>
      <c r="C436" s="24" t="inlineStr">
        <is>
          <t>Championship</t>
        </is>
      </c>
      <c r="D436" s="24" t="n">
        <v>5</v>
      </c>
      <c r="E436" s="29" t="n">
        <v>46270.625</v>
      </c>
      <c r="F436" s="24" t="inlineStr">
        <is>
          <t>QPR</t>
        </is>
      </c>
      <c r="G436" s="24" t="inlineStr">
        <is>
          <t>Middlesbrough</t>
        </is>
      </c>
      <c r="H436" s="37" t="n">
        <v>0</v>
      </c>
      <c r="I436" s="37" t="n">
        <v>1</v>
      </c>
      <c r="J436" s="37" t="n">
        <v>1.53</v>
      </c>
      <c r="K436" s="37" t="n">
        <v>2.07</v>
      </c>
      <c r="L436" s="31" t="n">
        <v>0.3237412918240359</v>
      </c>
      <c r="M436" s="31" t="n">
        <v>0.2854310132457232</v>
      </c>
      <c r="N436" s="31" t="n">
        <v>0.3908276949302409</v>
      </c>
      <c r="O436" s="33">
        <f>3*L436+M436</f>
        <v/>
      </c>
      <c r="P436" s="33">
        <f>3*N436+M436</f>
        <v/>
      </c>
      <c r="Q436" s="31">
        <f>IF(OR(J436="",K436=""),"",SUMPRODUCT(POISSON(Helper!$A$2:$A$122,J436,FALSE)*POISSON(Helper!$B$2:$B$122,K436,FALSE)*Helper!$C$2:$C$122))</f>
        <v/>
      </c>
      <c r="R436" s="31">
        <f>IF(OR(J436="",K436=""),"",SUMPRODUCT(POISSON(Helper!$A$2:$A$122,J436,FALSE)*POISSON(Helper!$B$2:$B$122,K436,FALSE)*Helper!$D$2:$D$122))</f>
        <v/>
      </c>
      <c r="S436" s="31">
        <f>IF(Q436="","",1-Q436-R436)</f>
        <v/>
      </c>
      <c r="T436" s="33">
        <f>IF(Q436="","",3*Q436+R436)</f>
        <v/>
      </c>
      <c r="U436" s="33">
        <f>IF(Q436="","",3*S436+R436)</f>
        <v/>
      </c>
      <c r="V436" s="24">
        <f>IF(OR(H436="",I436=""),"",IF(H436&gt;I436,3,IF(H436=I436,1,0)))</f>
        <v/>
      </c>
      <c r="W436" s="24">
        <f>IF(OR(H436="",I436=""),"",IF(I436&gt;H436,3,IF(H436=I436,1,0)))</f>
        <v/>
      </c>
      <c r="X436" s="24">
        <f>IF(OR(H436="",I436=""),0,1)</f>
        <v/>
      </c>
      <c r="Y436" s="24" t="inlineStr">
        <is>
          <t>oddalerts.com</t>
        </is>
      </c>
    </row>
    <row r="437">
      <c r="A437" s="24" t="inlineStr">
        <is>
          <t>E1-Sheffiel-Norwich</t>
        </is>
      </c>
      <c r="B437" s="24" t="inlineStr">
        <is>
          <t>E1</t>
        </is>
      </c>
      <c r="C437" s="24" t="inlineStr">
        <is>
          <t>Championship</t>
        </is>
      </c>
      <c r="D437" s="24" t="n">
        <v>5</v>
      </c>
      <c r="E437" s="29" t="n">
        <v>46270.625</v>
      </c>
      <c r="F437" s="24" t="inlineStr">
        <is>
          <t>Sheffield United</t>
        </is>
      </c>
      <c r="G437" s="24" t="inlineStr">
        <is>
          <t>Norwich</t>
        </is>
      </c>
      <c r="H437" s="37" t="n">
        <v>1</v>
      </c>
      <c r="I437" s="37" t="n">
        <v>3</v>
      </c>
      <c r="J437" s="37" t="n">
        <v>0.88</v>
      </c>
      <c r="K437" s="37" t="n">
        <v>1.72</v>
      </c>
      <c r="L437" s="31" t="n">
        <v>0.4117071403284411</v>
      </c>
      <c r="M437" s="31" t="n">
        <v>0.283682818026861</v>
      </c>
      <c r="N437" s="31" t="n">
        <v>0.3046100416446978</v>
      </c>
      <c r="O437" s="33">
        <f>3*L437+M437</f>
        <v/>
      </c>
      <c r="P437" s="33">
        <f>3*N437+M437</f>
        <v/>
      </c>
      <c r="Q437" s="31">
        <f>IF(OR(J437="",K437=""),"",SUMPRODUCT(POISSON(Helper!$A$2:$A$122,J437,FALSE)*POISSON(Helper!$B$2:$B$122,K437,FALSE)*Helper!$C$2:$C$122))</f>
        <v/>
      </c>
      <c r="R437" s="31">
        <f>IF(OR(J437="",K437=""),"",SUMPRODUCT(POISSON(Helper!$A$2:$A$122,J437,FALSE)*POISSON(Helper!$B$2:$B$122,K437,FALSE)*Helper!$D$2:$D$122))</f>
        <v/>
      </c>
      <c r="S437" s="31">
        <f>IF(Q437="","",1-Q437-R437)</f>
        <v/>
      </c>
      <c r="T437" s="33">
        <f>IF(Q437="","",3*Q437+R437)</f>
        <v/>
      </c>
      <c r="U437" s="33">
        <f>IF(Q437="","",3*S437+R437)</f>
        <v/>
      </c>
      <c r="V437" s="24">
        <f>IF(OR(H437="",I437=""),"",IF(H437&gt;I437,3,IF(H437=I437,1,0)))</f>
        <v/>
      </c>
      <c r="W437" s="24">
        <f>IF(OR(H437="",I437=""),"",IF(I437&gt;H437,3,IF(H437=I437,1,0)))</f>
        <v/>
      </c>
      <c r="X437" s="24">
        <f>IF(OR(H437="",I437=""),0,1)</f>
        <v/>
      </c>
      <c r="Y437" s="24" t="inlineStr">
        <is>
          <t>oddalerts.com</t>
        </is>
      </c>
    </row>
    <row r="438">
      <c r="A438" s="24" t="inlineStr">
        <is>
          <t>E1-WestBrom-Watford</t>
        </is>
      </c>
      <c r="B438" s="24" t="inlineStr">
        <is>
          <t>E1</t>
        </is>
      </c>
      <c r="C438" s="24" t="inlineStr">
        <is>
          <t>Championship</t>
        </is>
      </c>
      <c r="D438" s="24" t="n">
        <v>5</v>
      </c>
      <c r="E438" s="29" t="n">
        <v>46270.625</v>
      </c>
      <c r="F438" s="24" t="inlineStr">
        <is>
          <t>West Brom</t>
        </is>
      </c>
      <c r="G438" s="24" t="inlineStr">
        <is>
          <t>Watford</t>
        </is>
      </c>
      <c r="H438" s="37" t="n">
        <v>1</v>
      </c>
      <c r="I438" s="37" t="n">
        <v>0</v>
      </c>
      <c r="J438" s="37" t="n">
        <v>1.43</v>
      </c>
      <c r="K438" s="37" t="n">
        <v>1.26</v>
      </c>
      <c r="L438" s="31" t="n">
        <v>0.4461134540825782</v>
      </c>
      <c r="M438" s="31" t="n">
        <v>0.2791812275386588</v>
      </c>
      <c r="N438" s="31" t="n">
        <v>0.2747053183787631</v>
      </c>
      <c r="O438" s="33">
        <f>3*L438+M438</f>
        <v/>
      </c>
      <c r="P438" s="33">
        <f>3*N438+M438</f>
        <v/>
      </c>
      <c r="Q438" s="31">
        <f>IF(OR(J438="",K438=""),"",SUMPRODUCT(POISSON(Helper!$A$2:$A$122,J438,FALSE)*POISSON(Helper!$B$2:$B$122,K438,FALSE)*Helper!$C$2:$C$122))</f>
        <v/>
      </c>
      <c r="R438" s="31">
        <f>IF(OR(J438="",K438=""),"",SUMPRODUCT(POISSON(Helper!$A$2:$A$122,J438,FALSE)*POISSON(Helper!$B$2:$B$122,K438,FALSE)*Helper!$D$2:$D$122))</f>
        <v/>
      </c>
      <c r="S438" s="31">
        <f>IF(Q438="","",1-Q438-R438)</f>
        <v/>
      </c>
      <c r="T438" s="33">
        <f>IF(Q438="","",3*Q438+R438)</f>
        <v/>
      </c>
      <c r="U438" s="33">
        <f>IF(Q438="","",3*S438+R438)</f>
        <v/>
      </c>
      <c r="V438" s="24">
        <f>IF(OR(H438="",I438=""),"",IF(H438&gt;I438,3,IF(H438=I438,1,0)))</f>
        <v/>
      </c>
      <c r="W438" s="24">
        <f>IF(OR(H438="",I438=""),"",IF(I438&gt;H438,3,IF(H438=I438,1,0)))</f>
        <v/>
      </c>
      <c r="X438" s="24">
        <f>IF(OR(H438="",I438=""),0,1)</f>
        <v/>
      </c>
      <c r="Y438" s="24" t="inlineStr">
        <is>
          <t>oddalerts.com</t>
        </is>
      </c>
    </row>
    <row r="439">
      <c r="A439" s="24" t="inlineStr">
        <is>
          <t>E1-WestHam-Derby</t>
        </is>
      </c>
      <c r="B439" s="24" t="inlineStr">
        <is>
          <t>E1</t>
        </is>
      </c>
      <c r="C439" s="24" t="inlineStr">
        <is>
          <t>Championship</t>
        </is>
      </c>
      <c r="D439" s="24" t="n">
        <v>5</v>
      </c>
      <c r="E439" s="29" t="n">
        <v>46270.625</v>
      </c>
      <c r="F439" s="24" t="inlineStr">
        <is>
          <t>West Ham</t>
        </is>
      </c>
      <c r="G439" s="24" t="inlineStr">
        <is>
          <t>Derby</t>
        </is>
      </c>
      <c r="H439" s="37" t="n">
        <v>3</v>
      </c>
      <c r="I439" s="37" t="n">
        <v>0</v>
      </c>
      <c r="J439" s="37" t="n">
        <v>3.84</v>
      </c>
      <c r="K439" s="37" t="n">
        <v>0.15</v>
      </c>
      <c r="L439" s="31" t="n">
        <v>0.5851070917666601</v>
      </c>
      <c r="M439" s="31" t="n">
        <v>0.2431527226936631</v>
      </c>
      <c r="N439" s="31" t="n">
        <v>0.1717401855396768</v>
      </c>
      <c r="O439" s="33">
        <f>3*L439+M439</f>
        <v/>
      </c>
      <c r="P439" s="33">
        <f>3*N439+M439</f>
        <v/>
      </c>
      <c r="Q439" s="31">
        <f>IF(OR(J439="",K439=""),"",SUMPRODUCT(POISSON(Helper!$A$2:$A$122,J439,FALSE)*POISSON(Helper!$B$2:$B$122,K439,FALSE)*Helper!$C$2:$C$122))</f>
        <v/>
      </c>
      <c r="R439" s="31">
        <f>IF(OR(J439="",K439=""),"",SUMPRODUCT(POISSON(Helper!$A$2:$A$122,J439,FALSE)*POISSON(Helper!$B$2:$B$122,K439,FALSE)*Helper!$D$2:$D$122))</f>
        <v/>
      </c>
      <c r="S439" s="31">
        <f>IF(Q439="","",1-Q439-R439)</f>
        <v/>
      </c>
      <c r="T439" s="33">
        <f>IF(Q439="","",3*Q439+R439)</f>
        <v/>
      </c>
      <c r="U439" s="33">
        <f>IF(Q439="","",3*S439+R439)</f>
        <v/>
      </c>
      <c r="V439" s="24">
        <f>IF(OR(H439="",I439=""),"",IF(H439&gt;I439,3,IF(H439=I439,1,0)))</f>
        <v/>
      </c>
      <c r="W439" s="24">
        <f>IF(OR(H439="",I439=""),"",IF(I439&gt;H439,3,IF(H439=I439,1,0)))</f>
        <v/>
      </c>
      <c r="X439" s="24">
        <f>IF(OR(H439="",I439=""),0,1)</f>
        <v/>
      </c>
      <c r="Y439" s="24" t="inlineStr">
        <is>
          <t>oddalerts.com</t>
        </is>
      </c>
    </row>
    <row r="440">
      <c r="A440" s="24" t="inlineStr">
        <is>
          <t>E1-Swansea-Wrexham</t>
        </is>
      </c>
      <c r="B440" s="24" t="inlineStr">
        <is>
          <t>E1</t>
        </is>
      </c>
      <c r="C440" s="24" t="inlineStr">
        <is>
          <t>Championship</t>
        </is>
      </c>
      <c r="D440" s="24" t="n">
        <v>5</v>
      </c>
      <c r="E440" s="29" t="n">
        <v>46270.83333333334</v>
      </c>
      <c r="F440" s="24" t="inlineStr">
        <is>
          <t>Swansea</t>
        </is>
      </c>
      <c r="G440" s="24" t="inlineStr">
        <is>
          <t>Wrexham</t>
        </is>
      </c>
      <c r="H440" s="37" t="n">
        <v>0</v>
      </c>
      <c r="I440" s="37" t="n">
        <v>0</v>
      </c>
      <c r="J440" s="37" t="n">
        <v>0.87</v>
      </c>
      <c r="K440" s="37" t="n">
        <v>0.9399999999999999</v>
      </c>
      <c r="L440" s="31" t="n">
        <v>0.3700139158776555</v>
      </c>
      <c r="M440" s="31" t="n">
        <v>0.286384185243562</v>
      </c>
      <c r="N440" s="31" t="n">
        <v>0.3436018988787825</v>
      </c>
      <c r="O440" s="33">
        <f>3*L440+M440</f>
        <v/>
      </c>
      <c r="P440" s="33">
        <f>3*N440+M440</f>
        <v/>
      </c>
      <c r="Q440" s="31">
        <f>IF(OR(J440="",K440=""),"",SUMPRODUCT(POISSON(Helper!$A$2:$A$122,J440,FALSE)*POISSON(Helper!$B$2:$B$122,K440,FALSE)*Helper!$C$2:$C$122))</f>
        <v/>
      </c>
      <c r="R440" s="31">
        <f>IF(OR(J440="",K440=""),"",SUMPRODUCT(POISSON(Helper!$A$2:$A$122,J440,FALSE)*POISSON(Helper!$B$2:$B$122,K440,FALSE)*Helper!$D$2:$D$122))</f>
        <v/>
      </c>
      <c r="S440" s="31">
        <f>IF(Q440="","",1-Q440-R440)</f>
        <v/>
      </c>
      <c r="T440" s="33">
        <f>IF(Q440="","",3*Q440+R440)</f>
        <v/>
      </c>
      <c r="U440" s="33">
        <f>IF(Q440="","",3*S440+R440)</f>
        <v/>
      </c>
      <c r="V440" s="24">
        <f>IF(OR(H440="",I440=""),"",IF(H440&gt;I440,3,IF(H440=I440,1,0)))</f>
        <v/>
      </c>
      <c r="W440" s="24">
        <f>IF(OR(H440="",I440=""),"",IF(I440&gt;H440,3,IF(H440=I440,1,0)))</f>
        <v/>
      </c>
      <c r="X440" s="24">
        <f>IF(OR(H440="",I440=""),0,1)</f>
        <v/>
      </c>
      <c r="Y440" s="24" t="inlineStr">
        <is>
          <t>oddalerts.com</t>
        </is>
      </c>
    </row>
    <row r="441">
      <c r="A441" s="24" t="inlineStr">
        <is>
          <t>E1-Birmingh-Wolves</t>
        </is>
      </c>
      <c r="B441" s="24" t="inlineStr">
        <is>
          <t>E1</t>
        </is>
      </c>
      <c r="C441" s="24" t="inlineStr">
        <is>
          <t>Championship</t>
        </is>
      </c>
      <c r="D441" s="24" t="n">
        <v>5</v>
      </c>
      <c r="E441" s="29" t="n">
        <v>46271.5</v>
      </c>
      <c r="F441" s="24" t="inlineStr">
        <is>
          <t>Birmingham</t>
        </is>
      </c>
      <c r="G441" s="24" t="inlineStr">
        <is>
          <t>Wolves</t>
        </is>
      </c>
      <c r="H441" s="37" t="n">
        <v>2</v>
      </c>
      <c r="I441" s="37" t="n">
        <v>2</v>
      </c>
      <c r="J441" s="37" t="n">
        <v>1.77</v>
      </c>
      <c r="K441" s="37" t="n">
        <v>1.64</v>
      </c>
      <c r="L441" s="31" t="n">
        <v>0.3610756493115383</v>
      </c>
      <c r="M441" s="31" t="n">
        <v>0.2865400425633925</v>
      </c>
      <c r="N441" s="31" t="n">
        <v>0.3523843081250691</v>
      </c>
      <c r="O441" s="33">
        <f>3*L441+M441</f>
        <v/>
      </c>
      <c r="P441" s="33">
        <f>3*N441+M441</f>
        <v/>
      </c>
      <c r="Q441" s="31">
        <f>IF(OR(J441="",K441=""),"",SUMPRODUCT(POISSON(Helper!$A$2:$A$122,J441,FALSE)*POISSON(Helper!$B$2:$B$122,K441,FALSE)*Helper!$C$2:$C$122))</f>
        <v/>
      </c>
      <c r="R441" s="31">
        <f>IF(OR(J441="",K441=""),"",SUMPRODUCT(POISSON(Helper!$A$2:$A$122,J441,FALSE)*POISSON(Helper!$B$2:$B$122,K441,FALSE)*Helper!$D$2:$D$122))</f>
        <v/>
      </c>
      <c r="S441" s="31">
        <f>IF(Q441="","",1-Q441-R441)</f>
        <v/>
      </c>
      <c r="T441" s="33">
        <f>IF(Q441="","",3*Q441+R441)</f>
        <v/>
      </c>
      <c r="U441" s="33">
        <f>IF(Q441="","",3*S441+R441)</f>
        <v/>
      </c>
      <c r="V441" s="24">
        <f>IF(OR(H441="",I441=""),"",IF(H441&gt;I441,3,IF(H441=I441,1,0)))</f>
        <v/>
      </c>
      <c r="W441" s="24">
        <f>IF(OR(H441="",I441=""),"",IF(I441&gt;H441,3,IF(H441=I441,1,0)))</f>
        <v/>
      </c>
      <c r="X441" s="24">
        <f>IF(OR(H441="",I441=""),0,1)</f>
        <v/>
      </c>
      <c r="Y441" s="24" t="inlineStr">
        <is>
          <t>oddalerts.com</t>
        </is>
      </c>
    </row>
    <row r="442">
      <c r="A442" s="24" t="inlineStr">
        <is>
          <t>E1-Blackbur-Sheffiel</t>
        </is>
      </c>
      <c r="B442" s="24" t="inlineStr">
        <is>
          <t>E1</t>
        </is>
      </c>
      <c r="C442" s="24" t="inlineStr">
        <is>
          <t>Championship</t>
        </is>
      </c>
      <c r="D442" s="24" t="n">
        <v>6</v>
      </c>
      <c r="E442" s="29" t="n">
        <v>46273.82291666666</v>
      </c>
      <c r="F442" s="24" t="inlineStr">
        <is>
          <t>Blackburn</t>
        </is>
      </c>
      <c r="G442" s="24" t="inlineStr">
        <is>
          <t>Sheffield United</t>
        </is>
      </c>
      <c r="H442" s="37" t="n">
        <v>1</v>
      </c>
      <c r="I442" s="37" t="n">
        <v>2</v>
      </c>
      <c r="J442" s="37" t="n">
        <v>1.83</v>
      </c>
      <c r="K442" s="37" t="n">
        <v>0.53</v>
      </c>
      <c r="L442" s="31" t="n">
        <v>0.3511423764847351</v>
      </c>
      <c r="M442" s="31" t="n">
        <v>0.2865276097524336</v>
      </c>
      <c r="N442" s="31" t="n">
        <v>0.3623300137628314</v>
      </c>
      <c r="O442" s="33">
        <f>3*L442+M442</f>
        <v/>
      </c>
      <c r="P442" s="33">
        <f>3*N442+M442</f>
        <v/>
      </c>
      <c r="Q442" s="31">
        <f>IF(OR(J442="",K442=""),"",SUMPRODUCT(POISSON(Helper!$A$2:$A$122,J442,FALSE)*POISSON(Helper!$B$2:$B$122,K442,FALSE)*Helper!$C$2:$C$122))</f>
        <v/>
      </c>
      <c r="R442" s="31">
        <f>IF(OR(J442="",K442=""),"",SUMPRODUCT(POISSON(Helper!$A$2:$A$122,J442,FALSE)*POISSON(Helper!$B$2:$B$122,K442,FALSE)*Helper!$D$2:$D$122))</f>
        <v/>
      </c>
      <c r="S442" s="31">
        <f>IF(Q442="","",1-Q442-R442)</f>
        <v/>
      </c>
      <c r="T442" s="33">
        <f>IF(Q442="","",3*Q442+R442)</f>
        <v/>
      </c>
      <c r="U442" s="33">
        <f>IF(Q442="","",3*S442+R442)</f>
        <v/>
      </c>
      <c r="V442" s="24">
        <f>IF(OR(H442="",I442=""),"",IF(H442&gt;I442,3,IF(H442=I442,1,0)))</f>
        <v/>
      </c>
      <c r="W442" s="24">
        <f>IF(OR(H442="",I442=""),"",IF(I442&gt;H442,3,IF(H442=I442,1,0)))</f>
        <v/>
      </c>
      <c r="X442" s="24">
        <f>IF(OR(H442="",I442=""),0,1)</f>
        <v/>
      </c>
      <c r="Y442" s="24" t="inlineStr">
        <is>
          <t>oddalerts.com</t>
        </is>
      </c>
    </row>
    <row r="443">
      <c r="A443" s="24" t="inlineStr">
        <is>
          <t>E1-Cardiff-Stoke</t>
        </is>
      </c>
      <c r="B443" s="24" t="inlineStr">
        <is>
          <t>E1</t>
        </is>
      </c>
      <c r="C443" s="24" t="inlineStr">
        <is>
          <t>Championship</t>
        </is>
      </c>
      <c r="D443" s="24" t="n">
        <v>6</v>
      </c>
      <c r="E443" s="29" t="n">
        <v>46273.82291666666</v>
      </c>
      <c r="F443" s="24" t="inlineStr">
        <is>
          <t>Cardiff</t>
        </is>
      </c>
      <c r="G443" s="24" t="inlineStr">
        <is>
          <t>Stoke</t>
        </is>
      </c>
      <c r="H443" s="37" t="n">
        <v>1</v>
      </c>
      <c r="I443" s="37" t="n">
        <v>1</v>
      </c>
      <c r="J443" s="37" t="n">
        <v>2.73</v>
      </c>
      <c r="K443" s="37" t="n">
        <v>0.95</v>
      </c>
      <c r="L443" s="31" t="n">
        <v>0.3315643650182174</v>
      </c>
      <c r="M443" s="31" t="n">
        <v>0.2859081323023172</v>
      </c>
      <c r="N443" s="31" t="n">
        <v>0.3825275026794654</v>
      </c>
      <c r="O443" s="33">
        <f>3*L443+M443</f>
        <v/>
      </c>
      <c r="P443" s="33">
        <f>3*N443+M443</f>
        <v/>
      </c>
      <c r="Q443" s="31">
        <f>IF(OR(J443="",K443=""),"",SUMPRODUCT(POISSON(Helper!$A$2:$A$122,J443,FALSE)*POISSON(Helper!$B$2:$B$122,K443,FALSE)*Helper!$C$2:$C$122))</f>
        <v/>
      </c>
      <c r="R443" s="31">
        <f>IF(OR(J443="",K443=""),"",SUMPRODUCT(POISSON(Helper!$A$2:$A$122,J443,FALSE)*POISSON(Helper!$B$2:$B$122,K443,FALSE)*Helper!$D$2:$D$122))</f>
        <v/>
      </c>
      <c r="S443" s="31">
        <f>IF(Q443="","",1-Q443-R443)</f>
        <v/>
      </c>
      <c r="T443" s="33">
        <f>IF(Q443="","",3*Q443+R443)</f>
        <v/>
      </c>
      <c r="U443" s="33">
        <f>IF(Q443="","",3*S443+R443)</f>
        <v/>
      </c>
      <c r="V443" s="24">
        <f>IF(OR(H443="",I443=""),"",IF(H443&gt;I443,3,IF(H443=I443,1,0)))</f>
        <v/>
      </c>
      <c r="W443" s="24">
        <f>IF(OR(H443="",I443=""),"",IF(I443&gt;H443,3,IF(H443=I443,1,0)))</f>
        <v/>
      </c>
      <c r="X443" s="24">
        <f>IF(OR(H443="",I443=""),0,1)</f>
        <v/>
      </c>
      <c r="Y443" s="24" t="inlineStr">
        <is>
          <t>oddalerts.com</t>
        </is>
      </c>
    </row>
    <row r="444">
      <c r="A444" s="24" t="inlineStr">
        <is>
          <t>E1-Southamp-Swansea</t>
        </is>
      </c>
      <c r="B444" s="24" t="inlineStr">
        <is>
          <t>E1</t>
        </is>
      </c>
      <c r="C444" s="24" t="inlineStr">
        <is>
          <t>Championship</t>
        </is>
      </c>
      <c r="D444" s="24" t="n">
        <v>6</v>
      </c>
      <c r="E444" s="29" t="n">
        <v>46273.82291666666</v>
      </c>
      <c r="F444" s="24" t="inlineStr">
        <is>
          <t>Southampton</t>
        </is>
      </c>
      <c r="G444" s="24" t="inlineStr">
        <is>
          <t>Swansea</t>
        </is>
      </c>
      <c r="H444" s="37" t="n">
        <v>3</v>
      </c>
      <c r="I444" s="37" t="n">
        <v>1</v>
      </c>
      <c r="J444" s="37" t="n">
        <v>1.72</v>
      </c>
      <c r="K444" s="37" t="n">
        <v>1.34</v>
      </c>
      <c r="L444" s="31" t="n">
        <v>0.4836634145520831</v>
      </c>
      <c r="M444" s="31" t="n">
        <v>0.2721289228919678</v>
      </c>
      <c r="N444" s="31" t="n">
        <v>0.2442076625559491</v>
      </c>
      <c r="O444" s="33">
        <f>3*L444+M444</f>
        <v/>
      </c>
      <c r="P444" s="33">
        <f>3*N444+M444</f>
        <v/>
      </c>
      <c r="Q444" s="31">
        <f>IF(OR(J444="",K444=""),"",SUMPRODUCT(POISSON(Helper!$A$2:$A$122,J444,FALSE)*POISSON(Helper!$B$2:$B$122,K444,FALSE)*Helper!$C$2:$C$122))</f>
        <v/>
      </c>
      <c r="R444" s="31">
        <f>IF(OR(J444="",K444=""),"",SUMPRODUCT(POISSON(Helper!$A$2:$A$122,J444,FALSE)*POISSON(Helper!$B$2:$B$122,K444,FALSE)*Helper!$D$2:$D$122))</f>
        <v/>
      </c>
      <c r="S444" s="31">
        <f>IF(Q444="","",1-Q444-R444)</f>
        <v/>
      </c>
      <c r="T444" s="33">
        <f>IF(Q444="","",3*Q444+R444)</f>
        <v/>
      </c>
      <c r="U444" s="33">
        <f>IF(Q444="","",3*S444+R444)</f>
        <v/>
      </c>
      <c r="V444" s="24">
        <f>IF(OR(H444="",I444=""),"",IF(H444&gt;I444,3,IF(H444=I444,1,0)))</f>
        <v/>
      </c>
      <c r="W444" s="24">
        <f>IF(OR(H444="",I444=""),"",IF(I444&gt;H444,3,IF(H444=I444,1,0)))</f>
        <v/>
      </c>
      <c r="X444" s="24">
        <f>IF(OR(H444="",I444=""),0,1)</f>
        <v/>
      </c>
      <c r="Y444" s="24" t="inlineStr">
        <is>
          <t>oddalerts.com</t>
        </is>
      </c>
    </row>
    <row r="445">
      <c r="A445" s="24" t="inlineStr">
        <is>
          <t>E1-Watford-Preston</t>
        </is>
      </c>
      <c r="B445" s="24" t="inlineStr">
        <is>
          <t>E1</t>
        </is>
      </c>
      <c r="C445" s="24" t="inlineStr">
        <is>
          <t>Championship</t>
        </is>
      </c>
      <c r="D445" s="24" t="n">
        <v>6</v>
      </c>
      <c r="E445" s="29" t="n">
        <v>46273.82291666666</v>
      </c>
      <c r="F445" s="24" t="inlineStr">
        <is>
          <t>Watford</t>
        </is>
      </c>
      <c r="G445" s="24" t="inlineStr">
        <is>
          <t>Preston</t>
        </is>
      </c>
      <c r="H445" s="37" t="n">
        <v>2</v>
      </c>
      <c r="I445" s="37" t="n">
        <v>1</v>
      </c>
      <c r="J445" s="37" t="n">
        <v>2.02</v>
      </c>
      <c r="K445" s="37" t="n">
        <v>1.93</v>
      </c>
      <c r="L445" s="31" t="n">
        <v>0.4454245783050661</v>
      </c>
      <c r="M445" s="31" t="n">
        <v>0.279290283628879</v>
      </c>
      <c r="N445" s="31" t="n">
        <v>0.2752851380660549</v>
      </c>
      <c r="O445" s="33">
        <f>3*L445+M445</f>
        <v/>
      </c>
      <c r="P445" s="33">
        <f>3*N445+M445</f>
        <v/>
      </c>
      <c r="Q445" s="31">
        <f>IF(OR(J445="",K445=""),"",SUMPRODUCT(POISSON(Helper!$A$2:$A$122,J445,FALSE)*POISSON(Helper!$B$2:$B$122,K445,FALSE)*Helper!$C$2:$C$122))</f>
        <v/>
      </c>
      <c r="R445" s="31">
        <f>IF(OR(J445="",K445=""),"",SUMPRODUCT(POISSON(Helper!$A$2:$A$122,J445,FALSE)*POISSON(Helper!$B$2:$B$122,K445,FALSE)*Helper!$D$2:$D$122))</f>
        <v/>
      </c>
      <c r="S445" s="31">
        <f>IF(Q445="","",1-Q445-R445)</f>
        <v/>
      </c>
      <c r="T445" s="33">
        <f>IF(Q445="","",3*Q445+R445)</f>
        <v/>
      </c>
      <c r="U445" s="33">
        <f>IF(Q445="","",3*S445+R445)</f>
        <v/>
      </c>
      <c r="V445" s="24">
        <f>IF(OR(H445="",I445=""),"",IF(H445&gt;I445,3,IF(H445=I445,1,0)))</f>
        <v/>
      </c>
      <c r="W445" s="24">
        <f>IF(OR(H445="",I445=""),"",IF(I445&gt;H445,3,IF(H445=I445,1,0)))</f>
        <v/>
      </c>
      <c r="X445" s="24">
        <f>IF(OR(H445="",I445=""),0,1)</f>
        <v/>
      </c>
      <c r="Y445" s="24" t="inlineStr">
        <is>
          <t>oddalerts.com</t>
        </is>
      </c>
    </row>
    <row r="446">
      <c r="A446" s="24" t="inlineStr">
        <is>
          <t>E1-Wrexham-Burnley</t>
        </is>
      </c>
      <c r="B446" s="24" t="inlineStr">
        <is>
          <t>E1</t>
        </is>
      </c>
      <c r="C446" s="24" t="inlineStr">
        <is>
          <t>Championship</t>
        </is>
      </c>
      <c r="D446" s="24" t="n">
        <v>6</v>
      </c>
      <c r="E446" s="29" t="n">
        <v>46273.82291666666</v>
      </c>
      <c r="F446" s="24" t="inlineStr">
        <is>
          <t>Wrexham</t>
        </is>
      </c>
      <c r="G446" s="24" t="inlineStr">
        <is>
          <t>Burnley</t>
        </is>
      </c>
      <c r="H446" s="37" t="n">
        <v>1</v>
      </c>
      <c r="I446" s="37" t="n">
        <v>1</v>
      </c>
      <c r="J446" s="37" t="n">
        <v>1.76</v>
      </c>
      <c r="K446" s="37" t="n">
        <v>1.57</v>
      </c>
      <c r="L446" s="31" t="n">
        <v>0.3810616114862743</v>
      </c>
      <c r="M446" s="31" t="n">
        <v>0.2859791618799278</v>
      </c>
      <c r="N446" s="31" t="n">
        <v>0.3329592266337979</v>
      </c>
      <c r="O446" s="33">
        <f>3*L446+M446</f>
        <v/>
      </c>
      <c r="P446" s="33">
        <f>3*N446+M446</f>
        <v/>
      </c>
      <c r="Q446" s="31">
        <f>IF(OR(J446="",K446=""),"",SUMPRODUCT(POISSON(Helper!$A$2:$A$122,J446,FALSE)*POISSON(Helper!$B$2:$B$122,K446,FALSE)*Helper!$C$2:$C$122))</f>
        <v/>
      </c>
      <c r="R446" s="31">
        <f>IF(OR(J446="",K446=""),"",SUMPRODUCT(POISSON(Helper!$A$2:$A$122,J446,FALSE)*POISSON(Helper!$B$2:$B$122,K446,FALSE)*Helper!$D$2:$D$122))</f>
        <v/>
      </c>
      <c r="S446" s="31">
        <f>IF(Q446="","",1-Q446-R446)</f>
        <v/>
      </c>
      <c r="T446" s="33">
        <f>IF(Q446="","",3*Q446+R446)</f>
        <v/>
      </c>
      <c r="U446" s="33">
        <f>IF(Q446="","",3*S446+R446)</f>
        <v/>
      </c>
      <c r="V446" s="24">
        <f>IF(OR(H446="",I446=""),"",IF(H446&gt;I446,3,IF(H446=I446,1,0)))</f>
        <v/>
      </c>
      <c r="W446" s="24">
        <f>IF(OR(H446="",I446=""),"",IF(I446&gt;H446,3,IF(H446=I446,1,0)))</f>
        <v/>
      </c>
      <c r="X446" s="24">
        <f>IF(OR(H446="",I446=""),0,1)</f>
        <v/>
      </c>
      <c r="Y446" s="24" t="inlineStr">
        <is>
          <t>oddalerts.com</t>
        </is>
      </c>
    </row>
    <row r="447">
      <c r="A447" s="24" t="inlineStr">
        <is>
          <t>E1-Bolton-WestHam</t>
        </is>
      </c>
      <c r="B447" s="24" t="inlineStr">
        <is>
          <t>E1</t>
        </is>
      </c>
      <c r="C447" s="24" t="inlineStr">
        <is>
          <t>Championship</t>
        </is>
      </c>
      <c r="D447" s="24" t="n">
        <v>6</v>
      </c>
      <c r="E447" s="29" t="n">
        <v>46273.83333333334</v>
      </c>
      <c r="F447" s="24" t="inlineStr">
        <is>
          <t>Bolton</t>
        </is>
      </c>
      <c r="G447" s="24" t="inlineStr">
        <is>
          <t>West Ham</t>
        </is>
      </c>
      <c r="H447" s="37" t="n">
        <v>2</v>
      </c>
      <c r="I447" s="37" t="n">
        <v>3</v>
      </c>
      <c r="J447" s="37" t="n">
        <v>1.73</v>
      </c>
      <c r="K447" s="37" t="n">
        <v>2.46</v>
      </c>
      <c r="L447" s="31" t="n">
        <v>0.1984244451493825</v>
      </c>
      <c r="M447" s="31" t="n">
        <v>0.2560905821127413</v>
      </c>
      <c r="N447" s="31" t="n">
        <v>0.5454849727378761</v>
      </c>
      <c r="O447" s="33">
        <f>3*L447+M447</f>
        <v/>
      </c>
      <c r="P447" s="33">
        <f>3*N447+M447</f>
        <v/>
      </c>
      <c r="Q447" s="31">
        <f>IF(OR(J447="",K447=""),"",SUMPRODUCT(POISSON(Helper!$A$2:$A$122,J447,FALSE)*POISSON(Helper!$B$2:$B$122,K447,FALSE)*Helper!$C$2:$C$122))</f>
        <v/>
      </c>
      <c r="R447" s="31">
        <f>IF(OR(J447="",K447=""),"",SUMPRODUCT(POISSON(Helper!$A$2:$A$122,J447,FALSE)*POISSON(Helper!$B$2:$B$122,K447,FALSE)*Helper!$D$2:$D$122))</f>
        <v/>
      </c>
      <c r="S447" s="31">
        <f>IF(Q447="","",1-Q447-R447)</f>
        <v/>
      </c>
      <c r="T447" s="33">
        <f>IF(Q447="","",3*Q447+R447)</f>
        <v/>
      </c>
      <c r="U447" s="33">
        <f>IF(Q447="","",3*S447+R447)</f>
        <v/>
      </c>
      <c r="V447" s="24">
        <f>IF(OR(H447="",I447=""),"",IF(H447&gt;I447,3,IF(H447=I447,1,0)))</f>
        <v/>
      </c>
      <c r="W447" s="24">
        <f>IF(OR(H447="",I447=""),"",IF(I447&gt;H447,3,IF(H447=I447,1,0)))</f>
        <v/>
      </c>
      <c r="X447" s="24">
        <f>IF(OR(H447="",I447=""),0,1)</f>
        <v/>
      </c>
      <c r="Y447" s="24" t="inlineStr">
        <is>
          <t>oddalerts.com</t>
        </is>
      </c>
    </row>
    <row r="448">
      <c r="A448" s="24" t="inlineStr">
        <is>
          <t>E1-Derby-WestBrom</t>
        </is>
      </c>
      <c r="B448" s="24" t="inlineStr">
        <is>
          <t>E1</t>
        </is>
      </c>
      <c r="C448" s="24" t="inlineStr">
        <is>
          <t>Championship</t>
        </is>
      </c>
      <c r="D448" s="24" t="n">
        <v>6</v>
      </c>
      <c r="E448" s="29" t="n">
        <v>46274.82291666666</v>
      </c>
      <c r="F448" s="24" t="inlineStr">
        <is>
          <t>Derby</t>
        </is>
      </c>
      <c r="G448" s="24" t="inlineStr">
        <is>
          <t>West Brom</t>
        </is>
      </c>
      <c r="H448" s="37" t="n">
        <v>0</v>
      </c>
      <c r="I448" s="37" t="n">
        <v>1</v>
      </c>
      <c r="J448" s="37" t="n">
        <v>1.37</v>
      </c>
      <c r="K448" s="37" t="n">
        <v>0.77</v>
      </c>
      <c r="L448" s="31" t="n">
        <v>0.4204473028744191</v>
      </c>
      <c r="M448" s="31" t="n">
        <v>0.2827257443854771</v>
      </c>
      <c r="N448" s="31" t="n">
        <v>0.2968269527401038</v>
      </c>
      <c r="O448" s="33">
        <f>3*L448+M448</f>
        <v/>
      </c>
      <c r="P448" s="33">
        <f>3*N448+M448</f>
        <v/>
      </c>
      <c r="Q448" s="31">
        <f>IF(OR(J448="",K448=""),"",SUMPRODUCT(POISSON(Helper!$A$2:$A$122,J448,FALSE)*POISSON(Helper!$B$2:$B$122,K448,FALSE)*Helper!$C$2:$C$122))</f>
        <v/>
      </c>
      <c r="R448" s="31">
        <f>IF(OR(J448="",K448=""),"",SUMPRODUCT(POISSON(Helper!$A$2:$A$122,J448,FALSE)*POISSON(Helper!$B$2:$B$122,K448,FALSE)*Helper!$D$2:$D$122))</f>
        <v/>
      </c>
      <c r="S448" s="31">
        <f>IF(Q448="","",1-Q448-R448)</f>
        <v/>
      </c>
      <c r="T448" s="33">
        <f>IF(Q448="","",3*Q448+R448)</f>
        <v/>
      </c>
      <c r="U448" s="33">
        <f>IF(Q448="","",3*S448+R448)</f>
        <v/>
      </c>
      <c r="V448" s="24">
        <f>IF(OR(H448="",I448=""),"",IF(H448&gt;I448,3,IF(H448=I448,1,0)))</f>
        <v/>
      </c>
      <c r="W448" s="24">
        <f>IF(OR(H448="",I448=""),"",IF(I448&gt;H448,3,IF(H448=I448,1,0)))</f>
        <v/>
      </c>
      <c r="X448" s="24">
        <f>IF(OR(H448="",I448=""),0,1)</f>
        <v/>
      </c>
      <c r="Y448" s="24" t="inlineStr">
        <is>
          <t>oddalerts.com</t>
        </is>
      </c>
    </row>
    <row r="449">
      <c r="A449" s="24" t="inlineStr">
        <is>
          <t>E1-Norwich-Birmingh</t>
        </is>
      </c>
      <c r="B449" s="24" t="inlineStr">
        <is>
          <t>E1</t>
        </is>
      </c>
      <c r="C449" s="24" t="inlineStr">
        <is>
          <t>Championship</t>
        </is>
      </c>
      <c r="D449" s="24" t="n">
        <v>6</v>
      </c>
      <c r="E449" s="29" t="n">
        <v>46274.82291666666</v>
      </c>
      <c r="F449" s="24" t="inlineStr">
        <is>
          <t>Norwich</t>
        </is>
      </c>
      <c r="G449" s="24" t="inlineStr">
        <is>
          <t>Birmingham</t>
        </is>
      </c>
      <c r="H449" s="37" t="n">
        <v>2</v>
      </c>
      <c r="I449" s="37" t="n">
        <v>1</v>
      </c>
      <c r="J449" s="37" t="n">
        <v>1.13</v>
      </c>
      <c r="K449" s="37" t="n">
        <v>1.94</v>
      </c>
      <c r="L449" s="31" t="n">
        <v>0.4053526406955607</v>
      </c>
      <c r="M449" s="31" t="n">
        <v>0.2842962255992199</v>
      </c>
      <c r="N449" s="31" t="n">
        <v>0.3103511337052194</v>
      </c>
      <c r="O449" s="33">
        <f>3*L449+M449</f>
        <v/>
      </c>
      <c r="P449" s="33">
        <f>3*N449+M449</f>
        <v/>
      </c>
      <c r="Q449" s="31">
        <f>IF(OR(J449="",K449=""),"",SUMPRODUCT(POISSON(Helper!$A$2:$A$122,J449,FALSE)*POISSON(Helper!$B$2:$B$122,K449,FALSE)*Helper!$C$2:$C$122))</f>
        <v/>
      </c>
      <c r="R449" s="31">
        <f>IF(OR(J449="",K449=""),"",SUMPRODUCT(POISSON(Helper!$A$2:$A$122,J449,FALSE)*POISSON(Helper!$B$2:$B$122,K449,FALSE)*Helper!$D$2:$D$122))</f>
        <v/>
      </c>
      <c r="S449" s="31">
        <f>IF(Q449="","",1-Q449-R449)</f>
        <v/>
      </c>
      <c r="T449" s="33">
        <f>IF(Q449="","",3*Q449+R449)</f>
        <v/>
      </c>
      <c r="U449" s="33">
        <f>IF(Q449="","",3*S449+R449)</f>
        <v/>
      </c>
      <c r="V449" s="24">
        <f>IF(OR(H449="",I449=""),"",IF(H449&gt;I449,3,IF(H449=I449,1,0)))</f>
        <v/>
      </c>
      <c r="W449" s="24">
        <f>IF(OR(H449="",I449=""),"",IF(I449&gt;H449,3,IF(H449=I449,1,0)))</f>
        <v/>
      </c>
      <c r="X449" s="24">
        <f>IF(OR(H449="",I449=""),0,1)</f>
        <v/>
      </c>
      <c r="Y449" s="24" t="inlineStr">
        <is>
          <t>oddalerts.com</t>
        </is>
      </c>
    </row>
    <row r="450">
      <c r="A450" s="24" t="inlineStr">
        <is>
          <t>E1-Charlton-QPR</t>
        </is>
      </c>
      <c r="B450" s="24" t="inlineStr">
        <is>
          <t>E1</t>
        </is>
      </c>
      <c r="C450" s="24" t="inlineStr">
        <is>
          <t>Championship</t>
        </is>
      </c>
      <c r="D450" s="24" t="n">
        <v>6</v>
      </c>
      <c r="E450" s="29" t="n">
        <v>46274.83333333334</v>
      </c>
      <c r="F450" s="24" t="inlineStr">
        <is>
          <t>Charlton</t>
        </is>
      </c>
      <c r="G450" s="24" t="inlineStr">
        <is>
          <t>QPR</t>
        </is>
      </c>
      <c r="H450" s="37" t="n">
        <v>0</v>
      </c>
      <c r="I450" s="37" t="n">
        <v>0</v>
      </c>
      <c r="J450" s="37" t="n">
        <v>0.8</v>
      </c>
      <c r="K450" s="37" t="n">
        <v>0.8100000000000001</v>
      </c>
      <c r="L450" s="31" t="n">
        <v>0.3630748904289544</v>
      </c>
      <c r="M450" s="31" t="n">
        <v>0.2865187584096652</v>
      </c>
      <c r="N450" s="31" t="n">
        <v>0.3504063511613804</v>
      </c>
      <c r="O450" s="33">
        <f>3*L450+M450</f>
        <v/>
      </c>
      <c r="P450" s="33">
        <f>3*N450+M450</f>
        <v/>
      </c>
      <c r="Q450" s="31">
        <f>IF(OR(J450="",K450=""),"",SUMPRODUCT(POISSON(Helper!$A$2:$A$122,J450,FALSE)*POISSON(Helper!$B$2:$B$122,K450,FALSE)*Helper!$C$2:$C$122))</f>
        <v/>
      </c>
      <c r="R450" s="31">
        <f>IF(OR(J450="",K450=""),"",SUMPRODUCT(POISSON(Helper!$A$2:$A$122,J450,FALSE)*POISSON(Helper!$B$2:$B$122,K450,FALSE)*Helper!$D$2:$D$122))</f>
        <v/>
      </c>
      <c r="S450" s="31">
        <f>IF(Q450="","",1-Q450-R450)</f>
        <v/>
      </c>
      <c r="T450" s="33">
        <f>IF(Q450="","",3*Q450+R450)</f>
        <v/>
      </c>
      <c r="U450" s="33">
        <f>IF(Q450="","",3*S450+R450)</f>
        <v/>
      </c>
      <c r="V450" s="24">
        <f>IF(OR(H450="",I450=""),"",IF(H450&gt;I450,3,IF(H450=I450,1,0)))</f>
        <v/>
      </c>
      <c r="W450" s="24">
        <f>IF(OR(H450="",I450=""),"",IF(I450&gt;H450,3,IF(H450=I450,1,0)))</f>
        <v/>
      </c>
      <c r="X450" s="24">
        <f>IF(OR(H450="",I450=""),0,1)</f>
        <v/>
      </c>
      <c r="Y450" s="24" t="inlineStr">
        <is>
          <t>oddalerts.com</t>
        </is>
      </c>
    </row>
    <row r="451">
      <c r="A451" s="24" t="inlineStr">
        <is>
          <t>E1-WestHam-Wrexham</t>
        </is>
      </c>
      <c r="B451" s="24" t="inlineStr">
        <is>
          <t>E1</t>
        </is>
      </c>
      <c r="C451" s="24" t="inlineStr">
        <is>
          <t>Championship</t>
        </is>
      </c>
      <c r="D451" s="24" t="n">
        <v>7</v>
      </c>
      <c r="E451" s="29" t="n">
        <v>46276.83333333334</v>
      </c>
      <c r="F451" s="24" t="inlineStr">
        <is>
          <t>West Ham</t>
        </is>
      </c>
      <c r="G451" s="24" t="inlineStr">
        <is>
          <t>Wrexham</t>
        </is>
      </c>
      <c r="H451" s="37" t="n">
        <v>6</v>
      </c>
      <c r="I451" s="37" t="n">
        <v>0</v>
      </c>
      <c r="J451" s="37" t="n">
        <v>2.52</v>
      </c>
      <c r="K451" s="37" t="n">
        <v>0.43</v>
      </c>
      <c r="L451" s="31" t="n">
        <v>0.5635083416174995</v>
      </c>
      <c r="M451" s="31" t="n">
        <v>0.2504515123660794</v>
      </c>
      <c r="N451" s="31" t="n">
        <v>0.186040146016421</v>
      </c>
      <c r="O451" s="33">
        <f>3*L451+M451</f>
        <v/>
      </c>
      <c r="P451" s="33">
        <f>3*N451+M451</f>
        <v/>
      </c>
      <c r="Q451" s="31">
        <f>IF(OR(J451="",K451=""),"",SUMPRODUCT(POISSON(Helper!$A$2:$A$122,J451,FALSE)*POISSON(Helper!$B$2:$B$122,K451,FALSE)*Helper!$C$2:$C$122))</f>
        <v/>
      </c>
      <c r="R451" s="31">
        <f>IF(OR(J451="",K451=""),"",SUMPRODUCT(POISSON(Helper!$A$2:$A$122,J451,FALSE)*POISSON(Helper!$B$2:$B$122,K451,FALSE)*Helper!$D$2:$D$122))</f>
        <v/>
      </c>
      <c r="S451" s="31">
        <f>IF(Q451="","",1-Q451-R451)</f>
        <v/>
      </c>
      <c r="T451" s="33">
        <f>IF(Q451="","",3*Q451+R451)</f>
        <v/>
      </c>
      <c r="U451" s="33">
        <f>IF(Q451="","",3*S451+R451)</f>
        <v/>
      </c>
      <c r="V451" s="24">
        <f>IF(OR(H451="",I451=""),"",IF(H451&gt;I451,3,IF(H451=I451,1,0)))</f>
        <v/>
      </c>
      <c r="W451" s="24">
        <f>IF(OR(H451="",I451=""),"",IF(I451&gt;H451,3,IF(H451=I451,1,0)))</f>
        <v/>
      </c>
      <c r="X451" s="24">
        <f>IF(OR(H451="",I451=""),0,1)</f>
        <v/>
      </c>
      <c r="Y451" s="24" t="inlineStr">
        <is>
          <t>oddalerts.com</t>
        </is>
      </c>
    </row>
    <row r="452">
      <c r="A452" s="24" t="inlineStr">
        <is>
          <t>E1-Bolton-Cardiff</t>
        </is>
      </c>
      <c r="B452" s="24" t="inlineStr">
        <is>
          <t>E1</t>
        </is>
      </c>
      <c r="C452" s="24" t="inlineStr">
        <is>
          <t>Championship</t>
        </is>
      </c>
      <c r="D452" s="24" t="n">
        <v>7</v>
      </c>
      <c r="E452" s="29" t="n">
        <v>46277.52083333334</v>
      </c>
      <c r="F452" s="24" t="inlineStr">
        <is>
          <t>Bolton</t>
        </is>
      </c>
      <c r="G452" s="24" t="inlineStr">
        <is>
          <t>Cardiff</t>
        </is>
      </c>
      <c r="H452" s="37" t="n">
        <v>1</v>
      </c>
      <c r="I452" s="37" t="n">
        <v>0</v>
      </c>
      <c r="J452" s="37" t="n">
        <v>0.53</v>
      </c>
      <c r="K452" s="37" t="n">
        <v>2.34</v>
      </c>
      <c r="L452" s="31" t="n">
        <v>0.4125158629693373</v>
      </c>
      <c r="M452" s="31" t="n">
        <v>0.2835997394788924</v>
      </c>
      <c r="N452" s="31" t="n">
        <v>0.3038843975517703</v>
      </c>
      <c r="O452" s="33">
        <f>3*L452+M452</f>
        <v/>
      </c>
      <c r="P452" s="33">
        <f>3*N452+M452</f>
        <v/>
      </c>
      <c r="Q452" s="31">
        <f>IF(OR(J452="",K452=""),"",SUMPRODUCT(POISSON(Helper!$A$2:$A$122,J452,FALSE)*POISSON(Helper!$B$2:$B$122,K452,FALSE)*Helper!$C$2:$C$122))</f>
        <v/>
      </c>
      <c r="R452" s="31">
        <f>IF(OR(J452="",K452=""),"",SUMPRODUCT(POISSON(Helper!$A$2:$A$122,J452,FALSE)*POISSON(Helper!$B$2:$B$122,K452,FALSE)*Helper!$D$2:$D$122))</f>
        <v/>
      </c>
      <c r="S452" s="31">
        <f>IF(Q452="","",1-Q452-R452)</f>
        <v/>
      </c>
      <c r="T452" s="33">
        <f>IF(Q452="","",3*Q452+R452)</f>
        <v/>
      </c>
      <c r="U452" s="33">
        <f>IF(Q452="","",3*S452+R452)</f>
        <v/>
      </c>
      <c r="V452" s="24">
        <f>IF(OR(H452="",I452=""),"",IF(H452&gt;I452,3,IF(H452=I452,1,0)))</f>
        <v/>
      </c>
      <c r="W452" s="24">
        <f>IF(OR(H452="",I452=""),"",IF(I452&gt;H452,3,IF(H452=I452,1,0)))</f>
        <v/>
      </c>
      <c r="X452" s="24">
        <f>IF(OR(H452="",I452=""),0,1)</f>
        <v/>
      </c>
      <c r="Y452" s="24" t="inlineStr">
        <is>
          <t>oddalerts.com</t>
        </is>
      </c>
    </row>
    <row r="453">
      <c r="A453" s="24" t="inlineStr">
        <is>
          <t>E1-Derby-Birmingh</t>
        </is>
      </c>
      <c r="B453" s="24" t="inlineStr">
        <is>
          <t>E1</t>
        </is>
      </c>
      <c r="C453" s="24" t="inlineStr">
        <is>
          <t>Championship</t>
        </is>
      </c>
      <c r="D453" s="24" t="n">
        <v>7</v>
      </c>
      <c r="E453" s="29" t="n">
        <v>46277.52083333334</v>
      </c>
      <c r="F453" s="24" t="inlineStr">
        <is>
          <t>Derby</t>
        </is>
      </c>
      <c r="G453" s="24" t="inlineStr">
        <is>
          <t>Birmingham</t>
        </is>
      </c>
      <c r="H453" s="37" t="n">
        <v>1</v>
      </c>
      <c r="I453" s="37" t="n">
        <v>2</v>
      </c>
      <c r="J453" s="37" t="n">
        <v>1.18</v>
      </c>
      <c r="K453" s="37" t="n">
        <v>2.63</v>
      </c>
      <c r="L453" s="31" t="n">
        <v>0.3768515108964466</v>
      </c>
      <c r="M453" s="31" t="n">
        <v>0.2861607848424501</v>
      </c>
      <c r="N453" s="31" t="n">
        <v>0.3369877042611033</v>
      </c>
      <c r="O453" s="33">
        <f>3*L453+M453</f>
        <v/>
      </c>
      <c r="P453" s="33">
        <f>3*N453+M453</f>
        <v/>
      </c>
      <c r="Q453" s="31">
        <f>IF(OR(J453="",K453=""),"",SUMPRODUCT(POISSON(Helper!$A$2:$A$122,J453,FALSE)*POISSON(Helper!$B$2:$B$122,K453,FALSE)*Helper!$C$2:$C$122))</f>
        <v/>
      </c>
      <c r="R453" s="31">
        <f>IF(OR(J453="",K453=""),"",SUMPRODUCT(POISSON(Helper!$A$2:$A$122,J453,FALSE)*POISSON(Helper!$B$2:$B$122,K453,FALSE)*Helper!$D$2:$D$122))</f>
        <v/>
      </c>
      <c r="S453" s="31">
        <f>IF(Q453="","",1-Q453-R453)</f>
        <v/>
      </c>
      <c r="T453" s="33">
        <f>IF(Q453="","",3*Q453+R453)</f>
        <v/>
      </c>
      <c r="U453" s="33">
        <f>IF(Q453="","",3*S453+R453)</f>
        <v/>
      </c>
      <c r="V453" s="24">
        <f>IF(OR(H453="",I453=""),"",IF(H453&gt;I453,3,IF(H453=I453,1,0)))</f>
        <v/>
      </c>
      <c r="W453" s="24">
        <f>IF(OR(H453="",I453=""),"",IF(I453&gt;H453,3,IF(H453=I453,1,0)))</f>
        <v/>
      </c>
      <c r="X453" s="24">
        <f>IF(OR(H453="",I453=""),0,1)</f>
        <v/>
      </c>
      <c r="Y453" s="24" t="inlineStr">
        <is>
          <t>oddalerts.com</t>
        </is>
      </c>
    </row>
    <row r="454">
      <c r="A454" s="24" t="inlineStr">
        <is>
          <t>E1-WestBrom-QPR</t>
        </is>
      </c>
      <c r="B454" s="24" t="inlineStr">
        <is>
          <t>E1</t>
        </is>
      </c>
      <c r="C454" s="24" t="inlineStr">
        <is>
          <t>Championship</t>
        </is>
      </c>
      <c r="D454" s="24" t="n">
        <v>7</v>
      </c>
      <c r="E454" s="29" t="n">
        <v>46277.52083333334</v>
      </c>
      <c r="F454" s="24" t="inlineStr">
        <is>
          <t>West Brom</t>
        </is>
      </c>
      <c r="G454" s="24" t="inlineStr">
        <is>
          <t>QPR</t>
        </is>
      </c>
      <c r="H454" s="37" t="n">
        <v>1</v>
      </c>
      <c r="I454" s="37" t="n">
        <v>1</v>
      </c>
      <c r="J454" s="37" t="n">
        <v>1.72</v>
      </c>
      <c r="K454" s="37" t="n">
        <v>0.58</v>
      </c>
      <c r="L454" s="31" t="n">
        <v>0.4510447259729869</v>
      </c>
      <c r="M454" s="31" t="n">
        <v>0.2783786588873457</v>
      </c>
      <c r="N454" s="31" t="n">
        <v>0.2705766151396675</v>
      </c>
      <c r="O454" s="33">
        <f>3*L454+M454</f>
        <v/>
      </c>
      <c r="P454" s="33">
        <f>3*N454+M454</f>
        <v/>
      </c>
      <c r="Q454" s="31">
        <f>IF(OR(J454="",K454=""),"",SUMPRODUCT(POISSON(Helper!$A$2:$A$122,J454,FALSE)*POISSON(Helper!$B$2:$B$122,K454,FALSE)*Helper!$C$2:$C$122))</f>
        <v/>
      </c>
      <c r="R454" s="31">
        <f>IF(OR(J454="",K454=""),"",SUMPRODUCT(POISSON(Helper!$A$2:$A$122,J454,FALSE)*POISSON(Helper!$B$2:$B$122,K454,FALSE)*Helper!$D$2:$D$122))</f>
        <v/>
      </c>
      <c r="S454" s="31">
        <f>IF(Q454="","",1-Q454-R454)</f>
        <v/>
      </c>
      <c r="T454" s="33">
        <f>IF(Q454="","",3*Q454+R454)</f>
        <v/>
      </c>
      <c r="U454" s="33">
        <f>IF(Q454="","",3*S454+R454)</f>
        <v/>
      </c>
      <c r="V454" s="24">
        <f>IF(OR(H454="",I454=""),"",IF(H454&gt;I454,3,IF(H454=I454,1,0)))</f>
        <v/>
      </c>
      <c r="W454" s="24">
        <f>IF(OR(H454="",I454=""),"",IF(I454&gt;H454,3,IF(H454=I454,1,0)))</f>
        <v/>
      </c>
      <c r="X454" s="24">
        <f>IF(OR(H454="",I454=""),0,1)</f>
        <v/>
      </c>
      <c r="Y454" s="24" t="inlineStr">
        <is>
          <t>oddalerts.com</t>
        </is>
      </c>
    </row>
    <row r="455">
      <c r="A455" s="24" t="inlineStr">
        <is>
          <t>E1-Blackbur-Millwall</t>
        </is>
      </c>
      <c r="B455" s="24" t="inlineStr">
        <is>
          <t>E1</t>
        </is>
      </c>
      <c r="C455" s="24" t="inlineStr">
        <is>
          <t>Championship</t>
        </is>
      </c>
      <c r="D455" s="24" t="n">
        <v>7</v>
      </c>
      <c r="E455" s="29" t="n">
        <v>46277.625</v>
      </c>
      <c r="F455" s="24" t="inlineStr">
        <is>
          <t>Blackburn</t>
        </is>
      </c>
      <c r="G455" s="24" t="inlineStr">
        <is>
          <t>Millwall</t>
        </is>
      </c>
      <c r="H455" s="37" t="n">
        <v>3</v>
      </c>
      <c r="I455" s="37" t="n">
        <v>1</v>
      </c>
      <c r="J455" s="37" t="n">
        <v>1.14</v>
      </c>
      <c r="K455" s="37" t="n">
        <v>2</v>
      </c>
      <c r="L455" s="31" t="n">
        <v>0.3562457986367918</v>
      </c>
      <c r="M455" s="31" t="n">
        <v>0.2865587421687135</v>
      </c>
      <c r="N455" s="31" t="n">
        <v>0.3571954591944946</v>
      </c>
      <c r="O455" s="33">
        <f>3*L455+M455</f>
        <v/>
      </c>
      <c r="P455" s="33">
        <f>3*N455+M455</f>
        <v/>
      </c>
      <c r="Q455" s="31">
        <f>IF(OR(J455="",K455=""),"",SUMPRODUCT(POISSON(Helper!$A$2:$A$122,J455,FALSE)*POISSON(Helper!$B$2:$B$122,K455,FALSE)*Helper!$C$2:$C$122))</f>
        <v/>
      </c>
      <c r="R455" s="31">
        <f>IF(OR(J455="",K455=""),"",SUMPRODUCT(POISSON(Helper!$A$2:$A$122,J455,FALSE)*POISSON(Helper!$B$2:$B$122,K455,FALSE)*Helper!$D$2:$D$122))</f>
        <v/>
      </c>
      <c r="S455" s="31">
        <f>IF(Q455="","",1-Q455-R455)</f>
        <v/>
      </c>
      <c r="T455" s="33">
        <f>IF(Q455="","",3*Q455+R455)</f>
        <v/>
      </c>
      <c r="U455" s="33">
        <f>IF(Q455="","",3*S455+R455)</f>
        <v/>
      </c>
      <c r="V455" s="24">
        <f>IF(OR(H455="",I455=""),"",IF(H455&gt;I455,3,IF(H455=I455,1,0)))</f>
        <v/>
      </c>
      <c r="W455" s="24">
        <f>IF(OR(H455="",I455=""),"",IF(I455&gt;H455,3,IF(H455=I455,1,0)))</f>
        <v/>
      </c>
      <c r="X455" s="24">
        <f>IF(OR(H455="",I455=""),0,1)</f>
        <v/>
      </c>
      <c r="Y455" s="24" t="inlineStr">
        <is>
          <t>oddalerts.com</t>
        </is>
      </c>
    </row>
    <row r="456">
      <c r="A456" s="24" t="inlineStr">
        <is>
          <t>E1-Charlton-Portsmou</t>
        </is>
      </c>
      <c r="B456" s="24" t="inlineStr">
        <is>
          <t>E1</t>
        </is>
      </c>
      <c r="C456" s="24" t="inlineStr">
        <is>
          <t>Championship</t>
        </is>
      </c>
      <c r="D456" s="24" t="n">
        <v>7</v>
      </c>
      <c r="E456" s="29" t="n">
        <v>46277.625</v>
      </c>
      <c r="F456" s="24" t="inlineStr">
        <is>
          <t>Charlton</t>
        </is>
      </c>
      <c r="G456" s="24" t="inlineStr">
        <is>
          <t>Portsmouth</t>
        </is>
      </c>
      <c r="H456" s="37" t="n">
        <v>0</v>
      </c>
      <c r="I456" s="37" t="n">
        <v>0</v>
      </c>
      <c r="J456" s="37" t="n">
        <v>0.96</v>
      </c>
      <c r="K456" s="37" t="n">
        <v>0.5600000000000001</v>
      </c>
      <c r="L456" s="31" t="n">
        <v>0.36446207060021</v>
      </c>
      <c r="M456" s="31" t="n">
        <v>0.2864993680421546</v>
      </c>
      <c r="N456" s="31" t="n">
        <v>0.3490385613576354</v>
      </c>
      <c r="O456" s="33">
        <f>3*L456+M456</f>
        <v/>
      </c>
      <c r="P456" s="33">
        <f>3*N456+M456</f>
        <v/>
      </c>
      <c r="Q456" s="31">
        <f>IF(OR(J456="",K456=""),"",SUMPRODUCT(POISSON(Helper!$A$2:$A$122,J456,FALSE)*POISSON(Helper!$B$2:$B$122,K456,FALSE)*Helper!$C$2:$C$122))</f>
        <v/>
      </c>
      <c r="R456" s="31">
        <f>IF(OR(J456="",K456=""),"",SUMPRODUCT(POISSON(Helper!$A$2:$A$122,J456,FALSE)*POISSON(Helper!$B$2:$B$122,K456,FALSE)*Helper!$D$2:$D$122))</f>
        <v/>
      </c>
      <c r="S456" s="31">
        <f>IF(Q456="","",1-Q456-R456)</f>
        <v/>
      </c>
      <c r="T456" s="33">
        <f>IF(Q456="","",3*Q456+R456)</f>
        <v/>
      </c>
      <c r="U456" s="33">
        <f>IF(Q456="","",3*S456+R456)</f>
        <v/>
      </c>
      <c r="V456" s="24">
        <f>IF(OR(H456="",I456=""),"",IF(H456&gt;I456,3,IF(H456=I456,1,0)))</f>
        <v/>
      </c>
      <c r="W456" s="24">
        <f>IF(OR(H456="",I456=""),"",IF(I456&gt;H456,3,IF(H456=I456,1,0)))</f>
        <v/>
      </c>
      <c r="X456" s="24">
        <f>IF(OR(H456="",I456=""),0,1)</f>
        <v/>
      </c>
      <c r="Y456" s="24" t="inlineStr">
        <is>
          <t>oddalerts.com</t>
        </is>
      </c>
    </row>
    <row r="457">
      <c r="A457" s="24" t="inlineStr">
        <is>
          <t>E1-Middlesb-Norwich</t>
        </is>
      </c>
      <c r="B457" s="24" t="inlineStr">
        <is>
          <t>E1</t>
        </is>
      </c>
      <c r="C457" s="24" t="inlineStr">
        <is>
          <t>Championship</t>
        </is>
      </c>
      <c r="D457" s="24" t="n">
        <v>7</v>
      </c>
      <c r="E457" s="29" t="n">
        <v>46277.625</v>
      </c>
      <c r="F457" s="24" t="inlineStr">
        <is>
          <t>Middlesbrough</t>
        </is>
      </c>
      <c r="G457" s="24" t="inlineStr">
        <is>
          <t>Norwich</t>
        </is>
      </c>
      <c r="H457" s="37" t="n">
        <v>4</v>
      </c>
      <c r="I457" s="37" t="n">
        <v>3</v>
      </c>
      <c r="J457" s="37" t="n">
        <v>2.1</v>
      </c>
      <c r="K457" s="37" t="n">
        <v>1.64</v>
      </c>
      <c r="L457" s="31" t="n">
        <v>0.4451821378906309</v>
      </c>
      <c r="M457" s="31" t="n">
        <v>0.2793284852341164</v>
      </c>
      <c r="N457" s="31" t="n">
        <v>0.2754893768752528</v>
      </c>
      <c r="O457" s="33">
        <f>3*L457+M457</f>
        <v/>
      </c>
      <c r="P457" s="33">
        <f>3*N457+M457</f>
        <v/>
      </c>
      <c r="Q457" s="31">
        <f>IF(OR(J457="",K457=""),"",SUMPRODUCT(POISSON(Helper!$A$2:$A$122,J457,FALSE)*POISSON(Helper!$B$2:$B$122,K457,FALSE)*Helper!$C$2:$C$122))</f>
        <v/>
      </c>
      <c r="R457" s="31">
        <f>IF(OR(J457="",K457=""),"",SUMPRODUCT(POISSON(Helper!$A$2:$A$122,J457,FALSE)*POISSON(Helper!$B$2:$B$122,K457,FALSE)*Helper!$D$2:$D$122))</f>
        <v/>
      </c>
      <c r="S457" s="31">
        <f>IF(Q457="","",1-Q457-R457)</f>
        <v/>
      </c>
      <c r="T457" s="33">
        <f>IF(Q457="","",3*Q457+R457)</f>
        <v/>
      </c>
      <c r="U457" s="33">
        <f>IF(Q457="","",3*S457+R457)</f>
        <v/>
      </c>
      <c r="V457" s="24">
        <f>IF(OR(H457="",I457=""),"",IF(H457&gt;I457,3,IF(H457=I457,1,0)))</f>
        <v/>
      </c>
      <c r="W457" s="24">
        <f>IF(OR(H457="",I457=""),"",IF(I457&gt;H457,3,IF(H457=I457,1,0)))</f>
        <v/>
      </c>
      <c r="X457" s="24">
        <f>IF(OR(H457="",I457=""),0,1)</f>
        <v/>
      </c>
      <c r="Y457" s="24" t="inlineStr">
        <is>
          <t>oddalerts.com</t>
        </is>
      </c>
    </row>
    <row r="458">
      <c r="A458" s="24" t="inlineStr">
        <is>
          <t>E1-Preston-Lincoln</t>
        </is>
      </c>
      <c r="B458" s="24" t="inlineStr">
        <is>
          <t>E1</t>
        </is>
      </c>
      <c r="C458" s="24" t="inlineStr">
        <is>
          <t>Championship</t>
        </is>
      </c>
      <c r="D458" s="24" t="n">
        <v>7</v>
      </c>
      <c r="E458" s="29" t="n">
        <v>46277.625</v>
      </c>
      <c r="F458" s="24" t="inlineStr">
        <is>
          <t>Preston</t>
        </is>
      </c>
      <c r="G458" s="24" t="inlineStr">
        <is>
          <t>Lincoln</t>
        </is>
      </c>
      <c r="H458" s="37" t="n">
        <v>0</v>
      </c>
      <c r="I458" s="37" t="n">
        <v>1</v>
      </c>
      <c r="J458" s="37" t="n">
        <v>0.6899999999999999</v>
      </c>
      <c r="K458" s="37" t="n">
        <v>0.87</v>
      </c>
      <c r="L458" s="31" t="n">
        <v>0.4726425207103023</v>
      </c>
      <c r="M458" s="31" t="n">
        <v>0.2744199163345408</v>
      </c>
      <c r="N458" s="31" t="n">
        <v>0.2529375629551568</v>
      </c>
      <c r="O458" s="33">
        <f>3*L458+M458</f>
        <v/>
      </c>
      <c r="P458" s="33">
        <f>3*N458+M458</f>
        <v/>
      </c>
      <c r="Q458" s="31">
        <f>IF(OR(J458="",K458=""),"",SUMPRODUCT(POISSON(Helper!$A$2:$A$122,J458,FALSE)*POISSON(Helper!$B$2:$B$122,K458,FALSE)*Helper!$C$2:$C$122))</f>
        <v/>
      </c>
      <c r="R458" s="31">
        <f>IF(OR(J458="",K458=""),"",SUMPRODUCT(POISSON(Helper!$A$2:$A$122,J458,FALSE)*POISSON(Helper!$B$2:$B$122,K458,FALSE)*Helper!$D$2:$D$122))</f>
        <v/>
      </c>
      <c r="S458" s="31">
        <f>IF(Q458="","",1-Q458-R458)</f>
        <v/>
      </c>
      <c r="T458" s="33">
        <f>IF(Q458="","",3*Q458+R458)</f>
        <v/>
      </c>
      <c r="U458" s="33">
        <f>IF(Q458="","",3*S458+R458)</f>
        <v/>
      </c>
      <c r="V458" s="24">
        <f>IF(OR(H458="",I458=""),"",IF(H458&gt;I458,3,IF(H458=I458,1,0)))</f>
        <v/>
      </c>
      <c r="W458" s="24">
        <f>IF(OR(H458="",I458=""),"",IF(I458&gt;H458,3,IF(H458=I458,1,0)))</f>
        <v/>
      </c>
      <c r="X458" s="24">
        <f>IF(OR(H458="",I458=""),0,1)</f>
        <v/>
      </c>
      <c r="Y458" s="24" t="inlineStr">
        <is>
          <t>oddalerts.com</t>
        </is>
      </c>
    </row>
    <row r="459">
      <c r="A459" s="24" t="inlineStr">
        <is>
          <t>E1-Southamp-BristolC</t>
        </is>
      </c>
      <c r="B459" s="24" t="inlineStr">
        <is>
          <t>E1</t>
        </is>
      </c>
      <c r="C459" s="24" t="inlineStr">
        <is>
          <t>Championship</t>
        </is>
      </c>
      <c r="D459" s="24" t="n">
        <v>7</v>
      </c>
      <c r="E459" s="29" t="n">
        <v>46277.625</v>
      </c>
      <c r="F459" s="24" t="inlineStr">
        <is>
          <t>Southampton</t>
        </is>
      </c>
      <c r="G459" s="24" t="inlineStr">
        <is>
          <t>Bristol City</t>
        </is>
      </c>
      <c r="H459" s="37" t="n">
        <v>4</v>
      </c>
      <c r="I459" s="37" t="n">
        <v>1</v>
      </c>
      <c r="J459" s="37" t="n">
        <v>1.95</v>
      </c>
      <c r="K459" s="37" t="n">
        <v>2.43</v>
      </c>
      <c r="L459" s="31" t="n">
        <v>0.4654390324970775</v>
      </c>
      <c r="M459" s="31" t="n">
        <v>0.2758194333041205</v>
      </c>
      <c r="N459" s="31" t="n">
        <v>0.2587415341988021</v>
      </c>
      <c r="O459" s="33">
        <f>3*L459+M459</f>
        <v/>
      </c>
      <c r="P459" s="33">
        <f>3*N459+M459</f>
        <v/>
      </c>
      <c r="Q459" s="31">
        <f>IF(OR(J459="",K459=""),"",SUMPRODUCT(POISSON(Helper!$A$2:$A$122,J459,FALSE)*POISSON(Helper!$B$2:$B$122,K459,FALSE)*Helper!$C$2:$C$122))</f>
        <v/>
      </c>
      <c r="R459" s="31">
        <f>IF(OR(J459="",K459=""),"",SUMPRODUCT(POISSON(Helper!$A$2:$A$122,J459,FALSE)*POISSON(Helper!$B$2:$B$122,K459,FALSE)*Helper!$D$2:$D$122))</f>
        <v/>
      </c>
      <c r="S459" s="31">
        <f>IF(Q459="","",1-Q459-R459)</f>
        <v/>
      </c>
      <c r="T459" s="33">
        <f>IF(Q459="","",3*Q459+R459)</f>
        <v/>
      </c>
      <c r="U459" s="33">
        <f>IF(Q459="","",3*S459+R459)</f>
        <v/>
      </c>
      <c r="V459" s="24">
        <f>IF(OR(H459="",I459=""),"",IF(H459&gt;I459,3,IF(H459=I459,1,0)))</f>
        <v/>
      </c>
      <c r="W459" s="24">
        <f>IF(OR(H459="",I459=""),"",IF(I459&gt;H459,3,IF(H459=I459,1,0)))</f>
        <v/>
      </c>
      <c r="X459" s="24">
        <f>IF(OR(H459="",I459=""),0,1)</f>
        <v/>
      </c>
      <c r="Y459" s="24" t="inlineStr">
        <is>
          <t>oddalerts.com</t>
        </is>
      </c>
    </row>
    <row r="460">
      <c r="A460" s="24" t="inlineStr">
        <is>
          <t>E1-Swansea-Burnley</t>
        </is>
      </c>
      <c r="B460" s="24" t="inlineStr">
        <is>
          <t>E1</t>
        </is>
      </c>
      <c r="C460" s="24" t="inlineStr">
        <is>
          <t>Championship</t>
        </is>
      </c>
      <c r="D460" s="24" t="n">
        <v>7</v>
      </c>
      <c r="E460" s="29" t="n">
        <v>46277.625</v>
      </c>
      <c r="F460" s="24" t="inlineStr">
        <is>
          <t>Swansea</t>
        </is>
      </c>
      <c r="G460" s="24" t="inlineStr">
        <is>
          <t>Burnley</t>
        </is>
      </c>
      <c r="H460" s="37" t="n">
        <v>3</v>
      </c>
      <c r="I460" s="37" t="n">
        <v>1</v>
      </c>
      <c r="J460" s="37" t="n">
        <v>1.46</v>
      </c>
      <c r="K460" s="37" t="n">
        <v>1.24</v>
      </c>
      <c r="L460" s="31" t="n">
        <v>0.3361067360822895</v>
      </c>
      <c r="M460" s="31" t="n">
        <v>0.2861240366380492</v>
      </c>
      <c r="N460" s="31" t="n">
        <v>0.3777692272796612</v>
      </c>
      <c r="O460" s="33">
        <f>3*L460+M460</f>
        <v/>
      </c>
      <c r="P460" s="33">
        <f>3*N460+M460</f>
        <v/>
      </c>
      <c r="Q460" s="31">
        <f>IF(OR(J460="",K460=""),"",SUMPRODUCT(POISSON(Helper!$A$2:$A$122,J460,FALSE)*POISSON(Helper!$B$2:$B$122,K460,FALSE)*Helper!$C$2:$C$122))</f>
        <v/>
      </c>
      <c r="R460" s="31">
        <f>IF(OR(J460="",K460=""),"",SUMPRODUCT(POISSON(Helper!$A$2:$A$122,J460,FALSE)*POISSON(Helper!$B$2:$B$122,K460,FALSE)*Helper!$D$2:$D$122))</f>
        <v/>
      </c>
      <c r="S460" s="31">
        <f>IF(Q460="","",1-Q460-R460)</f>
        <v/>
      </c>
      <c r="T460" s="33">
        <f>IF(Q460="","",3*Q460+R460)</f>
        <v/>
      </c>
      <c r="U460" s="33">
        <f>IF(Q460="","",3*S460+R460)</f>
        <v/>
      </c>
      <c r="V460" s="24">
        <f>IF(OR(H460="",I460=""),"",IF(H460&gt;I460,3,IF(H460=I460,1,0)))</f>
        <v/>
      </c>
      <c r="W460" s="24">
        <f>IF(OR(H460="",I460=""),"",IF(I460&gt;H460,3,IF(H460=I460,1,0)))</f>
        <v/>
      </c>
      <c r="X460" s="24">
        <f>IF(OR(H460="",I460=""),0,1)</f>
        <v/>
      </c>
      <c r="Y460" s="24" t="inlineStr">
        <is>
          <t>oddalerts.com</t>
        </is>
      </c>
    </row>
    <row r="461">
      <c r="A461" s="24" t="inlineStr">
        <is>
          <t>E1-Watford-Stoke</t>
        </is>
      </c>
      <c r="B461" s="24" t="inlineStr">
        <is>
          <t>E1</t>
        </is>
      </c>
      <c r="C461" s="24" t="inlineStr">
        <is>
          <t>Championship</t>
        </is>
      </c>
      <c r="D461" s="24" t="n">
        <v>7</v>
      </c>
      <c r="E461" s="29" t="n">
        <v>46277.625</v>
      </c>
      <c r="F461" s="24" t="inlineStr">
        <is>
          <t>Watford</t>
        </is>
      </c>
      <c r="G461" s="24" t="inlineStr">
        <is>
          <t>Stoke</t>
        </is>
      </c>
      <c r="H461" s="37" t="n">
        <v>1</v>
      </c>
      <c r="I461" s="37" t="n">
        <v>2</v>
      </c>
      <c r="J461" s="37" t="n">
        <v>0.43</v>
      </c>
      <c r="K461" s="37" t="n">
        <v>1.62</v>
      </c>
      <c r="L461" s="31" t="n">
        <v>0.3749048780666758</v>
      </c>
      <c r="M461" s="31" t="n">
        <v>0.2862334592254166</v>
      </c>
      <c r="N461" s="31" t="n">
        <v>0.3388616627079076</v>
      </c>
      <c r="O461" s="33">
        <f>3*L461+M461</f>
        <v/>
      </c>
      <c r="P461" s="33">
        <f>3*N461+M461</f>
        <v/>
      </c>
      <c r="Q461" s="31">
        <f>IF(OR(J461="",K461=""),"",SUMPRODUCT(POISSON(Helper!$A$2:$A$122,J461,FALSE)*POISSON(Helper!$B$2:$B$122,K461,FALSE)*Helper!$C$2:$C$122))</f>
        <v/>
      </c>
      <c r="R461" s="31">
        <f>IF(OR(J461="",K461=""),"",SUMPRODUCT(POISSON(Helper!$A$2:$A$122,J461,FALSE)*POISSON(Helper!$B$2:$B$122,K461,FALSE)*Helper!$D$2:$D$122))</f>
        <v/>
      </c>
      <c r="S461" s="31">
        <f>IF(Q461="","",1-Q461-R461)</f>
        <v/>
      </c>
      <c r="T461" s="33">
        <f>IF(Q461="","",3*Q461+R461)</f>
        <v/>
      </c>
      <c r="U461" s="33">
        <f>IF(Q461="","",3*S461+R461)</f>
        <v/>
      </c>
      <c r="V461" s="24">
        <f>IF(OR(H461="",I461=""),"",IF(H461&gt;I461,3,IF(H461=I461,1,0)))</f>
        <v/>
      </c>
      <c r="W461" s="24">
        <f>IF(OR(H461="",I461=""),"",IF(I461&gt;H461,3,IF(H461=I461,1,0)))</f>
        <v/>
      </c>
      <c r="X461" s="24">
        <f>IF(OR(H461="",I461=""),0,1)</f>
        <v/>
      </c>
      <c r="Y461" s="24" t="inlineStr">
        <is>
          <t>oddalerts.com</t>
        </is>
      </c>
    </row>
    <row r="462">
      <c r="A462" s="24" t="inlineStr">
        <is>
          <t>E1-Sheffiel-Wolves</t>
        </is>
      </c>
      <c r="B462" s="24" t="inlineStr">
        <is>
          <t>E1</t>
        </is>
      </c>
      <c r="C462" s="24" t="inlineStr">
        <is>
          <t>Championship</t>
        </is>
      </c>
      <c r="D462" s="24" t="n">
        <v>7</v>
      </c>
      <c r="E462" s="29" t="n">
        <v>46278.5</v>
      </c>
      <c r="F462" s="24" t="inlineStr">
        <is>
          <t>Sheffield United</t>
        </is>
      </c>
      <c r="G462" s="24" t="inlineStr">
        <is>
          <t>Wolves</t>
        </is>
      </c>
      <c r="H462" s="37" t="n">
        <v>0</v>
      </c>
      <c r="I462" s="37" t="n">
        <v>1</v>
      </c>
      <c r="J462" s="37" t="n">
        <v>0.85</v>
      </c>
      <c r="K462" s="37" t="n">
        <v>2.04</v>
      </c>
      <c r="L462" s="31" t="n">
        <v>0.3461900711249048</v>
      </c>
      <c r="M462" s="31" t="n">
        <v>0.2864466471431554</v>
      </c>
      <c r="N462" s="31" t="n">
        <v>0.3673632817319398</v>
      </c>
      <c r="O462" s="33">
        <f>3*L462+M462</f>
        <v/>
      </c>
      <c r="P462" s="33">
        <f>3*N462+M462</f>
        <v/>
      </c>
      <c r="Q462" s="31">
        <f>IF(OR(J462="",K462=""),"",SUMPRODUCT(POISSON(Helper!$A$2:$A$122,J462,FALSE)*POISSON(Helper!$B$2:$B$122,K462,FALSE)*Helper!$C$2:$C$122))</f>
        <v/>
      </c>
      <c r="R462" s="31">
        <f>IF(OR(J462="",K462=""),"",SUMPRODUCT(POISSON(Helper!$A$2:$A$122,J462,FALSE)*POISSON(Helper!$B$2:$B$122,K462,FALSE)*Helper!$D$2:$D$122))</f>
        <v/>
      </c>
      <c r="S462" s="31">
        <f>IF(Q462="","",1-Q462-R462)</f>
        <v/>
      </c>
      <c r="T462" s="33">
        <f>IF(Q462="","",3*Q462+R462)</f>
        <v/>
      </c>
      <c r="U462" s="33">
        <f>IF(Q462="","",3*S462+R462)</f>
        <v/>
      </c>
      <c r="V462" s="24">
        <f>IF(OR(H462="",I462=""),"",IF(H462&gt;I462,3,IF(H462=I462,1,0)))</f>
        <v/>
      </c>
      <c r="W462" s="24">
        <f>IF(OR(H462="",I462=""),"",IF(I462&gt;H462,3,IF(H462=I462,1,0)))</f>
        <v/>
      </c>
      <c r="X462" s="24">
        <f>IF(OR(H462="",I462=""),0,1)</f>
        <v/>
      </c>
      <c r="Y462" s="24" t="inlineStr">
        <is>
          <t>oddalerts.com</t>
        </is>
      </c>
    </row>
    <row r="463">
      <c r="A463" s="24" t="inlineStr">
        <is>
          <t>E1-BristolC-Lincoln</t>
        </is>
      </c>
      <c r="B463" s="24" t="inlineStr">
        <is>
          <t>E1</t>
        </is>
      </c>
      <c r="C463" s="24" t="inlineStr">
        <is>
          <t>Championship</t>
        </is>
      </c>
      <c r="D463" s="24" t="n">
        <v>6</v>
      </c>
      <c r="E463" s="29" t="n">
        <v>46280.82291666666</v>
      </c>
      <c r="F463" s="24" t="inlineStr">
        <is>
          <t>Bristol City</t>
        </is>
      </c>
      <c r="G463" s="24" t="inlineStr">
        <is>
          <t>Lincoln</t>
        </is>
      </c>
      <c r="H463" s="37" t="n">
        <v>0</v>
      </c>
      <c r="I463" s="37" t="n">
        <v>1</v>
      </c>
      <c r="J463" s="37" t="n">
        <v>1.39</v>
      </c>
      <c r="K463" s="37" t="n">
        <v>0.64</v>
      </c>
      <c r="L463" s="31" t="n">
        <v>0.5285851459105019</v>
      </c>
      <c r="M463" s="31" t="n">
        <v>0.2609934729325639</v>
      </c>
      <c r="N463" s="31" t="n">
        <v>0.2104213811569343</v>
      </c>
      <c r="O463" s="33">
        <f>3*L463+M463</f>
        <v/>
      </c>
      <c r="P463" s="33">
        <f>3*N463+M463</f>
        <v/>
      </c>
      <c r="Q463" s="31">
        <f>IF(OR(J463="",K463=""),"",SUMPRODUCT(POISSON(Helper!$A$2:$A$122,J463,FALSE)*POISSON(Helper!$B$2:$B$122,K463,FALSE)*Helper!$C$2:$C$122))</f>
        <v/>
      </c>
      <c r="R463" s="31">
        <f>IF(OR(J463="",K463=""),"",SUMPRODUCT(POISSON(Helper!$A$2:$A$122,J463,FALSE)*POISSON(Helper!$B$2:$B$122,K463,FALSE)*Helper!$D$2:$D$122))</f>
        <v/>
      </c>
      <c r="S463" s="31">
        <f>IF(Q463="","",1-Q463-R463)</f>
        <v/>
      </c>
      <c r="T463" s="33">
        <f>IF(Q463="","",3*Q463+R463)</f>
        <v/>
      </c>
      <c r="U463" s="33">
        <f>IF(Q463="","",3*S463+R463)</f>
        <v/>
      </c>
      <c r="V463" s="24">
        <f>IF(OR(H463="",I463=""),"",IF(H463&gt;I463,3,IF(H463=I463,1,0)))</f>
        <v/>
      </c>
      <c r="W463" s="24">
        <f>IF(OR(H463="",I463=""),"",IF(I463&gt;H463,3,IF(H463=I463,1,0)))</f>
        <v/>
      </c>
      <c r="X463" s="24">
        <f>IF(OR(H463="",I463=""),0,1)</f>
        <v/>
      </c>
      <c r="Y463" s="24" t="inlineStr">
        <is>
          <t>oddalerts.com</t>
        </is>
      </c>
    </row>
    <row r="464">
      <c r="A464" s="24" t="inlineStr">
        <is>
          <t>E1-Middlesb-Millwall</t>
        </is>
      </c>
      <c r="B464" s="24" t="inlineStr">
        <is>
          <t>E1</t>
        </is>
      </c>
      <c r="C464" s="24" t="inlineStr">
        <is>
          <t>Championship</t>
        </is>
      </c>
      <c r="D464" s="24" t="n">
        <v>6</v>
      </c>
      <c r="E464" s="29" t="n">
        <v>46280.82291666666</v>
      </c>
      <c r="F464" s="24" t="inlineStr">
        <is>
          <t>Middlesbrough</t>
        </is>
      </c>
      <c r="G464" s="24" t="inlineStr">
        <is>
          <t>Millwall</t>
        </is>
      </c>
      <c r="H464" s="37" t="n">
        <v>2</v>
      </c>
      <c r="I464" s="37" t="n">
        <v>2</v>
      </c>
      <c r="J464" s="37" t="n">
        <v>1.73</v>
      </c>
      <c r="K464" s="37" t="n">
        <v>1.37</v>
      </c>
      <c r="L464" s="31" t="n">
        <v>0.4553516982109271</v>
      </c>
      <c r="M464" s="31" t="n">
        <v>0.2776464914340527</v>
      </c>
      <c r="N464" s="31" t="n">
        <v>0.2670018103550201</v>
      </c>
      <c r="O464" s="33">
        <f>3*L464+M464</f>
        <v/>
      </c>
      <c r="P464" s="33">
        <f>3*N464+M464</f>
        <v/>
      </c>
      <c r="Q464" s="31">
        <f>IF(OR(J464="",K464=""),"",SUMPRODUCT(POISSON(Helper!$A$2:$A$122,J464,FALSE)*POISSON(Helper!$B$2:$B$122,K464,FALSE)*Helper!$C$2:$C$122))</f>
        <v/>
      </c>
      <c r="R464" s="31">
        <f>IF(OR(J464="",K464=""),"",SUMPRODUCT(POISSON(Helper!$A$2:$A$122,J464,FALSE)*POISSON(Helper!$B$2:$B$122,K464,FALSE)*Helper!$D$2:$D$122))</f>
        <v/>
      </c>
      <c r="S464" s="31">
        <f>IF(Q464="","",1-Q464-R464)</f>
        <v/>
      </c>
      <c r="T464" s="33">
        <f>IF(Q464="","",3*Q464+R464)</f>
        <v/>
      </c>
      <c r="U464" s="33">
        <f>IF(Q464="","",3*S464+R464)</f>
        <v/>
      </c>
      <c r="V464" s="24">
        <f>IF(OR(H464="",I464=""),"",IF(H464&gt;I464,3,IF(H464=I464,1,0)))</f>
        <v/>
      </c>
      <c r="W464" s="24">
        <f>IF(OR(H464="",I464=""),"",IF(I464&gt;H464,3,IF(H464=I464,1,0)))</f>
        <v/>
      </c>
      <c r="X464" s="24">
        <f>IF(OR(H464="",I464=""),0,1)</f>
        <v/>
      </c>
      <c r="Y464" s="24" t="inlineStr">
        <is>
          <t>oddalerts.com</t>
        </is>
      </c>
    </row>
    <row r="465">
      <c r="A465" s="24" t="inlineStr">
        <is>
          <t>E1-BristolC-Watford</t>
        </is>
      </c>
      <c r="B465" s="24" t="inlineStr">
        <is>
          <t>E1</t>
        </is>
      </c>
      <c r="C465" s="24" t="inlineStr">
        <is>
          <t>Championship</t>
        </is>
      </c>
      <c r="D465" s="24" t="n">
        <v>8</v>
      </c>
      <c r="E465" s="29" t="n">
        <v>46283.83333333334</v>
      </c>
      <c r="F465" s="24" t="inlineStr">
        <is>
          <t>Bristol City</t>
        </is>
      </c>
      <c r="G465" s="24" t="inlineStr">
        <is>
          <t>Watford</t>
        </is>
      </c>
      <c r="H465" s="37" t="n">
        <v>1</v>
      </c>
      <c r="I465" s="37" t="n">
        <v>0</v>
      </c>
      <c r="J465" s="37" t="n">
        <v>1.59</v>
      </c>
      <c r="K465" s="37" t="n">
        <v>0.55</v>
      </c>
      <c r="L465" s="31" t="n">
        <v>0.442047786035989</v>
      </c>
      <c r="M465" s="31" t="n">
        <v>0.2798139424550122</v>
      </c>
      <c r="N465" s="31" t="n">
        <v>0.2781382715089987</v>
      </c>
      <c r="O465" s="33">
        <f>3*L465+M465</f>
        <v/>
      </c>
      <c r="P465" s="33">
        <f>3*N465+M465</f>
        <v/>
      </c>
      <c r="Q465" s="31">
        <f>IF(OR(J465="",K465=""),"",SUMPRODUCT(POISSON(Helper!$A$2:$A$122,J465,FALSE)*POISSON(Helper!$B$2:$B$122,K465,FALSE)*Helper!$C$2:$C$122))</f>
        <v/>
      </c>
      <c r="R465" s="31">
        <f>IF(OR(J465="",K465=""),"",SUMPRODUCT(POISSON(Helper!$A$2:$A$122,J465,FALSE)*POISSON(Helper!$B$2:$B$122,K465,FALSE)*Helper!$D$2:$D$122))</f>
        <v/>
      </c>
      <c r="S465" s="31">
        <f>IF(Q465="","",1-Q465-R465)</f>
        <v/>
      </c>
      <c r="T465" s="33">
        <f>IF(Q465="","",3*Q465+R465)</f>
        <v/>
      </c>
      <c r="U465" s="33">
        <f>IF(Q465="","",3*S465+R465)</f>
        <v/>
      </c>
      <c r="V465" s="24">
        <f>IF(OR(H465="",I465=""),"",IF(H465&gt;I465,3,IF(H465=I465,1,0)))</f>
        <v/>
      </c>
      <c r="W465" s="24">
        <f>IF(OR(H465="",I465=""),"",IF(I465&gt;H465,3,IF(H465=I465,1,0)))</f>
        <v/>
      </c>
      <c r="X465" s="24">
        <f>IF(OR(H465="",I465=""),0,1)</f>
        <v/>
      </c>
      <c r="Y465" s="24" t="inlineStr">
        <is>
          <t>oddalerts.com</t>
        </is>
      </c>
    </row>
    <row r="466">
      <c r="A466" s="24" t="inlineStr">
        <is>
          <t>E1-Cardiff-Charlton</t>
        </is>
      </c>
      <c r="B466" s="24" t="inlineStr">
        <is>
          <t>E1</t>
        </is>
      </c>
      <c r="C466" s="24" t="inlineStr">
        <is>
          <t>Championship</t>
        </is>
      </c>
      <c r="D466" s="24" t="n">
        <v>8</v>
      </c>
      <c r="E466" s="29" t="n">
        <v>46284.52083333334</v>
      </c>
      <c r="F466" s="24" t="inlineStr">
        <is>
          <t>Cardiff</t>
        </is>
      </c>
      <c r="G466" s="24" t="inlineStr">
        <is>
          <t>Charlton</t>
        </is>
      </c>
      <c r="H466" s="37" t="n">
        <v>3</v>
      </c>
      <c r="I466" s="37" t="n">
        <v>1</v>
      </c>
      <c r="J466" s="37" t="n">
        <v>2.82</v>
      </c>
      <c r="K466" s="37" t="n">
        <v>0.6</v>
      </c>
      <c r="L466" s="31" t="n">
        <v>0.4298936586706369</v>
      </c>
      <c r="M466" s="31" t="n">
        <v>0.2815466844194956</v>
      </c>
      <c r="N466" s="31" t="n">
        <v>0.2885596569098675</v>
      </c>
      <c r="O466" s="33">
        <f>3*L466+M466</f>
        <v/>
      </c>
      <c r="P466" s="33">
        <f>3*N466+M466</f>
        <v/>
      </c>
      <c r="Q466" s="31">
        <f>IF(OR(J466="",K466=""),"",SUMPRODUCT(POISSON(Helper!$A$2:$A$122,J466,FALSE)*POISSON(Helper!$B$2:$B$122,K466,FALSE)*Helper!$C$2:$C$122))</f>
        <v/>
      </c>
      <c r="R466" s="31">
        <f>IF(OR(J466="",K466=""),"",SUMPRODUCT(POISSON(Helper!$A$2:$A$122,J466,FALSE)*POISSON(Helper!$B$2:$B$122,K466,FALSE)*Helper!$D$2:$D$122))</f>
        <v/>
      </c>
      <c r="S466" s="31">
        <f>IF(Q466="","",1-Q466-R466)</f>
        <v/>
      </c>
      <c r="T466" s="33">
        <f>IF(Q466="","",3*Q466+R466)</f>
        <v/>
      </c>
      <c r="U466" s="33">
        <f>IF(Q466="","",3*S466+R466)</f>
        <v/>
      </c>
      <c r="V466" s="24">
        <f>IF(OR(H466="",I466=""),"",IF(H466&gt;I466,3,IF(H466=I466,1,0)))</f>
        <v/>
      </c>
      <c r="W466" s="24">
        <f>IF(OR(H466="",I466=""),"",IF(I466&gt;H466,3,IF(H466=I466,1,0)))</f>
        <v/>
      </c>
      <c r="X466" s="24">
        <f>IF(OR(H466="",I466=""),0,1)</f>
        <v/>
      </c>
      <c r="Y466" s="24" t="inlineStr">
        <is>
          <t>oddalerts.com</t>
        </is>
      </c>
    </row>
    <row r="467">
      <c r="A467" s="24" t="inlineStr">
        <is>
          <t>E1-Millwall-WestHam</t>
        </is>
      </c>
      <c r="B467" s="24" t="inlineStr">
        <is>
          <t>E1</t>
        </is>
      </c>
      <c r="C467" s="24" t="inlineStr">
        <is>
          <t>Championship</t>
        </is>
      </c>
      <c r="D467" s="24" t="n">
        <v>8</v>
      </c>
      <c r="E467" s="29" t="n">
        <v>46284.52083333334</v>
      </c>
      <c r="F467" s="24" t="inlineStr">
        <is>
          <t>Millwall</t>
        </is>
      </c>
      <c r="G467" s="24" t="inlineStr">
        <is>
          <t>West Ham</t>
        </is>
      </c>
      <c r="H467" s="37" t="n">
        <v>2</v>
      </c>
      <c r="I467" s="37" t="n">
        <v>2</v>
      </c>
      <c r="J467" s="37" t="n">
        <v>2.68</v>
      </c>
      <c r="K467" s="37" t="n">
        <v>1.9</v>
      </c>
      <c r="L467" s="31" t="n">
        <v>0.2792175112432858</v>
      </c>
      <c r="M467" s="31" t="n">
        <v>0.2800064351090334</v>
      </c>
      <c r="N467" s="31" t="n">
        <v>0.4407760536476809</v>
      </c>
      <c r="O467" s="33">
        <f>3*L467+M467</f>
        <v/>
      </c>
      <c r="P467" s="33">
        <f>3*N467+M467</f>
        <v/>
      </c>
      <c r="Q467" s="31">
        <f>IF(OR(J467="",K467=""),"",SUMPRODUCT(POISSON(Helper!$A$2:$A$122,J467,FALSE)*POISSON(Helper!$B$2:$B$122,K467,FALSE)*Helper!$C$2:$C$122))</f>
        <v/>
      </c>
      <c r="R467" s="31">
        <f>IF(OR(J467="",K467=""),"",SUMPRODUCT(POISSON(Helper!$A$2:$A$122,J467,FALSE)*POISSON(Helper!$B$2:$B$122,K467,FALSE)*Helper!$D$2:$D$122))</f>
        <v/>
      </c>
      <c r="S467" s="31">
        <f>IF(Q467="","",1-Q467-R467)</f>
        <v/>
      </c>
      <c r="T467" s="33">
        <f>IF(Q467="","",3*Q467+R467)</f>
        <v/>
      </c>
      <c r="U467" s="33">
        <f>IF(Q467="","",3*S467+R467)</f>
        <v/>
      </c>
      <c r="V467" s="24">
        <f>IF(OR(H467="",I467=""),"",IF(H467&gt;I467,3,IF(H467=I467,1,0)))</f>
        <v/>
      </c>
      <c r="W467" s="24">
        <f>IF(OR(H467="",I467=""),"",IF(I467&gt;H467,3,IF(H467=I467,1,0)))</f>
        <v/>
      </c>
      <c r="X467" s="24">
        <f>IF(OR(H467="",I467=""),0,1)</f>
        <v/>
      </c>
      <c r="Y467" s="24" t="inlineStr">
        <is>
          <t>oddalerts.com</t>
        </is>
      </c>
    </row>
    <row r="468">
      <c r="A468" s="24" t="inlineStr">
        <is>
          <t>E1-Stoke-Sheffiel</t>
        </is>
      </c>
      <c r="B468" s="24" t="inlineStr">
        <is>
          <t>E1</t>
        </is>
      </c>
      <c r="C468" s="24" t="inlineStr">
        <is>
          <t>Championship</t>
        </is>
      </c>
      <c r="D468" s="24" t="n">
        <v>8</v>
      </c>
      <c r="E468" s="29" t="n">
        <v>46284.52083333334</v>
      </c>
      <c r="F468" s="24" t="inlineStr">
        <is>
          <t>Stoke</t>
        </is>
      </c>
      <c r="G468" s="24" t="inlineStr">
        <is>
          <t>Sheffield United</t>
        </is>
      </c>
      <c r="H468" s="37" t="n">
        <v>2</v>
      </c>
      <c r="I468" s="37" t="n">
        <v>1</v>
      </c>
      <c r="J468" s="37" t="n">
        <v>0.63</v>
      </c>
      <c r="K468" s="37" t="n">
        <v>0.4</v>
      </c>
      <c r="L468" s="31" t="n">
        <v>0.4004274579818717</v>
      </c>
      <c r="M468" s="31" t="n">
        <v>0.28472309961987</v>
      </c>
      <c r="N468" s="31" t="n">
        <v>0.3148494423982584</v>
      </c>
      <c r="O468" s="33">
        <f>3*L468+M468</f>
        <v/>
      </c>
      <c r="P468" s="33">
        <f>3*N468+M468</f>
        <v/>
      </c>
      <c r="Q468" s="31">
        <f>IF(OR(J468="",K468=""),"",SUMPRODUCT(POISSON(Helper!$A$2:$A$122,J468,FALSE)*POISSON(Helper!$B$2:$B$122,K468,FALSE)*Helper!$C$2:$C$122))</f>
        <v/>
      </c>
      <c r="R468" s="31">
        <f>IF(OR(J468="",K468=""),"",SUMPRODUCT(POISSON(Helper!$A$2:$A$122,J468,FALSE)*POISSON(Helper!$B$2:$B$122,K468,FALSE)*Helper!$D$2:$D$122))</f>
        <v/>
      </c>
      <c r="S468" s="31">
        <f>IF(Q468="","",1-Q468-R468)</f>
        <v/>
      </c>
      <c r="T468" s="33">
        <f>IF(Q468="","",3*Q468+R468)</f>
        <v/>
      </c>
      <c r="U468" s="33">
        <f>IF(Q468="","",3*S468+R468)</f>
        <v/>
      </c>
      <c r="V468" s="24">
        <f>IF(OR(H468="",I468=""),"",IF(H468&gt;I468,3,IF(H468=I468,1,0)))</f>
        <v/>
      </c>
      <c r="W468" s="24">
        <f>IF(OR(H468="",I468=""),"",IF(I468&gt;H468,3,IF(H468=I468,1,0)))</f>
        <v/>
      </c>
      <c r="X468" s="24">
        <f>IF(OR(H468="",I468=""),0,1)</f>
        <v/>
      </c>
      <c r="Y468" s="24" t="inlineStr">
        <is>
          <t>oddalerts.com</t>
        </is>
      </c>
    </row>
    <row r="469">
      <c r="A469" s="24" t="inlineStr">
        <is>
          <t>E1-Birmingh-Middlesb</t>
        </is>
      </c>
      <c r="B469" s="24" t="inlineStr">
        <is>
          <t>E1</t>
        </is>
      </c>
      <c r="C469" s="24" t="inlineStr">
        <is>
          <t>Championship</t>
        </is>
      </c>
      <c r="D469" s="24" t="n">
        <v>8</v>
      </c>
      <c r="E469" s="29" t="n">
        <v>46284.625</v>
      </c>
      <c r="F469" s="24" t="inlineStr">
        <is>
          <t>Birmingham</t>
        </is>
      </c>
      <c r="G469" s="24" t="inlineStr">
        <is>
          <t>Middlesbrough</t>
        </is>
      </c>
      <c r="H469" s="37" t="n">
        <v>2</v>
      </c>
      <c r="I469" s="37" t="n">
        <v>2</v>
      </c>
      <c r="J469" s="37" t="n">
        <v>1.29</v>
      </c>
      <c r="K469" s="37" t="n">
        <v>2.39</v>
      </c>
      <c r="L469" s="31" t="n">
        <v>0.398829017437176</v>
      </c>
      <c r="M469" s="31" t="n">
        <v>0.2848524226023817</v>
      </c>
      <c r="N469" s="31" t="n">
        <v>0.3163185599604423</v>
      </c>
      <c r="O469" s="33">
        <f>3*L469+M469</f>
        <v/>
      </c>
      <c r="P469" s="33">
        <f>3*N469+M469</f>
        <v/>
      </c>
      <c r="Q469" s="31">
        <f>IF(OR(J469="",K469=""),"",SUMPRODUCT(POISSON(Helper!$A$2:$A$122,J469,FALSE)*POISSON(Helper!$B$2:$B$122,K469,FALSE)*Helper!$C$2:$C$122))</f>
        <v/>
      </c>
      <c r="R469" s="31">
        <f>IF(OR(J469="",K469=""),"",SUMPRODUCT(POISSON(Helper!$A$2:$A$122,J469,FALSE)*POISSON(Helper!$B$2:$B$122,K469,FALSE)*Helper!$D$2:$D$122))</f>
        <v/>
      </c>
      <c r="S469" s="31">
        <f>IF(Q469="","",1-Q469-R469)</f>
        <v/>
      </c>
      <c r="T469" s="33">
        <f>IF(Q469="","",3*Q469+R469)</f>
        <v/>
      </c>
      <c r="U469" s="33">
        <f>IF(Q469="","",3*S469+R469)</f>
        <v/>
      </c>
      <c r="V469" s="24">
        <f>IF(OR(H469="",I469=""),"",IF(H469&gt;I469,3,IF(H469=I469,1,0)))</f>
        <v/>
      </c>
      <c r="W469" s="24">
        <f>IF(OR(H469="",I469=""),"",IF(I469&gt;H469,3,IF(H469=I469,1,0)))</f>
        <v/>
      </c>
      <c r="X469" s="24">
        <f>IF(OR(H469="",I469=""),0,1)</f>
        <v/>
      </c>
      <c r="Y469" s="24" t="inlineStr">
        <is>
          <t>oddalerts.com</t>
        </is>
      </c>
    </row>
    <row r="470">
      <c r="A470" s="24" t="inlineStr">
        <is>
          <t>E1-Burnley-Derby</t>
        </is>
      </c>
      <c r="B470" s="24" t="inlineStr">
        <is>
          <t>E1</t>
        </is>
      </c>
      <c r="C470" s="24" t="inlineStr">
        <is>
          <t>Championship</t>
        </is>
      </c>
      <c r="D470" s="24" t="n">
        <v>8</v>
      </c>
      <c r="E470" s="29" t="n">
        <v>46284.625</v>
      </c>
      <c r="F470" s="24" t="inlineStr">
        <is>
          <t>Burnley</t>
        </is>
      </c>
      <c r="G470" s="24" t="inlineStr">
        <is>
          <t>Derby</t>
        </is>
      </c>
      <c r="H470" s="37" t="n">
        <v>1</v>
      </c>
      <c r="I470" s="37" t="n">
        <v>1</v>
      </c>
      <c r="J470" s="37" t="n">
        <v>0.8100000000000001</v>
      </c>
      <c r="K470" s="37" t="n">
        <v>1.29</v>
      </c>
      <c r="L470" s="31" t="n">
        <v>0.4739893282301739</v>
      </c>
      <c r="M470" s="31" t="n">
        <v>0.2741496063236515</v>
      </c>
      <c r="N470" s="31" t="n">
        <v>0.2518610654461746</v>
      </c>
      <c r="O470" s="33">
        <f>3*L470+M470</f>
        <v/>
      </c>
      <c r="P470" s="33">
        <f>3*N470+M470</f>
        <v/>
      </c>
      <c r="Q470" s="31">
        <f>IF(OR(J470="",K470=""),"",SUMPRODUCT(POISSON(Helper!$A$2:$A$122,J470,FALSE)*POISSON(Helper!$B$2:$B$122,K470,FALSE)*Helper!$C$2:$C$122))</f>
        <v/>
      </c>
      <c r="R470" s="31">
        <f>IF(OR(J470="",K470=""),"",SUMPRODUCT(POISSON(Helper!$A$2:$A$122,J470,FALSE)*POISSON(Helper!$B$2:$B$122,K470,FALSE)*Helper!$D$2:$D$122))</f>
        <v/>
      </c>
      <c r="S470" s="31">
        <f>IF(Q470="","",1-Q470-R470)</f>
        <v/>
      </c>
      <c r="T470" s="33">
        <f>IF(Q470="","",3*Q470+R470)</f>
        <v/>
      </c>
      <c r="U470" s="33">
        <f>IF(Q470="","",3*S470+R470)</f>
        <v/>
      </c>
      <c r="V470" s="24">
        <f>IF(OR(H470="",I470=""),"",IF(H470&gt;I470,3,IF(H470=I470,1,0)))</f>
        <v/>
      </c>
      <c r="W470" s="24">
        <f>IF(OR(H470="",I470=""),"",IF(I470&gt;H470,3,IF(H470=I470,1,0)))</f>
        <v/>
      </c>
      <c r="X470" s="24">
        <f>IF(OR(H470="",I470=""),0,1)</f>
        <v/>
      </c>
      <c r="Y470" s="24" t="inlineStr">
        <is>
          <t>oddalerts.com</t>
        </is>
      </c>
    </row>
    <row r="471">
      <c r="A471" s="24" t="inlineStr">
        <is>
          <t>E1-Lincoln-Swansea</t>
        </is>
      </c>
      <c r="B471" s="24" t="inlineStr">
        <is>
          <t>E1</t>
        </is>
      </c>
      <c r="C471" s="24" t="inlineStr">
        <is>
          <t>Championship</t>
        </is>
      </c>
      <c r="D471" s="24" t="n">
        <v>8</v>
      </c>
      <c r="E471" s="29" t="n">
        <v>46284.625</v>
      </c>
      <c r="F471" s="24" t="inlineStr">
        <is>
          <t>Lincoln</t>
        </is>
      </c>
      <c r="G471" s="24" t="inlineStr">
        <is>
          <t>Swansea</t>
        </is>
      </c>
      <c r="H471" s="37" t="n">
        <v>1</v>
      </c>
      <c r="I471" s="37" t="n">
        <v>2</v>
      </c>
      <c r="J471" s="37" t="n">
        <v>1.56</v>
      </c>
      <c r="K471" s="37" t="n">
        <v>0.8</v>
      </c>
      <c r="L471" s="31" t="n">
        <v>0.3273914419188901</v>
      </c>
      <c r="M471" s="31" t="n">
        <v>0.2856703668634954</v>
      </c>
      <c r="N471" s="31" t="n">
        <v>0.3869381912176145</v>
      </c>
      <c r="O471" s="33">
        <f>3*L471+M471</f>
        <v/>
      </c>
      <c r="P471" s="33">
        <f>3*N471+M471</f>
        <v/>
      </c>
      <c r="Q471" s="31">
        <f>IF(OR(J471="",K471=""),"",SUMPRODUCT(POISSON(Helper!$A$2:$A$122,J471,FALSE)*POISSON(Helper!$B$2:$B$122,K471,FALSE)*Helper!$C$2:$C$122))</f>
        <v/>
      </c>
      <c r="R471" s="31">
        <f>IF(OR(J471="",K471=""),"",SUMPRODUCT(POISSON(Helper!$A$2:$A$122,J471,FALSE)*POISSON(Helper!$B$2:$B$122,K471,FALSE)*Helper!$D$2:$D$122))</f>
        <v/>
      </c>
      <c r="S471" s="31">
        <f>IF(Q471="","",1-Q471-R471)</f>
        <v/>
      </c>
      <c r="T471" s="33">
        <f>IF(Q471="","",3*Q471+R471)</f>
        <v/>
      </c>
      <c r="U471" s="33">
        <f>IF(Q471="","",3*S471+R471)</f>
        <v/>
      </c>
      <c r="V471" s="24">
        <f>IF(OR(H471="",I471=""),"",IF(H471&gt;I471,3,IF(H471=I471,1,0)))</f>
        <v/>
      </c>
      <c r="W471" s="24">
        <f>IF(OR(H471="",I471=""),"",IF(I471&gt;H471,3,IF(H471=I471,1,0)))</f>
        <v/>
      </c>
      <c r="X471" s="24">
        <f>IF(OR(H471="",I471=""),0,1)</f>
        <v/>
      </c>
      <c r="Y471" s="24" t="inlineStr">
        <is>
          <t>oddalerts.com</t>
        </is>
      </c>
    </row>
    <row r="472">
      <c r="A472" s="24" t="inlineStr">
        <is>
          <t>E1-Portsmou-Blackbur</t>
        </is>
      </c>
      <c r="B472" s="24" t="inlineStr">
        <is>
          <t>E1</t>
        </is>
      </c>
      <c r="C472" s="24" t="inlineStr">
        <is>
          <t>Championship</t>
        </is>
      </c>
      <c r="D472" s="24" t="n">
        <v>8</v>
      </c>
      <c r="E472" s="29" t="n">
        <v>46284.625</v>
      </c>
      <c r="F472" s="24" t="inlineStr">
        <is>
          <t>Portsmouth</t>
        </is>
      </c>
      <c r="G472" s="24" t="inlineStr">
        <is>
          <t>Blackburn</t>
        </is>
      </c>
      <c r="H472" s="37" t="n">
        <v>2</v>
      </c>
      <c r="I472" s="37" t="n">
        <v>2</v>
      </c>
      <c r="J472" s="37" t="n">
        <v>1.92</v>
      </c>
      <c r="K472" s="37" t="n">
        <v>0.88</v>
      </c>
      <c r="L472" s="31" t="n">
        <v>0.4188156532969416</v>
      </c>
      <c r="M472" s="31" t="n">
        <v>0.2829142701984071</v>
      </c>
      <c r="N472" s="31" t="n">
        <v>0.2982700765046513</v>
      </c>
      <c r="O472" s="33">
        <f>3*L472+M472</f>
        <v/>
      </c>
      <c r="P472" s="33">
        <f>3*N472+M472</f>
        <v/>
      </c>
      <c r="Q472" s="31">
        <f>IF(OR(J472="",K472=""),"",SUMPRODUCT(POISSON(Helper!$A$2:$A$122,J472,FALSE)*POISSON(Helper!$B$2:$B$122,K472,FALSE)*Helper!$C$2:$C$122))</f>
        <v/>
      </c>
      <c r="R472" s="31">
        <f>IF(OR(J472="",K472=""),"",SUMPRODUCT(POISSON(Helper!$A$2:$A$122,J472,FALSE)*POISSON(Helper!$B$2:$B$122,K472,FALSE)*Helper!$D$2:$D$122))</f>
        <v/>
      </c>
      <c r="S472" s="31">
        <f>IF(Q472="","",1-Q472-R472)</f>
        <v/>
      </c>
      <c r="T472" s="33">
        <f>IF(Q472="","",3*Q472+R472)</f>
        <v/>
      </c>
      <c r="U472" s="33">
        <f>IF(Q472="","",3*S472+R472)</f>
        <v/>
      </c>
      <c r="V472" s="24">
        <f>IF(OR(H472="",I472=""),"",IF(H472&gt;I472,3,IF(H472=I472,1,0)))</f>
        <v/>
      </c>
      <c r="W472" s="24">
        <f>IF(OR(H472="",I472=""),"",IF(I472&gt;H472,3,IF(H472=I472,1,0)))</f>
        <v/>
      </c>
      <c r="X472" s="24">
        <f>IF(OR(H472="",I472=""),0,1)</f>
        <v/>
      </c>
      <c r="Y472" s="24" t="inlineStr">
        <is>
          <t>oddalerts.com</t>
        </is>
      </c>
    </row>
    <row r="473">
      <c r="A473" s="24" t="inlineStr">
        <is>
          <t>E1-QPR-Preston</t>
        </is>
      </c>
      <c r="B473" s="24" t="inlineStr">
        <is>
          <t>E1</t>
        </is>
      </c>
      <c r="C473" s="24" t="inlineStr">
        <is>
          <t>Championship</t>
        </is>
      </c>
      <c r="D473" s="24" t="n">
        <v>8</v>
      </c>
      <c r="E473" s="29" t="n">
        <v>46284.625</v>
      </c>
      <c r="F473" s="24" t="inlineStr">
        <is>
          <t>QPR</t>
        </is>
      </c>
      <c r="G473" s="24" t="inlineStr">
        <is>
          <t>Preston</t>
        </is>
      </c>
      <c r="H473" s="37" t="n">
        <v>2</v>
      </c>
      <c r="I473" s="37" t="n">
        <v>2</v>
      </c>
      <c r="J473" s="37" t="n">
        <v>3.41</v>
      </c>
      <c r="K473" s="37" t="n">
        <v>1.34</v>
      </c>
      <c r="L473" s="31" t="n">
        <v>0.4405047720946506</v>
      </c>
      <c r="M473" s="31" t="n">
        <v>0.2800471613348372</v>
      </c>
      <c r="N473" s="31" t="n">
        <v>0.2794480665705122</v>
      </c>
      <c r="O473" s="33">
        <f>3*L473+M473</f>
        <v/>
      </c>
      <c r="P473" s="33">
        <f>3*N473+M473</f>
        <v/>
      </c>
      <c r="Q473" s="31">
        <f>IF(OR(J473="",K473=""),"",SUMPRODUCT(POISSON(Helper!$A$2:$A$122,J473,FALSE)*POISSON(Helper!$B$2:$B$122,K473,FALSE)*Helper!$C$2:$C$122))</f>
        <v/>
      </c>
      <c r="R473" s="31">
        <f>IF(OR(J473="",K473=""),"",SUMPRODUCT(POISSON(Helper!$A$2:$A$122,J473,FALSE)*POISSON(Helper!$B$2:$B$122,K473,FALSE)*Helper!$D$2:$D$122))</f>
        <v/>
      </c>
      <c r="S473" s="31">
        <f>IF(Q473="","",1-Q473-R473)</f>
        <v/>
      </c>
      <c r="T473" s="33">
        <f>IF(Q473="","",3*Q473+R473)</f>
        <v/>
      </c>
      <c r="U473" s="33">
        <f>IF(Q473="","",3*S473+R473)</f>
        <v/>
      </c>
      <c r="V473" s="24">
        <f>IF(OR(H473="",I473=""),"",IF(H473&gt;I473,3,IF(H473=I473,1,0)))</f>
        <v/>
      </c>
      <c r="W473" s="24">
        <f>IF(OR(H473="",I473=""),"",IF(I473&gt;H473,3,IF(H473=I473,1,0)))</f>
        <v/>
      </c>
      <c r="X473" s="24">
        <f>IF(OR(H473="",I473=""),0,1)</f>
        <v/>
      </c>
      <c r="Y473" s="24" t="inlineStr">
        <is>
          <t>oddalerts.com</t>
        </is>
      </c>
    </row>
    <row r="474">
      <c r="A474" s="24" t="inlineStr">
        <is>
          <t>E1-Wrexham-Southamp</t>
        </is>
      </c>
      <c r="B474" s="24" t="inlineStr">
        <is>
          <t>E1</t>
        </is>
      </c>
      <c r="C474" s="24" t="inlineStr">
        <is>
          <t>Championship</t>
        </is>
      </c>
      <c r="D474" s="24" t="n">
        <v>8</v>
      </c>
      <c r="E474" s="29" t="n">
        <v>46284.625</v>
      </c>
      <c r="F474" s="24" t="inlineStr">
        <is>
          <t>Wrexham</t>
        </is>
      </c>
      <c r="G474" s="24" t="inlineStr">
        <is>
          <t>Southampton</t>
        </is>
      </c>
      <c r="H474" s="37" t="n">
        <v>2</v>
      </c>
      <c r="I474" s="37" t="n">
        <v>1</v>
      </c>
      <c r="J474" s="37" t="n">
        <v>0.75</v>
      </c>
      <c r="K474" s="37" t="n">
        <v>1.46</v>
      </c>
      <c r="L474" s="31" t="n">
        <v>0.3972282001319412</v>
      </c>
      <c r="M474" s="31" t="n">
        <v>0.2849773790177746</v>
      </c>
      <c r="N474" s="31" t="n">
        <v>0.3177944208502842</v>
      </c>
      <c r="O474" s="33">
        <f>3*L474+M474</f>
        <v/>
      </c>
      <c r="P474" s="33">
        <f>3*N474+M474</f>
        <v/>
      </c>
      <c r="Q474" s="31">
        <f>IF(OR(J474="",K474=""),"",SUMPRODUCT(POISSON(Helper!$A$2:$A$122,J474,FALSE)*POISSON(Helper!$B$2:$B$122,K474,FALSE)*Helper!$C$2:$C$122))</f>
        <v/>
      </c>
      <c r="R474" s="31">
        <f>IF(OR(J474="",K474=""),"",SUMPRODUCT(POISSON(Helper!$A$2:$A$122,J474,FALSE)*POISSON(Helper!$B$2:$B$122,K474,FALSE)*Helper!$D$2:$D$122))</f>
        <v/>
      </c>
      <c r="S474" s="31">
        <f>IF(Q474="","",1-Q474-R474)</f>
        <v/>
      </c>
      <c r="T474" s="33">
        <f>IF(Q474="","",3*Q474+R474)</f>
        <v/>
      </c>
      <c r="U474" s="33">
        <f>IF(Q474="","",3*S474+R474)</f>
        <v/>
      </c>
      <c r="V474" s="24">
        <f>IF(OR(H474="",I474=""),"",IF(H474&gt;I474,3,IF(H474=I474,1,0)))</f>
        <v/>
      </c>
      <c r="W474" s="24">
        <f>IF(OR(H474="",I474=""),"",IF(I474&gt;H474,3,IF(H474=I474,1,0)))</f>
        <v/>
      </c>
      <c r="X474" s="24">
        <f>IF(OR(H474="",I474=""),0,1)</f>
        <v/>
      </c>
      <c r="Y474" s="24" t="inlineStr">
        <is>
          <t>oddalerts.com</t>
        </is>
      </c>
    </row>
    <row r="475">
      <c r="A475" s="24" t="inlineStr">
        <is>
          <t>E1-Wolves-WestBrom</t>
        </is>
      </c>
      <c r="B475" s="24" t="inlineStr">
        <is>
          <t>E1</t>
        </is>
      </c>
      <c r="C475" s="24" t="inlineStr">
        <is>
          <t>Championship</t>
        </is>
      </c>
      <c r="D475" s="24" t="n">
        <v>8</v>
      </c>
      <c r="E475" s="29" t="n">
        <v>46285.5</v>
      </c>
      <c r="F475" s="24" t="inlineStr">
        <is>
          <t>Wolves</t>
        </is>
      </c>
      <c r="G475" s="24" t="inlineStr">
        <is>
          <t>West Brom</t>
        </is>
      </c>
      <c r="H475" s="37" t="n">
        <v>1</v>
      </c>
      <c r="I475" s="37" t="n">
        <v>0</v>
      </c>
      <c r="J475" s="37" t="n">
        <v>1.96</v>
      </c>
      <c r="K475" s="37" t="n">
        <v>0.26</v>
      </c>
      <c r="L475" s="31" t="n">
        <v>0.518845340517857</v>
      </c>
      <c r="M475" s="31" t="n">
        <v>0.2636456878416271</v>
      </c>
      <c r="N475" s="31" t="n">
        <v>0.2175089716405159</v>
      </c>
      <c r="O475" s="33">
        <f>3*L475+M475</f>
        <v/>
      </c>
      <c r="P475" s="33">
        <f>3*N475+M475</f>
        <v/>
      </c>
      <c r="Q475" s="31">
        <f>IF(OR(J475="",K475=""),"",SUMPRODUCT(POISSON(Helper!$A$2:$A$122,J475,FALSE)*POISSON(Helper!$B$2:$B$122,K475,FALSE)*Helper!$C$2:$C$122))</f>
        <v/>
      </c>
      <c r="R475" s="31">
        <f>IF(OR(J475="",K475=""),"",SUMPRODUCT(POISSON(Helper!$A$2:$A$122,J475,FALSE)*POISSON(Helper!$B$2:$B$122,K475,FALSE)*Helper!$D$2:$D$122))</f>
        <v/>
      </c>
      <c r="S475" s="31">
        <f>IF(Q475="","",1-Q475-R475)</f>
        <v/>
      </c>
      <c r="T475" s="33">
        <f>IF(Q475="","",3*Q475+R475)</f>
        <v/>
      </c>
      <c r="U475" s="33">
        <f>IF(Q475="","",3*S475+R475)</f>
        <v/>
      </c>
      <c r="V475" s="24">
        <f>IF(OR(H475="",I475=""),"",IF(H475&gt;I475,3,IF(H475=I475,1,0)))</f>
        <v/>
      </c>
      <c r="W475" s="24">
        <f>IF(OR(H475="",I475=""),"",IF(I475&gt;H475,3,IF(H475=I475,1,0)))</f>
        <v/>
      </c>
      <c r="X475" s="24">
        <f>IF(OR(H475="",I475=""),0,1)</f>
        <v/>
      </c>
      <c r="Y475" s="24" t="inlineStr">
        <is>
          <t>oddalerts.com</t>
        </is>
      </c>
    </row>
    <row r="476">
      <c r="A476" s="24" t="inlineStr">
        <is>
          <t>E1-Norwich-Bolton</t>
        </is>
      </c>
      <c r="B476" s="24" t="inlineStr">
        <is>
          <t>E1</t>
        </is>
      </c>
      <c r="C476" s="24" t="inlineStr">
        <is>
          <t>Championship</t>
        </is>
      </c>
      <c r="D476" s="24" t="n">
        <v>8</v>
      </c>
      <c r="E476" s="29" t="n">
        <v>46285.5625</v>
      </c>
      <c r="F476" s="24" t="inlineStr">
        <is>
          <t>Norwich</t>
        </is>
      </c>
      <c r="G476" s="24" t="inlineStr">
        <is>
          <t>Bolton</t>
        </is>
      </c>
      <c r="H476" s="37" t="n">
        <v>3</v>
      </c>
      <c r="I476" s="37" t="n">
        <v>4</v>
      </c>
      <c r="J476" s="37" t="n">
        <v>0.93</v>
      </c>
      <c r="K476" s="37" t="n">
        <v>1.04</v>
      </c>
      <c r="L476" s="31" t="n">
        <v>0.5307997367339923</v>
      </c>
      <c r="M476" s="31" t="n">
        <v>0.2603725755582679</v>
      </c>
      <c r="N476" s="31" t="n">
        <v>0.2088276877077399</v>
      </c>
      <c r="O476" s="33">
        <f>3*L476+M476</f>
        <v/>
      </c>
      <c r="P476" s="33">
        <f>3*N476+M476</f>
        <v/>
      </c>
      <c r="Q476" s="31">
        <f>IF(OR(J476="",K476=""),"",SUMPRODUCT(POISSON(Helper!$A$2:$A$122,J476,FALSE)*POISSON(Helper!$B$2:$B$122,K476,FALSE)*Helper!$C$2:$C$122))</f>
        <v/>
      </c>
      <c r="R476" s="31">
        <f>IF(OR(J476="",K476=""),"",SUMPRODUCT(POISSON(Helper!$A$2:$A$122,J476,FALSE)*POISSON(Helper!$B$2:$B$122,K476,FALSE)*Helper!$D$2:$D$122))</f>
        <v/>
      </c>
      <c r="S476" s="31">
        <f>IF(Q476="","",1-Q476-R476)</f>
        <v/>
      </c>
      <c r="T476" s="33">
        <f>IF(Q476="","",3*Q476+R476)</f>
        <v/>
      </c>
      <c r="U476" s="33">
        <f>IF(Q476="","",3*S476+R476)</f>
        <v/>
      </c>
      <c r="V476" s="24">
        <f>IF(OR(H476="",I476=""),"",IF(H476&gt;I476,3,IF(H476=I476,1,0)))</f>
        <v/>
      </c>
      <c r="W476" s="24">
        <f>IF(OR(H476="",I476=""),"",IF(I476&gt;H476,3,IF(H476=I476,1,0)))</f>
        <v/>
      </c>
      <c r="X476" s="24">
        <f>IF(OR(H476="",I476=""),0,1)</f>
        <v/>
      </c>
      <c r="Y476" s="24" t="inlineStr">
        <is>
          <t>oddalerts.com</t>
        </is>
      </c>
    </row>
    <row r="477">
      <c r="A477" s="24" t="inlineStr">
        <is>
          <t>E1-WestHam-QPR</t>
        </is>
      </c>
      <c r="B477" s="24" t="inlineStr">
        <is>
          <t>E1</t>
        </is>
      </c>
      <c r="C477" s="24" t="inlineStr">
        <is>
          <t>Championship</t>
        </is>
      </c>
      <c r="D477" s="24" t="n">
        <v>9</v>
      </c>
      <c r="E477" s="29" t="n">
        <v>46304.83333333334</v>
      </c>
      <c r="F477" s="24" t="inlineStr">
        <is>
          <t>West Ham</t>
        </is>
      </c>
      <c r="G477" s="24" t="inlineStr">
        <is>
          <t>QPR</t>
        </is>
      </c>
      <c r="H477" s="37" t="n">
        <v>1</v>
      </c>
      <c r="I477" s="37" t="n">
        <v>1</v>
      </c>
      <c r="J477" s="37" t="n">
        <v>1.84</v>
      </c>
      <c r="K477" s="37" t="n">
        <v>1.34</v>
      </c>
      <c r="L477" s="31" t="n">
        <v>0.6238635278853679</v>
      </c>
      <c r="M477" s="31" t="n">
        <v>0.2286328367472497</v>
      </c>
      <c r="N477" s="31" t="n">
        <v>0.1475036353673824</v>
      </c>
      <c r="O477" s="33">
        <f>3*L477+M477</f>
        <v/>
      </c>
      <c r="P477" s="33">
        <f>3*N477+M477</f>
        <v/>
      </c>
      <c r="Q477" s="31">
        <f>IF(OR(J477="",K477=""),"",SUMPRODUCT(POISSON(Helper!$A$2:$A$122,J477,FALSE)*POISSON(Helper!$B$2:$B$122,K477,FALSE)*Helper!$C$2:$C$122))</f>
        <v/>
      </c>
      <c r="R477" s="31">
        <f>IF(OR(J477="",K477=""),"",SUMPRODUCT(POISSON(Helper!$A$2:$A$122,J477,FALSE)*POISSON(Helper!$B$2:$B$122,K477,FALSE)*Helper!$D$2:$D$122))</f>
        <v/>
      </c>
      <c r="S477" s="31">
        <f>IF(Q477="","",1-Q477-R477)</f>
        <v/>
      </c>
      <c r="T477" s="33">
        <f>IF(Q477="","",3*Q477+R477)</f>
        <v/>
      </c>
      <c r="U477" s="33">
        <f>IF(Q477="","",3*S477+R477)</f>
        <v/>
      </c>
      <c r="V477" s="24">
        <f>IF(OR(H477="",I477=""),"",IF(H477&gt;I477,3,IF(H477=I477,1,0)))</f>
        <v/>
      </c>
      <c r="W477" s="24">
        <f>IF(OR(H477="",I477=""),"",IF(I477&gt;H477,3,IF(H477=I477,1,0)))</f>
        <v/>
      </c>
      <c r="X477" s="24">
        <f>IF(OR(H477="",I477=""),0,1)</f>
        <v/>
      </c>
      <c r="Y477" s="24" t="inlineStr">
        <is>
          <t>oddalerts.com</t>
        </is>
      </c>
    </row>
    <row r="478">
      <c r="A478" s="24" t="inlineStr">
        <is>
          <t>E1-Charlton-BristolC</t>
        </is>
      </c>
      <c r="B478" s="24" t="inlineStr">
        <is>
          <t>E1</t>
        </is>
      </c>
      <c r="C478" s="24" t="inlineStr">
        <is>
          <t>Championship</t>
        </is>
      </c>
      <c r="D478" s="24" t="n">
        <v>9</v>
      </c>
      <c r="E478" s="29" t="n">
        <v>46305.52083333334</v>
      </c>
      <c r="F478" s="24" t="inlineStr">
        <is>
          <t>Charlton</t>
        </is>
      </c>
      <c r="G478" s="24" t="inlineStr">
        <is>
          <t>Bristol City</t>
        </is>
      </c>
      <c r="H478" s="37" t="n">
        <v>1</v>
      </c>
      <c r="I478" s="37" t="n">
        <v>1</v>
      </c>
      <c r="J478" s="37" t="n">
        <v>1.94</v>
      </c>
      <c r="K478" s="37" t="n">
        <v>1.83</v>
      </c>
      <c r="L478" s="31" t="n">
        <v>0.3343378683357456</v>
      </c>
      <c r="M478" s="31" t="n">
        <v>0.2860452380266117</v>
      </c>
      <c r="N478" s="31" t="n">
        <v>0.3796168936376427</v>
      </c>
      <c r="O478" s="33">
        <f>3*L478+M478</f>
        <v/>
      </c>
      <c r="P478" s="33">
        <f>3*N478+M478</f>
        <v/>
      </c>
      <c r="Q478" s="31">
        <f>IF(OR(J478="",K478=""),"",SUMPRODUCT(POISSON(Helper!$A$2:$A$122,J478,FALSE)*POISSON(Helper!$B$2:$B$122,K478,FALSE)*Helper!$C$2:$C$122))</f>
        <v/>
      </c>
      <c r="R478" s="31">
        <f>IF(OR(J478="",K478=""),"",SUMPRODUCT(POISSON(Helper!$A$2:$A$122,J478,FALSE)*POISSON(Helper!$B$2:$B$122,K478,FALSE)*Helper!$D$2:$D$122))</f>
        <v/>
      </c>
      <c r="S478" s="31">
        <f>IF(Q478="","",1-Q478-R478)</f>
        <v/>
      </c>
      <c r="T478" s="33">
        <f>IF(Q478="","",3*Q478+R478)</f>
        <v/>
      </c>
      <c r="U478" s="33">
        <f>IF(Q478="","",3*S478+R478)</f>
        <v/>
      </c>
      <c r="V478" s="24">
        <f>IF(OR(H478="",I478=""),"",IF(H478&gt;I478,3,IF(H478=I478,1,0)))</f>
        <v/>
      </c>
      <c r="W478" s="24">
        <f>IF(OR(H478="",I478=""),"",IF(I478&gt;H478,3,IF(H478=I478,1,0)))</f>
        <v/>
      </c>
      <c r="X478" s="24">
        <f>IF(OR(H478="",I478=""),0,1)</f>
        <v/>
      </c>
      <c r="Y478" s="24" t="inlineStr">
        <is>
          <t>oddalerts.com</t>
        </is>
      </c>
    </row>
    <row r="479">
      <c r="A479" s="24" t="inlineStr">
        <is>
          <t>E1-Swansea-Norwich</t>
        </is>
      </c>
      <c r="B479" s="24" t="inlineStr">
        <is>
          <t>E1</t>
        </is>
      </c>
      <c r="C479" s="24" t="inlineStr">
        <is>
          <t>Championship</t>
        </is>
      </c>
      <c r="D479" s="24" t="n">
        <v>9</v>
      </c>
      <c r="E479" s="29" t="n">
        <v>46305.52083333334</v>
      </c>
      <c r="F479" s="24" t="inlineStr">
        <is>
          <t>Swansea</t>
        </is>
      </c>
      <c r="G479" s="24" t="inlineStr">
        <is>
          <t>Norwich</t>
        </is>
      </c>
      <c r="H479" s="37" t="n">
        <v>2</v>
      </c>
      <c r="I479" s="37" t="n">
        <v>1</v>
      </c>
      <c r="J479" s="37" t="n">
        <v>1.8</v>
      </c>
      <c r="K479" s="37" t="n">
        <v>0.7</v>
      </c>
      <c r="L479" s="31" t="n">
        <v>0.362480339998011</v>
      </c>
      <c r="M479" s="31" t="n">
        <v>0.2865259114377348</v>
      </c>
      <c r="N479" s="31" t="n">
        <v>0.3509937485642542</v>
      </c>
      <c r="O479" s="33">
        <f>3*L479+M479</f>
        <v/>
      </c>
      <c r="P479" s="33">
        <f>3*N479+M479</f>
        <v/>
      </c>
      <c r="Q479" s="31">
        <f>IF(OR(J479="",K479=""),"",SUMPRODUCT(POISSON(Helper!$A$2:$A$122,J479,FALSE)*POISSON(Helper!$B$2:$B$122,K479,FALSE)*Helper!$C$2:$C$122))</f>
        <v/>
      </c>
      <c r="R479" s="31">
        <f>IF(OR(J479="",K479=""),"",SUMPRODUCT(POISSON(Helper!$A$2:$A$122,J479,FALSE)*POISSON(Helper!$B$2:$B$122,K479,FALSE)*Helper!$D$2:$D$122))</f>
        <v/>
      </c>
      <c r="S479" s="31">
        <f>IF(Q479="","",1-Q479-R479)</f>
        <v/>
      </c>
      <c r="T479" s="33">
        <f>IF(Q479="","",3*Q479+R479)</f>
        <v/>
      </c>
      <c r="U479" s="33">
        <f>IF(Q479="","",3*S479+R479)</f>
        <v/>
      </c>
      <c r="V479" s="24">
        <f>IF(OR(H479="",I479=""),"",IF(H479&gt;I479,3,IF(H479=I479,1,0)))</f>
        <v/>
      </c>
      <c r="W479" s="24">
        <f>IF(OR(H479="",I479=""),"",IF(I479&gt;H479,3,IF(H479=I479,1,0)))</f>
        <v/>
      </c>
      <c r="X479" s="24">
        <f>IF(OR(H479="",I479=""),0,1)</f>
        <v/>
      </c>
      <c r="Y479" s="24" t="inlineStr">
        <is>
          <t>oddalerts.com</t>
        </is>
      </c>
    </row>
    <row r="480">
      <c r="A480" s="24" t="inlineStr">
        <is>
          <t>E1-WestBrom-Birmingh</t>
        </is>
      </c>
      <c r="B480" s="24" t="inlineStr">
        <is>
          <t>E1</t>
        </is>
      </c>
      <c r="C480" s="24" t="inlineStr">
        <is>
          <t>Championship</t>
        </is>
      </c>
      <c r="D480" s="24" t="n">
        <v>9</v>
      </c>
      <c r="E480" s="29" t="n">
        <v>46305.52083333334</v>
      </c>
      <c r="F480" s="24" t="inlineStr">
        <is>
          <t>West Brom</t>
        </is>
      </c>
      <c r="G480" s="24" t="inlineStr">
        <is>
          <t>Birmingham</t>
        </is>
      </c>
      <c r="H480" s="37" t="n">
        <v>0</v>
      </c>
      <c r="I480" s="37" t="n">
        <v>1</v>
      </c>
      <c r="J480" s="37" t="n">
        <v>0.95</v>
      </c>
      <c r="K480" s="37" t="n">
        <v>2.47</v>
      </c>
      <c r="L480" s="31" t="n">
        <v>0.3728675384479684</v>
      </c>
      <c r="M480" s="31" t="n">
        <v>0.2863018058722093</v>
      </c>
      <c r="N480" s="31" t="n">
        <v>0.3408306556798223</v>
      </c>
      <c r="O480" s="33">
        <f>3*L480+M480</f>
        <v/>
      </c>
      <c r="P480" s="33">
        <f>3*N480+M480</f>
        <v/>
      </c>
      <c r="Q480" s="31">
        <f>IF(OR(J480="",K480=""),"",SUMPRODUCT(POISSON(Helper!$A$2:$A$122,J480,FALSE)*POISSON(Helper!$B$2:$B$122,K480,FALSE)*Helper!$C$2:$C$122))</f>
        <v/>
      </c>
      <c r="R480" s="31">
        <f>IF(OR(J480="",K480=""),"",SUMPRODUCT(POISSON(Helper!$A$2:$A$122,J480,FALSE)*POISSON(Helper!$B$2:$B$122,K480,FALSE)*Helper!$D$2:$D$122))</f>
        <v/>
      </c>
      <c r="S480" s="31">
        <f>IF(Q480="","",1-Q480-R480)</f>
        <v/>
      </c>
      <c r="T480" s="33">
        <f>IF(Q480="","",3*Q480+R480)</f>
        <v/>
      </c>
      <c r="U480" s="33">
        <f>IF(Q480="","",3*S480+R480)</f>
        <v/>
      </c>
      <c r="V480" s="24">
        <f>IF(OR(H480="",I480=""),"",IF(H480&gt;I480,3,IF(H480=I480,1,0)))</f>
        <v/>
      </c>
      <c r="W480" s="24">
        <f>IF(OR(H480="",I480=""),"",IF(I480&gt;H480,3,IF(H480=I480,1,0)))</f>
        <v/>
      </c>
      <c r="X480" s="24">
        <f>IF(OR(H480="",I480=""),0,1)</f>
        <v/>
      </c>
      <c r="Y480" s="24" t="inlineStr">
        <is>
          <t>oddalerts.com</t>
        </is>
      </c>
    </row>
    <row r="481">
      <c r="A481" s="24" t="inlineStr">
        <is>
          <t>E1-Blackbur-Cardiff</t>
        </is>
      </c>
      <c r="B481" s="24" t="inlineStr">
        <is>
          <t>E1</t>
        </is>
      </c>
      <c r="C481" s="24" t="inlineStr">
        <is>
          <t>Championship</t>
        </is>
      </c>
      <c r="D481" s="24" t="n">
        <v>9</v>
      </c>
      <c r="E481" s="29" t="n">
        <v>46305.625</v>
      </c>
      <c r="F481" s="24" t="inlineStr">
        <is>
          <t>Blackburn</t>
        </is>
      </c>
      <c r="G481" s="24" t="inlineStr">
        <is>
          <t>Cardiff</t>
        </is>
      </c>
      <c r="H481" s="37" t="n">
        <v>2</v>
      </c>
      <c r="I481" s="37" t="n">
        <v>1</v>
      </c>
      <c r="J481" s="37" t="n">
        <v>1.48</v>
      </c>
      <c r="K481" s="37" t="n">
        <v>1.09</v>
      </c>
      <c r="L481" s="31" t="n">
        <v>0.4535462380443455</v>
      </c>
      <c r="M481" s="31" t="n">
        <v>0.2779569344535659</v>
      </c>
      <c r="N481" s="31" t="n">
        <v>0.2684968275020885</v>
      </c>
      <c r="O481" s="33">
        <f>3*L481+M481</f>
        <v/>
      </c>
      <c r="P481" s="33">
        <f>3*N481+M481</f>
        <v/>
      </c>
      <c r="Q481" s="31">
        <f>IF(OR(J481="",K481=""),"",SUMPRODUCT(POISSON(Helper!$A$2:$A$122,J481,FALSE)*POISSON(Helper!$B$2:$B$122,K481,FALSE)*Helper!$C$2:$C$122))</f>
        <v/>
      </c>
      <c r="R481" s="31">
        <f>IF(OR(J481="",K481=""),"",SUMPRODUCT(POISSON(Helper!$A$2:$A$122,J481,FALSE)*POISSON(Helper!$B$2:$B$122,K481,FALSE)*Helper!$D$2:$D$122))</f>
        <v/>
      </c>
      <c r="S481" s="31">
        <f>IF(Q481="","",1-Q481-R481)</f>
        <v/>
      </c>
      <c r="T481" s="33">
        <f>IF(Q481="","",3*Q481+R481)</f>
        <v/>
      </c>
      <c r="U481" s="33">
        <f>IF(Q481="","",3*S481+R481)</f>
        <v/>
      </c>
      <c r="V481" s="24">
        <f>IF(OR(H481="",I481=""),"",IF(H481&gt;I481,3,IF(H481=I481,1,0)))</f>
        <v/>
      </c>
      <c r="W481" s="24">
        <f>IF(OR(H481="",I481=""),"",IF(I481&gt;H481,3,IF(H481=I481,1,0)))</f>
        <v/>
      </c>
      <c r="X481" s="24">
        <f>IF(OR(H481="",I481=""),0,1)</f>
        <v/>
      </c>
      <c r="Y481" s="24" t="inlineStr">
        <is>
          <t>oddalerts.com</t>
        </is>
      </c>
    </row>
    <row r="482">
      <c r="A482" s="24" t="inlineStr">
        <is>
          <t>E1-Bolton-Stoke</t>
        </is>
      </c>
      <c r="B482" s="24" t="inlineStr">
        <is>
          <t>E1</t>
        </is>
      </c>
      <c r="C482" s="24" t="inlineStr">
        <is>
          <t>Championship</t>
        </is>
      </c>
      <c r="D482" s="24" t="n">
        <v>9</v>
      </c>
      <c r="E482" s="29" t="n">
        <v>46305.625</v>
      </c>
      <c r="F482" s="24" t="inlineStr">
        <is>
          <t>Bolton</t>
        </is>
      </c>
      <c r="G482" s="24" t="inlineStr">
        <is>
          <t>Stoke</t>
        </is>
      </c>
      <c r="H482" s="37" t="n">
        <v>1</v>
      </c>
      <c r="I482" s="37" t="n">
        <v>2</v>
      </c>
      <c r="J482" s="37" t="n">
        <v>3.37</v>
      </c>
      <c r="K482" s="37" t="n">
        <v>1.02</v>
      </c>
      <c r="L482" s="31" t="n">
        <v>0.3280235490093727</v>
      </c>
      <c r="M482" s="31" t="n">
        <v>0.2857088307037652</v>
      </c>
      <c r="N482" s="31" t="n">
        <v>0.3862676202868621</v>
      </c>
      <c r="O482" s="33">
        <f>3*L482+M482</f>
        <v/>
      </c>
      <c r="P482" s="33">
        <f>3*N482+M482</f>
        <v/>
      </c>
      <c r="Q482" s="31">
        <f>IF(OR(J482="",K482=""),"",SUMPRODUCT(POISSON(Helper!$A$2:$A$122,J482,FALSE)*POISSON(Helper!$B$2:$B$122,K482,FALSE)*Helper!$C$2:$C$122))</f>
        <v/>
      </c>
      <c r="R482" s="31">
        <f>IF(OR(J482="",K482=""),"",SUMPRODUCT(POISSON(Helper!$A$2:$A$122,J482,FALSE)*POISSON(Helper!$B$2:$B$122,K482,FALSE)*Helper!$D$2:$D$122))</f>
        <v/>
      </c>
      <c r="S482" s="31">
        <f>IF(Q482="","",1-Q482-R482)</f>
        <v/>
      </c>
      <c r="T482" s="33">
        <f>IF(Q482="","",3*Q482+R482)</f>
        <v/>
      </c>
      <c r="U482" s="33">
        <f>IF(Q482="","",3*S482+R482)</f>
        <v/>
      </c>
      <c r="V482" s="24">
        <f>IF(OR(H482="",I482=""),"",IF(H482&gt;I482,3,IF(H482=I482,1,0)))</f>
        <v/>
      </c>
      <c r="W482" s="24">
        <f>IF(OR(H482="",I482=""),"",IF(I482&gt;H482,3,IF(H482=I482,1,0)))</f>
        <v/>
      </c>
      <c r="X482" s="24">
        <f>IF(OR(H482="",I482=""),0,1)</f>
        <v/>
      </c>
      <c r="Y482" s="24" t="inlineStr">
        <is>
          <t>oddalerts.com</t>
        </is>
      </c>
    </row>
    <row r="483">
      <c r="A483" s="24" t="inlineStr">
        <is>
          <t>E1-Derby-Wrexham</t>
        </is>
      </c>
      <c r="B483" s="24" t="inlineStr">
        <is>
          <t>E1</t>
        </is>
      </c>
      <c r="C483" s="24" t="inlineStr">
        <is>
          <t>Championship</t>
        </is>
      </c>
      <c r="D483" s="24" t="n">
        <v>9</v>
      </c>
      <c r="E483" s="29" t="n">
        <v>46305.625</v>
      </c>
      <c r="F483" s="24" t="inlineStr">
        <is>
          <t>Derby</t>
        </is>
      </c>
      <c r="G483" s="24" t="inlineStr">
        <is>
          <t>Wrexham</t>
        </is>
      </c>
      <c r="H483" s="37" t="n">
        <v>1</v>
      </c>
      <c r="I483" s="37" t="n">
        <v>1</v>
      </c>
      <c r="J483" s="37" t="n">
        <v>0.8</v>
      </c>
      <c r="K483" s="37" t="n">
        <v>1.59</v>
      </c>
      <c r="L483" s="31" t="n">
        <v>0.3953052364999162</v>
      </c>
      <c r="M483" s="31" t="n">
        <v>0.2851214224556585</v>
      </c>
      <c r="N483" s="31" t="n">
        <v>0.3195733410444253</v>
      </c>
      <c r="O483" s="33">
        <f>3*L483+M483</f>
        <v/>
      </c>
      <c r="P483" s="33">
        <f>3*N483+M483</f>
        <v/>
      </c>
      <c r="Q483" s="31">
        <f>IF(OR(J483="",K483=""),"",SUMPRODUCT(POISSON(Helper!$A$2:$A$122,J483,FALSE)*POISSON(Helper!$B$2:$B$122,K483,FALSE)*Helper!$C$2:$C$122))</f>
        <v/>
      </c>
      <c r="R483" s="31">
        <f>IF(OR(J483="",K483=""),"",SUMPRODUCT(POISSON(Helper!$A$2:$A$122,J483,FALSE)*POISSON(Helper!$B$2:$B$122,K483,FALSE)*Helper!$D$2:$D$122))</f>
        <v/>
      </c>
      <c r="S483" s="31">
        <f>IF(Q483="","",1-Q483-R483)</f>
        <v/>
      </c>
      <c r="T483" s="33">
        <f>IF(Q483="","",3*Q483+R483)</f>
        <v/>
      </c>
      <c r="U483" s="33">
        <f>IF(Q483="","",3*S483+R483)</f>
        <v/>
      </c>
      <c r="V483" s="24">
        <f>IF(OR(H483="",I483=""),"",IF(H483&gt;I483,3,IF(H483=I483,1,0)))</f>
        <v/>
      </c>
      <c r="W483" s="24">
        <f>IF(OR(H483="",I483=""),"",IF(I483&gt;H483,3,IF(H483=I483,1,0)))</f>
        <v/>
      </c>
      <c r="X483" s="24">
        <f>IF(OR(H483="",I483=""),0,1)</f>
        <v/>
      </c>
      <c r="Y483" s="24" t="inlineStr">
        <is>
          <t>oddalerts.com</t>
        </is>
      </c>
    </row>
    <row r="484">
      <c r="A484" s="24" t="inlineStr">
        <is>
          <t>E1-Middlesb-Wolves</t>
        </is>
      </c>
      <c r="B484" s="24" t="inlineStr">
        <is>
          <t>E1</t>
        </is>
      </c>
      <c r="C484" s="24" t="inlineStr">
        <is>
          <t>Championship</t>
        </is>
      </c>
      <c r="D484" s="24" t="n">
        <v>9</v>
      </c>
      <c r="E484" s="29" t="n">
        <v>46305.625</v>
      </c>
      <c r="F484" s="24" t="inlineStr">
        <is>
          <t>Middlesbrough</t>
        </is>
      </c>
      <c r="G484" s="24" t="inlineStr">
        <is>
          <t>Wolves</t>
        </is>
      </c>
      <c r="H484" s="37" t="n">
        <v>1</v>
      </c>
      <c r="I484" s="37" t="n">
        <v>0</v>
      </c>
      <c r="J484" s="37" t="n">
        <v>1.08</v>
      </c>
      <c r="K484" s="37" t="n">
        <v>0.6899999999999999</v>
      </c>
      <c r="L484" s="31" t="n">
        <v>0.3780730829269587</v>
      </c>
      <c r="M484" s="31" t="n">
        <v>0.2861115192187857</v>
      </c>
      <c r="N484" s="31" t="n">
        <v>0.3358153978542555</v>
      </c>
      <c r="O484" s="33">
        <f>3*L484+M484</f>
        <v/>
      </c>
      <c r="P484" s="33">
        <f>3*N484+M484</f>
        <v/>
      </c>
      <c r="Q484" s="31">
        <f>IF(OR(J484="",K484=""),"",SUMPRODUCT(POISSON(Helper!$A$2:$A$122,J484,FALSE)*POISSON(Helper!$B$2:$B$122,K484,FALSE)*Helper!$C$2:$C$122))</f>
        <v/>
      </c>
      <c r="R484" s="31">
        <f>IF(OR(J484="",K484=""),"",SUMPRODUCT(POISSON(Helper!$A$2:$A$122,J484,FALSE)*POISSON(Helper!$B$2:$B$122,K484,FALSE)*Helper!$D$2:$D$122))</f>
        <v/>
      </c>
      <c r="S484" s="31">
        <f>IF(Q484="","",1-Q484-R484)</f>
        <v/>
      </c>
      <c r="T484" s="33">
        <f>IF(Q484="","",3*Q484+R484)</f>
        <v/>
      </c>
      <c r="U484" s="33">
        <f>IF(Q484="","",3*S484+R484)</f>
        <v/>
      </c>
      <c r="V484" s="24">
        <f>IF(OR(H484="",I484=""),"",IF(H484&gt;I484,3,IF(H484=I484,1,0)))</f>
        <v/>
      </c>
      <c r="W484" s="24">
        <f>IF(OR(H484="",I484=""),"",IF(I484&gt;H484,3,IF(H484=I484,1,0)))</f>
        <v/>
      </c>
      <c r="X484" s="24">
        <f>IF(OR(H484="",I484=""),0,1)</f>
        <v/>
      </c>
      <c r="Y484" s="24" t="inlineStr">
        <is>
          <t>oddalerts.com</t>
        </is>
      </c>
    </row>
    <row r="485">
      <c r="A485" s="24" t="inlineStr">
        <is>
          <t>E1-Preston-Millwall</t>
        </is>
      </c>
      <c r="B485" s="24" t="inlineStr">
        <is>
          <t>E1</t>
        </is>
      </c>
      <c r="C485" s="24" t="inlineStr">
        <is>
          <t>Championship</t>
        </is>
      </c>
      <c r="D485" s="24" t="n">
        <v>9</v>
      </c>
      <c r="E485" s="29" t="n">
        <v>46305.625</v>
      </c>
      <c r="F485" s="24" t="inlineStr">
        <is>
          <t>Preston</t>
        </is>
      </c>
      <c r="G485" s="24" t="inlineStr">
        <is>
          <t>Millwall</t>
        </is>
      </c>
      <c r="H485" s="37" t="n">
        <v>0</v>
      </c>
      <c r="I485" s="37" t="n">
        <v>1</v>
      </c>
      <c r="J485" s="37" t="n">
        <v>0.71</v>
      </c>
      <c r="K485" s="37" t="n">
        <v>1.26</v>
      </c>
      <c r="L485" s="31" t="n">
        <v>0.3372844657657084</v>
      </c>
      <c r="M485" s="31" t="n">
        <v>0.2861727911592633</v>
      </c>
      <c r="N485" s="31" t="n">
        <v>0.3765427430750284</v>
      </c>
      <c r="O485" s="33">
        <f>3*L485+M485</f>
        <v/>
      </c>
      <c r="P485" s="33">
        <f>3*N485+M485</f>
        <v/>
      </c>
      <c r="Q485" s="31">
        <f>IF(OR(J485="",K485=""),"",SUMPRODUCT(POISSON(Helper!$A$2:$A$122,J485,FALSE)*POISSON(Helper!$B$2:$B$122,K485,FALSE)*Helper!$C$2:$C$122))</f>
        <v/>
      </c>
      <c r="R485" s="31">
        <f>IF(OR(J485="",K485=""),"",SUMPRODUCT(POISSON(Helper!$A$2:$A$122,J485,FALSE)*POISSON(Helper!$B$2:$B$122,K485,FALSE)*Helper!$D$2:$D$122))</f>
        <v/>
      </c>
      <c r="S485" s="31">
        <f>IF(Q485="","",1-Q485-R485)</f>
        <v/>
      </c>
      <c r="T485" s="33">
        <f>IF(Q485="","",3*Q485+R485)</f>
        <v/>
      </c>
      <c r="U485" s="33">
        <f>IF(Q485="","",3*S485+R485)</f>
        <v/>
      </c>
      <c r="V485" s="24">
        <f>IF(OR(H485="",I485=""),"",IF(H485&gt;I485,3,IF(H485=I485,1,0)))</f>
        <v/>
      </c>
      <c r="W485" s="24">
        <f>IF(OR(H485="",I485=""),"",IF(I485&gt;H485,3,IF(H485=I485,1,0)))</f>
        <v/>
      </c>
      <c r="X485" s="24">
        <f>IF(OR(H485="",I485=""),0,1)</f>
        <v/>
      </c>
      <c r="Y485" s="24" t="inlineStr">
        <is>
          <t>oddalerts.com</t>
        </is>
      </c>
    </row>
    <row r="486">
      <c r="A486" s="24" t="inlineStr">
        <is>
          <t>E1-Sheffiel-Lincoln</t>
        </is>
      </c>
      <c r="B486" s="24" t="inlineStr">
        <is>
          <t>E1</t>
        </is>
      </c>
      <c r="C486" s="24" t="inlineStr">
        <is>
          <t>Championship</t>
        </is>
      </c>
      <c r="D486" s="24" t="n">
        <v>9</v>
      </c>
      <c r="E486" s="29" t="n">
        <v>46305.625</v>
      </c>
      <c r="F486" s="24" t="inlineStr">
        <is>
          <t>Sheffield United</t>
        </is>
      </c>
      <c r="G486" s="24" t="inlineStr">
        <is>
          <t>Lincoln</t>
        </is>
      </c>
      <c r="H486" s="37" t="n">
        <v>3</v>
      </c>
      <c r="I486" s="37" t="n">
        <v>0</v>
      </c>
      <c r="J486" s="37" t="n">
        <v>0.9399999999999999</v>
      </c>
      <c r="K486" s="37" t="n">
        <v>1.56</v>
      </c>
      <c r="L486" s="31" t="n">
        <v>0.5619526627410125</v>
      </c>
      <c r="M486" s="31" t="n">
        <v>0.2509546390980844</v>
      </c>
      <c r="N486" s="31" t="n">
        <v>0.1870926981609031</v>
      </c>
      <c r="O486" s="33">
        <f>3*L486+M486</f>
        <v/>
      </c>
      <c r="P486" s="33">
        <f>3*N486+M486</f>
        <v/>
      </c>
      <c r="Q486" s="31">
        <f>IF(OR(J486="",K486=""),"",SUMPRODUCT(POISSON(Helper!$A$2:$A$122,J486,FALSE)*POISSON(Helper!$B$2:$B$122,K486,FALSE)*Helper!$C$2:$C$122))</f>
        <v/>
      </c>
      <c r="R486" s="31">
        <f>IF(OR(J486="",K486=""),"",SUMPRODUCT(POISSON(Helper!$A$2:$A$122,J486,FALSE)*POISSON(Helper!$B$2:$B$122,K486,FALSE)*Helper!$D$2:$D$122))</f>
        <v/>
      </c>
      <c r="S486" s="31">
        <f>IF(Q486="","",1-Q486-R486)</f>
        <v/>
      </c>
      <c r="T486" s="33">
        <f>IF(Q486="","",3*Q486+R486)</f>
        <v/>
      </c>
      <c r="U486" s="33">
        <f>IF(Q486="","",3*S486+R486)</f>
        <v/>
      </c>
      <c r="V486" s="24">
        <f>IF(OR(H486="",I486=""),"",IF(H486&gt;I486,3,IF(H486=I486,1,0)))</f>
        <v/>
      </c>
      <c r="W486" s="24">
        <f>IF(OR(H486="",I486=""),"",IF(I486&gt;H486,3,IF(H486=I486,1,0)))</f>
        <v/>
      </c>
      <c r="X486" s="24">
        <f>IF(OR(H486="",I486=""),0,1)</f>
        <v/>
      </c>
      <c r="Y486" s="24" t="inlineStr">
        <is>
          <t>oddalerts.com</t>
        </is>
      </c>
    </row>
    <row r="487">
      <c r="A487" s="24" t="inlineStr">
        <is>
          <t>E1-Watford-Burnley</t>
        </is>
      </c>
      <c r="B487" s="24" t="inlineStr">
        <is>
          <t>E1</t>
        </is>
      </c>
      <c r="C487" s="24" t="inlineStr">
        <is>
          <t>Championship</t>
        </is>
      </c>
      <c r="D487" s="24" t="n">
        <v>9</v>
      </c>
      <c r="E487" s="29" t="n">
        <v>46305.625</v>
      </c>
      <c r="F487" s="24" t="inlineStr">
        <is>
          <t>Watford</t>
        </is>
      </c>
      <c r="G487" s="24" t="inlineStr">
        <is>
          <t>Burnley</t>
        </is>
      </c>
      <c r="H487" s="37" t="n">
        <v>0</v>
      </c>
      <c r="I487" s="37" t="n">
        <v>4</v>
      </c>
      <c r="J487" s="37" t="n">
        <v>0.6</v>
      </c>
      <c r="K487" s="37" t="n">
        <v>1.66</v>
      </c>
      <c r="L487" s="31" t="n">
        <v>0.3289120501668978</v>
      </c>
      <c r="M487" s="31" t="n">
        <v>0.2857614144195845</v>
      </c>
      <c r="N487" s="31" t="n">
        <v>0.3853265354135177</v>
      </c>
      <c r="O487" s="33">
        <f>3*L487+M487</f>
        <v/>
      </c>
      <c r="P487" s="33">
        <f>3*N487+M487</f>
        <v/>
      </c>
      <c r="Q487" s="31">
        <f>IF(OR(J487="",K487=""),"",SUMPRODUCT(POISSON(Helper!$A$2:$A$122,J487,FALSE)*POISSON(Helper!$B$2:$B$122,K487,FALSE)*Helper!$C$2:$C$122))</f>
        <v/>
      </c>
      <c r="R487" s="31">
        <f>IF(OR(J487="",K487=""),"",SUMPRODUCT(POISSON(Helper!$A$2:$A$122,J487,FALSE)*POISSON(Helper!$B$2:$B$122,K487,FALSE)*Helper!$D$2:$D$122))</f>
        <v/>
      </c>
      <c r="S487" s="31">
        <f>IF(Q487="","",1-Q487-R487)</f>
        <v/>
      </c>
      <c r="T487" s="33">
        <f>IF(Q487="","",3*Q487+R487)</f>
        <v/>
      </c>
      <c r="U487" s="33">
        <f>IF(Q487="","",3*S487+R487)</f>
        <v/>
      </c>
      <c r="V487" s="24">
        <f>IF(OR(H487="",I487=""),"",IF(H487&gt;I487,3,IF(H487=I487,1,0)))</f>
        <v/>
      </c>
      <c r="W487" s="24">
        <f>IF(OR(H487="",I487=""),"",IF(I487&gt;H487,3,IF(H487=I487,1,0)))</f>
        <v/>
      </c>
      <c r="X487" s="24">
        <f>IF(OR(H487="",I487=""),0,1)</f>
        <v/>
      </c>
      <c r="Y487" s="24" t="inlineStr">
        <is>
          <t>oddalerts.com</t>
        </is>
      </c>
    </row>
    <row r="488">
      <c r="A488" s="24" t="inlineStr">
        <is>
          <t>E1-Southamp-Portsmou</t>
        </is>
      </c>
      <c r="B488" s="24" t="inlineStr">
        <is>
          <t>E1</t>
        </is>
      </c>
      <c r="C488" s="24" t="inlineStr">
        <is>
          <t>Championship</t>
        </is>
      </c>
      <c r="D488" s="24" t="n">
        <v>9</v>
      </c>
      <c r="E488" s="29" t="n">
        <v>46306.5</v>
      </c>
      <c r="F488" s="24" t="inlineStr">
        <is>
          <t>Southampton</t>
        </is>
      </c>
      <c r="G488" s="24" t="inlineStr">
        <is>
          <t>Portsmouth</t>
        </is>
      </c>
      <c r="H488" s="37" t="n">
        <v>1</v>
      </c>
      <c r="I488" s="37" t="n">
        <v>0</v>
      </c>
      <c r="J488" s="37" t="n">
        <v>0.85</v>
      </c>
      <c r="K488" s="37" t="n">
        <v>1</v>
      </c>
      <c r="L488" s="31" t="n">
        <v>0.4980983396121346</v>
      </c>
      <c r="M488" s="31" t="n">
        <v>0.2688602072742299</v>
      </c>
      <c r="N488" s="31" t="n">
        <v>0.2330414531136355</v>
      </c>
      <c r="O488" s="33">
        <f>3*L488+M488</f>
        <v/>
      </c>
      <c r="P488" s="33">
        <f>3*N488+M488</f>
        <v/>
      </c>
      <c r="Q488" s="31">
        <f>IF(OR(J488="",K488=""),"",SUMPRODUCT(POISSON(Helper!$A$2:$A$122,J488,FALSE)*POISSON(Helper!$B$2:$B$122,K488,FALSE)*Helper!$C$2:$C$122))</f>
        <v/>
      </c>
      <c r="R488" s="31">
        <f>IF(OR(J488="",K488=""),"",SUMPRODUCT(POISSON(Helper!$A$2:$A$122,J488,FALSE)*POISSON(Helper!$B$2:$B$122,K488,FALSE)*Helper!$D$2:$D$122))</f>
        <v/>
      </c>
      <c r="S488" s="31">
        <f>IF(Q488="","",1-Q488-R488)</f>
        <v/>
      </c>
      <c r="T488" s="33">
        <f>IF(Q488="","",3*Q488+R488)</f>
        <v/>
      </c>
      <c r="U488" s="33">
        <f>IF(Q488="","",3*S488+R488)</f>
        <v/>
      </c>
      <c r="V488" s="24">
        <f>IF(OR(H488="",I488=""),"",IF(H488&gt;I488,3,IF(H488=I488,1,0)))</f>
        <v/>
      </c>
      <c r="W488" s="24">
        <f>IF(OR(H488="",I488=""),"",IF(I488&gt;H488,3,IF(H488=I488,1,0)))</f>
        <v/>
      </c>
      <c r="X488" s="24">
        <f>IF(OR(H488="",I488=""),0,1)</f>
        <v/>
      </c>
      <c r="Y488" s="24" t="inlineStr">
        <is>
          <t>oddalerts.com</t>
        </is>
      </c>
    </row>
    <row r="489">
      <c r="A489" s="24" t="inlineStr">
        <is>
          <t>E1-BristolC-Blackbur</t>
        </is>
      </c>
      <c r="B489" s="24" t="inlineStr">
        <is>
          <t>E1</t>
        </is>
      </c>
      <c r="C489" s="24" t="inlineStr">
        <is>
          <t>Championship</t>
        </is>
      </c>
      <c r="D489" s="24" t="n">
        <v>10</v>
      </c>
      <c r="E489" s="29" t="n">
        <v>46308.82291666666</v>
      </c>
      <c r="F489" s="24" t="inlineStr">
        <is>
          <t>Bristol City</t>
        </is>
      </c>
      <c r="G489" s="24" t="inlineStr">
        <is>
          <t>Blackburn</t>
        </is>
      </c>
      <c r="H489" s="37" t="n">
        <v>0</v>
      </c>
      <c r="I489" s="37" t="n">
        <v>1</v>
      </c>
      <c r="J489" s="37" t="n">
        <v>1.68</v>
      </c>
      <c r="K489" s="37" t="n">
        <v>0.17</v>
      </c>
      <c r="L489" s="31" t="n">
        <v>0.4509568393548007</v>
      </c>
      <c r="M489" s="31" t="n">
        <v>0.2783932974357166</v>
      </c>
      <c r="N489" s="31" t="n">
        <v>0.2706498632094827</v>
      </c>
      <c r="O489" s="33">
        <f>3*L489+M489</f>
        <v/>
      </c>
      <c r="P489" s="33">
        <f>3*N489+M489</f>
        <v/>
      </c>
      <c r="Q489" s="31">
        <f>IF(OR(J489="",K489=""),"",SUMPRODUCT(POISSON(Helper!$A$2:$A$122,J489,FALSE)*POISSON(Helper!$B$2:$B$122,K489,FALSE)*Helper!$C$2:$C$122))</f>
        <v/>
      </c>
      <c r="R489" s="31">
        <f>IF(OR(J489="",K489=""),"",SUMPRODUCT(POISSON(Helper!$A$2:$A$122,J489,FALSE)*POISSON(Helper!$B$2:$B$122,K489,FALSE)*Helper!$D$2:$D$122))</f>
        <v/>
      </c>
      <c r="S489" s="31">
        <f>IF(Q489="","",1-Q489-R489)</f>
        <v/>
      </c>
      <c r="T489" s="33">
        <f>IF(Q489="","",3*Q489+R489)</f>
        <v/>
      </c>
      <c r="U489" s="33">
        <f>IF(Q489="","",3*S489+R489)</f>
        <v/>
      </c>
      <c r="V489" s="24">
        <f>IF(OR(H489="",I489=""),"",IF(H489&gt;I489,3,IF(H489=I489,1,0)))</f>
        <v/>
      </c>
      <c r="W489" s="24">
        <f>IF(OR(H489="",I489=""),"",IF(I489&gt;H489,3,IF(H489=I489,1,0)))</f>
        <v/>
      </c>
      <c r="X489" s="24">
        <f>IF(OR(H489="",I489=""),0,1)</f>
        <v/>
      </c>
      <c r="Y489" s="24" t="inlineStr">
        <is>
          <t>oddalerts.com</t>
        </is>
      </c>
    </row>
    <row r="490">
      <c r="A490" s="24" t="inlineStr">
        <is>
          <t>E1-Burnley-Charlton</t>
        </is>
      </c>
      <c r="B490" s="24" t="inlineStr">
        <is>
          <t>E1</t>
        </is>
      </c>
      <c r="C490" s="24" t="inlineStr">
        <is>
          <t>Championship</t>
        </is>
      </c>
      <c r="D490" s="24" t="n">
        <v>10</v>
      </c>
      <c r="E490" s="29" t="n">
        <v>46308.82291666666</v>
      </c>
      <c r="F490" s="24" t="inlineStr">
        <is>
          <t>Burnley</t>
        </is>
      </c>
      <c r="G490" s="24" t="inlineStr">
        <is>
          <t>Charlton</t>
        </is>
      </c>
      <c r="H490" s="37" t="n">
        <v>2</v>
      </c>
      <c r="I490" s="37" t="n">
        <v>2</v>
      </c>
      <c r="J490" s="37" t="n">
        <v>1.55</v>
      </c>
      <c r="K490" s="37" t="n">
        <v>2.66</v>
      </c>
      <c r="L490" s="31" t="n">
        <v>0.5693417162722276</v>
      </c>
      <c r="M490" s="31" t="n">
        <v>0.2485376883256209</v>
      </c>
      <c r="N490" s="31" t="n">
        <v>0.1821205954021515</v>
      </c>
      <c r="O490" s="33">
        <f>3*L490+M490</f>
        <v/>
      </c>
      <c r="P490" s="33">
        <f>3*N490+M490</f>
        <v/>
      </c>
      <c r="Q490" s="31">
        <f>IF(OR(J490="",K490=""),"",SUMPRODUCT(POISSON(Helper!$A$2:$A$122,J490,FALSE)*POISSON(Helper!$B$2:$B$122,K490,FALSE)*Helper!$C$2:$C$122))</f>
        <v/>
      </c>
      <c r="R490" s="31">
        <f>IF(OR(J490="",K490=""),"",SUMPRODUCT(POISSON(Helper!$A$2:$A$122,J490,FALSE)*POISSON(Helper!$B$2:$B$122,K490,FALSE)*Helper!$D$2:$D$122))</f>
        <v/>
      </c>
      <c r="S490" s="31">
        <f>IF(Q490="","",1-Q490-R490)</f>
        <v/>
      </c>
      <c r="T490" s="33">
        <f>IF(Q490="","",3*Q490+R490)</f>
        <v/>
      </c>
      <c r="U490" s="33">
        <f>IF(Q490="","",3*S490+R490)</f>
        <v/>
      </c>
      <c r="V490" s="24">
        <f>IF(OR(H490="",I490=""),"",IF(H490&gt;I490,3,IF(H490=I490,1,0)))</f>
        <v/>
      </c>
      <c r="W490" s="24">
        <f>IF(OR(H490="",I490=""),"",IF(I490&gt;H490,3,IF(H490=I490,1,0)))</f>
        <v/>
      </c>
      <c r="X490" s="24">
        <f>IF(OR(H490="",I490=""),0,1)</f>
        <v/>
      </c>
      <c r="Y490" s="24" t="inlineStr">
        <is>
          <t>oddalerts.com</t>
        </is>
      </c>
    </row>
    <row r="491">
      <c r="A491" s="24" t="inlineStr">
        <is>
          <t>E1-Cardiff-Watford</t>
        </is>
      </c>
      <c r="B491" s="24" t="inlineStr">
        <is>
          <t>E1</t>
        </is>
      </c>
      <c r="C491" s="24" t="inlineStr">
        <is>
          <t>Championship</t>
        </is>
      </c>
      <c r="D491" s="24" t="n">
        <v>10</v>
      </c>
      <c r="E491" s="29" t="n">
        <v>46308.82291666666</v>
      </c>
      <c r="F491" s="24" t="inlineStr">
        <is>
          <t>Cardiff</t>
        </is>
      </c>
      <c r="G491" s="24" t="inlineStr">
        <is>
          <t>Watford</t>
        </is>
      </c>
      <c r="H491" s="37" t="n">
        <v>5</v>
      </c>
      <c r="I491" s="37" t="n">
        <v>1</v>
      </c>
      <c r="J491" s="37" t="n">
        <v>3.58</v>
      </c>
      <c r="K491" s="37" t="n">
        <v>1.61</v>
      </c>
      <c r="L491" s="31" t="n">
        <v>0.3714121559677355</v>
      </c>
      <c r="M491" s="31" t="n">
        <v>0.2863457734909329</v>
      </c>
      <c r="N491" s="31" t="n">
        <v>0.3422420705413317</v>
      </c>
      <c r="O491" s="33">
        <f>3*L491+M491</f>
        <v/>
      </c>
      <c r="P491" s="33">
        <f>3*N491+M491</f>
        <v/>
      </c>
      <c r="Q491" s="31">
        <f>IF(OR(J491="",K491=""),"",SUMPRODUCT(POISSON(Helper!$A$2:$A$122,J491,FALSE)*POISSON(Helper!$B$2:$B$122,K491,FALSE)*Helper!$C$2:$C$122))</f>
        <v/>
      </c>
      <c r="R491" s="31">
        <f>IF(OR(J491="",K491=""),"",SUMPRODUCT(POISSON(Helper!$A$2:$A$122,J491,FALSE)*POISSON(Helper!$B$2:$B$122,K491,FALSE)*Helper!$D$2:$D$122))</f>
        <v/>
      </c>
      <c r="S491" s="31">
        <f>IF(Q491="","",1-Q491-R491)</f>
        <v/>
      </c>
      <c r="T491" s="33">
        <f>IF(Q491="","",3*Q491+R491)</f>
        <v/>
      </c>
      <c r="U491" s="33">
        <f>IF(Q491="","",3*S491+R491)</f>
        <v/>
      </c>
      <c r="V491" s="24">
        <f>IF(OR(H491="",I491=""),"",IF(H491&gt;I491,3,IF(H491=I491,1,0)))</f>
        <v/>
      </c>
      <c r="W491" s="24">
        <f>IF(OR(H491="",I491=""),"",IF(I491&gt;H491,3,IF(H491=I491,1,0)))</f>
        <v/>
      </c>
      <c r="X491" s="24">
        <f>IF(OR(H491="",I491=""),0,1)</f>
        <v/>
      </c>
      <c r="Y491" s="24" t="inlineStr">
        <is>
          <t>oddalerts.com</t>
        </is>
      </c>
    </row>
    <row r="492">
      <c r="A492" s="24" t="inlineStr">
        <is>
          <t>E1-Millwall-Swansea</t>
        </is>
      </c>
      <c r="B492" s="24" t="inlineStr">
        <is>
          <t>E1</t>
        </is>
      </c>
      <c r="C492" s="24" t="inlineStr">
        <is>
          <t>Championship</t>
        </is>
      </c>
      <c r="D492" s="24" t="n">
        <v>10</v>
      </c>
      <c r="E492" s="29" t="n">
        <v>46308.82291666666</v>
      </c>
      <c r="F492" s="24" t="inlineStr">
        <is>
          <t>Millwall</t>
        </is>
      </c>
      <c r="G492" s="24" t="inlineStr">
        <is>
          <t>Swansea</t>
        </is>
      </c>
      <c r="H492" s="37" t="n">
        <v>0</v>
      </c>
      <c r="I492" s="37" t="n">
        <v>1</v>
      </c>
      <c r="J492" s="37" t="n">
        <v>1.26</v>
      </c>
      <c r="K492" s="37" t="n">
        <v>2.02</v>
      </c>
      <c r="L492" s="31" t="n">
        <v>0.4617488557114277</v>
      </c>
      <c r="M492" s="31" t="n">
        <v>0.2765059200758975</v>
      </c>
      <c r="N492" s="31" t="n">
        <v>0.2617452242126748</v>
      </c>
      <c r="O492" s="33">
        <f>3*L492+M492</f>
        <v/>
      </c>
      <c r="P492" s="33">
        <f>3*N492+M492</f>
        <v/>
      </c>
      <c r="Q492" s="31">
        <f>IF(OR(J492="",K492=""),"",SUMPRODUCT(POISSON(Helper!$A$2:$A$122,J492,FALSE)*POISSON(Helper!$B$2:$B$122,K492,FALSE)*Helper!$C$2:$C$122))</f>
        <v/>
      </c>
      <c r="R492" s="31">
        <f>IF(OR(J492="",K492=""),"",SUMPRODUCT(POISSON(Helper!$A$2:$A$122,J492,FALSE)*POISSON(Helper!$B$2:$B$122,K492,FALSE)*Helper!$D$2:$D$122))</f>
        <v/>
      </c>
      <c r="S492" s="31">
        <f>IF(Q492="","",1-Q492-R492)</f>
        <v/>
      </c>
      <c r="T492" s="33">
        <f>IF(Q492="","",3*Q492+R492)</f>
        <v/>
      </c>
      <c r="U492" s="33">
        <f>IF(Q492="","",3*S492+R492)</f>
        <v/>
      </c>
      <c r="V492" s="24">
        <f>IF(OR(H492="",I492=""),"",IF(H492&gt;I492,3,IF(H492=I492,1,0)))</f>
        <v/>
      </c>
      <c r="W492" s="24">
        <f>IF(OR(H492="",I492=""),"",IF(I492&gt;H492,3,IF(H492=I492,1,0)))</f>
        <v/>
      </c>
      <c r="X492" s="24">
        <f>IF(OR(H492="",I492=""),0,1)</f>
        <v/>
      </c>
      <c r="Y492" s="24" t="inlineStr">
        <is>
          <t>oddalerts.com</t>
        </is>
      </c>
    </row>
    <row r="493">
      <c r="A493" s="24" t="inlineStr">
        <is>
          <t>E1-Wolves-Bolton</t>
        </is>
      </c>
      <c r="B493" s="24" t="inlineStr">
        <is>
          <t>E1</t>
        </is>
      </c>
      <c r="C493" s="24" t="inlineStr">
        <is>
          <t>Championship</t>
        </is>
      </c>
      <c r="D493" s="24" t="n">
        <v>10</v>
      </c>
      <c r="E493" s="29" t="n">
        <v>46308.82291666666</v>
      </c>
      <c r="F493" s="24" t="inlineStr">
        <is>
          <t>Wolves</t>
        </is>
      </c>
      <c r="G493" s="24" t="inlineStr">
        <is>
          <t>Bolton</t>
        </is>
      </c>
      <c r="H493" s="37" t="n">
        <v>1</v>
      </c>
      <c r="I493" s="37" t="n">
        <v>3</v>
      </c>
      <c r="J493" s="37" t="n">
        <v>2.44</v>
      </c>
      <c r="K493" s="37" t="n">
        <v>1.48</v>
      </c>
      <c r="L493" s="31" t="n">
        <v>0.5996612973116615</v>
      </c>
      <c r="M493" s="31" t="n">
        <v>0.2379107573699585</v>
      </c>
      <c r="N493" s="31" t="n">
        <v>0.16242794531838</v>
      </c>
      <c r="O493" s="33">
        <f>3*L493+M493</f>
        <v/>
      </c>
      <c r="P493" s="33">
        <f>3*N493+M493</f>
        <v/>
      </c>
      <c r="Q493" s="31">
        <f>IF(OR(J493="",K493=""),"",SUMPRODUCT(POISSON(Helper!$A$2:$A$122,J493,FALSE)*POISSON(Helper!$B$2:$B$122,K493,FALSE)*Helper!$C$2:$C$122))</f>
        <v/>
      </c>
      <c r="R493" s="31">
        <f>IF(OR(J493="",K493=""),"",SUMPRODUCT(POISSON(Helper!$A$2:$A$122,J493,FALSE)*POISSON(Helper!$B$2:$B$122,K493,FALSE)*Helper!$D$2:$D$122))</f>
        <v/>
      </c>
      <c r="S493" s="31">
        <f>IF(Q493="","",1-Q493-R493)</f>
        <v/>
      </c>
      <c r="T493" s="33">
        <f>IF(Q493="","",3*Q493+R493)</f>
        <v/>
      </c>
      <c r="U493" s="33">
        <f>IF(Q493="","",3*S493+R493)</f>
        <v/>
      </c>
      <c r="V493" s="24">
        <f>IF(OR(H493="",I493=""),"",IF(H493&gt;I493,3,IF(H493=I493,1,0)))</f>
        <v/>
      </c>
      <c r="W493" s="24">
        <f>IF(OR(H493="",I493=""),"",IF(I493&gt;H493,3,IF(H493=I493,1,0)))</f>
        <v/>
      </c>
      <c r="X493" s="24">
        <f>IF(OR(H493="",I493=""),0,1)</f>
        <v/>
      </c>
      <c r="Y493" s="24" t="inlineStr">
        <is>
          <t>oddalerts.com</t>
        </is>
      </c>
    </row>
    <row r="494">
      <c r="A494" s="24" t="inlineStr">
        <is>
          <t>E1-Wrexham-WestBrom</t>
        </is>
      </c>
      <c r="B494" s="24" t="inlineStr">
        <is>
          <t>E1</t>
        </is>
      </c>
      <c r="C494" s="24" t="inlineStr">
        <is>
          <t>Championship</t>
        </is>
      </c>
      <c r="D494" s="24" t="n">
        <v>10</v>
      </c>
      <c r="E494" s="29" t="n">
        <v>46308.82291666666</v>
      </c>
      <c r="F494" s="24" t="inlineStr">
        <is>
          <t>Wrexham</t>
        </is>
      </c>
      <c r="G494" s="24" t="inlineStr">
        <is>
          <t>West Brom</t>
        </is>
      </c>
      <c r="H494" s="37" t="n">
        <v>1</v>
      </c>
      <c r="I494" s="37" t="n">
        <v>2</v>
      </c>
      <c r="J494" s="37" t="n">
        <v>0.4</v>
      </c>
      <c r="K494" s="37" t="n">
        <v>0.91</v>
      </c>
      <c r="L494" s="31" t="n">
        <v>0.4417898942513702</v>
      </c>
      <c r="M494" s="31" t="n">
        <v>0.279853187053403</v>
      </c>
      <c r="N494" s="31" t="n">
        <v>0.2783569186952269</v>
      </c>
      <c r="O494" s="33">
        <f>3*L494+M494</f>
        <v/>
      </c>
      <c r="P494" s="33">
        <f>3*N494+M494</f>
        <v/>
      </c>
      <c r="Q494" s="31">
        <f>IF(OR(J494="",K494=""),"",SUMPRODUCT(POISSON(Helper!$A$2:$A$122,J494,FALSE)*POISSON(Helper!$B$2:$B$122,K494,FALSE)*Helper!$C$2:$C$122))</f>
        <v/>
      </c>
      <c r="R494" s="31">
        <f>IF(OR(J494="",K494=""),"",SUMPRODUCT(POISSON(Helper!$A$2:$A$122,J494,FALSE)*POISSON(Helper!$B$2:$B$122,K494,FALSE)*Helper!$D$2:$D$122))</f>
        <v/>
      </c>
      <c r="S494" s="31">
        <f>IF(Q494="","",1-Q494-R494)</f>
        <v/>
      </c>
      <c r="T494" s="33">
        <f>IF(Q494="","",3*Q494+R494)</f>
        <v/>
      </c>
      <c r="U494" s="33">
        <f>IF(Q494="","",3*S494+R494)</f>
        <v/>
      </c>
      <c r="V494" s="24">
        <f>IF(OR(H494="",I494=""),"",IF(H494&gt;I494,3,IF(H494=I494,1,0)))</f>
        <v/>
      </c>
      <c r="W494" s="24">
        <f>IF(OR(H494="",I494=""),"",IF(I494&gt;H494,3,IF(H494=I494,1,0)))</f>
        <v/>
      </c>
      <c r="X494" s="24">
        <f>IF(OR(H494="",I494=""),0,1)</f>
        <v/>
      </c>
      <c r="Y494" s="24" t="inlineStr">
        <is>
          <t>oddalerts.com</t>
        </is>
      </c>
    </row>
    <row r="495">
      <c r="A495" s="24" t="inlineStr">
        <is>
          <t>E1-Birmingh-Preston</t>
        </is>
      </c>
      <c r="B495" s="24" t="inlineStr">
        <is>
          <t>E1</t>
        </is>
      </c>
      <c r="C495" s="24" t="inlineStr">
        <is>
          <t>Championship</t>
        </is>
      </c>
      <c r="D495" s="24" t="n">
        <v>10</v>
      </c>
      <c r="E495" s="29" t="n">
        <v>46308.83333333334</v>
      </c>
      <c r="F495" s="24" t="inlineStr">
        <is>
          <t>Birmingham</t>
        </is>
      </c>
      <c r="G495" s="24" t="inlineStr">
        <is>
          <t>Preston</t>
        </is>
      </c>
      <c r="H495" s="37" t="n">
        <v>4</v>
      </c>
      <c r="I495" s="37" t="n">
        <v>0</v>
      </c>
      <c r="J495" s="37" t="n">
        <v>2.39</v>
      </c>
      <c r="K495" s="37" t="n">
        <v>0.73</v>
      </c>
      <c r="L495" s="31" t="n">
        <v>0.5209455470292281</v>
      </c>
      <c r="M495" s="31" t="n">
        <v>0.2630846687440618</v>
      </c>
      <c r="N495" s="31" t="n">
        <v>0.21596978422671</v>
      </c>
      <c r="O495" s="33">
        <f>3*L495+M495</f>
        <v/>
      </c>
      <c r="P495" s="33">
        <f>3*N495+M495</f>
        <v/>
      </c>
      <c r="Q495" s="31">
        <f>IF(OR(J495="",K495=""),"",SUMPRODUCT(POISSON(Helper!$A$2:$A$122,J495,FALSE)*POISSON(Helper!$B$2:$B$122,K495,FALSE)*Helper!$C$2:$C$122))</f>
        <v/>
      </c>
      <c r="R495" s="31">
        <f>IF(OR(J495="",K495=""),"",SUMPRODUCT(POISSON(Helper!$A$2:$A$122,J495,FALSE)*POISSON(Helper!$B$2:$B$122,K495,FALSE)*Helper!$D$2:$D$122))</f>
        <v/>
      </c>
      <c r="S495" s="31">
        <f>IF(Q495="","",1-Q495-R495)</f>
        <v/>
      </c>
      <c r="T495" s="33">
        <f>IF(Q495="","",3*Q495+R495)</f>
        <v/>
      </c>
      <c r="U495" s="33">
        <f>IF(Q495="","",3*S495+R495)</f>
        <v/>
      </c>
      <c r="V495" s="24">
        <f>IF(OR(H495="",I495=""),"",IF(H495&gt;I495,3,IF(H495=I495,1,0)))</f>
        <v/>
      </c>
      <c r="W495" s="24">
        <f>IF(OR(H495="",I495=""),"",IF(I495&gt;H495,3,IF(H495=I495,1,0)))</f>
        <v/>
      </c>
      <c r="X495" s="24">
        <f>IF(OR(H495="",I495=""),0,1)</f>
        <v/>
      </c>
      <c r="Y495" s="24" t="inlineStr">
        <is>
          <t>oddalerts.com</t>
        </is>
      </c>
    </row>
    <row r="496">
      <c r="A496" s="24" t="inlineStr">
        <is>
          <t>E1-Stoke-Middlesb</t>
        </is>
      </c>
      <c r="B496" s="24" t="inlineStr">
        <is>
          <t>E1</t>
        </is>
      </c>
      <c r="C496" s="24" t="inlineStr">
        <is>
          <t>Championship</t>
        </is>
      </c>
      <c r="D496" s="24" t="n">
        <v>10</v>
      </c>
      <c r="E496" s="29" t="n">
        <v>46308.83333333334</v>
      </c>
      <c r="F496" s="24" t="inlineStr">
        <is>
          <t>Stoke</t>
        </is>
      </c>
      <c r="G496" s="24" t="inlineStr">
        <is>
          <t>Middlesbrough</t>
        </is>
      </c>
      <c r="H496" s="37" t="n">
        <v>2</v>
      </c>
      <c r="I496" s="37" t="n">
        <v>3</v>
      </c>
      <c r="J496" s="37" t="n">
        <v>0.72</v>
      </c>
      <c r="K496" s="37" t="n">
        <v>2.04</v>
      </c>
      <c r="L496" s="31" t="n">
        <v>0.3679173404773959</v>
      </c>
      <c r="M496" s="31" t="n">
        <v>0.2864347153973778</v>
      </c>
      <c r="N496" s="31" t="n">
        <v>0.3456479441252263</v>
      </c>
      <c r="O496" s="33">
        <f>3*L496+M496</f>
        <v/>
      </c>
      <c r="P496" s="33">
        <f>3*N496+M496</f>
        <v/>
      </c>
      <c r="Q496" s="31">
        <f>IF(OR(J496="",K496=""),"",SUMPRODUCT(POISSON(Helper!$A$2:$A$122,J496,FALSE)*POISSON(Helper!$B$2:$B$122,K496,FALSE)*Helper!$C$2:$C$122))</f>
        <v/>
      </c>
      <c r="R496" s="31">
        <f>IF(OR(J496="",K496=""),"",SUMPRODUCT(POISSON(Helper!$A$2:$A$122,J496,FALSE)*POISSON(Helper!$B$2:$B$122,K496,FALSE)*Helper!$D$2:$D$122))</f>
        <v/>
      </c>
      <c r="S496" s="31">
        <f>IF(Q496="","",1-Q496-R496)</f>
        <v/>
      </c>
      <c r="T496" s="33">
        <f>IF(Q496="","",3*Q496+R496)</f>
        <v/>
      </c>
      <c r="U496" s="33">
        <f>IF(Q496="","",3*S496+R496)</f>
        <v/>
      </c>
      <c r="V496" s="24">
        <f>IF(OR(H496="",I496=""),"",IF(H496&gt;I496,3,IF(H496=I496,1,0)))</f>
        <v/>
      </c>
      <c r="W496" s="24">
        <f>IF(OR(H496="",I496=""),"",IF(I496&gt;H496,3,IF(H496=I496,1,0)))</f>
        <v/>
      </c>
      <c r="X496" s="24">
        <f>IF(OR(H496="",I496=""),0,1)</f>
        <v/>
      </c>
      <c r="Y496" s="24" t="inlineStr">
        <is>
          <t>oddalerts.com</t>
        </is>
      </c>
    </row>
    <row r="497">
      <c r="A497" s="24" t="inlineStr">
        <is>
          <t>E1-Norwich-Southamp</t>
        </is>
      </c>
      <c r="B497" s="24" t="inlineStr">
        <is>
          <t>E1</t>
        </is>
      </c>
      <c r="C497" s="24" t="inlineStr">
        <is>
          <t>Championship</t>
        </is>
      </c>
      <c r="D497" s="24" t="n">
        <v>10</v>
      </c>
      <c r="E497" s="29" t="n">
        <v>46309.82291666666</v>
      </c>
      <c r="F497" s="24" t="inlineStr">
        <is>
          <t>Norwich</t>
        </is>
      </c>
      <c r="G497" s="24" t="inlineStr">
        <is>
          <t>Southampton</t>
        </is>
      </c>
      <c r="H497" s="37" t="n">
        <v>0</v>
      </c>
      <c r="I497" s="37" t="n">
        <v>1</v>
      </c>
      <c r="J497" s="37" t="n">
        <v>1.01</v>
      </c>
      <c r="K497" s="37" t="n">
        <v>2.58</v>
      </c>
      <c r="L497" s="31" t="n">
        <v>0.4049775167429375</v>
      </c>
      <c r="M497" s="31" t="n">
        <v>0.2843302388079292</v>
      </c>
      <c r="N497" s="31" t="n">
        <v>0.3106922444491333</v>
      </c>
      <c r="O497" s="33">
        <f>3*L497+M497</f>
        <v/>
      </c>
      <c r="P497" s="33">
        <f>3*N497+M497</f>
        <v/>
      </c>
      <c r="Q497" s="31">
        <f>IF(OR(J497="",K497=""),"",SUMPRODUCT(POISSON(Helper!$A$2:$A$122,J497,FALSE)*POISSON(Helper!$B$2:$B$122,K497,FALSE)*Helper!$C$2:$C$122))</f>
        <v/>
      </c>
      <c r="R497" s="31">
        <f>IF(OR(J497="",K497=""),"",SUMPRODUCT(POISSON(Helper!$A$2:$A$122,J497,FALSE)*POISSON(Helper!$B$2:$B$122,K497,FALSE)*Helper!$D$2:$D$122))</f>
        <v/>
      </c>
      <c r="S497" s="31">
        <f>IF(Q497="","",1-Q497-R497)</f>
        <v/>
      </c>
      <c r="T497" s="33">
        <f>IF(Q497="","",3*Q497+R497)</f>
        <v/>
      </c>
      <c r="U497" s="33">
        <f>IF(Q497="","",3*S497+R497)</f>
        <v/>
      </c>
      <c r="V497" s="24">
        <f>IF(OR(H497="",I497=""),"",IF(H497&gt;I497,3,IF(H497=I497,1,0)))</f>
        <v/>
      </c>
      <c r="W497" s="24">
        <f>IF(OR(H497="",I497=""),"",IF(I497&gt;H497,3,IF(H497=I497,1,0)))</f>
        <v/>
      </c>
      <c r="X497" s="24">
        <f>IF(OR(H497="",I497=""),0,1)</f>
        <v/>
      </c>
      <c r="Y497" s="24" t="inlineStr">
        <is>
          <t>oddalerts.com</t>
        </is>
      </c>
    </row>
    <row r="498">
      <c r="A498" s="24" t="inlineStr">
        <is>
          <t>E1-Portsmou-Sheffiel</t>
        </is>
      </c>
      <c r="B498" s="24" t="inlineStr">
        <is>
          <t>E1</t>
        </is>
      </c>
      <c r="C498" s="24" t="inlineStr">
        <is>
          <t>Championship</t>
        </is>
      </c>
      <c r="D498" s="24" t="n">
        <v>10</v>
      </c>
      <c r="E498" s="29" t="n">
        <v>46309.82291666666</v>
      </c>
      <c r="F498" s="24" t="inlineStr">
        <is>
          <t>Portsmouth</t>
        </is>
      </c>
      <c r="G498" s="24" t="inlineStr">
        <is>
          <t>Sheffield United</t>
        </is>
      </c>
      <c r="H498" s="37" t="n">
        <v>3</v>
      </c>
      <c r="I498" s="37" t="n">
        <v>2</v>
      </c>
      <c r="J498" s="37" t="n">
        <v>2.33</v>
      </c>
      <c r="K498" s="37" t="n">
        <v>1.57</v>
      </c>
      <c r="L498" s="31" t="n">
        <v>0.353495391732661</v>
      </c>
      <c r="M498" s="31" t="n">
        <v>0.2865485104735509</v>
      </c>
      <c r="N498" s="31" t="n">
        <v>0.3599560977937881</v>
      </c>
      <c r="O498" s="33">
        <f>3*L498+M498</f>
        <v/>
      </c>
      <c r="P498" s="33">
        <f>3*N498+M498</f>
        <v/>
      </c>
      <c r="Q498" s="31">
        <f>IF(OR(J498="",K498=""),"",SUMPRODUCT(POISSON(Helper!$A$2:$A$122,J498,FALSE)*POISSON(Helper!$B$2:$B$122,K498,FALSE)*Helper!$C$2:$C$122))</f>
        <v/>
      </c>
      <c r="R498" s="31">
        <f>IF(OR(J498="",K498=""),"",SUMPRODUCT(POISSON(Helper!$A$2:$A$122,J498,FALSE)*POISSON(Helper!$B$2:$B$122,K498,FALSE)*Helper!$D$2:$D$122))</f>
        <v/>
      </c>
      <c r="S498" s="31">
        <f>IF(Q498="","",1-Q498-R498)</f>
        <v/>
      </c>
      <c r="T498" s="33">
        <f>IF(Q498="","",3*Q498+R498)</f>
        <v/>
      </c>
      <c r="U498" s="33">
        <f>IF(Q498="","",3*S498+R498)</f>
        <v/>
      </c>
      <c r="V498" s="24">
        <f>IF(OR(H498="",I498=""),"",IF(H498&gt;I498,3,IF(H498=I498,1,0)))</f>
        <v/>
      </c>
      <c r="W498" s="24">
        <f>IF(OR(H498="",I498=""),"",IF(I498&gt;H498,3,IF(H498=I498,1,0)))</f>
        <v/>
      </c>
      <c r="X498" s="24">
        <f>IF(OR(H498="",I498=""),0,1)</f>
        <v/>
      </c>
      <c r="Y498" s="24" t="inlineStr">
        <is>
          <t>oddalerts.com</t>
        </is>
      </c>
    </row>
    <row r="499">
      <c r="A499" s="24" t="inlineStr">
        <is>
          <t>E1-QPR-Derby</t>
        </is>
      </c>
      <c r="B499" s="24" t="inlineStr">
        <is>
          <t>E1</t>
        </is>
      </c>
      <c r="C499" s="24" t="inlineStr">
        <is>
          <t>Championship</t>
        </is>
      </c>
      <c r="D499" s="24" t="n">
        <v>10</v>
      </c>
      <c r="E499" s="29" t="n">
        <v>46309.82291666666</v>
      </c>
      <c r="F499" s="24" t="inlineStr">
        <is>
          <t>QPR</t>
        </is>
      </c>
      <c r="G499" s="24" t="inlineStr">
        <is>
          <t>Derby</t>
        </is>
      </c>
      <c r="H499" s="37" t="n">
        <v>4</v>
      </c>
      <c r="I499" s="37" t="n">
        <v>1</v>
      </c>
      <c r="J499" s="37" t="n">
        <v>1.64</v>
      </c>
      <c r="K499" s="37" t="n">
        <v>1.09</v>
      </c>
      <c r="L499" s="31" t="n">
        <v>0.3783268785872438</v>
      </c>
      <c r="M499" s="31" t="n">
        <v>0.286100930728632</v>
      </c>
      <c r="N499" s="31" t="n">
        <v>0.3355721906841242</v>
      </c>
      <c r="O499" s="33">
        <f>3*L499+M499</f>
        <v/>
      </c>
      <c r="P499" s="33">
        <f>3*N499+M499</f>
        <v/>
      </c>
      <c r="Q499" s="31">
        <f>IF(OR(J499="",K499=""),"",SUMPRODUCT(POISSON(Helper!$A$2:$A$122,J499,FALSE)*POISSON(Helper!$B$2:$B$122,K499,FALSE)*Helper!$C$2:$C$122))</f>
        <v/>
      </c>
      <c r="R499" s="31">
        <f>IF(OR(J499="",K499=""),"",SUMPRODUCT(POISSON(Helper!$A$2:$A$122,J499,FALSE)*POISSON(Helper!$B$2:$B$122,K499,FALSE)*Helper!$D$2:$D$122))</f>
        <v/>
      </c>
      <c r="S499" s="31">
        <f>IF(Q499="","",1-Q499-R499)</f>
        <v/>
      </c>
      <c r="T499" s="33">
        <f>IF(Q499="","",3*Q499+R499)</f>
        <v/>
      </c>
      <c r="U499" s="33">
        <f>IF(Q499="","",3*S499+R499)</f>
        <v/>
      </c>
      <c r="V499" s="24">
        <f>IF(OR(H499="",I499=""),"",IF(H499&gt;I499,3,IF(H499=I499,1,0)))</f>
        <v/>
      </c>
      <c r="W499" s="24">
        <f>IF(OR(H499="",I499=""),"",IF(I499&gt;H499,3,IF(H499=I499,1,0)))</f>
        <v/>
      </c>
      <c r="X499" s="24">
        <f>IF(OR(H499="",I499=""),0,1)</f>
        <v/>
      </c>
      <c r="Y499" s="24" t="inlineStr">
        <is>
          <t>oddalerts.com</t>
        </is>
      </c>
    </row>
    <row r="500">
      <c r="A500" s="24" t="inlineStr">
        <is>
          <t>E1-Lincoln-WestHam</t>
        </is>
      </c>
      <c r="B500" s="24" t="inlineStr">
        <is>
          <t>E1</t>
        </is>
      </c>
      <c r="C500" s="24" t="inlineStr">
        <is>
          <t>Championship</t>
        </is>
      </c>
      <c r="D500" s="24" t="n">
        <v>10</v>
      </c>
      <c r="E500" s="29" t="n">
        <v>46309.83333333334</v>
      </c>
      <c r="F500" s="24" t="inlineStr">
        <is>
          <t>Lincoln</t>
        </is>
      </c>
      <c r="G500" s="24" t="inlineStr">
        <is>
          <t>West Ham</t>
        </is>
      </c>
      <c r="H500" s="37" t="n">
        <v>0</v>
      </c>
      <c r="I500" s="37" t="n">
        <v>6</v>
      </c>
      <c r="J500" s="37" t="n">
        <v>0.41</v>
      </c>
      <c r="K500" s="37" t="n">
        <v>4.02</v>
      </c>
      <c r="L500" s="31" t="n">
        <v>0.1742433155822544</v>
      </c>
      <c r="M500" s="31" t="n">
        <v>0.2444943332338484</v>
      </c>
      <c r="N500" s="31" t="n">
        <v>0.5812623511838971</v>
      </c>
      <c r="O500" s="33">
        <f>3*L500+M500</f>
        <v/>
      </c>
      <c r="P500" s="33">
        <f>3*N500+M500</f>
        <v/>
      </c>
      <c r="Q500" s="31">
        <f>IF(OR(J500="",K500=""),"",SUMPRODUCT(POISSON(Helper!$A$2:$A$122,J500,FALSE)*POISSON(Helper!$B$2:$B$122,K500,FALSE)*Helper!$C$2:$C$122))</f>
        <v/>
      </c>
      <c r="R500" s="31">
        <f>IF(OR(J500="",K500=""),"",SUMPRODUCT(POISSON(Helper!$A$2:$A$122,J500,FALSE)*POISSON(Helper!$B$2:$B$122,K500,FALSE)*Helper!$D$2:$D$122))</f>
        <v/>
      </c>
      <c r="S500" s="31">
        <f>IF(Q500="","",1-Q500-R500)</f>
        <v/>
      </c>
      <c r="T500" s="33">
        <f>IF(Q500="","",3*Q500+R500)</f>
        <v/>
      </c>
      <c r="U500" s="33">
        <f>IF(Q500="","",3*S500+R500)</f>
        <v/>
      </c>
      <c r="V500" s="24">
        <f>IF(OR(H500="",I500=""),"",IF(H500&gt;I500,3,IF(H500=I500,1,0)))</f>
        <v/>
      </c>
      <c r="W500" s="24">
        <f>IF(OR(H500="",I500=""),"",IF(I500&gt;H500,3,IF(H500=I500,1,0)))</f>
        <v/>
      </c>
      <c r="X500" s="24">
        <f>IF(OR(H500="",I500=""),0,1)</f>
        <v/>
      </c>
      <c r="Y500" s="24" t="inlineStr">
        <is>
          <t>oddalerts.com</t>
        </is>
      </c>
    </row>
    <row r="501">
      <c r="A501" s="24" t="inlineStr">
        <is>
          <t>E1-Burnley-Wolves</t>
        </is>
      </c>
      <c r="B501" s="24" t="inlineStr">
        <is>
          <t>E1</t>
        </is>
      </c>
      <c r="C501" s="24" t="inlineStr">
        <is>
          <t>Championship</t>
        </is>
      </c>
      <c r="D501" s="24" t="n">
        <v>11</v>
      </c>
      <c r="E501" s="29" t="n">
        <v>46311.83333333334</v>
      </c>
      <c r="F501" s="24" t="inlineStr">
        <is>
          <t>Burnley</t>
        </is>
      </c>
      <c r="G501" s="24" t="inlineStr">
        <is>
          <t>Wolves</t>
        </is>
      </c>
      <c r="H501" s="37" t="n">
        <v>1</v>
      </c>
      <c r="I501" s="37" t="n">
        <v>2</v>
      </c>
      <c r="J501" s="37" t="n">
        <v>0.89</v>
      </c>
      <c r="K501" s="37" t="n">
        <v>1.86</v>
      </c>
      <c r="L501" s="31" t="n">
        <v>0.3773381230331381</v>
      </c>
      <c r="M501" s="31" t="n">
        <v>0.2861414973879723</v>
      </c>
      <c r="N501" s="31" t="n">
        <v>0.3365203795788896</v>
      </c>
      <c r="O501" s="33">
        <f>3*L501+M501</f>
        <v/>
      </c>
      <c r="P501" s="33">
        <f>3*N501+M501</f>
        <v/>
      </c>
      <c r="Q501" s="31">
        <f>IF(OR(J501="",K501=""),"",SUMPRODUCT(POISSON(Helper!$A$2:$A$122,J501,FALSE)*POISSON(Helper!$B$2:$B$122,K501,FALSE)*Helper!$C$2:$C$122))</f>
        <v/>
      </c>
      <c r="R501" s="31">
        <f>IF(OR(J501="",K501=""),"",SUMPRODUCT(POISSON(Helper!$A$2:$A$122,J501,FALSE)*POISSON(Helper!$B$2:$B$122,K501,FALSE)*Helper!$D$2:$D$122))</f>
        <v/>
      </c>
      <c r="S501" s="31">
        <f>IF(Q501="","",1-Q501-R501)</f>
        <v/>
      </c>
      <c r="T501" s="33">
        <f>IF(Q501="","",3*Q501+R501)</f>
        <v/>
      </c>
      <c r="U501" s="33">
        <f>IF(Q501="","",3*S501+R501)</f>
        <v/>
      </c>
      <c r="V501" s="24">
        <f>IF(OR(H501="",I501=""),"",IF(H501&gt;I501,3,IF(H501=I501,1,0)))</f>
        <v/>
      </c>
      <c r="W501" s="24">
        <f>IF(OR(H501="",I501=""),"",IF(I501&gt;H501,3,IF(H501=I501,1,0)))</f>
        <v/>
      </c>
      <c r="X501" s="24">
        <f>IF(OR(H501="",I501=""),0,1)</f>
        <v/>
      </c>
      <c r="Y501" s="24" t="inlineStr">
        <is>
          <t>oddalerts.com</t>
        </is>
      </c>
    </row>
    <row r="502">
      <c r="A502" s="24" t="inlineStr">
        <is>
          <t>E1-Middlesb-Cardiff</t>
        </is>
      </c>
      <c r="B502" s="24" t="inlineStr">
        <is>
          <t>E1</t>
        </is>
      </c>
      <c r="C502" s="24" t="inlineStr">
        <is>
          <t>Championship</t>
        </is>
      </c>
      <c r="D502" s="24" t="n">
        <v>11</v>
      </c>
      <c r="E502" s="29" t="n">
        <v>46312.52083333334</v>
      </c>
      <c r="F502" s="24" t="inlineStr">
        <is>
          <t>Middlesbrough</t>
        </is>
      </c>
      <c r="G502" s="24" t="inlineStr">
        <is>
          <t>Cardiff</t>
        </is>
      </c>
      <c r="H502" s="37" t="n">
        <v>2</v>
      </c>
      <c r="I502" s="37" t="n">
        <v>2</v>
      </c>
      <c r="J502" s="37" t="n">
        <v>3.06</v>
      </c>
      <c r="K502" s="37" t="n">
        <v>0.98</v>
      </c>
      <c r="L502" s="31" t="n">
        <v>0.5562888048664409</v>
      </c>
      <c r="M502" s="31" t="n">
        <v>0.252760390096638</v>
      </c>
      <c r="N502" s="31" t="n">
        <v>0.190950805036921</v>
      </c>
      <c r="O502" s="33">
        <f>3*L502+M502</f>
        <v/>
      </c>
      <c r="P502" s="33">
        <f>3*N502+M502</f>
        <v/>
      </c>
      <c r="Q502" s="31">
        <f>IF(OR(J502="",K502=""),"",SUMPRODUCT(POISSON(Helper!$A$2:$A$122,J502,FALSE)*POISSON(Helper!$B$2:$B$122,K502,FALSE)*Helper!$C$2:$C$122))</f>
        <v/>
      </c>
      <c r="R502" s="31">
        <f>IF(OR(J502="",K502=""),"",SUMPRODUCT(POISSON(Helper!$A$2:$A$122,J502,FALSE)*POISSON(Helper!$B$2:$B$122,K502,FALSE)*Helper!$D$2:$D$122))</f>
        <v/>
      </c>
      <c r="S502" s="31">
        <f>IF(Q502="","",1-Q502-R502)</f>
        <v/>
      </c>
      <c r="T502" s="33">
        <f>IF(Q502="","",3*Q502+R502)</f>
        <v/>
      </c>
      <c r="U502" s="33">
        <f>IF(Q502="","",3*S502+R502)</f>
        <v/>
      </c>
      <c r="V502" s="24">
        <f>IF(OR(H502="",I502=""),"",IF(H502&gt;I502,3,IF(H502=I502,1,0)))</f>
        <v/>
      </c>
      <c r="W502" s="24">
        <f>IF(OR(H502="",I502=""),"",IF(I502&gt;H502,3,IF(H502=I502,1,0)))</f>
        <v/>
      </c>
      <c r="X502" s="24">
        <f>IF(OR(H502="",I502=""),0,1)</f>
        <v/>
      </c>
      <c r="Y502" s="24" t="inlineStr">
        <is>
          <t>oddalerts.com</t>
        </is>
      </c>
    </row>
    <row r="503">
      <c r="A503" s="24" t="inlineStr">
        <is>
          <t>E1-Millwall-Lincoln</t>
        </is>
      </c>
      <c r="B503" s="24" t="inlineStr">
        <is>
          <t>E1</t>
        </is>
      </c>
      <c r="C503" s="24" t="inlineStr">
        <is>
          <t>Championship</t>
        </is>
      </c>
      <c r="D503" s="24" t="n">
        <v>11</v>
      </c>
      <c r="E503" s="29" t="n">
        <v>46312.52083333334</v>
      </c>
      <c r="F503" s="24" t="inlineStr">
        <is>
          <t>Millwall</t>
        </is>
      </c>
      <c r="G503" s="24" t="inlineStr">
        <is>
          <t>Lincoln</t>
        </is>
      </c>
      <c r="H503" s="37" t="n">
        <v>2</v>
      </c>
      <c r="I503" s="37" t="n">
        <v>2</v>
      </c>
      <c r="J503" s="37" t="n">
        <v>1.9</v>
      </c>
      <c r="K503" s="37" t="n">
        <v>0.73</v>
      </c>
      <c r="L503" s="31" t="n">
        <v>0.5564531304252606</v>
      </c>
      <c r="M503" s="31" t="n">
        <v>0.2527085769139052</v>
      </c>
      <c r="N503" s="31" t="n">
        <v>0.1908382926608342</v>
      </c>
      <c r="O503" s="33">
        <f>3*L503+M503</f>
        <v/>
      </c>
      <c r="P503" s="33">
        <f>3*N503+M503</f>
        <v/>
      </c>
      <c r="Q503" s="31">
        <f>IF(OR(J503="",K503=""),"",SUMPRODUCT(POISSON(Helper!$A$2:$A$122,J503,FALSE)*POISSON(Helper!$B$2:$B$122,K503,FALSE)*Helper!$C$2:$C$122))</f>
        <v/>
      </c>
      <c r="R503" s="31">
        <f>IF(OR(J503="",K503=""),"",SUMPRODUCT(POISSON(Helper!$A$2:$A$122,J503,FALSE)*POISSON(Helper!$B$2:$B$122,K503,FALSE)*Helper!$D$2:$D$122))</f>
        <v/>
      </c>
      <c r="S503" s="31">
        <f>IF(Q503="","",1-Q503-R503)</f>
        <v/>
      </c>
      <c r="T503" s="33">
        <f>IF(Q503="","",3*Q503+R503)</f>
        <v/>
      </c>
      <c r="U503" s="33">
        <f>IF(Q503="","",3*S503+R503)</f>
        <v/>
      </c>
      <c r="V503" s="24">
        <f>IF(OR(H503="",I503=""),"",IF(H503&gt;I503,3,IF(H503=I503,1,0)))</f>
        <v/>
      </c>
      <c r="W503" s="24">
        <f>IF(OR(H503="",I503=""),"",IF(I503&gt;H503,3,IF(H503=I503,1,0)))</f>
        <v/>
      </c>
      <c r="X503" s="24">
        <f>IF(OR(H503="",I503=""),0,1)</f>
        <v/>
      </c>
      <c r="Y503" s="24" t="inlineStr">
        <is>
          <t>oddalerts.com</t>
        </is>
      </c>
    </row>
    <row r="504">
      <c r="A504" s="24" t="inlineStr">
        <is>
          <t>E1-Watford-Charlton</t>
        </is>
      </c>
      <c r="B504" s="24" t="inlineStr">
        <is>
          <t>E1</t>
        </is>
      </c>
      <c r="C504" s="24" t="inlineStr">
        <is>
          <t>Championship</t>
        </is>
      </c>
      <c r="D504" s="24" t="n">
        <v>11</v>
      </c>
      <c r="E504" s="29" t="n">
        <v>46312.52083333334</v>
      </c>
      <c r="F504" s="24" t="inlineStr">
        <is>
          <t>Watford</t>
        </is>
      </c>
      <c r="G504" s="24" t="inlineStr">
        <is>
          <t>Charlton</t>
        </is>
      </c>
      <c r="H504" s="37" t="n">
        <v>2</v>
      </c>
      <c r="I504" s="37" t="n">
        <v>0</v>
      </c>
      <c r="J504" s="37" t="n">
        <v>1.81</v>
      </c>
      <c r="K504" s="37" t="n">
        <v>1.39</v>
      </c>
      <c r="L504" s="31" t="n">
        <v>0.4763130808526876</v>
      </c>
      <c r="M504" s="31" t="n">
        <v>0.273676862699517</v>
      </c>
      <c r="N504" s="31" t="n">
        <v>0.2500100564477953</v>
      </c>
      <c r="O504" s="33">
        <f>3*L504+M504</f>
        <v/>
      </c>
      <c r="P504" s="33">
        <f>3*N504+M504</f>
        <v/>
      </c>
      <c r="Q504" s="31">
        <f>IF(OR(J504="",K504=""),"",SUMPRODUCT(POISSON(Helper!$A$2:$A$122,J504,FALSE)*POISSON(Helper!$B$2:$B$122,K504,FALSE)*Helper!$C$2:$C$122))</f>
        <v/>
      </c>
      <c r="R504" s="31">
        <f>IF(OR(J504="",K504=""),"",SUMPRODUCT(POISSON(Helper!$A$2:$A$122,J504,FALSE)*POISSON(Helper!$B$2:$B$122,K504,FALSE)*Helper!$D$2:$D$122))</f>
        <v/>
      </c>
      <c r="S504" s="31">
        <f>IF(Q504="","",1-Q504-R504)</f>
        <v/>
      </c>
      <c r="T504" s="33">
        <f>IF(Q504="","",3*Q504+R504)</f>
        <v/>
      </c>
      <c r="U504" s="33">
        <f>IF(Q504="","",3*S504+R504)</f>
        <v/>
      </c>
      <c r="V504" s="24">
        <f>IF(OR(H504="",I504=""),"",IF(H504&gt;I504,3,IF(H504=I504,1,0)))</f>
        <v/>
      </c>
      <c r="W504" s="24">
        <f>IF(OR(H504="",I504=""),"",IF(I504&gt;H504,3,IF(H504=I504,1,0)))</f>
        <v/>
      </c>
      <c r="X504" s="24">
        <f>IF(OR(H504="",I504=""),0,1)</f>
        <v/>
      </c>
      <c r="Y504" s="24" t="inlineStr">
        <is>
          <t>oddalerts.com</t>
        </is>
      </c>
    </row>
    <row r="505">
      <c r="A505" s="24" t="inlineStr">
        <is>
          <t>E1-Birmingh-QPR</t>
        </is>
      </c>
      <c r="B505" s="24" t="inlineStr">
        <is>
          <t>E1</t>
        </is>
      </c>
      <c r="C505" s="24" t="inlineStr">
        <is>
          <t>Championship</t>
        </is>
      </c>
      <c r="D505" s="24" t="n">
        <v>11</v>
      </c>
      <c r="E505" s="29" t="n">
        <v>46312.625</v>
      </c>
      <c r="F505" s="24" t="inlineStr">
        <is>
          <t>Birmingham</t>
        </is>
      </c>
      <c r="G505" s="24" t="inlineStr">
        <is>
          <t>QPR</t>
        </is>
      </c>
      <c r="H505" s="37" t="n">
        <v>3</v>
      </c>
      <c r="I505" s="37" t="n">
        <v>0</v>
      </c>
      <c r="J505" s="37" t="n">
        <v>1.33</v>
      </c>
      <c r="K505" s="37" t="n">
        <v>1.06</v>
      </c>
      <c r="L505" s="31" t="n">
        <v>0.4962237608915429</v>
      </c>
      <c r="M505" s="31" t="n">
        <v>0.2693016002917398</v>
      </c>
      <c r="N505" s="31" t="n">
        <v>0.2344746388167172</v>
      </c>
      <c r="O505" s="33">
        <f>3*L505+M505</f>
        <v/>
      </c>
      <c r="P505" s="33">
        <f>3*N505+M505</f>
        <v/>
      </c>
      <c r="Q505" s="31">
        <f>IF(OR(J505="",K505=""),"",SUMPRODUCT(POISSON(Helper!$A$2:$A$122,J505,FALSE)*POISSON(Helper!$B$2:$B$122,K505,FALSE)*Helper!$C$2:$C$122))</f>
        <v/>
      </c>
      <c r="R505" s="31">
        <f>IF(OR(J505="",K505=""),"",SUMPRODUCT(POISSON(Helper!$A$2:$A$122,J505,FALSE)*POISSON(Helper!$B$2:$B$122,K505,FALSE)*Helper!$D$2:$D$122))</f>
        <v/>
      </c>
      <c r="S505" s="31">
        <f>IF(Q505="","",1-Q505-R505)</f>
        <v/>
      </c>
      <c r="T505" s="33">
        <f>IF(Q505="","",3*Q505+R505)</f>
        <v/>
      </c>
      <c r="U505" s="33">
        <f>IF(Q505="","",3*S505+R505)</f>
        <v/>
      </c>
      <c r="V505" s="24">
        <f>IF(OR(H505="",I505=""),"",IF(H505&gt;I505,3,IF(H505=I505,1,0)))</f>
        <v/>
      </c>
      <c r="W505" s="24">
        <f>IF(OR(H505="",I505=""),"",IF(I505&gt;H505,3,IF(H505=I505,1,0)))</f>
        <v/>
      </c>
      <c r="X505" s="24">
        <f>IF(OR(H505="",I505=""),0,1)</f>
        <v/>
      </c>
      <c r="Y505" s="24" t="inlineStr">
        <is>
          <t>oddalerts.com</t>
        </is>
      </c>
    </row>
    <row r="506">
      <c r="A506" s="24" t="inlineStr">
        <is>
          <t>E1-BristolC-Sheffiel</t>
        </is>
      </c>
      <c r="B506" s="24" t="inlineStr">
        <is>
          <t>E1</t>
        </is>
      </c>
      <c r="C506" s="24" t="inlineStr">
        <is>
          <t>Championship</t>
        </is>
      </c>
      <c r="D506" s="24" t="n">
        <v>11</v>
      </c>
      <c r="E506" s="29" t="n">
        <v>46312.625</v>
      </c>
      <c r="F506" s="24" t="inlineStr">
        <is>
          <t>Bristol City</t>
        </is>
      </c>
      <c r="G506" s="24" t="inlineStr">
        <is>
          <t>Sheffield United</t>
        </is>
      </c>
      <c r="H506" s="37" t="n">
        <v>0</v>
      </c>
      <c r="I506" s="37" t="n">
        <v>1</v>
      </c>
      <c r="J506" s="37" t="n">
        <v>0.39</v>
      </c>
      <c r="K506" s="37" t="n">
        <v>1.46</v>
      </c>
      <c r="L506" s="31" t="n">
        <v>0.3842026100195572</v>
      </c>
      <c r="M506" s="31" t="n">
        <v>0.2858220717382547</v>
      </c>
      <c r="N506" s="31" t="n">
        <v>0.329975318242188</v>
      </c>
      <c r="O506" s="33">
        <f>3*L506+M506</f>
        <v/>
      </c>
      <c r="P506" s="33">
        <f>3*N506+M506</f>
        <v/>
      </c>
      <c r="Q506" s="31">
        <f>IF(OR(J506="",K506=""),"",SUMPRODUCT(POISSON(Helper!$A$2:$A$122,J506,FALSE)*POISSON(Helper!$B$2:$B$122,K506,FALSE)*Helper!$C$2:$C$122))</f>
        <v/>
      </c>
      <c r="R506" s="31">
        <f>IF(OR(J506="",K506=""),"",SUMPRODUCT(POISSON(Helper!$A$2:$A$122,J506,FALSE)*POISSON(Helper!$B$2:$B$122,K506,FALSE)*Helper!$D$2:$D$122))</f>
        <v/>
      </c>
      <c r="S506" s="31">
        <f>IF(Q506="","",1-Q506-R506)</f>
        <v/>
      </c>
      <c r="T506" s="33">
        <f>IF(Q506="","",3*Q506+R506)</f>
        <v/>
      </c>
      <c r="U506" s="33">
        <f>IF(Q506="","",3*S506+R506)</f>
        <v/>
      </c>
      <c r="V506" s="24">
        <f>IF(OR(H506="",I506=""),"",IF(H506&gt;I506,3,IF(H506=I506,1,0)))</f>
        <v/>
      </c>
      <c r="W506" s="24">
        <f>IF(OR(H506="",I506=""),"",IF(I506&gt;H506,3,IF(H506=I506,1,0)))</f>
        <v/>
      </c>
      <c r="X506" s="24">
        <f>IF(OR(H506="",I506=""),0,1)</f>
        <v/>
      </c>
      <c r="Y506" s="24" t="inlineStr">
        <is>
          <t>oddalerts.com</t>
        </is>
      </c>
    </row>
    <row r="507">
      <c r="A507" s="24" t="inlineStr">
        <is>
          <t>E1-Derby-Stoke</t>
        </is>
      </c>
      <c r="B507" s="24" t="inlineStr">
        <is>
          <t>E1</t>
        </is>
      </c>
      <c r="C507" s="24" t="inlineStr">
        <is>
          <t>Championship</t>
        </is>
      </c>
      <c r="D507" s="24" t="n">
        <v>11</v>
      </c>
      <c r="E507" s="29" t="n">
        <v>46312.625</v>
      </c>
      <c r="F507" s="24" t="inlineStr">
        <is>
          <t>Derby</t>
        </is>
      </c>
      <c r="G507" s="24" t="inlineStr">
        <is>
          <t>Stoke</t>
        </is>
      </c>
      <c r="H507" s="37" t="n">
        <v>0</v>
      </c>
      <c r="I507" s="37" t="n">
        <v>1</v>
      </c>
      <c r="J507" s="37" t="n">
        <v>1.32</v>
      </c>
      <c r="K507" s="37" t="n">
        <v>0.79</v>
      </c>
      <c r="L507" s="31" t="n">
        <v>0.4079823002154113</v>
      </c>
      <c r="M507" s="31" t="n">
        <v>0.2840508877582432</v>
      </c>
      <c r="N507" s="31" t="n">
        <v>0.3079668120263456</v>
      </c>
      <c r="O507" s="33">
        <f>3*L507+M507</f>
        <v/>
      </c>
      <c r="P507" s="33">
        <f>3*N507+M507</f>
        <v/>
      </c>
      <c r="Q507" s="31">
        <f>IF(OR(J507="",K507=""),"",SUMPRODUCT(POISSON(Helper!$A$2:$A$122,J507,FALSE)*POISSON(Helper!$B$2:$B$122,K507,FALSE)*Helper!$C$2:$C$122))</f>
        <v/>
      </c>
      <c r="R507" s="31">
        <f>IF(OR(J507="",K507=""),"",SUMPRODUCT(POISSON(Helper!$A$2:$A$122,J507,FALSE)*POISSON(Helper!$B$2:$B$122,K507,FALSE)*Helper!$D$2:$D$122))</f>
        <v/>
      </c>
      <c r="S507" s="31">
        <f>IF(Q507="","",1-Q507-R507)</f>
        <v/>
      </c>
      <c r="T507" s="33">
        <f>IF(Q507="","",3*Q507+R507)</f>
        <v/>
      </c>
      <c r="U507" s="33">
        <f>IF(Q507="","",3*S507+R507)</f>
        <v/>
      </c>
      <c r="V507" s="24">
        <f>IF(OR(H507="",I507=""),"",IF(H507&gt;I507,3,IF(H507=I507,1,0)))</f>
        <v/>
      </c>
      <c r="W507" s="24">
        <f>IF(OR(H507="",I507=""),"",IF(I507&gt;H507,3,IF(H507=I507,1,0)))</f>
        <v/>
      </c>
      <c r="X507" s="24">
        <f>IF(OR(H507="",I507=""),0,1)</f>
        <v/>
      </c>
      <c r="Y507" s="24" t="inlineStr">
        <is>
          <t>oddalerts.com</t>
        </is>
      </c>
    </row>
    <row r="508">
      <c r="A508" s="24" t="inlineStr">
        <is>
          <t>E1-Norwich-Portsmou</t>
        </is>
      </c>
      <c r="B508" s="24" t="inlineStr">
        <is>
          <t>E1</t>
        </is>
      </c>
      <c r="C508" s="24" t="inlineStr">
        <is>
          <t>Championship</t>
        </is>
      </c>
      <c r="D508" s="24" t="n">
        <v>11</v>
      </c>
      <c r="E508" s="29" t="n">
        <v>46312.625</v>
      </c>
      <c r="F508" s="24" t="inlineStr">
        <is>
          <t>Norwich</t>
        </is>
      </c>
      <c r="G508" s="24" t="inlineStr">
        <is>
          <t>Portsmouth</t>
        </is>
      </c>
      <c r="H508" s="37" t="n">
        <v>0</v>
      </c>
      <c r="I508" s="37" t="n">
        <v>1</v>
      </c>
      <c r="J508" s="37" t="n">
        <v>0.49</v>
      </c>
      <c r="K508" s="37" t="n">
        <v>1.29</v>
      </c>
      <c r="L508" s="31" t="n">
        <v>0.486379463899846</v>
      </c>
      <c r="M508" s="31" t="n">
        <v>0.2715368883349804</v>
      </c>
      <c r="N508" s="31" t="n">
        <v>0.2420836477651736</v>
      </c>
      <c r="O508" s="33">
        <f>3*L508+M508</f>
        <v/>
      </c>
      <c r="P508" s="33">
        <f>3*N508+M508</f>
        <v/>
      </c>
      <c r="Q508" s="31">
        <f>IF(OR(J508="",K508=""),"",SUMPRODUCT(POISSON(Helper!$A$2:$A$122,J508,FALSE)*POISSON(Helper!$B$2:$B$122,K508,FALSE)*Helper!$C$2:$C$122))</f>
        <v/>
      </c>
      <c r="R508" s="31">
        <f>IF(OR(J508="",K508=""),"",SUMPRODUCT(POISSON(Helper!$A$2:$A$122,J508,FALSE)*POISSON(Helper!$B$2:$B$122,K508,FALSE)*Helper!$D$2:$D$122))</f>
        <v/>
      </c>
      <c r="S508" s="31">
        <f>IF(Q508="","",1-Q508-R508)</f>
        <v/>
      </c>
      <c r="T508" s="33">
        <f>IF(Q508="","",3*Q508+R508)</f>
        <v/>
      </c>
      <c r="U508" s="33">
        <f>IF(Q508="","",3*S508+R508)</f>
        <v/>
      </c>
      <c r="V508" s="24">
        <f>IF(OR(H508="",I508=""),"",IF(H508&gt;I508,3,IF(H508=I508,1,0)))</f>
        <v/>
      </c>
      <c r="W508" s="24">
        <f>IF(OR(H508="",I508=""),"",IF(I508&gt;H508,3,IF(H508=I508,1,0)))</f>
        <v/>
      </c>
      <c r="X508" s="24">
        <f>IF(OR(H508="",I508=""),0,1)</f>
        <v/>
      </c>
      <c r="Y508" s="24" t="inlineStr">
        <is>
          <t>oddalerts.com</t>
        </is>
      </c>
    </row>
    <row r="509">
      <c r="A509" s="24" t="inlineStr">
        <is>
          <t>E1-Southamp-Bolton</t>
        </is>
      </c>
      <c r="B509" s="24" t="inlineStr">
        <is>
          <t>E1</t>
        </is>
      </c>
      <c r="C509" s="24" t="inlineStr">
        <is>
          <t>Championship</t>
        </is>
      </c>
      <c r="D509" s="24" t="n">
        <v>11</v>
      </c>
      <c r="E509" s="29" t="n">
        <v>46312.625</v>
      </c>
      <c r="F509" s="24" t="inlineStr">
        <is>
          <t>Southampton</t>
        </is>
      </c>
      <c r="G509" s="24" t="inlineStr">
        <is>
          <t>Bolton</t>
        </is>
      </c>
      <c r="H509" s="37" t="n">
        <v>0</v>
      </c>
      <c r="I509" s="37" t="n">
        <v>0</v>
      </c>
      <c r="J509" s="37" t="n">
        <v>2.05</v>
      </c>
      <c r="K509" s="37" t="n">
        <v>1.14</v>
      </c>
      <c r="L509" s="31" t="n">
        <v>0.5425268814219288</v>
      </c>
      <c r="M509" s="31" t="n">
        <v>0.2569759611868015</v>
      </c>
      <c r="N509" s="31" t="n">
        <v>0.2004971573912697</v>
      </c>
      <c r="O509" s="33">
        <f>3*L509+M509</f>
        <v/>
      </c>
      <c r="P509" s="33">
        <f>3*N509+M509</f>
        <v/>
      </c>
      <c r="Q509" s="31">
        <f>IF(OR(J509="",K509=""),"",SUMPRODUCT(POISSON(Helper!$A$2:$A$122,J509,FALSE)*POISSON(Helper!$B$2:$B$122,K509,FALSE)*Helper!$C$2:$C$122))</f>
        <v/>
      </c>
      <c r="R509" s="31">
        <f>IF(OR(J509="",K509=""),"",SUMPRODUCT(POISSON(Helper!$A$2:$A$122,J509,FALSE)*POISSON(Helper!$B$2:$B$122,K509,FALSE)*Helper!$D$2:$D$122))</f>
        <v/>
      </c>
      <c r="S509" s="31">
        <f>IF(Q509="","",1-Q509-R509)</f>
        <v/>
      </c>
      <c r="T509" s="33">
        <f>IF(Q509="","",3*Q509+R509)</f>
        <v/>
      </c>
      <c r="U509" s="33">
        <f>IF(Q509="","",3*S509+R509)</f>
        <v/>
      </c>
      <c r="V509" s="24">
        <f>IF(OR(H509="",I509=""),"",IF(H509&gt;I509,3,IF(H509=I509,1,0)))</f>
        <v/>
      </c>
      <c r="W509" s="24">
        <f>IF(OR(H509="",I509=""),"",IF(I509&gt;H509,3,IF(H509=I509,1,0)))</f>
        <v/>
      </c>
      <c r="X509" s="24">
        <f>IF(OR(H509="",I509=""),0,1)</f>
        <v/>
      </c>
      <c r="Y509" s="24" t="inlineStr">
        <is>
          <t>oddalerts.com</t>
        </is>
      </c>
    </row>
    <row r="510">
      <c r="A510" s="24" t="inlineStr">
        <is>
          <t>E1-Swansea-WestHam</t>
        </is>
      </c>
      <c r="B510" s="24" t="inlineStr">
        <is>
          <t>E1</t>
        </is>
      </c>
      <c r="C510" s="24" t="inlineStr">
        <is>
          <t>Championship</t>
        </is>
      </c>
      <c r="D510" s="24" t="n">
        <v>11</v>
      </c>
      <c r="E510" s="29" t="n">
        <v>46312.625</v>
      </c>
      <c r="F510" s="24" t="inlineStr">
        <is>
          <t>Swansea</t>
        </is>
      </c>
      <c r="G510" s="24" t="inlineStr">
        <is>
          <t>West Ham</t>
        </is>
      </c>
      <c r="H510" s="37" t="n">
        <v>0</v>
      </c>
      <c r="I510" s="37" t="n">
        <v>1</v>
      </c>
      <c r="J510" s="37" t="n">
        <v>1.05</v>
      </c>
      <c r="K510" s="37" t="n">
        <v>1.14</v>
      </c>
      <c r="L510" s="31" t="n">
        <v>0.2418969308328689</v>
      </c>
      <c r="M510" s="31" t="n">
        <v>0.2714841851357377</v>
      </c>
      <c r="N510" s="31" t="n">
        <v>0.4866188840313934</v>
      </c>
      <c r="O510" s="33">
        <f>3*L510+M510</f>
        <v/>
      </c>
      <c r="P510" s="33">
        <f>3*N510+M510</f>
        <v/>
      </c>
      <c r="Q510" s="31">
        <f>IF(OR(J510="",K510=""),"",SUMPRODUCT(POISSON(Helper!$A$2:$A$122,J510,FALSE)*POISSON(Helper!$B$2:$B$122,K510,FALSE)*Helper!$C$2:$C$122))</f>
        <v/>
      </c>
      <c r="R510" s="31">
        <f>IF(OR(J510="",K510=""),"",SUMPRODUCT(POISSON(Helper!$A$2:$A$122,J510,FALSE)*POISSON(Helper!$B$2:$B$122,K510,FALSE)*Helper!$D$2:$D$122))</f>
        <v/>
      </c>
      <c r="S510" s="31">
        <f>IF(Q510="","",1-Q510-R510)</f>
        <v/>
      </c>
      <c r="T510" s="33">
        <f>IF(Q510="","",3*Q510+R510)</f>
        <v/>
      </c>
      <c r="U510" s="33">
        <f>IF(Q510="","",3*S510+R510)</f>
        <v/>
      </c>
      <c r="V510" s="24">
        <f>IF(OR(H510="",I510=""),"",IF(H510&gt;I510,3,IF(H510=I510,1,0)))</f>
        <v/>
      </c>
      <c r="W510" s="24">
        <f>IF(OR(H510="",I510=""),"",IF(I510&gt;H510,3,IF(H510=I510,1,0)))</f>
        <v/>
      </c>
      <c r="X510" s="24">
        <f>IF(OR(H510="",I510=""),0,1)</f>
        <v/>
      </c>
      <c r="Y510" s="24" t="inlineStr">
        <is>
          <t>oddalerts.com</t>
        </is>
      </c>
    </row>
    <row r="511">
      <c r="A511" s="24" t="inlineStr">
        <is>
          <t>E1-WestBrom-Blackbur</t>
        </is>
      </c>
      <c r="B511" s="24" t="inlineStr">
        <is>
          <t>E1</t>
        </is>
      </c>
      <c r="C511" s="24" t="inlineStr">
        <is>
          <t>Championship</t>
        </is>
      </c>
      <c r="D511" s="24" t="n">
        <v>11</v>
      </c>
      <c r="E511" s="29" t="n">
        <v>46312.625</v>
      </c>
      <c r="F511" s="24" t="inlineStr">
        <is>
          <t>West Brom</t>
        </is>
      </c>
      <c r="G511" s="24" t="inlineStr">
        <is>
          <t>Blackburn</t>
        </is>
      </c>
      <c r="H511" s="37" t="n">
        <v>3</v>
      </c>
      <c r="I511" s="37" t="n">
        <v>2</v>
      </c>
      <c r="J511" s="37" t="n">
        <v>4.01</v>
      </c>
      <c r="K511" s="37" t="n">
        <v>0.83</v>
      </c>
      <c r="L511" s="31" t="n">
        <v>0.4550369656026122</v>
      </c>
      <c r="M511" s="31" t="n">
        <v>0.2777009735080459</v>
      </c>
      <c r="N511" s="31" t="n">
        <v>0.2672620608893419</v>
      </c>
      <c r="O511" s="33">
        <f>3*L511+M511</f>
        <v/>
      </c>
      <c r="P511" s="33">
        <f>3*N511+M511</f>
        <v/>
      </c>
      <c r="Q511" s="31">
        <f>IF(OR(J511="",K511=""),"",SUMPRODUCT(POISSON(Helper!$A$2:$A$122,J511,FALSE)*POISSON(Helper!$B$2:$B$122,K511,FALSE)*Helper!$C$2:$C$122))</f>
        <v/>
      </c>
      <c r="R511" s="31">
        <f>IF(OR(J511="",K511=""),"",SUMPRODUCT(POISSON(Helper!$A$2:$A$122,J511,FALSE)*POISSON(Helper!$B$2:$B$122,K511,FALSE)*Helper!$D$2:$D$122))</f>
        <v/>
      </c>
      <c r="S511" s="31">
        <f>IF(Q511="","",1-Q511-R511)</f>
        <v/>
      </c>
      <c r="T511" s="33">
        <f>IF(Q511="","",3*Q511+R511)</f>
        <v/>
      </c>
      <c r="U511" s="33">
        <f>IF(Q511="","",3*S511+R511)</f>
        <v/>
      </c>
      <c r="V511" s="24">
        <f>IF(OR(H511="",I511=""),"",IF(H511&gt;I511,3,IF(H511=I511,1,0)))</f>
        <v/>
      </c>
      <c r="W511" s="24">
        <f>IF(OR(H511="",I511=""),"",IF(I511&gt;H511,3,IF(H511=I511,1,0)))</f>
        <v/>
      </c>
      <c r="X511" s="24">
        <f>IF(OR(H511="",I511=""),0,1)</f>
        <v/>
      </c>
      <c r="Y511" s="24" t="inlineStr">
        <is>
          <t>oddalerts.com</t>
        </is>
      </c>
    </row>
    <row r="512">
      <c r="A512" s="24" t="inlineStr">
        <is>
          <t>E1-Wrexham-Preston</t>
        </is>
      </c>
      <c r="B512" s="24" t="inlineStr">
        <is>
          <t>E1</t>
        </is>
      </c>
      <c r="C512" s="24" t="inlineStr">
        <is>
          <t>Championship</t>
        </is>
      </c>
      <c r="D512" s="24" t="n">
        <v>11</v>
      </c>
      <c r="E512" s="29" t="n">
        <v>46312.625</v>
      </c>
      <c r="F512" s="24" t="inlineStr">
        <is>
          <t>Wrexham</t>
        </is>
      </c>
      <c r="G512" s="24" t="inlineStr">
        <is>
          <t>Preston</t>
        </is>
      </c>
      <c r="H512" s="37" t="n">
        <v>4</v>
      </c>
      <c r="I512" s="37" t="n">
        <v>1</v>
      </c>
      <c r="J512" s="37" t="n">
        <v>2</v>
      </c>
      <c r="K512" s="37" t="n">
        <v>0.8</v>
      </c>
      <c r="L512" s="31" t="n">
        <v>0.5015375634078343</v>
      </c>
      <c r="M512" s="31" t="n">
        <v>0.2680374314576746</v>
      </c>
      <c r="N512" s="31" t="n">
        <v>0.2304250051344911</v>
      </c>
      <c r="O512" s="33">
        <f>3*L512+M512</f>
        <v/>
      </c>
      <c r="P512" s="33">
        <f>3*N512+M512</f>
        <v/>
      </c>
      <c r="Q512" s="31">
        <f>IF(OR(J512="",K512=""),"",SUMPRODUCT(POISSON(Helper!$A$2:$A$122,J512,FALSE)*POISSON(Helper!$B$2:$B$122,K512,FALSE)*Helper!$C$2:$C$122))</f>
        <v/>
      </c>
      <c r="R512" s="31">
        <f>IF(OR(J512="",K512=""),"",SUMPRODUCT(POISSON(Helper!$A$2:$A$122,J512,FALSE)*POISSON(Helper!$B$2:$B$122,K512,FALSE)*Helper!$D$2:$D$122))</f>
        <v/>
      </c>
      <c r="S512" s="31">
        <f>IF(Q512="","",1-Q512-R512)</f>
        <v/>
      </c>
      <c r="T512" s="33">
        <f>IF(Q512="","",3*Q512+R512)</f>
        <v/>
      </c>
      <c r="U512" s="33">
        <f>IF(Q512="","",3*S512+R512)</f>
        <v/>
      </c>
      <c r="V512" s="24">
        <f>IF(OR(H512="",I512=""),"",IF(H512&gt;I512,3,IF(H512=I512,1,0)))</f>
        <v/>
      </c>
      <c r="W512" s="24">
        <f>IF(OR(H512="",I512=""),"",IF(I512&gt;H512,3,IF(H512=I512,1,0)))</f>
        <v/>
      </c>
      <c r="X512" s="24">
        <f>IF(OR(H512="",I512=""),0,1)</f>
        <v/>
      </c>
      <c r="Y512" s="24" t="inlineStr">
        <is>
          <t>oddalerts.com</t>
        </is>
      </c>
    </row>
    <row r="513">
      <c r="A513" s="24" t="inlineStr">
        <is>
          <t>E1-Wolves-Portsmou</t>
        </is>
      </c>
      <c r="B513" s="24" t="inlineStr">
        <is>
          <t>E1</t>
        </is>
      </c>
      <c r="C513" s="24" t="inlineStr">
        <is>
          <t>Championship</t>
        </is>
      </c>
      <c r="D513" s="24" t="n">
        <v>6</v>
      </c>
      <c r="E513" s="29" t="n">
        <v>46315.82291666666</v>
      </c>
      <c r="F513" s="24" t="inlineStr">
        <is>
          <t>Wolves</t>
        </is>
      </c>
      <c r="G513" s="24" t="inlineStr">
        <is>
          <t>Portsmouth</t>
        </is>
      </c>
      <c r="H513" s="37" t="n">
        <v>1</v>
      </c>
      <c r="I513" s="37" t="n">
        <v>1</v>
      </c>
      <c r="J513" s="37" t="n">
        <v>1.04</v>
      </c>
      <c r="K513" s="37" t="n">
        <v>0.43</v>
      </c>
      <c r="L513" s="31" t="n">
        <v>0.5557053051886436</v>
      </c>
      <c r="M513" s="31" t="n">
        <v>0.2529440927074807</v>
      </c>
      <c r="N513" s="31" t="n">
        <v>0.1913506021038757</v>
      </c>
      <c r="O513" s="33">
        <f>3*L513+M513</f>
        <v/>
      </c>
      <c r="P513" s="33">
        <f>3*N513+M513</f>
        <v/>
      </c>
      <c r="Q513" s="31">
        <f>IF(OR(J513="",K513=""),"",SUMPRODUCT(POISSON(Helper!$A$2:$A$122,J513,FALSE)*POISSON(Helper!$B$2:$B$122,K513,FALSE)*Helper!$C$2:$C$122))</f>
        <v/>
      </c>
      <c r="R513" s="31">
        <f>IF(OR(J513="",K513=""),"",SUMPRODUCT(POISSON(Helper!$A$2:$A$122,J513,FALSE)*POISSON(Helper!$B$2:$B$122,K513,FALSE)*Helper!$D$2:$D$122))</f>
        <v/>
      </c>
      <c r="S513" s="31">
        <f>IF(Q513="","",1-Q513-R513)</f>
        <v/>
      </c>
      <c r="T513" s="33">
        <f>IF(Q513="","",3*Q513+R513)</f>
        <v/>
      </c>
      <c r="U513" s="33">
        <f>IF(Q513="","",3*S513+R513)</f>
        <v/>
      </c>
      <c r="V513" s="24">
        <f>IF(OR(H513="",I513=""),"",IF(H513&gt;I513,3,IF(H513=I513,1,0)))</f>
        <v/>
      </c>
      <c r="W513" s="24">
        <f>IF(OR(H513="",I513=""),"",IF(I513&gt;H513,3,IF(H513=I513,1,0)))</f>
        <v/>
      </c>
      <c r="X513" s="24">
        <f>IF(OR(H513="",I513=""),0,1)</f>
        <v/>
      </c>
      <c r="Y513" s="24" t="inlineStr">
        <is>
          <t>oddalerts.com</t>
        </is>
      </c>
    </row>
    <row r="514">
      <c r="A514" s="24" t="inlineStr">
        <is>
          <t>E1-Bolton-Middlesb</t>
        </is>
      </c>
      <c r="B514" s="24" t="inlineStr">
        <is>
          <t>E1</t>
        </is>
      </c>
      <c r="C514" s="24" t="inlineStr">
        <is>
          <t>Championship</t>
        </is>
      </c>
      <c r="D514" s="24" t="n">
        <v>12</v>
      </c>
      <c r="E514" s="29" t="n">
        <v>46318.83333333334</v>
      </c>
      <c r="F514" s="24" t="inlineStr">
        <is>
          <t>Bolton</t>
        </is>
      </c>
      <c r="G514" s="24" t="inlineStr">
        <is>
          <t>Middlesbrough</t>
        </is>
      </c>
      <c r="H514" s="37" t="n"/>
      <c r="I514" s="37" t="n"/>
      <c r="J514" s="37" t="n"/>
      <c r="K514" s="37" t="n"/>
      <c r="L514" s="31" t="n">
        <v>0.2838810893045198</v>
      </c>
      <c r="M514" s="31" t="n">
        <v>0.2808033543374479</v>
      </c>
      <c r="N514" s="31" t="n">
        <v>0.4353155563580323</v>
      </c>
      <c r="O514" s="33">
        <f>3*L514+M514</f>
        <v/>
      </c>
      <c r="P514" s="33">
        <f>3*N514+M514</f>
        <v/>
      </c>
      <c r="Q514" s="31">
        <f>IF(OR(J514="",K514=""),"",SUMPRODUCT(POISSON(Helper!$A$2:$A$122,J514,FALSE)*POISSON(Helper!$B$2:$B$122,K514,FALSE)*Helper!$C$2:$C$122))</f>
        <v/>
      </c>
      <c r="R514" s="31">
        <f>IF(OR(J514="",K514=""),"",SUMPRODUCT(POISSON(Helper!$A$2:$A$122,J514,FALSE)*POISSON(Helper!$B$2:$B$122,K514,FALSE)*Helper!$D$2:$D$122))</f>
        <v/>
      </c>
      <c r="S514" s="31">
        <f>IF(Q514="","",1-Q514-R514)</f>
        <v/>
      </c>
      <c r="T514" s="33">
        <f>IF(Q514="","",3*Q514+R514)</f>
        <v/>
      </c>
      <c r="U514" s="33">
        <f>IF(Q514="","",3*S514+R514)</f>
        <v/>
      </c>
      <c r="V514" s="24">
        <f>IF(OR(H514="",I514=""),"",IF(H514&gt;I514,3,IF(H514=I514,1,0)))</f>
        <v/>
      </c>
      <c r="W514" s="24">
        <f>IF(OR(H514="",I514=""),"",IF(I514&gt;H514,3,IF(H514=I514,1,0)))</f>
        <v/>
      </c>
      <c r="X514" s="24">
        <f>IF(OR(H514="",I514=""),0,1)</f>
        <v/>
      </c>
      <c r="Y514" s="24" t="n"/>
    </row>
    <row r="515">
      <c r="A515" s="24" t="inlineStr">
        <is>
          <t>E1-Charlton-Norwich</t>
        </is>
      </c>
      <c r="B515" s="24" t="inlineStr">
        <is>
          <t>E1</t>
        </is>
      </c>
      <c r="C515" s="24" t="inlineStr">
        <is>
          <t>Championship</t>
        </is>
      </c>
      <c r="D515" s="24" t="n">
        <v>12</v>
      </c>
      <c r="E515" s="29" t="n">
        <v>46319.52083333334</v>
      </c>
      <c r="F515" s="24" t="inlineStr">
        <is>
          <t>Charlton</t>
        </is>
      </c>
      <c r="G515" s="24" t="inlineStr">
        <is>
          <t>Norwich</t>
        </is>
      </c>
      <c r="H515" s="37" t="n"/>
      <c r="I515" s="37" t="n"/>
      <c r="J515" s="37" t="n"/>
      <c r="K515" s="37" t="n"/>
      <c r="L515" s="31" t="n">
        <v>0.3005283328841083</v>
      </c>
      <c r="M515" s="31" t="n">
        <v>0.2831991217910279</v>
      </c>
      <c r="N515" s="31" t="n">
        <v>0.4162725453248638</v>
      </c>
      <c r="O515" s="33">
        <f>3*L515+M515</f>
        <v/>
      </c>
      <c r="P515" s="33">
        <f>3*N515+M515</f>
        <v/>
      </c>
      <c r="Q515" s="31">
        <f>IF(OR(J515="",K515=""),"",SUMPRODUCT(POISSON(Helper!$A$2:$A$122,J515,FALSE)*POISSON(Helper!$B$2:$B$122,K515,FALSE)*Helper!$C$2:$C$122))</f>
        <v/>
      </c>
      <c r="R515" s="31">
        <f>IF(OR(J515="",K515=""),"",SUMPRODUCT(POISSON(Helper!$A$2:$A$122,J515,FALSE)*POISSON(Helper!$B$2:$B$122,K515,FALSE)*Helper!$D$2:$D$122))</f>
        <v/>
      </c>
      <c r="S515" s="31">
        <f>IF(Q515="","",1-Q515-R515)</f>
        <v/>
      </c>
      <c r="T515" s="33">
        <f>IF(Q515="","",3*Q515+R515)</f>
        <v/>
      </c>
      <c r="U515" s="33">
        <f>IF(Q515="","",3*S515+R515)</f>
        <v/>
      </c>
      <c r="V515" s="24">
        <f>IF(OR(H515="",I515=""),"",IF(H515&gt;I515,3,IF(H515=I515,1,0)))</f>
        <v/>
      </c>
      <c r="W515" s="24">
        <f>IF(OR(H515="",I515=""),"",IF(I515&gt;H515,3,IF(H515=I515,1,0)))</f>
        <v/>
      </c>
      <c r="X515" s="24">
        <f>IF(OR(H515="",I515=""),0,1)</f>
        <v/>
      </c>
      <c r="Y515" s="24" t="n"/>
    </row>
    <row r="516">
      <c r="A516" s="24" t="inlineStr">
        <is>
          <t>E1-Portsmou-Millwall</t>
        </is>
      </c>
      <c r="B516" s="24" t="inlineStr">
        <is>
          <t>E1</t>
        </is>
      </c>
      <c r="C516" s="24" t="inlineStr">
        <is>
          <t>Championship</t>
        </is>
      </c>
      <c r="D516" s="24" t="n">
        <v>12</v>
      </c>
      <c r="E516" s="29" t="n">
        <v>46319.52083333334</v>
      </c>
      <c r="F516" s="24" t="inlineStr">
        <is>
          <t>Portsmouth</t>
        </is>
      </c>
      <c r="G516" s="24" t="inlineStr">
        <is>
          <t>Millwall</t>
        </is>
      </c>
      <c r="H516" s="37" t="n"/>
      <c r="I516" s="37" t="n"/>
      <c r="J516" s="37" t="n"/>
      <c r="K516" s="37" t="n"/>
      <c r="L516" s="31" t="n">
        <v>0.3586110622017274</v>
      </c>
      <c r="M516" s="31" t="n">
        <v>0.2865553930359283</v>
      </c>
      <c r="N516" s="31" t="n">
        <v>0.3548335447623442</v>
      </c>
      <c r="O516" s="33">
        <f>3*L516+M516</f>
        <v/>
      </c>
      <c r="P516" s="33">
        <f>3*N516+M516</f>
        <v/>
      </c>
      <c r="Q516" s="31">
        <f>IF(OR(J516="",K516=""),"",SUMPRODUCT(POISSON(Helper!$A$2:$A$122,J516,FALSE)*POISSON(Helper!$B$2:$B$122,K516,FALSE)*Helper!$C$2:$C$122))</f>
        <v/>
      </c>
      <c r="R516" s="31">
        <f>IF(OR(J516="",K516=""),"",SUMPRODUCT(POISSON(Helper!$A$2:$A$122,J516,FALSE)*POISSON(Helper!$B$2:$B$122,K516,FALSE)*Helper!$D$2:$D$122))</f>
        <v/>
      </c>
      <c r="S516" s="31">
        <f>IF(Q516="","",1-Q516-R516)</f>
        <v/>
      </c>
      <c r="T516" s="33">
        <f>IF(Q516="","",3*Q516+R516)</f>
        <v/>
      </c>
      <c r="U516" s="33">
        <f>IF(Q516="","",3*S516+R516)</f>
        <v/>
      </c>
      <c r="V516" s="24">
        <f>IF(OR(H516="",I516=""),"",IF(H516&gt;I516,3,IF(H516=I516,1,0)))</f>
        <v/>
      </c>
      <c r="W516" s="24">
        <f>IF(OR(H516="",I516=""),"",IF(I516&gt;H516,3,IF(H516=I516,1,0)))</f>
        <v/>
      </c>
      <c r="X516" s="24">
        <f>IF(OR(H516="",I516=""),0,1)</f>
        <v/>
      </c>
      <c r="Y516" s="24" t="n"/>
    </row>
    <row r="517">
      <c r="A517" s="24" t="inlineStr">
        <is>
          <t>E1-Sheffiel-Derby</t>
        </is>
      </c>
      <c r="B517" s="24" t="inlineStr">
        <is>
          <t>E1</t>
        </is>
      </c>
      <c r="C517" s="24" t="inlineStr">
        <is>
          <t>Championship</t>
        </is>
      </c>
      <c r="D517" s="24" t="n">
        <v>12</v>
      </c>
      <c r="E517" s="29" t="n">
        <v>46319.52083333334</v>
      </c>
      <c r="F517" s="24" t="inlineStr">
        <is>
          <t>Sheffield United</t>
        </is>
      </c>
      <c r="G517" s="24" t="inlineStr">
        <is>
          <t>Derby</t>
        </is>
      </c>
      <c r="H517" s="37" t="n"/>
      <c r="I517" s="37" t="n"/>
      <c r="J517" s="37" t="n"/>
      <c r="K517" s="37" t="n"/>
      <c r="L517" s="31" t="n">
        <v>0.440862046662069</v>
      </c>
      <c r="M517" s="31" t="n">
        <v>0.2799935007241095</v>
      </c>
      <c r="N517" s="31" t="n">
        <v>0.2791444526138215</v>
      </c>
      <c r="O517" s="33">
        <f>3*L517+M517</f>
        <v/>
      </c>
      <c r="P517" s="33">
        <f>3*N517+M517</f>
        <v/>
      </c>
      <c r="Q517" s="31">
        <f>IF(OR(J517="",K517=""),"",SUMPRODUCT(POISSON(Helper!$A$2:$A$122,J517,FALSE)*POISSON(Helper!$B$2:$B$122,K517,FALSE)*Helper!$C$2:$C$122))</f>
        <v/>
      </c>
      <c r="R517" s="31">
        <f>IF(OR(J517="",K517=""),"",SUMPRODUCT(POISSON(Helper!$A$2:$A$122,J517,FALSE)*POISSON(Helper!$B$2:$B$122,K517,FALSE)*Helper!$D$2:$D$122))</f>
        <v/>
      </c>
      <c r="S517" s="31">
        <f>IF(Q517="","",1-Q517-R517)</f>
        <v/>
      </c>
      <c r="T517" s="33">
        <f>IF(Q517="","",3*Q517+R517)</f>
        <v/>
      </c>
      <c r="U517" s="33">
        <f>IF(Q517="","",3*S517+R517)</f>
        <v/>
      </c>
      <c r="V517" s="24">
        <f>IF(OR(H517="",I517=""),"",IF(H517&gt;I517,3,IF(H517=I517,1,0)))</f>
        <v/>
      </c>
      <c r="W517" s="24">
        <f>IF(OR(H517="",I517=""),"",IF(I517&gt;H517,3,IF(H517=I517,1,0)))</f>
        <v/>
      </c>
      <c r="X517" s="24">
        <f>IF(OR(H517="",I517=""),0,1)</f>
        <v/>
      </c>
      <c r="Y517" s="24" t="n"/>
    </row>
    <row r="518">
      <c r="A518" s="24" t="inlineStr">
        <is>
          <t>E1-Blackbur-Wrexham</t>
        </is>
      </c>
      <c r="B518" s="24" t="inlineStr">
        <is>
          <t>E1</t>
        </is>
      </c>
      <c r="C518" s="24" t="inlineStr">
        <is>
          <t>Championship</t>
        </is>
      </c>
      <c r="D518" s="24" t="n">
        <v>12</v>
      </c>
      <c r="E518" s="29" t="n">
        <v>46319.625</v>
      </c>
      <c r="F518" s="24" t="inlineStr">
        <is>
          <t>Blackburn</t>
        </is>
      </c>
      <c r="G518" s="24" t="inlineStr">
        <is>
          <t>Wrexham</t>
        </is>
      </c>
      <c r="H518" s="37" t="n"/>
      <c r="I518" s="37" t="n"/>
      <c r="J518" s="37" t="n"/>
      <c r="K518" s="37" t="n"/>
      <c r="L518" s="31" t="n">
        <v>0.3541731089565736</v>
      </c>
      <c r="M518" s="31" t="n">
        <v>0.2865524482185177</v>
      </c>
      <c r="N518" s="31" t="n">
        <v>0.3592744428249087</v>
      </c>
      <c r="O518" s="33">
        <f>3*L518+M518</f>
        <v/>
      </c>
      <c r="P518" s="33">
        <f>3*N518+M518</f>
        <v/>
      </c>
      <c r="Q518" s="31">
        <f>IF(OR(J518="",K518=""),"",SUMPRODUCT(POISSON(Helper!$A$2:$A$122,J518,FALSE)*POISSON(Helper!$B$2:$B$122,K518,FALSE)*Helper!$C$2:$C$122))</f>
        <v/>
      </c>
      <c r="R518" s="31">
        <f>IF(OR(J518="",K518=""),"",SUMPRODUCT(POISSON(Helper!$A$2:$A$122,J518,FALSE)*POISSON(Helper!$B$2:$B$122,K518,FALSE)*Helper!$D$2:$D$122))</f>
        <v/>
      </c>
      <c r="S518" s="31">
        <f>IF(Q518="","",1-Q518-R518)</f>
        <v/>
      </c>
      <c r="T518" s="33">
        <f>IF(Q518="","",3*Q518+R518)</f>
        <v/>
      </c>
      <c r="U518" s="33">
        <f>IF(Q518="","",3*S518+R518)</f>
        <v/>
      </c>
      <c r="V518" s="24">
        <f>IF(OR(H518="",I518=""),"",IF(H518&gt;I518,3,IF(H518=I518,1,0)))</f>
        <v/>
      </c>
      <c r="W518" s="24">
        <f>IF(OR(H518="",I518=""),"",IF(I518&gt;H518,3,IF(H518=I518,1,0)))</f>
        <v/>
      </c>
      <c r="X518" s="24">
        <f>IF(OR(H518="",I518=""),0,1)</f>
        <v/>
      </c>
      <c r="Y518" s="24" t="n"/>
    </row>
    <row r="519">
      <c r="A519" s="24" t="inlineStr">
        <is>
          <t>E1-Cardiff-Birmingh</t>
        </is>
      </c>
      <c r="B519" s="24" t="inlineStr">
        <is>
          <t>E1</t>
        </is>
      </c>
      <c r="C519" s="24" t="inlineStr">
        <is>
          <t>Championship</t>
        </is>
      </c>
      <c r="D519" s="24" t="n">
        <v>12</v>
      </c>
      <c r="E519" s="29" t="n">
        <v>46319.625</v>
      </c>
      <c r="F519" s="24" t="inlineStr">
        <is>
          <t>Cardiff</t>
        </is>
      </c>
      <c r="G519" s="24" t="inlineStr">
        <is>
          <t>Birmingham</t>
        </is>
      </c>
      <c r="H519" s="37" t="n"/>
      <c r="I519" s="37" t="n"/>
      <c r="J519" s="37" t="n"/>
      <c r="K519" s="37" t="n"/>
      <c r="L519" s="31" t="n">
        <v>0.302744060085927</v>
      </c>
      <c r="M519" s="31" t="n">
        <v>0.2834666447376672</v>
      </c>
      <c r="N519" s="31" t="n">
        <v>0.4137892951764058</v>
      </c>
      <c r="O519" s="33">
        <f>3*L519+M519</f>
        <v/>
      </c>
      <c r="P519" s="33">
        <f>3*N519+M519</f>
        <v/>
      </c>
      <c r="Q519" s="31">
        <f>IF(OR(J519="",K519=""),"",SUMPRODUCT(POISSON(Helper!$A$2:$A$122,J519,FALSE)*POISSON(Helper!$B$2:$B$122,K519,FALSE)*Helper!$C$2:$C$122))</f>
        <v/>
      </c>
      <c r="R519" s="31">
        <f>IF(OR(J519="",K519=""),"",SUMPRODUCT(POISSON(Helper!$A$2:$A$122,J519,FALSE)*POISSON(Helper!$B$2:$B$122,K519,FALSE)*Helper!$D$2:$D$122))</f>
        <v/>
      </c>
      <c r="S519" s="31">
        <f>IF(Q519="","",1-Q519-R519)</f>
        <v/>
      </c>
      <c r="T519" s="33">
        <f>IF(Q519="","",3*Q519+R519)</f>
        <v/>
      </c>
      <c r="U519" s="33">
        <f>IF(Q519="","",3*S519+R519)</f>
        <v/>
      </c>
      <c r="V519" s="24">
        <f>IF(OR(H519="",I519=""),"",IF(H519&gt;I519,3,IF(H519=I519,1,0)))</f>
        <v/>
      </c>
      <c r="W519" s="24">
        <f>IF(OR(H519="",I519=""),"",IF(I519&gt;H519,3,IF(H519=I519,1,0)))</f>
        <v/>
      </c>
      <c r="X519" s="24">
        <f>IF(OR(H519="",I519=""),0,1)</f>
        <v/>
      </c>
      <c r="Y519" s="24" t="n"/>
    </row>
    <row r="520">
      <c r="A520" s="24" t="inlineStr">
        <is>
          <t>E1-Lincoln-Burnley</t>
        </is>
      </c>
      <c r="B520" s="24" t="inlineStr">
        <is>
          <t>E1</t>
        </is>
      </c>
      <c r="C520" s="24" t="inlineStr">
        <is>
          <t>Championship</t>
        </is>
      </c>
      <c r="D520" s="24" t="n">
        <v>12</v>
      </c>
      <c r="E520" s="29" t="n">
        <v>46319.625</v>
      </c>
      <c r="F520" s="24" t="inlineStr">
        <is>
          <t>Lincoln</t>
        </is>
      </c>
      <c r="G520" s="24" t="inlineStr">
        <is>
          <t>Burnley</t>
        </is>
      </c>
      <c r="H520" s="37" t="n"/>
      <c r="I520" s="37" t="n"/>
      <c r="J520" s="37" t="n"/>
      <c r="K520" s="37" t="n"/>
      <c r="L520" s="31" t="n">
        <v>0.2549626848218736</v>
      </c>
      <c r="M520" s="31" t="n">
        <v>0.2749192754531202</v>
      </c>
      <c r="N520" s="31" t="n">
        <v>0.4701180397250063</v>
      </c>
      <c r="O520" s="33">
        <f>3*L520+M520</f>
        <v/>
      </c>
      <c r="P520" s="33">
        <f>3*N520+M520</f>
        <v/>
      </c>
      <c r="Q520" s="31">
        <f>IF(OR(J520="",K520=""),"",SUMPRODUCT(POISSON(Helper!$A$2:$A$122,J520,FALSE)*POISSON(Helper!$B$2:$B$122,K520,FALSE)*Helper!$C$2:$C$122))</f>
        <v/>
      </c>
      <c r="R520" s="31">
        <f>IF(OR(J520="",K520=""),"",SUMPRODUCT(POISSON(Helper!$A$2:$A$122,J520,FALSE)*POISSON(Helper!$B$2:$B$122,K520,FALSE)*Helper!$D$2:$D$122))</f>
        <v/>
      </c>
      <c r="S520" s="31">
        <f>IF(Q520="","",1-Q520-R520)</f>
        <v/>
      </c>
      <c r="T520" s="33">
        <f>IF(Q520="","",3*Q520+R520)</f>
        <v/>
      </c>
      <c r="U520" s="33">
        <f>IF(Q520="","",3*S520+R520)</f>
        <v/>
      </c>
      <c r="V520" s="24">
        <f>IF(OR(H520="",I520=""),"",IF(H520&gt;I520,3,IF(H520=I520,1,0)))</f>
        <v/>
      </c>
      <c r="W520" s="24">
        <f>IF(OR(H520="",I520=""),"",IF(I520&gt;H520,3,IF(H520=I520,1,0)))</f>
        <v/>
      </c>
      <c r="X520" s="24">
        <f>IF(OR(H520="",I520=""),0,1)</f>
        <v/>
      </c>
      <c r="Y520" s="24" t="n"/>
    </row>
    <row r="521">
      <c r="A521" s="24" t="inlineStr">
        <is>
          <t>E1-Preston-WestBrom</t>
        </is>
      </c>
      <c r="B521" s="24" t="inlineStr">
        <is>
          <t>E1</t>
        </is>
      </c>
      <c r="C521" s="24" t="inlineStr">
        <is>
          <t>Championship</t>
        </is>
      </c>
      <c r="D521" s="24" t="n">
        <v>12</v>
      </c>
      <c r="E521" s="29" t="n">
        <v>46319.625</v>
      </c>
      <c r="F521" s="24" t="inlineStr">
        <is>
          <t>Preston</t>
        </is>
      </c>
      <c r="G521" s="24" t="inlineStr">
        <is>
          <t>West Brom</t>
        </is>
      </c>
      <c r="H521" s="37" t="n"/>
      <c r="I521" s="37" t="n"/>
      <c r="J521" s="37" t="n"/>
      <c r="K521" s="37" t="n"/>
      <c r="L521" s="31" t="n">
        <v>0.3591241460358787</v>
      </c>
      <c r="M521" s="31" t="n">
        <v>0.2865531921560154</v>
      </c>
      <c r="N521" s="31" t="n">
        <v>0.3543226618081058</v>
      </c>
      <c r="O521" s="33">
        <f>3*L521+M521</f>
        <v/>
      </c>
      <c r="P521" s="33">
        <f>3*N521+M521</f>
        <v/>
      </c>
      <c r="Q521" s="31">
        <f>IF(OR(J521="",K521=""),"",SUMPRODUCT(POISSON(Helper!$A$2:$A$122,J521,FALSE)*POISSON(Helper!$B$2:$B$122,K521,FALSE)*Helper!$C$2:$C$122))</f>
        <v/>
      </c>
      <c r="R521" s="31">
        <f>IF(OR(J521="",K521=""),"",SUMPRODUCT(POISSON(Helper!$A$2:$A$122,J521,FALSE)*POISSON(Helper!$B$2:$B$122,K521,FALSE)*Helper!$D$2:$D$122))</f>
        <v/>
      </c>
      <c r="S521" s="31">
        <f>IF(Q521="","",1-Q521-R521)</f>
        <v/>
      </c>
      <c r="T521" s="33">
        <f>IF(Q521="","",3*Q521+R521)</f>
        <v/>
      </c>
      <c r="U521" s="33">
        <f>IF(Q521="","",3*S521+R521)</f>
        <v/>
      </c>
      <c r="V521" s="24">
        <f>IF(OR(H521="",I521=""),"",IF(H521&gt;I521,3,IF(H521=I521,1,0)))</f>
        <v/>
      </c>
      <c r="W521" s="24">
        <f>IF(OR(H521="",I521=""),"",IF(I521&gt;H521,3,IF(H521=I521,1,0)))</f>
        <v/>
      </c>
      <c r="X521" s="24">
        <f>IF(OR(H521="",I521=""),0,1)</f>
        <v/>
      </c>
      <c r="Y521" s="24" t="n"/>
    </row>
    <row r="522">
      <c r="A522" s="24" t="inlineStr">
        <is>
          <t>E1-QPR-Swansea</t>
        </is>
      </c>
      <c r="B522" s="24" t="inlineStr">
        <is>
          <t>E1</t>
        </is>
      </c>
      <c r="C522" s="24" t="inlineStr">
        <is>
          <t>Championship</t>
        </is>
      </c>
      <c r="D522" s="24" t="n">
        <v>12</v>
      </c>
      <c r="E522" s="29" t="n">
        <v>46319.625</v>
      </c>
      <c r="F522" s="24" t="inlineStr">
        <is>
          <t>QPR</t>
        </is>
      </c>
      <c r="G522" s="24" t="inlineStr">
        <is>
          <t>Swansea</t>
        </is>
      </c>
      <c r="H522" s="37" t="n"/>
      <c r="I522" s="37" t="n"/>
      <c r="J522" s="37" t="n"/>
      <c r="K522" s="37" t="n"/>
      <c r="L522" s="31" t="n">
        <v>0.403786057362462</v>
      </c>
      <c r="M522" s="31" t="n">
        <v>0.2844366345231525</v>
      </c>
      <c r="N522" s="31" t="n">
        <v>0.3117773081143855</v>
      </c>
      <c r="O522" s="33">
        <f>3*L522+M522</f>
        <v/>
      </c>
      <c r="P522" s="33">
        <f>3*N522+M522</f>
        <v/>
      </c>
      <c r="Q522" s="31">
        <f>IF(OR(J522="",K522=""),"",SUMPRODUCT(POISSON(Helper!$A$2:$A$122,J522,FALSE)*POISSON(Helper!$B$2:$B$122,K522,FALSE)*Helper!$C$2:$C$122))</f>
        <v/>
      </c>
      <c r="R522" s="31">
        <f>IF(OR(J522="",K522=""),"",SUMPRODUCT(POISSON(Helper!$A$2:$A$122,J522,FALSE)*POISSON(Helper!$B$2:$B$122,K522,FALSE)*Helper!$D$2:$D$122))</f>
        <v/>
      </c>
      <c r="S522" s="31">
        <f>IF(Q522="","",1-Q522-R522)</f>
        <v/>
      </c>
      <c r="T522" s="33">
        <f>IF(Q522="","",3*Q522+R522)</f>
        <v/>
      </c>
      <c r="U522" s="33">
        <f>IF(Q522="","",3*S522+R522)</f>
        <v/>
      </c>
      <c r="V522" s="24">
        <f>IF(OR(H522="",I522=""),"",IF(H522&gt;I522,3,IF(H522=I522,1,0)))</f>
        <v/>
      </c>
      <c r="W522" s="24">
        <f>IF(OR(H522="",I522=""),"",IF(I522&gt;H522,3,IF(H522=I522,1,0)))</f>
        <v/>
      </c>
      <c r="X522" s="24">
        <f>IF(OR(H522="",I522=""),0,1)</f>
        <v/>
      </c>
      <c r="Y522" s="24" t="n"/>
    </row>
    <row r="523">
      <c r="A523" s="24" t="inlineStr">
        <is>
          <t>E1-Stoke-BristolC</t>
        </is>
      </c>
      <c r="B523" s="24" t="inlineStr">
        <is>
          <t>E1</t>
        </is>
      </c>
      <c r="C523" s="24" t="inlineStr">
        <is>
          <t>Championship</t>
        </is>
      </c>
      <c r="D523" s="24" t="n">
        <v>12</v>
      </c>
      <c r="E523" s="29" t="n">
        <v>46319.625</v>
      </c>
      <c r="F523" s="24" t="inlineStr">
        <is>
          <t>Stoke</t>
        </is>
      </c>
      <c r="G523" s="24" t="inlineStr">
        <is>
          <t>Bristol City</t>
        </is>
      </c>
      <c r="H523" s="37" t="n"/>
      <c r="I523" s="37" t="n"/>
      <c r="J523" s="37" t="n"/>
      <c r="K523" s="37" t="n"/>
      <c r="L523" s="31" t="n">
        <v>0.4329026876189428</v>
      </c>
      <c r="M523" s="31" t="n">
        <v>0.2811400908877789</v>
      </c>
      <c r="N523" s="31" t="n">
        <v>0.2859572214932783</v>
      </c>
      <c r="O523" s="33">
        <f>3*L523+M523</f>
        <v/>
      </c>
      <c r="P523" s="33">
        <f>3*N523+M523</f>
        <v/>
      </c>
      <c r="Q523" s="31">
        <f>IF(OR(J523="",K523=""),"",SUMPRODUCT(POISSON(Helper!$A$2:$A$122,J523,FALSE)*POISSON(Helper!$B$2:$B$122,K523,FALSE)*Helper!$C$2:$C$122))</f>
        <v/>
      </c>
      <c r="R523" s="31">
        <f>IF(OR(J523="",K523=""),"",SUMPRODUCT(POISSON(Helper!$A$2:$A$122,J523,FALSE)*POISSON(Helper!$B$2:$B$122,K523,FALSE)*Helper!$D$2:$D$122))</f>
        <v/>
      </c>
      <c r="S523" s="31">
        <f>IF(Q523="","",1-Q523-R523)</f>
        <v/>
      </c>
      <c r="T523" s="33">
        <f>IF(Q523="","",3*Q523+R523)</f>
        <v/>
      </c>
      <c r="U523" s="33">
        <f>IF(Q523="","",3*S523+R523)</f>
        <v/>
      </c>
      <c r="V523" s="24">
        <f>IF(OR(H523="",I523=""),"",IF(H523&gt;I523,3,IF(H523=I523,1,0)))</f>
        <v/>
      </c>
      <c r="W523" s="24">
        <f>IF(OR(H523="",I523=""),"",IF(I523&gt;H523,3,IF(H523=I523,1,0)))</f>
        <v/>
      </c>
      <c r="X523" s="24">
        <f>IF(OR(H523="",I523=""),0,1)</f>
        <v/>
      </c>
      <c r="Y523" s="24" t="n"/>
    </row>
    <row r="524">
      <c r="A524" s="24" t="inlineStr">
        <is>
          <t>E1-WestHam-Southamp</t>
        </is>
      </c>
      <c r="B524" s="24" t="inlineStr">
        <is>
          <t>E1</t>
        </is>
      </c>
      <c r="C524" s="24" t="inlineStr">
        <is>
          <t>Championship</t>
        </is>
      </c>
      <c r="D524" s="24" t="n">
        <v>12</v>
      </c>
      <c r="E524" s="29" t="n">
        <v>46319.625</v>
      </c>
      <c r="F524" s="24" t="inlineStr">
        <is>
          <t>West Ham</t>
        </is>
      </c>
      <c r="G524" s="24" t="inlineStr">
        <is>
          <t>Southampton</t>
        </is>
      </c>
      <c r="H524" s="37" t="n"/>
      <c r="I524" s="37" t="n"/>
      <c r="J524" s="37" t="n"/>
      <c r="K524" s="37" t="n"/>
      <c r="L524" s="31" t="n">
        <v>0.5437854016991936</v>
      </c>
      <c r="M524" s="31" t="n">
        <v>0.2566006747839948</v>
      </c>
      <c r="N524" s="31" t="n">
        <v>0.1996139235168116</v>
      </c>
      <c r="O524" s="33">
        <f>3*L524+M524</f>
        <v/>
      </c>
      <c r="P524" s="33">
        <f>3*N524+M524</f>
        <v/>
      </c>
      <c r="Q524" s="31">
        <f>IF(OR(J524="",K524=""),"",SUMPRODUCT(POISSON(Helper!$A$2:$A$122,J524,FALSE)*POISSON(Helper!$B$2:$B$122,K524,FALSE)*Helper!$C$2:$C$122))</f>
        <v/>
      </c>
      <c r="R524" s="31">
        <f>IF(OR(J524="",K524=""),"",SUMPRODUCT(POISSON(Helper!$A$2:$A$122,J524,FALSE)*POISSON(Helper!$B$2:$B$122,K524,FALSE)*Helper!$D$2:$D$122))</f>
        <v/>
      </c>
      <c r="S524" s="31">
        <f>IF(Q524="","",1-Q524-R524)</f>
        <v/>
      </c>
      <c r="T524" s="33">
        <f>IF(Q524="","",3*Q524+R524)</f>
        <v/>
      </c>
      <c r="U524" s="33">
        <f>IF(Q524="","",3*S524+R524)</f>
        <v/>
      </c>
      <c r="V524" s="24">
        <f>IF(OR(H524="",I524=""),"",IF(H524&gt;I524,3,IF(H524=I524,1,0)))</f>
        <v/>
      </c>
      <c r="W524" s="24">
        <f>IF(OR(H524="",I524=""),"",IF(I524&gt;H524,3,IF(H524=I524,1,0)))</f>
        <v/>
      </c>
      <c r="X524" s="24">
        <f>IF(OR(H524="",I524=""),0,1)</f>
        <v/>
      </c>
      <c r="Y524" s="24" t="n"/>
    </row>
    <row r="525">
      <c r="A525" s="24" t="inlineStr">
        <is>
          <t>E1-Wolves-Watford</t>
        </is>
      </c>
      <c r="B525" s="24" t="inlineStr">
        <is>
          <t>E1</t>
        </is>
      </c>
      <c r="C525" s="24" t="inlineStr">
        <is>
          <t>Championship</t>
        </is>
      </c>
      <c r="D525" s="24" t="n">
        <v>12</v>
      </c>
      <c r="E525" s="29" t="n">
        <v>46319.625</v>
      </c>
      <c r="F525" s="24" t="inlineStr">
        <is>
          <t>Wolves</t>
        </is>
      </c>
      <c r="G525" s="24" t="inlineStr">
        <is>
          <t>Watford</t>
        </is>
      </c>
      <c r="H525" s="37" t="n"/>
      <c r="I525" s="37" t="n"/>
      <c r="J525" s="37" t="n"/>
      <c r="K525" s="37" t="n"/>
      <c r="L525" s="31" t="n">
        <v>0.549242291847083</v>
      </c>
      <c r="M525" s="31" t="n">
        <v>0.2549495440851951</v>
      </c>
      <c r="N525" s="31" t="n">
        <v>0.1958081640677219</v>
      </c>
      <c r="O525" s="33">
        <f>3*L525+M525</f>
        <v/>
      </c>
      <c r="P525" s="33">
        <f>3*N525+M525</f>
        <v/>
      </c>
      <c r="Q525" s="31">
        <f>IF(OR(J525="",K525=""),"",SUMPRODUCT(POISSON(Helper!$A$2:$A$122,J525,FALSE)*POISSON(Helper!$B$2:$B$122,K525,FALSE)*Helper!$C$2:$C$122))</f>
        <v/>
      </c>
      <c r="R525" s="31">
        <f>IF(OR(J525="",K525=""),"",SUMPRODUCT(POISSON(Helper!$A$2:$A$122,J525,FALSE)*POISSON(Helper!$B$2:$B$122,K525,FALSE)*Helper!$D$2:$D$122))</f>
        <v/>
      </c>
      <c r="S525" s="31">
        <f>IF(Q525="","",1-Q525-R525)</f>
        <v/>
      </c>
      <c r="T525" s="33">
        <f>IF(Q525="","",3*Q525+R525)</f>
        <v/>
      </c>
      <c r="U525" s="33">
        <f>IF(Q525="","",3*S525+R525)</f>
        <v/>
      </c>
      <c r="V525" s="24">
        <f>IF(OR(H525="",I525=""),"",IF(H525&gt;I525,3,IF(H525=I525,1,0)))</f>
        <v/>
      </c>
      <c r="W525" s="24">
        <f>IF(OR(H525="",I525=""),"",IF(I525&gt;H525,3,IF(H525=I525,1,0)))</f>
        <v/>
      </c>
      <c r="X525" s="24">
        <f>IF(OR(H525="",I525=""),0,1)</f>
        <v/>
      </c>
      <c r="Y525" s="24" t="n"/>
    </row>
    <row r="526">
      <c r="A526" s="24" t="inlineStr">
        <is>
          <t>E1-Sheffiel-Wrexham</t>
        </is>
      </c>
      <c r="B526" s="24" t="inlineStr">
        <is>
          <t>E1</t>
        </is>
      </c>
      <c r="C526" s="24" t="inlineStr">
        <is>
          <t>Championship</t>
        </is>
      </c>
      <c r="D526" s="24" t="n">
        <v>13</v>
      </c>
      <c r="E526" s="29" t="n">
        <v>46325.83333333334</v>
      </c>
      <c r="F526" s="24" t="inlineStr">
        <is>
          <t>Sheffield United</t>
        </is>
      </c>
      <c r="G526" s="24" t="inlineStr">
        <is>
          <t>Wrexham</t>
        </is>
      </c>
      <c r="H526" s="37" t="n"/>
      <c r="I526" s="37" t="n"/>
      <c r="J526" s="37" t="n"/>
      <c r="K526" s="37" t="n"/>
      <c r="L526" s="31" t="n">
        <v>0.4195294218463914</v>
      </c>
      <c r="M526" s="31" t="n">
        <v>0.2828323522660303</v>
      </c>
      <c r="N526" s="31" t="n">
        <v>0.2976382258875783</v>
      </c>
      <c r="O526" s="33">
        <f>3*L526+M526</f>
        <v/>
      </c>
      <c r="P526" s="33">
        <f>3*N526+M526</f>
        <v/>
      </c>
      <c r="Q526" s="31">
        <f>IF(OR(J526="",K526=""),"",SUMPRODUCT(POISSON(Helper!$A$2:$A$122,J526,FALSE)*POISSON(Helper!$B$2:$B$122,K526,FALSE)*Helper!$C$2:$C$122))</f>
        <v/>
      </c>
      <c r="R526" s="31">
        <f>IF(OR(J526="",K526=""),"",SUMPRODUCT(POISSON(Helper!$A$2:$A$122,J526,FALSE)*POISSON(Helper!$B$2:$B$122,K526,FALSE)*Helper!$D$2:$D$122))</f>
        <v/>
      </c>
      <c r="S526" s="31">
        <f>IF(Q526="","",1-Q526-R526)</f>
        <v/>
      </c>
      <c r="T526" s="33">
        <f>IF(Q526="","",3*Q526+R526)</f>
        <v/>
      </c>
      <c r="U526" s="33">
        <f>IF(Q526="","",3*S526+R526)</f>
        <v/>
      </c>
      <c r="V526" s="24">
        <f>IF(OR(H526="",I526=""),"",IF(H526&gt;I526,3,IF(H526=I526,1,0)))</f>
        <v/>
      </c>
      <c r="W526" s="24">
        <f>IF(OR(H526="",I526=""),"",IF(I526&gt;H526,3,IF(H526=I526,1,0)))</f>
        <v/>
      </c>
      <c r="X526" s="24">
        <f>IF(OR(H526="",I526=""),0,1)</f>
        <v/>
      </c>
      <c r="Y526" s="24" t="n"/>
    </row>
    <row r="527">
      <c r="A527" s="24" t="inlineStr">
        <is>
          <t>E1-Lincoln-Birmingh</t>
        </is>
      </c>
      <c r="B527" s="24" t="inlineStr">
        <is>
          <t>E1</t>
        </is>
      </c>
      <c r="C527" s="24" t="inlineStr">
        <is>
          <t>Championship</t>
        </is>
      </c>
      <c r="D527" s="24" t="n">
        <v>13</v>
      </c>
      <c r="E527" s="29" t="n">
        <v>46326.52083333334</v>
      </c>
      <c r="F527" s="24" t="inlineStr">
        <is>
          <t>Lincoln</t>
        </is>
      </c>
      <c r="G527" s="24" t="inlineStr">
        <is>
          <t>Birmingham</t>
        </is>
      </c>
      <c r="H527" s="37" t="n"/>
      <c r="I527" s="37" t="n"/>
      <c r="J527" s="37" t="n"/>
      <c r="K527" s="37" t="n"/>
      <c r="L527" s="31" t="n">
        <v>0.2690167428455565</v>
      </c>
      <c r="M527" s="31" t="n">
        <v>0.278063462985789</v>
      </c>
      <c r="N527" s="31" t="n">
        <v>0.4529197941686544</v>
      </c>
      <c r="O527" s="33">
        <f>3*L527+M527</f>
        <v/>
      </c>
      <c r="P527" s="33">
        <f>3*N527+M527</f>
        <v/>
      </c>
      <c r="Q527" s="31">
        <f>IF(OR(J527="",K527=""),"",SUMPRODUCT(POISSON(Helper!$A$2:$A$122,J527,FALSE)*POISSON(Helper!$B$2:$B$122,K527,FALSE)*Helper!$C$2:$C$122))</f>
        <v/>
      </c>
      <c r="R527" s="31">
        <f>IF(OR(J527="",K527=""),"",SUMPRODUCT(POISSON(Helper!$A$2:$A$122,J527,FALSE)*POISSON(Helper!$B$2:$B$122,K527,FALSE)*Helper!$D$2:$D$122))</f>
        <v/>
      </c>
      <c r="S527" s="31">
        <f>IF(Q527="","",1-Q527-R527)</f>
        <v/>
      </c>
      <c r="T527" s="33">
        <f>IF(Q527="","",3*Q527+R527)</f>
        <v/>
      </c>
      <c r="U527" s="33">
        <f>IF(Q527="","",3*S527+R527)</f>
        <v/>
      </c>
      <c r="V527" s="24">
        <f>IF(OR(H527="",I527=""),"",IF(H527&gt;I527,3,IF(H527=I527,1,0)))</f>
        <v/>
      </c>
      <c r="W527" s="24">
        <f>IF(OR(H527="",I527=""),"",IF(I527&gt;H527,3,IF(H527=I527,1,0)))</f>
        <v/>
      </c>
      <c r="X527" s="24">
        <f>IF(OR(H527="",I527=""),0,1)</f>
        <v/>
      </c>
      <c r="Y527" s="24" t="n"/>
    </row>
    <row r="528">
      <c r="A528" s="24" t="inlineStr">
        <is>
          <t>E1-Norwich-Watford</t>
        </is>
      </c>
      <c r="B528" s="24" t="inlineStr">
        <is>
          <t>E1</t>
        </is>
      </c>
      <c r="C528" s="24" t="inlineStr">
        <is>
          <t>Championship</t>
        </is>
      </c>
      <c r="D528" s="24" t="n">
        <v>13</v>
      </c>
      <c r="E528" s="29" t="n">
        <v>46326.52083333334</v>
      </c>
      <c r="F528" s="24" t="inlineStr">
        <is>
          <t>Norwich</t>
        </is>
      </c>
      <c r="G528" s="24" t="inlineStr">
        <is>
          <t>Watford</t>
        </is>
      </c>
      <c r="H528" s="37" t="n"/>
      <c r="I528" s="37" t="n"/>
      <c r="J528" s="37" t="n"/>
      <c r="K528" s="37" t="n"/>
      <c r="L528" s="31" t="n">
        <v>0.4799147598719857</v>
      </c>
      <c r="M528" s="31" t="n">
        <v>0.2729283135657749</v>
      </c>
      <c r="N528" s="31" t="n">
        <v>0.2471569265622394</v>
      </c>
      <c r="O528" s="33">
        <f>3*L528+M528</f>
        <v/>
      </c>
      <c r="P528" s="33">
        <f>3*N528+M528</f>
        <v/>
      </c>
      <c r="Q528" s="31">
        <f>IF(OR(J528="",K528=""),"",SUMPRODUCT(POISSON(Helper!$A$2:$A$122,J528,FALSE)*POISSON(Helper!$B$2:$B$122,K528,FALSE)*Helper!$C$2:$C$122))</f>
        <v/>
      </c>
      <c r="R528" s="31">
        <f>IF(OR(J528="",K528=""),"",SUMPRODUCT(POISSON(Helper!$A$2:$A$122,J528,FALSE)*POISSON(Helper!$B$2:$B$122,K528,FALSE)*Helper!$D$2:$D$122))</f>
        <v/>
      </c>
      <c r="S528" s="31">
        <f>IF(Q528="","",1-Q528-R528)</f>
        <v/>
      </c>
      <c r="T528" s="33">
        <f>IF(Q528="","",3*Q528+R528)</f>
        <v/>
      </c>
      <c r="U528" s="33">
        <f>IF(Q528="","",3*S528+R528)</f>
        <v/>
      </c>
      <c r="V528" s="24">
        <f>IF(OR(H528="",I528=""),"",IF(H528&gt;I528,3,IF(H528=I528,1,0)))</f>
        <v/>
      </c>
      <c r="W528" s="24">
        <f>IF(OR(H528="",I528=""),"",IF(I528&gt;H528,3,IF(H528=I528,1,0)))</f>
        <v/>
      </c>
      <c r="X528" s="24">
        <f>IF(OR(H528="",I528=""),0,1)</f>
        <v/>
      </c>
      <c r="Y528" s="24" t="n"/>
    </row>
    <row r="529">
      <c r="A529" s="24" t="inlineStr">
        <is>
          <t>E1-Stoke-Preston</t>
        </is>
      </c>
      <c r="B529" s="24" t="inlineStr">
        <is>
          <t>E1</t>
        </is>
      </c>
      <c r="C529" s="24" t="inlineStr">
        <is>
          <t>Championship</t>
        </is>
      </c>
      <c r="D529" s="24" t="n">
        <v>13</v>
      </c>
      <c r="E529" s="29" t="n">
        <v>46326.52083333334</v>
      </c>
      <c r="F529" s="24" t="inlineStr">
        <is>
          <t>Stoke</t>
        </is>
      </c>
      <c r="G529" s="24" t="inlineStr">
        <is>
          <t>Preston</t>
        </is>
      </c>
      <c r="H529" s="37" t="n"/>
      <c r="I529" s="37" t="n"/>
      <c r="J529" s="37" t="n"/>
      <c r="K529" s="37" t="n"/>
      <c r="L529" s="31" t="n">
        <v>0.4883752758014044</v>
      </c>
      <c r="M529" s="31" t="n">
        <v>0.2710950086667128</v>
      </c>
      <c r="N529" s="31" t="n">
        <v>0.2405297155318828</v>
      </c>
      <c r="O529" s="33">
        <f>3*L529+M529</f>
        <v/>
      </c>
      <c r="P529" s="33">
        <f>3*N529+M529</f>
        <v/>
      </c>
      <c r="Q529" s="31">
        <f>IF(OR(J529="",K529=""),"",SUMPRODUCT(POISSON(Helper!$A$2:$A$122,J529,FALSE)*POISSON(Helper!$B$2:$B$122,K529,FALSE)*Helper!$C$2:$C$122))</f>
        <v/>
      </c>
      <c r="R529" s="31">
        <f>IF(OR(J529="",K529=""),"",SUMPRODUCT(POISSON(Helper!$A$2:$A$122,J529,FALSE)*POISSON(Helper!$B$2:$B$122,K529,FALSE)*Helper!$D$2:$D$122))</f>
        <v/>
      </c>
      <c r="S529" s="31">
        <f>IF(Q529="","",1-Q529-R529)</f>
        <v/>
      </c>
      <c r="T529" s="33">
        <f>IF(Q529="","",3*Q529+R529)</f>
        <v/>
      </c>
      <c r="U529" s="33">
        <f>IF(Q529="","",3*S529+R529)</f>
        <v/>
      </c>
      <c r="V529" s="24">
        <f>IF(OR(H529="",I529=""),"",IF(H529&gt;I529,3,IF(H529=I529,1,0)))</f>
        <v/>
      </c>
      <c r="W529" s="24">
        <f>IF(OR(H529="",I529=""),"",IF(I529&gt;H529,3,IF(H529=I529,1,0)))</f>
        <v/>
      </c>
      <c r="X529" s="24">
        <f>IF(OR(H529="",I529=""),0,1)</f>
        <v/>
      </c>
      <c r="Y529" s="24" t="n"/>
    </row>
    <row r="530">
      <c r="A530" s="24" t="inlineStr">
        <is>
          <t>E1-Bolton-BristolC</t>
        </is>
      </c>
      <c r="B530" s="24" t="inlineStr">
        <is>
          <t>E1</t>
        </is>
      </c>
      <c r="C530" s="24" t="inlineStr">
        <is>
          <t>Championship</t>
        </is>
      </c>
      <c r="D530" s="24" t="n">
        <v>13</v>
      </c>
      <c r="E530" s="29" t="n">
        <v>46326.625</v>
      </c>
      <c r="F530" s="24" t="inlineStr">
        <is>
          <t>Bolton</t>
        </is>
      </c>
      <c r="G530" s="24" t="inlineStr">
        <is>
          <t>Bristol City</t>
        </is>
      </c>
      <c r="H530" s="37" t="n"/>
      <c r="I530" s="37" t="n"/>
      <c r="J530" s="37" t="n"/>
      <c r="K530" s="37" t="n"/>
      <c r="L530" s="31" t="n">
        <v>0.3433973539019884</v>
      </c>
      <c r="M530" s="31" t="n">
        <v>0.2863786543158342</v>
      </c>
      <c r="N530" s="31" t="n">
        <v>0.3702239917821774</v>
      </c>
      <c r="O530" s="33">
        <f>3*L530+M530</f>
        <v/>
      </c>
      <c r="P530" s="33">
        <f>3*N530+M530</f>
        <v/>
      </c>
      <c r="Q530" s="31">
        <f>IF(OR(J530="",K530=""),"",SUMPRODUCT(POISSON(Helper!$A$2:$A$122,J530,FALSE)*POISSON(Helper!$B$2:$B$122,K530,FALSE)*Helper!$C$2:$C$122))</f>
        <v/>
      </c>
      <c r="R530" s="31">
        <f>IF(OR(J530="",K530=""),"",SUMPRODUCT(POISSON(Helper!$A$2:$A$122,J530,FALSE)*POISSON(Helper!$B$2:$B$122,K530,FALSE)*Helper!$D$2:$D$122))</f>
        <v/>
      </c>
      <c r="S530" s="31">
        <f>IF(Q530="","",1-Q530-R530)</f>
        <v/>
      </c>
      <c r="T530" s="33">
        <f>IF(Q530="","",3*Q530+R530)</f>
        <v/>
      </c>
      <c r="U530" s="33">
        <f>IF(Q530="","",3*S530+R530)</f>
        <v/>
      </c>
      <c r="V530" s="24">
        <f>IF(OR(H530="",I530=""),"",IF(H530&gt;I530,3,IF(H530=I530,1,0)))</f>
        <v/>
      </c>
      <c r="W530" s="24">
        <f>IF(OR(H530="",I530=""),"",IF(I530&gt;H530,3,IF(H530=I530,1,0)))</f>
        <v/>
      </c>
      <c r="X530" s="24">
        <f>IF(OR(H530="",I530=""),0,1)</f>
        <v/>
      </c>
      <c r="Y530" s="24" t="n"/>
    </row>
    <row r="531">
      <c r="A531" s="24" t="inlineStr">
        <is>
          <t>E1-Burnley-Portsmou</t>
        </is>
      </c>
      <c r="B531" s="24" t="inlineStr">
        <is>
          <t>E1</t>
        </is>
      </c>
      <c r="C531" s="24" t="inlineStr">
        <is>
          <t>Championship</t>
        </is>
      </c>
      <c r="D531" s="24" t="n">
        <v>13</v>
      </c>
      <c r="E531" s="29" t="n">
        <v>46326.625</v>
      </c>
      <c r="F531" s="24" t="inlineStr">
        <is>
          <t>Burnley</t>
        </is>
      </c>
      <c r="G531" s="24" t="inlineStr">
        <is>
          <t>Portsmouth</t>
        </is>
      </c>
      <c r="H531" s="37" t="n"/>
      <c r="I531" s="37" t="n"/>
      <c r="J531" s="37" t="n"/>
      <c r="K531" s="37" t="n"/>
      <c r="L531" s="31" t="n">
        <v>0.5150563267129089</v>
      </c>
      <c r="M531" s="31" t="n">
        <v>0.2646425733632533</v>
      </c>
      <c r="N531" s="31" t="n">
        <v>0.2203010999238378</v>
      </c>
      <c r="O531" s="33">
        <f>3*L531+M531</f>
        <v/>
      </c>
      <c r="P531" s="33">
        <f>3*N531+M531</f>
        <v/>
      </c>
      <c r="Q531" s="31">
        <f>IF(OR(J531="",K531=""),"",SUMPRODUCT(POISSON(Helper!$A$2:$A$122,J531,FALSE)*POISSON(Helper!$B$2:$B$122,K531,FALSE)*Helper!$C$2:$C$122))</f>
        <v/>
      </c>
      <c r="R531" s="31">
        <f>IF(OR(J531="",K531=""),"",SUMPRODUCT(POISSON(Helper!$A$2:$A$122,J531,FALSE)*POISSON(Helper!$B$2:$B$122,K531,FALSE)*Helper!$D$2:$D$122))</f>
        <v/>
      </c>
      <c r="S531" s="31">
        <f>IF(Q531="","",1-Q531-R531)</f>
        <v/>
      </c>
      <c r="T531" s="33">
        <f>IF(Q531="","",3*Q531+R531)</f>
        <v/>
      </c>
      <c r="U531" s="33">
        <f>IF(Q531="","",3*S531+R531)</f>
        <v/>
      </c>
      <c r="V531" s="24">
        <f>IF(OR(H531="",I531=""),"",IF(H531&gt;I531,3,IF(H531=I531,1,0)))</f>
        <v/>
      </c>
      <c r="W531" s="24">
        <f>IF(OR(H531="",I531=""),"",IF(I531&gt;H531,3,IF(H531=I531,1,0)))</f>
        <v/>
      </c>
      <c r="X531" s="24">
        <f>IF(OR(H531="",I531=""),0,1)</f>
        <v/>
      </c>
      <c r="Y531" s="24" t="n"/>
    </row>
    <row r="532">
      <c r="A532" s="24" t="inlineStr">
        <is>
          <t>E1-Middlesb-Charlton</t>
        </is>
      </c>
      <c r="B532" s="24" t="inlineStr">
        <is>
          <t>E1</t>
        </is>
      </c>
      <c r="C532" s="24" t="inlineStr">
        <is>
          <t>Championship</t>
        </is>
      </c>
      <c r="D532" s="24" t="n">
        <v>13</v>
      </c>
      <c r="E532" s="29" t="n">
        <v>46326.625</v>
      </c>
      <c r="F532" s="24" t="inlineStr">
        <is>
          <t>Middlesbrough</t>
        </is>
      </c>
      <c r="G532" s="24" t="inlineStr">
        <is>
          <t>Charlton</t>
        </is>
      </c>
      <c r="H532" s="37" t="n"/>
      <c r="I532" s="37" t="n"/>
      <c r="J532" s="37" t="n"/>
      <c r="K532" s="37" t="n"/>
      <c r="L532" s="31" t="n">
        <v>0.5701138550010281</v>
      </c>
      <c r="M532" s="31" t="n">
        <v>0.248281154534983</v>
      </c>
      <c r="N532" s="31" t="n">
        <v>0.1816049904639889</v>
      </c>
      <c r="O532" s="33">
        <f>3*L532+M532</f>
        <v/>
      </c>
      <c r="P532" s="33">
        <f>3*N532+M532</f>
        <v/>
      </c>
      <c r="Q532" s="31">
        <f>IF(OR(J532="",K532=""),"",SUMPRODUCT(POISSON(Helper!$A$2:$A$122,J532,FALSE)*POISSON(Helper!$B$2:$B$122,K532,FALSE)*Helper!$C$2:$C$122))</f>
        <v/>
      </c>
      <c r="R532" s="31">
        <f>IF(OR(J532="",K532=""),"",SUMPRODUCT(POISSON(Helper!$A$2:$A$122,J532,FALSE)*POISSON(Helper!$B$2:$B$122,K532,FALSE)*Helper!$D$2:$D$122))</f>
        <v/>
      </c>
      <c r="S532" s="31">
        <f>IF(Q532="","",1-Q532-R532)</f>
        <v/>
      </c>
      <c r="T532" s="33">
        <f>IF(Q532="","",3*Q532+R532)</f>
        <v/>
      </c>
      <c r="U532" s="33">
        <f>IF(Q532="","",3*S532+R532)</f>
        <v/>
      </c>
      <c r="V532" s="24">
        <f>IF(OR(H532="",I532=""),"",IF(H532&gt;I532,3,IF(H532=I532,1,0)))</f>
        <v/>
      </c>
      <c r="W532" s="24">
        <f>IF(OR(H532="",I532=""),"",IF(I532&gt;H532,3,IF(H532=I532,1,0)))</f>
        <v/>
      </c>
      <c r="X532" s="24">
        <f>IF(OR(H532="",I532=""),0,1)</f>
        <v/>
      </c>
      <c r="Y532" s="24" t="n"/>
    </row>
    <row r="533">
      <c r="A533" s="24" t="inlineStr">
        <is>
          <t>E1-Millwall-Derby</t>
        </is>
      </c>
      <c r="B533" s="24" t="inlineStr">
        <is>
          <t>E1</t>
        </is>
      </c>
      <c r="C533" s="24" t="inlineStr">
        <is>
          <t>Championship</t>
        </is>
      </c>
      <c r="D533" s="24" t="n">
        <v>13</v>
      </c>
      <c r="E533" s="29" t="n">
        <v>46326.625</v>
      </c>
      <c r="F533" s="24" t="inlineStr">
        <is>
          <t>Millwall</t>
        </is>
      </c>
      <c r="G533" s="24" t="inlineStr">
        <is>
          <t>Derby</t>
        </is>
      </c>
      <c r="H533" s="37" t="n"/>
      <c r="I533" s="37" t="n"/>
      <c r="J533" s="37" t="n"/>
      <c r="K533" s="37" t="n"/>
      <c r="L533" s="31" t="n">
        <v>0.4354332322828895</v>
      </c>
      <c r="M533" s="31" t="n">
        <v>0.2807866891851625</v>
      </c>
      <c r="N533" s="31" t="n">
        <v>0.283780078531948</v>
      </c>
      <c r="O533" s="33">
        <f>3*L533+M533</f>
        <v/>
      </c>
      <c r="P533" s="33">
        <f>3*N533+M533</f>
        <v/>
      </c>
      <c r="Q533" s="31">
        <f>IF(OR(J533="",K533=""),"",SUMPRODUCT(POISSON(Helper!$A$2:$A$122,J533,FALSE)*POISSON(Helper!$B$2:$B$122,K533,FALSE)*Helper!$C$2:$C$122))</f>
        <v/>
      </c>
      <c r="R533" s="31">
        <f>IF(OR(J533="",K533=""),"",SUMPRODUCT(POISSON(Helper!$A$2:$A$122,J533,FALSE)*POISSON(Helper!$B$2:$B$122,K533,FALSE)*Helper!$D$2:$D$122))</f>
        <v/>
      </c>
      <c r="S533" s="31">
        <f>IF(Q533="","",1-Q533-R533)</f>
        <v/>
      </c>
      <c r="T533" s="33">
        <f>IF(Q533="","",3*Q533+R533)</f>
        <v/>
      </c>
      <c r="U533" s="33">
        <f>IF(Q533="","",3*S533+R533)</f>
        <v/>
      </c>
      <c r="V533" s="24">
        <f>IF(OR(H533="",I533=""),"",IF(H533&gt;I533,3,IF(H533=I533,1,0)))</f>
        <v/>
      </c>
      <c r="W533" s="24">
        <f>IF(OR(H533="",I533=""),"",IF(I533&gt;H533,3,IF(H533=I533,1,0)))</f>
        <v/>
      </c>
      <c r="X533" s="24">
        <f>IF(OR(H533="",I533=""),0,1)</f>
        <v/>
      </c>
      <c r="Y533" s="24" t="n"/>
    </row>
    <row r="534">
      <c r="A534" s="24" t="inlineStr">
        <is>
          <t>E1-Southamp-QPR</t>
        </is>
      </c>
      <c r="B534" s="24" t="inlineStr">
        <is>
          <t>E1</t>
        </is>
      </c>
      <c r="C534" s="24" t="inlineStr">
        <is>
          <t>Championship</t>
        </is>
      </c>
      <c r="D534" s="24" t="n">
        <v>13</v>
      </c>
      <c r="E534" s="29" t="n">
        <v>46326.625</v>
      </c>
      <c r="F534" s="24" t="inlineStr">
        <is>
          <t>Southampton</t>
        </is>
      </c>
      <c r="G534" s="24" t="inlineStr">
        <is>
          <t>QPR</t>
        </is>
      </c>
      <c r="H534" s="37" t="n"/>
      <c r="I534" s="37" t="n"/>
      <c r="J534" s="37" t="n"/>
      <c r="K534" s="37" t="n"/>
      <c r="L534" s="31" t="n">
        <v>0.4966123832688711</v>
      </c>
      <c r="M534" s="31" t="n">
        <v>0.2692105053571201</v>
      </c>
      <c r="N534" s="31" t="n">
        <v>0.2341771113740088</v>
      </c>
      <c r="O534" s="33">
        <f>3*L534+M534</f>
        <v/>
      </c>
      <c r="P534" s="33">
        <f>3*N534+M534</f>
        <v/>
      </c>
      <c r="Q534" s="31">
        <f>IF(OR(J534="",K534=""),"",SUMPRODUCT(POISSON(Helper!$A$2:$A$122,J534,FALSE)*POISSON(Helper!$B$2:$B$122,K534,FALSE)*Helper!$C$2:$C$122))</f>
        <v/>
      </c>
      <c r="R534" s="31">
        <f>IF(OR(J534="",K534=""),"",SUMPRODUCT(POISSON(Helper!$A$2:$A$122,J534,FALSE)*POISSON(Helper!$B$2:$B$122,K534,FALSE)*Helper!$D$2:$D$122))</f>
        <v/>
      </c>
      <c r="S534" s="31">
        <f>IF(Q534="","",1-Q534-R534)</f>
        <v/>
      </c>
      <c r="T534" s="33">
        <f>IF(Q534="","",3*Q534+R534)</f>
        <v/>
      </c>
      <c r="U534" s="33">
        <f>IF(Q534="","",3*S534+R534)</f>
        <v/>
      </c>
      <c r="V534" s="24">
        <f>IF(OR(H534="",I534=""),"",IF(H534&gt;I534,3,IF(H534=I534,1,0)))</f>
        <v/>
      </c>
      <c r="W534" s="24">
        <f>IF(OR(H534="",I534=""),"",IF(I534&gt;H534,3,IF(H534=I534,1,0)))</f>
        <v/>
      </c>
      <c r="X534" s="24">
        <f>IF(OR(H534="",I534=""),0,1)</f>
        <v/>
      </c>
      <c r="Y534" s="24" t="n"/>
    </row>
    <row r="535">
      <c r="A535" s="24" t="inlineStr">
        <is>
          <t>E1-Swansea-Blackbur</t>
        </is>
      </c>
      <c r="B535" s="24" t="inlineStr">
        <is>
          <t>E1</t>
        </is>
      </c>
      <c r="C535" s="24" t="inlineStr">
        <is>
          <t>Championship</t>
        </is>
      </c>
      <c r="D535" s="24" t="n">
        <v>13</v>
      </c>
      <c r="E535" s="29" t="n">
        <v>46326.625</v>
      </c>
      <c r="F535" s="24" t="inlineStr">
        <is>
          <t>Swansea</t>
        </is>
      </c>
      <c r="G535" s="24" t="inlineStr">
        <is>
          <t>Blackburn</t>
        </is>
      </c>
      <c r="H535" s="37" t="n"/>
      <c r="I535" s="37" t="n"/>
      <c r="J535" s="37" t="n"/>
      <c r="K535" s="37" t="n"/>
      <c r="L535" s="31" t="n">
        <v>0.4329340028037265</v>
      </c>
      <c r="M535" s="31" t="n">
        <v>0.2811357814293762</v>
      </c>
      <c r="N535" s="31" t="n">
        <v>0.2859302157668973</v>
      </c>
      <c r="O535" s="33">
        <f>3*L535+M535</f>
        <v/>
      </c>
      <c r="P535" s="33">
        <f>3*N535+M535</f>
        <v/>
      </c>
      <c r="Q535" s="31">
        <f>IF(OR(J535="",K535=""),"",SUMPRODUCT(POISSON(Helper!$A$2:$A$122,J535,FALSE)*POISSON(Helper!$B$2:$B$122,K535,FALSE)*Helper!$C$2:$C$122))</f>
        <v/>
      </c>
      <c r="R535" s="31">
        <f>IF(OR(J535="",K535=""),"",SUMPRODUCT(POISSON(Helper!$A$2:$A$122,J535,FALSE)*POISSON(Helper!$B$2:$B$122,K535,FALSE)*Helper!$D$2:$D$122))</f>
        <v/>
      </c>
      <c r="S535" s="31">
        <f>IF(Q535="","",1-Q535-R535)</f>
        <v/>
      </c>
      <c r="T535" s="33">
        <f>IF(Q535="","",3*Q535+R535)</f>
        <v/>
      </c>
      <c r="U535" s="33">
        <f>IF(Q535="","",3*S535+R535)</f>
        <v/>
      </c>
      <c r="V535" s="24">
        <f>IF(OR(H535="",I535=""),"",IF(H535&gt;I535,3,IF(H535=I535,1,0)))</f>
        <v/>
      </c>
      <c r="W535" s="24">
        <f>IF(OR(H535="",I535=""),"",IF(I535&gt;H535,3,IF(H535=I535,1,0)))</f>
        <v/>
      </c>
      <c r="X535" s="24">
        <f>IF(OR(H535="",I535=""),0,1)</f>
        <v/>
      </c>
      <c r="Y535" s="24" t="n"/>
    </row>
    <row r="536">
      <c r="A536" s="24" t="inlineStr">
        <is>
          <t>E1-WestHam-WestBrom</t>
        </is>
      </c>
      <c r="B536" s="24" t="inlineStr">
        <is>
          <t>E1</t>
        </is>
      </c>
      <c r="C536" s="24" t="inlineStr">
        <is>
          <t>Championship</t>
        </is>
      </c>
      <c r="D536" s="24" t="n">
        <v>13</v>
      </c>
      <c r="E536" s="29" t="n">
        <v>46326.625</v>
      </c>
      <c r="F536" s="24" t="inlineStr">
        <is>
          <t>West Ham</t>
        </is>
      </c>
      <c r="G536" s="24" t="inlineStr">
        <is>
          <t>West Brom</t>
        </is>
      </c>
      <c r="H536" s="37" t="n"/>
      <c r="I536" s="37" t="n"/>
      <c r="J536" s="37" t="n"/>
      <c r="K536" s="37" t="n"/>
      <c r="L536" s="31" t="n">
        <v>0.5892763602199262</v>
      </c>
      <c r="M536" s="31" t="n">
        <v>0.2416773904795004</v>
      </c>
      <c r="N536" s="31" t="n">
        <v>0.1690462493005734</v>
      </c>
      <c r="O536" s="33">
        <f>3*L536+M536</f>
        <v/>
      </c>
      <c r="P536" s="33">
        <f>3*N536+M536</f>
        <v/>
      </c>
      <c r="Q536" s="31">
        <f>IF(OR(J536="",K536=""),"",SUMPRODUCT(POISSON(Helper!$A$2:$A$122,J536,FALSE)*POISSON(Helper!$B$2:$B$122,K536,FALSE)*Helper!$C$2:$C$122))</f>
        <v/>
      </c>
      <c r="R536" s="31">
        <f>IF(OR(J536="",K536=""),"",SUMPRODUCT(POISSON(Helper!$A$2:$A$122,J536,FALSE)*POISSON(Helper!$B$2:$B$122,K536,FALSE)*Helper!$D$2:$D$122))</f>
        <v/>
      </c>
      <c r="S536" s="31">
        <f>IF(Q536="","",1-Q536-R536)</f>
        <v/>
      </c>
      <c r="T536" s="33">
        <f>IF(Q536="","",3*Q536+R536)</f>
        <v/>
      </c>
      <c r="U536" s="33">
        <f>IF(Q536="","",3*S536+R536)</f>
        <v/>
      </c>
      <c r="V536" s="24">
        <f>IF(OR(H536="",I536=""),"",IF(H536&gt;I536,3,IF(H536=I536,1,0)))</f>
        <v/>
      </c>
      <c r="W536" s="24">
        <f>IF(OR(H536="",I536=""),"",IF(I536&gt;H536,3,IF(H536=I536,1,0)))</f>
        <v/>
      </c>
      <c r="X536" s="24">
        <f>IF(OR(H536="",I536=""),0,1)</f>
        <v/>
      </c>
      <c r="Y536" s="24" t="n"/>
    </row>
    <row r="537">
      <c r="A537" s="24" t="inlineStr">
        <is>
          <t>E1-Wolves-Cardiff</t>
        </is>
      </c>
      <c r="B537" s="24" t="inlineStr">
        <is>
          <t>E1</t>
        </is>
      </c>
      <c r="C537" s="24" t="inlineStr">
        <is>
          <t>Championship</t>
        </is>
      </c>
      <c r="D537" s="24" t="n">
        <v>13</v>
      </c>
      <c r="E537" s="29" t="n">
        <v>46326.625</v>
      </c>
      <c r="F537" s="24" t="inlineStr">
        <is>
          <t>Wolves</t>
        </is>
      </c>
      <c r="G537" s="24" t="inlineStr">
        <is>
          <t>Cardiff</t>
        </is>
      </c>
      <c r="H537" s="37" t="n"/>
      <c r="I537" s="37" t="n"/>
      <c r="J537" s="37" t="n"/>
      <c r="K537" s="37" t="n"/>
      <c r="L537" s="31" t="n">
        <v>0.5957967426748058</v>
      </c>
      <c r="M537" s="31" t="n">
        <v>0.2393276709753035</v>
      </c>
      <c r="N537" s="31" t="n">
        <v>0.1648755863498908</v>
      </c>
      <c r="O537" s="33">
        <f>3*L537+M537</f>
        <v/>
      </c>
      <c r="P537" s="33">
        <f>3*N537+M537</f>
        <v/>
      </c>
      <c r="Q537" s="31">
        <f>IF(OR(J537="",K537=""),"",SUMPRODUCT(POISSON(Helper!$A$2:$A$122,J537,FALSE)*POISSON(Helper!$B$2:$B$122,K537,FALSE)*Helper!$C$2:$C$122))</f>
        <v/>
      </c>
      <c r="R537" s="31">
        <f>IF(OR(J537="",K537=""),"",SUMPRODUCT(POISSON(Helper!$A$2:$A$122,J537,FALSE)*POISSON(Helper!$B$2:$B$122,K537,FALSE)*Helper!$D$2:$D$122))</f>
        <v/>
      </c>
      <c r="S537" s="31">
        <f>IF(Q537="","",1-Q537-R537)</f>
        <v/>
      </c>
      <c r="T537" s="33">
        <f>IF(Q537="","",3*Q537+R537)</f>
        <v/>
      </c>
      <c r="U537" s="33">
        <f>IF(Q537="","",3*S537+R537)</f>
        <v/>
      </c>
      <c r="V537" s="24">
        <f>IF(OR(H537="",I537=""),"",IF(H537&gt;I537,3,IF(H537=I537,1,0)))</f>
        <v/>
      </c>
      <c r="W537" s="24">
        <f>IF(OR(H537="",I537=""),"",IF(I537&gt;H537,3,IF(H537=I537,1,0)))</f>
        <v/>
      </c>
      <c r="X537" s="24">
        <f>IF(OR(H537="",I537=""),0,1)</f>
        <v/>
      </c>
      <c r="Y537" s="24" t="n"/>
    </row>
    <row r="538">
      <c r="A538" s="24" t="inlineStr">
        <is>
          <t>E1-Blackbur-Stoke</t>
        </is>
      </c>
      <c r="B538" s="24" t="inlineStr">
        <is>
          <t>E1</t>
        </is>
      </c>
      <c r="C538" s="24" t="inlineStr">
        <is>
          <t>Championship</t>
        </is>
      </c>
      <c r="D538" s="24" t="n">
        <v>14</v>
      </c>
      <c r="E538" s="29" t="n">
        <v>46329.82291666666</v>
      </c>
      <c r="F538" s="24" t="inlineStr">
        <is>
          <t>Blackburn</t>
        </is>
      </c>
      <c r="G538" s="24" t="inlineStr">
        <is>
          <t>Stoke</t>
        </is>
      </c>
      <c r="H538" s="37" t="n"/>
      <c r="I538" s="37" t="n"/>
      <c r="J538" s="37" t="n"/>
      <c r="K538" s="37" t="n"/>
      <c r="L538" s="31" t="n">
        <v>0.3664229055718672</v>
      </c>
      <c r="M538" s="31" t="n">
        <v>0.2864655330458146</v>
      </c>
      <c r="N538" s="31" t="n">
        <v>0.3471115613823182</v>
      </c>
      <c r="O538" s="33">
        <f>3*L538+M538</f>
        <v/>
      </c>
      <c r="P538" s="33">
        <f>3*N538+M538</f>
        <v/>
      </c>
      <c r="Q538" s="31">
        <f>IF(OR(J538="",K538=""),"",SUMPRODUCT(POISSON(Helper!$A$2:$A$122,J538,FALSE)*POISSON(Helper!$B$2:$B$122,K538,FALSE)*Helper!$C$2:$C$122))</f>
        <v/>
      </c>
      <c r="R538" s="31">
        <f>IF(OR(J538="",K538=""),"",SUMPRODUCT(POISSON(Helper!$A$2:$A$122,J538,FALSE)*POISSON(Helper!$B$2:$B$122,K538,FALSE)*Helper!$D$2:$D$122))</f>
        <v/>
      </c>
      <c r="S538" s="31">
        <f>IF(Q538="","",1-Q538-R538)</f>
        <v/>
      </c>
      <c r="T538" s="33">
        <f>IF(Q538="","",3*Q538+R538)</f>
        <v/>
      </c>
      <c r="U538" s="33">
        <f>IF(Q538="","",3*S538+R538)</f>
        <v/>
      </c>
      <c r="V538" s="24">
        <f>IF(OR(H538="",I538=""),"",IF(H538&gt;I538,3,IF(H538=I538,1,0)))</f>
        <v/>
      </c>
      <c r="W538" s="24">
        <f>IF(OR(H538="",I538=""),"",IF(I538&gt;H538,3,IF(H538=I538,1,0)))</f>
        <v/>
      </c>
      <c r="X538" s="24">
        <f>IF(OR(H538="",I538=""),0,1)</f>
        <v/>
      </c>
      <c r="Y538" s="24" t="n"/>
    </row>
    <row r="539">
      <c r="A539" s="24" t="inlineStr">
        <is>
          <t>E1-Charlton-Bolton</t>
        </is>
      </c>
      <c r="B539" s="24" t="inlineStr">
        <is>
          <t>E1</t>
        </is>
      </c>
      <c r="C539" s="24" t="inlineStr">
        <is>
          <t>Championship</t>
        </is>
      </c>
      <c r="D539" s="24" t="n">
        <v>14</v>
      </c>
      <c r="E539" s="29" t="n">
        <v>46329.82291666666</v>
      </c>
      <c r="F539" s="24" t="inlineStr">
        <is>
          <t>Charlton</t>
        </is>
      </c>
      <c r="G539" s="24" t="inlineStr">
        <is>
          <t>Bolton</t>
        </is>
      </c>
      <c r="H539" s="37" t="n"/>
      <c r="I539" s="37" t="n"/>
      <c r="J539" s="37" t="n"/>
      <c r="K539" s="37" t="n"/>
      <c r="L539" s="31" t="n">
        <v>0.4066832431901916</v>
      </c>
      <c r="M539" s="31" t="n">
        <v>0.2841735927019812</v>
      </c>
      <c r="N539" s="31" t="n">
        <v>0.3091431641078273</v>
      </c>
      <c r="O539" s="33">
        <f>3*L539+M539</f>
        <v/>
      </c>
      <c r="P539" s="33">
        <f>3*N539+M539</f>
        <v/>
      </c>
      <c r="Q539" s="31">
        <f>IF(OR(J539="",K539=""),"",SUMPRODUCT(POISSON(Helper!$A$2:$A$122,J539,FALSE)*POISSON(Helper!$B$2:$B$122,K539,FALSE)*Helper!$C$2:$C$122))</f>
        <v/>
      </c>
      <c r="R539" s="31">
        <f>IF(OR(J539="",K539=""),"",SUMPRODUCT(POISSON(Helper!$A$2:$A$122,J539,FALSE)*POISSON(Helper!$B$2:$B$122,K539,FALSE)*Helper!$D$2:$D$122))</f>
        <v/>
      </c>
      <c r="S539" s="31">
        <f>IF(Q539="","",1-Q539-R539)</f>
        <v/>
      </c>
      <c r="T539" s="33">
        <f>IF(Q539="","",3*Q539+R539)</f>
        <v/>
      </c>
      <c r="U539" s="33">
        <f>IF(Q539="","",3*S539+R539)</f>
        <v/>
      </c>
      <c r="V539" s="24">
        <f>IF(OR(H539="",I539=""),"",IF(H539&gt;I539,3,IF(H539=I539,1,0)))</f>
        <v/>
      </c>
      <c r="W539" s="24">
        <f>IF(OR(H539="",I539=""),"",IF(I539&gt;H539,3,IF(H539=I539,1,0)))</f>
        <v/>
      </c>
      <c r="X539" s="24">
        <f>IF(OR(H539="",I539=""),0,1)</f>
        <v/>
      </c>
      <c r="Y539" s="24" t="n"/>
    </row>
    <row r="540">
      <c r="A540" s="24" t="inlineStr">
        <is>
          <t>E1-Derby-Norwich</t>
        </is>
      </c>
      <c r="B540" s="24" t="inlineStr">
        <is>
          <t>E1</t>
        </is>
      </c>
      <c r="C540" s="24" t="inlineStr">
        <is>
          <t>Championship</t>
        </is>
      </c>
      <c r="D540" s="24" t="n">
        <v>14</v>
      </c>
      <c r="E540" s="29" t="n">
        <v>46329.82291666666</v>
      </c>
      <c r="F540" s="24" t="inlineStr">
        <is>
          <t>Derby</t>
        </is>
      </c>
      <c r="G540" s="24" t="inlineStr">
        <is>
          <t>Norwich</t>
        </is>
      </c>
      <c r="H540" s="37" t="n"/>
      <c r="I540" s="37" t="n"/>
      <c r="J540" s="37" t="n"/>
      <c r="K540" s="37" t="n"/>
      <c r="L540" s="31" t="n">
        <v>0.3876098621716789</v>
      </c>
      <c r="M540" s="31" t="n">
        <v>0.2856310114044173</v>
      </c>
      <c r="N540" s="31" t="n">
        <v>0.3267591264239038</v>
      </c>
      <c r="O540" s="33">
        <f>3*L540+M540</f>
        <v/>
      </c>
      <c r="P540" s="33">
        <f>3*N540+M540</f>
        <v/>
      </c>
      <c r="Q540" s="31">
        <f>IF(OR(J540="",K540=""),"",SUMPRODUCT(POISSON(Helper!$A$2:$A$122,J540,FALSE)*POISSON(Helper!$B$2:$B$122,K540,FALSE)*Helper!$C$2:$C$122))</f>
        <v/>
      </c>
      <c r="R540" s="31">
        <f>IF(OR(J540="",K540=""),"",SUMPRODUCT(POISSON(Helper!$A$2:$A$122,J540,FALSE)*POISSON(Helper!$B$2:$B$122,K540,FALSE)*Helper!$D$2:$D$122))</f>
        <v/>
      </c>
      <c r="S540" s="31">
        <f>IF(Q540="","",1-Q540-R540)</f>
        <v/>
      </c>
      <c r="T540" s="33">
        <f>IF(Q540="","",3*Q540+R540)</f>
        <v/>
      </c>
      <c r="U540" s="33">
        <f>IF(Q540="","",3*S540+R540)</f>
        <v/>
      </c>
      <c r="V540" s="24">
        <f>IF(OR(H540="",I540=""),"",IF(H540&gt;I540,3,IF(H540=I540,1,0)))</f>
        <v/>
      </c>
      <c r="W540" s="24">
        <f>IF(OR(H540="",I540=""),"",IF(I540&gt;H540,3,IF(H540=I540,1,0)))</f>
        <v/>
      </c>
      <c r="X540" s="24">
        <f>IF(OR(H540="",I540=""),0,1)</f>
        <v/>
      </c>
      <c r="Y540" s="24" t="n"/>
    </row>
    <row r="541">
      <c r="A541" s="24" t="inlineStr">
        <is>
          <t>E1-Portsmou-Swansea</t>
        </is>
      </c>
      <c r="B541" s="24" t="inlineStr">
        <is>
          <t>E1</t>
        </is>
      </c>
      <c r="C541" s="24" t="inlineStr">
        <is>
          <t>Championship</t>
        </is>
      </c>
      <c r="D541" s="24" t="n">
        <v>14</v>
      </c>
      <c r="E541" s="29" t="n">
        <v>46329.82291666666</v>
      </c>
      <c r="F541" s="24" t="inlineStr">
        <is>
          <t>Portsmouth</t>
        </is>
      </c>
      <c r="G541" s="24" t="inlineStr">
        <is>
          <t>Swansea</t>
        </is>
      </c>
      <c r="H541" s="37" t="n"/>
      <c r="I541" s="37" t="n"/>
      <c r="J541" s="37" t="n"/>
      <c r="K541" s="37" t="n"/>
      <c r="L541" s="31" t="n">
        <v>0.4023538917591335</v>
      </c>
      <c r="M541" s="31" t="n">
        <v>0.2845612226366799</v>
      </c>
      <c r="N541" s="31" t="n">
        <v>0.3130848856041866</v>
      </c>
      <c r="O541" s="33">
        <f>3*L541+M541</f>
        <v/>
      </c>
      <c r="P541" s="33">
        <f>3*N541+M541</f>
        <v/>
      </c>
      <c r="Q541" s="31">
        <f>IF(OR(J541="",K541=""),"",SUMPRODUCT(POISSON(Helper!$A$2:$A$122,J541,FALSE)*POISSON(Helper!$B$2:$B$122,K541,FALSE)*Helper!$C$2:$C$122))</f>
        <v/>
      </c>
      <c r="R541" s="31">
        <f>IF(OR(J541="",K541=""),"",SUMPRODUCT(POISSON(Helper!$A$2:$A$122,J541,FALSE)*POISSON(Helper!$B$2:$B$122,K541,FALSE)*Helper!$D$2:$D$122))</f>
        <v/>
      </c>
      <c r="S541" s="31">
        <f>IF(Q541="","",1-Q541-R541)</f>
        <v/>
      </c>
      <c r="T541" s="33">
        <f>IF(Q541="","",3*Q541+R541)</f>
        <v/>
      </c>
      <c r="U541" s="33">
        <f>IF(Q541="","",3*S541+R541)</f>
        <v/>
      </c>
      <c r="V541" s="24">
        <f>IF(OR(H541="",I541=""),"",IF(H541&gt;I541,3,IF(H541=I541,1,0)))</f>
        <v/>
      </c>
      <c r="W541" s="24">
        <f>IF(OR(H541="",I541=""),"",IF(I541&gt;H541,3,IF(H541=I541,1,0)))</f>
        <v/>
      </c>
      <c r="X541" s="24">
        <f>IF(OR(H541="",I541=""),0,1)</f>
        <v/>
      </c>
      <c r="Y541" s="24" t="n"/>
    </row>
    <row r="542">
      <c r="A542" s="24" t="inlineStr">
        <is>
          <t>E1-Preston-Sheffiel</t>
        </is>
      </c>
      <c r="B542" s="24" t="inlineStr">
        <is>
          <t>E1</t>
        </is>
      </c>
      <c r="C542" s="24" t="inlineStr">
        <is>
          <t>Championship</t>
        </is>
      </c>
      <c r="D542" s="24" t="n">
        <v>14</v>
      </c>
      <c r="E542" s="29" t="n">
        <v>46329.82291666666</v>
      </c>
      <c r="F542" s="24" t="inlineStr">
        <is>
          <t>Preston</t>
        </is>
      </c>
      <c r="G542" s="24" t="inlineStr">
        <is>
          <t>Sheffield United</t>
        </is>
      </c>
      <c r="H542" s="37" t="n"/>
      <c r="I542" s="37" t="n"/>
      <c r="J542" s="37" t="n"/>
      <c r="K542" s="37" t="n"/>
      <c r="L542" s="31" t="n">
        <v>0.3322859787789403</v>
      </c>
      <c r="M542" s="31" t="n">
        <v>0.2859454041364492</v>
      </c>
      <c r="N542" s="31" t="n">
        <v>0.3817686170846105</v>
      </c>
      <c r="O542" s="33">
        <f>3*L542+M542</f>
        <v/>
      </c>
      <c r="P542" s="33">
        <f>3*N542+M542</f>
        <v/>
      </c>
      <c r="Q542" s="31">
        <f>IF(OR(J542="",K542=""),"",SUMPRODUCT(POISSON(Helper!$A$2:$A$122,J542,FALSE)*POISSON(Helper!$B$2:$B$122,K542,FALSE)*Helper!$C$2:$C$122))</f>
        <v/>
      </c>
      <c r="R542" s="31">
        <f>IF(OR(J542="",K542=""),"",SUMPRODUCT(POISSON(Helper!$A$2:$A$122,J542,FALSE)*POISSON(Helper!$B$2:$B$122,K542,FALSE)*Helper!$D$2:$D$122))</f>
        <v/>
      </c>
      <c r="S542" s="31">
        <f>IF(Q542="","",1-Q542-R542)</f>
        <v/>
      </c>
      <c r="T542" s="33">
        <f>IF(Q542="","",3*Q542+R542)</f>
        <v/>
      </c>
      <c r="U542" s="33">
        <f>IF(Q542="","",3*S542+R542)</f>
        <v/>
      </c>
      <c r="V542" s="24">
        <f>IF(OR(H542="",I542=""),"",IF(H542&gt;I542,3,IF(H542=I542,1,0)))</f>
        <v/>
      </c>
      <c r="W542" s="24">
        <f>IF(OR(H542="",I542=""),"",IF(I542&gt;H542,3,IF(H542=I542,1,0)))</f>
        <v/>
      </c>
      <c r="X542" s="24">
        <f>IF(OR(H542="",I542=""),0,1)</f>
        <v/>
      </c>
      <c r="Y542" s="24" t="n"/>
    </row>
    <row r="543">
      <c r="A543" s="24" t="inlineStr">
        <is>
          <t>E1-QPR-Burnley</t>
        </is>
      </c>
      <c r="B543" s="24" t="inlineStr">
        <is>
          <t>E1</t>
        </is>
      </c>
      <c r="C543" s="24" t="inlineStr">
        <is>
          <t>Championship</t>
        </is>
      </c>
      <c r="D543" s="24" t="n">
        <v>14</v>
      </c>
      <c r="E543" s="29" t="n">
        <v>46329.82291666666</v>
      </c>
      <c r="F543" s="24" t="inlineStr">
        <is>
          <t>QPR</t>
        </is>
      </c>
      <c r="G543" s="24" t="inlineStr">
        <is>
          <t>Burnley</t>
        </is>
      </c>
      <c r="H543" s="37" t="n"/>
      <c r="I543" s="37" t="n"/>
      <c r="J543" s="37" t="n"/>
      <c r="K543" s="37" t="n"/>
      <c r="L543" s="31" t="n">
        <v>0.3244360173898829</v>
      </c>
      <c r="M543" s="31" t="n">
        <v>0.2854788427042478</v>
      </c>
      <c r="N543" s="31" t="n">
        <v>0.3900851399058692</v>
      </c>
      <c r="O543" s="33">
        <f>3*L543+M543</f>
        <v/>
      </c>
      <c r="P543" s="33">
        <f>3*N543+M543</f>
        <v/>
      </c>
      <c r="Q543" s="31">
        <f>IF(OR(J543="",K543=""),"",SUMPRODUCT(POISSON(Helper!$A$2:$A$122,J543,FALSE)*POISSON(Helper!$B$2:$B$122,K543,FALSE)*Helper!$C$2:$C$122))</f>
        <v/>
      </c>
      <c r="R543" s="31">
        <f>IF(OR(J543="",K543=""),"",SUMPRODUCT(POISSON(Helper!$A$2:$A$122,J543,FALSE)*POISSON(Helper!$B$2:$B$122,K543,FALSE)*Helper!$D$2:$D$122))</f>
        <v/>
      </c>
      <c r="S543" s="31">
        <f>IF(Q543="","",1-Q543-R543)</f>
        <v/>
      </c>
      <c r="T543" s="33">
        <f>IF(Q543="","",3*Q543+R543)</f>
        <v/>
      </c>
      <c r="U543" s="33">
        <f>IF(Q543="","",3*S543+R543)</f>
        <v/>
      </c>
      <c r="V543" s="24">
        <f>IF(OR(H543="",I543=""),"",IF(H543&gt;I543,3,IF(H543=I543,1,0)))</f>
        <v/>
      </c>
      <c r="W543" s="24">
        <f>IF(OR(H543="",I543=""),"",IF(I543&gt;H543,3,IF(H543=I543,1,0)))</f>
        <v/>
      </c>
      <c r="X543" s="24">
        <f>IF(OR(H543="",I543=""),0,1)</f>
        <v/>
      </c>
      <c r="Y543" s="24" t="n"/>
    </row>
    <row r="544">
      <c r="A544" s="24" t="inlineStr">
        <is>
          <t>E1-Watford-Lincoln</t>
        </is>
      </c>
      <c r="B544" s="24" t="inlineStr">
        <is>
          <t>E1</t>
        </is>
      </c>
      <c r="C544" s="24" t="inlineStr">
        <is>
          <t>Championship</t>
        </is>
      </c>
      <c r="D544" s="24" t="n">
        <v>14</v>
      </c>
      <c r="E544" s="29" t="n">
        <v>46329.82291666666</v>
      </c>
      <c r="F544" s="24" t="inlineStr">
        <is>
          <t>Watford</t>
        </is>
      </c>
      <c r="G544" s="24" t="inlineStr">
        <is>
          <t>Lincoln</t>
        </is>
      </c>
      <c r="H544" s="37" t="n"/>
      <c r="I544" s="37" t="n"/>
      <c r="J544" s="37" t="n"/>
      <c r="K544" s="37" t="n"/>
      <c r="L544" s="31" t="n">
        <v>0.5022901019219206</v>
      </c>
      <c r="M544" s="31" t="n">
        <v>0.2678551698776963</v>
      </c>
      <c r="N544" s="31" t="n">
        <v>0.2298547282003832</v>
      </c>
      <c r="O544" s="33">
        <f>3*L544+M544</f>
        <v/>
      </c>
      <c r="P544" s="33">
        <f>3*N544+M544</f>
        <v/>
      </c>
      <c r="Q544" s="31">
        <f>IF(OR(J544="",K544=""),"",SUMPRODUCT(POISSON(Helper!$A$2:$A$122,J544,FALSE)*POISSON(Helper!$B$2:$B$122,K544,FALSE)*Helper!$C$2:$C$122))</f>
        <v/>
      </c>
      <c r="R544" s="31">
        <f>IF(OR(J544="",K544=""),"",SUMPRODUCT(POISSON(Helper!$A$2:$A$122,J544,FALSE)*POISSON(Helper!$B$2:$B$122,K544,FALSE)*Helper!$D$2:$D$122))</f>
        <v/>
      </c>
      <c r="S544" s="31">
        <f>IF(Q544="","",1-Q544-R544)</f>
        <v/>
      </c>
      <c r="T544" s="33">
        <f>IF(Q544="","",3*Q544+R544)</f>
        <v/>
      </c>
      <c r="U544" s="33">
        <f>IF(Q544="","",3*S544+R544)</f>
        <v/>
      </c>
      <c r="V544" s="24">
        <f>IF(OR(H544="",I544=""),"",IF(H544&gt;I544,3,IF(H544=I544,1,0)))</f>
        <v/>
      </c>
      <c r="W544" s="24">
        <f>IF(OR(H544="",I544=""),"",IF(I544&gt;H544,3,IF(H544=I544,1,0)))</f>
        <v/>
      </c>
      <c r="X544" s="24">
        <f>IF(OR(H544="",I544=""),0,1)</f>
        <v/>
      </c>
      <c r="Y544" s="24" t="n"/>
    </row>
    <row r="545">
      <c r="A545" s="24" t="inlineStr">
        <is>
          <t>E1-Birmingh-Millwall</t>
        </is>
      </c>
      <c r="B545" s="24" t="inlineStr">
        <is>
          <t>E1</t>
        </is>
      </c>
      <c r="C545" s="24" t="inlineStr">
        <is>
          <t>Championship</t>
        </is>
      </c>
      <c r="D545" s="24" t="n">
        <v>14</v>
      </c>
      <c r="E545" s="29" t="n">
        <v>46329.83333333334</v>
      </c>
      <c r="F545" s="24" t="inlineStr">
        <is>
          <t>Birmingham</t>
        </is>
      </c>
      <c r="G545" s="24" t="inlineStr">
        <is>
          <t>Millwall</t>
        </is>
      </c>
      <c r="H545" s="37" t="n"/>
      <c r="I545" s="37" t="n"/>
      <c r="J545" s="37" t="n"/>
      <c r="K545" s="37" t="n"/>
      <c r="L545" s="31" t="n">
        <v>0.437481257288735</v>
      </c>
      <c r="M545" s="31" t="n">
        <v>0.2804930513391368</v>
      </c>
      <c r="N545" s="31" t="n">
        <v>0.2820256913721282</v>
      </c>
      <c r="O545" s="33">
        <f>3*L545+M545</f>
        <v/>
      </c>
      <c r="P545" s="33">
        <f>3*N545+M545</f>
        <v/>
      </c>
      <c r="Q545" s="31">
        <f>IF(OR(J545="",K545=""),"",SUMPRODUCT(POISSON(Helper!$A$2:$A$122,J545,FALSE)*POISSON(Helper!$B$2:$B$122,K545,FALSE)*Helper!$C$2:$C$122))</f>
        <v/>
      </c>
      <c r="R545" s="31">
        <f>IF(OR(J545="",K545=""),"",SUMPRODUCT(POISSON(Helper!$A$2:$A$122,J545,FALSE)*POISSON(Helper!$B$2:$B$122,K545,FALSE)*Helper!$D$2:$D$122))</f>
        <v/>
      </c>
      <c r="S545" s="31">
        <f>IF(Q545="","",1-Q545-R545)</f>
        <v/>
      </c>
      <c r="T545" s="33">
        <f>IF(Q545="","",3*Q545+R545)</f>
        <v/>
      </c>
      <c r="U545" s="33">
        <f>IF(Q545="","",3*S545+R545)</f>
        <v/>
      </c>
      <c r="V545" s="24">
        <f>IF(OR(H545="",I545=""),"",IF(H545&gt;I545,3,IF(H545=I545,1,0)))</f>
        <v/>
      </c>
      <c r="W545" s="24">
        <f>IF(OR(H545="",I545=""),"",IF(I545&gt;H545,3,IF(H545=I545,1,0)))</f>
        <v/>
      </c>
      <c r="X545" s="24">
        <f>IF(OR(H545="",I545=""),0,1)</f>
        <v/>
      </c>
      <c r="Y545" s="24" t="n"/>
    </row>
    <row r="546">
      <c r="A546" s="24" t="inlineStr">
        <is>
          <t>E1-WestBrom-Southamp</t>
        </is>
      </c>
      <c r="B546" s="24" t="inlineStr">
        <is>
          <t>E1</t>
        </is>
      </c>
      <c r="C546" s="24" t="inlineStr">
        <is>
          <t>Championship</t>
        </is>
      </c>
      <c r="D546" s="24" t="n">
        <v>14</v>
      </c>
      <c r="E546" s="29" t="n">
        <v>46329.83333333334</v>
      </c>
      <c r="F546" s="24" t="inlineStr">
        <is>
          <t>West Brom</t>
        </is>
      </c>
      <c r="G546" s="24" t="inlineStr">
        <is>
          <t>Southampton</t>
        </is>
      </c>
      <c r="H546" s="37" t="n"/>
      <c r="I546" s="37" t="n"/>
      <c r="J546" s="37" t="n"/>
      <c r="K546" s="37" t="n"/>
      <c r="L546" s="31" t="n">
        <v>0.3725017286361727</v>
      </c>
      <c r="M546" s="31" t="n">
        <v>0.2863132387534195</v>
      </c>
      <c r="N546" s="31" t="n">
        <v>0.3411850326104078</v>
      </c>
      <c r="O546" s="33">
        <f>3*L546+M546</f>
        <v/>
      </c>
      <c r="P546" s="33">
        <f>3*N546+M546</f>
        <v/>
      </c>
      <c r="Q546" s="31">
        <f>IF(OR(J546="",K546=""),"",SUMPRODUCT(POISSON(Helper!$A$2:$A$122,J546,FALSE)*POISSON(Helper!$B$2:$B$122,K546,FALSE)*Helper!$C$2:$C$122))</f>
        <v/>
      </c>
      <c r="R546" s="31">
        <f>IF(OR(J546="",K546=""),"",SUMPRODUCT(POISSON(Helper!$A$2:$A$122,J546,FALSE)*POISSON(Helper!$B$2:$B$122,K546,FALSE)*Helper!$D$2:$D$122))</f>
        <v/>
      </c>
      <c r="S546" s="31">
        <f>IF(Q546="","",1-Q546-R546)</f>
        <v/>
      </c>
      <c r="T546" s="33">
        <f>IF(Q546="","",3*Q546+R546)</f>
        <v/>
      </c>
      <c r="U546" s="33">
        <f>IF(Q546="","",3*S546+R546)</f>
        <v/>
      </c>
      <c r="V546" s="24">
        <f>IF(OR(H546="",I546=""),"",IF(H546&gt;I546,3,IF(H546=I546,1,0)))</f>
        <v/>
      </c>
      <c r="W546" s="24">
        <f>IF(OR(H546="",I546=""),"",IF(I546&gt;H546,3,IF(H546=I546,1,0)))</f>
        <v/>
      </c>
      <c r="X546" s="24">
        <f>IF(OR(H546="",I546=""),0,1)</f>
        <v/>
      </c>
      <c r="Y546" s="24" t="n"/>
    </row>
    <row r="547">
      <c r="A547" s="24" t="inlineStr">
        <is>
          <t>E1-Cardiff-WestHam</t>
        </is>
      </c>
      <c r="B547" s="24" t="inlineStr">
        <is>
          <t>E1</t>
        </is>
      </c>
      <c r="C547" s="24" t="inlineStr">
        <is>
          <t>Championship</t>
        </is>
      </c>
      <c r="D547" s="24" t="n">
        <v>14</v>
      </c>
      <c r="E547" s="29" t="n">
        <v>46330.82291666666</v>
      </c>
      <c r="F547" s="24" t="inlineStr">
        <is>
          <t>Cardiff</t>
        </is>
      </c>
      <c r="G547" s="24" t="inlineStr">
        <is>
          <t>West Ham</t>
        </is>
      </c>
      <c r="H547" s="37" t="n"/>
      <c r="I547" s="37" t="n"/>
      <c r="J547" s="37" t="n"/>
      <c r="K547" s="37" t="n"/>
      <c r="L547" s="31" t="n">
        <v>0.2011815743635074</v>
      </c>
      <c r="M547" s="31" t="n">
        <v>0.2572647427227236</v>
      </c>
      <c r="N547" s="31" t="n">
        <v>0.541553682913769</v>
      </c>
      <c r="O547" s="33">
        <f>3*L547+M547</f>
        <v/>
      </c>
      <c r="P547" s="33">
        <f>3*N547+M547</f>
        <v/>
      </c>
      <c r="Q547" s="31">
        <f>IF(OR(J547="",K547=""),"",SUMPRODUCT(POISSON(Helper!$A$2:$A$122,J547,FALSE)*POISSON(Helper!$B$2:$B$122,K547,FALSE)*Helper!$C$2:$C$122))</f>
        <v/>
      </c>
      <c r="R547" s="31">
        <f>IF(OR(J547="",K547=""),"",SUMPRODUCT(POISSON(Helper!$A$2:$A$122,J547,FALSE)*POISSON(Helper!$B$2:$B$122,K547,FALSE)*Helper!$D$2:$D$122))</f>
        <v/>
      </c>
      <c r="S547" s="31">
        <f>IF(Q547="","",1-Q547-R547)</f>
        <v/>
      </c>
      <c r="T547" s="33">
        <f>IF(Q547="","",3*Q547+R547)</f>
        <v/>
      </c>
      <c r="U547" s="33">
        <f>IF(Q547="","",3*S547+R547)</f>
        <v/>
      </c>
      <c r="V547" s="24">
        <f>IF(OR(H547="",I547=""),"",IF(H547&gt;I547,3,IF(H547=I547,1,0)))</f>
        <v/>
      </c>
      <c r="W547" s="24">
        <f>IF(OR(H547="",I547=""),"",IF(I547&gt;H547,3,IF(H547=I547,1,0)))</f>
        <v/>
      </c>
      <c r="X547" s="24">
        <f>IF(OR(H547="",I547=""),0,1)</f>
        <v/>
      </c>
      <c r="Y547" s="24" t="n"/>
    </row>
    <row r="548">
      <c r="A548" s="24" t="inlineStr">
        <is>
          <t>E1-Wrexham-Middlesb</t>
        </is>
      </c>
      <c r="B548" s="24" t="inlineStr">
        <is>
          <t>E1</t>
        </is>
      </c>
      <c r="C548" s="24" t="inlineStr">
        <is>
          <t>Championship</t>
        </is>
      </c>
      <c r="D548" s="24" t="n">
        <v>14</v>
      </c>
      <c r="E548" s="29" t="n">
        <v>46330.82291666666</v>
      </c>
      <c r="F548" s="24" t="inlineStr">
        <is>
          <t>Wrexham</t>
        </is>
      </c>
      <c r="G548" s="24" t="inlineStr">
        <is>
          <t>Middlesbrough</t>
        </is>
      </c>
      <c r="H548" s="37" t="n"/>
      <c r="I548" s="37" t="n"/>
      <c r="J548" s="37" t="n"/>
      <c r="K548" s="37" t="n"/>
      <c r="L548" s="31" t="n">
        <v>0.380324805158751</v>
      </c>
      <c r="M548" s="31" t="n">
        <v>0.2860133488901097</v>
      </c>
      <c r="N548" s="31" t="n">
        <v>0.3336618459511393</v>
      </c>
      <c r="O548" s="33">
        <f>3*L548+M548</f>
        <v/>
      </c>
      <c r="P548" s="33">
        <f>3*N548+M548</f>
        <v/>
      </c>
      <c r="Q548" s="31">
        <f>IF(OR(J548="",K548=""),"",SUMPRODUCT(POISSON(Helper!$A$2:$A$122,J548,FALSE)*POISSON(Helper!$B$2:$B$122,K548,FALSE)*Helper!$C$2:$C$122))</f>
        <v/>
      </c>
      <c r="R548" s="31">
        <f>IF(OR(J548="",K548=""),"",SUMPRODUCT(POISSON(Helper!$A$2:$A$122,J548,FALSE)*POISSON(Helper!$B$2:$B$122,K548,FALSE)*Helper!$D$2:$D$122))</f>
        <v/>
      </c>
      <c r="S548" s="31">
        <f>IF(Q548="","",1-Q548-R548)</f>
        <v/>
      </c>
      <c r="T548" s="33">
        <f>IF(Q548="","",3*Q548+R548)</f>
        <v/>
      </c>
      <c r="U548" s="33">
        <f>IF(Q548="","",3*S548+R548)</f>
        <v/>
      </c>
      <c r="V548" s="24">
        <f>IF(OR(H548="",I548=""),"",IF(H548&gt;I548,3,IF(H548=I548,1,0)))</f>
        <v/>
      </c>
      <c r="W548" s="24">
        <f>IF(OR(H548="",I548=""),"",IF(I548&gt;H548,3,IF(H548=I548,1,0)))</f>
        <v/>
      </c>
      <c r="X548" s="24">
        <f>IF(OR(H548="",I548=""),0,1)</f>
        <v/>
      </c>
      <c r="Y548" s="24" t="n"/>
    </row>
    <row r="549">
      <c r="A549" s="24" t="inlineStr">
        <is>
          <t>E1-BristolC-Wolves</t>
        </is>
      </c>
      <c r="B549" s="24" t="inlineStr">
        <is>
          <t>E1</t>
        </is>
      </c>
      <c r="C549" s="24" t="inlineStr">
        <is>
          <t>Championship</t>
        </is>
      </c>
      <c r="D549" s="24" t="n">
        <v>14</v>
      </c>
      <c r="E549" s="29" t="n">
        <v>46330.83333333334</v>
      </c>
      <c r="F549" s="24" t="inlineStr">
        <is>
          <t>Bristol City</t>
        </is>
      </c>
      <c r="G549" s="24" t="inlineStr">
        <is>
          <t>Wolves</t>
        </is>
      </c>
      <c r="H549" s="37" t="n"/>
      <c r="I549" s="37" t="n"/>
      <c r="J549" s="37" t="n"/>
      <c r="K549" s="37" t="n"/>
      <c r="L549" s="31" t="n">
        <v>0.3160824618166367</v>
      </c>
      <c r="M549" s="31" t="n">
        <v>0.2848319723119874</v>
      </c>
      <c r="N549" s="31" t="n">
        <v>0.3990855658713759</v>
      </c>
      <c r="O549" s="33">
        <f>3*L549+M549</f>
        <v/>
      </c>
      <c r="P549" s="33">
        <f>3*N549+M549</f>
        <v/>
      </c>
      <c r="Q549" s="31">
        <f>IF(OR(J549="",K549=""),"",SUMPRODUCT(POISSON(Helper!$A$2:$A$122,J549,FALSE)*POISSON(Helper!$B$2:$B$122,K549,FALSE)*Helper!$C$2:$C$122))</f>
        <v/>
      </c>
      <c r="R549" s="31">
        <f>IF(OR(J549="",K549=""),"",SUMPRODUCT(POISSON(Helper!$A$2:$A$122,J549,FALSE)*POISSON(Helper!$B$2:$B$122,K549,FALSE)*Helper!$D$2:$D$122))</f>
        <v/>
      </c>
      <c r="S549" s="31">
        <f>IF(Q549="","",1-Q549-R549)</f>
        <v/>
      </c>
      <c r="T549" s="33">
        <f>IF(Q549="","",3*Q549+R549)</f>
        <v/>
      </c>
      <c r="U549" s="33">
        <f>IF(Q549="","",3*S549+R549)</f>
        <v/>
      </c>
      <c r="V549" s="24">
        <f>IF(OR(H549="",I549=""),"",IF(H549&gt;I549,3,IF(H549=I549,1,0)))</f>
        <v/>
      </c>
      <c r="W549" s="24">
        <f>IF(OR(H549="",I549=""),"",IF(I549&gt;H549,3,IF(H549=I549,1,0)))</f>
        <v/>
      </c>
      <c r="X549" s="24">
        <f>IF(OR(H549="",I549=""),0,1)</f>
        <v/>
      </c>
      <c r="Y549" s="24" t="n"/>
    </row>
    <row r="550">
      <c r="A550" s="24" t="inlineStr">
        <is>
          <t>E1-Derby-Bolton</t>
        </is>
      </c>
      <c r="B550" s="24" t="inlineStr">
        <is>
          <t>E1</t>
        </is>
      </c>
      <c r="C550" s="24" t="inlineStr">
        <is>
          <t>Championship</t>
        </is>
      </c>
      <c r="D550" s="24" t="n">
        <v>15</v>
      </c>
      <c r="E550" s="29" t="n">
        <v>46332.83333333334</v>
      </c>
      <c r="F550" s="24" t="inlineStr">
        <is>
          <t>Derby</t>
        </is>
      </c>
      <c r="G550" s="24" t="inlineStr">
        <is>
          <t>Bolton</t>
        </is>
      </c>
      <c r="H550" s="37" t="n"/>
      <c r="I550" s="37" t="n"/>
      <c r="J550" s="37" t="n"/>
      <c r="K550" s="37" t="n"/>
      <c r="L550" s="31" t="n">
        <v>0.5009378934769277</v>
      </c>
      <c r="M550" s="31" t="n">
        <v>0.268182096854874</v>
      </c>
      <c r="N550" s="31" t="n">
        <v>0.2308800096681983</v>
      </c>
      <c r="O550" s="33">
        <f>3*L550+M550</f>
        <v/>
      </c>
      <c r="P550" s="33">
        <f>3*N550+M550</f>
        <v/>
      </c>
      <c r="Q550" s="31">
        <f>IF(OR(J550="",K550=""),"",SUMPRODUCT(POISSON(Helper!$A$2:$A$122,J550,FALSE)*POISSON(Helper!$B$2:$B$122,K550,FALSE)*Helper!$C$2:$C$122))</f>
        <v/>
      </c>
      <c r="R550" s="31">
        <f>IF(OR(J550="",K550=""),"",SUMPRODUCT(POISSON(Helper!$A$2:$A$122,J550,FALSE)*POISSON(Helper!$B$2:$B$122,K550,FALSE)*Helper!$D$2:$D$122))</f>
        <v/>
      </c>
      <c r="S550" s="31">
        <f>IF(Q550="","",1-Q550-R550)</f>
        <v/>
      </c>
      <c r="T550" s="33">
        <f>IF(Q550="","",3*Q550+R550)</f>
        <v/>
      </c>
      <c r="U550" s="33">
        <f>IF(Q550="","",3*S550+R550)</f>
        <v/>
      </c>
      <c r="V550" s="24">
        <f>IF(OR(H550="",I550=""),"",IF(H550&gt;I550,3,IF(H550=I550,1,0)))</f>
        <v/>
      </c>
      <c r="W550" s="24">
        <f>IF(OR(H550="",I550=""),"",IF(I550&gt;H550,3,IF(H550=I550,1,0)))</f>
        <v/>
      </c>
      <c r="X550" s="24">
        <f>IF(OR(H550="",I550=""),0,1)</f>
        <v/>
      </c>
      <c r="Y550" s="24" t="n"/>
    </row>
    <row r="551">
      <c r="A551" s="24" t="inlineStr">
        <is>
          <t>E1-BristolC-Norwich</t>
        </is>
      </c>
      <c r="B551" s="24" t="inlineStr">
        <is>
          <t>E1</t>
        </is>
      </c>
      <c r="C551" s="24" t="inlineStr">
        <is>
          <t>Championship</t>
        </is>
      </c>
      <c r="D551" s="24" t="n">
        <v>15</v>
      </c>
      <c r="E551" s="29" t="n">
        <v>46333.52083333334</v>
      </c>
      <c r="F551" s="24" t="inlineStr">
        <is>
          <t>Bristol City</t>
        </is>
      </c>
      <c r="G551" s="24" t="inlineStr">
        <is>
          <t>Norwich</t>
        </is>
      </c>
      <c r="H551" s="37" t="n"/>
      <c r="I551" s="37" t="n"/>
      <c r="J551" s="37" t="n"/>
      <c r="K551" s="37" t="n"/>
      <c r="L551" s="31" t="n">
        <v>0.3796786154317492</v>
      </c>
      <c r="M551" s="31" t="n">
        <v>0.2860424950342553</v>
      </c>
      <c r="N551" s="31" t="n">
        <v>0.3342788895339955</v>
      </c>
      <c r="O551" s="33">
        <f>3*L551+M551</f>
        <v/>
      </c>
      <c r="P551" s="33">
        <f>3*N551+M551</f>
        <v/>
      </c>
      <c r="Q551" s="31">
        <f>IF(OR(J551="",K551=""),"",SUMPRODUCT(POISSON(Helper!$A$2:$A$122,J551,FALSE)*POISSON(Helper!$B$2:$B$122,K551,FALSE)*Helper!$C$2:$C$122))</f>
        <v/>
      </c>
      <c r="R551" s="31">
        <f>IF(OR(J551="",K551=""),"",SUMPRODUCT(POISSON(Helper!$A$2:$A$122,J551,FALSE)*POISSON(Helper!$B$2:$B$122,K551,FALSE)*Helper!$D$2:$D$122))</f>
        <v/>
      </c>
      <c r="S551" s="31">
        <f>IF(Q551="","",1-Q551-R551)</f>
        <v/>
      </c>
      <c r="T551" s="33">
        <f>IF(Q551="","",3*Q551+R551)</f>
        <v/>
      </c>
      <c r="U551" s="33">
        <f>IF(Q551="","",3*S551+R551)</f>
        <v/>
      </c>
      <c r="V551" s="24">
        <f>IF(OR(H551="",I551=""),"",IF(H551&gt;I551,3,IF(H551=I551,1,0)))</f>
        <v/>
      </c>
      <c r="W551" s="24">
        <f>IF(OR(H551="",I551=""),"",IF(I551&gt;H551,3,IF(H551=I551,1,0)))</f>
        <v/>
      </c>
      <c r="X551" s="24">
        <f>IF(OR(H551="",I551=""),0,1)</f>
        <v/>
      </c>
      <c r="Y551" s="24" t="n"/>
    </row>
    <row r="552">
      <c r="A552" s="24" t="inlineStr">
        <is>
          <t>E1-Portsmou-Stoke</t>
        </is>
      </c>
      <c r="B552" s="24" t="inlineStr">
        <is>
          <t>E1</t>
        </is>
      </c>
      <c r="C552" s="24" t="inlineStr">
        <is>
          <t>Championship</t>
        </is>
      </c>
      <c r="D552" s="24" t="n">
        <v>15</v>
      </c>
      <c r="E552" s="29" t="n">
        <v>46333.52083333334</v>
      </c>
      <c r="F552" s="24" t="inlineStr">
        <is>
          <t>Portsmouth</t>
        </is>
      </c>
      <c r="G552" s="24" t="inlineStr">
        <is>
          <t>Stoke</t>
        </is>
      </c>
      <c r="H552" s="37" t="n"/>
      <c r="I552" s="37" t="n"/>
      <c r="J552" s="37" t="n"/>
      <c r="K552" s="37" t="n"/>
      <c r="L552" s="31" t="n">
        <v>0.3688113968117387</v>
      </c>
      <c r="M552" s="31" t="n">
        <v>0.2864142068791849</v>
      </c>
      <c r="N552" s="31" t="n">
        <v>0.3447743963090763</v>
      </c>
      <c r="O552" s="33">
        <f>3*L552+M552</f>
        <v/>
      </c>
      <c r="P552" s="33">
        <f>3*N552+M552</f>
        <v/>
      </c>
      <c r="Q552" s="31">
        <f>IF(OR(J552="",K552=""),"",SUMPRODUCT(POISSON(Helper!$A$2:$A$122,J552,FALSE)*POISSON(Helper!$B$2:$B$122,K552,FALSE)*Helper!$C$2:$C$122))</f>
        <v/>
      </c>
      <c r="R552" s="31">
        <f>IF(OR(J552="",K552=""),"",SUMPRODUCT(POISSON(Helper!$A$2:$A$122,J552,FALSE)*POISSON(Helper!$B$2:$B$122,K552,FALSE)*Helper!$D$2:$D$122))</f>
        <v/>
      </c>
      <c r="S552" s="31">
        <f>IF(Q552="","",1-Q552-R552)</f>
        <v/>
      </c>
      <c r="T552" s="33">
        <f>IF(Q552="","",3*Q552+R552)</f>
        <v/>
      </c>
      <c r="U552" s="33">
        <f>IF(Q552="","",3*S552+R552)</f>
        <v/>
      </c>
      <c r="V552" s="24">
        <f>IF(OR(H552="",I552=""),"",IF(H552&gt;I552,3,IF(H552=I552,1,0)))</f>
        <v/>
      </c>
      <c r="W552" s="24">
        <f>IF(OR(H552="",I552=""),"",IF(I552&gt;H552,3,IF(H552=I552,1,0)))</f>
        <v/>
      </c>
      <c r="X552" s="24">
        <f>IF(OR(H552="",I552=""),0,1)</f>
        <v/>
      </c>
      <c r="Y552" s="24" t="n"/>
    </row>
    <row r="553">
      <c r="A553" s="24" t="inlineStr">
        <is>
          <t>E1-Wrexham-Wolves</t>
        </is>
      </c>
      <c r="B553" s="24" t="inlineStr">
        <is>
          <t>E1</t>
        </is>
      </c>
      <c r="C553" s="24" t="inlineStr">
        <is>
          <t>Championship</t>
        </is>
      </c>
      <c r="D553" s="24" t="n">
        <v>15</v>
      </c>
      <c r="E553" s="29" t="n">
        <v>46333.52083333334</v>
      </c>
      <c r="F553" s="24" t="inlineStr">
        <is>
          <t>Wrexham</t>
        </is>
      </c>
      <c r="G553" s="24" t="inlineStr">
        <is>
          <t>Wolves</t>
        </is>
      </c>
      <c r="H553" s="37" t="n"/>
      <c r="I553" s="37" t="n"/>
      <c r="J553" s="37" t="n"/>
      <c r="K553" s="37" t="n"/>
      <c r="L553" s="31" t="n">
        <v>0.343184923311766</v>
      </c>
      <c r="M553" s="31" t="n">
        <v>0.2863728176811319</v>
      </c>
      <c r="N553" s="31" t="n">
        <v>0.3704422590071021</v>
      </c>
      <c r="O553" s="33">
        <f>3*L553+M553</f>
        <v/>
      </c>
      <c r="P553" s="33">
        <f>3*N553+M553</f>
        <v/>
      </c>
      <c r="Q553" s="31">
        <f>IF(OR(J553="",K553=""),"",SUMPRODUCT(POISSON(Helper!$A$2:$A$122,J553,FALSE)*POISSON(Helper!$B$2:$B$122,K553,FALSE)*Helper!$C$2:$C$122))</f>
        <v/>
      </c>
      <c r="R553" s="31">
        <f>IF(OR(J553="",K553=""),"",SUMPRODUCT(POISSON(Helper!$A$2:$A$122,J553,FALSE)*POISSON(Helper!$B$2:$B$122,K553,FALSE)*Helper!$D$2:$D$122))</f>
        <v/>
      </c>
      <c r="S553" s="31">
        <f>IF(Q553="","",1-Q553-R553)</f>
        <v/>
      </c>
      <c r="T553" s="33">
        <f>IF(Q553="","",3*Q553+R553)</f>
        <v/>
      </c>
      <c r="U553" s="33">
        <f>IF(Q553="","",3*S553+R553)</f>
        <v/>
      </c>
      <c r="V553" s="24">
        <f>IF(OR(H553="",I553=""),"",IF(H553&gt;I553,3,IF(H553=I553,1,0)))</f>
        <v/>
      </c>
      <c r="W553" s="24">
        <f>IF(OR(H553="",I553=""),"",IF(I553&gt;H553,3,IF(H553=I553,1,0)))</f>
        <v/>
      </c>
      <c r="X553" s="24">
        <f>IF(OR(H553="",I553=""),0,1)</f>
        <v/>
      </c>
      <c r="Y553" s="24" t="n"/>
    </row>
    <row r="554">
      <c r="A554" s="24" t="inlineStr">
        <is>
          <t>E1-Birmingh-Swansea</t>
        </is>
      </c>
      <c r="B554" s="24" t="inlineStr">
        <is>
          <t>E1</t>
        </is>
      </c>
      <c r="C554" s="24" t="inlineStr">
        <is>
          <t>Championship</t>
        </is>
      </c>
      <c r="D554" s="24" t="n">
        <v>15</v>
      </c>
      <c r="E554" s="29" t="n">
        <v>46333.625</v>
      </c>
      <c r="F554" s="24" t="inlineStr">
        <is>
          <t>Birmingham</t>
        </is>
      </c>
      <c r="G554" s="24" t="inlineStr">
        <is>
          <t>Swansea</t>
        </is>
      </c>
      <c r="H554" s="37" t="n"/>
      <c r="I554" s="37" t="n"/>
      <c r="J554" s="37" t="n"/>
      <c r="K554" s="37" t="n"/>
      <c r="L554" s="31" t="n">
        <v>0.483275580482134</v>
      </c>
      <c r="M554" s="31" t="n">
        <v>0.2722125829735706</v>
      </c>
      <c r="N554" s="31" t="n">
        <v>0.2445118365442953</v>
      </c>
      <c r="O554" s="33">
        <f>3*L554+M554</f>
        <v/>
      </c>
      <c r="P554" s="33">
        <f>3*N554+M554</f>
        <v/>
      </c>
      <c r="Q554" s="31">
        <f>IF(OR(J554="",K554=""),"",SUMPRODUCT(POISSON(Helper!$A$2:$A$122,J554,FALSE)*POISSON(Helper!$B$2:$B$122,K554,FALSE)*Helper!$C$2:$C$122))</f>
        <v/>
      </c>
      <c r="R554" s="31">
        <f>IF(OR(J554="",K554=""),"",SUMPRODUCT(POISSON(Helper!$A$2:$A$122,J554,FALSE)*POISSON(Helper!$B$2:$B$122,K554,FALSE)*Helper!$D$2:$D$122))</f>
        <v/>
      </c>
      <c r="S554" s="31">
        <f>IF(Q554="","",1-Q554-R554)</f>
        <v/>
      </c>
      <c r="T554" s="33">
        <f>IF(Q554="","",3*Q554+R554)</f>
        <v/>
      </c>
      <c r="U554" s="33">
        <f>IF(Q554="","",3*S554+R554)</f>
        <v/>
      </c>
      <c r="V554" s="24">
        <f>IF(OR(H554="",I554=""),"",IF(H554&gt;I554,3,IF(H554=I554,1,0)))</f>
        <v/>
      </c>
      <c r="W554" s="24">
        <f>IF(OR(H554="",I554=""),"",IF(I554&gt;H554,3,IF(H554=I554,1,0)))</f>
        <v/>
      </c>
      <c r="X554" s="24">
        <f>IF(OR(H554="",I554=""),0,1)</f>
        <v/>
      </c>
      <c r="Y554" s="24" t="n"/>
    </row>
    <row r="555">
      <c r="A555" s="24" t="inlineStr">
        <is>
          <t>E1-Blackbur-WestHam</t>
        </is>
      </c>
      <c r="B555" s="24" t="inlineStr">
        <is>
          <t>E1</t>
        </is>
      </c>
      <c r="C555" s="24" t="inlineStr">
        <is>
          <t>Championship</t>
        </is>
      </c>
      <c r="D555" s="24" t="n">
        <v>15</v>
      </c>
      <c r="E555" s="29" t="n">
        <v>46333.625</v>
      </c>
      <c r="F555" s="24" t="inlineStr">
        <is>
          <t>Blackburn</t>
        </is>
      </c>
      <c r="G555" s="24" t="inlineStr">
        <is>
          <t>West Ham</t>
        </is>
      </c>
      <c r="H555" s="37" t="n"/>
      <c r="I555" s="37" t="n"/>
      <c r="J555" s="37" t="n"/>
      <c r="K555" s="37" t="n"/>
      <c r="L555" s="31" t="n">
        <v>0.2288560131792858</v>
      </c>
      <c r="M555" s="31" t="n">
        <v>0.2675334347064477</v>
      </c>
      <c r="N555" s="31" t="n">
        <v>0.5036105521142664</v>
      </c>
      <c r="O555" s="33">
        <f>3*L555+M555</f>
        <v/>
      </c>
      <c r="P555" s="33">
        <f>3*N555+M555</f>
        <v/>
      </c>
      <c r="Q555" s="31">
        <f>IF(OR(J555="",K555=""),"",SUMPRODUCT(POISSON(Helper!$A$2:$A$122,J555,FALSE)*POISSON(Helper!$B$2:$B$122,K555,FALSE)*Helper!$C$2:$C$122))</f>
        <v/>
      </c>
      <c r="R555" s="31">
        <f>IF(OR(J555="",K555=""),"",SUMPRODUCT(POISSON(Helper!$A$2:$A$122,J555,FALSE)*POISSON(Helper!$B$2:$B$122,K555,FALSE)*Helper!$D$2:$D$122))</f>
        <v/>
      </c>
      <c r="S555" s="31">
        <f>IF(Q555="","",1-Q555-R555)</f>
        <v/>
      </c>
      <c r="T555" s="33">
        <f>IF(Q555="","",3*Q555+R555)</f>
        <v/>
      </c>
      <c r="U555" s="33">
        <f>IF(Q555="","",3*S555+R555)</f>
        <v/>
      </c>
      <c r="V555" s="24">
        <f>IF(OR(H555="",I555=""),"",IF(H555&gt;I555,3,IF(H555=I555,1,0)))</f>
        <v/>
      </c>
      <c r="W555" s="24">
        <f>IF(OR(H555="",I555=""),"",IF(I555&gt;H555,3,IF(H555=I555,1,0)))</f>
        <v/>
      </c>
      <c r="X555" s="24">
        <f>IF(OR(H555="",I555=""),0,1)</f>
        <v/>
      </c>
      <c r="Y555" s="24" t="n"/>
    </row>
    <row r="556">
      <c r="A556" s="24" t="inlineStr">
        <is>
          <t>E1-Cardiff-Burnley</t>
        </is>
      </c>
      <c r="B556" s="24" t="inlineStr">
        <is>
          <t>E1</t>
        </is>
      </c>
      <c r="C556" s="24" t="inlineStr">
        <is>
          <t>Championship</t>
        </is>
      </c>
      <c r="D556" s="24" t="n">
        <v>15</v>
      </c>
      <c r="E556" s="29" t="n">
        <v>46333.625</v>
      </c>
      <c r="F556" s="24" t="inlineStr">
        <is>
          <t>Cardiff</t>
        </is>
      </c>
      <c r="G556" s="24" t="inlineStr">
        <is>
          <t>Burnley</t>
        </is>
      </c>
      <c r="H556" s="37" t="n"/>
      <c r="I556" s="37" t="n"/>
      <c r="J556" s="37" t="n"/>
      <c r="K556" s="37" t="n"/>
      <c r="L556" s="31" t="n">
        <v>0.2878661788920597</v>
      </c>
      <c r="M556" s="31" t="n">
        <v>0.2814400157235994</v>
      </c>
      <c r="N556" s="31" t="n">
        <v>0.4306938053843408</v>
      </c>
      <c r="O556" s="33">
        <f>3*L556+M556</f>
        <v/>
      </c>
      <c r="P556" s="33">
        <f>3*N556+M556</f>
        <v/>
      </c>
      <c r="Q556" s="31">
        <f>IF(OR(J556="",K556=""),"",SUMPRODUCT(POISSON(Helper!$A$2:$A$122,J556,FALSE)*POISSON(Helper!$B$2:$B$122,K556,FALSE)*Helper!$C$2:$C$122))</f>
        <v/>
      </c>
      <c r="R556" s="31">
        <f>IF(OR(J556="",K556=""),"",SUMPRODUCT(POISSON(Helper!$A$2:$A$122,J556,FALSE)*POISSON(Helper!$B$2:$B$122,K556,FALSE)*Helper!$D$2:$D$122))</f>
        <v/>
      </c>
      <c r="S556" s="31">
        <f>IF(Q556="","",1-Q556-R556)</f>
        <v/>
      </c>
      <c r="T556" s="33">
        <f>IF(Q556="","",3*Q556+R556)</f>
        <v/>
      </c>
      <c r="U556" s="33">
        <f>IF(Q556="","",3*S556+R556)</f>
        <v/>
      </c>
      <c r="V556" s="24">
        <f>IF(OR(H556="",I556=""),"",IF(H556&gt;I556,3,IF(H556=I556,1,0)))</f>
        <v/>
      </c>
      <c r="W556" s="24">
        <f>IF(OR(H556="",I556=""),"",IF(I556&gt;H556,3,IF(H556=I556,1,0)))</f>
        <v/>
      </c>
      <c r="X556" s="24">
        <f>IF(OR(H556="",I556=""),0,1)</f>
        <v/>
      </c>
      <c r="Y556" s="24" t="n"/>
    </row>
    <row r="557">
      <c r="A557" s="24" t="inlineStr">
        <is>
          <t>E1-Charlton-Sheffiel</t>
        </is>
      </c>
      <c r="B557" s="24" t="inlineStr">
        <is>
          <t>E1</t>
        </is>
      </c>
      <c r="C557" s="24" t="inlineStr">
        <is>
          <t>Championship</t>
        </is>
      </c>
      <c r="D557" s="24" t="n">
        <v>15</v>
      </c>
      <c r="E557" s="29" t="n">
        <v>46333.625</v>
      </c>
      <c r="F557" s="24" t="inlineStr">
        <is>
          <t>Charlton</t>
        </is>
      </c>
      <c r="G557" s="24" t="inlineStr">
        <is>
          <t>Sheffield United</t>
        </is>
      </c>
      <c r="H557" s="37" t="n"/>
      <c r="I557" s="37" t="n"/>
      <c r="J557" s="37" t="n"/>
      <c r="K557" s="37" t="n"/>
      <c r="L557" s="31" t="n">
        <v>0.3046667784806931</v>
      </c>
      <c r="M557" s="31" t="n">
        <v>0.2836892609640239</v>
      </c>
      <c r="N557" s="31" t="n">
        <v>0.411643960555283</v>
      </c>
      <c r="O557" s="33">
        <f>3*L557+M557</f>
        <v/>
      </c>
      <c r="P557" s="33">
        <f>3*N557+M557</f>
        <v/>
      </c>
      <c r="Q557" s="31">
        <f>IF(OR(J557="",K557=""),"",SUMPRODUCT(POISSON(Helper!$A$2:$A$122,J557,FALSE)*POISSON(Helper!$B$2:$B$122,K557,FALSE)*Helper!$C$2:$C$122))</f>
        <v/>
      </c>
      <c r="R557" s="31">
        <f>IF(OR(J557="",K557=""),"",SUMPRODUCT(POISSON(Helper!$A$2:$A$122,J557,FALSE)*POISSON(Helper!$B$2:$B$122,K557,FALSE)*Helper!$D$2:$D$122))</f>
        <v/>
      </c>
      <c r="S557" s="31">
        <f>IF(Q557="","",1-Q557-R557)</f>
        <v/>
      </c>
      <c r="T557" s="33">
        <f>IF(Q557="","",3*Q557+R557)</f>
        <v/>
      </c>
      <c r="U557" s="33">
        <f>IF(Q557="","",3*S557+R557)</f>
        <v/>
      </c>
      <c r="V557" s="24">
        <f>IF(OR(H557="",I557=""),"",IF(H557&gt;I557,3,IF(H557=I557,1,0)))</f>
        <v/>
      </c>
      <c r="W557" s="24">
        <f>IF(OR(H557="",I557=""),"",IF(I557&gt;H557,3,IF(H557=I557,1,0)))</f>
        <v/>
      </c>
      <c r="X557" s="24">
        <f>IF(OR(H557="",I557=""),0,1)</f>
        <v/>
      </c>
      <c r="Y557" s="24" t="n"/>
    </row>
    <row r="558">
      <c r="A558" s="24" t="inlineStr">
        <is>
          <t>E1-Preston-Southamp</t>
        </is>
      </c>
      <c r="B558" s="24" t="inlineStr">
        <is>
          <t>E1</t>
        </is>
      </c>
      <c r="C558" s="24" t="inlineStr">
        <is>
          <t>Championship</t>
        </is>
      </c>
      <c r="D558" s="24" t="n">
        <v>15</v>
      </c>
      <c r="E558" s="29" t="n">
        <v>46333.625</v>
      </c>
      <c r="F558" s="24" t="inlineStr">
        <is>
          <t>Preston</t>
        </is>
      </c>
      <c r="G558" s="24" t="inlineStr">
        <is>
          <t>Southampton</t>
        </is>
      </c>
      <c r="H558" s="37" t="n"/>
      <c r="I558" s="37" t="n"/>
      <c r="J558" s="37" t="n"/>
      <c r="K558" s="37" t="n"/>
      <c r="L558" s="31" t="n">
        <v>0.317532093847043</v>
      </c>
      <c r="M558" s="31" t="n">
        <v>0.2849555308131673</v>
      </c>
      <c r="N558" s="31" t="n">
        <v>0.3975123753397897</v>
      </c>
      <c r="O558" s="33">
        <f>3*L558+M558</f>
        <v/>
      </c>
      <c r="P558" s="33">
        <f>3*N558+M558</f>
        <v/>
      </c>
      <c r="Q558" s="31">
        <f>IF(OR(J558="",K558=""),"",SUMPRODUCT(POISSON(Helper!$A$2:$A$122,J558,FALSE)*POISSON(Helper!$B$2:$B$122,K558,FALSE)*Helper!$C$2:$C$122))</f>
        <v/>
      </c>
      <c r="R558" s="31">
        <f>IF(OR(J558="",K558=""),"",SUMPRODUCT(POISSON(Helper!$A$2:$A$122,J558,FALSE)*POISSON(Helper!$B$2:$B$122,K558,FALSE)*Helper!$D$2:$D$122))</f>
        <v/>
      </c>
      <c r="S558" s="31">
        <f>IF(Q558="","",1-Q558-R558)</f>
        <v/>
      </c>
      <c r="T558" s="33">
        <f>IF(Q558="","",3*Q558+R558)</f>
        <v/>
      </c>
      <c r="U558" s="33">
        <f>IF(Q558="","",3*S558+R558)</f>
        <v/>
      </c>
      <c r="V558" s="24">
        <f>IF(OR(H558="",I558=""),"",IF(H558&gt;I558,3,IF(H558=I558,1,0)))</f>
        <v/>
      </c>
      <c r="W558" s="24">
        <f>IF(OR(H558="",I558=""),"",IF(I558&gt;H558,3,IF(H558=I558,1,0)))</f>
        <v/>
      </c>
      <c r="X558" s="24">
        <f>IF(OR(H558="",I558=""),0,1)</f>
        <v/>
      </c>
      <c r="Y558" s="24" t="n"/>
    </row>
    <row r="559">
      <c r="A559" s="24" t="inlineStr">
        <is>
          <t>E1-QPR-Lincoln</t>
        </is>
      </c>
      <c r="B559" s="24" t="inlineStr">
        <is>
          <t>E1</t>
        </is>
      </c>
      <c r="C559" s="24" t="inlineStr">
        <is>
          <t>Championship</t>
        </is>
      </c>
      <c r="D559" s="24" t="n">
        <v>15</v>
      </c>
      <c r="E559" s="29" t="n">
        <v>46333.625</v>
      </c>
      <c r="F559" s="24" t="inlineStr">
        <is>
          <t>QPR</t>
        </is>
      </c>
      <c r="G559" s="24" t="inlineStr">
        <is>
          <t>Lincoln</t>
        </is>
      </c>
      <c r="H559" s="37" t="n"/>
      <c r="I559" s="37" t="n"/>
      <c r="J559" s="37" t="n"/>
      <c r="K559" s="37" t="n"/>
      <c r="L559" s="31" t="n">
        <v>0.497295756887621</v>
      </c>
      <c r="M559" s="31" t="n">
        <v>0.2690497975851697</v>
      </c>
      <c r="N559" s="31" t="n">
        <v>0.2336544455272094</v>
      </c>
      <c r="O559" s="33">
        <f>3*L559+M559</f>
        <v/>
      </c>
      <c r="P559" s="33">
        <f>3*N559+M559</f>
        <v/>
      </c>
      <c r="Q559" s="31">
        <f>IF(OR(J559="",K559=""),"",SUMPRODUCT(POISSON(Helper!$A$2:$A$122,J559,FALSE)*POISSON(Helper!$B$2:$B$122,K559,FALSE)*Helper!$C$2:$C$122))</f>
        <v/>
      </c>
      <c r="R559" s="31">
        <f>IF(OR(J559="",K559=""),"",SUMPRODUCT(POISSON(Helper!$A$2:$A$122,J559,FALSE)*POISSON(Helper!$B$2:$B$122,K559,FALSE)*Helper!$D$2:$D$122))</f>
        <v/>
      </c>
      <c r="S559" s="31">
        <f>IF(Q559="","",1-Q559-R559)</f>
        <v/>
      </c>
      <c r="T559" s="33">
        <f>IF(Q559="","",3*Q559+R559)</f>
        <v/>
      </c>
      <c r="U559" s="33">
        <f>IF(Q559="","",3*S559+R559)</f>
        <v/>
      </c>
      <c r="V559" s="24">
        <f>IF(OR(H559="",I559=""),"",IF(H559&gt;I559,3,IF(H559=I559,1,0)))</f>
        <v/>
      </c>
      <c r="W559" s="24">
        <f>IF(OR(H559="",I559=""),"",IF(I559&gt;H559,3,IF(H559=I559,1,0)))</f>
        <v/>
      </c>
      <c r="X559" s="24">
        <f>IF(OR(H559="",I559=""),0,1)</f>
        <v/>
      </c>
      <c r="Y559" s="24" t="n"/>
    </row>
    <row r="560">
      <c r="A560" s="24" t="inlineStr">
        <is>
          <t>E1-Watford-Middlesb</t>
        </is>
      </c>
      <c r="B560" s="24" t="inlineStr">
        <is>
          <t>E1</t>
        </is>
      </c>
      <c r="C560" s="24" t="inlineStr">
        <is>
          <t>Championship</t>
        </is>
      </c>
      <c r="D560" s="24" t="n">
        <v>15</v>
      </c>
      <c r="E560" s="29" t="n">
        <v>46333.625</v>
      </c>
      <c r="F560" s="24" t="inlineStr">
        <is>
          <t>Watford</t>
        </is>
      </c>
      <c r="G560" s="24" t="inlineStr">
        <is>
          <t>Middlesbrough</t>
        </is>
      </c>
      <c r="H560" s="37" t="n"/>
      <c r="I560" s="37" t="n"/>
      <c r="J560" s="37" t="n"/>
      <c r="K560" s="37" t="n"/>
      <c r="L560" s="31" t="n">
        <v>0.3282134433450999</v>
      </c>
      <c r="M560" s="31" t="n">
        <v>0.2857202144868532</v>
      </c>
      <c r="N560" s="31" t="n">
        <v>0.3860663421680469</v>
      </c>
      <c r="O560" s="33">
        <f>3*L560+M560</f>
        <v/>
      </c>
      <c r="P560" s="33">
        <f>3*N560+M560</f>
        <v/>
      </c>
      <c r="Q560" s="31">
        <f>IF(OR(J560="",K560=""),"",SUMPRODUCT(POISSON(Helper!$A$2:$A$122,J560,FALSE)*POISSON(Helper!$B$2:$B$122,K560,FALSE)*Helper!$C$2:$C$122))</f>
        <v/>
      </c>
      <c r="R560" s="31">
        <f>IF(OR(J560="",K560=""),"",SUMPRODUCT(POISSON(Helper!$A$2:$A$122,J560,FALSE)*POISSON(Helper!$B$2:$B$122,K560,FALSE)*Helper!$D$2:$D$122))</f>
        <v/>
      </c>
      <c r="S560" s="31">
        <f>IF(Q560="","",1-Q560-R560)</f>
        <v/>
      </c>
      <c r="T560" s="33">
        <f>IF(Q560="","",3*Q560+R560)</f>
        <v/>
      </c>
      <c r="U560" s="33">
        <f>IF(Q560="","",3*S560+R560)</f>
        <v/>
      </c>
      <c r="V560" s="24">
        <f>IF(OR(H560="",I560=""),"",IF(H560&gt;I560,3,IF(H560=I560,1,0)))</f>
        <v/>
      </c>
      <c r="W560" s="24">
        <f>IF(OR(H560="",I560=""),"",IF(I560&gt;H560,3,IF(H560=I560,1,0)))</f>
        <v/>
      </c>
      <c r="X560" s="24">
        <f>IF(OR(H560="",I560=""),0,1)</f>
        <v/>
      </c>
      <c r="Y560" s="24" t="n"/>
    </row>
    <row r="561">
      <c r="A561" s="24" t="inlineStr">
        <is>
          <t>E1-WestBrom-Millwall</t>
        </is>
      </c>
      <c r="B561" s="24" t="inlineStr">
        <is>
          <t>E1</t>
        </is>
      </c>
      <c r="C561" s="24" t="inlineStr">
        <is>
          <t>Championship</t>
        </is>
      </c>
      <c r="D561" s="24" t="n">
        <v>15</v>
      </c>
      <c r="E561" s="29" t="n">
        <v>46333.625</v>
      </c>
      <c r="F561" s="24" t="inlineStr">
        <is>
          <t>West Brom</t>
        </is>
      </c>
      <c r="G561" s="24" t="inlineStr">
        <is>
          <t>Millwall</t>
        </is>
      </c>
      <c r="H561" s="37" t="n"/>
      <c r="I561" s="37" t="n"/>
      <c r="J561" s="37" t="n"/>
      <c r="K561" s="37" t="n"/>
      <c r="L561" s="31" t="n">
        <v>0.3934030815177877</v>
      </c>
      <c r="M561" s="31" t="n">
        <v>0.2852573698501538</v>
      </c>
      <c r="N561" s="31" t="n">
        <v>0.3213395486320585</v>
      </c>
      <c r="O561" s="33">
        <f>3*L561+M561</f>
        <v/>
      </c>
      <c r="P561" s="33">
        <f>3*N561+M561</f>
        <v/>
      </c>
      <c r="Q561" s="31">
        <f>IF(OR(J561="",K561=""),"",SUMPRODUCT(POISSON(Helper!$A$2:$A$122,J561,FALSE)*POISSON(Helper!$B$2:$B$122,K561,FALSE)*Helper!$C$2:$C$122))</f>
        <v/>
      </c>
      <c r="R561" s="31">
        <f>IF(OR(J561="",K561=""),"",SUMPRODUCT(POISSON(Helper!$A$2:$A$122,J561,FALSE)*POISSON(Helper!$B$2:$B$122,K561,FALSE)*Helper!$D$2:$D$122))</f>
        <v/>
      </c>
      <c r="S561" s="31">
        <f>IF(Q561="","",1-Q561-R561)</f>
        <v/>
      </c>
      <c r="T561" s="33">
        <f>IF(Q561="","",3*Q561+R561)</f>
        <v/>
      </c>
      <c r="U561" s="33">
        <f>IF(Q561="","",3*S561+R561)</f>
        <v/>
      </c>
      <c r="V561" s="24">
        <f>IF(OR(H561="",I561=""),"",IF(H561&gt;I561,3,IF(H561=I561,1,0)))</f>
        <v/>
      </c>
      <c r="W561" s="24">
        <f>IF(OR(H561="",I561=""),"",IF(I561&gt;H561,3,IF(H561=I561,1,0)))</f>
        <v/>
      </c>
      <c r="X561" s="24">
        <f>IF(OR(H561="",I561=""),0,1)</f>
        <v/>
      </c>
      <c r="Y561" s="24" t="n"/>
    </row>
    <row r="562">
      <c r="A562" s="24" t="inlineStr">
        <is>
          <t>E1-Millwall-QPR</t>
        </is>
      </c>
      <c r="B562" s="24" t="inlineStr">
        <is>
          <t>E1</t>
        </is>
      </c>
      <c r="C562" s="24" t="inlineStr">
        <is>
          <t>Championship</t>
        </is>
      </c>
      <c r="D562" s="24" t="n">
        <v>16</v>
      </c>
      <c r="E562" s="29" t="n">
        <v>46347.52083333334</v>
      </c>
      <c r="F562" s="24" t="inlineStr">
        <is>
          <t>Millwall</t>
        </is>
      </c>
      <c r="G562" s="24" t="inlineStr">
        <is>
          <t>QPR</t>
        </is>
      </c>
      <c r="H562" s="37" t="n"/>
      <c r="I562" s="37" t="n"/>
      <c r="J562" s="37" t="n"/>
      <c r="K562" s="37" t="n"/>
      <c r="L562" s="31" t="n">
        <v>0.4746357406707531</v>
      </c>
      <c r="M562" s="31" t="n">
        <v>0.2740189072588594</v>
      </c>
      <c r="N562" s="31" t="n">
        <v>0.2513453520703875</v>
      </c>
      <c r="O562" s="33">
        <f>3*L562+M562</f>
        <v/>
      </c>
      <c r="P562" s="33">
        <f>3*N562+M562</f>
        <v/>
      </c>
      <c r="Q562" s="31">
        <f>IF(OR(J562="",K562=""),"",SUMPRODUCT(POISSON(Helper!$A$2:$A$122,J562,FALSE)*POISSON(Helper!$B$2:$B$122,K562,FALSE)*Helper!$C$2:$C$122))</f>
        <v/>
      </c>
      <c r="R562" s="31">
        <f>IF(OR(J562="",K562=""),"",SUMPRODUCT(POISSON(Helper!$A$2:$A$122,J562,FALSE)*POISSON(Helper!$B$2:$B$122,K562,FALSE)*Helper!$D$2:$D$122))</f>
        <v/>
      </c>
      <c r="S562" s="31">
        <f>IF(Q562="","",1-Q562-R562)</f>
        <v/>
      </c>
      <c r="T562" s="33">
        <f>IF(Q562="","",3*Q562+R562)</f>
        <v/>
      </c>
      <c r="U562" s="33">
        <f>IF(Q562="","",3*S562+R562)</f>
        <v/>
      </c>
      <c r="V562" s="24">
        <f>IF(OR(H562="",I562=""),"",IF(H562&gt;I562,3,IF(H562=I562,1,0)))</f>
        <v/>
      </c>
      <c r="W562" s="24">
        <f>IF(OR(H562="",I562=""),"",IF(I562&gt;H562,3,IF(H562=I562,1,0)))</f>
        <v/>
      </c>
      <c r="X562" s="24">
        <f>IF(OR(H562="",I562=""),0,1)</f>
        <v/>
      </c>
      <c r="Y562" s="24" t="n"/>
    </row>
    <row r="563">
      <c r="A563" s="24" t="inlineStr">
        <is>
          <t>E1-Norwich-Cardiff</t>
        </is>
      </c>
      <c r="B563" s="24" t="inlineStr">
        <is>
          <t>E1</t>
        </is>
      </c>
      <c r="C563" s="24" t="inlineStr">
        <is>
          <t>Championship</t>
        </is>
      </c>
      <c r="D563" s="24" t="n">
        <v>16</v>
      </c>
      <c r="E563" s="29" t="n">
        <v>46347.52083333334</v>
      </c>
      <c r="F563" s="24" t="inlineStr">
        <is>
          <t>Norwich</t>
        </is>
      </c>
      <c r="G563" s="24" t="inlineStr">
        <is>
          <t>Cardiff</t>
        </is>
      </c>
      <c r="H563" s="37" t="n"/>
      <c r="I563" s="37" t="n"/>
      <c r="J563" s="37" t="n"/>
      <c r="K563" s="37" t="n"/>
      <c r="L563" s="31" t="n">
        <v>0.5268621097064989</v>
      </c>
      <c r="M563" s="31" t="n">
        <v>0.2614720021942882</v>
      </c>
      <c r="N563" s="31" t="n">
        <v>0.2116658880992129</v>
      </c>
      <c r="O563" s="33">
        <f>3*L563+M563</f>
        <v/>
      </c>
      <c r="P563" s="33">
        <f>3*N563+M563</f>
        <v/>
      </c>
      <c r="Q563" s="31">
        <f>IF(OR(J563="",K563=""),"",SUMPRODUCT(POISSON(Helper!$A$2:$A$122,J563,FALSE)*POISSON(Helper!$B$2:$B$122,K563,FALSE)*Helper!$C$2:$C$122))</f>
        <v/>
      </c>
      <c r="R563" s="31">
        <f>IF(OR(J563="",K563=""),"",SUMPRODUCT(POISSON(Helper!$A$2:$A$122,J563,FALSE)*POISSON(Helper!$B$2:$B$122,K563,FALSE)*Helper!$D$2:$D$122))</f>
        <v/>
      </c>
      <c r="S563" s="31">
        <f>IF(Q563="","",1-Q563-R563)</f>
        <v/>
      </c>
      <c r="T563" s="33">
        <f>IF(Q563="","",3*Q563+R563)</f>
        <v/>
      </c>
      <c r="U563" s="33">
        <f>IF(Q563="","",3*S563+R563)</f>
        <v/>
      </c>
      <c r="V563" s="24">
        <f>IF(OR(H563="",I563=""),"",IF(H563&gt;I563,3,IF(H563=I563,1,0)))</f>
        <v/>
      </c>
      <c r="W563" s="24">
        <f>IF(OR(H563="",I563=""),"",IF(I563&gt;H563,3,IF(H563=I563,1,0)))</f>
        <v/>
      </c>
      <c r="X563" s="24">
        <f>IF(OR(H563="",I563=""),0,1)</f>
        <v/>
      </c>
      <c r="Y563" s="24" t="n"/>
    </row>
    <row r="564">
      <c r="A564" s="24" t="inlineStr">
        <is>
          <t>E1-Southamp-Derby</t>
        </is>
      </c>
      <c r="B564" s="24" t="inlineStr">
        <is>
          <t>E1</t>
        </is>
      </c>
      <c r="C564" s="24" t="inlineStr">
        <is>
          <t>Championship</t>
        </is>
      </c>
      <c r="D564" s="24" t="n">
        <v>16</v>
      </c>
      <c r="E564" s="29" t="n">
        <v>46347.52083333334</v>
      </c>
      <c r="F564" s="24" t="inlineStr">
        <is>
          <t>Southampton</t>
        </is>
      </c>
      <c r="G564" s="24" t="inlineStr">
        <is>
          <t>Derby</t>
        </is>
      </c>
      <c r="H564" s="37" t="n"/>
      <c r="I564" s="37" t="n"/>
      <c r="J564" s="37" t="n"/>
      <c r="K564" s="37" t="n"/>
      <c r="L564" s="31" t="n">
        <v>0.4571555269369019</v>
      </c>
      <c r="M564" s="31" t="n">
        <v>0.2773312744305146</v>
      </c>
      <c r="N564" s="31" t="n">
        <v>0.2655131986325835</v>
      </c>
      <c r="O564" s="33">
        <f>3*L564+M564</f>
        <v/>
      </c>
      <c r="P564" s="33">
        <f>3*N564+M564</f>
        <v/>
      </c>
      <c r="Q564" s="31">
        <f>IF(OR(J564="",K564=""),"",SUMPRODUCT(POISSON(Helper!$A$2:$A$122,J564,FALSE)*POISSON(Helper!$B$2:$B$122,K564,FALSE)*Helper!$C$2:$C$122))</f>
        <v/>
      </c>
      <c r="R564" s="31">
        <f>IF(OR(J564="",K564=""),"",SUMPRODUCT(POISSON(Helper!$A$2:$A$122,J564,FALSE)*POISSON(Helper!$B$2:$B$122,K564,FALSE)*Helper!$D$2:$D$122))</f>
        <v/>
      </c>
      <c r="S564" s="31">
        <f>IF(Q564="","",1-Q564-R564)</f>
        <v/>
      </c>
      <c r="T564" s="33">
        <f>IF(Q564="","",3*Q564+R564)</f>
        <v/>
      </c>
      <c r="U564" s="33">
        <f>IF(Q564="","",3*S564+R564)</f>
        <v/>
      </c>
      <c r="V564" s="24">
        <f>IF(OR(H564="",I564=""),"",IF(H564&gt;I564,3,IF(H564=I564,1,0)))</f>
        <v/>
      </c>
      <c r="W564" s="24">
        <f>IF(OR(H564="",I564=""),"",IF(I564&gt;H564,3,IF(H564=I564,1,0)))</f>
        <v/>
      </c>
      <c r="X564" s="24">
        <f>IF(OR(H564="",I564=""),0,1)</f>
        <v/>
      </c>
      <c r="Y564" s="24" t="n"/>
    </row>
    <row r="565">
      <c r="A565" s="24" t="inlineStr">
        <is>
          <t>E1-Bolton-Portsmou</t>
        </is>
      </c>
      <c r="B565" s="24" t="inlineStr">
        <is>
          <t>E1</t>
        </is>
      </c>
      <c r="C565" s="24" t="inlineStr">
        <is>
          <t>Championship</t>
        </is>
      </c>
      <c r="D565" s="24" t="n">
        <v>16</v>
      </c>
      <c r="E565" s="29" t="n">
        <v>46347.625</v>
      </c>
      <c r="F565" s="24" t="inlineStr">
        <is>
          <t>Bolton</t>
        </is>
      </c>
      <c r="G565" s="24" t="inlineStr">
        <is>
          <t>Portsmouth</t>
        </is>
      </c>
      <c r="H565" s="37" t="n"/>
      <c r="I565" s="37" t="n"/>
      <c r="J565" s="37" t="n"/>
      <c r="K565" s="37" t="n"/>
      <c r="L565" s="31" t="n">
        <v>0.3738067060097503</v>
      </c>
      <c r="M565" s="31" t="n">
        <v>0.2862712826517166</v>
      </c>
      <c r="N565" s="31" t="n">
        <v>0.3399220113385331</v>
      </c>
      <c r="O565" s="33">
        <f>3*L565+M565</f>
        <v/>
      </c>
      <c r="P565" s="33">
        <f>3*N565+M565</f>
        <v/>
      </c>
      <c r="Q565" s="31">
        <f>IF(OR(J565="",K565=""),"",SUMPRODUCT(POISSON(Helper!$A$2:$A$122,J565,FALSE)*POISSON(Helper!$B$2:$B$122,K565,FALSE)*Helper!$C$2:$C$122))</f>
        <v/>
      </c>
      <c r="R565" s="31">
        <f>IF(OR(J565="",K565=""),"",SUMPRODUCT(POISSON(Helper!$A$2:$A$122,J565,FALSE)*POISSON(Helper!$B$2:$B$122,K565,FALSE)*Helper!$D$2:$D$122))</f>
        <v/>
      </c>
      <c r="S565" s="31">
        <f>IF(Q565="","",1-Q565-R565)</f>
        <v/>
      </c>
      <c r="T565" s="33">
        <f>IF(Q565="","",3*Q565+R565)</f>
        <v/>
      </c>
      <c r="U565" s="33">
        <f>IF(Q565="","",3*S565+R565)</f>
        <v/>
      </c>
      <c r="V565" s="24">
        <f>IF(OR(H565="",I565=""),"",IF(H565&gt;I565,3,IF(H565=I565,1,0)))</f>
        <v/>
      </c>
      <c r="W565" s="24">
        <f>IF(OR(H565="",I565=""),"",IF(I565&gt;H565,3,IF(H565=I565,1,0)))</f>
        <v/>
      </c>
      <c r="X565" s="24">
        <f>IF(OR(H565="",I565=""),0,1)</f>
        <v/>
      </c>
      <c r="Y565" s="24" t="n"/>
    </row>
    <row r="566">
      <c r="A566" s="24" t="inlineStr">
        <is>
          <t>E1-Lincoln-Wrexham</t>
        </is>
      </c>
      <c r="B566" s="24" t="inlineStr">
        <is>
          <t>E1</t>
        </is>
      </c>
      <c r="C566" s="24" t="inlineStr">
        <is>
          <t>Championship</t>
        </is>
      </c>
      <c r="D566" s="24" t="n">
        <v>16</v>
      </c>
      <c r="E566" s="29" t="n">
        <v>46347.625</v>
      </c>
      <c r="F566" s="24" t="inlineStr">
        <is>
          <t>Lincoln</t>
        </is>
      </c>
      <c r="G566" s="24" t="inlineStr">
        <is>
          <t>Wrexham</t>
        </is>
      </c>
      <c r="H566" s="37" t="n"/>
      <c r="I566" s="37" t="n"/>
      <c r="J566" s="37" t="n"/>
      <c r="K566" s="37" t="n"/>
      <c r="L566" s="31" t="n">
        <v>0.2851728590792349</v>
      </c>
      <c r="M566" s="31" t="n">
        <v>0.2810141678556417</v>
      </c>
      <c r="N566" s="31" t="n">
        <v>0.4338129730651235</v>
      </c>
      <c r="O566" s="33">
        <f>3*L566+M566</f>
        <v/>
      </c>
      <c r="P566" s="33">
        <f>3*N566+M566</f>
        <v/>
      </c>
      <c r="Q566" s="31">
        <f>IF(OR(J566="",K566=""),"",SUMPRODUCT(POISSON(Helper!$A$2:$A$122,J566,FALSE)*POISSON(Helper!$B$2:$B$122,K566,FALSE)*Helper!$C$2:$C$122))</f>
        <v/>
      </c>
      <c r="R566" s="31">
        <f>IF(OR(J566="",K566=""),"",SUMPRODUCT(POISSON(Helper!$A$2:$A$122,J566,FALSE)*POISSON(Helper!$B$2:$B$122,K566,FALSE)*Helper!$D$2:$D$122))</f>
        <v/>
      </c>
      <c r="S566" s="31">
        <f>IF(Q566="","",1-Q566-R566)</f>
        <v/>
      </c>
      <c r="T566" s="33">
        <f>IF(Q566="","",3*Q566+R566)</f>
        <v/>
      </c>
      <c r="U566" s="33">
        <f>IF(Q566="","",3*S566+R566)</f>
        <v/>
      </c>
      <c r="V566" s="24">
        <f>IF(OR(H566="",I566=""),"",IF(H566&gt;I566,3,IF(H566=I566,1,0)))</f>
        <v/>
      </c>
      <c r="W566" s="24">
        <f>IF(OR(H566="",I566=""),"",IF(I566&gt;H566,3,IF(H566=I566,1,0)))</f>
        <v/>
      </c>
      <c r="X566" s="24">
        <f>IF(OR(H566="",I566=""),0,1)</f>
        <v/>
      </c>
      <c r="Y566" s="24" t="n"/>
    </row>
    <row r="567">
      <c r="A567" s="24" t="inlineStr">
        <is>
          <t>E1-Middlesb-BristolC</t>
        </is>
      </c>
      <c r="B567" s="24" t="inlineStr">
        <is>
          <t>E1</t>
        </is>
      </c>
      <c r="C567" s="24" t="inlineStr">
        <is>
          <t>Championship</t>
        </is>
      </c>
      <c r="D567" s="24" t="n">
        <v>16</v>
      </c>
      <c r="E567" s="29" t="n">
        <v>46347.625</v>
      </c>
      <c r="F567" s="24" t="inlineStr">
        <is>
          <t>Middlesbrough</t>
        </is>
      </c>
      <c r="G567" s="24" t="inlineStr">
        <is>
          <t>Bristol City</t>
        </is>
      </c>
      <c r="H567" s="37" t="n"/>
      <c r="I567" s="37" t="n"/>
      <c r="J567" s="37" t="n"/>
      <c r="K567" s="37" t="n"/>
      <c r="L567" s="31" t="n">
        <v>0.4830868331048663</v>
      </c>
      <c r="M567" s="31" t="n">
        <v>0.2722532182574235</v>
      </c>
      <c r="N567" s="31" t="n">
        <v>0.2446599486377102</v>
      </c>
      <c r="O567" s="33">
        <f>3*L567+M567</f>
        <v/>
      </c>
      <c r="P567" s="33">
        <f>3*N567+M567</f>
        <v/>
      </c>
      <c r="Q567" s="31">
        <f>IF(OR(J567="",K567=""),"",SUMPRODUCT(POISSON(Helper!$A$2:$A$122,J567,FALSE)*POISSON(Helper!$B$2:$B$122,K567,FALSE)*Helper!$C$2:$C$122))</f>
        <v/>
      </c>
      <c r="R567" s="31">
        <f>IF(OR(J567="",K567=""),"",SUMPRODUCT(POISSON(Helper!$A$2:$A$122,J567,FALSE)*POISSON(Helper!$B$2:$B$122,K567,FALSE)*Helper!$D$2:$D$122))</f>
        <v/>
      </c>
      <c r="S567" s="31">
        <f>IF(Q567="","",1-Q567-R567)</f>
        <v/>
      </c>
      <c r="T567" s="33">
        <f>IF(Q567="","",3*Q567+R567)</f>
        <v/>
      </c>
      <c r="U567" s="33">
        <f>IF(Q567="","",3*S567+R567)</f>
        <v/>
      </c>
      <c r="V567" s="24">
        <f>IF(OR(H567="",I567=""),"",IF(H567&gt;I567,3,IF(H567=I567,1,0)))</f>
        <v/>
      </c>
      <c r="W567" s="24">
        <f>IF(OR(H567="",I567=""),"",IF(I567&gt;H567,3,IF(H567=I567,1,0)))</f>
        <v/>
      </c>
      <c r="X567" s="24">
        <f>IF(OR(H567="",I567=""),0,1)</f>
        <v/>
      </c>
      <c r="Y567" s="24" t="n"/>
    </row>
    <row r="568">
      <c r="A568" s="24" t="inlineStr">
        <is>
          <t>E1-Sheffiel-Watford</t>
        </is>
      </c>
      <c r="B568" s="24" t="inlineStr">
        <is>
          <t>E1</t>
        </is>
      </c>
      <c r="C568" s="24" t="inlineStr">
        <is>
          <t>Championship</t>
        </is>
      </c>
      <c r="D568" s="24" t="n">
        <v>16</v>
      </c>
      <c r="E568" s="29" t="n">
        <v>46347.625</v>
      </c>
      <c r="F568" s="24" t="inlineStr">
        <is>
          <t>Sheffield United</t>
        </is>
      </c>
      <c r="G568" s="24" t="inlineStr">
        <is>
          <t>Watford</t>
        </is>
      </c>
      <c r="H568" s="37" t="n"/>
      <c r="I568" s="37" t="n"/>
      <c r="J568" s="37" t="n"/>
      <c r="K568" s="37" t="n"/>
      <c r="L568" s="31" t="n">
        <v>0.475162065208274</v>
      </c>
      <c r="M568" s="31" t="n">
        <v>0.2739120292156774</v>
      </c>
      <c r="N568" s="31" t="n">
        <v>0.2509259055760486</v>
      </c>
      <c r="O568" s="33">
        <f>3*L568+M568</f>
        <v/>
      </c>
      <c r="P568" s="33">
        <f>3*N568+M568</f>
        <v/>
      </c>
      <c r="Q568" s="31">
        <f>IF(OR(J568="",K568=""),"",SUMPRODUCT(POISSON(Helper!$A$2:$A$122,J568,FALSE)*POISSON(Helper!$B$2:$B$122,K568,FALSE)*Helper!$C$2:$C$122))</f>
        <v/>
      </c>
      <c r="R568" s="31">
        <f>IF(OR(J568="",K568=""),"",SUMPRODUCT(POISSON(Helper!$A$2:$A$122,J568,FALSE)*POISSON(Helper!$B$2:$B$122,K568,FALSE)*Helper!$D$2:$D$122))</f>
        <v/>
      </c>
      <c r="S568" s="31">
        <f>IF(Q568="","",1-Q568-R568)</f>
        <v/>
      </c>
      <c r="T568" s="33">
        <f>IF(Q568="","",3*Q568+R568)</f>
        <v/>
      </c>
      <c r="U568" s="33">
        <f>IF(Q568="","",3*S568+R568)</f>
        <v/>
      </c>
      <c r="V568" s="24">
        <f>IF(OR(H568="",I568=""),"",IF(H568&gt;I568,3,IF(H568=I568,1,0)))</f>
        <v/>
      </c>
      <c r="W568" s="24">
        <f>IF(OR(H568="",I568=""),"",IF(I568&gt;H568,3,IF(H568=I568,1,0)))</f>
        <v/>
      </c>
      <c r="X568" s="24">
        <f>IF(OR(H568="",I568=""),0,1)</f>
        <v/>
      </c>
      <c r="Y568" s="24" t="n"/>
    </row>
    <row r="569">
      <c r="A569" s="24" t="inlineStr">
        <is>
          <t>E1-Stoke-Birmingh</t>
        </is>
      </c>
      <c r="B569" s="24" t="inlineStr">
        <is>
          <t>E1</t>
        </is>
      </c>
      <c r="C569" s="24" t="inlineStr">
        <is>
          <t>Championship</t>
        </is>
      </c>
      <c r="D569" s="24" t="n">
        <v>16</v>
      </c>
      <c r="E569" s="29" t="n">
        <v>46347.625</v>
      </c>
      <c r="F569" s="24" t="inlineStr">
        <is>
          <t>Stoke</t>
        </is>
      </c>
      <c r="G569" s="24" t="inlineStr">
        <is>
          <t>Birmingham</t>
        </is>
      </c>
      <c r="H569" s="37" t="n"/>
      <c r="I569" s="37" t="n"/>
      <c r="J569" s="37" t="n"/>
      <c r="K569" s="37" t="n"/>
      <c r="L569" s="31" t="n">
        <v>0.385018616846873</v>
      </c>
      <c r="M569" s="31" t="n">
        <v>0.2857782647665889</v>
      </c>
      <c r="N569" s="31" t="n">
        <v>0.3292031183865382</v>
      </c>
      <c r="O569" s="33">
        <f>3*L569+M569</f>
        <v/>
      </c>
      <c r="P569" s="33">
        <f>3*N569+M569</f>
        <v/>
      </c>
      <c r="Q569" s="31">
        <f>IF(OR(J569="",K569=""),"",SUMPRODUCT(POISSON(Helper!$A$2:$A$122,J569,FALSE)*POISSON(Helper!$B$2:$B$122,K569,FALSE)*Helper!$C$2:$C$122))</f>
        <v/>
      </c>
      <c r="R569" s="31">
        <f>IF(OR(J569="",K569=""),"",SUMPRODUCT(POISSON(Helper!$A$2:$A$122,J569,FALSE)*POISSON(Helper!$B$2:$B$122,K569,FALSE)*Helper!$D$2:$D$122))</f>
        <v/>
      </c>
      <c r="S569" s="31">
        <f>IF(Q569="","",1-Q569-R569)</f>
        <v/>
      </c>
      <c r="T569" s="33">
        <f>IF(Q569="","",3*Q569+R569)</f>
        <v/>
      </c>
      <c r="U569" s="33">
        <f>IF(Q569="","",3*S569+R569)</f>
        <v/>
      </c>
      <c r="V569" s="24">
        <f>IF(OR(H569="",I569=""),"",IF(H569&gt;I569,3,IF(H569=I569,1,0)))</f>
        <v/>
      </c>
      <c r="W569" s="24">
        <f>IF(OR(H569="",I569=""),"",IF(I569&gt;H569,3,IF(H569=I569,1,0)))</f>
        <v/>
      </c>
      <c r="X569" s="24">
        <f>IF(OR(H569="",I569=""),0,1)</f>
        <v/>
      </c>
      <c r="Y569" s="24" t="n"/>
    </row>
    <row r="570">
      <c r="A570" s="24" t="inlineStr">
        <is>
          <t>E1-Swansea-WestBrom</t>
        </is>
      </c>
      <c r="B570" s="24" t="inlineStr">
        <is>
          <t>E1</t>
        </is>
      </c>
      <c r="C570" s="24" t="inlineStr">
        <is>
          <t>Championship</t>
        </is>
      </c>
      <c r="D570" s="24" t="n">
        <v>16</v>
      </c>
      <c r="E570" s="29" t="n">
        <v>46347.625</v>
      </c>
      <c r="F570" s="24" t="inlineStr">
        <is>
          <t>Swansea</t>
        </is>
      </c>
      <c r="G570" s="24" t="inlineStr">
        <is>
          <t>West Brom</t>
        </is>
      </c>
      <c r="H570" s="37" t="n"/>
      <c r="I570" s="37" t="n"/>
      <c r="J570" s="37" t="n"/>
      <c r="K570" s="37" t="n"/>
      <c r="L570" s="31" t="n">
        <v>0.3946901136691089</v>
      </c>
      <c r="M570" s="31" t="n">
        <v>0.2851660983234181</v>
      </c>
      <c r="N570" s="31" t="n">
        <v>0.320143788007473</v>
      </c>
      <c r="O570" s="33">
        <f>3*L570+M570</f>
        <v/>
      </c>
      <c r="P570" s="33">
        <f>3*N570+M570</f>
        <v/>
      </c>
      <c r="Q570" s="31">
        <f>IF(OR(J570="",K570=""),"",SUMPRODUCT(POISSON(Helper!$A$2:$A$122,J570,FALSE)*POISSON(Helper!$B$2:$B$122,K570,FALSE)*Helper!$C$2:$C$122))</f>
        <v/>
      </c>
      <c r="R570" s="31">
        <f>IF(OR(J570="",K570=""),"",SUMPRODUCT(POISSON(Helper!$A$2:$A$122,J570,FALSE)*POISSON(Helper!$B$2:$B$122,K570,FALSE)*Helper!$D$2:$D$122))</f>
        <v/>
      </c>
      <c r="S570" s="31">
        <f>IF(Q570="","",1-Q570-R570)</f>
        <v/>
      </c>
      <c r="T570" s="33">
        <f>IF(Q570="","",3*Q570+R570)</f>
        <v/>
      </c>
      <c r="U570" s="33">
        <f>IF(Q570="","",3*S570+R570)</f>
        <v/>
      </c>
      <c r="V570" s="24">
        <f>IF(OR(H570="",I570=""),"",IF(H570&gt;I570,3,IF(H570=I570,1,0)))</f>
        <v/>
      </c>
      <c r="W570" s="24">
        <f>IF(OR(H570="",I570=""),"",IF(I570&gt;H570,3,IF(H570=I570,1,0)))</f>
        <v/>
      </c>
      <c r="X570" s="24">
        <f>IF(OR(H570="",I570=""),0,1)</f>
        <v/>
      </c>
      <c r="Y570" s="24" t="n"/>
    </row>
    <row r="571">
      <c r="A571" s="24" t="inlineStr">
        <is>
          <t>E1-WestHam-Preston</t>
        </is>
      </c>
      <c r="B571" s="24" t="inlineStr">
        <is>
          <t>E1</t>
        </is>
      </c>
      <c r="C571" s="24" t="inlineStr">
        <is>
          <t>Championship</t>
        </is>
      </c>
      <c r="D571" s="24" t="n">
        <v>16</v>
      </c>
      <c r="E571" s="29" t="n">
        <v>46347.625</v>
      </c>
      <c r="F571" s="24" t="inlineStr">
        <is>
          <t>West Ham</t>
        </is>
      </c>
      <c r="G571" s="24" t="inlineStr">
        <is>
          <t>Preston</t>
        </is>
      </c>
      <c r="H571" s="37" t="n"/>
      <c r="I571" s="37" t="n"/>
      <c r="J571" s="37" t="n"/>
      <c r="K571" s="37" t="n"/>
      <c r="L571" s="31" t="n">
        <v>0.6475645347118195</v>
      </c>
      <c r="M571" s="31" t="n">
        <v>0.21888581511572</v>
      </c>
      <c r="N571" s="31" t="n">
        <v>0.1335496501724605</v>
      </c>
      <c r="O571" s="33">
        <f>3*L571+M571</f>
        <v/>
      </c>
      <c r="P571" s="33">
        <f>3*N571+M571</f>
        <v/>
      </c>
      <c r="Q571" s="31">
        <f>IF(OR(J571="",K571=""),"",SUMPRODUCT(POISSON(Helper!$A$2:$A$122,J571,FALSE)*POISSON(Helper!$B$2:$B$122,K571,FALSE)*Helper!$C$2:$C$122))</f>
        <v/>
      </c>
      <c r="R571" s="31">
        <f>IF(OR(J571="",K571=""),"",SUMPRODUCT(POISSON(Helper!$A$2:$A$122,J571,FALSE)*POISSON(Helper!$B$2:$B$122,K571,FALSE)*Helper!$D$2:$D$122))</f>
        <v/>
      </c>
      <c r="S571" s="31">
        <f>IF(Q571="","",1-Q571-R571)</f>
        <v/>
      </c>
      <c r="T571" s="33">
        <f>IF(Q571="","",3*Q571+R571)</f>
        <v/>
      </c>
      <c r="U571" s="33">
        <f>IF(Q571="","",3*S571+R571)</f>
        <v/>
      </c>
      <c r="V571" s="24">
        <f>IF(OR(H571="",I571=""),"",IF(H571&gt;I571,3,IF(H571=I571,1,0)))</f>
        <v/>
      </c>
      <c r="W571" s="24">
        <f>IF(OR(H571="",I571=""),"",IF(I571&gt;H571,3,IF(H571=I571,1,0)))</f>
        <v/>
      </c>
      <c r="X571" s="24">
        <f>IF(OR(H571="",I571=""),0,1)</f>
        <v/>
      </c>
      <c r="Y571" s="24" t="n"/>
    </row>
    <row r="572">
      <c r="A572" s="24" t="inlineStr">
        <is>
          <t>E1-Wolves-Charlton</t>
        </is>
      </c>
      <c r="B572" s="24" t="inlineStr">
        <is>
          <t>E1</t>
        </is>
      </c>
      <c r="C572" s="24" t="inlineStr">
        <is>
          <t>Championship</t>
        </is>
      </c>
      <c r="D572" s="24" t="n">
        <v>16</v>
      </c>
      <c r="E572" s="29" t="n">
        <v>46347.625</v>
      </c>
      <c r="F572" s="24" t="inlineStr">
        <is>
          <t>Wolves</t>
        </is>
      </c>
      <c r="G572" s="24" t="inlineStr">
        <is>
          <t>Charlton</t>
        </is>
      </c>
      <c r="H572" s="37" t="n"/>
      <c r="I572" s="37" t="n"/>
      <c r="J572" s="37" t="n"/>
      <c r="K572" s="37" t="n"/>
      <c r="L572" s="31" t="n">
        <v>0.6094103192763872</v>
      </c>
      <c r="M572" s="31" t="n">
        <v>0.2342568414345244</v>
      </c>
      <c r="N572" s="31" t="n">
        <v>0.1563328392890884</v>
      </c>
      <c r="O572" s="33">
        <f>3*L572+M572</f>
        <v/>
      </c>
      <c r="P572" s="33">
        <f>3*N572+M572</f>
        <v/>
      </c>
      <c r="Q572" s="31">
        <f>IF(OR(J572="",K572=""),"",SUMPRODUCT(POISSON(Helper!$A$2:$A$122,J572,FALSE)*POISSON(Helper!$B$2:$B$122,K572,FALSE)*Helper!$C$2:$C$122))</f>
        <v/>
      </c>
      <c r="R572" s="31">
        <f>IF(OR(J572="",K572=""),"",SUMPRODUCT(POISSON(Helper!$A$2:$A$122,J572,FALSE)*POISSON(Helper!$B$2:$B$122,K572,FALSE)*Helper!$D$2:$D$122))</f>
        <v/>
      </c>
      <c r="S572" s="31">
        <f>IF(Q572="","",1-Q572-R572)</f>
        <v/>
      </c>
      <c r="T572" s="33">
        <f>IF(Q572="","",3*Q572+R572)</f>
        <v/>
      </c>
      <c r="U572" s="33">
        <f>IF(Q572="","",3*S572+R572)</f>
        <v/>
      </c>
      <c r="V572" s="24">
        <f>IF(OR(H572="",I572=""),"",IF(H572&gt;I572,3,IF(H572=I572,1,0)))</f>
        <v/>
      </c>
      <c r="W572" s="24">
        <f>IF(OR(H572="",I572=""),"",IF(I572&gt;H572,3,IF(H572=I572,1,0)))</f>
        <v/>
      </c>
      <c r="X572" s="24">
        <f>IF(OR(H572="",I572=""),0,1)</f>
        <v/>
      </c>
      <c r="Y572" s="24" t="n"/>
    </row>
    <row r="573">
      <c r="A573" s="24" t="inlineStr">
        <is>
          <t>E1-Burnley-Blackbur</t>
        </is>
      </c>
      <c r="B573" s="24" t="inlineStr">
        <is>
          <t>E1</t>
        </is>
      </c>
      <c r="C573" s="24" t="inlineStr">
        <is>
          <t>Championship</t>
        </is>
      </c>
      <c r="D573" s="24" t="n">
        <v>16</v>
      </c>
      <c r="E573" s="29" t="n">
        <v>46348.5</v>
      </c>
      <c r="F573" s="24" t="inlineStr">
        <is>
          <t>Burnley</t>
        </is>
      </c>
      <c r="G573" s="24" t="inlineStr">
        <is>
          <t>Blackburn</t>
        </is>
      </c>
      <c r="H573" s="37" t="n"/>
      <c r="I573" s="37" t="n"/>
      <c r="J573" s="37" t="n"/>
      <c r="K573" s="37" t="n"/>
      <c r="L573" s="31" t="n">
        <v>0.5176085876921184</v>
      </c>
      <c r="M573" s="31" t="n">
        <v>0.2639732388503973</v>
      </c>
      <c r="N573" s="31" t="n">
        <v>0.2184181734574844</v>
      </c>
      <c r="O573" s="33">
        <f>3*L573+M573</f>
        <v/>
      </c>
      <c r="P573" s="33">
        <f>3*N573+M573</f>
        <v/>
      </c>
      <c r="Q573" s="31">
        <f>IF(OR(J573="",K573=""),"",SUMPRODUCT(POISSON(Helper!$A$2:$A$122,J573,FALSE)*POISSON(Helper!$B$2:$B$122,K573,FALSE)*Helper!$C$2:$C$122))</f>
        <v/>
      </c>
      <c r="R573" s="31">
        <f>IF(OR(J573="",K573=""),"",SUMPRODUCT(POISSON(Helper!$A$2:$A$122,J573,FALSE)*POISSON(Helper!$B$2:$B$122,K573,FALSE)*Helper!$D$2:$D$122))</f>
        <v/>
      </c>
      <c r="S573" s="31">
        <f>IF(Q573="","",1-Q573-R573)</f>
        <v/>
      </c>
      <c r="T573" s="33">
        <f>IF(Q573="","",3*Q573+R573)</f>
        <v/>
      </c>
      <c r="U573" s="33">
        <f>IF(Q573="","",3*S573+R573)</f>
        <v/>
      </c>
      <c r="V573" s="24">
        <f>IF(OR(H573="",I573=""),"",IF(H573&gt;I573,3,IF(H573=I573,1,0)))</f>
        <v/>
      </c>
      <c r="W573" s="24">
        <f>IF(OR(H573="",I573=""),"",IF(I573&gt;H573,3,IF(H573=I573,1,0)))</f>
        <v/>
      </c>
      <c r="X573" s="24">
        <f>IF(OR(H573="",I573=""),0,1)</f>
        <v/>
      </c>
      <c r="Y573" s="24" t="n"/>
    </row>
    <row r="574">
      <c r="A574" s="24" t="inlineStr">
        <is>
          <t>E1-BristolC-Wrexham</t>
        </is>
      </c>
      <c r="B574" s="24" t="inlineStr">
        <is>
          <t>E1</t>
        </is>
      </c>
      <c r="C574" s="24" t="inlineStr">
        <is>
          <t>Championship</t>
        </is>
      </c>
      <c r="D574" s="24" t="n">
        <v>17</v>
      </c>
      <c r="E574" s="29" t="n">
        <v>46350.82291666666</v>
      </c>
      <c r="F574" s="24" t="inlineStr">
        <is>
          <t>Bristol City</t>
        </is>
      </c>
      <c r="G574" s="24" t="inlineStr">
        <is>
          <t>Wrexham</t>
        </is>
      </c>
      <c r="H574" s="37" t="n"/>
      <c r="I574" s="37" t="n"/>
      <c r="J574" s="37" t="n"/>
      <c r="K574" s="37" t="n"/>
      <c r="L574" s="31" t="n">
        <v>0.3873261986904261</v>
      </c>
      <c r="M574" s="31" t="n">
        <v>0.2856477332525121</v>
      </c>
      <c r="N574" s="31" t="n">
        <v>0.3270260680570618</v>
      </c>
      <c r="O574" s="33">
        <f>3*L574+M574</f>
        <v/>
      </c>
      <c r="P574" s="33">
        <f>3*N574+M574</f>
        <v/>
      </c>
      <c r="Q574" s="31">
        <f>IF(OR(J574="",K574=""),"",SUMPRODUCT(POISSON(Helper!$A$2:$A$122,J574,FALSE)*POISSON(Helper!$B$2:$B$122,K574,FALSE)*Helper!$C$2:$C$122))</f>
        <v/>
      </c>
      <c r="R574" s="31">
        <f>IF(OR(J574="",K574=""),"",SUMPRODUCT(POISSON(Helper!$A$2:$A$122,J574,FALSE)*POISSON(Helper!$B$2:$B$122,K574,FALSE)*Helper!$D$2:$D$122))</f>
        <v/>
      </c>
      <c r="S574" s="31">
        <f>IF(Q574="","",1-Q574-R574)</f>
        <v/>
      </c>
      <c r="T574" s="33">
        <f>IF(Q574="","",3*Q574+R574)</f>
        <v/>
      </c>
      <c r="U574" s="33">
        <f>IF(Q574="","",3*S574+R574)</f>
        <v/>
      </c>
      <c r="V574" s="24">
        <f>IF(OR(H574="",I574=""),"",IF(H574&gt;I574,3,IF(H574=I574,1,0)))</f>
        <v/>
      </c>
      <c r="W574" s="24">
        <f>IF(OR(H574="",I574=""),"",IF(I574&gt;H574,3,IF(H574=I574,1,0)))</f>
        <v/>
      </c>
      <c r="X574" s="24">
        <f>IF(OR(H574="",I574=""),0,1)</f>
        <v/>
      </c>
      <c r="Y574" s="24" t="n"/>
    </row>
    <row r="575">
      <c r="A575" s="24" t="inlineStr">
        <is>
          <t>E1-Cardiff-Preston</t>
        </is>
      </c>
      <c r="B575" s="24" t="inlineStr">
        <is>
          <t>E1</t>
        </is>
      </c>
      <c r="C575" s="24" t="inlineStr">
        <is>
          <t>Championship</t>
        </is>
      </c>
      <c r="D575" s="24" t="n">
        <v>17</v>
      </c>
      <c r="E575" s="29" t="n">
        <v>46350.82291666666</v>
      </c>
      <c r="F575" s="24" t="inlineStr">
        <is>
          <t>Cardiff</t>
        </is>
      </c>
      <c r="G575" s="24" t="inlineStr">
        <is>
          <t>Preston</t>
        </is>
      </c>
      <c r="H575" s="37" t="n"/>
      <c r="I575" s="37" t="n"/>
      <c r="J575" s="37" t="n"/>
      <c r="K575" s="37" t="n"/>
      <c r="L575" s="31" t="n">
        <v>0.3996581963899174</v>
      </c>
      <c r="M575" s="31" t="n">
        <v>0.2847859038624919</v>
      </c>
      <c r="N575" s="31" t="n">
        <v>0.3155558997475907</v>
      </c>
      <c r="O575" s="33">
        <f>3*L575+M575</f>
        <v/>
      </c>
      <c r="P575" s="33">
        <f>3*N575+M575</f>
        <v/>
      </c>
      <c r="Q575" s="31">
        <f>IF(OR(J575="",K575=""),"",SUMPRODUCT(POISSON(Helper!$A$2:$A$122,J575,FALSE)*POISSON(Helper!$B$2:$B$122,K575,FALSE)*Helper!$C$2:$C$122))</f>
        <v/>
      </c>
      <c r="R575" s="31">
        <f>IF(OR(J575="",K575=""),"",SUMPRODUCT(POISSON(Helper!$A$2:$A$122,J575,FALSE)*POISSON(Helper!$B$2:$B$122,K575,FALSE)*Helper!$D$2:$D$122))</f>
        <v/>
      </c>
      <c r="S575" s="31">
        <f>IF(Q575="","",1-Q575-R575)</f>
        <v/>
      </c>
      <c r="T575" s="33">
        <f>IF(Q575="","",3*Q575+R575)</f>
        <v/>
      </c>
      <c r="U575" s="33">
        <f>IF(Q575="","",3*S575+R575)</f>
        <v/>
      </c>
      <c r="V575" s="24">
        <f>IF(OR(H575="",I575=""),"",IF(H575&gt;I575,3,IF(H575=I575,1,0)))</f>
        <v/>
      </c>
      <c r="W575" s="24">
        <f>IF(OR(H575="",I575=""),"",IF(I575&gt;H575,3,IF(H575=I575,1,0)))</f>
        <v/>
      </c>
      <c r="X575" s="24">
        <f>IF(OR(H575="",I575=""),0,1)</f>
        <v/>
      </c>
      <c r="Y575" s="24" t="n"/>
    </row>
    <row r="576">
      <c r="A576" s="24" t="inlineStr">
        <is>
          <t>E1-Charlton-Lincoln</t>
        </is>
      </c>
      <c r="B576" s="24" t="inlineStr">
        <is>
          <t>E1</t>
        </is>
      </c>
      <c r="C576" s="24" t="inlineStr">
        <is>
          <t>Championship</t>
        </is>
      </c>
      <c r="D576" s="24" t="n">
        <v>17</v>
      </c>
      <c r="E576" s="29" t="n">
        <v>46350.82291666666</v>
      </c>
      <c r="F576" s="24" t="inlineStr">
        <is>
          <t>Charlton</t>
        </is>
      </c>
      <c r="G576" s="24" t="inlineStr">
        <is>
          <t>Lincoln</t>
        </is>
      </c>
      <c r="H576" s="37" t="n"/>
      <c r="I576" s="37" t="n"/>
      <c r="J576" s="37" t="n"/>
      <c r="K576" s="37" t="n"/>
      <c r="L576" s="31" t="n">
        <v>0.4417919240943248</v>
      </c>
      <c r="M576" s="31" t="n">
        <v>0.279852878578414</v>
      </c>
      <c r="N576" s="31" t="n">
        <v>0.2783551973272613</v>
      </c>
      <c r="O576" s="33">
        <f>3*L576+M576</f>
        <v/>
      </c>
      <c r="P576" s="33">
        <f>3*N576+M576</f>
        <v/>
      </c>
      <c r="Q576" s="31">
        <f>IF(OR(J576="",K576=""),"",SUMPRODUCT(POISSON(Helper!$A$2:$A$122,J576,FALSE)*POISSON(Helper!$B$2:$B$122,K576,FALSE)*Helper!$C$2:$C$122))</f>
        <v/>
      </c>
      <c r="R576" s="31">
        <f>IF(OR(J576="",K576=""),"",SUMPRODUCT(POISSON(Helper!$A$2:$A$122,J576,FALSE)*POISSON(Helper!$B$2:$B$122,K576,FALSE)*Helper!$D$2:$D$122))</f>
        <v/>
      </c>
      <c r="S576" s="31">
        <f>IF(Q576="","",1-Q576-R576)</f>
        <v/>
      </c>
      <c r="T576" s="33">
        <f>IF(Q576="","",3*Q576+R576)</f>
        <v/>
      </c>
      <c r="U576" s="33">
        <f>IF(Q576="","",3*S576+R576)</f>
        <v/>
      </c>
      <c r="V576" s="24">
        <f>IF(OR(H576="",I576=""),"",IF(H576&gt;I576,3,IF(H576=I576,1,0)))</f>
        <v/>
      </c>
      <c r="W576" s="24">
        <f>IF(OR(H576="",I576=""),"",IF(I576&gt;H576,3,IF(H576=I576,1,0)))</f>
        <v/>
      </c>
      <c r="X576" s="24">
        <f>IF(OR(H576="",I576=""),0,1)</f>
        <v/>
      </c>
      <c r="Y576" s="24" t="n"/>
    </row>
    <row r="577">
      <c r="A577" s="24" t="inlineStr">
        <is>
          <t>E1-Middlesb-Swansea</t>
        </is>
      </c>
      <c r="B577" s="24" t="inlineStr">
        <is>
          <t>E1</t>
        </is>
      </c>
      <c r="C577" s="24" t="inlineStr">
        <is>
          <t>Championship</t>
        </is>
      </c>
      <c r="D577" s="24" t="n">
        <v>17</v>
      </c>
      <c r="E577" s="29" t="n">
        <v>46350.82291666666</v>
      </c>
      <c r="F577" s="24" t="inlineStr">
        <is>
          <t>Middlesbrough</t>
        </is>
      </c>
      <c r="G577" s="24" t="inlineStr">
        <is>
          <t>Swansea</t>
        </is>
      </c>
      <c r="H577" s="37" t="n"/>
      <c r="I577" s="37" t="n"/>
      <c r="J577" s="37" t="n"/>
      <c r="K577" s="37" t="n"/>
      <c r="L577" s="31" t="n">
        <v>0.5013740206382757</v>
      </c>
      <c r="M577" s="31" t="n">
        <v>0.2680769351438356</v>
      </c>
      <c r="N577" s="31" t="n">
        <v>0.2305490442178886</v>
      </c>
      <c r="O577" s="33">
        <f>3*L577+M577</f>
        <v/>
      </c>
      <c r="P577" s="33">
        <f>3*N577+M577</f>
        <v/>
      </c>
      <c r="Q577" s="31">
        <f>IF(OR(J577="",K577=""),"",SUMPRODUCT(POISSON(Helper!$A$2:$A$122,J577,FALSE)*POISSON(Helper!$B$2:$B$122,K577,FALSE)*Helper!$C$2:$C$122))</f>
        <v/>
      </c>
      <c r="R577" s="31">
        <f>IF(OR(J577="",K577=""),"",SUMPRODUCT(POISSON(Helper!$A$2:$A$122,J577,FALSE)*POISSON(Helper!$B$2:$B$122,K577,FALSE)*Helper!$D$2:$D$122))</f>
        <v/>
      </c>
      <c r="S577" s="31">
        <f>IF(Q577="","",1-Q577-R577)</f>
        <v/>
      </c>
      <c r="T577" s="33">
        <f>IF(Q577="","",3*Q577+R577)</f>
        <v/>
      </c>
      <c r="U577" s="33">
        <f>IF(Q577="","",3*S577+R577)</f>
        <v/>
      </c>
      <c r="V577" s="24">
        <f>IF(OR(H577="",I577=""),"",IF(H577&gt;I577,3,IF(H577=I577,1,0)))</f>
        <v/>
      </c>
      <c r="W577" s="24">
        <f>IF(OR(H577="",I577=""),"",IF(I577&gt;H577,3,IF(H577=I577,1,0)))</f>
        <v/>
      </c>
      <c r="X577" s="24">
        <f>IF(OR(H577="",I577=""),0,1)</f>
        <v/>
      </c>
      <c r="Y577" s="24" t="n"/>
    </row>
    <row r="578">
      <c r="A578" s="24" t="inlineStr">
        <is>
          <t>E1-Norwich-QPR</t>
        </is>
      </c>
      <c r="B578" s="24" t="inlineStr">
        <is>
          <t>E1</t>
        </is>
      </c>
      <c r="C578" s="24" t="inlineStr">
        <is>
          <t>Championship</t>
        </is>
      </c>
      <c r="D578" s="24" t="n">
        <v>17</v>
      </c>
      <c r="E578" s="29" t="n">
        <v>46350.82291666666</v>
      </c>
      <c r="F578" s="24" t="inlineStr">
        <is>
          <t>Norwich</t>
        </is>
      </c>
      <c r="G578" s="24" t="inlineStr">
        <is>
          <t>QPR</t>
        </is>
      </c>
      <c r="H578" s="37" t="n"/>
      <c r="I578" s="37" t="n"/>
      <c r="J578" s="37" t="n"/>
      <c r="K578" s="37" t="n"/>
      <c r="L578" s="31" t="n">
        <v>0.484896080275768</v>
      </c>
      <c r="M578" s="31" t="n">
        <v>0.2718615639666075</v>
      </c>
      <c r="N578" s="31" t="n">
        <v>0.2432423557576245</v>
      </c>
      <c r="O578" s="33">
        <f>3*L578+M578</f>
        <v/>
      </c>
      <c r="P578" s="33">
        <f>3*N578+M578</f>
        <v/>
      </c>
      <c r="Q578" s="31">
        <f>IF(OR(J578="",K578=""),"",SUMPRODUCT(POISSON(Helper!$A$2:$A$122,J578,FALSE)*POISSON(Helper!$B$2:$B$122,K578,FALSE)*Helper!$C$2:$C$122))</f>
        <v/>
      </c>
      <c r="R578" s="31">
        <f>IF(OR(J578="",K578=""),"",SUMPRODUCT(POISSON(Helper!$A$2:$A$122,J578,FALSE)*POISSON(Helper!$B$2:$B$122,K578,FALSE)*Helper!$D$2:$D$122))</f>
        <v/>
      </c>
      <c r="S578" s="31">
        <f>IF(Q578="","",1-Q578-R578)</f>
        <v/>
      </c>
      <c r="T578" s="33">
        <f>IF(Q578="","",3*Q578+R578)</f>
        <v/>
      </c>
      <c r="U578" s="33">
        <f>IF(Q578="","",3*S578+R578)</f>
        <v/>
      </c>
      <c r="V578" s="24">
        <f>IF(OR(H578="",I578=""),"",IF(H578&gt;I578,3,IF(H578=I578,1,0)))</f>
        <v/>
      </c>
      <c r="W578" s="24">
        <f>IF(OR(H578="",I578=""),"",IF(I578&gt;H578,3,IF(H578=I578,1,0)))</f>
        <v/>
      </c>
      <c r="X578" s="24">
        <f>IF(OR(H578="",I578=""),0,1)</f>
        <v/>
      </c>
      <c r="Y578" s="24" t="n"/>
    </row>
    <row r="579">
      <c r="A579" s="24" t="inlineStr">
        <is>
          <t>E1-Portsmou-WestHam</t>
        </is>
      </c>
      <c r="B579" s="24" t="inlineStr">
        <is>
          <t>E1</t>
        </is>
      </c>
      <c r="C579" s="24" t="inlineStr">
        <is>
          <t>Championship</t>
        </is>
      </c>
      <c r="D579" s="24" t="n">
        <v>17</v>
      </c>
      <c r="E579" s="29" t="n">
        <v>46350.82291666666</v>
      </c>
      <c r="F579" s="24" t="inlineStr">
        <is>
          <t>Portsmouth</t>
        </is>
      </c>
      <c r="G579" s="24" t="inlineStr">
        <is>
          <t>West Ham</t>
        </is>
      </c>
      <c r="H579" s="37" t="n"/>
      <c r="I579" s="37" t="n"/>
      <c r="J579" s="37" t="n"/>
      <c r="K579" s="37" t="n"/>
      <c r="L579" s="31" t="n">
        <v>0.2307873842942744</v>
      </c>
      <c r="M579" s="31" t="n">
        <v>0.2681527015225032</v>
      </c>
      <c r="N579" s="31" t="n">
        <v>0.5010599141832224</v>
      </c>
      <c r="O579" s="33">
        <f>3*L579+M579</f>
        <v/>
      </c>
      <c r="P579" s="33">
        <f>3*N579+M579</f>
        <v/>
      </c>
      <c r="Q579" s="31">
        <f>IF(OR(J579="",K579=""),"",SUMPRODUCT(POISSON(Helper!$A$2:$A$122,J579,FALSE)*POISSON(Helper!$B$2:$B$122,K579,FALSE)*Helper!$C$2:$C$122))</f>
        <v/>
      </c>
      <c r="R579" s="31">
        <f>IF(OR(J579="",K579=""),"",SUMPRODUCT(POISSON(Helper!$A$2:$A$122,J579,FALSE)*POISSON(Helper!$B$2:$B$122,K579,FALSE)*Helper!$D$2:$D$122))</f>
        <v/>
      </c>
      <c r="S579" s="31">
        <f>IF(Q579="","",1-Q579-R579)</f>
        <v/>
      </c>
      <c r="T579" s="33">
        <f>IF(Q579="","",3*Q579+R579)</f>
        <v/>
      </c>
      <c r="U579" s="33">
        <f>IF(Q579="","",3*S579+R579)</f>
        <v/>
      </c>
      <c r="V579" s="24">
        <f>IF(OR(H579="",I579=""),"",IF(H579&gt;I579,3,IF(H579=I579,1,0)))</f>
        <v/>
      </c>
      <c r="W579" s="24">
        <f>IF(OR(H579="",I579=""),"",IF(I579&gt;H579,3,IF(H579=I579,1,0)))</f>
        <v/>
      </c>
      <c r="X579" s="24">
        <f>IF(OR(H579="",I579=""),0,1)</f>
        <v/>
      </c>
      <c r="Y579" s="24" t="n"/>
    </row>
    <row r="580">
      <c r="A580" s="24" t="inlineStr">
        <is>
          <t>E1-Sheffiel-Southamp</t>
        </is>
      </c>
      <c r="B580" s="24" t="inlineStr">
        <is>
          <t>E1</t>
        </is>
      </c>
      <c r="C580" s="24" t="inlineStr">
        <is>
          <t>Championship</t>
        </is>
      </c>
      <c r="D580" s="24" t="n">
        <v>17</v>
      </c>
      <c r="E580" s="29" t="n">
        <v>46350.82291666666</v>
      </c>
      <c r="F580" s="24" t="inlineStr">
        <is>
          <t>Sheffield United</t>
        </is>
      </c>
      <c r="G580" s="24" t="inlineStr">
        <is>
          <t>Southampton</t>
        </is>
      </c>
      <c r="H580" s="37" t="n"/>
      <c r="I580" s="37" t="n"/>
      <c r="J580" s="37" t="n"/>
      <c r="K580" s="37" t="n"/>
      <c r="L580" s="31" t="n">
        <v>0.4003825227159714</v>
      </c>
      <c r="M580" s="31" t="n">
        <v>0.2847267971073478</v>
      </c>
      <c r="N580" s="31" t="n">
        <v>0.3148906801766808</v>
      </c>
      <c r="O580" s="33">
        <f>3*L580+M580</f>
        <v/>
      </c>
      <c r="P580" s="33">
        <f>3*N580+M580</f>
        <v/>
      </c>
      <c r="Q580" s="31">
        <f>IF(OR(J580="",K580=""),"",SUMPRODUCT(POISSON(Helper!$A$2:$A$122,J580,FALSE)*POISSON(Helper!$B$2:$B$122,K580,FALSE)*Helper!$C$2:$C$122))</f>
        <v/>
      </c>
      <c r="R580" s="31">
        <f>IF(OR(J580="",K580=""),"",SUMPRODUCT(POISSON(Helper!$A$2:$A$122,J580,FALSE)*POISSON(Helper!$B$2:$B$122,K580,FALSE)*Helper!$D$2:$D$122))</f>
        <v/>
      </c>
      <c r="S580" s="31">
        <f>IF(Q580="","",1-Q580-R580)</f>
        <v/>
      </c>
      <c r="T580" s="33">
        <f>IF(Q580="","",3*Q580+R580)</f>
        <v/>
      </c>
      <c r="U580" s="33">
        <f>IF(Q580="","",3*S580+R580)</f>
        <v/>
      </c>
      <c r="V580" s="24">
        <f>IF(OR(H580="",I580=""),"",IF(H580&gt;I580,3,IF(H580=I580,1,0)))</f>
        <v/>
      </c>
      <c r="W580" s="24">
        <f>IF(OR(H580="",I580=""),"",IF(I580&gt;H580,3,IF(H580=I580,1,0)))</f>
        <v/>
      </c>
      <c r="X580" s="24">
        <f>IF(OR(H580="",I580=""),0,1)</f>
        <v/>
      </c>
      <c r="Y580" s="24" t="n"/>
    </row>
    <row r="581">
      <c r="A581" s="24" t="inlineStr">
        <is>
          <t>E1-Wolves-Derby</t>
        </is>
      </c>
      <c r="B581" s="24" t="inlineStr">
        <is>
          <t>E1</t>
        </is>
      </c>
      <c r="C581" s="24" t="inlineStr">
        <is>
          <t>Championship</t>
        </is>
      </c>
      <c r="D581" s="24" t="n">
        <v>17</v>
      </c>
      <c r="E581" s="29" t="n">
        <v>46350.83333333334</v>
      </c>
      <c r="F581" s="24" t="inlineStr">
        <is>
          <t>Wolves</t>
        </is>
      </c>
      <c r="G581" s="24" t="inlineStr">
        <is>
          <t>Derby</t>
        </is>
      </c>
      <c r="H581" s="37" t="n"/>
      <c r="I581" s="37" t="n"/>
      <c r="J581" s="37" t="n"/>
      <c r="K581" s="37" t="n"/>
      <c r="L581" s="31" t="n">
        <v>0.5146157275807055</v>
      </c>
      <c r="M581" s="31" t="n">
        <v>0.2647572153875205</v>
      </c>
      <c r="N581" s="31" t="n">
        <v>0.220627057031774</v>
      </c>
      <c r="O581" s="33">
        <f>3*L581+M581</f>
        <v/>
      </c>
      <c r="P581" s="33">
        <f>3*N581+M581</f>
        <v/>
      </c>
      <c r="Q581" s="31">
        <f>IF(OR(J581="",K581=""),"",SUMPRODUCT(POISSON(Helper!$A$2:$A$122,J581,FALSE)*POISSON(Helper!$B$2:$B$122,K581,FALSE)*Helper!$C$2:$C$122))</f>
        <v/>
      </c>
      <c r="R581" s="31">
        <f>IF(OR(J581="",K581=""),"",SUMPRODUCT(POISSON(Helper!$A$2:$A$122,J581,FALSE)*POISSON(Helper!$B$2:$B$122,K581,FALSE)*Helper!$D$2:$D$122))</f>
        <v/>
      </c>
      <c r="S581" s="31">
        <f>IF(Q581="","",1-Q581-R581)</f>
        <v/>
      </c>
      <c r="T581" s="33">
        <f>IF(Q581="","",3*Q581+R581)</f>
        <v/>
      </c>
      <c r="U581" s="33">
        <f>IF(Q581="","",3*S581+R581)</f>
        <v/>
      </c>
      <c r="V581" s="24">
        <f>IF(OR(H581="",I581=""),"",IF(H581&gt;I581,3,IF(H581=I581,1,0)))</f>
        <v/>
      </c>
      <c r="W581" s="24">
        <f>IF(OR(H581="",I581=""),"",IF(I581&gt;H581,3,IF(H581=I581,1,0)))</f>
        <v/>
      </c>
      <c r="X581" s="24">
        <f>IF(OR(H581="",I581=""),0,1)</f>
        <v/>
      </c>
      <c r="Y581" s="24" t="n"/>
    </row>
    <row r="582">
      <c r="A582" s="24" t="inlineStr">
        <is>
          <t>E1-Bolton-WestBrom</t>
        </is>
      </c>
      <c r="B582" s="24" t="inlineStr">
        <is>
          <t>E1</t>
        </is>
      </c>
      <c r="C582" s="24" t="inlineStr">
        <is>
          <t>Championship</t>
        </is>
      </c>
      <c r="D582" s="24" t="n">
        <v>17</v>
      </c>
      <c r="E582" s="29" t="n">
        <v>46351.82291666666</v>
      </c>
      <c r="F582" s="24" t="inlineStr">
        <is>
          <t>Bolton</t>
        </is>
      </c>
      <c r="G582" s="24" t="inlineStr">
        <is>
          <t>West Brom</t>
        </is>
      </c>
      <c r="H582" s="37" t="n"/>
      <c r="I582" s="37" t="n"/>
      <c r="J582" s="37" t="n"/>
      <c r="K582" s="37" t="n"/>
      <c r="L582" s="31" t="n">
        <v>0.3396348362411751</v>
      </c>
      <c r="M582" s="31" t="n">
        <v>0.2862612736064818</v>
      </c>
      <c r="N582" s="31" t="n">
        <v>0.3741038901523431</v>
      </c>
      <c r="O582" s="33">
        <f>3*L582+M582</f>
        <v/>
      </c>
      <c r="P582" s="33">
        <f>3*N582+M582</f>
        <v/>
      </c>
      <c r="Q582" s="31">
        <f>IF(OR(J582="",K582=""),"",SUMPRODUCT(POISSON(Helper!$A$2:$A$122,J582,FALSE)*POISSON(Helper!$B$2:$B$122,K582,FALSE)*Helper!$C$2:$C$122))</f>
        <v/>
      </c>
      <c r="R582" s="31">
        <f>IF(OR(J582="",K582=""),"",SUMPRODUCT(POISSON(Helper!$A$2:$A$122,J582,FALSE)*POISSON(Helper!$B$2:$B$122,K582,FALSE)*Helper!$D$2:$D$122))</f>
        <v/>
      </c>
      <c r="S582" s="31">
        <f>IF(Q582="","",1-Q582-R582)</f>
        <v/>
      </c>
      <c r="T582" s="33">
        <f>IF(Q582="","",3*Q582+R582)</f>
        <v/>
      </c>
      <c r="U582" s="33">
        <f>IF(Q582="","",3*S582+R582)</f>
        <v/>
      </c>
      <c r="V582" s="24">
        <f>IF(OR(H582="",I582=""),"",IF(H582&gt;I582,3,IF(H582=I582,1,0)))</f>
        <v/>
      </c>
      <c r="W582" s="24">
        <f>IF(OR(H582="",I582=""),"",IF(I582&gt;H582,3,IF(H582=I582,1,0)))</f>
        <v/>
      </c>
      <c r="X582" s="24">
        <f>IF(OR(H582="",I582=""),0,1)</f>
        <v/>
      </c>
      <c r="Y582" s="24" t="n"/>
    </row>
    <row r="583">
      <c r="A583" s="24" t="inlineStr">
        <is>
          <t>E1-Burnley-Birmingh</t>
        </is>
      </c>
      <c r="B583" s="24" t="inlineStr">
        <is>
          <t>E1</t>
        </is>
      </c>
      <c r="C583" s="24" t="inlineStr">
        <is>
          <t>Championship</t>
        </is>
      </c>
      <c r="D583" s="24" t="n">
        <v>17</v>
      </c>
      <c r="E583" s="29" t="n">
        <v>46351.82291666666</v>
      </c>
      <c r="F583" s="24" t="inlineStr">
        <is>
          <t>Burnley</t>
        </is>
      </c>
      <c r="G583" s="24" t="inlineStr">
        <is>
          <t>Birmingham</t>
        </is>
      </c>
      <c r="H583" s="37" t="n"/>
      <c r="I583" s="37" t="n"/>
      <c r="J583" s="37" t="n"/>
      <c r="K583" s="37" t="n"/>
      <c r="L583" s="31" t="n">
        <v>0.4332642198101644</v>
      </c>
      <c r="M583" s="31" t="n">
        <v>0.2810902408566451</v>
      </c>
      <c r="N583" s="31" t="n">
        <v>0.2856455393331905</v>
      </c>
      <c r="O583" s="33">
        <f>3*L583+M583</f>
        <v/>
      </c>
      <c r="P583" s="33">
        <f>3*N583+M583</f>
        <v/>
      </c>
      <c r="Q583" s="31">
        <f>IF(OR(J583="",K583=""),"",SUMPRODUCT(POISSON(Helper!$A$2:$A$122,J583,FALSE)*POISSON(Helper!$B$2:$B$122,K583,FALSE)*Helper!$C$2:$C$122))</f>
        <v/>
      </c>
      <c r="R583" s="31">
        <f>IF(OR(J583="",K583=""),"",SUMPRODUCT(POISSON(Helper!$A$2:$A$122,J583,FALSE)*POISSON(Helper!$B$2:$B$122,K583,FALSE)*Helper!$D$2:$D$122))</f>
        <v/>
      </c>
      <c r="S583" s="31">
        <f>IF(Q583="","",1-Q583-R583)</f>
        <v/>
      </c>
      <c r="T583" s="33">
        <f>IF(Q583="","",3*Q583+R583)</f>
        <v/>
      </c>
      <c r="U583" s="33">
        <f>IF(Q583="","",3*S583+R583)</f>
        <v/>
      </c>
      <c r="V583" s="24">
        <f>IF(OR(H583="",I583=""),"",IF(H583&gt;I583,3,IF(H583=I583,1,0)))</f>
        <v/>
      </c>
      <c r="W583" s="24">
        <f>IF(OR(H583="",I583=""),"",IF(I583&gt;H583,3,IF(H583=I583,1,0)))</f>
        <v/>
      </c>
      <c r="X583" s="24">
        <f>IF(OR(H583="",I583=""),0,1)</f>
        <v/>
      </c>
      <c r="Y583" s="24" t="n"/>
    </row>
    <row r="584">
      <c r="A584" s="24" t="inlineStr">
        <is>
          <t>E1-Watford-Blackbur</t>
        </is>
      </c>
      <c r="B584" s="24" t="inlineStr">
        <is>
          <t>E1</t>
        </is>
      </c>
      <c r="C584" s="24" t="inlineStr">
        <is>
          <t>Championship</t>
        </is>
      </c>
      <c r="D584" s="24" t="n">
        <v>17</v>
      </c>
      <c r="E584" s="29" t="n">
        <v>46351.82291666666</v>
      </c>
      <c r="F584" s="24" t="inlineStr">
        <is>
          <t>Watford</t>
        </is>
      </c>
      <c r="G584" s="24" t="inlineStr">
        <is>
          <t>Blackburn</t>
        </is>
      </c>
      <c r="H584" s="37" t="n"/>
      <c r="I584" s="37" t="n"/>
      <c r="J584" s="37" t="n"/>
      <c r="K584" s="37" t="n"/>
      <c r="L584" s="31" t="n">
        <v>0.4251335910901622</v>
      </c>
      <c r="M584" s="31" t="n">
        <v>0.2821593959502787</v>
      </c>
      <c r="N584" s="31" t="n">
        <v>0.2927070129595591</v>
      </c>
      <c r="O584" s="33">
        <f>3*L584+M584</f>
        <v/>
      </c>
      <c r="P584" s="33">
        <f>3*N584+M584</f>
        <v/>
      </c>
      <c r="Q584" s="31">
        <f>IF(OR(J584="",K584=""),"",SUMPRODUCT(POISSON(Helper!$A$2:$A$122,J584,FALSE)*POISSON(Helper!$B$2:$B$122,K584,FALSE)*Helper!$C$2:$C$122))</f>
        <v/>
      </c>
      <c r="R584" s="31">
        <f>IF(OR(J584="",K584=""),"",SUMPRODUCT(POISSON(Helper!$A$2:$A$122,J584,FALSE)*POISSON(Helper!$B$2:$B$122,K584,FALSE)*Helper!$D$2:$D$122))</f>
        <v/>
      </c>
      <c r="S584" s="31">
        <f>IF(Q584="","",1-Q584-R584)</f>
        <v/>
      </c>
      <c r="T584" s="33">
        <f>IF(Q584="","",3*Q584+R584)</f>
        <v/>
      </c>
      <c r="U584" s="33">
        <f>IF(Q584="","",3*S584+R584)</f>
        <v/>
      </c>
      <c r="V584" s="24">
        <f>IF(OR(H584="",I584=""),"",IF(H584&gt;I584,3,IF(H584=I584,1,0)))</f>
        <v/>
      </c>
      <c r="W584" s="24">
        <f>IF(OR(H584="",I584=""),"",IF(I584&gt;H584,3,IF(H584=I584,1,0)))</f>
        <v/>
      </c>
      <c r="X584" s="24">
        <f>IF(OR(H584="",I584=""),0,1)</f>
        <v/>
      </c>
      <c r="Y584" s="24" t="n"/>
    </row>
    <row r="585">
      <c r="A585" s="24" t="inlineStr">
        <is>
          <t>E1-Stoke-Millwall</t>
        </is>
      </c>
      <c r="B585" s="24" t="inlineStr">
        <is>
          <t>E1</t>
        </is>
      </c>
      <c r="C585" s="24" t="inlineStr">
        <is>
          <t>Championship</t>
        </is>
      </c>
      <c r="D585" s="24" t="n">
        <v>17</v>
      </c>
      <c r="E585" s="29" t="n">
        <v>46351.83333333334</v>
      </c>
      <c r="F585" s="24" t="inlineStr">
        <is>
          <t>Stoke</t>
        </is>
      </c>
      <c r="G585" s="24" t="inlineStr">
        <is>
          <t>Millwall</t>
        </is>
      </c>
      <c r="H585" s="37" t="n"/>
      <c r="I585" s="37" t="n"/>
      <c r="J585" s="37" t="n"/>
      <c r="K585" s="37" t="n"/>
      <c r="L585" s="31" t="n">
        <v>0.4057491172900705</v>
      </c>
      <c r="M585" s="31" t="n">
        <v>0.2842600085876464</v>
      </c>
      <c r="N585" s="31" t="n">
        <v>0.3099908741222832</v>
      </c>
      <c r="O585" s="33">
        <f>3*L585+M585</f>
        <v/>
      </c>
      <c r="P585" s="33">
        <f>3*N585+M585</f>
        <v/>
      </c>
      <c r="Q585" s="31">
        <f>IF(OR(J585="",K585=""),"",SUMPRODUCT(POISSON(Helper!$A$2:$A$122,J585,FALSE)*POISSON(Helper!$B$2:$B$122,K585,FALSE)*Helper!$C$2:$C$122))</f>
        <v/>
      </c>
      <c r="R585" s="31">
        <f>IF(OR(J585="",K585=""),"",SUMPRODUCT(POISSON(Helper!$A$2:$A$122,J585,FALSE)*POISSON(Helper!$B$2:$B$122,K585,FALSE)*Helper!$D$2:$D$122))</f>
        <v/>
      </c>
      <c r="S585" s="31">
        <f>IF(Q585="","",1-Q585-R585)</f>
        <v/>
      </c>
      <c r="T585" s="33">
        <f>IF(Q585="","",3*Q585+R585)</f>
        <v/>
      </c>
      <c r="U585" s="33">
        <f>IF(Q585="","",3*S585+R585)</f>
        <v/>
      </c>
      <c r="V585" s="24">
        <f>IF(OR(H585="",I585=""),"",IF(H585&gt;I585,3,IF(H585=I585,1,0)))</f>
        <v/>
      </c>
      <c r="W585" s="24">
        <f>IF(OR(H585="",I585=""),"",IF(I585&gt;H585,3,IF(H585=I585,1,0)))</f>
        <v/>
      </c>
      <c r="X585" s="24">
        <f>IF(OR(H585="",I585=""),0,1)</f>
        <v/>
      </c>
      <c r="Y585" s="24" t="n"/>
    </row>
    <row r="586">
      <c r="A586" s="24" t="inlineStr">
        <is>
          <t>E1-Southamp-Middlesb</t>
        </is>
      </c>
      <c r="B586" s="24" t="inlineStr">
        <is>
          <t>E1</t>
        </is>
      </c>
      <c r="C586" s="24" t="inlineStr">
        <is>
          <t>Championship</t>
        </is>
      </c>
      <c r="D586" s="24" t="n">
        <v>18</v>
      </c>
      <c r="E586" s="29" t="n">
        <v>46353.83333333334</v>
      </c>
      <c r="F586" s="24" t="inlineStr">
        <is>
          <t>Southampton</t>
        </is>
      </c>
      <c r="G586" s="24" t="inlineStr">
        <is>
          <t>Middlesbrough</t>
        </is>
      </c>
      <c r="H586" s="37" t="n"/>
      <c r="I586" s="37" t="n"/>
      <c r="J586" s="37" t="n"/>
      <c r="K586" s="37" t="n"/>
      <c r="L586" s="31" t="n">
        <v>0.3992025622926432</v>
      </c>
      <c r="M586" s="31" t="n">
        <v>0.2848226072746413</v>
      </c>
      <c r="N586" s="31" t="n">
        <v>0.3159748304327155</v>
      </c>
      <c r="O586" s="33">
        <f>3*L586+M586</f>
        <v/>
      </c>
      <c r="P586" s="33">
        <f>3*N586+M586</f>
        <v/>
      </c>
      <c r="Q586" s="31">
        <f>IF(OR(J586="",K586=""),"",SUMPRODUCT(POISSON(Helper!$A$2:$A$122,J586,FALSE)*POISSON(Helper!$B$2:$B$122,K586,FALSE)*Helper!$C$2:$C$122))</f>
        <v/>
      </c>
      <c r="R586" s="31">
        <f>IF(OR(J586="",K586=""),"",SUMPRODUCT(POISSON(Helper!$A$2:$A$122,J586,FALSE)*POISSON(Helper!$B$2:$B$122,K586,FALSE)*Helper!$D$2:$D$122))</f>
        <v/>
      </c>
      <c r="S586" s="31">
        <f>IF(Q586="","",1-Q586-R586)</f>
        <v/>
      </c>
      <c r="T586" s="33">
        <f>IF(Q586="","",3*Q586+R586)</f>
        <v/>
      </c>
      <c r="U586" s="33">
        <f>IF(Q586="","",3*S586+R586)</f>
        <v/>
      </c>
      <c r="V586" s="24">
        <f>IF(OR(H586="",I586=""),"",IF(H586&gt;I586,3,IF(H586=I586,1,0)))</f>
        <v/>
      </c>
      <c r="W586" s="24">
        <f>IF(OR(H586="",I586=""),"",IF(I586&gt;H586,3,IF(H586=I586,1,0)))</f>
        <v/>
      </c>
      <c r="X586" s="24">
        <f>IF(OR(H586="",I586=""),0,1)</f>
        <v/>
      </c>
      <c r="Y586" s="24" t="n"/>
    </row>
    <row r="587">
      <c r="A587" s="24" t="inlineStr">
        <is>
          <t>E1-Blackbur-Charlton</t>
        </is>
      </c>
      <c r="B587" s="24" t="inlineStr">
        <is>
          <t>E1</t>
        </is>
      </c>
      <c r="C587" s="24" t="inlineStr">
        <is>
          <t>Championship</t>
        </is>
      </c>
      <c r="D587" s="24" t="n">
        <v>18</v>
      </c>
      <c r="E587" s="29" t="n">
        <v>46354.52083333334</v>
      </c>
      <c r="F587" s="24" t="inlineStr">
        <is>
          <t>Blackburn</t>
        </is>
      </c>
      <c r="G587" s="24" t="inlineStr">
        <is>
          <t>Charlton</t>
        </is>
      </c>
      <c r="H587" s="37" t="n"/>
      <c r="I587" s="37" t="n"/>
      <c r="J587" s="37" t="n"/>
      <c r="K587" s="37" t="n"/>
      <c r="L587" s="31" t="n">
        <v>0.4673280258151623</v>
      </c>
      <c r="M587" s="31" t="n">
        <v>0.2754600082335583</v>
      </c>
      <c r="N587" s="31" t="n">
        <v>0.2572119659512794</v>
      </c>
      <c r="O587" s="33">
        <f>3*L587+M587</f>
        <v/>
      </c>
      <c r="P587" s="33">
        <f>3*N587+M587</f>
        <v/>
      </c>
      <c r="Q587" s="31">
        <f>IF(OR(J587="",K587=""),"",SUMPRODUCT(POISSON(Helper!$A$2:$A$122,J587,FALSE)*POISSON(Helper!$B$2:$B$122,K587,FALSE)*Helper!$C$2:$C$122))</f>
        <v/>
      </c>
      <c r="R587" s="31">
        <f>IF(OR(J587="",K587=""),"",SUMPRODUCT(POISSON(Helper!$A$2:$A$122,J587,FALSE)*POISSON(Helper!$B$2:$B$122,K587,FALSE)*Helper!$D$2:$D$122))</f>
        <v/>
      </c>
      <c r="S587" s="31">
        <f>IF(Q587="","",1-Q587-R587)</f>
        <v/>
      </c>
      <c r="T587" s="33">
        <f>IF(Q587="","",3*Q587+R587)</f>
        <v/>
      </c>
      <c r="U587" s="33">
        <f>IF(Q587="","",3*S587+R587)</f>
        <v/>
      </c>
      <c r="V587" s="24">
        <f>IF(OR(H587="",I587=""),"",IF(H587&gt;I587,3,IF(H587=I587,1,0)))</f>
        <v/>
      </c>
      <c r="W587" s="24">
        <f>IF(OR(H587="",I587=""),"",IF(I587&gt;H587,3,IF(H587=I587,1,0)))</f>
        <v/>
      </c>
      <c r="X587" s="24">
        <f>IF(OR(H587="",I587=""),0,1)</f>
        <v/>
      </c>
      <c r="Y587" s="24" t="n"/>
    </row>
    <row r="588">
      <c r="A588" s="24" t="inlineStr">
        <is>
          <t>E1-Lincoln-Wolves</t>
        </is>
      </c>
      <c r="B588" s="24" t="inlineStr">
        <is>
          <t>E1</t>
        </is>
      </c>
      <c r="C588" s="24" t="inlineStr">
        <is>
          <t>Championship</t>
        </is>
      </c>
      <c r="D588" s="24" t="n">
        <v>18</v>
      </c>
      <c r="E588" s="29" t="n">
        <v>46354.52083333334</v>
      </c>
      <c r="F588" s="24" t="inlineStr">
        <is>
          <t>Lincoln</t>
        </is>
      </c>
      <c r="G588" s="24" t="inlineStr">
        <is>
          <t>Wolves</t>
        </is>
      </c>
      <c r="H588" s="37" t="n"/>
      <c r="I588" s="37" t="n"/>
      <c r="J588" s="37" t="n"/>
      <c r="K588" s="37" t="n"/>
      <c r="L588" s="31" t="n">
        <v>0.2235193780187554</v>
      </c>
      <c r="M588" s="31" t="n">
        <v>0.2657587328328818</v>
      </c>
      <c r="N588" s="31" t="n">
        <v>0.5107218891483627</v>
      </c>
      <c r="O588" s="33">
        <f>3*L588+M588</f>
        <v/>
      </c>
      <c r="P588" s="33">
        <f>3*N588+M588</f>
        <v/>
      </c>
      <c r="Q588" s="31">
        <f>IF(OR(J588="",K588=""),"",SUMPRODUCT(POISSON(Helper!$A$2:$A$122,J588,FALSE)*POISSON(Helper!$B$2:$B$122,K588,FALSE)*Helper!$C$2:$C$122))</f>
        <v/>
      </c>
      <c r="R588" s="31">
        <f>IF(OR(J588="",K588=""),"",SUMPRODUCT(POISSON(Helper!$A$2:$A$122,J588,FALSE)*POISSON(Helper!$B$2:$B$122,K588,FALSE)*Helper!$D$2:$D$122))</f>
        <v/>
      </c>
      <c r="S588" s="31">
        <f>IF(Q588="","",1-Q588-R588)</f>
        <v/>
      </c>
      <c r="T588" s="33">
        <f>IF(Q588="","",3*Q588+R588)</f>
        <v/>
      </c>
      <c r="U588" s="33">
        <f>IF(Q588="","",3*S588+R588)</f>
        <v/>
      </c>
      <c r="V588" s="24">
        <f>IF(OR(H588="",I588=""),"",IF(H588&gt;I588,3,IF(H588=I588,1,0)))</f>
        <v/>
      </c>
      <c r="W588" s="24">
        <f>IF(OR(H588="",I588=""),"",IF(I588&gt;H588,3,IF(H588=I588,1,0)))</f>
        <v/>
      </c>
      <c r="X588" s="24">
        <f>IF(OR(H588="",I588=""),0,1)</f>
        <v/>
      </c>
      <c r="Y588" s="24" t="n"/>
    </row>
    <row r="589">
      <c r="A589" s="24" t="inlineStr">
        <is>
          <t>E1-Preston-Norwich</t>
        </is>
      </c>
      <c r="B589" s="24" t="inlineStr">
        <is>
          <t>E1</t>
        </is>
      </c>
      <c r="C589" s="24" t="inlineStr">
        <is>
          <t>Championship</t>
        </is>
      </c>
      <c r="D589" s="24" t="n">
        <v>18</v>
      </c>
      <c r="E589" s="29" t="n">
        <v>46354.52083333334</v>
      </c>
      <c r="F589" s="24" t="inlineStr">
        <is>
          <t>Preston</t>
        </is>
      </c>
      <c r="G589" s="24" t="inlineStr">
        <is>
          <t>Norwich</t>
        </is>
      </c>
      <c r="H589" s="37" t="n"/>
      <c r="I589" s="37" t="n"/>
      <c r="J589" s="37" t="n"/>
      <c r="K589" s="37" t="n"/>
      <c r="L589" s="31" t="n">
        <v>0.3279927001364483</v>
      </c>
      <c r="M589" s="31" t="n">
        <v>0.2857069739067565</v>
      </c>
      <c r="N589" s="31" t="n">
        <v>0.3863003259567951</v>
      </c>
      <c r="O589" s="33">
        <f>3*L589+M589</f>
        <v/>
      </c>
      <c r="P589" s="33">
        <f>3*N589+M589</f>
        <v/>
      </c>
      <c r="Q589" s="31">
        <f>IF(OR(J589="",K589=""),"",SUMPRODUCT(POISSON(Helper!$A$2:$A$122,J589,FALSE)*POISSON(Helper!$B$2:$B$122,K589,FALSE)*Helper!$C$2:$C$122))</f>
        <v/>
      </c>
      <c r="R589" s="31">
        <f>IF(OR(J589="",K589=""),"",SUMPRODUCT(POISSON(Helper!$A$2:$A$122,J589,FALSE)*POISSON(Helper!$B$2:$B$122,K589,FALSE)*Helper!$D$2:$D$122))</f>
        <v/>
      </c>
      <c r="S589" s="31">
        <f>IF(Q589="","",1-Q589-R589)</f>
        <v/>
      </c>
      <c r="T589" s="33">
        <f>IF(Q589="","",3*Q589+R589)</f>
        <v/>
      </c>
      <c r="U589" s="33">
        <f>IF(Q589="","",3*S589+R589)</f>
        <v/>
      </c>
      <c r="V589" s="24">
        <f>IF(OR(H589="",I589=""),"",IF(H589&gt;I589,3,IF(H589=I589,1,0)))</f>
        <v/>
      </c>
      <c r="W589" s="24">
        <f>IF(OR(H589="",I589=""),"",IF(I589&gt;H589,3,IF(H589=I589,1,0)))</f>
        <v/>
      </c>
      <c r="X589" s="24">
        <f>IF(OR(H589="",I589=""),0,1)</f>
        <v/>
      </c>
      <c r="Y589" s="24" t="n"/>
    </row>
    <row r="590">
      <c r="A590" s="24" t="inlineStr">
        <is>
          <t>E1-Birmingh-Bolton</t>
        </is>
      </c>
      <c r="B590" s="24" t="inlineStr">
        <is>
          <t>E1</t>
        </is>
      </c>
      <c r="C590" s="24" t="inlineStr">
        <is>
          <t>Championship</t>
        </is>
      </c>
      <c r="D590" s="24" t="n">
        <v>18</v>
      </c>
      <c r="E590" s="29" t="n">
        <v>46354.625</v>
      </c>
      <c r="F590" s="24" t="inlineStr">
        <is>
          <t>Birmingham</t>
        </is>
      </c>
      <c r="G590" s="24" t="inlineStr">
        <is>
          <t>Bolton</t>
        </is>
      </c>
      <c r="H590" s="37" t="n"/>
      <c r="I590" s="37" t="n"/>
      <c r="J590" s="37" t="n"/>
      <c r="K590" s="37" t="n"/>
      <c r="L590" s="31" t="n">
        <v>0.5421384826585129</v>
      </c>
      <c r="M590" s="31" t="n">
        <v>0.2570913614281099</v>
      </c>
      <c r="N590" s="31" t="n">
        <v>0.2007701559133772</v>
      </c>
      <c r="O590" s="33">
        <f>3*L590+M590</f>
        <v/>
      </c>
      <c r="P590" s="33">
        <f>3*N590+M590</f>
        <v/>
      </c>
      <c r="Q590" s="31">
        <f>IF(OR(J590="",K590=""),"",SUMPRODUCT(POISSON(Helper!$A$2:$A$122,J590,FALSE)*POISSON(Helper!$B$2:$B$122,K590,FALSE)*Helper!$C$2:$C$122))</f>
        <v/>
      </c>
      <c r="R590" s="31">
        <f>IF(OR(J590="",K590=""),"",SUMPRODUCT(POISSON(Helper!$A$2:$A$122,J590,FALSE)*POISSON(Helper!$B$2:$B$122,K590,FALSE)*Helper!$D$2:$D$122))</f>
        <v/>
      </c>
      <c r="S590" s="31">
        <f>IF(Q590="","",1-Q590-R590)</f>
        <v/>
      </c>
      <c r="T590" s="33">
        <f>IF(Q590="","",3*Q590+R590)</f>
        <v/>
      </c>
      <c r="U590" s="33">
        <f>IF(Q590="","",3*S590+R590)</f>
        <v/>
      </c>
      <c r="V590" s="24">
        <f>IF(OR(H590="",I590=""),"",IF(H590&gt;I590,3,IF(H590=I590,1,0)))</f>
        <v/>
      </c>
      <c r="W590" s="24">
        <f>IF(OR(H590="",I590=""),"",IF(I590&gt;H590,3,IF(H590=I590,1,0)))</f>
        <v/>
      </c>
      <c r="X590" s="24">
        <f>IF(OR(H590="",I590=""),0,1)</f>
        <v/>
      </c>
      <c r="Y590" s="24" t="n"/>
    </row>
    <row r="591">
      <c r="A591" s="24" t="inlineStr">
        <is>
          <t>E1-Derby-Watford</t>
        </is>
      </c>
      <c r="B591" s="24" t="inlineStr">
        <is>
          <t>E1</t>
        </is>
      </c>
      <c r="C591" s="24" t="inlineStr">
        <is>
          <t>Championship</t>
        </is>
      </c>
      <c r="D591" s="24" t="n">
        <v>18</v>
      </c>
      <c r="E591" s="29" t="n">
        <v>46354.625</v>
      </c>
      <c r="F591" s="24" t="inlineStr">
        <is>
          <t>Derby</t>
        </is>
      </c>
      <c r="G591" s="24" t="inlineStr">
        <is>
          <t>Watford</t>
        </is>
      </c>
      <c r="H591" s="37" t="n"/>
      <c r="I591" s="37" t="n"/>
      <c r="J591" s="37" t="n"/>
      <c r="K591" s="37" t="n"/>
      <c r="L591" s="31" t="n">
        <v>0.4502853713676395</v>
      </c>
      <c r="M591" s="31" t="n">
        <v>0.2785047383848724</v>
      </c>
      <c r="N591" s="31" t="n">
        <v>0.271209890247488</v>
      </c>
      <c r="O591" s="33">
        <f>3*L591+M591</f>
        <v/>
      </c>
      <c r="P591" s="33">
        <f>3*N591+M591</f>
        <v/>
      </c>
      <c r="Q591" s="31">
        <f>IF(OR(J591="",K591=""),"",SUMPRODUCT(POISSON(Helper!$A$2:$A$122,J591,FALSE)*POISSON(Helper!$B$2:$B$122,K591,FALSE)*Helper!$C$2:$C$122))</f>
        <v/>
      </c>
      <c r="R591" s="31">
        <f>IF(OR(J591="",K591=""),"",SUMPRODUCT(POISSON(Helper!$A$2:$A$122,J591,FALSE)*POISSON(Helper!$B$2:$B$122,K591,FALSE)*Helper!$D$2:$D$122))</f>
        <v/>
      </c>
      <c r="S591" s="31">
        <f>IF(Q591="","",1-Q591-R591)</f>
        <v/>
      </c>
      <c r="T591" s="33">
        <f>IF(Q591="","",3*Q591+R591)</f>
        <v/>
      </c>
      <c r="U591" s="33">
        <f>IF(Q591="","",3*S591+R591)</f>
        <v/>
      </c>
      <c r="V591" s="24">
        <f>IF(OR(H591="",I591=""),"",IF(H591&gt;I591,3,IF(H591=I591,1,0)))</f>
        <v/>
      </c>
      <c r="W591" s="24">
        <f>IF(OR(H591="",I591=""),"",IF(I591&gt;H591,3,IF(H591=I591,1,0)))</f>
        <v/>
      </c>
      <c r="X591" s="24">
        <f>IF(OR(H591="",I591=""),0,1)</f>
        <v/>
      </c>
      <c r="Y591" s="24" t="n"/>
    </row>
    <row r="592">
      <c r="A592" s="24" t="inlineStr">
        <is>
          <t>E1-Millwall-Burnley</t>
        </is>
      </c>
      <c r="B592" s="24" t="inlineStr">
        <is>
          <t>E1</t>
        </is>
      </c>
      <c r="C592" s="24" t="inlineStr">
        <is>
          <t>Championship</t>
        </is>
      </c>
      <c r="D592" s="24" t="n">
        <v>18</v>
      </c>
      <c r="E592" s="29" t="n">
        <v>46354.625</v>
      </c>
      <c r="F592" s="24" t="inlineStr">
        <is>
          <t>Millwall</t>
        </is>
      </c>
      <c r="G592" s="24" t="inlineStr">
        <is>
          <t>Burnley</t>
        </is>
      </c>
      <c r="H592" s="37" t="n"/>
      <c r="I592" s="37" t="n"/>
      <c r="J592" s="37" t="n"/>
      <c r="K592" s="37" t="n"/>
      <c r="L592" s="31" t="n">
        <v>0.3789409656671814</v>
      </c>
      <c r="M592" s="31" t="n">
        <v>0.2860748092492746</v>
      </c>
      <c r="N592" s="31" t="n">
        <v>0.334984225083544</v>
      </c>
      <c r="O592" s="33">
        <f>3*L592+M592</f>
        <v/>
      </c>
      <c r="P592" s="33">
        <f>3*N592+M592</f>
        <v/>
      </c>
      <c r="Q592" s="31">
        <f>IF(OR(J592="",K592=""),"",SUMPRODUCT(POISSON(Helper!$A$2:$A$122,J592,FALSE)*POISSON(Helper!$B$2:$B$122,K592,FALSE)*Helper!$C$2:$C$122))</f>
        <v/>
      </c>
      <c r="R592" s="31">
        <f>IF(OR(J592="",K592=""),"",SUMPRODUCT(POISSON(Helper!$A$2:$A$122,J592,FALSE)*POISSON(Helper!$B$2:$B$122,K592,FALSE)*Helper!$D$2:$D$122))</f>
        <v/>
      </c>
      <c r="S592" s="31">
        <f>IF(Q592="","",1-Q592-R592)</f>
        <v/>
      </c>
      <c r="T592" s="33">
        <f>IF(Q592="","",3*Q592+R592)</f>
        <v/>
      </c>
      <c r="U592" s="33">
        <f>IF(Q592="","",3*S592+R592)</f>
        <v/>
      </c>
      <c r="V592" s="24">
        <f>IF(OR(H592="",I592=""),"",IF(H592&gt;I592,3,IF(H592=I592,1,0)))</f>
        <v/>
      </c>
      <c r="W592" s="24">
        <f>IF(OR(H592="",I592=""),"",IF(I592&gt;H592,3,IF(H592=I592,1,0)))</f>
        <v/>
      </c>
      <c r="X592" s="24">
        <f>IF(OR(H592="",I592=""),0,1)</f>
        <v/>
      </c>
      <c r="Y592" s="24" t="n"/>
    </row>
    <row r="593">
      <c r="A593" s="24" t="inlineStr">
        <is>
          <t>E1-QPR-Sheffiel</t>
        </is>
      </c>
      <c r="B593" s="24" t="inlineStr">
        <is>
          <t>E1</t>
        </is>
      </c>
      <c r="C593" s="24" t="inlineStr">
        <is>
          <t>Championship</t>
        </is>
      </c>
      <c r="D593" s="24" t="n">
        <v>18</v>
      </c>
      <c r="E593" s="29" t="n">
        <v>46354.625</v>
      </c>
      <c r="F593" s="24" t="inlineStr">
        <is>
          <t>QPR</t>
        </is>
      </c>
      <c r="G593" s="24" t="inlineStr">
        <is>
          <t>Sheffield United</t>
        </is>
      </c>
      <c r="H593" s="37" t="n"/>
      <c r="I593" s="37" t="n"/>
      <c r="J593" s="37" t="n"/>
      <c r="K593" s="37" t="n"/>
      <c r="L593" s="31" t="n">
        <v>0.3548695303870787</v>
      </c>
      <c r="M593" s="31" t="n">
        <v>0.2865555282179721</v>
      </c>
      <c r="N593" s="31" t="n">
        <v>0.3585749413949491</v>
      </c>
      <c r="O593" s="33">
        <f>3*L593+M593</f>
        <v/>
      </c>
      <c r="P593" s="33">
        <f>3*N593+M593</f>
        <v/>
      </c>
      <c r="Q593" s="31">
        <f>IF(OR(J593="",K593=""),"",SUMPRODUCT(POISSON(Helper!$A$2:$A$122,J593,FALSE)*POISSON(Helper!$B$2:$B$122,K593,FALSE)*Helper!$C$2:$C$122))</f>
        <v/>
      </c>
      <c r="R593" s="31">
        <f>IF(OR(J593="",K593=""),"",SUMPRODUCT(POISSON(Helper!$A$2:$A$122,J593,FALSE)*POISSON(Helper!$B$2:$B$122,K593,FALSE)*Helper!$D$2:$D$122))</f>
        <v/>
      </c>
      <c r="S593" s="31">
        <f>IF(Q593="","",1-Q593-R593)</f>
        <v/>
      </c>
      <c r="T593" s="33">
        <f>IF(Q593="","",3*Q593+R593)</f>
        <v/>
      </c>
      <c r="U593" s="33">
        <f>IF(Q593="","",3*S593+R593)</f>
        <v/>
      </c>
      <c r="V593" s="24">
        <f>IF(OR(H593="",I593=""),"",IF(H593&gt;I593,3,IF(H593=I593,1,0)))</f>
        <v/>
      </c>
      <c r="W593" s="24">
        <f>IF(OR(H593="",I593=""),"",IF(I593&gt;H593,3,IF(H593=I593,1,0)))</f>
        <v/>
      </c>
      <c r="X593" s="24">
        <f>IF(OR(H593="",I593=""),0,1)</f>
        <v/>
      </c>
      <c r="Y593" s="24" t="n"/>
    </row>
    <row r="594">
      <c r="A594" s="24" t="inlineStr">
        <is>
          <t>E1-WestBrom-BristolC</t>
        </is>
      </c>
      <c r="B594" s="24" t="inlineStr">
        <is>
          <t>E1</t>
        </is>
      </c>
      <c r="C594" s="24" t="inlineStr">
        <is>
          <t>Championship</t>
        </is>
      </c>
      <c r="D594" s="24" t="n">
        <v>18</v>
      </c>
      <c r="E594" s="29" t="n">
        <v>46354.625</v>
      </c>
      <c r="F594" s="24" t="inlineStr">
        <is>
          <t>West Brom</t>
        </is>
      </c>
      <c r="G594" s="24" t="inlineStr">
        <is>
          <t>Bristol City</t>
        </is>
      </c>
      <c r="H594" s="37" t="n"/>
      <c r="I594" s="37" t="n"/>
      <c r="J594" s="37" t="n"/>
      <c r="K594" s="37" t="n"/>
      <c r="L594" s="31" t="n">
        <v>0.4203492920686901</v>
      </c>
      <c r="M594" s="31" t="n">
        <v>0.2827371956644443</v>
      </c>
      <c r="N594" s="31" t="n">
        <v>0.2969135122668656</v>
      </c>
      <c r="O594" s="33">
        <f>3*L594+M594</f>
        <v/>
      </c>
      <c r="P594" s="33">
        <f>3*N594+M594</f>
        <v/>
      </c>
      <c r="Q594" s="31">
        <f>IF(OR(J594="",K594=""),"",SUMPRODUCT(POISSON(Helper!$A$2:$A$122,J594,FALSE)*POISSON(Helper!$B$2:$B$122,K594,FALSE)*Helper!$C$2:$C$122))</f>
        <v/>
      </c>
      <c r="R594" s="31">
        <f>IF(OR(J594="",K594=""),"",SUMPRODUCT(POISSON(Helper!$A$2:$A$122,J594,FALSE)*POISSON(Helper!$B$2:$B$122,K594,FALSE)*Helper!$D$2:$D$122))</f>
        <v/>
      </c>
      <c r="S594" s="31">
        <f>IF(Q594="","",1-Q594-R594)</f>
        <v/>
      </c>
      <c r="T594" s="33">
        <f>IF(Q594="","",3*Q594+R594)</f>
        <v/>
      </c>
      <c r="U594" s="33">
        <f>IF(Q594="","",3*S594+R594)</f>
        <v/>
      </c>
      <c r="V594" s="24">
        <f>IF(OR(H594="",I594=""),"",IF(H594&gt;I594,3,IF(H594=I594,1,0)))</f>
        <v/>
      </c>
      <c r="W594" s="24">
        <f>IF(OR(H594="",I594=""),"",IF(I594&gt;H594,3,IF(H594=I594,1,0)))</f>
        <v/>
      </c>
      <c r="X594" s="24">
        <f>IF(OR(H594="",I594=""),0,1)</f>
        <v/>
      </c>
      <c r="Y594" s="24" t="n"/>
    </row>
    <row r="595">
      <c r="A595" s="24" t="inlineStr">
        <is>
          <t>E1-WestHam-Stoke</t>
        </is>
      </c>
      <c r="B595" s="24" t="inlineStr">
        <is>
          <t>E1</t>
        </is>
      </c>
      <c r="C595" s="24" t="inlineStr">
        <is>
          <t>Championship</t>
        </is>
      </c>
      <c r="D595" s="24" t="n">
        <v>18</v>
      </c>
      <c r="E595" s="29" t="n">
        <v>46354.625</v>
      </c>
      <c r="F595" s="24" t="inlineStr">
        <is>
          <t>West Ham</t>
        </is>
      </c>
      <c r="G595" s="24" t="inlineStr">
        <is>
          <t>Stoke</t>
        </is>
      </c>
      <c r="H595" s="37" t="n"/>
      <c r="I595" s="37" t="n"/>
      <c r="J595" s="37" t="n"/>
      <c r="K595" s="37" t="n"/>
      <c r="L595" s="31" t="n">
        <v>0.5765826226714552</v>
      </c>
      <c r="M595" s="31" t="n">
        <v>0.2461027090468463</v>
      </c>
      <c r="N595" s="31" t="n">
        <v>0.1773146682816985</v>
      </c>
      <c r="O595" s="33">
        <f>3*L595+M595</f>
        <v/>
      </c>
      <c r="P595" s="33">
        <f>3*N595+M595</f>
        <v/>
      </c>
      <c r="Q595" s="31">
        <f>IF(OR(J595="",K595=""),"",SUMPRODUCT(POISSON(Helper!$A$2:$A$122,J595,FALSE)*POISSON(Helper!$B$2:$B$122,K595,FALSE)*Helper!$C$2:$C$122))</f>
        <v/>
      </c>
      <c r="R595" s="31">
        <f>IF(OR(J595="",K595=""),"",SUMPRODUCT(POISSON(Helper!$A$2:$A$122,J595,FALSE)*POISSON(Helper!$B$2:$B$122,K595,FALSE)*Helper!$D$2:$D$122))</f>
        <v/>
      </c>
      <c r="S595" s="31">
        <f>IF(Q595="","",1-Q595-R595)</f>
        <v/>
      </c>
      <c r="T595" s="33">
        <f>IF(Q595="","",3*Q595+R595)</f>
        <v/>
      </c>
      <c r="U595" s="33">
        <f>IF(Q595="","",3*S595+R595)</f>
        <v/>
      </c>
      <c r="V595" s="24">
        <f>IF(OR(H595="",I595=""),"",IF(H595&gt;I595,3,IF(H595=I595,1,0)))</f>
        <v/>
      </c>
      <c r="W595" s="24">
        <f>IF(OR(H595="",I595=""),"",IF(I595&gt;H595,3,IF(H595=I595,1,0)))</f>
        <v/>
      </c>
      <c r="X595" s="24">
        <f>IF(OR(H595="",I595=""),0,1)</f>
        <v/>
      </c>
      <c r="Y595" s="24" t="n"/>
    </row>
    <row r="596">
      <c r="A596" s="24" t="inlineStr">
        <is>
          <t>E1-Wrexham-Portsmou</t>
        </is>
      </c>
      <c r="B596" s="24" t="inlineStr">
        <is>
          <t>E1</t>
        </is>
      </c>
      <c r="C596" s="24" t="inlineStr">
        <is>
          <t>Championship</t>
        </is>
      </c>
      <c r="D596" s="24" t="n">
        <v>18</v>
      </c>
      <c r="E596" s="29" t="n">
        <v>46354.625</v>
      </c>
      <c r="F596" s="24" t="inlineStr">
        <is>
          <t>Wrexham</t>
        </is>
      </c>
      <c r="G596" s="24" t="inlineStr">
        <is>
          <t>Portsmouth</t>
        </is>
      </c>
      <c r="H596" s="37" t="n"/>
      <c r="I596" s="37" t="n"/>
      <c r="J596" s="37" t="n"/>
      <c r="K596" s="37" t="n"/>
      <c r="L596" s="31" t="n">
        <v>0.4783471831474475</v>
      </c>
      <c r="M596" s="31" t="n">
        <v>0.273256465532868</v>
      </c>
      <c r="N596" s="31" t="n">
        <v>0.2483963513196845</v>
      </c>
      <c r="O596" s="33">
        <f>3*L596+M596</f>
        <v/>
      </c>
      <c r="P596" s="33">
        <f>3*N596+M596</f>
        <v/>
      </c>
      <c r="Q596" s="31">
        <f>IF(OR(J596="",K596=""),"",SUMPRODUCT(POISSON(Helper!$A$2:$A$122,J596,FALSE)*POISSON(Helper!$B$2:$B$122,K596,FALSE)*Helper!$C$2:$C$122))</f>
        <v/>
      </c>
      <c r="R596" s="31">
        <f>IF(OR(J596="",K596=""),"",SUMPRODUCT(POISSON(Helper!$A$2:$A$122,J596,FALSE)*POISSON(Helper!$B$2:$B$122,K596,FALSE)*Helper!$D$2:$D$122))</f>
        <v/>
      </c>
      <c r="S596" s="31">
        <f>IF(Q596="","",1-Q596-R596)</f>
        <v/>
      </c>
      <c r="T596" s="33">
        <f>IF(Q596="","",3*Q596+R596)</f>
        <v/>
      </c>
      <c r="U596" s="33">
        <f>IF(Q596="","",3*S596+R596)</f>
        <v/>
      </c>
      <c r="V596" s="24">
        <f>IF(OR(H596="",I596=""),"",IF(H596&gt;I596,3,IF(H596=I596,1,0)))</f>
        <v/>
      </c>
      <c r="W596" s="24">
        <f>IF(OR(H596="",I596=""),"",IF(I596&gt;H596,3,IF(H596=I596,1,0)))</f>
        <v/>
      </c>
      <c r="X596" s="24">
        <f>IF(OR(H596="",I596=""),0,1)</f>
        <v/>
      </c>
      <c r="Y596" s="24" t="n"/>
    </row>
    <row r="597">
      <c r="A597" s="24" t="inlineStr">
        <is>
          <t>E1-Swansea-Cardiff</t>
        </is>
      </c>
      <c r="B597" s="24" t="inlineStr">
        <is>
          <t>E1</t>
        </is>
      </c>
      <c r="C597" s="24" t="inlineStr">
        <is>
          <t>Championship</t>
        </is>
      </c>
      <c r="D597" s="24" t="n">
        <v>18</v>
      </c>
      <c r="E597" s="29" t="n">
        <v>46355.5</v>
      </c>
      <c r="F597" s="24" t="inlineStr">
        <is>
          <t>Swansea</t>
        </is>
      </c>
      <c r="G597" s="24" t="inlineStr">
        <is>
          <t>Cardiff</t>
        </is>
      </c>
      <c r="H597" s="37" t="n"/>
      <c r="I597" s="37" t="n"/>
      <c r="J597" s="37" t="n"/>
      <c r="K597" s="37" t="n"/>
      <c r="L597" s="31" t="n">
        <v>0.4704129974678513</v>
      </c>
      <c r="M597" s="31" t="n">
        <v>0.274861424308715</v>
      </c>
      <c r="N597" s="31" t="n">
        <v>0.2547255782234338</v>
      </c>
      <c r="O597" s="33">
        <f>3*L597+M597</f>
        <v/>
      </c>
      <c r="P597" s="33">
        <f>3*N597+M597</f>
        <v/>
      </c>
      <c r="Q597" s="31">
        <f>IF(OR(J597="",K597=""),"",SUMPRODUCT(POISSON(Helper!$A$2:$A$122,J597,FALSE)*POISSON(Helper!$B$2:$B$122,K597,FALSE)*Helper!$C$2:$C$122))</f>
        <v/>
      </c>
      <c r="R597" s="31">
        <f>IF(OR(J597="",K597=""),"",SUMPRODUCT(POISSON(Helper!$A$2:$A$122,J597,FALSE)*POISSON(Helper!$B$2:$B$122,K597,FALSE)*Helper!$D$2:$D$122))</f>
        <v/>
      </c>
      <c r="S597" s="31">
        <f>IF(Q597="","",1-Q597-R597)</f>
        <v/>
      </c>
      <c r="T597" s="33">
        <f>IF(Q597="","",3*Q597+R597)</f>
        <v/>
      </c>
      <c r="U597" s="33">
        <f>IF(Q597="","",3*S597+R597)</f>
        <v/>
      </c>
      <c r="V597" s="24">
        <f>IF(OR(H597="",I597=""),"",IF(H597&gt;I597,3,IF(H597=I597,1,0)))</f>
        <v/>
      </c>
      <c r="W597" s="24">
        <f>IF(OR(H597="",I597=""),"",IF(I597&gt;H597,3,IF(H597=I597,1,0)))</f>
        <v/>
      </c>
      <c r="X597" s="24">
        <f>IF(OR(H597="",I597=""),0,1)</f>
        <v/>
      </c>
      <c r="Y597" s="24" t="n"/>
    </row>
    <row r="598">
      <c r="A598" s="24" t="inlineStr">
        <is>
          <t>E1-Sheffiel-WestHam</t>
        </is>
      </c>
      <c r="B598" s="24" t="inlineStr">
        <is>
          <t>E1</t>
        </is>
      </c>
      <c r="C598" s="24" t="inlineStr">
        <is>
          <t>Championship</t>
        </is>
      </c>
      <c r="D598" s="24" t="n">
        <v>19</v>
      </c>
      <c r="E598" s="29" t="n">
        <v>46360.83333333334</v>
      </c>
      <c r="F598" s="24" t="inlineStr">
        <is>
          <t>Sheffield United</t>
        </is>
      </c>
      <c r="G598" s="24" t="inlineStr">
        <is>
          <t>West Ham</t>
        </is>
      </c>
      <c r="H598" s="37" t="n"/>
      <c r="I598" s="37" t="n"/>
      <c r="J598" s="37" t="n"/>
      <c r="K598" s="37" t="n"/>
      <c r="L598" s="31" t="n">
        <v>0.2838537067115496</v>
      </c>
      <c r="M598" s="31" t="n">
        <v>0.2807988392405945</v>
      </c>
      <c r="N598" s="31" t="n">
        <v>0.4353474540478559</v>
      </c>
      <c r="O598" s="33">
        <f>3*L598+M598</f>
        <v/>
      </c>
      <c r="P598" s="33">
        <f>3*N598+M598</f>
        <v/>
      </c>
      <c r="Q598" s="31">
        <f>IF(OR(J598="",K598=""),"",SUMPRODUCT(POISSON(Helper!$A$2:$A$122,J598,FALSE)*POISSON(Helper!$B$2:$B$122,K598,FALSE)*Helper!$C$2:$C$122))</f>
        <v/>
      </c>
      <c r="R598" s="31">
        <f>IF(OR(J598="",K598=""),"",SUMPRODUCT(POISSON(Helper!$A$2:$A$122,J598,FALSE)*POISSON(Helper!$B$2:$B$122,K598,FALSE)*Helper!$D$2:$D$122))</f>
        <v/>
      </c>
      <c r="S598" s="31">
        <f>IF(Q598="","",1-Q598-R598)</f>
        <v/>
      </c>
      <c r="T598" s="33">
        <f>IF(Q598="","",3*Q598+R598)</f>
        <v/>
      </c>
      <c r="U598" s="33">
        <f>IF(Q598="","",3*S598+R598)</f>
        <v/>
      </c>
      <c r="V598" s="24">
        <f>IF(OR(H598="",I598=""),"",IF(H598&gt;I598,3,IF(H598=I598,1,0)))</f>
        <v/>
      </c>
      <c r="W598" s="24">
        <f>IF(OR(H598="",I598=""),"",IF(I598&gt;H598,3,IF(H598=I598,1,0)))</f>
        <v/>
      </c>
      <c r="X598" s="24">
        <f>IF(OR(H598="",I598=""),0,1)</f>
        <v/>
      </c>
      <c r="Y598" s="24" t="n"/>
    </row>
    <row r="599">
      <c r="A599" s="24" t="inlineStr">
        <is>
          <t>E1-Bolton-Blackbur</t>
        </is>
      </c>
      <c r="B599" s="24" t="inlineStr">
        <is>
          <t>E1</t>
        </is>
      </c>
      <c r="C599" s="24" t="inlineStr">
        <is>
          <t>Championship</t>
        </is>
      </c>
      <c r="D599" s="24" t="n">
        <v>19</v>
      </c>
      <c r="E599" s="29" t="n">
        <v>46361.52083333334</v>
      </c>
      <c r="F599" s="24" t="inlineStr">
        <is>
          <t>Bolton</t>
        </is>
      </c>
      <c r="G599" s="24" t="inlineStr">
        <is>
          <t>Blackburn</t>
        </is>
      </c>
      <c r="H599" s="37" t="n"/>
      <c r="I599" s="37" t="n"/>
      <c r="J599" s="37" t="n"/>
      <c r="K599" s="37" t="n"/>
      <c r="L599" s="31" t="n">
        <v>0.3762110585079927</v>
      </c>
      <c r="M599" s="31" t="n">
        <v>0.2861854876403924</v>
      </c>
      <c r="N599" s="31" t="n">
        <v>0.3376034538516149</v>
      </c>
      <c r="O599" s="33">
        <f>3*L599+M599</f>
        <v/>
      </c>
      <c r="P599" s="33">
        <f>3*N599+M599</f>
        <v/>
      </c>
      <c r="Q599" s="31">
        <f>IF(OR(J599="",K599=""),"",SUMPRODUCT(POISSON(Helper!$A$2:$A$122,J599,FALSE)*POISSON(Helper!$B$2:$B$122,K599,FALSE)*Helper!$C$2:$C$122))</f>
        <v/>
      </c>
      <c r="R599" s="31">
        <f>IF(OR(J599="",K599=""),"",SUMPRODUCT(POISSON(Helper!$A$2:$A$122,J599,FALSE)*POISSON(Helper!$B$2:$B$122,K599,FALSE)*Helper!$D$2:$D$122))</f>
        <v/>
      </c>
      <c r="S599" s="31">
        <f>IF(Q599="","",1-Q599-R599)</f>
        <v/>
      </c>
      <c r="T599" s="33">
        <f>IF(Q599="","",3*Q599+R599)</f>
        <v/>
      </c>
      <c r="U599" s="33">
        <f>IF(Q599="","",3*S599+R599)</f>
        <v/>
      </c>
      <c r="V599" s="24">
        <f>IF(OR(H599="",I599=""),"",IF(H599&gt;I599,3,IF(H599=I599,1,0)))</f>
        <v/>
      </c>
      <c r="W599" s="24">
        <f>IF(OR(H599="",I599=""),"",IF(I599&gt;H599,3,IF(H599=I599,1,0)))</f>
        <v/>
      </c>
      <c r="X599" s="24">
        <f>IF(OR(H599="",I599=""),0,1)</f>
        <v/>
      </c>
      <c r="Y599" s="24" t="n"/>
    </row>
    <row r="600">
      <c r="A600" s="24" t="inlineStr">
        <is>
          <t>E1-BristolC-Swansea</t>
        </is>
      </c>
      <c r="B600" s="24" t="inlineStr">
        <is>
          <t>E1</t>
        </is>
      </c>
      <c r="C600" s="24" t="inlineStr">
        <is>
          <t>Championship</t>
        </is>
      </c>
      <c r="D600" s="24" t="n">
        <v>19</v>
      </c>
      <c r="E600" s="29" t="n">
        <v>46361.52083333334</v>
      </c>
      <c r="F600" s="24" t="inlineStr">
        <is>
          <t>Bristol City</t>
        </is>
      </c>
      <c r="G600" s="24" t="inlineStr">
        <is>
          <t>Swansea</t>
        </is>
      </c>
      <c r="H600" s="37" t="n"/>
      <c r="I600" s="37" t="n"/>
      <c r="J600" s="37" t="n"/>
      <c r="K600" s="37" t="n"/>
      <c r="L600" s="31" t="n">
        <v>0.4342126612997899</v>
      </c>
      <c r="M600" s="31" t="n">
        <v>0.2809584503223606</v>
      </c>
      <c r="N600" s="31" t="n">
        <v>0.2848288883778495</v>
      </c>
      <c r="O600" s="33">
        <f>3*L600+M600</f>
        <v/>
      </c>
      <c r="P600" s="33">
        <f>3*N600+M600</f>
        <v/>
      </c>
      <c r="Q600" s="31">
        <f>IF(OR(J600="",K600=""),"",SUMPRODUCT(POISSON(Helper!$A$2:$A$122,J600,FALSE)*POISSON(Helper!$B$2:$B$122,K600,FALSE)*Helper!$C$2:$C$122))</f>
        <v/>
      </c>
      <c r="R600" s="31">
        <f>IF(OR(J600="",K600=""),"",SUMPRODUCT(POISSON(Helper!$A$2:$A$122,J600,FALSE)*POISSON(Helper!$B$2:$B$122,K600,FALSE)*Helper!$D$2:$D$122))</f>
        <v/>
      </c>
      <c r="S600" s="31">
        <f>IF(Q600="","",1-Q600-R600)</f>
        <v/>
      </c>
      <c r="T600" s="33">
        <f>IF(Q600="","",3*Q600+R600)</f>
        <v/>
      </c>
      <c r="U600" s="33">
        <f>IF(Q600="","",3*S600+R600)</f>
        <v/>
      </c>
      <c r="V600" s="24">
        <f>IF(OR(H600="",I600=""),"",IF(H600&gt;I600,3,IF(H600=I600,1,0)))</f>
        <v/>
      </c>
      <c r="W600" s="24">
        <f>IF(OR(H600="",I600=""),"",IF(I600&gt;H600,3,IF(H600=I600,1,0)))</f>
        <v/>
      </c>
      <c r="X600" s="24">
        <f>IF(OR(H600="",I600=""),0,1)</f>
        <v/>
      </c>
      <c r="Y600" s="24" t="n"/>
    </row>
    <row r="601">
      <c r="A601" s="24" t="inlineStr">
        <is>
          <t>E1-Middlesb-Derby</t>
        </is>
      </c>
      <c r="B601" s="24" t="inlineStr">
        <is>
          <t>E1</t>
        </is>
      </c>
      <c r="C601" s="24" t="inlineStr">
        <is>
          <t>Championship</t>
        </is>
      </c>
      <c r="D601" s="24" t="n">
        <v>19</v>
      </c>
      <c r="E601" s="29" t="n">
        <v>46361.52083333334</v>
      </c>
      <c r="F601" s="24" t="inlineStr">
        <is>
          <t>Middlesbrough</t>
        </is>
      </c>
      <c r="G601" s="24" t="inlineStr">
        <is>
          <t>Derby</t>
        </is>
      </c>
      <c r="H601" s="37" t="n"/>
      <c r="I601" s="37" t="n"/>
      <c r="J601" s="37" t="n"/>
      <c r="K601" s="37" t="n"/>
      <c r="L601" s="31" t="n">
        <v>0.4747635969722194</v>
      </c>
      <c r="M601" s="31" t="n">
        <v>0.2739929820558621</v>
      </c>
      <c r="N601" s="31" t="n">
        <v>0.2512434209719185</v>
      </c>
      <c r="O601" s="33">
        <f>3*L601+M601</f>
        <v/>
      </c>
      <c r="P601" s="33">
        <f>3*N601+M601</f>
        <v/>
      </c>
      <c r="Q601" s="31">
        <f>IF(OR(J601="",K601=""),"",SUMPRODUCT(POISSON(Helper!$A$2:$A$122,J601,FALSE)*POISSON(Helper!$B$2:$B$122,K601,FALSE)*Helper!$C$2:$C$122))</f>
        <v/>
      </c>
      <c r="R601" s="31">
        <f>IF(OR(J601="",K601=""),"",SUMPRODUCT(POISSON(Helper!$A$2:$A$122,J601,FALSE)*POISSON(Helper!$B$2:$B$122,K601,FALSE)*Helper!$D$2:$D$122))</f>
        <v/>
      </c>
      <c r="S601" s="31">
        <f>IF(Q601="","",1-Q601-R601)</f>
        <v/>
      </c>
      <c r="T601" s="33">
        <f>IF(Q601="","",3*Q601+R601)</f>
        <v/>
      </c>
      <c r="U601" s="33">
        <f>IF(Q601="","",3*S601+R601)</f>
        <v/>
      </c>
      <c r="V601" s="24">
        <f>IF(OR(H601="",I601=""),"",IF(H601&gt;I601,3,IF(H601=I601,1,0)))</f>
        <v/>
      </c>
      <c r="W601" s="24">
        <f>IF(OR(H601="",I601=""),"",IF(I601&gt;H601,3,IF(H601=I601,1,0)))</f>
        <v/>
      </c>
      <c r="X601" s="24">
        <f>IF(OR(H601="",I601=""),0,1)</f>
        <v/>
      </c>
      <c r="Y601" s="24" t="n"/>
    </row>
    <row r="602">
      <c r="A602" s="24" t="inlineStr">
        <is>
          <t>E1-Watford-Millwall</t>
        </is>
      </c>
      <c r="B602" s="24" t="inlineStr">
        <is>
          <t>E1</t>
        </is>
      </c>
      <c r="C602" s="24" t="inlineStr">
        <is>
          <t>Championship</t>
        </is>
      </c>
      <c r="D602" s="24" t="n">
        <v>19</v>
      </c>
      <c r="E602" s="29" t="n">
        <v>46361.52083333334</v>
      </c>
      <c r="F602" s="24" t="inlineStr">
        <is>
          <t>Watford</t>
        </is>
      </c>
      <c r="G602" s="24" t="inlineStr">
        <is>
          <t>Millwall</t>
        </is>
      </c>
      <c r="H602" s="37" t="n"/>
      <c r="I602" s="37" t="n"/>
      <c r="J602" s="37" t="n"/>
      <c r="K602" s="37" t="n"/>
      <c r="L602" s="31" t="n">
        <v>0.364646951782552</v>
      </c>
      <c r="M602" s="31" t="n">
        <v>0.2864964987391234</v>
      </c>
      <c r="N602" s="31" t="n">
        <v>0.3488565494783246</v>
      </c>
      <c r="O602" s="33">
        <f>3*L602+M602</f>
        <v/>
      </c>
      <c r="P602" s="33">
        <f>3*N602+M602</f>
        <v/>
      </c>
      <c r="Q602" s="31">
        <f>IF(OR(J602="",K602=""),"",SUMPRODUCT(POISSON(Helper!$A$2:$A$122,J602,FALSE)*POISSON(Helper!$B$2:$B$122,K602,FALSE)*Helper!$C$2:$C$122))</f>
        <v/>
      </c>
      <c r="R602" s="31">
        <f>IF(OR(J602="",K602=""),"",SUMPRODUCT(POISSON(Helper!$A$2:$A$122,J602,FALSE)*POISSON(Helper!$B$2:$B$122,K602,FALSE)*Helper!$D$2:$D$122))</f>
        <v/>
      </c>
      <c r="S602" s="31">
        <f>IF(Q602="","",1-Q602-R602)</f>
        <v/>
      </c>
      <c r="T602" s="33">
        <f>IF(Q602="","",3*Q602+R602)</f>
        <v/>
      </c>
      <c r="U602" s="33">
        <f>IF(Q602="","",3*S602+R602)</f>
        <v/>
      </c>
      <c r="V602" s="24">
        <f>IF(OR(H602="",I602=""),"",IF(H602&gt;I602,3,IF(H602=I602,1,0)))</f>
        <v/>
      </c>
      <c r="W602" s="24">
        <f>IF(OR(H602="",I602=""),"",IF(I602&gt;H602,3,IF(H602=I602,1,0)))</f>
        <v/>
      </c>
      <c r="X602" s="24">
        <f>IF(OR(H602="",I602=""),0,1)</f>
        <v/>
      </c>
      <c r="Y602" s="24" t="n"/>
    </row>
    <row r="603">
      <c r="A603" s="24" t="inlineStr">
        <is>
          <t>E1-Cardiff-Lincoln</t>
        </is>
      </c>
      <c r="B603" s="24" t="inlineStr">
        <is>
          <t>E1</t>
        </is>
      </c>
      <c r="C603" s="24" t="inlineStr">
        <is>
          <t>Championship</t>
        </is>
      </c>
      <c r="D603" s="24" t="n">
        <v>19</v>
      </c>
      <c r="E603" s="29" t="n">
        <v>46361.625</v>
      </c>
      <c r="F603" s="24" t="inlineStr">
        <is>
          <t>Cardiff</t>
        </is>
      </c>
      <c r="G603" s="24" t="inlineStr">
        <is>
          <t>Lincoln</t>
        </is>
      </c>
      <c r="H603" s="37" t="n"/>
      <c r="I603" s="37" t="n"/>
      <c r="J603" s="37" t="n"/>
      <c r="K603" s="37" t="n"/>
      <c r="L603" s="31" t="n">
        <v>0.4555149509153084</v>
      </c>
      <c r="M603" s="31" t="n">
        <v>0.2776181708388464</v>
      </c>
      <c r="N603" s="31" t="n">
        <v>0.2668668782458452</v>
      </c>
      <c r="O603" s="33">
        <f>3*L603+M603</f>
        <v/>
      </c>
      <c r="P603" s="33">
        <f>3*N603+M603</f>
        <v/>
      </c>
      <c r="Q603" s="31">
        <f>IF(OR(J603="",K603=""),"",SUMPRODUCT(POISSON(Helper!$A$2:$A$122,J603,FALSE)*POISSON(Helper!$B$2:$B$122,K603,FALSE)*Helper!$C$2:$C$122))</f>
        <v/>
      </c>
      <c r="R603" s="31">
        <f>IF(OR(J603="",K603=""),"",SUMPRODUCT(POISSON(Helper!$A$2:$A$122,J603,FALSE)*POISSON(Helper!$B$2:$B$122,K603,FALSE)*Helper!$D$2:$D$122))</f>
        <v/>
      </c>
      <c r="S603" s="31">
        <f>IF(Q603="","",1-Q603-R603)</f>
        <v/>
      </c>
      <c r="T603" s="33">
        <f>IF(Q603="","",3*Q603+R603)</f>
        <v/>
      </c>
      <c r="U603" s="33">
        <f>IF(Q603="","",3*S603+R603)</f>
        <v/>
      </c>
      <c r="V603" s="24">
        <f>IF(OR(H603="",I603=""),"",IF(H603&gt;I603,3,IF(H603=I603,1,0)))</f>
        <v/>
      </c>
      <c r="W603" s="24">
        <f>IF(OR(H603="",I603=""),"",IF(I603&gt;H603,3,IF(H603=I603,1,0)))</f>
        <v/>
      </c>
      <c r="X603" s="24">
        <f>IF(OR(H603="",I603=""),0,1)</f>
        <v/>
      </c>
      <c r="Y603" s="24" t="n"/>
    </row>
    <row r="604">
      <c r="A604" s="24" t="inlineStr">
        <is>
          <t>E1-Charlton-Birmingh</t>
        </is>
      </c>
      <c r="B604" s="24" t="inlineStr">
        <is>
          <t>E1</t>
        </is>
      </c>
      <c r="C604" s="24" t="inlineStr">
        <is>
          <t>Championship</t>
        </is>
      </c>
      <c r="D604" s="24" t="n">
        <v>19</v>
      </c>
      <c r="E604" s="29" t="n">
        <v>46361.625</v>
      </c>
      <c r="F604" s="24" t="inlineStr">
        <is>
          <t>Charlton</t>
        </is>
      </c>
      <c r="G604" s="24" t="inlineStr">
        <is>
          <t>Birmingham</t>
        </is>
      </c>
      <c r="H604" s="37" t="n"/>
      <c r="I604" s="37" t="n"/>
      <c r="J604" s="37" t="n"/>
      <c r="K604" s="37" t="n"/>
      <c r="L604" s="31" t="n">
        <v>0.2907907174035684</v>
      </c>
      <c r="M604" s="31" t="n">
        <v>0.2818816425028826</v>
      </c>
      <c r="N604" s="31" t="n">
        <v>0.427327640093549</v>
      </c>
      <c r="O604" s="33">
        <f>3*L604+M604</f>
        <v/>
      </c>
      <c r="P604" s="33">
        <f>3*N604+M604</f>
        <v/>
      </c>
      <c r="Q604" s="31">
        <f>IF(OR(J604="",K604=""),"",SUMPRODUCT(POISSON(Helper!$A$2:$A$122,J604,FALSE)*POISSON(Helper!$B$2:$B$122,K604,FALSE)*Helper!$C$2:$C$122))</f>
        <v/>
      </c>
      <c r="R604" s="31">
        <f>IF(OR(J604="",K604=""),"",SUMPRODUCT(POISSON(Helper!$A$2:$A$122,J604,FALSE)*POISSON(Helper!$B$2:$B$122,K604,FALSE)*Helper!$D$2:$D$122))</f>
        <v/>
      </c>
      <c r="S604" s="31">
        <f>IF(Q604="","",1-Q604-R604)</f>
        <v/>
      </c>
      <c r="T604" s="33">
        <f>IF(Q604="","",3*Q604+R604)</f>
        <v/>
      </c>
      <c r="U604" s="33">
        <f>IF(Q604="","",3*S604+R604)</f>
        <v/>
      </c>
      <c r="V604" s="24">
        <f>IF(OR(H604="",I604=""),"",IF(H604&gt;I604,3,IF(H604=I604,1,0)))</f>
        <v/>
      </c>
      <c r="W604" s="24">
        <f>IF(OR(H604="",I604=""),"",IF(I604&gt;H604,3,IF(H604=I604,1,0)))</f>
        <v/>
      </c>
      <c r="X604" s="24">
        <f>IF(OR(H604="",I604=""),0,1)</f>
        <v/>
      </c>
      <c r="Y604" s="24" t="n"/>
    </row>
    <row r="605">
      <c r="A605" s="24" t="inlineStr">
        <is>
          <t>E1-Norwich-Wrexham</t>
        </is>
      </c>
      <c r="B605" s="24" t="inlineStr">
        <is>
          <t>E1</t>
        </is>
      </c>
      <c r="C605" s="24" t="inlineStr">
        <is>
          <t>Championship</t>
        </is>
      </c>
      <c r="D605" s="24" t="n">
        <v>19</v>
      </c>
      <c r="E605" s="29" t="n">
        <v>46361.625</v>
      </c>
      <c r="F605" s="24" t="inlineStr">
        <is>
          <t>Norwich</t>
        </is>
      </c>
      <c r="G605" s="24" t="inlineStr">
        <is>
          <t>Wrexham</t>
        </is>
      </c>
      <c r="H605" s="37" t="n"/>
      <c r="I605" s="37" t="n"/>
      <c r="J605" s="37" t="n"/>
      <c r="K605" s="37" t="n"/>
      <c r="L605" s="31" t="n">
        <v>0.4241794353457667</v>
      </c>
      <c r="M605" s="31" t="n">
        <v>0.282277687159157</v>
      </c>
      <c r="N605" s="31" t="n">
        <v>0.2935428774950762</v>
      </c>
      <c r="O605" s="33">
        <f>3*L605+M605</f>
        <v/>
      </c>
      <c r="P605" s="33">
        <f>3*N605+M605</f>
        <v/>
      </c>
      <c r="Q605" s="31">
        <f>IF(OR(J605="",K605=""),"",SUMPRODUCT(POISSON(Helper!$A$2:$A$122,J605,FALSE)*POISSON(Helper!$B$2:$B$122,K605,FALSE)*Helper!$C$2:$C$122))</f>
        <v/>
      </c>
      <c r="R605" s="31">
        <f>IF(OR(J605="",K605=""),"",SUMPRODUCT(POISSON(Helper!$A$2:$A$122,J605,FALSE)*POISSON(Helper!$B$2:$B$122,K605,FALSE)*Helper!$D$2:$D$122))</f>
        <v/>
      </c>
      <c r="S605" s="31">
        <f>IF(Q605="","",1-Q605-R605)</f>
        <v/>
      </c>
      <c r="T605" s="33">
        <f>IF(Q605="","",3*Q605+R605)</f>
        <v/>
      </c>
      <c r="U605" s="33">
        <f>IF(Q605="","",3*S605+R605)</f>
        <v/>
      </c>
      <c r="V605" s="24">
        <f>IF(OR(H605="",I605=""),"",IF(H605&gt;I605,3,IF(H605=I605,1,0)))</f>
        <v/>
      </c>
      <c r="W605" s="24">
        <f>IF(OR(H605="",I605=""),"",IF(I605&gt;H605,3,IF(H605=I605,1,0)))</f>
        <v/>
      </c>
      <c r="X605" s="24">
        <f>IF(OR(H605="",I605=""),0,1)</f>
        <v/>
      </c>
      <c r="Y605" s="24" t="n"/>
    </row>
    <row r="606">
      <c r="A606" s="24" t="inlineStr">
        <is>
          <t>E1-Portsmou-WestBrom</t>
        </is>
      </c>
      <c r="B606" s="24" t="inlineStr">
        <is>
          <t>E1</t>
        </is>
      </c>
      <c r="C606" s="24" t="inlineStr">
        <is>
          <t>Championship</t>
        </is>
      </c>
      <c r="D606" s="24" t="n">
        <v>19</v>
      </c>
      <c r="E606" s="29" t="n">
        <v>46361.625</v>
      </c>
      <c r="F606" s="24" t="inlineStr">
        <is>
          <t>Portsmouth</t>
        </is>
      </c>
      <c r="G606" s="24" t="inlineStr">
        <is>
          <t>West Brom</t>
        </is>
      </c>
      <c r="H606" s="37" t="n"/>
      <c r="I606" s="37" t="n"/>
      <c r="J606" s="37" t="n"/>
      <c r="K606" s="37" t="n"/>
      <c r="L606" s="31" t="n">
        <v>0.3809201397579691</v>
      </c>
      <c r="M606" s="31" t="n">
        <v>0.285985804743651</v>
      </c>
      <c r="N606" s="31" t="n">
        <v>0.3330940554983799</v>
      </c>
      <c r="O606" s="33">
        <f>3*L606+M606</f>
        <v/>
      </c>
      <c r="P606" s="33">
        <f>3*N606+M606</f>
        <v/>
      </c>
      <c r="Q606" s="31">
        <f>IF(OR(J606="",K606=""),"",SUMPRODUCT(POISSON(Helper!$A$2:$A$122,J606,FALSE)*POISSON(Helper!$B$2:$B$122,K606,FALSE)*Helper!$C$2:$C$122))</f>
        <v/>
      </c>
      <c r="R606" s="31">
        <f>IF(OR(J606="",K606=""),"",SUMPRODUCT(POISSON(Helper!$A$2:$A$122,J606,FALSE)*POISSON(Helper!$B$2:$B$122,K606,FALSE)*Helper!$D$2:$D$122))</f>
        <v/>
      </c>
      <c r="S606" s="31">
        <f>IF(Q606="","",1-Q606-R606)</f>
        <v/>
      </c>
      <c r="T606" s="33">
        <f>IF(Q606="","",3*Q606+R606)</f>
        <v/>
      </c>
      <c r="U606" s="33">
        <f>IF(Q606="","",3*S606+R606)</f>
        <v/>
      </c>
      <c r="V606" s="24">
        <f>IF(OR(H606="",I606=""),"",IF(H606&gt;I606,3,IF(H606=I606,1,0)))</f>
        <v/>
      </c>
      <c r="W606" s="24">
        <f>IF(OR(H606="",I606=""),"",IF(I606&gt;H606,3,IF(H606=I606,1,0)))</f>
        <v/>
      </c>
      <c r="X606" s="24">
        <f>IF(OR(H606="",I606=""),0,1)</f>
        <v/>
      </c>
      <c r="Y606" s="24" t="n"/>
    </row>
    <row r="607">
      <c r="A607" s="24" t="inlineStr">
        <is>
          <t>E1-Stoke-QPR</t>
        </is>
      </c>
      <c r="B607" s="24" t="inlineStr">
        <is>
          <t>E1</t>
        </is>
      </c>
      <c r="C607" s="24" t="inlineStr">
        <is>
          <t>Championship</t>
        </is>
      </c>
      <c r="D607" s="24" t="n">
        <v>19</v>
      </c>
      <c r="E607" s="29" t="n">
        <v>46361.625</v>
      </c>
      <c r="F607" s="24" t="inlineStr">
        <is>
          <t>Stoke</t>
        </is>
      </c>
      <c r="G607" s="24" t="inlineStr">
        <is>
          <t>QPR</t>
        </is>
      </c>
      <c r="H607" s="37" t="n"/>
      <c r="I607" s="37" t="n"/>
      <c r="J607" s="37" t="n"/>
      <c r="K607" s="37" t="n"/>
      <c r="L607" s="31" t="n">
        <v>0.4637683158161384</v>
      </c>
      <c r="M607" s="31" t="n">
        <v>0.2761328103386358</v>
      </c>
      <c r="N607" s="31" t="n">
        <v>0.2600988738452258</v>
      </c>
      <c r="O607" s="33">
        <f>3*L607+M607</f>
        <v/>
      </c>
      <c r="P607" s="33">
        <f>3*N607+M607</f>
        <v/>
      </c>
      <c r="Q607" s="31">
        <f>IF(OR(J607="",K607=""),"",SUMPRODUCT(POISSON(Helper!$A$2:$A$122,J607,FALSE)*POISSON(Helper!$B$2:$B$122,K607,FALSE)*Helper!$C$2:$C$122))</f>
        <v/>
      </c>
      <c r="R607" s="31">
        <f>IF(OR(J607="",K607=""),"",SUMPRODUCT(POISSON(Helper!$A$2:$A$122,J607,FALSE)*POISSON(Helper!$B$2:$B$122,K607,FALSE)*Helper!$D$2:$D$122))</f>
        <v/>
      </c>
      <c r="S607" s="31">
        <f>IF(Q607="","",1-Q607-R607)</f>
        <v/>
      </c>
      <c r="T607" s="33">
        <f>IF(Q607="","",3*Q607+R607)</f>
        <v/>
      </c>
      <c r="U607" s="33">
        <f>IF(Q607="","",3*S607+R607)</f>
        <v/>
      </c>
      <c r="V607" s="24">
        <f>IF(OR(H607="",I607=""),"",IF(H607&gt;I607,3,IF(H607=I607,1,0)))</f>
        <v/>
      </c>
      <c r="W607" s="24">
        <f>IF(OR(H607="",I607=""),"",IF(I607&gt;H607,3,IF(H607=I607,1,0)))</f>
        <v/>
      </c>
      <c r="X607" s="24">
        <f>IF(OR(H607="",I607=""),0,1)</f>
        <v/>
      </c>
      <c r="Y607" s="24" t="n"/>
    </row>
    <row r="608">
      <c r="A608" s="24" t="inlineStr">
        <is>
          <t>E1-Wolves-Southamp</t>
        </is>
      </c>
      <c r="B608" s="24" t="inlineStr">
        <is>
          <t>E1</t>
        </is>
      </c>
      <c r="C608" s="24" t="inlineStr">
        <is>
          <t>Championship</t>
        </is>
      </c>
      <c r="D608" s="24" t="n">
        <v>19</v>
      </c>
      <c r="E608" s="29" t="n">
        <v>46361.625</v>
      </c>
      <c r="F608" s="24" t="inlineStr">
        <is>
          <t>Wolves</t>
        </is>
      </c>
      <c r="G608" s="24" t="inlineStr">
        <is>
          <t>Southampton</t>
        </is>
      </c>
      <c r="H608" s="37" t="n"/>
      <c r="I608" s="37" t="n"/>
      <c r="J608" s="37" t="n"/>
      <c r="K608" s="37" t="n"/>
      <c r="L608" s="31" t="n">
        <v>0.4730895528415073</v>
      </c>
      <c r="M608" s="31" t="n">
        <v>0.2743304955155798</v>
      </c>
      <c r="N608" s="31" t="n">
        <v>0.2525799516429129</v>
      </c>
      <c r="O608" s="33">
        <f>3*L608+M608</f>
        <v/>
      </c>
      <c r="P608" s="33">
        <f>3*N608+M608</f>
        <v/>
      </c>
      <c r="Q608" s="31">
        <f>IF(OR(J608="",K608=""),"",SUMPRODUCT(POISSON(Helper!$A$2:$A$122,J608,FALSE)*POISSON(Helper!$B$2:$B$122,K608,FALSE)*Helper!$C$2:$C$122))</f>
        <v/>
      </c>
      <c r="R608" s="31">
        <f>IF(OR(J608="",K608=""),"",SUMPRODUCT(POISSON(Helper!$A$2:$A$122,J608,FALSE)*POISSON(Helper!$B$2:$B$122,K608,FALSE)*Helper!$D$2:$D$122))</f>
        <v/>
      </c>
      <c r="S608" s="31">
        <f>IF(Q608="","",1-Q608-R608)</f>
        <v/>
      </c>
      <c r="T608" s="33">
        <f>IF(Q608="","",3*Q608+R608)</f>
        <v/>
      </c>
      <c r="U608" s="33">
        <f>IF(Q608="","",3*S608+R608)</f>
        <v/>
      </c>
      <c r="V608" s="24">
        <f>IF(OR(H608="",I608=""),"",IF(H608&gt;I608,3,IF(H608=I608,1,0)))</f>
        <v/>
      </c>
      <c r="W608" s="24">
        <f>IF(OR(H608="",I608=""),"",IF(I608&gt;H608,3,IF(H608=I608,1,0)))</f>
        <v/>
      </c>
      <c r="X608" s="24">
        <f>IF(OR(H608="",I608=""),0,1)</f>
        <v/>
      </c>
      <c r="Y608" s="24" t="n"/>
    </row>
    <row r="609">
      <c r="A609" s="24" t="inlineStr">
        <is>
          <t>E1-Burnley-Preston</t>
        </is>
      </c>
      <c r="B609" s="24" t="inlineStr">
        <is>
          <t>E1</t>
        </is>
      </c>
      <c r="C609" s="24" t="inlineStr">
        <is>
          <t>Championship</t>
        </is>
      </c>
      <c r="D609" s="24" t="n">
        <v>19</v>
      </c>
      <c r="E609" s="29" t="n">
        <v>46362.5</v>
      </c>
      <c r="F609" s="24" t="inlineStr">
        <is>
          <t>Burnley</t>
        </is>
      </c>
      <c r="G609" s="24" t="inlineStr">
        <is>
          <t>Preston</t>
        </is>
      </c>
      <c r="H609" s="37" t="n"/>
      <c r="I609" s="37" t="n"/>
      <c r="J609" s="37" t="n"/>
      <c r="K609" s="37" t="n"/>
      <c r="L609" s="31" t="n">
        <v>0.5382904218092317</v>
      </c>
      <c r="M609" s="31" t="n">
        <v>0.2582239795486865</v>
      </c>
      <c r="N609" s="31" t="n">
        <v>0.2034855986420818</v>
      </c>
      <c r="O609" s="33">
        <f>3*L609+M609</f>
        <v/>
      </c>
      <c r="P609" s="33">
        <f>3*N609+M609</f>
        <v/>
      </c>
      <c r="Q609" s="31">
        <f>IF(OR(J609="",K609=""),"",SUMPRODUCT(POISSON(Helper!$A$2:$A$122,J609,FALSE)*POISSON(Helper!$B$2:$B$122,K609,FALSE)*Helper!$C$2:$C$122))</f>
        <v/>
      </c>
      <c r="R609" s="31">
        <f>IF(OR(J609="",K609=""),"",SUMPRODUCT(POISSON(Helper!$A$2:$A$122,J609,FALSE)*POISSON(Helper!$B$2:$B$122,K609,FALSE)*Helper!$D$2:$D$122))</f>
        <v/>
      </c>
      <c r="S609" s="31">
        <f>IF(Q609="","",1-Q609-R609)</f>
        <v/>
      </c>
      <c r="T609" s="33">
        <f>IF(Q609="","",3*Q609+R609)</f>
        <v/>
      </c>
      <c r="U609" s="33">
        <f>IF(Q609="","",3*S609+R609)</f>
        <v/>
      </c>
      <c r="V609" s="24">
        <f>IF(OR(H609="",I609=""),"",IF(H609&gt;I609,3,IF(H609=I609,1,0)))</f>
        <v/>
      </c>
      <c r="W609" s="24">
        <f>IF(OR(H609="",I609=""),"",IF(I609&gt;H609,3,IF(H609=I609,1,0)))</f>
        <v/>
      </c>
      <c r="X609" s="24">
        <f>IF(OR(H609="",I609=""),0,1)</f>
        <v/>
      </c>
      <c r="Y609" s="24" t="n"/>
    </row>
    <row r="610">
      <c r="A610" s="24" t="inlineStr">
        <is>
          <t>E1-Blackbur-Norwich</t>
        </is>
      </c>
      <c r="B610" s="24" t="inlineStr">
        <is>
          <t>E1</t>
        </is>
      </c>
      <c r="C610" s="24" t="inlineStr">
        <is>
          <t>Championship</t>
        </is>
      </c>
      <c r="D610" s="24" t="n">
        <v>20</v>
      </c>
      <c r="E610" s="29" t="n">
        <v>46364.82291666666</v>
      </c>
      <c r="F610" s="24" t="inlineStr">
        <is>
          <t>Blackburn</t>
        </is>
      </c>
      <c r="G610" s="24" t="inlineStr">
        <is>
          <t>Norwich</t>
        </is>
      </c>
      <c r="H610" s="37" t="n"/>
      <c r="I610" s="37" t="n"/>
      <c r="J610" s="37" t="n"/>
      <c r="K610" s="37" t="n"/>
      <c r="L610" s="31" t="n">
        <v>0.346756356224996</v>
      </c>
      <c r="M610" s="31" t="n">
        <v>0.2864584609886267</v>
      </c>
      <c r="N610" s="31" t="n">
        <v>0.3667851827863773</v>
      </c>
      <c r="O610" s="33">
        <f>3*L610+M610</f>
        <v/>
      </c>
      <c r="P610" s="33">
        <f>3*N610+M610</f>
        <v/>
      </c>
      <c r="Q610" s="31">
        <f>IF(OR(J610="",K610=""),"",SUMPRODUCT(POISSON(Helper!$A$2:$A$122,J610,FALSE)*POISSON(Helper!$B$2:$B$122,K610,FALSE)*Helper!$C$2:$C$122))</f>
        <v/>
      </c>
      <c r="R610" s="31">
        <f>IF(OR(J610="",K610=""),"",SUMPRODUCT(POISSON(Helper!$A$2:$A$122,J610,FALSE)*POISSON(Helper!$B$2:$B$122,K610,FALSE)*Helper!$D$2:$D$122))</f>
        <v/>
      </c>
      <c r="S610" s="31">
        <f>IF(Q610="","",1-Q610-R610)</f>
        <v/>
      </c>
      <c r="T610" s="33">
        <f>IF(Q610="","",3*Q610+R610)</f>
        <v/>
      </c>
      <c r="U610" s="33">
        <f>IF(Q610="","",3*S610+R610)</f>
        <v/>
      </c>
      <c r="V610" s="24">
        <f>IF(OR(H610="",I610=""),"",IF(H610&gt;I610,3,IF(H610=I610,1,0)))</f>
        <v/>
      </c>
      <c r="W610" s="24">
        <f>IF(OR(H610="",I610=""),"",IF(I610&gt;H610,3,IF(H610=I610,1,0)))</f>
        <v/>
      </c>
      <c r="X610" s="24">
        <f>IF(OR(H610="",I610=""),0,1)</f>
        <v/>
      </c>
      <c r="Y610" s="24" t="n"/>
    </row>
    <row r="611">
      <c r="A611" s="24" t="inlineStr">
        <is>
          <t>E1-Millwall-Sheffiel</t>
        </is>
      </c>
      <c r="B611" s="24" t="inlineStr">
        <is>
          <t>E1</t>
        </is>
      </c>
      <c r="C611" s="24" t="inlineStr">
        <is>
          <t>Championship</t>
        </is>
      </c>
      <c r="D611" s="24" t="n">
        <v>20</v>
      </c>
      <c r="E611" s="29" t="n">
        <v>46364.82291666666</v>
      </c>
      <c r="F611" s="24" t="inlineStr">
        <is>
          <t>Millwall</t>
        </is>
      </c>
      <c r="G611" s="24" t="inlineStr">
        <is>
          <t>Sheffield United</t>
        </is>
      </c>
      <c r="H611" s="37" t="n"/>
      <c r="I611" s="37" t="n"/>
      <c r="J611" s="37" t="n"/>
      <c r="K611" s="37" t="n"/>
      <c r="L611" s="31" t="n">
        <v>0.4109778174027246</v>
      </c>
      <c r="M611" s="31" t="n">
        <v>0.2837567742096112</v>
      </c>
      <c r="N611" s="31" t="n">
        <v>0.3052654083876642</v>
      </c>
      <c r="O611" s="33">
        <f>3*L611+M611</f>
        <v/>
      </c>
      <c r="P611" s="33">
        <f>3*N611+M611</f>
        <v/>
      </c>
      <c r="Q611" s="31">
        <f>IF(OR(J611="",K611=""),"",SUMPRODUCT(POISSON(Helper!$A$2:$A$122,J611,FALSE)*POISSON(Helper!$B$2:$B$122,K611,FALSE)*Helper!$C$2:$C$122))</f>
        <v/>
      </c>
      <c r="R611" s="31">
        <f>IF(OR(J611="",K611=""),"",SUMPRODUCT(POISSON(Helper!$A$2:$A$122,J611,FALSE)*POISSON(Helper!$B$2:$B$122,K611,FALSE)*Helper!$D$2:$D$122))</f>
        <v/>
      </c>
      <c r="S611" s="31">
        <f>IF(Q611="","",1-Q611-R611)</f>
        <v/>
      </c>
      <c r="T611" s="33">
        <f>IF(Q611="","",3*Q611+R611)</f>
        <v/>
      </c>
      <c r="U611" s="33">
        <f>IF(Q611="","",3*S611+R611)</f>
        <v/>
      </c>
      <c r="V611" s="24">
        <f>IF(OR(H611="",I611=""),"",IF(H611&gt;I611,3,IF(H611=I611,1,0)))</f>
        <v/>
      </c>
      <c r="W611" s="24">
        <f>IF(OR(H611="",I611=""),"",IF(I611&gt;H611,3,IF(H611=I611,1,0)))</f>
        <v/>
      </c>
      <c r="X611" s="24">
        <f>IF(OR(H611="",I611=""),0,1)</f>
        <v/>
      </c>
      <c r="Y611" s="24" t="n"/>
    </row>
    <row r="612">
      <c r="A612" s="24" t="inlineStr">
        <is>
          <t>E1-QPR-Wolves</t>
        </is>
      </c>
      <c r="B612" s="24" t="inlineStr">
        <is>
          <t>E1</t>
        </is>
      </c>
      <c r="C612" s="24" t="inlineStr">
        <is>
          <t>Championship</t>
        </is>
      </c>
      <c r="D612" s="24" t="n">
        <v>20</v>
      </c>
      <c r="E612" s="29" t="n">
        <v>46364.82291666666</v>
      </c>
      <c r="F612" s="24" t="inlineStr">
        <is>
          <t>QPR</t>
        </is>
      </c>
      <c r="G612" s="24" t="inlineStr">
        <is>
          <t>Wolves</t>
        </is>
      </c>
      <c r="H612" s="37" t="n"/>
      <c r="I612" s="37" t="n"/>
      <c r="J612" s="37" t="n"/>
      <c r="K612" s="37" t="n"/>
      <c r="L612" s="31" t="n">
        <v>0.2889649042359562</v>
      </c>
      <c r="M612" s="31" t="n">
        <v>0.2816084563205072</v>
      </c>
      <c r="N612" s="31" t="n">
        <v>0.4294266394435365</v>
      </c>
      <c r="O612" s="33">
        <f>3*L612+M612</f>
        <v/>
      </c>
      <c r="P612" s="33">
        <f>3*N612+M612</f>
        <v/>
      </c>
      <c r="Q612" s="31">
        <f>IF(OR(J612="",K612=""),"",SUMPRODUCT(POISSON(Helper!$A$2:$A$122,J612,FALSE)*POISSON(Helper!$B$2:$B$122,K612,FALSE)*Helper!$C$2:$C$122))</f>
        <v/>
      </c>
      <c r="R612" s="31">
        <f>IF(OR(J612="",K612=""),"",SUMPRODUCT(POISSON(Helper!$A$2:$A$122,J612,FALSE)*POISSON(Helper!$B$2:$B$122,K612,FALSE)*Helper!$D$2:$D$122))</f>
        <v/>
      </c>
      <c r="S612" s="31">
        <f>IF(Q612="","",1-Q612-R612)</f>
        <v/>
      </c>
      <c r="T612" s="33">
        <f>IF(Q612="","",3*Q612+R612)</f>
        <v/>
      </c>
      <c r="U612" s="33">
        <f>IF(Q612="","",3*S612+R612)</f>
        <v/>
      </c>
      <c r="V612" s="24">
        <f>IF(OR(H612="",I612=""),"",IF(H612&gt;I612,3,IF(H612=I612,1,0)))</f>
        <v/>
      </c>
      <c r="W612" s="24">
        <f>IF(OR(H612="",I612=""),"",IF(I612&gt;H612,3,IF(H612=I612,1,0)))</f>
        <v/>
      </c>
      <c r="X612" s="24">
        <f>IF(OR(H612="",I612=""),0,1)</f>
        <v/>
      </c>
      <c r="Y612" s="24" t="n"/>
    </row>
    <row r="613">
      <c r="A613" s="24" t="inlineStr">
        <is>
          <t>E1-Swansea-Bolton</t>
        </is>
      </c>
      <c r="B613" s="24" t="inlineStr">
        <is>
          <t>E1</t>
        </is>
      </c>
      <c r="C613" s="24" t="inlineStr">
        <is>
          <t>Championship</t>
        </is>
      </c>
      <c r="D613" s="24" t="n">
        <v>20</v>
      </c>
      <c r="E613" s="29" t="n">
        <v>46364.82291666666</v>
      </c>
      <c r="F613" s="24" t="inlineStr">
        <is>
          <t>Swansea</t>
        </is>
      </c>
      <c r="G613" s="24" t="inlineStr">
        <is>
          <t>Bolton</t>
        </is>
      </c>
      <c r="H613" s="37" t="n"/>
      <c r="I613" s="37" t="n"/>
      <c r="J613" s="37" t="n"/>
      <c r="K613" s="37" t="n"/>
      <c r="L613" s="31" t="n">
        <v>0.474329425491085</v>
      </c>
      <c r="M613" s="31" t="n">
        <v>0.2740809192041908</v>
      </c>
      <c r="N613" s="31" t="n">
        <v>0.2515896553047242</v>
      </c>
      <c r="O613" s="33">
        <f>3*L613+M613</f>
        <v/>
      </c>
      <c r="P613" s="33">
        <f>3*N613+M613</f>
        <v/>
      </c>
      <c r="Q613" s="31">
        <f>IF(OR(J613="",K613=""),"",SUMPRODUCT(POISSON(Helper!$A$2:$A$122,J613,FALSE)*POISSON(Helper!$B$2:$B$122,K613,FALSE)*Helper!$C$2:$C$122))</f>
        <v/>
      </c>
      <c r="R613" s="31">
        <f>IF(OR(J613="",K613=""),"",SUMPRODUCT(POISSON(Helper!$A$2:$A$122,J613,FALSE)*POISSON(Helper!$B$2:$B$122,K613,FALSE)*Helper!$D$2:$D$122))</f>
        <v/>
      </c>
      <c r="S613" s="31">
        <f>IF(Q613="","",1-Q613-R613)</f>
        <v/>
      </c>
      <c r="T613" s="33">
        <f>IF(Q613="","",3*Q613+R613)</f>
        <v/>
      </c>
      <c r="U613" s="33">
        <f>IF(Q613="","",3*S613+R613)</f>
        <v/>
      </c>
      <c r="V613" s="24">
        <f>IF(OR(H613="",I613=""),"",IF(H613&gt;I613,3,IF(H613=I613,1,0)))</f>
        <v/>
      </c>
      <c r="W613" s="24">
        <f>IF(OR(H613="",I613=""),"",IF(I613&gt;H613,3,IF(H613=I613,1,0)))</f>
        <v/>
      </c>
      <c r="X613" s="24">
        <f>IF(OR(H613="",I613=""),0,1)</f>
        <v/>
      </c>
      <c r="Y613" s="24" t="n"/>
    </row>
    <row r="614">
      <c r="A614" s="24" t="inlineStr">
        <is>
          <t>E1-WestBrom-Cardiff</t>
        </is>
      </c>
      <c r="B614" s="24" t="inlineStr">
        <is>
          <t>E1</t>
        </is>
      </c>
      <c r="C614" s="24" t="inlineStr">
        <is>
          <t>Championship</t>
        </is>
      </c>
      <c r="D614" s="24" t="n">
        <v>20</v>
      </c>
      <c r="E614" s="29" t="n">
        <v>46364.82291666666</v>
      </c>
      <c r="F614" s="24" t="inlineStr">
        <is>
          <t>West Brom</t>
        </is>
      </c>
      <c r="G614" s="24" t="inlineStr">
        <is>
          <t>Cardiff</t>
        </is>
      </c>
      <c r="H614" s="37" t="n"/>
      <c r="I614" s="37" t="n"/>
      <c r="J614" s="37" t="n"/>
      <c r="K614" s="37" t="n"/>
      <c r="L614" s="31" t="n">
        <v>0.4927789659535248</v>
      </c>
      <c r="M614" s="31" t="n">
        <v>0.2700996438652028</v>
      </c>
      <c r="N614" s="31" t="n">
        <v>0.2371213901812723</v>
      </c>
      <c r="O614" s="33">
        <f>3*L614+M614</f>
        <v/>
      </c>
      <c r="P614" s="33">
        <f>3*N614+M614</f>
        <v/>
      </c>
      <c r="Q614" s="31">
        <f>IF(OR(J614="",K614=""),"",SUMPRODUCT(POISSON(Helper!$A$2:$A$122,J614,FALSE)*POISSON(Helper!$B$2:$B$122,K614,FALSE)*Helper!$C$2:$C$122))</f>
        <v/>
      </c>
      <c r="R614" s="31">
        <f>IF(OR(J614="",K614=""),"",SUMPRODUCT(POISSON(Helper!$A$2:$A$122,J614,FALSE)*POISSON(Helper!$B$2:$B$122,K614,FALSE)*Helper!$D$2:$D$122))</f>
        <v/>
      </c>
      <c r="S614" s="31">
        <f>IF(Q614="","",1-Q614-R614)</f>
        <v/>
      </c>
      <c r="T614" s="33">
        <f>IF(Q614="","",3*Q614+R614)</f>
        <v/>
      </c>
      <c r="U614" s="33">
        <f>IF(Q614="","",3*S614+R614)</f>
        <v/>
      </c>
      <c r="V614" s="24">
        <f>IF(OR(H614="",I614=""),"",IF(H614&gt;I614,3,IF(H614=I614,1,0)))</f>
        <v/>
      </c>
      <c r="W614" s="24">
        <f>IF(OR(H614="",I614=""),"",IF(I614&gt;H614,3,IF(H614=I614,1,0)))</f>
        <v/>
      </c>
      <c r="X614" s="24">
        <f>IF(OR(H614="",I614=""),0,1)</f>
        <v/>
      </c>
      <c r="Y614" s="24" t="n"/>
    </row>
    <row r="615">
      <c r="A615" s="24" t="inlineStr">
        <is>
          <t>E1-Wrexham-Charlton</t>
        </is>
      </c>
      <c r="B615" s="24" t="inlineStr">
        <is>
          <t>E1</t>
        </is>
      </c>
      <c r="C615" s="24" t="inlineStr">
        <is>
          <t>Championship</t>
        </is>
      </c>
      <c r="D615" s="24" t="n">
        <v>20</v>
      </c>
      <c r="E615" s="29" t="n">
        <v>46364.82291666666</v>
      </c>
      <c r="F615" s="24" t="inlineStr">
        <is>
          <t>Wrexham</t>
        </is>
      </c>
      <c r="G615" s="24" t="inlineStr">
        <is>
          <t>Charlton</t>
        </is>
      </c>
      <c r="H615" s="37" t="n"/>
      <c r="I615" s="37" t="n"/>
      <c r="J615" s="37" t="n"/>
      <c r="K615" s="37" t="n"/>
      <c r="L615" s="31" t="n">
        <v>0.5327098471224088</v>
      </c>
      <c r="M615" s="31" t="n">
        <v>0.2598317757820225</v>
      </c>
      <c r="N615" s="31" t="n">
        <v>0.2074583770955687</v>
      </c>
      <c r="O615" s="33">
        <f>3*L615+M615</f>
        <v/>
      </c>
      <c r="P615" s="33">
        <f>3*N615+M615</f>
        <v/>
      </c>
      <c r="Q615" s="31">
        <f>IF(OR(J615="",K615=""),"",SUMPRODUCT(POISSON(Helper!$A$2:$A$122,J615,FALSE)*POISSON(Helper!$B$2:$B$122,K615,FALSE)*Helper!$C$2:$C$122))</f>
        <v/>
      </c>
      <c r="R615" s="31">
        <f>IF(OR(J615="",K615=""),"",SUMPRODUCT(POISSON(Helper!$A$2:$A$122,J615,FALSE)*POISSON(Helper!$B$2:$B$122,K615,FALSE)*Helper!$D$2:$D$122))</f>
        <v/>
      </c>
      <c r="S615" s="31">
        <f>IF(Q615="","",1-Q615-R615)</f>
        <v/>
      </c>
      <c r="T615" s="33">
        <f>IF(Q615="","",3*Q615+R615)</f>
        <v/>
      </c>
      <c r="U615" s="33">
        <f>IF(Q615="","",3*S615+R615)</f>
        <v/>
      </c>
      <c r="V615" s="24">
        <f>IF(OR(H615="",I615=""),"",IF(H615&gt;I615,3,IF(H615=I615,1,0)))</f>
        <v/>
      </c>
      <c r="W615" s="24">
        <f>IF(OR(H615="",I615=""),"",IF(I615&gt;H615,3,IF(H615=I615,1,0)))</f>
        <v/>
      </c>
      <c r="X615" s="24">
        <f>IF(OR(H615="",I615=""),0,1)</f>
        <v/>
      </c>
      <c r="Y615" s="24" t="n"/>
    </row>
    <row r="616">
      <c r="A616" s="24" t="inlineStr">
        <is>
          <t>E1-Birmingh-Watford</t>
        </is>
      </c>
      <c r="B616" s="24" t="inlineStr">
        <is>
          <t>E1</t>
        </is>
      </c>
      <c r="C616" s="24" t="inlineStr">
        <is>
          <t>Championship</t>
        </is>
      </c>
      <c r="D616" s="24" t="n">
        <v>20</v>
      </c>
      <c r="E616" s="29" t="n">
        <v>46364.83333333334</v>
      </c>
      <c r="F616" s="24" t="inlineStr">
        <is>
          <t>Birmingham</t>
        </is>
      </c>
      <c r="G616" s="24" t="inlineStr">
        <is>
          <t>Watford</t>
        </is>
      </c>
      <c r="H616" s="37" t="n"/>
      <c r="I616" s="37" t="n"/>
      <c r="J616" s="37" t="n"/>
      <c r="K616" s="37" t="n"/>
      <c r="L616" s="31" t="n">
        <v>0.4912329777455418</v>
      </c>
      <c r="M616" s="31" t="n">
        <v>0.2704522665970036</v>
      </c>
      <c r="N616" s="31" t="n">
        <v>0.2383147556574547</v>
      </c>
      <c r="O616" s="33">
        <f>3*L616+M616</f>
        <v/>
      </c>
      <c r="P616" s="33">
        <f>3*N616+M616</f>
        <v/>
      </c>
      <c r="Q616" s="31">
        <f>IF(OR(J616="",K616=""),"",SUMPRODUCT(POISSON(Helper!$A$2:$A$122,J616,FALSE)*POISSON(Helper!$B$2:$B$122,K616,FALSE)*Helper!$C$2:$C$122))</f>
        <v/>
      </c>
      <c r="R616" s="31">
        <f>IF(OR(J616="",K616=""),"",SUMPRODUCT(POISSON(Helper!$A$2:$A$122,J616,FALSE)*POISSON(Helper!$B$2:$B$122,K616,FALSE)*Helper!$D$2:$D$122))</f>
        <v/>
      </c>
      <c r="S616" s="31">
        <f>IF(Q616="","",1-Q616-R616)</f>
        <v/>
      </c>
      <c r="T616" s="33">
        <f>IF(Q616="","",3*Q616+R616)</f>
        <v/>
      </c>
      <c r="U616" s="33">
        <f>IF(Q616="","",3*S616+R616)</f>
        <v/>
      </c>
      <c r="V616" s="24">
        <f>IF(OR(H616="",I616=""),"",IF(H616&gt;I616,3,IF(H616=I616,1,0)))</f>
        <v/>
      </c>
      <c r="W616" s="24">
        <f>IF(OR(H616="",I616=""),"",IF(I616&gt;H616,3,IF(H616=I616,1,0)))</f>
        <v/>
      </c>
      <c r="X616" s="24">
        <f>IF(OR(H616="",I616=""),0,1)</f>
        <v/>
      </c>
      <c r="Y616" s="24" t="n"/>
    </row>
    <row r="617">
      <c r="A617" s="24" t="inlineStr">
        <is>
          <t>E1-WestHam-Middlesb</t>
        </is>
      </c>
      <c r="B617" s="24" t="inlineStr">
        <is>
          <t>E1</t>
        </is>
      </c>
      <c r="C617" s="24" t="inlineStr">
        <is>
          <t>Championship</t>
        </is>
      </c>
      <c r="D617" s="24" t="n">
        <v>20</v>
      </c>
      <c r="E617" s="29" t="n">
        <v>46364.83333333334</v>
      </c>
      <c r="F617" s="24" t="inlineStr">
        <is>
          <t>West Ham</t>
        </is>
      </c>
      <c r="G617" s="24" t="inlineStr">
        <is>
          <t>Middlesbrough</t>
        </is>
      </c>
      <c r="H617" s="37" t="n"/>
      <c r="I617" s="37" t="n"/>
      <c r="J617" s="37" t="n"/>
      <c r="K617" s="37" t="n"/>
      <c r="L617" s="31" t="n">
        <v>0.5260597029476621</v>
      </c>
      <c r="M617" s="31" t="n">
        <v>0.2616934865937586</v>
      </c>
      <c r="N617" s="31" t="n">
        <v>0.2122468104585793</v>
      </c>
      <c r="O617" s="33">
        <f>3*L617+M617</f>
        <v/>
      </c>
      <c r="P617" s="33">
        <f>3*N617+M617</f>
        <v/>
      </c>
      <c r="Q617" s="31">
        <f>IF(OR(J617="",K617=""),"",SUMPRODUCT(POISSON(Helper!$A$2:$A$122,J617,FALSE)*POISSON(Helper!$B$2:$B$122,K617,FALSE)*Helper!$C$2:$C$122))</f>
        <v/>
      </c>
      <c r="R617" s="31">
        <f>IF(OR(J617="",K617=""),"",SUMPRODUCT(POISSON(Helper!$A$2:$A$122,J617,FALSE)*POISSON(Helper!$B$2:$B$122,K617,FALSE)*Helper!$D$2:$D$122))</f>
        <v/>
      </c>
      <c r="S617" s="31">
        <f>IF(Q617="","",1-Q617-R617)</f>
        <v/>
      </c>
      <c r="T617" s="33">
        <f>IF(Q617="","",3*Q617+R617)</f>
        <v/>
      </c>
      <c r="U617" s="33">
        <f>IF(Q617="","",3*S617+R617)</f>
        <v/>
      </c>
      <c r="V617" s="24">
        <f>IF(OR(H617="",I617=""),"",IF(H617&gt;I617,3,IF(H617=I617,1,0)))</f>
        <v/>
      </c>
      <c r="W617" s="24">
        <f>IF(OR(H617="",I617=""),"",IF(I617&gt;H617,3,IF(H617=I617,1,0)))</f>
        <v/>
      </c>
      <c r="X617" s="24">
        <f>IF(OR(H617="",I617=""),0,1)</f>
        <v/>
      </c>
      <c r="Y617" s="24" t="n"/>
    </row>
    <row r="618">
      <c r="A618" s="24" t="inlineStr">
        <is>
          <t>E1-Derby-BristolC</t>
        </is>
      </c>
      <c r="B618" s="24" t="inlineStr">
        <is>
          <t>E1</t>
        </is>
      </c>
      <c r="C618" s="24" t="inlineStr">
        <is>
          <t>Championship</t>
        </is>
      </c>
      <c r="D618" s="24" t="n">
        <v>20</v>
      </c>
      <c r="E618" s="29" t="n">
        <v>46365.82291666666</v>
      </c>
      <c r="F618" s="24" t="inlineStr">
        <is>
          <t>Derby</t>
        </is>
      </c>
      <c r="G618" s="24" t="inlineStr">
        <is>
          <t>Bristol City</t>
        </is>
      </c>
      <c r="H618" s="37" t="n"/>
      <c r="I618" s="37" t="n"/>
      <c r="J618" s="37" t="n"/>
      <c r="K618" s="37" t="n"/>
      <c r="L618" s="31" t="n">
        <v>0.4244701072810568</v>
      </c>
      <c r="M618" s="31" t="n">
        <v>0.2822418120073898</v>
      </c>
      <c r="N618" s="31" t="n">
        <v>0.2932880807115533</v>
      </c>
      <c r="O618" s="33">
        <f>3*L618+M618</f>
        <v/>
      </c>
      <c r="P618" s="33">
        <f>3*N618+M618</f>
        <v/>
      </c>
      <c r="Q618" s="31">
        <f>IF(OR(J618="",K618=""),"",SUMPRODUCT(POISSON(Helper!$A$2:$A$122,J618,FALSE)*POISSON(Helper!$B$2:$B$122,K618,FALSE)*Helper!$C$2:$C$122))</f>
        <v/>
      </c>
      <c r="R618" s="31">
        <f>IF(OR(J618="",K618=""),"",SUMPRODUCT(POISSON(Helper!$A$2:$A$122,J618,FALSE)*POISSON(Helper!$B$2:$B$122,K618,FALSE)*Helper!$D$2:$D$122))</f>
        <v/>
      </c>
      <c r="S618" s="31">
        <f>IF(Q618="","",1-Q618-R618)</f>
        <v/>
      </c>
      <c r="T618" s="33">
        <f>IF(Q618="","",3*Q618+R618)</f>
        <v/>
      </c>
      <c r="U618" s="33">
        <f>IF(Q618="","",3*S618+R618)</f>
        <v/>
      </c>
      <c r="V618" s="24">
        <f>IF(OR(H618="",I618=""),"",IF(H618&gt;I618,3,IF(H618=I618,1,0)))</f>
        <v/>
      </c>
      <c r="W618" s="24">
        <f>IF(OR(H618="",I618=""),"",IF(I618&gt;H618,3,IF(H618=I618,1,0)))</f>
        <v/>
      </c>
      <c r="X618" s="24">
        <f>IF(OR(H618="",I618=""),0,1)</f>
        <v/>
      </c>
      <c r="Y618" s="24" t="n"/>
    </row>
    <row r="619">
      <c r="A619" s="24" t="inlineStr">
        <is>
          <t>E1-Lincoln-Stoke</t>
        </is>
      </c>
      <c r="B619" s="24" t="inlineStr">
        <is>
          <t>E1</t>
        </is>
      </c>
      <c r="C619" s="24" t="inlineStr">
        <is>
          <t>Championship</t>
        </is>
      </c>
      <c r="D619" s="24" t="n">
        <v>20</v>
      </c>
      <c r="E619" s="29" t="n">
        <v>46365.82291666666</v>
      </c>
      <c r="F619" s="24" t="inlineStr">
        <is>
          <t>Lincoln</t>
        </is>
      </c>
      <c r="G619" s="24" t="inlineStr">
        <is>
          <t>Stoke</t>
        </is>
      </c>
      <c r="H619" s="37" t="n"/>
      <c r="I619" s="37" t="n"/>
      <c r="J619" s="37" t="n"/>
      <c r="K619" s="37" t="n"/>
      <c r="L619" s="31" t="n">
        <v>0.296395220637644</v>
      </c>
      <c r="M619" s="31" t="n">
        <v>0.2826683551077351</v>
      </c>
      <c r="N619" s="31" t="n">
        <v>0.4209364242546209</v>
      </c>
      <c r="O619" s="33">
        <f>3*L619+M619</f>
        <v/>
      </c>
      <c r="P619" s="33">
        <f>3*N619+M619</f>
        <v/>
      </c>
      <c r="Q619" s="31">
        <f>IF(OR(J619="",K619=""),"",SUMPRODUCT(POISSON(Helper!$A$2:$A$122,J619,FALSE)*POISSON(Helper!$B$2:$B$122,K619,FALSE)*Helper!$C$2:$C$122))</f>
        <v/>
      </c>
      <c r="R619" s="31">
        <f>IF(OR(J619="",K619=""),"",SUMPRODUCT(POISSON(Helper!$A$2:$A$122,J619,FALSE)*POISSON(Helper!$B$2:$B$122,K619,FALSE)*Helper!$D$2:$D$122))</f>
        <v/>
      </c>
      <c r="S619" s="31">
        <f>IF(Q619="","",1-Q619-R619)</f>
        <v/>
      </c>
      <c r="T619" s="33">
        <f>IF(Q619="","",3*Q619+R619)</f>
        <v/>
      </c>
      <c r="U619" s="33">
        <f>IF(Q619="","",3*S619+R619)</f>
        <v/>
      </c>
      <c r="V619" s="24">
        <f>IF(OR(H619="",I619=""),"",IF(H619&gt;I619,3,IF(H619=I619,1,0)))</f>
        <v/>
      </c>
      <c r="W619" s="24">
        <f>IF(OR(H619="",I619=""),"",IF(I619&gt;H619,3,IF(H619=I619,1,0)))</f>
        <v/>
      </c>
      <c r="X619" s="24">
        <f>IF(OR(H619="",I619=""),0,1)</f>
        <v/>
      </c>
      <c r="Y619" s="24" t="n"/>
    </row>
    <row r="620">
      <c r="A620" s="24" t="inlineStr">
        <is>
          <t>E1-Preston-Portsmou</t>
        </is>
      </c>
      <c r="B620" s="24" t="inlineStr">
        <is>
          <t>E1</t>
        </is>
      </c>
      <c r="C620" s="24" t="inlineStr">
        <is>
          <t>Championship</t>
        </is>
      </c>
      <c r="D620" s="24" t="n">
        <v>20</v>
      </c>
      <c r="E620" s="29" t="n">
        <v>46365.82291666666</v>
      </c>
      <c r="F620" s="24" t="inlineStr">
        <is>
          <t>Preston</t>
        </is>
      </c>
      <c r="G620" s="24" t="inlineStr">
        <is>
          <t>Portsmouth</t>
        </is>
      </c>
      <c r="H620" s="37" t="n"/>
      <c r="I620" s="37" t="n"/>
      <c r="J620" s="37" t="n"/>
      <c r="K620" s="37" t="n"/>
      <c r="L620" s="31" t="n">
        <v>0.3939317798775347</v>
      </c>
      <c r="M620" s="31" t="n">
        <v>0.2852202380137015</v>
      </c>
      <c r="N620" s="31" t="n">
        <v>0.3208479821087638</v>
      </c>
      <c r="O620" s="33">
        <f>3*L620+M620</f>
        <v/>
      </c>
      <c r="P620" s="33">
        <f>3*N620+M620</f>
        <v/>
      </c>
      <c r="Q620" s="31">
        <f>IF(OR(J620="",K620=""),"",SUMPRODUCT(POISSON(Helper!$A$2:$A$122,J620,FALSE)*POISSON(Helper!$B$2:$B$122,K620,FALSE)*Helper!$C$2:$C$122))</f>
        <v/>
      </c>
      <c r="R620" s="31">
        <f>IF(OR(J620="",K620=""),"",SUMPRODUCT(POISSON(Helper!$A$2:$A$122,J620,FALSE)*POISSON(Helper!$B$2:$B$122,K620,FALSE)*Helper!$D$2:$D$122))</f>
        <v/>
      </c>
      <c r="S620" s="31">
        <f>IF(Q620="","",1-Q620-R620)</f>
        <v/>
      </c>
      <c r="T620" s="33">
        <f>IF(Q620="","",3*Q620+R620)</f>
        <v/>
      </c>
      <c r="U620" s="33">
        <f>IF(Q620="","",3*S620+R620)</f>
        <v/>
      </c>
      <c r="V620" s="24">
        <f>IF(OR(H620="",I620=""),"",IF(H620&gt;I620,3,IF(H620=I620,1,0)))</f>
        <v/>
      </c>
      <c r="W620" s="24">
        <f>IF(OR(H620="",I620=""),"",IF(I620&gt;H620,3,IF(H620=I620,1,0)))</f>
        <v/>
      </c>
      <c r="X620" s="24">
        <f>IF(OR(H620="",I620=""),0,1)</f>
        <v/>
      </c>
      <c r="Y620" s="24" t="n"/>
    </row>
    <row r="621">
      <c r="A621" s="24" t="inlineStr">
        <is>
          <t>E1-Southamp-Burnley</t>
        </is>
      </c>
      <c r="B621" s="24" t="inlineStr">
        <is>
          <t>E1</t>
        </is>
      </c>
      <c r="C621" s="24" t="inlineStr">
        <is>
          <t>Championship</t>
        </is>
      </c>
      <c r="D621" s="24" t="n">
        <v>20</v>
      </c>
      <c r="E621" s="29" t="n">
        <v>46365.83333333334</v>
      </c>
      <c r="F621" s="24" t="inlineStr">
        <is>
          <t>Southampton</t>
        </is>
      </c>
      <c r="G621" s="24" t="inlineStr">
        <is>
          <t>Burnley</t>
        </is>
      </c>
      <c r="H621" s="37" t="n"/>
      <c r="I621" s="37" t="n"/>
      <c r="J621" s="37" t="n"/>
      <c r="K621" s="37" t="n"/>
      <c r="L621" s="31" t="n">
        <v>0.3999500946765734</v>
      </c>
      <c r="M621" s="31" t="n">
        <v>0.2847621962810366</v>
      </c>
      <c r="N621" s="31" t="n">
        <v>0.3152877090423901</v>
      </c>
      <c r="O621" s="33">
        <f>3*L621+M621</f>
        <v/>
      </c>
      <c r="P621" s="33">
        <f>3*N621+M621</f>
        <v/>
      </c>
      <c r="Q621" s="31">
        <f>IF(OR(J621="",K621=""),"",SUMPRODUCT(POISSON(Helper!$A$2:$A$122,J621,FALSE)*POISSON(Helper!$B$2:$B$122,K621,FALSE)*Helper!$C$2:$C$122))</f>
        <v/>
      </c>
      <c r="R621" s="31">
        <f>IF(OR(J621="",K621=""),"",SUMPRODUCT(POISSON(Helper!$A$2:$A$122,J621,FALSE)*POISSON(Helper!$B$2:$B$122,K621,FALSE)*Helper!$D$2:$D$122))</f>
        <v/>
      </c>
      <c r="S621" s="31">
        <f>IF(Q621="","",1-Q621-R621)</f>
        <v/>
      </c>
      <c r="T621" s="33">
        <f>IF(Q621="","",3*Q621+R621)</f>
        <v/>
      </c>
      <c r="U621" s="33">
        <f>IF(Q621="","",3*S621+R621)</f>
        <v/>
      </c>
      <c r="V621" s="24">
        <f>IF(OR(H621="",I621=""),"",IF(H621&gt;I621,3,IF(H621=I621,1,0)))</f>
        <v/>
      </c>
      <c r="W621" s="24">
        <f>IF(OR(H621="",I621=""),"",IF(I621&gt;H621,3,IF(H621=I621,1,0)))</f>
        <v/>
      </c>
      <c r="X621" s="24">
        <f>IF(OR(H621="",I621=""),0,1)</f>
        <v/>
      </c>
      <c r="Y621" s="24" t="n"/>
    </row>
    <row r="622">
      <c r="A622" s="24" t="inlineStr">
        <is>
          <t>E1-Bolton-Wrexham</t>
        </is>
      </c>
      <c r="B622" s="24" t="inlineStr">
        <is>
          <t>E1</t>
        </is>
      </c>
      <c r="C622" s="24" t="inlineStr">
        <is>
          <t>Championship</t>
        </is>
      </c>
      <c r="D622" s="24" t="n">
        <v>21</v>
      </c>
      <c r="E622" s="29" t="n">
        <v>46367.83333333334</v>
      </c>
      <c r="F622" s="24" t="inlineStr">
        <is>
          <t>Bolton</t>
        </is>
      </c>
      <c r="G622" s="24" t="inlineStr">
        <is>
          <t>Wrexham</t>
        </is>
      </c>
      <c r="H622" s="37" t="n"/>
      <c r="I622" s="37" t="n"/>
      <c r="J622" s="37" t="n"/>
      <c r="K622" s="37" t="n"/>
      <c r="L622" s="31" t="n">
        <v>0.3162879965930837</v>
      </c>
      <c r="M622" s="31" t="n">
        <v>0.2848497824433805</v>
      </c>
      <c r="N622" s="31" t="n">
        <v>0.3988622209635358</v>
      </c>
      <c r="O622" s="33">
        <f>3*L622+M622</f>
        <v/>
      </c>
      <c r="P622" s="33">
        <f>3*N622+M622</f>
        <v/>
      </c>
      <c r="Q622" s="31">
        <f>IF(OR(J622="",K622=""),"",SUMPRODUCT(POISSON(Helper!$A$2:$A$122,J622,FALSE)*POISSON(Helper!$B$2:$B$122,K622,FALSE)*Helper!$C$2:$C$122))</f>
        <v/>
      </c>
      <c r="R622" s="31">
        <f>IF(OR(J622="",K622=""),"",SUMPRODUCT(POISSON(Helper!$A$2:$A$122,J622,FALSE)*POISSON(Helper!$B$2:$B$122,K622,FALSE)*Helper!$D$2:$D$122))</f>
        <v/>
      </c>
      <c r="S622" s="31">
        <f>IF(Q622="","",1-Q622-R622)</f>
        <v/>
      </c>
      <c r="T622" s="33">
        <f>IF(Q622="","",3*Q622+R622)</f>
        <v/>
      </c>
      <c r="U622" s="33">
        <f>IF(Q622="","",3*S622+R622)</f>
        <v/>
      </c>
      <c r="V622" s="24">
        <f>IF(OR(H622="",I622=""),"",IF(H622&gt;I622,3,IF(H622=I622,1,0)))</f>
        <v/>
      </c>
      <c r="W622" s="24">
        <f>IF(OR(H622="",I622=""),"",IF(I622&gt;H622,3,IF(H622=I622,1,0)))</f>
        <v/>
      </c>
      <c r="X622" s="24">
        <f>IF(OR(H622="",I622=""),0,1)</f>
        <v/>
      </c>
      <c r="Y622" s="24" t="n"/>
    </row>
    <row r="623">
      <c r="A623" s="24" t="inlineStr">
        <is>
          <t>E1-Preston-Middlesb</t>
        </is>
      </c>
      <c r="B623" s="24" t="inlineStr">
        <is>
          <t>E1</t>
        </is>
      </c>
      <c r="C623" s="24" t="inlineStr">
        <is>
          <t>Championship</t>
        </is>
      </c>
      <c r="D623" s="24" t="n">
        <v>21</v>
      </c>
      <c r="E623" s="29" t="n">
        <v>46368.52083333334</v>
      </c>
      <c r="F623" s="24" t="inlineStr">
        <is>
          <t>Preston</t>
        </is>
      </c>
      <c r="G623" s="24" t="inlineStr">
        <is>
          <t>Middlesbrough</t>
        </is>
      </c>
      <c r="H623" s="37" t="n"/>
      <c r="I623" s="37" t="n"/>
      <c r="J623" s="37" t="n"/>
      <c r="K623" s="37" t="n"/>
      <c r="L623" s="31" t="n">
        <v>0.3019957323835568</v>
      </c>
      <c r="M623" s="31" t="n">
        <v>0.2833776122980201</v>
      </c>
      <c r="N623" s="31" t="n">
        <v>0.4146266553184231</v>
      </c>
      <c r="O623" s="33">
        <f>3*L623+M623</f>
        <v/>
      </c>
      <c r="P623" s="33">
        <f>3*N623+M623</f>
        <v/>
      </c>
      <c r="Q623" s="31">
        <f>IF(OR(J623="",K623=""),"",SUMPRODUCT(POISSON(Helper!$A$2:$A$122,J623,FALSE)*POISSON(Helper!$B$2:$B$122,K623,FALSE)*Helper!$C$2:$C$122))</f>
        <v/>
      </c>
      <c r="R623" s="31">
        <f>IF(OR(J623="",K623=""),"",SUMPRODUCT(POISSON(Helper!$A$2:$A$122,J623,FALSE)*POISSON(Helper!$B$2:$B$122,K623,FALSE)*Helper!$D$2:$D$122))</f>
        <v/>
      </c>
      <c r="S623" s="31">
        <f>IF(Q623="","",1-Q623-R623)</f>
        <v/>
      </c>
      <c r="T623" s="33">
        <f>IF(Q623="","",3*Q623+R623)</f>
        <v/>
      </c>
      <c r="U623" s="33">
        <f>IF(Q623="","",3*S623+R623)</f>
        <v/>
      </c>
      <c r="V623" s="24">
        <f>IF(OR(H623="",I623=""),"",IF(H623&gt;I623,3,IF(H623=I623,1,0)))</f>
        <v/>
      </c>
      <c r="W623" s="24">
        <f>IF(OR(H623="",I623=""),"",IF(I623&gt;H623,3,IF(H623=I623,1,0)))</f>
        <v/>
      </c>
      <c r="X623" s="24">
        <f>IF(OR(H623="",I623=""),0,1)</f>
        <v/>
      </c>
      <c r="Y623" s="24" t="n"/>
    </row>
    <row r="624">
      <c r="A624" s="24" t="inlineStr">
        <is>
          <t>E1-QPR-Watford</t>
        </is>
      </c>
      <c r="B624" s="24" t="inlineStr">
        <is>
          <t>E1</t>
        </is>
      </c>
      <c r="C624" s="24" t="inlineStr">
        <is>
          <t>Championship</t>
        </is>
      </c>
      <c r="D624" s="24" t="n">
        <v>21</v>
      </c>
      <c r="E624" s="29" t="n">
        <v>46368.52083333334</v>
      </c>
      <c r="F624" s="24" t="inlineStr">
        <is>
          <t>QPR</t>
        </is>
      </c>
      <c r="G624" s="24" t="inlineStr">
        <is>
          <t>Watford</t>
        </is>
      </c>
      <c r="H624" s="37" t="n"/>
      <c r="I624" s="37" t="n"/>
      <c r="J624" s="37" t="n"/>
      <c r="K624" s="37" t="n"/>
      <c r="L624" s="31" t="n">
        <v>0.4114898538424043</v>
      </c>
      <c r="M624" s="31" t="n">
        <v>0.2837049475958872</v>
      </c>
      <c r="N624" s="31" t="n">
        <v>0.3048051985617085</v>
      </c>
      <c r="O624" s="33">
        <f>3*L624+M624</f>
        <v/>
      </c>
      <c r="P624" s="33">
        <f>3*N624+M624</f>
        <v/>
      </c>
      <c r="Q624" s="31">
        <f>IF(OR(J624="",K624=""),"",SUMPRODUCT(POISSON(Helper!$A$2:$A$122,J624,FALSE)*POISSON(Helper!$B$2:$B$122,K624,FALSE)*Helper!$C$2:$C$122))</f>
        <v/>
      </c>
      <c r="R624" s="31">
        <f>IF(OR(J624="",K624=""),"",SUMPRODUCT(POISSON(Helper!$A$2:$A$122,J624,FALSE)*POISSON(Helper!$B$2:$B$122,K624,FALSE)*Helper!$D$2:$D$122))</f>
        <v/>
      </c>
      <c r="S624" s="31">
        <f>IF(Q624="","",1-Q624-R624)</f>
        <v/>
      </c>
      <c r="T624" s="33">
        <f>IF(Q624="","",3*Q624+R624)</f>
        <v/>
      </c>
      <c r="U624" s="33">
        <f>IF(Q624="","",3*S624+R624)</f>
        <v/>
      </c>
      <c r="V624" s="24">
        <f>IF(OR(H624="",I624=""),"",IF(H624&gt;I624,3,IF(H624=I624,1,0)))</f>
        <v/>
      </c>
      <c r="W624" s="24">
        <f>IF(OR(H624="",I624=""),"",IF(I624&gt;H624,3,IF(H624=I624,1,0)))</f>
        <v/>
      </c>
      <c r="X624" s="24">
        <f>IF(OR(H624="",I624=""),0,1)</f>
        <v/>
      </c>
      <c r="Y624" s="24" t="n"/>
    </row>
    <row r="625">
      <c r="A625" s="24" t="inlineStr">
        <is>
          <t>E1-Stoke-WestBrom</t>
        </is>
      </c>
      <c r="B625" s="24" t="inlineStr">
        <is>
          <t>E1</t>
        </is>
      </c>
      <c r="C625" s="24" t="inlineStr">
        <is>
          <t>Championship</t>
        </is>
      </c>
      <c r="D625" s="24" t="n">
        <v>21</v>
      </c>
      <c r="E625" s="29" t="n">
        <v>46368.52083333334</v>
      </c>
      <c r="F625" s="24" t="inlineStr">
        <is>
          <t>Stoke</t>
        </is>
      </c>
      <c r="G625" s="24" t="inlineStr">
        <is>
          <t>West Brom</t>
        </is>
      </c>
      <c r="H625" s="37" t="n"/>
      <c r="I625" s="37" t="n"/>
      <c r="J625" s="37" t="n"/>
      <c r="K625" s="37" t="n"/>
      <c r="L625" s="31" t="n">
        <v>0.4288618678456529</v>
      </c>
      <c r="M625" s="31" t="n">
        <v>0.2816826774366398</v>
      </c>
      <c r="N625" s="31" t="n">
        <v>0.2894554547177073</v>
      </c>
      <c r="O625" s="33">
        <f>3*L625+M625</f>
        <v/>
      </c>
      <c r="P625" s="33">
        <f>3*N625+M625</f>
        <v/>
      </c>
      <c r="Q625" s="31">
        <f>IF(OR(J625="",K625=""),"",SUMPRODUCT(POISSON(Helper!$A$2:$A$122,J625,FALSE)*POISSON(Helper!$B$2:$B$122,K625,FALSE)*Helper!$C$2:$C$122))</f>
        <v/>
      </c>
      <c r="R625" s="31">
        <f>IF(OR(J625="",K625=""),"",SUMPRODUCT(POISSON(Helper!$A$2:$A$122,J625,FALSE)*POISSON(Helper!$B$2:$B$122,K625,FALSE)*Helper!$D$2:$D$122))</f>
        <v/>
      </c>
      <c r="S625" s="31">
        <f>IF(Q625="","",1-Q625-R625)</f>
        <v/>
      </c>
      <c r="T625" s="33">
        <f>IF(Q625="","",3*Q625+R625)</f>
        <v/>
      </c>
      <c r="U625" s="33">
        <f>IF(Q625="","",3*S625+R625)</f>
        <v/>
      </c>
      <c r="V625" s="24">
        <f>IF(OR(H625="",I625=""),"",IF(H625&gt;I625,3,IF(H625=I625,1,0)))</f>
        <v/>
      </c>
      <c r="W625" s="24">
        <f>IF(OR(H625="",I625=""),"",IF(I625&gt;H625,3,IF(H625=I625,1,0)))</f>
        <v/>
      </c>
      <c r="X625" s="24">
        <f>IF(OR(H625="",I625=""),0,1)</f>
        <v/>
      </c>
      <c r="Y625" s="24" t="n"/>
    </row>
    <row r="626">
      <c r="A626" s="24" t="inlineStr">
        <is>
          <t>E1-Blackbur-Derby</t>
        </is>
      </c>
      <c r="B626" s="24" t="inlineStr">
        <is>
          <t>E1</t>
        </is>
      </c>
      <c r="C626" s="24" t="inlineStr">
        <is>
          <t>Championship</t>
        </is>
      </c>
      <c r="D626" s="24" t="n">
        <v>21</v>
      </c>
      <c r="E626" s="29" t="n">
        <v>46368.625</v>
      </c>
      <c r="F626" s="24" t="inlineStr">
        <is>
          <t>Blackburn</t>
        </is>
      </c>
      <c r="G626" s="24" t="inlineStr">
        <is>
          <t>Derby</t>
        </is>
      </c>
      <c r="H626" s="37" t="n"/>
      <c r="I626" s="37" t="n"/>
      <c r="J626" s="37" t="n"/>
      <c r="K626" s="37" t="n"/>
      <c r="L626" s="31" t="n">
        <v>0.3745164585323479</v>
      </c>
      <c r="M626" s="31" t="n">
        <v>0.2862470995895408</v>
      </c>
      <c r="N626" s="31" t="n">
        <v>0.3392364418781113</v>
      </c>
      <c r="O626" s="33">
        <f>3*L626+M626</f>
        <v/>
      </c>
      <c r="P626" s="33">
        <f>3*N626+M626</f>
        <v/>
      </c>
      <c r="Q626" s="31">
        <f>IF(OR(J626="",K626=""),"",SUMPRODUCT(POISSON(Helper!$A$2:$A$122,J626,FALSE)*POISSON(Helper!$B$2:$B$122,K626,FALSE)*Helper!$C$2:$C$122))</f>
        <v/>
      </c>
      <c r="R626" s="31">
        <f>IF(OR(J626="",K626=""),"",SUMPRODUCT(POISSON(Helper!$A$2:$A$122,J626,FALSE)*POISSON(Helper!$B$2:$B$122,K626,FALSE)*Helper!$D$2:$D$122))</f>
        <v/>
      </c>
      <c r="S626" s="31">
        <f>IF(Q626="","",1-Q626-R626)</f>
        <v/>
      </c>
      <c r="T626" s="33">
        <f>IF(Q626="","",3*Q626+R626)</f>
        <v/>
      </c>
      <c r="U626" s="33">
        <f>IF(Q626="","",3*S626+R626)</f>
        <v/>
      </c>
      <c r="V626" s="24">
        <f>IF(OR(H626="",I626=""),"",IF(H626&gt;I626,3,IF(H626=I626,1,0)))</f>
        <v/>
      </c>
      <c r="W626" s="24">
        <f>IF(OR(H626="",I626=""),"",IF(I626&gt;H626,3,IF(H626=I626,1,0)))</f>
        <v/>
      </c>
      <c r="X626" s="24">
        <f>IF(OR(H626="",I626=""),0,1)</f>
        <v/>
      </c>
      <c r="Y626" s="24" t="n"/>
    </row>
    <row r="627">
      <c r="A627" s="24" t="inlineStr">
        <is>
          <t>E1-Cardiff-Southamp</t>
        </is>
      </c>
      <c r="B627" s="24" t="inlineStr">
        <is>
          <t>E1</t>
        </is>
      </c>
      <c r="C627" s="24" t="inlineStr">
        <is>
          <t>Championship</t>
        </is>
      </c>
      <c r="D627" s="24" t="n">
        <v>21</v>
      </c>
      <c r="E627" s="29" t="n">
        <v>46368.625</v>
      </c>
      <c r="F627" s="24" t="inlineStr">
        <is>
          <t>Cardiff</t>
        </is>
      </c>
      <c r="G627" s="24" t="inlineStr">
        <is>
          <t>Southampton</t>
        </is>
      </c>
      <c r="H627" s="37" t="n"/>
      <c r="I627" s="37" t="n"/>
      <c r="J627" s="37" t="n"/>
      <c r="K627" s="37" t="n"/>
      <c r="L627" s="31" t="n">
        <v>0.3024067832335871</v>
      </c>
      <c r="M627" s="31" t="n">
        <v>0.283426683345521</v>
      </c>
      <c r="N627" s="31" t="n">
        <v>0.414166533420892</v>
      </c>
      <c r="O627" s="33">
        <f>3*L627+M627</f>
        <v/>
      </c>
      <c r="P627" s="33">
        <f>3*N627+M627</f>
        <v/>
      </c>
      <c r="Q627" s="31">
        <f>IF(OR(J627="",K627=""),"",SUMPRODUCT(POISSON(Helper!$A$2:$A$122,J627,FALSE)*POISSON(Helper!$B$2:$B$122,K627,FALSE)*Helper!$C$2:$C$122))</f>
        <v/>
      </c>
      <c r="R627" s="31">
        <f>IF(OR(J627="",K627=""),"",SUMPRODUCT(POISSON(Helper!$A$2:$A$122,J627,FALSE)*POISSON(Helper!$B$2:$B$122,K627,FALSE)*Helper!$D$2:$D$122))</f>
        <v/>
      </c>
      <c r="S627" s="31">
        <f>IF(Q627="","",1-Q627-R627)</f>
        <v/>
      </c>
      <c r="T627" s="33">
        <f>IF(Q627="","",3*Q627+R627)</f>
        <v/>
      </c>
      <c r="U627" s="33">
        <f>IF(Q627="","",3*S627+R627)</f>
        <v/>
      </c>
      <c r="V627" s="24">
        <f>IF(OR(H627="",I627=""),"",IF(H627&gt;I627,3,IF(H627=I627,1,0)))</f>
        <v/>
      </c>
      <c r="W627" s="24">
        <f>IF(OR(H627="",I627=""),"",IF(I627&gt;H627,3,IF(H627=I627,1,0)))</f>
        <v/>
      </c>
      <c r="X627" s="24">
        <f>IF(OR(H627="",I627=""),0,1)</f>
        <v/>
      </c>
      <c r="Y627" s="24" t="n"/>
    </row>
    <row r="628">
      <c r="A628" s="24" t="inlineStr">
        <is>
          <t>E1-Charlton-Swansea</t>
        </is>
      </c>
      <c r="B628" s="24" t="inlineStr">
        <is>
          <t>E1</t>
        </is>
      </c>
      <c r="C628" s="24" t="inlineStr">
        <is>
          <t>Championship</t>
        </is>
      </c>
      <c r="D628" s="24" t="n">
        <v>21</v>
      </c>
      <c r="E628" s="29" t="n">
        <v>46368.625</v>
      </c>
      <c r="F628" s="24" t="inlineStr">
        <is>
          <t>Charlton</t>
        </is>
      </c>
      <c r="G628" s="24" t="inlineStr">
        <is>
          <t>Swansea</t>
        </is>
      </c>
      <c r="H628" s="37" t="n"/>
      <c r="I628" s="37" t="n"/>
      <c r="J628" s="37" t="n"/>
      <c r="K628" s="37" t="n"/>
      <c r="L628" s="31" t="n">
        <v>0.3510538329598396</v>
      </c>
      <c r="M628" s="31" t="n">
        <v>0.2865266034230868</v>
      </c>
      <c r="N628" s="31" t="n">
        <v>0.3624195636170736</v>
      </c>
      <c r="O628" s="33">
        <f>3*L628+M628</f>
        <v/>
      </c>
      <c r="P628" s="33">
        <f>3*N628+M628</f>
        <v/>
      </c>
      <c r="Q628" s="31">
        <f>IF(OR(J628="",K628=""),"",SUMPRODUCT(POISSON(Helper!$A$2:$A$122,J628,FALSE)*POISSON(Helper!$B$2:$B$122,K628,FALSE)*Helper!$C$2:$C$122))</f>
        <v/>
      </c>
      <c r="R628" s="31">
        <f>IF(OR(J628="",K628=""),"",SUMPRODUCT(POISSON(Helper!$A$2:$A$122,J628,FALSE)*POISSON(Helper!$B$2:$B$122,K628,FALSE)*Helper!$D$2:$D$122))</f>
        <v/>
      </c>
      <c r="S628" s="31">
        <f>IF(Q628="","",1-Q628-R628)</f>
        <v/>
      </c>
      <c r="T628" s="33">
        <f>IF(Q628="","",3*Q628+R628)</f>
        <v/>
      </c>
      <c r="U628" s="33">
        <f>IF(Q628="","",3*S628+R628)</f>
        <v/>
      </c>
      <c r="V628" s="24">
        <f>IF(OR(H628="",I628=""),"",IF(H628&gt;I628,3,IF(H628=I628,1,0)))</f>
        <v/>
      </c>
      <c r="W628" s="24">
        <f>IF(OR(H628="",I628=""),"",IF(I628&gt;H628,3,IF(H628=I628,1,0)))</f>
        <v/>
      </c>
      <c r="X628" s="24">
        <f>IF(OR(H628="",I628=""),0,1)</f>
        <v/>
      </c>
      <c r="Y628" s="24" t="n"/>
    </row>
    <row r="629">
      <c r="A629" s="24" t="inlineStr">
        <is>
          <t>E1-Portsmou-Birmingh</t>
        </is>
      </c>
      <c r="B629" s="24" t="inlineStr">
        <is>
          <t>E1</t>
        </is>
      </c>
      <c r="C629" s="24" t="inlineStr">
        <is>
          <t>Championship</t>
        </is>
      </c>
      <c r="D629" s="24" t="n">
        <v>21</v>
      </c>
      <c r="E629" s="29" t="n">
        <v>46368.625</v>
      </c>
      <c r="F629" s="24" t="inlineStr">
        <is>
          <t>Portsmouth</t>
        </is>
      </c>
      <c r="G629" s="24" t="inlineStr">
        <is>
          <t>Birmingham</t>
        </is>
      </c>
      <c r="H629" s="37" t="n"/>
      <c r="I629" s="37" t="n"/>
      <c r="J629" s="37" t="n"/>
      <c r="K629" s="37" t="n"/>
      <c r="L629" s="31" t="n">
        <v>0.3387274223563354</v>
      </c>
      <c r="M629" s="31" t="n">
        <v>0.2862285010970573</v>
      </c>
      <c r="N629" s="31" t="n">
        <v>0.3750440765466072</v>
      </c>
      <c r="O629" s="33">
        <f>3*L629+M629</f>
        <v/>
      </c>
      <c r="P629" s="33">
        <f>3*N629+M629</f>
        <v/>
      </c>
      <c r="Q629" s="31">
        <f>IF(OR(J629="",K629=""),"",SUMPRODUCT(POISSON(Helper!$A$2:$A$122,J629,FALSE)*POISSON(Helper!$B$2:$B$122,K629,FALSE)*Helper!$C$2:$C$122))</f>
        <v/>
      </c>
      <c r="R629" s="31">
        <f>IF(OR(J629="",K629=""),"",SUMPRODUCT(POISSON(Helper!$A$2:$A$122,J629,FALSE)*POISSON(Helper!$B$2:$B$122,K629,FALSE)*Helper!$D$2:$D$122))</f>
        <v/>
      </c>
      <c r="S629" s="31">
        <f>IF(Q629="","",1-Q629-R629)</f>
        <v/>
      </c>
      <c r="T629" s="33">
        <f>IF(Q629="","",3*Q629+R629)</f>
        <v/>
      </c>
      <c r="U629" s="33">
        <f>IF(Q629="","",3*S629+R629)</f>
        <v/>
      </c>
      <c r="V629" s="24">
        <f>IF(OR(H629="",I629=""),"",IF(H629&gt;I629,3,IF(H629=I629,1,0)))</f>
        <v/>
      </c>
      <c r="W629" s="24">
        <f>IF(OR(H629="",I629=""),"",IF(I629&gt;H629,3,IF(H629=I629,1,0)))</f>
        <v/>
      </c>
      <c r="X629" s="24">
        <f>IF(OR(H629="",I629=""),0,1)</f>
        <v/>
      </c>
      <c r="Y629" s="24" t="n"/>
    </row>
    <row r="630">
      <c r="A630" s="24" t="inlineStr">
        <is>
          <t>E1-Sheffiel-Burnley</t>
        </is>
      </c>
      <c r="B630" s="24" t="inlineStr">
        <is>
          <t>E1</t>
        </is>
      </c>
      <c r="C630" s="24" t="inlineStr">
        <is>
          <t>Championship</t>
        </is>
      </c>
      <c r="D630" s="24" t="n">
        <v>21</v>
      </c>
      <c r="E630" s="29" t="n">
        <v>46368.625</v>
      </c>
      <c r="F630" s="24" t="inlineStr">
        <is>
          <t>Sheffield United</t>
        </is>
      </c>
      <c r="G630" s="24" t="inlineStr">
        <is>
          <t>Burnley</t>
        </is>
      </c>
      <c r="H630" s="37" t="n"/>
      <c r="I630" s="37" t="n"/>
      <c r="J630" s="37" t="n"/>
      <c r="K630" s="37" t="n"/>
      <c r="L630" s="31" t="n">
        <v>0.3841772980909496</v>
      </c>
      <c r="M630" s="31" t="n">
        <v>0.2858234108944558</v>
      </c>
      <c r="N630" s="31" t="n">
        <v>0.3299992910145945</v>
      </c>
      <c r="O630" s="33">
        <f>3*L630+M630</f>
        <v/>
      </c>
      <c r="P630" s="33">
        <f>3*N630+M630</f>
        <v/>
      </c>
      <c r="Q630" s="31">
        <f>IF(OR(J630="",K630=""),"",SUMPRODUCT(POISSON(Helper!$A$2:$A$122,J630,FALSE)*POISSON(Helper!$B$2:$B$122,K630,FALSE)*Helper!$C$2:$C$122))</f>
        <v/>
      </c>
      <c r="R630" s="31">
        <f>IF(OR(J630="",K630=""),"",SUMPRODUCT(POISSON(Helper!$A$2:$A$122,J630,FALSE)*POISSON(Helper!$B$2:$B$122,K630,FALSE)*Helper!$D$2:$D$122))</f>
        <v/>
      </c>
      <c r="S630" s="31">
        <f>IF(Q630="","",1-Q630-R630)</f>
        <v/>
      </c>
      <c r="T630" s="33">
        <f>IF(Q630="","",3*Q630+R630)</f>
        <v/>
      </c>
      <c r="U630" s="33">
        <f>IF(Q630="","",3*S630+R630)</f>
        <v/>
      </c>
      <c r="V630" s="24">
        <f>IF(OR(H630="",I630=""),"",IF(H630&gt;I630,3,IF(H630=I630,1,0)))</f>
        <v/>
      </c>
      <c r="W630" s="24">
        <f>IF(OR(H630="",I630=""),"",IF(I630&gt;H630,3,IF(H630=I630,1,0)))</f>
        <v/>
      </c>
      <c r="X630" s="24">
        <f>IF(OR(H630="",I630=""),0,1)</f>
        <v/>
      </c>
      <c r="Y630" s="24" t="n"/>
    </row>
    <row r="631">
      <c r="A631" s="24" t="inlineStr">
        <is>
          <t>E1-WestHam-BristolC</t>
        </is>
      </c>
      <c r="B631" s="24" t="inlineStr">
        <is>
          <t>E1</t>
        </is>
      </c>
      <c r="C631" s="24" t="inlineStr">
        <is>
          <t>Championship</t>
        </is>
      </c>
      <c r="D631" s="24" t="n">
        <v>21</v>
      </c>
      <c r="E631" s="29" t="n">
        <v>46368.625</v>
      </c>
      <c r="F631" s="24" t="inlineStr">
        <is>
          <t>West Ham</t>
        </is>
      </c>
      <c r="G631" s="24" t="inlineStr">
        <is>
          <t>Bristol City</t>
        </is>
      </c>
      <c r="H631" s="37" t="n"/>
      <c r="I631" s="37" t="n"/>
      <c r="J631" s="37" t="n"/>
      <c r="K631" s="37" t="n"/>
      <c r="L631" s="31" t="n">
        <v>0.5933391539890902</v>
      </c>
      <c r="M631" s="31" t="n">
        <v>0.2402193545206396</v>
      </c>
      <c r="N631" s="31" t="n">
        <v>0.1664414914902702</v>
      </c>
      <c r="O631" s="33">
        <f>3*L631+M631</f>
        <v/>
      </c>
      <c r="P631" s="33">
        <f>3*N631+M631</f>
        <v/>
      </c>
      <c r="Q631" s="31">
        <f>IF(OR(J631="",K631=""),"",SUMPRODUCT(POISSON(Helper!$A$2:$A$122,J631,FALSE)*POISSON(Helper!$B$2:$B$122,K631,FALSE)*Helper!$C$2:$C$122))</f>
        <v/>
      </c>
      <c r="R631" s="31">
        <f>IF(OR(J631="",K631=""),"",SUMPRODUCT(POISSON(Helper!$A$2:$A$122,J631,FALSE)*POISSON(Helper!$B$2:$B$122,K631,FALSE)*Helper!$D$2:$D$122))</f>
        <v/>
      </c>
      <c r="S631" s="31">
        <f>IF(Q631="","",1-Q631-R631)</f>
        <v/>
      </c>
      <c r="T631" s="33">
        <f>IF(Q631="","",3*Q631+R631)</f>
        <v/>
      </c>
      <c r="U631" s="33">
        <f>IF(Q631="","",3*S631+R631)</f>
        <v/>
      </c>
      <c r="V631" s="24">
        <f>IF(OR(H631="",I631=""),"",IF(H631&gt;I631,3,IF(H631=I631,1,0)))</f>
        <v/>
      </c>
      <c r="W631" s="24">
        <f>IF(OR(H631="",I631=""),"",IF(I631&gt;H631,3,IF(H631=I631,1,0)))</f>
        <v/>
      </c>
      <c r="X631" s="24">
        <f>IF(OR(H631="",I631=""),0,1)</f>
        <v/>
      </c>
      <c r="Y631" s="24" t="n"/>
    </row>
    <row r="632">
      <c r="A632" s="24" t="inlineStr">
        <is>
          <t>E1-Wolves-Millwall</t>
        </is>
      </c>
      <c r="B632" s="24" t="inlineStr">
        <is>
          <t>E1</t>
        </is>
      </c>
      <c r="C632" s="24" t="inlineStr">
        <is>
          <t>Championship</t>
        </is>
      </c>
      <c r="D632" s="24" t="n">
        <v>21</v>
      </c>
      <c r="E632" s="29" t="n">
        <v>46368.625</v>
      </c>
      <c r="F632" s="24" t="inlineStr">
        <is>
          <t>Wolves</t>
        </is>
      </c>
      <c r="G632" s="24" t="inlineStr">
        <is>
          <t>Millwall</t>
        </is>
      </c>
      <c r="H632" s="37" t="n"/>
      <c r="I632" s="37" t="n"/>
      <c r="J632" s="37" t="n"/>
      <c r="K632" s="37" t="n"/>
      <c r="L632" s="31" t="n">
        <v>0.4950598573460128</v>
      </c>
      <c r="M632" s="31" t="n">
        <v>0.2695731359919808</v>
      </c>
      <c r="N632" s="31" t="n">
        <v>0.2353670066620064</v>
      </c>
      <c r="O632" s="33">
        <f>3*L632+M632</f>
        <v/>
      </c>
      <c r="P632" s="33">
        <f>3*N632+M632</f>
        <v/>
      </c>
      <c r="Q632" s="31">
        <f>IF(OR(J632="",K632=""),"",SUMPRODUCT(POISSON(Helper!$A$2:$A$122,J632,FALSE)*POISSON(Helper!$B$2:$B$122,K632,FALSE)*Helper!$C$2:$C$122))</f>
        <v/>
      </c>
      <c r="R632" s="31">
        <f>IF(OR(J632="",K632=""),"",SUMPRODUCT(POISSON(Helper!$A$2:$A$122,J632,FALSE)*POISSON(Helper!$B$2:$B$122,K632,FALSE)*Helper!$D$2:$D$122))</f>
        <v/>
      </c>
      <c r="S632" s="31">
        <f>IF(Q632="","",1-Q632-R632)</f>
        <v/>
      </c>
      <c r="T632" s="33">
        <f>IF(Q632="","",3*Q632+R632)</f>
        <v/>
      </c>
      <c r="U632" s="33">
        <f>IF(Q632="","",3*S632+R632)</f>
        <v/>
      </c>
      <c r="V632" s="24">
        <f>IF(OR(H632="",I632=""),"",IF(H632&gt;I632,3,IF(H632=I632,1,0)))</f>
        <v/>
      </c>
      <c r="W632" s="24">
        <f>IF(OR(H632="",I632=""),"",IF(I632&gt;H632,3,IF(H632=I632,1,0)))</f>
        <v/>
      </c>
      <c r="X632" s="24">
        <f>IF(OR(H632="",I632=""),0,1)</f>
        <v/>
      </c>
      <c r="Y632" s="24" t="n"/>
    </row>
    <row r="633">
      <c r="A633" s="24" t="inlineStr">
        <is>
          <t>E1-Lincoln-Norwich</t>
        </is>
      </c>
      <c r="B633" s="24" t="inlineStr">
        <is>
          <t>E1</t>
        </is>
      </c>
      <c r="C633" s="24" t="inlineStr">
        <is>
          <t>Championship</t>
        </is>
      </c>
      <c r="D633" s="24" t="n">
        <v>21</v>
      </c>
      <c r="E633" s="29" t="n">
        <v>46369.58333333334</v>
      </c>
      <c r="F633" s="24" t="inlineStr">
        <is>
          <t>Lincoln</t>
        </is>
      </c>
      <c r="G633" s="24" t="inlineStr">
        <is>
          <t>Norwich</t>
        </is>
      </c>
      <c r="H633" s="37" t="n"/>
      <c r="I633" s="37" t="n"/>
      <c r="J633" s="37" t="n"/>
      <c r="K633" s="37" t="n"/>
      <c r="L633" s="31" t="n">
        <v>0.2784096409330289</v>
      </c>
      <c r="M633" s="31" t="n">
        <v>0.2798626312898765</v>
      </c>
      <c r="N633" s="31" t="n">
        <v>0.4417277277770946</v>
      </c>
      <c r="O633" s="33">
        <f>3*L633+M633</f>
        <v/>
      </c>
      <c r="P633" s="33">
        <f>3*N633+M633</f>
        <v/>
      </c>
      <c r="Q633" s="31">
        <f>IF(OR(J633="",K633=""),"",SUMPRODUCT(POISSON(Helper!$A$2:$A$122,J633,FALSE)*POISSON(Helper!$B$2:$B$122,K633,FALSE)*Helper!$C$2:$C$122))</f>
        <v/>
      </c>
      <c r="R633" s="31">
        <f>IF(OR(J633="",K633=""),"",SUMPRODUCT(POISSON(Helper!$A$2:$A$122,J633,FALSE)*POISSON(Helper!$B$2:$B$122,K633,FALSE)*Helper!$D$2:$D$122))</f>
        <v/>
      </c>
      <c r="S633" s="31">
        <f>IF(Q633="","",1-Q633-R633)</f>
        <v/>
      </c>
      <c r="T633" s="33">
        <f>IF(Q633="","",3*Q633+R633)</f>
        <v/>
      </c>
      <c r="U633" s="33">
        <f>IF(Q633="","",3*S633+R633)</f>
        <v/>
      </c>
      <c r="V633" s="24">
        <f>IF(OR(H633="",I633=""),"",IF(H633&gt;I633,3,IF(H633=I633,1,0)))</f>
        <v/>
      </c>
      <c r="W633" s="24">
        <f>IF(OR(H633="",I633=""),"",IF(I633&gt;H633,3,IF(H633=I633,1,0)))</f>
        <v/>
      </c>
      <c r="X633" s="24">
        <f>IF(OR(H633="",I633=""),0,1)</f>
        <v/>
      </c>
      <c r="Y633" s="24" t="n"/>
    </row>
    <row r="634">
      <c r="A634" s="24" t="inlineStr">
        <is>
          <t>E1-WestBrom-Sheffiel</t>
        </is>
      </c>
      <c r="B634" s="24" t="inlineStr">
        <is>
          <t>E1</t>
        </is>
      </c>
      <c r="C634" s="24" t="inlineStr">
        <is>
          <t>Championship</t>
        </is>
      </c>
      <c r="D634" s="24" t="n">
        <v>22</v>
      </c>
      <c r="E634" s="29" t="n">
        <v>46374.83333333334</v>
      </c>
      <c r="F634" s="24" t="inlineStr">
        <is>
          <t>West Brom</t>
        </is>
      </c>
      <c r="G634" s="24" t="inlineStr">
        <is>
          <t>Sheffield United</t>
        </is>
      </c>
      <c r="H634" s="37" t="n"/>
      <c r="I634" s="37" t="n"/>
      <c r="J634" s="37" t="n"/>
      <c r="K634" s="37" t="n"/>
      <c r="L634" s="31" t="n">
        <v>0.3881284256633067</v>
      </c>
      <c r="M634" s="31" t="n">
        <v>0.2856000607666477</v>
      </c>
      <c r="N634" s="31" t="n">
        <v>0.3262715135700456</v>
      </c>
      <c r="O634" s="33">
        <f>3*L634+M634</f>
        <v/>
      </c>
      <c r="P634" s="33">
        <f>3*N634+M634</f>
        <v/>
      </c>
      <c r="Q634" s="31">
        <f>IF(OR(J634="",K634=""),"",SUMPRODUCT(POISSON(Helper!$A$2:$A$122,J634,FALSE)*POISSON(Helper!$B$2:$B$122,K634,FALSE)*Helper!$C$2:$C$122))</f>
        <v/>
      </c>
      <c r="R634" s="31">
        <f>IF(OR(J634="",K634=""),"",SUMPRODUCT(POISSON(Helper!$A$2:$A$122,J634,FALSE)*POISSON(Helper!$B$2:$B$122,K634,FALSE)*Helper!$D$2:$D$122))</f>
        <v/>
      </c>
      <c r="S634" s="31">
        <f>IF(Q634="","",1-Q634-R634)</f>
        <v/>
      </c>
      <c r="T634" s="33">
        <f>IF(Q634="","",3*Q634+R634)</f>
        <v/>
      </c>
      <c r="U634" s="33">
        <f>IF(Q634="","",3*S634+R634)</f>
        <v/>
      </c>
      <c r="V634" s="24">
        <f>IF(OR(H634="",I634=""),"",IF(H634&gt;I634,3,IF(H634=I634,1,0)))</f>
        <v/>
      </c>
      <c r="W634" s="24">
        <f>IF(OR(H634="",I634=""),"",IF(I634&gt;H634,3,IF(H634=I634,1,0)))</f>
        <v/>
      </c>
      <c r="X634" s="24">
        <f>IF(OR(H634="",I634=""),0,1)</f>
        <v/>
      </c>
      <c r="Y634" s="24" t="n"/>
    </row>
    <row r="635">
      <c r="A635" s="24" t="inlineStr">
        <is>
          <t>E1-Birmingh-WestHam</t>
        </is>
      </c>
      <c r="B635" s="24" t="inlineStr">
        <is>
          <t>E1</t>
        </is>
      </c>
      <c r="C635" s="24" t="inlineStr">
        <is>
          <t>Championship</t>
        </is>
      </c>
      <c r="D635" s="24" t="n">
        <v>22</v>
      </c>
      <c r="E635" s="29" t="n">
        <v>46375.52083333334</v>
      </c>
      <c r="F635" s="24" t="inlineStr">
        <is>
          <t>Birmingham</t>
        </is>
      </c>
      <c r="G635" s="24" t="inlineStr">
        <is>
          <t>West Ham</t>
        </is>
      </c>
      <c r="H635" s="37" t="n"/>
      <c r="I635" s="37" t="n"/>
      <c r="J635" s="37" t="n"/>
      <c r="K635" s="37" t="n"/>
      <c r="L635" s="31" t="n">
        <v>0.297580479819666</v>
      </c>
      <c r="M635" s="31" t="n">
        <v>0.2828248170912675</v>
      </c>
      <c r="N635" s="31" t="n">
        <v>0.4195947030890665</v>
      </c>
      <c r="O635" s="33">
        <f>3*L635+M635</f>
        <v/>
      </c>
      <c r="P635" s="33">
        <f>3*N635+M635</f>
        <v/>
      </c>
      <c r="Q635" s="31">
        <f>IF(OR(J635="",K635=""),"",SUMPRODUCT(POISSON(Helper!$A$2:$A$122,J635,FALSE)*POISSON(Helper!$B$2:$B$122,K635,FALSE)*Helper!$C$2:$C$122))</f>
        <v/>
      </c>
      <c r="R635" s="31">
        <f>IF(OR(J635="",K635=""),"",SUMPRODUCT(POISSON(Helper!$A$2:$A$122,J635,FALSE)*POISSON(Helper!$B$2:$B$122,K635,FALSE)*Helper!$D$2:$D$122))</f>
        <v/>
      </c>
      <c r="S635" s="31">
        <f>IF(Q635="","",1-Q635-R635)</f>
        <v/>
      </c>
      <c r="T635" s="33">
        <f>IF(Q635="","",3*Q635+R635)</f>
        <v/>
      </c>
      <c r="U635" s="33">
        <f>IF(Q635="","",3*S635+R635)</f>
        <v/>
      </c>
      <c r="V635" s="24">
        <f>IF(OR(H635="",I635=""),"",IF(H635&gt;I635,3,IF(H635=I635,1,0)))</f>
        <v/>
      </c>
      <c r="W635" s="24">
        <f>IF(OR(H635="",I635=""),"",IF(I635&gt;H635,3,IF(H635=I635,1,0)))</f>
        <v/>
      </c>
      <c r="X635" s="24">
        <f>IF(OR(H635="",I635=""),0,1)</f>
        <v/>
      </c>
      <c r="Y635" s="24" t="n"/>
    </row>
    <row r="636">
      <c r="A636" s="24" t="inlineStr">
        <is>
          <t>E1-BristolC-Cardiff</t>
        </is>
      </c>
      <c r="B636" s="24" t="inlineStr">
        <is>
          <t>E1</t>
        </is>
      </c>
      <c r="C636" s="24" t="inlineStr">
        <is>
          <t>Championship</t>
        </is>
      </c>
      <c r="D636" s="24" t="n">
        <v>22</v>
      </c>
      <c r="E636" s="29" t="n">
        <v>46375.52083333334</v>
      </c>
      <c r="F636" s="24" t="inlineStr">
        <is>
          <t>Bristol City</t>
        </is>
      </c>
      <c r="G636" s="24" t="inlineStr">
        <is>
          <t>Cardiff</t>
        </is>
      </c>
      <c r="H636" s="37" t="n"/>
      <c r="I636" s="37" t="n"/>
      <c r="J636" s="37" t="n"/>
      <c r="K636" s="37" t="n"/>
      <c r="L636" s="31" t="n">
        <v>0.4886583959174833</v>
      </c>
      <c r="M636" s="31" t="n">
        <v>0.2710318571811655</v>
      </c>
      <c r="N636" s="31" t="n">
        <v>0.2403097469013512</v>
      </c>
      <c r="O636" s="33">
        <f>3*L636+M636</f>
        <v/>
      </c>
      <c r="P636" s="33">
        <f>3*N636+M636</f>
        <v/>
      </c>
      <c r="Q636" s="31">
        <f>IF(OR(J636="",K636=""),"",SUMPRODUCT(POISSON(Helper!$A$2:$A$122,J636,FALSE)*POISSON(Helper!$B$2:$B$122,K636,FALSE)*Helper!$C$2:$C$122))</f>
        <v/>
      </c>
      <c r="R636" s="31">
        <f>IF(OR(J636="",K636=""),"",SUMPRODUCT(POISSON(Helper!$A$2:$A$122,J636,FALSE)*POISSON(Helper!$B$2:$B$122,K636,FALSE)*Helper!$D$2:$D$122))</f>
        <v/>
      </c>
      <c r="S636" s="31">
        <f>IF(Q636="","",1-Q636-R636)</f>
        <v/>
      </c>
      <c r="T636" s="33">
        <f>IF(Q636="","",3*Q636+R636)</f>
        <v/>
      </c>
      <c r="U636" s="33">
        <f>IF(Q636="","",3*S636+R636)</f>
        <v/>
      </c>
      <c r="V636" s="24">
        <f>IF(OR(H636="",I636=""),"",IF(H636&gt;I636,3,IF(H636=I636,1,0)))</f>
        <v/>
      </c>
      <c r="W636" s="24">
        <f>IF(OR(H636="",I636=""),"",IF(I636&gt;H636,3,IF(H636=I636,1,0)))</f>
        <v/>
      </c>
      <c r="X636" s="24">
        <f>IF(OR(H636="",I636=""),0,1)</f>
        <v/>
      </c>
      <c r="Y636" s="24" t="n"/>
    </row>
    <row r="637">
      <c r="A637" s="24" t="inlineStr">
        <is>
          <t>E1-Millwall-Charlton</t>
        </is>
      </c>
      <c r="B637" s="24" t="inlineStr">
        <is>
          <t>E1</t>
        </is>
      </c>
      <c r="C637" s="24" t="inlineStr">
        <is>
          <t>Championship</t>
        </is>
      </c>
      <c r="D637" s="24" t="n">
        <v>22</v>
      </c>
      <c r="E637" s="29" t="n">
        <v>46375.52083333334</v>
      </c>
      <c r="F637" s="24" t="inlineStr">
        <is>
          <t>Millwall</t>
        </is>
      </c>
      <c r="G637" s="24" t="inlineStr">
        <is>
          <t>Charlton</t>
        </is>
      </c>
      <c r="H637" s="37" t="n"/>
      <c r="I637" s="37" t="n"/>
      <c r="J637" s="37" t="n"/>
      <c r="K637" s="37" t="n"/>
      <c r="L637" s="31" t="n">
        <v>0.5304696233776455</v>
      </c>
      <c r="M637" s="31" t="n">
        <v>0.2604655448751801</v>
      </c>
      <c r="N637" s="31" t="n">
        <v>0.2090648317471744</v>
      </c>
      <c r="O637" s="33">
        <f>3*L637+M637</f>
        <v/>
      </c>
      <c r="P637" s="33">
        <f>3*N637+M637</f>
        <v/>
      </c>
      <c r="Q637" s="31">
        <f>IF(OR(J637="",K637=""),"",SUMPRODUCT(POISSON(Helper!$A$2:$A$122,J637,FALSE)*POISSON(Helper!$B$2:$B$122,K637,FALSE)*Helper!$C$2:$C$122))</f>
        <v/>
      </c>
      <c r="R637" s="31">
        <f>IF(OR(J637="",K637=""),"",SUMPRODUCT(POISSON(Helper!$A$2:$A$122,J637,FALSE)*POISSON(Helper!$B$2:$B$122,K637,FALSE)*Helper!$D$2:$D$122))</f>
        <v/>
      </c>
      <c r="S637" s="31">
        <f>IF(Q637="","",1-Q637-R637)</f>
        <v/>
      </c>
      <c r="T637" s="33">
        <f>IF(Q637="","",3*Q637+R637)</f>
        <v/>
      </c>
      <c r="U637" s="33">
        <f>IF(Q637="","",3*S637+R637)</f>
        <v/>
      </c>
      <c r="V637" s="24">
        <f>IF(OR(H637="",I637=""),"",IF(H637&gt;I637,3,IF(H637=I637,1,0)))</f>
        <v/>
      </c>
      <c r="W637" s="24">
        <f>IF(OR(H637="",I637=""),"",IF(I637&gt;H637,3,IF(H637=I637,1,0)))</f>
        <v/>
      </c>
      <c r="X637" s="24">
        <f>IF(OR(H637="",I637=""),0,1)</f>
        <v/>
      </c>
      <c r="Y637" s="24" t="n"/>
    </row>
    <row r="638">
      <c r="A638" s="24" t="inlineStr">
        <is>
          <t>E1-Swansea-Preston</t>
        </is>
      </c>
      <c r="B638" s="24" t="inlineStr">
        <is>
          <t>E1</t>
        </is>
      </c>
      <c r="C638" s="24" t="inlineStr">
        <is>
          <t>Championship</t>
        </is>
      </c>
      <c r="D638" s="24" t="n">
        <v>22</v>
      </c>
      <c r="E638" s="29" t="n">
        <v>46375.52083333334</v>
      </c>
      <c r="F638" s="24" t="inlineStr">
        <is>
          <t>Swansea</t>
        </is>
      </c>
      <c r="G638" s="24" t="inlineStr">
        <is>
          <t>Preston</t>
        </is>
      </c>
      <c r="H638" s="37" t="n"/>
      <c r="I638" s="37" t="n"/>
      <c r="J638" s="37" t="n"/>
      <c r="K638" s="37" t="n"/>
      <c r="L638" s="31" t="n">
        <v>0.4532973473427108</v>
      </c>
      <c r="M638" s="31" t="n">
        <v>0.2779993323081078</v>
      </c>
      <c r="N638" s="31" t="n">
        <v>0.2687033203491814</v>
      </c>
      <c r="O638" s="33">
        <f>3*L638+M638</f>
        <v/>
      </c>
      <c r="P638" s="33">
        <f>3*N638+M638</f>
        <v/>
      </c>
      <c r="Q638" s="31">
        <f>IF(OR(J638="",K638=""),"",SUMPRODUCT(POISSON(Helper!$A$2:$A$122,J638,FALSE)*POISSON(Helper!$B$2:$B$122,K638,FALSE)*Helper!$C$2:$C$122))</f>
        <v/>
      </c>
      <c r="R638" s="31">
        <f>IF(OR(J638="",K638=""),"",SUMPRODUCT(POISSON(Helper!$A$2:$A$122,J638,FALSE)*POISSON(Helper!$B$2:$B$122,K638,FALSE)*Helper!$D$2:$D$122))</f>
        <v/>
      </c>
      <c r="S638" s="31">
        <f>IF(Q638="","",1-Q638-R638)</f>
        <v/>
      </c>
      <c r="T638" s="33">
        <f>IF(Q638="","",3*Q638+R638)</f>
        <v/>
      </c>
      <c r="U638" s="33">
        <f>IF(Q638="","",3*S638+R638)</f>
        <v/>
      </c>
      <c r="V638" s="24">
        <f>IF(OR(H638="",I638=""),"",IF(H638&gt;I638,3,IF(H638=I638,1,0)))</f>
        <v/>
      </c>
      <c r="W638" s="24">
        <f>IF(OR(H638="",I638=""),"",IF(I638&gt;H638,3,IF(H638=I638,1,0)))</f>
        <v/>
      </c>
      <c r="X638" s="24">
        <f>IF(OR(H638="",I638=""),0,1)</f>
        <v/>
      </c>
      <c r="Y638" s="24" t="n"/>
    </row>
    <row r="639">
      <c r="A639" s="24" t="inlineStr">
        <is>
          <t>E1-Watford-Bolton</t>
        </is>
      </c>
      <c r="B639" s="24" t="inlineStr">
        <is>
          <t>E1</t>
        </is>
      </c>
      <c r="C639" s="24" t="inlineStr">
        <is>
          <t>Championship</t>
        </is>
      </c>
      <c r="D639" s="24" t="n">
        <v>22</v>
      </c>
      <c r="E639" s="29" t="n">
        <v>46375.52083333334</v>
      </c>
      <c r="F639" s="24" t="inlineStr">
        <is>
          <t>Watford</t>
        </is>
      </c>
      <c r="G639" s="24" t="inlineStr">
        <is>
          <t>Bolton</t>
        </is>
      </c>
      <c r="H639" s="37" t="n"/>
      <c r="I639" s="37" t="n"/>
      <c r="J639" s="37" t="n"/>
      <c r="K639" s="37" t="n"/>
      <c r="L639" s="31" t="n">
        <v>0.466401674310562</v>
      </c>
      <c r="M639" s="31" t="n">
        <v>0.2756369440615734</v>
      </c>
      <c r="N639" s="31" t="n">
        <v>0.2579613816278646</v>
      </c>
      <c r="O639" s="33">
        <f>3*L639+M639</f>
        <v/>
      </c>
      <c r="P639" s="33">
        <f>3*N639+M639</f>
        <v/>
      </c>
      <c r="Q639" s="31">
        <f>IF(OR(J639="",K639=""),"",SUMPRODUCT(POISSON(Helper!$A$2:$A$122,J639,FALSE)*POISSON(Helper!$B$2:$B$122,K639,FALSE)*Helper!$C$2:$C$122))</f>
        <v/>
      </c>
      <c r="R639" s="31">
        <f>IF(OR(J639="",K639=""),"",SUMPRODUCT(POISSON(Helper!$A$2:$A$122,J639,FALSE)*POISSON(Helper!$B$2:$B$122,K639,FALSE)*Helper!$D$2:$D$122))</f>
        <v/>
      </c>
      <c r="S639" s="31">
        <f>IF(Q639="","",1-Q639-R639)</f>
        <v/>
      </c>
      <c r="T639" s="33">
        <f>IF(Q639="","",3*Q639+R639)</f>
        <v/>
      </c>
      <c r="U639" s="33">
        <f>IF(Q639="","",3*S639+R639)</f>
        <v/>
      </c>
      <c r="V639" s="24">
        <f>IF(OR(H639="",I639=""),"",IF(H639&gt;I639,3,IF(H639=I639,1,0)))</f>
        <v/>
      </c>
      <c r="W639" s="24">
        <f>IF(OR(H639="",I639=""),"",IF(I639&gt;H639,3,IF(H639=I639,1,0)))</f>
        <v/>
      </c>
      <c r="X639" s="24">
        <f>IF(OR(H639="",I639=""),0,1)</f>
        <v/>
      </c>
      <c r="Y639" s="24" t="n"/>
    </row>
    <row r="640">
      <c r="A640" s="24" t="inlineStr">
        <is>
          <t>E1-Burnley-Stoke</t>
        </is>
      </c>
      <c r="B640" s="24" t="inlineStr">
        <is>
          <t>E1</t>
        </is>
      </c>
      <c r="C640" s="24" t="inlineStr">
        <is>
          <t>Championship</t>
        </is>
      </c>
      <c r="D640" s="24" t="n">
        <v>22</v>
      </c>
      <c r="E640" s="29" t="n">
        <v>46375.625</v>
      </c>
      <c r="F640" s="24" t="inlineStr">
        <is>
          <t>Burnley</t>
        </is>
      </c>
      <c r="G640" s="24" t="inlineStr">
        <is>
          <t>Stoke</t>
        </is>
      </c>
      <c r="H640" s="37" t="n"/>
      <c r="I640" s="37" t="n"/>
      <c r="J640" s="37" t="n"/>
      <c r="K640" s="37" t="n"/>
      <c r="L640" s="31" t="n">
        <v>0.465419088725467</v>
      </c>
      <c r="M640" s="31" t="n">
        <v>0.2758231991984734</v>
      </c>
      <c r="N640" s="31" t="n">
        <v>0.2587577120760596</v>
      </c>
      <c r="O640" s="33">
        <f>3*L640+M640</f>
        <v/>
      </c>
      <c r="P640" s="33">
        <f>3*N640+M640</f>
        <v/>
      </c>
      <c r="Q640" s="31">
        <f>IF(OR(J640="",K640=""),"",SUMPRODUCT(POISSON(Helper!$A$2:$A$122,J640,FALSE)*POISSON(Helper!$B$2:$B$122,K640,FALSE)*Helper!$C$2:$C$122))</f>
        <v/>
      </c>
      <c r="R640" s="31">
        <f>IF(OR(J640="",K640=""),"",SUMPRODUCT(POISSON(Helper!$A$2:$A$122,J640,FALSE)*POISSON(Helper!$B$2:$B$122,K640,FALSE)*Helper!$D$2:$D$122))</f>
        <v/>
      </c>
      <c r="S640" s="31">
        <f>IF(Q640="","",1-Q640-R640)</f>
        <v/>
      </c>
      <c r="T640" s="33">
        <f>IF(Q640="","",3*Q640+R640)</f>
        <v/>
      </c>
      <c r="U640" s="33">
        <f>IF(Q640="","",3*S640+R640)</f>
        <v/>
      </c>
      <c r="V640" s="24">
        <f>IF(OR(H640="",I640=""),"",IF(H640&gt;I640,3,IF(H640=I640,1,0)))</f>
        <v/>
      </c>
      <c r="W640" s="24">
        <f>IF(OR(H640="",I640=""),"",IF(I640&gt;H640,3,IF(H640=I640,1,0)))</f>
        <v/>
      </c>
      <c r="X640" s="24">
        <f>IF(OR(H640="",I640=""),0,1)</f>
        <v/>
      </c>
      <c r="Y640" s="24" t="n"/>
    </row>
    <row r="641">
      <c r="A641" s="24" t="inlineStr">
        <is>
          <t>E1-Derby-Lincoln</t>
        </is>
      </c>
      <c r="B641" s="24" t="inlineStr">
        <is>
          <t>E1</t>
        </is>
      </c>
      <c r="C641" s="24" t="inlineStr">
        <is>
          <t>Championship</t>
        </is>
      </c>
      <c r="D641" s="24" t="n">
        <v>22</v>
      </c>
      <c r="E641" s="29" t="n">
        <v>46375.625</v>
      </c>
      <c r="F641" s="24" t="inlineStr">
        <is>
          <t>Derby</t>
        </is>
      </c>
      <c r="G641" s="24" t="inlineStr">
        <is>
          <t>Lincoln</t>
        </is>
      </c>
      <c r="H641" s="37" t="n"/>
      <c r="I641" s="37" t="n"/>
      <c r="J641" s="37" t="n"/>
      <c r="K641" s="37" t="n"/>
      <c r="L641" s="31" t="n">
        <v>0.5369377497167305</v>
      </c>
      <c r="M641" s="31" t="n">
        <v>0.2586174817019868</v>
      </c>
      <c r="N641" s="31" t="n">
        <v>0.2044447685812827</v>
      </c>
      <c r="O641" s="33">
        <f>3*L641+M641</f>
        <v/>
      </c>
      <c r="P641" s="33">
        <f>3*N641+M641</f>
        <v/>
      </c>
      <c r="Q641" s="31">
        <f>IF(OR(J641="",K641=""),"",SUMPRODUCT(POISSON(Helper!$A$2:$A$122,J641,FALSE)*POISSON(Helper!$B$2:$B$122,K641,FALSE)*Helper!$C$2:$C$122))</f>
        <v/>
      </c>
      <c r="R641" s="31">
        <f>IF(OR(J641="",K641=""),"",SUMPRODUCT(POISSON(Helper!$A$2:$A$122,J641,FALSE)*POISSON(Helper!$B$2:$B$122,K641,FALSE)*Helper!$D$2:$D$122))</f>
        <v/>
      </c>
      <c r="S641" s="31">
        <f>IF(Q641="","",1-Q641-R641)</f>
        <v/>
      </c>
      <c r="T641" s="33">
        <f>IF(Q641="","",3*Q641+R641)</f>
        <v/>
      </c>
      <c r="U641" s="33">
        <f>IF(Q641="","",3*S641+R641)</f>
        <v/>
      </c>
      <c r="V641" s="24">
        <f>IF(OR(H641="",I641=""),"",IF(H641&gt;I641,3,IF(H641=I641,1,0)))</f>
        <v/>
      </c>
      <c r="W641" s="24">
        <f>IF(OR(H641="",I641=""),"",IF(I641&gt;H641,3,IF(H641=I641,1,0)))</f>
        <v/>
      </c>
      <c r="X641" s="24">
        <f>IF(OR(H641="",I641=""),0,1)</f>
        <v/>
      </c>
      <c r="Y641" s="24" t="n"/>
    </row>
    <row r="642">
      <c r="A642" s="24" t="inlineStr">
        <is>
          <t>E1-Middlesb-Portsmou</t>
        </is>
      </c>
      <c r="B642" s="24" t="inlineStr">
        <is>
          <t>E1</t>
        </is>
      </c>
      <c r="C642" s="24" t="inlineStr">
        <is>
          <t>Championship</t>
        </is>
      </c>
      <c r="D642" s="24" t="n">
        <v>22</v>
      </c>
      <c r="E642" s="29" t="n">
        <v>46375.625</v>
      </c>
      <c r="F642" s="24" t="inlineStr">
        <is>
          <t>Middlesbrough</t>
        </is>
      </c>
      <c r="G642" s="24" t="inlineStr">
        <is>
          <t>Portsmouth</t>
        </is>
      </c>
      <c r="H642" s="37" t="n"/>
      <c r="I642" s="37" t="n"/>
      <c r="J642" s="37" t="n"/>
      <c r="K642" s="37" t="n"/>
      <c r="L642" s="31" t="n">
        <v>0.5158346868996655</v>
      </c>
      <c r="M642" s="31" t="n">
        <v>0.2644393948992543</v>
      </c>
      <c r="N642" s="31" t="n">
        <v>0.2197259182010802</v>
      </c>
      <c r="O642" s="33">
        <f>3*L642+M642</f>
        <v/>
      </c>
      <c r="P642" s="33">
        <f>3*N642+M642</f>
        <v/>
      </c>
      <c r="Q642" s="31">
        <f>IF(OR(J642="",K642=""),"",SUMPRODUCT(POISSON(Helper!$A$2:$A$122,J642,FALSE)*POISSON(Helper!$B$2:$B$122,K642,FALSE)*Helper!$C$2:$C$122))</f>
        <v/>
      </c>
      <c r="R642" s="31">
        <f>IF(OR(J642="",K642=""),"",SUMPRODUCT(POISSON(Helper!$A$2:$A$122,J642,FALSE)*POISSON(Helper!$B$2:$B$122,K642,FALSE)*Helper!$D$2:$D$122))</f>
        <v/>
      </c>
      <c r="S642" s="31">
        <f>IF(Q642="","",1-Q642-R642)</f>
        <v/>
      </c>
      <c r="T642" s="33">
        <f>IF(Q642="","",3*Q642+R642)</f>
        <v/>
      </c>
      <c r="U642" s="33">
        <f>IF(Q642="","",3*S642+R642)</f>
        <v/>
      </c>
      <c r="V642" s="24">
        <f>IF(OR(H642="",I642=""),"",IF(H642&gt;I642,3,IF(H642=I642,1,0)))</f>
        <v/>
      </c>
      <c r="W642" s="24">
        <f>IF(OR(H642="",I642=""),"",IF(I642&gt;H642,3,IF(H642=I642,1,0)))</f>
        <v/>
      </c>
      <c r="X642" s="24">
        <f>IF(OR(H642="",I642=""),0,1)</f>
        <v/>
      </c>
      <c r="Y642" s="24" t="n"/>
    </row>
    <row r="643">
      <c r="A643" s="24" t="inlineStr">
        <is>
          <t>E1-Norwich-Wolves</t>
        </is>
      </c>
      <c r="B643" s="24" t="inlineStr">
        <is>
          <t>E1</t>
        </is>
      </c>
      <c r="C643" s="24" t="inlineStr">
        <is>
          <t>Championship</t>
        </is>
      </c>
      <c r="D643" s="24" t="n">
        <v>22</v>
      </c>
      <c r="E643" s="29" t="n">
        <v>46375.625</v>
      </c>
      <c r="F643" s="24" t="inlineStr">
        <is>
          <t>Norwich</t>
        </is>
      </c>
      <c r="G643" s="24" t="inlineStr">
        <is>
          <t>Wolves</t>
        </is>
      </c>
      <c r="H643" s="37" t="n"/>
      <c r="I643" s="37" t="n"/>
      <c r="J643" s="37" t="n"/>
      <c r="K643" s="37" t="n"/>
      <c r="L643" s="31" t="n">
        <v>0.3505734442107514</v>
      </c>
      <c r="M643" s="31" t="n">
        <v>0.2865208648726096</v>
      </c>
      <c r="N643" s="31" t="n">
        <v>0.3629056909166389</v>
      </c>
      <c r="O643" s="33">
        <f>3*L643+M643</f>
        <v/>
      </c>
      <c r="P643" s="33">
        <f>3*N643+M643</f>
        <v/>
      </c>
      <c r="Q643" s="31">
        <f>IF(OR(J643="",K643=""),"",SUMPRODUCT(POISSON(Helper!$A$2:$A$122,J643,FALSE)*POISSON(Helper!$B$2:$B$122,K643,FALSE)*Helper!$C$2:$C$122))</f>
        <v/>
      </c>
      <c r="R643" s="31">
        <f>IF(OR(J643="",K643=""),"",SUMPRODUCT(POISSON(Helper!$A$2:$A$122,J643,FALSE)*POISSON(Helper!$B$2:$B$122,K643,FALSE)*Helper!$D$2:$D$122))</f>
        <v/>
      </c>
      <c r="S643" s="31">
        <f>IF(Q643="","",1-Q643-R643)</f>
        <v/>
      </c>
      <c r="T643" s="33">
        <f>IF(Q643="","",3*Q643+R643)</f>
        <v/>
      </c>
      <c r="U643" s="33">
        <f>IF(Q643="","",3*S643+R643)</f>
        <v/>
      </c>
      <c r="V643" s="24">
        <f>IF(OR(H643="",I643=""),"",IF(H643&gt;I643,3,IF(H643=I643,1,0)))</f>
        <v/>
      </c>
      <c r="W643" s="24">
        <f>IF(OR(H643="",I643=""),"",IF(I643&gt;H643,3,IF(H643=I643,1,0)))</f>
        <v/>
      </c>
      <c r="X643" s="24">
        <f>IF(OR(H643="",I643=""),0,1)</f>
        <v/>
      </c>
      <c r="Y643" s="24" t="n"/>
    </row>
    <row r="644">
      <c r="A644" s="24" t="inlineStr">
        <is>
          <t>E1-Southamp-Blackbur</t>
        </is>
      </c>
      <c r="B644" s="24" t="inlineStr">
        <is>
          <t>E1</t>
        </is>
      </c>
      <c r="C644" s="24" t="inlineStr">
        <is>
          <t>Championship</t>
        </is>
      </c>
      <c r="D644" s="24" t="n">
        <v>22</v>
      </c>
      <c r="E644" s="29" t="n">
        <v>46375.625</v>
      </c>
      <c r="F644" s="24" t="inlineStr">
        <is>
          <t>Southampton</t>
        </is>
      </c>
      <c r="G644" s="24" t="inlineStr">
        <is>
          <t>Blackburn</t>
        </is>
      </c>
      <c r="H644" s="37" t="n"/>
      <c r="I644" s="37" t="n"/>
      <c r="J644" s="37" t="n"/>
      <c r="K644" s="37" t="n"/>
      <c r="L644" s="31" t="n">
        <v>0.5006482664381851</v>
      </c>
      <c r="M644" s="31" t="n">
        <v>0.2682517850733611</v>
      </c>
      <c r="N644" s="31" t="n">
        <v>0.2310999484884538</v>
      </c>
      <c r="O644" s="33">
        <f>3*L644+M644</f>
        <v/>
      </c>
      <c r="P644" s="33">
        <f>3*N644+M644</f>
        <v/>
      </c>
      <c r="Q644" s="31">
        <f>IF(OR(J644="",K644=""),"",SUMPRODUCT(POISSON(Helper!$A$2:$A$122,J644,FALSE)*POISSON(Helper!$B$2:$B$122,K644,FALSE)*Helper!$C$2:$C$122))</f>
        <v/>
      </c>
      <c r="R644" s="31">
        <f>IF(OR(J644="",K644=""),"",SUMPRODUCT(POISSON(Helper!$A$2:$A$122,J644,FALSE)*POISSON(Helper!$B$2:$B$122,K644,FALSE)*Helper!$D$2:$D$122))</f>
        <v/>
      </c>
      <c r="S644" s="31">
        <f>IF(Q644="","",1-Q644-R644)</f>
        <v/>
      </c>
      <c r="T644" s="33">
        <f>IF(Q644="","",3*Q644+R644)</f>
        <v/>
      </c>
      <c r="U644" s="33">
        <f>IF(Q644="","",3*S644+R644)</f>
        <v/>
      </c>
      <c r="V644" s="24">
        <f>IF(OR(H644="",I644=""),"",IF(H644&gt;I644,3,IF(H644=I644,1,0)))</f>
        <v/>
      </c>
      <c r="W644" s="24">
        <f>IF(OR(H644="",I644=""),"",IF(I644&gt;H644,3,IF(H644=I644,1,0)))</f>
        <v/>
      </c>
      <c r="X644" s="24">
        <f>IF(OR(H644="",I644=""),0,1)</f>
        <v/>
      </c>
      <c r="Y644" s="24" t="n"/>
    </row>
    <row r="645">
      <c r="A645" s="24" t="inlineStr">
        <is>
          <t>E1-Wrexham-QPR</t>
        </is>
      </c>
      <c r="B645" s="24" t="inlineStr">
        <is>
          <t>E1</t>
        </is>
      </c>
      <c r="C645" s="24" t="inlineStr">
        <is>
          <t>Championship</t>
        </is>
      </c>
      <c r="D645" s="24" t="n">
        <v>22</v>
      </c>
      <c r="E645" s="29" t="n">
        <v>46375.625</v>
      </c>
      <c r="F645" s="24" t="inlineStr">
        <is>
          <t>Wrexham</t>
        </is>
      </c>
      <c r="G645" s="24" t="inlineStr">
        <is>
          <t>QPR</t>
        </is>
      </c>
      <c r="H645" s="37" t="n"/>
      <c r="I645" s="37" t="n"/>
      <c r="J645" s="37" t="n"/>
      <c r="K645" s="37" t="n"/>
      <c r="L645" s="31" t="n">
        <v>0.4768662365164283</v>
      </c>
      <c r="M645" s="31" t="n">
        <v>0.2735631463730682</v>
      </c>
      <c r="N645" s="31" t="n">
        <v>0.2495706171105035</v>
      </c>
      <c r="O645" s="33">
        <f>3*L645+M645</f>
        <v/>
      </c>
      <c r="P645" s="33">
        <f>3*N645+M645</f>
        <v/>
      </c>
      <c r="Q645" s="31">
        <f>IF(OR(J645="",K645=""),"",SUMPRODUCT(POISSON(Helper!$A$2:$A$122,J645,FALSE)*POISSON(Helper!$B$2:$B$122,K645,FALSE)*Helper!$C$2:$C$122))</f>
        <v/>
      </c>
      <c r="R645" s="31">
        <f>IF(OR(J645="",K645=""),"",SUMPRODUCT(POISSON(Helper!$A$2:$A$122,J645,FALSE)*POISSON(Helper!$B$2:$B$122,K645,FALSE)*Helper!$D$2:$D$122))</f>
        <v/>
      </c>
      <c r="S645" s="31">
        <f>IF(Q645="","",1-Q645-R645)</f>
        <v/>
      </c>
      <c r="T645" s="33">
        <f>IF(Q645="","",3*Q645+R645)</f>
        <v/>
      </c>
      <c r="U645" s="33">
        <f>IF(Q645="","",3*S645+R645)</f>
        <v/>
      </c>
      <c r="V645" s="24">
        <f>IF(OR(H645="",I645=""),"",IF(H645&gt;I645,3,IF(H645=I645,1,0)))</f>
        <v/>
      </c>
      <c r="W645" s="24">
        <f>IF(OR(H645="",I645=""),"",IF(I645&gt;H645,3,IF(H645=I645,1,0)))</f>
        <v/>
      </c>
      <c r="X645" s="24">
        <f>IF(OR(H645="",I645=""),0,1)</f>
        <v/>
      </c>
      <c r="Y645" s="24" t="n"/>
    </row>
    <row r="646">
      <c r="A646" s="24" t="inlineStr">
        <is>
          <t>E1-Bolton-Burnley</t>
        </is>
      </c>
      <c r="B646" s="24" t="inlineStr">
        <is>
          <t>E1</t>
        </is>
      </c>
      <c r="C646" s="24" t="inlineStr">
        <is>
          <t>Championship</t>
        </is>
      </c>
      <c r="D646" s="24" t="n">
        <v>23</v>
      </c>
      <c r="E646" s="29" t="n">
        <v>46382.52083333334</v>
      </c>
      <c r="F646" s="24" t="inlineStr">
        <is>
          <t>Bolton</t>
        </is>
      </c>
      <c r="G646" s="24" t="inlineStr">
        <is>
          <t>Burnley</t>
        </is>
      </c>
      <c r="H646" s="37" t="n"/>
      <c r="I646" s="37" t="n"/>
      <c r="J646" s="37" t="n"/>
      <c r="K646" s="37" t="n"/>
      <c r="L646" s="31" t="n">
        <v>0.2845368233978344</v>
      </c>
      <c r="M646" s="31" t="n">
        <v>0.2809109029023088</v>
      </c>
      <c r="N646" s="31" t="n">
        <v>0.4345522736998567</v>
      </c>
      <c r="O646" s="33">
        <f>3*L646+M646</f>
        <v/>
      </c>
      <c r="P646" s="33">
        <f>3*N646+M646</f>
        <v/>
      </c>
      <c r="Q646" s="31">
        <f>IF(OR(J646="",K646=""),"",SUMPRODUCT(POISSON(Helper!$A$2:$A$122,J646,FALSE)*POISSON(Helper!$B$2:$B$122,K646,FALSE)*Helper!$C$2:$C$122))</f>
        <v/>
      </c>
      <c r="R646" s="31">
        <f>IF(OR(J646="",K646=""),"",SUMPRODUCT(POISSON(Helper!$A$2:$A$122,J646,FALSE)*POISSON(Helper!$B$2:$B$122,K646,FALSE)*Helper!$D$2:$D$122))</f>
        <v/>
      </c>
      <c r="S646" s="31">
        <f>IF(Q646="","",1-Q646-R646)</f>
        <v/>
      </c>
      <c r="T646" s="33">
        <f>IF(Q646="","",3*Q646+R646)</f>
        <v/>
      </c>
      <c r="U646" s="33">
        <f>IF(Q646="","",3*S646+R646)</f>
        <v/>
      </c>
      <c r="V646" s="24">
        <f>IF(OR(H646="",I646=""),"",IF(H646&gt;I646,3,IF(H646=I646,1,0)))</f>
        <v/>
      </c>
      <c r="W646" s="24">
        <f>IF(OR(H646="",I646=""),"",IF(I646&gt;H646,3,IF(H646=I646,1,0)))</f>
        <v/>
      </c>
      <c r="X646" s="24">
        <f>IF(OR(H646="",I646=""),0,1)</f>
        <v/>
      </c>
      <c r="Y646" s="24" t="n"/>
    </row>
    <row r="647">
      <c r="A647" s="24" t="inlineStr">
        <is>
          <t>E1-Sheffiel-Middlesb</t>
        </is>
      </c>
      <c r="B647" s="24" t="inlineStr">
        <is>
          <t>E1</t>
        </is>
      </c>
      <c r="C647" s="24" t="inlineStr">
        <is>
          <t>Championship</t>
        </is>
      </c>
      <c r="D647" s="24" t="n">
        <v>23</v>
      </c>
      <c r="E647" s="29" t="n">
        <v>46382.52083333334</v>
      </c>
      <c r="F647" s="24" t="inlineStr">
        <is>
          <t>Sheffield United</t>
        </is>
      </c>
      <c r="G647" s="24" t="inlineStr">
        <is>
          <t>Middlesbrough</t>
        </is>
      </c>
      <c r="H647" s="37" t="n"/>
      <c r="I647" s="37" t="n"/>
      <c r="J647" s="37" t="n"/>
      <c r="K647" s="37" t="n"/>
      <c r="L647" s="31" t="n">
        <v>0.3834386103825255</v>
      </c>
      <c r="M647" s="31" t="n">
        <v>0.2858619690701209</v>
      </c>
      <c r="N647" s="31" t="n">
        <v>0.3306994205473536</v>
      </c>
      <c r="O647" s="33">
        <f>3*L647+M647</f>
        <v/>
      </c>
      <c r="P647" s="33">
        <f>3*N647+M647</f>
        <v/>
      </c>
      <c r="Q647" s="31">
        <f>IF(OR(J647="",K647=""),"",SUMPRODUCT(POISSON(Helper!$A$2:$A$122,J647,FALSE)*POISSON(Helper!$B$2:$B$122,K647,FALSE)*Helper!$C$2:$C$122))</f>
        <v/>
      </c>
      <c r="R647" s="31">
        <f>IF(OR(J647="",K647=""),"",SUMPRODUCT(POISSON(Helper!$A$2:$A$122,J647,FALSE)*POISSON(Helper!$B$2:$B$122,K647,FALSE)*Helper!$D$2:$D$122))</f>
        <v/>
      </c>
      <c r="S647" s="31">
        <f>IF(Q647="","",1-Q647-R647)</f>
        <v/>
      </c>
      <c r="T647" s="33">
        <f>IF(Q647="","",3*Q647+R647)</f>
        <v/>
      </c>
      <c r="U647" s="33">
        <f>IF(Q647="","",3*S647+R647)</f>
        <v/>
      </c>
      <c r="V647" s="24">
        <f>IF(OR(H647="",I647=""),"",IF(H647&gt;I647,3,IF(H647=I647,1,0)))</f>
        <v/>
      </c>
      <c r="W647" s="24">
        <f>IF(OR(H647="",I647=""),"",IF(I647&gt;H647,3,IF(H647=I647,1,0)))</f>
        <v/>
      </c>
      <c r="X647" s="24">
        <f>IF(OR(H647="",I647=""),0,1)</f>
        <v/>
      </c>
      <c r="Y647" s="24" t="n"/>
    </row>
    <row r="648">
      <c r="A648" s="24" t="inlineStr">
        <is>
          <t>E1-Blackbur-Birmingh</t>
        </is>
      </c>
      <c r="B648" s="24" t="inlineStr">
        <is>
          <t>E1</t>
        </is>
      </c>
      <c r="C648" s="24" t="inlineStr">
        <is>
          <t>Championship</t>
        </is>
      </c>
      <c r="D648" s="24" t="n">
        <v>23</v>
      </c>
      <c r="E648" s="29" t="n">
        <v>46382.625</v>
      </c>
      <c r="F648" s="24" t="inlineStr">
        <is>
          <t>Blackburn</t>
        </is>
      </c>
      <c r="G648" s="24" t="inlineStr">
        <is>
          <t>Birmingham</t>
        </is>
      </c>
      <c r="H648" s="37" t="n"/>
      <c r="I648" s="37" t="n"/>
      <c r="J648" s="37" t="n"/>
      <c r="K648" s="37" t="n"/>
      <c r="L648" s="31" t="n">
        <v>0.3364120347623281</v>
      </c>
      <c r="M648" s="31" t="n">
        <v>0.2861369592446512</v>
      </c>
      <c r="N648" s="31" t="n">
        <v>0.3774510059930207</v>
      </c>
      <c r="O648" s="33">
        <f>3*L648+M648</f>
        <v/>
      </c>
      <c r="P648" s="33">
        <f>3*N648+M648</f>
        <v/>
      </c>
      <c r="Q648" s="31">
        <f>IF(OR(J648="",K648=""),"",SUMPRODUCT(POISSON(Helper!$A$2:$A$122,J648,FALSE)*POISSON(Helper!$B$2:$B$122,K648,FALSE)*Helper!$C$2:$C$122))</f>
        <v/>
      </c>
      <c r="R648" s="31">
        <f>IF(OR(J648="",K648=""),"",SUMPRODUCT(POISSON(Helper!$A$2:$A$122,J648,FALSE)*POISSON(Helper!$B$2:$B$122,K648,FALSE)*Helper!$D$2:$D$122))</f>
        <v/>
      </c>
      <c r="S648" s="31">
        <f>IF(Q648="","",1-Q648-R648)</f>
        <v/>
      </c>
      <c r="T648" s="33">
        <f>IF(Q648="","",3*Q648+R648)</f>
        <v/>
      </c>
      <c r="U648" s="33">
        <f>IF(Q648="","",3*S648+R648)</f>
        <v/>
      </c>
      <c r="V648" s="24">
        <f>IF(OR(H648="",I648=""),"",IF(H648&gt;I648,3,IF(H648=I648,1,0)))</f>
        <v/>
      </c>
      <c r="W648" s="24">
        <f>IF(OR(H648="",I648=""),"",IF(I648&gt;H648,3,IF(H648=I648,1,0)))</f>
        <v/>
      </c>
      <c r="X648" s="24">
        <f>IF(OR(H648="",I648=""),0,1)</f>
        <v/>
      </c>
      <c r="Y648" s="24" t="n"/>
    </row>
    <row r="649">
      <c r="A649" s="24" t="inlineStr">
        <is>
          <t>E1-Cardiff-Millwall</t>
        </is>
      </c>
      <c r="B649" s="24" t="inlineStr">
        <is>
          <t>E1</t>
        </is>
      </c>
      <c r="C649" s="24" t="inlineStr">
        <is>
          <t>Championship</t>
        </is>
      </c>
      <c r="D649" s="24" t="n">
        <v>23</v>
      </c>
      <c r="E649" s="29" t="n">
        <v>46382.625</v>
      </c>
      <c r="F649" s="24" t="inlineStr">
        <is>
          <t>Cardiff</t>
        </is>
      </c>
      <c r="G649" s="24" t="inlineStr">
        <is>
          <t>Millwall</t>
        </is>
      </c>
      <c r="H649" s="37" t="n"/>
      <c r="I649" s="37" t="n"/>
      <c r="J649" s="37" t="n"/>
      <c r="K649" s="37" t="n"/>
      <c r="L649" s="31" t="n">
        <v>0.3217686891289677</v>
      </c>
      <c r="M649" s="31" t="n">
        <v>0.2852893428804972</v>
      </c>
      <c r="N649" s="31" t="n">
        <v>0.3929419679905351</v>
      </c>
      <c r="O649" s="33">
        <f>3*L649+M649</f>
        <v/>
      </c>
      <c r="P649" s="33">
        <f>3*N649+M649</f>
        <v/>
      </c>
      <c r="Q649" s="31">
        <f>IF(OR(J649="",K649=""),"",SUMPRODUCT(POISSON(Helper!$A$2:$A$122,J649,FALSE)*POISSON(Helper!$B$2:$B$122,K649,FALSE)*Helper!$C$2:$C$122))</f>
        <v/>
      </c>
      <c r="R649" s="31">
        <f>IF(OR(J649="",K649=""),"",SUMPRODUCT(POISSON(Helper!$A$2:$A$122,J649,FALSE)*POISSON(Helper!$B$2:$B$122,K649,FALSE)*Helper!$D$2:$D$122))</f>
        <v/>
      </c>
      <c r="S649" s="31">
        <f>IF(Q649="","",1-Q649-R649)</f>
        <v/>
      </c>
      <c r="T649" s="33">
        <f>IF(Q649="","",3*Q649+R649)</f>
        <v/>
      </c>
      <c r="U649" s="33">
        <f>IF(Q649="","",3*S649+R649)</f>
        <v/>
      </c>
      <c r="V649" s="24">
        <f>IF(OR(H649="",I649=""),"",IF(H649&gt;I649,3,IF(H649=I649,1,0)))</f>
        <v/>
      </c>
      <c r="W649" s="24">
        <f>IF(OR(H649="",I649=""),"",IF(I649&gt;H649,3,IF(H649=I649,1,0)))</f>
        <v/>
      </c>
      <c r="X649" s="24">
        <f>IF(OR(H649="",I649=""),0,1)</f>
        <v/>
      </c>
      <c r="Y649" s="24" t="n"/>
    </row>
    <row r="650">
      <c r="A650" s="24" t="inlineStr">
        <is>
          <t>E1-Charlton-Southamp</t>
        </is>
      </c>
      <c r="B650" s="24" t="inlineStr">
        <is>
          <t>E1</t>
        </is>
      </c>
      <c r="C650" s="24" t="inlineStr">
        <is>
          <t>Championship</t>
        </is>
      </c>
      <c r="D650" s="24" t="n">
        <v>23</v>
      </c>
      <c r="E650" s="29" t="n">
        <v>46382.625</v>
      </c>
      <c r="F650" s="24" t="inlineStr">
        <is>
          <t>Charlton</t>
        </is>
      </c>
      <c r="G650" s="24" t="inlineStr">
        <is>
          <t>Southampton</t>
        </is>
      </c>
      <c r="H650" s="37" t="n"/>
      <c r="I650" s="37" t="n"/>
      <c r="J650" s="37" t="n"/>
      <c r="K650" s="37" t="n"/>
      <c r="L650" s="31" t="n">
        <v>0.2904595068471413</v>
      </c>
      <c r="M650" s="31" t="n">
        <v>0.281832706370648</v>
      </c>
      <c r="N650" s="31" t="n">
        <v>0.4277077867822106</v>
      </c>
      <c r="O650" s="33">
        <f>3*L650+M650</f>
        <v/>
      </c>
      <c r="P650" s="33">
        <f>3*N650+M650</f>
        <v/>
      </c>
      <c r="Q650" s="31">
        <f>IF(OR(J650="",K650=""),"",SUMPRODUCT(POISSON(Helper!$A$2:$A$122,J650,FALSE)*POISSON(Helper!$B$2:$B$122,K650,FALSE)*Helper!$C$2:$C$122))</f>
        <v/>
      </c>
      <c r="R650" s="31">
        <f>IF(OR(J650="",K650=""),"",SUMPRODUCT(POISSON(Helper!$A$2:$A$122,J650,FALSE)*POISSON(Helper!$B$2:$B$122,K650,FALSE)*Helper!$D$2:$D$122))</f>
        <v/>
      </c>
      <c r="S650" s="31">
        <f>IF(Q650="","",1-Q650-R650)</f>
        <v/>
      </c>
      <c r="T650" s="33">
        <f>IF(Q650="","",3*Q650+R650)</f>
        <v/>
      </c>
      <c r="U650" s="33">
        <f>IF(Q650="","",3*S650+R650)</f>
        <v/>
      </c>
      <c r="V650" s="24">
        <f>IF(OR(H650="",I650=""),"",IF(H650&gt;I650,3,IF(H650=I650,1,0)))</f>
        <v/>
      </c>
      <c r="W650" s="24">
        <f>IF(OR(H650="",I650=""),"",IF(I650&gt;H650,3,IF(H650=I650,1,0)))</f>
        <v/>
      </c>
      <c r="X650" s="24">
        <f>IF(OR(H650="",I650=""),0,1)</f>
        <v/>
      </c>
      <c r="Y650" s="24" t="n"/>
    </row>
    <row r="651">
      <c r="A651" s="24" t="inlineStr">
        <is>
          <t>E1-Lincoln-WestBrom</t>
        </is>
      </c>
      <c r="B651" s="24" t="inlineStr">
        <is>
          <t>E1</t>
        </is>
      </c>
      <c r="C651" s="24" t="inlineStr">
        <is>
          <t>Championship</t>
        </is>
      </c>
      <c r="D651" s="24" t="n">
        <v>23</v>
      </c>
      <c r="E651" s="29" t="n">
        <v>46382.625</v>
      </c>
      <c r="F651" s="24" t="inlineStr">
        <is>
          <t>Lincoln</t>
        </is>
      </c>
      <c r="G651" s="24" t="inlineStr">
        <is>
          <t>West Brom</t>
        </is>
      </c>
      <c r="H651" s="37" t="n"/>
      <c r="I651" s="37" t="n"/>
      <c r="J651" s="37" t="n"/>
      <c r="K651" s="37" t="n"/>
      <c r="L651" s="31" t="n">
        <v>0.3075279826501588</v>
      </c>
      <c r="M651" s="31" t="n">
        <v>0.2840042814886033</v>
      </c>
      <c r="N651" s="31" t="n">
        <v>0.4084677358612379</v>
      </c>
      <c r="O651" s="33">
        <f>3*L651+M651</f>
        <v/>
      </c>
      <c r="P651" s="33">
        <f>3*N651+M651</f>
        <v/>
      </c>
      <c r="Q651" s="31">
        <f>IF(OR(J651="",K651=""),"",SUMPRODUCT(POISSON(Helper!$A$2:$A$122,J651,FALSE)*POISSON(Helper!$B$2:$B$122,K651,FALSE)*Helper!$C$2:$C$122))</f>
        <v/>
      </c>
      <c r="R651" s="31">
        <f>IF(OR(J651="",K651=""),"",SUMPRODUCT(POISSON(Helper!$A$2:$A$122,J651,FALSE)*POISSON(Helper!$B$2:$B$122,K651,FALSE)*Helper!$D$2:$D$122))</f>
        <v/>
      </c>
      <c r="S651" s="31">
        <f>IF(Q651="","",1-Q651-R651)</f>
        <v/>
      </c>
      <c r="T651" s="33">
        <f>IF(Q651="","",3*Q651+R651)</f>
        <v/>
      </c>
      <c r="U651" s="33">
        <f>IF(Q651="","",3*S651+R651)</f>
        <v/>
      </c>
      <c r="V651" s="24">
        <f>IF(OR(H651="",I651=""),"",IF(H651&gt;I651,3,IF(H651=I651,1,0)))</f>
        <v/>
      </c>
      <c r="W651" s="24">
        <f>IF(OR(H651="",I651=""),"",IF(I651&gt;H651,3,IF(H651=I651,1,0)))</f>
        <v/>
      </c>
      <c r="X651" s="24">
        <f>IF(OR(H651="",I651=""),0,1)</f>
        <v/>
      </c>
      <c r="Y651" s="24" t="n"/>
    </row>
    <row r="652">
      <c r="A652" s="24" t="inlineStr">
        <is>
          <t>E1-Portsmou-Watford</t>
        </is>
      </c>
      <c r="B652" s="24" t="inlineStr">
        <is>
          <t>E1</t>
        </is>
      </c>
      <c r="C652" s="24" t="inlineStr">
        <is>
          <t>Championship</t>
        </is>
      </c>
      <c r="D652" s="24" t="n">
        <v>23</v>
      </c>
      <c r="E652" s="29" t="n">
        <v>46382.625</v>
      </c>
      <c r="F652" s="24" t="inlineStr">
        <is>
          <t>Portsmouth</t>
        </is>
      </c>
      <c r="G652" s="24" t="inlineStr">
        <is>
          <t>Watford</t>
        </is>
      </c>
      <c r="H652" s="37" t="n"/>
      <c r="I652" s="37" t="n"/>
      <c r="J652" s="37" t="n"/>
      <c r="K652" s="37" t="n"/>
      <c r="L652" s="31" t="n">
        <v>0.4100504494457879</v>
      </c>
      <c r="M652" s="31" t="n">
        <v>0.2838494874018189</v>
      </c>
      <c r="N652" s="31" t="n">
        <v>0.3061000631523931</v>
      </c>
      <c r="O652" s="33">
        <f>3*L652+M652</f>
        <v/>
      </c>
      <c r="P652" s="33">
        <f>3*N652+M652</f>
        <v/>
      </c>
      <c r="Q652" s="31">
        <f>IF(OR(J652="",K652=""),"",SUMPRODUCT(POISSON(Helper!$A$2:$A$122,J652,FALSE)*POISSON(Helper!$B$2:$B$122,K652,FALSE)*Helper!$C$2:$C$122))</f>
        <v/>
      </c>
      <c r="R652" s="31">
        <f>IF(OR(J652="",K652=""),"",SUMPRODUCT(POISSON(Helper!$A$2:$A$122,J652,FALSE)*POISSON(Helper!$B$2:$B$122,K652,FALSE)*Helper!$D$2:$D$122))</f>
        <v/>
      </c>
      <c r="S652" s="31">
        <f>IF(Q652="","",1-Q652-R652)</f>
        <v/>
      </c>
      <c r="T652" s="33">
        <f>IF(Q652="","",3*Q652+R652)</f>
        <v/>
      </c>
      <c r="U652" s="33">
        <f>IF(Q652="","",3*S652+R652)</f>
        <v/>
      </c>
      <c r="V652" s="24">
        <f>IF(OR(H652="",I652=""),"",IF(H652&gt;I652,3,IF(H652=I652,1,0)))</f>
        <v/>
      </c>
      <c r="W652" s="24">
        <f>IF(OR(H652="",I652=""),"",IF(I652&gt;H652,3,IF(H652=I652,1,0)))</f>
        <v/>
      </c>
      <c r="X652" s="24">
        <f>IF(OR(H652="",I652=""),0,1)</f>
        <v/>
      </c>
      <c r="Y652" s="24" t="n"/>
    </row>
    <row r="653">
      <c r="A653" s="24" t="inlineStr">
        <is>
          <t>E1-Preston-Derby</t>
        </is>
      </c>
      <c r="B653" s="24" t="inlineStr">
        <is>
          <t>E1</t>
        </is>
      </c>
      <c r="C653" s="24" t="inlineStr">
        <is>
          <t>Championship</t>
        </is>
      </c>
      <c r="D653" s="24" t="n">
        <v>23</v>
      </c>
      <c r="E653" s="29" t="n">
        <v>46382.625</v>
      </c>
      <c r="F653" s="24" t="inlineStr">
        <is>
          <t>Preston</t>
        </is>
      </c>
      <c r="G653" s="24" t="inlineStr">
        <is>
          <t>Derby</t>
        </is>
      </c>
      <c r="H653" s="37" t="n"/>
      <c r="I653" s="37" t="n"/>
      <c r="J653" s="37" t="n"/>
      <c r="K653" s="37" t="n"/>
      <c r="L653" s="31" t="n">
        <v>0.355205465824503</v>
      </c>
      <c r="M653" s="31" t="n">
        <v>0.2865566643057475</v>
      </c>
      <c r="N653" s="31" t="n">
        <v>0.3582378698697495</v>
      </c>
      <c r="O653" s="33">
        <f>3*L653+M653</f>
        <v/>
      </c>
      <c r="P653" s="33">
        <f>3*N653+M653</f>
        <v/>
      </c>
      <c r="Q653" s="31">
        <f>IF(OR(J653="",K653=""),"",SUMPRODUCT(POISSON(Helper!$A$2:$A$122,J653,FALSE)*POISSON(Helper!$B$2:$B$122,K653,FALSE)*Helper!$C$2:$C$122))</f>
        <v/>
      </c>
      <c r="R653" s="31">
        <f>IF(OR(J653="",K653=""),"",SUMPRODUCT(POISSON(Helper!$A$2:$A$122,J653,FALSE)*POISSON(Helper!$B$2:$B$122,K653,FALSE)*Helper!$D$2:$D$122))</f>
        <v/>
      </c>
      <c r="S653" s="31">
        <f>IF(Q653="","",1-Q653-R653)</f>
        <v/>
      </c>
      <c r="T653" s="33">
        <f>IF(Q653="","",3*Q653+R653)</f>
        <v/>
      </c>
      <c r="U653" s="33">
        <f>IF(Q653="","",3*S653+R653)</f>
        <v/>
      </c>
      <c r="V653" s="24">
        <f>IF(OR(H653="",I653=""),"",IF(H653&gt;I653,3,IF(H653=I653,1,0)))</f>
        <v/>
      </c>
      <c r="W653" s="24">
        <f>IF(OR(H653="",I653=""),"",IF(I653&gt;H653,3,IF(H653=I653,1,0)))</f>
        <v/>
      </c>
      <c r="X653" s="24">
        <f>IF(OR(H653="",I653=""),0,1)</f>
        <v/>
      </c>
      <c r="Y653" s="24" t="n"/>
    </row>
    <row r="654">
      <c r="A654" s="24" t="inlineStr">
        <is>
          <t>E1-QPR-BristolC</t>
        </is>
      </c>
      <c r="B654" s="24" t="inlineStr">
        <is>
          <t>E1</t>
        </is>
      </c>
      <c r="C654" s="24" t="inlineStr">
        <is>
          <t>Championship</t>
        </is>
      </c>
      <c r="D654" s="24" t="n">
        <v>23</v>
      </c>
      <c r="E654" s="29" t="n">
        <v>46382.625</v>
      </c>
      <c r="F654" s="24" t="inlineStr">
        <is>
          <t>QPR</t>
        </is>
      </c>
      <c r="G654" s="24" t="inlineStr">
        <is>
          <t>Bristol City</t>
        </is>
      </c>
      <c r="H654" s="37" t="n"/>
      <c r="I654" s="37" t="n"/>
      <c r="J654" s="37" t="n"/>
      <c r="K654" s="37" t="n"/>
      <c r="L654" s="31" t="n">
        <v>0.3862493765135143</v>
      </c>
      <c r="M654" s="31" t="n">
        <v>0.2857098656006202</v>
      </c>
      <c r="N654" s="31" t="n">
        <v>0.3280407578858656</v>
      </c>
      <c r="O654" s="33">
        <f>3*L654+M654</f>
        <v/>
      </c>
      <c r="P654" s="33">
        <f>3*N654+M654</f>
        <v/>
      </c>
      <c r="Q654" s="31">
        <f>IF(OR(J654="",K654=""),"",SUMPRODUCT(POISSON(Helper!$A$2:$A$122,J654,FALSE)*POISSON(Helper!$B$2:$B$122,K654,FALSE)*Helper!$C$2:$C$122))</f>
        <v/>
      </c>
      <c r="R654" s="31">
        <f>IF(OR(J654="",K654=""),"",SUMPRODUCT(POISSON(Helper!$A$2:$A$122,J654,FALSE)*POISSON(Helper!$B$2:$B$122,K654,FALSE)*Helper!$D$2:$D$122))</f>
        <v/>
      </c>
      <c r="S654" s="31">
        <f>IF(Q654="","",1-Q654-R654)</f>
        <v/>
      </c>
      <c r="T654" s="33">
        <f>IF(Q654="","",3*Q654+R654)</f>
        <v/>
      </c>
      <c r="U654" s="33">
        <f>IF(Q654="","",3*S654+R654)</f>
        <v/>
      </c>
      <c r="V654" s="24">
        <f>IF(OR(H654="",I654=""),"",IF(H654&gt;I654,3,IF(H654=I654,1,0)))</f>
        <v/>
      </c>
      <c r="W654" s="24">
        <f>IF(OR(H654="",I654=""),"",IF(I654&gt;H654,3,IF(H654=I654,1,0)))</f>
        <v/>
      </c>
      <c r="X654" s="24">
        <f>IF(OR(H654="",I654=""),0,1)</f>
        <v/>
      </c>
      <c r="Y654" s="24" t="n"/>
    </row>
    <row r="655">
      <c r="A655" s="24" t="inlineStr">
        <is>
          <t>E1-Stoke-Wrexham</t>
        </is>
      </c>
      <c r="B655" s="24" t="inlineStr">
        <is>
          <t>E1</t>
        </is>
      </c>
      <c r="C655" s="24" t="inlineStr">
        <is>
          <t>Championship</t>
        </is>
      </c>
      <c r="D655" s="24" t="n">
        <v>23</v>
      </c>
      <c r="E655" s="29" t="n">
        <v>46382.625</v>
      </c>
      <c r="F655" s="24" t="inlineStr">
        <is>
          <t>Stoke</t>
        </is>
      </c>
      <c r="G655" s="24" t="inlineStr">
        <is>
          <t>Wrexham</t>
        </is>
      </c>
      <c r="H655" s="37" t="n"/>
      <c r="I655" s="37" t="n"/>
      <c r="J655" s="37" t="n"/>
      <c r="K655" s="37" t="n"/>
      <c r="L655" s="31" t="n">
        <v>0.4035888297201253</v>
      </c>
      <c r="M655" s="31" t="n">
        <v>0.2844540062298108</v>
      </c>
      <c r="N655" s="31" t="n">
        <v>0.3119571640500639</v>
      </c>
      <c r="O655" s="33">
        <f>3*L655+M655</f>
        <v/>
      </c>
      <c r="P655" s="33">
        <f>3*N655+M655</f>
        <v/>
      </c>
      <c r="Q655" s="31">
        <f>IF(OR(J655="",K655=""),"",SUMPRODUCT(POISSON(Helper!$A$2:$A$122,J655,FALSE)*POISSON(Helper!$B$2:$B$122,K655,FALSE)*Helper!$C$2:$C$122))</f>
        <v/>
      </c>
      <c r="R655" s="31">
        <f>IF(OR(J655="",K655=""),"",SUMPRODUCT(POISSON(Helper!$A$2:$A$122,J655,FALSE)*POISSON(Helper!$B$2:$B$122,K655,FALSE)*Helper!$D$2:$D$122))</f>
        <v/>
      </c>
      <c r="S655" s="31">
        <f>IF(Q655="","",1-Q655-R655)</f>
        <v/>
      </c>
      <c r="T655" s="33">
        <f>IF(Q655="","",3*Q655+R655)</f>
        <v/>
      </c>
      <c r="U655" s="33">
        <f>IF(Q655="","",3*S655+R655)</f>
        <v/>
      </c>
      <c r="V655" s="24">
        <f>IF(OR(H655="",I655=""),"",IF(H655&gt;I655,3,IF(H655=I655,1,0)))</f>
        <v/>
      </c>
      <c r="W655" s="24">
        <f>IF(OR(H655="",I655=""),"",IF(I655&gt;H655,3,IF(H655=I655,1,0)))</f>
        <v/>
      </c>
      <c r="X655" s="24">
        <f>IF(OR(H655="",I655=""),0,1)</f>
        <v/>
      </c>
      <c r="Y655" s="24" t="n"/>
    </row>
    <row r="656">
      <c r="A656" s="24" t="inlineStr">
        <is>
          <t>E1-WestHam-Norwich</t>
        </is>
      </c>
      <c r="B656" s="24" t="inlineStr">
        <is>
          <t>E1</t>
        </is>
      </c>
      <c r="C656" s="24" t="inlineStr">
        <is>
          <t>Championship</t>
        </is>
      </c>
      <c r="D656" s="24" t="n">
        <v>23</v>
      </c>
      <c r="E656" s="29" t="n">
        <v>46382.625</v>
      </c>
      <c r="F656" s="24" t="inlineStr">
        <is>
          <t>West Ham</t>
        </is>
      </c>
      <c r="G656" s="24" t="inlineStr">
        <is>
          <t>Norwich</t>
        </is>
      </c>
      <c r="H656" s="37" t="n"/>
      <c r="I656" s="37" t="n"/>
      <c r="J656" s="37" t="n"/>
      <c r="K656" s="37" t="n"/>
      <c r="L656" s="31" t="n">
        <v>0.5554896743361577</v>
      </c>
      <c r="M656" s="31" t="n">
        <v>0.2530118690884583</v>
      </c>
      <c r="N656" s="31" t="n">
        <v>0.191498456575384</v>
      </c>
      <c r="O656" s="33">
        <f>3*L656+M656</f>
        <v/>
      </c>
      <c r="P656" s="33">
        <f>3*N656+M656</f>
        <v/>
      </c>
      <c r="Q656" s="31">
        <f>IF(OR(J656="",K656=""),"",SUMPRODUCT(POISSON(Helper!$A$2:$A$122,J656,FALSE)*POISSON(Helper!$B$2:$B$122,K656,FALSE)*Helper!$C$2:$C$122))</f>
        <v/>
      </c>
      <c r="R656" s="31">
        <f>IF(OR(J656="",K656=""),"",SUMPRODUCT(POISSON(Helper!$A$2:$A$122,J656,FALSE)*POISSON(Helper!$B$2:$B$122,K656,FALSE)*Helper!$D$2:$D$122))</f>
        <v/>
      </c>
      <c r="S656" s="31">
        <f>IF(Q656="","",1-Q656-R656)</f>
        <v/>
      </c>
      <c r="T656" s="33">
        <f>IF(Q656="","",3*Q656+R656)</f>
        <v/>
      </c>
      <c r="U656" s="33">
        <f>IF(Q656="","",3*S656+R656)</f>
        <v/>
      </c>
      <c r="V656" s="24">
        <f>IF(OR(H656="",I656=""),"",IF(H656&gt;I656,3,IF(H656=I656,1,0)))</f>
        <v/>
      </c>
      <c r="W656" s="24">
        <f>IF(OR(H656="",I656=""),"",IF(I656&gt;H656,3,IF(H656=I656,1,0)))</f>
        <v/>
      </c>
      <c r="X656" s="24">
        <f>IF(OR(H656="",I656=""),0,1)</f>
        <v/>
      </c>
      <c r="Y656" s="24" t="n"/>
    </row>
    <row r="657">
      <c r="A657" s="24" t="inlineStr">
        <is>
          <t>E1-Wolves-Swansea</t>
        </is>
      </c>
      <c r="B657" s="24" t="inlineStr">
        <is>
          <t>E1</t>
        </is>
      </c>
      <c r="C657" s="24" t="inlineStr">
        <is>
          <t>Championship</t>
        </is>
      </c>
      <c r="D657" s="24" t="n">
        <v>23</v>
      </c>
      <c r="E657" s="29" t="n">
        <v>46382.625</v>
      </c>
      <c r="F657" s="24" t="inlineStr">
        <is>
          <t>Wolves</t>
        </is>
      </c>
      <c r="G657" s="24" t="inlineStr">
        <is>
          <t>Swansea</t>
        </is>
      </c>
      <c r="H657" s="37" t="n"/>
      <c r="I657" s="37" t="n"/>
      <c r="J657" s="37" t="n"/>
      <c r="K657" s="37" t="n"/>
      <c r="L657" s="31" t="n">
        <v>0.5412824303257708</v>
      </c>
      <c r="M657" s="31" t="n">
        <v>0.2573450112528569</v>
      </c>
      <c r="N657" s="31" t="n">
        <v>0.2013725584213723</v>
      </c>
      <c r="O657" s="33">
        <f>3*L657+M657</f>
        <v/>
      </c>
      <c r="P657" s="33">
        <f>3*N657+M657</f>
        <v/>
      </c>
      <c r="Q657" s="31">
        <f>IF(OR(J657="",K657=""),"",SUMPRODUCT(POISSON(Helper!$A$2:$A$122,J657,FALSE)*POISSON(Helper!$B$2:$B$122,K657,FALSE)*Helper!$C$2:$C$122))</f>
        <v/>
      </c>
      <c r="R657" s="31">
        <f>IF(OR(J657="",K657=""),"",SUMPRODUCT(POISSON(Helper!$A$2:$A$122,J657,FALSE)*POISSON(Helper!$B$2:$B$122,K657,FALSE)*Helper!$D$2:$D$122))</f>
        <v/>
      </c>
      <c r="S657" s="31">
        <f>IF(Q657="","",1-Q657-R657)</f>
        <v/>
      </c>
      <c r="T657" s="33">
        <f>IF(Q657="","",3*Q657+R657)</f>
        <v/>
      </c>
      <c r="U657" s="33">
        <f>IF(Q657="","",3*S657+R657)</f>
        <v/>
      </c>
      <c r="V657" s="24">
        <f>IF(OR(H657="",I657=""),"",IF(H657&gt;I657,3,IF(H657=I657,1,0)))</f>
        <v/>
      </c>
      <c r="W657" s="24">
        <f>IF(OR(H657="",I657=""),"",IF(I657&gt;H657,3,IF(H657=I657,1,0)))</f>
        <v/>
      </c>
      <c r="X657" s="24">
        <f>IF(OR(H657="",I657=""),0,1)</f>
        <v/>
      </c>
      <c r="Y657" s="24" t="n"/>
    </row>
    <row r="658">
      <c r="A658" s="24" t="inlineStr">
        <is>
          <t>E1-Wrexham-Blackbur</t>
        </is>
      </c>
      <c r="B658" s="24" t="inlineStr">
        <is>
          <t>E1</t>
        </is>
      </c>
      <c r="C658" s="24" t="inlineStr">
        <is>
          <t>Championship</t>
        </is>
      </c>
      <c r="D658" s="24" t="n">
        <v>24</v>
      </c>
      <c r="E658" s="29" t="n">
        <v>46385.75</v>
      </c>
      <c r="F658" s="24" t="inlineStr">
        <is>
          <t>Wrexham</t>
        </is>
      </c>
      <c r="G658" s="24" t="inlineStr">
        <is>
          <t>Blackburn</t>
        </is>
      </c>
      <c r="H658" s="37" t="n"/>
      <c r="I658" s="37" t="n"/>
      <c r="J658" s="37" t="n"/>
      <c r="K658" s="37" t="n"/>
      <c r="L658" s="31" t="n">
        <v>0.480889092524173</v>
      </c>
      <c r="M658" s="31" t="n">
        <v>0.2727225244703049</v>
      </c>
      <c r="N658" s="31" t="n">
        <v>0.2463883830055221</v>
      </c>
      <c r="O658" s="33">
        <f>3*L658+M658</f>
        <v/>
      </c>
      <c r="P658" s="33">
        <f>3*N658+M658</f>
        <v/>
      </c>
      <c r="Q658" s="31">
        <f>IF(OR(J658="",K658=""),"",SUMPRODUCT(POISSON(Helper!$A$2:$A$122,J658,FALSE)*POISSON(Helper!$B$2:$B$122,K658,FALSE)*Helper!$C$2:$C$122))</f>
        <v/>
      </c>
      <c r="R658" s="31">
        <f>IF(OR(J658="",K658=""),"",SUMPRODUCT(POISSON(Helper!$A$2:$A$122,J658,FALSE)*POISSON(Helper!$B$2:$B$122,K658,FALSE)*Helper!$D$2:$D$122))</f>
        <v/>
      </c>
      <c r="S658" s="31">
        <f>IF(Q658="","",1-Q658-R658)</f>
        <v/>
      </c>
      <c r="T658" s="33">
        <f>IF(Q658="","",3*Q658+R658)</f>
        <v/>
      </c>
      <c r="U658" s="33">
        <f>IF(Q658="","",3*S658+R658)</f>
        <v/>
      </c>
      <c r="V658" s="24">
        <f>IF(OR(H658="",I658=""),"",IF(H658&gt;I658,3,IF(H658=I658,1,0)))</f>
        <v/>
      </c>
      <c r="W658" s="24">
        <f>IF(OR(H658="",I658=""),"",IF(I658&gt;H658,3,IF(H658=I658,1,0)))</f>
        <v/>
      </c>
      <c r="X658" s="24">
        <f>IF(OR(H658="",I658=""),0,1)</f>
        <v/>
      </c>
      <c r="Y658" s="24" t="n"/>
    </row>
    <row r="659">
      <c r="A659" s="24" t="inlineStr">
        <is>
          <t>E1-BristolC-Stoke</t>
        </is>
      </c>
      <c r="B659" s="24" t="inlineStr">
        <is>
          <t>E1</t>
        </is>
      </c>
      <c r="C659" s="24" t="inlineStr">
        <is>
          <t>Championship</t>
        </is>
      </c>
      <c r="D659" s="24" t="n">
        <v>24</v>
      </c>
      <c r="E659" s="29" t="n">
        <v>46385.82291666666</v>
      </c>
      <c r="F659" s="24" t="inlineStr">
        <is>
          <t>Bristol City</t>
        </is>
      </c>
      <c r="G659" s="24" t="inlineStr">
        <is>
          <t>Stoke</t>
        </is>
      </c>
      <c r="H659" s="37" t="n"/>
      <c r="I659" s="37" t="n"/>
      <c r="J659" s="37" t="n"/>
      <c r="K659" s="37" t="n"/>
      <c r="L659" s="31" t="n">
        <v>0.3999307876361369</v>
      </c>
      <c r="M659" s="31" t="n">
        <v>0.2847637690448553</v>
      </c>
      <c r="N659" s="31" t="n">
        <v>0.3153054433190078</v>
      </c>
      <c r="O659" s="33">
        <f>3*L659+M659</f>
        <v/>
      </c>
      <c r="P659" s="33">
        <f>3*N659+M659</f>
        <v/>
      </c>
      <c r="Q659" s="31">
        <f>IF(OR(J659="",K659=""),"",SUMPRODUCT(POISSON(Helper!$A$2:$A$122,J659,FALSE)*POISSON(Helper!$B$2:$B$122,K659,FALSE)*Helper!$C$2:$C$122))</f>
        <v/>
      </c>
      <c r="R659" s="31">
        <f>IF(OR(J659="",K659=""),"",SUMPRODUCT(POISSON(Helper!$A$2:$A$122,J659,FALSE)*POISSON(Helper!$B$2:$B$122,K659,FALSE)*Helper!$D$2:$D$122))</f>
        <v/>
      </c>
      <c r="S659" s="31">
        <f>IF(Q659="","",1-Q659-R659)</f>
        <v/>
      </c>
      <c r="T659" s="33">
        <f>IF(Q659="","",3*Q659+R659)</f>
        <v/>
      </c>
      <c r="U659" s="33">
        <f>IF(Q659="","",3*S659+R659)</f>
        <v/>
      </c>
      <c r="V659" s="24">
        <f>IF(OR(H659="",I659=""),"",IF(H659&gt;I659,3,IF(H659=I659,1,0)))</f>
        <v/>
      </c>
      <c r="W659" s="24">
        <f>IF(OR(H659="",I659=""),"",IF(I659&gt;H659,3,IF(H659=I659,1,0)))</f>
        <v/>
      </c>
      <c r="X659" s="24">
        <f>IF(OR(H659="",I659=""),0,1)</f>
        <v/>
      </c>
      <c r="Y659" s="24" t="n"/>
    </row>
    <row r="660">
      <c r="A660" s="24" t="inlineStr">
        <is>
          <t>E1-Burnley-Lincoln</t>
        </is>
      </c>
      <c r="B660" s="24" t="inlineStr">
        <is>
          <t>E1</t>
        </is>
      </c>
      <c r="C660" s="24" t="inlineStr">
        <is>
          <t>Championship</t>
        </is>
      </c>
      <c r="D660" s="24" t="n">
        <v>24</v>
      </c>
      <c r="E660" s="29" t="n">
        <v>46385.82291666666</v>
      </c>
      <c r="F660" s="24" t="inlineStr">
        <is>
          <t>Burnley</t>
        </is>
      </c>
      <c r="G660" s="24" t="inlineStr">
        <is>
          <t>Lincoln</t>
        </is>
      </c>
      <c r="H660" s="37" t="n"/>
      <c r="I660" s="37" t="n"/>
      <c r="J660" s="37" t="n"/>
      <c r="K660" s="37" t="n"/>
      <c r="L660" s="31" t="n">
        <v>0.5950567399114539</v>
      </c>
      <c r="M660" s="31" t="n">
        <v>0.2395969337337072</v>
      </c>
      <c r="N660" s="31" t="n">
        <v>0.1653463263548389</v>
      </c>
      <c r="O660" s="33">
        <f>3*L660+M660</f>
        <v/>
      </c>
      <c r="P660" s="33">
        <f>3*N660+M660</f>
        <v/>
      </c>
      <c r="Q660" s="31">
        <f>IF(OR(J660="",K660=""),"",SUMPRODUCT(POISSON(Helper!$A$2:$A$122,J660,FALSE)*POISSON(Helper!$B$2:$B$122,K660,FALSE)*Helper!$C$2:$C$122))</f>
        <v/>
      </c>
      <c r="R660" s="31">
        <f>IF(OR(J660="",K660=""),"",SUMPRODUCT(POISSON(Helper!$A$2:$A$122,J660,FALSE)*POISSON(Helper!$B$2:$B$122,K660,FALSE)*Helper!$D$2:$D$122))</f>
        <v/>
      </c>
      <c r="S660" s="31">
        <f>IF(Q660="","",1-Q660-R660)</f>
        <v/>
      </c>
      <c r="T660" s="33">
        <f>IF(Q660="","",3*Q660+R660)</f>
        <v/>
      </c>
      <c r="U660" s="33">
        <f>IF(Q660="","",3*S660+R660)</f>
        <v/>
      </c>
      <c r="V660" s="24">
        <f>IF(OR(H660="",I660=""),"",IF(H660&gt;I660,3,IF(H660=I660,1,0)))</f>
        <v/>
      </c>
      <c r="W660" s="24">
        <f>IF(OR(H660="",I660=""),"",IF(I660&gt;H660,3,IF(H660=I660,1,0)))</f>
        <v/>
      </c>
      <c r="X660" s="24">
        <f>IF(OR(H660="",I660=""),0,1)</f>
        <v/>
      </c>
      <c r="Y660" s="24" t="n"/>
    </row>
    <row r="661">
      <c r="A661" s="24" t="inlineStr">
        <is>
          <t>E1-Derby-Sheffiel</t>
        </is>
      </c>
      <c r="B661" s="24" t="inlineStr">
        <is>
          <t>E1</t>
        </is>
      </c>
      <c r="C661" s="24" t="inlineStr">
        <is>
          <t>Championship</t>
        </is>
      </c>
      <c r="D661" s="24" t="n">
        <v>24</v>
      </c>
      <c r="E661" s="29" t="n">
        <v>46385.82291666666</v>
      </c>
      <c r="F661" s="24" t="inlineStr">
        <is>
          <t>Derby</t>
        </is>
      </c>
      <c r="G661" s="24" t="inlineStr">
        <is>
          <t>Sheffield United</t>
        </is>
      </c>
      <c r="H661" s="37" t="n"/>
      <c r="I661" s="37" t="n"/>
      <c r="J661" s="37" t="n"/>
      <c r="K661" s="37" t="n"/>
      <c r="L661" s="31" t="n">
        <v>0.3921624777550837</v>
      </c>
      <c r="M661" s="31" t="n">
        <v>0.2853425171171486</v>
      </c>
      <c r="N661" s="31" t="n">
        <v>0.3224950051277676</v>
      </c>
      <c r="O661" s="33">
        <f>3*L661+M661</f>
        <v/>
      </c>
      <c r="P661" s="33">
        <f>3*N661+M661</f>
        <v/>
      </c>
      <c r="Q661" s="31">
        <f>IF(OR(J661="",K661=""),"",SUMPRODUCT(POISSON(Helper!$A$2:$A$122,J661,FALSE)*POISSON(Helper!$B$2:$B$122,K661,FALSE)*Helper!$C$2:$C$122))</f>
        <v/>
      </c>
      <c r="R661" s="31">
        <f>IF(OR(J661="",K661=""),"",SUMPRODUCT(POISSON(Helper!$A$2:$A$122,J661,FALSE)*POISSON(Helper!$B$2:$B$122,K661,FALSE)*Helper!$D$2:$D$122))</f>
        <v/>
      </c>
      <c r="S661" s="31">
        <f>IF(Q661="","",1-Q661-R661)</f>
        <v/>
      </c>
      <c r="T661" s="33">
        <f>IF(Q661="","",3*Q661+R661)</f>
        <v/>
      </c>
      <c r="U661" s="33">
        <f>IF(Q661="","",3*S661+R661)</f>
        <v/>
      </c>
      <c r="V661" s="24">
        <f>IF(OR(H661="",I661=""),"",IF(H661&gt;I661,3,IF(H661=I661,1,0)))</f>
        <v/>
      </c>
      <c r="W661" s="24">
        <f>IF(OR(H661="",I661=""),"",IF(I661&gt;H661,3,IF(H661=I661,1,0)))</f>
        <v/>
      </c>
      <c r="X661" s="24">
        <f>IF(OR(H661="",I661=""),0,1)</f>
        <v/>
      </c>
      <c r="Y661" s="24" t="n"/>
    </row>
    <row r="662">
      <c r="A662" s="24" t="inlineStr">
        <is>
          <t>E1-Middlesb-Bolton</t>
        </is>
      </c>
      <c r="B662" s="24" t="inlineStr">
        <is>
          <t>E1</t>
        </is>
      </c>
      <c r="C662" s="24" t="inlineStr">
        <is>
          <t>Championship</t>
        </is>
      </c>
      <c r="D662" s="24" t="n">
        <v>24</v>
      </c>
      <c r="E662" s="29" t="n">
        <v>46385.82291666666</v>
      </c>
      <c r="F662" s="24" t="inlineStr">
        <is>
          <t>Middlesbrough</t>
        </is>
      </c>
      <c r="G662" s="24" t="inlineStr">
        <is>
          <t>Bolton</t>
        </is>
      </c>
      <c r="H662" s="37" t="n"/>
      <c r="I662" s="37" t="n"/>
      <c r="J662" s="37" t="n"/>
      <c r="K662" s="37" t="n"/>
      <c r="L662" s="31" t="n">
        <v>0.5602087592440292</v>
      </c>
      <c r="M662" s="31" t="n">
        <v>0.2515149869525428</v>
      </c>
      <c r="N662" s="31" t="n">
        <v>0.188276253803428</v>
      </c>
      <c r="O662" s="33">
        <f>3*L662+M662</f>
        <v/>
      </c>
      <c r="P662" s="33">
        <f>3*N662+M662</f>
        <v/>
      </c>
      <c r="Q662" s="31">
        <f>IF(OR(J662="",K662=""),"",SUMPRODUCT(POISSON(Helper!$A$2:$A$122,J662,FALSE)*POISSON(Helper!$B$2:$B$122,K662,FALSE)*Helper!$C$2:$C$122))</f>
        <v/>
      </c>
      <c r="R662" s="31">
        <f>IF(OR(J662="",K662=""),"",SUMPRODUCT(POISSON(Helper!$A$2:$A$122,J662,FALSE)*POISSON(Helper!$B$2:$B$122,K662,FALSE)*Helper!$D$2:$D$122))</f>
        <v/>
      </c>
      <c r="S662" s="31">
        <f>IF(Q662="","",1-Q662-R662)</f>
        <v/>
      </c>
      <c r="T662" s="33">
        <f>IF(Q662="","",3*Q662+R662)</f>
        <v/>
      </c>
      <c r="U662" s="33">
        <f>IF(Q662="","",3*S662+R662)</f>
        <v/>
      </c>
      <c r="V662" s="24">
        <f>IF(OR(H662="",I662=""),"",IF(H662&gt;I662,3,IF(H662=I662,1,0)))</f>
        <v/>
      </c>
      <c r="W662" s="24">
        <f>IF(OR(H662="",I662=""),"",IF(I662&gt;H662,3,IF(H662=I662,1,0)))</f>
        <v/>
      </c>
      <c r="X662" s="24">
        <f>IF(OR(H662="",I662=""),0,1)</f>
        <v/>
      </c>
      <c r="Y662" s="24" t="n"/>
    </row>
    <row r="663">
      <c r="A663" s="24" t="inlineStr">
        <is>
          <t>E1-Millwall-Portsmou</t>
        </is>
      </c>
      <c r="B663" s="24" t="inlineStr">
        <is>
          <t>E1</t>
        </is>
      </c>
      <c r="C663" s="24" t="inlineStr">
        <is>
          <t>Championship</t>
        </is>
      </c>
      <c r="D663" s="24" t="n">
        <v>24</v>
      </c>
      <c r="E663" s="29" t="n">
        <v>46385.82291666666</v>
      </c>
      <c r="F663" s="24" t="inlineStr">
        <is>
          <t>Millwall</t>
        </is>
      </c>
      <c r="G663" s="24" t="inlineStr">
        <is>
          <t>Portsmouth</t>
        </is>
      </c>
      <c r="H663" s="37" t="n"/>
      <c r="I663" s="37" t="n"/>
      <c r="J663" s="37" t="n"/>
      <c r="K663" s="37" t="n"/>
      <c r="L663" s="31" t="n">
        <v>0.4761159131958669</v>
      </c>
      <c r="M663" s="31" t="n">
        <v>0.2737172861572022</v>
      </c>
      <c r="N663" s="31" t="n">
        <v>0.2501668006469308</v>
      </c>
      <c r="O663" s="33">
        <f>3*L663+M663</f>
        <v/>
      </c>
      <c r="P663" s="33">
        <f>3*N663+M663</f>
        <v/>
      </c>
      <c r="Q663" s="31">
        <f>IF(OR(J663="",K663=""),"",SUMPRODUCT(POISSON(Helper!$A$2:$A$122,J663,FALSE)*POISSON(Helper!$B$2:$B$122,K663,FALSE)*Helper!$C$2:$C$122))</f>
        <v/>
      </c>
      <c r="R663" s="31">
        <f>IF(OR(J663="",K663=""),"",SUMPRODUCT(POISSON(Helper!$A$2:$A$122,J663,FALSE)*POISSON(Helper!$B$2:$B$122,K663,FALSE)*Helper!$D$2:$D$122))</f>
        <v/>
      </c>
      <c r="S663" s="31">
        <f>IF(Q663="","",1-Q663-R663)</f>
        <v/>
      </c>
      <c r="T663" s="33">
        <f>IF(Q663="","",3*Q663+R663)</f>
        <v/>
      </c>
      <c r="U663" s="33">
        <f>IF(Q663="","",3*S663+R663)</f>
        <v/>
      </c>
      <c r="V663" s="24">
        <f>IF(OR(H663="",I663=""),"",IF(H663&gt;I663,3,IF(H663=I663,1,0)))</f>
        <v/>
      </c>
      <c r="W663" s="24">
        <f>IF(OR(H663="",I663=""),"",IF(I663&gt;H663,3,IF(H663=I663,1,0)))</f>
        <v/>
      </c>
      <c r="X663" s="24">
        <f>IF(OR(H663="",I663=""),0,1)</f>
        <v/>
      </c>
      <c r="Y663" s="24" t="n"/>
    </row>
    <row r="664">
      <c r="A664" s="24" t="inlineStr">
        <is>
          <t>E1-Norwich-Charlton</t>
        </is>
      </c>
      <c r="B664" s="24" t="inlineStr">
        <is>
          <t>E1</t>
        </is>
      </c>
      <c r="C664" s="24" t="inlineStr">
        <is>
          <t>Championship</t>
        </is>
      </c>
      <c r="D664" s="24" t="n">
        <v>24</v>
      </c>
      <c r="E664" s="29" t="n">
        <v>46385.82291666666</v>
      </c>
      <c r="F664" s="24" t="inlineStr">
        <is>
          <t>Norwich</t>
        </is>
      </c>
      <c r="G664" s="24" t="inlineStr">
        <is>
          <t>Charlton</t>
        </is>
      </c>
      <c r="H664" s="37" t="n"/>
      <c r="I664" s="37" t="n"/>
      <c r="J664" s="37" t="n"/>
      <c r="K664" s="37" t="n"/>
      <c r="L664" s="31" t="n">
        <v>0.540761398298235</v>
      </c>
      <c r="M664" s="31" t="n">
        <v>0.2574989229255448</v>
      </c>
      <c r="N664" s="31" t="n">
        <v>0.2017396787762202</v>
      </c>
      <c r="O664" s="33">
        <f>3*L664+M664</f>
        <v/>
      </c>
      <c r="P664" s="33">
        <f>3*N664+M664</f>
        <v/>
      </c>
      <c r="Q664" s="31">
        <f>IF(OR(J664="",K664=""),"",SUMPRODUCT(POISSON(Helper!$A$2:$A$122,J664,FALSE)*POISSON(Helper!$B$2:$B$122,K664,FALSE)*Helper!$C$2:$C$122))</f>
        <v/>
      </c>
      <c r="R664" s="31">
        <f>IF(OR(J664="",K664=""),"",SUMPRODUCT(POISSON(Helper!$A$2:$A$122,J664,FALSE)*POISSON(Helper!$B$2:$B$122,K664,FALSE)*Helper!$D$2:$D$122))</f>
        <v/>
      </c>
      <c r="S664" s="31">
        <f>IF(Q664="","",1-Q664-R664)</f>
        <v/>
      </c>
      <c r="T664" s="33">
        <f>IF(Q664="","",3*Q664+R664)</f>
        <v/>
      </c>
      <c r="U664" s="33">
        <f>IF(Q664="","",3*S664+R664)</f>
        <v/>
      </c>
      <c r="V664" s="24">
        <f>IF(OR(H664="",I664=""),"",IF(H664&gt;I664,3,IF(H664=I664,1,0)))</f>
        <v/>
      </c>
      <c r="W664" s="24">
        <f>IF(OR(H664="",I664=""),"",IF(I664&gt;H664,3,IF(H664=I664,1,0)))</f>
        <v/>
      </c>
      <c r="X664" s="24">
        <f>IF(OR(H664="",I664=""),0,1)</f>
        <v/>
      </c>
      <c r="Y664" s="24" t="n"/>
    </row>
    <row r="665">
      <c r="A665" s="24" t="inlineStr">
        <is>
          <t>E1-Swansea-QPR</t>
        </is>
      </c>
      <c r="B665" s="24" t="inlineStr">
        <is>
          <t>E1</t>
        </is>
      </c>
      <c r="C665" s="24" t="inlineStr">
        <is>
          <t>Championship</t>
        </is>
      </c>
      <c r="D665" s="24" t="n">
        <v>24</v>
      </c>
      <c r="E665" s="29" t="n">
        <v>46385.82291666666</v>
      </c>
      <c r="F665" s="24" t="inlineStr">
        <is>
          <t>Swansea</t>
        </is>
      </c>
      <c r="G665" s="24" t="inlineStr">
        <is>
          <t>QPR</t>
        </is>
      </c>
      <c r="H665" s="37" t="n"/>
      <c r="I665" s="37" t="n"/>
      <c r="J665" s="37" t="n"/>
      <c r="K665" s="37" t="n"/>
      <c r="L665" s="31" t="n">
        <v>0.4289801383707881</v>
      </c>
      <c r="M665" s="31" t="n">
        <v>0.2816671781297473</v>
      </c>
      <c r="N665" s="31" t="n">
        <v>0.2893526834994646</v>
      </c>
      <c r="O665" s="33">
        <f>3*L665+M665</f>
        <v/>
      </c>
      <c r="P665" s="33">
        <f>3*N665+M665</f>
        <v/>
      </c>
      <c r="Q665" s="31">
        <f>IF(OR(J665="",K665=""),"",SUMPRODUCT(POISSON(Helper!$A$2:$A$122,J665,FALSE)*POISSON(Helper!$B$2:$B$122,K665,FALSE)*Helper!$C$2:$C$122))</f>
        <v/>
      </c>
      <c r="R665" s="31">
        <f>IF(OR(J665="",K665=""),"",SUMPRODUCT(POISSON(Helper!$A$2:$A$122,J665,FALSE)*POISSON(Helper!$B$2:$B$122,K665,FALSE)*Helper!$D$2:$D$122))</f>
        <v/>
      </c>
      <c r="S665" s="31">
        <f>IF(Q665="","",1-Q665-R665)</f>
        <v/>
      </c>
      <c r="T665" s="33">
        <f>IF(Q665="","",3*Q665+R665)</f>
        <v/>
      </c>
      <c r="U665" s="33">
        <f>IF(Q665="","",3*S665+R665)</f>
        <v/>
      </c>
      <c r="V665" s="24">
        <f>IF(OR(H665="",I665=""),"",IF(H665&gt;I665,3,IF(H665=I665,1,0)))</f>
        <v/>
      </c>
      <c r="W665" s="24">
        <f>IF(OR(H665="",I665=""),"",IF(I665&gt;H665,3,IF(H665=I665,1,0)))</f>
        <v/>
      </c>
      <c r="X665" s="24">
        <f>IF(OR(H665="",I665=""),0,1)</f>
        <v/>
      </c>
      <c r="Y665" s="24" t="n"/>
    </row>
    <row r="666">
      <c r="A666" s="24" t="inlineStr">
        <is>
          <t>E1-Watford-Wolves</t>
        </is>
      </c>
      <c r="B666" s="24" t="inlineStr">
        <is>
          <t>E1</t>
        </is>
      </c>
      <c r="C666" s="24" t="inlineStr">
        <is>
          <t>Championship</t>
        </is>
      </c>
      <c r="D666" s="24" t="n">
        <v>24</v>
      </c>
      <c r="E666" s="29" t="n">
        <v>46385.82291666666</v>
      </c>
      <c r="F666" s="24" t="inlineStr">
        <is>
          <t>Watford</t>
        </is>
      </c>
      <c r="G666" s="24" t="inlineStr">
        <is>
          <t>Wolves</t>
        </is>
      </c>
      <c r="H666" s="37" t="n"/>
      <c r="I666" s="37" t="n"/>
      <c r="J666" s="37" t="n"/>
      <c r="K666" s="37" t="n"/>
      <c r="L666" s="31" t="n">
        <v>0.2932229781866106</v>
      </c>
      <c r="M666" s="31" t="n">
        <v>0.2822326198243268</v>
      </c>
      <c r="N666" s="31" t="n">
        <v>0.4245444019890626</v>
      </c>
      <c r="O666" s="33">
        <f>3*L666+M666</f>
        <v/>
      </c>
      <c r="P666" s="33">
        <f>3*N666+M666</f>
        <v/>
      </c>
      <c r="Q666" s="31">
        <f>IF(OR(J666="",K666=""),"",SUMPRODUCT(POISSON(Helper!$A$2:$A$122,J666,FALSE)*POISSON(Helper!$B$2:$B$122,K666,FALSE)*Helper!$C$2:$C$122))</f>
        <v/>
      </c>
      <c r="R666" s="31">
        <f>IF(OR(J666="",K666=""),"",SUMPRODUCT(POISSON(Helper!$A$2:$A$122,J666,FALSE)*POISSON(Helper!$B$2:$B$122,K666,FALSE)*Helper!$D$2:$D$122))</f>
        <v/>
      </c>
      <c r="S666" s="31">
        <f>IF(Q666="","",1-Q666-R666)</f>
        <v/>
      </c>
      <c r="T666" s="33">
        <f>IF(Q666="","",3*Q666+R666)</f>
        <v/>
      </c>
      <c r="U666" s="33">
        <f>IF(Q666="","",3*S666+R666)</f>
        <v/>
      </c>
      <c r="V666" s="24">
        <f>IF(OR(H666="",I666=""),"",IF(H666&gt;I666,3,IF(H666=I666,1,0)))</f>
        <v/>
      </c>
      <c r="W666" s="24">
        <f>IF(OR(H666="",I666=""),"",IF(I666&gt;H666,3,IF(H666=I666,1,0)))</f>
        <v/>
      </c>
      <c r="X666" s="24">
        <f>IF(OR(H666="",I666=""),0,1)</f>
        <v/>
      </c>
      <c r="Y666" s="24" t="n"/>
    </row>
    <row r="667">
      <c r="A667" s="24" t="inlineStr">
        <is>
          <t>E1-WestBrom-Preston</t>
        </is>
      </c>
      <c r="B667" s="24" t="inlineStr">
        <is>
          <t>E1</t>
        </is>
      </c>
      <c r="C667" s="24" t="inlineStr">
        <is>
          <t>Championship</t>
        </is>
      </c>
      <c r="D667" s="24" t="n">
        <v>24</v>
      </c>
      <c r="E667" s="29" t="n">
        <v>46385.82291666666</v>
      </c>
      <c r="F667" s="24" t="inlineStr">
        <is>
          <t>West Brom</t>
        </is>
      </c>
      <c r="G667" s="24" t="inlineStr">
        <is>
          <t>Preston</t>
        </is>
      </c>
      <c r="H667" s="37" t="n"/>
      <c r="I667" s="37" t="n"/>
      <c r="J667" s="37" t="n"/>
      <c r="K667" s="37" t="n"/>
      <c r="L667" s="31" t="n">
        <v>0.4755657693308389</v>
      </c>
      <c r="M667" s="31" t="n">
        <v>0.2738297717402575</v>
      </c>
      <c r="N667" s="31" t="n">
        <v>0.2506044589289036</v>
      </c>
      <c r="O667" s="33">
        <f>3*L667+M667</f>
        <v/>
      </c>
      <c r="P667" s="33">
        <f>3*N667+M667</f>
        <v/>
      </c>
      <c r="Q667" s="31">
        <f>IF(OR(J667="",K667=""),"",SUMPRODUCT(POISSON(Helper!$A$2:$A$122,J667,FALSE)*POISSON(Helper!$B$2:$B$122,K667,FALSE)*Helper!$C$2:$C$122))</f>
        <v/>
      </c>
      <c r="R667" s="31">
        <f>IF(OR(J667="",K667=""),"",SUMPRODUCT(POISSON(Helper!$A$2:$A$122,J667,FALSE)*POISSON(Helper!$B$2:$B$122,K667,FALSE)*Helper!$D$2:$D$122))</f>
        <v/>
      </c>
      <c r="S667" s="31">
        <f>IF(Q667="","",1-Q667-R667)</f>
        <v/>
      </c>
      <c r="T667" s="33">
        <f>IF(Q667="","",3*Q667+R667)</f>
        <v/>
      </c>
      <c r="U667" s="33">
        <f>IF(Q667="","",3*S667+R667)</f>
        <v/>
      </c>
      <c r="V667" s="24">
        <f>IF(OR(H667="",I667=""),"",IF(H667&gt;I667,3,IF(H667=I667,1,0)))</f>
        <v/>
      </c>
      <c r="W667" s="24">
        <f>IF(OR(H667="",I667=""),"",IF(I667&gt;H667,3,IF(H667=I667,1,0)))</f>
        <v/>
      </c>
      <c r="X667" s="24">
        <f>IF(OR(H667="",I667=""),0,1)</f>
        <v/>
      </c>
      <c r="Y667" s="24" t="n"/>
    </row>
    <row r="668">
      <c r="A668" s="24" t="inlineStr">
        <is>
          <t>E1-Birmingh-Cardiff</t>
        </is>
      </c>
      <c r="B668" s="24" t="inlineStr">
        <is>
          <t>E1</t>
        </is>
      </c>
      <c r="C668" s="24" t="inlineStr">
        <is>
          <t>Championship</t>
        </is>
      </c>
      <c r="D668" s="24" t="n">
        <v>24</v>
      </c>
      <c r="E668" s="29" t="n">
        <v>46385.83333333334</v>
      </c>
      <c r="F668" s="24" t="inlineStr">
        <is>
          <t>Birmingham</t>
        </is>
      </c>
      <c r="G668" s="24" t="inlineStr">
        <is>
          <t>Cardiff</t>
        </is>
      </c>
      <c r="H668" s="37" t="n"/>
      <c r="I668" s="37" t="n"/>
      <c r="J668" s="37" t="n"/>
      <c r="K668" s="37" t="n"/>
      <c r="L668" s="31" t="n">
        <v>0.538205313854089</v>
      </c>
      <c r="M668" s="31" t="n">
        <v>0.2582488093284822</v>
      </c>
      <c r="N668" s="31" t="n">
        <v>0.2035458768174288</v>
      </c>
      <c r="O668" s="33">
        <f>3*L668+M668</f>
        <v/>
      </c>
      <c r="P668" s="33">
        <f>3*N668+M668</f>
        <v/>
      </c>
      <c r="Q668" s="31">
        <f>IF(OR(J668="",K668=""),"",SUMPRODUCT(POISSON(Helper!$A$2:$A$122,J668,FALSE)*POISSON(Helper!$B$2:$B$122,K668,FALSE)*Helper!$C$2:$C$122))</f>
        <v/>
      </c>
      <c r="R668" s="31">
        <f>IF(OR(J668="",K668=""),"",SUMPRODUCT(POISSON(Helper!$A$2:$A$122,J668,FALSE)*POISSON(Helper!$B$2:$B$122,K668,FALSE)*Helper!$D$2:$D$122))</f>
        <v/>
      </c>
      <c r="S668" s="31">
        <f>IF(Q668="","",1-Q668-R668)</f>
        <v/>
      </c>
      <c r="T668" s="33">
        <f>IF(Q668="","",3*Q668+R668)</f>
        <v/>
      </c>
      <c r="U668" s="33">
        <f>IF(Q668="","",3*S668+R668)</f>
        <v/>
      </c>
      <c r="V668" s="24">
        <f>IF(OR(H668="",I668=""),"",IF(H668&gt;I668,3,IF(H668=I668,1,0)))</f>
        <v/>
      </c>
      <c r="W668" s="24">
        <f>IF(OR(H668="",I668=""),"",IF(I668&gt;H668,3,IF(H668=I668,1,0)))</f>
        <v/>
      </c>
      <c r="X668" s="24">
        <f>IF(OR(H668="",I668=""),0,1)</f>
        <v/>
      </c>
      <c r="Y668" s="24" t="n"/>
    </row>
    <row r="669">
      <c r="A669" s="24" t="inlineStr">
        <is>
          <t>E1-Southamp-WestHam</t>
        </is>
      </c>
      <c r="B669" s="24" t="inlineStr">
        <is>
          <t>E1</t>
        </is>
      </c>
      <c r="C669" s="24" t="inlineStr">
        <is>
          <t>Championship</t>
        </is>
      </c>
      <c r="D669" s="24" t="n">
        <v>24</v>
      </c>
      <c r="E669" s="29" t="n">
        <v>46385.84375</v>
      </c>
      <c r="F669" s="24" t="inlineStr">
        <is>
          <t>Southampton</t>
        </is>
      </c>
      <c r="G669" s="24" t="inlineStr">
        <is>
          <t>West Ham</t>
        </is>
      </c>
      <c r="H669" s="37" t="n"/>
      <c r="I669" s="37" t="n"/>
      <c r="J669" s="37" t="n"/>
      <c r="K669" s="37" t="n"/>
      <c r="L669" s="31" t="n">
        <v>0.2979153498804519</v>
      </c>
      <c r="M669" s="31" t="n">
        <v>0.2828684004959235</v>
      </c>
      <c r="N669" s="31" t="n">
        <v>0.4192162496236246</v>
      </c>
      <c r="O669" s="33">
        <f>3*L669+M669</f>
        <v/>
      </c>
      <c r="P669" s="33">
        <f>3*N669+M669</f>
        <v/>
      </c>
      <c r="Q669" s="31">
        <f>IF(OR(J669="",K669=""),"",SUMPRODUCT(POISSON(Helper!$A$2:$A$122,J669,FALSE)*POISSON(Helper!$B$2:$B$122,K669,FALSE)*Helper!$C$2:$C$122))</f>
        <v/>
      </c>
      <c r="R669" s="31">
        <f>IF(OR(J669="",K669=""),"",SUMPRODUCT(POISSON(Helper!$A$2:$A$122,J669,FALSE)*POISSON(Helper!$B$2:$B$122,K669,FALSE)*Helper!$D$2:$D$122))</f>
        <v/>
      </c>
      <c r="S669" s="31">
        <f>IF(Q669="","",1-Q669-R669)</f>
        <v/>
      </c>
      <c r="T669" s="33">
        <f>IF(Q669="","",3*Q669+R669)</f>
        <v/>
      </c>
      <c r="U669" s="33">
        <f>IF(Q669="","",3*S669+R669)</f>
        <v/>
      </c>
      <c r="V669" s="24">
        <f>IF(OR(H669="",I669=""),"",IF(H669&gt;I669,3,IF(H669=I669,1,0)))</f>
        <v/>
      </c>
      <c r="W669" s="24">
        <f>IF(OR(H669="",I669=""),"",IF(I669&gt;H669,3,IF(H669=I669,1,0)))</f>
        <v/>
      </c>
      <c r="X669" s="24">
        <f>IF(OR(H669="",I669=""),0,1)</f>
        <v/>
      </c>
      <c r="Y669" s="24" t="n"/>
    </row>
    <row r="670">
      <c r="A670" s="24" t="inlineStr">
        <is>
          <t>E1-Millwall-Wolves</t>
        </is>
      </c>
      <c r="B670" s="24" t="inlineStr">
        <is>
          <t>E1</t>
        </is>
      </c>
      <c r="C670" s="24" t="inlineStr">
        <is>
          <t>Championship</t>
        </is>
      </c>
      <c r="D670" s="24" t="n">
        <v>25</v>
      </c>
      <c r="E670" s="29" t="n">
        <v>46388.52083333334</v>
      </c>
      <c r="F670" s="24" t="inlineStr">
        <is>
          <t>Millwall</t>
        </is>
      </c>
      <c r="G670" s="24" t="inlineStr">
        <is>
          <t>Wolves</t>
        </is>
      </c>
      <c r="H670" s="37" t="n"/>
      <c r="I670" s="37" t="n"/>
      <c r="J670" s="37" t="n"/>
      <c r="K670" s="37" t="n"/>
      <c r="L670" s="31" t="n">
        <v>0.3411407985039439</v>
      </c>
      <c r="M670" s="31" t="n">
        <v>0.2863118261052269</v>
      </c>
      <c r="N670" s="31" t="n">
        <v>0.3725473753908293</v>
      </c>
      <c r="O670" s="33">
        <f>3*L670+M670</f>
        <v/>
      </c>
      <c r="P670" s="33">
        <f>3*N670+M670</f>
        <v/>
      </c>
      <c r="Q670" s="31">
        <f>IF(OR(J670="",K670=""),"",SUMPRODUCT(POISSON(Helper!$A$2:$A$122,J670,FALSE)*POISSON(Helper!$B$2:$B$122,K670,FALSE)*Helper!$C$2:$C$122))</f>
        <v/>
      </c>
      <c r="R670" s="31">
        <f>IF(OR(J670="",K670=""),"",SUMPRODUCT(POISSON(Helper!$A$2:$A$122,J670,FALSE)*POISSON(Helper!$B$2:$B$122,K670,FALSE)*Helper!$D$2:$D$122))</f>
        <v/>
      </c>
      <c r="S670" s="31">
        <f>IF(Q670="","",1-Q670-R670)</f>
        <v/>
      </c>
      <c r="T670" s="33">
        <f>IF(Q670="","",3*Q670+R670)</f>
        <v/>
      </c>
      <c r="U670" s="33">
        <f>IF(Q670="","",3*S670+R670)</f>
        <v/>
      </c>
      <c r="V670" s="24">
        <f>IF(OR(H670="",I670=""),"",IF(H670&gt;I670,3,IF(H670=I670,1,0)))</f>
        <v/>
      </c>
      <c r="W670" s="24">
        <f>IF(OR(H670="",I670=""),"",IF(I670&gt;H670,3,IF(H670=I670,1,0)))</f>
        <v/>
      </c>
      <c r="X670" s="24">
        <f>IF(OR(H670="",I670=""),0,1)</f>
        <v/>
      </c>
      <c r="Y670" s="24" t="n"/>
    </row>
    <row r="671">
      <c r="A671" s="24" t="inlineStr">
        <is>
          <t>E1-Birmingh-Portsmou</t>
        </is>
      </c>
      <c r="B671" s="24" t="inlineStr">
        <is>
          <t>E1</t>
        </is>
      </c>
      <c r="C671" s="24" t="inlineStr">
        <is>
          <t>Championship</t>
        </is>
      </c>
      <c r="D671" s="24" t="n">
        <v>25</v>
      </c>
      <c r="E671" s="29" t="n">
        <v>46388.625</v>
      </c>
      <c r="F671" s="24" t="inlineStr">
        <is>
          <t>Birmingham</t>
        </is>
      </c>
      <c r="G671" s="24" t="inlineStr">
        <is>
          <t>Portsmouth</t>
        </is>
      </c>
      <c r="H671" s="37" t="n"/>
      <c r="I671" s="37" t="n"/>
      <c r="J671" s="37" t="n"/>
      <c r="K671" s="37" t="n"/>
      <c r="L671" s="31" t="n">
        <v>0.4977096506244718</v>
      </c>
      <c r="M671" s="31" t="n">
        <v>0.2689521397859618</v>
      </c>
      <c r="N671" s="31" t="n">
        <v>0.2333382095895664</v>
      </c>
      <c r="O671" s="33">
        <f>3*L671+M671</f>
        <v/>
      </c>
      <c r="P671" s="33">
        <f>3*N671+M671</f>
        <v/>
      </c>
      <c r="Q671" s="31">
        <f>IF(OR(J671="",K671=""),"",SUMPRODUCT(POISSON(Helper!$A$2:$A$122,J671,FALSE)*POISSON(Helper!$B$2:$B$122,K671,FALSE)*Helper!$C$2:$C$122))</f>
        <v/>
      </c>
      <c r="R671" s="31">
        <f>IF(OR(J671="",K671=""),"",SUMPRODUCT(POISSON(Helper!$A$2:$A$122,J671,FALSE)*POISSON(Helper!$B$2:$B$122,K671,FALSE)*Helper!$D$2:$D$122))</f>
        <v/>
      </c>
      <c r="S671" s="31">
        <f>IF(Q671="","",1-Q671-R671)</f>
        <v/>
      </c>
      <c r="T671" s="33">
        <f>IF(Q671="","",3*Q671+R671)</f>
        <v/>
      </c>
      <c r="U671" s="33">
        <f>IF(Q671="","",3*S671+R671)</f>
        <v/>
      </c>
      <c r="V671" s="24">
        <f>IF(OR(H671="",I671=""),"",IF(H671&gt;I671,3,IF(H671=I671,1,0)))</f>
        <v/>
      </c>
      <c r="W671" s="24">
        <f>IF(OR(H671="",I671=""),"",IF(I671&gt;H671,3,IF(H671=I671,1,0)))</f>
        <v/>
      </c>
      <c r="X671" s="24">
        <f>IF(OR(H671="",I671=""),0,1)</f>
        <v/>
      </c>
      <c r="Y671" s="24" t="n"/>
    </row>
    <row r="672">
      <c r="A672" s="24" t="inlineStr">
        <is>
          <t>E1-BristolC-WestHam</t>
        </is>
      </c>
      <c r="B672" s="24" t="inlineStr">
        <is>
          <t>E1</t>
        </is>
      </c>
      <c r="C672" s="24" t="inlineStr">
        <is>
          <t>Championship</t>
        </is>
      </c>
      <c r="D672" s="24" t="n">
        <v>25</v>
      </c>
      <c r="E672" s="29" t="n">
        <v>46388.625</v>
      </c>
      <c r="F672" s="24" t="inlineStr">
        <is>
          <t>Bristol City</t>
        </is>
      </c>
      <c r="G672" s="24" t="inlineStr">
        <is>
          <t>West Ham</t>
        </is>
      </c>
      <c r="H672" s="37" t="n"/>
      <c r="I672" s="37" t="n"/>
      <c r="J672" s="37" t="n"/>
      <c r="K672" s="37" t="n"/>
      <c r="L672" s="31" t="n">
        <v>0.2563610810766649</v>
      </c>
      <c r="M672" s="31" t="n">
        <v>0.2752571651766049</v>
      </c>
      <c r="N672" s="31" t="n">
        <v>0.4683817537467301</v>
      </c>
      <c r="O672" s="33">
        <f>3*L672+M672</f>
        <v/>
      </c>
      <c r="P672" s="33">
        <f>3*N672+M672</f>
        <v/>
      </c>
      <c r="Q672" s="31">
        <f>IF(OR(J672="",K672=""),"",SUMPRODUCT(POISSON(Helper!$A$2:$A$122,J672,FALSE)*POISSON(Helper!$B$2:$B$122,K672,FALSE)*Helper!$C$2:$C$122))</f>
        <v/>
      </c>
      <c r="R672" s="31">
        <f>IF(OR(J672="",K672=""),"",SUMPRODUCT(POISSON(Helper!$A$2:$A$122,J672,FALSE)*POISSON(Helper!$B$2:$B$122,K672,FALSE)*Helper!$D$2:$D$122))</f>
        <v/>
      </c>
      <c r="S672" s="31">
        <f>IF(Q672="","",1-Q672-R672)</f>
        <v/>
      </c>
      <c r="T672" s="33">
        <f>IF(Q672="","",3*Q672+R672)</f>
        <v/>
      </c>
      <c r="U672" s="33">
        <f>IF(Q672="","",3*S672+R672)</f>
        <v/>
      </c>
      <c r="V672" s="24">
        <f>IF(OR(H672="",I672=""),"",IF(H672&gt;I672,3,IF(H672=I672,1,0)))</f>
        <v/>
      </c>
      <c r="W672" s="24">
        <f>IF(OR(H672="",I672=""),"",IF(I672&gt;H672,3,IF(H672=I672,1,0)))</f>
        <v/>
      </c>
      <c r="X672" s="24">
        <f>IF(OR(H672="",I672=""),0,1)</f>
        <v/>
      </c>
      <c r="Y672" s="24" t="n"/>
    </row>
    <row r="673">
      <c r="A673" s="24" t="inlineStr">
        <is>
          <t>E1-Derby-Blackbur</t>
        </is>
      </c>
      <c r="B673" s="24" t="inlineStr">
        <is>
          <t>E1</t>
        </is>
      </c>
      <c r="C673" s="24" t="inlineStr">
        <is>
          <t>Championship</t>
        </is>
      </c>
      <c r="D673" s="24" t="n">
        <v>25</v>
      </c>
      <c r="E673" s="29" t="n">
        <v>46388.625</v>
      </c>
      <c r="F673" s="24" t="inlineStr">
        <is>
          <t>Derby</t>
        </is>
      </c>
      <c r="G673" s="24" t="inlineStr">
        <is>
          <t>Blackburn</t>
        </is>
      </c>
      <c r="H673" s="37" t="n"/>
      <c r="I673" s="37" t="n"/>
      <c r="J673" s="37" t="n"/>
      <c r="K673" s="37" t="n"/>
      <c r="L673" s="31" t="n">
        <v>0.459222827336235</v>
      </c>
      <c r="M673" s="31" t="n">
        <v>0.2769638289879138</v>
      </c>
      <c r="N673" s="31" t="n">
        <v>0.2638133436758512</v>
      </c>
      <c r="O673" s="33">
        <f>3*L673+M673</f>
        <v/>
      </c>
      <c r="P673" s="33">
        <f>3*N673+M673</f>
        <v/>
      </c>
      <c r="Q673" s="31">
        <f>IF(OR(J673="",K673=""),"",SUMPRODUCT(POISSON(Helper!$A$2:$A$122,J673,FALSE)*POISSON(Helper!$B$2:$B$122,K673,FALSE)*Helper!$C$2:$C$122))</f>
        <v/>
      </c>
      <c r="R673" s="31">
        <f>IF(OR(J673="",K673=""),"",SUMPRODUCT(POISSON(Helper!$A$2:$A$122,J673,FALSE)*POISSON(Helper!$B$2:$B$122,K673,FALSE)*Helper!$D$2:$D$122))</f>
        <v/>
      </c>
      <c r="S673" s="31">
        <f>IF(Q673="","",1-Q673-R673)</f>
        <v/>
      </c>
      <c r="T673" s="33">
        <f>IF(Q673="","",3*Q673+R673)</f>
        <v/>
      </c>
      <c r="U673" s="33">
        <f>IF(Q673="","",3*S673+R673)</f>
        <v/>
      </c>
      <c r="V673" s="24">
        <f>IF(OR(H673="",I673=""),"",IF(H673&gt;I673,3,IF(H673=I673,1,0)))</f>
        <v/>
      </c>
      <c r="W673" s="24">
        <f>IF(OR(H673="",I673=""),"",IF(I673&gt;H673,3,IF(H673=I673,1,0)))</f>
        <v/>
      </c>
      <c r="X673" s="24">
        <f>IF(OR(H673="",I673=""),0,1)</f>
        <v/>
      </c>
      <c r="Y673" s="24" t="n"/>
    </row>
    <row r="674">
      <c r="A674" s="24" t="inlineStr">
        <is>
          <t>E1-Middlesb-Preston</t>
        </is>
      </c>
      <c r="B674" s="24" t="inlineStr">
        <is>
          <t>E1</t>
        </is>
      </c>
      <c r="C674" s="24" t="inlineStr">
        <is>
          <t>Championship</t>
        </is>
      </c>
      <c r="D674" s="24" t="n">
        <v>25</v>
      </c>
      <c r="E674" s="29" t="n">
        <v>46388.625</v>
      </c>
      <c r="F674" s="24" t="inlineStr">
        <is>
          <t>Middlesbrough</t>
        </is>
      </c>
      <c r="G674" s="24" t="inlineStr">
        <is>
          <t>Preston</t>
        </is>
      </c>
      <c r="H674" s="37" t="n"/>
      <c r="I674" s="37" t="n"/>
      <c r="J674" s="37" t="n"/>
      <c r="K674" s="37" t="n"/>
      <c r="L674" s="31" t="n">
        <v>0.5390677558886268</v>
      </c>
      <c r="M674" s="31" t="n">
        <v>0.2579967543118554</v>
      </c>
      <c r="N674" s="31" t="n">
        <v>0.2029354897995178</v>
      </c>
      <c r="O674" s="33">
        <f>3*L674+M674</f>
        <v/>
      </c>
      <c r="P674" s="33">
        <f>3*N674+M674</f>
        <v/>
      </c>
      <c r="Q674" s="31">
        <f>IF(OR(J674="",K674=""),"",SUMPRODUCT(POISSON(Helper!$A$2:$A$122,J674,FALSE)*POISSON(Helper!$B$2:$B$122,K674,FALSE)*Helper!$C$2:$C$122))</f>
        <v/>
      </c>
      <c r="R674" s="31">
        <f>IF(OR(J674="",K674=""),"",SUMPRODUCT(POISSON(Helper!$A$2:$A$122,J674,FALSE)*POISSON(Helper!$B$2:$B$122,K674,FALSE)*Helper!$D$2:$D$122))</f>
        <v/>
      </c>
      <c r="S674" s="31">
        <f>IF(Q674="","",1-Q674-R674)</f>
        <v/>
      </c>
      <c r="T674" s="33">
        <f>IF(Q674="","",3*Q674+R674)</f>
        <v/>
      </c>
      <c r="U674" s="33">
        <f>IF(Q674="","",3*S674+R674)</f>
        <v/>
      </c>
      <c r="V674" s="24">
        <f>IF(OR(H674="",I674=""),"",IF(H674&gt;I674,3,IF(H674=I674,1,0)))</f>
        <v/>
      </c>
      <c r="W674" s="24">
        <f>IF(OR(H674="",I674=""),"",IF(I674&gt;H674,3,IF(H674=I674,1,0)))</f>
        <v/>
      </c>
      <c r="X674" s="24">
        <f>IF(OR(H674="",I674=""),0,1)</f>
        <v/>
      </c>
      <c r="Y674" s="24" t="n"/>
    </row>
    <row r="675">
      <c r="A675" s="24" t="inlineStr">
        <is>
          <t>E1-Norwich-Lincoln</t>
        </is>
      </c>
      <c r="B675" s="24" t="inlineStr">
        <is>
          <t>E1</t>
        </is>
      </c>
      <c r="C675" s="24" t="inlineStr">
        <is>
          <t>Championship</t>
        </is>
      </c>
      <c r="D675" s="24" t="n">
        <v>25</v>
      </c>
      <c r="E675" s="29" t="n">
        <v>46388.625</v>
      </c>
      <c r="F675" s="24" t="inlineStr">
        <is>
          <t>Norwich</t>
        </is>
      </c>
      <c r="G675" s="24" t="inlineStr">
        <is>
          <t>Lincoln</t>
        </is>
      </c>
      <c r="H675" s="37" t="n"/>
      <c r="I675" s="37" t="n"/>
      <c r="J675" s="37" t="n"/>
      <c r="K675" s="37" t="n"/>
      <c r="L675" s="31" t="n">
        <v>0.566696218877669</v>
      </c>
      <c r="M675" s="31" t="n">
        <v>0.2494109435368801</v>
      </c>
      <c r="N675" s="31" t="n">
        <v>0.1838928375854509</v>
      </c>
      <c r="O675" s="33">
        <f>3*L675+M675</f>
        <v/>
      </c>
      <c r="P675" s="33">
        <f>3*N675+M675</f>
        <v/>
      </c>
      <c r="Q675" s="31">
        <f>IF(OR(J675="",K675=""),"",SUMPRODUCT(POISSON(Helper!$A$2:$A$122,J675,FALSE)*POISSON(Helper!$B$2:$B$122,K675,FALSE)*Helper!$C$2:$C$122))</f>
        <v/>
      </c>
      <c r="R675" s="31">
        <f>IF(OR(J675="",K675=""),"",SUMPRODUCT(POISSON(Helper!$A$2:$A$122,J675,FALSE)*POISSON(Helper!$B$2:$B$122,K675,FALSE)*Helper!$D$2:$D$122))</f>
        <v/>
      </c>
      <c r="S675" s="31">
        <f>IF(Q675="","",1-Q675-R675)</f>
        <v/>
      </c>
      <c r="T675" s="33">
        <f>IF(Q675="","",3*Q675+R675)</f>
        <v/>
      </c>
      <c r="U675" s="33">
        <f>IF(Q675="","",3*S675+R675)</f>
        <v/>
      </c>
      <c r="V675" s="24">
        <f>IF(OR(H675="",I675=""),"",IF(H675&gt;I675,3,IF(H675=I675,1,0)))</f>
        <v/>
      </c>
      <c r="W675" s="24">
        <f>IF(OR(H675="",I675=""),"",IF(I675&gt;H675,3,IF(H675=I675,1,0)))</f>
        <v/>
      </c>
      <c r="X675" s="24">
        <f>IF(OR(H675="",I675=""),0,1)</f>
        <v/>
      </c>
      <c r="Y675" s="24" t="n"/>
    </row>
    <row r="676">
      <c r="A676" s="24" t="inlineStr">
        <is>
          <t>E1-Southamp-Cardiff</t>
        </is>
      </c>
      <c r="B676" s="24" t="inlineStr">
        <is>
          <t>E1</t>
        </is>
      </c>
      <c r="C676" s="24" t="inlineStr">
        <is>
          <t>Championship</t>
        </is>
      </c>
      <c r="D676" s="24" t="n">
        <v>25</v>
      </c>
      <c r="E676" s="29" t="n">
        <v>46388.625</v>
      </c>
      <c r="F676" s="24" t="inlineStr">
        <is>
          <t>Southampton</t>
        </is>
      </c>
      <c r="G676" s="24" t="inlineStr">
        <is>
          <t>Cardiff</t>
        </is>
      </c>
      <c r="H676" s="37" t="n"/>
      <c r="I676" s="37" t="n"/>
      <c r="J676" s="37" t="n"/>
      <c r="K676" s="37" t="n"/>
      <c r="L676" s="31" t="n">
        <v>0.5385939174970104</v>
      </c>
      <c r="M676" s="31" t="n">
        <v>0.2581353585165056</v>
      </c>
      <c r="N676" s="31" t="n">
        <v>0.203270723986484</v>
      </c>
      <c r="O676" s="33">
        <f>3*L676+M676</f>
        <v/>
      </c>
      <c r="P676" s="33">
        <f>3*N676+M676</f>
        <v/>
      </c>
      <c r="Q676" s="31">
        <f>IF(OR(J676="",K676=""),"",SUMPRODUCT(POISSON(Helper!$A$2:$A$122,J676,FALSE)*POISSON(Helper!$B$2:$B$122,K676,FALSE)*Helper!$C$2:$C$122))</f>
        <v/>
      </c>
      <c r="R676" s="31">
        <f>IF(OR(J676="",K676=""),"",SUMPRODUCT(POISSON(Helper!$A$2:$A$122,J676,FALSE)*POISSON(Helper!$B$2:$B$122,K676,FALSE)*Helper!$D$2:$D$122))</f>
        <v/>
      </c>
      <c r="S676" s="31">
        <f>IF(Q676="","",1-Q676-R676)</f>
        <v/>
      </c>
      <c r="T676" s="33">
        <f>IF(Q676="","",3*Q676+R676)</f>
        <v/>
      </c>
      <c r="U676" s="33">
        <f>IF(Q676="","",3*S676+R676)</f>
        <v/>
      </c>
      <c r="V676" s="24">
        <f>IF(OR(H676="",I676=""),"",IF(H676&gt;I676,3,IF(H676=I676,1,0)))</f>
        <v/>
      </c>
      <c r="W676" s="24">
        <f>IF(OR(H676="",I676=""),"",IF(I676&gt;H676,3,IF(H676=I676,1,0)))</f>
        <v/>
      </c>
      <c r="X676" s="24">
        <f>IF(OR(H676="",I676=""),0,1)</f>
        <v/>
      </c>
      <c r="Y676" s="24" t="n"/>
    </row>
    <row r="677">
      <c r="A677" s="24" t="inlineStr">
        <is>
          <t>E1-Swansea-Charlton</t>
        </is>
      </c>
      <c r="B677" s="24" t="inlineStr">
        <is>
          <t>E1</t>
        </is>
      </c>
      <c r="C677" s="24" t="inlineStr">
        <is>
          <t>Championship</t>
        </is>
      </c>
      <c r="D677" s="24" t="n">
        <v>25</v>
      </c>
      <c r="E677" s="29" t="n">
        <v>46388.625</v>
      </c>
      <c r="F677" s="24" t="inlineStr">
        <is>
          <t>Swansea</t>
        </is>
      </c>
      <c r="G677" s="24" t="inlineStr">
        <is>
          <t>Charlton</t>
        </is>
      </c>
      <c r="H677" s="37" t="n"/>
      <c r="I677" s="37" t="n"/>
      <c r="J677" s="37" t="n"/>
      <c r="K677" s="37" t="n"/>
      <c r="L677" s="31" t="n">
        <v>0.4842598203037655</v>
      </c>
      <c r="M677" s="31" t="n">
        <v>0.2719998425637852</v>
      </c>
      <c r="N677" s="31" t="n">
        <v>0.2437403371324492</v>
      </c>
      <c r="O677" s="33">
        <f>3*L677+M677</f>
        <v/>
      </c>
      <c r="P677" s="33">
        <f>3*N677+M677</f>
        <v/>
      </c>
      <c r="Q677" s="31">
        <f>IF(OR(J677="",K677=""),"",SUMPRODUCT(POISSON(Helper!$A$2:$A$122,J677,FALSE)*POISSON(Helper!$B$2:$B$122,K677,FALSE)*Helper!$C$2:$C$122))</f>
        <v/>
      </c>
      <c r="R677" s="31">
        <f>IF(OR(J677="",K677=""),"",SUMPRODUCT(POISSON(Helper!$A$2:$A$122,J677,FALSE)*POISSON(Helper!$B$2:$B$122,K677,FALSE)*Helper!$D$2:$D$122))</f>
        <v/>
      </c>
      <c r="S677" s="31">
        <f>IF(Q677="","",1-Q677-R677)</f>
        <v/>
      </c>
      <c r="T677" s="33">
        <f>IF(Q677="","",3*Q677+R677)</f>
        <v/>
      </c>
      <c r="U677" s="33">
        <f>IF(Q677="","",3*S677+R677)</f>
        <v/>
      </c>
      <c r="V677" s="24">
        <f>IF(OR(H677="",I677=""),"",IF(H677&gt;I677,3,IF(H677=I677,1,0)))</f>
        <v/>
      </c>
      <c r="W677" s="24">
        <f>IF(OR(H677="",I677=""),"",IF(I677&gt;H677,3,IF(H677=I677,1,0)))</f>
        <v/>
      </c>
      <c r="X677" s="24">
        <f>IF(OR(H677="",I677=""),0,1)</f>
        <v/>
      </c>
      <c r="Y677" s="24" t="n"/>
    </row>
    <row r="678">
      <c r="A678" s="24" t="inlineStr">
        <is>
          <t>E1-Watford-QPR</t>
        </is>
      </c>
      <c r="B678" s="24" t="inlineStr">
        <is>
          <t>E1</t>
        </is>
      </c>
      <c r="C678" s="24" t="inlineStr">
        <is>
          <t>Championship</t>
        </is>
      </c>
      <c r="D678" s="24" t="n">
        <v>25</v>
      </c>
      <c r="E678" s="29" t="n">
        <v>46388.625</v>
      </c>
      <c r="F678" s="24" t="inlineStr">
        <is>
          <t>Watford</t>
        </is>
      </c>
      <c r="G678" s="24" t="inlineStr">
        <is>
          <t>QPR</t>
        </is>
      </c>
      <c r="H678" s="37" t="n"/>
      <c r="I678" s="37" t="n"/>
      <c r="J678" s="37" t="n"/>
      <c r="K678" s="37" t="n"/>
      <c r="L678" s="31" t="n">
        <v>0.4211959620234764</v>
      </c>
      <c r="M678" s="31" t="n">
        <v>0.282637739665324</v>
      </c>
      <c r="N678" s="31" t="n">
        <v>0.2961662983111996</v>
      </c>
      <c r="O678" s="33">
        <f>3*L678+M678</f>
        <v/>
      </c>
      <c r="P678" s="33">
        <f>3*N678+M678</f>
        <v/>
      </c>
      <c r="Q678" s="31">
        <f>IF(OR(J678="",K678=""),"",SUMPRODUCT(POISSON(Helper!$A$2:$A$122,J678,FALSE)*POISSON(Helper!$B$2:$B$122,K678,FALSE)*Helper!$C$2:$C$122))</f>
        <v/>
      </c>
      <c r="R678" s="31">
        <f>IF(OR(J678="",K678=""),"",SUMPRODUCT(POISSON(Helper!$A$2:$A$122,J678,FALSE)*POISSON(Helper!$B$2:$B$122,K678,FALSE)*Helper!$D$2:$D$122))</f>
        <v/>
      </c>
      <c r="S678" s="31">
        <f>IF(Q678="","",1-Q678-R678)</f>
        <v/>
      </c>
      <c r="T678" s="33">
        <f>IF(Q678="","",3*Q678+R678)</f>
        <v/>
      </c>
      <c r="U678" s="33">
        <f>IF(Q678="","",3*S678+R678)</f>
        <v/>
      </c>
      <c r="V678" s="24">
        <f>IF(OR(H678="",I678=""),"",IF(H678&gt;I678,3,IF(H678=I678,1,0)))</f>
        <v/>
      </c>
      <c r="W678" s="24">
        <f>IF(OR(H678="",I678=""),"",IF(I678&gt;H678,3,IF(H678=I678,1,0)))</f>
        <v/>
      </c>
      <c r="X678" s="24">
        <f>IF(OR(H678="",I678=""),0,1)</f>
        <v/>
      </c>
      <c r="Y678" s="24" t="n"/>
    </row>
    <row r="679">
      <c r="A679" s="24" t="inlineStr">
        <is>
          <t>E1-WestBrom-Stoke</t>
        </is>
      </c>
      <c r="B679" s="24" t="inlineStr">
        <is>
          <t>E1</t>
        </is>
      </c>
      <c r="C679" s="24" t="inlineStr">
        <is>
          <t>Championship</t>
        </is>
      </c>
      <c r="D679" s="24" t="n">
        <v>25</v>
      </c>
      <c r="E679" s="29" t="n">
        <v>46388.625</v>
      </c>
      <c r="F679" s="24" t="inlineStr">
        <is>
          <t>West Brom</t>
        </is>
      </c>
      <c r="G679" s="24" t="inlineStr">
        <is>
          <t>Stoke</t>
        </is>
      </c>
      <c r="H679" s="37" t="n"/>
      <c r="I679" s="37" t="n"/>
      <c r="J679" s="37" t="n"/>
      <c r="K679" s="37" t="n"/>
      <c r="L679" s="31" t="n">
        <v>0.4039025767468937</v>
      </c>
      <c r="M679" s="31" t="n">
        <v>0.2844263394322006</v>
      </c>
      <c r="N679" s="31" t="n">
        <v>0.3116710838209056</v>
      </c>
      <c r="O679" s="33">
        <f>3*L679+M679</f>
        <v/>
      </c>
      <c r="P679" s="33">
        <f>3*N679+M679</f>
        <v/>
      </c>
      <c r="Q679" s="31">
        <f>IF(OR(J679="",K679=""),"",SUMPRODUCT(POISSON(Helper!$A$2:$A$122,J679,FALSE)*POISSON(Helper!$B$2:$B$122,K679,FALSE)*Helper!$C$2:$C$122))</f>
        <v/>
      </c>
      <c r="R679" s="31">
        <f>IF(OR(J679="",K679=""),"",SUMPRODUCT(POISSON(Helper!$A$2:$A$122,J679,FALSE)*POISSON(Helper!$B$2:$B$122,K679,FALSE)*Helper!$D$2:$D$122))</f>
        <v/>
      </c>
      <c r="S679" s="31">
        <f>IF(Q679="","",1-Q679-R679)</f>
        <v/>
      </c>
      <c r="T679" s="33">
        <f>IF(Q679="","",3*Q679+R679)</f>
        <v/>
      </c>
      <c r="U679" s="33">
        <f>IF(Q679="","",3*S679+R679)</f>
        <v/>
      </c>
      <c r="V679" s="24">
        <f>IF(OR(H679="",I679=""),"",IF(H679&gt;I679,3,IF(H679=I679,1,0)))</f>
        <v/>
      </c>
      <c r="W679" s="24">
        <f>IF(OR(H679="",I679=""),"",IF(I679&gt;H679,3,IF(H679=I679,1,0)))</f>
        <v/>
      </c>
      <c r="X679" s="24">
        <f>IF(OR(H679="",I679=""),0,1)</f>
        <v/>
      </c>
      <c r="Y679" s="24" t="n"/>
    </row>
    <row r="680">
      <c r="A680" s="24" t="inlineStr">
        <is>
          <t>E1-Wrexham-Bolton</t>
        </is>
      </c>
      <c r="B680" s="24" t="inlineStr">
        <is>
          <t>E1</t>
        </is>
      </c>
      <c r="C680" s="24" t="inlineStr">
        <is>
          <t>Championship</t>
        </is>
      </c>
      <c r="D680" s="24" t="n">
        <v>25</v>
      </c>
      <c r="E680" s="29" t="n">
        <v>46388.625</v>
      </c>
      <c r="F680" s="24" t="inlineStr">
        <is>
          <t>Wrexham</t>
        </is>
      </c>
      <c r="G680" s="24" t="inlineStr">
        <is>
          <t>Bolton</t>
        </is>
      </c>
      <c r="H680" s="37" t="n"/>
      <c r="I680" s="37" t="n"/>
      <c r="J680" s="37" t="n"/>
      <c r="K680" s="37" t="n"/>
      <c r="L680" s="31" t="n">
        <v>0.5227414498593124</v>
      </c>
      <c r="M680" s="31" t="n">
        <v>0.2626001750302687</v>
      </c>
      <c r="N680" s="31" t="n">
        <v>0.2146583751104189</v>
      </c>
      <c r="O680" s="33">
        <f>3*L680+M680</f>
        <v/>
      </c>
      <c r="P680" s="33">
        <f>3*N680+M680</f>
        <v/>
      </c>
      <c r="Q680" s="31">
        <f>IF(OR(J680="",K680=""),"",SUMPRODUCT(POISSON(Helper!$A$2:$A$122,J680,FALSE)*POISSON(Helper!$B$2:$B$122,K680,FALSE)*Helper!$C$2:$C$122))</f>
        <v/>
      </c>
      <c r="R680" s="31">
        <f>IF(OR(J680="",K680=""),"",SUMPRODUCT(POISSON(Helper!$A$2:$A$122,J680,FALSE)*POISSON(Helper!$B$2:$B$122,K680,FALSE)*Helper!$D$2:$D$122))</f>
        <v/>
      </c>
      <c r="S680" s="31">
        <f>IF(Q680="","",1-Q680-R680)</f>
        <v/>
      </c>
      <c r="T680" s="33">
        <f>IF(Q680="","",3*Q680+R680)</f>
        <v/>
      </c>
      <c r="U680" s="33">
        <f>IF(Q680="","",3*S680+R680)</f>
        <v/>
      </c>
      <c r="V680" s="24">
        <f>IF(OR(H680="",I680=""),"",IF(H680&gt;I680,3,IF(H680=I680,1,0)))</f>
        <v/>
      </c>
      <c r="W680" s="24">
        <f>IF(OR(H680="",I680=""),"",IF(I680&gt;H680,3,IF(H680=I680,1,0)))</f>
        <v/>
      </c>
      <c r="X680" s="24">
        <f>IF(OR(H680="",I680=""),0,1)</f>
        <v/>
      </c>
      <c r="Y680" s="24" t="n"/>
    </row>
    <row r="681">
      <c r="A681" s="24" t="inlineStr">
        <is>
          <t>E1-Burnley-Sheffiel</t>
        </is>
      </c>
      <c r="B681" s="24" t="inlineStr">
        <is>
          <t>E1</t>
        </is>
      </c>
      <c r="C681" s="24" t="inlineStr">
        <is>
          <t>Championship</t>
        </is>
      </c>
      <c r="D681" s="24" t="n">
        <v>25</v>
      </c>
      <c r="E681" s="29" t="n">
        <v>46388.72916666666</v>
      </c>
      <c r="F681" s="24" t="inlineStr">
        <is>
          <t>Burnley</t>
        </is>
      </c>
      <c r="G681" s="24" t="inlineStr">
        <is>
          <t>Sheffield United</t>
        </is>
      </c>
      <c r="H681" s="37" t="n"/>
      <c r="I681" s="37" t="n"/>
      <c r="J681" s="37" t="n"/>
      <c r="K681" s="37" t="n"/>
      <c r="L681" s="31" t="n">
        <v>0.4491218737459972</v>
      </c>
      <c r="M681" s="31" t="n">
        <v>0.278696162587959</v>
      </c>
      <c r="N681" s="31" t="n">
        <v>0.2721819636660437</v>
      </c>
      <c r="O681" s="33">
        <f>3*L681+M681</f>
        <v/>
      </c>
      <c r="P681" s="33">
        <f>3*N681+M681</f>
        <v/>
      </c>
      <c r="Q681" s="31">
        <f>IF(OR(J681="",K681=""),"",SUMPRODUCT(POISSON(Helper!$A$2:$A$122,J681,FALSE)*POISSON(Helper!$B$2:$B$122,K681,FALSE)*Helper!$C$2:$C$122))</f>
        <v/>
      </c>
      <c r="R681" s="31">
        <f>IF(OR(J681="",K681=""),"",SUMPRODUCT(POISSON(Helper!$A$2:$A$122,J681,FALSE)*POISSON(Helper!$B$2:$B$122,K681,FALSE)*Helper!$D$2:$D$122))</f>
        <v/>
      </c>
      <c r="S681" s="31">
        <f>IF(Q681="","",1-Q681-R681)</f>
        <v/>
      </c>
      <c r="T681" s="33">
        <f>IF(Q681="","",3*Q681+R681)</f>
        <v/>
      </c>
      <c r="U681" s="33">
        <f>IF(Q681="","",3*S681+R681)</f>
        <v/>
      </c>
      <c r="V681" s="24">
        <f>IF(OR(H681="",I681=""),"",IF(H681&gt;I681,3,IF(H681=I681,1,0)))</f>
        <v/>
      </c>
      <c r="W681" s="24">
        <f>IF(OR(H681="",I681=""),"",IF(I681&gt;H681,3,IF(H681=I681,1,0)))</f>
        <v/>
      </c>
      <c r="X681" s="24">
        <f>IF(OR(H681="",I681=""),0,1)</f>
        <v/>
      </c>
      <c r="Y681" s="24" t="n"/>
    </row>
    <row r="682">
      <c r="A682" s="24" t="inlineStr">
        <is>
          <t>E1-Blackbur-WestBrom</t>
        </is>
      </c>
      <c r="B682" s="24" t="inlineStr">
        <is>
          <t>E1</t>
        </is>
      </c>
      <c r="C682" s="24" t="inlineStr">
        <is>
          <t>Championship</t>
        </is>
      </c>
      <c r="D682" s="24" t="n">
        <v>26</v>
      </c>
      <c r="E682" s="29" t="n">
        <v>46403.625</v>
      </c>
      <c r="F682" s="24" t="inlineStr">
        <is>
          <t>Blackburn</t>
        </is>
      </c>
      <c r="G682" s="24" t="inlineStr">
        <is>
          <t>West Brom</t>
        </is>
      </c>
      <c r="H682" s="37" t="n"/>
      <c r="I682" s="37" t="n"/>
      <c r="J682" s="37" t="n"/>
      <c r="K682" s="37" t="n"/>
      <c r="L682" s="31" t="n">
        <v>0.378506123458099</v>
      </c>
      <c r="M682" s="31" t="n">
        <v>0.2860933794772159</v>
      </c>
      <c r="N682" s="31" t="n">
        <v>0.3354004970646852</v>
      </c>
      <c r="O682" s="33">
        <f>3*L682+M682</f>
        <v/>
      </c>
      <c r="P682" s="33">
        <f>3*N682+M682</f>
        <v/>
      </c>
      <c r="Q682" s="31">
        <f>IF(OR(J682="",K682=""),"",SUMPRODUCT(POISSON(Helper!$A$2:$A$122,J682,FALSE)*POISSON(Helper!$B$2:$B$122,K682,FALSE)*Helper!$C$2:$C$122))</f>
        <v/>
      </c>
      <c r="R682" s="31">
        <f>IF(OR(J682="",K682=""),"",SUMPRODUCT(POISSON(Helper!$A$2:$A$122,J682,FALSE)*POISSON(Helper!$B$2:$B$122,K682,FALSE)*Helper!$D$2:$D$122))</f>
        <v/>
      </c>
      <c r="S682" s="31">
        <f>IF(Q682="","",1-Q682-R682)</f>
        <v/>
      </c>
      <c r="T682" s="33">
        <f>IF(Q682="","",3*Q682+R682)</f>
        <v/>
      </c>
      <c r="U682" s="33">
        <f>IF(Q682="","",3*S682+R682)</f>
        <v/>
      </c>
      <c r="V682" s="24">
        <f>IF(OR(H682="",I682=""),"",IF(H682&gt;I682,3,IF(H682=I682,1,0)))</f>
        <v/>
      </c>
      <c r="W682" s="24">
        <f>IF(OR(H682="",I682=""),"",IF(I682&gt;H682,3,IF(H682=I682,1,0)))</f>
        <v/>
      </c>
      <c r="X682" s="24">
        <f>IF(OR(H682="",I682=""),0,1)</f>
        <v/>
      </c>
      <c r="Y682" s="24" t="n"/>
    </row>
    <row r="683">
      <c r="A683" s="24" t="inlineStr">
        <is>
          <t>E1-Bolton-Southamp</t>
        </is>
      </c>
      <c r="B683" s="24" t="inlineStr">
        <is>
          <t>E1</t>
        </is>
      </c>
      <c r="C683" s="24" t="inlineStr">
        <is>
          <t>Championship</t>
        </is>
      </c>
      <c r="D683" s="24" t="n">
        <v>26</v>
      </c>
      <c r="E683" s="29" t="n">
        <v>46403.625</v>
      </c>
      <c r="F683" s="24" t="inlineStr">
        <is>
          <t>Bolton</t>
        </is>
      </c>
      <c r="G683" s="24" t="inlineStr">
        <is>
          <t>Southampton</t>
        </is>
      </c>
      <c r="H683" s="37" t="n"/>
      <c r="I683" s="37" t="n"/>
      <c r="J683" s="37" t="n"/>
      <c r="K683" s="37" t="n"/>
      <c r="L683" s="31" t="n">
        <v>0.2990017144281958</v>
      </c>
      <c r="M683" s="31" t="n">
        <v>0.2830079115876513</v>
      </c>
      <c r="N683" s="31" t="n">
        <v>0.4179903739841529</v>
      </c>
      <c r="O683" s="33">
        <f>3*L683+M683</f>
        <v/>
      </c>
      <c r="P683" s="33">
        <f>3*N683+M683</f>
        <v/>
      </c>
      <c r="Q683" s="31">
        <f>IF(OR(J683="",K683=""),"",SUMPRODUCT(POISSON(Helper!$A$2:$A$122,J683,FALSE)*POISSON(Helper!$B$2:$B$122,K683,FALSE)*Helper!$C$2:$C$122))</f>
        <v/>
      </c>
      <c r="R683" s="31">
        <f>IF(OR(J683="",K683=""),"",SUMPRODUCT(POISSON(Helper!$A$2:$A$122,J683,FALSE)*POISSON(Helper!$B$2:$B$122,K683,FALSE)*Helper!$D$2:$D$122))</f>
        <v/>
      </c>
      <c r="S683" s="31">
        <f>IF(Q683="","",1-Q683-R683)</f>
        <v/>
      </c>
      <c r="T683" s="33">
        <f>IF(Q683="","",3*Q683+R683)</f>
        <v/>
      </c>
      <c r="U683" s="33">
        <f>IF(Q683="","",3*S683+R683)</f>
        <v/>
      </c>
      <c r="V683" s="24">
        <f>IF(OR(H683="",I683=""),"",IF(H683&gt;I683,3,IF(H683=I683,1,0)))</f>
        <v/>
      </c>
      <c r="W683" s="24">
        <f>IF(OR(H683="",I683=""),"",IF(I683&gt;H683,3,IF(H683=I683,1,0)))</f>
        <v/>
      </c>
      <c r="X683" s="24">
        <f>IF(OR(H683="",I683=""),0,1)</f>
        <v/>
      </c>
      <c r="Y683" s="24" t="n"/>
    </row>
    <row r="684">
      <c r="A684" s="24" t="inlineStr">
        <is>
          <t>E1-Cardiff-Middlesb</t>
        </is>
      </c>
      <c r="B684" s="24" t="inlineStr">
        <is>
          <t>E1</t>
        </is>
      </c>
      <c r="C684" s="24" t="inlineStr">
        <is>
          <t>Championship</t>
        </is>
      </c>
      <c r="D684" s="24" t="n">
        <v>26</v>
      </c>
      <c r="E684" s="29" t="n">
        <v>46403.625</v>
      </c>
      <c r="F684" s="24" t="inlineStr">
        <is>
          <t>Cardiff</t>
        </is>
      </c>
      <c r="G684" s="24" t="inlineStr">
        <is>
          <t>Middlesbrough</t>
        </is>
      </c>
      <c r="H684" s="37" t="n"/>
      <c r="I684" s="37" t="n"/>
      <c r="J684" s="37" t="n"/>
      <c r="K684" s="37" t="n"/>
      <c r="L684" s="31" t="n">
        <v>0.2872068822416154</v>
      </c>
      <c r="M684" s="31" t="n">
        <v>0.2813374764191662</v>
      </c>
      <c r="N684" s="31" t="n">
        <v>0.4314556413392184</v>
      </c>
      <c r="O684" s="33">
        <f>3*L684+M684</f>
        <v/>
      </c>
      <c r="P684" s="33">
        <f>3*N684+M684</f>
        <v/>
      </c>
      <c r="Q684" s="31">
        <f>IF(OR(J684="",K684=""),"",SUMPRODUCT(POISSON(Helper!$A$2:$A$122,J684,FALSE)*POISSON(Helper!$B$2:$B$122,K684,FALSE)*Helper!$C$2:$C$122))</f>
        <v/>
      </c>
      <c r="R684" s="31">
        <f>IF(OR(J684="",K684=""),"",SUMPRODUCT(POISSON(Helper!$A$2:$A$122,J684,FALSE)*POISSON(Helper!$B$2:$B$122,K684,FALSE)*Helper!$D$2:$D$122))</f>
        <v/>
      </c>
      <c r="S684" s="31">
        <f>IF(Q684="","",1-Q684-R684)</f>
        <v/>
      </c>
      <c r="T684" s="33">
        <f>IF(Q684="","",3*Q684+R684)</f>
        <v/>
      </c>
      <c r="U684" s="33">
        <f>IF(Q684="","",3*S684+R684)</f>
        <v/>
      </c>
      <c r="V684" s="24">
        <f>IF(OR(H684="",I684=""),"",IF(H684&gt;I684,3,IF(H684=I684,1,0)))</f>
        <v/>
      </c>
      <c r="W684" s="24">
        <f>IF(OR(H684="",I684=""),"",IF(I684&gt;H684,3,IF(H684=I684,1,0)))</f>
        <v/>
      </c>
      <c r="X684" s="24">
        <f>IF(OR(H684="",I684=""),0,1)</f>
        <v/>
      </c>
      <c r="Y684" s="24" t="n"/>
    </row>
    <row r="685">
      <c r="A685" s="24" t="inlineStr">
        <is>
          <t>E1-Charlton-Watford</t>
        </is>
      </c>
      <c r="B685" s="24" t="inlineStr">
        <is>
          <t>E1</t>
        </is>
      </c>
      <c r="C685" s="24" t="inlineStr">
        <is>
          <t>Championship</t>
        </is>
      </c>
      <c r="D685" s="24" t="n">
        <v>26</v>
      </c>
      <c r="E685" s="29" t="n">
        <v>46403.625</v>
      </c>
      <c r="F685" s="24" t="inlineStr">
        <is>
          <t>Charlton</t>
        </is>
      </c>
      <c r="G685" s="24" t="inlineStr">
        <is>
          <t>Watford</t>
        </is>
      </c>
      <c r="H685" s="37" t="n"/>
      <c r="I685" s="37" t="n"/>
      <c r="J685" s="37" t="n"/>
      <c r="K685" s="37" t="n"/>
      <c r="L685" s="31" t="n">
        <v>0.358427256129889</v>
      </c>
      <c r="M685" s="31" t="n">
        <v>0.286556053873761</v>
      </c>
      <c r="N685" s="31" t="n">
        <v>0.3550166899963499</v>
      </c>
      <c r="O685" s="33">
        <f>3*L685+M685</f>
        <v/>
      </c>
      <c r="P685" s="33">
        <f>3*N685+M685</f>
        <v/>
      </c>
      <c r="Q685" s="31">
        <f>IF(OR(J685="",K685=""),"",SUMPRODUCT(POISSON(Helper!$A$2:$A$122,J685,FALSE)*POISSON(Helper!$B$2:$B$122,K685,FALSE)*Helper!$C$2:$C$122))</f>
        <v/>
      </c>
      <c r="R685" s="31">
        <f>IF(OR(J685="",K685=""),"",SUMPRODUCT(POISSON(Helper!$A$2:$A$122,J685,FALSE)*POISSON(Helper!$B$2:$B$122,K685,FALSE)*Helper!$D$2:$D$122))</f>
        <v/>
      </c>
      <c r="S685" s="31">
        <f>IF(Q685="","",1-Q685-R685)</f>
        <v/>
      </c>
      <c r="T685" s="33">
        <f>IF(Q685="","",3*Q685+R685)</f>
        <v/>
      </c>
      <c r="U685" s="33">
        <f>IF(Q685="","",3*S685+R685)</f>
        <v/>
      </c>
      <c r="V685" s="24">
        <f>IF(OR(H685="",I685=""),"",IF(H685&gt;I685,3,IF(H685=I685,1,0)))</f>
        <v/>
      </c>
      <c r="W685" s="24">
        <f>IF(OR(H685="",I685=""),"",IF(I685&gt;H685,3,IF(H685=I685,1,0)))</f>
        <v/>
      </c>
      <c r="X685" s="24">
        <f>IF(OR(H685="",I685=""),0,1)</f>
        <v/>
      </c>
      <c r="Y685" s="24" t="n"/>
    </row>
    <row r="686">
      <c r="A686" s="24" t="inlineStr">
        <is>
          <t>E1-Lincoln-Millwall</t>
        </is>
      </c>
      <c r="B686" s="24" t="inlineStr">
        <is>
          <t>E1</t>
        </is>
      </c>
      <c r="C686" s="24" t="inlineStr">
        <is>
          <t>Championship</t>
        </is>
      </c>
      <c r="D686" s="24" t="n">
        <v>26</v>
      </c>
      <c r="E686" s="29" t="n">
        <v>46403.625</v>
      </c>
      <c r="F686" s="24" t="inlineStr">
        <is>
          <t>Lincoln</t>
        </is>
      </c>
      <c r="G686" s="24" t="inlineStr">
        <is>
          <t>Millwall</t>
        </is>
      </c>
      <c r="H686" s="37" t="n"/>
      <c r="I686" s="37" t="n"/>
      <c r="J686" s="37" t="n"/>
      <c r="K686" s="37" t="n"/>
      <c r="L686" s="31" t="n">
        <v>0.2870671642280991</v>
      </c>
      <c r="M686" s="31" t="n">
        <v>0.2813156048146593</v>
      </c>
      <c r="N686" s="31" t="n">
        <v>0.4316172309572416</v>
      </c>
      <c r="O686" s="33">
        <f>3*L686+M686</f>
        <v/>
      </c>
      <c r="P686" s="33">
        <f>3*N686+M686</f>
        <v/>
      </c>
      <c r="Q686" s="31">
        <f>IF(OR(J686="",K686=""),"",SUMPRODUCT(POISSON(Helper!$A$2:$A$122,J686,FALSE)*POISSON(Helper!$B$2:$B$122,K686,FALSE)*Helper!$C$2:$C$122))</f>
        <v/>
      </c>
      <c r="R686" s="31">
        <f>IF(OR(J686="",K686=""),"",SUMPRODUCT(POISSON(Helper!$A$2:$A$122,J686,FALSE)*POISSON(Helper!$B$2:$B$122,K686,FALSE)*Helper!$D$2:$D$122))</f>
        <v/>
      </c>
      <c r="S686" s="31">
        <f>IF(Q686="","",1-Q686-R686)</f>
        <v/>
      </c>
      <c r="T686" s="33">
        <f>IF(Q686="","",3*Q686+R686)</f>
        <v/>
      </c>
      <c r="U686" s="33">
        <f>IF(Q686="","",3*S686+R686)</f>
        <v/>
      </c>
      <c r="V686" s="24">
        <f>IF(OR(H686="",I686=""),"",IF(H686&gt;I686,3,IF(H686=I686,1,0)))</f>
        <v/>
      </c>
      <c r="W686" s="24">
        <f>IF(OR(H686="",I686=""),"",IF(I686&gt;H686,3,IF(H686=I686,1,0)))</f>
        <v/>
      </c>
      <c r="X686" s="24">
        <f>IF(OR(H686="",I686=""),0,1)</f>
        <v/>
      </c>
      <c r="Y686" s="24" t="n"/>
    </row>
    <row r="687">
      <c r="A687" s="24" t="inlineStr">
        <is>
          <t>E1-Portsmou-Norwich</t>
        </is>
      </c>
      <c r="B687" s="24" t="inlineStr">
        <is>
          <t>E1</t>
        </is>
      </c>
      <c r="C687" s="24" t="inlineStr">
        <is>
          <t>Championship</t>
        </is>
      </c>
      <c r="D687" s="24" t="n">
        <v>26</v>
      </c>
      <c r="E687" s="29" t="n">
        <v>46403.625</v>
      </c>
      <c r="F687" s="24" t="inlineStr">
        <is>
          <t>Portsmouth</t>
        </is>
      </c>
      <c r="G687" s="24" t="inlineStr">
        <is>
          <t>Norwich</t>
        </is>
      </c>
      <c r="H687" s="37" t="n"/>
      <c r="I687" s="37" t="n"/>
      <c r="J687" s="37" t="n"/>
      <c r="K687" s="37" t="n"/>
      <c r="L687" s="31" t="n">
        <v>0.3490985221803069</v>
      </c>
      <c r="M687" s="31" t="n">
        <v>0.2865002984009193</v>
      </c>
      <c r="N687" s="31" t="n">
        <v>0.3644011794187738</v>
      </c>
      <c r="O687" s="33">
        <f>3*L687+M687</f>
        <v/>
      </c>
      <c r="P687" s="33">
        <f>3*N687+M687</f>
        <v/>
      </c>
      <c r="Q687" s="31">
        <f>IF(OR(J687="",K687=""),"",SUMPRODUCT(POISSON(Helper!$A$2:$A$122,J687,FALSE)*POISSON(Helper!$B$2:$B$122,K687,FALSE)*Helper!$C$2:$C$122))</f>
        <v/>
      </c>
      <c r="R687" s="31">
        <f>IF(OR(J687="",K687=""),"",SUMPRODUCT(POISSON(Helper!$A$2:$A$122,J687,FALSE)*POISSON(Helper!$B$2:$B$122,K687,FALSE)*Helper!$D$2:$D$122))</f>
        <v/>
      </c>
      <c r="S687" s="31">
        <f>IF(Q687="","",1-Q687-R687)</f>
        <v/>
      </c>
      <c r="T687" s="33">
        <f>IF(Q687="","",3*Q687+R687)</f>
        <v/>
      </c>
      <c r="U687" s="33">
        <f>IF(Q687="","",3*S687+R687)</f>
        <v/>
      </c>
      <c r="V687" s="24">
        <f>IF(OR(H687="",I687=""),"",IF(H687&gt;I687,3,IF(H687=I687,1,0)))</f>
        <v/>
      </c>
      <c r="W687" s="24">
        <f>IF(OR(H687="",I687=""),"",IF(I687&gt;H687,3,IF(H687=I687,1,0)))</f>
        <v/>
      </c>
      <c r="X687" s="24">
        <f>IF(OR(H687="",I687=""),0,1)</f>
        <v/>
      </c>
      <c r="Y687" s="24" t="n"/>
    </row>
    <row r="688">
      <c r="A688" s="24" t="inlineStr">
        <is>
          <t>E1-Preston-Wrexham</t>
        </is>
      </c>
      <c r="B688" s="24" t="inlineStr">
        <is>
          <t>E1</t>
        </is>
      </c>
      <c r="C688" s="24" t="inlineStr">
        <is>
          <t>Championship</t>
        </is>
      </c>
      <c r="D688" s="24" t="n">
        <v>26</v>
      </c>
      <c r="E688" s="29" t="n">
        <v>46403.625</v>
      </c>
      <c r="F688" s="24" t="inlineStr">
        <is>
          <t>Preston</t>
        </is>
      </c>
      <c r="G688" s="24" t="inlineStr">
        <is>
          <t>Wrexham</t>
        </is>
      </c>
      <c r="H688" s="37" t="n"/>
      <c r="I688" s="37" t="n"/>
      <c r="J688" s="37" t="n"/>
      <c r="K688" s="37" t="n"/>
      <c r="L688" s="31" t="n">
        <v>0.3352540091062626</v>
      </c>
      <c r="M688" s="31" t="n">
        <v>0.2860868868805597</v>
      </c>
      <c r="N688" s="31" t="n">
        <v>0.3786591040131777</v>
      </c>
      <c r="O688" s="33">
        <f>3*L688+M688</f>
        <v/>
      </c>
      <c r="P688" s="33">
        <f>3*N688+M688</f>
        <v/>
      </c>
      <c r="Q688" s="31">
        <f>IF(OR(J688="",K688=""),"",SUMPRODUCT(POISSON(Helper!$A$2:$A$122,J688,FALSE)*POISSON(Helper!$B$2:$B$122,K688,FALSE)*Helper!$C$2:$C$122))</f>
        <v/>
      </c>
      <c r="R688" s="31">
        <f>IF(OR(J688="",K688=""),"",SUMPRODUCT(POISSON(Helper!$A$2:$A$122,J688,FALSE)*POISSON(Helper!$B$2:$B$122,K688,FALSE)*Helper!$D$2:$D$122))</f>
        <v/>
      </c>
      <c r="S688" s="31">
        <f>IF(Q688="","",1-Q688-R688)</f>
        <v/>
      </c>
      <c r="T688" s="33">
        <f>IF(Q688="","",3*Q688+R688)</f>
        <v/>
      </c>
      <c r="U688" s="33">
        <f>IF(Q688="","",3*S688+R688)</f>
        <v/>
      </c>
      <c r="V688" s="24">
        <f>IF(OR(H688="",I688=""),"",IF(H688&gt;I688,3,IF(H688=I688,1,0)))</f>
        <v/>
      </c>
      <c r="W688" s="24">
        <f>IF(OR(H688="",I688=""),"",IF(I688&gt;H688,3,IF(H688=I688,1,0)))</f>
        <v/>
      </c>
      <c r="X688" s="24">
        <f>IF(OR(H688="",I688=""),0,1)</f>
        <v/>
      </c>
      <c r="Y688" s="24" t="n"/>
    </row>
    <row r="689">
      <c r="A689" s="24" t="inlineStr">
        <is>
          <t>E1-QPR-Birmingh</t>
        </is>
      </c>
      <c r="B689" s="24" t="inlineStr">
        <is>
          <t>E1</t>
        </is>
      </c>
      <c r="C689" s="24" t="inlineStr">
        <is>
          <t>Championship</t>
        </is>
      </c>
      <c r="D689" s="24" t="n">
        <v>26</v>
      </c>
      <c r="E689" s="29" t="n">
        <v>46403.625</v>
      </c>
      <c r="F689" s="24" t="inlineStr">
        <is>
          <t>QPR</t>
        </is>
      </c>
      <c r="G689" s="24" t="inlineStr">
        <is>
          <t>Birmingham</t>
        </is>
      </c>
      <c r="H689" s="37" t="n"/>
      <c r="I689" s="37" t="n"/>
      <c r="J689" s="37" t="n"/>
      <c r="K689" s="37" t="n"/>
      <c r="L689" s="31" t="n">
        <v>0.3400798327911</v>
      </c>
      <c r="M689" s="31" t="n">
        <v>0.2862767091338831</v>
      </c>
      <c r="N689" s="31" t="n">
        <v>0.3736434580750168</v>
      </c>
      <c r="O689" s="33">
        <f>3*L689+M689</f>
        <v/>
      </c>
      <c r="P689" s="33">
        <f>3*N689+M689</f>
        <v/>
      </c>
      <c r="Q689" s="31">
        <f>IF(OR(J689="",K689=""),"",SUMPRODUCT(POISSON(Helper!$A$2:$A$122,J689,FALSE)*POISSON(Helper!$B$2:$B$122,K689,FALSE)*Helper!$C$2:$C$122))</f>
        <v/>
      </c>
      <c r="R689" s="31">
        <f>IF(OR(J689="",K689=""),"",SUMPRODUCT(POISSON(Helper!$A$2:$A$122,J689,FALSE)*POISSON(Helper!$B$2:$B$122,K689,FALSE)*Helper!$D$2:$D$122))</f>
        <v/>
      </c>
      <c r="S689" s="31">
        <f>IF(Q689="","",1-Q689-R689)</f>
        <v/>
      </c>
      <c r="T689" s="33">
        <f>IF(Q689="","",3*Q689+R689)</f>
        <v/>
      </c>
      <c r="U689" s="33">
        <f>IF(Q689="","",3*S689+R689)</f>
        <v/>
      </c>
      <c r="V689" s="24">
        <f>IF(OR(H689="",I689=""),"",IF(H689&gt;I689,3,IF(H689=I689,1,0)))</f>
        <v/>
      </c>
      <c r="W689" s="24">
        <f>IF(OR(H689="",I689=""),"",IF(I689&gt;H689,3,IF(H689=I689,1,0)))</f>
        <v/>
      </c>
      <c r="X689" s="24">
        <f>IF(OR(H689="",I689=""),0,1)</f>
        <v/>
      </c>
      <c r="Y689" s="24" t="n"/>
    </row>
    <row r="690">
      <c r="A690" s="24" t="inlineStr">
        <is>
          <t>E1-Sheffiel-BristolC</t>
        </is>
      </c>
      <c r="B690" s="24" t="inlineStr">
        <is>
          <t>E1</t>
        </is>
      </c>
      <c r="C690" s="24" t="inlineStr">
        <is>
          <t>Championship</t>
        </is>
      </c>
      <c r="D690" s="24" t="n">
        <v>26</v>
      </c>
      <c r="E690" s="29" t="n">
        <v>46403.625</v>
      </c>
      <c r="F690" s="24" t="inlineStr">
        <is>
          <t>Sheffield United</t>
        </is>
      </c>
      <c r="G690" s="24" t="inlineStr">
        <is>
          <t>Bristol City</t>
        </is>
      </c>
      <c r="H690" s="37" t="n"/>
      <c r="I690" s="37" t="n"/>
      <c r="J690" s="37" t="n"/>
      <c r="K690" s="37" t="n"/>
      <c r="L690" s="31" t="n">
        <v>0.4490955645912843</v>
      </c>
      <c r="M690" s="31" t="n">
        <v>0.2787004664736479</v>
      </c>
      <c r="N690" s="31" t="n">
        <v>0.2722039689350678</v>
      </c>
      <c r="O690" s="33">
        <f>3*L690+M690</f>
        <v/>
      </c>
      <c r="P690" s="33">
        <f>3*N690+M690</f>
        <v/>
      </c>
      <c r="Q690" s="31">
        <f>IF(OR(J690="",K690=""),"",SUMPRODUCT(POISSON(Helper!$A$2:$A$122,J690,FALSE)*POISSON(Helper!$B$2:$B$122,K690,FALSE)*Helper!$C$2:$C$122))</f>
        <v/>
      </c>
      <c r="R690" s="31">
        <f>IF(OR(J690="",K690=""),"",SUMPRODUCT(POISSON(Helper!$A$2:$A$122,J690,FALSE)*POISSON(Helper!$B$2:$B$122,K690,FALSE)*Helper!$D$2:$D$122))</f>
        <v/>
      </c>
      <c r="S690" s="31">
        <f>IF(Q690="","",1-Q690-R690)</f>
        <v/>
      </c>
      <c r="T690" s="33">
        <f>IF(Q690="","",3*Q690+R690)</f>
        <v/>
      </c>
      <c r="U690" s="33">
        <f>IF(Q690="","",3*S690+R690)</f>
        <v/>
      </c>
      <c r="V690" s="24">
        <f>IF(OR(H690="",I690=""),"",IF(H690&gt;I690,3,IF(H690=I690,1,0)))</f>
        <v/>
      </c>
      <c r="W690" s="24">
        <f>IF(OR(H690="",I690=""),"",IF(I690&gt;H690,3,IF(H690=I690,1,0)))</f>
        <v/>
      </c>
      <c r="X690" s="24">
        <f>IF(OR(H690="",I690=""),0,1)</f>
        <v/>
      </c>
      <c r="Y690" s="24" t="n"/>
    </row>
    <row r="691">
      <c r="A691" s="24" t="inlineStr">
        <is>
          <t>E1-Stoke-Derby</t>
        </is>
      </c>
      <c r="B691" s="24" t="inlineStr">
        <is>
          <t>E1</t>
        </is>
      </c>
      <c r="C691" s="24" t="inlineStr">
        <is>
          <t>Championship</t>
        </is>
      </c>
      <c r="D691" s="24" t="n">
        <v>26</v>
      </c>
      <c r="E691" s="29" t="n">
        <v>46403.625</v>
      </c>
      <c r="F691" s="24" t="inlineStr">
        <is>
          <t>Stoke</t>
        </is>
      </c>
      <c r="G691" s="24" t="inlineStr">
        <is>
          <t>Derby</t>
        </is>
      </c>
      <c r="H691" s="37" t="n"/>
      <c r="I691" s="37" t="n"/>
      <c r="J691" s="37" t="n"/>
      <c r="K691" s="37" t="n"/>
      <c r="L691" s="31" t="n">
        <v>0.4247312212936838</v>
      </c>
      <c r="M691" s="31" t="n">
        <v>0.2822094647485581</v>
      </c>
      <c r="N691" s="31" t="n">
        <v>0.2930593139577581</v>
      </c>
      <c r="O691" s="33">
        <f>3*L691+M691</f>
        <v/>
      </c>
      <c r="P691" s="33">
        <f>3*N691+M691</f>
        <v/>
      </c>
      <c r="Q691" s="31">
        <f>IF(OR(J691="",K691=""),"",SUMPRODUCT(POISSON(Helper!$A$2:$A$122,J691,FALSE)*POISSON(Helper!$B$2:$B$122,K691,FALSE)*Helper!$C$2:$C$122))</f>
        <v/>
      </c>
      <c r="R691" s="31">
        <f>IF(OR(J691="",K691=""),"",SUMPRODUCT(POISSON(Helper!$A$2:$A$122,J691,FALSE)*POISSON(Helper!$B$2:$B$122,K691,FALSE)*Helper!$D$2:$D$122))</f>
        <v/>
      </c>
      <c r="S691" s="31">
        <f>IF(Q691="","",1-Q691-R691)</f>
        <v/>
      </c>
      <c r="T691" s="33">
        <f>IF(Q691="","",3*Q691+R691)</f>
        <v/>
      </c>
      <c r="U691" s="33">
        <f>IF(Q691="","",3*S691+R691)</f>
        <v/>
      </c>
      <c r="V691" s="24">
        <f>IF(OR(H691="",I691=""),"",IF(H691&gt;I691,3,IF(H691=I691,1,0)))</f>
        <v/>
      </c>
      <c r="W691" s="24">
        <f>IF(OR(H691="",I691=""),"",IF(I691&gt;H691,3,IF(H691=I691,1,0)))</f>
        <v/>
      </c>
      <c r="X691" s="24">
        <f>IF(OR(H691="",I691=""),0,1)</f>
        <v/>
      </c>
      <c r="Y691" s="24" t="n"/>
    </row>
    <row r="692">
      <c r="A692" s="24" t="inlineStr">
        <is>
          <t>E1-WestHam-Swansea</t>
        </is>
      </c>
      <c r="B692" s="24" t="inlineStr">
        <is>
          <t>E1</t>
        </is>
      </c>
      <c r="C692" s="24" t="inlineStr">
        <is>
          <t>Championship</t>
        </is>
      </c>
      <c r="D692" s="24" t="n">
        <v>26</v>
      </c>
      <c r="E692" s="29" t="n">
        <v>46403.625</v>
      </c>
      <c r="F692" s="24" t="inlineStr">
        <is>
          <t>West Ham</t>
        </is>
      </c>
      <c r="G692" s="24" t="inlineStr">
        <is>
          <t>Swansea</t>
        </is>
      </c>
      <c r="H692" s="37" t="n"/>
      <c r="I692" s="37" t="n"/>
      <c r="J692" s="37" t="n"/>
      <c r="K692" s="37" t="n"/>
      <c r="L692" s="31" t="n">
        <v>0.6112710902754044</v>
      </c>
      <c r="M692" s="31" t="n">
        <v>0.2335465761355611</v>
      </c>
      <c r="N692" s="31" t="n">
        <v>0.1551823335890345</v>
      </c>
      <c r="O692" s="33">
        <f>3*L692+M692</f>
        <v/>
      </c>
      <c r="P692" s="33">
        <f>3*N692+M692</f>
        <v/>
      </c>
      <c r="Q692" s="31">
        <f>IF(OR(J692="",K692=""),"",SUMPRODUCT(POISSON(Helper!$A$2:$A$122,J692,FALSE)*POISSON(Helper!$B$2:$B$122,K692,FALSE)*Helper!$C$2:$C$122))</f>
        <v/>
      </c>
      <c r="R692" s="31">
        <f>IF(OR(J692="",K692=""),"",SUMPRODUCT(POISSON(Helper!$A$2:$A$122,J692,FALSE)*POISSON(Helper!$B$2:$B$122,K692,FALSE)*Helper!$D$2:$D$122))</f>
        <v/>
      </c>
      <c r="S692" s="31">
        <f>IF(Q692="","",1-Q692-R692)</f>
        <v/>
      </c>
      <c r="T692" s="33">
        <f>IF(Q692="","",3*Q692+R692)</f>
        <v/>
      </c>
      <c r="U692" s="33">
        <f>IF(Q692="","",3*S692+R692)</f>
        <v/>
      </c>
      <c r="V692" s="24">
        <f>IF(OR(H692="",I692=""),"",IF(H692&gt;I692,3,IF(H692=I692,1,0)))</f>
        <v/>
      </c>
      <c r="W692" s="24">
        <f>IF(OR(H692="",I692=""),"",IF(I692&gt;H692,3,IF(H692=I692,1,0)))</f>
        <v/>
      </c>
      <c r="X692" s="24">
        <f>IF(OR(H692="",I692=""),0,1)</f>
        <v/>
      </c>
      <c r="Y692" s="24" t="n"/>
    </row>
    <row r="693">
      <c r="A693" s="24" t="inlineStr">
        <is>
          <t>E1-Wolves-Burnley</t>
        </is>
      </c>
      <c r="B693" s="24" t="inlineStr">
        <is>
          <t>E1</t>
        </is>
      </c>
      <c r="C693" s="24" t="inlineStr">
        <is>
          <t>Championship</t>
        </is>
      </c>
      <c r="D693" s="24" t="n">
        <v>26</v>
      </c>
      <c r="E693" s="29" t="n">
        <v>46403.625</v>
      </c>
      <c r="F693" s="24" t="inlineStr">
        <is>
          <t>Wolves</t>
        </is>
      </c>
      <c r="G693" s="24" t="inlineStr">
        <is>
          <t>Burnley</t>
        </is>
      </c>
      <c r="H693" s="37" t="n"/>
      <c r="I693" s="37" t="n"/>
      <c r="J693" s="37" t="n"/>
      <c r="K693" s="37" t="n"/>
      <c r="L693" s="31" t="n">
        <v>0.4562602907182429</v>
      </c>
      <c r="M693" s="31" t="n">
        <v>0.2774883461608559</v>
      </c>
      <c r="N693" s="31" t="n">
        <v>0.2662513631209012</v>
      </c>
      <c r="O693" s="33">
        <f>3*L693+M693</f>
        <v/>
      </c>
      <c r="P693" s="33">
        <f>3*N693+M693</f>
        <v/>
      </c>
      <c r="Q693" s="31">
        <f>IF(OR(J693="",K693=""),"",SUMPRODUCT(POISSON(Helper!$A$2:$A$122,J693,FALSE)*POISSON(Helper!$B$2:$B$122,K693,FALSE)*Helper!$C$2:$C$122))</f>
        <v/>
      </c>
      <c r="R693" s="31">
        <f>IF(OR(J693="",K693=""),"",SUMPRODUCT(POISSON(Helper!$A$2:$A$122,J693,FALSE)*POISSON(Helper!$B$2:$B$122,K693,FALSE)*Helper!$D$2:$D$122))</f>
        <v/>
      </c>
      <c r="S693" s="31">
        <f>IF(Q693="","",1-Q693-R693)</f>
        <v/>
      </c>
      <c r="T693" s="33">
        <f>IF(Q693="","",3*Q693+R693)</f>
        <v/>
      </c>
      <c r="U693" s="33">
        <f>IF(Q693="","",3*S693+R693)</f>
        <v/>
      </c>
      <c r="V693" s="24">
        <f>IF(OR(H693="",I693=""),"",IF(H693&gt;I693,3,IF(H693=I693,1,0)))</f>
        <v/>
      </c>
      <c r="W693" s="24">
        <f>IF(OR(H693="",I693=""),"",IF(I693&gt;H693,3,IF(H693=I693,1,0)))</f>
        <v/>
      </c>
      <c r="X693" s="24">
        <f>IF(OR(H693="",I693=""),0,1)</f>
        <v/>
      </c>
      <c r="Y693" s="24" t="n"/>
    </row>
    <row r="694">
      <c r="A694" s="24" t="inlineStr">
        <is>
          <t>E1-Birmingh-Lincoln</t>
        </is>
      </c>
      <c r="B694" s="24" t="inlineStr">
        <is>
          <t>E1</t>
        </is>
      </c>
      <c r="C694" s="24" t="inlineStr">
        <is>
          <t>Championship</t>
        </is>
      </c>
      <c r="D694" s="24" t="n">
        <v>27</v>
      </c>
      <c r="E694" s="29" t="n">
        <v>46410.625</v>
      </c>
      <c r="F694" s="24" t="inlineStr">
        <is>
          <t>Birmingham</t>
        </is>
      </c>
      <c r="G694" s="24" t="inlineStr">
        <is>
          <t>Lincoln</t>
        </is>
      </c>
      <c r="H694" s="37" t="n"/>
      <c r="I694" s="37" t="n"/>
      <c r="J694" s="37" t="n"/>
      <c r="K694" s="37" t="n"/>
      <c r="L694" s="31" t="n">
        <v>0.5779469805677308</v>
      </c>
      <c r="M694" s="31" t="n">
        <v>0.2456365922380594</v>
      </c>
      <c r="N694" s="31" t="n">
        <v>0.1764164271942099</v>
      </c>
      <c r="O694" s="33">
        <f>3*L694+M694</f>
        <v/>
      </c>
      <c r="P694" s="33">
        <f>3*N694+M694</f>
        <v/>
      </c>
      <c r="Q694" s="31">
        <f>IF(OR(J694="",K694=""),"",SUMPRODUCT(POISSON(Helper!$A$2:$A$122,J694,FALSE)*POISSON(Helper!$B$2:$B$122,K694,FALSE)*Helper!$C$2:$C$122))</f>
        <v/>
      </c>
      <c r="R694" s="31">
        <f>IF(OR(J694="",K694=""),"",SUMPRODUCT(POISSON(Helper!$A$2:$A$122,J694,FALSE)*POISSON(Helper!$B$2:$B$122,K694,FALSE)*Helper!$D$2:$D$122))</f>
        <v/>
      </c>
      <c r="S694" s="31">
        <f>IF(Q694="","",1-Q694-R694)</f>
        <v/>
      </c>
      <c r="T694" s="33">
        <f>IF(Q694="","",3*Q694+R694)</f>
        <v/>
      </c>
      <c r="U694" s="33">
        <f>IF(Q694="","",3*S694+R694)</f>
        <v/>
      </c>
      <c r="V694" s="24">
        <f>IF(OR(H694="",I694=""),"",IF(H694&gt;I694,3,IF(H694=I694,1,0)))</f>
        <v/>
      </c>
      <c r="W694" s="24">
        <f>IF(OR(H694="",I694=""),"",IF(I694&gt;H694,3,IF(H694=I694,1,0)))</f>
        <v/>
      </c>
      <c r="X694" s="24">
        <f>IF(OR(H694="",I694=""),0,1)</f>
        <v/>
      </c>
      <c r="Y694" s="24" t="n"/>
    </row>
    <row r="695">
      <c r="A695" s="24" t="inlineStr">
        <is>
          <t>E1-Blackbur-Swansea</t>
        </is>
      </c>
      <c r="B695" s="24" t="inlineStr">
        <is>
          <t>E1</t>
        </is>
      </c>
      <c r="C695" s="24" t="inlineStr">
        <is>
          <t>Championship</t>
        </is>
      </c>
      <c r="D695" s="24" t="n">
        <v>27</v>
      </c>
      <c r="E695" s="29" t="n">
        <v>46410.625</v>
      </c>
      <c r="F695" s="24" t="inlineStr">
        <is>
          <t>Blackburn</t>
        </is>
      </c>
      <c r="G695" s="24" t="inlineStr">
        <is>
          <t>Swansea</t>
        </is>
      </c>
      <c r="H695" s="37" t="n"/>
      <c r="I695" s="37" t="n"/>
      <c r="J695" s="37" t="n"/>
      <c r="K695" s="37" t="n"/>
      <c r="L695" s="31" t="n">
        <v>0.3999000812800219</v>
      </c>
      <c r="M695" s="31" t="n">
        <v>0.2847662690411066</v>
      </c>
      <c r="N695" s="31" t="n">
        <v>0.3153336496788716</v>
      </c>
      <c r="O695" s="33">
        <f>3*L695+M695</f>
        <v/>
      </c>
      <c r="P695" s="33">
        <f>3*N695+M695</f>
        <v/>
      </c>
      <c r="Q695" s="31">
        <f>IF(OR(J695="",K695=""),"",SUMPRODUCT(POISSON(Helper!$A$2:$A$122,J695,FALSE)*POISSON(Helper!$B$2:$B$122,K695,FALSE)*Helper!$C$2:$C$122))</f>
        <v/>
      </c>
      <c r="R695" s="31">
        <f>IF(OR(J695="",K695=""),"",SUMPRODUCT(POISSON(Helper!$A$2:$A$122,J695,FALSE)*POISSON(Helper!$B$2:$B$122,K695,FALSE)*Helper!$D$2:$D$122))</f>
        <v/>
      </c>
      <c r="S695" s="31">
        <f>IF(Q695="","",1-Q695-R695)</f>
        <v/>
      </c>
      <c r="T695" s="33">
        <f>IF(Q695="","",3*Q695+R695)</f>
        <v/>
      </c>
      <c r="U695" s="33">
        <f>IF(Q695="","",3*S695+R695)</f>
        <v/>
      </c>
      <c r="V695" s="24">
        <f>IF(OR(H695="",I695=""),"",IF(H695&gt;I695,3,IF(H695=I695,1,0)))</f>
        <v/>
      </c>
      <c r="W695" s="24">
        <f>IF(OR(H695="",I695=""),"",IF(I695&gt;H695,3,IF(H695=I695,1,0)))</f>
        <v/>
      </c>
      <c r="X695" s="24">
        <f>IF(OR(H695="",I695=""),0,1)</f>
        <v/>
      </c>
      <c r="Y695" s="24" t="n"/>
    </row>
    <row r="696">
      <c r="A696" s="24" t="inlineStr">
        <is>
          <t>E1-BristolC-Bolton</t>
        </is>
      </c>
      <c r="B696" s="24" t="inlineStr">
        <is>
          <t>E1</t>
        </is>
      </c>
      <c r="C696" s="24" t="inlineStr">
        <is>
          <t>Championship</t>
        </is>
      </c>
      <c r="D696" s="24" t="n">
        <v>27</v>
      </c>
      <c r="E696" s="29" t="n">
        <v>46410.625</v>
      </c>
      <c r="F696" s="24" t="inlineStr">
        <is>
          <t>Bristol City</t>
        </is>
      </c>
      <c r="G696" s="24" t="inlineStr">
        <is>
          <t>Bolton</t>
        </is>
      </c>
      <c r="H696" s="37" t="n"/>
      <c r="I696" s="37" t="n"/>
      <c r="J696" s="37" t="n"/>
      <c r="K696" s="37" t="n"/>
      <c r="L696" s="31" t="n">
        <v>0.4925895407731501</v>
      </c>
      <c r="M696" s="31" t="n">
        <v>0.2701430342904831</v>
      </c>
      <c r="N696" s="31" t="n">
        <v>0.2372674249363668</v>
      </c>
      <c r="O696" s="33">
        <f>3*L696+M696</f>
        <v/>
      </c>
      <c r="P696" s="33">
        <f>3*N696+M696</f>
        <v/>
      </c>
      <c r="Q696" s="31">
        <f>IF(OR(J696="",K696=""),"",SUMPRODUCT(POISSON(Helper!$A$2:$A$122,J696,FALSE)*POISSON(Helper!$B$2:$B$122,K696,FALSE)*Helper!$C$2:$C$122))</f>
        <v/>
      </c>
      <c r="R696" s="31">
        <f>IF(OR(J696="",K696=""),"",SUMPRODUCT(POISSON(Helper!$A$2:$A$122,J696,FALSE)*POISSON(Helper!$B$2:$B$122,K696,FALSE)*Helper!$D$2:$D$122))</f>
        <v/>
      </c>
      <c r="S696" s="31">
        <f>IF(Q696="","",1-Q696-R696)</f>
        <v/>
      </c>
      <c r="T696" s="33">
        <f>IF(Q696="","",3*Q696+R696)</f>
        <v/>
      </c>
      <c r="U696" s="33">
        <f>IF(Q696="","",3*S696+R696)</f>
        <v/>
      </c>
      <c r="V696" s="24">
        <f>IF(OR(H696="",I696=""),"",IF(H696&gt;I696,3,IF(H696=I696,1,0)))</f>
        <v/>
      </c>
      <c r="W696" s="24">
        <f>IF(OR(H696="",I696=""),"",IF(I696&gt;H696,3,IF(H696=I696,1,0)))</f>
        <v/>
      </c>
      <c r="X696" s="24">
        <f>IF(OR(H696="",I696=""),0,1)</f>
        <v/>
      </c>
      <c r="Y696" s="24" t="n"/>
    </row>
    <row r="697">
      <c r="A697" s="24" t="inlineStr">
        <is>
          <t>E1-Cardiff-Wolves</t>
        </is>
      </c>
      <c r="B697" s="24" t="inlineStr">
        <is>
          <t>E1</t>
        </is>
      </c>
      <c r="C697" s="24" t="inlineStr">
        <is>
          <t>Championship</t>
        </is>
      </c>
      <c r="D697" s="24" t="n">
        <v>27</v>
      </c>
      <c r="E697" s="29" t="n">
        <v>46410.625</v>
      </c>
      <c r="F697" s="24" t="inlineStr">
        <is>
          <t>Cardiff</t>
        </is>
      </c>
      <c r="G697" s="24" t="inlineStr">
        <is>
          <t>Wolves</t>
        </is>
      </c>
      <c r="H697" s="37" t="n"/>
      <c r="I697" s="37" t="n"/>
      <c r="J697" s="37" t="n"/>
      <c r="K697" s="37" t="n"/>
      <c r="L697" s="31" t="n">
        <v>0.2543610521868972</v>
      </c>
      <c r="M697" s="31" t="n">
        <v>0.2747721668067163</v>
      </c>
      <c r="N697" s="31" t="n">
        <v>0.4708667810063865</v>
      </c>
      <c r="O697" s="33">
        <f>3*L697+M697</f>
        <v/>
      </c>
      <c r="P697" s="33">
        <f>3*N697+M697</f>
        <v/>
      </c>
      <c r="Q697" s="31">
        <f>IF(OR(J697="",K697=""),"",SUMPRODUCT(POISSON(Helper!$A$2:$A$122,J697,FALSE)*POISSON(Helper!$B$2:$B$122,K697,FALSE)*Helper!$C$2:$C$122))</f>
        <v/>
      </c>
      <c r="R697" s="31">
        <f>IF(OR(J697="",K697=""),"",SUMPRODUCT(POISSON(Helper!$A$2:$A$122,J697,FALSE)*POISSON(Helper!$B$2:$B$122,K697,FALSE)*Helper!$D$2:$D$122))</f>
        <v/>
      </c>
      <c r="S697" s="31">
        <f>IF(Q697="","",1-Q697-R697)</f>
        <v/>
      </c>
      <c r="T697" s="33">
        <f>IF(Q697="","",3*Q697+R697)</f>
        <v/>
      </c>
      <c r="U697" s="33">
        <f>IF(Q697="","",3*S697+R697)</f>
        <v/>
      </c>
      <c r="V697" s="24">
        <f>IF(OR(H697="",I697=""),"",IF(H697&gt;I697,3,IF(H697=I697,1,0)))</f>
        <v/>
      </c>
      <c r="W697" s="24">
        <f>IF(OR(H697="",I697=""),"",IF(I697&gt;H697,3,IF(H697=I697,1,0)))</f>
        <v/>
      </c>
      <c r="X697" s="24">
        <f>IF(OR(H697="",I697=""),0,1)</f>
        <v/>
      </c>
      <c r="Y697" s="24" t="n"/>
    </row>
    <row r="698">
      <c r="A698" s="24" t="inlineStr">
        <is>
          <t>E1-Charlton-Middlesb</t>
        </is>
      </c>
      <c r="B698" s="24" t="inlineStr">
        <is>
          <t>E1</t>
        </is>
      </c>
      <c r="C698" s="24" t="inlineStr">
        <is>
          <t>Championship</t>
        </is>
      </c>
      <c r="D698" s="24" t="n">
        <v>27</v>
      </c>
      <c r="E698" s="29" t="n">
        <v>46410.625</v>
      </c>
      <c r="F698" s="24" t="inlineStr">
        <is>
          <t>Charlton</t>
        </is>
      </c>
      <c r="G698" s="24" t="inlineStr">
        <is>
          <t>Middlesbrough</t>
        </is>
      </c>
      <c r="H698" s="37" t="n"/>
      <c r="I698" s="37" t="n"/>
      <c r="J698" s="37" t="n"/>
      <c r="K698" s="37" t="n"/>
      <c r="L698" s="31" t="n">
        <v>0.2755435519812965</v>
      </c>
      <c r="M698" s="31" t="n">
        <v>0.2793385997607798</v>
      </c>
      <c r="N698" s="31" t="n">
        <v>0.4451178482579237</v>
      </c>
      <c r="O698" s="33">
        <f>3*L698+M698</f>
        <v/>
      </c>
      <c r="P698" s="33">
        <f>3*N698+M698</f>
        <v/>
      </c>
      <c r="Q698" s="31">
        <f>IF(OR(J698="",K698=""),"",SUMPRODUCT(POISSON(Helper!$A$2:$A$122,J698,FALSE)*POISSON(Helper!$B$2:$B$122,K698,FALSE)*Helper!$C$2:$C$122))</f>
        <v/>
      </c>
      <c r="R698" s="31">
        <f>IF(OR(J698="",K698=""),"",SUMPRODUCT(POISSON(Helper!$A$2:$A$122,J698,FALSE)*POISSON(Helper!$B$2:$B$122,K698,FALSE)*Helper!$D$2:$D$122))</f>
        <v/>
      </c>
      <c r="S698" s="31">
        <f>IF(Q698="","",1-Q698-R698)</f>
        <v/>
      </c>
      <c r="T698" s="33">
        <f>IF(Q698="","",3*Q698+R698)</f>
        <v/>
      </c>
      <c r="U698" s="33">
        <f>IF(Q698="","",3*S698+R698)</f>
        <v/>
      </c>
      <c r="V698" s="24">
        <f>IF(OR(H698="",I698=""),"",IF(H698&gt;I698,3,IF(H698=I698,1,0)))</f>
        <v/>
      </c>
      <c r="W698" s="24">
        <f>IF(OR(H698="",I698=""),"",IF(I698&gt;H698,3,IF(H698=I698,1,0)))</f>
        <v/>
      </c>
      <c r="X698" s="24">
        <f>IF(OR(H698="",I698=""),0,1)</f>
        <v/>
      </c>
      <c r="Y698" s="24" t="n"/>
    </row>
    <row r="699">
      <c r="A699" s="24" t="inlineStr">
        <is>
          <t>E1-Derby-Millwall</t>
        </is>
      </c>
      <c r="B699" s="24" t="inlineStr">
        <is>
          <t>E1</t>
        </is>
      </c>
      <c r="C699" s="24" t="inlineStr">
        <is>
          <t>Championship</t>
        </is>
      </c>
      <c r="D699" s="24" t="n">
        <v>27</v>
      </c>
      <c r="E699" s="29" t="n">
        <v>46410.625</v>
      </c>
      <c r="F699" s="24" t="inlineStr">
        <is>
          <t>Derby</t>
        </is>
      </c>
      <c r="G699" s="24" t="inlineStr">
        <is>
          <t>Millwall</t>
        </is>
      </c>
      <c r="H699" s="37" t="n"/>
      <c r="I699" s="37" t="n"/>
      <c r="J699" s="37" t="n"/>
      <c r="K699" s="37" t="n"/>
      <c r="L699" s="31" t="n">
        <v>0.3974530913197432</v>
      </c>
      <c r="M699" s="31" t="n">
        <v>0.2849601006513702</v>
      </c>
      <c r="N699" s="31" t="n">
        <v>0.3175868080288866</v>
      </c>
      <c r="O699" s="33">
        <f>3*L699+M699</f>
        <v/>
      </c>
      <c r="P699" s="33">
        <f>3*N699+M699</f>
        <v/>
      </c>
      <c r="Q699" s="31">
        <f>IF(OR(J699="",K699=""),"",SUMPRODUCT(POISSON(Helper!$A$2:$A$122,J699,FALSE)*POISSON(Helper!$B$2:$B$122,K699,FALSE)*Helper!$C$2:$C$122))</f>
        <v/>
      </c>
      <c r="R699" s="31">
        <f>IF(OR(J699="",K699=""),"",SUMPRODUCT(POISSON(Helper!$A$2:$A$122,J699,FALSE)*POISSON(Helper!$B$2:$B$122,K699,FALSE)*Helper!$D$2:$D$122))</f>
        <v/>
      </c>
      <c r="S699" s="31">
        <f>IF(Q699="","",1-Q699-R699)</f>
        <v/>
      </c>
      <c r="T699" s="33">
        <f>IF(Q699="","",3*Q699+R699)</f>
        <v/>
      </c>
      <c r="U699" s="33">
        <f>IF(Q699="","",3*S699+R699)</f>
        <v/>
      </c>
      <c r="V699" s="24">
        <f>IF(OR(H699="",I699=""),"",IF(H699&gt;I699,3,IF(H699=I699,1,0)))</f>
        <v/>
      </c>
      <c r="W699" s="24">
        <f>IF(OR(H699="",I699=""),"",IF(I699&gt;H699,3,IF(H699=I699,1,0)))</f>
        <v/>
      </c>
      <c r="X699" s="24">
        <f>IF(OR(H699="",I699=""),0,1)</f>
        <v/>
      </c>
      <c r="Y699" s="24" t="n"/>
    </row>
    <row r="700">
      <c r="A700" s="24" t="inlineStr">
        <is>
          <t>E1-Portsmou-Burnley</t>
        </is>
      </c>
      <c r="B700" s="24" t="inlineStr">
        <is>
          <t>E1</t>
        </is>
      </c>
      <c r="C700" s="24" t="inlineStr">
        <is>
          <t>Championship</t>
        </is>
      </c>
      <c r="D700" s="24" t="n">
        <v>27</v>
      </c>
      <c r="E700" s="29" t="n">
        <v>46410.625</v>
      </c>
      <c r="F700" s="24" t="inlineStr">
        <is>
          <t>Portsmouth</t>
        </is>
      </c>
      <c r="G700" s="24" t="inlineStr">
        <is>
          <t>Burnley</t>
        </is>
      </c>
      <c r="H700" s="37" t="n"/>
      <c r="I700" s="37" t="n"/>
      <c r="J700" s="37" t="n"/>
      <c r="K700" s="37" t="n"/>
      <c r="L700" s="31" t="n">
        <v>0.3231087629247481</v>
      </c>
      <c r="M700" s="31" t="n">
        <v>0.285386531653531</v>
      </c>
      <c r="N700" s="31" t="n">
        <v>0.3915047054217209</v>
      </c>
      <c r="O700" s="33">
        <f>3*L700+M700</f>
        <v/>
      </c>
      <c r="P700" s="33">
        <f>3*N700+M700</f>
        <v/>
      </c>
      <c r="Q700" s="31">
        <f>IF(OR(J700="",K700=""),"",SUMPRODUCT(POISSON(Helper!$A$2:$A$122,J700,FALSE)*POISSON(Helper!$B$2:$B$122,K700,FALSE)*Helper!$C$2:$C$122))</f>
        <v/>
      </c>
      <c r="R700" s="31">
        <f>IF(OR(J700="",K700=""),"",SUMPRODUCT(POISSON(Helper!$A$2:$A$122,J700,FALSE)*POISSON(Helper!$B$2:$B$122,K700,FALSE)*Helper!$D$2:$D$122))</f>
        <v/>
      </c>
      <c r="S700" s="31">
        <f>IF(Q700="","",1-Q700-R700)</f>
        <v/>
      </c>
      <c r="T700" s="33">
        <f>IF(Q700="","",3*Q700+R700)</f>
        <v/>
      </c>
      <c r="U700" s="33">
        <f>IF(Q700="","",3*S700+R700)</f>
        <v/>
      </c>
      <c r="V700" s="24">
        <f>IF(OR(H700="",I700=""),"",IF(H700&gt;I700,3,IF(H700=I700,1,0)))</f>
        <v/>
      </c>
      <c r="W700" s="24">
        <f>IF(OR(H700="",I700=""),"",IF(I700&gt;H700,3,IF(H700=I700,1,0)))</f>
        <v/>
      </c>
      <c r="X700" s="24">
        <f>IF(OR(H700="",I700=""),0,1)</f>
        <v/>
      </c>
      <c r="Y700" s="24" t="n"/>
    </row>
    <row r="701">
      <c r="A701" s="24" t="inlineStr">
        <is>
          <t>E1-Preston-Stoke</t>
        </is>
      </c>
      <c r="B701" s="24" t="inlineStr">
        <is>
          <t>E1</t>
        </is>
      </c>
      <c r="C701" s="24" t="inlineStr">
        <is>
          <t>Championship</t>
        </is>
      </c>
      <c r="D701" s="24" t="n">
        <v>27</v>
      </c>
      <c r="E701" s="29" t="n">
        <v>46410.625</v>
      </c>
      <c r="F701" s="24" t="inlineStr">
        <is>
          <t>Preston</t>
        </is>
      </c>
      <c r="G701" s="24" t="inlineStr">
        <is>
          <t>Stoke</t>
        </is>
      </c>
      <c r="H701" s="37" t="n"/>
      <c r="I701" s="37" t="n"/>
      <c r="J701" s="37" t="n"/>
      <c r="K701" s="37" t="n"/>
      <c r="L701" s="31" t="n">
        <v>0.3472618100475161</v>
      </c>
      <c r="M701" s="31" t="n">
        <v>0.2864684460739603</v>
      </c>
      <c r="N701" s="31" t="n">
        <v>0.3662697438785237</v>
      </c>
      <c r="O701" s="33">
        <f>3*L701+M701</f>
        <v/>
      </c>
      <c r="P701" s="33">
        <f>3*N701+M701</f>
        <v/>
      </c>
      <c r="Q701" s="31">
        <f>IF(OR(J701="",K701=""),"",SUMPRODUCT(POISSON(Helper!$A$2:$A$122,J701,FALSE)*POISSON(Helper!$B$2:$B$122,K701,FALSE)*Helper!$C$2:$C$122))</f>
        <v/>
      </c>
      <c r="R701" s="31">
        <f>IF(OR(J701="",K701=""),"",SUMPRODUCT(POISSON(Helper!$A$2:$A$122,J701,FALSE)*POISSON(Helper!$B$2:$B$122,K701,FALSE)*Helper!$D$2:$D$122))</f>
        <v/>
      </c>
      <c r="S701" s="31">
        <f>IF(Q701="","",1-Q701-R701)</f>
        <v/>
      </c>
      <c r="T701" s="33">
        <f>IF(Q701="","",3*Q701+R701)</f>
        <v/>
      </c>
      <c r="U701" s="33">
        <f>IF(Q701="","",3*S701+R701)</f>
        <v/>
      </c>
      <c r="V701" s="24">
        <f>IF(OR(H701="",I701=""),"",IF(H701&gt;I701,3,IF(H701=I701,1,0)))</f>
        <v/>
      </c>
      <c r="W701" s="24">
        <f>IF(OR(H701="",I701=""),"",IF(I701&gt;H701,3,IF(H701=I701,1,0)))</f>
        <v/>
      </c>
      <c r="X701" s="24">
        <f>IF(OR(H701="",I701=""),0,1)</f>
        <v/>
      </c>
      <c r="Y701" s="24" t="n"/>
    </row>
    <row r="702">
      <c r="A702" s="24" t="inlineStr">
        <is>
          <t>E1-QPR-Southamp</t>
        </is>
      </c>
      <c r="B702" s="24" t="inlineStr">
        <is>
          <t>E1</t>
        </is>
      </c>
      <c r="C702" s="24" t="inlineStr">
        <is>
          <t>Championship</t>
        </is>
      </c>
      <c r="D702" s="24" t="n">
        <v>27</v>
      </c>
      <c r="E702" s="29" t="n">
        <v>46410.625</v>
      </c>
      <c r="F702" s="24" t="inlineStr">
        <is>
          <t>QPR</t>
        </is>
      </c>
      <c r="G702" s="24" t="inlineStr">
        <is>
          <t>Southampton</t>
        </is>
      </c>
      <c r="H702" s="37" t="n"/>
      <c r="I702" s="37" t="n"/>
      <c r="J702" s="37" t="n"/>
      <c r="K702" s="37" t="n"/>
      <c r="L702" s="31" t="n">
        <v>0.3397258974174846</v>
      </c>
      <c r="M702" s="31" t="n">
        <v>0.286264466263372</v>
      </c>
      <c r="N702" s="31" t="n">
        <v>0.3740096363191434</v>
      </c>
      <c r="O702" s="33">
        <f>3*L702+M702</f>
        <v/>
      </c>
      <c r="P702" s="33">
        <f>3*N702+M702</f>
        <v/>
      </c>
      <c r="Q702" s="31">
        <f>IF(OR(J702="",K702=""),"",SUMPRODUCT(POISSON(Helper!$A$2:$A$122,J702,FALSE)*POISSON(Helper!$B$2:$B$122,K702,FALSE)*Helper!$C$2:$C$122))</f>
        <v/>
      </c>
      <c r="R702" s="31">
        <f>IF(OR(J702="",K702=""),"",SUMPRODUCT(POISSON(Helper!$A$2:$A$122,J702,FALSE)*POISSON(Helper!$B$2:$B$122,K702,FALSE)*Helper!$D$2:$D$122))</f>
        <v/>
      </c>
      <c r="S702" s="31">
        <f>IF(Q702="","",1-Q702-R702)</f>
        <v/>
      </c>
      <c r="T702" s="33">
        <f>IF(Q702="","",3*Q702+R702)</f>
        <v/>
      </c>
      <c r="U702" s="33">
        <f>IF(Q702="","",3*S702+R702)</f>
        <v/>
      </c>
      <c r="V702" s="24">
        <f>IF(OR(H702="",I702=""),"",IF(H702&gt;I702,3,IF(H702=I702,1,0)))</f>
        <v/>
      </c>
      <c r="W702" s="24">
        <f>IF(OR(H702="",I702=""),"",IF(I702&gt;H702,3,IF(H702=I702,1,0)))</f>
        <v/>
      </c>
      <c r="X702" s="24">
        <f>IF(OR(H702="",I702=""),0,1)</f>
        <v/>
      </c>
      <c r="Y702" s="24" t="n"/>
    </row>
    <row r="703">
      <c r="A703" s="24" t="inlineStr">
        <is>
          <t>E1-Watford-Norwich</t>
        </is>
      </c>
      <c r="B703" s="24" t="inlineStr">
        <is>
          <t>E1</t>
        </is>
      </c>
      <c r="C703" s="24" t="inlineStr">
        <is>
          <t>Championship</t>
        </is>
      </c>
      <c r="D703" s="24" t="n">
        <v>27</v>
      </c>
      <c r="E703" s="29" t="n">
        <v>46410.625</v>
      </c>
      <c r="F703" s="24" t="inlineStr">
        <is>
          <t>Watford</t>
        </is>
      </c>
      <c r="G703" s="24" t="inlineStr">
        <is>
          <t>Norwich</t>
        </is>
      </c>
      <c r="H703" s="37" t="n"/>
      <c r="I703" s="37" t="n"/>
      <c r="J703" s="37" t="n"/>
      <c r="K703" s="37" t="n"/>
      <c r="L703" s="31" t="n">
        <v>0.3550770238963606</v>
      </c>
      <c r="M703" s="31" t="n">
        <v>0.2865562567756213</v>
      </c>
      <c r="N703" s="31" t="n">
        <v>0.3583667193280182</v>
      </c>
      <c r="O703" s="33">
        <f>3*L703+M703</f>
        <v/>
      </c>
      <c r="P703" s="33">
        <f>3*N703+M703</f>
        <v/>
      </c>
      <c r="Q703" s="31">
        <f>IF(OR(J703="",K703=""),"",SUMPRODUCT(POISSON(Helper!$A$2:$A$122,J703,FALSE)*POISSON(Helper!$B$2:$B$122,K703,FALSE)*Helper!$C$2:$C$122))</f>
        <v/>
      </c>
      <c r="R703" s="31">
        <f>IF(OR(J703="",K703=""),"",SUMPRODUCT(POISSON(Helper!$A$2:$A$122,J703,FALSE)*POISSON(Helper!$B$2:$B$122,K703,FALSE)*Helper!$D$2:$D$122))</f>
        <v/>
      </c>
      <c r="S703" s="31">
        <f>IF(Q703="","",1-Q703-R703)</f>
        <v/>
      </c>
      <c r="T703" s="33">
        <f>IF(Q703="","",3*Q703+R703)</f>
        <v/>
      </c>
      <c r="U703" s="33">
        <f>IF(Q703="","",3*S703+R703)</f>
        <v/>
      </c>
      <c r="V703" s="24">
        <f>IF(OR(H703="",I703=""),"",IF(H703&gt;I703,3,IF(H703=I703,1,0)))</f>
        <v/>
      </c>
      <c r="W703" s="24">
        <f>IF(OR(H703="",I703=""),"",IF(I703&gt;H703,3,IF(H703=I703,1,0)))</f>
        <v/>
      </c>
      <c r="X703" s="24">
        <f>IF(OR(H703="",I703=""),0,1)</f>
        <v/>
      </c>
      <c r="Y703" s="24" t="n"/>
    </row>
    <row r="704">
      <c r="A704" s="24" t="inlineStr">
        <is>
          <t>E1-WestBrom-WestHam</t>
        </is>
      </c>
      <c r="B704" s="24" t="inlineStr">
        <is>
          <t>E1</t>
        </is>
      </c>
      <c r="C704" s="24" t="inlineStr">
        <is>
          <t>Championship</t>
        </is>
      </c>
      <c r="D704" s="24" t="n">
        <v>27</v>
      </c>
      <c r="E704" s="29" t="n">
        <v>46410.625</v>
      </c>
      <c r="F704" s="24" t="inlineStr">
        <is>
          <t>West Brom</t>
        </is>
      </c>
      <c r="G704" s="24" t="inlineStr">
        <is>
          <t>West Ham</t>
        </is>
      </c>
      <c r="H704" s="37" t="n"/>
      <c r="I704" s="37" t="n"/>
      <c r="J704" s="37" t="n"/>
      <c r="K704" s="37" t="n"/>
      <c r="L704" s="31" t="n">
        <v>0.2596798700677653</v>
      </c>
      <c r="M704" s="31" t="n">
        <v>0.2760366300619219</v>
      </c>
      <c r="N704" s="31" t="n">
        <v>0.4642834998703128</v>
      </c>
      <c r="O704" s="33">
        <f>3*L704+M704</f>
        <v/>
      </c>
      <c r="P704" s="33">
        <f>3*N704+M704</f>
        <v/>
      </c>
      <c r="Q704" s="31">
        <f>IF(OR(J704="",K704=""),"",SUMPRODUCT(POISSON(Helper!$A$2:$A$122,J704,FALSE)*POISSON(Helper!$B$2:$B$122,K704,FALSE)*Helper!$C$2:$C$122))</f>
        <v/>
      </c>
      <c r="R704" s="31">
        <f>IF(OR(J704="",K704=""),"",SUMPRODUCT(POISSON(Helper!$A$2:$A$122,J704,FALSE)*POISSON(Helper!$B$2:$B$122,K704,FALSE)*Helper!$D$2:$D$122))</f>
        <v/>
      </c>
      <c r="S704" s="31">
        <f>IF(Q704="","",1-Q704-R704)</f>
        <v/>
      </c>
      <c r="T704" s="33">
        <f>IF(Q704="","",3*Q704+R704)</f>
        <v/>
      </c>
      <c r="U704" s="33">
        <f>IF(Q704="","",3*S704+R704)</f>
        <v/>
      </c>
      <c r="V704" s="24">
        <f>IF(OR(H704="",I704=""),"",IF(H704&gt;I704,3,IF(H704=I704,1,0)))</f>
        <v/>
      </c>
      <c r="W704" s="24">
        <f>IF(OR(H704="",I704=""),"",IF(I704&gt;H704,3,IF(H704=I704,1,0)))</f>
        <v/>
      </c>
      <c r="X704" s="24">
        <f>IF(OR(H704="",I704=""),0,1)</f>
        <v/>
      </c>
      <c r="Y704" s="24" t="n"/>
    </row>
    <row r="705">
      <c r="A705" s="24" t="inlineStr">
        <is>
          <t>E1-Wrexham-Sheffiel</t>
        </is>
      </c>
      <c r="B705" s="24" t="inlineStr">
        <is>
          <t>E1</t>
        </is>
      </c>
      <c r="C705" s="24" t="inlineStr">
        <is>
          <t>Championship</t>
        </is>
      </c>
      <c r="D705" s="24" t="n">
        <v>27</v>
      </c>
      <c r="E705" s="29" t="n">
        <v>46410.625</v>
      </c>
      <c r="F705" s="24" t="inlineStr">
        <is>
          <t>Wrexham</t>
        </is>
      </c>
      <c r="G705" s="24" t="inlineStr">
        <is>
          <t>Sheffield United</t>
        </is>
      </c>
      <c r="H705" s="37" t="n"/>
      <c r="I705" s="37" t="n"/>
      <c r="J705" s="37" t="n"/>
      <c r="K705" s="37" t="n"/>
      <c r="L705" s="31" t="n">
        <v>0.4131484399026025</v>
      </c>
      <c r="M705" s="31" t="n">
        <v>0.283533972502883</v>
      </c>
      <c r="N705" s="31" t="n">
        <v>0.3033175875945145</v>
      </c>
      <c r="O705" s="33">
        <f>3*L705+M705</f>
        <v/>
      </c>
      <c r="P705" s="33">
        <f>3*N705+M705</f>
        <v/>
      </c>
      <c r="Q705" s="31">
        <f>IF(OR(J705="",K705=""),"",SUMPRODUCT(POISSON(Helper!$A$2:$A$122,J705,FALSE)*POISSON(Helper!$B$2:$B$122,K705,FALSE)*Helper!$C$2:$C$122))</f>
        <v/>
      </c>
      <c r="R705" s="31">
        <f>IF(OR(J705="",K705=""),"",SUMPRODUCT(POISSON(Helper!$A$2:$A$122,J705,FALSE)*POISSON(Helper!$B$2:$B$122,K705,FALSE)*Helper!$D$2:$D$122))</f>
        <v/>
      </c>
      <c r="S705" s="31">
        <f>IF(Q705="","",1-Q705-R705)</f>
        <v/>
      </c>
      <c r="T705" s="33">
        <f>IF(Q705="","",3*Q705+R705)</f>
        <v/>
      </c>
      <c r="U705" s="33">
        <f>IF(Q705="","",3*S705+R705)</f>
        <v/>
      </c>
      <c r="V705" s="24">
        <f>IF(OR(H705="",I705=""),"",IF(H705&gt;I705,3,IF(H705=I705,1,0)))</f>
        <v/>
      </c>
      <c r="W705" s="24">
        <f>IF(OR(H705="",I705=""),"",IF(I705&gt;H705,3,IF(H705=I705,1,0)))</f>
        <v/>
      </c>
      <c r="X705" s="24">
        <f>IF(OR(H705="",I705=""),0,1)</f>
        <v/>
      </c>
      <c r="Y705" s="24" t="n"/>
    </row>
    <row r="706">
      <c r="A706" s="24" t="inlineStr">
        <is>
          <t>E1-Bolton-Charlton</t>
        </is>
      </c>
      <c r="B706" s="24" t="inlineStr">
        <is>
          <t>E1</t>
        </is>
      </c>
      <c r="C706" s="24" t="inlineStr">
        <is>
          <t>Championship</t>
        </is>
      </c>
      <c r="D706" s="24" t="n">
        <v>28</v>
      </c>
      <c r="E706" s="29" t="n">
        <v>46413.82291666666</v>
      </c>
      <c r="F706" s="24" t="inlineStr">
        <is>
          <t>Bolton</t>
        </is>
      </c>
      <c r="G706" s="24" t="inlineStr">
        <is>
          <t>Charlton</t>
        </is>
      </c>
      <c r="H706" s="37" t="n"/>
      <c r="I706" s="37" t="n"/>
      <c r="J706" s="37" t="n"/>
      <c r="K706" s="37" t="n"/>
      <c r="L706" s="31" t="n">
        <v>0.4260443047256169</v>
      </c>
      <c r="M706" s="31" t="n">
        <v>0.2820450759839597</v>
      </c>
      <c r="N706" s="31" t="n">
        <v>0.2919106192904233</v>
      </c>
      <c r="O706" s="33">
        <f>3*L706+M706</f>
        <v/>
      </c>
      <c r="P706" s="33">
        <f>3*N706+M706</f>
        <v/>
      </c>
      <c r="Q706" s="31">
        <f>IF(OR(J706="",K706=""),"",SUMPRODUCT(POISSON(Helper!$A$2:$A$122,J706,FALSE)*POISSON(Helper!$B$2:$B$122,K706,FALSE)*Helper!$C$2:$C$122))</f>
        <v/>
      </c>
      <c r="R706" s="31">
        <f>IF(OR(J706="",K706=""),"",SUMPRODUCT(POISSON(Helper!$A$2:$A$122,J706,FALSE)*POISSON(Helper!$B$2:$B$122,K706,FALSE)*Helper!$D$2:$D$122))</f>
        <v/>
      </c>
      <c r="S706" s="31">
        <f>IF(Q706="","",1-Q706-R706)</f>
        <v/>
      </c>
      <c r="T706" s="33">
        <f>IF(Q706="","",3*Q706+R706)</f>
        <v/>
      </c>
      <c r="U706" s="33">
        <f>IF(Q706="","",3*S706+R706)</f>
        <v/>
      </c>
      <c r="V706" s="24">
        <f>IF(OR(H706="",I706=""),"",IF(H706&gt;I706,3,IF(H706=I706,1,0)))</f>
        <v/>
      </c>
      <c r="W706" s="24">
        <f>IF(OR(H706="",I706=""),"",IF(I706&gt;H706,3,IF(H706=I706,1,0)))</f>
        <v/>
      </c>
      <c r="X706" s="24">
        <f>IF(OR(H706="",I706=""),0,1)</f>
        <v/>
      </c>
      <c r="Y706" s="24" t="n"/>
    </row>
    <row r="707">
      <c r="A707" s="24" t="inlineStr">
        <is>
          <t>E1-Burnley-QPR</t>
        </is>
      </c>
      <c r="B707" s="24" t="inlineStr">
        <is>
          <t>E1</t>
        </is>
      </c>
      <c r="C707" s="24" t="inlineStr">
        <is>
          <t>Championship</t>
        </is>
      </c>
      <c r="D707" s="24" t="n">
        <v>28</v>
      </c>
      <c r="E707" s="29" t="n">
        <v>46413.82291666666</v>
      </c>
      <c r="F707" s="24" t="inlineStr">
        <is>
          <t>Burnley</t>
        </is>
      </c>
      <c r="G707" s="24" t="inlineStr">
        <is>
          <t>QPR</t>
        </is>
      </c>
      <c r="H707" s="37" t="n"/>
      <c r="I707" s="37" t="n"/>
      <c r="J707" s="37" t="n"/>
      <c r="K707" s="37" t="n"/>
      <c r="L707" s="31" t="n">
        <v>0.5135687178199626</v>
      </c>
      <c r="M707" s="31" t="n">
        <v>0.2650285703256906</v>
      </c>
      <c r="N707" s="31" t="n">
        <v>0.2214027118543468</v>
      </c>
      <c r="O707" s="33">
        <f>3*L707+M707</f>
        <v/>
      </c>
      <c r="P707" s="33">
        <f>3*N707+M707</f>
        <v/>
      </c>
      <c r="Q707" s="31">
        <f>IF(OR(J707="",K707=""),"",SUMPRODUCT(POISSON(Helper!$A$2:$A$122,J707,FALSE)*POISSON(Helper!$B$2:$B$122,K707,FALSE)*Helper!$C$2:$C$122))</f>
        <v/>
      </c>
      <c r="R707" s="31">
        <f>IF(OR(J707="",K707=""),"",SUMPRODUCT(POISSON(Helper!$A$2:$A$122,J707,FALSE)*POISSON(Helper!$B$2:$B$122,K707,FALSE)*Helper!$D$2:$D$122))</f>
        <v/>
      </c>
      <c r="S707" s="31">
        <f>IF(Q707="","",1-Q707-R707)</f>
        <v/>
      </c>
      <c r="T707" s="33">
        <f>IF(Q707="","",3*Q707+R707)</f>
        <v/>
      </c>
      <c r="U707" s="33">
        <f>IF(Q707="","",3*S707+R707)</f>
        <v/>
      </c>
      <c r="V707" s="24">
        <f>IF(OR(H707="",I707=""),"",IF(H707&gt;I707,3,IF(H707=I707,1,0)))</f>
        <v/>
      </c>
      <c r="W707" s="24">
        <f>IF(OR(H707="",I707=""),"",IF(I707&gt;H707,3,IF(H707=I707,1,0)))</f>
        <v/>
      </c>
      <c r="X707" s="24">
        <f>IF(OR(H707="",I707=""),0,1)</f>
        <v/>
      </c>
      <c r="Y707" s="24" t="n"/>
    </row>
    <row r="708">
      <c r="A708" s="24" t="inlineStr">
        <is>
          <t>E1-Lincoln-Watford</t>
        </is>
      </c>
      <c r="B708" s="24" t="inlineStr">
        <is>
          <t>E1</t>
        </is>
      </c>
      <c r="C708" s="24" t="inlineStr">
        <is>
          <t>Championship</t>
        </is>
      </c>
      <c r="D708" s="24" t="n">
        <v>28</v>
      </c>
      <c r="E708" s="29" t="n">
        <v>46413.82291666666</v>
      </c>
      <c r="F708" s="24" t="inlineStr">
        <is>
          <t>Lincoln</t>
        </is>
      </c>
      <c r="G708" s="24" t="inlineStr">
        <is>
          <t>Watford</t>
        </is>
      </c>
      <c r="H708" s="37" t="n"/>
      <c r="I708" s="37" t="n"/>
      <c r="J708" s="37" t="n"/>
      <c r="K708" s="37" t="n"/>
      <c r="L708" s="31" t="n">
        <v>0.3345729594803267</v>
      </c>
      <c r="M708" s="31" t="n">
        <v>0.2860560973929098</v>
      </c>
      <c r="N708" s="31" t="n">
        <v>0.3793709431267635</v>
      </c>
      <c r="O708" s="33">
        <f>3*L708+M708</f>
        <v/>
      </c>
      <c r="P708" s="33">
        <f>3*N708+M708</f>
        <v/>
      </c>
      <c r="Q708" s="31">
        <f>IF(OR(J708="",K708=""),"",SUMPRODUCT(POISSON(Helper!$A$2:$A$122,J708,FALSE)*POISSON(Helper!$B$2:$B$122,K708,FALSE)*Helper!$C$2:$C$122))</f>
        <v/>
      </c>
      <c r="R708" s="31">
        <f>IF(OR(J708="",K708=""),"",SUMPRODUCT(POISSON(Helper!$A$2:$A$122,J708,FALSE)*POISSON(Helper!$B$2:$B$122,K708,FALSE)*Helper!$D$2:$D$122))</f>
        <v/>
      </c>
      <c r="S708" s="31">
        <f>IF(Q708="","",1-Q708-R708)</f>
        <v/>
      </c>
      <c r="T708" s="33">
        <f>IF(Q708="","",3*Q708+R708)</f>
        <v/>
      </c>
      <c r="U708" s="33">
        <f>IF(Q708="","",3*S708+R708)</f>
        <v/>
      </c>
      <c r="V708" s="24">
        <f>IF(OR(H708="",I708=""),"",IF(H708&gt;I708,3,IF(H708=I708,1,0)))</f>
        <v/>
      </c>
      <c r="W708" s="24">
        <f>IF(OR(H708="",I708=""),"",IF(I708&gt;H708,3,IF(H708=I708,1,0)))</f>
        <v/>
      </c>
      <c r="X708" s="24">
        <f>IF(OR(H708="",I708=""),0,1)</f>
        <v/>
      </c>
      <c r="Y708" s="24" t="n"/>
    </row>
    <row r="709">
      <c r="A709" s="24" t="inlineStr">
        <is>
          <t>E1-Millwall-Birmingh</t>
        </is>
      </c>
      <c r="B709" s="24" t="inlineStr">
        <is>
          <t>E1</t>
        </is>
      </c>
      <c r="C709" s="24" t="inlineStr">
        <is>
          <t>Championship</t>
        </is>
      </c>
      <c r="D709" s="24" t="n">
        <v>28</v>
      </c>
      <c r="E709" s="29" t="n">
        <v>46413.82291666666</v>
      </c>
      <c r="F709" s="24" t="inlineStr">
        <is>
          <t>Millwall</t>
        </is>
      </c>
      <c r="G709" s="24" t="inlineStr">
        <is>
          <t>Birmingham</t>
        </is>
      </c>
      <c r="H709" s="37" t="n"/>
      <c r="I709" s="37" t="n"/>
      <c r="J709" s="37" t="n"/>
      <c r="K709" s="37" t="n"/>
      <c r="L709" s="31" t="n">
        <v>0.3954532349835043</v>
      </c>
      <c r="M709" s="31" t="n">
        <v>0.2851105719280901</v>
      </c>
      <c r="N709" s="31" t="n">
        <v>0.3194361930884057</v>
      </c>
      <c r="O709" s="33">
        <f>3*L709+M709</f>
        <v/>
      </c>
      <c r="P709" s="33">
        <f>3*N709+M709</f>
        <v/>
      </c>
      <c r="Q709" s="31">
        <f>IF(OR(J709="",K709=""),"",SUMPRODUCT(POISSON(Helper!$A$2:$A$122,J709,FALSE)*POISSON(Helper!$B$2:$B$122,K709,FALSE)*Helper!$C$2:$C$122))</f>
        <v/>
      </c>
      <c r="R709" s="31">
        <f>IF(OR(J709="",K709=""),"",SUMPRODUCT(POISSON(Helper!$A$2:$A$122,J709,FALSE)*POISSON(Helper!$B$2:$B$122,K709,FALSE)*Helper!$D$2:$D$122))</f>
        <v/>
      </c>
      <c r="S709" s="31">
        <f>IF(Q709="","",1-Q709-R709)</f>
        <v/>
      </c>
      <c r="T709" s="33">
        <f>IF(Q709="","",3*Q709+R709)</f>
        <v/>
      </c>
      <c r="U709" s="33">
        <f>IF(Q709="","",3*S709+R709)</f>
        <v/>
      </c>
      <c r="V709" s="24">
        <f>IF(OR(H709="",I709=""),"",IF(H709&gt;I709,3,IF(H709=I709,1,0)))</f>
        <v/>
      </c>
      <c r="W709" s="24">
        <f>IF(OR(H709="",I709=""),"",IF(I709&gt;H709,3,IF(H709=I709,1,0)))</f>
        <v/>
      </c>
      <c r="X709" s="24">
        <f>IF(OR(H709="",I709=""),0,1)</f>
        <v/>
      </c>
      <c r="Y709" s="24" t="n"/>
    </row>
    <row r="710">
      <c r="A710" s="24" t="inlineStr">
        <is>
          <t>E1-Norwich-Derby</t>
        </is>
      </c>
      <c r="B710" s="24" t="inlineStr">
        <is>
          <t>E1</t>
        </is>
      </c>
      <c r="C710" s="24" t="inlineStr">
        <is>
          <t>Championship</t>
        </is>
      </c>
      <c r="D710" s="24" t="n">
        <v>28</v>
      </c>
      <c r="E710" s="29" t="n">
        <v>46413.82291666666</v>
      </c>
      <c r="F710" s="24" t="inlineStr">
        <is>
          <t>Norwich</t>
        </is>
      </c>
      <c r="G710" s="24" t="inlineStr">
        <is>
          <t>Derby</t>
        </is>
      </c>
      <c r="H710" s="37" t="n"/>
      <c r="I710" s="37" t="n"/>
      <c r="J710" s="37" t="n"/>
      <c r="K710" s="37" t="n"/>
      <c r="L710" s="31" t="n">
        <v>0.4455614478876732</v>
      </c>
      <c r="M710" s="31" t="n">
        <v>0.2792686757168139</v>
      </c>
      <c r="N710" s="31" t="n">
        <v>0.275169876395513</v>
      </c>
      <c r="O710" s="33">
        <f>3*L710+M710</f>
        <v/>
      </c>
      <c r="P710" s="33">
        <f>3*N710+M710</f>
        <v/>
      </c>
      <c r="Q710" s="31">
        <f>IF(OR(J710="",K710=""),"",SUMPRODUCT(POISSON(Helper!$A$2:$A$122,J710,FALSE)*POISSON(Helper!$B$2:$B$122,K710,FALSE)*Helper!$C$2:$C$122))</f>
        <v/>
      </c>
      <c r="R710" s="31">
        <f>IF(OR(J710="",K710=""),"",SUMPRODUCT(POISSON(Helper!$A$2:$A$122,J710,FALSE)*POISSON(Helper!$B$2:$B$122,K710,FALSE)*Helper!$D$2:$D$122))</f>
        <v/>
      </c>
      <c r="S710" s="31">
        <f>IF(Q710="","",1-Q710-R710)</f>
        <v/>
      </c>
      <c r="T710" s="33">
        <f>IF(Q710="","",3*Q710+R710)</f>
        <v/>
      </c>
      <c r="U710" s="33">
        <f>IF(Q710="","",3*S710+R710)</f>
        <v/>
      </c>
      <c r="V710" s="24">
        <f>IF(OR(H710="",I710=""),"",IF(H710&gt;I710,3,IF(H710=I710,1,0)))</f>
        <v/>
      </c>
      <c r="W710" s="24">
        <f>IF(OR(H710="",I710=""),"",IF(I710&gt;H710,3,IF(H710=I710,1,0)))</f>
        <v/>
      </c>
      <c r="X710" s="24">
        <f>IF(OR(H710="",I710=""),0,1)</f>
        <v/>
      </c>
      <c r="Y710" s="24" t="n"/>
    </row>
    <row r="711">
      <c r="A711" s="24" t="inlineStr">
        <is>
          <t>E1-Sheffiel-Preston</t>
        </is>
      </c>
      <c r="B711" s="24" t="inlineStr">
        <is>
          <t>E1</t>
        </is>
      </c>
      <c r="C711" s="24" t="inlineStr">
        <is>
          <t>Championship</t>
        </is>
      </c>
      <c r="D711" s="24" t="n">
        <v>28</v>
      </c>
      <c r="E711" s="29" t="n">
        <v>46413.82291666666</v>
      </c>
      <c r="F711" s="24" t="inlineStr">
        <is>
          <t>Sheffield United</t>
        </is>
      </c>
      <c r="G711" s="24" t="inlineStr">
        <is>
          <t>Preston</t>
        </is>
      </c>
      <c r="H711" s="37" t="n"/>
      <c r="I711" s="37" t="n"/>
      <c r="J711" s="37" t="n"/>
      <c r="K711" s="37" t="n"/>
      <c r="L711" s="31" t="n">
        <v>0.5048219186434961</v>
      </c>
      <c r="M711" s="31" t="n">
        <v>0.2672361228924126</v>
      </c>
      <c r="N711" s="31" t="n">
        <v>0.2279419584640913</v>
      </c>
      <c r="O711" s="33">
        <f>3*L711+M711</f>
        <v/>
      </c>
      <c r="P711" s="33">
        <f>3*N711+M711</f>
        <v/>
      </c>
      <c r="Q711" s="31">
        <f>IF(OR(J711="",K711=""),"",SUMPRODUCT(POISSON(Helper!$A$2:$A$122,J711,FALSE)*POISSON(Helper!$B$2:$B$122,K711,FALSE)*Helper!$C$2:$C$122))</f>
        <v/>
      </c>
      <c r="R711" s="31">
        <f>IF(OR(J711="",K711=""),"",SUMPRODUCT(POISSON(Helper!$A$2:$A$122,J711,FALSE)*POISSON(Helper!$B$2:$B$122,K711,FALSE)*Helper!$D$2:$D$122))</f>
        <v/>
      </c>
      <c r="S711" s="31">
        <f>IF(Q711="","",1-Q711-R711)</f>
        <v/>
      </c>
      <c r="T711" s="33">
        <f>IF(Q711="","",3*Q711+R711)</f>
        <v/>
      </c>
      <c r="U711" s="33">
        <f>IF(Q711="","",3*S711+R711)</f>
        <v/>
      </c>
      <c r="V711" s="24">
        <f>IF(OR(H711="",I711=""),"",IF(H711&gt;I711,3,IF(H711=I711,1,0)))</f>
        <v/>
      </c>
      <c r="W711" s="24">
        <f>IF(OR(H711="",I711=""),"",IF(I711&gt;H711,3,IF(H711=I711,1,0)))</f>
        <v/>
      </c>
      <c r="X711" s="24">
        <f>IF(OR(H711="",I711=""),0,1)</f>
        <v/>
      </c>
      <c r="Y711" s="24" t="n"/>
    </row>
    <row r="712">
      <c r="A712" s="24" t="inlineStr">
        <is>
          <t>E1-Southamp-WestBrom</t>
        </is>
      </c>
      <c r="B712" s="24" t="inlineStr">
        <is>
          <t>E1</t>
        </is>
      </c>
      <c r="C712" s="24" t="inlineStr">
        <is>
          <t>Championship</t>
        </is>
      </c>
      <c r="D712" s="24" t="n">
        <v>28</v>
      </c>
      <c r="E712" s="29" t="n">
        <v>46413.82291666666</v>
      </c>
      <c r="F712" s="24" t="inlineStr">
        <is>
          <t>Southampton</t>
        </is>
      </c>
      <c r="G712" s="24" t="inlineStr">
        <is>
          <t>West Brom</t>
        </is>
      </c>
      <c r="H712" s="37" t="n"/>
      <c r="I712" s="37" t="n"/>
      <c r="J712" s="37" t="n"/>
      <c r="K712" s="37" t="n"/>
      <c r="L712" s="31" t="n">
        <v>0.4613444162653697</v>
      </c>
      <c r="M712" s="31" t="n">
        <v>0.2765798935906162</v>
      </c>
      <c r="N712" s="31" t="n">
        <v>0.2620756901440141</v>
      </c>
      <c r="O712" s="33">
        <f>3*L712+M712</f>
        <v/>
      </c>
      <c r="P712" s="33">
        <f>3*N712+M712</f>
        <v/>
      </c>
      <c r="Q712" s="31">
        <f>IF(OR(J712="",K712=""),"",SUMPRODUCT(POISSON(Helper!$A$2:$A$122,J712,FALSE)*POISSON(Helper!$B$2:$B$122,K712,FALSE)*Helper!$C$2:$C$122))</f>
        <v/>
      </c>
      <c r="R712" s="31">
        <f>IF(OR(J712="",K712=""),"",SUMPRODUCT(POISSON(Helper!$A$2:$A$122,J712,FALSE)*POISSON(Helper!$B$2:$B$122,K712,FALSE)*Helper!$D$2:$D$122))</f>
        <v/>
      </c>
      <c r="S712" s="31">
        <f>IF(Q712="","",1-Q712-R712)</f>
        <v/>
      </c>
      <c r="T712" s="33">
        <f>IF(Q712="","",3*Q712+R712)</f>
        <v/>
      </c>
      <c r="U712" s="33">
        <f>IF(Q712="","",3*S712+R712)</f>
        <v/>
      </c>
      <c r="V712" s="24">
        <f>IF(OR(H712="",I712=""),"",IF(H712&gt;I712,3,IF(H712=I712,1,0)))</f>
        <v/>
      </c>
      <c r="W712" s="24">
        <f>IF(OR(H712="",I712=""),"",IF(I712&gt;H712,3,IF(H712=I712,1,0)))</f>
        <v/>
      </c>
      <c r="X712" s="24">
        <f>IF(OR(H712="",I712=""),0,1)</f>
        <v/>
      </c>
      <c r="Y712" s="24" t="n"/>
    </row>
    <row r="713">
      <c r="A713" s="24" t="inlineStr">
        <is>
          <t>E1-Stoke-Blackbur</t>
        </is>
      </c>
      <c r="B713" s="24" t="inlineStr">
        <is>
          <t>E1</t>
        </is>
      </c>
      <c r="C713" s="24" t="inlineStr">
        <is>
          <t>Championship</t>
        </is>
      </c>
      <c r="D713" s="24" t="n">
        <v>28</v>
      </c>
      <c r="E713" s="29" t="n">
        <v>46413.82291666666</v>
      </c>
      <c r="F713" s="24" t="inlineStr">
        <is>
          <t>Stoke</t>
        </is>
      </c>
      <c r="G713" s="24" t="inlineStr">
        <is>
          <t>Blackburn</t>
        </is>
      </c>
      <c r="H713" s="37" t="n"/>
      <c r="I713" s="37" t="n"/>
      <c r="J713" s="37" t="n"/>
      <c r="K713" s="37" t="n"/>
      <c r="L713" s="31" t="n">
        <v>0.4677775651169263</v>
      </c>
      <c r="M713" s="31" t="n">
        <v>0.2753736769448368</v>
      </c>
      <c r="N713" s="31" t="n">
        <v>0.256848757938237</v>
      </c>
      <c r="O713" s="33">
        <f>3*L713+M713</f>
        <v/>
      </c>
      <c r="P713" s="33">
        <f>3*N713+M713</f>
        <v/>
      </c>
      <c r="Q713" s="31">
        <f>IF(OR(J713="",K713=""),"",SUMPRODUCT(POISSON(Helper!$A$2:$A$122,J713,FALSE)*POISSON(Helper!$B$2:$B$122,K713,FALSE)*Helper!$C$2:$C$122))</f>
        <v/>
      </c>
      <c r="R713" s="31">
        <f>IF(OR(J713="",K713=""),"",SUMPRODUCT(POISSON(Helper!$A$2:$A$122,J713,FALSE)*POISSON(Helper!$B$2:$B$122,K713,FALSE)*Helper!$D$2:$D$122))</f>
        <v/>
      </c>
      <c r="S713" s="31">
        <f>IF(Q713="","",1-Q713-R713)</f>
        <v/>
      </c>
      <c r="T713" s="33">
        <f>IF(Q713="","",3*Q713+R713)</f>
        <v/>
      </c>
      <c r="U713" s="33">
        <f>IF(Q713="","",3*S713+R713)</f>
        <v/>
      </c>
      <c r="V713" s="24">
        <f>IF(OR(H713="",I713=""),"",IF(H713&gt;I713,3,IF(H713=I713,1,0)))</f>
        <v/>
      </c>
      <c r="W713" s="24">
        <f>IF(OR(H713="",I713=""),"",IF(I713&gt;H713,3,IF(H713=I713,1,0)))</f>
        <v/>
      </c>
      <c r="X713" s="24">
        <f>IF(OR(H713="",I713=""),0,1)</f>
        <v/>
      </c>
      <c r="Y713" s="24" t="n"/>
    </row>
    <row r="714">
      <c r="A714" s="24" t="inlineStr">
        <is>
          <t>E1-Middlesb-Wrexham</t>
        </is>
      </c>
      <c r="B714" s="24" t="inlineStr">
        <is>
          <t>E1</t>
        </is>
      </c>
      <c r="C714" s="24" t="inlineStr">
        <is>
          <t>Championship</t>
        </is>
      </c>
      <c r="D714" s="24" t="n">
        <v>28</v>
      </c>
      <c r="E714" s="29" t="n">
        <v>46414.82291666666</v>
      </c>
      <c r="F714" s="24" t="inlineStr">
        <is>
          <t>Middlesbrough</t>
        </is>
      </c>
      <c r="G714" s="24" t="inlineStr">
        <is>
          <t>Wrexham</t>
        </is>
      </c>
      <c r="H714" s="37" t="n"/>
      <c r="I714" s="37" t="n"/>
      <c r="J714" s="37" t="n"/>
      <c r="K714" s="37" t="n"/>
      <c r="L714" s="31" t="n">
        <v>0.4531356077026427</v>
      </c>
      <c r="M714" s="31" t="n">
        <v>0.2780268324215074</v>
      </c>
      <c r="N714" s="31" t="n">
        <v>0.2688375598758498</v>
      </c>
      <c r="O714" s="33">
        <f>3*L714+M714</f>
        <v/>
      </c>
      <c r="P714" s="33">
        <f>3*N714+M714</f>
        <v/>
      </c>
      <c r="Q714" s="31">
        <f>IF(OR(J714="",K714=""),"",SUMPRODUCT(POISSON(Helper!$A$2:$A$122,J714,FALSE)*POISSON(Helper!$B$2:$B$122,K714,FALSE)*Helper!$C$2:$C$122))</f>
        <v/>
      </c>
      <c r="R714" s="31">
        <f>IF(OR(J714="",K714=""),"",SUMPRODUCT(POISSON(Helper!$A$2:$A$122,J714,FALSE)*POISSON(Helper!$B$2:$B$122,K714,FALSE)*Helper!$D$2:$D$122))</f>
        <v/>
      </c>
      <c r="S714" s="31">
        <f>IF(Q714="","",1-Q714-R714)</f>
        <v/>
      </c>
      <c r="T714" s="33">
        <f>IF(Q714="","",3*Q714+R714)</f>
        <v/>
      </c>
      <c r="U714" s="33">
        <f>IF(Q714="","",3*S714+R714)</f>
        <v/>
      </c>
      <c r="V714" s="24">
        <f>IF(OR(H714="",I714=""),"",IF(H714&gt;I714,3,IF(H714=I714,1,0)))</f>
        <v/>
      </c>
      <c r="W714" s="24">
        <f>IF(OR(H714="",I714=""),"",IF(I714&gt;H714,3,IF(H714=I714,1,0)))</f>
        <v/>
      </c>
      <c r="X714" s="24">
        <f>IF(OR(H714="",I714=""),0,1)</f>
        <v/>
      </c>
      <c r="Y714" s="24" t="n"/>
    </row>
    <row r="715">
      <c r="A715" s="24" t="inlineStr">
        <is>
          <t>E1-Swansea-Portsmou</t>
        </is>
      </c>
      <c r="B715" s="24" t="inlineStr">
        <is>
          <t>E1</t>
        </is>
      </c>
      <c r="C715" s="24" t="inlineStr">
        <is>
          <t>Championship</t>
        </is>
      </c>
      <c r="D715" s="24" t="n">
        <v>28</v>
      </c>
      <c r="E715" s="29" t="n">
        <v>46414.82291666666</v>
      </c>
      <c r="F715" s="24" t="inlineStr">
        <is>
          <t>Swansea</t>
        </is>
      </c>
      <c r="G715" s="24" t="inlineStr">
        <is>
          <t>Portsmouth</t>
        </is>
      </c>
      <c r="H715" s="37" t="n"/>
      <c r="I715" s="37" t="n"/>
      <c r="J715" s="37" t="n"/>
      <c r="K715" s="37" t="n"/>
      <c r="L715" s="31" t="n">
        <v>0.4304351784333944</v>
      </c>
      <c r="M715" s="31" t="n">
        <v>0.2814746088321398</v>
      </c>
      <c r="N715" s="31" t="n">
        <v>0.2880902127344658</v>
      </c>
      <c r="O715" s="33">
        <f>3*L715+M715</f>
        <v/>
      </c>
      <c r="P715" s="33">
        <f>3*N715+M715</f>
        <v/>
      </c>
      <c r="Q715" s="31">
        <f>IF(OR(J715="",K715=""),"",SUMPRODUCT(POISSON(Helper!$A$2:$A$122,J715,FALSE)*POISSON(Helper!$B$2:$B$122,K715,FALSE)*Helper!$C$2:$C$122))</f>
        <v/>
      </c>
      <c r="R715" s="31">
        <f>IF(OR(J715="",K715=""),"",SUMPRODUCT(POISSON(Helper!$A$2:$A$122,J715,FALSE)*POISSON(Helper!$B$2:$B$122,K715,FALSE)*Helper!$D$2:$D$122))</f>
        <v/>
      </c>
      <c r="S715" s="31">
        <f>IF(Q715="","",1-Q715-R715)</f>
        <v/>
      </c>
      <c r="T715" s="33">
        <f>IF(Q715="","",3*Q715+R715)</f>
        <v/>
      </c>
      <c r="U715" s="33">
        <f>IF(Q715="","",3*S715+R715)</f>
        <v/>
      </c>
      <c r="V715" s="24">
        <f>IF(OR(H715="",I715=""),"",IF(H715&gt;I715,3,IF(H715=I715,1,0)))</f>
        <v/>
      </c>
      <c r="W715" s="24">
        <f>IF(OR(H715="",I715=""),"",IF(I715&gt;H715,3,IF(H715=I715,1,0)))</f>
        <v/>
      </c>
      <c r="X715" s="24">
        <f>IF(OR(H715="",I715=""),0,1)</f>
        <v/>
      </c>
      <c r="Y715" s="24" t="n"/>
    </row>
    <row r="716">
      <c r="A716" s="24" t="inlineStr">
        <is>
          <t>E1-WestHam-Cardiff</t>
        </is>
      </c>
      <c r="B716" s="24" t="inlineStr">
        <is>
          <t>E1</t>
        </is>
      </c>
      <c r="C716" s="24" t="inlineStr">
        <is>
          <t>Championship</t>
        </is>
      </c>
      <c r="D716" s="24" t="n">
        <v>28</v>
      </c>
      <c r="E716" s="29" t="n">
        <v>46414.82291666666</v>
      </c>
      <c r="F716" s="24" t="inlineStr">
        <is>
          <t>West Ham</t>
        </is>
      </c>
      <c r="G716" s="24" t="inlineStr">
        <is>
          <t>Cardiff</t>
        </is>
      </c>
      <c r="H716" s="37" t="n"/>
      <c r="I716" s="37" t="n"/>
      <c r="J716" s="37" t="n"/>
      <c r="K716" s="37" t="n"/>
      <c r="L716" s="31" t="n">
        <v>0.663847201217975</v>
      </c>
      <c r="M716" s="31" t="n">
        <v>0.2118197476599606</v>
      </c>
      <c r="N716" s="31" t="n">
        <v>0.1243330511220644</v>
      </c>
      <c r="O716" s="33">
        <f>3*L716+M716</f>
        <v/>
      </c>
      <c r="P716" s="33">
        <f>3*N716+M716</f>
        <v/>
      </c>
      <c r="Q716" s="31">
        <f>IF(OR(J716="",K716=""),"",SUMPRODUCT(POISSON(Helper!$A$2:$A$122,J716,FALSE)*POISSON(Helper!$B$2:$B$122,K716,FALSE)*Helper!$C$2:$C$122))</f>
        <v/>
      </c>
      <c r="R716" s="31">
        <f>IF(OR(J716="",K716=""),"",SUMPRODUCT(POISSON(Helper!$A$2:$A$122,J716,FALSE)*POISSON(Helper!$B$2:$B$122,K716,FALSE)*Helper!$D$2:$D$122))</f>
        <v/>
      </c>
      <c r="S716" s="31">
        <f>IF(Q716="","",1-Q716-R716)</f>
        <v/>
      </c>
      <c r="T716" s="33">
        <f>IF(Q716="","",3*Q716+R716)</f>
        <v/>
      </c>
      <c r="U716" s="33">
        <f>IF(Q716="","",3*S716+R716)</f>
        <v/>
      </c>
      <c r="V716" s="24">
        <f>IF(OR(H716="",I716=""),"",IF(H716&gt;I716,3,IF(H716=I716,1,0)))</f>
        <v/>
      </c>
      <c r="W716" s="24">
        <f>IF(OR(H716="",I716=""),"",IF(I716&gt;H716,3,IF(H716=I716,1,0)))</f>
        <v/>
      </c>
      <c r="X716" s="24">
        <f>IF(OR(H716="",I716=""),0,1)</f>
        <v/>
      </c>
      <c r="Y716" s="24" t="n"/>
    </row>
    <row r="717">
      <c r="A717" s="24" t="inlineStr">
        <is>
          <t>E1-Wolves-BristolC</t>
        </is>
      </c>
      <c r="B717" s="24" t="inlineStr">
        <is>
          <t>E1</t>
        </is>
      </c>
      <c r="C717" s="24" t="inlineStr">
        <is>
          <t>Championship</t>
        </is>
      </c>
      <c r="D717" s="24" t="n">
        <v>28</v>
      </c>
      <c r="E717" s="29" t="n">
        <v>46414.82291666666</v>
      </c>
      <c r="F717" s="24" t="inlineStr">
        <is>
          <t>Wolves</t>
        </is>
      </c>
      <c r="G717" s="24" t="inlineStr">
        <is>
          <t>Bristol City</t>
        </is>
      </c>
      <c r="H717" s="37" t="n"/>
      <c r="I717" s="37" t="n"/>
      <c r="J717" s="37" t="n"/>
      <c r="K717" s="37" t="n"/>
      <c r="L717" s="31" t="n">
        <v>0.5229740850737343</v>
      </c>
      <c r="M717" s="31" t="n">
        <v>0.2625370949765435</v>
      </c>
      <c r="N717" s="31" t="n">
        <v>0.2144888199497221</v>
      </c>
      <c r="O717" s="33">
        <f>3*L717+M717</f>
        <v/>
      </c>
      <c r="P717" s="33">
        <f>3*N717+M717</f>
        <v/>
      </c>
      <c r="Q717" s="31">
        <f>IF(OR(J717="",K717=""),"",SUMPRODUCT(POISSON(Helper!$A$2:$A$122,J717,FALSE)*POISSON(Helper!$B$2:$B$122,K717,FALSE)*Helper!$C$2:$C$122))</f>
        <v/>
      </c>
      <c r="R717" s="31">
        <f>IF(OR(J717="",K717=""),"",SUMPRODUCT(POISSON(Helper!$A$2:$A$122,J717,FALSE)*POISSON(Helper!$B$2:$B$122,K717,FALSE)*Helper!$D$2:$D$122))</f>
        <v/>
      </c>
      <c r="S717" s="31">
        <f>IF(Q717="","",1-Q717-R717)</f>
        <v/>
      </c>
      <c r="T717" s="33">
        <f>IF(Q717="","",3*Q717+R717)</f>
        <v/>
      </c>
      <c r="U717" s="33">
        <f>IF(Q717="","",3*S717+R717)</f>
        <v/>
      </c>
      <c r="V717" s="24">
        <f>IF(OR(H717="",I717=""),"",IF(H717&gt;I717,3,IF(H717=I717,1,0)))</f>
        <v/>
      </c>
      <c r="W717" s="24">
        <f>IF(OR(H717="",I717=""),"",IF(I717&gt;H717,3,IF(H717=I717,1,0)))</f>
        <v/>
      </c>
      <c r="X717" s="24">
        <f>IF(OR(H717="",I717=""),0,1)</f>
        <v/>
      </c>
      <c r="Y717" s="24" t="n"/>
    </row>
    <row r="718">
      <c r="A718" s="24" t="inlineStr">
        <is>
          <t>E1-Bolton-Derby</t>
        </is>
      </c>
      <c r="B718" s="24" t="inlineStr">
        <is>
          <t>E1</t>
        </is>
      </c>
      <c r="C718" s="24" t="inlineStr">
        <is>
          <t>Championship</t>
        </is>
      </c>
      <c r="D718" s="24" t="n">
        <v>29</v>
      </c>
      <c r="E718" s="29" t="n">
        <v>46417.625</v>
      </c>
      <c r="F718" s="24" t="inlineStr">
        <is>
          <t>Bolton</t>
        </is>
      </c>
      <c r="G718" s="24" t="inlineStr">
        <is>
          <t>Derby</t>
        </is>
      </c>
      <c r="H718" s="37" t="n"/>
      <c r="I718" s="37" t="n"/>
      <c r="J718" s="37" t="n"/>
      <c r="K718" s="37" t="n"/>
      <c r="L718" s="31" t="n">
        <v>0.33579713431291</v>
      </c>
      <c r="M718" s="31" t="n">
        <v>0.2861107284755529</v>
      </c>
      <c r="N718" s="31" t="n">
        <v>0.3780921372115371</v>
      </c>
      <c r="O718" s="33">
        <f>3*L718+M718</f>
        <v/>
      </c>
      <c r="P718" s="33">
        <f>3*N718+M718</f>
        <v/>
      </c>
      <c r="Q718" s="31">
        <f>IF(OR(J718="",K718=""),"",SUMPRODUCT(POISSON(Helper!$A$2:$A$122,J718,FALSE)*POISSON(Helper!$B$2:$B$122,K718,FALSE)*Helper!$C$2:$C$122))</f>
        <v/>
      </c>
      <c r="R718" s="31">
        <f>IF(OR(J718="",K718=""),"",SUMPRODUCT(POISSON(Helper!$A$2:$A$122,J718,FALSE)*POISSON(Helper!$B$2:$B$122,K718,FALSE)*Helper!$D$2:$D$122))</f>
        <v/>
      </c>
      <c r="S718" s="31">
        <f>IF(Q718="","",1-Q718-R718)</f>
        <v/>
      </c>
      <c r="T718" s="33">
        <f>IF(Q718="","",3*Q718+R718)</f>
        <v/>
      </c>
      <c r="U718" s="33">
        <f>IF(Q718="","",3*S718+R718)</f>
        <v/>
      </c>
      <c r="V718" s="24">
        <f>IF(OR(H718="",I718=""),"",IF(H718&gt;I718,3,IF(H718=I718,1,0)))</f>
        <v/>
      </c>
      <c r="W718" s="24">
        <f>IF(OR(H718="",I718=""),"",IF(I718&gt;H718,3,IF(H718=I718,1,0)))</f>
        <v/>
      </c>
      <c r="X718" s="24">
        <f>IF(OR(H718="",I718=""),0,1)</f>
        <v/>
      </c>
      <c r="Y718" s="24" t="n"/>
    </row>
    <row r="719">
      <c r="A719" s="24" t="inlineStr">
        <is>
          <t>E1-Burnley-Cardiff</t>
        </is>
      </c>
      <c r="B719" s="24" t="inlineStr">
        <is>
          <t>E1</t>
        </is>
      </c>
      <c r="C719" s="24" t="inlineStr">
        <is>
          <t>Championship</t>
        </is>
      </c>
      <c r="D719" s="24" t="n">
        <v>29</v>
      </c>
      <c r="E719" s="29" t="n">
        <v>46417.625</v>
      </c>
      <c r="F719" s="24" t="inlineStr">
        <is>
          <t>Burnley</t>
        </is>
      </c>
      <c r="G719" s="24" t="inlineStr">
        <is>
          <t>Cardiff</t>
        </is>
      </c>
      <c r="H719" s="37" t="n"/>
      <c r="I719" s="37" t="n"/>
      <c r="J719" s="37" t="n"/>
      <c r="K719" s="37" t="n"/>
      <c r="L719" s="31" t="n">
        <v>0.5555138076930827</v>
      </c>
      <c r="M719" s="31" t="n">
        <v>0.2530042865347729</v>
      </c>
      <c r="N719" s="31" t="n">
        <v>0.1914819057721444</v>
      </c>
      <c r="O719" s="33">
        <f>3*L719+M719</f>
        <v/>
      </c>
      <c r="P719" s="33">
        <f>3*N719+M719</f>
        <v/>
      </c>
      <c r="Q719" s="31">
        <f>IF(OR(J719="",K719=""),"",SUMPRODUCT(POISSON(Helper!$A$2:$A$122,J719,FALSE)*POISSON(Helper!$B$2:$B$122,K719,FALSE)*Helper!$C$2:$C$122))</f>
        <v/>
      </c>
      <c r="R719" s="31">
        <f>IF(OR(J719="",K719=""),"",SUMPRODUCT(POISSON(Helper!$A$2:$A$122,J719,FALSE)*POISSON(Helper!$B$2:$B$122,K719,FALSE)*Helper!$D$2:$D$122))</f>
        <v/>
      </c>
      <c r="S719" s="31">
        <f>IF(Q719="","",1-Q719-R719)</f>
        <v/>
      </c>
      <c r="T719" s="33">
        <f>IF(Q719="","",3*Q719+R719)</f>
        <v/>
      </c>
      <c r="U719" s="33">
        <f>IF(Q719="","",3*S719+R719)</f>
        <v/>
      </c>
      <c r="V719" s="24">
        <f>IF(OR(H719="",I719=""),"",IF(H719&gt;I719,3,IF(H719=I719,1,0)))</f>
        <v/>
      </c>
      <c r="W719" s="24">
        <f>IF(OR(H719="",I719=""),"",IF(I719&gt;H719,3,IF(H719=I719,1,0)))</f>
        <v/>
      </c>
      <c r="X719" s="24">
        <f>IF(OR(H719="",I719=""),0,1)</f>
        <v/>
      </c>
      <c r="Y719" s="24" t="n"/>
    </row>
    <row r="720">
      <c r="A720" s="24" t="inlineStr">
        <is>
          <t>E1-Lincoln-QPR</t>
        </is>
      </c>
      <c r="B720" s="24" t="inlineStr">
        <is>
          <t>E1</t>
        </is>
      </c>
      <c r="C720" s="24" t="inlineStr">
        <is>
          <t>Championship</t>
        </is>
      </c>
      <c r="D720" s="24" t="n">
        <v>29</v>
      </c>
      <c r="E720" s="29" t="n">
        <v>46417.625</v>
      </c>
      <c r="F720" s="24" t="inlineStr">
        <is>
          <t>Lincoln</t>
        </is>
      </c>
      <c r="G720" s="24" t="inlineStr">
        <is>
          <t>QPR</t>
        </is>
      </c>
      <c r="H720" s="37" t="n"/>
      <c r="I720" s="37" t="n"/>
      <c r="J720" s="37" t="n"/>
      <c r="K720" s="37" t="n"/>
      <c r="L720" s="31" t="n">
        <v>0.3391039031140972</v>
      </c>
      <c r="M720" s="31" t="n">
        <v>0.2862423097254497</v>
      </c>
      <c r="N720" s="31" t="n">
        <v>0.3746537871604531</v>
      </c>
      <c r="O720" s="33">
        <f>3*L720+M720</f>
        <v/>
      </c>
      <c r="P720" s="33">
        <f>3*N720+M720</f>
        <v/>
      </c>
      <c r="Q720" s="31">
        <f>IF(OR(J720="",K720=""),"",SUMPRODUCT(POISSON(Helper!$A$2:$A$122,J720,FALSE)*POISSON(Helper!$B$2:$B$122,K720,FALSE)*Helper!$C$2:$C$122))</f>
        <v/>
      </c>
      <c r="R720" s="31">
        <f>IF(OR(J720="",K720=""),"",SUMPRODUCT(POISSON(Helper!$A$2:$A$122,J720,FALSE)*POISSON(Helper!$B$2:$B$122,K720,FALSE)*Helper!$D$2:$D$122))</f>
        <v/>
      </c>
      <c r="S720" s="31">
        <f>IF(Q720="","",1-Q720-R720)</f>
        <v/>
      </c>
      <c r="T720" s="33">
        <f>IF(Q720="","",3*Q720+R720)</f>
        <v/>
      </c>
      <c r="U720" s="33">
        <f>IF(Q720="","",3*S720+R720)</f>
        <v/>
      </c>
      <c r="V720" s="24">
        <f>IF(OR(H720="",I720=""),"",IF(H720&gt;I720,3,IF(H720=I720,1,0)))</f>
        <v/>
      </c>
      <c r="W720" s="24">
        <f>IF(OR(H720="",I720=""),"",IF(I720&gt;H720,3,IF(H720=I720,1,0)))</f>
        <v/>
      </c>
      <c r="X720" s="24">
        <f>IF(OR(H720="",I720=""),0,1)</f>
        <v/>
      </c>
      <c r="Y720" s="24" t="n"/>
    </row>
    <row r="721">
      <c r="A721" s="24" t="inlineStr">
        <is>
          <t>E1-Middlesb-Watford</t>
        </is>
      </c>
      <c r="B721" s="24" t="inlineStr">
        <is>
          <t>E1</t>
        </is>
      </c>
      <c r="C721" s="24" t="inlineStr">
        <is>
          <t>Championship</t>
        </is>
      </c>
      <c r="D721" s="24" t="n">
        <v>29</v>
      </c>
      <c r="E721" s="29" t="n">
        <v>46417.625</v>
      </c>
      <c r="F721" s="24" t="inlineStr">
        <is>
          <t>Middlesbrough</t>
        </is>
      </c>
      <c r="G721" s="24" t="inlineStr">
        <is>
          <t>Watford</t>
        </is>
      </c>
      <c r="H721" s="37" t="n"/>
      <c r="I721" s="37" t="n"/>
      <c r="J721" s="37" t="n"/>
      <c r="K721" s="37" t="n"/>
      <c r="L721" s="31" t="n">
        <v>0.5093487632609575</v>
      </c>
      <c r="M721" s="31" t="n">
        <v>0.2661069018997792</v>
      </c>
      <c r="N721" s="31" t="n">
        <v>0.2245443348392633</v>
      </c>
      <c r="O721" s="33">
        <f>3*L721+M721</f>
        <v/>
      </c>
      <c r="P721" s="33">
        <f>3*N721+M721</f>
        <v/>
      </c>
      <c r="Q721" s="31">
        <f>IF(OR(J721="",K721=""),"",SUMPRODUCT(POISSON(Helper!$A$2:$A$122,J721,FALSE)*POISSON(Helper!$B$2:$B$122,K721,FALSE)*Helper!$C$2:$C$122))</f>
        <v/>
      </c>
      <c r="R721" s="31">
        <f>IF(OR(J721="",K721=""),"",SUMPRODUCT(POISSON(Helper!$A$2:$A$122,J721,FALSE)*POISSON(Helper!$B$2:$B$122,K721,FALSE)*Helper!$D$2:$D$122))</f>
        <v/>
      </c>
      <c r="S721" s="31">
        <f>IF(Q721="","",1-Q721-R721)</f>
        <v/>
      </c>
      <c r="T721" s="33">
        <f>IF(Q721="","",3*Q721+R721)</f>
        <v/>
      </c>
      <c r="U721" s="33">
        <f>IF(Q721="","",3*S721+R721)</f>
        <v/>
      </c>
      <c r="V721" s="24">
        <f>IF(OR(H721="",I721=""),"",IF(H721&gt;I721,3,IF(H721=I721,1,0)))</f>
        <v/>
      </c>
      <c r="W721" s="24">
        <f>IF(OR(H721="",I721=""),"",IF(I721&gt;H721,3,IF(H721=I721,1,0)))</f>
        <v/>
      </c>
      <c r="X721" s="24">
        <f>IF(OR(H721="",I721=""),0,1)</f>
        <v/>
      </c>
      <c r="Y721" s="24" t="n"/>
    </row>
    <row r="722">
      <c r="A722" s="24" t="inlineStr">
        <is>
          <t>E1-Millwall-WestBrom</t>
        </is>
      </c>
      <c r="B722" s="24" t="inlineStr">
        <is>
          <t>E1</t>
        </is>
      </c>
      <c r="C722" s="24" t="inlineStr">
        <is>
          <t>Championship</t>
        </is>
      </c>
      <c r="D722" s="24" t="n">
        <v>29</v>
      </c>
      <c r="E722" s="29" t="n">
        <v>46417.625</v>
      </c>
      <c r="F722" s="24" t="inlineStr">
        <is>
          <t>Millwall</t>
        </is>
      </c>
      <c r="G722" s="24" t="inlineStr">
        <is>
          <t>West Brom</t>
        </is>
      </c>
      <c r="H722" s="37" t="n"/>
      <c r="I722" s="37" t="n"/>
      <c r="J722" s="37" t="n"/>
      <c r="K722" s="37" t="n"/>
      <c r="L722" s="31" t="n">
        <v>0.439585923552114</v>
      </c>
      <c r="M722" s="31" t="n">
        <v>0.2801842252357027</v>
      </c>
      <c r="N722" s="31" t="n">
        <v>0.2802298512121833</v>
      </c>
      <c r="O722" s="33">
        <f>3*L722+M722</f>
        <v/>
      </c>
      <c r="P722" s="33">
        <f>3*N722+M722</f>
        <v/>
      </c>
      <c r="Q722" s="31">
        <f>IF(OR(J722="",K722=""),"",SUMPRODUCT(POISSON(Helper!$A$2:$A$122,J722,FALSE)*POISSON(Helper!$B$2:$B$122,K722,FALSE)*Helper!$C$2:$C$122))</f>
        <v/>
      </c>
      <c r="R722" s="31">
        <f>IF(OR(J722="",K722=""),"",SUMPRODUCT(POISSON(Helper!$A$2:$A$122,J722,FALSE)*POISSON(Helper!$B$2:$B$122,K722,FALSE)*Helper!$D$2:$D$122))</f>
        <v/>
      </c>
      <c r="S722" s="31">
        <f>IF(Q722="","",1-Q722-R722)</f>
        <v/>
      </c>
      <c r="T722" s="33">
        <f>IF(Q722="","",3*Q722+R722)</f>
        <v/>
      </c>
      <c r="U722" s="33">
        <f>IF(Q722="","",3*S722+R722)</f>
        <v/>
      </c>
      <c r="V722" s="24">
        <f>IF(OR(H722="",I722=""),"",IF(H722&gt;I722,3,IF(H722=I722,1,0)))</f>
        <v/>
      </c>
      <c r="W722" s="24">
        <f>IF(OR(H722="",I722=""),"",IF(I722&gt;H722,3,IF(H722=I722,1,0)))</f>
        <v/>
      </c>
      <c r="X722" s="24">
        <f>IF(OR(H722="",I722=""),0,1)</f>
        <v/>
      </c>
      <c r="Y722" s="24" t="n"/>
    </row>
    <row r="723">
      <c r="A723" s="24" t="inlineStr">
        <is>
          <t>E1-Norwich-BristolC</t>
        </is>
      </c>
      <c r="B723" s="24" t="inlineStr">
        <is>
          <t>E1</t>
        </is>
      </c>
      <c r="C723" s="24" t="inlineStr">
        <is>
          <t>Championship</t>
        </is>
      </c>
      <c r="D723" s="24" t="n">
        <v>29</v>
      </c>
      <c r="E723" s="29" t="n">
        <v>46417.625</v>
      </c>
      <c r="F723" s="24" t="inlineStr">
        <is>
          <t>Norwich</t>
        </is>
      </c>
      <c r="G723" s="24" t="inlineStr">
        <is>
          <t>Bristol City</t>
        </is>
      </c>
      <c r="H723" s="37" t="n"/>
      <c r="I723" s="37" t="n"/>
      <c r="J723" s="37" t="n"/>
      <c r="K723" s="37" t="n"/>
      <c r="L723" s="31" t="n">
        <v>0.4538106896770284</v>
      </c>
      <c r="M723" s="31" t="n">
        <v>0.277911780020343</v>
      </c>
      <c r="N723" s="31" t="n">
        <v>0.2682775303026286</v>
      </c>
      <c r="O723" s="33">
        <f>3*L723+M723</f>
        <v/>
      </c>
      <c r="P723" s="33">
        <f>3*N723+M723</f>
        <v/>
      </c>
      <c r="Q723" s="31">
        <f>IF(OR(J723="",K723=""),"",SUMPRODUCT(POISSON(Helper!$A$2:$A$122,J723,FALSE)*POISSON(Helper!$B$2:$B$122,K723,FALSE)*Helper!$C$2:$C$122))</f>
        <v/>
      </c>
      <c r="R723" s="31">
        <f>IF(OR(J723="",K723=""),"",SUMPRODUCT(POISSON(Helper!$A$2:$A$122,J723,FALSE)*POISSON(Helper!$B$2:$B$122,K723,FALSE)*Helper!$D$2:$D$122))</f>
        <v/>
      </c>
      <c r="S723" s="31">
        <f>IF(Q723="","",1-Q723-R723)</f>
        <v/>
      </c>
      <c r="T723" s="33">
        <f>IF(Q723="","",3*Q723+R723)</f>
        <v/>
      </c>
      <c r="U723" s="33">
        <f>IF(Q723="","",3*S723+R723)</f>
        <v/>
      </c>
      <c r="V723" s="24">
        <f>IF(OR(H723="",I723=""),"",IF(H723&gt;I723,3,IF(H723=I723,1,0)))</f>
        <v/>
      </c>
      <c r="W723" s="24">
        <f>IF(OR(H723="",I723=""),"",IF(I723&gt;H723,3,IF(H723=I723,1,0)))</f>
        <v/>
      </c>
      <c r="X723" s="24">
        <f>IF(OR(H723="",I723=""),0,1)</f>
        <v/>
      </c>
      <c r="Y723" s="24" t="n"/>
    </row>
    <row r="724">
      <c r="A724" s="24" t="inlineStr">
        <is>
          <t>E1-Sheffiel-Charlton</t>
        </is>
      </c>
      <c r="B724" s="24" t="inlineStr">
        <is>
          <t>E1</t>
        </is>
      </c>
      <c r="C724" s="24" t="inlineStr">
        <is>
          <t>Championship</t>
        </is>
      </c>
      <c r="D724" s="24" t="n">
        <v>29</v>
      </c>
      <c r="E724" s="29" t="n">
        <v>46417.625</v>
      </c>
      <c r="F724" s="24" t="inlineStr">
        <is>
          <t>Sheffield United</t>
        </is>
      </c>
      <c r="G724" s="24" t="inlineStr">
        <is>
          <t>Charlton</t>
        </is>
      </c>
      <c r="H724" s="37" t="n"/>
      <c r="I724" s="37" t="n"/>
      <c r="J724" s="37" t="n"/>
      <c r="K724" s="37" t="n"/>
      <c r="L724" s="31" t="n">
        <v>0.5359932917225601</v>
      </c>
      <c r="M724" s="31" t="n">
        <v>0.2588907965698774</v>
      </c>
      <c r="N724" s="31" t="n">
        <v>0.2051159117075625</v>
      </c>
      <c r="O724" s="33">
        <f>3*L724+M724</f>
        <v/>
      </c>
      <c r="P724" s="33">
        <f>3*N724+M724</f>
        <v/>
      </c>
      <c r="Q724" s="31">
        <f>IF(OR(J724="",K724=""),"",SUMPRODUCT(POISSON(Helper!$A$2:$A$122,J724,FALSE)*POISSON(Helper!$B$2:$B$122,K724,FALSE)*Helper!$C$2:$C$122))</f>
        <v/>
      </c>
      <c r="R724" s="31">
        <f>IF(OR(J724="",K724=""),"",SUMPRODUCT(POISSON(Helper!$A$2:$A$122,J724,FALSE)*POISSON(Helper!$B$2:$B$122,K724,FALSE)*Helper!$D$2:$D$122))</f>
        <v/>
      </c>
      <c r="S724" s="31">
        <f>IF(Q724="","",1-Q724-R724)</f>
        <v/>
      </c>
      <c r="T724" s="33">
        <f>IF(Q724="","",3*Q724+R724)</f>
        <v/>
      </c>
      <c r="U724" s="33">
        <f>IF(Q724="","",3*S724+R724)</f>
        <v/>
      </c>
      <c r="V724" s="24">
        <f>IF(OR(H724="",I724=""),"",IF(H724&gt;I724,3,IF(H724=I724,1,0)))</f>
        <v/>
      </c>
      <c r="W724" s="24">
        <f>IF(OR(H724="",I724=""),"",IF(I724&gt;H724,3,IF(H724=I724,1,0)))</f>
        <v/>
      </c>
      <c r="X724" s="24">
        <f>IF(OR(H724="",I724=""),0,1)</f>
        <v/>
      </c>
      <c r="Y724" s="24" t="n"/>
    </row>
    <row r="725">
      <c r="A725" s="24" t="inlineStr">
        <is>
          <t>E1-Southamp-Preston</t>
        </is>
      </c>
      <c r="B725" s="24" t="inlineStr">
        <is>
          <t>E1</t>
        </is>
      </c>
      <c r="C725" s="24" t="inlineStr">
        <is>
          <t>Championship</t>
        </is>
      </c>
      <c r="D725" s="24" t="n">
        <v>29</v>
      </c>
      <c r="E725" s="29" t="n">
        <v>46417.625</v>
      </c>
      <c r="F725" s="24" t="inlineStr">
        <is>
          <t>Southampton</t>
        </is>
      </c>
      <c r="G725" s="24" t="inlineStr">
        <is>
          <t>Preston</t>
        </is>
      </c>
      <c r="H725" s="37" t="n"/>
      <c r="I725" s="37" t="n"/>
      <c r="J725" s="37" t="n"/>
      <c r="K725" s="37" t="n"/>
      <c r="L725" s="31" t="n">
        <v>0.521334636767789</v>
      </c>
      <c r="M725" s="31" t="n">
        <v>0.2629800731535492</v>
      </c>
      <c r="N725" s="31" t="n">
        <v>0.2156852900786618</v>
      </c>
      <c r="O725" s="33">
        <f>3*L725+M725</f>
        <v/>
      </c>
      <c r="P725" s="33">
        <f>3*N725+M725</f>
        <v/>
      </c>
      <c r="Q725" s="31">
        <f>IF(OR(J725="",K725=""),"",SUMPRODUCT(POISSON(Helper!$A$2:$A$122,J725,FALSE)*POISSON(Helper!$B$2:$B$122,K725,FALSE)*Helper!$C$2:$C$122))</f>
        <v/>
      </c>
      <c r="R725" s="31">
        <f>IF(OR(J725="",K725=""),"",SUMPRODUCT(POISSON(Helper!$A$2:$A$122,J725,FALSE)*POISSON(Helper!$B$2:$B$122,K725,FALSE)*Helper!$D$2:$D$122))</f>
        <v/>
      </c>
      <c r="S725" s="31">
        <f>IF(Q725="","",1-Q725-R725)</f>
        <v/>
      </c>
      <c r="T725" s="33">
        <f>IF(Q725="","",3*Q725+R725)</f>
        <v/>
      </c>
      <c r="U725" s="33">
        <f>IF(Q725="","",3*S725+R725)</f>
        <v/>
      </c>
      <c r="V725" s="24">
        <f>IF(OR(H725="",I725=""),"",IF(H725&gt;I725,3,IF(H725=I725,1,0)))</f>
        <v/>
      </c>
      <c r="W725" s="24">
        <f>IF(OR(H725="",I725=""),"",IF(I725&gt;H725,3,IF(H725=I725,1,0)))</f>
        <v/>
      </c>
      <c r="X725" s="24">
        <f>IF(OR(H725="",I725=""),0,1)</f>
        <v/>
      </c>
      <c r="Y725" s="24" t="n"/>
    </row>
    <row r="726">
      <c r="A726" s="24" t="inlineStr">
        <is>
          <t>E1-Stoke-Portsmou</t>
        </is>
      </c>
      <c r="B726" s="24" t="inlineStr">
        <is>
          <t>E1</t>
        </is>
      </c>
      <c r="C726" s="24" t="inlineStr">
        <is>
          <t>Championship</t>
        </is>
      </c>
      <c r="D726" s="24" t="n">
        <v>29</v>
      </c>
      <c r="E726" s="29" t="n">
        <v>46417.625</v>
      </c>
      <c r="F726" s="24" t="inlineStr">
        <is>
          <t>Stoke</t>
        </is>
      </c>
      <c r="G726" s="24" t="inlineStr">
        <is>
          <t>Portsmouth</t>
        </is>
      </c>
      <c r="H726" s="37" t="n"/>
      <c r="I726" s="37" t="n"/>
      <c r="J726" s="37" t="n"/>
      <c r="K726" s="37" t="n"/>
      <c r="L726" s="31" t="n">
        <v>0.4652441125764682</v>
      </c>
      <c r="M726" s="31" t="n">
        <v>0.2758562132670624</v>
      </c>
      <c r="N726" s="31" t="n">
        <v>0.2588996741564693</v>
      </c>
      <c r="O726" s="33">
        <f>3*L726+M726</f>
        <v/>
      </c>
      <c r="P726" s="33">
        <f>3*N726+M726</f>
        <v/>
      </c>
      <c r="Q726" s="31">
        <f>IF(OR(J726="",K726=""),"",SUMPRODUCT(POISSON(Helper!$A$2:$A$122,J726,FALSE)*POISSON(Helper!$B$2:$B$122,K726,FALSE)*Helper!$C$2:$C$122))</f>
        <v/>
      </c>
      <c r="R726" s="31">
        <f>IF(OR(J726="",K726=""),"",SUMPRODUCT(POISSON(Helper!$A$2:$A$122,J726,FALSE)*POISSON(Helper!$B$2:$B$122,K726,FALSE)*Helper!$D$2:$D$122))</f>
        <v/>
      </c>
      <c r="S726" s="31">
        <f>IF(Q726="","",1-Q726-R726)</f>
        <v/>
      </c>
      <c r="T726" s="33">
        <f>IF(Q726="","",3*Q726+R726)</f>
        <v/>
      </c>
      <c r="U726" s="33">
        <f>IF(Q726="","",3*S726+R726)</f>
        <v/>
      </c>
      <c r="V726" s="24">
        <f>IF(OR(H726="",I726=""),"",IF(H726&gt;I726,3,IF(H726=I726,1,0)))</f>
        <v/>
      </c>
      <c r="W726" s="24">
        <f>IF(OR(H726="",I726=""),"",IF(I726&gt;H726,3,IF(H726=I726,1,0)))</f>
        <v/>
      </c>
      <c r="X726" s="24">
        <f>IF(OR(H726="",I726=""),0,1)</f>
        <v/>
      </c>
      <c r="Y726" s="24" t="n"/>
    </row>
    <row r="727">
      <c r="A727" s="24" t="inlineStr">
        <is>
          <t>E1-Swansea-Birmingh</t>
        </is>
      </c>
      <c r="B727" s="24" t="inlineStr">
        <is>
          <t>E1</t>
        </is>
      </c>
      <c r="C727" s="24" t="inlineStr">
        <is>
          <t>Championship</t>
        </is>
      </c>
      <c r="D727" s="24" t="n">
        <v>29</v>
      </c>
      <c r="E727" s="29" t="n">
        <v>46417.625</v>
      </c>
      <c r="F727" s="24" t="inlineStr">
        <is>
          <t>Swansea</t>
        </is>
      </c>
      <c r="G727" s="24" t="inlineStr">
        <is>
          <t>Birmingham</t>
        </is>
      </c>
      <c r="H727" s="37" t="n"/>
      <c r="I727" s="37" t="n"/>
      <c r="J727" s="37" t="n"/>
      <c r="K727" s="37" t="n"/>
      <c r="L727" s="31" t="n">
        <v>0.3519633944982081</v>
      </c>
      <c r="M727" s="31" t="n">
        <v>0.2865361803449506</v>
      </c>
      <c r="N727" s="31" t="n">
        <v>0.3615004251568413</v>
      </c>
      <c r="O727" s="33">
        <f>3*L727+M727</f>
        <v/>
      </c>
      <c r="P727" s="33">
        <f>3*N727+M727</f>
        <v/>
      </c>
      <c r="Q727" s="31">
        <f>IF(OR(J727="",K727=""),"",SUMPRODUCT(POISSON(Helper!$A$2:$A$122,J727,FALSE)*POISSON(Helper!$B$2:$B$122,K727,FALSE)*Helper!$C$2:$C$122))</f>
        <v/>
      </c>
      <c r="R727" s="31">
        <f>IF(OR(J727="",K727=""),"",SUMPRODUCT(POISSON(Helper!$A$2:$A$122,J727,FALSE)*POISSON(Helper!$B$2:$B$122,K727,FALSE)*Helper!$D$2:$D$122))</f>
        <v/>
      </c>
      <c r="S727" s="31">
        <f>IF(Q727="","",1-Q727-R727)</f>
        <v/>
      </c>
      <c r="T727" s="33">
        <f>IF(Q727="","",3*Q727+R727)</f>
        <v/>
      </c>
      <c r="U727" s="33">
        <f>IF(Q727="","",3*S727+R727)</f>
        <v/>
      </c>
      <c r="V727" s="24">
        <f>IF(OR(H727="",I727=""),"",IF(H727&gt;I727,3,IF(H727=I727,1,0)))</f>
        <v/>
      </c>
      <c r="W727" s="24">
        <f>IF(OR(H727="",I727=""),"",IF(I727&gt;H727,3,IF(H727=I727,1,0)))</f>
        <v/>
      </c>
      <c r="X727" s="24">
        <f>IF(OR(H727="",I727=""),0,1)</f>
        <v/>
      </c>
      <c r="Y727" s="24" t="n"/>
    </row>
    <row r="728">
      <c r="A728" s="24" t="inlineStr">
        <is>
          <t>E1-WestHam-Blackbur</t>
        </is>
      </c>
      <c r="B728" s="24" t="inlineStr">
        <is>
          <t>E1</t>
        </is>
      </c>
      <c r="C728" s="24" t="inlineStr">
        <is>
          <t>Championship</t>
        </is>
      </c>
      <c r="D728" s="24" t="n">
        <v>29</v>
      </c>
      <c r="E728" s="29" t="n">
        <v>46417.625</v>
      </c>
      <c r="F728" s="24" t="inlineStr">
        <is>
          <t>West Ham</t>
        </is>
      </c>
      <c r="G728" s="24" t="inlineStr">
        <is>
          <t>Blackburn</t>
        </is>
      </c>
      <c r="H728" s="37" t="n"/>
      <c r="I728" s="37" t="n"/>
      <c r="J728" s="37" t="n"/>
      <c r="K728" s="37" t="n"/>
      <c r="L728" s="31" t="n">
        <v>0.6277631635263559</v>
      </c>
      <c r="M728" s="31" t="n">
        <v>0.227073574705853</v>
      </c>
      <c r="N728" s="31" t="n">
        <v>0.1451632617677911</v>
      </c>
      <c r="O728" s="33">
        <f>3*L728+M728</f>
        <v/>
      </c>
      <c r="P728" s="33">
        <f>3*N728+M728</f>
        <v/>
      </c>
      <c r="Q728" s="31">
        <f>IF(OR(J728="",K728=""),"",SUMPRODUCT(POISSON(Helper!$A$2:$A$122,J728,FALSE)*POISSON(Helper!$B$2:$B$122,K728,FALSE)*Helper!$C$2:$C$122))</f>
        <v/>
      </c>
      <c r="R728" s="31">
        <f>IF(OR(J728="",K728=""),"",SUMPRODUCT(POISSON(Helper!$A$2:$A$122,J728,FALSE)*POISSON(Helper!$B$2:$B$122,K728,FALSE)*Helper!$D$2:$D$122))</f>
        <v/>
      </c>
      <c r="S728" s="31">
        <f>IF(Q728="","",1-Q728-R728)</f>
        <v/>
      </c>
      <c r="T728" s="33">
        <f>IF(Q728="","",3*Q728+R728)</f>
        <v/>
      </c>
      <c r="U728" s="33">
        <f>IF(Q728="","",3*S728+R728)</f>
        <v/>
      </c>
      <c r="V728" s="24">
        <f>IF(OR(H728="",I728=""),"",IF(H728&gt;I728,3,IF(H728=I728,1,0)))</f>
        <v/>
      </c>
      <c r="W728" s="24">
        <f>IF(OR(H728="",I728=""),"",IF(I728&gt;H728,3,IF(H728=I728,1,0)))</f>
        <v/>
      </c>
      <c r="X728" s="24">
        <f>IF(OR(H728="",I728=""),0,1)</f>
        <v/>
      </c>
      <c r="Y728" s="24" t="n"/>
    </row>
    <row r="729">
      <c r="A729" s="24" t="inlineStr">
        <is>
          <t>E1-Wolves-Wrexham</t>
        </is>
      </c>
      <c r="B729" s="24" t="inlineStr">
        <is>
          <t>E1</t>
        </is>
      </c>
      <c r="C729" s="24" t="inlineStr">
        <is>
          <t>Championship</t>
        </is>
      </c>
      <c r="D729" s="24" t="n">
        <v>29</v>
      </c>
      <c r="E729" s="29" t="n">
        <v>46417.625</v>
      </c>
      <c r="F729" s="24" t="inlineStr">
        <is>
          <t>Wolves</t>
        </is>
      </c>
      <c r="G729" s="24" t="inlineStr">
        <is>
          <t>Wrexham</t>
        </is>
      </c>
      <c r="H729" s="37" t="n"/>
      <c r="I729" s="37" t="n"/>
      <c r="J729" s="37" t="n"/>
      <c r="K729" s="37" t="n"/>
      <c r="L729" s="31" t="n">
        <v>0.4928217951588634</v>
      </c>
      <c r="M729" s="31" t="n">
        <v>0.270089826110421</v>
      </c>
      <c r="N729" s="31" t="n">
        <v>0.2370883787307156</v>
      </c>
      <c r="O729" s="33">
        <f>3*L729+M729</f>
        <v/>
      </c>
      <c r="P729" s="33">
        <f>3*N729+M729</f>
        <v/>
      </c>
      <c r="Q729" s="31">
        <f>IF(OR(J729="",K729=""),"",SUMPRODUCT(POISSON(Helper!$A$2:$A$122,J729,FALSE)*POISSON(Helper!$B$2:$B$122,K729,FALSE)*Helper!$C$2:$C$122))</f>
        <v/>
      </c>
      <c r="R729" s="31">
        <f>IF(OR(J729="",K729=""),"",SUMPRODUCT(POISSON(Helper!$A$2:$A$122,J729,FALSE)*POISSON(Helper!$B$2:$B$122,K729,FALSE)*Helper!$D$2:$D$122))</f>
        <v/>
      </c>
      <c r="S729" s="31">
        <f>IF(Q729="","",1-Q729-R729)</f>
        <v/>
      </c>
      <c r="T729" s="33">
        <f>IF(Q729="","",3*Q729+R729)</f>
        <v/>
      </c>
      <c r="U729" s="33">
        <f>IF(Q729="","",3*S729+R729)</f>
        <v/>
      </c>
      <c r="V729" s="24">
        <f>IF(OR(H729="",I729=""),"",IF(H729&gt;I729,3,IF(H729=I729,1,0)))</f>
        <v/>
      </c>
      <c r="W729" s="24">
        <f>IF(OR(H729="",I729=""),"",IF(I729&gt;H729,3,IF(H729=I729,1,0)))</f>
        <v/>
      </c>
      <c r="X729" s="24">
        <f>IF(OR(H729="",I729=""),0,1)</f>
        <v/>
      </c>
      <c r="Y729" s="24" t="n"/>
    </row>
    <row r="730">
      <c r="A730" s="24" t="inlineStr">
        <is>
          <t>E1-Birmingh-Stoke</t>
        </is>
      </c>
      <c r="B730" s="24" t="inlineStr">
        <is>
          <t>E1</t>
        </is>
      </c>
      <c r="C730" s="24" t="inlineStr">
        <is>
          <t>Championship</t>
        </is>
      </c>
      <c r="D730" s="24" t="n">
        <v>30</v>
      </c>
      <c r="E730" s="29" t="n">
        <v>46424.625</v>
      </c>
      <c r="F730" s="24" t="inlineStr">
        <is>
          <t>Birmingham</t>
        </is>
      </c>
      <c r="G730" s="24" t="inlineStr">
        <is>
          <t>Stoke</t>
        </is>
      </c>
      <c r="H730" s="37" t="n"/>
      <c r="I730" s="37" t="n"/>
      <c r="J730" s="37" t="n"/>
      <c r="K730" s="37" t="n"/>
      <c r="L730" s="31" t="n">
        <v>0.4482478426538757</v>
      </c>
      <c r="M730" s="31" t="n">
        <v>0.2788385606650043</v>
      </c>
      <c r="N730" s="31" t="n">
        <v>0.27291359668112</v>
      </c>
      <c r="O730" s="33">
        <f>3*L730+M730</f>
        <v/>
      </c>
      <c r="P730" s="33">
        <f>3*N730+M730</f>
        <v/>
      </c>
      <c r="Q730" s="31">
        <f>IF(OR(J730="",K730=""),"",SUMPRODUCT(POISSON(Helper!$A$2:$A$122,J730,FALSE)*POISSON(Helper!$B$2:$B$122,K730,FALSE)*Helper!$C$2:$C$122))</f>
        <v/>
      </c>
      <c r="R730" s="31">
        <f>IF(OR(J730="",K730=""),"",SUMPRODUCT(POISSON(Helper!$A$2:$A$122,J730,FALSE)*POISSON(Helper!$B$2:$B$122,K730,FALSE)*Helper!$D$2:$D$122))</f>
        <v/>
      </c>
      <c r="S730" s="31">
        <f>IF(Q730="","",1-Q730-R730)</f>
        <v/>
      </c>
      <c r="T730" s="33">
        <f>IF(Q730="","",3*Q730+R730)</f>
        <v/>
      </c>
      <c r="U730" s="33">
        <f>IF(Q730="","",3*S730+R730)</f>
        <v/>
      </c>
      <c r="V730" s="24">
        <f>IF(OR(H730="",I730=""),"",IF(H730&gt;I730,3,IF(H730=I730,1,0)))</f>
        <v/>
      </c>
      <c r="W730" s="24">
        <f>IF(OR(H730="",I730=""),"",IF(I730&gt;H730,3,IF(H730=I730,1,0)))</f>
        <v/>
      </c>
      <c r="X730" s="24">
        <f>IF(OR(H730="",I730=""),0,1)</f>
        <v/>
      </c>
      <c r="Y730" s="24" t="n"/>
    </row>
    <row r="731">
      <c r="A731" s="24" t="inlineStr">
        <is>
          <t>E1-Blackbur-Burnley</t>
        </is>
      </c>
      <c r="B731" s="24" t="inlineStr">
        <is>
          <t>E1</t>
        </is>
      </c>
      <c r="C731" s="24" t="inlineStr">
        <is>
          <t>Championship</t>
        </is>
      </c>
      <c r="D731" s="24" t="n">
        <v>30</v>
      </c>
      <c r="E731" s="29" t="n">
        <v>46424.625</v>
      </c>
      <c r="F731" s="24" t="inlineStr">
        <is>
          <t>Blackburn</t>
        </is>
      </c>
      <c r="G731" s="24" t="inlineStr">
        <is>
          <t>Burnley</t>
        </is>
      </c>
      <c r="H731" s="37" t="n"/>
      <c r="I731" s="37" t="n"/>
      <c r="J731" s="37" t="n"/>
      <c r="K731" s="37" t="n"/>
      <c r="L731" s="31" t="n">
        <v>0.3208368888409842</v>
      </c>
      <c r="M731" s="31" t="n">
        <v>0.2852193937905044</v>
      </c>
      <c r="N731" s="31" t="n">
        <v>0.3939437173685115</v>
      </c>
      <c r="O731" s="33">
        <f>3*L731+M731</f>
        <v/>
      </c>
      <c r="P731" s="33">
        <f>3*N731+M731</f>
        <v/>
      </c>
      <c r="Q731" s="31">
        <f>IF(OR(J731="",K731=""),"",SUMPRODUCT(POISSON(Helper!$A$2:$A$122,J731,FALSE)*POISSON(Helper!$B$2:$B$122,K731,FALSE)*Helper!$C$2:$C$122))</f>
        <v/>
      </c>
      <c r="R731" s="31">
        <f>IF(OR(J731="",K731=""),"",SUMPRODUCT(POISSON(Helper!$A$2:$A$122,J731,FALSE)*POISSON(Helper!$B$2:$B$122,K731,FALSE)*Helper!$D$2:$D$122))</f>
        <v/>
      </c>
      <c r="S731" s="31">
        <f>IF(Q731="","",1-Q731-R731)</f>
        <v/>
      </c>
      <c r="T731" s="33">
        <f>IF(Q731="","",3*Q731+R731)</f>
        <v/>
      </c>
      <c r="U731" s="33">
        <f>IF(Q731="","",3*S731+R731)</f>
        <v/>
      </c>
      <c r="V731" s="24">
        <f>IF(OR(H731="",I731=""),"",IF(H731&gt;I731,3,IF(H731=I731,1,0)))</f>
        <v/>
      </c>
      <c r="W731" s="24">
        <f>IF(OR(H731="",I731=""),"",IF(I731&gt;H731,3,IF(H731=I731,1,0)))</f>
        <v/>
      </c>
      <c r="X731" s="24">
        <f>IF(OR(H731="",I731=""),0,1)</f>
        <v/>
      </c>
      <c r="Y731" s="24" t="n"/>
    </row>
    <row r="732">
      <c r="A732" s="24" t="inlineStr">
        <is>
          <t>E1-BristolC-Middlesb</t>
        </is>
      </c>
      <c r="B732" s="24" t="inlineStr">
        <is>
          <t>E1</t>
        </is>
      </c>
      <c r="C732" s="24" t="inlineStr">
        <is>
          <t>Championship</t>
        </is>
      </c>
      <c r="D732" s="24" t="n">
        <v>30</v>
      </c>
      <c r="E732" s="29" t="n">
        <v>46424.625</v>
      </c>
      <c r="F732" s="24" t="inlineStr">
        <is>
          <t>Bristol City</t>
        </is>
      </c>
      <c r="G732" s="24" t="inlineStr">
        <is>
          <t>Middlesbrough</t>
        </is>
      </c>
      <c r="H732" s="37" t="n"/>
      <c r="I732" s="37" t="n"/>
      <c r="J732" s="37" t="n"/>
      <c r="K732" s="37" t="n"/>
      <c r="L732" s="31" t="n">
        <v>0.3521379390399945</v>
      </c>
      <c r="M732" s="31" t="n">
        <v>0.2865378256243643</v>
      </c>
      <c r="N732" s="31" t="n">
        <v>0.3613242353356412</v>
      </c>
      <c r="O732" s="33">
        <f>3*L732+M732</f>
        <v/>
      </c>
      <c r="P732" s="33">
        <f>3*N732+M732</f>
        <v/>
      </c>
      <c r="Q732" s="31">
        <f>IF(OR(J732="",K732=""),"",SUMPRODUCT(POISSON(Helper!$A$2:$A$122,J732,FALSE)*POISSON(Helper!$B$2:$B$122,K732,FALSE)*Helper!$C$2:$C$122))</f>
        <v/>
      </c>
      <c r="R732" s="31">
        <f>IF(OR(J732="",K732=""),"",SUMPRODUCT(POISSON(Helper!$A$2:$A$122,J732,FALSE)*POISSON(Helper!$B$2:$B$122,K732,FALSE)*Helper!$D$2:$D$122))</f>
        <v/>
      </c>
      <c r="S732" s="31">
        <f>IF(Q732="","",1-Q732-R732)</f>
        <v/>
      </c>
      <c r="T732" s="33">
        <f>IF(Q732="","",3*Q732+R732)</f>
        <v/>
      </c>
      <c r="U732" s="33">
        <f>IF(Q732="","",3*S732+R732)</f>
        <v/>
      </c>
      <c r="V732" s="24">
        <f>IF(OR(H732="",I732=""),"",IF(H732&gt;I732,3,IF(H732=I732,1,0)))</f>
        <v/>
      </c>
      <c r="W732" s="24">
        <f>IF(OR(H732="",I732=""),"",IF(I732&gt;H732,3,IF(H732=I732,1,0)))</f>
        <v/>
      </c>
      <c r="X732" s="24">
        <f>IF(OR(H732="",I732=""),0,1)</f>
        <v/>
      </c>
      <c r="Y732" s="24" t="n"/>
    </row>
    <row r="733">
      <c r="A733" s="24" t="inlineStr">
        <is>
          <t>E1-Cardiff-Norwich</t>
        </is>
      </c>
      <c r="B733" s="24" t="inlineStr">
        <is>
          <t>E1</t>
        </is>
      </c>
      <c r="C733" s="24" t="inlineStr">
        <is>
          <t>Championship</t>
        </is>
      </c>
      <c r="D733" s="24" t="n">
        <v>30</v>
      </c>
      <c r="E733" s="29" t="n">
        <v>46424.625</v>
      </c>
      <c r="F733" s="24" t="inlineStr">
        <is>
          <t>Cardiff</t>
        </is>
      </c>
      <c r="G733" s="24" t="inlineStr">
        <is>
          <t>Norwich</t>
        </is>
      </c>
      <c r="H733" s="37" t="n"/>
      <c r="I733" s="37" t="n"/>
      <c r="J733" s="37" t="n"/>
      <c r="K733" s="37" t="n"/>
      <c r="L733" s="31" t="n">
        <v>0.3126554635330548</v>
      </c>
      <c r="M733" s="31" t="n">
        <v>0.2845207426795003</v>
      </c>
      <c r="N733" s="31" t="n">
        <v>0.4028237937874449</v>
      </c>
      <c r="O733" s="33">
        <f>3*L733+M733</f>
        <v/>
      </c>
      <c r="P733" s="33">
        <f>3*N733+M733</f>
        <v/>
      </c>
      <c r="Q733" s="31">
        <f>IF(OR(J733="",K733=""),"",SUMPRODUCT(POISSON(Helper!$A$2:$A$122,J733,FALSE)*POISSON(Helper!$B$2:$B$122,K733,FALSE)*Helper!$C$2:$C$122))</f>
        <v/>
      </c>
      <c r="R733" s="31">
        <f>IF(OR(J733="",K733=""),"",SUMPRODUCT(POISSON(Helper!$A$2:$A$122,J733,FALSE)*POISSON(Helper!$B$2:$B$122,K733,FALSE)*Helper!$D$2:$D$122))</f>
        <v/>
      </c>
      <c r="S733" s="31">
        <f>IF(Q733="","",1-Q733-R733)</f>
        <v/>
      </c>
      <c r="T733" s="33">
        <f>IF(Q733="","",3*Q733+R733)</f>
        <v/>
      </c>
      <c r="U733" s="33">
        <f>IF(Q733="","",3*S733+R733)</f>
        <v/>
      </c>
      <c r="V733" s="24">
        <f>IF(OR(H733="",I733=""),"",IF(H733&gt;I733,3,IF(H733=I733,1,0)))</f>
        <v/>
      </c>
      <c r="W733" s="24">
        <f>IF(OR(H733="",I733=""),"",IF(I733&gt;H733,3,IF(H733=I733,1,0)))</f>
        <v/>
      </c>
      <c r="X733" s="24">
        <f>IF(OR(H733="",I733=""),0,1)</f>
        <v/>
      </c>
      <c r="Y733" s="24" t="n"/>
    </row>
    <row r="734">
      <c r="A734" s="24" t="inlineStr">
        <is>
          <t>E1-Charlton-Wolves</t>
        </is>
      </c>
      <c r="B734" s="24" t="inlineStr">
        <is>
          <t>E1</t>
        </is>
      </c>
      <c r="C734" s="24" t="inlineStr">
        <is>
          <t>Championship</t>
        </is>
      </c>
      <c r="D734" s="24" t="n">
        <v>30</v>
      </c>
      <c r="E734" s="29" t="n">
        <v>46424.625</v>
      </c>
      <c r="F734" s="24" t="inlineStr">
        <is>
          <t>Charlton</t>
        </is>
      </c>
      <c r="G734" s="24" t="inlineStr">
        <is>
          <t>Wolves</t>
        </is>
      </c>
      <c r="H734" s="37" t="n"/>
      <c r="I734" s="37" t="n"/>
      <c r="J734" s="37" t="n"/>
      <c r="K734" s="37" t="n"/>
      <c r="L734" s="31" t="n">
        <v>0.2433839903470209</v>
      </c>
      <c r="M734" s="31" t="n">
        <v>0.2719009696332671</v>
      </c>
      <c r="N734" s="31" t="n">
        <v>0.4847150400197119</v>
      </c>
      <c r="O734" s="33">
        <f>3*L734+M734</f>
        <v/>
      </c>
      <c r="P734" s="33">
        <f>3*N734+M734</f>
        <v/>
      </c>
      <c r="Q734" s="31">
        <f>IF(OR(J734="",K734=""),"",SUMPRODUCT(POISSON(Helper!$A$2:$A$122,J734,FALSE)*POISSON(Helper!$B$2:$B$122,K734,FALSE)*Helper!$C$2:$C$122))</f>
        <v/>
      </c>
      <c r="R734" s="31">
        <f>IF(OR(J734="",K734=""),"",SUMPRODUCT(POISSON(Helper!$A$2:$A$122,J734,FALSE)*POISSON(Helper!$B$2:$B$122,K734,FALSE)*Helper!$D$2:$D$122))</f>
        <v/>
      </c>
      <c r="S734" s="31">
        <f>IF(Q734="","",1-Q734-R734)</f>
        <v/>
      </c>
      <c r="T734" s="33">
        <f>IF(Q734="","",3*Q734+R734)</f>
        <v/>
      </c>
      <c r="U734" s="33">
        <f>IF(Q734="","",3*S734+R734)</f>
        <v/>
      </c>
      <c r="V734" s="24">
        <f>IF(OR(H734="",I734=""),"",IF(H734&gt;I734,3,IF(H734=I734,1,0)))</f>
        <v/>
      </c>
      <c r="W734" s="24">
        <f>IF(OR(H734="",I734=""),"",IF(I734&gt;H734,3,IF(H734=I734,1,0)))</f>
        <v/>
      </c>
      <c r="X734" s="24">
        <f>IF(OR(H734="",I734=""),0,1)</f>
        <v/>
      </c>
      <c r="Y734" s="24" t="n"/>
    </row>
    <row r="735">
      <c r="A735" s="24" t="inlineStr">
        <is>
          <t>E1-Derby-Southamp</t>
        </is>
      </c>
      <c r="B735" s="24" t="inlineStr">
        <is>
          <t>E1</t>
        </is>
      </c>
      <c r="C735" s="24" t="inlineStr">
        <is>
          <t>Championship</t>
        </is>
      </c>
      <c r="D735" s="24" t="n">
        <v>30</v>
      </c>
      <c r="E735" s="29" t="n">
        <v>46424.625</v>
      </c>
      <c r="F735" s="24" t="inlineStr">
        <is>
          <t>Derby</t>
        </is>
      </c>
      <c r="G735" s="24" t="inlineStr">
        <is>
          <t>Southampton</t>
        </is>
      </c>
      <c r="H735" s="37" t="n"/>
      <c r="I735" s="37" t="n"/>
      <c r="J735" s="37" t="n"/>
      <c r="K735" s="37" t="n"/>
      <c r="L735" s="31" t="n">
        <v>0.3764844289375305</v>
      </c>
      <c r="M735" s="31" t="n">
        <v>0.2861750384381906</v>
      </c>
      <c r="N735" s="31" t="n">
        <v>0.3373405326242788</v>
      </c>
      <c r="O735" s="33">
        <f>3*L735+M735</f>
        <v/>
      </c>
      <c r="P735" s="33">
        <f>3*N735+M735</f>
        <v/>
      </c>
      <c r="Q735" s="31">
        <f>IF(OR(J735="",K735=""),"",SUMPRODUCT(POISSON(Helper!$A$2:$A$122,J735,FALSE)*POISSON(Helper!$B$2:$B$122,K735,FALSE)*Helper!$C$2:$C$122))</f>
        <v/>
      </c>
      <c r="R735" s="31">
        <f>IF(OR(J735="",K735=""),"",SUMPRODUCT(POISSON(Helper!$A$2:$A$122,J735,FALSE)*POISSON(Helper!$B$2:$B$122,K735,FALSE)*Helper!$D$2:$D$122))</f>
        <v/>
      </c>
      <c r="S735" s="31">
        <f>IF(Q735="","",1-Q735-R735)</f>
        <v/>
      </c>
      <c r="T735" s="33">
        <f>IF(Q735="","",3*Q735+R735)</f>
        <v/>
      </c>
      <c r="U735" s="33">
        <f>IF(Q735="","",3*S735+R735)</f>
        <v/>
      </c>
      <c r="V735" s="24">
        <f>IF(OR(H735="",I735=""),"",IF(H735&gt;I735,3,IF(H735=I735,1,0)))</f>
        <v/>
      </c>
      <c r="W735" s="24">
        <f>IF(OR(H735="",I735=""),"",IF(I735&gt;H735,3,IF(H735=I735,1,0)))</f>
        <v/>
      </c>
      <c r="X735" s="24">
        <f>IF(OR(H735="",I735=""),0,1)</f>
        <v/>
      </c>
      <c r="Y735" s="24" t="n"/>
    </row>
    <row r="736">
      <c r="A736" s="24" t="inlineStr">
        <is>
          <t>E1-Portsmou-Bolton</t>
        </is>
      </c>
      <c r="B736" s="24" t="inlineStr">
        <is>
          <t>E1</t>
        </is>
      </c>
      <c r="C736" s="24" t="inlineStr">
        <is>
          <t>Championship</t>
        </is>
      </c>
      <c r="D736" s="24" t="n">
        <v>30</v>
      </c>
      <c r="E736" s="29" t="n">
        <v>46424.625</v>
      </c>
      <c r="F736" s="24" t="inlineStr">
        <is>
          <t>Portsmouth</t>
        </is>
      </c>
      <c r="G736" s="24" t="inlineStr">
        <is>
          <t>Bolton</t>
        </is>
      </c>
      <c r="H736" s="37" t="n"/>
      <c r="I736" s="37" t="n"/>
      <c r="J736" s="37" t="n"/>
      <c r="K736" s="37" t="n"/>
      <c r="L736" s="31" t="n">
        <v>0.4599696266129649</v>
      </c>
      <c r="M736" s="31" t="n">
        <v>0.2768294723785973</v>
      </c>
      <c r="N736" s="31" t="n">
        <v>0.2632009010084377</v>
      </c>
      <c r="O736" s="33">
        <f>3*L736+M736</f>
        <v/>
      </c>
      <c r="P736" s="33">
        <f>3*N736+M736</f>
        <v/>
      </c>
      <c r="Q736" s="31">
        <f>IF(OR(J736="",K736=""),"",SUMPRODUCT(POISSON(Helper!$A$2:$A$122,J736,FALSE)*POISSON(Helper!$B$2:$B$122,K736,FALSE)*Helper!$C$2:$C$122))</f>
        <v/>
      </c>
      <c r="R736" s="31">
        <f>IF(OR(J736="",K736=""),"",SUMPRODUCT(POISSON(Helper!$A$2:$A$122,J736,FALSE)*POISSON(Helper!$B$2:$B$122,K736,FALSE)*Helper!$D$2:$D$122))</f>
        <v/>
      </c>
      <c r="S736" s="31">
        <f>IF(Q736="","",1-Q736-R736)</f>
        <v/>
      </c>
      <c r="T736" s="33">
        <f>IF(Q736="","",3*Q736+R736)</f>
        <v/>
      </c>
      <c r="U736" s="33">
        <f>IF(Q736="","",3*S736+R736)</f>
        <v/>
      </c>
      <c r="V736" s="24">
        <f>IF(OR(H736="",I736=""),"",IF(H736&gt;I736,3,IF(H736=I736,1,0)))</f>
        <v/>
      </c>
      <c r="W736" s="24">
        <f>IF(OR(H736="",I736=""),"",IF(I736&gt;H736,3,IF(H736=I736,1,0)))</f>
        <v/>
      </c>
      <c r="X736" s="24">
        <f>IF(OR(H736="",I736=""),0,1)</f>
        <v/>
      </c>
      <c r="Y736" s="24" t="n"/>
    </row>
    <row r="737">
      <c r="A737" s="24" t="inlineStr">
        <is>
          <t>E1-Preston-WestHam</t>
        </is>
      </c>
      <c r="B737" s="24" t="inlineStr">
        <is>
          <t>E1</t>
        </is>
      </c>
      <c r="C737" s="24" t="inlineStr">
        <is>
          <t>Championship</t>
        </is>
      </c>
      <c r="D737" s="24" t="n">
        <v>30</v>
      </c>
      <c r="E737" s="29" t="n">
        <v>46424.625</v>
      </c>
      <c r="F737" s="24" t="inlineStr">
        <is>
          <t>Preston</t>
        </is>
      </c>
      <c r="G737" s="24" t="inlineStr">
        <is>
          <t>West Ham</t>
        </is>
      </c>
      <c r="H737" s="37" t="n"/>
      <c r="I737" s="37" t="n"/>
      <c r="J737" s="37" t="n"/>
      <c r="K737" s="37" t="n"/>
      <c r="L737" s="31" t="n">
        <v>0.2135248493854939</v>
      </c>
      <c r="M737" s="31" t="n">
        <v>0.2621765492630721</v>
      </c>
      <c r="N737" s="31" t="n">
        <v>0.5242986013514339</v>
      </c>
      <c r="O737" s="33">
        <f>3*L737+M737</f>
        <v/>
      </c>
      <c r="P737" s="33">
        <f>3*N737+M737</f>
        <v/>
      </c>
      <c r="Q737" s="31">
        <f>IF(OR(J737="",K737=""),"",SUMPRODUCT(POISSON(Helper!$A$2:$A$122,J737,FALSE)*POISSON(Helper!$B$2:$B$122,K737,FALSE)*Helper!$C$2:$C$122))</f>
        <v/>
      </c>
      <c r="R737" s="31">
        <f>IF(OR(J737="",K737=""),"",SUMPRODUCT(POISSON(Helper!$A$2:$A$122,J737,FALSE)*POISSON(Helper!$B$2:$B$122,K737,FALSE)*Helper!$D$2:$D$122))</f>
        <v/>
      </c>
      <c r="S737" s="31">
        <f>IF(Q737="","",1-Q737-R737)</f>
        <v/>
      </c>
      <c r="T737" s="33">
        <f>IF(Q737="","",3*Q737+R737)</f>
        <v/>
      </c>
      <c r="U737" s="33">
        <f>IF(Q737="","",3*S737+R737)</f>
        <v/>
      </c>
      <c r="V737" s="24">
        <f>IF(OR(H737="",I737=""),"",IF(H737&gt;I737,3,IF(H737=I737,1,0)))</f>
        <v/>
      </c>
      <c r="W737" s="24">
        <f>IF(OR(H737="",I737=""),"",IF(I737&gt;H737,3,IF(H737=I737,1,0)))</f>
        <v/>
      </c>
      <c r="X737" s="24">
        <f>IF(OR(H737="",I737=""),0,1)</f>
        <v/>
      </c>
      <c r="Y737" s="24" t="n"/>
    </row>
    <row r="738">
      <c r="A738" s="24" t="inlineStr">
        <is>
          <t>E1-QPR-Millwall</t>
        </is>
      </c>
      <c r="B738" s="24" t="inlineStr">
        <is>
          <t>E1</t>
        </is>
      </c>
      <c r="C738" s="24" t="inlineStr">
        <is>
          <t>Championship</t>
        </is>
      </c>
      <c r="D738" s="24" t="n">
        <v>30</v>
      </c>
      <c r="E738" s="29" t="n">
        <v>46424.625</v>
      </c>
      <c r="F738" s="24" t="inlineStr">
        <is>
          <t>QPR</t>
        </is>
      </c>
      <c r="G738" s="24" t="inlineStr">
        <is>
          <t>Millwall</t>
        </is>
      </c>
      <c r="H738" s="37" t="n"/>
      <c r="I738" s="37" t="n"/>
      <c r="J738" s="37" t="n"/>
      <c r="K738" s="37" t="n"/>
      <c r="L738" s="31" t="n">
        <v>0.3599922676744431</v>
      </c>
      <c r="M738" s="31" t="n">
        <v>0.2865482757440957</v>
      </c>
      <c r="N738" s="31" t="n">
        <v>0.3534594565814611</v>
      </c>
      <c r="O738" s="33">
        <f>3*L738+M738</f>
        <v/>
      </c>
      <c r="P738" s="33">
        <f>3*N738+M738</f>
        <v/>
      </c>
      <c r="Q738" s="31">
        <f>IF(OR(J738="",K738=""),"",SUMPRODUCT(POISSON(Helper!$A$2:$A$122,J738,FALSE)*POISSON(Helper!$B$2:$B$122,K738,FALSE)*Helper!$C$2:$C$122))</f>
        <v/>
      </c>
      <c r="R738" s="31">
        <f>IF(OR(J738="",K738=""),"",SUMPRODUCT(POISSON(Helper!$A$2:$A$122,J738,FALSE)*POISSON(Helper!$B$2:$B$122,K738,FALSE)*Helper!$D$2:$D$122))</f>
        <v/>
      </c>
      <c r="S738" s="31">
        <f>IF(Q738="","",1-Q738-R738)</f>
        <v/>
      </c>
      <c r="T738" s="33">
        <f>IF(Q738="","",3*Q738+R738)</f>
        <v/>
      </c>
      <c r="U738" s="33">
        <f>IF(Q738="","",3*S738+R738)</f>
        <v/>
      </c>
      <c r="V738" s="24">
        <f>IF(OR(H738="",I738=""),"",IF(H738&gt;I738,3,IF(H738=I738,1,0)))</f>
        <v/>
      </c>
      <c r="W738" s="24">
        <f>IF(OR(H738="",I738=""),"",IF(I738&gt;H738,3,IF(H738=I738,1,0)))</f>
        <v/>
      </c>
      <c r="X738" s="24">
        <f>IF(OR(H738="",I738=""),0,1)</f>
        <v/>
      </c>
      <c r="Y738" s="24" t="n"/>
    </row>
    <row r="739">
      <c r="A739" s="24" t="inlineStr">
        <is>
          <t>E1-Watford-Sheffiel</t>
        </is>
      </c>
      <c r="B739" s="24" t="inlineStr">
        <is>
          <t>E1</t>
        </is>
      </c>
      <c r="C739" s="24" t="inlineStr">
        <is>
          <t>Championship</t>
        </is>
      </c>
      <c r="D739" s="24" t="n">
        <v>30</v>
      </c>
      <c r="E739" s="29" t="n">
        <v>46424.625</v>
      </c>
      <c r="F739" s="24" t="inlineStr">
        <is>
          <t>Watford</t>
        </is>
      </c>
      <c r="G739" s="24" t="inlineStr">
        <is>
          <t>Sheffield United</t>
        </is>
      </c>
      <c r="H739" s="37" t="n"/>
      <c r="I739" s="37" t="n"/>
      <c r="J739" s="37" t="n"/>
      <c r="K739" s="37" t="n"/>
      <c r="L739" s="31" t="n">
        <v>0.3595008629003636</v>
      </c>
      <c r="M739" s="31" t="n">
        <v>0.2865512426647224</v>
      </c>
      <c r="N739" s="31" t="n">
        <v>0.3539478944349139</v>
      </c>
      <c r="O739" s="33">
        <f>3*L739+M739</f>
        <v/>
      </c>
      <c r="P739" s="33">
        <f>3*N739+M739</f>
        <v/>
      </c>
      <c r="Q739" s="31">
        <f>IF(OR(J739="",K739=""),"",SUMPRODUCT(POISSON(Helper!$A$2:$A$122,J739,FALSE)*POISSON(Helper!$B$2:$B$122,K739,FALSE)*Helper!$C$2:$C$122))</f>
        <v/>
      </c>
      <c r="R739" s="31">
        <f>IF(OR(J739="",K739=""),"",SUMPRODUCT(POISSON(Helper!$A$2:$A$122,J739,FALSE)*POISSON(Helper!$B$2:$B$122,K739,FALSE)*Helper!$D$2:$D$122))</f>
        <v/>
      </c>
      <c r="S739" s="31">
        <f>IF(Q739="","",1-Q739-R739)</f>
        <v/>
      </c>
      <c r="T739" s="33">
        <f>IF(Q739="","",3*Q739+R739)</f>
        <v/>
      </c>
      <c r="U739" s="33">
        <f>IF(Q739="","",3*S739+R739)</f>
        <v/>
      </c>
      <c r="V739" s="24">
        <f>IF(OR(H739="",I739=""),"",IF(H739&gt;I739,3,IF(H739=I739,1,0)))</f>
        <v/>
      </c>
      <c r="W739" s="24">
        <f>IF(OR(H739="",I739=""),"",IF(I739&gt;H739,3,IF(H739=I739,1,0)))</f>
        <v/>
      </c>
      <c r="X739" s="24">
        <f>IF(OR(H739="",I739=""),0,1)</f>
        <v/>
      </c>
      <c r="Y739" s="24" t="n"/>
    </row>
    <row r="740">
      <c r="A740" s="24" t="inlineStr">
        <is>
          <t>E1-WestBrom-Swansea</t>
        </is>
      </c>
      <c r="B740" s="24" t="inlineStr">
        <is>
          <t>E1</t>
        </is>
      </c>
      <c r="C740" s="24" t="inlineStr">
        <is>
          <t>Championship</t>
        </is>
      </c>
      <c r="D740" s="24" t="n">
        <v>30</v>
      </c>
      <c r="E740" s="29" t="n">
        <v>46424.625</v>
      </c>
      <c r="F740" s="24" t="inlineStr">
        <is>
          <t>West Brom</t>
        </is>
      </c>
      <c r="G740" s="24" t="inlineStr">
        <is>
          <t>Swansea</t>
        </is>
      </c>
      <c r="H740" s="37" t="n"/>
      <c r="I740" s="37" t="n"/>
      <c r="J740" s="37" t="n"/>
      <c r="K740" s="37" t="n"/>
      <c r="L740" s="31" t="n">
        <v>0.4382640615083465</v>
      </c>
      <c r="M740" s="31" t="n">
        <v>0.2803790222103971</v>
      </c>
      <c r="N740" s="31" t="n">
        <v>0.2813569162812564</v>
      </c>
      <c r="O740" s="33">
        <f>3*L740+M740</f>
        <v/>
      </c>
      <c r="P740" s="33">
        <f>3*N740+M740</f>
        <v/>
      </c>
      <c r="Q740" s="31">
        <f>IF(OR(J740="",K740=""),"",SUMPRODUCT(POISSON(Helper!$A$2:$A$122,J740,FALSE)*POISSON(Helper!$B$2:$B$122,K740,FALSE)*Helper!$C$2:$C$122))</f>
        <v/>
      </c>
      <c r="R740" s="31">
        <f>IF(OR(J740="",K740=""),"",SUMPRODUCT(POISSON(Helper!$A$2:$A$122,J740,FALSE)*POISSON(Helper!$B$2:$B$122,K740,FALSE)*Helper!$D$2:$D$122))</f>
        <v/>
      </c>
      <c r="S740" s="31">
        <f>IF(Q740="","",1-Q740-R740)</f>
        <v/>
      </c>
      <c r="T740" s="33">
        <f>IF(Q740="","",3*Q740+R740)</f>
        <v/>
      </c>
      <c r="U740" s="33">
        <f>IF(Q740="","",3*S740+R740)</f>
        <v/>
      </c>
      <c r="V740" s="24">
        <f>IF(OR(H740="",I740=""),"",IF(H740&gt;I740,3,IF(H740=I740,1,0)))</f>
        <v/>
      </c>
      <c r="W740" s="24">
        <f>IF(OR(H740="",I740=""),"",IF(I740&gt;H740,3,IF(H740=I740,1,0)))</f>
        <v/>
      </c>
      <c r="X740" s="24">
        <f>IF(OR(H740="",I740=""),0,1)</f>
        <v/>
      </c>
      <c r="Y740" s="24" t="n"/>
    </row>
    <row r="741">
      <c r="A741" s="24" t="inlineStr">
        <is>
          <t>E1-Wrexham-Lincoln</t>
        </is>
      </c>
      <c r="B741" s="24" t="inlineStr">
        <is>
          <t>E1</t>
        </is>
      </c>
      <c r="C741" s="24" t="inlineStr">
        <is>
          <t>Championship</t>
        </is>
      </c>
      <c r="D741" s="24" t="n">
        <v>30</v>
      </c>
      <c r="E741" s="29" t="n">
        <v>46424.625</v>
      </c>
      <c r="F741" s="24" t="inlineStr">
        <is>
          <t>Wrexham</t>
        </is>
      </c>
      <c r="G741" s="24" t="inlineStr">
        <is>
          <t>Lincoln</t>
        </is>
      </c>
      <c r="H741" s="37" t="n"/>
      <c r="I741" s="37" t="n"/>
      <c r="J741" s="37" t="n"/>
      <c r="K741" s="37" t="n"/>
      <c r="L741" s="31" t="n">
        <v>0.5586841217236935</v>
      </c>
      <c r="M741" s="31" t="n">
        <v>0.2520017088229725</v>
      </c>
      <c r="N741" s="31" t="n">
        <v>0.189314169453334</v>
      </c>
      <c r="O741" s="33">
        <f>3*L741+M741</f>
        <v/>
      </c>
      <c r="P741" s="33">
        <f>3*N741+M741</f>
        <v/>
      </c>
      <c r="Q741" s="31">
        <f>IF(OR(J741="",K741=""),"",SUMPRODUCT(POISSON(Helper!$A$2:$A$122,J741,FALSE)*POISSON(Helper!$B$2:$B$122,K741,FALSE)*Helper!$C$2:$C$122))</f>
        <v/>
      </c>
      <c r="R741" s="31">
        <f>IF(OR(J741="",K741=""),"",SUMPRODUCT(POISSON(Helper!$A$2:$A$122,J741,FALSE)*POISSON(Helper!$B$2:$B$122,K741,FALSE)*Helper!$D$2:$D$122))</f>
        <v/>
      </c>
      <c r="S741" s="31">
        <f>IF(Q741="","",1-Q741-R741)</f>
        <v/>
      </c>
      <c r="T741" s="33">
        <f>IF(Q741="","",3*Q741+R741)</f>
        <v/>
      </c>
      <c r="U741" s="33">
        <f>IF(Q741="","",3*S741+R741)</f>
        <v/>
      </c>
      <c r="V741" s="24">
        <f>IF(OR(H741="",I741=""),"",IF(H741&gt;I741,3,IF(H741=I741,1,0)))</f>
        <v/>
      </c>
      <c r="W741" s="24">
        <f>IF(OR(H741="",I741=""),"",IF(I741&gt;H741,3,IF(H741=I741,1,0)))</f>
        <v/>
      </c>
      <c r="X741" s="24">
        <f>IF(OR(H741="",I741=""),0,1)</f>
        <v/>
      </c>
      <c r="Y741" s="24" t="n"/>
    </row>
    <row r="742">
      <c r="A742" s="24" t="inlineStr">
        <is>
          <t>E1-Birmingh-Derby</t>
        </is>
      </c>
      <c r="B742" s="24" t="inlineStr">
        <is>
          <t>E1</t>
        </is>
      </c>
      <c r="C742" s="24" t="inlineStr">
        <is>
          <t>Championship</t>
        </is>
      </c>
      <c r="D742" s="24" t="n">
        <v>31</v>
      </c>
      <c r="E742" s="29" t="n">
        <v>46431.625</v>
      </c>
      <c r="F742" s="24" t="inlineStr">
        <is>
          <t>Birmingham</t>
        </is>
      </c>
      <c r="G742" s="24" t="inlineStr">
        <is>
          <t>Derby</t>
        </is>
      </c>
      <c r="H742" s="37" t="n"/>
      <c r="I742" s="37" t="n"/>
      <c r="J742" s="37" t="n"/>
      <c r="K742" s="37" t="n"/>
      <c r="L742" s="31" t="n">
        <v>0.456770467670822</v>
      </c>
      <c r="M742" s="31" t="n">
        <v>0.2773989862185595</v>
      </c>
      <c r="N742" s="31" t="n">
        <v>0.2658305461106186</v>
      </c>
      <c r="O742" s="33">
        <f>3*L742+M742</f>
        <v/>
      </c>
      <c r="P742" s="33">
        <f>3*N742+M742</f>
        <v/>
      </c>
      <c r="Q742" s="31">
        <f>IF(OR(J742="",K742=""),"",SUMPRODUCT(POISSON(Helper!$A$2:$A$122,J742,FALSE)*POISSON(Helper!$B$2:$B$122,K742,FALSE)*Helper!$C$2:$C$122))</f>
        <v/>
      </c>
      <c r="R742" s="31">
        <f>IF(OR(J742="",K742=""),"",SUMPRODUCT(POISSON(Helper!$A$2:$A$122,J742,FALSE)*POISSON(Helper!$B$2:$B$122,K742,FALSE)*Helper!$D$2:$D$122))</f>
        <v/>
      </c>
      <c r="S742" s="31">
        <f>IF(Q742="","",1-Q742-R742)</f>
        <v/>
      </c>
      <c r="T742" s="33">
        <f>IF(Q742="","",3*Q742+R742)</f>
        <v/>
      </c>
      <c r="U742" s="33">
        <f>IF(Q742="","",3*S742+R742)</f>
        <v/>
      </c>
      <c r="V742" s="24">
        <f>IF(OR(H742="",I742=""),"",IF(H742&gt;I742,3,IF(H742=I742,1,0)))</f>
        <v/>
      </c>
      <c r="W742" s="24">
        <f>IF(OR(H742="",I742=""),"",IF(I742&gt;H742,3,IF(H742=I742,1,0)))</f>
        <v/>
      </c>
      <c r="X742" s="24">
        <f>IF(OR(H742="",I742=""),0,1)</f>
        <v/>
      </c>
      <c r="Y742" s="24" t="n"/>
    </row>
    <row r="743">
      <c r="A743" s="24" t="inlineStr">
        <is>
          <t>E1-BristolC-Southamp</t>
        </is>
      </c>
      <c r="B743" s="24" t="inlineStr">
        <is>
          <t>E1</t>
        </is>
      </c>
      <c r="C743" s="24" t="inlineStr">
        <is>
          <t>Championship</t>
        </is>
      </c>
      <c r="D743" s="24" t="n">
        <v>31</v>
      </c>
      <c r="E743" s="29" t="n">
        <v>46431.625</v>
      </c>
      <c r="F743" s="24" t="inlineStr">
        <is>
          <t>Bristol City</t>
        </is>
      </c>
      <c r="G743" s="24" t="inlineStr">
        <is>
          <t>Southampton</t>
        </is>
      </c>
      <c r="H743" s="37" t="n"/>
      <c r="I743" s="37" t="n"/>
      <c r="J743" s="37" t="n"/>
      <c r="K743" s="37" t="n"/>
      <c r="L743" s="31" t="n">
        <v>0.3686273802850274</v>
      </c>
      <c r="M743" s="31" t="n">
        <v>0.2864185544699925</v>
      </c>
      <c r="N743" s="31" t="n">
        <v>0.3449540652449801</v>
      </c>
      <c r="O743" s="33">
        <f>3*L743+M743</f>
        <v/>
      </c>
      <c r="P743" s="33">
        <f>3*N743+M743</f>
        <v/>
      </c>
      <c r="Q743" s="31">
        <f>IF(OR(J743="",K743=""),"",SUMPRODUCT(POISSON(Helper!$A$2:$A$122,J743,FALSE)*POISSON(Helper!$B$2:$B$122,K743,FALSE)*Helper!$C$2:$C$122))</f>
        <v/>
      </c>
      <c r="R743" s="31">
        <f>IF(OR(J743="",K743=""),"",SUMPRODUCT(POISSON(Helper!$A$2:$A$122,J743,FALSE)*POISSON(Helper!$B$2:$B$122,K743,FALSE)*Helper!$D$2:$D$122))</f>
        <v/>
      </c>
      <c r="S743" s="31">
        <f>IF(Q743="","",1-Q743-R743)</f>
        <v/>
      </c>
      <c r="T743" s="33">
        <f>IF(Q743="","",3*Q743+R743)</f>
        <v/>
      </c>
      <c r="U743" s="33">
        <f>IF(Q743="","",3*S743+R743)</f>
        <v/>
      </c>
      <c r="V743" s="24">
        <f>IF(OR(H743="",I743=""),"",IF(H743&gt;I743,3,IF(H743=I743,1,0)))</f>
        <v/>
      </c>
      <c r="W743" s="24">
        <f>IF(OR(H743="",I743=""),"",IF(I743&gt;H743,3,IF(H743=I743,1,0)))</f>
        <v/>
      </c>
      <c r="X743" s="24">
        <f>IF(OR(H743="",I743=""),0,1)</f>
        <v/>
      </c>
      <c r="Y743" s="24" t="n"/>
    </row>
    <row r="744">
      <c r="A744" s="24" t="inlineStr">
        <is>
          <t>E1-Burnley-Swansea</t>
        </is>
      </c>
      <c r="B744" s="24" t="inlineStr">
        <is>
          <t>E1</t>
        </is>
      </c>
      <c r="C744" s="24" t="inlineStr">
        <is>
          <t>Championship</t>
        </is>
      </c>
      <c r="D744" s="24" t="n">
        <v>31</v>
      </c>
      <c r="E744" s="29" t="n">
        <v>46431.625</v>
      </c>
      <c r="F744" s="24" t="inlineStr">
        <is>
          <t>Burnley</t>
        </is>
      </c>
      <c r="G744" s="24" t="inlineStr">
        <is>
          <t>Swansea</t>
        </is>
      </c>
      <c r="H744" s="37" t="n"/>
      <c r="I744" s="37" t="n"/>
      <c r="J744" s="37" t="n"/>
      <c r="K744" s="37" t="n"/>
      <c r="L744" s="31" t="n">
        <v>0.5005962440739242</v>
      </c>
      <c r="M744" s="31" t="n">
        <v>0.2682642898043224</v>
      </c>
      <c r="N744" s="31" t="n">
        <v>0.2311394661217533</v>
      </c>
      <c r="O744" s="33">
        <f>3*L744+M744</f>
        <v/>
      </c>
      <c r="P744" s="33">
        <f>3*N744+M744</f>
        <v/>
      </c>
      <c r="Q744" s="31">
        <f>IF(OR(J744="",K744=""),"",SUMPRODUCT(POISSON(Helper!$A$2:$A$122,J744,FALSE)*POISSON(Helper!$B$2:$B$122,K744,FALSE)*Helper!$C$2:$C$122))</f>
        <v/>
      </c>
      <c r="R744" s="31">
        <f>IF(OR(J744="",K744=""),"",SUMPRODUCT(POISSON(Helper!$A$2:$A$122,J744,FALSE)*POISSON(Helper!$B$2:$B$122,K744,FALSE)*Helper!$D$2:$D$122))</f>
        <v/>
      </c>
      <c r="S744" s="31">
        <f>IF(Q744="","",1-Q744-R744)</f>
        <v/>
      </c>
      <c r="T744" s="33">
        <f>IF(Q744="","",3*Q744+R744)</f>
        <v/>
      </c>
      <c r="U744" s="33">
        <f>IF(Q744="","",3*S744+R744)</f>
        <v/>
      </c>
      <c r="V744" s="24">
        <f>IF(OR(H744="",I744=""),"",IF(H744&gt;I744,3,IF(H744=I744,1,0)))</f>
        <v/>
      </c>
      <c r="W744" s="24">
        <f>IF(OR(H744="",I744=""),"",IF(I744&gt;H744,3,IF(H744=I744,1,0)))</f>
        <v/>
      </c>
      <c r="X744" s="24">
        <f>IF(OR(H744="",I744=""),0,1)</f>
        <v/>
      </c>
      <c r="Y744" s="24" t="n"/>
    </row>
    <row r="745">
      <c r="A745" s="24" t="inlineStr">
        <is>
          <t>E1-Cardiff-Bolton</t>
        </is>
      </c>
      <c r="B745" s="24" t="inlineStr">
        <is>
          <t>E1</t>
        </is>
      </c>
      <c r="C745" s="24" t="inlineStr">
        <is>
          <t>Championship</t>
        </is>
      </c>
      <c r="D745" s="24" t="n">
        <v>31</v>
      </c>
      <c r="E745" s="29" t="n">
        <v>46431.625</v>
      </c>
      <c r="F745" s="24" t="inlineStr">
        <is>
          <t>Cardiff</t>
        </is>
      </c>
      <c r="G745" s="24" t="inlineStr">
        <is>
          <t>Bolton</t>
        </is>
      </c>
      <c r="H745" s="37" t="n"/>
      <c r="I745" s="37" t="n"/>
      <c r="J745" s="37" t="n"/>
      <c r="K745" s="37" t="n"/>
      <c r="L745" s="31" t="n">
        <v>0.4201646436589709</v>
      </c>
      <c r="M745" s="31" t="n">
        <v>0.2827587254303152</v>
      </c>
      <c r="N745" s="31" t="n">
        <v>0.2970766309107138</v>
      </c>
      <c r="O745" s="33">
        <f>3*L745+M745</f>
        <v/>
      </c>
      <c r="P745" s="33">
        <f>3*N745+M745</f>
        <v/>
      </c>
      <c r="Q745" s="31">
        <f>IF(OR(J745="",K745=""),"",SUMPRODUCT(POISSON(Helper!$A$2:$A$122,J745,FALSE)*POISSON(Helper!$B$2:$B$122,K745,FALSE)*Helper!$C$2:$C$122))</f>
        <v/>
      </c>
      <c r="R745" s="31">
        <f>IF(OR(J745="",K745=""),"",SUMPRODUCT(POISSON(Helper!$A$2:$A$122,J745,FALSE)*POISSON(Helper!$B$2:$B$122,K745,FALSE)*Helper!$D$2:$D$122))</f>
        <v/>
      </c>
      <c r="S745" s="31">
        <f>IF(Q745="","",1-Q745-R745)</f>
        <v/>
      </c>
      <c r="T745" s="33">
        <f>IF(Q745="","",3*Q745+R745)</f>
        <v/>
      </c>
      <c r="U745" s="33">
        <f>IF(Q745="","",3*S745+R745)</f>
        <v/>
      </c>
      <c r="V745" s="24">
        <f>IF(OR(H745="",I745=""),"",IF(H745&gt;I745,3,IF(H745=I745,1,0)))</f>
        <v/>
      </c>
      <c r="W745" s="24">
        <f>IF(OR(H745="",I745=""),"",IF(I745&gt;H745,3,IF(H745=I745,1,0)))</f>
        <v/>
      </c>
      <c r="X745" s="24">
        <f>IF(OR(H745="",I745=""),0,1)</f>
        <v/>
      </c>
      <c r="Y745" s="24" t="n"/>
    </row>
    <row r="746">
      <c r="A746" s="24" t="inlineStr">
        <is>
          <t>E1-Lincoln-Preston</t>
        </is>
      </c>
      <c r="B746" s="24" t="inlineStr">
        <is>
          <t>E1</t>
        </is>
      </c>
      <c r="C746" s="24" t="inlineStr">
        <is>
          <t>Championship</t>
        </is>
      </c>
      <c r="D746" s="24" t="n">
        <v>31</v>
      </c>
      <c r="E746" s="29" t="n">
        <v>46431.625</v>
      </c>
      <c r="F746" s="24" t="inlineStr">
        <is>
          <t>Lincoln</t>
        </is>
      </c>
      <c r="G746" s="24" t="inlineStr">
        <is>
          <t>Preston</t>
        </is>
      </c>
      <c r="H746" s="37" t="n"/>
      <c r="I746" s="37" t="n"/>
      <c r="J746" s="37" t="n"/>
      <c r="K746" s="37" t="n"/>
      <c r="L746" s="31" t="n">
        <v>0.3618559627525253</v>
      </c>
      <c r="M746" s="31" t="n">
        <v>0.2865326735569661</v>
      </c>
      <c r="N746" s="31" t="n">
        <v>0.3516113636905086</v>
      </c>
      <c r="O746" s="33">
        <f>3*L746+M746</f>
        <v/>
      </c>
      <c r="P746" s="33">
        <f>3*N746+M746</f>
        <v/>
      </c>
      <c r="Q746" s="31">
        <f>IF(OR(J746="",K746=""),"",SUMPRODUCT(POISSON(Helper!$A$2:$A$122,J746,FALSE)*POISSON(Helper!$B$2:$B$122,K746,FALSE)*Helper!$C$2:$C$122))</f>
        <v/>
      </c>
      <c r="R746" s="31">
        <f>IF(OR(J746="",K746=""),"",SUMPRODUCT(POISSON(Helper!$A$2:$A$122,J746,FALSE)*POISSON(Helper!$B$2:$B$122,K746,FALSE)*Helper!$D$2:$D$122))</f>
        <v/>
      </c>
      <c r="S746" s="31">
        <f>IF(Q746="","",1-Q746-R746)</f>
        <v/>
      </c>
      <c r="T746" s="33">
        <f>IF(Q746="","",3*Q746+R746)</f>
        <v/>
      </c>
      <c r="U746" s="33">
        <f>IF(Q746="","",3*S746+R746)</f>
        <v/>
      </c>
      <c r="V746" s="24">
        <f>IF(OR(H746="",I746=""),"",IF(H746&gt;I746,3,IF(H746=I746,1,0)))</f>
        <v/>
      </c>
      <c r="W746" s="24">
        <f>IF(OR(H746="",I746=""),"",IF(I746&gt;H746,3,IF(H746=I746,1,0)))</f>
        <v/>
      </c>
      <c r="X746" s="24">
        <f>IF(OR(H746="",I746=""),0,1)</f>
        <v/>
      </c>
      <c r="Y746" s="24" t="n"/>
    </row>
    <row r="747">
      <c r="A747" s="24" t="inlineStr">
        <is>
          <t>E1-Millwall-Blackbur</t>
        </is>
      </c>
      <c r="B747" s="24" t="inlineStr">
        <is>
          <t>E1</t>
        </is>
      </c>
      <c r="C747" s="24" t="inlineStr">
        <is>
          <t>Championship</t>
        </is>
      </c>
      <c r="D747" s="24" t="n">
        <v>31</v>
      </c>
      <c r="E747" s="29" t="n">
        <v>46431.625</v>
      </c>
      <c r="F747" s="24" t="inlineStr">
        <is>
          <t>Millwall</t>
        </is>
      </c>
      <c r="G747" s="24" t="inlineStr">
        <is>
          <t>Blackburn</t>
        </is>
      </c>
      <c r="H747" s="37" t="n"/>
      <c r="I747" s="37" t="n"/>
      <c r="J747" s="37" t="n"/>
      <c r="K747" s="37" t="n"/>
      <c r="L747" s="31" t="n">
        <v>0.4786565592174545</v>
      </c>
      <c r="M747" s="31" t="n">
        <v>0.2731919889380718</v>
      </c>
      <c r="N747" s="31" t="n">
        <v>0.2481514518444736</v>
      </c>
      <c r="O747" s="33">
        <f>3*L747+M747</f>
        <v/>
      </c>
      <c r="P747" s="33">
        <f>3*N747+M747</f>
        <v/>
      </c>
      <c r="Q747" s="31">
        <f>IF(OR(J747="",K747=""),"",SUMPRODUCT(POISSON(Helper!$A$2:$A$122,J747,FALSE)*POISSON(Helper!$B$2:$B$122,K747,FALSE)*Helper!$C$2:$C$122))</f>
        <v/>
      </c>
      <c r="R747" s="31">
        <f>IF(OR(J747="",K747=""),"",SUMPRODUCT(POISSON(Helper!$A$2:$A$122,J747,FALSE)*POISSON(Helper!$B$2:$B$122,K747,FALSE)*Helper!$D$2:$D$122))</f>
        <v/>
      </c>
      <c r="S747" s="31">
        <f>IF(Q747="","",1-Q747-R747)</f>
        <v/>
      </c>
      <c r="T747" s="33">
        <f>IF(Q747="","",3*Q747+R747)</f>
        <v/>
      </c>
      <c r="U747" s="33">
        <f>IF(Q747="","",3*S747+R747)</f>
        <v/>
      </c>
      <c r="V747" s="24">
        <f>IF(OR(H747="",I747=""),"",IF(H747&gt;I747,3,IF(H747=I747,1,0)))</f>
        <v/>
      </c>
      <c r="W747" s="24">
        <f>IF(OR(H747="",I747=""),"",IF(I747&gt;H747,3,IF(H747=I747,1,0)))</f>
        <v/>
      </c>
      <c r="X747" s="24">
        <f>IF(OR(H747="",I747=""),0,1)</f>
        <v/>
      </c>
      <c r="Y747" s="24" t="n"/>
    </row>
    <row r="748">
      <c r="A748" s="24" t="inlineStr">
        <is>
          <t>E1-Norwich-Middlesb</t>
        </is>
      </c>
      <c r="B748" s="24" t="inlineStr">
        <is>
          <t>E1</t>
        </is>
      </c>
      <c r="C748" s="24" t="inlineStr">
        <is>
          <t>Championship</t>
        </is>
      </c>
      <c r="D748" s="24" t="n">
        <v>31</v>
      </c>
      <c r="E748" s="29" t="n">
        <v>46431.625</v>
      </c>
      <c r="F748" s="24" t="inlineStr">
        <is>
          <t>Norwich</t>
        </is>
      </c>
      <c r="G748" s="24" t="inlineStr">
        <is>
          <t>Middlesbrough</t>
        </is>
      </c>
      <c r="H748" s="37" t="n"/>
      <c r="I748" s="37" t="n"/>
      <c r="J748" s="37" t="n"/>
      <c r="K748" s="37" t="n"/>
      <c r="L748" s="31" t="n">
        <v>0.3879763945914307</v>
      </c>
      <c r="M748" s="31" t="n">
        <v>0.2856091858686094</v>
      </c>
      <c r="N748" s="31" t="n">
        <v>0.3264144195399599</v>
      </c>
      <c r="O748" s="33">
        <f>3*L748+M748</f>
        <v/>
      </c>
      <c r="P748" s="33">
        <f>3*N748+M748</f>
        <v/>
      </c>
      <c r="Q748" s="31">
        <f>IF(OR(J748="",K748=""),"",SUMPRODUCT(POISSON(Helper!$A$2:$A$122,J748,FALSE)*POISSON(Helper!$B$2:$B$122,K748,FALSE)*Helper!$C$2:$C$122))</f>
        <v/>
      </c>
      <c r="R748" s="31">
        <f>IF(OR(J748="",K748=""),"",SUMPRODUCT(POISSON(Helper!$A$2:$A$122,J748,FALSE)*POISSON(Helper!$B$2:$B$122,K748,FALSE)*Helper!$D$2:$D$122))</f>
        <v/>
      </c>
      <c r="S748" s="31">
        <f>IF(Q748="","",1-Q748-R748)</f>
        <v/>
      </c>
      <c r="T748" s="33">
        <f>IF(Q748="","",3*Q748+R748)</f>
        <v/>
      </c>
      <c r="U748" s="33">
        <f>IF(Q748="","",3*S748+R748)</f>
        <v/>
      </c>
      <c r="V748" s="24">
        <f>IF(OR(H748="",I748=""),"",IF(H748&gt;I748,3,IF(H748=I748,1,0)))</f>
        <v/>
      </c>
      <c r="W748" s="24">
        <f>IF(OR(H748="",I748=""),"",IF(I748&gt;H748,3,IF(H748=I748,1,0)))</f>
        <v/>
      </c>
      <c r="X748" s="24">
        <f>IF(OR(H748="",I748=""),0,1)</f>
        <v/>
      </c>
      <c r="Y748" s="24" t="n"/>
    </row>
    <row r="749">
      <c r="A749" s="24" t="inlineStr">
        <is>
          <t>E1-Portsmou-Charlton</t>
        </is>
      </c>
      <c r="B749" s="24" t="inlineStr">
        <is>
          <t>E1</t>
        </is>
      </c>
      <c r="C749" s="24" t="inlineStr">
        <is>
          <t>Championship</t>
        </is>
      </c>
      <c r="D749" s="24" t="n">
        <v>31</v>
      </c>
      <c r="E749" s="29" t="n">
        <v>46431.625</v>
      </c>
      <c r="F749" s="24" t="inlineStr">
        <is>
          <t>Portsmouth</t>
        </is>
      </c>
      <c r="G749" s="24" t="inlineStr">
        <is>
          <t>Charlton</t>
        </is>
      </c>
      <c r="H749" s="37" t="n"/>
      <c r="I749" s="37" t="n"/>
      <c r="J749" s="37" t="n"/>
      <c r="K749" s="37" t="n"/>
      <c r="L749" s="31" t="n">
        <v>0.4698629906173071</v>
      </c>
      <c r="M749" s="31" t="n">
        <v>0.2749691937021918</v>
      </c>
      <c r="N749" s="31" t="n">
        <v>0.2551678156805011</v>
      </c>
      <c r="O749" s="33">
        <f>3*L749+M749</f>
        <v/>
      </c>
      <c r="P749" s="33">
        <f>3*N749+M749</f>
        <v/>
      </c>
      <c r="Q749" s="31">
        <f>IF(OR(J749="",K749=""),"",SUMPRODUCT(POISSON(Helper!$A$2:$A$122,J749,FALSE)*POISSON(Helper!$B$2:$B$122,K749,FALSE)*Helper!$C$2:$C$122))</f>
        <v/>
      </c>
      <c r="R749" s="31">
        <f>IF(OR(J749="",K749=""),"",SUMPRODUCT(POISSON(Helper!$A$2:$A$122,J749,FALSE)*POISSON(Helper!$B$2:$B$122,K749,FALSE)*Helper!$D$2:$D$122))</f>
        <v/>
      </c>
      <c r="S749" s="31">
        <f>IF(Q749="","",1-Q749-R749)</f>
        <v/>
      </c>
      <c r="T749" s="33">
        <f>IF(Q749="","",3*Q749+R749)</f>
        <v/>
      </c>
      <c r="U749" s="33">
        <f>IF(Q749="","",3*S749+R749)</f>
        <v/>
      </c>
      <c r="V749" s="24">
        <f>IF(OR(H749="",I749=""),"",IF(H749&gt;I749,3,IF(H749=I749,1,0)))</f>
        <v/>
      </c>
      <c r="W749" s="24">
        <f>IF(OR(H749="",I749=""),"",IF(I749&gt;H749,3,IF(H749=I749,1,0)))</f>
        <v/>
      </c>
      <c r="X749" s="24">
        <f>IF(OR(H749="",I749=""),0,1)</f>
        <v/>
      </c>
      <c r="Y749" s="24" t="n"/>
    </row>
    <row r="750">
      <c r="A750" s="24" t="inlineStr">
        <is>
          <t>E1-QPR-WestBrom</t>
        </is>
      </c>
      <c r="B750" s="24" t="inlineStr">
        <is>
          <t>E1</t>
        </is>
      </c>
      <c r="C750" s="24" t="inlineStr">
        <is>
          <t>Championship</t>
        </is>
      </c>
      <c r="D750" s="24" t="n">
        <v>31</v>
      </c>
      <c r="E750" s="29" t="n">
        <v>46431.625</v>
      </c>
      <c r="F750" s="24" t="inlineStr">
        <is>
          <t>QPR</t>
        </is>
      </c>
      <c r="G750" s="24" t="inlineStr">
        <is>
          <t>West Brom</t>
        </is>
      </c>
      <c r="H750" s="37" t="n"/>
      <c r="I750" s="37" t="n"/>
      <c r="J750" s="37" t="n"/>
      <c r="K750" s="37" t="n"/>
      <c r="L750" s="31" t="n">
        <v>0.3823294364774534</v>
      </c>
      <c r="M750" s="31" t="n">
        <v>0.2859179635266117</v>
      </c>
      <c r="N750" s="31" t="n">
        <v>0.3317525999959349</v>
      </c>
      <c r="O750" s="33">
        <f>3*L750+M750</f>
        <v/>
      </c>
      <c r="P750" s="33">
        <f>3*N750+M750</f>
        <v/>
      </c>
      <c r="Q750" s="31">
        <f>IF(OR(J750="",K750=""),"",SUMPRODUCT(POISSON(Helper!$A$2:$A$122,J750,FALSE)*POISSON(Helper!$B$2:$B$122,K750,FALSE)*Helper!$C$2:$C$122))</f>
        <v/>
      </c>
      <c r="R750" s="31">
        <f>IF(OR(J750="",K750=""),"",SUMPRODUCT(POISSON(Helper!$A$2:$A$122,J750,FALSE)*POISSON(Helper!$B$2:$B$122,K750,FALSE)*Helper!$D$2:$D$122))</f>
        <v/>
      </c>
      <c r="S750" s="31">
        <f>IF(Q750="","",1-Q750-R750)</f>
        <v/>
      </c>
      <c r="T750" s="33">
        <f>IF(Q750="","",3*Q750+R750)</f>
        <v/>
      </c>
      <c r="U750" s="33">
        <f>IF(Q750="","",3*S750+R750)</f>
        <v/>
      </c>
      <c r="V750" s="24">
        <f>IF(OR(H750="",I750=""),"",IF(H750&gt;I750,3,IF(H750=I750,1,0)))</f>
        <v/>
      </c>
      <c r="W750" s="24">
        <f>IF(OR(H750="",I750=""),"",IF(I750&gt;H750,3,IF(H750=I750,1,0)))</f>
        <v/>
      </c>
      <c r="X750" s="24">
        <f>IF(OR(H750="",I750=""),0,1)</f>
        <v/>
      </c>
      <c r="Y750" s="24" t="n"/>
    </row>
    <row r="751">
      <c r="A751" s="24" t="inlineStr">
        <is>
          <t>E1-Stoke-Watford</t>
        </is>
      </c>
      <c r="B751" s="24" t="inlineStr">
        <is>
          <t>E1</t>
        </is>
      </c>
      <c r="C751" s="24" t="inlineStr">
        <is>
          <t>Championship</t>
        </is>
      </c>
      <c r="D751" s="24" t="n">
        <v>31</v>
      </c>
      <c r="E751" s="29" t="n">
        <v>46431.625</v>
      </c>
      <c r="F751" s="24" t="inlineStr">
        <is>
          <t>Stoke</t>
        </is>
      </c>
      <c r="G751" s="24" t="inlineStr">
        <is>
          <t>Watford</t>
        </is>
      </c>
      <c r="H751" s="37" t="n"/>
      <c r="I751" s="37" t="n"/>
      <c r="J751" s="37" t="n"/>
      <c r="K751" s="37" t="n"/>
      <c r="L751" s="31" t="n">
        <v>0.4588144084016864</v>
      </c>
      <c r="M751" s="31" t="n">
        <v>0.2770369445226189</v>
      </c>
      <c r="N751" s="31" t="n">
        <v>0.2641486470756947</v>
      </c>
      <c r="O751" s="33">
        <f>3*L751+M751</f>
        <v/>
      </c>
      <c r="P751" s="33">
        <f>3*N751+M751</f>
        <v/>
      </c>
      <c r="Q751" s="31">
        <f>IF(OR(J751="",K751=""),"",SUMPRODUCT(POISSON(Helper!$A$2:$A$122,J751,FALSE)*POISSON(Helper!$B$2:$B$122,K751,FALSE)*Helper!$C$2:$C$122))</f>
        <v/>
      </c>
      <c r="R751" s="31">
        <f>IF(OR(J751="",K751=""),"",SUMPRODUCT(POISSON(Helper!$A$2:$A$122,J751,FALSE)*POISSON(Helper!$B$2:$B$122,K751,FALSE)*Helper!$D$2:$D$122))</f>
        <v/>
      </c>
      <c r="S751" s="31">
        <f>IF(Q751="","",1-Q751-R751)</f>
        <v/>
      </c>
      <c r="T751" s="33">
        <f>IF(Q751="","",3*Q751+R751)</f>
        <v/>
      </c>
      <c r="U751" s="33">
        <f>IF(Q751="","",3*S751+R751)</f>
        <v/>
      </c>
      <c r="V751" s="24">
        <f>IF(OR(H751="",I751=""),"",IF(H751&gt;I751,3,IF(H751=I751,1,0)))</f>
        <v/>
      </c>
      <c r="W751" s="24">
        <f>IF(OR(H751="",I751=""),"",IF(I751&gt;H751,3,IF(H751=I751,1,0)))</f>
        <v/>
      </c>
      <c r="X751" s="24">
        <f>IF(OR(H751="",I751=""),0,1)</f>
        <v/>
      </c>
      <c r="Y751" s="24" t="n"/>
    </row>
    <row r="752">
      <c r="A752" s="24" t="inlineStr">
        <is>
          <t>E1-Wolves-Sheffiel</t>
        </is>
      </c>
      <c r="B752" s="24" t="inlineStr">
        <is>
          <t>E1</t>
        </is>
      </c>
      <c r="C752" s="24" t="inlineStr">
        <is>
          <t>Championship</t>
        </is>
      </c>
      <c r="D752" s="24" t="n">
        <v>31</v>
      </c>
      <c r="E752" s="29" t="n">
        <v>46431.625</v>
      </c>
      <c r="F752" s="24" t="inlineStr">
        <is>
          <t>Wolves</t>
        </is>
      </c>
      <c r="G752" s="24" t="inlineStr">
        <is>
          <t>Sheffield United</t>
        </is>
      </c>
      <c r="H752" s="37" t="n"/>
      <c r="I752" s="37" t="n"/>
      <c r="J752" s="37" t="n"/>
      <c r="K752" s="37" t="n"/>
      <c r="L752" s="31" t="n">
        <v>0.4895419774740587</v>
      </c>
      <c r="M752" s="31" t="n">
        <v>0.270834023799684</v>
      </c>
      <c r="N752" s="31" t="n">
        <v>0.2396239987262573</v>
      </c>
      <c r="O752" s="33">
        <f>3*L752+M752</f>
        <v/>
      </c>
      <c r="P752" s="33">
        <f>3*N752+M752</f>
        <v/>
      </c>
      <c r="Q752" s="31">
        <f>IF(OR(J752="",K752=""),"",SUMPRODUCT(POISSON(Helper!$A$2:$A$122,J752,FALSE)*POISSON(Helper!$B$2:$B$122,K752,FALSE)*Helper!$C$2:$C$122))</f>
        <v/>
      </c>
      <c r="R752" s="31">
        <f>IF(OR(J752="",K752=""),"",SUMPRODUCT(POISSON(Helper!$A$2:$A$122,J752,FALSE)*POISSON(Helper!$B$2:$B$122,K752,FALSE)*Helper!$D$2:$D$122))</f>
        <v/>
      </c>
      <c r="S752" s="31">
        <f>IF(Q752="","",1-Q752-R752)</f>
        <v/>
      </c>
      <c r="T752" s="33">
        <f>IF(Q752="","",3*Q752+R752)</f>
        <v/>
      </c>
      <c r="U752" s="33">
        <f>IF(Q752="","",3*S752+R752)</f>
        <v/>
      </c>
      <c r="V752" s="24">
        <f>IF(OR(H752="",I752=""),"",IF(H752&gt;I752,3,IF(H752=I752,1,0)))</f>
        <v/>
      </c>
      <c r="W752" s="24">
        <f>IF(OR(H752="",I752=""),"",IF(I752&gt;H752,3,IF(H752=I752,1,0)))</f>
        <v/>
      </c>
      <c r="X752" s="24">
        <f>IF(OR(H752="",I752=""),0,1)</f>
        <v/>
      </c>
      <c r="Y752" s="24" t="n"/>
    </row>
    <row r="753">
      <c r="A753" s="24" t="inlineStr">
        <is>
          <t>E1-Wrexham-WestHam</t>
        </is>
      </c>
      <c r="B753" s="24" t="inlineStr">
        <is>
          <t>E1</t>
        </is>
      </c>
      <c r="C753" s="24" t="inlineStr">
        <is>
          <t>Championship</t>
        </is>
      </c>
      <c r="D753" s="24" t="n">
        <v>31</v>
      </c>
      <c r="E753" s="29" t="n">
        <v>46431.625</v>
      </c>
      <c r="F753" s="24" t="inlineStr">
        <is>
          <t>Wrexham</t>
        </is>
      </c>
      <c r="G753" s="24" t="inlineStr">
        <is>
          <t>West Ham</t>
        </is>
      </c>
      <c r="H753" s="37" t="n"/>
      <c r="I753" s="37" t="n"/>
      <c r="J753" s="37" t="n"/>
      <c r="K753" s="37" t="n"/>
      <c r="L753" s="31" t="n">
        <v>0.2810931811502738</v>
      </c>
      <c r="M753" s="31" t="n">
        <v>0.2803337353104402</v>
      </c>
      <c r="N753" s="31" t="n">
        <v>0.4385730835392861</v>
      </c>
      <c r="O753" s="33">
        <f>3*L753+M753</f>
        <v/>
      </c>
      <c r="P753" s="33">
        <f>3*N753+M753</f>
        <v/>
      </c>
      <c r="Q753" s="31">
        <f>IF(OR(J753="",K753=""),"",SUMPRODUCT(POISSON(Helper!$A$2:$A$122,J753,FALSE)*POISSON(Helper!$B$2:$B$122,K753,FALSE)*Helper!$C$2:$C$122))</f>
        <v/>
      </c>
      <c r="R753" s="31">
        <f>IF(OR(J753="",K753=""),"",SUMPRODUCT(POISSON(Helper!$A$2:$A$122,J753,FALSE)*POISSON(Helper!$B$2:$B$122,K753,FALSE)*Helper!$D$2:$D$122))</f>
        <v/>
      </c>
      <c r="S753" s="31">
        <f>IF(Q753="","",1-Q753-R753)</f>
        <v/>
      </c>
      <c r="T753" s="33">
        <f>IF(Q753="","",3*Q753+R753)</f>
        <v/>
      </c>
      <c r="U753" s="33">
        <f>IF(Q753="","",3*S753+R753)</f>
        <v/>
      </c>
      <c r="V753" s="24">
        <f>IF(OR(H753="",I753=""),"",IF(H753&gt;I753,3,IF(H753=I753,1,0)))</f>
        <v/>
      </c>
      <c r="W753" s="24">
        <f>IF(OR(H753="",I753=""),"",IF(I753&gt;H753,3,IF(H753=I753,1,0)))</f>
        <v/>
      </c>
      <c r="X753" s="24">
        <f>IF(OR(H753="",I753=""),0,1)</f>
        <v/>
      </c>
      <c r="Y753" s="24" t="n"/>
    </row>
    <row r="754">
      <c r="A754" s="24" t="inlineStr">
        <is>
          <t>E1-Blackbur-BristolC</t>
        </is>
      </c>
      <c r="B754" s="24" t="inlineStr">
        <is>
          <t>E1</t>
        </is>
      </c>
      <c r="C754" s="24" t="inlineStr">
        <is>
          <t>Championship</t>
        </is>
      </c>
      <c r="D754" s="24" t="n">
        <v>32</v>
      </c>
      <c r="E754" s="29" t="n">
        <v>46434.82291666666</v>
      </c>
      <c r="F754" s="24" t="inlineStr">
        <is>
          <t>Blackburn</t>
        </is>
      </c>
      <c r="G754" s="24" t="inlineStr">
        <is>
          <t>Bristol City</t>
        </is>
      </c>
      <c r="H754" s="37" t="n"/>
      <c r="I754" s="37" t="n"/>
      <c r="J754" s="37" t="n"/>
      <c r="K754" s="37" t="n"/>
      <c r="L754" s="31" t="n">
        <v>0.3824138049949409</v>
      </c>
      <c r="M754" s="31" t="n">
        <v>0.2859137847322239</v>
      </c>
      <c r="N754" s="31" t="n">
        <v>0.3316724102728352</v>
      </c>
      <c r="O754" s="33">
        <f>3*L754+M754</f>
        <v/>
      </c>
      <c r="P754" s="33">
        <f>3*N754+M754</f>
        <v/>
      </c>
      <c r="Q754" s="31">
        <f>IF(OR(J754="",K754=""),"",SUMPRODUCT(POISSON(Helper!$A$2:$A$122,J754,FALSE)*POISSON(Helper!$B$2:$B$122,K754,FALSE)*Helper!$C$2:$C$122))</f>
        <v/>
      </c>
      <c r="R754" s="31">
        <f>IF(OR(J754="",K754=""),"",SUMPRODUCT(POISSON(Helper!$A$2:$A$122,J754,FALSE)*POISSON(Helper!$B$2:$B$122,K754,FALSE)*Helper!$D$2:$D$122))</f>
        <v/>
      </c>
      <c r="S754" s="31">
        <f>IF(Q754="","",1-Q754-R754)</f>
        <v/>
      </c>
      <c r="T754" s="33">
        <f>IF(Q754="","",3*Q754+R754)</f>
        <v/>
      </c>
      <c r="U754" s="33">
        <f>IF(Q754="","",3*S754+R754)</f>
        <v/>
      </c>
      <c r="V754" s="24">
        <f>IF(OR(H754="",I754=""),"",IF(H754&gt;I754,3,IF(H754=I754,1,0)))</f>
        <v/>
      </c>
      <c r="W754" s="24">
        <f>IF(OR(H754="",I754=""),"",IF(I754&gt;H754,3,IF(H754=I754,1,0)))</f>
        <v/>
      </c>
      <c r="X754" s="24">
        <f>IF(OR(H754="",I754=""),0,1)</f>
        <v/>
      </c>
      <c r="Y754" s="24" t="n"/>
    </row>
    <row r="755">
      <c r="A755" s="24" t="inlineStr">
        <is>
          <t>E1-Charlton-Burnley</t>
        </is>
      </c>
      <c r="B755" s="24" t="inlineStr">
        <is>
          <t>E1</t>
        </is>
      </c>
      <c r="C755" s="24" t="inlineStr">
        <is>
          <t>Championship</t>
        </is>
      </c>
      <c r="D755" s="24" t="n">
        <v>32</v>
      </c>
      <c r="E755" s="29" t="n">
        <v>46434.82291666666</v>
      </c>
      <c r="F755" s="24" t="inlineStr">
        <is>
          <t>Charlton</t>
        </is>
      </c>
      <c r="G755" s="24" t="inlineStr">
        <is>
          <t>Burnley</t>
        </is>
      </c>
      <c r="H755" s="37" t="n"/>
      <c r="I755" s="37" t="n"/>
      <c r="J755" s="37" t="n"/>
      <c r="K755" s="37" t="n"/>
      <c r="L755" s="31" t="n">
        <v>0.2761901001796145</v>
      </c>
      <c r="M755" s="31" t="n">
        <v>0.2794587097864731</v>
      </c>
      <c r="N755" s="31" t="n">
        <v>0.4443511900339124</v>
      </c>
      <c r="O755" s="33">
        <f>3*L755+M755</f>
        <v/>
      </c>
      <c r="P755" s="33">
        <f>3*N755+M755</f>
        <v/>
      </c>
      <c r="Q755" s="31">
        <f>IF(OR(J755="",K755=""),"",SUMPRODUCT(POISSON(Helper!$A$2:$A$122,J755,FALSE)*POISSON(Helper!$B$2:$B$122,K755,FALSE)*Helper!$C$2:$C$122))</f>
        <v/>
      </c>
      <c r="R755" s="31">
        <f>IF(OR(J755="",K755=""),"",SUMPRODUCT(POISSON(Helper!$A$2:$A$122,J755,FALSE)*POISSON(Helper!$B$2:$B$122,K755,FALSE)*Helper!$D$2:$D$122))</f>
        <v/>
      </c>
      <c r="S755" s="31">
        <f>IF(Q755="","",1-Q755-R755)</f>
        <v/>
      </c>
      <c r="T755" s="33">
        <f>IF(Q755="","",3*Q755+R755)</f>
        <v/>
      </c>
      <c r="U755" s="33">
        <f>IF(Q755="","",3*S755+R755)</f>
        <v/>
      </c>
      <c r="V755" s="24">
        <f>IF(OR(H755="",I755=""),"",IF(H755&gt;I755,3,IF(H755=I755,1,0)))</f>
        <v/>
      </c>
      <c r="W755" s="24">
        <f>IF(OR(H755="",I755=""),"",IF(I755&gt;H755,3,IF(H755=I755,1,0)))</f>
        <v/>
      </c>
      <c r="X755" s="24">
        <f>IF(OR(H755="",I755=""),0,1)</f>
        <v/>
      </c>
      <c r="Y755" s="24" t="n"/>
    </row>
    <row r="756">
      <c r="A756" s="24" t="inlineStr">
        <is>
          <t>E1-Derby-QPR</t>
        </is>
      </c>
      <c r="B756" s="24" t="inlineStr">
        <is>
          <t>E1</t>
        </is>
      </c>
      <c r="C756" s="24" t="inlineStr">
        <is>
          <t>Championship</t>
        </is>
      </c>
      <c r="D756" s="24" t="n">
        <v>32</v>
      </c>
      <c r="E756" s="29" t="n">
        <v>46434.82291666666</v>
      </c>
      <c r="F756" s="24" t="inlineStr">
        <is>
          <t>Derby</t>
        </is>
      </c>
      <c r="G756" s="24" t="inlineStr">
        <is>
          <t>QPR</t>
        </is>
      </c>
      <c r="H756" s="37" t="n"/>
      <c r="I756" s="37" t="n"/>
      <c r="J756" s="37" t="n"/>
      <c r="K756" s="37" t="n"/>
      <c r="L756" s="31" t="n">
        <v>0.4552245874191989</v>
      </c>
      <c r="M756" s="31" t="n">
        <v>0.2776685135842252</v>
      </c>
      <c r="N756" s="31" t="n">
        <v>0.2671068989965759</v>
      </c>
      <c r="O756" s="33">
        <f>3*L756+M756</f>
        <v/>
      </c>
      <c r="P756" s="33">
        <f>3*N756+M756</f>
        <v/>
      </c>
      <c r="Q756" s="31">
        <f>IF(OR(J756="",K756=""),"",SUMPRODUCT(POISSON(Helper!$A$2:$A$122,J756,FALSE)*POISSON(Helper!$B$2:$B$122,K756,FALSE)*Helper!$C$2:$C$122))</f>
        <v/>
      </c>
      <c r="R756" s="31">
        <f>IF(OR(J756="",K756=""),"",SUMPRODUCT(POISSON(Helper!$A$2:$A$122,J756,FALSE)*POISSON(Helper!$B$2:$B$122,K756,FALSE)*Helper!$D$2:$D$122))</f>
        <v/>
      </c>
      <c r="S756" s="31">
        <f>IF(Q756="","",1-Q756-R756)</f>
        <v/>
      </c>
      <c r="T756" s="33">
        <f>IF(Q756="","",3*Q756+R756)</f>
        <v/>
      </c>
      <c r="U756" s="33">
        <f>IF(Q756="","",3*S756+R756)</f>
        <v/>
      </c>
      <c r="V756" s="24">
        <f>IF(OR(H756="",I756=""),"",IF(H756&gt;I756,3,IF(H756=I756,1,0)))</f>
        <v/>
      </c>
      <c r="W756" s="24">
        <f>IF(OR(H756="",I756=""),"",IF(I756&gt;H756,3,IF(H756=I756,1,0)))</f>
        <v/>
      </c>
      <c r="X756" s="24">
        <f>IF(OR(H756="",I756=""),0,1)</f>
        <v/>
      </c>
      <c r="Y756" s="24" t="n"/>
    </row>
    <row r="757">
      <c r="A757" s="24" t="inlineStr">
        <is>
          <t>E1-Preston-Birmingh</t>
        </is>
      </c>
      <c r="B757" s="24" t="inlineStr">
        <is>
          <t>E1</t>
        </is>
      </c>
      <c r="C757" s="24" t="inlineStr">
        <is>
          <t>Championship</t>
        </is>
      </c>
      <c r="D757" s="24" t="n">
        <v>32</v>
      </c>
      <c r="E757" s="29" t="n">
        <v>46434.82291666666</v>
      </c>
      <c r="F757" s="24" t="inlineStr">
        <is>
          <t>Preston</t>
        </is>
      </c>
      <c r="G757" s="24" t="inlineStr">
        <is>
          <t>Birmingham</t>
        </is>
      </c>
      <c r="H757" s="37" t="n"/>
      <c r="I757" s="37" t="n"/>
      <c r="J757" s="37" t="n"/>
      <c r="K757" s="37" t="n"/>
      <c r="L757" s="31" t="n">
        <v>0.3178765347054694</v>
      </c>
      <c r="M757" s="31" t="n">
        <v>0.2849841858430666</v>
      </c>
      <c r="N757" s="31" t="n">
        <v>0.397139279451464</v>
      </c>
      <c r="O757" s="33">
        <f>3*L757+M757</f>
        <v/>
      </c>
      <c r="P757" s="33">
        <f>3*N757+M757</f>
        <v/>
      </c>
      <c r="Q757" s="31">
        <f>IF(OR(J757="",K757=""),"",SUMPRODUCT(POISSON(Helper!$A$2:$A$122,J757,FALSE)*POISSON(Helper!$B$2:$B$122,K757,FALSE)*Helper!$C$2:$C$122))</f>
        <v/>
      </c>
      <c r="R757" s="31">
        <f>IF(OR(J757="",K757=""),"",SUMPRODUCT(POISSON(Helper!$A$2:$A$122,J757,FALSE)*POISSON(Helper!$B$2:$B$122,K757,FALSE)*Helper!$D$2:$D$122))</f>
        <v/>
      </c>
      <c r="S757" s="31">
        <f>IF(Q757="","",1-Q757-R757)</f>
        <v/>
      </c>
      <c r="T757" s="33">
        <f>IF(Q757="","",3*Q757+R757)</f>
        <v/>
      </c>
      <c r="U757" s="33">
        <f>IF(Q757="","",3*S757+R757)</f>
        <v/>
      </c>
      <c r="V757" s="24">
        <f>IF(OR(H757="",I757=""),"",IF(H757&gt;I757,3,IF(H757=I757,1,0)))</f>
        <v/>
      </c>
      <c r="W757" s="24">
        <f>IF(OR(H757="",I757=""),"",IF(I757&gt;H757,3,IF(H757=I757,1,0)))</f>
        <v/>
      </c>
      <c r="X757" s="24">
        <f>IF(OR(H757="",I757=""),0,1)</f>
        <v/>
      </c>
      <c r="Y757" s="24" t="n"/>
    </row>
    <row r="758">
      <c r="A758" s="24" t="inlineStr">
        <is>
          <t>E1-Sheffiel-Portsmou</t>
        </is>
      </c>
      <c r="B758" s="24" t="inlineStr">
        <is>
          <t>E1</t>
        </is>
      </c>
      <c r="C758" s="24" t="inlineStr">
        <is>
          <t>Championship</t>
        </is>
      </c>
      <c r="D758" s="24" t="n">
        <v>32</v>
      </c>
      <c r="E758" s="29" t="n">
        <v>46434.82291666666</v>
      </c>
      <c r="F758" s="24" t="inlineStr">
        <is>
          <t>Sheffield United</t>
        </is>
      </c>
      <c r="G758" s="24" t="inlineStr">
        <is>
          <t>Portsmouth</t>
        </is>
      </c>
      <c r="H758" s="37" t="n"/>
      <c r="I758" s="37" t="n"/>
      <c r="J758" s="37" t="n"/>
      <c r="K758" s="37" t="n"/>
      <c r="L758" s="31" t="n">
        <v>0.4816203265055332</v>
      </c>
      <c r="M758" s="31" t="n">
        <v>0.2725671633078418</v>
      </c>
      <c r="N758" s="31" t="n">
        <v>0.245812510186625</v>
      </c>
      <c r="O758" s="33">
        <f>3*L758+M758</f>
        <v/>
      </c>
      <c r="P758" s="33">
        <f>3*N758+M758</f>
        <v/>
      </c>
      <c r="Q758" s="31">
        <f>IF(OR(J758="",K758=""),"",SUMPRODUCT(POISSON(Helper!$A$2:$A$122,J758,FALSE)*POISSON(Helper!$B$2:$B$122,K758,FALSE)*Helper!$C$2:$C$122))</f>
        <v/>
      </c>
      <c r="R758" s="31">
        <f>IF(OR(J758="",K758=""),"",SUMPRODUCT(POISSON(Helper!$A$2:$A$122,J758,FALSE)*POISSON(Helper!$B$2:$B$122,K758,FALSE)*Helper!$D$2:$D$122))</f>
        <v/>
      </c>
      <c r="S758" s="31">
        <f>IF(Q758="","",1-Q758-R758)</f>
        <v/>
      </c>
      <c r="T758" s="33">
        <f>IF(Q758="","",3*Q758+R758)</f>
        <v/>
      </c>
      <c r="U758" s="33">
        <f>IF(Q758="","",3*S758+R758)</f>
        <v/>
      </c>
      <c r="V758" s="24">
        <f>IF(OR(H758="",I758=""),"",IF(H758&gt;I758,3,IF(H758=I758,1,0)))</f>
        <v/>
      </c>
      <c r="W758" s="24">
        <f>IF(OR(H758="",I758=""),"",IF(I758&gt;H758,3,IF(H758=I758,1,0)))</f>
        <v/>
      </c>
      <c r="X758" s="24">
        <f>IF(OR(H758="",I758=""),0,1)</f>
        <v/>
      </c>
      <c r="Y758" s="24" t="n"/>
    </row>
    <row r="759">
      <c r="A759" s="24" t="inlineStr">
        <is>
          <t>E1-Watford-Cardiff</t>
        </is>
      </c>
      <c r="B759" s="24" t="inlineStr">
        <is>
          <t>E1</t>
        </is>
      </c>
      <c r="C759" s="24" t="inlineStr">
        <is>
          <t>Championship</t>
        </is>
      </c>
      <c r="D759" s="24" t="n">
        <v>32</v>
      </c>
      <c r="E759" s="29" t="n">
        <v>46434.82291666666</v>
      </c>
      <c r="F759" s="24" t="inlineStr">
        <is>
          <t>Watford</t>
        </is>
      </c>
      <c r="G759" s="24" t="inlineStr">
        <is>
          <t>Cardiff</t>
        </is>
      </c>
      <c r="H759" s="37" t="n"/>
      <c r="I759" s="37" t="n"/>
      <c r="J759" s="37" t="n"/>
      <c r="K759" s="37" t="n"/>
      <c r="L759" s="31" t="n">
        <v>0.4624939650309849</v>
      </c>
      <c r="M759" s="31" t="n">
        <v>0.2763689812118661</v>
      </c>
      <c r="N759" s="31" t="n">
        <v>0.2611370537571489</v>
      </c>
      <c r="O759" s="33">
        <f>3*L759+M759</f>
        <v/>
      </c>
      <c r="P759" s="33">
        <f>3*N759+M759</f>
        <v/>
      </c>
      <c r="Q759" s="31">
        <f>IF(OR(J759="",K759=""),"",SUMPRODUCT(POISSON(Helper!$A$2:$A$122,J759,FALSE)*POISSON(Helper!$B$2:$B$122,K759,FALSE)*Helper!$C$2:$C$122))</f>
        <v/>
      </c>
      <c r="R759" s="31">
        <f>IF(OR(J759="",K759=""),"",SUMPRODUCT(POISSON(Helper!$A$2:$A$122,J759,FALSE)*POISSON(Helper!$B$2:$B$122,K759,FALSE)*Helper!$D$2:$D$122))</f>
        <v/>
      </c>
      <c r="S759" s="31">
        <f>IF(Q759="","",1-Q759-R759)</f>
        <v/>
      </c>
      <c r="T759" s="33">
        <f>IF(Q759="","",3*Q759+R759)</f>
        <v/>
      </c>
      <c r="U759" s="33">
        <f>IF(Q759="","",3*S759+R759)</f>
        <v/>
      </c>
      <c r="V759" s="24">
        <f>IF(OR(H759="",I759=""),"",IF(H759&gt;I759,3,IF(H759=I759,1,0)))</f>
        <v/>
      </c>
      <c r="W759" s="24">
        <f>IF(OR(H759="",I759=""),"",IF(I759&gt;H759,3,IF(H759=I759,1,0)))</f>
        <v/>
      </c>
      <c r="X759" s="24">
        <f>IF(OR(H759="",I759=""),0,1)</f>
        <v/>
      </c>
      <c r="Y759" s="24" t="n"/>
    </row>
    <row r="760">
      <c r="A760" s="24" t="inlineStr">
        <is>
          <t>E1-WestBrom-Wrexham</t>
        </is>
      </c>
      <c r="B760" s="24" t="inlineStr">
        <is>
          <t>E1</t>
        </is>
      </c>
      <c r="C760" s="24" t="inlineStr">
        <is>
          <t>Championship</t>
        </is>
      </c>
      <c r="D760" s="24" t="n">
        <v>32</v>
      </c>
      <c r="E760" s="29" t="n">
        <v>46434.82291666666</v>
      </c>
      <c r="F760" s="24" t="inlineStr">
        <is>
          <t>West Brom</t>
        </is>
      </c>
      <c r="G760" s="24" t="inlineStr">
        <is>
          <t>Wrexham</t>
        </is>
      </c>
      <c r="H760" s="37" t="n"/>
      <c r="I760" s="37" t="n"/>
      <c r="J760" s="37" t="n"/>
      <c r="K760" s="37" t="n"/>
      <c r="L760" s="31" t="n">
        <v>0.3912616220462646</v>
      </c>
      <c r="M760" s="31" t="n">
        <v>0.2854025987728786</v>
      </c>
      <c r="N760" s="31" t="n">
        <v>0.3233357791808568</v>
      </c>
      <c r="O760" s="33">
        <f>3*L760+M760</f>
        <v/>
      </c>
      <c r="P760" s="33">
        <f>3*N760+M760</f>
        <v/>
      </c>
      <c r="Q760" s="31">
        <f>IF(OR(J760="",K760=""),"",SUMPRODUCT(POISSON(Helper!$A$2:$A$122,J760,FALSE)*POISSON(Helper!$B$2:$B$122,K760,FALSE)*Helper!$C$2:$C$122))</f>
        <v/>
      </c>
      <c r="R760" s="31">
        <f>IF(OR(J760="",K760=""),"",SUMPRODUCT(POISSON(Helper!$A$2:$A$122,J760,FALSE)*POISSON(Helper!$B$2:$B$122,K760,FALSE)*Helper!$D$2:$D$122))</f>
        <v/>
      </c>
      <c r="S760" s="31">
        <f>IF(Q760="","",1-Q760-R760)</f>
        <v/>
      </c>
      <c r="T760" s="33">
        <f>IF(Q760="","",3*Q760+R760)</f>
        <v/>
      </c>
      <c r="U760" s="33">
        <f>IF(Q760="","",3*S760+R760)</f>
        <v/>
      </c>
      <c r="V760" s="24">
        <f>IF(OR(H760="",I760=""),"",IF(H760&gt;I760,3,IF(H760=I760,1,0)))</f>
        <v/>
      </c>
      <c r="W760" s="24">
        <f>IF(OR(H760="",I760=""),"",IF(I760&gt;H760,3,IF(H760=I760,1,0)))</f>
        <v/>
      </c>
      <c r="X760" s="24">
        <f>IF(OR(H760="",I760=""),0,1)</f>
        <v/>
      </c>
      <c r="Y760" s="24" t="n"/>
    </row>
    <row r="761">
      <c r="A761" s="24" t="inlineStr">
        <is>
          <t>E1-WestHam-Lincoln</t>
        </is>
      </c>
      <c r="B761" s="24" t="inlineStr">
        <is>
          <t>E1</t>
        </is>
      </c>
      <c r="C761" s="24" t="inlineStr">
        <is>
          <t>Championship</t>
        </is>
      </c>
      <c r="D761" s="24" t="n">
        <v>32</v>
      </c>
      <c r="E761" s="29" t="n">
        <v>46434.82291666666</v>
      </c>
      <c r="F761" s="24" t="inlineStr">
        <is>
          <t>West Ham</t>
        </is>
      </c>
      <c r="G761" s="24" t="inlineStr">
        <is>
          <t>Lincoln</t>
        </is>
      </c>
      <c r="H761" s="37" t="n"/>
      <c r="I761" s="37" t="n"/>
      <c r="J761" s="37" t="n"/>
      <c r="K761" s="37" t="n"/>
      <c r="L761" s="31" t="n">
        <v>0.7005144093918068</v>
      </c>
      <c r="M761" s="31" t="n">
        <v>0.1948327350226074</v>
      </c>
      <c r="N761" s="31" t="n">
        <v>0.1046528555855858</v>
      </c>
      <c r="O761" s="33">
        <f>3*L761+M761</f>
        <v/>
      </c>
      <c r="P761" s="33">
        <f>3*N761+M761</f>
        <v/>
      </c>
      <c r="Q761" s="31">
        <f>IF(OR(J761="",K761=""),"",SUMPRODUCT(POISSON(Helper!$A$2:$A$122,J761,FALSE)*POISSON(Helper!$B$2:$B$122,K761,FALSE)*Helper!$C$2:$C$122))</f>
        <v/>
      </c>
      <c r="R761" s="31">
        <f>IF(OR(J761="",K761=""),"",SUMPRODUCT(POISSON(Helper!$A$2:$A$122,J761,FALSE)*POISSON(Helper!$B$2:$B$122,K761,FALSE)*Helper!$D$2:$D$122))</f>
        <v/>
      </c>
      <c r="S761" s="31">
        <f>IF(Q761="","",1-Q761-R761)</f>
        <v/>
      </c>
      <c r="T761" s="33">
        <f>IF(Q761="","",3*Q761+R761)</f>
        <v/>
      </c>
      <c r="U761" s="33">
        <f>IF(Q761="","",3*S761+R761)</f>
        <v/>
      </c>
      <c r="V761" s="24">
        <f>IF(OR(H761="",I761=""),"",IF(H761&gt;I761,3,IF(H761=I761,1,0)))</f>
        <v/>
      </c>
      <c r="W761" s="24">
        <f>IF(OR(H761="",I761=""),"",IF(I761&gt;H761,3,IF(H761=I761,1,0)))</f>
        <v/>
      </c>
      <c r="X761" s="24">
        <f>IF(OR(H761="",I761=""),0,1)</f>
        <v/>
      </c>
      <c r="Y761" s="24" t="n"/>
    </row>
    <row r="762">
      <c r="A762" s="24" t="inlineStr">
        <is>
          <t>E1-Bolton-Wolves</t>
        </is>
      </c>
      <c r="B762" s="24" t="inlineStr">
        <is>
          <t>E1</t>
        </is>
      </c>
      <c r="C762" s="24" t="inlineStr">
        <is>
          <t>Championship</t>
        </is>
      </c>
      <c r="D762" s="24" t="n">
        <v>32</v>
      </c>
      <c r="E762" s="29" t="n">
        <v>46435.82291666666</v>
      </c>
      <c r="F762" s="24" t="inlineStr">
        <is>
          <t>Bolton</t>
        </is>
      </c>
      <c r="G762" s="24" t="inlineStr">
        <is>
          <t>Wolves</t>
        </is>
      </c>
      <c r="H762" s="37" t="n"/>
      <c r="I762" s="37" t="n"/>
      <c r="J762" s="37" t="n"/>
      <c r="K762" s="37" t="n"/>
      <c r="L762" s="31" t="n">
        <v>0.2512274236006592</v>
      </c>
      <c r="M762" s="31" t="n">
        <v>0.2739889105042984</v>
      </c>
      <c r="N762" s="31" t="n">
        <v>0.4747836658950424</v>
      </c>
      <c r="O762" s="33">
        <f>3*L762+M762</f>
        <v/>
      </c>
      <c r="P762" s="33">
        <f>3*N762+M762</f>
        <v/>
      </c>
      <c r="Q762" s="31">
        <f>IF(OR(J762="",K762=""),"",SUMPRODUCT(POISSON(Helper!$A$2:$A$122,J762,FALSE)*POISSON(Helper!$B$2:$B$122,K762,FALSE)*Helper!$C$2:$C$122))</f>
        <v/>
      </c>
      <c r="R762" s="31">
        <f>IF(OR(J762="",K762=""),"",SUMPRODUCT(POISSON(Helper!$A$2:$A$122,J762,FALSE)*POISSON(Helper!$B$2:$B$122,K762,FALSE)*Helper!$D$2:$D$122))</f>
        <v/>
      </c>
      <c r="S762" s="31">
        <f>IF(Q762="","",1-Q762-R762)</f>
        <v/>
      </c>
      <c r="T762" s="33">
        <f>IF(Q762="","",3*Q762+R762)</f>
        <v/>
      </c>
      <c r="U762" s="33">
        <f>IF(Q762="","",3*S762+R762)</f>
        <v/>
      </c>
      <c r="V762" s="24">
        <f>IF(OR(H762="",I762=""),"",IF(H762&gt;I762,3,IF(H762=I762,1,0)))</f>
        <v/>
      </c>
      <c r="W762" s="24">
        <f>IF(OR(H762="",I762=""),"",IF(I762&gt;H762,3,IF(H762=I762,1,0)))</f>
        <v/>
      </c>
      <c r="X762" s="24">
        <f>IF(OR(H762="",I762=""),0,1)</f>
        <v/>
      </c>
      <c r="Y762" s="24" t="n"/>
    </row>
    <row r="763">
      <c r="A763" s="24" t="inlineStr">
        <is>
          <t>E1-Middlesb-Stoke</t>
        </is>
      </c>
      <c r="B763" s="24" t="inlineStr">
        <is>
          <t>E1</t>
        </is>
      </c>
      <c r="C763" s="24" t="inlineStr">
        <is>
          <t>Championship</t>
        </is>
      </c>
      <c r="D763" s="24" t="n">
        <v>32</v>
      </c>
      <c r="E763" s="29" t="n">
        <v>46435.82291666666</v>
      </c>
      <c r="F763" s="24" t="inlineStr">
        <is>
          <t>Middlesbrough</t>
        </is>
      </c>
      <c r="G763" s="24" t="inlineStr">
        <is>
          <t>Stoke</t>
        </is>
      </c>
      <c r="H763" s="37" t="n"/>
      <c r="I763" s="37" t="n"/>
      <c r="J763" s="37" t="n"/>
      <c r="K763" s="37" t="n"/>
      <c r="L763" s="31" t="n">
        <v>0.4661915578117802</v>
      </c>
      <c r="M763" s="31" t="n">
        <v>0.2756768960468635</v>
      </c>
      <c r="N763" s="31" t="n">
        <v>0.2581315461413563</v>
      </c>
      <c r="O763" s="33">
        <f>3*L763+M763</f>
        <v/>
      </c>
      <c r="P763" s="33">
        <f>3*N763+M763</f>
        <v/>
      </c>
      <c r="Q763" s="31">
        <f>IF(OR(J763="",K763=""),"",SUMPRODUCT(POISSON(Helper!$A$2:$A$122,J763,FALSE)*POISSON(Helper!$B$2:$B$122,K763,FALSE)*Helper!$C$2:$C$122))</f>
        <v/>
      </c>
      <c r="R763" s="31">
        <f>IF(OR(J763="",K763=""),"",SUMPRODUCT(POISSON(Helper!$A$2:$A$122,J763,FALSE)*POISSON(Helper!$B$2:$B$122,K763,FALSE)*Helper!$D$2:$D$122))</f>
        <v/>
      </c>
      <c r="S763" s="31">
        <f>IF(Q763="","",1-Q763-R763)</f>
        <v/>
      </c>
      <c r="T763" s="33">
        <f>IF(Q763="","",3*Q763+R763)</f>
        <v/>
      </c>
      <c r="U763" s="33">
        <f>IF(Q763="","",3*S763+R763)</f>
        <v/>
      </c>
      <c r="V763" s="24">
        <f>IF(OR(H763="",I763=""),"",IF(H763&gt;I763,3,IF(H763=I763,1,0)))</f>
        <v/>
      </c>
      <c r="W763" s="24">
        <f>IF(OR(H763="",I763=""),"",IF(I763&gt;H763,3,IF(H763=I763,1,0)))</f>
        <v/>
      </c>
      <c r="X763" s="24">
        <f>IF(OR(H763="",I763=""),0,1)</f>
        <v/>
      </c>
      <c r="Y763" s="24" t="n"/>
    </row>
    <row r="764">
      <c r="A764" s="24" t="inlineStr">
        <is>
          <t>E1-Southamp-Norwich</t>
        </is>
      </c>
      <c r="B764" s="24" t="inlineStr">
        <is>
          <t>E1</t>
        </is>
      </c>
      <c r="C764" s="24" t="inlineStr">
        <is>
          <t>Championship</t>
        </is>
      </c>
      <c r="D764" s="24" t="n">
        <v>32</v>
      </c>
      <c r="E764" s="29" t="n">
        <v>46435.82291666666</v>
      </c>
      <c r="F764" s="24" t="inlineStr">
        <is>
          <t>Southampton</t>
        </is>
      </c>
      <c r="G764" s="24" t="inlineStr">
        <is>
          <t>Norwich</t>
        </is>
      </c>
      <c r="H764" s="37" t="n"/>
      <c r="I764" s="37" t="n"/>
      <c r="J764" s="37" t="n"/>
      <c r="K764" s="37" t="n"/>
      <c r="L764" s="31" t="n">
        <v>0.42777155158666</v>
      </c>
      <c r="M764" s="31" t="n">
        <v>0.2818244745194758</v>
      </c>
      <c r="N764" s="31" t="n">
        <v>0.2904039738938642</v>
      </c>
      <c r="O764" s="33">
        <f>3*L764+M764</f>
        <v/>
      </c>
      <c r="P764" s="33">
        <f>3*N764+M764</f>
        <v/>
      </c>
      <c r="Q764" s="31">
        <f>IF(OR(J764="",K764=""),"",SUMPRODUCT(POISSON(Helper!$A$2:$A$122,J764,FALSE)*POISSON(Helper!$B$2:$B$122,K764,FALSE)*Helper!$C$2:$C$122))</f>
        <v/>
      </c>
      <c r="R764" s="31">
        <f>IF(OR(J764="",K764=""),"",SUMPRODUCT(POISSON(Helper!$A$2:$A$122,J764,FALSE)*POISSON(Helper!$B$2:$B$122,K764,FALSE)*Helper!$D$2:$D$122))</f>
        <v/>
      </c>
      <c r="S764" s="31">
        <f>IF(Q764="","",1-Q764-R764)</f>
        <v/>
      </c>
      <c r="T764" s="33">
        <f>IF(Q764="","",3*Q764+R764)</f>
        <v/>
      </c>
      <c r="U764" s="33">
        <f>IF(Q764="","",3*S764+R764)</f>
        <v/>
      </c>
      <c r="V764" s="24">
        <f>IF(OR(H764="",I764=""),"",IF(H764&gt;I764,3,IF(H764=I764,1,0)))</f>
        <v/>
      </c>
      <c r="W764" s="24">
        <f>IF(OR(H764="",I764=""),"",IF(I764&gt;H764,3,IF(H764=I764,1,0)))</f>
        <v/>
      </c>
      <c r="X764" s="24">
        <f>IF(OR(H764="",I764=""),0,1)</f>
        <v/>
      </c>
      <c r="Y764" s="24" t="n"/>
    </row>
    <row r="765">
      <c r="A765" s="24" t="inlineStr">
        <is>
          <t>E1-Swansea-Millwall</t>
        </is>
      </c>
      <c r="B765" s="24" t="inlineStr">
        <is>
          <t>E1</t>
        </is>
      </c>
      <c r="C765" s="24" t="inlineStr">
        <is>
          <t>Championship</t>
        </is>
      </c>
      <c r="D765" s="24" t="n">
        <v>32</v>
      </c>
      <c r="E765" s="29" t="n">
        <v>46435.82291666666</v>
      </c>
      <c r="F765" s="24" t="inlineStr">
        <is>
          <t>Swansea</t>
        </is>
      </c>
      <c r="G765" s="24" t="inlineStr">
        <is>
          <t>Millwall</t>
        </is>
      </c>
      <c r="H765" s="37" t="n"/>
      <c r="I765" s="37" t="n"/>
      <c r="J765" s="37" t="n"/>
      <c r="K765" s="37" t="n"/>
      <c r="L765" s="31" t="n">
        <v>0.3721182240787781</v>
      </c>
      <c r="M765" s="31" t="n">
        <v>0.286324949691843</v>
      </c>
      <c r="N765" s="31" t="n">
        <v>0.3415568262293788</v>
      </c>
      <c r="O765" s="33">
        <f>3*L765+M765</f>
        <v/>
      </c>
      <c r="P765" s="33">
        <f>3*N765+M765</f>
        <v/>
      </c>
      <c r="Q765" s="31">
        <f>IF(OR(J765="",K765=""),"",SUMPRODUCT(POISSON(Helper!$A$2:$A$122,J765,FALSE)*POISSON(Helper!$B$2:$B$122,K765,FALSE)*Helper!$C$2:$C$122))</f>
        <v/>
      </c>
      <c r="R765" s="31">
        <f>IF(OR(J765="",K765=""),"",SUMPRODUCT(POISSON(Helper!$A$2:$A$122,J765,FALSE)*POISSON(Helper!$B$2:$B$122,K765,FALSE)*Helper!$D$2:$D$122))</f>
        <v/>
      </c>
      <c r="S765" s="31">
        <f>IF(Q765="","",1-Q765-R765)</f>
        <v/>
      </c>
      <c r="T765" s="33">
        <f>IF(Q765="","",3*Q765+R765)</f>
        <v/>
      </c>
      <c r="U765" s="33">
        <f>IF(Q765="","",3*S765+R765)</f>
        <v/>
      </c>
      <c r="V765" s="24">
        <f>IF(OR(H765="",I765=""),"",IF(H765&gt;I765,3,IF(H765=I765,1,0)))</f>
        <v/>
      </c>
      <c r="W765" s="24">
        <f>IF(OR(H765="",I765=""),"",IF(I765&gt;H765,3,IF(H765=I765,1,0)))</f>
        <v/>
      </c>
      <c r="X765" s="24">
        <f>IF(OR(H765="",I765=""),0,1)</f>
        <v/>
      </c>
      <c r="Y765" s="24" t="n"/>
    </row>
    <row r="766">
      <c r="A766" s="24" t="inlineStr">
        <is>
          <t>E1-Blackbur-Portsmou</t>
        </is>
      </c>
      <c r="B766" s="24" t="inlineStr">
        <is>
          <t>E1</t>
        </is>
      </c>
      <c r="C766" s="24" t="inlineStr">
        <is>
          <t>Championship</t>
        </is>
      </c>
      <c r="D766" s="24" t="n">
        <v>33</v>
      </c>
      <c r="E766" s="29" t="n">
        <v>46438.625</v>
      </c>
      <c r="F766" s="24" t="inlineStr">
        <is>
          <t>Blackburn</t>
        </is>
      </c>
      <c r="G766" s="24" t="inlineStr">
        <is>
          <t>Portsmouth</t>
        </is>
      </c>
      <c r="H766" s="37" t="n"/>
      <c r="I766" s="37" t="n"/>
      <c r="J766" s="37" t="n"/>
      <c r="K766" s="37" t="n"/>
      <c r="L766" s="31" t="n">
        <v>0.4138598060169493</v>
      </c>
      <c r="M766" s="31" t="n">
        <v>0.2834591939399662</v>
      </c>
      <c r="N766" s="31" t="n">
        <v>0.3026810000430845</v>
      </c>
      <c r="O766" s="33">
        <f>3*L766+M766</f>
        <v/>
      </c>
      <c r="P766" s="33">
        <f>3*N766+M766</f>
        <v/>
      </c>
      <c r="Q766" s="31">
        <f>IF(OR(J766="",K766=""),"",SUMPRODUCT(POISSON(Helper!$A$2:$A$122,J766,FALSE)*POISSON(Helper!$B$2:$B$122,K766,FALSE)*Helper!$C$2:$C$122))</f>
        <v/>
      </c>
      <c r="R766" s="31">
        <f>IF(OR(J766="",K766=""),"",SUMPRODUCT(POISSON(Helper!$A$2:$A$122,J766,FALSE)*POISSON(Helper!$B$2:$B$122,K766,FALSE)*Helper!$D$2:$D$122))</f>
        <v/>
      </c>
      <c r="S766" s="31">
        <f>IF(Q766="","",1-Q766-R766)</f>
        <v/>
      </c>
      <c r="T766" s="33">
        <f>IF(Q766="","",3*Q766+R766)</f>
        <v/>
      </c>
      <c r="U766" s="33">
        <f>IF(Q766="","",3*S766+R766)</f>
        <v/>
      </c>
      <c r="V766" s="24">
        <f>IF(OR(H766="",I766=""),"",IF(H766&gt;I766,3,IF(H766=I766,1,0)))</f>
        <v/>
      </c>
      <c r="W766" s="24">
        <f>IF(OR(H766="",I766=""),"",IF(I766&gt;H766,3,IF(H766=I766,1,0)))</f>
        <v/>
      </c>
      <c r="X766" s="24">
        <f>IF(OR(H766="",I766=""),0,1)</f>
        <v/>
      </c>
      <c r="Y766" s="24" t="n"/>
    </row>
    <row r="767">
      <c r="A767" s="24" t="inlineStr">
        <is>
          <t>E1-Bolton-Norwich</t>
        </is>
      </c>
      <c r="B767" s="24" t="inlineStr">
        <is>
          <t>E1</t>
        </is>
      </c>
      <c r="C767" s="24" t="inlineStr">
        <is>
          <t>Championship</t>
        </is>
      </c>
      <c r="D767" s="24" t="n">
        <v>33</v>
      </c>
      <c r="E767" s="29" t="n">
        <v>46438.625</v>
      </c>
      <c r="F767" s="24" t="inlineStr">
        <is>
          <t>Bolton</t>
        </is>
      </c>
      <c r="G767" s="24" t="inlineStr">
        <is>
          <t>Norwich</t>
        </is>
      </c>
      <c r="H767" s="37" t="n"/>
      <c r="I767" s="37" t="n"/>
      <c r="J767" s="37" t="n"/>
      <c r="K767" s="37" t="n"/>
      <c r="L767" s="31" t="n">
        <v>0.3092002670944426</v>
      </c>
      <c r="M767" s="31" t="n">
        <v>0.2841794665727195</v>
      </c>
      <c r="N767" s="31" t="n">
        <v>0.4066202663328379</v>
      </c>
      <c r="O767" s="33">
        <f>3*L767+M767</f>
        <v/>
      </c>
      <c r="P767" s="33">
        <f>3*N767+M767</f>
        <v/>
      </c>
      <c r="Q767" s="31">
        <f>IF(OR(J767="",K767=""),"",SUMPRODUCT(POISSON(Helper!$A$2:$A$122,J767,FALSE)*POISSON(Helper!$B$2:$B$122,K767,FALSE)*Helper!$C$2:$C$122))</f>
        <v/>
      </c>
      <c r="R767" s="31">
        <f>IF(OR(J767="",K767=""),"",SUMPRODUCT(POISSON(Helper!$A$2:$A$122,J767,FALSE)*POISSON(Helper!$B$2:$B$122,K767,FALSE)*Helper!$D$2:$D$122))</f>
        <v/>
      </c>
      <c r="S767" s="31">
        <f>IF(Q767="","",1-Q767-R767)</f>
        <v/>
      </c>
      <c r="T767" s="33">
        <f>IF(Q767="","",3*Q767+R767)</f>
        <v/>
      </c>
      <c r="U767" s="33">
        <f>IF(Q767="","",3*S767+R767)</f>
        <v/>
      </c>
      <c r="V767" s="24">
        <f>IF(OR(H767="",I767=""),"",IF(H767&gt;I767,3,IF(H767=I767,1,0)))</f>
        <v/>
      </c>
      <c r="W767" s="24">
        <f>IF(OR(H767="",I767=""),"",IF(I767&gt;H767,3,IF(H767=I767,1,0)))</f>
        <v/>
      </c>
      <c r="X767" s="24">
        <f>IF(OR(H767="",I767=""),0,1)</f>
        <v/>
      </c>
      <c r="Y767" s="24" t="n"/>
    </row>
    <row r="768">
      <c r="A768" s="24" t="inlineStr">
        <is>
          <t>E1-Charlton-Cardiff</t>
        </is>
      </c>
      <c r="B768" s="24" t="inlineStr">
        <is>
          <t>E1</t>
        </is>
      </c>
      <c r="C768" s="24" t="inlineStr">
        <is>
          <t>Championship</t>
        </is>
      </c>
      <c r="D768" s="24" t="n">
        <v>33</v>
      </c>
      <c r="E768" s="29" t="n">
        <v>46438.625</v>
      </c>
      <c r="F768" s="24" t="inlineStr">
        <is>
          <t>Charlton</t>
        </is>
      </c>
      <c r="G768" s="24" t="inlineStr">
        <is>
          <t>Cardiff</t>
        </is>
      </c>
      <c r="H768" s="37" t="n"/>
      <c r="I768" s="37" t="n"/>
      <c r="J768" s="37" t="n"/>
      <c r="K768" s="37" t="n"/>
      <c r="L768" s="31" t="n">
        <v>0.4028866109647634</v>
      </c>
      <c r="M768" s="31" t="n">
        <v>0.2845153017723164</v>
      </c>
      <c r="N768" s="31" t="n">
        <v>0.3125980872629203</v>
      </c>
      <c r="O768" s="33">
        <f>3*L768+M768</f>
        <v/>
      </c>
      <c r="P768" s="33">
        <f>3*N768+M768</f>
        <v/>
      </c>
      <c r="Q768" s="31">
        <f>IF(OR(J768="",K768=""),"",SUMPRODUCT(POISSON(Helper!$A$2:$A$122,J768,FALSE)*POISSON(Helper!$B$2:$B$122,K768,FALSE)*Helper!$C$2:$C$122))</f>
        <v/>
      </c>
      <c r="R768" s="31">
        <f>IF(OR(J768="",K768=""),"",SUMPRODUCT(POISSON(Helper!$A$2:$A$122,J768,FALSE)*POISSON(Helper!$B$2:$B$122,K768,FALSE)*Helper!$D$2:$D$122))</f>
        <v/>
      </c>
      <c r="S768" s="31">
        <f>IF(Q768="","",1-Q768-R768)</f>
        <v/>
      </c>
      <c r="T768" s="33">
        <f>IF(Q768="","",3*Q768+R768)</f>
        <v/>
      </c>
      <c r="U768" s="33">
        <f>IF(Q768="","",3*S768+R768)</f>
        <v/>
      </c>
      <c r="V768" s="24">
        <f>IF(OR(H768="",I768=""),"",IF(H768&gt;I768,3,IF(H768=I768,1,0)))</f>
        <v/>
      </c>
      <c r="W768" s="24">
        <f>IF(OR(H768="",I768=""),"",IF(I768&gt;H768,3,IF(H768=I768,1,0)))</f>
        <v/>
      </c>
      <c r="X768" s="24">
        <f>IF(OR(H768="",I768=""),0,1)</f>
        <v/>
      </c>
      <c r="Y768" s="24" t="n"/>
    </row>
    <row r="769">
      <c r="A769" s="24" t="inlineStr">
        <is>
          <t>E1-Derby-Burnley</t>
        </is>
      </c>
      <c r="B769" s="24" t="inlineStr">
        <is>
          <t>E1</t>
        </is>
      </c>
      <c r="C769" s="24" t="inlineStr">
        <is>
          <t>Championship</t>
        </is>
      </c>
      <c r="D769" s="24" t="n">
        <v>33</v>
      </c>
      <c r="E769" s="29" t="n">
        <v>46438.625</v>
      </c>
      <c r="F769" s="24" t="inlineStr">
        <is>
          <t>Derby</t>
        </is>
      </c>
      <c r="G769" s="24" t="inlineStr">
        <is>
          <t>Burnley</t>
        </is>
      </c>
      <c r="H769" s="37" t="n"/>
      <c r="I769" s="37" t="n"/>
      <c r="J769" s="37" t="n"/>
      <c r="K769" s="37" t="n"/>
      <c r="L769" s="31" t="n">
        <v>0.3605962029815149</v>
      </c>
      <c r="M769" s="31" t="n">
        <v>0.2865439729971577</v>
      </c>
      <c r="N769" s="31" t="n">
        <v>0.3528598240213274</v>
      </c>
      <c r="O769" s="33">
        <f>3*L769+M769</f>
        <v/>
      </c>
      <c r="P769" s="33">
        <f>3*N769+M769</f>
        <v/>
      </c>
      <c r="Q769" s="31">
        <f>IF(OR(J769="",K769=""),"",SUMPRODUCT(POISSON(Helper!$A$2:$A$122,J769,FALSE)*POISSON(Helper!$B$2:$B$122,K769,FALSE)*Helper!$C$2:$C$122))</f>
        <v/>
      </c>
      <c r="R769" s="31">
        <f>IF(OR(J769="",K769=""),"",SUMPRODUCT(POISSON(Helper!$A$2:$A$122,J769,FALSE)*POISSON(Helper!$B$2:$B$122,K769,FALSE)*Helper!$D$2:$D$122))</f>
        <v/>
      </c>
      <c r="S769" s="31">
        <f>IF(Q769="","",1-Q769-R769)</f>
        <v/>
      </c>
      <c r="T769" s="33">
        <f>IF(Q769="","",3*Q769+R769)</f>
        <v/>
      </c>
      <c r="U769" s="33">
        <f>IF(Q769="","",3*S769+R769)</f>
        <v/>
      </c>
      <c r="V769" s="24">
        <f>IF(OR(H769="",I769=""),"",IF(H769&gt;I769,3,IF(H769=I769,1,0)))</f>
        <v/>
      </c>
      <c r="W769" s="24">
        <f>IF(OR(H769="",I769=""),"",IF(I769&gt;H769,3,IF(H769=I769,1,0)))</f>
        <v/>
      </c>
      <c r="X769" s="24">
        <f>IF(OR(H769="",I769=""),0,1)</f>
        <v/>
      </c>
      <c r="Y769" s="24" t="n"/>
    </row>
    <row r="770">
      <c r="A770" s="24" t="inlineStr">
        <is>
          <t>E1-Middlesb-Birmingh</t>
        </is>
      </c>
      <c r="B770" s="24" t="inlineStr">
        <is>
          <t>E1</t>
        </is>
      </c>
      <c r="C770" s="24" t="inlineStr">
        <is>
          <t>Championship</t>
        </is>
      </c>
      <c r="D770" s="24" t="n">
        <v>33</v>
      </c>
      <c r="E770" s="29" t="n">
        <v>46438.625</v>
      </c>
      <c r="F770" s="24" t="inlineStr">
        <is>
          <t>Middlesbrough</t>
        </is>
      </c>
      <c r="G770" s="24" t="inlineStr">
        <is>
          <t>Birmingham</t>
        </is>
      </c>
      <c r="H770" s="37" t="n"/>
      <c r="I770" s="37" t="n"/>
      <c r="J770" s="37" t="n"/>
      <c r="K770" s="37" t="n"/>
      <c r="L770" s="31" t="n">
        <v>0.434027026913965</v>
      </c>
      <c r="M770" s="31" t="n">
        <v>0.280984360612121</v>
      </c>
      <c r="N770" s="31" t="n">
        <v>0.284988612473914</v>
      </c>
      <c r="O770" s="33">
        <f>3*L770+M770</f>
        <v/>
      </c>
      <c r="P770" s="33">
        <f>3*N770+M770</f>
        <v/>
      </c>
      <c r="Q770" s="31">
        <f>IF(OR(J770="",K770=""),"",SUMPRODUCT(POISSON(Helper!$A$2:$A$122,J770,FALSE)*POISSON(Helper!$B$2:$B$122,K770,FALSE)*Helper!$C$2:$C$122))</f>
        <v/>
      </c>
      <c r="R770" s="31">
        <f>IF(OR(J770="",K770=""),"",SUMPRODUCT(POISSON(Helper!$A$2:$A$122,J770,FALSE)*POISSON(Helper!$B$2:$B$122,K770,FALSE)*Helper!$D$2:$D$122))</f>
        <v/>
      </c>
      <c r="S770" s="31">
        <f>IF(Q770="","",1-Q770-R770)</f>
        <v/>
      </c>
      <c r="T770" s="33">
        <f>IF(Q770="","",3*Q770+R770)</f>
        <v/>
      </c>
      <c r="U770" s="33">
        <f>IF(Q770="","",3*S770+R770)</f>
        <v/>
      </c>
      <c r="V770" s="24">
        <f>IF(OR(H770="",I770=""),"",IF(H770&gt;I770,3,IF(H770=I770,1,0)))</f>
        <v/>
      </c>
      <c r="W770" s="24">
        <f>IF(OR(H770="",I770=""),"",IF(I770&gt;H770,3,IF(H770=I770,1,0)))</f>
        <v/>
      </c>
      <c r="X770" s="24">
        <f>IF(OR(H770="",I770=""),0,1)</f>
        <v/>
      </c>
      <c r="Y770" s="24" t="n"/>
    </row>
    <row r="771">
      <c r="A771" s="24" t="inlineStr">
        <is>
          <t>E1-Preston-QPR</t>
        </is>
      </c>
      <c r="B771" s="24" t="inlineStr">
        <is>
          <t>E1</t>
        </is>
      </c>
      <c r="C771" s="24" t="inlineStr">
        <is>
          <t>Championship</t>
        </is>
      </c>
      <c r="D771" s="24" t="n">
        <v>33</v>
      </c>
      <c r="E771" s="29" t="n">
        <v>46438.625</v>
      </c>
      <c r="F771" s="24" t="inlineStr">
        <is>
          <t>Preston</t>
        </is>
      </c>
      <c r="G771" s="24" t="inlineStr">
        <is>
          <t>QPR</t>
        </is>
      </c>
      <c r="H771" s="37" t="n"/>
      <c r="I771" s="37" t="n"/>
      <c r="J771" s="37" t="n"/>
      <c r="K771" s="37" t="n"/>
      <c r="L771" s="31" t="n">
        <v>0.3925096206440185</v>
      </c>
      <c r="M771" s="31" t="n">
        <v>0.2853189720347763</v>
      </c>
      <c r="N771" s="31" t="n">
        <v>0.3221714073212053</v>
      </c>
      <c r="O771" s="33">
        <f>3*L771+M771</f>
        <v/>
      </c>
      <c r="P771" s="33">
        <f>3*N771+M771</f>
        <v/>
      </c>
      <c r="Q771" s="31">
        <f>IF(OR(J771="",K771=""),"",SUMPRODUCT(POISSON(Helper!$A$2:$A$122,J771,FALSE)*POISSON(Helper!$B$2:$B$122,K771,FALSE)*Helper!$C$2:$C$122))</f>
        <v/>
      </c>
      <c r="R771" s="31">
        <f>IF(OR(J771="",K771=""),"",SUMPRODUCT(POISSON(Helper!$A$2:$A$122,J771,FALSE)*POISSON(Helper!$B$2:$B$122,K771,FALSE)*Helper!$D$2:$D$122))</f>
        <v/>
      </c>
      <c r="S771" s="31">
        <f>IF(Q771="","",1-Q771-R771)</f>
        <v/>
      </c>
      <c r="T771" s="33">
        <f>IF(Q771="","",3*Q771+R771)</f>
        <v/>
      </c>
      <c r="U771" s="33">
        <f>IF(Q771="","",3*S771+R771)</f>
        <v/>
      </c>
      <c r="V771" s="24">
        <f>IF(OR(H771="",I771=""),"",IF(H771&gt;I771,3,IF(H771=I771,1,0)))</f>
        <v/>
      </c>
      <c r="W771" s="24">
        <f>IF(OR(H771="",I771=""),"",IF(I771&gt;H771,3,IF(H771=I771,1,0)))</f>
        <v/>
      </c>
      <c r="X771" s="24">
        <f>IF(OR(H771="",I771=""),0,1)</f>
        <v/>
      </c>
      <c r="Y771" s="24" t="n"/>
    </row>
    <row r="772">
      <c r="A772" s="24" t="inlineStr">
        <is>
          <t>E1-Sheffiel-Stoke</t>
        </is>
      </c>
      <c r="B772" s="24" t="inlineStr">
        <is>
          <t>E1</t>
        </is>
      </c>
      <c r="C772" s="24" t="inlineStr">
        <is>
          <t>Championship</t>
        </is>
      </c>
      <c r="D772" s="24" t="n">
        <v>33</v>
      </c>
      <c r="E772" s="29" t="n">
        <v>46438.625</v>
      </c>
      <c r="F772" s="24" t="inlineStr">
        <is>
          <t>Sheffield United</t>
        </is>
      </c>
      <c r="G772" s="24" t="inlineStr">
        <is>
          <t>Stoke</t>
        </is>
      </c>
      <c r="H772" s="37" t="n"/>
      <c r="I772" s="37" t="n"/>
      <c r="J772" s="37" t="n"/>
      <c r="K772" s="37" t="n"/>
      <c r="L772" s="31" t="n">
        <v>0.4323963300658888</v>
      </c>
      <c r="M772" s="31" t="n">
        <v>0.281209550963981</v>
      </c>
      <c r="N772" s="31" t="n">
        <v>0.2863941189701302</v>
      </c>
      <c r="O772" s="33">
        <f>3*L772+M772</f>
        <v/>
      </c>
      <c r="P772" s="33">
        <f>3*N772+M772</f>
        <v/>
      </c>
      <c r="Q772" s="31">
        <f>IF(OR(J772="",K772=""),"",SUMPRODUCT(POISSON(Helper!$A$2:$A$122,J772,FALSE)*POISSON(Helper!$B$2:$B$122,K772,FALSE)*Helper!$C$2:$C$122))</f>
        <v/>
      </c>
      <c r="R772" s="31">
        <f>IF(OR(J772="",K772=""),"",SUMPRODUCT(POISSON(Helper!$A$2:$A$122,J772,FALSE)*POISSON(Helper!$B$2:$B$122,K772,FALSE)*Helper!$D$2:$D$122))</f>
        <v/>
      </c>
      <c r="S772" s="31">
        <f>IF(Q772="","",1-Q772-R772)</f>
        <v/>
      </c>
      <c r="T772" s="33">
        <f>IF(Q772="","",3*Q772+R772)</f>
        <v/>
      </c>
      <c r="U772" s="33">
        <f>IF(Q772="","",3*S772+R772)</f>
        <v/>
      </c>
      <c r="V772" s="24">
        <f>IF(OR(H772="",I772=""),"",IF(H772&gt;I772,3,IF(H772=I772,1,0)))</f>
        <v/>
      </c>
      <c r="W772" s="24">
        <f>IF(OR(H772="",I772=""),"",IF(I772&gt;H772,3,IF(H772=I772,1,0)))</f>
        <v/>
      </c>
      <c r="X772" s="24">
        <f>IF(OR(H772="",I772=""),0,1)</f>
        <v/>
      </c>
      <c r="Y772" s="24" t="n"/>
    </row>
    <row r="773">
      <c r="A773" s="24" t="inlineStr">
        <is>
          <t>E1-Southamp-Wrexham</t>
        </is>
      </c>
      <c r="B773" s="24" t="inlineStr">
        <is>
          <t>E1</t>
        </is>
      </c>
      <c r="C773" s="24" t="inlineStr">
        <is>
          <t>Championship</t>
        </is>
      </c>
      <c r="D773" s="24" t="n">
        <v>33</v>
      </c>
      <c r="E773" s="29" t="n">
        <v>46438.625</v>
      </c>
      <c r="F773" s="24" t="inlineStr">
        <is>
          <t>Southampton</t>
        </is>
      </c>
      <c r="G773" s="24" t="inlineStr">
        <is>
          <t>Wrexham</t>
        </is>
      </c>
      <c r="H773" s="37" t="n"/>
      <c r="I773" s="37" t="n"/>
      <c r="J773" s="37" t="n"/>
      <c r="K773" s="37" t="n"/>
      <c r="L773" s="31" t="n">
        <v>0.4356632940591492</v>
      </c>
      <c r="M773" s="31" t="n">
        <v>0.2807540430573638</v>
      </c>
      <c r="N773" s="31" t="n">
        <v>0.283582662883487</v>
      </c>
      <c r="O773" s="33">
        <f>3*L773+M773</f>
        <v/>
      </c>
      <c r="P773" s="33">
        <f>3*N773+M773</f>
        <v/>
      </c>
      <c r="Q773" s="31">
        <f>IF(OR(J773="",K773=""),"",SUMPRODUCT(POISSON(Helper!$A$2:$A$122,J773,FALSE)*POISSON(Helper!$B$2:$B$122,K773,FALSE)*Helper!$C$2:$C$122))</f>
        <v/>
      </c>
      <c r="R773" s="31">
        <f>IF(OR(J773="",K773=""),"",SUMPRODUCT(POISSON(Helper!$A$2:$A$122,J773,FALSE)*POISSON(Helper!$B$2:$B$122,K773,FALSE)*Helper!$D$2:$D$122))</f>
        <v/>
      </c>
      <c r="S773" s="31">
        <f>IF(Q773="","",1-Q773-R773)</f>
        <v/>
      </c>
      <c r="T773" s="33">
        <f>IF(Q773="","",3*Q773+R773)</f>
        <v/>
      </c>
      <c r="U773" s="33">
        <f>IF(Q773="","",3*S773+R773)</f>
        <v/>
      </c>
      <c r="V773" s="24">
        <f>IF(OR(H773="",I773=""),"",IF(H773&gt;I773,3,IF(H773=I773,1,0)))</f>
        <v/>
      </c>
      <c r="W773" s="24">
        <f>IF(OR(H773="",I773=""),"",IF(I773&gt;H773,3,IF(H773=I773,1,0)))</f>
        <v/>
      </c>
      <c r="X773" s="24">
        <f>IF(OR(H773="",I773=""),0,1)</f>
        <v/>
      </c>
      <c r="Y773" s="24" t="n"/>
    </row>
    <row r="774">
      <c r="A774" s="24" t="inlineStr">
        <is>
          <t>E1-Swansea-Lincoln</t>
        </is>
      </c>
      <c r="B774" s="24" t="inlineStr">
        <is>
          <t>E1</t>
        </is>
      </c>
      <c r="C774" s="24" t="inlineStr">
        <is>
          <t>Championship</t>
        </is>
      </c>
      <c r="D774" s="24" t="n">
        <v>33</v>
      </c>
      <c r="E774" s="29" t="n">
        <v>46438.625</v>
      </c>
      <c r="F774" s="24" t="inlineStr">
        <is>
          <t>Swansea</t>
        </is>
      </c>
      <c r="G774" s="24" t="inlineStr">
        <is>
          <t>Lincoln</t>
        </is>
      </c>
      <c r="H774" s="37" t="n"/>
      <c r="I774" s="37" t="n"/>
      <c r="J774" s="37" t="n"/>
      <c r="K774" s="37" t="n"/>
      <c r="L774" s="31" t="n">
        <v>0.5102653241860198</v>
      </c>
      <c r="M774" s="31" t="n">
        <v>0.265874789686121</v>
      </c>
      <c r="N774" s="31" t="n">
        <v>0.2238598861278592</v>
      </c>
      <c r="O774" s="33">
        <f>3*L774+M774</f>
        <v/>
      </c>
      <c r="P774" s="33">
        <f>3*N774+M774</f>
        <v/>
      </c>
      <c r="Q774" s="31">
        <f>IF(OR(J774="",K774=""),"",SUMPRODUCT(POISSON(Helper!$A$2:$A$122,J774,FALSE)*POISSON(Helper!$B$2:$B$122,K774,FALSE)*Helper!$C$2:$C$122))</f>
        <v/>
      </c>
      <c r="R774" s="31">
        <f>IF(OR(J774="",K774=""),"",SUMPRODUCT(POISSON(Helper!$A$2:$A$122,J774,FALSE)*POISSON(Helper!$B$2:$B$122,K774,FALSE)*Helper!$D$2:$D$122))</f>
        <v/>
      </c>
      <c r="S774" s="31">
        <f>IF(Q774="","",1-Q774-R774)</f>
        <v/>
      </c>
      <c r="T774" s="33">
        <f>IF(Q774="","",3*Q774+R774)</f>
        <v/>
      </c>
      <c r="U774" s="33">
        <f>IF(Q774="","",3*S774+R774)</f>
        <v/>
      </c>
      <c r="V774" s="24">
        <f>IF(OR(H774="",I774=""),"",IF(H774&gt;I774,3,IF(H774=I774,1,0)))</f>
        <v/>
      </c>
      <c r="W774" s="24">
        <f>IF(OR(H774="",I774=""),"",IF(I774&gt;H774,3,IF(H774=I774,1,0)))</f>
        <v/>
      </c>
      <c r="X774" s="24">
        <f>IF(OR(H774="",I774=""),0,1)</f>
        <v/>
      </c>
      <c r="Y774" s="24" t="n"/>
    </row>
    <row r="775">
      <c r="A775" s="24" t="inlineStr">
        <is>
          <t>E1-Watford-BristolC</t>
        </is>
      </c>
      <c r="B775" s="24" t="inlineStr">
        <is>
          <t>E1</t>
        </is>
      </c>
      <c r="C775" s="24" t="inlineStr">
        <is>
          <t>Championship</t>
        </is>
      </c>
      <c r="D775" s="24" t="n">
        <v>33</v>
      </c>
      <c r="E775" s="29" t="n">
        <v>46438.625</v>
      </c>
      <c r="F775" s="24" t="inlineStr">
        <is>
          <t>Watford</t>
        </is>
      </c>
      <c r="G775" s="24" t="inlineStr">
        <is>
          <t>Bristol City</t>
        </is>
      </c>
      <c r="H775" s="37" t="n"/>
      <c r="I775" s="37" t="n"/>
      <c r="J775" s="37" t="n"/>
      <c r="K775" s="37" t="n"/>
      <c r="L775" s="31" t="n">
        <v>0.3910114067307173</v>
      </c>
      <c r="M775" s="31" t="n">
        <v>0.2854190251824233</v>
      </c>
      <c r="N775" s="31" t="n">
        <v>0.3235695680868594</v>
      </c>
      <c r="O775" s="33">
        <f>3*L775+M775</f>
        <v/>
      </c>
      <c r="P775" s="33">
        <f>3*N775+M775</f>
        <v/>
      </c>
      <c r="Q775" s="31">
        <f>IF(OR(J775="",K775=""),"",SUMPRODUCT(POISSON(Helper!$A$2:$A$122,J775,FALSE)*POISSON(Helper!$B$2:$B$122,K775,FALSE)*Helper!$C$2:$C$122))</f>
        <v/>
      </c>
      <c r="R775" s="31">
        <f>IF(OR(J775="",K775=""),"",SUMPRODUCT(POISSON(Helper!$A$2:$A$122,J775,FALSE)*POISSON(Helper!$B$2:$B$122,K775,FALSE)*Helper!$D$2:$D$122))</f>
        <v/>
      </c>
      <c r="S775" s="31">
        <f>IF(Q775="","",1-Q775-R775)</f>
        <v/>
      </c>
      <c r="T775" s="33">
        <f>IF(Q775="","",3*Q775+R775)</f>
        <v/>
      </c>
      <c r="U775" s="33">
        <f>IF(Q775="","",3*S775+R775)</f>
        <v/>
      </c>
      <c r="V775" s="24">
        <f>IF(OR(H775="",I775=""),"",IF(H775&gt;I775,3,IF(H775=I775,1,0)))</f>
        <v/>
      </c>
      <c r="W775" s="24">
        <f>IF(OR(H775="",I775=""),"",IF(I775&gt;H775,3,IF(H775=I775,1,0)))</f>
        <v/>
      </c>
      <c r="X775" s="24">
        <f>IF(OR(H775="",I775=""),0,1)</f>
        <v/>
      </c>
      <c r="Y775" s="24" t="n"/>
    </row>
    <row r="776">
      <c r="A776" s="24" t="inlineStr">
        <is>
          <t>E1-WestBrom-Wolves</t>
        </is>
      </c>
      <c r="B776" s="24" t="inlineStr">
        <is>
          <t>E1</t>
        </is>
      </c>
      <c r="C776" s="24" t="inlineStr">
        <is>
          <t>Championship</t>
        </is>
      </c>
      <c r="D776" s="24" t="n">
        <v>33</v>
      </c>
      <c r="E776" s="29" t="n">
        <v>46438.625</v>
      </c>
      <c r="F776" s="24" t="inlineStr">
        <is>
          <t>West Brom</t>
        </is>
      </c>
      <c r="G776" s="24" t="inlineStr">
        <is>
          <t>Wolves</t>
        </is>
      </c>
      <c r="H776" s="37" t="n"/>
      <c r="I776" s="37" t="n"/>
      <c r="J776" s="37" t="n"/>
      <c r="K776" s="37" t="n"/>
      <c r="L776" s="31" t="n">
        <v>0.3197383931940115</v>
      </c>
      <c r="M776" s="31" t="n">
        <v>0.2851344243467152</v>
      </c>
      <c r="N776" s="31" t="n">
        <v>0.3951271824592733</v>
      </c>
      <c r="O776" s="33">
        <f>3*L776+M776</f>
        <v/>
      </c>
      <c r="P776" s="33">
        <f>3*N776+M776</f>
        <v/>
      </c>
      <c r="Q776" s="31">
        <f>IF(OR(J776="",K776=""),"",SUMPRODUCT(POISSON(Helper!$A$2:$A$122,J776,FALSE)*POISSON(Helper!$B$2:$B$122,K776,FALSE)*Helper!$C$2:$C$122))</f>
        <v/>
      </c>
      <c r="R776" s="31">
        <f>IF(OR(J776="",K776=""),"",SUMPRODUCT(POISSON(Helper!$A$2:$A$122,J776,FALSE)*POISSON(Helper!$B$2:$B$122,K776,FALSE)*Helper!$D$2:$D$122))</f>
        <v/>
      </c>
      <c r="S776" s="31">
        <f>IF(Q776="","",1-Q776-R776)</f>
        <v/>
      </c>
      <c r="T776" s="33">
        <f>IF(Q776="","",3*Q776+R776)</f>
        <v/>
      </c>
      <c r="U776" s="33">
        <f>IF(Q776="","",3*S776+R776)</f>
        <v/>
      </c>
      <c r="V776" s="24">
        <f>IF(OR(H776="",I776=""),"",IF(H776&gt;I776,3,IF(H776=I776,1,0)))</f>
        <v/>
      </c>
      <c r="W776" s="24">
        <f>IF(OR(H776="",I776=""),"",IF(I776&gt;H776,3,IF(H776=I776,1,0)))</f>
        <v/>
      </c>
      <c r="X776" s="24">
        <f>IF(OR(H776="",I776=""),0,1)</f>
        <v/>
      </c>
      <c r="Y776" s="24" t="n"/>
    </row>
    <row r="777">
      <c r="A777" s="24" t="inlineStr">
        <is>
          <t>E1-WestHam-Millwall</t>
        </is>
      </c>
      <c r="B777" s="24" t="inlineStr">
        <is>
          <t>E1</t>
        </is>
      </c>
      <c r="C777" s="24" t="inlineStr">
        <is>
          <t>Championship</t>
        </is>
      </c>
      <c r="D777" s="24" t="n">
        <v>33</v>
      </c>
      <c r="E777" s="29" t="n">
        <v>46439.5</v>
      </c>
      <c r="F777" s="24" t="inlineStr">
        <is>
          <t>West Ham</t>
        </is>
      </c>
      <c r="G777" s="24" t="inlineStr">
        <is>
          <t>Millwall</t>
        </is>
      </c>
      <c r="H777" s="37" t="n"/>
      <c r="I777" s="37" t="n"/>
      <c r="J777" s="37" t="n"/>
      <c r="K777" s="37" t="n"/>
      <c r="L777" s="31" t="n">
        <v>0.5657352947440611</v>
      </c>
      <c r="M777" s="31" t="n">
        <v>0.2497259542684141</v>
      </c>
      <c r="N777" s="31" t="n">
        <v>0.1845387509875248</v>
      </c>
      <c r="O777" s="33">
        <f>3*L777+M777</f>
        <v/>
      </c>
      <c r="P777" s="33">
        <f>3*N777+M777</f>
        <v/>
      </c>
      <c r="Q777" s="31">
        <f>IF(OR(J777="",K777=""),"",SUMPRODUCT(POISSON(Helper!$A$2:$A$122,J777,FALSE)*POISSON(Helper!$B$2:$B$122,K777,FALSE)*Helper!$C$2:$C$122))</f>
        <v/>
      </c>
      <c r="R777" s="31">
        <f>IF(OR(J777="",K777=""),"",SUMPRODUCT(POISSON(Helper!$A$2:$A$122,J777,FALSE)*POISSON(Helper!$B$2:$B$122,K777,FALSE)*Helper!$D$2:$D$122))</f>
        <v/>
      </c>
      <c r="S777" s="31">
        <f>IF(Q777="","",1-Q777-R777)</f>
        <v/>
      </c>
      <c r="T777" s="33">
        <f>IF(Q777="","",3*Q777+R777)</f>
        <v/>
      </c>
      <c r="U777" s="33">
        <f>IF(Q777="","",3*S777+R777)</f>
        <v/>
      </c>
      <c r="V777" s="24">
        <f>IF(OR(H777="",I777=""),"",IF(H777&gt;I777,3,IF(H777=I777,1,0)))</f>
        <v/>
      </c>
      <c r="W777" s="24">
        <f>IF(OR(H777="",I777=""),"",IF(I777&gt;H777,3,IF(H777=I777,1,0)))</f>
        <v/>
      </c>
      <c r="X777" s="24">
        <f>IF(OR(H777="",I777=""),0,1)</f>
        <v/>
      </c>
      <c r="Y777" s="24" t="n"/>
    </row>
    <row r="778">
      <c r="A778" s="24" t="inlineStr">
        <is>
          <t>E1-Birmingh-WestBrom</t>
        </is>
      </c>
      <c r="B778" s="24" t="inlineStr">
        <is>
          <t>E1</t>
        </is>
      </c>
      <c r="C778" s="24" t="inlineStr">
        <is>
          <t>Championship</t>
        </is>
      </c>
      <c r="D778" s="24" t="n">
        <v>34</v>
      </c>
      <c r="E778" s="29" t="n">
        <v>46445.625</v>
      </c>
      <c r="F778" s="24" t="inlineStr">
        <is>
          <t>Birmingham</t>
        </is>
      </c>
      <c r="G778" s="24" t="inlineStr">
        <is>
          <t>West Brom</t>
        </is>
      </c>
      <c r="H778" s="37" t="n"/>
      <c r="I778" s="37" t="n"/>
      <c r="J778" s="37" t="n"/>
      <c r="K778" s="37" t="n"/>
      <c r="L778" s="31" t="n">
        <v>0.4609588147895948</v>
      </c>
      <c r="M778" s="31" t="n">
        <v>0.2766501881592036</v>
      </c>
      <c r="N778" s="31" t="n">
        <v>0.2623909970512017</v>
      </c>
      <c r="O778" s="33">
        <f>3*L778+M778</f>
        <v/>
      </c>
      <c r="P778" s="33">
        <f>3*N778+M778</f>
        <v/>
      </c>
      <c r="Q778" s="31">
        <f>IF(OR(J778="",K778=""),"",SUMPRODUCT(POISSON(Helper!$A$2:$A$122,J778,FALSE)*POISSON(Helper!$B$2:$B$122,K778,FALSE)*Helper!$C$2:$C$122))</f>
        <v/>
      </c>
      <c r="R778" s="31">
        <f>IF(OR(J778="",K778=""),"",SUMPRODUCT(POISSON(Helper!$A$2:$A$122,J778,FALSE)*POISSON(Helper!$B$2:$B$122,K778,FALSE)*Helper!$D$2:$D$122))</f>
        <v/>
      </c>
      <c r="S778" s="31">
        <f>IF(Q778="","",1-Q778-R778)</f>
        <v/>
      </c>
      <c r="T778" s="33">
        <f>IF(Q778="","",3*Q778+R778)</f>
        <v/>
      </c>
      <c r="U778" s="33">
        <f>IF(Q778="","",3*S778+R778)</f>
        <v/>
      </c>
      <c r="V778" s="24">
        <f>IF(OR(H778="",I778=""),"",IF(H778&gt;I778,3,IF(H778=I778,1,0)))</f>
        <v/>
      </c>
      <c r="W778" s="24">
        <f>IF(OR(H778="",I778=""),"",IF(I778&gt;H778,3,IF(H778=I778,1,0)))</f>
        <v/>
      </c>
      <c r="X778" s="24">
        <f>IF(OR(H778="",I778=""),0,1)</f>
        <v/>
      </c>
      <c r="Y778" s="24" t="n"/>
    </row>
    <row r="779">
      <c r="A779" s="24" t="inlineStr">
        <is>
          <t>E1-BristolC-Charlton</t>
        </is>
      </c>
      <c r="B779" s="24" t="inlineStr">
        <is>
          <t>E1</t>
        </is>
      </c>
      <c r="C779" s="24" t="inlineStr">
        <is>
          <t>Championship</t>
        </is>
      </c>
      <c r="D779" s="24" t="n">
        <v>34</v>
      </c>
      <c r="E779" s="29" t="n">
        <v>46445.625</v>
      </c>
      <c r="F779" s="24" t="inlineStr">
        <is>
          <t>Bristol City</t>
        </is>
      </c>
      <c r="G779" s="24" t="inlineStr">
        <is>
          <t>Charlton</t>
        </is>
      </c>
      <c r="H779" s="37" t="n"/>
      <c r="I779" s="37" t="n"/>
      <c r="J779" s="37" t="n"/>
      <c r="K779" s="37" t="n"/>
      <c r="L779" s="31" t="n">
        <v>0.5025500215346623</v>
      </c>
      <c r="M779" s="31" t="n">
        <v>0.2677920330045446</v>
      </c>
      <c r="N779" s="31" t="n">
        <v>0.229657945460793</v>
      </c>
      <c r="O779" s="33">
        <f>3*L779+M779</f>
        <v/>
      </c>
      <c r="P779" s="33">
        <f>3*N779+M779</f>
        <v/>
      </c>
      <c r="Q779" s="31">
        <f>IF(OR(J779="",K779=""),"",SUMPRODUCT(POISSON(Helper!$A$2:$A$122,J779,FALSE)*POISSON(Helper!$B$2:$B$122,K779,FALSE)*Helper!$C$2:$C$122))</f>
        <v/>
      </c>
      <c r="R779" s="31">
        <f>IF(OR(J779="",K779=""),"",SUMPRODUCT(POISSON(Helper!$A$2:$A$122,J779,FALSE)*POISSON(Helper!$B$2:$B$122,K779,FALSE)*Helper!$D$2:$D$122))</f>
        <v/>
      </c>
      <c r="S779" s="31">
        <f>IF(Q779="","",1-Q779-R779)</f>
        <v/>
      </c>
      <c r="T779" s="33">
        <f>IF(Q779="","",3*Q779+R779)</f>
        <v/>
      </c>
      <c r="U779" s="33">
        <f>IF(Q779="","",3*S779+R779)</f>
        <v/>
      </c>
      <c r="V779" s="24">
        <f>IF(OR(H779="",I779=""),"",IF(H779&gt;I779,3,IF(H779=I779,1,0)))</f>
        <v/>
      </c>
      <c r="W779" s="24">
        <f>IF(OR(H779="",I779=""),"",IF(I779&gt;H779,3,IF(H779=I779,1,0)))</f>
        <v/>
      </c>
      <c r="X779" s="24">
        <f>IF(OR(H779="",I779=""),0,1)</f>
        <v/>
      </c>
      <c r="Y779" s="24" t="n"/>
    </row>
    <row r="780">
      <c r="A780" s="24" t="inlineStr">
        <is>
          <t>E1-Burnley-Watford</t>
        </is>
      </c>
      <c r="B780" s="24" t="inlineStr">
        <is>
          <t>E1</t>
        </is>
      </c>
      <c r="C780" s="24" t="inlineStr">
        <is>
          <t>Championship</t>
        </is>
      </c>
      <c r="D780" s="24" t="n">
        <v>34</v>
      </c>
      <c r="E780" s="29" t="n">
        <v>46445.625</v>
      </c>
      <c r="F780" s="24" t="inlineStr">
        <is>
          <t>Burnley</t>
        </is>
      </c>
      <c r="G780" s="24" t="inlineStr">
        <is>
          <t>Watford</t>
        </is>
      </c>
      <c r="H780" s="37" t="n"/>
      <c r="I780" s="37" t="n"/>
      <c r="J780" s="37" t="n"/>
      <c r="K780" s="37" t="n"/>
      <c r="L780" s="31" t="n">
        <v>0.508570549308475</v>
      </c>
      <c r="M780" s="31" t="n">
        <v>0.2663030620150642</v>
      </c>
      <c r="N780" s="31" t="n">
        <v>0.2251263886764608</v>
      </c>
      <c r="O780" s="33">
        <f>3*L780+M780</f>
        <v/>
      </c>
      <c r="P780" s="33">
        <f>3*N780+M780</f>
        <v/>
      </c>
      <c r="Q780" s="31">
        <f>IF(OR(J780="",K780=""),"",SUMPRODUCT(POISSON(Helper!$A$2:$A$122,J780,FALSE)*POISSON(Helper!$B$2:$B$122,K780,FALSE)*Helper!$C$2:$C$122))</f>
        <v/>
      </c>
      <c r="R780" s="31">
        <f>IF(OR(J780="",K780=""),"",SUMPRODUCT(POISSON(Helper!$A$2:$A$122,J780,FALSE)*POISSON(Helper!$B$2:$B$122,K780,FALSE)*Helper!$D$2:$D$122))</f>
        <v/>
      </c>
      <c r="S780" s="31">
        <f>IF(Q780="","",1-Q780-R780)</f>
        <v/>
      </c>
      <c r="T780" s="33">
        <f>IF(Q780="","",3*Q780+R780)</f>
        <v/>
      </c>
      <c r="U780" s="33">
        <f>IF(Q780="","",3*S780+R780)</f>
        <v/>
      </c>
      <c r="V780" s="24">
        <f>IF(OR(H780="",I780=""),"",IF(H780&gt;I780,3,IF(H780=I780,1,0)))</f>
        <v/>
      </c>
      <c r="W780" s="24">
        <f>IF(OR(H780="",I780=""),"",IF(I780&gt;H780,3,IF(H780=I780,1,0)))</f>
        <v/>
      </c>
      <c r="X780" s="24">
        <f>IF(OR(H780="",I780=""),0,1)</f>
        <v/>
      </c>
      <c r="Y780" s="24" t="n"/>
    </row>
    <row r="781">
      <c r="A781" s="24" t="inlineStr">
        <is>
          <t>E1-Cardiff-Blackbur</t>
        </is>
      </c>
      <c r="B781" s="24" t="inlineStr">
        <is>
          <t>E1</t>
        </is>
      </c>
      <c r="C781" s="24" t="inlineStr">
        <is>
          <t>Championship</t>
        </is>
      </c>
      <c r="D781" s="24" t="n">
        <v>34</v>
      </c>
      <c r="E781" s="29" t="n">
        <v>46445.625</v>
      </c>
      <c r="F781" s="24" t="inlineStr">
        <is>
          <t>Cardiff</t>
        </is>
      </c>
      <c r="G781" s="24" t="inlineStr">
        <is>
          <t>Blackburn</t>
        </is>
      </c>
      <c r="H781" s="37" t="n"/>
      <c r="I781" s="37" t="n"/>
      <c r="J781" s="37" t="n"/>
      <c r="K781" s="37" t="n"/>
      <c r="L781" s="31" t="n">
        <v>0.3799316883583048</v>
      </c>
      <c r="M781" s="31" t="n">
        <v>0.2860311734789289</v>
      </c>
      <c r="N781" s="31" t="n">
        <v>0.3340371381627663</v>
      </c>
      <c r="O781" s="33">
        <f>3*L781+M781</f>
        <v/>
      </c>
      <c r="P781" s="33">
        <f>3*N781+M781</f>
        <v/>
      </c>
      <c r="Q781" s="31">
        <f>IF(OR(J781="",K781=""),"",SUMPRODUCT(POISSON(Helper!$A$2:$A$122,J781,FALSE)*POISSON(Helper!$B$2:$B$122,K781,FALSE)*Helper!$C$2:$C$122))</f>
        <v/>
      </c>
      <c r="R781" s="31">
        <f>IF(OR(J781="",K781=""),"",SUMPRODUCT(POISSON(Helper!$A$2:$A$122,J781,FALSE)*POISSON(Helper!$B$2:$B$122,K781,FALSE)*Helper!$D$2:$D$122))</f>
        <v/>
      </c>
      <c r="S781" s="31">
        <f>IF(Q781="","",1-Q781-R781)</f>
        <v/>
      </c>
      <c r="T781" s="33">
        <f>IF(Q781="","",3*Q781+R781)</f>
        <v/>
      </c>
      <c r="U781" s="33">
        <f>IF(Q781="","",3*S781+R781)</f>
        <v/>
      </c>
      <c r="V781" s="24">
        <f>IF(OR(H781="",I781=""),"",IF(H781&gt;I781,3,IF(H781=I781,1,0)))</f>
        <v/>
      </c>
      <c r="W781" s="24">
        <f>IF(OR(H781="",I781=""),"",IF(I781&gt;H781,3,IF(H781=I781,1,0)))</f>
        <v/>
      </c>
      <c r="X781" s="24">
        <f>IF(OR(H781="",I781=""),0,1)</f>
        <v/>
      </c>
      <c r="Y781" s="24" t="n"/>
    </row>
    <row r="782">
      <c r="A782" s="24" t="inlineStr">
        <is>
          <t>E1-Lincoln-Sheffiel</t>
        </is>
      </c>
      <c r="B782" s="24" t="inlineStr">
        <is>
          <t>E1</t>
        </is>
      </c>
      <c r="C782" s="24" t="inlineStr">
        <is>
          <t>Championship</t>
        </is>
      </c>
      <c r="D782" s="24" t="n">
        <v>34</v>
      </c>
      <c r="E782" s="29" t="n">
        <v>46445.625</v>
      </c>
      <c r="F782" s="24" t="inlineStr">
        <is>
          <t>Lincoln</t>
        </is>
      </c>
      <c r="G782" s="24" t="inlineStr">
        <is>
          <t>Sheffield United</t>
        </is>
      </c>
      <c r="H782" s="37" t="n"/>
      <c r="I782" s="37" t="n"/>
      <c r="J782" s="37" t="n"/>
      <c r="K782" s="37" t="n"/>
      <c r="L782" s="31" t="n">
        <v>0.2824063050488326</v>
      </c>
      <c r="M782" s="31" t="n">
        <v>0.2805574306608739</v>
      </c>
      <c r="N782" s="31" t="n">
        <v>0.4370362642902936</v>
      </c>
      <c r="O782" s="33">
        <f>3*L782+M782</f>
        <v/>
      </c>
      <c r="P782" s="33">
        <f>3*N782+M782</f>
        <v/>
      </c>
      <c r="Q782" s="31">
        <f>IF(OR(J782="",K782=""),"",SUMPRODUCT(POISSON(Helper!$A$2:$A$122,J782,FALSE)*POISSON(Helper!$B$2:$B$122,K782,FALSE)*Helper!$C$2:$C$122))</f>
        <v/>
      </c>
      <c r="R782" s="31">
        <f>IF(OR(J782="",K782=""),"",SUMPRODUCT(POISSON(Helper!$A$2:$A$122,J782,FALSE)*POISSON(Helper!$B$2:$B$122,K782,FALSE)*Helper!$D$2:$D$122))</f>
        <v/>
      </c>
      <c r="S782" s="31">
        <f>IF(Q782="","",1-Q782-R782)</f>
        <v/>
      </c>
      <c r="T782" s="33">
        <f>IF(Q782="","",3*Q782+R782)</f>
        <v/>
      </c>
      <c r="U782" s="33">
        <f>IF(Q782="","",3*S782+R782)</f>
        <v/>
      </c>
      <c r="V782" s="24">
        <f>IF(OR(H782="",I782=""),"",IF(H782&gt;I782,3,IF(H782=I782,1,0)))</f>
        <v/>
      </c>
      <c r="W782" s="24">
        <f>IF(OR(H782="",I782=""),"",IF(I782&gt;H782,3,IF(H782=I782,1,0)))</f>
        <v/>
      </c>
      <c r="X782" s="24">
        <f>IF(OR(H782="",I782=""),0,1)</f>
        <v/>
      </c>
      <c r="Y782" s="24" t="n"/>
    </row>
    <row r="783">
      <c r="A783" s="24" t="inlineStr">
        <is>
          <t>E1-Millwall-Preston</t>
        </is>
      </c>
      <c r="B783" s="24" t="inlineStr">
        <is>
          <t>E1</t>
        </is>
      </c>
      <c r="C783" s="24" t="inlineStr">
        <is>
          <t>Championship</t>
        </is>
      </c>
      <c r="D783" s="24" t="n">
        <v>34</v>
      </c>
      <c r="E783" s="29" t="n">
        <v>46445.625</v>
      </c>
      <c r="F783" s="24" t="inlineStr">
        <is>
          <t>Millwall</t>
        </is>
      </c>
      <c r="G783" s="24" t="inlineStr">
        <is>
          <t>Preston</t>
        </is>
      </c>
      <c r="H783" s="37" t="n"/>
      <c r="I783" s="37" t="n"/>
      <c r="J783" s="37" t="n"/>
      <c r="K783" s="37" t="n"/>
      <c r="L783" s="31" t="n">
        <v>0.4992978301684218</v>
      </c>
      <c r="M783" s="31" t="n">
        <v>0.2685751520310521</v>
      </c>
      <c r="N783" s="31" t="n">
        <v>0.2321270178005261</v>
      </c>
      <c r="O783" s="33">
        <f>3*L783+M783</f>
        <v/>
      </c>
      <c r="P783" s="33">
        <f>3*N783+M783</f>
        <v/>
      </c>
      <c r="Q783" s="31">
        <f>IF(OR(J783="",K783=""),"",SUMPRODUCT(POISSON(Helper!$A$2:$A$122,J783,FALSE)*POISSON(Helper!$B$2:$B$122,K783,FALSE)*Helper!$C$2:$C$122))</f>
        <v/>
      </c>
      <c r="R783" s="31">
        <f>IF(OR(J783="",K783=""),"",SUMPRODUCT(POISSON(Helper!$A$2:$A$122,J783,FALSE)*POISSON(Helper!$B$2:$B$122,K783,FALSE)*Helper!$D$2:$D$122))</f>
        <v/>
      </c>
      <c r="S783" s="31">
        <f>IF(Q783="","",1-Q783-R783)</f>
        <v/>
      </c>
      <c r="T783" s="33">
        <f>IF(Q783="","",3*Q783+R783)</f>
        <v/>
      </c>
      <c r="U783" s="33">
        <f>IF(Q783="","",3*S783+R783)</f>
        <v/>
      </c>
      <c r="V783" s="24">
        <f>IF(OR(H783="",I783=""),"",IF(H783&gt;I783,3,IF(H783=I783,1,0)))</f>
        <v/>
      </c>
      <c r="W783" s="24">
        <f>IF(OR(H783="",I783=""),"",IF(I783&gt;H783,3,IF(H783=I783,1,0)))</f>
        <v/>
      </c>
      <c r="X783" s="24">
        <f>IF(OR(H783="",I783=""),0,1)</f>
        <v/>
      </c>
      <c r="Y783" s="24" t="n"/>
    </row>
    <row r="784">
      <c r="A784" s="24" t="inlineStr">
        <is>
          <t>E1-Norwich-Swansea</t>
        </is>
      </c>
      <c r="B784" s="24" t="inlineStr">
        <is>
          <t>E1</t>
        </is>
      </c>
      <c r="C784" s="24" t="inlineStr">
        <is>
          <t>Championship</t>
        </is>
      </c>
      <c r="D784" s="24" t="n">
        <v>34</v>
      </c>
      <c r="E784" s="29" t="n">
        <v>46445.625</v>
      </c>
      <c r="F784" s="24" t="inlineStr">
        <is>
          <t>Norwich</t>
        </is>
      </c>
      <c r="G784" s="24" t="inlineStr">
        <is>
          <t>Swansea</t>
        </is>
      </c>
      <c r="H784" s="37" t="n"/>
      <c r="I784" s="37" t="n"/>
      <c r="J784" s="37" t="n"/>
      <c r="K784" s="37" t="n"/>
      <c r="L784" s="31" t="n">
        <v>0.4719757781488065</v>
      </c>
      <c r="M784" s="31" t="n">
        <v>0.2745527308604873</v>
      </c>
      <c r="N784" s="31" t="n">
        <v>0.2534714909907061</v>
      </c>
      <c r="O784" s="33">
        <f>3*L784+M784</f>
        <v/>
      </c>
      <c r="P784" s="33">
        <f>3*N784+M784</f>
        <v/>
      </c>
      <c r="Q784" s="31">
        <f>IF(OR(J784="",K784=""),"",SUMPRODUCT(POISSON(Helper!$A$2:$A$122,J784,FALSE)*POISSON(Helper!$B$2:$B$122,K784,FALSE)*Helper!$C$2:$C$122))</f>
        <v/>
      </c>
      <c r="R784" s="31">
        <f>IF(OR(J784="",K784=""),"",SUMPRODUCT(POISSON(Helper!$A$2:$A$122,J784,FALSE)*POISSON(Helper!$B$2:$B$122,K784,FALSE)*Helper!$D$2:$D$122))</f>
        <v/>
      </c>
      <c r="S784" s="31">
        <f>IF(Q784="","",1-Q784-R784)</f>
        <v/>
      </c>
      <c r="T784" s="33">
        <f>IF(Q784="","",3*Q784+R784)</f>
        <v/>
      </c>
      <c r="U784" s="33">
        <f>IF(Q784="","",3*S784+R784)</f>
        <v/>
      </c>
      <c r="V784" s="24">
        <f>IF(OR(H784="",I784=""),"",IF(H784&gt;I784,3,IF(H784=I784,1,0)))</f>
        <v/>
      </c>
      <c r="W784" s="24">
        <f>IF(OR(H784="",I784=""),"",IF(I784&gt;H784,3,IF(H784=I784,1,0)))</f>
        <v/>
      </c>
      <c r="X784" s="24">
        <f>IF(OR(H784="",I784=""),0,1)</f>
        <v/>
      </c>
      <c r="Y784" s="24" t="n"/>
    </row>
    <row r="785">
      <c r="A785" s="24" t="inlineStr">
        <is>
          <t>E1-QPR-WestHam</t>
        </is>
      </c>
      <c r="B785" s="24" t="inlineStr">
        <is>
          <t>E1</t>
        </is>
      </c>
      <c r="C785" s="24" t="inlineStr">
        <is>
          <t>Championship</t>
        </is>
      </c>
      <c r="D785" s="24" t="n">
        <v>34</v>
      </c>
      <c r="E785" s="29" t="n">
        <v>46445.625</v>
      </c>
      <c r="F785" s="24" t="inlineStr">
        <is>
          <t>QPR</t>
        </is>
      </c>
      <c r="G785" s="24" t="inlineStr">
        <is>
          <t>West Ham</t>
        </is>
      </c>
      <c r="H785" s="37" t="n"/>
      <c r="I785" s="37" t="n"/>
      <c r="J785" s="37" t="n"/>
      <c r="K785" s="37" t="n"/>
      <c r="L785" s="31" t="n">
        <v>0.2319171540788355</v>
      </c>
      <c r="M785" s="31" t="n">
        <v>0.2685093533858252</v>
      </c>
      <c r="N785" s="31" t="n">
        <v>0.4995734925353393</v>
      </c>
      <c r="O785" s="33">
        <f>3*L785+M785</f>
        <v/>
      </c>
      <c r="P785" s="33">
        <f>3*N785+M785</f>
        <v/>
      </c>
      <c r="Q785" s="31">
        <f>IF(OR(J785="",K785=""),"",SUMPRODUCT(POISSON(Helper!$A$2:$A$122,J785,FALSE)*POISSON(Helper!$B$2:$B$122,K785,FALSE)*Helper!$C$2:$C$122))</f>
        <v/>
      </c>
      <c r="R785" s="31">
        <f>IF(OR(J785="",K785=""),"",SUMPRODUCT(POISSON(Helper!$A$2:$A$122,J785,FALSE)*POISSON(Helper!$B$2:$B$122,K785,FALSE)*Helper!$D$2:$D$122))</f>
        <v/>
      </c>
      <c r="S785" s="31">
        <f>IF(Q785="","",1-Q785-R785)</f>
        <v/>
      </c>
      <c r="T785" s="33">
        <f>IF(Q785="","",3*Q785+R785)</f>
        <v/>
      </c>
      <c r="U785" s="33">
        <f>IF(Q785="","",3*S785+R785)</f>
        <v/>
      </c>
      <c r="V785" s="24">
        <f>IF(OR(H785="",I785=""),"",IF(H785&gt;I785,3,IF(H785=I785,1,0)))</f>
        <v/>
      </c>
      <c r="W785" s="24">
        <f>IF(OR(H785="",I785=""),"",IF(I785&gt;H785,3,IF(H785=I785,1,0)))</f>
        <v/>
      </c>
      <c r="X785" s="24">
        <f>IF(OR(H785="",I785=""),0,1)</f>
        <v/>
      </c>
      <c r="Y785" s="24" t="n"/>
    </row>
    <row r="786">
      <c r="A786" s="24" t="inlineStr">
        <is>
          <t>E1-Stoke-Bolton</t>
        </is>
      </c>
      <c r="B786" s="24" t="inlineStr">
        <is>
          <t>E1</t>
        </is>
      </c>
      <c r="C786" s="24" t="inlineStr">
        <is>
          <t>Championship</t>
        </is>
      </c>
      <c r="D786" s="24" t="n">
        <v>34</v>
      </c>
      <c r="E786" s="29" t="n">
        <v>46445.625</v>
      </c>
      <c r="F786" s="24" t="inlineStr">
        <is>
          <t>Stoke</t>
        </is>
      </c>
      <c r="G786" s="24" t="inlineStr">
        <is>
          <t>Bolton</t>
        </is>
      </c>
      <c r="H786" s="37" t="n"/>
      <c r="I786" s="37" t="n"/>
      <c r="J786" s="37" t="n"/>
      <c r="K786" s="37" t="n"/>
      <c r="L786" s="31" t="n">
        <v>0.5095604165600356</v>
      </c>
      <c r="M786" s="31" t="n">
        <v>0.2660534059226737</v>
      </c>
      <c r="N786" s="31" t="n">
        <v>0.2243861775172907</v>
      </c>
      <c r="O786" s="33">
        <f>3*L786+M786</f>
        <v/>
      </c>
      <c r="P786" s="33">
        <f>3*N786+M786</f>
        <v/>
      </c>
      <c r="Q786" s="31">
        <f>IF(OR(J786="",K786=""),"",SUMPRODUCT(POISSON(Helper!$A$2:$A$122,J786,FALSE)*POISSON(Helper!$B$2:$B$122,K786,FALSE)*Helper!$C$2:$C$122))</f>
        <v/>
      </c>
      <c r="R786" s="31">
        <f>IF(OR(J786="",K786=""),"",SUMPRODUCT(POISSON(Helper!$A$2:$A$122,J786,FALSE)*POISSON(Helper!$B$2:$B$122,K786,FALSE)*Helper!$D$2:$D$122))</f>
        <v/>
      </c>
      <c r="S786" s="31">
        <f>IF(Q786="","",1-Q786-R786)</f>
        <v/>
      </c>
      <c r="T786" s="33">
        <f>IF(Q786="","",3*Q786+R786)</f>
        <v/>
      </c>
      <c r="U786" s="33">
        <f>IF(Q786="","",3*S786+R786)</f>
        <v/>
      </c>
      <c r="V786" s="24">
        <f>IF(OR(H786="",I786=""),"",IF(H786&gt;I786,3,IF(H786=I786,1,0)))</f>
        <v/>
      </c>
      <c r="W786" s="24">
        <f>IF(OR(H786="",I786=""),"",IF(I786&gt;H786,3,IF(H786=I786,1,0)))</f>
        <v/>
      </c>
      <c r="X786" s="24">
        <f>IF(OR(H786="",I786=""),0,1)</f>
        <v/>
      </c>
      <c r="Y786" s="24" t="n"/>
    </row>
    <row r="787">
      <c r="A787" s="24" t="inlineStr">
        <is>
          <t>E1-Wolves-Middlesb</t>
        </is>
      </c>
      <c r="B787" s="24" t="inlineStr">
        <is>
          <t>E1</t>
        </is>
      </c>
      <c r="C787" s="24" t="inlineStr">
        <is>
          <t>Championship</t>
        </is>
      </c>
      <c r="D787" s="24" t="n">
        <v>34</v>
      </c>
      <c r="E787" s="29" t="n">
        <v>46445.625</v>
      </c>
      <c r="F787" s="24" t="inlineStr">
        <is>
          <t>Wolves</t>
        </is>
      </c>
      <c r="G787" s="24" t="inlineStr">
        <is>
          <t>Middlesbrough</t>
        </is>
      </c>
      <c r="H787" s="37" t="n"/>
      <c r="I787" s="37" t="n"/>
      <c r="J787" s="37" t="n"/>
      <c r="K787" s="37" t="n"/>
      <c r="L787" s="31" t="n">
        <v>0.4554903143851363</v>
      </c>
      <c r="M787" s="31" t="n">
        <v>0.2776224473617413</v>
      </c>
      <c r="N787" s="31" t="n">
        <v>0.2668872382531224</v>
      </c>
      <c r="O787" s="33">
        <f>3*L787+M787</f>
        <v/>
      </c>
      <c r="P787" s="33">
        <f>3*N787+M787</f>
        <v/>
      </c>
      <c r="Q787" s="31">
        <f>IF(OR(J787="",K787=""),"",SUMPRODUCT(POISSON(Helper!$A$2:$A$122,J787,FALSE)*POISSON(Helper!$B$2:$B$122,K787,FALSE)*Helper!$C$2:$C$122))</f>
        <v/>
      </c>
      <c r="R787" s="31">
        <f>IF(OR(J787="",K787=""),"",SUMPRODUCT(POISSON(Helper!$A$2:$A$122,J787,FALSE)*POISSON(Helper!$B$2:$B$122,K787,FALSE)*Helper!$D$2:$D$122))</f>
        <v/>
      </c>
      <c r="S787" s="31">
        <f>IF(Q787="","",1-Q787-R787)</f>
        <v/>
      </c>
      <c r="T787" s="33">
        <f>IF(Q787="","",3*Q787+R787)</f>
        <v/>
      </c>
      <c r="U787" s="33">
        <f>IF(Q787="","",3*S787+R787)</f>
        <v/>
      </c>
      <c r="V787" s="24">
        <f>IF(OR(H787="",I787=""),"",IF(H787&gt;I787,3,IF(H787=I787,1,0)))</f>
        <v/>
      </c>
      <c r="W787" s="24">
        <f>IF(OR(H787="",I787=""),"",IF(I787&gt;H787,3,IF(H787=I787,1,0)))</f>
        <v/>
      </c>
      <c r="X787" s="24">
        <f>IF(OR(H787="",I787=""),0,1)</f>
        <v/>
      </c>
      <c r="Y787" s="24" t="n"/>
    </row>
    <row r="788">
      <c r="A788" s="24" t="inlineStr">
        <is>
          <t>E1-Wrexham-Derby</t>
        </is>
      </c>
      <c r="B788" s="24" t="inlineStr">
        <is>
          <t>E1</t>
        </is>
      </c>
      <c r="C788" s="24" t="inlineStr">
        <is>
          <t>Championship</t>
        </is>
      </c>
      <c r="D788" s="24" t="n">
        <v>34</v>
      </c>
      <c r="E788" s="29" t="n">
        <v>46445.625</v>
      </c>
      <c r="F788" s="24" t="inlineStr">
        <is>
          <t>Wrexham</t>
        </is>
      </c>
      <c r="G788" s="24" t="inlineStr">
        <is>
          <t>Derby</t>
        </is>
      </c>
      <c r="H788" s="37" t="n"/>
      <c r="I788" s="37" t="n"/>
      <c r="J788" s="37" t="n"/>
      <c r="K788" s="37" t="n"/>
      <c r="L788" s="31" t="n">
        <v>0.4376330167361852</v>
      </c>
      <c r="M788" s="31" t="n">
        <v>0.2804710223053497</v>
      </c>
      <c r="N788" s="31" t="n">
        <v>0.2818959609584651</v>
      </c>
      <c r="O788" s="33">
        <f>3*L788+M788</f>
        <v/>
      </c>
      <c r="P788" s="33">
        <f>3*N788+M788</f>
        <v/>
      </c>
      <c r="Q788" s="31">
        <f>IF(OR(J788="",K788=""),"",SUMPRODUCT(POISSON(Helper!$A$2:$A$122,J788,FALSE)*POISSON(Helper!$B$2:$B$122,K788,FALSE)*Helper!$C$2:$C$122))</f>
        <v/>
      </c>
      <c r="R788" s="31">
        <f>IF(OR(J788="",K788=""),"",SUMPRODUCT(POISSON(Helper!$A$2:$A$122,J788,FALSE)*POISSON(Helper!$B$2:$B$122,K788,FALSE)*Helper!$D$2:$D$122))</f>
        <v/>
      </c>
      <c r="S788" s="31">
        <f>IF(Q788="","",1-Q788-R788)</f>
        <v/>
      </c>
      <c r="T788" s="33">
        <f>IF(Q788="","",3*Q788+R788)</f>
        <v/>
      </c>
      <c r="U788" s="33">
        <f>IF(Q788="","",3*S788+R788)</f>
        <v/>
      </c>
      <c r="V788" s="24">
        <f>IF(OR(H788="",I788=""),"",IF(H788&gt;I788,3,IF(H788=I788,1,0)))</f>
        <v/>
      </c>
      <c r="W788" s="24">
        <f>IF(OR(H788="",I788=""),"",IF(I788&gt;H788,3,IF(H788=I788,1,0)))</f>
        <v/>
      </c>
      <c r="X788" s="24">
        <f>IF(OR(H788="",I788=""),0,1)</f>
        <v/>
      </c>
      <c r="Y788" s="24" t="n"/>
    </row>
    <row r="789">
      <c r="A789" s="24" t="inlineStr">
        <is>
          <t>E1-Portsmou-Southamp</t>
        </is>
      </c>
      <c r="B789" s="24" t="inlineStr">
        <is>
          <t>E1</t>
        </is>
      </c>
      <c r="C789" s="24" t="inlineStr">
        <is>
          <t>Championship</t>
        </is>
      </c>
      <c r="D789" s="24" t="n">
        <v>34</v>
      </c>
      <c r="E789" s="29" t="n">
        <v>46446.5</v>
      </c>
      <c r="F789" s="24" t="inlineStr">
        <is>
          <t>Portsmouth</t>
        </is>
      </c>
      <c r="G789" s="24" t="inlineStr">
        <is>
          <t>Southampton</t>
        </is>
      </c>
      <c r="H789" s="37" t="n"/>
      <c r="I789" s="37" t="n"/>
      <c r="J789" s="37" t="n"/>
      <c r="K789" s="37" t="n"/>
      <c r="L789" s="31" t="n">
        <v>0.3383740312770824</v>
      </c>
      <c r="M789" s="31" t="n">
        <v>0.2862152660681078</v>
      </c>
      <c r="N789" s="31" t="n">
        <v>0.3754107026548097</v>
      </c>
      <c r="O789" s="33">
        <f>3*L789+M789</f>
        <v/>
      </c>
      <c r="P789" s="33">
        <f>3*N789+M789</f>
        <v/>
      </c>
      <c r="Q789" s="31">
        <f>IF(OR(J789="",K789=""),"",SUMPRODUCT(POISSON(Helper!$A$2:$A$122,J789,FALSE)*POISSON(Helper!$B$2:$B$122,K789,FALSE)*Helper!$C$2:$C$122))</f>
        <v/>
      </c>
      <c r="R789" s="31">
        <f>IF(OR(J789="",K789=""),"",SUMPRODUCT(POISSON(Helper!$A$2:$A$122,J789,FALSE)*POISSON(Helper!$B$2:$B$122,K789,FALSE)*Helper!$D$2:$D$122))</f>
        <v/>
      </c>
      <c r="S789" s="31">
        <f>IF(Q789="","",1-Q789-R789)</f>
        <v/>
      </c>
      <c r="T789" s="33">
        <f>IF(Q789="","",3*Q789+R789)</f>
        <v/>
      </c>
      <c r="U789" s="33">
        <f>IF(Q789="","",3*S789+R789)</f>
        <v/>
      </c>
      <c r="V789" s="24">
        <f>IF(OR(H789="",I789=""),"",IF(H789&gt;I789,3,IF(H789=I789,1,0)))</f>
        <v/>
      </c>
      <c r="W789" s="24">
        <f>IF(OR(H789="",I789=""),"",IF(I789&gt;H789,3,IF(H789=I789,1,0)))</f>
        <v/>
      </c>
      <c r="X789" s="24">
        <f>IF(OR(H789="",I789=""),0,1)</f>
        <v/>
      </c>
      <c r="Y789" s="24" t="n"/>
    </row>
    <row r="790">
      <c r="A790" s="24" t="inlineStr">
        <is>
          <t>E1-Bolton-QPR</t>
        </is>
      </c>
      <c r="B790" s="24" t="inlineStr">
        <is>
          <t>E1</t>
        </is>
      </c>
      <c r="C790" s="24" t="inlineStr">
        <is>
          <t>Championship</t>
        </is>
      </c>
      <c r="D790" s="24" t="n">
        <v>35</v>
      </c>
      <c r="E790" s="29" t="n">
        <v>46448.82291666666</v>
      </c>
      <c r="F790" s="24" t="inlineStr">
        <is>
          <t>Bolton</t>
        </is>
      </c>
      <c r="G790" s="24" t="inlineStr">
        <is>
          <t>QPR</t>
        </is>
      </c>
      <c r="H790" s="37" t="n"/>
      <c r="I790" s="37" t="n"/>
      <c r="J790" s="37" t="n"/>
      <c r="K790" s="37" t="n"/>
      <c r="L790" s="31" t="n">
        <v>0.372407607827357</v>
      </c>
      <c r="M790" s="31" t="n">
        <v>0.2863161389595069</v>
      </c>
      <c r="N790" s="31" t="n">
        <v>0.341276253213136</v>
      </c>
      <c r="O790" s="33">
        <f>3*L790+M790</f>
        <v/>
      </c>
      <c r="P790" s="33">
        <f>3*N790+M790</f>
        <v/>
      </c>
      <c r="Q790" s="31">
        <f>IF(OR(J790="",K790=""),"",SUMPRODUCT(POISSON(Helper!$A$2:$A$122,J790,FALSE)*POISSON(Helper!$B$2:$B$122,K790,FALSE)*Helper!$C$2:$C$122))</f>
        <v/>
      </c>
      <c r="R790" s="31">
        <f>IF(OR(J790="",K790=""),"",SUMPRODUCT(POISSON(Helper!$A$2:$A$122,J790,FALSE)*POISSON(Helper!$B$2:$B$122,K790,FALSE)*Helper!$D$2:$D$122))</f>
        <v/>
      </c>
      <c r="S790" s="31">
        <f>IF(Q790="","",1-Q790-R790)</f>
        <v/>
      </c>
      <c r="T790" s="33">
        <f>IF(Q790="","",3*Q790+R790)</f>
        <v/>
      </c>
      <c r="U790" s="33">
        <f>IF(Q790="","",3*S790+R790)</f>
        <v/>
      </c>
      <c r="V790" s="24">
        <f>IF(OR(H790="",I790=""),"",IF(H790&gt;I790,3,IF(H790=I790,1,0)))</f>
        <v/>
      </c>
      <c r="W790" s="24">
        <f>IF(OR(H790="",I790=""),"",IF(I790&gt;H790,3,IF(H790=I790,1,0)))</f>
        <v/>
      </c>
      <c r="X790" s="24">
        <f>IF(OR(H790="",I790=""),0,1)</f>
        <v/>
      </c>
      <c r="Y790" s="24" t="n"/>
    </row>
    <row r="791">
      <c r="A791" s="24" t="inlineStr">
        <is>
          <t>E1-BristolC-Birmingh</t>
        </is>
      </c>
      <c r="B791" s="24" t="inlineStr">
        <is>
          <t>E1</t>
        </is>
      </c>
      <c r="C791" s="24" t="inlineStr">
        <is>
          <t>Championship</t>
        </is>
      </c>
      <c r="D791" s="24" t="n">
        <v>35</v>
      </c>
      <c r="E791" s="29" t="n">
        <v>46448.82291666666</v>
      </c>
      <c r="F791" s="24" t="inlineStr">
        <is>
          <t>Bristol City</t>
        </is>
      </c>
      <c r="G791" s="24" t="inlineStr">
        <is>
          <t>Birmingham</t>
        </is>
      </c>
      <c r="H791" s="37" t="n"/>
      <c r="I791" s="37" t="n"/>
      <c r="J791" s="37" t="n"/>
      <c r="K791" s="37" t="n"/>
      <c r="L791" s="31" t="n">
        <v>0.3689919173796192</v>
      </c>
      <c r="M791" s="31" t="n">
        <v>0.2864098782459958</v>
      </c>
      <c r="N791" s="31" t="n">
        <v>0.3445982043743849</v>
      </c>
      <c r="O791" s="33">
        <f>3*L791+M791</f>
        <v/>
      </c>
      <c r="P791" s="33">
        <f>3*N791+M791</f>
        <v/>
      </c>
      <c r="Q791" s="31">
        <f>IF(OR(J791="",K791=""),"",SUMPRODUCT(POISSON(Helper!$A$2:$A$122,J791,FALSE)*POISSON(Helper!$B$2:$B$122,K791,FALSE)*Helper!$C$2:$C$122))</f>
        <v/>
      </c>
      <c r="R791" s="31">
        <f>IF(OR(J791="",K791=""),"",SUMPRODUCT(POISSON(Helper!$A$2:$A$122,J791,FALSE)*POISSON(Helper!$B$2:$B$122,K791,FALSE)*Helper!$D$2:$D$122))</f>
        <v/>
      </c>
      <c r="S791" s="31">
        <f>IF(Q791="","",1-Q791-R791)</f>
        <v/>
      </c>
      <c r="T791" s="33">
        <f>IF(Q791="","",3*Q791+R791)</f>
        <v/>
      </c>
      <c r="U791" s="33">
        <f>IF(Q791="","",3*S791+R791)</f>
        <v/>
      </c>
      <c r="V791" s="24">
        <f>IF(OR(H791="",I791=""),"",IF(H791&gt;I791,3,IF(H791=I791,1,0)))</f>
        <v/>
      </c>
      <c r="W791" s="24">
        <f>IF(OR(H791="",I791=""),"",IF(I791&gt;H791,3,IF(H791=I791,1,0)))</f>
        <v/>
      </c>
      <c r="X791" s="24">
        <f>IF(OR(H791="",I791=""),0,1)</f>
        <v/>
      </c>
      <c r="Y791" s="24" t="n"/>
    </row>
    <row r="792">
      <c r="A792" s="24" t="inlineStr">
        <is>
          <t>E1-Burnley-WestBrom</t>
        </is>
      </c>
      <c r="B792" s="24" t="inlineStr">
        <is>
          <t>E1</t>
        </is>
      </c>
      <c r="C792" s="24" t="inlineStr">
        <is>
          <t>Championship</t>
        </is>
      </c>
      <c r="D792" s="24" t="n">
        <v>35</v>
      </c>
      <c r="E792" s="29" t="n">
        <v>46448.82291666666</v>
      </c>
      <c r="F792" s="24" t="inlineStr">
        <is>
          <t>Burnley</t>
        </is>
      </c>
      <c r="G792" s="24" t="inlineStr">
        <is>
          <t>West Brom</t>
        </is>
      </c>
      <c r="H792" s="37" t="n"/>
      <c r="I792" s="37" t="n"/>
      <c r="J792" s="37" t="n"/>
      <c r="K792" s="37" t="n"/>
      <c r="L792" s="31" t="n">
        <v>0.4781984187009193</v>
      </c>
      <c r="M792" s="31" t="n">
        <v>0.2732874189422916</v>
      </c>
      <c r="N792" s="31" t="n">
        <v>0.2485141623567891</v>
      </c>
      <c r="O792" s="33">
        <f>3*L792+M792</f>
        <v/>
      </c>
      <c r="P792" s="33">
        <f>3*N792+M792</f>
        <v/>
      </c>
      <c r="Q792" s="31">
        <f>IF(OR(J792="",K792=""),"",SUMPRODUCT(POISSON(Helper!$A$2:$A$122,J792,FALSE)*POISSON(Helper!$B$2:$B$122,K792,FALSE)*Helper!$C$2:$C$122))</f>
        <v/>
      </c>
      <c r="R792" s="31">
        <f>IF(OR(J792="",K792=""),"",SUMPRODUCT(POISSON(Helper!$A$2:$A$122,J792,FALSE)*POISSON(Helper!$B$2:$B$122,K792,FALSE)*Helper!$D$2:$D$122))</f>
        <v/>
      </c>
      <c r="S792" s="31">
        <f>IF(Q792="","",1-Q792-R792)</f>
        <v/>
      </c>
      <c r="T792" s="33">
        <f>IF(Q792="","",3*Q792+R792)</f>
        <v/>
      </c>
      <c r="U792" s="33">
        <f>IF(Q792="","",3*S792+R792)</f>
        <v/>
      </c>
      <c r="V792" s="24">
        <f>IF(OR(H792="",I792=""),"",IF(H792&gt;I792,3,IF(H792=I792,1,0)))</f>
        <v/>
      </c>
      <c r="W792" s="24">
        <f>IF(OR(H792="",I792=""),"",IF(I792&gt;H792,3,IF(H792=I792,1,0)))</f>
        <v/>
      </c>
      <c r="X792" s="24">
        <f>IF(OR(H792="",I792=""),0,1)</f>
        <v/>
      </c>
      <c r="Y792" s="24" t="n"/>
    </row>
    <row r="793">
      <c r="A793" s="24" t="inlineStr">
        <is>
          <t>E1-Cardiff-Derby</t>
        </is>
      </c>
      <c r="B793" s="24" t="inlineStr">
        <is>
          <t>E1</t>
        </is>
      </c>
      <c r="C793" s="24" t="inlineStr">
        <is>
          <t>Championship</t>
        </is>
      </c>
      <c r="D793" s="24" t="n">
        <v>35</v>
      </c>
      <c r="E793" s="29" t="n">
        <v>46448.82291666666</v>
      </c>
      <c r="F793" s="24" t="inlineStr">
        <is>
          <t>Cardiff</t>
        </is>
      </c>
      <c r="G793" s="24" t="inlineStr">
        <is>
          <t>Derby</t>
        </is>
      </c>
      <c r="H793" s="37" t="n"/>
      <c r="I793" s="37" t="n"/>
      <c r="J793" s="37" t="n"/>
      <c r="K793" s="37" t="n"/>
      <c r="L793" s="31" t="n">
        <v>0.3393707452654265</v>
      </c>
      <c r="M793" s="31" t="n">
        <v>0.2862519153149845</v>
      </c>
      <c r="N793" s="31" t="n">
        <v>0.374377339419589</v>
      </c>
      <c r="O793" s="33">
        <f>3*L793+M793</f>
        <v/>
      </c>
      <c r="P793" s="33">
        <f>3*N793+M793</f>
        <v/>
      </c>
      <c r="Q793" s="31">
        <f>IF(OR(J793="",K793=""),"",SUMPRODUCT(POISSON(Helper!$A$2:$A$122,J793,FALSE)*POISSON(Helper!$B$2:$B$122,K793,FALSE)*Helper!$C$2:$C$122))</f>
        <v/>
      </c>
      <c r="R793" s="31">
        <f>IF(OR(J793="",K793=""),"",SUMPRODUCT(POISSON(Helper!$A$2:$A$122,J793,FALSE)*POISSON(Helper!$B$2:$B$122,K793,FALSE)*Helper!$D$2:$D$122))</f>
        <v/>
      </c>
      <c r="S793" s="31">
        <f>IF(Q793="","",1-Q793-R793)</f>
        <v/>
      </c>
      <c r="T793" s="33">
        <f>IF(Q793="","",3*Q793+R793)</f>
        <v/>
      </c>
      <c r="U793" s="33">
        <f>IF(Q793="","",3*S793+R793)</f>
        <v/>
      </c>
      <c r="V793" s="24">
        <f>IF(OR(H793="",I793=""),"",IF(H793&gt;I793,3,IF(H793=I793,1,0)))</f>
        <v/>
      </c>
      <c r="W793" s="24">
        <f>IF(OR(H793="",I793=""),"",IF(I793&gt;H793,3,IF(H793=I793,1,0)))</f>
        <v/>
      </c>
      <c r="X793" s="24">
        <f>IF(OR(H793="",I793=""),0,1)</f>
        <v/>
      </c>
      <c r="Y793" s="24" t="n"/>
    </row>
    <row r="794">
      <c r="A794" s="24" t="inlineStr">
        <is>
          <t>E1-Charlton-WestHam</t>
        </is>
      </c>
      <c r="B794" s="24" t="inlineStr">
        <is>
          <t>E1</t>
        </is>
      </c>
      <c r="C794" s="24" t="inlineStr">
        <is>
          <t>Championship</t>
        </is>
      </c>
      <c r="D794" s="24" t="n">
        <v>35</v>
      </c>
      <c r="E794" s="29" t="n">
        <v>46448.82291666666</v>
      </c>
      <c r="F794" s="24" t="inlineStr">
        <is>
          <t>Charlton</t>
        </is>
      </c>
      <c r="G794" s="24" t="inlineStr">
        <is>
          <t>West Ham</t>
        </is>
      </c>
      <c r="H794" s="37" t="n"/>
      <c r="I794" s="37" t="n"/>
      <c r="J794" s="37" t="n"/>
      <c r="K794" s="37" t="n"/>
      <c r="L794" s="31" t="n">
        <v>0.1915430267553563</v>
      </c>
      <c r="M794" s="31" t="n">
        <v>0.25303228297018</v>
      </c>
      <c r="N794" s="31" t="n">
        <v>0.5554246902744635</v>
      </c>
      <c r="O794" s="33">
        <f>3*L794+M794</f>
        <v/>
      </c>
      <c r="P794" s="33">
        <f>3*N794+M794</f>
        <v/>
      </c>
      <c r="Q794" s="31">
        <f>IF(OR(J794="",K794=""),"",SUMPRODUCT(POISSON(Helper!$A$2:$A$122,J794,FALSE)*POISSON(Helper!$B$2:$B$122,K794,FALSE)*Helper!$C$2:$C$122))</f>
        <v/>
      </c>
      <c r="R794" s="31">
        <f>IF(OR(J794="",K794=""),"",SUMPRODUCT(POISSON(Helper!$A$2:$A$122,J794,FALSE)*POISSON(Helper!$B$2:$B$122,K794,FALSE)*Helper!$D$2:$D$122))</f>
        <v/>
      </c>
      <c r="S794" s="31">
        <f>IF(Q794="","",1-Q794-R794)</f>
        <v/>
      </c>
      <c r="T794" s="33">
        <f>IF(Q794="","",3*Q794+R794)</f>
        <v/>
      </c>
      <c r="U794" s="33">
        <f>IF(Q794="","",3*S794+R794)</f>
        <v/>
      </c>
      <c r="V794" s="24">
        <f>IF(OR(H794="",I794=""),"",IF(H794&gt;I794,3,IF(H794=I794,1,0)))</f>
        <v/>
      </c>
      <c r="W794" s="24">
        <f>IF(OR(H794="",I794=""),"",IF(I794&gt;H794,3,IF(H794=I794,1,0)))</f>
        <v/>
      </c>
      <c r="X794" s="24">
        <f>IF(OR(H794="",I794=""),0,1)</f>
        <v/>
      </c>
      <c r="Y794" s="24" t="n"/>
    </row>
    <row r="795">
      <c r="A795" s="24" t="inlineStr">
        <is>
          <t>E1-Middlesb-Blackbur</t>
        </is>
      </c>
      <c r="B795" s="24" t="inlineStr">
        <is>
          <t>E1</t>
        </is>
      </c>
      <c r="C795" s="24" t="inlineStr">
        <is>
          <t>Championship</t>
        </is>
      </c>
      <c r="D795" s="24" t="n">
        <v>35</v>
      </c>
      <c r="E795" s="29" t="n">
        <v>46448.82291666666</v>
      </c>
      <c r="F795" s="24" t="inlineStr">
        <is>
          <t>Middlesbrough</t>
        </is>
      </c>
      <c r="G795" s="24" t="inlineStr">
        <is>
          <t>Blackburn</t>
        </is>
      </c>
      <c r="H795" s="37" t="n"/>
      <c r="I795" s="37" t="n"/>
      <c r="J795" s="37" t="n"/>
      <c r="K795" s="37" t="n"/>
      <c r="L795" s="31" t="n">
        <v>0.5183869537945347</v>
      </c>
      <c r="M795" s="31" t="n">
        <v>0.2637673344173893</v>
      </c>
      <c r="N795" s="31" t="n">
        <v>0.217845711788076</v>
      </c>
      <c r="O795" s="33">
        <f>3*L795+M795</f>
        <v/>
      </c>
      <c r="P795" s="33">
        <f>3*N795+M795</f>
        <v/>
      </c>
      <c r="Q795" s="31">
        <f>IF(OR(J795="",K795=""),"",SUMPRODUCT(POISSON(Helper!$A$2:$A$122,J795,FALSE)*POISSON(Helper!$B$2:$B$122,K795,FALSE)*Helper!$C$2:$C$122))</f>
        <v/>
      </c>
      <c r="R795" s="31">
        <f>IF(OR(J795="",K795=""),"",SUMPRODUCT(POISSON(Helper!$A$2:$A$122,J795,FALSE)*POISSON(Helper!$B$2:$B$122,K795,FALSE)*Helper!$D$2:$D$122))</f>
        <v/>
      </c>
      <c r="S795" s="31">
        <f>IF(Q795="","",1-Q795-R795)</f>
        <v/>
      </c>
      <c r="T795" s="33">
        <f>IF(Q795="","",3*Q795+R795)</f>
        <v/>
      </c>
      <c r="U795" s="33">
        <f>IF(Q795="","",3*S795+R795)</f>
        <v/>
      </c>
      <c r="V795" s="24">
        <f>IF(OR(H795="",I795=""),"",IF(H795&gt;I795,3,IF(H795=I795,1,0)))</f>
        <v/>
      </c>
      <c r="W795" s="24">
        <f>IF(OR(H795="",I795=""),"",IF(I795&gt;H795,3,IF(H795=I795,1,0)))</f>
        <v/>
      </c>
      <c r="X795" s="24">
        <f>IF(OR(H795="",I795=""),0,1)</f>
        <v/>
      </c>
      <c r="Y795" s="24" t="n"/>
    </row>
    <row r="796">
      <c r="A796" s="24" t="inlineStr">
        <is>
          <t>E1-Norwich-Millwall</t>
        </is>
      </c>
      <c r="B796" s="24" t="inlineStr">
        <is>
          <t>E1</t>
        </is>
      </c>
      <c r="C796" s="24" t="inlineStr">
        <is>
          <t>Championship</t>
        </is>
      </c>
      <c r="D796" s="24" t="n">
        <v>35</v>
      </c>
      <c r="E796" s="29" t="n">
        <v>46448.82291666666</v>
      </c>
      <c r="F796" s="24" t="inlineStr">
        <is>
          <t>Norwich</t>
        </is>
      </c>
      <c r="G796" s="24" t="inlineStr">
        <is>
          <t>Millwall</t>
        </is>
      </c>
      <c r="H796" s="37" t="n"/>
      <c r="I796" s="37" t="n"/>
      <c r="J796" s="37" t="n"/>
      <c r="K796" s="37" t="n"/>
      <c r="L796" s="31" t="n">
        <v>0.4263667594444127</v>
      </c>
      <c r="M796" s="31" t="n">
        <v>0.2820042683322065</v>
      </c>
      <c r="N796" s="31" t="n">
        <v>0.2916289722233808</v>
      </c>
      <c r="O796" s="33">
        <f>3*L796+M796</f>
        <v/>
      </c>
      <c r="P796" s="33">
        <f>3*N796+M796</f>
        <v/>
      </c>
      <c r="Q796" s="31">
        <f>IF(OR(J796="",K796=""),"",SUMPRODUCT(POISSON(Helper!$A$2:$A$122,J796,FALSE)*POISSON(Helper!$B$2:$B$122,K796,FALSE)*Helper!$C$2:$C$122))</f>
        <v/>
      </c>
      <c r="R796" s="31">
        <f>IF(OR(J796="",K796=""),"",SUMPRODUCT(POISSON(Helper!$A$2:$A$122,J796,FALSE)*POISSON(Helper!$B$2:$B$122,K796,FALSE)*Helper!$D$2:$D$122))</f>
        <v/>
      </c>
      <c r="S796" s="31">
        <f>IF(Q796="","",1-Q796-R796)</f>
        <v/>
      </c>
      <c r="T796" s="33">
        <f>IF(Q796="","",3*Q796+R796)</f>
        <v/>
      </c>
      <c r="U796" s="33">
        <f>IF(Q796="","",3*S796+R796)</f>
        <v/>
      </c>
      <c r="V796" s="24">
        <f>IF(OR(H796="",I796=""),"",IF(H796&gt;I796,3,IF(H796=I796,1,0)))</f>
        <v/>
      </c>
      <c r="W796" s="24">
        <f>IF(OR(H796="",I796=""),"",IF(I796&gt;H796,3,IF(H796=I796,1,0)))</f>
        <v/>
      </c>
      <c r="X796" s="24">
        <f>IF(OR(H796="",I796=""),0,1)</f>
        <v/>
      </c>
      <c r="Y796" s="24" t="n"/>
    </row>
    <row r="797">
      <c r="A797" s="24" t="inlineStr">
        <is>
          <t>E1-Watford-Wrexham</t>
        </is>
      </c>
      <c r="B797" s="24" t="inlineStr">
        <is>
          <t>E1</t>
        </is>
      </c>
      <c r="C797" s="24" t="inlineStr">
        <is>
          <t>Championship</t>
        </is>
      </c>
      <c r="D797" s="24" t="n">
        <v>35</v>
      </c>
      <c r="E797" s="29" t="n">
        <v>46448.82291666666</v>
      </c>
      <c r="F797" s="24" t="inlineStr">
        <is>
          <t>Watford</t>
        </is>
      </c>
      <c r="G797" s="24" t="inlineStr">
        <is>
          <t>Wrexham</t>
        </is>
      </c>
      <c r="H797" s="37" t="n"/>
      <c r="I797" s="37" t="n"/>
      <c r="J797" s="37" t="n"/>
      <c r="K797" s="37" t="n"/>
      <c r="L797" s="31" t="n">
        <v>0.3625571066100376</v>
      </c>
      <c r="M797" s="31" t="n">
        <v>0.2865250269901879</v>
      </c>
      <c r="N797" s="31" t="n">
        <v>0.3509178663997745</v>
      </c>
      <c r="O797" s="33">
        <f>3*L797+M797</f>
        <v/>
      </c>
      <c r="P797" s="33">
        <f>3*N797+M797</f>
        <v/>
      </c>
      <c r="Q797" s="31">
        <f>IF(OR(J797="",K797=""),"",SUMPRODUCT(POISSON(Helper!$A$2:$A$122,J797,FALSE)*POISSON(Helper!$B$2:$B$122,K797,FALSE)*Helper!$C$2:$C$122))</f>
        <v/>
      </c>
      <c r="R797" s="31">
        <f>IF(OR(J797="",K797=""),"",SUMPRODUCT(POISSON(Helper!$A$2:$A$122,J797,FALSE)*POISSON(Helper!$B$2:$B$122,K797,FALSE)*Helper!$D$2:$D$122))</f>
        <v/>
      </c>
      <c r="S797" s="31">
        <f>IF(Q797="","",1-Q797-R797)</f>
        <v/>
      </c>
      <c r="T797" s="33">
        <f>IF(Q797="","",3*Q797+R797)</f>
        <v/>
      </c>
      <c r="U797" s="33">
        <f>IF(Q797="","",3*S797+R797)</f>
        <v/>
      </c>
      <c r="V797" s="24">
        <f>IF(OR(H797="",I797=""),"",IF(H797&gt;I797,3,IF(H797=I797,1,0)))</f>
        <v/>
      </c>
      <c r="W797" s="24">
        <f>IF(OR(H797="",I797=""),"",IF(I797&gt;H797,3,IF(H797=I797,1,0)))</f>
        <v/>
      </c>
      <c r="X797" s="24">
        <f>IF(OR(H797="",I797=""),0,1)</f>
        <v/>
      </c>
      <c r="Y797" s="24" t="n"/>
    </row>
    <row r="798">
      <c r="A798" s="24" t="inlineStr">
        <is>
          <t>E1-Portsmou-Lincoln</t>
        </is>
      </c>
      <c r="B798" s="24" t="inlineStr">
        <is>
          <t>E1</t>
        </is>
      </c>
      <c r="C798" s="24" t="inlineStr">
        <is>
          <t>Championship</t>
        </is>
      </c>
      <c r="D798" s="24" t="n">
        <v>35</v>
      </c>
      <c r="E798" s="29" t="n">
        <v>46449.82291666666</v>
      </c>
      <c r="F798" s="24" t="inlineStr">
        <is>
          <t>Portsmouth</t>
        </is>
      </c>
      <c r="G798" s="24" t="inlineStr">
        <is>
          <t>Lincoln</t>
        </is>
      </c>
      <c r="H798" s="37" t="n"/>
      <c r="I798" s="37" t="n"/>
      <c r="J798" s="37" t="n"/>
      <c r="K798" s="37" t="n"/>
      <c r="L798" s="31" t="n">
        <v>0.4958099394976566</v>
      </c>
      <c r="M798" s="31" t="n">
        <v>0.269398365265226</v>
      </c>
      <c r="N798" s="31" t="n">
        <v>0.2347916952371173</v>
      </c>
      <c r="O798" s="33">
        <f>3*L798+M798</f>
        <v/>
      </c>
      <c r="P798" s="33">
        <f>3*N798+M798</f>
        <v/>
      </c>
      <c r="Q798" s="31">
        <f>IF(OR(J798="",K798=""),"",SUMPRODUCT(POISSON(Helper!$A$2:$A$122,J798,FALSE)*POISSON(Helper!$B$2:$B$122,K798,FALSE)*Helper!$C$2:$C$122))</f>
        <v/>
      </c>
      <c r="R798" s="31">
        <f>IF(OR(J798="",K798=""),"",SUMPRODUCT(POISSON(Helper!$A$2:$A$122,J798,FALSE)*POISSON(Helper!$B$2:$B$122,K798,FALSE)*Helper!$D$2:$D$122))</f>
        <v/>
      </c>
      <c r="S798" s="31">
        <f>IF(Q798="","",1-Q798-R798)</f>
        <v/>
      </c>
      <c r="T798" s="33">
        <f>IF(Q798="","",3*Q798+R798)</f>
        <v/>
      </c>
      <c r="U798" s="33">
        <f>IF(Q798="","",3*S798+R798)</f>
        <v/>
      </c>
      <c r="V798" s="24">
        <f>IF(OR(H798="",I798=""),"",IF(H798&gt;I798,3,IF(H798=I798,1,0)))</f>
        <v/>
      </c>
      <c r="W798" s="24">
        <f>IF(OR(H798="",I798=""),"",IF(I798&gt;H798,3,IF(H798=I798,1,0)))</f>
        <v/>
      </c>
      <c r="X798" s="24">
        <f>IF(OR(H798="",I798=""),0,1)</f>
        <v/>
      </c>
      <c r="Y798" s="24" t="n"/>
    </row>
    <row r="799">
      <c r="A799" s="24" t="inlineStr">
        <is>
          <t>E1-Sheffiel-Swansea</t>
        </is>
      </c>
      <c r="B799" s="24" t="inlineStr">
        <is>
          <t>E1</t>
        </is>
      </c>
      <c r="C799" s="24" t="inlineStr">
        <is>
          <t>Championship</t>
        </is>
      </c>
      <c r="D799" s="24" t="n">
        <v>35</v>
      </c>
      <c r="E799" s="29" t="n">
        <v>46449.82291666666</v>
      </c>
      <c r="F799" s="24" t="inlineStr">
        <is>
          <t>Sheffield United</t>
        </is>
      </c>
      <c r="G799" s="24" t="inlineStr">
        <is>
          <t>Swansea</t>
        </is>
      </c>
      <c r="H799" s="37" t="n"/>
      <c r="I799" s="37" t="n"/>
      <c r="J799" s="37" t="n"/>
      <c r="K799" s="37" t="n"/>
      <c r="L799" s="31" t="n">
        <v>0.4672325500684099</v>
      </c>
      <c r="M799" s="31" t="n">
        <v>0.2754783044226006</v>
      </c>
      <c r="N799" s="31" t="n">
        <v>0.2572891455089895</v>
      </c>
      <c r="O799" s="33">
        <f>3*L799+M799</f>
        <v/>
      </c>
      <c r="P799" s="33">
        <f>3*N799+M799</f>
        <v/>
      </c>
      <c r="Q799" s="31">
        <f>IF(OR(J799="",K799=""),"",SUMPRODUCT(POISSON(Helper!$A$2:$A$122,J799,FALSE)*POISSON(Helper!$B$2:$B$122,K799,FALSE)*Helper!$C$2:$C$122))</f>
        <v/>
      </c>
      <c r="R799" s="31">
        <f>IF(OR(J799="",K799=""),"",SUMPRODUCT(POISSON(Helper!$A$2:$A$122,J799,FALSE)*POISSON(Helper!$B$2:$B$122,K799,FALSE)*Helper!$D$2:$D$122))</f>
        <v/>
      </c>
      <c r="S799" s="31">
        <f>IF(Q799="","",1-Q799-R799)</f>
        <v/>
      </c>
      <c r="T799" s="33">
        <f>IF(Q799="","",3*Q799+R799)</f>
        <v/>
      </c>
      <c r="U799" s="33">
        <f>IF(Q799="","",3*S799+R799)</f>
        <v/>
      </c>
      <c r="V799" s="24">
        <f>IF(OR(H799="",I799=""),"",IF(H799&gt;I799,3,IF(H799=I799,1,0)))</f>
        <v/>
      </c>
      <c r="W799" s="24">
        <f>IF(OR(H799="",I799=""),"",IF(I799&gt;H799,3,IF(H799=I799,1,0)))</f>
        <v/>
      </c>
      <c r="X799" s="24">
        <f>IF(OR(H799="",I799=""),0,1)</f>
        <v/>
      </c>
      <c r="Y799" s="24" t="n"/>
    </row>
    <row r="800">
      <c r="A800" s="24" t="inlineStr">
        <is>
          <t>E1-Stoke-Southamp</t>
        </is>
      </c>
      <c r="B800" s="24" t="inlineStr">
        <is>
          <t>E1</t>
        </is>
      </c>
      <c r="C800" s="24" t="inlineStr">
        <is>
          <t>Championship</t>
        </is>
      </c>
      <c r="D800" s="24" t="n">
        <v>35</v>
      </c>
      <c r="E800" s="29" t="n">
        <v>46449.82291666666</v>
      </c>
      <c r="F800" s="24" t="inlineStr">
        <is>
          <t>Stoke</t>
        </is>
      </c>
      <c r="G800" s="24" t="inlineStr">
        <is>
          <t>Southampton</t>
        </is>
      </c>
      <c r="H800" s="37" t="n"/>
      <c r="I800" s="37" t="n"/>
      <c r="J800" s="37" t="n"/>
      <c r="K800" s="37" t="n"/>
      <c r="L800" s="31" t="n">
        <v>0.384649041066688</v>
      </c>
      <c r="M800" s="31" t="n">
        <v>0.2857982578734929</v>
      </c>
      <c r="N800" s="31" t="n">
        <v>0.3295527010598191</v>
      </c>
      <c r="O800" s="33">
        <f>3*L800+M800</f>
        <v/>
      </c>
      <c r="P800" s="33">
        <f>3*N800+M800</f>
        <v/>
      </c>
      <c r="Q800" s="31">
        <f>IF(OR(J800="",K800=""),"",SUMPRODUCT(POISSON(Helper!$A$2:$A$122,J800,FALSE)*POISSON(Helper!$B$2:$B$122,K800,FALSE)*Helper!$C$2:$C$122))</f>
        <v/>
      </c>
      <c r="R800" s="31">
        <f>IF(OR(J800="",K800=""),"",SUMPRODUCT(POISSON(Helper!$A$2:$A$122,J800,FALSE)*POISSON(Helper!$B$2:$B$122,K800,FALSE)*Helper!$D$2:$D$122))</f>
        <v/>
      </c>
      <c r="S800" s="31">
        <f>IF(Q800="","",1-Q800-R800)</f>
        <v/>
      </c>
      <c r="T800" s="33">
        <f>IF(Q800="","",3*Q800+R800)</f>
        <v/>
      </c>
      <c r="U800" s="33">
        <f>IF(Q800="","",3*S800+R800)</f>
        <v/>
      </c>
      <c r="V800" s="24">
        <f>IF(OR(H800="",I800=""),"",IF(H800&gt;I800,3,IF(H800=I800,1,0)))</f>
        <v/>
      </c>
      <c r="W800" s="24">
        <f>IF(OR(H800="",I800=""),"",IF(I800&gt;H800,3,IF(H800=I800,1,0)))</f>
        <v/>
      </c>
      <c r="X800" s="24">
        <f>IF(OR(H800="",I800=""),0,1)</f>
        <v/>
      </c>
      <c r="Y800" s="24" t="n"/>
    </row>
    <row r="801">
      <c r="A801" s="24" t="inlineStr">
        <is>
          <t>E1-Wolves-Preston</t>
        </is>
      </c>
      <c r="B801" s="24" t="inlineStr">
        <is>
          <t>E1</t>
        </is>
      </c>
      <c r="C801" s="24" t="inlineStr">
        <is>
          <t>Championship</t>
        </is>
      </c>
      <c r="D801" s="24" t="n">
        <v>35</v>
      </c>
      <c r="E801" s="29" t="n">
        <v>46449.82291666666</v>
      </c>
      <c r="F801" s="24" t="inlineStr">
        <is>
          <t>Wolves</t>
        </is>
      </c>
      <c r="G801" s="24" t="inlineStr">
        <is>
          <t>Preston</t>
        </is>
      </c>
      <c r="H801" s="37" t="n"/>
      <c r="I801" s="37" t="n"/>
      <c r="J801" s="37" t="n"/>
      <c r="K801" s="37" t="n"/>
      <c r="L801" s="31" t="n">
        <v>0.5787765387180658</v>
      </c>
      <c r="M801" s="31" t="n">
        <v>0.2453520557640067</v>
      </c>
      <c r="N801" s="31" t="n">
        <v>0.1758714055179275</v>
      </c>
      <c r="O801" s="33">
        <f>3*L801+M801</f>
        <v/>
      </c>
      <c r="P801" s="33">
        <f>3*N801+M801</f>
        <v/>
      </c>
      <c r="Q801" s="31">
        <f>IF(OR(J801="",K801=""),"",SUMPRODUCT(POISSON(Helper!$A$2:$A$122,J801,FALSE)*POISSON(Helper!$B$2:$B$122,K801,FALSE)*Helper!$C$2:$C$122))</f>
        <v/>
      </c>
      <c r="R801" s="31">
        <f>IF(OR(J801="",K801=""),"",SUMPRODUCT(POISSON(Helper!$A$2:$A$122,J801,FALSE)*POISSON(Helper!$B$2:$B$122,K801,FALSE)*Helper!$D$2:$D$122))</f>
        <v/>
      </c>
      <c r="S801" s="31">
        <f>IF(Q801="","",1-Q801-R801)</f>
        <v/>
      </c>
      <c r="T801" s="33">
        <f>IF(Q801="","",3*Q801+R801)</f>
        <v/>
      </c>
      <c r="U801" s="33">
        <f>IF(Q801="","",3*S801+R801)</f>
        <v/>
      </c>
      <c r="V801" s="24">
        <f>IF(OR(H801="",I801=""),"",IF(H801&gt;I801,3,IF(H801=I801,1,0)))</f>
        <v/>
      </c>
      <c r="W801" s="24">
        <f>IF(OR(H801="",I801=""),"",IF(I801&gt;H801,3,IF(H801=I801,1,0)))</f>
        <v/>
      </c>
      <c r="X801" s="24">
        <f>IF(OR(H801="",I801=""),0,1)</f>
        <v/>
      </c>
      <c r="Y801" s="24" t="n"/>
    </row>
    <row r="802">
      <c r="A802" s="24" t="inlineStr">
        <is>
          <t>E1-Birmingh-Sheffiel</t>
        </is>
      </c>
      <c r="B802" s="24" t="inlineStr">
        <is>
          <t>E1</t>
        </is>
      </c>
      <c r="C802" s="24" t="inlineStr">
        <is>
          <t>Championship</t>
        </is>
      </c>
      <c r="D802" s="24" t="n">
        <v>36</v>
      </c>
      <c r="E802" s="29" t="n">
        <v>46452.625</v>
      </c>
      <c r="F802" s="24" t="inlineStr">
        <is>
          <t>Birmingham</t>
        </is>
      </c>
      <c r="G802" s="24" t="inlineStr">
        <is>
          <t>Sheffield United</t>
        </is>
      </c>
      <c r="H802" s="37" t="n"/>
      <c r="I802" s="37" t="n"/>
      <c r="J802" s="37" t="n"/>
      <c r="K802" s="37" t="n"/>
      <c r="L802" s="31" t="n">
        <v>0.4320610625500481</v>
      </c>
      <c r="M802" s="31" t="n">
        <v>0.2812553107055007</v>
      </c>
      <c r="N802" s="31" t="n">
        <v>0.2866836267444512</v>
      </c>
      <c r="O802" s="33">
        <f>3*L802+M802</f>
        <v/>
      </c>
      <c r="P802" s="33">
        <f>3*N802+M802</f>
        <v/>
      </c>
      <c r="Q802" s="31">
        <f>IF(OR(J802="",K802=""),"",SUMPRODUCT(POISSON(Helper!$A$2:$A$122,J802,FALSE)*POISSON(Helper!$B$2:$B$122,K802,FALSE)*Helper!$C$2:$C$122))</f>
        <v/>
      </c>
      <c r="R802" s="31">
        <f>IF(OR(J802="",K802=""),"",SUMPRODUCT(POISSON(Helper!$A$2:$A$122,J802,FALSE)*POISSON(Helper!$B$2:$B$122,K802,FALSE)*Helper!$D$2:$D$122))</f>
        <v/>
      </c>
      <c r="S802" s="31">
        <f>IF(Q802="","",1-Q802-R802)</f>
        <v/>
      </c>
      <c r="T802" s="33">
        <f>IF(Q802="","",3*Q802+R802)</f>
        <v/>
      </c>
      <c r="U802" s="33">
        <f>IF(Q802="","",3*S802+R802)</f>
        <v/>
      </c>
      <c r="V802" s="24">
        <f>IF(OR(H802="",I802=""),"",IF(H802&gt;I802,3,IF(H802=I802,1,0)))</f>
        <v/>
      </c>
      <c r="W802" s="24">
        <f>IF(OR(H802="",I802=""),"",IF(I802&gt;H802,3,IF(H802=I802,1,0)))</f>
        <v/>
      </c>
      <c r="X802" s="24">
        <f>IF(OR(H802="",I802=""),0,1)</f>
        <v/>
      </c>
      <c r="Y802" s="24" t="n"/>
    </row>
    <row r="803">
      <c r="A803" s="24" t="inlineStr">
        <is>
          <t>E1-Blackbur-Wolves</t>
        </is>
      </c>
      <c r="B803" s="24" t="inlineStr">
        <is>
          <t>E1</t>
        </is>
      </c>
      <c r="C803" s="24" t="inlineStr">
        <is>
          <t>Championship</t>
        </is>
      </c>
      <c r="D803" s="24" t="n">
        <v>36</v>
      </c>
      <c r="E803" s="29" t="n">
        <v>46452.625</v>
      </c>
      <c r="F803" s="24" t="inlineStr">
        <is>
          <t>Blackburn</t>
        </is>
      </c>
      <c r="G803" s="24" t="inlineStr">
        <is>
          <t>Wolves</t>
        </is>
      </c>
      <c r="H803" s="37" t="n"/>
      <c r="I803" s="37" t="n"/>
      <c r="J803" s="37" t="n"/>
      <c r="K803" s="37" t="n"/>
      <c r="L803" s="31" t="n">
        <v>0.2855445689751696</v>
      </c>
      <c r="M803" s="31" t="n">
        <v>0.2810740386438551</v>
      </c>
      <c r="N803" s="31" t="n">
        <v>0.4333813923809753</v>
      </c>
      <c r="O803" s="33">
        <f>3*L803+M803</f>
        <v/>
      </c>
      <c r="P803" s="33">
        <f>3*N803+M803</f>
        <v/>
      </c>
      <c r="Q803" s="31">
        <f>IF(OR(J803="",K803=""),"",SUMPRODUCT(POISSON(Helper!$A$2:$A$122,J803,FALSE)*POISSON(Helper!$B$2:$B$122,K803,FALSE)*Helper!$C$2:$C$122))</f>
        <v/>
      </c>
      <c r="R803" s="31">
        <f>IF(OR(J803="",K803=""),"",SUMPRODUCT(POISSON(Helper!$A$2:$A$122,J803,FALSE)*POISSON(Helper!$B$2:$B$122,K803,FALSE)*Helper!$D$2:$D$122))</f>
        <v/>
      </c>
      <c r="S803" s="31">
        <f>IF(Q803="","",1-Q803-R803)</f>
        <v/>
      </c>
      <c r="T803" s="33">
        <f>IF(Q803="","",3*Q803+R803)</f>
        <v/>
      </c>
      <c r="U803" s="33">
        <f>IF(Q803="","",3*S803+R803)</f>
        <v/>
      </c>
      <c r="V803" s="24">
        <f>IF(OR(H803="",I803=""),"",IF(H803&gt;I803,3,IF(H803=I803,1,0)))</f>
        <v/>
      </c>
      <c r="W803" s="24">
        <f>IF(OR(H803="",I803=""),"",IF(I803&gt;H803,3,IF(H803=I803,1,0)))</f>
        <v/>
      </c>
      <c r="X803" s="24">
        <f>IF(OR(H803="",I803=""),0,1)</f>
        <v/>
      </c>
      <c r="Y803" s="24" t="n"/>
    </row>
    <row r="804">
      <c r="A804" s="24" t="inlineStr">
        <is>
          <t>E1-Derby-Charlton</t>
        </is>
      </c>
      <c r="B804" s="24" t="inlineStr">
        <is>
          <t>E1</t>
        </is>
      </c>
      <c r="C804" s="24" t="inlineStr">
        <is>
          <t>Championship</t>
        </is>
      </c>
      <c r="D804" s="24" t="n">
        <v>36</v>
      </c>
      <c r="E804" s="29" t="n">
        <v>46452.625</v>
      </c>
      <c r="F804" s="24" t="inlineStr">
        <is>
          <t>Derby</t>
        </is>
      </c>
      <c r="G804" s="24" t="inlineStr">
        <is>
          <t>Charlton</t>
        </is>
      </c>
      <c r="H804" s="37" t="n"/>
      <c r="I804" s="37" t="n"/>
      <c r="J804" s="37" t="n"/>
      <c r="K804" s="37" t="n"/>
      <c r="L804" s="31" t="n">
        <v>0.5109057827499912</v>
      </c>
      <c r="M804" s="31" t="n">
        <v>0.2657119061927108</v>
      </c>
      <c r="N804" s="31" t="n">
        <v>0.2233823110572979</v>
      </c>
      <c r="O804" s="33">
        <f>3*L804+M804</f>
        <v/>
      </c>
      <c r="P804" s="33">
        <f>3*N804+M804</f>
        <v/>
      </c>
      <c r="Q804" s="31">
        <f>IF(OR(J804="",K804=""),"",SUMPRODUCT(POISSON(Helper!$A$2:$A$122,J804,FALSE)*POISSON(Helper!$B$2:$B$122,K804,FALSE)*Helper!$C$2:$C$122))</f>
        <v/>
      </c>
      <c r="R804" s="31">
        <f>IF(OR(J804="",K804=""),"",SUMPRODUCT(POISSON(Helper!$A$2:$A$122,J804,FALSE)*POISSON(Helper!$B$2:$B$122,K804,FALSE)*Helper!$D$2:$D$122))</f>
        <v/>
      </c>
      <c r="S804" s="31">
        <f>IF(Q804="","",1-Q804-R804)</f>
        <v/>
      </c>
      <c r="T804" s="33">
        <f>IF(Q804="","",3*Q804+R804)</f>
        <v/>
      </c>
      <c r="U804" s="33">
        <f>IF(Q804="","",3*S804+R804)</f>
        <v/>
      </c>
      <c r="V804" s="24">
        <f>IF(OR(H804="",I804=""),"",IF(H804&gt;I804,3,IF(H804=I804,1,0)))</f>
        <v/>
      </c>
      <c r="W804" s="24">
        <f>IF(OR(H804="",I804=""),"",IF(I804&gt;H804,3,IF(H804=I804,1,0)))</f>
        <v/>
      </c>
      <c r="X804" s="24">
        <f>IF(OR(H804="",I804=""),0,1)</f>
        <v/>
      </c>
      <c r="Y804" s="24" t="n"/>
    </row>
    <row r="805">
      <c r="A805" s="24" t="inlineStr">
        <is>
          <t>E1-Lincoln-Middlesb</t>
        </is>
      </c>
      <c r="B805" s="24" t="inlineStr">
        <is>
          <t>E1</t>
        </is>
      </c>
      <c r="C805" s="24" t="inlineStr">
        <is>
          <t>Championship</t>
        </is>
      </c>
      <c r="D805" s="24" t="n">
        <v>36</v>
      </c>
      <c r="E805" s="29" t="n">
        <v>46452.625</v>
      </c>
      <c r="F805" s="24" t="inlineStr">
        <is>
          <t>Lincoln</t>
        </is>
      </c>
      <c r="G805" s="24" t="inlineStr">
        <is>
          <t>Middlesbrough</t>
        </is>
      </c>
      <c r="H805" s="37" t="n"/>
      <c r="I805" s="37" t="n"/>
      <c r="J805" s="37" t="n"/>
      <c r="K805" s="37" t="n"/>
      <c r="L805" s="31" t="n">
        <v>0.2543411753624701</v>
      </c>
      <c r="M805" s="31" t="n">
        <v>0.2747672887127546</v>
      </c>
      <c r="N805" s="31" t="n">
        <v>0.4708915359247753</v>
      </c>
      <c r="O805" s="33">
        <f>3*L805+M805</f>
        <v/>
      </c>
      <c r="P805" s="33">
        <f>3*N805+M805</f>
        <v/>
      </c>
      <c r="Q805" s="31">
        <f>IF(OR(J805="",K805=""),"",SUMPRODUCT(POISSON(Helper!$A$2:$A$122,J805,FALSE)*POISSON(Helper!$B$2:$B$122,K805,FALSE)*Helper!$C$2:$C$122))</f>
        <v/>
      </c>
      <c r="R805" s="31">
        <f>IF(OR(J805="",K805=""),"",SUMPRODUCT(POISSON(Helper!$A$2:$A$122,J805,FALSE)*POISSON(Helper!$B$2:$B$122,K805,FALSE)*Helper!$D$2:$D$122))</f>
        <v/>
      </c>
      <c r="S805" s="31">
        <f>IF(Q805="","",1-Q805-R805)</f>
        <v/>
      </c>
      <c r="T805" s="33">
        <f>IF(Q805="","",3*Q805+R805)</f>
        <v/>
      </c>
      <c r="U805" s="33">
        <f>IF(Q805="","",3*S805+R805)</f>
        <v/>
      </c>
      <c r="V805" s="24">
        <f>IF(OR(H805="",I805=""),"",IF(H805&gt;I805,3,IF(H805=I805,1,0)))</f>
        <v/>
      </c>
      <c r="W805" s="24">
        <f>IF(OR(H805="",I805=""),"",IF(I805&gt;H805,3,IF(H805=I805,1,0)))</f>
        <v/>
      </c>
      <c r="X805" s="24">
        <f>IF(OR(H805="",I805=""),0,1)</f>
        <v/>
      </c>
      <c r="Y805" s="24" t="n"/>
    </row>
    <row r="806">
      <c r="A806" s="24" t="inlineStr">
        <is>
          <t>E1-Millwall-BristolC</t>
        </is>
      </c>
      <c r="B806" s="24" t="inlineStr">
        <is>
          <t>E1</t>
        </is>
      </c>
      <c r="C806" s="24" t="inlineStr">
        <is>
          <t>Championship</t>
        </is>
      </c>
      <c r="D806" s="24" t="n">
        <v>36</v>
      </c>
      <c r="E806" s="29" t="n">
        <v>46452.625</v>
      </c>
      <c r="F806" s="24" t="inlineStr">
        <is>
          <t>Millwall</t>
        </is>
      </c>
      <c r="G806" s="24" t="inlineStr">
        <is>
          <t>Bristol City</t>
        </is>
      </c>
      <c r="H806" s="37" t="n"/>
      <c r="I806" s="37" t="n"/>
      <c r="J806" s="37" t="n"/>
      <c r="K806" s="37" t="n"/>
      <c r="L806" s="31" t="n">
        <v>0.4436472652077853</v>
      </c>
      <c r="M806" s="31" t="n">
        <v>0.2795681677360632</v>
      </c>
      <c r="N806" s="31" t="n">
        <v>0.2767845670561515</v>
      </c>
      <c r="O806" s="33">
        <f>3*L806+M806</f>
        <v/>
      </c>
      <c r="P806" s="33">
        <f>3*N806+M806</f>
        <v/>
      </c>
      <c r="Q806" s="31">
        <f>IF(OR(J806="",K806=""),"",SUMPRODUCT(POISSON(Helper!$A$2:$A$122,J806,FALSE)*POISSON(Helper!$B$2:$B$122,K806,FALSE)*Helper!$C$2:$C$122))</f>
        <v/>
      </c>
      <c r="R806" s="31">
        <f>IF(OR(J806="",K806=""),"",SUMPRODUCT(POISSON(Helper!$A$2:$A$122,J806,FALSE)*POISSON(Helper!$B$2:$B$122,K806,FALSE)*Helper!$D$2:$D$122))</f>
        <v/>
      </c>
      <c r="S806" s="31">
        <f>IF(Q806="","",1-Q806-R806)</f>
        <v/>
      </c>
      <c r="T806" s="33">
        <f>IF(Q806="","",3*Q806+R806)</f>
        <v/>
      </c>
      <c r="U806" s="33">
        <f>IF(Q806="","",3*S806+R806)</f>
        <v/>
      </c>
      <c r="V806" s="24">
        <f>IF(OR(H806="",I806=""),"",IF(H806&gt;I806,3,IF(H806=I806,1,0)))</f>
        <v/>
      </c>
      <c r="W806" s="24">
        <f>IF(OR(H806="",I806=""),"",IF(I806&gt;H806,3,IF(H806=I806,1,0)))</f>
        <v/>
      </c>
      <c r="X806" s="24">
        <f>IF(OR(H806="",I806=""),0,1)</f>
        <v/>
      </c>
      <c r="Y806" s="24" t="n"/>
    </row>
    <row r="807">
      <c r="A807" s="24" t="inlineStr">
        <is>
          <t>E1-Preston-Bolton</t>
        </is>
      </c>
      <c r="B807" s="24" t="inlineStr">
        <is>
          <t>E1</t>
        </is>
      </c>
      <c r="C807" s="24" t="inlineStr">
        <is>
          <t>Championship</t>
        </is>
      </c>
      <c r="D807" s="24" t="n">
        <v>36</v>
      </c>
      <c r="E807" s="29" t="n">
        <v>46452.625</v>
      </c>
      <c r="F807" s="24" t="inlineStr">
        <is>
          <t>Preston</t>
        </is>
      </c>
      <c r="G807" s="24" t="inlineStr">
        <is>
          <t>Bolton</t>
        </is>
      </c>
      <c r="H807" s="37" t="n"/>
      <c r="I807" s="37" t="n"/>
      <c r="J807" s="37" t="n"/>
      <c r="K807" s="37" t="n"/>
      <c r="L807" s="31" t="n">
        <v>0.4370438663981573</v>
      </c>
      <c r="M807" s="31" t="n">
        <v>0.2805563335172634</v>
      </c>
      <c r="N807" s="31" t="n">
        <v>0.2823998000845793</v>
      </c>
      <c r="O807" s="33">
        <f>3*L807+M807</f>
        <v/>
      </c>
      <c r="P807" s="33">
        <f>3*N807+M807</f>
        <v/>
      </c>
      <c r="Q807" s="31">
        <f>IF(OR(J807="",K807=""),"",SUMPRODUCT(POISSON(Helper!$A$2:$A$122,J807,FALSE)*POISSON(Helper!$B$2:$B$122,K807,FALSE)*Helper!$C$2:$C$122))</f>
        <v/>
      </c>
      <c r="R807" s="31">
        <f>IF(OR(J807="",K807=""),"",SUMPRODUCT(POISSON(Helper!$A$2:$A$122,J807,FALSE)*POISSON(Helper!$B$2:$B$122,K807,FALSE)*Helper!$D$2:$D$122))</f>
        <v/>
      </c>
      <c r="S807" s="31">
        <f>IF(Q807="","",1-Q807-R807)</f>
        <v/>
      </c>
      <c r="T807" s="33">
        <f>IF(Q807="","",3*Q807+R807)</f>
        <v/>
      </c>
      <c r="U807" s="33">
        <f>IF(Q807="","",3*S807+R807)</f>
        <v/>
      </c>
      <c r="V807" s="24">
        <f>IF(OR(H807="",I807=""),"",IF(H807&gt;I807,3,IF(H807=I807,1,0)))</f>
        <v/>
      </c>
      <c r="W807" s="24">
        <f>IF(OR(H807="",I807=""),"",IF(I807&gt;H807,3,IF(H807=I807,1,0)))</f>
        <v/>
      </c>
      <c r="X807" s="24">
        <f>IF(OR(H807="",I807=""),0,1)</f>
        <v/>
      </c>
      <c r="Y807" s="24" t="n"/>
    </row>
    <row r="808">
      <c r="A808" s="24" t="inlineStr">
        <is>
          <t>E1-QPR-Portsmou</t>
        </is>
      </c>
      <c r="B808" s="24" t="inlineStr">
        <is>
          <t>E1</t>
        </is>
      </c>
      <c r="C808" s="24" t="inlineStr">
        <is>
          <t>Championship</t>
        </is>
      </c>
      <c r="D808" s="24" t="n">
        <v>36</v>
      </c>
      <c r="E808" s="29" t="n">
        <v>46452.625</v>
      </c>
      <c r="F808" s="24" t="inlineStr">
        <is>
          <t>QPR</t>
        </is>
      </c>
      <c r="G808" s="24" t="inlineStr">
        <is>
          <t>Portsmouth</t>
        </is>
      </c>
      <c r="H808" s="37" t="n"/>
      <c r="I808" s="37" t="n"/>
      <c r="J808" s="37" t="n"/>
      <c r="K808" s="37" t="n"/>
      <c r="L808" s="31" t="n">
        <v>0.4177808408346956</v>
      </c>
      <c r="M808" s="31" t="n">
        <v>0.2830315028559041</v>
      </c>
      <c r="N808" s="31" t="n">
        <v>0.2991876563094003</v>
      </c>
      <c r="O808" s="33">
        <f>3*L808+M808</f>
        <v/>
      </c>
      <c r="P808" s="33">
        <f>3*N808+M808</f>
        <v/>
      </c>
      <c r="Q808" s="31">
        <f>IF(OR(J808="",K808=""),"",SUMPRODUCT(POISSON(Helper!$A$2:$A$122,J808,FALSE)*POISSON(Helper!$B$2:$B$122,K808,FALSE)*Helper!$C$2:$C$122))</f>
        <v/>
      </c>
      <c r="R808" s="31">
        <f>IF(OR(J808="",K808=""),"",SUMPRODUCT(POISSON(Helper!$A$2:$A$122,J808,FALSE)*POISSON(Helper!$B$2:$B$122,K808,FALSE)*Helper!$D$2:$D$122))</f>
        <v/>
      </c>
      <c r="S808" s="31">
        <f>IF(Q808="","",1-Q808-R808)</f>
        <v/>
      </c>
      <c r="T808" s="33">
        <f>IF(Q808="","",3*Q808+R808)</f>
        <v/>
      </c>
      <c r="U808" s="33">
        <f>IF(Q808="","",3*S808+R808)</f>
        <v/>
      </c>
      <c r="V808" s="24">
        <f>IF(OR(H808="",I808=""),"",IF(H808&gt;I808,3,IF(H808=I808,1,0)))</f>
        <v/>
      </c>
      <c r="W808" s="24">
        <f>IF(OR(H808="",I808=""),"",IF(I808&gt;H808,3,IF(H808=I808,1,0)))</f>
        <v/>
      </c>
      <c r="X808" s="24">
        <f>IF(OR(H808="",I808=""),0,1)</f>
        <v/>
      </c>
      <c r="Y808" s="24" t="n"/>
    </row>
    <row r="809">
      <c r="A809" s="24" t="inlineStr">
        <is>
          <t>E1-Southamp-Watford</t>
        </is>
      </c>
      <c r="B809" s="24" t="inlineStr">
        <is>
          <t>E1</t>
        </is>
      </c>
      <c r="C809" s="24" t="inlineStr">
        <is>
          <t>Championship</t>
        </is>
      </c>
      <c r="D809" s="24" t="n">
        <v>36</v>
      </c>
      <c r="E809" s="29" t="n">
        <v>46452.625</v>
      </c>
      <c r="F809" s="24" t="inlineStr">
        <is>
          <t>Southampton</t>
        </is>
      </c>
      <c r="G809" s="24" t="inlineStr">
        <is>
          <t>Watford</t>
        </is>
      </c>
      <c r="H809" s="37" t="n"/>
      <c r="I809" s="37" t="n"/>
      <c r="J809" s="37" t="n"/>
      <c r="K809" s="37" t="n"/>
      <c r="L809" s="31" t="n">
        <v>0.4916213404256447</v>
      </c>
      <c r="M809" s="31" t="n">
        <v>0.2703640086412777</v>
      </c>
      <c r="N809" s="31" t="n">
        <v>0.2380146509330776</v>
      </c>
      <c r="O809" s="33">
        <f>3*L809+M809</f>
        <v/>
      </c>
      <c r="P809" s="33">
        <f>3*N809+M809</f>
        <v/>
      </c>
      <c r="Q809" s="31">
        <f>IF(OR(J809="",K809=""),"",SUMPRODUCT(POISSON(Helper!$A$2:$A$122,J809,FALSE)*POISSON(Helper!$B$2:$B$122,K809,FALSE)*Helper!$C$2:$C$122))</f>
        <v/>
      </c>
      <c r="R809" s="31">
        <f>IF(OR(J809="",K809=""),"",SUMPRODUCT(POISSON(Helper!$A$2:$A$122,J809,FALSE)*POISSON(Helper!$B$2:$B$122,K809,FALSE)*Helper!$D$2:$D$122))</f>
        <v/>
      </c>
      <c r="S809" s="31">
        <f>IF(Q809="","",1-Q809-R809)</f>
        <v/>
      </c>
      <c r="T809" s="33">
        <f>IF(Q809="","",3*Q809+R809)</f>
        <v/>
      </c>
      <c r="U809" s="33">
        <f>IF(Q809="","",3*S809+R809)</f>
        <v/>
      </c>
      <c r="V809" s="24">
        <f>IF(OR(H809="",I809=""),"",IF(H809&gt;I809,3,IF(H809=I809,1,0)))</f>
        <v/>
      </c>
      <c r="W809" s="24">
        <f>IF(OR(H809="",I809=""),"",IF(I809&gt;H809,3,IF(H809=I809,1,0)))</f>
        <v/>
      </c>
      <c r="X809" s="24">
        <f>IF(OR(H809="",I809=""),0,1)</f>
        <v/>
      </c>
      <c r="Y809" s="24" t="n"/>
    </row>
    <row r="810">
      <c r="A810" s="24" t="inlineStr">
        <is>
          <t>E1-Swansea-Stoke</t>
        </is>
      </c>
      <c r="B810" s="24" t="inlineStr">
        <is>
          <t>E1</t>
        </is>
      </c>
      <c r="C810" s="24" t="inlineStr">
        <is>
          <t>Championship</t>
        </is>
      </c>
      <c r="D810" s="24" t="n">
        <v>36</v>
      </c>
      <c r="E810" s="29" t="n">
        <v>46452.625</v>
      </c>
      <c r="F810" s="24" t="inlineStr">
        <is>
          <t>Swansea</t>
        </is>
      </c>
      <c r="G810" s="24" t="inlineStr">
        <is>
          <t>Stoke</t>
        </is>
      </c>
      <c r="H810" s="37" t="n"/>
      <c r="I810" s="37" t="n"/>
      <c r="J810" s="37" t="n"/>
      <c r="K810" s="37" t="n"/>
      <c r="L810" s="31" t="n">
        <v>0.3824441068423723</v>
      </c>
      <c r="M810" s="31" t="n">
        <v>0.285912280640476</v>
      </c>
      <c r="N810" s="31" t="n">
        <v>0.3316436125171517</v>
      </c>
      <c r="O810" s="33">
        <f>3*L810+M810</f>
        <v/>
      </c>
      <c r="P810" s="33">
        <f>3*N810+M810</f>
        <v/>
      </c>
      <c r="Q810" s="31">
        <f>IF(OR(J810="",K810=""),"",SUMPRODUCT(POISSON(Helper!$A$2:$A$122,J810,FALSE)*POISSON(Helper!$B$2:$B$122,K810,FALSE)*Helper!$C$2:$C$122))</f>
        <v/>
      </c>
      <c r="R810" s="31">
        <f>IF(OR(J810="",K810=""),"",SUMPRODUCT(POISSON(Helper!$A$2:$A$122,J810,FALSE)*POISSON(Helper!$B$2:$B$122,K810,FALSE)*Helper!$D$2:$D$122))</f>
        <v/>
      </c>
      <c r="S810" s="31">
        <f>IF(Q810="","",1-Q810-R810)</f>
        <v/>
      </c>
      <c r="T810" s="33">
        <f>IF(Q810="","",3*Q810+R810)</f>
        <v/>
      </c>
      <c r="U810" s="33">
        <f>IF(Q810="","",3*S810+R810)</f>
        <v/>
      </c>
      <c r="V810" s="24">
        <f>IF(OR(H810="",I810=""),"",IF(H810&gt;I810,3,IF(H810=I810,1,0)))</f>
        <v/>
      </c>
      <c r="W810" s="24">
        <f>IF(OR(H810="",I810=""),"",IF(I810&gt;H810,3,IF(H810=I810,1,0)))</f>
        <v/>
      </c>
      <c r="X810" s="24">
        <f>IF(OR(H810="",I810=""),0,1)</f>
        <v/>
      </c>
      <c r="Y810" s="24" t="n"/>
    </row>
    <row r="811">
      <c r="A811" s="24" t="inlineStr">
        <is>
          <t>E1-WestBrom-Norwich</t>
        </is>
      </c>
      <c r="B811" s="24" t="inlineStr">
        <is>
          <t>E1</t>
        </is>
      </c>
      <c r="C811" s="24" t="inlineStr">
        <is>
          <t>Championship</t>
        </is>
      </c>
      <c r="D811" s="24" t="n">
        <v>36</v>
      </c>
      <c r="E811" s="29" t="n">
        <v>46452.625</v>
      </c>
      <c r="F811" s="24" t="inlineStr">
        <is>
          <t>West Brom</t>
        </is>
      </c>
      <c r="G811" s="24" t="inlineStr">
        <is>
          <t>Norwich</t>
        </is>
      </c>
      <c r="H811" s="37" t="n"/>
      <c r="I811" s="37" t="n"/>
      <c r="J811" s="37" t="n"/>
      <c r="K811" s="37" t="n"/>
      <c r="L811" s="31" t="n">
        <v>0.3835900942578124</v>
      </c>
      <c r="M811" s="31" t="n">
        <v>0.2858541443522645</v>
      </c>
      <c r="N811" s="31" t="n">
        <v>0.330555761389923</v>
      </c>
      <c r="O811" s="33">
        <f>3*L811+M811</f>
        <v/>
      </c>
      <c r="P811" s="33">
        <f>3*N811+M811</f>
        <v/>
      </c>
      <c r="Q811" s="31">
        <f>IF(OR(J811="",K811=""),"",SUMPRODUCT(POISSON(Helper!$A$2:$A$122,J811,FALSE)*POISSON(Helper!$B$2:$B$122,K811,FALSE)*Helper!$C$2:$C$122))</f>
        <v/>
      </c>
      <c r="R811" s="31">
        <f>IF(OR(J811="",K811=""),"",SUMPRODUCT(POISSON(Helper!$A$2:$A$122,J811,FALSE)*POISSON(Helper!$B$2:$B$122,K811,FALSE)*Helper!$D$2:$D$122))</f>
        <v/>
      </c>
      <c r="S811" s="31">
        <f>IF(Q811="","",1-Q811-R811)</f>
        <v/>
      </c>
      <c r="T811" s="33">
        <f>IF(Q811="","",3*Q811+R811)</f>
        <v/>
      </c>
      <c r="U811" s="33">
        <f>IF(Q811="","",3*S811+R811)</f>
        <v/>
      </c>
      <c r="V811" s="24">
        <f>IF(OR(H811="",I811=""),"",IF(H811&gt;I811,3,IF(H811=I811,1,0)))</f>
        <v/>
      </c>
      <c r="W811" s="24">
        <f>IF(OR(H811="",I811=""),"",IF(I811&gt;H811,3,IF(H811=I811,1,0)))</f>
        <v/>
      </c>
      <c r="X811" s="24">
        <f>IF(OR(H811="",I811=""),0,1)</f>
        <v/>
      </c>
      <c r="Y811" s="24" t="n"/>
    </row>
    <row r="812">
      <c r="A812" s="24" t="inlineStr">
        <is>
          <t>E1-WestHam-Burnley</t>
        </is>
      </c>
      <c r="B812" s="24" t="inlineStr">
        <is>
          <t>E1</t>
        </is>
      </c>
      <c r="C812" s="24" t="inlineStr">
        <is>
          <t>Championship</t>
        </is>
      </c>
      <c r="D812" s="24" t="n">
        <v>36</v>
      </c>
      <c r="E812" s="29" t="n">
        <v>46452.625</v>
      </c>
      <c r="F812" s="24" t="inlineStr">
        <is>
          <t>West Ham</t>
        </is>
      </c>
      <c r="G812" s="24" t="inlineStr">
        <is>
          <t>Burnley</t>
        </is>
      </c>
      <c r="H812" s="37" t="n"/>
      <c r="I812" s="37" t="n"/>
      <c r="J812" s="37" t="n"/>
      <c r="K812" s="37" t="n"/>
      <c r="L812" s="31" t="n">
        <v>0.526837880029806</v>
      </c>
      <c r="M812" s="31" t="n">
        <v>0.26147870289348</v>
      </c>
      <c r="N812" s="31" t="n">
        <v>0.211683417076714</v>
      </c>
      <c r="O812" s="33">
        <f>3*L812+M812</f>
        <v/>
      </c>
      <c r="P812" s="33">
        <f>3*N812+M812</f>
        <v/>
      </c>
      <c r="Q812" s="31">
        <f>IF(OR(J812="",K812=""),"",SUMPRODUCT(POISSON(Helper!$A$2:$A$122,J812,FALSE)*POISSON(Helper!$B$2:$B$122,K812,FALSE)*Helper!$C$2:$C$122))</f>
        <v/>
      </c>
      <c r="R812" s="31">
        <f>IF(OR(J812="",K812=""),"",SUMPRODUCT(POISSON(Helper!$A$2:$A$122,J812,FALSE)*POISSON(Helper!$B$2:$B$122,K812,FALSE)*Helper!$D$2:$D$122))</f>
        <v/>
      </c>
      <c r="S812" s="31">
        <f>IF(Q812="","",1-Q812-R812)</f>
        <v/>
      </c>
      <c r="T812" s="33">
        <f>IF(Q812="","",3*Q812+R812)</f>
        <v/>
      </c>
      <c r="U812" s="33">
        <f>IF(Q812="","",3*S812+R812)</f>
        <v/>
      </c>
      <c r="V812" s="24">
        <f>IF(OR(H812="",I812=""),"",IF(H812&gt;I812,3,IF(H812=I812,1,0)))</f>
        <v/>
      </c>
      <c r="W812" s="24">
        <f>IF(OR(H812="",I812=""),"",IF(I812&gt;H812,3,IF(H812=I812,1,0)))</f>
        <v/>
      </c>
      <c r="X812" s="24">
        <f>IF(OR(H812="",I812=""),0,1)</f>
        <v/>
      </c>
      <c r="Y812" s="24" t="n"/>
    </row>
    <row r="813">
      <c r="A813" s="24" t="inlineStr">
        <is>
          <t>E1-Wrexham-Cardiff</t>
        </is>
      </c>
      <c r="B813" s="24" t="inlineStr">
        <is>
          <t>E1</t>
        </is>
      </c>
      <c r="C813" s="24" t="inlineStr">
        <is>
          <t>Championship</t>
        </is>
      </c>
      <c r="D813" s="24" t="n">
        <v>36</v>
      </c>
      <c r="E813" s="29" t="n">
        <v>46452.625</v>
      </c>
      <c r="F813" s="24" t="inlineStr">
        <is>
          <t>Wrexham</t>
        </is>
      </c>
      <c r="G813" s="24" t="inlineStr">
        <is>
          <t>Cardiff</t>
        </is>
      </c>
      <c r="H813" s="37" t="n"/>
      <c r="I813" s="37" t="n"/>
      <c r="J813" s="37" t="n"/>
      <c r="K813" s="37" t="n"/>
      <c r="L813" s="31" t="n">
        <v>0.5188024380647416</v>
      </c>
      <c r="M813" s="31" t="n">
        <v>0.2636570854650602</v>
      </c>
      <c r="N813" s="31" t="n">
        <v>0.2175404764701982</v>
      </c>
      <c r="O813" s="33">
        <f>3*L813+M813</f>
        <v/>
      </c>
      <c r="P813" s="33">
        <f>3*N813+M813</f>
        <v/>
      </c>
      <c r="Q813" s="31">
        <f>IF(OR(J813="",K813=""),"",SUMPRODUCT(POISSON(Helper!$A$2:$A$122,J813,FALSE)*POISSON(Helper!$B$2:$B$122,K813,FALSE)*Helper!$C$2:$C$122))</f>
        <v/>
      </c>
      <c r="R813" s="31">
        <f>IF(OR(J813="",K813=""),"",SUMPRODUCT(POISSON(Helper!$A$2:$A$122,J813,FALSE)*POISSON(Helper!$B$2:$B$122,K813,FALSE)*Helper!$D$2:$D$122))</f>
        <v/>
      </c>
      <c r="S813" s="31">
        <f>IF(Q813="","",1-Q813-R813)</f>
        <v/>
      </c>
      <c r="T813" s="33">
        <f>IF(Q813="","",3*Q813+R813)</f>
        <v/>
      </c>
      <c r="U813" s="33">
        <f>IF(Q813="","",3*S813+R813)</f>
        <v/>
      </c>
      <c r="V813" s="24">
        <f>IF(OR(H813="",I813=""),"",IF(H813&gt;I813,3,IF(H813=I813,1,0)))</f>
        <v/>
      </c>
      <c r="W813" s="24">
        <f>IF(OR(H813="",I813=""),"",IF(I813&gt;H813,3,IF(H813=I813,1,0)))</f>
        <v/>
      </c>
      <c r="X813" s="24">
        <f>IF(OR(H813="",I813=""),0,1)</f>
        <v/>
      </c>
      <c r="Y813" s="24" t="n"/>
    </row>
    <row r="814">
      <c r="A814" s="24" t="inlineStr">
        <is>
          <t>E1-Bolton-Birmingh</t>
        </is>
      </c>
      <c r="B814" s="24" t="inlineStr">
        <is>
          <t>E1</t>
        </is>
      </c>
      <c r="C814" s="24" t="inlineStr">
        <is>
          <t>Championship</t>
        </is>
      </c>
      <c r="D814" s="24" t="n">
        <v>37</v>
      </c>
      <c r="E814" s="29" t="n">
        <v>46459.625</v>
      </c>
      <c r="F814" s="24" t="inlineStr">
        <is>
          <t>Bolton</t>
        </is>
      </c>
      <c r="G814" s="24" t="inlineStr">
        <is>
          <t>Birmingham</t>
        </is>
      </c>
      <c r="H814" s="37" t="n"/>
      <c r="I814" s="37" t="n"/>
      <c r="J814" s="37" t="n"/>
      <c r="K814" s="37" t="n"/>
      <c r="L814" s="31" t="n">
        <v>0.2993372993689607</v>
      </c>
      <c r="M814" s="31" t="n">
        <v>0.2830504278282973</v>
      </c>
      <c r="N814" s="31" t="n">
        <v>0.417612272802742</v>
      </c>
      <c r="O814" s="33">
        <f>3*L814+M814</f>
        <v/>
      </c>
      <c r="P814" s="33">
        <f>3*N814+M814</f>
        <v/>
      </c>
      <c r="Q814" s="31">
        <f>IF(OR(J814="",K814=""),"",SUMPRODUCT(POISSON(Helper!$A$2:$A$122,J814,FALSE)*POISSON(Helper!$B$2:$B$122,K814,FALSE)*Helper!$C$2:$C$122))</f>
        <v/>
      </c>
      <c r="R814" s="31">
        <f>IF(OR(J814="",K814=""),"",SUMPRODUCT(POISSON(Helper!$A$2:$A$122,J814,FALSE)*POISSON(Helper!$B$2:$B$122,K814,FALSE)*Helper!$D$2:$D$122))</f>
        <v/>
      </c>
      <c r="S814" s="31">
        <f>IF(Q814="","",1-Q814-R814)</f>
        <v/>
      </c>
      <c r="T814" s="33">
        <f>IF(Q814="","",3*Q814+R814)</f>
        <v/>
      </c>
      <c r="U814" s="33">
        <f>IF(Q814="","",3*S814+R814)</f>
        <v/>
      </c>
      <c r="V814" s="24">
        <f>IF(OR(H814="",I814=""),"",IF(H814&gt;I814,3,IF(H814=I814,1,0)))</f>
        <v/>
      </c>
      <c r="W814" s="24">
        <f>IF(OR(H814="",I814=""),"",IF(I814&gt;H814,3,IF(H814=I814,1,0)))</f>
        <v/>
      </c>
      <c r="X814" s="24">
        <f>IF(OR(H814="",I814=""),0,1)</f>
        <v/>
      </c>
      <c r="Y814" s="24" t="n"/>
    </row>
    <row r="815">
      <c r="A815" s="24" t="inlineStr">
        <is>
          <t>E1-BristolC-WestBrom</t>
        </is>
      </c>
      <c r="B815" s="24" t="inlineStr">
        <is>
          <t>E1</t>
        </is>
      </c>
      <c r="C815" s="24" t="inlineStr">
        <is>
          <t>Championship</t>
        </is>
      </c>
      <c r="D815" s="24" t="n">
        <v>37</v>
      </c>
      <c r="E815" s="29" t="n">
        <v>46459.625</v>
      </c>
      <c r="F815" s="24" t="inlineStr">
        <is>
          <t>Bristol City</t>
        </is>
      </c>
      <c r="G815" s="24" t="inlineStr">
        <is>
          <t>West Brom</t>
        </is>
      </c>
      <c r="H815" s="37" t="n"/>
      <c r="I815" s="37" t="n"/>
      <c r="J815" s="37" t="n"/>
      <c r="K815" s="37" t="n"/>
      <c r="L815" s="31" t="n">
        <v>0.4123320728398851</v>
      </c>
      <c r="M815" s="31" t="n">
        <v>0.2836187186669547</v>
      </c>
      <c r="N815" s="31" t="n">
        <v>0.3040492084931602</v>
      </c>
      <c r="O815" s="33">
        <f>3*L815+M815</f>
        <v/>
      </c>
      <c r="P815" s="33">
        <f>3*N815+M815</f>
        <v/>
      </c>
      <c r="Q815" s="31">
        <f>IF(OR(J815="",K815=""),"",SUMPRODUCT(POISSON(Helper!$A$2:$A$122,J815,FALSE)*POISSON(Helper!$B$2:$B$122,K815,FALSE)*Helper!$C$2:$C$122))</f>
        <v/>
      </c>
      <c r="R815" s="31">
        <f>IF(OR(J815="",K815=""),"",SUMPRODUCT(POISSON(Helper!$A$2:$A$122,J815,FALSE)*POISSON(Helper!$B$2:$B$122,K815,FALSE)*Helper!$D$2:$D$122))</f>
        <v/>
      </c>
      <c r="S815" s="31">
        <f>IF(Q815="","",1-Q815-R815)</f>
        <v/>
      </c>
      <c r="T815" s="33">
        <f>IF(Q815="","",3*Q815+R815)</f>
        <v/>
      </c>
      <c r="U815" s="33">
        <f>IF(Q815="","",3*S815+R815)</f>
        <v/>
      </c>
      <c r="V815" s="24">
        <f>IF(OR(H815="",I815=""),"",IF(H815&gt;I815,3,IF(H815=I815,1,0)))</f>
        <v/>
      </c>
      <c r="W815" s="24">
        <f>IF(OR(H815="",I815=""),"",IF(I815&gt;H815,3,IF(H815=I815,1,0)))</f>
        <v/>
      </c>
      <c r="X815" s="24">
        <f>IF(OR(H815="",I815=""),0,1)</f>
        <v/>
      </c>
      <c r="Y815" s="24" t="n"/>
    </row>
    <row r="816">
      <c r="A816" s="24" t="inlineStr">
        <is>
          <t>E1-Burnley-Millwall</t>
        </is>
      </c>
      <c r="B816" s="24" t="inlineStr">
        <is>
          <t>E1</t>
        </is>
      </c>
      <c r="C816" s="24" t="inlineStr">
        <is>
          <t>Championship</t>
        </is>
      </c>
      <c r="D816" s="24" t="n">
        <v>37</v>
      </c>
      <c r="E816" s="29" t="n">
        <v>46459.625</v>
      </c>
      <c r="F816" s="24" t="inlineStr">
        <is>
          <t>Burnley</t>
        </is>
      </c>
      <c r="G816" s="24" t="inlineStr">
        <is>
          <t>Millwall</t>
        </is>
      </c>
      <c r="H816" s="37" t="n"/>
      <c r="I816" s="37" t="n"/>
      <c r="J816" s="37" t="n"/>
      <c r="K816" s="37" t="n"/>
      <c r="L816" s="31" t="n">
        <v>0.4545819717946179</v>
      </c>
      <c r="M816" s="31" t="n">
        <v>0.2777794635107604</v>
      </c>
      <c r="N816" s="31" t="n">
        <v>0.2676385646946217</v>
      </c>
      <c r="O816" s="33">
        <f>3*L816+M816</f>
        <v/>
      </c>
      <c r="P816" s="33">
        <f>3*N816+M816</f>
        <v/>
      </c>
      <c r="Q816" s="31">
        <f>IF(OR(J816="",K816=""),"",SUMPRODUCT(POISSON(Helper!$A$2:$A$122,J816,FALSE)*POISSON(Helper!$B$2:$B$122,K816,FALSE)*Helper!$C$2:$C$122))</f>
        <v/>
      </c>
      <c r="R816" s="31">
        <f>IF(OR(J816="",K816=""),"",SUMPRODUCT(POISSON(Helper!$A$2:$A$122,J816,FALSE)*POISSON(Helper!$B$2:$B$122,K816,FALSE)*Helper!$D$2:$D$122))</f>
        <v/>
      </c>
      <c r="S816" s="31">
        <f>IF(Q816="","",1-Q816-R816)</f>
        <v/>
      </c>
      <c r="T816" s="33">
        <f>IF(Q816="","",3*Q816+R816)</f>
        <v/>
      </c>
      <c r="U816" s="33">
        <f>IF(Q816="","",3*S816+R816)</f>
        <v/>
      </c>
      <c r="V816" s="24">
        <f>IF(OR(H816="",I816=""),"",IF(H816&gt;I816,3,IF(H816=I816,1,0)))</f>
        <v/>
      </c>
      <c r="W816" s="24">
        <f>IF(OR(H816="",I816=""),"",IF(I816&gt;H816,3,IF(H816=I816,1,0)))</f>
        <v/>
      </c>
      <c r="X816" s="24">
        <f>IF(OR(H816="",I816=""),0,1)</f>
        <v/>
      </c>
      <c r="Y816" s="24" t="n"/>
    </row>
    <row r="817">
      <c r="A817" s="24" t="inlineStr">
        <is>
          <t>E1-Cardiff-Swansea</t>
        </is>
      </c>
      <c r="B817" s="24" t="inlineStr">
        <is>
          <t>E1</t>
        </is>
      </c>
      <c r="C817" s="24" t="inlineStr">
        <is>
          <t>Championship</t>
        </is>
      </c>
      <c r="D817" s="24" t="n">
        <v>37</v>
      </c>
      <c r="E817" s="29" t="n">
        <v>46459.625</v>
      </c>
      <c r="F817" s="24" t="inlineStr">
        <is>
          <t>Cardiff</t>
        </is>
      </c>
      <c r="G817" s="24" t="inlineStr">
        <is>
          <t>Swansea</t>
        </is>
      </c>
      <c r="H817" s="37" t="n"/>
      <c r="I817" s="37" t="n"/>
      <c r="J817" s="37" t="n"/>
      <c r="K817" s="37" t="n"/>
      <c r="L817" s="31" t="n">
        <v>0.3639457132656387</v>
      </c>
      <c r="M817" s="31" t="n">
        <v>0.2865070270233949</v>
      </c>
      <c r="N817" s="31" t="n">
        <v>0.3495472597109664</v>
      </c>
      <c r="O817" s="33">
        <f>3*L817+M817</f>
        <v/>
      </c>
      <c r="P817" s="33">
        <f>3*N817+M817</f>
        <v/>
      </c>
      <c r="Q817" s="31">
        <f>IF(OR(J817="",K817=""),"",SUMPRODUCT(POISSON(Helper!$A$2:$A$122,J817,FALSE)*POISSON(Helper!$B$2:$B$122,K817,FALSE)*Helper!$C$2:$C$122))</f>
        <v/>
      </c>
      <c r="R817" s="31">
        <f>IF(OR(J817="",K817=""),"",SUMPRODUCT(POISSON(Helper!$A$2:$A$122,J817,FALSE)*POISSON(Helper!$B$2:$B$122,K817,FALSE)*Helper!$D$2:$D$122))</f>
        <v/>
      </c>
      <c r="S817" s="31">
        <f>IF(Q817="","",1-Q817-R817)</f>
        <v/>
      </c>
      <c r="T817" s="33">
        <f>IF(Q817="","",3*Q817+R817)</f>
        <v/>
      </c>
      <c r="U817" s="33">
        <f>IF(Q817="","",3*S817+R817)</f>
        <v/>
      </c>
      <c r="V817" s="24">
        <f>IF(OR(H817="",I817=""),"",IF(H817&gt;I817,3,IF(H817=I817,1,0)))</f>
        <v/>
      </c>
      <c r="W817" s="24">
        <f>IF(OR(H817="",I817=""),"",IF(I817&gt;H817,3,IF(H817=I817,1,0)))</f>
        <v/>
      </c>
      <c r="X817" s="24">
        <f>IF(OR(H817="",I817=""),0,1)</f>
        <v/>
      </c>
      <c r="Y817" s="24" t="n"/>
    </row>
    <row r="818">
      <c r="A818" s="24" t="inlineStr">
        <is>
          <t>E1-Charlton-Blackbur</t>
        </is>
      </c>
      <c r="B818" s="24" t="inlineStr">
        <is>
          <t>E1</t>
        </is>
      </c>
      <c r="C818" s="24" t="inlineStr">
        <is>
          <t>Championship</t>
        </is>
      </c>
      <c r="D818" s="24" t="n">
        <v>37</v>
      </c>
      <c r="E818" s="29" t="n">
        <v>46459.625</v>
      </c>
      <c r="F818" s="24" t="inlineStr">
        <is>
          <t>Charlton</t>
        </is>
      </c>
      <c r="G818" s="24" t="inlineStr">
        <is>
          <t>Blackburn</t>
        </is>
      </c>
      <c r="H818" s="37" t="n"/>
      <c r="I818" s="37" t="n"/>
      <c r="J818" s="37" t="n"/>
      <c r="K818" s="37" t="n"/>
      <c r="L818" s="31" t="n">
        <v>0.3668462100483151</v>
      </c>
      <c r="M818" s="31" t="n">
        <v>0.2864572445315649</v>
      </c>
      <c r="N818" s="31" t="n">
        <v>0.34669654542012</v>
      </c>
      <c r="O818" s="33">
        <f>3*L818+M818</f>
        <v/>
      </c>
      <c r="P818" s="33">
        <f>3*N818+M818</f>
        <v/>
      </c>
      <c r="Q818" s="31">
        <f>IF(OR(J818="",K818=""),"",SUMPRODUCT(POISSON(Helper!$A$2:$A$122,J818,FALSE)*POISSON(Helper!$B$2:$B$122,K818,FALSE)*Helper!$C$2:$C$122))</f>
        <v/>
      </c>
      <c r="R818" s="31">
        <f>IF(OR(J818="",K818=""),"",SUMPRODUCT(POISSON(Helper!$A$2:$A$122,J818,FALSE)*POISSON(Helper!$B$2:$B$122,K818,FALSE)*Helper!$D$2:$D$122))</f>
        <v/>
      </c>
      <c r="S818" s="31">
        <f>IF(Q818="","",1-Q818-R818)</f>
        <v/>
      </c>
      <c r="T818" s="33">
        <f>IF(Q818="","",3*Q818+R818)</f>
        <v/>
      </c>
      <c r="U818" s="33">
        <f>IF(Q818="","",3*S818+R818)</f>
        <v/>
      </c>
      <c r="V818" s="24">
        <f>IF(OR(H818="",I818=""),"",IF(H818&gt;I818,3,IF(H818=I818,1,0)))</f>
        <v/>
      </c>
      <c r="W818" s="24">
        <f>IF(OR(H818="",I818=""),"",IF(I818&gt;H818,3,IF(H818=I818,1,0)))</f>
        <v/>
      </c>
      <c r="X818" s="24">
        <f>IF(OR(H818="",I818=""),0,1)</f>
        <v/>
      </c>
      <c r="Y818" s="24" t="n"/>
    </row>
    <row r="819">
      <c r="A819" s="24" t="inlineStr">
        <is>
          <t>E1-Middlesb-Southamp</t>
        </is>
      </c>
      <c r="B819" s="24" t="inlineStr">
        <is>
          <t>E1</t>
        </is>
      </c>
      <c r="C819" s="24" t="inlineStr">
        <is>
          <t>Championship</t>
        </is>
      </c>
      <c r="D819" s="24" t="n">
        <v>37</v>
      </c>
      <c r="E819" s="29" t="n">
        <v>46459.625</v>
      </c>
      <c r="F819" s="24" t="inlineStr">
        <is>
          <t>Middlesbrough</t>
        </is>
      </c>
      <c r="G819" s="24" t="inlineStr">
        <is>
          <t>Southampton</t>
        </is>
      </c>
      <c r="H819" s="37" t="n"/>
      <c r="I819" s="37" t="n"/>
      <c r="J819" s="37" t="n"/>
      <c r="K819" s="37" t="n"/>
      <c r="L819" s="31" t="n">
        <v>0.4336456632960252</v>
      </c>
      <c r="M819" s="31" t="n">
        <v>0.281037413890838</v>
      </c>
      <c r="N819" s="31" t="n">
        <v>0.2853169228131368</v>
      </c>
      <c r="O819" s="33">
        <f>3*L819+M819</f>
        <v/>
      </c>
      <c r="P819" s="33">
        <f>3*N819+M819</f>
        <v/>
      </c>
      <c r="Q819" s="31">
        <f>IF(OR(J819="",K819=""),"",SUMPRODUCT(POISSON(Helper!$A$2:$A$122,J819,FALSE)*POISSON(Helper!$B$2:$B$122,K819,FALSE)*Helper!$C$2:$C$122))</f>
        <v/>
      </c>
      <c r="R819" s="31">
        <f>IF(OR(J819="",K819=""),"",SUMPRODUCT(POISSON(Helper!$A$2:$A$122,J819,FALSE)*POISSON(Helper!$B$2:$B$122,K819,FALSE)*Helper!$D$2:$D$122))</f>
        <v/>
      </c>
      <c r="S819" s="31">
        <f>IF(Q819="","",1-Q819-R819)</f>
        <v/>
      </c>
      <c r="T819" s="33">
        <f>IF(Q819="","",3*Q819+R819)</f>
        <v/>
      </c>
      <c r="U819" s="33">
        <f>IF(Q819="","",3*S819+R819)</f>
        <v/>
      </c>
      <c r="V819" s="24">
        <f>IF(OR(H819="",I819=""),"",IF(H819&gt;I819,3,IF(H819=I819,1,0)))</f>
        <v/>
      </c>
      <c r="W819" s="24">
        <f>IF(OR(H819="",I819=""),"",IF(I819&gt;H819,3,IF(H819=I819,1,0)))</f>
        <v/>
      </c>
      <c r="X819" s="24">
        <f>IF(OR(H819="",I819=""),0,1)</f>
        <v/>
      </c>
      <c r="Y819" s="24" t="n"/>
    </row>
    <row r="820">
      <c r="A820" s="24" t="inlineStr">
        <is>
          <t>E1-Norwich-Preston</t>
        </is>
      </c>
      <c r="B820" s="24" t="inlineStr">
        <is>
          <t>E1</t>
        </is>
      </c>
      <c r="C820" s="24" t="inlineStr">
        <is>
          <t>Championship</t>
        </is>
      </c>
      <c r="D820" s="24" t="n">
        <v>37</v>
      </c>
      <c r="E820" s="29" t="n">
        <v>46459.625</v>
      </c>
      <c r="F820" s="24" t="inlineStr">
        <is>
          <t>Norwich</t>
        </is>
      </c>
      <c r="G820" s="24" t="inlineStr">
        <is>
          <t>Preston</t>
        </is>
      </c>
      <c r="H820" s="37" t="n"/>
      <c r="I820" s="37" t="n"/>
      <c r="J820" s="37" t="n"/>
      <c r="K820" s="37" t="n"/>
      <c r="L820" s="31" t="n">
        <v>0.5095948050956376</v>
      </c>
      <c r="M820" s="31" t="n">
        <v>0.2660447082418395</v>
      </c>
      <c r="N820" s="31" t="n">
        <v>0.2243604866625229</v>
      </c>
      <c r="O820" s="33">
        <f>3*L820+M820</f>
        <v/>
      </c>
      <c r="P820" s="33">
        <f>3*N820+M820</f>
        <v/>
      </c>
      <c r="Q820" s="31">
        <f>IF(OR(J820="",K820=""),"",SUMPRODUCT(POISSON(Helper!$A$2:$A$122,J820,FALSE)*POISSON(Helper!$B$2:$B$122,K820,FALSE)*Helper!$C$2:$C$122))</f>
        <v/>
      </c>
      <c r="R820" s="31">
        <f>IF(OR(J820="",K820=""),"",SUMPRODUCT(POISSON(Helper!$A$2:$A$122,J820,FALSE)*POISSON(Helper!$B$2:$B$122,K820,FALSE)*Helper!$D$2:$D$122))</f>
        <v/>
      </c>
      <c r="S820" s="31">
        <f>IF(Q820="","",1-Q820-R820)</f>
        <v/>
      </c>
      <c r="T820" s="33">
        <f>IF(Q820="","",3*Q820+R820)</f>
        <v/>
      </c>
      <c r="U820" s="33">
        <f>IF(Q820="","",3*S820+R820)</f>
        <v/>
      </c>
      <c r="V820" s="24">
        <f>IF(OR(H820="",I820=""),"",IF(H820&gt;I820,3,IF(H820=I820,1,0)))</f>
        <v/>
      </c>
      <c r="W820" s="24">
        <f>IF(OR(H820="",I820=""),"",IF(I820&gt;H820,3,IF(H820=I820,1,0)))</f>
        <v/>
      </c>
      <c r="X820" s="24">
        <f>IF(OR(H820="",I820=""),0,1)</f>
        <v/>
      </c>
      <c r="Y820" s="24" t="n"/>
    </row>
    <row r="821">
      <c r="A821" s="24" t="inlineStr">
        <is>
          <t>E1-Portsmou-Wrexham</t>
        </is>
      </c>
      <c r="B821" s="24" t="inlineStr">
        <is>
          <t>E1</t>
        </is>
      </c>
      <c r="C821" s="24" t="inlineStr">
        <is>
          <t>Championship</t>
        </is>
      </c>
      <c r="D821" s="24" t="n">
        <v>37</v>
      </c>
      <c r="E821" s="29" t="n">
        <v>46459.625</v>
      </c>
      <c r="F821" s="24" t="inlineStr">
        <is>
          <t>Portsmouth</t>
        </is>
      </c>
      <c r="G821" s="24" t="inlineStr">
        <is>
          <t>Wrexham</t>
        </is>
      </c>
      <c r="H821" s="37" t="n"/>
      <c r="I821" s="37" t="n"/>
      <c r="J821" s="37" t="n"/>
      <c r="K821" s="37" t="n"/>
      <c r="L821" s="31" t="n">
        <v>0.3565334466054159</v>
      </c>
      <c r="M821" s="31" t="n">
        <v>0.2865589330404035</v>
      </c>
      <c r="N821" s="31" t="n">
        <v>0.3569076203541806</v>
      </c>
      <c r="O821" s="33">
        <f>3*L821+M821</f>
        <v/>
      </c>
      <c r="P821" s="33">
        <f>3*N821+M821</f>
        <v/>
      </c>
      <c r="Q821" s="31">
        <f>IF(OR(J821="",K821=""),"",SUMPRODUCT(POISSON(Helper!$A$2:$A$122,J821,FALSE)*POISSON(Helper!$B$2:$B$122,K821,FALSE)*Helper!$C$2:$C$122))</f>
        <v/>
      </c>
      <c r="R821" s="31">
        <f>IF(OR(J821="",K821=""),"",SUMPRODUCT(POISSON(Helper!$A$2:$A$122,J821,FALSE)*POISSON(Helper!$B$2:$B$122,K821,FALSE)*Helper!$D$2:$D$122))</f>
        <v/>
      </c>
      <c r="S821" s="31">
        <f>IF(Q821="","",1-Q821-R821)</f>
        <v/>
      </c>
      <c r="T821" s="33">
        <f>IF(Q821="","",3*Q821+R821)</f>
        <v/>
      </c>
      <c r="U821" s="33">
        <f>IF(Q821="","",3*S821+R821)</f>
        <v/>
      </c>
      <c r="V821" s="24">
        <f>IF(OR(H821="",I821=""),"",IF(H821&gt;I821,3,IF(H821=I821,1,0)))</f>
        <v/>
      </c>
      <c r="W821" s="24">
        <f>IF(OR(H821="",I821=""),"",IF(I821&gt;H821,3,IF(H821=I821,1,0)))</f>
        <v/>
      </c>
      <c r="X821" s="24">
        <f>IF(OR(H821="",I821=""),0,1)</f>
        <v/>
      </c>
      <c r="Y821" s="24" t="n"/>
    </row>
    <row r="822">
      <c r="A822" s="24" t="inlineStr">
        <is>
          <t>E1-Sheffiel-QPR</t>
        </is>
      </c>
      <c r="B822" s="24" t="inlineStr">
        <is>
          <t>E1</t>
        </is>
      </c>
      <c r="C822" s="24" t="inlineStr">
        <is>
          <t>Championship</t>
        </is>
      </c>
      <c r="D822" s="24" t="n">
        <v>37</v>
      </c>
      <c r="E822" s="29" t="n">
        <v>46459.625</v>
      </c>
      <c r="F822" s="24" t="inlineStr">
        <is>
          <t>Sheffield United</t>
        </is>
      </c>
      <c r="G822" s="24" t="inlineStr">
        <is>
          <t>QPR</t>
        </is>
      </c>
      <c r="H822" s="37" t="n"/>
      <c r="I822" s="37" t="n"/>
      <c r="J822" s="37" t="n"/>
      <c r="K822" s="37" t="n"/>
      <c r="L822" s="31" t="n">
        <v>0.4801383207157499</v>
      </c>
      <c r="M822" s="31" t="n">
        <v>0.2728812187481905</v>
      </c>
      <c r="N822" s="31" t="n">
        <v>0.2469804605360595</v>
      </c>
      <c r="O822" s="33">
        <f>3*L822+M822</f>
        <v/>
      </c>
      <c r="P822" s="33">
        <f>3*N822+M822</f>
        <v/>
      </c>
      <c r="Q822" s="31">
        <f>IF(OR(J822="",K822=""),"",SUMPRODUCT(POISSON(Helper!$A$2:$A$122,J822,FALSE)*POISSON(Helper!$B$2:$B$122,K822,FALSE)*Helper!$C$2:$C$122))</f>
        <v/>
      </c>
      <c r="R822" s="31">
        <f>IF(OR(J822="",K822=""),"",SUMPRODUCT(POISSON(Helper!$A$2:$A$122,J822,FALSE)*POISSON(Helper!$B$2:$B$122,K822,FALSE)*Helper!$D$2:$D$122))</f>
        <v/>
      </c>
      <c r="S822" s="31">
        <f>IF(Q822="","",1-Q822-R822)</f>
        <v/>
      </c>
      <c r="T822" s="33">
        <f>IF(Q822="","",3*Q822+R822)</f>
        <v/>
      </c>
      <c r="U822" s="33">
        <f>IF(Q822="","",3*S822+R822)</f>
        <v/>
      </c>
      <c r="V822" s="24">
        <f>IF(OR(H822="",I822=""),"",IF(H822&gt;I822,3,IF(H822=I822,1,0)))</f>
        <v/>
      </c>
      <c r="W822" s="24">
        <f>IF(OR(H822="",I822=""),"",IF(I822&gt;H822,3,IF(H822=I822,1,0)))</f>
        <v/>
      </c>
      <c r="X822" s="24">
        <f>IF(OR(H822="",I822=""),0,1)</f>
        <v/>
      </c>
      <c r="Y822" s="24" t="n"/>
    </row>
    <row r="823">
      <c r="A823" s="24" t="inlineStr">
        <is>
          <t>E1-Stoke-WestHam</t>
        </is>
      </c>
      <c r="B823" s="24" t="inlineStr">
        <is>
          <t>E1</t>
        </is>
      </c>
      <c r="C823" s="24" t="inlineStr">
        <is>
          <t>Championship</t>
        </is>
      </c>
      <c r="D823" s="24" t="n">
        <v>37</v>
      </c>
      <c r="E823" s="29" t="n">
        <v>46459.625</v>
      </c>
      <c r="F823" s="24" t="inlineStr">
        <is>
          <t>Stoke</t>
        </is>
      </c>
      <c r="G823" s="24" t="inlineStr">
        <is>
          <t>West Ham</t>
        </is>
      </c>
      <c r="H823" s="37" t="n"/>
      <c r="I823" s="37" t="n"/>
      <c r="J823" s="37" t="n"/>
      <c r="K823" s="37" t="n"/>
      <c r="L823" s="31" t="n">
        <v>0.2701493588692212</v>
      </c>
      <c r="M823" s="31" t="n">
        <v>0.2782929824243061</v>
      </c>
      <c r="N823" s="31" t="n">
        <v>0.4515576587064727</v>
      </c>
      <c r="O823" s="33">
        <f>3*L823+M823</f>
        <v/>
      </c>
      <c r="P823" s="33">
        <f>3*N823+M823</f>
        <v/>
      </c>
      <c r="Q823" s="31">
        <f>IF(OR(J823="",K823=""),"",SUMPRODUCT(POISSON(Helper!$A$2:$A$122,J823,FALSE)*POISSON(Helper!$B$2:$B$122,K823,FALSE)*Helper!$C$2:$C$122))</f>
        <v/>
      </c>
      <c r="R823" s="31">
        <f>IF(OR(J823="",K823=""),"",SUMPRODUCT(POISSON(Helper!$A$2:$A$122,J823,FALSE)*POISSON(Helper!$B$2:$B$122,K823,FALSE)*Helper!$D$2:$D$122))</f>
        <v/>
      </c>
      <c r="S823" s="31">
        <f>IF(Q823="","",1-Q823-R823)</f>
        <v/>
      </c>
      <c r="T823" s="33">
        <f>IF(Q823="","",3*Q823+R823)</f>
        <v/>
      </c>
      <c r="U823" s="33">
        <f>IF(Q823="","",3*S823+R823)</f>
        <v/>
      </c>
      <c r="V823" s="24">
        <f>IF(OR(H823="",I823=""),"",IF(H823&gt;I823,3,IF(H823=I823,1,0)))</f>
        <v/>
      </c>
      <c r="W823" s="24">
        <f>IF(OR(H823="",I823=""),"",IF(I823&gt;H823,3,IF(H823=I823,1,0)))</f>
        <v/>
      </c>
      <c r="X823" s="24">
        <f>IF(OR(H823="",I823=""),0,1)</f>
        <v/>
      </c>
      <c r="Y823" s="24" t="n"/>
    </row>
    <row r="824">
      <c r="A824" s="24" t="inlineStr">
        <is>
          <t>E1-Watford-Derby</t>
        </is>
      </c>
      <c r="B824" s="24" t="inlineStr">
        <is>
          <t>E1</t>
        </is>
      </c>
      <c r="C824" s="24" t="inlineStr">
        <is>
          <t>Championship</t>
        </is>
      </c>
      <c r="D824" s="24" t="n">
        <v>37</v>
      </c>
      <c r="E824" s="29" t="n">
        <v>46459.625</v>
      </c>
      <c r="F824" s="24" t="inlineStr">
        <is>
          <t>Watford</t>
        </is>
      </c>
      <c r="G824" s="24" t="inlineStr">
        <is>
          <t>Derby</t>
        </is>
      </c>
      <c r="H824" s="37" t="n"/>
      <c r="I824" s="37" t="n"/>
      <c r="J824" s="37" t="n"/>
      <c r="K824" s="37" t="n"/>
      <c r="L824" s="31" t="n">
        <v>0.3830586802397434</v>
      </c>
      <c r="M824" s="31" t="n">
        <v>0.2858814065271574</v>
      </c>
      <c r="N824" s="31" t="n">
        <v>0.3310599132330992</v>
      </c>
      <c r="O824" s="33">
        <f>3*L824+M824</f>
        <v/>
      </c>
      <c r="P824" s="33">
        <f>3*N824+M824</f>
        <v/>
      </c>
      <c r="Q824" s="31">
        <f>IF(OR(J824="",K824=""),"",SUMPRODUCT(POISSON(Helper!$A$2:$A$122,J824,FALSE)*POISSON(Helper!$B$2:$B$122,K824,FALSE)*Helper!$C$2:$C$122))</f>
        <v/>
      </c>
      <c r="R824" s="31">
        <f>IF(OR(J824="",K824=""),"",SUMPRODUCT(POISSON(Helper!$A$2:$A$122,J824,FALSE)*POISSON(Helper!$B$2:$B$122,K824,FALSE)*Helper!$D$2:$D$122))</f>
        <v/>
      </c>
      <c r="S824" s="31">
        <f>IF(Q824="","",1-Q824-R824)</f>
        <v/>
      </c>
      <c r="T824" s="33">
        <f>IF(Q824="","",3*Q824+R824)</f>
        <v/>
      </c>
      <c r="U824" s="33">
        <f>IF(Q824="","",3*S824+R824)</f>
        <v/>
      </c>
      <c r="V824" s="24">
        <f>IF(OR(H824="",I824=""),"",IF(H824&gt;I824,3,IF(H824=I824,1,0)))</f>
        <v/>
      </c>
      <c r="W824" s="24">
        <f>IF(OR(H824="",I824=""),"",IF(I824&gt;H824,3,IF(H824=I824,1,0)))</f>
        <v/>
      </c>
      <c r="X824" s="24">
        <f>IF(OR(H824="",I824=""),0,1)</f>
        <v/>
      </c>
      <c r="Y824" s="24" t="n"/>
    </row>
    <row r="825">
      <c r="A825" s="24" t="inlineStr">
        <is>
          <t>E1-Wolves-Lincoln</t>
        </is>
      </c>
      <c r="B825" s="24" t="inlineStr">
        <is>
          <t>E1</t>
        </is>
      </c>
      <c r="C825" s="24" t="inlineStr">
        <is>
          <t>Championship</t>
        </is>
      </c>
      <c r="D825" s="24" t="n">
        <v>37</v>
      </c>
      <c r="E825" s="29" t="n">
        <v>46459.625</v>
      </c>
      <c r="F825" s="24" t="inlineStr">
        <is>
          <t>Wolves</t>
        </is>
      </c>
      <c r="G825" s="24" t="inlineStr">
        <is>
          <t>Lincoln</t>
        </is>
      </c>
      <c r="H825" s="37" t="n"/>
      <c r="I825" s="37" t="n"/>
      <c r="J825" s="37" t="n"/>
      <c r="K825" s="37" t="n"/>
      <c r="L825" s="31" t="n">
        <v>0.6346041162158294</v>
      </c>
      <c r="M825" s="31" t="n">
        <v>0.2242957138372608</v>
      </c>
      <c r="N825" s="31" t="n">
        <v>0.1411001699469099</v>
      </c>
      <c r="O825" s="33">
        <f>3*L825+M825</f>
        <v/>
      </c>
      <c r="P825" s="33">
        <f>3*N825+M825</f>
        <v/>
      </c>
      <c r="Q825" s="31">
        <f>IF(OR(J825="",K825=""),"",SUMPRODUCT(POISSON(Helper!$A$2:$A$122,J825,FALSE)*POISSON(Helper!$B$2:$B$122,K825,FALSE)*Helper!$C$2:$C$122))</f>
        <v/>
      </c>
      <c r="R825" s="31">
        <f>IF(OR(J825="",K825=""),"",SUMPRODUCT(POISSON(Helper!$A$2:$A$122,J825,FALSE)*POISSON(Helper!$B$2:$B$122,K825,FALSE)*Helper!$D$2:$D$122))</f>
        <v/>
      </c>
      <c r="S825" s="31">
        <f>IF(Q825="","",1-Q825-R825)</f>
        <v/>
      </c>
      <c r="T825" s="33">
        <f>IF(Q825="","",3*Q825+R825)</f>
        <v/>
      </c>
      <c r="U825" s="33">
        <f>IF(Q825="","",3*S825+R825)</f>
        <v/>
      </c>
      <c r="V825" s="24">
        <f>IF(OR(H825="",I825=""),"",IF(H825&gt;I825,3,IF(H825=I825,1,0)))</f>
        <v/>
      </c>
      <c r="W825" s="24">
        <f>IF(OR(H825="",I825=""),"",IF(I825&gt;H825,3,IF(H825=I825,1,0)))</f>
        <v/>
      </c>
      <c r="X825" s="24">
        <f>IF(OR(H825="",I825=""),0,1)</f>
        <v/>
      </c>
      <c r="Y825" s="24" t="n"/>
    </row>
    <row r="826">
      <c r="A826" s="24" t="inlineStr">
        <is>
          <t>E1-Derby-Middlesb</t>
        </is>
      </c>
      <c r="B826" s="24" t="inlineStr">
        <is>
          <t>E1</t>
        </is>
      </c>
      <c r="C826" s="24" t="inlineStr">
        <is>
          <t>Championship</t>
        </is>
      </c>
      <c r="D826" s="24" t="n">
        <v>38</v>
      </c>
      <c r="E826" s="29" t="n">
        <v>46462.82291666666</v>
      </c>
      <c r="F826" s="24" t="inlineStr">
        <is>
          <t>Derby</t>
        </is>
      </c>
      <c r="G826" s="24" t="inlineStr">
        <is>
          <t>Middlesbrough</t>
        </is>
      </c>
      <c r="H826" s="37" t="n"/>
      <c r="I826" s="37" t="n"/>
      <c r="J826" s="37" t="n"/>
      <c r="K826" s="37" t="n"/>
      <c r="L826" s="31" t="n">
        <v>0.3598728666382546</v>
      </c>
      <c r="M826" s="31" t="n">
        <v>0.2865490407498782</v>
      </c>
      <c r="N826" s="31" t="n">
        <v>0.3535780926118672</v>
      </c>
      <c r="O826" s="33">
        <f>3*L826+M826</f>
        <v/>
      </c>
      <c r="P826" s="33">
        <f>3*N826+M826</f>
        <v/>
      </c>
      <c r="Q826" s="31">
        <f>IF(OR(J826="",K826=""),"",SUMPRODUCT(POISSON(Helper!$A$2:$A$122,J826,FALSE)*POISSON(Helper!$B$2:$B$122,K826,FALSE)*Helper!$C$2:$C$122))</f>
        <v/>
      </c>
      <c r="R826" s="31">
        <f>IF(OR(J826="",K826=""),"",SUMPRODUCT(POISSON(Helper!$A$2:$A$122,J826,FALSE)*POISSON(Helper!$B$2:$B$122,K826,FALSE)*Helper!$D$2:$D$122))</f>
        <v/>
      </c>
      <c r="S826" s="31">
        <f>IF(Q826="","",1-Q826-R826)</f>
        <v/>
      </c>
      <c r="T826" s="33">
        <f>IF(Q826="","",3*Q826+R826)</f>
        <v/>
      </c>
      <c r="U826" s="33">
        <f>IF(Q826="","",3*S826+R826)</f>
        <v/>
      </c>
      <c r="V826" s="24">
        <f>IF(OR(H826="",I826=""),"",IF(H826&gt;I826,3,IF(H826=I826,1,0)))</f>
        <v/>
      </c>
      <c r="W826" s="24">
        <f>IF(OR(H826="",I826=""),"",IF(I826&gt;H826,3,IF(H826=I826,1,0)))</f>
        <v/>
      </c>
      <c r="X826" s="24">
        <f>IF(OR(H826="",I826=""),0,1)</f>
        <v/>
      </c>
      <c r="Y826" s="24" t="n"/>
    </row>
    <row r="827">
      <c r="A827" s="24" t="inlineStr">
        <is>
          <t>E1-Lincoln-Cardiff</t>
        </is>
      </c>
      <c r="B827" s="24" t="inlineStr">
        <is>
          <t>E1</t>
        </is>
      </c>
      <c r="C827" s="24" t="inlineStr">
        <is>
          <t>Championship</t>
        </is>
      </c>
      <c r="D827" s="24" t="n">
        <v>38</v>
      </c>
      <c r="E827" s="29" t="n">
        <v>46462.82291666666</v>
      </c>
      <c r="F827" s="24" t="inlineStr">
        <is>
          <t>Lincoln</t>
        </is>
      </c>
      <c r="G827" s="24" t="inlineStr">
        <is>
          <t>Cardiff</t>
        </is>
      </c>
      <c r="H827" s="37" t="n"/>
      <c r="I827" s="37" t="n"/>
      <c r="J827" s="37" t="n"/>
      <c r="K827" s="37" t="n"/>
      <c r="L827" s="31" t="n">
        <v>0.3780495565768858</v>
      </c>
      <c r="M827" s="31" t="n">
        <v>0.286112494606968</v>
      </c>
      <c r="N827" s="31" t="n">
        <v>0.3358379488161462</v>
      </c>
      <c r="O827" s="33">
        <f>3*L827+M827</f>
        <v/>
      </c>
      <c r="P827" s="33">
        <f>3*N827+M827</f>
        <v/>
      </c>
      <c r="Q827" s="31">
        <f>IF(OR(J827="",K827=""),"",SUMPRODUCT(POISSON(Helper!$A$2:$A$122,J827,FALSE)*POISSON(Helper!$B$2:$B$122,K827,FALSE)*Helper!$C$2:$C$122))</f>
        <v/>
      </c>
      <c r="R827" s="31">
        <f>IF(OR(J827="",K827=""),"",SUMPRODUCT(POISSON(Helper!$A$2:$A$122,J827,FALSE)*POISSON(Helper!$B$2:$B$122,K827,FALSE)*Helper!$D$2:$D$122))</f>
        <v/>
      </c>
      <c r="S827" s="31">
        <f>IF(Q827="","",1-Q827-R827)</f>
        <v/>
      </c>
      <c r="T827" s="33">
        <f>IF(Q827="","",3*Q827+R827)</f>
        <v/>
      </c>
      <c r="U827" s="33">
        <f>IF(Q827="","",3*S827+R827)</f>
        <v/>
      </c>
      <c r="V827" s="24">
        <f>IF(OR(H827="",I827=""),"",IF(H827&gt;I827,3,IF(H827=I827,1,0)))</f>
        <v/>
      </c>
      <c r="W827" s="24">
        <f>IF(OR(H827="",I827=""),"",IF(I827&gt;H827,3,IF(H827=I827,1,0)))</f>
        <v/>
      </c>
      <c r="X827" s="24">
        <f>IF(OR(H827="",I827=""),0,1)</f>
        <v/>
      </c>
      <c r="Y827" s="24" t="n"/>
    </row>
    <row r="828">
      <c r="A828" s="24" t="inlineStr">
        <is>
          <t>E1-Preston-Burnley</t>
        </is>
      </c>
      <c r="B828" s="24" t="inlineStr">
        <is>
          <t>E1</t>
        </is>
      </c>
      <c r="C828" s="24" t="inlineStr">
        <is>
          <t>Championship</t>
        </is>
      </c>
      <c r="D828" s="24" t="n">
        <v>38</v>
      </c>
      <c r="E828" s="29" t="n">
        <v>46462.82291666666</v>
      </c>
      <c r="F828" s="24" t="inlineStr">
        <is>
          <t>Preston</t>
        </is>
      </c>
      <c r="G828" s="24" t="inlineStr">
        <is>
          <t>Burnley</t>
        </is>
      </c>
      <c r="H828" s="37" t="n"/>
      <c r="I828" s="37" t="n"/>
      <c r="J828" s="37" t="n"/>
      <c r="K828" s="37" t="n"/>
      <c r="L828" s="31" t="n">
        <v>0.302670180363045</v>
      </c>
      <c r="M828" s="31" t="n">
        <v>0.2834579145941342</v>
      </c>
      <c r="N828" s="31" t="n">
        <v>0.4138719050428208</v>
      </c>
      <c r="O828" s="33">
        <f>3*L828+M828</f>
        <v/>
      </c>
      <c r="P828" s="33">
        <f>3*N828+M828</f>
        <v/>
      </c>
      <c r="Q828" s="31">
        <f>IF(OR(J828="",K828=""),"",SUMPRODUCT(POISSON(Helper!$A$2:$A$122,J828,FALSE)*POISSON(Helper!$B$2:$B$122,K828,FALSE)*Helper!$C$2:$C$122))</f>
        <v/>
      </c>
      <c r="R828" s="31">
        <f>IF(OR(J828="",K828=""),"",SUMPRODUCT(POISSON(Helper!$A$2:$A$122,J828,FALSE)*POISSON(Helper!$B$2:$B$122,K828,FALSE)*Helper!$D$2:$D$122))</f>
        <v/>
      </c>
      <c r="S828" s="31">
        <f>IF(Q828="","",1-Q828-R828)</f>
        <v/>
      </c>
      <c r="T828" s="33">
        <f>IF(Q828="","",3*Q828+R828)</f>
        <v/>
      </c>
      <c r="U828" s="33">
        <f>IF(Q828="","",3*S828+R828)</f>
        <v/>
      </c>
      <c r="V828" s="24">
        <f>IF(OR(H828="",I828=""),"",IF(H828&gt;I828,3,IF(H828=I828,1,0)))</f>
        <v/>
      </c>
      <c r="W828" s="24">
        <f>IF(OR(H828="",I828=""),"",IF(I828&gt;H828,3,IF(H828=I828,1,0)))</f>
        <v/>
      </c>
      <c r="X828" s="24">
        <f>IF(OR(H828="",I828=""),0,1)</f>
        <v/>
      </c>
      <c r="Y828" s="24" t="n"/>
    </row>
    <row r="829">
      <c r="A829" s="24" t="inlineStr">
        <is>
          <t>E1-QPR-Stoke</t>
        </is>
      </c>
      <c r="B829" s="24" t="inlineStr">
        <is>
          <t>E1</t>
        </is>
      </c>
      <c r="C829" s="24" t="inlineStr">
        <is>
          <t>Championship</t>
        </is>
      </c>
      <c r="D829" s="24" t="n">
        <v>38</v>
      </c>
      <c r="E829" s="29" t="n">
        <v>46462.82291666666</v>
      </c>
      <c r="F829" s="24" t="inlineStr">
        <is>
          <t>QPR</t>
        </is>
      </c>
      <c r="G829" s="24" t="inlineStr">
        <is>
          <t>Stoke</t>
        </is>
      </c>
      <c r="H829" s="37" t="n"/>
      <c r="I829" s="37" t="n"/>
      <c r="J829" s="37" t="n"/>
      <c r="K829" s="37" t="n"/>
      <c r="L829" s="31" t="n">
        <v>0.3702059941808294</v>
      </c>
      <c r="M829" s="31" t="n">
        <v>0.2863791314910719</v>
      </c>
      <c r="N829" s="31" t="n">
        <v>0.3434148743280987</v>
      </c>
      <c r="O829" s="33">
        <f>3*L829+M829</f>
        <v/>
      </c>
      <c r="P829" s="33">
        <f>3*N829+M829</f>
        <v/>
      </c>
      <c r="Q829" s="31">
        <f>IF(OR(J829="",K829=""),"",SUMPRODUCT(POISSON(Helper!$A$2:$A$122,J829,FALSE)*POISSON(Helper!$B$2:$B$122,K829,FALSE)*Helper!$C$2:$C$122))</f>
        <v/>
      </c>
      <c r="R829" s="31">
        <f>IF(OR(J829="",K829=""),"",SUMPRODUCT(POISSON(Helper!$A$2:$A$122,J829,FALSE)*POISSON(Helper!$B$2:$B$122,K829,FALSE)*Helper!$D$2:$D$122))</f>
        <v/>
      </c>
      <c r="S829" s="31">
        <f>IF(Q829="","",1-Q829-R829)</f>
        <v/>
      </c>
      <c r="T829" s="33">
        <f>IF(Q829="","",3*Q829+R829)</f>
        <v/>
      </c>
      <c r="U829" s="33">
        <f>IF(Q829="","",3*S829+R829)</f>
        <v/>
      </c>
      <c r="V829" s="24">
        <f>IF(OR(H829="",I829=""),"",IF(H829&gt;I829,3,IF(H829=I829,1,0)))</f>
        <v/>
      </c>
      <c r="W829" s="24">
        <f>IF(OR(H829="",I829=""),"",IF(I829&gt;H829,3,IF(H829=I829,1,0)))</f>
        <v/>
      </c>
      <c r="X829" s="24">
        <f>IF(OR(H829="",I829=""),0,1)</f>
        <v/>
      </c>
      <c r="Y829" s="24" t="n"/>
    </row>
    <row r="830">
      <c r="A830" s="24" t="inlineStr">
        <is>
          <t>E1-Southamp-Wolves</t>
        </is>
      </c>
      <c r="B830" s="24" t="inlineStr">
        <is>
          <t>E1</t>
        </is>
      </c>
      <c r="C830" s="24" t="inlineStr">
        <is>
          <t>Championship</t>
        </is>
      </c>
      <c r="D830" s="24" t="n">
        <v>38</v>
      </c>
      <c r="E830" s="29" t="n">
        <v>46462.82291666666</v>
      </c>
      <c r="F830" s="24" t="inlineStr">
        <is>
          <t>Southampton</t>
        </is>
      </c>
      <c r="G830" s="24" t="inlineStr">
        <is>
          <t>Wolves</t>
        </is>
      </c>
      <c r="H830" s="37" t="n"/>
      <c r="I830" s="37" t="n"/>
      <c r="J830" s="37" t="n"/>
      <c r="K830" s="37" t="n"/>
      <c r="L830" s="31" t="n">
        <v>0.3614376054943788</v>
      </c>
      <c r="M830" s="31" t="n">
        <v>0.28653677399947</v>
      </c>
      <c r="N830" s="31" t="n">
        <v>0.3520256205061512</v>
      </c>
      <c r="O830" s="33">
        <f>3*L830+M830</f>
        <v/>
      </c>
      <c r="P830" s="33">
        <f>3*N830+M830</f>
        <v/>
      </c>
      <c r="Q830" s="31">
        <f>IF(OR(J830="",K830=""),"",SUMPRODUCT(POISSON(Helper!$A$2:$A$122,J830,FALSE)*POISSON(Helper!$B$2:$B$122,K830,FALSE)*Helper!$C$2:$C$122))</f>
        <v/>
      </c>
      <c r="R830" s="31">
        <f>IF(OR(J830="",K830=""),"",SUMPRODUCT(POISSON(Helper!$A$2:$A$122,J830,FALSE)*POISSON(Helper!$B$2:$B$122,K830,FALSE)*Helper!$D$2:$D$122))</f>
        <v/>
      </c>
      <c r="S830" s="31">
        <f>IF(Q830="","",1-Q830-R830)</f>
        <v/>
      </c>
      <c r="T830" s="33">
        <f>IF(Q830="","",3*Q830+R830)</f>
        <v/>
      </c>
      <c r="U830" s="33">
        <f>IF(Q830="","",3*S830+R830)</f>
        <v/>
      </c>
      <c r="V830" s="24">
        <f>IF(OR(H830="",I830=""),"",IF(H830&gt;I830,3,IF(H830=I830,1,0)))</f>
        <v/>
      </c>
      <c r="W830" s="24">
        <f>IF(OR(H830="",I830=""),"",IF(I830&gt;H830,3,IF(H830=I830,1,0)))</f>
        <v/>
      </c>
      <c r="X830" s="24">
        <f>IF(OR(H830="",I830=""),0,1)</f>
        <v/>
      </c>
      <c r="Y830" s="24" t="n"/>
    </row>
    <row r="831">
      <c r="A831" s="24" t="inlineStr">
        <is>
          <t>E1-Swansea-BristolC</t>
        </is>
      </c>
      <c r="B831" s="24" t="inlineStr">
        <is>
          <t>E1</t>
        </is>
      </c>
      <c r="C831" s="24" t="inlineStr">
        <is>
          <t>Championship</t>
        </is>
      </c>
      <c r="D831" s="24" t="n">
        <v>38</v>
      </c>
      <c r="E831" s="29" t="n">
        <v>46462.82291666666</v>
      </c>
      <c r="F831" s="24" t="inlineStr">
        <is>
          <t>Swansea</t>
        </is>
      </c>
      <c r="G831" s="24" t="inlineStr">
        <is>
          <t>Bristol City</t>
        </is>
      </c>
      <c r="H831" s="37" t="n"/>
      <c r="I831" s="37" t="n"/>
      <c r="J831" s="37" t="n"/>
      <c r="K831" s="37" t="n"/>
      <c r="L831" s="31" t="n">
        <v>0.3986472496670891</v>
      </c>
      <c r="M831" s="31" t="n">
        <v>0.2848668409734302</v>
      </c>
      <c r="N831" s="31" t="n">
        <v>0.3164859093594807</v>
      </c>
      <c r="O831" s="33">
        <f>3*L831+M831</f>
        <v/>
      </c>
      <c r="P831" s="33">
        <f>3*N831+M831</f>
        <v/>
      </c>
      <c r="Q831" s="31">
        <f>IF(OR(J831="",K831=""),"",SUMPRODUCT(POISSON(Helper!$A$2:$A$122,J831,FALSE)*POISSON(Helper!$B$2:$B$122,K831,FALSE)*Helper!$C$2:$C$122))</f>
        <v/>
      </c>
      <c r="R831" s="31">
        <f>IF(OR(J831="",K831=""),"",SUMPRODUCT(POISSON(Helper!$A$2:$A$122,J831,FALSE)*POISSON(Helper!$B$2:$B$122,K831,FALSE)*Helper!$D$2:$D$122))</f>
        <v/>
      </c>
      <c r="S831" s="31">
        <f>IF(Q831="","",1-Q831-R831)</f>
        <v/>
      </c>
      <c r="T831" s="33">
        <f>IF(Q831="","",3*Q831+R831)</f>
        <v/>
      </c>
      <c r="U831" s="33">
        <f>IF(Q831="","",3*S831+R831)</f>
        <v/>
      </c>
      <c r="V831" s="24">
        <f>IF(OR(H831="",I831=""),"",IF(H831&gt;I831,3,IF(H831=I831,1,0)))</f>
        <v/>
      </c>
      <c r="W831" s="24">
        <f>IF(OR(H831="",I831=""),"",IF(I831&gt;H831,3,IF(H831=I831,1,0)))</f>
        <v/>
      </c>
      <c r="X831" s="24">
        <f>IF(OR(H831="",I831=""),0,1)</f>
        <v/>
      </c>
      <c r="Y831" s="24" t="n"/>
    </row>
    <row r="832">
      <c r="A832" s="24" t="inlineStr">
        <is>
          <t>E1-WestBrom-Portsmou</t>
        </is>
      </c>
      <c r="B832" s="24" t="inlineStr">
        <is>
          <t>E1</t>
        </is>
      </c>
      <c r="C832" s="24" t="inlineStr">
        <is>
          <t>Championship</t>
        </is>
      </c>
      <c r="D832" s="24" t="n">
        <v>38</v>
      </c>
      <c r="E832" s="29" t="n">
        <v>46462.82291666666</v>
      </c>
      <c r="F832" s="24" t="inlineStr">
        <is>
          <t>West Brom</t>
        </is>
      </c>
      <c r="G832" s="24" t="inlineStr">
        <is>
          <t>Portsmouth</t>
        </is>
      </c>
      <c r="H832" s="37" t="n"/>
      <c r="I832" s="37" t="n"/>
      <c r="J832" s="37" t="n"/>
      <c r="K832" s="37" t="n"/>
      <c r="L832" s="31" t="n">
        <v>0.4525141252579407</v>
      </c>
      <c r="M832" s="31" t="n">
        <v>0.2781321213499331</v>
      </c>
      <c r="N832" s="31" t="n">
        <v>0.2693537533921262</v>
      </c>
      <c r="O832" s="33">
        <f>3*L832+M832</f>
        <v/>
      </c>
      <c r="P832" s="33">
        <f>3*N832+M832</f>
        <v/>
      </c>
      <c r="Q832" s="31">
        <f>IF(OR(J832="",K832=""),"",SUMPRODUCT(POISSON(Helper!$A$2:$A$122,J832,FALSE)*POISSON(Helper!$B$2:$B$122,K832,FALSE)*Helper!$C$2:$C$122))</f>
        <v/>
      </c>
      <c r="R832" s="31">
        <f>IF(OR(J832="",K832=""),"",SUMPRODUCT(POISSON(Helper!$A$2:$A$122,J832,FALSE)*POISSON(Helper!$B$2:$B$122,K832,FALSE)*Helper!$D$2:$D$122))</f>
        <v/>
      </c>
      <c r="S832" s="31">
        <f>IF(Q832="","",1-Q832-R832)</f>
        <v/>
      </c>
      <c r="T832" s="33">
        <f>IF(Q832="","",3*Q832+R832)</f>
        <v/>
      </c>
      <c r="U832" s="33">
        <f>IF(Q832="","",3*S832+R832)</f>
        <v/>
      </c>
      <c r="V832" s="24">
        <f>IF(OR(H832="",I832=""),"",IF(H832&gt;I832,3,IF(H832=I832,1,0)))</f>
        <v/>
      </c>
      <c r="W832" s="24">
        <f>IF(OR(H832="",I832=""),"",IF(I832&gt;H832,3,IF(H832=I832,1,0)))</f>
        <v/>
      </c>
      <c r="X832" s="24">
        <f>IF(OR(H832="",I832=""),0,1)</f>
        <v/>
      </c>
      <c r="Y832" s="24" t="n"/>
    </row>
    <row r="833">
      <c r="A833" s="24" t="inlineStr">
        <is>
          <t>E1-Wrexham-Norwich</t>
        </is>
      </c>
      <c r="B833" s="24" t="inlineStr">
        <is>
          <t>E1</t>
        </is>
      </c>
      <c r="C833" s="24" t="inlineStr">
        <is>
          <t>Championship</t>
        </is>
      </c>
      <c r="D833" s="24" t="n">
        <v>38</v>
      </c>
      <c r="E833" s="29" t="n">
        <v>46462.82291666666</v>
      </c>
      <c r="F833" s="24" t="inlineStr">
        <is>
          <t>Wrexham</t>
        </is>
      </c>
      <c r="G833" s="24" t="inlineStr">
        <is>
          <t>Norwich</t>
        </is>
      </c>
      <c r="H833" s="37" t="n"/>
      <c r="I833" s="37" t="n"/>
      <c r="J833" s="37" t="n"/>
      <c r="K833" s="37" t="n"/>
      <c r="L833" s="31" t="n">
        <v>0.408528794758843</v>
      </c>
      <c r="M833" s="31" t="n">
        <v>0.2839983902954928</v>
      </c>
      <c r="N833" s="31" t="n">
        <v>0.3074728149456642</v>
      </c>
      <c r="O833" s="33">
        <f>3*L833+M833</f>
        <v/>
      </c>
      <c r="P833" s="33">
        <f>3*N833+M833</f>
        <v/>
      </c>
      <c r="Q833" s="31">
        <f>IF(OR(J833="",K833=""),"",SUMPRODUCT(POISSON(Helper!$A$2:$A$122,J833,FALSE)*POISSON(Helper!$B$2:$B$122,K833,FALSE)*Helper!$C$2:$C$122))</f>
        <v/>
      </c>
      <c r="R833" s="31">
        <f>IF(OR(J833="",K833=""),"",SUMPRODUCT(POISSON(Helper!$A$2:$A$122,J833,FALSE)*POISSON(Helper!$B$2:$B$122,K833,FALSE)*Helper!$D$2:$D$122))</f>
        <v/>
      </c>
      <c r="S833" s="31">
        <f>IF(Q833="","",1-Q833-R833)</f>
        <v/>
      </c>
      <c r="T833" s="33">
        <f>IF(Q833="","",3*Q833+R833)</f>
        <v/>
      </c>
      <c r="U833" s="33">
        <f>IF(Q833="","",3*S833+R833)</f>
        <v/>
      </c>
      <c r="V833" s="24">
        <f>IF(OR(H833="",I833=""),"",IF(H833&gt;I833,3,IF(H833=I833,1,0)))</f>
        <v/>
      </c>
      <c r="W833" s="24">
        <f>IF(OR(H833="",I833=""),"",IF(I833&gt;H833,3,IF(H833=I833,1,0)))</f>
        <v/>
      </c>
      <c r="X833" s="24">
        <f>IF(OR(H833="",I833=""),0,1)</f>
        <v/>
      </c>
      <c r="Y833" s="24" t="n"/>
    </row>
    <row r="834">
      <c r="A834" s="24" t="inlineStr">
        <is>
          <t>E1-Blackbur-Bolton</t>
        </is>
      </c>
      <c r="B834" s="24" t="inlineStr">
        <is>
          <t>E1</t>
        </is>
      </c>
      <c r="C834" s="24" t="inlineStr">
        <is>
          <t>Championship</t>
        </is>
      </c>
      <c r="D834" s="24" t="n">
        <v>38</v>
      </c>
      <c r="E834" s="29" t="n">
        <v>46463.82291666666</v>
      </c>
      <c r="F834" s="24" t="inlineStr">
        <is>
          <t>Blackburn</t>
        </is>
      </c>
      <c r="G834" s="24" t="inlineStr">
        <is>
          <t>Bolton</t>
        </is>
      </c>
      <c r="H834" s="37" t="n"/>
      <c r="I834" s="37" t="n"/>
      <c r="J834" s="37" t="n"/>
      <c r="K834" s="37" t="n"/>
      <c r="L834" s="31" t="n">
        <v>0.4574423976100415</v>
      </c>
      <c r="M834" s="31" t="n">
        <v>0.2772806798189007</v>
      </c>
      <c r="N834" s="31" t="n">
        <v>0.2652769225710578</v>
      </c>
      <c r="O834" s="33">
        <f>3*L834+M834</f>
        <v/>
      </c>
      <c r="P834" s="33">
        <f>3*N834+M834</f>
        <v/>
      </c>
      <c r="Q834" s="31">
        <f>IF(OR(J834="",K834=""),"",SUMPRODUCT(POISSON(Helper!$A$2:$A$122,J834,FALSE)*POISSON(Helper!$B$2:$B$122,K834,FALSE)*Helper!$C$2:$C$122))</f>
        <v/>
      </c>
      <c r="R834" s="31">
        <f>IF(OR(J834="",K834=""),"",SUMPRODUCT(POISSON(Helper!$A$2:$A$122,J834,FALSE)*POISSON(Helper!$B$2:$B$122,K834,FALSE)*Helper!$D$2:$D$122))</f>
        <v/>
      </c>
      <c r="S834" s="31">
        <f>IF(Q834="","",1-Q834-R834)</f>
        <v/>
      </c>
      <c r="T834" s="33">
        <f>IF(Q834="","",3*Q834+R834)</f>
        <v/>
      </c>
      <c r="U834" s="33">
        <f>IF(Q834="","",3*S834+R834)</f>
        <v/>
      </c>
      <c r="V834" s="24">
        <f>IF(OR(H834="",I834=""),"",IF(H834&gt;I834,3,IF(H834=I834,1,0)))</f>
        <v/>
      </c>
      <c r="W834" s="24">
        <f>IF(OR(H834="",I834=""),"",IF(I834&gt;H834,3,IF(H834=I834,1,0)))</f>
        <v/>
      </c>
      <c r="X834" s="24">
        <f>IF(OR(H834="",I834=""),0,1)</f>
        <v/>
      </c>
      <c r="Y834" s="24" t="n"/>
    </row>
    <row r="835">
      <c r="A835" s="24" t="inlineStr">
        <is>
          <t>E1-Millwall-Watford</t>
        </is>
      </c>
      <c r="B835" s="24" t="inlineStr">
        <is>
          <t>E1</t>
        </is>
      </c>
      <c r="C835" s="24" t="inlineStr">
        <is>
          <t>Championship</t>
        </is>
      </c>
      <c r="D835" s="24" t="n">
        <v>38</v>
      </c>
      <c r="E835" s="29" t="n">
        <v>46463.82291666666</v>
      </c>
      <c r="F835" s="24" t="inlineStr">
        <is>
          <t>Millwall</t>
        </is>
      </c>
      <c r="G835" s="24" t="inlineStr">
        <is>
          <t>Watford</t>
        </is>
      </c>
      <c r="H835" s="37" t="n"/>
      <c r="I835" s="37" t="n"/>
      <c r="J835" s="37" t="n"/>
      <c r="K835" s="37" t="n"/>
      <c r="L835" s="31" t="n">
        <v>0.4696661465490599</v>
      </c>
      <c r="M835" s="31" t="n">
        <v>0.2750076531382445</v>
      </c>
      <c r="N835" s="31" t="n">
        <v>0.2553262003126956</v>
      </c>
      <c r="O835" s="33">
        <f>3*L835+M835</f>
        <v/>
      </c>
      <c r="P835" s="33">
        <f>3*N835+M835</f>
        <v/>
      </c>
      <c r="Q835" s="31">
        <f>IF(OR(J835="",K835=""),"",SUMPRODUCT(POISSON(Helper!$A$2:$A$122,J835,FALSE)*POISSON(Helper!$B$2:$B$122,K835,FALSE)*Helper!$C$2:$C$122))</f>
        <v/>
      </c>
      <c r="R835" s="31">
        <f>IF(OR(J835="",K835=""),"",SUMPRODUCT(POISSON(Helper!$A$2:$A$122,J835,FALSE)*POISSON(Helper!$B$2:$B$122,K835,FALSE)*Helper!$D$2:$D$122))</f>
        <v/>
      </c>
      <c r="S835" s="31">
        <f>IF(Q835="","",1-Q835-R835)</f>
        <v/>
      </c>
      <c r="T835" s="33">
        <f>IF(Q835="","",3*Q835+R835)</f>
        <v/>
      </c>
      <c r="U835" s="33">
        <f>IF(Q835="","",3*S835+R835)</f>
        <v/>
      </c>
      <c r="V835" s="24">
        <f>IF(OR(H835="",I835=""),"",IF(H835&gt;I835,3,IF(H835=I835,1,0)))</f>
        <v/>
      </c>
      <c r="W835" s="24">
        <f>IF(OR(H835="",I835=""),"",IF(I835&gt;H835,3,IF(H835=I835,1,0)))</f>
        <v/>
      </c>
      <c r="X835" s="24">
        <f>IF(OR(H835="",I835=""),0,1)</f>
        <v/>
      </c>
      <c r="Y835" s="24" t="n"/>
    </row>
    <row r="836">
      <c r="A836" s="24" t="inlineStr">
        <is>
          <t>E1-WestHam-Sheffiel</t>
        </is>
      </c>
      <c r="B836" s="24" t="inlineStr">
        <is>
          <t>E1</t>
        </is>
      </c>
      <c r="C836" s="24" t="inlineStr">
        <is>
          <t>Championship</t>
        </is>
      </c>
      <c r="D836" s="24" t="n">
        <v>38</v>
      </c>
      <c r="E836" s="29" t="n">
        <v>46463.82291666666</v>
      </c>
      <c r="F836" s="24" t="inlineStr">
        <is>
          <t>West Ham</t>
        </is>
      </c>
      <c r="G836" s="24" t="inlineStr">
        <is>
          <t>Sheffield United</t>
        </is>
      </c>
      <c r="H836" s="37" t="n"/>
      <c r="I836" s="37" t="n"/>
      <c r="J836" s="37" t="n"/>
      <c r="K836" s="37" t="n"/>
      <c r="L836" s="31" t="n">
        <v>0.5602411069235509</v>
      </c>
      <c r="M836" s="31" t="n">
        <v>0.2515046282660048</v>
      </c>
      <c r="N836" s="31" t="n">
        <v>0.1882542648104443</v>
      </c>
      <c r="O836" s="33">
        <f>3*L836+M836</f>
        <v/>
      </c>
      <c r="P836" s="33">
        <f>3*N836+M836</f>
        <v/>
      </c>
      <c r="Q836" s="31">
        <f>IF(OR(J836="",K836=""),"",SUMPRODUCT(POISSON(Helper!$A$2:$A$122,J836,FALSE)*POISSON(Helper!$B$2:$B$122,K836,FALSE)*Helper!$C$2:$C$122))</f>
        <v/>
      </c>
      <c r="R836" s="31">
        <f>IF(OR(J836="",K836=""),"",SUMPRODUCT(POISSON(Helper!$A$2:$A$122,J836,FALSE)*POISSON(Helper!$B$2:$B$122,K836,FALSE)*Helper!$D$2:$D$122))</f>
        <v/>
      </c>
      <c r="S836" s="31">
        <f>IF(Q836="","",1-Q836-R836)</f>
        <v/>
      </c>
      <c r="T836" s="33">
        <f>IF(Q836="","",3*Q836+R836)</f>
        <v/>
      </c>
      <c r="U836" s="33">
        <f>IF(Q836="","",3*S836+R836)</f>
        <v/>
      </c>
      <c r="V836" s="24">
        <f>IF(OR(H836="",I836=""),"",IF(H836&gt;I836,3,IF(H836=I836,1,0)))</f>
        <v/>
      </c>
      <c r="W836" s="24">
        <f>IF(OR(H836="",I836=""),"",IF(I836&gt;H836,3,IF(H836=I836,1,0)))</f>
        <v/>
      </c>
      <c r="X836" s="24">
        <f>IF(OR(H836="",I836=""),0,1)</f>
        <v/>
      </c>
      <c r="Y836" s="24" t="n"/>
    </row>
    <row r="837">
      <c r="A837" s="24" t="inlineStr">
        <is>
          <t>E1-Birmingh-Charlton</t>
        </is>
      </c>
      <c r="B837" s="24" t="inlineStr">
        <is>
          <t>E1</t>
        </is>
      </c>
      <c r="C837" s="24" t="inlineStr">
        <is>
          <t>Championship</t>
        </is>
      </c>
      <c r="D837" s="24" t="n">
        <v>38</v>
      </c>
      <c r="E837" s="29" t="n">
        <v>46463.83333333334</v>
      </c>
      <c r="F837" s="24" t="inlineStr">
        <is>
          <t>Birmingham</t>
        </is>
      </c>
      <c r="G837" s="24" t="inlineStr">
        <is>
          <t>Charlton</t>
        </is>
      </c>
      <c r="H837" s="37" t="n"/>
      <c r="I837" s="37" t="n"/>
      <c r="J837" s="37" t="n"/>
      <c r="K837" s="37" t="n"/>
      <c r="L837" s="31" t="n">
        <v>0.5520843028858138</v>
      </c>
      <c r="M837" s="31" t="n">
        <v>0.254074311819781</v>
      </c>
      <c r="N837" s="31" t="n">
        <v>0.1938413852944052</v>
      </c>
      <c r="O837" s="33">
        <f>3*L837+M837</f>
        <v/>
      </c>
      <c r="P837" s="33">
        <f>3*N837+M837</f>
        <v/>
      </c>
      <c r="Q837" s="31">
        <f>IF(OR(J837="",K837=""),"",SUMPRODUCT(POISSON(Helper!$A$2:$A$122,J837,FALSE)*POISSON(Helper!$B$2:$B$122,K837,FALSE)*Helper!$C$2:$C$122))</f>
        <v/>
      </c>
      <c r="R837" s="31">
        <f>IF(OR(J837="",K837=""),"",SUMPRODUCT(POISSON(Helper!$A$2:$A$122,J837,FALSE)*POISSON(Helper!$B$2:$B$122,K837,FALSE)*Helper!$D$2:$D$122))</f>
        <v/>
      </c>
      <c r="S837" s="31">
        <f>IF(Q837="","",1-Q837-R837)</f>
        <v/>
      </c>
      <c r="T837" s="33">
        <f>IF(Q837="","",3*Q837+R837)</f>
        <v/>
      </c>
      <c r="U837" s="33">
        <f>IF(Q837="","",3*S837+R837)</f>
        <v/>
      </c>
      <c r="V837" s="24">
        <f>IF(OR(H837="",I837=""),"",IF(H837&gt;I837,3,IF(H837=I837,1,0)))</f>
        <v/>
      </c>
      <c r="W837" s="24">
        <f>IF(OR(H837="",I837=""),"",IF(I837&gt;H837,3,IF(H837=I837,1,0)))</f>
        <v/>
      </c>
      <c r="X837" s="24">
        <f>IF(OR(H837="",I837=""),0,1)</f>
        <v/>
      </c>
      <c r="Y837" s="24" t="n"/>
    </row>
    <row r="838">
      <c r="A838" s="24" t="inlineStr">
        <is>
          <t>E1-Birmingh-Blackbur</t>
        </is>
      </c>
      <c r="B838" s="24" t="inlineStr">
        <is>
          <t>E1</t>
        </is>
      </c>
      <c r="C838" s="24" t="inlineStr">
        <is>
          <t>Championship</t>
        </is>
      </c>
      <c r="D838" s="24" t="n">
        <v>39</v>
      </c>
      <c r="E838" s="29" t="n">
        <v>46466.625</v>
      </c>
      <c r="F838" s="24" t="inlineStr">
        <is>
          <t>Birmingham</t>
        </is>
      </c>
      <c r="G838" s="24" t="inlineStr">
        <is>
          <t>Blackburn</t>
        </is>
      </c>
      <c r="H838" s="37" t="n"/>
      <c r="I838" s="37" t="n"/>
      <c r="J838" s="37" t="n"/>
      <c r="K838" s="37" t="n"/>
      <c r="L838" s="31" t="n">
        <v>0.5002594746036402</v>
      </c>
      <c r="M838" s="31" t="n">
        <v>0.2683451472612723</v>
      </c>
      <c r="N838" s="31" t="n">
        <v>0.2313953781350875</v>
      </c>
      <c r="O838" s="33">
        <f>3*L838+M838</f>
        <v/>
      </c>
      <c r="P838" s="33">
        <f>3*N838+M838</f>
        <v/>
      </c>
      <c r="Q838" s="31">
        <f>IF(OR(J838="",K838=""),"",SUMPRODUCT(POISSON(Helper!$A$2:$A$122,J838,FALSE)*POISSON(Helper!$B$2:$B$122,K838,FALSE)*Helper!$C$2:$C$122))</f>
        <v/>
      </c>
      <c r="R838" s="31">
        <f>IF(OR(J838="",K838=""),"",SUMPRODUCT(POISSON(Helper!$A$2:$A$122,J838,FALSE)*POISSON(Helper!$B$2:$B$122,K838,FALSE)*Helper!$D$2:$D$122))</f>
        <v/>
      </c>
      <c r="S838" s="31">
        <f>IF(Q838="","",1-Q838-R838)</f>
        <v/>
      </c>
      <c r="T838" s="33">
        <f>IF(Q838="","",3*Q838+R838)</f>
        <v/>
      </c>
      <c r="U838" s="33">
        <f>IF(Q838="","",3*S838+R838)</f>
        <v/>
      </c>
      <c r="V838" s="24">
        <f>IF(OR(H838="",I838=""),"",IF(H838&gt;I838,3,IF(H838=I838,1,0)))</f>
        <v/>
      </c>
      <c r="W838" s="24">
        <f>IF(OR(H838="",I838=""),"",IF(I838&gt;H838,3,IF(H838=I838,1,0)))</f>
        <v/>
      </c>
      <c r="X838" s="24">
        <f>IF(OR(H838="",I838=""),0,1)</f>
        <v/>
      </c>
      <c r="Y838" s="24" t="n"/>
    </row>
    <row r="839">
      <c r="A839" s="24" t="inlineStr">
        <is>
          <t>E1-BristolC-QPR</t>
        </is>
      </c>
      <c r="B839" s="24" t="inlineStr">
        <is>
          <t>E1</t>
        </is>
      </c>
      <c r="C839" s="24" t="inlineStr">
        <is>
          <t>Championship</t>
        </is>
      </c>
      <c r="D839" s="24" t="n">
        <v>39</v>
      </c>
      <c r="E839" s="29" t="n">
        <v>46466.625</v>
      </c>
      <c r="F839" s="24" t="inlineStr">
        <is>
          <t>Bristol City</t>
        </is>
      </c>
      <c r="G839" s="24" t="inlineStr">
        <is>
          <t>QPR</t>
        </is>
      </c>
      <c r="H839" s="37" t="n"/>
      <c r="I839" s="37" t="n"/>
      <c r="J839" s="37" t="n"/>
      <c r="K839" s="37" t="n"/>
      <c r="L839" s="31" t="n">
        <v>0.4469708364898915</v>
      </c>
      <c r="M839" s="31" t="n">
        <v>0.2790444443971685</v>
      </c>
      <c r="N839" s="31" t="n">
        <v>0.27398471911294</v>
      </c>
      <c r="O839" s="33">
        <f>3*L839+M839</f>
        <v/>
      </c>
      <c r="P839" s="33">
        <f>3*N839+M839</f>
        <v/>
      </c>
      <c r="Q839" s="31">
        <f>IF(OR(J839="",K839=""),"",SUMPRODUCT(POISSON(Helper!$A$2:$A$122,J839,FALSE)*POISSON(Helper!$B$2:$B$122,K839,FALSE)*Helper!$C$2:$C$122))</f>
        <v/>
      </c>
      <c r="R839" s="31">
        <f>IF(OR(J839="",K839=""),"",SUMPRODUCT(POISSON(Helper!$A$2:$A$122,J839,FALSE)*POISSON(Helper!$B$2:$B$122,K839,FALSE)*Helper!$D$2:$D$122))</f>
        <v/>
      </c>
      <c r="S839" s="31">
        <f>IF(Q839="","",1-Q839-R839)</f>
        <v/>
      </c>
      <c r="T839" s="33">
        <f>IF(Q839="","",3*Q839+R839)</f>
        <v/>
      </c>
      <c r="U839" s="33">
        <f>IF(Q839="","",3*S839+R839)</f>
        <v/>
      </c>
      <c r="V839" s="24">
        <f>IF(OR(H839="",I839=""),"",IF(H839&gt;I839,3,IF(H839=I839,1,0)))</f>
        <v/>
      </c>
      <c r="W839" s="24">
        <f>IF(OR(H839="",I839=""),"",IF(I839&gt;H839,3,IF(H839=I839,1,0)))</f>
        <v/>
      </c>
      <c r="X839" s="24">
        <f>IF(OR(H839="",I839=""),0,1)</f>
        <v/>
      </c>
      <c r="Y839" s="24" t="n"/>
    </row>
    <row r="840">
      <c r="A840" s="24" t="inlineStr">
        <is>
          <t>E1-Burnley-Bolton</t>
        </is>
      </c>
      <c r="B840" s="24" t="inlineStr">
        <is>
          <t>E1</t>
        </is>
      </c>
      <c r="C840" s="24" t="inlineStr">
        <is>
          <t>Championship</t>
        </is>
      </c>
      <c r="D840" s="24" t="n">
        <v>39</v>
      </c>
      <c r="E840" s="29" t="n">
        <v>46466.625</v>
      </c>
      <c r="F840" s="24" t="inlineStr">
        <is>
          <t>Burnley</t>
        </is>
      </c>
      <c r="G840" s="24" t="inlineStr">
        <is>
          <t>Bolton</t>
        </is>
      </c>
      <c r="H840" s="37" t="n"/>
      <c r="I840" s="37" t="n"/>
      <c r="J840" s="37" t="n"/>
      <c r="K840" s="37" t="n"/>
      <c r="L840" s="31" t="n">
        <v>0.5594344832303417</v>
      </c>
      <c r="M840" s="31" t="n">
        <v>0.2517625353794238</v>
      </c>
      <c r="N840" s="31" t="n">
        <v>0.1888029813902344</v>
      </c>
      <c r="O840" s="33">
        <f>3*L840+M840</f>
        <v/>
      </c>
      <c r="P840" s="33">
        <f>3*N840+M840</f>
        <v/>
      </c>
      <c r="Q840" s="31">
        <f>IF(OR(J840="",K840=""),"",SUMPRODUCT(POISSON(Helper!$A$2:$A$122,J840,FALSE)*POISSON(Helper!$B$2:$B$122,K840,FALSE)*Helper!$C$2:$C$122))</f>
        <v/>
      </c>
      <c r="R840" s="31">
        <f>IF(OR(J840="",K840=""),"",SUMPRODUCT(POISSON(Helper!$A$2:$A$122,J840,FALSE)*POISSON(Helper!$B$2:$B$122,K840,FALSE)*Helper!$D$2:$D$122))</f>
        <v/>
      </c>
      <c r="S840" s="31">
        <f>IF(Q840="","",1-Q840-R840)</f>
        <v/>
      </c>
      <c r="T840" s="33">
        <f>IF(Q840="","",3*Q840+R840)</f>
        <v/>
      </c>
      <c r="U840" s="33">
        <f>IF(Q840="","",3*S840+R840)</f>
        <v/>
      </c>
      <c r="V840" s="24">
        <f>IF(OR(H840="",I840=""),"",IF(H840&gt;I840,3,IF(H840=I840,1,0)))</f>
        <v/>
      </c>
      <c r="W840" s="24">
        <f>IF(OR(H840="",I840=""),"",IF(I840&gt;H840,3,IF(H840=I840,1,0)))</f>
        <v/>
      </c>
      <c r="X840" s="24">
        <f>IF(OR(H840="",I840=""),0,1)</f>
        <v/>
      </c>
      <c r="Y840" s="24" t="n"/>
    </row>
    <row r="841">
      <c r="A841" s="24" t="inlineStr">
        <is>
          <t>E1-Derby-Preston</t>
        </is>
      </c>
      <c r="B841" s="24" t="inlineStr">
        <is>
          <t>E1</t>
        </is>
      </c>
      <c r="C841" s="24" t="inlineStr">
        <is>
          <t>Championship</t>
        </is>
      </c>
      <c r="D841" s="24" t="n">
        <v>39</v>
      </c>
      <c r="E841" s="29" t="n">
        <v>46466.625</v>
      </c>
      <c r="F841" s="24" t="inlineStr">
        <is>
          <t>Derby</t>
        </is>
      </c>
      <c r="G841" s="24" t="inlineStr">
        <is>
          <t>Preston</t>
        </is>
      </c>
      <c r="H841" s="37" t="n"/>
      <c r="I841" s="37" t="n"/>
      <c r="J841" s="37" t="n"/>
      <c r="K841" s="37" t="n"/>
      <c r="L841" s="31" t="n">
        <v>0.4797764009508058</v>
      </c>
      <c r="M841" s="31" t="n">
        <v>0.2729574230563493</v>
      </c>
      <c r="N841" s="31" t="n">
        <v>0.2472661759928449</v>
      </c>
      <c r="O841" s="33">
        <f>3*L841+M841</f>
        <v/>
      </c>
      <c r="P841" s="33">
        <f>3*N841+M841</f>
        <v/>
      </c>
      <c r="Q841" s="31">
        <f>IF(OR(J841="",K841=""),"",SUMPRODUCT(POISSON(Helper!$A$2:$A$122,J841,FALSE)*POISSON(Helper!$B$2:$B$122,K841,FALSE)*Helper!$C$2:$C$122))</f>
        <v/>
      </c>
      <c r="R841" s="31">
        <f>IF(OR(J841="",K841=""),"",SUMPRODUCT(POISSON(Helper!$A$2:$A$122,J841,FALSE)*POISSON(Helper!$B$2:$B$122,K841,FALSE)*Helper!$D$2:$D$122))</f>
        <v/>
      </c>
      <c r="S841" s="31">
        <f>IF(Q841="","",1-Q841-R841)</f>
        <v/>
      </c>
      <c r="T841" s="33">
        <f>IF(Q841="","",3*Q841+R841)</f>
        <v/>
      </c>
      <c r="U841" s="33">
        <f>IF(Q841="","",3*S841+R841)</f>
        <v/>
      </c>
      <c r="V841" s="24">
        <f>IF(OR(H841="",I841=""),"",IF(H841&gt;I841,3,IF(H841=I841,1,0)))</f>
        <v/>
      </c>
      <c r="W841" s="24">
        <f>IF(OR(H841="",I841=""),"",IF(I841&gt;H841,3,IF(H841=I841,1,0)))</f>
        <v/>
      </c>
      <c r="X841" s="24">
        <f>IF(OR(H841="",I841=""),0,1)</f>
        <v/>
      </c>
      <c r="Y841" s="24" t="n"/>
    </row>
    <row r="842">
      <c r="A842" s="24" t="inlineStr">
        <is>
          <t>E1-Middlesb-Sheffiel</t>
        </is>
      </c>
      <c r="B842" s="24" t="inlineStr">
        <is>
          <t>E1</t>
        </is>
      </c>
      <c r="C842" s="24" t="inlineStr">
        <is>
          <t>Championship</t>
        </is>
      </c>
      <c r="D842" s="24" t="n">
        <v>39</v>
      </c>
      <c r="E842" s="29" t="n">
        <v>46466.625</v>
      </c>
      <c r="F842" s="24" t="inlineStr">
        <is>
          <t>Middlesbrough</t>
        </is>
      </c>
      <c r="G842" s="24" t="inlineStr">
        <is>
          <t>Sheffield United</t>
        </is>
      </c>
      <c r="H842" s="37" t="n"/>
      <c r="I842" s="37" t="n"/>
      <c r="J842" s="37" t="n"/>
      <c r="K842" s="37" t="n"/>
      <c r="L842" s="31" t="n">
        <v>0.4498900206158625</v>
      </c>
      <c r="M842" s="31" t="n">
        <v>0.2785700221195448</v>
      </c>
      <c r="N842" s="31" t="n">
        <v>0.2715399572645927</v>
      </c>
      <c r="O842" s="33">
        <f>3*L842+M842</f>
        <v/>
      </c>
      <c r="P842" s="33">
        <f>3*N842+M842</f>
        <v/>
      </c>
      <c r="Q842" s="31">
        <f>IF(OR(J842="",K842=""),"",SUMPRODUCT(POISSON(Helper!$A$2:$A$122,J842,FALSE)*POISSON(Helper!$B$2:$B$122,K842,FALSE)*Helper!$C$2:$C$122))</f>
        <v/>
      </c>
      <c r="R842" s="31">
        <f>IF(OR(J842="",K842=""),"",SUMPRODUCT(POISSON(Helper!$A$2:$A$122,J842,FALSE)*POISSON(Helper!$B$2:$B$122,K842,FALSE)*Helper!$D$2:$D$122))</f>
        <v/>
      </c>
      <c r="S842" s="31">
        <f>IF(Q842="","",1-Q842-R842)</f>
        <v/>
      </c>
      <c r="T842" s="33">
        <f>IF(Q842="","",3*Q842+R842)</f>
        <v/>
      </c>
      <c r="U842" s="33">
        <f>IF(Q842="","",3*S842+R842)</f>
        <v/>
      </c>
      <c r="V842" s="24">
        <f>IF(OR(H842="",I842=""),"",IF(H842&gt;I842,3,IF(H842=I842,1,0)))</f>
        <v/>
      </c>
      <c r="W842" s="24">
        <f>IF(OR(H842="",I842=""),"",IF(I842&gt;H842,3,IF(H842=I842,1,0)))</f>
        <v/>
      </c>
      <c r="X842" s="24">
        <f>IF(OR(H842="",I842=""),0,1)</f>
        <v/>
      </c>
      <c r="Y842" s="24" t="n"/>
    </row>
    <row r="843">
      <c r="A843" s="24" t="inlineStr">
        <is>
          <t>E1-Millwall-Cardiff</t>
        </is>
      </c>
      <c r="B843" s="24" t="inlineStr">
        <is>
          <t>E1</t>
        </is>
      </c>
      <c r="C843" s="24" t="inlineStr">
        <is>
          <t>Championship</t>
        </is>
      </c>
      <c r="D843" s="24" t="n">
        <v>39</v>
      </c>
      <c r="E843" s="29" t="n">
        <v>46466.625</v>
      </c>
      <c r="F843" s="24" t="inlineStr">
        <is>
          <t>Millwall</t>
        </is>
      </c>
      <c r="G843" s="24" t="inlineStr">
        <is>
          <t>Cardiff</t>
        </is>
      </c>
      <c r="H843" s="37" t="n"/>
      <c r="I843" s="37" t="n"/>
      <c r="J843" s="37" t="n"/>
      <c r="K843" s="37" t="n"/>
      <c r="L843" s="31" t="n">
        <v>0.5165608838600999</v>
      </c>
      <c r="M843" s="31" t="n">
        <v>0.2642490823641938</v>
      </c>
      <c r="N843" s="31" t="n">
        <v>0.2191900337757063</v>
      </c>
      <c r="O843" s="33">
        <f>3*L843+M843</f>
        <v/>
      </c>
      <c r="P843" s="33">
        <f>3*N843+M843</f>
        <v/>
      </c>
      <c r="Q843" s="31">
        <f>IF(OR(J843="",K843=""),"",SUMPRODUCT(POISSON(Helper!$A$2:$A$122,J843,FALSE)*POISSON(Helper!$B$2:$B$122,K843,FALSE)*Helper!$C$2:$C$122))</f>
        <v/>
      </c>
      <c r="R843" s="31">
        <f>IF(OR(J843="",K843=""),"",SUMPRODUCT(POISSON(Helper!$A$2:$A$122,J843,FALSE)*POISSON(Helper!$B$2:$B$122,K843,FALSE)*Helper!$D$2:$D$122))</f>
        <v/>
      </c>
      <c r="S843" s="31">
        <f>IF(Q843="","",1-Q843-R843)</f>
        <v/>
      </c>
      <c r="T843" s="33">
        <f>IF(Q843="","",3*Q843+R843)</f>
        <v/>
      </c>
      <c r="U843" s="33">
        <f>IF(Q843="","",3*S843+R843)</f>
        <v/>
      </c>
      <c r="V843" s="24">
        <f>IF(OR(H843="",I843=""),"",IF(H843&gt;I843,3,IF(H843=I843,1,0)))</f>
        <v/>
      </c>
      <c r="W843" s="24">
        <f>IF(OR(H843="",I843=""),"",IF(I843&gt;H843,3,IF(H843=I843,1,0)))</f>
        <v/>
      </c>
      <c r="X843" s="24">
        <f>IF(OR(H843="",I843=""),0,1)</f>
        <v/>
      </c>
      <c r="Y843" s="24" t="n"/>
    </row>
    <row r="844">
      <c r="A844" s="24" t="inlineStr">
        <is>
          <t>E1-Norwich-WestHam</t>
        </is>
      </c>
      <c r="B844" s="24" t="inlineStr">
        <is>
          <t>E1</t>
        </is>
      </c>
      <c r="C844" s="24" t="inlineStr">
        <is>
          <t>Championship</t>
        </is>
      </c>
      <c r="D844" s="24" t="n">
        <v>39</v>
      </c>
      <c r="E844" s="29" t="n">
        <v>46466.625</v>
      </c>
      <c r="F844" s="24" t="inlineStr">
        <is>
          <t>Norwich</t>
        </is>
      </c>
      <c r="G844" s="24" t="inlineStr">
        <is>
          <t>West Ham</t>
        </is>
      </c>
      <c r="H844" s="37" t="n"/>
      <c r="I844" s="37" t="n"/>
      <c r="J844" s="37" t="n"/>
      <c r="K844" s="37" t="n"/>
      <c r="L844" s="31" t="n">
        <v>0.2878867187332248</v>
      </c>
      <c r="M844" s="31" t="n">
        <v>0.2814431925706142</v>
      </c>
      <c r="N844" s="31" t="n">
        <v>0.430670088696161</v>
      </c>
      <c r="O844" s="33">
        <f>3*L844+M844</f>
        <v/>
      </c>
      <c r="P844" s="33">
        <f>3*N844+M844</f>
        <v/>
      </c>
      <c r="Q844" s="31">
        <f>IF(OR(J844="",K844=""),"",SUMPRODUCT(POISSON(Helper!$A$2:$A$122,J844,FALSE)*POISSON(Helper!$B$2:$B$122,K844,FALSE)*Helper!$C$2:$C$122))</f>
        <v/>
      </c>
      <c r="R844" s="31">
        <f>IF(OR(J844="",K844=""),"",SUMPRODUCT(POISSON(Helper!$A$2:$A$122,J844,FALSE)*POISSON(Helper!$B$2:$B$122,K844,FALSE)*Helper!$D$2:$D$122))</f>
        <v/>
      </c>
      <c r="S844" s="31">
        <f>IF(Q844="","",1-Q844-R844)</f>
        <v/>
      </c>
      <c r="T844" s="33">
        <f>IF(Q844="","",3*Q844+R844)</f>
        <v/>
      </c>
      <c r="U844" s="33">
        <f>IF(Q844="","",3*S844+R844)</f>
        <v/>
      </c>
      <c r="V844" s="24">
        <f>IF(OR(H844="",I844=""),"",IF(H844&gt;I844,3,IF(H844=I844,1,0)))</f>
        <v/>
      </c>
      <c r="W844" s="24">
        <f>IF(OR(H844="",I844=""),"",IF(I844&gt;H844,3,IF(H844=I844,1,0)))</f>
        <v/>
      </c>
      <c r="X844" s="24">
        <f>IF(OR(H844="",I844=""),0,1)</f>
        <v/>
      </c>
      <c r="Y844" s="24" t="n"/>
    </row>
    <row r="845">
      <c r="A845" s="24" t="inlineStr">
        <is>
          <t>E1-Southamp-Charlton</t>
        </is>
      </c>
      <c r="B845" s="24" t="inlineStr">
        <is>
          <t>E1</t>
        </is>
      </c>
      <c r="C845" s="24" t="inlineStr">
        <is>
          <t>Championship</t>
        </is>
      </c>
      <c r="D845" s="24" t="n">
        <v>39</v>
      </c>
      <c r="E845" s="29" t="n">
        <v>46466.625</v>
      </c>
      <c r="F845" s="24" t="inlineStr">
        <is>
          <t>Southampton</t>
        </is>
      </c>
      <c r="G845" s="24" t="inlineStr">
        <is>
          <t>Charlton</t>
        </is>
      </c>
      <c r="H845" s="37" t="n"/>
      <c r="I845" s="37" t="n"/>
      <c r="J845" s="37" t="n"/>
      <c r="K845" s="37" t="n"/>
      <c r="L845" s="31" t="n">
        <v>0.5524720268009518</v>
      </c>
      <c r="M845" s="31" t="n">
        <v>0.2539540987688282</v>
      </c>
      <c r="N845" s="31" t="n">
        <v>0.19357387443022</v>
      </c>
      <c r="O845" s="33">
        <f>3*L845+M845</f>
        <v/>
      </c>
      <c r="P845" s="33">
        <f>3*N845+M845</f>
        <v/>
      </c>
      <c r="Q845" s="31">
        <f>IF(OR(J845="",K845=""),"",SUMPRODUCT(POISSON(Helper!$A$2:$A$122,J845,FALSE)*POISSON(Helper!$B$2:$B$122,K845,FALSE)*Helper!$C$2:$C$122))</f>
        <v/>
      </c>
      <c r="R845" s="31">
        <f>IF(OR(J845="",K845=""),"",SUMPRODUCT(POISSON(Helper!$A$2:$A$122,J845,FALSE)*POISSON(Helper!$B$2:$B$122,K845,FALSE)*Helper!$D$2:$D$122))</f>
        <v/>
      </c>
      <c r="S845" s="31">
        <f>IF(Q845="","",1-Q845-R845)</f>
        <v/>
      </c>
      <c r="T845" s="33">
        <f>IF(Q845="","",3*Q845+R845)</f>
        <v/>
      </c>
      <c r="U845" s="33">
        <f>IF(Q845="","",3*S845+R845)</f>
        <v/>
      </c>
      <c r="V845" s="24">
        <f>IF(OR(H845="",I845=""),"",IF(H845&gt;I845,3,IF(H845=I845,1,0)))</f>
        <v/>
      </c>
      <c r="W845" s="24">
        <f>IF(OR(H845="",I845=""),"",IF(I845&gt;H845,3,IF(H845=I845,1,0)))</f>
        <v/>
      </c>
      <c r="X845" s="24">
        <f>IF(OR(H845="",I845=""),0,1)</f>
        <v/>
      </c>
      <c r="Y845" s="24" t="n"/>
    </row>
    <row r="846">
      <c r="A846" s="24" t="inlineStr">
        <is>
          <t>E1-Swansea-Wolves</t>
        </is>
      </c>
      <c r="B846" s="24" t="inlineStr">
        <is>
          <t>E1</t>
        </is>
      </c>
      <c r="C846" s="24" t="inlineStr">
        <is>
          <t>Championship</t>
        </is>
      </c>
      <c r="D846" s="24" t="n">
        <v>39</v>
      </c>
      <c r="E846" s="29" t="n">
        <v>46466.625</v>
      </c>
      <c r="F846" s="24" t="inlineStr">
        <is>
          <t>Swansea</t>
        </is>
      </c>
      <c r="G846" s="24" t="inlineStr">
        <is>
          <t>Wolves</t>
        </is>
      </c>
      <c r="H846" s="37" t="n"/>
      <c r="I846" s="37" t="n"/>
      <c r="J846" s="37" t="n"/>
      <c r="K846" s="37" t="n"/>
      <c r="L846" s="31" t="n">
        <v>0.3000774740614602</v>
      </c>
      <c r="M846" s="31" t="n">
        <v>0.2831432380919451</v>
      </c>
      <c r="N846" s="31" t="n">
        <v>0.4167792878465946</v>
      </c>
      <c r="O846" s="33">
        <f>3*L846+M846</f>
        <v/>
      </c>
      <c r="P846" s="33">
        <f>3*N846+M846</f>
        <v/>
      </c>
      <c r="Q846" s="31">
        <f>IF(OR(J846="",K846=""),"",SUMPRODUCT(POISSON(Helper!$A$2:$A$122,J846,FALSE)*POISSON(Helper!$B$2:$B$122,K846,FALSE)*Helper!$C$2:$C$122))</f>
        <v/>
      </c>
      <c r="R846" s="31">
        <f>IF(OR(J846="",K846=""),"",SUMPRODUCT(POISSON(Helper!$A$2:$A$122,J846,FALSE)*POISSON(Helper!$B$2:$B$122,K846,FALSE)*Helper!$D$2:$D$122))</f>
        <v/>
      </c>
      <c r="S846" s="31">
        <f>IF(Q846="","",1-Q846-R846)</f>
        <v/>
      </c>
      <c r="T846" s="33">
        <f>IF(Q846="","",3*Q846+R846)</f>
        <v/>
      </c>
      <c r="U846" s="33">
        <f>IF(Q846="","",3*S846+R846)</f>
        <v/>
      </c>
      <c r="V846" s="24">
        <f>IF(OR(H846="",I846=""),"",IF(H846&gt;I846,3,IF(H846=I846,1,0)))</f>
        <v/>
      </c>
      <c r="W846" s="24">
        <f>IF(OR(H846="",I846=""),"",IF(I846&gt;H846,3,IF(H846=I846,1,0)))</f>
        <v/>
      </c>
      <c r="X846" s="24">
        <f>IF(OR(H846="",I846=""),0,1)</f>
        <v/>
      </c>
      <c r="Y846" s="24" t="n"/>
    </row>
    <row r="847">
      <c r="A847" s="24" t="inlineStr">
        <is>
          <t>E1-Watford-Portsmou</t>
        </is>
      </c>
      <c r="B847" s="24" t="inlineStr">
        <is>
          <t>E1</t>
        </is>
      </c>
      <c r="C847" s="24" t="inlineStr">
        <is>
          <t>Championship</t>
        </is>
      </c>
      <c r="D847" s="24" t="n">
        <v>39</v>
      </c>
      <c r="E847" s="29" t="n">
        <v>46466.625</v>
      </c>
      <c r="F847" s="24" t="inlineStr">
        <is>
          <t>Watford</t>
        </is>
      </c>
      <c r="G847" s="24" t="inlineStr">
        <is>
          <t>Portsmouth</t>
        </is>
      </c>
      <c r="H847" s="37" t="n"/>
      <c r="I847" s="37" t="n"/>
      <c r="J847" s="37" t="n"/>
      <c r="K847" s="37" t="n"/>
      <c r="L847" s="31" t="n">
        <v>0.4226449445784324</v>
      </c>
      <c r="M847" s="31" t="n">
        <v>0.2824647359659896</v>
      </c>
      <c r="N847" s="31" t="n">
        <v>0.294890319455578</v>
      </c>
      <c r="O847" s="33">
        <f>3*L847+M847</f>
        <v/>
      </c>
      <c r="P847" s="33">
        <f>3*N847+M847</f>
        <v/>
      </c>
      <c r="Q847" s="31">
        <f>IF(OR(J847="",K847=""),"",SUMPRODUCT(POISSON(Helper!$A$2:$A$122,J847,FALSE)*POISSON(Helper!$B$2:$B$122,K847,FALSE)*Helper!$C$2:$C$122))</f>
        <v/>
      </c>
      <c r="R847" s="31">
        <f>IF(OR(J847="",K847=""),"",SUMPRODUCT(POISSON(Helper!$A$2:$A$122,J847,FALSE)*POISSON(Helper!$B$2:$B$122,K847,FALSE)*Helper!$D$2:$D$122))</f>
        <v/>
      </c>
      <c r="S847" s="31">
        <f>IF(Q847="","",1-Q847-R847)</f>
        <v/>
      </c>
      <c r="T847" s="33">
        <f>IF(Q847="","",3*Q847+R847)</f>
        <v/>
      </c>
      <c r="U847" s="33">
        <f>IF(Q847="","",3*S847+R847)</f>
        <v/>
      </c>
      <c r="V847" s="24">
        <f>IF(OR(H847="",I847=""),"",IF(H847&gt;I847,3,IF(H847=I847,1,0)))</f>
        <v/>
      </c>
      <c r="W847" s="24">
        <f>IF(OR(H847="",I847=""),"",IF(I847&gt;H847,3,IF(H847=I847,1,0)))</f>
        <v/>
      </c>
      <c r="X847" s="24">
        <f>IF(OR(H847="",I847=""),0,1)</f>
        <v/>
      </c>
      <c r="Y847" s="24" t="n"/>
    </row>
    <row r="848">
      <c r="A848" s="24" t="inlineStr">
        <is>
          <t>E1-WestBrom-Lincoln</t>
        </is>
      </c>
      <c r="B848" s="24" t="inlineStr">
        <is>
          <t>E1</t>
        </is>
      </c>
      <c r="C848" s="24" t="inlineStr">
        <is>
          <t>Championship</t>
        </is>
      </c>
      <c r="D848" s="24" t="n">
        <v>39</v>
      </c>
      <c r="E848" s="29" t="n">
        <v>46466.625</v>
      </c>
      <c r="F848" s="24" t="inlineStr">
        <is>
          <t>West Brom</t>
        </is>
      </c>
      <c r="G848" s="24" t="inlineStr">
        <is>
          <t>Lincoln</t>
        </is>
      </c>
      <c r="H848" s="37" t="n"/>
      <c r="I848" s="37" t="n"/>
      <c r="J848" s="37" t="n"/>
      <c r="K848" s="37" t="n"/>
      <c r="L848" s="31" t="n">
        <v>0.5327119091497613</v>
      </c>
      <c r="M848" s="31" t="n">
        <v>0.2598311893404116</v>
      </c>
      <c r="N848" s="31" t="n">
        <v>0.2074569015098272</v>
      </c>
      <c r="O848" s="33">
        <f>3*L848+M848</f>
        <v/>
      </c>
      <c r="P848" s="33">
        <f>3*N848+M848</f>
        <v/>
      </c>
      <c r="Q848" s="31">
        <f>IF(OR(J848="",K848=""),"",SUMPRODUCT(POISSON(Helper!$A$2:$A$122,J848,FALSE)*POISSON(Helper!$B$2:$B$122,K848,FALSE)*Helper!$C$2:$C$122))</f>
        <v/>
      </c>
      <c r="R848" s="31">
        <f>IF(OR(J848="",K848=""),"",SUMPRODUCT(POISSON(Helper!$A$2:$A$122,J848,FALSE)*POISSON(Helper!$B$2:$B$122,K848,FALSE)*Helper!$D$2:$D$122))</f>
        <v/>
      </c>
      <c r="S848" s="31">
        <f>IF(Q848="","",1-Q848-R848)</f>
        <v/>
      </c>
      <c r="T848" s="33">
        <f>IF(Q848="","",3*Q848+R848)</f>
        <v/>
      </c>
      <c r="U848" s="33">
        <f>IF(Q848="","",3*S848+R848)</f>
        <v/>
      </c>
      <c r="V848" s="24">
        <f>IF(OR(H848="",I848=""),"",IF(H848&gt;I848,3,IF(H848=I848,1,0)))</f>
        <v/>
      </c>
      <c r="W848" s="24">
        <f>IF(OR(H848="",I848=""),"",IF(I848&gt;H848,3,IF(H848=I848,1,0)))</f>
        <v/>
      </c>
      <c r="X848" s="24">
        <f>IF(OR(H848="",I848=""),0,1)</f>
        <v/>
      </c>
      <c r="Y848" s="24" t="n"/>
    </row>
    <row r="849">
      <c r="A849" s="24" t="inlineStr">
        <is>
          <t>E1-Wrexham-Stoke</t>
        </is>
      </c>
      <c r="B849" s="24" t="inlineStr">
        <is>
          <t>E1</t>
        </is>
      </c>
      <c r="C849" s="24" t="inlineStr">
        <is>
          <t>Championship</t>
        </is>
      </c>
      <c r="D849" s="24" t="n">
        <v>39</v>
      </c>
      <c r="E849" s="29" t="n">
        <v>46466.625</v>
      </c>
      <c r="F849" s="24" t="inlineStr">
        <is>
          <t>Wrexham</t>
        </is>
      </c>
      <c r="G849" s="24" t="inlineStr">
        <is>
          <t>Stoke</t>
        </is>
      </c>
      <c r="H849" s="37" t="n"/>
      <c r="I849" s="37" t="n"/>
      <c r="J849" s="37" t="n"/>
      <c r="K849" s="37" t="n"/>
      <c r="L849" s="31" t="n">
        <v>0.4291803677554331</v>
      </c>
      <c r="M849" s="31" t="n">
        <v>0.2816408855292462</v>
      </c>
      <c r="N849" s="31" t="n">
        <v>0.2891787467153207</v>
      </c>
      <c r="O849" s="33">
        <f>3*L849+M849</f>
        <v/>
      </c>
      <c r="P849" s="33">
        <f>3*N849+M849</f>
        <v/>
      </c>
      <c r="Q849" s="31">
        <f>IF(OR(J849="",K849=""),"",SUMPRODUCT(POISSON(Helper!$A$2:$A$122,J849,FALSE)*POISSON(Helper!$B$2:$B$122,K849,FALSE)*Helper!$C$2:$C$122))</f>
        <v/>
      </c>
      <c r="R849" s="31">
        <f>IF(OR(J849="",K849=""),"",SUMPRODUCT(POISSON(Helper!$A$2:$A$122,J849,FALSE)*POISSON(Helper!$B$2:$B$122,K849,FALSE)*Helper!$D$2:$D$122))</f>
        <v/>
      </c>
      <c r="S849" s="31">
        <f>IF(Q849="","",1-Q849-R849)</f>
        <v/>
      </c>
      <c r="T849" s="33">
        <f>IF(Q849="","",3*Q849+R849)</f>
        <v/>
      </c>
      <c r="U849" s="33">
        <f>IF(Q849="","",3*S849+R849)</f>
        <v/>
      </c>
      <c r="V849" s="24">
        <f>IF(OR(H849="",I849=""),"",IF(H849&gt;I849,3,IF(H849=I849,1,0)))</f>
        <v/>
      </c>
      <c r="W849" s="24">
        <f>IF(OR(H849="",I849=""),"",IF(I849&gt;H849,3,IF(H849=I849,1,0)))</f>
        <v/>
      </c>
      <c r="X849" s="24">
        <f>IF(OR(H849="",I849=""),0,1)</f>
        <v/>
      </c>
      <c r="Y849" s="24" t="n"/>
    </row>
    <row r="850">
      <c r="A850" s="24" t="inlineStr">
        <is>
          <t>E1-Charlton-Millwall</t>
        </is>
      </c>
      <c r="B850" s="24" t="inlineStr">
        <is>
          <t>E1</t>
        </is>
      </c>
      <c r="C850" s="24" t="inlineStr">
        <is>
          <t>Championship</t>
        </is>
      </c>
      <c r="D850" s="24" t="n">
        <v>40</v>
      </c>
      <c r="E850" s="29" t="n">
        <v>46480.52083333334</v>
      </c>
      <c r="F850" s="24" t="inlineStr">
        <is>
          <t>Charlton</t>
        </is>
      </c>
      <c r="G850" s="24" t="inlineStr">
        <is>
          <t>Millwall</t>
        </is>
      </c>
      <c r="H850" s="37" t="n"/>
      <c r="I850" s="37" t="n"/>
      <c r="J850" s="37" t="n"/>
      <c r="K850" s="37" t="n"/>
      <c r="L850" s="31" t="n">
        <v>0.3094893375398093</v>
      </c>
      <c r="M850" s="31" t="n">
        <v>0.2842090846254493</v>
      </c>
      <c r="N850" s="31" t="n">
        <v>0.4063015778347414</v>
      </c>
      <c r="O850" s="33">
        <f>3*L850+M850</f>
        <v/>
      </c>
      <c r="P850" s="33">
        <f>3*N850+M850</f>
        <v/>
      </c>
      <c r="Q850" s="31">
        <f>IF(OR(J850="",K850=""),"",SUMPRODUCT(POISSON(Helper!$A$2:$A$122,J850,FALSE)*POISSON(Helper!$B$2:$B$122,K850,FALSE)*Helper!$C$2:$C$122))</f>
        <v/>
      </c>
      <c r="R850" s="31">
        <f>IF(OR(J850="",K850=""),"",SUMPRODUCT(POISSON(Helper!$A$2:$A$122,J850,FALSE)*POISSON(Helper!$B$2:$B$122,K850,FALSE)*Helper!$D$2:$D$122))</f>
        <v/>
      </c>
      <c r="S850" s="31">
        <f>IF(Q850="","",1-Q850-R850)</f>
        <v/>
      </c>
      <c r="T850" s="33">
        <f>IF(Q850="","",3*Q850+R850)</f>
        <v/>
      </c>
      <c r="U850" s="33">
        <f>IF(Q850="","",3*S850+R850)</f>
        <v/>
      </c>
      <c r="V850" s="24">
        <f>IF(OR(H850="",I850=""),"",IF(H850&gt;I850,3,IF(H850=I850,1,0)))</f>
        <v/>
      </c>
      <c r="W850" s="24">
        <f>IF(OR(H850="",I850=""),"",IF(I850&gt;H850,3,IF(H850=I850,1,0)))</f>
        <v/>
      </c>
      <c r="X850" s="24">
        <f>IF(OR(H850="",I850=""),0,1)</f>
        <v/>
      </c>
      <c r="Y850" s="24" t="n"/>
    </row>
    <row r="851">
      <c r="A851" s="24" t="inlineStr">
        <is>
          <t>E1-Blackbur-Southamp</t>
        </is>
      </c>
      <c r="B851" s="24" t="inlineStr">
        <is>
          <t>E1</t>
        </is>
      </c>
      <c r="C851" s="24" t="inlineStr">
        <is>
          <t>Championship</t>
        </is>
      </c>
      <c r="D851" s="24" t="n">
        <v>40</v>
      </c>
      <c r="E851" s="29" t="n">
        <v>46480.625</v>
      </c>
      <c r="F851" s="24" t="inlineStr">
        <is>
          <t>Blackburn</t>
        </is>
      </c>
      <c r="G851" s="24" t="inlineStr">
        <is>
          <t>Southampton</t>
        </is>
      </c>
      <c r="H851" s="37" t="n"/>
      <c r="I851" s="37" t="n"/>
      <c r="J851" s="37" t="n"/>
      <c r="K851" s="37" t="n"/>
      <c r="L851" s="31" t="n">
        <v>0.3360595857033508</v>
      </c>
      <c r="M851" s="31" t="n">
        <v>0.2861220231170085</v>
      </c>
      <c r="N851" s="31" t="n">
        <v>0.3778183911796407</v>
      </c>
      <c r="O851" s="33">
        <f>3*L851+M851</f>
        <v/>
      </c>
      <c r="P851" s="33">
        <f>3*N851+M851</f>
        <v/>
      </c>
      <c r="Q851" s="31">
        <f>IF(OR(J851="",K851=""),"",SUMPRODUCT(POISSON(Helper!$A$2:$A$122,J851,FALSE)*POISSON(Helper!$B$2:$B$122,K851,FALSE)*Helper!$C$2:$C$122))</f>
        <v/>
      </c>
      <c r="R851" s="31">
        <f>IF(OR(J851="",K851=""),"",SUMPRODUCT(POISSON(Helper!$A$2:$A$122,J851,FALSE)*POISSON(Helper!$B$2:$B$122,K851,FALSE)*Helper!$D$2:$D$122))</f>
        <v/>
      </c>
      <c r="S851" s="31">
        <f>IF(Q851="","",1-Q851-R851)</f>
        <v/>
      </c>
      <c r="T851" s="33">
        <f>IF(Q851="","",3*Q851+R851)</f>
        <v/>
      </c>
      <c r="U851" s="33">
        <f>IF(Q851="","",3*S851+R851)</f>
        <v/>
      </c>
      <c r="V851" s="24">
        <f>IF(OR(H851="",I851=""),"",IF(H851&gt;I851,3,IF(H851=I851,1,0)))</f>
        <v/>
      </c>
      <c r="W851" s="24">
        <f>IF(OR(H851="",I851=""),"",IF(I851&gt;H851,3,IF(H851=I851,1,0)))</f>
        <v/>
      </c>
      <c r="X851" s="24">
        <f>IF(OR(H851="",I851=""),0,1)</f>
        <v/>
      </c>
      <c r="Y851" s="24" t="n"/>
    </row>
    <row r="852">
      <c r="A852" s="24" t="inlineStr">
        <is>
          <t>E1-Bolton-Watford</t>
        </is>
      </c>
      <c r="B852" s="24" t="inlineStr">
        <is>
          <t>E1</t>
        </is>
      </c>
      <c r="C852" s="24" t="inlineStr">
        <is>
          <t>Championship</t>
        </is>
      </c>
      <c r="D852" s="24" t="n">
        <v>40</v>
      </c>
      <c r="E852" s="29" t="n">
        <v>46480.625</v>
      </c>
      <c r="F852" s="24" t="inlineStr">
        <is>
          <t>Bolton</t>
        </is>
      </c>
      <c r="G852" s="24" t="inlineStr">
        <is>
          <t>Watford</t>
        </is>
      </c>
      <c r="H852" s="37" t="n"/>
      <c r="I852" s="37" t="n"/>
      <c r="J852" s="37" t="n"/>
      <c r="K852" s="37" t="n"/>
      <c r="L852" s="31" t="n">
        <v>0.3677191974045373</v>
      </c>
      <c r="M852" s="31" t="n">
        <v>0.2864390508658765</v>
      </c>
      <c r="N852" s="31" t="n">
        <v>0.3458417517295863</v>
      </c>
      <c r="O852" s="33">
        <f>3*L852+M852</f>
        <v/>
      </c>
      <c r="P852" s="33">
        <f>3*N852+M852</f>
        <v/>
      </c>
      <c r="Q852" s="31">
        <f>IF(OR(J852="",K852=""),"",SUMPRODUCT(POISSON(Helper!$A$2:$A$122,J852,FALSE)*POISSON(Helper!$B$2:$B$122,K852,FALSE)*Helper!$C$2:$C$122))</f>
        <v/>
      </c>
      <c r="R852" s="31">
        <f>IF(OR(J852="",K852=""),"",SUMPRODUCT(POISSON(Helper!$A$2:$A$122,J852,FALSE)*POISSON(Helper!$B$2:$B$122,K852,FALSE)*Helper!$D$2:$D$122))</f>
        <v/>
      </c>
      <c r="S852" s="31">
        <f>IF(Q852="","",1-Q852-R852)</f>
        <v/>
      </c>
      <c r="T852" s="33">
        <f>IF(Q852="","",3*Q852+R852)</f>
        <v/>
      </c>
      <c r="U852" s="33">
        <f>IF(Q852="","",3*S852+R852)</f>
        <v/>
      </c>
      <c r="V852" s="24">
        <f>IF(OR(H852="",I852=""),"",IF(H852&gt;I852,3,IF(H852=I852,1,0)))</f>
        <v/>
      </c>
      <c r="W852" s="24">
        <f>IF(OR(H852="",I852=""),"",IF(I852&gt;H852,3,IF(H852=I852,1,0)))</f>
        <v/>
      </c>
      <c r="X852" s="24">
        <f>IF(OR(H852="",I852=""),0,1)</f>
        <v/>
      </c>
      <c r="Y852" s="24" t="n"/>
    </row>
    <row r="853">
      <c r="A853" s="24" t="inlineStr">
        <is>
          <t>E1-Cardiff-BristolC</t>
        </is>
      </c>
      <c r="B853" s="24" t="inlineStr">
        <is>
          <t>E1</t>
        </is>
      </c>
      <c r="C853" s="24" t="inlineStr">
        <is>
          <t>Championship</t>
        </is>
      </c>
      <c r="D853" s="24" t="n">
        <v>40</v>
      </c>
      <c r="E853" s="29" t="n">
        <v>46480.625</v>
      </c>
      <c r="F853" s="24" t="inlineStr">
        <is>
          <t>Cardiff</t>
        </is>
      </c>
      <c r="G853" s="24" t="inlineStr">
        <is>
          <t>Bristol City</t>
        </is>
      </c>
      <c r="H853" s="37" t="n"/>
      <c r="I853" s="37" t="n"/>
      <c r="J853" s="37" t="n"/>
      <c r="K853" s="37" t="n"/>
      <c r="L853" s="31" t="n">
        <v>0.3470016017261662</v>
      </c>
      <c r="M853" s="31" t="n">
        <v>0.2864633716162946</v>
      </c>
      <c r="N853" s="31" t="n">
        <v>0.3665350266575391</v>
      </c>
      <c r="O853" s="33">
        <f>3*L853+M853</f>
        <v/>
      </c>
      <c r="P853" s="33">
        <f>3*N853+M853</f>
        <v/>
      </c>
      <c r="Q853" s="31">
        <f>IF(OR(J853="",K853=""),"",SUMPRODUCT(POISSON(Helper!$A$2:$A$122,J853,FALSE)*POISSON(Helper!$B$2:$B$122,K853,FALSE)*Helper!$C$2:$C$122))</f>
        <v/>
      </c>
      <c r="R853" s="31">
        <f>IF(OR(J853="",K853=""),"",SUMPRODUCT(POISSON(Helper!$A$2:$A$122,J853,FALSE)*POISSON(Helper!$B$2:$B$122,K853,FALSE)*Helper!$D$2:$D$122))</f>
        <v/>
      </c>
      <c r="S853" s="31">
        <f>IF(Q853="","",1-Q853-R853)</f>
        <v/>
      </c>
      <c r="T853" s="33">
        <f>IF(Q853="","",3*Q853+R853)</f>
        <v/>
      </c>
      <c r="U853" s="33">
        <f>IF(Q853="","",3*S853+R853)</f>
        <v/>
      </c>
      <c r="V853" s="24">
        <f>IF(OR(H853="",I853=""),"",IF(H853&gt;I853,3,IF(H853=I853,1,0)))</f>
        <v/>
      </c>
      <c r="W853" s="24">
        <f>IF(OR(H853="",I853=""),"",IF(I853&gt;H853,3,IF(H853=I853,1,0)))</f>
        <v/>
      </c>
      <c r="X853" s="24">
        <f>IF(OR(H853="",I853=""),0,1)</f>
        <v/>
      </c>
      <c r="Y853" s="24" t="n"/>
    </row>
    <row r="854">
      <c r="A854" s="24" t="inlineStr">
        <is>
          <t>E1-Lincoln-Derby</t>
        </is>
      </c>
      <c r="B854" s="24" t="inlineStr">
        <is>
          <t>E1</t>
        </is>
      </c>
      <c r="C854" s="24" t="inlineStr">
        <is>
          <t>Championship</t>
        </is>
      </c>
      <c r="D854" s="24" t="n">
        <v>40</v>
      </c>
      <c r="E854" s="29" t="n">
        <v>46480.625</v>
      </c>
      <c r="F854" s="24" t="inlineStr">
        <is>
          <t>Lincoln</t>
        </is>
      </c>
      <c r="G854" s="24" t="inlineStr">
        <is>
          <t>Derby</t>
        </is>
      </c>
      <c r="H854" s="37" t="n"/>
      <c r="I854" s="37" t="n"/>
      <c r="J854" s="37" t="n"/>
      <c r="K854" s="37" t="n"/>
      <c r="L854" s="31" t="n">
        <v>0.303845247681118</v>
      </c>
      <c r="M854" s="31" t="n">
        <v>0.2835952215655334</v>
      </c>
      <c r="N854" s="31" t="n">
        <v>0.4125595307533486</v>
      </c>
      <c r="O854" s="33">
        <f>3*L854+M854</f>
        <v/>
      </c>
      <c r="P854" s="33">
        <f>3*N854+M854</f>
        <v/>
      </c>
      <c r="Q854" s="31">
        <f>IF(OR(J854="",K854=""),"",SUMPRODUCT(POISSON(Helper!$A$2:$A$122,J854,FALSE)*POISSON(Helper!$B$2:$B$122,K854,FALSE)*Helper!$C$2:$C$122))</f>
        <v/>
      </c>
      <c r="R854" s="31">
        <f>IF(OR(J854="",K854=""),"",SUMPRODUCT(POISSON(Helper!$A$2:$A$122,J854,FALSE)*POISSON(Helper!$B$2:$B$122,K854,FALSE)*Helper!$D$2:$D$122))</f>
        <v/>
      </c>
      <c r="S854" s="31">
        <f>IF(Q854="","",1-Q854-R854)</f>
        <v/>
      </c>
      <c r="T854" s="33">
        <f>IF(Q854="","",3*Q854+R854)</f>
        <v/>
      </c>
      <c r="U854" s="33">
        <f>IF(Q854="","",3*S854+R854)</f>
        <v/>
      </c>
      <c r="V854" s="24">
        <f>IF(OR(H854="",I854=""),"",IF(H854&gt;I854,3,IF(H854=I854,1,0)))</f>
        <v/>
      </c>
      <c r="W854" s="24">
        <f>IF(OR(H854="",I854=""),"",IF(I854&gt;H854,3,IF(H854=I854,1,0)))</f>
        <v/>
      </c>
      <c r="X854" s="24">
        <f>IF(OR(H854="",I854=""),0,1)</f>
        <v/>
      </c>
      <c r="Y854" s="24" t="n"/>
    </row>
    <row r="855">
      <c r="A855" s="24" t="inlineStr">
        <is>
          <t>E1-Portsmou-Middlesb</t>
        </is>
      </c>
      <c r="B855" s="24" t="inlineStr">
        <is>
          <t>E1</t>
        </is>
      </c>
      <c r="C855" s="24" t="inlineStr">
        <is>
          <t>Championship</t>
        </is>
      </c>
      <c r="D855" s="24" t="n">
        <v>40</v>
      </c>
      <c r="E855" s="29" t="n">
        <v>46480.625</v>
      </c>
      <c r="F855" s="24" t="inlineStr">
        <is>
          <t>Portsmouth</t>
        </is>
      </c>
      <c r="G855" s="24" t="inlineStr">
        <is>
          <t>Middlesbrough</t>
        </is>
      </c>
      <c r="H855" s="37" t="n"/>
      <c r="I855" s="37" t="n"/>
      <c r="J855" s="37" t="n"/>
      <c r="K855" s="37" t="n"/>
      <c r="L855" s="31" t="n">
        <v>0.322415206993833</v>
      </c>
      <c r="M855" s="31" t="n">
        <v>0.2853367327287618</v>
      </c>
      <c r="N855" s="31" t="n">
        <v>0.3922480602774053</v>
      </c>
      <c r="O855" s="33">
        <f>3*L855+M855</f>
        <v/>
      </c>
      <c r="P855" s="33">
        <f>3*N855+M855</f>
        <v/>
      </c>
      <c r="Q855" s="31">
        <f>IF(OR(J855="",K855=""),"",SUMPRODUCT(POISSON(Helper!$A$2:$A$122,J855,FALSE)*POISSON(Helper!$B$2:$B$122,K855,FALSE)*Helper!$C$2:$C$122))</f>
        <v/>
      </c>
      <c r="R855" s="31">
        <f>IF(OR(J855="",K855=""),"",SUMPRODUCT(POISSON(Helper!$A$2:$A$122,J855,FALSE)*POISSON(Helper!$B$2:$B$122,K855,FALSE)*Helper!$D$2:$D$122))</f>
        <v/>
      </c>
      <c r="S855" s="31">
        <f>IF(Q855="","",1-Q855-R855)</f>
        <v/>
      </c>
      <c r="T855" s="33">
        <f>IF(Q855="","",3*Q855+R855)</f>
        <v/>
      </c>
      <c r="U855" s="33">
        <f>IF(Q855="","",3*S855+R855)</f>
        <v/>
      </c>
      <c r="V855" s="24">
        <f>IF(OR(H855="",I855=""),"",IF(H855&gt;I855,3,IF(H855=I855,1,0)))</f>
        <v/>
      </c>
      <c r="W855" s="24">
        <f>IF(OR(H855="",I855=""),"",IF(I855&gt;H855,3,IF(H855=I855,1,0)))</f>
        <v/>
      </c>
      <c r="X855" s="24">
        <f>IF(OR(H855="",I855=""),0,1)</f>
        <v/>
      </c>
      <c r="Y855" s="24" t="n"/>
    </row>
    <row r="856">
      <c r="A856" s="24" t="inlineStr">
        <is>
          <t>E1-Preston-Swansea</t>
        </is>
      </c>
      <c r="B856" s="24" t="inlineStr">
        <is>
          <t>E1</t>
        </is>
      </c>
      <c r="C856" s="24" t="inlineStr">
        <is>
          <t>Championship</t>
        </is>
      </c>
      <c r="D856" s="24" t="n">
        <v>40</v>
      </c>
      <c r="E856" s="29" t="n">
        <v>46480.625</v>
      </c>
      <c r="F856" s="24" t="inlineStr">
        <is>
          <t>Preston</t>
        </is>
      </c>
      <c r="G856" s="24" t="inlineStr">
        <is>
          <t>Swansea</t>
        </is>
      </c>
      <c r="H856" s="37" t="n"/>
      <c r="I856" s="37" t="n"/>
      <c r="J856" s="37" t="n"/>
      <c r="K856" s="37" t="n"/>
      <c r="L856" s="31" t="n">
        <v>0.3801699412793897</v>
      </c>
      <c r="M856" s="31" t="n">
        <v>0.2860204052341453</v>
      </c>
      <c r="N856" s="31" t="n">
        <v>0.3338096534864649</v>
      </c>
      <c r="O856" s="33">
        <f>3*L856+M856</f>
        <v/>
      </c>
      <c r="P856" s="33">
        <f>3*N856+M856</f>
        <v/>
      </c>
      <c r="Q856" s="31">
        <f>IF(OR(J856="",K856=""),"",SUMPRODUCT(POISSON(Helper!$A$2:$A$122,J856,FALSE)*POISSON(Helper!$B$2:$B$122,K856,FALSE)*Helper!$C$2:$C$122))</f>
        <v/>
      </c>
      <c r="R856" s="31">
        <f>IF(OR(J856="",K856=""),"",SUMPRODUCT(POISSON(Helper!$A$2:$A$122,J856,FALSE)*POISSON(Helper!$B$2:$B$122,K856,FALSE)*Helper!$D$2:$D$122))</f>
        <v/>
      </c>
      <c r="S856" s="31">
        <f>IF(Q856="","",1-Q856-R856)</f>
        <v/>
      </c>
      <c r="T856" s="33">
        <f>IF(Q856="","",3*Q856+R856)</f>
        <v/>
      </c>
      <c r="U856" s="33">
        <f>IF(Q856="","",3*S856+R856)</f>
        <v/>
      </c>
      <c r="V856" s="24">
        <f>IF(OR(H856="",I856=""),"",IF(H856&gt;I856,3,IF(H856=I856,1,0)))</f>
        <v/>
      </c>
      <c r="W856" s="24">
        <f>IF(OR(H856="",I856=""),"",IF(I856&gt;H856,3,IF(H856=I856,1,0)))</f>
        <v/>
      </c>
      <c r="X856" s="24">
        <f>IF(OR(H856="",I856=""),0,1)</f>
        <v/>
      </c>
      <c r="Y856" s="24" t="n"/>
    </row>
    <row r="857">
      <c r="A857" s="24" t="inlineStr">
        <is>
          <t>E1-QPR-Wrexham</t>
        </is>
      </c>
      <c r="B857" s="24" t="inlineStr">
        <is>
          <t>E1</t>
        </is>
      </c>
      <c r="C857" s="24" t="inlineStr">
        <is>
          <t>Championship</t>
        </is>
      </c>
      <c r="D857" s="24" t="n">
        <v>40</v>
      </c>
      <c r="E857" s="29" t="n">
        <v>46480.625</v>
      </c>
      <c r="F857" s="24" t="inlineStr">
        <is>
          <t>QPR</t>
        </is>
      </c>
      <c r="G857" s="24" t="inlineStr">
        <is>
          <t>Wrexham</t>
        </is>
      </c>
      <c r="H857" s="37" t="n"/>
      <c r="I857" s="37" t="n"/>
      <c r="J857" s="37" t="n"/>
      <c r="K857" s="37" t="n"/>
      <c r="L857" s="31" t="n">
        <v>0.3579118104013131</v>
      </c>
      <c r="M857" s="31" t="n">
        <v>0.2865575475790467</v>
      </c>
      <c r="N857" s="31" t="n">
        <v>0.3555306420196402</v>
      </c>
      <c r="O857" s="33">
        <f>3*L857+M857</f>
        <v/>
      </c>
      <c r="P857" s="33">
        <f>3*N857+M857</f>
        <v/>
      </c>
      <c r="Q857" s="31">
        <f>IF(OR(J857="",K857=""),"",SUMPRODUCT(POISSON(Helper!$A$2:$A$122,J857,FALSE)*POISSON(Helper!$B$2:$B$122,K857,FALSE)*Helper!$C$2:$C$122))</f>
        <v/>
      </c>
      <c r="R857" s="31">
        <f>IF(OR(J857="",K857=""),"",SUMPRODUCT(POISSON(Helper!$A$2:$A$122,J857,FALSE)*POISSON(Helper!$B$2:$B$122,K857,FALSE)*Helper!$D$2:$D$122))</f>
        <v/>
      </c>
      <c r="S857" s="31">
        <f>IF(Q857="","",1-Q857-R857)</f>
        <v/>
      </c>
      <c r="T857" s="33">
        <f>IF(Q857="","",3*Q857+R857)</f>
        <v/>
      </c>
      <c r="U857" s="33">
        <f>IF(Q857="","",3*S857+R857)</f>
        <v/>
      </c>
      <c r="V857" s="24">
        <f>IF(OR(H857="",I857=""),"",IF(H857&gt;I857,3,IF(H857=I857,1,0)))</f>
        <v/>
      </c>
      <c r="W857" s="24">
        <f>IF(OR(H857="",I857=""),"",IF(I857&gt;H857,3,IF(H857=I857,1,0)))</f>
        <v/>
      </c>
      <c r="X857" s="24">
        <f>IF(OR(H857="",I857=""),0,1)</f>
        <v/>
      </c>
      <c r="Y857" s="24" t="n"/>
    </row>
    <row r="858">
      <c r="A858" s="24" t="inlineStr">
        <is>
          <t>E1-Sheffiel-WestBrom</t>
        </is>
      </c>
      <c r="B858" s="24" t="inlineStr">
        <is>
          <t>E1</t>
        </is>
      </c>
      <c r="C858" s="24" t="inlineStr">
        <is>
          <t>Championship</t>
        </is>
      </c>
      <c r="D858" s="24" t="n">
        <v>40</v>
      </c>
      <c r="E858" s="29" t="n">
        <v>46480.625</v>
      </c>
      <c r="F858" s="24" t="inlineStr">
        <is>
          <t>Sheffield United</t>
        </is>
      </c>
      <c r="G858" s="24" t="inlineStr">
        <is>
          <t>West Brom</t>
        </is>
      </c>
      <c r="H858" s="37" t="n"/>
      <c r="I858" s="37" t="n"/>
      <c r="J858" s="37" t="n"/>
      <c r="K858" s="37" t="n"/>
      <c r="L858" s="31" t="n">
        <v>0.4450248563558613</v>
      </c>
      <c r="M858" s="31" t="n">
        <v>0.2793532183234175</v>
      </c>
      <c r="N858" s="31" t="n">
        <v>0.2756219253207212</v>
      </c>
      <c r="O858" s="33">
        <f>3*L858+M858</f>
        <v/>
      </c>
      <c r="P858" s="33">
        <f>3*N858+M858</f>
        <v/>
      </c>
      <c r="Q858" s="31">
        <f>IF(OR(J858="",K858=""),"",SUMPRODUCT(POISSON(Helper!$A$2:$A$122,J858,FALSE)*POISSON(Helper!$B$2:$B$122,K858,FALSE)*Helper!$C$2:$C$122))</f>
        <v/>
      </c>
      <c r="R858" s="31">
        <f>IF(OR(J858="",K858=""),"",SUMPRODUCT(POISSON(Helper!$A$2:$A$122,J858,FALSE)*POISSON(Helper!$B$2:$B$122,K858,FALSE)*Helper!$D$2:$D$122))</f>
        <v/>
      </c>
      <c r="S858" s="31">
        <f>IF(Q858="","",1-Q858-R858)</f>
        <v/>
      </c>
      <c r="T858" s="33">
        <f>IF(Q858="","",3*Q858+R858)</f>
        <v/>
      </c>
      <c r="U858" s="33">
        <f>IF(Q858="","",3*S858+R858)</f>
        <v/>
      </c>
      <c r="V858" s="24">
        <f>IF(OR(H858="",I858=""),"",IF(H858&gt;I858,3,IF(H858=I858,1,0)))</f>
        <v/>
      </c>
      <c r="W858" s="24">
        <f>IF(OR(H858="",I858=""),"",IF(I858&gt;H858,3,IF(H858=I858,1,0)))</f>
        <v/>
      </c>
      <c r="X858" s="24">
        <f>IF(OR(H858="",I858=""),0,1)</f>
        <v/>
      </c>
      <c r="Y858" s="24" t="n"/>
    </row>
    <row r="859">
      <c r="A859" s="24" t="inlineStr">
        <is>
          <t>E1-Stoke-Burnley</t>
        </is>
      </c>
      <c r="B859" s="24" t="inlineStr">
        <is>
          <t>E1</t>
        </is>
      </c>
      <c r="C859" s="24" t="inlineStr">
        <is>
          <t>Championship</t>
        </is>
      </c>
      <c r="D859" s="24" t="n">
        <v>40</v>
      </c>
      <c r="E859" s="29" t="n">
        <v>46480.625</v>
      </c>
      <c r="F859" s="24" t="inlineStr">
        <is>
          <t>Stoke</t>
        </is>
      </c>
      <c r="G859" s="24" t="inlineStr">
        <is>
          <t>Burnley</t>
        </is>
      </c>
      <c r="H859" s="37" t="n"/>
      <c r="I859" s="37" t="n"/>
      <c r="J859" s="37" t="n"/>
      <c r="K859" s="37" t="n"/>
      <c r="L859" s="31" t="n">
        <v>0.3686462065317263</v>
      </c>
      <c r="M859" s="31" t="n">
        <v>0.2864181126878639</v>
      </c>
      <c r="N859" s="31" t="n">
        <v>0.3449356807804099</v>
      </c>
      <c r="O859" s="33">
        <f>3*L859+M859</f>
        <v/>
      </c>
      <c r="P859" s="33">
        <f>3*N859+M859</f>
        <v/>
      </c>
      <c r="Q859" s="31">
        <f>IF(OR(J859="",K859=""),"",SUMPRODUCT(POISSON(Helper!$A$2:$A$122,J859,FALSE)*POISSON(Helper!$B$2:$B$122,K859,FALSE)*Helper!$C$2:$C$122))</f>
        <v/>
      </c>
      <c r="R859" s="31">
        <f>IF(OR(J859="",K859=""),"",SUMPRODUCT(POISSON(Helper!$A$2:$A$122,J859,FALSE)*POISSON(Helper!$B$2:$B$122,K859,FALSE)*Helper!$D$2:$D$122))</f>
        <v/>
      </c>
      <c r="S859" s="31">
        <f>IF(Q859="","",1-Q859-R859)</f>
        <v/>
      </c>
      <c r="T859" s="33">
        <f>IF(Q859="","",3*Q859+R859)</f>
        <v/>
      </c>
      <c r="U859" s="33">
        <f>IF(Q859="","",3*S859+R859)</f>
        <v/>
      </c>
      <c r="V859" s="24">
        <f>IF(OR(H859="",I859=""),"",IF(H859&gt;I859,3,IF(H859=I859,1,0)))</f>
        <v/>
      </c>
      <c r="W859" s="24">
        <f>IF(OR(H859="",I859=""),"",IF(I859&gt;H859,3,IF(H859=I859,1,0)))</f>
        <v/>
      </c>
      <c r="X859" s="24">
        <f>IF(OR(H859="",I859=""),0,1)</f>
        <v/>
      </c>
      <c r="Y859" s="24" t="n"/>
    </row>
    <row r="860">
      <c r="A860" s="24" t="inlineStr">
        <is>
          <t>E1-WestHam-Birmingh</t>
        </is>
      </c>
      <c r="B860" s="24" t="inlineStr">
        <is>
          <t>E1</t>
        </is>
      </c>
      <c r="C860" s="24" t="inlineStr">
        <is>
          <t>Championship</t>
        </is>
      </c>
      <c r="D860" s="24" t="n">
        <v>40</v>
      </c>
      <c r="E860" s="29" t="n">
        <v>46480.625</v>
      </c>
      <c r="F860" s="24" t="inlineStr">
        <is>
          <t>West Ham</t>
        </is>
      </c>
      <c r="G860" s="24" t="inlineStr">
        <is>
          <t>Birmingham</t>
        </is>
      </c>
      <c r="H860" s="37" t="n"/>
      <c r="I860" s="37" t="n"/>
      <c r="J860" s="37" t="n"/>
      <c r="K860" s="37" t="n"/>
      <c r="L860" s="31" t="n">
        <v>0.5441737042551573</v>
      </c>
      <c r="M860" s="31" t="n">
        <v>0.2564844659787234</v>
      </c>
      <c r="N860" s="31" t="n">
        <v>0.1993418297661192</v>
      </c>
      <c r="O860" s="33">
        <f>3*L860+M860</f>
        <v/>
      </c>
      <c r="P860" s="33">
        <f>3*N860+M860</f>
        <v/>
      </c>
      <c r="Q860" s="31">
        <f>IF(OR(J860="",K860=""),"",SUMPRODUCT(POISSON(Helper!$A$2:$A$122,J860,FALSE)*POISSON(Helper!$B$2:$B$122,K860,FALSE)*Helper!$C$2:$C$122))</f>
        <v/>
      </c>
      <c r="R860" s="31">
        <f>IF(OR(J860="",K860=""),"",SUMPRODUCT(POISSON(Helper!$A$2:$A$122,J860,FALSE)*POISSON(Helper!$B$2:$B$122,K860,FALSE)*Helper!$D$2:$D$122))</f>
        <v/>
      </c>
      <c r="S860" s="31">
        <f>IF(Q860="","",1-Q860-R860)</f>
        <v/>
      </c>
      <c r="T860" s="33">
        <f>IF(Q860="","",3*Q860+R860)</f>
        <v/>
      </c>
      <c r="U860" s="33">
        <f>IF(Q860="","",3*S860+R860)</f>
        <v/>
      </c>
      <c r="V860" s="24">
        <f>IF(OR(H860="",I860=""),"",IF(H860&gt;I860,3,IF(H860=I860,1,0)))</f>
        <v/>
      </c>
      <c r="W860" s="24">
        <f>IF(OR(H860="",I860=""),"",IF(I860&gt;H860,3,IF(H860=I860,1,0)))</f>
        <v/>
      </c>
      <c r="X860" s="24">
        <f>IF(OR(H860="",I860=""),0,1)</f>
        <v/>
      </c>
      <c r="Y860" s="24" t="n"/>
    </row>
    <row r="861">
      <c r="A861" s="24" t="inlineStr">
        <is>
          <t>E1-Wolves-Norwich</t>
        </is>
      </c>
      <c r="B861" s="24" t="inlineStr">
        <is>
          <t>E1</t>
        </is>
      </c>
      <c r="C861" s="24" t="inlineStr">
        <is>
          <t>Championship</t>
        </is>
      </c>
      <c r="D861" s="24" t="n">
        <v>40</v>
      </c>
      <c r="E861" s="29" t="n">
        <v>46480.625</v>
      </c>
      <c r="F861" s="24" t="inlineStr">
        <is>
          <t>Wolves</t>
        </is>
      </c>
      <c r="G861" s="24" t="inlineStr">
        <is>
          <t>Norwich</t>
        </is>
      </c>
      <c r="H861" s="37" t="n"/>
      <c r="I861" s="37" t="n"/>
      <c r="J861" s="37" t="n"/>
      <c r="K861" s="37" t="n"/>
      <c r="L861" s="31" t="n">
        <v>0.4847801025418518</v>
      </c>
      <c r="M861" s="31" t="n">
        <v>0.2718868134681808</v>
      </c>
      <c r="N861" s="31" t="n">
        <v>0.2433330839899674</v>
      </c>
      <c r="O861" s="33">
        <f>3*L861+M861</f>
        <v/>
      </c>
      <c r="P861" s="33">
        <f>3*N861+M861</f>
        <v/>
      </c>
      <c r="Q861" s="31">
        <f>IF(OR(J861="",K861=""),"",SUMPRODUCT(POISSON(Helper!$A$2:$A$122,J861,FALSE)*POISSON(Helper!$B$2:$B$122,K861,FALSE)*Helper!$C$2:$C$122))</f>
        <v/>
      </c>
      <c r="R861" s="31">
        <f>IF(OR(J861="",K861=""),"",SUMPRODUCT(POISSON(Helper!$A$2:$A$122,J861,FALSE)*POISSON(Helper!$B$2:$B$122,K861,FALSE)*Helper!$D$2:$D$122))</f>
        <v/>
      </c>
      <c r="S861" s="31">
        <f>IF(Q861="","",1-Q861-R861)</f>
        <v/>
      </c>
      <c r="T861" s="33">
        <f>IF(Q861="","",3*Q861+R861)</f>
        <v/>
      </c>
      <c r="U861" s="33">
        <f>IF(Q861="","",3*S861+R861)</f>
        <v/>
      </c>
      <c r="V861" s="24">
        <f>IF(OR(H861="",I861=""),"",IF(H861&gt;I861,3,IF(H861=I861,1,0)))</f>
        <v/>
      </c>
      <c r="W861" s="24">
        <f>IF(OR(H861="",I861=""),"",IF(I861&gt;H861,3,IF(H861=I861,1,0)))</f>
        <v/>
      </c>
      <c r="X861" s="24">
        <f>IF(OR(H861="",I861=""),0,1)</f>
        <v/>
      </c>
      <c r="Y861" s="24" t="n"/>
    </row>
    <row r="862">
      <c r="A862" s="24" t="inlineStr">
        <is>
          <t>E1-Burnley-Wrexham</t>
        </is>
      </c>
      <c r="B862" s="24" t="inlineStr">
        <is>
          <t>E1</t>
        </is>
      </c>
      <c r="C862" s="24" t="inlineStr">
        <is>
          <t>Championship</t>
        </is>
      </c>
      <c r="D862" s="24" t="n">
        <v>41</v>
      </c>
      <c r="E862" s="29" t="n">
        <v>46483.82291666666</v>
      </c>
      <c r="F862" s="24" t="inlineStr">
        <is>
          <t>Burnley</t>
        </is>
      </c>
      <c r="G862" s="24" t="inlineStr">
        <is>
          <t>Wrexham</t>
        </is>
      </c>
      <c r="H862" s="37" t="n"/>
      <c r="I862" s="37" t="n"/>
      <c r="J862" s="37" t="n"/>
      <c r="K862" s="37" t="n"/>
      <c r="L862" s="31" t="n">
        <v>0.4523665062175227</v>
      </c>
      <c r="M862" s="31" t="n">
        <v>0.2781570416732626</v>
      </c>
      <c r="N862" s="31" t="n">
        <v>0.2694764521092147</v>
      </c>
      <c r="O862" s="33">
        <f>3*L862+M862</f>
        <v/>
      </c>
      <c r="P862" s="33">
        <f>3*N862+M862</f>
        <v/>
      </c>
      <c r="Q862" s="31">
        <f>IF(OR(J862="",K862=""),"",SUMPRODUCT(POISSON(Helper!$A$2:$A$122,J862,FALSE)*POISSON(Helper!$B$2:$B$122,K862,FALSE)*Helper!$C$2:$C$122))</f>
        <v/>
      </c>
      <c r="R862" s="31">
        <f>IF(OR(J862="",K862=""),"",SUMPRODUCT(POISSON(Helper!$A$2:$A$122,J862,FALSE)*POISSON(Helper!$B$2:$B$122,K862,FALSE)*Helper!$D$2:$D$122))</f>
        <v/>
      </c>
      <c r="S862" s="31">
        <f>IF(Q862="","",1-Q862-R862)</f>
        <v/>
      </c>
      <c r="T862" s="33">
        <f>IF(Q862="","",3*Q862+R862)</f>
        <v/>
      </c>
      <c r="U862" s="33">
        <f>IF(Q862="","",3*S862+R862)</f>
        <v/>
      </c>
      <c r="V862" s="24">
        <f>IF(OR(H862="",I862=""),"",IF(H862&gt;I862,3,IF(H862=I862,1,0)))</f>
        <v/>
      </c>
      <c r="W862" s="24">
        <f>IF(OR(H862="",I862=""),"",IF(I862&gt;H862,3,IF(H862=I862,1,0)))</f>
        <v/>
      </c>
      <c r="X862" s="24">
        <f>IF(OR(H862="",I862=""),0,1)</f>
        <v/>
      </c>
      <c r="Y862" s="24" t="n"/>
    </row>
    <row r="863">
      <c r="A863" s="24" t="inlineStr">
        <is>
          <t>E1-Lincoln-BristolC</t>
        </is>
      </c>
      <c r="B863" s="24" t="inlineStr">
        <is>
          <t>E1</t>
        </is>
      </c>
      <c r="C863" s="24" t="inlineStr">
        <is>
          <t>Championship</t>
        </is>
      </c>
      <c r="D863" s="24" t="n">
        <v>41</v>
      </c>
      <c r="E863" s="29" t="n">
        <v>46483.82291666666</v>
      </c>
      <c r="F863" s="24" t="inlineStr">
        <is>
          <t>Lincoln</t>
        </is>
      </c>
      <c r="G863" s="24" t="inlineStr">
        <is>
          <t>Bristol City</t>
        </is>
      </c>
      <c r="H863" s="37" t="n"/>
      <c r="I863" s="37" t="n"/>
      <c r="J863" s="37" t="n"/>
      <c r="K863" s="37" t="n"/>
      <c r="L863" s="31" t="n">
        <v>0.3111416127150367</v>
      </c>
      <c r="M863" s="31" t="n">
        <v>0.2843746333751281</v>
      </c>
      <c r="N863" s="31" t="n">
        <v>0.4044837539098352</v>
      </c>
      <c r="O863" s="33">
        <f>3*L863+M863</f>
        <v/>
      </c>
      <c r="P863" s="33">
        <f>3*N863+M863</f>
        <v/>
      </c>
      <c r="Q863" s="31">
        <f>IF(OR(J863="",K863=""),"",SUMPRODUCT(POISSON(Helper!$A$2:$A$122,J863,FALSE)*POISSON(Helper!$B$2:$B$122,K863,FALSE)*Helper!$C$2:$C$122))</f>
        <v/>
      </c>
      <c r="R863" s="31">
        <f>IF(OR(J863="",K863=""),"",SUMPRODUCT(POISSON(Helper!$A$2:$A$122,J863,FALSE)*POISSON(Helper!$B$2:$B$122,K863,FALSE)*Helper!$D$2:$D$122))</f>
        <v/>
      </c>
      <c r="S863" s="31">
        <f>IF(Q863="","",1-Q863-R863)</f>
        <v/>
      </c>
      <c r="T863" s="33">
        <f>IF(Q863="","",3*Q863+R863)</f>
        <v/>
      </c>
      <c r="U863" s="33">
        <f>IF(Q863="","",3*S863+R863)</f>
        <v/>
      </c>
      <c r="V863" s="24">
        <f>IF(OR(H863="",I863=""),"",IF(H863&gt;I863,3,IF(H863=I863,1,0)))</f>
        <v/>
      </c>
      <c r="W863" s="24">
        <f>IF(OR(H863="",I863=""),"",IF(I863&gt;H863,3,IF(H863=I863,1,0)))</f>
        <v/>
      </c>
      <c r="X863" s="24">
        <f>IF(OR(H863="",I863=""),0,1)</f>
        <v/>
      </c>
      <c r="Y863" s="24" t="n"/>
    </row>
    <row r="864">
      <c r="A864" s="24" t="inlineStr">
        <is>
          <t>E1-Millwall-Middlesb</t>
        </is>
      </c>
      <c r="B864" s="24" t="inlineStr">
        <is>
          <t>E1</t>
        </is>
      </c>
      <c r="C864" s="24" t="inlineStr">
        <is>
          <t>Championship</t>
        </is>
      </c>
      <c r="D864" s="24" t="n">
        <v>41</v>
      </c>
      <c r="E864" s="29" t="n">
        <v>46483.82291666666</v>
      </c>
      <c r="F864" s="24" t="inlineStr">
        <is>
          <t>Millwall</t>
        </is>
      </c>
      <c r="G864" s="24" t="inlineStr">
        <is>
          <t>Middlesbrough</t>
        </is>
      </c>
      <c r="H864" s="37" t="n"/>
      <c r="I864" s="37" t="n"/>
      <c r="J864" s="37" t="n"/>
      <c r="K864" s="37" t="n"/>
      <c r="L864" s="31" t="n">
        <v>0.3782054653337701</v>
      </c>
      <c r="M864" s="31" t="n">
        <v>0.286106011287157</v>
      </c>
      <c r="N864" s="31" t="n">
        <v>0.335688523379073</v>
      </c>
      <c r="O864" s="33">
        <f>3*L864+M864</f>
        <v/>
      </c>
      <c r="P864" s="33">
        <f>3*N864+M864</f>
        <v/>
      </c>
      <c r="Q864" s="31">
        <f>IF(OR(J864="",K864=""),"",SUMPRODUCT(POISSON(Helper!$A$2:$A$122,J864,FALSE)*POISSON(Helper!$B$2:$B$122,K864,FALSE)*Helper!$C$2:$C$122))</f>
        <v/>
      </c>
      <c r="R864" s="31">
        <f>IF(OR(J864="",K864=""),"",SUMPRODUCT(POISSON(Helper!$A$2:$A$122,J864,FALSE)*POISSON(Helper!$B$2:$B$122,K864,FALSE)*Helper!$D$2:$D$122))</f>
        <v/>
      </c>
      <c r="S864" s="31">
        <f>IF(Q864="","",1-Q864-R864)</f>
        <v/>
      </c>
      <c r="T864" s="33">
        <f>IF(Q864="","",3*Q864+R864)</f>
        <v/>
      </c>
      <c r="U864" s="33">
        <f>IF(Q864="","",3*S864+R864)</f>
        <v/>
      </c>
      <c r="V864" s="24">
        <f>IF(OR(H864="",I864=""),"",IF(H864&gt;I864,3,IF(H864=I864,1,0)))</f>
        <v/>
      </c>
      <c r="W864" s="24">
        <f>IF(OR(H864="",I864=""),"",IF(I864&gt;H864,3,IF(H864=I864,1,0)))</f>
        <v/>
      </c>
      <c r="X864" s="24">
        <f>IF(OR(H864="",I864=""),0,1)</f>
        <v/>
      </c>
      <c r="Y864" s="24" t="n"/>
    </row>
    <row r="865">
      <c r="A865" s="24" t="inlineStr">
        <is>
          <t>E1-Portsmou-Wolves</t>
        </is>
      </c>
      <c r="B865" s="24" t="inlineStr">
        <is>
          <t>E1</t>
        </is>
      </c>
      <c r="C865" s="24" t="inlineStr">
        <is>
          <t>Championship</t>
        </is>
      </c>
      <c r="D865" s="24" t="n">
        <v>41</v>
      </c>
      <c r="E865" s="29" t="n">
        <v>46483.82291666666</v>
      </c>
      <c r="F865" s="24" t="inlineStr">
        <is>
          <t>Portsmouth</t>
        </is>
      </c>
      <c r="G865" s="24" t="inlineStr">
        <is>
          <t>Wolves</t>
        </is>
      </c>
      <c r="H865" s="37" t="n"/>
      <c r="I865" s="37" t="n"/>
      <c r="J865" s="37" t="n"/>
      <c r="K865" s="37" t="n"/>
      <c r="L865" s="31" t="n">
        <v>0.2877032159510705</v>
      </c>
      <c r="M865" s="31" t="n">
        <v>0.2814147728048841</v>
      </c>
      <c r="N865" s="31" t="n">
        <v>0.4308820112440454</v>
      </c>
      <c r="O865" s="33">
        <f>3*L865+M865</f>
        <v/>
      </c>
      <c r="P865" s="33">
        <f>3*N865+M865</f>
        <v/>
      </c>
      <c r="Q865" s="31">
        <f>IF(OR(J865="",K865=""),"",SUMPRODUCT(POISSON(Helper!$A$2:$A$122,J865,FALSE)*POISSON(Helper!$B$2:$B$122,K865,FALSE)*Helper!$C$2:$C$122))</f>
        <v/>
      </c>
      <c r="R865" s="31">
        <f>IF(OR(J865="",K865=""),"",SUMPRODUCT(POISSON(Helper!$A$2:$A$122,J865,FALSE)*POISSON(Helper!$B$2:$B$122,K865,FALSE)*Helper!$D$2:$D$122))</f>
        <v/>
      </c>
      <c r="S865" s="31">
        <f>IF(Q865="","",1-Q865-R865)</f>
        <v/>
      </c>
      <c r="T865" s="33">
        <f>IF(Q865="","",3*Q865+R865)</f>
        <v/>
      </c>
      <c r="U865" s="33">
        <f>IF(Q865="","",3*S865+R865)</f>
        <v/>
      </c>
      <c r="V865" s="24">
        <f>IF(OR(H865="",I865=""),"",IF(H865&gt;I865,3,IF(H865=I865,1,0)))</f>
        <v/>
      </c>
      <c r="W865" s="24">
        <f>IF(OR(H865="",I865=""),"",IF(I865&gt;H865,3,IF(H865=I865,1,0)))</f>
        <v/>
      </c>
      <c r="X865" s="24">
        <f>IF(OR(H865="",I865=""),0,1)</f>
        <v/>
      </c>
      <c r="Y865" s="24" t="n"/>
    </row>
    <row r="866">
      <c r="A866" s="24" t="inlineStr">
        <is>
          <t>E1-QPR-Charlton</t>
        </is>
      </c>
      <c r="B866" s="24" t="inlineStr">
        <is>
          <t>E1</t>
        </is>
      </c>
      <c r="C866" s="24" t="inlineStr">
        <is>
          <t>Championship</t>
        </is>
      </c>
      <c r="D866" s="24" t="n">
        <v>41</v>
      </c>
      <c r="E866" s="29" t="n">
        <v>46483.82291666666</v>
      </c>
      <c r="F866" s="24" t="inlineStr">
        <is>
          <t>QPR</t>
        </is>
      </c>
      <c r="G866" s="24" t="inlineStr">
        <is>
          <t>Charlton</t>
        </is>
      </c>
      <c r="H866" s="37" t="n"/>
      <c r="I866" s="37" t="n"/>
      <c r="J866" s="37" t="n"/>
      <c r="K866" s="37" t="n"/>
      <c r="L866" s="31" t="n">
        <v>0.4713413648580805</v>
      </c>
      <c r="M866" s="31" t="n">
        <v>0.2746784872274546</v>
      </c>
      <c r="N866" s="31" t="n">
        <v>0.253980147914465</v>
      </c>
      <c r="O866" s="33">
        <f>3*L866+M866</f>
        <v/>
      </c>
      <c r="P866" s="33">
        <f>3*N866+M866</f>
        <v/>
      </c>
      <c r="Q866" s="31">
        <f>IF(OR(J866="",K866=""),"",SUMPRODUCT(POISSON(Helper!$A$2:$A$122,J866,FALSE)*POISSON(Helper!$B$2:$B$122,K866,FALSE)*Helper!$C$2:$C$122))</f>
        <v/>
      </c>
      <c r="R866" s="31">
        <f>IF(OR(J866="",K866=""),"",SUMPRODUCT(POISSON(Helper!$A$2:$A$122,J866,FALSE)*POISSON(Helper!$B$2:$B$122,K866,FALSE)*Helper!$D$2:$D$122))</f>
        <v/>
      </c>
      <c r="S866" s="31">
        <f>IF(Q866="","",1-Q866-R866)</f>
        <v/>
      </c>
      <c r="T866" s="33">
        <f>IF(Q866="","",3*Q866+R866)</f>
        <v/>
      </c>
      <c r="U866" s="33">
        <f>IF(Q866="","",3*S866+R866)</f>
        <v/>
      </c>
      <c r="V866" s="24">
        <f>IF(OR(H866="",I866=""),"",IF(H866&gt;I866,3,IF(H866=I866,1,0)))</f>
        <v/>
      </c>
      <c r="W866" s="24">
        <f>IF(OR(H866="",I866=""),"",IF(I866&gt;H866,3,IF(H866=I866,1,0)))</f>
        <v/>
      </c>
      <c r="X866" s="24">
        <f>IF(OR(H866="",I866=""),0,1)</f>
        <v/>
      </c>
      <c r="Y866" s="24" t="n"/>
    </row>
    <row r="867">
      <c r="A867" s="24" t="inlineStr">
        <is>
          <t>E1-Stoke-Cardiff</t>
        </is>
      </c>
      <c r="B867" s="24" t="inlineStr">
        <is>
          <t>E1</t>
        </is>
      </c>
      <c r="C867" s="24" t="inlineStr">
        <is>
          <t>Championship</t>
        </is>
      </c>
      <c r="D867" s="24" t="n">
        <v>41</v>
      </c>
      <c r="E867" s="29" t="n">
        <v>46483.82291666666</v>
      </c>
      <c r="F867" s="24" t="inlineStr">
        <is>
          <t>Stoke</t>
        </is>
      </c>
      <c r="G867" s="24" t="inlineStr">
        <is>
          <t>Cardiff</t>
        </is>
      </c>
      <c r="H867" s="37" t="n"/>
      <c r="I867" s="37" t="n"/>
      <c r="J867" s="37" t="n"/>
      <c r="K867" s="37" t="n"/>
      <c r="L867" s="31" t="n">
        <v>0.5056223173228367</v>
      </c>
      <c r="M867" s="31" t="n">
        <v>0.2670385477178918</v>
      </c>
      <c r="N867" s="31" t="n">
        <v>0.2273391349592715</v>
      </c>
      <c r="O867" s="33">
        <f>3*L867+M867</f>
        <v/>
      </c>
      <c r="P867" s="33">
        <f>3*N867+M867</f>
        <v/>
      </c>
      <c r="Q867" s="31">
        <f>IF(OR(J867="",K867=""),"",SUMPRODUCT(POISSON(Helper!$A$2:$A$122,J867,FALSE)*POISSON(Helper!$B$2:$B$122,K867,FALSE)*Helper!$C$2:$C$122))</f>
        <v/>
      </c>
      <c r="R867" s="31">
        <f>IF(OR(J867="",K867=""),"",SUMPRODUCT(POISSON(Helper!$A$2:$A$122,J867,FALSE)*POISSON(Helper!$B$2:$B$122,K867,FALSE)*Helper!$D$2:$D$122))</f>
        <v/>
      </c>
      <c r="S867" s="31">
        <f>IF(Q867="","",1-Q867-R867)</f>
        <v/>
      </c>
      <c r="T867" s="33">
        <f>IF(Q867="","",3*Q867+R867)</f>
        <v/>
      </c>
      <c r="U867" s="33">
        <f>IF(Q867="","",3*S867+R867)</f>
        <v/>
      </c>
      <c r="V867" s="24">
        <f>IF(OR(H867="",I867=""),"",IF(H867&gt;I867,3,IF(H867=I867,1,0)))</f>
        <v/>
      </c>
      <c r="W867" s="24">
        <f>IF(OR(H867="",I867=""),"",IF(I867&gt;H867,3,IF(H867=I867,1,0)))</f>
        <v/>
      </c>
      <c r="X867" s="24">
        <f>IF(OR(H867="",I867=""),0,1)</f>
        <v/>
      </c>
      <c r="Y867" s="24" t="n"/>
    </row>
    <row r="868">
      <c r="A868" s="24" t="inlineStr">
        <is>
          <t>E1-Swansea-Southamp</t>
        </is>
      </c>
      <c r="B868" s="24" t="inlineStr">
        <is>
          <t>E1</t>
        </is>
      </c>
      <c r="C868" s="24" t="inlineStr">
        <is>
          <t>Championship</t>
        </is>
      </c>
      <c r="D868" s="24" t="n">
        <v>41</v>
      </c>
      <c r="E868" s="29" t="n">
        <v>46483.82291666666</v>
      </c>
      <c r="F868" s="24" t="inlineStr">
        <is>
          <t>Swansea</t>
        </is>
      </c>
      <c r="G868" s="24" t="inlineStr">
        <is>
          <t>Southampton</t>
        </is>
      </c>
      <c r="H868" s="37" t="n"/>
      <c r="I868" s="37" t="n"/>
      <c r="J868" s="37" t="n"/>
      <c r="K868" s="37" t="n"/>
      <c r="L868" s="31" t="n">
        <v>0.3516048635263804</v>
      </c>
      <c r="M868" s="31" t="n">
        <v>0.2865326064338308</v>
      </c>
      <c r="N868" s="31" t="n">
        <v>0.3618625300397888</v>
      </c>
      <c r="O868" s="33">
        <f>3*L868+M868</f>
        <v/>
      </c>
      <c r="P868" s="33">
        <f>3*N868+M868</f>
        <v/>
      </c>
      <c r="Q868" s="31">
        <f>IF(OR(J868="",K868=""),"",SUMPRODUCT(POISSON(Helper!$A$2:$A$122,J868,FALSE)*POISSON(Helper!$B$2:$B$122,K868,FALSE)*Helper!$C$2:$C$122))</f>
        <v/>
      </c>
      <c r="R868" s="31">
        <f>IF(OR(J868="",K868=""),"",SUMPRODUCT(POISSON(Helper!$A$2:$A$122,J868,FALSE)*POISSON(Helper!$B$2:$B$122,K868,FALSE)*Helper!$D$2:$D$122))</f>
        <v/>
      </c>
      <c r="S868" s="31">
        <f>IF(Q868="","",1-Q868-R868)</f>
        <v/>
      </c>
      <c r="T868" s="33">
        <f>IF(Q868="","",3*Q868+R868)</f>
        <v/>
      </c>
      <c r="U868" s="33">
        <f>IF(Q868="","",3*S868+R868)</f>
        <v/>
      </c>
      <c r="V868" s="24">
        <f>IF(OR(H868="",I868=""),"",IF(H868&gt;I868,3,IF(H868=I868,1,0)))</f>
        <v/>
      </c>
      <c r="W868" s="24">
        <f>IF(OR(H868="",I868=""),"",IF(I868&gt;H868,3,IF(H868=I868,1,0)))</f>
        <v/>
      </c>
      <c r="X868" s="24">
        <f>IF(OR(H868="",I868=""),0,1)</f>
        <v/>
      </c>
      <c r="Y868" s="24" t="n"/>
    </row>
    <row r="869">
      <c r="A869" s="24" t="inlineStr">
        <is>
          <t>E1-WestHam-Bolton</t>
        </is>
      </c>
      <c r="B869" s="24" t="inlineStr">
        <is>
          <t>E1</t>
        </is>
      </c>
      <c r="C869" s="24" t="inlineStr">
        <is>
          <t>Championship</t>
        </is>
      </c>
      <c r="D869" s="24" t="n">
        <v>41</v>
      </c>
      <c r="E869" s="29" t="n">
        <v>46483.82291666666</v>
      </c>
      <c r="F869" s="24" t="inlineStr">
        <is>
          <t>West Ham</t>
        </is>
      </c>
      <c r="G869" s="24" t="inlineStr">
        <is>
          <t>Bolton</t>
        </is>
      </c>
      <c r="H869" s="37" t="n"/>
      <c r="I869" s="37" t="n"/>
      <c r="J869" s="37" t="n"/>
      <c r="K869" s="37" t="n"/>
      <c r="L869" s="31" t="n">
        <v>0.667527362760802</v>
      </c>
      <c r="M869" s="31" t="n">
        <v>0.2101816033328322</v>
      </c>
      <c r="N869" s="31" t="n">
        <v>0.1222910339063658</v>
      </c>
      <c r="O869" s="33">
        <f>3*L869+M869</f>
        <v/>
      </c>
      <c r="P869" s="33">
        <f>3*N869+M869</f>
        <v/>
      </c>
      <c r="Q869" s="31">
        <f>IF(OR(J869="",K869=""),"",SUMPRODUCT(POISSON(Helper!$A$2:$A$122,J869,FALSE)*POISSON(Helper!$B$2:$B$122,K869,FALSE)*Helper!$C$2:$C$122))</f>
        <v/>
      </c>
      <c r="R869" s="31">
        <f>IF(OR(J869="",K869=""),"",SUMPRODUCT(POISSON(Helper!$A$2:$A$122,J869,FALSE)*POISSON(Helper!$B$2:$B$122,K869,FALSE)*Helper!$D$2:$D$122))</f>
        <v/>
      </c>
      <c r="S869" s="31">
        <f>IF(Q869="","",1-Q869-R869)</f>
        <v/>
      </c>
      <c r="T869" s="33">
        <f>IF(Q869="","",3*Q869+R869)</f>
        <v/>
      </c>
      <c r="U869" s="33">
        <f>IF(Q869="","",3*S869+R869)</f>
        <v/>
      </c>
      <c r="V869" s="24">
        <f>IF(OR(H869="",I869=""),"",IF(H869&gt;I869,3,IF(H869=I869,1,0)))</f>
        <v/>
      </c>
      <c r="W869" s="24">
        <f>IF(OR(H869="",I869=""),"",IF(I869&gt;H869,3,IF(H869=I869,1,0)))</f>
        <v/>
      </c>
      <c r="X869" s="24">
        <f>IF(OR(H869="",I869=""),0,1)</f>
        <v/>
      </c>
      <c r="Y869" s="24" t="n"/>
    </row>
    <row r="870">
      <c r="A870" s="24" t="inlineStr">
        <is>
          <t>E1-Preston-Watford</t>
        </is>
      </c>
      <c r="B870" s="24" t="inlineStr">
        <is>
          <t>E1</t>
        </is>
      </c>
      <c r="C870" s="24" t="inlineStr">
        <is>
          <t>Championship</t>
        </is>
      </c>
      <c r="D870" s="24" t="n">
        <v>41</v>
      </c>
      <c r="E870" s="29" t="n">
        <v>46484.82291666666</v>
      </c>
      <c r="F870" s="24" t="inlineStr">
        <is>
          <t>Preston</t>
        </is>
      </c>
      <c r="G870" s="24" t="inlineStr">
        <is>
          <t>Watford</t>
        </is>
      </c>
      <c r="H870" s="37" t="n"/>
      <c r="I870" s="37" t="n"/>
      <c r="J870" s="37" t="n"/>
      <c r="K870" s="37" t="n"/>
      <c r="L870" s="31" t="n">
        <v>0.3877421023322392</v>
      </c>
      <c r="M870" s="31" t="n">
        <v>0.2856231654414193</v>
      </c>
      <c r="N870" s="31" t="n">
        <v>0.3266347322263415</v>
      </c>
      <c r="O870" s="33">
        <f>3*L870+M870</f>
        <v/>
      </c>
      <c r="P870" s="33">
        <f>3*N870+M870</f>
        <v/>
      </c>
      <c r="Q870" s="31">
        <f>IF(OR(J870="",K870=""),"",SUMPRODUCT(POISSON(Helper!$A$2:$A$122,J870,FALSE)*POISSON(Helper!$B$2:$B$122,K870,FALSE)*Helper!$C$2:$C$122))</f>
        <v/>
      </c>
      <c r="R870" s="31">
        <f>IF(OR(J870="",K870=""),"",SUMPRODUCT(POISSON(Helper!$A$2:$A$122,J870,FALSE)*POISSON(Helper!$B$2:$B$122,K870,FALSE)*Helper!$D$2:$D$122))</f>
        <v/>
      </c>
      <c r="S870" s="31">
        <f>IF(Q870="","",1-Q870-R870)</f>
        <v/>
      </c>
      <c r="T870" s="33">
        <f>IF(Q870="","",3*Q870+R870)</f>
        <v/>
      </c>
      <c r="U870" s="33">
        <f>IF(Q870="","",3*S870+R870)</f>
        <v/>
      </c>
      <c r="V870" s="24">
        <f>IF(OR(H870="",I870=""),"",IF(H870&gt;I870,3,IF(H870=I870,1,0)))</f>
        <v/>
      </c>
      <c r="W870" s="24">
        <f>IF(OR(H870="",I870=""),"",IF(I870&gt;H870,3,IF(H870=I870,1,0)))</f>
        <v/>
      </c>
      <c r="X870" s="24">
        <f>IF(OR(H870="",I870=""),0,1)</f>
        <v/>
      </c>
      <c r="Y870" s="24" t="n"/>
    </row>
    <row r="871">
      <c r="A871" s="24" t="inlineStr">
        <is>
          <t>E1-Sheffiel-Blackbur</t>
        </is>
      </c>
      <c r="B871" s="24" t="inlineStr">
        <is>
          <t>E1</t>
        </is>
      </c>
      <c r="C871" s="24" t="inlineStr">
        <is>
          <t>Championship</t>
        </is>
      </c>
      <c r="D871" s="24" t="n">
        <v>41</v>
      </c>
      <c r="E871" s="29" t="n">
        <v>46484.82291666666</v>
      </c>
      <c r="F871" s="24" t="inlineStr">
        <is>
          <t>Sheffield United</t>
        </is>
      </c>
      <c r="G871" s="24" t="inlineStr">
        <is>
          <t>Blackburn</t>
        </is>
      </c>
      <c r="H871" s="37" t="n"/>
      <c r="I871" s="37" t="n"/>
      <c r="J871" s="37" t="n"/>
      <c r="K871" s="37" t="n"/>
      <c r="L871" s="31" t="n">
        <v>0.4841639578637069</v>
      </c>
      <c r="M871" s="31" t="n">
        <v>0.2720206251582599</v>
      </c>
      <c r="N871" s="31" t="n">
        <v>0.2438154169780332</v>
      </c>
      <c r="O871" s="33">
        <f>3*L871+M871</f>
        <v/>
      </c>
      <c r="P871" s="33">
        <f>3*N871+M871</f>
        <v/>
      </c>
      <c r="Q871" s="31">
        <f>IF(OR(J871="",K871=""),"",SUMPRODUCT(POISSON(Helper!$A$2:$A$122,J871,FALSE)*POISSON(Helper!$B$2:$B$122,K871,FALSE)*Helper!$C$2:$C$122))</f>
        <v/>
      </c>
      <c r="R871" s="31">
        <f>IF(OR(J871="",K871=""),"",SUMPRODUCT(POISSON(Helper!$A$2:$A$122,J871,FALSE)*POISSON(Helper!$B$2:$B$122,K871,FALSE)*Helper!$D$2:$D$122))</f>
        <v/>
      </c>
      <c r="S871" s="31">
        <f>IF(Q871="","",1-Q871-R871)</f>
        <v/>
      </c>
      <c r="T871" s="33">
        <f>IF(Q871="","",3*Q871+R871)</f>
        <v/>
      </c>
      <c r="U871" s="33">
        <f>IF(Q871="","",3*S871+R871)</f>
        <v/>
      </c>
      <c r="V871" s="24">
        <f>IF(OR(H871="",I871=""),"",IF(H871&gt;I871,3,IF(H871=I871,1,0)))</f>
        <v/>
      </c>
      <c r="W871" s="24">
        <f>IF(OR(H871="",I871=""),"",IF(I871&gt;H871,3,IF(H871=I871,1,0)))</f>
        <v/>
      </c>
      <c r="X871" s="24">
        <f>IF(OR(H871="",I871=""),0,1)</f>
        <v/>
      </c>
      <c r="Y871" s="24" t="n"/>
    </row>
    <row r="872">
      <c r="A872" s="24" t="inlineStr">
        <is>
          <t>E1-WestBrom-Derby</t>
        </is>
      </c>
      <c r="B872" s="24" t="inlineStr">
        <is>
          <t>E1</t>
        </is>
      </c>
      <c r="C872" s="24" t="inlineStr">
        <is>
          <t>Championship</t>
        </is>
      </c>
      <c r="D872" s="24" t="n">
        <v>41</v>
      </c>
      <c r="E872" s="29" t="n">
        <v>46484.82291666666</v>
      </c>
      <c r="F872" s="24" t="inlineStr">
        <is>
          <t>West Brom</t>
        </is>
      </c>
      <c r="G872" s="24" t="inlineStr">
        <is>
          <t>Derby</t>
        </is>
      </c>
      <c r="H872" s="37" t="n"/>
      <c r="I872" s="37" t="n"/>
      <c r="J872" s="37" t="n"/>
      <c r="K872" s="37" t="n"/>
      <c r="L872" s="31" t="n">
        <v>0.4122345339684547</v>
      </c>
      <c r="M872" s="31" t="n">
        <v>0.2836287674836525</v>
      </c>
      <c r="N872" s="31" t="n">
        <v>0.3041366985478927</v>
      </c>
      <c r="O872" s="33">
        <f>3*L872+M872</f>
        <v/>
      </c>
      <c r="P872" s="33">
        <f>3*N872+M872</f>
        <v/>
      </c>
      <c r="Q872" s="31">
        <f>IF(OR(J872="",K872=""),"",SUMPRODUCT(POISSON(Helper!$A$2:$A$122,J872,FALSE)*POISSON(Helper!$B$2:$B$122,K872,FALSE)*Helper!$C$2:$C$122))</f>
        <v/>
      </c>
      <c r="R872" s="31">
        <f>IF(OR(J872="",K872=""),"",SUMPRODUCT(POISSON(Helper!$A$2:$A$122,J872,FALSE)*POISSON(Helper!$B$2:$B$122,K872,FALSE)*Helper!$D$2:$D$122))</f>
        <v/>
      </c>
      <c r="S872" s="31">
        <f>IF(Q872="","",1-Q872-R872)</f>
        <v/>
      </c>
      <c r="T872" s="33">
        <f>IF(Q872="","",3*Q872+R872)</f>
        <v/>
      </c>
      <c r="U872" s="33">
        <f>IF(Q872="","",3*S872+R872)</f>
        <v/>
      </c>
      <c r="V872" s="24">
        <f>IF(OR(H872="",I872=""),"",IF(H872&gt;I872,3,IF(H872=I872,1,0)))</f>
        <v/>
      </c>
      <c r="W872" s="24">
        <f>IF(OR(H872="",I872=""),"",IF(I872&gt;H872,3,IF(H872=I872,1,0)))</f>
        <v/>
      </c>
      <c r="X872" s="24">
        <f>IF(OR(H872="",I872=""),0,1)</f>
        <v/>
      </c>
      <c r="Y872" s="24" t="n"/>
    </row>
    <row r="873">
      <c r="A873" s="24" t="inlineStr">
        <is>
          <t>E1-Birmingh-Norwich</t>
        </is>
      </c>
      <c r="B873" s="24" t="inlineStr">
        <is>
          <t>E1</t>
        </is>
      </c>
      <c r="C873" s="24" t="inlineStr">
        <is>
          <t>Championship</t>
        </is>
      </c>
      <c r="D873" s="24" t="n">
        <v>41</v>
      </c>
      <c r="E873" s="29" t="n">
        <v>46484.83333333334</v>
      </c>
      <c r="F873" s="24" t="inlineStr">
        <is>
          <t>Birmingham</t>
        </is>
      </c>
      <c r="G873" s="24" t="inlineStr">
        <is>
          <t>Norwich</t>
        </is>
      </c>
      <c r="H873" s="37" t="n"/>
      <c r="I873" s="37" t="n"/>
      <c r="J873" s="37" t="n"/>
      <c r="K873" s="37" t="n"/>
      <c r="L873" s="31" t="n">
        <v>0.427391392173173</v>
      </c>
      <c r="M873" s="31" t="n">
        <v>0.281873452426625</v>
      </c>
      <c r="N873" s="31" t="n">
        <v>0.2907351554002021</v>
      </c>
      <c r="O873" s="33">
        <f>3*L873+M873</f>
        <v/>
      </c>
      <c r="P873" s="33">
        <f>3*N873+M873</f>
        <v/>
      </c>
      <c r="Q873" s="31">
        <f>IF(OR(J873="",K873=""),"",SUMPRODUCT(POISSON(Helper!$A$2:$A$122,J873,FALSE)*POISSON(Helper!$B$2:$B$122,K873,FALSE)*Helper!$C$2:$C$122))</f>
        <v/>
      </c>
      <c r="R873" s="31">
        <f>IF(OR(J873="",K873=""),"",SUMPRODUCT(POISSON(Helper!$A$2:$A$122,J873,FALSE)*POISSON(Helper!$B$2:$B$122,K873,FALSE)*Helper!$D$2:$D$122))</f>
        <v/>
      </c>
      <c r="S873" s="31">
        <f>IF(Q873="","",1-Q873-R873)</f>
        <v/>
      </c>
      <c r="T873" s="33">
        <f>IF(Q873="","",3*Q873+R873)</f>
        <v/>
      </c>
      <c r="U873" s="33">
        <f>IF(Q873="","",3*S873+R873)</f>
        <v/>
      </c>
      <c r="V873" s="24">
        <f>IF(OR(H873="",I873=""),"",IF(H873&gt;I873,3,IF(H873=I873,1,0)))</f>
        <v/>
      </c>
      <c r="W873" s="24">
        <f>IF(OR(H873="",I873=""),"",IF(I873&gt;H873,3,IF(H873=I873,1,0)))</f>
        <v/>
      </c>
      <c r="X873" s="24">
        <f>IF(OR(H873="",I873=""),0,1)</f>
        <v/>
      </c>
      <c r="Y873" s="24" t="n"/>
    </row>
    <row r="874">
      <c r="A874" s="24" t="inlineStr">
        <is>
          <t>E1-Blackbur-Preston</t>
        </is>
      </c>
      <c r="B874" s="24" t="inlineStr">
        <is>
          <t>E1</t>
        </is>
      </c>
      <c r="C874" s="24" t="inlineStr">
        <is>
          <t>Championship</t>
        </is>
      </c>
      <c r="D874" s="24" t="n">
        <v>42</v>
      </c>
      <c r="E874" s="29" t="n">
        <v>46487.625</v>
      </c>
      <c r="F874" s="24" t="inlineStr">
        <is>
          <t>Blackburn</t>
        </is>
      </c>
      <c r="G874" s="24" t="inlineStr">
        <is>
          <t>Preston</t>
        </is>
      </c>
      <c r="H874" s="37" t="n"/>
      <c r="I874" s="37" t="n"/>
      <c r="J874" s="37" t="n"/>
      <c r="K874" s="37" t="n"/>
      <c r="L874" s="31" t="n">
        <v>0.4365364949923091</v>
      </c>
      <c r="M874" s="31" t="n">
        <v>0.2806293525140032</v>
      </c>
      <c r="N874" s="31" t="n">
        <v>0.2828341524936878</v>
      </c>
      <c r="O874" s="33">
        <f>3*L874+M874</f>
        <v/>
      </c>
      <c r="P874" s="33">
        <f>3*N874+M874</f>
        <v/>
      </c>
      <c r="Q874" s="31">
        <f>IF(OR(J874="",K874=""),"",SUMPRODUCT(POISSON(Helper!$A$2:$A$122,J874,FALSE)*POISSON(Helper!$B$2:$B$122,K874,FALSE)*Helper!$C$2:$C$122))</f>
        <v/>
      </c>
      <c r="R874" s="31">
        <f>IF(OR(J874="",K874=""),"",SUMPRODUCT(POISSON(Helper!$A$2:$A$122,J874,FALSE)*POISSON(Helper!$B$2:$B$122,K874,FALSE)*Helper!$D$2:$D$122))</f>
        <v/>
      </c>
      <c r="S874" s="31">
        <f>IF(Q874="","",1-Q874-R874)</f>
        <v/>
      </c>
      <c r="T874" s="33">
        <f>IF(Q874="","",3*Q874+R874)</f>
        <v/>
      </c>
      <c r="U874" s="33">
        <f>IF(Q874="","",3*S874+R874)</f>
        <v/>
      </c>
      <c r="V874" s="24">
        <f>IF(OR(H874="",I874=""),"",IF(H874&gt;I874,3,IF(H874=I874,1,0)))</f>
        <v/>
      </c>
      <c r="W874" s="24">
        <f>IF(OR(H874="",I874=""),"",IF(I874&gt;H874,3,IF(H874=I874,1,0)))</f>
        <v/>
      </c>
      <c r="X874" s="24">
        <f>IF(OR(H874="",I874=""),0,1)</f>
        <v/>
      </c>
      <c r="Y874" s="24" t="n"/>
    </row>
    <row r="875">
      <c r="A875" s="24" t="inlineStr">
        <is>
          <t>E1-Bolton-Millwall</t>
        </is>
      </c>
      <c r="B875" s="24" t="inlineStr">
        <is>
          <t>E1</t>
        </is>
      </c>
      <c r="C875" s="24" t="inlineStr">
        <is>
          <t>Championship</t>
        </is>
      </c>
      <c r="D875" s="24" t="n">
        <v>42</v>
      </c>
      <c r="E875" s="29" t="n">
        <v>46487.625</v>
      </c>
      <c r="F875" s="24" t="inlineStr">
        <is>
          <t>Bolton</t>
        </is>
      </c>
      <c r="G875" s="24" t="inlineStr">
        <is>
          <t>Millwall</t>
        </is>
      </c>
      <c r="H875" s="37" t="n"/>
      <c r="I875" s="37" t="n"/>
      <c r="J875" s="37" t="n"/>
      <c r="K875" s="37" t="n"/>
      <c r="L875" s="31" t="n">
        <v>0.3182711267183267</v>
      </c>
      <c r="M875" s="31" t="n">
        <v>0.2850166820870302</v>
      </c>
      <c r="N875" s="31" t="n">
        <v>0.3967121911946431</v>
      </c>
      <c r="O875" s="33">
        <f>3*L875+M875</f>
        <v/>
      </c>
      <c r="P875" s="33">
        <f>3*N875+M875</f>
        <v/>
      </c>
      <c r="Q875" s="31">
        <f>IF(OR(J875="",K875=""),"",SUMPRODUCT(POISSON(Helper!$A$2:$A$122,J875,FALSE)*POISSON(Helper!$B$2:$B$122,K875,FALSE)*Helper!$C$2:$C$122))</f>
        <v/>
      </c>
      <c r="R875" s="31">
        <f>IF(OR(J875="",K875=""),"",SUMPRODUCT(POISSON(Helper!$A$2:$A$122,J875,FALSE)*POISSON(Helper!$B$2:$B$122,K875,FALSE)*Helper!$D$2:$D$122))</f>
        <v/>
      </c>
      <c r="S875" s="31">
        <f>IF(Q875="","",1-Q875-R875)</f>
        <v/>
      </c>
      <c r="T875" s="33">
        <f>IF(Q875="","",3*Q875+R875)</f>
        <v/>
      </c>
      <c r="U875" s="33">
        <f>IF(Q875="","",3*S875+R875)</f>
        <v/>
      </c>
      <c r="V875" s="24">
        <f>IF(OR(H875="",I875=""),"",IF(H875&gt;I875,3,IF(H875=I875,1,0)))</f>
        <v/>
      </c>
      <c r="W875" s="24">
        <f>IF(OR(H875="",I875=""),"",IF(I875&gt;H875,3,IF(H875=I875,1,0)))</f>
        <v/>
      </c>
      <c r="X875" s="24">
        <f>IF(OR(H875="",I875=""),0,1)</f>
        <v/>
      </c>
      <c r="Y875" s="24" t="n"/>
    </row>
    <row r="876">
      <c r="A876" s="24" t="inlineStr">
        <is>
          <t>E1-BristolC-Burnley</t>
        </is>
      </c>
      <c r="B876" s="24" t="inlineStr">
        <is>
          <t>E1</t>
        </is>
      </c>
      <c r="C876" s="24" t="inlineStr">
        <is>
          <t>Championship</t>
        </is>
      </c>
      <c r="D876" s="24" t="n">
        <v>42</v>
      </c>
      <c r="E876" s="29" t="n">
        <v>46487.625</v>
      </c>
      <c r="F876" s="24" t="inlineStr">
        <is>
          <t>Bristol City</t>
        </is>
      </c>
      <c r="G876" s="24" t="inlineStr">
        <is>
          <t>Burnley</t>
        </is>
      </c>
      <c r="H876" s="37" t="n"/>
      <c r="I876" s="37" t="n"/>
      <c r="J876" s="37" t="n"/>
      <c r="K876" s="37" t="n"/>
      <c r="L876" s="31" t="n">
        <v>0.3528556728504332</v>
      </c>
      <c r="M876" s="31" t="n">
        <v>0.2865439406700812</v>
      </c>
      <c r="N876" s="31" t="n">
        <v>0.3606003864794856</v>
      </c>
      <c r="O876" s="33">
        <f>3*L876+M876</f>
        <v/>
      </c>
      <c r="P876" s="33">
        <f>3*N876+M876</f>
        <v/>
      </c>
      <c r="Q876" s="31">
        <f>IF(OR(J876="",K876=""),"",SUMPRODUCT(POISSON(Helper!$A$2:$A$122,J876,FALSE)*POISSON(Helper!$B$2:$B$122,K876,FALSE)*Helper!$C$2:$C$122))</f>
        <v/>
      </c>
      <c r="R876" s="31">
        <f>IF(OR(J876="",K876=""),"",SUMPRODUCT(POISSON(Helper!$A$2:$A$122,J876,FALSE)*POISSON(Helper!$B$2:$B$122,K876,FALSE)*Helper!$D$2:$D$122))</f>
        <v/>
      </c>
      <c r="S876" s="31">
        <f>IF(Q876="","",1-Q876-R876)</f>
        <v/>
      </c>
      <c r="T876" s="33">
        <f>IF(Q876="","",3*Q876+R876)</f>
        <v/>
      </c>
      <c r="U876" s="33">
        <f>IF(Q876="","",3*S876+R876)</f>
        <v/>
      </c>
      <c r="V876" s="24">
        <f>IF(OR(H876="",I876=""),"",IF(H876&gt;I876,3,IF(H876=I876,1,0)))</f>
        <v/>
      </c>
      <c r="W876" s="24">
        <f>IF(OR(H876="",I876=""),"",IF(I876&gt;H876,3,IF(H876=I876,1,0)))</f>
        <v/>
      </c>
      <c r="X876" s="24">
        <f>IF(OR(H876="",I876=""),0,1)</f>
        <v/>
      </c>
      <c r="Y876" s="24" t="n"/>
    </row>
    <row r="877">
      <c r="A877" s="24" t="inlineStr">
        <is>
          <t>E1-Cardiff-Portsmou</t>
        </is>
      </c>
      <c r="B877" s="24" t="inlineStr">
        <is>
          <t>E1</t>
        </is>
      </c>
      <c r="C877" s="24" t="inlineStr">
        <is>
          <t>Championship</t>
        </is>
      </c>
      <c r="D877" s="24" t="n">
        <v>42</v>
      </c>
      <c r="E877" s="29" t="n">
        <v>46487.625</v>
      </c>
      <c r="F877" s="24" t="inlineStr">
        <is>
          <t>Cardiff</t>
        </is>
      </c>
      <c r="G877" s="24" t="inlineStr">
        <is>
          <t>Portsmouth</t>
        </is>
      </c>
      <c r="H877" s="37" t="n"/>
      <c r="I877" s="37" t="n"/>
      <c r="J877" s="37" t="n"/>
      <c r="K877" s="37" t="n"/>
      <c r="L877" s="31" t="n">
        <v>0.3775196728612989</v>
      </c>
      <c r="M877" s="31" t="n">
        <v>0.2861341869228724</v>
      </c>
      <c r="N877" s="31" t="n">
        <v>0.3363461402158286</v>
      </c>
      <c r="O877" s="33">
        <f>3*L877+M877</f>
        <v/>
      </c>
      <c r="P877" s="33">
        <f>3*N877+M877</f>
        <v/>
      </c>
      <c r="Q877" s="31">
        <f>IF(OR(J877="",K877=""),"",SUMPRODUCT(POISSON(Helper!$A$2:$A$122,J877,FALSE)*POISSON(Helper!$B$2:$B$122,K877,FALSE)*Helper!$C$2:$C$122))</f>
        <v/>
      </c>
      <c r="R877" s="31">
        <f>IF(OR(J877="",K877=""),"",SUMPRODUCT(POISSON(Helper!$A$2:$A$122,J877,FALSE)*POISSON(Helper!$B$2:$B$122,K877,FALSE)*Helper!$D$2:$D$122))</f>
        <v/>
      </c>
      <c r="S877" s="31">
        <f>IF(Q877="","",1-Q877-R877)</f>
        <v/>
      </c>
      <c r="T877" s="33">
        <f>IF(Q877="","",3*Q877+R877)</f>
        <v/>
      </c>
      <c r="U877" s="33">
        <f>IF(Q877="","",3*S877+R877)</f>
        <v/>
      </c>
      <c r="V877" s="24">
        <f>IF(OR(H877="",I877=""),"",IF(H877&gt;I877,3,IF(H877=I877,1,0)))</f>
        <v/>
      </c>
      <c r="W877" s="24">
        <f>IF(OR(H877="",I877=""),"",IF(I877&gt;H877,3,IF(H877=I877,1,0)))</f>
        <v/>
      </c>
      <c r="X877" s="24">
        <f>IF(OR(H877="",I877=""),0,1)</f>
        <v/>
      </c>
      <c r="Y877" s="24" t="n"/>
    </row>
    <row r="878">
      <c r="A878" s="24" t="inlineStr">
        <is>
          <t>E1-Charlton-Stoke</t>
        </is>
      </c>
      <c r="B878" s="24" t="inlineStr">
        <is>
          <t>E1</t>
        </is>
      </c>
      <c r="C878" s="24" t="inlineStr">
        <is>
          <t>Championship</t>
        </is>
      </c>
      <c r="D878" s="24" t="n">
        <v>42</v>
      </c>
      <c r="E878" s="29" t="n">
        <v>46487.625</v>
      </c>
      <c r="F878" s="24" t="inlineStr">
        <is>
          <t>Charlton</t>
        </is>
      </c>
      <c r="G878" s="24" t="inlineStr">
        <is>
          <t>Stoke</t>
        </is>
      </c>
      <c r="H878" s="37" t="n"/>
      <c r="I878" s="37" t="n"/>
      <c r="J878" s="37" t="n"/>
      <c r="K878" s="37" t="n"/>
      <c r="L878" s="31" t="n">
        <v>0.3191293729728241</v>
      </c>
      <c r="M878" s="31" t="n">
        <v>0.2850861438699464</v>
      </c>
      <c r="N878" s="31" t="n">
        <v>0.3957844831572296</v>
      </c>
      <c r="O878" s="33">
        <f>3*L878+M878</f>
        <v/>
      </c>
      <c r="P878" s="33">
        <f>3*N878+M878</f>
        <v/>
      </c>
      <c r="Q878" s="31">
        <f>IF(OR(J878="",K878=""),"",SUMPRODUCT(POISSON(Helper!$A$2:$A$122,J878,FALSE)*POISSON(Helper!$B$2:$B$122,K878,FALSE)*Helper!$C$2:$C$122))</f>
        <v/>
      </c>
      <c r="R878" s="31">
        <f>IF(OR(J878="",K878=""),"",SUMPRODUCT(POISSON(Helper!$A$2:$A$122,J878,FALSE)*POISSON(Helper!$B$2:$B$122,K878,FALSE)*Helper!$D$2:$D$122))</f>
        <v/>
      </c>
      <c r="S878" s="31">
        <f>IF(Q878="","",1-Q878-R878)</f>
        <v/>
      </c>
      <c r="T878" s="33">
        <f>IF(Q878="","",3*Q878+R878)</f>
        <v/>
      </c>
      <c r="U878" s="33">
        <f>IF(Q878="","",3*S878+R878)</f>
        <v/>
      </c>
      <c r="V878" s="24">
        <f>IF(OR(H878="",I878=""),"",IF(H878&gt;I878,3,IF(H878=I878,1,0)))</f>
        <v/>
      </c>
      <c r="W878" s="24">
        <f>IF(OR(H878="",I878=""),"",IF(I878&gt;H878,3,IF(H878=I878,1,0)))</f>
        <v/>
      </c>
      <c r="X878" s="24">
        <f>IF(OR(H878="",I878=""),0,1)</f>
        <v/>
      </c>
      <c r="Y878" s="24" t="n"/>
    </row>
    <row r="879">
      <c r="A879" s="24" t="inlineStr">
        <is>
          <t>E1-Derby-WestHam</t>
        </is>
      </c>
      <c r="B879" s="24" t="inlineStr">
        <is>
          <t>E1</t>
        </is>
      </c>
      <c r="C879" s="24" t="inlineStr">
        <is>
          <t>Championship</t>
        </is>
      </c>
      <c r="D879" s="24" t="n">
        <v>42</v>
      </c>
      <c r="E879" s="29" t="n">
        <v>46487.625</v>
      </c>
      <c r="F879" s="24" t="inlineStr">
        <is>
          <t>Derby</t>
        </is>
      </c>
      <c r="G879" s="24" t="inlineStr">
        <is>
          <t>West Ham</t>
        </is>
      </c>
      <c r="H879" s="37" t="n"/>
      <c r="I879" s="37" t="n"/>
      <c r="J879" s="37" t="n"/>
      <c r="K879" s="37" t="n"/>
      <c r="L879" s="31" t="n">
        <v>0.2631017764009785</v>
      </c>
      <c r="M879" s="31" t="n">
        <v>0.2768076281808879</v>
      </c>
      <c r="N879" s="31" t="n">
        <v>0.4600905954181336</v>
      </c>
      <c r="O879" s="33">
        <f>3*L879+M879</f>
        <v/>
      </c>
      <c r="P879" s="33">
        <f>3*N879+M879</f>
        <v/>
      </c>
      <c r="Q879" s="31">
        <f>IF(OR(J879="",K879=""),"",SUMPRODUCT(POISSON(Helper!$A$2:$A$122,J879,FALSE)*POISSON(Helper!$B$2:$B$122,K879,FALSE)*Helper!$C$2:$C$122))</f>
        <v/>
      </c>
      <c r="R879" s="31">
        <f>IF(OR(J879="",K879=""),"",SUMPRODUCT(POISSON(Helper!$A$2:$A$122,J879,FALSE)*POISSON(Helper!$B$2:$B$122,K879,FALSE)*Helper!$D$2:$D$122))</f>
        <v/>
      </c>
      <c r="S879" s="31">
        <f>IF(Q879="","",1-Q879-R879)</f>
        <v/>
      </c>
      <c r="T879" s="33">
        <f>IF(Q879="","",3*Q879+R879)</f>
        <v/>
      </c>
      <c r="U879" s="33">
        <f>IF(Q879="","",3*S879+R879)</f>
        <v/>
      </c>
      <c r="V879" s="24">
        <f>IF(OR(H879="",I879=""),"",IF(H879&gt;I879,3,IF(H879=I879,1,0)))</f>
        <v/>
      </c>
      <c r="W879" s="24">
        <f>IF(OR(H879="",I879=""),"",IF(I879&gt;H879,3,IF(H879=I879,1,0)))</f>
        <v/>
      </c>
      <c r="X879" s="24">
        <f>IF(OR(H879="",I879=""),0,1)</f>
        <v/>
      </c>
      <c r="Y879" s="24" t="n"/>
    </row>
    <row r="880">
      <c r="A880" s="24" t="inlineStr">
        <is>
          <t>E1-Middlesb-QPR</t>
        </is>
      </c>
      <c r="B880" s="24" t="inlineStr">
        <is>
          <t>E1</t>
        </is>
      </c>
      <c r="C880" s="24" t="inlineStr">
        <is>
          <t>Championship</t>
        </is>
      </c>
      <c r="D880" s="24" t="n">
        <v>42</v>
      </c>
      <c r="E880" s="29" t="n">
        <v>46487.625</v>
      </c>
      <c r="F880" s="24" t="inlineStr">
        <is>
          <t>Middlesbrough</t>
        </is>
      </c>
      <c r="G880" s="24" t="inlineStr">
        <is>
          <t>QPR</t>
        </is>
      </c>
      <c r="H880" s="37" t="n"/>
      <c r="I880" s="37" t="n"/>
      <c r="J880" s="37" t="n"/>
      <c r="K880" s="37" t="n"/>
      <c r="L880" s="31" t="n">
        <v>0.5143470610994161</v>
      </c>
      <c r="M880" s="31" t="n">
        <v>0.2648269901075794</v>
      </c>
      <c r="N880" s="31" t="n">
        <v>0.2208259487930045</v>
      </c>
      <c r="O880" s="33">
        <f>3*L880+M880</f>
        <v/>
      </c>
      <c r="P880" s="33">
        <f>3*N880+M880</f>
        <v/>
      </c>
      <c r="Q880" s="31">
        <f>IF(OR(J880="",K880=""),"",SUMPRODUCT(POISSON(Helper!$A$2:$A$122,J880,FALSE)*POISSON(Helper!$B$2:$B$122,K880,FALSE)*Helper!$C$2:$C$122))</f>
        <v/>
      </c>
      <c r="R880" s="31">
        <f>IF(OR(J880="",K880=""),"",SUMPRODUCT(POISSON(Helper!$A$2:$A$122,J880,FALSE)*POISSON(Helper!$B$2:$B$122,K880,FALSE)*Helper!$D$2:$D$122))</f>
        <v/>
      </c>
      <c r="S880" s="31">
        <f>IF(Q880="","",1-Q880-R880)</f>
        <v/>
      </c>
      <c r="T880" s="33">
        <f>IF(Q880="","",3*Q880+R880)</f>
        <v/>
      </c>
      <c r="U880" s="33">
        <f>IF(Q880="","",3*S880+R880)</f>
        <v/>
      </c>
      <c r="V880" s="24">
        <f>IF(OR(H880="",I880=""),"",IF(H880&gt;I880,3,IF(H880=I880,1,0)))</f>
        <v/>
      </c>
      <c r="W880" s="24">
        <f>IF(OR(H880="",I880=""),"",IF(I880&gt;H880,3,IF(H880=I880,1,0)))</f>
        <v/>
      </c>
      <c r="X880" s="24">
        <f>IF(OR(H880="",I880=""),0,1)</f>
        <v/>
      </c>
      <c r="Y880" s="24" t="n"/>
    </row>
    <row r="881">
      <c r="A881" s="24" t="inlineStr">
        <is>
          <t>E1-Norwich-Sheffiel</t>
        </is>
      </c>
      <c r="B881" s="24" t="inlineStr">
        <is>
          <t>E1</t>
        </is>
      </c>
      <c r="C881" s="24" t="inlineStr">
        <is>
          <t>Championship</t>
        </is>
      </c>
      <c r="D881" s="24" t="n">
        <v>42</v>
      </c>
      <c r="E881" s="29" t="n">
        <v>46487.625</v>
      </c>
      <c r="F881" s="24" t="inlineStr">
        <is>
          <t>Norwich</t>
        </is>
      </c>
      <c r="G881" s="24" t="inlineStr">
        <is>
          <t>Sheffield United</t>
        </is>
      </c>
      <c r="H881" s="37" t="n"/>
      <c r="I881" s="37" t="n"/>
      <c r="J881" s="37" t="n"/>
      <c r="K881" s="37" t="n"/>
      <c r="L881" s="31" t="n">
        <v>0.4209774458016459</v>
      </c>
      <c r="M881" s="31" t="n">
        <v>0.282663523688499</v>
      </c>
      <c r="N881" s="31" t="n">
        <v>0.2963590305098551</v>
      </c>
      <c r="O881" s="33">
        <f>3*L881+M881</f>
        <v/>
      </c>
      <c r="P881" s="33">
        <f>3*N881+M881</f>
        <v/>
      </c>
      <c r="Q881" s="31">
        <f>IF(OR(J881="",K881=""),"",SUMPRODUCT(POISSON(Helper!$A$2:$A$122,J881,FALSE)*POISSON(Helper!$B$2:$B$122,K881,FALSE)*Helper!$C$2:$C$122))</f>
        <v/>
      </c>
      <c r="R881" s="31">
        <f>IF(OR(J881="",K881=""),"",SUMPRODUCT(POISSON(Helper!$A$2:$A$122,J881,FALSE)*POISSON(Helper!$B$2:$B$122,K881,FALSE)*Helper!$D$2:$D$122))</f>
        <v/>
      </c>
      <c r="S881" s="31">
        <f>IF(Q881="","",1-Q881-R881)</f>
        <v/>
      </c>
      <c r="T881" s="33">
        <f>IF(Q881="","",3*Q881+R881)</f>
        <v/>
      </c>
      <c r="U881" s="33">
        <f>IF(Q881="","",3*S881+R881)</f>
        <v/>
      </c>
      <c r="V881" s="24">
        <f>IF(OR(H881="",I881=""),"",IF(H881&gt;I881,3,IF(H881=I881,1,0)))</f>
        <v/>
      </c>
      <c r="W881" s="24">
        <f>IF(OR(H881="",I881=""),"",IF(I881&gt;H881,3,IF(H881=I881,1,0)))</f>
        <v/>
      </c>
      <c r="X881" s="24">
        <f>IF(OR(H881="",I881=""),0,1)</f>
        <v/>
      </c>
      <c r="Y881" s="24" t="n"/>
    </row>
    <row r="882">
      <c r="A882" s="24" t="inlineStr">
        <is>
          <t>E1-Southamp-Lincoln</t>
        </is>
      </c>
      <c r="B882" s="24" t="inlineStr">
        <is>
          <t>E1</t>
        </is>
      </c>
      <c r="C882" s="24" t="inlineStr">
        <is>
          <t>Championship</t>
        </is>
      </c>
      <c r="D882" s="24" t="n">
        <v>42</v>
      </c>
      <c r="E882" s="29" t="n">
        <v>46487.625</v>
      </c>
      <c r="F882" s="24" t="inlineStr">
        <is>
          <t>Southampton</t>
        </is>
      </c>
      <c r="G882" s="24" t="inlineStr">
        <is>
          <t>Lincoln</t>
        </is>
      </c>
      <c r="H882" s="37" t="n"/>
      <c r="I882" s="37" t="n"/>
      <c r="J882" s="37" t="n"/>
      <c r="K882" s="37" t="n"/>
      <c r="L882" s="31" t="n">
        <v>0.5783318882028414</v>
      </c>
      <c r="M882" s="31" t="n">
        <v>0.2455046757900998</v>
      </c>
      <c r="N882" s="31" t="n">
        <v>0.1761634360070588</v>
      </c>
      <c r="O882" s="33">
        <f>3*L882+M882</f>
        <v/>
      </c>
      <c r="P882" s="33">
        <f>3*N882+M882</f>
        <v/>
      </c>
      <c r="Q882" s="31">
        <f>IF(OR(J882="",K882=""),"",SUMPRODUCT(POISSON(Helper!$A$2:$A$122,J882,FALSE)*POISSON(Helper!$B$2:$B$122,K882,FALSE)*Helper!$C$2:$C$122))</f>
        <v/>
      </c>
      <c r="R882" s="31">
        <f>IF(OR(J882="",K882=""),"",SUMPRODUCT(POISSON(Helper!$A$2:$A$122,J882,FALSE)*POISSON(Helper!$B$2:$B$122,K882,FALSE)*Helper!$D$2:$D$122))</f>
        <v/>
      </c>
      <c r="S882" s="31">
        <f>IF(Q882="","",1-Q882-R882)</f>
        <v/>
      </c>
      <c r="T882" s="33">
        <f>IF(Q882="","",3*Q882+R882)</f>
        <v/>
      </c>
      <c r="U882" s="33">
        <f>IF(Q882="","",3*S882+R882)</f>
        <v/>
      </c>
      <c r="V882" s="24">
        <f>IF(OR(H882="",I882=""),"",IF(H882&gt;I882,3,IF(H882=I882,1,0)))</f>
        <v/>
      </c>
      <c r="W882" s="24">
        <f>IF(OR(H882="",I882=""),"",IF(I882&gt;H882,3,IF(H882=I882,1,0)))</f>
        <v/>
      </c>
      <c r="X882" s="24">
        <f>IF(OR(H882="",I882=""),0,1)</f>
        <v/>
      </c>
      <c r="Y882" s="24" t="n"/>
    </row>
    <row r="883">
      <c r="A883" s="24" t="inlineStr">
        <is>
          <t>E1-Watford-WestBrom</t>
        </is>
      </c>
      <c r="B883" s="24" t="inlineStr">
        <is>
          <t>E1</t>
        </is>
      </c>
      <c r="C883" s="24" t="inlineStr">
        <is>
          <t>Championship</t>
        </is>
      </c>
      <c r="D883" s="24" t="n">
        <v>42</v>
      </c>
      <c r="E883" s="29" t="n">
        <v>46487.625</v>
      </c>
      <c r="F883" s="24" t="inlineStr">
        <is>
          <t>Watford</t>
        </is>
      </c>
      <c r="G883" s="24" t="inlineStr">
        <is>
          <t>West Brom</t>
        </is>
      </c>
      <c r="H883" s="37" t="n"/>
      <c r="I883" s="37" t="n"/>
      <c r="J883" s="37" t="n"/>
      <c r="K883" s="37" t="n"/>
      <c r="L883" s="31" t="n">
        <v>0.3870767419466075</v>
      </c>
      <c r="M883" s="31" t="n">
        <v>0.2856623165418712</v>
      </c>
      <c r="N883" s="31" t="n">
        <v>0.3272609415115214</v>
      </c>
      <c r="O883" s="33">
        <f>3*L883+M883</f>
        <v/>
      </c>
      <c r="P883" s="33">
        <f>3*N883+M883</f>
        <v/>
      </c>
      <c r="Q883" s="31">
        <f>IF(OR(J883="",K883=""),"",SUMPRODUCT(POISSON(Helper!$A$2:$A$122,J883,FALSE)*POISSON(Helper!$B$2:$B$122,K883,FALSE)*Helper!$C$2:$C$122))</f>
        <v/>
      </c>
      <c r="R883" s="31">
        <f>IF(OR(J883="",K883=""),"",SUMPRODUCT(POISSON(Helper!$A$2:$A$122,J883,FALSE)*POISSON(Helper!$B$2:$B$122,K883,FALSE)*Helper!$D$2:$D$122))</f>
        <v/>
      </c>
      <c r="S883" s="31">
        <f>IF(Q883="","",1-Q883-R883)</f>
        <v/>
      </c>
      <c r="T883" s="33">
        <f>IF(Q883="","",3*Q883+R883)</f>
        <v/>
      </c>
      <c r="U883" s="33">
        <f>IF(Q883="","",3*S883+R883)</f>
        <v/>
      </c>
      <c r="V883" s="24">
        <f>IF(OR(H883="",I883=""),"",IF(H883&gt;I883,3,IF(H883=I883,1,0)))</f>
        <v/>
      </c>
      <c r="W883" s="24">
        <f>IF(OR(H883="",I883=""),"",IF(I883&gt;H883,3,IF(H883=I883,1,0)))</f>
        <v/>
      </c>
      <c r="X883" s="24">
        <f>IF(OR(H883="",I883=""),0,1)</f>
        <v/>
      </c>
      <c r="Y883" s="24" t="n"/>
    </row>
    <row r="884">
      <c r="A884" s="24" t="inlineStr">
        <is>
          <t>E1-Wolves-Birmingh</t>
        </is>
      </c>
      <c r="B884" s="24" t="inlineStr">
        <is>
          <t>E1</t>
        </is>
      </c>
      <c r="C884" s="24" t="inlineStr">
        <is>
          <t>Championship</t>
        </is>
      </c>
      <c r="D884" s="24" t="n">
        <v>42</v>
      </c>
      <c r="E884" s="29" t="n">
        <v>46487.625</v>
      </c>
      <c r="F884" s="24" t="inlineStr">
        <is>
          <t>Wolves</t>
        </is>
      </c>
      <c r="G884" s="24" t="inlineStr">
        <is>
          <t>Birmingham</t>
        </is>
      </c>
      <c r="H884" s="37" t="n"/>
      <c r="I884" s="37" t="n"/>
      <c r="J884" s="37" t="n"/>
      <c r="K884" s="37" t="n"/>
      <c r="L884" s="31" t="n">
        <v>0.4734765050184982</v>
      </c>
      <c r="M884" s="31" t="n">
        <v>0.2742528514927198</v>
      </c>
      <c r="N884" s="31" t="n">
        <v>0.2522706434887821</v>
      </c>
      <c r="O884" s="33">
        <f>3*L884+M884</f>
        <v/>
      </c>
      <c r="P884" s="33">
        <f>3*N884+M884</f>
        <v/>
      </c>
      <c r="Q884" s="31">
        <f>IF(OR(J884="",K884=""),"",SUMPRODUCT(POISSON(Helper!$A$2:$A$122,J884,FALSE)*POISSON(Helper!$B$2:$B$122,K884,FALSE)*Helper!$C$2:$C$122))</f>
        <v/>
      </c>
      <c r="R884" s="31">
        <f>IF(OR(J884="",K884=""),"",SUMPRODUCT(POISSON(Helper!$A$2:$A$122,J884,FALSE)*POISSON(Helper!$B$2:$B$122,K884,FALSE)*Helper!$D$2:$D$122))</f>
        <v/>
      </c>
      <c r="S884" s="31">
        <f>IF(Q884="","",1-Q884-R884)</f>
        <v/>
      </c>
      <c r="T884" s="33">
        <f>IF(Q884="","",3*Q884+R884)</f>
        <v/>
      </c>
      <c r="U884" s="33">
        <f>IF(Q884="","",3*S884+R884)</f>
        <v/>
      </c>
      <c r="V884" s="24">
        <f>IF(OR(H884="",I884=""),"",IF(H884&gt;I884,3,IF(H884=I884,1,0)))</f>
        <v/>
      </c>
      <c r="W884" s="24">
        <f>IF(OR(H884="",I884=""),"",IF(I884&gt;H884,3,IF(H884=I884,1,0)))</f>
        <v/>
      </c>
      <c r="X884" s="24">
        <f>IF(OR(H884="",I884=""),0,1)</f>
        <v/>
      </c>
      <c r="Y884" s="24" t="n"/>
    </row>
    <row r="885">
      <c r="A885" s="24" t="inlineStr">
        <is>
          <t>E1-Wrexham-Swansea</t>
        </is>
      </c>
      <c r="B885" s="24" t="inlineStr">
        <is>
          <t>E1</t>
        </is>
      </c>
      <c r="C885" s="24" t="inlineStr">
        <is>
          <t>Championship</t>
        </is>
      </c>
      <c r="D885" s="24" t="n">
        <v>42</v>
      </c>
      <c r="E885" s="29" t="n">
        <v>46487.625</v>
      </c>
      <c r="F885" s="24" t="inlineStr">
        <is>
          <t>Wrexham</t>
        </is>
      </c>
      <c r="G885" s="24" t="inlineStr">
        <is>
          <t>Swansea</t>
        </is>
      </c>
      <c r="H885" s="37" t="n"/>
      <c r="I885" s="37" t="n"/>
      <c r="J885" s="37" t="n"/>
      <c r="K885" s="37" t="n"/>
      <c r="L885" s="31" t="n">
        <v>0.463971427465256</v>
      </c>
      <c r="M885" s="31" t="n">
        <v>0.2760949394872869</v>
      </c>
      <c r="N885" s="31" t="n">
        <v>0.2599336330474571</v>
      </c>
      <c r="O885" s="33">
        <f>3*L885+M885</f>
        <v/>
      </c>
      <c r="P885" s="33">
        <f>3*N885+M885</f>
        <v/>
      </c>
      <c r="Q885" s="31">
        <f>IF(OR(J885="",K885=""),"",SUMPRODUCT(POISSON(Helper!$A$2:$A$122,J885,FALSE)*POISSON(Helper!$B$2:$B$122,K885,FALSE)*Helper!$C$2:$C$122))</f>
        <v/>
      </c>
      <c r="R885" s="31">
        <f>IF(OR(J885="",K885=""),"",SUMPRODUCT(POISSON(Helper!$A$2:$A$122,J885,FALSE)*POISSON(Helper!$B$2:$B$122,K885,FALSE)*Helper!$D$2:$D$122))</f>
        <v/>
      </c>
      <c r="S885" s="31">
        <f>IF(Q885="","",1-Q885-R885)</f>
        <v/>
      </c>
      <c r="T885" s="33">
        <f>IF(Q885="","",3*Q885+R885)</f>
        <v/>
      </c>
      <c r="U885" s="33">
        <f>IF(Q885="","",3*S885+R885)</f>
        <v/>
      </c>
      <c r="V885" s="24">
        <f>IF(OR(H885="",I885=""),"",IF(H885&gt;I885,3,IF(H885=I885,1,0)))</f>
        <v/>
      </c>
      <c r="W885" s="24">
        <f>IF(OR(H885="",I885=""),"",IF(I885&gt;H885,3,IF(H885=I885,1,0)))</f>
        <v/>
      </c>
      <c r="X885" s="24">
        <f>IF(OR(H885="",I885=""),0,1)</f>
        <v/>
      </c>
      <c r="Y885" s="24" t="n"/>
    </row>
    <row r="886">
      <c r="A886" s="24" t="inlineStr">
        <is>
          <t>E1-Birmingh-Wrexham</t>
        </is>
      </c>
      <c r="B886" s="24" t="inlineStr">
        <is>
          <t>E1</t>
        </is>
      </c>
      <c r="C886" s="24" t="inlineStr">
        <is>
          <t>Championship</t>
        </is>
      </c>
      <c r="D886" s="24" t="n">
        <v>43</v>
      </c>
      <c r="E886" s="29" t="n">
        <v>46494.625</v>
      </c>
      <c r="F886" s="24" t="inlineStr">
        <is>
          <t>Birmingham</t>
        </is>
      </c>
      <c r="G886" s="24" t="inlineStr">
        <is>
          <t>Wrexham</t>
        </is>
      </c>
      <c r="H886" s="37" t="n"/>
      <c r="I886" s="37" t="n"/>
      <c r="J886" s="37" t="n"/>
      <c r="K886" s="37" t="n"/>
      <c r="L886" s="31" t="n">
        <v>0.4352816298568205</v>
      </c>
      <c r="M886" s="31" t="n">
        <v>0.2808081547961511</v>
      </c>
      <c r="N886" s="31" t="n">
        <v>0.2839102153470284</v>
      </c>
      <c r="O886" s="33">
        <f>3*L886+M886</f>
        <v/>
      </c>
      <c r="P886" s="33">
        <f>3*N886+M886</f>
        <v/>
      </c>
      <c r="Q886" s="31">
        <f>IF(OR(J886="",K886=""),"",SUMPRODUCT(POISSON(Helper!$A$2:$A$122,J886,FALSE)*POISSON(Helper!$B$2:$B$122,K886,FALSE)*Helper!$C$2:$C$122))</f>
        <v/>
      </c>
      <c r="R886" s="31">
        <f>IF(OR(J886="",K886=""),"",SUMPRODUCT(POISSON(Helper!$A$2:$A$122,J886,FALSE)*POISSON(Helper!$B$2:$B$122,K886,FALSE)*Helper!$D$2:$D$122))</f>
        <v/>
      </c>
      <c r="S886" s="31">
        <f>IF(Q886="","",1-Q886-R886)</f>
        <v/>
      </c>
      <c r="T886" s="33">
        <f>IF(Q886="","",3*Q886+R886)</f>
        <v/>
      </c>
      <c r="U886" s="33">
        <f>IF(Q886="","",3*S886+R886)</f>
        <v/>
      </c>
      <c r="V886" s="24">
        <f>IF(OR(H886="",I886=""),"",IF(H886&gt;I886,3,IF(H886=I886,1,0)))</f>
        <v/>
      </c>
      <c r="W886" s="24">
        <f>IF(OR(H886="",I886=""),"",IF(I886&gt;H886,3,IF(H886=I886,1,0)))</f>
        <v/>
      </c>
      <c r="X886" s="24">
        <f>IF(OR(H886="",I886=""),0,1)</f>
        <v/>
      </c>
      <c r="Y886" s="24" t="n"/>
    </row>
    <row r="887">
      <c r="A887" s="24" t="inlineStr">
        <is>
          <t>E1-Burnley-Norwich</t>
        </is>
      </c>
      <c r="B887" s="24" t="inlineStr">
        <is>
          <t>E1</t>
        </is>
      </c>
      <c r="C887" s="24" t="inlineStr">
        <is>
          <t>Championship</t>
        </is>
      </c>
      <c r="D887" s="24" t="n">
        <v>43</v>
      </c>
      <c r="E887" s="29" t="n">
        <v>46494.625</v>
      </c>
      <c r="F887" s="24" t="inlineStr">
        <is>
          <t>Burnley</t>
        </is>
      </c>
      <c r="G887" s="24" t="inlineStr">
        <is>
          <t>Norwich</t>
        </is>
      </c>
      <c r="H887" s="37" t="n"/>
      <c r="I887" s="37" t="n"/>
      <c r="J887" s="37" t="n"/>
      <c r="K887" s="37" t="n"/>
      <c r="L887" s="31" t="n">
        <v>0.4444154589390706</v>
      </c>
      <c r="M887" s="31" t="n">
        <v>0.2794486768754085</v>
      </c>
      <c r="N887" s="31" t="n">
        <v>0.2761358641855208</v>
      </c>
      <c r="O887" s="33">
        <f>3*L887+M887</f>
        <v/>
      </c>
      <c r="P887" s="33">
        <f>3*N887+M887</f>
        <v/>
      </c>
      <c r="Q887" s="31">
        <f>IF(OR(J887="",K887=""),"",SUMPRODUCT(POISSON(Helper!$A$2:$A$122,J887,FALSE)*POISSON(Helper!$B$2:$B$122,K887,FALSE)*Helper!$C$2:$C$122))</f>
        <v/>
      </c>
      <c r="R887" s="31">
        <f>IF(OR(J887="",K887=""),"",SUMPRODUCT(POISSON(Helper!$A$2:$A$122,J887,FALSE)*POISSON(Helper!$B$2:$B$122,K887,FALSE)*Helper!$D$2:$D$122))</f>
        <v/>
      </c>
      <c r="S887" s="31">
        <f>IF(Q887="","",1-Q887-R887)</f>
        <v/>
      </c>
      <c r="T887" s="33">
        <f>IF(Q887="","",3*Q887+R887)</f>
        <v/>
      </c>
      <c r="U887" s="33">
        <f>IF(Q887="","",3*S887+R887)</f>
        <v/>
      </c>
      <c r="V887" s="24">
        <f>IF(OR(H887="",I887=""),"",IF(H887&gt;I887,3,IF(H887=I887,1,0)))</f>
        <v/>
      </c>
      <c r="W887" s="24">
        <f>IF(OR(H887="",I887=""),"",IF(I887&gt;H887,3,IF(H887=I887,1,0)))</f>
        <v/>
      </c>
      <c r="X887" s="24">
        <f>IF(OR(H887="",I887=""),0,1)</f>
        <v/>
      </c>
      <c r="Y887" s="24" t="n"/>
    </row>
    <row r="888">
      <c r="A888" s="24" t="inlineStr">
        <is>
          <t>E1-Lincoln-Bolton</t>
        </is>
      </c>
      <c r="B888" s="24" t="inlineStr">
        <is>
          <t>E1</t>
        </is>
      </c>
      <c r="C888" s="24" t="inlineStr">
        <is>
          <t>Championship</t>
        </is>
      </c>
      <c r="D888" s="24" t="n">
        <v>43</v>
      </c>
      <c r="E888" s="29" t="n">
        <v>46494.625</v>
      </c>
      <c r="F888" s="24" t="inlineStr">
        <is>
          <t>Lincoln</t>
        </is>
      </c>
      <c r="G888" s="24" t="inlineStr">
        <is>
          <t>Bolton</t>
        </is>
      </c>
      <c r="H888" s="37" t="n"/>
      <c r="I888" s="37" t="n"/>
      <c r="J888" s="37" t="n"/>
      <c r="K888" s="37" t="n"/>
      <c r="L888" s="31" t="n">
        <v>0.3817759547160684</v>
      </c>
      <c r="M888" s="31" t="n">
        <v>0.2859450488936759</v>
      </c>
      <c r="N888" s="31" t="n">
        <v>0.3322789963902557</v>
      </c>
      <c r="O888" s="33">
        <f>3*L888+M888</f>
        <v/>
      </c>
      <c r="P888" s="33">
        <f>3*N888+M888</f>
        <v/>
      </c>
      <c r="Q888" s="31">
        <f>IF(OR(J888="",K888=""),"",SUMPRODUCT(POISSON(Helper!$A$2:$A$122,J888,FALSE)*POISSON(Helper!$B$2:$B$122,K888,FALSE)*Helper!$C$2:$C$122))</f>
        <v/>
      </c>
      <c r="R888" s="31">
        <f>IF(OR(J888="",K888=""),"",SUMPRODUCT(POISSON(Helper!$A$2:$A$122,J888,FALSE)*POISSON(Helper!$B$2:$B$122,K888,FALSE)*Helper!$D$2:$D$122))</f>
        <v/>
      </c>
      <c r="S888" s="31">
        <f>IF(Q888="","",1-Q888-R888)</f>
        <v/>
      </c>
      <c r="T888" s="33">
        <f>IF(Q888="","",3*Q888+R888)</f>
        <v/>
      </c>
      <c r="U888" s="33">
        <f>IF(Q888="","",3*S888+R888)</f>
        <v/>
      </c>
      <c r="V888" s="24">
        <f>IF(OR(H888="",I888=""),"",IF(H888&gt;I888,3,IF(H888=I888,1,0)))</f>
        <v/>
      </c>
      <c r="W888" s="24">
        <f>IF(OR(H888="",I888=""),"",IF(I888&gt;H888,3,IF(H888=I888,1,0)))</f>
        <v/>
      </c>
      <c r="X888" s="24">
        <f>IF(OR(H888="",I888=""),0,1)</f>
        <v/>
      </c>
      <c r="Y888" s="24" t="n"/>
    </row>
    <row r="889">
      <c r="A889" s="24" t="inlineStr">
        <is>
          <t>E1-Millwall-Southamp</t>
        </is>
      </c>
      <c r="B889" s="24" t="inlineStr">
        <is>
          <t>E1</t>
        </is>
      </c>
      <c r="C889" s="24" t="inlineStr">
        <is>
          <t>Championship</t>
        </is>
      </c>
      <c r="D889" s="24" t="n">
        <v>43</v>
      </c>
      <c r="E889" s="29" t="n">
        <v>46494.625</v>
      </c>
      <c r="F889" s="24" t="inlineStr">
        <is>
          <t>Millwall</t>
        </is>
      </c>
      <c r="G889" s="24" t="inlineStr">
        <is>
          <t>Southampton</t>
        </is>
      </c>
      <c r="H889" s="37" t="n"/>
      <c r="I889" s="37" t="n"/>
      <c r="J889" s="37" t="n"/>
      <c r="K889" s="37" t="n"/>
      <c r="L889" s="31" t="n">
        <v>0.3950806948210152</v>
      </c>
      <c r="M889" s="31" t="n">
        <v>0.2851378095923695</v>
      </c>
      <c r="N889" s="31" t="n">
        <v>0.3197814955866153</v>
      </c>
      <c r="O889" s="33">
        <f>3*L889+M889</f>
        <v/>
      </c>
      <c r="P889" s="33">
        <f>3*N889+M889</f>
        <v/>
      </c>
      <c r="Q889" s="31">
        <f>IF(OR(J889="",K889=""),"",SUMPRODUCT(POISSON(Helper!$A$2:$A$122,J889,FALSE)*POISSON(Helper!$B$2:$B$122,K889,FALSE)*Helper!$C$2:$C$122))</f>
        <v/>
      </c>
      <c r="R889" s="31">
        <f>IF(OR(J889="",K889=""),"",SUMPRODUCT(POISSON(Helper!$A$2:$A$122,J889,FALSE)*POISSON(Helper!$B$2:$B$122,K889,FALSE)*Helper!$D$2:$D$122))</f>
        <v/>
      </c>
      <c r="S889" s="31">
        <f>IF(Q889="","",1-Q889-R889)</f>
        <v/>
      </c>
      <c r="T889" s="33">
        <f>IF(Q889="","",3*Q889+R889)</f>
        <v/>
      </c>
      <c r="U889" s="33">
        <f>IF(Q889="","",3*S889+R889)</f>
        <v/>
      </c>
      <c r="V889" s="24">
        <f>IF(OR(H889="",I889=""),"",IF(H889&gt;I889,3,IF(H889=I889,1,0)))</f>
        <v/>
      </c>
      <c r="W889" s="24">
        <f>IF(OR(H889="",I889=""),"",IF(I889&gt;H889,3,IF(H889=I889,1,0)))</f>
        <v/>
      </c>
      <c r="X889" s="24">
        <f>IF(OR(H889="",I889=""),0,1)</f>
        <v/>
      </c>
      <c r="Y889" s="24" t="n"/>
    </row>
    <row r="890">
      <c r="A890" s="24" t="inlineStr">
        <is>
          <t>E1-Portsmou-BristolC</t>
        </is>
      </c>
      <c r="B890" s="24" t="inlineStr">
        <is>
          <t>E1</t>
        </is>
      </c>
      <c r="C890" s="24" t="inlineStr">
        <is>
          <t>Championship</t>
        </is>
      </c>
      <c r="D890" s="24" t="n">
        <v>43</v>
      </c>
      <c r="E890" s="29" t="n">
        <v>46494.625</v>
      </c>
      <c r="F890" s="24" t="inlineStr">
        <is>
          <t>Portsmouth</t>
        </is>
      </c>
      <c r="G890" s="24" t="inlineStr">
        <is>
          <t>Bristol City</t>
        </is>
      </c>
      <c r="H890" s="37" t="n"/>
      <c r="I890" s="37" t="n"/>
      <c r="J890" s="37" t="n"/>
      <c r="K890" s="37" t="n"/>
      <c r="L890" s="31" t="n">
        <v>0.3848356028013012</v>
      </c>
      <c r="M890" s="31" t="n">
        <v>0.2857881969189451</v>
      </c>
      <c r="N890" s="31" t="n">
        <v>0.3293762002797536</v>
      </c>
      <c r="O890" s="33">
        <f>3*L890+M890</f>
        <v/>
      </c>
      <c r="P890" s="33">
        <f>3*N890+M890</f>
        <v/>
      </c>
      <c r="Q890" s="31">
        <f>IF(OR(J890="",K890=""),"",SUMPRODUCT(POISSON(Helper!$A$2:$A$122,J890,FALSE)*POISSON(Helper!$B$2:$B$122,K890,FALSE)*Helper!$C$2:$C$122))</f>
        <v/>
      </c>
      <c r="R890" s="31">
        <f>IF(OR(J890="",K890=""),"",SUMPRODUCT(POISSON(Helper!$A$2:$A$122,J890,FALSE)*POISSON(Helper!$B$2:$B$122,K890,FALSE)*Helper!$D$2:$D$122))</f>
        <v/>
      </c>
      <c r="S890" s="31">
        <f>IF(Q890="","",1-Q890-R890)</f>
        <v/>
      </c>
      <c r="T890" s="33">
        <f>IF(Q890="","",3*Q890+R890)</f>
        <v/>
      </c>
      <c r="U890" s="33">
        <f>IF(Q890="","",3*S890+R890)</f>
        <v/>
      </c>
      <c r="V890" s="24">
        <f>IF(OR(H890="",I890=""),"",IF(H890&gt;I890,3,IF(H890=I890,1,0)))</f>
        <v/>
      </c>
      <c r="W890" s="24">
        <f>IF(OR(H890="",I890=""),"",IF(I890&gt;H890,3,IF(H890=I890,1,0)))</f>
        <v/>
      </c>
      <c r="X890" s="24">
        <f>IF(OR(H890="",I890=""),0,1)</f>
        <v/>
      </c>
      <c r="Y890" s="24" t="n"/>
    </row>
    <row r="891">
      <c r="A891" s="24" t="inlineStr">
        <is>
          <t>E1-Preston-Charlton</t>
        </is>
      </c>
      <c r="B891" s="24" t="inlineStr">
        <is>
          <t>E1</t>
        </is>
      </c>
      <c r="C891" s="24" t="inlineStr">
        <is>
          <t>Championship</t>
        </is>
      </c>
      <c r="D891" s="24" t="n">
        <v>43</v>
      </c>
      <c r="E891" s="29" t="n">
        <v>46494.625</v>
      </c>
      <c r="F891" s="24" t="inlineStr">
        <is>
          <t>Preston</t>
        </is>
      </c>
      <c r="G891" s="24" t="inlineStr">
        <is>
          <t>Charlton</t>
        </is>
      </c>
      <c r="H891" s="37" t="n"/>
      <c r="I891" s="37" t="n"/>
      <c r="J891" s="37" t="n"/>
      <c r="K891" s="37" t="n"/>
      <c r="L891" s="31" t="n">
        <v>0.4468536779614877</v>
      </c>
      <c r="M891" s="31" t="n">
        <v>0.2790632040294374</v>
      </c>
      <c r="N891" s="31" t="n">
        <v>0.274083118009075</v>
      </c>
      <c r="O891" s="33">
        <f>3*L891+M891</f>
        <v/>
      </c>
      <c r="P891" s="33">
        <f>3*N891+M891</f>
        <v/>
      </c>
      <c r="Q891" s="31">
        <f>IF(OR(J891="",K891=""),"",SUMPRODUCT(POISSON(Helper!$A$2:$A$122,J891,FALSE)*POISSON(Helper!$B$2:$B$122,K891,FALSE)*Helper!$C$2:$C$122))</f>
        <v/>
      </c>
      <c r="R891" s="31">
        <f>IF(OR(J891="",K891=""),"",SUMPRODUCT(POISSON(Helper!$A$2:$A$122,J891,FALSE)*POISSON(Helper!$B$2:$B$122,K891,FALSE)*Helper!$D$2:$D$122))</f>
        <v/>
      </c>
      <c r="S891" s="31">
        <f>IF(Q891="","",1-Q891-R891)</f>
        <v/>
      </c>
      <c r="T891" s="33">
        <f>IF(Q891="","",3*Q891+R891)</f>
        <v/>
      </c>
      <c r="U891" s="33">
        <f>IF(Q891="","",3*S891+R891)</f>
        <v/>
      </c>
      <c r="V891" s="24">
        <f>IF(OR(H891="",I891=""),"",IF(H891&gt;I891,3,IF(H891=I891,1,0)))</f>
        <v/>
      </c>
      <c r="W891" s="24">
        <f>IF(OR(H891="",I891=""),"",IF(I891&gt;H891,3,IF(H891=I891,1,0)))</f>
        <v/>
      </c>
      <c r="X891" s="24">
        <f>IF(OR(H891="",I891=""),0,1)</f>
        <v/>
      </c>
      <c r="Y891" s="24" t="n"/>
    </row>
    <row r="892">
      <c r="A892" s="24" t="inlineStr">
        <is>
          <t>E1-QPR-Blackbur</t>
        </is>
      </c>
      <c r="B892" s="24" t="inlineStr">
        <is>
          <t>E1</t>
        </is>
      </c>
      <c r="C892" s="24" t="inlineStr">
        <is>
          <t>Championship</t>
        </is>
      </c>
      <c r="D892" s="24" t="n">
        <v>43</v>
      </c>
      <c r="E892" s="29" t="n">
        <v>46494.625</v>
      </c>
      <c r="F892" s="24" t="inlineStr">
        <is>
          <t>QPR</t>
        </is>
      </c>
      <c r="G892" s="24" t="inlineStr">
        <is>
          <t>Blackburn</t>
        </is>
      </c>
      <c r="H892" s="37" t="n"/>
      <c r="I892" s="37" t="n"/>
      <c r="J892" s="37" t="n"/>
      <c r="K892" s="37" t="n"/>
      <c r="L892" s="31" t="n">
        <v>0.4202626798947826</v>
      </c>
      <c r="M892" s="31" t="n">
        <v>0.2827473016884717</v>
      </c>
      <c r="N892" s="31" t="n">
        <v>0.2969900184167457</v>
      </c>
      <c r="O892" s="33">
        <f>3*L892+M892</f>
        <v/>
      </c>
      <c r="P892" s="33">
        <f>3*N892+M892</f>
        <v/>
      </c>
      <c r="Q892" s="31">
        <f>IF(OR(J892="",K892=""),"",SUMPRODUCT(POISSON(Helper!$A$2:$A$122,J892,FALSE)*POISSON(Helper!$B$2:$B$122,K892,FALSE)*Helper!$C$2:$C$122))</f>
        <v/>
      </c>
      <c r="R892" s="31">
        <f>IF(OR(J892="",K892=""),"",SUMPRODUCT(POISSON(Helper!$A$2:$A$122,J892,FALSE)*POISSON(Helper!$B$2:$B$122,K892,FALSE)*Helper!$D$2:$D$122))</f>
        <v/>
      </c>
      <c r="S892" s="31">
        <f>IF(Q892="","",1-Q892-R892)</f>
        <v/>
      </c>
      <c r="T892" s="33">
        <f>IF(Q892="","",3*Q892+R892)</f>
        <v/>
      </c>
      <c r="U892" s="33">
        <f>IF(Q892="","",3*S892+R892)</f>
        <v/>
      </c>
      <c r="V892" s="24">
        <f>IF(OR(H892="",I892=""),"",IF(H892&gt;I892,3,IF(H892=I892,1,0)))</f>
        <v/>
      </c>
      <c r="W892" s="24">
        <f>IF(OR(H892="",I892=""),"",IF(I892&gt;H892,3,IF(H892=I892,1,0)))</f>
        <v/>
      </c>
      <c r="X892" s="24">
        <f>IF(OR(H892="",I892=""),0,1)</f>
        <v/>
      </c>
      <c r="Y892" s="24" t="n"/>
    </row>
    <row r="893">
      <c r="A893" s="24" t="inlineStr">
        <is>
          <t>E1-Sheffiel-Cardiff</t>
        </is>
      </c>
      <c r="B893" s="24" t="inlineStr">
        <is>
          <t>E1</t>
        </is>
      </c>
      <c r="C893" s="24" t="inlineStr">
        <is>
          <t>Championship</t>
        </is>
      </c>
      <c r="D893" s="24" t="n">
        <v>43</v>
      </c>
      <c r="E893" s="29" t="n">
        <v>46494.625</v>
      </c>
      <c r="F893" s="24" t="inlineStr">
        <is>
          <t>Sheffield United</t>
        </is>
      </c>
      <c r="G893" s="24" t="inlineStr">
        <is>
          <t>Cardiff</t>
        </is>
      </c>
      <c r="H893" s="37" t="n"/>
      <c r="I893" s="37" t="n"/>
      <c r="J893" s="37" t="n"/>
      <c r="K893" s="37" t="n"/>
      <c r="L893" s="31" t="n">
        <v>0.5220885627229978</v>
      </c>
      <c r="M893" s="31" t="n">
        <v>0.2627768160081589</v>
      </c>
      <c r="N893" s="31" t="n">
        <v>0.2151346212688434</v>
      </c>
      <c r="O893" s="33">
        <f>3*L893+M893</f>
        <v/>
      </c>
      <c r="P893" s="33">
        <f>3*N893+M893</f>
        <v/>
      </c>
      <c r="Q893" s="31">
        <f>IF(OR(J893="",K893=""),"",SUMPRODUCT(POISSON(Helper!$A$2:$A$122,J893,FALSE)*POISSON(Helper!$B$2:$B$122,K893,FALSE)*Helper!$C$2:$C$122))</f>
        <v/>
      </c>
      <c r="R893" s="31">
        <f>IF(OR(J893="",K893=""),"",SUMPRODUCT(POISSON(Helper!$A$2:$A$122,J893,FALSE)*POISSON(Helper!$B$2:$B$122,K893,FALSE)*Helper!$D$2:$D$122))</f>
        <v/>
      </c>
      <c r="S893" s="31">
        <f>IF(Q893="","",1-Q893-R893)</f>
        <v/>
      </c>
      <c r="T893" s="33">
        <f>IF(Q893="","",3*Q893+R893)</f>
        <v/>
      </c>
      <c r="U893" s="33">
        <f>IF(Q893="","",3*S893+R893)</f>
        <v/>
      </c>
      <c r="V893" s="24">
        <f>IF(OR(H893="",I893=""),"",IF(H893&gt;I893,3,IF(H893=I893,1,0)))</f>
        <v/>
      </c>
      <c r="W893" s="24">
        <f>IF(OR(H893="",I893=""),"",IF(I893&gt;H893,3,IF(H893=I893,1,0)))</f>
        <v/>
      </c>
      <c r="X893" s="24">
        <f>IF(OR(H893="",I893=""),0,1)</f>
        <v/>
      </c>
      <c r="Y893" s="24" t="n"/>
    </row>
    <row r="894">
      <c r="A894" s="24" t="inlineStr">
        <is>
          <t>E1-Stoke-Wolves</t>
        </is>
      </c>
      <c r="B894" s="24" t="inlineStr">
        <is>
          <t>E1</t>
        </is>
      </c>
      <c r="C894" s="24" t="inlineStr">
        <is>
          <t>Championship</t>
        </is>
      </c>
      <c r="D894" s="24" t="n">
        <v>43</v>
      </c>
      <c r="E894" s="29" t="n">
        <v>46494.625</v>
      </c>
      <c r="F894" s="24" t="inlineStr">
        <is>
          <t>Stoke</t>
        </is>
      </c>
      <c r="G894" s="24" t="inlineStr">
        <is>
          <t>Wolves</t>
        </is>
      </c>
      <c r="H894" s="37" t="n"/>
      <c r="I894" s="37" t="n"/>
      <c r="J894" s="37" t="n"/>
      <c r="K894" s="37" t="n"/>
      <c r="L894" s="31" t="n">
        <v>0.3312323457085569</v>
      </c>
      <c r="M894" s="31" t="n">
        <v>0.2858906041088439</v>
      </c>
      <c r="N894" s="31" t="n">
        <v>0.3828770501825993</v>
      </c>
      <c r="O894" s="33">
        <f>3*L894+M894</f>
        <v/>
      </c>
      <c r="P894" s="33">
        <f>3*N894+M894</f>
        <v/>
      </c>
      <c r="Q894" s="31">
        <f>IF(OR(J894="",K894=""),"",SUMPRODUCT(POISSON(Helper!$A$2:$A$122,J894,FALSE)*POISSON(Helper!$B$2:$B$122,K894,FALSE)*Helper!$C$2:$C$122))</f>
        <v/>
      </c>
      <c r="R894" s="31">
        <f>IF(OR(J894="",K894=""),"",SUMPRODUCT(POISSON(Helper!$A$2:$A$122,J894,FALSE)*POISSON(Helper!$B$2:$B$122,K894,FALSE)*Helper!$D$2:$D$122))</f>
        <v/>
      </c>
      <c r="S894" s="31">
        <f>IF(Q894="","",1-Q894-R894)</f>
        <v/>
      </c>
      <c r="T894" s="33">
        <f>IF(Q894="","",3*Q894+R894)</f>
        <v/>
      </c>
      <c r="U894" s="33">
        <f>IF(Q894="","",3*S894+R894)</f>
        <v/>
      </c>
      <c r="V894" s="24">
        <f>IF(OR(H894="",I894=""),"",IF(H894&gt;I894,3,IF(H894=I894,1,0)))</f>
        <v/>
      </c>
      <c r="W894" s="24">
        <f>IF(OR(H894="",I894=""),"",IF(I894&gt;H894,3,IF(H894=I894,1,0)))</f>
        <v/>
      </c>
      <c r="X894" s="24">
        <f>IF(OR(H894="",I894=""),0,1)</f>
        <v/>
      </c>
      <c r="Y894" s="24" t="n"/>
    </row>
    <row r="895">
      <c r="A895" s="24" t="inlineStr">
        <is>
          <t>E1-Swansea-Derby</t>
        </is>
      </c>
      <c r="B895" s="24" t="inlineStr">
        <is>
          <t>E1</t>
        </is>
      </c>
      <c r="C895" s="24" t="inlineStr">
        <is>
          <t>Championship</t>
        </is>
      </c>
      <c r="D895" s="24" t="n">
        <v>43</v>
      </c>
      <c r="E895" s="29" t="n">
        <v>46494.625</v>
      </c>
      <c r="F895" s="24" t="inlineStr">
        <is>
          <t>Swansea</t>
        </is>
      </c>
      <c r="G895" s="24" t="inlineStr">
        <is>
          <t>Derby</t>
        </is>
      </c>
      <c r="H895" s="37" t="n"/>
      <c r="I895" s="37" t="n"/>
      <c r="J895" s="37" t="n"/>
      <c r="K895" s="37" t="n"/>
      <c r="L895" s="31" t="n">
        <v>0.3906483516814591</v>
      </c>
      <c r="M895" s="31" t="n">
        <v>0.2854426570317758</v>
      </c>
      <c r="N895" s="31" t="n">
        <v>0.3239089912867651</v>
      </c>
      <c r="O895" s="33">
        <f>3*L895+M895</f>
        <v/>
      </c>
      <c r="P895" s="33">
        <f>3*N895+M895</f>
        <v/>
      </c>
      <c r="Q895" s="31">
        <f>IF(OR(J895="",K895=""),"",SUMPRODUCT(POISSON(Helper!$A$2:$A$122,J895,FALSE)*POISSON(Helper!$B$2:$B$122,K895,FALSE)*Helper!$C$2:$C$122))</f>
        <v/>
      </c>
      <c r="R895" s="31">
        <f>IF(OR(J895="",K895=""),"",SUMPRODUCT(POISSON(Helper!$A$2:$A$122,J895,FALSE)*POISSON(Helper!$B$2:$B$122,K895,FALSE)*Helper!$D$2:$D$122))</f>
        <v/>
      </c>
      <c r="S895" s="31">
        <f>IF(Q895="","",1-Q895-R895)</f>
        <v/>
      </c>
      <c r="T895" s="33">
        <f>IF(Q895="","",3*Q895+R895)</f>
        <v/>
      </c>
      <c r="U895" s="33">
        <f>IF(Q895="","",3*S895+R895)</f>
        <v/>
      </c>
      <c r="V895" s="24">
        <f>IF(OR(H895="",I895=""),"",IF(H895&gt;I895,3,IF(H895=I895,1,0)))</f>
        <v/>
      </c>
      <c r="W895" s="24">
        <f>IF(OR(H895="",I895=""),"",IF(I895&gt;H895,3,IF(H895=I895,1,0)))</f>
        <v/>
      </c>
      <c r="X895" s="24">
        <f>IF(OR(H895="",I895=""),0,1)</f>
        <v/>
      </c>
      <c r="Y895" s="24" t="n"/>
    </row>
    <row r="896">
      <c r="A896" s="24" t="inlineStr">
        <is>
          <t>E1-WestBrom-Middlesb</t>
        </is>
      </c>
      <c r="B896" s="24" t="inlineStr">
        <is>
          <t>E1</t>
        </is>
      </c>
      <c r="C896" s="24" t="inlineStr">
        <is>
          <t>Championship</t>
        </is>
      </c>
      <c r="D896" s="24" t="n">
        <v>43</v>
      </c>
      <c r="E896" s="29" t="n">
        <v>46494.625</v>
      </c>
      <c r="F896" s="24" t="inlineStr">
        <is>
          <t>West Brom</t>
        </is>
      </c>
      <c r="G896" s="24" t="inlineStr">
        <is>
          <t>Middlesbrough</t>
        </is>
      </c>
      <c r="H896" s="37" t="n"/>
      <c r="I896" s="37" t="n"/>
      <c r="J896" s="37" t="n"/>
      <c r="K896" s="37" t="n"/>
      <c r="L896" s="31" t="n">
        <v>0.355951268684185</v>
      </c>
      <c r="M896" s="31" t="n">
        <v>0.2865583746461998</v>
      </c>
      <c r="N896" s="31" t="n">
        <v>0.3574903566696152</v>
      </c>
      <c r="O896" s="33">
        <f>3*L896+M896</f>
        <v/>
      </c>
      <c r="P896" s="33">
        <f>3*N896+M896</f>
        <v/>
      </c>
      <c r="Q896" s="31">
        <f>IF(OR(J896="",K896=""),"",SUMPRODUCT(POISSON(Helper!$A$2:$A$122,J896,FALSE)*POISSON(Helper!$B$2:$B$122,K896,FALSE)*Helper!$C$2:$C$122))</f>
        <v/>
      </c>
      <c r="R896" s="31">
        <f>IF(OR(J896="",K896=""),"",SUMPRODUCT(POISSON(Helper!$A$2:$A$122,J896,FALSE)*POISSON(Helper!$B$2:$B$122,K896,FALSE)*Helper!$D$2:$D$122))</f>
        <v/>
      </c>
      <c r="S896" s="31">
        <f>IF(Q896="","",1-Q896-R896)</f>
        <v/>
      </c>
      <c r="T896" s="33">
        <f>IF(Q896="","",3*Q896+R896)</f>
        <v/>
      </c>
      <c r="U896" s="33">
        <f>IF(Q896="","",3*S896+R896)</f>
        <v/>
      </c>
      <c r="V896" s="24">
        <f>IF(OR(H896="",I896=""),"",IF(H896&gt;I896,3,IF(H896=I896,1,0)))</f>
        <v/>
      </c>
      <c r="W896" s="24">
        <f>IF(OR(H896="",I896=""),"",IF(I896&gt;H896,3,IF(H896=I896,1,0)))</f>
        <v/>
      </c>
      <c r="X896" s="24">
        <f>IF(OR(H896="",I896=""),0,1)</f>
        <v/>
      </c>
      <c r="Y896" s="24" t="n"/>
    </row>
    <row r="897">
      <c r="A897" s="24" t="inlineStr">
        <is>
          <t>E1-WestHam-Watford</t>
        </is>
      </c>
      <c r="B897" s="24" t="inlineStr">
        <is>
          <t>E1</t>
        </is>
      </c>
      <c r="C897" s="24" t="inlineStr">
        <is>
          <t>Championship</t>
        </is>
      </c>
      <c r="D897" s="24" t="n">
        <v>43</v>
      </c>
      <c r="E897" s="29" t="n">
        <v>46494.625</v>
      </c>
      <c r="F897" s="24" t="inlineStr">
        <is>
          <t>West Ham</t>
        </is>
      </c>
      <c r="G897" s="24" t="inlineStr">
        <is>
          <t>Watford</t>
        </is>
      </c>
      <c r="H897" s="37" t="n"/>
      <c r="I897" s="37" t="n"/>
      <c r="J897" s="37" t="n"/>
      <c r="K897" s="37" t="n"/>
      <c r="L897" s="31" t="n">
        <v>0.6190244816923492</v>
      </c>
      <c r="M897" s="31" t="n">
        <v>0.230543095884178</v>
      </c>
      <c r="N897" s="31" t="n">
        <v>0.1504324224234727</v>
      </c>
      <c r="O897" s="33">
        <f>3*L897+M897</f>
        <v/>
      </c>
      <c r="P897" s="33">
        <f>3*N897+M897</f>
        <v/>
      </c>
      <c r="Q897" s="31">
        <f>IF(OR(J897="",K897=""),"",SUMPRODUCT(POISSON(Helper!$A$2:$A$122,J897,FALSE)*POISSON(Helper!$B$2:$B$122,K897,FALSE)*Helper!$C$2:$C$122))</f>
        <v/>
      </c>
      <c r="R897" s="31">
        <f>IF(OR(J897="",K897=""),"",SUMPRODUCT(POISSON(Helper!$A$2:$A$122,J897,FALSE)*POISSON(Helper!$B$2:$B$122,K897,FALSE)*Helper!$D$2:$D$122))</f>
        <v/>
      </c>
      <c r="S897" s="31">
        <f>IF(Q897="","",1-Q897-R897)</f>
        <v/>
      </c>
      <c r="T897" s="33">
        <f>IF(Q897="","",3*Q897+R897)</f>
        <v/>
      </c>
      <c r="U897" s="33">
        <f>IF(Q897="","",3*S897+R897)</f>
        <v/>
      </c>
      <c r="V897" s="24">
        <f>IF(OR(H897="",I897=""),"",IF(H897&gt;I897,3,IF(H897=I897,1,0)))</f>
        <v/>
      </c>
      <c r="W897" s="24">
        <f>IF(OR(H897="",I897=""),"",IF(I897&gt;H897,3,IF(H897=I897,1,0)))</f>
        <v/>
      </c>
      <c r="X897" s="24">
        <f>IF(OR(H897="",I897=""),0,1)</f>
        <v/>
      </c>
      <c r="Y897" s="24" t="n"/>
    </row>
    <row r="898">
      <c r="A898" s="24" t="inlineStr">
        <is>
          <t>E1-Bolton-Sheffiel</t>
        </is>
      </c>
      <c r="B898" s="24" t="inlineStr">
        <is>
          <t>E1</t>
        </is>
      </c>
      <c r="C898" s="24" t="inlineStr">
        <is>
          <t>Championship</t>
        </is>
      </c>
      <c r="D898" s="24" t="n">
        <v>44</v>
      </c>
      <c r="E898" s="29" t="n">
        <v>46497.82291666666</v>
      </c>
      <c r="F898" s="24" t="inlineStr">
        <is>
          <t>Bolton</t>
        </is>
      </c>
      <c r="G898" s="24" t="inlineStr">
        <is>
          <t>Sheffield United</t>
        </is>
      </c>
      <c r="H898" s="37" t="n"/>
      <c r="I898" s="37" t="n"/>
      <c r="J898" s="37" t="n"/>
      <c r="K898" s="37" t="n"/>
      <c r="L898" s="31" t="n">
        <v>0.3133900966627277</v>
      </c>
      <c r="M898" s="31" t="n">
        <v>0.284589734902031</v>
      </c>
      <c r="N898" s="31" t="n">
        <v>0.4020201684352414</v>
      </c>
      <c r="O898" s="33">
        <f>3*L898+M898</f>
        <v/>
      </c>
      <c r="P898" s="33">
        <f>3*N898+M898</f>
        <v/>
      </c>
      <c r="Q898" s="31">
        <f>IF(OR(J898="",K898=""),"",SUMPRODUCT(POISSON(Helper!$A$2:$A$122,J898,FALSE)*POISSON(Helper!$B$2:$B$122,K898,FALSE)*Helper!$C$2:$C$122))</f>
        <v/>
      </c>
      <c r="R898" s="31">
        <f>IF(OR(J898="",K898=""),"",SUMPRODUCT(POISSON(Helper!$A$2:$A$122,J898,FALSE)*POISSON(Helper!$B$2:$B$122,K898,FALSE)*Helper!$D$2:$D$122))</f>
        <v/>
      </c>
      <c r="S898" s="31">
        <f>IF(Q898="","",1-Q898-R898)</f>
        <v/>
      </c>
      <c r="T898" s="33">
        <f>IF(Q898="","",3*Q898+R898)</f>
        <v/>
      </c>
      <c r="U898" s="33">
        <f>IF(Q898="","",3*S898+R898)</f>
        <v/>
      </c>
      <c r="V898" s="24">
        <f>IF(OR(H898="",I898=""),"",IF(H898&gt;I898,3,IF(H898=I898,1,0)))</f>
        <v/>
      </c>
      <c r="W898" s="24">
        <f>IF(OR(H898="",I898=""),"",IF(I898&gt;H898,3,IF(H898=I898,1,0)))</f>
        <v/>
      </c>
      <c r="X898" s="24">
        <f>IF(OR(H898="",I898=""),0,1)</f>
        <v/>
      </c>
      <c r="Y898" s="24" t="n"/>
    </row>
    <row r="899">
      <c r="A899" s="24" t="inlineStr">
        <is>
          <t>E1-Charlton-WestBrom</t>
        </is>
      </c>
      <c r="B899" s="24" t="inlineStr">
        <is>
          <t>E1</t>
        </is>
      </c>
      <c r="C899" s="24" t="inlineStr">
        <is>
          <t>Championship</t>
        </is>
      </c>
      <c r="D899" s="24" t="n">
        <v>44</v>
      </c>
      <c r="E899" s="29" t="n">
        <v>46497.82291666666</v>
      </c>
      <c r="F899" s="24" t="inlineStr">
        <is>
          <t>Charlton</t>
        </is>
      </c>
      <c r="G899" s="24" t="inlineStr">
        <is>
          <t>West Brom</t>
        </is>
      </c>
      <c r="H899" s="37" t="n"/>
      <c r="I899" s="37" t="n"/>
      <c r="J899" s="37" t="n"/>
      <c r="K899" s="37" t="n"/>
      <c r="L899" s="31" t="n">
        <v>0.330614478648708</v>
      </c>
      <c r="M899" s="31" t="n">
        <v>0.285857347944246</v>
      </c>
      <c r="N899" s="31" t="n">
        <v>0.383528173407046</v>
      </c>
      <c r="O899" s="33">
        <f>3*L899+M899</f>
        <v/>
      </c>
      <c r="P899" s="33">
        <f>3*N899+M899</f>
        <v/>
      </c>
      <c r="Q899" s="31">
        <f>IF(OR(J899="",K899=""),"",SUMPRODUCT(POISSON(Helper!$A$2:$A$122,J899,FALSE)*POISSON(Helper!$B$2:$B$122,K899,FALSE)*Helper!$C$2:$C$122))</f>
        <v/>
      </c>
      <c r="R899" s="31">
        <f>IF(OR(J899="",K899=""),"",SUMPRODUCT(POISSON(Helper!$A$2:$A$122,J899,FALSE)*POISSON(Helper!$B$2:$B$122,K899,FALSE)*Helper!$D$2:$D$122))</f>
        <v/>
      </c>
      <c r="S899" s="31">
        <f>IF(Q899="","",1-Q899-R899)</f>
        <v/>
      </c>
      <c r="T899" s="33">
        <f>IF(Q899="","",3*Q899+R899)</f>
        <v/>
      </c>
      <c r="U899" s="33">
        <f>IF(Q899="","",3*S899+R899)</f>
        <v/>
      </c>
      <c r="V899" s="24">
        <f>IF(OR(H899="",I899=""),"",IF(H899&gt;I899,3,IF(H899=I899,1,0)))</f>
        <v/>
      </c>
      <c r="W899" s="24">
        <f>IF(OR(H899="",I899=""),"",IF(I899&gt;H899,3,IF(H899=I899,1,0)))</f>
        <v/>
      </c>
      <c r="X899" s="24">
        <f>IF(OR(H899="",I899=""),0,1)</f>
        <v/>
      </c>
      <c r="Y899" s="24" t="n"/>
    </row>
    <row r="900">
      <c r="A900" s="24" t="inlineStr">
        <is>
          <t>E1-Derby-Portsmou</t>
        </is>
      </c>
      <c r="B900" s="24" t="inlineStr">
        <is>
          <t>E1</t>
        </is>
      </c>
      <c r="C900" s="24" t="inlineStr">
        <is>
          <t>Championship</t>
        </is>
      </c>
      <c r="D900" s="24" t="n">
        <v>44</v>
      </c>
      <c r="E900" s="29" t="n">
        <v>46497.82291666666</v>
      </c>
      <c r="F900" s="24" t="inlineStr">
        <is>
          <t>Derby</t>
        </is>
      </c>
      <c r="G900" s="24" t="inlineStr">
        <is>
          <t>Portsmouth</t>
        </is>
      </c>
      <c r="H900" s="37" t="n"/>
      <c r="I900" s="37" t="n"/>
      <c r="J900" s="37" t="n"/>
      <c r="K900" s="37" t="n"/>
      <c r="L900" s="31" t="n">
        <v>0.4566962400384565</v>
      </c>
      <c r="M900" s="31" t="n">
        <v>0.2774120125990917</v>
      </c>
      <c r="N900" s="31" t="n">
        <v>0.2658917473624519</v>
      </c>
      <c r="O900" s="33">
        <f>3*L900+M900</f>
        <v/>
      </c>
      <c r="P900" s="33">
        <f>3*N900+M900</f>
        <v/>
      </c>
      <c r="Q900" s="31">
        <f>IF(OR(J900="",K900=""),"",SUMPRODUCT(POISSON(Helper!$A$2:$A$122,J900,FALSE)*POISSON(Helper!$B$2:$B$122,K900,FALSE)*Helper!$C$2:$C$122))</f>
        <v/>
      </c>
      <c r="R900" s="31">
        <f>IF(OR(J900="",K900=""),"",SUMPRODUCT(POISSON(Helper!$A$2:$A$122,J900,FALSE)*POISSON(Helper!$B$2:$B$122,K900,FALSE)*Helper!$D$2:$D$122))</f>
        <v/>
      </c>
      <c r="S900" s="31">
        <f>IF(Q900="","",1-Q900-R900)</f>
        <v/>
      </c>
      <c r="T900" s="33">
        <f>IF(Q900="","",3*Q900+R900)</f>
        <v/>
      </c>
      <c r="U900" s="33">
        <f>IF(Q900="","",3*S900+R900)</f>
        <v/>
      </c>
      <c r="V900" s="24">
        <f>IF(OR(H900="",I900=""),"",IF(H900&gt;I900,3,IF(H900=I900,1,0)))</f>
        <v/>
      </c>
      <c r="W900" s="24">
        <f>IF(OR(H900="",I900=""),"",IF(I900&gt;H900,3,IF(H900=I900,1,0)))</f>
        <v/>
      </c>
      <c r="X900" s="24">
        <f>IF(OR(H900="",I900=""),0,1)</f>
        <v/>
      </c>
      <c r="Y900" s="24" t="n"/>
    </row>
    <row r="901">
      <c r="A901" s="24" t="inlineStr">
        <is>
          <t>E1-Middlesb-Burnley</t>
        </is>
      </c>
      <c r="B901" s="24" t="inlineStr">
        <is>
          <t>E1</t>
        </is>
      </c>
      <c r="C901" s="24" t="inlineStr">
        <is>
          <t>Championship</t>
        </is>
      </c>
      <c r="D901" s="24" t="n">
        <v>44</v>
      </c>
      <c r="E901" s="29" t="n">
        <v>46497.82291666666</v>
      </c>
      <c r="F901" s="24" t="inlineStr">
        <is>
          <t>Middlesbrough</t>
        </is>
      </c>
      <c r="G901" s="24" t="inlineStr">
        <is>
          <t>Burnley</t>
        </is>
      </c>
      <c r="H901" s="37" t="n"/>
      <c r="I901" s="37" t="n"/>
      <c r="J901" s="37" t="n"/>
      <c r="K901" s="37" t="n"/>
      <c r="L901" s="31" t="n">
        <v>0.4170917711283835</v>
      </c>
      <c r="M901" s="31" t="n">
        <v>0.2831085596900383</v>
      </c>
      <c r="N901" s="31" t="n">
        <v>0.2997996691815782</v>
      </c>
      <c r="O901" s="33">
        <f>3*L901+M901</f>
        <v/>
      </c>
      <c r="P901" s="33">
        <f>3*N901+M901</f>
        <v/>
      </c>
      <c r="Q901" s="31">
        <f>IF(OR(J901="",K901=""),"",SUMPRODUCT(POISSON(Helper!$A$2:$A$122,J901,FALSE)*POISSON(Helper!$B$2:$B$122,K901,FALSE)*Helper!$C$2:$C$122))</f>
        <v/>
      </c>
      <c r="R901" s="31">
        <f>IF(OR(J901="",K901=""),"",SUMPRODUCT(POISSON(Helper!$A$2:$A$122,J901,FALSE)*POISSON(Helper!$B$2:$B$122,K901,FALSE)*Helper!$D$2:$D$122))</f>
        <v/>
      </c>
      <c r="S901" s="31">
        <f>IF(Q901="","",1-Q901-R901)</f>
        <v/>
      </c>
      <c r="T901" s="33">
        <f>IF(Q901="","",3*Q901+R901)</f>
        <v/>
      </c>
      <c r="U901" s="33">
        <f>IF(Q901="","",3*S901+R901)</f>
        <v/>
      </c>
      <c r="V901" s="24">
        <f>IF(OR(H901="",I901=""),"",IF(H901&gt;I901,3,IF(H901=I901,1,0)))</f>
        <v/>
      </c>
      <c r="W901" s="24">
        <f>IF(OR(H901="",I901=""),"",IF(I901&gt;H901,3,IF(H901=I901,1,0)))</f>
        <v/>
      </c>
      <c r="X901" s="24">
        <f>IF(OR(H901="",I901=""),0,1)</f>
        <v/>
      </c>
      <c r="Y901" s="24" t="n"/>
    </row>
    <row r="902">
      <c r="A902" s="24" t="inlineStr">
        <is>
          <t>E1-Norwich-Stoke</t>
        </is>
      </c>
      <c r="B902" s="24" t="inlineStr">
        <is>
          <t>E1</t>
        </is>
      </c>
      <c r="C902" s="24" t="inlineStr">
        <is>
          <t>Championship</t>
        </is>
      </c>
      <c r="D902" s="24" t="n">
        <v>44</v>
      </c>
      <c r="E902" s="29" t="n">
        <v>46497.82291666666</v>
      </c>
      <c r="F902" s="24" t="inlineStr">
        <is>
          <t>Norwich</t>
        </is>
      </c>
      <c r="G902" s="24" t="inlineStr">
        <is>
          <t>Stoke</t>
        </is>
      </c>
      <c r="H902" s="37" t="n"/>
      <c r="I902" s="37" t="n"/>
      <c r="J902" s="37" t="n"/>
      <c r="K902" s="37" t="n"/>
      <c r="L902" s="31" t="n">
        <v>0.4370776281547229</v>
      </c>
      <c r="M902" s="31" t="n">
        <v>0.2805514598572619</v>
      </c>
      <c r="N902" s="31" t="n">
        <v>0.2823709119880152</v>
      </c>
      <c r="O902" s="33">
        <f>3*L902+M902</f>
        <v/>
      </c>
      <c r="P902" s="33">
        <f>3*N902+M902</f>
        <v/>
      </c>
      <c r="Q902" s="31">
        <f>IF(OR(J902="",K902=""),"",SUMPRODUCT(POISSON(Helper!$A$2:$A$122,J902,FALSE)*POISSON(Helper!$B$2:$B$122,K902,FALSE)*Helper!$C$2:$C$122))</f>
        <v/>
      </c>
      <c r="R902" s="31">
        <f>IF(OR(J902="",K902=""),"",SUMPRODUCT(POISSON(Helper!$A$2:$A$122,J902,FALSE)*POISSON(Helper!$B$2:$B$122,K902,FALSE)*Helper!$D$2:$D$122))</f>
        <v/>
      </c>
      <c r="S902" s="31">
        <f>IF(Q902="","",1-Q902-R902)</f>
        <v/>
      </c>
      <c r="T902" s="33">
        <f>IF(Q902="","",3*Q902+R902)</f>
        <v/>
      </c>
      <c r="U902" s="33">
        <f>IF(Q902="","",3*S902+R902)</f>
        <v/>
      </c>
      <c r="V902" s="24">
        <f>IF(OR(H902="",I902=""),"",IF(H902&gt;I902,3,IF(H902=I902,1,0)))</f>
        <v/>
      </c>
      <c r="W902" s="24">
        <f>IF(OR(H902="",I902=""),"",IF(I902&gt;H902,3,IF(H902=I902,1,0)))</f>
        <v/>
      </c>
      <c r="X902" s="24">
        <f>IF(OR(H902="",I902=""),0,1)</f>
        <v/>
      </c>
      <c r="Y902" s="24" t="n"/>
    </row>
    <row r="903">
      <c r="A903" s="24" t="inlineStr">
        <is>
          <t>E1-Southamp-Birmingh</t>
        </is>
      </c>
      <c r="B903" s="24" t="inlineStr">
        <is>
          <t>E1</t>
        </is>
      </c>
      <c r="C903" s="24" t="inlineStr">
        <is>
          <t>Championship</t>
        </is>
      </c>
      <c r="D903" s="24" t="n">
        <v>44</v>
      </c>
      <c r="E903" s="29" t="n">
        <v>46497.82291666666</v>
      </c>
      <c r="F903" s="24" t="inlineStr">
        <is>
          <t>Southampton</t>
        </is>
      </c>
      <c r="G903" s="24" t="inlineStr">
        <is>
          <t>Birmingham</t>
        </is>
      </c>
      <c r="H903" s="37" t="n"/>
      <c r="I903" s="37" t="n"/>
      <c r="J903" s="37" t="n"/>
      <c r="K903" s="37" t="n"/>
      <c r="L903" s="31" t="n">
        <v>0.4167137203484956</v>
      </c>
      <c r="M903" s="31" t="n">
        <v>0.2831504934960768</v>
      </c>
      <c r="N903" s="31" t="n">
        <v>0.3001357861554275</v>
      </c>
      <c r="O903" s="33">
        <f>3*L903+M903</f>
        <v/>
      </c>
      <c r="P903" s="33">
        <f>3*N903+M903</f>
        <v/>
      </c>
      <c r="Q903" s="31">
        <f>IF(OR(J903="",K903=""),"",SUMPRODUCT(POISSON(Helper!$A$2:$A$122,J903,FALSE)*POISSON(Helper!$B$2:$B$122,K903,FALSE)*Helper!$C$2:$C$122))</f>
        <v/>
      </c>
      <c r="R903" s="31">
        <f>IF(OR(J903="",K903=""),"",SUMPRODUCT(POISSON(Helper!$A$2:$A$122,J903,FALSE)*POISSON(Helper!$B$2:$B$122,K903,FALSE)*Helper!$D$2:$D$122))</f>
        <v/>
      </c>
      <c r="S903" s="31">
        <f>IF(Q903="","",1-Q903-R903)</f>
        <v/>
      </c>
      <c r="T903" s="33">
        <f>IF(Q903="","",3*Q903+R903)</f>
        <v/>
      </c>
      <c r="U903" s="33">
        <f>IF(Q903="","",3*S903+R903)</f>
        <v/>
      </c>
      <c r="V903" s="24">
        <f>IF(OR(H903="",I903=""),"",IF(H903&gt;I903,3,IF(H903=I903,1,0)))</f>
        <v/>
      </c>
      <c r="W903" s="24">
        <f>IF(OR(H903="",I903=""),"",IF(I903&gt;H903,3,IF(H903=I903,1,0)))</f>
        <v/>
      </c>
      <c r="X903" s="24">
        <f>IF(OR(H903="",I903=""),0,1)</f>
        <v/>
      </c>
      <c r="Y903" s="24" t="n"/>
    </row>
    <row r="904">
      <c r="A904" s="24" t="inlineStr">
        <is>
          <t>E1-Wolves-WestHam</t>
        </is>
      </c>
      <c r="B904" s="24" t="inlineStr">
        <is>
          <t>E1</t>
        </is>
      </c>
      <c r="C904" s="24" t="inlineStr">
        <is>
          <t>Championship</t>
        </is>
      </c>
      <c r="D904" s="24" t="n">
        <v>44</v>
      </c>
      <c r="E904" s="29" t="n">
        <v>46497.82291666666</v>
      </c>
      <c r="F904" s="24" t="inlineStr">
        <is>
          <t>Wolves</t>
        </is>
      </c>
      <c r="G904" s="24" t="inlineStr">
        <is>
          <t>West Ham</t>
        </is>
      </c>
      <c r="H904" s="37" t="n"/>
      <c r="I904" s="37" t="n"/>
      <c r="J904" s="37" t="n"/>
      <c r="K904" s="37" t="n"/>
      <c r="L904" s="31" t="n">
        <v>0.3492975184134567</v>
      </c>
      <c r="M904" s="31" t="n">
        <v>0.2865033332016749</v>
      </c>
      <c r="N904" s="31" t="n">
        <v>0.3641991483848684</v>
      </c>
      <c r="O904" s="33">
        <f>3*L904+M904</f>
        <v/>
      </c>
      <c r="P904" s="33">
        <f>3*N904+M904</f>
        <v/>
      </c>
      <c r="Q904" s="31">
        <f>IF(OR(J904="",K904=""),"",SUMPRODUCT(POISSON(Helper!$A$2:$A$122,J904,FALSE)*POISSON(Helper!$B$2:$B$122,K904,FALSE)*Helper!$C$2:$C$122))</f>
        <v/>
      </c>
      <c r="R904" s="31">
        <f>IF(OR(J904="",K904=""),"",SUMPRODUCT(POISSON(Helper!$A$2:$A$122,J904,FALSE)*POISSON(Helper!$B$2:$B$122,K904,FALSE)*Helper!$D$2:$D$122))</f>
        <v/>
      </c>
      <c r="S904" s="31">
        <f>IF(Q904="","",1-Q904-R904)</f>
        <v/>
      </c>
      <c r="T904" s="33">
        <f>IF(Q904="","",3*Q904+R904)</f>
        <v/>
      </c>
      <c r="U904" s="33">
        <f>IF(Q904="","",3*S904+R904)</f>
        <v/>
      </c>
      <c r="V904" s="24">
        <f>IF(OR(H904="",I904=""),"",IF(H904&gt;I904,3,IF(H904=I904,1,0)))</f>
        <v/>
      </c>
      <c r="W904" s="24">
        <f>IF(OR(H904="",I904=""),"",IF(I904&gt;H904,3,IF(H904=I904,1,0)))</f>
        <v/>
      </c>
      <c r="X904" s="24">
        <f>IF(OR(H904="",I904=""),0,1)</f>
        <v/>
      </c>
      <c r="Y904" s="24" t="n"/>
    </row>
    <row r="905">
      <c r="A905" s="24" t="inlineStr">
        <is>
          <t>E1-Wrexham-Millwall</t>
        </is>
      </c>
      <c r="B905" s="24" t="inlineStr">
        <is>
          <t>E1</t>
        </is>
      </c>
      <c r="C905" s="24" t="inlineStr">
        <is>
          <t>Championship</t>
        </is>
      </c>
      <c r="D905" s="24" t="n">
        <v>44</v>
      </c>
      <c r="E905" s="29" t="n">
        <v>46497.82291666666</v>
      </c>
      <c r="F905" s="24" t="inlineStr">
        <is>
          <t>Wrexham</t>
        </is>
      </c>
      <c r="G905" s="24" t="inlineStr">
        <is>
          <t>Millwall</t>
        </is>
      </c>
      <c r="H905" s="37" t="n"/>
      <c r="I905" s="37" t="n"/>
      <c r="J905" s="37" t="n"/>
      <c r="K905" s="37" t="n"/>
      <c r="L905" s="31" t="n">
        <v>0.4185135768047666</v>
      </c>
      <c r="M905" s="31" t="n">
        <v>0.2829486795066102</v>
      </c>
      <c r="N905" s="31" t="n">
        <v>0.2985377436886232</v>
      </c>
      <c r="O905" s="33">
        <f>3*L905+M905</f>
        <v/>
      </c>
      <c r="P905" s="33">
        <f>3*N905+M905</f>
        <v/>
      </c>
      <c r="Q905" s="31">
        <f>IF(OR(J905="",K905=""),"",SUMPRODUCT(POISSON(Helper!$A$2:$A$122,J905,FALSE)*POISSON(Helper!$B$2:$B$122,K905,FALSE)*Helper!$C$2:$C$122))</f>
        <v/>
      </c>
      <c r="R905" s="31">
        <f>IF(OR(J905="",K905=""),"",SUMPRODUCT(POISSON(Helper!$A$2:$A$122,J905,FALSE)*POISSON(Helper!$B$2:$B$122,K905,FALSE)*Helper!$D$2:$D$122))</f>
        <v/>
      </c>
      <c r="S905" s="31">
        <f>IF(Q905="","",1-Q905-R905)</f>
        <v/>
      </c>
      <c r="T905" s="33">
        <f>IF(Q905="","",3*Q905+R905)</f>
        <v/>
      </c>
      <c r="U905" s="33">
        <f>IF(Q905="","",3*S905+R905)</f>
        <v/>
      </c>
      <c r="V905" s="24">
        <f>IF(OR(H905="",I905=""),"",IF(H905&gt;I905,3,IF(H905=I905,1,0)))</f>
        <v/>
      </c>
      <c r="W905" s="24">
        <f>IF(OR(H905="",I905=""),"",IF(I905&gt;H905,3,IF(H905=I905,1,0)))</f>
        <v/>
      </c>
      <c r="X905" s="24">
        <f>IF(OR(H905="",I905=""),0,1)</f>
        <v/>
      </c>
      <c r="Y905" s="24" t="n"/>
    </row>
    <row r="906">
      <c r="A906" s="24" t="inlineStr">
        <is>
          <t>E1-Blackbur-Lincoln</t>
        </is>
      </c>
      <c r="B906" s="24" t="inlineStr">
        <is>
          <t>E1</t>
        </is>
      </c>
      <c r="C906" s="24" t="inlineStr">
        <is>
          <t>Championship</t>
        </is>
      </c>
      <c r="D906" s="24" t="n">
        <v>44</v>
      </c>
      <c r="E906" s="29" t="n">
        <v>46498.82291666666</v>
      </c>
      <c r="F906" s="24" t="inlineStr">
        <is>
          <t>Blackburn</t>
        </is>
      </c>
      <c r="G906" s="24" t="inlineStr">
        <is>
          <t>Lincoln</t>
        </is>
      </c>
      <c r="H906" s="37" t="n"/>
      <c r="I906" s="37" t="n"/>
      <c r="J906" s="37" t="n"/>
      <c r="K906" s="37" t="n"/>
      <c r="L906" s="31" t="n">
        <v>0.493261449686811</v>
      </c>
      <c r="M906" s="31" t="n">
        <v>0.2699888917402761</v>
      </c>
      <c r="N906" s="31" t="n">
        <v>0.2367496585729129</v>
      </c>
      <c r="O906" s="33">
        <f>3*L906+M906</f>
        <v/>
      </c>
      <c r="P906" s="33">
        <f>3*N906+M906</f>
        <v/>
      </c>
      <c r="Q906" s="31">
        <f>IF(OR(J906="",K906=""),"",SUMPRODUCT(POISSON(Helper!$A$2:$A$122,J906,FALSE)*POISSON(Helper!$B$2:$B$122,K906,FALSE)*Helper!$C$2:$C$122))</f>
        <v/>
      </c>
      <c r="R906" s="31">
        <f>IF(OR(J906="",K906=""),"",SUMPRODUCT(POISSON(Helper!$A$2:$A$122,J906,FALSE)*POISSON(Helper!$B$2:$B$122,K906,FALSE)*Helper!$D$2:$D$122))</f>
        <v/>
      </c>
      <c r="S906" s="31">
        <f>IF(Q906="","",1-Q906-R906)</f>
        <v/>
      </c>
      <c r="T906" s="33">
        <f>IF(Q906="","",3*Q906+R906)</f>
        <v/>
      </c>
      <c r="U906" s="33">
        <f>IF(Q906="","",3*S906+R906)</f>
        <v/>
      </c>
      <c r="V906" s="24">
        <f>IF(OR(H906="",I906=""),"",IF(H906&gt;I906,3,IF(H906=I906,1,0)))</f>
        <v/>
      </c>
      <c r="W906" s="24">
        <f>IF(OR(H906="",I906=""),"",IF(I906&gt;H906,3,IF(H906=I906,1,0)))</f>
        <v/>
      </c>
      <c r="X906" s="24">
        <f>IF(OR(H906="",I906=""),0,1)</f>
        <v/>
      </c>
      <c r="Y906" s="24" t="n"/>
    </row>
    <row r="907">
      <c r="A907" s="24" t="inlineStr">
        <is>
          <t>E1-BristolC-Preston</t>
        </is>
      </c>
      <c r="B907" s="24" t="inlineStr">
        <is>
          <t>E1</t>
        </is>
      </c>
      <c r="C907" s="24" t="inlineStr">
        <is>
          <t>Championship</t>
        </is>
      </c>
      <c r="D907" s="24" t="n">
        <v>44</v>
      </c>
      <c r="E907" s="29" t="n">
        <v>46498.82291666666</v>
      </c>
      <c r="F907" s="24" t="inlineStr">
        <is>
          <t>Bristol City</t>
        </is>
      </c>
      <c r="G907" s="24" t="inlineStr">
        <is>
          <t>Preston</t>
        </is>
      </c>
      <c r="H907" s="37" t="n"/>
      <c r="I907" s="37" t="n"/>
      <c r="J907" s="37" t="n"/>
      <c r="K907" s="37" t="n"/>
      <c r="L907" s="31" t="n">
        <v>0.4714594899390814</v>
      </c>
      <c r="M907" s="31" t="n">
        <v>0.2746551176329599</v>
      </c>
      <c r="N907" s="31" t="n">
        <v>0.2538853924279587</v>
      </c>
      <c r="O907" s="33">
        <f>3*L907+M907</f>
        <v/>
      </c>
      <c r="P907" s="33">
        <f>3*N907+M907</f>
        <v/>
      </c>
      <c r="Q907" s="31">
        <f>IF(OR(J907="",K907=""),"",SUMPRODUCT(POISSON(Helper!$A$2:$A$122,J907,FALSE)*POISSON(Helper!$B$2:$B$122,K907,FALSE)*Helper!$C$2:$C$122))</f>
        <v/>
      </c>
      <c r="R907" s="31">
        <f>IF(OR(J907="",K907=""),"",SUMPRODUCT(POISSON(Helper!$A$2:$A$122,J907,FALSE)*POISSON(Helper!$B$2:$B$122,K907,FALSE)*Helper!$D$2:$D$122))</f>
        <v/>
      </c>
      <c r="S907" s="31">
        <f>IF(Q907="","",1-Q907-R907)</f>
        <v/>
      </c>
      <c r="T907" s="33">
        <f>IF(Q907="","",3*Q907+R907)</f>
        <v/>
      </c>
      <c r="U907" s="33">
        <f>IF(Q907="","",3*S907+R907)</f>
        <v/>
      </c>
      <c r="V907" s="24">
        <f>IF(OR(H907="",I907=""),"",IF(H907&gt;I907,3,IF(H907=I907,1,0)))</f>
        <v/>
      </c>
      <c r="W907" s="24">
        <f>IF(OR(H907="",I907=""),"",IF(I907&gt;H907,3,IF(H907=I907,1,0)))</f>
        <v/>
      </c>
      <c r="X907" s="24">
        <f>IF(OR(H907="",I907=""),0,1)</f>
        <v/>
      </c>
      <c r="Y907" s="24" t="n"/>
    </row>
    <row r="908">
      <c r="A908" s="24" t="inlineStr">
        <is>
          <t>E1-Cardiff-QPR</t>
        </is>
      </c>
      <c r="B908" s="24" t="inlineStr">
        <is>
          <t>E1</t>
        </is>
      </c>
      <c r="C908" s="24" t="inlineStr">
        <is>
          <t>Championship</t>
        </is>
      </c>
      <c r="D908" s="24" t="n">
        <v>44</v>
      </c>
      <c r="E908" s="29" t="n">
        <v>46498.82291666666</v>
      </c>
      <c r="F908" s="24" t="inlineStr">
        <is>
          <t>Cardiff</t>
        </is>
      </c>
      <c r="G908" s="24" t="inlineStr">
        <is>
          <t>QPR</t>
        </is>
      </c>
      <c r="H908" s="37" t="n"/>
      <c r="I908" s="37" t="n"/>
      <c r="J908" s="37" t="n"/>
      <c r="K908" s="37" t="n"/>
      <c r="L908" s="31" t="n">
        <v>0.3761160532087411</v>
      </c>
      <c r="M908" s="31" t="n">
        <v>0.2861890859546001</v>
      </c>
      <c r="N908" s="31" t="n">
        <v>0.3376948608366588</v>
      </c>
      <c r="O908" s="33">
        <f>3*L908+M908</f>
        <v/>
      </c>
      <c r="P908" s="33">
        <f>3*N908+M908</f>
        <v/>
      </c>
      <c r="Q908" s="31">
        <f>IF(OR(J908="",K908=""),"",SUMPRODUCT(POISSON(Helper!$A$2:$A$122,J908,FALSE)*POISSON(Helper!$B$2:$B$122,K908,FALSE)*Helper!$C$2:$C$122))</f>
        <v/>
      </c>
      <c r="R908" s="31">
        <f>IF(OR(J908="",K908=""),"",SUMPRODUCT(POISSON(Helper!$A$2:$A$122,J908,FALSE)*POISSON(Helper!$B$2:$B$122,K908,FALSE)*Helper!$D$2:$D$122))</f>
        <v/>
      </c>
      <c r="S908" s="31">
        <f>IF(Q908="","",1-Q908-R908)</f>
        <v/>
      </c>
      <c r="T908" s="33">
        <f>IF(Q908="","",3*Q908+R908)</f>
        <v/>
      </c>
      <c r="U908" s="33">
        <f>IF(Q908="","",3*S908+R908)</f>
        <v/>
      </c>
      <c r="V908" s="24">
        <f>IF(OR(H908="",I908=""),"",IF(H908&gt;I908,3,IF(H908=I908,1,0)))</f>
        <v/>
      </c>
      <c r="W908" s="24">
        <f>IF(OR(H908="",I908=""),"",IF(I908&gt;H908,3,IF(H908=I908,1,0)))</f>
        <v/>
      </c>
      <c r="X908" s="24">
        <f>IF(OR(H908="",I908=""),0,1)</f>
        <v/>
      </c>
      <c r="Y908" s="24" t="n"/>
    </row>
    <row r="909">
      <c r="A909" s="24" t="inlineStr">
        <is>
          <t>E1-Watford-Swansea</t>
        </is>
      </c>
      <c r="B909" s="24" t="inlineStr">
        <is>
          <t>E1</t>
        </is>
      </c>
      <c r="C909" s="24" t="inlineStr">
        <is>
          <t>Championship</t>
        </is>
      </c>
      <c r="D909" s="24" t="n">
        <v>44</v>
      </c>
      <c r="E909" s="29" t="n">
        <v>46498.82291666666</v>
      </c>
      <c r="F909" s="24" t="inlineStr">
        <is>
          <t>Watford</t>
        </is>
      </c>
      <c r="G909" s="24" t="inlineStr">
        <is>
          <t>Swansea</t>
        </is>
      </c>
      <c r="H909" s="37" t="n"/>
      <c r="I909" s="37" t="n"/>
      <c r="J909" s="37" t="n"/>
      <c r="K909" s="37" t="n"/>
      <c r="L909" s="31" t="n">
        <v>0.4086084347524115</v>
      </c>
      <c r="M909" s="31" t="n">
        <v>0.2839906966017792</v>
      </c>
      <c r="N909" s="31" t="n">
        <v>0.3074008686458093</v>
      </c>
      <c r="O909" s="33">
        <f>3*L909+M909</f>
        <v/>
      </c>
      <c r="P909" s="33">
        <f>3*N909+M909</f>
        <v/>
      </c>
      <c r="Q909" s="31">
        <f>IF(OR(J909="",K909=""),"",SUMPRODUCT(POISSON(Helper!$A$2:$A$122,J909,FALSE)*POISSON(Helper!$B$2:$B$122,K909,FALSE)*Helper!$C$2:$C$122))</f>
        <v/>
      </c>
      <c r="R909" s="31">
        <f>IF(OR(J909="",K909=""),"",SUMPRODUCT(POISSON(Helper!$A$2:$A$122,J909,FALSE)*POISSON(Helper!$B$2:$B$122,K909,FALSE)*Helper!$D$2:$D$122))</f>
        <v/>
      </c>
      <c r="S909" s="31">
        <f>IF(Q909="","",1-Q909-R909)</f>
        <v/>
      </c>
      <c r="T909" s="33">
        <f>IF(Q909="","",3*Q909+R909)</f>
        <v/>
      </c>
      <c r="U909" s="33">
        <f>IF(Q909="","",3*S909+R909)</f>
        <v/>
      </c>
      <c r="V909" s="24">
        <f>IF(OR(H909="",I909=""),"",IF(H909&gt;I909,3,IF(H909=I909,1,0)))</f>
        <v/>
      </c>
      <c r="W909" s="24">
        <f>IF(OR(H909="",I909=""),"",IF(I909&gt;H909,3,IF(H909=I909,1,0)))</f>
        <v/>
      </c>
      <c r="X909" s="24">
        <f>IF(OR(H909="",I909=""),0,1)</f>
        <v/>
      </c>
      <c r="Y909" s="24" t="n"/>
    </row>
    <row r="910">
      <c r="A910" s="24" t="inlineStr">
        <is>
          <t>E1-Bolton-Swansea</t>
        </is>
      </c>
      <c r="B910" s="24" t="inlineStr">
        <is>
          <t>E1</t>
        </is>
      </c>
      <c r="C910" s="24" t="inlineStr">
        <is>
          <t>Championship</t>
        </is>
      </c>
      <c r="D910" s="24" t="n">
        <v>45</v>
      </c>
      <c r="E910" s="29" t="n">
        <v>46501.625</v>
      </c>
      <c r="F910" s="24" t="inlineStr">
        <is>
          <t>Bolton</t>
        </is>
      </c>
      <c r="G910" s="24" t="inlineStr">
        <is>
          <t>Swansea</t>
        </is>
      </c>
      <c r="H910" s="37" t="n"/>
      <c r="I910" s="37" t="n"/>
      <c r="J910" s="37" t="n"/>
      <c r="K910" s="37" t="n"/>
      <c r="L910" s="31" t="n">
        <v>0.3602783978616917</v>
      </c>
      <c r="M910" s="31" t="n">
        <v>0.2865463273671225</v>
      </c>
      <c r="N910" s="31" t="n">
        <v>0.3531752747711858</v>
      </c>
      <c r="O910" s="33">
        <f>3*L910+M910</f>
        <v/>
      </c>
      <c r="P910" s="33">
        <f>3*N910+M910</f>
        <v/>
      </c>
      <c r="Q910" s="31">
        <f>IF(OR(J910="",K910=""),"",SUMPRODUCT(POISSON(Helper!$A$2:$A$122,J910,FALSE)*POISSON(Helper!$B$2:$B$122,K910,FALSE)*Helper!$C$2:$C$122))</f>
        <v/>
      </c>
      <c r="R910" s="31">
        <f>IF(OR(J910="",K910=""),"",SUMPRODUCT(POISSON(Helper!$A$2:$A$122,J910,FALSE)*POISSON(Helper!$B$2:$B$122,K910,FALSE)*Helper!$D$2:$D$122))</f>
        <v/>
      </c>
      <c r="S910" s="31">
        <f>IF(Q910="","",1-Q910-R910)</f>
        <v/>
      </c>
      <c r="T910" s="33">
        <f>IF(Q910="","",3*Q910+R910)</f>
        <v/>
      </c>
      <c r="U910" s="33">
        <f>IF(Q910="","",3*S910+R910)</f>
        <v/>
      </c>
      <c r="V910" s="24">
        <f>IF(OR(H910="",I910=""),"",IF(H910&gt;I910,3,IF(H910=I910,1,0)))</f>
        <v/>
      </c>
      <c r="W910" s="24">
        <f>IF(OR(H910="",I910=""),"",IF(I910&gt;H910,3,IF(H910=I910,1,0)))</f>
        <v/>
      </c>
      <c r="X910" s="24">
        <f>IF(OR(H910="",I910=""),0,1)</f>
        <v/>
      </c>
      <c r="Y910" s="24" t="n"/>
    </row>
    <row r="911">
      <c r="A911" s="24" t="inlineStr">
        <is>
          <t>E1-BristolC-Derby</t>
        </is>
      </c>
      <c r="B911" s="24" t="inlineStr">
        <is>
          <t>E1</t>
        </is>
      </c>
      <c r="C911" s="24" t="inlineStr">
        <is>
          <t>Championship</t>
        </is>
      </c>
      <c r="D911" s="24" t="n">
        <v>45</v>
      </c>
      <c r="E911" s="29" t="n">
        <v>46501.625</v>
      </c>
      <c r="F911" s="24" t="inlineStr">
        <is>
          <t>Bristol City</t>
        </is>
      </c>
      <c r="G911" s="24" t="inlineStr">
        <is>
          <t>Derby</t>
        </is>
      </c>
      <c r="H911" s="37" t="n"/>
      <c r="I911" s="37" t="n"/>
      <c r="J911" s="37" t="n"/>
      <c r="K911" s="37" t="n"/>
      <c r="L911" s="31" t="n">
        <v>0.4082408657481373</v>
      </c>
      <c r="M911" s="31" t="n">
        <v>0.2840261140558955</v>
      </c>
      <c r="N911" s="31" t="n">
        <v>0.3077330201959672</v>
      </c>
      <c r="O911" s="33">
        <f>3*L911+M911</f>
        <v/>
      </c>
      <c r="P911" s="33">
        <f>3*N911+M911</f>
        <v/>
      </c>
      <c r="Q911" s="31">
        <f>IF(OR(J911="",K911=""),"",SUMPRODUCT(POISSON(Helper!$A$2:$A$122,J911,FALSE)*POISSON(Helper!$B$2:$B$122,K911,FALSE)*Helper!$C$2:$C$122))</f>
        <v/>
      </c>
      <c r="R911" s="31">
        <f>IF(OR(J911="",K911=""),"",SUMPRODUCT(POISSON(Helper!$A$2:$A$122,J911,FALSE)*POISSON(Helper!$B$2:$B$122,K911,FALSE)*Helper!$D$2:$D$122))</f>
        <v/>
      </c>
      <c r="S911" s="31">
        <f>IF(Q911="","",1-Q911-R911)</f>
        <v/>
      </c>
      <c r="T911" s="33">
        <f>IF(Q911="","",3*Q911+R911)</f>
        <v/>
      </c>
      <c r="U911" s="33">
        <f>IF(Q911="","",3*S911+R911)</f>
        <v/>
      </c>
      <c r="V911" s="24">
        <f>IF(OR(H911="",I911=""),"",IF(H911&gt;I911,3,IF(H911=I911,1,0)))</f>
        <v/>
      </c>
      <c r="W911" s="24">
        <f>IF(OR(H911="",I911=""),"",IF(I911&gt;H911,3,IF(H911=I911,1,0)))</f>
        <v/>
      </c>
      <c r="X911" s="24">
        <f>IF(OR(H911="",I911=""),0,1)</f>
        <v/>
      </c>
      <c r="Y911" s="24" t="n"/>
    </row>
    <row r="912">
      <c r="A912" s="24" t="inlineStr">
        <is>
          <t>E1-Burnley-Southamp</t>
        </is>
      </c>
      <c r="B912" s="24" t="inlineStr">
        <is>
          <t>E1</t>
        </is>
      </c>
      <c r="C912" s="24" t="inlineStr">
        <is>
          <t>Championship</t>
        </is>
      </c>
      <c r="D912" s="24" t="n">
        <v>45</v>
      </c>
      <c r="E912" s="29" t="n">
        <v>46501.625</v>
      </c>
      <c r="F912" s="24" t="inlineStr">
        <is>
          <t>Burnley</t>
        </is>
      </c>
      <c r="G912" s="24" t="inlineStr">
        <is>
          <t>Southampton</t>
        </is>
      </c>
      <c r="H912" s="37" t="n"/>
      <c r="I912" s="37" t="n"/>
      <c r="J912" s="37" t="n"/>
      <c r="K912" s="37" t="n"/>
      <c r="L912" s="31" t="n">
        <v>0.4328829983610233</v>
      </c>
      <c r="M912" s="31" t="n">
        <v>0.2811427996162335</v>
      </c>
      <c r="N912" s="31" t="n">
        <v>0.2859742020227432</v>
      </c>
      <c r="O912" s="33">
        <f>3*L912+M912</f>
        <v/>
      </c>
      <c r="P912" s="33">
        <f>3*N912+M912</f>
        <v/>
      </c>
      <c r="Q912" s="31">
        <f>IF(OR(J912="",K912=""),"",SUMPRODUCT(POISSON(Helper!$A$2:$A$122,J912,FALSE)*POISSON(Helper!$B$2:$B$122,K912,FALSE)*Helper!$C$2:$C$122))</f>
        <v/>
      </c>
      <c r="R912" s="31">
        <f>IF(OR(J912="",K912=""),"",SUMPRODUCT(POISSON(Helper!$A$2:$A$122,J912,FALSE)*POISSON(Helper!$B$2:$B$122,K912,FALSE)*Helper!$D$2:$D$122))</f>
        <v/>
      </c>
      <c r="S912" s="31">
        <f>IF(Q912="","",1-Q912-R912)</f>
        <v/>
      </c>
      <c r="T912" s="33">
        <f>IF(Q912="","",3*Q912+R912)</f>
        <v/>
      </c>
      <c r="U912" s="33">
        <f>IF(Q912="","",3*S912+R912)</f>
        <v/>
      </c>
      <c r="V912" s="24">
        <f>IF(OR(H912="",I912=""),"",IF(H912&gt;I912,3,IF(H912=I912,1,0)))</f>
        <v/>
      </c>
      <c r="W912" s="24">
        <f>IF(OR(H912="",I912=""),"",IF(I912&gt;H912,3,IF(H912=I912,1,0)))</f>
        <v/>
      </c>
      <c r="X912" s="24">
        <f>IF(OR(H912="",I912=""),0,1)</f>
        <v/>
      </c>
      <c r="Y912" s="24" t="n"/>
    </row>
    <row r="913">
      <c r="A913" s="24" t="inlineStr">
        <is>
          <t>E1-Cardiff-WestBrom</t>
        </is>
      </c>
      <c r="B913" s="24" t="inlineStr">
        <is>
          <t>E1</t>
        </is>
      </c>
      <c r="C913" s="24" t="inlineStr">
        <is>
          <t>Championship</t>
        </is>
      </c>
      <c r="D913" s="24" t="n">
        <v>45</v>
      </c>
      <c r="E913" s="29" t="n">
        <v>46501.625</v>
      </c>
      <c r="F913" s="24" t="inlineStr">
        <is>
          <t>Cardiff</t>
        </is>
      </c>
      <c r="G913" s="24" t="inlineStr">
        <is>
          <t>West Brom</t>
        </is>
      </c>
      <c r="H913" s="37" t="n"/>
      <c r="I913" s="37" t="n"/>
      <c r="J913" s="37" t="n"/>
      <c r="K913" s="37" t="n"/>
      <c r="L913" s="31" t="n">
        <v>0.3432240926063901</v>
      </c>
      <c r="M913" s="31" t="n">
        <v>0.2863739009648805</v>
      </c>
      <c r="N913" s="31" t="n">
        <v>0.3704020064287294</v>
      </c>
      <c r="O913" s="33">
        <f>3*L913+M913</f>
        <v/>
      </c>
      <c r="P913" s="33">
        <f>3*N913+M913</f>
        <v/>
      </c>
      <c r="Q913" s="31">
        <f>IF(OR(J913="",K913=""),"",SUMPRODUCT(POISSON(Helper!$A$2:$A$122,J913,FALSE)*POISSON(Helper!$B$2:$B$122,K913,FALSE)*Helper!$C$2:$C$122))</f>
        <v/>
      </c>
      <c r="R913" s="31">
        <f>IF(OR(J913="",K913=""),"",SUMPRODUCT(POISSON(Helper!$A$2:$A$122,J913,FALSE)*POISSON(Helper!$B$2:$B$122,K913,FALSE)*Helper!$D$2:$D$122))</f>
        <v/>
      </c>
      <c r="S913" s="31">
        <f>IF(Q913="","",1-Q913-R913)</f>
        <v/>
      </c>
      <c r="T913" s="33">
        <f>IF(Q913="","",3*Q913+R913)</f>
        <v/>
      </c>
      <c r="U913" s="33">
        <f>IF(Q913="","",3*S913+R913)</f>
        <v/>
      </c>
      <c r="V913" s="24">
        <f>IF(OR(H913="",I913=""),"",IF(H913&gt;I913,3,IF(H913=I913,1,0)))</f>
        <v/>
      </c>
      <c r="W913" s="24">
        <f>IF(OR(H913="",I913=""),"",IF(I913&gt;H913,3,IF(H913=I913,1,0)))</f>
        <v/>
      </c>
      <c r="X913" s="24">
        <f>IF(OR(H913="",I913=""),0,1)</f>
        <v/>
      </c>
      <c r="Y913" s="24" t="n"/>
    </row>
    <row r="914">
      <c r="A914" s="24" t="inlineStr">
        <is>
          <t>E1-Charlton-Wrexham</t>
        </is>
      </c>
      <c r="B914" s="24" t="inlineStr">
        <is>
          <t>E1</t>
        </is>
      </c>
      <c r="C914" s="24" t="inlineStr">
        <is>
          <t>Championship</t>
        </is>
      </c>
      <c r="D914" s="24" t="n">
        <v>45</v>
      </c>
      <c r="E914" s="29" t="n">
        <v>46501.625</v>
      </c>
      <c r="F914" s="24" t="inlineStr">
        <is>
          <t>Charlton</t>
        </is>
      </c>
      <c r="G914" s="24" t="inlineStr">
        <is>
          <t>Wrexham</t>
        </is>
      </c>
      <c r="H914" s="37" t="n"/>
      <c r="I914" s="37" t="n"/>
      <c r="J914" s="37" t="n"/>
      <c r="K914" s="37" t="n"/>
      <c r="L914" s="31" t="n">
        <v>0.3075297840183286</v>
      </c>
      <c r="M914" s="31" t="n">
        <v>0.2840044737305112</v>
      </c>
      <c r="N914" s="31" t="n">
        <v>0.4084657422511602</v>
      </c>
      <c r="O914" s="33">
        <f>3*L914+M914</f>
        <v/>
      </c>
      <c r="P914" s="33">
        <f>3*N914+M914</f>
        <v/>
      </c>
      <c r="Q914" s="31">
        <f>IF(OR(J914="",K914=""),"",SUMPRODUCT(POISSON(Helper!$A$2:$A$122,J914,FALSE)*POISSON(Helper!$B$2:$B$122,K914,FALSE)*Helper!$C$2:$C$122))</f>
        <v/>
      </c>
      <c r="R914" s="31">
        <f>IF(OR(J914="",K914=""),"",SUMPRODUCT(POISSON(Helper!$A$2:$A$122,J914,FALSE)*POISSON(Helper!$B$2:$B$122,K914,FALSE)*Helper!$D$2:$D$122))</f>
        <v/>
      </c>
      <c r="S914" s="31">
        <f>IF(Q914="","",1-Q914-R914)</f>
        <v/>
      </c>
      <c r="T914" s="33">
        <f>IF(Q914="","",3*Q914+R914)</f>
        <v/>
      </c>
      <c r="U914" s="33">
        <f>IF(Q914="","",3*S914+R914)</f>
        <v/>
      </c>
      <c r="V914" s="24">
        <f>IF(OR(H914="",I914=""),"",IF(H914&gt;I914,3,IF(H914=I914,1,0)))</f>
        <v/>
      </c>
      <c r="W914" s="24">
        <f>IF(OR(H914="",I914=""),"",IF(I914&gt;H914,3,IF(H914=I914,1,0)))</f>
        <v/>
      </c>
      <c r="X914" s="24">
        <f>IF(OR(H914="",I914=""),0,1)</f>
        <v/>
      </c>
      <c r="Y914" s="24" t="n"/>
    </row>
    <row r="915">
      <c r="A915" s="24" t="inlineStr">
        <is>
          <t>E1-Middlesb-WestHam</t>
        </is>
      </c>
      <c r="B915" s="24" t="inlineStr">
        <is>
          <t>E1</t>
        </is>
      </c>
      <c r="C915" s="24" t="inlineStr">
        <is>
          <t>Championship</t>
        </is>
      </c>
      <c r="D915" s="24" t="n">
        <v>45</v>
      </c>
      <c r="E915" s="29" t="n">
        <v>46501.625</v>
      </c>
      <c r="F915" s="24" t="inlineStr">
        <is>
          <t>Middlesbrough</t>
        </is>
      </c>
      <c r="G915" s="24" t="inlineStr">
        <is>
          <t>West Ham</t>
        </is>
      </c>
      <c r="H915" s="37" t="n"/>
      <c r="I915" s="37" t="n"/>
      <c r="J915" s="37" t="n"/>
      <c r="K915" s="37" t="n"/>
      <c r="L915" s="31" t="n">
        <v>0.3133614744440348</v>
      </c>
      <c r="M915" s="31" t="n">
        <v>0.2845870701962137</v>
      </c>
      <c r="N915" s="31" t="n">
        <v>0.4020514553597515</v>
      </c>
      <c r="O915" s="33">
        <f>3*L915+M915</f>
        <v/>
      </c>
      <c r="P915" s="33">
        <f>3*N915+M915</f>
        <v/>
      </c>
      <c r="Q915" s="31">
        <f>IF(OR(J915="",K915=""),"",SUMPRODUCT(POISSON(Helper!$A$2:$A$122,J915,FALSE)*POISSON(Helper!$B$2:$B$122,K915,FALSE)*Helper!$C$2:$C$122))</f>
        <v/>
      </c>
      <c r="R915" s="31">
        <f>IF(OR(J915="",K915=""),"",SUMPRODUCT(POISSON(Helper!$A$2:$A$122,J915,FALSE)*POISSON(Helper!$B$2:$B$122,K915,FALSE)*Helper!$D$2:$D$122))</f>
        <v/>
      </c>
      <c r="S915" s="31">
        <f>IF(Q915="","",1-Q915-R915)</f>
        <v/>
      </c>
      <c r="T915" s="33">
        <f>IF(Q915="","",3*Q915+R915)</f>
        <v/>
      </c>
      <c r="U915" s="33">
        <f>IF(Q915="","",3*S915+R915)</f>
        <v/>
      </c>
      <c r="V915" s="24">
        <f>IF(OR(H915="",I915=""),"",IF(H915&gt;I915,3,IF(H915=I915,1,0)))</f>
        <v/>
      </c>
      <c r="W915" s="24">
        <f>IF(OR(H915="",I915=""),"",IF(I915&gt;H915,3,IF(H915=I915,1,0)))</f>
        <v/>
      </c>
      <c r="X915" s="24">
        <f>IF(OR(H915="",I915=""),0,1)</f>
        <v/>
      </c>
      <c r="Y915" s="24" t="n"/>
    </row>
    <row r="916">
      <c r="A916" s="24" t="inlineStr">
        <is>
          <t>E1-Norwich-Blackbur</t>
        </is>
      </c>
      <c r="B916" s="24" t="inlineStr">
        <is>
          <t>E1</t>
        </is>
      </c>
      <c r="C916" s="24" t="inlineStr">
        <is>
          <t>Championship</t>
        </is>
      </c>
      <c r="D916" s="24" t="n">
        <v>45</v>
      </c>
      <c r="E916" s="29" t="n">
        <v>46501.625</v>
      </c>
      <c r="F916" s="24" t="inlineStr">
        <is>
          <t>Norwich</t>
        </is>
      </c>
      <c r="G916" s="24" t="inlineStr">
        <is>
          <t>Blackburn</t>
        </is>
      </c>
      <c r="H916" s="37" t="n"/>
      <c r="I916" s="37" t="n"/>
      <c r="J916" s="37" t="n"/>
      <c r="K916" s="37" t="n"/>
      <c r="L916" s="31" t="n">
        <v>0.4889253203742176</v>
      </c>
      <c r="M916" s="31" t="n">
        <v>0.2709722119775752</v>
      </c>
      <c r="N916" s="31" t="n">
        <v>0.2401024676482072</v>
      </c>
      <c r="O916" s="33">
        <f>3*L916+M916</f>
        <v/>
      </c>
      <c r="P916" s="33">
        <f>3*N916+M916</f>
        <v/>
      </c>
      <c r="Q916" s="31">
        <f>IF(OR(J916="",K916=""),"",SUMPRODUCT(POISSON(Helper!$A$2:$A$122,J916,FALSE)*POISSON(Helper!$B$2:$B$122,K916,FALSE)*Helper!$C$2:$C$122))</f>
        <v/>
      </c>
      <c r="R916" s="31">
        <f>IF(OR(J916="",K916=""),"",SUMPRODUCT(POISSON(Helper!$A$2:$A$122,J916,FALSE)*POISSON(Helper!$B$2:$B$122,K916,FALSE)*Helper!$D$2:$D$122))</f>
        <v/>
      </c>
      <c r="S916" s="31">
        <f>IF(Q916="","",1-Q916-R916)</f>
        <v/>
      </c>
      <c r="T916" s="33">
        <f>IF(Q916="","",3*Q916+R916)</f>
        <v/>
      </c>
      <c r="U916" s="33">
        <f>IF(Q916="","",3*S916+R916)</f>
        <v/>
      </c>
      <c r="V916" s="24">
        <f>IF(OR(H916="",I916=""),"",IF(H916&gt;I916,3,IF(H916=I916,1,0)))</f>
        <v/>
      </c>
      <c r="W916" s="24">
        <f>IF(OR(H916="",I916=""),"",IF(I916&gt;H916,3,IF(H916=I916,1,0)))</f>
        <v/>
      </c>
      <c r="X916" s="24">
        <f>IF(OR(H916="",I916=""),0,1)</f>
        <v/>
      </c>
      <c r="Y916" s="24" t="n"/>
    </row>
    <row r="917">
      <c r="A917" s="24" t="inlineStr">
        <is>
          <t>E1-Portsmou-Preston</t>
        </is>
      </c>
      <c r="B917" s="24" t="inlineStr">
        <is>
          <t>E1</t>
        </is>
      </c>
      <c r="C917" s="24" t="inlineStr">
        <is>
          <t>Championship</t>
        </is>
      </c>
      <c r="D917" s="24" t="n">
        <v>45</v>
      </c>
      <c r="E917" s="29" t="n">
        <v>46501.625</v>
      </c>
      <c r="F917" s="24" t="inlineStr">
        <is>
          <t>Portsmouth</t>
        </is>
      </c>
      <c r="G917" s="24" t="inlineStr">
        <is>
          <t>Preston</t>
        </is>
      </c>
      <c r="H917" s="37" t="n"/>
      <c r="I917" s="37" t="n"/>
      <c r="J917" s="37" t="n"/>
      <c r="K917" s="37" t="n"/>
      <c r="L917" s="31" t="n">
        <v>0.4390426689488508</v>
      </c>
      <c r="M917" s="31" t="n">
        <v>0.2802646231256983</v>
      </c>
      <c r="N917" s="31" t="n">
        <v>0.2806927079254509</v>
      </c>
      <c r="O917" s="33">
        <f>3*L917+M917</f>
        <v/>
      </c>
      <c r="P917" s="33">
        <f>3*N917+M917</f>
        <v/>
      </c>
      <c r="Q917" s="31">
        <f>IF(OR(J917="",K917=""),"",SUMPRODUCT(POISSON(Helper!$A$2:$A$122,J917,FALSE)*POISSON(Helper!$B$2:$B$122,K917,FALSE)*Helper!$C$2:$C$122))</f>
        <v/>
      </c>
      <c r="R917" s="31">
        <f>IF(OR(J917="",K917=""),"",SUMPRODUCT(POISSON(Helper!$A$2:$A$122,J917,FALSE)*POISSON(Helper!$B$2:$B$122,K917,FALSE)*Helper!$D$2:$D$122))</f>
        <v/>
      </c>
      <c r="S917" s="31">
        <f>IF(Q917="","",1-Q917-R917)</f>
        <v/>
      </c>
      <c r="T917" s="33">
        <f>IF(Q917="","",3*Q917+R917)</f>
        <v/>
      </c>
      <c r="U917" s="33">
        <f>IF(Q917="","",3*S917+R917)</f>
        <v/>
      </c>
      <c r="V917" s="24">
        <f>IF(OR(H917="",I917=""),"",IF(H917&gt;I917,3,IF(H917=I917,1,0)))</f>
        <v/>
      </c>
      <c r="W917" s="24">
        <f>IF(OR(H917="",I917=""),"",IF(I917&gt;H917,3,IF(H917=I917,1,0)))</f>
        <v/>
      </c>
      <c r="X917" s="24">
        <f>IF(OR(H917="",I917=""),0,1)</f>
        <v/>
      </c>
      <c r="Y917" s="24" t="n"/>
    </row>
    <row r="918">
      <c r="A918" s="24" t="inlineStr">
        <is>
          <t>E1-Sheffiel-Millwall</t>
        </is>
      </c>
      <c r="B918" s="24" t="inlineStr">
        <is>
          <t>E1</t>
        </is>
      </c>
      <c r="C918" s="24" t="inlineStr">
        <is>
          <t>Championship</t>
        </is>
      </c>
      <c r="D918" s="24" t="n">
        <v>45</v>
      </c>
      <c r="E918" s="29" t="n">
        <v>46501.625</v>
      </c>
      <c r="F918" s="24" t="inlineStr">
        <is>
          <t>Sheffield United</t>
        </is>
      </c>
      <c r="G918" s="24" t="inlineStr">
        <is>
          <t>Millwall</t>
        </is>
      </c>
      <c r="H918" s="37" t="n"/>
      <c r="I918" s="37" t="n"/>
      <c r="J918" s="37" t="n"/>
      <c r="K918" s="37" t="n"/>
      <c r="L918" s="31" t="n">
        <v>0.4217111204414891</v>
      </c>
      <c r="M918" s="31" t="n">
        <v>0.2825766353323234</v>
      </c>
      <c r="N918" s="31" t="n">
        <v>0.2957122442261876</v>
      </c>
      <c r="O918" s="33">
        <f>3*L918+M918</f>
        <v/>
      </c>
      <c r="P918" s="33">
        <f>3*N918+M918</f>
        <v/>
      </c>
      <c r="Q918" s="31">
        <f>IF(OR(J918="",K918=""),"",SUMPRODUCT(POISSON(Helper!$A$2:$A$122,J918,FALSE)*POISSON(Helper!$B$2:$B$122,K918,FALSE)*Helper!$C$2:$C$122))</f>
        <v/>
      </c>
      <c r="R918" s="31">
        <f>IF(OR(J918="",K918=""),"",SUMPRODUCT(POISSON(Helper!$A$2:$A$122,J918,FALSE)*POISSON(Helper!$B$2:$B$122,K918,FALSE)*Helper!$D$2:$D$122))</f>
        <v/>
      </c>
      <c r="S918" s="31">
        <f>IF(Q918="","",1-Q918-R918)</f>
        <v/>
      </c>
      <c r="T918" s="33">
        <f>IF(Q918="","",3*Q918+R918)</f>
        <v/>
      </c>
      <c r="U918" s="33">
        <f>IF(Q918="","",3*S918+R918)</f>
        <v/>
      </c>
      <c r="V918" s="24">
        <f>IF(OR(H918="",I918=""),"",IF(H918&gt;I918,3,IF(H918=I918,1,0)))</f>
        <v/>
      </c>
      <c r="W918" s="24">
        <f>IF(OR(H918="",I918=""),"",IF(I918&gt;H918,3,IF(H918=I918,1,0)))</f>
        <v/>
      </c>
      <c r="X918" s="24">
        <f>IF(OR(H918="",I918=""),0,1)</f>
        <v/>
      </c>
      <c r="Y918" s="24" t="n"/>
    </row>
    <row r="919">
      <c r="A919" s="24" t="inlineStr">
        <is>
          <t>E1-Stoke-Lincoln</t>
        </is>
      </c>
      <c r="B919" s="24" t="inlineStr">
        <is>
          <t>E1</t>
        </is>
      </c>
      <c r="C919" s="24" t="inlineStr">
        <is>
          <t>Championship</t>
        </is>
      </c>
      <c r="D919" s="24" t="n">
        <v>45</v>
      </c>
      <c r="E919" s="29" t="n">
        <v>46501.625</v>
      </c>
      <c r="F919" s="24" t="inlineStr">
        <is>
          <t>Stoke</t>
        </is>
      </c>
      <c r="G919" s="24" t="inlineStr">
        <is>
          <t>Lincoln</t>
        </is>
      </c>
      <c r="H919" s="37" t="n"/>
      <c r="I919" s="37" t="n"/>
      <c r="J919" s="37" t="n"/>
      <c r="K919" s="37" t="n"/>
      <c r="L919" s="31" t="n">
        <v>0.545549473530383</v>
      </c>
      <c r="M919" s="31" t="n">
        <v>0.2560711492193227</v>
      </c>
      <c r="N919" s="31" t="n">
        <v>0.1983793772502943</v>
      </c>
      <c r="O919" s="33">
        <f>3*L919+M919</f>
        <v/>
      </c>
      <c r="P919" s="33">
        <f>3*N919+M919</f>
        <v/>
      </c>
      <c r="Q919" s="31">
        <f>IF(OR(J919="",K919=""),"",SUMPRODUCT(POISSON(Helper!$A$2:$A$122,J919,FALSE)*POISSON(Helper!$B$2:$B$122,K919,FALSE)*Helper!$C$2:$C$122))</f>
        <v/>
      </c>
      <c r="R919" s="31">
        <f>IF(OR(J919="",K919=""),"",SUMPRODUCT(POISSON(Helper!$A$2:$A$122,J919,FALSE)*POISSON(Helper!$B$2:$B$122,K919,FALSE)*Helper!$D$2:$D$122))</f>
        <v/>
      </c>
      <c r="S919" s="31">
        <f>IF(Q919="","",1-Q919-R919)</f>
        <v/>
      </c>
      <c r="T919" s="33">
        <f>IF(Q919="","",3*Q919+R919)</f>
        <v/>
      </c>
      <c r="U919" s="33">
        <f>IF(Q919="","",3*S919+R919)</f>
        <v/>
      </c>
      <c r="V919" s="24">
        <f>IF(OR(H919="",I919=""),"",IF(H919&gt;I919,3,IF(H919=I919,1,0)))</f>
        <v/>
      </c>
      <c r="W919" s="24">
        <f>IF(OR(H919="",I919=""),"",IF(I919&gt;H919,3,IF(H919=I919,1,0)))</f>
        <v/>
      </c>
      <c r="X919" s="24">
        <f>IF(OR(H919="",I919=""),0,1)</f>
        <v/>
      </c>
      <c r="Y919" s="24" t="n"/>
    </row>
    <row r="920">
      <c r="A920" s="24" t="inlineStr">
        <is>
          <t>E1-Watford-Birmingh</t>
        </is>
      </c>
      <c r="B920" s="24" t="inlineStr">
        <is>
          <t>E1</t>
        </is>
      </c>
      <c r="C920" s="24" t="inlineStr">
        <is>
          <t>Championship</t>
        </is>
      </c>
      <c r="D920" s="24" t="n">
        <v>45</v>
      </c>
      <c r="E920" s="29" t="n">
        <v>46501.625</v>
      </c>
      <c r="F920" s="24" t="inlineStr">
        <is>
          <t>Watford</t>
        </is>
      </c>
      <c r="G920" s="24" t="inlineStr">
        <is>
          <t>Birmingham</t>
        </is>
      </c>
      <c r="H920" s="37" t="n"/>
      <c r="I920" s="37" t="n"/>
      <c r="J920" s="37" t="n"/>
      <c r="K920" s="37" t="n"/>
      <c r="L920" s="31" t="n">
        <v>0.3446392656784798</v>
      </c>
      <c r="M920" s="31" t="n">
        <v>0.2864108927982518</v>
      </c>
      <c r="N920" s="31" t="n">
        <v>0.3689498415232684</v>
      </c>
      <c r="O920" s="33">
        <f>3*L920+M920</f>
        <v/>
      </c>
      <c r="P920" s="33">
        <f>3*N920+M920</f>
        <v/>
      </c>
      <c r="Q920" s="31">
        <f>IF(OR(J920="",K920=""),"",SUMPRODUCT(POISSON(Helper!$A$2:$A$122,J920,FALSE)*POISSON(Helper!$B$2:$B$122,K920,FALSE)*Helper!$C$2:$C$122))</f>
        <v/>
      </c>
      <c r="R920" s="31">
        <f>IF(OR(J920="",K920=""),"",SUMPRODUCT(POISSON(Helper!$A$2:$A$122,J920,FALSE)*POISSON(Helper!$B$2:$B$122,K920,FALSE)*Helper!$D$2:$D$122))</f>
        <v/>
      </c>
      <c r="S920" s="31">
        <f>IF(Q920="","",1-Q920-R920)</f>
        <v/>
      </c>
      <c r="T920" s="33">
        <f>IF(Q920="","",3*Q920+R920)</f>
        <v/>
      </c>
      <c r="U920" s="33">
        <f>IF(Q920="","",3*S920+R920)</f>
        <v/>
      </c>
      <c r="V920" s="24">
        <f>IF(OR(H920="",I920=""),"",IF(H920&gt;I920,3,IF(H920=I920,1,0)))</f>
        <v/>
      </c>
      <c r="W920" s="24">
        <f>IF(OR(H920="",I920=""),"",IF(I920&gt;H920,3,IF(H920=I920,1,0)))</f>
        <v/>
      </c>
      <c r="X920" s="24">
        <f>IF(OR(H920="",I920=""),0,1)</f>
        <v/>
      </c>
      <c r="Y920" s="24" t="n"/>
    </row>
    <row r="921">
      <c r="A921" s="24" t="inlineStr">
        <is>
          <t>E1-Wolves-QPR</t>
        </is>
      </c>
      <c r="B921" s="24" t="inlineStr">
        <is>
          <t>E1</t>
        </is>
      </c>
      <c r="C921" s="24" t="inlineStr">
        <is>
          <t>Championship</t>
        </is>
      </c>
      <c r="D921" s="24" t="n">
        <v>45</v>
      </c>
      <c r="E921" s="29" t="n">
        <v>46501.625</v>
      </c>
      <c r="F921" s="24" t="inlineStr">
        <is>
          <t>Wolves</t>
        </is>
      </c>
      <c r="G921" s="24" t="inlineStr">
        <is>
          <t>QPR</t>
        </is>
      </c>
      <c r="H921" s="37" t="n"/>
      <c r="I921" s="37" t="n"/>
      <c r="J921" s="37" t="n"/>
      <c r="K921" s="37" t="n"/>
      <c r="L921" s="31" t="n">
        <v>0.5542237915226156</v>
      </c>
      <c r="M921" s="31" t="n">
        <v>0.2534085536684925</v>
      </c>
      <c r="N921" s="31" t="n">
        <v>0.192367654808892</v>
      </c>
      <c r="O921" s="33">
        <f>3*L921+M921</f>
        <v/>
      </c>
      <c r="P921" s="33">
        <f>3*N921+M921</f>
        <v/>
      </c>
      <c r="Q921" s="31">
        <f>IF(OR(J921="",K921=""),"",SUMPRODUCT(POISSON(Helper!$A$2:$A$122,J921,FALSE)*POISSON(Helper!$B$2:$B$122,K921,FALSE)*Helper!$C$2:$C$122))</f>
        <v/>
      </c>
      <c r="R921" s="31">
        <f>IF(OR(J921="",K921=""),"",SUMPRODUCT(POISSON(Helper!$A$2:$A$122,J921,FALSE)*POISSON(Helper!$B$2:$B$122,K921,FALSE)*Helper!$D$2:$D$122))</f>
        <v/>
      </c>
      <c r="S921" s="31">
        <f>IF(Q921="","",1-Q921-R921)</f>
        <v/>
      </c>
      <c r="T921" s="33">
        <f>IF(Q921="","",3*Q921+R921)</f>
        <v/>
      </c>
      <c r="U921" s="33">
        <f>IF(Q921="","",3*S921+R921)</f>
        <v/>
      </c>
      <c r="V921" s="24">
        <f>IF(OR(H921="",I921=""),"",IF(H921&gt;I921,3,IF(H921=I921,1,0)))</f>
        <v/>
      </c>
      <c r="W921" s="24">
        <f>IF(OR(H921="",I921=""),"",IF(I921&gt;H921,3,IF(H921=I921,1,0)))</f>
        <v/>
      </c>
      <c r="X921" s="24">
        <f>IF(OR(H921="",I921=""),0,1)</f>
        <v/>
      </c>
      <c r="Y921" s="24" t="n"/>
    </row>
    <row r="922">
      <c r="A922" s="24" t="inlineStr">
        <is>
          <t>E1-Birmingh-Burnley</t>
        </is>
      </c>
      <c r="B922" s="24" t="inlineStr">
        <is>
          <t>E1</t>
        </is>
      </c>
      <c r="C922" s="24" t="inlineStr">
        <is>
          <t>Championship</t>
        </is>
      </c>
      <c r="D922" s="24" t="n">
        <v>46</v>
      </c>
      <c r="E922" s="29" t="n">
        <v>46508.52083333334</v>
      </c>
      <c r="F922" s="24" t="inlineStr">
        <is>
          <t>Birmingham</t>
        </is>
      </c>
      <c r="G922" s="24" t="inlineStr">
        <is>
          <t>Burnley</t>
        </is>
      </c>
      <c r="H922" s="37" t="n"/>
      <c r="I922" s="37" t="n"/>
      <c r="J922" s="37" t="n"/>
      <c r="K922" s="37" t="n"/>
      <c r="L922" s="31" t="n">
        <v>0.3995763533169382</v>
      </c>
      <c r="M922" s="31" t="n">
        <v>0.2847925238817551</v>
      </c>
      <c r="N922" s="31" t="n">
        <v>0.3156311228013067</v>
      </c>
      <c r="O922" s="33">
        <f>3*L922+M922</f>
        <v/>
      </c>
      <c r="P922" s="33">
        <f>3*N922+M922</f>
        <v/>
      </c>
      <c r="Q922" s="31">
        <f>IF(OR(J922="",K922=""),"",SUMPRODUCT(POISSON(Helper!$A$2:$A$122,J922,FALSE)*POISSON(Helper!$B$2:$B$122,K922,FALSE)*Helper!$C$2:$C$122))</f>
        <v/>
      </c>
      <c r="R922" s="31">
        <f>IF(OR(J922="",K922=""),"",SUMPRODUCT(POISSON(Helper!$A$2:$A$122,J922,FALSE)*POISSON(Helper!$B$2:$B$122,K922,FALSE)*Helper!$D$2:$D$122))</f>
        <v/>
      </c>
      <c r="S922" s="31">
        <f>IF(Q922="","",1-Q922-R922)</f>
        <v/>
      </c>
      <c r="T922" s="33">
        <f>IF(Q922="","",3*Q922+R922)</f>
        <v/>
      </c>
      <c r="U922" s="33">
        <f>IF(Q922="","",3*S922+R922)</f>
        <v/>
      </c>
      <c r="V922" s="24">
        <f>IF(OR(H922="",I922=""),"",IF(H922&gt;I922,3,IF(H922=I922,1,0)))</f>
        <v/>
      </c>
      <c r="W922" s="24">
        <f>IF(OR(H922="",I922=""),"",IF(I922&gt;H922,3,IF(H922=I922,1,0)))</f>
        <v/>
      </c>
      <c r="X922" s="24">
        <f>IF(OR(H922="",I922=""),0,1)</f>
        <v/>
      </c>
      <c r="Y922" s="24" t="n"/>
    </row>
    <row r="923">
      <c r="A923" s="24" t="inlineStr">
        <is>
          <t>E1-Blackbur-Watford</t>
        </is>
      </c>
      <c r="B923" s="24" t="inlineStr">
        <is>
          <t>E1</t>
        </is>
      </c>
      <c r="C923" s="24" t="inlineStr">
        <is>
          <t>Championship</t>
        </is>
      </c>
      <c r="D923" s="24" t="n">
        <v>46</v>
      </c>
      <c r="E923" s="29" t="n">
        <v>46508.52083333334</v>
      </c>
      <c r="F923" s="24" t="inlineStr">
        <is>
          <t>Blackburn</t>
        </is>
      </c>
      <c r="G923" s="24" t="inlineStr">
        <is>
          <t>Watford</t>
        </is>
      </c>
      <c r="H923" s="37" t="n"/>
      <c r="I923" s="37" t="n"/>
      <c r="J923" s="37" t="n"/>
      <c r="K923" s="37" t="n"/>
      <c r="L923" s="31" t="n">
        <v>0.4075840140039424</v>
      </c>
      <c r="M923" s="31" t="n">
        <v>0.2840888209571165</v>
      </c>
      <c r="N923" s="31" t="n">
        <v>0.3083271650389411</v>
      </c>
      <c r="O923" s="33">
        <f>3*L923+M923</f>
        <v/>
      </c>
      <c r="P923" s="33">
        <f>3*N923+M923</f>
        <v/>
      </c>
      <c r="Q923" s="31">
        <f>IF(OR(J923="",K923=""),"",SUMPRODUCT(POISSON(Helper!$A$2:$A$122,J923,FALSE)*POISSON(Helper!$B$2:$B$122,K923,FALSE)*Helper!$C$2:$C$122))</f>
        <v/>
      </c>
      <c r="R923" s="31">
        <f>IF(OR(J923="",K923=""),"",SUMPRODUCT(POISSON(Helper!$A$2:$A$122,J923,FALSE)*POISSON(Helper!$B$2:$B$122,K923,FALSE)*Helper!$D$2:$D$122))</f>
        <v/>
      </c>
      <c r="S923" s="31">
        <f>IF(Q923="","",1-Q923-R923)</f>
        <v/>
      </c>
      <c r="T923" s="33">
        <f>IF(Q923="","",3*Q923+R923)</f>
        <v/>
      </c>
      <c r="U923" s="33">
        <f>IF(Q923="","",3*S923+R923)</f>
        <v/>
      </c>
      <c r="V923" s="24">
        <f>IF(OR(H923="",I923=""),"",IF(H923&gt;I923,3,IF(H923=I923,1,0)))</f>
        <v/>
      </c>
      <c r="W923" s="24">
        <f>IF(OR(H923="",I923=""),"",IF(I923&gt;H923,3,IF(H923=I923,1,0)))</f>
        <v/>
      </c>
      <c r="X923" s="24">
        <f>IF(OR(H923="",I923=""),0,1)</f>
        <v/>
      </c>
      <c r="Y923" s="24" t="n"/>
    </row>
    <row r="924">
      <c r="A924" s="24" t="inlineStr">
        <is>
          <t>E1-Derby-Wolves</t>
        </is>
      </c>
      <c r="B924" s="24" t="inlineStr">
        <is>
          <t>E1</t>
        </is>
      </c>
      <c r="C924" s="24" t="inlineStr">
        <is>
          <t>Championship</t>
        </is>
      </c>
      <c r="D924" s="24" t="n">
        <v>46</v>
      </c>
      <c r="E924" s="29" t="n">
        <v>46508.52083333334</v>
      </c>
      <c r="F924" s="24" t="inlineStr">
        <is>
          <t>Derby</t>
        </is>
      </c>
      <c r="G924" s="24" t="inlineStr">
        <is>
          <t>Wolves</t>
        </is>
      </c>
      <c r="H924" s="37" t="n"/>
      <c r="I924" s="37" t="n"/>
      <c r="J924" s="37" t="n"/>
      <c r="K924" s="37" t="n"/>
      <c r="L924" s="31" t="n">
        <v>0.3235016322890355</v>
      </c>
      <c r="M924" s="31" t="n">
        <v>0.2854142644465046</v>
      </c>
      <c r="N924" s="31" t="n">
        <v>0.3910841032644599</v>
      </c>
      <c r="O924" s="33">
        <f>3*L924+M924</f>
        <v/>
      </c>
      <c r="P924" s="33">
        <f>3*N924+M924</f>
        <v/>
      </c>
      <c r="Q924" s="31">
        <f>IF(OR(J924="",K924=""),"",SUMPRODUCT(POISSON(Helper!$A$2:$A$122,J924,FALSE)*POISSON(Helper!$B$2:$B$122,K924,FALSE)*Helper!$C$2:$C$122))</f>
        <v/>
      </c>
      <c r="R924" s="31">
        <f>IF(OR(J924="",K924=""),"",SUMPRODUCT(POISSON(Helper!$A$2:$A$122,J924,FALSE)*POISSON(Helper!$B$2:$B$122,K924,FALSE)*Helper!$D$2:$D$122))</f>
        <v/>
      </c>
      <c r="S924" s="31">
        <f>IF(Q924="","",1-Q924-R924)</f>
        <v/>
      </c>
      <c r="T924" s="33">
        <f>IF(Q924="","",3*Q924+R924)</f>
        <v/>
      </c>
      <c r="U924" s="33">
        <f>IF(Q924="","",3*S924+R924)</f>
        <v/>
      </c>
      <c r="V924" s="24">
        <f>IF(OR(H924="",I924=""),"",IF(H924&gt;I924,3,IF(H924=I924,1,0)))</f>
        <v/>
      </c>
      <c r="W924" s="24">
        <f>IF(OR(H924="",I924=""),"",IF(I924&gt;H924,3,IF(H924=I924,1,0)))</f>
        <v/>
      </c>
      <c r="X924" s="24">
        <f>IF(OR(H924="",I924=""),0,1)</f>
        <v/>
      </c>
      <c r="Y924" s="24" t="n"/>
    </row>
    <row r="925">
      <c r="A925" s="24" t="inlineStr">
        <is>
          <t>E1-Lincoln-Charlton</t>
        </is>
      </c>
      <c r="B925" s="24" t="inlineStr">
        <is>
          <t>E1</t>
        </is>
      </c>
      <c r="C925" s="24" t="inlineStr">
        <is>
          <t>Championship</t>
        </is>
      </c>
      <c r="D925" s="24" t="n">
        <v>46</v>
      </c>
      <c r="E925" s="29" t="n">
        <v>46508.52083333334</v>
      </c>
      <c r="F925" s="24" t="inlineStr">
        <is>
          <t>Lincoln</t>
        </is>
      </c>
      <c r="G925" s="24" t="inlineStr">
        <is>
          <t>Charlton</t>
        </is>
      </c>
      <c r="H925" s="37" t="n"/>
      <c r="I925" s="37" t="n"/>
      <c r="J925" s="37" t="n"/>
      <c r="K925" s="37" t="n"/>
      <c r="L925" s="31" t="n">
        <v>0.391259652328434</v>
      </c>
      <c r="M925" s="31" t="n">
        <v>0.2854027285273024</v>
      </c>
      <c r="N925" s="31" t="n">
        <v>0.3233376191442637</v>
      </c>
      <c r="O925" s="33">
        <f>3*L925+M925</f>
        <v/>
      </c>
      <c r="P925" s="33">
        <f>3*N925+M925</f>
        <v/>
      </c>
      <c r="Q925" s="31">
        <f>IF(OR(J925="",K925=""),"",SUMPRODUCT(POISSON(Helper!$A$2:$A$122,J925,FALSE)*POISSON(Helper!$B$2:$B$122,K925,FALSE)*Helper!$C$2:$C$122))</f>
        <v/>
      </c>
      <c r="R925" s="31">
        <f>IF(OR(J925="",K925=""),"",SUMPRODUCT(POISSON(Helper!$A$2:$A$122,J925,FALSE)*POISSON(Helper!$B$2:$B$122,K925,FALSE)*Helper!$D$2:$D$122))</f>
        <v/>
      </c>
      <c r="S925" s="31">
        <f>IF(Q925="","",1-Q925-R925)</f>
        <v/>
      </c>
      <c r="T925" s="33">
        <f>IF(Q925="","",3*Q925+R925)</f>
        <v/>
      </c>
      <c r="U925" s="33">
        <f>IF(Q925="","",3*S925+R925)</f>
        <v/>
      </c>
      <c r="V925" s="24">
        <f>IF(OR(H925="",I925=""),"",IF(H925&gt;I925,3,IF(H925=I925,1,0)))</f>
        <v/>
      </c>
      <c r="W925" s="24">
        <f>IF(OR(H925="",I925=""),"",IF(I925&gt;H925,3,IF(H925=I925,1,0)))</f>
        <v/>
      </c>
      <c r="X925" s="24">
        <f>IF(OR(H925="",I925=""),0,1)</f>
        <v/>
      </c>
      <c r="Y925" s="24" t="n"/>
    </row>
    <row r="926">
      <c r="A926" s="24" t="inlineStr">
        <is>
          <t>E1-Millwall-Stoke</t>
        </is>
      </c>
      <c r="B926" s="24" t="inlineStr">
        <is>
          <t>E1</t>
        </is>
      </c>
      <c r="C926" s="24" t="inlineStr">
        <is>
          <t>Championship</t>
        </is>
      </c>
      <c r="D926" s="24" t="n">
        <v>46</v>
      </c>
      <c r="E926" s="29" t="n">
        <v>46508.52083333334</v>
      </c>
      <c r="F926" s="24" t="inlineStr">
        <is>
          <t>Millwall</t>
        </is>
      </c>
      <c r="G926" s="24" t="inlineStr">
        <is>
          <t>Stoke</t>
        </is>
      </c>
      <c r="H926" s="37" t="n"/>
      <c r="I926" s="37" t="n"/>
      <c r="J926" s="37" t="n"/>
      <c r="K926" s="37" t="n"/>
      <c r="L926" s="31" t="n">
        <v>0.4269897791119309</v>
      </c>
      <c r="M926" s="31" t="n">
        <v>0.281924934259633</v>
      </c>
      <c r="N926" s="31" t="n">
        <v>0.2910852866284362</v>
      </c>
      <c r="O926" s="33">
        <f>3*L926+M926</f>
        <v/>
      </c>
      <c r="P926" s="33">
        <f>3*N926+M926</f>
        <v/>
      </c>
      <c r="Q926" s="31">
        <f>IF(OR(J926="",K926=""),"",SUMPRODUCT(POISSON(Helper!$A$2:$A$122,J926,FALSE)*POISSON(Helper!$B$2:$B$122,K926,FALSE)*Helper!$C$2:$C$122))</f>
        <v/>
      </c>
      <c r="R926" s="31">
        <f>IF(OR(J926="",K926=""),"",SUMPRODUCT(POISSON(Helper!$A$2:$A$122,J926,FALSE)*POISSON(Helper!$B$2:$B$122,K926,FALSE)*Helper!$D$2:$D$122))</f>
        <v/>
      </c>
      <c r="S926" s="31">
        <f>IF(Q926="","",1-Q926-R926)</f>
        <v/>
      </c>
      <c r="T926" s="33">
        <f>IF(Q926="","",3*Q926+R926)</f>
        <v/>
      </c>
      <c r="U926" s="33">
        <f>IF(Q926="","",3*S926+R926)</f>
        <v/>
      </c>
      <c r="V926" s="24">
        <f>IF(OR(H926="",I926=""),"",IF(H926&gt;I926,3,IF(H926=I926,1,0)))</f>
        <v/>
      </c>
      <c r="W926" s="24">
        <f>IF(OR(H926="",I926=""),"",IF(I926&gt;H926,3,IF(H926=I926,1,0)))</f>
        <v/>
      </c>
      <c r="X926" s="24">
        <f>IF(OR(H926="",I926=""),0,1)</f>
        <v/>
      </c>
      <c r="Y926" s="24" t="n"/>
    </row>
    <row r="927">
      <c r="A927" s="24" t="inlineStr">
        <is>
          <t>E1-Preston-Cardiff</t>
        </is>
      </c>
      <c r="B927" s="24" t="inlineStr">
        <is>
          <t>E1</t>
        </is>
      </c>
      <c r="C927" s="24" t="inlineStr">
        <is>
          <t>Championship</t>
        </is>
      </c>
      <c r="D927" s="24" t="n">
        <v>46</v>
      </c>
      <c r="E927" s="29" t="n">
        <v>46508.52083333334</v>
      </c>
      <c r="F927" s="24" t="inlineStr">
        <is>
          <t>Preston</t>
        </is>
      </c>
      <c r="G927" s="24" t="inlineStr">
        <is>
          <t>Cardiff</t>
        </is>
      </c>
      <c r="H927" s="37" t="n"/>
      <c r="I927" s="37" t="n"/>
      <c r="J927" s="37" t="n"/>
      <c r="K927" s="37" t="n"/>
      <c r="L927" s="31" t="n">
        <v>0.4331807240751157</v>
      </c>
      <c r="M927" s="31" t="n">
        <v>0.2811017726708192</v>
      </c>
      <c r="N927" s="31" t="n">
        <v>0.2857175032540651</v>
      </c>
      <c r="O927" s="33">
        <f>3*L927+M927</f>
        <v/>
      </c>
      <c r="P927" s="33">
        <f>3*N927+M927</f>
        <v/>
      </c>
      <c r="Q927" s="31">
        <f>IF(OR(J927="",K927=""),"",SUMPRODUCT(POISSON(Helper!$A$2:$A$122,J927,FALSE)*POISSON(Helper!$B$2:$B$122,K927,FALSE)*Helper!$C$2:$C$122))</f>
        <v/>
      </c>
      <c r="R927" s="31">
        <f>IF(OR(J927="",K927=""),"",SUMPRODUCT(POISSON(Helper!$A$2:$A$122,J927,FALSE)*POISSON(Helper!$B$2:$B$122,K927,FALSE)*Helper!$D$2:$D$122))</f>
        <v/>
      </c>
      <c r="S927" s="31">
        <f>IF(Q927="","",1-Q927-R927)</f>
        <v/>
      </c>
      <c r="T927" s="33">
        <f>IF(Q927="","",3*Q927+R927)</f>
        <v/>
      </c>
      <c r="U927" s="33">
        <f>IF(Q927="","",3*S927+R927)</f>
        <v/>
      </c>
      <c r="V927" s="24">
        <f>IF(OR(H927="",I927=""),"",IF(H927&gt;I927,3,IF(H927=I927,1,0)))</f>
        <v/>
      </c>
      <c r="W927" s="24">
        <f>IF(OR(H927="",I927=""),"",IF(I927&gt;H927,3,IF(H927=I927,1,0)))</f>
        <v/>
      </c>
      <c r="X927" s="24">
        <f>IF(OR(H927="",I927=""),0,1)</f>
        <v/>
      </c>
      <c r="Y927" s="24" t="n"/>
    </row>
    <row r="928">
      <c r="A928" s="24" t="inlineStr">
        <is>
          <t>E1-QPR-Norwich</t>
        </is>
      </c>
      <c r="B928" s="24" t="inlineStr">
        <is>
          <t>E1</t>
        </is>
      </c>
      <c r="C928" s="24" t="inlineStr">
        <is>
          <t>Championship</t>
        </is>
      </c>
      <c r="D928" s="24" t="n">
        <v>46</v>
      </c>
      <c r="E928" s="29" t="n">
        <v>46508.52083333334</v>
      </c>
      <c r="F928" s="24" t="inlineStr">
        <is>
          <t>QPR</t>
        </is>
      </c>
      <c r="G928" s="24" t="inlineStr">
        <is>
          <t>Norwich</t>
        </is>
      </c>
      <c r="H928" s="37" t="n"/>
      <c r="I928" s="37" t="n"/>
      <c r="J928" s="37" t="n"/>
      <c r="K928" s="37" t="n"/>
      <c r="L928" s="31" t="n">
        <v>0.3504663985910722</v>
      </c>
      <c r="M928" s="31" t="n">
        <v>0.2865195219640149</v>
      </c>
      <c r="N928" s="31" t="n">
        <v>0.3630140794449129</v>
      </c>
      <c r="O928" s="33">
        <f>3*L928+M928</f>
        <v/>
      </c>
      <c r="P928" s="33">
        <f>3*N928+M928</f>
        <v/>
      </c>
      <c r="Q928" s="31">
        <f>IF(OR(J928="",K928=""),"",SUMPRODUCT(POISSON(Helper!$A$2:$A$122,J928,FALSE)*POISSON(Helper!$B$2:$B$122,K928,FALSE)*Helper!$C$2:$C$122))</f>
        <v/>
      </c>
      <c r="R928" s="31">
        <f>IF(OR(J928="",K928=""),"",SUMPRODUCT(POISSON(Helper!$A$2:$A$122,J928,FALSE)*POISSON(Helper!$B$2:$B$122,K928,FALSE)*Helper!$D$2:$D$122))</f>
        <v/>
      </c>
      <c r="S928" s="31">
        <f>IF(Q928="","",1-Q928-R928)</f>
        <v/>
      </c>
      <c r="T928" s="33">
        <f>IF(Q928="","",3*Q928+R928)</f>
        <v/>
      </c>
      <c r="U928" s="33">
        <f>IF(Q928="","",3*S928+R928)</f>
        <v/>
      </c>
      <c r="V928" s="24">
        <f>IF(OR(H928="",I928=""),"",IF(H928&gt;I928,3,IF(H928=I928,1,0)))</f>
        <v/>
      </c>
      <c r="W928" s="24">
        <f>IF(OR(H928="",I928=""),"",IF(I928&gt;H928,3,IF(H928=I928,1,0)))</f>
        <v/>
      </c>
      <c r="X928" s="24">
        <f>IF(OR(H928="",I928=""),0,1)</f>
        <v/>
      </c>
      <c r="Y928" s="24" t="n"/>
    </row>
    <row r="929">
      <c r="A929" s="24" t="inlineStr">
        <is>
          <t>E1-Southamp-Sheffiel</t>
        </is>
      </c>
      <c r="B929" s="24" t="inlineStr">
        <is>
          <t>E1</t>
        </is>
      </c>
      <c r="C929" s="24" t="inlineStr">
        <is>
          <t>Championship</t>
        </is>
      </c>
      <c r="D929" s="24" t="n">
        <v>46</v>
      </c>
      <c r="E929" s="29" t="n">
        <v>46508.52083333334</v>
      </c>
      <c r="F929" s="24" t="inlineStr">
        <is>
          <t>Southampton</t>
        </is>
      </c>
      <c r="G929" s="24" t="inlineStr">
        <is>
          <t>Sheffield United</t>
        </is>
      </c>
      <c r="H929" s="37" t="n"/>
      <c r="I929" s="37" t="n"/>
      <c r="J929" s="37" t="n"/>
      <c r="K929" s="37" t="n"/>
      <c r="L929" s="31" t="n">
        <v>0.4324421293284134</v>
      </c>
      <c r="M929" s="31" t="n">
        <v>0.2812032856620357</v>
      </c>
      <c r="N929" s="31" t="n">
        <v>0.286354585009551</v>
      </c>
      <c r="O929" s="33">
        <f>3*L929+M929</f>
        <v/>
      </c>
      <c r="P929" s="33">
        <f>3*N929+M929</f>
        <v/>
      </c>
      <c r="Q929" s="31">
        <f>IF(OR(J929="",K929=""),"",SUMPRODUCT(POISSON(Helper!$A$2:$A$122,J929,FALSE)*POISSON(Helper!$B$2:$B$122,K929,FALSE)*Helper!$C$2:$C$122))</f>
        <v/>
      </c>
      <c r="R929" s="31">
        <f>IF(OR(J929="",K929=""),"",SUMPRODUCT(POISSON(Helper!$A$2:$A$122,J929,FALSE)*POISSON(Helper!$B$2:$B$122,K929,FALSE)*Helper!$D$2:$D$122))</f>
        <v/>
      </c>
      <c r="S929" s="31">
        <f>IF(Q929="","",1-Q929-R929)</f>
        <v/>
      </c>
      <c r="T929" s="33">
        <f>IF(Q929="","",3*Q929+R929)</f>
        <v/>
      </c>
      <c r="U929" s="33">
        <f>IF(Q929="","",3*S929+R929)</f>
        <v/>
      </c>
      <c r="V929" s="24">
        <f>IF(OR(H929="",I929=""),"",IF(H929&gt;I929,3,IF(H929=I929,1,0)))</f>
        <v/>
      </c>
      <c r="W929" s="24">
        <f>IF(OR(H929="",I929=""),"",IF(I929&gt;H929,3,IF(H929=I929,1,0)))</f>
        <v/>
      </c>
      <c r="X929" s="24">
        <f>IF(OR(H929="",I929=""),0,1)</f>
        <v/>
      </c>
      <c r="Y929" s="24" t="n"/>
    </row>
    <row r="930">
      <c r="A930" s="24" t="inlineStr">
        <is>
          <t>E1-Swansea-Middlesb</t>
        </is>
      </c>
      <c r="B930" s="24" t="inlineStr">
        <is>
          <t>E1</t>
        </is>
      </c>
      <c r="C930" s="24" t="inlineStr">
        <is>
          <t>Championship</t>
        </is>
      </c>
      <c r="D930" s="24" t="n">
        <v>46</v>
      </c>
      <c r="E930" s="29" t="n">
        <v>46508.52083333334</v>
      </c>
      <c r="F930" s="24" t="inlineStr">
        <is>
          <t>Swansea</t>
        </is>
      </c>
      <c r="G930" s="24" t="inlineStr">
        <is>
          <t>Middlesbrough</t>
        </is>
      </c>
      <c r="H930" s="37" t="n"/>
      <c r="I930" s="37" t="n"/>
      <c r="J930" s="37" t="n"/>
      <c r="K930" s="37" t="n"/>
      <c r="L930" s="31" t="n">
        <v>0.3354020937800637</v>
      </c>
      <c r="M930" s="31" t="n">
        <v>0.2860934499931096</v>
      </c>
      <c r="N930" s="31" t="n">
        <v>0.3785044562268267</v>
      </c>
      <c r="O930" s="33">
        <f>3*L930+M930</f>
        <v/>
      </c>
      <c r="P930" s="33">
        <f>3*N930+M930</f>
        <v/>
      </c>
      <c r="Q930" s="31">
        <f>IF(OR(J930="",K930=""),"",SUMPRODUCT(POISSON(Helper!$A$2:$A$122,J930,FALSE)*POISSON(Helper!$B$2:$B$122,K930,FALSE)*Helper!$C$2:$C$122))</f>
        <v/>
      </c>
      <c r="R930" s="31">
        <f>IF(OR(J930="",K930=""),"",SUMPRODUCT(POISSON(Helper!$A$2:$A$122,J930,FALSE)*POISSON(Helper!$B$2:$B$122,K930,FALSE)*Helper!$D$2:$D$122))</f>
        <v/>
      </c>
      <c r="S930" s="31">
        <f>IF(Q930="","",1-Q930-R930)</f>
        <v/>
      </c>
      <c r="T930" s="33">
        <f>IF(Q930="","",3*Q930+R930)</f>
        <v/>
      </c>
      <c r="U930" s="33">
        <f>IF(Q930="","",3*S930+R930)</f>
        <v/>
      </c>
      <c r="V930" s="24">
        <f>IF(OR(H930="",I930=""),"",IF(H930&gt;I930,3,IF(H930=I930,1,0)))</f>
        <v/>
      </c>
      <c r="W930" s="24">
        <f>IF(OR(H930="",I930=""),"",IF(I930&gt;H930,3,IF(H930=I930,1,0)))</f>
        <v/>
      </c>
      <c r="X930" s="24">
        <f>IF(OR(H930="",I930=""),0,1)</f>
        <v/>
      </c>
      <c r="Y930" s="24" t="n"/>
    </row>
    <row r="931">
      <c r="A931" s="24" t="inlineStr">
        <is>
          <t>E1-WestBrom-Bolton</t>
        </is>
      </c>
      <c r="B931" s="24" t="inlineStr">
        <is>
          <t>E1</t>
        </is>
      </c>
      <c r="C931" s="24" t="inlineStr">
        <is>
          <t>Championship</t>
        </is>
      </c>
      <c r="D931" s="24" t="n">
        <v>46</v>
      </c>
      <c r="E931" s="29" t="n">
        <v>46508.52083333334</v>
      </c>
      <c r="F931" s="24" t="inlineStr">
        <is>
          <t>West Brom</t>
        </is>
      </c>
      <c r="G931" s="24" t="inlineStr">
        <is>
          <t>Bolton</t>
        </is>
      </c>
      <c r="H931" s="37" t="n"/>
      <c r="I931" s="37" t="n"/>
      <c r="J931" s="37" t="n"/>
      <c r="K931" s="37" t="n"/>
      <c r="L931" s="31" t="n">
        <v>0.4967123969120237</v>
      </c>
      <c r="M931" s="31" t="n">
        <v>0.2691870268642713</v>
      </c>
      <c r="N931" s="31" t="n">
        <v>0.2341005762237049</v>
      </c>
      <c r="O931" s="33">
        <f>3*L931+M931</f>
        <v/>
      </c>
      <c r="P931" s="33">
        <f>3*N931+M931</f>
        <v/>
      </c>
      <c r="Q931" s="31">
        <f>IF(OR(J931="",K931=""),"",SUMPRODUCT(POISSON(Helper!$A$2:$A$122,J931,FALSE)*POISSON(Helper!$B$2:$B$122,K931,FALSE)*Helper!$C$2:$C$122))</f>
        <v/>
      </c>
      <c r="R931" s="31">
        <f>IF(OR(J931="",K931=""),"",SUMPRODUCT(POISSON(Helper!$A$2:$A$122,J931,FALSE)*POISSON(Helper!$B$2:$B$122,K931,FALSE)*Helper!$D$2:$D$122))</f>
        <v/>
      </c>
      <c r="S931" s="31">
        <f>IF(Q931="","",1-Q931-R931)</f>
        <v/>
      </c>
      <c r="T931" s="33">
        <f>IF(Q931="","",3*Q931+R931)</f>
        <v/>
      </c>
      <c r="U931" s="33">
        <f>IF(Q931="","",3*S931+R931)</f>
        <v/>
      </c>
      <c r="V931" s="24">
        <f>IF(OR(H931="",I931=""),"",IF(H931&gt;I931,3,IF(H931=I931,1,0)))</f>
        <v/>
      </c>
      <c r="W931" s="24">
        <f>IF(OR(H931="",I931=""),"",IF(I931&gt;H931,3,IF(H931=I931,1,0)))</f>
        <v/>
      </c>
      <c r="X931" s="24">
        <f>IF(OR(H931="",I931=""),0,1)</f>
        <v/>
      </c>
      <c r="Y931" s="24" t="n"/>
    </row>
    <row r="932">
      <c r="A932" s="24" t="inlineStr">
        <is>
          <t>E1-WestHam-Portsmou</t>
        </is>
      </c>
      <c r="B932" s="24" t="inlineStr">
        <is>
          <t>E1</t>
        </is>
      </c>
      <c r="C932" s="24" t="inlineStr">
        <is>
          <t>Championship</t>
        </is>
      </c>
      <c r="D932" s="24" t="n">
        <v>46</v>
      </c>
      <c r="E932" s="29" t="n">
        <v>46508.52083333334</v>
      </c>
      <c r="F932" s="24" t="inlineStr">
        <is>
          <t>West Ham</t>
        </is>
      </c>
      <c r="G932" s="24" t="inlineStr">
        <is>
          <t>Portsmouth</t>
        </is>
      </c>
      <c r="H932" s="37" t="n"/>
      <c r="I932" s="37" t="n"/>
      <c r="J932" s="37" t="n"/>
      <c r="K932" s="37" t="n"/>
      <c r="L932" s="31" t="n">
        <v>0.6253007060100453</v>
      </c>
      <c r="M932" s="31" t="n">
        <v>0.2280602393072484</v>
      </c>
      <c r="N932" s="31" t="n">
        <v>0.1466390546827063</v>
      </c>
      <c r="O932" s="33">
        <f>3*L932+M932</f>
        <v/>
      </c>
      <c r="P932" s="33">
        <f>3*N932+M932</f>
        <v/>
      </c>
      <c r="Q932" s="31">
        <f>IF(OR(J932="",K932=""),"",SUMPRODUCT(POISSON(Helper!$A$2:$A$122,J932,FALSE)*POISSON(Helper!$B$2:$B$122,K932,FALSE)*Helper!$C$2:$C$122))</f>
        <v/>
      </c>
      <c r="R932" s="31">
        <f>IF(OR(J932="",K932=""),"",SUMPRODUCT(POISSON(Helper!$A$2:$A$122,J932,FALSE)*POISSON(Helper!$B$2:$B$122,K932,FALSE)*Helper!$D$2:$D$122))</f>
        <v/>
      </c>
      <c r="S932" s="31">
        <f>IF(Q932="","",1-Q932-R932)</f>
        <v/>
      </c>
      <c r="T932" s="33">
        <f>IF(Q932="","",3*Q932+R932)</f>
        <v/>
      </c>
      <c r="U932" s="33">
        <f>IF(Q932="","",3*S932+R932)</f>
        <v/>
      </c>
      <c r="V932" s="24">
        <f>IF(OR(H932="",I932=""),"",IF(H932&gt;I932,3,IF(H932=I932,1,0)))</f>
        <v/>
      </c>
      <c r="W932" s="24">
        <f>IF(OR(H932="",I932=""),"",IF(I932&gt;H932,3,IF(H932=I932,1,0)))</f>
        <v/>
      </c>
      <c r="X932" s="24">
        <f>IF(OR(H932="",I932=""),0,1)</f>
        <v/>
      </c>
      <c r="Y932" s="24" t="n"/>
    </row>
    <row r="933">
      <c r="A933" s="24" t="inlineStr">
        <is>
          <t>E1-Wrexham-BristolC</t>
        </is>
      </c>
      <c r="B933" s="24" t="inlineStr">
        <is>
          <t>E1</t>
        </is>
      </c>
      <c r="C933" s="24" t="inlineStr">
        <is>
          <t>Championship</t>
        </is>
      </c>
      <c r="D933" s="24" t="n">
        <v>46</v>
      </c>
      <c r="E933" s="29" t="n">
        <v>46508.52083333334</v>
      </c>
      <c r="F933" s="24" t="inlineStr">
        <is>
          <t>Wrexham</t>
        </is>
      </c>
      <c r="G933" s="24" t="inlineStr">
        <is>
          <t>Bristol City</t>
        </is>
      </c>
      <c r="H933" s="37" t="n"/>
      <c r="I933" s="37" t="n"/>
      <c r="J933" s="37" t="n"/>
      <c r="K933" s="37" t="n"/>
      <c r="L933" s="31" t="n">
        <v>0.4458551158157802</v>
      </c>
      <c r="M933" s="31" t="n">
        <v>0.2792222133588164</v>
      </c>
      <c r="N933" s="31" t="n">
        <v>0.2749226708254034</v>
      </c>
      <c r="O933" s="33">
        <f>3*L933+M933</f>
        <v/>
      </c>
      <c r="P933" s="33">
        <f>3*N933+M933</f>
        <v/>
      </c>
      <c r="Q933" s="31">
        <f>IF(OR(J933="",K933=""),"",SUMPRODUCT(POISSON(Helper!$A$2:$A$122,J933,FALSE)*POISSON(Helper!$B$2:$B$122,K933,FALSE)*Helper!$C$2:$C$122))</f>
        <v/>
      </c>
      <c r="R933" s="31">
        <f>IF(OR(J933="",K933=""),"",SUMPRODUCT(POISSON(Helper!$A$2:$A$122,J933,FALSE)*POISSON(Helper!$B$2:$B$122,K933,FALSE)*Helper!$D$2:$D$122))</f>
        <v/>
      </c>
      <c r="S933" s="31">
        <f>IF(Q933="","",1-Q933-R933)</f>
        <v/>
      </c>
      <c r="T933" s="33">
        <f>IF(Q933="","",3*Q933+R933)</f>
        <v/>
      </c>
      <c r="U933" s="33">
        <f>IF(Q933="","",3*S933+R933)</f>
        <v/>
      </c>
      <c r="V933" s="24">
        <f>IF(OR(H933="",I933=""),"",IF(H933&gt;I933,3,IF(H933=I933,1,0)))</f>
        <v/>
      </c>
      <c r="W933" s="24">
        <f>IF(OR(H933="",I933=""),"",IF(I933&gt;H933,3,IF(H933=I933,1,0)))</f>
        <v/>
      </c>
      <c r="X933" s="24">
        <f>IF(OR(H933="",I933=""),0,1)</f>
        <v/>
      </c>
      <c r="Y933" s="24" t="n"/>
    </row>
    <row r="934">
      <c r="A934" s="24" t="inlineStr">
        <is>
          <t>E2-NottsCou-Leiceste</t>
        </is>
      </c>
      <c r="B934" s="24" t="inlineStr">
        <is>
          <t>E2</t>
        </is>
      </c>
      <c r="C934" s="24" t="inlineStr">
        <is>
          <t>League One</t>
        </is>
      </c>
      <c r="D934" s="24" t="n">
        <v>1</v>
      </c>
      <c r="E934" s="29" t="n">
        <v>46249.52083333334</v>
      </c>
      <c r="F934" s="24" t="inlineStr">
        <is>
          <t>Notts County</t>
        </is>
      </c>
      <c r="G934" s="24" t="inlineStr">
        <is>
          <t>Leicester</t>
        </is>
      </c>
      <c r="H934" s="37" t="n">
        <v>1</v>
      </c>
      <c r="I934" s="37" t="n">
        <v>1</v>
      </c>
      <c r="J934" s="37" t="n">
        <v>2.08</v>
      </c>
      <c r="K934" s="37" t="n">
        <v>1.18</v>
      </c>
      <c r="L934" s="31" t="n">
        <v>0.2550803817650235</v>
      </c>
      <c r="M934" s="31" t="n">
        <v>0.2734664916881676</v>
      </c>
      <c r="N934" s="31" t="n">
        <v>0.471453126546809</v>
      </c>
      <c r="O934" s="33">
        <f>3*L934+M934</f>
        <v/>
      </c>
      <c r="P934" s="33">
        <f>3*N934+M934</f>
        <v/>
      </c>
      <c r="Q934" s="31">
        <f>IF(OR(J934="",K934=""),"",SUMPRODUCT(POISSON(Helper!$A$2:$A$122,J934,FALSE)*POISSON(Helper!$B$2:$B$122,K934,FALSE)*Helper!$C$2:$C$122))</f>
        <v/>
      </c>
      <c r="R934" s="31">
        <f>IF(OR(J934="",K934=""),"",SUMPRODUCT(POISSON(Helper!$A$2:$A$122,J934,FALSE)*POISSON(Helper!$B$2:$B$122,K934,FALSE)*Helper!$D$2:$D$122))</f>
        <v/>
      </c>
      <c r="S934" s="31">
        <f>IF(Q934="","",1-Q934-R934)</f>
        <v/>
      </c>
      <c r="T934" s="33">
        <f>IF(Q934="","",3*Q934+R934)</f>
        <v/>
      </c>
      <c r="U934" s="33">
        <f>IF(Q934="","",3*S934+R934)</f>
        <v/>
      </c>
      <c r="V934" s="24">
        <f>IF(OR(H934="",I934=""),"",IF(H934&gt;I934,3,IF(H934=I934,1,0)))</f>
        <v/>
      </c>
      <c r="W934" s="24">
        <f>IF(OR(H934="",I934=""),"",IF(I934&gt;H934,3,IF(H934=I934,1,0)))</f>
        <v/>
      </c>
      <c r="X934" s="24">
        <f>IF(OR(H934="",I934=""),0,1)</f>
        <v/>
      </c>
      <c r="Y934" s="24" t="inlineStr">
        <is>
          <t>oddalerts.com</t>
        </is>
      </c>
    </row>
    <row r="935">
      <c r="A935" s="24" t="inlineStr">
        <is>
          <t>E2-Oxford-MKDons</t>
        </is>
      </c>
      <c r="B935" s="24" t="inlineStr">
        <is>
          <t>E2</t>
        </is>
      </c>
      <c r="C935" s="24" t="inlineStr">
        <is>
          <t>League One</t>
        </is>
      </c>
      <c r="D935" s="24" t="n">
        <v>1</v>
      </c>
      <c r="E935" s="29" t="n">
        <v>46249.52083333334</v>
      </c>
      <c r="F935" s="24" t="inlineStr">
        <is>
          <t>Oxford</t>
        </is>
      </c>
      <c r="G935" s="24" t="inlineStr">
        <is>
          <t>MK Dons</t>
        </is>
      </c>
      <c r="H935" s="37" t="n">
        <v>2</v>
      </c>
      <c r="I935" s="37" t="n">
        <v>2</v>
      </c>
      <c r="J935" s="37" t="n">
        <v>1.22</v>
      </c>
      <c r="K935" s="37" t="n">
        <v>2.31</v>
      </c>
      <c r="L935" s="31" t="n">
        <v>0.3779649675650203</v>
      </c>
      <c r="M935" s="31" t="n">
        <v>0.2847577273328791</v>
      </c>
      <c r="N935" s="31" t="n">
        <v>0.3372773051021006</v>
      </c>
      <c r="O935" s="33">
        <f>3*L935+M935</f>
        <v/>
      </c>
      <c r="P935" s="33">
        <f>3*N935+M935</f>
        <v/>
      </c>
      <c r="Q935" s="31">
        <f>IF(OR(J935="",K935=""),"",SUMPRODUCT(POISSON(Helper!$A$2:$A$122,J935,FALSE)*POISSON(Helper!$B$2:$B$122,K935,FALSE)*Helper!$C$2:$C$122))</f>
        <v/>
      </c>
      <c r="R935" s="31">
        <f>IF(OR(J935="",K935=""),"",SUMPRODUCT(POISSON(Helper!$A$2:$A$122,J935,FALSE)*POISSON(Helper!$B$2:$B$122,K935,FALSE)*Helper!$D$2:$D$122))</f>
        <v/>
      </c>
      <c r="S935" s="31">
        <f>IF(Q935="","",1-Q935-R935)</f>
        <v/>
      </c>
      <c r="T935" s="33">
        <f>IF(Q935="","",3*Q935+R935)</f>
        <v/>
      </c>
      <c r="U935" s="33">
        <f>IF(Q935="","",3*S935+R935)</f>
        <v/>
      </c>
      <c r="V935" s="24">
        <f>IF(OR(H935="",I935=""),"",IF(H935&gt;I935,3,IF(H935=I935,1,0)))</f>
        <v/>
      </c>
      <c r="W935" s="24">
        <f>IF(OR(H935="",I935=""),"",IF(I935&gt;H935,3,IF(H935=I935,1,0)))</f>
        <v/>
      </c>
      <c r="X935" s="24">
        <f>IF(OR(H935="",I935=""),0,1)</f>
        <v/>
      </c>
      <c r="Y935" s="24" t="inlineStr">
        <is>
          <t>oddalerts.com</t>
        </is>
      </c>
    </row>
    <row r="936">
      <c r="A936" s="24" t="inlineStr">
        <is>
          <t>E2-Reading-Luton</t>
        </is>
      </c>
      <c r="B936" s="24" t="inlineStr">
        <is>
          <t>E2</t>
        </is>
      </c>
      <c r="C936" s="24" t="inlineStr">
        <is>
          <t>League One</t>
        </is>
      </c>
      <c r="D936" s="24" t="n">
        <v>1</v>
      </c>
      <c r="E936" s="29" t="n">
        <v>46249.52083333334</v>
      </c>
      <c r="F936" s="24" t="inlineStr">
        <is>
          <t>Reading</t>
        </is>
      </c>
      <c r="G936" s="24" t="inlineStr">
        <is>
          <t>Luton</t>
        </is>
      </c>
      <c r="H936" s="37" t="n">
        <v>3</v>
      </c>
      <c r="I936" s="37" t="n">
        <v>4</v>
      </c>
      <c r="J936" s="37" t="n">
        <v>1.62</v>
      </c>
      <c r="K936" s="37" t="n">
        <v>1.7</v>
      </c>
      <c r="L936" s="31" t="n">
        <v>0.3459371310839701</v>
      </c>
      <c r="M936" s="31" t="n">
        <v>0.2850373323521351</v>
      </c>
      <c r="N936" s="31" t="n">
        <v>0.3690255365638948</v>
      </c>
      <c r="O936" s="33">
        <f>3*L936+M936</f>
        <v/>
      </c>
      <c r="P936" s="33">
        <f>3*N936+M936</f>
        <v/>
      </c>
      <c r="Q936" s="31">
        <f>IF(OR(J936="",K936=""),"",SUMPRODUCT(POISSON(Helper!$A$2:$A$122,J936,FALSE)*POISSON(Helper!$B$2:$B$122,K936,FALSE)*Helper!$C$2:$C$122))</f>
        <v/>
      </c>
      <c r="R936" s="31">
        <f>IF(OR(J936="",K936=""),"",SUMPRODUCT(POISSON(Helper!$A$2:$A$122,J936,FALSE)*POISSON(Helper!$B$2:$B$122,K936,FALSE)*Helper!$D$2:$D$122))</f>
        <v/>
      </c>
      <c r="S936" s="31">
        <f>IF(Q936="","",1-Q936-R936)</f>
        <v/>
      </c>
      <c r="T936" s="33">
        <f>IF(Q936="","",3*Q936+R936)</f>
        <v/>
      </c>
      <c r="U936" s="33">
        <f>IF(Q936="","",3*S936+R936)</f>
        <v/>
      </c>
      <c r="V936" s="24">
        <f>IF(OR(H936="",I936=""),"",IF(H936&gt;I936,3,IF(H936=I936,1,0)))</f>
        <v/>
      </c>
      <c r="W936" s="24">
        <f>IF(OR(H936="",I936=""),"",IF(I936&gt;H936,3,IF(H936=I936,1,0)))</f>
        <v/>
      </c>
      <c r="X936" s="24">
        <f>IF(OR(H936="",I936=""),0,1)</f>
        <v/>
      </c>
      <c r="Y936" s="24" t="inlineStr">
        <is>
          <t>oddalerts.com</t>
        </is>
      </c>
    </row>
    <row r="937">
      <c r="A937" s="24" t="inlineStr">
        <is>
          <t>E2-Barnsley-Bromley</t>
        </is>
      </c>
      <c r="B937" s="24" t="inlineStr">
        <is>
          <t>E2</t>
        </is>
      </c>
      <c r="C937" s="24" t="inlineStr">
        <is>
          <t>League One</t>
        </is>
      </c>
      <c r="D937" s="24" t="n">
        <v>1</v>
      </c>
      <c r="E937" s="29" t="n">
        <v>46249.625</v>
      </c>
      <c r="F937" s="24" t="inlineStr">
        <is>
          <t>Barnsley</t>
        </is>
      </c>
      <c r="G937" s="24" t="inlineStr">
        <is>
          <t>Bromley</t>
        </is>
      </c>
      <c r="H937" s="37" t="n">
        <v>0</v>
      </c>
      <c r="I937" s="37" t="n">
        <v>1</v>
      </c>
      <c r="J937" s="37" t="n">
        <v>1.34</v>
      </c>
      <c r="K937" s="37" t="n">
        <v>0.9399999999999999</v>
      </c>
      <c r="L937" s="31" t="n">
        <v>0.491007628868451</v>
      </c>
      <c r="M937" s="31" t="n">
        <v>0.2693537279021782</v>
      </c>
      <c r="N937" s="31" t="n">
        <v>0.2396386432293708</v>
      </c>
      <c r="O937" s="33">
        <f>3*L937+M937</f>
        <v/>
      </c>
      <c r="P937" s="33">
        <f>3*N937+M937</f>
        <v/>
      </c>
      <c r="Q937" s="31">
        <f>IF(OR(J937="",K937=""),"",SUMPRODUCT(POISSON(Helper!$A$2:$A$122,J937,FALSE)*POISSON(Helper!$B$2:$B$122,K937,FALSE)*Helper!$C$2:$C$122))</f>
        <v/>
      </c>
      <c r="R937" s="31">
        <f>IF(OR(J937="",K937=""),"",SUMPRODUCT(POISSON(Helper!$A$2:$A$122,J937,FALSE)*POISSON(Helper!$B$2:$B$122,K937,FALSE)*Helper!$D$2:$D$122))</f>
        <v/>
      </c>
      <c r="S937" s="31">
        <f>IF(Q937="","",1-Q937-R937)</f>
        <v/>
      </c>
      <c r="T937" s="33">
        <f>IF(Q937="","",3*Q937+R937)</f>
        <v/>
      </c>
      <c r="U937" s="33">
        <f>IF(Q937="","",3*S937+R937)</f>
        <v/>
      </c>
      <c r="V937" s="24">
        <f>IF(OR(H937="",I937=""),"",IF(H937&gt;I937,3,IF(H937=I937,1,0)))</f>
        <v/>
      </c>
      <c r="W937" s="24">
        <f>IF(OR(H937="",I937=""),"",IF(I937&gt;H937,3,IF(H937=I937,1,0)))</f>
        <v/>
      </c>
      <c r="X937" s="24">
        <f>IF(OR(H937="",I937=""),0,1)</f>
        <v/>
      </c>
      <c r="Y937" s="24" t="inlineStr">
        <is>
          <t>oddalerts.com</t>
        </is>
      </c>
    </row>
    <row r="938">
      <c r="A938" s="24" t="inlineStr">
        <is>
          <t>E2-Blackpoo-Wycombe</t>
        </is>
      </c>
      <c r="B938" s="24" t="inlineStr">
        <is>
          <t>E2</t>
        </is>
      </c>
      <c r="C938" s="24" t="inlineStr">
        <is>
          <t>League One</t>
        </is>
      </c>
      <c r="D938" s="24" t="n">
        <v>1</v>
      </c>
      <c r="E938" s="29" t="n">
        <v>46249.625</v>
      </c>
      <c r="F938" s="24" t="inlineStr">
        <is>
          <t>Blackpool</t>
        </is>
      </c>
      <c r="G938" s="24" t="inlineStr">
        <is>
          <t>Wycombe</t>
        </is>
      </c>
      <c r="H938" s="37" t="n">
        <v>1</v>
      </c>
      <c r="I938" s="37" t="n">
        <v>1</v>
      </c>
      <c r="J938" s="37" t="n">
        <v>2.55</v>
      </c>
      <c r="K938" s="37" t="n">
        <v>1.34</v>
      </c>
      <c r="L938" s="31" t="n">
        <v>0.4034692116563298</v>
      </c>
      <c r="M938" s="31" t="n">
        <v>0.2831475248397599</v>
      </c>
      <c r="N938" s="31" t="n">
        <v>0.3133832635039103</v>
      </c>
      <c r="O938" s="33">
        <f>3*L938+M938</f>
        <v/>
      </c>
      <c r="P938" s="33">
        <f>3*N938+M938</f>
        <v/>
      </c>
      <c r="Q938" s="31">
        <f>IF(OR(J938="",K938=""),"",SUMPRODUCT(POISSON(Helper!$A$2:$A$122,J938,FALSE)*POISSON(Helper!$B$2:$B$122,K938,FALSE)*Helper!$C$2:$C$122))</f>
        <v/>
      </c>
      <c r="R938" s="31">
        <f>IF(OR(J938="",K938=""),"",SUMPRODUCT(POISSON(Helper!$A$2:$A$122,J938,FALSE)*POISSON(Helper!$B$2:$B$122,K938,FALSE)*Helper!$D$2:$D$122))</f>
        <v/>
      </c>
      <c r="S938" s="31">
        <f>IF(Q938="","",1-Q938-R938)</f>
        <v/>
      </c>
      <c r="T938" s="33">
        <f>IF(Q938="","",3*Q938+R938)</f>
        <v/>
      </c>
      <c r="U938" s="33">
        <f>IF(Q938="","",3*S938+R938)</f>
        <v/>
      </c>
      <c r="V938" s="24">
        <f>IF(OR(H938="",I938=""),"",IF(H938&gt;I938,3,IF(H938=I938,1,0)))</f>
        <v/>
      </c>
      <c r="W938" s="24">
        <f>IF(OR(H938="",I938=""),"",IF(I938&gt;H938,3,IF(H938=I938,1,0)))</f>
        <v/>
      </c>
      <c r="X938" s="24">
        <f>IF(OR(H938="",I938=""),0,1)</f>
        <v/>
      </c>
      <c r="Y938" s="24" t="inlineStr">
        <is>
          <t>oddalerts.com</t>
        </is>
      </c>
    </row>
    <row r="939">
      <c r="A939" s="24" t="inlineStr">
        <is>
          <t>E2-Bradford-Peterbor</t>
        </is>
      </c>
      <c r="B939" s="24" t="inlineStr">
        <is>
          <t>E2</t>
        </is>
      </c>
      <c r="C939" s="24" t="inlineStr">
        <is>
          <t>League One</t>
        </is>
      </c>
      <c r="D939" s="24" t="n">
        <v>1</v>
      </c>
      <c r="E939" s="29" t="n">
        <v>46249.625</v>
      </c>
      <c r="F939" s="24" t="inlineStr">
        <is>
          <t>Bradford</t>
        </is>
      </c>
      <c r="G939" s="24" t="inlineStr">
        <is>
          <t>Peterborough</t>
        </is>
      </c>
      <c r="H939" s="37" t="n">
        <v>2</v>
      </c>
      <c r="I939" s="37" t="n">
        <v>0</v>
      </c>
      <c r="J939" s="37" t="n">
        <v>1.39</v>
      </c>
      <c r="K939" s="37" t="n">
        <v>1.46</v>
      </c>
      <c r="L939" s="31" t="n">
        <v>0.465095162166225</v>
      </c>
      <c r="M939" s="31" t="n">
        <v>0.2746816238578451</v>
      </c>
      <c r="N939" s="31" t="n">
        <v>0.2602232139759299</v>
      </c>
      <c r="O939" s="33">
        <f>3*L939+M939</f>
        <v/>
      </c>
      <c r="P939" s="33">
        <f>3*N939+M939</f>
        <v/>
      </c>
      <c r="Q939" s="31">
        <f>IF(OR(J939="",K939=""),"",SUMPRODUCT(POISSON(Helper!$A$2:$A$122,J939,FALSE)*POISSON(Helper!$B$2:$B$122,K939,FALSE)*Helper!$C$2:$C$122))</f>
        <v/>
      </c>
      <c r="R939" s="31">
        <f>IF(OR(J939="",K939=""),"",SUMPRODUCT(POISSON(Helper!$A$2:$A$122,J939,FALSE)*POISSON(Helper!$B$2:$B$122,K939,FALSE)*Helper!$D$2:$D$122))</f>
        <v/>
      </c>
      <c r="S939" s="31">
        <f>IF(Q939="","",1-Q939-R939)</f>
        <v/>
      </c>
      <c r="T939" s="33">
        <f>IF(Q939="","",3*Q939+R939)</f>
        <v/>
      </c>
      <c r="U939" s="33">
        <f>IF(Q939="","",3*S939+R939)</f>
        <v/>
      </c>
      <c r="V939" s="24">
        <f>IF(OR(H939="",I939=""),"",IF(H939&gt;I939,3,IF(H939=I939,1,0)))</f>
        <v/>
      </c>
      <c r="W939" s="24">
        <f>IF(OR(H939="",I939=""),"",IF(I939&gt;H939,3,IF(H939=I939,1,0)))</f>
        <v/>
      </c>
      <c r="X939" s="24">
        <f>IF(OR(H939="",I939=""),0,1)</f>
        <v/>
      </c>
      <c r="Y939" s="24" t="inlineStr">
        <is>
          <t>oddalerts.com</t>
        </is>
      </c>
    </row>
    <row r="940">
      <c r="A940" s="24" t="inlineStr">
        <is>
          <t>E2-Burton-Stevenag</t>
        </is>
      </c>
      <c r="B940" s="24" t="inlineStr">
        <is>
          <t>E2</t>
        </is>
      </c>
      <c r="C940" s="24" t="inlineStr">
        <is>
          <t>League One</t>
        </is>
      </c>
      <c r="D940" s="24" t="n">
        <v>1</v>
      </c>
      <c r="E940" s="29" t="n">
        <v>46249.625</v>
      </c>
      <c r="F940" s="24" t="inlineStr">
        <is>
          <t>Burton</t>
        </is>
      </c>
      <c r="G940" s="24" t="inlineStr">
        <is>
          <t>Stevenage</t>
        </is>
      </c>
      <c r="H940" s="37" t="n">
        <v>1</v>
      </c>
      <c r="I940" s="37" t="n">
        <v>1</v>
      </c>
      <c r="J940" s="37" t="n">
        <v>0.96</v>
      </c>
      <c r="K940" s="37" t="n">
        <v>0.44</v>
      </c>
      <c r="L940" s="31" t="n">
        <v>0.3767813564112027</v>
      </c>
      <c r="M940" s="31" t="n">
        <v>0.2848034483919756</v>
      </c>
      <c r="N940" s="31" t="n">
        <v>0.3384151951968217</v>
      </c>
      <c r="O940" s="33">
        <f>3*L940+M940</f>
        <v/>
      </c>
      <c r="P940" s="33">
        <f>3*N940+M940</f>
        <v/>
      </c>
      <c r="Q940" s="31">
        <f>IF(OR(J940="",K940=""),"",SUMPRODUCT(POISSON(Helper!$A$2:$A$122,J940,FALSE)*POISSON(Helper!$B$2:$B$122,K940,FALSE)*Helper!$C$2:$C$122))</f>
        <v/>
      </c>
      <c r="R940" s="31">
        <f>IF(OR(J940="",K940=""),"",SUMPRODUCT(POISSON(Helper!$A$2:$A$122,J940,FALSE)*POISSON(Helper!$B$2:$B$122,K940,FALSE)*Helper!$D$2:$D$122))</f>
        <v/>
      </c>
      <c r="S940" s="31">
        <f>IF(Q940="","",1-Q940-R940)</f>
        <v/>
      </c>
      <c r="T940" s="33">
        <f>IF(Q940="","",3*Q940+R940)</f>
        <v/>
      </c>
      <c r="U940" s="33">
        <f>IF(Q940="","",3*S940+R940)</f>
        <v/>
      </c>
      <c r="V940" s="24">
        <f>IF(OR(H940="",I940=""),"",IF(H940&gt;I940,3,IF(H940=I940,1,0)))</f>
        <v/>
      </c>
      <c r="W940" s="24">
        <f>IF(OR(H940="",I940=""),"",IF(I940&gt;H940,3,IF(H940=I940,1,0)))</f>
        <v/>
      </c>
      <c r="X940" s="24">
        <f>IF(OR(H940="",I940=""),0,1)</f>
        <v/>
      </c>
      <c r="Y940" s="24" t="inlineStr">
        <is>
          <t>oddalerts.com</t>
        </is>
      </c>
    </row>
    <row r="941">
      <c r="A941" s="24" t="inlineStr">
        <is>
          <t>E2-Cambridg-Wigan</t>
        </is>
      </c>
      <c r="B941" s="24" t="inlineStr">
        <is>
          <t>E2</t>
        </is>
      </c>
      <c r="C941" s="24" t="inlineStr">
        <is>
          <t>League One</t>
        </is>
      </c>
      <c r="D941" s="24" t="n">
        <v>1</v>
      </c>
      <c r="E941" s="29" t="n">
        <v>46249.625</v>
      </c>
      <c r="F941" s="24" t="inlineStr">
        <is>
          <t>Cambridge</t>
        </is>
      </c>
      <c r="G941" s="24" t="inlineStr">
        <is>
          <t>Wigan</t>
        </is>
      </c>
      <c r="H941" s="37" t="n">
        <v>3</v>
      </c>
      <c r="I941" s="37" t="n">
        <v>2</v>
      </c>
      <c r="J941" s="37" t="n">
        <v>2.27</v>
      </c>
      <c r="K941" s="37" t="n">
        <v>2.36</v>
      </c>
      <c r="L941" s="31" t="n">
        <v>0.3788909037790654</v>
      </c>
      <c r="M941" s="31" t="n">
        <v>0.2847201256868528</v>
      </c>
      <c r="N941" s="31" t="n">
        <v>0.3363889705340818</v>
      </c>
      <c r="O941" s="33">
        <f>3*L941+M941</f>
        <v/>
      </c>
      <c r="P941" s="33">
        <f>3*N941+M941</f>
        <v/>
      </c>
      <c r="Q941" s="31">
        <f>IF(OR(J941="",K941=""),"",SUMPRODUCT(POISSON(Helper!$A$2:$A$122,J941,FALSE)*POISSON(Helper!$B$2:$B$122,K941,FALSE)*Helper!$C$2:$C$122))</f>
        <v/>
      </c>
      <c r="R941" s="31">
        <f>IF(OR(J941="",K941=""),"",SUMPRODUCT(POISSON(Helper!$A$2:$A$122,J941,FALSE)*POISSON(Helper!$B$2:$B$122,K941,FALSE)*Helper!$D$2:$D$122))</f>
        <v/>
      </c>
      <c r="S941" s="31">
        <f>IF(Q941="","",1-Q941-R941)</f>
        <v/>
      </c>
      <c r="T941" s="33">
        <f>IF(Q941="","",3*Q941+R941)</f>
        <v/>
      </c>
      <c r="U941" s="33">
        <f>IF(Q941="","",3*S941+R941)</f>
        <v/>
      </c>
      <c r="V941" s="24">
        <f>IF(OR(H941="",I941=""),"",IF(H941&gt;I941,3,IF(H941=I941,1,0)))</f>
        <v/>
      </c>
      <c r="W941" s="24">
        <f>IF(OR(H941="",I941=""),"",IF(I941&gt;H941,3,IF(H941=I941,1,0)))</f>
        <v/>
      </c>
      <c r="X941" s="24">
        <f>IF(OR(H941="",I941=""),0,1)</f>
        <v/>
      </c>
      <c r="Y941" s="24" t="inlineStr">
        <is>
          <t>oddalerts.com</t>
        </is>
      </c>
    </row>
    <row r="942">
      <c r="A942" s="24" t="inlineStr">
        <is>
          <t>E2-Huddersf-AFCWimbl</t>
        </is>
      </c>
      <c r="B942" s="24" t="inlineStr">
        <is>
          <t>E2</t>
        </is>
      </c>
      <c r="C942" s="24" t="inlineStr">
        <is>
          <t>League One</t>
        </is>
      </c>
      <c r="D942" s="24" t="n">
        <v>1</v>
      </c>
      <c r="E942" s="29" t="n">
        <v>46249.625</v>
      </c>
      <c r="F942" s="24" t="inlineStr">
        <is>
          <t>Huddersfield</t>
        </is>
      </c>
      <c r="G942" s="24" t="inlineStr">
        <is>
          <t>AFC Wimbledon</t>
        </is>
      </c>
      <c r="H942" s="37" t="n">
        <v>3</v>
      </c>
      <c r="I942" s="37" t="n">
        <v>0</v>
      </c>
      <c r="J942" s="37" t="n">
        <v>0.99</v>
      </c>
      <c r="K942" s="37" t="n">
        <v>0.4</v>
      </c>
      <c r="L942" s="31" t="n">
        <v>0.5399500892747006</v>
      </c>
      <c r="M942" s="31" t="n">
        <v>0.2566943391220308</v>
      </c>
      <c r="N942" s="31" t="n">
        <v>0.2033555716032687</v>
      </c>
      <c r="O942" s="33">
        <f>3*L942+M942</f>
        <v/>
      </c>
      <c r="P942" s="33">
        <f>3*N942+M942</f>
        <v/>
      </c>
      <c r="Q942" s="31">
        <f>IF(OR(J942="",K942=""),"",SUMPRODUCT(POISSON(Helper!$A$2:$A$122,J942,FALSE)*POISSON(Helper!$B$2:$B$122,K942,FALSE)*Helper!$C$2:$C$122))</f>
        <v/>
      </c>
      <c r="R942" s="31">
        <f>IF(OR(J942="",K942=""),"",SUMPRODUCT(POISSON(Helper!$A$2:$A$122,J942,FALSE)*POISSON(Helper!$B$2:$B$122,K942,FALSE)*Helper!$D$2:$D$122))</f>
        <v/>
      </c>
      <c r="S942" s="31">
        <f>IF(Q942="","",1-Q942-R942)</f>
        <v/>
      </c>
      <c r="T942" s="33">
        <f>IF(Q942="","",3*Q942+R942)</f>
        <v/>
      </c>
      <c r="U942" s="33">
        <f>IF(Q942="","",3*S942+R942)</f>
        <v/>
      </c>
      <c r="V942" s="24">
        <f>IF(OR(H942="",I942=""),"",IF(H942&gt;I942,3,IF(H942=I942,1,0)))</f>
        <v/>
      </c>
      <c r="W942" s="24">
        <f>IF(OR(H942="",I942=""),"",IF(I942&gt;H942,3,IF(H942=I942,1,0)))</f>
        <v/>
      </c>
      <c r="X942" s="24">
        <f>IF(OR(H942="",I942=""),0,1)</f>
        <v/>
      </c>
      <c r="Y942" s="24" t="inlineStr">
        <is>
          <t>oddalerts.com</t>
        </is>
      </c>
    </row>
    <row r="943">
      <c r="A943" s="24" t="inlineStr">
        <is>
          <t>E2-LeytonOr-Sheffiel</t>
        </is>
      </c>
      <c r="B943" s="24" t="inlineStr">
        <is>
          <t>E2</t>
        </is>
      </c>
      <c r="C943" s="24" t="inlineStr">
        <is>
          <t>League One</t>
        </is>
      </c>
      <c r="D943" s="24" t="n">
        <v>1</v>
      </c>
      <c r="E943" s="29" t="n">
        <v>46249.625</v>
      </c>
      <c r="F943" s="24" t="inlineStr">
        <is>
          <t>Leyton Orient</t>
        </is>
      </c>
      <c r="G943" s="24" t="inlineStr">
        <is>
          <t>Sheffield Wed</t>
        </is>
      </c>
      <c r="H943" s="37" t="n">
        <v>1</v>
      </c>
      <c r="I943" s="37" t="n">
        <v>2</v>
      </c>
      <c r="J943" s="37" t="n">
        <v>0.88</v>
      </c>
      <c r="K943" s="37" t="n">
        <v>2.8</v>
      </c>
      <c r="L943" s="31" t="n">
        <v>0.3080031194334433</v>
      </c>
      <c r="M943" s="31" t="n">
        <v>0.2826078633688267</v>
      </c>
      <c r="N943" s="31" t="n">
        <v>0.4093890171977301</v>
      </c>
      <c r="O943" s="33">
        <f>3*L943+M943</f>
        <v/>
      </c>
      <c r="P943" s="33">
        <f>3*N943+M943</f>
        <v/>
      </c>
      <c r="Q943" s="31">
        <f>IF(OR(J943="",K943=""),"",SUMPRODUCT(POISSON(Helper!$A$2:$A$122,J943,FALSE)*POISSON(Helper!$B$2:$B$122,K943,FALSE)*Helper!$C$2:$C$122))</f>
        <v/>
      </c>
      <c r="R943" s="31">
        <f>IF(OR(J943="",K943=""),"",SUMPRODUCT(POISSON(Helper!$A$2:$A$122,J943,FALSE)*POISSON(Helper!$B$2:$B$122,K943,FALSE)*Helper!$D$2:$D$122))</f>
        <v/>
      </c>
      <c r="S943" s="31">
        <f>IF(Q943="","",1-Q943-R943)</f>
        <v/>
      </c>
      <c r="T943" s="33">
        <f>IF(Q943="","",3*Q943+R943)</f>
        <v/>
      </c>
      <c r="U943" s="33">
        <f>IF(Q943="","",3*S943+R943)</f>
        <v/>
      </c>
      <c r="V943" s="24">
        <f>IF(OR(H943="",I943=""),"",IF(H943&gt;I943,3,IF(H943=I943,1,0)))</f>
        <v/>
      </c>
      <c r="W943" s="24">
        <f>IF(OR(H943="",I943=""),"",IF(I943&gt;H943,3,IF(H943=I943,1,0)))</f>
        <v/>
      </c>
      <c r="X943" s="24">
        <f>IF(OR(H943="",I943=""),0,1)</f>
        <v/>
      </c>
      <c r="Y943" s="24" t="inlineStr">
        <is>
          <t>oddalerts.com</t>
        </is>
      </c>
    </row>
    <row r="944">
      <c r="A944" s="24" t="inlineStr">
        <is>
          <t>E2-Mansfiel-Doncaste</t>
        </is>
      </c>
      <c r="B944" s="24" t="inlineStr">
        <is>
          <t>E2</t>
        </is>
      </c>
      <c r="C944" s="24" t="inlineStr">
        <is>
          <t>League One</t>
        </is>
      </c>
      <c r="D944" s="24" t="n">
        <v>1</v>
      </c>
      <c r="E944" s="29" t="n">
        <v>46249.625</v>
      </c>
      <c r="F944" s="24" t="inlineStr">
        <is>
          <t>Mansfield</t>
        </is>
      </c>
      <c r="G944" s="24" t="inlineStr">
        <is>
          <t>Doncaster</t>
        </is>
      </c>
      <c r="H944" s="37" t="n">
        <v>2</v>
      </c>
      <c r="I944" s="37" t="n">
        <v>1</v>
      </c>
      <c r="J944" s="37" t="n">
        <v>1.17</v>
      </c>
      <c r="K944" s="37" t="n">
        <v>0.98</v>
      </c>
      <c r="L944" s="31" t="n">
        <v>0.4082272592871581</v>
      </c>
      <c r="M944" s="31" t="n">
        <v>0.2827185726002526</v>
      </c>
      <c r="N944" s="31" t="n">
        <v>0.3090541681125893</v>
      </c>
      <c r="O944" s="33">
        <f>3*L944+M944</f>
        <v/>
      </c>
      <c r="P944" s="33">
        <f>3*N944+M944</f>
        <v/>
      </c>
      <c r="Q944" s="31">
        <f>IF(OR(J944="",K944=""),"",SUMPRODUCT(POISSON(Helper!$A$2:$A$122,J944,FALSE)*POISSON(Helper!$B$2:$B$122,K944,FALSE)*Helper!$C$2:$C$122))</f>
        <v/>
      </c>
      <c r="R944" s="31">
        <f>IF(OR(J944="",K944=""),"",SUMPRODUCT(POISSON(Helper!$A$2:$A$122,J944,FALSE)*POISSON(Helper!$B$2:$B$122,K944,FALSE)*Helper!$D$2:$D$122))</f>
        <v/>
      </c>
      <c r="S944" s="31">
        <f>IF(Q944="","",1-Q944-R944)</f>
        <v/>
      </c>
      <c r="T944" s="33">
        <f>IF(Q944="","",3*Q944+R944)</f>
        <v/>
      </c>
      <c r="U944" s="33">
        <f>IF(Q944="","",3*S944+R944)</f>
        <v/>
      </c>
      <c r="V944" s="24">
        <f>IF(OR(H944="",I944=""),"",IF(H944&gt;I944,3,IF(H944=I944,1,0)))</f>
        <v/>
      </c>
      <c r="W944" s="24">
        <f>IF(OR(H944="",I944=""),"",IF(I944&gt;H944,3,IF(H944=I944,1,0)))</f>
        <v/>
      </c>
      <c r="X944" s="24">
        <f>IF(OR(H944="",I944=""),0,1)</f>
        <v/>
      </c>
      <c r="Y944" s="24" t="inlineStr">
        <is>
          <t>oddalerts.com</t>
        </is>
      </c>
    </row>
    <row r="945">
      <c r="A945" s="24" t="inlineStr">
        <is>
          <t>E2-Plymouth-Stockpor</t>
        </is>
      </c>
      <c r="B945" s="24" t="inlineStr">
        <is>
          <t>E2</t>
        </is>
      </c>
      <c r="C945" s="24" t="inlineStr">
        <is>
          <t>League One</t>
        </is>
      </c>
      <c r="D945" s="24" t="n">
        <v>1</v>
      </c>
      <c r="E945" s="29" t="n">
        <v>46249.625</v>
      </c>
      <c r="F945" s="24" t="inlineStr">
        <is>
          <t>Plymouth</t>
        </is>
      </c>
      <c r="G945" s="24" t="inlineStr">
        <is>
          <t>Stockport</t>
        </is>
      </c>
      <c r="H945" s="37" t="n">
        <v>1</v>
      </c>
      <c r="I945" s="37" t="n">
        <v>3</v>
      </c>
      <c r="J945" s="37" t="n">
        <v>1.7</v>
      </c>
      <c r="K945" s="37" t="n">
        <v>1.34</v>
      </c>
      <c r="L945" s="31" t="n">
        <v>0.4219761551219721</v>
      </c>
      <c r="M945" s="31" t="n">
        <v>0.2812603916331828</v>
      </c>
      <c r="N945" s="31" t="n">
        <v>0.2967634532448451</v>
      </c>
      <c r="O945" s="33">
        <f>3*L945+M945</f>
        <v/>
      </c>
      <c r="P945" s="33">
        <f>3*N945+M945</f>
        <v/>
      </c>
      <c r="Q945" s="31">
        <f>IF(OR(J945="",K945=""),"",SUMPRODUCT(POISSON(Helper!$A$2:$A$122,J945,FALSE)*POISSON(Helper!$B$2:$B$122,K945,FALSE)*Helper!$C$2:$C$122))</f>
        <v/>
      </c>
      <c r="R945" s="31">
        <f>IF(OR(J945="",K945=""),"",SUMPRODUCT(POISSON(Helper!$A$2:$A$122,J945,FALSE)*POISSON(Helper!$B$2:$B$122,K945,FALSE)*Helper!$D$2:$D$122))</f>
        <v/>
      </c>
      <c r="S945" s="31">
        <f>IF(Q945="","",1-Q945-R945)</f>
        <v/>
      </c>
      <c r="T945" s="33">
        <f>IF(Q945="","",3*Q945+R945)</f>
        <v/>
      </c>
      <c r="U945" s="33">
        <f>IF(Q945="","",3*S945+R945)</f>
        <v/>
      </c>
      <c r="V945" s="24">
        <f>IF(OR(H945="",I945=""),"",IF(H945&gt;I945,3,IF(H945=I945,1,0)))</f>
        <v/>
      </c>
      <c r="W945" s="24">
        <f>IF(OR(H945="",I945=""),"",IF(I945&gt;H945,3,IF(H945=I945,1,0)))</f>
        <v/>
      </c>
      <c r="X945" s="24">
        <f>IF(OR(H945="",I945=""),0,1)</f>
        <v/>
      </c>
      <c r="Y945" s="24" t="inlineStr">
        <is>
          <t>oddalerts.com</t>
        </is>
      </c>
    </row>
    <row r="946">
      <c r="A946" s="24" t="inlineStr">
        <is>
          <t>E2-Sheffiel-Bradford</t>
        </is>
      </c>
      <c r="B946" s="24" t="inlineStr">
        <is>
          <t>E2</t>
        </is>
      </c>
      <c r="C946" s="24" t="inlineStr">
        <is>
          <t>League One</t>
        </is>
      </c>
      <c r="D946" s="24" t="n">
        <v>2</v>
      </c>
      <c r="E946" s="29" t="n">
        <v>46254.83333333334</v>
      </c>
      <c r="F946" s="24" t="inlineStr">
        <is>
          <t>Sheffield Wed</t>
        </is>
      </c>
      <c r="G946" s="24" t="inlineStr">
        <is>
          <t>Bradford</t>
        </is>
      </c>
      <c r="H946" s="37" t="n">
        <v>0</v>
      </c>
      <c r="I946" s="37" t="n">
        <v>1</v>
      </c>
      <c r="J946" s="37" t="n">
        <v>1.66</v>
      </c>
      <c r="K946" s="37" t="n">
        <v>0.6</v>
      </c>
      <c r="L946" s="31" t="n">
        <v>0.4661499489268481</v>
      </c>
      <c r="M946" s="31" t="n">
        <v>0.2744842509597825</v>
      </c>
      <c r="N946" s="31" t="n">
        <v>0.2593658001133693</v>
      </c>
      <c r="O946" s="33">
        <f>3*L946+M946</f>
        <v/>
      </c>
      <c r="P946" s="33">
        <f>3*N946+M946</f>
        <v/>
      </c>
      <c r="Q946" s="31">
        <f>IF(OR(J946="",K946=""),"",SUMPRODUCT(POISSON(Helper!$A$2:$A$122,J946,FALSE)*POISSON(Helper!$B$2:$B$122,K946,FALSE)*Helper!$C$2:$C$122))</f>
        <v/>
      </c>
      <c r="R946" s="31">
        <f>IF(OR(J946="",K946=""),"",SUMPRODUCT(POISSON(Helper!$A$2:$A$122,J946,FALSE)*POISSON(Helper!$B$2:$B$122,K946,FALSE)*Helper!$D$2:$D$122))</f>
        <v/>
      </c>
      <c r="S946" s="31">
        <f>IF(Q946="","",1-Q946-R946)</f>
        <v/>
      </c>
      <c r="T946" s="33">
        <f>IF(Q946="","",3*Q946+R946)</f>
        <v/>
      </c>
      <c r="U946" s="33">
        <f>IF(Q946="","",3*S946+R946)</f>
        <v/>
      </c>
      <c r="V946" s="24">
        <f>IF(OR(H946="",I946=""),"",IF(H946&gt;I946,3,IF(H946=I946,1,0)))</f>
        <v/>
      </c>
      <c r="W946" s="24">
        <f>IF(OR(H946="",I946=""),"",IF(I946&gt;H946,3,IF(H946=I946,1,0)))</f>
        <v/>
      </c>
      <c r="X946" s="24">
        <f>IF(OR(H946="",I946=""),0,1)</f>
        <v/>
      </c>
      <c r="Y946" s="24" t="inlineStr">
        <is>
          <t>oddalerts.com</t>
        </is>
      </c>
    </row>
    <row r="947">
      <c r="A947" s="24" t="inlineStr">
        <is>
          <t>E2-Doncaste-Barnsley</t>
        </is>
      </c>
      <c r="B947" s="24" t="inlineStr">
        <is>
          <t>E2</t>
        </is>
      </c>
      <c r="C947" s="24" t="inlineStr">
        <is>
          <t>League One</t>
        </is>
      </c>
      <c r="D947" s="24" t="n">
        <v>2</v>
      </c>
      <c r="E947" s="29" t="n">
        <v>46256.52083333334</v>
      </c>
      <c r="F947" s="24" t="inlineStr">
        <is>
          <t>Doncaster</t>
        </is>
      </c>
      <c r="G947" s="24" t="inlineStr">
        <is>
          <t>Barnsley</t>
        </is>
      </c>
      <c r="H947" s="37" t="n">
        <v>0</v>
      </c>
      <c r="I947" s="37" t="n">
        <v>0</v>
      </c>
      <c r="J947" s="37" t="n">
        <v>1.49</v>
      </c>
      <c r="K947" s="37" t="n">
        <v>0.67</v>
      </c>
      <c r="L947" s="31" t="n">
        <v>0.4080498681858203</v>
      </c>
      <c r="M947" s="31" t="n">
        <v>0.2827352714910342</v>
      </c>
      <c r="N947" s="31" t="n">
        <v>0.3092148603231455</v>
      </c>
      <c r="O947" s="33">
        <f>3*L947+M947</f>
        <v/>
      </c>
      <c r="P947" s="33">
        <f>3*N947+M947</f>
        <v/>
      </c>
      <c r="Q947" s="31">
        <f>IF(OR(J947="",K947=""),"",SUMPRODUCT(POISSON(Helper!$A$2:$A$122,J947,FALSE)*POISSON(Helper!$B$2:$B$122,K947,FALSE)*Helper!$C$2:$C$122))</f>
        <v/>
      </c>
      <c r="R947" s="31">
        <f>IF(OR(J947="",K947=""),"",SUMPRODUCT(POISSON(Helper!$A$2:$A$122,J947,FALSE)*POISSON(Helper!$B$2:$B$122,K947,FALSE)*Helper!$D$2:$D$122))</f>
        <v/>
      </c>
      <c r="S947" s="31">
        <f>IF(Q947="","",1-Q947-R947)</f>
        <v/>
      </c>
      <c r="T947" s="33">
        <f>IF(Q947="","",3*Q947+R947)</f>
        <v/>
      </c>
      <c r="U947" s="33">
        <f>IF(Q947="","",3*S947+R947)</f>
        <v/>
      </c>
      <c r="V947" s="24">
        <f>IF(OR(H947="",I947=""),"",IF(H947&gt;I947,3,IF(H947=I947,1,0)))</f>
        <v/>
      </c>
      <c r="W947" s="24">
        <f>IF(OR(H947="",I947=""),"",IF(I947&gt;H947,3,IF(H947=I947,1,0)))</f>
        <v/>
      </c>
      <c r="X947" s="24">
        <f>IF(OR(H947="",I947=""),0,1)</f>
        <v/>
      </c>
      <c r="Y947" s="24" t="inlineStr">
        <is>
          <t>oddalerts.com</t>
        </is>
      </c>
    </row>
    <row r="948">
      <c r="A948" s="24" t="inlineStr">
        <is>
          <t>E2-Luton-NottsCou</t>
        </is>
      </c>
      <c r="B948" s="24" t="inlineStr">
        <is>
          <t>E2</t>
        </is>
      </c>
      <c r="C948" s="24" t="inlineStr">
        <is>
          <t>League One</t>
        </is>
      </c>
      <c r="D948" s="24" t="n">
        <v>2</v>
      </c>
      <c r="E948" s="29" t="n">
        <v>46256.52083333334</v>
      </c>
      <c r="F948" s="24" t="inlineStr">
        <is>
          <t>Luton</t>
        </is>
      </c>
      <c r="G948" s="24" t="inlineStr">
        <is>
          <t>Notts County</t>
        </is>
      </c>
      <c r="H948" s="37" t="n">
        <v>2</v>
      </c>
      <c r="I948" s="37" t="n">
        <v>2</v>
      </c>
      <c r="J948" s="37" t="n">
        <v>2.19</v>
      </c>
      <c r="K948" s="37" t="n">
        <v>0.55</v>
      </c>
      <c r="L948" s="31" t="n">
        <v>0.5044395000819746</v>
      </c>
      <c r="M948" s="31" t="n">
        <v>0.2662089603648593</v>
      </c>
      <c r="N948" s="31" t="n">
        <v>0.2293515395531661</v>
      </c>
      <c r="O948" s="33">
        <f>3*L948+M948</f>
        <v/>
      </c>
      <c r="P948" s="33">
        <f>3*N948+M948</f>
        <v/>
      </c>
      <c r="Q948" s="31">
        <f>IF(OR(J948="",K948=""),"",SUMPRODUCT(POISSON(Helper!$A$2:$A$122,J948,FALSE)*POISSON(Helper!$B$2:$B$122,K948,FALSE)*Helper!$C$2:$C$122))</f>
        <v/>
      </c>
      <c r="R948" s="31">
        <f>IF(OR(J948="",K948=""),"",SUMPRODUCT(POISSON(Helper!$A$2:$A$122,J948,FALSE)*POISSON(Helper!$B$2:$B$122,K948,FALSE)*Helper!$D$2:$D$122))</f>
        <v/>
      </c>
      <c r="S948" s="31">
        <f>IF(Q948="","",1-Q948-R948)</f>
        <v/>
      </c>
      <c r="T948" s="33">
        <f>IF(Q948="","",3*Q948+R948)</f>
        <v/>
      </c>
      <c r="U948" s="33">
        <f>IF(Q948="","",3*S948+R948)</f>
        <v/>
      </c>
      <c r="V948" s="24">
        <f>IF(OR(H948="",I948=""),"",IF(H948&gt;I948,3,IF(H948=I948,1,0)))</f>
        <v/>
      </c>
      <c r="W948" s="24">
        <f>IF(OR(H948="",I948=""),"",IF(I948&gt;H948,3,IF(H948=I948,1,0)))</f>
        <v/>
      </c>
      <c r="X948" s="24">
        <f>IF(OR(H948="",I948=""),0,1)</f>
        <v/>
      </c>
      <c r="Y948" s="24" t="inlineStr">
        <is>
          <t>oddalerts.com</t>
        </is>
      </c>
    </row>
    <row r="949">
      <c r="A949" s="24" t="inlineStr">
        <is>
          <t>E2-AFCWimbl-Reading</t>
        </is>
      </c>
      <c r="B949" s="24" t="inlineStr">
        <is>
          <t>E2</t>
        </is>
      </c>
      <c r="C949" s="24" t="inlineStr">
        <is>
          <t>League One</t>
        </is>
      </c>
      <c r="D949" s="24" t="n">
        <v>2</v>
      </c>
      <c r="E949" s="29" t="n">
        <v>46256.625</v>
      </c>
      <c r="F949" s="24" t="inlineStr">
        <is>
          <t>AFC Wimbledon</t>
        </is>
      </c>
      <c r="G949" s="24" t="inlineStr">
        <is>
          <t>Reading</t>
        </is>
      </c>
      <c r="H949" s="37" t="n">
        <v>0</v>
      </c>
      <c r="I949" s="37" t="n">
        <v>0</v>
      </c>
      <c r="J949" s="37" t="n">
        <v>0.45</v>
      </c>
      <c r="K949" s="37" t="n">
        <v>1.07</v>
      </c>
      <c r="L949" s="31" t="n">
        <v>0.3388162119180491</v>
      </c>
      <c r="M949" s="31" t="n">
        <v>0.2848189090312148</v>
      </c>
      <c r="N949" s="31" t="n">
        <v>0.3763648790507361</v>
      </c>
      <c r="O949" s="33">
        <f>3*L949+M949</f>
        <v/>
      </c>
      <c r="P949" s="33">
        <f>3*N949+M949</f>
        <v/>
      </c>
      <c r="Q949" s="31">
        <f>IF(OR(J949="",K949=""),"",SUMPRODUCT(POISSON(Helper!$A$2:$A$122,J949,FALSE)*POISSON(Helper!$B$2:$B$122,K949,FALSE)*Helper!$C$2:$C$122))</f>
        <v/>
      </c>
      <c r="R949" s="31">
        <f>IF(OR(J949="",K949=""),"",SUMPRODUCT(POISSON(Helper!$A$2:$A$122,J949,FALSE)*POISSON(Helper!$B$2:$B$122,K949,FALSE)*Helper!$D$2:$D$122))</f>
        <v/>
      </c>
      <c r="S949" s="31">
        <f>IF(Q949="","",1-Q949-R949)</f>
        <v/>
      </c>
      <c r="T949" s="33">
        <f>IF(Q949="","",3*Q949+R949)</f>
        <v/>
      </c>
      <c r="U949" s="33">
        <f>IF(Q949="","",3*S949+R949)</f>
        <v/>
      </c>
      <c r="V949" s="24">
        <f>IF(OR(H949="",I949=""),"",IF(H949&gt;I949,3,IF(H949=I949,1,0)))</f>
        <v/>
      </c>
      <c r="W949" s="24">
        <f>IF(OR(H949="",I949=""),"",IF(I949&gt;H949,3,IF(H949=I949,1,0)))</f>
        <v/>
      </c>
      <c r="X949" s="24">
        <f>IF(OR(H949="",I949=""),0,1)</f>
        <v/>
      </c>
      <c r="Y949" s="24" t="inlineStr">
        <is>
          <t>oddalerts.com</t>
        </is>
      </c>
    </row>
    <row r="950">
      <c r="A950" s="24" t="inlineStr">
        <is>
          <t>E2-Bromley-Cambridg</t>
        </is>
      </c>
      <c r="B950" s="24" t="inlineStr">
        <is>
          <t>E2</t>
        </is>
      </c>
      <c r="C950" s="24" t="inlineStr">
        <is>
          <t>League One</t>
        </is>
      </c>
      <c r="D950" s="24" t="n">
        <v>2</v>
      </c>
      <c r="E950" s="29" t="n">
        <v>46256.625</v>
      </c>
      <c r="F950" s="24" t="inlineStr">
        <is>
          <t>Bromley</t>
        </is>
      </c>
      <c r="G950" s="24" t="inlineStr">
        <is>
          <t>Cambridge</t>
        </is>
      </c>
      <c r="H950" s="37" t="n">
        <v>1</v>
      </c>
      <c r="I950" s="37" t="n">
        <v>1</v>
      </c>
      <c r="J950" s="37" t="n">
        <v>0.66</v>
      </c>
      <c r="K950" s="37" t="n">
        <v>1.05</v>
      </c>
      <c r="L950" s="31" t="n">
        <v>0.3707214546176084</v>
      </c>
      <c r="M950" s="31" t="n">
        <v>0.2849959976058942</v>
      </c>
      <c r="N950" s="31" t="n">
        <v>0.3442825477764974</v>
      </c>
      <c r="O950" s="33">
        <f>3*L950+M950</f>
        <v/>
      </c>
      <c r="P950" s="33">
        <f>3*N950+M950</f>
        <v/>
      </c>
      <c r="Q950" s="31">
        <f>IF(OR(J950="",K950=""),"",SUMPRODUCT(POISSON(Helper!$A$2:$A$122,J950,FALSE)*POISSON(Helper!$B$2:$B$122,K950,FALSE)*Helper!$C$2:$C$122))</f>
        <v/>
      </c>
      <c r="R950" s="31">
        <f>IF(OR(J950="",K950=""),"",SUMPRODUCT(POISSON(Helper!$A$2:$A$122,J950,FALSE)*POISSON(Helper!$B$2:$B$122,K950,FALSE)*Helper!$D$2:$D$122))</f>
        <v/>
      </c>
      <c r="S950" s="31">
        <f>IF(Q950="","",1-Q950-R950)</f>
        <v/>
      </c>
      <c r="T950" s="33">
        <f>IF(Q950="","",3*Q950+R950)</f>
        <v/>
      </c>
      <c r="U950" s="33">
        <f>IF(Q950="","",3*S950+R950)</f>
        <v/>
      </c>
      <c r="V950" s="24">
        <f>IF(OR(H950="",I950=""),"",IF(H950&gt;I950,3,IF(H950=I950,1,0)))</f>
        <v/>
      </c>
      <c r="W950" s="24">
        <f>IF(OR(H950="",I950=""),"",IF(I950&gt;H950,3,IF(H950=I950,1,0)))</f>
        <v/>
      </c>
      <c r="X950" s="24">
        <f>IF(OR(H950="",I950=""),0,1)</f>
        <v/>
      </c>
      <c r="Y950" s="24" t="inlineStr">
        <is>
          <t>oddalerts.com</t>
        </is>
      </c>
    </row>
    <row r="951">
      <c r="A951" s="24" t="inlineStr">
        <is>
          <t>E2-Leiceste-Burton</t>
        </is>
      </c>
      <c r="B951" s="24" t="inlineStr">
        <is>
          <t>E2</t>
        </is>
      </c>
      <c r="C951" s="24" t="inlineStr">
        <is>
          <t>League One</t>
        </is>
      </c>
      <c r="D951" s="24" t="n">
        <v>2</v>
      </c>
      <c r="E951" s="29" t="n">
        <v>46256.625</v>
      </c>
      <c r="F951" s="24" t="inlineStr">
        <is>
          <t>Leicester</t>
        </is>
      </c>
      <c r="G951" s="24" t="inlineStr">
        <is>
          <t>Burton</t>
        </is>
      </c>
      <c r="H951" s="37" t="n">
        <v>1</v>
      </c>
      <c r="I951" s="37" t="n">
        <v>2</v>
      </c>
      <c r="J951" s="37" t="n">
        <v>1.1</v>
      </c>
      <c r="K951" s="37" t="n">
        <v>0.96</v>
      </c>
      <c r="L951" s="31" t="n">
        <v>0.6197690878855812</v>
      </c>
      <c r="M951" s="31" t="n">
        <v>0.2293923416751011</v>
      </c>
      <c r="N951" s="31" t="n">
        <v>0.1508385704393177</v>
      </c>
      <c r="O951" s="33">
        <f>3*L951+M951</f>
        <v/>
      </c>
      <c r="P951" s="33">
        <f>3*N951+M951</f>
        <v/>
      </c>
      <c r="Q951" s="31">
        <f>IF(OR(J951="",K951=""),"",SUMPRODUCT(POISSON(Helper!$A$2:$A$122,J951,FALSE)*POISSON(Helper!$B$2:$B$122,K951,FALSE)*Helper!$C$2:$C$122))</f>
        <v/>
      </c>
      <c r="R951" s="31">
        <f>IF(OR(J951="",K951=""),"",SUMPRODUCT(POISSON(Helper!$A$2:$A$122,J951,FALSE)*POISSON(Helper!$B$2:$B$122,K951,FALSE)*Helper!$D$2:$D$122))</f>
        <v/>
      </c>
      <c r="S951" s="31">
        <f>IF(Q951="","",1-Q951-R951)</f>
        <v/>
      </c>
      <c r="T951" s="33">
        <f>IF(Q951="","",3*Q951+R951)</f>
        <v/>
      </c>
      <c r="U951" s="33">
        <f>IF(Q951="","",3*S951+R951)</f>
        <v/>
      </c>
      <c r="V951" s="24">
        <f>IF(OR(H951="",I951=""),"",IF(H951&gt;I951,3,IF(H951=I951,1,0)))</f>
        <v/>
      </c>
      <c r="W951" s="24">
        <f>IF(OR(H951="",I951=""),"",IF(I951&gt;H951,3,IF(H951=I951,1,0)))</f>
        <v/>
      </c>
      <c r="X951" s="24">
        <f>IF(OR(H951="",I951=""),0,1)</f>
        <v/>
      </c>
      <c r="Y951" s="24" t="inlineStr">
        <is>
          <t>oddalerts.com</t>
        </is>
      </c>
    </row>
    <row r="952">
      <c r="A952" s="24" t="inlineStr">
        <is>
          <t>E2-MKDons-Huddersf</t>
        </is>
      </c>
      <c r="B952" s="24" t="inlineStr">
        <is>
          <t>E2</t>
        </is>
      </c>
      <c r="C952" s="24" t="inlineStr">
        <is>
          <t>League One</t>
        </is>
      </c>
      <c r="D952" s="24" t="n">
        <v>2</v>
      </c>
      <c r="E952" s="29" t="n">
        <v>46256.625</v>
      </c>
      <c r="F952" s="24" t="inlineStr">
        <is>
          <t>MK Dons</t>
        </is>
      </c>
      <c r="G952" s="24" t="inlineStr">
        <is>
          <t>Huddersfield</t>
        </is>
      </c>
      <c r="H952" s="37" t="n">
        <v>1</v>
      </c>
      <c r="I952" s="37" t="n">
        <v>1</v>
      </c>
      <c r="J952" s="37" t="n">
        <v>1.46</v>
      </c>
      <c r="K952" s="37" t="n">
        <v>2.06</v>
      </c>
      <c r="L952" s="31" t="n">
        <v>0.4001881796777167</v>
      </c>
      <c r="M952" s="31" t="n">
        <v>0.2834202292142391</v>
      </c>
      <c r="N952" s="31" t="n">
        <v>0.3163915911080442</v>
      </c>
      <c r="O952" s="33">
        <f>3*L952+M952</f>
        <v/>
      </c>
      <c r="P952" s="33">
        <f>3*N952+M952</f>
        <v/>
      </c>
      <c r="Q952" s="31">
        <f>IF(OR(J952="",K952=""),"",SUMPRODUCT(POISSON(Helper!$A$2:$A$122,J952,FALSE)*POISSON(Helper!$B$2:$B$122,K952,FALSE)*Helper!$C$2:$C$122))</f>
        <v/>
      </c>
      <c r="R952" s="31">
        <f>IF(OR(J952="",K952=""),"",SUMPRODUCT(POISSON(Helper!$A$2:$A$122,J952,FALSE)*POISSON(Helper!$B$2:$B$122,K952,FALSE)*Helper!$D$2:$D$122))</f>
        <v/>
      </c>
      <c r="S952" s="31">
        <f>IF(Q952="","",1-Q952-R952)</f>
        <v/>
      </c>
      <c r="T952" s="33">
        <f>IF(Q952="","",3*Q952+R952)</f>
        <v/>
      </c>
      <c r="U952" s="33">
        <f>IF(Q952="","",3*S952+R952)</f>
        <v/>
      </c>
      <c r="V952" s="24">
        <f>IF(OR(H952="",I952=""),"",IF(H952&gt;I952,3,IF(H952=I952,1,0)))</f>
        <v/>
      </c>
      <c r="W952" s="24">
        <f>IF(OR(H952="",I952=""),"",IF(I952&gt;H952,3,IF(H952=I952,1,0)))</f>
        <v/>
      </c>
      <c r="X952" s="24">
        <f>IF(OR(H952="",I952=""),0,1)</f>
        <v/>
      </c>
      <c r="Y952" s="24" t="inlineStr">
        <is>
          <t>oddalerts.com</t>
        </is>
      </c>
    </row>
    <row r="953">
      <c r="A953" s="24" t="inlineStr">
        <is>
          <t>E2-Peterbor-Mansfiel</t>
        </is>
      </c>
      <c r="B953" s="24" t="inlineStr">
        <is>
          <t>E2</t>
        </is>
      </c>
      <c r="C953" s="24" t="inlineStr">
        <is>
          <t>League One</t>
        </is>
      </c>
      <c r="D953" s="24" t="n">
        <v>2</v>
      </c>
      <c r="E953" s="29" t="n">
        <v>46256.625</v>
      </c>
      <c r="F953" s="24" t="inlineStr">
        <is>
          <t>Peterborough</t>
        </is>
      </c>
      <c r="G953" s="24" t="inlineStr">
        <is>
          <t>Mansfield</t>
        </is>
      </c>
      <c r="H953" s="37" t="n">
        <v>2</v>
      </c>
      <c r="I953" s="37" t="n">
        <v>1</v>
      </c>
      <c r="J953" s="37" t="n">
        <v>1.72</v>
      </c>
      <c r="K953" s="37" t="n">
        <v>0.87</v>
      </c>
      <c r="L953" s="31" t="n">
        <v>0.4051767387729938</v>
      </c>
      <c r="M953" s="31" t="n">
        <v>0.2829981265381613</v>
      </c>
      <c r="N953" s="31" t="n">
        <v>0.311825134688845</v>
      </c>
      <c r="O953" s="33">
        <f>3*L953+M953</f>
        <v/>
      </c>
      <c r="P953" s="33">
        <f>3*N953+M953</f>
        <v/>
      </c>
      <c r="Q953" s="31">
        <f>IF(OR(J953="",K953=""),"",SUMPRODUCT(POISSON(Helper!$A$2:$A$122,J953,FALSE)*POISSON(Helper!$B$2:$B$122,K953,FALSE)*Helper!$C$2:$C$122))</f>
        <v/>
      </c>
      <c r="R953" s="31">
        <f>IF(OR(J953="",K953=""),"",SUMPRODUCT(POISSON(Helper!$A$2:$A$122,J953,FALSE)*POISSON(Helper!$B$2:$B$122,K953,FALSE)*Helper!$D$2:$D$122))</f>
        <v/>
      </c>
      <c r="S953" s="31">
        <f>IF(Q953="","",1-Q953-R953)</f>
        <v/>
      </c>
      <c r="T953" s="33">
        <f>IF(Q953="","",3*Q953+R953)</f>
        <v/>
      </c>
      <c r="U953" s="33">
        <f>IF(Q953="","",3*S953+R953)</f>
        <v/>
      </c>
      <c r="V953" s="24">
        <f>IF(OR(H953="",I953=""),"",IF(H953&gt;I953,3,IF(H953=I953,1,0)))</f>
        <v/>
      </c>
      <c r="W953" s="24">
        <f>IF(OR(H953="",I953=""),"",IF(I953&gt;H953,3,IF(H953=I953,1,0)))</f>
        <v/>
      </c>
      <c r="X953" s="24">
        <f>IF(OR(H953="",I953=""),0,1)</f>
        <v/>
      </c>
      <c r="Y953" s="24" t="inlineStr">
        <is>
          <t>oddalerts.com</t>
        </is>
      </c>
    </row>
    <row r="954">
      <c r="A954" s="24" t="inlineStr">
        <is>
          <t>E2-Stevenag-Oxford</t>
        </is>
      </c>
      <c r="B954" s="24" t="inlineStr">
        <is>
          <t>E2</t>
        </is>
      </c>
      <c r="C954" s="24" t="inlineStr">
        <is>
          <t>League One</t>
        </is>
      </c>
      <c r="D954" s="24" t="n">
        <v>2</v>
      </c>
      <c r="E954" s="29" t="n">
        <v>46256.625</v>
      </c>
      <c r="F954" s="24" t="inlineStr">
        <is>
          <t>Stevenage</t>
        </is>
      </c>
      <c r="G954" s="24" t="inlineStr">
        <is>
          <t>Oxford</t>
        </is>
      </c>
      <c r="H954" s="37" t="n">
        <v>1</v>
      </c>
      <c r="I954" s="37" t="n">
        <v>2</v>
      </c>
      <c r="J954" s="37" t="n">
        <v>0.88</v>
      </c>
      <c r="K954" s="37" t="n">
        <v>1.32</v>
      </c>
      <c r="L954" s="31" t="n">
        <v>0.3879366441424015</v>
      </c>
      <c r="M954" s="31" t="n">
        <v>0.2842689535328335</v>
      </c>
      <c r="N954" s="31" t="n">
        <v>0.327794402324765</v>
      </c>
      <c r="O954" s="33">
        <f>3*L954+M954</f>
        <v/>
      </c>
      <c r="P954" s="33">
        <f>3*N954+M954</f>
        <v/>
      </c>
      <c r="Q954" s="31">
        <f>IF(OR(J954="",K954=""),"",SUMPRODUCT(POISSON(Helper!$A$2:$A$122,J954,FALSE)*POISSON(Helper!$B$2:$B$122,K954,FALSE)*Helper!$C$2:$C$122))</f>
        <v/>
      </c>
      <c r="R954" s="31">
        <f>IF(OR(J954="",K954=""),"",SUMPRODUCT(POISSON(Helper!$A$2:$A$122,J954,FALSE)*POISSON(Helper!$B$2:$B$122,K954,FALSE)*Helper!$D$2:$D$122))</f>
        <v/>
      </c>
      <c r="S954" s="31">
        <f>IF(Q954="","",1-Q954-R954)</f>
        <v/>
      </c>
      <c r="T954" s="33">
        <f>IF(Q954="","",3*Q954+R954)</f>
        <v/>
      </c>
      <c r="U954" s="33">
        <f>IF(Q954="","",3*S954+R954)</f>
        <v/>
      </c>
      <c r="V954" s="24">
        <f>IF(OR(H954="",I954=""),"",IF(H954&gt;I954,3,IF(H954=I954,1,0)))</f>
        <v/>
      </c>
      <c r="W954" s="24">
        <f>IF(OR(H954="",I954=""),"",IF(I954&gt;H954,3,IF(H954=I954,1,0)))</f>
        <v/>
      </c>
      <c r="X954" s="24">
        <f>IF(OR(H954="",I954=""),0,1)</f>
        <v/>
      </c>
      <c r="Y954" s="24" t="inlineStr">
        <is>
          <t>oddalerts.com</t>
        </is>
      </c>
    </row>
    <row r="955">
      <c r="A955" s="24" t="inlineStr">
        <is>
          <t>E2-Stockpor-Blackpoo</t>
        </is>
      </c>
      <c r="B955" s="24" t="inlineStr">
        <is>
          <t>E2</t>
        </is>
      </c>
      <c r="C955" s="24" t="inlineStr">
        <is>
          <t>League One</t>
        </is>
      </c>
      <c r="D955" s="24" t="n">
        <v>2</v>
      </c>
      <c r="E955" s="29" t="n">
        <v>46256.625</v>
      </c>
      <c r="F955" s="24" t="inlineStr">
        <is>
          <t>Stockport</t>
        </is>
      </c>
      <c r="G955" s="24" t="inlineStr">
        <is>
          <t>Blackpool</t>
        </is>
      </c>
      <c r="H955" s="37" t="n">
        <v>1</v>
      </c>
      <c r="I955" s="37" t="n">
        <v>2</v>
      </c>
      <c r="J955" s="37" t="n">
        <v>3.01</v>
      </c>
      <c r="K955" s="37" t="n">
        <v>1.85</v>
      </c>
      <c r="L955" s="31" t="n">
        <v>0.4387751303378022</v>
      </c>
      <c r="M955" s="31" t="n">
        <v>0.279050322665266</v>
      </c>
      <c r="N955" s="31" t="n">
        <v>0.2821745469969317</v>
      </c>
      <c r="O955" s="33">
        <f>3*L955+M955</f>
        <v/>
      </c>
      <c r="P955" s="33">
        <f>3*N955+M955</f>
        <v/>
      </c>
      <c r="Q955" s="31">
        <f>IF(OR(J955="",K955=""),"",SUMPRODUCT(POISSON(Helper!$A$2:$A$122,J955,FALSE)*POISSON(Helper!$B$2:$B$122,K955,FALSE)*Helper!$C$2:$C$122))</f>
        <v/>
      </c>
      <c r="R955" s="31">
        <f>IF(OR(J955="",K955=""),"",SUMPRODUCT(POISSON(Helper!$A$2:$A$122,J955,FALSE)*POISSON(Helper!$B$2:$B$122,K955,FALSE)*Helper!$D$2:$D$122))</f>
        <v/>
      </c>
      <c r="S955" s="31">
        <f>IF(Q955="","",1-Q955-R955)</f>
        <v/>
      </c>
      <c r="T955" s="33">
        <f>IF(Q955="","",3*Q955+R955)</f>
        <v/>
      </c>
      <c r="U955" s="33">
        <f>IF(Q955="","",3*S955+R955)</f>
        <v/>
      </c>
      <c r="V955" s="24">
        <f>IF(OR(H955="",I955=""),"",IF(H955&gt;I955,3,IF(H955=I955,1,0)))</f>
        <v/>
      </c>
      <c r="W955" s="24">
        <f>IF(OR(H955="",I955=""),"",IF(I955&gt;H955,3,IF(H955=I955,1,0)))</f>
        <v/>
      </c>
      <c r="X955" s="24">
        <f>IF(OR(H955="",I955=""),0,1)</f>
        <v/>
      </c>
      <c r="Y955" s="24" t="inlineStr">
        <is>
          <t>oddalerts.com</t>
        </is>
      </c>
    </row>
    <row r="956">
      <c r="A956" s="24" t="inlineStr">
        <is>
          <t>E2-Wigan-LeytonOr</t>
        </is>
      </c>
      <c r="B956" s="24" t="inlineStr">
        <is>
          <t>E2</t>
        </is>
      </c>
      <c r="C956" s="24" t="inlineStr">
        <is>
          <t>League One</t>
        </is>
      </c>
      <c r="D956" s="24" t="n">
        <v>2</v>
      </c>
      <c r="E956" s="29" t="n">
        <v>46256.625</v>
      </c>
      <c r="F956" s="24" t="inlineStr">
        <is>
          <t>Wigan</t>
        </is>
      </c>
      <c r="G956" s="24" t="inlineStr">
        <is>
          <t>Leyton Orient</t>
        </is>
      </c>
      <c r="H956" s="37" t="n">
        <v>0</v>
      </c>
      <c r="I956" s="37" t="n">
        <v>2</v>
      </c>
      <c r="J956" s="37" t="n">
        <v>1.61</v>
      </c>
      <c r="K956" s="37" t="n">
        <v>0.73</v>
      </c>
      <c r="L956" s="31" t="n">
        <v>0.4271090150685386</v>
      </c>
      <c r="M956" s="31" t="n">
        <v>0.2806343404318992</v>
      </c>
      <c r="N956" s="31" t="n">
        <v>0.2922566444995622</v>
      </c>
      <c r="O956" s="33">
        <f>3*L956+M956</f>
        <v/>
      </c>
      <c r="P956" s="33">
        <f>3*N956+M956</f>
        <v/>
      </c>
      <c r="Q956" s="31">
        <f>IF(OR(J956="",K956=""),"",SUMPRODUCT(POISSON(Helper!$A$2:$A$122,J956,FALSE)*POISSON(Helper!$B$2:$B$122,K956,FALSE)*Helper!$C$2:$C$122))</f>
        <v/>
      </c>
      <c r="R956" s="31">
        <f>IF(OR(J956="",K956=""),"",SUMPRODUCT(POISSON(Helper!$A$2:$A$122,J956,FALSE)*POISSON(Helper!$B$2:$B$122,K956,FALSE)*Helper!$D$2:$D$122))</f>
        <v/>
      </c>
      <c r="S956" s="31">
        <f>IF(Q956="","",1-Q956-R956)</f>
        <v/>
      </c>
      <c r="T956" s="33">
        <f>IF(Q956="","",3*Q956+R956)</f>
        <v/>
      </c>
      <c r="U956" s="33">
        <f>IF(Q956="","",3*S956+R956)</f>
        <v/>
      </c>
      <c r="V956" s="24">
        <f>IF(OR(H956="",I956=""),"",IF(H956&gt;I956,3,IF(H956=I956,1,0)))</f>
        <v/>
      </c>
      <c r="W956" s="24">
        <f>IF(OR(H956="",I956=""),"",IF(I956&gt;H956,3,IF(H956=I956,1,0)))</f>
        <v/>
      </c>
      <c r="X956" s="24">
        <f>IF(OR(H956="",I956=""),0,1)</f>
        <v/>
      </c>
      <c r="Y956" s="24" t="inlineStr">
        <is>
          <t>oddalerts.com</t>
        </is>
      </c>
    </row>
    <row r="957">
      <c r="A957" s="24" t="inlineStr">
        <is>
          <t>E2-Wycombe-Plymouth</t>
        </is>
      </c>
      <c r="B957" s="24" t="inlineStr">
        <is>
          <t>E2</t>
        </is>
      </c>
      <c r="C957" s="24" t="inlineStr">
        <is>
          <t>League One</t>
        </is>
      </c>
      <c r="D957" s="24" t="n">
        <v>2</v>
      </c>
      <c r="E957" s="29" t="n">
        <v>46256.625</v>
      </c>
      <c r="F957" s="24" t="inlineStr">
        <is>
          <t>Wycombe</t>
        </is>
      </c>
      <c r="G957" s="24" t="inlineStr">
        <is>
          <t>Plymouth</t>
        </is>
      </c>
      <c r="H957" s="37" t="n">
        <v>1</v>
      </c>
      <c r="I957" s="37" t="n">
        <v>1</v>
      </c>
      <c r="J957" s="37" t="n">
        <v>2.26</v>
      </c>
      <c r="K957" s="37" t="n">
        <v>0.93</v>
      </c>
      <c r="L957" s="31" t="n">
        <v>0.3841678079717088</v>
      </c>
      <c r="M957" s="31" t="n">
        <v>0.2844753086873678</v>
      </c>
      <c r="N957" s="31" t="n">
        <v>0.3313568833409234</v>
      </c>
      <c r="O957" s="33">
        <f>3*L957+M957</f>
        <v/>
      </c>
      <c r="P957" s="33">
        <f>3*N957+M957</f>
        <v/>
      </c>
      <c r="Q957" s="31">
        <f>IF(OR(J957="",K957=""),"",SUMPRODUCT(POISSON(Helper!$A$2:$A$122,J957,FALSE)*POISSON(Helper!$B$2:$B$122,K957,FALSE)*Helper!$C$2:$C$122))</f>
        <v/>
      </c>
      <c r="R957" s="31">
        <f>IF(OR(J957="",K957=""),"",SUMPRODUCT(POISSON(Helper!$A$2:$A$122,J957,FALSE)*POISSON(Helper!$B$2:$B$122,K957,FALSE)*Helper!$D$2:$D$122))</f>
        <v/>
      </c>
      <c r="S957" s="31">
        <f>IF(Q957="","",1-Q957-R957)</f>
        <v/>
      </c>
      <c r="T957" s="33">
        <f>IF(Q957="","",3*Q957+R957)</f>
        <v/>
      </c>
      <c r="U957" s="33">
        <f>IF(Q957="","",3*S957+R957)</f>
        <v/>
      </c>
      <c r="V957" s="24">
        <f>IF(OR(H957="",I957=""),"",IF(H957&gt;I957,3,IF(H957=I957,1,0)))</f>
        <v/>
      </c>
      <c r="W957" s="24">
        <f>IF(OR(H957="",I957=""),"",IF(I957&gt;H957,3,IF(H957=I957,1,0)))</f>
        <v/>
      </c>
      <c r="X957" s="24">
        <f>IF(OR(H957="",I957=""),0,1)</f>
        <v/>
      </c>
      <c r="Y957" s="24" t="inlineStr">
        <is>
          <t>oddalerts.com</t>
        </is>
      </c>
    </row>
    <row r="958">
      <c r="A958" s="24" t="inlineStr">
        <is>
          <t>E2-Blackpoo-Peterbor</t>
        </is>
      </c>
      <c r="B958" s="24" t="inlineStr">
        <is>
          <t>E2</t>
        </is>
      </c>
      <c r="C958" s="24" t="inlineStr">
        <is>
          <t>League One</t>
        </is>
      </c>
      <c r="D958" s="24" t="n">
        <v>3</v>
      </c>
      <c r="E958" s="29" t="n">
        <v>46263.52083333334</v>
      </c>
      <c r="F958" s="24" t="inlineStr">
        <is>
          <t>Blackpool</t>
        </is>
      </c>
      <c r="G958" s="24" t="inlineStr">
        <is>
          <t>Peterborough</t>
        </is>
      </c>
      <c r="H958" s="37" t="n">
        <v>4</v>
      </c>
      <c r="I958" s="37" t="n">
        <v>0</v>
      </c>
      <c r="J958" s="37" t="n">
        <v>4.09</v>
      </c>
      <c r="K958" s="37" t="n">
        <v>1.55</v>
      </c>
      <c r="L958" s="31" t="n">
        <v>0.4485945041290484</v>
      </c>
      <c r="M958" s="31" t="n">
        <v>0.2775472014553585</v>
      </c>
      <c r="N958" s="31" t="n">
        <v>0.2738582944155931</v>
      </c>
      <c r="O958" s="33">
        <f>3*L958+M958</f>
        <v/>
      </c>
      <c r="P958" s="33">
        <f>3*N958+M958</f>
        <v/>
      </c>
      <c r="Q958" s="31">
        <f>IF(OR(J958="",K958=""),"",SUMPRODUCT(POISSON(Helper!$A$2:$A$122,J958,FALSE)*POISSON(Helper!$B$2:$B$122,K958,FALSE)*Helper!$C$2:$C$122))</f>
        <v/>
      </c>
      <c r="R958" s="31">
        <f>IF(OR(J958="",K958=""),"",SUMPRODUCT(POISSON(Helper!$A$2:$A$122,J958,FALSE)*POISSON(Helper!$B$2:$B$122,K958,FALSE)*Helper!$D$2:$D$122))</f>
        <v/>
      </c>
      <c r="S958" s="31">
        <f>IF(Q958="","",1-Q958-R958)</f>
        <v/>
      </c>
      <c r="T958" s="33">
        <f>IF(Q958="","",3*Q958+R958)</f>
        <v/>
      </c>
      <c r="U958" s="33">
        <f>IF(Q958="","",3*S958+R958)</f>
        <v/>
      </c>
      <c r="V958" s="24">
        <f>IF(OR(H958="",I958=""),"",IF(H958&gt;I958,3,IF(H958=I958,1,0)))</f>
        <v/>
      </c>
      <c r="W958" s="24">
        <f>IF(OR(H958="",I958=""),"",IF(I958&gt;H958,3,IF(H958=I958,1,0)))</f>
        <v/>
      </c>
      <c r="X958" s="24">
        <f>IF(OR(H958="",I958=""),0,1)</f>
        <v/>
      </c>
      <c r="Y958" s="24" t="inlineStr">
        <is>
          <t>oddalerts.com</t>
        </is>
      </c>
    </row>
    <row r="959">
      <c r="A959" s="24" t="inlineStr">
        <is>
          <t>E2-MKDons-Leiceste</t>
        </is>
      </c>
      <c r="B959" s="24" t="inlineStr">
        <is>
          <t>E2</t>
        </is>
      </c>
      <c r="C959" s="24" t="inlineStr">
        <is>
          <t>League One</t>
        </is>
      </c>
      <c r="D959" s="24" t="n">
        <v>3</v>
      </c>
      <c r="E959" s="29" t="n">
        <v>46263.52083333334</v>
      </c>
      <c r="F959" s="24" t="inlineStr">
        <is>
          <t>MK Dons</t>
        </is>
      </c>
      <c r="G959" s="24" t="inlineStr">
        <is>
          <t>Leicester</t>
        </is>
      </c>
      <c r="H959" s="37" t="n">
        <v>0</v>
      </c>
      <c r="I959" s="37" t="n">
        <v>0</v>
      </c>
      <c r="J959" s="37" t="n">
        <v>0.7</v>
      </c>
      <c r="K959" s="37" t="n">
        <v>1.51</v>
      </c>
      <c r="L959" s="31" t="n">
        <v>0.3076811713144468</v>
      </c>
      <c r="M959" s="31" t="n">
        <v>0.2825734352465538</v>
      </c>
      <c r="N959" s="31" t="n">
        <v>0.4097453934389994</v>
      </c>
      <c r="O959" s="33">
        <f>3*L959+M959</f>
        <v/>
      </c>
      <c r="P959" s="33">
        <f>3*N959+M959</f>
        <v/>
      </c>
      <c r="Q959" s="31">
        <f>IF(OR(J959="",K959=""),"",SUMPRODUCT(POISSON(Helper!$A$2:$A$122,J959,FALSE)*POISSON(Helper!$B$2:$B$122,K959,FALSE)*Helper!$C$2:$C$122))</f>
        <v/>
      </c>
      <c r="R959" s="31">
        <f>IF(OR(J959="",K959=""),"",SUMPRODUCT(POISSON(Helper!$A$2:$A$122,J959,FALSE)*POISSON(Helper!$B$2:$B$122,K959,FALSE)*Helper!$D$2:$D$122))</f>
        <v/>
      </c>
      <c r="S959" s="31">
        <f>IF(Q959="","",1-Q959-R959)</f>
        <v/>
      </c>
      <c r="T959" s="33">
        <f>IF(Q959="","",3*Q959+R959)</f>
        <v/>
      </c>
      <c r="U959" s="33">
        <f>IF(Q959="","",3*S959+R959)</f>
        <v/>
      </c>
      <c r="V959" s="24">
        <f>IF(OR(H959="",I959=""),"",IF(H959&gt;I959,3,IF(H959=I959,1,0)))</f>
        <v/>
      </c>
      <c r="W959" s="24">
        <f>IF(OR(H959="",I959=""),"",IF(I959&gt;H959,3,IF(H959=I959,1,0)))</f>
        <v/>
      </c>
      <c r="X959" s="24">
        <f>IF(OR(H959="",I959=""),0,1)</f>
        <v/>
      </c>
      <c r="Y959" s="24" t="inlineStr">
        <is>
          <t>oddalerts.com</t>
        </is>
      </c>
    </row>
    <row r="960">
      <c r="A960" s="24" t="inlineStr">
        <is>
          <t>E2-Cambridg-Huddersf</t>
        </is>
      </c>
      <c r="B960" s="24" t="inlineStr">
        <is>
          <t>E2</t>
        </is>
      </c>
      <c r="C960" s="24" t="inlineStr">
        <is>
          <t>League One</t>
        </is>
      </c>
      <c r="D960" s="24" t="n">
        <v>3</v>
      </c>
      <c r="E960" s="29" t="n">
        <v>46263.625</v>
      </c>
      <c r="F960" s="24" t="inlineStr">
        <is>
          <t>Cambridge</t>
        </is>
      </c>
      <c r="G960" s="24" t="inlineStr">
        <is>
          <t>Huddersfield</t>
        </is>
      </c>
      <c r="H960" s="37" t="n">
        <v>1</v>
      </c>
      <c r="I960" s="37" t="n">
        <v>2</v>
      </c>
      <c r="J960" s="37" t="n">
        <v>1.14</v>
      </c>
      <c r="K960" s="37" t="n">
        <v>1.15</v>
      </c>
      <c r="L960" s="31" t="n">
        <v>0.319099390935893</v>
      </c>
      <c r="M960" s="31" t="n">
        <v>0.2836480997813955</v>
      </c>
      <c r="N960" s="31" t="n">
        <v>0.3972525092827115</v>
      </c>
      <c r="O960" s="33">
        <f>3*L960+M960</f>
        <v/>
      </c>
      <c r="P960" s="33">
        <f>3*N960+M960</f>
        <v/>
      </c>
      <c r="Q960" s="31">
        <f>IF(OR(J960="",K960=""),"",SUMPRODUCT(POISSON(Helper!$A$2:$A$122,J960,FALSE)*POISSON(Helper!$B$2:$B$122,K960,FALSE)*Helper!$C$2:$C$122))</f>
        <v/>
      </c>
      <c r="R960" s="31">
        <f>IF(OR(J960="",K960=""),"",SUMPRODUCT(POISSON(Helper!$A$2:$A$122,J960,FALSE)*POISSON(Helper!$B$2:$B$122,K960,FALSE)*Helper!$D$2:$D$122))</f>
        <v/>
      </c>
      <c r="S960" s="31">
        <f>IF(Q960="","",1-Q960-R960)</f>
        <v/>
      </c>
      <c r="T960" s="33">
        <f>IF(Q960="","",3*Q960+R960)</f>
        <v/>
      </c>
      <c r="U960" s="33">
        <f>IF(Q960="","",3*S960+R960)</f>
        <v/>
      </c>
      <c r="V960" s="24">
        <f>IF(OR(H960="",I960=""),"",IF(H960&gt;I960,3,IF(H960=I960,1,0)))</f>
        <v/>
      </c>
      <c r="W960" s="24">
        <f>IF(OR(H960="",I960=""),"",IF(I960&gt;H960,3,IF(H960=I960,1,0)))</f>
        <v/>
      </c>
      <c r="X960" s="24">
        <f>IF(OR(H960="",I960=""),0,1)</f>
        <v/>
      </c>
      <c r="Y960" s="24" t="inlineStr">
        <is>
          <t>oddalerts.com</t>
        </is>
      </c>
    </row>
    <row r="961">
      <c r="A961" s="24" t="inlineStr">
        <is>
          <t>E2-LeytonOr-Barnsley</t>
        </is>
      </c>
      <c r="B961" s="24" t="inlineStr">
        <is>
          <t>E2</t>
        </is>
      </c>
      <c r="C961" s="24" t="inlineStr">
        <is>
          <t>League One</t>
        </is>
      </c>
      <c r="D961" s="24" t="n">
        <v>3</v>
      </c>
      <c r="E961" s="29" t="n">
        <v>46263.625</v>
      </c>
      <c r="F961" s="24" t="inlineStr">
        <is>
          <t>Leyton Orient</t>
        </is>
      </c>
      <c r="G961" s="24" t="inlineStr">
        <is>
          <t>Barnsley</t>
        </is>
      </c>
      <c r="H961" s="37" t="n">
        <v>1</v>
      </c>
      <c r="I961" s="37" t="n">
        <v>3</v>
      </c>
      <c r="J961" s="37" t="n">
        <v>0.5</v>
      </c>
      <c r="K961" s="37" t="n">
        <v>1.99</v>
      </c>
      <c r="L961" s="31" t="n">
        <v>0.3946862141643478</v>
      </c>
      <c r="M961" s="31" t="n">
        <v>0.2838347242806102</v>
      </c>
      <c r="N961" s="31" t="n">
        <v>0.321479061555042</v>
      </c>
      <c r="O961" s="33">
        <f>3*L961+M961</f>
        <v/>
      </c>
      <c r="P961" s="33">
        <f>3*N961+M961</f>
        <v/>
      </c>
      <c r="Q961" s="31">
        <f>IF(OR(J961="",K961=""),"",SUMPRODUCT(POISSON(Helper!$A$2:$A$122,J961,FALSE)*POISSON(Helper!$B$2:$B$122,K961,FALSE)*Helper!$C$2:$C$122))</f>
        <v/>
      </c>
      <c r="R961" s="31">
        <f>IF(OR(J961="",K961=""),"",SUMPRODUCT(POISSON(Helper!$A$2:$A$122,J961,FALSE)*POISSON(Helper!$B$2:$B$122,K961,FALSE)*Helper!$D$2:$D$122))</f>
        <v/>
      </c>
      <c r="S961" s="31">
        <f>IF(Q961="","",1-Q961-R961)</f>
        <v/>
      </c>
      <c r="T961" s="33">
        <f>IF(Q961="","",3*Q961+R961)</f>
        <v/>
      </c>
      <c r="U961" s="33">
        <f>IF(Q961="","",3*S961+R961)</f>
        <v/>
      </c>
      <c r="V961" s="24">
        <f>IF(OR(H961="",I961=""),"",IF(H961&gt;I961,3,IF(H961=I961,1,0)))</f>
        <v/>
      </c>
      <c r="W961" s="24">
        <f>IF(OR(H961="",I961=""),"",IF(I961&gt;H961,3,IF(H961=I961,1,0)))</f>
        <v/>
      </c>
      <c r="X961" s="24">
        <f>IF(OR(H961="",I961=""),0,1)</f>
        <v/>
      </c>
      <c r="Y961" s="24" t="inlineStr">
        <is>
          <t>oddalerts.com</t>
        </is>
      </c>
    </row>
    <row r="962">
      <c r="A962" s="24" t="inlineStr">
        <is>
          <t>E2-NottsCou-Burton</t>
        </is>
      </c>
      <c r="B962" s="24" t="inlineStr">
        <is>
          <t>E2</t>
        </is>
      </c>
      <c r="C962" s="24" t="inlineStr">
        <is>
          <t>League One</t>
        </is>
      </c>
      <c r="D962" s="24" t="n">
        <v>3</v>
      </c>
      <c r="E962" s="29" t="n">
        <v>46263.625</v>
      </c>
      <c r="F962" s="24" t="inlineStr">
        <is>
          <t>Notts County</t>
        </is>
      </c>
      <c r="G962" s="24" t="inlineStr">
        <is>
          <t>Burton</t>
        </is>
      </c>
      <c r="H962" s="37" t="n">
        <v>2</v>
      </c>
      <c r="I962" s="37" t="n">
        <v>1</v>
      </c>
      <c r="J962" s="37" t="n">
        <v>2.62</v>
      </c>
      <c r="K962" s="37" t="n">
        <v>0.17</v>
      </c>
      <c r="L962" s="31" t="n">
        <v>0.4456983258790876</v>
      </c>
      <c r="M962" s="31" t="n">
        <v>0.2780064522514082</v>
      </c>
      <c r="N962" s="31" t="n">
        <v>0.2762952218695042</v>
      </c>
      <c r="O962" s="33">
        <f>3*L962+M962</f>
        <v/>
      </c>
      <c r="P962" s="33">
        <f>3*N962+M962</f>
        <v/>
      </c>
      <c r="Q962" s="31">
        <f>IF(OR(J962="",K962=""),"",SUMPRODUCT(POISSON(Helper!$A$2:$A$122,J962,FALSE)*POISSON(Helper!$B$2:$B$122,K962,FALSE)*Helper!$C$2:$C$122))</f>
        <v/>
      </c>
      <c r="R962" s="31">
        <f>IF(OR(J962="",K962=""),"",SUMPRODUCT(POISSON(Helper!$A$2:$A$122,J962,FALSE)*POISSON(Helper!$B$2:$B$122,K962,FALSE)*Helper!$D$2:$D$122))</f>
        <v/>
      </c>
      <c r="S962" s="31">
        <f>IF(Q962="","",1-Q962-R962)</f>
        <v/>
      </c>
      <c r="T962" s="33">
        <f>IF(Q962="","",3*Q962+R962)</f>
        <v/>
      </c>
      <c r="U962" s="33">
        <f>IF(Q962="","",3*S962+R962)</f>
        <v/>
      </c>
      <c r="V962" s="24">
        <f>IF(OR(H962="",I962=""),"",IF(H962&gt;I962,3,IF(H962=I962,1,0)))</f>
        <v/>
      </c>
      <c r="W962" s="24">
        <f>IF(OR(H962="",I962=""),"",IF(I962&gt;H962,3,IF(H962=I962,1,0)))</f>
        <v/>
      </c>
      <c r="X962" s="24">
        <f>IF(OR(H962="",I962=""),0,1)</f>
        <v/>
      </c>
      <c r="Y962" s="24" t="inlineStr">
        <is>
          <t>oddalerts.com</t>
        </is>
      </c>
    </row>
    <row r="963">
      <c r="A963" s="24" t="inlineStr">
        <is>
          <t>E2-Plymouth-Bradford</t>
        </is>
      </c>
      <c r="B963" s="24" t="inlineStr">
        <is>
          <t>E2</t>
        </is>
      </c>
      <c r="C963" s="24" t="inlineStr">
        <is>
          <t>League One</t>
        </is>
      </c>
      <c r="D963" s="24" t="n">
        <v>3</v>
      </c>
      <c r="E963" s="29" t="n">
        <v>46263.625</v>
      </c>
      <c r="F963" s="24" t="inlineStr">
        <is>
          <t>Plymouth</t>
        </is>
      </c>
      <c r="G963" s="24" t="inlineStr">
        <is>
          <t>Bradford</t>
        </is>
      </c>
      <c r="H963" s="37" t="n">
        <v>2</v>
      </c>
      <c r="I963" s="37" t="n">
        <v>0</v>
      </c>
      <c r="J963" s="37" t="n">
        <v>1.38</v>
      </c>
      <c r="K963" s="37" t="n">
        <v>0.59</v>
      </c>
      <c r="L963" s="31" t="n">
        <v>0.4325258809641413</v>
      </c>
      <c r="M963" s="31" t="n">
        <v>0.2799264374018235</v>
      </c>
      <c r="N963" s="31" t="n">
        <v>0.2875476816340352</v>
      </c>
      <c r="O963" s="33">
        <f>3*L963+M963</f>
        <v/>
      </c>
      <c r="P963" s="33">
        <f>3*N963+M963</f>
        <v/>
      </c>
      <c r="Q963" s="31">
        <f>IF(OR(J963="",K963=""),"",SUMPRODUCT(POISSON(Helper!$A$2:$A$122,J963,FALSE)*POISSON(Helper!$B$2:$B$122,K963,FALSE)*Helper!$C$2:$C$122))</f>
        <v/>
      </c>
      <c r="R963" s="31">
        <f>IF(OR(J963="",K963=""),"",SUMPRODUCT(POISSON(Helper!$A$2:$A$122,J963,FALSE)*POISSON(Helper!$B$2:$B$122,K963,FALSE)*Helper!$D$2:$D$122))</f>
        <v/>
      </c>
      <c r="S963" s="31">
        <f>IF(Q963="","",1-Q963-R963)</f>
        <v/>
      </c>
      <c r="T963" s="33">
        <f>IF(Q963="","",3*Q963+R963)</f>
        <v/>
      </c>
      <c r="U963" s="33">
        <f>IF(Q963="","",3*S963+R963)</f>
        <v/>
      </c>
      <c r="V963" s="24">
        <f>IF(OR(H963="",I963=""),"",IF(H963&gt;I963,3,IF(H963=I963,1,0)))</f>
        <v/>
      </c>
      <c r="W963" s="24">
        <f>IF(OR(H963="",I963=""),"",IF(I963&gt;H963,3,IF(H963=I963,1,0)))</f>
        <v/>
      </c>
      <c r="X963" s="24">
        <f>IF(OR(H963="",I963=""),0,1)</f>
        <v/>
      </c>
      <c r="Y963" s="24" t="inlineStr">
        <is>
          <t>oddalerts.com</t>
        </is>
      </c>
    </row>
    <row r="964">
      <c r="A964" s="24" t="inlineStr">
        <is>
          <t>E2-Sheffiel-Bromley</t>
        </is>
      </c>
      <c r="B964" s="24" t="inlineStr">
        <is>
          <t>E2</t>
        </is>
      </c>
      <c r="C964" s="24" t="inlineStr">
        <is>
          <t>League One</t>
        </is>
      </c>
      <c r="D964" s="24" t="n">
        <v>3</v>
      </c>
      <c r="E964" s="29" t="n">
        <v>46263.625</v>
      </c>
      <c r="F964" s="24" t="inlineStr">
        <is>
          <t>Sheffield Wed</t>
        </is>
      </c>
      <c r="G964" s="24" t="inlineStr">
        <is>
          <t>Bromley</t>
        </is>
      </c>
      <c r="H964" s="37" t="n">
        <v>7</v>
      </c>
      <c r="I964" s="37" t="n">
        <v>2</v>
      </c>
      <c r="J964" s="37" t="n">
        <v>4.38</v>
      </c>
      <c r="K964" s="37" t="n">
        <v>1.3</v>
      </c>
      <c r="L964" s="31" t="n">
        <v>0.5850467131238988</v>
      </c>
      <c r="M964" s="31" t="n">
        <v>0.2422334903792328</v>
      </c>
      <c r="N964" s="31" t="n">
        <v>0.1727197964968684</v>
      </c>
      <c r="O964" s="33">
        <f>3*L964+M964</f>
        <v/>
      </c>
      <c r="P964" s="33">
        <f>3*N964+M964</f>
        <v/>
      </c>
      <c r="Q964" s="31">
        <f>IF(OR(J964="",K964=""),"",SUMPRODUCT(POISSON(Helper!$A$2:$A$122,J964,FALSE)*POISSON(Helper!$B$2:$B$122,K964,FALSE)*Helper!$C$2:$C$122))</f>
        <v/>
      </c>
      <c r="R964" s="31">
        <f>IF(OR(J964="",K964=""),"",SUMPRODUCT(POISSON(Helper!$A$2:$A$122,J964,FALSE)*POISSON(Helper!$B$2:$B$122,K964,FALSE)*Helper!$D$2:$D$122))</f>
        <v/>
      </c>
      <c r="S964" s="31">
        <f>IF(Q964="","",1-Q964-R964)</f>
        <v/>
      </c>
      <c r="T964" s="33">
        <f>IF(Q964="","",3*Q964+R964)</f>
        <v/>
      </c>
      <c r="U964" s="33">
        <f>IF(Q964="","",3*S964+R964)</f>
        <v/>
      </c>
      <c r="V964" s="24">
        <f>IF(OR(H964="",I964=""),"",IF(H964&gt;I964,3,IF(H964=I964,1,0)))</f>
        <v/>
      </c>
      <c r="W964" s="24">
        <f>IF(OR(H964="",I964=""),"",IF(I964&gt;H964,3,IF(H964=I964,1,0)))</f>
        <v/>
      </c>
      <c r="X964" s="24">
        <f>IF(OR(H964="",I964=""),0,1)</f>
        <v/>
      </c>
      <c r="Y964" s="24" t="inlineStr">
        <is>
          <t>oddalerts.com</t>
        </is>
      </c>
    </row>
    <row r="965">
      <c r="A965" s="24" t="inlineStr">
        <is>
          <t>E2-Stevenag-Doncaste</t>
        </is>
      </c>
      <c r="B965" s="24" t="inlineStr">
        <is>
          <t>E2</t>
        </is>
      </c>
      <c r="C965" s="24" t="inlineStr">
        <is>
          <t>League One</t>
        </is>
      </c>
      <c r="D965" s="24" t="n">
        <v>3</v>
      </c>
      <c r="E965" s="29" t="n">
        <v>46263.625</v>
      </c>
      <c r="F965" s="24" t="inlineStr">
        <is>
          <t>Stevenage</t>
        </is>
      </c>
      <c r="G965" s="24" t="inlineStr">
        <is>
          <t>Doncaster</t>
        </is>
      </c>
      <c r="H965" s="37" t="n">
        <v>2</v>
      </c>
      <c r="I965" s="37" t="n">
        <v>2</v>
      </c>
      <c r="J965" s="37" t="n">
        <v>0.59</v>
      </c>
      <c r="K965" s="37" t="n">
        <v>0.59</v>
      </c>
      <c r="L965" s="31" t="n">
        <v>0.406236047182121</v>
      </c>
      <c r="M965" s="31" t="n">
        <v>0.2829028843056463</v>
      </c>
      <c r="N965" s="31" t="n">
        <v>0.3108610685122328</v>
      </c>
      <c r="O965" s="33">
        <f>3*L965+M965</f>
        <v/>
      </c>
      <c r="P965" s="33">
        <f>3*N965+M965</f>
        <v/>
      </c>
      <c r="Q965" s="31">
        <f>IF(OR(J965="",K965=""),"",SUMPRODUCT(POISSON(Helper!$A$2:$A$122,J965,FALSE)*POISSON(Helper!$B$2:$B$122,K965,FALSE)*Helper!$C$2:$C$122))</f>
        <v/>
      </c>
      <c r="R965" s="31">
        <f>IF(OR(J965="",K965=""),"",SUMPRODUCT(POISSON(Helper!$A$2:$A$122,J965,FALSE)*POISSON(Helper!$B$2:$B$122,K965,FALSE)*Helper!$D$2:$D$122))</f>
        <v/>
      </c>
      <c r="S965" s="31">
        <f>IF(Q965="","",1-Q965-R965)</f>
        <v/>
      </c>
      <c r="T965" s="33">
        <f>IF(Q965="","",3*Q965+R965)</f>
        <v/>
      </c>
      <c r="U965" s="33">
        <f>IF(Q965="","",3*S965+R965)</f>
        <v/>
      </c>
      <c r="V965" s="24">
        <f>IF(OR(H965="",I965=""),"",IF(H965&gt;I965,3,IF(H965=I965,1,0)))</f>
        <v/>
      </c>
      <c r="W965" s="24">
        <f>IF(OR(H965="",I965=""),"",IF(I965&gt;H965,3,IF(H965=I965,1,0)))</f>
        <v/>
      </c>
      <c r="X965" s="24">
        <f>IF(OR(H965="",I965=""),0,1)</f>
        <v/>
      </c>
      <c r="Y965" s="24" t="inlineStr">
        <is>
          <t>oddalerts.com</t>
        </is>
      </c>
    </row>
    <row r="966">
      <c r="A966" s="24" t="inlineStr">
        <is>
          <t>E2-Stockpor-Wycombe</t>
        </is>
      </c>
      <c r="B966" s="24" t="inlineStr">
        <is>
          <t>E2</t>
        </is>
      </c>
      <c r="C966" s="24" t="inlineStr">
        <is>
          <t>League One</t>
        </is>
      </c>
      <c r="D966" s="24" t="n">
        <v>3</v>
      </c>
      <c r="E966" s="29" t="n">
        <v>46263.625</v>
      </c>
      <c r="F966" s="24" t="inlineStr">
        <is>
          <t>Stockport</t>
        </is>
      </c>
      <c r="G966" s="24" t="inlineStr">
        <is>
          <t>Wycombe</t>
        </is>
      </c>
      <c r="H966" s="37" t="n">
        <v>5</v>
      </c>
      <c r="I966" s="37" t="n">
        <v>1</v>
      </c>
      <c r="J966" s="37" t="n">
        <v>1.46</v>
      </c>
      <c r="K966" s="37" t="n">
        <v>1.38</v>
      </c>
      <c r="L966" s="31" t="n">
        <v>0.4301481053157744</v>
      </c>
      <c r="M966" s="31" t="n">
        <v>0.2802431080352438</v>
      </c>
      <c r="N966" s="31" t="n">
        <v>0.2896087866489818</v>
      </c>
      <c r="O966" s="33">
        <f>3*L966+M966</f>
        <v/>
      </c>
      <c r="P966" s="33">
        <f>3*N966+M966</f>
        <v/>
      </c>
      <c r="Q966" s="31">
        <f>IF(OR(J966="",K966=""),"",SUMPRODUCT(POISSON(Helper!$A$2:$A$122,J966,FALSE)*POISSON(Helper!$B$2:$B$122,K966,FALSE)*Helper!$C$2:$C$122))</f>
        <v/>
      </c>
      <c r="R966" s="31">
        <f>IF(OR(J966="",K966=""),"",SUMPRODUCT(POISSON(Helper!$A$2:$A$122,J966,FALSE)*POISSON(Helper!$B$2:$B$122,K966,FALSE)*Helper!$D$2:$D$122))</f>
        <v/>
      </c>
      <c r="S966" s="31">
        <f>IF(Q966="","",1-Q966-R966)</f>
        <v/>
      </c>
      <c r="T966" s="33">
        <f>IF(Q966="","",3*Q966+R966)</f>
        <v/>
      </c>
      <c r="U966" s="33">
        <f>IF(Q966="","",3*S966+R966)</f>
        <v/>
      </c>
      <c r="V966" s="24">
        <f>IF(OR(H966="",I966=""),"",IF(H966&gt;I966,3,IF(H966=I966,1,0)))</f>
        <v/>
      </c>
      <c r="W966" s="24">
        <f>IF(OR(H966="",I966=""),"",IF(I966&gt;H966,3,IF(H966=I966,1,0)))</f>
        <v/>
      </c>
      <c r="X966" s="24">
        <f>IF(OR(H966="",I966=""),0,1)</f>
        <v/>
      </c>
      <c r="Y966" s="24" t="inlineStr">
        <is>
          <t>oddalerts.com</t>
        </is>
      </c>
    </row>
    <row r="967">
      <c r="A967" s="24" t="inlineStr">
        <is>
          <t>E2-AFCWimbl-Wigan</t>
        </is>
      </c>
      <c r="B967" s="24" t="inlineStr">
        <is>
          <t>E2</t>
        </is>
      </c>
      <c r="C967" s="24" t="inlineStr">
        <is>
          <t>League One</t>
        </is>
      </c>
      <c r="D967" s="24" t="n">
        <v>3</v>
      </c>
      <c r="E967" s="29" t="n">
        <v>46264.58333333334</v>
      </c>
      <c r="F967" s="24" t="inlineStr">
        <is>
          <t>AFC Wimbledon</t>
        </is>
      </c>
      <c r="G967" s="24" t="inlineStr">
        <is>
          <t>Wigan</t>
        </is>
      </c>
      <c r="H967" s="37" t="n">
        <v>1</v>
      </c>
      <c r="I967" s="37" t="n">
        <v>0</v>
      </c>
      <c r="J967" s="37" t="n">
        <v>0.87</v>
      </c>
      <c r="K967" s="37" t="n">
        <v>2.49</v>
      </c>
      <c r="L967" s="31" t="n">
        <v>0.3514277714794337</v>
      </c>
      <c r="M967" s="31" t="n">
        <v>0.2851341822874377</v>
      </c>
      <c r="N967" s="31" t="n">
        <v>0.3634380462331287</v>
      </c>
      <c r="O967" s="33">
        <f>3*L967+M967</f>
        <v/>
      </c>
      <c r="P967" s="33">
        <f>3*N967+M967</f>
        <v/>
      </c>
      <c r="Q967" s="31">
        <f>IF(OR(J967="",K967=""),"",SUMPRODUCT(POISSON(Helper!$A$2:$A$122,J967,FALSE)*POISSON(Helper!$B$2:$B$122,K967,FALSE)*Helper!$C$2:$C$122))</f>
        <v/>
      </c>
      <c r="R967" s="31">
        <f>IF(OR(J967="",K967=""),"",SUMPRODUCT(POISSON(Helper!$A$2:$A$122,J967,FALSE)*POISSON(Helper!$B$2:$B$122,K967,FALSE)*Helper!$D$2:$D$122))</f>
        <v/>
      </c>
      <c r="S967" s="31">
        <f>IF(Q967="","",1-Q967-R967)</f>
        <v/>
      </c>
      <c r="T967" s="33">
        <f>IF(Q967="","",3*Q967+R967)</f>
        <v/>
      </c>
      <c r="U967" s="33">
        <f>IF(Q967="","",3*S967+R967)</f>
        <v/>
      </c>
      <c r="V967" s="24">
        <f>IF(OR(H967="",I967=""),"",IF(H967&gt;I967,3,IF(H967=I967,1,0)))</f>
        <v/>
      </c>
      <c r="W967" s="24">
        <f>IF(OR(H967="",I967=""),"",IF(I967&gt;H967,3,IF(H967=I967,1,0)))</f>
        <v/>
      </c>
      <c r="X967" s="24">
        <f>IF(OR(H967="",I967=""),0,1)</f>
        <v/>
      </c>
      <c r="Y967" s="24" t="inlineStr">
        <is>
          <t>oddalerts.com</t>
        </is>
      </c>
    </row>
    <row r="968">
      <c r="A968" s="24" t="inlineStr">
        <is>
          <t>E2-Mansfiel-Luton</t>
        </is>
      </c>
      <c r="B968" s="24" t="inlineStr">
        <is>
          <t>E2</t>
        </is>
      </c>
      <c r="C968" s="24" t="inlineStr">
        <is>
          <t>League One</t>
        </is>
      </c>
      <c r="D968" s="24" t="n">
        <v>3</v>
      </c>
      <c r="E968" s="29" t="n">
        <v>46264.625</v>
      </c>
      <c r="F968" s="24" t="inlineStr">
        <is>
          <t>Mansfield</t>
        </is>
      </c>
      <c r="G968" s="24" t="inlineStr">
        <is>
          <t>Luton</t>
        </is>
      </c>
      <c r="H968" s="37" t="n">
        <v>5</v>
      </c>
      <c r="I968" s="37" t="n">
        <v>2</v>
      </c>
      <c r="J968" s="37" t="n">
        <v>1.96</v>
      </c>
      <c r="K968" s="37" t="n">
        <v>1.79</v>
      </c>
      <c r="L968" s="31" t="n">
        <v>0.328417996228867</v>
      </c>
      <c r="M968" s="31" t="n">
        <v>0.2843070695419976</v>
      </c>
      <c r="N968" s="31" t="n">
        <v>0.3872749342291354</v>
      </c>
      <c r="O968" s="33">
        <f>3*L968+M968</f>
        <v/>
      </c>
      <c r="P968" s="33">
        <f>3*N968+M968</f>
        <v/>
      </c>
      <c r="Q968" s="31">
        <f>IF(OR(J968="",K968=""),"",SUMPRODUCT(POISSON(Helper!$A$2:$A$122,J968,FALSE)*POISSON(Helper!$B$2:$B$122,K968,FALSE)*Helper!$C$2:$C$122))</f>
        <v/>
      </c>
      <c r="R968" s="31">
        <f>IF(OR(J968="",K968=""),"",SUMPRODUCT(POISSON(Helper!$A$2:$A$122,J968,FALSE)*POISSON(Helper!$B$2:$B$122,K968,FALSE)*Helper!$D$2:$D$122))</f>
        <v/>
      </c>
      <c r="S968" s="31">
        <f>IF(Q968="","",1-Q968-R968)</f>
        <v/>
      </c>
      <c r="T968" s="33">
        <f>IF(Q968="","",3*Q968+R968)</f>
        <v/>
      </c>
      <c r="U968" s="33">
        <f>IF(Q968="","",3*S968+R968)</f>
        <v/>
      </c>
      <c r="V968" s="24">
        <f>IF(OR(H968="",I968=""),"",IF(H968&gt;I968,3,IF(H968=I968,1,0)))</f>
        <v/>
      </c>
      <c r="W968" s="24">
        <f>IF(OR(H968="",I968=""),"",IF(I968&gt;H968,3,IF(H968=I968,1,0)))</f>
        <v/>
      </c>
      <c r="X968" s="24">
        <f>IF(OR(H968="",I968=""),0,1)</f>
        <v/>
      </c>
      <c r="Y968" s="24" t="inlineStr">
        <is>
          <t>oddalerts.com</t>
        </is>
      </c>
    </row>
    <row r="969">
      <c r="A969" s="24" t="inlineStr">
        <is>
          <t>E2-Bradford-Cambridg</t>
        </is>
      </c>
      <c r="B969" s="24" t="inlineStr">
        <is>
          <t>E2</t>
        </is>
      </c>
      <c r="C969" s="24" t="inlineStr">
        <is>
          <t>League One</t>
        </is>
      </c>
      <c r="D969" s="24" t="n">
        <v>4</v>
      </c>
      <c r="E969" s="29" t="n">
        <v>46266.82291666666</v>
      </c>
      <c r="F969" s="24" t="inlineStr">
        <is>
          <t>Bradford</t>
        </is>
      </c>
      <c r="G969" s="24" t="inlineStr">
        <is>
          <t>Cambridge</t>
        </is>
      </c>
      <c r="H969" s="37" t="n">
        <v>1</v>
      </c>
      <c r="I969" s="37" t="n">
        <v>2</v>
      </c>
      <c r="J969" s="37" t="n">
        <v>2.79</v>
      </c>
      <c r="K969" s="37" t="n">
        <v>0.58</v>
      </c>
      <c r="L969" s="31" t="n">
        <v>0.486973351481081</v>
      </c>
      <c r="M969" s="31" t="n">
        <v>0.2702479390471134</v>
      </c>
      <c r="N969" s="31" t="n">
        <v>0.2427787094718056</v>
      </c>
      <c r="O969" s="33">
        <f>3*L969+M969</f>
        <v/>
      </c>
      <c r="P969" s="33">
        <f>3*N969+M969</f>
        <v/>
      </c>
      <c r="Q969" s="31">
        <f>IF(OR(J969="",K969=""),"",SUMPRODUCT(POISSON(Helper!$A$2:$A$122,J969,FALSE)*POISSON(Helper!$B$2:$B$122,K969,FALSE)*Helper!$C$2:$C$122))</f>
        <v/>
      </c>
      <c r="R969" s="31">
        <f>IF(OR(J969="",K969=""),"",SUMPRODUCT(POISSON(Helper!$A$2:$A$122,J969,FALSE)*POISSON(Helper!$B$2:$B$122,K969,FALSE)*Helper!$D$2:$D$122))</f>
        <v/>
      </c>
      <c r="S969" s="31">
        <f>IF(Q969="","",1-Q969-R969)</f>
        <v/>
      </c>
      <c r="T969" s="33">
        <f>IF(Q969="","",3*Q969+R969)</f>
        <v/>
      </c>
      <c r="U969" s="33">
        <f>IF(Q969="","",3*S969+R969)</f>
        <v/>
      </c>
      <c r="V969" s="24">
        <f>IF(OR(H969="",I969=""),"",IF(H969&gt;I969,3,IF(H969=I969,1,0)))</f>
        <v/>
      </c>
      <c r="W969" s="24">
        <f>IF(OR(H969="",I969=""),"",IF(I969&gt;H969,3,IF(H969=I969,1,0)))</f>
        <v/>
      </c>
      <c r="X969" s="24">
        <f>IF(OR(H969="",I969=""),0,1)</f>
        <v/>
      </c>
      <c r="Y969" s="24" t="inlineStr">
        <is>
          <t>oddalerts.com</t>
        </is>
      </c>
    </row>
    <row r="970">
      <c r="A970" s="24" t="inlineStr">
        <is>
          <t>E2-Bromley-LeytonOr</t>
        </is>
      </c>
      <c r="B970" s="24" t="inlineStr">
        <is>
          <t>E2</t>
        </is>
      </c>
      <c r="C970" s="24" t="inlineStr">
        <is>
          <t>League One</t>
        </is>
      </c>
      <c r="D970" s="24" t="n">
        <v>4</v>
      </c>
      <c r="E970" s="29" t="n">
        <v>46266.82291666666</v>
      </c>
      <c r="F970" s="24" t="inlineStr">
        <is>
          <t>Bromley</t>
        </is>
      </c>
      <c r="G970" s="24" t="inlineStr">
        <is>
          <t>Leyton Orient</t>
        </is>
      </c>
      <c r="H970" s="37" t="n">
        <v>0</v>
      </c>
      <c r="I970" s="37" t="n">
        <v>5</v>
      </c>
      <c r="J970" s="37" t="n">
        <v>0.63</v>
      </c>
      <c r="K970" s="37" t="n">
        <v>1.8</v>
      </c>
      <c r="L970" s="31" t="n">
        <v>0.3530511897237472</v>
      </c>
      <c r="M970" s="31" t="n">
        <v>0.2851510555660209</v>
      </c>
      <c r="N970" s="31" t="n">
        <v>0.361797754710232</v>
      </c>
      <c r="O970" s="33">
        <f>3*L970+M970</f>
        <v/>
      </c>
      <c r="P970" s="33">
        <f>3*N970+M970</f>
        <v/>
      </c>
      <c r="Q970" s="31">
        <f>IF(OR(J970="",K970=""),"",SUMPRODUCT(POISSON(Helper!$A$2:$A$122,J970,FALSE)*POISSON(Helper!$B$2:$B$122,K970,FALSE)*Helper!$C$2:$C$122))</f>
        <v/>
      </c>
      <c r="R970" s="31">
        <f>IF(OR(J970="",K970=""),"",SUMPRODUCT(POISSON(Helper!$A$2:$A$122,J970,FALSE)*POISSON(Helper!$B$2:$B$122,K970,FALSE)*Helper!$D$2:$D$122))</f>
        <v/>
      </c>
      <c r="S970" s="31">
        <f>IF(Q970="","",1-Q970-R970)</f>
        <v/>
      </c>
      <c r="T970" s="33">
        <f>IF(Q970="","",3*Q970+R970)</f>
        <v/>
      </c>
      <c r="U970" s="33">
        <f>IF(Q970="","",3*S970+R970)</f>
        <v/>
      </c>
      <c r="V970" s="24">
        <f>IF(OR(H970="",I970=""),"",IF(H970&gt;I970,3,IF(H970=I970,1,0)))</f>
        <v/>
      </c>
      <c r="W970" s="24">
        <f>IF(OR(H970="",I970=""),"",IF(I970&gt;H970,3,IF(H970=I970,1,0)))</f>
        <v/>
      </c>
      <c r="X970" s="24">
        <f>IF(OR(H970="",I970=""),0,1)</f>
        <v/>
      </c>
      <c r="Y970" s="24" t="inlineStr">
        <is>
          <t>oddalerts.com</t>
        </is>
      </c>
    </row>
    <row r="971">
      <c r="A971" s="24" t="inlineStr">
        <is>
          <t>E2-Doncaste-NottsCou</t>
        </is>
      </c>
      <c r="B971" s="24" t="inlineStr">
        <is>
          <t>E2</t>
        </is>
      </c>
      <c r="C971" s="24" t="inlineStr">
        <is>
          <t>League One</t>
        </is>
      </c>
      <c r="D971" s="24" t="n">
        <v>4</v>
      </c>
      <c r="E971" s="29" t="n">
        <v>46266.82291666666</v>
      </c>
      <c r="F971" s="24" t="inlineStr">
        <is>
          <t>Doncaster</t>
        </is>
      </c>
      <c r="G971" s="24" t="inlineStr">
        <is>
          <t>Notts County</t>
        </is>
      </c>
      <c r="H971" s="37" t="n">
        <v>1</v>
      </c>
      <c r="I971" s="37" t="n">
        <v>1</v>
      </c>
      <c r="J971" s="37" t="n">
        <v>1.15</v>
      </c>
      <c r="K971" s="37" t="n">
        <v>1.24</v>
      </c>
      <c r="L971" s="31" t="n">
        <v>0.4199290854506443</v>
      </c>
      <c r="M971" s="31" t="n">
        <v>0.2814978046905147</v>
      </c>
      <c r="N971" s="31" t="n">
        <v>0.298573109858841</v>
      </c>
      <c r="O971" s="33">
        <f>3*L971+M971</f>
        <v/>
      </c>
      <c r="P971" s="33">
        <f>3*N971+M971</f>
        <v/>
      </c>
      <c r="Q971" s="31">
        <f>IF(OR(J971="",K971=""),"",SUMPRODUCT(POISSON(Helper!$A$2:$A$122,J971,FALSE)*POISSON(Helper!$B$2:$B$122,K971,FALSE)*Helper!$C$2:$C$122))</f>
        <v/>
      </c>
      <c r="R971" s="31">
        <f>IF(OR(J971="",K971=""),"",SUMPRODUCT(POISSON(Helper!$A$2:$A$122,J971,FALSE)*POISSON(Helper!$B$2:$B$122,K971,FALSE)*Helper!$D$2:$D$122))</f>
        <v/>
      </c>
      <c r="S971" s="31">
        <f>IF(Q971="","",1-Q971-R971)</f>
        <v/>
      </c>
      <c r="T971" s="33">
        <f>IF(Q971="","",3*Q971+R971)</f>
        <v/>
      </c>
      <c r="U971" s="33">
        <f>IF(Q971="","",3*S971+R971)</f>
        <v/>
      </c>
      <c r="V971" s="24">
        <f>IF(OR(H971="",I971=""),"",IF(H971&gt;I971,3,IF(H971=I971,1,0)))</f>
        <v/>
      </c>
      <c r="W971" s="24">
        <f>IF(OR(H971="",I971=""),"",IF(I971&gt;H971,3,IF(H971=I971,1,0)))</f>
        <v/>
      </c>
      <c r="X971" s="24">
        <f>IF(OR(H971="",I971=""),0,1)</f>
        <v/>
      </c>
      <c r="Y971" s="24" t="inlineStr">
        <is>
          <t>oddalerts.com</t>
        </is>
      </c>
    </row>
    <row r="972">
      <c r="A972" s="24" t="inlineStr">
        <is>
          <t>E2-Huddersf-Oxford</t>
        </is>
      </c>
      <c r="B972" s="24" t="inlineStr">
        <is>
          <t>E2</t>
        </is>
      </c>
      <c r="C972" s="24" t="inlineStr">
        <is>
          <t>League One</t>
        </is>
      </c>
      <c r="D972" s="24" t="n">
        <v>4</v>
      </c>
      <c r="E972" s="29" t="n">
        <v>46266.82291666666</v>
      </c>
      <c r="F972" s="24" t="inlineStr">
        <is>
          <t>Huddersfield</t>
        </is>
      </c>
      <c r="G972" s="24" t="inlineStr">
        <is>
          <t>Oxford</t>
        </is>
      </c>
      <c r="H972" s="37" t="n">
        <v>3</v>
      </c>
      <c r="I972" s="37" t="n">
        <v>1</v>
      </c>
      <c r="J972" s="37" t="n">
        <v>3.53</v>
      </c>
      <c r="K972" s="37" t="n">
        <v>1.06</v>
      </c>
      <c r="L972" s="31" t="n">
        <v>0.4587679664205025</v>
      </c>
      <c r="M972" s="31" t="n">
        <v>0.2758300384978031</v>
      </c>
      <c r="N972" s="31" t="n">
        <v>0.2654019950816943</v>
      </c>
      <c r="O972" s="33">
        <f>3*L972+M972</f>
        <v/>
      </c>
      <c r="P972" s="33">
        <f>3*N972+M972</f>
        <v/>
      </c>
      <c r="Q972" s="31">
        <f>IF(OR(J972="",K972=""),"",SUMPRODUCT(POISSON(Helper!$A$2:$A$122,J972,FALSE)*POISSON(Helper!$B$2:$B$122,K972,FALSE)*Helper!$C$2:$C$122))</f>
        <v/>
      </c>
      <c r="R972" s="31">
        <f>IF(OR(J972="",K972=""),"",SUMPRODUCT(POISSON(Helper!$A$2:$A$122,J972,FALSE)*POISSON(Helper!$B$2:$B$122,K972,FALSE)*Helper!$D$2:$D$122))</f>
        <v/>
      </c>
      <c r="S972" s="31">
        <f>IF(Q972="","",1-Q972-R972)</f>
        <v/>
      </c>
      <c r="T972" s="33">
        <f>IF(Q972="","",3*Q972+R972)</f>
        <v/>
      </c>
      <c r="U972" s="33">
        <f>IF(Q972="","",3*S972+R972)</f>
        <v/>
      </c>
      <c r="V972" s="24">
        <f>IF(OR(H972="",I972=""),"",IF(H972&gt;I972,3,IF(H972=I972,1,0)))</f>
        <v/>
      </c>
      <c r="W972" s="24">
        <f>IF(OR(H972="",I972=""),"",IF(I972&gt;H972,3,IF(H972=I972,1,0)))</f>
        <v/>
      </c>
      <c r="X972" s="24">
        <f>IF(OR(H972="",I972=""),0,1)</f>
        <v/>
      </c>
      <c r="Y972" s="24" t="inlineStr">
        <is>
          <t>oddalerts.com</t>
        </is>
      </c>
    </row>
    <row r="973">
      <c r="A973" s="24" t="inlineStr">
        <is>
          <t>E2-Leiceste-Plymouth</t>
        </is>
      </c>
      <c r="B973" s="24" t="inlineStr">
        <is>
          <t>E2</t>
        </is>
      </c>
      <c r="C973" s="24" t="inlineStr">
        <is>
          <t>League One</t>
        </is>
      </c>
      <c r="D973" s="24" t="n">
        <v>4</v>
      </c>
      <c r="E973" s="29" t="n">
        <v>46266.82291666666</v>
      </c>
      <c r="F973" s="24" t="inlineStr">
        <is>
          <t>Leicester</t>
        </is>
      </c>
      <c r="G973" s="24" t="inlineStr">
        <is>
          <t>Plymouth</t>
        </is>
      </c>
      <c r="H973" s="37" t="n">
        <v>2</v>
      </c>
      <c r="I973" s="37" t="n">
        <v>0</v>
      </c>
      <c r="J973" s="37" t="n">
        <v>1.9</v>
      </c>
      <c r="K973" s="37" t="n">
        <v>0.91</v>
      </c>
      <c r="L973" s="31" t="n">
        <v>0.5138018163624749</v>
      </c>
      <c r="M973" s="31" t="n">
        <v>0.2638671841076551</v>
      </c>
      <c r="N973" s="31" t="n">
        <v>0.22233099952987</v>
      </c>
      <c r="O973" s="33">
        <f>3*L973+M973</f>
        <v/>
      </c>
      <c r="P973" s="33">
        <f>3*N973+M973</f>
        <v/>
      </c>
      <c r="Q973" s="31">
        <f>IF(OR(J973="",K973=""),"",SUMPRODUCT(POISSON(Helper!$A$2:$A$122,J973,FALSE)*POISSON(Helper!$B$2:$B$122,K973,FALSE)*Helper!$C$2:$C$122))</f>
        <v/>
      </c>
      <c r="R973" s="31">
        <f>IF(OR(J973="",K973=""),"",SUMPRODUCT(POISSON(Helper!$A$2:$A$122,J973,FALSE)*POISSON(Helper!$B$2:$B$122,K973,FALSE)*Helper!$D$2:$D$122))</f>
        <v/>
      </c>
      <c r="S973" s="31">
        <f>IF(Q973="","",1-Q973-R973)</f>
        <v/>
      </c>
      <c r="T973" s="33">
        <f>IF(Q973="","",3*Q973+R973)</f>
        <v/>
      </c>
      <c r="U973" s="33">
        <f>IF(Q973="","",3*S973+R973)</f>
        <v/>
      </c>
      <c r="V973" s="24">
        <f>IF(OR(H973="",I973=""),"",IF(H973&gt;I973,3,IF(H973=I973,1,0)))</f>
        <v/>
      </c>
      <c r="W973" s="24">
        <f>IF(OR(H973="",I973=""),"",IF(I973&gt;H973,3,IF(H973=I973,1,0)))</f>
        <v/>
      </c>
      <c r="X973" s="24">
        <f>IF(OR(H973="",I973=""),0,1)</f>
        <v/>
      </c>
      <c r="Y973" s="24" t="inlineStr">
        <is>
          <t>oddalerts.com</t>
        </is>
      </c>
    </row>
    <row r="974">
      <c r="A974" s="24" t="inlineStr">
        <is>
          <t>E2-Peterbor-Stevenag</t>
        </is>
      </c>
      <c r="B974" s="24" t="inlineStr">
        <is>
          <t>E2</t>
        </is>
      </c>
      <c r="C974" s="24" t="inlineStr">
        <is>
          <t>League One</t>
        </is>
      </c>
      <c r="D974" s="24" t="n">
        <v>4</v>
      </c>
      <c r="E974" s="29" t="n">
        <v>46266.82291666666</v>
      </c>
      <c r="F974" s="24" t="inlineStr">
        <is>
          <t>Peterborough</t>
        </is>
      </c>
      <c r="G974" s="24" t="inlineStr">
        <is>
          <t>Stevenage</t>
        </is>
      </c>
      <c r="H974" s="37" t="n">
        <v>0</v>
      </c>
      <c r="I974" s="37" t="n">
        <v>0</v>
      </c>
      <c r="J974" s="37" t="n">
        <v>0.96</v>
      </c>
      <c r="K974" s="37" t="n">
        <v>0.55</v>
      </c>
      <c r="L974" s="31" t="n">
        <v>0.4071665683341545</v>
      </c>
      <c r="M974" s="31" t="n">
        <v>0.282817609716197</v>
      </c>
      <c r="N974" s="31" t="n">
        <v>0.3100158219496485</v>
      </c>
      <c r="O974" s="33">
        <f>3*L974+M974</f>
        <v/>
      </c>
      <c r="P974" s="33">
        <f>3*N974+M974</f>
        <v/>
      </c>
      <c r="Q974" s="31">
        <f>IF(OR(J974="",K974=""),"",SUMPRODUCT(POISSON(Helper!$A$2:$A$122,J974,FALSE)*POISSON(Helper!$B$2:$B$122,K974,FALSE)*Helper!$C$2:$C$122))</f>
        <v/>
      </c>
      <c r="R974" s="31">
        <f>IF(OR(J974="",K974=""),"",SUMPRODUCT(POISSON(Helper!$A$2:$A$122,J974,FALSE)*POISSON(Helper!$B$2:$B$122,K974,FALSE)*Helper!$D$2:$D$122))</f>
        <v/>
      </c>
      <c r="S974" s="31">
        <f>IF(Q974="","",1-Q974-R974)</f>
        <v/>
      </c>
      <c r="T974" s="33">
        <f>IF(Q974="","",3*Q974+R974)</f>
        <v/>
      </c>
      <c r="U974" s="33">
        <f>IF(Q974="","",3*S974+R974)</f>
        <v/>
      </c>
      <c r="V974" s="24">
        <f>IF(OR(H974="",I974=""),"",IF(H974&gt;I974,3,IF(H974=I974,1,0)))</f>
        <v/>
      </c>
      <c r="W974" s="24">
        <f>IF(OR(H974="",I974=""),"",IF(I974&gt;H974,3,IF(H974=I974,1,0)))</f>
        <v/>
      </c>
      <c r="X974" s="24">
        <f>IF(OR(H974="",I974=""),0,1)</f>
        <v/>
      </c>
      <c r="Y974" s="24" t="inlineStr">
        <is>
          <t>oddalerts.com</t>
        </is>
      </c>
    </row>
    <row r="975">
      <c r="A975" s="24" t="inlineStr">
        <is>
          <t>E2-Wycombe-Sheffiel</t>
        </is>
      </c>
      <c r="B975" s="24" t="inlineStr">
        <is>
          <t>E2</t>
        </is>
      </c>
      <c r="C975" s="24" t="inlineStr">
        <is>
          <t>League One</t>
        </is>
      </c>
      <c r="D975" s="24" t="n">
        <v>4</v>
      </c>
      <c r="E975" s="29" t="n">
        <v>46266.82291666666</v>
      </c>
      <c r="F975" s="24" t="inlineStr">
        <is>
          <t>Wycombe</t>
        </is>
      </c>
      <c r="G975" s="24" t="inlineStr">
        <is>
          <t>Sheffield Wed</t>
        </is>
      </c>
      <c r="H975" s="37" t="n">
        <v>1</v>
      </c>
      <c r="I975" s="37" t="n">
        <v>2</v>
      </c>
      <c r="J975" s="37" t="n">
        <v>0.76</v>
      </c>
      <c r="K975" s="37" t="n">
        <v>2.65</v>
      </c>
      <c r="L975" s="31" t="n">
        <v>0.352262479240416</v>
      </c>
      <c r="M975" s="31" t="n">
        <v>0.2851435241543022</v>
      </c>
      <c r="N975" s="31" t="n">
        <v>0.3625939966052817</v>
      </c>
      <c r="O975" s="33">
        <f>3*L975+M975</f>
        <v/>
      </c>
      <c r="P975" s="33">
        <f>3*N975+M975</f>
        <v/>
      </c>
      <c r="Q975" s="31">
        <f>IF(OR(J975="",K975=""),"",SUMPRODUCT(POISSON(Helper!$A$2:$A$122,J975,FALSE)*POISSON(Helper!$B$2:$B$122,K975,FALSE)*Helper!$C$2:$C$122))</f>
        <v/>
      </c>
      <c r="R975" s="31">
        <f>IF(OR(J975="",K975=""),"",SUMPRODUCT(POISSON(Helper!$A$2:$A$122,J975,FALSE)*POISSON(Helper!$B$2:$B$122,K975,FALSE)*Helper!$D$2:$D$122))</f>
        <v/>
      </c>
      <c r="S975" s="31">
        <f>IF(Q975="","",1-Q975-R975)</f>
        <v/>
      </c>
      <c r="T975" s="33">
        <f>IF(Q975="","",3*Q975+R975)</f>
        <v/>
      </c>
      <c r="U975" s="33">
        <f>IF(Q975="","",3*S975+R975)</f>
        <v/>
      </c>
      <c r="V975" s="24">
        <f>IF(OR(H975="",I975=""),"",IF(H975&gt;I975,3,IF(H975=I975,1,0)))</f>
        <v/>
      </c>
      <c r="W975" s="24">
        <f>IF(OR(H975="",I975=""),"",IF(I975&gt;H975,3,IF(H975=I975,1,0)))</f>
        <v/>
      </c>
      <c r="X975" s="24">
        <f>IF(OR(H975="",I975=""),0,1)</f>
        <v/>
      </c>
      <c r="Y975" s="24" t="inlineStr">
        <is>
          <t>oddalerts.com</t>
        </is>
      </c>
    </row>
    <row r="976">
      <c r="A976" s="24" t="inlineStr">
        <is>
          <t>E2-Barnsley-Blackpoo</t>
        </is>
      </c>
      <c r="B976" s="24" t="inlineStr">
        <is>
          <t>E2</t>
        </is>
      </c>
      <c r="C976" s="24" t="inlineStr">
        <is>
          <t>League One</t>
        </is>
      </c>
      <c r="D976" s="24" t="n">
        <v>4</v>
      </c>
      <c r="E976" s="29" t="n">
        <v>46267.82291666666</v>
      </c>
      <c r="F976" s="24" t="inlineStr">
        <is>
          <t>Barnsley</t>
        </is>
      </c>
      <c r="G976" s="24" t="inlineStr">
        <is>
          <t>Blackpool</t>
        </is>
      </c>
      <c r="H976" s="37" t="n">
        <v>2</v>
      </c>
      <c r="I976" s="37" t="n">
        <v>1</v>
      </c>
      <c r="J976" s="37" t="n">
        <v>1.87</v>
      </c>
      <c r="K976" s="37" t="n">
        <v>2.76</v>
      </c>
      <c r="L976" s="31" t="n">
        <v>0.3903310169460804</v>
      </c>
      <c r="M976" s="31" t="n">
        <v>0.2841243593749125</v>
      </c>
      <c r="N976" s="31" t="n">
        <v>0.3255446236790071</v>
      </c>
      <c r="O976" s="33">
        <f>3*L976+M976</f>
        <v/>
      </c>
      <c r="P976" s="33">
        <f>3*N976+M976</f>
        <v/>
      </c>
      <c r="Q976" s="31">
        <f>IF(OR(J976="",K976=""),"",SUMPRODUCT(POISSON(Helper!$A$2:$A$122,J976,FALSE)*POISSON(Helper!$B$2:$B$122,K976,FALSE)*Helper!$C$2:$C$122))</f>
        <v/>
      </c>
      <c r="R976" s="31">
        <f>IF(OR(J976="",K976=""),"",SUMPRODUCT(POISSON(Helper!$A$2:$A$122,J976,FALSE)*POISSON(Helper!$B$2:$B$122,K976,FALSE)*Helper!$D$2:$D$122))</f>
        <v/>
      </c>
      <c r="S976" s="31">
        <f>IF(Q976="","",1-Q976-R976)</f>
        <v/>
      </c>
      <c r="T976" s="33">
        <f>IF(Q976="","",3*Q976+R976)</f>
        <v/>
      </c>
      <c r="U976" s="33">
        <f>IF(Q976="","",3*S976+R976)</f>
        <v/>
      </c>
      <c r="V976" s="24">
        <f>IF(OR(H976="",I976=""),"",IF(H976&gt;I976,3,IF(H976=I976,1,0)))</f>
        <v/>
      </c>
      <c r="W976" s="24">
        <f>IF(OR(H976="",I976=""),"",IF(I976&gt;H976,3,IF(H976=I976,1,0)))</f>
        <v/>
      </c>
      <c r="X976" s="24">
        <f>IF(OR(H976="",I976=""),0,1)</f>
        <v/>
      </c>
      <c r="Y976" s="24" t="inlineStr">
        <is>
          <t>oddalerts.com</t>
        </is>
      </c>
    </row>
    <row r="977">
      <c r="A977" s="24" t="inlineStr">
        <is>
          <t>E2-Burton-AFCWimbl</t>
        </is>
      </c>
      <c r="B977" s="24" t="inlineStr">
        <is>
          <t>E2</t>
        </is>
      </c>
      <c r="C977" s="24" t="inlineStr">
        <is>
          <t>League One</t>
        </is>
      </c>
      <c r="D977" s="24" t="n">
        <v>4</v>
      </c>
      <c r="E977" s="29" t="n">
        <v>46267.82291666666</v>
      </c>
      <c r="F977" s="24" t="inlineStr">
        <is>
          <t>Burton</t>
        </is>
      </c>
      <c r="G977" s="24" t="inlineStr">
        <is>
          <t>AFC Wimbledon</t>
        </is>
      </c>
      <c r="H977" s="37" t="n">
        <v>4</v>
      </c>
      <c r="I977" s="37" t="n">
        <v>1</v>
      </c>
      <c r="J977" s="37" t="n">
        <v>0.96</v>
      </c>
      <c r="K977" s="37" t="n">
        <v>1.39</v>
      </c>
      <c r="L977" s="31" t="n">
        <v>0.431038101930667</v>
      </c>
      <c r="M977" s="31" t="n">
        <v>0.2801256622552289</v>
      </c>
      <c r="N977" s="31" t="n">
        <v>0.288836235814104</v>
      </c>
      <c r="O977" s="33">
        <f>3*L977+M977</f>
        <v/>
      </c>
      <c r="P977" s="33">
        <f>3*N977+M977</f>
        <v/>
      </c>
      <c r="Q977" s="31">
        <f>IF(OR(J977="",K977=""),"",SUMPRODUCT(POISSON(Helper!$A$2:$A$122,J977,FALSE)*POISSON(Helper!$B$2:$B$122,K977,FALSE)*Helper!$C$2:$C$122))</f>
        <v/>
      </c>
      <c r="R977" s="31">
        <f>IF(OR(J977="",K977=""),"",SUMPRODUCT(POISSON(Helper!$A$2:$A$122,J977,FALSE)*POISSON(Helper!$B$2:$B$122,K977,FALSE)*Helper!$D$2:$D$122))</f>
        <v/>
      </c>
      <c r="S977" s="31">
        <f>IF(Q977="","",1-Q977-R977)</f>
        <v/>
      </c>
      <c r="T977" s="33">
        <f>IF(Q977="","",3*Q977+R977)</f>
        <v/>
      </c>
      <c r="U977" s="33">
        <f>IF(Q977="","",3*S977+R977)</f>
        <v/>
      </c>
      <c r="V977" s="24">
        <f>IF(OR(H977="",I977=""),"",IF(H977&gt;I977,3,IF(H977=I977,1,0)))</f>
        <v/>
      </c>
      <c r="W977" s="24">
        <f>IF(OR(H977="",I977=""),"",IF(I977&gt;H977,3,IF(H977=I977,1,0)))</f>
        <v/>
      </c>
      <c r="X977" s="24">
        <f>IF(OR(H977="",I977=""),0,1)</f>
        <v/>
      </c>
      <c r="Y977" s="24" t="inlineStr">
        <is>
          <t>oddalerts.com</t>
        </is>
      </c>
    </row>
    <row r="978">
      <c r="A978" s="24" t="inlineStr">
        <is>
          <t>E2-Luton-Stockpor</t>
        </is>
      </c>
      <c r="B978" s="24" t="inlineStr">
        <is>
          <t>E2</t>
        </is>
      </c>
      <c r="C978" s="24" t="inlineStr">
        <is>
          <t>League One</t>
        </is>
      </c>
      <c r="D978" s="24" t="n">
        <v>4</v>
      </c>
      <c r="E978" s="29" t="n">
        <v>46267.82291666666</v>
      </c>
      <c r="F978" s="24" t="inlineStr">
        <is>
          <t>Luton</t>
        </is>
      </c>
      <c r="G978" s="24" t="inlineStr">
        <is>
          <t>Stockport</t>
        </is>
      </c>
      <c r="H978" s="37" t="n">
        <v>2</v>
      </c>
      <c r="I978" s="37" t="n">
        <v>0</v>
      </c>
      <c r="J978" s="37" t="n">
        <v>1.21</v>
      </c>
      <c r="K978" s="37" t="n">
        <v>0.95</v>
      </c>
      <c r="L978" s="31" t="n">
        <v>0.442605127432291</v>
      </c>
      <c r="M978" s="31" t="n">
        <v>0.2784822853372585</v>
      </c>
      <c r="N978" s="31" t="n">
        <v>0.2789125872304504</v>
      </c>
      <c r="O978" s="33">
        <f>3*L978+M978</f>
        <v/>
      </c>
      <c r="P978" s="33">
        <f>3*N978+M978</f>
        <v/>
      </c>
      <c r="Q978" s="31">
        <f>IF(OR(J978="",K978=""),"",SUMPRODUCT(POISSON(Helper!$A$2:$A$122,J978,FALSE)*POISSON(Helper!$B$2:$B$122,K978,FALSE)*Helper!$C$2:$C$122))</f>
        <v/>
      </c>
      <c r="R978" s="31">
        <f>IF(OR(J978="",K978=""),"",SUMPRODUCT(POISSON(Helper!$A$2:$A$122,J978,FALSE)*POISSON(Helper!$B$2:$B$122,K978,FALSE)*Helper!$D$2:$D$122))</f>
        <v/>
      </c>
      <c r="S978" s="31">
        <f>IF(Q978="","",1-Q978-R978)</f>
        <v/>
      </c>
      <c r="T978" s="33">
        <f>IF(Q978="","",3*Q978+R978)</f>
        <v/>
      </c>
      <c r="U978" s="33">
        <f>IF(Q978="","",3*S978+R978)</f>
        <v/>
      </c>
      <c r="V978" s="24">
        <f>IF(OR(H978="",I978=""),"",IF(H978&gt;I978,3,IF(H978=I978,1,0)))</f>
        <v/>
      </c>
      <c r="W978" s="24">
        <f>IF(OR(H978="",I978=""),"",IF(I978&gt;H978,3,IF(H978=I978,1,0)))</f>
        <v/>
      </c>
      <c r="X978" s="24">
        <f>IF(OR(H978="",I978=""),0,1)</f>
        <v/>
      </c>
      <c r="Y978" s="24" t="inlineStr">
        <is>
          <t>oddalerts.com</t>
        </is>
      </c>
    </row>
    <row r="979">
      <c r="A979" s="24" t="inlineStr">
        <is>
          <t>E2-Wigan-MKDons</t>
        </is>
      </c>
      <c r="B979" s="24" t="inlineStr">
        <is>
          <t>E2</t>
        </is>
      </c>
      <c r="C979" s="24" t="inlineStr">
        <is>
          <t>League One</t>
        </is>
      </c>
      <c r="D979" s="24" t="n">
        <v>4</v>
      </c>
      <c r="E979" s="29" t="n">
        <v>46267.82291666666</v>
      </c>
      <c r="F979" s="24" t="inlineStr">
        <is>
          <t>Wigan</t>
        </is>
      </c>
      <c r="G979" s="24" t="inlineStr">
        <is>
          <t>MK Dons</t>
        </is>
      </c>
      <c r="H979" s="37" t="n">
        <v>3</v>
      </c>
      <c r="I979" s="37" t="n">
        <v>1</v>
      </c>
      <c r="J979" s="37" t="n">
        <v>2.37</v>
      </c>
      <c r="K979" s="37" t="n">
        <v>3.11</v>
      </c>
      <c r="L979" s="31" t="n">
        <v>0.3616315378434128</v>
      </c>
      <c r="M979" s="31" t="n">
        <v>0.2851524705371155</v>
      </c>
      <c r="N979" s="31" t="n">
        <v>0.3532159916194716</v>
      </c>
      <c r="O979" s="33">
        <f>3*L979+M979</f>
        <v/>
      </c>
      <c r="P979" s="33">
        <f>3*N979+M979</f>
        <v/>
      </c>
      <c r="Q979" s="31">
        <f>IF(OR(J979="",K979=""),"",SUMPRODUCT(POISSON(Helper!$A$2:$A$122,J979,FALSE)*POISSON(Helper!$B$2:$B$122,K979,FALSE)*Helper!$C$2:$C$122))</f>
        <v/>
      </c>
      <c r="R979" s="31">
        <f>IF(OR(J979="",K979=""),"",SUMPRODUCT(POISSON(Helper!$A$2:$A$122,J979,FALSE)*POISSON(Helper!$B$2:$B$122,K979,FALSE)*Helper!$D$2:$D$122))</f>
        <v/>
      </c>
      <c r="S979" s="31">
        <f>IF(Q979="","",1-Q979-R979)</f>
        <v/>
      </c>
      <c r="T979" s="33">
        <f>IF(Q979="","",3*Q979+R979)</f>
        <v/>
      </c>
      <c r="U979" s="33">
        <f>IF(Q979="","",3*S979+R979)</f>
        <v/>
      </c>
      <c r="V979" s="24">
        <f>IF(OR(H979="",I979=""),"",IF(H979&gt;I979,3,IF(H979=I979,1,0)))</f>
        <v/>
      </c>
      <c r="W979" s="24">
        <f>IF(OR(H979="",I979=""),"",IF(I979&gt;H979,3,IF(H979=I979,1,0)))</f>
        <v/>
      </c>
      <c r="X979" s="24">
        <f>IF(OR(H979="",I979=""),0,1)</f>
        <v/>
      </c>
      <c r="Y979" s="24" t="inlineStr">
        <is>
          <t>oddalerts.com</t>
        </is>
      </c>
    </row>
    <row r="980">
      <c r="A980" s="24" t="inlineStr">
        <is>
          <t>E2-Reading-Mansfiel</t>
        </is>
      </c>
      <c r="B980" s="24" t="inlineStr">
        <is>
          <t>E2</t>
        </is>
      </c>
      <c r="C980" s="24" t="inlineStr">
        <is>
          <t>League One</t>
        </is>
      </c>
      <c r="D980" s="24" t="n">
        <v>4</v>
      </c>
      <c r="E980" s="29" t="n">
        <v>46267.83333333334</v>
      </c>
      <c r="F980" s="24" t="inlineStr">
        <is>
          <t>Reading</t>
        </is>
      </c>
      <c r="G980" s="24" t="inlineStr">
        <is>
          <t>Mansfield</t>
        </is>
      </c>
      <c r="H980" s="37" t="n">
        <v>5</v>
      </c>
      <c r="I980" s="37" t="n">
        <v>0</v>
      </c>
      <c r="J980" s="37" t="n">
        <v>2.86</v>
      </c>
      <c r="K980" s="37" t="n">
        <v>1.11</v>
      </c>
      <c r="L980" s="31" t="n">
        <v>0.4307785165429474</v>
      </c>
      <c r="M980" s="31" t="n">
        <v>0.280160051756472</v>
      </c>
      <c r="N980" s="31" t="n">
        <v>0.2890614317005806</v>
      </c>
      <c r="O980" s="33">
        <f>3*L980+M980</f>
        <v/>
      </c>
      <c r="P980" s="33">
        <f>3*N980+M980</f>
        <v/>
      </c>
      <c r="Q980" s="31">
        <f>IF(OR(J980="",K980=""),"",SUMPRODUCT(POISSON(Helper!$A$2:$A$122,J980,FALSE)*POISSON(Helper!$B$2:$B$122,K980,FALSE)*Helper!$C$2:$C$122))</f>
        <v/>
      </c>
      <c r="R980" s="31">
        <f>IF(OR(J980="",K980=""),"",SUMPRODUCT(POISSON(Helper!$A$2:$A$122,J980,FALSE)*POISSON(Helper!$B$2:$B$122,K980,FALSE)*Helper!$D$2:$D$122))</f>
        <v/>
      </c>
      <c r="S980" s="31">
        <f>IF(Q980="","",1-Q980-R980)</f>
        <v/>
      </c>
      <c r="T980" s="33">
        <f>IF(Q980="","",3*Q980+R980)</f>
        <v/>
      </c>
      <c r="U980" s="33">
        <f>IF(Q980="","",3*S980+R980)</f>
        <v/>
      </c>
      <c r="V980" s="24">
        <f>IF(OR(H980="",I980=""),"",IF(H980&gt;I980,3,IF(H980=I980,1,0)))</f>
        <v/>
      </c>
      <c r="W980" s="24">
        <f>IF(OR(H980="",I980=""),"",IF(I980&gt;H980,3,IF(H980=I980,1,0)))</f>
        <v/>
      </c>
      <c r="X980" s="24">
        <f>IF(OR(H980="",I980=""),0,1)</f>
        <v/>
      </c>
      <c r="Y980" s="24" t="inlineStr">
        <is>
          <t>oddalerts.com</t>
        </is>
      </c>
    </row>
    <row r="981">
      <c r="A981" s="24" t="inlineStr">
        <is>
          <t>E2-Peterbor-Sheffiel</t>
        </is>
      </c>
      <c r="B981" s="24" t="inlineStr">
        <is>
          <t>E2</t>
        </is>
      </c>
      <c r="C981" s="24" t="inlineStr">
        <is>
          <t>League One</t>
        </is>
      </c>
      <c r="D981" s="24" t="n">
        <v>5</v>
      </c>
      <c r="E981" s="29" t="n">
        <v>46270.52083333334</v>
      </c>
      <c r="F981" s="24" t="inlineStr">
        <is>
          <t>Peterborough</t>
        </is>
      </c>
      <c r="G981" s="24" t="inlineStr">
        <is>
          <t>Sheffield Wed</t>
        </is>
      </c>
      <c r="H981" s="37" t="n">
        <v>1</v>
      </c>
      <c r="I981" s="37" t="n">
        <v>2</v>
      </c>
      <c r="J981" s="37" t="n">
        <v>2.64</v>
      </c>
      <c r="K981" s="37" t="n">
        <v>1.31</v>
      </c>
      <c r="L981" s="31" t="n">
        <v>0.3106320923368984</v>
      </c>
      <c r="M981" s="31" t="n">
        <v>0.2828799471536349</v>
      </c>
      <c r="N981" s="31" t="n">
        <v>0.4064879605094667</v>
      </c>
      <c r="O981" s="33">
        <f>3*L981+M981</f>
        <v/>
      </c>
      <c r="P981" s="33">
        <f>3*N981+M981</f>
        <v/>
      </c>
      <c r="Q981" s="31">
        <f>IF(OR(J981="",K981=""),"",SUMPRODUCT(POISSON(Helper!$A$2:$A$122,J981,FALSE)*POISSON(Helper!$B$2:$B$122,K981,FALSE)*Helper!$C$2:$C$122))</f>
        <v/>
      </c>
      <c r="R981" s="31">
        <f>IF(OR(J981="",K981=""),"",SUMPRODUCT(POISSON(Helper!$A$2:$A$122,J981,FALSE)*POISSON(Helper!$B$2:$B$122,K981,FALSE)*Helper!$D$2:$D$122))</f>
        <v/>
      </c>
      <c r="S981" s="31">
        <f>IF(Q981="","",1-Q981-R981)</f>
        <v/>
      </c>
      <c r="T981" s="33">
        <f>IF(Q981="","",3*Q981+R981)</f>
        <v/>
      </c>
      <c r="U981" s="33">
        <f>IF(Q981="","",3*S981+R981)</f>
        <v/>
      </c>
      <c r="V981" s="24">
        <f>IF(OR(H981="",I981=""),"",IF(H981&gt;I981,3,IF(H981=I981,1,0)))</f>
        <v/>
      </c>
      <c r="W981" s="24">
        <f>IF(OR(H981="",I981=""),"",IF(I981&gt;H981,3,IF(H981=I981,1,0)))</f>
        <v/>
      </c>
      <c r="X981" s="24">
        <f>IF(OR(H981="",I981=""),0,1)</f>
        <v/>
      </c>
      <c r="Y981" s="24" t="inlineStr">
        <is>
          <t>oddalerts.com</t>
        </is>
      </c>
    </row>
    <row r="982">
      <c r="A982" s="24" t="inlineStr">
        <is>
          <t>E2-Wigan-Stockpor</t>
        </is>
      </c>
      <c r="B982" s="24" t="inlineStr">
        <is>
          <t>E2</t>
        </is>
      </c>
      <c r="C982" s="24" t="inlineStr">
        <is>
          <t>League One</t>
        </is>
      </c>
      <c r="D982" s="24" t="n">
        <v>5</v>
      </c>
      <c r="E982" s="29" t="n">
        <v>46270.52083333334</v>
      </c>
      <c r="F982" s="24" t="inlineStr">
        <is>
          <t>Wigan</t>
        </is>
      </c>
      <c r="G982" s="24" t="inlineStr">
        <is>
          <t>Stockport</t>
        </is>
      </c>
      <c r="H982" s="37" t="n">
        <v>0</v>
      </c>
      <c r="I982" s="37" t="n">
        <v>4</v>
      </c>
      <c r="J982" s="37" t="n">
        <v>0.8</v>
      </c>
      <c r="K982" s="37" t="n">
        <v>1.91</v>
      </c>
      <c r="L982" s="31" t="n">
        <v>0.3621800821459201</v>
      </c>
      <c r="M982" s="31" t="n">
        <v>0.2851475946902441</v>
      </c>
      <c r="N982" s="31" t="n">
        <v>0.3526723231638358</v>
      </c>
      <c r="O982" s="33">
        <f>3*L982+M982</f>
        <v/>
      </c>
      <c r="P982" s="33">
        <f>3*N982+M982</f>
        <v/>
      </c>
      <c r="Q982" s="31">
        <f>IF(OR(J982="",K982=""),"",SUMPRODUCT(POISSON(Helper!$A$2:$A$122,J982,FALSE)*POISSON(Helper!$B$2:$B$122,K982,FALSE)*Helper!$C$2:$C$122))</f>
        <v/>
      </c>
      <c r="R982" s="31">
        <f>IF(OR(J982="",K982=""),"",SUMPRODUCT(POISSON(Helper!$A$2:$A$122,J982,FALSE)*POISSON(Helper!$B$2:$B$122,K982,FALSE)*Helper!$D$2:$D$122))</f>
        <v/>
      </c>
      <c r="S982" s="31">
        <f>IF(Q982="","",1-Q982-R982)</f>
        <v/>
      </c>
      <c r="T982" s="33">
        <f>IF(Q982="","",3*Q982+R982)</f>
        <v/>
      </c>
      <c r="U982" s="33">
        <f>IF(Q982="","",3*S982+R982)</f>
        <v/>
      </c>
      <c r="V982" s="24">
        <f>IF(OR(H982="",I982=""),"",IF(H982&gt;I982,3,IF(H982=I982,1,0)))</f>
        <v/>
      </c>
      <c r="W982" s="24">
        <f>IF(OR(H982="",I982=""),"",IF(I982&gt;H982,3,IF(H982=I982,1,0)))</f>
        <v/>
      </c>
      <c r="X982" s="24">
        <f>IF(OR(H982="",I982=""),0,1)</f>
        <v/>
      </c>
      <c r="Y982" s="24" t="inlineStr">
        <is>
          <t>oddalerts.com</t>
        </is>
      </c>
    </row>
    <row r="983">
      <c r="A983" s="24" t="inlineStr">
        <is>
          <t>E2-Barnsley-Stevenag</t>
        </is>
      </c>
      <c r="B983" s="24" t="inlineStr">
        <is>
          <t>E2</t>
        </is>
      </c>
      <c r="C983" s="24" t="inlineStr">
        <is>
          <t>League One</t>
        </is>
      </c>
      <c r="D983" s="24" t="n">
        <v>5</v>
      </c>
      <c r="E983" s="29" t="n">
        <v>46270.625</v>
      </c>
      <c r="F983" s="24" t="inlineStr">
        <is>
          <t>Barnsley</t>
        </is>
      </c>
      <c r="G983" s="24" t="inlineStr">
        <is>
          <t>Stevenage</t>
        </is>
      </c>
      <c r="H983" s="37" t="n">
        <v>1</v>
      </c>
      <c r="I983" s="37" t="n">
        <v>5</v>
      </c>
      <c r="J983" s="37" t="n">
        <v>2.03</v>
      </c>
      <c r="K983" s="37" t="n">
        <v>1.95</v>
      </c>
      <c r="L983" s="31" t="n">
        <v>0.4216584429588366</v>
      </c>
      <c r="M983" s="31" t="n">
        <v>0.2812976995306126</v>
      </c>
      <c r="N983" s="31" t="n">
        <v>0.2970438575105508</v>
      </c>
      <c r="O983" s="33">
        <f>3*L983+M983</f>
        <v/>
      </c>
      <c r="P983" s="33">
        <f>3*N983+M983</f>
        <v/>
      </c>
      <c r="Q983" s="31">
        <f>IF(OR(J983="",K983=""),"",SUMPRODUCT(POISSON(Helper!$A$2:$A$122,J983,FALSE)*POISSON(Helper!$B$2:$B$122,K983,FALSE)*Helper!$C$2:$C$122))</f>
        <v/>
      </c>
      <c r="R983" s="31">
        <f>IF(OR(J983="",K983=""),"",SUMPRODUCT(POISSON(Helper!$A$2:$A$122,J983,FALSE)*POISSON(Helper!$B$2:$B$122,K983,FALSE)*Helper!$D$2:$D$122))</f>
        <v/>
      </c>
      <c r="S983" s="31">
        <f>IF(Q983="","",1-Q983-R983)</f>
        <v/>
      </c>
      <c r="T983" s="33">
        <f>IF(Q983="","",3*Q983+R983)</f>
        <v/>
      </c>
      <c r="U983" s="33">
        <f>IF(Q983="","",3*S983+R983)</f>
        <v/>
      </c>
      <c r="V983" s="24">
        <f>IF(OR(H983="",I983=""),"",IF(H983&gt;I983,3,IF(H983=I983,1,0)))</f>
        <v/>
      </c>
      <c r="W983" s="24">
        <f>IF(OR(H983="",I983=""),"",IF(I983&gt;H983,3,IF(H983=I983,1,0)))</f>
        <v/>
      </c>
      <c r="X983" s="24">
        <f>IF(OR(H983="",I983=""),0,1)</f>
        <v/>
      </c>
      <c r="Y983" s="24" t="inlineStr">
        <is>
          <t>oddalerts.com</t>
        </is>
      </c>
    </row>
    <row r="984">
      <c r="A984" s="24" t="inlineStr">
        <is>
          <t>E2-Bradford-Mansfiel</t>
        </is>
      </c>
      <c r="B984" s="24" t="inlineStr">
        <is>
          <t>E2</t>
        </is>
      </c>
      <c r="C984" s="24" t="inlineStr">
        <is>
          <t>League One</t>
        </is>
      </c>
      <c r="D984" s="24" t="n">
        <v>5</v>
      </c>
      <c r="E984" s="29" t="n">
        <v>46270.625</v>
      </c>
      <c r="F984" s="24" t="inlineStr">
        <is>
          <t>Bradford</t>
        </is>
      </c>
      <c r="G984" s="24" t="inlineStr">
        <is>
          <t>Mansfield</t>
        </is>
      </c>
      <c r="H984" s="37" t="n">
        <v>1</v>
      </c>
      <c r="I984" s="37" t="n">
        <v>0</v>
      </c>
      <c r="J984" s="37" t="n">
        <v>0.95</v>
      </c>
      <c r="K984" s="37" t="n">
        <v>0.53</v>
      </c>
      <c r="L984" s="31" t="n">
        <v>0.4581301479070968</v>
      </c>
      <c r="M984" s="31" t="n">
        <v>0.2759424057990515</v>
      </c>
      <c r="N984" s="31" t="n">
        <v>0.2659274462938517</v>
      </c>
      <c r="O984" s="33">
        <f>3*L984+M984</f>
        <v/>
      </c>
      <c r="P984" s="33">
        <f>3*N984+M984</f>
        <v/>
      </c>
      <c r="Q984" s="31">
        <f>IF(OR(J984="",K984=""),"",SUMPRODUCT(POISSON(Helper!$A$2:$A$122,J984,FALSE)*POISSON(Helper!$B$2:$B$122,K984,FALSE)*Helper!$C$2:$C$122))</f>
        <v/>
      </c>
      <c r="R984" s="31">
        <f>IF(OR(J984="",K984=""),"",SUMPRODUCT(POISSON(Helper!$A$2:$A$122,J984,FALSE)*POISSON(Helper!$B$2:$B$122,K984,FALSE)*Helper!$D$2:$D$122))</f>
        <v/>
      </c>
      <c r="S984" s="31">
        <f>IF(Q984="","",1-Q984-R984)</f>
        <v/>
      </c>
      <c r="T984" s="33">
        <f>IF(Q984="","",3*Q984+R984)</f>
        <v/>
      </c>
      <c r="U984" s="33">
        <f>IF(Q984="","",3*S984+R984)</f>
        <v/>
      </c>
      <c r="V984" s="24">
        <f>IF(OR(H984="",I984=""),"",IF(H984&gt;I984,3,IF(H984=I984,1,0)))</f>
        <v/>
      </c>
      <c r="W984" s="24">
        <f>IF(OR(H984="",I984=""),"",IF(I984&gt;H984,3,IF(H984=I984,1,0)))</f>
        <v/>
      </c>
      <c r="X984" s="24">
        <f>IF(OR(H984="",I984=""),0,1)</f>
        <v/>
      </c>
      <c r="Y984" s="24" t="inlineStr">
        <is>
          <t>oddalerts.com</t>
        </is>
      </c>
    </row>
    <row r="985">
      <c r="A985" s="24" t="inlineStr">
        <is>
          <t>E2-Burton-Cambridg</t>
        </is>
      </c>
      <c r="B985" s="24" t="inlineStr">
        <is>
          <t>E2</t>
        </is>
      </c>
      <c r="C985" s="24" t="inlineStr">
        <is>
          <t>League One</t>
        </is>
      </c>
      <c r="D985" s="24" t="n">
        <v>5</v>
      </c>
      <c r="E985" s="29" t="n">
        <v>46270.625</v>
      </c>
      <c r="F985" s="24" t="inlineStr">
        <is>
          <t>Burton</t>
        </is>
      </c>
      <c r="G985" s="24" t="inlineStr">
        <is>
          <t>Cambridge</t>
        </is>
      </c>
      <c r="H985" s="37" t="n">
        <v>2</v>
      </c>
      <c r="I985" s="37" t="n">
        <v>2</v>
      </c>
      <c r="J985" s="37" t="n">
        <v>1.7</v>
      </c>
      <c r="K985" s="37" t="n">
        <v>0.9</v>
      </c>
      <c r="L985" s="31" t="n">
        <v>0.4024744823292578</v>
      </c>
      <c r="M985" s="31" t="n">
        <v>0.2832322029961932</v>
      </c>
      <c r="N985" s="31" t="n">
        <v>0.314293314674549</v>
      </c>
      <c r="O985" s="33">
        <f>3*L985+M985</f>
        <v/>
      </c>
      <c r="P985" s="33">
        <f>3*N985+M985</f>
        <v/>
      </c>
      <c r="Q985" s="31">
        <f>IF(OR(J985="",K985=""),"",SUMPRODUCT(POISSON(Helper!$A$2:$A$122,J985,FALSE)*POISSON(Helper!$B$2:$B$122,K985,FALSE)*Helper!$C$2:$C$122))</f>
        <v/>
      </c>
      <c r="R985" s="31">
        <f>IF(OR(J985="",K985=""),"",SUMPRODUCT(POISSON(Helper!$A$2:$A$122,J985,FALSE)*POISSON(Helper!$B$2:$B$122,K985,FALSE)*Helper!$D$2:$D$122))</f>
        <v/>
      </c>
      <c r="S985" s="31">
        <f>IF(Q985="","",1-Q985-R985)</f>
        <v/>
      </c>
      <c r="T985" s="33">
        <f>IF(Q985="","",3*Q985+R985)</f>
        <v/>
      </c>
      <c r="U985" s="33">
        <f>IF(Q985="","",3*S985+R985)</f>
        <v/>
      </c>
      <c r="V985" s="24">
        <f>IF(OR(H985="",I985=""),"",IF(H985&gt;I985,3,IF(H985=I985,1,0)))</f>
        <v/>
      </c>
      <c r="W985" s="24">
        <f>IF(OR(H985="",I985=""),"",IF(I985&gt;H985,3,IF(H985=I985,1,0)))</f>
        <v/>
      </c>
      <c r="X985" s="24">
        <f>IF(OR(H985="",I985=""),0,1)</f>
        <v/>
      </c>
      <c r="Y985" s="24" t="inlineStr">
        <is>
          <t>oddalerts.com</t>
        </is>
      </c>
    </row>
    <row r="986">
      <c r="A986" s="24" t="inlineStr">
        <is>
          <t>E2-Doncaste-Plymouth</t>
        </is>
      </c>
      <c r="B986" s="24" t="inlineStr">
        <is>
          <t>E2</t>
        </is>
      </c>
      <c r="C986" s="24" t="inlineStr">
        <is>
          <t>League One</t>
        </is>
      </c>
      <c r="D986" s="24" t="n">
        <v>5</v>
      </c>
      <c r="E986" s="29" t="n">
        <v>46270.625</v>
      </c>
      <c r="F986" s="24" t="inlineStr">
        <is>
          <t>Doncaster</t>
        </is>
      </c>
      <c r="G986" s="24" t="inlineStr">
        <is>
          <t>Plymouth</t>
        </is>
      </c>
      <c r="H986" s="37" t="n">
        <v>2</v>
      </c>
      <c r="I986" s="37" t="n">
        <v>3</v>
      </c>
      <c r="J986" s="37" t="n">
        <v>2.52</v>
      </c>
      <c r="K986" s="37" t="n">
        <v>2.53</v>
      </c>
      <c r="L986" s="31" t="n">
        <v>0.3510904207553764</v>
      </c>
      <c r="M986" s="31" t="n">
        <v>0.2851300058294725</v>
      </c>
      <c r="N986" s="31" t="n">
        <v>0.3637795734151511</v>
      </c>
      <c r="O986" s="33">
        <f>3*L986+M986</f>
        <v/>
      </c>
      <c r="P986" s="33">
        <f>3*N986+M986</f>
        <v/>
      </c>
      <c r="Q986" s="31">
        <f>IF(OR(J986="",K986=""),"",SUMPRODUCT(POISSON(Helper!$A$2:$A$122,J986,FALSE)*POISSON(Helper!$B$2:$B$122,K986,FALSE)*Helper!$C$2:$C$122))</f>
        <v/>
      </c>
      <c r="R986" s="31">
        <f>IF(OR(J986="",K986=""),"",SUMPRODUCT(POISSON(Helper!$A$2:$A$122,J986,FALSE)*POISSON(Helper!$B$2:$B$122,K986,FALSE)*Helper!$D$2:$D$122))</f>
        <v/>
      </c>
      <c r="S986" s="31">
        <f>IF(Q986="","",1-Q986-R986)</f>
        <v/>
      </c>
      <c r="T986" s="33">
        <f>IF(Q986="","",3*Q986+R986)</f>
        <v/>
      </c>
      <c r="U986" s="33">
        <f>IF(Q986="","",3*S986+R986)</f>
        <v/>
      </c>
      <c r="V986" s="24">
        <f>IF(OR(H986="",I986=""),"",IF(H986&gt;I986,3,IF(H986=I986,1,0)))</f>
        <v/>
      </c>
      <c r="W986" s="24">
        <f>IF(OR(H986="",I986=""),"",IF(I986&gt;H986,3,IF(H986=I986,1,0)))</f>
        <v/>
      </c>
      <c r="X986" s="24">
        <f>IF(OR(H986="",I986=""),0,1)</f>
        <v/>
      </c>
      <c r="Y986" s="24" t="inlineStr">
        <is>
          <t>oddalerts.com</t>
        </is>
      </c>
    </row>
    <row r="987">
      <c r="A987" s="24" t="inlineStr">
        <is>
          <t>E2-Huddersf-NottsCou</t>
        </is>
      </c>
      <c r="B987" s="24" t="inlineStr">
        <is>
          <t>E2</t>
        </is>
      </c>
      <c r="C987" s="24" t="inlineStr">
        <is>
          <t>League One</t>
        </is>
      </c>
      <c r="D987" s="24" t="n">
        <v>5</v>
      </c>
      <c r="E987" s="29" t="n">
        <v>46270.625</v>
      </c>
      <c r="F987" s="24" t="inlineStr">
        <is>
          <t>Huddersfield</t>
        </is>
      </c>
      <c r="G987" s="24" t="inlineStr">
        <is>
          <t>Notts County</t>
        </is>
      </c>
      <c r="H987" s="37" t="n">
        <v>1</v>
      </c>
      <c r="I987" s="37" t="n">
        <v>1</v>
      </c>
      <c r="J987" s="37" t="n">
        <v>1.85</v>
      </c>
      <c r="K987" s="37" t="n">
        <v>1.08</v>
      </c>
      <c r="L987" s="31" t="n">
        <v>0.4858963543518668</v>
      </c>
      <c r="M987" s="31" t="n">
        <v>0.2704826795038973</v>
      </c>
      <c r="N987" s="31" t="n">
        <v>0.2436209661442358</v>
      </c>
      <c r="O987" s="33">
        <f>3*L987+M987</f>
        <v/>
      </c>
      <c r="P987" s="33">
        <f>3*N987+M987</f>
        <v/>
      </c>
      <c r="Q987" s="31">
        <f>IF(OR(J987="",K987=""),"",SUMPRODUCT(POISSON(Helper!$A$2:$A$122,J987,FALSE)*POISSON(Helper!$B$2:$B$122,K987,FALSE)*Helper!$C$2:$C$122))</f>
        <v/>
      </c>
      <c r="R987" s="31">
        <f>IF(OR(J987="",K987=""),"",SUMPRODUCT(POISSON(Helper!$A$2:$A$122,J987,FALSE)*POISSON(Helper!$B$2:$B$122,K987,FALSE)*Helper!$D$2:$D$122))</f>
        <v/>
      </c>
      <c r="S987" s="31">
        <f>IF(Q987="","",1-Q987-R987)</f>
        <v/>
      </c>
      <c r="T987" s="33">
        <f>IF(Q987="","",3*Q987+R987)</f>
        <v/>
      </c>
      <c r="U987" s="33">
        <f>IF(Q987="","",3*S987+R987)</f>
        <v/>
      </c>
      <c r="V987" s="24">
        <f>IF(OR(H987="",I987=""),"",IF(H987&gt;I987,3,IF(H987=I987,1,0)))</f>
        <v/>
      </c>
      <c r="W987" s="24">
        <f>IF(OR(H987="",I987=""),"",IF(I987&gt;H987,3,IF(H987=I987,1,0)))</f>
        <v/>
      </c>
      <c r="X987" s="24">
        <f>IF(OR(H987="",I987=""),0,1)</f>
        <v/>
      </c>
      <c r="Y987" s="24" t="inlineStr">
        <is>
          <t>oddalerts.com</t>
        </is>
      </c>
    </row>
    <row r="988">
      <c r="A988" s="24" t="inlineStr">
        <is>
          <t>E2-Leiceste-Oxford</t>
        </is>
      </c>
      <c r="B988" s="24" t="inlineStr">
        <is>
          <t>E2</t>
        </is>
      </c>
      <c r="C988" s="24" t="inlineStr">
        <is>
          <t>League One</t>
        </is>
      </c>
      <c r="D988" s="24" t="n">
        <v>5</v>
      </c>
      <c r="E988" s="29" t="n">
        <v>46270.625</v>
      </c>
      <c r="F988" s="24" t="inlineStr">
        <is>
          <t>Leicester</t>
        </is>
      </c>
      <c r="G988" s="24" t="inlineStr">
        <is>
          <t>Oxford</t>
        </is>
      </c>
      <c r="H988" s="37" t="n">
        <v>0</v>
      </c>
      <c r="I988" s="37" t="n">
        <v>4</v>
      </c>
      <c r="J988" s="37" t="n">
        <v>1.36</v>
      </c>
      <c r="K988" s="37" t="n">
        <v>1.69</v>
      </c>
      <c r="L988" s="31" t="n">
        <v>0.5589753160091633</v>
      </c>
      <c r="M988" s="31" t="n">
        <v>0.2509084151091594</v>
      </c>
      <c r="N988" s="31" t="n">
        <v>0.1901162688816773</v>
      </c>
      <c r="O988" s="33">
        <f>3*L988+M988</f>
        <v/>
      </c>
      <c r="P988" s="33">
        <f>3*N988+M988</f>
        <v/>
      </c>
      <c r="Q988" s="31">
        <f>IF(OR(J988="",K988=""),"",SUMPRODUCT(POISSON(Helper!$A$2:$A$122,J988,FALSE)*POISSON(Helper!$B$2:$B$122,K988,FALSE)*Helper!$C$2:$C$122))</f>
        <v/>
      </c>
      <c r="R988" s="31">
        <f>IF(OR(J988="",K988=""),"",SUMPRODUCT(POISSON(Helper!$A$2:$A$122,J988,FALSE)*POISSON(Helper!$B$2:$B$122,K988,FALSE)*Helper!$D$2:$D$122))</f>
        <v/>
      </c>
      <c r="S988" s="31">
        <f>IF(Q988="","",1-Q988-R988)</f>
        <v/>
      </c>
      <c r="T988" s="33">
        <f>IF(Q988="","",3*Q988+R988)</f>
        <v/>
      </c>
      <c r="U988" s="33">
        <f>IF(Q988="","",3*S988+R988)</f>
        <v/>
      </c>
      <c r="V988" s="24">
        <f>IF(OR(H988="",I988=""),"",IF(H988&gt;I988,3,IF(H988=I988,1,0)))</f>
        <v/>
      </c>
      <c r="W988" s="24">
        <f>IF(OR(H988="",I988=""),"",IF(I988&gt;H988,3,IF(H988=I988,1,0)))</f>
        <v/>
      </c>
      <c r="X988" s="24">
        <f>IF(OR(H988="",I988=""),0,1)</f>
        <v/>
      </c>
      <c r="Y988" s="24" t="inlineStr">
        <is>
          <t>oddalerts.com</t>
        </is>
      </c>
    </row>
    <row r="989">
      <c r="A989" s="24" t="inlineStr">
        <is>
          <t>E2-Luton-LeytonOr</t>
        </is>
      </c>
      <c r="B989" s="24" t="inlineStr">
        <is>
          <t>E2</t>
        </is>
      </c>
      <c r="C989" s="24" t="inlineStr">
        <is>
          <t>League One</t>
        </is>
      </c>
      <c r="D989" s="24" t="n">
        <v>5</v>
      </c>
      <c r="E989" s="29" t="n">
        <v>46270.625</v>
      </c>
      <c r="F989" s="24" t="inlineStr">
        <is>
          <t>Luton</t>
        </is>
      </c>
      <c r="G989" s="24" t="inlineStr">
        <is>
          <t>Leyton Orient</t>
        </is>
      </c>
      <c r="H989" s="37" t="n">
        <v>1</v>
      </c>
      <c r="I989" s="37" t="n">
        <v>1</v>
      </c>
      <c r="J989" s="37" t="n">
        <v>2.01</v>
      </c>
      <c r="K989" s="37" t="n">
        <v>0.58</v>
      </c>
      <c r="L989" s="31" t="n">
        <v>0.5101323563910911</v>
      </c>
      <c r="M989" s="31" t="n">
        <v>0.2647995053841289</v>
      </c>
      <c r="N989" s="31" t="n">
        <v>0.2250681382247799</v>
      </c>
      <c r="O989" s="33">
        <f>3*L989+M989</f>
        <v/>
      </c>
      <c r="P989" s="33">
        <f>3*N989+M989</f>
        <v/>
      </c>
      <c r="Q989" s="31">
        <f>IF(OR(J989="",K989=""),"",SUMPRODUCT(POISSON(Helper!$A$2:$A$122,J989,FALSE)*POISSON(Helper!$B$2:$B$122,K989,FALSE)*Helper!$C$2:$C$122))</f>
        <v/>
      </c>
      <c r="R989" s="31">
        <f>IF(OR(J989="",K989=""),"",SUMPRODUCT(POISSON(Helper!$A$2:$A$122,J989,FALSE)*POISSON(Helper!$B$2:$B$122,K989,FALSE)*Helper!$D$2:$D$122))</f>
        <v/>
      </c>
      <c r="S989" s="31">
        <f>IF(Q989="","",1-Q989-R989)</f>
        <v/>
      </c>
      <c r="T989" s="33">
        <f>IF(Q989="","",3*Q989+R989)</f>
        <v/>
      </c>
      <c r="U989" s="33">
        <f>IF(Q989="","",3*S989+R989)</f>
        <v/>
      </c>
      <c r="V989" s="24">
        <f>IF(OR(H989="",I989=""),"",IF(H989&gt;I989,3,IF(H989=I989,1,0)))</f>
        <v/>
      </c>
      <c r="W989" s="24">
        <f>IF(OR(H989="",I989=""),"",IF(I989&gt;H989,3,IF(H989=I989,1,0)))</f>
        <v/>
      </c>
      <c r="X989" s="24">
        <f>IF(OR(H989="",I989=""),0,1)</f>
        <v/>
      </c>
      <c r="Y989" s="24" t="inlineStr">
        <is>
          <t>oddalerts.com</t>
        </is>
      </c>
    </row>
    <row r="990">
      <c r="A990" s="24" t="inlineStr">
        <is>
          <t>E2-Reading-Blackpoo</t>
        </is>
      </c>
      <c r="B990" s="24" t="inlineStr">
        <is>
          <t>E2</t>
        </is>
      </c>
      <c r="C990" s="24" t="inlineStr">
        <is>
          <t>League One</t>
        </is>
      </c>
      <c r="D990" s="24" t="n">
        <v>5</v>
      </c>
      <c r="E990" s="29" t="n">
        <v>46270.625</v>
      </c>
      <c r="F990" s="24" t="inlineStr">
        <is>
          <t>Reading</t>
        </is>
      </c>
      <c r="G990" s="24" t="inlineStr">
        <is>
          <t>Blackpool</t>
        </is>
      </c>
      <c r="H990" s="37" t="n">
        <v>3</v>
      </c>
      <c r="I990" s="37" t="n">
        <v>1</v>
      </c>
      <c r="J990" s="37" t="n">
        <v>2.94</v>
      </c>
      <c r="K990" s="37" t="n">
        <v>0.61</v>
      </c>
      <c r="L990" s="31" t="n">
        <v>0.4012538131514885</v>
      </c>
      <c r="M990" s="31" t="n">
        <v>0.2833337377777497</v>
      </c>
      <c r="N990" s="31" t="n">
        <v>0.3154124490707618</v>
      </c>
      <c r="O990" s="33">
        <f>3*L990+M990</f>
        <v/>
      </c>
      <c r="P990" s="33">
        <f>3*N990+M990</f>
        <v/>
      </c>
      <c r="Q990" s="31">
        <f>IF(OR(J990="",K990=""),"",SUMPRODUCT(POISSON(Helper!$A$2:$A$122,J990,FALSE)*POISSON(Helper!$B$2:$B$122,K990,FALSE)*Helper!$C$2:$C$122))</f>
        <v/>
      </c>
      <c r="R990" s="31">
        <f>IF(OR(J990="",K990=""),"",SUMPRODUCT(POISSON(Helper!$A$2:$A$122,J990,FALSE)*POISSON(Helper!$B$2:$B$122,K990,FALSE)*Helper!$D$2:$D$122))</f>
        <v/>
      </c>
      <c r="S990" s="31">
        <f>IF(Q990="","",1-Q990-R990)</f>
        <v/>
      </c>
      <c r="T990" s="33">
        <f>IF(Q990="","",3*Q990+R990)</f>
        <v/>
      </c>
      <c r="U990" s="33">
        <f>IF(Q990="","",3*S990+R990)</f>
        <v/>
      </c>
      <c r="V990" s="24">
        <f>IF(OR(H990="",I990=""),"",IF(H990&gt;I990,3,IF(H990=I990,1,0)))</f>
        <v/>
      </c>
      <c r="W990" s="24">
        <f>IF(OR(H990="",I990=""),"",IF(I990&gt;H990,3,IF(H990=I990,1,0)))</f>
        <v/>
      </c>
      <c r="X990" s="24">
        <f>IF(OR(H990="",I990=""),0,1)</f>
        <v/>
      </c>
      <c r="Y990" s="24" t="inlineStr">
        <is>
          <t>oddalerts.com</t>
        </is>
      </c>
    </row>
    <row r="991">
      <c r="A991" s="24" t="inlineStr">
        <is>
          <t>E2-Wycombe-MKDons</t>
        </is>
      </c>
      <c r="B991" s="24" t="inlineStr">
        <is>
          <t>E2</t>
        </is>
      </c>
      <c r="C991" s="24" t="inlineStr">
        <is>
          <t>League One</t>
        </is>
      </c>
      <c r="D991" s="24" t="n">
        <v>5</v>
      </c>
      <c r="E991" s="29" t="n">
        <v>46270.625</v>
      </c>
      <c r="F991" s="24" t="inlineStr">
        <is>
          <t>Wycombe</t>
        </is>
      </c>
      <c r="G991" s="24" t="inlineStr">
        <is>
          <t>MK Dons</t>
        </is>
      </c>
      <c r="H991" s="37" t="n">
        <v>3</v>
      </c>
      <c r="I991" s="37" t="n">
        <v>3</v>
      </c>
      <c r="J991" s="37" t="n">
        <v>1.15</v>
      </c>
      <c r="K991" s="37" t="n">
        <v>1.45</v>
      </c>
      <c r="L991" s="31" t="n">
        <v>0.3934254589753153</v>
      </c>
      <c r="M991" s="31" t="n">
        <v>0.2839220854380593</v>
      </c>
      <c r="N991" s="31" t="n">
        <v>0.3226524555866254</v>
      </c>
      <c r="O991" s="33">
        <f>3*L991+M991</f>
        <v/>
      </c>
      <c r="P991" s="33">
        <f>3*N991+M991</f>
        <v/>
      </c>
      <c r="Q991" s="31">
        <f>IF(OR(J991="",K991=""),"",SUMPRODUCT(POISSON(Helper!$A$2:$A$122,J991,FALSE)*POISSON(Helper!$B$2:$B$122,K991,FALSE)*Helper!$C$2:$C$122))</f>
        <v/>
      </c>
      <c r="R991" s="31">
        <f>IF(OR(J991="",K991=""),"",SUMPRODUCT(POISSON(Helper!$A$2:$A$122,J991,FALSE)*POISSON(Helper!$B$2:$B$122,K991,FALSE)*Helper!$D$2:$D$122))</f>
        <v/>
      </c>
      <c r="S991" s="31">
        <f>IF(Q991="","",1-Q991-R991)</f>
        <v/>
      </c>
      <c r="T991" s="33">
        <f>IF(Q991="","",3*Q991+R991)</f>
        <v/>
      </c>
      <c r="U991" s="33">
        <f>IF(Q991="","",3*S991+R991)</f>
        <v/>
      </c>
      <c r="V991" s="24">
        <f>IF(OR(H991="",I991=""),"",IF(H991&gt;I991,3,IF(H991=I991,1,0)))</f>
        <v/>
      </c>
      <c r="W991" s="24">
        <f>IF(OR(H991="",I991=""),"",IF(I991&gt;H991,3,IF(H991=I991,1,0)))</f>
        <v/>
      </c>
      <c r="X991" s="24">
        <f>IF(OR(H991="",I991=""),0,1)</f>
        <v/>
      </c>
      <c r="Y991" s="24" t="inlineStr">
        <is>
          <t>oddalerts.com</t>
        </is>
      </c>
    </row>
    <row r="992">
      <c r="A992" s="24" t="inlineStr">
        <is>
          <t>E2-Bromley-AFCWimbl</t>
        </is>
      </c>
      <c r="B992" s="24" t="inlineStr">
        <is>
          <t>E2</t>
        </is>
      </c>
      <c r="C992" s="24" t="inlineStr">
        <is>
          <t>League One</t>
        </is>
      </c>
      <c r="D992" s="24" t="n">
        <v>5</v>
      </c>
      <c r="E992" s="29" t="n">
        <v>46272.83333333334</v>
      </c>
      <c r="F992" s="24" t="inlineStr">
        <is>
          <t>Bromley</t>
        </is>
      </c>
      <c r="G992" s="24" t="inlineStr">
        <is>
          <t>AFC Wimbledon</t>
        </is>
      </c>
      <c r="H992" s="37" t="n">
        <v>0</v>
      </c>
      <c r="I992" s="37" t="n">
        <v>2</v>
      </c>
      <c r="J992" s="37" t="n">
        <v>0.78</v>
      </c>
      <c r="K992" s="37" t="n">
        <v>1.32</v>
      </c>
      <c r="L992" s="31" t="n">
        <v>0.3986552266759401</v>
      </c>
      <c r="M992" s="31" t="n">
        <v>0.2835411273745795</v>
      </c>
      <c r="N992" s="31" t="n">
        <v>0.3178036459494804</v>
      </c>
      <c r="O992" s="33">
        <f>3*L992+M992</f>
        <v/>
      </c>
      <c r="P992" s="33">
        <f>3*N992+M992</f>
        <v/>
      </c>
      <c r="Q992" s="31">
        <f>IF(OR(J992="",K992=""),"",SUMPRODUCT(POISSON(Helper!$A$2:$A$122,J992,FALSE)*POISSON(Helper!$B$2:$B$122,K992,FALSE)*Helper!$C$2:$C$122))</f>
        <v/>
      </c>
      <c r="R992" s="31">
        <f>IF(OR(J992="",K992=""),"",SUMPRODUCT(POISSON(Helper!$A$2:$A$122,J992,FALSE)*POISSON(Helper!$B$2:$B$122,K992,FALSE)*Helper!$D$2:$D$122))</f>
        <v/>
      </c>
      <c r="S992" s="31">
        <f>IF(Q992="","",1-Q992-R992)</f>
        <v/>
      </c>
      <c r="T992" s="33">
        <f>IF(Q992="","",3*Q992+R992)</f>
        <v/>
      </c>
      <c r="U992" s="33">
        <f>IF(Q992="","",3*S992+R992)</f>
        <v/>
      </c>
      <c r="V992" s="24">
        <f>IF(OR(H992="",I992=""),"",IF(H992&gt;I992,3,IF(H992=I992,1,0)))</f>
        <v/>
      </c>
      <c r="W992" s="24">
        <f>IF(OR(H992="",I992=""),"",IF(I992&gt;H992,3,IF(H992=I992,1,0)))</f>
        <v/>
      </c>
      <c r="X992" s="24">
        <f>IF(OR(H992="",I992=""),0,1)</f>
        <v/>
      </c>
      <c r="Y992" s="24" t="inlineStr">
        <is>
          <t>oddalerts.com</t>
        </is>
      </c>
    </row>
    <row r="993">
      <c r="A993" s="24" t="inlineStr">
        <is>
          <t>E2-Stevenag-Luton</t>
        </is>
      </c>
      <c r="B993" s="24" t="inlineStr">
        <is>
          <t>E2</t>
        </is>
      </c>
      <c r="C993" s="24" t="inlineStr">
        <is>
          <t>League One</t>
        </is>
      </c>
      <c r="D993" s="24" t="n">
        <v>6</v>
      </c>
      <c r="E993" s="29" t="n">
        <v>46275.83333333334</v>
      </c>
      <c r="F993" s="24" t="inlineStr">
        <is>
          <t>Stevenage</t>
        </is>
      </c>
      <c r="G993" s="24" t="inlineStr">
        <is>
          <t>Luton</t>
        </is>
      </c>
      <c r="H993" s="37" t="n">
        <v>2</v>
      </c>
      <c r="I993" s="37" t="n">
        <v>1</v>
      </c>
      <c r="J993" s="37" t="n">
        <v>1.39</v>
      </c>
      <c r="K993" s="37" t="n">
        <v>1.03</v>
      </c>
      <c r="L993" s="31" t="n">
        <v>0.3265690649863787</v>
      </c>
      <c r="M993" s="31" t="n">
        <v>0.2841915783648558</v>
      </c>
      <c r="N993" s="31" t="n">
        <v>0.3892393566487656</v>
      </c>
      <c r="O993" s="33">
        <f>3*L993+M993</f>
        <v/>
      </c>
      <c r="P993" s="33">
        <f>3*N993+M993</f>
        <v/>
      </c>
      <c r="Q993" s="31">
        <f>IF(OR(J993="",K993=""),"",SUMPRODUCT(POISSON(Helper!$A$2:$A$122,J993,FALSE)*POISSON(Helper!$B$2:$B$122,K993,FALSE)*Helper!$C$2:$C$122))</f>
        <v/>
      </c>
      <c r="R993" s="31">
        <f>IF(OR(J993="",K993=""),"",SUMPRODUCT(POISSON(Helper!$A$2:$A$122,J993,FALSE)*POISSON(Helper!$B$2:$B$122,K993,FALSE)*Helper!$D$2:$D$122))</f>
        <v/>
      </c>
      <c r="S993" s="31">
        <f>IF(Q993="","",1-Q993-R993)</f>
        <v/>
      </c>
      <c r="T993" s="33">
        <f>IF(Q993="","",3*Q993+R993)</f>
        <v/>
      </c>
      <c r="U993" s="33">
        <f>IF(Q993="","",3*S993+R993)</f>
        <v/>
      </c>
      <c r="V993" s="24">
        <f>IF(OR(H993="",I993=""),"",IF(H993&gt;I993,3,IF(H993=I993,1,0)))</f>
        <v/>
      </c>
      <c r="W993" s="24">
        <f>IF(OR(H993="",I993=""),"",IF(I993&gt;H993,3,IF(H993=I993,1,0)))</f>
        <v/>
      </c>
      <c r="X993" s="24">
        <f>IF(OR(H993="",I993=""),0,1)</f>
        <v/>
      </c>
      <c r="Y993" s="24" t="inlineStr">
        <is>
          <t>oddalerts.com</t>
        </is>
      </c>
    </row>
    <row r="994">
      <c r="A994" s="24" t="inlineStr">
        <is>
          <t>E2-LeytonOr-Wycombe</t>
        </is>
      </c>
      <c r="B994" s="24" t="inlineStr">
        <is>
          <t>E2</t>
        </is>
      </c>
      <c r="C994" s="24" t="inlineStr">
        <is>
          <t>League One</t>
        </is>
      </c>
      <c r="D994" s="24" t="n">
        <v>6</v>
      </c>
      <c r="E994" s="29" t="n">
        <v>46277.52083333334</v>
      </c>
      <c r="F994" s="24" t="inlineStr">
        <is>
          <t>Leyton Orient</t>
        </is>
      </c>
      <c r="G994" s="24" t="inlineStr">
        <is>
          <t>Wycombe</t>
        </is>
      </c>
      <c r="H994" s="37" t="n">
        <v>2</v>
      </c>
      <c r="I994" s="37" t="n">
        <v>3</v>
      </c>
      <c r="J994" s="37" t="n">
        <v>1.31</v>
      </c>
      <c r="K994" s="37" t="n">
        <v>1.31</v>
      </c>
      <c r="L994" s="31" t="n">
        <v>0.3650788186711375</v>
      </c>
      <c r="M994" s="31" t="n">
        <v>0.2851120353896414</v>
      </c>
      <c r="N994" s="31" t="n">
        <v>0.3498091459392212</v>
      </c>
      <c r="O994" s="33">
        <f>3*L994+M994</f>
        <v/>
      </c>
      <c r="P994" s="33">
        <f>3*N994+M994</f>
        <v/>
      </c>
      <c r="Q994" s="31">
        <f>IF(OR(J994="",K994=""),"",SUMPRODUCT(POISSON(Helper!$A$2:$A$122,J994,FALSE)*POISSON(Helper!$B$2:$B$122,K994,FALSE)*Helper!$C$2:$C$122))</f>
        <v/>
      </c>
      <c r="R994" s="31">
        <f>IF(OR(J994="",K994=""),"",SUMPRODUCT(POISSON(Helper!$A$2:$A$122,J994,FALSE)*POISSON(Helper!$B$2:$B$122,K994,FALSE)*Helper!$D$2:$D$122))</f>
        <v/>
      </c>
      <c r="S994" s="31">
        <f>IF(Q994="","",1-Q994-R994)</f>
        <v/>
      </c>
      <c r="T994" s="33">
        <f>IF(Q994="","",3*Q994+R994)</f>
        <v/>
      </c>
      <c r="U994" s="33">
        <f>IF(Q994="","",3*S994+R994)</f>
        <v/>
      </c>
      <c r="V994" s="24">
        <f>IF(OR(H994="",I994=""),"",IF(H994&gt;I994,3,IF(H994=I994,1,0)))</f>
        <v/>
      </c>
      <c r="W994" s="24">
        <f>IF(OR(H994="",I994=""),"",IF(I994&gt;H994,3,IF(H994=I994,1,0)))</f>
        <v/>
      </c>
      <c r="X994" s="24">
        <f>IF(OR(H994="",I994=""),0,1)</f>
        <v/>
      </c>
      <c r="Y994" s="24" t="inlineStr">
        <is>
          <t>oddalerts.com</t>
        </is>
      </c>
    </row>
    <row r="995">
      <c r="A995" s="24" t="inlineStr">
        <is>
          <t>E2-NottsCou-Bradford</t>
        </is>
      </c>
      <c r="B995" s="24" t="inlineStr">
        <is>
          <t>E2</t>
        </is>
      </c>
      <c r="C995" s="24" t="inlineStr">
        <is>
          <t>League One</t>
        </is>
      </c>
      <c r="D995" s="24" t="n">
        <v>6</v>
      </c>
      <c r="E995" s="29" t="n">
        <v>46277.52083333334</v>
      </c>
      <c r="F995" s="24" t="inlineStr">
        <is>
          <t>Notts County</t>
        </is>
      </c>
      <c r="G995" s="24" t="inlineStr">
        <is>
          <t>Bradford</t>
        </is>
      </c>
      <c r="H995" s="37" t="n">
        <v>0</v>
      </c>
      <c r="I995" s="37" t="n">
        <v>1</v>
      </c>
      <c r="J995" s="37" t="n">
        <v>0.55</v>
      </c>
      <c r="K995" s="37" t="n">
        <v>0.64</v>
      </c>
      <c r="L995" s="31" t="n">
        <v>0.3630438368070758</v>
      </c>
      <c r="M995" s="31" t="n">
        <v>0.2851387191217998</v>
      </c>
      <c r="N995" s="31" t="n">
        <v>0.3518174440711244</v>
      </c>
      <c r="O995" s="33">
        <f>3*L995+M995</f>
        <v/>
      </c>
      <c r="P995" s="33">
        <f>3*N995+M995</f>
        <v/>
      </c>
      <c r="Q995" s="31">
        <f>IF(OR(J995="",K995=""),"",SUMPRODUCT(POISSON(Helper!$A$2:$A$122,J995,FALSE)*POISSON(Helper!$B$2:$B$122,K995,FALSE)*Helper!$C$2:$C$122))</f>
        <v/>
      </c>
      <c r="R995" s="31">
        <f>IF(OR(J995="",K995=""),"",SUMPRODUCT(POISSON(Helper!$A$2:$A$122,J995,FALSE)*POISSON(Helper!$B$2:$B$122,K995,FALSE)*Helper!$D$2:$D$122))</f>
        <v/>
      </c>
      <c r="S995" s="31">
        <f>IF(Q995="","",1-Q995-R995)</f>
        <v/>
      </c>
      <c r="T995" s="33">
        <f>IF(Q995="","",3*Q995+R995)</f>
        <v/>
      </c>
      <c r="U995" s="33">
        <f>IF(Q995="","",3*S995+R995)</f>
        <v/>
      </c>
      <c r="V995" s="24">
        <f>IF(OR(H995="",I995=""),"",IF(H995&gt;I995,3,IF(H995=I995,1,0)))</f>
        <v/>
      </c>
      <c r="W995" s="24">
        <f>IF(OR(H995="",I995=""),"",IF(I995&gt;H995,3,IF(H995=I995,1,0)))</f>
        <v/>
      </c>
      <c r="X995" s="24">
        <f>IF(OR(H995="",I995=""),0,1)</f>
        <v/>
      </c>
      <c r="Y995" s="24" t="inlineStr">
        <is>
          <t>oddalerts.com</t>
        </is>
      </c>
    </row>
    <row r="996">
      <c r="A996" s="24" t="inlineStr">
        <is>
          <t>E2-AFCWimbl-Doncaste</t>
        </is>
      </c>
      <c r="B996" s="24" t="inlineStr">
        <is>
          <t>E2</t>
        </is>
      </c>
      <c r="C996" s="24" t="inlineStr">
        <is>
          <t>League One</t>
        </is>
      </c>
      <c r="D996" s="24" t="n">
        <v>6</v>
      </c>
      <c r="E996" s="29" t="n">
        <v>46277.625</v>
      </c>
      <c r="F996" s="24" t="inlineStr">
        <is>
          <t>AFC Wimbledon</t>
        </is>
      </c>
      <c r="G996" s="24" t="inlineStr">
        <is>
          <t>Doncaster</t>
        </is>
      </c>
      <c r="H996" s="37" t="n">
        <v>1</v>
      </c>
      <c r="I996" s="37" t="n">
        <v>0</v>
      </c>
      <c r="J996" s="37" t="n">
        <v>1.16</v>
      </c>
      <c r="K996" s="37" t="n">
        <v>2.28</v>
      </c>
      <c r="L996" s="31" t="n">
        <v>0.3529673191712524</v>
      </c>
      <c r="M996" s="31" t="n">
        <v>0.2851503144109892</v>
      </c>
      <c r="N996" s="31" t="n">
        <v>0.3618823664177584</v>
      </c>
      <c r="O996" s="33">
        <f>3*L996+M996</f>
        <v/>
      </c>
      <c r="P996" s="33">
        <f>3*N996+M996</f>
        <v/>
      </c>
      <c r="Q996" s="31">
        <f>IF(OR(J996="",K996=""),"",SUMPRODUCT(POISSON(Helper!$A$2:$A$122,J996,FALSE)*POISSON(Helper!$B$2:$B$122,K996,FALSE)*Helper!$C$2:$C$122))</f>
        <v/>
      </c>
      <c r="R996" s="31">
        <f>IF(OR(J996="",K996=""),"",SUMPRODUCT(POISSON(Helper!$A$2:$A$122,J996,FALSE)*POISSON(Helper!$B$2:$B$122,K996,FALSE)*Helper!$D$2:$D$122))</f>
        <v/>
      </c>
      <c r="S996" s="31">
        <f>IF(Q996="","",1-Q996-R996)</f>
        <v/>
      </c>
      <c r="T996" s="33">
        <f>IF(Q996="","",3*Q996+R996)</f>
        <v/>
      </c>
      <c r="U996" s="33">
        <f>IF(Q996="","",3*S996+R996)</f>
        <v/>
      </c>
      <c r="V996" s="24">
        <f>IF(OR(H996="",I996=""),"",IF(H996&gt;I996,3,IF(H996=I996,1,0)))</f>
        <v/>
      </c>
      <c r="W996" s="24">
        <f>IF(OR(H996="",I996=""),"",IF(I996&gt;H996,3,IF(H996=I996,1,0)))</f>
        <v/>
      </c>
      <c r="X996" s="24">
        <f>IF(OR(H996="",I996=""),0,1)</f>
        <v/>
      </c>
      <c r="Y996" s="24" t="inlineStr">
        <is>
          <t>oddalerts.com</t>
        </is>
      </c>
    </row>
    <row r="997">
      <c r="A997" s="24" t="inlineStr">
        <is>
          <t>E2-Blackpoo-Bromley</t>
        </is>
      </c>
      <c r="B997" s="24" t="inlineStr">
        <is>
          <t>E2</t>
        </is>
      </c>
      <c r="C997" s="24" t="inlineStr">
        <is>
          <t>League One</t>
        </is>
      </c>
      <c r="D997" s="24" t="n">
        <v>6</v>
      </c>
      <c r="E997" s="29" t="n">
        <v>46277.625</v>
      </c>
      <c r="F997" s="24" t="inlineStr">
        <is>
          <t>Blackpool</t>
        </is>
      </c>
      <c r="G997" s="24" t="inlineStr">
        <is>
          <t>Bromley</t>
        </is>
      </c>
      <c r="H997" s="37" t="n">
        <v>2</v>
      </c>
      <c r="I997" s="37" t="n">
        <v>2</v>
      </c>
      <c r="J997" s="37" t="n">
        <v>1.71</v>
      </c>
      <c r="K997" s="37" t="n">
        <v>1.32</v>
      </c>
      <c r="L997" s="31" t="n">
        <v>0.5134948079819371</v>
      </c>
      <c r="M997" s="31" t="n">
        <v>0.2639458994183947</v>
      </c>
      <c r="N997" s="31" t="n">
        <v>0.2225592925996681</v>
      </c>
      <c r="O997" s="33">
        <f>3*L997+M997</f>
        <v/>
      </c>
      <c r="P997" s="33">
        <f>3*N997+M997</f>
        <v/>
      </c>
      <c r="Q997" s="31">
        <f>IF(OR(J997="",K997=""),"",SUMPRODUCT(POISSON(Helper!$A$2:$A$122,J997,FALSE)*POISSON(Helper!$B$2:$B$122,K997,FALSE)*Helper!$C$2:$C$122))</f>
        <v/>
      </c>
      <c r="R997" s="31">
        <f>IF(OR(J997="",K997=""),"",SUMPRODUCT(POISSON(Helper!$A$2:$A$122,J997,FALSE)*POISSON(Helper!$B$2:$B$122,K997,FALSE)*Helper!$D$2:$D$122))</f>
        <v/>
      </c>
      <c r="S997" s="31">
        <f>IF(Q997="","",1-Q997-R997)</f>
        <v/>
      </c>
      <c r="T997" s="33">
        <f>IF(Q997="","",3*Q997+R997)</f>
        <v/>
      </c>
      <c r="U997" s="33">
        <f>IF(Q997="","",3*S997+R997)</f>
        <v/>
      </c>
      <c r="V997" s="24">
        <f>IF(OR(H997="",I997=""),"",IF(H997&gt;I997,3,IF(H997=I997,1,0)))</f>
        <v/>
      </c>
      <c r="W997" s="24">
        <f>IF(OR(H997="",I997=""),"",IF(I997&gt;H997,3,IF(H997=I997,1,0)))</f>
        <v/>
      </c>
      <c r="X997" s="24">
        <f>IF(OR(H997="",I997=""),0,1)</f>
        <v/>
      </c>
      <c r="Y997" s="24" t="inlineStr">
        <is>
          <t>oddalerts.com</t>
        </is>
      </c>
    </row>
    <row r="998">
      <c r="A998" s="24" t="inlineStr">
        <is>
          <t>E2-Cambridg-Reading</t>
        </is>
      </c>
      <c r="B998" s="24" t="inlineStr">
        <is>
          <t>E2</t>
        </is>
      </c>
      <c r="C998" s="24" t="inlineStr">
        <is>
          <t>League One</t>
        </is>
      </c>
      <c r="D998" s="24" t="n">
        <v>6</v>
      </c>
      <c r="E998" s="29" t="n">
        <v>46277.625</v>
      </c>
      <c r="F998" s="24" t="inlineStr">
        <is>
          <t>Cambridge</t>
        </is>
      </c>
      <c r="G998" s="24" t="inlineStr">
        <is>
          <t>Reading</t>
        </is>
      </c>
      <c r="H998" s="37" t="n">
        <v>2</v>
      </c>
      <c r="I998" s="37" t="n">
        <v>1</v>
      </c>
      <c r="J998" s="37" t="n">
        <v>0.8100000000000001</v>
      </c>
      <c r="K998" s="37" t="n">
        <v>1.68</v>
      </c>
      <c r="L998" s="31" t="n">
        <v>0.3659349519858386</v>
      </c>
      <c r="M998" s="31" t="n">
        <v>0.285098395760791</v>
      </c>
      <c r="N998" s="31" t="n">
        <v>0.3489666522533704</v>
      </c>
      <c r="O998" s="33">
        <f>3*L998+M998</f>
        <v/>
      </c>
      <c r="P998" s="33">
        <f>3*N998+M998</f>
        <v/>
      </c>
      <c r="Q998" s="31">
        <f>IF(OR(J998="",K998=""),"",SUMPRODUCT(POISSON(Helper!$A$2:$A$122,J998,FALSE)*POISSON(Helper!$B$2:$B$122,K998,FALSE)*Helper!$C$2:$C$122))</f>
        <v/>
      </c>
      <c r="R998" s="31">
        <f>IF(OR(J998="",K998=""),"",SUMPRODUCT(POISSON(Helper!$A$2:$A$122,J998,FALSE)*POISSON(Helper!$B$2:$B$122,K998,FALSE)*Helper!$D$2:$D$122))</f>
        <v/>
      </c>
      <c r="S998" s="31">
        <f>IF(Q998="","",1-Q998-R998)</f>
        <v/>
      </c>
      <c r="T998" s="33">
        <f>IF(Q998="","",3*Q998+R998)</f>
        <v/>
      </c>
      <c r="U998" s="33">
        <f>IF(Q998="","",3*S998+R998)</f>
        <v/>
      </c>
      <c r="V998" s="24">
        <f>IF(OR(H998="",I998=""),"",IF(H998&gt;I998,3,IF(H998=I998,1,0)))</f>
        <v/>
      </c>
      <c r="W998" s="24">
        <f>IF(OR(H998="",I998=""),"",IF(I998&gt;H998,3,IF(H998=I998,1,0)))</f>
        <v/>
      </c>
      <c r="X998" s="24">
        <f>IF(OR(H998="",I998=""),0,1)</f>
        <v/>
      </c>
      <c r="Y998" s="24" t="inlineStr">
        <is>
          <t>oddalerts.com</t>
        </is>
      </c>
    </row>
    <row r="999">
      <c r="A999" s="24" t="inlineStr">
        <is>
          <t>E2-MKDons-Peterbor</t>
        </is>
      </c>
      <c r="B999" s="24" t="inlineStr">
        <is>
          <t>E2</t>
        </is>
      </c>
      <c r="C999" s="24" t="inlineStr">
        <is>
          <t>League One</t>
        </is>
      </c>
      <c r="D999" s="24" t="n">
        <v>6</v>
      </c>
      <c r="E999" s="29" t="n">
        <v>46277.625</v>
      </c>
      <c r="F999" s="24" t="inlineStr">
        <is>
          <t>MK Dons</t>
        </is>
      </c>
      <c r="G999" s="24" t="inlineStr">
        <is>
          <t>Peterborough</t>
        </is>
      </c>
      <c r="H999" s="37" t="n">
        <v>1</v>
      </c>
      <c r="I999" s="37" t="n">
        <v>1</v>
      </c>
      <c r="J999" s="37" t="n">
        <v>1.5</v>
      </c>
      <c r="K999" s="37" t="n">
        <v>1.35</v>
      </c>
      <c r="L999" s="31" t="n">
        <v>0.4764132875512805</v>
      </c>
      <c r="M999" s="31" t="n">
        <v>0.272476483076889</v>
      </c>
      <c r="N999" s="31" t="n">
        <v>0.2511102293718304</v>
      </c>
      <c r="O999" s="33">
        <f>3*L999+M999</f>
        <v/>
      </c>
      <c r="P999" s="33">
        <f>3*N999+M999</f>
        <v/>
      </c>
      <c r="Q999" s="31">
        <f>IF(OR(J999="",K999=""),"",SUMPRODUCT(POISSON(Helper!$A$2:$A$122,J999,FALSE)*POISSON(Helper!$B$2:$B$122,K999,FALSE)*Helper!$C$2:$C$122))</f>
        <v/>
      </c>
      <c r="R999" s="31">
        <f>IF(OR(J999="",K999=""),"",SUMPRODUCT(POISSON(Helper!$A$2:$A$122,J999,FALSE)*POISSON(Helper!$B$2:$B$122,K999,FALSE)*Helper!$D$2:$D$122))</f>
        <v/>
      </c>
      <c r="S999" s="31">
        <f>IF(Q999="","",1-Q999-R999)</f>
        <v/>
      </c>
      <c r="T999" s="33">
        <f>IF(Q999="","",3*Q999+R999)</f>
        <v/>
      </c>
      <c r="U999" s="33">
        <f>IF(Q999="","",3*S999+R999)</f>
        <v/>
      </c>
      <c r="V999" s="24">
        <f>IF(OR(H999="",I999=""),"",IF(H999&gt;I999,3,IF(H999=I999,1,0)))</f>
        <v/>
      </c>
      <c r="W999" s="24">
        <f>IF(OR(H999="",I999=""),"",IF(I999&gt;H999,3,IF(H999=I999,1,0)))</f>
        <v/>
      </c>
      <c r="X999" s="24">
        <f>IF(OR(H999="",I999=""),0,1)</f>
        <v/>
      </c>
      <c r="Y999" s="24" t="inlineStr">
        <is>
          <t>oddalerts.com</t>
        </is>
      </c>
    </row>
    <row r="1000">
      <c r="A1000" s="24" t="inlineStr">
        <is>
          <t>E2-Mansfiel-Huddersf</t>
        </is>
      </c>
      <c r="B1000" s="24" t="inlineStr">
        <is>
          <t>E2</t>
        </is>
      </c>
      <c r="C1000" s="24" t="inlineStr">
        <is>
          <t>League One</t>
        </is>
      </c>
      <c r="D1000" s="24" t="n">
        <v>6</v>
      </c>
      <c r="E1000" s="29" t="n">
        <v>46277.625</v>
      </c>
      <c r="F1000" s="24" t="inlineStr">
        <is>
          <t>Mansfield</t>
        </is>
      </c>
      <c r="G1000" s="24" t="inlineStr">
        <is>
          <t>Huddersfield</t>
        </is>
      </c>
      <c r="H1000" s="37" t="n">
        <v>0</v>
      </c>
      <c r="I1000" s="37" t="n">
        <v>0</v>
      </c>
      <c r="J1000" s="37" t="n">
        <v>0.75</v>
      </c>
      <c r="K1000" s="37" t="n">
        <v>2.28</v>
      </c>
      <c r="L1000" s="31" t="n">
        <v>0.3452513171090442</v>
      </c>
      <c r="M1000" s="31" t="n">
        <v>0.2850208865007152</v>
      </c>
      <c r="N1000" s="31" t="n">
        <v>0.3697277963902406</v>
      </c>
      <c r="O1000" s="33">
        <f>3*L1000+M1000</f>
        <v/>
      </c>
      <c r="P1000" s="33">
        <f>3*N1000+M1000</f>
        <v/>
      </c>
      <c r="Q1000" s="31">
        <f>IF(OR(J1000="",K1000=""),"",SUMPRODUCT(POISSON(Helper!$A$2:$A$122,J1000,FALSE)*POISSON(Helper!$B$2:$B$122,K1000,FALSE)*Helper!$C$2:$C$122))</f>
        <v/>
      </c>
      <c r="R1000" s="31">
        <f>IF(OR(J1000="",K1000=""),"",SUMPRODUCT(POISSON(Helper!$A$2:$A$122,J1000,FALSE)*POISSON(Helper!$B$2:$B$122,K1000,FALSE)*Helper!$D$2:$D$122))</f>
        <v/>
      </c>
      <c r="S1000" s="31">
        <f>IF(Q1000="","",1-Q1000-R1000)</f>
        <v/>
      </c>
      <c r="T1000" s="33">
        <f>IF(Q1000="","",3*Q1000+R1000)</f>
        <v/>
      </c>
      <c r="U1000" s="33">
        <f>IF(Q1000="","",3*S1000+R1000)</f>
        <v/>
      </c>
      <c r="V1000" s="24">
        <f>IF(OR(H1000="",I1000=""),"",IF(H1000&gt;I1000,3,IF(H1000=I1000,1,0)))</f>
        <v/>
      </c>
      <c r="W1000" s="24">
        <f>IF(OR(H1000="",I1000=""),"",IF(I1000&gt;H1000,3,IF(H1000=I1000,1,0)))</f>
        <v/>
      </c>
      <c r="X1000" s="24">
        <f>IF(OR(H1000="",I1000=""),0,1)</f>
        <v/>
      </c>
      <c r="Y1000" s="24" t="inlineStr">
        <is>
          <t>oddalerts.com</t>
        </is>
      </c>
    </row>
    <row r="1001">
      <c r="A1001" s="24" t="inlineStr">
        <is>
          <t>E2-Oxford-Burton</t>
        </is>
      </c>
      <c r="B1001" s="24" t="inlineStr">
        <is>
          <t>E2</t>
        </is>
      </c>
      <c r="C1001" s="24" t="inlineStr">
        <is>
          <t>League One</t>
        </is>
      </c>
      <c r="D1001" s="24" t="n">
        <v>6</v>
      </c>
      <c r="E1001" s="29" t="n">
        <v>46277.625</v>
      </c>
      <c r="F1001" s="24" t="inlineStr">
        <is>
          <t>Oxford</t>
        </is>
      </c>
      <c r="G1001" s="24" t="inlineStr">
        <is>
          <t>Burton</t>
        </is>
      </c>
      <c r="H1001" s="37" t="n">
        <v>3</v>
      </c>
      <c r="I1001" s="37" t="n">
        <v>0</v>
      </c>
      <c r="J1001" s="37" t="n">
        <v>1.35</v>
      </c>
      <c r="K1001" s="37" t="n">
        <v>0.49</v>
      </c>
      <c r="L1001" s="31" t="n">
        <v>0.4727216399496505</v>
      </c>
      <c r="M1001" s="31" t="n">
        <v>0.2732167932495597</v>
      </c>
      <c r="N1001" s="31" t="n">
        <v>0.2540615668007897</v>
      </c>
      <c r="O1001" s="33">
        <f>3*L1001+M1001</f>
        <v/>
      </c>
      <c r="P1001" s="33">
        <f>3*N1001+M1001</f>
        <v/>
      </c>
      <c r="Q1001" s="31">
        <f>IF(OR(J1001="",K1001=""),"",SUMPRODUCT(POISSON(Helper!$A$2:$A$122,J1001,FALSE)*POISSON(Helper!$B$2:$B$122,K1001,FALSE)*Helper!$C$2:$C$122))</f>
        <v/>
      </c>
      <c r="R1001" s="31">
        <f>IF(OR(J1001="",K1001=""),"",SUMPRODUCT(POISSON(Helper!$A$2:$A$122,J1001,FALSE)*POISSON(Helper!$B$2:$B$122,K1001,FALSE)*Helper!$D$2:$D$122))</f>
        <v/>
      </c>
      <c r="S1001" s="31">
        <f>IF(Q1001="","",1-Q1001-R1001)</f>
        <v/>
      </c>
      <c r="T1001" s="33">
        <f>IF(Q1001="","",3*Q1001+R1001)</f>
        <v/>
      </c>
      <c r="U1001" s="33">
        <f>IF(Q1001="","",3*S1001+R1001)</f>
        <v/>
      </c>
      <c r="V1001" s="24">
        <f>IF(OR(H1001="",I1001=""),"",IF(H1001&gt;I1001,3,IF(H1001=I1001,1,0)))</f>
        <v/>
      </c>
      <c r="W1001" s="24">
        <f>IF(OR(H1001="",I1001=""),"",IF(I1001&gt;H1001,3,IF(H1001=I1001,1,0)))</f>
        <v/>
      </c>
      <c r="X1001" s="24">
        <f>IF(OR(H1001="",I1001=""),0,1)</f>
        <v/>
      </c>
      <c r="Y1001" s="24" t="inlineStr">
        <is>
          <t>oddalerts.com</t>
        </is>
      </c>
    </row>
    <row r="1002">
      <c r="A1002" s="24" t="inlineStr">
        <is>
          <t>E2-Plymouth-Barnsley</t>
        </is>
      </c>
      <c r="B1002" s="24" t="inlineStr">
        <is>
          <t>E2</t>
        </is>
      </c>
      <c r="C1002" s="24" t="inlineStr">
        <is>
          <t>League One</t>
        </is>
      </c>
      <c r="D1002" s="24" t="n">
        <v>6</v>
      </c>
      <c r="E1002" s="29" t="n">
        <v>46277.625</v>
      </c>
      <c r="F1002" s="24" t="inlineStr">
        <is>
          <t>Plymouth</t>
        </is>
      </c>
      <c r="G1002" s="24" t="inlineStr">
        <is>
          <t>Barnsley</t>
        </is>
      </c>
      <c r="H1002" s="37" t="n">
        <v>3</v>
      </c>
      <c r="I1002" s="37" t="n">
        <v>0</v>
      </c>
      <c r="J1002" s="37" t="n">
        <v>0.44</v>
      </c>
      <c r="K1002" s="37" t="n">
        <v>1.15</v>
      </c>
      <c r="L1002" s="31" t="n">
        <v>0.4712137183684511</v>
      </c>
      <c r="M1002" s="31" t="n">
        <v>0.2735133478269967</v>
      </c>
      <c r="N1002" s="31" t="n">
        <v>0.2552729338045523</v>
      </c>
      <c r="O1002" s="33">
        <f>3*L1002+M1002</f>
        <v/>
      </c>
      <c r="P1002" s="33">
        <f>3*N1002+M1002</f>
        <v/>
      </c>
      <c r="Q1002" s="31">
        <f>IF(OR(J1002="",K1002=""),"",SUMPRODUCT(POISSON(Helper!$A$2:$A$122,J1002,FALSE)*POISSON(Helper!$B$2:$B$122,K1002,FALSE)*Helper!$C$2:$C$122))</f>
        <v/>
      </c>
      <c r="R1002" s="31">
        <f>IF(OR(J1002="",K1002=""),"",SUMPRODUCT(POISSON(Helper!$A$2:$A$122,J1002,FALSE)*POISSON(Helper!$B$2:$B$122,K1002,FALSE)*Helper!$D$2:$D$122))</f>
        <v/>
      </c>
      <c r="S1002" s="31">
        <f>IF(Q1002="","",1-Q1002-R1002)</f>
        <v/>
      </c>
      <c r="T1002" s="33">
        <f>IF(Q1002="","",3*Q1002+R1002)</f>
        <v/>
      </c>
      <c r="U1002" s="33">
        <f>IF(Q1002="","",3*S1002+R1002)</f>
        <v/>
      </c>
      <c r="V1002" s="24">
        <f>IF(OR(H1002="",I1002=""),"",IF(H1002&gt;I1002,3,IF(H1002=I1002,1,0)))</f>
        <v/>
      </c>
      <c r="W1002" s="24">
        <f>IF(OR(H1002="",I1002=""),"",IF(I1002&gt;H1002,3,IF(H1002=I1002,1,0)))</f>
        <v/>
      </c>
      <c r="X1002" s="24">
        <f>IF(OR(H1002="",I1002=""),0,1)</f>
        <v/>
      </c>
      <c r="Y1002" s="24" t="inlineStr">
        <is>
          <t>oddalerts.com</t>
        </is>
      </c>
    </row>
    <row r="1003">
      <c r="A1003" s="24" t="inlineStr">
        <is>
          <t>E2-Sheffiel-Wigan</t>
        </is>
      </c>
      <c r="B1003" s="24" t="inlineStr">
        <is>
          <t>E2</t>
        </is>
      </c>
      <c r="C1003" s="24" t="inlineStr">
        <is>
          <t>League One</t>
        </is>
      </c>
      <c r="D1003" s="24" t="n">
        <v>6</v>
      </c>
      <c r="E1003" s="29" t="n">
        <v>46277.625</v>
      </c>
      <c r="F1003" s="24" t="inlineStr">
        <is>
          <t>Sheffield Wed</t>
        </is>
      </c>
      <c r="G1003" s="24" t="inlineStr">
        <is>
          <t>Wigan</t>
        </is>
      </c>
      <c r="H1003" s="37" t="n">
        <v>0</v>
      </c>
      <c r="I1003" s="37" t="n">
        <v>0</v>
      </c>
      <c r="J1003" s="37" t="n">
        <v>0.67</v>
      </c>
      <c r="K1003" s="37" t="n">
        <v>1.19</v>
      </c>
      <c r="L1003" s="31" t="n">
        <v>0.5075831071092682</v>
      </c>
      <c r="M1003" s="31" t="n">
        <v>0.2654362356003845</v>
      </c>
      <c r="N1003" s="31" t="n">
        <v>0.2269806572903472</v>
      </c>
      <c r="O1003" s="33">
        <f>3*L1003+M1003</f>
        <v/>
      </c>
      <c r="P1003" s="33">
        <f>3*N1003+M1003</f>
        <v/>
      </c>
      <c r="Q1003" s="31">
        <f>IF(OR(J1003="",K1003=""),"",SUMPRODUCT(POISSON(Helper!$A$2:$A$122,J1003,FALSE)*POISSON(Helper!$B$2:$B$122,K1003,FALSE)*Helper!$C$2:$C$122))</f>
        <v/>
      </c>
      <c r="R1003" s="31">
        <f>IF(OR(J1003="",K1003=""),"",SUMPRODUCT(POISSON(Helper!$A$2:$A$122,J1003,FALSE)*POISSON(Helper!$B$2:$B$122,K1003,FALSE)*Helper!$D$2:$D$122))</f>
        <v/>
      </c>
      <c r="S1003" s="31">
        <f>IF(Q1003="","",1-Q1003-R1003)</f>
        <v/>
      </c>
      <c r="T1003" s="33">
        <f>IF(Q1003="","",3*Q1003+R1003)</f>
        <v/>
      </c>
      <c r="U1003" s="33">
        <f>IF(Q1003="","",3*S1003+R1003)</f>
        <v/>
      </c>
      <c r="V1003" s="24">
        <f>IF(OR(H1003="",I1003=""),"",IF(H1003&gt;I1003,3,IF(H1003=I1003,1,0)))</f>
        <v/>
      </c>
      <c r="W1003" s="24">
        <f>IF(OR(H1003="",I1003=""),"",IF(I1003&gt;H1003,3,IF(H1003=I1003,1,0)))</f>
        <v/>
      </c>
      <c r="X1003" s="24">
        <f>IF(OR(H1003="",I1003=""),0,1)</f>
        <v/>
      </c>
      <c r="Y1003" s="24" t="inlineStr">
        <is>
          <t>oddalerts.com</t>
        </is>
      </c>
    </row>
    <row r="1004">
      <c r="A1004" s="24" t="inlineStr">
        <is>
          <t>E2-Stockpor-Leiceste</t>
        </is>
      </c>
      <c r="B1004" s="24" t="inlineStr">
        <is>
          <t>E2</t>
        </is>
      </c>
      <c r="C1004" s="24" t="inlineStr">
        <is>
          <t>League One</t>
        </is>
      </c>
      <c r="D1004" s="24" t="n">
        <v>6</v>
      </c>
      <c r="E1004" s="29" t="n">
        <v>46277.625</v>
      </c>
      <c r="F1004" s="24" t="inlineStr">
        <is>
          <t>Stockport</t>
        </is>
      </c>
      <c r="G1004" s="24" t="inlineStr">
        <is>
          <t>Leicester</t>
        </is>
      </c>
      <c r="H1004" s="37" t="n">
        <v>3</v>
      </c>
      <c r="I1004" s="37" t="n">
        <v>4</v>
      </c>
      <c r="J1004" s="37" t="n">
        <v>2.4</v>
      </c>
      <c r="K1004" s="37" t="n">
        <v>0.85</v>
      </c>
      <c r="L1004" s="31" t="n">
        <v>0.307166761915772</v>
      </c>
      <c r="M1004" s="31" t="n">
        <v>0.2825179219650238</v>
      </c>
      <c r="N1004" s="31" t="n">
        <v>0.4103153161192042</v>
      </c>
      <c r="O1004" s="33">
        <f>3*L1004+M1004</f>
        <v/>
      </c>
      <c r="P1004" s="33">
        <f>3*N1004+M1004</f>
        <v/>
      </c>
      <c r="Q1004" s="31">
        <f>IF(OR(J1004="",K1004=""),"",SUMPRODUCT(POISSON(Helper!$A$2:$A$122,J1004,FALSE)*POISSON(Helper!$B$2:$B$122,K1004,FALSE)*Helper!$C$2:$C$122))</f>
        <v/>
      </c>
      <c r="R1004" s="31">
        <f>IF(OR(J1004="",K1004=""),"",SUMPRODUCT(POISSON(Helper!$A$2:$A$122,J1004,FALSE)*POISSON(Helper!$B$2:$B$122,K1004,FALSE)*Helper!$D$2:$D$122))</f>
        <v/>
      </c>
      <c r="S1004" s="31">
        <f>IF(Q1004="","",1-Q1004-R1004)</f>
        <v/>
      </c>
      <c r="T1004" s="33">
        <f>IF(Q1004="","",3*Q1004+R1004)</f>
        <v/>
      </c>
      <c r="U1004" s="33">
        <f>IF(Q1004="","",3*S1004+R1004)</f>
        <v/>
      </c>
      <c r="V1004" s="24">
        <f>IF(OR(H1004="",I1004=""),"",IF(H1004&gt;I1004,3,IF(H1004=I1004,1,0)))</f>
        <v/>
      </c>
      <c r="W1004" s="24">
        <f>IF(OR(H1004="",I1004=""),"",IF(I1004&gt;H1004,3,IF(H1004=I1004,1,0)))</f>
        <v/>
      </c>
      <c r="X1004" s="24">
        <f>IF(OR(H1004="",I1004=""),0,1)</f>
        <v/>
      </c>
      <c r="Y1004" s="24" t="inlineStr">
        <is>
          <t>oddalerts.com</t>
        </is>
      </c>
    </row>
    <row r="1005">
      <c r="A1005" s="24" t="inlineStr">
        <is>
          <t>E2-AFCWimbl-MKDons</t>
        </is>
      </c>
      <c r="B1005" s="24" t="inlineStr">
        <is>
          <t>E2</t>
        </is>
      </c>
      <c r="C1005" s="24" t="inlineStr">
        <is>
          <t>League One</t>
        </is>
      </c>
      <c r="D1005" s="24" t="n">
        <v>7</v>
      </c>
      <c r="E1005" s="29" t="n">
        <v>46282.83333333334</v>
      </c>
      <c r="F1005" s="24" t="inlineStr">
        <is>
          <t>AFC Wimbledon</t>
        </is>
      </c>
      <c r="G1005" s="24" t="inlineStr">
        <is>
          <t>MK Dons</t>
        </is>
      </c>
      <c r="H1005" s="37" t="n">
        <v>0</v>
      </c>
      <c r="I1005" s="37" t="n">
        <v>0</v>
      </c>
      <c r="J1005" s="37" t="n">
        <v>1.13</v>
      </c>
      <c r="K1005" s="37" t="n">
        <v>0.89</v>
      </c>
      <c r="L1005" s="31" t="n">
        <v>0.3039923069662995</v>
      </c>
      <c r="M1005" s="31" t="n">
        <v>0.2821615637261245</v>
      </c>
      <c r="N1005" s="31" t="n">
        <v>0.413846129307576</v>
      </c>
      <c r="O1005" s="33">
        <f>3*L1005+M1005</f>
        <v/>
      </c>
      <c r="P1005" s="33">
        <f>3*N1005+M1005</f>
        <v/>
      </c>
      <c r="Q1005" s="31">
        <f>IF(OR(J1005="",K1005=""),"",SUMPRODUCT(POISSON(Helper!$A$2:$A$122,J1005,FALSE)*POISSON(Helper!$B$2:$B$122,K1005,FALSE)*Helper!$C$2:$C$122))</f>
        <v/>
      </c>
      <c r="R1005" s="31">
        <f>IF(OR(J1005="",K1005=""),"",SUMPRODUCT(POISSON(Helper!$A$2:$A$122,J1005,FALSE)*POISSON(Helper!$B$2:$B$122,K1005,FALSE)*Helper!$D$2:$D$122))</f>
        <v/>
      </c>
      <c r="S1005" s="31">
        <f>IF(Q1005="","",1-Q1005-R1005)</f>
        <v/>
      </c>
      <c r="T1005" s="33">
        <f>IF(Q1005="","",3*Q1005+R1005)</f>
        <v/>
      </c>
      <c r="U1005" s="33">
        <f>IF(Q1005="","",3*S1005+R1005)</f>
        <v/>
      </c>
      <c r="V1005" s="24">
        <f>IF(OR(H1005="",I1005=""),"",IF(H1005&gt;I1005,3,IF(H1005=I1005,1,0)))</f>
        <v/>
      </c>
      <c r="W1005" s="24">
        <f>IF(OR(H1005="",I1005=""),"",IF(I1005&gt;H1005,3,IF(H1005=I1005,1,0)))</f>
        <v/>
      </c>
      <c r="X1005" s="24">
        <f>IF(OR(H1005="",I1005=""),0,1)</f>
        <v/>
      </c>
      <c r="Y1005" s="24" t="inlineStr">
        <is>
          <t>oddalerts.com</t>
        </is>
      </c>
    </row>
    <row r="1006">
      <c r="A1006" s="24" t="inlineStr">
        <is>
          <t>E2-Barnsley-Leiceste</t>
        </is>
      </c>
      <c r="B1006" s="24" t="inlineStr">
        <is>
          <t>E2</t>
        </is>
      </c>
      <c r="C1006" s="24" t="inlineStr">
        <is>
          <t>League One</t>
        </is>
      </c>
      <c r="D1006" s="24" t="n">
        <v>7</v>
      </c>
      <c r="E1006" s="29" t="n">
        <v>46284.52083333334</v>
      </c>
      <c r="F1006" s="24" t="inlineStr">
        <is>
          <t>Barnsley</t>
        </is>
      </c>
      <c r="G1006" s="24" t="inlineStr">
        <is>
          <t>Leicester</t>
        </is>
      </c>
      <c r="H1006" s="37" t="n">
        <v>1</v>
      </c>
      <c r="I1006" s="37" t="n">
        <v>1</v>
      </c>
      <c r="J1006" s="37" t="n">
        <v>1.35</v>
      </c>
      <c r="K1006" s="37" t="n">
        <v>2.15</v>
      </c>
      <c r="L1006" s="31" t="n">
        <v>0.2649680729486978</v>
      </c>
      <c r="M1006" s="31" t="n">
        <v>0.2757366715298019</v>
      </c>
      <c r="N1006" s="31" t="n">
        <v>0.4592952555215002</v>
      </c>
      <c r="O1006" s="33">
        <f>3*L1006+M1006</f>
        <v/>
      </c>
      <c r="P1006" s="33">
        <f>3*N1006+M1006</f>
        <v/>
      </c>
      <c r="Q1006" s="31">
        <f>IF(OR(J1006="",K1006=""),"",SUMPRODUCT(POISSON(Helper!$A$2:$A$122,J1006,FALSE)*POISSON(Helper!$B$2:$B$122,K1006,FALSE)*Helper!$C$2:$C$122))</f>
        <v/>
      </c>
      <c r="R1006" s="31">
        <f>IF(OR(J1006="",K1006=""),"",SUMPRODUCT(POISSON(Helper!$A$2:$A$122,J1006,FALSE)*POISSON(Helper!$B$2:$B$122,K1006,FALSE)*Helper!$D$2:$D$122))</f>
        <v/>
      </c>
      <c r="S1006" s="31">
        <f>IF(Q1006="","",1-Q1006-R1006)</f>
        <v/>
      </c>
      <c r="T1006" s="33">
        <f>IF(Q1006="","",3*Q1006+R1006)</f>
        <v/>
      </c>
      <c r="U1006" s="33">
        <f>IF(Q1006="","",3*S1006+R1006)</f>
        <v/>
      </c>
      <c r="V1006" s="24">
        <f>IF(OR(H1006="",I1006=""),"",IF(H1006&gt;I1006,3,IF(H1006=I1006,1,0)))</f>
        <v/>
      </c>
      <c r="W1006" s="24">
        <f>IF(OR(H1006="",I1006=""),"",IF(I1006&gt;H1006,3,IF(H1006=I1006,1,0)))</f>
        <v/>
      </c>
      <c r="X1006" s="24">
        <f>IF(OR(H1006="",I1006=""),0,1)</f>
        <v/>
      </c>
      <c r="Y1006" s="24" t="inlineStr">
        <is>
          <t>oddalerts.com</t>
        </is>
      </c>
    </row>
    <row r="1007">
      <c r="A1007" s="24" t="inlineStr">
        <is>
          <t>E2-Burton-Mansfiel</t>
        </is>
      </c>
      <c r="B1007" s="24" t="inlineStr">
        <is>
          <t>E2</t>
        </is>
      </c>
      <c r="C1007" s="24" t="inlineStr">
        <is>
          <t>League One</t>
        </is>
      </c>
      <c r="D1007" s="24" t="n">
        <v>7</v>
      </c>
      <c r="E1007" s="29" t="n">
        <v>46284.52083333334</v>
      </c>
      <c r="F1007" s="24" t="inlineStr">
        <is>
          <t>Burton</t>
        </is>
      </c>
      <c r="G1007" s="24" t="inlineStr">
        <is>
          <t>Mansfield</t>
        </is>
      </c>
      <c r="H1007" s="37" t="n">
        <v>2</v>
      </c>
      <c r="I1007" s="37" t="n">
        <v>2</v>
      </c>
      <c r="J1007" s="37" t="n">
        <v>0.63</v>
      </c>
      <c r="K1007" s="37" t="n">
        <v>1.86</v>
      </c>
      <c r="L1007" s="31" t="n">
        <v>0.3748368739291617</v>
      </c>
      <c r="M1007" s="31" t="n">
        <v>0.284872827483484</v>
      </c>
      <c r="N1007" s="31" t="n">
        <v>0.3402902985873544</v>
      </c>
      <c r="O1007" s="33">
        <f>3*L1007+M1007</f>
        <v/>
      </c>
      <c r="P1007" s="33">
        <f>3*N1007+M1007</f>
        <v/>
      </c>
      <c r="Q1007" s="31">
        <f>IF(OR(J1007="",K1007=""),"",SUMPRODUCT(POISSON(Helper!$A$2:$A$122,J1007,FALSE)*POISSON(Helper!$B$2:$B$122,K1007,FALSE)*Helper!$C$2:$C$122))</f>
        <v/>
      </c>
      <c r="R1007" s="31">
        <f>IF(OR(J1007="",K1007=""),"",SUMPRODUCT(POISSON(Helper!$A$2:$A$122,J1007,FALSE)*POISSON(Helper!$B$2:$B$122,K1007,FALSE)*Helper!$D$2:$D$122))</f>
        <v/>
      </c>
      <c r="S1007" s="31">
        <f>IF(Q1007="","",1-Q1007-R1007)</f>
        <v/>
      </c>
      <c r="T1007" s="33">
        <f>IF(Q1007="","",3*Q1007+R1007)</f>
        <v/>
      </c>
      <c r="U1007" s="33">
        <f>IF(Q1007="","",3*S1007+R1007)</f>
        <v/>
      </c>
      <c r="V1007" s="24">
        <f>IF(OR(H1007="",I1007=""),"",IF(H1007&gt;I1007,3,IF(H1007=I1007,1,0)))</f>
        <v/>
      </c>
      <c r="W1007" s="24">
        <f>IF(OR(H1007="",I1007=""),"",IF(I1007&gt;H1007,3,IF(H1007=I1007,1,0)))</f>
        <v/>
      </c>
      <c r="X1007" s="24">
        <f>IF(OR(H1007="",I1007=""),0,1)</f>
        <v/>
      </c>
      <c r="Y1007" s="24" t="inlineStr">
        <is>
          <t>oddalerts.com</t>
        </is>
      </c>
    </row>
    <row r="1008">
      <c r="A1008" s="24" t="inlineStr">
        <is>
          <t>E2-Blackpoo-Plymouth</t>
        </is>
      </c>
      <c r="B1008" s="24" t="inlineStr">
        <is>
          <t>E2</t>
        </is>
      </c>
      <c r="C1008" s="24" t="inlineStr">
        <is>
          <t>League One</t>
        </is>
      </c>
      <c r="D1008" s="24" t="n">
        <v>7</v>
      </c>
      <c r="E1008" s="29" t="n">
        <v>46284.625</v>
      </c>
      <c r="F1008" s="24" t="inlineStr">
        <is>
          <t>Blackpool</t>
        </is>
      </c>
      <c r="G1008" s="24" t="inlineStr">
        <is>
          <t>Plymouth</t>
        </is>
      </c>
      <c r="H1008" s="37" t="n">
        <v>2</v>
      </c>
      <c r="I1008" s="37" t="n">
        <v>4</v>
      </c>
      <c r="J1008" s="37" t="n">
        <v>0.72</v>
      </c>
      <c r="K1008" s="37" t="n">
        <v>2.37</v>
      </c>
      <c r="L1008" s="31" t="n">
        <v>0.3758425297820988</v>
      </c>
      <c r="M1008" s="31" t="n">
        <v>0.284837837398324</v>
      </c>
      <c r="N1008" s="31" t="n">
        <v>0.3393196328195771</v>
      </c>
      <c r="O1008" s="33">
        <f>3*L1008+M1008</f>
        <v/>
      </c>
      <c r="P1008" s="33">
        <f>3*N1008+M1008</f>
        <v/>
      </c>
      <c r="Q1008" s="31">
        <f>IF(OR(J1008="",K1008=""),"",SUMPRODUCT(POISSON(Helper!$A$2:$A$122,J1008,FALSE)*POISSON(Helper!$B$2:$B$122,K1008,FALSE)*Helper!$C$2:$C$122))</f>
        <v/>
      </c>
      <c r="R1008" s="31">
        <f>IF(OR(J1008="",K1008=""),"",SUMPRODUCT(POISSON(Helper!$A$2:$A$122,J1008,FALSE)*POISSON(Helper!$B$2:$B$122,K1008,FALSE)*Helper!$D$2:$D$122))</f>
        <v/>
      </c>
      <c r="S1008" s="31">
        <f>IF(Q1008="","",1-Q1008-R1008)</f>
        <v/>
      </c>
      <c r="T1008" s="33">
        <f>IF(Q1008="","",3*Q1008+R1008)</f>
        <v/>
      </c>
      <c r="U1008" s="33">
        <f>IF(Q1008="","",3*S1008+R1008)</f>
        <v/>
      </c>
      <c r="V1008" s="24">
        <f>IF(OR(H1008="",I1008=""),"",IF(H1008&gt;I1008,3,IF(H1008=I1008,1,0)))</f>
        <v/>
      </c>
      <c r="W1008" s="24">
        <f>IF(OR(H1008="",I1008=""),"",IF(I1008&gt;H1008,3,IF(H1008=I1008,1,0)))</f>
        <v/>
      </c>
      <c r="X1008" s="24">
        <f>IF(OR(H1008="",I1008=""),0,1)</f>
        <v/>
      </c>
      <c r="Y1008" s="24" t="inlineStr">
        <is>
          <t>oddalerts.com</t>
        </is>
      </c>
    </row>
    <row r="1009">
      <c r="A1009" s="24" t="inlineStr">
        <is>
          <t>E2-Bromley-Huddersf</t>
        </is>
      </c>
      <c r="B1009" s="24" t="inlineStr">
        <is>
          <t>E2</t>
        </is>
      </c>
      <c r="C1009" s="24" t="inlineStr">
        <is>
          <t>League One</t>
        </is>
      </c>
      <c r="D1009" s="24" t="n">
        <v>7</v>
      </c>
      <c r="E1009" s="29" t="n">
        <v>46284.625</v>
      </c>
      <c r="F1009" s="24" t="inlineStr">
        <is>
          <t>Bromley</t>
        </is>
      </c>
      <c r="G1009" s="24" t="inlineStr">
        <is>
          <t>Huddersfield</t>
        </is>
      </c>
      <c r="H1009" s="37" t="n">
        <v>2</v>
      </c>
      <c r="I1009" s="37" t="n">
        <v>1</v>
      </c>
      <c r="J1009" s="37" t="n">
        <v>0.57</v>
      </c>
      <c r="K1009" s="37" t="n">
        <v>3.41</v>
      </c>
      <c r="L1009" s="31" t="n">
        <v>0.2817711065533052</v>
      </c>
      <c r="M1009" s="31" t="n">
        <v>0.2789815591196614</v>
      </c>
      <c r="N1009" s="31" t="n">
        <v>0.4392473343270334</v>
      </c>
      <c r="O1009" s="33">
        <f>3*L1009+M1009</f>
        <v/>
      </c>
      <c r="P1009" s="33">
        <f>3*N1009+M1009</f>
        <v/>
      </c>
      <c r="Q1009" s="31">
        <f>IF(OR(J1009="",K1009=""),"",SUMPRODUCT(POISSON(Helper!$A$2:$A$122,J1009,FALSE)*POISSON(Helper!$B$2:$B$122,K1009,FALSE)*Helper!$C$2:$C$122))</f>
        <v/>
      </c>
      <c r="R1009" s="31">
        <f>IF(OR(J1009="",K1009=""),"",SUMPRODUCT(POISSON(Helper!$A$2:$A$122,J1009,FALSE)*POISSON(Helper!$B$2:$B$122,K1009,FALSE)*Helper!$D$2:$D$122))</f>
        <v/>
      </c>
      <c r="S1009" s="31">
        <f>IF(Q1009="","",1-Q1009-R1009)</f>
        <v/>
      </c>
      <c r="T1009" s="33">
        <f>IF(Q1009="","",3*Q1009+R1009)</f>
        <v/>
      </c>
      <c r="U1009" s="33">
        <f>IF(Q1009="","",3*S1009+R1009)</f>
        <v/>
      </c>
      <c r="V1009" s="24">
        <f>IF(OR(H1009="",I1009=""),"",IF(H1009&gt;I1009,3,IF(H1009=I1009,1,0)))</f>
        <v/>
      </c>
      <c r="W1009" s="24">
        <f>IF(OR(H1009="",I1009=""),"",IF(I1009&gt;H1009,3,IF(H1009=I1009,1,0)))</f>
        <v/>
      </c>
      <c r="X1009" s="24">
        <f>IF(OR(H1009="",I1009=""),0,1)</f>
        <v/>
      </c>
      <c r="Y1009" s="24" t="inlineStr">
        <is>
          <t>oddalerts.com</t>
        </is>
      </c>
    </row>
    <row r="1010">
      <c r="A1010" s="24" t="inlineStr">
        <is>
          <t>E2-LeytonOr-Stevenag</t>
        </is>
      </c>
      <c r="B1010" s="24" t="inlineStr">
        <is>
          <t>E2</t>
        </is>
      </c>
      <c r="C1010" s="24" t="inlineStr">
        <is>
          <t>League One</t>
        </is>
      </c>
      <c r="D1010" s="24" t="n">
        <v>7</v>
      </c>
      <c r="E1010" s="29" t="n">
        <v>46284.625</v>
      </c>
      <c r="F1010" s="24" t="inlineStr">
        <is>
          <t>Leyton Orient</t>
        </is>
      </c>
      <c r="G1010" s="24" t="inlineStr">
        <is>
          <t>Stevenage</t>
        </is>
      </c>
      <c r="H1010" s="37" t="n">
        <v>1</v>
      </c>
      <c r="I1010" s="37" t="n">
        <v>0</v>
      </c>
      <c r="J1010" s="37" t="n">
        <v>0.59</v>
      </c>
      <c r="K1010" s="37" t="n">
        <v>1.6</v>
      </c>
      <c r="L1010" s="31" t="n">
        <v>0.4042697240460118</v>
      </c>
      <c r="M1010" s="31" t="n">
        <v>0.2830781198903207</v>
      </c>
      <c r="N1010" s="31" t="n">
        <v>0.3126521560636675</v>
      </c>
      <c r="O1010" s="33">
        <f>3*L1010+M1010</f>
        <v/>
      </c>
      <c r="P1010" s="33">
        <f>3*N1010+M1010</f>
        <v/>
      </c>
      <c r="Q1010" s="31">
        <f>IF(OR(J1010="",K1010=""),"",SUMPRODUCT(POISSON(Helper!$A$2:$A$122,J1010,FALSE)*POISSON(Helper!$B$2:$B$122,K1010,FALSE)*Helper!$C$2:$C$122))</f>
        <v/>
      </c>
      <c r="R1010" s="31">
        <f>IF(OR(J1010="",K1010=""),"",SUMPRODUCT(POISSON(Helper!$A$2:$A$122,J1010,FALSE)*POISSON(Helper!$B$2:$B$122,K1010,FALSE)*Helper!$D$2:$D$122))</f>
        <v/>
      </c>
      <c r="S1010" s="31">
        <f>IF(Q1010="","",1-Q1010-R1010)</f>
        <v/>
      </c>
      <c r="T1010" s="33">
        <f>IF(Q1010="","",3*Q1010+R1010)</f>
        <v/>
      </c>
      <c r="U1010" s="33">
        <f>IF(Q1010="","",3*S1010+R1010)</f>
        <v/>
      </c>
      <c r="V1010" s="24">
        <f>IF(OR(H1010="",I1010=""),"",IF(H1010&gt;I1010,3,IF(H1010=I1010,1,0)))</f>
        <v/>
      </c>
      <c r="W1010" s="24">
        <f>IF(OR(H1010="",I1010=""),"",IF(I1010&gt;H1010,3,IF(H1010=I1010,1,0)))</f>
        <v/>
      </c>
      <c r="X1010" s="24">
        <f>IF(OR(H1010="",I1010=""),0,1)</f>
        <v/>
      </c>
      <c r="Y1010" s="24" t="inlineStr">
        <is>
          <t>oddalerts.com</t>
        </is>
      </c>
    </row>
    <row r="1011">
      <c r="A1011" s="24" t="inlineStr">
        <is>
          <t>E2-Luton-Bradford</t>
        </is>
      </c>
      <c r="B1011" s="24" t="inlineStr">
        <is>
          <t>E2</t>
        </is>
      </c>
      <c r="C1011" s="24" t="inlineStr">
        <is>
          <t>League One</t>
        </is>
      </c>
      <c r="D1011" s="24" t="n">
        <v>7</v>
      </c>
      <c r="E1011" s="29" t="n">
        <v>46284.625</v>
      </c>
      <c r="F1011" s="24" t="inlineStr">
        <is>
          <t>Luton</t>
        </is>
      </c>
      <c r="G1011" s="24" t="inlineStr">
        <is>
          <t>Bradford</t>
        </is>
      </c>
      <c r="H1011" s="37" t="n">
        <v>0</v>
      </c>
      <c r="I1011" s="37" t="n">
        <v>1</v>
      </c>
      <c r="J1011" s="37" t="n">
        <v>1.15</v>
      </c>
      <c r="K1011" s="37" t="n">
        <v>0.33</v>
      </c>
      <c r="L1011" s="31" t="n">
        <v>0.4532563439181686</v>
      </c>
      <c r="M1011" s="31" t="n">
        <v>0.2767803102253734</v>
      </c>
      <c r="N1011" s="31" t="n">
        <v>0.269963345856458</v>
      </c>
      <c r="O1011" s="33">
        <f>3*L1011+M1011</f>
        <v/>
      </c>
      <c r="P1011" s="33">
        <f>3*N1011+M1011</f>
        <v/>
      </c>
      <c r="Q1011" s="31">
        <f>IF(OR(J1011="",K1011=""),"",SUMPRODUCT(POISSON(Helper!$A$2:$A$122,J1011,FALSE)*POISSON(Helper!$B$2:$B$122,K1011,FALSE)*Helper!$C$2:$C$122))</f>
        <v/>
      </c>
      <c r="R1011" s="31">
        <f>IF(OR(J1011="",K1011=""),"",SUMPRODUCT(POISSON(Helper!$A$2:$A$122,J1011,FALSE)*POISSON(Helper!$B$2:$B$122,K1011,FALSE)*Helper!$D$2:$D$122))</f>
        <v/>
      </c>
      <c r="S1011" s="31">
        <f>IF(Q1011="","",1-Q1011-R1011)</f>
        <v/>
      </c>
      <c r="T1011" s="33">
        <f>IF(Q1011="","",3*Q1011+R1011)</f>
        <v/>
      </c>
      <c r="U1011" s="33">
        <f>IF(Q1011="","",3*S1011+R1011)</f>
        <v/>
      </c>
      <c r="V1011" s="24">
        <f>IF(OR(H1011="",I1011=""),"",IF(H1011&gt;I1011,3,IF(H1011=I1011,1,0)))</f>
        <v/>
      </c>
      <c r="W1011" s="24">
        <f>IF(OR(H1011="",I1011=""),"",IF(I1011&gt;H1011,3,IF(H1011=I1011,1,0)))</f>
        <v/>
      </c>
      <c r="X1011" s="24">
        <f>IF(OR(H1011="",I1011=""),0,1)</f>
        <v/>
      </c>
      <c r="Y1011" s="24" t="inlineStr">
        <is>
          <t>oddalerts.com</t>
        </is>
      </c>
    </row>
    <row r="1012">
      <c r="A1012" s="24" t="inlineStr">
        <is>
          <t>E2-Oxford-Cambridg</t>
        </is>
      </c>
      <c r="B1012" s="24" t="inlineStr">
        <is>
          <t>E2</t>
        </is>
      </c>
      <c r="C1012" s="24" t="inlineStr">
        <is>
          <t>League One</t>
        </is>
      </c>
      <c r="D1012" s="24" t="n">
        <v>7</v>
      </c>
      <c r="E1012" s="29" t="n">
        <v>46284.625</v>
      </c>
      <c r="F1012" s="24" t="inlineStr">
        <is>
          <t>Oxford</t>
        </is>
      </c>
      <c r="G1012" s="24" t="inlineStr">
        <is>
          <t>Cambridge</t>
        </is>
      </c>
      <c r="H1012" s="37" t="n">
        <v>1</v>
      </c>
      <c r="I1012" s="37" t="n">
        <v>1</v>
      </c>
      <c r="J1012" s="37" t="n">
        <v>1.03</v>
      </c>
      <c r="K1012" s="37" t="n">
        <v>1.25</v>
      </c>
      <c r="L1012" s="31" t="n">
        <v>0.4629579567127026</v>
      </c>
      <c r="M1012" s="31" t="n">
        <v>0.2750763653016032</v>
      </c>
      <c r="N1012" s="31" t="n">
        <v>0.2619656779856941</v>
      </c>
      <c r="O1012" s="33">
        <f>3*L1012+M1012</f>
        <v/>
      </c>
      <c r="P1012" s="33">
        <f>3*N1012+M1012</f>
        <v/>
      </c>
      <c r="Q1012" s="31">
        <f>IF(OR(J1012="",K1012=""),"",SUMPRODUCT(POISSON(Helper!$A$2:$A$122,J1012,FALSE)*POISSON(Helper!$B$2:$B$122,K1012,FALSE)*Helper!$C$2:$C$122))</f>
        <v/>
      </c>
      <c r="R1012" s="31">
        <f>IF(OR(J1012="",K1012=""),"",SUMPRODUCT(POISSON(Helper!$A$2:$A$122,J1012,FALSE)*POISSON(Helper!$B$2:$B$122,K1012,FALSE)*Helper!$D$2:$D$122))</f>
        <v/>
      </c>
      <c r="S1012" s="31">
        <f>IF(Q1012="","",1-Q1012-R1012)</f>
        <v/>
      </c>
      <c r="T1012" s="33">
        <f>IF(Q1012="","",3*Q1012+R1012)</f>
        <v/>
      </c>
      <c r="U1012" s="33">
        <f>IF(Q1012="","",3*S1012+R1012)</f>
        <v/>
      </c>
      <c r="V1012" s="24">
        <f>IF(OR(H1012="",I1012=""),"",IF(H1012&gt;I1012,3,IF(H1012=I1012,1,0)))</f>
        <v/>
      </c>
      <c r="W1012" s="24">
        <f>IF(OR(H1012="",I1012=""),"",IF(I1012&gt;H1012,3,IF(H1012=I1012,1,0)))</f>
        <v/>
      </c>
      <c r="X1012" s="24">
        <f>IF(OR(H1012="",I1012=""),0,1)</f>
        <v/>
      </c>
      <c r="Y1012" s="24" t="inlineStr">
        <is>
          <t>oddalerts.com</t>
        </is>
      </c>
    </row>
    <row r="1013">
      <c r="A1013" s="24" t="inlineStr">
        <is>
          <t>E2-Peterbor-Doncaste</t>
        </is>
      </c>
      <c r="B1013" s="24" t="inlineStr">
        <is>
          <t>E2</t>
        </is>
      </c>
      <c r="C1013" s="24" t="inlineStr">
        <is>
          <t>League One</t>
        </is>
      </c>
      <c r="D1013" s="24" t="n">
        <v>7</v>
      </c>
      <c r="E1013" s="29" t="n">
        <v>46284.625</v>
      </c>
      <c r="F1013" s="24" t="inlineStr">
        <is>
          <t>Peterborough</t>
        </is>
      </c>
      <c r="G1013" s="24" t="inlineStr">
        <is>
          <t>Doncaster</t>
        </is>
      </c>
      <c r="H1013" s="37" t="n">
        <v>0</v>
      </c>
      <c r="I1013" s="37" t="n">
        <v>2</v>
      </c>
      <c r="J1013" s="37" t="n">
        <v>1.38</v>
      </c>
      <c r="K1013" s="37" t="n">
        <v>1.15</v>
      </c>
      <c r="L1013" s="31" t="n">
        <v>0.4014536041901745</v>
      </c>
      <c r="M1013" s="31" t="n">
        <v>0.2833172988235372</v>
      </c>
      <c r="N1013" s="31" t="n">
        <v>0.3152290969862883</v>
      </c>
      <c r="O1013" s="33">
        <f>3*L1013+M1013</f>
        <v/>
      </c>
      <c r="P1013" s="33">
        <f>3*N1013+M1013</f>
        <v/>
      </c>
      <c r="Q1013" s="31">
        <f>IF(OR(J1013="",K1013=""),"",SUMPRODUCT(POISSON(Helper!$A$2:$A$122,J1013,FALSE)*POISSON(Helper!$B$2:$B$122,K1013,FALSE)*Helper!$C$2:$C$122))</f>
        <v/>
      </c>
      <c r="R1013" s="31">
        <f>IF(OR(J1013="",K1013=""),"",SUMPRODUCT(POISSON(Helper!$A$2:$A$122,J1013,FALSE)*POISSON(Helper!$B$2:$B$122,K1013,FALSE)*Helper!$D$2:$D$122))</f>
        <v/>
      </c>
      <c r="S1013" s="31">
        <f>IF(Q1013="","",1-Q1013-R1013)</f>
        <v/>
      </c>
      <c r="T1013" s="33">
        <f>IF(Q1013="","",3*Q1013+R1013)</f>
        <v/>
      </c>
      <c r="U1013" s="33">
        <f>IF(Q1013="","",3*S1013+R1013)</f>
        <v/>
      </c>
      <c r="V1013" s="24">
        <f>IF(OR(H1013="",I1013=""),"",IF(H1013&gt;I1013,3,IF(H1013=I1013,1,0)))</f>
        <v/>
      </c>
      <c r="W1013" s="24">
        <f>IF(OR(H1013="",I1013=""),"",IF(I1013&gt;H1013,3,IF(H1013=I1013,1,0)))</f>
        <v/>
      </c>
      <c r="X1013" s="24">
        <f>IF(OR(H1013="",I1013=""),0,1)</f>
        <v/>
      </c>
      <c r="Y1013" s="24" t="inlineStr">
        <is>
          <t>oddalerts.com</t>
        </is>
      </c>
    </row>
    <row r="1014">
      <c r="A1014" s="24" t="inlineStr">
        <is>
          <t>E2-Reading-NottsCou</t>
        </is>
      </c>
      <c r="B1014" s="24" t="inlineStr">
        <is>
          <t>E2</t>
        </is>
      </c>
      <c r="C1014" s="24" t="inlineStr">
        <is>
          <t>League One</t>
        </is>
      </c>
      <c r="D1014" s="24" t="n">
        <v>7</v>
      </c>
      <c r="E1014" s="29" t="n">
        <v>46284.625</v>
      </c>
      <c r="F1014" s="24" t="inlineStr">
        <is>
          <t>Reading</t>
        </is>
      </c>
      <c r="G1014" s="24" t="inlineStr">
        <is>
          <t>Notts County</t>
        </is>
      </c>
      <c r="H1014" s="37" t="n">
        <v>2</v>
      </c>
      <c r="I1014" s="37" t="n">
        <v>0</v>
      </c>
      <c r="J1014" s="37" t="n">
        <v>2.44</v>
      </c>
      <c r="K1014" s="37" t="n">
        <v>0.52</v>
      </c>
      <c r="L1014" s="31" t="n">
        <v>0.4350265003388079</v>
      </c>
      <c r="M1014" s="31" t="n">
        <v>0.2795834566248788</v>
      </c>
      <c r="N1014" s="31" t="n">
        <v>0.2853900430363134</v>
      </c>
      <c r="O1014" s="33">
        <f>3*L1014+M1014</f>
        <v/>
      </c>
      <c r="P1014" s="33">
        <f>3*N1014+M1014</f>
        <v/>
      </c>
      <c r="Q1014" s="31">
        <f>IF(OR(J1014="",K1014=""),"",SUMPRODUCT(POISSON(Helper!$A$2:$A$122,J1014,FALSE)*POISSON(Helper!$B$2:$B$122,K1014,FALSE)*Helper!$C$2:$C$122))</f>
        <v/>
      </c>
      <c r="R1014" s="31">
        <f>IF(OR(J1014="",K1014=""),"",SUMPRODUCT(POISSON(Helper!$A$2:$A$122,J1014,FALSE)*POISSON(Helper!$B$2:$B$122,K1014,FALSE)*Helper!$D$2:$D$122))</f>
        <v/>
      </c>
      <c r="S1014" s="31">
        <f>IF(Q1014="","",1-Q1014-R1014)</f>
        <v/>
      </c>
      <c r="T1014" s="33">
        <f>IF(Q1014="","",3*Q1014+R1014)</f>
        <v/>
      </c>
      <c r="U1014" s="33">
        <f>IF(Q1014="","",3*S1014+R1014)</f>
        <v/>
      </c>
      <c r="V1014" s="24">
        <f>IF(OR(H1014="",I1014=""),"",IF(H1014&gt;I1014,3,IF(H1014=I1014,1,0)))</f>
        <v/>
      </c>
      <c r="W1014" s="24">
        <f>IF(OR(H1014="",I1014=""),"",IF(I1014&gt;H1014,3,IF(H1014=I1014,1,0)))</f>
        <v/>
      </c>
      <c r="X1014" s="24">
        <f>IF(OR(H1014="",I1014=""),0,1)</f>
        <v/>
      </c>
      <c r="Y1014" s="24" t="inlineStr">
        <is>
          <t>oddalerts.com</t>
        </is>
      </c>
    </row>
    <row r="1015">
      <c r="A1015" s="24" t="inlineStr">
        <is>
          <t>E2-Sheffiel-Stockpor</t>
        </is>
      </c>
      <c r="B1015" s="24" t="inlineStr">
        <is>
          <t>E2</t>
        </is>
      </c>
      <c r="C1015" s="24" t="inlineStr">
        <is>
          <t>League One</t>
        </is>
      </c>
      <c r="D1015" s="24" t="n">
        <v>7</v>
      </c>
      <c r="E1015" s="29" t="n">
        <v>46284.625</v>
      </c>
      <c r="F1015" s="24" t="inlineStr">
        <is>
          <t>Sheffield Wed</t>
        </is>
      </c>
      <c r="G1015" s="24" t="inlineStr">
        <is>
          <t>Stockport</t>
        </is>
      </c>
      <c r="H1015" s="37" t="n">
        <v>0</v>
      </c>
      <c r="I1015" s="37" t="n">
        <v>0</v>
      </c>
      <c r="J1015" s="37" t="n">
        <v>1.15</v>
      </c>
      <c r="K1015" s="37" t="n">
        <v>1.62</v>
      </c>
      <c r="L1015" s="31" t="n">
        <v>0.4554489163896442</v>
      </c>
      <c r="M1015" s="31" t="n">
        <v>0.2764079120281701</v>
      </c>
      <c r="N1015" s="31" t="n">
        <v>0.2681431715821856</v>
      </c>
      <c r="O1015" s="33">
        <f>3*L1015+M1015</f>
        <v/>
      </c>
      <c r="P1015" s="33">
        <f>3*N1015+M1015</f>
        <v/>
      </c>
      <c r="Q1015" s="31">
        <f>IF(OR(J1015="",K1015=""),"",SUMPRODUCT(POISSON(Helper!$A$2:$A$122,J1015,FALSE)*POISSON(Helper!$B$2:$B$122,K1015,FALSE)*Helper!$C$2:$C$122))</f>
        <v/>
      </c>
      <c r="R1015" s="31">
        <f>IF(OR(J1015="",K1015=""),"",SUMPRODUCT(POISSON(Helper!$A$2:$A$122,J1015,FALSE)*POISSON(Helper!$B$2:$B$122,K1015,FALSE)*Helper!$D$2:$D$122))</f>
        <v/>
      </c>
      <c r="S1015" s="31">
        <f>IF(Q1015="","",1-Q1015-R1015)</f>
        <v/>
      </c>
      <c r="T1015" s="33">
        <f>IF(Q1015="","",3*Q1015+R1015)</f>
        <v/>
      </c>
      <c r="U1015" s="33">
        <f>IF(Q1015="","",3*S1015+R1015)</f>
        <v/>
      </c>
      <c r="V1015" s="24">
        <f>IF(OR(H1015="",I1015=""),"",IF(H1015&gt;I1015,3,IF(H1015=I1015,1,0)))</f>
        <v/>
      </c>
      <c r="W1015" s="24">
        <f>IF(OR(H1015="",I1015=""),"",IF(I1015&gt;H1015,3,IF(H1015=I1015,1,0)))</f>
        <v/>
      </c>
      <c r="X1015" s="24">
        <f>IF(OR(H1015="",I1015=""),0,1)</f>
        <v/>
      </c>
      <c r="Y1015" s="24" t="inlineStr">
        <is>
          <t>oddalerts.com</t>
        </is>
      </c>
    </row>
    <row r="1016">
      <c r="A1016" s="24" t="inlineStr">
        <is>
          <t>E2-Wigan-Wycombe</t>
        </is>
      </c>
      <c r="B1016" s="24" t="inlineStr">
        <is>
          <t>E2</t>
        </is>
      </c>
      <c r="C1016" s="24" t="inlineStr">
        <is>
          <t>League One</t>
        </is>
      </c>
      <c r="D1016" s="24" t="n">
        <v>7</v>
      </c>
      <c r="E1016" s="29" t="n">
        <v>46284.625</v>
      </c>
      <c r="F1016" s="24" t="inlineStr">
        <is>
          <t>Wigan</t>
        </is>
      </c>
      <c r="G1016" s="24" t="inlineStr">
        <is>
          <t>Wycombe</t>
        </is>
      </c>
      <c r="H1016" s="37" t="n">
        <v>0</v>
      </c>
      <c r="I1016" s="37" t="n">
        <v>1</v>
      </c>
      <c r="J1016" s="37" t="n">
        <v>0.58</v>
      </c>
      <c r="K1016" s="37" t="n">
        <v>1.59</v>
      </c>
      <c r="L1016" s="31" t="n">
        <v>0.3797105652247088</v>
      </c>
      <c r="M1016" s="31" t="n">
        <v>0.2846854999195772</v>
      </c>
      <c r="N1016" s="31" t="n">
        <v>0.335603934855714</v>
      </c>
      <c r="O1016" s="33">
        <f>3*L1016+M1016</f>
        <v/>
      </c>
      <c r="P1016" s="33">
        <f>3*N1016+M1016</f>
        <v/>
      </c>
      <c r="Q1016" s="31">
        <f>IF(OR(J1016="",K1016=""),"",SUMPRODUCT(POISSON(Helper!$A$2:$A$122,J1016,FALSE)*POISSON(Helper!$B$2:$B$122,K1016,FALSE)*Helper!$C$2:$C$122))</f>
        <v/>
      </c>
      <c r="R1016" s="31">
        <f>IF(OR(J1016="",K1016=""),"",SUMPRODUCT(POISSON(Helper!$A$2:$A$122,J1016,FALSE)*POISSON(Helper!$B$2:$B$122,K1016,FALSE)*Helper!$D$2:$D$122))</f>
        <v/>
      </c>
      <c r="S1016" s="31">
        <f>IF(Q1016="","",1-Q1016-R1016)</f>
        <v/>
      </c>
      <c r="T1016" s="33">
        <f>IF(Q1016="","",3*Q1016+R1016)</f>
        <v/>
      </c>
      <c r="U1016" s="33">
        <f>IF(Q1016="","",3*S1016+R1016)</f>
        <v/>
      </c>
      <c r="V1016" s="24">
        <f>IF(OR(H1016="",I1016=""),"",IF(H1016&gt;I1016,3,IF(H1016=I1016,1,0)))</f>
        <v/>
      </c>
      <c r="W1016" s="24">
        <f>IF(OR(H1016="",I1016=""),"",IF(I1016&gt;H1016,3,IF(H1016=I1016,1,0)))</f>
        <v/>
      </c>
      <c r="X1016" s="24">
        <f>IF(OR(H1016="",I1016=""),0,1)</f>
        <v/>
      </c>
      <c r="Y1016" s="24" t="inlineStr">
        <is>
          <t>oddalerts.com</t>
        </is>
      </c>
    </row>
    <row r="1017">
      <c r="A1017" s="24" t="inlineStr">
        <is>
          <t>E2-Cambridg-AFCWimbl</t>
        </is>
      </c>
      <c r="B1017" s="24" t="inlineStr">
        <is>
          <t>E2</t>
        </is>
      </c>
      <c r="C1017" s="24" t="inlineStr">
        <is>
          <t>League One</t>
        </is>
      </c>
      <c r="D1017" s="24" t="n">
        <v>8</v>
      </c>
      <c r="E1017" s="29" t="n">
        <v>46291.625</v>
      </c>
      <c r="F1017" s="24" t="inlineStr">
        <is>
          <t>Cambridge</t>
        </is>
      </c>
      <c r="G1017" s="24" t="inlineStr">
        <is>
          <t>AFC Wimbledon</t>
        </is>
      </c>
      <c r="H1017" s="37" t="n">
        <v>1</v>
      </c>
      <c r="I1017" s="37" t="n">
        <v>1</v>
      </c>
      <c r="J1017" s="37" t="n">
        <v>1.46</v>
      </c>
      <c r="K1017" s="37" t="n">
        <v>0.77</v>
      </c>
      <c r="L1017" s="31" t="n">
        <v>0.4406845529125871</v>
      </c>
      <c r="M1017" s="31" t="n">
        <v>0.2787700658047529</v>
      </c>
      <c r="N1017" s="31" t="n">
        <v>0.28054538128266</v>
      </c>
      <c r="O1017" s="33">
        <f>3*L1017+M1017</f>
        <v/>
      </c>
      <c r="P1017" s="33">
        <f>3*N1017+M1017</f>
        <v/>
      </c>
      <c r="Q1017" s="31">
        <f>IF(OR(J1017="",K1017=""),"",SUMPRODUCT(POISSON(Helper!$A$2:$A$122,J1017,FALSE)*POISSON(Helper!$B$2:$B$122,K1017,FALSE)*Helper!$C$2:$C$122))</f>
        <v/>
      </c>
      <c r="R1017" s="31">
        <f>IF(OR(J1017="",K1017=""),"",SUMPRODUCT(POISSON(Helper!$A$2:$A$122,J1017,FALSE)*POISSON(Helper!$B$2:$B$122,K1017,FALSE)*Helper!$D$2:$D$122))</f>
        <v/>
      </c>
      <c r="S1017" s="31">
        <f>IF(Q1017="","",1-Q1017-R1017)</f>
        <v/>
      </c>
      <c r="T1017" s="33">
        <f>IF(Q1017="","",3*Q1017+R1017)</f>
        <v/>
      </c>
      <c r="U1017" s="33">
        <f>IF(Q1017="","",3*S1017+R1017)</f>
        <v/>
      </c>
      <c r="V1017" s="24">
        <f>IF(OR(H1017="",I1017=""),"",IF(H1017&gt;I1017,3,IF(H1017=I1017,1,0)))</f>
        <v/>
      </c>
      <c r="W1017" s="24">
        <f>IF(OR(H1017="",I1017=""),"",IF(I1017&gt;H1017,3,IF(H1017=I1017,1,0)))</f>
        <v/>
      </c>
      <c r="X1017" s="24">
        <f>IF(OR(H1017="",I1017=""),0,1)</f>
        <v/>
      </c>
      <c r="Y1017" s="24" t="inlineStr">
        <is>
          <t>oddalerts.com</t>
        </is>
      </c>
    </row>
    <row r="1018">
      <c r="A1018" s="24" t="inlineStr">
        <is>
          <t>E2-MKDons-Bromley</t>
        </is>
      </c>
      <c r="B1018" s="24" t="inlineStr">
        <is>
          <t>E2</t>
        </is>
      </c>
      <c r="C1018" s="24" t="inlineStr">
        <is>
          <t>League One</t>
        </is>
      </c>
      <c r="D1018" s="24" t="n">
        <v>8</v>
      </c>
      <c r="E1018" s="29" t="n">
        <v>46291.625</v>
      </c>
      <c r="F1018" s="24" t="inlineStr">
        <is>
          <t>MK Dons</t>
        </is>
      </c>
      <c r="G1018" s="24" t="inlineStr">
        <is>
          <t>Bromley</t>
        </is>
      </c>
      <c r="H1018" s="37" t="n"/>
      <c r="I1018" s="37" t="n"/>
      <c r="J1018" s="37" t="n"/>
      <c r="K1018" s="37" t="n"/>
      <c r="L1018" s="31" t="n">
        <v>0.5415436491861556</v>
      </c>
      <c r="M1018" s="31" t="n">
        <v>0.2562277480129224</v>
      </c>
      <c r="N1018" s="31" t="n">
        <v>0.202228602800922</v>
      </c>
      <c r="O1018" s="33">
        <f>3*L1018+M1018</f>
        <v/>
      </c>
      <c r="P1018" s="33">
        <f>3*N1018+M1018</f>
        <v/>
      </c>
      <c r="Q1018" s="31">
        <f>IF(OR(J1018="",K1018=""),"",SUMPRODUCT(POISSON(Helper!$A$2:$A$122,J1018,FALSE)*POISSON(Helper!$B$2:$B$122,K1018,FALSE)*Helper!$C$2:$C$122))</f>
        <v/>
      </c>
      <c r="R1018" s="31">
        <f>IF(OR(J1018="",K1018=""),"",SUMPRODUCT(POISSON(Helper!$A$2:$A$122,J1018,FALSE)*POISSON(Helper!$B$2:$B$122,K1018,FALSE)*Helper!$D$2:$D$122))</f>
        <v/>
      </c>
      <c r="S1018" s="31">
        <f>IF(Q1018="","",1-Q1018-R1018)</f>
        <v/>
      </c>
      <c r="T1018" s="33">
        <f>IF(Q1018="","",3*Q1018+R1018)</f>
        <v/>
      </c>
      <c r="U1018" s="33">
        <f>IF(Q1018="","",3*S1018+R1018)</f>
        <v/>
      </c>
      <c r="V1018" s="24">
        <f>IF(OR(H1018="",I1018=""),"",IF(H1018&gt;I1018,3,IF(H1018=I1018,1,0)))</f>
        <v/>
      </c>
      <c r="W1018" s="24">
        <f>IF(OR(H1018="",I1018=""),"",IF(I1018&gt;H1018,3,IF(H1018=I1018,1,0)))</f>
        <v/>
      </c>
      <c r="X1018" s="24">
        <f>IF(OR(H1018="",I1018=""),0,1)</f>
        <v/>
      </c>
      <c r="Y1018" s="24" t="n"/>
    </row>
    <row r="1019">
      <c r="A1019" s="24" t="inlineStr">
        <is>
          <t>E2-Mansfiel-LeytonOr</t>
        </is>
      </c>
      <c r="B1019" s="24" t="inlineStr">
        <is>
          <t>E2</t>
        </is>
      </c>
      <c r="C1019" s="24" t="inlineStr">
        <is>
          <t>League One</t>
        </is>
      </c>
      <c r="D1019" s="24" t="n">
        <v>8</v>
      </c>
      <c r="E1019" s="29" t="n">
        <v>46291.625</v>
      </c>
      <c r="F1019" s="24" t="inlineStr">
        <is>
          <t>Mansfield</t>
        </is>
      </c>
      <c r="G1019" s="24" t="inlineStr">
        <is>
          <t>Leyton Orient</t>
        </is>
      </c>
      <c r="H1019" s="37" t="n"/>
      <c r="I1019" s="37" t="n"/>
      <c r="J1019" s="37" t="n"/>
      <c r="K1019" s="37" t="n"/>
      <c r="L1019" s="31" t="n">
        <v>0.4217088467388157</v>
      </c>
      <c r="M1019" s="31" t="n">
        <v>0.2812917920581111</v>
      </c>
      <c r="N1019" s="31" t="n">
        <v>0.2969993612030732</v>
      </c>
      <c r="O1019" s="33">
        <f>3*L1019+M1019</f>
        <v/>
      </c>
      <c r="P1019" s="33">
        <f>3*N1019+M1019</f>
        <v/>
      </c>
      <c r="Q1019" s="31">
        <f>IF(OR(J1019="",K1019=""),"",SUMPRODUCT(POISSON(Helper!$A$2:$A$122,J1019,FALSE)*POISSON(Helper!$B$2:$B$122,K1019,FALSE)*Helper!$C$2:$C$122))</f>
        <v/>
      </c>
      <c r="R1019" s="31">
        <f>IF(OR(J1019="",K1019=""),"",SUMPRODUCT(POISSON(Helper!$A$2:$A$122,J1019,FALSE)*POISSON(Helper!$B$2:$B$122,K1019,FALSE)*Helper!$D$2:$D$122))</f>
        <v/>
      </c>
      <c r="S1019" s="31">
        <f>IF(Q1019="","",1-Q1019-R1019)</f>
        <v/>
      </c>
      <c r="T1019" s="33">
        <f>IF(Q1019="","",3*Q1019+R1019)</f>
        <v/>
      </c>
      <c r="U1019" s="33">
        <f>IF(Q1019="","",3*S1019+R1019)</f>
        <v/>
      </c>
      <c r="V1019" s="24">
        <f>IF(OR(H1019="",I1019=""),"",IF(H1019&gt;I1019,3,IF(H1019=I1019,1,0)))</f>
        <v/>
      </c>
      <c r="W1019" s="24">
        <f>IF(OR(H1019="",I1019=""),"",IF(I1019&gt;H1019,3,IF(H1019=I1019,1,0)))</f>
        <v/>
      </c>
      <c r="X1019" s="24">
        <f>IF(OR(H1019="",I1019=""),0,1)</f>
        <v/>
      </c>
      <c r="Y1019" s="24" t="n"/>
    </row>
    <row r="1020">
      <c r="A1020" s="24" t="inlineStr">
        <is>
          <t>E2-NottsCou-Blackpoo</t>
        </is>
      </c>
      <c r="B1020" s="24" t="inlineStr">
        <is>
          <t>E2</t>
        </is>
      </c>
      <c r="C1020" s="24" t="inlineStr">
        <is>
          <t>League One</t>
        </is>
      </c>
      <c r="D1020" s="24" t="n">
        <v>8</v>
      </c>
      <c r="E1020" s="29" t="n">
        <v>46291.625</v>
      </c>
      <c r="F1020" s="24" t="inlineStr">
        <is>
          <t>Notts County</t>
        </is>
      </c>
      <c r="G1020" s="24" t="inlineStr">
        <is>
          <t>Blackpool</t>
        </is>
      </c>
      <c r="H1020" s="37" t="n"/>
      <c r="I1020" s="37" t="n"/>
      <c r="J1020" s="37" t="n"/>
      <c r="K1020" s="37" t="n"/>
      <c r="L1020" s="31" t="n">
        <v>0.3786959065555128</v>
      </c>
      <c r="M1020" s="31" t="n">
        <v>0.2847281779916561</v>
      </c>
      <c r="N1020" s="31" t="n">
        <v>0.336575915452831</v>
      </c>
      <c r="O1020" s="33">
        <f>3*L1020+M1020</f>
        <v/>
      </c>
      <c r="P1020" s="33">
        <f>3*N1020+M1020</f>
        <v/>
      </c>
      <c r="Q1020" s="31">
        <f>IF(OR(J1020="",K1020=""),"",SUMPRODUCT(POISSON(Helper!$A$2:$A$122,J1020,FALSE)*POISSON(Helper!$B$2:$B$122,K1020,FALSE)*Helper!$C$2:$C$122))</f>
        <v/>
      </c>
      <c r="R1020" s="31">
        <f>IF(OR(J1020="",K1020=""),"",SUMPRODUCT(POISSON(Helper!$A$2:$A$122,J1020,FALSE)*POISSON(Helper!$B$2:$B$122,K1020,FALSE)*Helper!$D$2:$D$122))</f>
        <v/>
      </c>
      <c r="S1020" s="31">
        <f>IF(Q1020="","",1-Q1020-R1020)</f>
        <v/>
      </c>
      <c r="T1020" s="33">
        <f>IF(Q1020="","",3*Q1020+R1020)</f>
        <v/>
      </c>
      <c r="U1020" s="33">
        <f>IF(Q1020="","",3*S1020+R1020)</f>
        <v/>
      </c>
      <c r="V1020" s="24">
        <f>IF(OR(H1020="",I1020=""),"",IF(H1020&gt;I1020,3,IF(H1020=I1020,1,0)))</f>
        <v/>
      </c>
      <c r="W1020" s="24">
        <f>IF(OR(H1020="",I1020=""),"",IF(I1020&gt;H1020,3,IF(H1020=I1020,1,0)))</f>
        <v/>
      </c>
      <c r="X1020" s="24">
        <f>IF(OR(H1020="",I1020=""),0,1)</f>
        <v/>
      </c>
      <c r="Y1020" s="24" t="n"/>
    </row>
    <row r="1021">
      <c r="A1021" s="24" t="inlineStr">
        <is>
          <t>E2-Plymouth-Burton</t>
        </is>
      </c>
      <c r="B1021" s="24" t="inlineStr">
        <is>
          <t>E2</t>
        </is>
      </c>
      <c r="C1021" s="24" t="inlineStr">
        <is>
          <t>League One</t>
        </is>
      </c>
      <c r="D1021" s="24" t="n">
        <v>8</v>
      </c>
      <c r="E1021" s="29" t="n">
        <v>46291.625</v>
      </c>
      <c r="F1021" s="24" t="inlineStr">
        <is>
          <t>Plymouth</t>
        </is>
      </c>
      <c r="G1021" s="24" t="inlineStr">
        <is>
          <t>Burton</t>
        </is>
      </c>
      <c r="H1021" s="37" t="n">
        <v>0</v>
      </c>
      <c r="I1021" s="37" t="n">
        <v>1</v>
      </c>
      <c r="J1021" s="37" t="n">
        <v>1.64</v>
      </c>
      <c r="K1021" s="37" t="n">
        <v>0.97</v>
      </c>
      <c r="L1021" s="31" t="n">
        <v>0.5178832464045202</v>
      </c>
      <c r="M1021" s="31" t="n">
        <v>0.2628084341814295</v>
      </c>
      <c r="N1021" s="31" t="n">
        <v>0.2193083194140503</v>
      </c>
      <c r="O1021" s="33">
        <f>3*L1021+M1021</f>
        <v/>
      </c>
      <c r="P1021" s="33">
        <f>3*N1021+M1021</f>
        <v/>
      </c>
      <c r="Q1021" s="31">
        <f>IF(OR(J1021="",K1021=""),"",SUMPRODUCT(POISSON(Helper!$A$2:$A$122,J1021,FALSE)*POISSON(Helper!$B$2:$B$122,K1021,FALSE)*Helper!$C$2:$C$122))</f>
        <v/>
      </c>
      <c r="R1021" s="31">
        <f>IF(OR(J1021="",K1021=""),"",SUMPRODUCT(POISSON(Helper!$A$2:$A$122,J1021,FALSE)*POISSON(Helper!$B$2:$B$122,K1021,FALSE)*Helper!$D$2:$D$122))</f>
        <v/>
      </c>
      <c r="S1021" s="31">
        <f>IF(Q1021="","",1-Q1021-R1021)</f>
        <v/>
      </c>
      <c r="T1021" s="33">
        <f>IF(Q1021="","",3*Q1021+R1021)</f>
        <v/>
      </c>
      <c r="U1021" s="33">
        <f>IF(Q1021="","",3*S1021+R1021)</f>
        <v/>
      </c>
      <c r="V1021" s="24">
        <f>IF(OR(H1021="",I1021=""),"",IF(H1021&gt;I1021,3,IF(H1021=I1021,1,0)))</f>
        <v/>
      </c>
      <c r="W1021" s="24">
        <f>IF(OR(H1021="",I1021=""),"",IF(I1021&gt;H1021,3,IF(H1021=I1021,1,0)))</f>
        <v/>
      </c>
      <c r="X1021" s="24">
        <f>IF(OR(H1021="",I1021=""),0,1)</f>
        <v/>
      </c>
      <c r="Y1021" s="24" t="inlineStr">
        <is>
          <t>oddalerts.com</t>
        </is>
      </c>
    </row>
    <row r="1022">
      <c r="A1022" s="24" t="inlineStr">
        <is>
          <t>E2-Stockpor-Peterbor</t>
        </is>
      </c>
      <c r="B1022" s="24" t="inlineStr">
        <is>
          <t>E2</t>
        </is>
      </c>
      <c r="C1022" s="24" t="inlineStr">
        <is>
          <t>League One</t>
        </is>
      </c>
      <c r="D1022" s="24" t="n">
        <v>8</v>
      </c>
      <c r="E1022" s="29" t="n">
        <v>46291.625</v>
      </c>
      <c r="F1022" s="24" t="inlineStr">
        <is>
          <t>Stockport</t>
        </is>
      </c>
      <c r="G1022" s="24" t="inlineStr">
        <is>
          <t>Peterborough</t>
        </is>
      </c>
      <c r="H1022" s="37" t="n">
        <v>1</v>
      </c>
      <c r="I1022" s="37" t="n">
        <v>0</v>
      </c>
      <c r="J1022" s="37" t="n">
        <v>2.12</v>
      </c>
      <c r="K1022" s="37" t="n">
        <v>1.06</v>
      </c>
      <c r="L1022" s="31" t="n">
        <v>0.475826883870732</v>
      </c>
      <c r="M1022" s="31" t="n">
        <v>0.2725954301121209</v>
      </c>
      <c r="N1022" s="31" t="n">
        <v>0.2515776860171471</v>
      </c>
      <c r="O1022" s="33">
        <f>3*L1022+M1022</f>
        <v/>
      </c>
      <c r="P1022" s="33">
        <f>3*N1022+M1022</f>
        <v/>
      </c>
      <c r="Q1022" s="31">
        <f>IF(OR(J1022="",K1022=""),"",SUMPRODUCT(POISSON(Helper!$A$2:$A$122,J1022,FALSE)*POISSON(Helper!$B$2:$B$122,K1022,FALSE)*Helper!$C$2:$C$122))</f>
        <v/>
      </c>
      <c r="R1022" s="31">
        <f>IF(OR(J1022="",K1022=""),"",SUMPRODUCT(POISSON(Helper!$A$2:$A$122,J1022,FALSE)*POISSON(Helper!$B$2:$B$122,K1022,FALSE)*Helper!$D$2:$D$122))</f>
        <v/>
      </c>
      <c r="S1022" s="31">
        <f>IF(Q1022="","",1-Q1022-R1022)</f>
        <v/>
      </c>
      <c r="T1022" s="33">
        <f>IF(Q1022="","",3*Q1022+R1022)</f>
        <v/>
      </c>
      <c r="U1022" s="33">
        <f>IF(Q1022="","",3*S1022+R1022)</f>
        <v/>
      </c>
      <c r="V1022" s="24">
        <f>IF(OR(H1022="",I1022=""),"",IF(H1022&gt;I1022,3,IF(H1022=I1022,1,0)))</f>
        <v/>
      </c>
      <c r="W1022" s="24">
        <f>IF(OR(H1022="",I1022=""),"",IF(I1022&gt;H1022,3,IF(H1022=I1022,1,0)))</f>
        <v/>
      </c>
      <c r="X1022" s="24">
        <f>IF(OR(H1022="",I1022=""),0,1)</f>
        <v/>
      </c>
      <c r="Y1022" s="24" t="inlineStr">
        <is>
          <t>oddalerts.com</t>
        </is>
      </c>
    </row>
    <row r="1023">
      <c r="A1023" s="24" t="inlineStr">
        <is>
          <t>E2-Wycombe-Reading</t>
        </is>
      </c>
      <c r="B1023" s="24" t="inlineStr">
        <is>
          <t>E2</t>
        </is>
      </c>
      <c r="C1023" s="24" t="inlineStr">
        <is>
          <t>League One</t>
        </is>
      </c>
      <c r="D1023" s="24" t="n">
        <v>8</v>
      </c>
      <c r="E1023" s="29" t="n">
        <v>46291.625</v>
      </c>
      <c r="F1023" s="24" t="inlineStr">
        <is>
          <t>Wycombe</t>
        </is>
      </c>
      <c r="G1023" s="24" t="inlineStr">
        <is>
          <t>Reading</t>
        </is>
      </c>
      <c r="H1023" s="37" t="n">
        <v>2</v>
      </c>
      <c r="I1023" s="37" t="n">
        <v>2</v>
      </c>
      <c r="J1023" s="37" t="n">
        <v>2.58</v>
      </c>
      <c r="K1023" s="37" t="n">
        <v>1.83</v>
      </c>
      <c r="L1023" s="31" t="n">
        <v>0.4313467855040279</v>
      </c>
      <c r="M1023" s="31" t="n">
        <v>0.2800846247090116</v>
      </c>
      <c r="N1023" s="31" t="n">
        <v>0.2885685897869606</v>
      </c>
      <c r="O1023" s="33">
        <f>3*L1023+M1023</f>
        <v/>
      </c>
      <c r="P1023" s="33">
        <f>3*N1023+M1023</f>
        <v/>
      </c>
      <c r="Q1023" s="31">
        <f>IF(OR(J1023="",K1023=""),"",SUMPRODUCT(POISSON(Helper!$A$2:$A$122,J1023,FALSE)*POISSON(Helper!$B$2:$B$122,K1023,FALSE)*Helper!$C$2:$C$122))</f>
        <v/>
      </c>
      <c r="R1023" s="31">
        <f>IF(OR(J1023="",K1023=""),"",SUMPRODUCT(POISSON(Helper!$A$2:$A$122,J1023,FALSE)*POISSON(Helper!$B$2:$B$122,K1023,FALSE)*Helper!$D$2:$D$122))</f>
        <v/>
      </c>
      <c r="S1023" s="31">
        <f>IF(Q1023="","",1-Q1023-R1023)</f>
        <v/>
      </c>
      <c r="T1023" s="33">
        <f>IF(Q1023="","",3*Q1023+R1023)</f>
        <v/>
      </c>
      <c r="U1023" s="33">
        <f>IF(Q1023="","",3*S1023+R1023)</f>
        <v/>
      </c>
      <c r="V1023" s="24">
        <f>IF(OR(H1023="",I1023=""),"",IF(H1023&gt;I1023,3,IF(H1023=I1023,1,0)))</f>
        <v/>
      </c>
      <c r="W1023" s="24">
        <f>IF(OR(H1023="",I1023=""),"",IF(I1023&gt;H1023,3,IF(H1023=I1023,1,0)))</f>
        <v/>
      </c>
      <c r="X1023" s="24">
        <f>IF(OR(H1023="",I1023=""),0,1)</f>
        <v/>
      </c>
      <c r="Y1023" s="24" t="inlineStr">
        <is>
          <t>oddalerts.com</t>
        </is>
      </c>
    </row>
    <row r="1024">
      <c r="A1024" s="24" t="inlineStr">
        <is>
          <t>E2-AFCWimbl-Stevenag</t>
        </is>
      </c>
      <c r="B1024" s="24" t="inlineStr">
        <is>
          <t>E2</t>
        </is>
      </c>
      <c r="C1024" s="24" t="inlineStr">
        <is>
          <t>League One</t>
        </is>
      </c>
      <c r="D1024" s="24" t="n">
        <v>9</v>
      </c>
      <c r="E1024" s="29" t="n">
        <v>46298.625</v>
      </c>
      <c r="F1024" s="24" t="inlineStr">
        <is>
          <t>AFC Wimbledon</t>
        </is>
      </c>
      <c r="G1024" s="24" t="inlineStr">
        <is>
          <t>Stevenage</t>
        </is>
      </c>
      <c r="H1024" s="37" t="n"/>
      <c r="I1024" s="37" t="n"/>
      <c r="J1024" s="37" t="n"/>
      <c r="K1024" s="37" t="n"/>
      <c r="L1024" s="31" t="n">
        <v>0.3584529206866914</v>
      </c>
      <c r="M1024" s="31" t="n">
        <v>0.2851690377658428</v>
      </c>
      <c r="N1024" s="31" t="n">
        <v>0.3563780415474658</v>
      </c>
      <c r="O1024" s="33">
        <f>3*L1024+M1024</f>
        <v/>
      </c>
      <c r="P1024" s="33">
        <f>3*N1024+M1024</f>
        <v/>
      </c>
      <c r="Q1024" s="31">
        <f>IF(OR(J1024="",K1024=""),"",SUMPRODUCT(POISSON(Helper!$A$2:$A$122,J1024,FALSE)*POISSON(Helper!$B$2:$B$122,K1024,FALSE)*Helper!$C$2:$C$122))</f>
        <v/>
      </c>
      <c r="R1024" s="31">
        <f>IF(OR(J1024="",K1024=""),"",SUMPRODUCT(POISSON(Helper!$A$2:$A$122,J1024,FALSE)*POISSON(Helper!$B$2:$B$122,K1024,FALSE)*Helper!$D$2:$D$122))</f>
        <v/>
      </c>
      <c r="S1024" s="31">
        <f>IF(Q1024="","",1-Q1024-R1024)</f>
        <v/>
      </c>
      <c r="T1024" s="33">
        <f>IF(Q1024="","",3*Q1024+R1024)</f>
        <v/>
      </c>
      <c r="U1024" s="33">
        <f>IF(Q1024="","",3*S1024+R1024)</f>
        <v/>
      </c>
      <c r="V1024" s="24">
        <f>IF(OR(H1024="",I1024=""),"",IF(H1024&gt;I1024,3,IF(H1024=I1024,1,0)))</f>
        <v/>
      </c>
      <c r="W1024" s="24">
        <f>IF(OR(H1024="",I1024=""),"",IF(I1024&gt;H1024,3,IF(H1024=I1024,1,0)))</f>
        <v/>
      </c>
      <c r="X1024" s="24">
        <f>IF(OR(H1024="",I1024=""),0,1)</f>
        <v/>
      </c>
      <c r="Y1024" s="24" t="n"/>
    </row>
    <row r="1025">
      <c r="A1025" s="24" t="inlineStr">
        <is>
          <t>E2-Barnsley-MKDons</t>
        </is>
      </c>
      <c r="B1025" s="24" t="inlineStr">
        <is>
          <t>E2</t>
        </is>
      </c>
      <c r="C1025" s="24" t="inlineStr">
        <is>
          <t>League One</t>
        </is>
      </c>
      <c r="D1025" s="24" t="n">
        <v>9</v>
      </c>
      <c r="E1025" s="29" t="n">
        <v>46298.625</v>
      </c>
      <c r="F1025" s="24" t="inlineStr">
        <is>
          <t>Barnsley</t>
        </is>
      </c>
      <c r="G1025" s="24" t="inlineStr">
        <is>
          <t>MK Dons</t>
        </is>
      </c>
      <c r="H1025" s="37" t="n"/>
      <c r="I1025" s="37" t="n"/>
      <c r="J1025" s="37" t="n"/>
      <c r="K1025" s="37" t="n"/>
      <c r="L1025" s="31" t="n">
        <v>0.363848996563799</v>
      </c>
      <c r="M1025" s="31" t="n">
        <v>0.2851291289691913</v>
      </c>
      <c r="N1025" s="31" t="n">
        <v>0.3510218744670097</v>
      </c>
      <c r="O1025" s="33">
        <f>3*L1025+M1025</f>
        <v/>
      </c>
      <c r="P1025" s="33">
        <f>3*N1025+M1025</f>
        <v/>
      </c>
      <c r="Q1025" s="31">
        <f>IF(OR(J1025="",K1025=""),"",SUMPRODUCT(POISSON(Helper!$A$2:$A$122,J1025,FALSE)*POISSON(Helper!$B$2:$B$122,K1025,FALSE)*Helper!$C$2:$C$122))</f>
        <v/>
      </c>
      <c r="R1025" s="31">
        <f>IF(OR(J1025="",K1025=""),"",SUMPRODUCT(POISSON(Helper!$A$2:$A$122,J1025,FALSE)*POISSON(Helper!$B$2:$B$122,K1025,FALSE)*Helper!$D$2:$D$122))</f>
        <v/>
      </c>
      <c r="S1025" s="31">
        <f>IF(Q1025="","",1-Q1025-R1025)</f>
        <v/>
      </c>
      <c r="T1025" s="33">
        <f>IF(Q1025="","",3*Q1025+R1025)</f>
        <v/>
      </c>
      <c r="U1025" s="33">
        <f>IF(Q1025="","",3*S1025+R1025)</f>
        <v/>
      </c>
      <c r="V1025" s="24">
        <f>IF(OR(H1025="",I1025=""),"",IF(H1025&gt;I1025,3,IF(H1025=I1025,1,0)))</f>
        <v/>
      </c>
      <c r="W1025" s="24">
        <f>IF(OR(H1025="",I1025=""),"",IF(I1025&gt;H1025,3,IF(H1025=I1025,1,0)))</f>
        <v/>
      </c>
      <c r="X1025" s="24">
        <f>IF(OR(H1025="",I1025=""),0,1)</f>
        <v/>
      </c>
      <c r="Y1025" s="24" t="n"/>
    </row>
    <row r="1026">
      <c r="A1026" s="24" t="inlineStr">
        <is>
          <t>E2-Bromley-Wycombe</t>
        </is>
      </c>
      <c r="B1026" s="24" t="inlineStr">
        <is>
          <t>E2</t>
        </is>
      </c>
      <c r="C1026" s="24" t="inlineStr">
        <is>
          <t>League One</t>
        </is>
      </c>
      <c r="D1026" s="24" t="n">
        <v>9</v>
      </c>
      <c r="E1026" s="29" t="n">
        <v>46298.625</v>
      </c>
      <c r="F1026" s="24" t="inlineStr">
        <is>
          <t>Bromley</t>
        </is>
      </c>
      <c r="G1026" s="24" t="inlineStr">
        <is>
          <t>Wycombe</t>
        </is>
      </c>
      <c r="H1026" s="37" t="n"/>
      <c r="I1026" s="37" t="n"/>
      <c r="J1026" s="37" t="n"/>
      <c r="K1026" s="37" t="n"/>
      <c r="L1026" s="31" t="n">
        <v>0.308750607432794</v>
      </c>
      <c r="M1026" s="31" t="n">
        <v>0.2826868627641168</v>
      </c>
      <c r="N1026" s="31" t="n">
        <v>0.4085625298030892</v>
      </c>
      <c r="O1026" s="33">
        <f>3*L1026+M1026</f>
        <v/>
      </c>
      <c r="P1026" s="33">
        <f>3*N1026+M1026</f>
        <v/>
      </c>
      <c r="Q1026" s="31">
        <f>IF(OR(J1026="",K1026=""),"",SUMPRODUCT(POISSON(Helper!$A$2:$A$122,J1026,FALSE)*POISSON(Helper!$B$2:$B$122,K1026,FALSE)*Helper!$C$2:$C$122))</f>
        <v/>
      </c>
      <c r="R1026" s="31">
        <f>IF(OR(J1026="",K1026=""),"",SUMPRODUCT(POISSON(Helper!$A$2:$A$122,J1026,FALSE)*POISSON(Helper!$B$2:$B$122,K1026,FALSE)*Helper!$D$2:$D$122))</f>
        <v/>
      </c>
      <c r="S1026" s="31">
        <f>IF(Q1026="","",1-Q1026-R1026)</f>
        <v/>
      </c>
      <c r="T1026" s="33">
        <f>IF(Q1026="","",3*Q1026+R1026)</f>
        <v/>
      </c>
      <c r="U1026" s="33">
        <f>IF(Q1026="","",3*S1026+R1026)</f>
        <v/>
      </c>
      <c r="V1026" s="24">
        <f>IF(OR(H1026="",I1026=""),"",IF(H1026&gt;I1026,3,IF(H1026=I1026,1,0)))</f>
        <v/>
      </c>
      <c r="W1026" s="24">
        <f>IF(OR(H1026="",I1026=""),"",IF(I1026&gt;H1026,3,IF(H1026=I1026,1,0)))</f>
        <v/>
      </c>
      <c r="X1026" s="24">
        <f>IF(OR(H1026="",I1026=""),0,1)</f>
        <v/>
      </c>
      <c r="Y1026" s="24" t="n"/>
    </row>
    <row r="1027">
      <c r="A1027" s="24" t="inlineStr">
        <is>
          <t>E2-Burton-Huddersf</t>
        </is>
      </c>
      <c r="B1027" s="24" t="inlineStr">
        <is>
          <t>E2</t>
        </is>
      </c>
      <c r="C1027" s="24" t="inlineStr">
        <is>
          <t>League One</t>
        </is>
      </c>
      <c r="D1027" s="24" t="n">
        <v>9</v>
      </c>
      <c r="E1027" s="29" t="n">
        <v>46298.625</v>
      </c>
      <c r="F1027" s="24" t="inlineStr">
        <is>
          <t>Burton</t>
        </is>
      </c>
      <c r="G1027" s="24" t="inlineStr">
        <is>
          <t>Huddersfield</t>
        </is>
      </c>
      <c r="H1027" s="37" t="n">
        <v>1</v>
      </c>
      <c r="I1027" s="37" t="n">
        <v>3</v>
      </c>
      <c r="J1027" s="37" t="n">
        <v>0.11</v>
      </c>
      <c r="K1027" s="37" t="n">
        <v>2.83</v>
      </c>
      <c r="L1027" s="31" t="n">
        <v>0.3104287270857151</v>
      </c>
      <c r="M1027" s="31" t="n">
        <v>0.2828594736162799</v>
      </c>
      <c r="N1027" s="31" t="n">
        <v>0.406711799298005</v>
      </c>
      <c r="O1027" s="33">
        <f>3*L1027+M1027</f>
        <v/>
      </c>
      <c r="P1027" s="33">
        <f>3*N1027+M1027</f>
        <v/>
      </c>
      <c r="Q1027" s="31">
        <f>IF(OR(J1027="",K1027=""),"",SUMPRODUCT(POISSON(Helper!$A$2:$A$122,J1027,FALSE)*POISSON(Helper!$B$2:$B$122,K1027,FALSE)*Helper!$C$2:$C$122))</f>
        <v/>
      </c>
      <c r="R1027" s="31">
        <f>IF(OR(J1027="",K1027=""),"",SUMPRODUCT(POISSON(Helper!$A$2:$A$122,J1027,FALSE)*POISSON(Helper!$B$2:$B$122,K1027,FALSE)*Helper!$D$2:$D$122))</f>
        <v/>
      </c>
      <c r="S1027" s="31">
        <f>IF(Q1027="","",1-Q1027-R1027)</f>
        <v/>
      </c>
      <c r="T1027" s="33">
        <f>IF(Q1027="","",3*Q1027+R1027)</f>
        <v/>
      </c>
      <c r="U1027" s="33">
        <f>IF(Q1027="","",3*S1027+R1027)</f>
        <v/>
      </c>
      <c r="V1027" s="24">
        <f>IF(OR(H1027="",I1027=""),"",IF(H1027&gt;I1027,3,IF(H1027=I1027,1,0)))</f>
        <v/>
      </c>
      <c r="W1027" s="24">
        <f>IF(OR(H1027="",I1027=""),"",IF(I1027&gt;H1027,3,IF(H1027=I1027,1,0)))</f>
        <v/>
      </c>
      <c r="X1027" s="24">
        <f>IF(OR(H1027="",I1027=""),0,1)</f>
        <v/>
      </c>
      <c r="Y1027" s="24" t="inlineStr">
        <is>
          <t>oddalerts.com</t>
        </is>
      </c>
    </row>
    <row r="1028">
      <c r="A1028" s="24" t="inlineStr">
        <is>
          <t>E2-LeytonOr-Plymouth</t>
        </is>
      </c>
      <c r="B1028" s="24" t="inlineStr">
        <is>
          <t>E2</t>
        </is>
      </c>
      <c r="C1028" s="24" t="inlineStr">
        <is>
          <t>League One</t>
        </is>
      </c>
      <c r="D1028" s="24" t="n">
        <v>9</v>
      </c>
      <c r="E1028" s="29" t="n">
        <v>46298.625</v>
      </c>
      <c r="F1028" s="24" t="inlineStr">
        <is>
          <t>Leyton Orient</t>
        </is>
      </c>
      <c r="G1028" s="24" t="inlineStr">
        <is>
          <t>Plymouth</t>
        </is>
      </c>
      <c r="H1028" s="37" t="n">
        <v>0</v>
      </c>
      <c r="I1028" s="37" t="n">
        <v>2</v>
      </c>
      <c r="J1028" s="37" t="n">
        <v>0.93</v>
      </c>
      <c r="K1028" s="37" t="n">
        <v>2.15</v>
      </c>
      <c r="L1028" s="31" t="n">
        <v>0.3383804657811454</v>
      </c>
      <c r="M1028" s="31" t="n">
        <v>0.2848020934675578</v>
      </c>
      <c r="N1028" s="31" t="n">
        <v>0.3768174407512969</v>
      </c>
      <c r="O1028" s="33">
        <f>3*L1028+M1028</f>
        <v/>
      </c>
      <c r="P1028" s="33">
        <f>3*N1028+M1028</f>
        <v/>
      </c>
      <c r="Q1028" s="31">
        <f>IF(OR(J1028="",K1028=""),"",SUMPRODUCT(POISSON(Helper!$A$2:$A$122,J1028,FALSE)*POISSON(Helper!$B$2:$B$122,K1028,FALSE)*Helper!$C$2:$C$122))</f>
        <v/>
      </c>
      <c r="R1028" s="31">
        <f>IF(OR(J1028="",K1028=""),"",SUMPRODUCT(POISSON(Helper!$A$2:$A$122,J1028,FALSE)*POISSON(Helper!$B$2:$B$122,K1028,FALSE)*Helper!$D$2:$D$122))</f>
        <v/>
      </c>
      <c r="S1028" s="31">
        <f>IF(Q1028="","",1-Q1028-R1028)</f>
        <v/>
      </c>
      <c r="T1028" s="33">
        <f>IF(Q1028="","",3*Q1028+R1028)</f>
        <v/>
      </c>
      <c r="U1028" s="33">
        <f>IF(Q1028="","",3*S1028+R1028)</f>
        <v/>
      </c>
      <c r="V1028" s="24">
        <f>IF(OR(H1028="",I1028=""),"",IF(H1028&gt;I1028,3,IF(H1028=I1028,1,0)))</f>
        <v/>
      </c>
      <c r="W1028" s="24">
        <f>IF(OR(H1028="",I1028=""),"",IF(I1028&gt;H1028,3,IF(H1028=I1028,1,0)))</f>
        <v/>
      </c>
      <c r="X1028" s="24">
        <f>IF(OR(H1028="",I1028=""),0,1)</f>
        <v/>
      </c>
      <c r="Y1028" s="24" t="inlineStr">
        <is>
          <t>oddalerts.com</t>
        </is>
      </c>
    </row>
    <row r="1029">
      <c r="A1029" s="24" t="inlineStr">
        <is>
          <t>E2-Peterbor-NottsCou</t>
        </is>
      </c>
      <c r="B1029" s="24" t="inlineStr">
        <is>
          <t>E2</t>
        </is>
      </c>
      <c r="C1029" s="24" t="inlineStr">
        <is>
          <t>League One</t>
        </is>
      </c>
      <c r="D1029" s="24" t="n">
        <v>9</v>
      </c>
      <c r="E1029" s="29" t="n">
        <v>46298.625</v>
      </c>
      <c r="F1029" s="24" t="inlineStr">
        <is>
          <t>Peterborough</t>
        </is>
      </c>
      <c r="G1029" s="24" t="inlineStr">
        <is>
          <t>Notts County</t>
        </is>
      </c>
      <c r="H1029" s="37" t="n"/>
      <c r="I1029" s="37" t="n"/>
      <c r="J1029" s="37" t="n"/>
      <c r="K1029" s="37" t="n"/>
      <c r="L1029" s="31" t="n">
        <v>0.4093630321941663</v>
      </c>
      <c r="M1029" s="31" t="n">
        <v>0.2826103651036804</v>
      </c>
      <c r="N1029" s="31" t="n">
        <v>0.3080266027021532</v>
      </c>
      <c r="O1029" s="33">
        <f>3*L1029+M1029</f>
        <v/>
      </c>
      <c r="P1029" s="33">
        <f>3*N1029+M1029</f>
        <v/>
      </c>
      <c r="Q1029" s="31">
        <f>IF(OR(J1029="",K1029=""),"",SUMPRODUCT(POISSON(Helper!$A$2:$A$122,J1029,FALSE)*POISSON(Helper!$B$2:$B$122,K1029,FALSE)*Helper!$C$2:$C$122))</f>
        <v/>
      </c>
      <c r="R1029" s="31">
        <f>IF(OR(J1029="",K1029=""),"",SUMPRODUCT(POISSON(Helper!$A$2:$A$122,J1029,FALSE)*POISSON(Helper!$B$2:$B$122,K1029,FALSE)*Helper!$D$2:$D$122))</f>
        <v/>
      </c>
      <c r="S1029" s="31">
        <f>IF(Q1029="","",1-Q1029-R1029)</f>
        <v/>
      </c>
      <c r="T1029" s="33">
        <f>IF(Q1029="","",3*Q1029+R1029)</f>
        <v/>
      </c>
      <c r="U1029" s="33">
        <f>IF(Q1029="","",3*S1029+R1029)</f>
        <v/>
      </c>
      <c r="V1029" s="24">
        <f>IF(OR(H1029="",I1029=""),"",IF(H1029&gt;I1029,3,IF(H1029=I1029,1,0)))</f>
        <v/>
      </c>
      <c r="W1029" s="24">
        <f>IF(OR(H1029="",I1029=""),"",IF(I1029&gt;H1029,3,IF(H1029=I1029,1,0)))</f>
        <v/>
      </c>
      <c r="X1029" s="24">
        <f>IF(OR(H1029="",I1029=""),0,1)</f>
        <v/>
      </c>
      <c r="Y1029" s="24" t="n"/>
    </row>
    <row r="1030">
      <c r="A1030" s="24" t="inlineStr">
        <is>
          <t>E2-Reading-Bradford</t>
        </is>
      </c>
      <c r="B1030" s="24" t="inlineStr">
        <is>
          <t>E2</t>
        </is>
      </c>
      <c r="C1030" s="24" t="inlineStr">
        <is>
          <t>League One</t>
        </is>
      </c>
      <c r="D1030" s="24" t="n">
        <v>9</v>
      </c>
      <c r="E1030" s="29" t="n">
        <v>46298.625</v>
      </c>
      <c r="F1030" s="24" t="inlineStr">
        <is>
          <t>Reading</t>
        </is>
      </c>
      <c r="G1030" s="24" t="inlineStr">
        <is>
          <t>Bradford</t>
        </is>
      </c>
      <c r="H1030" s="37" t="n">
        <v>1</v>
      </c>
      <c r="I1030" s="37" t="n">
        <v>1</v>
      </c>
      <c r="J1030" s="37" t="n">
        <v>0.77</v>
      </c>
      <c r="K1030" s="37" t="n">
        <v>1.02</v>
      </c>
      <c r="L1030" s="31" t="n">
        <v>0.3853114883103752</v>
      </c>
      <c r="M1030" s="31" t="n">
        <v>0.2844154468421398</v>
      </c>
      <c r="N1030" s="31" t="n">
        <v>0.330273064847485</v>
      </c>
      <c r="O1030" s="33">
        <f>3*L1030+M1030</f>
        <v/>
      </c>
      <c r="P1030" s="33">
        <f>3*N1030+M1030</f>
        <v/>
      </c>
      <c r="Q1030" s="31">
        <f>IF(OR(J1030="",K1030=""),"",SUMPRODUCT(POISSON(Helper!$A$2:$A$122,J1030,FALSE)*POISSON(Helper!$B$2:$B$122,K1030,FALSE)*Helper!$C$2:$C$122))</f>
        <v/>
      </c>
      <c r="R1030" s="31">
        <f>IF(OR(J1030="",K1030=""),"",SUMPRODUCT(POISSON(Helper!$A$2:$A$122,J1030,FALSE)*POISSON(Helper!$B$2:$B$122,K1030,FALSE)*Helper!$D$2:$D$122))</f>
        <v/>
      </c>
      <c r="S1030" s="31">
        <f>IF(Q1030="","",1-Q1030-R1030)</f>
        <v/>
      </c>
      <c r="T1030" s="33">
        <f>IF(Q1030="","",3*Q1030+R1030)</f>
        <v/>
      </c>
      <c r="U1030" s="33">
        <f>IF(Q1030="","",3*S1030+R1030)</f>
        <v/>
      </c>
      <c r="V1030" s="24">
        <f>IF(OR(H1030="",I1030=""),"",IF(H1030&gt;I1030,3,IF(H1030=I1030,1,0)))</f>
        <v/>
      </c>
      <c r="W1030" s="24">
        <f>IF(OR(H1030="",I1030=""),"",IF(I1030&gt;H1030,3,IF(H1030=I1030,1,0)))</f>
        <v/>
      </c>
      <c r="X1030" s="24">
        <f>IF(OR(H1030="",I1030=""),0,1)</f>
        <v/>
      </c>
      <c r="Y1030" s="24" t="inlineStr">
        <is>
          <t>oddalerts.com</t>
        </is>
      </c>
    </row>
    <row r="1031">
      <c r="A1031" s="24" t="inlineStr">
        <is>
          <t>E2-Wigan-Mansfiel</t>
        </is>
      </c>
      <c r="B1031" s="24" t="inlineStr">
        <is>
          <t>E2</t>
        </is>
      </c>
      <c r="C1031" s="24" t="inlineStr">
        <is>
          <t>League One</t>
        </is>
      </c>
      <c r="D1031" s="24" t="n">
        <v>9</v>
      </c>
      <c r="E1031" s="29" t="n">
        <v>46298.625</v>
      </c>
      <c r="F1031" s="24" t="inlineStr">
        <is>
          <t>Wigan</t>
        </is>
      </c>
      <c r="G1031" s="24" t="inlineStr">
        <is>
          <t>Mansfield</t>
        </is>
      </c>
      <c r="H1031" s="37" t="n"/>
      <c r="I1031" s="37" t="n"/>
      <c r="J1031" s="37" t="n"/>
      <c r="K1031" s="37" t="n"/>
      <c r="L1031" s="31" t="n">
        <v>0.41733699122621</v>
      </c>
      <c r="M1031" s="31" t="n">
        <v>0.2817883118270817</v>
      </c>
      <c r="N1031" s="31" t="n">
        <v>0.3008746969467083</v>
      </c>
      <c r="O1031" s="33">
        <f>3*L1031+M1031</f>
        <v/>
      </c>
      <c r="P1031" s="33">
        <f>3*N1031+M1031</f>
        <v/>
      </c>
      <c r="Q1031" s="31">
        <f>IF(OR(J1031="",K1031=""),"",SUMPRODUCT(POISSON(Helper!$A$2:$A$122,J1031,FALSE)*POISSON(Helper!$B$2:$B$122,K1031,FALSE)*Helper!$C$2:$C$122))</f>
        <v/>
      </c>
      <c r="R1031" s="31">
        <f>IF(OR(J1031="",K1031=""),"",SUMPRODUCT(POISSON(Helper!$A$2:$A$122,J1031,FALSE)*POISSON(Helper!$B$2:$B$122,K1031,FALSE)*Helper!$D$2:$D$122))</f>
        <v/>
      </c>
      <c r="S1031" s="31">
        <f>IF(Q1031="","",1-Q1031-R1031)</f>
        <v/>
      </c>
      <c r="T1031" s="33">
        <f>IF(Q1031="","",3*Q1031+R1031)</f>
        <v/>
      </c>
      <c r="U1031" s="33">
        <f>IF(Q1031="","",3*S1031+R1031)</f>
        <v/>
      </c>
      <c r="V1031" s="24">
        <f>IF(OR(H1031="",I1031=""),"",IF(H1031&gt;I1031,3,IF(H1031=I1031,1,0)))</f>
        <v/>
      </c>
      <c r="W1031" s="24">
        <f>IF(OR(H1031="",I1031=""),"",IF(I1031&gt;H1031,3,IF(H1031=I1031,1,0)))</f>
        <v/>
      </c>
      <c r="X1031" s="24">
        <f>IF(OR(H1031="",I1031=""),0,1)</f>
        <v/>
      </c>
      <c r="Y1031" s="24" t="n"/>
    </row>
    <row r="1032">
      <c r="A1032" s="24" t="inlineStr">
        <is>
          <t>E2-NottsCou-Oxford</t>
        </is>
      </c>
      <c r="B1032" s="24" t="inlineStr">
        <is>
          <t>E2</t>
        </is>
      </c>
      <c r="C1032" s="24" t="inlineStr">
        <is>
          <t>League One</t>
        </is>
      </c>
      <c r="D1032" s="24" t="n">
        <v>10</v>
      </c>
      <c r="E1032" s="29" t="n">
        <v>46305.52083333334</v>
      </c>
      <c r="F1032" s="24" t="inlineStr">
        <is>
          <t>Notts County</t>
        </is>
      </c>
      <c r="G1032" s="24" t="inlineStr">
        <is>
          <t>Oxford</t>
        </is>
      </c>
      <c r="H1032" s="37" t="n">
        <v>1</v>
      </c>
      <c r="I1032" s="37" t="n">
        <v>2</v>
      </c>
      <c r="J1032" s="37" t="n">
        <v>0.8100000000000001</v>
      </c>
      <c r="K1032" s="37" t="n">
        <v>1.08</v>
      </c>
      <c r="L1032" s="31" t="n">
        <v>0.3857735548238332</v>
      </c>
      <c r="M1032" s="31" t="n">
        <v>0.2843905786806813</v>
      </c>
      <c r="N1032" s="31" t="n">
        <v>0.3298358664954854</v>
      </c>
      <c r="O1032" s="33">
        <f>3*L1032+M1032</f>
        <v/>
      </c>
      <c r="P1032" s="33">
        <f>3*N1032+M1032</f>
        <v/>
      </c>
      <c r="Q1032" s="31">
        <f>IF(OR(J1032="",K1032=""),"",SUMPRODUCT(POISSON(Helper!$A$2:$A$122,J1032,FALSE)*POISSON(Helper!$B$2:$B$122,K1032,FALSE)*Helper!$C$2:$C$122))</f>
        <v/>
      </c>
      <c r="R1032" s="31">
        <f>IF(OR(J1032="",K1032=""),"",SUMPRODUCT(POISSON(Helper!$A$2:$A$122,J1032,FALSE)*POISSON(Helper!$B$2:$B$122,K1032,FALSE)*Helper!$D$2:$D$122))</f>
        <v/>
      </c>
      <c r="S1032" s="31">
        <f>IF(Q1032="","",1-Q1032-R1032)</f>
        <v/>
      </c>
      <c r="T1032" s="33">
        <f>IF(Q1032="","",3*Q1032+R1032)</f>
        <v/>
      </c>
      <c r="U1032" s="33">
        <f>IF(Q1032="","",3*S1032+R1032)</f>
        <v/>
      </c>
      <c r="V1032" s="24">
        <f>IF(OR(H1032="",I1032=""),"",IF(H1032&gt;I1032,3,IF(H1032=I1032,1,0)))</f>
        <v/>
      </c>
      <c r="W1032" s="24">
        <f>IF(OR(H1032="",I1032=""),"",IF(I1032&gt;H1032,3,IF(H1032=I1032,1,0)))</f>
        <v/>
      </c>
      <c r="X1032" s="24">
        <f>IF(OR(H1032="",I1032=""),0,1)</f>
        <v/>
      </c>
      <c r="Y1032" s="24" t="inlineStr">
        <is>
          <t>oddalerts.com</t>
        </is>
      </c>
    </row>
    <row r="1033">
      <c r="A1033" s="24" t="inlineStr">
        <is>
          <t>E2-Plymouth-AFCWimbl</t>
        </is>
      </c>
      <c r="B1033" s="24" t="inlineStr">
        <is>
          <t>E2</t>
        </is>
      </c>
      <c r="C1033" s="24" t="inlineStr">
        <is>
          <t>League One</t>
        </is>
      </c>
      <c r="D1033" s="24" t="n">
        <v>10</v>
      </c>
      <c r="E1033" s="29" t="n">
        <v>46305.52083333334</v>
      </c>
      <c r="F1033" s="24" t="inlineStr">
        <is>
          <t>Plymouth</t>
        </is>
      </c>
      <c r="G1033" s="24" t="inlineStr">
        <is>
          <t>AFC Wimbledon</t>
        </is>
      </c>
      <c r="H1033" s="37" t="n">
        <v>2</v>
      </c>
      <c r="I1033" s="37" t="n">
        <v>1</v>
      </c>
      <c r="J1033" s="37" t="n">
        <v>2.26</v>
      </c>
      <c r="K1033" s="37" t="n">
        <v>1.57</v>
      </c>
      <c r="L1033" s="31" t="n">
        <v>0.5374594687648033</v>
      </c>
      <c r="M1033" s="31" t="n">
        <v>0.2574169025300491</v>
      </c>
      <c r="N1033" s="31" t="n">
        <v>0.2051236287051476</v>
      </c>
      <c r="O1033" s="33">
        <f>3*L1033+M1033</f>
        <v/>
      </c>
      <c r="P1033" s="33">
        <f>3*N1033+M1033</f>
        <v/>
      </c>
      <c r="Q1033" s="31">
        <f>IF(OR(J1033="",K1033=""),"",SUMPRODUCT(POISSON(Helper!$A$2:$A$122,J1033,FALSE)*POISSON(Helper!$B$2:$B$122,K1033,FALSE)*Helper!$C$2:$C$122))</f>
        <v/>
      </c>
      <c r="R1033" s="31">
        <f>IF(OR(J1033="",K1033=""),"",SUMPRODUCT(POISSON(Helper!$A$2:$A$122,J1033,FALSE)*POISSON(Helper!$B$2:$B$122,K1033,FALSE)*Helper!$D$2:$D$122))</f>
        <v/>
      </c>
      <c r="S1033" s="31">
        <f>IF(Q1033="","",1-Q1033-R1033)</f>
        <v/>
      </c>
      <c r="T1033" s="33">
        <f>IF(Q1033="","",3*Q1033+R1033)</f>
        <v/>
      </c>
      <c r="U1033" s="33">
        <f>IF(Q1033="","",3*S1033+R1033)</f>
        <v/>
      </c>
      <c r="V1033" s="24">
        <f>IF(OR(H1033="",I1033=""),"",IF(H1033&gt;I1033,3,IF(H1033=I1033,1,0)))</f>
        <v/>
      </c>
      <c r="W1033" s="24">
        <f>IF(OR(H1033="",I1033=""),"",IF(I1033&gt;H1033,3,IF(H1033=I1033,1,0)))</f>
        <v/>
      </c>
      <c r="X1033" s="24">
        <f>IF(OR(H1033="",I1033=""),0,1)</f>
        <v/>
      </c>
      <c r="Y1033" s="24" t="inlineStr">
        <is>
          <t>oddalerts.com</t>
        </is>
      </c>
    </row>
    <row r="1034">
      <c r="A1034" s="24" t="inlineStr">
        <is>
          <t>E2-Bradford-LeytonOr</t>
        </is>
      </c>
      <c r="B1034" s="24" t="inlineStr">
        <is>
          <t>E2</t>
        </is>
      </c>
      <c r="C1034" s="24" t="inlineStr">
        <is>
          <t>League One</t>
        </is>
      </c>
      <c r="D1034" s="24" t="n">
        <v>10</v>
      </c>
      <c r="E1034" s="29" t="n">
        <v>46305.625</v>
      </c>
      <c r="F1034" s="24" t="inlineStr">
        <is>
          <t>Bradford</t>
        </is>
      </c>
      <c r="G1034" s="24" t="inlineStr">
        <is>
          <t>Leyton Orient</t>
        </is>
      </c>
      <c r="H1034" s="37" t="n">
        <v>0</v>
      </c>
      <c r="I1034" s="37" t="n">
        <v>0</v>
      </c>
      <c r="J1034" s="37" t="n">
        <v>1.19</v>
      </c>
      <c r="K1034" s="37" t="n">
        <v>0.26</v>
      </c>
      <c r="L1034" s="31" t="n">
        <v>0.4680766279437587</v>
      </c>
      <c r="M1034" s="31" t="n">
        <v>0.2741193870496068</v>
      </c>
      <c r="N1034" s="31" t="n">
        <v>0.2578039850066345</v>
      </c>
      <c r="O1034" s="33">
        <f>3*L1034+M1034</f>
        <v/>
      </c>
      <c r="P1034" s="33">
        <f>3*N1034+M1034</f>
        <v/>
      </c>
      <c r="Q1034" s="31">
        <f>IF(OR(J1034="",K1034=""),"",SUMPRODUCT(POISSON(Helper!$A$2:$A$122,J1034,FALSE)*POISSON(Helper!$B$2:$B$122,K1034,FALSE)*Helper!$C$2:$C$122))</f>
        <v/>
      </c>
      <c r="R1034" s="31">
        <f>IF(OR(J1034="",K1034=""),"",SUMPRODUCT(POISSON(Helper!$A$2:$A$122,J1034,FALSE)*POISSON(Helper!$B$2:$B$122,K1034,FALSE)*Helper!$D$2:$D$122))</f>
        <v/>
      </c>
      <c r="S1034" s="31">
        <f>IF(Q1034="","",1-Q1034-R1034)</f>
        <v/>
      </c>
      <c r="T1034" s="33">
        <f>IF(Q1034="","",3*Q1034+R1034)</f>
        <v/>
      </c>
      <c r="U1034" s="33">
        <f>IF(Q1034="","",3*S1034+R1034)</f>
        <v/>
      </c>
      <c r="V1034" s="24">
        <f>IF(OR(H1034="",I1034=""),"",IF(H1034&gt;I1034,3,IF(H1034=I1034,1,0)))</f>
        <v/>
      </c>
      <c r="W1034" s="24">
        <f>IF(OR(H1034="",I1034=""),"",IF(I1034&gt;H1034,3,IF(H1034=I1034,1,0)))</f>
        <v/>
      </c>
      <c r="X1034" s="24">
        <f>IF(OR(H1034="",I1034=""),0,1)</f>
        <v/>
      </c>
      <c r="Y1034" s="24" t="inlineStr">
        <is>
          <t>oddalerts.com</t>
        </is>
      </c>
    </row>
    <row r="1035">
      <c r="A1035" s="24" t="inlineStr">
        <is>
          <t>E2-Doncaste-Burton</t>
        </is>
      </c>
      <c r="B1035" s="24" t="inlineStr">
        <is>
          <t>E2</t>
        </is>
      </c>
      <c r="C1035" s="24" t="inlineStr">
        <is>
          <t>League One</t>
        </is>
      </c>
      <c r="D1035" s="24" t="n">
        <v>10</v>
      </c>
      <c r="E1035" s="29" t="n">
        <v>46305.625</v>
      </c>
      <c r="F1035" s="24" t="inlineStr">
        <is>
          <t>Doncaster</t>
        </is>
      </c>
      <c r="G1035" s="24" t="inlineStr">
        <is>
          <t>Burton</t>
        </is>
      </c>
      <c r="H1035" s="37" t="n">
        <v>1</v>
      </c>
      <c r="I1035" s="37" t="n">
        <v>0</v>
      </c>
      <c r="J1035" s="37" t="n">
        <v>0.7</v>
      </c>
      <c r="K1035" s="37" t="n">
        <v>1.11</v>
      </c>
      <c r="L1035" s="31" t="n">
        <v>0.4537939721605465</v>
      </c>
      <c r="M1035" s="31" t="n">
        <v>0.2766896872449287</v>
      </c>
      <c r="N1035" s="31" t="n">
        <v>0.2695163405945249</v>
      </c>
      <c r="O1035" s="33">
        <f>3*L1035+M1035</f>
        <v/>
      </c>
      <c r="P1035" s="33">
        <f>3*N1035+M1035</f>
        <v/>
      </c>
      <c r="Q1035" s="31">
        <f>IF(OR(J1035="",K1035=""),"",SUMPRODUCT(POISSON(Helper!$A$2:$A$122,J1035,FALSE)*POISSON(Helper!$B$2:$B$122,K1035,FALSE)*Helper!$C$2:$C$122))</f>
        <v/>
      </c>
      <c r="R1035" s="31">
        <f>IF(OR(J1035="",K1035=""),"",SUMPRODUCT(POISSON(Helper!$A$2:$A$122,J1035,FALSE)*POISSON(Helper!$B$2:$B$122,K1035,FALSE)*Helper!$D$2:$D$122))</f>
        <v/>
      </c>
      <c r="S1035" s="31">
        <f>IF(Q1035="","",1-Q1035-R1035)</f>
        <v/>
      </c>
      <c r="T1035" s="33">
        <f>IF(Q1035="","",3*Q1035+R1035)</f>
        <v/>
      </c>
      <c r="U1035" s="33">
        <f>IF(Q1035="","",3*S1035+R1035)</f>
        <v/>
      </c>
      <c r="V1035" s="24">
        <f>IF(OR(H1035="",I1035=""),"",IF(H1035&gt;I1035,3,IF(H1035=I1035,1,0)))</f>
        <v/>
      </c>
      <c r="W1035" s="24">
        <f>IF(OR(H1035="",I1035=""),"",IF(I1035&gt;H1035,3,IF(H1035=I1035,1,0)))</f>
        <v/>
      </c>
      <c r="X1035" s="24">
        <f>IF(OR(H1035="",I1035=""),0,1)</f>
        <v/>
      </c>
      <c r="Y1035" s="24" t="inlineStr">
        <is>
          <t>oddalerts.com</t>
        </is>
      </c>
    </row>
    <row r="1036">
      <c r="A1036" s="24" t="inlineStr">
        <is>
          <t>E2-Huddersf-Sheffiel</t>
        </is>
      </c>
      <c r="B1036" s="24" t="inlineStr">
        <is>
          <t>E2</t>
        </is>
      </c>
      <c r="C1036" s="24" t="inlineStr">
        <is>
          <t>League One</t>
        </is>
      </c>
      <c r="D1036" s="24" t="n">
        <v>10</v>
      </c>
      <c r="E1036" s="29" t="n">
        <v>46305.625</v>
      </c>
      <c r="F1036" s="24" t="inlineStr">
        <is>
          <t>Huddersfield</t>
        </is>
      </c>
      <c r="G1036" s="24" t="inlineStr">
        <is>
          <t>Sheffield Wed</t>
        </is>
      </c>
      <c r="H1036" s="37" t="n">
        <v>2</v>
      </c>
      <c r="I1036" s="37" t="n">
        <v>2</v>
      </c>
      <c r="J1036" s="37" t="n">
        <v>1.43</v>
      </c>
      <c r="K1036" s="37" t="n">
        <v>2.05</v>
      </c>
      <c r="L1036" s="31" t="n">
        <v>0.381695044172729</v>
      </c>
      <c r="M1036" s="31" t="n">
        <v>0.2845964745249835</v>
      </c>
      <c r="N1036" s="31" t="n">
        <v>0.3337084813022875</v>
      </c>
      <c r="O1036" s="33">
        <f>3*L1036+M1036</f>
        <v/>
      </c>
      <c r="P1036" s="33">
        <f>3*N1036+M1036</f>
        <v/>
      </c>
      <c r="Q1036" s="31">
        <f>IF(OR(J1036="",K1036=""),"",SUMPRODUCT(POISSON(Helper!$A$2:$A$122,J1036,FALSE)*POISSON(Helper!$B$2:$B$122,K1036,FALSE)*Helper!$C$2:$C$122))</f>
        <v/>
      </c>
      <c r="R1036" s="31">
        <f>IF(OR(J1036="",K1036=""),"",SUMPRODUCT(POISSON(Helper!$A$2:$A$122,J1036,FALSE)*POISSON(Helper!$B$2:$B$122,K1036,FALSE)*Helper!$D$2:$D$122))</f>
        <v/>
      </c>
      <c r="S1036" s="31">
        <f>IF(Q1036="","",1-Q1036-R1036)</f>
        <v/>
      </c>
      <c r="T1036" s="33">
        <f>IF(Q1036="","",3*Q1036+R1036)</f>
        <v/>
      </c>
      <c r="U1036" s="33">
        <f>IF(Q1036="","",3*S1036+R1036)</f>
        <v/>
      </c>
      <c r="V1036" s="24">
        <f>IF(OR(H1036="",I1036=""),"",IF(H1036&gt;I1036,3,IF(H1036=I1036,1,0)))</f>
        <v/>
      </c>
      <c r="W1036" s="24">
        <f>IF(OR(H1036="",I1036=""),"",IF(I1036&gt;H1036,3,IF(H1036=I1036,1,0)))</f>
        <v/>
      </c>
      <c r="X1036" s="24">
        <f>IF(OR(H1036="",I1036=""),0,1)</f>
        <v/>
      </c>
      <c r="Y1036" s="24" t="inlineStr">
        <is>
          <t>oddalerts.com</t>
        </is>
      </c>
    </row>
    <row r="1037">
      <c r="A1037" s="24" t="inlineStr">
        <is>
          <t>E2-Leiceste-Peterbor</t>
        </is>
      </c>
      <c r="B1037" s="24" t="inlineStr">
        <is>
          <t>E2</t>
        </is>
      </c>
      <c r="C1037" s="24" t="inlineStr">
        <is>
          <t>League One</t>
        </is>
      </c>
      <c r="D1037" s="24" t="n">
        <v>10</v>
      </c>
      <c r="E1037" s="29" t="n">
        <v>46305.625</v>
      </c>
      <c r="F1037" s="24" t="inlineStr">
        <is>
          <t>Leicester</t>
        </is>
      </c>
      <c r="G1037" s="24" t="inlineStr">
        <is>
          <t>Peterborough</t>
        </is>
      </c>
      <c r="H1037" s="37" t="n">
        <v>1</v>
      </c>
      <c r="I1037" s="37" t="n">
        <v>3</v>
      </c>
      <c r="J1037" s="37" t="n">
        <v>3.16</v>
      </c>
      <c r="K1037" s="37" t="n">
        <v>1.47</v>
      </c>
      <c r="L1037" s="31" t="n">
        <v>0.588667706756655</v>
      </c>
      <c r="M1037" s="31" t="n">
        <v>0.2409620988333854</v>
      </c>
      <c r="N1037" s="31" t="n">
        <v>0.1703701944099596</v>
      </c>
      <c r="O1037" s="33">
        <f>3*L1037+M1037</f>
        <v/>
      </c>
      <c r="P1037" s="33">
        <f>3*N1037+M1037</f>
        <v/>
      </c>
      <c r="Q1037" s="31">
        <f>IF(OR(J1037="",K1037=""),"",SUMPRODUCT(POISSON(Helper!$A$2:$A$122,J1037,FALSE)*POISSON(Helper!$B$2:$B$122,K1037,FALSE)*Helper!$C$2:$C$122))</f>
        <v/>
      </c>
      <c r="R1037" s="31">
        <f>IF(OR(J1037="",K1037=""),"",SUMPRODUCT(POISSON(Helper!$A$2:$A$122,J1037,FALSE)*POISSON(Helper!$B$2:$B$122,K1037,FALSE)*Helper!$D$2:$D$122))</f>
        <v/>
      </c>
      <c r="S1037" s="31">
        <f>IF(Q1037="","",1-Q1037-R1037)</f>
        <v/>
      </c>
      <c r="T1037" s="33">
        <f>IF(Q1037="","",3*Q1037+R1037)</f>
        <v/>
      </c>
      <c r="U1037" s="33">
        <f>IF(Q1037="","",3*S1037+R1037)</f>
        <v/>
      </c>
      <c r="V1037" s="24">
        <f>IF(OR(H1037="",I1037=""),"",IF(H1037&gt;I1037,3,IF(H1037=I1037,1,0)))</f>
        <v/>
      </c>
      <c r="W1037" s="24">
        <f>IF(OR(H1037="",I1037=""),"",IF(I1037&gt;H1037,3,IF(H1037=I1037,1,0)))</f>
        <v/>
      </c>
      <c r="X1037" s="24">
        <f>IF(OR(H1037="",I1037=""),0,1)</f>
        <v/>
      </c>
      <c r="Y1037" s="24" t="inlineStr">
        <is>
          <t>oddalerts.com</t>
        </is>
      </c>
    </row>
    <row r="1038">
      <c r="A1038" s="24" t="inlineStr">
        <is>
          <t>E2-MKDons-Reading</t>
        </is>
      </c>
      <c r="B1038" s="24" t="inlineStr">
        <is>
          <t>E2</t>
        </is>
      </c>
      <c r="C1038" s="24" t="inlineStr">
        <is>
          <t>League One</t>
        </is>
      </c>
      <c r="D1038" s="24" t="n">
        <v>10</v>
      </c>
      <c r="E1038" s="29" t="n">
        <v>46305.625</v>
      </c>
      <c r="F1038" s="24" t="inlineStr">
        <is>
          <t>MK Dons</t>
        </is>
      </c>
      <c r="G1038" s="24" t="inlineStr">
        <is>
          <t>Reading</t>
        </is>
      </c>
      <c r="H1038" s="37" t="n">
        <v>1</v>
      </c>
      <c r="I1038" s="37" t="n">
        <v>5</v>
      </c>
      <c r="J1038" s="37" t="n">
        <v>0.93</v>
      </c>
      <c r="K1038" s="37" t="n">
        <v>2.77</v>
      </c>
      <c r="L1038" s="31" t="n">
        <v>0.4502890114051969</v>
      </c>
      <c r="M1038" s="31" t="n">
        <v>0.2772723815437559</v>
      </c>
      <c r="N1038" s="31" t="n">
        <v>0.2724386070510472</v>
      </c>
      <c r="O1038" s="33">
        <f>3*L1038+M1038</f>
        <v/>
      </c>
      <c r="P1038" s="33">
        <f>3*N1038+M1038</f>
        <v/>
      </c>
      <c r="Q1038" s="31">
        <f>IF(OR(J1038="",K1038=""),"",SUMPRODUCT(POISSON(Helper!$A$2:$A$122,J1038,FALSE)*POISSON(Helper!$B$2:$B$122,K1038,FALSE)*Helper!$C$2:$C$122))</f>
        <v/>
      </c>
      <c r="R1038" s="31">
        <f>IF(OR(J1038="",K1038=""),"",SUMPRODUCT(POISSON(Helper!$A$2:$A$122,J1038,FALSE)*POISSON(Helper!$B$2:$B$122,K1038,FALSE)*Helper!$D$2:$D$122))</f>
        <v/>
      </c>
      <c r="S1038" s="31">
        <f>IF(Q1038="","",1-Q1038-R1038)</f>
        <v/>
      </c>
      <c r="T1038" s="33">
        <f>IF(Q1038="","",3*Q1038+R1038)</f>
        <v/>
      </c>
      <c r="U1038" s="33">
        <f>IF(Q1038="","",3*S1038+R1038)</f>
        <v/>
      </c>
      <c r="V1038" s="24">
        <f>IF(OR(H1038="",I1038=""),"",IF(H1038&gt;I1038,3,IF(H1038=I1038,1,0)))</f>
        <v/>
      </c>
      <c r="W1038" s="24">
        <f>IF(OR(H1038="",I1038=""),"",IF(I1038&gt;H1038,3,IF(H1038=I1038,1,0)))</f>
        <v/>
      </c>
      <c r="X1038" s="24">
        <f>IF(OR(H1038="",I1038=""),0,1)</f>
        <v/>
      </c>
      <c r="Y1038" s="24" t="inlineStr">
        <is>
          <t>oddalerts.com</t>
        </is>
      </c>
    </row>
    <row r="1039">
      <c r="A1039" s="24" t="inlineStr">
        <is>
          <t>E2-Mansfiel-Bromley</t>
        </is>
      </c>
      <c r="B1039" s="24" t="inlineStr">
        <is>
          <t>E2</t>
        </is>
      </c>
      <c r="C1039" s="24" t="inlineStr">
        <is>
          <t>League One</t>
        </is>
      </c>
      <c r="D1039" s="24" t="n">
        <v>10</v>
      </c>
      <c r="E1039" s="29" t="n">
        <v>46305.625</v>
      </c>
      <c r="F1039" s="24" t="inlineStr">
        <is>
          <t>Mansfield</t>
        </is>
      </c>
      <c r="G1039" s="24" t="inlineStr">
        <is>
          <t>Bromley</t>
        </is>
      </c>
      <c r="H1039" s="37" t="n">
        <v>2</v>
      </c>
      <c r="I1039" s="37" t="n">
        <v>1</v>
      </c>
      <c r="J1039" s="37" t="n">
        <v>2.22</v>
      </c>
      <c r="K1039" s="37" t="n">
        <v>1.29</v>
      </c>
      <c r="L1039" s="31" t="n">
        <v>0.4831119963287649</v>
      </c>
      <c r="M1039" s="31" t="n">
        <v>0.2710817398322116</v>
      </c>
      <c r="N1039" s="31" t="n">
        <v>0.2458062638390235</v>
      </c>
      <c r="O1039" s="33">
        <f>3*L1039+M1039</f>
        <v/>
      </c>
      <c r="P1039" s="33">
        <f>3*N1039+M1039</f>
        <v/>
      </c>
      <c r="Q1039" s="31">
        <f>IF(OR(J1039="",K1039=""),"",SUMPRODUCT(POISSON(Helper!$A$2:$A$122,J1039,FALSE)*POISSON(Helper!$B$2:$B$122,K1039,FALSE)*Helper!$C$2:$C$122))</f>
        <v/>
      </c>
      <c r="R1039" s="31">
        <f>IF(OR(J1039="",K1039=""),"",SUMPRODUCT(POISSON(Helper!$A$2:$A$122,J1039,FALSE)*POISSON(Helper!$B$2:$B$122,K1039,FALSE)*Helper!$D$2:$D$122))</f>
        <v/>
      </c>
      <c r="S1039" s="31">
        <f>IF(Q1039="","",1-Q1039-R1039)</f>
        <v/>
      </c>
      <c r="T1039" s="33">
        <f>IF(Q1039="","",3*Q1039+R1039)</f>
        <v/>
      </c>
      <c r="U1039" s="33">
        <f>IF(Q1039="","",3*S1039+R1039)</f>
        <v/>
      </c>
      <c r="V1039" s="24">
        <f>IF(OR(H1039="",I1039=""),"",IF(H1039&gt;I1039,3,IF(H1039=I1039,1,0)))</f>
        <v/>
      </c>
      <c r="W1039" s="24">
        <f>IF(OR(H1039="",I1039=""),"",IF(I1039&gt;H1039,3,IF(H1039=I1039,1,0)))</f>
        <v/>
      </c>
      <c r="X1039" s="24">
        <f>IF(OR(H1039="",I1039=""),0,1)</f>
        <v/>
      </c>
      <c r="Y1039" s="24" t="inlineStr">
        <is>
          <t>oddalerts.com</t>
        </is>
      </c>
    </row>
    <row r="1040">
      <c r="A1040" s="24" t="inlineStr">
        <is>
          <t>E2-Stevenag-Wigan</t>
        </is>
      </c>
      <c r="B1040" s="24" t="inlineStr">
        <is>
          <t>E2</t>
        </is>
      </c>
      <c r="C1040" s="24" t="inlineStr">
        <is>
          <t>League One</t>
        </is>
      </c>
      <c r="D1040" s="24" t="n">
        <v>10</v>
      </c>
      <c r="E1040" s="29" t="n">
        <v>46305.625</v>
      </c>
      <c r="F1040" s="24" t="inlineStr">
        <is>
          <t>Stevenage</t>
        </is>
      </c>
      <c r="G1040" s="24" t="inlineStr">
        <is>
          <t>Wigan</t>
        </is>
      </c>
      <c r="H1040" s="37" t="n">
        <v>1</v>
      </c>
      <c r="I1040" s="37" t="n">
        <v>0</v>
      </c>
      <c r="J1040" s="37" t="n">
        <v>1.98</v>
      </c>
      <c r="K1040" s="37" t="n">
        <v>0.21</v>
      </c>
      <c r="L1040" s="31" t="n">
        <v>0.404625719529706</v>
      </c>
      <c r="M1040" s="31" t="n">
        <v>0.2830468945838024</v>
      </c>
      <c r="N1040" s="31" t="n">
        <v>0.3123273858864916</v>
      </c>
      <c r="O1040" s="33">
        <f>3*L1040+M1040</f>
        <v/>
      </c>
      <c r="P1040" s="33">
        <f>3*N1040+M1040</f>
        <v/>
      </c>
      <c r="Q1040" s="31">
        <f>IF(OR(J1040="",K1040=""),"",SUMPRODUCT(POISSON(Helper!$A$2:$A$122,J1040,FALSE)*POISSON(Helper!$B$2:$B$122,K1040,FALSE)*Helper!$C$2:$C$122))</f>
        <v/>
      </c>
      <c r="R1040" s="31">
        <f>IF(OR(J1040="",K1040=""),"",SUMPRODUCT(POISSON(Helper!$A$2:$A$122,J1040,FALSE)*POISSON(Helper!$B$2:$B$122,K1040,FALSE)*Helper!$D$2:$D$122))</f>
        <v/>
      </c>
      <c r="S1040" s="31">
        <f>IF(Q1040="","",1-Q1040-R1040)</f>
        <v/>
      </c>
      <c r="T1040" s="33">
        <f>IF(Q1040="","",3*Q1040+R1040)</f>
        <v/>
      </c>
      <c r="U1040" s="33">
        <f>IF(Q1040="","",3*S1040+R1040)</f>
        <v/>
      </c>
      <c r="V1040" s="24">
        <f>IF(OR(H1040="",I1040=""),"",IF(H1040&gt;I1040,3,IF(H1040=I1040,1,0)))</f>
        <v/>
      </c>
      <c r="W1040" s="24">
        <f>IF(OR(H1040="",I1040=""),"",IF(I1040&gt;H1040,3,IF(H1040=I1040,1,0)))</f>
        <v/>
      </c>
      <c r="X1040" s="24">
        <f>IF(OR(H1040="",I1040=""),0,1)</f>
        <v/>
      </c>
      <c r="Y1040" s="24" t="inlineStr">
        <is>
          <t>oddalerts.com</t>
        </is>
      </c>
    </row>
    <row r="1041">
      <c r="A1041" s="24" t="inlineStr">
        <is>
          <t>E2-Stockpor-Barnsley</t>
        </is>
      </c>
      <c r="B1041" s="24" t="inlineStr">
        <is>
          <t>E2</t>
        </is>
      </c>
      <c r="C1041" s="24" t="inlineStr">
        <is>
          <t>League One</t>
        </is>
      </c>
      <c r="D1041" s="24" t="n">
        <v>10</v>
      </c>
      <c r="E1041" s="29" t="n">
        <v>46305.625</v>
      </c>
      <c r="F1041" s="24" t="inlineStr">
        <is>
          <t>Stockport</t>
        </is>
      </c>
      <c r="G1041" s="24" t="inlineStr">
        <is>
          <t>Barnsley</t>
        </is>
      </c>
      <c r="H1041" s="37" t="n">
        <v>3</v>
      </c>
      <c r="I1041" s="37" t="n">
        <v>1</v>
      </c>
      <c r="J1041" s="37" t="n">
        <v>2.12</v>
      </c>
      <c r="K1041" s="37" t="n">
        <v>1.35</v>
      </c>
      <c r="L1041" s="31" t="n">
        <v>0.4609858577133693</v>
      </c>
      <c r="M1041" s="31" t="n">
        <v>0.2754344414312671</v>
      </c>
      <c r="N1041" s="31" t="n">
        <v>0.2635797008553636</v>
      </c>
      <c r="O1041" s="33">
        <f>3*L1041+M1041</f>
        <v/>
      </c>
      <c r="P1041" s="33">
        <f>3*N1041+M1041</f>
        <v/>
      </c>
      <c r="Q1041" s="31">
        <f>IF(OR(J1041="",K1041=""),"",SUMPRODUCT(POISSON(Helper!$A$2:$A$122,J1041,FALSE)*POISSON(Helper!$B$2:$B$122,K1041,FALSE)*Helper!$C$2:$C$122))</f>
        <v/>
      </c>
      <c r="R1041" s="31">
        <f>IF(OR(J1041="",K1041=""),"",SUMPRODUCT(POISSON(Helper!$A$2:$A$122,J1041,FALSE)*POISSON(Helper!$B$2:$B$122,K1041,FALSE)*Helper!$D$2:$D$122))</f>
        <v/>
      </c>
      <c r="S1041" s="31">
        <f>IF(Q1041="","",1-Q1041-R1041)</f>
        <v/>
      </c>
      <c r="T1041" s="33">
        <f>IF(Q1041="","",3*Q1041+R1041)</f>
        <v/>
      </c>
      <c r="U1041" s="33">
        <f>IF(Q1041="","",3*S1041+R1041)</f>
        <v/>
      </c>
      <c r="V1041" s="24">
        <f>IF(OR(H1041="",I1041=""),"",IF(H1041&gt;I1041,3,IF(H1041=I1041,1,0)))</f>
        <v/>
      </c>
      <c r="W1041" s="24">
        <f>IF(OR(H1041="",I1041=""),"",IF(I1041&gt;H1041,3,IF(H1041=I1041,1,0)))</f>
        <v/>
      </c>
      <c r="X1041" s="24">
        <f>IF(OR(H1041="",I1041=""),0,1)</f>
        <v/>
      </c>
      <c r="Y1041" s="24" t="inlineStr">
        <is>
          <t>oddalerts.com</t>
        </is>
      </c>
    </row>
    <row r="1042">
      <c r="A1042" s="24" t="inlineStr">
        <is>
          <t>E2-Wycombe-Luton</t>
        </is>
      </c>
      <c r="B1042" s="24" t="inlineStr">
        <is>
          <t>E2</t>
        </is>
      </c>
      <c r="C1042" s="24" t="inlineStr">
        <is>
          <t>League One</t>
        </is>
      </c>
      <c r="D1042" s="24" t="n">
        <v>10</v>
      </c>
      <c r="E1042" s="29" t="n">
        <v>46305.625</v>
      </c>
      <c r="F1042" s="24" t="inlineStr">
        <is>
          <t>Wycombe</t>
        </is>
      </c>
      <c r="G1042" s="24" t="inlineStr">
        <is>
          <t>Luton</t>
        </is>
      </c>
      <c r="H1042" s="37" t="n">
        <v>1</v>
      </c>
      <c r="I1042" s="37" t="n">
        <v>4</v>
      </c>
      <c r="J1042" s="37" t="n">
        <v>2.17</v>
      </c>
      <c r="K1042" s="37" t="n">
        <v>2.69</v>
      </c>
      <c r="L1042" s="31" t="n">
        <v>0.3643371347775286</v>
      </c>
      <c r="M1042" s="31" t="n">
        <v>0.2851226975279385</v>
      </c>
      <c r="N1042" s="31" t="n">
        <v>0.3505401676945329</v>
      </c>
      <c r="O1042" s="33">
        <f>3*L1042+M1042</f>
        <v/>
      </c>
      <c r="P1042" s="33">
        <f>3*N1042+M1042</f>
        <v/>
      </c>
      <c r="Q1042" s="31">
        <f>IF(OR(J1042="",K1042=""),"",SUMPRODUCT(POISSON(Helper!$A$2:$A$122,J1042,FALSE)*POISSON(Helper!$B$2:$B$122,K1042,FALSE)*Helper!$C$2:$C$122))</f>
        <v/>
      </c>
      <c r="R1042" s="31">
        <f>IF(OR(J1042="",K1042=""),"",SUMPRODUCT(POISSON(Helper!$A$2:$A$122,J1042,FALSE)*POISSON(Helper!$B$2:$B$122,K1042,FALSE)*Helper!$D$2:$D$122))</f>
        <v/>
      </c>
      <c r="S1042" s="31">
        <f>IF(Q1042="","",1-Q1042-R1042)</f>
        <v/>
      </c>
      <c r="T1042" s="33">
        <f>IF(Q1042="","",3*Q1042+R1042)</f>
        <v/>
      </c>
      <c r="U1042" s="33">
        <f>IF(Q1042="","",3*S1042+R1042)</f>
        <v/>
      </c>
      <c r="V1042" s="24">
        <f>IF(OR(H1042="",I1042=""),"",IF(H1042&gt;I1042,3,IF(H1042=I1042,1,0)))</f>
        <v/>
      </c>
      <c r="W1042" s="24">
        <f>IF(OR(H1042="",I1042=""),"",IF(I1042&gt;H1042,3,IF(H1042=I1042,1,0)))</f>
        <v/>
      </c>
      <c r="X1042" s="24">
        <f>IF(OR(H1042="",I1042=""),0,1)</f>
        <v/>
      </c>
      <c r="Y1042" s="24" t="inlineStr">
        <is>
          <t>oddalerts.com</t>
        </is>
      </c>
    </row>
    <row r="1043">
      <c r="A1043" s="24" t="inlineStr">
        <is>
          <t>E2-Cambridg-Blackpoo</t>
        </is>
      </c>
      <c r="B1043" s="24" t="inlineStr">
        <is>
          <t>E2</t>
        </is>
      </c>
      <c r="C1043" s="24" t="inlineStr">
        <is>
          <t>League One</t>
        </is>
      </c>
      <c r="D1043" s="24" t="n">
        <v>10</v>
      </c>
      <c r="E1043" s="29" t="n">
        <v>46305.63541666666</v>
      </c>
      <c r="F1043" s="24" t="inlineStr">
        <is>
          <t>Cambridge</t>
        </is>
      </c>
      <c r="G1043" s="24" t="inlineStr">
        <is>
          <t>Blackpool</t>
        </is>
      </c>
      <c r="H1043" s="37" t="n">
        <v>1</v>
      </c>
      <c r="I1043" s="37" t="n">
        <v>0</v>
      </c>
      <c r="J1043" s="37" t="n">
        <v>2.37</v>
      </c>
      <c r="K1043" s="37" t="n">
        <v>1.14</v>
      </c>
      <c r="L1043" s="31" t="n">
        <v>0.3556122377018713</v>
      </c>
      <c r="M1043" s="31" t="n">
        <v>0.2851668665582968</v>
      </c>
      <c r="N1043" s="31" t="n">
        <v>0.3592208957398318</v>
      </c>
      <c r="O1043" s="33">
        <f>3*L1043+M1043</f>
        <v/>
      </c>
      <c r="P1043" s="33">
        <f>3*N1043+M1043</f>
        <v/>
      </c>
      <c r="Q1043" s="31">
        <f>IF(OR(J1043="",K1043=""),"",SUMPRODUCT(POISSON(Helper!$A$2:$A$122,J1043,FALSE)*POISSON(Helper!$B$2:$B$122,K1043,FALSE)*Helper!$C$2:$C$122))</f>
        <v/>
      </c>
      <c r="R1043" s="31">
        <f>IF(OR(J1043="",K1043=""),"",SUMPRODUCT(POISSON(Helper!$A$2:$A$122,J1043,FALSE)*POISSON(Helper!$B$2:$B$122,K1043,FALSE)*Helper!$D$2:$D$122))</f>
        <v/>
      </c>
      <c r="S1043" s="31">
        <f>IF(Q1043="","",1-Q1043-R1043)</f>
        <v/>
      </c>
      <c r="T1043" s="33">
        <f>IF(Q1043="","",3*Q1043+R1043)</f>
        <v/>
      </c>
      <c r="U1043" s="33">
        <f>IF(Q1043="","",3*S1043+R1043)</f>
        <v/>
      </c>
      <c r="V1043" s="24">
        <f>IF(OR(H1043="",I1043=""),"",IF(H1043&gt;I1043,3,IF(H1043=I1043,1,0)))</f>
        <v/>
      </c>
      <c r="W1043" s="24">
        <f>IF(OR(H1043="",I1043=""),"",IF(I1043&gt;H1043,3,IF(H1043=I1043,1,0)))</f>
        <v/>
      </c>
      <c r="X1043" s="24">
        <f>IF(OR(H1043="",I1043=""),0,1)</f>
        <v/>
      </c>
      <c r="Y1043" s="24" t="inlineStr">
        <is>
          <t>oddalerts.com</t>
        </is>
      </c>
    </row>
    <row r="1044">
      <c r="A1044" s="24" t="inlineStr">
        <is>
          <t>E2-Mansfiel-Oxford</t>
        </is>
      </c>
      <c r="B1044" s="24" t="inlineStr">
        <is>
          <t>E2</t>
        </is>
      </c>
      <c r="C1044" s="24" t="inlineStr">
        <is>
          <t>League One</t>
        </is>
      </c>
      <c r="D1044" s="24" t="n">
        <v>11</v>
      </c>
      <c r="E1044" s="29" t="n">
        <v>46310.83333333334</v>
      </c>
      <c r="F1044" s="24" t="inlineStr">
        <is>
          <t>Mansfield</t>
        </is>
      </c>
      <c r="G1044" s="24" t="inlineStr">
        <is>
          <t>Oxford</t>
        </is>
      </c>
      <c r="H1044" s="37" t="n">
        <v>1</v>
      </c>
      <c r="I1044" s="37" t="n">
        <v>1</v>
      </c>
      <c r="J1044" s="37" t="n">
        <v>3.86</v>
      </c>
      <c r="K1044" s="37" t="n">
        <v>0.54</v>
      </c>
      <c r="L1044" s="31" t="n">
        <v>0.389902074619892</v>
      </c>
      <c r="M1044" s="31" t="n">
        <v>0.2841510298103401</v>
      </c>
      <c r="N1044" s="31" t="n">
        <v>0.3259468955697679</v>
      </c>
      <c r="O1044" s="33">
        <f>3*L1044+M1044</f>
        <v/>
      </c>
      <c r="P1044" s="33">
        <f>3*N1044+M1044</f>
        <v/>
      </c>
      <c r="Q1044" s="31">
        <f>IF(OR(J1044="",K1044=""),"",SUMPRODUCT(POISSON(Helper!$A$2:$A$122,J1044,FALSE)*POISSON(Helper!$B$2:$B$122,K1044,FALSE)*Helper!$C$2:$C$122))</f>
        <v/>
      </c>
      <c r="R1044" s="31">
        <f>IF(OR(J1044="",K1044=""),"",SUMPRODUCT(POISSON(Helper!$A$2:$A$122,J1044,FALSE)*POISSON(Helper!$B$2:$B$122,K1044,FALSE)*Helper!$D$2:$D$122))</f>
        <v/>
      </c>
      <c r="S1044" s="31">
        <f>IF(Q1044="","",1-Q1044-R1044)</f>
        <v/>
      </c>
      <c r="T1044" s="33">
        <f>IF(Q1044="","",3*Q1044+R1044)</f>
        <v/>
      </c>
      <c r="U1044" s="33">
        <f>IF(Q1044="","",3*S1044+R1044)</f>
        <v/>
      </c>
      <c r="V1044" s="24">
        <f>IF(OR(H1044="",I1044=""),"",IF(H1044&gt;I1044,3,IF(H1044=I1044,1,0)))</f>
        <v/>
      </c>
      <c r="W1044" s="24">
        <f>IF(OR(H1044="",I1044=""),"",IF(I1044&gt;H1044,3,IF(H1044=I1044,1,0)))</f>
        <v/>
      </c>
      <c r="X1044" s="24">
        <f>IF(OR(H1044="",I1044=""),0,1)</f>
        <v/>
      </c>
      <c r="Y1044" s="24" t="inlineStr">
        <is>
          <t>oddalerts.com</t>
        </is>
      </c>
    </row>
    <row r="1045">
      <c r="A1045" s="24" t="inlineStr">
        <is>
          <t>E2-MKDons-Luton</t>
        </is>
      </c>
      <c r="B1045" s="24" t="inlineStr">
        <is>
          <t>E2</t>
        </is>
      </c>
      <c r="C1045" s="24" t="inlineStr">
        <is>
          <t>League One</t>
        </is>
      </c>
      <c r="D1045" s="24" t="n">
        <v>11</v>
      </c>
      <c r="E1045" s="29" t="n">
        <v>46312.52083333334</v>
      </c>
      <c r="F1045" s="24" t="inlineStr">
        <is>
          <t>MK Dons</t>
        </is>
      </c>
      <c r="G1045" s="24" t="inlineStr">
        <is>
          <t>Luton</t>
        </is>
      </c>
      <c r="H1045" s="37" t="n">
        <v>2</v>
      </c>
      <c r="I1045" s="37" t="n">
        <v>1</v>
      </c>
      <c r="J1045" s="37" t="n">
        <v>1.43</v>
      </c>
      <c r="K1045" s="37" t="n">
        <v>2.4</v>
      </c>
      <c r="L1045" s="31" t="n">
        <v>0.3824600934440522</v>
      </c>
      <c r="M1045" s="31" t="n">
        <v>0.2845601972105196</v>
      </c>
      <c r="N1045" s="31" t="n">
        <v>0.3329797093454282</v>
      </c>
      <c r="O1045" s="33">
        <f>3*L1045+M1045</f>
        <v/>
      </c>
      <c r="P1045" s="33">
        <f>3*N1045+M1045</f>
        <v/>
      </c>
      <c r="Q1045" s="31">
        <f>IF(OR(J1045="",K1045=""),"",SUMPRODUCT(POISSON(Helper!$A$2:$A$122,J1045,FALSE)*POISSON(Helper!$B$2:$B$122,K1045,FALSE)*Helper!$C$2:$C$122))</f>
        <v/>
      </c>
      <c r="R1045" s="31">
        <f>IF(OR(J1045="",K1045=""),"",SUMPRODUCT(POISSON(Helper!$A$2:$A$122,J1045,FALSE)*POISSON(Helper!$B$2:$B$122,K1045,FALSE)*Helper!$D$2:$D$122))</f>
        <v/>
      </c>
      <c r="S1045" s="31">
        <f>IF(Q1045="","",1-Q1045-R1045)</f>
        <v/>
      </c>
      <c r="T1045" s="33">
        <f>IF(Q1045="","",3*Q1045+R1045)</f>
        <v/>
      </c>
      <c r="U1045" s="33">
        <f>IF(Q1045="","",3*S1045+R1045)</f>
        <v/>
      </c>
      <c r="V1045" s="24">
        <f>IF(OR(H1045="",I1045=""),"",IF(H1045&gt;I1045,3,IF(H1045=I1045,1,0)))</f>
        <v/>
      </c>
      <c r="W1045" s="24">
        <f>IF(OR(H1045="",I1045=""),"",IF(I1045&gt;H1045,3,IF(H1045=I1045,1,0)))</f>
        <v/>
      </c>
      <c r="X1045" s="24">
        <f>IF(OR(H1045="",I1045=""),0,1)</f>
        <v/>
      </c>
      <c r="Y1045" s="24" t="inlineStr">
        <is>
          <t>oddalerts.com</t>
        </is>
      </c>
    </row>
    <row r="1046">
      <c r="A1046" s="24" t="inlineStr">
        <is>
          <t>E2-Peterbor-Burton</t>
        </is>
      </c>
      <c r="B1046" s="24" t="inlineStr">
        <is>
          <t>E2</t>
        </is>
      </c>
      <c r="C1046" s="24" t="inlineStr">
        <is>
          <t>League One</t>
        </is>
      </c>
      <c r="D1046" s="24" t="n">
        <v>11</v>
      </c>
      <c r="E1046" s="29" t="n">
        <v>46312.52083333334</v>
      </c>
      <c r="F1046" s="24" t="inlineStr">
        <is>
          <t>Peterborough</t>
        </is>
      </c>
      <c r="G1046" s="24" t="inlineStr">
        <is>
          <t>Burton</t>
        </is>
      </c>
      <c r="H1046" s="37" t="n">
        <v>2</v>
      </c>
      <c r="I1046" s="37" t="n">
        <v>2</v>
      </c>
      <c r="J1046" s="37" t="n">
        <v>2.64</v>
      </c>
      <c r="K1046" s="37" t="n">
        <v>1.1</v>
      </c>
      <c r="L1046" s="31" t="n">
        <v>0.4430479098812227</v>
      </c>
      <c r="M1046" s="31" t="n">
        <v>0.2784151037296932</v>
      </c>
      <c r="N1046" s="31" t="n">
        <v>0.2785369863890841</v>
      </c>
      <c r="O1046" s="33">
        <f>3*L1046+M1046</f>
        <v/>
      </c>
      <c r="P1046" s="33">
        <f>3*N1046+M1046</f>
        <v/>
      </c>
      <c r="Q1046" s="31">
        <f>IF(OR(J1046="",K1046=""),"",SUMPRODUCT(POISSON(Helper!$A$2:$A$122,J1046,FALSE)*POISSON(Helper!$B$2:$B$122,K1046,FALSE)*Helper!$C$2:$C$122))</f>
        <v/>
      </c>
      <c r="R1046" s="31">
        <f>IF(OR(J1046="",K1046=""),"",SUMPRODUCT(POISSON(Helper!$A$2:$A$122,J1046,FALSE)*POISSON(Helper!$B$2:$B$122,K1046,FALSE)*Helper!$D$2:$D$122))</f>
        <v/>
      </c>
      <c r="S1046" s="31">
        <f>IF(Q1046="","",1-Q1046-R1046)</f>
        <v/>
      </c>
      <c r="T1046" s="33">
        <f>IF(Q1046="","",3*Q1046+R1046)</f>
        <v/>
      </c>
      <c r="U1046" s="33">
        <f>IF(Q1046="","",3*S1046+R1046)</f>
        <v/>
      </c>
      <c r="V1046" s="24">
        <f>IF(OR(H1046="",I1046=""),"",IF(H1046&gt;I1046,3,IF(H1046=I1046,1,0)))</f>
        <v/>
      </c>
      <c r="W1046" s="24">
        <f>IF(OR(H1046="",I1046=""),"",IF(I1046&gt;H1046,3,IF(H1046=I1046,1,0)))</f>
        <v/>
      </c>
      <c r="X1046" s="24">
        <f>IF(OR(H1046="",I1046=""),0,1)</f>
        <v/>
      </c>
      <c r="Y1046" s="24" t="inlineStr">
        <is>
          <t>oddalerts.com</t>
        </is>
      </c>
    </row>
    <row r="1047">
      <c r="A1047" s="24" t="inlineStr">
        <is>
          <t>E2-Barnsley-Cambridg</t>
        </is>
      </c>
      <c r="B1047" s="24" t="inlineStr">
        <is>
          <t>E2</t>
        </is>
      </c>
      <c r="C1047" s="24" t="inlineStr">
        <is>
          <t>League One</t>
        </is>
      </c>
      <c r="D1047" s="24" t="n">
        <v>11</v>
      </c>
      <c r="E1047" s="29" t="n">
        <v>46312.625</v>
      </c>
      <c r="F1047" s="24" t="inlineStr">
        <is>
          <t>Barnsley</t>
        </is>
      </c>
      <c r="G1047" s="24" t="inlineStr">
        <is>
          <t>Cambridge</t>
        </is>
      </c>
      <c r="H1047" s="37" t="n">
        <v>1</v>
      </c>
      <c r="I1047" s="37" t="n">
        <v>2</v>
      </c>
      <c r="J1047" s="37" t="n">
        <v>2.58</v>
      </c>
      <c r="K1047" s="37" t="n">
        <v>1.81</v>
      </c>
      <c r="L1047" s="31" t="n">
        <v>0.4480841393915436</v>
      </c>
      <c r="M1047" s="31" t="n">
        <v>0.2776290901604055</v>
      </c>
      <c r="N1047" s="31" t="n">
        <v>0.2742867704480509</v>
      </c>
      <c r="O1047" s="33">
        <f>3*L1047+M1047</f>
        <v/>
      </c>
      <c r="P1047" s="33">
        <f>3*N1047+M1047</f>
        <v/>
      </c>
      <c r="Q1047" s="31">
        <f>IF(OR(J1047="",K1047=""),"",SUMPRODUCT(POISSON(Helper!$A$2:$A$122,J1047,FALSE)*POISSON(Helper!$B$2:$B$122,K1047,FALSE)*Helper!$C$2:$C$122))</f>
        <v/>
      </c>
      <c r="R1047" s="31">
        <f>IF(OR(J1047="",K1047=""),"",SUMPRODUCT(POISSON(Helper!$A$2:$A$122,J1047,FALSE)*POISSON(Helper!$B$2:$B$122,K1047,FALSE)*Helper!$D$2:$D$122))</f>
        <v/>
      </c>
      <c r="S1047" s="31">
        <f>IF(Q1047="","",1-Q1047-R1047)</f>
        <v/>
      </c>
      <c r="T1047" s="33">
        <f>IF(Q1047="","",3*Q1047+R1047)</f>
        <v/>
      </c>
      <c r="U1047" s="33">
        <f>IF(Q1047="","",3*S1047+R1047)</f>
        <v/>
      </c>
      <c r="V1047" s="24">
        <f>IF(OR(H1047="",I1047=""),"",IF(H1047&gt;I1047,3,IF(H1047=I1047,1,0)))</f>
        <v/>
      </c>
      <c r="W1047" s="24">
        <f>IF(OR(H1047="",I1047=""),"",IF(I1047&gt;H1047,3,IF(H1047=I1047,1,0)))</f>
        <v/>
      </c>
      <c r="X1047" s="24">
        <f>IF(OR(H1047="",I1047=""),0,1)</f>
        <v/>
      </c>
      <c r="Y1047" s="24" t="inlineStr">
        <is>
          <t>oddalerts.com</t>
        </is>
      </c>
    </row>
    <row r="1048">
      <c r="A1048" s="24" t="inlineStr">
        <is>
          <t>E2-Bradford-Stevenag</t>
        </is>
      </c>
      <c r="B1048" s="24" t="inlineStr">
        <is>
          <t>E2</t>
        </is>
      </c>
      <c r="C1048" s="24" t="inlineStr">
        <is>
          <t>League One</t>
        </is>
      </c>
      <c r="D1048" s="24" t="n">
        <v>11</v>
      </c>
      <c r="E1048" s="29" t="n">
        <v>46312.625</v>
      </c>
      <c r="F1048" s="24" t="inlineStr">
        <is>
          <t>Bradford</t>
        </is>
      </c>
      <c r="G1048" s="24" t="inlineStr">
        <is>
          <t>Stevenage</t>
        </is>
      </c>
      <c r="H1048" s="37" t="n">
        <v>2</v>
      </c>
      <c r="I1048" s="37" t="n">
        <v>0</v>
      </c>
      <c r="J1048" s="37" t="n">
        <v>2.3</v>
      </c>
      <c r="K1048" s="37" t="n">
        <v>0.96</v>
      </c>
      <c r="L1048" s="31" t="n">
        <v>0.4601727390329616</v>
      </c>
      <c r="M1048" s="31" t="n">
        <v>0.2755803498289913</v>
      </c>
      <c r="N1048" s="31" t="n">
        <v>0.2642469111380472</v>
      </c>
      <c r="O1048" s="33">
        <f>3*L1048+M1048</f>
        <v/>
      </c>
      <c r="P1048" s="33">
        <f>3*N1048+M1048</f>
        <v/>
      </c>
      <c r="Q1048" s="31">
        <f>IF(OR(J1048="",K1048=""),"",SUMPRODUCT(POISSON(Helper!$A$2:$A$122,J1048,FALSE)*POISSON(Helper!$B$2:$B$122,K1048,FALSE)*Helper!$C$2:$C$122))</f>
        <v/>
      </c>
      <c r="R1048" s="31">
        <f>IF(OR(J1048="",K1048=""),"",SUMPRODUCT(POISSON(Helper!$A$2:$A$122,J1048,FALSE)*POISSON(Helper!$B$2:$B$122,K1048,FALSE)*Helper!$D$2:$D$122))</f>
        <v/>
      </c>
      <c r="S1048" s="31">
        <f>IF(Q1048="","",1-Q1048-R1048)</f>
        <v/>
      </c>
      <c r="T1048" s="33">
        <f>IF(Q1048="","",3*Q1048+R1048)</f>
        <v/>
      </c>
      <c r="U1048" s="33">
        <f>IF(Q1048="","",3*S1048+R1048)</f>
        <v/>
      </c>
      <c r="V1048" s="24">
        <f>IF(OR(H1048="",I1048=""),"",IF(H1048&gt;I1048,3,IF(H1048=I1048,1,0)))</f>
        <v/>
      </c>
      <c r="W1048" s="24">
        <f>IF(OR(H1048="",I1048=""),"",IF(I1048&gt;H1048,3,IF(H1048=I1048,1,0)))</f>
        <v/>
      </c>
      <c r="X1048" s="24">
        <f>IF(OR(H1048="",I1048=""),0,1)</f>
        <v/>
      </c>
      <c r="Y1048" s="24" t="inlineStr">
        <is>
          <t>oddalerts.com</t>
        </is>
      </c>
    </row>
    <row r="1049">
      <c r="A1049" s="24" t="inlineStr">
        <is>
          <t>E2-Leiceste-Doncaste</t>
        </is>
      </c>
      <c r="B1049" s="24" t="inlineStr">
        <is>
          <t>E2</t>
        </is>
      </c>
      <c r="C1049" s="24" t="inlineStr">
        <is>
          <t>League One</t>
        </is>
      </c>
      <c r="D1049" s="24" t="n">
        <v>11</v>
      </c>
      <c r="E1049" s="29" t="n">
        <v>46312.625</v>
      </c>
      <c r="F1049" s="24" t="inlineStr">
        <is>
          <t>Leicester</t>
        </is>
      </c>
      <c r="G1049" s="24" t="inlineStr">
        <is>
          <t>Doncaster</t>
        </is>
      </c>
      <c r="H1049" s="37" t="n">
        <v>2</v>
      </c>
      <c r="I1049" s="37" t="n">
        <v>1</v>
      </c>
      <c r="J1049" s="37" t="n">
        <v>1.93</v>
      </c>
      <c r="K1049" s="37" t="n">
        <v>0.87</v>
      </c>
      <c r="L1049" s="31" t="n">
        <v>0.5779143247090752</v>
      </c>
      <c r="M1049" s="31" t="n">
        <v>0.244690758591108</v>
      </c>
      <c r="N1049" s="31" t="n">
        <v>0.1773949166998167</v>
      </c>
      <c r="O1049" s="33">
        <f>3*L1049+M1049</f>
        <v/>
      </c>
      <c r="P1049" s="33">
        <f>3*N1049+M1049</f>
        <v/>
      </c>
      <c r="Q1049" s="31">
        <f>IF(OR(J1049="",K1049=""),"",SUMPRODUCT(POISSON(Helper!$A$2:$A$122,J1049,FALSE)*POISSON(Helper!$B$2:$B$122,K1049,FALSE)*Helper!$C$2:$C$122))</f>
        <v/>
      </c>
      <c r="R1049" s="31">
        <f>IF(OR(J1049="",K1049=""),"",SUMPRODUCT(POISSON(Helper!$A$2:$A$122,J1049,FALSE)*POISSON(Helper!$B$2:$B$122,K1049,FALSE)*Helper!$D$2:$D$122))</f>
        <v/>
      </c>
      <c r="S1049" s="31">
        <f>IF(Q1049="","",1-Q1049-R1049)</f>
        <v/>
      </c>
      <c r="T1049" s="33">
        <f>IF(Q1049="","",3*Q1049+R1049)</f>
        <v/>
      </c>
      <c r="U1049" s="33">
        <f>IF(Q1049="","",3*S1049+R1049)</f>
        <v/>
      </c>
      <c r="V1049" s="24">
        <f>IF(OR(H1049="",I1049=""),"",IF(H1049&gt;I1049,3,IF(H1049=I1049,1,0)))</f>
        <v/>
      </c>
      <c r="W1049" s="24">
        <f>IF(OR(H1049="",I1049=""),"",IF(I1049&gt;H1049,3,IF(H1049=I1049,1,0)))</f>
        <v/>
      </c>
      <c r="X1049" s="24">
        <f>IF(OR(H1049="",I1049=""),0,1)</f>
        <v/>
      </c>
      <c r="Y1049" s="24" t="inlineStr">
        <is>
          <t>oddalerts.com</t>
        </is>
      </c>
    </row>
    <row r="1050">
      <c r="A1050" s="24" t="inlineStr">
        <is>
          <t>E2-LeytonOr-Blackpoo</t>
        </is>
      </c>
      <c r="B1050" s="24" t="inlineStr">
        <is>
          <t>E2</t>
        </is>
      </c>
      <c r="C1050" s="24" t="inlineStr">
        <is>
          <t>League One</t>
        </is>
      </c>
      <c r="D1050" s="24" t="n">
        <v>11</v>
      </c>
      <c r="E1050" s="29" t="n">
        <v>46312.625</v>
      </c>
      <c r="F1050" s="24" t="inlineStr">
        <is>
          <t>Leyton Orient</t>
        </is>
      </c>
      <c r="G1050" s="24" t="inlineStr">
        <is>
          <t>Blackpool</t>
        </is>
      </c>
      <c r="H1050" s="37" t="n">
        <v>2</v>
      </c>
      <c r="I1050" s="37" t="n">
        <v>0</v>
      </c>
      <c r="J1050" s="37" t="n">
        <v>1.69</v>
      </c>
      <c r="K1050" s="37" t="n">
        <v>0.9399999999999999</v>
      </c>
      <c r="L1050" s="31" t="n">
        <v>0.3733260894469769</v>
      </c>
      <c r="M1050" s="31" t="n">
        <v>0.2849217903388168</v>
      </c>
      <c r="N1050" s="31" t="n">
        <v>0.3417521202142062</v>
      </c>
      <c r="O1050" s="33">
        <f>3*L1050+M1050</f>
        <v/>
      </c>
      <c r="P1050" s="33">
        <f>3*N1050+M1050</f>
        <v/>
      </c>
      <c r="Q1050" s="31">
        <f>IF(OR(J1050="",K1050=""),"",SUMPRODUCT(POISSON(Helper!$A$2:$A$122,J1050,FALSE)*POISSON(Helper!$B$2:$B$122,K1050,FALSE)*Helper!$C$2:$C$122))</f>
        <v/>
      </c>
      <c r="R1050" s="31">
        <f>IF(OR(J1050="",K1050=""),"",SUMPRODUCT(POISSON(Helper!$A$2:$A$122,J1050,FALSE)*POISSON(Helper!$B$2:$B$122,K1050,FALSE)*Helper!$D$2:$D$122))</f>
        <v/>
      </c>
      <c r="S1050" s="31">
        <f>IF(Q1050="","",1-Q1050-R1050)</f>
        <v/>
      </c>
      <c r="T1050" s="33">
        <f>IF(Q1050="","",3*Q1050+R1050)</f>
        <v/>
      </c>
      <c r="U1050" s="33">
        <f>IF(Q1050="","",3*S1050+R1050)</f>
        <v/>
      </c>
      <c r="V1050" s="24">
        <f>IF(OR(H1050="",I1050=""),"",IF(H1050&gt;I1050,3,IF(H1050=I1050,1,0)))</f>
        <v/>
      </c>
      <c r="W1050" s="24">
        <f>IF(OR(H1050="",I1050=""),"",IF(I1050&gt;H1050,3,IF(H1050=I1050,1,0)))</f>
        <v/>
      </c>
      <c r="X1050" s="24">
        <f>IF(OR(H1050="",I1050=""),0,1)</f>
        <v/>
      </c>
      <c r="Y1050" s="24" t="inlineStr">
        <is>
          <t>oddalerts.com</t>
        </is>
      </c>
    </row>
    <row r="1051">
      <c r="A1051" s="24" t="inlineStr">
        <is>
          <t>E2-Plymouth-Huddersf</t>
        </is>
      </c>
      <c r="B1051" s="24" t="inlineStr">
        <is>
          <t>E2</t>
        </is>
      </c>
      <c r="C1051" s="24" t="inlineStr">
        <is>
          <t>League One</t>
        </is>
      </c>
      <c r="D1051" s="24" t="n">
        <v>11</v>
      </c>
      <c r="E1051" s="29" t="n">
        <v>46312.625</v>
      </c>
      <c r="F1051" s="24" t="inlineStr">
        <is>
          <t>Plymouth</t>
        </is>
      </c>
      <c r="G1051" s="24" t="inlineStr">
        <is>
          <t>Huddersfield</t>
        </is>
      </c>
      <c r="H1051" s="37" t="n">
        <v>0</v>
      </c>
      <c r="I1051" s="37" t="n">
        <v>2</v>
      </c>
      <c r="J1051" s="37" t="n">
        <v>0.96</v>
      </c>
      <c r="K1051" s="37" t="n">
        <v>2.62</v>
      </c>
      <c r="L1051" s="31" t="n">
        <v>0.4095535754653535</v>
      </c>
      <c r="M1051" s="31" t="n">
        <v>0.2825919932736452</v>
      </c>
      <c r="N1051" s="31" t="n">
        <v>0.3078544312610014</v>
      </c>
      <c r="O1051" s="33">
        <f>3*L1051+M1051</f>
        <v/>
      </c>
      <c r="P1051" s="33">
        <f>3*N1051+M1051</f>
        <v/>
      </c>
      <c r="Q1051" s="31">
        <f>IF(OR(J1051="",K1051=""),"",SUMPRODUCT(POISSON(Helper!$A$2:$A$122,J1051,FALSE)*POISSON(Helper!$B$2:$B$122,K1051,FALSE)*Helper!$C$2:$C$122))</f>
        <v/>
      </c>
      <c r="R1051" s="31">
        <f>IF(OR(J1051="",K1051=""),"",SUMPRODUCT(POISSON(Helper!$A$2:$A$122,J1051,FALSE)*POISSON(Helper!$B$2:$B$122,K1051,FALSE)*Helper!$D$2:$D$122))</f>
        <v/>
      </c>
      <c r="S1051" s="31">
        <f>IF(Q1051="","",1-Q1051-R1051)</f>
        <v/>
      </c>
      <c r="T1051" s="33">
        <f>IF(Q1051="","",3*Q1051+R1051)</f>
        <v/>
      </c>
      <c r="U1051" s="33">
        <f>IF(Q1051="","",3*S1051+R1051)</f>
        <v/>
      </c>
      <c r="V1051" s="24">
        <f>IF(OR(H1051="",I1051=""),"",IF(H1051&gt;I1051,3,IF(H1051=I1051,1,0)))</f>
        <v/>
      </c>
      <c r="W1051" s="24">
        <f>IF(OR(H1051="",I1051=""),"",IF(I1051&gt;H1051,3,IF(H1051=I1051,1,0)))</f>
        <v/>
      </c>
      <c r="X1051" s="24">
        <f>IF(OR(H1051="",I1051=""),0,1)</f>
        <v/>
      </c>
      <c r="Y1051" s="24" t="inlineStr">
        <is>
          <t>oddalerts.com</t>
        </is>
      </c>
    </row>
    <row r="1052">
      <c r="A1052" s="24" t="inlineStr">
        <is>
          <t>E2-Sheffiel-AFCWimbl</t>
        </is>
      </c>
      <c r="B1052" s="24" t="inlineStr">
        <is>
          <t>E2</t>
        </is>
      </c>
      <c r="C1052" s="24" t="inlineStr">
        <is>
          <t>League One</t>
        </is>
      </c>
      <c r="D1052" s="24" t="n">
        <v>11</v>
      </c>
      <c r="E1052" s="29" t="n">
        <v>46312.625</v>
      </c>
      <c r="F1052" s="24" t="inlineStr">
        <is>
          <t>Sheffield Wed</t>
        </is>
      </c>
      <c r="G1052" s="24" t="inlineStr">
        <is>
          <t>AFC Wimbledon</t>
        </is>
      </c>
      <c r="H1052" s="37" t="n">
        <v>5</v>
      </c>
      <c r="I1052" s="37" t="n">
        <v>0</v>
      </c>
      <c r="J1052" s="37" t="n">
        <v>2.83</v>
      </c>
      <c r="K1052" s="37" t="n">
        <v>0.5600000000000001</v>
      </c>
      <c r="L1052" s="31" t="n">
        <v>0.5713922995849182</v>
      </c>
      <c r="M1052" s="31" t="n">
        <v>0.2468826713337264</v>
      </c>
      <c r="N1052" s="31" t="n">
        <v>0.1817250290813554</v>
      </c>
      <c r="O1052" s="33">
        <f>3*L1052+M1052</f>
        <v/>
      </c>
      <c r="P1052" s="33">
        <f>3*N1052+M1052</f>
        <v/>
      </c>
      <c r="Q1052" s="31">
        <f>IF(OR(J1052="",K1052=""),"",SUMPRODUCT(POISSON(Helper!$A$2:$A$122,J1052,FALSE)*POISSON(Helper!$B$2:$B$122,K1052,FALSE)*Helper!$C$2:$C$122))</f>
        <v/>
      </c>
      <c r="R1052" s="31">
        <f>IF(OR(J1052="",K1052=""),"",SUMPRODUCT(POISSON(Helper!$A$2:$A$122,J1052,FALSE)*POISSON(Helper!$B$2:$B$122,K1052,FALSE)*Helper!$D$2:$D$122))</f>
        <v/>
      </c>
      <c r="S1052" s="31">
        <f>IF(Q1052="","",1-Q1052-R1052)</f>
        <v/>
      </c>
      <c r="T1052" s="33">
        <f>IF(Q1052="","",3*Q1052+R1052)</f>
        <v/>
      </c>
      <c r="U1052" s="33">
        <f>IF(Q1052="","",3*S1052+R1052)</f>
        <v/>
      </c>
      <c r="V1052" s="24">
        <f>IF(OR(H1052="",I1052=""),"",IF(H1052&gt;I1052,3,IF(H1052=I1052,1,0)))</f>
        <v/>
      </c>
      <c r="W1052" s="24">
        <f>IF(OR(H1052="",I1052=""),"",IF(I1052&gt;H1052,3,IF(H1052=I1052,1,0)))</f>
        <v/>
      </c>
      <c r="X1052" s="24">
        <f>IF(OR(H1052="",I1052=""),0,1)</f>
        <v/>
      </c>
      <c r="Y1052" s="24" t="inlineStr">
        <is>
          <t>oddalerts.com</t>
        </is>
      </c>
    </row>
    <row r="1053">
      <c r="A1053" s="24" t="inlineStr">
        <is>
          <t>E2-Stockpor-Bromley</t>
        </is>
      </c>
      <c r="B1053" s="24" t="inlineStr">
        <is>
          <t>E2</t>
        </is>
      </c>
      <c r="C1053" s="24" t="inlineStr">
        <is>
          <t>League One</t>
        </is>
      </c>
      <c r="D1053" s="24" t="n">
        <v>11</v>
      </c>
      <c r="E1053" s="29" t="n">
        <v>46312.625</v>
      </c>
      <c r="F1053" s="24" t="inlineStr">
        <is>
          <t>Stockport</t>
        </is>
      </c>
      <c r="G1053" s="24" t="inlineStr">
        <is>
          <t>Bromley</t>
        </is>
      </c>
      <c r="H1053" s="37" t="n">
        <v>1</v>
      </c>
      <c r="I1053" s="37" t="n">
        <v>0</v>
      </c>
      <c r="J1053" s="37" t="n">
        <v>1.94</v>
      </c>
      <c r="K1053" s="37" t="n">
        <v>0.35</v>
      </c>
      <c r="L1053" s="31" t="n">
        <v>0.5409554193308631</v>
      </c>
      <c r="M1053" s="31" t="n">
        <v>0.2564003684065109</v>
      </c>
      <c r="N1053" s="31" t="n">
        <v>0.202644212262626</v>
      </c>
      <c r="O1053" s="33">
        <f>3*L1053+M1053</f>
        <v/>
      </c>
      <c r="P1053" s="33">
        <f>3*N1053+M1053</f>
        <v/>
      </c>
      <c r="Q1053" s="31">
        <f>IF(OR(J1053="",K1053=""),"",SUMPRODUCT(POISSON(Helper!$A$2:$A$122,J1053,FALSE)*POISSON(Helper!$B$2:$B$122,K1053,FALSE)*Helper!$C$2:$C$122))</f>
        <v/>
      </c>
      <c r="R1053" s="31">
        <f>IF(OR(J1053="",K1053=""),"",SUMPRODUCT(POISSON(Helper!$A$2:$A$122,J1053,FALSE)*POISSON(Helper!$B$2:$B$122,K1053,FALSE)*Helper!$D$2:$D$122))</f>
        <v/>
      </c>
      <c r="S1053" s="31">
        <f>IF(Q1053="","",1-Q1053-R1053)</f>
        <v/>
      </c>
      <c r="T1053" s="33">
        <f>IF(Q1053="","",3*Q1053+R1053)</f>
        <v/>
      </c>
      <c r="U1053" s="33">
        <f>IF(Q1053="","",3*S1053+R1053)</f>
        <v/>
      </c>
      <c r="V1053" s="24">
        <f>IF(OR(H1053="",I1053=""),"",IF(H1053&gt;I1053,3,IF(H1053=I1053,1,0)))</f>
        <v/>
      </c>
      <c r="W1053" s="24">
        <f>IF(OR(H1053="",I1053=""),"",IF(I1053&gt;H1053,3,IF(H1053=I1053,1,0)))</f>
        <v/>
      </c>
      <c r="X1053" s="24">
        <f>IF(OR(H1053="",I1053=""),0,1)</f>
        <v/>
      </c>
      <c r="Y1053" s="24" t="inlineStr">
        <is>
          <t>oddalerts.com</t>
        </is>
      </c>
    </row>
    <row r="1054">
      <c r="A1054" s="24" t="inlineStr">
        <is>
          <t>E2-Wigan-Reading</t>
        </is>
      </c>
      <c r="B1054" s="24" t="inlineStr">
        <is>
          <t>E2</t>
        </is>
      </c>
      <c r="C1054" s="24" t="inlineStr">
        <is>
          <t>League One</t>
        </is>
      </c>
      <c r="D1054" s="24" t="n">
        <v>11</v>
      </c>
      <c r="E1054" s="29" t="n">
        <v>46312.625</v>
      </c>
      <c r="F1054" s="24" t="inlineStr">
        <is>
          <t>Wigan</t>
        </is>
      </c>
      <c r="G1054" s="24" t="inlineStr">
        <is>
          <t>Reading</t>
        </is>
      </c>
      <c r="H1054" s="37" t="n">
        <v>1</v>
      </c>
      <c r="I1054" s="37" t="n">
        <v>0</v>
      </c>
      <c r="J1054" s="37" t="n">
        <v>1.05</v>
      </c>
      <c r="K1054" s="37" t="n">
        <v>1.77</v>
      </c>
      <c r="L1054" s="31" t="n">
        <v>0.3986768465433177</v>
      </c>
      <c r="M1054" s="31" t="n">
        <v>0.2835394512601601</v>
      </c>
      <c r="N1054" s="31" t="n">
        <v>0.3177837021965222</v>
      </c>
      <c r="O1054" s="33">
        <f>3*L1054+M1054</f>
        <v/>
      </c>
      <c r="P1054" s="33">
        <f>3*N1054+M1054</f>
        <v/>
      </c>
      <c r="Q1054" s="31">
        <f>IF(OR(J1054="",K1054=""),"",SUMPRODUCT(POISSON(Helper!$A$2:$A$122,J1054,FALSE)*POISSON(Helper!$B$2:$B$122,K1054,FALSE)*Helper!$C$2:$C$122))</f>
        <v/>
      </c>
      <c r="R1054" s="31">
        <f>IF(OR(J1054="",K1054=""),"",SUMPRODUCT(POISSON(Helper!$A$2:$A$122,J1054,FALSE)*POISSON(Helper!$B$2:$B$122,K1054,FALSE)*Helper!$D$2:$D$122))</f>
        <v/>
      </c>
      <c r="S1054" s="31">
        <f>IF(Q1054="","",1-Q1054-R1054)</f>
        <v/>
      </c>
      <c r="T1054" s="33">
        <f>IF(Q1054="","",3*Q1054+R1054)</f>
        <v/>
      </c>
      <c r="U1054" s="33">
        <f>IF(Q1054="","",3*S1054+R1054)</f>
        <v/>
      </c>
      <c r="V1054" s="24">
        <f>IF(OR(H1054="",I1054=""),"",IF(H1054&gt;I1054,3,IF(H1054=I1054,1,0)))</f>
        <v/>
      </c>
      <c r="W1054" s="24">
        <f>IF(OR(H1054="",I1054=""),"",IF(I1054&gt;H1054,3,IF(H1054=I1054,1,0)))</f>
        <v/>
      </c>
      <c r="X1054" s="24">
        <f>IF(OR(H1054="",I1054=""),0,1)</f>
        <v/>
      </c>
      <c r="Y1054" s="24" t="inlineStr">
        <is>
          <t>oddalerts.com</t>
        </is>
      </c>
    </row>
    <row r="1055">
      <c r="A1055" s="24" t="inlineStr">
        <is>
          <t>E2-Wycombe-NottsCou</t>
        </is>
      </c>
      <c r="B1055" s="24" t="inlineStr">
        <is>
          <t>E2</t>
        </is>
      </c>
      <c r="C1055" s="24" t="inlineStr">
        <is>
          <t>League One</t>
        </is>
      </c>
      <c r="D1055" s="24" t="n">
        <v>11</v>
      </c>
      <c r="E1055" s="29" t="n">
        <v>46312.625</v>
      </c>
      <c r="F1055" s="24" t="inlineStr">
        <is>
          <t>Wycombe</t>
        </is>
      </c>
      <c r="G1055" s="24" t="inlineStr">
        <is>
          <t>Notts County</t>
        </is>
      </c>
      <c r="H1055" s="37" t="n">
        <v>2</v>
      </c>
      <c r="I1055" s="37" t="n">
        <v>0</v>
      </c>
      <c r="J1055" s="37" t="n">
        <v>1.46</v>
      </c>
      <c r="K1055" s="37" t="n">
        <v>0.72</v>
      </c>
      <c r="L1055" s="31" t="n">
        <v>0.454627393301114</v>
      </c>
      <c r="M1055" s="31" t="n">
        <v>0.2765483176817006</v>
      </c>
      <c r="N1055" s="31" t="n">
        <v>0.2688242890171854</v>
      </c>
      <c r="O1055" s="33">
        <f>3*L1055+M1055</f>
        <v/>
      </c>
      <c r="P1055" s="33">
        <f>3*N1055+M1055</f>
        <v/>
      </c>
      <c r="Q1055" s="31">
        <f>IF(OR(J1055="",K1055=""),"",SUMPRODUCT(POISSON(Helper!$A$2:$A$122,J1055,FALSE)*POISSON(Helper!$B$2:$B$122,K1055,FALSE)*Helper!$C$2:$C$122))</f>
        <v/>
      </c>
      <c r="R1055" s="31">
        <f>IF(OR(J1055="",K1055=""),"",SUMPRODUCT(POISSON(Helper!$A$2:$A$122,J1055,FALSE)*POISSON(Helper!$B$2:$B$122,K1055,FALSE)*Helper!$D$2:$D$122))</f>
        <v/>
      </c>
      <c r="S1055" s="31">
        <f>IF(Q1055="","",1-Q1055-R1055)</f>
        <v/>
      </c>
      <c r="T1055" s="33">
        <f>IF(Q1055="","",3*Q1055+R1055)</f>
        <v/>
      </c>
      <c r="U1055" s="33">
        <f>IF(Q1055="","",3*S1055+R1055)</f>
        <v/>
      </c>
      <c r="V1055" s="24">
        <f>IF(OR(H1055="",I1055=""),"",IF(H1055&gt;I1055,3,IF(H1055=I1055,1,0)))</f>
        <v/>
      </c>
      <c r="W1055" s="24">
        <f>IF(OR(H1055="",I1055=""),"",IF(I1055&gt;H1055,3,IF(H1055=I1055,1,0)))</f>
        <v/>
      </c>
      <c r="X1055" s="24">
        <f>IF(OR(H1055="",I1055=""),0,1)</f>
        <v/>
      </c>
      <c r="Y1055" s="24" t="inlineStr">
        <is>
          <t>oddalerts.com</t>
        </is>
      </c>
    </row>
    <row r="1056">
      <c r="A1056" s="24" t="inlineStr">
        <is>
          <t>E2-AFCWimbl-Mansfiel</t>
        </is>
      </c>
      <c r="B1056" s="24" t="inlineStr">
        <is>
          <t>E2</t>
        </is>
      </c>
      <c r="C1056" s="24" t="inlineStr">
        <is>
          <t>League One</t>
        </is>
      </c>
      <c r="D1056" s="24" t="n">
        <v>12</v>
      </c>
      <c r="E1056" s="29" t="n">
        <v>46315.82291666666</v>
      </c>
      <c r="F1056" s="24" t="inlineStr">
        <is>
          <t>AFC Wimbledon</t>
        </is>
      </c>
      <c r="G1056" s="24" t="inlineStr">
        <is>
          <t>Mansfield</t>
        </is>
      </c>
      <c r="H1056" s="37" t="n">
        <v>0</v>
      </c>
      <c r="I1056" s="37" t="n">
        <v>3</v>
      </c>
      <c r="J1056" s="37" t="n">
        <v>0.78</v>
      </c>
      <c r="K1056" s="37" t="n">
        <v>1.53</v>
      </c>
      <c r="L1056" s="31" t="n">
        <v>0.3565412209770353</v>
      </c>
      <c r="M1056" s="31" t="n">
        <v>0.2851693488250212</v>
      </c>
      <c r="N1056" s="31" t="n">
        <v>0.3582894301979435</v>
      </c>
      <c r="O1056" s="33">
        <f>3*L1056+M1056</f>
        <v/>
      </c>
      <c r="P1056" s="33">
        <f>3*N1056+M1056</f>
        <v/>
      </c>
      <c r="Q1056" s="31">
        <f>IF(OR(J1056="",K1056=""),"",SUMPRODUCT(POISSON(Helper!$A$2:$A$122,J1056,FALSE)*POISSON(Helper!$B$2:$B$122,K1056,FALSE)*Helper!$C$2:$C$122))</f>
        <v/>
      </c>
      <c r="R1056" s="31">
        <f>IF(OR(J1056="",K1056=""),"",SUMPRODUCT(POISSON(Helper!$A$2:$A$122,J1056,FALSE)*POISSON(Helper!$B$2:$B$122,K1056,FALSE)*Helper!$D$2:$D$122))</f>
        <v/>
      </c>
      <c r="S1056" s="31">
        <f>IF(Q1056="","",1-Q1056-R1056)</f>
        <v/>
      </c>
      <c r="T1056" s="33">
        <f>IF(Q1056="","",3*Q1056+R1056)</f>
        <v/>
      </c>
      <c r="U1056" s="33">
        <f>IF(Q1056="","",3*S1056+R1056)</f>
        <v/>
      </c>
      <c r="V1056" s="24">
        <f>IF(OR(H1056="",I1056=""),"",IF(H1056&gt;I1056,3,IF(H1056=I1056,1,0)))</f>
        <v/>
      </c>
      <c r="W1056" s="24">
        <f>IF(OR(H1056="",I1056=""),"",IF(I1056&gt;H1056,3,IF(H1056=I1056,1,0)))</f>
        <v/>
      </c>
      <c r="X1056" s="24">
        <f>IF(OR(H1056="",I1056=""),0,1)</f>
        <v/>
      </c>
      <c r="Y1056" s="24" t="inlineStr">
        <is>
          <t>oddalerts.com</t>
        </is>
      </c>
    </row>
    <row r="1057">
      <c r="A1057" s="24" t="inlineStr">
        <is>
          <t>E2-Blackpoo-MKDons</t>
        </is>
      </c>
      <c r="B1057" s="24" t="inlineStr">
        <is>
          <t>E2</t>
        </is>
      </c>
      <c r="C1057" s="24" t="inlineStr">
        <is>
          <t>League One</t>
        </is>
      </c>
      <c r="D1057" s="24" t="n">
        <v>12</v>
      </c>
      <c r="E1057" s="29" t="n">
        <v>46315.82291666666</v>
      </c>
      <c r="F1057" s="24" t="inlineStr">
        <is>
          <t>Blackpool</t>
        </is>
      </c>
      <c r="G1057" s="24" t="inlineStr">
        <is>
          <t>MK Dons</t>
        </is>
      </c>
      <c r="H1057" s="37" t="n">
        <v>2</v>
      </c>
      <c r="I1057" s="37" t="n">
        <v>0</v>
      </c>
      <c r="J1057" s="37" t="n">
        <v>0.76</v>
      </c>
      <c r="K1057" s="37" t="n">
        <v>1.03</v>
      </c>
      <c r="L1057" s="31" t="n">
        <v>0.3850383593145036</v>
      </c>
      <c r="M1057" s="31" t="n">
        <v>0.2844299618072765</v>
      </c>
      <c r="N1057" s="31" t="n">
        <v>0.3305316788782199</v>
      </c>
      <c r="O1057" s="33">
        <f>3*L1057+M1057</f>
        <v/>
      </c>
      <c r="P1057" s="33">
        <f>3*N1057+M1057</f>
        <v/>
      </c>
      <c r="Q1057" s="31">
        <f>IF(OR(J1057="",K1057=""),"",SUMPRODUCT(POISSON(Helper!$A$2:$A$122,J1057,FALSE)*POISSON(Helper!$B$2:$B$122,K1057,FALSE)*Helper!$C$2:$C$122))</f>
        <v/>
      </c>
      <c r="R1057" s="31">
        <f>IF(OR(J1057="",K1057=""),"",SUMPRODUCT(POISSON(Helper!$A$2:$A$122,J1057,FALSE)*POISSON(Helper!$B$2:$B$122,K1057,FALSE)*Helper!$D$2:$D$122))</f>
        <v/>
      </c>
      <c r="S1057" s="31">
        <f>IF(Q1057="","",1-Q1057-R1057)</f>
        <v/>
      </c>
      <c r="T1057" s="33">
        <f>IF(Q1057="","",3*Q1057+R1057)</f>
        <v/>
      </c>
      <c r="U1057" s="33">
        <f>IF(Q1057="","",3*S1057+R1057)</f>
        <v/>
      </c>
      <c r="V1057" s="24">
        <f>IF(OR(H1057="",I1057=""),"",IF(H1057&gt;I1057,3,IF(H1057=I1057,1,0)))</f>
        <v/>
      </c>
      <c r="W1057" s="24">
        <f>IF(OR(H1057="",I1057=""),"",IF(I1057&gt;H1057,3,IF(H1057=I1057,1,0)))</f>
        <v/>
      </c>
      <c r="X1057" s="24">
        <f>IF(OR(H1057="",I1057=""),0,1)</f>
        <v/>
      </c>
      <c r="Y1057" s="24" t="inlineStr">
        <is>
          <t>oddalerts.com</t>
        </is>
      </c>
    </row>
    <row r="1058">
      <c r="A1058" s="24" t="inlineStr">
        <is>
          <t>E2-Bromley-Leiceste</t>
        </is>
      </c>
      <c r="B1058" s="24" t="inlineStr">
        <is>
          <t>E2</t>
        </is>
      </c>
      <c r="C1058" s="24" t="inlineStr">
        <is>
          <t>League One</t>
        </is>
      </c>
      <c r="D1058" s="24" t="n">
        <v>12</v>
      </c>
      <c r="E1058" s="29" t="n">
        <v>46315.82291666666</v>
      </c>
      <c r="F1058" s="24" t="inlineStr">
        <is>
          <t>Bromley</t>
        </is>
      </c>
      <c r="G1058" s="24" t="inlineStr">
        <is>
          <t>Leicester</t>
        </is>
      </c>
      <c r="H1058" s="37" t="n">
        <v>0</v>
      </c>
      <c r="I1058" s="37" t="n">
        <v>4</v>
      </c>
      <c r="J1058" s="37" t="n">
        <v>0.27</v>
      </c>
      <c r="K1058" s="37" t="n">
        <v>2.01</v>
      </c>
      <c r="L1058" s="31" t="n">
        <v>0.2038505747480944</v>
      </c>
      <c r="M1058" s="31" t="n">
        <v>0.2568977956450436</v>
      </c>
      <c r="N1058" s="31" t="n">
        <v>0.5392516296068621</v>
      </c>
      <c r="O1058" s="33">
        <f>3*L1058+M1058</f>
        <v/>
      </c>
      <c r="P1058" s="33">
        <f>3*N1058+M1058</f>
        <v/>
      </c>
      <c r="Q1058" s="31">
        <f>IF(OR(J1058="",K1058=""),"",SUMPRODUCT(POISSON(Helper!$A$2:$A$122,J1058,FALSE)*POISSON(Helper!$B$2:$B$122,K1058,FALSE)*Helper!$C$2:$C$122))</f>
        <v/>
      </c>
      <c r="R1058" s="31">
        <f>IF(OR(J1058="",K1058=""),"",SUMPRODUCT(POISSON(Helper!$A$2:$A$122,J1058,FALSE)*POISSON(Helper!$B$2:$B$122,K1058,FALSE)*Helper!$D$2:$D$122))</f>
        <v/>
      </c>
      <c r="S1058" s="31">
        <f>IF(Q1058="","",1-Q1058-R1058)</f>
        <v/>
      </c>
      <c r="T1058" s="33">
        <f>IF(Q1058="","",3*Q1058+R1058)</f>
        <v/>
      </c>
      <c r="U1058" s="33">
        <f>IF(Q1058="","",3*S1058+R1058)</f>
        <v/>
      </c>
      <c r="V1058" s="24">
        <f>IF(OR(H1058="",I1058=""),"",IF(H1058&gt;I1058,3,IF(H1058=I1058,1,0)))</f>
        <v/>
      </c>
      <c r="W1058" s="24">
        <f>IF(OR(H1058="",I1058=""),"",IF(I1058&gt;H1058,3,IF(H1058=I1058,1,0)))</f>
        <v/>
      </c>
      <c r="X1058" s="24">
        <f>IF(OR(H1058="",I1058=""),0,1)</f>
        <v/>
      </c>
      <c r="Y1058" s="24" t="inlineStr">
        <is>
          <t>oddalerts.com</t>
        </is>
      </c>
    </row>
    <row r="1059">
      <c r="A1059" s="24" t="inlineStr">
        <is>
          <t>E2-Burton-Bradford</t>
        </is>
      </c>
      <c r="B1059" s="24" t="inlineStr">
        <is>
          <t>E2</t>
        </is>
      </c>
      <c r="C1059" s="24" t="inlineStr">
        <is>
          <t>League One</t>
        </is>
      </c>
      <c r="D1059" s="24" t="n">
        <v>12</v>
      </c>
      <c r="E1059" s="29" t="n">
        <v>46315.82291666666</v>
      </c>
      <c r="F1059" s="24" t="inlineStr">
        <is>
          <t>Burton</t>
        </is>
      </c>
      <c r="G1059" s="24" t="inlineStr">
        <is>
          <t>Bradford</t>
        </is>
      </c>
      <c r="H1059" s="37" t="n">
        <v>0</v>
      </c>
      <c r="I1059" s="37" t="n">
        <v>0</v>
      </c>
      <c r="J1059" s="37" t="n">
        <v>1.46</v>
      </c>
      <c r="K1059" s="37" t="n">
        <v>1.61</v>
      </c>
      <c r="L1059" s="31" t="n">
        <v>0.3314053241011565</v>
      </c>
      <c r="M1059" s="31" t="n">
        <v>0.2844779248458751</v>
      </c>
      <c r="N1059" s="31" t="n">
        <v>0.3841167510529684</v>
      </c>
      <c r="O1059" s="33">
        <f>3*L1059+M1059</f>
        <v/>
      </c>
      <c r="P1059" s="33">
        <f>3*N1059+M1059</f>
        <v/>
      </c>
      <c r="Q1059" s="31">
        <f>IF(OR(J1059="",K1059=""),"",SUMPRODUCT(POISSON(Helper!$A$2:$A$122,J1059,FALSE)*POISSON(Helper!$B$2:$B$122,K1059,FALSE)*Helper!$C$2:$C$122))</f>
        <v/>
      </c>
      <c r="R1059" s="31">
        <f>IF(OR(J1059="",K1059=""),"",SUMPRODUCT(POISSON(Helper!$A$2:$A$122,J1059,FALSE)*POISSON(Helper!$B$2:$B$122,K1059,FALSE)*Helper!$D$2:$D$122))</f>
        <v/>
      </c>
      <c r="S1059" s="31">
        <f>IF(Q1059="","",1-Q1059-R1059)</f>
        <v/>
      </c>
      <c r="T1059" s="33">
        <f>IF(Q1059="","",3*Q1059+R1059)</f>
        <v/>
      </c>
      <c r="U1059" s="33">
        <f>IF(Q1059="","",3*S1059+R1059)</f>
        <v/>
      </c>
      <c r="V1059" s="24">
        <f>IF(OR(H1059="",I1059=""),"",IF(H1059&gt;I1059,3,IF(H1059=I1059,1,0)))</f>
        <v/>
      </c>
      <c r="W1059" s="24">
        <f>IF(OR(H1059="",I1059=""),"",IF(I1059&gt;H1059,3,IF(H1059=I1059,1,0)))</f>
        <v/>
      </c>
      <c r="X1059" s="24">
        <f>IF(OR(H1059="",I1059=""),0,1)</f>
        <v/>
      </c>
      <c r="Y1059" s="24" t="inlineStr">
        <is>
          <t>oddalerts.com</t>
        </is>
      </c>
    </row>
    <row r="1060">
      <c r="A1060" s="24" t="inlineStr">
        <is>
          <t>E2-Cambridg-Wycombe</t>
        </is>
      </c>
      <c r="B1060" s="24" t="inlineStr">
        <is>
          <t>E2</t>
        </is>
      </c>
      <c r="C1060" s="24" t="inlineStr">
        <is>
          <t>League One</t>
        </is>
      </c>
      <c r="D1060" s="24" t="n">
        <v>12</v>
      </c>
      <c r="E1060" s="29" t="n">
        <v>46315.82291666666</v>
      </c>
      <c r="F1060" s="24" t="inlineStr">
        <is>
          <t>Cambridge</t>
        </is>
      </c>
      <c r="G1060" s="24" t="inlineStr">
        <is>
          <t>Wycombe</t>
        </is>
      </c>
      <c r="H1060" s="37" t="n">
        <v>2</v>
      </c>
      <c r="I1060" s="37" t="n">
        <v>2</v>
      </c>
      <c r="J1060" s="37" t="n">
        <v>0.95</v>
      </c>
      <c r="K1060" s="37" t="n">
        <v>1.5</v>
      </c>
      <c r="L1060" s="31" t="n">
        <v>0.3475055672854289</v>
      </c>
      <c r="M1060" s="31" t="n">
        <v>0.2850712990653161</v>
      </c>
      <c r="N1060" s="31" t="n">
        <v>0.3674231336492549</v>
      </c>
      <c r="O1060" s="33">
        <f>3*L1060+M1060</f>
        <v/>
      </c>
      <c r="P1060" s="33">
        <f>3*N1060+M1060</f>
        <v/>
      </c>
      <c r="Q1060" s="31">
        <f>IF(OR(J1060="",K1060=""),"",SUMPRODUCT(POISSON(Helper!$A$2:$A$122,J1060,FALSE)*POISSON(Helper!$B$2:$B$122,K1060,FALSE)*Helper!$C$2:$C$122))</f>
        <v/>
      </c>
      <c r="R1060" s="31">
        <f>IF(OR(J1060="",K1060=""),"",SUMPRODUCT(POISSON(Helper!$A$2:$A$122,J1060,FALSE)*POISSON(Helper!$B$2:$B$122,K1060,FALSE)*Helper!$D$2:$D$122))</f>
        <v/>
      </c>
      <c r="S1060" s="31">
        <f>IF(Q1060="","",1-Q1060-R1060)</f>
        <v/>
      </c>
      <c r="T1060" s="33">
        <f>IF(Q1060="","",3*Q1060+R1060)</f>
        <v/>
      </c>
      <c r="U1060" s="33">
        <f>IF(Q1060="","",3*S1060+R1060)</f>
        <v/>
      </c>
      <c r="V1060" s="24">
        <f>IF(OR(H1060="",I1060=""),"",IF(H1060&gt;I1060,3,IF(H1060=I1060,1,0)))</f>
        <v/>
      </c>
      <c r="W1060" s="24">
        <f>IF(OR(H1060="",I1060=""),"",IF(I1060&gt;H1060,3,IF(H1060=I1060,1,0)))</f>
        <v/>
      </c>
      <c r="X1060" s="24">
        <f>IF(OR(H1060="",I1060=""),0,1)</f>
        <v/>
      </c>
      <c r="Y1060" s="24" t="inlineStr">
        <is>
          <t>oddalerts.com</t>
        </is>
      </c>
    </row>
    <row r="1061">
      <c r="A1061" s="24" t="inlineStr">
        <is>
          <t>E2-Doncaste-Stockpor</t>
        </is>
      </c>
      <c r="B1061" s="24" t="inlineStr">
        <is>
          <t>E2</t>
        </is>
      </c>
      <c r="C1061" s="24" t="inlineStr">
        <is>
          <t>League One</t>
        </is>
      </c>
      <c r="D1061" s="24" t="n">
        <v>12</v>
      </c>
      <c r="E1061" s="29" t="n">
        <v>46315.82291666666</v>
      </c>
      <c r="F1061" s="24" t="inlineStr">
        <is>
          <t>Doncaster</t>
        </is>
      </c>
      <c r="G1061" s="24" t="inlineStr">
        <is>
          <t>Stockport</t>
        </is>
      </c>
      <c r="H1061" s="37" t="n">
        <v>0</v>
      </c>
      <c r="I1061" s="37" t="n">
        <v>2</v>
      </c>
      <c r="J1061" s="37" t="n">
        <v>0.24</v>
      </c>
      <c r="K1061" s="37" t="n">
        <v>3.01</v>
      </c>
      <c r="L1061" s="31" t="n">
        <v>0.3606262823245767</v>
      </c>
      <c r="M1061" s="31" t="n">
        <v>0.2851598684719298</v>
      </c>
      <c r="N1061" s="31" t="n">
        <v>0.3542138492034935</v>
      </c>
      <c r="O1061" s="33">
        <f>3*L1061+M1061</f>
        <v/>
      </c>
      <c r="P1061" s="33">
        <f>3*N1061+M1061</f>
        <v/>
      </c>
      <c r="Q1061" s="31">
        <f>IF(OR(J1061="",K1061=""),"",SUMPRODUCT(POISSON(Helper!$A$2:$A$122,J1061,FALSE)*POISSON(Helper!$B$2:$B$122,K1061,FALSE)*Helper!$C$2:$C$122))</f>
        <v/>
      </c>
      <c r="R1061" s="31">
        <f>IF(OR(J1061="",K1061=""),"",SUMPRODUCT(POISSON(Helper!$A$2:$A$122,J1061,FALSE)*POISSON(Helper!$B$2:$B$122,K1061,FALSE)*Helper!$D$2:$D$122))</f>
        <v/>
      </c>
      <c r="S1061" s="31">
        <f>IF(Q1061="","",1-Q1061-R1061)</f>
        <v/>
      </c>
      <c r="T1061" s="33">
        <f>IF(Q1061="","",3*Q1061+R1061)</f>
        <v/>
      </c>
      <c r="U1061" s="33">
        <f>IF(Q1061="","",3*S1061+R1061)</f>
        <v/>
      </c>
      <c r="V1061" s="24">
        <f>IF(OR(H1061="",I1061=""),"",IF(H1061&gt;I1061,3,IF(H1061=I1061,1,0)))</f>
        <v/>
      </c>
      <c r="W1061" s="24">
        <f>IF(OR(H1061="",I1061=""),"",IF(I1061&gt;H1061,3,IF(H1061=I1061,1,0)))</f>
        <v/>
      </c>
      <c r="X1061" s="24">
        <f>IF(OR(H1061="",I1061=""),0,1)</f>
        <v/>
      </c>
      <c r="Y1061" s="24" t="inlineStr">
        <is>
          <t>oddalerts.com</t>
        </is>
      </c>
    </row>
    <row r="1062">
      <c r="A1062" s="24" t="inlineStr">
        <is>
          <t>E2-Huddersf-Peterbor</t>
        </is>
      </c>
      <c r="B1062" s="24" t="inlineStr">
        <is>
          <t>E2</t>
        </is>
      </c>
      <c r="C1062" s="24" t="inlineStr">
        <is>
          <t>League One</t>
        </is>
      </c>
      <c r="D1062" s="24" t="n">
        <v>12</v>
      </c>
      <c r="E1062" s="29" t="n">
        <v>46315.82291666666</v>
      </c>
      <c r="F1062" s="24" t="inlineStr">
        <is>
          <t>Huddersfield</t>
        </is>
      </c>
      <c r="G1062" s="24" t="inlineStr">
        <is>
          <t>Peterborough</t>
        </is>
      </c>
      <c r="H1062" s="37" t="n">
        <v>4</v>
      </c>
      <c r="I1062" s="37" t="n">
        <v>1</v>
      </c>
      <c r="J1062" s="37" t="n">
        <v>2.85</v>
      </c>
      <c r="K1062" s="37" t="n">
        <v>1.54</v>
      </c>
      <c r="L1062" s="31" t="n">
        <v>0.4885805841452673</v>
      </c>
      <c r="M1062" s="31" t="n">
        <v>0.2698945054885127</v>
      </c>
      <c r="N1062" s="31" t="n">
        <v>0.24152491036622</v>
      </c>
      <c r="O1062" s="33">
        <f>3*L1062+M1062</f>
        <v/>
      </c>
      <c r="P1062" s="33">
        <f>3*N1062+M1062</f>
        <v/>
      </c>
      <c r="Q1062" s="31">
        <f>IF(OR(J1062="",K1062=""),"",SUMPRODUCT(POISSON(Helper!$A$2:$A$122,J1062,FALSE)*POISSON(Helper!$B$2:$B$122,K1062,FALSE)*Helper!$C$2:$C$122))</f>
        <v/>
      </c>
      <c r="R1062" s="31">
        <f>IF(OR(J1062="",K1062=""),"",SUMPRODUCT(POISSON(Helper!$A$2:$A$122,J1062,FALSE)*POISSON(Helper!$B$2:$B$122,K1062,FALSE)*Helper!$D$2:$D$122))</f>
        <v/>
      </c>
      <c r="S1062" s="31">
        <f>IF(Q1062="","",1-Q1062-R1062)</f>
        <v/>
      </c>
      <c r="T1062" s="33">
        <f>IF(Q1062="","",3*Q1062+R1062)</f>
        <v/>
      </c>
      <c r="U1062" s="33">
        <f>IF(Q1062="","",3*S1062+R1062)</f>
        <v/>
      </c>
      <c r="V1062" s="24">
        <f>IF(OR(H1062="",I1062=""),"",IF(H1062&gt;I1062,3,IF(H1062=I1062,1,0)))</f>
        <v/>
      </c>
      <c r="W1062" s="24">
        <f>IF(OR(H1062="",I1062=""),"",IF(I1062&gt;H1062,3,IF(H1062=I1062,1,0)))</f>
        <v/>
      </c>
      <c r="X1062" s="24">
        <f>IF(OR(H1062="",I1062=""),0,1)</f>
        <v/>
      </c>
      <c r="Y1062" s="24" t="inlineStr">
        <is>
          <t>oddalerts.com</t>
        </is>
      </c>
    </row>
    <row r="1063">
      <c r="A1063" s="24" t="inlineStr">
        <is>
          <t>E2-Luton-Barnsley</t>
        </is>
      </c>
      <c r="B1063" s="24" t="inlineStr">
        <is>
          <t>E2</t>
        </is>
      </c>
      <c r="C1063" s="24" t="inlineStr">
        <is>
          <t>League One</t>
        </is>
      </c>
      <c r="D1063" s="24" t="n">
        <v>12</v>
      </c>
      <c r="E1063" s="29" t="n">
        <v>46315.82291666666</v>
      </c>
      <c r="F1063" s="24" t="inlineStr">
        <is>
          <t>Luton</t>
        </is>
      </c>
      <c r="G1063" s="24" t="inlineStr">
        <is>
          <t>Barnsley</t>
        </is>
      </c>
      <c r="H1063" s="37" t="n">
        <v>2</v>
      </c>
      <c r="I1063" s="37" t="n">
        <v>1</v>
      </c>
      <c r="J1063" s="37" t="n">
        <v>2.68</v>
      </c>
      <c r="K1063" s="37" t="n">
        <v>1.11</v>
      </c>
      <c r="L1063" s="31" t="n">
        <v>0.4922002802984475</v>
      </c>
      <c r="M1063" s="31" t="n">
        <v>0.2690848848862417</v>
      </c>
      <c r="N1063" s="31" t="n">
        <v>0.2387148348153108</v>
      </c>
      <c r="O1063" s="33">
        <f>3*L1063+M1063</f>
        <v/>
      </c>
      <c r="P1063" s="33">
        <f>3*N1063+M1063</f>
        <v/>
      </c>
      <c r="Q1063" s="31">
        <f>IF(OR(J1063="",K1063=""),"",SUMPRODUCT(POISSON(Helper!$A$2:$A$122,J1063,FALSE)*POISSON(Helper!$B$2:$B$122,K1063,FALSE)*Helper!$C$2:$C$122))</f>
        <v/>
      </c>
      <c r="R1063" s="31">
        <f>IF(OR(J1063="",K1063=""),"",SUMPRODUCT(POISSON(Helper!$A$2:$A$122,J1063,FALSE)*POISSON(Helper!$B$2:$B$122,K1063,FALSE)*Helper!$D$2:$D$122))</f>
        <v/>
      </c>
      <c r="S1063" s="31">
        <f>IF(Q1063="","",1-Q1063-R1063)</f>
        <v/>
      </c>
      <c r="T1063" s="33">
        <f>IF(Q1063="","",3*Q1063+R1063)</f>
        <v/>
      </c>
      <c r="U1063" s="33">
        <f>IF(Q1063="","",3*S1063+R1063)</f>
        <v/>
      </c>
      <c r="V1063" s="24">
        <f>IF(OR(H1063="",I1063=""),"",IF(H1063&gt;I1063,3,IF(H1063=I1063,1,0)))</f>
        <v/>
      </c>
      <c r="W1063" s="24">
        <f>IF(OR(H1063="",I1063=""),"",IF(I1063&gt;H1063,3,IF(H1063=I1063,1,0)))</f>
        <v/>
      </c>
      <c r="X1063" s="24">
        <f>IF(OR(H1063="",I1063=""),0,1)</f>
        <v/>
      </c>
      <c r="Y1063" s="24" t="inlineStr">
        <is>
          <t>oddalerts.com</t>
        </is>
      </c>
    </row>
    <row r="1064">
      <c r="A1064" s="24" t="inlineStr">
        <is>
          <t>E2-NottsCou-Sheffiel</t>
        </is>
      </c>
      <c r="B1064" s="24" t="inlineStr">
        <is>
          <t>E2</t>
        </is>
      </c>
      <c r="C1064" s="24" t="inlineStr">
        <is>
          <t>League One</t>
        </is>
      </c>
      <c r="D1064" s="24" t="n">
        <v>12</v>
      </c>
      <c r="E1064" s="29" t="n">
        <v>46315.82291666666</v>
      </c>
      <c r="F1064" s="24" t="inlineStr">
        <is>
          <t>Notts County</t>
        </is>
      </c>
      <c r="G1064" s="24" t="inlineStr">
        <is>
          <t>Sheffield Wed</t>
        </is>
      </c>
      <c r="H1064" s="37" t="n">
        <v>2</v>
      </c>
      <c r="I1064" s="37" t="n">
        <v>0</v>
      </c>
      <c r="J1064" s="37" t="n">
        <v>2.18</v>
      </c>
      <c r="K1064" s="37" t="n">
        <v>0.26</v>
      </c>
      <c r="L1064" s="31" t="n">
        <v>0.3129958690729899</v>
      </c>
      <c r="M1064" s="31" t="n">
        <v>0.2831109020483391</v>
      </c>
      <c r="N1064" s="31" t="n">
        <v>0.403893228878671</v>
      </c>
      <c r="O1064" s="33">
        <f>3*L1064+M1064</f>
        <v/>
      </c>
      <c r="P1064" s="33">
        <f>3*N1064+M1064</f>
        <v/>
      </c>
      <c r="Q1064" s="31">
        <f>IF(OR(J1064="",K1064=""),"",SUMPRODUCT(POISSON(Helper!$A$2:$A$122,J1064,FALSE)*POISSON(Helper!$B$2:$B$122,K1064,FALSE)*Helper!$C$2:$C$122))</f>
        <v/>
      </c>
      <c r="R1064" s="31">
        <f>IF(OR(J1064="",K1064=""),"",SUMPRODUCT(POISSON(Helper!$A$2:$A$122,J1064,FALSE)*POISSON(Helper!$B$2:$B$122,K1064,FALSE)*Helper!$D$2:$D$122))</f>
        <v/>
      </c>
      <c r="S1064" s="31">
        <f>IF(Q1064="","",1-Q1064-R1064)</f>
        <v/>
      </c>
      <c r="T1064" s="33">
        <f>IF(Q1064="","",3*Q1064+R1064)</f>
        <v/>
      </c>
      <c r="U1064" s="33">
        <f>IF(Q1064="","",3*S1064+R1064)</f>
        <v/>
      </c>
      <c r="V1064" s="24">
        <f>IF(OR(H1064="",I1064=""),"",IF(H1064&gt;I1064,3,IF(H1064=I1064,1,0)))</f>
        <v/>
      </c>
      <c r="W1064" s="24">
        <f>IF(OR(H1064="",I1064=""),"",IF(I1064&gt;H1064,3,IF(H1064=I1064,1,0)))</f>
        <v/>
      </c>
      <c r="X1064" s="24">
        <f>IF(OR(H1064="",I1064=""),0,1)</f>
        <v/>
      </c>
      <c r="Y1064" s="24" t="inlineStr">
        <is>
          <t>oddalerts.com</t>
        </is>
      </c>
    </row>
    <row r="1065">
      <c r="A1065" s="24" t="inlineStr">
        <is>
          <t>E2-Oxford-Wigan</t>
        </is>
      </c>
      <c r="B1065" s="24" t="inlineStr">
        <is>
          <t>E2</t>
        </is>
      </c>
      <c r="C1065" s="24" t="inlineStr">
        <is>
          <t>League One</t>
        </is>
      </c>
      <c r="D1065" s="24" t="n">
        <v>12</v>
      </c>
      <c r="E1065" s="29" t="n">
        <v>46315.82291666666</v>
      </c>
      <c r="F1065" s="24" t="inlineStr">
        <is>
          <t>Oxford</t>
        </is>
      </c>
      <c r="G1065" s="24" t="inlineStr">
        <is>
          <t>Wigan</t>
        </is>
      </c>
      <c r="H1065" s="37" t="n">
        <v>2</v>
      </c>
      <c r="I1065" s="37" t="n">
        <v>1</v>
      </c>
      <c r="J1065" s="37" t="n">
        <v>2.52</v>
      </c>
      <c r="K1065" s="37" t="n">
        <v>0.38</v>
      </c>
      <c r="L1065" s="31" t="n">
        <v>0.4289182216217959</v>
      </c>
      <c r="M1065" s="31" t="n">
        <v>0.2804032666734738</v>
      </c>
      <c r="N1065" s="31" t="n">
        <v>0.2906785117047302</v>
      </c>
      <c r="O1065" s="33">
        <f>3*L1065+M1065</f>
        <v/>
      </c>
      <c r="P1065" s="33">
        <f>3*N1065+M1065</f>
        <v/>
      </c>
      <c r="Q1065" s="31">
        <f>IF(OR(J1065="",K1065=""),"",SUMPRODUCT(POISSON(Helper!$A$2:$A$122,J1065,FALSE)*POISSON(Helper!$B$2:$B$122,K1065,FALSE)*Helper!$C$2:$C$122))</f>
        <v/>
      </c>
      <c r="R1065" s="31">
        <f>IF(OR(J1065="",K1065=""),"",SUMPRODUCT(POISSON(Helper!$A$2:$A$122,J1065,FALSE)*POISSON(Helper!$B$2:$B$122,K1065,FALSE)*Helper!$D$2:$D$122))</f>
        <v/>
      </c>
      <c r="S1065" s="31">
        <f>IF(Q1065="","",1-Q1065-R1065)</f>
        <v/>
      </c>
      <c r="T1065" s="33">
        <f>IF(Q1065="","",3*Q1065+R1065)</f>
        <v/>
      </c>
      <c r="U1065" s="33">
        <f>IF(Q1065="","",3*S1065+R1065)</f>
        <v/>
      </c>
      <c r="V1065" s="24">
        <f>IF(OR(H1065="",I1065=""),"",IF(H1065&gt;I1065,3,IF(H1065=I1065,1,0)))</f>
        <v/>
      </c>
      <c r="W1065" s="24">
        <f>IF(OR(H1065="",I1065=""),"",IF(I1065&gt;H1065,3,IF(H1065=I1065,1,0)))</f>
        <v/>
      </c>
      <c r="X1065" s="24">
        <f>IF(OR(H1065="",I1065=""),0,1)</f>
        <v/>
      </c>
      <c r="Y1065" s="24" t="inlineStr">
        <is>
          <t>oddalerts.com</t>
        </is>
      </c>
    </row>
    <row r="1066">
      <c r="A1066" s="24" t="inlineStr">
        <is>
          <t>E2-Stevenag-Plymouth</t>
        </is>
      </c>
      <c r="B1066" s="24" t="inlineStr">
        <is>
          <t>E2</t>
        </is>
      </c>
      <c r="C1066" s="24" t="inlineStr">
        <is>
          <t>League One</t>
        </is>
      </c>
      <c r="D1066" s="24" t="n">
        <v>12</v>
      </c>
      <c r="E1066" s="29" t="n">
        <v>46315.82291666666</v>
      </c>
      <c r="F1066" s="24" t="inlineStr">
        <is>
          <t>Stevenage</t>
        </is>
      </c>
      <c r="G1066" s="24" t="inlineStr">
        <is>
          <t>Plymouth</t>
        </is>
      </c>
      <c r="H1066" s="37" t="n">
        <v>3</v>
      </c>
      <c r="I1066" s="37" t="n">
        <v>0</v>
      </c>
      <c r="J1066" s="37" t="n">
        <v>1.78</v>
      </c>
      <c r="K1066" s="37" t="n">
        <v>1.41</v>
      </c>
      <c r="L1066" s="31" t="n">
        <v>0.3456464283498608</v>
      </c>
      <c r="M1066" s="31" t="n">
        <v>0.2850304799093893</v>
      </c>
      <c r="N1066" s="31" t="n">
        <v>0.3693230917407499</v>
      </c>
      <c r="O1066" s="33">
        <f>3*L1066+M1066</f>
        <v/>
      </c>
      <c r="P1066" s="33">
        <f>3*N1066+M1066</f>
        <v/>
      </c>
      <c r="Q1066" s="31">
        <f>IF(OR(J1066="",K1066=""),"",SUMPRODUCT(POISSON(Helper!$A$2:$A$122,J1066,FALSE)*POISSON(Helper!$B$2:$B$122,K1066,FALSE)*Helper!$C$2:$C$122))</f>
        <v/>
      </c>
      <c r="R1066" s="31">
        <f>IF(OR(J1066="",K1066=""),"",SUMPRODUCT(POISSON(Helper!$A$2:$A$122,J1066,FALSE)*POISSON(Helper!$B$2:$B$122,K1066,FALSE)*Helper!$D$2:$D$122))</f>
        <v/>
      </c>
      <c r="S1066" s="31">
        <f>IF(Q1066="","",1-Q1066-R1066)</f>
        <v/>
      </c>
      <c r="T1066" s="33">
        <f>IF(Q1066="","",3*Q1066+R1066)</f>
        <v/>
      </c>
      <c r="U1066" s="33">
        <f>IF(Q1066="","",3*S1066+R1066)</f>
        <v/>
      </c>
      <c r="V1066" s="24">
        <f>IF(OR(H1066="",I1066=""),"",IF(H1066&gt;I1066,3,IF(H1066=I1066,1,0)))</f>
        <v/>
      </c>
      <c r="W1066" s="24">
        <f>IF(OR(H1066="",I1066=""),"",IF(I1066&gt;H1066,3,IF(H1066=I1066,1,0)))</f>
        <v/>
      </c>
      <c r="X1066" s="24">
        <f>IF(OR(H1066="",I1066=""),0,1)</f>
        <v/>
      </c>
      <c r="Y1066" s="24" t="inlineStr">
        <is>
          <t>oddalerts.com</t>
        </is>
      </c>
    </row>
    <row r="1067">
      <c r="A1067" s="24" t="inlineStr">
        <is>
          <t>E2-Reading-LeytonOr</t>
        </is>
      </c>
      <c r="B1067" s="24" t="inlineStr">
        <is>
          <t>E2</t>
        </is>
      </c>
      <c r="C1067" s="24" t="inlineStr">
        <is>
          <t>League One</t>
        </is>
      </c>
      <c r="D1067" s="24" t="n">
        <v>12</v>
      </c>
      <c r="E1067" s="29" t="n">
        <v>46316.83333333334</v>
      </c>
      <c r="F1067" s="24" t="inlineStr">
        <is>
          <t>Reading</t>
        </is>
      </c>
      <c r="G1067" s="24" t="inlineStr">
        <is>
          <t>Leyton Orient</t>
        </is>
      </c>
      <c r="H1067" s="37" t="n">
        <v>1</v>
      </c>
      <c r="I1067" s="37" t="n">
        <v>0</v>
      </c>
      <c r="J1067" s="37" t="n"/>
      <c r="K1067" s="37" t="n"/>
      <c r="L1067" s="31" t="n">
        <v>0.4406186586334616</v>
      </c>
      <c r="M1067" s="31" t="n">
        <v>0.278779834850889</v>
      </c>
      <c r="N1067" s="31" t="n">
        <v>0.2806015065156494</v>
      </c>
      <c r="O1067" s="33">
        <f>3*L1067+M1067</f>
        <v/>
      </c>
      <c r="P1067" s="33">
        <f>3*N1067+M1067</f>
        <v/>
      </c>
      <c r="Q1067" s="31">
        <f>IF(OR(J1067="",K1067=""),"",SUMPRODUCT(POISSON(Helper!$A$2:$A$122,J1067,FALSE)*POISSON(Helper!$B$2:$B$122,K1067,FALSE)*Helper!$C$2:$C$122))</f>
        <v/>
      </c>
      <c r="R1067" s="31">
        <f>IF(OR(J1067="",K1067=""),"",SUMPRODUCT(POISSON(Helper!$A$2:$A$122,J1067,FALSE)*POISSON(Helper!$B$2:$B$122,K1067,FALSE)*Helper!$D$2:$D$122))</f>
        <v/>
      </c>
      <c r="S1067" s="31">
        <f>IF(Q1067="","",1-Q1067-R1067)</f>
        <v/>
      </c>
      <c r="T1067" s="33">
        <f>IF(Q1067="","",3*Q1067+R1067)</f>
        <v/>
      </c>
      <c r="U1067" s="33">
        <f>IF(Q1067="","",3*S1067+R1067)</f>
        <v/>
      </c>
      <c r="V1067" s="24">
        <f>IF(OR(H1067="",I1067=""),"",IF(H1067&gt;I1067,3,IF(H1067=I1067,1,0)))</f>
        <v/>
      </c>
      <c r="W1067" s="24">
        <f>IF(OR(H1067="",I1067=""),"",IF(I1067&gt;H1067,3,IF(H1067=I1067,1,0)))</f>
        <v/>
      </c>
      <c r="X1067" s="24">
        <f>IF(OR(H1067="",I1067=""),0,1)</f>
        <v/>
      </c>
      <c r="Y1067" s="24" t="n"/>
    </row>
    <row r="1068">
      <c r="A1068" s="24" t="inlineStr">
        <is>
          <t>E2-Huddersf-Wigan</t>
        </is>
      </c>
      <c r="B1068" s="24" t="inlineStr">
        <is>
          <t>E2</t>
        </is>
      </c>
      <c r="C1068" s="24" t="inlineStr">
        <is>
          <t>League One</t>
        </is>
      </c>
      <c r="D1068" s="24" t="n">
        <v>13</v>
      </c>
      <c r="E1068" s="29" t="n">
        <v>46319.52083333334</v>
      </c>
      <c r="F1068" s="24" t="inlineStr">
        <is>
          <t>Huddersfield</t>
        </is>
      </c>
      <c r="G1068" s="24" t="inlineStr">
        <is>
          <t>Wigan</t>
        </is>
      </c>
      <c r="H1068" s="37" t="n"/>
      <c r="I1068" s="37" t="n"/>
      <c r="J1068" s="37" t="n"/>
      <c r="K1068" s="37" t="n"/>
      <c r="L1068" s="31" t="n">
        <v>0.4760614303834055</v>
      </c>
      <c r="M1068" s="31" t="n">
        <v>0.2725479154507559</v>
      </c>
      <c r="N1068" s="31" t="n">
        <v>0.2513906541658386</v>
      </c>
      <c r="O1068" s="33">
        <f>3*L1068+M1068</f>
        <v/>
      </c>
      <c r="P1068" s="33">
        <f>3*N1068+M1068</f>
        <v/>
      </c>
      <c r="Q1068" s="31">
        <f>IF(OR(J1068="",K1068=""),"",SUMPRODUCT(POISSON(Helper!$A$2:$A$122,J1068,FALSE)*POISSON(Helper!$B$2:$B$122,K1068,FALSE)*Helper!$C$2:$C$122))</f>
        <v/>
      </c>
      <c r="R1068" s="31">
        <f>IF(OR(J1068="",K1068=""),"",SUMPRODUCT(POISSON(Helper!$A$2:$A$122,J1068,FALSE)*POISSON(Helper!$B$2:$B$122,K1068,FALSE)*Helper!$D$2:$D$122))</f>
        <v/>
      </c>
      <c r="S1068" s="31">
        <f>IF(Q1068="","",1-Q1068-R1068)</f>
        <v/>
      </c>
      <c r="T1068" s="33">
        <f>IF(Q1068="","",3*Q1068+R1068)</f>
        <v/>
      </c>
      <c r="U1068" s="33">
        <f>IF(Q1068="","",3*S1068+R1068)</f>
        <v/>
      </c>
      <c r="V1068" s="24">
        <f>IF(OR(H1068="",I1068=""),"",IF(H1068&gt;I1068,3,IF(H1068=I1068,1,0)))</f>
        <v/>
      </c>
      <c r="W1068" s="24">
        <f>IF(OR(H1068="",I1068=""),"",IF(I1068&gt;H1068,3,IF(H1068=I1068,1,0)))</f>
        <v/>
      </c>
      <c r="X1068" s="24">
        <f>IF(OR(H1068="",I1068=""),0,1)</f>
        <v/>
      </c>
      <c r="Y1068" s="24" t="n"/>
    </row>
    <row r="1069">
      <c r="A1069" s="24" t="inlineStr">
        <is>
          <t>E2-Luton-Leiceste</t>
        </is>
      </c>
      <c r="B1069" s="24" t="inlineStr">
        <is>
          <t>E2</t>
        </is>
      </c>
      <c r="C1069" s="24" t="inlineStr">
        <is>
          <t>League One</t>
        </is>
      </c>
      <c r="D1069" s="24" t="n">
        <v>13</v>
      </c>
      <c r="E1069" s="29" t="n">
        <v>46319.52083333334</v>
      </c>
      <c r="F1069" s="24" t="inlineStr">
        <is>
          <t>Luton</t>
        </is>
      </c>
      <c r="G1069" s="24" t="inlineStr">
        <is>
          <t>Leicester</t>
        </is>
      </c>
      <c r="H1069" s="37" t="n"/>
      <c r="I1069" s="37" t="n"/>
      <c r="J1069" s="37" t="n"/>
      <c r="K1069" s="37" t="n"/>
      <c r="L1069" s="31" t="n">
        <v>0.3350540410648941</v>
      </c>
      <c r="M1069" s="31" t="n">
        <v>0.2846604633496841</v>
      </c>
      <c r="N1069" s="31" t="n">
        <v>0.3802854955854217</v>
      </c>
      <c r="O1069" s="33">
        <f>3*L1069+M1069</f>
        <v/>
      </c>
      <c r="P1069" s="33">
        <f>3*N1069+M1069</f>
        <v/>
      </c>
      <c r="Q1069" s="31">
        <f>IF(OR(J1069="",K1069=""),"",SUMPRODUCT(POISSON(Helper!$A$2:$A$122,J1069,FALSE)*POISSON(Helper!$B$2:$B$122,K1069,FALSE)*Helper!$C$2:$C$122))</f>
        <v/>
      </c>
      <c r="R1069" s="31">
        <f>IF(OR(J1069="",K1069=""),"",SUMPRODUCT(POISSON(Helper!$A$2:$A$122,J1069,FALSE)*POISSON(Helper!$B$2:$B$122,K1069,FALSE)*Helper!$D$2:$D$122))</f>
        <v/>
      </c>
      <c r="S1069" s="31">
        <f>IF(Q1069="","",1-Q1069-R1069)</f>
        <v/>
      </c>
      <c r="T1069" s="33">
        <f>IF(Q1069="","",3*Q1069+R1069)</f>
        <v/>
      </c>
      <c r="U1069" s="33">
        <f>IF(Q1069="","",3*S1069+R1069)</f>
        <v/>
      </c>
      <c r="V1069" s="24">
        <f>IF(OR(H1069="",I1069=""),"",IF(H1069&gt;I1069,3,IF(H1069=I1069,1,0)))</f>
        <v/>
      </c>
      <c r="W1069" s="24">
        <f>IF(OR(H1069="",I1069=""),"",IF(I1069&gt;H1069,3,IF(H1069=I1069,1,0)))</f>
        <v/>
      </c>
      <c r="X1069" s="24">
        <f>IF(OR(H1069="",I1069=""),0,1)</f>
        <v/>
      </c>
      <c r="Y1069" s="24" t="n"/>
    </row>
    <row r="1070">
      <c r="A1070" s="24" t="inlineStr">
        <is>
          <t>E2-AFCWimbl-Wycombe</t>
        </is>
      </c>
      <c r="B1070" s="24" t="inlineStr">
        <is>
          <t>E2</t>
        </is>
      </c>
      <c r="C1070" s="24" t="inlineStr">
        <is>
          <t>League One</t>
        </is>
      </c>
      <c r="D1070" s="24" t="n">
        <v>13</v>
      </c>
      <c r="E1070" s="29" t="n">
        <v>46319.625</v>
      </c>
      <c r="F1070" s="24" t="inlineStr">
        <is>
          <t>AFC Wimbledon</t>
        </is>
      </c>
      <c r="G1070" s="24" t="inlineStr">
        <is>
          <t>Wycombe</t>
        </is>
      </c>
      <c r="H1070" s="37" t="n"/>
      <c r="I1070" s="37" t="n"/>
      <c r="J1070" s="37" t="n"/>
      <c r="K1070" s="37" t="n"/>
      <c r="L1070" s="31" t="n">
        <v>0.3209262820381882</v>
      </c>
      <c r="M1070" s="31" t="n">
        <v>0.2837925041865889</v>
      </c>
      <c r="N1070" s="31" t="n">
        <v>0.395281213775223</v>
      </c>
      <c r="O1070" s="33">
        <f>3*L1070+M1070</f>
        <v/>
      </c>
      <c r="P1070" s="33">
        <f>3*N1070+M1070</f>
        <v/>
      </c>
      <c r="Q1070" s="31">
        <f>IF(OR(J1070="",K1070=""),"",SUMPRODUCT(POISSON(Helper!$A$2:$A$122,J1070,FALSE)*POISSON(Helper!$B$2:$B$122,K1070,FALSE)*Helper!$C$2:$C$122))</f>
        <v/>
      </c>
      <c r="R1070" s="31">
        <f>IF(OR(J1070="",K1070=""),"",SUMPRODUCT(POISSON(Helper!$A$2:$A$122,J1070,FALSE)*POISSON(Helper!$B$2:$B$122,K1070,FALSE)*Helper!$D$2:$D$122))</f>
        <v/>
      </c>
      <c r="S1070" s="31">
        <f>IF(Q1070="","",1-Q1070-R1070)</f>
        <v/>
      </c>
      <c r="T1070" s="33">
        <f>IF(Q1070="","",3*Q1070+R1070)</f>
        <v/>
      </c>
      <c r="U1070" s="33">
        <f>IF(Q1070="","",3*S1070+R1070)</f>
        <v/>
      </c>
      <c r="V1070" s="24">
        <f>IF(OR(H1070="",I1070=""),"",IF(H1070&gt;I1070,3,IF(H1070=I1070,1,0)))</f>
        <v/>
      </c>
      <c r="W1070" s="24">
        <f>IF(OR(H1070="",I1070=""),"",IF(I1070&gt;H1070,3,IF(H1070=I1070,1,0)))</f>
        <v/>
      </c>
      <c r="X1070" s="24">
        <f>IF(OR(H1070="",I1070=""),0,1)</f>
        <v/>
      </c>
      <c r="Y1070" s="24" t="n"/>
    </row>
    <row r="1071">
      <c r="A1071" s="24" t="inlineStr">
        <is>
          <t>E2-Blackpoo-Mansfiel</t>
        </is>
      </c>
      <c r="B1071" s="24" t="inlineStr">
        <is>
          <t>E2</t>
        </is>
      </c>
      <c r="C1071" s="24" t="inlineStr">
        <is>
          <t>League One</t>
        </is>
      </c>
      <c r="D1071" s="24" t="n">
        <v>13</v>
      </c>
      <c r="E1071" s="29" t="n">
        <v>46319.625</v>
      </c>
      <c r="F1071" s="24" t="inlineStr">
        <is>
          <t>Blackpool</t>
        </is>
      </c>
      <c r="G1071" s="24" t="inlineStr">
        <is>
          <t>Mansfield</t>
        </is>
      </c>
      <c r="H1071" s="37" t="n"/>
      <c r="I1071" s="37" t="n"/>
      <c r="J1071" s="37" t="n"/>
      <c r="K1071" s="37" t="n"/>
      <c r="L1071" s="31" t="n">
        <v>0.4416716555406902</v>
      </c>
      <c r="M1071" s="31" t="n">
        <v>0.2786228933059826</v>
      </c>
      <c r="N1071" s="31" t="n">
        <v>0.2797054511533273</v>
      </c>
      <c r="O1071" s="33">
        <f>3*L1071+M1071</f>
        <v/>
      </c>
      <c r="P1071" s="33">
        <f>3*N1071+M1071</f>
        <v/>
      </c>
      <c r="Q1071" s="31">
        <f>IF(OR(J1071="",K1071=""),"",SUMPRODUCT(POISSON(Helper!$A$2:$A$122,J1071,FALSE)*POISSON(Helper!$B$2:$B$122,K1071,FALSE)*Helper!$C$2:$C$122))</f>
        <v/>
      </c>
      <c r="R1071" s="31">
        <f>IF(OR(J1071="",K1071=""),"",SUMPRODUCT(POISSON(Helper!$A$2:$A$122,J1071,FALSE)*POISSON(Helper!$B$2:$B$122,K1071,FALSE)*Helper!$D$2:$D$122))</f>
        <v/>
      </c>
      <c r="S1071" s="31">
        <f>IF(Q1071="","",1-Q1071-R1071)</f>
        <v/>
      </c>
      <c r="T1071" s="33">
        <f>IF(Q1071="","",3*Q1071+R1071)</f>
        <v/>
      </c>
      <c r="U1071" s="33">
        <f>IF(Q1071="","",3*S1071+R1071)</f>
        <v/>
      </c>
      <c r="V1071" s="24">
        <f>IF(OR(H1071="",I1071=""),"",IF(H1071&gt;I1071,3,IF(H1071=I1071,1,0)))</f>
        <v/>
      </c>
      <c r="W1071" s="24">
        <f>IF(OR(H1071="",I1071=""),"",IF(I1071&gt;H1071,3,IF(H1071=I1071,1,0)))</f>
        <v/>
      </c>
      <c r="X1071" s="24">
        <f>IF(OR(H1071="",I1071=""),0,1)</f>
        <v/>
      </c>
      <c r="Y1071" s="24" t="n"/>
    </row>
    <row r="1072">
      <c r="A1072" s="24" t="inlineStr">
        <is>
          <t>E2-Bromley-Peterbor</t>
        </is>
      </c>
      <c r="B1072" s="24" t="inlineStr">
        <is>
          <t>E2</t>
        </is>
      </c>
      <c r="C1072" s="24" t="inlineStr">
        <is>
          <t>League One</t>
        </is>
      </c>
      <c r="D1072" s="24" t="n">
        <v>13</v>
      </c>
      <c r="E1072" s="29" t="n">
        <v>46319.625</v>
      </c>
      <c r="F1072" s="24" t="inlineStr">
        <is>
          <t>Bromley</t>
        </is>
      </c>
      <c r="G1072" s="24" t="inlineStr">
        <is>
          <t>Peterborough</t>
        </is>
      </c>
      <c r="H1072" s="37" t="n"/>
      <c r="I1072" s="37" t="n"/>
      <c r="J1072" s="37" t="n"/>
      <c r="K1072" s="37" t="n"/>
      <c r="L1072" s="31" t="n">
        <v>0.3502837233081904</v>
      </c>
      <c r="M1072" s="31" t="n">
        <v>0.2851190811411333</v>
      </c>
      <c r="N1072" s="31" t="n">
        <v>0.3645971955506763</v>
      </c>
      <c r="O1072" s="33">
        <f>3*L1072+M1072</f>
        <v/>
      </c>
      <c r="P1072" s="33">
        <f>3*N1072+M1072</f>
        <v/>
      </c>
      <c r="Q1072" s="31">
        <f>IF(OR(J1072="",K1072=""),"",SUMPRODUCT(POISSON(Helper!$A$2:$A$122,J1072,FALSE)*POISSON(Helper!$B$2:$B$122,K1072,FALSE)*Helper!$C$2:$C$122))</f>
        <v/>
      </c>
      <c r="R1072" s="31">
        <f>IF(OR(J1072="",K1072=""),"",SUMPRODUCT(POISSON(Helper!$A$2:$A$122,J1072,FALSE)*POISSON(Helper!$B$2:$B$122,K1072,FALSE)*Helper!$D$2:$D$122))</f>
        <v/>
      </c>
      <c r="S1072" s="31">
        <f>IF(Q1072="","",1-Q1072-R1072)</f>
        <v/>
      </c>
      <c r="T1072" s="33">
        <f>IF(Q1072="","",3*Q1072+R1072)</f>
        <v/>
      </c>
      <c r="U1072" s="33">
        <f>IF(Q1072="","",3*S1072+R1072)</f>
        <v/>
      </c>
      <c r="V1072" s="24">
        <f>IF(OR(H1072="",I1072=""),"",IF(H1072&gt;I1072,3,IF(H1072=I1072,1,0)))</f>
        <v/>
      </c>
      <c r="W1072" s="24">
        <f>IF(OR(H1072="",I1072=""),"",IF(I1072&gt;H1072,3,IF(H1072=I1072,1,0)))</f>
        <v/>
      </c>
      <c r="X1072" s="24">
        <f>IF(OR(H1072="",I1072=""),0,1)</f>
        <v/>
      </c>
      <c r="Y1072" s="24" t="n"/>
    </row>
    <row r="1073">
      <c r="A1073" s="24" t="inlineStr">
        <is>
          <t>E2-Burton-LeytonOr</t>
        </is>
      </c>
      <c r="B1073" s="24" t="inlineStr">
        <is>
          <t>E2</t>
        </is>
      </c>
      <c r="C1073" s="24" t="inlineStr">
        <is>
          <t>League One</t>
        </is>
      </c>
      <c r="D1073" s="24" t="n">
        <v>13</v>
      </c>
      <c r="E1073" s="29" t="n">
        <v>46319.625</v>
      </c>
      <c r="F1073" s="24" t="inlineStr">
        <is>
          <t>Burton</t>
        </is>
      </c>
      <c r="G1073" s="24" t="inlineStr">
        <is>
          <t>Leyton Orient</t>
        </is>
      </c>
      <c r="H1073" s="37" t="n"/>
      <c r="I1073" s="37" t="n"/>
      <c r="J1073" s="37" t="n"/>
      <c r="K1073" s="37" t="n"/>
      <c r="L1073" s="31" t="n">
        <v>0.3843238519008217</v>
      </c>
      <c r="M1073" s="31" t="n">
        <v>0.284467283172028</v>
      </c>
      <c r="N1073" s="31" t="n">
        <v>0.3312088649271502</v>
      </c>
      <c r="O1073" s="33">
        <f>3*L1073+M1073</f>
        <v/>
      </c>
      <c r="P1073" s="33">
        <f>3*N1073+M1073</f>
        <v/>
      </c>
      <c r="Q1073" s="31">
        <f>IF(OR(J1073="",K1073=""),"",SUMPRODUCT(POISSON(Helper!$A$2:$A$122,J1073,FALSE)*POISSON(Helper!$B$2:$B$122,K1073,FALSE)*Helper!$C$2:$C$122))</f>
        <v/>
      </c>
      <c r="R1073" s="31">
        <f>IF(OR(J1073="",K1073=""),"",SUMPRODUCT(POISSON(Helper!$A$2:$A$122,J1073,FALSE)*POISSON(Helper!$B$2:$B$122,K1073,FALSE)*Helper!$D$2:$D$122))</f>
        <v/>
      </c>
      <c r="S1073" s="31">
        <f>IF(Q1073="","",1-Q1073-R1073)</f>
        <v/>
      </c>
      <c r="T1073" s="33">
        <f>IF(Q1073="","",3*Q1073+R1073)</f>
        <v/>
      </c>
      <c r="U1073" s="33">
        <f>IF(Q1073="","",3*S1073+R1073)</f>
        <v/>
      </c>
      <c r="V1073" s="24">
        <f>IF(OR(H1073="",I1073=""),"",IF(H1073&gt;I1073,3,IF(H1073=I1073,1,0)))</f>
        <v/>
      </c>
      <c r="W1073" s="24">
        <f>IF(OR(H1073="",I1073=""),"",IF(I1073&gt;H1073,3,IF(H1073=I1073,1,0)))</f>
        <v/>
      </c>
      <c r="X1073" s="24">
        <f>IF(OR(H1073="",I1073=""),0,1)</f>
        <v/>
      </c>
      <c r="Y1073" s="24" t="n"/>
    </row>
    <row r="1074">
      <c r="A1074" s="24" t="inlineStr">
        <is>
          <t>E2-Cambridg-Plymouth</t>
        </is>
      </c>
      <c r="B1074" s="24" t="inlineStr">
        <is>
          <t>E2</t>
        </is>
      </c>
      <c r="C1074" s="24" t="inlineStr">
        <is>
          <t>League One</t>
        </is>
      </c>
      <c r="D1074" s="24" t="n">
        <v>13</v>
      </c>
      <c r="E1074" s="29" t="n">
        <v>46319.625</v>
      </c>
      <c r="F1074" s="24" t="inlineStr">
        <is>
          <t>Cambridge</t>
        </is>
      </c>
      <c r="G1074" s="24" t="inlineStr">
        <is>
          <t>Plymouth</t>
        </is>
      </c>
      <c r="H1074" s="37" t="n"/>
      <c r="I1074" s="37" t="n"/>
      <c r="J1074" s="37" t="n"/>
      <c r="K1074" s="37" t="n"/>
      <c r="L1074" s="31" t="n">
        <v>0.3213147529945714</v>
      </c>
      <c r="M1074" s="31" t="n">
        <v>0.2838222460813483</v>
      </c>
      <c r="N1074" s="31" t="n">
        <v>0.3948630009240804</v>
      </c>
      <c r="O1074" s="33">
        <f>3*L1074+M1074</f>
        <v/>
      </c>
      <c r="P1074" s="33">
        <f>3*N1074+M1074</f>
        <v/>
      </c>
      <c r="Q1074" s="31">
        <f>IF(OR(J1074="",K1074=""),"",SUMPRODUCT(POISSON(Helper!$A$2:$A$122,J1074,FALSE)*POISSON(Helper!$B$2:$B$122,K1074,FALSE)*Helper!$C$2:$C$122))</f>
        <v/>
      </c>
      <c r="R1074" s="31">
        <f>IF(OR(J1074="",K1074=""),"",SUMPRODUCT(POISSON(Helper!$A$2:$A$122,J1074,FALSE)*POISSON(Helper!$B$2:$B$122,K1074,FALSE)*Helper!$D$2:$D$122))</f>
        <v/>
      </c>
      <c r="S1074" s="31">
        <f>IF(Q1074="","",1-Q1074-R1074)</f>
        <v/>
      </c>
      <c r="T1074" s="33">
        <f>IF(Q1074="","",3*Q1074+R1074)</f>
        <v/>
      </c>
      <c r="U1074" s="33">
        <f>IF(Q1074="","",3*S1074+R1074)</f>
        <v/>
      </c>
      <c r="V1074" s="24">
        <f>IF(OR(H1074="",I1074=""),"",IF(H1074&gt;I1074,3,IF(H1074=I1074,1,0)))</f>
        <v/>
      </c>
      <c r="W1074" s="24">
        <f>IF(OR(H1074="",I1074=""),"",IF(I1074&gt;H1074,3,IF(H1074=I1074,1,0)))</f>
        <v/>
      </c>
      <c r="X1074" s="24">
        <f>IF(OR(H1074="",I1074=""),0,1)</f>
        <v/>
      </c>
      <c r="Y1074" s="24" t="n"/>
    </row>
    <row r="1075">
      <c r="A1075" s="24" t="inlineStr">
        <is>
          <t>E2-Doncaste-Sheffiel</t>
        </is>
      </c>
      <c r="B1075" s="24" t="inlineStr">
        <is>
          <t>E2</t>
        </is>
      </c>
      <c r="C1075" s="24" t="inlineStr">
        <is>
          <t>League One</t>
        </is>
      </c>
      <c r="D1075" s="24" t="n">
        <v>13</v>
      </c>
      <c r="E1075" s="29" t="n">
        <v>46319.625</v>
      </c>
      <c r="F1075" s="24" t="inlineStr">
        <is>
          <t>Doncaster</t>
        </is>
      </c>
      <c r="G1075" s="24" t="inlineStr">
        <is>
          <t>Sheffield Wed</t>
        </is>
      </c>
      <c r="H1075" s="37" t="n"/>
      <c r="I1075" s="37" t="n"/>
      <c r="J1075" s="37" t="n"/>
      <c r="K1075" s="37" t="n"/>
      <c r="L1075" s="31" t="n">
        <v>0.3202471578698149</v>
      </c>
      <c r="M1075" s="31" t="n">
        <v>0.2837396981054279</v>
      </c>
      <c r="N1075" s="31" t="n">
        <v>0.3960131440247572</v>
      </c>
      <c r="O1075" s="33">
        <f>3*L1075+M1075</f>
        <v/>
      </c>
      <c r="P1075" s="33">
        <f>3*N1075+M1075</f>
        <v/>
      </c>
      <c r="Q1075" s="31">
        <f>IF(OR(J1075="",K1075=""),"",SUMPRODUCT(POISSON(Helper!$A$2:$A$122,J1075,FALSE)*POISSON(Helper!$B$2:$B$122,K1075,FALSE)*Helper!$C$2:$C$122))</f>
        <v/>
      </c>
      <c r="R1075" s="31">
        <f>IF(OR(J1075="",K1075=""),"",SUMPRODUCT(POISSON(Helper!$A$2:$A$122,J1075,FALSE)*POISSON(Helper!$B$2:$B$122,K1075,FALSE)*Helper!$D$2:$D$122))</f>
        <v/>
      </c>
      <c r="S1075" s="31">
        <f>IF(Q1075="","",1-Q1075-R1075)</f>
        <v/>
      </c>
      <c r="T1075" s="33">
        <f>IF(Q1075="","",3*Q1075+R1075)</f>
        <v/>
      </c>
      <c r="U1075" s="33">
        <f>IF(Q1075="","",3*S1075+R1075)</f>
        <v/>
      </c>
      <c r="V1075" s="24">
        <f>IF(OR(H1075="",I1075=""),"",IF(H1075&gt;I1075,3,IF(H1075=I1075,1,0)))</f>
        <v/>
      </c>
      <c r="W1075" s="24">
        <f>IF(OR(H1075="",I1075=""),"",IF(I1075&gt;H1075,3,IF(H1075=I1075,1,0)))</f>
        <v/>
      </c>
      <c r="X1075" s="24">
        <f>IF(OR(H1075="",I1075=""),0,1)</f>
        <v/>
      </c>
      <c r="Y1075" s="24" t="n"/>
    </row>
    <row r="1076">
      <c r="A1076" s="24" t="inlineStr">
        <is>
          <t>E2-NottsCou-Stockpor</t>
        </is>
      </c>
      <c r="B1076" s="24" t="inlineStr">
        <is>
          <t>E2</t>
        </is>
      </c>
      <c r="C1076" s="24" t="inlineStr">
        <is>
          <t>League One</t>
        </is>
      </c>
      <c r="D1076" s="24" t="n">
        <v>13</v>
      </c>
      <c r="E1076" s="29" t="n">
        <v>46319.625</v>
      </c>
      <c r="F1076" s="24" t="inlineStr">
        <is>
          <t>Notts County</t>
        </is>
      </c>
      <c r="G1076" s="24" t="inlineStr">
        <is>
          <t>Stockport</t>
        </is>
      </c>
      <c r="H1076" s="37" t="n"/>
      <c r="I1076" s="37" t="n"/>
      <c r="J1076" s="37" t="n"/>
      <c r="K1076" s="37" t="n"/>
      <c r="L1076" s="31" t="n">
        <v>0.3530286764138093</v>
      </c>
      <c r="M1076" s="31" t="n">
        <v>0.2851508580128831</v>
      </c>
      <c r="N1076" s="31" t="n">
        <v>0.3618204655733076</v>
      </c>
      <c r="O1076" s="33">
        <f>3*L1076+M1076</f>
        <v/>
      </c>
      <c r="P1076" s="33">
        <f>3*N1076+M1076</f>
        <v/>
      </c>
      <c r="Q1076" s="31">
        <f>IF(OR(J1076="",K1076=""),"",SUMPRODUCT(POISSON(Helper!$A$2:$A$122,J1076,FALSE)*POISSON(Helper!$B$2:$B$122,K1076,FALSE)*Helper!$C$2:$C$122))</f>
        <v/>
      </c>
      <c r="R1076" s="31">
        <f>IF(OR(J1076="",K1076=""),"",SUMPRODUCT(POISSON(Helper!$A$2:$A$122,J1076,FALSE)*POISSON(Helper!$B$2:$B$122,K1076,FALSE)*Helper!$D$2:$D$122))</f>
        <v/>
      </c>
      <c r="S1076" s="31">
        <f>IF(Q1076="","",1-Q1076-R1076)</f>
        <v/>
      </c>
      <c r="T1076" s="33">
        <f>IF(Q1076="","",3*Q1076+R1076)</f>
        <v/>
      </c>
      <c r="U1076" s="33">
        <f>IF(Q1076="","",3*S1076+R1076)</f>
        <v/>
      </c>
      <c r="V1076" s="24">
        <f>IF(OR(H1076="",I1076=""),"",IF(H1076&gt;I1076,3,IF(H1076=I1076,1,0)))</f>
        <v/>
      </c>
      <c r="W1076" s="24">
        <f>IF(OR(H1076="",I1076=""),"",IF(I1076&gt;H1076,3,IF(H1076=I1076,1,0)))</f>
        <v/>
      </c>
      <c r="X1076" s="24">
        <f>IF(OR(H1076="",I1076=""),0,1)</f>
        <v/>
      </c>
      <c r="Y1076" s="24" t="n"/>
    </row>
    <row r="1077">
      <c r="A1077" s="24" t="inlineStr">
        <is>
          <t>E2-Oxford-Bradford</t>
        </is>
      </c>
      <c r="B1077" s="24" t="inlineStr">
        <is>
          <t>E2</t>
        </is>
      </c>
      <c r="C1077" s="24" t="inlineStr">
        <is>
          <t>League One</t>
        </is>
      </c>
      <c r="D1077" s="24" t="n">
        <v>13</v>
      </c>
      <c r="E1077" s="29" t="n">
        <v>46319.625</v>
      </c>
      <c r="F1077" s="24" t="inlineStr">
        <is>
          <t>Oxford</t>
        </is>
      </c>
      <c r="G1077" s="24" t="inlineStr">
        <is>
          <t>Bradford</t>
        </is>
      </c>
      <c r="H1077" s="37" t="n"/>
      <c r="I1077" s="37" t="n"/>
      <c r="J1077" s="37" t="n"/>
      <c r="K1077" s="37" t="n"/>
      <c r="L1077" s="31" t="n">
        <v>0.3887700254826821</v>
      </c>
      <c r="M1077" s="31" t="n">
        <v>0.2842198110358169</v>
      </c>
      <c r="N1077" s="31" t="n">
        <v>0.3270101634815009</v>
      </c>
      <c r="O1077" s="33">
        <f>3*L1077+M1077</f>
        <v/>
      </c>
      <c r="P1077" s="33">
        <f>3*N1077+M1077</f>
        <v/>
      </c>
      <c r="Q1077" s="31">
        <f>IF(OR(J1077="",K1077=""),"",SUMPRODUCT(POISSON(Helper!$A$2:$A$122,J1077,FALSE)*POISSON(Helper!$B$2:$B$122,K1077,FALSE)*Helper!$C$2:$C$122))</f>
        <v/>
      </c>
      <c r="R1077" s="31">
        <f>IF(OR(J1077="",K1077=""),"",SUMPRODUCT(POISSON(Helper!$A$2:$A$122,J1077,FALSE)*POISSON(Helper!$B$2:$B$122,K1077,FALSE)*Helper!$D$2:$D$122))</f>
        <v/>
      </c>
      <c r="S1077" s="31">
        <f>IF(Q1077="","",1-Q1077-R1077)</f>
        <v/>
      </c>
      <c r="T1077" s="33">
        <f>IF(Q1077="","",3*Q1077+R1077)</f>
        <v/>
      </c>
      <c r="U1077" s="33">
        <f>IF(Q1077="","",3*S1077+R1077)</f>
        <v/>
      </c>
      <c r="V1077" s="24">
        <f>IF(OR(H1077="",I1077=""),"",IF(H1077&gt;I1077,3,IF(H1077=I1077,1,0)))</f>
        <v/>
      </c>
      <c r="W1077" s="24">
        <f>IF(OR(H1077="",I1077=""),"",IF(I1077&gt;H1077,3,IF(H1077=I1077,1,0)))</f>
        <v/>
      </c>
      <c r="X1077" s="24">
        <f>IF(OR(H1077="",I1077=""),0,1)</f>
        <v/>
      </c>
      <c r="Y1077" s="24" t="n"/>
    </row>
    <row r="1078">
      <c r="A1078" s="24" t="inlineStr">
        <is>
          <t>E2-Reading-Barnsley</t>
        </is>
      </c>
      <c r="B1078" s="24" t="inlineStr">
        <is>
          <t>E2</t>
        </is>
      </c>
      <c r="C1078" s="24" t="inlineStr">
        <is>
          <t>League One</t>
        </is>
      </c>
      <c r="D1078" s="24" t="n">
        <v>13</v>
      </c>
      <c r="E1078" s="29" t="n">
        <v>46319.625</v>
      </c>
      <c r="F1078" s="24" t="inlineStr">
        <is>
          <t>Reading</t>
        </is>
      </c>
      <c r="G1078" s="24" t="inlineStr">
        <is>
          <t>Barnsley</t>
        </is>
      </c>
      <c r="H1078" s="37" t="n"/>
      <c r="I1078" s="37" t="n"/>
      <c r="J1078" s="37" t="n"/>
      <c r="K1078" s="37" t="n"/>
      <c r="L1078" s="31" t="n">
        <v>0.4230464679693519</v>
      </c>
      <c r="M1078" s="31" t="n">
        <v>0.2811334660956242</v>
      </c>
      <c r="N1078" s="31" t="n">
        <v>0.2958200659350238</v>
      </c>
      <c r="O1078" s="33">
        <f>3*L1078+M1078</f>
        <v/>
      </c>
      <c r="P1078" s="33">
        <f>3*N1078+M1078</f>
        <v/>
      </c>
      <c r="Q1078" s="31">
        <f>IF(OR(J1078="",K1078=""),"",SUMPRODUCT(POISSON(Helper!$A$2:$A$122,J1078,FALSE)*POISSON(Helper!$B$2:$B$122,K1078,FALSE)*Helper!$C$2:$C$122))</f>
        <v/>
      </c>
      <c r="R1078" s="31">
        <f>IF(OR(J1078="",K1078=""),"",SUMPRODUCT(POISSON(Helper!$A$2:$A$122,J1078,FALSE)*POISSON(Helper!$B$2:$B$122,K1078,FALSE)*Helper!$D$2:$D$122))</f>
        <v/>
      </c>
      <c r="S1078" s="31">
        <f>IF(Q1078="","",1-Q1078-R1078)</f>
        <v/>
      </c>
      <c r="T1078" s="33">
        <f>IF(Q1078="","",3*Q1078+R1078)</f>
        <v/>
      </c>
      <c r="U1078" s="33">
        <f>IF(Q1078="","",3*S1078+R1078)</f>
        <v/>
      </c>
      <c r="V1078" s="24">
        <f>IF(OR(H1078="",I1078=""),"",IF(H1078&gt;I1078,3,IF(H1078=I1078,1,0)))</f>
        <v/>
      </c>
      <c r="W1078" s="24">
        <f>IF(OR(H1078="",I1078=""),"",IF(I1078&gt;H1078,3,IF(H1078=I1078,1,0)))</f>
        <v/>
      </c>
      <c r="X1078" s="24">
        <f>IF(OR(H1078="",I1078=""),0,1)</f>
        <v/>
      </c>
      <c r="Y1078" s="24" t="n"/>
    </row>
    <row r="1079">
      <c r="A1079" s="24" t="inlineStr">
        <is>
          <t>E2-Stevenag-MKDons</t>
        </is>
      </c>
      <c r="B1079" s="24" t="inlineStr">
        <is>
          <t>E2</t>
        </is>
      </c>
      <c r="C1079" s="24" t="inlineStr">
        <is>
          <t>League One</t>
        </is>
      </c>
      <c r="D1079" s="24" t="n">
        <v>13</v>
      </c>
      <c r="E1079" s="29" t="n">
        <v>46319.625</v>
      </c>
      <c r="F1079" s="24" t="inlineStr">
        <is>
          <t>Stevenage</t>
        </is>
      </c>
      <c r="G1079" s="24" t="inlineStr">
        <is>
          <t>MK Dons</t>
        </is>
      </c>
      <c r="H1079" s="37" t="n"/>
      <c r="I1079" s="37" t="n"/>
      <c r="J1079" s="37" t="n"/>
      <c r="K1079" s="37" t="n"/>
      <c r="L1079" s="31" t="n">
        <v>0.3545840339263456</v>
      </c>
      <c r="M1079" s="31" t="n">
        <v>0.2851621032139807</v>
      </c>
      <c r="N1079" s="31" t="n">
        <v>0.3602538628596737</v>
      </c>
      <c r="O1079" s="33">
        <f>3*L1079+M1079</f>
        <v/>
      </c>
      <c r="P1079" s="33">
        <f>3*N1079+M1079</f>
        <v/>
      </c>
      <c r="Q1079" s="31">
        <f>IF(OR(J1079="",K1079=""),"",SUMPRODUCT(POISSON(Helper!$A$2:$A$122,J1079,FALSE)*POISSON(Helper!$B$2:$B$122,K1079,FALSE)*Helper!$C$2:$C$122))</f>
        <v/>
      </c>
      <c r="R1079" s="31">
        <f>IF(OR(J1079="",K1079=""),"",SUMPRODUCT(POISSON(Helper!$A$2:$A$122,J1079,FALSE)*POISSON(Helper!$B$2:$B$122,K1079,FALSE)*Helper!$D$2:$D$122))</f>
        <v/>
      </c>
      <c r="S1079" s="31">
        <f>IF(Q1079="","",1-Q1079-R1079)</f>
        <v/>
      </c>
      <c r="T1079" s="33">
        <f>IF(Q1079="","",3*Q1079+R1079)</f>
        <v/>
      </c>
      <c r="U1079" s="33">
        <f>IF(Q1079="","",3*S1079+R1079)</f>
        <v/>
      </c>
      <c r="V1079" s="24">
        <f>IF(OR(H1079="",I1079=""),"",IF(H1079&gt;I1079,3,IF(H1079=I1079,1,0)))</f>
        <v/>
      </c>
      <c r="W1079" s="24">
        <f>IF(OR(H1079="",I1079=""),"",IF(I1079&gt;H1079,3,IF(H1079=I1079,1,0)))</f>
        <v/>
      </c>
      <c r="X1079" s="24">
        <f>IF(OR(H1079="",I1079=""),0,1)</f>
        <v/>
      </c>
      <c r="Y1079" s="24" t="n"/>
    </row>
    <row r="1080">
      <c r="A1080" s="24" t="inlineStr">
        <is>
          <t>E2-Leiceste-Wigan</t>
        </is>
      </c>
      <c r="B1080" s="24" t="inlineStr">
        <is>
          <t>E2</t>
        </is>
      </c>
      <c r="C1080" s="24" t="inlineStr">
        <is>
          <t>League One</t>
        </is>
      </c>
      <c r="D1080" s="24" t="n">
        <v>8</v>
      </c>
      <c r="E1080" s="29" t="n">
        <v>46322.82291666666</v>
      </c>
      <c r="F1080" s="24" t="inlineStr">
        <is>
          <t>Leicester</t>
        </is>
      </c>
      <c r="G1080" s="24" t="inlineStr">
        <is>
          <t>Wigan</t>
        </is>
      </c>
      <c r="H1080" s="37" t="n"/>
      <c r="I1080" s="37" t="n"/>
      <c r="J1080" s="37" t="n"/>
      <c r="K1080" s="37" t="n"/>
      <c r="L1080" s="31" t="n">
        <v>0.5762620079024978</v>
      </c>
      <c r="M1080" s="31" t="n">
        <v>0.2452510642195538</v>
      </c>
      <c r="N1080" s="31" t="n">
        <v>0.1784869278779483</v>
      </c>
      <c r="O1080" s="33">
        <f>3*L1080+M1080</f>
        <v/>
      </c>
      <c r="P1080" s="33">
        <f>3*N1080+M1080</f>
        <v/>
      </c>
      <c r="Q1080" s="31">
        <f>IF(OR(J1080="",K1080=""),"",SUMPRODUCT(POISSON(Helper!$A$2:$A$122,J1080,FALSE)*POISSON(Helper!$B$2:$B$122,K1080,FALSE)*Helper!$C$2:$C$122))</f>
        <v/>
      </c>
      <c r="R1080" s="31">
        <f>IF(OR(J1080="",K1080=""),"",SUMPRODUCT(POISSON(Helper!$A$2:$A$122,J1080,FALSE)*POISSON(Helper!$B$2:$B$122,K1080,FALSE)*Helper!$D$2:$D$122))</f>
        <v/>
      </c>
      <c r="S1080" s="31">
        <f>IF(Q1080="","",1-Q1080-R1080)</f>
        <v/>
      </c>
      <c r="T1080" s="33">
        <f>IF(Q1080="","",3*Q1080+R1080)</f>
        <v/>
      </c>
      <c r="U1080" s="33">
        <f>IF(Q1080="","",3*S1080+R1080)</f>
        <v/>
      </c>
      <c r="V1080" s="24">
        <f>IF(OR(H1080="",I1080=""),"",IF(H1080&gt;I1080,3,IF(H1080=I1080,1,0)))</f>
        <v/>
      </c>
      <c r="W1080" s="24">
        <f>IF(OR(H1080="",I1080=""),"",IF(I1080&gt;H1080,3,IF(H1080=I1080,1,0)))</f>
        <v/>
      </c>
      <c r="X1080" s="24">
        <f>IF(OR(H1080="",I1080=""),0,1)</f>
        <v/>
      </c>
      <c r="Y1080" s="24" t="n"/>
    </row>
    <row r="1081">
      <c r="A1081" s="24" t="inlineStr">
        <is>
          <t>E2-Luton-Doncaste</t>
        </is>
      </c>
      <c r="B1081" s="24" t="inlineStr">
        <is>
          <t>E2</t>
        </is>
      </c>
      <c r="C1081" s="24" t="inlineStr">
        <is>
          <t>League One</t>
        </is>
      </c>
      <c r="D1081" s="24" t="n">
        <v>9</v>
      </c>
      <c r="E1081" s="29" t="n">
        <v>46322.82291666666</v>
      </c>
      <c r="F1081" s="24" t="inlineStr">
        <is>
          <t>Luton</t>
        </is>
      </c>
      <c r="G1081" s="24" t="inlineStr">
        <is>
          <t>Doncaster</t>
        </is>
      </c>
      <c r="H1081" s="37" t="n"/>
      <c r="I1081" s="37" t="n"/>
      <c r="J1081" s="37" t="n"/>
      <c r="K1081" s="37" t="n"/>
      <c r="L1081" s="31" t="n">
        <v>0.4962441035971997</v>
      </c>
      <c r="M1081" s="31" t="n">
        <v>0.2681581899598804</v>
      </c>
      <c r="N1081" s="31" t="n">
        <v>0.23559770644292</v>
      </c>
      <c r="O1081" s="33">
        <f>3*L1081+M1081</f>
        <v/>
      </c>
      <c r="P1081" s="33">
        <f>3*N1081+M1081</f>
        <v/>
      </c>
      <c r="Q1081" s="31">
        <f>IF(OR(J1081="",K1081=""),"",SUMPRODUCT(POISSON(Helper!$A$2:$A$122,J1081,FALSE)*POISSON(Helper!$B$2:$B$122,K1081,FALSE)*Helper!$C$2:$C$122))</f>
        <v/>
      </c>
      <c r="R1081" s="31">
        <f>IF(OR(J1081="",K1081=""),"",SUMPRODUCT(POISSON(Helper!$A$2:$A$122,J1081,FALSE)*POISSON(Helper!$B$2:$B$122,K1081,FALSE)*Helper!$D$2:$D$122))</f>
        <v/>
      </c>
      <c r="S1081" s="31">
        <f>IF(Q1081="","",1-Q1081-R1081)</f>
        <v/>
      </c>
      <c r="T1081" s="33">
        <f>IF(Q1081="","",3*Q1081+R1081)</f>
        <v/>
      </c>
      <c r="U1081" s="33">
        <f>IF(Q1081="","",3*S1081+R1081)</f>
        <v/>
      </c>
      <c r="V1081" s="24">
        <f>IF(OR(H1081="",I1081=""),"",IF(H1081&gt;I1081,3,IF(H1081=I1081,1,0)))</f>
        <v/>
      </c>
      <c r="W1081" s="24">
        <f>IF(OR(H1081="",I1081=""),"",IF(I1081&gt;H1081,3,IF(H1081=I1081,1,0)))</f>
        <v/>
      </c>
      <c r="X1081" s="24">
        <f>IF(OR(H1081="",I1081=""),0,1)</f>
        <v/>
      </c>
      <c r="Y1081" s="24" t="n"/>
    </row>
    <row r="1082">
      <c r="A1082" s="24" t="inlineStr">
        <is>
          <t>E2-Oxford-Stockpor</t>
        </is>
      </c>
      <c r="B1082" s="24" t="inlineStr">
        <is>
          <t>E2</t>
        </is>
      </c>
      <c r="C1082" s="24" t="inlineStr">
        <is>
          <t>League One</t>
        </is>
      </c>
      <c r="D1082" s="24" t="n">
        <v>9</v>
      </c>
      <c r="E1082" s="29" t="n">
        <v>46322.82291666666</v>
      </c>
      <c r="F1082" s="24" t="inlineStr">
        <is>
          <t>Oxford</t>
        </is>
      </c>
      <c r="G1082" s="24" t="inlineStr">
        <is>
          <t>Stockport</t>
        </is>
      </c>
      <c r="H1082" s="37" t="n"/>
      <c r="I1082" s="37" t="n"/>
      <c r="J1082" s="37" t="n"/>
      <c r="K1082" s="37" t="n"/>
      <c r="L1082" s="31" t="n">
        <v>0.3785216714027185</v>
      </c>
      <c r="M1082" s="31" t="n">
        <v>0.2847353126676533</v>
      </c>
      <c r="N1082" s="31" t="n">
        <v>0.3367430159296282</v>
      </c>
      <c r="O1082" s="33">
        <f>3*L1082+M1082</f>
        <v/>
      </c>
      <c r="P1082" s="33">
        <f>3*N1082+M1082</f>
        <v/>
      </c>
      <c r="Q1082" s="31">
        <f>IF(OR(J1082="",K1082=""),"",SUMPRODUCT(POISSON(Helper!$A$2:$A$122,J1082,FALSE)*POISSON(Helper!$B$2:$B$122,K1082,FALSE)*Helper!$C$2:$C$122))</f>
        <v/>
      </c>
      <c r="R1082" s="31">
        <f>IF(OR(J1082="",K1082=""),"",SUMPRODUCT(POISSON(Helper!$A$2:$A$122,J1082,FALSE)*POISSON(Helper!$B$2:$B$122,K1082,FALSE)*Helper!$D$2:$D$122))</f>
        <v/>
      </c>
      <c r="S1082" s="31">
        <f>IF(Q1082="","",1-Q1082-R1082)</f>
        <v/>
      </c>
      <c r="T1082" s="33">
        <f>IF(Q1082="","",3*Q1082+R1082)</f>
        <v/>
      </c>
      <c r="U1082" s="33">
        <f>IF(Q1082="","",3*S1082+R1082)</f>
        <v/>
      </c>
      <c r="V1082" s="24">
        <f>IF(OR(H1082="",I1082=""),"",IF(H1082&gt;I1082,3,IF(H1082=I1082,1,0)))</f>
        <v/>
      </c>
      <c r="W1082" s="24">
        <f>IF(OR(H1082="",I1082=""),"",IF(I1082&gt;H1082,3,IF(H1082=I1082,1,0)))</f>
        <v/>
      </c>
      <c r="X1082" s="24">
        <f>IF(OR(H1082="",I1082=""),0,1)</f>
        <v/>
      </c>
      <c r="Y1082" s="24" t="n"/>
    </row>
    <row r="1083">
      <c r="A1083" s="24" t="inlineStr">
        <is>
          <t>E2-Sheffiel-Cambridg</t>
        </is>
      </c>
      <c r="B1083" s="24" t="inlineStr">
        <is>
          <t>E2</t>
        </is>
      </c>
      <c r="C1083" s="24" t="inlineStr">
        <is>
          <t>League One</t>
        </is>
      </c>
      <c r="D1083" s="24" t="n">
        <v>9</v>
      </c>
      <c r="E1083" s="29" t="n">
        <v>46322.82291666666</v>
      </c>
      <c r="F1083" s="24" t="inlineStr">
        <is>
          <t>Sheffield Wed</t>
        </is>
      </c>
      <c r="G1083" s="24" t="inlineStr">
        <is>
          <t>Cambridge</t>
        </is>
      </c>
      <c r="H1083" s="37" t="n"/>
      <c r="I1083" s="37" t="n"/>
      <c r="J1083" s="37" t="n"/>
      <c r="K1083" s="37" t="n"/>
      <c r="L1083" s="31" t="n">
        <v>0.5421167381070988</v>
      </c>
      <c r="M1083" s="31" t="n">
        <v>0.2560591348318039</v>
      </c>
      <c r="N1083" s="31" t="n">
        <v>0.2018241270610973</v>
      </c>
      <c r="O1083" s="33">
        <f>3*L1083+M1083</f>
        <v/>
      </c>
      <c r="P1083" s="33">
        <f>3*N1083+M1083</f>
        <v/>
      </c>
      <c r="Q1083" s="31">
        <f>IF(OR(J1083="",K1083=""),"",SUMPRODUCT(POISSON(Helper!$A$2:$A$122,J1083,FALSE)*POISSON(Helper!$B$2:$B$122,K1083,FALSE)*Helper!$C$2:$C$122))</f>
        <v/>
      </c>
      <c r="R1083" s="31">
        <f>IF(OR(J1083="",K1083=""),"",SUMPRODUCT(POISSON(Helper!$A$2:$A$122,J1083,FALSE)*POISSON(Helper!$B$2:$B$122,K1083,FALSE)*Helper!$D$2:$D$122))</f>
        <v/>
      </c>
      <c r="S1083" s="31">
        <f>IF(Q1083="","",1-Q1083-R1083)</f>
        <v/>
      </c>
      <c r="T1083" s="33">
        <f>IF(Q1083="","",3*Q1083+R1083)</f>
        <v/>
      </c>
      <c r="U1083" s="33">
        <f>IF(Q1083="","",3*S1083+R1083)</f>
        <v/>
      </c>
      <c r="V1083" s="24">
        <f>IF(OR(H1083="",I1083=""),"",IF(H1083&gt;I1083,3,IF(H1083=I1083,1,0)))</f>
        <v/>
      </c>
      <c r="W1083" s="24">
        <f>IF(OR(H1083="",I1083=""),"",IF(I1083&gt;H1083,3,IF(H1083=I1083,1,0)))</f>
        <v/>
      </c>
      <c r="X1083" s="24">
        <f>IF(OR(H1083="",I1083=""),0,1)</f>
        <v/>
      </c>
      <c r="Y1083" s="24" t="n"/>
    </row>
    <row r="1084">
      <c r="A1084" s="24" t="inlineStr">
        <is>
          <t>E2-Bradford-Huddersf</t>
        </is>
      </c>
      <c r="B1084" s="24" t="inlineStr">
        <is>
          <t>E2</t>
        </is>
      </c>
      <c r="C1084" s="24" t="inlineStr">
        <is>
          <t>League One</t>
        </is>
      </c>
      <c r="D1084" s="24" t="n">
        <v>14</v>
      </c>
      <c r="E1084" s="29" t="n">
        <v>46326.52083333334</v>
      </c>
      <c r="F1084" s="24" t="inlineStr">
        <is>
          <t>Bradford</t>
        </is>
      </c>
      <c r="G1084" s="24" t="inlineStr">
        <is>
          <t>Huddersfield</t>
        </is>
      </c>
      <c r="H1084" s="37" t="n"/>
      <c r="I1084" s="37" t="n"/>
      <c r="J1084" s="37" t="n"/>
      <c r="K1084" s="37" t="n"/>
      <c r="L1084" s="31" t="n">
        <v>0.3892878856411452</v>
      </c>
      <c r="M1084" s="31" t="n">
        <v>0.2841886362166318</v>
      </c>
      <c r="N1084" s="31" t="n">
        <v>0.326523478142223</v>
      </c>
      <c r="O1084" s="33">
        <f>3*L1084+M1084</f>
        <v/>
      </c>
      <c r="P1084" s="33">
        <f>3*N1084+M1084</f>
        <v/>
      </c>
      <c r="Q1084" s="31">
        <f>IF(OR(J1084="",K1084=""),"",SUMPRODUCT(POISSON(Helper!$A$2:$A$122,J1084,FALSE)*POISSON(Helper!$B$2:$B$122,K1084,FALSE)*Helper!$C$2:$C$122))</f>
        <v/>
      </c>
      <c r="R1084" s="31">
        <f>IF(OR(J1084="",K1084=""),"",SUMPRODUCT(POISSON(Helper!$A$2:$A$122,J1084,FALSE)*POISSON(Helper!$B$2:$B$122,K1084,FALSE)*Helper!$D$2:$D$122))</f>
        <v/>
      </c>
      <c r="S1084" s="31">
        <f>IF(Q1084="","",1-Q1084-R1084)</f>
        <v/>
      </c>
      <c r="T1084" s="33">
        <f>IF(Q1084="","",3*Q1084+R1084)</f>
        <v/>
      </c>
      <c r="U1084" s="33">
        <f>IF(Q1084="","",3*S1084+R1084)</f>
        <v/>
      </c>
      <c r="V1084" s="24">
        <f>IF(OR(H1084="",I1084=""),"",IF(H1084&gt;I1084,3,IF(H1084=I1084,1,0)))</f>
        <v/>
      </c>
      <c r="W1084" s="24">
        <f>IF(OR(H1084="",I1084=""),"",IF(I1084&gt;H1084,3,IF(H1084=I1084,1,0)))</f>
        <v/>
      </c>
      <c r="X1084" s="24">
        <f>IF(OR(H1084="",I1084=""),0,1)</f>
        <v/>
      </c>
      <c r="Y1084" s="24" t="n"/>
    </row>
    <row r="1085">
      <c r="A1085" s="24" t="inlineStr">
        <is>
          <t>E2-LeytonOr-Cambridg</t>
        </is>
      </c>
      <c r="B1085" s="24" t="inlineStr">
        <is>
          <t>E2</t>
        </is>
      </c>
      <c r="C1085" s="24" t="inlineStr">
        <is>
          <t>League One</t>
        </is>
      </c>
      <c r="D1085" s="24" t="n">
        <v>14</v>
      </c>
      <c r="E1085" s="29" t="n">
        <v>46326.52083333334</v>
      </c>
      <c r="F1085" s="24" t="inlineStr">
        <is>
          <t>Leyton Orient</t>
        </is>
      </c>
      <c r="G1085" s="24" t="inlineStr">
        <is>
          <t>Cambridge</t>
        </is>
      </c>
      <c r="H1085" s="37" t="n"/>
      <c r="I1085" s="37" t="n"/>
      <c r="J1085" s="37" t="n"/>
      <c r="K1085" s="37" t="n"/>
      <c r="L1085" s="31" t="n">
        <v>0.4304497490902736</v>
      </c>
      <c r="M1085" s="31" t="n">
        <v>0.2802034479515718</v>
      </c>
      <c r="N1085" s="31" t="n">
        <v>0.2893468029581547</v>
      </c>
      <c r="O1085" s="33">
        <f>3*L1085+M1085</f>
        <v/>
      </c>
      <c r="P1085" s="33">
        <f>3*N1085+M1085</f>
        <v/>
      </c>
      <c r="Q1085" s="31">
        <f>IF(OR(J1085="",K1085=""),"",SUMPRODUCT(POISSON(Helper!$A$2:$A$122,J1085,FALSE)*POISSON(Helper!$B$2:$B$122,K1085,FALSE)*Helper!$C$2:$C$122))</f>
        <v/>
      </c>
      <c r="R1085" s="31">
        <f>IF(OR(J1085="",K1085=""),"",SUMPRODUCT(POISSON(Helper!$A$2:$A$122,J1085,FALSE)*POISSON(Helper!$B$2:$B$122,K1085,FALSE)*Helper!$D$2:$D$122))</f>
        <v/>
      </c>
      <c r="S1085" s="31">
        <f>IF(Q1085="","",1-Q1085-R1085)</f>
        <v/>
      </c>
      <c r="T1085" s="33">
        <f>IF(Q1085="","",3*Q1085+R1085)</f>
        <v/>
      </c>
      <c r="U1085" s="33">
        <f>IF(Q1085="","",3*S1085+R1085)</f>
        <v/>
      </c>
      <c r="V1085" s="24">
        <f>IF(OR(H1085="",I1085=""),"",IF(H1085&gt;I1085,3,IF(H1085=I1085,1,0)))</f>
        <v/>
      </c>
      <c r="W1085" s="24">
        <f>IF(OR(H1085="",I1085=""),"",IF(I1085&gt;H1085,3,IF(H1085=I1085,1,0)))</f>
        <v/>
      </c>
      <c r="X1085" s="24">
        <f>IF(OR(H1085="",I1085=""),0,1)</f>
        <v/>
      </c>
      <c r="Y1085" s="24" t="n"/>
    </row>
    <row r="1086">
      <c r="A1086" s="24" t="inlineStr">
        <is>
          <t>E2-Plymouth-Reading</t>
        </is>
      </c>
      <c r="B1086" s="24" t="inlineStr">
        <is>
          <t>E2</t>
        </is>
      </c>
      <c r="C1086" s="24" t="inlineStr">
        <is>
          <t>League One</t>
        </is>
      </c>
      <c r="D1086" s="24" t="n">
        <v>14</v>
      </c>
      <c r="E1086" s="29" t="n">
        <v>46326.52083333334</v>
      </c>
      <c r="F1086" s="24" t="inlineStr">
        <is>
          <t>Plymouth</t>
        </is>
      </c>
      <c r="G1086" s="24" t="inlineStr">
        <is>
          <t>Reading</t>
        </is>
      </c>
      <c r="H1086" s="37" t="n"/>
      <c r="I1086" s="37" t="n"/>
      <c r="J1086" s="37" t="n"/>
      <c r="K1086" s="37" t="n"/>
      <c r="L1086" s="31" t="n">
        <v>0.4598975374772906</v>
      </c>
      <c r="M1086" s="31" t="n">
        <v>0.275629503445845</v>
      </c>
      <c r="N1086" s="31" t="n">
        <v>0.2644729590768645</v>
      </c>
      <c r="O1086" s="33">
        <f>3*L1086+M1086</f>
        <v/>
      </c>
      <c r="P1086" s="33">
        <f>3*N1086+M1086</f>
        <v/>
      </c>
      <c r="Q1086" s="31">
        <f>IF(OR(J1086="",K1086=""),"",SUMPRODUCT(POISSON(Helper!$A$2:$A$122,J1086,FALSE)*POISSON(Helper!$B$2:$B$122,K1086,FALSE)*Helper!$C$2:$C$122))</f>
        <v/>
      </c>
      <c r="R1086" s="31">
        <f>IF(OR(J1086="",K1086=""),"",SUMPRODUCT(POISSON(Helper!$A$2:$A$122,J1086,FALSE)*POISSON(Helper!$B$2:$B$122,K1086,FALSE)*Helper!$D$2:$D$122))</f>
        <v/>
      </c>
      <c r="S1086" s="31">
        <f>IF(Q1086="","",1-Q1086-R1086)</f>
        <v/>
      </c>
      <c r="T1086" s="33">
        <f>IF(Q1086="","",3*Q1086+R1086)</f>
        <v/>
      </c>
      <c r="U1086" s="33">
        <f>IF(Q1086="","",3*S1086+R1086)</f>
        <v/>
      </c>
      <c r="V1086" s="24">
        <f>IF(OR(H1086="",I1086=""),"",IF(H1086&gt;I1086,3,IF(H1086=I1086,1,0)))</f>
        <v/>
      </c>
      <c r="W1086" s="24">
        <f>IF(OR(H1086="",I1086=""),"",IF(I1086&gt;H1086,3,IF(H1086=I1086,1,0)))</f>
        <v/>
      </c>
      <c r="X1086" s="24">
        <f>IF(OR(H1086="",I1086=""),0,1)</f>
        <v/>
      </c>
      <c r="Y1086" s="24" t="n"/>
    </row>
    <row r="1087">
      <c r="A1087" s="24" t="inlineStr">
        <is>
          <t>E2-Barnsley-Oxford</t>
        </is>
      </c>
      <c r="B1087" s="24" t="inlineStr">
        <is>
          <t>E2</t>
        </is>
      </c>
      <c r="C1087" s="24" t="inlineStr">
        <is>
          <t>League One</t>
        </is>
      </c>
      <c r="D1087" s="24" t="n">
        <v>14</v>
      </c>
      <c r="E1087" s="29" t="n">
        <v>46326.625</v>
      </c>
      <c r="F1087" s="24" t="inlineStr">
        <is>
          <t>Barnsley</t>
        </is>
      </c>
      <c r="G1087" s="24" t="inlineStr">
        <is>
          <t>Oxford</t>
        </is>
      </c>
      <c r="H1087" s="37" t="n"/>
      <c r="I1087" s="37" t="n"/>
      <c r="J1087" s="37" t="n"/>
      <c r="K1087" s="37" t="n"/>
      <c r="L1087" s="31" t="n">
        <v>0.3974732346779467</v>
      </c>
      <c r="M1087" s="31" t="n">
        <v>0.2836314991678083</v>
      </c>
      <c r="N1087" s="31" t="n">
        <v>0.3188952661542451</v>
      </c>
      <c r="O1087" s="33">
        <f>3*L1087+M1087</f>
        <v/>
      </c>
      <c r="P1087" s="33">
        <f>3*N1087+M1087</f>
        <v/>
      </c>
      <c r="Q1087" s="31">
        <f>IF(OR(J1087="",K1087=""),"",SUMPRODUCT(POISSON(Helper!$A$2:$A$122,J1087,FALSE)*POISSON(Helper!$B$2:$B$122,K1087,FALSE)*Helper!$C$2:$C$122))</f>
        <v/>
      </c>
      <c r="R1087" s="31">
        <f>IF(OR(J1087="",K1087=""),"",SUMPRODUCT(POISSON(Helper!$A$2:$A$122,J1087,FALSE)*POISSON(Helper!$B$2:$B$122,K1087,FALSE)*Helper!$D$2:$D$122))</f>
        <v/>
      </c>
      <c r="S1087" s="31">
        <f>IF(Q1087="","",1-Q1087-R1087)</f>
        <v/>
      </c>
      <c r="T1087" s="33">
        <f>IF(Q1087="","",3*Q1087+R1087)</f>
        <v/>
      </c>
      <c r="U1087" s="33">
        <f>IF(Q1087="","",3*S1087+R1087)</f>
        <v/>
      </c>
      <c r="V1087" s="24">
        <f>IF(OR(H1087="",I1087=""),"",IF(H1087&gt;I1087,3,IF(H1087=I1087,1,0)))</f>
        <v/>
      </c>
      <c r="W1087" s="24">
        <f>IF(OR(H1087="",I1087=""),"",IF(I1087&gt;H1087,3,IF(H1087=I1087,1,0)))</f>
        <v/>
      </c>
      <c r="X1087" s="24">
        <f>IF(OR(H1087="",I1087=""),0,1)</f>
        <v/>
      </c>
      <c r="Y1087" s="24" t="n"/>
    </row>
    <row r="1088">
      <c r="A1088" s="24" t="inlineStr">
        <is>
          <t>E2-Leiceste-Stevenag</t>
        </is>
      </c>
      <c r="B1088" s="24" t="inlineStr">
        <is>
          <t>E2</t>
        </is>
      </c>
      <c r="C1088" s="24" t="inlineStr">
        <is>
          <t>League One</t>
        </is>
      </c>
      <c r="D1088" s="24" t="n">
        <v>14</v>
      </c>
      <c r="E1088" s="29" t="n">
        <v>46326.625</v>
      </c>
      <c r="F1088" s="24" t="inlineStr">
        <is>
          <t>Leicester</t>
        </is>
      </c>
      <c r="G1088" s="24" t="inlineStr">
        <is>
          <t>Stevenage</t>
        </is>
      </c>
      <c r="H1088" s="37" t="n"/>
      <c r="I1088" s="37" t="n"/>
      <c r="J1088" s="37" t="n"/>
      <c r="K1088" s="37" t="n"/>
      <c r="L1088" s="31" t="n">
        <v>0.5837725537288447</v>
      </c>
      <c r="M1088" s="31" t="n">
        <v>0.2426770550381432</v>
      </c>
      <c r="N1088" s="31" t="n">
        <v>0.1735503912330121</v>
      </c>
      <c r="O1088" s="33">
        <f>3*L1088+M1088</f>
        <v/>
      </c>
      <c r="P1088" s="33">
        <f>3*N1088+M1088</f>
        <v/>
      </c>
      <c r="Q1088" s="31">
        <f>IF(OR(J1088="",K1088=""),"",SUMPRODUCT(POISSON(Helper!$A$2:$A$122,J1088,FALSE)*POISSON(Helper!$B$2:$B$122,K1088,FALSE)*Helper!$C$2:$C$122))</f>
        <v/>
      </c>
      <c r="R1088" s="31">
        <f>IF(OR(J1088="",K1088=""),"",SUMPRODUCT(POISSON(Helper!$A$2:$A$122,J1088,FALSE)*POISSON(Helper!$B$2:$B$122,K1088,FALSE)*Helper!$D$2:$D$122))</f>
        <v/>
      </c>
      <c r="S1088" s="31">
        <f>IF(Q1088="","",1-Q1088-R1088)</f>
        <v/>
      </c>
      <c r="T1088" s="33">
        <f>IF(Q1088="","",3*Q1088+R1088)</f>
        <v/>
      </c>
      <c r="U1088" s="33">
        <f>IF(Q1088="","",3*S1088+R1088)</f>
        <v/>
      </c>
      <c r="V1088" s="24">
        <f>IF(OR(H1088="",I1088=""),"",IF(H1088&gt;I1088,3,IF(H1088=I1088,1,0)))</f>
        <v/>
      </c>
      <c r="W1088" s="24">
        <f>IF(OR(H1088="",I1088=""),"",IF(I1088&gt;H1088,3,IF(H1088=I1088,1,0)))</f>
        <v/>
      </c>
      <c r="X1088" s="24">
        <f>IF(OR(H1088="",I1088=""),0,1)</f>
        <v/>
      </c>
      <c r="Y1088" s="24" t="n"/>
    </row>
    <row r="1089">
      <c r="A1089" s="24" t="inlineStr">
        <is>
          <t>E2-MKDons-Doncaste</t>
        </is>
      </c>
      <c r="B1089" s="24" t="inlineStr">
        <is>
          <t>E2</t>
        </is>
      </c>
      <c r="C1089" s="24" t="inlineStr">
        <is>
          <t>League One</t>
        </is>
      </c>
      <c r="D1089" s="24" t="n">
        <v>14</v>
      </c>
      <c r="E1089" s="29" t="n">
        <v>46326.625</v>
      </c>
      <c r="F1089" s="24" t="inlineStr">
        <is>
          <t>MK Dons</t>
        </is>
      </c>
      <c r="G1089" s="24" t="inlineStr">
        <is>
          <t>Doncaster</t>
        </is>
      </c>
      <c r="H1089" s="37" t="n"/>
      <c r="I1089" s="37" t="n"/>
      <c r="J1089" s="37" t="n"/>
      <c r="K1089" s="37" t="n"/>
      <c r="L1089" s="31" t="n">
        <v>0.4655865661925959</v>
      </c>
      <c r="M1089" s="31" t="n">
        <v>0.274589881390045</v>
      </c>
      <c r="N1089" s="31" t="n">
        <v>0.259823552417359</v>
      </c>
      <c r="O1089" s="33">
        <f>3*L1089+M1089</f>
        <v/>
      </c>
      <c r="P1089" s="33">
        <f>3*N1089+M1089</f>
        <v/>
      </c>
      <c r="Q1089" s="31">
        <f>IF(OR(J1089="",K1089=""),"",SUMPRODUCT(POISSON(Helper!$A$2:$A$122,J1089,FALSE)*POISSON(Helper!$B$2:$B$122,K1089,FALSE)*Helper!$C$2:$C$122))</f>
        <v/>
      </c>
      <c r="R1089" s="31">
        <f>IF(OR(J1089="",K1089=""),"",SUMPRODUCT(POISSON(Helper!$A$2:$A$122,J1089,FALSE)*POISSON(Helper!$B$2:$B$122,K1089,FALSE)*Helper!$D$2:$D$122))</f>
        <v/>
      </c>
      <c r="S1089" s="31">
        <f>IF(Q1089="","",1-Q1089-R1089)</f>
        <v/>
      </c>
      <c r="T1089" s="33">
        <f>IF(Q1089="","",3*Q1089+R1089)</f>
        <v/>
      </c>
      <c r="U1089" s="33">
        <f>IF(Q1089="","",3*S1089+R1089)</f>
        <v/>
      </c>
      <c r="V1089" s="24">
        <f>IF(OR(H1089="",I1089=""),"",IF(H1089&gt;I1089,3,IF(H1089=I1089,1,0)))</f>
        <v/>
      </c>
      <c r="W1089" s="24">
        <f>IF(OR(H1089="",I1089=""),"",IF(I1089&gt;H1089,3,IF(H1089=I1089,1,0)))</f>
        <v/>
      </c>
      <c r="X1089" s="24">
        <f>IF(OR(H1089="",I1089=""),0,1)</f>
        <v/>
      </c>
      <c r="Y1089" s="24" t="n"/>
    </row>
    <row r="1090">
      <c r="A1090" s="24" t="inlineStr">
        <is>
          <t>E2-Mansfiel-NottsCou</t>
        </is>
      </c>
      <c r="B1090" s="24" t="inlineStr">
        <is>
          <t>E2</t>
        </is>
      </c>
      <c r="C1090" s="24" t="inlineStr">
        <is>
          <t>League One</t>
        </is>
      </c>
      <c r="D1090" s="24" t="n">
        <v>14</v>
      </c>
      <c r="E1090" s="29" t="n">
        <v>46326.625</v>
      </c>
      <c r="F1090" s="24" t="inlineStr">
        <is>
          <t>Mansfield</t>
        </is>
      </c>
      <c r="G1090" s="24" t="inlineStr">
        <is>
          <t>Notts County</t>
        </is>
      </c>
      <c r="H1090" s="37" t="n"/>
      <c r="I1090" s="37" t="n"/>
      <c r="J1090" s="37" t="n"/>
      <c r="K1090" s="37" t="n"/>
      <c r="L1090" s="31" t="n">
        <v>0.416171235435833</v>
      </c>
      <c r="M1090" s="31" t="n">
        <v>0.2819152601275625</v>
      </c>
      <c r="N1090" s="31" t="n">
        <v>0.3019135044366045</v>
      </c>
      <c r="O1090" s="33">
        <f>3*L1090+M1090</f>
        <v/>
      </c>
      <c r="P1090" s="33">
        <f>3*N1090+M1090</f>
        <v/>
      </c>
      <c r="Q1090" s="31">
        <f>IF(OR(J1090="",K1090=""),"",SUMPRODUCT(POISSON(Helper!$A$2:$A$122,J1090,FALSE)*POISSON(Helper!$B$2:$B$122,K1090,FALSE)*Helper!$C$2:$C$122))</f>
        <v/>
      </c>
      <c r="R1090" s="31">
        <f>IF(OR(J1090="",K1090=""),"",SUMPRODUCT(POISSON(Helper!$A$2:$A$122,J1090,FALSE)*POISSON(Helper!$B$2:$B$122,K1090,FALSE)*Helper!$D$2:$D$122))</f>
        <v/>
      </c>
      <c r="S1090" s="31">
        <f>IF(Q1090="","",1-Q1090-R1090)</f>
        <v/>
      </c>
      <c r="T1090" s="33">
        <f>IF(Q1090="","",3*Q1090+R1090)</f>
        <v/>
      </c>
      <c r="U1090" s="33">
        <f>IF(Q1090="","",3*S1090+R1090)</f>
        <v/>
      </c>
      <c r="V1090" s="24">
        <f>IF(OR(H1090="",I1090=""),"",IF(H1090&gt;I1090,3,IF(H1090=I1090,1,0)))</f>
        <v/>
      </c>
      <c r="W1090" s="24">
        <f>IF(OR(H1090="",I1090=""),"",IF(I1090&gt;H1090,3,IF(H1090=I1090,1,0)))</f>
        <v/>
      </c>
      <c r="X1090" s="24">
        <f>IF(OR(H1090="",I1090=""),0,1)</f>
        <v/>
      </c>
      <c r="Y1090" s="24" t="n"/>
    </row>
    <row r="1091">
      <c r="A1091" s="24" t="inlineStr">
        <is>
          <t>E2-Peterbor-Luton</t>
        </is>
      </c>
      <c r="B1091" s="24" t="inlineStr">
        <is>
          <t>E2</t>
        </is>
      </c>
      <c r="C1091" s="24" t="inlineStr">
        <is>
          <t>League One</t>
        </is>
      </c>
      <c r="D1091" s="24" t="n">
        <v>14</v>
      </c>
      <c r="E1091" s="29" t="n">
        <v>46326.625</v>
      </c>
      <c r="F1091" s="24" t="inlineStr">
        <is>
          <t>Peterborough</t>
        </is>
      </c>
      <c r="G1091" s="24" t="inlineStr">
        <is>
          <t>Luton</t>
        </is>
      </c>
      <c r="H1091" s="37" t="n"/>
      <c r="I1091" s="37" t="n"/>
      <c r="J1091" s="37" t="n"/>
      <c r="K1091" s="37" t="n"/>
      <c r="L1091" s="31" t="n">
        <v>0.3221357906791298</v>
      </c>
      <c r="M1091" s="31" t="n">
        <v>0.2838839969693615</v>
      </c>
      <c r="N1091" s="31" t="n">
        <v>0.3939802123515088</v>
      </c>
      <c r="O1091" s="33">
        <f>3*L1091+M1091</f>
        <v/>
      </c>
      <c r="P1091" s="33">
        <f>3*N1091+M1091</f>
        <v/>
      </c>
      <c r="Q1091" s="31">
        <f>IF(OR(J1091="",K1091=""),"",SUMPRODUCT(POISSON(Helper!$A$2:$A$122,J1091,FALSE)*POISSON(Helper!$B$2:$B$122,K1091,FALSE)*Helper!$C$2:$C$122))</f>
        <v/>
      </c>
      <c r="R1091" s="31">
        <f>IF(OR(J1091="",K1091=""),"",SUMPRODUCT(POISSON(Helper!$A$2:$A$122,J1091,FALSE)*POISSON(Helper!$B$2:$B$122,K1091,FALSE)*Helper!$D$2:$D$122))</f>
        <v/>
      </c>
      <c r="S1091" s="31">
        <f>IF(Q1091="","",1-Q1091-R1091)</f>
        <v/>
      </c>
      <c r="T1091" s="33">
        <f>IF(Q1091="","",3*Q1091+R1091)</f>
        <v/>
      </c>
      <c r="U1091" s="33">
        <f>IF(Q1091="","",3*S1091+R1091)</f>
        <v/>
      </c>
      <c r="V1091" s="24">
        <f>IF(OR(H1091="",I1091=""),"",IF(H1091&gt;I1091,3,IF(H1091=I1091,1,0)))</f>
        <v/>
      </c>
      <c r="W1091" s="24">
        <f>IF(OR(H1091="",I1091=""),"",IF(I1091&gt;H1091,3,IF(H1091=I1091,1,0)))</f>
        <v/>
      </c>
      <c r="X1091" s="24">
        <f>IF(OR(H1091="",I1091=""),0,1)</f>
        <v/>
      </c>
      <c r="Y1091" s="24" t="n"/>
    </row>
    <row r="1092">
      <c r="A1092" s="24" t="inlineStr">
        <is>
          <t>E2-Stockpor-AFCWimbl</t>
        </is>
      </c>
      <c r="B1092" s="24" t="inlineStr">
        <is>
          <t>E2</t>
        </is>
      </c>
      <c r="C1092" s="24" t="inlineStr">
        <is>
          <t>League One</t>
        </is>
      </c>
      <c r="D1092" s="24" t="n">
        <v>14</v>
      </c>
      <c r="E1092" s="29" t="n">
        <v>46326.625</v>
      </c>
      <c r="F1092" s="24" t="inlineStr">
        <is>
          <t>Stockport</t>
        </is>
      </c>
      <c r="G1092" s="24" t="inlineStr">
        <is>
          <t>AFC Wimbledon</t>
        </is>
      </c>
      <c r="H1092" s="37" t="n"/>
      <c r="I1092" s="37" t="n"/>
      <c r="J1092" s="37" t="n"/>
      <c r="K1092" s="37" t="n"/>
      <c r="L1092" s="31" t="n">
        <v>0.5271619959200115</v>
      </c>
      <c r="M1092" s="31" t="n">
        <v>0.2603170836547737</v>
      </c>
      <c r="N1092" s="31" t="n">
        <v>0.2125209204252149</v>
      </c>
      <c r="O1092" s="33">
        <f>3*L1092+M1092</f>
        <v/>
      </c>
      <c r="P1092" s="33">
        <f>3*N1092+M1092</f>
        <v/>
      </c>
      <c r="Q1092" s="31">
        <f>IF(OR(J1092="",K1092=""),"",SUMPRODUCT(POISSON(Helper!$A$2:$A$122,J1092,FALSE)*POISSON(Helper!$B$2:$B$122,K1092,FALSE)*Helper!$C$2:$C$122))</f>
        <v/>
      </c>
      <c r="R1092" s="31">
        <f>IF(OR(J1092="",K1092=""),"",SUMPRODUCT(POISSON(Helper!$A$2:$A$122,J1092,FALSE)*POISSON(Helper!$B$2:$B$122,K1092,FALSE)*Helper!$D$2:$D$122))</f>
        <v/>
      </c>
      <c r="S1092" s="31">
        <f>IF(Q1092="","",1-Q1092-R1092)</f>
        <v/>
      </c>
      <c r="T1092" s="33">
        <f>IF(Q1092="","",3*Q1092+R1092)</f>
        <v/>
      </c>
      <c r="U1092" s="33">
        <f>IF(Q1092="","",3*S1092+R1092)</f>
        <v/>
      </c>
      <c r="V1092" s="24">
        <f>IF(OR(H1092="",I1092=""),"",IF(H1092&gt;I1092,3,IF(H1092=I1092,1,0)))</f>
        <v/>
      </c>
      <c r="W1092" s="24">
        <f>IF(OR(H1092="",I1092=""),"",IF(I1092&gt;H1092,3,IF(H1092=I1092,1,0)))</f>
        <v/>
      </c>
      <c r="X1092" s="24">
        <f>IF(OR(H1092="",I1092=""),0,1)</f>
        <v/>
      </c>
      <c r="Y1092" s="24" t="n"/>
    </row>
    <row r="1093">
      <c r="A1093" s="24" t="inlineStr">
        <is>
          <t>E2-Wigan-Bromley</t>
        </is>
      </c>
      <c r="B1093" s="24" t="inlineStr">
        <is>
          <t>E2</t>
        </is>
      </c>
      <c r="C1093" s="24" t="inlineStr">
        <is>
          <t>League One</t>
        </is>
      </c>
      <c r="D1093" s="24" t="n">
        <v>14</v>
      </c>
      <c r="E1093" s="29" t="n">
        <v>46326.625</v>
      </c>
      <c r="F1093" s="24" t="inlineStr">
        <is>
          <t>Wigan</t>
        </is>
      </c>
      <c r="G1093" s="24" t="inlineStr">
        <is>
          <t>Bromley</t>
        </is>
      </c>
      <c r="H1093" s="37" t="n"/>
      <c r="I1093" s="37" t="n"/>
      <c r="J1093" s="37" t="n"/>
      <c r="K1093" s="37" t="n"/>
      <c r="L1093" s="31" t="n">
        <v>0.4886326603605993</v>
      </c>
      <c r="M1093" s="31" t="n">
        <v>0.269882991373337</v>
      </c>
      <c r="N1093" s="31" t="n">
        <v>0.2414843482660637</v>
      </c>
      <c r="O1093" s="33">
        <f>3*L1093+M1093</f>
        <v/>
      </c>
      <c r="P1093" s="33">
        <f>3*N1093+M1093</f>
        <v/>
      </c>
      <c r="Q1093" s="31">
        <f>IF(OR(J1093="",K1093=""),"",SUMPRODUCT(POISSON(Helper!$A$2:$A$122,J1093,FALSE)*POISSON(Helper!$B$2:$B$122,K1093,FALSE)*Helper!$C$2:$C$122))</f>
        <v/>
      </c>
      <c r="R1093" s="31">
        <f>IF(OR(J1093="",K1093=""),"",SUMPRODUCT(POISSON(Helper!$A$2:$A$122,J1093,FALSE)*POISSON(Helper!$B$2:$B$122,K1093,FALSE)*Helper!$D$2:$D$122))</f>
        <v/>
      </c>
      <c r="S1093" s="31">
        <f>IF(Q1093="","",1-Q1093-R1093)</f>
        <v/>
      </c>
      <c r="T1093" s="33">
        <f>IF(Q1093="","",3*Q1093+R1093)</f>
        <v/>
      </c>
      <c r="U1093" s="33">
        <f>IF(Q1093="","",3*S1093+R1093)</f>
        <v/>
      </c>
      <c r="V1093" s="24">
        <f>IF(OR(H1093="",I1093=""),"",IF(H1093&gt;I1093,3,IF(H1093=I1093,1,0)))</f>
        <v/>
      </c>
      <c r="W1093" s="24">
        <f>IF(OR(H1093="",I1093=""),"",IF(I1093&gt;H1093,3,IF(H1093=I1093,1,0)))</f>
        <v/>
      </c>
      <c r="X1093" s="24">
        <f>IF(OR(H1093="",I1093=""),0,1)</f>
        <v/>
      </c>
      <c r="Y1093" s="24" t="n"/>
    </row>
    <row r="1094">
      <c r="A1094" s="24" t="inlineStr">
        <is>
          <t>E2-Wycombe-Burton</t>
        </is>
      </c>
      <c r="B1094" s="24" t="inlineStr">
        <is>
          <t>E2</t>
        </is>
      </c>
      <c r="C1094" s="24" t="inlineStr">
        <is>
          <t>League One</t>
        </is>
      </c>
      <c r="D1094" s="24" t="n">
        <v>14</v>
      </c>
      <c r="E1094" s="29" t="n">
        <v>46326.625</v>
      </c>
      <c r="F1094" s="24" t="inlineStr">
        <is>
          <t>Wycombe</t>
        </is>
      </c>
      <c r="G1094" s="24" t="inlineStr">
        <is>
          <t>Burton</t>
        </is>
      </c>
      <c r="H1094" s="37" t="n"/>
      <c r="I1094" s="37" t="n"/>
      <c r="J1094" s="37" t="n"/>
      <c r="K1094" s="37" t="n"/>
      <c r="L1094" s="31" t="n">
        <v>0.4889247992829597</v>
      </c>
      <c r="M1094" s="31" t="n">
        <v>0.2698183265121561</v>
      </c>
      <c r="N1094" s="31" t="n">
        <v>0.2412568742048841</v>
      </c>
      <c r="O1094" s="33">
        <f>3*L1094+M1094</f>
        <v/>
      </c>
      <c r="P1094" s="33">
        <f>3*N1094+M1094</f>
        <v/>
      </c>
      <c r="Q1094" s="31">
        <f>IF(OR(J1094="",K1094=""),"",SUMPRODUCT(POISSON(Helper!$A$2:$A$122,J1094,FALSE)*POISSON(Helper!$B$2:$B$122,K1094,FALSE)*Helper!$C$2:$C$122))</f>
        <v/>
      </c>
      <c r="R1094" s="31">
        <f>IF(OR(J1094="",K1094=""),"",SUMPRODUCT(POISSON(Helper!$A$2:$A$122,J1094,FALSE)*POISSON(Helper!$B$2:$B$122,K1094,FALSE)*Helper!$D$2:$D$122))</f>
        <v/>
      </c>
      <c r="S1094" s="31">
        <f>IF(Q1094="","",1-Q1094-R1094)</f>
        <v/>
      </c>
      <c r="T1094" s="33">
        <f>IF(Q1094="","",3*Q1094+R1094)</f>
        <v/>
      </c>
      <c r="U1094" s="33">
        <f>IF(Q1094="","",3*S1094+R1094)</f>
        <v/>
      </c>
      <c r="V1094" s="24">
        <f>IF(OR(H1094="",I1094=""),"",IF(H1094&gt;I1094,3,IF(H1094=I1094,1,0)))</f>
        <v/>
      </c>
      <c r="W1094" s="24">
        <f>IF(OR(H1094="",I1094=""),"",IF(I1094&gt;H1094,3,IF(H1094=I1094,1,0)))</f>
        <v/>
      </c>
      <c r="X1094" s="24">
        <f>IF(OR(H1094="",I1094=""),0,1)</f>
        <v/>
      </c>
      <c r="Y1094" s="24" t="n"/>
    </row>
    <row r="1095">
      <c r="A1095" s="24" t="inlineStr">
        <is>
          <t>E2-Sheffiel-Blackpoo</t>
        </is>
      </c>
      <c r="B1095" s="24" t="inlineStr">
        <is>
          <t>E2</t>
        </is>
      </c>
      <c r="C1095" s="24" t="inlineStr">
        <is>
          <t>League One</t>
        </is>
      </c>
      <c r="D1095" s="24" t="n">
        <v>14</v>
      </c>
      <c r="E1095" s="29" t="n">
        <v>46327.58333333334</v>
      </c>
      <c r="F1095" s="24" t="inlineStr">
        <is>
          <t>Sheffield Wed</t>
        </is>
      </c>
      <c r="G1095" s="24" t="inlineStr">
        <is>
          <t>Blackpool</t>
        </is>
      </c>
      <c r="H1095" s="37" t="n"/>
      <c r="I1095" s="37" t="n"/>
      <c r="J1095" s="37" t="n"/>
      <c r="K1095" s="37" t="n"/>
      <c r="L1095" s="31" t="n">
        <v>0.4827369056457219</v>
      </c>
      <c r="M1095" s="31" t="n">
        <v>0.2711615776424733</v>
      </c>
      <c r="N1095" s="31" t="n">
        <v>0.2461015167118049</v>
      </c>
      <c r="O1095" s="33">
        <f>3*L1095+M1095</f>
        <v/>
      </c>
      <c r="P1095" s="33">
        <f>3*N1095+M1095</f>
        <v/>
      </c>
      <c r="Q1095" s="31">
        <f>IF(OR(J1095="",K1095=""),"",SUMPRODUCT(POISSON(Helper!$A$2:$A$122,J1095,FALSE)*POISSON(Helper!$B$2:$B$122,K1095,FALSE)*Helper!$C$2:$C$122))</f>
        <v/>
      </c>
      <c r="R1095" s="31">
        <f>IF(OR(J1095="",K1095=""),"",SUMPRODUCT(POISSON(Helper!$A$2:$A$122,J1095,FALSE)*POISSON(Helper!$B$2:$B$122,K1095,FALSE)*Helper!$D$2:$D$122))</f>
        <v/>
      </c>
      <c r="S1095" s="31">
        <f>IF(Q1095="","",1-Q1095-R1095)</f>
        <v/>
      </c>
      <c r="T1095" s="33">
        <f>IF(Q1095="","",3*Q1095+R1095)</f>
        <v/>
      </c>
      <c r="U1095" s="33">
        <f>IF(Q1095="","",3*S1095+R1095)</f>
        <v/>
      </c>
      <c r="V1095" s="24">
        <f>IF(OR(H1095="",I1095=""),"",IF(H1095&gt;I1095,3,IF(H1095=I1095,1,0)))</f>
        <v/>
      </c>
      <c r="W1095" s="24">
        <f>IF(OR(H1095="",I1095=""),"",IF(I1095&gt;H1095,3,IF(H1095=I1095,1,0)))</f>
        <v/>
      </c>
      <c r="X1095" s="24">
        <f>IF(OR(H1095="",I1095=""),0,1)</f>
        <v/>
      </c>
      <c r="Y1095" s="24" t="n"/>
    </row>
    <row r="1096">
      <c r="A1096" s="24" t="inlineStr">
        <is>
          <t>E2-Huddersf-Luton</t>
        </is>
      </c>
      <c r="B1096" s="24" t="inlineStr">
        <is>
          <t>E2</t>
        </is>
      </c>
      <c r="C1096" s="24" t="inlineStr">
        <is>
          <t>League One</t>
        </is>
      </c>
      <c r="D1096" s="24" t="n">
        <v>8</v>
      </c>
      <c r="E1096" s="29" t="n">
        <v>46329.82291666666</v>
      </c>
      <c r="F1096" s="24" t="inlineStr">
        <is>
          <t>Huddersfield</t>
        </is>
      </c>
      <c r="G1096" s="24" t="inlineStr">
        <is>
          <t>Luton</t>
        </is>
      </c>
      <c r="H1096" s="37" t="n"/>
      <c r="I1096" s="37" t="n"/>
      <c r="J1096" s="37" t="n"/>
      <c r="K1096" s="37" t="n"/>
      <c r="L1096" s="31" t="n">
        <v>0.3940893523986574</v>
      </c>
      <c r="M1096" s="31" t="n">
        <v>0.2838764384532819</v>
      </c>
      <c r="N1096" s="31" t="n">
        <v>0.3220342091480607</v>
      </c>
      <c r="O1096" s="33">
        <f>3*L1096+M1096</f>
        <v/>
      </c>
      <c r="P1096" s="33">
        <f>3*N1096+M1096</f>
        <v/>
      </c>
      <c r="Q1096" s="31">
        <f>IF(OR(J1096="",K1096=""),"",SUMPRODUCT(POISSON(Helper!$A$2:$A$122,J1096,FALSE)*POISSON(Helper!$B$2:$B$122,K1096,FALSE)*Helper!$C$2:$C$122))</f>
        <v/>
      </c>
      <c r="R1096" s="31">
        <f>IF(OR(J1096="",K1096=""),"",SUMPRODUCT(POISSON(Helper!$A$2:$A$122,J1096,FALSE)*POISSON(Helper!$B$2:$B$122,K1096,FALSE)*Helper!$D$2:$D$122))</f>
        <v/>
      </c>
      <c r="S1096" s="31">
        <f>IF(Q1096="","",1-Q1096-R1096)</f>
        <v/>
      </c>
      <c r="T1096" s="33">
        <f>IF(Q1096="","",3*Q1096+R1096)</f>
        <v/>
      </c>
      <c r="U1096" s="33">
        <f>IF(Q1096="","",3*S1096+R1096)</f>
        <v/>
      </c>
      <c r="V1096" s="24">
        <f>IF(OR(H1096="",I1096=""),"",IF(H1096&gt;I1096,3,IF(H1096=I1096,1,0)))</f>
        <v/>
      </c>
      <c r="W1096" s="24">
        <f>IF(OR(H1096="",I1096=""),"",IF(I1096&gt;H1096,3,IF(H1096=I1096,1,0)))</f>
        <v/>
      </c>
      <c r="X1096" s="24">
        <f>IF(OR(H1096="",I1096=""),0,1)</f>
        <v/>
      </c>
      <c r="Y1096" s="24" t="n"/>
    </row>
    <row r="1097">
      <c r="A1097" s="24" t="inlineStr">
        <is>
          <t>E2-Oxford-Reading</t>
        </is>
      </c>
      <c r="B1097" s="24" t="inlineStr">
        <is>
          <t>E2</t>
        </is>
      </c>
      <c r="C1097" s="24" t="inlineStr">
        <is>
          <t>League One</t>
        </is>
      </c>
      <c r="D1097" s="24" t="n">
        <v>3</v>
      </c>
      <c r="E1097" s="29" t="n">
        <v>46330.82291666666</v>
      </c>
      <c r="F1097" s="24" t="inlineStr">
        <is>
          <t>Oxford</t>
        </is>
      </c>
      <c r="G1097" s="24" t="inlineStr">
        <is>
          <t>Reading</t>
        </is>
      </c>
      <c r="H1097" s="37" t="n"/>
      <c r="I1097" s="37" t="n"/>
      <c r="J1097" s="37" t="n"/>
      <c r="K1097" s="37" t="n"/>
      <c r="L1097" s="31" t="n">
        <v>0.4154904278323895</v>
      </c>
      <c r="M1097" s="31" t="n">
        <v>0.2819883320579353</v>
      </c>
      <c r="N1097" s="31" t="n">
        <v>0.3025212401096753</v>
      </c>
      <c r="O1097" s="33">
        <f>3*L1097+M1097</f>
        <v/>
      </c>
      <c r="P1097" s="33">
        <f>3*N1097+M1097</f>
        <v/>
      </c>
      <c r="Q1097" s="31">
        <f>IF(OR(J1097="",K1097=""),"",SUMPRODUCT(POISSON(Helper!$A$2:$A$122,J1097,FALSE)*POISSON(Helper!$B$2:$B$122,K1097,FALSE)*Helper!$C$2:$C$122))</f>
        <v/>
      </c>
      <c r="R1097" s="31">
        <f>IF(OR(J1097="",K1097=""),"",SUMPRODUCT(POISSON(Helper!$A$2:$A$122,J1097,FALSE)*POISSON(Helper!$B$2:$B$122,K1097,FALSE)*Helper!$D$2:$D$122))</f>
        <v/>
      </c>
      <c r="S1097" s="31">
        <f>IF(Q1097="","",1-Q1097-R1097)</f>
        <v/>
      </c>
      <c r="T1097" s="33">
        <f>IF(Q1097="","",3*Q1097+R1097)</f>
        <v/>
      </c>
      <c r="U1097" s="33">
        <f>IF(Q1097="","",3*S1097+R1097)</f>
        <v/>
      </c>
      <c r="V1097" s="24">
        <f>IF(OR(H1097="",I1097=""),"",IF(H1097&gt;I1097,3,IF(H1097=I1097,1,0)))</f>
        <v/>
      </c>
      <c r="W1097" s="24">
        <f>IF(OR(H1097="",I1097=""),"",IF(I1097&gt;H1097,3,IF(H1097=I1097,1,0)))</f>
        <v/>
      </c>
      <c r="X1097" s="24">
        <f>IF(OR(H1097="",I1097=""),0,1)</f>
        <v/>
      </c>
      <c r="Y1097" s="24" t="n"/>
    </row>
    <row r="1098">
      <c r="A1098" s="24" t="inlineStr">
        <is>
          <t>E2-AFCWimbl-Blackpoo</t>
        </is>
      </c>
      <c r="B1098" s="24" t="inlineStr">
        <is>
          <t>E2</t>
        </is>
      </c>
      <c r="C1098" s="24" t="inlineStr">
        <is>
          <t>League One</t>
        </is>
      </c>
      <c r="D1098" s="24" t="n">
        <v>15</v>
      </c>
      <c r="E1098" s="29" t="n">
        <v>46340.625</v>
      </c>
      <c r="F1098" s="24" t="inlineStr">
        <is>
          <t>AFC Wimbledon</t>
        </is>
      </c>
      <c r="G1098" s="24" t="inlineStr">
        <is>
          <t>Blackpool</t>
        </is>
      </c>
      <c r="H1098" s="37" t="n"/>
      <c r="I1098" s="37" t="n"/>
      <c r="J1098" s="37" t="n"/>
      <c r="K1098" s="37" t="n"/>
      <c r="L1098" s="31" t="n">
        <v>0.3287884400158068</v>
      </c>
      <c r="M1098" s="31" t="n">
        <v>0.2843293103257377</v>
      </c>
      <c r="N1098" s="31" t="n">
        <v>0.3868822496584555</v>
      </c>
      <c r="O1098" s="33">
        <f>3*L1098+M1098</f>
        <v/>
      </c>
      <c r="P1098" s="33">
        <f>3*N1098+M1098</f>
        <v/>
      </c>
      <c r="Q1098" s="31">
        <f>IF(OR(J1098="",K1098=""),"",SUMPRODUCT(POISSON(Helper!$A$2:$A$122,J1098,FALSE)*POISSON(Helper!$B$2:$B$122,K1098,FALSE)*Helper!$C$2:$C$122))</f>
        <v/>
      </c>
      <c r="R1098" s="31">
        <f>IF(OR(J1098="",K1098=""),"",SUMPRODUCT(POISSON(Helper!$A$2:$A$122,J1098,FALSE)*POISSON(Helper!$B$2:$B$122,K1098,FALSE)*Helper!$D$2:$D$122))</f>
        <v/>
      </c>
      <c r="S1098" s="31">
        <f>IF(Q1098="","",1-Q1098-R1098)</f>
        <v/>
      </c>
      <c r="T1098" s="33">
        <f>IF(Q1098="","",3*Q1098+R1098)</f>
        <v/>
      </c>
      <c r="U1098" s="33">
        <f>IF(Q1098="","",3*S1098+R1098)</f>
        <v/>
      </c>
      <c r="V1098" s="24">
        <f>IF(OR(H1098="",I1098=""),"",IF(H1098&gt;I1098,3,IF(H1098=I1098,1,0)))</f>
        <v/>
      </c>
      <c r="W1098" s="24">
        <f>IF(OR(H1098="",I1098=""),"",IF(I1098&gt;H1098,3,IF(H1098=I1098,1,0)))</f>
        <v/>
      </c>
      <c r="X1098" s="24">
        <f>IF(OR(H1098="",I1098=""),0,1)</f>
        <v/>
      </c>
      <c r="Y1098" s="24" t="n"/>
    </row>
    <row r="1099">
      <c r="A1099" s="24" t="inlineStr">
        <is>
          <t>E2-Bromley-NottsCou</t>
        </is>
      </c>
      <c r="B1099" s="24" t="inlineStr">
        <is>
          <t>E2</t>
        </is>
      </c>
      <c r="C1099" s="24" t="inlineStr">
        <is>
          <t>League One</t>
        </is>
      </c>
      <c r="D1099" s="24" t="n">
        <v>15</v>
      </c>
      <c r="E1099" s="29" t="n">
        <v>46340.625</v>
      </c>
      <c r="F1099" s="24" t="inlineStr">
        <is>
          <t>Bromley</t>
        </is>
      </c>
      <c r="G1099" s="24" t="inlineStr">
        <is>
          <t>Notts County</t>
        </is>
      </c>
      <c r="H1099" s="37" t="n"/>
      <c r="I1099" s="37" t="n"/>
      <c r="J1099" s="37" t="n"/>
      <c r="K1099" s="37" t="n"/>
      <c r="L1099" s="31" t="n">
        <v>0.3478108212899285</v>
      </c>
      <c r="M1099" s="31" t="n">
        <v>0.2850773217757339</v>
      </c>
      <c r="N1099" s="31" t="n">
        <v>0.3671118569343377</v>
      </c>
      <c r="O1099" s="33">
        <f>3*L1099+M1099</f>
        <v/>
      </c>
      <c r="P1099" s="33">
        <f>3*N1099+M1099</f>
        <v/>
      </c>
      <c r="Q1099" s="31">
        <f>IF(OR(J1099="",K1099=""),"",SUMPRODUCT(POISSON(Helper!$A$2:$A$122,J1099,FALSE)*POISSON(Helper!$B$2:$B$122,K1099,FALSE)*Helper!$C$2:$C$122))</f>
        <v/>
      </c>
      <c r="R1099" s="31">
        <f>IF(OR(J1099="",K1099=""),"",SUMPRODUCT(POISSON(Helper!$A$2:$A$122,J1099,FALSE)*POISSON(Helper!$B$2:$B$122,K1099,FALSE)*Helper!$D$2:$D$122))</f>
        <v/>
      </c>
      <c r="S1099" s="31">
        <f>IF(Q1099="","",1-Q1099-R1099)</f>
        <v/>
      </c>
      <c r="T1099" s="33">
        <f>IF(Q1099="","",3*Q1099+R1099)</f>
        <v/>
      </c>
      <c r="U1099" s="33">
        <f>IF(Q1099="","",3*S1099+R1099)</f>
        <v/>
      </c>
      <c r="V1099" s="24">
        <f>IF(OR(H1099="",I1099=""),"",IF(H1099&gt;I1099,3,IF(H1099=I1099,1,0)))</f>
        <v/>
      </c>
      <c r="W1099" s="24">
        <f>IF(OR(H1099="",I1099=""),"",IF(I1099&gt;H1099,3,IF(H1099=I1099,1,0)))</f>
        <v/>
      </c>
      <c r="X1099" s="24">
        <f>IF(OR(H1099="",I1099=""),0,1)</f>
        <v/>
      </c>
      <c r="Y1099" s="24" t="n"/>
    </row>
    <row r="1100">
      <c r="A1100" s="24" t="inlineStr">
        <is>
          <t>E2-Doncaste-LeytonOr</t>
        </is>
      </c>
      <c r="B1100" s="24" t="inlineStr">
        <is>
          <t>E2</t>
        </is>
      </c>
      <c r="C1100" s="24" t="inlineStr">
        <is>
          <t>League One</t>
        </is>
      </c>
      <c r="D1100" s="24" t="n">
        <v>15</v>
      </c>
      <c r="E1100" s="29" t="n">
        <v>46340.625</v>
      </c>
      <c r="F1100" s="24" t="inlineStr">
        <is>
          <t>Doncaster</t>
        </is>
      </c>
      <c r="G1100" s="24" t="inlineStr">
        <is>
          <t>Leyton Orient</t>
        </is>
      </c>
      <c r="H1100" s="37" t="n"/>
      <c r="I1100" s="37" t="n"/>
      <c r="J1100" s="37" t="n"/>
      <c r="K1100" s="37" t="n"/>
      <c r="L1100" s="31" t="n">
        <v>0.4254785012307667</v>
      </c>
      <c r="M1100" s="31" t="n">
        <v>0.280837957603313</v>
      </c>
      <c r="N1100" s="31" t="n">
        <v>0.2936835411659203</v>
      </c>
      <c r="O1100" s="33">
        <f>3*L1100+M1100</f>
        <v/>
      </c>
      <c r="P1100" s="33">
        <f>3*N1100+M1100</f>
        <v/>
      </c>
      <c r="Q1100" s="31">
        <f>IF(OR(J1100="",K1100=""),"",SUMPRODUCT(POISSON(Helper!$A$2:$A$122,J1100,FALSE)*POISSON(Helper!$B$2:$B$122,K1100,FALSE)*Helper!$C$2:$C$122))</f>
        <v/>
      </c>
      <c r="R1100" s="31">
        <f>IF(OR(J1100="",K1100=""),"",SUMPRODUCT(POISSON(Helper!$A$2:$A$122,J1100,FALSE)*POISSON(Helper!$B$2:$B$122,K1100,FALSE)*Helper!$D$2:$D$122))</f>
        <v/>
      </c>
      <c r="S1100" s="31">
        <f>IF(Q1100="","",1-Q1100-R1100)</f>
        <v/>
      </c>
      <c r="T1100" s="33">
        <f>IF(Q1100="","",3*Q1100+R1100)</f>
        <v/>
      </c>
      <c r="U1100" s="33">
        <f>IF(Q1100="","",3*S1100+R1100)</f>
        <v/>
      </c>
      <c r="V1100" s="24">
        <f>IF(OR(H1100="",I1100=""),"",IF(H1100&gt;I1100,3,IF(H1100=I1100,1,0)))</f>
        <v/>
      </c>
      <c r="W1100" s="24">
        <f>IF(OR(H1100="",I1100=""),"",IF(I1100&gt;H1100,3,IF(H1100=I1100,1,0)))</f>
        <v/>
      </c>
      <c r="X1100" s="24">
        <f>IF(OR(H1100="",I1100=""),0,1)</f>
        <v/>
      </c>
      <c r="Y1100" s="24" t="n"/>
    </row>
    <row r="1101">
      <c r="A1101" s="24" t="inlineStr">
        <is>
          <t>E2-Leiceste-Bradford</t>
        </is>
      </c>
      <c r="B1101" s="24" t="inlineStr">
        <is>
          <t>E2</t>
        </is>
      </c>
      <c r="C1101" s="24" t="inlineStr">
        <is>
          <t>League One</t>
        </is>
      </c>
      <c r="D1101" s="24" t="n">
        <v>15</v>
      </c>
      <c r="E1101" s="29" t="n">
        <v>46340.625</v>
      </c>
      <c r="F1101" s="24" t="inlineStr">
        <is>
          <t>Leicester</t>
        </is>
      </c>
      <c r="G1101" s="24" t="inlineStr">
        <is>
          <t>Bradford</t>
        </is>
      </c>
      <c r="H1101" s="37" t="n"/>
      <c r="I1101" s="37" t="n"/>
      <c r="J1101" s="37" t="n"/>
      <c r="K1101" s="37" t="n"/>
      <c r="L1101" s="31" t="n">
        <v>0.5349001069363757</v>
      </c>
      <c r="M1101" s="31" t="n">
        <v>0.2581508824678106</v>
      </c>
      <c r="N1101" s="31" t="n">
        <v>0.2069490105958137</v>
      </c>
      <c r="O1101" s="33">
        <f>3*L1101+M1101</f>
        <v/>
      </c>
      <c r="P1101" s="33">
        <f>3*N1101+M1101</f>
        <v/>
      </c>
      <c r="Q1101" s="31">
        <f>IF(OR(J1101="",K1101=""),"",SUMPRODUCT(POISSON(Helper!$A$2:$A$122,J1101,FALSE)*POISSON(Helper!$B$2:$B$122,K1101,FALSE)*Helper!$C$2:$C$122))</f>
        <v/>
      </c>
      <c r="R1101" s="31">
        <f>IF(OR(J1101="",K1101=""),"",SUMPRODUCT(POISSON(Helper!$A$2:$A$122,J1101,FALSE)*POISSON(Helper!$B$2:$B$122,K1101,FALSE)*Helper!$D$2:$D$122))</f>
        <v/>
      </c>
      <c r="S1101" s="31">
        <f>IF(Q1101="","",1-Q1101-R1101)</f>
        <v/>
      </c>
      <c r="T1101" s="33">
        <f>IF(Q1101="","",3*Q1101+R1101)</f>
        <v/>
      </c>
      <c r="U1101" s="33">
        <f>IF(Q1101="","",3*S1101+R1101)</f>
        <v/>
      </c>
      <c r="V1101" s="24">
        <f>IF(OR(H1101="",I1101=""),"",IF(H1101&gt;I1101,3,IF(H1101=I1101,1,0)))</f>
        <v/>
      </c>
      <c r="W1101" s="24">
        <f>IF(OR(H1101="",I1101=""),"",IF(I1101&gt;H1101,3,IF(H1101=I1101,1,0)))</f>
        <v/>
      </c>
      <c r="X1101" s="24">
        <f>IF(OR(H1101="",I1101=""),0,1)</f>
        <v/>
      </c>
      <c r="Y1101" s="24" t="n"/>
    </row>
    <row r="1102">
      <c r="A1102" s="24" t="inlineStr">
        <is>
          <t>E2-Luton-Cambridg</t>
        </is>
      </c>
      <c r="B1102" s="24" t="inlineStr">
        <is>
          <t>E2</t>
        </is>
      </c>
      <c r="C1102" s="24" t="inlineStr">
        <is>
          <t>League One</t>
        </is>
      </c>
      <c r="D1102" s="24" t="n">
        <v>15</v>
      </c>
      <c r="E1102" s="29" t="n">
        <v>46340.625</v>
      </c>
      <c r="F1102" s="24" t="inlineStr">
        <is>
          <t>Luton</t>
        </is>
      </c>
      <c r="G1102" s="24" t="inlineStr">
        <is>
          <t>Cambridge</t>
        </is>
      </c>
      <c r="H1102" s="37" t="n"/>
      <c r="I1102" s="37" t="n"/>
      <c r="J1102" s="37" t="n"/>
      <c r="K1102" s="37" t="n"/>
      <c r="L1102" s="31" t="n">
        <v>0.5291136296795229</v>
      </c>
      <c r="M1102" s="31" t="n">
        <v>0.2597782857684293</v>
      </c>
      <c r="N1102" s="31" t="n">
        <v>0.2111080845520478</v>
      </c>
      <c r="O1102" s="33">
        <f>3*L1102+M1102</f>
        <v/>
      </c>
      <c r="P1102" s="33">
        <f>3*N1102+M1102</f>
        <v/>
      </c>
      <c r="Q1102" s="31">
        <f>IF(OR(J1102="",K1102=""),"",SUMPRODUCT(POISSON(Helper!$A$2:$A$122,J1102,FALSE)*POISSON(Helper!$B$2:$B$122,K1102,FALSE)*Helper!$C$2:$C$122))</f>
        <v/>
      </c>
      <c r="R1102" s="31">
        <f>IF(OR(J1102="",K1102=""),"",SUMPRODUCT(POISSON(Helper!$A$2:$A$122,J1102,FALSE)*POISSON(Helper!$B$2:$B$122,K1102,FALSE)*Helper!$D$2:$D$122))</f>
        <v/>
      </c>
      <c r="S1102" s="31">
        <f>IF(Q1102="","",1-Q1102-R1102)</f>
        <v/>
      </c>
      <c r="T1102" s="33">
        <f>IF(Q1102="","",3*Q1102+R1102)</f>
        <v/>
      </c>
      <c r="U1102" s="33">
        <f>IF(Q1102="","",3*S1102+R1102)</f>
        <v/>
      </c>
      <c r="V1102" s="24">
        <f>IF(OR(H1102="",I1102=""),"",IF(H1102&gt;I1102,3,IF(H1102=I1102,1,0)))</f>
        <v/>
      </c>
      <c r="W1102" s="24">
        <f>IF(OR(H1102="",I1102=""),"",IF(I1102&gt;H1102,3,IF(H1102=I1102,1,0)))</f>
        <v/>
      </c>
      <c r="X1102" s="24">
        <f>IF(OR(H1102="",I1102=""),0,1)</f>
        <v/>
      </c>
      <c r="Y1102" s="24" t="n"/>
    </row>
    <row r="1103">
      <c r="A1103" s="24" t="inlineStr">
        <is>
          <t>E2-MKDons-Burton</t>
        </is>
      </c>
      <c r="B1103" s="24" t="inlineStr">
        <is>
          <t>E2</t>
        </is>
      </c>
      <c r="C1103" s="24" t="inlineStr">
        <is>
          <t>League One</t>
        </is>
      </c>
      <c r="D1103" s="24" t="n">
        <v>15</v>
      </c>
      <c r="E1103" s="29" t="n">
        <v>46340.625</v>
      </c>
      <c r="F1103" s="24" t="inlineStr">
        <is>
          <t>MK Dons</t>
        </is>
      </c>
      <c r="G1103" s="24" t="inlineStr">
        <is>
          <t>Burton</t>
        </is>
      </c>
      <c r="H1103" s="37" t="n"/>
      <c r="I1103" s="37" t="n"/>
      <c r="J1103" s="37" t="n"/>
      <c r="K1103" s="37" t="n"/>
      <c r="L1103" s="31" t="n">
        <v>0.5081684442485352</v>
      </c>
      <c r="M1103" s="31" t="n">
        <v>0.2652908334153193</v>
      </c>
      <c r="N1103" s="31" t="n">
        <v>0.2265407223361454</v>
      </c>
      <c r="O1103" s="33">
        <f>3*L1103+M1103</f>
        <v/>
      </c>
      <c r="P1103" s="33">
        <f>3*N1103+M1103</f>
        <v/>
      </c>
      <c r="Q1103" s="31">
        <f>IF(OR(J1103="",K1103=""),"",SUMPRODUCT(POISSON(Helper!$A$2:$A$122,J1103,FALSE)*POISSON(Helper!$B$2:$B$122,K1103,FALSE)*Helper!$C$2:$C$122))</f>
        <v/>
      </c>
      <c r="R1103" s="31">
        <f>IF(OR(J1103="",K1103=""),"",SUMPRODUCT(POISSON(Helper!$A$2:$A$122,J1103,FALSE)*POISSON(Helper!$B$2:$B$122,K1103,FALSE)*Helper!$D$2:$D$122))</f>
        <v/>
      </c>
      <c r="S1103" s="31">
        <f>IF(Q1103="","",1-Q1103-R1103)</f>
        <v/>
      </c>
      <c r="T1103" s="33">
        <f>IF(Q1103="","",3*Q1103+R1103)</f>
        <v/>
      </c>
      <c r="U1103" s="33">
        <f>IF(Q1103="","",3*S1103+R1103)</f>
        <v/>
      </c>
      <c r="V1103" s="24">
        <f>IF(OR(H1103="",I1103=""),"",IF(H1103&gt;I1103,3,IF(H1103=I1103,1,0)))</f>
        <v/>
      </c>
      <c r="W1103" s="24">
        <f>IF(OR(H1103="",I1103=""),"",IF(I1103&gt;H1103,3,IF(H1103=I1103,1,0)))</f>
        <v/>
      </c>
      <c r="X1103" s="24">
        <f>IF(OR(H1103="",I1103=""),0,1)</f>
        <v/>
      </c>
      <c r="Y1103" s="24" t="n"/>
    </row>
    <row r="1104">
      <c r="A1104" s="24" t="inlineStr">
        <is>
          <t>E2-Peterbor-Oxford</t>
        </is>
      </c>
      <c r="B1104" s="24" t="inlineStr">
        <is>
          <t>E2</t>
        </is>
      </c>
      <c r="C1104" s="24" t="inlineStr">
        <is>
          <t>League One</t>
        </is>
      </c>
      <c r="D1104" s="24" t="n">
        <v>15</v>
      </c>
      <c r="E1104" s="29" t="n">
        <v>46340.625</v>
      </c>
      <c r="F1104" s="24" t="inlineStr">
        <is>
          <t>Peterborough</t>
        </is>
      </c>
      <c r="G1104" s="24" t="inlineStr">
        <is>
          <t>Oxford</t>
        </is>
      </c>
      <c r="H1104" s="37" t="n"/>
      <c r="I1104" s="37" t="n"/>
      <c r="J1104" s="37" t="n"/>
      <c r="K1104" s="37" t="n"/>
      <c r="L1104" s="31" t="n">
        <v>0.3832178932195061</v>
      </c>
      <c r="M1104" s="31" t="n">
        <v>0.2845231937322019</v>
      </c>
      <c r="N1104" s="31" t="n">
        <v>0.332258913048292</v>
      </c>
      <c r="O1104" s="33">
        <f>3*L1104+M1104</f>
        <v/>
      </c>
      <c r="P1104" s="33">
        <f>3*N1104+M1104</f>
        <v/>
      </c>
      <c r="Q1104" s="31">
        <f>IF(OR(J1104="",K1104=""),"",SUMPRODUCT(POISSON(Helper!$A$2:$A$122,J1104,FALSE)*POISSON(Helper!$B$2:$B$122,K1104,FALSE)*Helper!$C$2:$C$122))</f>
        <v/>
      </c>
      <c r="R1104" s="31">
        <f>IF(OR(J1104="",K1104=""),"",SUMPRODUCT(POISSON(Helper!$A$2:$A$122,J1104,FALSE)*POISSON(Helper!$B$2:$B$122,K1104,FALSE)*Helper!$D$2:$D$122))</f>
        <v/>
      </c>
      <c r="S1104" s="31">
        <f>IF(Q1104="","",1-Q1104-R1104)</f>
        <v/>
      </c>
      <c r="T1104" s="33">
        <f>IF(Q1104="","",3*Q1104+R1104)</f>
        <v/>
      </c>
      <c r="U1104" s="33">
        <f>IF(Q1104="","",3*S1104+R1104)</f>
        <v/>
      </c>
      <c r="V1104" s="24">
        <f>IF(OR(H1104="",I1104=""),"",IF(H1104&gt;I1104,3,IF(H1104=I1104,1,0)))</f>
        <v/>
      </c>
      <c r="W1104" s="24">
        <f>IF(OR(H1104="",I1104=""),"",IF(I1104&gt;H1104,3,IF(H1104=I1104,1,0)))</f>
        <v/>
      </c>
      <c r="X1104" s="24">
        <f>IF(OR(H1104="",I1104=""),0,1)</f>
        <v/>
      </c>
      <c r="Y1104" s="24" t="n"/>
    </row>
    <row r="1105">
      <c r="A1105" s="24" t="inlineStr">
        <is>
          <t>E2-Sheffiel-Plymouth</t>
        </is>
      </c>
      <c r="B1105" s="24" t="inlineStr">
        <is>
          <t>E2</t>
        </is>
      </c>
      <c r="C1105" s="24" t="inlineStr">
        <is>
          <t>League One</t>
        </is>
      </c>
      <c r="D1105" s="24" t="n">
        <v>15</v>
      </c>
      <c r="E1105" s="29" t="n">
        <v>46340.625</v>
      </c>
      <c r="F1105" s="24" t="inlineStr">
        <is>
          <t>Sheffield Wed</t>
        </is>
      </c>
      <c r="G1105" s="24" t="inlineStr">
        <is>
          <t>Plymouth</t>
        </is>
      </c>
      <c r="H1105" s="37" t="n"/>
      <c r="I1105" s="37" t="n"/>
      <c r="J1105" s="37" t="n"/>
      <c r="K1105" s="37" t="n"/>
      <c r="L1105" s="31" t="n">
        <v>0.4452756068826629</v>
      </c>
      <c r="M1105" s="31" t="n">
        <v>0.2780723754769401</v>
      </c>
      <c r="N1105" s="31" t="n">
        <v>0.276652017640397</v>
      </c>
      <c r="O1105" s="33">
        <f>3*L1105+M1105</f>
        <v/>
      </c>
      <c r="P1105" s="33">
        <f>3*N1105+M1105</f>
        <v/>
      </c>
      <c r="Q1105" s="31">
        <f>IF(OR(J1105="",K1105=""),"",SUMPRODUCT(POISSON(Helper!$A$2:$A$122,J1105,FALSE)*POISSON(Helper!$B$2:$B$122,K1105,FALSE)*Helper!$C$2:$C$122))</f>
        <v/>
      </c>
      <c r="R1105" s="31">
        <f>IF(OR(J1105="",K1105=""),"",SUMPRODUCT(POISSON(Helper!$A$2:$A$122,J1105,FALSE)*POISSON(Helper!$B$2:$B$122,K1105,FALSE)*Helper!$D$2:$D$122))</f>
        <v/>
      </c>
      <c r="S1105" s="31">
        <f>IF(Q1105="","",1-Q1105-R1105)</f>
        <v/>
      </c>
      <c r="T1105" s="33">
        <f>IF(Q1105="","",3*Q1105+R1105)</f>
        <v/>
      </c>
      <c r="U1105" s="33">
        <f>IF(Q1105="","",3*S1105+R1105)</f>
        <v/>
      </c>
      <c r="V1105" s="24">
        <f>IF(OR(H1105="",I1105=""),"",IF(H1105&gt;I1105,3,IF(H1105=I1105,1,0)))</f>
        <v/>
      </c>
      <c r="W1105" s="24">
        <f>IF(OR(H1105="",I1105=""),"",IF(I1105&gt;H1105,3,IF(H1105=I1105,1,0)))</f>
        <v/>
      </c>
      <c r="X1105" s="24">
        <f>IF(OR(H1105="",I1105=""),0,1)</f>
        <v/>
      </c>
      <c r="Y1105" s="24" t="n"/>
    </row>
    <row r="1106">
      <c r="A1106" s="24" t="inlineStr">
        <is>
          <t>E2-Stevenag-Mansfiel</t>
        </is>
      </c>
      <c r="B1106" s="24" t="inlineStr">
        <is>
          <t>E2</t>
        </is>
      </c>
      <c r="C1106" s="24" t="inlineStr">
        <is>
          <t>League One</t>
        </is>
      </c>
      <c r="D1106" s="24" t="n">
        <v>15</v>
      </c>
      <c r="E1106" s="29" t="n">
        <v>46340.625</v>
      </c>
      <c r="F1106" s="24" t="inlineStr">
        <is>
          <t>Stevenage</t>
        </is>
      </c>
      <c r="G1106" s="24" t="inlineStr">
        <is>
          <t>Mansfield</t>
        </is>
      </c>
      <c r="H1106" s="37" t="n"/>
      <c r="I1106" s="37" t="n"/>
      <c r="J1106" s="37" t="n"/>
      <c r="K1106" s="37" t="n"/>
      <c r="L1106" s="31" t="n">
        <v>0.4099709965102247</v>
      </c>
      <c r="M1106" s="31" t="n">
        <v>0.2825515273507377</v>
      </c>
      <c r="N1106" s="31" t="n">
        <v>0.3074774761390375</v>
      </c>
      <c r="O1106" s="33">
        <f>3*L1106+M1106</f>
        <v/>
      </c>
      <c r="P1106" s="33">
        <f>3*N1106+M1106</f>
        <v/>
      </c>
      <c r="Q1106" s="31">
        <f>IF(OR(J1106="",K1106=""),"",SUMPRODUCT(POISSON(Helper!$A$2:$A$122,J1106,FALSE)*POISSON(Helper!$B$2:$B$122,K1106,FALSE)*Helper!$C$2:$C$122))</f>
        <v/>
      </c>
      <c r="R1106" s="31">
        <f>IF(OR(J1106="",K1106=""),"",SUMPRODUCT(POISSON(Helper!$A$2:$A$122,J1106,FALSE)*POISSON(Helper!$B$2:$B$122,K1106,FALSE)*Helper!$D$2:$D$122))</f>
        <v/>
      </c>
      <c r="S1106" s="31">
        <f>IF(Q1106="","",1-Q1106-R1106)</f>
        <v/>
      </c>
      <c r="T1106" s="33">
        <f>IF(Q1106="","",3*Q1106+R1106)</f>
        <v/>
      </c>
      <c r="U1106" s="33">
        <f>IF(Q1106="","",3*S1106+R1106)</f>
        <v/>
      </c>
      <c r="V1106" s="24">
        <f>IF(OR(H1106="",I1106=""),"",IF(H1106&gt;I1106,3,IF(H1106=I1106,1,0)))</f>
        <v/>
      </c>
      <c r="W1106" s="24">
        <f>IF(OR(H1106="",I1106=""),"",IF(I1106&gt;H1106,3,IF(H1106=I1106,1,0)))</f>
        <v/>
      </c>
      <c r="X1106" s="24">
        <f>IF(OR(H1106="",I1106=""),0,1)</f>
        <v/>
      </c>
      <c r="Y1106" s="24" t="n"/>
    </row>
    <row r="1107">
      <c r="A1107" s="24" t="inlineStr">
        <is>
          <t>E2-Stockpor-Reading</t>
        </is>
      </c>
      <c r="B1107" s="24" t="inlineStr">
        <is>
          <t>E2</t>
        </is>
      </c>
      <c r="C1107" s="24" t="inlineStr">
        <is>
          <t>League One</t>
        </is>
      </c>
      <c r="D1107" s="24" t="n">
        <v>15</v>
      </c>
      <c r="E1107" s="29" t="n">
        <v>46340.625</v>
      </c>
      <c r="F1107" s="24" t="inlineStr">
        <is>
          <t>Stockport</t>
        </is>
      </c>
      <c r="G1107" s="24" t="inlineStr">
        <is>
          <t>Reading</t>
        </is>
      </c>
      <c r="H1107" s="37" t="n"/>
      <c r="I1107" s="37" t="n"/>
      <c r="J1107" s="37" t="n"/>
      <c r="K1107" s="37" t="n"/>
      <c r="L1107" s="31" t="n">
        <v>0.4497073607475527</v>
      </c>
      <c r="M1107" s="31" t="n">
        <v>0.2773672229581561</v>
      </c>
      <c r="N1107" s="31" t="n">
        <v>0.2729254162942912</v>
      </c>
      <c r="O1107" s="33">
        <f>3*L1107+M1107</f>
        <v/>
      </c>
      <c r="P1107" s="33">
        <f>3*N1107+M1107</f>
        <v/>
      </c>
      <c r="Q1107" s="31">
        <f>IF(OR(J1107="",K1107=""),"",SUMPRODUCT(POISSON(Helper!$A$2:$A$122,J1107,FALSE)*POISSON(Helper!$B$2:$B$122,K1107,FALSE)*Helper!$C$2:$C$122))</f>
        <v/>
      </c>
      <c r="R1107" s="31">
        <f>IF(OR(J1107="",K1107=""),"",SUMPRODUCT(POISSON(Helper!$A$2:$A$122,J1107,FALSE)*POISSON(Helper!$B$2:$B$122,K1107,FALSE)*Helper!$D$2:$D$122))</f>
        <v/>
      </c>
      <c r="S1107" s="31">
        <f>IF(Q1107="","",1-Q1107-R1107)</f>
        <v/>
      </c>
      <c r="T1107" s="33">
        <f>IF(Q1107="","",3*Q1107+R1107)</f>
        <v/>
      </c>
      <c r="U1107" s="33">
        <f>IF(Q1107="","",3*S1107+R1107)</f>
        <v/>
      </c>
      <c r="V1107" s="24">
        <f>IF(OR(H1107="",I1107=""),"",IF(H1107&gt;I1107,3,IF(H1107=I1107,1,0)))</f>
        <v/>
      </c>
      <c r="W1107" s="24">
        <f>IF(OR(H1107="",I1107=""),"",IF(I1107&gt;H1107,3,IF(H1107=I1107,1,0)))</f>
        <v/>
      </c>
      <c r="X1107" s="24">
        <f>IF(OR(H1107="",I1107=""),0,1)</f>
        <v/>
      </c>
      <c r="Y1107" s="24" t="n"/>
    </row>
    <row r="1108">
      <c r="A1108" s="24" t="inlineStr">
        <is>
          <t>E2-Wigan-Barnsley</t>
        </is>
      </c>
      <c r="B1108" s="24" t="inlineStr">
        <is>
          <t>E2</t>
        </is>
      </c>
      <c r="C1108" s="24" t="inlineStr">
        <is>
          <t>League One</t>
        </is>
      </c>
      <c r="D1108" s="24" t="n">
        <v>15</v>
      </c>
      <c r="E1108" s="29" t="n">
        <v>46340.625</v>
      </c>
      <c r="F1108" s="24" t="inlineStr">
        <is>
          <t>Wigan</t>
        </is>
      </c>
      <c r="G1108" s="24" t="inlineStr">
        <is>
          <t>Barnsley</t>
        </is>
      </c>
      <c r="H1108" s="37" t="n"/>
      <c r="I1108" s="37" t="n"/>
      <c r="J1108" s="37" t="n"/>
      <c r="K1108" s="37" t="n"/>
      <c r="L1108" s="31" t="n">
        <v>0.4096637991349634</v>
      </c>
      <c r="M1108" s="31" t="n">
        <v>0.2825813371006909</v>
      </c>
      <c r="N1108" s="31" t="n">
        <v>0.3077548637643456</v>
      </c>
      <c r="O1108" s="33">
        <f>3*L1108+M1108</f>
        <v/>
      </c>
      <c r="P1108" s="33">
        <f>3*N1108+M1108</f>
        <v/>
      </c>
      <c r="Q1108" s="31">
        <f>IF(OR(J1108="",K1108=""),"",SUMPRODUCT(POISSON(Helper!$A$2:$A$122,J1108,FALSE)*POISSON(Helper!$B$2:$B$122,K1108,FALSE)*Helper!$C$2:$C$122))</f>
        <v/>
      </c>
      <c r="R1108" s="31">
        <f>IF(OR(J1108="",K1108=""),"",SUMPRODUCT(POISSON(Helper!$A$2:$A$122,J1108,FALSE)*POISSON(Helper!$B$2:$B$122,K1108,FALSE)*Helper!$D$2:$D$122))</f>
        <v/>
      </c>
      <c r="S1108" s="31">
        <f>IF(Q1108="","",1-Q1108-R1108)</f>
        <v/>
      </c>
      <c r="T1108" s="33">
        <f>IF(Q1108="","",3*Q1108+R1108)</f>
        <v/>
      </c>
      <c r="U1108" s="33">
        <f>IF(Q1108="","",3*S1108+R1108)</f>
        <v/>
      </c>
      <c r="V1108" s="24">
        <f>IF(OR(H1108="",I1108=""),"",IF(H1108&gt;I1108,3,IF(H1108=I1108,1,0)))</f>
        <v/>
      </c>
      <c r="W1108" s="24">
        <f>IF(OR(H1108="",I1108=""),"",IF(I1108&gt;H1108,3,IF(H1108=I1108,1,0)))</f>
        <v/>
      </c>
      <c r="X1108" s="24">
        <f>IF(OR(H1108="",I1108=""),0,1)</f>
        <v/>
      </c>
      <c r="Y1108" s="24" t="n"/>
    </row>
    <row r="1109">
      <c r="A1109" s="24" t="inlineStr">
        <is>
          <t>E2-Wycombe-Huddersf</t>
        </is>
      </c>
      <c r="B1109" s="24" t="inlineStr">
        <is>
          <t>E2</t>
        </is>
      </c>
      <c r="C1109" s="24" t="inlineStr">
        <is>
          <t>League One</t>
        </is>
      </c>
      <c r="D1109" s="24" t="n">
        <v>15</v>
      </c>
      <c r="E1109" s="29" t="n">
        <v>46340.625</v>
      </c>
      <c r="F1109" s="24" t="inlineStr">
        <is>
          <t>Wycombe</t>
        </is>
      </c>
      <c r="G1109" s="24" t="inlineStr">
        <is>
          <t>Huddersfield</t>
        </is>
      </c>
      <c r="H1109" s="37" t="n"/>
      <c r="I1109" s="37" t="n"/>
      <c r="J1109" s="37" t="n"/>
      <c r="K1109" s="37" t="n"/>
      <c r="L1109" s="31" t="n">
        <v>0.3818021870354392</v>
      </c>
      <c r="M1109" s="31" t="n">
        <v>0.2845914594341963</v>
      </c>
      <c r="N1109" s="31" t="n">
        <v>0.3336063535303644</v>
      </c>
      <c r="O1109" s="33">
        <f>3*L1109+M1109</f>
        <v/>
      </c>
      <c r="P1109" s="33">
        <f>3*N1109+M1109</f>
        <v/>
      </c>
      <c r="Q1109" s="31">
        <f>IF(OR(J1109="",K1109=""),"",SUMPRODUCT(POISSON(Helper!$A$2:$A$122,J1109,FALSE)*POISSON(Helper!$B$2:$B$122,K1109,FALSE)*Helper!$C$2:$C$122))</f>
        <v/>
      </c>
      <c r="R1109" s="31">
        <f>IF(OR(J1109="",K1109=""),"",SUMPRODUCT(POISSON(Helper!$A$2:$A$122,J1109,FALSE)*POISSON(Helper!$B$2:$B$122,K1109,FALSE)*Helper!$D$2:$D$122))</f>
        <v/>
      </c>
      <c r="S1109" s="31">
        <f>IF(Q1109="","",1-Q1109-R1109)</f>
        <v/>
      </c>
      <c r="T1109" s="33">
        <f>IF(Q1109="","",3*Q1109+R1109)</f>
        <v/>
      </c>
      <c r="U1109" s="33">
        <f>IF(Q1109="","",3*S1109+R1109)</f>
        <v/>
      </c>
      <c r="V1109" s="24">
        <f>IF(OR(H1109="",I1109=""),"",IF(H1109&gt;I1109,3,IF(H1109=I1109,1,0)))</f>
        <v/>
      </c>
      <c r="W1109" s="24">
        <f>IF(OR(H1109="",I1109=""),"",IF(I1109&gt;H1109,3,IF(H1109=I1109,1,0)))</f>
        <v/>
      </c>
      <c r="X1109" s="24">
        <f>IF(OR(H1109="",I1109=""),0,1)</f>
        <v/>
      </c>
      <c r="Y1109" s="24" t="n"/>
    </row>
    <row r="1110">
      <c r="A1110" s="24" t="inlineStr">
        <is>
          <t>E2-Barnsley-Sheffiel</t>
        </is>
      </c>
      <c r="B1110" s="24" t="inlineStr">
        <is>
          <t>E2</t>
        </is>
      </c>
      <c r="C1110" s="24" t="inlineStr">
        <is>
          <t>League One</t>
        </is>
      </c>
      <c r="D1110" s="24" t="n">
        <v>16</v>
      </c>
      <c r="E1110" s="29" t="n">
        <v>46346.83333333334</v>
      </c>
      <c r="F1110" s="24" t="inlineStr">
        <is>
          <t>Barnsley</t>
        </is>
      </c>
      <c r="G1110" s="24" t="inlineStr">
        <is>
          <t>Sheffield Wed</t>
        </is>
      </c>
      <c r="H1110" s="37" t="n"/>
      <c r="I1110" s="37" t="n"/>
      <c r="J1110" s="37" t="n"/>
      <c r="K1110" s="37" t="n"/>
      <c r="L1110" s="31" t="n">
        <v>0.3238531018699103</v>
      </c>
      <c r="M1110" s="31" t="n">
        <v>0.2840083054016984</v>
      </c>
      <c r="N1110" s="31" t="n">
        <v>0.3921385927283912</v>
      </c>
      <c r="O1110" s="33">
        <f>3*L1110+M1110</f>
        <v/>
      </c>
      <c r="P1110" s="33">
        <f>3*N1110+M1110</f>
        <v/>
      </c>
      <c r="Q1110" s="31">
        <f>IF(OR(J1110="",K1110=""),"",SUMPRODUCT(POISSON(Helper!$A$2:$A$122,J1110,FALSE)*POISSON(Helper!$B$2:$B$122,K1110,FALSE)*Helper!$C$2:$C$122))</f>
        <v/>
      </c>
      <c r="R1110" s="31">
        <f>IF(OR(J1110="",K1110=""),"",SUMPRODUCT(POISSON(Helper!$A$2:$A$122,J1110,FALSE)*POISSON(Helper!$B$2:$B$122,K1110,FALSE)*Helper!$D$2:$D$122))</f>
        <v/>
      </c>
      <c r="S1110" s="31">
        <f>IF(Q1110="","",1-Q1110-R1110)</f>
        <v/>
      </c>
      <c r="T1110" s="33">
        <f>IF(Q1110="","",3*Q1110+R1110)</f>
        <v/>
      </c>
      <c r="U1110" s="33">
        <f>IF(Q1110="","",3*S1110+R1110)</f>
        <v/>
      </c>
      <c r="V1110" s="24">
        <f>IF(OR(H1110="",I1110=""),"",IF(H1110&gt;I1110,3,IF(H1110=I1110,1,0)))</f>
        <v/>
      </c>
      <c r="W1110" s="24">
        <f>IF(OR(H1110="",I1110=""),"",IF(I1110&gt;H1110,3,IF(H1110=I1110,1,0)))</f>
        <v/>
      </c>
      <c r="X1110" s="24">
        <f>IF(OR(H1110="",I1110=""),0,1)</f>
        <v/>
      </c>
      <c r="Y1110" s="24" t="n"/>
    </row>
    <row r="1111">
      <c r="A1111" s="24" t="inlineStr">
        <is>
          <t>E2-Blackpoo-Wigan</t>
        </is>
      </c>
      <c r="B1111" s="24" t="inlineStr">
        <is>
          <t>E2</t>
        </is>
      </c>
      <c r="C1111" s="24" t="inlineStr">
        <is>
          <t>League One</t>
        </is>
      </c>
      <c r="D1111" s="24" t="n">
        <v>16</v>
      </c>
      <c r="E1111" s="29" t="n">
        <v>46347.52083333334</v>
      </c>
      <c r="F1111" s="24" t="inlineStr">
        <is>
          <t>Blackpool</t>
        </is>
      </c>
      <c r="G1111" s="24" t="inlineStr">
        <is>
          <t>Wigan</t>
        </is>
      </c>
      <c r="H1111" s="37" t="n"/>
      <c r="I1111" s="37" t="n"/>
      <c r="J1111" s="37" t="n"/>
      <c r="K1111" s="37" t="n"/>
      <c r="L1111" s="31" t="n">
        <v>0.4362321712140246</v>
      </c>
      <c r="M1111" s="31" t="n">
        <v>0.2794144615248269</v>
      </c>
      <c r="N1111" s="31" t="n">
        <v>0.2843533672611486</v>
      </c>
      <c r="O1111" s="33">
        <f>3*L1111+M1111</f>
        <v/>
      </c>
      <c r="P1111" s="33">
        <f>3*N1111+M1111</f>
        <v/>
      </c>
      <c r="Q1111" s="31">
        <f>IF(OR(J1111="",K1111=""),"",SUMPRODUCT(POISSON(Helper!$A$2:$A$122,J1111,FALSE)*POISSON(Helper!$B$2:$B$122,K1111,FALSE)*Helper!$C$2:$C$122))</f>
        <v/>
      </c>
      <c r="R1111" s="31">
        <f>IF(OR(J1111="",K1111=""),"",SUMPRODUCT(POISSON(Helper!$A$2:$A$122,J1111,FALSE)*POISSON(Helper!$B$2:$B$122,K1111,FALSE)*Helper!$D$2:$D$122))</f>
        <v/>
      </c>
      <c r="S1111" s="31">
        <f>IF(Q1111="","",1-Q1111-R1111)</f>
        <v/>
      </c>
      <c r="T1111" s="33">
        <f>IF(Q1111="","",3*Q1111+R1111)</f>
        <v/>
      </c>
      <c r="U1111" s="33">
        <f>IF(Q1111="","",3*S1111+R1111)</f>
        <v/>
      </c>
      <c r="V1111" s="24">
        <f>IF(OR(H1111="",I1111=""),"",IF(H1111&gt;I1111,3,IF(H1111=I1111,1,0)))</f>
        <v/>
      </c>
      <c r="W1111" s="24">
        <f>IF(OR(H1111="",I1111=""),"",IF(I1111&gt;H1111,3,IF(H1111=I1111,1,0)))</f>
        <v/>
      </c>
      <c r="X1111" s="24">
        <f>IF(OR(H1111="",I1111=""),0,1)</f>
        <v/>
      </c>
      <c r="Y1111" s="24" t="n"/>
    </row>
    <row r="1112">
      <c r="A1112" s="24" t="inlineStr">
        <is>
          <t>E2-Reading-Bromley</t>
        </is>
      </c>
      <c r="B1112" s="24" t="inlineStr">
        <is>
          <t>E2</t>
        </is>
      </c>
      <c r="C1112" s="24" t="inlineStr">
        <is>
          <t>League One</t>
        </is>
      </c>
      <c r="D1112" s="24" t="n">
        <v>16</v>
      </c>
      <c r="E1112" s="29" t="n">
        <v>46347.52083333334</v>
      </c>
      <c r="F1112" s="24" t="inlineStr">
        <is>
          <t>Reading</t>
        </is>
      </c>
      <c r="G1112" s="24" t="inlineStr">
        <is>
          <t>Bromley</t>
        </is>
      </c>
      <c r="H1112" s="37" t="n"/>
      <c r="I1112" s="37" t="n"/>
      <c r="J1112" s="37" t="n"/>
      <c r="K1112" s="37" t="n"/>
      <c r="L1112" s="31" t="n">
        <v>0.5023968454588177</v>
      </c>
      <c r="M1112" s="31" t="n">
        <v>0.2667036505674979</v>
      </c>
      <c r="N1112" s="31" t="n">
        <v>0.2308995039736844</v>
      </c>
      <c r="O1112" s="33">
        <f>3*L1112+M1112</f>
        <v/>
      </c>
      <c r="P1112" s="33">
        <f>3*N1112+M1112</f>
        <v/>
      </c>
      <c r="Q1112" s="31">
        <f>IF(OR(J1112="",K1112=""),"",SUMPRODUCT(POISSON(Helper!$A$2:$A$122,J1112,FALSE)*POISSON(Helper!$B$2:$B$122,K1112,FALSE)*Helper!$C$2:$C$122))</f>
        <v/>
      </c>
      <c r="R1112" s="31">
        <f>IF(OR(J1112="",K1112=""),"",SUMPRODUCT(POISSON(Helper!$A$2:$A$122,J1112,FALSE)*POISSON(Helper!$B$2:$B$122,K1112,FALSE)*Helper!$D$2:$D$122))</f>
        <v/>
      </c>
      <c r="S1112" s="31">
        <f>IF(Q1112="","",1-Q1112-R1112)</f>
        <v/>
      </c>
      <c r="T1112" s="33">
        <f>IF(Q1112="","",3*Q1112+R1112)</f>
        <v/>
      </c>
      <c r="U1112" s="33">
        <f>IF(Q1112="","",3*S1112+R1112)</f>
        <v/>
      </c>
      <c r="V1112" s="24">
        <f>IF(OR(H1112="",I1112=""),"",IF(H1112&gt;I1112,3,IF(H1112=I1112,1,0)))</f>
        <v/>
      </c>
      <c r="W1112" s="24">
        <f>IF(OR(H1112="",I1112=""),"",IF(I1112&gt;H1112,3,IF(H1112=I1112,1,0)))</f>
        <v/>
      </c>
      <c r="X1112" s="24">
        <f>IF(OR(H1112="",I1112=""),0,1)</f>
        <v/>
      </c>
      <c r="Y1112" s="24" t="n"/>
    </row>
    <row r="1113">
      <c r="A1113" s="24" t="inlineStr">
        <is>
          <t>E2-Bradford-Doncaste</t>
        </is>
      </c>
      <c r="B1113" s="24" t="inlineStr">
        <is>
          <t>E2</t>
        </is>
      </c>
      <c r="C1113" s="24" t="inlineStr">
        <is>
          <t>League One</t>
        </is>
      </c>
      <c r="D1113" s="24" t="n">
        <v>16</v>
      </c>
      <c r="E1113" s="29" t="n">
        <v>46347.625</v>
      </c>
      <c r="F1113" s="24" t="inlineStr">
        <is>
          <t>Bradford</t>
        </is>
      </c>
      <c r="G1113" s="24" t="inlineStr">
        <is>
          <t>Doncaster</t>
        </is>
      </c>
      <c r="H1113" s="37" t="n"/>
      <c r="I1113" s="37" t="n"/>
      <c r="J1113" s="37" t="n"/>
      <c r="K1113" s="37" t="n"/>
      <c r="L1113" s="31" t="n">
        <v>0.4543048435362217</v>
      </c>
      <c r="M1113" s="31" t="n">
        <v>0.2766031582703278</v>
      </c>
      <c r="N1113" s="31" t="n">
        <v>0.2690919981934504</v>
      </c>
      <c r="O1113" s="33">
        <f>3*L1113+M1113</f>
        <v/>
      </c>
      <c r="P1113" s="33">
        <f>3*N1113+M1113</f>
        <v/>
      </c>
      <c r="Q1113" s="31">
        <f>IF(OR(J1113="",K1113=""),"",SUMPRODUCT(POISSON(Helper!$A$2:$A$122,J1113,FALSE)*POISSON(Helper!$B$2:$B$122,K1113,FALSE)*Helper!$C$2:$C$122))</f>
        <v/>
      </c>
      <c r="R1113" s="31">
        <f>IF(OR(J1113="",K1113=""),"",SUMPRODUCT(POISSON(Helper!$A$2:$A$122,J1113,FALSE)*POISSON(Helper!$B$2:$B$122,K1113,FALSE)*Helper!$D$2:$D$122))</f>
        <v/>
      </c>
      <c r="S1113" s="31">
        <f>IF(Q1113="","",1-Q1113-R1113)</f>
        <v/>
      </c>
      <c r="T1113" s="33">
        <f>IF(Q1113="","",3*Q1113+R1113)</f>
        <v/>
      </c>
      <c r="U1113" s="33">
        <f>IF(Q1113="","",3*S1113+R1113)</f>
        <v/>
      </c>
      <c r="V1113" s="24">
        <f>IF(OR(H1113="",I1113=""),"",IF(H1113&gt;I1113,3,IF(H1113=I1113,1,0)))</f>
        <v/>
      </c>
      <c r="W1113" s="24">
        <f>IF(OR(H1113="",I1113=""),"",IF(I1113&gt;H1113,3,IF(H1113=I1113,1,0)))</f>
        <v/>
      </c>
      <c r="X1113" s="24">
        <f>IF(OR(H1113="",I1113=""),0,1)</f>
        <v/>
      </c>
      <c r="Y1113" s="24" t="n"/>
    </row>
    <row r="1114">
      <c r="A1114" s="24" t="inlineStr">
        <is>
          <t>E2-Burton-Luton</t>
        </is>
      </c>
      <c r="B1114" s="24" t="inlineStr">
        <is>
          <t>E2</t>
        </is>
      </c>
      <c r="C1114" s="24" t="inlineStr">
        <is>
          <t>League One</t>
        </is>
      </c>
      <c r="D1114" s="24" t="n">
        <v>16</v>
      </c>
      <c r="E1114" s="29" t="n">
        <v>46347.625</v>
      </c>
      <c r="F1114" s="24" t="inlineStr">
        <is>
          <t>Burton</t>
        </is>
      </c>
      <c r="G1114" s="24" t="inlineStr">
        <is>
          <t>Luton</t>
        </is>
      </c>
      <c r="H1114" s="37" t="n"/>
      <c r="I1114" s="37" t="n"/>
      <c r="J1114" s="37" t="n"/>
      <c r="K1114" s="37" t="n"/>
      <c r="L1114" s="31" t="n">
        <v>0.2943357489221322</v>
      </c>
      <c r="M1114" s="31" t="n">
        <v>0.2809293548691345</v>
      </c>
      <c r="N1114" s="31" t="n">
        <v>0.4247348962087334</v>
      </c>
      <c r="O1114" s="33">
        <f>3*L1114+M1114</f>
        <v/>
      </c>
      <c r="P1114" s="33">
        <f>3*N1114+M1114</f>
        <v/>
      </c>
      <c r="Q1114" s="31">
        <f>IF(OR(J1114="",K1114=""),"",SUMPRODUCT(POISSON(Helper!$A$2:$A$122,J1114,FALSE)*POISSON(Helper!$B$2:$B$122,K1114,FALSE)*Helper!$C$2:$C$122))</f>
        <v/>
      </c>
      <c r="R1114" s="31">
        <f>IF(OR(J1114="",K1114=""),"",SUMPRODUCT(POISSON(Helper!$A$2:$A$122,J1114,FALSE)*POISSON(Helper!$B$2:$B$122,K1114,FALSE)*Helper!$D$2:$D$122))</f>
        <v/>
      </c>
      <c r="S1114" s="31">
        <f>IF(Q1114="","",1-Q1114-R1114)</f>
        <v/>
      </c>
      <c r="T1114" s="33">
        <f>IF(Q1114="","",3*Q1114+R1114)</f>
        <v/>
      </c>
      <c r="U1114" s="33">
        <f>IF(Q1114="","",3*S1114+R1114)</f>
        <v/>
      </c>
      <c r="V1114" s="24">
        <f>IF(OR(H1114="",I1114=""),"",IF(H1114&gt;I1114,3,IF(H1114=I1114,1,0)))</f>
        <v/>
      </c>
      <c r="W1114" s="24">
        <f>IF(OR(H1114="",I1114=""),"",IF(I1114&gt;H1114,3,IF(H1114=I1114,1,0)))</f>
        <v/>
      </c>
      <c r="X1114" s="24">
        <f>IF(OR(H1114="",I1114=""),0,1)</f>
        <v/>
      </c>
      <c r="Y1114" s="24" t="n"/>
    </row>
    <row r="1115">
      <c r="A1115" s="24" t="inlineStr">
        <is>
          <t>E2-Cambridg-Stockpor</t>
        </is>
      </c>
      <c r="B1115" s="24" t="inlineStr">
        <is>
          <t>E2</t>
        </is>
      </c>
      <c r="C1115" s="24" t="inlineStr">
        <is>
          <t>League One</t>
        </is>
      </c>
      <c r="D1115" s="24" t="n">
        <v>16</v>
      </c>
      <c r="E1115" s="29" t="n">
        <v>46347.625</v>
      </c>
      <c r="F1115" s="24" t="inlineStr">
        <is>
          <t>Cambridge</t>
        </is>
      </c>
      <c r="G1115" s="24" t="inlineStr">
        <is>
          <t>Stockport</t>
        </is>
      </c>
      <c r="H1115" s="37" t="n"/>
      <c r="I1115" s="37" t="n"/>
      <c r="J1115" s="37" t="n"/>
      <c r="K1115" s="37" t="n"/>
      <c r="L1115" s="31" t="n">
        <v>0.3305346651802944</v>
      </c>
      <c r="M1115" s="31" t="n">
        <v>0.2844301285696503</v>
      </c>
      <c r="N1115" s="31" t="n">
        <v>0.3850352062500553</v>
      </c>
      <c r="O1115" s="33">
        <f>3*L1115+M1115</f>
        <v/>
      </c>
      <c r="P1115" s="33">
        <f>3*N1115+M1115</f>
        <v/>
      </c>
      <c r="Q1115" s="31">
        <f>IF(OR(J1115="",K1115=""),"",SUMPRODUCT(POISSON(Helper!$A$2:$A$122,J1115,FALSE)*POISSON(Helper!$B$2:$B$122,K1115,FALSE)*Helper!$C$2:$C$122))</f>
        <v/>
      </c>
      <c r="R1115" s="31">
        <f>IF(OR(J1115="",K1115=""),"",SUMPRODUCT(POISSON(Helper!$A$2:$A$122,J1115,FALSE)*POISSON(Helper!$B$2:$B$122,K1115,FALSE)*Helper!$D$2:$D$122))</f>
        <v/>
      </c>
      <c r="S1115" s="31">
        <f>IF(Q1115="","",1-Q1115-R1115)</f>
        <v/>
      </c>
      <c r="T1115" s="33">
        <f>IF(Q1115="","",3*Q1115+R1115)</f>
        <v/>
      </c>
      <c r="U1115" s="33">
        <f>IF(Q1115="","",3*S1115+R1115)</f>
        <v/>
      </c>
      <c r="V1115" s="24">
        <f>IF(OR(H1115="",I1115=""),"",IF(H1115&gt;I1115,3,IF(H1115=I1115,1,0)))</f>
        <v/>
      </c>
      <c r="W1115" s="24">
        <f>IF(OR(H1115="",I1115=""),"",IF(I1115&gt;H1115,3,IF(H1115=I1115,1,0)))</f>
        <v/>
      </c>
      <c r="X1115" s="24">
        <f>IF(OR(H1115="",I1115=""),0,1)</f>
        <v/>
      </c>
      <c r="Y1115" s="24" t="n"/>
    </row>
    <row r="1116">
      <c r="A1116" s="24" t="inlineStr">
        <is>
          <t>E2-Huddersf-Leiceste</t>
        </is>
      </c>
      <c r="B1116" s="24" t="inlineStr">
        <is>
          <t>E2</t>
        </is>
      </c>
      <c r="C1116" s="24" t="inlineStr">
        <is>
          <t>League One</t>
        </is>
      </c>
      <c r="D1116" s="24" t="n">
        <v>16</v>
      </c>
      <c r="E1116" s="29" t="n">
        <v>46347.625</v>
      </c>
      <c r="F1116" s="24" t="inlineStr">
        <is>
          <t>Huddersfield</t>
        </is>
      </c>
      <c r="G1116" s="24" t="inlineStr">
        <is>
          <t>Leicester</t>
        </is>
      </c>
      <c r="H1116" s="37" t="n"/>
      <c r="I1116" s="37" t="n"/>
      <c r="J1116" s="37" t="n"/>
      <c r="K1116" s="37" t="n"/>
      <c r="L1116" s="31" t="n">
        <v>0.3184232873043649</v>
      </c>
      <c r="M1116" s="31" t="n">
        <v>0.2835927555449797</v>
      </c>
      <c r="N1116" s="31" t="n">
        <v>0.3979839571506554</v>
      </c>
      <c r="O1116" s="33">
        <f>3*L1116+M1116</f>
        <v/>
      </c>
      <c r="P1116" s="33">
        <f>3*N1116+M1116</f>
        <v/>
      </c>
      <c r="Q1116" s="31">
        <f>IF(OR(J1116="",K1116=""),"",SUMPRODUCT(POISSON(Helper!$A$2:$A$122,J1116,FALSE)*POISSON(Helper!$B$2:$B$122,K1116,FALSE)*Helper!$C$2:$C$122))</f>
        <v/>
      </c>
      <c r="R1116" s="31">
        <f>IF(OR(J1116="",K1116=""),"",SUMPRODUCT(POISSON(Helper!$A$2:$A$122,J1116,FALSE)*POISSON(Helper!$B$2:$B$122,K1116,FALSE)*Helper!$D$2:$D$122))</f>
        <v/>
      </c>
      <c r="S1116" s="31">
        <f>IF(Q1116="","",1-Q1116-R1116)</f>
        <v/>
      </c>
      <c r="T1116" s="33">
        <f>IF(Q1116="","",3*Q1116+R1116)</f>
        <v/>
      </c>
      <c r="U1116" s="33">
        <f>IF(Q1116="","",3*S1116+R1116)</f>
        <v/>
      </c>
      <c r="V1116" s="24">
        <f>IF(OR(H1116="",I1116=""),"",IF(H1116&gt;I1116,3,IF(H1116=I1116,1,0)))</f>
        <v/>
      </c>
      <c r="W1116" s="24">
        <f>IF(OR(H1116="",I1116=""),"",IF(I1116&gt;H1116,3,IF(H1116=I1116,1,0)))</f>
        <v/>
      </c>
      <c r="X1116" s="24">
        <f>IF(OR(H1116="",I1116=""),0,1)</f>
        <v/>
      </c>
      <c r="Y1116" s="24" t="n"/>
    </row>
    <row r="1117">
      <c r="A1117" s="24" t="inlineStr">
        <is>
          <t>E2-LeytonOr-AFCWimbl</t>
        </is>
      </c>
      <c r="B1117" s="24" t="inlineStr">
        <is>
          <t>E2</t>
        </is>
      </c>
      <c r="C1117" s="24" t="inlineStr">
        <is>
          <t>League One</t>
        </is>
      </c>
      <c r="D1117" s="24" t="n">
        <v>16</v>
      </c>
      <c r="E1117" s="29" t="n">
        <v>46347.625</v>
      </c>
      <c r="F1117" s="24" t="inlineStr">
        <is>
          <t>Leyton Orient</t>
        </is>
      </c>
      <c r="G1117" s="24" t="inlineStr">
        <is>
          <t>AFC Wimbledon</t>
        </is>
      </c>
      <c r="H1117" s="37" t="n"/>
      <c r="I1117" s="37" t="n"/>
      <c r="J1117" s="37" t="n"/>
      <c r="K1117" s="37" t="n"/>
      <c r="L1117" s="31" t="n">
        <v>0.4594223811411052</v>
      </c>
      <c r="M1117" s="31" t="n">
        <v>0.2757140975508338</v>
      </c>
      <c r="N1117" s="31" t="n">
        <v>0.264863521308061</v>
      </c>
      <c r="O1117" s="33">
        <f>3*L1117+M1117</f>
        <v/>
      </c>
      <c r="P1117" s="33">
        <f>3*N1117+M1117</f>
        <v/>
      </c>
      <c r="Q1117" s="31">
        <f>IF(OR(J1117="",K1117=""),"",SUMPRODUCT(POISSON(Helper!$A$2:$A$122,J1117,FALSE)*POISSON(Helper!$B$2:$B$122,K1117,FALSE)*Helper!$C$2:$C$122))</f>
        <v/>
      </c>
      <c r="R1117" s="31">
        <f>IF(OR(J1117="",K1117=""),"",SUMPRODUCT(POISSON(Helper!$A$2:$A$122,J1117,FALSE)*POISSON(Helper!$B$2:$B$122,K1117,FALSE)*Helper!$D$2:$D$122))</f>
        <v/>
      </c>
      <c r="S1117" s="31">
        <f>IF(Q1117="","",1-Q1117-R1117)</f>
        <v/>
      </c>
      <c r="T1117" s="33">
        <f>IF(Q1117="","",3*Q1117+R1117)</f>
        <v/>
      </c>
      <c r="U1117" s="33">
        <f>IF(Q1117="","",3*S1117+R1117)</f>
        <v/>
      </c>
      <c r="V1117" s="24">
        <f>IF(OR(H1117="",I1117=""),"",IF(H1117&gt;I1117,3,IF(H1117=I1117,1,0)))</f>
        <v/>
      </c>
      <c r="W1117" s="24">
        <f>IF(OR(H1117="",I1117=""),"",IF(I1117&gt;H1117,3,IF(H1117=I1117,1,0)))</f>
        <v/>
      </c>
      <c r="X1117" s="24">
        <f>IF(OR(H1117="",I1117=""),0,1)</f>
        <v/>
      </c>
      <c r="Y1117" s="24" t="n"/>
    </row>
    <row r="1118">
      <c r="A1118" s="24" t="inlineStr">
        <is>
          <t>E2-Mansfiel-MKDons</t>
        </is>
      </c>
      <c r="B1118" s="24" t="inlineStr">
        <is>
          <t>E2</t>
        </is>
      </c>
      <c r="C1118" s="24" t="inlineStr">
        <is>
          <t>League One</t>
        </is>
      </c>
      <c r="D1118" s="24" t="n">
        <v>16</v>
      </c>
      <c r="E1118" s="29" t="n">
        <v>46347.625</v>
      </c>
      <c r="F1118" s="24" t="inlineStr">
        <is>
          <t>Mansfield</t>
        </is>
      </c>
      <c r="G1118" s="24" t="inlineStr">
        <is>
          <t>MK Dons</t>
        </is>
      </c>
      <c r="H1118" s="37" t="n"/>
      <c r="I1118" s="37" t="n"/>
      <c r="J1118" s="37" t="n"/>
      <c r="K1118" s="37" t="n"/>
      <c r="L1118" s="31" t="n">
        <v>0.356491980857924</v>
      </c>
      <c r="M1118" s="31" t="n">
        <v>0.2851692605668427</v>
      </c>
      <c r="N1118" s="31" t="n">
        <v>0.3583387585752333</v>
      </c>
      <c r="O1118" s="33">
        <f>3*L1118+M1118</f>
        <v/>
      </c>
      <c r="P1118" s="33">
        <f>3*N1118+M1118</f>
        <v/>
      </c>
      <c r="Q1118" s="31">
        <f>IF(OR(J1118="",K1118=""),"",SUMPRODUCT(POISSON(Helper!$A$2:$A$122,J1118,FALSE)*POISSON(Helper!$B$2:$B$122,K1118,FALSE)*Helper!$C$2:$C$122))</f>
        <v/>
      </c>
      <c r="R1118" s="31">
        <f>IF(OR(J1118="",K1118=""),"",SUMPRODUCT(POISSON(Helper!$A$2:$A$122,J1118,FALSE)*POISSON(Helper!$B$2:$B$122,K1118,FALSE)*Helper!$D$2:$D$122))</f>
        <v/>
      </c>
      <c r="S1118" s="31">
        <f>IF(Q1118="","",1-Q1118-R1118)</f>
        <v/>
      </c>
      <c r="T1118" s="33">
        <f>IF(Q1118="","",3*Q1118+R1118)</f>
        <v/>
      </c>
      <c r="U1118" s="33">
        <f>IF(Q1118="","",3*S1118+R1118)</f>
        <v/>
      </c>
      <c r="V1118" s="24">
        <f>IF(OR(H1118="",I1118=""),"",IF(H1118&gt;I1118,3,IF(H1118=I1118,1,0)))</f>
        <v/>
      </c>
      <c r="W1118" s="24">
        <f>IF(OR(H1118="",I1118=""),"",IF(I1118&gt;H1118,3,IF(H1118=I1118,1,0)))</f>
        <v/>
      </c>
      <c r="X1118" s="24">
        <f>IF(OR(H1118="",I1118=""),0,1)</f>
        <v/>
      </c>
      <c r="Y1118" s="24" t="n"/>
    </row>
    <row r="1119">
      <c r="A1119" s="24" t="inlineStr">
        <is>
          <t>E2-NottsCou-Stevenag</t>
        </is>
      </c>
      <c r="B1119" s="24" t="inlineStr">
        <is>
          <t>E2</t>
        </is>
      </c>
      <c r="C1119" s="24" t="inlineStr">
        <is>
          <t>League One</t>
        </is>
      </c>
      <c r="D1119" s="24" t="n">
        <v>16</v>
      </c>
      <c r="E1119" s="29" t="n">
        <v>46347.625</v>
      </c>
      <c r="F1119" s="24" t="inlineStr">
        <is>
          <t>Notts County</t>
        </is>
      </c>
      <c r="G1119" s="24" t="inlineStr">
        <is>
          <t>Stevenage</t>
        </is>
      </c>
      <c r="H1119" s="37" t="n"/>
      <c r="I1119" s="37" t="n"/>
      <c r="J1119" s="37" t="n"/>
      <c r="K1119" s="37" t="n"/>
      <c r="L1119" s="31" t="n">
        <v>0.4097668690992319</v>
      </c>
      <c r="M1119" s="31" t="n">
        <v>0.2825713535654046</v>
      </c>
      <c r="N1119" s="31" t="n">
        <v>0.3076617773353635</v>
      </c>
      <c r="O1119" s="33">
        <f>3*L1119+M1119</f>
        <v/>
      </c>
      <c r="P1119" s="33">
        <f>3*N1119+M1119</f>
        <v/>
      </c>
      <c r="Q1119" s="31">
        <f>IF(OR(J1119="",K1119=""),"",SUMPRODUCT(POISSON(Helper!$A$2:$A$122,J1119,FALSE)*POISSON(Helper!$B$2:$B$122,K1119,FALSE)*Helper!$C$2:$C$122))</f>
        <v/>
      </c>
      <c r="R1119" s="31">
        <f>IF(OR(J1119="",K1119=""),"",SUMPRODUCT(POISSON(Helper!$A$2:$A$122,J1119,FALSE)*POISSON(Helper!$B$2:$B$122,K1119,FALSE)*Helper!$D$2:$D$122))</f>
        <v/>
      </c>
      <c r="S1119" s="31">
        <f>IF(Q1119="","",1-Q1119-R1119)</f>
        <v/>
      </c>
      <c r="T1119" s="33">
        <f>IF(Q1119="","",3*Q1119+R1119)</f>
        <v/>
      </c>
      <c r="U1119" s="33">
        <f>IF(Q1119="","",3*S1119+R1119)</f>
        <v/>
      </c>
      <c r="V1119" s="24">
        <f>IF(OR(H1119="",I1119=""),"",IF(H1119&gt;I1119,3,IF(H1119=I1119,1,0)))</f>
        <v/>
      </c>
      <c r="W1119" s="24">
        <f>IF(OR(H1119="",I1119=""),"",IF(I1119&gt;H1119,3,IF(H1119=I1119,1,0)))</f>
        <v/>
      </c>
      <c r="X1119" s="24">
        <f>IF(OR(H1119="",I1119=""),0,1)</f>
        <v/>
      </c>
      <c r="Y1119" s="24" t="n"/>
    </row>
    <row r="1120">
      <c r="A1120" s="24" t="inlineStr">
        <is>
          <t>E2-Oxford-Wycombe</t>
        </is>
      </c>
      <c r="B1120" s="24" t="inlineStr">
        <is>
          <t>E2</t>
        </is>
      </c>
      <c r="C1120" s="24" t="inlineStr">
        <is>
          <t>League One</t>
        </is>
      </c>
      <c r="D1120" s="24" t="n">
        <v>16</v>
      </c>
      <c r="E1120" s="29" t="n">
        <v>46347.625</v>
      </c>
      <c r="F1120" s="24" t="inlineStr">
        <is>
          <t>Oxford</t>
        </is>
      </c>
      <c r="G1120" s="24" t="inlineStr">
        <is>
          <t>Wycombe</t>
        </is>
      </c>
      <c r="H1120" s="37" t="n"/>
      <c r="I1120" s="37" t="n"/>
      <c r="J1120" s="37" t="n"/>
      <c r="K1120" s="37" t="n"/>
      <c r="L1120" s="31" t="n">
        <v>0.3962962037400088</v>
      </c>
      <c r="M1120" s="31" t="n">
        <v>0.2837190194985579</v>
      </c>
      <c r="N1120" s="31" t="n">
        <v>0.3199847767614333</v>
      </c>
      <c r="O1120" s="33">
        <f>3*L1120+M1120</f>
        <v/>
      </c>
      <c r="P1120" s="33">
        <f>3*N1120+M1120</f>
        <v/>
      </c>
      <c r="Q1120" s="31">
        <f>IF(OR(J1120="",K1120=""),"",SUMPRODUCT(POISSON(Helper!$A$2:$A$122,J1120,FALSE)*POISSON(Helper!$B$2:$B$122,K1120,FALSE)*Helper!$C$2:$C$122))</f>
        <v/>
      </c>
      <c r="R1120" s="31">
        <f>IF(OR(J1120="",K1120=""),"",SUMPRODUCT(POISSON(Helper!$A$2:$A$122,J1120,FALSE)*POISSON(Helper!$B$2:$B$122,K1120,FALSE)*Helper!$D$2:$D$122))</f>
        <v/>
      </c>
      <c r="S1120" s="31">
        <f>IF(Q1120="","",1-Q1120-R1120)</f>
        <v/>
      </c>
      <c r="T1120" s="33">
        <f>IF(Q1120="","",3*Q1120+R1120)</f>
        <v/>
      </c>
      <c r="U1120" s="33">
        <f>IF(Q1120="","",3*S1120+R1120)</f>
        <v/>
      </c>
      <c r="V1120" s="24">
        <f>IF(OR(H1120="",I1120=""),"",IF(H1120&gt;I1120,3,IF(H1120=I1120,1,0)))</f>
        <v/>
      </c>
      <c r="W1120" s="24">
        <f>IF(OR(H1120="",I1120=""),"",IF(I1120&gt;H1120,3,IF(H1120=I1120,1,0)))</f>
        <v/>
      </c>
      <c r="X1120" s="24">
        <f>IF(OR(H1120="",I1120=""),0,1)</f>
        <v/>
      </c>
      <c r="Y1120" s="24" t="n"/>
    </row>
    <row r="1121">
      <c r="A1121" s="24" t="inlineStr">
        <is>
          <t>E2-Plymouth-Peterbor</t>
        </is>
      </c>
      <c r="B1121" s="24" t="inlineStr">
        <is>
          <t>E2</t>
        </is>
      </c>
      <c r="C1121" s="24" t="inlineStr">
        <is>
          <t>League One</t>
        </is>
      </c>
      <c r="D1121" s="24" t="n">
        <v>16</v>
      </c>
      <c r="E1121" s="29" t="n">
        <v>46347.625</v>
      </c>
      <c r="F1121" s="24" t="inlineStr">
        <is>
          <t>Plymouth</t>
        </is>
      </c>
      <c r="G1121" s="24" t="inlineStr">
        <is>
          <t>Peterborough</t>
        </is>
      </c>
      <c r="H1121" s="37" t="n"/>
      <c r="I1121" s="37" t="n"/>
      <c r="J1121" s="37" t="n"/>
      <c r="K1121" s="37" t="n"/>
      <c r="L1121" s="31" t="n">
        <v>0.4860928800355122</v>
      </c>
      <c r="M1121" s="31" t="n">
        <v>0.2704399706033058</v>
      </c>
      <c r="N1121" s="31" t="n">
        <v>0.243467149361182</v>
      </c>
      <c r="O1121" s="33">
        <f>3*L1121+M1121</f>
        <v/>
      </c>
      <c r="P1121" s="33">
        <f>3*N1121+M1121</f>
        <v/>
      </c>
      <c r="Q1121" s="31">
        <f>IF(OR(J1121="",K1121=""),"",SUMPRODUCT(POISSON(Helper!$A$2:$A$122,J1121,FALSE)*POISSON(Helper!$B$2:$B$122,K1121,FALSE)*Helper!$C$2:$C$122))</f>
        <v/>
      </c>
      <c r="R1121" s="31">
        <f>IF(OR(J1121="",K1121=""),"",SUMPRODUCT(POISSON(Helper!$A$2:$A$122,J1121,FALSE)*POISSON(Helper!$B$2:$B$122,K1121,FALSE)*Helper!$D$2:$D$122))</f>
        <v/>
      </c>
      <c r="S1121" s="31">
        <f>IF(Q1121="","",1-Q1121-R1121)</f>
        <v/>
      </c>
      <c r="T1121" s="33">
        <f>IF(Q1121="","",3*Q1121+R1121)</f>
        <v/>
      </c>
      <c r="U1121" s="33">
        <f>IF(Q1121="","",3*S1121+R1121)</f>
        <v/>
      </c>
      <c r="V1121" s="24">
        <f>IF(OR(H1121="",I1121=""),"",IF(H1121&gt;I1121,3,IF(H1121=I1121,1,0)))</f>
        <v/>
      </c>
      <c r="W1121" s="24">
        <f>IF(OR(H1121="",I1121=""),"",IF(I1121&gt;H1121,3,IF(H1121=I1121,1,0)))</f>
        <v/>
      </c>
      <c r="X1121" s="24">
        <f>IF(OR(H1121="",I1121=""),0,1)</f>
        <v/>
      </c>
      <c r="Y1121" s="24" t="n"/>
    </row>
    <row r="1122">
      <c r="A1122" s="24" t="inlineStr">
        <is>
          <t>E2-Blackpoo-Leiceste</t>
        </is>
      </c>
      <c r="B1122" s="24" t="inlineStr">
        <is>
          <t>E2</t>
        </is>
      </c>
      <c r="C1122" s="24" t="inlineStr">
        <is>
          <t>League One</t>
        </is>
      </c>
      <c r="D1122" s="24" t="n">
        <v>9</v>
      </c>
      <c r="E1122" s="29" t="n">
        <v>46350.82291666666</v>
      </c>
      <c r="F1122" s="24" t="inlineStr">
        <is>
          <t>Blackpool</t>
        </is>
      </c>
      <c r="G1122" s="24" t="inlineStr">
        <is>
          <t>Leicester</t>
        </is>
      </c>
      <c r="H1122" s="37" t="n"/>
      <c r="I1122" s="37" t="n"/>
      <c r="J1122" s="37" t="n"/>
      <c r="K1122" s="37" t="n"/>
      <c r="L1122" s="31" t="n">
        <v>0.283609266972444</v>
      </c>
      <c r="M1122" s="31" t="n">
        <v>0.2792914703365815</v>
      </c>
      <c r="N1122" s="31" t="n">
        <v>0.4370992626909746</v>
      </c>
      <c r="O1122" s="33">
        <f>3*L1122+M1122</f>
        <v/>
      </c>
      <c r="P1122" s="33">
        <f>3*N1122+M1122</f>
        <v/>
      </c>
      <c r="Q1122" s="31">
        <f>IF(OR(J1122="",K1122=""),"",SUMPRODUCT(POISSON(Helper!$A$2:$A$122,J1122,FALSE)*POISSON(Helper!$B$2:$B$122,K1122,FALSE)*Helper!$C$2:$C$122))</f>
        <v/>
      </c>
      <c r="R1122" s="31">
        <f>IF(OR(J1122="",K1122=""),"",SUMPRODUCT(POISSON(Helper!$A$2:$A$122,J1122,FALSE)*POISSON(Helper!$B$2:$B$122,K1122,FALSE)*Helper!$D$2:$D$122))</f>
        <v/>
      </c>
      <c r="S1122" s="31">
        <f>IF(Q1122="","",1-Q1122-R1122)</f>
        <v/>
      </c>
      <c r="T1122" s="33">
        <f>IF(Q1122="","",3*Q1122+R1122)</f>
        <v/>
      </c>
      <c r="U1122" s="33">
        <f>IF(Q1122="","",3*S1122+R1122)</f>
        <v/>
      </c>
      <c r="V1122" s="24">
        <f>IF(OR(H1122="",I1122=""),"",IF(H1122&gt;I1122,3,IF(H1122=I1122,1,0)))</f>
        <v/>
      </c>
      <c r="W1122" s="24">
        <f>IF(OR(H1122="",I1122=""),"",IF(I1122&gt;H1122,3,IF(H1122=I1122,1,0)))</f>
        <v/>
      </c>
      <c r="X1122" s="24">
        <f>IF(OR(H1122="",I1122=""),0,1)</f>
        <v/>
      </c>
      <c r="Y1122" s="24" t="n"/>
    </row>
    <row r="1123">
      <c r="A1123" s="24" t="inlineStr">
        <is>
          <t>E2-Bradford-Barnsley</t>
        </is>
      </c>
      <c r="B1123" s="24" t="inlineStr">
        <is>
          <t>E2</t>
        </is>
      </c>
      <c r="C1123" s="24" t="inlineStr">
        <is>
          <t>League One</t>
        </is>
      </c>
      <c r="D1123" s="24" t="n">
        <v>8</v>
      </c>
      <c r="E1123" s="29" t="n">
        <v>46350.82291666666</v>
      </c>
      <c r="F1123" s="24" t="inlineStr">
        <is>
          <t>Bradford</t>
        </is>
      </c>
      <c r="G1123" s="24" t="inlineStr">
        <is>
          <t>Barnsley</t>
        </is>
      </c>
      <c r="H1123" s="37" t="n"/>
      <c r="I1123" s="37" t="n"/>
      <c r="J1123" s="37" t="n"/>
      <c r="K1123" s="37" t="n"/>
      <c r="L1123" s="31" t="n">
        <v>0.4503035530665266</v>
      </c>
      <c r="M1123" s="31" t="n">
        <v>0.2772700036528834</v>
      </c>
      <c r="N1123" s="31" t="n">
        <v>0.27242644328059</v>
      </c>
      <c r="O1123" s="33">
        <f>3*L1123+M1123</f>
        <v/>
      </c>
      <c r="P1123" s="33">
        <f>3*N1123+M1123</f>
        <v/>
      </c>
      <c r="Q1123" s="31">
        <f>IF(OR(J1123="",K1123=""),"",SUMPRODUCT(POISSON(Helper!$A$2:$A$122,J1123,FALSE)*POISSON(Helper!$B$2:$B$122,K1123,FALSE)*Helper!$C$2:$C$122))</f>
        <v/>
      </c>
      <c r="R1123" s="31">
        <f>IF(OR(J1123="",K1123=""),"",SUMPRODUCT(POISSON(Helper!$A$2:$A$122,J1123,FALSE)*POISSON(Helper!$B$2:$B$122,K1123,FALSE)*Helper!$D$2:$D$122))</f>
        <v/>
      </c>
      <c r="S1123" s="31">
        <f>IF(Q1123="","",1-Q1123-R1123)</f>
        <v/>
      </c>
      <c r="T1123" s="33">
        <f>IF(Q1123="","",3*Q1123+R1123)</f>
        <v/>
      </c>
      <c r="U1123" s="33">
        <f>IF(Q1123="","",3*S1123+R1123)</f>
        <v/>
      </c>
      <c r="V1123" s="24">
        <f>IF(OR(H1123="",I1123=""),"",IF(H1123&gt;I1123,3,IF(H1123=I1123,1,0)))</f>
        <v/>
      </c>
      <c r="W1123" s="24">
        <f>IF(OR(H1123="",I1123=""),"",IF(I1123&gt;H1123,3,IF(H1123=I1123,1,0)))</f>
        <v/>
      </c>
      <c r="X1123" s="24">
        <f>IF(OR(H1123="",I1123=""),0,1)</f>
        <v/>
      </c>
      <c r="Y1123" s="24" t="n"/>
    </row>
    <row r="1124">
      <c r="A1124" s="24" t="inlineStr">
        <is>
          <t>E2-Stevenag-Sheffiel</t>
        </is>
      </c>
      <c r="B1124" s="24" t="inlineStr">
        <is>
          <t>E2</t>
        </is>
      </c>
      <c r="C1124" s="24" t="inlineStr">
        <is>
          <t>League One</t>
        </is>
      </c>
      <c r="D1124" s="24" t="n">
        <v>8</v>
      </c>
      <c r="E1124" s="29" t="n">
        <v>46350.82291666666</v>
      </c>
      <c r="F1124" s="24" t="inlineStr">
        <is>
          <t>Stevenage</t>
        </is>
      </c>
      <c r="G1124" s="24" t="inlineStr">
        <is>
          <t>Sheffield Wed</t>
        </is>
      </c>
      <c r="H1124" s="37" t="n"/>
      <c r="I1124" s="37" t="n"/>
      <c r="J1124" s="37" t="n"/>
      <c r="K1124" s="37" t="n"/>
      <c r="L1124" s="31" t="n">
        <v>0.3149987538924648</v>
      </c>
      <c r="M1124" s="31" t="n">
        <v>0.2832965380561127</v>
      </c>
      <c r="N1124" s="31" t="n">
        <v>0.4017047080514225</v>
      </c>
      <c r="O1124" s="33">
        <f>3*L1124+M1124</f>
        <v/>
      </c>
      <c r="P1124" s="33">
        <f>3*N1124+M1124</f>
        <v/>
      </c>
      <c r="Q1124" s="31">
        <f>IF(OR(J1124="",K1124=""),"",SUMPRODUCT(POISSON(Helper!$A$2:$A$122,J1124,FALSE)*POISSON(Helper!$B$2:$B$122,K1124,FALSE)*Helper!$C$2:$C$122))</f>
        <v/>
      </c>
      <c r="R1124" s="31">
        <f>IF(OR(J1124="",K1124=""),"",SUMPRODUCT(POISSON(Helper!$A$2:$A$122,J1124,FALSE)*POISSON(Helper!$B$2:$B$122,K1124,FALSE)*Helper!$D$2:$D$122))</f>
        <v/>
      </c>
      <c r="S1124" s="31">
        <f>IF(Q1124="","",1-Q1124-R1124)</f>
        <v/>
      </c>
      <c r="T1124" s="33">
        <f>IF(Q1124="","",3*Q1124+R1124)</f>
        <v/>
      </c>
      <c r="U1124" s="33">
        <f>IF(Q1124="","",3*S1124+R1124)</f>
        <v/>
      </c>
      <c r="V1124" s="24">
        <f>IF(OR(H1124="",I1124=""),"",IF(H1124&gt;I1124,3,IF(H1124=I1124,1,0)))</f>
        <v/>
      </c>
      <c r="W1124" s="24">
        <f>IF(OR(H1124="",I1124=""),"",IF(I1124&gt;H1124,3,IF(H1124=I1124,1,0)))</f>
        <v/>
      </c>
      <c r="X1124" s="24">
        <f>IF(OR(H1124="",I1124=""),0,1)</f>
        <v/>
      </c>
      <c r="Y1124" s="24" t="n"/>
    </row>
    <row r="1125">
      <c r="A1125" s="24" t="inlineStr">
        <is>
          <t>E2-Doncaste-Huddersf</t>
        </is>
      </c>
      <c r="B1125" s="24" t="inlineStr">
        <is>
          <t>E2</t>
        </is>
      </c>
      <c r="C1125" s="24" t="inlineStr">
        <is>
          <t>League One</t>
        </is>
      </c>
      <c r="D1125" s="24" t="n">
        <v>17</v>
      </c>
      <c r="E1125" s="29" t="n">
        <v>46352.83333333334</v>
      </c>
      <c r="F1125" s="24" t="inlineStr">
        <is>
          <t>Doncaster</t>
        </is>
      </c>
      <c r="G1125" s="24" t="inlineStr">
        <is>
          <t>Huddersfield</t>
        </is>
      </c>
      <c r="H1125" s="37" t="n"/>
      <c r="I1125" s="37" t="n"/>
      <c r="J1125" s="37" t="n"/>
      <c r="K1125" s="37" t="n"/>
      <c r="L1125" s="31" t="n">
        <v>0.3487964393500507</v>
      </c>
      <c r="M1125" s="31" t="n">
        <v>0.2850954640176607</v>
      </c>
      <c r="N1125" s="31" t="n">
        <v>0.3661080966322886</v>
      </c>
      <c r="O1125" s="33">
        <f>3*L1125+M1125</f>
        <v/>
      </c>
      <c r="P1125" s="33">
        <f>3*N1125+M1125</f>
        <v/>
      </c>
      <c r="Q1125" s="31">
        <f>IF(OR(J1125="",K1125=""),"",SUMPRODUCT(POISSON(Helper!$A$2:$A$122,J1125,FALSE)*POISSON(Helper!$B$2:$B$122,K1125,FALSE)*Helper!$C$2:$C$122))</f>
        <v/>
      </c>
      <c r="R1125" s="31">
        <f>IF(OR(J1125="",K1125=""),"",SUMPRODUCT(POISSON(Helper!$A$2:$A$122,J1125,FALSE)*POISSON(Helper!$B$2:$B$122,K1125,FALSE)*Helper!$D$2:$D$122))</f>
        <v/>
      </c>
      <c r="S1125" s="31">
        <f>IF(Q1125="","",1-Q1125-R1125)</f>
        <v/>
      </c>
      <c r="T1125" s="33">
        <f>IF(Q1125="","",3*Q1125+R1125)</f>
        <v/>
      </c>
      <c r="U1125" s="33">
        <f>IF(Q1125="","",3*S1125+R1125)</f>
        <v/>
      </c>
      <c r="V1125" s="24">
        <f>IF(OR(H1125="",I1125=""),"",IF(H1125&gt;I1125,3,IF(H1125=I1125,1,0)))</f>
        <v/>
      </c>
      <c r="W1125" s="24">
        <f>IF(OR(H1125="",I1125=""),"",IF(I1125&gt;H1125,3,IF(H1125=I1125,1,0)))</f>
        <v/>
      </c>
      <c r="X1125" s="24">
        <f>IF(OR(H1125="",I1125=""),0,1)</f>
        <v/>
      </c>
      <c r="Y1125" s="24" t="n"/>
    </row>
    <row r="1126">
      <c r="A1126" s="24" t="inlineStr">
        <is>
          <t>E2-MKDons-NottsCou</t>
        </is>
      </c>
      <c r="B1126" s="24" t="inlineStr">
        <is>
          <t>E2</t>
        </is>
      </c>
      <c r="C1126" s="24" t="inlineStr">
        <is>
          <t>League One</t>
        </is>
      </c>
      <c r="D1126" s="24" t="n">
        <v>17</v>
      </c>
      <c r="E1126" s="29" t="n">
        <v>46354.52083333334</v>
      </c>
      <c r="F1126" s="24" t="inlineStr">
        <is>
          <t>MK Dons</t>
        </is>
      </c>
      <c r="G1126" s="24" t="inlineStr">
        <is>
          <t>Notts County</t>
        </is>
      </c>
      <c r="H1126" s="37" t="n"/>
      <c r="I1126" s="37" t="n"/>
      <c r="J1126" s="37" t="n"/>
      <c r="K1126" s="37" t="n"/>
      <c r="L1126" s="31" t="n">
        <v>0.4737357843015826</v>
      </c>
      <c r="M1126" s="31" t="n">
        <v>0.2730154388279571</v>
      </c>
      <c r="N1126" s="31" t="n">
        <v>0.2532487768704603</v>
      </c>
      <c r="O1126" s="33">
        <f>3*L1126+M1126</f>
        <v/>
      </c>
      <c r="P1126" s="33">
        <f>3*N1126+M1126</f>
        <v/>
      </c>
      <c r="Q1126" s="31">
        <f>IF(OR(J1126="",K1126=""),"",SUMPRODUCT(POISSON(Helper!$A$2:$A$122,J1126,FALSE)*POISSON(Helper!$B$2:$B$122,K1126,FALSE)*Helper!$C$2:$C$122))</f>
        <v/>
      </c>
      <c r="R1126" s="31">
        <f>IF(OR(J1126="",K1126=""),"",SUMPRODUCT(POISSON(Helper!$A$2:$A$122,J1126,FALSE)*POISSON(Helper!$B$2:$B$122,K1126,FALSE)*Helper!$D$2:$D$122))</f>
        <v/>
      </c>
      <c r="S1126" s="31">
        <f>IF(Q1126="","",1-Q1126-R1126)</f>
        <v/>
      </c>
      <c r="T1126" s="33">
        <f>IF(Q1126="","",3*Q1126+R1126)</f>
        <v/>
      </c>
      <c r="U1126" s="33">
        <f>IF(Q1126="","",3*S1126+R1126)</f>
        <v/>
      </c>
      <c r="V1126" s="24">
        <f>IF(OR(H1126="",I1126=""),"",IF(H1126&gt;I1126,3,IF(H1126=I1126,1,0)))</f>
        <v/>
      </c>
      <c r="W1126" s="24">
        <f>IF(OR(H1126="",I1126=""),"",IF(I1126&gt;H1126,3,IF(H1126=I1126,1,0)))</f>
        <v/>
      </c>
      <c r="X1126" s="24">
        <f>IF(OR(H1126="",I1126=""),0,1)</f>
        <v/>
      </c>
      <c r="Y1126" s="24" t="n"/>
    </row>
    <row r="1127">
      <c r="A1127" s="24" t="inlineStr">
        <is>
          <t>E2-Peterbor-Cambridg</t>
        </is>
      </c>
      <c r="B1127" s="24" t="inlineStr">
        <is>
          <t>E2</t>
        </is>
      </c>
      <c r="C1127" s="24" t="inlineStr">
        <is>
          <t>League One</t>
        </is>
      </c>
      <c r="D1127" s="24" t="n">
        <v>17</v>
      </c>
      <c r="E1127" s="29" t="n">
        <v>46354.52083333334</v>
      </c>
      <c r="F1127" s="24" t="inlineStr">
        <is>
          <t>Peterborough</t>
        </is>
      </c>
      <c r="G1127" s="24" t="inlineStr">
        <is>
          <t>Cambridge</t>
        </is>
      </c>
      <c r="H1127" s="37" t="n"/>
      <c r="I1127" s="37" t="n"/>
      <c r="J1127" s="37" t="n"/>
      <c r="K1127" s="37" t="n"/>
      <c r="L1127" s="31" t="n">
        <v>0.4333908501128858</v>
      </c>
      <c r="M1127" s="31" t="n">
        <v>0.2798089506741607</v>
      </c>
      <c r="N1127" s="31" t="n">
        <v>0.2868001992129535</v>
      </c>
      <c r="O1127" s="33">
        <f>3*L1127+M1127</f>
        <v/>
      </c>
      <c r="P1127" s="33">
        <f>3*N1127+M1127</f>
        <v/>
      </c>
      <c r="Q1127" s="31">
        <f>IF(OR(J1127="",K1127=""),"",SUMPRODUCT(POISSON(Helper!$A$2:$A$122,J1127,FALSE)*POISSON(Helper!$B$2:$B$122,K1127,FALSE)*Helper!$C$2:$C$122))</f>
        <v/>
      </c>
      <c r="R1127" s="31">
        <f>IF(OR(J1127="",K1127=""),"",SUMPRODUCT(POISSON(Helper!$A$2:$A$122,J1127,FALSE)*POISSON(Helper!$B$2:$B$122,K1127,FALSE)*Helper!$D$2:$D$122))</f>
        <v/>
      </c>
      <c r="S1127" s="31">
        <f>IF(Q1127="","",1-Q1127-R1127)</f>
        <v/>
      </c>
      <c r="T1127" s="33">
        <f>IF(Q1127="","",3*Q1127+R1127)</f>
        <v/>
      </c>
      <c r="U1127" s="33">
        <f>IF(Q1127="","",3*S1127+R1127)</f>
        <v/>
      </c>
      <c r="V1127" s="24">
        <f>IF(OR(H1127="",I1127=""),"",IF(H1127&gt;I1127,3,IF(H1127=I1127,1,0)))</f>
        <v/>
      </c>
      <c r="W1127" s="24">
        <f>IF(OR(H1127="",I1127=""),"",IF(I1127&gt;H1127,3,IF(H1127=I1127,1,0)))</f>
        <v/>
      </c>
      <c r="X1127" s="24">
        <f>IF(OR(H1127="",I1127=""),0,1)</f>
        <v/>
      </c>
      <c r="Y1127" s="24" t="n"/>
    </row>
    <row r="1128">
      <c r="A1128" s="24" t="inlineStr">
        <is>
          <t>E2-AFCWimbl-Barnsley</t>
        </is>
      </c>
      <c r="B1128" s="24" t="inlineStr">
        <is>
          <t>E2</t>
        </is>
      </c>
      <c r="C1128" s="24" t="inlineStr">
        <is>
          <t>League One</t>
        </is>
      </c>
      <c r="D1128" s="24" t="n">
        <v>17</v>
      </c>
      <c r="E1128" s="29" t="n">
        <v>46354.625</v>
      </c>
      <c r="F1128" s="24" t="inlineStr">
        <is>
          <t>AFC Wimbledon</t>
        </is>
      </c>
      <c r="G1128" s="24" t="inlineStr">
        <is>
          <t>Barnsley</t>
        </is>
      </c>
      <c r="H1128" s="37" t="n"/>
      <c r="I1128" s="37" t="n"/>
      <c r="J1128" s="37" t="n"/>
      <c r="K1128" s="37" t="n"/>
      <c r="L1128" s="31" t="n">
        <v>0.3492377390755831</v>
      </c>
      <c r="M1128" s="31" t="n">
        <v>0.28510294269111</v>
      </c>
      <c r="N1128" s="31" t="n">
        <v>0.3656593182333069</v>
      </c>
      <c r="O1128" s="33">
        <f>3*L1128+M1128</f>
        <v/>
      </c>
      <c r="P1128" s="33">
        <f>3*N1128+M1128</f>
        <v/>
      </c>
      <c r="Q1128" s="31">
        <f>IF(OR(J1128="",K1128=""),"",SUMPRODUCT(POISSON(Helper!$A$2:$A$122,J1128,FALSE)*POISSON(Helper!$B$2:$B$122,K1128,FALSE)*Helper!$C$2:$C$122))</f>
        <v/>
      </c>
      <c r="R1128" s="31">
        <f>IF(OR(J1128="",K1128=""),"",SUMPRODUCT(POISSON(Helper!$A$2:$A$122,J1128,FALSE)*POISSON(Helper!$B$2:$B$122,K1128,FALSE)*Helper!$D$2:$D$122))</f>
        <v/>
      </c>
      <c r="S1128" s="31">
        <f>IF(Q1128="","",1-Q1128-R1128)</f>
        <v/>
      </c>
      <c r="T1128" s="33">
        <f>IF(Q1128="","",3*Q1128+R1128)</f>
        <v/>
      </c>
      <c r="U1128" s="33">
        <f>IF(Q1128="","",3*S1128+R1128)</f>
        <v/>
      </c>
      <c r="V1128" s="24">
        <f>IF(OR(H1128="",I1128=""),"",IF(H1128&gt;I1128,3,IF(H1128=I1128,1,0)))</f>
        <v/>
      </c>
      <c r="W1128" s="24">
        <f>IF(OR(H1128="",I1128=""),"",IF(I1128&gt;H1128,3,IF(H1128=I1128,1,0)))</f>
        <v/>
      </c>
      <c r="X1128" s="24">
        <f>IF(OR(H1128="",I1128=""),0,1)</f>
        <v/>
      </c>
      <c r="Y1128" s="24" t="n"/>
    </row>
    <row r="1129">
      <c r="A1129" s="24" t="inlineStr">
        <is>
          <t>E2-Bromley-Burton</t>
        </is>
      </c>
      <c r="B1129" s="24" t="inlineStr">
        <is>
          <t>E2</t>
        </is>
      </c>
      <c r="C1129" s="24" t="inlineStr">
        <is>
          <t>League One</t>
        </is>
      </c>
      <c r="D1129" s="24" t="n">
        <v>17</v>
      </c>
      <c r="E1129" s="29" t="n">
        <v>46354.625</v>
      </c>
      <c r="F1129" s="24" t="inlineStr">
        <is>
          <t>Bromley</t>
        </is>
      </c>
      <c r="G1129" s="24" t="inlineStr">
        <is>
          <t>Burton</t>
        </is>
      </c>
      <c r="H1129" s="37" t="n"/>
      <c r="I1129" s="37" t="n"/>
      <c r="J1129" s="37" t="n"/>
      <c r="K1129" s="37" t="n"/>
      <c r="L1129" s="31" t="n">
        <v>0.3799875844312731</v>
      </c>
      <c r="M1129" s="31" t="n">
        <v>0.2846735135641835</v>
      </c>
      <c r="N1129" s="31" t="n">
        <v>0.3353389020045434</v>
      </c>
      <c r="O1129" s="33">
        <f>3*L1129+M1129</f>
        <v/>
      </c>
      <c r="P1129" s="33">
        <f>3*N1129+M1129</f>
        <v/>
      </c>
      <c r="Q1129" s="31">
        <f>IF(OR(J1129="",K1129=""),"",SUMPRODUCT(POISSON(Helper!$A$2:$A$122,J1129,FALSE)*POISSON(Helper!$B$2:$B$122,K1129,FALSE)*Helper!$C$2:$C$122))</f>
        <v/>
      </c>
      <c r="R1129" s="31">
        <f>IF(OR(J1129="",K1129=""),"",SUMPRODUCT(POISSON(Helper!$A$2:$A$122,J1129,FALSE)*POISSON(Helper!$B$2:$B$122,K1129,FALSE)*Helper!$D$2:$D$122))</f>
        <v/>
      </c>
      <c r="S1129" s="31">
        <f>IF(Q1129="","",1-Q1129-R1129)</f>
        <v/>
      </c>
      <c r="T1129" s="33">
        <f>IF(Q1129="","",3*Q1129+R1129)</f>
        <v/>
      </c>
      <c r="U1129" s="33">
        <f>IF(Q1129="","",3*S1129+R1129)</f>
        <v/>
      </c>
      <c r="V1129" s="24">
        <f>IF(OR(H1129="",I1129=""),"",IF(H1129&gt;I1129,3,IF(H1129=I1129,1,0)))</f>
        <v/>
      </c>
      <c r="W1129" s="24">
        <f>IF(OR(H1129="",I1129=""),"",IF(I1129&gt;H1129,3,IF(H1129=I1129,1,0)))</f>
        <v/>
      </c>
      <c r="X1129" s="24">
        <f>IF(OR(H1129="",I1129=""),0,1)</f>
        <v/>
      </c>
      <c r="Y1129" s="24" t="n"/>
    </row>
    <row r="1130">
      <c r="A1130" s="24" t="inlineStr">
        <is>
          <t>E2-Leiceste-Mansfiel</t>
        </is>
      </c>
      <c r="B1130" s="24" t="inlineStr">
        <is>
          <t>E2</t>
        </is>
      </c>
      <c r="C1130" s="24" t="inlineStr">
        <is>
          <t>League One</t>
        </is>
      </c>
      <c r="D1130" s="24" t="n">
        <v>17</v>
      </c>
      <c r="E1130" s="29" t="n">
        <v>46354.625</v>
      </c>
      <c r="F1130" s="24" t="inlineStr">
        <is>
          <t>Leicester</t>
        </is>
      </c>
      <c r="G1130" s="24" t="inlineStr">
        <is>
          <t>Mansfield</t>
        </is>
      </c>
      <c r="H1130" s="37" t="n"/>
      <c r="I1130" s="37" t="n"/>
      <c r="J1130" s="37" t="n"/>
      <c r="K1130" s="37" t="n"/>
      <c r="L1130" s="31" t="n">
        <v>0.581736150469032</v>
      </c>
      <c r="M1130" s="31" t="n">
        <v>0.2433818383771588</v>
      </c>
      <c r="N1130" s="31" t="n">
        <v>0.1748820111538091</v>
      </c>
      <c r="O1130" s="33">
        <f>3*L1130+M1130</f>
        <v/>
      </c>
      <c r="P1130" s="33">
        <f>3*N1130+M1130</f>
        <v/>
      </c>
      <c r="Q1130" s="31">
        <f>IF(OR(J1130="",K1130=""),"",SUMPRODUCT(POISSON(Helper!$A$2:$A$122,J1130,FALSE)*POISSON(Helper!$B$2:$B$122,K1130,FALSE)*Helper!$C$2:$C$122))</f>
        <v/>
      </c>
      <c r="R1130" s="31">
        <f>IF(OR(J1130="",K1130=""),"",SUMPRODUCT(POISSON(Helper!$A$2:$A$122,J1130,FALSE)*POISSON(Helper!$B$2:$B$122,K1130,FALSE)*Helper!$D$2:$D$122))</f>
        <v/>
      </c>
      <c r="S1130" s="31">
        <f>IF(Q1130="","",1-Q1130-R1130)</f>
        <v/>
      </c>
      <c r="T1130" s="33">
        <f>IF(Q1130="","",3*Q1130+R1130)</f>
        <v/>
      </c>
      <c r="U1130" s="33">
        <f>IF(Q1130="","",3*S1130+R1130)</f>
        <v/>
      </c>
      <c r="V1130" s="24">
        <f>IF(OR(H1130="",I1130=""),"",IF(H1130&gt;I1130,3,IF(H1130=I1130,1,0)))</f>
        <v/>
      </c>
      <c r="W1130" s="24">
        <f>IF(OR(H1130="",I1130=""),"",IF(I1130&gt;H1130,3,IF(H1130=I1130,1,0)))</f>
        <v/>
      </c>
      <c r="X1130" s="24">
        <f>IF(OR(H1130="",I1130=""),0,1)</f>
        <v/>
      </c>
      <c r="Y1130" s="24" t="n"/>
    </row>
    <row r="1131">
      <c r="A1131" s="24" t="inlineStr">
        <is>
          <t>E2-Luton-Oxford</t>
        </is>
      </c>
      <c r="B1131" s="24" t="inlineStr">
        <is>
          <t>E2</t>
        </is>
      </c>
      <c r="C1131" s="24" t="inlineStr">
        <is>
          <t>League One</t>
        </is>
      </c>
      <c r="D1131" s="24" t="n">
        <v>17</v>
      </c>
      <c r="E1131" s="29" t="n">
        <v>46354.625</v>
      </c>
      <c r="F1131" s="24" t="inlineStr">
        <is>
          <t>Luton</t>
        </is>
      </c>
      <c r="G1131" s="24" t="inlineStr">
        <is>
          <t>Oxford</t>
        </is>
      </c>
      <c r="H1131" s="37" t="n"/>
      <c r="I1131" s="37" t="n"/>
      <c r="J1131" s="37" t="n"/>
      <c r="K1131" s="37" t="n"/>
      <c r="L1131" s="31" t="n">
        <v>0.4772086055586067</v>
      </c>
      <c r="M1131" s="31" t="n">
        <v>0.2723143463419308</v>
      </c>
      <c r="N1131" s="31" t="n">
        <v>0.2504770480994625</v>
      </c>
      <c r="O1131" s="33">
        <f>3*L1131+M1131</f>
        <v/>
      </c>
      <c r="P1131" s="33">
        <f>3*N1131+M1131</f>
        <v/>
      </c>
      <c r="Q1131" s="31">
        <f>IF(OR(J1131="",K1131=""),"",SUMPRODUCT(POISSON(Helper!$A$2:$A$122,J1131,FALSE)*POISSON(Helper!$B$2:$B$122,K1131,FALSE)*Helper!$C$2:$C$122))</f>
        <v/>
      </c>
      <c r="R1131" s="31">
        <f>IF(OR(J1131="",K1131=""),"",SUMPRODUCT(POISSON(Helper!$A$2:$A$122,J1131,FALSE)*POISSON(Helper!$B$2:$B$122,K1131,FALSE)*Helper!$D$2:$D$122))</f>
        <v/>
      </c>
      <c r="S1131" s="31">
        <f>IF(Q1131="","",1-Q1131-R1131)</f>
        <v/>
      </c>
      <c r="T1131" s="33">
        <f>IF(Q1131="","",3*Q1131+R1131)</f>
        <v/>
      </c>
      <c r="U1131" s="33">
        <f>IF(Q1131="","",3*S1131+R1131)</f>
        <v/>
      </c>
      <c r="V1131" s="24">
        <f>IF(OR(H1131="",I1131=""),"",IF(H1131&gt;I1131,3,IF(H1131=I1131,1,0)))</f>
        <v/>
      </c>
      <c r="W1131" s="24">
        <f>IF(OR(H1131="",I1131=""),"",IF(I1131&gt;H1131,3,IF(H1131=I1131,1,0)))</f>
        <v/>
      </c>
      <c r="X1131" s="24">
        <f>IF(OR(H1131="",I1131=""),0,1)</f>
        <v/>
      </c>
      <c r="Y1131" s="24" t="n"/>
    </row>
    <row r="1132">
      <c r="A1132" s="24" t="inlineStr">
        <is>
          <t>E2-Sheffiel-Reading</t>
        </is>
      </c>
      <c r="B1132" s="24" t="inlineStr">
        <is>
          <t>E2</t>
        </is>
      </c>
      <c r="C1132" s="24" t="inlineStr">
        <is>
          <t>League One</t>
        </is>
      </c>
      <c r="D1132" s="24" t="n">
        <v>17</v>
      </c>
      <c r="E1132" s="29" t="n">
        <v>46354.625</v>
      </c>
      <c r="F1132" s="24" t="inlineStr">
        <is>
          <t>Sheffield Wed</t>
        </is>
      </c>
      <c r="G1132" s="24" t="inlineStr">
        <is>
          <t>Reading</t>
        </is>
      </c>
      <c r="H1132" s="37" t="n"/>
      <c r="I1132" s="37" t="n"/>
      <c r="J1132" s="37" t="n"/>
      <c r="K1132" s="37" t="n"/>
      <c r="L1132" s="31" t="n">
        <v>0.4938111661163981</v>
      </c>
      <c r="M1132" s="31" t="n">
        <v>0.2687185284702318</v>
      </c>
      <c r="N1132" s="31" t="n">
        <v>0.2374703054133702</v>
      </c>
      <c r="O1132" s="33">
        <f>3*L1132+M1132</f>
        <v/>
      </c>
      <c r="P1132" s="33">
        <f>3*N1132+M1132</f>
        <v/>
      </c>
      <c r="Q1132" s="31">
        <f>IF(OR(J1132="",K1132=""),"",SUMPRODUCT(POISSON(Helper!$A$2:$A$122,J1132,FALSE)*POISSON(Helper!$B$2:$B$122,K1132,FALSE)*Helper!$C$2:$C$122))</f>
        <v/>
      </c>
      <c r="R1132" s="31">
        <f>IF(OR(J1132="",K1132=""),"",SUMPRODUCT(POISSON(Helper!$A$2:$A$122,J1132,FALSE)*POISSON(Helper!$B$2:$B$122,K1132,FALSE)*Helper!$D$2:$D$122))</f>
        <v/>
      </c>
      <c r="S1132" s="31">
        <f>IF(Q1132="","",1-Q1132-R1132)</f>
        <v/>
      </c>
      <c r="T1132" s="33">
        <f>IF(Q1132="","",3*Q1132+R1132)</f>
        <v/>
      </c>
      <c r="U1132" s="33">
        <f>IF(Q1132="","",3*S1132+R1132)</f>
        <v/>
      </c>
      <c r="V1132" s="24">
        <f>IF(OR(H1132="",I1132=""),"",IF(H1132&gt;I1132,3,IF(H1132=I1132,1,0)))</f>
        <v/>
      </c>
      <c r="W1132" s="24">
        <f>IF(OR(H1132="",I1132=""),"",IF(I1132&gt;H1132,3,IF(H1132=I1132,1,0)))</f>
        <v/>
      </c>
      <c r="X1132" s="24">
        <f>IF(OR(H1132="",I1132=""),0,1)</f>
        <v/>
      </c>
      <c r="Y1132" s="24" t="n"/>
    </row>
    <row r="1133">
      <c r="A1133" s="24" t="inlineStr">
        <is>
          <t>E2-Stevenag-Blackpoo</t>
        </is>
      </c>
      <c r="B1133" s="24" t="inlineStr">
        <is>
          <t>E2</t>
        </is>
      </c>
      <c r="C1133" s="24" t="inlineStr">
        <is>
          <t>League One</t>
        </is>
      </c>
      <c r="D1133" s="24" t="n">
        <v>17</v>
      </c>
      <c r="E1133" s="29" t="n">
        <v>46354.625</v>
      </c>
      <c r="F1133" s="24" t="inlineStr">
        <is>
          <t>Stevenage</t>
        </is>
      </c>
      <c r="G1133" s="24" t="inlineStr">
        <is>
          <t>Blackpool</t>
        </is>
      </c>
      <c r="H1133" s="37" t="n"/>
      <c r="I1133" s="37" t="n"/>
      <c r="J1133" s="37" t="n"/>
      <c r="K1133" s="37" t="n"/>
      <c r="L1133" s="31" t="n">
        <v>0.3808466091482877</v>
      </c>
      <c r="M1133" s="31" t="n">
        <v>0.2846354338892098</v>
      </c>
      <c r="N1133" s="31" t="n">
        <v>0.3345179569625026</v>
      </c>
      <c r="O1133" s="33">
        <f>3*L1133+M1133</f>
        <v/>
      </c>
      <c r="P1133" s="33">
        <f>3*N1133+M1133</f>
        <v/>
      </c>
      <c r="Q1133" s="31">
        <f>IF(OR(J1133="",K1133=""),"",SUMPRODUCT(POISSON(Helper!$A$2:$A$122,J1133,FALSE)*POISSON(Helper!$B$2:$B$122,K1133,FALSE)*Helper!$C$2:$C$122))</f>
        <v/>
      </c>
      <c r="R1133" s="31">
        <f>IF(OR(J1133="",K1133=""),"",SUMPRODUCT(POISSON(Helper!$A$2:$A$122,J1133,FALSE)*POISSON(Helper!$B$2:$B$122,K1133,FALSE)*Helper!$D$2:$D$122))</f>
        <v/>
      </c>
      <c r="S1133" s="31">
        <f>IF(Q1133="","",1-Q1133-R1133)</f>
        <v/>
      </c>
      <c r="T1133" s="33">
        <f>IF(Q1133="","",3*Q1133+R1133)</f>
        <v/>
      </c>
      <c r="U1133" s="33">
        <f>IF(Q1133="","",3*S1133+R1133)</f>
        <v/>
      </c>
      <c r="V1133" s="24">
        <f>IF(OR(H1133="",I1133=""),"",IF(H1133&gt;I1133,3,IF(H1133=I1133,1,0)))</f>
        <v/>
      </c>
      <c r="W1133" s="24">
        <f>IF(OR(H1133="",I1133=""),"",IF(I1133&gt;H1133,3,IF(H1133=I1133,1,0)))</f>
        <v/>
      </c>
      <c r="X1133" s="24">
        <f>IF(OR(H1133="",I1133=""),0,1)</f>
        <v/>
      </c>
      <c r="Y1133" s="24" t="n"/>
    </row>
    <row r="1134">
      <c r="A1134" s="24" t="inlineStr">
        <is>
          <t>E2-Stockpor-LeytonOr</t>
        </is>
      </c>
      <c r="B1134" s="24" t="inlineStr">
        <is>
          <t>E2</t>
        </is>
      </c>
      <c r="C1134" s="24" t="inlineStr">
        <is>
          <t>League One</t>
        </is>
      </c>
      <c r="D1134" s="24" t="n">
        <v>17</v>
      </c>
      <c r="E1134" s="29" t="n">
        <v>46354.625</v>
      </c>
      <c r="F1134" s="24" t="inlineStr">
        <is>
          <t>Stockport</t>
        </is>
      </c>
      <c r="G1134" s="24" t="inlineStr">
        <is>
          <t>Leyton Orient</t>
        </is>
      </c>
      <c r="H1134" s="37" t="n"/>
      <c r="I1134" s="37" t="n"/>
      <c r="J1134" s="37" t="n"/>
      <c r="K1134" s="37" t="n"/>
      <c r="L1134" s="31" t="n">
        <v>0.4788166694447488</v>
      </c>
      <c r="M1134" s="31" t="n">
        <v>0.2719836658931039</v>
      </c>
      <c r="N1134" s="31" t="n">
        <v>0.2491996646621473</v>
      </c>
      <c r="O1134" s="33">
        <f>3*L1134+M1134</f>
        <v/>
      </c>
      <c r="P1134" s="33">
        <f>3*N1134+M1134</f>
        <v/>
      </c>
      <c r="Q1134" s="31">
        <f>IF(OR(J1134="",K1134=""),"",SUMPRODUCT(POISSON(Helper!$A$2:$A$122,J1134,FALSE)*POISSON(Helper!$B$2:$B$122,K1134,FALSE)*Helper!$C$2:$C$122))</f>
        <v/>
      </c>
      <c r="R1134" s="31">
        <f>IF(OR(J1134="",K1134=""),"",SUMPRODUCT(POISSON(Helper!$A$2:$A$122,J1134,FALSE)*POISSON(Helper!$B$2:$B$122,K1134,FALSE)*Helper!$D$2:$D$122))</f>
        <v/>
      </c>
      <c r="S1134" s="31">
        <f>IF(Q1134="","",1-Q1134-R1134)</f>
        <v/>
      </c>
      <c r="T1134" s="33">
        <f>IF(Q1134="","",3*Q1134+R1134)</f>
        <v/>
      </c>
      <c r="U1134" s="33">
        <f>IF(Q1134="","",3*S1134+R1134)</f>
        <v/>
      </c>
      <c r="V1134" s="24">
        <f>IF(OR(H1134="",I1134=""),"",IF(H1134&gt;I1134,3,IF(H1134=I1134,1,0)))</f>
        <v/>
      </c>
      <c r="W1134" s="24">
        <f>IF(OR(H1134="",I1134=""),"",IF(I1134&gt;H1134,3,IF(H1134=I1134,1,0)))</f>
        <v/>
      </c>
      <c r="X1134" s="24">
        <f>IF(OR(H1134="",I1134=""),0,1)</f>
        <v/>
      </c>
      <c r="Y1134" s="24" t="n"/>
    </row>
    <row r="1135">
      <c r="A1135" s="24" t="inlineStr">
        <is>
          <t>E2-Wigan-Plymouth</t>
        </is>
      </c>
      <c r="B1135" s="24" t="inlineStr">
        <is>
          <t>E2</t>
        </is>
      </c>
      <c r="C1135" s="24" t="inlineStr">
        <is>
          <t>League One</t>
        </is>
      </c>
      <c r="D1135" s="24" t="n">
        <v>17</v>
      </c>
      <c r="E1135" s="29" t="n">
        <v>46354.625</v>
      </c>
      <c r="F1135" s="24" t="inlineStr">
        <is>
          <t>Wigan</t>
        </is>
      </c>
      <c r="G1135" s="24" t="inlineStr">
        <is>
          <t>Plymouth</t>
        </is>
      </c>
      <c r="H1135" s="37" t="n"/>
      <c r="I1135" s="37" t="n"/>
      <c r="J1135" s="37" t="n"/>
      <c r="K1135" s="37" t="n"/>
      <c r="L1135" s="31" t="n">
        <v>0.3526294294850884</v>
      </c>
      <c r="M1135" s="31" t="n">
        <v>0.2851471845878881</v>
      </c>
      <c r="N1135" s="31" t="n">
        <v>0.3622233859270234</v>
      </c>
      <c r="O1135" s="33">
        <f>3*L1135+M1135</f>
        <v/>
      </c>
      <c r="P1135" s="33">
        <f>3*N1135+M1135</f>
        <v/>
      </c>
      <c r="Q1135" s="31">
        <f>IF(OR(J1135="",K1135=""),"",SUMPRODUCT(POISSON(Helper!$A$2:$A$122,J1135,FALSE)*POISSON(Helper!$B$2:$B$122,K1135,FALSE)*Helper!$C$2:$C$122))</f>
        <v/>
      </c>
      <c r="R1135" s="31">
        <f>IF(OR(J1135="",K1135=""),"",SUMPRODUCT(POISSON(Helper!$A$2:$A$122,J1135,FALSE)*POISSON(Helper!$B$2:$B$122,K1135,FALSE)*Helper!$D$2:$D$122))</f>
        <v/>
      </c>
      <c r="S1135" s="31">
        <f>IF(Q1135="","",1-Q1135-R1135)</f>
        <v/>
      </c>
      <c r="T1135" s="33">
        <f>IF(Q1135="","",3*Q1135+R1135)</f>
        <v/>
      </c>
      <c r="U1135" s="33">
        <f>IF(Q1135="","",3*S1135+R1135)</f>
        <v/>
      </c>
      <c r="V1135" s="24">
        <f>IF(OR(H1135="",I1135=""),"",IF(H1135&gt;I1135,3,IF(H1135=I1135,1,0)))</f>
        <v/>
      </c>
      <c r="W1135" s="24">
        <f>IF(OR(H1135="",I1135=""),"",IF(I1135&gt;H1135,3,IF(H1135=I1135,1,0)))</f>
        <v/>
      </c>
      <c r="X1135" s="24">
        <f>IF(OR(H1135="",I1135=""),0,1)</f>
        <v/>
      </c>
      <c r="Y1135" s="24" t="n"/>
    </row>
    <row r="1136">
      <c r="A1136" s="24" t="inlineStr">
        <is>
          <t>E2-Wycombe-Bradford</t>
        </is>
      </c>
      <c r="B1136" s="24" t="inlineStr">
        <is>
          <t>E2</t>
        </is>
      </c>
      <c r="C1136" s="24" t="inlineStr">
        <is>
          <t>League One</t>
        </is>
      </c>
      <c r="D1136" s="24" t="n">
        <v>17</v>
      </c>
      <c r="E1136" s="29" t="n">
        <v>46354.625</v>
      </c>
      <c r="F1136" s="24" t="inlineStr">
        <is>
          <t>Wycombe</t>
        </is>
      </c>
      <c r="G1136" s="24" t="inlineStr">
        <is>
          <t>Bradford</t>
        </is>
      </c>
      <c r="H1136" s="37" t="n"/>
      <c r="I1136" s="37" t="n"/>
      <c r="J1136" s="37" t="n"/>
      <c r="K1136" s="37" t="n"/>
      <c r="L1136" s="31" t="n">
        <v>0.4043583948052609</v>
      </c>
      <c r="M1136" s="31" t="n">
        <v>0.2830703630692453</v>
      </c>
      <c r="N1136" s="31" t="n">
        <v>0.3125712421254938</v>
      </c>
      <c r="O1136" s="33">
        <f>3*L1136+M1136</f>
        <v/>
      </c>
      <c r="P1136" s="33">
        <f>3*N1136+M1136</f>
        <v/>
      </c>
      <c r="Q1136" s="31">
        <f>IF(OR(J1136="",K1136=""),"",SUMPRODUCT(POISSON(Helper!$A$2:$A$122,J1136,FALSE)*POISSON(Helper!$B$2:$B$122,K1136,FALSE)*Helper!$C$2:$C$122))</f>
        <v/>
      </c>
      <c r="R1136" s="31">
        <f>IF(OR(J1136="",K1136=""),"",SUMPRODUCT(POISSON(Helper!$A$2:$A$122,J1136,FALSE)*POISSON(Helper!$B$2:$B$122,K1136,FALSE)*Helper!$D$2:$D$122))</f>
        <v/>
      </c>
      <c r="S1136" s="31">
        <f>IF(Q1136="","",1-Q1136-R1136)</f>
        <v/>
      </c>
      <c r="T1136" s="33">
        <f>IF(Q1136="","",3*Q1136+R1136)</f>
        <v/>
      </c>
      <c r="U1136" s="33">
        <f>IF(Q1136="","",3*S1136+R1136)</f>
        <v/>
      </c>
      <c r="V1136" s="24">
        <f>IF(OR(H1136="",I1136=""),"",IF(H1136&gt;I1136,3,IF(H1136=I1136,1,0)))</f>
        <v/>
      </c>
      <c r="W1136" s="24">
        <f>IF(OR(H1136="",I1136=""),"",IF(I1136&gt;H1136,3,IF(H1136=I1136,1,0)))</f>
        <v/>
      </c>
      <c r="X1136" s="24">
        <f>IF(OR(H1136="",I1136=""),0,1)</f>
        <v/>
      </c>
      <c r="Y1136" s="24" t="n"/>
    </row>
    <row r="1137">
      <c r="A1137" s="24" t="inlineStr">
        <is>
          <t>E2-Barnsley-Wycombe</t>
        </is>
      </c>
      <c r="B1137" s="24" t="inlineStr">
        <is>
          <t>E2</t>
        </is>
      </c>
      <c r="C1137" s="24" t="inlineStr">
        <is>
          <t>League One</t>
        </is>
      </c>
      <c r="D1137" s="24" t="n">
        <v>18</v>
      </c>
      <c r="E1137" s="29" t="n">
        <v>46357.82291666666</v>
      </c>
      <c r="F1137" s="24" t="inlineStr">
        <is>
          <t>Barnsley</t>
        </is>
      </c>
      <c r="G1137" s="24" t="inlineStr">
        <is>
          <t>Wycombe</t>
        </is>
      </c>
      <c r="H1137" s="37" t="n"/>
      <c r="I1137" s="37" t="n"/>
      <c r="J1137" s="37" t="n"/>
      <c r="K1137" s="37" t="n"/>
      <c r="L1137" s="31" t="n">
        <v>0.3819640927588531</v>
      </c>
      <c r="M1137" s="31" t="n">
        <v>0.2845838405727569</v>
      </c>
      <c r="N1137" s="31" t="n">
        <v>0.3334520666683901</v>
      </c>
      <c r="O1137" s="33">
        <f>3*L1137+M1137</f>
        <v/>
      </c>
      <c r="P1137" s="33">
        <f>3*N1137+M1137</f>
        <v/>
      </c>
      <c r="Q1137" s="31">
        <f>IF(OR(J1137="",K1137=""),"",SUMPRODUCT(POISSON(Helper!$A$2:$A$122,J1137,FALSE)*POISSON(Helper!$B$2:$B$122,K1137,FALSE)*Helper!$C$2:$C$122))</f>
        <v/>
      </c>
      <c r="R1137" s="31">
        <f>IF(OR(J1137="",K1137=""),"",SUMPRODUCT(POISSON(Helper!$A$2:$A$122,J1137,FALSE)*POISSON(Helper!$B$2:$B$122,K1137,FALSE)*Helper!$D$2:$D$122))</f>
        <v/>
      </c>
      <c r="S1137" s="31">
        <f>IF(Q1137="","",1-Q1137-R1137)</f>
        <v/>
      </c>
      <c r="T1137" s="33">
        <f>IF(Q1137="","",3*Q1137+R1137)</f>
        <v/>
      </c>
      <c r="U1137" s="33">
        <f>IF(Q1137="","",3*S1137+R1137)</f>
        <v/>
      </c>
      <c r="V1137" s="24">
        <f>IF(OR(H1137="",I1137=""),"",IF(H1137&gt;I1137,3,IF(H1137=I1137,1,0)))</f>
        <v/>
      </c>
      <c r="W1137" s="24">
        <f>IF(OR(H1137="",I1137=""),"",IF(I1137&gt;H1137,3,IF(H1137=I1137,1,0)))</f>
        <v/>
      </c>
      <c r="X1137" s="24">
        <f>IF(OR(H1137="",I1137=""),0,1)</f>
        <v/>
      </c>
      <c r="Y1137" s="24" t="n"/>
    </row>
    <row r="1138">
      <c r="A1138" s="24" t="inlineStr">
        <is>
          <t>E2-Blackpoo-Luton</t>
        </is>
      </c>
      <c r="B1138" s="24" t="inlineStr">
        <is>
          <t>E2</t>
        </is>
      </c>
      <c r="C1138" s="24" t="inlineStr">
        <is>
          <t>League One</t>
        </is>
      </c>
      <c r="D1138" s="24" t="n">
        <v>18</v>
      </c>
      <c r="E1138" s="29" t="n">
        <v>46357.82291666666</v>
      </c>
      <c r="F1138" s="24" t="inlineStr">
        <is>
          <t>Blackpool</t>
        </is>
      </c>
      <c r="G1138" s="24" t="inlineStr">
        <is>
          <t>Luton</t>
        </is>
      </c>
      <c r="H1138" s="37" t="n"/>
      <c r="I1138" s="37" t="n"/>
      <c r="J1138" s="37" t="n"/>
      <c r="K1138" s="37" t="n"/>
      <c r="L1138" s="31" t="n">
        <v>0.3561591620732005</v>
      </c>
      <c r="M1138" s="31" t="n">
        <v>0.2851685369519516</v>
      </c>
      <c r="N1138" s="31" t="n">
        <v>0.3586723009748479</v>
      </c>
      <c r="O1138" s="33">
        <f>3*L1138+M1138</f>
        <v/>
      </c>
      <c r="P1138" s="33">
        <f>3*N1138+M1138</f>
        <v/>
      </c>
      <c r="Q1138" s="31">
        <f>IF(OR(J1138="",K1138=""),"",SUMPRODUCT(POISSON(Helper!$A$2:$A$122,J1138,FALSE)*POISSON(Helper!$B$2:$B$122,K1138,FALSE)*Helper!$C$2:$C$122))</f>
        <v/>
      </c>
      <c r="R1138" s="31">
        <f>IF(OR(J1138="",K1138=""),"",SUMPRODUCT(POISSON(Helper!$A$2:$A$122,J1138,FALSE)*POISSON(Helper!$B$2:$B$122,K1138,FALSE)*Helper!$D$2:$D$122))</f>
        <v/>
      </c>
      <c r="S1138" s="31">
        <f>IF(Q1138="","",1-Q1138-R1138)</f>
        <v/>
      </c>
      <c r="T1138" s="33">
        <f>IF(Q1138="","",3*Q1138+R1138)</f>
        <v/>
      </c>
      <c r="U1138" s="33">
        <f>IF(Q1138="","",3*S1138+R1138)</f>
        <v/>
      </c>
      <c r="V1138" s="24">
        <f>IF(OR(H1138="",I1138=""),"",IF(H1138&gt;I1138,3,IF(H1138=I1138,1,0)))</f>
        <v/>
      </c>
      <c r="W1138" s="24">
        <f>IF(OR(H1138="",I1138=""),"",IF(I1138&gt;H1138,3,IF(H1138=I1138,1,0)))</f>
        <v/>
      </c>
      <c r="X1138" s="24">
        <f>IF(OR(H1138="",I1138=""),0,1)</f>
        <v/>
      </c>
      <c r="Y1138" s="24" t="n"/>
    </row>
    <row r="1139">
      <c r="A1139" s="24" t="inlineStr">
        <is>
          <t>E2-Bradford-MKDons</t>
        </is>
      </c>
      <c r="B1139" s="24" t="inlineStr">
        <is>
          <t>E2</t>
        </is>
      </c>
      <c r="C1139" s="24" t="inlineStr">
        <is>
          <t>League One</t>
        </is>
      </c>
      <c r="D1139" s="24" t="n">
        <v>18</v>
      </c>
      <c r="E1139" s="29" t="n">
        <v>46357.82291666666</v>
      </c>
      <c r="F1139" s="24" t="inlineStr">
        <is>
          <t>Bradford</t>
        </is>
      </c>
      <c r="G1139" s="24" t="inlineStr">
        <is>
          <t>MK Dons</t>
        </is>
      </c>
      <c r="H1139" s="37" t="n"/>
      <c r="I1139" s="37" t="n"/>
      <c r="J1139" s="37" t="n"/>
      <c r="K1139" s="37" t="n"/>
      <c r="L1139" s="31" t="n">
        <v>0.4009774242807803</v>
      </c>
      <c r="M1139" s="31" t="n">
        <v>0.2833563632263089</v>
      </c>
      <c r="N1139" s="31" t="n">
        <v>0.3156662124929108</v>
      </c>
      <c r="O1139" s="33">
        <f>3*L1139+M1139</f>
        <v/>
      </c>
      <c r="P1139" s="33">
        <f>3*N1139+M1139</f>
        <v/>
      </c>
      <c r="Q1139" s="31">
        <f>IF(OR(J1139="",K1139=""),"",SUMPRODUCT(POISSON(Helper!$A$2:$A$122,J1139,FALSE)*POISSON(Helper!$B$2:$B$122,K1139,FALSE)*Helper!$C$2:$C$122))</f>
        <v/>
      </c>
      <c r="R1139" s="31">
        <f>IF(OR(J1139="",K1139=""),"",SUMPRODUCT(POISSON(Helper!$A$2:$A$122,J1139,FALSE)*POISSON(Helper!$B$2:$B$122,K1139,FALSE)*Helper!$D$2:$D$122))</f>
        <v/>
      </c>
      <c r="S1139" s="31">
        <f>IF(Q1139="","",1-Q1139-R1139)</f>
        <v/>
      </c>
      <c r="T1139" s="33">
        <f>IF(Q1139="","",3*Q1139+R1139)</f>
        <v/>
      </c>
      <c r="U1139" s="33">
        <f>IF(Q1139="","",3*S1139+R1139)</f>
        <v/>
      </c>
      <c r="V1139" s="24">
        <f>IF(OR(H1139="",I1139=""),"",IF(H1139&gt;I1139,3,IF(H1139=I1139,1,0)))</f>
        <v/>
      </c>
      <c r="W1139" s="24">
        <f>IF(OR(H1139="",I1139=""),"",IF(I1139&gt;H1139,3,IF(H1139=I1139,1,0)))</f>
        <v/>
      </c>
      <c r="X1139" s="24">
        <f>IF(OR(H1139="",I1139=""),0,1)</f>
        <v/>
      </c>
      <c r="Y1139" s="24" t="n"/>
    </row>
    <row r="1140">
      <c r="A1140" s="24" t="inlineStr">
        <is>
          <t>E2-Burton-Wigan</t>
        </is>
      </c>
      <c r="B1140" s="24" t="inlineStr">
        <is>
          <t>E2</t>
        </is>
      </c>
      <c r="C1140" s="24" t="inlineStr">
        <is>
          <t>League One</t>
        </is>
      </c>
      <c r="D1140" s="24" t="n">
        <v>18</v>
      </c>
      <c r="E1140" s="29" t="n">
        <v>46357.82291666666</v>
      </c>
      <c r="F1140" s="24" t="inlineStr">
        <is>
          <t>Burton</t>
        </is>
      </c>
      <c r="G1140" s="24" t="inlineStr">
        <is>
          <t>Wigan</t>
        </is>
      </c>
      <c r="H1140" s="37" t="n"/>
      <c r="I1140" s="37" t="n"/>
      <c r="J1140" s="37" t="n"/>
      <c r="K1140" s="37" t="n"/>
      <c r="L1140" s="31" t="n">
        <v>0.3696335744206028</v>
      </c>
      <c r="M1140" s="31" t="n">
        <v>0.2850231481316137</v>
      </c>
      <c r="N1140" s="31" t="n">
        <v>0.3453432774477835</v>
      </c>
      <c r="O1140" s="33">
        <f>3*L1140+M1140</f>
        <v/>
      </c>
      <c r="P1140" s="33">
        <f>3*N1140+M1140</f>
        <v/>
      </c>
      <c r="Q1140" s="31">
        <f>IF(OR(J1140="",K1140=""),"",SUMPRODUCT(POISSON(Helper!$A$2:$A$122,J1140,FALSE)*POISSON(Helper!$B$2:$B$122,K1140,FALSE)*Helper!$C$2:$C$122))</f>
        <v/>
      </c>
      <c r="R1140" s="31">
        <f>IF(OR(J1140="",K1140=""),"",SUMPRODUCT(POISSON(Helper!$A$2:$A$122,J1140,FALSE)*POISSON(Helper!$B$2:$B$122,K1140,FALSE)*Helper!$D$2:$D$122))</f>
        <v/>
      </c>
      <c r="S1140" s="31">
        <f>IF(Q1140="","",1-Q1140-R1140)</f>
        <v/>
      </c>
      <c r="T1140" s="33">
        <f>IF(Q1140="","",3*Q1140+R1140)</f>
        <v/>
      </c>
      <c r="U1140" s="33">
        <f>IF(Q1140="","",3*S1140+R1140)</f>
        <v/>
      </c>
      <c r="V1140" s="24">
        <f>IF(OR(H1140="",I1140=""),"",IF(H1140&gt;I1140,3,IF(H1140=I1140,1,0)))</f>
        <v/>
      </c>
      <c r="W1140" s="24">
        <f>IF(OR(H1140="",I1140=""),"",IF(I1140&gt;H1140,3,IF(H1140=I1140,1,0)))</f>
        <v/>
      </c>
      <c r="X1140" s="24">
        <f>IF(OR(H1140="",I1140=""),0,1)</f>
        <v/>
      </c>
      <c r="Y1140" s="24" t="n"/>
    </row>
    <row r="1141">
      <c r="A1141" s="24" t="inlineStr">
        <is>
          <t>E2-Cambridg-Leiceste</t>
        </is>
      </c>
      <c r="B1141" s="24" t="inlineStr">
        <is>
          <t>E2</t>
        </is>
      </c>
      <c r="C1141" s="24" t="inlineStr">
        <is>
          <t>League One</t>
        </is>
      </c>
      <c r="D1141" s="24" t="n">
        <v>18</v>
      </c>
      <c r="E1141" s="29" t="n">
        <v>46357.82291666666</v>
      </c>
      <c r="F1141" s="24" t="inlineStr">
        <is>
          <t>Cambridge</t>
        </is>
      </c>
      <c r="G1141" s="24" t="inlineStr">
        <is>
          <t>Leicester</t>
        </is>
      </c>
      <c r="H1141" s="37" t="n"/>
      <c r="I1141" s="37" t="n"/>
      <c r="J1141" s="37" t="n"/>
      <c r="K1141" s="37" t="n"/>
      <c r="L1141" s="31" t="n">
        <v>0.2357476435097608</v>
      </c>
      <c r="M1141" s="31" t="n">
        <v>0.2682034600034444</v>
      </c>
      <c r="N1141" s="31" t="n">
        <v>0.4960488964867949</v>
      </c>
      <c r="O1141" s="33">
        <f>3*L1141+M1141</f>
        <v/>
      </c>
      <c r="P1141" s="33">
        <f>3*N1141+M1141</f>
        <v/>
      </c>
      <c r="Q1141" s="31">
        <f>IF(OR(J1141="",K1141=""),"",SUMPRODUCT(POISSON(Helper!$A$2:$A$122,J1141,FALSE)*POISSON(Helper!$B$2:$B$122,K1141,FALSE)*Helper!$C$2:$C$122))</f>
        <v/>
      </c>
      <c r="R1141" s="31">
        <f>IF(OR(J1141="",K1141=""),"",SUMPRODUCT(POISSON(Helper!$A$2:$A$122,J1141,FALSE)*POISSON(Helper!$B$2:$B$122,K1141,FALSE)*Helper!$D$2:$D$122))</f>
        <v/>
      </c>
      <c r="S1141" s="31">
        <f>IF(Q1141="","",1-Q1141-R1141)</f>
        <v/>
      </c>
      <c r="T1141" s="33">
        <f>IF(Q1141="","",3*Q1141+R1141)</f>
        <v/>
      </c>
      <c r="U1141" s="33">
        <f>IF(Q1141="","",3*S1141+R1141)</f>
        <v/>
      </c>
      <c r="V1141" s="24">
        <f>IF(OR(H1141="",I1141=""),"",IF(H1141&gt;I1141,3,IF(H1141=I1141,1,0)))</f>
        <v/>
      </c>
      <c r="W1141" s="24">
        <f>IF(OR(H1141="",I1141=""),"",IF(I1141&gt;H1141,3,IF(H1141=I1141,1,0)))</f>
        <v/>
      </c>
      <c r="X1141" s="24">
        <f>IF(OR(H1141="",I1141=""),0,1)</f>
        <v/>
      </c>
      <c r="Y1141" s="24" t="n"/>
    </row>
    <row r="1142">
      <c r="A1142" s="24" t="inlineStr">
        <is>
          <t>E2-Huddersf-Stevenag</t>
        </is>
      </c>
      <c r="B1142" s="24" t="inlineStr">
        <is>
          <t>E2</t>
        </is>
      </c>
      <c r="C1142" s="24" t="inlineStr">
        <is>
          <t>League One</t>
        </is>
      </c>
      <c r="D1142" s="24" t="n">
        <v>18</v>
      </c>
      <c r="E1142" s="29" t="n">
        <v>46357.82291666666</v>
      </c>
      <c r="F1142" s="24" t="inlineStr">
        <is>
          <t>Huddersfield</t>
        </is>
      </c>
      <c r="G1142" s="24" t="inlineStr">
        <is>
          <t>Stevenage</t>
        </is>
      </c>
      <c r="H1142" s="37" t="n"/>
      <c r="I1142" s="37" t="n"/>
      <c r="J1142" s="37" t="n"/>
      <c r="K1142" s="37" t="n"/>
      <c r="L1142" s="31" t="n">
        <v>0.4836297017269635</v>
      </c>
      <c r="M1142" s="31" t="n">
        <v>0.2709712091886498</v>
      </c>
      <c r="N1142" s="31" t="n">
        <v>0.2453990890843867</v>
      </c>
      <c r="O1142" s="33">
        <f>3*L1142+M1142</f>
        <v/>
      </c>
      <c r="P1142" s="33">
        <f>3*N1142+M1142</f>
        <v/>
      </c>
      <c r="Q1142" s="31">
        <f>IF(OR(J1142="",K1142=""),"",SUMPRODUCT(POISSON(Helper!$A$2:$A$122,J1142,FALSE)*POISSON(Helper!$B$2:$B$122,K1142,FALSE)*Helper!$C$2:$C$122))</f>
        <v/>
      </c>
      <c r="R1142" s="31">
        <f>IF(OR(J1142="",K1142=""),"",SUMPRODUCT(POISSON(Helper!$A$2:$A$122,J1142,FALSE)*POISSON(Helper!$B$2:$B$122,K1142,FALSE)*Helper!$D$2:$D$122))</f>
        <v/>
      </c>
      <c r="S1142" s="31">
        <f>IF(Q1142="","",1-Q1142-R1142)</f>
        <v/>
      </c>
      <c r="T1142" s="33">
        <f>IF(Q1142="","",3*Q1142+R1142)</f>
        <v/>
      </c>
      <c r="U1142" s="33">
        <f>IF(Q1142="","",3*S1142+R1142)</f>
        <v/>
      </c>
      <c r="V1142" s="24">
        <f>IF(OR(H1142="",I1142=""),"",IF(H1142&gt;I1142,3,IF(H1142=I1142,1,0)))</f>
        <v/>
      </c>
      <c r="W1142" s="24">
        <f>IF(OR(H1142="",I1142=""),"",IF(I1142&gt;H1142,3,IF(H1142=I1142,1,0)))</f>
        <v/>
      </c>
      <c r="X1142" s="24">
        <f>IF(OR(H1142="",I1142=""),0,1)</f>
        <v/>
      </c>
      <c r="Y1142" s="24" t="n"/>
    </row>
    <row r="1143">
      <c r="A1143" s="24" t="inlineStr">
        <is>
          <t>E2-LeytonOr-Peterbor</t>
        </is>
      </c>
      <c r="B1143" s="24" t="inlineStr">
        <is>
          <t>E2</t>
        </is>
      </c>
      <c r="C1143" s="24" t="inlineStr">
        <is>
          <t>League One</t>
        </is>
      </c>
      <c r="D1143" s="24" t="n">
        <v>18</v>
      </c>
      <c r="E1143" s="29" t="n">
        <v>46357.82291666666</v>
      </c>
      <c r="F1143" s="24" t="inlineStr">
        <is>
          <t>Leyton Orient</t>
        </is>
      </c>
      <c r="G1143" s="24" t="inlineStr">
        <is>
          <t>Peterborough</t>
        </is>
      </c>
      <c r="H1143" s="37" t="n"/>
      <c r="I1143" s="37" t="n"/>
      <c r="J1143" s="37" t="n"/>
      <c r="K1143" s="37" t="n"/>
      <c r="L1143" s="31" t="n">
        <v>0.409061140507207</v>
      </c>
      <c r="M1143" s="31" t="n">
        <v>0.2826393445787278</v>
      </c>
      <c r="N1143" s="31" t="n">
        <v>0.3082995149140652</v>
      </c>
      <c r="O1143" s="33">
        <f>3*L1143+M1143</f>
        <v/>
      </c>
      <c r="P1143" s="33">
        <f>3*N1143+M1143</f>
        <v/>
      </c>
      <c r="Q1143" s="31">
        <f>IF(OR(J1143="",K1143=""),"",SUMPRODUCT(POISSON(Helper!$A$2:$A$122,J1143,FALSE)*POISSON(Helper!$B$2:$B$122,K1143,FALSE)*Helper!$C$2:$C$122))</f>
        <v/>
      </c>
      <c r="R1143" s="31">
        <f>IF(OR(J1143="",K1143=""),"",SUMPRODUCT(POISSON(Helper!$A$2:$A$122,J1143,FALSE)*POISSON(Helper!$B$2:$B$122,K1143,FALSE)*Helper!$D$2:$D$122))</f>
        <v/>
      </c>
      <c r="S1143" s="31">
        <f>IF(Q1143="","",1-Q1143-R1143)</f>
        <v/>
      </c>
      <c r="T1143" s="33">
        <f>IF(Q1143="","",3*Q1143+R1143)</f>
        <v/>
      </c>
      <c r="U1143" s="33">
        <f>IF(Q1143="","",3*S1143+R1143)</f>
        <v/>
      </c>
      <c r="V1143" s="24">
        <f>IF(OR(H1143="",I1143=""),"",IF(H1143&gt;I1143,3,IF(H1143=I1143,1,0)))</f>
        <v/>
      </c>
      <c r="W1143" s="24">
        <f>IF(OR(H1143="",I1143=""),"",IF(I1143&gt;H1143,3,IF(H1143=I1143,1,0)))</f>
        <v/>
      </c>
      <c r="X1143" s="24">
        <f>IF(OR(H1143="",I1143=""),0,1)</f>
        <v/>
      </c>
      <c r="Y1143" s="24" t="n"/>
    </row>
    <row r="1144">
      <c r="A1144" s="24" t="inlineStr">
        <is>
          <t>E2-Mansfiel-Stockpor</t>
        </is>
      </c>
      <c r="B1144" s="24" t="inlineStr">
        <is>
          <t>E2</t>
        </is>
      </c>
      <c r="C1144" s="24" t="inlineStr">
        <is>
          <t>League One</t>
        </is>
      </c>
      <c r="D1144" s="24" t="n">
        <v>18</v>
      </c>
      <c r="E1144" s="29" t="n">
        <v>46357.82291666666</v>
      </c>
      <c r="F1144" s="24" t="inlineStr">
        <is>
          <t>Mansfield</t>
        </is>
      </c>
      <c r="G1144" s="24" t="inlineStr">
        <is>
          <t>Stockport</t>
        </is>
      </c>
      <c r="H1144" s="37" t="n"/>
      <c r="I1144" s="37" t="n"/>
      <c r="J1144" s="37" t="n"/>
      <c r="K1144" s="37" t="n"/>
      <c r="L1144" s="31" t="n">
        <v>0.3570377629864863</v>
      </c>
      <c r="M1144" s="31" t="n">
        <v>0.2851699682484191</v>
      </c>
      <c r="N1144" s="31" t="n">
        <v>0.3577922687650947</v>
      </c>
      <c r="O1144" s="33">
        <f>3*L1144+M1144</f>
        <v/>
      </c>
      <c r="P1144" s="33">
        <f>3*N1144+M1144</f>
        <v/>
      </c>
      <c r="Q1144" s="31">
        <f>IF(OR(J1144="",K1144=""),"",SUMPRODUCT(POISSON(Helper!$A$2:$A$122,J1144,FALSE)*POISSON(Helper!$B$2:$B$122,K1144,FALSE)*Helper!$C$2:$C$122))</f>
        <v/>
      </c>
      <c r="R1144" s="31">
        <f>IF(OR(J1144="",K1144=""),"",SUMPRODUCT(POISSON(Helper!$A$2:$A$122,J1144,FALSE)*POISSON(Helper!$B$2:$B$122,K1144,FALSE)*Helper!$D$2:$D$122))</f>
        <v/>
      </c>
      <c r="S1144" s="31">
        <f>IF(Q1144="","",1-Q1144-R1144)</f>
        <v/>
      </c>
      <c r="T1144" s="33">
        <f>IF(Q1144="","",3*Q1144+R1144)</f>
        <v/>
      </c>
      <c r="U1144" s="33">
        <f>IF(Q1144="","",3*S1144+R1144)</f>
        <v/>
      </c>
      <c r="V1144" s="24">
        <f>IF(OR(H1144="",I1144=""),"",IF(H1144&gt;I1144,3,IF(H1144=I1144,1,0)))</f>
        <v/>
      </c>
      <c r="W1144" s="24">
        <f>IF(OR(H1144="",I1144=""),"",IF(I1144&gt;H1144,3,IF(H1144=I1144,1,0)))</f>
        <v/>
      </c>
      <c r="X1144" s="24">
        <f>IF(OR(H1144="",I1144=""),0,1)</f>
        <v/>
      </c>
      <c r="Y1144" s="24" t="n"/>
    </row>
    <row r="1145">
      <c r="A1145" s="24" t="inlineStr">
        <is>
          <t>E2-NottsCou-AFCWimbl</t>
        </is>
      </c>
      <c r="B1145" s="24" t="inlineStr">
        <is>
          <t>E2</t>
        </is>
      </c>
      <c r="C1145" s="24" t="inlineStr">
        <is>
          <t>League One</t>
        </is>
      </c>
      <c r="D1145" s="24" t="n">
        <v>18</v>
      </c>
      <c r="E1145" s="29" t="n">
        <v>46357.82291666666</v>
      </c>
      <c r="F1145" s="24" t="inlineStr">
        <is>
          <t>Notts County</t>
        </is>
      </c>
      <c r="G1145" s="24" t="inlineStr">
        <is>
          <t>AFC Wimbledon</t>
        </is>
      </c>
      <c r="H1145" s="37" t="n"/>
      <c r="I1145" s="37" t="n"/>
      <c r="J1145" s="37" t="n"/>
      <c r="K1145" s="37" t="n"/>
      <c r="L1145" s="31" t="n">
        <v>0.4650678344272248</v>
      </c>
      <c r="M1145" s="31" t="n">
        <v>0.274686715057274</v>
      </c>
      <c r="N1145" s="31" t="n">
        <v>0.2602454505155012</v>
      </c>
      <c r="O1145" s="33">
        <f>3*L1145+M1145</f>
        <v/>
      </c>
      <c r="P1145" s="33">
        <f>3*N1145+M1145</f>
        <v/>
      </c>
      <c r="Q1145" s="31">
        <f>IF(OR(J1145="",K1145=""),"",SUMPRODUCT(POISSON(Helper!$A$2:$A$122,J1145,FALSE)*POISSON(Helper!$B$2:$B$122,K1145,FALSE)*Helper!$C$2:$C$122))</f>
        <v/>
      </c>
      <c r="R1145" s="31">
        <f>IF(OR(J1145="",K1145=""),"",SUMPRODUCT(POISSON(Helper!$A$2:$A$122,J1145,FALSE)*POISSON(Helper!$B$2:$B$122,K1145,FALSE)*Helper!$D$2:$D$122))</f>
        <v/>
      </c>
      <c r="S1145" s="31">
        <f>IF(Q1145="","",1-Q1145-R1145)</f>
        <v/>
      </c>
      <c r="T1145" s="33">
        <f>IF(Q1145="","",3*Q1145+R1145)</f>
        <v/>
      </c>
      <c r="U1145" s="33">
        <f>IF(Q1145="","",3*S1145+R1145)</f>
        <v/>
      </c>
      <c r="V1145" s="24">
        <f>IF(OR(H1145="",I1145=""),"",IF(H1145&gt;I1145,3,IF(H1145=I1145,1,0)))</f>
        <v/>
      </c>
      <c r="W1145" s="24">
        <f>IF(OR(H1145="",I1145=""),"",IF(I1145&gt;H1145,3,IF(H1145=I1145,1,0)))</f>
        <v/>
      </c>
      <c r="X1145" s="24">
        <f>IF(OR(H1145="",I1145=""),0,1)</f>
        <v/>
      </c>
      <c r="Y1145" s="24" t="n"/>
    </row>
    <row r="1146">
      <c r="A1146" s="24" t="inlineStr">
        <is>
          <t>E2-Oxford-Sheffiel</t>
        </is>
      </c>
      <c r="B1146" s="24" t="inlineStr">
        <is>
          <t>E2</t>
        </is>
      </c>
      <c r="C1146" s="24" t="inlineStr">
        <is>
          <t>League One</t>
        </is>
      </c>
      <c r="D1146" s="24" t="n">
        <v>18</v>
      </c>
      <c r="E1146" s="29" t="n">
        <v>46357.82291666666</v>
      </c>
      <c r="F1146" s="24" t="inlineStr">
        <is>
          <t>Oxford</t>
        </is>
      </c>
      <c r="G1146" s="24" t="inlineStr">
        <is>
          <t>Sheffield Wed</t>
        </is>
      </c>
      <c r="H1146" s="37" t="n"/>
      <c r="I1146" s="37" t="n"/>
      <c r="J1146" s="37" t="n"/>
      <c r="K1146" s="37" t="n"/>
      <c r="L1146" s="31" t="n">
        <v>0.3373848979869767</v>
      </c>
      <c r="M1146" s="31" t="n">
        <v>0.2847621678484094</v>
      </c>
      <c r="N1146" s="31" t="n">
        <v>0.377852934164614</v>
      </c>
      <c r="O1146" s="33">
        <f>3*L1146+M1146</f>
        <v/>
      </c>
      <c r="P1146" s="33">
        <f>3*N1146+M1146</f>
        <v/>
      </c>
      <c r="Q1146" s="31">
        <f>IF(OR(J1146="",K1146=""),"",SUMPRODUCT(POISSON(Helper!$A$2:$A$122,J1146,FALSE)*POISSON(Helper!$B$2:$B$122,K1146,FALSE)*Helper!$C$2:$C$122))</f>
        <v/>
      </c>
      <c r="R1146" s="31">
        <f>IF(OR(J1146="",K1146=""),"",SUMPRODUCT(POISSON(Helper!$A$2:$A$122,J1146,FALSE)*POISSON(Helper!$B$2:$B$122,K1146,FALSE)*Helper!$D$2:$D$122))</f>
        <v/>
      </c>
      <c r="S1146" s="31">
        <f>IF(Q1146="","",1-Q1146-R1146)</f>
        <v/>
      </c>
      <c r="T1146" s="33">
        <f>IF(Q1146="","",3*Q1146+R1146)</f>
        <v/>
      </c>
      <c r="U1146" s="33">
        <f>IF(Q1146="","",3*S1146+R1146)</f>
        <v/>
      </c>
      <c r="V1146" s="24">
        <f>IF(OR(H1146="",I1146=""),"",IF(H1146&gt;I1146,3,IF(H1146=I1146,1,0)))</f>
        <v/>
      </c>
      <c r="W1146" s="24">
        <f>IF(OR(H1146="",I1146=""),"",IF(I1146&gt;H1146,3,IF(H1146=I1146,1,0)))</f>
        <v/>
      </c>
      <c r="X1146" s="24">
        <f>IF(OR(H1146="",I1146=""),0,1)</f>
        <v/>
      </c>
      <c r="Y1146" s="24" t="n"/>
    </row>
    <row r="1147">
      <c r="A1147" s="24" t="inlineStr">
        <is>
          <t>E2-Plymouth-Bromley</t>
        </is>
      </c>
      <c r="B1147" s="24" t="inlineStr">
        <is>
          <t>E2</t>
        </is>
      </c>
      <c r="C1147" s="24" t="inlineStr">
        <is>
          <t>League One</t>
        </is>
      </c>
      <c r="D1147" s="24" t="n">
        <v>18</v>
      </c>
      <c r="E1147" s="29" t="n">
        <v>46357.82291666666</v>
      </c>
      <c r="F1147" s="24" t="inlineStr">
        <is>
          <t>Plymouth</t>
        </is>
      </c>
      <c r="G1147" s="24" t="inlineStr">
        <is>
          <t>Bromley</t>
        </is>
      </c>
      <c r="H1147" s="37" t="n"/>
      <c r="I1147" s="37" t="n"/>
      <c r="J1147" s="37" t="n"/>
      <c r="K1147" s="37" t="n"/>
      <c r="L1147" s="31" t="n">
        <v>0.5512346372396433</v>
      </c>
      <c r="M1147" s="31" t="n">
        <v>0.2533189253738753</v>
      </c>
      <c r="N1147" s="31" t="n">
        <v>0.1954464373864814</v>
      </c>
      <c r="O1147" s="33">
        <f>3*L1147+M1147</f>
        <v/>
      </c>
      <c r="P1147" s="33">
        <f>3*N1147+M1147</f>
        <v/>
      </c>
      <c r="Q1147" s="31">
        <f>IF(OR(J1147="",K1147=""),"",SUMPRODUCT(POISSON(Helper!$A$2:$A$122,J1147,FALSE)*POISSON(Helper!$B$2:$B$122,K1147,FALSE)*Helper!$C$2:$C$122))</f>
        <v/>
      </c>
      <c r="R1147" s="31">
        <f>IF(OR(J1147="",K1147=""),"",SUMPRODUCT(POISSON(Helper!$A$2:$A$122,J1147,FALSE)*POISSON(Helper!$B$2:$B$122,K1147,FALSE)*Helper!$D$2:$D$122))</f>
        <v/>
      </c>
      <c r="S1147" s="31">
        <f>IF(Q1147="","",1-Q1147-R1147)</f>
        <v/>
      </c>
      <c r="T1147" s="33">
        <f>IF(Q1147="","",3*Q1147+R1147)</f>
        <v/>
      </c>
      <c r="U1147" s="33">
        <f>IF(Q1147="","",3*S1147+R1147)</f>
        <v/>
      </c>
      <c r="V1147" s="24">
        <f>IF(OR(H1147="",I1147=""),"",IF(H1147&gt;I1147,3,IF(H1147=I1147,1,0)))</f>
        <v/>
      </c>
      <c r="W1147" s="24">
        <f>IF(OR(H1147="",I1147=""),"",IF(I1147&gt;H1147,3,IF(H1147=I1147,1,0)))</f>
        <v/>
      </c>
      <c r="X1147" s="24">
        <f>IF(OR(H1147="",I1147=""),0,1)</f>
        <v/>
      </c>
      <c r="Y1147" s="24" t="n"/>
    </row>
    <row r="1148">
      <c r="A1148" s="24" t="inlineStr">
        <is>
          <t>E2-Reading-Doncaste</t>
        </is>
      </c>
      <c r="B1148" s="24" t="inlineStr">
        <is>
          <t>E2</t>
        </is>
      </c>
      <c r="C1148" s="24" t="inlineStr">
        <is>
          <t>League One</t>
        </is>
      </c>
      <c r="D1148" s="24" t="n">
        <v>18</v>
      </c>
      <c r="E1148" s="29" t="n">
        <v>46357.83333333334</v>
      </c>
      <c r="F1148" s="24" t="inlineStr">
        <is>
          <t>Reading</t>
        </is>
      </c>
      <c r="G1148" s="24" t="inlineStr">
        <is>
          <t>Doncaster</t>
        </is>
      </c>
      <c r="H1148" s="37" t="n"/>
      <c r="I1148" s="37" t="n"/>
      <c r="J1148" s="37" t="n"/>
      <c r="K1148" s="37" t="n"/>
      <c r="L1148" s="31" t="n">
        <v>0.4269982261740618</v>
      </c>
      <c r="M1148" s="31" t="n">
        <v>0.2806483149749451</v>
      </c>
      <c r="N1148" s="31" t="n">
        <v>0.2923534588509931</v>
      </c>
      <c r="O1148" s="33">
        <f>3*L1148+M1148</f>
        <v/>
      </c>
      <c r="P1148" s="33">
        <f>3*N1148+M1148</f>
        <v/>
      </c>
      <c r="Q1148" s="31">
        <f>IF(OR(J1148="",K1148=""),"",SUMPRODUCT(POISSON(Helper!$A$2:$A$122,J1148,FALSE)*POISSON(Helper!$B$2:$B$122,K1148,FALSE)*Helper!$C$2:$C$122))</f>
        <v/>
      </c>
      <c r="R1148" s="31">
        <f>IF(OR(J1148="",K1148=""),"",SUMPRODUCT(POISSON(Helper!$A$2:$A$122,J1148,FALSE)*POISSON(Helper!$B$2:$B$122,K1148,FALSE)*Helper!$D$2:$D$122))</f>
        <v/>
      </c>
      <c r="S1148" s="31">
        <f>IF(Q1148="","",1-Q1148-R1148)</f>
        <v/>
      </c>
      <c r="T1148" s="33">
        <f>IF(Q1148="","",3*Q1148+R1148)</f>
        <v/>
      </c>
      <c r="U1148" s="33">
        <f>IF(Q1148="","",3*S1148+R1148)</f>
        <v/>
      </c>
      <c r="V1148" s="24">
        <f>IF(OR(H1148="",I1148=""),"",IF(H1148&gt;I1148,3,IF(H1148=I1148,1,0)))</f>
        <v/>
      </c>
      <c r="W1148" s="24">
        <f>IF(OR(H1148="",I1148=""),"",IF(I1148&gt;H1148,3,IF(H1148=I1148,1,0)))</f>
        <v/>
      </c>
      <c r="X1148" s="24">
        <f>IF(OR(H1148="",I1148=""),0,1)</f>
        <v/>
      </c>
      <c r="Y1148" s="24" t="n"/>
    </row>
    <row r="1149">
      <c r="A1149" s="24" t="inlineStr">
        <is>
          <t>E2-Leiceste-Sheffiel</t>
        </is>
      </c>
      <c r="B1149" s="24" t="inlineStr">
        <is>
          <t>E2</t>
        </is>
      </c>
      <c r="C1149" s="24" t="inlineStr">
        <is>
          <t>League One</t>
        </is>
      </c>
      <c r="D1149" s="24" t="n">
        <v>19</v>
      </c>
      <c r="E1149" s="29" t="n">
        <v>46366.83333333334</v>
      </c>
      <c r="F1149" s="24" t="inlineStr">
        <is>
          <t>Leicester</t>
        </is>
      </c>
      <c r="G1149" s="24" t="inlineStr">
        <is>
          <t>Sheffield Wed</t>
        </is>
      </c>
      <c r="H1149" s="37" t="n"/>
      <c r="I1149" s="37" t="n"/>
      <c r="J1149" s="37" t="n"/>
      <c r="K1149" s="37" t="n"/>
      <c r="L1149" s="31" t="n">
        <v>0.4797705472842893</v>
      </c>
      <c r="M1149" s="31" t="n">
        <v>0.2717857110075943</v>
      </c>
      <c r="N1149" s="31" t="n">
        <v>0.2484437417081165</v>
      </c>
      <c r="O1149" s="33">
        <f>3*L1149+M1149</f>
        <v/>
      </c>
      <c r="P1149" s="33">
        <f>3*N1149+M1149</f>
        <v/>
      </c>
      <c r="Q1149" s="31">
        <f>IF(OR(J1149="",K1149=""),"",SUMPRODUCT(POISSON(Helper!$A$2:$A$122,J1149,FALSE)*POISSON(Helper!$B$2:$B$122,K1149,FALSE)*Helper!$C$2:$C$122))</f>
        <v/>
      </c>
      <c r="R1149" s="31">
        <f>IF(OR(J1149="",K1149=""),"",SUMPRODUCT(POISSON(Helper!$A$2:$A$122,J1149,FALSE)*POISSON(Helper!$B$2:$B$122,K1149,FALSE)*Helper!$D$2:$D$122))</f>
        <v/>
      </c>
      <c r="S1149" s="31">
        <f>IF(Q1149="","",1-Q1149-R1149)</f>
        <v/>
      </c>
      <c r="T1149" s="33">
        <f>IF(Q1149="","",3*Q1149+R1149)</f>
        <v/>
      </c>
      <c r="U1149" s="33">
        <f>IF(Q1149="","",3*S1149+R1149)</f>
        <v/>
      </c>
      <c r="V1149" s="24">
        <f>IF(OR(H1149="",I1149=""),"",IF(H1149&gt;I1149,3,IF(H1149=I1149,1,0)))</f>
        <v/>
      </c>
      <c r="W1149" s="24">
        <f>IF(OR(H1149="",I1149=""),"",IF(I1149&gt;H1149,3,IF(H1149=I1149,1,0)))</f>
        <v/>
      </c>
      <c r="X1149" s="24">
        <f>IF(OR(H1149="",I1149=""),0,1)</f>
        <v/>
      </c>
      <c r="Y1149" s="24" t="n"/>
    </row>
    <row r="1150">
      <c r="A1150" s="24" t="inlineStr">
        <is>
          <t>E2-Burton-Reading</t>
        </is>
      </c>
      <c r="B1150" s="24" t="inlineStr">
        <is>
          <t>E2</t>
        </is>
      </c>
      <c r="C1150" s="24" t="inlineStr">
        <is>
          <t>League One</t>
        </is>
      </c>
      <c r="D1150" s="24" t="n">
        <v>19</v>
      </c>
      <c r="E1150" s="29" t="n">
        <v>46368.52083333334</v>
      </c>
      <c r="F1150" s="24" t="inlineStr">
        <is>
          <t>Burton</t>
        </is>
      </c>
      <c r="G1150" s="24" t="inlineStr">
        <is>
          <t>Reading</t>
        </is>
      </c>
      <c r="H1150" s="37" t="n"/>
      <c r="I1150" s="37" t="n"/>
      <c r="J1150" s="37" t="n"/>
      <c r="K1150" s="37" t="n"/>
      <c r="L1150" s="31" t="n">
        <v>0.3567868546673411</v>
      </c>
      <c r="M1150" s="31" t="n">
        <v>0.2851697167638791</v>
      </c>
      <c r="N1150" s="31" t="n">
        <v>0.3580434285687799</v>
      </c>
      <c r="O1150" s="33">
        <f>3*L1150+M1150</f>
        <v/>
      </c>
      <c r="P1150" s="33">
        <f>3*N1150+M1150</f>
        <v/>
      </c>
      <c r="Q1150" s="31">
        <f>IF(OR(J1150="",K1150=""),"",SUMPRODUCT(POISSON(Helper!$A$2:$A$122,J1150,FALSE)*POISSON(Helper!$B$2:$B$122,K1150,FALSE)*Helper!$C$2:$C$122))</f>
        <v/>
      </c>
      <c r="R1150" s="31">
        <f>IF(OR(J1150="",K1150=""),"",SUMPRODUCT(POISSON(Helper!$A$2:$A$122,J1150,FALSE)*POISSON(Helper!$B$2:$B$122,K1150,FALSE)*Helper!$D$2:$D$122))</f>
        <v/>
      </c>
      <c r="S1150" s="31">
        <f>IF(Q1150="","",1-Q1150-R1150)</f>
        <v/>
      </c>
      <c r="T1150" s="33">
        <f>IF(Q1150="","",3*Q1150+R1150)</f>
        <v/>
      </c>
      <c r="U1150" s="33">
        <f>IF(Q1150="","",3*S1150+R1150)</f>
        <v/>
      </c>
      <c r="V1150" s="24">
        <f>IF(OR(H1150="",I1150=""),"",IF(H1150&gt;I1150,3,IF(H1150=I1150,1,0)))</f>
        <v/>
      </c>
      <c r="W1150" s="24">
        <f>IF(OR(H1150="",I1150=""),"",IF(I1150&gt;H1150,3,IF(H1150=I1150,1,0)))</f>
        <v/>
      </c>
      <c r="X1150" s="24">
        <f>IF(OR(H1150="",I1150=""),0,1)</f>
        <v/>
      </c>
      <c r="Y1150" s="24" t="n"/>
    </row>
    <row r="1151">
      <c r="A1151" s="24" t="inlineStr">
        <is>
          <t>E2-Stevenag-Stockpor</t>
        </is>
      </c>
      <c r="B1151" s="24" t="inlineStr">
        <is>
          <t>E2</t>
        </is>
      </c>
      <c r="C1151" s="24" t="inlineStr">
        <is>
          <t>League One</t>
        </is>
      </c>
      <c r="D1151" s="24" t="n">
        <v>19</v>
      </c>
      <c r="E1151" s="29" t="n">
        <v>46368.52083333334</v>
      </c>
      <c r="F1151" s="24" t="inlineStr">
        <is>
          <t>Stevenage</t>
        </is>
      </c>
      <c r="G1151" s="24" t="inlineStr">
        <is>
          <t>Stockport</t>
        </is>
      </c>
      <c r="H1151" s="37" t="n"/>
      <c r="I1151" s="37" t="n"/>
      <c r="J1151" s="37" t="n"/>
      <c r="K1151" s="37" t="n"/>
      <c r="L1151" s="31" t="n">
        <v>0.3551287667622037</v>
      </c>
      <c r="M1151" s="31" t="n">
        <v>0.2851648909932226</v>
      </c>
      <c r="N1151" s="31" t="n">
        <v>0.3597063422445738</v>
      </c>
      <c r="O1151" s="33">
        <f>3*L1151+M1151</f>
        <v/>
      </c>
      <c r="P1151" s="33">
        <f>3*N1151+M1151</f>
        <v/>
      </c>
      <c r="Q1151" s="31">
        <f>IF(OR(J1151="",K1151=""),"",SUMPRODUCT(POISSON(Helper!$A$2:$A$122,J1151,FALSE)*POISSON(Helper!$B$2:$B$122,K1151,FALSE)*Helper!$C$2:$C$122))</f>
        <v/>
      </c>
      <c r="R1151" s="31">
        <f>IF(OR(J1151="",K1151=""),"",SUMPRODUCT(POISSON(Helper!$A$2:$A$122,J1151,FALSE)*POISSON(Helper!$B$2:$B$122,K1151,FALSE)*Helper!$D$2:$D$122))</f>
        <v/>
      </c>
      <c r="S1151" s="31">
        <f>IF(Q1151="","",1-Q1151-R1151)</f>
        <v/>
      </c>
      <c r="T1151" s="33">
        <f>IF(Q1151="","",3*Q1151+R1151)</f>
        <v/>
      </c>
      <c r="U1151" s="33">
        <f>IF(Q1151="","",3*S1151+R1151)</f>
        <v/>
      </c>
      <c r="V1151" s="24">
        <f>IF(OR(H1151="",I1151=""),"",IF(H1151&gt;I1151,3,IF(H1151=I1151,1,0)))</f>
        <v/>
      </c>
      <c r="W1151" s="24">
        <f>IF(OR(H1151="",I1151=""),"",IF(I1151&gt;H1151,3,IF(H1151=I1151,1,0)))</f>
        <v/>
      </c>
      <c r="X1151" s="24">
        <f>IF(OR(H1151="",I1151=""),0,1)</f>
        <v/>
      </c>
      <c r="Y1151" s="24" t="n"/>
    </row>
    <row r="1152">
      <c r="A1152" s="24" t="inlineStr">
        <is>
          <t>E2-Bradford-AFCWimbl</t>
        </is>
      </c>
      <c r="B1152" s="24" t="inlineStr">
        <is>
          <t>E2</t>
        </is>
      </c>
      <c r="C1152" s="24" t="inlineStr">
        <is>
          <t>League One</t>
        </is>
      </c>
      <c r="D1152" s="24" t="n">
        <v>19</v>
      </c>
      <c r="E1152" s="29" t="n">
        <v>46368.625</v>
      </c>
      <c r="F1152" s="24" t="inlineStr">
        <is>
          <t>Bradford</t>
        </is>
      </c>
      <c r="G1152" s="24" t="inlineStr">
        <is>
          <t>AFC Wimbledon</t>
        </is>
      </c>
      <c r="H1152" s="37" t="n"/>
      <c r="I1152" s="37" t="n"/>
      <c r="J1152" s="37" t="n"/>
      <c r="K1152" s="37" t="n"/>
      <c r="L1152" s="31" t="n">
        <v>0.5163638688420239</v>
      </c>
      <c r="M1152" s="31" t="n">
        <v>0.2632052377991252</v>
      </c>
      <c r="N1152" s="31" t="n">
        <v>0.2204308933588509</v>
      </c>
      <c r="O1152" s="33">
        <f>3*L1152+M1152</f>
        <v/>
      </c>
      <c r="P1152" s="33">
        <f>3*N1152+M1152</f>
        <v/>
      </c>
      <c r="Q1152" s="31">
        <f>IF(OR(J1152="",K1152=""),"",SUMPRODUCT(POISSON(Helper!$A$2:$A$122,J1152,FALSE)*POISSON(Helper!$B$2:$B$122,K1152,FALSE)*Helper!$C$2:$C$122))</f>
        <v/>
      </c>
      <c r="R1152" s="31">
        <f>IF(OR(J1152="",K1152=""),"",SUMPRODUCT(POISSON(Helper!$A$2:$A$122,J1152,FALSE)*POISSON(Helper!$B$2:$B$122,K1152,FALSE)*Helper!$D$2:$D$122))</f>
        <v/>
      </c>
      <c r="S1152" s="31">
        <f>IF(Q1152="","",1-Q1152-R1152)</f>
        <v/>
      </c>
      <c r="T1152" s="33">
        <f>IF(Q1152="","",3*Q1152+R1152)</f>
        <v/>
      </c>
      <c r="U1152" s="33">
        <f>IF(Q1152="","",3*S1152+R1152)</f>
        <v/>
      </c>
      <c r="V1152" s="24">
        <f>IF(OR(H1152="",I1152=""),"",IF(H1152&gt;I1152,3,IF(H1152=I1152,1,0)))</f>
        <v/>
      </c>
      <c r="W1152" s="24">
        <f>IF(OR(H1152="",I1152=""),"",IF(I1152&gt;H1152,3,IF(H1152=I1152,1,0)))</f>
        <v/>
      </c>
      <c r="X1152" s="24">
        <f>IF(OR(H1152="",I1152=""),0,1)</f>
        <v/>
      </c>
      <c r="Y1152" s="24" t="n"/>
    </row>
    <row r="1153">
      <c r="A1153" s="24" t="inlineStr">
        <is>
          <t>E2-Doncaste-Bromley</t>
        </is>
      </c>
      <c r="B1153" s="24" t="inlineStr">
        <is>
          <t>E2</t>
        </is>
      </c>
      <c r="C1153" s="24" t="inlineStr">
        <is>
          <t>League One</t>
        </is>
      </c>
      <c r="D1153" s="24" t="n">
        <v>19</v>
      </c>
      <c r="E1153" s="29" t="n">
        <v>46368.625</v>
      </c>
      <c r="F1153" s="24" t="inlineStr">
        <is>
          <t>Doncaster</t>
        </is>
      </c>
      <c r="G1153" s="24" t="inlineStr">
        <is>
          <t>Bromley</t>
        </is>
      </c>
      <c r="H1153" s="37" t="n"/>
      <c r="I1153" s="37" t="n"/>
      <c r="J1153" s="37" t="n"/>
      <c r="K1153" s="37" t="n"/>
      <c r="L1153" s="31" t="n">
        <v>0.4869668963899235</v>
      </c>
      <c r="M1153" s="31" t="n">
        <v>0.2702493509969703</v>
      </c>
      <c r="N1153" s="31" t="n">
        <v>0.2427837526131061</v>
      </c>
      <c r="O1153" s="33">
        <f>3*L1153+M1153</f>
        <v/>
      </c>
      <c r="P1153" s="33">
        <f>3*N1153+M1153</f>
        <v/>
      </c>
      <c r="Q1153" s="31">
        <f>IF(OR(J1153="",K1153=""),"",SUMPRODUCT(POISSON(Helper!$A$2:$A$122,J1153,FALSE)*POISSON(Helper!$B$2:$B$122,K1153,FALSE)*Helper!$C$2:$C$122))</f>
        <v/>
      </c>
      <c r="R1153" s="31">
        <f>IF(OR(J1153="",K1153=""),"",SUMPRODUCT(POISSON(Helper!$A$2:$A$122,J1153,FALSE)*POISSON(Helper!$B$2:$B$122,K1153,FALSE)*Helper!$D$2:$D$122))</f>
        <v/>
      </c>
      <c r="S1153" s="31">
        <f>IF(Q1153="","",1-Q1153-R1153)</f>
        <v/>
      </c>
      <c r="T1153" s="33">
        <f>IF(Q1153="","",3*Q1153+R1153)</f>
        <v/>
      </c>
      <c r="U1153" s="33">
        <f>IF(Q1153="","",3*S1153+R1153)</f>
        <v/>
      </c>
      <c r="V1153" s="24">
        <f>IF(OR(H1153="",I1153=""),"",IF(H1153&gt;I1153,3,IF(H1153=I1153,1,0)))</f>
        <v/>
      </c>
      <c r="W1153" s="24">
        <f>IF(OR(H1153="",I1153=""),"",IF(I1153&gt;H1153,3,IF(H1153=I1153,1,0)))</f>
        <v/>
      </c>
      <c r="X1153" s="24">
        <f>IF(OR(H1153="",I1153=""),0,1)</f>
        <v/>
      </c>
      <c r="Y1153" s="24" t="n"/>
    </row>
    <row r="1154">
      <c r="A1154" s="24" t="inlineStr">
        <is>
          <t>E2-Huddersf-LeytonOr</t>
        </is>
      </c>
      <c r="B1154" s="24" t="inlineStr">
        <is>
          <t>E2</t>
        </is>
      </c>
      <c r="C1154" s="24" t="inlineStr">
        <is>
          <t>League One</t>
        </is>
      </c>
      <c r="D1154" s="24" t="n">
        <v>19</v>
      </c>
      <c r="E1154" s="29" t="n">
        <v>46368.625</v>
      </c>
      <c r="F1154" s="24" t="inlineStr">
        <is>
          <t>Huddersfield</t>
        </is>
      </c>
      <c r="G1154" s="24" t="inlineStr">
        <is>
          <t>Leyton Orient</t>
        </is>
      </c>
      <c r="H1154" s="37" t="n"/>
      <c r="I1154" s="37" t="n"/>
      <c r="J1154" s="37" t="n"/>
      <c r="K1154" s="37" t="n"/>
      <c r="L1154" s="31" t="n">
        <v>0.4915776863372733</v>
      </c>
      <c r="M1154" s="31" t="n">
        <v>0.2692254824110718</v>
      </c>
      <c r="N1154" s="31" t="n">
        <v>0.2391968312516549</v>
      </c>
      <c r="O1154" s="33">
        <f>3*L1154+M1154</f>
        <v/>
      </c>
      <c r="P1154" s="33">
        <f>3*N1154+M1154</f>
        <v/>
      </c>
      <c r="Q1154" s="31">
        <f>IF(OR(J1154="",K1154=""),"",SUMPRODUCT(POISSON(Helper!$A$2:$A$122,J1154,FALSE)*POISSON(Helper!$B$2:$B$122,K1154,FALSE)*Helper!$C$2:$C$122))</f>
        <v/>
      </c>
      <c r="R1154" s="31">
        <f>IF(OR(J1154="",K1154=""),"",SUMPRODUCT(POISSON(Helper!$A$2:$A$122,J1154,FALSE)*POISSON(Helper!$B$2:$B$122,K1154,FALSE)*Helper!$D$2:$D$122))</f>
        <v/>
      </c>
      <c r="S1154" s="31">
        <f>IF(Q1154="","",1-Q1154-R1154)</f>
        <v/>
      </c>
      <c r="T1154" s="33">
        <f>IF(Q1154="","",3*Q1154+R1154)</f>
        <v/>
      </c>
      <c r="U1154" s="33">
        <f>IF(Q1154="","",3*S1154+R1154)</f>
        <v/>
      </c>
      <c r="V1154" s="24">
        <f>IF(OR(H1154="",I1154=""),"",IF(H1154&gt;I1154,3,IF(H1154=I1154,1,0)))</f>
        <v/>
      </c>
      <c r="W1154" s="24">
        <f>IF(OR(H1154="",I1154=""),"",IF(I1154&gt;H1154,3,IF(H1154=I1154,1,0)))</f>
        <v/>
      </c>
      <c r="X1154" s="24">
        <f>IF(OR(H1154="",I1154=""),0,1)</f>
        <v/>
      </c>
      <c r="Y1154" s="24" t="n"/>
    </row>
    <row r="1155">
      <c r="A1155" s="24" t="inlineStr">
        <is>
          <t>E2-Luton-Wigan</t>
        </is>
      </c>
      <c r="B1155" s="24" t="inlineStr">
        <is>
          <t>E2</t>
        </is>
      </c>
      <c r="C1155" s="24" t="inlineStr">
        <is>
          <t>League One</t>
        </is>
      </c>
      <c r="D1155" s="24" t="n">
        <v>19</v>
      </c>
      <c r="E1155" s="29" t="n">
        <v>46368.625</v>
      </c>
      <c r="F1155" s="24" t="inlineStr">
        <is>
          <t>Luton</t>
        </is>
      </c>
      <c r="G1155" s="24" t="inlineStr">
        <is>
          <t>Wigan</t>
        </is>
      </c>
      <c r="H1155" s="37" t="n"/>
      <c r="I1155" s="37" t="n"/>
      <c r="J1155" s="37" t="n"/>
      <c r="K1155" s="37" t="n"/>
      <c r="L1155" s="31" t="n">
        <v>0.4945764869329712</v>
      </c>
      <c r="M1155" s="31" t="n">
        <v>0.2685431748029282</v>
      </c>
      <c r="N1155" s="31" t="n">
        <v>0.2368803382641007</v>
      </c>
      <c r="O1155" s="33">
        <f>3*L1155+M1155</f>
        <v/>
      </c>
      <c r="P1155" s="33">
        <f>3*N1155+M1155</f>
        <v/>
      </c>
      <c r="Q1155" s="31">
        <f>IF(OR(J1155="",K1155=""),"",SUMPRODUCT(POISSON(Helper!$A$2:$A$122,J1155,FALSE)*POISSON(Helper!$B$2:$B$122,K1155,FALSE)*Helper!$C$2:$C$122))</f>
        <v/>
      </c>
      <c r="R1155" s="31">
        <f>IF(OR(J1155="",K1155=""),"",SUMPRODUCT(POISSON(Helper!$A$2:$A$122,J1155,FALSE)*POISSON(Helper!$B$2:$B$122,K1155,FALSE)*Helper!$D$2:$D$122))</f>
        <v/>
      </c>
      <c r="S1155" s="31">
        <f>IF(Q1155="","",1-Q1155-R1155)</f>
        <v/>
      </c>
      <c r="T1155" s="33">
        <f>IF(Q1155="","",3*Q1155+R1155)</f>
        <v/>
      </c>
      <c r="U1155" s="33">
        <f>IF(Q1155="","",3*S1155+R1155)</f>
        <v/>
      </c>
      <c r="V1155" s="24">
        <f>IF(OR(H1155="",I1155=""),"",IF(H1155&gt;I1155,3,IF(H1155=I1155,1,0)))</f>
        <v/>
      </c>
      <c r="W1155" s="24">
        <f>IF(OR(H1155="",I1155=""),"",IF(I1155&gt;H1155,3,IF(H1155=I1155,1,0)))</f>
        <v/>
      </c>
      <c r="X1155" s="24">
        <f>IF(OR(H1155="",I1155=""),0,1)</f>
        <v/>
      </c>
      <c r="Y1155" s="24" t="n"/>
    </row>
    <row r="1156">
      <c r="A1156" s="24" t="inlineStr">
        <is>
          <t>E2-MKDons-Cambridg</t>
        </is>
      </c>
      <c r="B1156" s="24" t="inlineStr">
        <is>
          <t>E2</t>
        </is>
      </c>
      <c r="C1156" s="24" t="inlineStr">
        <is>
          <t>League One</t>
        </is>
      </c>
      <c r="D1156" s="24" t="n">
        <v>19</v>
      </c>
      <c r="E1156" s="29" t="n">
        <v>46368.625</v>
      </c>
      <c r="F1156" s="24" t="inlineStr">
        <is>
          <t>MK Dons</t>
        </is>
      </c>
      <c r="G1156" s="24" t="inlineStr">
        <is>
          <t>Cambridge</t>
        </is>
      </c>
      <c r="H1156" s="37" t="n"/>
      <c r="I1156" s="37" t="n"/>
      <c r="J1156" s="37" t="n"/>
      <c r="K1156" s="37" t="n"/>
      <c r="L1156" s="31" t="n">
        <v>0.4983419525597207</v>
      </c>
      <c r="M1156" s="31" t="n">
        <v>0.267668265519587</v>
      </c>
      <c r="N1156" s="31" t="n">
        <v>0.2339897819206923</v>
      </c>
      <c r="O1156" s="33">
        <f>3*L1156+M1156</f>
        <v/>
      </c>
      <c r="P1156" s="33">
        <f>3*N1156+M1156</f>
        <v/>
      </c>
      <c r="Q1156" s="31">
        <f>IF(OR(J1156="",K1156=""),"",SUMPRODUCT(POISSON(Helper!$A$2:$A$122,J1156,FALSE)*POISSON(Helper!$B$2:$B$122,K1156,FALSE)*Helper!$C$2:$C$122))</f>
        <v/>
      </c>
      <c r="R1156" s="31">
        <f>IF(OR(J1156="",K1156=""),"",SUMPRODUCT(POISSON(Helper!$A$2:$A$122,J1156,FALSE)*POISSON(Helper!$B$2:$B$122,K1156,FALSE)*Helper!$D$2:$D$122))</f>
        <v/>
      </c>
      <c r="S1156" s="31">
        <f>IF(Q1156="","",1-Q1156-R1156)</f>
        <v/>
      </c>
      <c r="T1156" s="33">
        <f>IF(Q1156="","",3*Q1156+R1156)</f>
        <v/>
      </c>
      <c r="U1156" s="33">
        <f>IF(Q1156="","",3*S1156+R1156)</f>
        <v/>
      </c>
      <c r="V1156" s="24">
        <f>IF(OR(H1156="",I1156=""),"",IF(H1156&gt;I1156,3,IF(H1156=I1156,1,0)))</f>
        <v/>
      </c>
      <c r="W1156" s="24">
        <f>IF(OR(H1156="",I1156=""),"",IF(I1156&gt;H1156,3,IF(H1156=I1156,1,0)))</f>
        <v/>
      </c>
      <c r="X1156" s="24">
        <f>IF(OR(H1156="",I1156=""),0,1)</f>
        <v/>
      </c>
      <c r="Y1156" s="24" t="n"/>
    </row>
    <row r="1157">
      <c r="A1157" s="24" t="inlineStr">
        <is>
          <t>E2-Mansfiel-Wycombe</t>
        </is>
      </c>
      <c r="B1157" s="24" t="inlineStr">
        <is>
          <t>E2</t>
        </is>
      </c>
      <c r="C1157" s="24" t="inlineStr">
        <is>
          <t>League One</t>
        </is>
      </c>
      <c r="D1157" s="24" t="n">
        <v>19</v>
      </c>
      <c r="E1157" s="29" t="n">
        <v>46368.625</v>
      </c>
      <c r="F1157" s="24" t="inlineStr">
        <is>
          <t>Mansfield</t>
        </is>
      </c>
      <c r="G1157" s="24" t="inlineStr">
        <is>
          <t>Wycombe</t>
        </is>
      </c>
      <c r="H1157" s="37" t="n"/>
      <c r="I1157" s="37" t="n"/>
      <c r="J1157" s="37" t="n"/>
      <c r="K1157" s="37" t="n"/>
      <c r="L1157" s="31" t="n">
        <v>0.3744851839230243</v>
      </c>
      <c r="M1157" s="31" t="n">
        <v>0.2848846121156049</v>
      </c>
      <c r="N1157" s="31" t="n">
        <v>0.3406302039613708</v>
      </c>
      <c r="O1157" s="33">
        <f>3*L1157+M1157</f>
        <v/>
      </c>
      <c r="P1157" s="33">
        <f>3*N1157+M1157</f>
        <v/>
      </c>
      <c r="Q1157" s="31">
        <f>IF(OR(J1157="",K1157=""),"",SUMPRODUCT(POISSON(Helper!$A$2:$A$122,J1157,FALSE)*POISSON(Helper!$B$2:$B$122,K1157,FALSE)*Helper!$C$2:$C$122))</f>
        <v/>
      </c>
      <c r="R1157" s="31">
        <f>IF(OR(J1157="",K1157=""),"",SUMPRODUCT(POISSON(Helper!$A$2:$A$122,J1157,FALSE)*POISSON(Helper!$B$2:$B$122,K1157,FALSE)*Helper!$D$2:$D$122))</f>
        <v/>
      </c>
      <c r="S1157" s="31">
        <f>IF(Q1157="","",1-Q1157-R1157)</f>
        <v/>
      </c>
      <c r="T1157" s="33">
        <f>IF(Q1157="","",3*Q1157+R1157)</f>
        <v/>
      </c>
      <c r="U1157" s="33">
        <f>IF(Q1157="","",3*S1157+R1157)</f>
        <v/>
      </c>
      <c r="V1157" s="24">
        <f>IF(OR(H1157="",I1157=""),"",IF(H1157&gt;I1157,3,IF(H1157=I1157,1,0)))</f>
        <v/>
      </c>
      <c r="W1157" s="24">
        <f>IF(OR(H1157="",I1157=""),"",IF(I1157&gt;H1157,3,IF(H1157=I1157,1,0)))</f>
        <v/>
      </c>
      <c r="X1157" s="24">
        <f>IF(OR(H1157="",I1157=""),0,1)</f>
        <v/>
      </c>
      <c r="Y1157" s="24" t="n"/>
    </row>
    <row r="1158">
      <c r="A1158" s="24" t="inlineStr">
        <is>
          <t>E2-NottsCou-Plymouth</t>
        </is>
      </c>
      <c r="B1158" s="24" t="inlineStr">
        <is>
          <t>E2</t>
        </is>
      </c>
      <c r="C1158" s="24" t="inlineStr">
        <is>
          <t>League One</t>
        </is>
      </c>
      <c r="D1158" s="24" t="n">
        <v>19</v>
      </c>
      <c r="E1158" s="29" t="n">
        <v>46368.625</v>
      </c>
      <c r="F1158" s="24" t="inlineStr">
        <is>
          <t>Notts County</t>
        </is>
      </c>
      <c r="G1158" s="24" t="inlineStr">
        <is>
          <t>Plymouth</t>
        </is>
      </c>
      <c r="H1158" s="37" t="n"/>
      <c r="I1158" s="37" t="n"/>
      <c r="J1158" s="37" t="n"/>
      <c r="K1158" s="37" t="n"/>
      <c r="L1158" s="31" t="n">
        <v>0.3435672757594854</v>
      </c>
      <c r="M1158" s="31" t="n">
        <v>0.2849763725377348</v>
      </c>
      <c r="N1158" s="31" t="n">
        <v>0.3714563517027798</v>
      </c>
      <c r="O1158" s="33">
        <f>3*L1158+M1158</f>
        <v/>
      </c>
      <c r="P1158" s="33">
        <f>3*N1158+M1158</f>
        <v/>
      </c>
      <c r="Q1158" s="31">
        <f>IF(OR(J1158="",K1158=""),"",SUMPRODUCT(POISSON(Helper!$A$2:$A$122,J1158,FALSE)*POISSON(Helper!$B$2:$B$122,K1158,FALSE)*Helper!$C$2:$C$122))</f>
        <v/>
      </c>
      <c r="R1158" s="31">
        <f>IF(OR(J1158="",K1158=""),"",SUMPRODUCT(POISSON(Helper!$A$2:$A$122,J1158,FALSE)*POISSON(Helper!$B$2:$B$122,K1158,FALSE)*Helper!$D$2:$D$122))</f>
        <v/>
      </c>
      <c r="S1158" s="31">
        <f>IF(Q1158="","",1-Q1158-R1158)</f>
        <v/>
      </c>
      <c r="T1158" s="33">
        <f>IF(Q1158="","",3*Q1158+R1158)</f>
        <v/>
      </c>
      <c r="U1158" s="33">
        <f>IF(Q1158="","",3*S1158+R1158)</f>
        <v/>
      </c>
      <c r="V1158" s="24">
        <f>IF(OR(H1158="",I1158=""),"",IF(H1158&gt;I1158,3,IF(H1158=I1158,1,0)))</f>
        <v/>
      </c>
      <c r="W1158" s="24">
        <f>IF(OR(H1158="",I1158=""),"",IF(I1158&gt;H1158,3,IF(H1158=I1158,1,0)))</f>
        <v/>
      </c>
      <c r="X1158" s="24">
        <f>IF(OR(H1158="",I1158=""),0,1)</f>
        <v/>
      </c>
      <c r="Y1158" s="24" t="n"/>
    </row>
    <row r="1159">
      <c r="A1159" s="24" t="inlineStr">
        <is>
          <t>E2-Oxford-Blackpoo</t>
        </is>
      </c>
      <c r="B1159" s="24" t="inlineStr">
        <is>
          <t>E2</t>
        </is>
      </c>
      <c r="C1159" s="24" t="inlineStr">
        <is>
          <t>League One</t>
        </is>
      </c>
      <c r="D1159" s="24" t="n">
        <v>19</v>
      </c>
      <c r="E1159" s="29" t="n">
        <v>46368.625</v>
      </c>
      <c r="F1159" s="24" t="inlineStr">
        <is>
          <t>Oxford</t>
        </is>
      </c>
      <c r="G1159" s="24" t="inlineStr">
        <is>
          <t>Blackpool</t>
        </is>
      </c>
      <c r="H1159" s="37" t="n"/>
      <c r="I1159" s="37" t="n"/>
      <c r="J1159" s="37" t="n"/>
      <c r="K1159" s="37" t="n"/>
      <c r="L1159" s="31" t="n">
        <v>0.4047529885635353</v>
      </c>
      <c r="M1159" s="31" t="n">
        <v>0.2830356777201817</v>
      </c>
      <c r="N1159" s="31" t="n">
        <v>0.312211333716283</v>
      </c>
      <c r="O1159" s="33">
        <f>3*L1159+M1159</f>
        <v/>
      </c>
      <c r="P1159" s="33">
        <f>3*N1159+M1159</f>
        <v/>
      </c>
      <c r="Q1159" s="31">
        <f>IF(OR(J1159="",K1159=""),"",SUMPRODUCT(POISSON(Helper!$A$2:$A$122,J1159,FALSE)*POISSON(Helper!$B$2:$B$122,K1159,FALSE)*Helper!$C$2:$C$122))</f>
        <v/>
      </c>
      <c r="R1159" s="31">
        <f>IF(OR(J1159="",K1159=""),"",SUMPRODUCT(POISSON(Helper!$A$2:$A$122,J1159,FALSE)*POISSON(Helper!$B$2:$B$122,K1159,FALSE)*Helper!$D$2:$D$122))</f>
        <v/>
      </c>
      <c r="S1159" s="31">
        <f>IF(Q1159="","",1-Q1159-R1159)</f>
        <v/>
      </c>
      <c r="T1159" s="33">
        <f>IF(Q1159="","",3*Q1159+R1159)</f>
        <v/>
      </c>
      <c r="U1159" s="33">
        <f>IF(Q1159="","",3*S1159+R1159)</f>
        <v/>
      </c>
      <c r="V1159" s="24">
        <f>IF(OR(H1159="",I1159=""),"",IF(H1159&gt;I1159,3,IF(H1159=I1159,1,0)))</f>
        <v/>
      </c>
      <c r="W1159" s="24">
        <f>IF(OR(H1159="",I1159=""),"",IF(I1159&gt;H1159,3,IF(H1159=I1159,1,0)))</f>
        <v/>
      </c>
      <c r="X1159" s="24">
        <f>IF(OR(H1159="",I1159=""),0,1)</f>
        <v/>
      </c>
      <c r="Y1159" s="24" t="n"/>
    </row>
    <row r="1160">
      <c r="A1160" s="24" t="inlineStr">
        <is>
          <t>E2-Peterbor-Barnsley</t>
        </is>
      </c>
      <c r="B1160" s="24" t="inlineStr">
        <is>
          <t>E2</t>
        </is>
      </c>
      <c r="C1160" s="24" t="inlineStr">
        <is>
          <t>League One</t>
        </is>
      </c>
      <c r="D1160" s="24" t="n">
        <v>19</v>
      </c>
      <c r="E1160" s="29" t="n">
        <v>46368.625</v>
      </c>
      <c r="F1160" s="24" t="inlineStr">
        <is>
          <t>Peterborough</t>
        </is>
      </c>
      <c r="G1160" s="24" t="inlineStr">
        <is>
          <t>Barnsley</t>
        </is>
      </c>
      <c r="H1160" s="37" t="n"/>
      <c r="I1160" s="37" t="n"/>
      <c r="J1160" s="37" t="n"/>
      <c r="K1160" s="37" t="n"/>
      <c r="L1160" s="31" t="n">
        <v>0.3975638690249017</v>
      </c>
      <c r="M1160" s="31" t="n">
        <v>0.2836246574892474</v>
      </c>
      <c r="N1160" s="31" t="n">
        <v>0.3188114734858509</v>
      </c>
      <c r="O1160" s="33">
        <f>3*L1160+M1160</f>
        <v/>
      </c>
      <c r="P1160" s="33">
        <f>3*N1160+M1160</f>
        <v/>
      </c>
      <c r="Q1160" s="31">
        <f>IF(OR(J1160="",K1160=""),"",SUMPRODUCT(POISSON(Helper!$A$2:$A$122,J1160,FALSE)*POISSON(Helper!$B$2:$B$122,K1160,FALSE)*Helper!$C$2:$C$122))</f>
        <v/>
      </c>
      <c r="R1160" s="31">
        <f>IF(OR(J1160="",K1160=""),"",SUMPRODUCT(POISSON(Helper!$A$2:$A$122,J1160,FALSE)*POISSON(Helper!$B$2:$B$122,K1160,FALSE)*Helper!$D$2:$D$122))</f>
        <v/>
      </c>
      <c r="S1160" s="31">
        <f>IF(Q1160="","",1-Q1160-R1160)</f>
        <v/>
      </c>
      <c r="T1160" s="33">
        <f>IF(Q1160="","",3*Q1160+R1160)</f>
        <v/>
      </c>
      <c r="U1160" s="33">
        <f>IF(Q1160="","",3*S1160+R1160)</f>
        <v/>
      </c>
      <c r="V1160" s="24">
        <f>IF(OR(H1160="",I1160=""),"",IF(H1160&gt;I1160,3,IF(H1160=I1160,1,0)))</f>
        <v/>
      </c>
      <c r="W1160" s="24">
        <f>IF(OR(H1160="",I1160=""),"",IF(I1160&gt;H1160,3,IF(H1160=I1160,1,0)))</f>
        <v/>
      </c>
      <c r="X1160" s="24">
        <f>IF(OR(H1160="",I1160=""),0,1)</f>
        <v/>
      </c>
      <c r="Y1160" s="24" t="n"/>
    </row>
    <row r="1161">
      <c r="A1161" s="24" t="inlineStr">
        <is>
          <t>E2-Doncaste-Oxford</t>
        </is>
      </c>
      <c r="B1161" s="24" t="inlineStr">
        <is>
          <t>E2</t>
        </is>
      </c>
      <c r="C1161" s="24" t="inlineStr">
        <is>
          <t>League One</t>
        </is>
      </c>
      <c r="D1161" s="24" t="n">
        <v>8</v>
      </c>
      <c r="E1161" s="29" t="n">
        <v>46371.82291666666</v>
      </c>
      <c r="F1161" s="24" t="inlineStr">
        <is>
          <t>Doncaster</t>
        </is>
      </c>
      <c r="G1161" s="24" t="inlineStr">
        <is>
          <t>Oxford</t>
        </is>
      </c>
      <c r="H1161" s="37" t="n"/>
      <c r="I1161" s="37" t="n"/>
      <c r="J1161" s="37" t="n"/>
      <c r="K1161" s="37" t="n"/>
      <c r="L1161" s="31" t="n">
        <v>0.3935945399665625</v>
      </c>
      <c r="M1161" s="31" t="n">
        <v>0.2839105352585416</v>
      </c>
      <c r="N1161" s="31" t="n">
        <v>0.3224949247748959</v>
      </c>
      <c r="O1161" s="33">
        <f>3*L1161+M1161</f>
        <v/>
      </c>
      <c r="P1161" s="33">
        <f>3*N1161+M1161</f>
        <v/>
      </c>
      <c r="Q1161" s="31">
        <f>IF(OR(J1161="",K1161=""),"",SUMPRODUCT(POISSON(Helper!$A$2:$A$122,J1161,FALSE)*POISSON(Helper!$B$2:$B$122,K1161,FALSE)*Helper!$C$2:$C$122))</f>
        <v/>
      </c>
      <c r="R1161" s="31">
        <f>IF(OR(J1161="",K1161=""),"",SUMPRODUCT(POISSON(Helper!$A$2:$A$122,J1161,FALSE)*POISSON(Helper!$B$2:$B$122,K1161,FALSE)*Helper!$D$2:$D$122))</f>
        <v/>
      </c>
      <c r="S1161" s="31">
        <f>IF(Q1161="","",1-Q1161-R1161)</f>
        <v/>
      </c>
      <c r="T1161" s="33">
        <f>IF(Q1161="","",3*Q1161+R1161)</f>
        <v/>
      </c>
      <c r="U1161" s="33">
        <f>IF(Q1161="","",3*S1161+R1161)</f>
        <v/>
      </c>
      <c r="V1161" s="24">
        <f>IF(OR(H1161="",I1161=""),"",IF(H1161&gt;I1161,3,IF(H1161=I1161,1,0)))</f>
        <v/>
      </c>
      <c r="W1161" s="24">
        <f>IF(OR(H1161="",I1161=""),"",IF(I1161&gt;H1161,3,IF(H1161=I1161,1,0)))</f>
        <v/>
      </c>
      <c r="X1161" s="24">
        <f>IF(OR(H1161="",I1161=""),0,1)</f>
        <v/>
      </c>
      <c r="Y1161" s="24" t="n"/>
    </row>
    <row r="1162">
      <c r="A1162" s="24" t="inlineStr">
        <is>
          <t>E2-Cambridg-Stevenag</t>
        </is>
      </c>
      <c r="B1162" s="24" t="inlineStr">
        <is>
          <t>E2</t>
        </is>
      </c>
      <c r="C1162" s="24" t="inlineStr">
        <is>
          <t>League One</t>
        </is>
      </c>
      <c r="D1162" s="24" t="n">
        <v>20</v>
      </c>
      <c r="E1162" s="29" t="n">
        <v>46374.82291666666</v>
      </c>
      <c r="F1162" s="24" t="inlineStr">
        <is>
          <t>Cambridge</t>
        </is>
      </c>
      <c r="G1162" s="24" t="inlineStr">
        <is>
          <t>Stevenage</t>
        </is>
      </c>
      <c r="H1162" s="37" t="n"/>
      <c r="I1162" s="37" t="n"/>
      <c r="J1162" s="37" t="n"/>
      <c r="K1162" s="37" t="n"/>
      <c r="L1162" s="31" t="n">
        <v>0.3860952318986905</v>
      </c>
      <c r="M1162" s="31" t="n">
        <v>0.284373034548215</v>
      </c>
      <c r="N1162" s="31" t="n">
        <v>0.3295317335530945</v>
      </c>
      <c r="O1162" s="33">
        <f>3*L1162+M1162</f>
        <v/>
      </c>
      <c r="P1162" s="33">
        <f>3*N1162+M1162</f>
        <v/>
      </c>
      <c r="Q1162" s="31">
        <f>IF(OR(J1162="",K1162=""),"",SUMPRODUCT(POISSON(Helper!$A$2:$A$122,J1162,FALSE)*POISSON(Helper!$B$2:$B$122,K1162,FALSE)*Helper!$C$2:$C$122))</f>
        <v/>
      </c>
      <c r="R1162" s="31">
        <f>IF(OR(J1162="",K1162=""),"",SUMPRODUCT(POISSON(Helper!$A$2:$A$122,J1162,FALSE)*POISSON(Helper!$B$2:$B$122,K1162,FALSE)*Helper!$D$2:$D$122))</f>
        <v/>
      </c>
      <c r="S1162" s="31">
        <f>IF(Q1162="","",1-Q1162-R1162)</f>
        <v/>
      </c>
      <c r="T1162" s="33">
        <f>IF(Q1162="","",3*Q1162+R1162)</f>
        <v/>
      </c>
      <c r="U1162" s="33">
        <f>IF(Q1162="","",3*S1162+R1162)</f>
        <v/>
      </c>
      <c r="V1162" s="24">
        <f>IF(OR(H1162="",I1162=""),"",IF(H1162&gt;I1162,3,IF(H1162=I1162,1,0)))</f>
        <v/>
      </c>
      <c r="W1162" s="24">
        <f>IF(OR(H1162="",I1162=""),"",IF(I1162&gt;H1162,3,IF(H1162=I1162,1,0)))</f>
        <v/>
      </c>
      <c r="X1162" s="24">
        <f>IF(OR(H1162="",I1162=""),0,1)</f>
        <v/>
      </c>
      <c r="Y1162" s="24" t="n"/>
    </row>
    <row r="1163">
      <c r="A1163" s="24" t="inlineStr">
        <is>
          <t>E2-Barnsley-Huddersf</t>
        </is>
      </c>
      <c r="B1163" s="24" t="inlineStr">
        <is>
          <t>E2</t>
        </is>
      </c>
      <c r="C1163" s="24" t="inlineStr">
        <is>
          <t>League One</t>
        </is>
      </c>
      <c r="D1163" s="24" t="n">
        <v>20</v>
      </c>
      <c r="E1163" s="29" t="n">
        <v>46375.52083333334</v>
      </c>
      <c r="F1163" s="24" t="inlineStr">
        <is>
          <t>Barnsley</t>
        </is>
      </c>
      <c r="G1163" s="24" t="inlineStr">
        <is>
          <t>Huddersfield</t>
        </is>
      </c>
      <c r="H1163" s="37" t="n"/>
      <c r="I1163" s="37" t="n"/>
      <c r="J1163" s="37" t="n"/>
      <c r="K1163" s="37" t="n"/>
      <c r="L1163" s="31" t="n">
        <v>0.3525242950803936</v>
      </c>
      <c r="M1163" s="31" t="n">
        <v>0.2851461636769284</v>
      </c>
      <c r="N1163" s="31" t="n">
        <v>0.3623295412426781</v>
      </c>
      <c r="O1163" s="33">
        <f>3*L1163+M1163</f>
        <v/>
      </c>
      <c r="P1163" s="33">
        <f>3*N1163+M1163</f>
        <v/>
      </c>
      <c r="Q1163" s="31">
        <f>IF(OR(J1163="",K1163=""),"",SUMPRODUCT(POISSON(Helper!$A$2:$A$122,J1163,FALSE)*POISSON(Helper!$B$2:$B$122,K1163,FALSE)*Helper!$C$2:$C$122))</f>
        <v/>
      </c>
      <c r="R1163" s="31">
        <f>IF(OR(J1163="",K1163=""),"",SUMPRODUCT(POISSON(Helper!$A$2:$A$122,J1163,FALSE)*POISSON(Helper!$B$2:$B$122,K1163,FALSE)*Helper!$D$2:$D$122))</f>
        <v/>
      </c>
      <c r="S1163" s="31">
        <f>IF(Q1163="","",1-Q1163-R1163)</f>
        <v/>
      </c>
      <c r="T1163" s="33">
        <f>IF(Q1163="","",3*Q1163+R1163)</f>
        <v/>
      </c>
      <c r="U1163" s="33">
        <f>IF(Q1163="","",3*S1163+R1163)</f>
        <v/>
      </c>
      <c r="V1163" s="24">
        <f>IF(OR(H1163="",I1163=""),"",IF(H1163&gt;I1163,3,IF(H1163=I1163,1,0)))</f>
        <v/>
      </c>
      <c r="W1163" s="24">
        <f>IF(OR(H1163="",I1163=""),"",IF(I1163&gt;H1163,3,IF(H1163=I1163,1,0)))</f>
        <v/>
      </c>
      <c r="X1163" s="24">
        <f>IF(OR(H1163="",I1163=""),0,1)</f>
        <v/>
      </c>
      <c r="Y1163" s="24" t="n"/>
    </row>
    <row r="1164">
      <c r="A1164" s="24" t="inlineStr">
        <is>
          <t>E2-Sheffiel-Luton</t>
        </is>
      </c>
      <c r="B1164" s="24" t="inlineStr">
        <is>
          <t>E2</t>
        </is>
      </c>
      <c r="C1164" s="24" t="inlineStr">
        <is>
          <t>League One</t>
        </is>
      </c>
      <c r="D1164" s="24" t="n">
        <v>20</v>
      </c>
      <c r="E1164" s="29" t="n">
        <v>46375.52083333334</v>
      </c>
      <c r="F1164" s="24" t="inlineStr">
        <is>
          <t>Sheffield Wed</t>
        </is>
      </c>
      <c r="G1164" s="24" t="inlineStr">
        <is>
          <t>Luton</t>
        </is>
      </c>
      <c r="H1164" s="37" t="n"/>
      <c r="I1164" s="37" t="n"/>
      <c r="J1164" s="37" t="n"/>
      <c r="K1164" s="37" t="n"/>
      <c r="L1164" s="31" t="n">
        <v>0.424619920048248</v>
      </c>
      <c r="M1164" s="31" t="n">
        <v>0.2809434047099821</v>
      </c>
      <c r="N1164" s="31" t="n">
        <v>0.2944366752417699</v>
      </c>
      <c r="O1164" s="33">
        <f>3*L1164+M1164</f>
        <v/>
      </c>
      <c r="P1164" s="33">
        <f>3*N1164+M1164</f>
        <v/>
      </c>
      <c r="Q1164" s="31">
        <f>IF(OR(J1164="",K1164=""),"",SUMPRODUCT(POISSON(Helper!$A$2:$A$122,J1164,FALSE)*POISSON(Helper!$B$2:$B$122,K1164,FALSE)*Helper!$C$2:$C$122))</f>
        <v/>
      </c>
      <c r="R1164" s="31">
        <f>IF(OR(J1164="",K1164=""),"",SUMPRODUCT(POISSON(Helper!$A$2:$A$122,J1164,FALSE)*POISSON(Helper!$B$2:$B$122,K1164,FALSE)*Helper!$D$2:$D$122))</f>
        <v/>
      </c>
      <c r="S1164" s="31">
        <f>IF(Q1164="","",1-Q1164-R1164)</f>
        <v/>
      </c>
      <c r="T1164" s="33">
        <f>IF(Q1164="","",3*Q1164+R1164)</f>
        <v/>
      </c>
      <c r="U1164" s="33">
        <f>IF(Q1164="","",3*S1164+R1164)</f>
        <v/>
      </c>
      <c r="V1164" s="24">
        <f>IF(OR(H1164="",I1164=""),"",IF(H1164&gt;I1164,3,IF(H1164=I1164,1,0)))</f>
        <v/>
      </c>
      <c r="W1164" s="24">
        <f>IF(OR(H1164="",I1164=""),"",IF(I1164&gt;H1164,3,IF(H1164=I1164,1,0)))</f>
        <v/>
      </c>
      <c r="X1164" s="24">
        <f>IF(OR(H1164="",I1164=""),0,1)</f>
        <v/>
      </c>
      <c r="Y1164" s="24" t="n"/>
    </row>
    <row r="1165">
      <c r="A1165" s="24" t="inlineStr">
        <is>
          <t>E2-AFCWimbl-Oxford</t>
        </is>
      </c>
      <c r="B1165" s="24" t="inlineStr">
        <is>
          <t>E2</t>
        </is>
      </c>
      <c r="C1165" s="24" t="inlineStr">
        <is>
          <t>League One</t>
        </is>
      </c>
      <c r="D1165" s="24" t="n">
        <v>20</v>
      </c>
      <c r="E1165" s="29" t="n">
        <v>46375.625</v>
      </c>
      <c r="F1165" s="24" t="inlineStr">
        <is>
          <t>AFC Wimbledon</t>
        </is>
      </c>
      <c r="G1165" s="24" t="inlineStr">
        <is>
          <t>Oxford</t>
        </is>
      </c>
      <c r="H1165" s="37" t="n"/>
      <c r="I1165" s="37" t="n"/>
      <c r="J1165" s="37" t="n"/>
      <c r="K1165" s="37" t="n"/>
      <c r="L1165" s="31" t="n">
        <v>0.3355200505625711</v>
      </c>
      <c r="M1165" s="31" t="n">
        <v>0.2846817223782797</v>
      </c>
      <c r="N1165" s="31" t="n">
        <v>0.3797982270591492</v>
      </c>
      <c r="O1165" s="33">
        <f>3*L1165+M1165</f>
        <v/>
      </c>
      <c r="P1165" s="33">
        <f>3*N1165+M1165</f>
        <v/>
      </c>
      <c r="Q1165" s="31">
        <f>IF(OR(J1165="",K1165=""),"",SUMPRODUCT(POISSON(Helper!$A$2:$A$122,J1165,FALSE)*POISSON(Helper!$B$2:$B$122,K1165,FALSE)*Helper!$C$2:$C$122))</f>
        <v/>
      </c>
      <c r="R1165" s="31">
        <f>IF(OR(J1165="",K1165=""),"",SUMPRODUCT(POISSON(Helper!$A$2:$A$122,J1165,FALSE)*POISSON(Helper!$B$2:$B$122,K1165,FALSE)*Helper!$D$2:$D$122))</f>
        <v/>
      </c>
      <c r="S1165" s="31">
        <f>IF(Q1165="","",1-Q1165-R1165)</f>
        <v/>
      </c>
      <c r="T1165" s="33">
        <f>IF(Q1165="","",3*Q1165+R1165)</f>
        <v/>
      </c>
      <c r="U1165" s="33">
        <f>IF(Q1165="","",3*S1165+R1165)</f>
        <v/>
      </c>
      <c r="V1165" s="24">
        <f>IF(OR(H1165="",I1165=""),"",IF(H1165&gt;I1165,3,IF(H1165=I1165,1,0)))</f>
        <v/>
      </c>
      <c r="W1165" s="24">
        <f>IF(OR(H1165="",I1165=""),"",IF(I1165&gt;H1165,3,IF(H1165=I1165,1,0)))</f>
        <v/>
      </c>
      <c r="X1165" s="24">
        <f>IF(OR(H1165="",I1165=""),0,1)</f>
        <v/>
      </c>
      <c r="Y1165" s="24" t="n"/>
    </row>
    <row r="1166">
      <c r="A1166" s="24" t="inlineStr">
        <is>
          <t>E2-Blackpoo-Burton</t>
        </is>
      </c>
      <c r="B1166" s="24" t="inlineStr">
        <is>
          <t>E2</t>
        </is>
      </c>
      <c r="C1166" s="24" t="inlineStr">
        <is>
          <t>League One</t>
        </is>
      </c>
      <c r="D1166" s="24" t="n">
        <v>20</v>
      </c>
      <c r="E1166" s="29" t="n">
        <v>46375.625</v>
      </c>
      <c r="F1166" s="24" t="inlineStr">
        <is>
          <t>Blackpool</t>
        </is>
      </c>
      <c r="G1166" s="24" t="inlineStr">
        <is>
          <t>Burton</t>
        </is>
      </c>
      <c r="H1166" s="37" t="n"/>
      <c r="I1166" s="37" t="n"/>
      <c r="J1166" s="37" t="n"/>
      <c r="K1166" s="37" t="n"/>
      <c r="L1166" s="31" t="n">
        <v>0.4801527334478968</v>
      </c>
      <c r="M1166" s="31" t="n">
        <v>0.2717060218097788</v>
      </c>
      <c r="N1166" s="31" t="n">
        <v>0.2481412447423245</v>
      </c>
      <c r="O1166" s="33">
        <f>3*L1166+M1166</f>
        <v/>
      </c>
      <c r="P1166" s="33">
        <f>3*N1166+M1166</f>
        <v/>
      </c>
      <c r="Q1166" s="31">
        <f>IF(OR(J1166="",K1166=""),"",SUMPRODUCT(POISSON(Helper!$A$2:$A$122,J1166,FALSE)*POISSON(Helper!$B$2:$B$122,K1166,FALSE)*Helper!$C$2:$C$122))</f>
        <v/>
      </c>
      <c r="R1166" s="31">
        <f>IF(OR(J1166="",K1166=""),"",SUMPRODUCT(POISSON(Helper!$A$2:$A$122,J1166,FALSE)*POISSON(Helper!$B$2:$B$122,K1166,FALSE)*Helper!$D$2:$D$122))</f>
        <v/>
      </c>
      <c r="S1166" s="31">
        <f>IF(Q1166="","",1-Q1166-R1166)</f>
        <v/>
      </c>
      <c r="T1166" s="33">
        <f>IF(Q1166="","",3*Q1166+R1166)</f>
        <v/>
      </c>
      <c r="U1166" s="33">
        <f>IF(Q1166="","",3*S1166+R1166)</f>
        <v/>
      </c>
      <c r="V1166" s="24">
        <f>IF(OR(H1166="",I1166=""),"",IF(H1166&gt;I1166,3,IF(H1166=I1166,1,0)))</f>
        <v/>
      </c>
      <c r="W1166" s="24">
        <f>IF(OR(H1166="",I1166=""),"",IF(I1166&gt;H1166,3,IF(H1166=I1166,1,0)))</f>
        <v/>
      </c>
      <c r="X1166" s="24">
        <f>IF(OR(H1166="",I1166=""),0,1)</f>
        <v/>
      </c>
      <c r="Y1166" s="24" t="n"/>
    </row>
    <row r="1167">
      <c r="A1167" s="24" t="inlineStr">
        <is>
          <t>E2-Bromley-Bradford</t>
        </is>
      </c>
      <c r="B1167" s="24" t="inlineStr">
        <is>
          <t>E2</t>
        </is>
      </c>
      <c r="C1167" s="24" t="inlineStr">
        <is>
          <t>League One</t>
        </is>
      </c>
      <c r="D1167" s="24" t="n">
        <v>20</v>
      </c>
      <c r="E1167" s="29" t="n">
        <v>46375.625</v>
      </c>
      <c r="F1167" s="24" t="inlineStr">
        <is>
          <t>Bromley</t>
        </is>
      </c>
      <c r="G1167" s="24" t="inlineStr">
        <is>
          <t>Bradford</t>
        </is>
      </c>
      <c r="H1167" s="37" t="n"/>
      <c r="I1167" s="37" t="n"/>
      <c r="J1167" s="37" t="n"/>
      <c r="K1167" s="37" t="n"/>
      <c r="L1167" s="31" t="n">
        <v>0.3018955020133766</v>
      </c>
      <c r="M1167" s="31" t="n">
        <v>0.2819130821242879</v>
      </c>
      <c r="N1167" s="31" t="n">
        <v>0.4161914158623355</v>
      </c>
      <c r="O1167" s="33">
        <f>3*L1167+M1167</f>
        <v/>
      </c>
      <c r="P1167" s="33">
        <f>3*N1167+M1167</f>
        <v/>
      </c>
      <c r="Q1167" s="31">
        <f>IF(OR(J1167="",K1167=""),"",SUMPRODUCT(POISSON(Helper!$A$2:$A$122,J1167,FALSE)*POISSON(Helper!$B$2:$B$122,K1167,FALSE)*Helper!$C$2:$C$122))</f>
        <v/>
      </c>
      <c r="R1167" s="31">
        <f>IF(OR(J1167="",K1167=""),"",SUMPRODUCT(POISSON(Helper!$A$2:$A$122,J1167,FALSE)*POISSON(Helper!$B$2:$B$122,K1167,FALSE)*Helper!$D$2:$D$122))</f>
        <v/>
      </c>
      <c r="S1167" s="31">
        <f>IF(Q1167="","",1-Q1167-R1167)</f>
        <v/>
      </c>
      <c r="T1167" s="33">
        <f>IF(Q1167="","",3*Q1167+R1167)</f>
        <v/>
      </c>
      <c r="U1167" s="33">
        <f>IF(Q1167="","",3*S1167+R1167)</f>
        <v/>
      </c>
      <c r="V1167" s="24">
        <f>IF(OR(H1167="",I1167=""),"",IF(H1167&gt;I1167,3,IF(H1167=I1167,1,0)))</f>
        <v/>
      </c>
      <c r="W1167" s="24">
        <f>IF(OR(H1167="",I1167=""),"",IF(I1167&gt;H1167,3,IF(H1167=I1167,1,0)))</f>
        <v/>
      </c>
      <c r="X1167" s="24">
        <f>IF(OR(H1167="",I1167=""),0,1)</f>
        <v/>
      </c>
      <c r="Y1167" s="24" t="n"/>
    </row>
    <row r="1168">
      <c r="A1168" s="24" t="inlineStr">
        <is>
          <t>E2-LeytonOr-NottsCou</t>
        </is>
      </c>
      <c r="B1168" s="24" t="inlineStr">
        <is>
          <t>E2</t>
        </is>
      </c>
      <c r="C1168" s="24" t="inlineStr">
        <is>
          <t>League One</t>
        </is>
      </c>
      <c r="D1168" s="24" t="n">
        <v>20</v>
      </c>
      <c r="E1168" s="29" t="n">
        <v>46375.625</v>
      </c>
      <c r="F1168" s="24" t="inlineStr">
        <is>
          <t>Leyton Orient</t>
        </is>
      </c>
      <c r="G1168" s="24" t="inlineStr">
        <is>
          <t>Notts County</t>
        </is>
      </c>
      <c r="H1168" s="37" t="n"/>
      <c r="I1168" s="37" t="n"/>
      <c r="J1168" s="37" t="n"/>
      <c r="K1168" s="37" t="n"/>
      <c r="L1168" s="31" t="n">
        <v>0.4064620242616835</v>
      </c>
      <c r="M1168" s="31" t="n">
        <v>0.28288231379337</v>
      </c>
      <c r="N1168" s="31" t="n">
        <v>0.3106556619449465</v>
      </c>
      <c r="O1168" s="33">
        <f>3*L1168+M1168</f>
        <v/>
      </c>
      <c r="P1168" s="33">
        <f>3*N1168+M1168</f>
        <v/>
      </c>
      <c r="Q1168" s="31">
        <f>IF(OR(J1168="",K1168=""),"",SUMPRODUCT(POISSON(Helper!$A$2:$A$122,J1168,FALSE)*POISSON(Helper!$B$2:$B$122,K1168,FALSE)*Helper!$C$2:$C$122))</f>
        <v/>
      </c>
      <c r="R1168" s="31">
        <f>IF(OR(J1168="",K1168=""),"",SUMPRODUCT(POISSON(Helper!$A$2:$A$122,J1168,FALSE)*POISSON(Helper!$B$2:$B$122,K1168,FALSE)*Helper!$D$2:$D$122))</f>
        <v/>
      </c>
      <c r="S1168" s="31">
        <f>IF(Q1168="","",1-Q1168-R1168)</f>
        <v/>
      </c>
      <c r="T1168" s="33">
        <f>IF(Q1168="","",3*Q1168+R1168)</f>
        <v/>
      </c>
      <c r="U1168" s="33">
        <f>IF(Q1168="","",3*S1168+R1168)</f>
        <v/>
      </c>
      <c r="V1168" s="24">
        <f>IF(OR(H1168="",I1168=""),"",IF(H1168&gt;I1168,3,IF(H1168=I1168,1,0)))</f>
        <v/>
      </c>
      <c r="W1168" s="24">
        <f>IF(OR(H1168="",I1168=""),"",IF(I1168&gt;H1168,3,IF(H1168=I1168,1,0)))</f>
        <v/>
      </c>
      <c r="X1168" s="24">
        <f>IF(OR(H1168="",I1168=""),0,1)</f>
        <v/>
      </c>
      <c r="Y1168" s="24" t="n"/>
    </row>
    <row r="1169">
      <c r="A1169" s="24" t="inlineStr">
        <is>
          <t>E2-Plymouth-Mansfiel</t>
        </is>
      </c>
      <c r="B1169" s="24" t="inlineStr">
        <is>
          <t>E2</t>
        </is>
      </c>
      <c r="C1169" s="24" t="inlineStr">
        <is>
          <t>League One</t>
        </is>
      </c>
      <c r="D1169" s="24" t="n">
        <v>20</v>
      </c>
      <c r="E1169" s="29" t="n">
        <v>46375.625</v>
      </c>
      <c r="F1169" s="24" t="inlineStr">
        <is>
          <t>Plymouth</t>
        </is>
      </c>
      <c r="G1169" s="24" t="inlineStr">
        <is>
          <t>Mansfield</t>
        </is>
      </c>
      <c r="H1169" s="37" t="n"/>
      <c r="I1169" s="37" t="n"/>
      <c r="J1169" s="37" t="n"/>
      <c r="K1169" s="37" t="n"/>
      <c r="L1169" s="31" t="n">
        <v>0.4790899526636079</v>
      </c>
      <c r="M1169" s="31" t="n">
        <v>0.2719270892559025</v>
      </c>
      <c r="N1169" s="31" t="n">
        <v>0.2489829580804896</v>
      </c>
      <c r="O1169" s="33">
        <f>3*L1169+M1169</f>
        <v/>
      </c>
      <c r="P1169" s="33">
        <f>3*N1169+M1169</f>
        <v/>
      </c>
      <c r="Q1169" s="31">
        <f>IF(OR(J1169="",K1169=""),"",SUMPRODUCT(POISSON(Helper!$A$2:$A$122,J1169,FALSE)*POISSON(Helper!$B$2:$B$122,K1169,FALSE)*Helper!$C$2:$C$122))</f>
        <v/>
      </c>
      <c r="R1169" s="31">
        <f>IF(OR(J1169="",K1169=""),"",SUMPRODUCT(POISSON(Helper!$A$2:$A$122,J1169,FALSE)*POISSON(Helper!$B$2:$B$122,K1169,FALSE)*Helper!$D$2:$D$122))</f>
        <v/>
      </c>
      <c r="S1169" s="31">
        <f>IF(Q1169="","",1-Q1169-R1169)</f>
        <v/>
      </c>
      <c r="T1169" s="33">
        <f>IF(Q1169="","",3*Q1169+R1169)</f>
        <v/>
      </c>
      <c r="U1169" s="33">
        <f>IF(Q1169="","",3*S1169+R1169)</f>
        <v/>
      </c>
      <c r="V1169" s="24">
        <f>IF(OR(H1169="",I1169=""),"",IF(H1169&gt;I1169,3,IF(H1169=I1169,1,0)))</f>
        <v/>
      </c>
      <c r="W1169" s="24">
        <f>IF(OR(H1169="",I1169=""),"",IF(I1169&gt;H1169,3,IF(H1169=I1169,1,0)))</f>
        <v/>
      </c>
      <c r="X1169" s="24">
        <f>IF(OR(H1169="",I1169=""),0,1)</f>
        <v/>
      </c>
      <c r="Y1169" s="24" t="n"/>
    </row>
    <row r="1170">
      <c r="A1170" s="24" t="inlineStr">
        <is>
          <t>E2-Reading-Leiceste</t>
        </is>
      </c>
      <c r="B1170" s="24" t="inlineStr">
        <is>
          <t>E2</t>
        </is>
      </c>
      <c r="C1170" s="24" t="inlineStr">
        <is>
          <t>League One</t>
        </is>
      </c>
      <c r="D1170" s="24" t="n">
        <v>20</v>
      </c>
      <c r="E1170" s="29" t="n">
        <v>46375.625</v>
      </c>
      <c r="F1170" s="24" t="inlineStr">
        <is>
          <t>Reading</t>
        </is>
      </c>
      <c r="G1170" s="24" t="inlineStr">
        <is>
          <t>Leicester</t>
        </is>
      </c>
      <c r="H1170" s="37" t="n"/>
      <c r="I1170" s="37" t="n"/>
      <c r="J1170" s="37" t="n"/>
      <c r="K1170" s="37" t="n"/>
      <c r="L1170" s="31" t="n">
        <v>0.274337589971525</v>
      </c>
      <c r="M1170" s="31" t="n">
        <v>0.2776387702342034</v>
      </c>
      <c r="N1170" s="31" t="n">
        <v>0.4480236397942716</v>
      </c>
      <c r="O1170" s="33">
        <f>3*L1170+M1170</f>
        <v/>
      </c>
      <c r="P1170" s="33">
        <f>3*N1170+M1170</f>
        <v/>
      </c>
      <c r="Q1170" s="31">
        <f>IF(OR(J1170="",K1170=""),"",SUMPRODUCT(POISSON(Helper!$A$2:$A$122,J1170,FALSE)*POISSON(Helper!$B$2:$B$122,K1170,FALSE)*Helper!$C$2:$C$122))</f>
        <v/>
      </c>
      <c r="R1170" s="31">
        <f>IF(OR(J1170="",K1170=""),"",SUMPRODUCT(POISSON(Helper!$A$2:$A$122,J1170,FALSE)*POISSON(Helper!$B$2:$B$122,K1170,FALSE)*Helper!$D$2:$D$122))</f>
        <v/>
      </c>
      <c r="S1170" s="31">
        <f>IF(Q1170="","",1-Q1170-R1170)</f>
        <v/>
      </c>
      <c r="T1170" s="33">
        <f>IF(Q1170="","",3*Q1170+R1170)</f>
        <v/>
      </c>
      <c r="U1170" s="33">
        <f>IF(Q1170="","",3*S1170+R1170)</f>
        <v/>
      </c>
      <c r="V1170" s="24">
        <f>IF(OR(H1170="",I1170=""),"",IF(H1170&gt;I1170,3,IF(H1170=I1170,1,0)))</f>
        <v/>
      </c>
      <c r="W1170" s="24">
        <f>IF(OR(H1170="",I1170=""),"",IF(I1170&gt;H1170,3,IF(H1170=I1170,1,0)))</f>
        <v/>
      </c>
      <c r="X1170" s="24">
        <f>IF(OR(H1170="",I1170=""),0,1)</f>
        <v/>
      </c>
      <c r="Y1170" s="24" t="n"/>
    </row>
    <row r="1171">
      <c r="A1171" s="24" t="inlineStr">
        <is>
          <t>E2-Stockpor-MKDons</t>
        </is>
      </c>
      <c r="B1171" s="24" t="inlineStr">
        <is>
          <t>E2</t>
        </is>
      </c>
      <c r="C1171" s="24" t="inlineStr">
        <is>
          <t>League One</t>
        </is>
      </c>
      <c r="D1171" s="24" t="n">
        <v>20</v>
      </c>
      <c r="E1171" s="29" t="n">
        <v>46375.625</v>
      </c>
      <c r="F1171" s="24" t="inlineStr">
        <is>
          <t>Stockport</t>
        </is>
      </c>
      <c r="G1171" s="24" t="inlineStr">
        <is>
          <t>MK Dons</t>
        </is>
      </c>
      <c r="H1171" s="37" t="n"/>
      <c r="I1171" s="37" t="n"/>
      <c r="J1171" s="37" t="n"/>
      <c r="K1171" s="37" t="n"/>
      <c r="L1171" s="31" t="n">
        <v>0.4113964613483024</v>
      </c>
      <c r="M1171" s="31" t="n">
        <v>0.2824110762980931</v>
      </c>
      <c r="N1171" s="31" t="n">
        <v>0.3061924623536044</v>
      </c>
      <c r="O1171" s="33">
        <f>3*L1171+M1171</f>
        <v/>
      </c>
      <c r="P1171" s="33">
        <f>3*N1171+M1171</f>
        <v/>
      </c>
      <c r="Q1171" s="31">
        <f>IF(OR(J1171="",K1171=""),"",SUMPRODUCT(POISSON(Helper!$A$2:$A$122,J1171,FALSE)*POISSON(Helper!$B$2:$B$122,K1171,FALSE)*Helper!$C$2:$C$122))</f>
        <v/>
      </c>
      <c r="R1171" s="31">
        <f>IF(OR(J1171="",K1171=""),"",SUMPRODUCT(POISSON(Helper!$A$2:$A$122,J1171,FALSE)*POISSON(Helper!$B$2:$B$122,K1171,FALSE)*Helper!$D$2:$D$122))</f>
        <v/>
      </c>
      <c r="S1171" s="31">
        <f>IF(Q1171="","",1-Q1171-R1171)</f>
        <v/>
      </c>
      <c r="T1171" s="33">
        <f>IF(Q1171="","",3*Q1171+R1171)</f>
        <v/>
      </c>
      <c r="U1171" s="33">
        <f>IF(Q1171="","",3*S1171+R1171)</f>
        <v/>
      </c>
      <c r="V1171" s="24">
        <f>IF(OR(H1171="",I1171=""),"",IF(H1171&gt;I1171,3,IF(H1171=I1171,1,0)))</f>
        <v/>
      </c>
      <c r="W1171" s="24">
        <f>IF(OR(H1171="",I1171=""),"",IF(I1171&gt;H1171,3,IF(H1171=I1171,1,0)))</f>
        <v/>
      </c>
      <c r="X1171" s="24">
        <f>IF(OR(H1171="",I1171=""),0,1)</f>
        <v/>
      </c>
      <c r="Y1171" s="24" t="n"/>
    </row>
    <row r="1172">
      <c r="A1172" s="24" t="inlineStr">
        <is>
          <t>E2-Wigan-Peterbor</t>
        </is>
      </c>
      <c r="B1172" s="24" t="inlineStr">
        <is>
          <t>E2</t>
        </is>
      </c>
      <c r="C1172" s="24" t="inlineStr">
        <is>
          <t>League One</t>
        </is>
      </c>
      <c r="D1172" s="24" t="n">
        <v>20</v>
      </c>
      <c r="E1172" s="29" t="n">
        <v>46375.625</v>
      </c>
      <c r="F1172" s="24" t="inlineStr">
        <is>
          <t>Wigan</t>
        </is>
      </c>
      <c r="G1172" s="24" t="inlineStr">
        <is>
          <t>Peterborough</t>
        </is>
      </c>
      <c r="H1172" s="37" t="n"/>
      <c r="I1172" s="37" t="n"/>
      <c r="J1172" s="37" t="n"/>
      <c r="K1172" s="37" t="n"/>
      <c r="L1172" s="31" t="n">
        <v>0.4241774336852211</v>
      </c>
      <c r="M1172" s="31" t="n">
        <v>0.2809972704860873</v>
      </c>
      <c r="N1172" s="31" t="n">
        <v>0.2948252958286916</v>
      </c>
      <c r="O1172" s="33">
        <f>3*L1172+M1172</f>
        <v/>
      </c>
      <c r="P1172" s="33">
        <f>3*N1172+M1172</f>
        <v/>
      </c>
      <c r="Q1172" s="31">
        <f>IF(OR(J1172="",K1172=""),"",SUMPRODUCT(POISSON(Helper!$A$2:$A$122,J1172,FALSE)*POISSON(Helper!$B$2:$B$122,K1172,FALSE)*Helper!$C$2:$C$122))</f>
        <v/>
      </c>
      <c r="R1172" s="31">
        <f>IF(OR(J1172="",K1172=""),"",SUMPRODUCT(POISSON(Helper!$A$2:$A$122,J1172,FALSE)*POISSON(Helper!$B$2:$B$122,K1172,FALSE)*Helper!$D$2:$D$122))</f>
        <v/>
      </c>
      <c r="S1172" s="31">
        <f>IF(Q1172="","",1-Q1172-R1172)</f>
        <v/>
      </c>
      <c r="T1172" s="33">
        <f>IF(Q1172="","",3*Q1172+R1172)</f>
        <v/>
      </c>
      <c r="U1172" s="33">
        <f>IF(Q1172="","",3*S1172+R1172)</f>
        <v/>
      </c>
      <c r="V1172" s="24">
        <f>IF(OR(H1172="",I1172=""),"",IF(H1172&gt;I1172,3,IF(H1172=I1172,1,0)))</f>
        <v/>
      </c>
      <c r="W1172" s="24">
        <f>IF(OR(H1172="",I1172=""),"",IF(I1172&gt;H1172,3,IF(H1172=I1172,1,0)))</f>
        <v/>
      </c>
      <c r="X1172" s="24">
        <f>IF(OR(H1172="",I1172=""),0,1)</f>
        <v/>
      </c>
      <c r="Y1172" s="24" t="n"/>
    </row>
    <row r="1173">
      <c r="A1173" s="24" t="inlineStr">
        <is>
          <t>E2-Wycombe-Doncaste</t>
        </is>
      </c>
      <c r="B1173" s="24" t="inlineStr">
        <is>
          <t>E2</t>
        </is>
      </c>
      <c r="C1173" s="24" t="inlineStr">
        <is>
          <t>League One</t>
        </is>
      </c>
      <c r="D1173" s="24" t="n">
        <v>20</v>
      </c>
      <c r="E1173" s="29" t="n">
        <v>46375.625</v>
      </c>
      <c r="F1173" s="24" t="inlineStr">
        <is>
          <t>Wycombe</t>
        </is>
      </c>
      <c r="G1173" s="24" t="inlineStr">
        <is>
          <t>Doncaster</t>
        </is>
      </c>
      <c r="H1173" s="37" t="n"/>
      <c r="I1173" s="37" t="n"/>
      <c r="J1173" s="37" t="n"/>
      <c r="K1173" s="37" t="n"/>
      <c r="L1173" s="31" t="n">
        <v>0.446529136650292</v>
      </c>
      <c r="M1173" s="31" t="n">
        <v>0.2778760632349603</v>
      </c>
      <c r="N1173" s="31" t="n">
        <v>0.2755948001147476</v>
      </c>
      <c r="O1173" s="33">
        <f>3*L1173+M1173</f>
        <v/>
      </c>
      <c r="P1173" s="33">
        <f>3*N1173+M1173</f>
        <v/>
      </c>
      <c r="Q1173" s="31">
        <f>IF(OR(J1173="",K1173=""),"",SUMPRODUCT(POISSON(Helper!$A$2:$A$122,J1173,FALSE)*POISSON(Helper!$B$2:$B$122,K1173,FALSE)*Helper!$C$2:$C$122))</f>
        <v/>
      </c>
      <c r="R1173" s="31">
        <f>IF(OR(J1173="",K1173=""),"",SUMPRODUCT(POISSON(Helper!$A$2:$A$122,J1173,FALSE)*POISSON(Helper!$B$2:$B$122,K1173,FALSE)*Helper!$D$2:$D$122))</f>
        <v/>
      </c>
      <c r="S1173" s="31">
        <f>IF(Q1173="","",1-Q1173-R1173)</f>
        <v/>
      </c>
      <c r="T1173" s="33">
        <f>IF(Q1173="","",3*Q1173+R1173)</f>
        <v/>
      </c>
      <c r="U1173" s="33">
        <f>IF(Q1173="","",3*S1173+R1173)</f>
        <v/>
      </c>
      <c r="V1173" s="24">
        <f>IF(OR(H1173="",I1173=""),"",IF(H1173&gt;I1173,3,IF(H1173=I1173,1,0)))</f>
        <v/>
      </c>
      <c r="W1173" s="24">
        <f>IF(OR(H1173="",I1173=""),"",IF(I1173&gt;H1173,3,IF(H1173=I1173,1,0)))</f>
        <v/>
      </c>
      <c r="X1173" s="24">
        <f>IF(OR(H1173="",I1173=""),0,1)</f>
        <v/>
      </c>
      <c r="Y1173" s="24" t="n"/>
    </row>
    <row r="1174">
      <c r="A1174" s="24" t="inlineStr">
        <is>
          <t>E2-Bradford-Stockpor</t>
        </is>
      </c>
      <c r="B1174" s="24" t="inlineStr">
        <is>
          <t>E2</t>
        </is>
      </c>
      <c r="C1174" s="24" t="inlineStr">
        <is>
          <t>League One</t>
        </is>
      </c>
      <c r="D1174" s="24" t="n">
        <v>21</v>
      </c>
      <c r="E1174" s="29" t="n">
        <v>46382.625</v>
      </c>
      <c r="F1174" s="24" t="inlineStr">
        <is>
          <t>Bradford</t>
        </is>
      </c>
      <c r="G1174" s="24" t="inlineStr">
        <is>
          <t>Stockport</t>
        </is>
      </c>
      <c r="H1174" s="37" t="n"/>
      <c r="I1174" s="37" t="n"/>
      <c r="J1174" s="37" t="n"/>
      <c r="K1174" s="37" t="n"/>
      <c r="L1174" s="31" t="n">
        <v>0.4015440473247915</v>
      </c>
      <c r="M1174" s="31" t="n">
        <v>0.283309833964533</v>
      </c>
      <c r="N1174" s="31" t="n">
        <v>0.3151461187106754</v>
      </c>
      <c r="O1174" s="33">
        <f>3*L1174+M1174</f>
        <v/>
      </c>
      <c r="P1174" s="33">
        <f>3*N1174+M1174</f>
        <v/>
      </c>
      <c r="Q1174" s="31">
        <f>IF(OR(J1174="",K1174=""),"",SUMPRODUCT(POISSON(Helper!$A$2:$A$122,J1174,FALSE)*POISSON(Helper!$B$2:$B$122,K1174,FALSE)*Helper!$C$2:$C$122))</f>
        <v/>
      </c>
      <c r="R1174" s="31">
        <f>IF(OR(J1174="",K1174=""),"",SUMPRODUCT(POISSON(Helper!$A$2:$A$122,J1174,FALSE)*POISSON(Helper!$B$2:$B$122,K1174,FALSE)*Helper!$D$2:$D$122))</f>
        <v/>
      </c>
      <c r="S1174" s="31">
        <f>IF(Q1174="","",1-Q1174-R1174)</f>
        <v/>
      </c>
      <c r="T1174" s="33">
        <f>IF(Q1174="","",3*Q1174+R1174)</f>
        <v/>
      </c>
      <c r="U1174" s="33">
        <f>IF(Q1174="","",3*S1174+R1174)</f>
        <v/>
      </c>
      <c r="V1174" s="24">
        <f>IF(OR(H1174="",I1174=""),"",IF(H1174&gt;I1174,3,IF(H1174=I1174,1,0)))</f>
        <v/>
      </c>
      <c r="W1174" s="24">
        <f>IF(OR(H1174="",I1174=""),"",IF(I1174&gt;H1174,3,IF(H1174=I1174,1,0)))</f>
        <v/>
      </c>
      <c r="X1174" s="24">
        <f>IF(OR(H1174="",I1174=""),0,1)</f>
        <v/>
      </c>
      <c r="Y1174" s="24" t="n"/>
    </row>
    <row r="1175">
      <c r="A1175" s="24" t="inlineStr">
        <is>
          <t>E2-Burton-Sheffiel</t>
        </is>
      </c>
      <c r="B1175" s="24" t="inlineStr">
        <is>
          <t>E2</t>
        </is>
      </c>
      <c r="C1175" s="24" t="inlineStr">
        <is>
          <t>League One</t>
        </is>
      </c>
      <c r="D1175" s="24" t="n">
        <v>21</v>
      </c>
      <c r="E1175" s="29" t="n">
        <v>46382.625</v>
      </c>
      <c r="F1175" s="24" t="inlineStr">
        <is>
          <t>Burton</t>
        </is>
      </c>
      <c r="G1175" s="24" t="inlineStr">
        <is>
          <t>Sheffield Wed</t>
        </is>
      </c>
      <c r="H1175" s="37" t="n"/>
      <c r="I1175" s="37" t="n"/>
      <c r="J1175" s="37" t="n"/>
      <c r="K1175" s="37" t="n"/>
      <c r="L1175" s="31" t="n">
        <v>0.2832863649038357</v>
      </c>
      <c r="M1175" s="31" t="n">
        <v>0.2792376575642525</v>
      </c>
      <c r="N1175" s="31" t="n">
        <v>0.4374759775319118</v>
      </c>
      <c r="O1175" s="33">
        <f>3*L1175+M1175</f>
        <v/>
      </c>
      <c r="P1175" s="33">
        <f>3*N1175+M1175</f>
        <v/>
      </c>
      <c r="Q1175" s="31">
        <f>IF(OR(J1175="",K1175=""),"",SUMPRODUCT(POISSON(Helper!$A$2:$A$122,J1175,FALSE)*POISSON(Helper!$B$2:$B$122,K1175,FALSE)*Helper!$C$2:$C$122))</f>
        <v/>
      </c>
      <c r="R1175" s="31">
        <f>IF(OR(J1175="",K1175=""),"",SUMPRODUCT(POISSON(Helper!$A$2:$A$122,J1175,FALSE)*POISSON(Helper!$B$2:$B$122,K1175,FALSE)*Helper!$D$2:$D$122))</f>
        <v/>
      </c>
      <c r="S1175" s="31">
        <f>IF(Q1175="","",1-Q1175-R1175)</f>
        <v/>
      </c>
      <c r="T1175" s="33">
        <f>IF(Q1175="","",3*Q1175+R1175)</f>
        <v/>
      </c>
      <c r="U1175" s="33">
        <f>IF(Q1175="","",3*S1175+R1175)</f>
        <v/>
      </c>
      <c r="V1175" s="24">
        <f>IF(OR(H1175="",I1175=""),"",IF(H1175&gt;I1175,3,IF(H1175=I1175,1,0)))</f>
        <v/>
      </c>
      <c r="W1175" s="24">
        <f>IF(OR(H1175="",I1175=""),"",IF(I1175&gt;H1175,3,IF(H1175=I1175,1,0)))</f>
        <v/>
      </c>
      <c r="X1175" s="24">
        <f>IF(OR(H1175="",I1175=""),0,1)</f>
        <v/>
      </c>
      <c r="Y1175" s="24" t="n"/>
    </row>
    <row r="1176">
      <c r="A1176" s="24" t="inlineStr">
        <is>
          <t>E2-Doncaste-Wigan</t>
        </is>
      </c>
      <c r="B1176" s="24" t="inlineStr">
        <is>
          <t>E2</t>
        </is>
      </c>
      <c r="C1176" s="24" t="inlineStr">
        <is>
          <t>League One</t>
        </is>
      </c>
      <c r="D1176" s="24" t="n">
        <v>21</v>
      </c>
      <c r="E1176" s="29" t="n">
        <v>46382.625</v>
      </c>
      <c r="F1176" s="24" t="inlineStr">
        <is>
          <t>Doncaster</t>
        </is>
      </c>
      <c r="G1176" s="24" t="inlineStr">
        <is>
          <t>Wigan</t>
        </is>
      </c>
      <c r="H1176" s="37" t="n"/>
      <c r="I1176" s="37" t="n"/>
      <c r="J1176" s="37" t="n"/>
      <c r="K1176" s="37" t="n"/>
      <c r="L1176" s="31" t="n">
        <v>0.4103506876755245</v>
      </c>
      <c r="M1176" s="31" t="n">
        <v>0.282514458152078</v>
      </c>
      <c r="N1176" s="31" t="n">
        <v>0.3071348541723975</v>
      </c>
      <c r="O1176" s="33">
        <f>3*L1176+M1176</f>
        <v/>
      </c>
      <c r="P1176" s="33">
        <f>3*N1176+M1176</f>
        <v/>
      </c>
      <c r="Q1176" s="31">
        <f>IF(OR(J1176="",K1176=""),"",SUMPRODUCT(POISSON(Helper!$A$2:$A$122,J1176,FALSE)*POISSON(Helper!$B$2:$B$122,K1176,FALSE)*Helper!$C$2:$C$122))</f>
        <v/>
      </c>
      <c r="R1176" s="31">
        <f>IF(OR(J1176="",K1176=""),"",SUMPRODUCT(POISSON(Helper!$A$2:$A$122,J1176,FALSE)*POISSON(Helper!$B$2:$B$122,K1176,FALSE)*Helper!$D$2:$D$122))</f>
        <v/>
      </c>
      <c r="S1176" s="31">
        <f>IF(Q1176="","",1-Q1176-R1176)</f>
        <v/>
      </c>
      <c r="T1176" s="33">
        <f>IF(Q1176="","",3*Q1176+R1176)</f>
        <v/>
      </c>
      <c r="U1176" s="33">
        <f>IF(Q1176="","",3*S1176+R1176)</f>
        <v/>
      </c>
      <c r="V1176" s="24">
        <f>IF(OR(H1176="",I1176=""),"",IF(H1176&gt;I1176,3,IF(H1176=I1176,1,0)))</f>
        <v/>
      </c>
      <c r="W1176" s="24">
        <f>IF(OR(H1176="",I1176=""),"",IF(I1176&gt;H1176,3,IF(H1176=I1176,1,0)))</f>
        <v/>
      </c>
      <c r="X1176" s="24">
        <f>IF(OR(H1176="",I1176=""),0,1)</f>
        <v/>
      </c>
      <c r="Y1176" s="24" t="n"/>
    </row>
    <row r="1177">
      <c r="A1177" s="24" t="inlineStr">
        <is>
          <t>E2-Huddersf-Blackpoo</t>
        </is>
      </c>
      <c r="B1177" s="24" t="inlineStr">
        <is>
          <t>E2</t>
        </is>
      </c>
      <c r="C1177" s="24" t="inlineStr">
        <is>
          <t>League One</t>
        </is>
      </c>
      <c r="D1177" s="24" t="n">
        <v>21</v>
      </c>
      <c r="E1177" s="29" t="n">
        <v>46382.625</v>
      </c>
      <c r="F1177" s="24" t="inlineStr">
        <is>
          <t>Huddersfield</t>
        </is>
      </c>
      <c r="G1177" s="24" t="inlineStr">
        <is>
          <t>Blackpool</t>
        </is>
      </c>
      <c r="H1177" s="37" t="n"/>
      <c r="I1177" s="37" t="n"/>
      <c r="J1177" s="37" t="n"/>
      <c r="K1177" s="37" t="n"/>
      <c r="L1177" s="31" t="n">
        <v>0.4513836697722829</v>
      </c>
      <c r="M1177" s="31" t="n">
        <v>0.2770924551058419</v>
      </c>
      <c r="N1177" s="31" t="n">
        <v>0.2715238751218751</v>
      </c>
      <c r="O1177" s="33">
        <f>3*L1177+M1177</f>
        <v/>
      </c>
      <c r="P1177" s="33">
        <f>3*N1177+M1177</f>
        <v/>
      </c>
      <c r="Q1177" s="31">
        <f>IF(OR(J1177="",K1177=""),"",SUMPRODUCT(POISSON(Helper!$A$2:$A$122,J1177,FALSE)*POISSON(Helper!$B$2:$B$122,K1177,FALSE)*Helper!$C$2:$C$122))</f>
        <v/>
      </c>
      <c r="R1177" s="31">
        <f>IF(OR(J1177="",K1177=""),"",SUMPRODUCT(POISSON(Helper!$A$2:$A$122,J1177,FALSE)*POISSON(Helper!$B$2:$B$122,K1177,FALSE)*Helper!$D$2:$D$122))</f>
        <v/>
      </c>
      <c r="S1177" s="31">
        <f>IF(Q1177="","",1-Q1177-R1177)</f>
        <v/>
      </c>
      <c r="T1177" s="33">
        <f>IF(Q1177="","",3*Q1177+R1177)</f>
        <v/>
      </c>
      <c r="U1177" s="33">
        <f>IF(Q1177="","",3*S1177+R1177)</f>
        <v/>
      </c>
      <c r="V1177" s="24">
        <f>IF(OR(H1177="",I1177=""),"",IF(H1177&gt;I1177,3,IF(H1177=I1177,1,0)))</f>
        <v/>
      </c>
      <c r="W1177" s="24">
        <f>IF(OR(H1177="",I1177=""),"",IF(I1177&gt;H1177,3,IF(H1177=I1177,1,0)))</f>
        <v/>
      </c>
      <c r="X1177" s="24">
        <f>IF(OR(H1177="",I1177=""),0,1)</f>
        <v/>
      </c>
      <c r="Y1177" s="24" t="n"/>
    </row>
    <row r="1178">
      <c r="A1178" s="24" t="inlineStr">
        <is>
          <t>E2-Leiceste-AFCWimbl</t>
        </is>
      </c>
      <c r="B1178" s="24" t="inlineStr">
        <is>
          <t>E2</t>
        </is>
      </c>
      <c r="C1178" s="24" t="inlineStr">
        <is>
          <t>League One</t>
        </is>
      </c>
      <c r="D1178" s="24" t="n">
        <v>21</v>
      </c>
      <c r="E1178" s="29" t="n">
        <v>46382.625</v>
      </c>
      <c r="F1178" s="24" t="inlineStr">
        <is>
          <t>Leicester</t>
        </is>
      </c>
      <c r="G1178" s="24" t="inlineStr">
        <is>
          <t>AFC Wimbledon</t>
        </is>
      </c>
      <c r="H1178" s="37" t="n"/>
      <c r="I1178" s="37" t="n"/>
      <c r="J1178" s="37" t="n"/>
      <c r="K1178" s="37" t="n"/>
      <c r="L1178" s="31" t="n">
        <v>0.6386245106053552</v>
      </c>
      <c r="M1178" s="31" t="n">
        <v>0.2218245588793461</v>
      </c>
      <c r="N1178" s="31" t="n">
        <v>0.1395509305152987</v>
      </c>
      <c r="O1178" s="33">
        <f>3*L1178+M1178</f>
        <v/>
      </c>
      <c r="P1178" s="33">
        <f>3*N1178+M1178</f>
        <v/>
      </c>
      <c r="Q1178" s="31">
        <f>IF(OR(J1178="",K1178=""),"",SUMPRODUCT(POISSON(Helper!$A$2:$A$122,J1178,FALSE)*POISSON(Helper!$B$2:$B$122,K1178,FALSE)*Helper!$C$2:$C$122))</f>
        <v/>
      </c>
      <c r="R1178" s="31">
        <f>IF(OR(J1178="",K1178=""),"",SUMPRODUCT(POISSON(Helper!$A$2:$A$122,J1178,FALSE)*POISSON(Helper!$B$2:$B$122,K1178,FALSE)*Helper!$D$2:$D$122))</f>
        <v/>
      </c>
      <c r="S1178" s="31">
        <f>IF(Q1178="","",1-Q1178-R1178)</f>
        <v/>
      </c>
      <c r="T1178" s="33">
        <f>IF(Q1178="","",3*Q1178+R1178)</f>
        <v/>
      </c>
      <c r="U1178" s="33">
        <f>IF(Q1178="","",3*S1178+R1178)</f>
        <v/>
      </c>
      <c r="V1178" s="24">
        <f>IF(OR(H1178="",I1178=""),"",IF(H1178&gt;I1178,3,IF(H1178=I1178,1,0)))</f>
        <v/>
      </c>
      <c r="W1178" s="24">
        <f>IF(OR(H1178="",I1178=""),"",IF(I1178&gt;H1178,3,IF(H1178=I1178,1,0)))</f>
        <v/>
      </c>
      <c r="X1178" s="24">
        <f>IF(OR(H1178="",I1178=""),0,1)</f>
        <v/>
      </c>
      <c r="Y1178" s="24" t="n"/>
    </row>
    <row r="1179">
      <c r="A1179" s="24" t="inlineStr">
        <is>
          <t>E2-Luton-Bromley</t>
        </is>
      </c>
      <c r="B1179" s="24" t="inlineStr">
        <is>
          <t>E2</t>
        </is>
      </c>
      <c r="C1179" s="24" t="inlineStr">
        <is>
          <t>League One</t>
        </is>
      </c>
      <c r="D1179" s="24" t="n">
        <v>21</v>
      </c>
      <c r="E1179" s="29" t="n">
        <v>46382.625</v>
      </c>
      <c r="F1179" s="24" t="inlineStr">
        <is>
          <t>Luton</t>
        </is>
      </c>
      <c r="G1179" s="24" t="inlineStr">
        <is>
          <t>Bromley</t>
        </is>
      </c>
      <c r="H1179" s="37" t="n"/>
      <c r="I1179" s="37" t="n"/>
      <c r="J1179" s="37" t="n"/>
      <c r="K1179" s="37" t="n"/>
      <c r="L1179" s="31" t="n">
        <v>0.5721744100335915</v>
      </c>
      <c r="M1179" s="31" t="n">
        <v>0.2466226146536575</v>
      </c>
      <c r="N1179" s="31" t="n">
        <v>0.181202975312751</v>
      </c>
      <c r="O1179" s="33">
        <f>3*L1179+M1179</f>
        <v/>
      </c>
      <c r="P1179" s="33">
        <f>3*N1179+M1179</f>
        <v/>
      </c>
      <c r="Q1179" s="31">
        <f>IF(OR(J1179="",K1179=""),"",SUMPRODUCT(POISSON(Helper!$A$2:$A$122,J1179,FALSE)*POISSON(Helper!$B$2:$B$122,K1179,FALSE)*Helper!$C$2:$C$122))</f>
        <v/>
      </c>
      <c r="R1179" s="31">
        <f>IF(OR(J1179="",K1179=""),"",SUMPRODUCT(POISSON(Helper!$A$2:$A$122,J1179,FALSE)*POISSON(Helper!$B$2:$B$122,K1179,FALSE)*Helper!$D$2:$D$122))</f>
        <v/>
      </c>
      <c r="S1179" s="31">
        <f>IF(Q1179="","",1-Q1179-R1179)</f>
        <v/>
      </c>
      <c r="T1179" s="33">
        <f>IF(Q1179="","",3*Q1179+R1179)</f>
        <v/>
      </c>
      <c r="U1179" s="33">
        <f>IF(Q1179="","",3*S1179+R1179)</f>
        <v/>
      </c>
      <c r="V1179" s="24">
        <f>IF(OR(H1179="",I1179=""),"",IF(H1179&gt;I1179,3,IF(H1179=I1179,1,0)))</f>
        <v/>
      </c>
      <c r="W1179" s="24">
        <f>IF(OR(H1179="",I1179=""),"",IF(I1179&gt;H1179,3,IF(H1179=I1179,1,0)))</f>
        <v/>
      </c>
      <c r="X1179" s="24">
        <f>IF(OR(H1179="",I1179=""),0,1)</f>
        <v/>
      </c>
      <c r="Y1179" s="24" t="n"/>
    </row>
    <row r="1180">
      <c r="A1180" s="24" t="inlineStr">
        <is>
          <t>E2-MKDons-LeytonOr</t>
        </is>
      </c>
      <c r="B1180" s="24" t="inlineStr">
        <is>
          <t>E2</t>
        </is>
      </c>
      <c r="C1180" s="24" t="inlineStr">
        <is>
          <t>League One</t>
        </is>
      </c>
      <c r="D1180" s="24" t="n">
        <v>21</v>
      </c>
      <c r="E1180" s="29" t="n">
        <v>46382.625</v>
      </c>
      <c r="F1180" s="24" t="inlineStr">
        <is>
          <t>MK Dons</t>
        </is>
      </c>
      <c r="G1180" s="24" t="inlineStr">
        <is>
          <t>Leyton Orient</t>
        </is>
      </c>
      <c r="H1180" s="37" t="n"/>
      <c r="I1180" s="37" t="n"/>
      <c r="J1180" s="37" t="n"/>
      <c r="K1180" s="37" t="n"/>
      <c r="L1180" s="31" t="n">
        <v>0.4794034707841327</v>
      </c>
      <c r="M1180" s="31" t="n">
        <v>0.2718620475557413</v>
      </c>
      <c r="N1180" s="31" t="n">
        <v>0.248734481660126</v>
      </c>
      <c r="O1180" s="33">
        <f>3*L1180+M1180</f>
        <v/>
      </c>
      <c r="P1180" s="33">
        <f>3*N1180+M1180</f>
        <v/>
      </c>
      <c r="Q1180" s="31">
        <f>IF(OR(J1180="",K1180=""),"",SUMPRODUCT(POISSON(Helper!$A$2:$A$122,J1180,FALSE)*POISSON(Helper!$B$2:$B$122,K1180,FALSE)*Helper!$C$2:$C$122))</f>
        <v/>
      </c>
      <c r="R1180" s="31">
        <f>IF(OR(J1180="",K1180=""),"",SUMPRODUCT(POISSON(Helper!$A$2:$A$122,J1180,FALSE)*POISSON(Helper!$B$2:$B$122,K1180,FALSE)*Helper!$D$2:$D$122))</f>
        <v/>
      </c>
      <c r="S1180" s="31">
        <f>IF(Q1180="","",1-Q1180-R1180)</f>
        <v/>
      </c>
      <c r="T1180" s="33">
        <f>IF(Q1180="","",3*Q1180+R1180)</f>
        <v/>
      </c>
      <c r="U1180" s="33">
        <f>IF(Q1180="","",3*S1180+R1180)</f>
        <v/>
      </c>
      <c r="V1180" s="24">
        <f>IF(OR(H1180="",I1180=""),"",IF(H1180&gt;I1180,3,IF(H1180=I1180,1,0)))</f>
        <v/>
      </c>
      <c r="W1180" s="24">
        <f>IF(OR(H1180="",I1180=""),"",IF(I1180&gt;H1180,3,IF(H1180=I1180,1,0)))</f>
        <v/>
      </c>
      <c r="X1180" s="24">
        <f>IF(OR(H1180="",I1180=""),0,1)</f>
        <v/>
      </c>
      <c r="Y1180" s="24" t="n"/>
    </row>
    <row r="1181">
      <c r="A1181" s="24" t="inlineStr">
        <is>
          <t>E2-Mansfiel-Barnsley</t>
        </is>
      </c>
      <c r="B1181" s="24" t="inlineStr">
        <is>
          <t>E2</t>
        </is>
      </c>
      <c r="C1181" s="24" t="inlineStr">
        <is>
          <t>League One</t>
        </is>
      </c>
      <c r="D1181" s="24" t="n">
        <v>21</v>
      </c>
      <c r="E1181" s="29" t="n">
        <v>46382.625</v>
      </c>
      <c r="F1181" s="24" t="inlineStr">
        <is>
          <t>Mansfield</t>
        </is>
      </c>
      <c r="G1181" s="24" t="inlineStr">
        <is>
          <t>Barnsley</t>
        </is>
      </c>
      <c r="H1181" s="37" t="n"/>
      <c r="I1181" s="37" t="n"/>
      <c r="J1181" s="37" t="n"/>
      <c r="K1181" s="37" t="n"/>
      <c r="L1181" s="31" t="n">
        <v>0.4043195914747125</v>
      </c>
      <c r="M1181" s="31" t="n">
        <v>0.2830737592345521</v>
      </c>
      <c r="N1181" s="31" t="n">
        <v>0.3126066492907353</v>
      </c>
      <c r="O1181" s="33">
        <f>3*L1181+M1181</f>
        <v/>
      </c>
      <c r="P1181" s="33">
        <f>3*N1181+M1181</f>
        <v/>
      </c>
      <c r="Q1181" s="31">
        <f>IF(OR(J1181="",K1181=""),"",SUMPRODUCT(POISSON(Helper!$A$2:$A$122,J1181,FALSE)*POISSON(Helper!$B$2:$B$122,K1181,FALSE)*Helper!$C$2:$C$122))</f>
        <v/>
      </c>
      <c r="R1181" s="31">
        <f>IF(OR(J1181="",K1181=""),"",SUMPRODUCT(POISSON(Helper!$A$2:$A$122,J1181,FALSE)*POISSON(Helper!$B$2:$B$122,K1181,FALSE)*Helper!$D$2:$D$122))</f>
        <v/>
      </c>
      <c r="S1181" s="31">
        <f>IF(Q1181="","",1-Q1181-R1181)</f>
        <v/>
      </c>
      <c r="T1181" s="33">
        <f>IF(Q1181="","",3*Q1181+R1181)</f>
        <v/>
      </c>
      <c r="U1181" s="33">
        <f>IF(Q1181="","",3*S1181+R1181)</f>
        <v/>
      </c>
      <c r="V1181" s="24">
        <f>IF(OR(H1181="",I1181=""),"",IF(H1181&gt;I1181,3,IF(H1181=I1181,1,0)))</f>
        <v/>
      </c>
      <c r="W1181" s="24">
        <f>IF(OR(H1181="",I1181=""),"",IF(I1181&gt;H1181,3,IF(H1181=I1181,1,0)))</f>
        <v/>
      </c>
      <c r="X1181" s="24">
        <f>IF(OR(H1181="",I1181=""),0,1)</f>
        <v/>
      </c>
      <c r="Y1181" s="24" t="n"/>
    </row>
    <row r="1182">
      <c r="A1182" s="24" t="inlineStr">
        <is>
          <t>E2-NottsCou-Cambridg</t>
        </is>
      </c>
      <c r="B1182" s="24" t="inlineStr">
        <is>
          <t>E2</t>
        </is>
      </c>
      <c r="C1182" s="24" t="inlineStr">
        <is>
          <t>League One</t>
        </is>
      </c>
      <c r="D1182" s="24" t="n">
        <v>21</v>
      </c>
      <c r="E1182" s="29" t="n">
        <v>46382.625</v>
      </c>
      <c r="F1182" s="24" t="inlineStr">
        <is>
          <t>Notts County</t>
        </is>
      </c>
      <c r="G1182" s="24" t="inlineStr">
        <is>
          <t>Cambridge</t>
        </is>
      </c>
      <c r="H1182" s="37" t="n"/>
      <c r="I1182" s="37" t="n"/>
      <c r="J1182" s="37" t="n"/>
      <c r="K1182" s="37" t="n"/>
      <c r="L1182" s="31" t="n">
        <v>0.4360297406493865</v>
      </c>
      <c r="M1182" s="31" t="n">
        <v>0.2794429999819712</v>
      </c>
      <c r="N1182" s="31" t="n">
        <v>0.2845272593686423</v>
      </c>
      <c r="O1182" s="33">
        <f>3*L1182+M1182</f>
        <v/>
      </c>
      <c r="P1182" s="33">
        <f>3*N1182+M1182</f>
        <v/>
      </c>
      <c r="Q1182" s="31">
        <f>IF(OR(J1182="",K1182=""),"",SUMPRODUCT(POISSON(Helper!$A$2:$A$122,J1182,FALSE)*POISSON(Helper!$B$2:$B$122,K1182,FALSE)*Helper!$C$2:$C$122))</f>
        <v/>
      </c>
      <c r="R1182" s="31">
        <f>IF(OR(J1182="",K1182=""),"",SUMPRODUCT(POISSON(Helper!$A$2:$A$122,J1182,FALSE)*POISSON(Helper!$B$2:$B$122,K1182,FALSE)*Helper!$D$2:$D$122))</f>
        <v/>
      </c>
      <c r="S1182" s="31">
        <f>IF(Q1182="","",1-Q1182-R1182)</f>
        <v/>
      </c>
      <c r="T1182" s="33">
        <f>IF(Q1182="","",3*Q1182+R1182)</f>
        <v/>
      </c>
      <c r="U1182" s="33">
        <f>IF(Q1182="","",3*S1182+R1182)</f>
        <v/>
      </c>
      <c r="V1182" s="24">
        <f>IF(OR(H1182="",I1182=""),"",IF(H1182&gt;I1182,3,IF(H1182=I1182,1,0)))</f>
        <v/>
      </c>
      <c r="W1182" s="24">
        <f>IF(OR(H1182="",I1182=""),"",IF(I1182&gt;H1182,3,IF(H1182=I1182,1,0)))</f>
        <v/>
      </c>
      <c r="X1182" s="24">
        <f>IF(OR(H1182="",I1182=""),0,1)</f>
        <v/>
      </c>
      <c r="Y1182" s="24" t="n"/>
    </row>
    <row r="1183">
      <c r="A1183" s="24" t="inlineStr">
        <is>
          <t>E2-Oxford-Plymouth</t>
        </is>
      </c>
      <c r="B1183" s="24" t="inlineStr">
        <is>
          <t>E2</t>
        </is>
      </c>
      <c r="C1183" s="24" t="inlineStr">
        <is>
          <t>League One</t>
        </is>
      </c>
      <c r="D1183" s="24" t="n">
        <v>21</v>
      </c>
      <c r="E1183" s="29" t="n">
        <v>46382.625</v>
      </c>
      <c r="F1183" s="24" t="inlineStr">
        <is>
          <t>Oxford</t>
        </is>
      </c>
      <c r="G1183" s="24" t="inlineStr">
        <is>
          <t>Plymouth</t>
        </is>
      </c>
      <c r="H1183" s="37" t="n"/>
      <c r="I1183" s="37" t="n"/>
      <c r="J1183" s="37" t="n"/>
      <c r="K1183" s="37" t="n"/>
      <c r="L1183" s="31" t="n">
        <v>0.3688243770078761</v>
      </c>
      <c r="M1183" s="31" t="n">
        <v>0.2850418682941416</v>
      </c>
      <c r="N1183" s="31" t="n">
        <v>0.3461337546979823</v>
      </c>
      <c r="O1183" s="33">
        <f>3*L1183+M1183</f>
        <v/>
      </c>
      <c r="P1183" s="33">
        <f>3*N1183+M1183</f>
        <v/>
      </c>
      <c r="Q1183" s="31">
        <f>IF(OR(J1183="",K1183=""),"",SUMPRODUCT(POISSON(Helper!$A$2:$A$122,J1183,FALSE)*POISSON(Helper!$B$2:$B$122,K1183,FALSE)*Helper!$C$2:$C$122))</f>
        <v/>
      </c>
      <c r="R1183" s="31">
        <f>IF(OR(J1183="",K1183=""),"",SUMPRODUCT(POISSON(Helper!$A$2:$A$122,J1183,FALSE)*POISSON(Helper!$B$2:$B$122,K1183,FALSE)*Helper!$D$2:$D$122))</f>
        <v/>
      </c>
      <c r="S1183" s="31">
        <f>IF(Q1183="","",1-Q1183-R1183)</f>
        <v/>
      </c>
      <c r="T1183" s="33">
        <f>IF(Q1183="","",3*Q1183+R1183)</f>
        <v/>
      </c>
      <c r="U1183" s="33">
        <f>IF(Q1183="","",3*S1183+R1183)</f>
        <v/>
      </c>
      <c r="V1183" s="24">
        <f>IF(OR(H1183="",I1183=""),"",IF(H1183&gt;I1183,3,IF(H1183=I1183,1,0)))</f>
        <v/>
      </c>
      <c r="W1183" s="24">
        <f>IF(OR(H1183="",I1183=""),"",IF(I1183&gt;H1183,3,IF(H1183=I1183,1,0)))</f>
        <v/>
      </c>
      <c r="X1183" s="24">
        <f>IF(OR(H1183="",I1183=""),0,1)</f>
        <v/>
      </c>
      <c r="Y1183" s="24" t="n"/>
    </row>
    <row r="1184">
      <c r="A1184" s="24" t="inlineStr">
        <is>
          <t>E2-Peterbor-Wycombe</t>
        </is>
      </c>
      <c r="B1184" s="24" t="inlineStr">
        <is>
          <t>E2</t>
        </is>
      </c>
      <c r="C1184" s="24" t="inlineStr">
        <is>
          <t>League One</t>
        </is>
      </c>
      <c r="D1184" s="24" t="n">
        <v>21</v>
      </c>
      <c r="E1184" s="29" t="n">
        <v>46382.625</v>
      </c>
      <c r="F1184" s="24" t="inlineStr">
        <is>
          <t>Peterborough</t>
        </is>
      </c>
      <c r="G1184" s="24" t="inlineStr">
        <is>
          <t>Wycombe</t>
        </is>
      </c>
      <c r="H1184" s="37" t="n"/>
      <c r="I1184" s="37" t="n"/>
      <c r="J1184" s="37" t="n"/>
      <c r="K1184" s="37" t="n"/>
      <c r="L1184" s="31" t="n">
        <v>0.3678869309742933</v>
      </c>
      <c r="M1184" s="31" t="n">
        <v>0.2850619776244638</v>
      </c>
      <c r="N1184" s="31" t="n">
        <v>0.347051091401243</v>
      </c>
      <c r="O1184" s="33">
        <f>3*L1184+M1184</f>
        <v/>
      </c>
      <c r="P1184" s="33">
        <f>3*N1184+M1184</f>
        <v/>
      </c>
      <c r="Q1184" s="31">
        <f>IF(OR(J1184="",K1184=""),"",SUMPRODUCT(POISSON(Helper!$A$2:$A$122,J1184,FALSE)*POISSON(Helper!$B$2:$B$122,K1184,FALSE)*Helper!$C$2:$C$122))</f>
        <v/>
      </c>
      <c r="R1184" s="31">
        <f>IF(OR(J1184="",K1184=""),"",SUMPRODUCT(POISSON(Helper!$A$2:$A$122,J1184,FALSE)*POISSON(Helper!$B$2:$B$122,K1184,FALSE)*Helper!$D$2:$D$122))</f>
        <v/>
      </c>
      <c r="S1184" s="31">
        <f>IF(Q1184="","",1-Q1184-R1184)</f>
        <v/>
      </c>
      <c r="T1184" s="33">
        <f>IF(Q1184="","",3*Q1184+R1184)</f>
        <v/>
      </c>
      <c r="U1184" s="33">
        <f>IF(Q1184="","",3*S1184+R1184)</f>
        <v/>
      </c>
      <c r="V1184" s="24">
        <f>IF(OR(H1184="",I1184=""),"",IF(H1184&gt;I1184,3,IF(H1184=I1184,1,0)))</f>
        <v/>
      </c>
      <c r="W1184" s="24">
        <f>IF(OR(H1184="",I1184=""),"",IF(I1184&gt;H1184,3,IF(H1184=I1184,1,0)))</f>
        <v/>
      </c>
      <c r="X1184" s="24">
        <f>IF(OR(H1184="",I1184=""),0,1)</f>
        <v/>
      </c>
      <c r="Y1184" s="24" t="n"/>
    </row>
    <row r="1185">
      <c r="A1185" s="24" t="inlineStr">
        <is>
          <t>E2-Stevenag-Reading</t>
        </is>
      </c>
      <c r="B1185" s="24" t="inlineStr">
        <is>
          <t>E2</t>
        </is>
      </c>
      <c r="C1185" s="24" t="inlineStr">
        <is>
          <t>League One</t>
        </is>
      </c>
      <c r="D1185" s="24" t="n">
        <v>21</v>
      </c>
      <c r="E1185" s="29" t="n">
        <v>46382.625</v>
      </c>
      <c r="F1185" s="24" t="inlineStr">
        <is>
          <t>Stevenage</t>
        </is>
      </c>
      <c r="G1185" s="24" t="inlineStr">
        <is>
          <t>Reading</t>
        </is>
      </c>
      <c r="H1185" s="37" t="n"/>
      <c r="I1185" s="37" t="n"/>
      <c r="J1185" s="37" t="n"/>
      <c r="K1185" s="37" t="n"/>
      <c r="L1185" s="31" t="n">
        <v>0.3914022462004174</v>
      </c>
      <c r="M1185" s="31" t="n">
        <v>0.2840562958896589</v>
      </c>
      <c r="N1185" s="31" t="n">
        <v>0.3245414579099237</v>
      </c>
      <c r="O1185" s="33">
        <f>3*L1185+M1185</f>
        <v/>
      </c>
      <c r="P1185" s="33">
        <f>3*N1185+M1185</f>
        <v/>
      </c>
      <c r="Q1185" s="31">
        <f>IF(OR(J1185="",K1185=""),"",SUMPRODUCT(POISSON(Helper!$A$2:$A$122,J1185,FALSE)*POISSON(Helper!$B$2:$B$122,K1185,FALSE)*Helper!$C$2:$C$122))</f>
        <v/>
      </c>
      <c r="R1185" s="31">
        <f>IF(OR(J1185="",K1185=""),"",SUMPRODUCT(POISSON(Helper!$A$2:$A$122,J1185,FALSE)*POISSON(Helper!$B$2:$B$122,K1185,FALSE)*Helper!$D$2:$D$122))</f>
        <v/>
      </c>
      <c r="S1185" s="31">
        <f>IF(Q1185="","",1-Q1185-R1185)</f>
        <v/>
      </c>
      <c r="T1185" s="33">
        <f>IF(Q1185="","",3*Q1185+R1185)</f>
        <v/>
      </c>
      <c r="U1185" s="33">
        <f>IF(Q1185="","",3*S1185+R1185)</f>
        <v/>
      </c>
      <c r="V1185" s="24">
        <f>IF(OR(H1185="",I1185=""),"",IF(H1185&gt;I1185,3,IF(H1185=I1185,1,0)))</f>
        <v/>
      </c>
      <c r="W1185" s="24">
        <f>IF(OR(H1185="",I1185=""),"",IF(I1185&gt;H1185,3,IF(H1185=I1185,1,0)))</f>
        <v/>
      </c>
      <c r="X1185" s="24">
        <f>IF(OR(H1185="",I1185=""),0,1)</f>
        <v/>
      </c>
      <c r="Y1185" s="24" t="n"/>
    </row>
    <row r="1186">
      <c r="A1186" s="24" t="inlineStr">
        <is>
          <t>E2-AFCWimbl-Luton</t>
        </is>
      </c>
      <c r="B1186" s="24" t="inlineStr">
        <is>
          <t>E2</t>
        </is>
      </c>
      <c r="C1186" s="24" t="inlineStr">
        <is>
          <t>League One</t>
        </is>
      </c>
      <c r="D1186" s="24" t="n">
        <v>22</v>
      </c>
      <c r="E1186" s="29" t="n">
        <v>46385.82291666666</v>
      </c>
      <c r="F1186" s="24" t="inlineStr">
        <is>
          <t>AFC Wimbledon</t>
        </is>
      </c>
      <c r="G1186" s="24" t="inlineStr">
        <is>
          <t>Luton</t>
        </is>
      </c>
      <c r="H1186" s="37" t="n"/>
      <c r="I1186" s="37" t="n"/>
      <c r="J1186" s="37" t="n"/>
      <c r="K1186" s="37" t="n"/>
      <c r="L1186" s="31" t="n">
        <v>0.2777861063557404</v>
      </c>
      <c r="M1186" s="31" t="n">
        <v>0.2782796931280805</v>
      </c>
      <c r="N1186" s="31" t="n">
        <v>0.443934200516179</v>
      </c>
      <c r="O1186" s="33">
        <f>3*L1186+M1186</f>
        <v/>
      </c>
      <c r="P1186" s="33">
        <f>3*N1186+M1186</f>
        <v/>
      </c>
      <c r="Q1186" s="31">
        <f>IF(OR(J1186="",K1186=""),"",SUMPRODUCT(POISSON(Helper!$A$2:$A$122,J1186,FALSE)*POISSON(Helper!$B$2:$B$122,K1186,FALSE)*Helper!$C$2:$C$122))</f>
        <v/>
      </c>
      <c r="R1186" s="31">
        <f>IF(OR(J1186="",K1186=""),"",SUMPRODUCT(POISSON(Helper!$A$2:$A$122,J1186,FALSE)*POISSON(Helper!$B$2:$B$122,K1186,FALSE)*Helper!$D$2:$D$122))</f>
        <v/>
      </c>
      <c r="S1186" s="31">
        <f>IF(Q1186="","",1-Q1186-R1186)</f>
        <v/>
      </c>
      <c r="T1186" s="33">
        <f>IF(Q1186="","",3*Q1186+R1186)</f>
        <v/>
      </c>
      <c r="U1186" s="33">
        <f>IF(Q1186="","",3*S1186+R1186)</f>
        <v/>
      </c>
      <c r="V1186" s="24">
        <f>IF(OR(H1186="",I1186=""),"",IF(H1186&gt;I1186,3,IF(H1186=I1186,1,0)))</f>
        <v/>
      </c>
      <c r="W1186" s="24">
        <f>IF(OR(H1186="",I1186=""),"",IF(I1186&gt;H1186,3,IF(H1186=I1186,1,0)))</f>
        <v/>
      </c>
      <c r="X1186" s="24">
        <f>IF(OR(H1186="",I1186=""),0,1)</f>
        <v/>
      </c>
      <c r="Y1186" s="24" t="n"/>
    </row>
    <row r="1187">
      <c r="A1187" s="24" t="inlineStr">
        <is>
          <t>E2-Barnsley-Burton</t>
        </is>
      </c>
      <c r="B1187" s="24" t="inlineStr">
        <is>
          <t>E2</t>
        </is>
      </c>
      <c r="C1187" s="24" t="inlineStr">
        <is>
          <t>League One</t>
        </is>
      </c>
      <c r="D1187" s="24" t="n">
        <v>22</v>
      </c>
      <c r="E1187" s="29" t="n">
        <v>46385.82291666666</v>
      </c>
      <c r="F1187" s="24" t="inlineStr">
        <is>
          <t>Barnsley</t>
        </is>
      </c>
      <c r="G1187" s="24" t="inlineStr">
        <is>
          <t>Burton</t>
        </is>
      </c>
      <c r="H1187" s="37" t="n"/>
      <c r="I1187" s="37" t="n"/>
      <c r="J1187" s="37" t="n"/>
      <c r="K1187" s="37" t="n"/>
      <c r="L1187" s="31" t="n">
        <v>0.4578003585738766</v>
      </c>
      <c r="M1187" s="31" t="n">
        <v>0.2760002607428272</v>
      </c>
      <c r="N1187" s="31" t="n">
        <v>0.2661993806832962</v>
      </c>
      <c r="O1187" s="33">
        <f>3*L1187+M1187</f>
        <v/>
      </c>
      <c r="P1187" s="33">
        <f>3*N1187+M1187</f>
        <v/>
      </c>
      <c r="Q1187" s="31">
        <f>IF(OR(J1187="",K1187=""),"",SUMPRODUCT(POISSON(Helper!$A$2:$A$122,J1187,FALSE)*POISSON(Helper!$B$2:$B$122,K1187,FALSE)*Helper!$C$2:$C$122))</f>
        <v/>
      </c>
      <c r="R1187" s="31">
        <f>IF(OR(J1187="",K1187=""),"",SUMPRODUCT(POISSON(Helper!$A$2:$A$122,J1187,FALSE)*POISSON(Helper!$B$2:$B$122,K1187,FALSE)*Helper!$D$2:$D$122))</f>
        <v/>
      </c>
      <c r="S1187" s="31">
        <f>IF(Q1187="","",1-Q1187-R1187)</f>
        <v/>
      </c>
      <c r="T1187" s="33">
        <f>IF(Q1187="","",3*Q1187+R1187)</f>
        <v/>
      </c>
      <c r="U1187" s="33">
        <f>IF(Q1187="","",3*S1187+R1187)</f>
        <v/>
      </c>
      <c r="V1187" s="24">
        <f>IF(OR(H1187="",I1187=""),"",IF(H1187&gt;I1187,3,IF(H1187=I1187,1,0)))</f>
        <v/>
      </c>
      <c r="W1187" s="24">
        <f>IF(OR(H1187="",I1187=""),"",IF(I1187&gt;H1187,3,IF(H1187=I1187,1,0)))</f>
        <v/>
      </c>
      <c r="X1187" s="24">
        <f>IF(OR(H1187="",I1187=""),0,1)</f>
        <v/>
      </c>
      <c r="Y1187" s="24" t="n"/>
    </row>
    <row r="1188">
      <c r="A1188" s="24" t="inlineStr">
        <is>
          <t>E2-Blackpoo-Bradford</t>
        </is>
      </c>
      <c r="B1188" s="24" t="inlineStr">
        <is>
          <t>E2</t>
        </is>
      </c>
      <c r="C1188" s="24" t="inlineStr">
        <is>
          <t>League One</t>
        </is>
      </c>
      <c r="D1188" s="24" t="n">
        <v>22</v>
      </c>
      <c r="E1188" s="29" t="n">
        <v>46385.82291666666</v>
      </c>
      <c r="F1188" s="24" t="inlineStr">
        <is>
          <t>Blackpool</t>
        </is>
      </c>
      <c r="G1188" s="24" t="inlineStr">
        <is>
          <t>Bradford</t>
        </is>
      </c>
      <c r="H1188" s="37" t="n"/>
      <c r="I1188" s="37" t="n"/>
      <c r="J1188" s="37" t="n"/>
      <c r="K1188" s="37" t="n"/>
      <c r="L1188" s="31" t="n">
        <v>0.3959039276585821</v>
      </c>
      <c r="M1188" s="31" t="n">
        <v>0.283747638497022</v>
      </c>
      <c r="N1188" s="31" t="n">
        <v>0.3203484338443959</v>
      </c>
      <c r="O1188" s="33">
        <f>3*L1188+M1188</f>
        <v/>
      </c>
      <c r="P1188" s="33">
        <f>3*N1188+M1188</f>
        <v/>
      </c>
      <c r="Q1188" s="31">
        <f>IF(OR(J1188="",K1188=""),"",SUMPRODUCT(POISSON(Helper!$A$2:$A$122,J1188,FALSE)*POISSON(Helper!$B$2:$B$122,K1188,FALSE)*Helper!$C$2:$C$122))</f>
        <v/>
      </c>
      <c r="R1188" s="31">
        <f>IF(OR(J1188="",K1188=""),"",SUMPRODUCT(POISSON(Helper!$A$2:$A$122,J1188,FALSE)*POISSON(Helper!$B$2:$B$122,K1188,FALSE)*Helper!$D$2:$D$122))</f>
        <v/>
      </c>
      <c r="S1188" s="31">
        <f>IF(Q1188="","",1-Q1188-R1188)</f>
        <v/>
      </c>
      <c r="T1188" s="33">
        <f>IF(Q1188="","",3*Q1188+R1188)</f>
        <v/>
      </c>
      <c r="U1188" s="33">
        <f>IF(Q1188="","",3*S1188+R1188)</f>
        <v/>
      </c>
      <c r="V1188" s="24">
        <f>IF(OR(H1188="",I1188=""),"",IF(H1188&gt;I1188,3,IF(H1188=I1188,1,0)))</f>
        <v/>
      </c>
      <c r="W1188" s="24">
        <f>IF(OR(H1188="",I1188=""),"",IF(I1188&gt;H1188,3,IF(H1188=I1188,1,0)))</f>
        <v/>
      </c>
      <c r="X1188" s="24">
        <f>IF(OR(H1188="",I1188=""),0,1)</f>
        <v/>
      </c>
      <c r="Y1188" s="24" t="n"/>
    </row>
    <row r="1189">
      <c r="A1189" s="24" t="inlineStr">
        <is>
          <t>E2-Bromley-Oxford</t>
        </is>
      </c>
      <c r="B1189" s="24" t="inlineStr">
        <is>
          <t>E2</t>
        </is>
      </c>
      <c r="C1189" s="24" t="inlineStr">
        <is>
          <t>League One</t>
        </is>
      </c>
      <c r="D1189" s="24" t="n">
        <v>22</v>
      </c>
      <c r="E1189" s="29" t="n">
        <v>46385.82291666666</v>
      </c>
      <c r="F1189" s="24" t="inlineStr">
        <is>
          <t>Bromley</t>
        </is>
      </c>
      <c r="G1189" s="24" t="inlineStr">
        <is>
          <t>Oxford</t>
        </is>
      </c>
      <c r="H1189" s="37" t="n"/>
      <c r="I1189" s="37" t="n"/>
      <c r="J1189" s="37" t="n"/>
      <c r="K1189" s="37" t="n"/>
      <c r="L1189" s="31" t="n">
        <v>0.3231162667567947</v>
      </c>
      <c r="M1189" s="31" t="n">
        <v>0.2839557717167991</v>
      </c>
      <c r="N1189" s="31" t="n">
        <v>0.3929279615264061</v>
      </c>
      <c r="O1189" s="33">
        <f>3*L1189+M1189</f>
        <v/>
      </c>
      <c r="P1189" s="33">
        <f>3*N1189+M1189</f>
        <v/>
      </c>
      <c r="Q1189" s="31">
        <f>IF(OR(J1189="",K1189=""),"",SUMPRODUCT(POISSON(Helper!$A$2:$A$122,J1189,FALSE)*POISSON(Helper!$B$2:$B$122,K1189,FALSE)*Helper!$C$2:$C$122))</f>
        <v/>
      </c>
      <c r="R1189" s="31">
        <f>IF(OR(J1189="",K1189=""),"",SUMPRODUCT(POISSON(Helper!$A$2:$A$122,J1189,FALSE)*POISSON(Helper!$B$2:$B$122,K1189,FALSE)*Helper!$D$2:$D$122))</f>
        <v/>
      </c>
      <c r="S1189" s="31">
        <f>IF(Q1189="","",1-Q1189-R1189)</f>
        <v/>
      </c>
      <c r="T1189" s="33">
        <f>IF(Q1189="","",3*Q1189+R1189)</f>
        <v/>
      </c>
      <c r="U1189" s="33">
        <f>IF(Q1189="","",3*S1189+R1189)</f>
        <v/>
      </c>
      <c r="V1189" s="24">
        <f>IF(OR(H1189="",I1189=""),"",IF(H1189&gt;I1189,3,IF(H1189=I1189,1,0)))</f>
        <v/>
      </c>
      <c r="W1189" s="24">
        <f>IF(OR(H1189="",I1189=""),"",IF(I1189&gt;H1189,3,IF(H1189=I1189,1,0)))</f>
        <v/>
      </c>
      <c r="X1189" s="24">
        <f>IF(OR(H1189="",I1189=""),0,1)</f>
        <v/>
      </c>
      <c r="Y1189" s="24" t="n"/>
    </row>
    <row r="1190">
      <c r="A1190" s="24" t="inlineStr">
        <is>
          <t>E2-Cambridg-Doncaste</t>
        </is>
      </c>
      <c r="B1190" s="24" t="inlineStr">
        <is>
          <t>E2</t>
        </is>
      </c>
      <c r="C1190" s="24" t="inlineStr">
        <is>
          <t>League One</t>
        </is>
      </c>
      <c r="D1190" s="24" t="n">
        <v>22</v>
      </c>
      <c r="E1190" s="29" t="n">
        <v>46385.82291666666</v>
      </c>
      <c r="F1190" s="24" t="inlineStr">
        <is>
          <t>Cambridge</t>
        </is>
      </c>
      <c r="G1190" s="24" t="inlineStr">
        <is>
          <t>Doncaster</t>
        </is>
      </c>
      <c r="H1190" s="37" t="n"/>
      <c r="I1190" s="37" t="n"/>
      <c r="J1190" s="37" t="n"/>
      <c r="K1190" s="37" t="n"/>
      <c r="L1190" s="31" t="n">
        <v>0.380470488797575</v>
      </c>
      <c r="M1190" s="31" t="n">
        <v>0.284652276254926</v>
      </c>
      <c r="N1190" s="31" t="n">
        <v>0.334877234947499</v>
      </c>
      <c r="O1190" s="33">
        <f>3*L1190+M1190</f>
        <v/>
      </c>
      <c r="P1190" s="33">
        <f>3*N1190+M1190</f>
        <v/>
      </c>
      <c r="Q1190" s="31">
        <f>IF(OR(J1190="",K1190=""),"",SUMPRODUCT(POISSON(Helper!$A$2:$A$122,J1190,FALSE)*POISSON(Helper!$B$2:$B$122,K1190,FALSE)*Helper!$C$2:$C$122))</f>
        <v/>
      </c>
      <c r="R1190" s="31">
        <f>IF(OR(J1190="",K1190=""),"",SUMPRODUCT(POISSON(Helper!$A$2:$A$122,J1190,FALSE)*POISSON(Helper!$B$2:$B$122,K1190,FALSE)*Helper!$D$2:$D$122))</f>
        <v/>
      </c>
      <c r="S1190" s="31">
        <f>IF(Q1190="","",1-Q1190-R1190)</f>
        <v/>
      </c>
      <c r="T1190" s="33">
        <f>IF(Q1190="","",3*Q1190+R1190)</f>
        <v/>
      </c>
      <c r="U1190" s="33">
        <f>IF(Q1190="","",3*S1190+R1190)</f>
        <v/>
      </c>
      <c r="V1190" s="24">
        <f>IF(OR(H1190="",I1190=""),"",IF(H1190&gt;I1190,3,IF(H1190=I1190,1,0)))</f>
        <v/>
      </c>
      <c r="W1190" s="24">
        <f>IF(OR(H1190="",I1190=""),"",IF(I1190&gt;H1190,3,IF(H1190=I1190,1,0)))</f>
        <v/>
      </c>
      <c r="X1190" s="24">
        <f>IF(OR(H1190="",I1190=""),0,1)</f>
        <v/>
      </c>
      <c r="Y1190" s="24" t="n"/>
    </row>
    <row r="1191">
      <c r="A1191" s="24" t="inlineStr">
        <is>
          <t>E2-LeytonOr-Leiceste</t>
        </is>
      </c>
      <c r="B1191" s="24" t="inlineStr">
        <is>
          <t>E2</t>
        </is>
      </c>
      <c r="C1191" s="24" t="inlineStr">
        <is>
          <t>League One</t>
        </is>
      </c>
      <c r="D1191" s="24" t="n">
        <v>22</v>
      </c>
      <c r="E1191" s="29" t="n">
        <v>46385.82291666666</v>
      </c>
      <c r="F1191" s="24" t="inlineStr">
        <is>
          <t>Leyton Orient</t>
        </is>
      </c>
      <c r="G1191" s="24" t="inlineStr">
        <is>
          <t>Leicester</t>
        </is>
      </c>
      <c r="H1191" s="37" t="n"/>
      <c r="I1191" s="37" t="n"/>
      <c r="J1191" s="37" t="n"/>
      <c r="K1191" s="37" t="n"/>
      <c r="L1191" s="31" t="n">
        <v>0.2505493622928006</v>
      </c>
      <c r="M1191" s="31" t="n">
        <v>0.2723329230683199</v>
      </c>
      <c r="N1191" s="31" t="n">
        <v>0.4771177146388795</v>
      </c>
      <c r="O1191" s="33">
        <f>3*L1191+M1191</f>
        <v/>
      </c>
      <c r="P1191" s="33">
        <f>3*N1191+M1191</f>
        <v/>
      </c>
      <c r="Q1191" s="31">
        <f>IF(OR(J1191="",K1191=""),"",SUMPRODUCT(POISSON(Helper!$A$2:$A$122,J1191,FALSE)*POISSON(Helper!$B$2:$B$122,K1191,FALSE)*Helper!$C$2:$C$122))</f>
        <v/>
      </c>
      <c r="R1191" s="31">
        <f>IF(OR(J1191="",K1191=""),"",SUMPRODUCT(POISSON(Helper!$A$2:$A$122,J1191,FALSE)*POISSON(Helper!$B$2:$B$122,K1191,FALSE)*Helper!$D$2:$D$122))</f>
        <v/>
      </c>
      <c r="S1191" s="31">
        <f>IF(Q1191="","",1-Q1191-R1191)</f>
        <v/>
      </c>
      <c r="T1191" s="33">
        <f>IF(Q1191="","",3*Q1191+R1191)</f>
        <v/>
      </c>
      <c r="U1191" s="33">
        <f>IF(Q1191="","",3*S1191+R1191)</f>
        <v/>
      </c>
      <c r="V1191" s="24">
        <f>IF(OR(H1191="",I1191=""),"",IF(H1191&gt;I1191,3,IF(H1191=I1191,1,0)))</f>
        <v/>
      </c>
      <c r="W1191" s="24">
        <f>IF(OR(H1191="",I1191=""),"",IF(I1191&gt;H1191,3,IF(H1191=I1191,1,0)))</f>
        <v/>
      </c>
      <c r="X1191" s="24">
        <f>IF(OR(H1191="",I1191=""),0,1)</f>
        <v/>
      </c>
      <c r="Y1191" s="24" t="n"/>
    </row>
    <row r="1192">
      <c r="A1192" s="24" t="inlineStr">
        <is>
          <t>E2-Plymouth-MKDons</t>
        </is>
      </c>
      <c r="B1192" s="24" t="inlineStr">
        <is>
          <t>E2</t>
        </is>
      </c>
      <c r="C1192" s="24" t="inlineStr">
        <is>
          <t>League One</t>
        </is>
      </c>
      <c r="D1192" s="24" t="n">
        <v>22</v>
      </c>
      <c r="E1192" s="29" t="n">
        <v>46385.82291666666</v>
      </c>
      <c r="F1192" s="24" t="inlineStr">
        <is>
          <t>Plymouth</t>
        </is>
      </c>
      <c r="G1192" s="24" t="inlineStr">
        <is>
          <t>MK Dons</t>
        </is>
      </c>
      <c r="H1192" s="37" t="n"/>
      <c r="I1192" s="37" t="n"/>
      <c r="J1192" s="37" t="n"/>
      <c r="K1192" s="37" t="n"/>
      <c r="L1192" s="31" t="n">
        <v>0.4214022520385439</v>
      </c>
      <c r="M1192" s="31" t="n">
        <v>0.2813276600866478</v>
      </c>
      <c r="N1192" s="31" t="n">
        <v>0.2972700878748083</v>
      </c>
      <c r="O1192" s="33">
        <f>3*L1192+M1192</f>
        <v/>
      </c>
      <c r="P1192" s="33">
        <f>3*N1192+M1192</f>
        <v/>
      </c>
      <c r="Q1192" s="31">
        <f>IF(OR(J1192="",K1192=""),"",SUMPRODUCT(POISSON(Helper!$A$2:$A$122,J1192,FALSE)*POISSON(Helper!$B$2:$B$122,K1192,FALSE)*Helper!$C$2:$C$122))</f>
        <v/>
      </c>
      <c r="R1192" s="31">
        <f>IF(OR(J1192="",K1192=""),"",SUMPRODUCT(POISSON(Helper!$A$2:$A$122,J1192,FALSE)*POISSON(Helper!$B$2:$B$122,K1192,FALSE)*Helper!$D$2:$D$122))</f>
        <v/>
      </c>
      <c r="S1192" s="31">
        <f>IF(Q1192="","",1-Q1192-R1192)</f>
        <v/>
      </c>
      <c r="T1192" s="33">
        <f>IF(Q1192="","",3*Q1192+R1192)</f>
        <v/>
      </c>
      <c r="U1192" s="33">
        <f>IF(Q1192="","",3*S1192+R1192)</f>
        <v/>
      </c>
      <c r="V1192" s="24">
        <f>IF(OR(H1192="",I1192=""),"",IF(H1192&gt;I1192,3,IF(H1192=I1192,1,0)))</f>
        <v/>
      </c>
      <c r="W1192" s="24">
        <f>IF(OR(H1192="",I1192=""),"",IF(I1192&gt;H1192,3,IF(H1192=I1192,1,0)))</f>
        <v/>
      </c>
      <c r="X1192" s="24">
        <f>IF(OR(H1192="",I1192=""),0,1)</f>
        <v/>
      </c>
      <c r="Y1192" s="24" t="n"/>
    </row>
    <row r="1193">
      <c r="A1193" s="24" t="inlineStr">
        <is>
          <t>E2-Sheffiel-Mansfiel</t>
        </is>
      </c>
      <c r="B1193" s="24" t="inlineStr">
        <is>
          <t>E2</t>
        </is>
      </c>
      <c r="C1193" s="24" t="inlineStr">
        <is>
          <t>League One</t>
        </is>
      </c>
      <c r="D1193" s="24" t="n">
        <v>22</v>
      </c>
      <c r="E1193" s="29" t="n">
        <v>46385.82291666666</v>
      </c>
      <c r="F1193" s="24" t="inlineStr">
        <is>
          <t>Sheffield Wed</t>
        </is>
      </c>
      <c r="G1193" s="24" t="inlineStr">
        <is>
          <t>Mansfield</t>
        </is>
      </c>
      <c r="H1193" s="37" t="n"/>
      <c r="I1193" s="37" t="n"/>
      <c r="J1193" s="37" t="n"/>
      <c r="K1193" s="37" t="n"/>
      <c r="L1193" s="31" t="n">
        <v>0.5131184769561912</v>
      </c>
      <c r="M1193" s="31" t="n">
        <v>0.2640422116703011</v>
      </c>
      <c r="N1193" s="31" t="n">
        <v>0.2228393113735078</v>
      </c>
      <c r="O1193" s="33">
        <f>3*L1193+M1193</f>
        <v/>
      </c>
      <c r="P1193" s="33">
        <f>3*N1193+M1193</f>
        <v/>
      </c>
      <c r="Q1193" s="31">
        <f>IF(OR(J1193="",K1193=""),"",SUMPRODUCT(POISSON(Helper!$A$2:$A$122,J1193,FALSE)*POISSON(Helper!$B$2:$B$122,K1193,FALSE)*Helper!$C$2:$C$122))</f>
        <v/>
      </c>
      <c r="R1193" s="31">
        <f>IF(OR(J1193="",K1193=""),"",SUMPRODUCT(POISSON(Helper!$A$2:$A$122,J1193,FALSE)*POISSON(Helper!$B$2:$B$122,K1193,FALSE)*Helper!$D$2:$D$122))</f>
        <v/>
      </c>
      <c r="S1193" s="31">
        <f>IF(Q1193="","",1-Q1193-R1193)</f>
        <v/>
      </c>
      <c r="T1193" s="33">
        <f>IF(Q1193="","",3*Q1193+R1193)</f>
        <v/>
      </c>
      <c r="U1193" s="33">
        <f>IF(Q1193="","",3*S1193+R1193)</f>
        <v/>
      </c>
      <c r="V1193" s="24">
        <f>IF(OR(H1193="",I1193=""),"",IF(H1193&gt;I1193,3,IF(H1193=I1193,1,0)))</f>
        <v/>
      </c>
      <c r="W1193" s="24">
        <f>IF(OR(H1193="",I1193=""),"",IF(I1193&gt;H1193,3,IF(H1193=I1193,1,0)))</f>
        <v/>
      </c>
      <c r="X1193" s="24">
        <f>IF(OR(H1193="",I1193=""),0,1)</f>
        <v/>
      </c>
      <c r="Y1193" s="24" t="n"/>
    </row>
    <row r="1194">
      <c r="A1194" s="24" t="inlineStr">
        <is>
          <t>E2-Stockpor-Huddersf</t>
        </is>
      </c>
      <c r="B1194" s="24" t="inlineStr">
        <is>
          <t>E2</t>
        </is>
      </c>
      <c r="C1194" s="24" t="inlineStr">
        <is>
          <t>League One</t>
        </is>
      </c>
      <c r="D1194" s="24" t="n">
        <v>22</v>
      </c>
      <c r="E1194" s="29" t="n">
        <v>46385.82291666666</v>
      </c>
      <c r="F1194" s="24" t="inlineStr">
        <is>
          <t>Stockport</t>
        </is>
      </c>
      <c r="G1194" s="24" t="inlineStr">
        <is>
          <t>Huddersfield</t>
        </is>
      </c>
      <c r="H1194" s="37" t="n"/>
      <c r="I1194" s="37" t="n"/>
      <c r="J1194" s="37" t="n"/>
      <c r="K1194" s="37" t="n"/>
      <c r="L1194" s="31" t="n">
        <v>0.3996220901952977</v>
      </c>
      <c r="M1194" s="31" t="n">
        <v>0.283465359274006</v>
      </c>
      <c r="N1194" s="31" t="n">
        <v>0.3169125505306963</v>
      </c>
      <c r="O1194" s="33">
        <f>3*L1194+M1194</f>
        <v/>
      </c>
      <c r="P1194" s="33">
        <f>3*N1194+M1194</f>
        <v/>
      </c>
      <c r="Q1194" s="31">
        <f>IF(OR(J1194="",K1194=""),"",SUMPRODUCT(POISSON(Helper!$A$2:$A$122,J1194,FALSE)*POISSON(Helper!$B$2:$B$122,K1194,FALSE)*Helper!$C$2:$C$122))</f>
        <v/>
      </c>
      <c r="R1194" s="31">
        <f>IF(OR(J1194="",K1194=""),"",SUMPRODUCT(POISSON(Helper!$A$2:$A$122,J1194,FALSE)*POISSON(Helper!$B$2:$B$122,K1194,FALSE)*Helper!$D$2:$D$122))</f>
        <v/>
      </c>
      <c r="S1194" s="31">
        <f>IF(Q1194="","",1-Q1194-R1194)</f>
        <v/>
      </c>
      <c r="T1194" s="33">
        <f>IF(Q1194="","",3*Q1194+R1194)</f>
        <v/>
      </c>
      <c r="U1194" s="33">
        <f>IF(Q1194="","",3*S1194+R1194)</f>
        <v/>
      </c>
      <c r="V1194" s="24">
        <f>IF(OR(H1194="",I1194=""),"",IF(H1194&gt;I1194,3,IF(H1194=I1194,1,0)))</f>
        <v/>
      </c>
      <c r="W1194" s="24">
        <f>IF(OR(H1194="",I1194=""),"",IF(I1194&gt;H1194,3,IF(H1194=I1194,1,0)))</f>
        <v/>
      </c>
      <c r="X1194" s="24">
        <f>IF(OR(H1194="",I1194=""),0,1)</f>
        <v/>
      </c>
      <c r="Y1194" s="24" t="n"/>
    </row>
    <row r="1195">
      <c r="A1195" s="24" t="inlineStr">
        <is>
          <t>E2-Wigan-NottsCou</t>
        </is>
      </c>
      <c r="B1195" s="24" t="inlineStr">
        <is>
          <t>E2</t>
        </is>
      </c>
      <c r="C1195" s="24" t="inlineStr">
        <is>
          <t>League One</t>
        </is>
      </c>
      <c r="D1195" s="24" t="n">
        <v>22</v>
      </c>
      <c r="E1195" s="29" t="n">
        <v>46385.82291666666</v>
      </c>
      <c r="F1195" s="24" t="inlineStr">
        <is>
          <t>Wigan</t>
        </is>
      </c>
      <c r="G1195" s="24" t="inlineStr">
        <is>
          <t>Notts County</t>
        </is>
      </c>
      <c r="H1195" s="37" t="n"/>
      <c r="I1195" s="37" t="n"/>
      <c r="J1195" s="37" t="n"/>
      <c r="K1195" s="37" t="n"/>
      <c r="L1195" s="31" t="n">
        <v>0.421554637192732</v>
      </c>
      <c r="M1195" s="31" t="n">
        <v>0.2813098524700388</v>
      </c>
      <c r="N1195" s="31" t="n">
        <v>0.2971355103372292</v>
      </c>
      <c r="O1195" s="33">
        <f>3*L1195+M1195</f>
        <v/>
      </c>
      <c r="P1195" s="33">
        <f>3*N1195+M1195</f>
        <v/>
      </c>
      <c r="Q1195" s="31">
        <f>IF(OR(J1195="",K1195=""),"",SUMPRODUCT(POISSON(Helper!$A$2:$A$122,J1195,FALSE)*POISSON(Helper!$B$2:$B$122,K1195,FALSE)*Helper!$C$2:$C$122))</f>
        <v/>
      </c>
      <c r="R1195" s="31">
        <f>IF(OR(J1195="",K1195=""),"",SUMPRODUCT(POISSON(Helper!$A$2:$A$122,J1195,FALSE)*POISSON(Helper!$B$2:$B$122,K1195,FALSE)*Helper!$D$2:$D$122))</f>
        <v/>
      </c>
      <c r="S1195" s="31">
        <f>IF(Q1195="","",1-Q1195-R1195)</f>
        <v/>
      </c>
      <c r="T1195" s="33">
        <f>IF(Q1195="","",3*Q1195+R1195)</f>
        <v/>
      </c>
      <c r="U1195" s="33">
        <f>IF(Q1195="","",3*S1195+R1195)</f>
        <v/>
      </c>
      <c r="V1195" s="24">
        <f>IF(OR(H1195="",I1195=""),"",IF(H1195&gt;I1195,3,IF(H1195=I1195,1,0)))</f>
        <v/>
      </c>
      <c r="W1195" s="24">
        <f>IF(OR(H1195="",I1195=""),"",IF(I1195&gt;H1195,3,IF(H1195=I1195,1,0)))</f>
        <v/>
      </c>
      <c r="X1195" s="24">
        <f>IF(OR(H1195="",I1195=""),0,1)</f>
        <v/>
      </c>
      <c r="Y1195" s="24" t="n"/>
    </row>
    <row r="1196">
      <c r="A1196" s="24" t="inlineStr">
        <is>
          <t>E2-Wycombe-Stevenag</t>
        </is>
      </c>
      <c r="B1196" s="24" t="inlineStr">
        <is>
          <t>E2</t>
        </is>
      </c>
      <c r="C1196" s="24" t="inlineStr">
        <is>
          <t>League One</t>
        </is>
      </c>
      <c r="D1196" s="24" t="n">
        <v>22</v>
      </c>
      <c r="E1196" s="29" t="n">
        <v>46385.82291666666</v>
      </c>
      <c r="F1196" s="24" t="inlineStr">
        <is>
          <t>Wycombe</t>
        </is>
      </c>
      <c r="G1196" s="24" t="inlineStr">
        <is>
          <t>Stevenage</t>
        </is>
      </c>
      <c r="H1196" s="37" t="n"/>
      <c r="I1196" s="37" t="n"/>
      <c r="J1196" s="37" t="n"/>
      <c r="K1196" s="37" t="n"/>
      <c r="L1196" s="31" t="n">
        <v>0.4523802216853523</v>
      </c>
      <c r="M1196" s="31" t="n">
        <v>0.2769270263166392</v>
      </c>
      <c r="N1196" s="31" t="n">
        <v>0.2706927519980085</v>
      </c>
      <c r="O1196" s="33">
        <f>3*L1196+M1196</f>
        <v/>
      </c>
      <c r="P1196" s="33">
        <f>3*N1196+M1196</f>
        <v/>
      </c>
      <c r="Q1196" s="31">
        <f>IF(OR(J1196="",K1196=""),"",SUMPRODUCT(POISSON(Helper!$A$2:$A$122,J1196,FALSE)*POISSON(Helper!$B$2:$B$122,K1196,FALSE)*Helper!$C$2:$C$122))</f>
        <v/>
      </c>
      <c r="R1196" s="31">
        <f>IF(OR(J1196="",K1196=""),"",SUMPRODUCT(POISSON(Helper!$A$2:$A$122,J1196,FALSE)*POISSON(Helper!$B$2:$B$122,K1196,FALSE)*Helper!$D$2:$D$122))</f>
        <v/>
      </c>
      <c r="S1196" s="31">
        <f>IF(Q1196="","",1-Q1196-R1196)</f>
        <v/>
      </c>
      <c r="T1196" s="33">
        <f>IF(Q1196="","",3*Q1196+R1196)</f>
        <v/>
      </c>
      <c r="U1196" s="33">
        <f>IF(Q1196="","",3*S1196+R1196)</f>
        <v/>
      </c>
      <c r="V1196" s="24">
        <f>IF(OR(H1196="",I1196=""),"",IF(H1196&gt;I1196,3,IF(H1196=I1196,1,0)))</f>
        <v/>
      </c>
      <c r="W1196" s="24">
        <f>IF(OR(H1196="",I1196=""),"",IF(I1196&gt;H1196,3,IF(H1196=I1196,1,0)))</f>
        <v/>
      </c>
      <c r="X1196" s="24">
        <f>IF(OR(H1196="",I1196=""),0,1)</f>
        <v/>
      </c>
      <c r="Y1196" s="24" t="n"/>
    </row>
    <row r="1197">
      <c r="A1197" s="24" t="inlineStr">
        <is>
          <t>E2-Reading-Peterbor</t>
        </is>
      </c>
      <c r="B1197" s="24" t="inlineStr">
        <is>
          <t>E2</t>
        </is>
      </c>
      <c r="C1197" s="24" t="inlineStr">
        <is>
          <t>League One</t>
        </is>
      </c>
      <c r="D1197" s="24" t="n">
        <v>22</v>
      </c>
      <c r="E1197" s="29" t="n">
        <v>46385.83333333334</v>
      </c>
      <c r="F1197" s="24" t="inlineStr">
        <is>
          <t>Reading</t>
        </is>
      </c>
      <c r="G1197" s="24" t="inlineStr">
        <is>
          <t>Peterborough</t>
        </is>
      </c>
      <c r="H1197" s="37" t="n"/>
      <c r="I1197" s="37" t="n"/>
      <c r="J1197" s="37" t="n"/>
      <c r="K1197" s="37" t="n"/>
      <c r="L1197" s="31" t="n">
        <v>0.4376674443257472</v>
      </c>
      <c r="M1197" s="31" t="n">
        <v>0.2792102192863061</v>
      </c>
      <c r="N1197" s="31" t="n">
        <v>0.2831223363879468</v>
      </c>
      <c r="O1197" s="33">
        <f>3*L1197+M1197</f>
        <v/>
      </c>
      <c r="P1197" s="33">
        <f>3*N1197+M1197</f>
        <v/>
      </c>
      <c r="Q1197" s="31">
        <f>IF(OR(J1197="",K1197=""),"",SUMPRODUCT(POISSON(Helper!$A$2:$A$122,J1197,FALSE)*POISSON(Helper!$B$2:$B$122,K1197,FALSE)*Helper!$C$2:$C$122))</f>
        <v/>
      </c>
      <c r="R1197" s="31">
        <f>IF(OR(J1197="",K1197=""),"",SUMPRODUCT(POISSON(Helper!$A$2:$A$122,J1197,FALSE)*POISSON(Helper!$B$2:$B$122,K1197,FALSE)*Helper!$D$2:$D$122))</f>
        <v/>
      </c>
      <c r="S1197" s="31">
        <f>IF(Q1197="","",1-Q1197-R1197)</f>
        <v/>
      </c>
      <c r="T1197" s="33">
        <f>IF(Q1197="","",3*Q1197+R1197)</f>
        <v/>
      </c>
      <c r="U1197" s="33">
        <f>IF(Q1197="","",3*S1197+R1197)</f>
        <v/>
      </c>
      <c r="V1197" s="24">
        <f>IF(OR(H1197="",I1197=""),"",IF(H1197&gt;I1197,3,IF(H1197=I1197,1,0)))</f>
        <v/>
      </c>
      <c r="W1197" s="24">
        <f>IF(OR(H1197="",I1197=""),"",IF(I1197&gt;H1197,3,IF(H1197=I1197,1,0)))</f>
        <v/>
      </c>
      <c r="X1197" s="24">
        <f>IF(OR(H1197="",I1197=""),0,1)</f>
        <v/>
      </c>
      <c r="Y1197" s="24" t="n"/>
    </row>
    <row r="1198">
      <c r="A1198" s="24" t="inlineStr">
        <is>
          <t>E2-AFCWimbl-Peterbor</t>
        </is>
      </c>
      <c r="B1198" s="24" t="inlineStr">
        <is>
          <t>E2</t>
        </is>
      </c>
      <c r="C1198" s="24" t="inlineStr">
        <is>
          <t>League One</t>
        </is>
      </c>
      <c r="D1198" s="24" t="n">
        <v>23</v>
      </c>
      <c r="E1198" s="29" t="n">
        <v>46388.625</v>
      </c>
      <c r="F1198" s="24" t="inlineStr">
        <is>
          <t>AFC Wimbledon</t>
        </is>
      </c>
      <c r="G1198" s="24" t="inlineStr">
        <is>
          <t>Peterborough</t>
        </is>
      </c>
      <c r="H1198" s="37" t="n"/>
      <c r="I1198" s="37" t="n"/>
      <c r="J1198" s="37" t="n"/>
      <c r="K1198" s="37" t="n"/>
      <c r="L1198" s="31" t="n">
        <v>0.3630695040904564</v>
      </c>
      <c r="M1198" s="31" t="n">
        <v>0.2851384329895912</v>
      </c>
      <c r="N1198" s="31" t="n">
        <v>0.3517920629199525</v>
      </c>
      <c r="O1198" s="33">
        <f>3*L1198+M1198</f>
        <v/>
      </c>
      <c r="P1198" s="33">
        <f>3*N1198+M1198</f>
        <v/>
      </c>
      <c r="Q1198" s="31">
        <f>IF(OR(J1198="",K1198=""),"",SUMPRODUCT(POISSON(Helper!$A$2:$A$122,J1198,FALSE)*POISSON(Helper!$B$2:$B$122,K1198,FALSE)*Helper!$C$2:$C$122))</f>
        <v/>
      </c>
      <c r="R1198" s="31">
        <f>IF(OR(J1198="",K1198=""),"",SUMPRODUCT(POISSON(Helper!$A$2:$A$122,J1198,FALSE)*POISSON(Helper!$B$2:$B$122,K1198,FALSE)*Helper!$D$2:$D$122))</f>
        <v/>
      </c>
      <c r="S1198" s="31">
        <f>IF(Q1198="","",1-Q1198-R1198)</f>
        <v/>
      </c>
      <c r="T1198" s="33">
        <f>IF(Q1198="","",3*Q1198+R1198)</f>
        <v/>
      </c>
      <c r="U1198" s="33">
        <f>IF(Q1198="","",3*S1198+R1198)</f>
        <v/>
      </c>
      <c r="V1198" s="24">
        <f>IF(OR(H1198="",I1198=""),"",IF(H1198&gt;I1198,3,IF(H1198=I1198,1,0)))</f>
        <v/>
      </c>
      <c r="W1198" s="24">
        <f>IF(OR(H1198="",I1198=""),"",IF(I1198&gt;H1198,3,IF(H1198=I1198,1,0)))</f>
        <v/>
      </c>
      <c r="X1198" s="24">
        <f>IF(OR(H1198="",I1198=""),0,1)</f>
        <v/>
      </c>
      <c r="Y1198" s="24" t="n"/>
    </row>
    <row r="1199">
      <c r="A1199" s="24" t="inlineStr">
        <is>
          <t>E2-Barnsley-NottsCou</t>
        </is>
      </c>
      <c r="B1199" s="24" t="inlineStr">
        <is>
          <t>E2</t>
        </is>
      </c>
      <c r="C1199" s="24" t="inlineStr">
        <is>
          <t>League One</t>
        </is>
      </c>
      <c r="D1199" s="24" t="n">
        <v>23</v>
      </c>
      <c r="E1199" s="29" t="n">
        <v>46388.625</v>
      </c>
      <c r="F1199" s="24" t="inlineStr">
        <is>
          <t>Barnsley</t>
        </is>
      </c>
      <c r="G1199" s="24" t="inlineStr">
        <is>
          <t>Notts County</t>
        </is>
      </c>
      <c r="H1199" s="37" t="n"/>
      <c r="I1199" s="37" t="n"/>
      <c r="J1199" s="37" t="n"/>
      <c r="K1199" s="37" t="n"/>
      <c r="L1199" s="31" t="n">
        <v>0.4238740748640147</v>
      </c>
      <c r="M1199" s="31" t="n">
        <v>0.2810340113957712</v>
      </c>
      <c r="N1199" s="31" t="n">
        <v>0.2950919137402142</v>
      </c>
      <c r="O1199" s="33">
        <f>3*L1199+M1199</f>
        <v/>
      </c>
      <c r="P1199" s="33">
        <f>3*N1199+M1199</f>
        <v/>
      </c>
      <c r="Q1199" s="31">
        <f>IF(OR(J1199="",K1199=""),"",SUMPRODUCT(POISSON(Helper!$A$2:$A$122,J1199,FALSE)*POISSON(Helper!$B$2:$B$122,K1199,FALSE)*Helper!$C$2:$C$122))</f>
        <v/>
      </c>
      <c r="R1199" s="31">
        <f>IF(OR(J1199="",K1199=""),"",SUMPRODUCT(POISSON(Helper!$A$2:$A$122,J1199,FALSE)*POISSON(Helper!$B$2:$B$122,K1199,FALSE)*Helper!$D$2:$D$122))</f>
        <v/>
      </c>
      <c r="S1199" s="31">
        <f>IF(Q1199="","",1-Q1199-R1199)</f>
        <v/>
      </c>
      <c r="T1199" s="33">
        <f>IF(Q1199="","",3*Q1199+R1199)</f>
        <v/>
      </c>
      <c r="U1199" s="33">
        <f>IF(Q1199="","",3*S1199+R1199)</f>
        <v/>
      </c>
      <c r="V1199" s="24">
        <f>IF(OR(H1199="",I1199=""),"",IF(H1199&gt;I1199,3,IF(H1199=I1199,1,0)))</f>
        <v/>
      </c>
      <c r="W1199" s="24">
        <f>IF(OR(H1199="",I1199=""),"",IF(I1199&gt;H1199,3,IF(H1199=I1199,1,0)))</f>
        <v/>
      </c>
      <c r="X1199" s="24">
        <f>IF(OR(H1199="",I1199=""),0,1)</f>
        <v/>
      </c>
      <c r="Y1199" s="24" t="n"/>
    </row>
    <row r="1200">
      <c r="A1200" s="24" t="inlineStr">
        <is>
          <t>E2-Blackpoo-Doncaste</t>
        </is>
      </c>
      <c r="B1200" s="24" t="inlineStr">
        <is>
          <t>E2</t>
        </is>
      </c>
      <c r="C1200" s="24" t="inlineStr">
        <is>
          <t>League One</t>
        </is>
      </c>
      <c r="D1200" s="24" t="n">
        <v>23</v>
      </c>
      <c r="E1200" s="29" t="n">
        <v>46388.625</v>
      </c>
      <c r="F1200" s="24" t="inlineStr">
        <is>
          <t>Blackpool</t>
        </is>
      </c>
      <c r="G1200" s="24" t="inlineStr">
        <is>
          <t>Doncaster</t>
        </is>
      </c>
      <c r="H1200" s="37" t="n"/>
      <c r="I1200" s="37" t="n"/>
      <c r="J1200" s="37" t="n"/>
      <c r="K1200" s="37" t="n"/>
      <c r="L1200" s="31" t="n">
        <v>0.4378714580670979</v>
      </c>
      <c r="M1200" s="31" t="n">
        <v>0.2791809179362148</v>
      </c>
      <c r="N1200" s="31" t="n">
        <v>0.2829476239966873</v>
      </c>
      <c r="O1200" s="33">
        <f>3*L1200+M1200</f>
        <v/>
      </c>
      <c r="P1200" s="33">
        <f>3*N1200+M1200</f>
        <v/>
      </c>
      <c r="Q1200" s="31">
        <f>IF(OR(J1200="",K1200=""),"",SUMPRODUCT(POISSON(Helper!$A$2:$A$122,J1200,FALSE)*POISSON(Helper!$B$2:$B$122,K1200,FALSE)*Helper!$C$2:$C$122))</f>
        <v/>
      </c>
      <c r="R1200" s="31">
        <f>IF(OR(J1200="",K1200=""),"",SUMPRODUCT(POISSON(Helper!$A$2:$A$122,J1200,FALSE)*POISSON(Helper!$B$2:$B$122,K1200,FALSE)*Helper!$D$2:$D$122))</f>
        <v/>
      </c>
      <c r="S1200" s="31">
        <f>IF(Q1200="","",1-Q1200-R1200)</f>
        <v/>
      </c>
      <c r="T1200" s="33">
        <f>IF(Q1200="","",3*Q1200+R1200)</f>
        <v/>
      </c>
      <c r="U1200" s="33">
        <f>IF(Q1200="","",3*S1200+R1200)</f>
        <v/>
      </c>
      <c r="V1200" s="24">
        <f>IF(OR(H1200="",I1200=""),"",IF(H1200&gt;I1200,3,IF(H1200=I1200,1,0)))</f>
        <v/>
      </c>
      <c r="W1200" s="24">
        <f>IF(OR(H1200="",I1200=""),"",IF(I1200&gt;H1200,3,IF(H1200=I1200,1,0)))</f>
        <v/>
      </c>
      <c r="X1200" s="24">
        <f>IF(OR(H1200="",I1200=""),0,1)</f>
        <v/>
      </c>
      <c r="Y1200" s="24" t="n"/>
    </row>
    <row r="1201">
      <c r="A1201" s="24" t="inlineStr">
        <is>
          <t>E2-Bromley-Stevenag</t>
        </is>
      </c>
      <c r="B1201" s="24" t="inlineStr">
        <is>
          <t>E2</t>
        </is>
      </c>
      <c r="C1201" s="24" t="inlineStr">
        <is>
          <t>League One</t>
        </is>
      </c>
      <c r="D1201" s="24" t="n">
        <v>23</v>
      </c>
      <c r="E1201" s="29" t="n">
        <v>46388.625</v>
      </c>
      <c r="F1201" s="24" t="inlineStr">
        <is>
          <t>Bromley</t>
        </is>
      </c>
      <c r="G1201" s="24" t="inlineStr">
        <is>
          <t>Stevenage</t>
        </is>
      </c>
      <c r="H1201" s="37" t="n"/>
      <c r="I1201" s="37" t="n"/>
      <c r="J1201" s="37" t="n"/>
      <c r="K1201" s="37" t="n"/>
      <c r="L1201" s="31" t="n">
        <v>0.3457267802990173</v>
      </c>
      <c r="M1201" s="31" t="n">
        <v>0.2850323914121376</v>
      </c>
      <c r="N1201" s="31" t="n">
        <v>0.3692408282888451</v>
      </c>
      <c r="O1201" s="33">
        <f>3*L1201+M1201</f>
        <v/>
      </c>
      <c r="P1201" s="33">
        <f>3*N1201+M1201</f>
        <v/>
      </c>
      <c r="Q1201" s="31">
        <f>IF(OR(J1201="",K1201=""),"",SUMPRODUCT(POISSON(Helper!$A$2:$A$122,J1201,FALSE)*POISSON(Helper!$B$2:$B$122,K1201,FALSE)*Helper!$C$2:$C$122))</f>
        <v/>
      </c>
      <c r="R1201" s="31">
        <f>IF(OR(J1201="",K1201=""),"",SUMPRODUCT(POISSON(Helper!$A$2:$A$122,J1201,FALSE)*POISSON(Helper!$B$2:$B$122,K1201,FALSE)*Helper!$D$2:$D$122))</f>
        <v/>
      </c>
      <c r="S1201" s="31">
        <f>IF(Q1201="","",1-Q1201-R1201)</f>
        <v/>
      </c>
      <c r="T1201" s="33">
        <f>IF(Q1201="","",3*Q1201+R1201)</f>
        <v/>
      </c>
      <c r="U1201" s="33">
        <f>IF(Q1201="","",3*S1201+R1201)</f>
        <v/>
      </c>
      <c r="V1201" s="24">
        <f>IF(OR(H1201="",I1201=""),"",IF(H1201&gt;I1201,3,IF(H1201=I1201,1,0)))</f>
        <v/>
      </c>
      <c r="W1201" s="24">
        <f>IF(OR(H1201="",I1201=""),"",IF(I1201&gt;H1201,3,IF(H1201=I1201,1,0)))</f>
        <v/>
      </c>
      <c r="X1201" s="24">
        <f>IF(OR(H1201="",I1201=""),0,1)</f>
        <v/>
      </c>
      <c r="Y1201" s="24" t="n"/>
    </row>
    <row r="1202">
      <c r="A1202" s="24" t="inlineStr">
        <is>
          <t>E2-LeytonOr-Oxford</t>
        </is>
      </c>
      <c r="B1202" s="24" t="inlineStr">
        <is>
          <t>E2</t>
        </is>
      </c>
      <c r="C1202" s="24" t="inlineStr">
        <is>
          <t>League One</t>
        </is>
      </c>
      <c r="D1202" s="24" t="n">
        <v>23</v>
      </c>
      <c r="E1202" s="29" t="n">
        <v>46388.625</v>
      </c>
      <c r="F1202" s="24" t="inlineStr">
        <is>
          <t>Leyton Orient</t>
        </is>
      </c>
      <c r="G1202" s="24" t="inlineStr">
        <is>
          <t>Oxford</t>
        </is>
      </c>
      <c r="H1202" s="37" t="n"/>
      <c r="I1202" s="37" t="n"/>
      <c r="J1202" s="37" t="n"/>
      <c r="K1202" s="37" t="n"/>
      <c r="L1202" s="31" t="n">
        <v>0.3803719131783881</v>
      </c>
      <c r="M1202" s="31" t="n">
        <v>0.2846566467798346</v>
      </c>
      <c r="N1202" s="31" t="n">
        <v>0.3349714400417774</v>
      </c>
      <c r="O1202" s="33">
        <f>3*L1202+M1202</f>
        <v/>
      </c>
      <c r="P1202" s="33">
        <f>3*N1202+M1202</f>
        <v/>
      </c>
      <c r="Q1202" s="31">
        <f>IF(OR(J1202="",K1202=""),"",SUMPRODUCT(POISSON(Helper!$A$2:$A$122,J1202,FALSE)*POISSON(Helper!$B$2:$B$122,K1202,FALSE)*Helper!$C$2:$C$122))</f>
        <v/>
      </c>
      <c r="R1202" s="31">
        <f>IF(OR(J1202="",K1202=""),"",SUMPRODUCT(POISSON(Helper!$A$2:$A$122,J1202,FALSE)*POISSON(Helper!$B$2:$B$122,K1202,FALSE)*Helper!$D$2:$D$122))</f>
        <v/>
      </c>
      <c r="S1202" s="31">
        <f>IF(Q1202="","",1-Q1202-R1202)</f>
        <v/>
      </c>
      <c r="T1202" s="33">
        <f>IF(Q1202="","",3*Q1202+R1202)</f>
        <v/>
      </c>
      <c r="U1202" s="33">
        <f>IF(Q1202="","",3*S1202+R1202)</f>
        <v/>
      </c>
      <c r="V1202" s="24">
        <f>IF(OR(H1202="",I1202=""),"",IF(H1202&gt;I1202,3,IF(H1202=I1202,1,0)))</f>
        <v/>
      </c>
      <c r="W1202" s="24">
        <f>IF(OR(H1202="",I1202=""),"",IF(I1202&gt;H1202,3,IF(H1202=I1202,1,0)))</f>
        <v/>
      </c>
      <c r="X1202" s="24">
        <f>IF(OR(H1202="",I1202=""),0,1)</f>
        <v/>
      </c>
      <c r="Y1202" s="24" t="n"/>
    </row>
    <row r="1203">
      <c r="A1203" s="24" t="inlineStr">
        <is>
          <t>E2-Reading-MKDons</t>
        </is>
      </c>
      <c r="B1203" s="24" t="inlineStr">
        <is>
          <t>E2</t>
        </is>
      </c>
      <c r="C1203" s="24" t="inlineStr">
        <is>
          <t>League One</t>
        </is>
      </c>
      <c r="D1203" s="24" t="n">
        <v>23</v>
      </c>
      <c r="E1203" s="29" t="n">
        <v>46388.625</v>
      </c>
      <c r="F1203" s="24" t="inlineStr">
        <is>
          <t>Reading</t>
        </is>
      </c>
      <c r="G1203" s="24" t="inlineStr">
        <is>
          <t>MK Dons</t>
        </is>
      </c>
      <c r="H1203" s="37" t="n"/>
      <c r="I1203" s="37" t="n"/>
      <c r="J1203" s="37" t="n"/>
      <c r="K1203" s="37" t="n"/>
      <c r="L1203" s="31" t="n">
        <v>0.3745369782749709</v>
      </c>
      <c r="M1203" s="31" t="n">
        <v>0.2848828912804066</v>
      </c>
      <c r="N1203" s="31" t="n">
        <v>0.3405801304446225</v>
      </c>
      <c r="O1203" s="33">
        <f>3*L1203+M1203</f>
        <v/>
      </c>
      <c r="P1203" s="33">
        <f>3*N1203+M1203</f>
        <v/>
      </c>
      <c r="Q1203" s="31">
        <f>IF(OR(J1203="",K1203=""),"",SUMPRODUCT(POISSON(Helper!$A$2:$A$122,J1203,FALSE)*POISSON(Helper!$B$2:$B$122,K1203,FALSE)*Helper!$C$2:$C$122))</f>
        <v/>
      </c>
      <c r="R1203" s="31">
        <f>IF(OR(J1203="",K1203=""),"",SUMPRODUCT(POISSON(Helper!$A$2:$A$122,J1203,FALSE)*POISSON(Helper!$B$2:$B$122,K1203,FALSE)*Helper!$D$2:$D$122))</f>
        <v/>
      </c>
      <c r="S1203" s="31">
        <f>IF(Q1203="","",1-Q1203-R1203)</f>
        <v/>
      </c>
      <c r="T1203" s="33">
        <f>IF(Q1203="","",3*Q1203+R1203)</f>
        <v/>
      </c>
      <c r="U1203" s="33">
        <f>IF(Q1203="","",3*S1203+R1203)</f>
        <v/>
      </c>
      <c r="V1203" s="24">
        <f>IF(OR(H1203="",I1203=""),"",IF(H1203&gt;I1203,3,IF(H1203=I1203,1,0)))</f>
        <v/>
      </c>
      <c r="W1203" s="24">
        <f>IF(OR(H1203="",I1203=""),"",IF(I1203&gt;H1203,3,IF(H1203=I1203,1,0)))</f>
        <v/>
      </c>
      <c r="X1203" s="24">
        <f>IF(OR(H1203="",I1203=""),0,1)</f>
        <v/>
      </c>
      <c r="Y1203" s="24" t="n"/>
    </row>
    <row r="1204">
      <c r="A1204" s="24" t="inlineStr">
        <is>
          <t>E2-Sheffiel-Huddersf</t>
        </is>
      </c>
      <c r="B1204" s="24" t="inlineStr">
        <is>
          <t>E2</t>
        </is>
      </c>
      <c r="C1204" s="24" t="inlineStr">
        <is>
          <t>League One</t>
        </is>
      </c>
      <c r="D1204" s="24" t="n">
        <v>23</v>
      </c>
      <c r="E1204" s="29" t="n">
        <v>46388.625</v>
      </c>
      <c r="F1204" s="24" t="inlineStr">
        <is>
          <t>Sheffield Wed</t>
        </is>
      </c>
      <c r="G1204" s="24" t="inlineStr">
        <is>
          <t>Huddersfield</t>
        </is>
      </c>
      <c r="H1204" s="37" t="n"/>
      <c r="I1204" s="37" t="n"/>
      <c r="J1204" s="37" t="n"/>
      <c r="K1204" s="37" t="n"/>
      <c r="L1204" s="31" t="n">
        <v>0.4428196202348773</v>
      </c>
      <c r="M1204" s="31" t="n">
        <v>0.2784497801984894</v>
      </c>
      <c r="N1204" s="31" t="n">
        <v>0.2787305995666333</v>
      </c>
      <c r="O1204" s="33">
        <f>3*L1204+M1204</f>
        <v/>
      </c>
      <c r="P1204" s="33">
        <f>3*N1204+M1204</f>
        <v/>
      </c>
      <c r="Q1204" s="31">
        <f>IF(OR(J1204="",K1204=""),"",SUMPRODUCT(POISSON(Helper!$A$2:$A$122,J1204,FALSE)*POISSON(Helper!$B$2:$B$122,K1204,FALSE)*Helper!$C$2:$C$122))</f>
        <v/>
      </c>
      <c r="R1204" s="31">
        <f>IF(OR(J1204="",K1204=""),"",SUMPRODUCT(POISSON(Helper!$A$2:$A$122,J1204,FALSE)*POISSON(Helper!$B$2:$B$122,K1204,FALSE)*Helper!$D$2:$D$122))</f>
        <v/>
      </c>
      <c r="S1204" s="31">
        <f>IF(Q1204="","",1-Q1204-R1204)</f>
        <v/>
      </c>
      <c r="T1204" s="33">
        <f>IF(Q1204="","",3*Q1204+R1204)</f>
        <v/>
      </c>
      <c r="U1204" s="33">
        <f>IF(Q1204="","",3*S1204+R1204)</f>
        <v/>
      </c>
      <c r="V1204" s="24">
        <f>IF(OR(H1204="",I1204=""),"",IF(H1204&gt;I1204,3,IF(H1204=I1204,1,0)))</f>
        <v/>
      </c>
      <c r="W1204" s="24">
        <f>IF(OR(H1204="",I1204=""),"",IF(I1204&gt;H1204,3,IF(H1204=I1204,1,0)))</f>
        <v/>
      </c>
      <c r="X1204" s="24">
        <f>IF(OR(H1204="",I1204=""),0,1)</f>
        <v/>
      </c>
      <c r="Y1204" s="24" t="n"/>
    </row>
    <row r="1205">
      <c r="A1205" s="24" t="inlineStr">
        <is>
          <t>E2-Wigan-Bradford</t>
        </is>
      </c>
      <c r="B1205" s="24" t="inlineStr">
        <is>
          <t>E2</t>
        </is>
      </c>
      <c r="C1205" s="24" t="inlineStr">
        <is>
          <t>League One</t>
        </is>
      </c>
      <c r="D1205" s="24" t="n">
        <v>23</v>
      </c>
      <c r="E1205" s="29" t="n">
        <v>46388.625</v>
      </c>
      <c r="F1205" s="24" t="inlineStr">
        <is>
          <t>Wigan</t>
        </is>
      </c>
      <c r="G1205" s="24" t="inlineStr">
        <is>
          <t>Bradford</t>
        </is>
      </c>
      <c r="H1205" s="37" t="n"/>
      <c r="I1205" s="37" t="n"/>
      <c r="J1205" s="37" t="n"/>
      <c r="K1205" s="37" t="n"/>
      <c r="L1205" s="31" t="n">
        <v>0.3722838340508347</v>
      </c>
      <c r="M1205" s="31" t="n">
        <v>0.2849530388913145</v>
      </c>
      <c r="N1205" s="31" t="n">
        <v>0.3427631270578507</v>
      </c>
      <c r="O1205" s="33">
        <f>3*L1205+M1205</f>
        <v/>
      </c>
      <c r="P1205" s="33">
        <f>3*N1205+M1205</f>
        <v/>
      </c>
      <c r="Q1205" s="31">
        <f>IF(OR(J1205="",K1205=""),"",SUMPRODUCT(POISSON(Helper!$A$2:$A$122,J1205,FALSE)*POISSON(Helper!$B$2:$B$122,K1205,FALSE)*Helper!$C$2:$C$122))</f>
        <v/>
      </c>
      <c r="R1205" s="31">
        <f>IF(OR(J1205="",K1205=""),"",SUMPRODUCT(POISSON(Helper!$A$2:$A$122,J1205,FALSE)*POISSON(Helper!$B$2:$B$122,K1205,FALSE)*Helper!$D$2:$D$122))</f>
        <v/>
      </c>
      <c r="S1205" s="31">
        <f>IF(Q1205="","",1-Q1205-R1205)</f>
        <v/>
      </c>
      <c r="T1205" s="33">
        <f>IF(Q1205="","",3*Q1205+R1205)</f>
        <v/>
      </c>
      <c r="U1205" s="33">
        <f>IF(Q1205="","",3*S1205+R1205)</f>
        <v/>
      </c>
      <c r="V1205" s="24">
        <f>IF(OR(H1205="",I1205=""),"",IF(H1205&gt;I1205,3,IF(H1205=I1205,1,0)))</f>
        <v/>
      </c>
      <c r="W1205" s="24">
        <f>IF(OR(H1205="",I1205=""),"",IF(I1205&gt;H1205,3,IF(H1205=I1205,1,0)))</f>
        <v/>
      </c>
      <c r="X1205" s="24">
        <f>IF(OR(H1205="",I1205=""),0,1)</f>
        <v/>
      </c>
      <c r="Y1205" s="24" t="n"/>
    </row>
    <row r="1206">
      <c r="A1206" s="24" t="inlineStr">
        <is>
          <t>E2-Wycombe-Leiceste</t>
        </is>
      </c>
      <c r="B1206" s="24" t="inlineStr">
        <is>
          <t>E2</t>
        </is>
      </c>
      <c r="C1206" s="24" t="inlineStr">
        <is>
          <t>League One</t>
        </is>
      </c>
      <c r="D1206" s="24" t="n">
        <v>23</v>
      </c>
      <c r="E1206" s="29" t="n">
        <v>46388.625</v>
      </c>
      <c r="F1206" s="24" t="inlineStr">
        <is>
          <t>Wycombe</t>
        </is>
      </c>
      <c r="G1206" s="24" t="inlineStr">
        <is>
          <t>Leicester</t>
        </is>
      </c>
      <c r="H1206" s="37" t="n"/>
      <c r="I1206" s="37" t="n"/>
      <c r="J1206" s="37" t="n"/>
      <c r="K1206" s="37" t="n"/>
      <c r="L1206" s="31" t="n">
        <v>0.2910609137968794</v>
      </c>
      <c r="M1206" s="31" t="n">
        <v>0.2804598271941922</v>
      </c>
      <c r="N1206" s="31" t="n">
        <v>0.4284792590089284</v>
      </c>
      <c r="O1206" s="33">
        <f>3*L1206+M1206</f>
        <v/>
      </c>
      <c r="P1206" s="33">
        <f>3*N1206+M1206</f>
        <v/>
      </c>
      <c r="Q1206" s="31">
        <f>IF(OR(J1206="",K1206=""),"",SUMPRODUCT(POISSON(Helper!$A$2:$A$122,J1206,FALSE)*POISSON(Helper!$B$2:$B$122,K1206,FALSE)*Helper!$C$2:$C$122))</f>
        <v/>
      </c>
      <c r="R1206" s="31">
        <f>IF(OR(J1206="",K1206=""),"",SUMPRODUCT(POISSON(Helper!$A$2:$A$122,J1206,FALSE)*POISSON(Helper!$B$2:$B$122,K1206,FALSE)*Helper!$D$2:$D$122))</f>
        <v/>
      </c>
      <c r="S1206" s="31">
        <f>IF(Q1206="","",1-Q1206-R1206)</f>
        <v/>
      </c>
      <c r="T1206" s="33">
        <f>IF(Q1206="","",3*Q1206+R1206)</f>
        <v/>
      </c>
      <c r="U1206" s="33">
        <f>IF(Q1206="","",3*S1206+R1206)</f>
        <v/>
      </c>
      <c r="V1206" s="24">
        <f>IF(OR(H1206="",I1206=""),"",IF(H1206&gt;I1206,3,IF(H1206=I1206,1,0)))</f>
        <v/>
      </c>
      <c r="W1206" s="24">
        <f>IF(OR(H1206="",I1206=""),"",IF(I1206&gt;H1206,3,IF(H1206=I1206,1,0)))</f>
        <v/>
      </c>
      <c r="X1206" s="24">
        <f>IF(OR(H1206="",I1206=""),0,1)</f>
        <v/>
      </c>
      <c r="Y1206" s="24" t="n"/>
    </row>
    <row r="1207">
      <c r="A1207" s="24" t="inlineStr">
        <is>
          <t>E2-Cambridg-Mansfiel</t>
        </is>
      </c>
      <c r="B1207" s="24" t="inlineStr">
        <is>
          <t>E2</t>
        </is>
      </c>
      <c r="C1207" s="24" t="inlineStr">
        <is>
          <t>League One</t>
        </is>
      </c>
      <c r="D1207" s="24" t="n">
        <v>23</v>
      </c>
      <c r="E1207" s="29" t="n">
        <v>46389.625</v>
      </c>
      <c r="F1207" s="24" t="inlineStr">
        <is>
          <t>Cambridge</t>
        </is>
      </c>
      <c r="G1207" s="24" t="inlineStr">
        <is>
          <t>Mansfield</t>
        </is>
      </c>
      <c r="H1207" s="37" t="n"/>
      <c r="I1207" s="37" t="n"/>
      <c r="J1207" s="37" t="n"/>
      <c r="K1207" s="37" t="n"/>
      <c r="L1207" s="31" t="n">
        <v>0.3841356643322678</v>
      </c>
      <c r="M1207" s="31" t="n">
        <v>0.2844769562897428</v>
      </c>
      <c r="N1207" s="31" t="n">
        <v>0.3313873793779895</v>
      </c>
      <c r="O1207" s="33">
        <f>3*L1207+M1207</f>
        <v/>
      </c>
      <c r="P1207" s="33">
        <f>3*N1207+M1207</f>
        <v/>
      </c>
      <c r="Q1207" s="31">
        <f>IF(OR(J1207="",K1207=""),"",SUMPRODUCT(POISSON(Helper!$A$2:$A$122,J1207,FALSE)*POISSON(Helper!$B$2:$B$122,K1207,FALSE)*Helper!$C$2:$C$122))</f>
        <v/>
      </c>
      <c r="R1207" s="31">
        <f>IF(OR(J1207="",K1207=""),"",SUMPRODUCT(POISSON(Helper!$A$2:$A$122,J1207,FALSE)*POISSON(Helper!$B$2:$B$122,K1207,FALSE)*Helper!$D$2:$D$122))</f>
        <v/>
      </c>
      <c r="S1207" s="31">
        <f>IF(Q1207="","",1-Q1207-R1207)</f>
        <v/>
      </c>
      <c r="T1207" s="33">
        <f>IF(Q1207="","",3*Q1207+R1207)</f>
        <v/>
      </c>
      <c r="U1207" s="33">
        <f>IF(Q1207="","",3*S1207+R1207)</f>
        <v/>
      </c>
      <c r="V1207" s="24">
        <f>IF(OR(H1207="",I1207=""),"",IF(H1207&gt;I1207,3,IF(H1207=I1207,1,0)))</f>
        <v/>
      </c>
      <c r="W1207" s="24">
        <f>IF(OR(H1207="",I1207=""),"",IF(I1207&gt;H1207,3,IF(H1207=I1207,1,0)))</f>
        <v/>
      </c>
      <c r="X1207" s="24">
        <f>IF(OR(H1207="",I1207=""),0,1)</f>
        <v/>
      </c>
      <c r="Y1207" s="24" t="n"/>
    </row>
    <row r="1208">
      <c r="A1208" s="24" t="inlineStr">
        <is>
          <t>E2-Plymouth-Luton</t>
        </is>
      </c>
      <c r="B1208" s="24" t="inlineStr">
        <is>
          <t>E2</t>
        </is>
      </c>
      <c r="C1208" s="24" t="inlineStr">
        <is>
          <t>League One</t>
        </is>
      </c>
      <c r="D1208" s="24" t="n">
        <v>23</v>
      </c>
      <c r="E1208" s="29" t="n">
        <v>46389.625</v>
      </c>
      <c r="F1208" s="24" t="inlineStr">
        <is>
          <t>Plymouth</t>
        </is>
      </c>
      <c r="G1208" s="24" t="inlineStr">
        <is>
          <t>Luton</t>
        </is>
      </c>
      <c r="H1208" s="37" t="n"/>
      <c r="I1208" s="37" t="n"/>
      <c r="J1208" s="37" t="n"/>
      <c r="K1208" s="37" t="n"/>
      <c r="L1208" s="31" t="n">
        <v>0.3917053899405326</v>
      </c>
      <c r="M1208" s="31" t="n">
        <v>0.2840366575801474</v>
      </c>
      <c r="N1208" s="31" t="n">
        <v>0.32425795247932</v>
      </c>
      <c r="O1208" s="33">
        <f>3*L1208+M1208</f>
        <v/>
      </c>
      <c r="P1208" s="33">
        <f>3*N1208+M1208</f>
        <v/>
      </c>
      <c r="Q1208" s="31">
        <f>IF(OR(J1208="",K1208=""),"",SUMPRODUCT(POISSON(Helper!$A$2:$A$122,J1208,FALSE)*POISSON(Helper!$B$2:$B$122,K1208,FALSE)*Helper!$C$2:$C$122))</f>
        <v/>
      </c>
      <c r="R1208" s="31">
        <f>IF(OR(J1208="",K1208=""),"",SUMPRODUCT(POISSON(Helper!$A$2:$A$122,J1208,FALSE)*POISSON(Helper!$B$2:$B$122,K1208,FALSE)*Helper!$D$2:$D$122))</f>
        <v/>
      </c>
      <c r="S1208" s="31">
        <f>IF(Q1208="","",1-Q1208-R1208)</f>
        <v/>
      </c>
      <c r="T1208" s="33">
        <f>IF(Q1208="","",3*Q1208+R1208)</f>
        <v/>
      </c>
      <c r="U1208" s="33">
        <f>IF(Q1208="","",3*S1208+R1208)</f>
        <v/>
      </c>
      <c r="V1208" s="24">
        <f>IF(OR(H1208="",I1208=""),"",IF(H1208&gt;I1208,3,IF(H1208=I1208,1,0)))</f>
        <v/>
      </c>
      <c r="W1208" s="24">
        <f>IF(OR(H1208="",I1208=""),"",IF(I1208&gt;H1208,3,IF(H1208=I1208,1,0)))</f>
        <v/>
      </c>
      <c r="X1208" s="24">
        <f>IF(OR(H1208="",I1208=""),0,1)</f>
        <v/>
      </c>
      <c r="Y1208" s="24" t="n"/>
    </row>
    <row r="1209">
      <c r="A1209" s="24" t="inlineStr">
        <is>
          <t>E2-Stockpor-Burton</t>
        </is>
      </c>
      <c r="B1209" s="24" t="inlineStr">
        <is>
          <t>E2</t>
        </is>
      </c>
      <c r="C1209" s="24" t="inlineStr">
        <is>
          <t>League One</t>
        </is>
      </c>
      <c r="D1209" s="24" t="n">
        <v>23</v>
      </c>
      <c r="E1209" s="29" t="n">
        <v>46389.625</v>
      </c>
      <c r="F1209" s="24" t="inlineStr">
        <is>
          <t>Stockport</t>
        </is>
      </c>
      <c r="G1209" s="24" t="inlineStr">
        <is>
          <t>Burton</t>
        </is>
      </c>
      <c r="H1209" s="37" t="n"/>
      <c r="I1209" s="37" t="n"/>
      <c r="J1209" s="37" t="n"/>
      <c r="K1209" s="37" t="n"/>
      <c r="L1209" s="31" t="n">
        <v>0.5075793556402625</v>
      </c>
      <c r="M1209" s="31" t="n">
        <v>0.2654371659563289</v>
      </c>
      <c r="N1209" s="31" t="n">
        <v>0.2269834784034086</v>
      </c>
      <c r="O1209" s="33">
        <f>3*L1209+M1209</f>
        <v/>
      </c>
      <c r="P1209" s="33">
        <f>3*N1209+M1209</f>
        <v/>
      </c>
      <c r="Q1209" s="31">
        <f>IF(OR(J1209="",K1209=""),"",SUMPRODUCT(POISSON(Helper!$A$2:$A$122,J1209,FALSE)*POISSON(Helper!$B$2:$B$122,K1209,FALSE)*Helper!$C$2:$C$122))</f>
        <v/>
      </c>
      <c r="R1209" s="31">
        <f>IF(OR(J1209="",K1209=""),"",SUMPRODUCT(POISSON(Helper!$A$2:$A$122,J1209,FALSE)*POISSON(Helper!$B$2:$B$122,K1209,FALSE)*Helper!$D$2:$D$122))</f>
        <v/>
      </c>
      <c r="S1209" s="31">
        <f>IF(Q1209="","",1-Q1209-R1209)</f>
        <v/>
      </c>
      <c r="T1209" s="33">
        <f>IF(Q1209="","",3*Q1209+R1209)</f>
        <v/>
      </c>
      <c r="U1209" s="33">
        <f>IF(Q1209="","",3*S1209+R1209)</f>
        <v/>
      </c>
      <c r="V1209" s="24">
        <f>IF(OR(H1209="",I1209=""),"",IF(H1209&gt;I1209,3,IF(H1209=I1209,1,0)))</f>
        <v/>
      </c>
      <c r="W1209" s="24">
        <f>IF(OR(H1209="",I1209=""),"",IF(I1209&gt;H1209,3,IF(H1209=I1209,1,0)))</f>
        <v/>
      </c>
      <c r="X1209" s="24">
        <f>IF(OR(H1209="",I1209=""),0,1)</f>
        <v/>
      </c>
      <c r="Y1209" s="24" t="n"/>
    </row>
    <row r="1210">
      <c r="A1210" s="24" t="inlineStr">
        <is>
          <t>E2-Burton-Blackpoo</t>
        </is>
      </c>
      <c r="B1210" s="24" t="inlineStr">
        <is>
          <t>E2</t>
        </is>
      </c>
      <c r="C1210" s="24" t="inlineStr">
        <is>
          <t>League One</t>
        </is>
      </c>
      <c r="D1210" s="24" t="n">
        <v>24</v>
      </c>
      <c r="E1210" s="29" t="n">
        <v>46395.83333333334</v>
      </c>
      <c r="F1210" s="24" t="inlineStr">
        <is>
          <t>Burton</t>
        </is>
      </c>
      <c r="G1210" s="24" t="inlineStr">
        <is>
          <t>Blackpool</t>
        </is>
      </c>
      <c r="H1210" s="37" t="n"/>
      <c r="I1210" s="37" t="n"/>
      <c r="J1210" s="37" t="n"/>
      <c r="K1210" s="37" t="n"/>
      <c r="L1210" s="31" t="n">
        <v>0.3465581691175721</v>
      </c>
      <c r="M1210" s="31" t="n">
        <v>0.2850513874720946</v>
      </c>
      <c r="N1210" s="31" t="n">
        <v>0.3683904434103333</v>
      </c>
      <c r="O1210" s="33">
        <f>3*L1210+M1210</f>
        <v/>
      </c>
      <c r="P1210" s="33">
        <f>3*N1210+M1210</f>
        <v/>
      </c>
      <c r="Q1210" s="31">
        <f>IF(OR(J1210="",K1210=""),"",SUMPRODUCT(POISSON(Helper!$A$2:$A$122,J1210,FALSE)*POISSON(Helper!$B$2:$B$122,K1210,FALSE)*Helper!$C$2:$C$122))</f>
        <v/>
      </c>
      <c r="R1210" s="31">
        <f>IF(OR(J1210="",K1210=""),"",SUMPRODUCT(POISSON(Helper!$A$2:$A$122,J1210,FALSE)*POISSON(Helper!$B$2:$B$122,K1210,FALSE)*Helper!$D$2:$D$122))</f>
        <v/>
      </c>
      <c r="S1210" s="31">
        <f>IF(Q1210="","",1-Q1210-R1210)</f>
        <v/>
      </c>
      <c r="T1210" s="33">
        <f>IF(Q1210="","",3*Q1210+R1210)</f>
        <v/>
      </c>
      <c r="U1210" s="33">
        <f>IF(Q1210="","",3*S1210+R1210)</f>
        <v/>
      </c>
      <c r="V1210" s="24">
        <f>IF(OR(H1210="",I1210=""),"",IF(H1210&gt;I1210,3,IF(H1210=I1210,1,0)))</f>
        <v/>
      </c>
      <c r="W1210" s="24">
        <f>IF(OR(H1210="",I1210=""),"",IF(I1210&gt;H1210,3,IF(H1210=I1210,1,0)))</f>
        <v/>
      </c>
      <c r="X1210" s="24">
        <f>IF(OR(H1210="",I1210=""),0,1)</f>
        <v/>
      </c>
      <c r="Y1210" s="24" t="n"/>
    </row>
    <row r="1211">
      <c r="A1211" s="24" t="inlineStr">
        <is>
          <t>E2-Oxford-AFCWimbl</t>
        </is>
      </c>
      <c r="B1211" s="24" t="inlineStr">
        <is>
          <t>E2</t>
        </is>
      </c>
      <c r="C1211" s="24" t="inlineStr">
        <is>
          <t>League One</t>
        </is>
      </c>
      <c r="D1211" s="24" t="n">
        <v>24</v>
      </c>
      <c r="E1211" s="29" t="n">
        <v>46396.52083333334</v>
      </c>
      <c r="F1211" s="24" t="inlineStr">
        <is>
          <t>Oxford</t>
        </is>
      </c>
      <c r="G1211" s="24" t="inlineStr">
        <is>
          <t>AFC Wimbledon</t>
        </is>
      </c>
      <c r="H1211" s="37" t="n"/>
      <c r="I1211" s="37" t="n"/>
      <c r="J1211" s="37" t="n"/>
      <c r="K1211" s="37" t="n"/>
      <c r="L1211" s="31" t="n">
        <v>0.4922372561316509</v>
      </c>
      <c r="M1211" s="31" t="n">
        <v>0.2690765173146833</v>
      </c>
      <c r="N1211" s="31" t="n">
        <v>0.2386862265536657</v>
      </c>
      <c r="O1211" s="33">
        <f>3*L1211+M1211</f>
        <v/>
      </c>
      <c r="P1211" s="33">
        <f>3*N1211+M1211</f>
        <v/>
      </c>
      <c r="Q1211" s="31">
        <f>IF(OR(J1211="",K1211=""),"",SUMPRODUCT(POISSON(Helper!$A$2:$A$122,J1211,FALSE)*POISSON(Helper!$B$2:$B$122,K1211,FALSE)*Helper!$C$2:$C$122))</f>
        <v/>
      </c>
      <c r="R1211" s="31">
        <f>IF(OR(J1211="",K1211=""),"",SUMPRODUCT(POISSON(Helper!$A$2:$A$122,J1211,FALSE)*POISSON(Helper!$B$2:$B$122,K1211,FALSE)*Helper!$D$2:$D$122))</f>
        <v/>
      </c>
      <c r="S1211" s="31">
        <f>IF(Q1211="","",1-Q1211-R1211)</f>
        <v/>
      </c>
      <c r="T1211" s="33">
        <f>IF(Q1211="","",3*Q1211+R1211)</f>
        <v/>
      </c>
      <c r="U1211" s="33">
        <f>IF(Q1211="","",3*S1211+R1211)</f>
        <v/>
      </c>
      <c r="V1211" s="24">
        <f>IF(OR(H1211="",I1211=""),"",IF(H1211&gt;I1211,3,IF(H1211=I1211,1,0)))</f>
        <v/>
      </c>
      <c r="W1211" s="24">
        <f>IF(OR(H1211="",I1211=""),"",IF(I1211&gt;H1211,3,IF(H1211=I1211,1,0)))</f>
        <v/>
      </c>
      <c r="X1211" s="24">
        <f>IF(OR(H1211="",I1211=""),0,1)</f>
        <v/>
      </c>
      <c r="Y1211" s="24" t="n"/>
    </row>
    <row r="1212">
      <c r="A1212" s="24" t="inlineStr">
        <is>
          <t>E2-Stevenag-Cambridg</t>
        </is>
      </c>
      <c r="B1212" s="24" t="inlineStr">
        <is>
          <t>E2</t>
        </is>
      </c>
      <c r="C1212" s="24" t="inlineStr">
        <is>
          <t>League One</t>
        </is>
      </c>
      <c r="D1212" s="24" t="n">
        <v>24</v>
      </c>
      <c r="E1212" s="29" t="n">
        <v>46396.52083333334</v>
      </c>
      <c r="F1212" s="24" t="inlineStr">
        <is>
          <t>Stevenage</t>
        </is>
      </c>
      <c r="G1212" s="24" t="inlineStr">
        <is>
          <t>Cambridge</t>
        </is>
      </c>
      <c r="H1212" s="37" t="n"/>
      <c r="I1212" s="37" t="n"/>
      <c r="J1212" s="37" t="n"/>
      <c r="K1212" s="37" t="n"/>
      <c r="L1212" s="31" t="n">
        <v>0.438261659884259</v>
      </c>
      <c r="M1212" s="31" t="n">
        <v>0.2791246886895698</v>
      </c>
      <c r="N1212" s="31" t="n">
        <v>0.2826136514261712</v>
      </c>
      <c r="O1212" s="33">
        <f>3*L1212+M1212</f>
        <v/>
      </c>
      <c r="P1212" s="33">
        <f>3*N1212+M1212</f>
        <v/>
      </c>
      <c r="Q1212" s="31">
        <f>IF(OR(J1212="",K1212=""),"",SUMPRODUCT(POISSON(Helper!$A$2:$A$122,J1212,FALSE)*POISSON(Helper!$B$2:$B$122,K1212,FALSE)*Helper!$C$2:$C$122))</f>
        <v/>
      </c>
      <c r="R1212" s="31">
        <f>IF(OR(J1212="",K1212=""),"",SUMPRODUCT(POISSON(Helper!$A$2:$A$122,J1212,FALSE)*POISSON(Helper!$B$2:$B$122,K1212,FALSE)*Helper!$D$2:$D$122))</f>
        <v/>
      </c>
      <c r="S1212" s="31">
        <f>IF(Q1212="","",1-Q1212-R1212)</f>
        <v/>
      </c>
      <c r="T1212" s="33">
        <f>IF(Q1212="","",3*Q1212+R1212)</f>
        <v/>
      </c>
      <c r="U1212" s="33">
        <f>IF(Q1212="","",3*S1212+R1212)</f>
        <v/>
      </c>
      <c r="V1212" s="24">
        <f>IF(OR(H1212="",I1212=""),"",IF(H1212&gt;I1212,3,IF(H1212=I1212,1,0)))</f>
        <v/>
      </c>
      <c r="W1212" s="24">
        <f>IF(OR(H1212="",I1212=""),"",IF(I1212&gt;H1212,3,IF(H1212=I1212,1,0)))</f>
        <v/>
      </c>
      <c r="X1212" s="24">
        <f>IF(OR(H1212="",I1212=""),0,1)</f>
        <v/>
      </c>
      <c r="Y1212" s="24" t="n"/>
    </row>
    <row r="1213">
      <c r="A1213" s="24" t="inlineStr">
        <is>
          <t>E2-Bradford-Bromley</t>
        </is>
      </c>
      <c r="B1213" s="24" t="inlineStr">
        <is>
          <t>E2</t>
        </is>
      </c>
      <c r="C1213" s="24" t="inlineStr">
        <is>
          <t>League One</t>
        </is>
      </c>
      <c r="D1213" s="24" t="n">
        <v>24</v>
      </c>
      <c r="E1213" s="29" t="n">
        <v>46396.625</v>
      </c>
      <c r="F1213" s="24" t="inlineStr">
        <is>
          <t>Bradford</t>
        </is>
      </c>
      <c r="G1213" s="24" t="inlineStr">
        <is>
          <t>Bromley</t>
        </is>
      </c>
      <c r="H1213" s="37" t="n"/>
      <c r="I1213" s="37" t="n"/>
      <c r="J1213" s="37" t="n"/>
      <c r="K1213" s="37" t="n"/>
      <c r="L1213" s="31" t="n">
        <v>0.5301673215507106</v>
      </c>
      <c r="M1213" s="31" t="n">
        <v>0.259485267055898</v>
      </c>
      <c r="N1213" s="31" t="n">
        <v>0.2103474113933915</v>
      </c>
      <c r="O1213" s="33">
        <f>3*L1213+M1213</f>
        <v/>
      </c>
      <c r="P1213" s="33">
        <f>3*N1213+M1213</f>
        <v/>
      </c>
      <c r="Q1213" s="31">
        <f>IF(OR(J1213="",K1213=""),"",SUMPRODUCT(POISSON(Helper!$A$2:$A$122,J1213,FALSE)*POISSON(Helper!$B$2:$B$122,K1213,FALSE)*Helper!$C$2:$C$122))</f>
        <v/>
      </c>
      <c r="R1213" s="31">
        <f>IF(OR(J1213="",K1213=""),"",SUMPRODUCT(POISSON(Helper!$A$2:$A$122,J1213,FALSE)*POISSON(Helper!$B$2:$B$122,K1213,FALSE)*Helper!$D$2:$D$122))</f>
        <v/>
      </c>
      <c r="S1213" s="31">
        <f>IF(Q1213="","",1-Q1213-R1213)</f>
        <v/>
      </c>
      <c r="T1213" s="33">
        <f>IF(Q1213="","",3*Q1213+R1213)</f>
        <v/>
      </c>
      <c r="U1213" s="33">
        <f>IF(Q1213="","",3*S1213+R1213)</f>
        <v/>
      </c>
      <c r="V1213" s="24">
        <f>IF(OR(H1213="",I1213=""),"",IF(H1213&gt;I1213,3,IF(H1213=I1213,1,0)))</f>
        <v/>
      </c>
      <c r="W1213" s="24">
        <f>IF(OR(H1213="",I1213=""),"",IF(I1213&gt;H1213,3,IF(H1213=I1213,1,0)))</f>
        <v/>
      </c>
      <c r="X1213" s="24">
        <f>IF(OR(H1213="",I1213=""),0,1)</f>
        <v/>
      </c>
      <c r="Y1213" s="24" t="n"/>
    </row>
    <row r="1214">
      <c r="A1214" s="24" t="inlineStr">
        <is>
          <t>E2-Doncaste-Wycombe</t>
        </is>
      </c>
      <c r="B1214" s="24" t="inlineStr">
        <is>
          <t>E2</t>
        </is>
      </c>
      <c r="C1214" s="24" t="inlineStr">
        <is>
          <t>League One</t>
        </is>
      </c>
      <c r="D1214" s="24" t="n">
        <v>24</v>
      </c>
      <c r="E1214" s="29" t="n">
        <v>46396.625</v>
      </c>
      <c r="F1214" s="24" t="inlineStr">
        <is>
          <t>Doncaster</t>
        </is>
      </c>
      <c r="G1214" s="24" t="inlineStr">
        <is>
          <t>Wycombe</t>
        </is>
      </c>
      <c r="H1214" s="37" t="n"/>
      <c r="I1214" s="37" t="n"/>
      <c r="J1214" s="37" t="n"/>
      <c r="K1214" s="37" t="n"/>
      <c r="L1214" s="31" t="n">
        <v>0.3781319855802834</v>
      </c>
      <c r="M1214" s="31" t="n">
        <v>0.2847510637158194</v>
      </c>
      <c r="N1214" s="31" t="n">
        <v>0.3371169507038972</v>
      </c>
      <c r="O1214" s="33">
        <f>3*L1214+M1214</f>
        <v/>
      </c>
      <c r="P1214" s="33">
        <f>3*N1214+M1214</f>
        <v/>
      </c>
      <c r="Q1214" s="31">
        <f>IF(OR(J1214="",K1214=""),"",SUMPRODUCT(POISSON(Helper!$A$2:$A$122,J1214,FALSE)*POISSON(Helper!$B$2:$B$122,K1214,FALSE)*Helper!$C$2:$C$122))</f>
        <v/>
      </c>
      <c r="R1214" s="31">
        <f>IF(OR(J1214="",K1214=""),"",SUMPRODUCT(POISSON(Helper!$A$2:$A$122,J1214,FALSE)*POISSON(Helper!$B$2:$B$122,K1214,FALSE)*Helper!$D$2:$D$122))</f>
        <v/>
      </c>
      <c r="S1214" s="31">
        <f>IF(Q1214="","",1-Q1214-R1214)</f>
        <v/>
      </c>
      <c r="T1214" s="33">
        <f>IF(Q1214="","",3*Q1214+R1214)</f>
        <v/>
      </c>
      <c r="U1214" s="33">
        <f>IF(Q1214="","",3*S1214+R1214)</f>
        <v/>
      </c>
      <c r="V1214" s="24">
        <f>IF(OR(H1214="",I1214=""),"",IF(H1214&gt;I1214,3,IF(H1214=I1214,1,0)))</f>
        <v/>
      </c>
      <c r="W1214" s="24">
        <f>IF(OR(H1214="",I1214=""),"",IF(I1214&gt;H1214,3,IF(H1214=I1214,1,0)))</f>
        <v/>
      </c>
      <c r="X1214" s="24">
        <f>IF(OR(H1214="",I1214=""),0,1)</f>
        <v/>
      </c>
      <c r="Y1214" s="24" t="n"/>
    </row>
    <row r="1215">
      <c r="A1215" s="24" t="inlineStr">
        <is>
          <t>E2-Huddersf-Barnsley</t>
        </is>
      </c>
      <c r="B1215" s="24" t="inlineStr">
        <is>
          <t>E2</t>
        </is>
      </c>
      <c r="C1215" s="24" t="inlineStr">
        <is>
          <t>League One</t>
        </is>
      </c>
      <c r="D1215" s="24" t="n">
        <v>24</v>
      </c>
      <c r="E1215" s="29" t="n">
        <v>46396.625</v>
      </c>
      <c r="F1215" s="24" t="inlineStr">
        <is>
          <t>Huddersfield</t>
        </is>
      </c>
      <c r="G1215" s="24" t="inlineStr">
        <is>
          <t>Barnsley</t>
        </is>
      </c>
      <c r="H1215" s="37" t="n"/>
      <c r="I1215" s="37" t="n"/>
      <c r="J1215" s="37" t="n"/>
      <c r="K1215" s="37" t="n"/>
      <c r="L1215" s="31" t="n">
        <v>0.4736935276607988</v>
      </c>
      <c r="M1215" s="31" t="n">
        <v>0.2730238593073168</v>
      </c>
      <c r="N1215" s="31" t="n">
        <v>0.2532826130318845</v>
      </c>
      <c r="O1215" s="33">
        <f>3*L1215+M1215</f>
        <v/>
      </c>
      <c r="P1215" s="33">
        <f>3*N1215+M1215</f>
        <v/>
      </c>
      <c r="Q1215" s="31">
        <f>IF(OR(J1215="",K1215=""),"",SUMPRODUCT(POISSON(Helper!$A$2:$A$122,J1215,FALSE)*POISSON(Helper!$B$2:$B$122,K1215,FALSE)*Helper!$C$2:$C$122))</f>
        <v/>
      </c>
      <c r="R1215" s="31">
        <f>IF(OR(J1215="",K1215=""),"",SUMPRODUCT(POISSON(Helper!$A$2:$A$122,J1215,FALSE)*POISSON(Helper!$B$2:$B$122,K1215,FALSE)*Helper!$D$2:$D$122))</f>
        <v/>
      </c>
      <c r="S1215" s="31">
        <f>IF(Q1215="","",1-Q1215-R1215)</f>
        <v/>
      </c>
      <c r="T1215" s="33">
        <f>IF(Q1215="","",3*Q1215+R1215)</f>
        <v/>
      </c>
      <c r="U1215" s="33">
        <f>IF(Q1215="","",3*S1215+R1215)</f>
        <v/>
      </c>
      <c r="V1215" s="24">
        <f>IF(OR(H1215="",I1215=""),"",IF(H1215&gt;I1215,3,IF(H1215=I1215,1,0)))</f>
        <v/>
      </c>
      <c r="W1215" s="24">
        <f>IF(OR(H1215="",I1215=""),"",IF(I1215&gt;H1215,3,IF(H1215=I1215,1,0)))</f>
        <v/>
      </c>
      <c r="X1215" s="24">
        <f>IF(OR(H1215="",I1215=""),0,1)</f>
        <v/>
      </c>
      <c r="Y1215" s="24" t="n"/>
    </row>
    <row r="1216">
      <c r="A1216" s="24" t="inlineStr">
        <is>
          <t>E2-Leiceste-Reading</t>
        </is>
      </c>
      <c r="B1216" s="24" t="inlineStr">
        <is>
          <t>E2</t>
        </is>
      </c>
      <c r="C1216" s="24" t="inlineStr">
        <is>
          <t>League One</t>
        </is>
      </c>
      <c r="D1216" s="24" t="n">
        <v>24</v>
      </c>
      <c r="E1216" s="29" t="n">
        <v>46396.625</v>
      </c>
      <c r="F1216" s="24" t="inlineStr">
        <is>
          <t>Leicester</t>
        </is>
      </c>
      <c r="G1216" s="24" t="inlineStr">
        <is>
          <t>Reading</t>
        </is>
      </c>
      <c r="H1216" s="37" t="n"/>
      <c r="I1216" s="37" t="n"/>
      <c r="J1216" s="37" t="n"/>
      <c r="K1216" s="37" t="n"/>
      <c r="L1216" s="31" t="n">
        <v>0.5625895665103582</v>
      </c>
      <c r="M1216" s="31" t="n">
        <v>0.2497567188979017</v>
      </c>
      <c r="N1216" s="31" t="n">
        <v>0.1876537145917401</v>
      </c>
      <c r="O1216" s="33">
        <f>3*L1216+M1216</f>
        <v/>
      </c>
      <c r="P1216" s="33">
        <f>3*N1216+M1216</f>
        <v/>
      </c>
      <c r="Q1216" s="31">
        <f>IF(OR(J1216="",K1216=""),"",SUMPRODUCT(POISSON(Helper!$A$2:$A$122,J1216,FALSE)*POISSON(Helper!$B$2:$B$122,K1216,FALSE)*Helper!$C$2:$C$122))</f>
        <v/>
      </c>
      <c r="R1216" s="31">
        <f>IF(OR(J1216="",K1216=""),"",SUMPRODUCT(POISSON(Helper!$A$2:$A$122,J1216,FALSE)*POISSON(Helper!$B$2:$B$122,K1216,FALSE)*Helper!$D$2:$D$122))</f>
        <v/>
      </c>
      <c r="S1216" s="31">
        <f>IF(Q1216="","",1-Q1216-R1216)</f>
        <v/>
      </c>
      <c r="T1216" s="33">
        <f>IF(Q1216="","",3*Q1216+R1216)</f>
        <v/>
      </c>
      <c r="U1216" s="33">
        <f>IF(Q1216="","",3*S1216+R1216)</f>
        <v/>
      </c>
      <c r="V1216" s="24">
        <f>IF(OR(H1216="",I1216=""),"",IF(H1216&gt;I1216,3,IF(H1216=I1216,1,0)))</f>
        <v/>
      </c>
      <c r="W1216" s="24">
        <f>IF(OR(H1216="",I1216=""),"",IF(I1216&gt;H1216,3,IF(H1216=I1216,1,0)))</f>
        <v/>
      </c>
      <c r="X1216" s="24">
        <f>IF(OR(H1216="",I1216=""),0,1)</f>
        <v/>
      </c>
      <c r="Y1216" s="24" t="n"/>
    </row>
    <row r="1217">
      <c r="A1217" s="24" t="inlineStr">
        <is>
          <t>E2-Luton-Sheffiel</t>
        </is>
      </c>
      <c r="B1217" s="24" t="inlineStr">
        <is>
          <t>E2</t>
        </is>
      </c>
      <c r="C1217" s="24" t="inlineStr">
        <is>
          <t>League One</t>
        </is>
      </c>
      <c r="D1217" s="24" t="n">
        <v>24</v>
      </c>
      <c r="E1217" s="29" t="n">
        <v>46396.625</v>
      </c>
      <c r="F1217" s="24" t="inlineStr">
        <is>
          <t>Luton</t>
        </is>
      </c>
      <c r="G1217" s="24" t="inlineStr">
        <is>
          <t>Sheffield Wed</t>
        </is>
      </c>
      <c r="H1217" s="37" t="n"/>
      <c r="I1217" s="37" t="n"/>
      <c r="J1217" s="37" t="n"/>
      <c r="K1217" s="37" t="n"/>
      <c r="L1217" s="31" t="n">
        <v>0.3994127680143786</v>
      </c>
      <c r="M1217" s="31" t="n">
        <v>0.2834819033038494</v>
      </c>
      <c r="N1217" s="31" t="n">
        <v>0.317105328681772</v>
      </c>
      <c r="O1217" s="33">
        <f>3*L1217+M1217</f>
        <v/>
      </c>
      <c r="P1217" s="33">
        <f>3*N1217+M1217</f>
        <v/>
      </c>
      <c r="Q1217" s="31">
        <f>IF(OR(J1217="",K1217=""),"",SUMPRODUCT(POISSON(Helper!$A$2:$A$122,J1217,FALSE)*POISSON(Helper!$B$2:$B$122,K1217,FALSE)*Helper!$C$2:$C$122))</f>
        <v/>
      </c>
      <c r="R1217" s="31">
        <f>IF(OR(J1217="",K1217=""),"",SUMPRODUCT(POISSON(Helper!$A$2:$A$122,J1217,FALSE)*POISSON(Helper!$B$2:$B$122,K1217,FALSE)*Helper!$D$2:$D$122))</f>
        <v/>
      </c>
      <c r="S1217" s="31">
        <f>IF(Q1217="","",1-Q1217-R1217)</f>
        <v/>
      </c>
      <c r="T1217" s="33">
        <f>IF(Q1217="","",3*Q1217+R1217)</f>
        <v/>
      </c>
      <c r="U1217" s="33">
        <f>IF(Q1217="","",3*S1217+R1217)</f>
        <v/>
      </c>
      <c r="V1217" s="24">
        <f>IF(OR(H1217="",I1217=""),"",IF(H1217&gt;I1217,3,IF(H1217=I1217,1,0)))</f>
        <v/>
      </c>
      <c r="W1217" s="24">
        <f>IF(OR(H1217="",I1217=""),"",IF(I1217&gt;H1217,3,IF(H1217=I1217,1,0)))</f>
        <v/>
      </c>
      <c r="X1217" s="24">
        <f>IF(OR(H1217="",I1217=""),0,1)</f>
        <v/>
      </c>
      <c r="Y1217" s="24" t="n"/>
    </row>
    <row r="1218">
      <c r="A1218" s="24" t="inlineStr">
        <is>
          <t>E2-MKDons-Stockpor</t>
        </is>
      </c>
      <c r="B1218" s="24" t="inlineStr">
        <is>
          <t>E2</t>
        </is>
      </c>
      <c r="C1218" s="24" t="inlineStr">
        <is>
          <t>League One</t>
        </is>
      </c>
      <c r="D1218" s="24" t="n">
        <v>24</v>
      </c>
      <c r="E1218" s="29" t="n">
        <v>46396.625</v>
      </c>
      <c r="F1218" s="24" t="inlineStr">
        <is>
          <t>MK Dons</t>
        </is>
      </c>
      <c r="G1218" s="24" t="inlineStr">
        <is>
          <t>Stockport</t>
        </is>
      </c>
      <c r="H1218" s="37" t="n"/>
      <c r="I1218" s="37" t="n"/>
      <c r="J1218" s="37" t="n"/>
      <c r="K1218" s="37" t="n"/>
      <c r="L1218" s="31" t="n">
        <v>0.4125376929441418</v>
      </c>
      <c r="M1218" s="31" t="n">
        <v>0.2822961141281775</v>
      </c>
      <c r="N1218" s="31" t="n">
        <v>0.3051661929276808</v>
      </c>
      <c r="O1218" s="33">
        <f>3*L1218+M1218</f>
        <v/>
      </c>
      <c r="P1218" s="33">
        <f>3*N1218+M1218</f>
        <v/>
      </c>
      <c r="Q1218" s="31">
        <f>IF(OR(J1218="",K1218=""),"",SUMPRODUCT(POISSON(Helper!$A$2:$A$122,J1218,FALSE)*POISSON(Helper!$B$2:$B$122,K1218,FALSE)*Helper!$C$2:$C$122))</f>
        <v/>
      </c>
      <c r="R1218" s="31">
        <f>IF(OR(J1218="",K1218=""),"",SUMPRODUCT(POISSON(Helper!$A$2:$A$122,J1218,FALSE)*POISSON(Helper!$B$2:$B$122,K1218,FALSE)*Helper!$D$2:$D$122))</f>
        <v/>
      </c>
      <c r="S1218" s="31">
        <f>IF(Q1218="","",1-Q1218-R1218)</f>
        <v/>
      </c>
      <c r="T1218" s="33">
        <f>IF(Q1218="","",3*Q1218+R1218)</f>
        <v/>
      </c>
      <c r="U1218" s="33">
        <f>IF(Q1218="","",3*S1218+R1218)</f>
        <v/>
      </c>
      <c r="V1218" s="24">
        <f>IF(OR(H1218="",I1218=""),"",IF(H1218&gt;I1218,3,IF(H1218=I1218,1,0)))</f>
        <v/>
      </c>
      <c r="W1218" s="24">
        <f>IF(OR(H1218="",I1218=""),"",IF(I1218&gt;H1218,3,IF(H1218=I1218,1,0)))</f>
        <v/>
      </c>
      <c r="X1218" s="24">
        <f>IF(OR(H1218="",I1218=""),0,1)</f>
        <v/>
      </c>
      <c r="Y1218" s="24" t="n"/>
    </row>
    <row r="1219">
      <c r="A1219" s="24" t="inlineStr">
        <is>
          <t>E2-Mansfiel-Plymouth</t>
        </is>
      </c>
      <c r="B1219" s="24" t="inlineStr">
        <is>
          <t>E2</t>
        </is>
      </c>
      <c r="C1219" s="24" t="inlineStr">
        <is>
          <t>League One</t>
        </is>
      </c>
      <c r="D1219" s="24" t="n">
        <v>24</v>
      </c>
      <c r="E1219" s="29" t="n">
        <v>46396.625</v>
      </c>
      <c r="F1219" s="24" t="inlineStr">
        <is>
          <t>Mansfield</t>
        </is>
      </c>
      <c r="G1219" s="24" t="inlineStr">
        <is>
          <t>Plymouth</t>
        </is>
      </c>
      <c r="H1219" s="37" t="n"/>
      <c r="I1219" s="37" t="n"/>
      <c r="J1219" s="37" t="n"/>
      <c r="K1219" s="37" t="n"/>
      <c r="L1219" s="31" t="n">
        <v>0.3475366280577514</v>
      </c>
      <c r="M1219" s="31" t="n">
        <v>0.2850719206405134</v>
      </c>
      <c r="N1219" s="31" t="n">
        <v>0.3673914513017352</v>
      </c>
      <c r="O1219" s="33">
        <f>3*L1219+M1219</f>
        <v/>
      </c>
      <c r="P1219" s="33">
        <f>3*N1219+M1219</f>
        <v/>
      </c>
      <c r="Q1219" s="31">
        <f>IF(OR(J1219="",K1219=""),"",SUMPRODUCT(POISSON(Helper!$A$2:$A$122,J1219,FALSE)*POISSON(Helper!$B$2:$B$122,K1219,FALSE)*Helper!$C$2:$C$122))</f>
        <v/>
      </c>
      <c r="R1219" s="31">
        <f>IF(OR(J1219="",K1219=""),"",SUMPRODUCT(POISSON(Helper!$A$2:$A$122,J1219,FALSE)*POISSON(Helper!$B$2:$B$122,K1219,FALSE)*Helper!$D$2:$D$122))</f>
        <v/>
      </c>
      <c r="S1219" s="31">
        <f>IF(Q1219="","",1-Q1219-R1219)</f>
        <v/>
      </c>
      <c r="T1219" s="33">
        <f>IF(Q1219="","",3*Q1219+R1219)</f>
        <v/>
      </c>
      <c r="U1219" s="33">
        <f>IF(Q1219="","",3*S1219+R1219)</f>
        <v/>
      </c>
      <c r="V1219" s="24">
        <f>IF(OR(H1219="",I1219=""),"",IF(H1219&gt;I1219,3,IF(H1219=I1219,1,0)))</f>
        <v/>
      </c>
      <c r="W1219" s="24">
        <f>IF(OR(H1219="",I1219=""),"",IF(I1219&gt;H1219,3,IF(H1219=I1219,1,0)))</f>
        <v/>
      </c>
      <c r="X1219" s="24">
        <f>IF(OR(H1219="",I1219=""),0,1)</f>
        <v/>
      </c>
      <c r="Y1219" s="24" t="n"/>
    </row>
    <row r="1220">
      <c r="A1220" s="24" t="inlineStr">
        <is>
          <t>E2-NottsCou-LeytonOr</t>
        </is>
      </c>
      <c r="B1220" s="24" t="inlineStr">
        <is>
          <t>E2</t>
        </is>
      </c>
      <c r="C1220" s="24" t="inlineStr">
        <is>
          <t>League One</t>
        </is>
      </c>
      <c r="D1220" s="24" t="n">
        <v>24</v>
      </c>
      <c r="E1220" s="29" t="n">
        <v>46396.625</v>
      </c>
      <c r="F1220" s="24" t="inlineStr">
        <is>
          <t>Notts County</t>
        </is>
      </c>
      <c r="G1220" s="24" t="inlineStr">
        <is>
          <t>Leyton Orient</t>
        </is>
      </c>
      <c r="H1220" s="37" t="n"/>
      <c r="I1220" s="37" t="n"/>
      <c r="J1220" s="37" t="n"/>
      <c r="K1220" s="37" t="n"/>
      <c r="L1220" s="31" t="n">
        <v>0.4174908279575572</v>
      </c>
      <c r="M1220" s="31" t="n">
        <v>0.2817713873983916</v>
      </c>
      <c r="N1220" s="31" t="n">
        <v>0.3007377846440512</v>
      </c>
      <c r="O1220" s="33">
        <f>3*L1220+M1220</f>
        <v/>
      </c>
      <c r="P1220" s="33">
        <f>3*N1220+M1220</f>
        <v/>
      </c>
      <c r="Q1220" s="31">
        <f>IF(OR(J1220="",K1220=""),"",SUMPRODUCT(POISSON(Helper!$A$2:$A$122,J1220,FALSE)*POISSON(Helper!$B$2:$B$122,K1220,FALSE)*Helper!$C$2:$C$122))</f>
        <v/>
      </c>
      <c r="R1220" s="31">
        <f>IF(OR(J1220="",K1220=""),"",SUMPRODUCT(POISSON(Helper!$A$2:$A$122,J1220,FALSE)*POISSON(Helper!$B$2:$B$122,K1220,FALSE)*Helper!$D$2:$D$122))</f>
        <v/>
      </c>
      <c r="S1220" s="31">
        <f>IF(Q1220="","",1-Q1220-R1220)</f>
        <v/>
      </c>
      <c r="T1220" s="33">
        <f>IF(Q1220="","",3*Q1220+R1220)</f>
        <v/>
      </c>
      <c r="U1220" s="33">
        <f>IF(Q1220="","",3*S1220+R1220)</f>
        <v/>
      </c>
      <c r="V1220" s="24">
        <f>IF(OR(H1220="",I1220=""),"",IF(H1220&gt;I1220,3,IF(H1220=I1220,1,0)))</f>
        <v/>
      </c>
      <c r="W1220" s="24">
        <f>IF(OR(H1220="",I1220=""),"",IF(I1220&gt;H1220,3,IF(H1220=I1220,1,0)))</f>
        <v/>
      </c>
      <c r="X1220" s="24">
        <f>IF(OR(H1220="",I1220=""),0,1)</f>
        <v/>
      </c>
      <c r="Y1220" s="24" t="n"/>
    </row>
    <row r="1221">
      <c r="A1221" s="24" t="inlineStr">
        <is>
          <t>E2-Peterbor-Wigan</t>
        </is>
      </c>
      <c r="B1221" s="24" t="inlineStr">
        <is>
          <t>E2</t>
        </is>
      </c>
      <c r="C1221" s="24" t="inlineStr">
        <is>
          <t>League One</t>
        </is>
      </c>
      <c r="D1221" s="24" t="n">
        <v>24</v>
      </c>
      <c r="E1221" s="29" t="n">
        <v>46396.625</v>
      </c>
      <c r="F1221" s="24" t="inlineStr">
        <is>
          <t>Peterborough</t>
        </is>
      </c>
      <c r="G1221" s="24" t="inlineStr">
        <is>
          <t>Wigan</t>
        </is>
      </c>
      <c r="H1221" s="37" t="n"/>
      <c r="I1221" s="37" t="n"/>
      <c r="J1221" s="37" t="n"/>
      <c r="K1221" s="37" t="n"/>
      <c r="L1221" s="31" t="n">
        <v>0.3998484940282387</v>
      </c>
      <c r="M1221" s="31" t="n">
        <v>0.2834473778385039</v>
      </c>
      <c r="N1221" s="31" t="n">
        <v>0.3167041281332574</v>
      </c>
      <c r="O1221" s="33">
        <f>3*L1221+M1221</f>
        <v/>
      </c>
      <c r="P1221" s="33">
        <f>3*N1221+M1221</f>
        <v/>
      </c>
      <c r="Q1221" s="31">
        <f>IF(OR(J1221="",K1221=""),"",SUMPRODUCT(POISSON(Helper!$A$2:$A$122,J1221,FALSE)*POISSON(Helper!$B$2:$B$122,K1221,FALSE)*Helper!$C$2:$C$122))</f>
        <v/>
      </c>
      <c r="R1221" s="31">
        <f>IF(OR(J1221="",K1221=""),"",SUMPRODUCT(POISSON(Helper!$A$2:$A$122,J1221,FALSE)*POISSON(Helper!$B$2:$B$122,K1221,FALSE)*Helper!$D$2:$D$122))</f>
        <v/>
      </c>
      <c r="S1221" s="31">
        <f>IF(Q1221="","",1-Q1221-R1221)</f>
        <v/>
      </c>
      <c r="T1221" s="33">
        <f>IF(Q1221="","",3*Q1221+R1221)</f>
        <v/>
      </c>
      <c r="U1221" s="33">
        <f>IF(Q1221="","",3*S1221+R1221)</f>
        <v/>
      </c>
      <c r="V1221" s="24">
        <f>IF(OR(H1221="",I1221=""),"",IF(H1221&gt;I1221,3,IF(H1221=I1221,1,0)))</f>
        <v/>
      </c>
      <c r="W1221" s="24">
        <f>IF(OR(H1221="",I1221=""),"",IF(I1221&gt;H1221,3,IF(H1221=I1221,1,0)))</f>
        <v/>
      </c>
      <c r="X1221" s="24">
        <f>IF(OR(H1221="",I1221=""),0,1)</f>
        <v/>
      </c>
      <c r="Y1221" s="24" t="n"/>
    </row>
    <row r="1222">
      <c r="A1222" s="24" t="inlineStr">
        <is>
          <t>E2-AFCWimbl-Sheffiel</t>
        </is>
      </c>
      <c r="B1222" s="24" t="inlineStr">
        <is>
          <t>E2</t>
        </is>
      </c>
      <c r="C1222" s="24" t="inlineStr">
        <is>
          <t>League One</t>
        </is>
      </c>
      <c r="D1222" s="24" t="n">
        <v>25</v>
      </c>
      <c r="E1222" s="29" t="n">
        <v>46403.625</v>
      </c>
      <c r="F1222" s="24" t="inlineStr">
        <is>
          <t>AFC Wimbledon</t>
        </is>
      </c>
      <c r="G1222" s="24" t="inlineStr">
        <is>
          <t>Sheffield Wed</t>
        </is>
      </c>
      <c r="H1222" s="37" t="n"/>
      <c r="I1222" s="37" t="n"/>
      <c r="J1222" s="37" t="n"/>
      <c r="K1222" s="37" t="n"/>
      <c r="L1222" s="31" t="n">
        <v>0.2670379401438222</v>
      </c>
      <c r="M1222" s="31" t="n">
        <v>0.2761773901680409</v>
      </c>
      <c r="N1222" s="31" t="n">
        <v>0.4567846696881369</v>
      </c>
      <c r="O1222" s="33">
        <f>3*L1222+M1222</f>
        <v/>
      </c>
      <c r="P1222" s="33">
        <f>3*N1222+M1222</f>
        <v/>
      </c>
      <c r="Q1222" s="31">
        <f>IF(OR(J1222="",K1222=""),"",SUMPRODUCT(POISSON(Helper!$A$2:$A$122,J1222,FALSE)*POISSON(Helper!$B$2:$B$122,K1222,FALSE)*Helper!$C$2:$C$122))</f>
        <v/>
      </c>
      <c r="R1222" s="31">
        <f>IF(OR(J1222="",K1222=""),"",SUMPRODUCT(POISSON(Helper!$A$2:$A$122,J1222,FALSE)*POISSON(Helper!$B$2:$B$122,K1222,FALSE)*Helper!$D$2:$D$122))</f>
        <v/>
      </c>
      <c r="S1222" s="31">
        <f>IF(Q1222="","",1-Q1222-R1222)</f>
        <v/>
      </c>
      <c r="T1222" s="33">
        <f>IF(Q1222="","",3*Q1222+R1222)</f>
        <v/>
      </c>
      <c r="U1222" s="33">
        <f>IF(Q1222="","",3*S1222+R1222)</f>
        <v/>
      </c>
      <c r="V1222" s="24">
        <f>IF(OR(H1222="",I1222=""),"",IF(H1222&gt;I1222,3,IF(H1222=I1222,1,0)))</f>
        <v/>
      </c>
      <c r="W1222" s="24">
        <f>IF(OR(H1222="",I1222=""),"",IF(I1222&gt;H1222,3,IF(H1222=I1222,1,0)))</f>
        <v/>
      </c>
      <c r="X1222" s="24">
        <f>IF(OR(H1222="",I1222=""),0,1)</f>
        <v/>
      </c>
      <c r="Y1222" s="24" t="n"/>
    </row>
    <row r="1223">
      <c r="A1223" s="24" t="inlineStr">
        <is>
          <t>E2-Blackpoo-LeytonOr</t>
        </is>
      </c>
      <c r="B1223" s="24" t="inlineStr">
        <is>
          <t>E2</t>
        </is>
      </c>
      <c r="C1223" s="24" t="inlineStr">
        <is>
          <t>League One</t>
        </is>
      </c>
      <c r="D1223" s="24" t="n">
        <v>25</v>
      </c>
      <c r="E1223" s="29" t="n">
        <v>46403.625</v>
      </c>
      <c r="F1223" s="24" t="inlineStr">
        <is>
          <t>Blackpool</t>
        </is>
      </c>
      <c r="G1223" s="24" t="inlineStr">
        <is>
          <t>Leyton Orient</t>
        </is>
      </c>
      <c r="H1223" s="37" t="n"/>
      <c r="I1223" s="37" t="n"/>
      <c r="J1223" s="37" t="n"/>
      <c r="K1223" s="37" t="n"/>
      <c r="L1223" s="31" t="n">
        <v>0.4515593205064393</v>
      </c>
      <c r="M1223" s="31" t="n">
        <v>0.2770634094038467</v>
      </c>
      <c r="N1223" s="31" t="n">
        <v>0.2713772700897141</v>
      </c>
      <c r="O1223" s="33">
        <f>3*L1223+M1223</f>
        <v/>
      </c>
      <c r="P1223" s="33">
        <f>3*N1223+M1223</f>
        <v/>
      </c>
      <c r="Q1223" s="31">
        <f>IF(OR(J1223="",K1223=""),"",SUMPRODUCT(POISSON(Helper!$A$2:$A$122,J1223,FALSE)*POISSON(Helper!$B$2:$B$122,K1223,FALSE)*Helper!$C$2:$C$122))</f>
        <v/>
      </c>
      <c r="R1223" s="31">
        <f>IF(OR(J1223="",K1223=""),"",SUMPRODUCT(POISSON(Helper!$A$2:$A$122,J1223,FALSE)*POISSON(Helper!$B$2:$B$122,K1223,FALSE)*Helper!$D$2:$D$122))</f>
        <v/>
      </c>
      <c r="S1223" s="31">
        <f>IF(Q1223="","",1-Q1223-R1223)</f>
        <v/>
      </c>
      <c r="T1223" s="33">
        <f>IF(Q1223="","",3*Q1223+R1223)</f>
        <v/>
      </c>
      <c r="U1223" s="33">
        <f>IF(Q1223="","",3*S1223+R1223)</f>
        <v/>
      </c>
      <c r="V1223" s="24">
        <f>IF(OR(H1223="",I1223=""),"",IF(H1223&gt;I1223,3,IF(H1223=I1223,1,0)))</f>
        <v/>
      </c>
      <c r="W1223" s="24">
        <f>IF(OR(H1223="",I1223=""),"",IF(I1223&gt;H1223,3,IF(H1223=I1223,1,0)))</f>
        <v/>
      </c>
      <c r="X1223" s="24">
        <f>IF(OR(H1223="",I1223=""),0,1)</f>
        <v/>
      </c>
      <c r="Y1223" s="24" t="n"/>
    </row>
    <row r="1224">
      <c r="A1224" s="24" t="inlineStr">
        <is>
          <t>E2-Bromley-Stockpor</t>
        </is>
      </c>
      <c r="B1224" s="24" t="inlineStr">
        <is>
          <t>E2</t>
        </is>
      </c>
      <c r="C1224" s="24" t="inlineStr">
        <is>
          <t>League One</t>
        </is>
      </c>
      <c r="D1224" s="24" t="n">
        <v>25</v>
      </c>
      <c r="E1224" s="29" t="n">
        <v>46403.625</v>
      </c>
      <c r="F1224" s="24" t="inlineStr">
        <is>
          <t>Bromley</t>
        </is>
      </c>
      <c r="G1224" s="24" t="inlineStr">
        <is>
          <t>Stockport</t>
        </is>
      </c>
      <c r="H1224" s="37" t="n"/>
      <c r="I1224" s="37" t="n"/>
      <c r="J1224" s="37" t="n"/>
      <c r="K1224" s="37" t="n"/>
      <c r="L1224" s="31" t="n">
        <v>0.2926072540412193</v>
      </c>
      <c r="M1224" s="31" t="n">
        <v>0.2806848385567203</v>
      </c>
      <c r="N1224" s="31" t="n">
        <v>0.4267079074020603</v>
      </c>
      <c r="O1224" s="33">
        <f>3*L1224+M1224</f>
        <v/>
      </c>
      <c r="P1224" s="33">
        <f>3*N1224+M1224</f>
        <v/>
      </c>
      <c r="Q1224" s="31">
        <f>IF(OR(J1224="",K1224=""),"",SUMPRODUCT(POISSON(Helper!$A$2:$A$122,J1224,FALSE)*POISSON(Helper!$B$2:$B$122,K1224,FALSE)*Helper!$C$2:$C$122))</f>
        <v/>
      </c>
      <c r="R1224" s="31">
        <f>IF(OR(J1224="",K1224=""),"",SUMPRODUCT(POISSON(Helper!$A$2:$A$122,J1224,FALSE)*POISSON(Helper!$B$2:$B$122,K1224,FALSE)*Helper!$D$2:$D$122))</f>
        <v/>
      </c>
      <c r="S1224" s="31">
        <f>IF(Q1224="","",1-Q1224-R1224)</f>
        <v/>
      </c>
      <c r="T1224" s="33">
        <f>IF(Q1224="","",3*Q1224+R1224)</f>
        <v/>
      </c>
      <c r="U1224" s="33">
        <f>IF(Q1224="","",3*S1224+R1224)</f>
        <v/>
      </c>
      <c r="V1224" s="24">
        <f>IF(OR(H1224="",I1224=""),"",IF(H1224&gt;I1224,3,IF(H1224=I1224,1,0)))</f>
        <v/>
      </c>
      <c r="W1224" s="24">
        <f>IF(OR(H1224="",I1224=""),"",IF(I1224&gt;H1224,3,IF(H1224=I1224,1,0)))</f>
        <v/>
      </c>
      <c r="X1224" s="24">
        <f>IF(OR(H1224="",I1224=""),0,1)</f>
        <v/>
      </c>
      <c r="Y1224" s="24" t="n"/>
    </row>
    <row r="1225">
      <c r="A1225" s="24" t="inlineStr">
        <is>
          <t>E2-Burton-Peterbor</t>
        </is>
      </c>
      <c r="B1225" s="24" t="inlineStr">
        <is>
          <t>E2</t>
        </is>
      </c>
      <c r="C1225" s="24" t="inlineStr">
        <is>
          <t>League One</t>
        </is>
      </c>
      <c r="D1225" s="24" t="n">
        <v>25</v>
      </c>
      <c r="E1225" s="29" t="n">
        <v>46403.625</v>
      </c>
      <c r="F1225" s="24" t="inlineStr">
        <is>
          <t>Burton</t>
        </is>
      </c>
      <c r="G1225" s="24" t="inlineStr">
        <is>
          <t>Peterborough</t>
        </is>
      </c>
      <c r="H1225" s="37" t="n"/>
      <c r="I1225" s="37" t="n"/>
      <c r="J1225" s="37" t="n"/>
      <c r="K1225" s="37" t="n"/>
      <c r="L1225" s="31" t="n">
        <v>0.3814753011989532</v>
      </c>
      <c r="M1225" s="31" t="n">
        <v>0.2846066934027986</v>
      </c>
      <c r="N1225" s="31" t="n">
        <v>0.3339180053982482</v>
      </c>
      <c r="O1225" s="33">
        <f>3*L1225+M1225</f>
        <v/>
      </c>
      <c r="P1225" s="33">
        <f>3*N1225+M1225</f>
        <v/>
      </c>
      <c r="Q1225" s="31">
        <f>IF(OR(J1225="",K1225=""),"",SUMPRODUCT(POISSON(Helper!$A$2:$A$122,J1225,FALSE)*POISSON(Helper!$B$2:$B$122,K1225,FALSE)*Helper!$C$2:$C$122))</f>
        <v/>
      </c>
      <c r="R1225" s="31">
        <f>IF(OR(J1225="",K1225=""),"",SUMPRODUCT(POISSON(Helper!$A$2:$A$122,J1225,FALSE)*POISSON(Helper!$B$2:$B$122,K1225,FALSE)*Helper!$D$2:$D$122))</f>
        <v/>
      </c>
      <c r="S1225" s="31">
        <f>IF(Q1225="","",1-Q1225-R1225)</f>
        <v/>
      </c>
      <c r="T1225" s="33">
        <f>IF(Q1225="","",3*Q1225+R1225)</f>
        <v/>
      </c>
      <c r="U1225" s="33">
        <f>IF(Q1225="","",3*S1225+R1225)</f>
        <v/>
      </c>
      <c r="V1225" s="24">
        <f>IF(OR(H1225="",I1225=""),"",IF(H1225&gt;I1225,3,IF(H1225=I1225,1,0)))</f>
        <v/>
      </c>
      <c r="W1225" s="24">
        <f>IF(OR(H1225="",I1225=""),"",IF(I1225&gt;H1225,3,IF(H1225=I1225,1,0)))</f>
        <v/>
      </c>
      <c r="X1225" s="24">
        <f>IF(OR(H1225="",I1225=""),0,1)</f>
        <v/>
      </c>
      <c r="Y1225" s="24" t="n"/>
    </row>
    <row r="1226">
      <c r="A1226" s="24" t="inlineStr">
        <is>
          <t>E2-Cambridg-Barnsley</t>
        </is>
      </c>
      <c r="B1226" s="24" t="inlineStr">
        <is>
          <t>E2</t>
        </is>
      </c>
      <c r="C1226" s="24" t="inlineStr">
        <is>
          <t>League One</t>
        </is>
      </c>
      <c r="D1226" s="24" t="n">
        <v>25</v>
      </c>
      <c r="E1226" s="29" t="n">
        <v>46403.625</v>
      </c>
      <c r="F1226" s="24" t="inlineStr">
        <is>
          <t>Cambridge</t>
        </is>
      </c>
      <c r="G1226" s="24" t="inlineStr">
        <is>
          <t>Barnsley</t>
        </is>
      </c>
      <c r="H1226" s="37" t="n"/>
      <c r="I1226" s="37" t="n"/>
      <c r="J1226" s="37" t="n"/>
      <c r="K1226" s="37" t="n"/>
      <c r="L1226" s="31" t="n">
        <v>0.3766431695337096</v>
      </c>
      <c r="M1226" s="31" t="n">
        <v>0.2848086144612268</v>
      </c>
      <c r="N1226" s="31" t="n">
        <v>0.3385482160050636</v>
      </c>
      <c r="O1226" s="33">
        <f>3*L1226+M1226</f>
        <v/>
      </c>
      <c r="P1226" s="33">
        <f>3*N1226+M1226</f>
        <v/>
      </c>
      <c r="Q1226" s="31">
        <f>IF(OR(J1226="",K1226=""),"",SUMPRODUCT(POISSON(Helper!$A$2:$A$122,J1226,FALSE)*POISSON(Helper!$B$2:$B$122,K1226,FALSE)*Helper!$C$2:$C$122))</f>
        <v/>
      </c>
      <c r="R1226" s="31">
        <f>IF(OR(J1226="",K1226=""),"",SUMPRODUCT(POISSON(Helper!$A$2:$A$122,J1226,FALSE)*POISSON(Helper!$B$2:$B$122,K1226,FALSE)*Helper!$D$2:$D$122))</f>
        <v/>
      </c>
      <c r="S1226" s="31">
        <f>IF(Q1226="","",1-Q1226-R1226)</f>
        <v/>
      </c>
      <c r="T1226" s="33">
        <f>IF(Q1226="","",3*Q1226+R1226)</f>
        <v/>
      </c>
      <c r="U1226" s="33">
        <f>IF(Q1226="","",3*S1226+R1226)</f>
        <v/>
      </c>
      <c r="V1226" s="24">
        <f>IF(OR(H1226="",I1226=""),"",IF(H1226&gt;I1226,3,IF(H1226=I1226,1,0)))</f>
        <v/>
      </c>
      <c r="W1226" s="24">
        <f>IF(OR(H1226="",I1226=""),"",IF(I1226&gt;H1226,3,IF(H1226=I1226,1,0)))</f>
        <v/>
      </c>
      <c r="X1226" s="24">
        <f>IF(OR(H1226="",I1226=""),0,1)</f>
        <v/>
      </c>
      <c r="Y1226" s="24" t="n"/>
    </row>
    <row r="1227">
      <c r="A1227" s="24" t="inlineStr">
        <is>
          <t>E2-Doncaste-Leiceste</t>
        </is>
      </c>
      <c r="B1227" s="24" t="inlineStr">
        <is>
          <t>E2</t>
        </is>
      </c>
      <c r="C1227" s="24" t="inlineStr">
        <is>
          <t>League One</t>
        </is>
      </c>
      <c r="D1227" s="24" t="n">
        <v>25</v>
      </c>
      <c r="E1227" s="29" t="n">
        <v>46403.625</v>
      </c>
      <c r="F1227" s="24" t="inlineStr">
        <is>
          <t>Doncaster</t>
        </is>
      </c>
      <c r="G1227" s="24" t="inlineStr">
        <is>
          <t>Leicester</t>
        </is>
      </c>
      <c r="H1227" s="37" t="n"/>
      <c r="I1227" s="37" t="n"/>
      <c r="J1227" s="37" t="n"/>
      <c r="K1227" s="37" t="n"/>
      <c r="L1227" s="31" t="n">
        <v>0.2616789137413638</v>
      </c>
      <c r="M1227" s="31" t="n">
        <v>0.2750119858371422</v>
      </c>
      <c r="N1227" s="31" t="n">
        <v>0.463309100421494</v>
      </c>
      <c r="O1227" s="33">
        <f>3*L1227+M1227</f>
        <v/>
      </c>
      <c r="P1227" s="33">
        <f>3*N1227+M1227</f>
        <v/>
      </c>
      <c r="Q1227" s="31">
        <f>IF(OR(J1227="",K1227=""),"",SUMPRODUCT(POISSON(Helper!$A$2:$A$122,J1227,FALSE)*POISSON(Helper!$B$2:$B$122,K1227,FALSE)*Helper!$C$2:$C$122))</f>
        <v/>
      </c>
      <c r="R1227" s="31">
        <f>IF(OR(J1227="",K1227=""),"",SUMPRODUCT(POISSON(Helper!$A$2:$A$122,J1227,FALSE)*POISSON(Helper!$B$2:$B$122,K1227,FALSE)*Helper!$D$2:$D$122))</f>
        <v/>
      </c>
      <c r="S1227" s="31">
        <f>IF(Q1227="","",1-Q1227-R1227)</f>
        <v/>
      </c>
      <c r="T1227" s="33">
        <f>IF(Q1227="","",3*Q1227+R1227)</f>
        <v/>
      </c>
      <c r="U1227" s="33">
        <f>IF(Q1227="","",3*S1227+R1227)</f>
        <v/>
      </c>
      <c r="V1227" s="24">
        <f>IF(OR(H1227="",I1227=""),"",IF(H1227&gt;I1227,3,IF(H1227=I1227,1,0)))</f>
        <v/>
      </c>
      <c r="W1227" s="24">
        <f>IF(OR(H1227="",I1227=""),"",IF(I1227&gt;H1227,3,IF(H1227=I1227,1,0)))</f>
        <v/>
      </c>
      <c r="X1227" s="24">
        <f>IF(OR(H1227="",I1227=""),0,1)</f>
        <v/>
      </c>
      <c r="Y1227" s="24" t="n"/>
    </row>
    <row r="1228">
      <c r="A1228" s="24" t="inlineStr">
        <is>
          <t>E2-Huddersf-Plymouth</t>
        </is>
      </c>
      <c r="B1228" s="24" t="inlineStr">
        <is>
          <t>E2</t>
        </is>
      </c>
      <c r="C1228" s="24" t="inlineStr">
        <is>
          <t>League One</t>
        </is>
      </c>
      <c r="D1228" s="24" t="n">
        <v>25</v>
      </c>
      <c r="E1228" s="29" t="n">
        <v>46403.625</v>
      </c>
      <c r="F1228" s="24" t="inlineStr">
        <is>
          <t>Huddersfield</t>
        </is>
      </c>
      <c r="G1228" s="24" t="inlineStr">
        <is>
          <t>Plymouth</t>
        </is>
      </c>
      <c r="H1228" s="37" t="n"/>
      <c r="I1228" s="37" t="n"/>
      <c r="J1228" s="37" t="n"/>
      <c r="K1228" s="37" t="n"/>
      <c r="L1228" s="31" t="n">
        <v>0.4143840020510401</v>
      </c>
      <c r="M1228" s="31" t="n">
        <v>0.2821054043650089</v>
      </c>
      <c r="N1228" s="31" t="n">
        <v>0.303510593583951</v>
      </c>
      <c r="O1228" s="33">
        <f>3*L1228+M1228</f>
        <v/>
      </c>
      <c r="P1228" s="33">
        <f>3*N1228+M1228</f>
        <v/>
      </c>
      <c r="Q1228" s="31">
        <f>IF(OR(J1228="",K1228=""),"",SUMPRODUCT(POISSON(Helper!$A$2:$A$122,J1228,FALSE)*POISSON(Helper!$B$2:$B$122,K1228,FALSE)*Helper!$C$2:$C$122))</f>
        <v/>
      </c>
      <c r="R1228" s="31">
        <f>IF(OR(J1228="",K1228=""),"",SUMPRODUCT(POISSON(Helper!$A$2:$A$122,J1228,FALSE)*POISSON(Helper!$B$2:$B$122,K1228,FALSE)*Helper!$D$2:$D$122))</f>
        <v/>
      </c>
      <c r="S1228" s="31">
        <f>IF(Q1228="","",1-Q1228-R1228)</f>
        <v/>
      </c>
      <c r="T1228" s="33">
        <f>IF(Q1228="","",3*Q1228+R1228)</f>
        <v/>
      </c>
      <c r="U1228" s="33">
        <f>IF(Q1228="","",3*S1228+R1228)</f>
        <v/>
      </c>
      <c r="V1228" s="24">
        <f>IF(OR(H1228="",I1228=""),"",IF(H1228&gt;I1228,3,IF(H1228=I1228,1,0)))</f>
        <v/>
      </c>
      <c r="W1228" s="24">
        <f>IF(OR(H1228="",I1228=""),"",IF(I1228&gt;H1228,3,IF(H1228=I1228,1,0)))</f>
        <v/>
      </c>
      <c r="X1228" s="24">
        <f>IF(OR(H1228="",I1228=""),0,1)</f>
        <v/>
      </c>
      <c r="Y1228" s="24" t="n"/>
    </row>
    <row r="1229">
      <c r="A1229" s="24" t="inlineStr">
        <is>
          <t>E2-Luton-MKDons</t>
        </is>
      </c>
      <c r="B1229" s="24" t="inlineStr">
        <is>
          <t>E2</t>
        </is>
      </c>
      <c r="C1229" s="24" t="inlineStr">
        <is>
          <t>League One</t>
        </is>
      </c>
      <c r="D1229" s="24" t="n">
        <v>25</v>
      </c>
      <c r="E1229" s="29" t="n">
        <v>46403.625</v>
      </c>
      <c r="F1229" s="24" t="inlineStr">
        <is>
          <t>Luton</t>
        </is>
      </c>
      <c r="G1229" s="24" t="inlineStr">
        <is>
          <t>MK Dons</t>
        </is>
      </c>
      <c r="H1229" s="37" t="n"/>
      <c r="I1229" s="37" t="n"/>
      <c r="J1229" s="37" t="n"/>
      <c r="K1229" s="37" t="n"/>
      <c r="L1229" s="31" t="n">
        <v>0.4420253118478586</v>
      </c>
      <c r="M1229" s="31" t="n">
        <v>0.2785697859684238</v>
      </c>
      <c r="N1229" s="31" t="n">
        <v>0.2794049021837177</v>
      </c>
      <c r="O1229" s="33">
        <f>3*L1229+M1229</f>
        <v/>
      </c>
      <c r="P1229" s="33">
        <f>3*N1229+M1229</f>
        <v/>
      </c>
      <c r="Q1229" s="31">
        <f>IF(OR(J1229="",K1229=""),"",SUMPRODUCT(POISSON(Helper!$A$2:$A$122,J1229,FALSE)*POISSON(Helper!$B$2:$B$122,K1229,FALSE)*Helper!$C$2:$C$122))</f>
        <v/>
      </c>
      <c r="R1229" s="31">
        <f>IF(OR(J1229="",K1229=""),"",SUMPRODUCT(POISSON(Helper!$A$2:$A$122,J1229,FALSE)*POISSON(Helper!$B$2:$B$122,K1229,FALSE)*Helper!$D$2:$D$122))</f>
        <v/>
      </c>
      <c r="S1229" s="31">
        <f>IF(Q1229="","",1-Q1229-R1229)</f>
        <v/>
      </c>
      <c r="T1229" s="33">
        <f>IF(Q1229="","",3*Q1229+R1229)</f>
        <v/>
      </c>
      <c r="U1229" s="33">
        <f>IF(Q1229="","",3*S1229+R1229)</f>
        <v/>
      </c>
      <c r="V1229" s="24">
        <f>IF(OR(H1229="",I1229=""),"",IF(H1229&gt;I1229,3,IF(H1229=I1229,1,0)))</f>
        <v/>
      </c>
      <c r="W1229" s="24">
        <f>IF(OR(H1229="",I1229=""),"",IF(I1229&gt;H1229,3,IF(H1229=I1229,1,0)))</f>
        <v/>
      </c>
      <c r="X1229" s="24">
        <f>IF(OR(H1229="",I1229=""),0,1)</f>
        <v/>
      </c>
      <c r="Y1229" s="24" t="n"/>
    </row>
    <row r="1230">
      <c r="A1230" s="24" t="inlineStr">
        <is>
          <t>E2-NottsCou-Wycombe</t>
        </is>
      </c>
      <c r="B1230" s="24" t="inlineStr">
        <is>
          <t>E2</t>
        </is>
      </c>
      <c r="C1230" s="24" t="inlineStr">
        <is>
          <t>League One</t>
        </is>
      </c>
      <c r="D1230" s="24" t="n">
        <v>25</v>
      </c>
      <c r="E1230" s="29" t="n">
        <v>46403.625</v>
      </c>
      <c r="F1230" s="24" t="inlineStr">
        <is>
          <t>Notts County</t>
        </is>
      </c>
      <c r="G1230" s="24" t="inlineStr">
        <is>
          <t>Wycombe</t>
        </is>
      </c>
      <c r="H1230" s="37" t="n"/>
      <c r="I1230" s="37" t="n"/>
      <c r="J1230" s="37" t="n"/>
      <c r="K1230" s="37" t="n"/>
      <c r="L1230" s="31" t="n">
        <v>0.370409240463959</v>
      </c>
      <c r="M1230" s="31" t="n">
        <v>0.2850040219903484</v>
      </c>
      <c r="N1230" s="31" t="n">
        <v>0.3445867375456926</v>
      </c>
      <c r="O1230" s="33">
        <f>3*L1230+M1230</f>
        <v/>
      </c>
      <c r="P1230" s="33">
        <f>3*N1230+M1230</f>
        <v/>
      </c>
      <c r="Q1230" s="31">
        <f>IF(OR(J1230="",K1230=""),"",SUMPRODUCT(POISSON(Helper!$A$2:$A$122,J1230,FALSE)*POISSON(Helper!$B$2:$B$122,K1230,FALSE)*Helper!$C$2:$C$122))</f>
        <v/>
      </c>
      <c r="R1230" s="31">
        <f>IF(OR(J1230="",K1230=""),"",SUMPRODUCT(POISSON(Helper!$A$2:$A$122,J1230,FALSE)*POISSON(Helper!$B$2:$B$122,K1230,FALSE)*Helper!$D$2:$D$122))</f>
        <v/>
      </c>
      <c r="S1230" s="31">
        <f>IF(Q1230="","",1-Q1230-R1230)</f>
        <v/>
      </c>
      <c r="T1230" s="33">
        <f>IF(Q1230="","",3*Q1230+R1230)</f>
        <v/>
      </c>
      <c r="U1230" s="33">
        <f>IF(Q1230="","",3*S1230+R1230)</f>
        <v/>
      </c>
      <c r="V1230" s="24">
        <f>IF(OR(H1230="",I1230=""),"",IF(H1230&gt;I1230,3,IF(H1230=I1230,1,0)))</f>
        <v/>
      </c>
      <c r="W1230" s="24">
        <f>IF(OR(H1230="",I1230=""),"",IF(I1230&gt;H1230,3,IF(H1230=I1230,1,0)))</f>
        <v/>
      </c>
      <c r="X1230" s="24">
        <f>IF(OR(H1230="",I1230=""),0,1)</f>
        <v/>
      </c>
      <c r="Y1230" s="24" t="n"/>
    </row>
    <row r="1231">
      <c r="A1231" s="24" t="inlineStr">
        <is>
          <t>E2-Oxford-Mansfiel</t>
        </is>
      </c>
      <c r="B1231" s="24" t="inlineStr">
        <is>
          <t>E2</t>
        </is>
      </c>
      <c r="C1231" s="24" t="inlineStr">
        <is>
          <t>League One</t>
        </is>
      </c>
      <c r="D1231" s="24" t="n">
        <v>25</v>
      </c>
      <c r="E1231" s="29" t="n">
        <v>46403.625</v>
      </c>
      <c r="F1231" s="24" t="inlineStr">
        <is>
          <t>Oxford</t>
        </is>
      </c>
      <c r="G1231" s="24" t="inlineStr">
        <is>
          <t>Mansfield</t>
        </is>
      </c>
      <c r="H1231" s="37" t="n"/>
      <c r="I1231" s="37" t="n"/>
      <c r="J1231" s="37" t="n"/>
      <c r="K1231" s="37" t="n"/>
      <c r="L1231" s="31" t="n">
        <v>0.4343387478477067</v>
      </c>
      <c r="M1231" s="31" t="n">
        <v>0.2796788011863938</v>
      </c>
      <c r="N1231" s="31" t="n">
        <v>0.2859824509658994</v>
      </c>
      <c r="O1231" s="33">
        <f>3*L1231+M1231</f>
        <v/>
      </c>
      <c r="P1231" s="33">
        <f>3*N1231+M1231</f>
        <v/>
      </c>
      <c r="Q1231" s="31">
        <f>IF(OR(J1231="",K1231=""),"",SUMPRODUCT(POISSON(Helper!$A$2:$A$122,J1231,FALSE)*POISSON(Helper!$B$2:$B$122,K1231,FALSE)*Helper!$C$2:$C$122))</f>
        <v/>
      </c>
      <c r="R1231" s="31">
        <f>IF(OR(J1231="",K1231=""),"",SUMPRODUCT(POISSON(Helper!$A$2:$A$122,J1231,FALSE)*POISSON(Helper!$B$2:$B$122,K1231,FALSE)*Helper!$D$2:$D$122))</f>
        <v/>
      </c>
      <c r="S1231" s="31">
        <f>IF(Q1231="","",1-Q1231-R1231)</f>
        <v/>
      </c>
      <c r="T1231" s="33">
        <f>IF(Q1231="","",3*Q1231+R1231)</f>
        <v/>
      </c>
      <c r="U1231" s="33">
        <f>IF(Q1231="","",3*S1231+R1231)</f>
        <v/>
      </c>
      <c r="V1231" s="24">
        <f>IF(OR(H1231="",I1231=""),"",IF(H1231&gt;I1231,3,IF(H1231=I1231,1,0)))</f>
        <v/>
      </c>
      <c r="W1231" s="24">
        <f>IF(OR(H1231="",I1231=""),"",IF(I1231&gt;H1231,3,IF(H1231=I1231,1,0)))</f>
        <v/>
      </c>
      <c r="X1231" s="24">
        <f>IF(OR(H1231="",I1231=""),0,1)</f>
        <v/>
      </c>
      <c r="Y1231" s="24" t="n"/>
    </row>
    <row r="1232">
      <c r="A1232" s="24" t="inlineStr">
        <is>
          <t>E2-Reading-Wigan</t>
        </is>
      </c>
      <c r="B1232" s="24" t="inlineStr">
        <is>
          <t>E2</t>
        </is>
      </c>
      <c r="C1232" s="24" t="inlineStr">
        <is>
          <t>League One</t>
        </is>
      </c>
      <c r="D1232" s="24" t="n">
        <v>25</v>
      </c>
      <c r="E1232" s="29" t="n">
        <v>46403.625</v>
      </c>
      <c r="F1232" s="24" t="inlineStr">
        <is>
          <t>Reading</t>
        </is>
      </c>
      <c r="G1232" s="24" t="inlineStr">
        <is>
          <t>Wigan</t>
        </is>
      </c>
      <c r="H1232" s="37" t="n"/>
      <c r="I1232" s="37" t="n"/>
      <c r="J1232" s="37" t="n"/>
      <c r="K1232" s="37" t="n"/>
      <c r="L1232" s="31" t="n">
        <v>0.4253678084168746</v>
      </c>
      <c r="M1232" s="31" t="n">
        <v>0.2808516211311416</v>
      </c>
      <c r="N1232" s="31" t="n">
        <v>0.2937805704519837</v>
      </c>
      <c r="O1232" s="33">
        <f>3*L1232+M1232</f>
        <v/>
      </c>
      <c r="P1232" s="33">
        <f>3*N1232+M1232</f>
        <v/>
      </c>
      <c r="Q1232" s="31">
        <f>IF(OR(J1232="",K1232=""),"",SUMPRODUCT(POISSON(Helper!$A$2:$A$122,J1232,FALSE)*POISSON(Helper!$B$2:$B$122,K1232,FALSE)*Helper!$C$2:$C$122))</f>
        <v/>
      </c>
      <c r="R1232" s="31">
        <f>IF(OR(J1232="",K1232=""),"",SUMPRODUCT(POISSON(Helper!$A$2:$A$122,J1232,FALSE)*POISSON(Helper!$B$2:$B$122,K1232,FALSE)*Helper!$D$2:$D$122))</f>
        <v/>
      </c>
      <c r="S1232" s="31">
        <f>IF(Q1232="","",1-Q1232-R1232)</f>
        <v/>
      </c>
      <c r="T1232" s="33">
        <f>IF(Q1232="","",3*Q1232+R1232)</f>
        <v/>
      </c>
      <c r="U1232" s="33">
        <f>IF(Q1232="","",3*S1232+R1232)</f>
        <v/>
      </c>
      <c r="V1232" s="24">
        <f>IF(OR(H1232="",I1232=""),"",IF(H1232&gt;I1232,3,IF(H1232=I1232,1,0)))</f>
        <v/>
      </c>
      <c r="W1232" s="24">
        <f>IF(OR(H1232="",I1232=""),"",IF(I1232&gt;H1232,3,IF(H1232=I1232,1,0)))</f>
        <v/>
      </c>
      <c r="X1232" s="24">
        <f>IF(OR(H1232="",I1232=""),0,1)</f>
        <v/>
      </c>
      <c r="Y1232" s="24" t="n"/>
    </row>
    <row r="1233">
      <c r="A1233" s="24" t="inlineStr">
        <is>
          <t>E2-Stevenag-Bradford</t>
        </is>
      </c>
      <c r="B1233" s="24" t="inlineStr">
        <is>
          <t>E2</t>
        </is>
      </c>
      <c r="C1233" s="24" t="inlineStr">
        <is>
          <t>League One</t>
        </is>
      </c>
      <c r="D1233" s="24" t="n">
        <v>25</v>
      </c>
      <c r="E1233" s="29" t="n">
        <v>46403.625</v>
      </c>
      <c r="F1233" s="24" t="inlineStr">
        <is>
          <t>Stevenage</t>
        </is>
      </c>
      <c r="G1233" s="24" t="inlineStr">
        <is>
          <t>Bradford</t>
        </is>
      </c>
      <c r="H1233" s="37" t="n"/>
      <c r="I1233" s="37" t="n"/>
      <c r="J1233" s="37" t="n"/>
      <c r="K1233" s="37" t="n"/>
      <c r="L1233" s="31" t="n">
        <v>0.3651647445040553</v>
      </c>
      <c r="M1233" s="31" t="n">
        <v>0.2851107308483086</v>
      </c>
      <c r="N1233" s="31" t="n">
        <v>0.349724524647636</v>
      </c>
      <c r="O1233" s="33">
        <f>3*L1233+M1233</f>
        <v/>
      </c>
      <c r="P1233" s="33">
        <f>3*N1233+M1233</f>
        <v/>
      </c>
      <c r="Q1233" s="31">
        <f>IF(OR(J1233="",K1233=""),"",SUMPRODUCT(POISSON(Helper!$A$2:$A$122,J1233,FALSE)*POISSON(Helper!$B$2:$B$122,K1233,FALSE)*Helper!$C$2:$C$122))</f>
        <v/>
      </c>
      <c r="R1233" s="31">
        <f>IF(OR(J1233="",K1233=""),"",SUMPRODUCT(POISSON(Helper!$A$2:$A$122,J1233,FALSE)*POISSON(Helper!$B$2:$B$122,K1233,FALSE)*Helper!$D$2:$D$122))</f>
        <v/>
      </c>
      <c r="S1233" s="31">
        <f>IF(Q1233="","",1-Q1233-R1233)</f>
        <v/>
      </c>
      <c r="T1233" s="33">
        <f>IF(Q1233="","",3*Q1233+R1233)</f>
        <v/>
      </c>
      <c r="U1233" s="33">
        <f>IF(Q1233="","",3*S1233+R1233)</f>
        <v/>
      </c>
      <c r="V1233" s="24">
        <f>IF(OR(H1233="",I1233=""),"",IF(H1233&gt;I1233,3,IF(H1233=I1233,1,0)))</f>
        <v/>
      </c>
      <c r="W1233" s="24">
        <f>IF(OR(H1233="",I1233=""),"",IF(I1233&gt;H1233,3,IF(H1233=I1233,1,0)))</f>
        <v/>
      </c>
      <c r="X1233" s="24">
        <f>IF(OR(H1233="",I1233=""),0,1)</f>
        <v/>
      </c>
      <c r="Y1233" s="24" t="n"/>
    </row>
    <row r="1234">
      <c r="A1234" s="24" t="inlineStr">
        <is>
          <t>E2-Barnsley-Luton</t>
        </is>
      </c>
      <c r="B1234" s="24" t="inlineStr">
        <is>
          <t>E2</t>
        </is>
      </c>
      <c r="C1234" s="24" t="inlineStr">
        <is>
          <t>League One</t>
        </is>
      </c>
      <c r="D1234" s="24" t="n">
        <v>26</v>
      </c>
      <c r="E1234" s="29" t="n">
        <v>46406.82291666666</v>
      </c>
      <c r="F1234" s="24" t="inlineStr">
        <is>
          <t>Barnsley</t>
        </is>
      </c>
      <c r="G1234" s="24" t="inlineStr">
        <is>
          <t>Luton</t>
        </is>
      </c>
      <c r="H1234" s="37" t="n"/>
      <c r="I1234" s="37" t="n"/>
      <c r="J1234" s="37" t="n"/>
      <c r="K1234" s="37" t="n"/>
      <c r="L1234" s="31" t="n">
        <v>0.3355535805748209</v>
      </c>
      <c r="M1234" s="31" t="n">
        <v>0.2846832341272385</v>
      </c>
      <c r="N1234" s="31" t="n">
        <v>0.3797631852979406</v>
      </c>
      <c r="O1234" s="33">
        <f>3*L1234+M1234</f>
        <v/>
      </c>
      <c r="P1234" s="33">
        <f>3*N1234+M1234</f>
        <v/>
      </c>
      <c r="Q1234" s="31">
        <f>IF(OR(J1234="",K1234=""),"",SUMPRODUCT(POISSON(Helper!$A$2:$A$122,J1234,FALSE)*POISSON(Helper!$B$2:$B$122,K1234,FALSE)*Helper!$C$2:$C$122))</f>
        <v/>
      </c>
      <c r="R1234" s="31">
        <f>IF(OR(J1234="",K1234=""),"",SUMPRODUCT(POISSON(Helper!$A$2:$A$122,J1234,FALSE)*POISSON(Helper!$B$2:$B$122,K1234,FALSE)*Helper!$D$2:$D$122))</f>
        <v/>
      </c>
      <c r="S1234" s="31">
        <f>IF(Q1234="","",1-Q1234-R1234)</f>
        <v/>
      </c>
      <c r="T1234" s="33">
        <f>IF(Q1234="","",3*Q1234+R1234)</f>
        <v/>
      </c>
      <c r="U1234" s="33">
        <f>IF(Q1234="","",3*S1234+R1234)</f>
        <v/>
      </c>
      <c r="V1234" s="24">
        <f>IF(OR(H1234="",I1234=""),"",IF(H1234&gt;I1234,3,IF(H1234=I1234,1,0)))</f>
        <v/>
      </c>
      <c r="W1234" s="24">
        <f>IF(OR(H1234="",I1234=""),"",IF(I1234&gt;H1234,3,IF(H1234=I1234,1,0)))</f>
        <v/>
      </c>
      <c r="X1234" s="24">
        <f>IF(OR(H1234="",I1234=""),0,1)</f>
        <v/>
      </c>
      <c r="Y1234" s="24" t="n"/>
    </row>
    <row r="1235">
      <c r="A1235" s="24" t="inlineStr">
        <is>
          <t>E2-Bradford-Burton</t>
        </is>
      </c>
      <c r="B1235" s="24" t="inlineStr">
        <is>
          <t>E2</t>
        </is>
      </c>
      <c r="C1235" s="24" t="inlineStr">
        <is>
          <t>League One</t>
        </is>
      </c>
      <c r="D1235" s="24" t="n">
        <v>26</v>
      </c>
      <c r="E1235" s="29" t="n">
        <v>46406.82291666666</v>
      </c>
      <c r="F1235" s="24" t="inlineStr">
        <is>
          <t>Bradford</t>
        </is>
      </c>
      <c r="G1235" s="24" t="inlineStr">
        <is>
          <t>Burton</t>
        </is>
      </c>
      <c r="H1235" s="37" t="n"/>
      <c r="I1235" s="37" t="n"/>
      <c r="J1235" s="37" t="n"/>
      <c r="K1235" s="37" t="n"/>
      <c r="L1235" s="31" t="n">
        <v>0.4967873555216323</v>
      </c>
      <c r="M1235" s="31" t="n">
        <v>0.2680319203773354</v>
      </c>
      <c r="N1235" s="31" t="n">
        <v>0.2351807241010324</v>
      </c>
      <c r="O1235" s="33">
        <f>3*L1235+M1235</f>
        <v/>
      </c>
      <c r="P1235" s="33">
        <f>3*N1235+M1235</f>
        <v/>
      </c>
      <c r="Q1235" s="31">
        <f>IF(OR(J1235="",K1235=""),"",SUMPRODUCT(POISSON(Helper!$A$2:$A$122,J1235,FALSE)*POISSON(Helper!$B$2:$B$122,K1235,FALSE)*Helper!$C$2:$C$122))</f>
        <v/>
      </c>
      <c r="R1235" s="31">
        <f>IF(OR(J1235="",K1235=""),"",SUMPRODUCT(POISSON(Helper!$A$2:$A$122,J1235,FALSE)*POISSON(Helper!$B$2:$B$122,K1235,FALSE)*Helper!$D$2:$D$122))</f>
        <v/>
      </c>
      <c r="S1235" s="31">
        <f>IF(Q1235="","",1-Q1235-R1235)</f>
        <v/>
      </c>
      <c r="T1235" s="33">
        <f>IF(Q1235="","",3*Q1235+R1235)</f>
        <v/>
      </c>
      <c r="U1235" s="33">
        <f>IF(Q1235="","",3*S1235+R1235)</f>
        <v/>
      </c>
      <c r="V1235" s="24">
        <f>IF(OR(H1235="",I1235=""),"",IF(H1235&gt;I1235,3,IF(H1235=I1235,1,0)))</f>
        <v/>
      </c>
      <c r="W1235" s="24">
        <f>IF(OR(H1235="",I1235=""),"",IF(I1235&gt;H1235,3,IF(H1235=I1235,1,0)))</f>
        <v/>
      </c>
      <c r="X1235" s="24">
        <f>IF(OR(H1235="",I1235=""),0,1)</f>
        <v/>
      </c>
      <c r="Y1235" s="24" t="n"/>
    </row>
    <row r="1236">
      <c r="A1236" s="24" t="inlineStr">
        <is>
          <t>E2-Leiceste-Bromley</t>
        </is>
      </c>
      <c r="B1236" s="24" t="inlineStr">
        <is>
          <t>E2</t>
        </is>
      </c>
      <c r="C1236" s="24" t="inlineStr">
        <is>
          <t>League One</t>
        </is>
      </c>
      <c r="D1236" s="24" t="n">
        <v>26</v>
      </c>
      <c r="E1236" s="29" t="n">
        <v>46406.82291666666</v>
      </c>
      <c r="F1236" s="24" t="inlineStr">
        <is>
          <t>Leicester</t>
        </is>
      </c>
      <c r="G1236" s="24" t="inlineStr">
        <is>
          <t>Bromley</t>
        </is>
      </c>
      <c r="H1236" s="37" t="n"/>
      <c r="I1236" s="37" t="n"/>
      <c r="J1236" s="37" t="n"/>
      <c r="K1236" s="37" t="n"/>
      <c r="L1236" s="31" t="n">
        <v>0.6517571311821984</v>
      </c>
      <c r="M1236" s="31" t="n">
        <v>0.216313009092685</v>
      </c>
      <c r="N1236" s="31" t="n">
        <v>0.1319298597251167</v>
      </c>
      <c r="O1236" s="33">
        <f>3*L1236+M1236</f>
        <v/>
      </c>
      <c r="P1236" s="33">
        <f>3*N1236+M1236</f>
        <v/>
      </c>
      <c r="Q1236" s="31">
        <f>IF(OR(J1236="",K1236=""),"",SUMPRODUCT(POISSON(Helper!$A$2:$A$122,J1236,FALSE)*POISSON(Helper!$B$2:$B$122,K1236,FALSE)*Helper!$C$2:$C$122))</f>
        <v/>
      </c>
      <c r="R1236" s="31">
        <f>IF(OR(J1236="",K1236=""),"",SUMPRODUCT(POISSON(Helper!$A$2:$A$122,J1236,FALSE)*POISSON(Helper!$B$2:$B$122,K1236,FALSE)*Helper!$D$2:$D$122))</f>
        <v/>
      </c>
      <c r="S1236" s="31">
        <f>IF(Q1236="","",1-Q1236-R1236)</f>
        <v/>
      </c>
      <c r="T1236" s="33">
        <f>IF(Q1236="","",3*Q1236+R1236)</f>
        <v/>
      </c>
      <c r="U1236" s="33">
        <f>IF(Q1236="","",3*S1236+R1236)</f>
        <v/>
      </c>
      <c r="V1236" s="24">
        <f>IF(OR(H1236="",I1236=""),"",IF(H1236&gt;I1236,3,IF(H1236=I1236,1,0)))</f>
        <v/>
      </c>
      <c r="W1236" s="24">
        <f>IF(OR(H1236="",I1236=""),"",IF(I1236&gt;H1236,3,IF(H1236=I1236,1,0)))</f>
        <v/>
      </c>
      <c r="X1236" s="24">
        <f>IF(OR(H1236="",I1236=""),0,1)</f>
        <v/>
      </c>
      <c r="Y1236" s="24" t="n"/>
    </row>
    <row r="1237">
      <c r="A1237" s="24" t="inlineStr">
        <is>
          <t>E2-LeytonOr-Reading</t>
        </is>
      </c>
      <c r="B1237" s="24" t="inlineStr">
        <is>
          <t>E2</t>
        </is>
      </c>
      <c r="C1237" s="24" t="inlineStr">
        <is>
          <t>League One</t>
        </is>
      </c>
      <c r="D1237" s="24" t="n">
        <v>26</v>
      </c>
      <c r="E1237" s="29" t="n">
        <v>46406.82291666666</v>
      </c>
      <c r="F1237" s="24" t="inlineStr">
        <is>
          <t>Leyton Orient</t>
        </is>
      </c>
      <c r="G1237" s="24" t="inlineStr">
        <is>
          <t>Reading</t>
        </is>
      </c>
      <c r="H1237" s="37" t="n"/>
      <c r="I1237" s="37" t="n"/>
      <c r="J1237" s="37" t="n"/>
      <c r="K1237" s="37" t="n"/>
      <c r="L1237" s="31" t="n">
        <v>0.3838167559711515</v>
      </c>
      <c r="M1237" s="31" t="n">
        <v>0.2844931993886864</v>
      </c>
      <c r="N1237" s="31" t="n">
        <v>0.3316900446401621</v>
      </c>
      <c r="O1237" s="33">
        <f>3*L1237+M1237</f>
        <v/>
      </c>
      <c r="P1237" s="33">
        <f>3*N1237+M1237</f>
        <v/>
      </c>
      <c r="Q1237" s="31">
        <f>IF(OR(J1237="",K1237=""),"",SUMPRODUCT(POISSON(Helper!$A$2:$A$122,J1237,FALSE)*POISSON(Helper!$B$2:$B$122,K1237,FALSE)*Helper!$C$2:$C$122))</f>
        <v/>
      </c>
      <c r="R1237" s="31">
        <f>IF(OR(J1237="",K1237=""),"",SUMPRODUCT(POISSON(Helper!$A$2:$A$122,J1237,FALSE)*POISSON(Helper!$B$2:$B$122,K1237,FALSE)*Helper!$D$2:$D$122))</f>
        <v/>
      </c>
      <c r="S1237" s="31">
        <f>IF(Q1237="","",1-Q1237-R1237)</f>
        <v/>
      </c>
      <c r="T1237" s="33">
        <f>IF(Q1237="","",3*Q1237+R1237)</f>
        <v/>
      </c>
      <c r="U1237" s="33">
        <f>IF(Q1237="","",3*S1237+R1237)</f>
        <v/>
      </c>
      <c r="V1237" s="24">
        <f>IF(OR(H1237="",I1237=""),"",IF(H1237&gt;I1237,3,IF(H1237=I1237,1,0)))</f>
        <v/>
      </c>
      <c r="W1237" s="24">
        <f>IF(OR(H1237="",I1237=""),"",IF(I1237&gt;H1237,3,IF(H1237=I1237,1,0)))</f>
        <v/>
      </c>
      <c r="X1237" s="24">
        <f>IF(OR(H1237="",I1237=""),0,1)</f>
        <v/>
      </c>
      <c r="Y1237" s="24" t="n"/>
    </row>
    <row r="1238">
      <c r="A1238" s="24" t="inlineStr">
        <is>
          <t>E2-MKDons-Blackpoo</t>
        </is>
      </c>
      <c r="B1238" s="24" t="inlineStr">
        <is>
          <t>E2</t>
        </is>
      </c>
      <c r="C1238" s="24" t="inlineStr">
        <is>
          <t>League One</t>
        </is>
      </c>
      <c r="D1238" s="24" t="n">
        <v>26</v>
      </c>
      <c r="E1238" s="29" t="n">
        <v>46406.82291666666</v>
      </c>
      <c r="F1238" s="24" t="inlineStr">
        <is>
          <t>MK Dons</t>
        </is>
      </c>
      <c r="G1238" s="24" t="inlineStr">
        <is>
          <t>Blackpool</t>
        </is>
      </c>
      <c r="H1238" s="37" t="n"/>
      <c r="I1238" s="37" t="n"/>
      <c r="J1238" s="37" t="n"/>
      <c r="K1238" s="37" t="n"/>
      <c r="L1238" s="31" t="n">
        <v>0.4393541095944786</v>
      </c>
      <c r="M1238" s="31" t="n">
        <v>0.2789659605801363</v>
      </c>
      <c r="N1238" s="31" t="n">
        <v>0.2816799298253851</v>
      </c>
      <c r="O1238" s="33">
        <f>3*L1238+M1238</f>
        <v/>
      </c>
      <c r="P1238" s="33">
        <f>3*N1238+M1238</f>
        <v/>
      </c>
      <c r="Q1238" s="31">
        <f>IF(OR(J1238="",K1238=""),"",SUMPRODUCT(POISSON(Helper!$A$2:$A$122,J1238,FALSE)*POISSON(Helper!$B$2:$B$122,K1238,FALSE)*Helper!$C$2:$C$122))</f>
        <v/>
      </c>
      <c r="R1238" s="31">
        <f>IF(OR(J1238="",K1238=""),"",SUMPRODUCT(POISSON(Helper!$A$2:$A$122,J1238,FALSE)*POISSON(Helper!$B$2:$B$122,K1238,FALSE)*Helper!$D$2:$D$122))</f>
        <v/>
      </c>
      <c r="S1238" s="31">
        <f>IF(Q1238="","",1-Q1238-R1238)</f>
        <v/>
      </c>
      <c r="T1238" s="33">
        <f>IF(Q1238="","",3*Q1238+R1238)</f>
        <v/>
      </c>
      <c r="U1238" s="33">
        <f>IF(Q1238="","",3*S1238+R1238)</f>
        <v/>
      </c>
      <c r="V1238" s="24">
        <f>IF(OR(H1238="",I1238=""),"",IF(H1238&gt;I1238,3,IF(H1238=I1238,1,0)))</f>
        <v/>
      </c>
      <c r="W1238" s="24">
        <f>IF(OR(H1238="",I1238=""),"",IF(I1238&gt;H1238,3,IF(H1238=I1238,1,0)))</f>
        <v/>
      </c>
      <c r="X1238" s="24">
        <f>IF(OR(H1238="",I1238=""),0,1)</f>
        <v/>
      </c>
      <c r="Y1238" s="24" t="n"/>
    </row>
    <row r="1239">
      <c r="A1239" s="24" t="inlineStr">
        <is>
          <t>E2-Mansfiel-AFCWimbl</t>
        </is>
      </c>
      <c r="B1239" s="24" t="inlineStr">
        <is>
          <t>E2</t>
        </is>
      </c>
      <c r="C1239" s="24" t="inlineStr">
        <is>
          <t>League One</t>
        </is>
      </c>
      <c r="D1239" s="24" t="n">
        <v>26</v>
      </c>
      <c r="E1239" s="29" t="n">
        <v>46406.82291666666</v>
      </c>
      <c r="F1239" s="24" t="inlineStr">
        <is>
          <t>Mansfield</t>
        </is>
      </c>
      <c r="G1239" s="24" t="inlineStr">
        <is>
          <t>AFC Wimbledon</t>
        </is>
      </c>
      <c r="H1239" s="37" t="n"/>
      <c r="I1239" s="37" t="n"/>
      <c r="J1239" s="37" t="n"/>
      <c r="K1239" s="37" t="n"/>
      <c r="L1239" s="31" t="n">
        <v>0.4693728186897539</v>
      </c>
      <c r="M1239" s="31" t="n">
        <v>0.2738707738247957</v>
      </c>
      <c r="N1239" s="31" t="n">
        <v>0.2567564074854504</v>
      </c>
      <c r="O1239" s="33">
        <f>3*L1239+M1239</f>
        <v/>
      </c>
      <c r="P1239" s="33">
        <f>3*N1239+M1239</f>
        <v/>
      </c>
      <c r="Q1239" s="31">
        <f>IF(OR(J1239="",K1239=""),"",SUMPRODUCT(POISSON(Helper!$A$2:$A$122,J1239,FALSE)*POISSON(Helper!$B$2:$B$122,K1239,FALSE)*Helper!$C$2:$C$122))</f>
        <v/>
      </c>
      <c r="R1239" s="31">
        <f>IF(OR(J1239="",K1239=""),"",SUMPRODUCT(POISSON(Helper!$A$2:$A$122,J1239,FALSE)*POISSON(Helper!$B$2:$B$122,K1239,FALSE)*Helper!$D$2:$D$122))</f>
        <v/>
      </c>
      <c r="S1239" s="31">
        <f>IF(Q1239="","",1-Q1239-R1239)</f>
        <v/>
      </c>
      <c r="T1239" s="33">
        <f>IF(Q1239="","",3*Q1239+R1239)</f>
        <v/>
      </c>
      <c r="U1239" s="33">
        <f>IF(Q1239="","",3*S1239+R1239)</f>
        <v/>
      </c>
      <c r="V1239" s="24">
        <f>IF(OR(H1239="",I1239=""),"",IF(H1239&gt;I1239,3,IF(H1239=I1239,1,0)))</f>
        <v/>
      </c>
      <c r="W1239" s="24">
        <f>IF(OR(H1239="",I1239=""),"",IF(I1239&gt;H1239,3,IF(H1239=I1239,1,0)))</f>
        <v/>
      </c>
      <c r="X1239" s="24">
        <f>IF(OR(H1239="",I1239=""),0,1)</f>
        <v/>
      </c>
      <c r="Y1239" s="24" t="n"/>
    </row>
    <row r="1240">
      <c r="A1240" s="24" t="inlineStr">
        <is>
          <t>E2-Peterbor-Huddersf</t>
        </is>
      </c>
      <c r="B1240" s="24" t="inlineStr">
        <is>
          <t>E2</t>
        </is>
      </c>
      <c r="C1240" s="24" t="inlineStr">
        <is>
          <t>League One</t>
        </is>
      </c>
      <c r="D1240" s="24" t="n">
        <v>26</v>
      </c>
      <c r="E1240" s="29" t="n">
        <v>46406.82291666666</v>
      </c>
      <c r="F1240" s="24" t="inlineStr">
        <is>
          <t>Peterborough</t>
        </is>
      </c>
      <c r="G1240" s="24" t="inlineStr">
        <is>
          <t>Huddersfield</t>
        </is>
      </c>
      <c r="H1240" s="37" t="n"/>
      <c r="I1240" s="37" t="n"/>
      <c r="J1240" s="37" t="n"/>
      <c r="K1240" s="37" t="n"/>
      <c r="L1240" s="31" t="n">
        <v>0.3388431752304853</v>
      </c>
      <c r="M1240" s="31" t="n">
        <v>0.2848199363842865</v>
      </c>
      <c r="N1240" s="31" t="n">
        <v>0.3763368883852281</v>
      </c>
      <c r="O1240" s="33">
        <f>3*L1240+M1240</f>
        <v/>
      </c>
      <c r="P1240" s="33">
        <f>3*N1240+M1240</f>
        <v/>
      </c>
      <c r="Q1240" s="31">
        <f>IF(OR(J1240="",K1240=""),"",SUMPRODUCT(POISSON(Helper!$A$2:$A$122,J1240,FALSE)*POISSON(Helper!$B$2:$B$122,K1240,FALSE)*Helper!$C$2:$C$122))</f>
        <v/>
      </c>
      <c r="R1240" s="31">
        <f>IF(OR(J1240="",K1240=""),"",SUMPRODUCT(POISSON(Helper!$A$2:$A$122,J1240,FALSE)*POISSON(Helper!$B$2:$B$122,K1240,FALSE)*Helper!$D$2:$D$122))</f>
        <v/>
      </c>
      <c r="S1240" s="31">
        <f>IF(Q1240="","",1-Q1240-R1240)</f>
        <v/>
      </c>
      <c r="T1240" s="33">
        <f>IF(Q1240="","",3*Q1240+R1240)</f>
        <v/>
      </c>
      <c r="U1240" s="33">
        <f>IF(Q1240="","",3*S1240+R1240)</f>
        <v/>
      </c>
      <c r="V1240" s="24">
        <f>IF(OR(H1240="",I1240=""),"",IF(H1240&gt;I1240,3,IF(H1240=I1240,1,0)))</f>
        <v/>
      </c>
      <c r="W1240" s="24">
        <f>IF(OR(H1240="",I1240=""),"",IF(I1240&gt;H1240,3,IF(H1240=I1240,1,0)))</f>
        <v/>
      </c>
      <c r="X1240" s="24">
        <f>IF(OR(H1240="",I1240=""),0,1)</f>
        <v/>
      </c>
      <c r="Y1240" s="24" t="n"/>
    </row>
    <row r="1241">
      <c r="A1241" s="24" t="inlineStr">
        <is>
          <t>E2-Plymouth-Stevenag</t>
        </is>
      </c>
      <c r="B1241" s="24" t="inlineStr">
        <is>
          <t>E2</t>
        </is>
      </c>
      <c r="C1241" s="24" t="inlineStr">
        <is>
          <t>League One</t>
        </is>
      </c>
      <c r="D1241" s="24" t="n">
        <v>26</v>
      </c>
      <c r="E1241" s="29" t="n">
        <v>46406.82291666666</v>
      </c>
      <c r="F1241" s="24" t="inlineStr">
        <is>
          <t>Plymouth</t>
        </is>
      </c>
      <c r="G1241" s="24" t="inlineStr">
        <is>
          <t>Stevenage</t>
        </is>
      </c>
      <c r="H1241" s="37" t="n"/>
      <c r="I1241" s="37" t="n"/>
      <c r="J1241" s="37" t="n"/>
      <c r="K1241" s="37" t="n"/>
      <c r="L1241" s="31" t="n">
        <v>0.4811442731053629</v>
      </c>
      <c r="M1241" s="31" t="n">
        <v>0.2714982770621998</v>
      </c>
      <c r="N1241" s="31" t="n">
        <v>0.2473574498324373</v>
      </c>
      <c r="O1241" s="33">
        <f>3*L1241+M1241</f>
        <v/>
      </c>
      <c r="P1241" s="33">
        <f>3*N1241+M1241</f>
        <v/>
      </c>
      <c r="Q1241" s="31">
        <f>IF(OR(J1241="",K1241=""),"",SUMPRODUCT(POISSON(Helper!$A$2:$A$122,J1241,FALSE)*POISSON(Helper!$B$2:$B$122,K1241,FALSE)*Helper!$C$2:$C$122))</f>
        <v/>
      </c>
      <c r="R1241" s="31">
        <f>IF(OR(J1241="",K1241=""),"",SUMPRODUCT(POISSON(Helper!$A$2:$A$122,J1241,FALSE)*POISSON(Helper!$B$2:$B$122,K1241,FALSE)*Helper!$D$2:$D$122))</f>
        <v/>
      </c>
      <c r="S1241" s="31">
        <f>IF(Q1241="","",1-Q1241-R1241)</f>
        <v/>
      </c>
      <c r="T1241" s="33">
        <f>IF(Q1241="","",3*Q1241+R1241)</f>
        <v/>
      </c>
      <c r="U1241" s="33">
        <f>IF(Q1241="","",3*S1241+R1241)</f>
        <v/>
      </c>
      <c r="V1241" s="24">
        <f>IF(OR(H1241="",I1241=""),"",IF(H1241&gt;I1241,3,IF(H1241=I1241,1,0)))</f>
        <v/>
      </c>
      <c r="W1241" s="24">
        <f>IF(OR(H1241="",I1241=""),"",IF(I1241&gt;H1241,3,IF(H1241=I1241,1,0)))</f>
        <v/>
      </c>
      <c r="X1241" s="24">
        <f>IF(OR(H1241="",I1241=""),0,1)</f>
        <v/>
      </c>
      <c r="Y1241" s="24" t="n"/>
    </row>
    <row r="1242">
      <c r="A1242" s="24" t="inlineStr">
        <is>
          <t>E2-Sheffiel-NottsCou</t>
        </is>
      </c>
      <c r="B1242" s="24" t="inlineStr">
        <is>
          <t>E2</t>
        </is>
      </c>
      <c r="C1242" s="24" t="inlineStr">
        <is>
          <t>League One</t>
        </is>
      </c>
      <c r="D1242" s="24" t="n">
        <v>26</v>
      </c>
      <c r="E1242" s="29" t="n">
        <v>46406.82291666666</v>
      </c>
      <c r="F1242" s="24" t="inlineStr">
        <is>
          <t>Sheffield Wed</t>
        </is>
      </c>
      <c r="G1242" s="24" t="inlineStr">
        <is>
          <t>Notts County</t>
        </is>
      </c>
      <c r="H1242" s="37" t="n"/>
      <c r="I1242" s="37" t="n"/>
      <c r="J1242" s="37" t="n"/>
      <c r="K1242" s="37" t="n"/>
      <c r="L1242" s="31" t="n">
        <v>0.5174542424586641</v>
      </c>
      <c r="M1242" s="31" t="n">
        <v>0.2629207934670095</v>
      </c>
      <c r="N1242" s="31" t="n">
        <v>0.2196249640743264</v>
      </c>
      <c r="O1242" s="33">
        <f>3*L1242+M1242</f>
        <v/>
      </c>
      <c r="P1242" s="33">
        <f>3*N1242+M1242</f>
        <v/>
      </c>
      <c r="Q1242" s="31">
        <f>IF(OR(J1242="",K1242=""),"",SUMPRODUCT(POISSON(Helper!$A$2:$A$122,J1242,FALSE)*POISSON(Helper!$B$2:$B$122,K1242,FALSE)*Helper!$C$2:$C$122))</f>
        <v/>
      </c>
      <c r="R1242" s="31">
        <f>IF(OR(J1242="",K1242=""),"",SUMPRODUCT(POISSON(Helper!$A$2:$A$122,J1242,FALSE)*POISSON(Helper!$B$2:$B$122,K1242,FALSE)*Helper!$D$2:$D$122))</f>
        <v/>
      </c>
      <c r="S1242" s="31">
        <f>IF(Q1242="","",1-Q1242-R1242)</f>
        <v/>
      </c>
      <c r="T1242" s="33">
        <f>IF(Q1242="","",3*Q1242+R1242)</f>
        <v/>
      </c>
      <c r="U1242" s="33">
        <f>IF(Q1242="","",3*S1242+R1242)</f>
        <v/>
      </c>
      <c r="V1242" s="24">
        <f>IF(OR(H1242="",I1242=""),"",IF(H1242&gt;I1242,3,IF(H1242=I1242,1,0)))</f>
        <v/>
      </c>
      <c r="W1242" s="24">
        <f>IF(OR(H1242="",I1242=""),"",IF(I1242&gt;H1242,3,IF(H1242=I1242,1,0)))</f>
        <v/>
      </c>
      <c r="X1242" s="24">
        <f>IF(OR(H1242="",I1242=""),0,1)</f>
        <v/>
      </c>
      <c r="Y1242" s="24" t="n"/>
    </row>
    <row r="1243">
      <c r="A1243" s="24" t="inlineStr">
        <is>
          <t>E2-Stockpor-Doncaste</t>
        </is>
      </c>
      <c r="B1243" s="24" t="inlineStr">
        <is>
          <t>E2</t>
        </is>
      </c>
      <c r="C1243" s="24" t="inlineStr">
        <is>
          <t>League One</t>
        </is>
      </c>
      <c r="D1243" s="24" t="n">
        <v>26</v>
      </c>
      <c r="E1243" s="29" t="n">
        <v>46406.82291666666</v>
      </c>
      <c r="F1243" s="24" t="inlineStr">
        <is>
          <t>Stockport</t>
        </is>
      </c>
      <c r="G1243" s="24" t="inlineStr">
        <is>
          <t>Doncaster</t>
        </is>
      </c>
      <c r="H1243" s="37" t="n"/>
      <c r="I1243" s="37" t="n"/>
      <c r="J1243" s="37" t="n"/>
      <c r="K1243" s="37" t="n"/>
      <c r="L1243" s="31" t="n">
        <v>0.4650018538380957</v>
      </c>
      <c r="M1243" s="31" t="n">
        <v>0.2746990026746999</v>
      </c>
      <c r="N1243" s="31" t="n">
        <v>0.2602991434872045</v>
      </c>
      <c r="O1243" s="33">
        <f>3*L1243+M1243</f>
        <v/>
      </c>
      <c r="P1243" s="33">
        <f>3*N1243+M1243</f>
        <v/>
      </c>
      <c r="Q1243" s="31">
        <f>IF(OR(J1243="",K1243=""),"",SUMPRODUCT(POISSON(Helper!$A$2:$A$122,J1243,FALSE)*POISSON(Helper!$B$2:$B$122,K1243,FALSE)*Helper!$C$2:$C$122))</f>
        <v/>
      </c>
      <c r="R1243" s="31">
        <f>IF(OR(J1243="",K1243=""),"",SUMPRODUCT(POISSON(Helper!$A$2:$A$122,J1243,FALSE)*POISSON(Helper!$B$2:$B$122,K1243,FALSE)*Helper!$D$2:$D$122))</f>
        <v/>
      </c>
      <c r="S1243" s="31">
        <f>IF(Q1243="","",1-Q1243-R1243)</f>
        <v/>
      </c>
      <c r="T1243" s="33">
        <f>IF(Q1243="","",3*Q1243+R1243)</f>
        <v/>
      </c>
      <c r="U1243" s="33">
        <f>IF(Q1243="","",3*S1243+R1243)</f>
        <v/>
      </c>
      <c r="V1243" s="24">
        <f>IF(OR(H1243="",I1243=""),"",IF(H1243&gt;I1243,3,IF(H1243=I1243,1,0)))</f>
        <v/>
      </c>
      <c r="W1243" s="24">
        <f>IF(OR(H1243="",I1243=""),"",IF(I1243&gt;H1243,3,IF(H1243=I1243,1,0)))</f>
        <v/>
      </c>
      <c r="X1243" s="24">
        <f>IF(OR(H1243="",I1243=""),0,1)</f>
        <v/>
      </c>
      <c r="Y1243" s="24" t="n"/>
    </row>
    <row r="1244">
      <c r="A1244" s="24" t="inlineStr">
        <is>
          <t>E2-Wigan-Oxford</t>
        </is>
      </c>
      <c r="B1244" s="24" t="inlineStr">
        <is>
          <t>E2</t>
        </is>
      </c>
      <c r="C1244" s="24" t="inlineStr">
        <is>
          <t>League One</t>
        </is>
      </c>
      <c r="D1244" s="24" t="n">
        <v>26</v>
      </c>
      <c r="E1244" s="29" t="n">
        <v>46406.82291666666</v>
      </c>
      <c r="F1244" s="24" t="inlineStr">
        <is>
          <t>Wigan</t>
        </is>
      </c>
      <c r="G1244" s="24" t="inlineStr">
        <is>
          <t>Oxford</t>
        </is>
      </c>
      <c r="H1244" s="37" t="n"/>
      <c r="I1244" s="37" t="n"/>
      <c r="J1244" s="37" t="n"/>
      <c r="K1244" s="37" t="n"/>
      <c r="L1244" s="31" t="n">
        <v>0.3951924837218023</v>
      </c>
      <c r="M1244" s="31" t="n">
        <v>0.2837988405624142</v>
      </c>
      <c r="N1244" s="31" t="n">
        <v>0.3210086757157836</v>
      </c>
      <c r="O1244" s="33">
        <f>3*L1244+M1244</f>
        <v/>
      </c>
      <c r="P1244" s="33">
        <f>3*N1244+M1244</f>
        <v/>
      </c>
      <c r="Q1244" s="31">
        <f>IF(OR(J1244="",K1244=""),"",SUMPRODUCT(POISSON(Helper!$A$2:$A$122,J1244,FALSE)*POISSON(Helper!$B$2:$B$122,K1244,FALSE)*Helper!$C$2:$C$122))</f>
        <v/>
      </c>
      <c r="R1244" s="31">
        <f>IF(OR(J1244="",K1244=""),"",SUMPRODUCT(POISSON(Helper!$A$2:$A$122,J1244,FALSE)*POISSON(Helper!$B$2:$B$122,K1244,FALSE)*Helper!$D$2:$D$122))</f>
        <v/>
      </c>
      <c r="S1244" s="31">
        <f>IF(Q1244="","",1-Q1244-R1244)</f>
        <v/>
      </c>
      <c r="T1244" s="33">
        <f>IF(Q1244="","",3*Q1244+R1244)</f>
        <v/>
      </c>
      <c r="U1244" s="33">
        <f>IF(Q1244="","",3*S1244+R1244)</f>
        <v/>
      </c>
      <c r="V1244" s="24">
        <f>IF(OR(H1244="",I1244=""),"",IF(H1244&gt;I1244,3,IF(H1244=I1244,1,0)))</f>
        <v/>
      </c>
      <c r="W1244" s="24">
        <f>IF(OR(H1244="",I1244=""),"",IF(I1244&gt;H1244,3,IF(H1244=I1244,1,0)))</f>
        <v/>
      </c>
      <c r="X1244" s="24">
        <f>IF(OR(H1244="",I1244=""),0,1)</f>
        <v/>
      </c>
      <c r="Y1244" s="24" t="n"/>
    </row>
    <row r="1245">
      <c r="A1245" s="24" t="inlineStr">
        <is>
          <t>E2-Wycombe-Cambridg</t>
        </is>
      </c>
      <c r="B1245" s="24" t="inlineStr">
        <is>
          <t>E2</t>
        </is>
      </c>
      <c r="C1245" s="24" t="inlineStr">
        <is>
          <t>League One</t>
        </is>
      </c>
      <c r="D1245" s="24" t="n">
        <v>26</v>
      </c>
      <c r="E1245" s="29" t="n">
        <v>46406.82291666666</v>
      </c>
      <c r="F1245" s="24" t="inlineStr">
        <is>
          <t>Wycombe</t>
        </is>
      </c>
      <c r="G1245" s="24" t="inlineStr">
        <is>
          <t>Cambridge</t>
        </is>
      </c>
      <c r="H1245" s="37" t="n"/>
      <c r="I1245" s="37" t="n"/>
      <c r="J1245" s="37" t="n"/>
      <c r="K1245" s="37" t="n"/>
      <c r="L1245" s="31" t="n">
        <v>0.4791236692815398</v>
      </c>
      <c r="M1245" s="31" t="n">
        <v>0.2719201014311026</v>
      </c>
      <c r="N1245" s="31" t="n">
        <v>0.2489562292873576</v>
      </c>
      <c r="O1245" s="33">
        <f>3*L1245+M1245</f>
        <v/>
      </c>
      <c r="P1245" s="33">
        <f>3*N1245+M1245</f>
        <v/>
      </c>
      <c r="Q1245" s="31">
        <f>IF(OR(J1245="",K1245=""),"",SUMPRODUCT(POISSON(Helper!$A$2:$A$122,J1245,FALSE)*POISSON(Helper!$B$2:$B$122,K1245,FALSE)*Helper!$C$2:$C$122))</f>
        <v/>
      </c>
      <c r="R1245" s="31">
        <f>IF(OR(J1245="",K1245=""),"",SUMPRODUCT(POISSON(Helper!$A$2:$A$122,J1245,FALSE)*POISSON(Helper!$B$2:$B$122,K1245,FALSE)*Helper!$D$2:$D$122))</f>
        <v/>
      </c>
      <c r="S1245" s="31">
        <f>IF(Q1245="","",1-Q1245-R1245)</f>
        <v/>
      </c>
      <c r="T1245" s="33">
        <f>IF(Q1245="","",3*Q1245+R1245)</f>
        <v/>
      </c>
      <c r="U1245" s="33">
        <f>IF(Q1245="","",3*S1245+R1245)</f>
        <v/>
      </c>
      <c r="V1245" s="24">
        <f>IF(OR(H1245="",I1245=""),"",IF(H1245&gt;I1245,3,IF(H1245=I1245,1,0)))</f>
        <v/>
      </c>
      <c r="W1245" s="24">
        <f>IF(OR(H1245="",I1245=""),"",IF(I1245&gt;H1245,3,IF(H1245=I1245,1,0)))</f>
        <v/>
      </c>
      <c r="X1245" s="24">
        <f>IF(OR(H1245="",I1245=""),0,1)</f>
        <v/>
      </c>
      <c r="Y1245" s="24" t="n"/>
    </row>
    <row r="1246">
      <c r="A1246" s="24" t="inlineStr">
        <is>
          <t>E2-Barnsley-Reading</t>
        </is>
      </c>
      <c r="B1246" s="24" t="inlineStr">
        <is>
          <t>E2</t>
        </is>
      </c>
      <c r="C1246" s="24" t="inlineStr">
        <is>
          <t>League One</t>
        </is>
      </c>
      <c r="D1246" s="24" t="n">
        <v>27</v>
      </c>
      <c r="E1246" s="29" t="n">
        <v>46410.625</v>
      </c>
      <c r="F1246" s="24" t="inlineStr">
        <is>
          <t>Barnsley</t>
        </is>
      </c>
      <c r="G1246" s="24" t="inlineStr">
        <is>
          <t>Reading</t>
        </is>
      </c>
      <c r="H1246" s="37" t="n"/>
      <c r="I1246" s="37" t="n"/>
      <c r="J1246" s="37" t="n"/>
      <c r="K1246" s="37" t="n"/>
      <c r="L1246" s="31" t="n">
        <v>0.4009632628000591</v>
      </c>
      <c r="M1246" s="31" t="n">
        <v>0.2833575188691042</v>
      </c>
      <c r="N1246" s="31" t="n">
        <v>0.3156792183308367</v>
      </c>
      <c r="O1246" s="33">
        <f>3*L1246+M1246</f>
        <v/>
      </c>
      <c r="P1246" s="33">
        <f>3*N1246+M1246</f>
        <v/>
      </c>
      <c r="Q1246" s="31">
        <f>IF(OR(J1246="",K1246=""),"",SUMPRODUCT(POISSON(Helper!$A$2:$A$122,J1246,FALSE)*POISSON(Helper!$B$2:$B$122,K1246,FALSE)*Helper!$C$2:$C$122))</f>
        <v/>
      </c>
      <c r="R1246" s="31">
        <f>IF(OR(J1246="",K1246=""),"",SUMPRODUCT(POISSON(Helper!$A$2:$A$122,J1246,FALSE)*POISSON(Helper!$B$2:$B$122,K1246,FALSE)*Helper!$D$2:$D$122))</f>
        <v/>
      </c>
      <c r="S1246" s="31">
        <f>IF(Q1246="","",1-Q1246-R1246)</f>
        <v/>
      </c>
      <c r="T1246" s="33">
        <f>IF(Q1246="","",3*Q1246+R1246)</f>
        <v/>
      </c>
      <c r="U1246" s="33">
        <f>IF(Q1246="","",3*S1246+R1246)</f>
        <v/>
      </c>
      <c r="V1246" s="24">
        <f>IF(OR(H1246="",I1246=""),"",IF(H1246&gt;I1246,3,IF(H1246=I1246,1,0)))</f>
        <v/>
      </c>
      <c r="W1246" s="24">
        <f>IF(OR(H1246="",I1246=""),"",IF(I1246&gt;H1246,3,IF(H1246=I1246,1,0)))</f>
        <v/>
      </c>
      <c r="X1246" s="24">
        <f>IF(OR(H1246="",I1246=""),0,1)</f>
        <v/>
      </c>
      <c r="Y1246" s="24" t="n"/>
    </row>
    <row r="1247">
      <c r="A1247" s="24" t="inlineStr">
        <is>
          <t>E2-Bradford-Oxford</t>
        </is>
      </c>
      <c r="B1247" s="24" t="inlineStr">
        <is>
          <t>E2</t>
        </is>
      </c>
      <c r="C1247" s="24" t="inlineStr">
        <is>
          <t>League One</t>
        </is>
      </c>
      <c r="D1247" s="24" t="n">
        <v>27</v>
      </c>
      <c r="E1247" s="29" t="n">
        <v>46410.625</v>
      </c>
      <c r="F1247" s="24" t="inlineStr">
        <is>
          <t>Bradford</t>
        </is>
      </c>
      <c r="G1247" s="24" t="inlineStr">
        <is>
          <t>Oxford</t>
        </is>
      </c>
      <c r="H1247" s="37" t="n"/>
      <c r="I1247" s="37" t="n"/>
      <c r="J1247" s="37" t="n"/>
      <c r="K1247" s="37" t="n"/>
      <c r="L1247" s="31" t="n">
        <v>0.4355033423139342</v>
      </c>
      <c r="M1247" s="31" t="n">
        <v>0.2795169006327382</v>
      </c>
      <c r="N1247" s="31" t="n">
        <v>0.2849797570533277</v>
      </c>
      <c r="O1247" s="33">
        <f>3*L1247+M1247</f>
        <v/>
      </c>
      <c r="P1247" s="33">
        <f>3*N1247+M1247</f>
        <v/>
      </c>
      <c r="Q1247" s="31">
        <f>IF(OR(J1247="",K1247=""),"",SUMPRODUCT(POISSON(Helper!$A$2:$A$122,J1247,FALSE)*POISSON(Helper!$B$2:$B$122,K1247,FALSE)*Helper!$C$2:$C$122))</f>
        <v/>
      </c>
      <c r="R1247" s="31">
        <f>IF(OR(J1247="",K1247=""),"",SUMPRODUCT(POISSON(Helper!$A$2:$A$122,J1247,FALSE)*POISSON(Helper!$B$2:$B$122,K1247,FALSE)*Helper!$D$2:$D$122))</f>
        <v/>
      </c>
      <c r="S1247" s="31">
        <f>IF(Q1247="","",1-Q1247-R1247)</f>
        <v/>
      </c>
      <c r="T1247" s="33">
        <f>IF(Q1247="","",3*Q1247+R1247)</f>
        <v/>
      </c>
      <c r="U1247" s="33">
        <f>IF(Q1247="","",3*S1247+R1247)</f>
        <v/>
      </c>
      <c r="V1247" s="24">
        <f>IF(OR(H1247="",I1247=""),"",IF(H1247&gt;I1247,3,IF(H1247=I1247,1,0)))</f>
        <v/>
      </c>
      <c r="W1247" s="24">
        <f>IF(OR(H1247="",I1247=""),"",IF(I1247&gt;H1247,3,IF(H1247=I1247,1,0)))</f>
        <v/>
      </c>
      <c r="X1247" s="24">
        <f>IF(OR(H1247="",I1247=""),0,1)</f>
        <v/>
      </c>
      <c r="Y1247" s="24" t="n"/>
    </row>
    <row r="1248">
      <c r="A1248" s="24" t="inlineStr">
        <is>
          <t>E2-Leiceste-Luton</t>
        </is>
      </c>
      <c r="B1248" s="24" t="inlineStr">
        <is>
          <t>E2</t>
        </is>
      </c>
      <c r="C1248" s="24" t="inlineStr">
        <is>
          <t>League One</t>
        </is>
      </c>
      <c r="D1248" s="24" t="n">
        <v>27</v>
      </c>
      <c r="E1248" s="29" t="n">
        <v>46410.625</v>
      </c>
      <c r="F1248" s="24" t="inlineStr">
        <is>
          <t>Leicester</t>
        </is>
      </c>
      <c r="G1248" s="24" t="inlineStr">
        <is>
          <t>Luton</t>
        </is>
      </c>
      <c r="H1248" s="37" t="n"/>
      <c r="I1248" s="37" t="n"/>
      <c r="J1248" s="37" t="n"/>
      <c r="K1248" s="37" t="n"/>
      <c r="L1248" s="31" t="n">
        <v>0.4927513267259918</v>
      </c>
      <c r="M1248" s="31" t="n">
        <v>0.2689599809757351</v>
      </c>
      <c r="N1248" s="31" t="n">
        <v>0.2382886922982732</v>
      </c>
      <c r="O1248" s="33">
        <f>3*L1248+M1248</f>
        <v/>
      </c>
      <c r="P1248" s="33">
        <f>3*N1248+M1248</f>
        <v/>
      </c>
      <c r="Q1248" s="31">
        <f>IF(OR(J1248="",K1248=""),"",SUMPRODUCT(POISSON(Helper!$A$2:$A$122,J1248,FALSE)*POISSON(Helper!$B$2:$B$122,K1248,FALSE)*Helper!$C$2:$C$122))</f>
        <v/>
      </c>
      <c r="R1248" s="31">
        <f>IF(OR(J1248="",K1248=""),"",SUMPRODUCT(POISSON(Helper!$A$2:$A$122,J1248,FALSE)*POISSON(Helper!$B$2:$B$122,K1248,FALSE)*Helper!$D$2:$D$122))</f>
        <v/>
      </c>
      <c r="S1248" s="31">
        <f>IF(Q1248="","",1-Q1248-R1248)</f>
        <v/>
      </c>
      <c r="T1248" s="33">
        <f>IF(Q1248="","",3*Q1248+R1248)</f>
        <v/>
      </c>
      <c r="U1248" s="33">
        <f>IF(Q1248="","",3*S1248+R1248)</f>
        <v/>
      </c>
      <c r="V1248" s="24">
        <f>IF(OR(H1248="",I1248=""),"",IF(H1248&gt;I1248,3,IF(H1248=I1248,1,0)))</f>
        <v/>
      </c>
      <c r="W1248" s="24">
        <f>IF(OR(H1248="",I1248=""),"",IF(I1248&gt;H1248,3,IF(H1248=I1248,1,0)))</f>
        <v/>
      </c>
      <c r="X1248" s="24">
        <f>IF(OR(H1248="",I1248=""),0,1)</f>
        <v/>
      </c>
      <c r="Y1248" s="24" t="n"/>
    </row>
    <row r="1249">
      <c r="A1249" s="24" t="inlineStr">
        <is>
          <t>E2-LeytonOr-Burton</t>
        </is>
      </c>
      <c r="B1249" s="24" t="inlineStr">
        <is>
          <t>E2</t>
        </is>
      </c>
      <c r="C1249" s="24" t="inlineStr">
        <is>
          <t>League One</t>
        </is>
      </c>
      <c r="D1249" s="24" t="n">
        <v>27</v>
      </c>
      <c r="E1249" s="29" t="n">
        <v>46410.625</v>
      </c>
      <c r="F1249" s="24" t="inlineStr">
        <is>
          <t>Leyton Orient</t>
        </is>
      </c>
      <c r="G1249" s="24" t="inlineStr">
        <is>
          <t>Burton</t>
        </is>
      </c>
      <c r="H1249" s="37" t="n"/>
      <c r="I1249" s="37" t="n"/>
      <c r="J1249" s="37" t="n"/>
      <c r="K1249" s="37" t="n"/>
      <c r="L1249" s="31" t="n">
        <v>0.4400934980212062</v>
      </c>
      <c r="M1249" s="31" t="n">
        <v>0.2788574431230118</v>
      </c>
      <c r="N1249" s="31" t="n">
        <v>0.2810490588557821</v>
      </c>
      <c r="O1249" s="33">
        <f>3*L1249+M1249</f>
        <v/>
      </c>
      <c r="P1249" s="33">
        <f>3*N1249+M1249</f>
        <v/>
      </c>
      <c r="Q1249" s="31">
        <f>IF(OR(J1249="",K1249=""),"",SUMPRODUCT(POISSON(Helper!$A$2:$A$122,J1249,FALSE)*POISSON(Helper!$B$2:$B$122,K1249,FALSE)*Helper!$C$2:$C$122))</f>
        <v/>
      </c>
      <c r="R1249" s="31">
        <f>IF(OR(J1249="",K1249=""),"",SUMPRODUCT(POISSON(Helper!$A$2:$A$122,J1249,FALSE)*POISSON(Helper!$B$2:$B$122,K1249,FALSE)*Helper!$D$2:$D$122))</f>
        <v/>
      </c>
      <c r="S1249" s="31">
        <f>IF(Q1249="","",1-Q1249-R1249)</f>
        <v/>
      </c>
      <c r="T1249" s="33">
        <f>IF(Q1249="","",3*Q1249+R1249)</f>
        <v/>
      </c>
      <c r="U1249" s="33">
        <f>IF(Q1249="","",3*S1249+R1249)</f>
        <v/>
      </c>
      <c r="V1249" s="24">
        <f>IF(OR(H1249="",I1249=""),"",IF(H1249&gt;I1249,3,IF(H1249=I1249,1,0)))</f>
        <v/>
      </c>
      <c r="W1249" s="24">
        <f>IF(OR(H1249="",I1249=""),"",IF(I1249&gt;H1249,3,IF(H1249=I1249,1,0)))</f>
        <v/>
      </c>
      <c r="X1249" s="24">
        <f>IF(OR(H1249="",I1249=""),0,1)</f>
        <v/>
      </c>
      <c r="Y1249" s="24" t="n"/>
    </row>
    <row r="1250">
      <c r="A1250" s="24" t="inlineStr">
        <is>
          <t>E2-MKDons-Stevenag</t>
        </is>
      </c>
      <c r="B1250" s="24" t="inlineStr">
        <is>
          <t>E2</t>
        </is>
      </c>
      <c r="C1250" s="24" t="inlineStr">
        <is>
          <t>League One</t>
        </is>
      </c>
      <c r="D1250" s="24" t="n">
        <v>27</v>
      </c>
      <c r="E1250" s="29" t="n">
        <v>46410.625</v>
      </c>
      <c r="F1250" s="24" t="inlineStr">
        <is>
          <t>MK Dons</t>
        </is>
      </c>
      <c r="G1250" s="24" t="inlineStr">
        <is>
          <t>Stevenage</t>
        </is>
      </c>
      <c r="H1250" s="37" t="n"/>
      <c r="I1250" s="37" t="n"/>
      <c r="J1250" s="37" t="n"/>
      <c r="K1250" s="37" t="n"/>
      <c r="L1250" s="31" t="n">
        <v>0.4714752014920105</v>
      </c>
      <c r="M1250" s="31" t="n">
        <v>0.2734621669392308</v>
      </c>
      <c r="N1250" s="31" t="n">
        <v>0.2550626315687587</v>
      </c>
      <c r="O1250" s="33">
        <f>3*L1250+M1250</f>
        <v/>
      </c>
      <c r="P1250" s="33">
        <f>3*N1250+M1250</f>
        <v/>
      </c>
      <c r="Q1250" s="31">
        <f>IF(OR(J1250="",K1250=""),"",SUMPRODUCT(POISSON(Helper!$A$2:$A$122,J1250,FALSE)*POISSON(Helper!$B$2:$B$122,K1250,FALSE)*Helper!$C$2:$C$122))</f>
        <v/>
      </c>
      <c r="R1250" s="31">
        <f>IF(OR(J1250="",K1250=""),"",SUMPRODUCT(POISSON(Helper!$A$2:$A$122,J1250,FALSE)*POISSON(Helper!$B$2:$B$122,K1250,FALSE)*Helper!$D$2:$D$122))</f>
        <v/>
      </c>
      <c r="S1250" s="31">
        <f>IF(Q1250="","",1-Q1250-R1250)</f>
        <v/>
      </c>
      <c r="T1250" s="33">
        <f>IF(Q1250="","",3*Q1250+R1250)</f>
        <v/>
      </c>
      <c r="U1250" s="33">
        <f>IF(Q1250="","",3*S1250+R1250)</f>
        <v/>
      </c>
      <c r="V1250" s="24">
        <f>IF(OR(H1250="",I1250=""),"",IF(H1250&gt;I1250,3,IF(H1250=I1250,1,0)))</f>
        <v/>
      </c>
      <c r="W1250" s="24">
        <f>IF(OR(H1250="",I1250=""),"",IF(I1250&gt;H1250,3,IF(H1250=I1250,1,0)))</f>
        <v/>
      </c>
      <c r="X1250" s="24">
        <f>IF(OR(H1250="",I1250=""),0,1)</f>
        <v/>
      </c>
      <c r="Y1250" s="24" t="n"/>
    </row>
    <row r="1251">
      <c r="A1251" s="24" t="inlineStr">
        <is>
          <t>E2-Mansfiel-Blackpoo</t>
        </is>
      </c>
      <c r="B1251" s="24" t="inlineStr">
        <is>
          <t>E2</t>
        </is>
      </c>
      <c r="C1251" s="24" t="inlineStr">
        <is>
          <t>League One</t>
        </is>
      </c>
      <c r="D1251" s="24" t="n">
        <v>27</v>
      </c>
      <c r="E1251" s="29" t="n">
        <v>46410.625</v>
      </c>
      <c r="F1251" s="24" t="inlineStr">
        <is>
          <t>Mansfield</t>
        </is>
      </c>
      <c r="G1251" s="24" t="inlineStr">
        <is>
          <t>Blackpool</t>
        </is>
      </c>
      <c r="H1251" s="37" t="n"/>
      <c r="I1251" s="37" t="n"/>
      <c r="J1251" s="37" t="n"/>
      <c r="K1251" s="37" t="n"/>
      <c r="L1251" s="31" t="n">
        <v>0.3828009616203856</v>
      </c>
      <c r="M1251" s="31" t="n">
        <v>0.2845436841942418</v>
      </c>
      <c r="N1251" s="31" t="n">
        <v>0.3326553541853726</v>
      </c>
      <c r="O1251" s="33">
        <f>3*L1251+M1251</f>
        <v/>
      </c>
      <c r="P1251" s="33">
        <f>3*N1251+M1251</f>
        <v/>
      </c>
      <c r="Q1251" s="31">
        <f>IF(OR(J1251="",K1251=""),"",SUMPRODUCT(POISSON(Helper!$A$2:$A$122,J1251,FALSE)*POISSON(Helper!$B$2:$B$122,K1251,FALSE)*Helper!$C$2:$C$122))</f>
        <v/>
      </c>
      <c r="R1251" s="31">
        <f>IF(OR(J1251="",K1251=""),"",SUMPRODUCT(POISSON(Helper!$A$2:$A$122,J1251,FALSE)*POISSON(Helper!$B$2:$B$122,K1251,FALSE)*Helper!$D$2:$D$122))</f>
        <v/>
      </c>
      <c r="S1251" s="31">
        <f>IF(Q1251="","",1-Q1251-R1251)</f>
        <v/>
      </c>
      <c r="T1251" s="33">
        <f>IF(Q1251="","",3*Q1251+R1251)</f>
        <v/>
      </c>
      <c r="U1251" s="33">
        <f>IF(Q1251="","",3*S1251+R1251)</f>
        <v/>
      </c>
      <c r="V1251" s="24">
        <f>IF(OR(H1251="",I1251=""),"",IF(H1251&gt;I1251,3,IF(H1251=I1251,1,0)))</f>
        <v/>
      </c>
      <c r="W1251" s="24">
        <f>IF(OR(H1251="",I1251=""),"",IF(I1251&gt;H1251,3,IF(H1251=I1251,1,0)))</f>
        <v/>
      </c>
      <c r="X1251" s="24">
        <f>IF(OR(H1251="",I1251=""),0,1)</f>
        <v/>
      </c>
      <c r="Y1251" s="24" t="n"/>
    </row>
    <row r="1252">
      <c r="A1252" s="24" t="inlineStr">
        <is>
          <t>E2-Peterbor-Bromley</t>
        </is>
      </c>
      <c r="B1252" s="24" t="inlineStr">
        <is>
          <t>E2</t>
        </is>
      </c>
      <c r="C1252" s="24" t="inlineStr">
        <is>
          <t>League One</t>
        </is>
      </c>
      <c r="D1252" s="24" t="n">
        <v>27</v>
      </c>
      <c r="E1252" s="29" t="n">
        <v>46410.625</v>
      </c>
      <c r="F1252" s="24" t="inlineStr">
        <is>
          <t>Peterborough</t>
        </is>
      </c>
      <c r="G1252" s="24" t="inlineStr">
        <is>
          <t>Bromley</t>
        </is>
      </c>
      <c r="H1252" s="37" t="n"/>
      <c r="I1252" s="37" t="n"/>
      <c r="J1252" s="37" t="n"/>
      <c r="K1252" s="37" t="n"/>
      <c r="L1252" s="31" t="n">
        <v>0.4761133767612416</v>
      </c>
      <c r="M1252" s="31" t="n">
        <v>0.2725373810789587</v>
      </c>
      <c r="N1252" s="31" t="n">
        <v>0.2513492421597998</v>
      </c>
      <c r="O1252" s="33">
        <f>3*L1252+M1252</f>
        <v/>
      </c>
      <c r="P1252" s="33">
        <f>3*N1252+M1252</f>
        <v/>
      </c>
      <c r="Q1252" s="31">
        <f>IF(OR(J1252="",K1252=""),"",SUMPRODUCT(POISSON(Helper!$A$2:$A$122,J1252,FALSE)*POISSON(Helper!$B$2:$B$122,K1252,FALSE)*Helper!$C$2:$C$122))</f>
        <v/>
      </c>
      <c r="R1252" s="31">
        <f>IF(OR(J1252="",K1252=""),"",SUMPRODUCT(POISSON(Helper!$A$2:$A$122,J1252,FALSE)*POISSON(Helper!$B$2:$B$122,K1252,FALSE)*Helper!$D$2:$D$122))</f>
        <v/>
      </c>
      <c r="S1252" s="31">
        <f>IF(Q1252="","",1-Q1252-R1252)</f>
        <v/>
      </c>
      <c r="T1252" s="33">
        <f>IF(Q1252="","",3*Q1252+R1252)</f>
        <v/>
      </c>
      <c r="U1252" s="33">
        <f>IF(Q1252="","",3*S1252+R1252)</f>
        <v/>
      </c>
      <c r="V1252" s="24">
        <f>IF(OR(H1252="",I1252=""),"",IF(H1252&gt;I1252,3,IF(H1252=I1252,1,0)))</f>
        <v/>
      </c>
      <c r="W1252" s="24">
        <f>IF(OR(H1252="",I1252=""),"",IF(I1252&gt;H1252,3,IF(H1252=I1252,1,0)))</f>
        <v/>
      </c>
      <c r="X1252" s="24">
        <f>IF(OR(H1252="",I1252=""),0,1)</f>
        <v/>
      </c>
      <c r="Y1252" s="24" t="n"/>
    </row>
    <row r="1253">
      <c r="A1253" s="24" t="inlineStr">
        <is>
          <t>E2-Plymouth-Cambridg</t>
        </is>
      </c>
      <c r="B1253" s="24" t="inlineStr">
        <is>
          <t>E2</t>
        </is>
      </c>
      <c r="C1253" s="24" t="inlineStr">
        <is>
          <t>League One</t>
        </is>
      </c>
      <c r="D1253" s="24" t="n">
        <v>27</v>
      </c>
      <c r="E1253" s="29" t="n">
        <v>46410.625</v>
      </c>
      <c r="F1253" s="24" t="inlineStr">
        <is>
          <t>Plymouth</t>
        </is>
      </c>
      <c r="G1253" s="24" t="inlineStr">
        <is>
          <t>Cambridge</t>
        </is>
      </c>
      <c r="H1253" s="37" t="n"/>
      <c r="I1253" s="37" t="n"/>
      <c r="J1253" s="37" t="n"/>
      <c r="K1253" s="37" t="n"/>
      <c r="L1253" s="31" t="n">
        <v>0.5080518658306674</v>
      </c>
      <c r="M1253" s="31" t="n">
        <v>0.2653198303840882</v>
      </c>
      <c r="N1253" s="31" t="n">
        <v>0.2266283037852444</v>
      </c>
      <c r="O1253" s="33">
        <f>3*L1253+M1253</f>
        <v/>
      </c>
      <c r="P1253" s="33">
        <f>3*N1253+M1253</f>
        <v/>
      </c>
      <c r="Q1253" s="31">
        <f>IF(OR(J1253="",K1253=""),"",SUMPRODUCT(POISSON(Helper!$A$2:$A$122,J1253,FALSE)*POISSON(Helper!$B$2:$B$122,K1253,FALSE)*Helper!$C$2:$C$122))</f>
        <v/>
      </c>
      <c r="R1253" s="31">
        <f>IF(OR(J1253="",K1253=""),"",SUMPRODUCT(POISSON(Helper!$A$2:$A$122,J1253,FALSE)*POISSON(Helper!$B$2:$B$122,K1253,FALSE)*Helper!$D$2:$D$122))</f>
        <v/>
      </c>
      <c r="S1253" s="31">
        <f>IF(Q1253="","",1-Q1253-R1253)</f>
        <v/>
      </c>
      <c r="T1253" s="33">
        <f>IF(Q1253="","",3*Q1253+R1253)</f>
        <v/>
      </c>
      <c r="U1253" s="33">
        <f>IF(Q1253="","",3*S1253+R1253)</f>
        <v/>
      </c>
      <c r="V1253" s="24">
        <f>IF(OR(H1253="",I1253=""),"",IF(H1253&gt;I1253,3,IF(H1253=I1253,1,0)))</f>
        <v/>
      </c>
      <c r="W1253" s="24">
        <f>IF(OR(H1253="",I1253=""),"",IF(I1253&gt;H1253,3,IF(H1253=I1253,1,0)))</f>
        <v/>
      </c>
      <c r="X1253" s="24">
        <f>IF(OR(H1253="",I1253=""),0,1)</f>
        <v/>
      </c>
      <c r="Y1253" s="24" t="n"/>
    </row>
    <row r="1254">
      <c r="A1254" s="24" t="inlineStr">
        <is>
          <t>E2-Sheffiel-Doncaste</t>
        </is>
      </c>
      <c r="B1254" s="24" t="inlineStr">
        <is>
          <t>E2</t>
        </is>
      </c>
      <c r="C1254" s="24" t="inlineStr">
        <is>
          <t>League One</t>
        </is>
      </c>
      <c r="D1254" s="24" t="n">
        <v>27</v>
      </c>
      <c r="E1254" s="29" t="n">
        <v>46410.625</v>
      </c>
      <c r="F1254" s="24" t="inlineStr">
        <is>
          <t>Sheffield Wed</t>
        </is>
      </c>
      <c r="G1254" s="24" t="inlineStr">
        <is>
          <t>Doncaster</t>
        </is>
      </c>
      <c r="H1254" s="37" t="n"/>
      <c r="I1254" s="37" t="n"/>
      <c r="J1254" s="37" t="n"/>
      <c r="K1254" s="37" t="n"/>
      <c r="L1254" s="31" t="n">
        <v>0.5092526081394395</v>
      </c>
      <c r="M1254" s="31" t="n">
        <v>0.2650202610134305</v>
      </c>
      <c r="N1254" s="31" t="n">
        <v>0.22572713084713</v>
      </c>
      <c r="O1254" s="33">
        <f>3*L1254+M1254</f>
        <v/>
      </c>
      <c r="P1254" s="33">
        <f>3*N1254+M1254</f>
        <v/>
      </c>
      <c r="Q1254" s="31">
        <f>IF(OR(J1254="",K1254=""),"",SUMPRODUCT(POISSON(Helper!$A$2:$A$122,J1254,FALSE)*POISSON(Helper!$B$2:$B$122,K1254,FALSE)*Helper!$C$2:$C$122))</f>
        <v/>
      </c>
      <c r="R1254" s="31">
        <f>IF(OR(J1254="",K1254=""),"",SUMPRODUCT(POISSON(Helper!$A$2:$A$122,J1254,FALSE)*POISSON(Helper!$B$2:$B$122,K1254,FALSE)*Helper!$D$2:$D$122))</f>
        <v/>
      </c>
      <c r="S1254" s="31">
        <f>IF(Q1254="","",1-Q1254-R1254)</f>
        <v/>
      </c>
      <c r="T1254" s="33">
        <f>IF(Q1254="","",3*Q1254+R1254)</f>
        <v/>
      </c>
      <c r="U1254" s="33">
        <f>IF(Q1254="","",3*S1254+R1254)</f>
        <v/>
      </c>
      <c r="V1254" s="24">
        <f>IF(OR(H1254="",I1254=""),"",IF(H1254&gt;I1254,3,IF(H1254=I1254,1,0)))</f>
        <v/>
      </c>
      <c r="W1254" s="24">
        <f>IF(OR(H1254="",I1254=""),"",IF(I1254&gt;H1254,3,IF(H1254=I1254,1,0)))</f>
        <v/>
      </c>
      <c r="X1254" s="24">
        <f>IF(OR(H1254="",I1254=""),0,1)</f>
        <v/>
      </c>
      <c r="Y1254" s="24" t="n"/>
    </row>
    <row r="1255">
      <c r="A1255" s="24" t="inlineStr">
        <is>
          <t>E2-Stockpor-NottsCou</t>
        </is>
      </c>
      <c r="B1255" s="24" t="inlineStr">
        <is>
          <t>E2</t>
        </is>
      </c>
      <c r="C1255" s="24" t="inlineStr">
        <is>
          <t>League One</t>
        </is>
      </c>
      <c r="D1255" s="24" t="n">
        <v>27</v>
      </c>
      <c r="E1255" s="29" t="n">
        <v>46410.625</v>
      </c>
      <c r="F1255" s="24" t="inlineStr">
        <is>
          <t>Stockport</t>
        </is>
      </c>
      <c r="G1255" s="24" t="inlineStr">
        <is>
          <t>Notts County</t>
        </is>
      </c>
      <c r="H1255" s="37" t="n"/>
      <c r="I1255" s="37" t="n"/>
      <c r="J1255" s="37" t="n"/>
      <c r="K1255" s="37" t="n"/>
      <c r="L1255" s="31" t="n">
        <v>0.4731497622132557</v>
      </c>
      <c r="M1255" s="31" t="n">
        <v>0.2731319781671785</v>
      </c>
      <c r="N1255" s="31" t="n">
        <v>0.2537182596195658</v>
      </c>
      <c r="O1255" s="33">
        <f>3*L1255+M1255</f>
        <v/>
      </c>
      <c r="P1255" s="33">
        <f>3*N1255+M1255</f>
        <v/>
      </c>
      <c r="Q1255" s="31">
        <f>IF(OR(J1255="",K1255=""),"",SUMPRODUCT(POISSON(Helper!$A$2:$A$122,J1255,FALSE)*POISSON(Helper!$B$2:$B$122,K1255,FALSE)*Helper!$C$2:$C$122))</f>
        <v/>
      </c>
      <c r="R1255" s="31">
        <f>IF(OR(J1255="",K1255=""),"",SUMPRODUCT(POISSON(Helper!$A$2:$A$122,J1255,FALSE)*POISSON(Helper!$B$2:$B$122,K1255,FALSE)*Helper!$D$2:$D$122))</f>
        <v/>
      </c>
      <c r="S1255" s="31">
        <f>IF(Q1255="","",1-Q1255-R1255)</f>
        <v/>
      </c>
      <c r="T1255" s="33">
        <f>IF(Q1255="","",3*Q1255+R1255)</f>
        <v/>
      </c>
      <c r="U1255" s="33">
        <f>IF(Q1255="","",3*S1255+R1255)</f>
        <v/>
      </c>
      <c r="V1255" s="24">
        <f>IF(OR(H1255="",I1255=""),"",IF(H1255&gt;I1255,3,IF(H1255=I1255,1,0)))</f>
        <v/>
      </c>
      <c r="W1255" s="24">
        <f>IF(OR(H1255="",I1255=""),"",IF(I1255&gt;H1255,3,IF(H1255=I1255,1,0)))</f>
        <v/>
      </c>
      <c r="X1255" s="24">
        <f>IF(OR(H1255="",I1255=""),0,1)</f>
        <v/>
      </c>
      <c r="Y1255" s="24" t="n"/>
    </row>
    <row r="1256">
      <c r="A1256" s="24" t="inlineStr">
        <is>
          <t>E2-Wigan-Huddersf</t>
        </is>
      </c>
      <c r="B1256" s="24" t="inlineStr">
        <is>
          <t>E2</t>
        </is>
      </c>
      <c r="C1256" s="24" t="inlineStr">
        <is>
          <t>League One</t>
        </is>
      </c>
      <c r="D1256" s="24" t="n">
        <v>27</v>
      </c>
      <c r="E1256" s="29" t="n">
        <v>46410.625</v>
      </c>
      <c r="F1256" s="24" t="inlineStr">
        <is>
          <t>Wigan</t>
        </is>
      </c>
      <c r="G1256" s="24" t="inlineStr">
        <is>
          <t>Huddersfield</t>
        </is>
      </c>
      <c r="H1256" s="37" t="n"/>
      <c r="I1256" s="37" t="n"/>
      <c r="J1256" s="37" t="n"/>
      <c r="K1256" s="37" t="n"/>
      <c r="L1256" s="31" t="n">
        <v>0.3503317524792546</v>
      </c>
      <c r="M1256" s="31" t="n">
        <v>0.2851197686369504</v>
      </c>
      <c r="N1256" s="31" t="n">
        <v>0.3645484788837949</v>
      </c>
      <c r="O1256" s="33">
        <f>3*L1256+M1256</f>
        <v/>
      </c>
      <c r="P1256" s="33">
        <f>3*N1256+M1256</f>
        <v/>
      </c>
      <c r="Q1256" s="31">
        <f>IF(OR(J1256="",K1256=""),"",SUMPRODUCT(POISSON(Helper!$A$2:$A$122,J1256,FALSE)*POISSON(Helper!$B$2:$B$122,K1256,FALSE)*Helper!$C$2:$C$122))</f>
        <v/>
      </c>
      <c r="R1256" s="31">
        <f>IF(OR(J1256="",K1256=""),"",SUMPRODUCT(POISSON(Helper!$A$2:$A$122,J1256,FALSE)*POISSON(Helper!$B$2:$B$122,K1256,FALSE)*Helper!$D$2:$D$122))</f>
        <v/>
      </c>
      <c r="S1256" s="31">
        <f>IF(Q1256="","",1-Q1256-R1256)</f>
        <v/>
      </c>
      <c r="T1256" s="33">
        <f>IF(Q1256="","",3*Q1256+R1256)</f>
        <v/>
      </c>
      <c r="U1256" s="33">
        <f>IF(Q1256="","",3*S1256+R1256)</f>
        <v/>
      </c>
      <c r="V1256" s="24">
        <f>IF(OR(H1256="",I1256=""),"",IF(H1256&gt;I1256,3,IF(H1256=I1256,1,0)))</f>
        <v/>
      </c>
      <c r="W1256" s="24">
        <f>IF(OR(H1256="",I1256=""),"",IF(I1256&gt;H1256,3,IF(H1256=I1256,1,0)))</f>
        <v/>
      </c>
      <c r="X1256" s="24">
        <f>IF(OR(H1256="",I1256=""),0,1)</f>
        <v/>
      </c>
      <c r="Y1256" s="24" t="n"/>
    </row>
    <row r="1257">
      <c r="A1257" s="24" t="inlineStr">
        <is>
          <t>E2-Wycombe-AFCWimbl</t>
        </is>
      </c>
      <c r="B1257" s="24" t="inlineStr">
        <is>
          <t>E2</t>
        </is>
      </c>
      <c r="C1257" s="24" t="inlineStr">
        <is>
          <t>League One</t>
        </is>
      </c>
      <c r="D1257" s="24" t="n">
        <v>27</v>
      </c>
      <c r="E1257" s="29" t="n">
        <v>46410.625</v>
      </c>
      <c r="F1257" s="24" t="inlineStr">
        <is>
          <t>Wycombe</t>
        </is>
      </c>
      <c r="G1257" s="24" t="inlineStr">
        <is>
          <t>AFC Wimbledon</t>
        </is>
      </c>
      <c r="H1257" s="37" t="n"/>
      <c r="I1257" s="37" t="n"/>
      <c r="J1257" s="37" t="n"/>
      <c r="K1257" s="37" t="n"/>
      <c r="L1257" s="31" t="n">
        <v>0.5084885859096027</v>
      </c>
      <c r="M1257" s="31" t="n">
        <v>0.2652111062491944</v>
      </c>
      <c r="N1257" s="31" t="n">
        <v>0.2263003078412029</v>
      </c>
      <c r="O1257" s="33">
        <f>3*L1257+M1257</f>
        <v/>
      </c>
      <c r="P1257" s="33">
        <f>3*N1257+M1257</f>
        <v/>
      </c>
      <c r="Q1257" s="31">
        <f>IF(OR(J1257="",K1257=""),"",SUMPRODUCT(POISSON(Helper!$A$2:$A$122,J1257,FALSE)*POISSON(Helper!$B$2:$B$122,K1257,FALSE)*Helper!$C$2:$C$122))</f>
        <v/>
      </c>
      <c r="R1257" s="31">
        <f>IF(OR(J1257="",K1257=""),"",SUMPRODUCT(POISSON(Helper!$A$2:$A$122,J1257,FALSE)*POISSON(Helper!$B$2:$B$122,K1257,FALSE)*Helper!$D$2:$D$122))</f>
        <v/>
      </c>
      <c r="S1257" s="31">
        <f>IF(Q1257="","",1-Q1257-R1257)</f>
        <v/>
      </c>
      <c r="T1257" s="33">
        <f>IF(Q1257="","",3*Q1257+R1257)</f>
        <v/>
      </c>
      <c r="U1257" s="33">
        <f>IF(Q1257="","",3*S1257+R1257)</f>
        <v/>
      </c>
      <c r="V1257" s="24">
        <f>IF(OR(H1257="",I1257=""),"",IF(H1257&gt;I1257,3,IF(H1257=I1257,1,0)))</f>
        <v/>
      </c>
      <c r="W1257" s="24">
        <f>IF(OR(H1257="",I1257=""),"",IF(I1257&gt;H1257,3,IF(H1257=I1257,1,0)))</f>
        <v/>
      </c>
      <c r="X1257" s="24">
        <f>IF(OR(H1257="",I1257=""),0,1)</f>
        <v/>
      </c>
      <c r="Y1257" s="24" t="n"/>
    </row>
    <row r="1258">
      <c r="A1258" s="24" t="inlineStr">
        <is>
          <t>E2-Huddersf-Bradford</t>
        </is>
      </c>
      <c r="B1258" s="24" t="inlineStr">
        <is>
          <t>E2</t>
        </is>
      </c>
      <c r="C1258" s="24" t="inlineStr">
        <is>
          <t>League One</t>
        </is>
      </c>
      <c r="D1258" s="24" t="n">
        <v>28</v>
      </c>
      <c r="E1258" s="29" t="n">
        <v>46417.52083333334</v>
      </c>
      <c r="F1258" s="24" t="inlineStr">
        <is>
          <t>Huddersfield</t>
        </is>
      </c>
      <c r="G1258" s="24" t="inlineStr">
        <is>
          <t>Bradford</t>
        </is>
      </c>
      <c r="H1258" s="37" t="n"/>
      <c r="I1258" s="37" t="n"/>
      <c r="J1258" s="37" t="n"/>
      <c r="K1258" s="37" t="n"/>
      <c r="L1258" s="31" t="n">
        <v>0.4349703876350941</v>
      </c>
      <c r="M1258" s="31" t="n">
        <v>0.2795912644038132</v>
      </c>
      <c r="N1258" s="31" t="n">
        <v>0.2854383479610927</v>
      </c>
      <c r="O1258" s="33">
        <f>3*L1258+M1258</f>
        <v/>
      </c>
      <c r="P1258" s="33">
        <f>3*N1258+M1258</f>
        <v/>
      </c>
      <c r="Q1258" s="31">
        <f>IF(OR(J1258="",K1258=""),"",SUMPRODUCT(POISSON(Helper!$A$2:$A$122,J1258,FALSE)*POISSON(Helper!$B$2:$B$122,K1258,FALSE)*Helper!$C$2:$C$122))</f>
        <v/>
      </c>
      <c r="R1258" s="31">
        <f>IF(OR(J1258="",K1258=""),"",SUMPRODUCT(POISSON(Helper!$A$2:$A$122,J1258,FALSE)*POISSON(Helper!$B$2:$B$122,K1258,FALSE)*Helper!$D$2:$D$122))</f>
        <v/>
      </c>
      <c r="S1258" s="31">
        <f>IF(Q1258="","",1-Q1258-R1258)</f>
        <v/>
      </c>
      <c r="T1258" s="33">
        <f>IF(Q1258="","",3*Q1258+R1258)</f>
        <v/>
      </c>
      <c r="U1258" s="33">
        <f>IF(Q1258="","",3*S1258+R1258)</f>
        <v/>
      </c>
      <c r="V1258" s="24">
        <f>IF(OR(H1258="",I1258=""),"",IF(H1258&gt;I1258,3,IF(H1258=I1258,1,0)))</f>
        <v/>
      </c>
      <c r="W1258" s="24">
        <f>IF(OR(H1258="",I1258=""),"",IF(I1258&gt;H1258,3,IF(H1258=I1258,1,0)))</f>
        <v/>
      </c>
      <c r="X1258" s="24">
        <f>IF(OR(H1258="",I1258=""),0,1)</f>
        <v/>
      </c>
      <c r="Y1258" s="24" t="n"/>
    </row>
    <row r="1259">
      <c r="A1259" s="24" t="inlineStr">
        <is>
          <t>E2-AFCWimbl-Stockpor</t>
        </is>
      </c>
      <c r="B1259" s="24" t="inlineStr">
        <is>
          <t>E2</t>
        </is>
      </c>
      <c r="C1259" s="24" t="inlineStr">
        <is>
          <t>League One</t>
        </is>
      </c>
      <c r="D1259" s="24" t="n">
        <v>28</v>
      </c>
      <c r="E1259" s="29" t="n">
        <v>46417.625</v>
      </c>
      <c r="F1259" s="24" t="inlineStr">
        <is>
          <t>AFC Wimbledon</t>
        </is>
      </c>
      <c r="G1259" s="24" t="inlineStr">
        <is>
          <t>Stockport</t>
        </is>
      </c>
      <c r="H1259" s="37" t="n"/>
      <c r="I1259" s="37" t="n"/>
      <c r="J1259" s="37" t="n"/>
      <c r="K1259" s="37" t="n"/>
      <c r="L1259" s="31" t="n">
        <v>0.3045043878746749</v>
      </c>
      <c r="M1259" s="31" t="n">
        <v>0.2822206595811769</v>
      </c>
      <c r="N1259" s="31" t="n">
        <v>0.4132749525441481</v>
      </c>
      <c r="O1259" s="33">
        <f>3*L1259+M1259</f>
        <v/>
      </c>
      <c r="P1259" s="33">
        <f>3*N1259+M1259</f>
        <v/>
      </c>
      <c r="Q1259" s="31">
        <f>IF(OR(J1259="",K1259=""),"",SUMPRODUCT(POISSON(Helper!$A$2:$A$122,J1259,FALSE)*POISSON(Helper!$B$2:$B$122,K1259,FALSE)*Helper!$C$2:$C$122))</f>
        <v/>
      </c>
      <c r="R1259" s="31">
        <f>IF(OR(J1259="",K1259=""),"",SUMPRODUCT(POISSON(Helper!$A$2:$A$122,J1259,FALSE)*POISSON(Helper!$B$2:$B$122,K1259,FALSE)*Helper!$D$2:$D$122))</f>
        <v/>
      </c>
      <c r="S1259" s="31">
        <f>IF(Q1259="","",1-Q1259-R1259)</f>
        <v/>
      </c>
      <c r="T1259" s="33">
        <f>IF(Q1259="","",3*Q1259+R1259)</f>
        <v/>
      </c>
      <c r="U1259" s="33">
        <f>IF(Q1259="","",3*S1259+R1259)</f>
        <v/>
      </c>
      <c r="V1259" s="24">
        <f>IF(OR(H1259="",I1259=""),"",IF(H1259&gt;I1259,3,IF(H1259=I1259,1,0)))</f>
        <v/>
      </c>
      <c r="W1259" s="24">
        <f>IF(OR(H1259="",I1259=""),"",IF(I1259&gt;H1259,3,IF(H1259=I1259,1,0)))</f>
        <v/>
      </c>
      <c r="X1259" s="24">
        <f>IF(OR(H1259="",I1259=""),0,1)</f>
        <v/>
      </c>
      <c r="Y1259" s="24" t="n"/>
    </row>
    <row r="1260">
      <c r="A1260" s="24" t="inlineStr">
        <is>
          <t>E2-Blackpoo-Sheffiel</t>
        </is>
      </c>
      <c r="B1260" s="24" t="inlineStr">
        <is>
          <t>E2</t>
        </is>
      </c>
      <c r="C1260" s="24" t="inlineStr">
        <is>
          <t>League One</t>
        </is>
      </c>
      <c r="D1260" s="24" t="n">
        <v>28</v>
      </c>
      <c r="E1260" s="29" t="n">
        <v>46417.625</v>
      </c>
      <c r="F1260" s="24" t="inlineStr">
        <is>
          <t>Blackpool</t>
        </is>
      </c>
      <c r="G1260" s="24" t="inlineStr">
        <is>
          <t>Sheffield Wed</t>
        </is>
      </c>
      <c r="H1260" s="37" t="n"/>
      <c r="I1260" s="37" t="n"/>
      <c r="J1260" s="37" t="n"/>
      <c r="K1260" s="37" t="n"/>
      <c r="L1260" s="31" t="n">
        <v>0.3441842482728209</v>
      </c>
      <c r="M1260" s="31" t="n">
        <v>0.284993363489586</v>
      </c>
      <c r="N1260" s="31" t="n">
        <v>0.3708223882375931</v>
      </c>
      <c r="O1260" s="33">
        <f>3*L1260+M1260</f>
        <v/>
      </c>
      <c r="P1260" s="33">
        <f>3*N1260+M1260</f>
        <v/>
      </c>
      <c r="Q1260" s="31">
        <f>IF(OR(J1260="",K1260=""),"",SUMPRODUCT(POISSON(Helper!$A$2:$A$122,J1260,FALSE)*POISSON(Helper!$B$2:$B$122,K1260,FALSE)*Helper!$C$2:$C$122))</f>
        <v/>
      </c>
      <c r="R1260" s="31">
        <f>IF(OR(J1260="",K1260=""),"",SUMPRODUCT(POISSON(Helper!$A$2:$A$122,J1260,FALSE)*POISSON(Helper!$B$2:$B$122,K1260,FALSE)*Helper!$D$2:$D$122))</f>
        <v/>
      </c>
      <c r="S1260" s="31">
        <f>IF(Q1260="","",1-Q1260-R1260)</f>
        <v/>
      </c>
      <c r="T1260" s="33">
        <f>IF(Q1260="","",3*Q1260+R1260)</f>
        <v/>
      </c>
      <c r="U1260" s="33">
        <f>IF(Q1260="","",3*S1260+R1260)</f>
        <v/>
      </c>
      <c r="V1260" s="24">
        <f>IF(OR(H1260="",I1260=""),"",IF(H1260&gt;I1260,3,IF(H1260=I1260,1,0)))</f>
        <v/>
      </c>
      <c r="W1260" s="24">
        <f>IF(OR(H1260="",I1260=""),"",IF(I1260&gt;H1260,3,IF(H1260=I1260,1,0)))</f>
        <v/>
      </c>
      <c r="X1260" s="24">
        <f>IF(OR(H1260="",I1260=""),0,1)</f>
        <v/>
      </c>
      <c r="Y1260" s="24" t="n"/>
    </row>
    <row r="1261">
      <c r="A1261" s="24" t="inlineStr">
        <is>
          <t>E2-Bromley-Wigan</t>
        </is>
      </c>
      <c r="B1261" s="24" t="inlineStr">
        <is>
          <t>E2</t>
        </is>
      </c>
      <c r="C1261" s="24" t="inlineStr">
        <is>
          <t>League One</t>
        </is>
      </c>
      <c r="D1261" s="24" t="n">
        <v>28</v>
      </c>
      <c r="E1261" s="29" t="n">
        <v>46417.625</v>
      </c>
      <c r="F1261" s="24" t="inlineStr">
        <is>
          <t>Bromley</t>
        </is>
      </c>
      <c r="G1261" s="24" t="inlineStr">
        <is>
          <t>Wigan</t>
        </is>
      </c>
      <c r="H1261" s="37" t="n"/>
      <c r="I1261" s="37" t="n"/>
      <c r="J1261" s="37" t="n"/>
      <c r="K1261" s="37" t="n"/>
      <c r="L1261" s="31" t="n">
        <v>0.3387957466021012</v>
      </c>
      <c r="M1261" s="31" t="n">
        <v>0.2848181282400073</v>
      </c>
      <c r="N1261" s="31" t="n">
        <v>0.3763861251578915</v>
      </c>
      <c r="O1261" s="33">
        <f>3*L1261+M1261</f>
        <v/>
      </c>
      <c r="P1261" s="33">
        <f>3*N1261+M1261</f>
        <v/>
      </c>
      <c r="Q1261" s="31">
        <f>IF(OR(J1261="",K1261=""),"",SUMPRODUCT(POISSON(Helper!$A$2:$A$122,J1261,FALSE)*POISSON(Helper!$B$2:$B$122,K1261,FALSE)*Helper!$C$2:$C$122))</f>
        <v/>
      </c>
      <c r="R1261" s="31">
        <f>IF(OR(J1261="",K1261=""),"",SUMPRODUCT(POISSON(Helper!$A$2:$A$122,J1261,FALSE)*POISSON(Helper!$B$2:$B$122,K1261,FALSE)*Helper!$D$2:$D$122))</f>
        <v/>
      </c>
      <c r="S1261" s="31">
        <f>IF(Q1261="","",1-Q1261-R1261)</f>
        <v/>
      </c>
      <c r="T1261" s="33">
        <f>IF(Q1261="","",3*Q1261+R1261)</f>
        <v/>
      </c>
      <c r="U1261" s="33">
        <f>IF(Q1261="","",3*S1261+R1261)</f>
        <v/>
      </c>
      <c r="V1261" s="24">
        <f>IF(OR(H1261="",I1261=""),"",IF(H1261&gt;I1261,3,IF(H1261=I1261,1,0)))</f>
        <v/>
      </c>
      <c r="W1261" s="24">
        <f>IF(OR(H1261="",I1261=""),"",IF(I1261&gt;H1261,3,IF(H1261=I1261,1,0)))</f>
        <v/>
      </c>
      <c r="X1261" s="24">
        <f>IF(OR(H1261="",I1261=""),0,1)</f>
        <v/>
      </c>
      <c r="Y1261" s="24" t="n"/>
    </row>
    <row r="1262">
      <c r="A1262" s="24" t="inlineStr">
        <is>
          <t>E2-Burton-Wycombe</t>
        </is>
      </c>
      <c r="B1262" s="24" t="inlineStr">
        <is>
          <t>E2</t>
        </is>
      </c>
      <c r="C1262" s="24" t="inlineStr">
        <is>
          <t>League One</t>
        </is>
      </c>
      <c r="D1262" s="24" t="n">
        <v>28</v>
      </c>
      <c r="E1262" s="29" t="n">
        <v>46417.625</v>
      </c>
      <c r="F1262" s="24" t="inlineStr">
        <is>
          <t>Burton</t>
        </is>
      </c>
      <c r="G1262" s="24" t="inlineStr">
        <is>
          <t>Wycombe</t>
        </is>
      </c>
      <c r="H1262" s="37" t="n"/>
      <c r="I1262" s="37" t="n"/>
      <c r="J1262" s="37" t="n"/>
      <c r="K1262" s="37" t="n"/>
      <c r="L1262" s="31" t="n">
        <v>0.338529734923003</v>
      </c>
      <c r="M1262" s="31" t="n">
        <v>0.2848078989553561</v>
      </c>
      <c r="N1262" s="31" t="n">
        <v>0.3766623661216409</v>
      </c>
      <c r="O1262" s="33">
        <f>3*L1262+M1262</f>
        <v/>
      </c>
      <c r="P1262" s="33">
        <f>3*N1262+M1262</f>
        <v/>
      </c>
      <c r="Q1262" s="31">
        <f>IF(OR(J1262="",K1262=""),"",SUMPRODUCT(POISSON(Helper!$A$2:$A$122,J1262,FALSE)*POISSON(Helper!$B$2:$B$122,K1262,FALSE)*Helper!$C$2:$C$122))</f>
        <v/>
      </c>
      <c r="R1262" s="31">
        <f>IF(OR(J1262="",K1262=""),"",SUMPRODUCT(POISSON(Helper!$A$2:$A$122,J1262,FALSE)*POISSON(Helper!$B$2:$B$122,K1262,FALSE)*Helper!$D$2:$D$122))</f>
        <v/>
      </c>
      <c r="S1262" s="31">
        <f>IF(Q1262="","",1-Q1262-R1262)</f>
        <v/>
      </c>
      <c r="T1262" s="33">
        <f>IF(Q1262="","",3*Q1262+R1262)</f>
        <v/>
      </c>
      <c r="U1262" s="33">
        <f>IF(Q1262="","",3*S1262+R1262)</f>
        <v/>
      </c>
      <c r="V1262" s="24">
        <f>IF(OR(H1262="",I1262=""),"",IF(H1262&gt;I1262,3,IF(H1262=I1262,1,0)))</f>
        <v/>
      </c>
      <c r="W1262" s="24">
        <f>IF(OR(H1262="",I1262=""),"",IF(I1262&gt;H1262,3,IF(H1262=I1262,1,0)))</f>
        <v/>
      </c>
      <c r="X1262" s="24">
        <f>IF(OR(H1262="",I1262=""),0,1)</f>
        <v/>
      </c>
      <c r="Y1262" s="24" t="n"/>
    </row>
    <row r="1263">
      <c r="A1263" s="24" t="inlineStr">
        <is>
          <t>E2-Cambridg-LeytonOr</t>
        </is>
      </c>
      <c r="B1263" s="24" t="inlineStr">
        <is>
          <t>E2</t>
        </is>
      </c>
      <c r="C1263" s="24" t="inlineStr">
        <is>
          <t>League One</t>
        </is>
      </c>
      <c r="D1263" s="24" t="n">
        <v>28</v>
      </c>
      <c r="E1263" s="29" t="n">
        <v>46417.625</v>
      </c>
      <c r="F1263" s="24" t="inlineStr">
        <is>
          <t>Cambridge</t>
        </is>
      </c>
      <c r="G1263" s="24" t="inlineStr">
        <is>
          <t>Leyton Orient</t>
        </is>
      </c>
      <c r="H1263" s="37" t="n"/>
      <c r="I1263" s="37" t="n"/>
      <c r="J1263" s="37" t="n"/>
      <c r="K1263" s="37" t="n"/>
      <c r="L1263" s="31" t="n">
        <v>0.3936941446668215</v>
      </c>
      <c r="M1263" s="31" t="n">
        <v>0.2839037070347656</v>
      </c>
      <c r="N1263" s="31" t="n">
        <v>0.3224021482984128</v>
      </c>
      <c r="O1263" s="33">
        <f>3*L1263+M1263</f>
        <v/>
      </c>
      <c r="P1263" s="33">
        <f>3*N1263+M1263</f>
        <v/>
      </c>
      <c r="Q1263" s="31">
        <f>IF(OR(J1263="",K1263=""),"",SUMPRODUCT(POISSON(Helper!$A$2:$A$122,J1263,FALSE)*POISSON(Helper!$B$2:$B$122,K1263,FALSE)*Helper!$C$2:$C$122))</f>
        <v/>
      </c>
      <c r="R1263" s="31">
        <f>IF(OR(J1263="",K1263=""),"",SUMPRODUCT(POISSON(Helper!$A$2:$A$122,J1263,FALSE)*POISSON(Helper!$B$2:$B$122,K1263,FALSE)*Helper!$D$2:$D$122))</f>
        <v/>
      </c>
      <c r="S1263" s="31">
        <f>IF(Q1263="","",1-Q1263-R1263)</f>
        <v/>
      </c>
      <c r="T1263" s="33">
        <f>IF(Q1263="","",3*Q1263+R1263)</f>
        <v/>
      </c>
      <c r="U1263" s="33">
        <f>IF(Q1263="","",3*S1263+R1263)</f>
        <v/>
      </c>
      <c r="V1263" s="24">
        <f>IF(OR(H1263="",I1263=""),"",IF(H1263&gt;I1263,3,IF(H1263=I1263,1,0)))</f>
        <v/>
      </c>
      <c r="W1263" s="24">
        <f>IF(OR(H1263="",I1263=""),"",IF(I1263&gt;H1263,3,IF(H1263=I1263,1,0)))</f>
        <v/>
      </c>
      <c r="X1263" s="24">
        <f>IF(OR(H1263="",I1263=""),0,1)</f>
        <v/>
      </c>
      <c r="Y1263" s="24" t="n"/>
    </row>
    <row r="1264">
      <c r="A1264" s="24" t="inlineStr">
        <is>
          <t>E2-Doncaste-MKDons</t>
        </is>
      </c>
      <c r="B1264" s="24" t="inlineStr">
        <is>
          <t>E2</t>
        </is>
      </c>
      <c r="C1264" s="24" t="inlineStr">
        <is>
          <t>League One</t>
        </is>
      </c>
      <c r="D1264" s="24" t="n">
        <v>28</v>
      </c>
      <c r="E1264" s="29" t="n">
        <v>46417.625</v>
      </c>
      <c r="F1264" s="24" t="inlineStr">
        <is>
          <t>Doncaster</t>
        </is>
      </c>
      <c r="G1264" s="24" t="inlineStr">
        <is>
          <t>MK Dons</t>
        </is>
      </c>
      <c r="H1264" s="37" t="n"/>
      <c r="I1264" s="37" t="n"/>
      <c r="J1264" s="37" t="n"/>
      <c r="K1264" s="37" t="n"/>
      <c r="L1264" s="31" t="n">
        <v>0.3600785627637646</v>
      </c>
      <c r="M1264" s="31" t="n">
        <v>0.2851630602859292</v>
      </c>
      <c r="N1264" s="31" t="n">
        <v>0.3547583769503062</v>
      </c>
      <c r="O1264" s="33">
        <f>3*L1264+M1264</f>
        <v/>
      </c>
      <c r="P1264" s="33">
        <f>3*N1264+M1264</f>
        <v/>
      </c>
      <c r="Q1264" s="31">
        <f>IF(OR(J1264="",K1264=""),"",SUMPRODUCT(POISSON(Helper!$A$2:$A$122,J1264,FALSE)*POISSON(Helper!$B$2:$B$122,K1264,FALSE)*Helper!$C$2:$C$122))</f>
        <v/>
      </c>
      <c r="R1264" s="31">
        <f>IF(OR(J1264="",K1264=""),"",SUMPRODUCT(POISSON(Helper!$A$2:$A$122,J1264,FALSE)*POISSON(Helper!$B$2:$B$122,K1264,FALSE)*Helper!$D$2:$D$122))</f>
        <v/>
      </c>
      <c r="S1264" s="31">
        <f>IF(Q1264="","",1-Q1264-R1264)</f>
        <v/>
      </c>
      <c r="T1264" s="33">
        <f>IF(Q1264="","",3*Q1264+R1264)</f>
        <v/>
      </c>
      <c r="U1264" s="33">
        <f>IF(Q1264="","",3*S1264+R1264)</f>
        <v/>
      </c>
      <c r="V1264" s="24">
        <f>IF(OR(H1264="",I1264=""),"",IF(H1264&gt;I1264,3,IF(H1264=I1264,1,0)))</f>
        <v/>
      </c>
      <c r="W1264" s="24">
        <f>IF(OR(H1264="",I1264=""),"",IF(I1264&gt;H1264,3,IF(H1264=I1264,1,0)))</f>
        <v/>
      </c>
      <c r="X1264" s="24">
        <f>IF(OR(H1264="",I1264=""),0,1)</f>
        <v/>
      </c>
      <c r="Y1264" s="24" t="n"/>
    </row>
    <row r="1265">
      <c r="A1265" s="24" t="inlineStr">
        <is>
          <t>E2-Luton-Peterbor</t>
        </is>
      </c>
      <c r="B1265" s="24" t="inlineStr">
        <is>
          <t>E2</t>
        </is>
      </c>
      <c r="C1265" s="24" t="inlineStr">
        <is>
          <t>League One</t>
        </is>
      </c>
      <c r="D1265" s="24" t="n">
        <v>28</v>
      </c>
      <c r="E1265" s="29" t="n">
        <v>46417.625</v>
      </c>
      <c r="F1265" s="24" t="inlineStr">
        <is>
          <t>Luton</t>
        </is>
      </c>
      <c r="G1265" s="24" t="inlineStr">
        <is>
          <t>Peterborough</t>
        </is>
      </c>
      <c r="H1265" s="37" t="n"/>
      <c r="I1265" s="37" t="n"/>
      <c r="J1265" s="37" t="n"/>
      <c r="K1265" s="37" t="n"/>
      <c r="L1265" s="31" t="n">
        <v>0.5071296039061962</v>
      </c>
      <c r="M1265" s="31" t="n">
        <v>0.2655485613976304</v>
      </c>
      <c r="N1265" s="31" t="n">
        <v>0.2273218346961734</v>
      </c>
      <c r="O1265" s="33">
        <f>3*L1265+M1265</f>
        <v/>
      </c>
      <c r="P1265" s="33">
        <f>3*N1265+M1265</f>
        <v/>
      </c>
      <c r="Q1265" s="31">
        <f>IF(OR(J1265="",K1265=""),"",SUMPRODUCT(POISSON(Helper!$A$2:$A$122,J1265,FALSE)*POISSON(Helper!$B$2:$B$122,K1265,FALSE)*Helper!$C$2:$C$122))</f>
        <v/>
      </c>
      <c r="R1265" s="31">
        <f>IF(OR(J1265="",K1265=""),"",SUMPRODUCT(POISSON(Helper!$A$2:$A$122,J1265,FALSE)*POISSON(Helper!$B$2:$B$122,K1265,FALSE)*Helper!$D$2:$D$122))</f>
        <v/>
      </c>
      <c r="S1265" s="31">
        <f>IF(Q1265="","",1-Q1265-R1265)</f>
        <v/>
      </c>
      <c r="T1265" s="33">
        <f>IF(Q1265="","",3*Q1265+R1265)</f>
        <v/>
      </c>
      <c r="U1265" s="33">
        <f>IF(Q1265="","",3*S1265+R1265)</f>
        <v/>
      </c>
      <c r="V1265" s="24">
        <f>IF(OR(H1265="",I1265=""),"",IF(H1265&gt;I1265,3,IF(H1265=I1265,1,0)))</f>
        <v/>
      </c>
      <c r="W1265" s="24">
        <f>IF(OR(H1265="",I1265=""),"",IF(I1265&gt;H1265,3,IF(H1265=I1265,1,0)))</f>
        <v/>
      </c>
      <c r="X1265" s="24">
        <f>IF(OR(H1265="",I1265=""),0,1)</f>
        <v/>
      </c>
      <c r="Y1265" s="24" t="n"/>
    </row>
    <row r="1266">
      <c r="A1266" s="24" t="inlineStr">
        <is>
          <t>E2-NottsCou-Mansfiel</t>
        </is>
      </c>
      <c r="B1266" s="24" t="inlineStr">
        <is>
          <t>E2</t>
        </is>
      </c>
      <c r="C1266" s="24" t="inlineStr">
        <is>
          <t>League One</t>
        </is>
      </c>
      <c r="D1266" s="24" t="n">
        <v>28</v>
      </c>
      <c r="E1266" s="29" t="n">
        <v>46417.625</v>
      </c>
      <c r="F1266" s="24" t="inlineStr">
        <is>
          <t>Notts County</t>
        </is>
      </c>
      <c r="G1266" s="24" t="inlineStr">
        <is>
          <t>Mansfield</t>
        </is>
      </c>
      <c r="H1266" s="37" t="n"/>
      <c r="I1266" s="37" t="n"/>
      <c r="J1266" s="37" t="n"/>
      <c r="K1266" s="37" t="n"/>
      <c r="L1266" s="31" t="n">
        <v>0.4077736741118981</v>
      </c>
      <c r="M1266" s="31" t="n">
        <v>0.2827611627667115</v>
      </c>
      <c r="N1266" s="31" t="n">
        <v>0.3094651631213904</v>
      </c>
      <c r="O1266" s="33">
        <f>3*L1266+M1266</f>
        <v/>
      </c>
      <c r="P1266" s="33">
        <f>3*N1266+M1266</f>
        <v/>
      </c>
      <c r="Q1266" s="31">
        <f>IF(OR(J1266="",K1266=""),"",SUMPRODUCT(POISSON(Helper!$A$2:$A$122,J1266,FALSE)*POISSON(Helper!$B$2:$B$122,K1266,FALSE)*Helper!$C$2:$C$122))</f>
        <v/>
      </c>
      <c r="R1266" s="31">
        <f>IF(OR(J1266="",K1266=""),"",SUMPRODUCT(POISSON(Helper!$A$2:$A$122,J1266,FALSE)*POISSON(Helper!$B$2:$B$122,K1266,FALSE)*Helper!$D$2:$D$122))</f>
        <v/>
      </c>
      <c r="S1266" s="31">
        <f>IF(Q1266="","",1-Q1266-R1266)</f>
        <v/>
      </c>
      <c r="T1266" s="33">
        <f>IF(Q1266="","",3*Q1266+R1266)</f>
        <v/>
      </c>
      <c r="U1266" s="33">
        <f>IF(Q1266="","",3*S1266+R1266)</f>
        <v/>
      </c>
      <c r="V1266" s="24">
        <f>IF(OR(H1266="",I1266=""),"",IF(H1266&gt;I1266,3,IF(H1266=I1266,1,0)))</f>
        <v/>
      </c>
      <c r="W1266" s="24">
        <f>IF(OR(H1266="",I1266=""),"",IF(I1266&gt;H1266,3,IF(H1266=I1266,1,0)))</f>
        <v/>
      </c>
      <c r="X1266" s="24">
        <f>IF(OR(H1266="",I1266=""),0,1)</f>
        <v/>
      </c>
      <c r="Y1266" s="24" t="n"/>
    </row>
    <row r="1267">
      <c r="A1267" s="24" t="inlineStr">
        <is>
          <t>E2-Oxford-Barnsley</t>
        </is>
      </c>
      <c r="B1267" s="24" t="inlineStr">
        <is>
          <t>E2</t>
        </is>
      </c>
      <c r="C1267" s="24" t="inlineStr">
        <is>
          <t>League One</t>
        </is>
      </c>
      <c r="D1267" s="24" t="n">
        <v>28</v>
      </c>
      <c r="E1267" s="29" t="n">
        <v>46417.625</v>
      </c>
      <c r="F1267" s="24" t="inlineStr">
        <is>
          <t>Oxford</t>
        </is>
      </c>
      <c r="G1267" s="24" t="inlineStr">
        <is>
          <t>Barnsley</t>
        </is>
      </c>
      <c r="H1267" s="37" t="n"/>
      <c r="I1267" s="37" t="n"/>
      <c r="J1267" s="37" t="n"/>
      <c r="K1267" s="37" t="n"/>
      <c r="L1267" s="31" t="n">
        <v>0.4265924809360161</v>
      </c>
      <c r="M1267" s="31" t="n">
        <v>0.2806993210631561</v>
      </c>
      <c r="N1267" s="31" t="n">
        <v>0.2927081980008276</v>
      </c>
      <c r="O1267" s="33">
        <f>3*L1267+M1267</f>
        <v/>
      </c>
      <c r="P1267" s="33">
        <f>3*N1267+M1267</f>
        <v/>
      </c>
      <c r="Q1267" s="31">
        <f>IF(OR(J1267="",K1267=""),"",SUMPRODUCT(POISSON(Helper!$A$2:$A$122,J1267,FALSE)*POISSON(Helper!$B$2:$B$122,K1267,FALSE)*Helper!$C$2:$C$122))</f>
        <v/>
      </c>
      <c r="R1267" s="31">
        <f>IF(OR(J1267="",K1267=""),"",SUMPRODUCT(POISSON(Helper!$A$2:$A$122,J1267,FALSE)*POISSON(Helper!$B$2:$B$122,K1267,FALSE)*Helper!$D$2:$D$122))</f>
        <v/>
      </c>
      <c r="S1267" s="31">
        <f>IF(Q1267="","",1-Q1267-R1267)</f>
        <v/>
      </c>
      <c r="T1267" s="33">
        <f>IF(Q1267="","",3*Q1267+R1267)</f>
        <v/>
      </c>
      <c r="U1267" s="33">
        <f>IF(Q1267="","",3*S1267+R1267)</f>
        <v/>
      </c>
      <c r="V1267" s="24">
        <f>IF(OR(H1267="",I1267=""),"",IF(H1267&gt;I1267,3,IF(H1267=I1267,1,0)))</f>
        <v/>
      </c>
      <c r="W1267" s="24">
        <f>IF(OR(H1267="",I1267=""),"",IF(I1267&gt;H1267,3,IF(H1267=I1267,1,0)))</f>
        <v/>
      </c>
      <c r="X1267" s="24">
        <f>IF(OR(H1267="",I1267=""),0,1)</f>
        <v/>
      </c>
      <c r="Y1267" s="24" t="n"/>
    </row>
    <row r="1268">
      <c r="A1268" s="24" t="inlineStr">
        <is>
          <t>E2-Reading-Plymouth</t>
        </is>
      </c>
      <c r="B1268" s="24" t="inlineStr">
        <is>
          <t>E2</t>
        </is>
      </c>
      <c r="C1268" s="24" t="inlineStr">
        <is>
          <t>League One</t>
        </is>
      </c>
      <c r="D1268" s="24" t="n">
        <v>28</v>
      </c>
      <c r="E1268" s="29" t="n">
        <v>46417.625</v>
      </c>
      <c r="F1268" s="24" t="inlineStr">
        <is>
          <t>Reading</t>
        </is>
      </c>
      <c r="G1268" s="24" t="inlineStr">
        <is>
          <t>Plymouth</t>
        </is>
      </c>
      <c r="H1268" s="37" t="n"/>
      <c r="I1268" s="37" t="n"/>
      <c r="J1268" s="37" t="n"/>
      <c r="K1268" s="37" t="n"/>
      <c r="L1268" s="31" t="n">
        <v>0.3654241836839111</v>
      </c>
      <c r="M1268" s="31" t="n">
        <v>0.2851067047625078</v>
      </c>
      <c r="N1268" s="31" t="n">
        <v>0.349469111553581</v>
      </c>
      <c r="O1268" s="33">
        <f>3*L1268+M1268</f>
        <v/>
      </c>
      <c r="P1268" s="33">
        <f>3*N1268+M1268</f>
        <v/>
      </c>
      <c r="Q1268" s="31">
        <f>IF(OR(J1268="",K1268=""),"",SUMPRODUCT(POISSON(Helper!$A$2:$A$122,J1268,FALSE)*POISSON(Helper!$B$2:$B$122,K1268,FALSE)*Helper!$C$2:$C$122))</f>
        <v/>
      </c>
      <c r="R1268" s="31">
        <f>IF(OR(J1268="",K1268=""),"",SUMPRODUCT(POISSON(Helper!$A$2:$A$122,J1268,FALSE)*POISSON(Helper!$B$2:$B$122,K1268,FALSE)*Helper!$D$2:$D$122))</f>
        <v/>
      </c>
      <c r="S1268" s="31">
        <f>IF(Q1268="","",1-Q1268-R1268)</f>
        <v/>
      </c>
      <c r="T1268" s="33">
        <f>IF(Q1268="","",3*Q1268+R1268)</f>
        <v/>
      </c>
      <c r="U1268" s="33">
        <f>IF(Q1268="","",3*S1268+R1268)</f>
        <v/>
      </c>
      <c r="V1268" s="24">
        <f>IF(OR(H1268="",I1268=""),"",IF(H1268&gt;I1268,3,IF(H1268=I1268,1,0)))</f>
        <v/>
      </c>
      <c r="W1268" s="24">
        <f>IF(OR(H1268="",I1268=""),"",IF(I1268&gt;H1268,3,IF(H1268=I1268,1,0)))</f>
        <v/>
      </c>
      <c r="X1268" s="24">
        <f>IF(OR(H1268="",I1268=""),0,1)</f>
        <v/>
      </c>
      <c r="Y1268" s="24" t="n"/>
    </row>
    <row r="1269">
      <c r="A1269" s="24" t="inlineStr">
        <is>
          <t>E2-Stevenag-Leiceste</t>
        </is>
      </c>
      <c r="B1269" s="24" t="inlineStr">
        <is>
          <t>E2</t>
        </is>
      </c>
      <c r="C1269" s="24" t="inlineStr">
        <is>
          <t>League One</t>
        </is>
      </c>
      <c r="D1269" s="24" t="n">
        <v>28</v>
      </c>
      <c r="E1269" s="29" t="n">
        <v>46417.625</v>
      </c>
      <c r="F1269" s="24" t="inlineStr">
        <is>
          <t>Stevenage</t>
        </is>
      </c>
      <c r="G1269" s="24" t="inlineStr">
        <is>
          <t>Leicester</t>
        </is>
      </c>
      <c r="H1269" s="37" t="n"/>
      <c r="I1269" s="37" t="n"/>
      <c r="J1269" s="37" t="n"/>
      <c r="K1269" s="37" t="n"/>
      <c r="L1269" s="31" t="n">
        <v>0.256900861271094</v>
      </c>
      <c r="M1269" s="31" t="n">
        <v>0.2739052418648373</v>
      </c>
      <c r="N1269" s="31" t="n">
        <v>0.4691938968640687</v>
      </c>
      <c r="O1269" s="33">
        <f>3*L1269+M1269</f>
        <v/>
      </c>
      <c r="P1269" s="33">
        <f>3*N1269+M1269</f>
        <v/>
      </c>
      <c r="Q1269" s="31">
        <f>IF(OR(J1269="",K1269=""),"",SUMPRODUCT(POISSON(Helper!$A$2:$A$122,J1269,FALSE)*POISSON(Helper!$B$2:$B$122,K1269,FALSE)*Helper!$C$2:$C$122))</f>
        <v/>
      </c>
      <c r="R1269" s="31">
        <f>IF(OR(J1269="",K1269=""),"",SUMPRODUCT(POISSON(Helper!$A$2:$A$122,J1269,FALSE)*POISSON(Helper!$B$2:$B$122,K1269,FALSE)*Helper!$D$2:$D$122))</f>
        <v/>
      </c>
      <c r="S1269" s="31">
        <f>IF(Q1269="","",1-Q1269-R1269)</f>
        <v/>
      </c>
      <c r="T1269" s="33">
        <f>IF(Q1269="","",3*Q1269+R1269)</f>
        <v/>
      </c>
      <c r="U1269" s="33">
        <f>IF(Q1269="","",3*S1269+R1269)</f>
        <v/>
      </c>
      <c r="V1269" s="24">
        <f>IF(OR(H1269="",I1269=""),"",IF(H1269&gt;I1269,3,IF(H1269=I1269,1,0)))</f>
        <v/>
      </c>
      <c r="W1269" s="24">
        <f>IF(OR(H1269="",I1269=""),"",IF(I1269&gt;H1269,3,IF(H1269=I1269,1,0)))</f>
        <v/>
      </c>
      <c r="X1269" s="24">
        <f>IF(OR(H1269="",I1269=""),0,1)</f>
        <v/>
      </c>
      <c r="Y1269" s="24" t="n"/>
    </row>
    <row r="1270">
      <c r="A1270" s="24" t="inlineStr">
        <is>
          <t>E2-Barnsley-LeytonOr</t>
        </is>
      </c>
      <c r="B1270" s="24" t="inlineStr">
        <is>
          <t>E2</t>
        </is>
      </c>
      <c r="C1270" s="24" t="inlineStr">
        <is>
          <t>League One</t>
        </is>
      </c>
      <c r="D1270" s="24" t="n">
        <v>29</v>
      </c>
      <c r="E1270" s="29" t="n">
        <v>46424.625</v>
      </c>
      <c r="F1270" s="24" t="inlineStr">
        <is>
          <t>Barnsley</t>
        </is>
      </c>
      <c r="G1270" s="24" t="inlineStr">
        <is>
          <t>Leyton Orient</t>
        </is>
      </c>
      <c r="H1270" s="37" t="n"/>
      <c r="I1270" s="37" t="n"/>
      <c r="J1270" s="37" t="n"/>
      <c r="K1270" s="37" t="n"/>
      <c r="L1270" s="31" t="n">
        <v>0.4294353823324375</v>
      </c>
      <c r="M1270" s="31" t="n">
        <v>0.2803362235004573</v>
      </c>
      <c r="N1270" s="31" t="n">
        <v>0.2902283941671052</v>
      </c>
      <c r="O1270" s="33">
        <f>3*L1270+M1270</f>
        <v/>
      </c>
      <c r="P1270" s="33">
        <f>3*N1270+M1270</f>
        <v/>
      </c>
      <c r="Q1270" s="31">
        <f>IF(OR(J1270="",K1270=""),"",SUMPRODUCT(POISSON(Helper!$A$2:$A$122,J1270,FALSE)*POISSON(Helper!$B$2:$B$122,K1270,FALSE)*Helper!$C$2:$C$122))</f>
        <v/>
      </c>
      <c r="R1270" s="31">
        <f>IF(OR(J1270="",K1270=""),"",SUMPRODUCT(POISSON(Helper!$A$2:$A$122,J1270,FALSE)*POISSON(Helper!$B$2:$B$122,K1270,FALSE)*Helper!$D$2:$D$122))</f>
        <v/>
      </c>
      <c r="S1270" s="31">
        <f>IF(Q1270="","",1-Q1270-R1270)</f>
        <v/>
      </c>
      <c r="T1270" s="33">
        <f>IF(Q1270="","",3*Q1270+R1270)</f>
        <v/>
      </c>
      <c r="U1270" s="33">
        <f>IF(Q1270="","",3*S1270+R1270)</f>
        <v/>
      </c>
      <c r="V1270" s="24">
        <f>IF(OR(H1270="",I1270=""),"",IF(H1270&gt;I1270,3,IF(H1270=I1270,1,0)))</f>
        <v/>
      </c>
      <c r="W1270" s="24">
        <f>IF(OR(H1270="",I1270=""),"",IF(I1270&gt;H1270,3,IF(H1270=I1270,1,0)))</f>
        <v/>
      </c>
      <c r="X1270" s="24">
        <f>IF(OR(H1270="",I1270=""),0,1)</f>
        <v/>
      </c>
      <c r="Y1270" s="24" t="n"/>
    </row>
    <row r="1271">
      <c r="A1271" s="24" t="inlineStr">
        <is>
          <t>E2-Bradford-Plymouth</t>
        </is>
      </c>
      <c r="B1271" s="24" t="inlineStr">
        <is>
          <t>E2</t>
        </is>
      </c>
      <c r="C1271" s="24" t="inlineStr">
        <is>
          <t>League One</t>
        </is>
      </c>
      <c r="D1271" s="24" t="n">
        <v>29</v>
      </c>
      <c r="E1271" s="29" t="n">
        <v>46424.625</v>
      </c>
      <c r="F1271" s="24" t="inlineStr">
        <is>
          <t>Bradford</t>
        </is>
      </c>
      <c r="G1271" s="24" t="inlineStr">
        <is>
          <t>Plymouth</t>
        </is>
      </c>
      <c r="H1271" s="37" t="n"/>
      <c r="I1271" s="37" t="n"/>
      <c r="J1271" s="37" t="n"/>
      <c r="K1271" s="37" t="n"/>
      <c r="L1271" s="31" t="n">
        <v>0.3916675034918538</v>
      </c>
      <c r="M1271" s="31" t="n">
        <v>0.2840391210351504</v>
      </c>
      <c r="N1271" s="31" t="n">
        <v>0.3242933754729959</v>
      </c>
      <c r="O1271" s="33">
        <f>3*L1271+M1271</f>
        <v/>
      </c>
      <c r="P1271" s="33">
        <f>3*N1271+M1271</f>
        <v/>
      </c>
      <c r="Q1271" s="31">
        <f>IF(OR(J1271="",K1271=""),"",SUMPRODUCT(POISSON(Helper!$A$2:$A$122,J1271,FALSE)*POISSON(Helper!$B$2:$B$122,K1271,FALSE)*Helper!$C$2:$C$122))</f>
        <v/>
      </c>
      <c r="R1271" s="31">
        <f>IF(OR(J1271="",K1271=""),"",SUMPRODUCT(POISSON(Helper!$A$2:$A$122,J1271,FALSE)*POISSON(Helper!$B$2:$B$122,K1271,FALSE)*Helper!$D$2:$D$122))</f>
        <v/>
      </c>
      <c r="S1271" s="31">
        <f>IF(Q1271="","",1-Q1271-R1271)</f>
        <v/>
      </c>
      <c r="T1271" s="33">
        <f>IF(Q1271="","",3*Q1271+R1271)</f>
        <v/>
      </c>
      <c r="U1271" s="33">
        <f>IF(Q1271="","",3*S1271+R1271)</f>
        <v/>
      </c>
      <c r="V1271" s="24">
        <f>IF(OR(H1271="",I1271=""),"",IF(H1271&gt;I1271,3,IF(H1271=I1271,1,0)))</f>
        <v/>
      </c>
      <c r="W1271" s="24">
        <f>IF(OR(H1271="",I1271=""),"",IF(I1271&gt;H1271,3,IF(H1271=I1271,1,0)))</f>
        <v/>
      </c>
      <c r="X1271" s="24">
        <f>IF(OR(H1271="",I1271=""),0,1)</f>
        <v/>
      </c>
      <c r="Y1271" s="24" t="n"/>
    </row>
    <row r="1272">
      <c r="A1272" s="24" t="inlineStr">
        <is>
          <t>E2-Bromley-Sheffiel</t>
        </is>
      </c>
      <c r="B1272" s="24" t="inlineStr">
        <is>
          <t>E2</t>
        </is>
      </c>
      <c r="C1272" s="24" t="inlineStr">
        <is>
          <t>League One</t>
        </is>
      </c>
      <c r="D1272" s="24" t="n">
        <v>29</v>
      </c>
      <c r="E1272" s="29" t="n">
        <v>46424.625</v>
      </c>
      <c r="F1272" s="24" t="inlineStr">
        <is>
          <t>Bromley</t>
        </is>
      </c>
      <c r="G1272" s="24" t="inlineStr">
        <is>
          <t>Sheffield Wed</t>
        </is>
      </c>
      <c r="H1272" s="37" t="n"/>
      <c r="I1272" s="37" t="n"/>
      <c r="J1272" s="37" t="n"/>
      <c r="K1272" s="37" t="n"/>
      <c r="L1272" s="31" t="n">
        <v>0.2558660723928008</v>
      </c>
      <c r="M1272" s="31" t="n">
        <v>0.2736570144461135</v>
      </c>
      <c r="N1272" s="31" t="n">
        <v>0.4704769131610858</v>
      </c>
      <c r="O1272" s="33">
        <f>3*L1272+M1272</f>
        <v/>
      </c>
      <c r="P1272" s="33">
        <f>3*N1272+M1272</f>
        <v/>
      </c>
      <c r="Q1272" s="31">
        <f>IF(OR(J1272="",K1272=""),"",SUMPRODUCT(POISSON(Helper!$A$2:$A$122,J1272,FALSE)*POISSON(Helper!$B$2:$B$122,K1272,FALSE)*Helper!$C$2:$C$122))</f>
        <v/>
      </c>
      <c r="R1272" s="31">
        <f>IF(OR(J1272="",K1272=""),"",SUMPRODUCT(POISSON(Helper!$A$2:$A$122,J1272,FALSE)*POISSON(Helper!$B$2:$B$122,K1272,FALSE)*Helper!$D$2:$D$122))</f>
        <v/>
      </c>
      <c r="S1272" s="31">
        <f>IF(Q1272="","",1-Q1272-R1272)</f>
        <v/>
      </c>
      <c r="T1272" s="33">
        <f>IF(Q1272="","",3*Q1272+R1272)</f>
        <v/>
      </c>
      <c r="U1272" s="33">
        <f>IF(Q1272="","",3*S1272+R1272)</f>
        <v/>
      </c>
      <c r="V1272" s="24">
        <f>IF(OR(H1272="",I1272=""),"",IF(H1272&gt;I1272,3,IF(H1272=I1272,1,0)))</f>
        <v/>
      </c>
      <c r="W1272" s="24">
        <f>IF(OR(H1272="",I1272=""),"",IF(I1272&gt;H1272,3,IF(H1272=I1272,1,0)))</f>
        <v/>
      </c>
      <c r="X1272" s="24">
        <f>IF(OR(H1272="",I1272=""),0,1)</f>
        <v/>
      </c>
      <c r="Y1272" s="24" t="n"/>
    </row>
    <row r="1273">
      <c r="A1273" s="24" t="inlineStr">
        <is>
          <t>E2-Burton-NottsCou</t>
        </is>
      </c>
      <c r="B1273" s="24" t="inlineStr">
        <is>
          <t>E2</t>
        </is>
      </c>
      <c r="C1273" s="24" t="inlineStr">
        <is>
          <t>League One</t>
        </is>
      </c>
      <c r="D1273" s="24" t="n">
        <v>29</v>
      </c>
      <c r="E1273" s="29" t="n">
        <v>46424.625</v>
      </c>
      <c r="F1273" s="24" t="inlineStr">
        <is>
          <t>Burton</t>
        </is>
      </c>
      <c r="G1273" s="24" t="inlineStr">
        <is>
          <t>Notts County</t>
        </is>
      </c>
      <c r="H1273" s="37" t="n"/>
      <c r="I1273" s="37" t="n"/>
      <c r="J1273" s="37" t="n"/>
      <c r="K1273" s="37" t="n"/>
      <c r="L1273" s="31" t="n">
        <v>0.3789285925313284</v>
      </c>
      <c r="M1273" s="31" t="n">
        <v>0.2847185611375358</v>
      </c>
      <c r="N1273" s="31" t="n">
        <v>0.3363528463311358</v>
      </c>
      <c r="O1273" s="33">
        <f>3*L1273+M1273</f>
        <v/>
      </c>
      <c r="P1273" s="33">
        <f>3*N1273+M1273</f>
        <v/>
      </c>
      <c r="Q1273" s="31">
        <f>IF(OR(J1273="",K1273=""),"",SUMPRODUCT(POISSON(Helper!$A$2:$A$122,J1273,FALSE)*POISSON(Helper!$B$2:$B$122,K1273,FALSE)*Helper!$C$2:$C$122))</f>
        <v/>
      </c>
      <c r="R1273" s="31">
        <f>IF(OR(J1273="",K1273=""),"",SUMPRODUCT(POISSON(Helper!$A$2:$A$122,J1273,FALSE)*POISSON(Helper!$B$2:$B$122,K1273,FALSE)*Helper!$D$2:$D$122))</f>
        <v/>
      </c>
      <c r="S1273" s="31">
        <f>IF(Q1273="","",1-Q1273-R1273)</f>
        <v/>
      </c>
      <c r="T1273" s="33">
        <f>IF(Q1273="","",3*Q1273+R1273)</f>
        <v/>
      </c>
      <c r="U1273" s="33">
        <f>IF(Q1273="","",3*S1273+R1273)</f>
        <v/>
      </c>
      <c r="V1273" s="24">
        <f>IF(OR(H1273="",I1273=""),"",IF(H1273&gt;I1273,3,IF(H1273=I1273,1,0)))</f>
        <v/>
      </c>
      <c r="W1273" s="24">
        <f>IF(OR(H1273="",I1273=""),"",IF(I1273&gt;H1273,3,IF(H1273=I1273,1,0)))</f>
        <v/>
      </c>
      <c r="X1273" s="24">
        <f>IF(OR(H1273="",I1273=""),0,1)</f>
        <v/>
      </c>
      <c r="Y1273" s="24" t="n"/>
    </row>
    <row r="1274">
      <c r="A1274" s="24" t="inlineStr">
        <is>
          <t>E2-Doncaste-Stevenag</t>
        </is>
      </c>
      <c r="B1274" s="24" t="inlineStr">
        <is>
          <t>E2</t>
        </is>
      </c>
      <c r="C1274" s="24" t="inlineStr">
        <is>
          <t>League One</t>
        </is>
      </c>
      <c r="D1274" s="24" t="n">
        <v>29</v>
      </c>
      <c r="E1274" s="29" t="n">
        <v>46424.625</v>
      </c>
      <c r="F1274" s="24" t="inlineStr">
        <is>
          <t>Doncaster</t>
        </is>
      </c>
      <c r="G1274" s="24" t="inlineStr">
        <is>
          <t>Stevenage</t>
        </is>
      </c>
      <c r="H1274" s="37" t="n"/>
      <c r="I1274" s="37" t="n"/>
      <c r="J1274" s="37" t="n"/>
      <c r="K1274" s="37" t="n"/>
      <c r="L1274" s="31" t="n">
        <v>0.41771839150042</v>
      </c>
      <c r="M1274" s="31" t="n">
        <v>0.2817462784577435</v>
      </c>
      <c r="N1274" s="31" t="n">
        <v>0.3005353300418365</v>
      </c>
      <c r="O1274" s="33">
        <f>3*L1274+M1274</f>
        <v/>
      </c>
      <c r="P1274" s="33">
        <f>3*N1274+M1274</f>
        <v/>
      </c>
      <c r="Q1274" s="31">
        <f>IF(OR(J1274="",K1274=""),"",SUMPRODUCT(POISSON(Helper!$A$2:$A$122,J1274,FALSE)*POISSON(Helper!$B$2:$B$122,K1274,FALSE)*Helper!$C$2:$C$122))</f>
        <v/>
      </c>
      <c r="R1274" s="31">
        <f>IF(OR(J1274="",K1274=""),"",SUMPRODUCT(POISSON(Helper!$A$2:$A$122,J1274,FALSE)*POISSON(Helper!$B$2:$B$122,K1274,FALSE)*Helper!$D$2:$D$122))</f>
        <v/>
      </c>
      <c r="S1274" s="31">
        <f>IF(Q1274="","",1-Q1274-R1274)</f>
        <v/>
      </c>
      <c r="T1274" s="33">
        <f>IF(Q1274="","",3*Q1274+R1274)</f>
        <v/>
      </c>
      <c r="U1274" s="33">
        <f>IF(Q1274="","",3*S1274+R1274)</f>
        <v/>
      </c>
      <c r="V1274" s="24">
        <f>IF(OR(H1274="",I1274=""),"",IF(H1274&gt;I1274,3,IF(H1274=I1274,1,0)))</f>
        <v/>
      </c>
      <c r="W1274" s="24">
        <f>IF(OR(H1274="",I1274=""),"",IF(I1274&gt;H1274,3,IF(H1274=I1274,1,0)))</f>
        <v/>
      </c>
      <c r="X1274" s="24">
        <f>IF(OR(H1274="",I1274=""),0,1)</f>
        <v/>
      </c>
      <c r="Y1274" s="24" t="n"/>
    </row>
    <row r="1275">
      <c r="A1275" s="24" t="inlineStr">
        <is>
          <t>E2-Huddersf-Cambridg</t>
        </is>
      </c>
      <c r="B1275" s="24" t="inlineStr">
        <is>
          <t>E2</t>
        </is>
      </c>
      <c r="C1275" s="24" t="inlineStr">
        <is>
          <t>League One</t>
        </is>
      </c>
      <c r="D1275" s="24" t="n">
        <v>29</v>
      </c>
      <c r="E1275" s="29" t="n">
        <v>46424.625</v>
      </c>
      <c r="F1275" s="24" t="inlineStr">
        <is>
          <t>Huddersfield</t>
        </is>
      </c>
      <c r="G1275" s="24" t="inlineStr">
        <is>
          <t>Cambridge</t>
        </is>
      </c>
      <c r="H1275" s="37" t="n"/>
      <c r="I1275" s="37" t="n"/>
      <c r="J1275" s="37" t="n"/>
      <c r="K1275" s="37" t="n"/>
      <c r="L1275" s="31" t="n">
        <v>0.5105454495035903</v>
      </c>
      <c r="M1275" s="31" t="n">
        <v>0.2646954777318625</v>
      </c>
      <c r="N1275" s="31" t="n">
        <v>0.2247590727645473</v>
      </c>
      <c r="O1275" s="33">
        <f>3*L1275+M1275</f>
        <v/>
      </c>
      <c r="P1275" s="33">
        <f>3*N1275+M1275</f>
        <v/>
      </c>
      <c r="Q1275" s="31">
        <f>IF(OR(J1275="",K1275=""),"",SUMPRODUCT(POISSON(Helper!$A$2:$A$122,J1275,FALSE)*POISSON(Helper!$B$2:$B$122,K1275,FALSE)*Helper!$C$2:$C$122))</f>
        <v/>
      </c>
      <c r="R1275" s="31">
        <f>IF(OR(J1275="",K1275=""),"",SUMPRODUCT(POISSON(Helper!$A$2:$A$122,J1275,FALSE)*POISSON(Helper!$B$2:$B$122,K1275,FALSE)*Helper!$D$2:$D$122))</f>
        <v/>
      </c>
      <c r="S1275" s="31">
        <f>IF(Q1275="","",1-Q1275-R1275)</f>
        <v/>
      </c>
      <c r="T1275" s="33">
        <f>IF(Q1275="","",3*Q1275+R1275)</f>
        <v/>
      </c>
      <c r="U1275" s="33">
        <f>IF(Q1275="","",3*S1275+R1275)</f>
        <v/>
      </c>
      <c r="V1275" s="24">
        <f>IF(OR(H1275="",I1275=""),"",IF(H1275&gt;I1275,3,IF(H1275=I1275,1,0)))</f>
        <v/>
      </c>
      <c r="W1275" s="24">
        <f>IF(OR(H1275="",I1275=""),"",IF(I1275&gt;H1275,3,IF(H1275=I1275,1,0)))</f>
        <v/>
      </c>
      <c r="X1275" s="24">
        <f>IF(OR(H1275="",I1275=""),0,1)</f>
        <v/>
      </c>
      <c r="Y1275" s="24" t="n"/>
    </row>
    <row r="1276">
      <c r="A1276" s="24" t="inlineStr">
        <is>
          <t>E2-Leiceste-MKDons</t>
        </is>
      </c>
      <c r="B1276" s="24" t="inlineStr">
        <is>
          <t>E2</t>
        </is>
      </c>
      <c r="C1276" s="24" t="inlineStr">
        <is>
          <t>League One</t>
        </is>
      </c>
      <c r="D1276" s="24" t="n">
        <v>29</v>
      </c>
      <c r="E1276" s="29" t="n">
        <v>46424.625</v>
      </c>
      <c r="F1276" s="24" t="inlineStr">
        <is>
          <t>Leicester</t>
        </is>
      </c>
      <c r="G1276" s="24" t="inlineStr">
        <is>
          <t>MK Dons</t>
        </is>
      </c>
      <c r="H1276" s="37" t="n"/>
      <c r="I1276" s="37" t="n"/>
      <c r="J1276" s="37" t="n"/>
      <c r="K1276" s="37" t="n"/>
      <c r="L1276" s="31" t="n">
        <v>0.5235169874319372</v>
      </c>
      <c r="M1276" s="31" t="n">
        <v>0.2613096673234441</v>
      </c>
      <c r="N1276" s="31" t="n">
        <v>0.2151733452446187</v>
      </c>
      <c r="O1276" s="33">
        <f>3*L1276+M1276</f>
        <v/>
      </c>
      <c r="P1276" s="33">
        <f>3*N1276+M1276</f>
        <v/>
      </c>
      <c r="Q1276" s="31">
        <f>IF(OR(J1276="",K1276=""),"",SUMPRODUCT(POISSON(Helper!$A$2:$A$122,J1276,FALSE)*POISSON(Helper!$B$2:$B$122,K1276,FALSE)*Helper!$C$2:$C$122))</f>
        <v/>
      </c>
      <c r="R1276" s="31">
        <f>IF(OR(J1276="",K1276=""),"",SUMPRODUCT(POISSON(Helper!$A$2:$A$122,J1276,FALSE)*POISSON(Helper!$B$2:$B$122,K1276,FALSE)*Helper!$D$2:$D$122))</f>
        <v/>
      </c>
      <c r="S1276" s="31">
        <f>IF(Q1276="","",1-Q1276-R1276)</f>
        <v/>
      </c>
      <c r="T1276" s="33">
        <f>IF(Q1276="","",3*Q1276+R1276)</f>
        <v/>
      </c>
      <c r="U1276" s="33">
        <f>IF(Q1276="","",3*S1276+R1276)</f>
        <v/>
      </c>
      <c r="V1276" s="24">
        <f>IF(OR(H1276="",I1276=""),"",IF(H1276&gt;I1276,3,IF(H1276=I1276,1,0)))</f>
        <v/>
      </c>
      <c r="W1276" s="24">
        <f>IF(OR(H1276="",I1276=""),"",IF(I1276&gt;H1276,3,IF(H1276=I1276,1,0)))</f>
        <v/>
      </c>
      <c r="X1276" s="24">
        <f>IF(OR(H1276="",I1276=""),0,1)</f>
        <v/>
      </c>
      <c r="Y1276" s="24" t="n"/>
    </row>
    <row r="1277">
      <c r="A1277" s="24" t="inlineStr">
        <is>
          <t>E2-Luton-Mansfiel</t>
        </is>
      </c>
      <c r="B1277" s="24" t="inlineStr">
        <is>
          <t>E2</t>
        </is>
      </c>
      <c r="C1277" s="24" t="inlineStr">
        <is>
          <t>League One</t>
        </is>
      </c>
      <c r="D1277" s="24" t="n">
        <v>29</v>
      </c>
      <c r="E1277" s="29" t="n">
        <v>46424.625</v>
      </c>
      <c r="F1277" s="24" t="inlineStr">
        <is>
          <t>Luton</t>
        </is>
      </c>
      <c r="G1277" s="24" t="inlineStr">
        <is>
          <t>Mansfield</t>
        </is>
      </c>
      <c r="H1277" s="37" t="n"/>
      <c r="I1277" s="37" t="n"/>
      <c r="J1277" s="37" t="n"/>
      <c r="K1277" s="37" t="n"/>
      <c r="L1277" s="31" t="n">
        <v>0.5001064066042047</v>
      </c>
      <c r="M1277" s="31" t="n">
        <v>0.2672513729251965</v>
      </c>
      <c r="N1277" s="31" t="n">
        <v>0.2326422204705988</v>
      </c>
      <c r="O1277" s="33">
        <f>3*L1277+M1277</f>
        <v/>
      </c>
      <c r="P1277" s="33">
        <f>3*N1277+M1277</f>
        <v/>
      </c>
      <c r="Q1277" s="31">
        <f>IF(OR(J1277="",K1277=""),"",SUMPRODUCT(POISSON(Helper!$A$2:$A$122,J1277,FALSE)*POISSON(Helper!$B$2:$B$122,K1277,FALSE)*Helper!$C$2:$C$122))</f>
        <v/>
      </c>
      <c r="R1277" s="31">
        <f>IF(OR(J1277="",K1277=""),"",SUMPRODUCT(POISSON(Helper!$A$2:$A$122,J1277,FALSE)*POISSON(Helper!$B$2:$B$122,K1277,FALSE)*Helper!$D$2:$D$122))</f>
        <v/>
      </c>
      <c r="S1277" s="31">
        <f>IF(Q1277="","",1-Q1277-R1277)</f>
        <v/>
      </c>
      <c r="T1277" s="33">
        <f>IF(Q1277="","",3*Q1277+R1277)</f>
        <v/>
      </c>
      <c r="U1277" s="33">
        <f>IF(Q1277="","",3*S1277+R1277)</f>
        <v/>
      </c>
      <c r="V1277" s="24">
        <f>IF(OR(H1277="",I1277=""),"",IF(H1277&gt;I1277,3,IF(H1277=I1277,1,0)))</f>
        <v/>
      </c>
      <c r="W1277" s="24">
        <f>IF(OR(H1277="",I1277=""),"",IF(I1277&gt;H1277,3,IF(H1277=I1277,1,0)))</f>
        <v/>
      </c>
      <c r="X1277" s="24">
        <f>IF(OR(H1277="",I1277=""),0,1)</f>
        <v/>
      </c>
      <c r="Y1277" s="24" t="n"/>
    </row>
    <row r="1278">
      <c r="A1278" s="24" t="inlineStr">
        <is>
          <t>E2-Peterbor-Blackpoo</t>
        </is>
      </c>
      <c r="B1278" s="24" t="inlineStr">
        <is>
          <t>E2</t>
        </is>
      </c>
      <c r="C1278" s="24" t="inlineStr">
        <is>
          <t>League One</t>
        </is>
      </c>
      <c r="D1278" s="24" t="n">
        <v>29</v>
      </c>
      <c r="E1278" s="29" t="n">
        <v>46424.625</v>
      </c>
      <c r="F1278" s="24" t="inlineStr">
        <is>
          <t>Peterborough</t>
        </is>
      </c>
      <c r="G1278" s="24" t="inlineStr">
        <is>
          <t>Blackpool</t>
        </is>
      </c>
      <c r="H1278" s="37" t="n"/>
      <c r="I1278" s="37" t="n"/>
      <c r="J1278" s="37" t="n"/>
      <c r="K1278" s="37" t="n"/>
      <c r="L1278" s="31" t="n">
        <v>0.3761551429416996</v>
      </c>
      <c r="M1278" s="31" t="n">
        <v>0.2848265711090736</v>
      </c>
      <c r="N1278" s="31" t="n">
        <v>0.3390182859492268</v>
      </c>
      <c r="O1278" s="33">
        <f>3*L1278+M1278</f>
        <v/>
      </c>
      <c r="P1278" s="33">
        <f>3*N1278+M1278</f>
        <v/>
      </c>
      <c r="Q1278" s="31">
        <f>IF(OR(J1278="",K1278=""),"",SUMPRODUCT(POISSON(Helper!$A$2:$A$122,J1278,FALSE)*POISSON(Helper!$B$2:$B$122,K1278,FALSE)*Helper!$C$2:$C$122))</f>
        <v/>
      </c>
      <c r="R1278" s="31">
        <f>IF(OR(J1278="",K1278=""),"",SUMPRODUCT(POISSON(Helper!$A$2:$A$122,J1278,FALSE)*POISSON(Helper!$B$2:$B$122,K1278,FALSE)*Helper!$D$2:$D$122))</f>
        <v/>
      </c>
      <c r="S1278" s="31">
        <f>IF(Q1278="","",1-Q1278-R1278)</f>
        <v/>
      </c>
      <c r="T1278" s="33">
        <f>IF(Q1278="","",3*Q1278+R1278)</f>
        <v/>
      </c>
      <c r="U1278" s="33">
        <f>IF(Q1278="","",3*S1278+R1278)</f>
        <v/>
      </c>
      <c r="V1278" s="24">
        <f>IF(OR(H1278="",I1278=""),"",IF(H1278&gt;I1278,3,IF(H1278=I1278,1,0)))</f>
        <v/>
      </c>
      <c r="W1278" s="24">
        <f>IF(OR(H1278="",I1278=""),"",IF(I1278&gt;H1278,3,IF(H1278=I1278,1,0)))</f>
        <v/>
      </c>
      <c r="X1278" s="24">
        <f>IF(OR(H1278="",I1278=""),0,1)</f>
        <v/>
      </c>
      <c r="Y1278" s="24" t="n"/>
    </row>
    <row r="1279">
      <c r="A1279" s="24" t="inlineStr">
        <is>
          <t>E2-Reading-Oxford</t>
        </is>
      </c>
      <c r="B1279" s="24" t="inlineStr">
        <is>
          <t>E2</t>
        </is>
      </c>
      <c r="C1279" s="24" t="inlineStr">
        <is>
          <t>League One</t>
        </is>
      </c>
      <c r="D1279" s="24" t="n">
        <v>29</v>
      </c>
      <c r="E1279" s="29" t="n">
        <v>46424.625</v>
      </c>
      <c r="F1279" s="24" t="inlineStr">
        <is>
          <t>Reading</t>
        </is>
      </c>
      <c r="G1279" s="24" t="inlineStr">
        <is>
          <t>Oxford</t>
        </is>
      </c>
      <c r="H1279" s="37" t="n"/>
      <c r="I1279" s="37" t="n"/>
      <c r="J1279" s="37" t="n"/>
      <c r="K1279" s="37" t="n"/>
      <c r="L1279" s="31" t="n">
        <v>0.4084512234827048</v>
      </c>
      <c r="M1279" s="31" t="n">
        <v>0.282697411674376</v>
      </c>
      <c r="N1279" s="31" t="n">
        <v>0.3088513648429193</v>
      </c>
      <c r="O1279" s="33">
        <f>3*L1279+M1279</f>
        <v/>
      </c>
      <c r="P1279" s="33">
        <f>3*N1279+M1279</f>
        <v/>
      </c>
      <c r="Q1279" s="31">
        <f>IF(OR(J1279="",K1279=""),"",SUMPRODUCT(POISSON(Helper!$A$2:$A$122,J1279,FALSE)*POISSON(Helper!$B$2:$B$122,K1279,FALSE)*Helper!$C$2:$C$122))</f>
        <v/>
      </c>
      <c r="R1279" s="31">
        <f>IF(OR(J1279="",K1279=""),"",SUMPRODUCT(POISSON(Helper!$A$2:$A$122,J1279,FALSE)*POISSON(Helper!$B$2:$B$122,K1279,FALSE)*Helper!$D$2:$D$122))</f>
        <v/>
      </c>
      <c r="S1279" s="31">
        <f>IF(Q1279="","",1-Q1279-R1279)</f>
        <v/>
      </c>
      <c r="T1279" s="33">
        <f>IF(Q1279="","",3*Q1279+R1279)</f>
        <v/>
      </c>
      <c r="U1279" s="33">
        <f>IF(Q1279="","",3*S1279+R1279)</f>
        <v/>
      </c>
      <c r="V1279" s="24">
        <f>IF(OR(H1279="",I1279=""),"",IF(H1279&gt;I1279,3,IF(H1279=I1279,1,0)))</f>
        <v/>
      </c>
      <c r="W1279" s="24">
        <f>IF(OR(H1279="",I1279=""),"",IF(I1279&gt;H1279,3,IF(H1279=I1279,1,0)))</f>
        <v/>
      </c>
      <c r="X1279" s="24">
        <f>IF(OR(H1279="",I1279=""),0,1)</f>
        <v/>
      </c>
      <c r="Y1279" s="24" t="n"/>
    </row>
    <row r="1280">
      <c r="A1280" s="24" t="inlineStr">
        <is>
          <t>E2-Wigan-AFCWimbl</t>
        </is>
      </c>
      <c r="B1280" s="24" t="inlineStr">
        <is>
          <t>E2</t>
        </is>
      </c>
      <c r="C1280" s="24" t="inlineStr">
        <is>
          <t>League One</t>
        </is>
      </c>
      <c r="D1280" s="24" t="n">
        <v>29</v>
      </c>
      <c r="E1280" s="29" t="n">
        <v>46424.625</v>
      </c>
      <c r="F1280" s="24" t="inlineStr">
        <is>
          <t>Wigan</t>
        </is>
      </c>
      <c r="G1280" s="24" t="inlineStr">
        <is>
          <t>AFC Wimbledon</t>
        </is>
      </c>
      <c r="H1280" s="37" t="n"/>
      <c r="I1280" s="37" t="n"/>
      <c r="J1280" s="37" t="n"/>
      <c r="K1280" s="37" t="n"/>
      <c r="L1280" s="31" t="n">
        <v>0.4748769054675531</v>
      </c>
      <c r="M1280" s="31" t="n">
        <v>0.2727870434152198</v>
      </c>
      <c r="N1280" s="31" t="n">
        <v>0.2523360511172271</v>
      </c>
      <c r="O1280" s="33">
        <f>3*L1280+M1280</f>
        <v/>
      </c>
      <c r="P1280" s="33">
        <f>3*N1280+M1280</f>
        <v/>
      </c>
      <c r="Q1280" s="31">
        <f>IF(OR(J1280="",K1280=""),"",SUMPRODUCT(POISSON(Helper!$A$2:$A$122,J1280,FALSE)*POISSON(Helper!$B$2:$B$122,K1280,FALSE)*Helper!$C$2:$C$122))</f>
        <v/>
      </c>
      <c r="R1280" s="31">
        <f>IF(OR(J1280="",K1280=""),"",SUMPRODUCT(POISSON(Helper!$A$2:$A$122,J1280,FALSE)*POISSON(Helper!$B$2:$B$122,K1280,FALSE)*Helper!$D$2:$D$122))</f>
        <v/>
      </c>
      <c r="S1280" s="31">
        <f>IF(Q1280="","",1-Q1280-R1280)</f>
        <v/>
      </c>
      <c r="T1280" s="33">
        <f>IF(Q1280="","",3*Q1280+R1280)</f>
        <v/>
      </c>
      <c r="U1280" s="33">
        <f>IF(Q1280="","",3*S1280+R1280)</f>
        <v/>
      </c>
      <c r="V1280" s="24">
        <f>IF(OR(H1280="",I1280=""),"",IF(H1280&gt;I1280,3,IF(H1280=I1280,1,0)))</f>
        <v/>
      </c>
      <c r="W1280" s="24">
        <f>IF(OR(H1280="",I1280=""),"",IF(I1280&gt;H1280,3,IF(H1280=I1280,1,0)))</f>
        <v/>
      </c>
      <c r="X1280" s="24">
        <f>IF(OR(H1280="",I1280=""),0,1)</f>
        <v/>
      </c>
      <c r="Y1280" s="24" t="n"/>
    </row>
    <row r="1281">
      <c r="A1281" s="24" t="inlineStr">
        <is>
          <t>E2-Wycombe-Stockpor</t>
        </is>
      </c>
      <c r="B1281" s="24" t="inlineStr">
        <is>
          <t>E2</t>
        </is>
      </c>
      <c r="C1281" s="24" t="inlineStr">
        <is>
          <t>League One</t>
        </is>
      </c>
      <c r="D1281" s="24" t="n">
        <v>29</v>
      </c>
      <c r="E1281" s="29" t="n">
        <v>46424.625</v>
      </c>
      <c r="F1281" s="24" t="inlineStr">
        <is>
          <t>Wycombe</t>
        </is>
      </c>
      <c r="G1281" s="24" t="inlineStr">
        <is>
          <t>Stockport</t>
        </is>
      </c>
      <c r="H1281" s="37" t="n"/>
      <c r="I1281" s="37" t="n"/>
      <c r="J1281" s="37" t="n"/>
      <c r="K1281" s="37" t="n"/>
      <c r="L1281" s="31" t="n">
        <v>0.3939890285467682</v>
      </c>
      <c r="M1281" s="31" t="n">
        <v>0.2838833871966925</v>
      </c>
      <c r="N1281" s="31" t="n">
        <v>0.3221275842565393</v>
      </c>
      <c r="O1281" s="33">
        <f>3*L1281+M1281</f>
        <v/>
      </c>
      <c r="P1281" s="33">
        <f>3*N1281+M1281</f>
        <v/>
      </c>
      <c r="Q1281" s="31">
        <f>IF(OR(J1281="",K1281=""),"",SUMPRODUCT(POISSON(Helper!$A$2:$A$122,J1281,FALSE)*POISSON(Helper!$B$2:$B$122,K1281,FALSE)*Helper!$C$2:$C$122))</f>
        <v/>
      </c>
      <c r="R1281" s="31">
        <f>IF(OR(J1281="",K1281=""),"",SUMPRODUCT(POISSON(Helper!$A$2:$A$122,J1281,FALSE)*POISSON(Helper!$B$2:$B$122,K1281,FALSE)*Helper!$D$2:$D$122))</f>
        <v/>
      </c>
      <c r="S1281" s="31">
        <f>IF(Q1281="","",1-Q1281-R1281)</f>
        <v/>
      </c>
      <c r="T1281" s="33">
        <f>IF(Q1281="","",3*Q1281+R1281)</f>
        <v/>
      </c>
      <c r="U1281" s="33">
        <f>IF(Q1281="","",3*S1281+R1281)</f>
        <v/>
      </c>
      <c r="V1281" s="24">
        <f>IF(OR(H1281="",I1281=""),"",IF(H1281&gt;I1281,3,IF(H1281=I1281,1,0)))</f>
        <v/>
      </c>
      <c r="W1281" s="24">
        <f>IF(OR(H1281="",I1281=""),"",IF(I1281&gt;H1281,3,IF(H1281=I1281,1,0)))</f>
        <v/>
      </c>
      <c r="X1281" s="24">
        <f>IF(OR(H1281="",I1281=""),0,1)</f>
        <v/>
      </c>
      <c r="Y1281" s="24" t="n"/>
    </row>
    <row r="1282">
      <c r="A1282" s="24" t="inlineStr">
        <is>
          <t>E2-AFCWimbl-Burton</t>
        </is>
      </c>
      <c r="B1282" s="24" t="inlineStr">
        <is>
          <t>E2</t>
        </is>
      </c>
      <c r="C1282" s="24" t="inlineStr">
        <is>
          <t>League One</t>
        </is>
      </c>
      <c r="D1282" s="24" t="n">
        <v>30</v>
      </c>
      <c r="E1282" s="29" t="n">
        <v>46427.82291666666</v>
      </c>
      <c r="F1282" s="24" t="inlineStr">
        <is>
          <t>AFC Wimbledon</t>
        </is>
      </c>
      <c r="G1282" s="24" t="inlineStr">
        <is>
          <t>Burton</t>
        </is>
      </c>
      <c r="H1282" s="37" t="n"/>
      <c r="I1282" s="37" t="n"/>
      <c r="J1282" s="37" t="n"/>
      <c r="K1282" s="37" t="n"/>
      <c r="L1282" s="31" t="n">
        <v>0.3931192916165744</v>
      </c>
      <c r="M1282" s="31" t="n">
        <v>0.2839428692326543</v>
      </c>
      <c r="N1282" s="31" t="n">
        <v>0.3229378391507712</v>
      </c>
      <c r="O1282" s="33">
        <f>3*L1282+M1282</f>
        <v/>
      </c>
      <c r="P1282" s="33">
        <f>3*N1282+M1282</f>
        <v/>
      </c>
      <c r="Q1282" s="31">
        <f>IF(OR(J1282="",K1282=""),"",SUMPRODUCT(POISSON(Helper!$A$2:$A$122,J1282,FALSE)*POISSON(Helper!$B$2:$B$122,K1282,FALSE)*Helper!$C$2:$C$122))</f>
        <v/>
      </c>
      <c r="R1282" s="31">
        <f>IF(OR(J1282="",K1282=""),"",SUMPRODUCT(POISSON(Helper!$A$2:$A$122,J1282,FALSE)*POISSON(Helper!$B$2:$B$122,K1282,FALSE)*Helper!$D$2:$D$122))</f>
        <v/>
      </c>
      <c r="S1282" s="31">
        <f>IF(Q1282="","",1-Q1282-R1282)</f>
        <v/>
      </c>
      <c r="T1282" s="33">
        <f>IF(Q1282="","",3*Q1282+R1282)</f>
        <v/>
      </c>
      <c r="U1282" s="33">
        <f>IF(Q1282="","",3*S1282+R1282)</f>
        <v/>
      </c>
      <c r="V1282" s="24">
        <f>IF(OR(H1282="",I1282=""),"",IF(H1282&gt;I1282,3,IF(H1282=I1282,1,0)))</f>
        <v/>
      </c>
      <c r="W1282" s="24">
        <f>IF(OR(H1282="",I1282=""),"",IF(I1282&gt;H1282,3,IF(H1282=I1282,1,0)))</f>
        <v/>
      </c>
      <c r="X1282" s="24">
        <f>IF(OR(H1282="",I1282=""),0,1)</f>
        <v/>
      </c>
      <c r="Y1282" s="24" t="n"/>
    </row>
    <row r="1283">
      <c r="A1283" s="24" t="inlineStr">
        <is>
          <t>E2-Blackpoo-Barnsley</t>
        </is>
      </c>
      <c r="B1283" s="24" t="inlineStr">
        <is>
          <t>E2</t>
        </is>
      </c>
      <c r="C1283" s="24" t="inlineStr">
        <is>
          <t>League One</t>
        </is>
      </c>
      <c r="D1283" s="24" t="n">
        <v>30</v>
      </c>
      <c r="E1283" s="29" t="n">
        <v>46427.82291666666</v>
      </c>
      <c r="F1283" s="24" t="inlineStr">
        <is>
          <t>Blackpool</t>
        </is>
      </c>
      <c r="G1283" s="24" t="inlineStr">
        <is>
          <t>Barnsley</t>
        </is>
      </c>
      <c r="H1283" s="37" t="n"/>
      <c r="I1283" s="37" t="n"/>
      <c r="J1283" s="37" t="n"/>
      <c r="K1283" s="37" t="n"/>
      <c r="L1283" s="31" t="n">
        <v>0.4338979083300215</v>
      </c>
      <c r="M1283" s="31" t="n">
        <v>0.2797395116625099</v>
      </c>
      <c r="N1283" s="31" t="n">
        <v>0.2863625800074686</v>
      </c>
      <c r="O1283" s="33">
        <f>3*L1283+M1283</f>
        <v/>
      </c>
      <c r="P1283" s="33">
        <f>3*N1283+M1283</f>
        <v/>
      </c>
      <c r="Q1283" s="31">
        <f>IF(OR(J1283="",K1283=""),"",SUMPRODUCT(POISSON(Helper!$A$2:$A$122,J1283,FALSE)*POISSON(Helper!$B$2:$B$122,K1283,FALSE)*Helper!$C$2:$C$122))</f>
        <v/>
      </c>
      <c r="R1283" s="31">
        <f>IF(OR(J1283="",K1283=""),"",SUMPRODUCT(POISSON(Helper!$A$2:$A$122,J1283,FALSE)*POISSON(Helper!$B$2:$B$122,K1283,FALSE)*Helper!$D$2:$D$122))</f>
        <v/>
      </c>
      <c r="S1283" s="31">
        <f>IF(Q1283="","",1-Q1283-R1283)</f>
        <v/>
      </c>
      <c r="T1283" s="33">
        <f>IF(Q1283="","",3*Q1283+R1283)</f>
        <v/>
      </c>
      <c r="U1283" s="33">
        <f>IF(Q1283="","",3*S1283+R1283)</f>
        <v/>
      </c>
      <c r="V1283" s="24">
        <f>IF(OR(H1283="",I1283=""),"",IF(H1283&gt;I1283,3,IF(H1283=I1283,1,0)))</f>
        <v/>
      </c>
      <c r="W1283" s="24">
        <f>IF(OR(H1283="",I1283=""),"",IF(I1283&gt;H1283,3,IF(H1283=I1283,1,0)))</f>
        <v/>
      </c>
      <c r="X1283" s="24">
        <f>IF(OR(H1283="",I1283=""),0,1)</f>
        <v/>
      </c>
      <c r="Y1283" s="24" t="n"/>
    </row>
    <row r="1284">
      <c r="A1284" s="24" t="inlineStr">
        <is>
          <t>E2-Cambridg-Bradford</t>
        </is>
      </c>
      <c r="B1284" s="24" t="inlineStr">
        <is>
          <t>E2</t>
        </is>
      </c>
      <c r="C1284" s="24" t="inlineStr">
        <is>
          <t>League One</t>
        </is>
      </c>
      <c r="D1284" s="24" t="n">
        <v>30</v>
      </c>
      <c r="E1284" s="29" t="n">
        <v>46427.82291666666</v>
      </c>
      <c r="F1284" s="24" t="inlineStr">
        <is>
          <t>Cambridge</t>
        </is>
      </c>
      <c r="G1284" s="24" t="inlineStr">
        <is>
          <t>Bradford</t>
        </is>
      </c>
      <c r="H1284" s="37" t="n"/>
      <c r="I1284" s="37" t="n"/>
      <c r="J1284" s="37" t="n"/>
      <c r="K1284" s="37" t="n"/>
      <c r="L1284" s="31" t="n">
        <v>0.3403084304332779</v>
      </c>
      <c r="M1284" s="31" t="n">
        <v>0.2848734622450806</v>
      </c>
      <c r="N1284" s="31" t="n">
        <v>0.3748181073216414</v>
      </c>
      <c r="O1284" s="33">
        <f>3*L1284+M1284</f>
        <v/>
      </c>
      <c r="P1284" s="33">
        <f>3*N1284+M1284</f>
        <v/>
      </c>
      <c r="Q1284" s="31">
        <f>IF(OR(J1284="",K1284=""),"",SUMPRODUCT(POISSON(Helper!$A$2:$A$122,J1284,FALSE)*POISSON(Helper!$B$2:$B$122,K1284,FALSE)*Helper!$C$2:$C$122))</f>
        <v/>
      </c>
      <c r="R1284" s="31">
        <f>IF(OR(J1284="",K1284=""),"",SUMPRODUCT(POISSON(Helper!$A$2:$A$122,J1284,FALSE)*POISSON(Helper!$B$2:$B$122,K1284,FALSE)*Helper!$D$2:$D$122))</f>
        <v/>
      </c>
      <c r="S1284" s="31">
        <f>IF(Q1284="","",1-Q1284-R1284)</f>
        <v/>
      </c>
      <c r="T1284" s="33">
        <f>IF(Q1284="","",3*Q1284+R1284)</f>
        <v/>
      </c>
      <c r="U1284" s="33">
        <f>IF(Q1284="","",3*S1284+R1284)</f>
        <v/>
      </c>
      <c r="V1284" s="24">
        <f>IF(OR(H1284="",I1284=""),"",IF(H1284&gt;I1284,3,IF(H1284=I1284,1,0)))</f>
        <v/>
      </c>
      <c r="W1284" s="24">
        <f>IF(OR(H1284="",I1284=""),"",IF(I1284&gt;H1284,3,IF(H1284=I1284,1,0)))</f>
        <v/>
      </c>
      <c r="X1284" s="24">
        <f>IF(OR(H1284="",I1284=""),0,1)</f>
        <v/>
      </c>
      <c r="Y1284" s="24" t="n"/>
    </row>
    <row r="1285">
      <c r="A1285" s="24" t="inlineStr">
        <is>
          <t>E2-LeytonOr-Bromley</t>
        </is>
      </c>
      <c r="B1285" s="24" t="inlineStr">
        <is>
          <t>E2</t>
        </is>
      </c>
      <c r="C1285" s="24" t="inlineStr">
        <is>
          <t>League One</t>
        </is>
      </c>
      <c r="D1285" s="24" t="n">
        <v>30</v>
      </c>
      <c r="E1285" s="29" t="n">
        <v>46427.82291666666</v>
      </c>
      <c r="F1285" s="24" t="inlineStr">
        <is>
          <t>Leyton Orient</t>
        </is>
      </c>
      <c r="G1285" s="24" t="inlineStr">
        <is>
          <t>Bromley</t>
        </is>
      </c>
      <c r="H1285" s="37" t="n"/>
      <c r="I1285" s="37" t="n"/>
      <c r="J1285" s="37" t="n"/>
      <c r="K1285" s="37" t="n"/>
      <c r="L1285" s="31" t="n">
        <v>0.473125499297336</v>
      </c>
      <c r="M1285" s="31" t="n">
        <v>0.2731367921849305</v>
      </c>
      <c r="N1285" s="31" t="n">
        <v>0.2537377085177336</v>
      </c>
      <c r="O1285" s="33">
        <f>3*L1285+M1285</f>
        <v/>
      </c>
      <c r="P1285" s="33">
        <f>3*N1285+M1285</f>
        <v/>
      </c>
      <c r="Q1285" s="31">
        <f>IF(OR(J1285="",K1285=""),"",SUMPRODUCT(POISSON(Helper!$A$2:$A$122,J1285,FALSE)*POISSON(Helper!$B$2:$B$122,K1285,FALSE)*Helper!$C$2:$C$122))</f>
        <v/>
      </c>
      <c r="R1285" s="31">
        <f>IF(OR(J1285="",K1285=""),"",SUMPRODUCT(POISSON(Helper!$A$2:$A$122,J1285,FALSE)*POISSON(Helper!$B$2:$B$122,K1285,FALSE)*Helper!$D$2:$D$122))</f>
        <v/>
      </c>
      <c r="S1285" s="31">
        <f>IF(Q1285="","",1-Q1285-R1285)</f>
        <v/>
      </c>
      <c r="T1285" s="33">
        <f>IF(Q1285="","",3*Q1285+R1285)</f>
        <v/>
      </c>
      <c r="U1285" s="33">
        <f>IF(Q1285="","",3*S1285+R1285)</f>
        <v/>
      </c>
      <c r="V1285" s="24">
        <f>IF(OR(H1285="",I1285=""),"",IF(H1285&gt;I1285,3,IF(H1285=I1285,1,0)))</f>
        <v/>
      </c>
      <c r="W1285" s="24">
        <f>IF(OR(H1285="",I1285=""),"",IF(I1285&gt;H1285,3,IF(H1285=I1285,1,0)))</f>
        <v/>
      </c>
      <c r="X1285" s="24">
        <f>IF(OR(H1285="",I1285=""),0,1)</f>
        <v/>
      </c>
      <c r="Y1285" s="24" t="n"/>
    </row>
    <row r="1286">
      <c r="A1286" s="24" t="inlineStr">
        <is>
          <t>E2-MKDons-Wigan</t>
        </is>
      </c>
      <c r="B1286" s="24" t="inlineStr">
        <is>
          <t>E2</t>
        </is>
      </c>
      <c r="C1286" s="24" t="inlineStr">
        <is>
          <t>League One</t>
        </is>
      </c>
      <c r="D1286" s="24" t="n">
        <v>30</v>
      </c>
      <c r="E1286" s="29" t="n">
        <v>46427.82291666666</v>
      </c>
      <c r="F1286" s="24" t="inlineStr">
        <is>
          <t>MK Dons</t>
        </is>
      </c>
      <c r="G1286" s="24" t="inlineStr">
        <is>
          <t>Wigan</t>
        </is>
      </c>
      <c r="H1286" s="37" t="n"/>
      <c r="I1286" s="37" t="n"/>
      <c r="J1286" s="37" t="n"/>
      <c r="K1286" s="37" t="n"/>
      <c r="L1286" s="31" t="n">
        <v>0.4639297800020555</v>
      </c>
      <c r="M1286" s="31" t="n">
        <v>0.2748977301964211</v>
      </c>
      <c r="N1286" s="31" t="n">
        <v>0.2611724898015234</v>
      </c>
      <c r="O1286" s="33">
        <f>3*L1286+M1286</f>
        <v/>
      </c>
      <c r="P1286" s="33">
        <f>3*N1286+M1286</f>
        <v/>
      </c>
      <c r="Q1286" s="31">
        <f>IF(OR(J1286="",K1286=""),"",SUMPRODUCT(POISSON(Helper!$A$2:$A$122,J1286,FALSE)*POISSON(Helper!$B$2:$B$122,K1286,FALSE)*Helper!$C$2:$C$122))</f>
        <v/>
      </c>
      <c r="R1286" s="31">
        <f>IF(OR(J1286="",K1286=""),"",SUMPRODUCT(POISSON(Helper!$A$2:$A$122,J1286,FALSE)*POISSON(Helper!$B$2:$B$122,K1286,FALSE)*Helper!$D$2:$D$122))</f>
        <v/>
      </c>
      <c r="S1286" s="31">
        <f>IF(Q1286="","",1-Q1286-R1286)</f>
        <v/>
      </c>
      <c r="T1286" s="33">
        <f>IF(Q1286="","",3*Q1286+R1286)</f>
        <v/>
      </c>
      <c r="U1286" s="33">
        <f>IF(Q1286="","",3*S1286+R1286)</f>
        <v/>
      </c>
      <c r="V1286" s="24">
        <f>IF(OR(H1286="",I1286=""),"",IF(H1286&gt;I1286,3,IF(H1286=I1286,1,0)))</f>
        <v/>
      </c>
      <c r="W1286" s="24">
        <f>IF(OR(H1286="",I1286=""),"",IF(I1286&gt;H1286,3,IF(H1286=I1286,1,0)))</f>
        <v/>
      </c>
      <c r="X1286" s="24">
        <f>IF(OR(H1286="",I1286=""),0,1)</f>
        <v/>
      </c>
      <c r="Y1286" s="24" t="n"/>
    </row>
    <row r="1287">
      <c r="A1287" s="24" t="inlineStr">
        <is>
          <t>E2-Mansfiel-Reading</t>
        </is>
      </c>
      <c r="B1287" s="24" t="inlineStr">
        <is>
          <t>E2</t>
        </is>
      </c>
      <c r="C1287" s="24" t="inlineStr">
        <is>
          <t>League One</t>
        </is>
      </c>
      <c r="D1287" s="24" t="n">
        <v>30</v>
      </c>
      <c r="E1287" s="29" t="n">
        <v>46427.82291666666</v>
      </c>
      <c r="F1287" s="24" t="inlineStr">
        <is>
          <t>Mansfield</t>
        </is>
      </c>
      <c r="G1287" s="24" t="inlineStr">
        <is>
          <t>Reading</t>
        </is>
      </c>
      <c r="H1287" s="37" t="n"/>
      <c r="I1287" s="37" t="n"/>
      <c r="J1287" s="37" t="n"/>
      <c r="K1287" s="37" t="n"/>
      <c r="L1287" s="31" t="n">
        <v>0.3933728695321146</v>
      </c>
      <c r="M1287" s="31" t="n">
        <v>0.2839256674128076</v>
      </c>
      <c r="N1287" s="31" t="n">
        <v>0.3227014630550779</v>
      </c>
      <c r="O1287" s="33">
        <f>3*L1287+M1287</f>
        <v/>
      </c>
      <c r="P1287" s="33">
        <f>3*N1287+M1287</f>
        <v/>
      </c>
      <c r="Q1287" s="31">
        <f>IF(OR(J1287="",K1287=""),"",SUMPRODUCT(POISSON(Helper!$A$2:$A$122,J1287,FALSE)*POISSON(Helper!$B$2:$B$122,K1287,FALSE)*Helper!$C$2:$C$122))</f>
        <v/>
      </c>
      <c r="R1287" s="31">
        <f>IF(OR(J1287="",K1287=""),"",SUMPRODUCT(POISSON(Helper!$A$2:$A$122,J1287,FALSE)*POISSON(Helper!$B$2:$B$122,K1287,FALSE)*Helper!$D$2:$D$122))</f>
        <v/>
      </c>
      <c r="S1287" s="31">
        <f>IF(Q1287="","",1-Q1287-R1287)</f>
        <v/>
      </c>
      <c r="T1287" s="33">
        <f>IF(Q1287="","",3*Q1287+R1287)</f>
        <v/>
      </c>
      <c r="U1287" s="33">
        <f>IF(Q1287="","",3*S1287+R1287)</f>
        <v/>
      </c>
      <c r="V1287" s="24">
        <f>IF(OR(H1287="",I1287=""),"",IF(H1287&gt;I1287,3,IF(H1287=I1287,1,0)))</f>
        <v/>
      </c>
      <c r="W1287" s="24">
        <f>IF(OR(H1287="",I1287=""),"",IF(I1287&gt;H1287,3,IF(H1287=I1287,1,0)))</f>
        <v/>
      </c>
      <c r="X1287" s="24">
        <f>IF(OR(H1287="",I1287=""),0,1)</f>
        <v/>
      </c>
      <c r="Y1287" s="24" t="n"/>
    </row>
    <row r="1288">
      <c r="A1288" s="24" t="inlineStr">
        <is>
          <t>E2-NottsCou-Doncaste</t>
        </is>
      </c>
      <c r="B1288" s="24" t="inlineStr">
        <is>
          <t>E2</t>
        </is>
      </c>
      <c r="C1288" s="24" t="inlineStr">
        <is>
          <t>League One</t>
        </is>
      </c>
      <c r="D1288" s="24" t="n">
        <v>30</v>
      </c>
      <c r="E1288" s="29" t="n">
        <v>46427.82291666666</v>
      </c>
      <c r="F1288" s="24" t="inlineStr">
        <is>
          <t>Notts County</t>
        </is>
      </c>
      <c r="G1288" s="24" t="inlineStr">
        <is>
          <t>Doncaster</t>
        </is>
      </c>
      <c r="H1288" s="37" t="n"/>
      <c r="I1288" s="37" t="n"/>
      <c r="J1288" s="37" t="n"/>
      <c r="K1288" s="37" t="n"/>
      <c r="L1288" s="31" t="n">
        <v>0.4040440759503553</v>
      </c>
      <c r="M1288" s="31" t="n">
        <v>0.2830977972927922</v>
      </c>
      <c r="N1288" s="31" t="n">
        <v>0.3128581267568525</v>
      </c>
      <c r="O1288" s="33">
        <f>3*L1288+M1288</f>
        <v/>
      </c>
      <c r="P1288" s="33">
        <f>3*N1288+M1288</f>
        <v/>
      </c>
      <c r="Q1288" s="31">
        <f>IF(OR(J1288="",K1288=""),"",SUMPRODUCT(POISSON(Helper!$A$2:$A$122,J1288,FALSE)*POISSON(Helper!$B$2:$B$122,K1288,FALSE)*Helper!$C$2:$C$122))</f>
        <v/>
      </c>
      <c r="R1288" s="31">
        <f>IF(OR(J1288="",K1288=""),"",SUMPRODUCT(POISSON(Helper!$A$2:$A$122,J1288,FALSE)*POISSON(Helper!$B$2:$B$122,K1288,FALSE)*Helper!$D$2:$D$122))</f>
        <v/>
      </c>
      <c r="S1288" s="31">
        <f>IF(Q1288="","",1-Q1288-R1288)</f>
        <v/>
      </c>
      <c r="T1288" s="33">
        <f>IF(Q1288="","",3*Q1288+R1288)</f>
        <v/>
      </c>
      <c r="U1288" s="33">
        <f>IF(Q1288="","",3*S1288+R1288)</f>
        <v/>
      </c>
      <c r="V1288" s="24">
        <f>IF(OR(H1288="",I1288=""),"",IF(H1288&gt;I1288,3,IF(H1288=I1288,1,0)))</f>
        <v/>
      </c>
      <c r="W1288" s="24">
        <f>IF(OR(H1288="",I1288=""),"",IF(I1288&gt;H1288,3,IF(H1288=I1288,1,0)))</f>
        <v/>
      </c>
      <c r="X1288" s="24">
        <f>IF(OR(H1288="",I1288=""),0,1)</f>
        <v/>
      </c>
      <c r="Y1288" s="24" t="n"/>
    </row>
    <row r="1289">
      <c r="A1289" s="24" t="inlineStr">
        <is>
          <t>E2-Oxford-Huddersf</t>
        </is>
      </c>
      <c r="B1289" s="24" t="inlineStr">
        <is>
          <t>E2</t>
        </is>
      </c>
      <c r="C1289" s="24" t="inlineStr">
        <is>
          <t>League One</t>
        </is>
      </c>
      <c r="D1289" s="24" t="n">
        <v>30</v>
      </c>
      <c r="E1289" s="29" t="n">
        <v>46427.82291666666</v>
      </c>
      <c r="F1289" s="24" t="inlineStr">
        <is>
          <t>Oxford</t>
        </is>
      </c>
      <c r="G1289" s="24" t="inlineStr">
        <is>
          <t>Huddersfield</t>
        </is>
      </c>
      <c r="H1289" s="37" t="n"/>
      <c r="I1289" s="37" t="n"/>
      <c r="J1289" s="37" t="n"/>
      <c r="K1289" s="37" t="n"/>
      <c r="L1289" s="31" t="n">
        <v>0.3664899659132185</v>
      </c>
      <c r="M1289" s="31" t="n">
        <v>0.2850887923088239</v>
      </c>
      <c r="N1289" s="31" t="n">
        <v>0.3484212417779576</v>
      </c>
      <c r="O1289" s="33">
        <f>3*L1289+M1289</f>
        <v/>
      </c>
      <c r="P1289" s="33">
        <f>3*N1289+M1289</f>
        <v/>
      </c>
      <c r="Q1289" s="31">
        <f>IF(OR(J1289="",K1289=""),"",SUMPRODUCT(POISSON(Helper!$A$2:$A$122,J1289,FALSE)*POISSON(Helper!$B$2:$B$122,K1289,FALSE)*Helper!$C$2:$C$122))</f>
        <v/>
      </c>
      <c r="R1289" s="31">
        <f>IF(OR(J1289="",K1289=""),"",SUMPRODUCT(POISSON(Helper!$A$2:$A$122,J1289,FALSE)*POISSON(Helper!$B$2:$B$122,K1289,FALSE)*Helper!$D$2:$D$122))</f>
        <v/>
      </c>
      <c r="S1289" s="31">
        <f>IF(Q1289="","",1-Q1289-R1289)</f>
        <v/>
      </c>
      <c r="T1289" s="33">
        <f>IF(Q1289="","",3*Q1289+R1289)</f>
        <v/>
      </c>
      <c r="U1289" s="33">
        <f>IF(Q1289="","",3*S1289+R1289)</f>
        <v/>
      </c>
      <c r="V1289" s="24">
        <f>IF(OR(H1289="",I1289=""),"",IF(H1289&gt;I1289,3,IF(H1289=I1289,1,0)))</f>
        <v/>
      </c>
      <c r="W1289" s="24">
        <f>IF(OR(H1289="",I1289=""),"",IF(I1289&gt;H1289,3,IF(H1289=I1289,1,0)))</f>
        <v/>
      </c>
      <c r="X1289" s="24">
        <f>IF(OR(H1289="",I1289=""),0,1)</f>
        <v/>
      </c>
      <c r="Y1289" s="24" t="n"/>
    </row>
    <row r="1290">
      <c r="A1290" s="24" t="inlineStr">
        <is>
          <t>E2-Plymouth-Leiceste</t>
        </is>
      </c>
      <c r="B1290" s="24" t="inlineStr">
        <is>
          <t>E2</t>
        </is>
      </c>
      <c r="C1290" s="24" t="inlineStr">
        <is>
          <t>League One</t>
        </is>
      </c>
      <c r="D1290" s="24" t="n">
        <v>30</v>
      </c>
      <c r="E1290" s="29" t="n">
        <v>46427.82291666666</v>
      </c>
      <c r="F1290" s="24" t="inlineStr">
        <is>
          <t>Plymouth</t>
        </is>
      </c>
      <c r="G1290" s="24" t="inlineStr">
        <is>
          <t>Leicester</t>
        </is>
      </c>
      <c r="H1290" s="37" t="n"/>
      <c r="I1290" s="37" t="n"/>
      <c r="J1290" s="37" t="n"/>
      <c r="K1290" s="37" t="n"/>
      <c r="L1290" s="31" t="n">
        <v>0.3162162914284056</v>
      </c>
      <c r="M1290" s="31" t="n">
        <v>0.2834049046127037</v>
      </c>
      <c r="N1290" s="31" t="n">
        <v>0.4003788039588907</v>
      </c>
      <c r="O1290" s="33">
        <f>3*L1290+M1290</f>
        <v/>
      </c>
      <c r="P1290" s="33">
        <f>3*N1290+M1290</f>
        <v/>
      </c>
      <c r="Q1290" s="31">
        <f>IF(OR(J1290="",K1290=""),"",SUMPRODUCT(POISSON(Helper!$A$2:$A$122,J1290,FALSE)*POISSON(Helper!$B$2:$B$122,K1290,FALSE)*Helper!$C$2:$C$122))</f>
        <v/>
      </c>
      <c r="R1290" s="31">
        <f>IF(OR(J1290="",K1290=""),"",SUMPRODUCT(POISSON(Helper!$A$2:$A$122,J1290,FALSE)*POISSON(Helper!$B$2:$B$122,K1290,FALSE)*Helper!$D$2:$D$122))</f>
        <v/>
      </c>
      <c r="S1290" s="31">
        <f>IF(Q1290="","",1-Q1290-R1290)</f>
        <v/>
      </c>
      <c r="T1290" s="33">
        <f>IF(Q1290="","",3*Q1290+R1290)</f>
        <v/>
      </c>
      <c r="U1290" s="33">
        <f>IF(Q1290="","",3*S1290+R1290)</f>
        <v/>
      </c>
      <c r="V1290" s="24">
        <f>IF(OR(H1290="",I1290=""),"",IF(H1290&gt;I1290,3,IF(H1290=I1290,1,0)))</f>
        <v/>
      </c>
      <c r="W1290" s="24">
        <f>IF(OR(H1290="",I1290=""),"",IF(I1290&gt;H1290,3,IF(H1290=I1290,1,0)))</f>
        <v/>
      </c>
      <c r="X1290" s="24">
        <f>IF(OR(H1290="",I1290=""),0,1)</f>
        <v/>
      </c>
      <c r="Y1290" s="24" t="n"/>
    </row>
    <row r="1291">
      <c r="A1291" s="24" t="inlineStr">
        <is>
          <t>E2-Sheffiel-Wycombe</t>
        </is>
      </c>
      <c r="B1291" s="24" t="inlineStr">
        <is>
          <t>E2</t>
        </is>
      </c>
      <c r="C1291" s="24" t="inlineStr">
        <is>
          <t>League One</t>
        </is>
      </c>
      <c r="D1291" s="24" t="n">
        <v>30</v>
      </c>
      <c r="E1291" s="29" t="n">
        <v>46427.82291666666</v>
      </c>
      <c r="F1291" s="24" t="inlineStr">
        <is>
          <t>Sheffield Wed</t>
        </is>
      </c>
      <c r="G1291" s="24" t="inlineStr">
        <is>
          <t>Wycombe</t>
        </is>
      </c>
      <c r="H1291" s="37" t="n"/>
      <c r="I1291" s="37" t="n"/>
      <c r="J1291" s="37" t="n"/>
      <c r="K1291" s="37" t="n"/>
      <c r="L1291" s="31" t="n">
        <v>0.4739759279718139</v>
      </c>
      <c r="M1291" s="31" t="n">
        <v>0.2729675349421226</v>
      </c>
      <c r="N1291" s="31" t="n">
        <v>0.2530565370860636</v>
      </c>
      <c r="O1291" s="33">
        <f>3*L1291+M1291</f>
        <v/>
      </c>
      <c r="P1291" s="33">
        <f>3*N1291+M1291</f>
        <v/>
      </c>
      <c r="Q1291" s="31">
        <f>IF(OR(J1291="",K1291=""),"",SUMPRODUCT(POISSON(Helper!$A$2:$A$122,J1291,FALSE)*POISSON(Helper!$B$2:$B$122,K1291,FALSE)*Helper!$C$2:$C$122))</f>
        <v/>
      </c>
      <c r="R1291" s="31">
        <f>IF(OR(J1291="",K1291=""),"",SUMPRODUCT(POISSON(Helper!$A$2:$A$122,J1291,FALSE)*POISSON(Helper!$B$2:$B$122,K1291,FALSE)*Helper!$D$2:$D$122))</f>
        <v/>
      </c>
      <c r="S1291" s="31">
        <f>IF(Q1291="","",1-Q1291-R1291)</f>
        <v/>
      </c>
      <c r="T1291" s="33">
        <f>IF(Q1291="","",3*Q1291+R1291)</f>
        <v/>
      </c>
      <c r="U1291" s="33">
        <f>IF(Q1291="","",3*S1291+R1291)</f>
        <v/>
      </c>
      <c r="V1291" s="24">
        <f>IF(OR(H1291="",I1291=""),"",IF(H1291&gt;I1291,3,IF(H1291=I1291,1,0)))</f>
        <v/>
      </c>
      <c r="W1291" s="24">
        <f>IF(OR(H1291="",I1291=""),"",IF(I1291&gt;H1291,3,IF(H1291=I1291,1,0)))</f>
        <v/>
      </c>
      <c r="X1291" s="24">
        <f>IF(OR(H1291="",I1291=""),0,1)</f>
        <v/>
      </c>
      <c r="Y1291" s="24" t="n"/>
    </row>
    <row r="1292">
      <c r="A1292" s="24" t="inlineStr">
        <is>
          <t>E2-Stevenag-Peterbor</t>
        </is>
      </c>
      <c r="B1292" s="24" t="inlineStr">
        <is>
          <t>E2</t>
        </is>
      </c>
      <c r="C1292" s="24" t="inlineStr">
        <is>
          <t>League One</t>
        </is>
      </c>
      <c r="D1292" s="24" t="n">
        <v>30</v>
      </c>
      <c r="E1292" s="29" t="n">
        <v>46427.82291666666</v>
      </c>
      <c r="F1292" s="24" t="inlineStr">
        <is>
          <t>Stevenage</t>
        </is>
      </c>
      <c r="G1292" s="24" t="inlineStr">
        <is>
          <t>Peterborough</t>
        </is>
      </c>
      <c r="H1292" s="37" t="n"/>
      <c r="I1292" s="37" t="n"/>
      <c r="J1292" s="37" t="n"/>
      <c r="K1292" s="37" t="n"/>
      <c r="L1292" s="31" t="n">
        <v>0.4167817492538465</v>
      </c>
      <c r="M1292" s="31" t="n">
        <v>0.2818490637661448</v>
      </c>
      <c r="N1292" s="31" t="n">
        <v>0.3013691869800088</v>
      </c>
      <c r="O1292" s="33">
        <f>3*L1292+M1292</f>
        <v/>
      </c>
      <c r="P1292" s="33">
        <f>3*N1292+M1292</f>
        <v/>
      </c>
      <c r="Q1292" s="31">
        <f>IF(OR(J1292="",K1292=""),"",SUMPRODUCT(POISSON(Helper!$A$2:$A$122,J1292,FALSE)*POISSON(Helper!$B$2:$B$122,K1292,FALSE)*Helper!$C$2:$C$122))</f>
        <v/>
      </c>
      <c r="R1292" s="31">
        <f>IF(OR(J1292="",K1292=""),"",SUMPRODUCT(POISSON(Helper!$A$2:$A$122,J1292,FALSE)*POISSON(Helper!$B$2:$B$122,K1292,FALSE)*Helper!$D$2:$D$122))</f>
        <v/>
      </c>
      <c r="S1292" s="31">
        <f>IF(Q1292="","",1-Q1292-R1292)</f>
        <v/>
      </c>
      <c r="T1292" s="33">
        <f>IF(Q1292="","",3*Q1292+R1292)</f>
        <v/>
      </c>
      <c r="U1292" s="33">
        <f>IF(Q1292="","",3*S1292+R1292)</f>
        <v/>
      </c>
      <c r="V1292" s="24">
        <f>IF(OR(H1292="",I1292=""),"",IF(H1292&gt;I1292,3,IF(H1292=I1292,1,0)))</f>
        <v/>
      </c>
      <c r="W1292" s="24">
        <f>IF(OR(H1292="",I1292=""),"",IF(I1292&gt;H1292,3,IF(H1292=I1292,1,0)))</f>
        <v/>
      </c>
      <c r="X1292" s="24">
        <f>IF(OR(H1292="",I1292=""),0,1)</f>
        <v/>
      </c>
      <c r="Y1292" s="24" t="n"/>
    </row>
    <row r="1293">
      <c r="A1293" s="24" t="inlineStr">
        <is>
          <t>E2-Stockpor-Luton</t>
        </is>
      </c>
      <c r="B1293" s="24" t="inlineStr">
        <is>
          <t>E2</t>
        </is>
      </c>
      <c r="C1293" s="24" t="inlineStr">
        <is>
          <t>League One</t>
        </is>
      </c>
      <c r="D1293" s="24" t="n">
        <v>30</v>
      </c>
      <c r="E1293" s="29" t="n">
        <v>46427.82291666666</v>
      </c>
      <c r="F1293" s="24" t="inlineStr">
        <is>
          <t>Stockport</t>
        </is>
      </c>
      <c r="G1293" s="24" t="inlineStr">
        <is>
          <t>Luton</t>
        </is>
      </c>
      <c r="H1293" s="37" t="n"/>
      <c r="I1293" s="37" t="n"/>
      <c r="J1293" s="37" t="n"/>
      <c r="K1293" s="37" t="n"/>
      <c r="L1293" s="31" t="n">
        <v>0.3819015627081983</v>
      </c>
      <c r="M1293" s="31" t="n">
        <v>0.284586788844203</v>
      </c>
      <c r="N1293" s="31" t="n">
        <v>0.3335116484475987</v>
      </c>
      <c r="O1293" s="33">
        <f>3*L1293+M1293</f>
        <v/>
      </c>
      <c r="P1293" s="33">
        <f>3*N1293+M1293</f>
        <v/>
      </c>
      <c r="Q1293" s="31">
        <f>IF(OR(J1293="",K1293=""),"",SUMPRODUCT(POISSON(Helper!$A$2:$A$122,J1293,FALSE)*POISSON(Helper!$B$2:$B$122,K1293,FALSE)*Helper!$C$2:$C$122))</f>
        <v/>
      </c>
      <c r="R1293" s="31">
        <f>IF(OR(J1293="",K1293=""),"",SUMPRODUCT(POISSON(Helper!$A$2:$A$122,J1293,FALSE)*POISSON(Helper!$B$2:$B$122,K1293,FALSE)*Helper!$D$2:$D$122))</f>
        <v/>
      </c>
      <c r="S1293" s="31">
        <f>IF(Q1293="","",1-Q1293-R1293)</f>
        <v/>
      </c>
      <c r="T1293" s="33">
        <f>IF(Q1293="","",3*Q1293+R1293)</f>
        <v/>
      </c>
      <c r="U1293" s="33">
        <f>IF(Q1293="","",3*S1293+R1293)</f>
        <v/>
      </c>
      <c r="V1293" s="24">
        <f>IF(OR(H1293="",I1293=""),"",IF(H1293&gt;I1293,3,IF(H1293=I1293,1,0)))</f>
        <v/>
      </c>
      <c r="W1293" s="24">
        <f>IF(OR(H1293="",I1293=""),"",IF(I1293&gt;H1293,3,IF(H1293=I1293,1,0)))</f>
        <v/>
      </c>
      <c r="X1293" s="24">
        <f>IF(OR(H1293="",I1293=""),0,1)</f>
        <v/>
      </c>
      <c r="Y1293" s="24" t="n"/>
    </row>
    <row r="1294">
      <c r="A1294" s="24" t="inlineStr">
        <is>
          <t>E2-AFCWimbl-Bromley</t>
        </is>
      </c>
      <c r="B1294" s="24" t="inlineStr">
        <is>
          <t>E2</t>
        </is>
      </c>
      <c r="C1294" s="24" t="inlineStr">
        <is>
          <t>League One</t>
        </is>
      </c>
      <c r="D1294" s="24" t="n">
        <v>31</v>
      </c>
      <c r="E1294" s="29" t="n">
        <v>46431.625</v>
      </c>
      <c r="F1294" s="24" t="inlineStr">
        <is>
          <t>AFC Wimbledon</t>
        </is>
      </c>
      <c r="G1294" s="24" t="inlineStr">
        <is>
          <t>Bromley</t>
        </is>
      </c>
      <c r="H1294" s="37" t="n"/>
      <c r="I1294" s="37" t="n"/>
      <c r="J1294" s="37" t="n"/>
      <c r="K1294" s="37" t="n"/>
      <c r="L1294" s="31" t="n">
        <v>0.4253897902828494</v>
      </c>
      <c r="M1294" s="31" t="n">
        <v>0.2808489093856295</v>
      </c>
      <c r="N1294" s="31" t="n">
        <v>0.2937613003315211</v>
      </c>
      <c r="O1294" s="33">
        <f>3*L1294+M1294</f>
        <v/>
      </c>
      <c r="P1294" s="33">
        <f>3*N1294+M1294</f>
        <v/>
      </c>
      <c r="Q1294" s="31">
        <f>IF(OR(J1294="",K1294=""),"",SUMPRODUCT(POISSON(Helper!$A$2:$A$122,J1294,FALSE)*POISSON(Helper!$B$2:$B$122,K1294,FALSE)*Helper!$C$2:$C$122))</f>
        <v/>
      </c>
      <c r="R1294" s="31">
        <f>IF(OR(J1294="",K1294=""),"",SUMPRODUCT(POISSON(Helper!$A$2:$A$122,J1294,FALSE)*POISSON(Helper!$B$2:$B$122,K1294,FALSE)*Helper!$D$2:$D$122))</f>
        <v/>
      </c>
      <c r="S1294" s="31">
        <f>IF(Q1294="","",1-Q1294-R1294)</f>
        <v/>
      </c>
      <c r="T1294" s="33">
        <f>IF(Q1294="","",3*Q1294+R1294)</f>
        <v/>
      </c>
      <c r="U1294" s="33">
        <f>IF(Q1294="","",3*S1294+R1294)</f>
        <v/>
      </c>
      <c r="V1294" s="24">
        <f>IF(OR(H1294="",I1294=""),"",IF(H1294&gt;I1294,3,IF(H1294=I1294,1,0)))</f>
        <v/>
      </c>
      <c r="W1294" s="24">
        <f>IF(OR(H1294="",I1294=""),"",IF(I1294&gt;H1294,3,IF(H1294=I1294,1,0)))</f>
        <v/>
      </c>
      <c r="X1294" s="24">
        <f>IF(OR(H1294="",I1294=""),0,1)</f>
        <v/>
      </c>
      <c r="Y1294" s="24" t="n"/>
    </row>
    <row r="1295">
      <c r="A1295" s="24" t="inlineStr">
        <is>
          <t>E2-Blackpoo-Reading</t>
        </is>
      </c>
      <c r="B1295" s="24" t="inlineStr">
        <is>
          <t>E2</t>
        </is>
      </c>
      <c r="C1295" s="24" t="inlineStr">
        <is>
          <t>League One</t>
        </is>
      </c>
      <c r="D1295" s="24" t="n">
        <v>31</v>
      </c>
      <c r="E1295" s="29" t="n">
        <v>46431.625</v>
      </c>
      <c r="F1295" s="24" t="inlineStr">
        <is>
          <t>Blackpool</t>
        </is>
      </c>
      <c r="G1295" s="24" t="inlineStr">
        <is>
          <t>Reading</t>
        </is>
      </c>
      <c r="H1295" s="37" t="n"/>
      <c r="I1295" s="37" t="n"/>
      <c r="J1295" s="37" t="n"/>
      <c r="K1295" s="37" t="n"/>
      <c r="L1295" s="31" t="n">
        <v>0.4227519553661142</v>
      </c>
      <c r="M1295" s="31" t="n">
        <v>0.281168582434729</v>
      </c>
      <c r="N1295" s="31" t="n">
        <v>0.2960794621991568</v>
      </c>
      <c r="O1295" s="33">
        <f>3*L1295+M1295</f>
        <v/>
      </c>
      <c r="P1295" s="33">
        <f>3*N1295+M1295</f>
        <v/>
      </c>
      <c r="Q1295" s="31">
        <f>IF(OR(J1295="",K1295=""),"",SUMPRODUCT(POISSON(Helper!$A$2:$A$122,J1295,FALSE)*POISSON(Helper!$B$2:$B$122,K1295,FALSE)*Helper!$C$2:$C$122))</f>
        <v/>
      </c>
      <c r="R1295" s="31">
        <f>IF(OR(J1295="",K1295=""),"",SUMPRODUCT(POISSON(Helper!$A$2:$A$122,J1295,FALSE)*POISSON(Helper!$B$2:$B$122,K1295,FALSE)*Helper!$D$2:$D$122))</f>
        <v/>
      </c>
      <c r="S1295" s="31">
        <f>IF(Q1295="","",1-Q1295-R1295)</f>
        <v/>
      </c>
      <c r="T1295" s="33">
        <f>IF(Q1295="","",3*Q1295+R1295)</f>
        <v/>
      </c>
      <c r="U1295" s="33">
        <f>IF(Q1295="","",3*S1295+R1295)</f>
        <v/>
      </c>
      <c r="V1295" s="24">
        <f>IF(OR(H1295="",I1295=""),"",IF(H1295&gt;I1295,3,IF(H1295=I1295,1,0)))</f>
        <v/>
      </c>
      <c r="W1295" s="24">
        <f>IF(OR(H1295="",I1295=""),"",IF(I1295&gt;H1295,3,IF(H1295=I1295,1,0)))</f>
        <v/>
      </c>
      <c r="X1295" s="24">
        <f>IF(OR(H1295="",I1295=""),0,1)</f>
        <v/>
      </c>
      <c r="Y1295" s="24" t="n"/>
    </row>
    <row r="1296">
      <c r="A1296" s="24" t="inlineStr">
        <is>
          <t>E2-Cambridg-Burton</t>
        </is>
      </c>
      <c r="B1296" s="24" t="inlineStr">
        <is>
          <t>E2</t>
        </is>
      </c>
      <c r="C1296" s="24" t="inlineStr">
        <is>
          <t>League One</t>
        </is>
      </c>
      <c r="D1296" s="24" t="n">
        <v>31</v>
      </c>
      <c r="E1296" s="29" t="n">
        <v>46431.625</v>
      </c>
      <c r="F1296" s="24" t="inlineStr">
        <is>
          <t>Cambridge</t>
        </is>
      </c>
      <c r="G1296" s="24" t="inlineStr">
        <is>
          <t>Burton</t>
        </is>
      </c>
      <c r="H1296" s="37" t="n"/>
      <c r="I1296" s="37" t="n"/>
      <c r="J1296" s="37" t="n"/>
      <c r="K1296" s="37" t="n"/>
      <c r="L1296" s="31" t="n">
        <v>0.4215158092404579</v>
      </c>
      <c r="M1296" s="31" t="n">
        <v>0.281314393569283</v>
      </c>
      <c r="N1296" s="31" t="n">
        <v>0.2971697971902592</v>
      </c>
      <c r="O1296" s="33">
        <f>3*L1296+M1296</f>
        <v/>
      </c>
      <c r="P1296" s="33">
        <f>3*N1296+M1296</f>
        <v/>
      </c>
      <c r="Q1296" s="31">
        <f>IF(OR(J1296="",K1296=""),"",SUMPRODUCT(POISSON(Helper!$A$2:$A$122,J1296,FALSE)*POISSON(Helper!$B$2:$B$122,K1296,FALSE)*Helper!$C$2:$C$122))</f>
        <v/>
      </c>
      <c r="R1296" s="31">
        <f>IF(OR(J1296="",K1296=""),"",SUMPRODUCT(POISSON(Helper!$A$2:$A$122,J1296,FALSE)*POISSON(Helper!$B$2:$B$122,K1296,FALSE)*Helper!$D$2:$D$122))</f>
        <v/>
      </c>
      <c r="S1296" s="31">
        <f>IF(Q1296="","",1-Q1296-R1296)</f>
        <v/>
      </c>
      <c r="T1296" s="33">
        <f>IF(Q1296="","",3*Q1296+R1296)</f>
        <v/>
      </c>
      <c r="U1296" s="33">
        <f>IF(Q1296="","",3*S1296+R1296)</f>
        <v/>
      </c>
      <c r="V1296" s="24">
        <f>IF(OR(H1296="",I1296=""),"",IF(H1296&gt;I1296,3,IF(H1296=I1296,1,0)))</f>
        <v/>
      </c>
      <c r="W1296" s="24">
        <f>IF(OR(H1296="",I1296=""),"",IF(I1296&gt;H1296,3,IF(H1296=I1296,1,0)))</f>
        <v/>
      </c>
      <c r="X1296" s="24">
        <f>IF(OR(H1296="",I1296=""),0,1)</f>
        <v/>
      </c>
      <c r="Y1296" s="24" t="n"/>
    </row>
    <row r="1297">
      <c r="A1297" s="24" t="inlineStr">
        <is>
          <t>E2-LeytonOr-Luton</t>
        </is>
      </c>
      <c r="B1297" s="24" t="inlineStr">
        <is>
          <t>E2</t>
        </is>
      </c>
      <c r="C1297" s="24" t="inlineStr">
        <is>
          <t>League One</t>
        </is>
      </c>
      <c r="D1297" s="24" t="n">
        <v>31</v>
      </c>
      <c r="E1297" s="29" t="n">
        <v>46431.625</v>
      </c>
      <c r="F1297" s="24" t="inlineStr">
        <is>
          <t>Leyton Orient</t>
        </is>
      </c>
      <c r="G1297" s="24" t="inlineStr">
        <is>
          <t>Luton</t>
        </is>
      </c>
      <c r="H1297" s="37" t="n"/>
      <c r="I1297" s="37" t="n"/>
      <c r="J1297" s="37" t="n"/>
      <c r="K1297" s="37" t="n"/>
      <c r="L1297" s="31" t="n">
        <v>0.3194659362614957</v>
      </c>
      <c r="M1297" s="31" t="n">
        <v>0.2836776739621473</v>
      </c>
      <c r="N1297" s="31" t="n">
        <v>0.396856389776357</v>
      </c>
      <c r="O1297" s="33">
        <f>3*L1297+M1297</f>
        <v/>
      </c>
      <c r="P1297" s="33">
        <f>3*N1297+M1297</f>
        <v/>
      </c>
      <c r="Q1297" s="31">
        <f>IF(OR(J1297="",K1297=""),"",SUMPRODUCT(POISSON(Helper!$A$2:$A$122,J1297,FALSE)*POISSON(Helper!$B$2:$B$122,K1297,FALSE)*Helper!$C$2:$C$122))</f>
        <v/>
      </c>
      <c r="R1297" s="31">
        <f>IF(OR(J1297="",K1297=""),"",SUMPRODUCT(POISSON(Helper!$A$2:$A$122,J1297,FALSE)*POISSON(Helper!$B$2:$B$122,K1297,FALSE)*Helper!$D$2:$D$122))</f>
        <v/>
      </c>
      <c r="S1297" s="31">
        <f>IF(Q1297="","",1-Q1297-R1297)</f>
        <v/>
      </c>
      <c r="T1297" s="33">
        <f>IF(Q1297="","",3*Q1297+R1297)</f>
        <v/>
      </c>
      <c r="U1297" s="33">
        <f>IF(Q1297="","",3*S1297+R1297)</f>
        <v/>
      </c>
      <c r="V1297" s="24">
        <f>IF(OR(H1297="",I1297=""),"",IF(H1297&gt;I1297,3,IF(H1297=I1297,1,0)))</f>
        <v/>
      </c>
      <c r="W1297" s="24">
        <f>IF(OR(H1297="",I1297=""),"",IF(I1297&gt;H1297,3,IF(H1297=I1297,1,0)))</f>
        <v/>
      </c>
      <c r="X1297" s="24">
        <f>IF(OR(H1297="",I1297=""),0,1)</f>
        <v/>
      </c>
      <c r="Y1297" s="24" t="n"/>
    </row>
    <row r="1298">
      <c r="A1298" s="24" t="inlineStr">
        <is>
          <t>E2-MKDons-Wycombe</t>
        </is>
      </c>
      <c r="B1298" s="24" t="inlineStr">
        <is>
          <t>E2</t>
        </is>
      </c>
      <c r="C1298" s="24" t="inlineStr">
        <is>
          <t>League One</t>
        </is>
      </c>
      <c r="D1298" s="24" t="n">
        <v>31</v>
      </c>
      <c r="E1298" s="29" t="n">
        <v>46431.625</v>
      </c>
      <c r="F1298" s="24" t="inlineStr">
        <is>
          <t>MK Dons</t>
        </is>
      </c>
      <c r="G1298" s="24" t="inlineStr">
        <is>
          <t>Wycombe</t>
        </is>
      </c>
      <c r="H1298" s="37" t="n"/>
      <c r="I1298" s="37" t="n"/>
      <c r="J1298" s="37" t="n"/>
      <c r="K1298" s="37" t="n"/>
      <c r="L1298" s="31" t="n">
        <v>0.4307246915847363</v>
      </c>
      <c r="M1298" s="31" t="n">
        <v>0.2801671685947241</v>
      </c>
      <c r="N1298" s="31" t="n">
        <v>0.2891081398205396</v>
      </c>
      <c r="O1298" s="33">
        <f>3*L1298+M1298</f>
        <v/>
      </c>
      <c r="P1298" s="33">
        <f>3*N1298+M1298</f>
        <v/>
      </c>
      <c r="Q1298" s="31">
        <f>IF(OR(J1298="",K1298=""),"",SUMPRODUCT(POISSON(Helper!$A$2:$A$122,J1298,FALSE)*POISSON(Helper!$B$2:$B$122,K1298,FALSE)*Helper!$C$2:$C$122))</f>
        <v/>
      </c>
      <c r="R1298" s="31">
        <f>IF(OR(J1298="",K1298=""),"",SUMPRODUCT(POISSON(Helper!$A$2:$A$122,J1298,FALSE)*POISSON(Helper!$B$2:$B$122,K1298,FALSE)*Helper!$D$2:$D$122))</f>
        <v/>
      </c>
      <c r="S1298" s="31">
        <f>IF(Q1298="","",1-Q1298-R1298)</f>
        <v/>
      </c>
      <c r="T1298" s="33">
        <f>IF(Q1298="","",3*Q1298+R1298)</f>
        <v/>
      </c>
      <c r="U1298" s="33">
        <f>IF(Q1298="","",3*S1298+R1298)</f>
        <v/>
      </c>
      <c r="V1298" s="24">
        <f>IF(OR(H1298="",I1298=""),"",IF(H1298&gt;I1298,3,IF(H1298=I1298,1,0)))</f>
        <v/>
      </c>
      <c r="W1298" s="24">
        <f>IF(OR(H1298="",I1298=""),"",IF(I1298&gt;H1298,3,IF(H1298=I1298,1,0)))</f>
        <v/>
      </c>
      <c r="X1298" s="24">
        <f>IF(OR(H1298="",I1298=""),0,1)</f>
        <v/>
      </c>
      <c r="Y1298" s="24" t="n"/>
    </row>
    <row r="1299">
      <c r="A1299" s="24" t="inlineStr">
        <is>
          <t>E2-Mansfiel-Bradford</t>
        </is>
      </c>
      <c r="B1299" s="24" t="inlineStr">
        <is>
          <t>E2</t>
        </is>
      </c>
      <c r="C1299" s="24" t="inlineStr">
        <is>
          <t>League One</t>
        </is>
      </c>
      <c r="D1299" s="24" t="n">
        <v>31</v>
      </c>
      <c r="E1299" s="29" t="n">
        <v>46431.625</v>
      </c>
      <c r="F1299" s="24" t="inlineStr">
        <is>
          <t>Mansfield</t>
        </is>
      </c>
      <c r="G1299" s="24" t="inlineStr">
        <is>
          <t>Bradford</t>
        </is>
      </c>
      <c r="H1299" s="37" t="n"/>
      <c r="I1299" s="37" t="n"/>
      <c r="J1299" s="37" t="n"/>
      <c r="K1299" s="37" t="n"/>
      <c r="L1299" s="31" t="n">
        <v>0.3670924116168661</v>
      </c>
      <c r="M1299" s="31" t="n">
        <v>0.285077691786718</v>
      </c>
      <c r="N1299" s="31" t="n">
        <v>0.3478298965964158</v>
      </c>
      <c r="O1299" s="33">
        <f>3*L1299+M1299</f>
        <v/>
      </c>
      <c r="P1299" s="33">
        <f>3*N1299+M1299</f>
        <v/>
      </c>
      <c r="Q1299" s="31">
        <f>IF(OR(J1299="",K1299=""),"",SUMPRODUCT(POISSON(Helper!$A$2:$A$122,J1299,FALSE)*POISSON(Helper!$B$2:$B$122,K1299,FALSE)*Helper!$C$2:$C$122))</f>
        <v/>
      </c>
      <c r="R1299" s="31">
        <f>IF(OR(J1299="",K1299=""),"",SUMPRODUCT(POISSON(Helper!$A$2:$A$122,J1299,FALSE)*POISSON(Helper!$B$2:$B$122,K1299,FALSE)*Helper!$D$2:$D$122))</f>
        <v/>
      </c>
      <c r="S1299" s="31">
        <f>IF(Q1299="","",1-Q1299-R1299)</f>
        <v/>
      </c>
      <c r="T1299" s="33">
        <f>IF(Q1299="","",3*Q1299+R1299)</f>
        <v/>
      </c>
      <c r="U1299" s="33">
        <f>IF(Q1299="","",3*S1299+R1299)</f>
        <v/>
      </c>
      <c r="V1299" s="24">
        <f>IF(OR(H1299="",I1299=""),"",IF(H1299&gt;I1299,3,IF(H1299=I1299,1,0)))</f>
        <v/>
      </c>
      <c r="W1299" s="24">
        <f>IF(OR(H1299="",I1299=""),"",IF(I1299&gt;H1299,3,IF(H1299=I1299,1,0)))</f>
        <v/>
      </c>
      <c r="X1299" s="24">
        <f>IF(OR(H1299="",I1299=""),0,1)</f>
        <v/>
      </c>
      <c r="Y1299" s="24" t="n"/>
    </row>
    <row r="1300">
      <c r="A1300" s="24" t="inlineStr">
        <is>
          <t>E2-NottsCou-Huddersf</t>
        </is>
      </c>
      <c r="B1300" s="24" t="inlineStr">
        <is>
          <t>E2</t>
        </is>
      </c>
      <c r="C1300" s="24" t="inlineStr">
        <is>
          <t>League One</t>
        </is>
      </c>
      <c r="D1300" s="24" t="n">
        <v>31</v>
      </c>
      <c r="E1300" s="29" t="n">
        <v>46431.625</v>
      </c>
      <c r="F1300" s="24" t="inlineStr">
        <is>
          <t>Notts County</t>
        </is>
      </c>
      <c r="G1300" s="24" t="inlineStr">
        <is>
          <t>Huddersfield</t>
        </is>
      </c>
      <c r="H1300" s="37" t="n"/>
      <c r="I1300" s="37" t="n"/>
      <c r="J1300" s="37" t="n"/>
      <c r="K1300" s="37" t="n"/>
      <c r="L1300" s="31" t="n">
        <v>0.3412918755805321</v>
      </c>
      <c r="M1300" s="31" t="n">
        <v>0.2849068575390427</v>
      </c>
      <c r="N1300" s="31" t="n">
        <v>0.3738012668804252</v>
      </c>
      <c r="O1300" s="33">
        <f>3*L1300+M1300</f>
        <v/>
      </c>
      <c r="P1300" s="33">
        <f>3*N1300+M1300</f>
        <v/>
      </c>
      <c r="Q1300" s="31">
        <f>IF(OR(J1300="",K1300=""),"",SUMPRODUCT(POISSON(Helper!$A$2:$A$122,J1300,FALSE)*POISSON(Helper!$B$2:$B$122,K1300,FALSE)*Helper!$C$2:$C$122))</f>
        <v/>
      </c>
      <c r="R1300" s="31">
        <f>IF(OR(J1300="",K1300=""),"",SUMPRODUCT(POISSON(Helper!$A$2:$A$122,J1300,FALSE)*POISSON(Helper!$B$2:$B$122,K1300,FALSE)*Helper!$D$2:$D$122))</f>
        <v/>
      </c>
      <c r="S1300" s="31">
        <f>IF(Q1300="","",1-Q1300-R1300)</f>
        <v/>
      </c>
      <c r="T1300" s="33">
        <f>IF(Q1300="","",3*Q1300+R1300)</f>
        <v/>
      </c>
      <c r="U1300" s="33">
        <f>IF(Q1300="","",3*S1300+R1300)</f>
        <v/>
      </c>
      <c r="V1300" s="24">
        <f>IF(OR(H1300="",I1300=""),"",IF(H1300&gt;I1300,3,IF(H1300=I1300,1,0)))</f>
        <v/>
      </c>
      <c r="W1300" s="24">
        <f>IF(OR(H1300="",I1300=""),"",IF(I1300&gt;H1300,3,IF(H1300=I1300,1,0)))</f>
        <v/>
      </c>
      <c r="X1300" s="24">
        <f>IF(OR(H1300="",I1300=""),0,1)</f>
        <v/>
      </c>
      <c r="Y1300" s="24" t="n"/>
    </row>
    <row r="1301">
      <c r="A1301" s="24" t="inlineStr">
        <is>
          <t>E2-Oxford-Leiceste</t>
        </is>
      </c>
      <c r="B1301" s="24" t="inlineStr">
        <is>
          <t>E2</t>
        </is>
      </c>
      <c r="C1301" s="24" t="inlineStr">
        <is>
          <t>League One</t>
        </is>
      </c>
      <c r="D1301" s="24" t="n">
        <v>31</v>
      </c>
      <c r="E1301" s="29" t="n">
        <v>46431.625</v>
      </c>
      <c r="F1301" s="24" t="inlineStr">
        <is>
          <t>Oxford</t>
        </is>
      </c>
      <c r="G1301" s="24" t="inlineStr">
        <is>
          <t>Leicester</t>
        </is>
      </c>
      <c r="H1301" s="37" t="n"/>
      <c r="I1301" s="37" t="n"/>
      <c r="J1301" s="37" t="n"/>
      <c r="K1301" s="37" t="n"/>
      <c r="L1301" s="31" t="n">
        <v>0.2773570114252276</v>
      </c>
      <c r="M1301" s="31" t="n">
        <v>0.2782016491711951</v>
      </c>
      <c r="N1301" s="31" t="n">
        <v>0.4444413394035774</v>
      </c>
      <c r="O1301" s="33">
        <f>3*L1301+M1301</f>
        <v/>
      </c>
      <c r="P1301" s="33">
        <f>3*N1301+M1301</f>
        <v/>
      </c>
      <c r="Q1301" s="31">
        <f>IF(OR(J1301="",K1301=""),"",SUMPRODUCT(POISSON(Helper!$A$2:$A$122,J1301,FALSE)*POISSON(Helper!$B$2:$B$122,K1301,FALSE)*Helper!$C$2:$C$122))</f>
        <v/>
      </c>
      <c r="R1301" s="31">
        <f>IF(OR(J1301="",K1301=""),"",SUMPRODUCT(POISSON(Helper!$A$2:$A$122,J1301,FALSE)*POISSON(Helper!$B$2:$B$122,K1301,FALSE)*Helper!$D$2:$D$122))</f>
        <v/>
      </c>
      <c r="S1301" s="31">
        <f>IF(Q1301="","",1-Q1301-R1301)</f>
        <v/>
      </c>
      <c r="T1301" s="33">
        <f>IF(Q1301="","",3*Q1301+R1301)</f>
        <v/>
      </c>
      <c r="U1301" s="33">
        <f>IF(Q1301="","",3*S1301+R1301)</f>
        <v/>
      </c>
      <c r="V1301" s="24">
        <f>IF(OR(H1301="",I1301=""),"",IF(H1301&gt;I1301,3,IF(H1301=I1301,1,0)))</f>
        <v/>
      </c>
      <c r="W1301" s="24">
        <f>IF(OR(H1301="",I1301=""),"",IF(I1301&gt;H1301,3,IF(H1301=I1301,1,0)))</f>
        <v/>
      </c>
      <c r="X1301" s="24">
        <f>IF(OR(H1301="",I1301=""),0,1)</f>
        <v/>
      </c>
      <c r="Y1301" s="24" t="n"/>
    </row>
    <row r="1302">
      <c r="A1302" s="24" t="inlineStr">
        <is>
          <t>E2-Plymouth-Doncaste</t>
        </is>
      </c>
      <c r="B1302" s="24" t="inlineStr">
        <is>
          <t>E2</t>
        </is>
      </c>
      <c r="C1302" s="24" t="inlineStr">
        <is>
          <t>League One</t>
        </is>
      </c>
      <c r="D1302" s="24" t="n">
        <v>31</v>
      </c>
      <c r="E1302" s="29" t="n">
        <v>46431.625</v>
      </c>
      <c r="F1302" s="24" t="inlineStr">
        <is>
          <t>Plymouth</t>
        </is>
      </c>
      <c r="G1302" s="24" t="inlineStr">
        <is>
          <t>Doncaster</t>
        </is>
      </c>
      <c r="H1302" s="37" t="n"/>
      <c r="I1302" s="37" t="n"/>
      <c r="J1302" s="37" t="n"/>
      <c r="K1302" s="37" t="n"/>
      <c r="L1302" s="31" t="n">
        <v>0.4752413176292344</v>
      </c>
      <c r="M1302" s="31" t="n">
        <v>0.2727136987519879</v>
      </c>
      <c r="N1302" s="31" t="n">
        <v>0.2520449836187778</v>
      </c>
      <c r="O1302" s="33">
        <f>3*L1302+M1302</f>
        <v/>
      </c>
      <c r="P1302" s="33">
        <f>3*N1302+M1302</f>
        <v/>
      </c>
      <c r="Q1302" s="31">
        <f>IF(OR(J1302="",K1302=""),"",SUMPRODUCT(POISSON(Helper!$A$2:$A$122,J1302,FALSE)*POISSON(Helper!$B$2:$B$122,K1302,FALSE)*Helper!$C$2:$C$122))</f>
        <v/>
      </c>
      <c r="R1302" s="31">
        <f>IF(OR(J1302="",K1302=""),"",SUMPRODUCT(POISSON(Helper!$A$2:$A$122,J1302,FALSE)*POISSON(Helper!$B$2:$B$122,K1302,FALSE)*Helper!$D$2:$D$122))</f>
        <v/>
      </c>
      <c r="S1302" s="31">
        <f>IF(Q1302="","",1-Q1302-R1302)</f>
        <v/>
      </c>
      <c r="T1302" s="33">
        <f>IF(Q1302="","",3*Q1302+R1302)</f>
        <v/>
      </c>
      <c r="U1302" s="33">
        <f>IF(Q1302="","",3*S1302+R1302)</f>
        <v/>
      </c>
      <c r="V1302" s="24">
        <f>IF(OR(H1302="",I1302=""),"",IF(H1302&gt;I1302,3,IF(H1302=I1302,1,0)))</f>
        <v/>
      </c>
      <c r="W1302" s="24">
        <f>IF(OR(H1302="",I1302=""),"",IF(I1302&gt;H1302,3,IF(H1302=I1302,1,0)))</f>
        <v/>
      </c>
      <c r="X1302" s="24">
        <f>IF(OR(H1302="",I1302=""),0,1)</f>
        <v/>
      </c>
      <c r="Y1302" s="24" t="n"/>
    </row>
    <row r="1303">
      <c r="A1303" s="24" t="inlineStr">
        <is>
          <t>E2-Sheffiel-Peterbor</t>
        </is>
      </c>
      <c r="B1303" s="24" t="inlineStr">
        <is>
          <t>E2</t>
        </is>
      </c>
      <c r="C1303" s="24" t="inlineStr">
        <is>
          <t>League One</t>
        </is>
      </c>
      <c r="D1303" s="24" t="n">
        <v>31</v>
      </c>
      <c r="E1303" s="29" t="n">
        <v>46431.625</v>
      </c>
      <c r="F1303" s="24" t="inlineStr">
        <is>
          <t>Sheffield Wed</t>
        </is>
      </c>
      <c r="G1303" s="24" t="inlineStr">
        <is>
          <t>Peterborough</t>
        </is>
      </c>
      <c r="H1303" s="37" t="n"/>
      <c r="I1303" s="37" t="n"/>
      <c r="J1303" s="37" t="n"/>
      <c r="K1303" s="37" t="n"/>
      <c r="L1303" s="31" t="n">
        <v>0.5201452978434191</v>
      </c>
      <c r="M1303" s="31" t="n">
        <v>0.2622118344681852</v>
      </c>
      <c r="N1303" s="31" t="n">
        <v>0.2176428676883957</v>
      </c>
      <c r="O1303" s="33">
        <f>3*L1303+M1303</f>
        <v/>
      </c>
      <c r="P1303" s="33">
        <f>3*N1303+M1303</f>
        <v/>
      </c>
      <c r="Q1303" s="31">
        <f>IF(OR(J1303="",K1303=""),"",SUMPRODUCT(POISSON(Helper!$A$2:$A$122,J1303,FALSE)*POISSON(Helper!$B$2:$B$122,K1303,FALSE)*Helper!$C$2:$C$122))</f>
        <v/>
      </c>
      <c r="R1303" s="31">
        <f>IF(OR(J1303="",K1303=""),"",SUMPRODUCT(POISSON(Helper!$A$2:$A$122,J1303,FALSE)*POISSON(Helper!$B$2:$B$122,K1303,FALSE)*Helper!$D$2:$D$122))</f>
        <v/>
      </c>
      <c r="S1303" s="31">
        <f>IF(Q1303="","",1-Q1303-R1303)</f>
        <v/>
      </c>
      <c r="T1303" s="33">
        <f>IF(Q1303="","",3*Q1303+R1303)</f>
        <v/>
      </c>
      <c r="U1303" s="33">
        <f>IF(Q1303="","",3*S1303+R1303)</f>
        <v/>
      </c>
      <c r="V1303" s="24">
        <f>IF(OR(H1303="",I1303=""),"",IF(H1303&gt;I1303,3,IF(H1303=I1303,1,0)))</f>
        <v/>
      </c>
      <c r="W1303" s="24">
        <f>IF(OR(H1303="",I1303=""),"",IF(I1303&gt;H1303,3,IF(H1303=I1303,1,0)))</f>
        <v/>
      </c>
      <c r="X1303" s="24">
        <f>IF(OR(H1303="",I1303=""),0,1)</f>
        <v/>
      </c>
      <c r="Y1303" s="24" t="n"/>
    </row>
    <row r="1304">
      <c r="A1304" s="24" t="inlineStr">
        <is>
          <t>E2-Stevenag-Barnsley</t>
        </is>
      </c>
      <c r="B1304" s="24" t="inlineStr">
        <is>
          <t>E2</t>
        </is>
      </c>
      <c r="C1304" s="24" t="inlineStr">
        <is>
          <t>League One</t>
        </is>
      </c>
      <c r="D1304" s="24" t="n">
        <v>31</v>
      </c>
      <c r="E1304" s="29" t="n">
        <v>46431.625</v>
      </c>
      <c r="F1304" s="24" t="inlineStr">
        <is>
          <t>Stevenage</t>
        </is>
      </c>
      <c r="G1304" s="24" t="inlineStr">
        <is>
          <t>Barnsley</t>
        </is>
      </c>
      <c r="H1304" s="37" t="n"/>
      <c r="I1304" s="37" t="n"/>
      <c r="J1304" s="37" t="n"/>
      <c r="K1304" s="37" t="n"/>
      <c r="L1304" s="31" t="n">
        <v>0.4023335392530354</v>
      </c>
      <c r="M1304" s="31" t="n">
        <v>0.283244060475795</v>
      </c>
      <c r="N1304" s="31" t="n">
        <v>0.3144224002711696</v>
      </c>
      <c r="O1304" s="33">
        <f>3*L1304+M1304</f>
        <v/>
      </c>
      <c r="P1304" s="33">
        <f>3*N1304+M1304</f>
        <v/>
      </c>
      <c r="Q1304" s="31">
        <f>IF(OR(J1304="",K1304=""),"",SUMPRODUCT(POISSON(Helper!$A$2:$A$122,J1304,FALSE)*POISSON(Helper!$B$2:$B$122,K1304,FALSE)*Helper!$C$2:$C$122))</f>
        <v/>
      </c>
      <c r="R1304" s="31">
        <f>IF(OR(J1304="",K1304=""),"",SUMPRODUCT(POISSON(Helper!$A$2:$A$122,J1304,FALSE)*POISSON(Helper!$B$2:$B$122,K1304,FALSE)*Helper!$D$2:$D$122))</f>
        <v/>
      </c>
      <c r="S1304" s="31">
        <f>IF(Q1304="","",1-Q1304-R1304)</f>
        <v/>
      </c>
      <c r="T1304" s="33">
        <f>IF(Q1304="","",3*Q1304+R1304)</f>
        <v/>
      </c>
      <c r="U1304" s="33">
        <f>IF(Q1304="","",3*S1304+R1304)</f>
        <v/>
      </c>
      <c r="V1304" s="24">
        <f>IF(OR(H1304="",I1304=""),"",IF(H1304&gt;I1304,3,IF(H1304=I1304,1,0)))</f>
        <v/>
      </c>
      <c r="W1304" s="24">
        <f>IF(OR(H1304="",I1304=""),"",IF(I1304&gt;H1304,3,IF(H1304=I1304,1,0)))</f>
        <v/>
      </c>
      <c r="X1304" s="24">
        <f>IF(OR(H1304="",I1304=""),0,1)</f>
        <v/>
      </c>
      <c r="Y1304" s="24" t="n"/>
    </row>
    <row r="1305">
      <c r="A1305" s="24" t="inlineStr">
        <is>
          <t>E2-Stockpor-Wigan</t>
        </is>
      </c>
      <c r="B1305" s="24" t="inlineStr">
        <is>
          <t>E2</t>
        </is>
      </c>
      <c r="C1305" s="24" t="inlineStr">
        <is>
          <t>League One</t>
        </is>
      </c>
      <c r="D1305" s="24" t="n">
        <v>31</v>
      </c>
      <c r="E1305" s="29" t="n">
        <v>46431.625</v>
      </c>
      <c r="F1305" s="24" t="inlineStr">
        <is>
          <t>Stockport</t>
        </is>
      </c>
      <c r="G1305" s="24" t="inlineStr">
        <is>
          <t>Wigan</t>
        </is>
      </c>
      <c r="H1305" s="37" t="n"/>
      <c r="I1305" s="37" t="n"/>
      <c r="J1305" s="37" t="n"/>
      <c r="K1305" s="37" t="n"/>
      <c r="L1305" s="31" t="n">
        <v>0.4633453612358653</v>
      </c>
      <c r="M1305" s="31" t="n">
        <v>0.2750053270081073</v>
      </c>
      <c r="N1305" s="31" t="n">
        <v>0.2616493117560273</v>
      </c>
      <c r="O1305" s="33">
        <f>3*L1305+M1305</f>
        <v/>
      </c>
      <c r="P1305" s="33">
        <f>3*N1305+M1305</f>
        <v/>
      </c>
      <c r="Q1305" s="31">
        <f>IF(OR(J1305="",K1305=""),"",SUMPRODUCT(POISSON(Helper!$A$2:$A$122,J1305,FALSE)*POISSON(Helper!$B$2:$B$122,K1305,FALSE)*Helper!$C$2:$C$122))</f>
        <v/>
      </c>
      <c r="R1305" s="31">
        <f>IF(OR(J1305="",K1305=""),"",SUMPRODUCT(POISSON(Helper!$A$2:$A$122,J1305,FALSE)*POISSON(Helper!$B$2:$B$122,K1305,FALSE)*Helper!$D$2:$D$122))</f>
        <v/>
      </c>
      <c r="S1305" s="31">
        <f>IF(Q1305="","",1-Q1305-R1305)</f>
        <v/>
      </c>
      <c r="T1305" s="33">
        <f>IF(Q1305="","",3*Q1305+R1305)</f>
        <v/>
      </c>
      <c r="U1305" s="33">
        <f>IF(Q1305="","",3*S1305+R1305)</f>
        <v/>
      </c>
      <c r="V1305" s="24">
        <f>IF(OR(H1305="",I1305=""),"",IF(H1305&gt;I1305,3,IF(H1305=I1305,1,0)))</f>
        <v/>
      </c>
      <c r="W1305" s="24">
        <f>IF(OR(H1305="",I1305=""),"",IF(I1305&gt;H1305,3,IF(H1305=I1305,1,0)))</f>
        <v/>
      </c>
      <c r="X1305" s="24">
        <f>IF(OR(H1305="",I1305=""),0,1)</f>
        <v/>
      </c>
      <c r="Y1305" s="24" t="n"/>
    </row>
    <row r="1306">
      <c r="A1306" s="24" t="inlineStr">
        <is>
          <t>E2-Barnsley-Plymouth</t>
        </is>
      </c>
      <c r="B1306" s="24" t="inlineStr">
        <is>
          <t>E2</t>
        </is>
      </c>
      <c r="C1306" s="24" t="inlineStr">
        <is>
          <t>League One</t>
        </is>
      </c>
      <c r="D1306" s="24" t="n">
        <v>32</v>
      </c>
      <c r="E1306" s="29" t="n">
        <v>46438.625</v>
      </c>
      <c r="F1306" s="24" t="inlineStr">
        <is>
          <t>Barnsley</t>
        </is>
      </c>
      <c r="G1306" s="24" t="inlineStr">
        <is>
          <t>Plymouth</t>
        </is>
      </c>
      <c r="H1306" s="37" t="n"/>
      <c r="I1306" s="37" t="n"/>
      <c r="J1306" s="37" t="n"/>
      <c r="K1306" s="37" t="n"/>
      <c r="L1306" s="31" t="n">
        <v>0.354827187627996</v>
      </c>
      <c r="M1306" s="31" t="n">
        <v>0.2851634212239401</v>
      </c>
      <c r="N1306" s="31" t="n">
        <v>0.3600093911480639</v>
      </c>
      <c r="O1306" s="33">
        <f>3*L1306+M1306</f>
        <v/>
      </c>
      <c r="P1306" s="33">
        <f>3*N1306+M1306</f>
        <v/>
      </c>
      <c r="Q1306" s="31">
        <f>IF(OR(J1306="",K1306=""),"",SUMPRODUCT(POISSON(Helper!$A$2:$A$122,J1306,FALSE)*POISSON(Helper!$B$2:$B$122,K1306,FALSE)*Helper!$C$2:$C$122))</f>
        <v/>
      </c>
      <c r="R1306" s="31">
        <f>IF(OR(J1306="",K1306=""),"",SUMPRODUCT(POISSON(Helper!$A$2:$A$122,J1306,FALSE)*POISSON(Helper!$B$2:$B$122,K1306,FALSE)*Helper!$D$2:$D$122))</f>
        <v/>
      </c>
      <c r="S1306" s="31">
        <f>IF(Q1306="","",1-Q1306-R1306)</f>
        <v/>
      </c>
      <c r="T1306" s="33">
        <f>IF(Q1306="","",3*Q1306+R1306)</f>
        <v/>
      </c>
      <c r="U1306" s="33">
        <f>IF(Q1306="","",3*S1306+R1306)</f>
        <v/>
      </c>
      <c r="V1306" s="24">
        <f>IF(OR(H1306="",I1306=""),"",IF(H1306&gt;I1306,3,IF(H1306=I1306,1,0)))</f>
        <v/>
      </c>
      <c r="W1306" s="24">
        <f>IF(OR(H1306="",I1306=""),"",IF(I1306&gt;H1306,3,IF(H1306=I1306,1,0)))</f>
        <v/>
      </c>
      <c r="X1306" s="24">
        <f>IF(OR(H1306="",I1306=""),0,1)</f>
        <v/>
      </c>
      <c r="Y1306" s="24" t="n"/>
    </row>
    <row r="1307">
      <c r="A1307" s="24" t="inlineStr">
        <is>
          <t>E2-Bradford-NottsCou</t>
        </is>
      </c>
      <c r="B1307" s="24" t="inlineStr">
        <is>
          <t>E2</t>
        </is>
      </c>
      <c r="C1307" s="24" t="inlineStr">
        <is>
          <t>League One</t>
        </is>
      </c>
      <c r="D1307" s="24" t="n">
        <v>32</v>
      </c>
      <c r="E1307" s="29" t="n">
        <v>46438.625</v>
      </c>
      <c r="F1307" s="24" t="inlineStr">
        <is>
          <t>Bradford</t>
        </is>
      </c>
      <c r="G1307" s="24" t="inlineStr">
        <is>
          <t>Notts County</t>
        </is>
      </c>
      <c r="H1307" s="37" t="n"/>
      <c r="I1307" s="37" t="n"/>
      <c r="J1307" s="37" t="n"/>
      <c r="K1307" s="37" t="n"/>
      <c r="L1307" s="31" t="n">
        <v>0.4624259557997707</v>
      </c>
      <c r="M1307" s="31" t="n">
        <v>0.2751735457166578</v>
      </c>
      <c r="N1307" s="31" t="n">
        <v>0.2624004984835714</v>
      </c>
      <c r="O1307" s="33">
        <f>3*L1307+M1307</f>
        <v/>
      </c>
      <c r="P1307" s="33">
        <f>3*N1307+M1307</f>
        <v/>
      </c>
      <c r="Q1307" s="31">
        <f>IF(OR(J1307="",K1307=""),"",SUMPRODUCT(POISSON(Helper!$A$2:$A$122,J1307,FALSE)*POISSON(Helper!$B$2:$B$122,K1307,FALSE)*Helper!$C$2:$C$122))</f>
        <v/>
      </c>
      <c r="R1307" s="31">
        <f>IF(OR(J1307="",K1307=""),"",SUMPRODUCT(POISSON(Helper!$A$2:$A$122,J1307,FALSE)*POISSON(Helper!$B$2:$B$122,K1307,FALSE)*Helper!$D$2:$D$122))</f>
        <v/>
      </c>
      <c r="S1307" s="31">
        <f>IF(Q1307="","",1-Q1307-R1307)</f>
        <v/>
      </c>
      <c r="T1307" s="33">
        <f>IF(Q1307="","",3*Q1307+R1307)</f>
        <v/>
      </c>
      <c r="U1307" s="33">
        <f>IF(Q1307="","",3*S1307+R1307)</f>
        <v/>
      </c>
      <c r="V1307" s="24">
        <f>IF(OR(H1307="",I1307=""),"",IF(H1307&gt;I1307,3,IF(H1307=I1307,1,0)))</f>
        <v/>
      </c>
      <c r="W1307" s="24">
        <f>IF(OR(H1307="",I1307=""),"",IF(I1307&gt;H1307,3,IF(H1307=I1307,1,0)))</f>
        <v/>
      </c>
      <c r="X1307" s="24">
        <f>IF(OR(H1307="",I1307=""),0,1)</f>
        <v/>
      </c>
      <c r="Y1307" s="24" t="n"/>
    </row>
    <row r="1308">
      <c r="A1308" s="24" t="inlineStr">
        <is>
          <t>E2-Bromley-Blackpoo</t>
        </is>
      </c>
      <c r="B1308" s="24" t="inlineStr">
        <is>
          <t>E2</t>
        </is>
      </c>
      <c r="C1308" s="24" t="inlineStr">
        <is>
          <t>League One</t>
        </is>
      </c>
      <c r="D1308" s="24" t="n">
        <v>32</v>
      </c>
      <c r="E1308" s="29" t="n">
        <v>46438.625</v>
      </c>
      <c r="F1308" s="24" t="inlineStr">
        <is>
          <t>Bromley</t>
        </is>
      </c>
      <c r="G1308" s="24" t="inlineStr">
        <is>
          <t>Blackpool</t>
        </is>
      </c>
      <c r="H1308" s="37" t="n"/>
      <c r="I1308" s="37" t="n"/>
      <c r="J1308" s="37" t="n"/>
      <c r="K1308" s="37" t="n"/>
      <c r="L1308" s="31" t="n">
        <v>0.3164876289468516</v>
      </c>
      <c r="M1308" s="31" t="n">
        <v>0.2834285951813488</v>
      </c>
      <c r="N1308" s="31" t="n">
        <v>0.4000837758717997</v>
      </c>
      <c r="O1308" s="33">
        <f>3*L1308+M1308</f>
        <v/>
      </c>
      <c r="P1308" s="33">
        <f>3*N1308+M1308</f>
        <v/>
      </c>
      <c r="Q1308" s="31">
        <f>IF(OR(J1308="",K1308=""),"",SUMPRODUCT(POISSON(Helper!$A$2:$A$122,J1308,FALSE)*POISSON(Helper!$B$2:$B$122,K1308,FALSE)*Helper!$C$2:$C$122))</f>
        <v/>
      </c>
      <c r="R1308" s="31">
        <f>IF(OR(J1308="",K1308=""),"",SUMPRODUCT(POISSON(Helper!$A$2:$A$122,J1308,FALSE)*POISSON(Helper!$B$2:$B$122,K1308,FALSE)*Helper!$D$2:$D$122))</f>
        <v/>
      </c>
      <c r="S1308" s="31">
        <f>IF(Q1308="","",1-Q1308-R1308)</f>
        <v/>
      </c>
      <c r="T1308" s="33">
        <f>IF(Q1308="","",3*Q1308+R1308)</f>
        <v/>
      </c>
      <c r="U1308" s="33">
        <f>IF(Q1308="","",3*S1308+R1308)</f>
        <v/>
      </c>
      <c r="V1308" s="24">
        <f>IF(OR(H1308="",I1308=""),"",IF(H1308&gt;I1308,3,IF(H1308=I1308,1,0)))</f>
        <v/>
      </c>
      <c r="W1308" s="24">
        <f>IF(OR(H1308="",I1308=""),"",IF(I1308&gt;H1308,3,IF(H1308=I1308,1,0)))</f>
        <v/>
      </c>
      <c r="X1308" s="24">
        <f>IF(OR(H1308="",I1308=""),0,1)</f>
        <v/>
      </c>
      <c r="Y1308" s="24" t="n"/>
    </row>
    <row r="1309">
      <c r="A1309" s="24" t="inlineStr">
        <is>
          <t>E2-Burton-Oxford</t>
        </is>
      </c>
      <c r="B1309" s="24" t="inlineStr">
        <is>
          <t>E2</t>
        </is>
      </c>
      <c r="C1309" s="24" t="inlineStr">
        <is>
          <t>League One</t>
        </is>
      </c>
      <c r="D1309" s="24" t="n">
        <v>32</v>
      </c>
      <c r="E1309" s="29" t="n">
        <v>46438.625</v>
      </c>
      <c r="F1309" s="24" t="inlineStr">
        <is>
          <t>Burton</t>
        </is>
      </c>
      <c r="G1309" s="24" t="inlineStr">
        <is>
          <t>Oxford</t>
        </is>
      </c>
      <c r="H1309" s="37" t="n"/>
      <c r="I1309" s="37" t="n"/>
      <c r="J1309" s="37" t="n"/>
      <c r="K1309" s="37" t="n"/>
      <c r="L1309" s="31" t="n">
        <v>0.3534260235610636</v>
      </c>
      <c r="M1309" s="31" t="n">
        <v>0.285154194420884</v>
      </c>
      <c r="N1309" s="31" t="n">
        <v>0.3614197820180525</v>
      </c>
      <c r="O1309" s="33">
        <f>3*L1309+M1309</f>
        <v/>
      </c>
      <c r="P1309" s="33">
        <f>3*N1309+M1309</f>
        <v/>
      </c>
      <c r="Q1309" s="31">
        <f>IF(OR(J1309="",K1309=""),"",SUMPRODUCT(POISSON(Helper!$A$2:$A$122,J1309,FALSE)*POISSON(Helper!$B$2:$B$122,K1309,FALSE)*Helper!$C$2:$C$122))</f>
        <v/>
      </c>
      <c r="R1309" s="31">
        <f>IF(OR(J1309="",K1309=""),"",SUMPRODUCT(POISSON(Helper!$A$2:$A$122,J1309,FALSE)*POISSON(Helper!$B$2:$B$122,K1309,FALSE)*Helper!$D$2:$D$122))</f>
        <v/>
      </c>
      <c r="S1309" s="31">
        <f>IF(Q1309="","",1-Q1309-R1309)</f>
        <v/>
      </c>
      <c r="T1309" s="33">
        <f>IF(Q1309="","",3*Q1309+R1309)</f>
        <v/>
      </c>
      <c r="U1309" s="33">
        <f>IF(Q1309="","",3*S1309+R1309)</f>
        <v/>
      </c>
      <c r="V1309" s="24">
        <f>IF(OR(H1309="",I1309=""),"",IF(H1309&gt;I1309,3,IF(H1309=I1309,1,0)))</f>
        <v/>
      </c>
      <c r="W1309" s="24">
        <f>IF(OR(H1309="",I1309=""),"",IF(I1309&gt;H1309,3,IF(H1309=I1309,1,0)))</f>
        <v/>
      </c>
      <c r="X1309" s="24">
        <f>IF(OR(H1309="",I1309=""),0,1)</f>
        <v/>
      </c>
      <c r="Y1309" s="24" t="n"/>
    </row>
    <row r="1310">
      <c r="A1310" s="24" t="inlineStr">
        <is>
          <t>E2-Doncaste-AFCWimbl</t>
        </is>
      </c>
      <c r="B1310" s="24" t="inlineStr">
        <is>
          <t>E2</t>
        </is>
      </c>
      <c r="C1310" s="24" t="inlineStr">
        <is>
          <t>League One</t>
        </is>
      </c>
      <c r="D1310" s="24" t="n">
        <v>32</v>
      </c>
      <c r="E1310" s="29" t="n">
        <v>46438.625</v>
      </c>
      <c r="F1310" s="24" t="inlineStr">
        <is>
          <t>Doncaster</t>
        </is>
      </c>
      <c r="G1310" s="24" t="inlineStr">
        <is>
          <t>AFC Wimbledon</t>
        </is>
      </c>
      <c r="H1310" s="37" t="n"/>
      <c r="I1310" s="37" t="n"/>
      <c r="J1310" s="37" t="n"/>
      <c r="K1310" s="37" t="n"/>
      <c r="L1310" s="31" t="n">
        <v>0.4732158914002635</v>
      </c>
      <c r="M1310" s="31" t="n">
        <v>0.2731188529867722</v>
      </c>
      <c r="N1310" s="31" t="n">
        <v>0.2536652556129643</v>
      </c>
      <c r="O1310" s="33">
        <f>3*L1310+M1310</f>
        <v/>
      </c>
      <c r="P1310" s="33">
        <f>3*N1310+M1310</f>
        <v/>
      </c>
      <c r="Q1310" s="31">
        <f>IF(OR(J1310="",K1310=""),"",SUMPRODUCT(POISSON(Helper!$A$2:$A$122,J1310,FALSE)*POISSON(Helper!$B$2:$B$122,K1310,FALSE)*Helper!$C$2:$C$122))</f>
        <v/>
      </c>
      <c r="R1310" s="31">
        <f>IF(OR(J1310="",K1310=""),"",SUMPRODUCT(POISSON(Helper!$A$2:$A$122,J1310,FALSE)*POISSON(Helper!$B$2:$B$122,K1310,FALSE)*Helper!$D$2:$D$122))</f>
        <v/>
      </c>
      <c r="S1310" s="31">
        <f>IF(Q1310="","",1-Q1310-R1310)</f>
        <v/>
      </c>
      <c r="T1310" s="33">
        <f>IF(Q1310="","",3*Q1310+R1310)</f>
        <v/>
      </c>
      <c r="U1310" s="33">
        <f>IF(Q1310="","",3*S1310+R1310)</f>
        <v/>
      </c>
      <c r="V1310" s="24">
        <f>IF(OR(H1310="",I1310=""),"",IF(H1310&gt;I1310,3,IF(H1310=I1310,1,0)))</f>
        <v/>
      </c>
      <c r="W1310" s="24">
        <f>IF(OR(H1310="",I1310=""),"",IF(I1310&gt;H1310,3,IF(H1310=I1310,1,0)))</f>
        <v/>
      </c>
      <c r="X1310" s="24">
        <f>IF(OR(H1310="",I1310=""),0,1)</f>
        <v/>
      </c>
      <c r="Y1310" s="24" t="n"/>
    </row>
    <row r="1311">
      <c r="A1311" s="24" t="inlineStr">
        <is>
          <t>E2-Huddersf-Mansfiel</t>
        </is>
      </c>
      <c r="B1311" s="24" t="inlineStr">
        <is>
          <t>E2</t>
        </is>
      </c>
      <c r="C1311" s="24" t="inlineStr">
        <is>
          <t>League One</t>
        </is>
      </c>
      <c r="D1311" s="24" t="n">
        <v>32</v>
      </c>
      <c r="E1311" s="29" t="n">
        <v>46438.625</v>
      </c>
      <c r="F1311" s="24" t="inlineStr">
        <is>
          <t>Huddersfield</t>
        </is>
      </c>
      <c r="G1311" s="24" t="inlineStr">
        <is>
          <t>Mansfield</t>
        </is>
      </c>
      <c r="H1311" s="37" t="n"/>
      <c r="I1311" s="37" t="n"/>
      <c r="J1311" s="37" t="n"/>
      <c r="K1311" s="37" t="n"/>
      <c r="L1311" s="31" t="n">
        <v>0.4815743341140851</v>
      </c>
      <c r="M1311" s="31" t="n">
        <v>0.2714077235516483</v>
      </c>
      <c r="N1311" s="31" t="n">
        <v>0.2470179423342665</v>
      </c>
      <c r="O1311" s="33">
        <f>3*L1311+M1311</f>
        <v/>
      </c>
      <c r="P1311" s="33">
        <f>3*N1311+M1311</f>
        <v/>
      </c>
      <c r="Q1311" s="31">
        <f>IF(OR(J1311="",K1311=""),"",SUMPRODUCT(POISSON(Helper!$A$2:$A$122,J1311,FALSE)*POISSON(Helper!$B$2:$B$122,K1311,FALSE)*Helper!$C$2:$C$122))</f>
        <v/>
      </c>
      <c r="R1311" s="31">
        <f>IF(OR(J1311="",K1311=""),"",SUMPRODUCT(POISSON(Helper!$A$2:$A$122,J1311,FALSE)*POISSON(Helper!$B$2:$B$122,K1311,FALSE)*Helper!$D$2:$D$122))</f>
        <v/>
      </c>
      <c r="S1311" s="31">
        <f>IF(Q1311="","",1-Q1311-R1311)</f>
        <v/>
      </c>
      <c r="T1311" s="33">
        <f>IF(Q1311="","",3*Q1311+R1311)</f>
        <v/>
      </c>
      <c r="U1311" s="33">
        <f>IF(Q1311="","",3*S1311+R1311)</f>
        <v/>
      </c>
      <c r="V1311" s="24">
        <f>IF(OR(H1311="",I1311=""),"",IF(H1311&gt;I1311,3,IF(H1311=I1311,1,0)))</f>
        <v/>
      </c>
      <c r="W1311" s="24">
        <f>IF(OR(H1311="",I1311=""),"",IF(I1311&gt;H1311,3,IF(H1311=I1311,1,0)))</f>
        <v/>
      </c>
      <c r="X1311" s="24">
        <f>IF(OR(H1311="",I1311=""),0,1)</f>
        <v/>
      </c>
      <c r="Y1311" s="24" t="n"/>
    </row>
    <row r="1312">
      <c r="A1312" s="24" t="inlineStr">
        <is>
          <t>E2-Leiceste-Stockpor</t>
        </is>
      </c>
      <c r="B1312" s="24" t="inlineStr">
        <is>
          <t>E2</t>
        </is>
      </c>
      <c r="C1312" s="24" t="inlineStr">
        <is>
          <t>League One</t>
        </is>
      </c>
      <c r="D1312" s="24" t="n">
        <v>32</v>
      </c>
      <c r="E1312" s="29" t="n">
        <v>46438.625</v>
      </c>
      <c r="F1312" s="24" t="inlineStr">
        <is>
          <t>Leicester</t>
        </is>
      </c>
      <c r="G1312" s="24" t="inlineStr">
        <is>
          <t>Stockport</t>
        </is>
      </c>
      <c r="H1312" s="37" t="n"/>
      <c r="I1312" s="37" t="n"/>
      <c r="J1312" s="37" t="n"/>
      <c r="K1312" s="37" t="n"/>
      <c r="L1312" s="31" t="n">
        <v>0.5241061392186903</v>
      </c>
      <c r="M1312" s="31" t="n">
        <v>0.2611504473793179</v>
      </c>
      <c r="N1312" s="31" t="n">
        <v>0.2147434134019918</v>
      </c>
      <c r="O1312" s="33">
        <f>3*L1312+M1312</f>
        <v/>
      </c>
      <c r="P1312" s="33">
        <f>3*N1312+M1312</f>
        <v/>
      </c>
      <c r="Q1312" s="31">
        <f>IF(OR(J1312="",K1312=""),"",SUMPRODUCT(POISSON(Helper!$A$2:$A$122,J1312,FALSE)*POISSON(Helper!$B$2:$B$122,K1312,FALSE)*Helper!$C$2:$C$122))</f>
        <v/>
      </c>
      <c r="R1312" s="31">
        <f>IF(OR(J1312="",K1312=""),"",SUMPRODUCT(POISSON(Helper!$A$2:$A$122,J1312,FALSE)*POISSON(Helper!$B$2:$B$122,K1312,FALSE)*Helper!$D$2:$D$122))</f>
        <v/>
      </c>
      <c r="S1312" s="31">
        <f>IF(Q1312="","",1-Q1312-R1312)</f>
        <v/>
      </c>
      <c r="T1312" s="33">
        <f>IF(Q1312="","",3*Q1312+R1312)</f>
        <v/>
      </c>
      <c r="U1312" s="33">
        <f>IF(Q1312="","",3*S1312+R1312)</f>
        <v/>
      </c>
      <c r="V1312" s="24">
        <f>IF(OR(H1312="",I1312=""),"",IF(H1312&gt;I1312,3,IF(H1312=I1312,1,0)))</f>
        <v/>
      </c>
      <c r="W1312" s="24">
        <f>IF(OR(H1312="",I1312=""),"",IF(I1312&gt;H1312,3,IF(H1312=I1312,1,0)))</f>
        <v/>
      </c>
      <c r="X1312" s="24">
        <f>IF(OR(H1312="",I1312=""),0,1)</f>
        <v/>
      </c>
      <c r="Y1312" s="24" t="n"/>
    </row>
    <row r="1313">
      <c r="A1313" s="24" t="inlineStr">
        <is>
          <t>E2-Luton-Stevenag</t>
        </is>
      </c>
      <c r="B1313" s="24" t="inlineStr">
        <is>
          <t>E2</t>
        </is>
      </c>
      <c r="C1313" s="24" t="inlineStr">
        <is>
          <t>League One</t>
        </is>
      </c>
      <c r="D1313" s="24" t="n">
        <v>32</v>
      </c>
      <c r="E1313" s="29" t="n">
        <v>46438.625</v>
      </c>
      <c r="F1313" s="24" t="inlineStr">
        <is>
          <t>Luton</t>
        </is>
      </c>
      <c r="G1313" s="24" t="inlineStr">
        <is>
          <t>Stevenage</t>
        </is>
      </c>
      <c r="H1313" s="37" t="n"/>
      <c r="I1313" s="37" t="n"/>
      <c r="J1313" s="37" t="n"/>
      <c r="K1313" s="37" t="n"/>
      <c r="L1313" s="31" t="n">
        <v>0.5021672886505129</v>
      </c>
      <c r="M1313" s="31" t="n">
        <v>0.2667588784854142</v>
      </c>
      <c r="N1313" s="31" t="n">
        <v>0.2310738328640729</v>
      </c>
      <c r="O1313" s="33">
        <f>3*L1313+M1313</f>
        <v/>
      </c>
      <c r="P1313" s="33">
        <f>3*N1313+M1313</f>
        <v/>
      </c>
      <c r="Q1313" s="31">
        <f>IF(OR(J1313="",K1313=""),"",SUMPRODUCT(POISSON(Helper!$A$2:$A$122,J1313,FALSE)*POISSON(Helper!$B$2:$B$122,K1313,FALSE)*Helper!$C$2:$C$122))</f>
        <v/>
      </c>
      <c r="R1313" s="31">
        <f>IF(OR(J1313="",K1313=""),"",SUMPRODUCT(POISSON(Helper!$A$2:$A$122,J1313,FALSE)*POISSON(Helper!$B$2:$B$122,K1313,FALSE)*Helper!$D$2:$D$122))</f>
        <v/>
      </c>
      <c r="S1313" s="31">
        <f>IF(Q1313="","",1-Q1313-R1313)</f>
        <v/>
      </c>
      <c r="T1313" s="33">
        <f>IF(Q1313="","",3*Q1313+R1313)</f>
        <v/>
      </c>
      <c r="U1313" s="33">
        <f>IF(Q1313="","",3*S1313+R1313)</f>
        <v/>
      </c>
      <c r="V1313" s="24">
        <f>IF(OR(H1313="",I1313=""),"",IF(H1313&gt;I1313,3,IF(H1313=I1313,1,0)))</f>
        <v/>
      </c>
      <c r="W1313" s="24">
        <f>IF(OR(H1313="",I1313=""),"",IF(I1313&gt;H1313,3,IF(H1313=I1313,1,0)))</f>
        <v/>
      </c>
      <c r="X1313" s="24">
        <f>IF(OR(H1313="",I1313=""),0,1)</f>
        <v/>
      </c>
      <c r="Y1313" s="24" t="n"/>
    </row>
    <row r="1314">
      <c r="A1314" s="24" t="inlineStr">
        <is>
          <t>E2-Peterbor-MKDons</t>
        </is>
      </c>
      <c r="B1314" s="24" t="inlineStr">
        <is>
          <t>E2</t>
        </is>
      </c>
      <c r="C1314" s="24" t="inlineStr">
        <is>
          <t>League One</t>
        </is>
      </c>
      <c r="D1314" s="24" t="n">
        <v>32</v>
      </c>
      <c r="E1314" s="29" t="n">
        <v>46438.625</v>
      </c>
      <c r="F1314" s="24" t="inlineStr">
        <is>
          <t>Peterborough</t>
        </is>
      </c>
      <c r="G1314" s="24" t="inlineStr">
        <is>
          <t>MK Dons</t>
        </is>
      </c>
      <c r="H1314" s="37" t="n"/>
      <c r="I1314" s="37" t="n"/>
      <c r="J1314" s="37" t="n"/>
      <c r="K1314" s="37" t="n"/>
      <c r="L1314" s="31" t="n">
        <v>0.3500064872452239</v>
      </c>
      <c r="M1314" s="31" t="n">
        <v>0.2851150209289405</v>
      </c>
      <c r="N1314" s="31" t="n">
        <v>0.3648784918258355</v>
      </c>
      <c r="O1314" s="33">
        <f>3*L1314+M1314</f>
        <v/>
      </c>
      <c r="P1314" s="33">
        <f>3*N1314+M1314</f>
        <v/>
      </c>
      <c r="Q1314" s="31">
        <f>IF(OR(J1314="",K1314=""),"",SUMPRODUCT(POISSON(Helper!$A$2:$A$122,J1314,FALSE)*POISSON(Helper!$B$2:$B$122,K1314,FALSE)*Helper!$C$2:$C$122))</f>
        <v/>
      </c>
      <c r="R1314" s="31">
        <f>IF(OR(J1314="",K1314=""),"",SUMPRODUCT(POISSON(Helper!$A$2:$A$122,J1314,FALSE)*POISSON(Helper!$B$2:$B$122,K1314,FALSE)*Helper!$D$2:$D$122))</f>
        <v/>
      </c>
      <c r="S1314" s="31">
        <f>IF(Q1314="","",1-Q1314-R1314)</f>
        <v/>
      </c>
      <c r="T1314" s="33">
        <f>IF(Q1314="","",3*Q1314+R1314)</f>
        <v/>
      </c>
      <c r="U1314" s="33">
        <f>IF(Q1314="","",3*S1314+R1314)</f>
        <v/>
      </c>
      <c r="V1314" s="24">
        <f>IF(OR(H1314="",I1314=""),"",IF(H1314&gt;I1314,3,IF(H1314=I1314,1,0)))</f>
        <v/>
      </c>
      <c r="W1314" s="24">
        <f>IF(OR(H1314="",I1314=""),"",IF(I1314&gt;H1314,3,IF(H1314=I1314,1,0)))</f>
        <v/>
      </c>
      <c r="X1314" s="24">
        <f>IF(OR(H1314="",I1314=""),0,1)</f>
        <v/>
      </c>
      <c r="Y1314" s="24" t="n"/>
    </row>
    <row r="1315">
      <c r="A1315" s="24" t="inlineStr">
        <is>
          <t>E2-Reading-Cambridg</t>
        </is>
      </c>
      <c r="B1315" s="24" t="inlineStr">
        <is>
          <t>E2</t>
        </is>
      </c>
      <c r="C1315" s="24" t="inlineStr">
        <is>
          <t>League One</t>
        </is>
      </c>
      <c r="D1315" s="24" t="n">
        <v>32</v>
      </c>
      <c r="E1315" s="29" t="n">
        <v>46438.625</v>
      </c>
      <c r="F1315" s="24" t="inlineStr">
        <is>
          <t>Reading</t>
        </is>
      </c>
      <c r="G1315" s="24" t="inlineStr">
        <is>
          <t>Cambridge</t>
        </is>
      </c>
      <c r="H1315" s="37" t="n"/>
      <c r="I1315" s="37" t="n"/>
      <c r="J1315" s="37" t="n"/>
      <c r="K1315" s="37" t="n"/>
      <c r="L1315" s="31" t="n">
        <v>0.4593560055946292</v>
      </c>
      <c r="M1315" s="31" t="n">
        <v>0.2757258870987823</v>
      </c>
      <c r="N1315" s="31" t="n">
        <v>0.2649181073065884</v>
      </c>
      <c r="O1315" s="33">
        <f>3*L1315+M1315</f>
        <v/>
      </c>
      <c r="P1315" s="33">
        <f>3*N1315+M1315</f>
        <v/>
      </c>
      <c r="Q1315" s="31">
        <f>IF(OR(J1315="",K1315=""),"",SUMPRODUCT(POISSON(Helper!$A$2:$A$122,J1315,FALSE)*POISSON(Helper!$B$2:$B$122,K1315,FALSE)*Helper!$C$2:$C$122))</f>
        <v/>
      </c>
      <c r="R1315" s="31">
        <f>IF(OR(J1315="",K1315=""),"",SUMPRODUCT(POISSON(Helper!$A$2:$A$122,J1315,FALSE)*POISSON(Helper!$B$2:$B$122,K1315,FALSE)*Helper!$D$2:$D$122))</f>
        <v/>
      </c>
      <c r="S1315" s="31">
        <f>IF(Q1315="","",1-Q1315-R1315)</f>
        <v/>
      </c>
      <c r="T1315" s="33">
        <f>IF(Q1315="","",3*Q1315+R1315)</f>
        <v/>
      </c>
      <c r="U1315" s="33">
        <f>IF(Q1315="","",3*S1315+R1315)</f>
        <v/>
      </c>
      <c r="V1315" s="24">
        <f>IF(OR(H1315="",I1315=""),"",IF(H1315&gt;I1315,3,IF(H1315=I1315,1,0)))</f>
        <v/>
      </c>
      <c r="W1315" s="24">
        <f>IF(OR(H1315="",I1315=""),"",IF(I1315&gt;H1315,3,IF(H1315=I1315,1,0)))</f>
        <v/>
      </c>
      <c r="X1315" s="24">
        <f>IF(OR(H1315="",I1315=""),0,1)</f>
        <v/>
      </c>
      <c r="Y1315" s="24" t="n"/>
    </row>
    <row r="1316">
      <c r="A1316" s="24" t="inlineStr">
        <is>
          <t>E2-Wigan-Sheffiel</t>
        </is>
      </c>
      <c r="B1316" s="24" t="inlineStr">
        <is>
          <t>E2</t>
        </is>
      </c>
      <c r="C1316" s="24" t="inlineStr">
        <is>
          <t>League One</t>
        </is>
      </c>
      <c r="D1316" s="24" t="n">
        <v>32</v>
      </c>
      <c r="E1316" s="29" t="n">
        <v>46438.625</v>
      </c>
      <c r="F1316" s="24" t="inlineStr">
        <is>
          <t>Wigan</t>
        </is>
      </c>
      <c r="G1316" s="24" t="inlineStr">
        <is>
          <t>Sheffield Wed</t>
        </is>
      </c>
      <c r="H1316" s="37" t="n"/>
      <c r="I1316" s="37" t="n"/>
      <c r="J1316" s="37" t="n"/>
      <c r="K1316" s="37" t="n"/>
      <c r="L1316" s="31" t="n">
        <v>0.3217319490738021</v>
      </c>
      <c r="M1316" s="31" t="n">
        <v>0.2838538116975641</v>
      </c>
      <c r="N1316" s="31" t="n">
        <v>0.3944142392286337</v>
      </c>
      <c r="O1316" s="33">
        <f>3*L1316+M1316</f>
        <v/>
      </c>
      <c r="P1316" s="33">
        <f>3*N1316+M1316</f>
        <v/>
      </c>
      <c r="Q1316" s="31">
        <f>IF(OR(J1316="",K1316=""),"",SUMPRODUCT(POISSON(Helper!$A$2:$A$122,J1316,FALSE)*POISSON(Helper!$B$2:$B$122,K1316,FALSE)*Helper!$C$2:$C$122))</f>
        <v/>
      </c>
      <c r="R1316" s="31">
        <f>IF(OR(J1316="",K1316=""),"",SUMPRODUCT(POISSON(Helper!$A$2:$A$122,J1316,FALSE)*POISSON(Helper!$B$2:$B$122,K1316,FALSE)*Helper!$D$2:$D$122))</f>
        <v/>
      </c>
      <c r="S1316" s="31">
        <f>IF(Q1316="","",1-Q1316-R1316)</f>
        <v/>
      </c>
      <c r="T1316" s="33">
        <f>IF(Q1316="","",3*Q1316+R1316)</f>
        <v/>
      </c>
      <c r="U1316" s="33">
        <f>IF(Q1316="","",3*S1316+R1316)</f>
        <v/>
      </c>
      <c r="V1316" s="24">
        <f>IF(OR(H1316="",I1316=""),"",IF(H1316&gt;I1316,3,IF(H1316=I1316,1,0)))</f>
        <v/>
      </c>
      <c r="W1316" s="24">
        <f>IF(OR(H1316="",I1316=""),"",IF(I1316&gt;H1316,3,IF(H1316=I1316,1,0)))</f>
        <v/>
      </c>
      <c r="X1316" s="24">
        <f>IF(OR(H1316="",I1316=""),0,1)</f>
        <v/>
      </c>
      <c r="Y1316" s="24" t="n"/>
    </row>
    <row r="1317">
      <c r="A1317" s="24" t="inlineStr">
        <is>
          <t>E2-Wycombe-LeytonOr</t>
        </is>
      </c>
      <c r="B1317" s="24" t="inlineStr">
        <is>
          <t>E2</t>
        </is>
      </c>
      <c r="C1317" s="24" t="inlineStr">
        <is>
          <t>League One</t>
        </is>
      </c>
      <c r="D1317" s="24" t="n">
        <v>32</v>
      </c>
      <c r="E1317" s="29" t="n">
        <v>46438.625</v>
      </c>
      <c r="F1317" s="24" t="inlineStr">
        <is>
          <t>Wycombe</t>
        </is>
      </c>
      <c r="G1317" s="24" t="inlineStr">
        <is>
          <t>Leyton Orient</t>
        </is>
      </c>
      <c r="H1317" s="37" t="n"/>
      <c r="I1317" s="37" t="n"/>
      <c r="J1317" s="37" t="n"/>
      <c r="K1317" s="37" t="n"/>
      <c r="L1317" s="31" t="n">
        <v>0.4602639056011636</v>
      </c>
      <c r="M1317" s="31" t="n">
        <v>0.2755640410215052</v>
      </c>
      <c r="N1317" s="31" t="n">
        <v>0.2641720533773312</v>
      </c>
      <c r="O1317" s="33">
        <f>3*L1317+M1317</f>
        <v/>
      </c>
      <c r="P1317" s="33">
        <f>3*N1317+M1317</f>
        <v/>
      </c>
      <c r="Q1317" s="31">
        <f>IF(OR(J1317="",K1317=""),"",SUMPRODUCT(POISSON(Helper!$A$2:$A$122,J1317,FALSE)*POISSON(Helper!$B$2:$B$122,K1317,FALSE)*Helper!$C$2:$C$122))</f>
        <v/>
      </c>
      <c r="R1317" s="31">
        <f>IF(OR(J1317="",K1317=""),"",SUMPRODUCT(POISSON(Helper!$A$2:$A$122,J1317,FALSE)*POISSON(Helper!$B$2:$B$122,K1317,FALSE)*Helper!$D$2:$D$122))</f>
        <v/>
      </c>
      <c r="S1317" s="31">
        <f>IF(Q1317="","",1-Q1317-R1317)</f>
        <v/>
      </c>
      <c r="T1317" s="33">
        <f>IF(Q1317="","",3*Q1317+R1317)</f>
        <v/>
      </c>
      <c r="U1317" s="33">
        <f>IF(Q1317="","",3*S1317+R1317)</f>
        <v/>
      </c>
      <c r="V1317" s="24">
        <f>IF(OR(H1317="",I1317=""),"",IF(H1317&gt;I1317,3,IF(H1317=I1317,1,0)))</f>
        <v/>
      </c>
      <c r="W1317" s="24">
        <f>IF(OR(H1317="",I1317=""),"",IF(I1317&gt;H1317,3,IF(H1317=I1317,1,0)))</f>
        <v/>
      </c>
      <c r="X1317" s="24">
        <f>IF(OR(H1317="",I1317=""),0,1)</f>
        <v/>
      </c>
      <c r="Y1317" s="24" t="n"/>
    </row>
    <row r="1318">
      <c r="A1318" s="24" t="inlineStr">
        <is>
          <t>E2-Cambridg-Peterbor</t>
        </is>
      </c>
      <c r="B1318" s="24" t="inlineStr">
        <is>
          <t>E2</t>
        </is>
      </c>
      <c r="C1318" s="24" t="inlineStr">
        <is>
          <t>League One</t>
        </is>
      </c>
      <c r="D1318" s="24" t="n">
        <v>33</v>
      </c>
      <c r="E1318" s="29" t="n">
        <v>46445.52083333334</v>
      </c>
      <c r="F1318" s="24" t="inlineStr">
        <is>
          <t>Cambridge</t>
        </is>
      </c>
      <c r="G1318" s="24" t="inlineStr">
        <is>
          <t>Peterborough</t>
        </is>
      </c>
      <c r="H1318" s="37" t="n"/>
      <c r="I1318" s="37" t="n"/>
      <c r="J1318" s="37" t="n"/>
      <c r="K1318" s="37" t="n"/>
      <c r="L1318" s="31" t="n">
        <v>0.3908246780649924</v>
      </c>
      <c r="M1318" s="31" t="n">
        <v>0.284093251632686</v>
      </c>
      <c r="N1318" s="31" t="n">
        <v>0.3250820703023216</v>
      </c>
      <c r="O1318" s="33">
        <f>3*L1318+M1318</f>
        <v/>
      </c>
      <c r="P1318" s="33">
        <f>3*N1318+M1318</f>
        <v/>
      </c>
      <c r="Q1318" s="31">
        <f>IF(OR(J1318="",K1318=""),"",SUMPRODUCT(POISSON(Helper!$A$2:$A$122,J1318,FALSE)*POISSON(Helper!$B$2:$B$122,K1318,FALSE)*Helper!$C$2:$C$122))</f>
        <v/>
      </c>
      <c r="R1318" s="31">
        <f>IF(OR(J1318="",K1318=""),"",SUMPRODUCT(POISSON(Helper!$A$2:$A$122,J1318,FALSE)*POISSON(Helper!$B$2:$B$122,K1318,FALSE)*Helper!$D$2:$D$122))</f>
        <v/>
      </c>
      <c r="S1318" s="31">
        <f>IF(Q1318="","",1-Q1318-R1318)</f>
        <v/>
      </c>
      <c r="T1318" s="33">
        <f>IF(Q1318="","",3*Q1318+R1318)</f>
        <v/>
      </c>
      <c r="U1318" s="33">
        <f>IF(Q1318="","",3*S1318+R1318)</f>
        <v/>
      </c>
      <c r="V1318" s="24">
        <f>IF(OR(H1318="",I1318=""),"",IF(H1318&gt;I1318,3,IF(H1318=I1318,1,0)))</f>
        <v/>
      </c>
      <c r="W1318" s="24">
        <f>IF(OR(H1318="",I1318=""),"",IF(I1318&gt;H1318,3,IF(H1318=I1318,1,0)))</f>
        <v/>
      </c>
      <c r="X1318" s="24">
        <f>IF(OR(H1318="",I1318=""),0,1)</f>
        <v/>
      </c>
      <c r="Y1318" s="24" t="n"/>
    </row>
    <row r="1319">
      <c r="A1319" s="24" t="inlineStr">
        <is>
          <t>E2-Barnsley-Wigan</t>
        </is>
      </c>
      <c r="B1319" s="24" t="inlineStr">
        <is>
          <t>E2</t>
        </is>
      </c>
      <c r="C1319" s="24" t="inlineStr">
        <is>
          <t>League One</t>
        </is>
      </c>
      <c r="D1319" s="24" t="n">
        <v>33</v>
      </c>
      <c r="E1319" s="29" t="n">
        <v>46445.625</v>
      </c>
      <c r="F1319" s="24" t="inlineStr">
        <is>
          <t>Barnsley</t>
        </is>
      </c>
      <c r="G1319" s="24" t="inlineStr">
        <is>
          <t>Wigan</t>
        </is>
      </c>
      <c r="H1319" s="37" t="n"/>
      <c r="I1319" s="37" t="n"/>
      <c r="J1319" s="37" t="n"/>
      <c r="K1319" s="37" t="n"/>
      <c r="L1319" s="31" t="n">
        <v>0.4142734545436241</v>
      </c>
      <c r="M1319" s="31" t="n">
        <v>0.2821169869388424</v>
      </c>
      <c r="N1319" s="31" t="n">
        <v>0.3036095585175336</v>
      </c>
      <c r="O1319" s="33">
        <f>3*L1319+M1319</f>
        <v/>
      </c>
      <c r="P1319" s="33">
        <f>3*N1319+M1319</f>
        <v/>
      </c>
      <c r="Q1319" s="31">
        <f>IF(OR(J1319="",K1319=""),"",SUMPRODUCT(POISSON(Helper!$A$2:$A$122,J1319,FALSE)*POISSON(Helper!$B$2:$B$122,K1319,FALSE)*Helper!$C$2:$C$122))</f>
        <v/>
      </c>
      <c r="R1319" s="31">
        <f>IF(OR(J1319="",K1319=""),"",SUMPRODUCT(POISSON(Helper!$A$2:$A$122,J1319,FALSE)*POISSON(Helper!$B$2:$B$122,K1319,FALSE)*Helper!$D$2:$D$122))</f>
        <v/>
      </c>
      <c r="S1319" s="31">
        <f>IF(Q1319="","",1-Q1319-R1319)</f>
        <v/>
      </c>
      <c r="T1319" s="33">
        <f>IF(Q1319="","",3*Q1319+R1319)</f>
        <v/>
      </c>
      <c r="U1319" s="33">
        <f>IF(Q1319="","",3*S1319+R1319)</f>
        <v/>
      </c>
      <c r="V1319" s="24">
        <f>IF(OR(H1319="",I1319=""),"",IF(H1319&gt;I1319,3,IF(H1319=I1319,1,0)))</f>
        <v/>
      </c>
      <c r="W1319" s="24">
        <f>IF(OR(H1319="",I1319=""),"",IF(I1319&gt;H1319,3,IF(H1319=I1319,1,0)))</f>
        <v/>
      </c>
      <c r="X1319" s="24">
        <f>IF(OR(H1319="",I1319=""),0,1)</f>
        <v/>
      </c>
      <c r="Y1319" s="24" t="n"/>
    </row>
    <row r="1320">
      <c r="A1320" s="24" t="inlineStr">
        <is>
          <t>E2-Blackpoo-AFCWimbl</t>
        </is>
      </c>
      <c r="B1320" s="24" t="inlineStr">
        <is>
          <t>E2</t>
        </is>
      </c>
      <c r="C1320" s="24" t="inlineStr">
        <is>
          <t>League One</t>
        </is>
      </c>
      <c r="D1320" s="24" t="n">
        <v>33</v>
      </c>
      <c r="E1320" s="29" t="n">
        <v>46445.625</v>
      </c>
      <c r="F1320" s="24" t="inlineStr">
        <is>
          <t>Blackpool</t>
        </is>
      </c>
      <c r="G1320" s="24" t="inlineStr">
        <is>
          <t>AFC Wimbledon</t>
        </is>
      </c>
      <c r="H1320" s="37" t="n"/>
      <c r="I1320" s="37" t="n"/>
      <c r="J1320" s="37" t="n"/>
      <c r="K1320" s="37" t="n"/>
      <c r="L1320" s="31" t="n">
        <v>0.499694109004709</v>
      </c>
      <c r="M1320" s="31" t="n">
        <v>0.2673491817387889</v>
      </c>
      <c r="N1320" s="31" t="n">
        <v>0.2329567092565021</v>
      </c>
      <c r="O1320" s="33">
        <f>3*L1320+M1320</f>
        <v/>
      </c>
      <c r="P1320" s="33">
        <f>3*N1320+M1320</f>
        <v/>
      </c>
      <c r="Q1320" s="31">
        <f>IF(OR(J1320="",K1320=""),"",SUMPRODUCT(POISSON(Helper!$A$2:$A$122,J1320,FALSE)*POISSON(Helper!$B$2:$B$122,K1320,FALSE)*Helper!$C$2:$C$122))</f>
        <v/>
      </c>
      <c r="R1320" s="31">
        <f>IF(OR(J1320="",K1320=""),"",SUMPRODUCT(POISSON(Helper!$A$2:$A$122,J1320,FALSE)*POISSON(Helper!$B$2:$B$122,K1320,FALSE)*Helper!$D$2:$D$122))</f>
        <v/>
      </c>
      <c r="S1320" s="31">
        <f>IF(Q1320="","",1-Q1320-R1320)</f>
        <v/>
      </c>
      <c r="T1320" s="33">
        <f>IF(Q1320="","",3*Q1320+R1320)</f>
        <v/>
      </c>
      <c r="U1320" s="33">
        <f>IF(Q1320="","",3*S1320+R1320)</f>
        <v/>
      </c>
      <c r="V1320" s="24">
        <f>IF(OR(H1320="",I1320=""),"",IF(H1320&gt;I1320,3,IF(H1320=I1320,1,0)))</f>
        <v/>
      </c>
      <c r="W1320" s="24">
        <f>IF(OR(H1320="",I1320=""),"",IF(I1320&gt;H1320,3,IF(H1320=I1320,1,0)))</f>
        <v/>
      </c>
      <c r="X1320" s="24">
        <f>IF(OR(H1320="",I1320=""),0,1)</f>
        <v/>
      </c>
      <c r="Y1320" s="24" t="n"/>
    </row>
    <row r="1321">
      <c r="A1321" s="24" t="inlineStr">
        <is>
          <t>E2-Bradford-Leiceste</t>
        </is>
      </c>
      <c r="B1321" s="24" t="inlineStr">
        <is>
          <t>E2</t>
        </is>
      </c>
      <c r="C1321" s="24" t="inlineStr">
        <is>
          <t>League One</t>
        </is>
      </c>
      <c r="D1321" s="24" t="n">
        <v>33</v>
      </c>
      <c r="E1321" s="29" t="n">
        <v>46445.625</v>
      </c>
      <c r="F1321" s="24" t="inlineStr">
        <is>
          <t>Bradford</t>
        </is>
      </c>
      <c r="G1321" s="24" t="inlineStr">
        <is>
          <t>Leicester</t>
        </is>
      </c>
      <c r="H1321" s="37" t="n"/>
      <c r="I1321" s="37" t="n"/>
      <c r="J1321" s="37" t="n"/>
      <c r="K1321" s="37" t="n"/>
      <c r="L1321" s="31" t="n">
        <v>0.2978059702147121</v>
      </c>
      <c r="M1321" s="31" t="n">
        <v>0.281398132669575</v>
      </c>
      <c r="N1321" s="31" t="n">
        <v>0.4207958971157129</v>
      </c>
      <c r="O1321" s="33">
        <f>3*L1321+M1321</f>
        <v/>
      </c>
      <c r="P1321" s="33">
        <f>3*N1321+M1321</f>
        <v/>
      </c>
      <c r="Q1321" s="31">
        <f>IF(OR(J1321="",K1321=""),"",SUMPRODUCT(POISSON(Helper!$A$2:$A$122,J1321,FALSE)*POISSON(Helper!$B$2:$B$122,K1321,FALSE)*Helper!$C$2:$C$122))</f>
        <v/>
      </c>
      <c r="R1321" s="31">
        <f>IF(OR(J1321="",K1321=""),"",SUMPRODUCT(POISSON(Helper!$A$2:$A$122,J1321,FALSE)*POISSON(Helper!$B$2:$B$122,K1321,FALSE)*Helper!$D$2:$D$122))</f>
        <v/>
      </c>
      <c r="S1321" s="31">
        <f>IF(Q1321="","",1-Q1321-R1321)</f>
        <v/>
      </c>
      <c r="T1321" s="33">
        <f>IF(Q1321="","",3*Q1321+R1321)</f>
        <v/>
      </c>
      <c r="U1321" s="33">
        <f>IF(Q1321="","",3*S1321+R1321)</f>
        <v/>
      </c>
      <c r="V1321" s="24">
        <f>IF(OR(H1321="",I1321=""),"",IF(H1321&gt;I1321,3,IF(H1321=I1321,1,0)))</f>
        <v/>
      </c>
      <c r="W1321" s="24">
        <f>IF(OR(H1321="",I1321=""),"",IF(I1321&gt;H1321,3,IF(H1321=I1321,1,0)))</f>
        <v/>
      </c>
      <c r="X1321" s="24">
        <f>IF(OR(H1321="",I1321=""),0,1)</f>
        <v/>
      </c>
      <c r="Y1321" s="24" t="n"/>
    </row>
    <row r="1322">
      <c r="A1322" s="24" t="inlineStr">
        <is>
          <t>E2-Burton-MKDons</t>
        </is>
      </c>
      <c r="B1322" s="24" t="inlineStr">
        <is>
          <t>E2</t>
        </is>
      </c>
      <c r="C1322" s="24" t="inlineStr">
        <is>
          <t>League One</t>
        </is>
      </c>
      <c r="D1322" s="24" t="n">
        <v>33</v>
      </c>
      <c r="E1322" s="29" t="n">
        <v>46445.625</v>
      </c>
      <c r="F1322" s="24" t="inlineStr">
        <is>
          <t>Burton</t>
        </is>
      </c>
      <c r="G1322" s="24" t="inlineStr">
        <is>
          <t>MK Dons</t>
        </is>
      </c>
      <c r="H1322" s="37" t="n"/>
      <c r="I1322" s="37" t="n"/>
      <c r="J1322" s="37" t="n"/>
      <c r="K1322" s="37" t="n"/>
      <c r="L1322" s="31" t="n">
        <v>0.3212110343590562</v>
      </c>
      <c r="M1322" s="31" t="n">
        <v>0.2838143382484447</v>
      </c>
      <c r="N1322" s="31" t="n">
        <v>0.3949746273924991</v>
      </c>
      <c r="O1322" s="33">
        <f>3*L1322+M1322</f>
        <v/>
      </c>
      <c r="P1322" s="33">
        <f>3*N1322+M1322</f>
        <v/>
      </c>
      <c r="Q1322" s="31">
        <f>IF(OR(J1322="",K1322=""),"",SUMPRODUCT(POISSON(Helper!$A$2:$A$122,J1322,FALSE)*POISSON(Helper!$B$2:$B$122,K1322,FALSE)*Helper!$C$2:$C$122))</f>
        <v/>
      </c>
      <c r="R1322" s="31">
        <f>IF(OR(J1322="",K1322=""),"",SUMPRODUCT(POISSON(Helper!$A$2:$A$122,J1322,FALSE)*POISSON(Helper!$B$2:$B$122,K1322,FALSE)*Helper!$D$2:$D$122))</f>
        <v/>
      </c>
      <c r="S1322" s="31">
        <f>IF(Q1322="","",1-Q1322-R1322)</f>
        <v/>
      </c>
      <c r="T1322" s="33">
        <f>IF(Q1322="","",3*Q1322+R1322)</f>
        <v/>
      </c>
      <c r="U1322" s="33">
        <f>IF(Q1322="","",3*S1322+R1322)</f>
        <v/>
      </c>
      <c r="V1322" s="24">
        <f>IF(OR(H1322="",I1322=""),"",IF(H1322&gt;I1322,3,IF(H1322=I1322,1,0)))</f>
        <v/>
      </c>
      <c r="W1322" s="24">
        <f>IF(OR(H1322="",I1322=""),"",IF(I1322&gt;H1322,3,IF(H1322=I1322,1,0)))</f>
        <v/>
      </c>
      <c r="X1322" s="24">
        <f>IF(OR(H1322="",I1322=""),0,1)</f>
        <v/>
      </c>
      <c r="Y1322" s="24" t="n"/>
    </row>
    <row r="1323">
      <c r="A1323" s="24" t="inlineStr">
        <is>
          <t>E2-Huddersf-Wycombe</t>
        </is>
      </c>
      <c r="B1323" s="24" t="inlineStr">
        <is>
          <t>E2</t>
        </is>
      </c>
      <c r="C1323" s="24" t="inlineStr">
        <is>
          <t>League One</t>
        </is>
      </c>
      <c r="D1323" s="24" t="n">
        <v>33</v>
      </c>
      <c r="E1323" s="29" t="n">
        <v>46445.625</v>
      </c>
      <c r="F1323" s="24" t="inlineStr">
        <is>
          <t>Huddersfield</t>
        </is>
      </c>
      <c r="G1323" s="24" t="inlineStr">
        <is>
          <t>Wycombe</t>
        </is>
      </c>
      <c r="H1323" s="37" t="n"/>
      <c r="I1323" s="37" t="n"/>
      <c r="J1323" s="37" t="n"/>
      <c r="K1323" s="37" t="n"/>
      <c r="L1323" s="31" t="n">
        <v>0.4427083332617848</v>
      </c>
      <c r="M1323" s="31" t="n">
        <v>0.2784666542420412</v>
      </c>
      <c r="N1323" s="31" t="n">
        <v>0.2788250124961741</v>
      </c>
      <c r="O1323" s="33">
        <f>3*L1323+M1323</f>
        <v/>
      </c>
      <c r="P1323" s="33">
        <f>3*N1323+M1323</f>
        <v/>
      </c>
      <c r="Q1323" s="31">
        <f>IF(OR(J1323="",K1323=""),"",SUMPRODUCT(POISSON(Helper!$A$2:$A$122,J1323,FALSE)*POISSON(Helper!$B$2:$B$122,K1323,FALSE)*Helper!$C$2:$C$122))</f>
        <v/>
      </c>
      <c r="R1323" s="31">
        <f>IF(OR(J1323="",K1323=""),"",SUMPRODUCT(POISSON(Helper!$A$2:$A$122,J1323,FALSE)*POISSON(Helper!$B$2:$B$122,K1323,FALSE)*Helper!$D$2:$D$122))</f>
        <v/>
      </c>
      <c r="S1323" s="31">
        <f>IF(Q1323="","",1-Q1323-R1323)</f>
        <v/>
      </c>
      <c r="T1323" s="33">
        <f>IF(Q1323="","",3*Q1323+R1323)</f>
        <v/>
      </c>
      <c r="U1323" s="33">
        <f>IF(Q1323="","",3*S1323+R1323)</f>
        <v/>
      </c>
      <c r="V1323" s="24">
        <f>IF(OR(H1323="",I1323=""),"",IF(H1323&gt;I1323,3,IF(H1323=I1323,1,0)))</f>
        <v/>
      </c>
      <c r="W1323" s="24">
        <f>IF(OR(H1323="",I1323=""),"",IF(I1323&gt;H1323,3,IF(H1323=I1323,1,0)))</f>
        <v/>
      </c>
      <c r="X1323" s="24">
        <f>IF(OR(H1323="",I1323=""),0,1)</f>
        <v/>
      </c>
      <c r="Y1323" s="24" t="n"/>
    </row>
    <row r="1324">
      <c r="A1324" s="24" t="inlineStr">
        <is>
          <t>E2-LeytonOr-Doncaste</t>
        </is>
      </c>
      <c r="B1324" s="24" t="inlineStr">
        <is>
          <t>E2</t>
        </is>
      </c>
      <c r="C1324" s="24" t="inlineStr">
        <is>
          <t>League One</t>
        </is>
      </c>
      <c r="D1324" s="24" t="n">
        <v>33</v>
      </c>
      <c r="E1324" s="29" t="n">
        <v>46445.625</v>
      </c>
      <c r="F1324" s="24" t="inlineStr">
        <is>
          <t>Leyton Orient</t>
        </is>
      </c>
      <c r="G1324" s="24" t="inlineStr">
        <is>
          <t>Doncaster</t>
        </is>
      </c>
      <c r="H1324" s="37" t="n"/>
      <c r="I1324" s="37" t="n"/>
      <c r="J1324" s="37" t="n"/>
      <c r="K1324" s="37" t="n"/>
      <c r="L1324" s="31" t="n">
        <v>0.3985679825801961</v>
      </c>
      <c r="M1324" s="31" t="n">
        <v>0.2835478826806433</v>
      </c>
      <c r="N1324" s="31" t="n">
        <v>0.3178841347391606</v>
      </c>
      <c r="O1324" s="33">
        <f>3*L1324+M1324</f>
        <v/>
      </c>
      <c r="P1324" s="33">
        <f>3*N1324+M1324</f>
        <v/>
      </c>
      <c r="Q1324" s="31">
        <f>IF(OR(J1324="",K1324=""),"",SUMPRODUCT(POISSON(Helper!$A$2:$A$122,J1324,FALSE)*POISSON(Helper!$B$2:$B$122,K1324,FALSE)*Helper!$C$2:$C$122))</f>
        <v/>
      </c>
      <c r="R1324" s="31">
        <f>IF(OR(J1324="",K1324=""),"",SUMPRODUCT(POISSON(Helper!$A$2:$A$122,J1324,FALSE)*POISSON(Helper!$B$2:$B$122,K1324,FALSE)*Helper!$D$2:$D$122))</f>
        <v/>
      </c>
      <c r="S1324" s="31">
        <f>IF(Q1324="","",1-Q1324-R1324)</f>
        <v/>
      </c>
      <c r="T1324" s="33">
        <f>IF(Q1324="","",3*Q1324+R1324)</f>
        <v/>
      </c>
      <c r="U1324" s="33">
        <f>IF(Q1324="","",3*S1324+R1324)</f>
        <v/>
      </c>
      <c r="V1324" s="24">
        <f>IF(OR(H1324="",I1324=""),"",IF(H1324&gt;I1324,3,IF(H1324=I1324,1,0)))</f>
        <v/>
      </c>
      <c r="W1324" s="24">
        <f>IF(OR(H1324="",I1324=""),"",IF(I1324&gt;H1324,3,IF(H1324=I1324,1,0)))</f>
        <v/>
      </c>
      <c r="X1324" s="24">
        <f>IF(OR(H1324="",I1324=""),0,1)</f>
        <v/>
      </c>
      <c r="Y1324" s="24" t="n"/>
    </row>
    <row r="1325">
      <c r="A1325" s="24" t="inlineStr">
        <is>
          <t>E2-Mansfiel-Stevenag</t>
        </is>
      </c>
      <c r="B1325" s="24" t="inlineStr">
        <is>
          <t>E2</t>
        </is>
      </c>
      <c r="C1325" s="24" t="inlineStr">
        <is>
          <t>League One</t>
        </is>
      </c>
      <c r="D1325" s="24" t="n">
        <v>33</v>
      </c>
      <c r="E1325" s="29" t="n">
        <v>46445.625</v>
      </c>
      <c r="F1325" s="24" t="inlineStr">
        <is>
          <t>Mansfield</t>
        </is>
      </c>
      <c r="G1325" s="24" t="inlineStr">
        <is>
          <t>Stevenage</t>
        </is>
      </c>
      <c r="H1325" s="37" t="n"/>
      <c r="I1325" s="37" t="n"/>
      <c r="J1325" s="37" t="n"/>
      <c r="K1325" s="37" t="n"/>
      <c r="L1325" s="31" t="n">
        <v>0.4139654346552945</v>
      </c>
      <c r="M1325" s="31" t="n">
        <v>0.2821491496462483</v>
      </c>
      <c r="N1325" s="31" t="n">
        <v>0.3038854156984572</v>
      </c>
      <c r="O1325" s="33">
        <f>3*L1325+M1325</f>
        <v/>
      </c>
      <c r="P1325" s="33">
        <f>3*N1325+M1325</f>
        <v/>
      </c>
      <c r="Q1325" s="31">
        <f>IF(OR(J1325="",K1325=""),"",SUMPRODUCT(POISSON(Helper!$A$2:$A$122,J1325,FALSE)*POISSON(Helper!$B$2:$B$122,K1325,FALSE)*Helper!$C$2:$C$122))</f>
        <v/>
      </c>
      <c r="R1325" s="31">
        <f>IF(OR(J1325="",K1325=""),"",SUMPRODUCT(POISSON(Helper!$A$2:$A$122,J1325,FALSE)*POISSON(Helper!$B$2:$B$122,K1325,FALSE)*Helper!$D$2:$D$122))</f>
        <v/>
      </c>
      <c r="S1325" s="31">
        <f>IF(Q1325="","",1-Q1325-R1325)</f>
        <v/>
      </c>
      <c r="T1325" s="33">
        <f>IF(Q1325="","",3*Q1325+R1325)</f>
        <v/>
      </c>
      <c r="U1325" s="33">
        <f>IF(Q1325="","",3*S1325+R1325)</f>
        <v/>
      </c>
      <c r="V1325" s="24">
        <f>IF(OR(H1325="",I1325=""),"",IF(H1325&gt;I1325,3,IF(H1325=I1325,1,0)))</f>
        <v/>
      </c>
      <c r="W1325" s="24">
        <f>IF(OR(H1325="",I1325=""),"",IF(I1325&gt;H1325,3,IF(H1325=I1325,1,0)))</f>
        <v/>
      </c>
      <c r="X1325" s="24">
        <f>IF(OR(H1325="",I1325=""),0,1)</f>
        <v/>
      </c>
      <c r="Y1325" s="24" t="n"/>
    </row>
    <row r="1326">
      <c r="A1326" s="24" t="inlineStr">
        <is>
          <t>E2-NottsCou-Bromley</t>
        </is>
      </c>
      <c r="B1326" s="24" t="inlineStr">
        <is>
          <t>E2</t>
        </is>
      </c>
      <c r="C1326" s="24" t="inlineStr">
        <is>
          <t>League One</t>
        </is>
      </c>
      <c r="D1326" s="24" t="n">
        <v>33</v>
      </c>
      <c r="E1326" s="29" t="n">
        <v>46445.625</v>
      </c>
      <c r="F1326" s="24" t="inlineStr">
        <is>
          <t>Notts County</t>
        </is>
      </c>
      <c r="G1326" s="24" t="inlineStr">
        <is>
          <t>Bromley</t>
        </is>
      </c>
      <c r="H1326" s="37" t="n"/>
      <c r="I1326" s="37" t="n"/>
      <c r="J1326" s="37" t="n"/>
      <c r="K1326" s="37" t="n"/>
      <c r="L1326" s="31" t="n">
        <v>0.4787923740245562</v>
      </c>
      <c r="M1326" s="31" t="n">
        <v>0.271988690344925</v>
      </c>
      <c r="N1326" s="31" t="n">
        <v>0.2492189356305188</v>
      </c>
      <c r="O1326" s="33">
        <f>3*L1326+M1326</f>
        <v/>
      </c>
      <c r="P1326" s="33">
        <f>3*N1326+M1326</f>
        <v/>
      </c>
      <c r="Q1326" s="31">
        <f>IF(OR(J1326="",K1326=""),"",SUMPRODUCT(POISSON(Helper!$A$2:$A$122,J1326,FALSE)*POISSON(Helper!$B$2:$B$122,K1326,FALSE)*Helper!$C$2:$C$122))</f>
        <v/>
      </c>
      <c r="R1326" s="31">
        <f>IF(OR(J1326="",K1326=""),"",SUMPRODUCT(POISSON(Helper!$A$2:$A$122,J1326,FALSE)*POISSON(Helper!$B$2:$B$122,K1326,FALSE)*Helper!$D$2:$D$122))</f>
        <v/>
      </c>
      <c r="S1326" s="31">
        <f>IF(Q1326="","",1-Q1326-R1326)</f>
        <v/>
      </c>
      <c r="T1326" s="33">
        <f>IF(Q1326="","",3*Q1326+R1326)</f>
        <v/>
      </c>
      <c r="U1326" s="33">
        <f>IF(Q1326="","",3*S1326+R1326)</f>
        <v/>
      </c>
      <c r="V1326" s="24">
        <f>IF(OR(H1326="",I1326=""),"",IF(H1326&gt;I1326,3,IF(H1326=I1326,1,0)))</f>
        <v/>
      </c>
      <c r="W1326" s="24">
        <f>IF(OR(H1326="",I1326=""),"",IF(I1326&gt;H1326,3,IF(H1326=I1326,1,0)))</f>
        <v/>
      </c>
      <c r="X1326" s="24">
        <f>IF(OR(H1326="",I1326=""),0,1)</f>
        <v/>
      </c>
      <c r="Y1326" s="24" t="n"/>
    </row>
    <row r="1327">
      <c r="A1327" s="24" t="inlineStr">
        <is>
          <t>E2-Oxford-Luton</t>
        </is>
      </c>
      <c r="B1327" s="24" t="inlineStr">
        <is>
          <t>E2</t>
        </is>
      </c>
      <c r="C1327" s="24" t="inlineStr">
        <is>
          <t>League One</t>
        </is>
      </c>
      <c r="D1327" s="24" t="n">
        <v>33</v>
      </c>
      <c r="E1327" s="29" t="n">
        <v>46445.625</v>
      </c>
      <c r="F1327" s="24" t="inlineStr">
        <is>
          <t>Oxford</t>
        </is>
      </c>
      <c r="G1327" s="24" t="inlineStr">
        <is>
          <t>Luton</t>
        </is>
      </c>
      <c r="H1327" s="37" t="n"/>
      <c r="I1327" s="37" t="n"/>
      <c r="J1327" s="37" t="n"/>
      <c r="K1327" s="37" t="n"/>
      <c r="L1327" s="31" t="n">
        <v>0.3492717847233024</v>
      </c>
      <c r="M1327" s="31" t="n">
        <v>0.2851035031257829</v>
      </c>
      <c r="N1327" s="31" t="n">
        <v>0.3656247121509146</v>
      </c>
      <c r="O1327" s="33">
        <f>3*L1327+M1327</f>
        <v/>
      </c>
      <c r="P1327" s="33">
        <f>3*N1327+M1327</f>
        <v/>
      </c>
      <c r="Q1327" s="31">
        <f>IF(OR(J1327="",K1327=""),"",SUMPRODUCT(POISSON(Helper!$A$2:$A$122,J1327,FALSE)*POISSON(Helper!$B$2:$B$122,K1327,FALSE)*Helper!$C$2:$C$122))</f>
        <v/>
      </c>
      <c r="R1327" s="31">
        <f>IF(OR(J1327="",K1327=""),"",SUMPRODUCT(POISSON(Helper!$A$2:$A$122,J1327,FALSE)*POISSON(Helper!$B$2:$B$122,K1327,FALSE)*Helper!$D$2:$D$122))</f>
        <v/>
      </c>
      <c r="S1327" s="31">
        <f>IF(Q1327="","",1-Q1327-R1327)</f>
        <v/>
      </c>
      <c r="T1327" s="33">
        <f>IF(Q1327="","",3*Q1327+R1327)</f>
        <v/>
      </c>
      <c r="U1327" s="33">
        <f>IF(Q1327="","",3*S1327+R1327)</f>
        <v/>
      </c>
      <c r="V1327" s="24">
        <f>IF(OR(H1327="",I1327=""),"",IF(H1327&gt;I1327,3,IF(H1327=I1327,1,0)))</f>
        <v/>
      </c>
      <c r="W1327" s="24">
        <f>IF(OR(H1327="",I1327=""),"",IF(I1327&gt;H1327,3,IF(H1327=I1327,1,0)))</f>
        <v/>
      </c>
      <c r="X1327" s="24">
        <f>IF(OR(H1327="",I1327=""),0,1)</f>
        <v/>
      </c>
      <c r="Y1327" s="24" t="n"/>
    </row>
    <row r="1328">
      <c r="A1328" s="24" t="inlineStr">
        <is>
          <t>E2-Plymouth-Sheffiel</t>
        </is>
      </c>
      <c r="B1328" s="24" t="inlineStr">
        <is>
          <t>E2</t>
        </is>
      </c>
      <c r="C1328" s="24" t="inlineStr">
        <is>
          <t>League One</t>
        </is>
      </c>
      <c r="D1328" s="24" t="n">
        <v>33</v>
      </c>
      <c r="E1328" s="29" t="n">
        <v>46445.625</v>
      </c>
      <c r="F1328" s="24" t="inlineStr">
        <is>
          <t>Plymouth</t>
        </is>
      </c>
      <c r="G1328" s="24" t="inlineStr">
        <is>
          <t>Sheffield Wed</t>
        </is>
      </c>
      <c r="H1328" s="37" t="n"/>
      <c r="I1328" s="37" t="n"/>
      <c r="J1328" s="37" t="n"/>
      <c r="K1328" s="37" t="n"/>
      <c r="L1328" s="31" t="n">
        <v>0.3793342187285342</v>
      </c>
      <c r="M1328" s="31" t="n">
        <v>0.2847015543339775</v>
      </c>
      <c r="N1328" s="31" t="n">
        <v>0.3359642269374882</v>
      </c>
      <c r="O1328" s="33">
        <f>3*L1328+M1328</f>
        <v/>
      </c>
      <c r="P1328" s="33">
        <f>3*N1328+M1328</f>
        <v/>
      </c>
      <c r="Q1328" s="31">
        <f>IF(OR(J1328="",K1328=""),"",SUMPRODUCT(POISSON(Helper!$A$2:$A$122,J1328,FALSE)*POISSON(Helper!$B$2:$B$122,K1328,FALSE)*Helper!$C$2:$C$122))</f>
        <v/>
      </c>
      <c r="R1328" s="31">
        <f>IF(OR(J1328="",K1328=""),"",SUMPRODUCT(POISSON(Helper!$A$2:$A$122,J1328,FALSE)*POISSON(Helper!$B$2:$B$122,K1328,FALSE)*Helper!$D$2:$D$122))</f>
        <v/>
      </c>
      <c r="S1328" s="31">
        <f>IF(Q1328="","",1-Q1328-R1328)</f>
        <v/>
      </c>
      <c r="T1328" s="33">
        <f>IF(Q1328="","",3*Q1328+R1328)</f>
        <v/>
      </c>
      <c r="U1328" s="33">
        <f>IF(Q1328="","",3*S1328+R1328)</f>
        <v/>
      </c>
      <c r="V1328" s="24">
        <f>IF(OR(H1328="",I1328=""),"",IF(H1328&gt;I1328,3,IF(H1328=I1328,1,0)))</f>
        <v/>
      </c>
      <c r="W1328" s="24">
        <f>IF(OR(H1328="",I1328=""),"",IF(I1328&gt;H1328,3,IF(H1328=I1328,1,0)))</f>
        <v/>
      </c>
      <c r="X1328" s="24">
        <f>IF(OR(H1328="",I1328=""),0,1)</f>
        <v/>
      </c>
      <c r="Y1328" s="24" t="n"/>
    </row>
    <row r="1329">
      <c r="A1329" s="24" t="inlineStr">
        <is>
          <t>E2-Reading-Stockpor</t>
        </is>
      </c>
      <c r="B1329" s="24" t="inlineStr">
        <is>
          <t>E2</t>
        </is>
      </c>
      <c r="C1329" s="24" t="inlineStr">
        <is>
          <t>League One</t>
        </is>
      </c>
      <c r="D1329" s="24" t="n">
        <v>33</v>
      </c>
      <c r="E1329" s="29" t="n">
        <v>46445.625</v>
      </c>
      <c r="F1329" s="24" t="inlineStr">
        <is>
          <t>Reading</t>
        </is>
      </c>
      <c r="G1329" s="24" t="inlineStr">
        <is>
          <t>Stockport</t>
        </is>
      </c>
      <c r="H1329" s="37" t="n"/>
      <c r="I1329" s="37" t="n"/>
      <c r="J1329" s="37" t="n"/>
      <c r="K1329" s="37" t="n"/>
      <c r="L1329" s="31" t="n">
        <v>0.3750920472227801</v>
      </c>
      <c r="M1329" s="31" t="n">
        <v>0.2848641303158385</v>
      </c>
      <c r="N1329" s="31" t="n">
        <v>0.3400438224613814</v>
      </c>
      <c r="O1329" s="33">
        <f>3*L1329+M1329</f>
        <v/>
      </c>
      <c r="P1329" s="33">
        <f>3*N1329+M1329</f>
        <v/>
      </c>
      <c r="Q1329" s="31">
        <f>IF(OR(J1329="",K1329=""),"",SUMPRODUCT(POISSON(Helper!$A$2:$A$122,J1329,FALSE)*POISSON(Helper!$B$2:$B$122,K1329,FALSE)*Helper!$C$2:$C$122))</f>
        <v/>
      </c>
      <c r="R1329" s="31">
        <f>IF(OR(J1329="",K1329=""),"",SUMPRODUCT(POISSON(Helper!$A$2:$A$122,J1329,FALSE)*POISSON(Helper!$B$2:$B$122,K1329,FALSE)*Helper!$D$2:$D$122))</f>
        <v/>
      </c>
      <c r="S1329" s="31">
        <f>IF(Q1329="","",1-Q1329-R1329)</f>
        <v/>
      </c>
      <c r="T1329" s="33">
        <f>IF(Q1329="","",3*Q1329+R1329)</f>
        <v/>
      </c>
      <c r="U1329" s="33">
        <f>IF(Q1329="","",3*S1329+R1329)</f>
        <v/>
      </c>
      <c r="V1329" s="24">
        <f>IF(OR(H1329="",I1329=""),"",IF(H1329&gt;I1329,3,IF(H1329=I1329,1,0)))</f>
        <v/>
      </c>
      <c r="W1329" s="24">
        <f>IF(OR(H1329="",I1329=""),"",IF(I1329&gt;H1329,3,IF(H1329=I1329,1,0)))</f>
        <v/>
      </c>
      <c r="X1329" s="24">
        <f>IF(OR(H1329="",I1329=""),0,1)</f>
        <v/>
      </c>
      <c r="Y1329" s="24" t="n"/>
    </row>
    <row r="1330">
      <c r="A1330" s="24" t="inlineStr">
        <is>
          <t>E2-AFCWimbl-Huddersf</t>
        </is>
      </c>
      <c r="B1330" s="24" t="inlineStr">
        <is>
          <t>E2</t>
        </is>
      </c>
      <c r="C1330" s="24" t="inlineStr">
        <is>
          <t>League One</t>
        </is>
      </c>
      <c r="D1330" s="24" t="n">
        <v>34</v>
      </c>
      <c r="E1330" s="29" t="n">
        <v>46452.625</v>
      </c>
      <c r="F1330" s="24" t="inlineStr">
        <is>
          <t>AFC Wimbledon</t>
        </is>
      </c>
      <c r="G1330" s="24" t="inlineStr">
        <is>
          <t>Huddersfield</t>
        </is>
      </c>
      <c r="H1330" s="37" t="n"/>
      <c r="I1330" s="37" t="n"/>
      <c r="J1330" s="37" t="n"/>
      <c r="K1330" s="37" t="n"/>
      <c r="L1330" s="31" t="n">
        <v>0.2934677679080865</v>
      </c>
      <c r="M1330" s="31" t="n">
        <v>0.2808074895448066</v>
      </c>
      <c r="N1330" s="31" t="n">
        <v>0.4257247425471069</v>
      </c>
      <c r="O1330" s="33">
        <f>3*L1330+M1330</f>
        <v/>
      </c>
      <c r="P1330" s="33">
        <f>3*N1330+M1330</f>
        <v/>
      </c>
      <c r="Q1330" s="31">
        <f>IF(OR(J1330="",K1330=""),"",SUMPRODUCT(POISSON(Helper!$A$2:$A$122,J1330,FALSE)*POISSON(Helper!$B$2:$B$122,K1330,FALSE)*Helper!$C$2:$C$122))</f>
        <v/>
      </c>
      <c r="R1330" s="31">
        <f>IF(OR(J1330="",K1330=""),"",SUMPRODUCT(POISSON(Helper!$A$2:$A$122,J1330,FALSE)*POISSON(Helper!$B$2:$B$122,K1330,FALSE)*Helper!$D$2:$D$122))</f>
        <v/>
      </c>
      <c r="S1330" s="31">
        <f>IF(Q1330="","",1-Q1330-R1330)</f>
        <v/>
      </c>
      <c r="T1330" s="33">
        <f>IF(Q1330="","",3*Q1330+R1330)</f>
        <v/>
      </c>
      <c r="U1330" s="33">
        <f>IF(Q1330="","",3*S1330+R1330)</f>
        <v/>
      </c>
      <c r="V1330" s="24">
        <f>IF(OR(H1330="",I1330=""),"",IF(H1330&gt;I1330,3,IF(H1330=I1330,1,0)))</f>
        <v/>
      </c>
      <c r="W1330" s="24">
        <f>IF(OR(H1330="",I1330=""),"",IF(I1330&gt;H1330,3,IF(H1330=I1330,1,0)))</f>
        <v/>
      </c>
      <c r="X1330" s="24">
        <f>IF(OR(H1330="",I1330=""),0,1)</f>
        <v/>
      </c>
      <c r="Y1330" s="24" t="n"/>
    </row>
    <row r="1331">
      <c r="A1331" s="24" t="inlineStr">
        <is>
          <t>E2-Bromley-Barnsley</t>
        </is>
      </c>
      <c r="B1331" s="24" t="inlineStr">
        <is>
          <t>E2</t>
        </is>
      </c>
      <c r="C1331" s="24" t="inlineStr">
        <is>
          <t>League One</t>
        </is>
      </c>
      <c r="D1331" s="24" t="n">
        <v>34</v>
      </c>
      <c r="E1331" s="29" t="n">
        <v>46452.625</v>
      </c>
      <c r="F1331" s="24" t="inlineStr">
        <is>
          <t>Bromley</t>
        </is>
      </c>
      <c r="G1331" s="24" t="inlineStr">
        <is>
          <t>Barnsley</t>
        </is>
      </c>
      <c r="H1331" s="37" t="n"/>
      <c r="I1331" s="37" t="n"/>
      <c r="J1331" s="37" t="n"/>
      <c r="K1331" s="37" t="n"/>
      <c r="L1331" s="31" t="n">
        <v>0.3366358866943555</v>
      </c>
      <c r="M1331" s="31" t="n">
        <v>0.2847307454043144</v>
      </c>
      <c r="N1331" s="31" t="n">
        <v>0.3786333679013301</v>
      </c>
      <c r="O1331" s="33">
        <f>3*L1331+M1331</f>
        <v/>
      </c>
      <c r="P1331" s="33">
        <f>3*N1331+M1331</f>
        <v/>
      </c>
      <c r="Q1331" s="31">
        <f>IF(OR(J1331="",K1331=""),"",SUMPRODUCT(POISSON(Helper!$A$2:$A$122,J1331,FALSE)*POISSON(Helper!$B$2:$B$122,K1331,FALSE)*Helper!$C$2:$C$122))</f>
        <v/>
      </c>
      <c r="R1331" s="31">
        <f>IF(OR(J1331="",K1331=""),"",SUMPRODUCT(POISSON(Helper!$A$2:$A$122,J1331,FALSE)*POISSON(Helper!$B$2:$B$122,K1331,FALSE)*Helper!$D$2:$D$122))</f>
        <v/>
      </c>
      <c r="S1331" s="31">
        <f>IF(Q1331="","",1-Q1331-R1331)</f>
        <v/>
      </c>
      <c r="T1331" s="33">
        <f>IF(Q1331="","",3*Q1331+R1331)</f>
        <v/>
      </c>
      <c r="U1331" s="33">
        <f>IF(Q1331="","",3*S1331+R1331)</f>
        <v/>
      </c>
      <c r="V1331" s="24">
        <f>IF(OR(H1331="",I1331=""),"",IF(H1331&gt;I1331,3,IF(H1331=I1331,1,0)))</f>
        <v/>
      </c>
      <c r="W1331" s="24">
        <f>IF(OR(H1331="",I1331=""),"",IF(I1331&gt;H1331,3,IF(H1331=I1331,1,0)))</f>
        <v/>
      </c>
      <c r="X1331" s="24">
        <f>IF(OR(H1331="",I1331=""),0,1)</f>
        <v/>
      </c>
      <c r="Y1331" s="24" t="n"/>
    </row>
    <row r="1332">
      <c r="A1332" s="24" t="inlineStr">
        <is>
          <t>E2-Doncaste-Mansfiel</t>
        </is>
      </c>
      <c r="B1332" s="24" t="inlineStr">
        <is>
          <t>E2</t>
        </is>
      </c>
      <c r="C1332" s="24" t="inlineStr">
        <is>
          <t>League One</t>
        </is>
      </c>
      <c r="D1332" s="24" t="n">
        <v>34</v>
      </c>
      <c r="E1332" s="29" t="n">
        <v>46452.625</v>
      </c>
      <c r="F1332" s="24" t="inlineStr">
        <is>
          <t>Doncaster</t>
        </is>
      </c>
      <c r="G1332" s="24" t="inlineStr">
        <is>
          <t>Mansfield</t>
        </is>
      </c>
      <c r="H1332" s="37" t="n"/>
      <c r="I1332" s="37" t="n"/>
      <c r="J1332" s="37" t="n"/>
      <c r="K1332" s="37" t="n"/>
      <c r="L1332" s="31" t="n">
        <v>0.4157154054441707</v>
      </c>
      <c r="M1332" s="31" t="n">
        <v>0.281964272050392</v>
      </c>
      <c r="N1332" s="31" t="n">
        <v>0.3023203225054372</v>
      </c>
      <c r="O1332" s="33">
        <f>3*L1332+M1332</f>
        <v/>
      </c>
      <c r="P1332" s="33">
        <f>3*N1332+M1332</f>
        <v/>
      </c>
      <c r="Q1332" s="31">
        <f>IF(OR(J1332="",K1332=""),"",SUMPRODUCT(POISSON(Helper!$A$2:$A$122,J1332,FALSE)*POISSON(Helper!$B$2:$B$122,K1332,FALSE)*Helper!$C$2:$C$122))</f>
        <v/>
      </c>
      <c r="R1332" s="31">
        <f>IF(OR(J1332="",K1332=""),"",SUMPRODUCT(POISSON(Helper!$A$2:$A$122,J1332,FALSE)*POISSON(Helper!$B$2:$B$122,K1332,FALSE)*Helper!$D$2:$D$122))</f>
        <v/>
      </c>
      <c r="S1332" s="31">
        <f>IF(Q1332="","",1-Q1332-R1332)</f>
        <v/>
      </c>
      <c r="T1332" s="33">
        <f>IF(Q1332="","",3*Q1332+R1332)</f>
        <v/>
      </c>
      <c r="U1332" s="33">
        <f>IF(Q1332="","",3*S1332+R1332)</f>
        <v/>
      </c>
      <c r="V1332" s="24">
        <f>IF(OR(H1332="",I1332=""),"",IF(H1332&gt;I1332,3,IF(H1332=I1332,1,0)))</f>
        <v/>
      </c>
      <c r="W1332" s="24">
        <f>IF(OR(H1332="",I1332=""),"",IF(I1332&gt;H1332,3,IF(H1332=I1332,1,0)))</f>
        <v/>
      </c>
      <c r="X1332" s="24">
        <f>IF(OR(H1332="",I1332=""),0,1)</f>
        <v/>
      </c>
      <c r="Y1332" s="24" t="n"/>
    </row>
    <row r="1333">
      <c r="A1333" s="24" t="inlineStr">
        <is>
          <t>E2-Leiceste-NottsCou</t>
        </is>
      </c>
      <c r="B1333" s="24" t="inlineStr">
        <is>
          <t>E2</t>
        </is>
      </c>
      <c r="C1333" s="24" t="inlineStr">
        <is>
          <t>League One</t>
        </is>
      </c>
      <c r="D1333" s="24" t="n">
        <v>34</v>
      </c>
      <c r="E1333" s="29" t="n">
        <v>46452.625</v>
      </c>
      <c r="F1333" s="24" t="inlineStr">
        <is>
          <t>Leicester</t>
        </is>
      </c>
      <c r="G1333" s="24" t="inlineStr">
        <is>
          <t>Notts County</t>
        </is>
      </c>
      <c r="H1333" s="37" t="n"/>
      <c r="I1333" s="37" t="n"/>
      <c r="J1333" s="37" t="n"/>
      <c r="K1333" s="37" t="n"/>
      <c r="L1333" s="31" t="n">
        <v>0.5860154536305375</v>
      </c>
      <c r="M1333" s="31" t="n">
        <v>0.2418949188302258</v>
      </c>
      <c r="N1333" s="31" t="n">
        <v>0.1720896275392367</v>
      </c>
      <c r="O1333" s="33">
        <f>3*L1333+M1333</f>
        <v/>
      </c>
      <c r="P1333" s="33">
        <f>3*N1333+M1333</f>
        <v/>
      </c>
      <c r="Q1333" s="31">
        <f>IF(OR(J1333="",K1333=""),"",SUMPRODUCT(POISSON(Helper!$A$2:$A$122,J1333,FALSE)*POISSON(Helper!$B$2:$B$122,K1333,FALSE)*Helper!$C$2:$C$122))</f>
        <v/>
      </c>
      <c r="R1333" s="31">
        <f>IF(OR(J1333="",K1333=""),"",SUMPRODUCT(POISSON(Helper!$A$2:$A$122,J1333,FALSE)*POISSON(Helper!$B$2:$B$122,K1333,FALSE)*Helper!$D$2:$D$122))</f>
        <v/>
      </c>
      <c r="S1333" s="31">
        <f>IF(Q1333="","",1-Q1333-R1333)</f>
        <v/>
      </c>
      <c r="T1333" s="33">
        <f>IF(Q1333="","",3*Q1333+R1333)</f>
        <v/>
      </c>
      <c r="U1333" s="33">
        <f>IF(Q1333="","",3*S1333+R1333)</f>
        <v/>
      </c>
      <c r="V1333" s="24">
        <f>IF(OR(H1333="",I1333=""),"",IF(H1333&gt;I1333,3,IF(H1333=I1333,1,0)))</f>
        <v/>
      </c>
      <c r="W1333" s="24">
        <f>IF(OR(H1333="",I1333=""),"",IF(I1333&gt;H1333,3,IF(H1333=I1333,1,0)))</f>
        <v/>
      </c>
      <c r="X1333" s="24">
        <f>IF(OR(H1333="",I1333=""),0,1)</f>
        <v/>
      </c>
      <c r="Y1333" s="24" t="n"/>
    </row>
    <row r="1334">
      <c r="A1334" s="24" t="inlineStr">
        <is>
          <t>E2-Luton-Reading</t>
        </is>
      </c>
      <c r="B1334" s="24" t="inlineStr">
        <is>
          <t>E2</t>
        </is>
      </c>
      <c r="C1334" s="24" t="inlineStr">
        <is>
          <t>League One</t>
        </is>
      </c>
      <c r="D1334" s="24" t="n">
        <v>34</v>
      </c>
      <c r="E1334" s="29" t="n">
        <v>46452.625</v>
      </c>
      <c r="F1334" s="24" t="inlineStr">
        <is>
          <t>Luton</t>
        </is>
      </c>
      <c r="G1334" s="24" t="inlineStr">
        <is>
          <t>Reading</t>
        </is>
      </c>
      <c r="H1334" s="37" t="n"/>
      <c r="I1334" s="37" t="n"/>
      <c r="J1334" s="37" t="n"/>
      <c r="K1334" s="37" t="n"/>
      <c r="L1334" s="31" t="n">
        <v>0.4808279983390845</v>
      </c>
      <c r="M1334" s="31" t="n">
        <v>0.2715646987819585</v>
      </c>
      <c r="N1334" s="31" t="n">
        <v>0.247607302878957</v>
      </c>
      <c r="O1334" s="33">
        <f>3*L1334+M1334</f>
        <v/>
      </c>
      <c r="P1334" s="33">
        <f>3*N1334+M1334</f>
        <v/>
      </c>
      <c r="Q1334" s="31">
        <f>IF(OR(J1334="",K1334=""),"",SUMPRODUCT(POISSON(Helper!$A$2:$A$122,J1334,FALSE)*POISSON(Helper!$B$2:$B$122,K1334,FALSE)*Helper!$C$2:$C$122))</f>
        <v/>
      </c>
      <c r="R1334" s="31">
        <f>IF(OR(J1334="",K1334=""),"",SUMPRODUCT(POISSON(Helper!$A$2:$A$122,J1334,FALSE)*POISSON(Helper!$B$2:$B$122,K1334,FALSE)*Helper!$D$2:$D$122))</f>
        <v/>
      </c>
      <c r="S1334" s="31">
        <f>IF(Q1334="","",1-Q1334-R1334)</f>
        <v/>
      </c>
      <c r="T1334" s="33">
        <f>IF(Q1334="","",3*Q1334+R1334)</f>
        <v/>
      </c>
      <c r="U1334" s="33">
        <f>IF(Q1334="","",3*S1334+R1334)</f>
        <v/>
      </c>
      <c r="V1334" s="24">
        <f>IF(OR(H1334="",I1334=""),"",IF(H1334&gt;I1334,3,IF(H1334=I1334,1,0)))</f>
        <v/>
      </c>
      <c r="W1334" s="24">
        <f>IF(OR(H1334="",I1334=""),"",IF(I1334&gt;H1334,3,IF(H1334=I1334,1,0)))</f>
        <v/>
      </c>
      <c r="X1334" s="24">
        <f>IF(OR(H1334="",I1334=""),0,1)</f>
        <v/>
      </c>
      <c r="Y1334" s="24" t="n"/>
    </row>
    <row r="1335">
      <c r="A1335" s="24" t="inlineStr">
        <is>
          <t>E2-MKDons-Oxford</t>
        </is>
      </c>
      <c r="B1335" s="24" t="inlineStr">
        <is>
          <t>E2</t>
        </is>
      </c>
      <c r="C1335" s="24" t="inlineStr">
        <is>
          <t>League One</t>
        </is>
      </c>
      <c r="D1335" s="24" t="n">
        <v>34</v>
      </c>
      <c r="E1335" s="29" t="n">
        <v>46452.625</v>
      </c>
      <c r="F1335" s="24" t="inlineStr">
        <is>
          <t>MK Dons</t>
        </is>
      </c>
      <c r="G1335" s="24" t="inlineStr">
        <is>
          <t>Oxford</t>
        </is>
      </c>
      <c r="H1335" s="37" t="n"/>
      <c r="I1335" s="37" t="n"/>
      <c r="J1335" s="37" t="n"/>
      <c r="K1335" s="37" t="n"/>
      <c r="L1335" s="31" t="n">
        <v>0.4467034327737751</v>
      </c>
      <c r="M1335" s="31" t="n">
        <v>0.2778485704647657</v>
      </c>
      <c r="N1335" s="31" t="n">
        <v>0.2754479967614592</v>
      </c>
      <c r="O1335" s="33">
        <f>3*L1335+M1335</f>
        <v/>
      </c>
      <c r="P1335" s="33">
        <f>3*N1335+M1335</f>
        <v/>
      </c>
      <c r="Q1335" s="31">
        <f>IF(OR(J1335="",K1335=""),"",SUMPRODUCT(POISSON(Helper!$A$2:$A$122,J1335,FALSE)*POISSON(Helper!$B$2:$B$122,K1335,FALSE)*Helper!$C$2:$C$122))</f>
        <v/>
      </c>
      <c r="R1335" s="31">
        <f>IF(OR(J1335="",K1335=""),"",SUMPRODUCT(POISSON(Helper!$A$2:$A$122,J1335,FALSE)*POISSON(Helper!$B$2:$B$122,K1335,FALSE)*Helper!$D$2:$D$122))</f>
        <v/>
      </c>
      <c r="S1335" s="31">
        <f>IF(Q1335="","",1-Q1335-R1335)</f>
        <v/>
      </c>
      <c r="T1335" s="33">
        <f>IF(Q1335="","",3*Q1335+R1335)</f>
        <v/>
      </c>
      <c r="U1335" s="33">
        <f>IF(Q1335="","",3*S1335+R1335)</f>
        <v/>
      </c>
      <c r="V1335" s="24">
        <f>IF(OR(H1335="",I1335=""),"",IF(H1335&gt;I1335,3,IF(H1335=I1335,1,0)))</f>
        <v/>
      </c>
      <c r="W1335" s="24">
        <f>IF(OR(H1335="",I1335=""),"",IF(I1335&gt;H1335,3,IF(H1335=I1335,1,0)))</f>
        <v/>
      </c>
      <c r="X1335" s="24">
        <f>IF(OR(H1335="",I1335=""),0,1)</f>
        <v/>
      </c>
      <c r="Y1335" s="24" t="n"/>
    </row>
    <row r="1336">
      <c r="A1336" s="24" t="inlineStr">
        <is>
          <t>E2-Peterbor-Bradford</t>
        </is>
      </c>
      <c r="B1336" s="24" t="inlineStr">
        <is>
          <t>E2</t>
        </is>
      </c>
      <c r="C1336" s="24" t="inlineStr">
        <is>
          <t>League One</t>
        </is>
      </c>
      <c r="D1336" s="24" t="n">
        <v>34</v>
      </c>
      <c r="E1336" s="29" t="n">
        <v>46452.625</v>
      </c>
      <c r="F1336" s="24" t="inlineStr">
        <is>
          <t>Peterborough</t>
        </is>
      </c>
      <c r="G1336" s="24" t="inlineStr">
        <is>
          <t>Bradford</t>
        </is>
      </c>
      <c r="H1336" s="37" t="n"/>
      <c r="I1336" s="37" t="n"/>
      <c r="J1336" s="37" t="n"/>
      <c r="K1336" s="37" t="n"/>
      <c r="L1336" s="31" t="n">
        <v>0.360538851291396</v>
      </c>
      <c r="M1336" s="31" t="n">
        <v>0.2851604177102841</v>
      </c>
      <c r="N1336" s="31" t="n">
        <v>0.3543007309983199</v>
      </c>
      <c r="O1336" s="33">
        <f>3*L1336+M1336</f>
        <v/>
      </c>
      <c r="P1336" s="33">
        <f>3*N1336+M1336</f>
        <v/>
      </c>
      <c r="Q1336" s="31">
        <f>IF(OR(J1336="",K1336=""),"",SUMPRODUCT(POISSON(Helper!$A$2:$A$122,J1336,FALSE)*POISSON(Helper!$B$2:$B$122,K1336,FALSE)*Helper!$C$2:$C$122))</f>
        <v/>
      </c>
      <c r="R1336" s="31">
        <f>IF(OR(J1336="",K1336=""),"",SUMPRODUCT(POISSON(Helper!$A$2:$A$122,J1336,FALSE)*POISSON(Helper!$B$2:$B$122,K1336,FALSE)*Helper!$D$2:$D$122))</f>
        <v/>
      </c>
      <c r="S1336" s="31">
        <f>IF(Q1336="","",1-Q1336-R1336)</f>
        <v/>
      </c>
      <c r="T1336" s="33">
        <f>IF(Q1336="","",3*Q1336+R1336)</f>
        <v/>
      </c>
      <c r="U1336" s="33">
        <f>IF(Q1336="","",3*S1336+R1336)</f>
        <v/>
      </c>
      <c r="V1336" s="24">
        <f>IF(OR(H1336="",I1336=""),"",IF(H1336&gt;I1336,3,IF(H1336=I1336,1,0)))</f>
        <v/>
      </c>
      <c r="W1336" s="24">
        <f>IF(OR(H1336="",I1336=""),"",IF(I1336&gt;H1336,3,IF(H1336=I1336,1,0)))</f>
        <v/>
      </c>
      <c r="X1336" s="24">
        <f>IF(OR(H1336="",I1336=""),0,1)</f>
        <v/>
      </c>
      <c r="Y1336" s="24" t="n"/>
    </row>
    <row r="1337">
      <c r="A1337" s="24" t="inlineStr">
        <is>
          <t>E2-Sheffiel-LeytonOr</t>
        </is>
      </c>
      <c r="B1337" s="24" t="inlineStr">
        <is>
          <t>E2</t>
        </is>
      </c>
      <c r="C1337" s="24" t="inlineStr">
        <is>
          <t>League One</t>
        </is>
      </c>
      <c r="D1337" s="24" t="n">
        <v>34</v>
      </c>
      <c r="E1337" s="29" t="n">
        <v>46452.625</v>
      </c>
      <c r="F1337" s="24" t="inlineStr">
        <is>
          <t>Sheffield Wed</t>
        </is>
      </c>
      <c r="G1337" s="24" t="inlineStr">
        <is>
          <t>Leyton Orient</t>
        </is>
      </c>
      <c r="H1337" s="37" t="n"/>
      <c r="I1337" s="37" t="n"/>
      <c r="J1337" s="37" t="n"/>
      <c r="K1337" s="37" t="n"/>
      <c r="L1337" s="31" t="n">
        <v>0.5231484720101158</v>
      </c>
      <c r="M1337" s="31" t="n">
        <v>0.2614090211572295</v>
      </c>
      <c r="N1337" s="31" t="n">
        <v>0.2154425068326546</v>
      </c>
      <c r="O1337" s="33">
        <f>3*L1337+M1337</f>
        <v/>
      </c>
      <c r="P1337" s="33">
        <f>3*N1337+M1337</f>
        <v/>
      </c>
      <c r="Q1337" s="31">
        <f>IF(OR(J1337="",K1337=""),"",SUMPRODUCT(POISSON(Helper!$A$2:$A$122,J1337,FALSE)*POISSON(Helper!$B$2:$B$122,K1337,FALSE)*Helper!$C$2:$C$122))</f>
        <v/>
      </c>
      <c r="R1337" s="31">
        <f>IF(OR(J1337="",K1337=""),"",SUMPRODUCT(POISSON(Helper!$A$2:$A$122,J1337,FALSE)*POISSON(Helper!$B$2:$B$122,K1337,FALSE)*Helper!$D$2:$D$122))</f>
        <v/>
      </c>
      <c r="S1337" s="31">
        <f>IF(Q1337="","",1-Q1337-R1337)</f>
        <v/>
      </c>
      <c r="T1337" s="33">
        <f>IF(Q1337="","",3*Q1337+R1337)</f>
        <v/>
      </c>
      <c r="U1337" s="33">
        <f>IF(Q1337="","",3*S1337+R1337)</f>
        <v/>
      </c>
      <c r="V1337" s="24">
        <f>IF(OR(H1337="",I1337=""),"",IF(H1337&gt;I1337,3,IF(H1337=I1337,1,0)))</f>
        <v/>
      </c>
      <c r="W1337" s="24">
        <f>IF(OR(H1337="",I1337=""),"",IF(I1337&gt;H1337,3,IF(H1337=I1337,1,0)))</f>
        <v/>
      </c>
      <c r="X1337" s="24">
        <f>IF(OR(H1337="",I1337=""),0,1)</f>
        <v/>
      </c>
      <c r="Y1337" s="24" t="n"/>
    </row>
    <row r="1338">
      <c r="A1338" s="24" t="inlineStr">
        <is>
          <t>E2-Stevenag-Burton</t>
        </is>
      </c>
      <c r="B1338" s="24" t="inlineStr">
        <is>
          <t>E2</t>
        </is>
      </c>
      <c r="C1338" s="24" t="inlineStr">
        <is>
          <t>League One</t>
        </is>
      </c>
      <c r="D1338" s="24" t="n">
        <v>34</v>
      </c>
      <c r="E1338" s="29" t="n">
        <v>46452.625</v>
      </c>
      <c r="F1338" s="24" t="inlineStr">
        <is>
          <t>Stevenage</t>
        </is>
      </c>
      <c r="G1338" s="24" t="inlineStr">
        <is>
          <t>Burton</t>
        </is>
      </c>
      <c r="H1338" s="37" t="n"/>
      <c r="I1338" s="37" t="n"/>
      <c r="J1338" s="37" t="n"/>
      <c r="K1338" s="37" t="n"/>
      <c r="L1338" s="31" t="n">
        <v>0.4479396850511594</v>
      </c>
      <c r="M1338" s="31" t="n">
        <v>0.2776521936403947</v>
      </c>
      <c r="N1338" s="31" t="n">
        <v>0.2744081213084458</v>
      </c>
      <c r="O1338" s="33">
        <f>3*L1338+M1338</f>
        <v/>
      </c>
      <c r="P1338" s="33">
        <f>3*N1338+M1338</f>
        <v/>
      </c>
      <c r="Q1338" s="31">
        <f>IF(OR(J1338="",K1338=""),"",SUMPRODUCT(POISSON(Helper!$A$2:$A$122,J1338,FALSE)*POISSON(Helper!$B$2:$B$122,K1338,FALSE)*Helper!$C$2:$C$122))</f>
        <v/>
      </c>
      <c r="R1338" s="31">
        <f>IF(OR(J1338="",K1338=""),"",SUMPRODUCT(POISSON(Helper!$A$2:$A$122,J1338,FALSE)*POISSON(Helper!$B$2:$B$122,K1338,FALSE)*Helper!$D$2:$D$122))</f>
        <v/>
      </c>
      <c r="S1338" s="31">
        <f>IF(Q1338="","",1-Q1338-R1338)</f>
        <v/>
      </c>
      <c r="T1338" s="33">
        <f>IF(Q1338="","",3*Q1338+R1338)</f>
        <v/>
      </c>
      <c r="U1338" s="33">
        <f>IF(Q1338="","",3*S1338+R1338)</f>
        <v/>
      </c>
      <c r="V1338" s="24">
        <f>IF(OR(H1338="",I1338=""),"",IF(H1338&gt;I1338,3,IF(H1338=I1338,1,0)))</f>
        <v/>
      </c>
      <c r="W1338" s="24">
        <f>IF(OR(H1338="",I1338=""),"",IF(I1338&gt;H1338,3,IF(H1338=I1338,1,0)))</f>
        <v/>
      </c>
      <c r="X1338" s="24">
        <f>IF(OR(H1338="",I1338=""),0,1)</f>
        <v/>
      </c>
      <c r="Y1338" s="24" t="n"/>
    </row>
    <row r="1339">
      <c r="A1339" s="24" t="inlineStr">
        <is>
          <t>E2-Stockpor-Plymouth</t>
        </is>
      </c>
      <c r="B1339" s="24" t="inlineStr">
        <is>
          <t>E2</t>
        </is>
      </c>
      <c r="C1339" s="24" t="inlineStr">
        <is>
          <t>League One</t>
        </is>
      </c>
      <c r="D1339" s="24" t="n">
        <v>34</v>
      </c>
      <c r="E1339" s="29" t="n">
        <v>46452.625</v>
      </c>
      <c r="F1339" s="24" t="inlineStr">
        <is>
          <t>Stockport</t>
        </is>
      </c>
      <c r="G1339" s="24" t="inlineStr">
        <is>
          <t>Plymouth</t>
        </is>
      </c>
      <c r="H1339" s="37" t="n"/>
      <c r="I1339" s="37" t="n"/>
      <c r="J1339" s="37" t="n"/>
      <c r="K1339" s="37" t="n"/>
      <c r="L1339" s="31" t="n">
        <v>0.4020196822343926</v>
      </c>
      <c r="M1339" s="31" t="n">
        <v>0.2832703396267389</v>
      </c>
      <c r="N1339" s="31" t="n">
        <v>0.3147099781388686</v>
      </c>
      <c r="O1339" s="33">
        <f>3*L1339+M1339</f>
        <v/>
      </c>
      <c r="P1339" s="33">
        <f>3*N1339+M1339</f>
        <v/>
      </c>
      <c r="Q1339" s="31">
        <f>IF(OR(J1339="",K1339=""),"",SUMPRODUCT(POISSON(Helper!$A$2:$A$122,J1339,FALSE)*POISSON(Helper!$B$2:$B$122,K1339,FALSE)*Helper!$C$2:$C$122))</f>
        <v/>
      </c>
      <c r="R1339" s="31">
        <f>IF(OR(J1339="",K1339=""),"",SUMPRODUCT(POISSON(Helper!$A$2:$A$122,J1339,FALSE)*POISSON(Helper!$B$2:$B$122,K1339,FALSE)*Helper!$D$2:$D$122))</f>
        <v/>
      </c>
      <c r="S1339" s="31">
        <f>IF(Q1339="","",1-Q1339-R1339)</f>
        <v/>
      </c>
      <c r="T1339" s="33">
        <f>IF(Q1339="","",3*Q1339+R1339)</f>
        <v/>
      </c>
      <c r="U1339" s="33">
        <f>IF(Q1339="","",3*S1339+R1339)</f>
        <v/>
      </c>
      <c r="V1339" s="24">
        <f>IF(OR(H1339="",I1339=""),"",IF(H1339&gt;I1339,3,IF(H1339=I1339,1,0)))</f>
        <v/>
      </c>
      <c r="W1339" s="24">
        <f>IF(OR(H1339="",I1339=""),"",IF(I1339&gt;H1339,3,IF(H1339=I1339,1,0)))</f>
        <v/>
      </c>
      <c r="X1339" s="24">
        <f>IF(OR(H1339="",I1339=""),0,1)</f>
        <v/>
      </c>
      <c r="Y1339" s="24" t="n"/>
    </row>
    <row r="1340">
      <c r="A1340" s="24" t="inlineStr">
        <is>
          <t>E2-Wigan-Cambridg</t>
        </is>
      </c>
      <c r="B1340" s="24" t="inlineStr">
        <is>
          <t>E2</t>
        </is>
      </c>
      <c r="C1340" s="24" t="inlineStr">
        <is>
          <t>League One</t>
        </is>
      </c>
      <c r="D1340" s="24" t="n">
        <v>34</v>
      </c>
      <c r="E1340" s="29" t="n">
        <v>46452.625</v>
      </c>
      <c r="F1340" s="24" t="inlineStr">
        <is>
          <t>Wigan</t>
        </is>
      </c>
      <c r="G1340" s="24" t="inlineStr">
        <is>
          <t>Cambridge</t>
        </is>
      </c>
      <c r="H1340" s="37" t="n"/>
      <c r="I1340" s="37" t="n"/>
      <c r="J1340" s="37" t="n"/>
      <c r="K1340" s="37" t="n"/>
      <c r="L1340" s="31" t="n">
        <v>0.4457376138872877</v>
      </c>
      <c r="M1340" s="31" t="n">
        <v>0.278000310903485</v>
      </c>
      <c r="N1340" s="31" t="n">
        <v>0.2762620752092273</v>
      </c>
      <c r="O1340" s="33">
        <f>3*L1340+M1340</f>
        <v/>
      </c>
      <c r="P1340" s="33">
        <f>3*N1340+M1340</f>
        <v/>
      </c>
      <c r="Q1340" s="31">
        <f>IF(OR(J1340="",K1340=""),"",SUMPRODUCT(POISSON(Helper!$A$2:$A$122,J1340,FALSE)*POISSON(Helper!$B$2:$B$122,K1340,FALSE)*Helper!$C$2:$C$122))</f>
        <v/>
      </c>
      <c r="R1340" s="31">
        <f>IF(OR(J1340="",K1340=""),"",SUMPRODUCT(POISSON(Helper!$A$2:$A$122,J1340,FALSE)*POISSON(Helper!$B$2:$B$122,K1340,FALSE)*Helper!$D$2:$D$122))</f>
        <v/>
      </c>
      <c r="S1340" s="31">
        <f>IF(Q1340="","",1-Q1340-R1340)</f>
        <v/>
      </c>
      <c r="T1340" s="33">
        <f>IF(Q1340="","",3*Q1340+R1340)</f>
        <v/>
      </c>
      <c r="U1340" s="33">
        <f>IF(Q1340="","",3*S1340+R1340)</f>
        <v/>
      </c>
      <c r="V1340" s="24">
        <f>IF(OR(H1340="",I1340=""),"",IF(H1340&gt;I1340,3,IF(H1340=I1340,1,0)))</f>
        <v/>
      </c>
      <c r="W1340" s="24">
        <f>IF(OR(H1340="",I1340=""),"",IF(I1340&gt;H1340,3,IF(H1340=I1340,1,0)))</f>
        <v/>
      </c>
      <c r="X1340" s="24">
        <f>IF(OR(H1340="",I1340=""),0,1)</f>
        <v/>
      </c>
      <c r="Y1340" s="24" t="n"/>
    </row>
    <row r="1341">
      <c r="A1341" s="24" t="inlineStr">
        <is>
          <t>E2-Wycombe-Blackpoo</t>
        </is>
      </c>
      <c r="B1341" s="24" t="inlineStr">
        <is>
          <t>E2</t>
        </is>
      </c>
      <c r="C1341" s="24" t="inlineStr">
        <is>
          <t>League One</t>
        </is>
      </c>
      <c r="D1341" s="24" t="n">
        <v>34</v>
      </c>
      <c r="E1341" s="29" t="n">
        <v>46452.625</v>
      </c>
      <c r="F1341" s="24" t="inlineStr">
        <is>
          <t>Wycombe</t>
        </is>
      </c>
      <c r="G1341" s="24" t="inlineStr">
        <is>
          <t>Blackpool</t>
        </is>
      </c>
      <c r="H1341" s="37" t="n"/>
      <c r="I1341" s="37" t="n"/>
      <c r="J1341" s="37" t="n"/>
      <c r="K1341" s="37" t="n"/>
      <c r="L1341" s="31" t="n">
        <v>0.4205098624075735</v>
      </c>
      <c r="M1341" s="31" t="n">
        <v>0.281431162448313</v>
      </c>
      <c r="N1341" s="31" t="n">
        <v>0.2980589751441134</v>
      </c>
      <c r="O1341" s="33">
        <f>3*L1341+M1341</f>
        <v/>
      </c>
      <c r="P1341" s="33">
        <f>3*N1341+M1341</f>
        <v/>
      </c>
      <c r="Q1341" s="31">
        <f>IF(OR(J1341="",K1341=""),"",SUMPRODUCT(POISSON(Helper!$A$2:$A$122,J1341,FALSE)*POISSON(Helper!$B$2:$B$122,K1341,FALSE)*Helper!$C$2:$C$122))</f>
        <v/>
      </c>
      <c r="R1341" s="31">
        <f>IF(OR(J1341="",K1341=""),"",SUMPRODUCT(POISSON(Helper!$A$2:$A$122,J1341,FALSE)*POISSON(Helper!$B$2:$B$122,K1341,FALSE)*Helper!$D$2:$D$122))</f>
        <v/>
      </c>
      <c r="S1341" s="31">
        <f>IF(Q1341="","",1-Q1341-R1341)</f>
        <v/>
      </c>
      <c r="T1341" s="33">
        <f>IF(Q1341="","",3*Q1341+R1341)</f>
        <v/>
      </c>
      <c r="U1341" s="33">
        <f>IF(Q1341="","",3*S1341+R1341)</f>
        <v/>
      </c>
      <c r="V1341" s="24">
        <f>IF(OR(H1341="",I1341=""),"",IF(H1341&gt;I1341,3,IF(H1341=I1341,1,0)))</f>
        <v/>
      </c>
      <c r="W1341" s="24">
        <f>IF(OR(H1341="",I1341=""),"",IF(I1341&gt;H1341,3,IF(H1341=I1341,1,0)))</f>
        <v/>
      </c>
      <c r="X1341" s="24">
        <f>IF(OR(H1341="",I1341=""),0,1)</f>
        <v/>
      </c>
      <c r="Y1341" s="24" t="n"/>
    </row>
    <row r="1342">
      <c r="A1342" s="24" t="inlineStr">
        <is>
          <t>E2-Barnsley-Doncaste</t>
        </is>
      </c>
      <c r="B1342" s="24" t="inlineStr">
        <is>
          <t>E2</t>
        </is>
      </c>
      <c r="C1342" s="24" t="inlineStr">
        <is>
          <t>League One</t>
        </is>
      </c>
      <c r="D1342" s="24" t="n">
        <v>35</v>
      </c>
      <c r="E1342" s="29" t="n">
        <v>46459.625</v>
      </c>
      <c r="F1342" s="24" t="inlineStr">
        <is>
          <t>Barnsley</t>
        </is>
      </c>
      <c r="G1342" s="24" t="inlineStr">
        <is>
          <t>Doncaster</t>
        </is>
      </c>
      <c r="H1342" s="37" t="n"/>
      <c r="I1342" s="37" t="n"/>
      <c r="J1342" s="37" t="n"/>
      <c r="K1342" s="37" t="n"/>
      <c r="L1342" s="31" t="n">
        <v>0.4158936437847899</v>
      </c>
      <c r="M1342" s="31" t="n">
        <v>0.2819451494593626</v>
      </c>
      <c r="N1342" s="31" t="n">
        <v>0.3021612067558475</v>
      </c>
      <c r="O1342" s="33">
        <f>3*L1342+M1342</f>
        <v/>
      </c>
      <c r="P1342" s="33">
        <f>3*N1342+M1342</f>
        <v/>
      </c>
      <c r="Q1342" s="31">
        <f>IF(OR(J1342="",K1342=""),"",SUMPRODUCT(POISSON(Helper!$A$2:$A$122,J1342,FALSE)*POISSON(Helper!$B$2:$B$122,K1342,FALSE)*Helper!$C$2:$C$122))</f>
        <v/>
      </c>
      <c r="R1342" s="31">
        <f>IF(OR(J1342="",K1342=""),"",SUMPRODUCT(POISSON(Helper!$A$2:$A$122,J1342,FALSE)*POISSON(Helper!$B$2:$B$122,K1342,FALSE)*Helper!$D$2:$D$122))</f>
        <v/>
      </c>
      <c r="S1342" s="31">
        <f>IF(Q1342="","",1-Q1342-R1342)</f>
        <v/>
      </c>
      <c r="T1342" s="33">
        <f>IF(Q1342="","",3*Q1342+R1342)</f>
        <v/>
      </c>
      <c r="U1342" s="33">
        <f>IF(Q1342="","",3*S1342+R1342)</f>
        <v/>
      </c>
      <c r="V1342" s="24">
        <f>IF(OR(H1342="",I1342=""),"",IF(H1342&gt;I1342,3,IF(H1342=I1342,1,0)))</f>
        <v/>
      </c>
      <c r="W1342" s="24">
        <f>IF(OR(H1342="",I1342=""),"",IF(I1342&gt;H1342,3,IF(H1342=I1342,1,0)))</f>
        <v/>
      </c>
      <c r="X1342" s="24">
        <f>IF(OR(H1342="",I1342=""),0,1)</f>
        <v/>
      </c>
      <c r="Y1342" s="24" t="n"/>
    </row>
    <row r="1343">
      <c r="A1343" s="24" t="inlineStr">
        <is>
          <t>E2-Blackpoo-Stockpor</t>
        </is>
      </c>
      <c r="B1343" s="24" t="inlineStr">
        <is>
          <t>E2</t>
        </is>
      </c>
      <c r="C1343" s="24" t="inlineStr">
        <is>
          <t>League One</t>
        </is>
      </c>
      <c r="D1343" s="24" t="n">
        <v>35</v>
      </c>
      <c r="E1343" s="29" t="n">
        <v>46459.625</v>
      </c>
      <c r="F1343" s="24" t="inlineStr">
        <is>
          <t>Blackpool</t>
        </is>
      </c>
      <c r="G1343" s="24" t="inlineStr">
        <is>
          <t>Stockport</t>
        </is>
      </c>
      <c r="H1343" s="37" t="n"/>
      <c r="I1343" s="37" t="n"/>
      <c r="J1343" s="37" t="n"/>
      <c r="K1343" s="37" t="n"/>
      <c r="L1343" s="31" t="n">
        <v>0.3855983071922154</v>
      </c>
      <c r="M1343" s="31" t="n">
        <v>0.2844000566162728</v>
      </c>
      <c r="N1343" s="31" t="n">
        <v>0.3300016361915117</v>
      </c>
      <c r="O1343" s="33">
        <f>3*L1343+M1343</f>
        <v/>
      </c>
      <c r="P1343" s="33">
        <f>3*N1343+M1343</f>
        <v/>
      </c>
      <c r="Q1343" s="31">
        <f>IF(OR(J1343="",K1343=""),"",SUMPRODUCT(POISSON(Helper!$A$2:$A$122,J1343,FALSE)*POISSON(Helper!$B$2:$B$122,K1343,FALSE)*Helper!$C$2:$C$122))</f>
        <v/>
      </c>
      <c r="R1343" s="31">
        <f>IF(OR(J1343="",K1343=""),"",SUMPRODUCT(POISSON(Helper!$A$2:$A$122,J1343,FALSE)*POISSON(Helper!$B$2:$B$122,K1343,FALSE)*Helper!$D$2:$D$122))</f>
        <v/>
      </c>
      <c r="S1343" s="31">
        <f>IF(Q1343="","",1-Q1343-R1343)</f>
        <v/>
      </c>
      <c r="T1343" s="33">
        <f>IF(Q1343="","",3*Q1343+R1343)</f>
        <v/>
      </c>
      <c r="U1343" s="33">
        <f>IF(Q1343="","",3*S1343+R1343)</f>
        <v/>
      </c>
      <c r="V1343" s="24">
        <f>IF(OR(H1343="",I1343=""),"",IF(H1343&gt;I1343,3,IF(H1343=I1343,1,0)))</f>
        <v/>
      </c>
      <c r="W1343" s="24">
        <f>IF(OR(H1343="",I1343=""),"",IF(I1343&gt;H1343,3,IF(H1343=I1343,1,0)))</f>
        <v/>
      </c>
      <c r="X1343" s="24">
        <f>IF(OR(H1343="",I1343=""),0,1)</f>
        <v/>
      </c>
      <c r="Y1343" s="24" t="n"/>
    </row>
    <row r="1344">
      <c r="A1344" s="24" t="inlineStr">
        <is>
          <t>E2-Bradford-Sheffiel</t>
        </is>
      </c>
      <c r="B1344" s="24" t="inlineStr">
        <is>
          <t>E2</t>
        </is>
      </c>
      <c r="C1344" s="24" t="inlineStr">
        <is>
          <t>League One</t>
        </is>
      </c>
      <c r="D1344" s="24" t="n">
        <v>35</v>
      </c>
      <c r="E1344" s="29" t="n">
        <v>46459.625</v>
      </c>
      <c r="F1344" s="24" t="inlineStr">
        <is>
          <t>Bradford</t>
        </is>
      </c>
      <c r="G1344" s="24" t="inlineStr">
        <is>
          <t>Sheffield Wed</t>
        </is>
      </c>
      <c r="H1344" s="37" t="n"/>
      <c r="I1344" s="37" t="n"/>
      <c r="J1344" s="37" t="n"/>
      <c r="K1344" s="37" t="n"/>
      <c r="L1344" s="31" t="n">
        <v>0.3595511900889835</v>
      </c>
      <c r="M1344" s="31" t="n">
        <v>0.2851655731378392</v>
      </c>
      <c r="N1344" s="31" t="n">
        <v>0.3552832367731773</v>
      </c>
      <c r="O1344" s="33">
        <f>3*L1344+M1344</f>
        <v/>
      </c>
      <c r="P1344" s="33">
        <f>3*N1344+M1344</f>
        <v/>
      </c>
      <c r="Q1344" s="31">
        <f>IF(OR(J1344="",K1344=""),"",SUMPRODUCT(POISSON(Helper!$A$2:$A$122,J1344,FALSE)*POISSON(Helper!$B$2:$B$122,K1344,FALSE)*Helper!$C$2:$C$122))</f>
        <v/>
      </c>
      <c r="R1344" s="31">
        <f>IF(OR(J1344="",K1344=""),"",SUMPRODUCT(POISSON(Helper!$A$2:$A$122,J1344,FALSE)*POISSON(Helper!$B$2:$B$122,K1344,FALSE)*Helper!$D$2:$D$122))</f>
        <v/>
      </c>
      <c r="S1344" s="31">
        <f>IF(Q1344="","",1-Q1344-R1344)</f>
        <v/>
      </c>
      <c r="T1344" s="33">
        <f>IF(Q1344="","",3*Q1344+R1344)</f>
        <v/>
      </c>
      <c r="U1344" s="33">
        <f>IF(Q1344="","",3*S1344+R1344)</f>
        <v/>
      </c>
      <c r="V1344" s="24">
        <f>IF(OR(H1344="",I1344=""),"",IF(H1344&gt;I1344,3,IF(H1344=I1344,1,0)))</f>
        <v/>
      </c>
      <c r="W1344" s="24">
        <f>IF(OR(H1344="",I1344=""),"",IF(I1344&gt;H1344,3,IF(H1344=I1344,1,0)))</f>
        <v/>
      </c>
      <c r="X1344" s="24">
        <f>IF(OR(H1344="",I1344=""),0,1)</f>
        <v/>
      </c>
      <c r="Y1344" s="24" t="n"/>
    </row>
    <row r="1345">
      <c r="A1345" s="24" t="inlineStr">
        <is>
          <t>E2-Burton-Leiceste</t>
        </is>
      </c>
      <c r="B1345" s="24" t="inlineStr">
        <is>
          <t>E2</t>
        </is>
      </c>
      <c r="C1345" s="24" t="inlineStr">
        <is>
          <t>League One</t>
        </is>
      </c>
      <c r="D1345" s="24" t="n">
        <v>35</v>
      </c>
      <c r="E1345" s="29" t="n">
        <v>46459.625</v>
      </c>
      <c r="F1345" s="24" t="inlineStr">
        <is>
          <t>Burton</t>
        </is>
      </c>
      <c r="G1345" s="24" t="inlineStr">
        <is>
          <t>Leicester</t>
        </is>
      </c>
      <c r="H1345" s="37" t="n"/>
      <c r="I1345" s="37" t="n"/>
      <c r="J1345" s="37" t="n"/>
      <c r="K1345" s="37" t="n"/>
      <c r="L1345" s="31" t="n">
        <v>0.2282683503366579</v>
      </c>
      <c r="M1345" s="31" t="n">
        <v>0.2658581933147481</v>
      </c>
      <c r="N1345" s="31" t="n">
        <v>0.5058734563485939</v>
      </c>
      <c r="O1345" s="33">
        <f>3*L1345+M1345</f>
        <v/>
      </c>
      <c r="P1345" s="33">
        <f>3*N1345+M1345</f>
        <v/>
      </c>
      <c r="Q1345" s="31">
        <f>IF(OR(J1345="",K1345=""),"",SUMPRODUCT(POISSON(Helper!$A$2:$A$122,J1345,FALSE)*POISSON(Helper!$B$2:$B$122,K1345,FALSE)*Helper!$C$2:$C$122))</f>
        <v/>
      </c>
      <c r="R1345" s="31">
        <f>IF(OR(J1345="",K1345=""),"",SUMPRODUCT(POISSON(Helper!$A$2:$A$122,J1345,FALSE)*POISSON(Helper!$B$2:$B$122,K1345,FALSE)*Helper!$D$2:$D$122))</f>
        <v/>
      </c>
      <c r="S1345" s="31">
        <f>IF(Q1345="","",1-Q1345-R1345)</f>
        <v/>
      </c>
      <c r="T1345" s="33">
        <f>IF(Q1345="","",3*Q1345+R1345)</f>
        <v/>
      </c>
      <c r="U1345" s="33">
        <f>IF(Q1345="","",3*S1345+R1345)</f>
        <v/>
      </c>
      <c r="V1345" s="24">
        <f>IF(OR(H1345="",I1345=""),"",IF(H1345&gt;I1345,3,IF(H1345=I1345,1,0)))</f>
        <v/>
      </c>
      <c r="W1345" s="24">
        <f>IF(OR(H1345="",I1345=""),"",IF(I1345&gt;H1345,3,IF(H1345=I1345,1,0)))</f>
        <v/>
      </c>
      <c r="X1345" s="24">
        <f>IF(OR(H1345="",I1345=""),0,1)</f>
        <v/>
      </c>
      <c r="Y1345" s="24" t="n"/>
    </row>
    <row r="1346">
      <c r="A1346" s="24" t="inlineStr">
        <is>
          <t>E2-Cambridg-Bromley</t>
        </is>
      </c>
      <c r="B1346" s="24" t="inlineStr">
        <is>
          <t>E2</t>
        </is>
      </c>
      <c r="C1346" s="24" t="inlineStr">
        <is>
          <t>League One</t>
        </is>
      </c>
      <c r="D1346" s="24" t="n">
        <v>35</v>
      </c>
      <c r="E1346" s="29" t="n">
        <v>46459.625</v>
      </c>
      <c r="F1346" s="24" t="inlineStr">
        <is>
          <t>Cambridge</t>
        </is>
      </c>
      <c r="G1346" s="24" t="inlineStr">
        <is>
          <t>Bromley</t>
        </is>
      </c>
      <c r="H1346" s="37" t="n"/>
      <c r="I1346" s="37" t="n"/>
      <c r="J1346" s="37" t="n"/>
      <c r="K1346" s="37" t="n"/>
      <c r="L1346" s="31" t="n">
        <v>0.4542984445885087</v>
      </c>
      <c r="M1346" s="31" t="n">
        <v>0.276604244599792</v>
      </c>
      <c r="N1346" s="31" t="n">
        <v>0.2690973108116993</v>
      </c>
      <c r="O1346" s="33">
        <f>3*L1346+M1346</f>
        <v/>
      </c>
      <c r="P1346" s="33">
        <f>3*N1346+M1346</f>
        <v/>
      </c>
      <c r="Q1346" s="31">
        <f>IF(OR(J1346="",K1346=""),"",SUMPRODUCT(POISSON(Helper!$A$2:$A$122,J1346,FALSE)*POISSON(Helper!$B$2:$B$122,K1346,FALSE)*Helper!$C$2:$C$122))</f>
        <v/>
      </c>
      <c r="R1346" s="31">
        <f>IF(OR(J1346="",K1346=""),"",SUMPRODUCT(POISSON(Helper!$A$2:$A$122,J1346,FALSE)*POISSON(Helper!$B$2:$B$122,K1346,FALSE)*Helper!$D$2:$D$122))</f>
        <v/>
      </c>
      <c r="S1346" s="31">
        <f>IF(Q1346="","",1-Q1346-R1346)</f>
        <v/>
      </c>
      <c r="T1346" s="33">
        <f>IF(Q1346="","",3*Q1346+R1346)</f>
        <v/>
      </c>
      <c r="U1346" s="33">
        <f>IF(Q1346="","",3*S1346+R1346)</f>
        <v/>
      </c>
      <c r="V1346" s="24">
        <f>IF(OR(H1346="",I1346=""),"",IF(H1346&gt;I1346,3,IF(H1346=I1346,1,0)))</f>
        <v/>
      </c>
      <c r="W1346" s="24">
        <f>IF(OR(H1346="",I1346=""),"",IF(I1346&gt;H1346,3,IF(H1346=I1346,1,0)))</f>
        <v/>
      </c>
      <c r="X1346" s="24">
        <f>IF(OR(H1346="",I1346=""),0,1)</f>
        <v/>
      </c>
      <c r="Y1346" s="24" t="n"/>
    </row>
    <row r="1347">
      <c r="A1347" s="24" t="inlineStr">
        <is>
          <t>E2-Huddersf-MKDons</t>
        </is>
      </c>
      <c r="B1347" s="24" t="inlineStr">
        <is>
          <t>E2</t>
        </is>
      </c>
      <c r="C1347" s="24" t="inlineStr">
        <is>
          <t>League One</t>
        </is>
      </c>
      <c r="D1347" s="24" t="n">
        <v>35</v>
      </c>
      <c r="E1347" s="29" t="n">
        <v>46459.625</v>
      </c>
      <c r="F1347" s="24" t="inlineStr">
        <is>
          <t>Huddersfield</t>
        </is>
      </c>
      <c r="G1347" s="24" t="inlineStr">
        <is>
          <t>MK Dons</t>
        </is>
      </c>
      <c r="H1347" s="37" t="n"/>
      <c r="I1347" s="37" t="n"/>
      <c r="J1347" s="37" t="n"/>
      <c r="K1347" s="37" t="n"/>
      <c r="L1347" s="31" t="n">
        <v>0.4238326453023483</v>
      </c>
      <c r="M1347" s="31" t="n">
        <v>0.2810390171896825</v>
      </c>
      <c r="N1347" s="31" t="n">
        <v>0.2951283375079692</v>
      </c>
      <c r="O1347" s="33">
        <f>3*L1347+M1347</f>
        <v/>
      </c>
      <c r="P1347" s="33">
        <f>3*N1347+M1347</f>
        <v/>
      </c>
      <c r="Q1347" s="31">
        <f>IF(OR(J1347="",K1347=""),"",SUMPRODUCT(POISSON(Helper!$A$2:$A$122,J1347,FALSE)*POISSON(Helper!$B$2:$B$122,K1347,FALSE)*Helper!$C$2:$C$122))</f>
        <v/>
      </c>
      <c r="R1347" s="31">
        <f>IF(OR(J1347="",K1347=""),"",SUMPRODUCT(POISSON(Helper!$A$2:$A$122,J1347,FALSE)*POISSON(Helper!$B$2:$B$122,K1347,FALSE)*Helper!$D$2:$D$122))</f>
        <v/>
      </c>
      <c r="S1347" s="31">
        <f>IF(Q1347="","",1-Q1347-R1347)</f>
        <v/>
      </c>
      <c r="T1347" s="33">
        <f>IF(Q1347="","",3*Q1347+R1347)</f>
        <v/>
      </c>
      <c r="U1347" s="33">
        <f>IF(Q1347="","",3*S1347+R1347)</f>
        <v/>
      </c>
      <c r="V1347" s="24">
        <f>IF(OR(H1347="",I1347=""),"",IF(H1347&gt;I1347,3,IF(H1347=I1347,1,0)))</f>
        <v/>
      </c>
      <c r="W1347" s="24">
        <f>IF(OR(H1347="",I1347=""),"",IF(I1347&gt;H1347,3,IF(H1347=I1347,1,0)))</f>
        <v/>
      </c>
      <c r="X1347" s="24">
        <f>IF(OR(H1347="",I1347=""),0,1)</f>
        <v/>
      </c>
      <c r="Y1347" s="24" t="n"/>
    </row>
    <row r="1348">
      <c r="A1348" s="24" t="inlineStr">
        <is>
          <t>E2-LeytonOr-Wigan</t>
        </is>
      </c>
      <c r="B1348" s="24" t="inlineStr">
        <is>
          <t>E2</t>
        </is>
      </c>
      <c r="C1348" s="24" t="inlineStr">
        <is>
          <t>League One</t>
        </is>
      </c>
      <c r="D1348" s="24" t="n">
        <v>35</v>
      </c>
      <c r="E1348" s="29" t="n">
        <v>46459.625</v>
      </c>
      <c r="F1348" s="24" t="inlineStr">
        <is>
          <t>Leyton Orient</t>
        </is>
      </c>
      <c r="G1348" s="24" t="inlineStr">
        <is>
          <t>Wigan</t>
        </is>
      </c>
      <c r="H1348" s="37" t="n"/>
      <c r="I1348" s="37" t="n"/>
      <c r="J1348" s="37" t="n"/>
      <c r="K1348" s="37" t="n"/>
      <c r="L1348" s="31" t="n">
        <v>0.3969661279023788</v>
      </c>
      <c r="M1348" s="31" t="n">
        <v>0.2836695089556038</v>
      </c>
      <c r="N1348" s="31" t="n">
        <v>0.3193643631420173</v>
      </c>
      <c r="O1348" s="33">
        <f>3*L1348+M1348</f>
        <v/>
      </c>
      <c r="P1348" s="33">
        <f>3*N1348+M1348</f>
        <v/>
      </c>
      <c r="Q1348" s="31">
        <f>IF(OR(J1348="",K1348=""),"",SUMPRODUCT(POISSON(Helper!$A$2:$A$122,J1348,FALSE)*POISSON(Helper!$B$2:$B$122,K1348,FALSE)*Helper!$C$2:$C$122))</f>
        <v/>
      </c>
      <c r="R1348" s="31">
        <f>IF(OR(J1348="",K1348=""),"",SUMPRODUCT(POISSON(Helper!$A$2:$A$122,J1348,FALSE)*POISSON(Helper!$B$2:$B$122,K1348,FALSE)*Helper!$D$2:$D$122))</f>
        <v/>
      </c>
      <c r="S1348" s="31">
        <f>IF(Q1348="","",1-Q1348-R1348)</f>
        <v/>
      </c>
      <c r="T1348" s="33">
        <f>IF(Q1348="","",3*Q1348+R1348)</f>
        <v/>
      </c>
      <c r="U1348" s="33">
        <f>IF(Q1348="","",3*S1348+R1348)</f>
        <v/>
      </c>
      <c r="V1348" s="24">
        <f>IF(OR(H1348="",I1348=""),"",IF(H1348&gt;I1348,3,IF(H1348=I1348,1,0)))</f>
        <v/>
      </c>
      <c r="W1348" s="24">
        <f>IF(OR(H1348="",I1348=""),"",IF(I1348&gt;H1348,3,IF(H1348=I1348,1,0)))</f>
        <v/>
      </c>
      <c r="X1348" s="24">
        <f>IF(OR(H1348="",I1348=""),0,1)</f>
        <v/>
      </c>
      <c r="Y1348" s="24" t="n"/>
    </row>
    <row r="1349">
      <c r="A1349" s="24" t="inlineStr">
        <is>
          <t>E2-Mansfiel-Peterbor</t>
        </is>
      </c>
      <c r="B1349" s="24" t="inlineStr">
        <is>
          <t>E2</t>
        </is>
      </c>
      <c r="C1349" s="24" t="inlineStr">
        <is>
          <t>League One</t>
        </is>
      </c>
      <c r="D1349" s="24" t="n">
        <v>35</v>
      </c>
      <c r="E1349" s="29" t="n">
        <v>46459.625</v>
      </c>
      <c r="F1349" s="24" t="inlineStr">
        <is>
          <t>Mansfield</t>
        </is>
      </c>
      <c r="G1349" s="24" t="inlineStr">
        <is>
          <t>Peterborough</t>
        </is>
      </c>
      <c r="H1349" s="37" t="n"/>
      <c r="I1349" s="37" t="n"/>
      <c r="J1349" s="37" t="n"/>
      <c r="K1349" s="37" t="n"/>
      <c r="L1349" s="31" t="n">
        <v>0.4187859926027206</v>
      </c>
      <c r="M1349" s="31" t="n">
        <v>0.2816273130791074</v>
      </c>
      <c r="N1349" s="31" t="n">
        <v>0.299586694318172</v>
      </c>
      <c r="O1349" s="33">
        <f>3*L1349+M1349</f>
        <v/>
      </c>
      <c r="P1349" s="33">
        <f>3*N1349+M1349</f>
        <v/>
      </c>
      <c r="Q1349" s="31">
        <f>IF(OR(J1349="",K1349=""),"",SUMPRODUCT(POISSON(Helper!$A$2:$A$122,J1349,FALSE)*POISSON(Helper!$B$2:$B$122,K1349,FALSE)*Helper!$C$2:$C$122))</f>
        <v/>
      </c>
      <c r="R1349" s="31">
        <f>IF(OR(J1349="",K1349=""),"",SUMPRODUCT(POISSON(Helper!$A$2:$A$122,J1349,FALSE)*POISSON(Helper!$B$2:$B$122,K1349,FALSE)*Helper!$D$2:$D$122))</f>
        <v/>
      </c>
      <c r="S1349" s="31">
        <f>IF(Q1349="","",1-Q1349-R1349)</f>
        <v/>
      </c>
      <c r="T1349" s="33">
        <f>IF(Q1349="","",3*Q1349+R1349)</f>
        <v/>
      </c>
      <c r="U1349" s="33">
        <f>IF(Q1349="","",3*S1349+R1349)</f>
        <v/>
      </c>
      <c r="V1349" s="24">
        <f>IF(OR(H1349="",I1349=""),"",IF(H1349&gt;I1349,3,IF(H1349=I1349,1,0)))</f>
        <v/>
      </c>
      <c r="W1349" s="24">
        <f>IF(OR(H1349="",I1349=""),"",IF(I1349&gt;H1349,3,IF(H1349=I1349,1,0)))</f>
        <v/>
      </c>
      <c r="X1349" s="24">
        <f>IF(OR(H1349="",I1349=""),0,1)</f>
        <v/>
      </c>
      <c r="Y1349" s="24" t="n"/>
    </row>
    <row r="1350">
      <c r="A1350" s="24" t="inlineStr">
        <is>
          <t>E2-NottsCou-Luton</t>
        </is>
      </c>
      <c r="B1350" s="24" t="inlineStr">
        <is>
          <t>E2</t>
        </is>
      </c>
      <c r="C1350" s="24" t="inlineStr">
        <is>
          <t>League One</t>
        </is>
      </c>
      <c r="D1350" s="24" t="n">
        <v>35</v>
      </c>
      <c r="E1350" s="29" t="n">
        <v>46459.625</v>
      </c>
      <c r="F1350" s="24" t="inlineStr">
        <is>
          <t>Notts County</t>
        </is>
      </c>
      <c r="G1350" s="24" t="inlineStr">
        <is>
          <t>Luton</t>
        </is>
      </c>
      <c r="H1350" s="37" t="n"/>
      <c r="I1350" s="37" t="n"/>
      <c r="J1350" s="37" t="n"/>
      <c r="K1350" s="37" t="n"/>
      <c r="L1350" s="31" t="n">
        <v>0.3245358259299461</v>
      </c>
      <c r="M1350" s="31" t="n">
        <v>0.2840559074948185</v>
      </c>
      <c r="N1350" s="31" t="n">
        <v>0.3914082665752355</v>
      </c>
      <c r="O1350" s="33">
        <f>3*L1350+M1350</f>
        <v/>
      </c>
      <c r="P1350" s="33">
        <f>3*N1350+M1350</f>
        <v/>
      </c>
      <c r="Q1350" s="31">
        <f>IF(OR(J1350="",K1350=""),"",SUMPRODUCT(POISSON(Helper!$A$2:$A$122,J1350,FALSE)*POISSON(Helper!$B$2:$B$122,K1350,FALSE)*Helper!$C$2:$C$122))</f>
        <v/>
      </c>
      <c r="R1350" s="31">
        <f>IF(OR(J1350="",K1350=""),"",SUMPRODUCT(POISSON(Helper!$A$2:$A$122,J1350,FALSE)*POISSON(Helper!$B$2:$B$122,K1350,FALSE)*Helper!$D$2:$D$122))</f>
        <v/>
      </c>
      <c r="S1350" s="31">
        <f>IF(Q1350="","",1-Q1350-R1350)</f>
        <v/>
      </c>
      <c r="T1350" s="33">
        <f>IF(Q1350="","",3*Q1350+R1350)</f>
        <v/>
      </c>
      <c r="U1350" s="33">
        <f>IF(Q1350="","",3*S1350+R1350)</f>
        <v/>
      </c>
      <c r="V1350" s="24">
        <f>IF(OR(H1350="",I1350=""),"",IF(H1350&gt;I1350,3,IF(H1350=I1350,1,0)))</f>
        <v/>
      </c>
      <c r="W1350" s="24">
        <f>IF(OR(H1350="",I1350=""),"",IF(I1350&gt;H1350,3,IF(H1350=I1350,1,0)))</f>
        <v/>
      </c>
      <c r="X1350" s="24">
        <f>IF(OR(H1350="",I1350=""),0,1)</f>
        <v/>
      </c>
      <c r="Y1350" s="24" t="n"/>
    </row>
    <row r="1351">
      <c r="A1351" s="24" t="inlineStr">
        <is>
          <t>E2-Oxford-Stevenag</t>
        </is>
      </c>
      <c r="B1351" s="24" t="inlineStr">
        <is>
          <t>E2</t>
        </is>
      </c>
      <c r="C1351" s="24" t="inlineStr">
        <is>
          <t>League One</t>
        </is>
      </c>
      <c r="D1351" s="24" t="n">
        <v>35</v>
      </c>
      <c r="E1351" s="29" t="n">
        <v>46459.625</v>
      </c>
      <c r="F1351" s="24" t="inlineStr">
        <is>
          <t>Oxford</t>
        </is>
      </c>
      <c r="G1351" s="24" t="inlineStr">
        <is>
          <t>Stevenage</t>
        </is>
      </c>
      <c r="H1351" s="37" t="n"/>
      <c r="I1351" s="37" t="n"/>
      <c r="J1351" s="37" t="n"/>
      <c r="K1351" s="37" t="n"/>
      <c r="L1351" s="31" t="n">
        <v>0.4363617471451667</v>
      </c>
      <c r="M1351" s="31" t="n">
        <v>0.2793961592516614</v>
      </c>
      <c r="N1351" s="31" t="n">
        <v>0.284242093603172</v>
      </c>
      <c r="O1351" s="33">
        <f>3*L1351+M1351</f>
        <v/>
      </c>
      <c r="P1351" s="33">
        <f>3*N1351+M1351</f>
        <v/>
      </c>
      <c r="Q1351" s="31">
        <f>IF(OR(J1351="",K1351=""),"",SUMPRODUCT(POISSON(Helper!$A$2:$A$122,J1351,FALSE)*POISSON(Helper!$B$2:$B$122,K1351,FALSE)*Helper!$C$2:$C$122))</f>
        <v/>
      </c>
      <c r="R1351" s="31">
        <f>IF(OR(J1351="",K1351=""),"",SUMPRODUCT(POISSON(Helper!$A$2:$A$122,J1351,FALSE)*POISSON(Helper!$B$2:$B$122,K1351,FALSE)*Helper!$D$2:$D$122))</f>
        <v/>
      </c>
      <c r="S1351" s="31">
        <f>IF(Q1351="","",1-Q1351-R1351)</f>
        <v/>
      </c>
      <c r="T1351" s="33">
        <f>IF(Q1351="","",3*Q1351+R1351)</f>
        <v/>
      </c>
      <c r="U1351" s="33">
        <f>IF(Q1351="","",3*S1351+R1351)</f>
        <v/>
      </c>
      <c r="V1351" s="24">
        <f>IF(OR(H1351="",I1351=""),"",IF(H1351&gt;I1351,3,IF(H1351=I1351,1,0)))</f>
        <v/>
      </c>
      <c r="W1351" s="24">
        <f>IF(OR(H1351="",I1351=""),"",IF(I1351&gt;H1351,3,IF(H1351=I1351,1,0)))</f>
        <v/>
      </c>
      <c r="X1351" s="24">
        <f>IF(OR(H1351="",I1351=""),0,1)</f>
        <v/>
      </c>
      <c r="Y1351" s="24" t="n"/>
    </row>
    <row r="1352">
      <c r="A1352" s="24" t="inlineStr">
        <is>
          <t>E2-Plymouth-Wycombe</t>
        </is>
      </c>
      <c r="B1352" s="24" t="inlineStr">
        <is>
          <t>E2</t>
        </is>
      </c>
      <c r="C1352" s="24" t="inlineStr">
        <is>
          <t>League One</t>
        </is>
      </c>
      <c r="D1352" s="24" t="n">
        <v>35</v>
      </c>
      <c r="E1352" s="29" t="n">
        <v>46459.625</v>
      </c>
      <c r="F1352" s="24" t="inlineStr">
        <is>
          <t>Plymouth</t>
        </is>
      </c>
      <c r="G1352" s="24" t="inlineStr">
        <is>
          <t>Wycombe</t>
        </is>
      </c>
      <c r="H1352" s="37" t="n"/>
      <c r="I1352" s="37" t="n"/>
      <c r="J1352" s="37" t="n"/>
      <c r="K1352" s="37" t="n"/>
      <c r="L1352" s="31" t="n">
        <v>0.4402550648792884</v>
      </c>
      <c r="M1352" s="31" t="n">
        <v>0.2788336138137928</v>
      </c>
      <c r="N1352" s="31" t="n">
        <v>0.2809113213069187</v>
      </c>
      <c r="O1352" s="33">
        <f>3*L1352+M1352</f>
        <v/>
      </c>
      <c r="P1352" s="33">
        <f>3*N1352+M1352</f>
        <v/>
      </c>
      <c r="Q1352" s="31">
        <f>IF(OR(J1352="",K1352=""),"",SUMPRODUCT(POISSON(Helper!$A$2:$A$122,J1352,FALSE)*POISSON(Helper!$B$2:$B$122,K1352,FALSE)*Helper!$C$2:$C$122))</f>
        <v/>
      </c>
      <c r="R1352" s="31">
        <f>IF(OR(J1352="",K1352=""),"",SUMPRODUCT(POISSON(Helper!$A$2:$A$122,J1352,FALSE)*POISSON(Helper!$B$2:$B$122,K1352,FALSE)*Helper!$D$2:$D$122))</f>
        <v/>
      </c>
      <c r="S1352" s="31">
        <f>IF(Q1352="","",1-Q1352-R1352)</f>
        <v/>
      </c>
      <c r="T1352" s="33">
        <f>IF(Q1352="","",3*Q1352+R1352)</f>
        <v/>
      </c>
      <c r="U1352" s="33">
        <f>IF(Q1352="","",3*S1352+R1352)</f>
        <v/>
      </c>
      <c r="V1352" s="24">
        <f>IF(OR(H1352="",I1352=""),"",IF(H1352&gt;I1352,3,IF(H1352=I1352,1,0)))</f>
        <v/>
      </c>
      <c r="W1352" s="24">
        <f>IF(OR(H1352="",I1352=""),"",IF(I1352&gt;H1352,3,IF(H1352=I1352,1,0)))</f>
        <v/>
      </c>
      <c r="X1352" s="24">
        <f>IF(OR(H1352="",I1352=""),0,1)</f>
        <v/>
      </c>
      <c r="Y1352" s="24" t="n"/>
    </row>
    <row r="1353">
      <c r="A1353" s="24" t="inlineStr">
        <is>
          <t>E2-Reading-AFCWimbl</t>
        </is>
      </c>
      <c r="B1353" s="24" t="inlineStr">
        <is>
          <t>E2</t>
        </is>
      </c>
      <c r="C1353" s="24" t="inlineStr">
        <is>
          <t>League One</t>
        </is>
      </c>
      <c r="D1353" s="24" t="n">
        <v>35</v>
      </c>
      <c r="E1353" s="29" t="n">
        <v>46459.625</v>
      </c>
      <c r="F1353" s="24" t="inlineStr">
        <is>
          <t>Reading</t>
        </is>
      </c>
      <c r="G1353" s="24" t="inlineStr">
        <is>
          <t>AFC Wimbledon</t>
        </is>
      </c>
      <c r="H1353" s="37" t="n"/>
      <c r="I1353" s="37" t="n"/>
      <c r="J1353" s="37" t="n"/>
      <c r="K1353" s="37" t="n"/>
      <c r="L1353" s="31" t="n">
        <v>0.4886101892243733</v>
      </c>
      <c r="M1353" s="31" t="n">
        <v>0.2698879602494655</v>
      </c>
      <c r="N1353" s="31" t="n">
        <v>0.2415018505261612</v>
      </c>
      <c r="O1353" s="33">
        <f>3*L1353+M1353</f>
        <v/>
      </c>
      <c r="P1353" s="33">
        <f>3*N1353+M1353</f>
        <v/>
      </c>
      <c r="Q1353" s="31">
        <f>IF(OR(J1353="",K1353=""),"",SUMPRODUCT(POISSON(Helper!$A$2:$A$122,J1353,FALSE)*POISSON(Helper!$B$2:$B$122,K1353,FALSE)*Helper!$C$2:$C$122))</f>
        <v/>
      </c>
      <c r="R1353" s="31">
        <f>IF(OR(J1353="",K1353=""),"",SUMPRODUCT(POISSON(Helper!$A$2:$A$122,J1353,FALSE)*POISSON(Helper!$B$2:$B$122,K1353,FALSE)*Helper!$D$2:$D$122))</f>
        <v/>
      </c>
      <c r="S1353" s="31">
        <f>IF(Q1353="","",1-Q1353-R1353)</f>
        <v/>
      </c>
      <c r="T1353" s="33">
        <f>IF(Q1353="","",3*Q1353+R1353)</f>
        <v/>
      </c>
      <c r="U1353" s="33">
        <f>IF(Q1353="","",3*S1353+R1353)</f>
        <v/>
      </c>
      <c r="V1353" s="24">
        <f>IF(OR(H1353="",I1353=""),"",IF(H1353&gt;I1353,3,IF(H1353=I1353,1,0)))</f>
        <v/>
      </c>
      <c r="W1353" s="24">
        <f>IF(OR(H1353="",I1353=""),"",IF(I1353&gt;H1353,3,IF(H1353=I1353,1,0)))</f>
        <v/>
      </c>
      <c r="X1353" s="24">
        <f>IF(OR(H1353="",I1353=""),0,1)</f>
        <v/>
      </c>
      <c r="Y1353" s="24" t="n"/>
    </row>
    <row r="1354">
      <c r="A1354" s="24" t="inlineStr">
        <is>
          <t>E2-AFCWimbl-LeytonOr</t>
        </is>
      </c>
      <c r="B1354" s="24" t="inlineStr">
        <is>
          <t>E2</t>
        </is>
      </c>
      <c r="C1354" s="24" t="inlineStr">
        <is>
          <t>League One</t>
        </is>
      </c>
      <c r="D1354" s="24" t="n">
        <v>36</v>
      </c>
      <c r="E1354" s="29" t="n">
        <v>46466.625</v>
      </c>
      <c r="F1354" s="24" t="inlineStr">
        <is>
          <t>AFC Wimbledon</t>
        </is>
      </c>
      <c r="G1354" s="24" t="inlineStr">
        <is>
          <t>Leyton Orient</t>
        </is>
      </c>
      <c r="H1354" s="37" t="n"/>
      <c r="I1354" s="37" t="n"/>
      <c r="J1354" s="37" t="n"/>
      <c r="K1354" s="37" t="n"/>
      <c r="L1354" s="31" t="n">
        <v>0.3658723290776791</v>
      </c>
      <c r="M1354" s="31" t="n">
        <v>0.2850994417698003</v>
      </c>
      <c r="N1354" s="31" t="n">
        <v>0.3490282291525206</v>
      </c>
      <c r="O1354" s="33">
        <f>3*L1354+M1354</f>
        <v/>
      </c>
      <c r="P1354" s="33">
        <f>3*N1354+M1354</f>
        <v/>
      </c>
      <c r="Q1354" s="31">
        <f>IF(OR(J1354="",K1354=""),"",SUMPRODUCT(POISSON(Helper!$A$2:$A$122,J1354,FALSE)*POISSON(Helper!$B$2:$B$122,K1354,FALSE)*Helper!$C$2:$C$122))</f>
        <v/>
      </c>
      <c r="R1354" s="31">
        <f>IF(OR(J1354="",K1354=""),"",SUMPRODUCT(POISSON(Helper!$A$2:$A$122,J1354,FALSE)*POISSON(Helper!$B$2:$B$122,K1354,FALSE)*Helper!$D$2:$D$122))</f>
        <v/>
      </c>
      <c r="S1354" s="31">
        <f>IF(Q1354="","",1-Q1354-R1354)</f>
        <v/>
      </c>
      <c r="T1354" s="33">
        <f>IF(Q1354="","",3*Q1354+R1354)</f>
        <v/>
      </c>
      <c r="U1354" s="33">
        <f>IF(Q1354="","",3*S1354+R1354)</f>
        <v/>
      </c>
      <c r="V1354" s="24">
        <f>IF(OR(H1354="",I1354=""),"",IF(H1354&gt;I1354,3,IF(H1354=I1354,1,0)))</f>
        <v/>
      </c>
      <c r="W1354" s="24">
        <f>IF(OR(H1354="",I1354=""),"",IF(I1354&gt;H1354,3,IF(H1354=I1354,1,0)))</f>
        <v/>
      </c>
      <c r="X1354" s="24">
        <f>IF(OR(H1354="",I1354=""),0,1)</f>
        <v/>
      </c>
      <c r="Y1354" s="24" t="n"/>
    </row>
    <row r="1355">
      <c r="A1355" s="24" t="inlineStr">
        <is>
          <t>E2-Bromley-Reading</t>
        </is>
      </c>
      <c r="B1355" s="24" t="inlineStr">
        <is>
          <t>E2</t>
        </is>
      </c>
      <c r="C1355" s="24" t="inlineStr">
        <is>
          <t>League One</t>
        </is>
      </c>
      <c r="D1355" s="24" t="n">
        <v>36</v>
      </c>
      <c r="E1355" s="29" t="n">
        <v>46466.625</v>
      </c>
      <c r="F1355" s="24" t="inlineStr">
        <is>
          <t>Bromley</t>
        </is>
      </c>
      <c r="G1355" s="24" t="inlineStr">
        <is>
          <t>Reading</t>
        </is>
      </c>
      <c r="H1355" s="37" t="n"/>
      <c r="I1355" s="37" t="n"/>
      <c r="J1355" s="37" t="n"/>
      <c r="K1355" s="37" t="n"/>
      <c r="L1355" s="31" t="n">
        <v>0.3263633995112485</v>
      </c>
      <c r="M1355" s="31" t="n">
        <v>0.2841782686831995</v>
      </c>
      <c r="N1355" s="31" t="n">
        <v>0.389458331805552</v>
      </c>
      <c r="O1355" s="33">
        <f>3*L1355+M1355</f>
        <v/>
      </c>
      <c r="P1355" s="33">
        <f>3*N1355+M1355</f>
        <v/>
      </c>
      <c r="Q1355" s="31">
        <f>IF(OR(J1355="",K1355=""),"",SUMPRODUCT(POISSON(Helper!$A$2:$A$122,J1355,FALSE)*POISSON(Helper!$B$2:$B$122,K1355,FALSE)*Helper!$C$2:$C$122))</f>
        <v/>
      </c>
      <c r="R1355" s="31">
        <f>IF(OR(J1355="",K1355=""),"",SUMPRODUCT(POISSON(Helper!$A$2:$A$122,J1355,FALSE)*POISSON(Helper!$B$2:$B$122,K1355,FALSE)*Helper!$D$2:$D$122))</f>
        <v/>
      </c>
      <c r="S1355" s="31">
        <f>IF(Q1355="","",1-Q1355-R1355)</f>
        <v/>
      </c>
      <c r="T1355" s="33">
        <f>IF(Q1355="","",3*Q1355+R1355)</f>
        <v/>
      </c>
      <c r="U1355" s="33">
        <f>IF(Q1355="","",3*S1355+R1355)</f>
        <v/>
      </c>
      <c r="V1355" s="24">
        <f>IF(OR(H1355="",I1355=""),"",IF(H1355&gt;I1355,3,IF(H1355=I1355,1,0)))</f>
        <v/>
      </c>
      <c r="W1355" s="24">
        <f>IF(OR(H1355="",I1355=""),"",IF(I1355&gt;H1355,3,IF(H1355=I1355,1,0)))</f>
        <v/>
      </c>
      <c r="X1355" s="24">
        <f>IF(OR(H1355="",I1355=""),0,1)</f>
        <v/>
      </c>
      <c r="Y1355" s="24" t="n"/>
    </row>
    <row r="1356">
      <c r="A1356" s="24" t="inlineStr">
        <is>
          <t>E2-Doncaste-Bradford</t>
        </is>
      </c>
      <c r="B1356" s="24" t="inlineStr">
        <is>
          <t>E2</t>
        </is>
      </c>
      <c r="C1356" s="24" t="inlineStr">
        <is>
          <t>League One</t>
        </is>
      </c>
      <c r="D1356" s="24" t="n">
        <v>36</v>
      </c>
      <c r="E1356" s="29" t="n">
        <v>46466.625</v>
      </c>
      <c r="F1356" s="24" t="inlineStr">
        <is>
          <t>Doncaster</t>
        </is>
      </c>
      <c r="G1356" s="24" t="inlineStr">
        <is>
          <t>Bradford</t>
        </is>
      </c>
      <c r="H1356" s="37" t="n"/>
      <c r="I1356" s="37" t="n"/>
      <c r="J1356" s="37" t="n"/>
      <c r="K1356" s="37" t="n"/>
      <c r="L1356" s="31" t="n">
        <v>0.3707153800113189</v>
      </c>
      <c r="M1356" s="31" t="n">
        <v>0.2849961555151751</v>
      </c>
      <c r="N1356" s="31" t="n">
        <v>0.344288464473506</v>
      </c>
      <c r="O1356" s="33">
        <f>3*L1356+M1356</f>
        <v/>
      </c>
      <c r="P1356" s="33">
        <f>3*N1356+M1356</f>
        <v/>
      </c>
      <c r="Q1356" s="31">
        <f>IF(OR(J1356="",K1356=""),"",SUMPRODUCT(POISSON(Helper!$A$2:$A$122,J1356,FALSE)*POISSON(Helper!$B$2:$B$122,K1356,FALSE)*Helper!$C$2:$C$122))</f>
        <v/>
      </c>
      <c r="R1356" s="31">
        <f>IF(OR(J1356="",K1356=""),"",SUMPRODUCT(POISSON(Helper!$A$2:$A$122,J1356,FALSE)*POISSON(Helper!$B$2:$B$122,K1356,FALSE)*Helper!$D$2:$D$122))</f>
        <v/>
      </c>
      <c r="S1356" s="31">
        <f>IF(Q1356="","",1-Q1356-R1356)</f>
        <v/>
      </c>
      <c r="T1356" s="33">
        <f>IF(Q1356="","",3*Q1356+R1356)</f>
        <v/>
      </c>
      <c r="U1356" s="33">
        <f>IF(Q1356="","",3*S1356+R1356)</f>
        <v/>
      </c>
      <c r="V1356" s="24">
        <f>IF(OR(H1356="",I1356=""),"",IF(H1356&gt;I1356,3,IF(H1356=I1356,1,0)))</f>
        <v/>
      </c>
      <c r="W1356" s="24">
        <f>IF(OR(H1356="",I1356=""),"",IF(I1356&gt;H1356,3,IF(H1356=I1356,1,0)))</f>
        <v/>
      </c>
      <c r="X1356" s="24">
        <f>IF(OR(H1356="",I1356=""),0,1)</f>
        <v/>
      </c>
      <c r="Y1356" s="24" t="n"/>
    </row>
    <row r="1357">
      <c r="A1357" s="24" t="inlineStr">
        <is>
          <t>E2-Leiceste-Huddersf</t>
        </is>
      </c>
      <c r="B1357" s="24" t="inlineStr">
        <is>
          <t>E2</t>
        </is>
      </c>
      <c r="C1357" s="24" t="inlineStr">
        <is>
          <t>League One</t>
        </is>
      </c>
      <c r="D1357" s="24" t="n">
        <v>36</v>
      </c>
      <c r="E1357" s="29" t="n">
        <v>46466.625</v>
      </c>
      <c r="F1357" s="24" t="inlineStr">
        <is>
          <t>Leicester</t>
        </is>
      </c>
      <c r="G1357" s="24" t="inlineStr">
        <is>
          <t>Huddersfield</t>
        </is>
      </c>
      <c r="H1357" s="37" t="n"/>
      <c r="I1357" s="37" t="n"/>
      <c r="J1357" s="37" t="n"/>
      <c r="K1357" s="37" t="n"/>
      <c r="L1357" s="31" t="n">
        <v>0.5113079481933335</v>
      </c>
      <c r="M1357" s="31" t="n">
        <v>0.2645028403732007</v>
      </c>
      <c r="N1357" s="31" t="n">
        <v>0.2241892114334659</v>
      </c>
      <c r="O1357" s="33">
        <f>3*L1357+M1357</f>
        <v/>
      </c>
      <c r="P1357" s="33">
        <f>3*N1357+M1357</f>
        <v/>
      </c>
      <c r="Q1357" s="31">
        <f>IF(OR(J1357="",K1357=""),"",SUMPRODUCT(POISSON(Helper!$A$2:$A$122,J1357,FALSE)*POISSON(Helper!$B$2:$B$122,K1357,FALSE)*Helper!$C$2:$C$122))</f>
        <v/>
      </c>
      <c r="R1357" s="31">
        <f>IF(OR(J1357="",K1357=""),"",SUMPRODUCT(POISSON(Helper!$A$2:$A$122,J1357,FALSE)*POISSON(Helper!$B$2:$B$122,K1357,FALSE)*Helper!$D$2:$D$122))</f>
        <v/>
      </c>
      <c r="S1357" s="31">
        <f>IF(Q1357="","",1-Q1357-R1357)</f>
        <v/>
      </c>
      <c r="T1357" s="33">
        <f>IF(Q1357="","",3*Q1357+R1357)</f>
        <v/>
      </c>
      <c r="U1357" s="33">
        <f>IF(Q1357="","",3*S1357+R1357)</f>
        <v/>
      </c>
      <c r="V1357" s="24">
        <f>IF(OR(H1357="",I1357=""),"",IF(H1357&gt;I1357,3,IF(H1357=I1357,1,0)))</f>
        <v/>
      </c>
      <c r="W1357" s="24">
        <f>IF(OR(H1357="",I1357=""),"",IF(I1357&gt;H1357,3,IF(H1357=I1357,1,0)))</f>
        <v/>
      </c>
      <c r="X1357" s="24">
        <f>IF(OR(H1357="",I1357=""),0,1)</f>
        <v/>
      </c>
      <c r="Y1357" s="24" t="n"/>
    </row>
    <row r="1358">
      <c r="A1358" s="24" t="inlineStr">
        <is>
          <t>E2-Luton-Burton</t>
        </is>
      </c>
      <c r="B1358" s="24" t="inlineStr">
        <is>
          <t>E2</t>
        </is>
      </c>
      <c r="C1358" s="24" t="inlineStr">
        <is>
          <t>League One</t>
        </is>
      </c>
      <c r="D1358" s="24" t="n">
        <v>36</v>
      </c>
      <c r="E1358" s="29" t="n">
        <v>46466.625</v>
      </c>
      <c r="F1358" s="24" t="inlineStr">
        <is>
          <t>Luton</t>
        </is>
      </c>
      <c r="G1358" s="24" t="inlineStr">
        <is>
          <t>Burton</t>
        </is>
      </c>
      <c r="H1358" s="37" t="n"/>
      <c r="I1358" s="37" t="n"/>
      <c r="J1358" s="37" t="n"/>
      <c r="K1358" s="37" t="n"/>
      <c r="L1358" s="31" t="n">
        <v>0.5389372565175261</v>
      </c>
      <c r="M1358" s="31" t="n">
        <v>0.2569891610195389</v>
      </c>
      <c r="N1358" s="31" t="n">
        <v>0.2040735824629349</v>
      </c>
      <c r="O1358" s="33">
        <f>3*L1358+M1358</f>
        <v/>
      </c>
      <c r="P1358" s="33">
        <f>3*N1358+M1358</f>
        <v/>
      </c>
      <c r="Q1358" s="31">
        <f>IF(OR(J1358="",K1358=""),"",SUMPRODUCT(POISSON(Helper!$A$2:$A$122,J1358,FALSE)*POISSON(Helper!$B$2:$B$122,K1358,FALSE)*Helper!$C$2:$C$122))</f>
        <v/>
      </c>
      <c r="R1358" s="31">
        <f>IF(OR(J1358="",K1358=""),"",SUMPRODUCT(POISSON(Helper!$A$2:$A$122,J1358,FALSE)*POISSON(Helper!$B$2:$B$122,K1358,FALSE)*Helper!$D$2:$D$122))</f>
        <v/>
      </c>
      <c r="S1358" s="31">
        <f>IF(Q1358="","",1-Q1358-R1358)</f>
        <v/>
      </c>
      <c r="T1358" s="33">
        <f>IF(Q1358="","",3*Q1358+R1358)</f>
        <v/>
      </c>
      <c r="U1358" s="33">
        <f>IF(Q1358="","",3*S1358+R1358)</f>
        <v/>
      </c>
      <c r="V1358" s="24">
        <f>IF(OR(H1358="",I1358=""),"",IF(H1358&gt;I1358,3,IF(H1358=I1358,1,0)))</f>
        <v/>
      </c>
      <c r="W1358" s="24">
        <f>IF(OR(H1358="",I1358=""),"",IF(I1358&gt;H1358,3,IF(H1358=I1358,1,0)))</f>
        <v/>
      </c>
      <c r="X1358" s="24">
        <f>IF(OR(H1358="",I1358=""),0,1)</f>
        <v/>
      </c>
      <c r="Y1358" s="24" t="n"/>
    </row>
    <row r="1359">
      <c r="A1359" s="24" t="inlineStr">
        <is>
          <t>E2-MKDons-Mansfiel</t>
        </is>
      </c>
      <c r="B1359" s="24" t="inlineStr">
        <is>
          <t>E2</t>
        </is>
      </c>
      <c r="C1359" s="24" t="inlineStr">
        <is>
          <t>League One</t>
        </is>
      </c>
      <c r="D1359" s="24" t="n">
        <v>36</v>
      </c>
      <c r="E1359" s="29" t="n">
        <v>46466.625</v>
      </c>
      <c r="F1359" s="24" t="inlineStr">
        <is>
          <t>MK Dons</t>
        </is>
      </c>
      <c r="G1359" s="24" t="inlineStr">
        <is>
          <t>Mansfield</t>
        </is>
      </c>
      <c r="H1359" s="37" t="n"/>
      <c r="I1359" s="37" t="n"/>
      <c r="J1359" s="37" t="n"/>
      <c r="K1359" s="37" t="n"/>
      <c r="L1359" s="31" t="n">
        <v>0.4694256462549499</v>
      </c>
      <c r="M1359" s="31" t="n">
        <v>0.2738605877670066</v>
      </c>
      <c r="N1359" s="31" t="n">
        <v>0.2567137659780435</v>
      </c>
      <c r="O1359" s="33">
        <f>3*L1359+M1359</f>
        <v/>
      </c>
      <c r="P1359" s="33">
        <f>3*N1359+M1359</f>
        <v/>
      </c>
      <c r="Q1359" s="31">
        <f>IF(OR(J1359="",K1359=""),"",SUMPRODUCT(POISSON(Helper!$A$2:$A$122,J1359,FALSE)*POISSON(Helper!$B$2:$B$122,K1359,FALSE)*Helper!$C$2:$C$122))</f>
        <v/>
      </c>
      <c r="R1359" s="31">
        <f>IF(OR(J1359="",K1359=""),"",SUMPRODUCT(POISSON(Helper!$A$2:$A$122,J1359,FALSE)*POISSON(Helper!$B$2:$B$122,K1359,FALSE)*Helper!$D$2:$D$122))</f>
        <v/>
      </c>
      <c r="S1359" s="31">
        <f>IF(Q1359="","",1-Q1359-R1359)</f>
        <v/>
      </c>
      <c r="T1359" s="33">
        <f>IF(Q1359="","",3*Q1359+R1359)</f>
        <v/>
      </c>
      <c r="U1359" s="33">
        <f>IF(Q1359="","",3*S1359+R1359)</f>
        <v/>
      </c>
      <c r="V1359" s="24">
        <f>IF(OR(H1359="",I1359=""),"",IF(H1359&gt;I1359,3,IF(H1359=I1359,1,0)))</f>
        <v/>
      </c>
      <c r="W1359" s="24">
        <f>IF(OR(H1359="",I1359=""),"",IF(I1359&gt;H1359,3,IF(H1359=I1359,1,0)))</f>
        <v/>
      </c>
      <c r="X1359" s="24">
        <f>IF(OR(H1359="",I1359=""),0,1)</f>
        <v/>
      </c>
      <c r="Y1359" s="24" t="n"/>
    </row>
    <row r="1360">
      <c r="A1360" s="24" t="inlineStr">
        <is>
          <t>E2-Peterbor-Plymouth</t>
        </is>
      </c>
      <c r="B1360" s="24" t="inlineStr">
        <is>
          <t>E2</t>
        </is>
      </c>
      <c r="C1360" s="24" t="inlineStr">
        <is>
          <t>League One</t>
        </is>
      </c>
      <c r="D1360" s="24" t="n">
        <v>36</v>
      </c>
      <c r="E1360" s="29" t="n">
        <v>46466.625</v>
      </c>
      <c r="F1360" s="24" t="inlineStr">
        <is>
          <t>Peterborough</t>
        </is>
      </c>
      <c r="G1360" s="24" t="inlineStr">
        <is>
          <t>Plymouth</t>
        </is>
      </c>
      <c r="H1360" s="37" t="n"/>
      <c r="I1360" s="37" t="n"/>
      <c r="J1360" s="37" t="n"/>
      <c r="K1360" s="37" t="n"/>
      <c r="L1360" s="31" t="n">
        <v>0.3411123257877781</v>
      </c>
      <c r="M1360" s="31" t="n">
        <v>0.2849009117657381</v>
      </c>
      <c r="N1360" s="31" t="n">
        <v>0.3739867624464839</v>
      </c>
      <c r="O1360" s="33">
        <f>3*L1360+M1360</f>
        <v/>
      </c>
      <c r="P1360" s="33">
        <f>3*N1360+M1360</f>
        <v/>
      </c>
      <c r="Q1360" s="31">
        <f>IF(OR(J1360="",K1360=""),"",SUMPRODUCT(POISSON(Helper!$A$2:$A$122,J1360,FALSE)*POISSON(Helper!$B$2:$B$122,K1360,FALSE)*Helper!$C$2:$C$122))</f>
        <v/>
      </c>
      <c r="R1360" s="31">
        <f>IF(OR(J1360="",K1360=""),"",SUMPRODUCT(POISSON(Helper!$A$2:$A$122,J1360,FALSE)*POISSON(Helper!$B$2:$B$122,K1360,FALSE)*Helper!$D$2:$D$122))</f>
        <v/>
      </c>
      <c r="S1360" s="31">
        <f>IF(Q1360="","",1-Q1360-R1360)</f>
        <v/>
      </c>
      <c r="T1360" s="33">
        <f>IF(Q1360="","",3*Q1360+R1360)</f>
        <v/>
      </c>
      <c r="U1360" s="33">
        <f>IF(Q1360="","",3*S1360+R1360)</f>
        <v/>
      </c>
      <c r="V1360" s="24">
        <f>IF(OR(H1360="",I1360=""),"",IF(H1360&gt;I1360,3,IF(H1360=I1360,1,0)))</f>
        <v/>
      </c>
      <c r="W1360" s="24">
        <f>IF(OR(H1360="",I1360=""),"",IF(I1360&gt;H1360,3,IF(H1360=I1360,1,0)))</f>
        <v/>
      </c>
      <c r="X1360" s="24">
        <f>IF(OR(H1360="",I1360=""),0,1)</f>
        <v/>
      </c>
      <c r="Y1360" s="24" t="n"/>
    </row>
    <row r="1361">
      <c r="A1361" s="24" t="inlineStr">
        <is>
          <t>E2-Sheffiel-Barnsley</t>
        </is>
      </c>
      <c r="B1361" s="24" t="inlineStr">
        <is>
          <t>E2</t>
        </is>
      </c>
      <c r="C1361" s="24" t="inlineStr">
        <is>
          <t>League One</t>
        </is>
      </c>
      <c r="D1361" s="24" t="n">
        <v>36</v>
      </c>
      <c r="E1361" s="29" t="n">
        <v>46466.625</v>
      </c>
      <c r="F1361" s="24" t="inlineStr">
        <is>
          <t>Sheffield Wed</t>
        </is>
      </c>
      <c r="G1361" s="24" t="inlineStr">
        <is>
          <t>Barnsley</t>
        </is>
      </c>
      <c r="H1361" s="37" t="n"/>
      <c r="I1361" s="37" t="n"/>
      <c r="J1361" s="37" t="n"/>
      <c r="K1361" s="37" t="n"/>
      <c r="L1361" s="31" t="n">
        <v>0.5052038563303467</v>
      </c>
      <c r="M1361" s="31" t="n">
        <v>0.2660223452580269</v>
      </c>
      <c r="N1361" s="31" t="n">
        <v>0.2287737984116264</v>
      </c>
      <c r="O1361" s="33">
        <f>3*L1361+M1361</f>
        <v/>
      </c>
      <c r="P1361" s="33">
        <f>3*N1361+M1361</f>
        <v/>
      </c>
      <c r="Q1361" s="31">
        <f>IF(OR(J1361="",K1361=""),"",SUMPRODUCT(POISSON(Helper!$A$2:$A$122,J1361,FALSE)*POISSON(Helper!$B$2:$B$122,K1361,FALSE)*Helper!$C$2:$C$122))</f>
        <v/>
      </c>
      <c r="R1361" s="31">
        <f>IF(OR(J1361="",K1361=""),"",SUMPRODUCT(POISSON(Helper!$A$2:$A$122,J1361,FALSE)*POISSON(Helper!$B$2:$B$122,K1361,FALSE)*Helper!$D$2:$D$122))</f>
        <v/>
      </c>
      <c r="S1361" s="31">
        <f>IF(Q1361="","",1-Q1361-R1361)</f>
        <v/>
      </c>
      <c r="T1361" s="33">
        <f>IF(Q1361="","",3*Q1361+R1361)</f>
        <v/>
      </c>
      <c r="U1361" s="33">
        <f>IF(Q1361="","",3*S1361+R1361)</f>
        <v/>
      </c>
      <c r="V1361" s="24">
        <f>IF(OR(H1361="",I1361=""),"",IF(H1361&gt;I1361,3,IF(H1361=I1361,1,0)))</f>
        <v/>
      </c>
      <c r="W1361" s="24">
        <f>IF(OR(H1361="",I1361=""),"",IF(I1361&gt;H1361,3,IF(H1361=I1361,1,0)))</f>
        <v/>
      </c>
      <c r="X1361" s="24">
        <f>IF(OR(H1361="",I1361=""),0,1)</f>
        <v/>
      </c>
      <c r="Y1361" s="24" t="n"/>
    </row>
    <row r="1362">
      <c r="A1362" s="24" t="inlineStr">
        <is>
          <t>E2-Stevenag-NottsCou</t>
        </is>
      </c>
      <c r="B1362" s="24" t="inlineStr">
        <is>
          <t>E2</t>
        </is>
      </c>
      <c r="C1362" s="24" t="inlineStr">
        <is>
          <t>League One</t>
        </is>
      </c>
      <c r="D1362" s="24" t="n">
        <v>36</v>
      </c>
      <c r="E1362" s="29" t="n">
        <v>46466.625</v>
      </c>
      <c r="F1362" s="24" t="inlineStr">
        <is>
          <t>Stevenage</t>
        </is>
      </c>
      <c r="G1362" s="24" t="inlineStr">
        <is>
          <t>Notts County</t>
        </is>
      </c>
      <c r="H1362" s="37" t="n"/>
      <c r="I1362" s="37" t="n"/>
      <c r="J1362" s="37" t="n"/>
      <c r="K1362" s="37" t="n"/>
      <c r="L1362" s="31" t="n">
        <v>0.4141700954822666</v>
      </c>
      <c r="M1362" s="31" t="n">
        <v>0.2821277974923007</v>
      </c>
      <c r="N1362" s="31" t="n">
        <v>0.3037021070254327</v>
      </c>
      <c r="O1362" s="33">
        <f>3*L1362+M1362</f>
        <v/>
      </c>
      <c r="P1362" s="33">
        <f>3*N1362+M1362</f>
        <v/>
      </c>
      <c r="Q1362" s="31">
        <f>IF(OR(J1362="",K1362=""),"",SUMPRODUCT(POISSON(Helper!$A$2:$A$122,J1362,FALSE)*POISSON(Helper!$B$2:$B$122,K1362,FALSE)*Helper!$C$2:$C$122))</f>
        <v/>
      </c>
      <c r="R1362" s="31">
        <f>IF(OR(J1362="",K1362=""),"",SUMPRODUCT(POISSON(Helper!$A$2:$A$122,J1362,FALSE)*POISSON(Helper!$B$2:$B$122,K1362,FALSE)*Helper!$D$2:$D$122))</f>
        <v/>
      </c>
      <c r="S1362" s="31">
        <f>IF(Q1362="","",1-Q1362-R1362)</f>
        <v/>
      </c>
      <c r="T1362" s="33">
        <f>IF(Q1362="","",3*Q1362+R1362)</f>
        <v/>
      </c>
      <c r="U1362" s="33">
        <f>IF(Q1362="","",3*S1362+R1362)</f>
        <v/>
      </c>
      <c r="V1362" s="24">
        <f>IF(OR(H1362="",I1362=""),"",IF(H1362&gt;I1362,3,IF(H1362=I1362,1,0)))</f>
        <v/>
      </c>
      <c r="W1362" s="24">
        <f>IF(OR(H1362="",I1362=""),"",IF(I1362&gt;H1362,3,IF(H1362=I1362,1,0)))</f>
        <v/>
      </c>
      <c r="X1362" s="24">
        <f>IF(OR(H1362="",I1362=""),0,1)</f>
        <v/>
      </c>
      <c r="Y1362" s="24" t="n"/>
    </row>
    <row r="1363">
      <c r="A1363" s="24" t="inlineStr">
        <is>
          <t>E2-Stockpor-Cambridg</t>
        </is>
      </c>
      <c r="B1363" s="24" t="inlineStr">
        <is>
          <t>E2</t>
        </is>
      </c>
      <c r="C1363" s="24" t="inlineStr">
        <is>
          <t>League One</t>
        </is>
      </c>
      <c r="D1363" s="24" t="n">
        <v>36</v>
      </c>
      <c r="E1363" s="29" t="n">
        <v>46466.625</v>
      </c>
      <c r="F1363" s="24" t="inlineStr">
        <is>
          <t>Stockport</t>
        </is>
      </c>
      <c r="G1363" s="24" t="inlineStr">
        <is>
          <t>Cambridge</t>
        </is>
      </c>
      <c r="H1363" s="37" t="n"/>
      <c r="I1363" s="37" t="n"/>
      <c r="J1363" s="37" t="n"/>
      <c r="K1363" s="37" t="n"/>
      <c r="L1363" s="31" t="n">
        <v>0.4977533315332088</v>
      </c>
      <c r="M1363" s="31" t="n">
        <v>0.2678063603788886</v>
      </c>
      <c r="N1363" s="31" t="n">
        <v>0.2344403080879026</v>
      </c>
      <c r="O1363" s="33">
        <f>3*L1363+M1363</f>
        <v/>
      </c>
      <c r="P1363" s="33">
        <f>3*N1363+M1363</f>
        <v/>
      </c>
      <c r="Q1363" s="31">
        <f>IF(OR(J1363="",K1363=""),"",SUMPRODUCT(POISSON(Helper!$A$2:$A$122,J1363,FALSE)*POISSON(Helper!$B$2:$B$122,K1363,FALSE)*Helper!$C$2:$C$122))</f>
        <v/>
      </c>
      <c r="R1363" s="31">
        <f>IF(OR(J1363="",K1363=""),"",SUMPRODUCT(POISSON(Helper!$A$2:$A$122,J1363,FALSE)*POISSON(Helper!$B$2:$B$122,K1363,FALSE)*Helper!$D$2:$D$122))</f>
        <v/>
      </c>
      <c r="S1363" s="31">
        <f>IF(Q1363="","",1-Q1363-R1363)</f>
        <v/>
      </c>
      <c r="T1363" s="33">
        <f>IF(Q1363="","",3*Q1363+R1363)</f>
        <v/>
      </c>
      <c r="U1363" s="33">
        <f>IF(Q1363="","",3*S1363+R1363)</f>
        <v/>
      </c>
      <c r="V1363" s="24">
        <f>IF(OR(H1363="",I1363=""),"",IF(H1363&gt;I1363,3,IF(H1363=I1363,1,0)))</f>
        <v/>
      </c>
      <c r="W1363" s="24">
        <f>IF(OR(H1363="",I1363=""),"",IF(I1363&gt;H1363,3,IF(H1363=I1363,1,0)))</f>
        <v/>
      </c>
      <c r="X1363" s="24">
        <f>IF(OR(H1363="",I1363=""),0,1)</f>
        <v/>
      </c>
      <c r="Y1363" s="24" t="n"/>
    </row>
    <row r="1364">
      <c r="A1364" s="24" t="inlineStr">
        <is>
          <t>E2-Wigan-Blackpoo</t>
        </is>
      </c>
      <c r="B1364" s="24" t="inlineStr">
        <is>
          <t>E2</t>
        </is>
      </c>
      <c r="C1364" s="24" t="inlineStr">
        <is>
          <t>League One</t>
        </is>
      </c>
      <c r="D1364" s="24" t="n">
        <v>36</v>
      </c>
      <c r="E1364" s="29" t="n">
        <v>46466.625</v>
      </c>
      <c r="F1364" s="24" t="inlineStr">
        <is>
          <t>Wigan</t>
        </is>
      </c>
      <c r="G1364" s="24" t="inlineStr">
        <is>
          <t>Blackpool</t>
        </is>
      </c>
      <c r="H1364" s="37" t="n"/>
      <c r="I1364" s="37" t="n"/>
      <c r="J1364" s="37" t="n"/>
      <c r="K1364" s="37" t="n"/>
      <c r="L1364" s="31" t="n">
        <v>0.3880623865703735</v>
      </c>
      <c r="M1364" s="31" t="n">
        <v>0.284261620001884</v>
      </c>
      <c r="N1364" s="31" t="n">
        <v>0.3276759934277425</v>
      </c>
      <c r="O1364" s="33">
        <f>3*L1364+M1364</f>
        <v/>
      </c>
      <c r="P1364" s="33">
        <f>3*N1364+M1364</f>
        <v/>
      </c>
      <c r="Q1364" s="31">
        <f>IF(OR(J1364="",K1364=""),"",SUMPRODUCT(POISSON(Helper!$A$2:$A$122,J1364,FALSE)*POISSON(Helper!$B$2:$B$122,K1364,FALSE)*Helper!$C$2:$C$122))</f>
        <v/>
      </c>
      <c r="R1364" s="31">
        <f>IF(OR(J1364="",K1364=""),"",SUMPRODUCT(POISSON(Helper!$A$2:$A$122,J1364,FALSE)*POISSON(Helper!$B$2:$B$122,K1364,FALSE)*Helper!$D$2:$D$122))</f>
        <v/>
      </c>
      <c r="S1364" s="31">
        <f>IF(Q1364="","",1-Q1364-R1364)</f>
        <v/>
      </c>
      <c r="T1364" s="33">
        <f>IF(Q1364="","",3*Q1364+R1364)</f>
        <v/>
      </c>
      <c r="U1364" s="33">
        <f>IF(Q1364="","",3*S1364+R1364)</f>
        <v/>
      </c>
      <c r="V1364" s="24">
        <f>IF(OR(H1364="",I1364=""),"",IF(H1364&gt;I1364,3,IF(H1364=I1364,1,0)))</f>
        <v/>
      </c>
      <c r="W1364" s="24">
        <f>IF(OR(H1364="",I1364=""),"",IF(I1364&gt;H1364,3,IF(H1364=I1364,1,0)))</f>
        <v/>
      </c>
      <c r="X1364" s="24">
        <f>IF(OR(H1364="",I1364=""),0,1)</f>
        <v/>
      </c>
      <c r="Y1364" s="24" t="n"/>
    </row>
    <row r="1365">
      <c r="A1365" s="24" t="inlineStr">
        <is>
          <t>E2-Wycombe-Oxford</t>
        </is>
      </c>
      <c r="B1365" s="24" t="inlineStr">
        <is>
          <t>E2</t>
        </is>
      </c>
      <c r="C1365" s="24" t="inlineStr">
        <is>
          <t>League One</t>
        </is>
      </c>
      <c r="D1365" s="24" t="n">
        <v>36</v>
      </c>
      <c r="E1365" s="29" t="n">
        <v>46466.625</v>
      </c>
      <c r="F1365" s="24" t="inlineStr">
        <is>
          <t>Wycombe</t>
        </is>
      </c>
      <c r="G1365" s="24" t="inlineStr">
        <is>
          <t>Oxford</t>
        </is>
      </c>
      <c r="H1365" s="37" t="n"/>
      <c r="I1365" s="37" t="n"/>
      <c r="J1365" s="37" t="n"/>
      <c r="K1365" s="37" t="n"/>
      <c r="L1365" s="31" t="n">
        <v>0.4277918978334869</v>
      </c>
      <c r="M1365" s="31" t="n">
        <v>0.2805477562223415</v>
      </c>
      <c r="N1365" s="31" t="n">
        <v>0.2916603459441716</v>
      </c>
      <c r="O1365" s="33">
        <f>3*L1365+M1365</f>
        <v/>
      </c>
      <c r="P1365" s="33">
        <f>3*N1365+M1365</f>
        <v/>
      </c>
      <c r="Q1365" s="31">
        <f>IF(OR(J1365="",K1365=""),"",SUMPRODUCT(POISSON(Helper!$A$2:$A$122,J1365,FALSE)*POISSON(Helper!$B$2:$B$122,K1365,FALSE)*Helper!$C$2:$C$122))</f>
        <v/>
      </c>
      <c r="R1365" s="31">
        <f>IF(OR(J1365="",K1365=""),"",SUMPRODUCT(POISSON(Helper!$A$2:$A$122,J1365,FALSE)*POISSON(Helper!$B$2:$B$122,K1365,FALSE)*Helper!$D$2:$D$122))</f>
        <v/>
      </c>
      <c r="S1365" s="31">
        <f>IF(Q1365="","",1-Q1365-R1365)</f>
        <v/>
      </c>
      <c r="T1365" s="33">
        <f>IF(Q1365="","",3*Q1365+R1365)</f>
        <v/>
      </c>
      <c r="U1365" s="33">
        <f>IF(Q1365="","",3*S1365+R1365)</f>
        <v/>
      </c>
      <c r="V1365" s="24">
        <f>IF(OR(H1365="",I1365=""),"",IF(H1365&gt;I1365,3,IF(H1365=I1365,1,0)))</f>
        <v/>
      </c>
      <c r="W1365" s="24">
        <f>IF(OR(H1365="",I1365=""),"",IF(I1365&gt;H1365,3,IF(H1365=I1365,1,0)))</f>
        <v/>
      </c>
      <c r="X1365" s="24">
        <f>IF(OR(H1365="",I1365=""),0,1)</f>
        <v/>
      </c>
      <c r="Y1365" s="24" t="n"/>
    </row>
    <row r="1366">
      <c r="A1366" s="24" t="inlineStr">
        <is>
          <t>E2-Bradford-Wigan</t>
        </is>
      </c>
      <c r="B1366" s="24" t="inlineStr">
        <is>
          <t>E2</t>
        </is>
      </c>
      <c r="C1366" s="24" t="inlineStr">
        <is>
          <t>League One</t>
        </is>
      </c>
      <c r="D1366" s="24" t="n">
        <v>37</v>
      </c>
      <c r="E1366" s="29" t="n">
        <v>46472.625</v>
      </c>
      <c r="F1366" s="24" t="inlineStr">
        <is>
          <t>Bradford</t>
        </is>
      </c>
      <c r="G1366" s="24" t="inlineStr">
        <is>
          <t>Wigan</t>
        </is>
      </c>
      <c r="H1366" s="37" t="n"/>
      <c r="I1366" s="37" t="n"/>
      <c r="J1366" s="37" t="n"/>
      <c r="K1366" s="37" t="n"/>
      <c r="L1366" s="31" t="n">
        <v>0.4526542967646373</v>
      </c>
      <c r="M1366" s="31" t="n">
        <v>0.2768812579827041</v>
      </c>
      <c r="N1366" s="31" t="n">
        <v>0.2704644452526586</v>
      </c>
      <c r="O1366" s="33">
        <f>3*L1366+M1366</f>
        <v/>
      </c>
      <c r="P1366" s="33">
        <f>3*N1366+M1366</f>
        <v/>
      </c>
      <c r="Q1366" s="31">
        <f>IF(OR(J1366="",K1366=""),"",SUMPRODUCT(POISSON(Helper!$A$2:$A$122,J1366,FALSE)*POISSON(Helper!$B$2:$B$122,K1366,FALSE)*Helper!$C$2:$C$122))</f>
        <v/>
      </c>
      <c r="R1366" s="31">
        <f>IF(OR(J1366="",K1366=""),"",SUMPRODUCT(POISSON(Helper!$A$2:$A$122,J1366,FALSE)*POISSON(Helper!$B$2:$B$122,K1366,FALSE)*Helper!$D$2:$D$122))</f>
        <v/>
      </c>
      <c r="S1366" s="31">
        <f>IF(Q1366="","",1-Q1366-R1366)</f>
        <v/>
      </c>
      <c r="T1366" s="33">
        <f>IF(Q1366="","",3*Q1366+R1366)</f>
        <v/>
      </c>
      <c r="U1366" s="33">
        <f>IF(Q1366="","",3*S1366+R1366)</f>
        <v/>
      </c>
      <c r="V1366" s="24">
        <f>IF(OR(H1366="",I1366=""),"",IF(H1366&gt;I1366,3,IF(H1366=I1366,1,0)))</f>
        <v/>
      </c>
      <c r="W1366" s="24">
        <f>IF(OR(H1366="",I1366=""),"",IF(I1366&gt;H1366,3,IF(H1366=I1366,1,0)))</f>
        <v/>
      </c>
      <c r="X1366" s="24">
        <f>IF(OR(H1366="",I1366=""),0,1)</f>
        <v/>
      </c>
      <c r="Y1366" s="24" t="n"/>
    </row>
    <row r="1367">
      <c r="A1367" s="24" t="inlineStr">
        <is>
          <t>E2-Burton-Stockpor</t>
        </is>
      </c>
      <c r="B1367" s="24" t="inlineStr">
        <is>
          <t>E2</t>
        </is>
      </c>
      <c r="C1367" s="24" t="inlineStr">
        <is>
          <t>League One</t>
        </is>
      </c>
      <c r="D1367" s="24" t="n">
        <v>37</v>
      </c>
      <c r="E1367" s="29" t="n">
        <v>46472.625</v>
      </c>
      <c r="F1367" s="24" t="inlineStr">
        <is>
          <t>Burton</t>
        </is>
      </c>
      <c r="G1367" s="24" t="inlineStr">
        <is>
          <t>Stockport</t>
        </is>
      </c>
      <c r="H1367" s="37" t="n"/>
      <c r="I1367" s="37" t="n"/>
      <c r="J1367" s="37" t="n"/>
      <c r="K1367" s="37" t="n"/>
      <c r="L1367" s="31" t="n">
        <v>0.3217352888325223</v>
      </c>
      <c r="M1367" s="31" t="n">
        <v>0.283854062820527</v>
      </c>
      <c r="N1367" s="31" t="n">
        <v>0.3944106483469507</v>
      </c>
      <c r="O1367" s="33">
        <f>3*L1367+M1367</f>
        <v/>
      </c>
      <c r="P1367" s="33">
        <f>3*N1367+M1367</f>
        <v/>
      </c>
      <c r="Q1367" s="31">
        <f>IF(OR(J1367="",K1367=""),"",SUMPRODUCT(POISSON(Helper!$A$2:$A$122,J1367,FALSE)*POISSON(Helper!$B$2:$B$122,K1367,FALSE)*Helper!$C$2:$C$122))</f>
        <v/>
      </c>
      <c r="R1367" s="31">
        <f>IF(OR(J1367="",K1367=""),"",SUMPRODUCT(POISSON(Helper!$A$2:$A$122,J1367,FALSE)*POISSON(Helper!$B$2:$B$122,K1367,FALSE)*Helper!$D$2:$D$122))</f>
        <v/>
      </c>
      <c r="S1367" s="31">
        <f>IF(Q1367="","",1-Q1367-R1367)</f>
        <v/>
      </c>
      <c r="T1367" s="33">
        <f>IF(Q1367="","",3*Q1367+R1367)</f>
        <v/>
      </c>
      <c r="U1367" s="33">
        <f>IF(Q1367="","",3*S1367+R1367)</f>
        <v/>
      </c>
      <c r="V1367" s="24">
        <f>IF(OR(H1367="",I1367=""),"",IF(H1367&gt;I1367,3,IF(H1367=I1367,1,0)))</f>
        <v/>
      </c>
      <c r="W1367" s="24">
        <f>IF(OR(H1367="",I1367=""),"",IF(I1367&gt;H1367,3,IF(H1367=I1367,1,0)))</f>
        <v/>
      </c>
      <c r="X1367" s="24">
        <f>IF(OR(H1367="",I1367=""),0,1)</f>
        <v/>
      </c>
      <c r="Y1367" s="24" t="n"/>
    </row>
    <row r="1368">
      <c r="A1368" s="24" t="inlineStr">
        <is>
          <t>E2-Doncaste-Blackpoo</t>
        </is>
      </c>
      <c r="B1368" s="24" t="inlineStr">
        <is>
          <t>E2</t>
        </is>
      </c>
      <c r="C1368" s="24" t="inlineStr">
        <is>
          <t>League One</t>
        </is>
      </c>
      <c r="D1368" s="24" t="n">
        <v>37</v>
      </c>
      <c r="E1368" s="29" t="n">
        <v>46472.625</v>
      </c>
      <c r="F1368" s="24" t="inlineStr">
        <is>
          <t>Doncaster</t>
        </is>
      </c>
      <c r="G1368" s="24" t="inlineStr">
        <is>
          <t>Blackpool</t>
        </is>
      </c>
      <c r="H1368" s="37" t="n"/>
      <c r="I1368" s="37" t="n"/>
      <c r="J1368" s="37" t="n"/>
      <c r="K1368" s="37" t="n"/>
      <c r="L1368" s="31" t="n">
        <v>0.3864730691770654</v>
      </c>
      <c r="M1368" s="31" t="n">
        <v>0.2843521848653936</v>
      </c>
      <c r="N1368" s="31" t="n">
        <v>0.3291747459575409</v>
      </c>
      <c r="O1368" s="33">
        <f>3*L1368+M1368</f>
        <v/>
      </c>
      <c r="P1368" s="33">
        <f>3*N1368+M1368</f>
        <v/>
      </c>
      <c r="Q1368" s="31">
        <f>IF(OR(J1368="",K1368=""),"",SUMPRODUCT(POISSON(Helper!$A$2:$A$122,J1368,FALSE)*POISSON(Helper!$B$2:$B$122,K1368,FALSE)*Helper!$C$2:$C$122))</f>
        <v/>
      </c>
      <c r="R1368" s="31">
        <f>IF(OR(J1368="",K1368=""),"",SUMPRODUCT(POISSON(Helper!$A$2:$A$122,J1368,FALSE)*POISSON(Helper!$B$2:$B$122,K1368,FALSE)*Helper!$D$2:$D$122))</f>
        <v/>
      </c>
      <c r="S1368" s="31">
        <f>IF(Q1368="","",1-Q1368-R1368)</f>
        <v/>
      </c>
      <c r="T1368" s="33">
        <f>IF(Q1368="","",3*Q1368+R1368)</f>
        <v/>
      </c>
      <c r="U1368" s="33">
        <f>IF(Q1368="","",3*S1368+R1368)</f>
        <v/>
      </c>
      <c r="V1368" s="24">
        <f>IF(OR(H1368="",I1368=""),"",IF(H1368&gt;I1368,3,IF(H1368=I1368,1,0)))</f>
        <v/>
      </c>
      <c r="W1368" s="24">
        <f>IF(OR(H1368="",I1368=""),"",IF(I1368&gt;H1368,3,IF(H1368=I1368,1,0)))</f>
        <v/>
      </c>
      <c r="X1368" s="24">
        <f>IF(OR(H1368="",I1368=""),0,1)</f>
        <v/>
      </c>
      <c r="Y1368" s="24" t="n"/>
    </row>
    <row r="1369">
      <c r="A1369" s="24" t="inlineStr">
        <is>
          <t>E2-Huddersf-Reading</t>
        </is>
      </c>
      <c r="B1369" s="24" t="inlineStr">
        <is>
          <t>E2</t>
        </is>
      </c>
      <c r="C1369" s="24" t="inlineStr">
        <is>
          <t>League One</t>
        </is>
      </c>
      <c r="D1369" s="24" t="n">
        <v>37</v>
      </c>
      <c r="E1369" s="29" t="n">
        <v>46472.625</v>
      </c>
      <c r="F1369" s="24" t="inlineStr">
        <is>
          <t>Huddersfield</t>
        </is>
      </c>
      <c r="G1369" s="24" t="inlineStr">
        <is>
          <t>Reading</t>
        </is>
      </c>
      <c r="H1369" s="37" t="n"/>
      <c r="I1369" s="37" t="n"/>
      <c r="J1369" s="37" t="n"/>
      <c r="K1369" s="37" t="n"/>
      <c r="L1369" s="31" t="n">
        <v>0.4623692303820011</v>
      </c>
      <c r="M1369" s="31" t="n">
        <v>0.2751838822780071</v>
      </c>
      <c r="N1369" s="31" t="n">
        <v>0.2624468873399919</v>
      </c>
      <c r="O1369" s="33">
        <f>3*L1369+M1369</f>
        <v/>
      </c>
      <c r="P1369" s="33">
        <f>3*N1369+M1369</f>
        <v/>
      </c>
      <c r="Q1369" s="31">
        <f>IF(OR(J1369="",K1369=""),"",SUMPRODUCT(POISSON(Helper!$A$2:$A$122,J1369,FALSE)*POISSON(Helper!$B$2:$B$122,K1369,FALSE)*Helper!$C$2:$C$122))</f>
        <v/>
      </c>
      <c r="R1369" s="31">
        <f>IF(OR(J1369="",K1369=""),"",SUMPRODUCT(POISSON(Helper!$A$2:$A$122,J1369,FALSE)*POISSON(Helper!$B$2:$B$122,K1369,FALSE)*Helper!$D$2:$D$122))</f>
        <v/>
      </c>
      <c r="S1369" s="31">
        <f>IF(Q1369="","",1-Q1369-R1369)</f>
        <v/>
      </c>
      <c r="T1369" s="33">
        <f>IF(Q1369="","",3*Q1369+R1369)</f>
        <v/>
      </c>
      <c r="U1369" s="33">
        <f>IF(Q1369="","",3*S1369+R1369)</f>
        <v/>
      </c>
      <c r="V1369" s="24">
        <f>IF(OR(H1369="",I1369=""),"",IF(H1369&gt;I1369,3,IF(H1369=I1369,1,0)))</f>
        <v/>
      </c>
      <c r="W1369" s="24">
        <f>IF(OR(H1369="",I1369=""),"",IF(I1369&gt;H1369,3,IF(H1369=I1369,1,0)))</f>
        <v/>
      </c>
      <c r="X1369" s="24">
        <f>IF(OR(H1369="",I1369=""),0,1)</f>
        <v/>
      </c>
      <c r="Y1369" s="24" t="n"/>
    </row>
    <row r="1370">
      <c r="A1370" s="24" t="inlineStr">
        <is>
          <t>E2-Leiceste-Wycombe</t>
        </is>
      </c>
      <c r="B1370" s="24" t="inlineStr">
        <is>
          <t>E2</t>
        </is>
      </c>
      <c r="C1370" s="24" t="inlineStr">
        <is>
          <t>League One</t>
        </is>
      </c>
      <c r="D1370" s="24" t="n">
        <v>37</v>
      </c>
      <c r="E1370" s="29" t="n">
        <v>46472.625</v>
      </c>
      <c r="F1370" s="24" t="inlineStr">
        <is>
          <t>Leicester</t>
        </is>
      </c>
      <c r="G1370" s="24" t="inlineStr">
        <is>
          <t>Wycombe</t>
        </is>
      </c>
      <c r="H1370" s="37" t="n"/>
      <c r="I1370" s="37" t="n"/>
      <c r="J1370" s="37" t="n"/>
      <c r="K1370" s="37" t="n"/>
      <c r="L1370" s="31" t="n">
        <v>0.5427650321063658</v>
      </c>
      <c r="M1370" s="31" t="n">
        <v>0.2558678767421291</v>
      </c>
      <c r="N1370" s="31" t="n">
        <v>0.2013670911515051</v>
      </c>
      <c r="O1370" s="33">
        <f>3*L1370+M1370</f>
        <v/>
      </c>
      <c r="P1370" s="33">
        <f>3*N1370+M1370</f>
        <v/>
      </c>
      <c r="Q1370" s="31">
        <f>IF(OR(J1370="",K1370=""),"",SUMPRODUCT(POISSON(Helper!$A$2:$A$122,J1370,FALSE)*POISSON(Helper!$B$2:$B$122,K1370,FALSE)*Helper!$C$2:$C$122))</f>
        <v/>
      </c>
      <c r="R1370" s="31">
        <f>IF(OR(J1370="",K1370=""),"",SUMPRODUCT(POISSON(Helper!$A$2:$A$122,J1370,FALSE)*POISSON(Helper!$B$2:$B$122,K1370,FALSE)*Helper!$D$2:$D$122))</f>
        <v/>
      </c>
      <c r="S1370" s="31">
        <f>IF(Q1370="","",1-Q1370-R1370)</f>
        <v/>
      </c>
      <c r="T1370" s="33">
        <f>IF(Q1370="","",3*Q1370+R1370)</f>
        <v/>
      </c>
      <c r="U1370" s="33">
        <f>IF(Q1370="","",3*S1370+R1370)</f>
        <v/>
      </c>
      <c r="V1370" s="24">
        <f>IF(OR(H1370="",I1370=""),"",IF(H1370&gt;I1370,3,IF(H1370=I1370,1,0)))</f>
        <v/>
      </c>
      <c r="W1370" s="24">
        <f>IF(OR(H1370="",I1370=""),"",IF(I1370&gt;H1370,3,IF(H1370=I1370,1,0)))</f>
        <v/>
      </c>
      <c r="X1370" s="24">
        <f>IF(OR(H1370="",I1370=""),0,1)</f>
        <v/>
      </c>
      <c r="Y1370" s="24" t="n"/>
    </row>
    <row r="1371">
      <c r="A1371" s="24" t="inlineStr">
        <is>
          <t>E2-Luton-Plymouth</t>
        </is>
      </c>
      <c r="B1371" s="24" t="inlineStr">
        <is>
          <t>E2</t>
        </is>
      </c>
      <c r="C1371" s="24" t="inlineStr">
        <is>
          <t>League One</t>
        </is>
      </c>
      <c r="D1371" s="24" t="n">
        <v>37</v>
      </c>
      <c r="E1371" s="29" t="n">
        <v>46472.625</v>
      </c>
      <c r="F1371" s="24" t="inlineStr">
        <is>
          <t>Luton</t>
        </is>
      </c>
      <c r="G1371" s="24" t="inlineStr">
        <is>
          <t>Plymouth</t>
        </is>
      </c>
      <c r="H1371" s="37" t="n"/>
      <c r="I1371" s="37" t="n"/>
      <c r="J1371" s="37" t="n"/>
      <c r="K1371" s="37" t="n"/>
      <c r="L1371" s="31" t="n">
        <v>0.4324870206944652</v>
      </c>
      <c r="M1371" s="31" t="n">
        <v>0.2799316870695605</v>
      </c>
      <c r="N1371" s="31" t="n">
        <v>0.2875812922359743</v>
      </c>
      <c r="O1371" s="33">
        <f>3*L1371+M1371</f>
        <v/>
      </c>
      <c r="P1371" s="33">
        <f>3*N1371+M1371</f>
        <v/>
      </c>
      <c r="Q1371" s="31">
        <f>IF(OR(J1371="",K1371=""),"",SUMPRODUCT(POISSON(Helper!$A$2:$A$122,J1371,FALSE)*POISSON(Helper!$B$2:$B$122,K1371,FALSE)*Helper!$C$2:$C$122))</f>
        <v/>
      </c>
      <c r="R1371" s="31">
        <f>IF(OR(J1371="",K1371=""),"",SUMPRODUCT(POISSON(Helper!$A$2:$A$122,J1371,FALSE)*POISSON(Helper!$B$2:$B$122,K1371,FALSE)*Helper!$D$2:$D$122))</f>
        <v/>
      </c>
      <c r="S1371" s="31">
        <f>IF(Q1371="","",1-Q1371-R1371)</f>
        <v/>
      </c>
      <c r="T1371" s="33">
        <f>IF(Q1371="","",3*Q1371+R1371)</f>
        <v/>
      </c>
      <c r="U1371" s="33">
        <f>IF(Q1371="","",3*S1371+R1371)</f>
        <v/>
      </c>
      <c r="V1371" s="24">
        <f>IF(OR(H1371="",I1371=""),"",IF(H1371&gt;I1371,3,IF(H1371=I1371,1,0)))</f>
        <v/>
      </c>
      <c r="W1371" s="24">
        <f>IF(OR(H1371="",I1371=""),"",IF(I1371&gt;H1371,3,IF(H1371=I1371,1,0)))</f>
        <v/>
      </c>
      <c r="X1371" s="24">
        <f>IF(OR(H1371="",I1371=""),0,1)</f>
        <v/>
      </c>
      <c r="Y1371" s="24" t="n"/>
    </row>
    <row r="1372">
      <c r="A1372" s="24" t="inlineStr">
        <is>
          <t>E2-MKDons-Sheffiel</t>
        </is>
      </c>
      <c r="B1372" s="24" t="inlineStr">
        <is>
          <t>E2</t>
        </is>
      </c>
      <c r="C1372" s="24" t="inlineStr">
        <is>
          <t>League One</t>
        </is>
      </c>
      <c r="D1372" s="24" t="n">
        <v>37</v>
      </c>
      <c r="E1372" s="29" t="n">
        <v>46472.625</v>
      </c>
      <c r="F1372" s="24" t="inlineStr">
        <is>
          <t>MK Dons</t>
        </is>
      </c>
      <c r="G1372" s="24" t="inlineStr">
        <is>
          <t>Sheffield Wed</t>
        </is>
      </c>
      <c r="H1372" s="37" t="n"/>
      <c r="I1372" s="37" t="n"/>
      <c r="J1372" s="37" t="n"/>
      <c r="K1372" s="37" t="n"/>
      <c r="L1372" s="31" t="n">
        <v>0.3701827129280625</v>
      </c>
      <c r="M1372" s="31" t="n">
        <v>0.2850097270590788</v>
      </c>
      <c r="N1372" s="31" t="n">
        <v>0.3448075600128587</v>
      </c>
      <c r="O1372" s="33">
        <f>3*L1372+M1372</f>
        <v/>
      </c>
      <c r="P1372" s="33">
        <f>3*N1372+M1372</f>
        <v/>
      </c>
      <c r="Q1372" s="31">
        <f>IF(OR(J1372="",K1372=""),"",SUMPRODUCT(POISSON(Helper!$A$2:$A$122,J1372,FALSE)*POISSON(Helper!$B$2:$B$122,K1372,FALSE)*Helper!$C$2:$C$122))</f>
        <v/>
      </c>
      <c r="R1372" s="31">
        <f>IF(OR(J1372="",K1372=""),"",SUMPRODUCT(POISSON(Helper!$A$2:$A$122,J1372,FALSE)*POISSON(Helper!$B$2:$B$122,K1372,FALSE)*Helper!$D$2:$D$122))</f>
        <v/>
      </c>
      <c r="S1372" s="31">
        <f>IF(Q1372="","",1-Q1372-R1372)</f>
        <v/>
      </c>
      <c r="T1372" s="33">
        <f>IF(Q1372="","",3*Q1372+R1372)</f>
        <v/>
      </c>
      <c r="U1372" s="33">
        <f>IF(Q1372="","",3*S1372+R1372)</f>
        <v/>
      </c>
      <c r="V1372" s="24">
        <f>IF(OR(H1372="",I1372=""),"",IF(H1372&gt;I1372,3,IF(H1372=I1372,1,0)))</f>
        <v/>
      </c>
      <c r="W1372" s="24">
        <f>IF(OR(H1372="",I1372=""),"",IF(I1372&gt;H1372,3,IF(H1372=I1372,1,0)))</f>
        <v/>
      </c>
      <c r="X1372" s="24">
        <f>IF(OR(H1372="",I1372=""),0,1)</f>
        <v/>
      </c>
      <c r="Y1372" s="24" t="n"/>
    </row>
    <row r="1373">
      <c r="A1373" s="24" t="inlineStr">
        <is>
          <t>E2-Mansfiel-Cambridg</t>
        </is>
      </c>
      <c r="B1373" s="24" t="inlineStr">
        <is>
          <t>E2</t>
        </is>
      </c>
      <c r="C1373" s="24" t="inlineStr">
        <is>
          <t>League One</t>
        </is>
      </c>
      <c r="D1373" s="24" t="n">
        <v>37</v>
      </c>
      <c r="E1373" s="29" t="n">
        <v>46472.625</v>
      </c>
      <c r="F1373" s="24" t="inlineStr">
        <is>
          <t>Mansfield</t>
        </is>
      </c>
      <c r="G1373" s="24" t="inlineStr">
        <is>
          <t>Cambridge</t>
        </is>
      </c>
      <c r="H1373" s="37" t="n"/>
      <c r="I1373" s="37" t="n"/>
      <c r="J1373" s="37" t="n"/>
      <c r="K1373" s="37" t="n"/>
      <c r="L1373" s="31" t="n">
        <v>0.4402883501609304</v>
      </c>
      <c r="M1373" s="31" t="n">
        <v>0.2788286994099199</v>
      </c>
      <c r="N1373" s="31" t="n">
        <v>0.2808829504291497</v>
      </c>
      <c r="O1373" s="33">
        <f>3*L1373+M1373</f>
        <v/>
      </c>
      <c r="P1373" s="33">
        <f>3*N1373+M1373</f>
        <v/>
      </c>
      <c r="Q1373" s="31">
        <f>IF(OR(J1373="",K1373=""),"",SUMPRODUCT(POISSON(Helper!$A$2:$A$122,J1373,FALSE)*POISSON(Helper!$B$2:$B$122,K1373,FALSE)*Helper!$C$2:$C$122))</f>
        <v/>
      </c>
      <c r="R1373" s="31">
        <f>IF(OR(J1373="",K1373=""),"",SUMPRODUCT(POISSON(Helper!$A$2:$A$122,J1373,FALSE)*POISSON(Helper!$B$2:$B$122,K1373,FALSE)*Helper!$D$2:$D$122))</f>
        <v/>
      </c>
      <c r="S1373" s="31">
        <f>IF(Q1373="","",1-Q1373-R1373)</f>
        <v/>
      </c>
      <c r="T1373" s="33">
        <f>IF(Q1373="","",3*Q1373+R1373)</f>
        <v/>
      </c>
      <c r="U1373" s="33">
        <f>IF(Q1373="","",3*S1373+R1373)</f>
        <v/>
      </c>
      <c r="V1373" s="24">
        <f>IF(OR(H1373="",I1373=""),"",IF(H1373&gt;I1373,3,IF(H1373=I1373,1,0)))</f>
        <v/>
      </c>
      <c r="W1373" s="24">
        <f>IF(OR(H1373="",I1373=""),"",IF(I1373&gt;H1373,3,IF(H1373=I1373,1,0)))</f>
        <v/>
      </c>
      <c r="X1373" s="24">
        <f>IF(OR(H1373="",I1373=""),0,1)</f>
        <v/>
      </c>
      <c r="Y1373" s="24" t="n"/>
    </row>
    <row r="1374">
      <c r="A1374" s="24" t="inlineStr">
        <is>
          <t>E2-NottsCou-Barnsley</t>
        </is>
      </c>
      <c r="B1374" s="24" t="inlineStr">
        <is>
          <t>E2</t>
        </is>
      </c>
      <c r="C1374" s="24" t="inlineStr">
        <is>
          <t>League One</t>
        </is>
      </c>
      <c r="D1374" s="24" t="n">
        <v>37</v>
      </c>
      <c r="E1374" s="29" t="n">
        <v>46472.625</v>
      </c>
      <c r="F1374" s="24" t="inlineStr">
        <is>
          <t>Notts County</t>
        </is>
      </c>
      <c r="G1374" s="24" t="inlineStr">
        <is>
          <t>Barnsley</t>
        </is>
      </c>
      <c r="H1374" s="37" t="n"/>
      <c r="I1374" s="37" t="n"/>
      <c r="J1374" s="37" t="n"/>
      <c r="K1374" s="37" t="n"/>
      <c r="L1374" s="31" t="n">
        <v>0.4001473556154308</v>
      </c>
      <c r="M1374" s="31" t="n">
        <v>0.2834235027764432</v>
      </c>
      <c r="N1374" s="31" t="n">
        <v>0.316429141608126</v>
      </c>
      <c r="O1374" s="33">
        <f>3*L1374+M1374</f>
        <v/>
      </c>
      <c r="P1374" s="33">
        <f>3*N1374+M1374</f>
        <v/>
      </c>
      <c r="Q1374" s="31">
        <f>IF(OR(J1374="",K1374=""),"",SUMPRODUCT(POISSON(Helper!$A$2:$A$122,J1374,FALSE)*POISSON(Helper!$B$2:$B$122,K1374,FALSE)*Helper!$C$2:$C$122))</f>
        <v/>
      </c>
      <c r="R1374" s="31">
        <f>IF(OR(J1374="",K1374=""),"",SUMPRODUCT(POISSON(Helper!$A$2:$A$122,J1374,FALSE)*POISSON(Helper!$B$2:$B$122,K1374,FALSE)*Helper!$D$2:$D$122))</f>
        <v/>
      </c>
      <c r="S1374" s="31">
        <f>IF(Q1374="","",1-Q1374-R1374)</f>
        <v/>
      </c>
      <c r="T1374" s="33">
        <f>IF(Q1374="","",3*Q1374+R1374)</f>
        <v/>
      </c>
      <c r="U1374" s="33">
        <f>IF(Q1374="","",3*S1374+R1374)</f>
        <v/>
      </c>
      <c r="V1374" s="24">
        <f>IF(OR(H1374="",I1374=""),"",IF(H1374&gt;I1374,3,IF(H1374=I1374,1,0)))</f>
        <v/>
      </c>
      <c r="W1374" s="24">
        <f>IF(OR(H1374="",I1374=""),"",IF(I1374&gt;H1374,3,IF(H1374=I1374,1,0)))</f>
        <v/>
      </c>
      <c r="X1374" s="24">
        <f>IF(OR(H1374="",I1374=""),0,1)</f>
        <v/>
      </c>
      <c r="Y1374" s="24" t="n"/>
    </row>
    <row r="1375">
      <c r="A1375" s="24" t="inlineStr">
        <is>
          <t>E2-Oxford-LeytonOr</t>
        </is>
      </c>
      <c r="B1375" s="24" t="inlineStr">
        <is>
          <t>E2</t>
        </is>
      </c>
      <c r="C1375" s="24" t="inlineStr">
        <is>
          <t>League One</t>
        </is>
      </c>
      <c r="D1375" s="24" t="n">
        <v>37</v>
      </c>
      <c r="E1375" s="29" t="n">
        <v>46472.625</v>
      </c>
      <c r="F1375" s="24" t="inlineStr">
        <is>
          <t>Oxford</t>
        </is>
      </c>
      <c r="G1375" s="24" t="inlineStr">
        <is>
          <t>Leyton Orient</t>
        </is>
      </c>
      <c r="H1375" s="37" t="n"/>
      <c r="I1375" s="37" t="n"/>
      <c r="J1375" s="37" t="n"/>
      <c r="K1375" s="37" t="n"/>
      <c r="L1375" s="31" t="n">
        <v>0.44419517682706</v>
      </c>
      <c r="M1375" s="31" t="n">
        <v>0.2782395823023589</v>
      </c>
      <c r="N1375" s="31" t="n">
        <v>0.2775652408705811</v>
      </c>
      <c r="O1375" s="33">
        <f>3*L1375+M1375</f>
        <v/>
      </c>
      <c r="P1375" s="33">
        <f>3*N1375+M1375</f>
        <v/>
      </c>
      <c r="Q1375" s="31">
        <f>IF(OR(J1375="",K1375=""),"",SUMPRODUCT(POISSON(Helper!$A$2:$A$122,J1375,FALSE)*POISSON(Helper!$B$2:$B$122,K1375,FALSE)*Helper!$C$2:$C$122))</f>
        <v/>
      </c>
      <c r="R1375" s="31">
        <f>IF(OR(J1375="",K1375=""),"",SUMPRODUCT(POISSON(Helper!$A$2:$A$122,J1375,FALSE)*POISSON(Helper!$B$2:$B$122,K1375,FALSE)*Helper!$D$2:$D$122))</f>
        <v/>
      </c>
      <c r="S1375" s="31">
        <f>IF(Q1375="","",1-Q1375-R1375)</f>
        <v/>
      </c>
      <c r="T1375" s="33">
        <f>IF(Q1375="","",3*Q1375+R1375)</f>
        <v/>
      </c>
      <c r="U1375" s="33">
        <f>IF(Q1375="","",3*S1375+R1375)</f>
        <v/>
      </c>
      <c r="V1375" s="24">
        <f>IF(OR(H1375="",I1375=""),"",IF(H1375&gt;I1375,3,IF(H1375=I1375,1,0)))</f>
        <v/>
      </c>
      <c r="W1375" s="24">
        <f>IF(OR(H1375="",I1375=""),"",IF(I1375&gt;H1375,3,IF(H1375=I1375,1,0)))</f>
        <v/>
      </c>
      <c r="X1375" s="24">
        <f>IF(OR(H1375="",I1375=""),0,1)</f>
        <v/>
      </c>
      <c r="Y1375" s="24" t="n"/>
    </row>
    <row r="1376">
      <c r="A1376" s="24" t="inlineStr">
        <is>
          <t>E2-Peterbor-AFCWimbl</t>
        </is>
      </c>
      <c r="B1376" s="24" t="inlineStr">
        <is>
          <t>E2</t>
        </is>
      </c>
      <c r="C1376" s="24" t="inlineStr">
        <is>
          <t>League One</t>
        </is>
      </c>
      <c r="D1376" s="24" t="n">
        <v>37</v>
      </c>
      <c r="E1376" s="29" t="n">
        <v>46472.625</v>
      </c>
      <c r="F1376" s="24" t="inlineStr">
        <is>
          <t>Peterborough</t>
        </is>
      </c>
      <c r="G1376" s="24" t="inlineStr">
        <is>
          <t>AFC Wimbledon</t>
        </is>
      </c>
      <c r="H1376" s="37" t="n"/>
      <c r="I1376" s="37" t="n"/>
      <c r="J1376" s="37" t="n"/>
      <c r="K1376" s="37" t="n"/>
      <c r="L1376" s="31" t="n">
        <v>0.4623986504720135</v>
      </c>
      <c r="M1376" s="31" t="n">
        <v>0.2751785219327503</v>
      </c>
      <c r="N1376" s="31" t="n">
        <v>0.2624228275952363</v>
      </c>
      <c r="O1376" s="33">
        <f>3*L1376+M1376</f>
        <v/>
      </c>
      <c r="P1376" s="33">
        <f>3*N1376+M1376</f>
        <v/>
      </c>
      <c r="Q1376" s="31">
        <f>IF(OR(J1376="",K1376=""),"",SUMPRODUCT(POISSON(Helper!$A$2:$A$122,J1376,FALSE)*POISSON(Helper!$B$2:$B$122,K1376,FALSE)*Helper!$C$2:$C$122))</f>
        <v/>
      </c>
      <c r="R1376" s="31">
        <f>IF(OR(J1376="",K1376=""),"",SUMPRODUCT(POISSON(Helper!$A$2:$A$122,J1376,FALSE)*POISSON(Helper!$B$2:$B$122,K1376,FALSE)*Helper!$D$2:$D$122))</f>
        <v/>
      </c>
      <c r="S1376" s="31">
        <f>IF(Q1376="","",1-Q1376-R1376)</f>
        <v/>
      </c>
      <c r="T1376" s="33">
        <f>IF(Q1376="","",3*Q1376+R1376)</f>
        <v/>
      </c>
      <c r="U1376" s="33">
        <f>IF(Q1376="","",3*S1376+R1376)</f>
        <v/>
      </c>
      <c r="V1376" s="24">
        <f>IF(OR(H1376="",I1376=""),"",IF(H1376&gt;I1376,3,IF(H1376=I1376,1,0)))</f>
        <v/>
      </c>
      <c r="W1376" s="24">
        <f>IF(OR(H1376="",I1376=""),"",IF(I1376&gt;H1376,3,IF(H1376=I1376,1,0)))</f>
        <v/>
      </c>
      <c r="X1376" s="24">
        <f>IF(OR(H1376="",I1376=""),0,1)</f>
        <v/>
      </c>
      <c r="Y1376" s="24" t="n"/>
    </row>
    <row r="1377">
      <c r="A1377" s="24" t="inlineStr">
        <is>
          <t>E2-Stevenag-Bromley</t>
        </is>
      </c>
      <c r="B1377" s="24" t="inlineStr">
        <is>
          <t>E2</t>
        </is>
      </c>
      <c r="C1377" s="24" t="inlineStr">
        <is>
          <t>League One</t>
        </is>
      </c>
      <c r="D1377" s="24" t="n">
        <v>37</v>
      </c>
      <c r="E1377" s="29" t="n">
        <v>46472.625</v>
      </c>
      <c r="F1377" s="24" t="inlineStr">
        <is>
          <t>Stevenage</t>
        </is>
      </c>
      <c r="G1377" s="24" t="inlineStr">
        <is>
          <t>Bromley</t>
        </is>
      </c>
      <c r="H1377" s="37" t="n"/>
      <c r="I1377" s="37" t="n"/>
      <c r="J1377" s="37" t="n"/>
      <c r="K1377" s="37" t="n"/>
      <c r="L1377" s="31" t="n">
        <v>0.4810568408423753</v>
      </c>
      <c r="M1377" s="31" t="n">
        <v>0.2715166536172971</v>
      </c>
      <c r="N1377" s="31" t="n">
        <v>0.2474265055403276</v>
      </c>
      <c r="O1377" s="33">
        <f>3*L1377+M1377</f>
        <v/>
      </c>
      <c r="P1377" s="33">
        <f>3*N1377+M1377</f>
        <v/>
      </c>
      <c r="Q1377" s="31">
        <f>IF(OR(J1377="",K1377=""),"",SUMPRODUCT(POISSON(Helper!$A$2:$A$122,J1377,FALSE)*POISSON(Helper!$B$2:$B$122,K1377,FALSE)*Helper!$C$2:$C$122))</f>
        <v/>
      </c>
      <c r="R1377" s="31">
        <f>IF(OR(J1377="",K1377=""),"",SUMPRODUCT(POISSON(Helper!$A$2:$A$122,J1377,FALSE)*POISSON(Helper!$B$2:$B$122,K1377,FALSE)*Helper!$D$2:$D$122))</f>
        <v/>
      </c>
      <c r="S1377" s="31">
        <f>IF(Q1377="","",1-Q1377-R1377)</f>
        <v/>
      </c>
      <c r="T1377" s="33">
        <f>IF(Q1377="","",3*Q1377+R1377)</f>
        <v/>
      </c>
      <c r="U1377" s="33">
        <f>IF(Q1377="","",3*S1377+R1377)</f>
        <v/>
      </c>
      <c r="V1377" s="24">
        <f>IF(OR(H1377="",I1377=""),"",IF(H1377&gt;I1377,3,IF(H1377=I1377,1,0)))</f>
        <v/>
      </c>
      <c r="W1377" s="24">
        <f>IF(OR(H1377="",I1377=""),"",IF(I1377&gt;H1377,3,IF(H1377=I1377,1,0)))</f>
        <v/>
      </c>
      <c r="X1377" s="24">
        <f>IF(OR(H1377="",I1377=""),0,1)</f>
        <v/>
      </c>
      <c r="Y1377" s="24" t="n"/>
    </row>
    <row r="1378">
      <c r="A1378" s="24" t="inlineStr">
        <is>
          <t>E2-AFCWimbl-Leiceste</t>
        </is>
      </c>
      <c r="B1378" s="24" t="inlineStr">
        <is>
          <t>E2</t>
        </is>
      </c>
      <c r="C1378" s="24" t="inlineStr">
        <is>
          <t>League One</t>
        </is>
      </c>
      <c r="D1378" s="24" t="n">
        <v>38</v>
      </c>
      <c r="E1378" s="29" t="n">
        <v>46475.625</v>
      </c>
      <c r="F1378" s="24" t="inlineStr">
        <is>
          <t>AFC Wimbledon</t>
        </is>
      </c>
      <c r="G1378" s="24" t="inlineStr">
        <is>
          <t>Leicester</t>
        </is>
      </c>
      <c r="H1378" s="37" t="n"/>
      <c r="I1378" s="37" t="n"/>
      <c r="J1378" s="37" t="n"/>
      <c r="K1378" s="37" t="n"/>
      <c r="L1378" s="31" t="n">
        <v>0.2137601212343411</v>
      </c>
      <c r="M1378" s="31" t="n">
        <v>0.2607838766288817</v>
      </c>
      <c r="N1378" s="31" t="n">
        <v>0.5254560021367772</v>
      </c>
      <c r="O1378" s="33">
        <f>3*L1378+M1378</f>
        <v/>
      </c>
      <c r="P1378" s="33">
        <f>3*N1378+M1378</f>
        <v/>
      </c>
      <c r="Q1378" s="31">
        <f>IF(OR(J1378="",K1378=""),"",SUMPRODUCT(POISSON(Helper!$A$2:$A$122,J1378,FALSE)*POISSON(Helper!$B$2:$B$122,K1378,FALSE)*Helper!$C$2:$C$122))</f>
        <v/>
      </c>
      <c r="R1378" s="31">
        <f>IF(OR(J1378="",K1378=""),"",SUMPRODUCT(POISSON(Helper!$A$2:$A$122,J1378,FALSE)*POISSON(Helper!$B$2:$B$122,K1378,FALSE)*Helper!$D$2:$D$122))</f>
        <v/>
      </c>
      <c r="S1378" s="31">
        <f>IF(Q1378="","",1-Q1378-R1378)</f>
        <v/>
      </c>
      <c r="T1378" s="33">
        <f>IF(Q1378="","",3*Q1378+R1378)</f>
        <v/>
      </c>
      <c r="U1378" s="33">
        <f>IF(Q1378="","",3*S1378+R1378)</f>
        <v/>
      </c>
      <c r="V1378" s="24">
        <f>IF(OR(H1378="",I1378=""),"",IF(H1378&gt;I1378,3,IF(H1378=I1378,1,0)))</f>
        <v/>
      </c>
      <c r="W1378" s="24">
        <f>IF(OR(H1378="",I1378=""),"",IF(I1378&gt;H1378,3,IF(H1378=I1378,1,0)))</f>
        <v/>
      </c>
      <c r="X1378" s="24">
        <f>IF(OR(H1378="",I1378=""),0,1)</f>
        <v/>
      </c>
      <c r="Y1378" s="24" t="n"/>
    </row>
    <row r="1379">
      <c r="A1379" s="24" t="inlineStr">
        <is>
          <t>E2-Barnsley-Mansfiel</t>
        </is>
      </c>
      <c r="B1379" s="24" t="inlineStr">
        <is>
          <t>E2</t>
        </is>
      </c>
      <c r="C1379" s="24" t="inlineStr">
        <is>
          <t>League One</t>
        </is>
      </c>
      <c r="D1379" s="24" t="n">
        <v>38</v>
      </c>
      <c r="E1379" s="29" t="n">
        <v>46475.625</v>
      </c>
      <c r="F1379" s="24" t="inlineStr">
        <is>
          <t>Barnsley</t>
        </is>
      </c>
      <c r="G1379" s="24" t="inlineStr">
        <is>
          <t>Mansfield</t>
        </is>
      </c>
      <c r="H1379" s="37" t="n"/>
      <c r="I1379" s="37" t="n"/>
      <c r="J1379" s="37" t="n"/>
      <c r="K1379" s="37" t="n"/>
      <c r="L1379" s="31" t="n">
        <v>0.4196508840062428</v>
      </c>
      <c r="M1379" s="31" t="n">
        <v>0.2815295264959234</v>
      </c>
      <c r="N1379" s="31" t="n">
        <v>0.2988195894978337</v>
      </c>
      <c r="O1379" s="33">
        <f>3*L1379+M1379</f>
        <v/>
      </c>
      <c r="P1379" s="33">
        <f>3*N1379+M1379</f>
        <v/>
      </c>
      <c r="Q1379" s="31">
        <f>IF(OR(J1379="",K1379=""),"",SUMPRODUCT(POISSON(Helper!$A$2:$A$122,J1379,FALSE)*POISSON(Helper!$B$2:$B$122,K1379,FALSE)*Helper!$C$2:$C$122))</f>
        <v/>
      </c>
      <c r="R1379" s="31">
        <f>IF(OR(J1379="",K1379=""),"",SUMPRODUCT(POISSON(Helper!$A$2:$A$122,J1379,FALSE)*POISSON(Helper!$B$2:$B$122,K1379,FALSE)*Helper!$D$2:$D$122))</f>
        <v/>
      </c>
      <c r="S1379" s="31">
        <f>IF(Q1379="","",1-Q1379-R1379)</f>
        <v/>
      </c>
      <c r="T1379" s="33">
        <f>IF(Q1379="","",3*Q1379+R1379)</f>
        <v/>
      </c>
      <c r="U1379" s="33">
        <f>IF(Q1379="","",3*S1379+R1379)</f>
        <v/>
      </c>
      <c r="V1379" s="24">
        <f>IF(OR(H1379="",I1379=""),"",IF(H1379&gt;I1379,3,IF(H1379=I1379,1,0)))</f>
        <v/>
      </c>
      <c r="W1379" s="24">
        <f>IF(OR(H1379="",I1379=""),"",IF(I1379&gt;H1379,3,IF(H1379=I1379,1,0)))</f>
        <v/>
      </c>
      <c r="X1379" s="24">
        <f>IF(OR(H1379="",I1379=""),0,1)</f>
        <v/>
      </c>
      <c r="Y1379" s="24" t="n"/>
    </row>
    <row r="1380">
      <c r="A1380" s="24" t="inlineStr">
        <is>
          <t>E2-Blackpoo-Oxford</t>
        </is>
      </c>
      <c r="B1380" s="24" t="inlineStr">
        <is>
          <t>E2</t>
        </is>
      </c>
      <c r="C1380" s="24" t="inlineStr">
        <is>
          <t>League One</t>
        </is>
      </c>
      <c r="D1380" s="24" t="n">
        <v>38</v>
      </c>
      <c r="E1380" s="29" t="n">
        <v>46475.625</v>
      </c>
      <c r="F1380" s="24" t="inlineStr">
        <is>
          <t>Blackpool</t>
        </is>
      </c>
      <c r="G1380" s="24" t="inlineStr">
        <is>
          <t>Oxford</t>
        </is>
      </c>
      <c r="H1380" s="37" t="n"/>
      <c r="I1380" s="37" t="n"/>
      <c r="J1380" s="37" t="n"/>
      <c r="K1380" s="37" t="n"/>
      <c r="L1380" s="31" t="n">
        <v>0.4192134555749778</v>
      </c>
      <c r="M1380" s="31" t="n">
        <v>0.2815791406530563</v>
      </c>
      <c r="N1380" s="31" t="n">
        <v>0.2992074037719659</v>
      </c>
      <c r="O1380" s="33">
        <f>3*L1380+M1380</f>
        <v/>
      </c>
      <c r="P1380" s="33">
        <f>3*N1380+M1380</f>
        <v/>
      </c>
      <c r="Q1380" s="31">
        <f>IF(OR(J1380="",K1380=""),"",SUMPRODUCT(POISSON(Helper!$A$2:$A$122,J1380,FALSE)*POISSON(Helper!$B$2:$B$122,K1380,FALSE)*Helper!$C$2:$C$122))</f>
        <v/>
      </c>
      <c r="R1380" s="31">
        <f>IF(OR(J1380="",K1380=""),"",SUMPRODUCT(POISSON(Helper!$A$2:$A$122,J1380,FALSE)*POISSON(Helper!$B$2:$B$122,K1380,FALSE)*Helper!$D$2:$D$122))</f>
        <v/>
      </c>
      <c r="S1380" s="31">
        <f>IF(Q1380="","",1-Q1380-R1380)</f>
        <v/>
      </c>
      <c r="T1380" s="33">
        <f>IF(Q1380="","",3*Q1380+R1380)</f>
        <v/>
      </c>
      <c r="U1380" s="33">
        <f>IF(Q1380="","",3*S1380+R1380)</f>
        <v/>
      </c>
      <c r="V1380" s="24">
        <f>IF(OR(H1380="",I1380=""),"",IF(H1380&gt;I1380,3,IF(H1380=I1380,1,0)))</f>
        <v/>
      </c>
      <c r="W1380" s="24">
        <f>IF(OR(H1380="",I1380=""),"",IF(I1380&gt;H1380,3,IF(H1380=I1380,1,0)))</f>
        <v/>
      </c>
      <c r="X1380" s="24">
        <f>IF(OR(H1380="",I1380=""),0,1)</f>
        <v/>
      </c>
      <c r="Y1380" s="24" t="n"/>
    </row>
    <row r="1381">
      <c r="A1381" s="24" t="inlineStr">
        <is>
          <t>E2-Bromley-Doncaste</t>
        </is>
      </c>
      <c r="B1381" s="24" t="inlineStr">
        <is>
          <t>E2</t>
        </is>
      </c>
      <c r="C1381" s="24" t="inlineStr">
        <is>
          <t>League One</t>
        </is>
      </c>
      <c r="D1381" s="24" t="n">
        <v>38</v>
      </c>
      <c r="E1381" s="29" t="n">
        <v>46475.625</v>
      </c>
      <c r="F1381" s="24" t="inlineStr">
        <is>
          <t>Bromley</t>
        </is>
      </c>
      <c r="G1381" s="24" t="inlineStr">
        <is>
          <t>Doncaster</t>
        </is>
      </c>
      <c r="H1381" s="37" t="n"/>
      <c r="I1381" s="37" t="n"/>
      <c r="J1381" s="37" t="n"/>
      <c r="K1381" s="37" t="n"/>
      <c r="L1381" s="31" t="n">
        <v>0.3403143210163416</v>
      </c>
      <c r="M1381" s="31" t="n">
        <v>0.2848736683146487</v>
      </c>
      <c r="N1381" s="31" t="n">
        <v>0.3748120106690098</v>
      </c>
      <c r="O1381" s="33">
        <f>3*L1381+M1381</f>
        <v/>
      </c>
      <c r="P1381" s="33">
        <f>3*N1381+M1381</f>
        <v/>
      </c>
      <c r="Q1381" s="31">
        <f>IF(OR(J1381="",K1381=""),"",SUMPRODUCT(POISSON(Helper!$A$2:$A$122,J1381,FALSE)*POISSON(Helper!$B$2:$B$122,K1381,FALSE)*Helper!$C$2:$C$122))</f>
        <v/>
      </c>
      <c r="R1381" s="31">
        <f>IF(OR(J1381="",K1381=""),"",SUMPRODUCT(POISSON(Helper!$A$2:$A$122,J1381,FALSE)*POISSON(Helper!$B$2:$B$122,K1381,FALSE)*Helper!$D$2:$D$122))</f>
        <v/>
      </c>
      <c r="S1381" s="31">
        <f>IF(Q1381="","",1-Q1381-R1381)</f>
        <v/>
      </c>
      <c r="T1381" s="33">
        <f>IF(Q1381="","",3*Q1381+R1381)</f>
        <v/>
      </c>
      <c r="U1381" s="33">
        <f>IF(Q1381="","",3*S1381+R1381)</f>
        <v/>
      </c>
      <c r="V1381" s="24">
        <f>IF(OR(H1381="",I1381=""),"",IF(H1381&gt;I1381,3,IF(H1381=I1381,1,0)))</f>
        <v/>
      </c>
      <c r="W1381" s="24">
        <f>IF(OR(H1381="",I1381=""),"",IF(I1381&gt;H1381,3,IF(H1381=I1381,1,0)))</f>
        <v/>
      </c>
      <c r="X1381" s="24">
        <f>IF(OR(H1381="",I1381=""),0,1)</f>
        <v/>
      </c>
      <c r="Y1381" s="24" t="n"/>
    </row>
    <row r="1382">
      <c r="A1382" s="24" t="inlineStr">
        <is>
          <t>E2-Cambridg-MKDons</t>
        </is>
      </c>
      <c r="B1382" s="24" t="inlineStr">
        <is>
          <t>E2</t>
        </is>
      </c>
      <c r="C1382" s="24" t="inlineStr">
        <is>
          <t>League One</t>
        </is>
      </c>
      <c r="D1382" s="24" t="n">
        <v>38</v>
      </c>
      <c r="E1382" s="29" t="n">
        <v>46475.625</v>
      </c>
      <c r="F1382" s="24" t="inlineStr">
        <is>
          <t>Cambridge</t>
        </is>
      </c>
      <c r="G1382" s="24" t="inlineStr">
        <is>
          <t>MK Dons</t>
        </is>
      </c>
      <c r="H1382" s="37" t="n"/>
      <c r="I1382" s="37" t="n"/>
      <c r="J1382" s="37" t="n"/>
      <c r="K1382" s="37" t="n"/>
      <c r="L1382" s="31" t="n">
        <v>0.3300046205768728</v>
      </c>
      <c r="M1382" s="31" t="n">
        <v>0.2844002267026998</v>
      </c>
      <c r="N1382" s="31" t="n">
        <v>0.3855951527204274</v>
      </c>
      <c r="O1382" s="33">
        <f>3*L1382+M1382</f>
        <v/>
      </c>
      <c r="P1382" s="33">
        <f>3*N1382+M1382</f>
        <v/>
      </c>
      <c r="Q1382" s="31">
        <f>IF(OR(J1382="",K1382=""),"",SUMPRODUCT(POISSON(Helper!$A$2:$A$122,J1382,FALSE)*POISSON(Helper!$B$2:$B$122,K1382,FALSE)*Helper!$C$2:$C$122))</f>
        <v/>
      </c>
      <c r="R1382" s="31">
        <f>IF(OR(J1382="",K1382=""),"",SUMPRODUCT(POISSON(Helper!$A$2:$A$122,J1382,FALSE)*POISSON(Helper!$B$2:$B$122,K1382,FALSE)*Helper!$D$2:$D$122))</f>
        <v/>
      </c>
      <c r="S1382" s="31">
        <f>IF(Q1382="","",1-Q1382-R1382)</f>
        <v/>
      </c>
      <c r="T1382" s="33">
        <f>IF(Q1382="","",3*Q1382+R1382)</f>
        <v/>
      </c>
      <c r="U1382" s="33">
        <f>IF(Q1382="","",3*S1382+R1382)</f>
        <v/>
      </c>
      <c r="V1382" s="24">
        <f>IF(OR(H1382="",I1382=""),"",IF(H1382&gt;I1382,3,IF(H1382=I1382,1,0)))</f>
        <v/>
      </c>
      <c r="W1382" s="24">
        <f>IF(OR(H1382="",I1382=""),"",IF(I1382&gt;H1382,3,IF(H1382=I1382,1,0)))</f>
        <v/>
      </c>
      <c r="X1382" s="24">
        <f>IF(OR(H1382="",I1382=""),0,1)</f>
        <v/>
      </c>
      <c r="Y1382" s="24" t="n"/>
    </row>
    <row r="1383">
      <c r="A1383" s="24" t="inlineStr">
        <is>
          <t>E2-LeytonOr-Huddersf</t>
        </is>
      </c>
      <c r="B1383" s="24" t="inlineStr">
        <is>
          <t>E2</t>
        </is>
      </c>
      <c r="C1383" s="24" t="inlineStr">
        <is>
          <t>League One</t>
        </is>
      </c>
      <c r="D1383" s="24" t="n">
        <v>38</v>
      </c>
      <c r="E1383" s="29" t="n">
        <v>46475.625</v>
      </c>
      <c r="F1383" s="24" t="inlineStr">
        <is>
          <t>Leyton Orient</t>
        </is>
      </c>
      <c r="G1383" s="24" t="inlineStr">
        <is>
          <t>Huddersfield</t>
        </is>
      </c>
      <c r="H1383" s="37" t="n"/>
      <c r="I1383" s="37" t="n"/>
      <c r="J1383" s="37" t="n"/>
      <c r="K1383" s="37" t="n"/>
      <c r="L1383" s="31" t="n">
        <v>0.3361183780233517</v>
      </c>
      <c r="M1383" s="31" t="n">
        <v>0.2847083387697213</v>
      </c>
      <c r="N1383" s="31" t="n">
        <v>0.3791732832069271</v>
      </c>
      <c r="O1383" s="33">
        <f>3*L1383+M1383</f>
        <v/>
      </c>
      <c r="P1383" s="33">
        <f>3*N1383+M1383</f>
        <v/>
      </c>
      <c r="Q1383" s="31">
        <f>IF(OR(J1383="",K1383=""),"",SUMPRODUCT(POISSON(Helper!$A$2:$A$122,J1383,FALSE)*POISSON(Helper!$B$2:$B$122,K1383,FALSE)*Helper!$C$2:$C$122))</f>
        <v/>
      </c>
      <c r="R1383" s="31">
        <f>IF(OR(J1383="",K1383=""),"",SUMPRODUCT(POISSON(Helper!$A$2:$A$122,J1383,FALSE)*POISSON(Helper!$B$2:$B$122,K1383,FALSE)*Helper!$D$2:$D$122))</f>
        <v/>
      </c>
      <c r="S1383" s="31">
        <f>IF(Q1383="","",1-Q1383-R1383)</f>
        <v/>
      </c>
      <c r="T1383" s="33">
        <f>IF(Q1383="","",3*Q1383+R1383)</f>
        <v/>
      </c>
      <c r="U1383" s="33">
        <f>IF(Q1383="","",3*S1383+R1383)</f>
        <v/>
      </c>
      <c r="V1383" s="24">
        <f>IF(OR(H1383="",I1383=""),"",IF(H1383&gt;I1383,3,IF(H1383=I1383,1,0)))</f>
        <v/>
      </c>
      <c r="W1383" s="24">
        <f>IF(OR(H1383="",I1383=""),"",IF(I1383&gt;H1383,3,IF(H1383=I1383,1,0)))</f>
        <v/>
      </c>
      <c r="X1383" s="24">
        <f>IF(OR(H1383="",I1383=""),0,1)</f>
        <v/>
      </c>
      <c r="Y1383" s="24" t="n"/>
    </row>
    <row r="1384">
      <c r="A1384" s="24" t="inlineStr">
        <is>
          <t>E2-Plymouth-NottsCou</t>
        </is>
      </c>
      <c r="B1384" s="24" t="inlineStr">
        <is>
          <t>E2</t>
        </is>
      </c>
      <c r="C1384" s="24" t="inlineStr">
        <is>
          <t>League One</t>
        </is>
      </c>
      <c r="D1384" s="24" t="n">
        <v>38</v>
      </c>
      <c r="E1384" s="29" t="n">
        <v>46475.625</v>
      </c>
      <c r="F1384" s="24" t="inlineStr">
        <is>
          <t>Plymouth</t>
        </is>
      </c>
      <c r="G1384" s="24" t="inlineStr">
        <is>
          <t>Notts County</t>
        </is>
      </c>
      <c r="H1384" s="37" t="n"/>
      <c r="I1384" s="37" t="n"/>
      <c r="J1384" s="37" t="n"/>
      <c r="K1384" s="37" t="n"/>
      <c r="L1384" s="31" t="n">
        <v>0.4834098406335534</v>
      </c>
      <c r="M1384" s="31" t="n">
        <v>0.2710181975399088</v>
      </c>
      <c r="N1384" s="31" t="n">
        <v>0.2455719618265378</v>
      </c>
      <c r="O1384" s="33">
        <f>3*L1384+M1384</f>
        <v/>
      </c>
      <c r="P1384" s="33">
        <f>3*N1384+M1384</f>
        <v/>
      </c>
      <c r="Q1384" s="31">
        <f>IF(OR(J1384="",K1384=""),"",SUMPRODUCT(POISSON(Helper!$A$2:$A$122,J1384,FALSE)*POISSON(Helper!$B$2:$B$122,K1384,FALSE)*Helper!$C$2:$C$122))</f>
        <v/>
      </c>
      <c r="R1384" s="31">
        <f>IF(OR(J1384="",K1384=""),"",SUMPRODUCT(POISSON(Helper!$A$2:$A$122,J1384,FALSE)*POISSON(Helper!$B$2:$B$122,K1384,FALSE)*Helper!$D$2:$D$122))</f>
        <v/>
      </c>
      <c r="S1384" s="31">
        <f>IF(Q1384="","",1-Q1384-R1384)</f>
        <v/>
      </c>
      <c r="T1384" s="33">
        <f>IF(Q1384="","",3*Q1384+R1384)</f>
        <v/>
      </c>
      <c r="U1384" s="33">
        <f>IF(Q1384="","",3*S1384+R1384)</f>
        <v/>
      </c>
      <c r="V1384" s="24">
        <f>IF(OR(H1384="",I1384=""),"",IF(H1384&gt;I1384,3,IF(H1384=I1384,1,0)))</f>
        <v/>
      </c>
      <c r="W1384" s="24">
        <f>IF(OR(H1384="",I1384=""),"",IF(I1384&gt;H1384,3,IF(H1384=I1384,1,0)))</f>
        <v/>
      </c>
      <c r="X1384" s="24">
        <f>IF(OR(H1384="",I1384=""),0,1)</f>
        <v/>
      </c>
      <c r="Y1384" s="24" t="n"/>
    </row>
    <row r="1385">
      <c r="A1385" s="24" t="inlineStr">
        <is>
          <t>E2-Reading-Stevenag</t>
        </is>
      </c>
      <c r="B1385" s="24" t="inlineStr">
        <is>
          <t>E2</t>
        </is>
      </c>
      <c r="C1385" s="24" t="inlineStr">
        <is>
          <t>League One</t>
        </is>
      </c>
      <c r="D1385" s="24" t="n">
        <v>38</v>
      </c>
      <c r="E1385" s="29" t="n">
        <v>46475.625</v>
      </c>
      <c r="F1385" s="24" t="inlineStr">
        <is>
          <t>Reading</t>
        </is>
      </c>
      <c r="G1385" s="24" t="inlineStr">
        <is>
          <t>Stevenage</t>
        </is>
      </c>
      <c r="H1385" s="37" t="n"/>
      <c r="I1385" s="37" t="n"/>
      <c r="J1385" s="37" t="n"/>
      <c r="K1385" s="37" t="n"/>
      <c r="L1385" s="31" t="n">
        <v>0.4327980083220974</v>
      </c>
      <c r="M1385" s="31" t="n">
        <v>0.2798896064605967</v>
      </c>
      <c r="N1385" s="31" t="n">
        <v>0.287312385217306</v>
      </c>
      <c r="O1385" s="33">
        <f>3*L1385+M1385</f>
        <v/>
      </c>
      <c r="P1385" s="33">
        <f>3*N1385+M1385</f>
        <v/>
      </c>
      <c r="Q1385" s="31">
        <f>IF(OR(J1385="",K1385=""),"",SUMPRODUCT(POISSON(Helper!$A$2:$A$122,J1385,FALSE)*POISSON(Helper!$B$2:$B$122,K1385,FALSE)*Helper!$C$2:$C$122))</f>
        <v/>
      </c>
      <c r="R1385" s="31">
        <f>IF(OR(J1385="",K1385=""),"",SUMPRODUCT(POISSON(Helper!$A$2:$A$122,J1385,FALSE)*POISSON(Helper!$B$2:$B$122,K1385,FALSE)*Helper!$D$2:$D$122))</f>
        <v/>
      </c>
      <c r="S1385" s="31">
        <f>IF(Q1385="","",1-Q1385-R1385)</f>
        <v/>
      </c>
      <c r="T1385" s="33">
        <f>IF(Q1385="","",3*Q1385+R1385)</f>
        <v/>
      </c>
      <c r="U1385" s="33">
        <f>IF(Q1385="","",3*S1385+R1385)</f>
        <v/>
      </c>
      <c r="V1385" s="24">
        <f>IF(OR(H1385="",I1385=""),"",IF(H1385&gt;I1385,3,IF(H1385=I1385,1,0)))</f>
        <v/>
      </c>
      <c r="W1385" s="24">
        <f>IF(OR(H1385="",I1385=""),"",IF(I1385&gt;H1385,3,IF(H1385=I1385,1,0)))</f>
        <v/>
      </c>
      <c r="X1385" s="24">
        <f>IF(OR(H1385="",I1385=""),0,1)</f>
        <v/>
      </c>
      <c r="Y1385" s="24" t="n"/>
    </row>
    <row r="1386">
      <c r="A1386" s="24" t="inlineStr">
        <is>
          <t>E2-Sheffiel-Burton</t>
        </is>
      </c>
      <c r="B1386" s="24" t="inlineStr">
        <is>
          <t>E2</t>
        </is>
      </c>
      <c r="C1386" s="24" t="inlineStr">
        <is>
          <t>League One</t>
        </is>
      </c>
      <c r="D1386" s="24" t="n">
        <v>38</v>
      </c>
      <c r="E1386" s="29" t="n">
        <v>46475.625</v>
      </c>
      <c r="F1386" s="24" t="inlineStr">
        <is>
          <t>Sheffield Wed</t>
        </is>
      </c>
      <c r="G1386" s="24" t="inlineStr">
        <is>
          <t>Burton</t>
        </is>
      </c>
      <c r="H1386" s="37" t="n"/>
      <c r="I1386" s="37" t="n"/>
      <c r="J1386" s="37" t="n"/>
      <c r="K1386" s="37" t="n"/>
      <c r="L1386" s="31" t="n">
        <v>0.5519229636078929</v>
      </c>
      <c r="M1386" s="31" t="n">
        <v>0.2531076903574321</v>
      </c>
      <c r="N1386" s="31" t="n">
        <v>0.1949693460346749</v>
      </c>
      <c r="O1386" s="33">
        <f>3*L1386+M1386</f>
        <v/>
      </c>
      <c r="P1386" s="33">
        <f>3*N1386+M1386</f>
        <v/>
      </c>
      <c r="Q1386" s="31">
        <f>IF(OR(J1386="",K1386=""),"",SUMPRODUCT(POISSON(Helper!$A$2:$A$122,J1386,FALSE)*POISSON(Helper!$B$2:$B$122,K1386,FALSE)*Helper!$C$2:$C$122))</f>
        <v/>
      </c>
      <c r="R1386" s="31">
        <f>IF(OR(J1386="",K1386=""),"",SUMPRODUCT(POISSON(Helper!$A$2:$A$122,J1386,FALSE)*POISSON(Helper!$B$2:$B$122,K1386,FALSE)*Helper!$D$2:$D$122))</f>
        <v/>
      </c>
      <c r="S1386" s="31">
        <f>IF(Q1386="","",1-Q1386-R1386)</f>
        <v/>
      </c>
      <c r="T1386" s="33">
        <f>IF(Q1386="","",3*Q1386+R1386)</f>
        <v/>
      </c>
      <c r="U1386" s="33">
        <f>IF(Q1386="","",3*S1386+R1386)</f>
        <v/>
      </c>
      <c r="V1386" s="24">
        <f>IF(OR(H1386="",I1386=""),"",IF(H1386&gt;I1386,3,IF(H1386=I1386,1,0)))</f>
        <v/>
      </c>
      <c r="W1386" s="24">
        <f>IF(OR(H1386="",I1386=""),"",IF(I1386&gt;H1386,3,IF(H1386=I1386,1,0)))</f>
        <v/>
      </c>
      <c r="X1386" s="24">
        <f>IF(OR(H1386="",I1386=""),0,1)</f>
        <v/>
      </c>
      <c r="Y1386" s="24" t="n"/>
    </row>
    <row r="1387">
      <c r="A1387" s="24" t="inlineStr">
        <is>
          <t>E2-Stockpor-Bradford</t>
        </is>
      </c>
      <c r="B1387" s="24" t="inlineStr">
        <is>
          <t>E2</t>
        </is>
      </c>
      <c r="C1387" s="24" t="inlineStr">
        <is>
          <t>League One</t>
        </is>
      </c>
      <c r="D1387" s="24" t="n">
        <v>38</v>
      </c>
      <c r="E1387" s="29" t="n">
        <v>46475.625</v>
      </c>
      <c r="F1387" s="24" t="inlineStr">
        <is>
          <t>Stockport</t>
        </is>
      </c>
      <c r="G1387" s="24" t="inlineStr">
        <is>
          <t>Bradford</t>
        </is>
      </c>
      <c r="H1387" s="37" t="n"/>
      <c r="I1387" s="37" t="n"/>
      <c r="J1387" s="37" t="n"/>
      <c r="K1387" s="37" t="n"/>
      <c r="L1387" s="31" t="n">
        <v>0.4224578701720346</v>
      </c>
      <c r="M1387" s="31" t="n">
        <v>0.2812035032601892</v>
      </c>
      <c r="N1387" s="31" t="n">
        <v>0.2963386265677763</v>
      </c>
      <c r="O1387" s="33">
        <f>3*L1387+M1387</f>
        <v/>
      </c>
      <c r="P1387" s="33">
        <f>3*N1387+M1387</f>
        <v/>
      </c>
      <c r="Q1387" s="31">
        <f>IF(OR(J1387="",K1387=""),"",SUMPRODUCT(POISSON(Helper!$A$2:$A$122,J1387,FALSE)*POISSON(Helper!$B$2:$B$122,K1387,FALSE)*Helper!$C$2:$C$122))</f>
        <v/>
      </c>
      <c r="R1387" s="31">
        <f>IF(OR(J1387="",K1387=""),"",SUMPRODUCT(POISSON(Helper!$A$2:$A$122,J1387,FALSE)*POISSON(Helper!$B$2:$B$122,K1387,FALSE)*Helper!$D$2:$D$122))</f>
        <v/>
      </c>
      <c r="S1387" s="31">
        <f>IF(Q1387="","",1-Q1387-R1387)</f>
        <v/>
      </c>
      <c r="T1387" s="33">
        <f>IF(Q1387="","",3*Q1387+R1387)</f>
        <v/>
      </c>
      <c r="U1387" s="33">
        <f>IF(Q1387="","",3*S1387+R1387)</f>
        <v/>
      </c>
      <c r="V1387" s="24">
        <f>IF(OR(H1387="",I1387=""),"",IF(H1387&gt;I1387,3,IF(H1387=I1387,1,0)))</f>
        <v/>
      </c>
      <c r="W1387" s="24">
        <f>IF(OR(H1387="",I1387=""),"",IF(I1387&gt;H1387,3,IF(H1387=I1387,1,0)))</f>
        <v/>
      </c>
      <c r="X1387" s="24">
        <f>IF(OR(H1387="",I1387=""),0,1)</f>
        <v/>
      </c>
      <c r="Y1387" s="24" t="n"/>
    </row>
    <row r="1388">
      <c r="A1388" s="24" t="inlineStr">
        <is>
          <t>E2-Wigan-Luton</t>
        </is>
      </c>
      <c r="B1388" s="24" t="inlineStr">
        <is>
          <t>E2</t>
        </is>
      </c>
      <c r="C1388" s="24" t="inlineStr">
        <is>
          <t>League One</t>
        </is>
      </c>
      <c r="D1388" s="24" t="n">
        <v>38</v>
      </c>
      <c r="E1388" s="29" t="n">
        <v>46475.625</v>
      </c>
      <c r="F1388" s="24" t="inlineStr">
        <is>
          <t>Wigan</t>
        </is>
      </c>
      <c r="G1388" s="24" t="inlineStr">
        <is>
          <t>Luton</t>
        </is>
      </c>
      <c r="H1388" s="37" t="n"/>
      <c r="I1388" s="37" t="n"/>
      <c r="J1388" s="37" t="n"/>
      <c r="K1388" s="37" t="n"/>
      <c r="L1388" s="31" t="n">
        <v>0.3334018396621222</v>
      </c>
      <c r="M1388" s="31" t="n">
        <v>0.2845813492815701</v>
      </c>
      <c r="N1388" s="31" t="n">
        <v>0.3820168110563078</v>
      </c>
      <c r="O1388" s="33">
        <f>3*L1388+M1388</f>
        <v/>
      </c>
      <c r="P1388" s="33">
        <f>3*N1388+M1388</f>
        <v/>
      </c>
      <c r="Q1388" s="31">
        <f>IF(OR(J1388="",K1388=""),"",SUMPRODUCT(POISSON(Helper!$A$2:$A$122,J1388,FALSE)*POISSON(Helper!$B$2:$B$122,K1388,FALSE)*Helper!$C$2:$C$122))</f>
        <v/>
      </c>
      <c r="R1388" s="31">
        <f>IF(OR(J1388="",K1388=""),"",SUMPRODUCT(POISSON(Helper!$A$2:$A$122,J1388,FALSE)*POISSON(Helper!$B$2:$B$122,K1388,FALSE)*Helper!$D$2:$D$122))</f>
        <v/>
      </c>
      <c r="S1388" s="31">
        <f>IF(Q1388="","",1-Q1388-R1388)</f>
        <v/>
      </c>
      <c r="T1388" s="33">
        <f>IF(Q1388="","",3*Q1388+R1388)</f>
        <v/>
      </c>
      <c r="U1388" s="33">
        <f>IF(Q1388="","",3*S1388+R1388)</f>
        <v/>
      </c>
      <c r="V1388" s="24">
        <f>IF(OR(H1388="",I1388=""),"",IF(H1388&gt;I1388,3,IF(H1388=I1388,1,0)))</f>
        <v/>
      </c>
      <c r="W1388" s="24">
        <f>IF(OR(H1388="",I1388=""),"",IF(I1388&gt;H1388,3,IF(H1388=I1388,1,0)))</f>
        <v/>
      </c>
      <c r="X1388" s="24">
        <f>IF(OR(H1388="",I1388=""),0,1)</f>
        <v/>
      </c>
      <c r="Y1388" s="24" t="n"/>
    </row>
    <row r="1389">
      <c r="A1389" s="24" t="inlineStr">
        <is>
          <t>E2-Wycombe-Peterbor</t>
        </is>
      </c>
      <c r="B1389" s="24" t="inlineStr">
        <is>
          <t>E2</t>
        </is>
      </c>
      <c r="C1389" s="24" t="inlineStr">
        <is>
          <t>League One</t>
        </is>
      </c>
      <c r="D1389" s="24" t="n">
        <v>38</v>
      </c>
      <c r="E1389" s="29" t="n">
        <v>46475.625</v>
      </c>
      <c r="F1389" s="24" t="inlineStr">
        <is>
          <t>Wycombe</t>
        </is>
      </c>
      <c r="G1389" s="24" t="inlineStr">
        <is>
          <t>Peterborough</t>
        </is>
      </c>
      <c r="H1389" s="37" t="n"/>
      <c r="I1389" s="37" t="n"/>
      <c r="J1389" s="37" t="n"/>
      <c r="K1389" s="37" t="n"/>
      <c r="L1389" s="31" t="n">
        <v>0.4572897327445805</v>
      </c>
      <c r="M1389" s="31" t="n">
        <v>0.2760895093291995</v>
      </c>
      <c r="N1389" s="31" t="n">
        <v>0.26662075792622</v>
      </c>
      <c r="O1389" s="33">
        <f>3*L1389+M1389</f>
        <v/>
      </c>
      <c r="P1389" s="33">
        <f>3*N1389+M1389</f>
        <v/>
      </c>
      <c r="Q1389" s="31">
        <f>IF(OR(J1389="",K1389=""),"",SUMPRODUCT(POISSON(Helper!$A$2:$A$122,J1389,FALSE)*POISSON(Helper!$B$2:$B$122,K1389,FALSE)*Helper!$C$2:$C$122))</f>
        <v/>
      </c>
      <c r="R1389" s="31">
        <f>IF(OR(J1389="",K1389=""),"",SUMPRODUCT(POISSON(Helper!$A$2:$A$122,J1389,FALSE)*POISSON(Helper!$B$2:$B$122,K1389,FALSE)*Helper!$D$2:$D$122))</f>
        <v/>
      </c>
      <c r="S1389" s="31">
        <f>IF(Q1389="","",1-Q1389-R1389)</f>
        <v/>
      </c>
      <c r="T1389" s="33">
        <f>IF(Q1389="","",3*Q1389+R1389)</f>
        <v/>
      </c>
      <c r="U1389" s="33">
        <f>IF(Q1389="","",3*S1389+R1389)</f>
        <v/>
      </c>
      <c r="V1389" s="24">
        <f>IF(OR(H1389="",I1389=""),"",IF(H1389&gt;I1389,3,IF(H1389=I1389,1,0)))</f>
        <v/>
      </c>
      <c r="W1389" s="24">
        <f>IF(OR(H1389="",I1389=""),"",IF(I1389&gt;H1389,3,IF(H1389=I1389,1,0)))</f>
        <v/>
      </c>
      <c r="X1389" s="24">
        <f>IF(OR(H1389="",I1389=""),0,1)</f>
        <v/>
      </c>
      <c r="Y1389" s="24" t="n"/>
    </row>
    <row r="1390">
      <c r="A1390" s="24" t="inlineStr">
        <is>
          <t>E2-Bradford-Blackpoo</t>
        </is>
      </c>
      <c r="B1390" s="24" t="inlineStr">
        <is>
          <t>E2</t>
        </is>
      </c>
      <c r="C1390" s="24" t="inlineStr">
        <is>
          <t>League One</t>
        </is>
      </c>
      <c r="D1390" s="24" t="n">
        <v>39</v>
      </c>
      <c r="E1390" s="29" t="n">
        <v>46480.625</v>
      </c>
      <c r="F1390" s="24" t="inlineStr">
        <is>
          <t>Bradford</t>
        </is>
      </c>
      <c r="G1390" s="24" t="inlineStr">
        <is>
          <t>Blackpool</t>
        </is>
      </c>
      <c r="H1390" s="37" t="n"/>
      <c r="I1390" s="37" t="n"/>
      <c r="J1390" s="37" t="n"/>
      <c r="K1390" s="37" t="n"/>
      <c r="L1390" s="31" t="n">
        <v>0.4281920286706996</v>
      </c>
      <c r="M1390" s="31" t="n">
        <v>0.2804966651759598</v>
      </c>
      <c r="N1390" s="31" t="n">
        <v>0.2913113061533406</v>
      </c>
      <c r="O1390" s="33">
        <f>3*L1390+M1390</f>
        <v/>
      </c>
      <c r="P1390" s="33">
        <f>3*N1390+M1390</f>
        <v/>
      </c>
      <c r="Q1390" s="31">
        <f>IF(OR(J1390="",K1390=""),"",SUMPRODUCT(POISSON(Helper!$A$2:$A$122,J1390,FALSE)*POISSON(Helper!$B$2:$B$122,K1390,FALSE)*Helper!$C$2:$C$122))</f>
        <v/>
      </c>
      <c r="R1390" s="31">
        <f>IF(OR(J1390="",K1390=""),"",SUMPRODUCT(POISSON(Helper!$A$2:$A$122,J1390,FALSE)*POISSON(Helper!$B$2:$B$122,K1390,FALSE)*Helper!$D$2:$D$122))</f>
        <v/>
      </c>
      <c r="S1390" s="31">
        <f>IF(Q1390="","",1-Q1390-R1390)</f>
        <v/>
      </c>
      <c r="T1390" s="33">
        <f>IF(Q1390="","",3*Q1390+R1390)</f>
        <v/>
      </c>
      <c r="U1390" s="33">
        <f>IF(Q1390="","",3*S1390+R1390)</f>
        <v/>
      </c>
      <c r="V1390" s="24">
        <f>IF(OR(H1390="",I1390=""),"",IF(H1390&gt;I1390,3,IF(H1390=I1390,1,0)))</f>
        <v/>
      </c>
      <c r="W1390" s="24">
        <f>IF(OR(H1390="",I1390=""),"",IF(I1390&gt;H1390,3,IF(H1390=I1390,1,0)))</f>
        <v/>
      </c>
      <c r="X1390" s="24">
        <f>IF(OR(H1390="",I1390=""),0,1)</f>
        <v/>
      </c>
      <c r="Y1390" s="24" t="n"/>
    </row>
    <row r="1391">
      <c r="A1391" s="24" t="inlineStr">
        <is>
          <t>E2-Burton-Barnsley</t>
        </is>
      </c>
      <c r="B1391" s="24" t="inlineStr">
        <is>
          <t>E2</t>
        </is>
      </c>
      <c r="C1391" s="24" t="inlineStr">
        <is>
          <t>League One</t>
        </is>
      </c>
      <c r="D1391" s="24" t="n">
        <v>39</v>
      </c>
      <c r="E1391" s="29" t="n">
        <v>46480.625</v>
      </c>
      <c r="F1391" s="24" t="inlineStr">
        <is>
          <t>Burton</t>
        </is>
      </c>
      <c r="G1391" s="24" t="inlineStr">
        <is>
          <t>Barnsley</t>
        </is>
      </c>
      <c r="H1391" s="37" t="n"/>
      <c r="I1391" s="37" t="n"/>
      <c r="J1391" s="37" t="n"/>
      <c r="K1391" s="37" t="n"/>
      <c r="L1391" s="31" t="n">
        <v>0.3674040941929955</v>
      </c>
      <c r="M1391" s="31" t="n">
        <v>0.2850716728328127</v>
      </c>
      <c r="N1391" s="31" t="n">
        <v>0.3475242329741918</v>
      </c>
      <c r="O1391" s="33">
        <f>3*L1391+M1391</f>
        <v/>
      </c>
      <c r="P1391" s="33">
        <f>3*N1391+M1391</f>
        <v/>
      </c>
      <c r="Q1391" s="31">
        <f>IF(OR(J1391="",K1391=""),"",SUMPRODUCT(POISSON(Helper!$A$2:$A$122,J1391,FALSE)*POISSON(Helper!$B$2:$B$122,K1391,FALSE)*Helper!$C$2:$C$122))</f>
        <v/>
      </c>
      <c r="R1391" s="31">
        <f>IF(OR(J1391="",K1391=""),"",SUMPRODUCT(POISSON(Helper!$A$2:$A$122,J1391,FALSE)*POISSON(Helper!$B$2:$B$122,K1391,FALSE)*Helper!$D$2:$D$122))</f>
        <v/>
      </c>
      <c r="S1391" s="31">
        <f>IF(Q1391="","",1-Q1391-R1391)</f>
        <v/>
      </c>
      <c r="T1391" s="33">
        <f>IF(Q1391="","",3*Q1391+R1391)</f>
        <v/>
      </c>
      <c r="U1391" s="33">
        <f>IF(Q1391="","",3*S1391+R1391)</f>
        <v/>
      </c>
      <c r="V1391" s="24">
        <f>IF(OR(H1391="",I1391=""),"",IF(H1391&gt;I1391,3,IF(H1391=I1391,1,0)))</f>
        <v/>
      </c>
      <c r="W1391" s="24">
        <f>IF(OR(H1391="",I1391=""),"",IF(I1391&gt;H1391,3,IF(H1391=I1391,1,0)))</f>
        <v/>
      </c>
      <c r="X1391" s="24">
        <f>IF(OR(H1391="",I1391=""),0,1)</f>
        <v/>
      </c>
      <c r="Y1391" s="24" t="n"/>
    </row>
    <row r="1392">
      <c r="A1392" s="24" t="inlineStr">
        <is>
          <t>E2-Doncaste-Cambridg</t>
        </is>
      </c>
      <c r="B1392" s="24" t="inlineStr">
        <is>
          <t>E2</t>
        </is>
      </c>
      <c r="C1392" s="24" t="inlineStr">
        <is>
          <t>League One</t>
        </is>
      </c>
      <c r="D1392" s="24" t="n">
        <v>39</v>
      </c>
      <c r="E1392" s="29" t="n">
        <v>46480.625</v>
      </c>
      <c r="F1392" s="24" t="inlineStr">
        <is>
          <t>Doncaster</t>
        </is>
      </c>
      <c r="G1392" s="24" t="inlineStr">
        <is>
          <t>Cambridge</t>
        </is>
      </c>
      <c r="H1392" s="37" t="n"/>
      <c r="I1392" s="37" t="n"/>
      <c r="J1392" s="37" t="n"/>
      <c r="K1392" s="37" t="n"/>
      <c r="L1392" s="31" t="n">
        <v>0.4440926156619696</v>
      </c>
      <c r="M1392" s="31" t="n">
        <v>0.2782553583704989</v>
      </c>
      <c r="N1392" s="31" t="n">
        <v>0.2776520259675316</v>
      </c>
      <c r="O1392" s="33">
        <f>3*L1392+M1392</f>
        <v/>
      </c>
      <c r="P1392" s="33">
        <f>3*N1392+M1392</f>
        <v/>
      </c>
      <c r="Q1392" s="31">
        <f>IF(OR(J1392="",K1392=""),"",SUMPRODUCT(POISSON(Helper!$A$2:$A$122,J1392,FALSE)*POISSON(Helper!$B$2:$B$122,K1392,FALSE)*Helper!$C$2:$C$122))</f>
        <v/>
      </c>
      <c r="R1392" s="31">
        <f>IF(OR(J1392="",K1392=""),"",SUMPRODUCT(POISSON(Helper!$A$2:$A$122,J1392,FALSE)*POISSON(Helper!$B$2:$B$122,K1392,FALSE)*Helper!$D$2:$D$122))</f>
        <v/>
      </c>
      <c r="S1392" s="31">
        <f>IF(Q1392="","",1-Q1392-R1392)</f>
        <v/>
      </c>
      <c r="T1392" s="33">
        <f>IF(Q1392="","",3*Q1392+R1392)</f>
        <v/>
      </c>
      <c r="U1392" s="33">
        <f>IF(Q1392="","",3*S1392+R1392)</f>
        <v/>
      </c>
      <c r="V1392" s="24">
        <f>IF(OR(H1392="",I1392=""),"",IF(H1392&gt;I1392,3,IF(H1392=I1392,1,0)))</f>
        <v/>
      </c>
      <c r="W1392" s="24">
        <f>IF(OR(H1392="",I1392=""),"",IF(I1392&gt;H1392,3,IF(H1392=I1392,1,0)))</f>
        <v/>
      </c>
      <c r="X1392" s="24">
        <f>IF(OR(H1392="",I1392=""),0,1)</f>
        <v/>
      </c>
      <c r="Y1392" s="24" t="n"/>
    </row>
    <row r="1393">
      <c r="A1393" s="24" t="inlineStr">
        <is>
          <t>E2-Huddersf-Stockpor</t>
        </is>
      </c>
      <c r="B1393" s="24" t="inlineStr">
        <is>
          <t>E2</t>
        </is>
      </c>
      <c r="C1393" s="24" t="inlineStr">
        <is>
          <t>League One</t>
        </is>
      </c>
      <c r="D1393" s="24" t="n">
        <v>39</v>
      </c>
      <c r="E1393" s="29" t="n">
        <v>46480.625</v>
      </c>
      <c r="F1393" s="24" t="inlineStr">
        <is>
          <t>Huddersfield</t>
        </is>
      </c>
      <c r="G1393" s="24" t="inlineStr">
        <is>
          <t>Stockport</t>
        </is>
      </c>
      <c r="H1393" s="37" t="n"/>
      <c r="I1393" s="37" t="n"/>
      <c r="J1393" s="37" t="n"/>
      <c r="K1393" s="37" t="n"/>
      <c r="L1393" s="31" t="n">
        <v>0.4244073200499875</v>
      </c>
      <c r="M1393" s="31" t="n">
        <v>0.2809693260763831</v>
      </c>
      <c r="N1393" s="31" t="n">
        <v>0.2946233538736294</v>
      </c>
      <c r="O1393" s="33">
        <f>3*L1393+M1393</f>
        <v/>
      </c>
      <c r="P1393" s="33">
        <f>3*N1393+M1393</f>
        <v/>
      </c>
      <c r="Q1393" s="31">
        <f>IF(OR(J1393="",K1393=""),"",SUMPRODUCT(POISSON(Helper!$A$2:$A$122,J1393,FALSE)*POISSON(Helper!$B$2:$B$122,K1393,FALSE)*Helper!$C$2:$C$122))</f>
        <v/>
      </c>
      <c r="R1393" s="31">
        <f>IF(OR(J1393="",K1393=""),"",SUMPRODUCT(POISSON(Helper!$A$2:$A$122,J1393,FALSE)*POISSON(Helper!$B$2:$B$122,K1393,FALSE)*Helper!$D$2:$D$122))</f>
        <v/>
      </c>
      <c r="S1393" s="31">
        <f>IF(Q1393="","",1-Q1393-R1393)</f>
        <v/>
      </c>
      <c r="T1393" s="33">
        <f>IF(Q1393="","",3*Q1393+R1393)</f>
        <v/>
      </c>
      <c r="U1393" s="33">
        <f>IF(Q1393="","",3*S1393+R1393)</f>
        <v/>
      </c>
      <c r="V1393" s="24">
        <f>IF(OR(H1393="",I1393=""),"",IF(H1393&gt;I1393,3,IF(H1393=I1393,1,0)))</f>
        <v/>
      </c>
      <c r="W1393" s="24">
        <f>IF(OR(H1393="",I1393=""),"",IF(I1393&gt;H1393,3,IF(H1393=I1393,1,0)))</f>
        <v/>
      </c>
      <c r="X1393" s="24">
        <f>IF(OR(H1393="",I1393=""),0,1)</f>
        <v/>
      </c>
      <c r="Y1393" s="24" t="n"/>
    </row>
    <row r="1394">
      <c r="A1394" s="24" t="inlineStr">
        <is>
          <t>E2-Leiceste-LeytonOr</t>
        </is>
      </c>
      <c r="B1394" s="24" t="inlineStr">
        <is>
          <t>E2</t>
        </is>
      </c>
      <c r="C1394" s="24" t="inlineStr">
        <is>
          <t>League One</t>
        </is>
      </c>
      <c r="D1394" s="24" t="n">
        <v>39</v>
      </c>
      <c r="E1394" s="29" t="n">
        <v>46480.625</v>
      </c>
      <c r="F1394" s="24" t="inlineStr">
        <is>
          <t>Leicester</t>
        </is>
      </c>
      <c r="G1394" s="24" t="inlineStr">
        <is>
          <t>Leyton Orient</t>
        </is>
      </c>
      <c r="H1394" s="37" t="n"/>
      <c r="I1394" s="37" t="n"/>
      <c r="J1394" s="37" t="n"/>
      <c r="K1394" s="37" t="n"/>
      <c r="L1394" s="31" t="n">
        <v>0.5916241786743845</v>
      </c>
      <c r="M1394" s="31" t="n">
        <v>0.2399121848655029</v>
      </c>
      <c r="N1394" s="31" t="n">
        <v>0.1684636364601125</v>
      </c>
      <c r="O1394" s="33">
        <f>3*L1394+M1394</f>
        <v/>
      </c>
      <c r="P1394" s="33">
        <f>3*N1394+M1394</f>
        <v/>
      </c>
      <c r="Q1394" s="31">
        <f>IF(OR(J1394="",K1394=""),"",SUMPRODUCT(POISSON(Helper!$A$2:$A$122,J1394,FALSE)*POISSON(Helper!$B$2:$B$122,K1394,FALSE)*Helper!$C$2:$C$122))</f>
        <v/>
      </c>
      <c r="R1394" s="31">
        <f>IF(OR(J1394="",K1394=""),"",SUMPRODUCT(POISSON(Helper!$A$2:$A$122,J1394,FALSE)*POISSON(Helper!$B$2:$B$122,K1394,FALSE)*Helper!$D$2:$D$122))</f>
        <v/>
      </c>
      <c r="S1394" s="31">
        <f>IF(Q1394="","",1-Q1394-R1394)</f>
        <v/>
      </c>
      <c r="T1394" s="33">
        <f>IF(Q1394="","",3*Q1394+R1394)</f>
        <v/>
      </c>
      <c r="U1394" s="33">
        <f>IF(Q1394="","",3*S1394+R1394)</f>
        <v/>
      </c>
      <c r="V1394" s="24">
        <f>IF(OR(H1394="",I1394=""),"",IF(H1394&gt;I1394,3,IF(H1394=I1394,1,0)))</f>
        <v/>
      </c>
      <c r="W1394" s="24">
        <f>IF(OR(H1394="",I1394=""),"",IF(I1394&gt;H1394,3,IF(H1394=I1394,1,0)))</f>
        <v/>
      </c>
      <c r="X1394" s="24">
        <f>IF(OR(H1394="",I1394=""),0,1)</f>
        <v/>
      </c>
      <c r="Y1394" s="24" t="n"/>
    </row>
    <row r="1395">
      <c r="A1395" s="24" t="inlineStr">
        <is>
          <t>E2-Luton-AFCWimbl</t>
        </is>
      </c>
      <c r="B1395" s="24" t="inlineStr">
        <is>
          <t>E2</t>
        </is>
      </c>
      <c r="C1395" s="24" t="inlineStr">
        <is>
          <t>League One</t>
        </is>
      </c>
      <c r="D1395" s="24" t="n">
        <v>39</v>
      </c>
      <c r="E1395" s="29" t="n">
        <v>46480.625</v>
      </c>
      <c r="F1395" s="24" t="inlineStr">
        <is>
          <t>Luton</t>
        </is>
      </c>
      <c r="G1395" s="24" t="inlineStr">
        <is>
          <t>AFC Wimbledon</t>
        </is>
      </c>
      <c r="H1395" s="37" t="n"/>
      <c r="I1395" s="37" t="n"/>
      <c r="J1395" s="37" t="n"/>
      <c r="K1395" s="37" t="n"/>
      <c r="L1395" s="31" t="n">
        <v>0.558462953157107</v>
      </c>
      <c r="M1395" s="31" t="n">
        <v>0.2510703376152918</v>
      </c>
      <c r="N1395" s="31" t="n">
        <v>0.1904667092276012</v>
      </c>
      <c r="O1395" s="33">
        <f>3*L1395+M1395</f>
        <v/>
      </c>
      <c r="P1395" s="33">
        <f>3*N1395+M1395</f>
        <v/>
      </c>
      <c r="Q1395" s="31">
        <f>IF(OR(J1395="",K1395=""),"",SUMPRODUCT(POISSON(Helper!$A$2:$A$122,J1395,FALSE)*POISSON(Helper!$B$2:$B$122,K1395,FALSE)*Helper!$C$2:$C$122))</f>
        <v/>
      </c>
      <c r="R1395" s="31">
        <f>IF(OR(J1395="",K1395=""),"",SUMPRODUCT(POISSON(Helper!$A$2:$A$122,J1395,FALSE)*POISSON(Helper!$B$2:$B$122,K1395,FALSE)*Helper!$D$2:$D$122))</f>
        <v/>
      </c>
      <c r="S1395" s="31">
        <f>IF(Q1395="","",1-Q1395-R1395)</f>
        <v/>
      </c>
      <c r="T1395" s="33">
        <f>IF(Q1395="","",3*Q1395+R1395)</f>
        <v/>
      </c>
      <c r="U1395" s="33">
        <f>IF(Q1395="","",3*S1395+R1395)</f>
        <v/>
      </c>
      <c r="V1395" s="24">
        <f>IF(OR(H1395="",I1395=""),"",IF(H1395&gt;I1395,3,IF(H1395=I1395,1,0)))</f>
        <v/>
      </c>
      <c r="W1395" s="24">
        <f>IF(OR(H1395="",I1395=""),"",IF(I1395&gt;H1395,3,IF(H1395=I1395,1,0)))</f>
        <v/>
      </c>
      <c r="X1395" s="24">
        <f>IF(OR(H1395="",I1395=""),0,1)</f>
        <v/>
      </c>
      <c r="Y1395" s="24" t="n"/>
    </row>
    <row r="1396">
      <c r="A1396" s="24" t="inlineStr">
        <is>
          <t>E2-MKDons-Plymouth</t>
        </is>
      </c>
      <c r="B1396" s="24" t="inlineStr">
        <is>
          <t>E2</t>
        </is>
      </c>
      <c r="C1396" s="24" t="inlineStr">
        <is>
          <t>League One</t>
        </is>
      </c>
      <c r="D1396" s="24" t="n">
        <v>39</v>
      </c>
      <c r="E1396" s="29" t="n">
        <v>46480.625</v>
      </c>
      <c r="F1396" s="24" t="inlineStr">
        <is>
          <t>MK Dons</t>
        </is>
      </c>
      <c r="G1396" s="24" t="inlineStr">
        <is>
          <t>Plymouth</t>
        </is>
      </c>
      <c r="H1396" s="37" t="n"/>
      <c r="I1396" s="37" t="n"/>
      <c r="J1396" s="37" t="n"/>
      <c r="K1396" s="37" t="n"/>
      <c r="L1396" s="31" t="n">
        <v>0.4025867113012443</v>
      </c>
      <c r="M1396" s="31" t="n">
        <v>0.2832227362521342</v>
      </c>
      <c r="N1396" s="31" t="n">
        <v>0.3141905524466215</v>
      </c>
      <c r="O1396" s="33">
        <f>3*L1396+M1396</f>
        <v/>
      </c>
      <c r="P1396" s="33">
        <f>3*N1396+M1396</f>
        <v/>
      </c>
      <c r="Q1396" s="31">
        <f>IF(OR(J1396="",K1396=""),"",SUMPRODUCT(POISSON(Helper!$A$2:$A$122,J1396,FALSE)*POISSON(Helper!$B$2:$B$122,K1396,FALSE)*Helper!$C$2:$C$122))</f>
        <v/>
      </c>
      <c r="R1396" s="31">
        <f>IF(OR(J1396="",K1396=""),"",SUMPRODUCT(POISSON(Helper!$A$2:$A$122,J1396,FALSE)*POISSON(Helper!$B$2:$B$122,K1396,FALSE)*Helper!$D$2:$D$122))</f>
        <v/>
      </c>
      <c r="S1396" s="31">
        <f>IF(Q1396="","",1-Q1396-R1396)</f>
        <v/>
      </c>
      <c r="T1396" s="33">
        <f>IF(Q1396="","",3*Q1396+R1396)</f>
        <v/>
      </c>
      <c r="U1396" s="33">
        <f>IF(Q1396="","",3*S1396+R1396)</f>
        <v/>
      </c>
      <c r="V1396" s="24">
        <f>IF(OR(H1396="",I1396=""),"",IF(H1396&gt;I1396,3,IF(H1396=I1396,1,0)))</f>
        <v/>
      </c>
      <c r="W1396" s="24">
        <f>IF(OR(H1396="",I1396=""),"",IF(I1396&gt;H1396,3,IF(H1396=I1396,1,0)))</f>
        <v/>
      </c>
      <c r="X1396" s="24">
        <f>IF(OR(H1396="",I1396=""),0,1)</f>
        <v/>
      </c>
      <c r="Y1396" s="24" t="n"/>
    </row>
    <row r="1397">
      <c r="A1397" s="24" t="inlineStr">
        <is>
          <t>E2-Mansfiel-Sheffiel</t>
        </is>
      </c>
      <c r="B1397" s="24" t="inlineStr">
        <is>
          <t>E2</t>
        </is>
      </c>
      <c r="C1397" s="24" t="inlineStr">
        <is>
          <t>League One</t>
        </is>
      </c>
      <c r="D1397" s="24" t="n">
        <v>39</v>
      </c>
      <c r="E1397" s="29" t="n">
        <v>46480.625</v>
      </c>
      <c r="F1397" s="24" t="inlineStr">
        <is>
          <t>Mansfield</t>
        </is>
      </c>
      <c r="G1397" s="24" t="inlineStr">
        <is>
          <t>Sheffield Wed</t>
        </is>
      </c>
      <c r="H1397" s="37" t="n"/>
      <c r="I1397" s="37" t="n"/>
      <c r="J1397" s="37" t="n"/>
      <c r="K1397" s="37" t="n"/>
      <c r="L1397" s="31" t="n">
        <v>0.3168203706177508</v>
      </c>
      <c r="M1397" s="31" t="n">
        <v>0.283457418699508</v>
      </c>
      <c r="N1397" s="31" t="n">
        <v>0.3997222106827412</v>
      </c>
      <c r="O1397" s="33">
        <f>3*L1397+M1397</f>
        <v/>
      </c>
      <c r="P1397" s="33">
        <f>3*N1397+M1397</f>
        <v/>
      </c>
      <c r="Q1397" s="31">
        <f>IF(OR(J1397="",K1397=""),"",SUMPRODUCT(POISSON(Helper!$A$2:$A$122,J1397,FALSE)*POISSON(Helper!$B$2:$B$122,K1397,FALSE)*Helper!$C$2:$C$122))</f>
        <v/>
      </c>
      <c r="R1397" s="31">
        <f>IF(OR(J1397="",K1397=""),"",SUMPRODUCT(POISSON(Helper!$A$2:$A$122,J1397,FALSE)*POISSON(Helper!$B$2:$B$122,K1397,FALSE)*Helper!$D$2:$D$122))</f>
        <v/>
      </c>
      <c r="S1397" s="31">
        <f>IF(Q1397="","",1-Q1397-R1397)</f>
        <v/>
      </c>
      <c r="T1397" s="33">
        <f>IF(Q1397="","",3*Q1397+R1397)</f>
        <v/>
      </c>
      <c r="U1397" s="33">
        <f>IF(Q1397="","",3*S1397+R1397)</f>
        <v/>
      </c>
      <c r="V1397" s="24">
        <f>IF(OR(H1397="",I1397=""),"",IF(H1397&gt;I1397,3,IF(H1397=I1397,1,0)))</f>
        <v/>
      </c>
      <c r="W1397" s="24">
        <f>IF(OR(H1397="",I1397=""),"",IF(I1397&gt;H1397,3,IF(H1397=I1397,1,0)))</f>
        <v/>
      </c>
      <c r="X1397" s="24">
        <f>IF(OR(H1397="",I1397=""),0,1)</f>
        <v/>
      </c>
      <c r="Y1397" s="24" t="n"/>
    </row>
    <row r="1398">
      <c r="A1398" s="24" t="inlineStr">
        <is>
          <t>E2-NottsCou-Wigan</t>
        </is>
      </c>
      <c r="B1398" s="24" t="inlineStr">
        <is>
          <t>E2</t>
        </is>
      </c>
      <c r="C1398" s="24" t="inlineStr">
        <is>
          <t>League One</t>
        </is>
      </c>
      <c r="D1398" s="24" t="n">
        <v>39</v>
      </c>
      <c r="E1398" s="29" t="n">
        <v>46480.625</v>
      </c>
      <c r="F1398" s="24" t="inlineStr">
        <is>
          <t>Notts County</t>
        </is>
      </c>
      <c r="G1398" s="24" t="inlineStr">
        <is>
          <t>Wigan</t>
        </is>
      </c>
      <c r="H1398" s="37" t="n"/>
      <c r="I1398" s="37" t="n"/>
      <c r="J1398" s="37" t="n"/>
      <c r="K1398" s="37" t="n"/>
      <c r="L1398" s="31" t="n">
        <v>0.4024361121446507</v>
      </c>
      <c r="M1398" s="31" t="n">
        <v>0.2832354345222857</v>
      </c>
      <c r="N1398" s="31" t="n">
        <v>0.3143284533330636</v>
      </c>
      <c r="O1398" s="33">
        <f>3*L1398+M1398</f>
        <v/>
      </c>
      <c r="P1398" s="33">
        <f>3*N1398+M1398</f>
        <v/>
      </c>
      <c r="Q1398" s="31">
        <f>IF(OR(J1398="",K1398=""),"",SUMPRODUCT(POISSON(Helper!$A$2:$A$122,J1398,FALSE)*POISSON(Helper!$B$2:$B$122,K1398,FALSE)*Helper!$C$2:$C$122))</f>
        <v/>
      </c>
      <c r="R1398" s="31">
        <f>IF(OR(J1398="",K1398=""),"",SUMPRODUCT(POISSON(Helper!$A$2:$A$122,J1398,FALSE)*POISSON(Helper!$B$2:$B$122,K1398,FALSE)*Helper!$D$2:$D$122))</f>
        <v/>
      </c>
      <c r="S1398" s="31">
        <f>IF(Q1398="","",1-Q1398-R1398)</f>
        <v/>
      </c>
      <c r="T1398" s="33">
        <f>IF(Q1398="","",3*Q1398+R1398)</f>
        <v/>
      </c>
      <c r="U1398" s="33">
        <f>IF(Q1398="","",3*S1398+R1398)</f>
        <v/>
      </c>
      <c r="V1398" s="24">
        <f>IF(OR(H1398="",I1398=""),"",IF(H1398&gt;I1398,3,IF(H1398=I1398,1,0)))</f>
        <v/>
      </c>
      <c r="W1398" s="24">
        <f>IF(OR(H1398="",I1398=""),"",IF(I1398&gt;H1398,3,IF(H1398=I1398,1,0)))</f>
        <v/>
      </c>
      <c r="X1398" s="24">
        <f>IF(OR(H1398="",I1398=""),0,1)</f>
        <v/>
      </c>
      <c r="Y1398" s="24" t="n"/>
    </row>
    <row r="1399">
      <c r="A1399" s="24" t="inlineStr">
        <is>
          <t>E2-Oxford-Bromley</t>
        </is>
      </c>
      <c r="B1399" s="24" t="inlineStr">
        <is>
          <t>E2</t>
        </is>
      </c>
      <c r="C1399" s="24" t="inlineStr">
        <is>
          <t>League One</t>
        </is>
      </c>
      <c r="D1399" s="24" t="n">
        <v>39</v>
      </c>
      <c r="E1399" s="29" t="n">
        <v>46480.625</v>
      </c>
      <c r="F1399" s="24" t="inlineStr">
        <is>
          <t>Oxford</t>
        </is>
      </c>
      <c r="G1399" s="24" t="inlineStr">
        <is>
          <t>Bromley</t>
        </is>
      </c>
      <c r="H1399" s="37" t="n"/>
      <c r="I1399" s="37" t="n"/>
      <c r="J1399" s="37" t="n"/>
      <c r="K1399" s="37" t="n"/>
      <c r="L1399" s="31" t="n">
        <v>0.5060295797602141</v>
      </c>
      <c r="M1399" s="31" t="n">
        <v>0.2658198297428018</v>
      </c>
      <c r="N1399" s="31" t="n">
        <v>0.2281505904969841</v>
      </c>
      <c r="O1399" s="33">
        <f>3*L1399+M1399</f>
        <v/>
      </c>
      <c r="P1399" s="33">
        <f>3*N1399+M1399</f>
        <v/>
      </c>
      <c r="Q1399" s="31">
        <f>IF(OR(J1399="",K1399=""),"",SUMPRODUCT(POISSON(Helper!$A$2:$A$122,J1399,FALSE)*POISSON(Helper!$B$2:$B$122,K1399,FALSE)*Helper!$C$2:$C$122))</f>
        <v/>
      </c>
      <c r="R1399" s="31">
        <f>IF(OR(J1399="",K1399=""),"",SUMPRODUCT(POISSON(Helper!$A$2:$A$122,J1399,FALSE)*POISSON(Helper!$B$2:$B$122,K1399,FALSE)*Helper!$D$2:$D$122))</f>
        <v/>
      </c>
      <c r="S1399" s="31">
        <f>IF(Q1399="","",1-Q1399-R1399)</f>
        <v/>
      </c>
      <c r="T1399" s="33">
        <f>IF(Q1399="","",3*Q1399+R1399)</f>
        <v/>
      </c>
      <c r="U1399" s="33">
        <f>IF(Q1399="","",3*S1399+R1399)</f>
        <v/>
      </c>
      <c r="V1399" s="24">
        <f>IF(OR(H1399="",I1399=""),"",IF(H1399&gt;I1399,3,IF(H1399=I1399,1,0)))</f>
        <v/>
      </c>
      <c r="W1399" s="24">
        <f>IF(OR(H1399="",I1399=""),"",IF(I1399&gt;H1399,3,IF(H1399=I1399,1,0)))</f>
        <v/>
      </c>
      <c r="X1399" s="24">
        <f>IF(OR(H1399="",I1399=""),0,1)</f>
        <v/>
      </c>
      <c r="Y1399" s="24" t="n"/>
    </row>
    <row r="1400">
      <c r="A1400" s="24" t="inlineStr">
        <is>
          <t>E2-Peterbor-Reading</t>
        </is>
      </c>
      <c r="B1400" s="24" t="inlineStr">
        <is>
          <t>E2</t>
        </is>
      </c>
      <c r="C1400" s="24" t="inlineStr">
        <is>
          <t>League One</t>
        </is>
      </c>
      <c r="D1400" s="24" t="n">
        <v>39</v>
      </c>
      <c r="E1400" s="29" t="n">
        <v>46480.625</v>
      </c>
      <c r="F1400" s="24" t="inlineStr">
        <is>
          <t>Peterborough</t>
        </is>
      </c>
      <c r="G1400" s="24" t="inlineStr">
        <is>
          <t>Reading</t>
        </is>
      </c>
      <c r="H1400" s="37" t="n"/>
      <c r="I1400" s="37" t="n"/>
      <c r="J1400" s="37" t="n"/>
      <c r="K1400" s="37" t="n"/>
      <c r="L1400" s="31" t="n">
        <v>0.3866706901492418</v>
      </c>
      <c r="M1400" s="31" t="n">
        <v>0.2843411755170097</v>
      </c>
      <c r="N1400" s="31" t="n">
        <v>0.3289881343337485</v>
      </c>
      <c r="O1400" s="33">
        <f>3*L1400+M1400</f>
        <v/>
      </c>
      <c r="P1400" s="33">
        <f>3*N1400+M1400</f>
        <v/>
      </c>
      <c r="Q1400" s="31">
        <f>IF(OR(J1400="",K1400=""),"",SUMPRODUCT(POISSON(Helper!$A$2:$A$122,J1400,FALSE)*POISSON(Helper!$B$2:$B$122,K1400,FALSE)*Helper!$C$2:$C$122))</f>
        <v/>
      </c>
      <c r="R1400" s="31">
        <f>IF(OR(J1400="",K1400=""),"",SUMPRODUCT(POISSON(Helper!$A$2:$A$122,J1400,FALSE)*POISSON(Helper!$B$2:$B$122,K1400,FALSE)*Helper!$D$2:$D$122))</f>
        <v/>
      </c>
      <c r="S1400" s="31">
        <f>IF(Q1400="","",1-Q1400-R1400)</f>
        <v/>
      </c>
      <c r="T1400" s="33">
        <f>IF(Q1400="","",3*Q1400+R1400)</f>
        <v/>
      </c>
      <c r="U1400" s="33">
        <f>IF(Q1400="","",3*S1400+R1400)</f>
        <v/>
      </c>
      <c r="V1400" s="24">
        <f>IF(OR(H1400="",I1400=""),"",IF(H1400&gt;I1400,3,IF(H1400=I1400,1,0)))</f>
        <v/>
      </c>
      <c r="W1400" s="24">
        <f>IF(OR(H1400="",I1400=""),"",IF(I1400&gt;H1400,3,IF(H1400=I1400,1,0)))</f>
        <v/>
      </c>
      <c r="X1400" s="24">
        <f>IF(OR(H1400="",I1400=""),0,1)</f>
        <v/>
      </c>
      <c r="Y1400" s="24" t="n"/>
    </row>
    <row r="1401">
      <c r="A1401" s="24" t="inlineStr">
        <is>
          <t>E2-Stevenag-Wycombe</t>
        </is>
      </c>
      <c r="B1401" s="24" t="inlineStr">
        <is>
          <t>E2</t>
        </is>
      </c>
      <c r="C1401" s="24" t="inlineStr">
        <is>
          <t>League One</t>
        </is>
      </c>
      <c r="D1401" s="24" t="n">
        <v>39</v>
      </c>
      <c r="E1401" s="29" t="n">
        <v>46480.625</v>
      </c>
      <c r="F1401" s="24" t="inlineStr">
        <is>
          <t>Stevenage</t>
        </is>
      </c>
      <c r="G1401" s="24" t="inlineStr">
        <is>
          <t>Wycombe</t>
        </is>
      </c>
      <c r="H1401" s="37" t="n"/>
      <c r="I1401" s="37" t="n"/>
      <c r="J1401" s="37" t="n"/>
      <c r="K1401" s="37" t="n"/>
      <c r="L1401" s="31" t="n">
        <v>0.3725445826469909</v>
      </c>
      <c r="M1401" s="31" t="n">
        <v>0.2849454153699839</v>
      </c>
      <c r="N1401" s="31" t="n">
        <v>0.3425100019830252</v>
      </c>
      <c r="O1401" s="33">
        <f>3*L1401+M1401</f>
        <v/>
      </c>
      <c r="P1401" s="33">
        <f>3*N1401+M1401</f>
        <v/>
      </c>
      <c r="Q1401" s="31">
        <f>IF(OR(J1401="",K1401=""),"",SUMPRODUCT(POISSON(Helper!$A$2:$A$122,J1401,FALSE)*POISSON(Helper!$B$2:$B$122,K1401,FALSE)*Helper!$C$2:$C$122))</f>
        <v/>
      </c>
      <c r="R1401" s="31">
        <f>IF(OR(J1401="",K1401=""),"",SUMPRODUCT(POISSON(Helper!$A$2:$A$122,J1401,FALSE)*POISSON(Helper!$B$2:$B$122,K1401,FALSE)*Helper!$D$2:$D$122))</f>
        <v/>
      </c>
      <c r="S1401" s="31">
        <f>IF(Q1401="","",1-Q1401-R1401)</f>
        <v/>
      </c>
      <c r="T1401" s="33">
        <f>IF(Q1401="","",3*Q1401+R1401)</f>
        <v/>
      </c>
      <c r="U1401" s="33">
        <f>IF(Q1401="","",3*S1401+R1401)</f>
        <v/>
      </c>
      <c r="V1401" s="24">
        <f>IF(OR(H1401="",I1401=""),"",IF(H1401&gt;I1401,3,IF(H1401=I1401,1,0)))</f>
        <v/>
      </c>
      <c r="W1401" s="24">
        <f>IF(OR(H1401="",I1401=""),"",IF(I1401&gt;H1401,3,IF(H1401=I1401,1,0)))</f>
        <v/>
      </c>
      <c r="X1401" s="24">
        <f>IF(OR(H1401="",I1401=""),0,1)</f>
        <v/>
      </c>
      <c r="Y1401" s="24" t="n"/>
    </row>
    <row r="1402">
      <c r="A1402" s="24" t="inlineStr">
        <is>
          <t>E2-AFCWimbl-Bradford</t>
        </is>
      </c>
      <c r="B1402" s="24" t="inlineStr">
        <is>
          <t>E2</t>
        </is>
      </c>
      <c r="C1402" s="24" t="inlineStr">
        <is>
          <t>League One</t>
        </is>
      </c>
      <c r="D1402" s="24" t="n">
        <v>40</v>
      </c>
      <c r="E1402" s="29" t="n">
        <v>46487.625</v>
      </c>
      <c r="F1402" s="24" t="inlineStr">
        <is>
          <t>AFC Wimbledon</t>
        </is>
      </c>
      <c r="G1402" s="24" t="inlineStr">
        <is>
          <t>Bradford</t>
        </is>
      </c>
      <c r="H1402" s="37" t="n"/>
      <c r="I1402" s="37" t="n"/>
      <c r="J1402" s="37" t="n"/>
      <c r="K1402" s="37" t="n"/>
      <c r="L1402" s="31" t="n">
        <v>0.3139558021125165</v>
      </c>
      <c r="M1402" s="31" t="n">
        <v>0.2832010196813119</v>
      </c>
      <c r="N1402" s="31" t="n">
        <v>0.4028431782061716</v>
      </c>
      <c r="O1402" s="33">
        <f>3*L1402+M1402</f>
        <v/>
      </c>
      <c r="P1402" s="33">
        <f>3*N1402+M1402</f>
        <v/>
      </c>
      <c r="Q1402" s="31">
        <f>IF(OR(J1402="",K1402=""),"",SUMPRODUCT(POISSON(Helper!$A$2:$A$122,J1402,FALSE)*POISSON(Helper!$B$2:$B$122,K1402,FALSE)*Helper!$C$2:$C$122))</f>
        <v/>
      </c>
      <c r="R1402" s="31">
        <f>IF(OR(J1402="",K1402=""),"",SUMPRODUCT(POISSON(Helper!$A$2:$A$122,J1402,FALSE)*POISSON(Helper!$B$2:$B$122,K1402,FALSE)*Helper!$D$2:$D$122))</f>
        <v/>
      </c>
      <c r="S1402" s="31">
        <f>IF(Q1402="","",1-Q1402-R1402)</f>
        <v/>
      </c>
      <c r="T1402" s="33">
        <f>IF(Q1402="","",3*Q1402+R1402)</f>
        <v/>
      </c>
      <c r="U1402" s="33">
        <f>IF(Q1402="","",3*S1402+R1402)</f>
        <v/>
      </c>
      <c r="V1402" s="24">
        <f>IF(OR(H1402="",I1402=""),"",IF(H1402&gt;I1402,3,IF(H1402=I1402,1,0)))</f>
        <v/>
      </c>
      <c r="W1402" s="24">
        <f>IF(OR(H1402="",I1402=""),"",IF(I1402&gt;H1402,3,IF(H1402=I1402,1,0)))</f>
        <v/>
      </c>
      <c r="X1402" s="24">
        <f>IF(OR(H1402="",I1402=""),0,1)</f>
        <v/>
      </c>
      <c r="Y1402" s="24" t="n"/>
    </row>
    <row r="1403">
      <c r="A1403" s="24" t="inlineStr">
        <is>
          <t>E2-Barnsley-Peterbor</t>
        </is>
      </c>
      <c r="B1403" s="24" t="inlineStr">
        <is>
          <t>E2</t>
        </is>
      </c>
      <c r="C1403" s="24" t="inlineStr">
        <is>
          <t>League One</t>
        </is>
      </c>
      <c r="D1403" s="24" t="n">
        <v>40</v>
      </c>
      <c r="E1403" s="29" t="n">
        <v>46487.625</v>
      </c>
      <c r="F1403" s="24" t="inlineStr">
        <is>
          <t>Barnsley</t>
        </is>
      </c>
      <c r="G1403" s="24" t="inlineStr">
        <is>
          <t>Peterborough</t>
        </is>
      </c>
      <c r="H1403" s="37" t="n"/>
      <c r="I1403" s="37" t="n"/>
      <c r="J1403" s="37" t="n"/>
      <c r="K1403" s="37" t="n"/>
      <c r="L1403" s="31" t="n">
        <v>0.4265001962793096</v>
      </c>
      <c r="M1403" s="31" t="n">
        <v>0.2807108841185127</v>
      </c>
      <c r="N1403" s="31" t="n">
        <v>0.2927889196021777</v>
      </c>
      <c r="O1403" s="33">
        <f>3*L1403+M1403</f>
        <v/>
      </c>
      <c r="P1403" s="33">
        <f>3*N1403+M1403</f>
        <v/>
      </c>
      <c r="Q1403" s="31">
        <f>IF(OR(J1403="",K1403=""),"",SUMPRODUCT(POISSON(Helper!$A$2:$A$122,J1403,FALSE)*POISSON(Helper!$B$2:$B$122,K1403,FALSE)*Helper!$C$2:$C$122))</f>
        <v/>
      </c>
      <c r="R1403" s="31">
        <f>IF(OR(J1403="",K1403=""),"",SUMPRODUCT(POISSON(Helper!$A$2:$A$122,J1403,FALSE)*POISSON(Helper!$B$2:$B$122,K1403,FALSE)*Helper!$D$2:$D$122))</f>
        <v/>
      </c>
      <c r="S1403" s="31">
        <f>IF(Q1403="","",1-Q1403-R1403)</f>
        <v/>
      </c>
      <c r="T1403" s="33">
        <f>IF(Q1403="","",3*Q1403+R1403)</f>
        <v/>
      </c>
      <c r="U1403" s="33">
        <f>IF(Q1403="","",3*S1403+R1403)</f>
        <v/>
      </c>
      <c r="V1403" s="24">
        <f>IF(OR(H1403="",I1403=""),"",IF(H1403&gt;I1403,3,IF(H1403=I1403,1,0)))</f>
        <v/>
      </c>
      <c r="W1403" s="24">
        <f>IF(OR(H1403="",I1403=""),"",IF(I1403&gt;H1403,3,IF(H1403=I1403,1,0)))</f>
        <v/>
      </c>
      <c r="X1403" s="24">
        <f>IF(OR(H1403="",I1403=""),0,1)</f>
        <v/>
      </c>
      <c r="Y1403" s="24" t="n"/>
    </row>
    <row r="1404">
      <c r="A1404" s="24" t="inlineStr">
        <is>
          <t>E2-Blackpoo-Huddersf</t>
        </is>
      </c>
      <c r="B1404" s="24" t="inlineStr">
        <is>
          <t>E2</t>
        </is>
      </c>
      <c r="C1404" s="24" t="inlineStr">
        <is>
          <t>League One</t>
        </is>
      </c>
      <c r="D1404" s="24" t="n">
        <v>40</v>
      </c>
      <c r="E1404" s="29" t="n">
        <v>46487.625</v>
      </c>
      <c r="F1404" s="24" t="inlineStr">
        <is>
          <t>Blackpool</t>
        </is>
      </c>
      <c r="G1404" s="24" t="inlineStr">
        <is>
          <t>Huddersfield</t>
        </is>
      </c>
      <c r="H1404" s="37" t="n"/>
      <c r="I1404" s="37" t="n"/>
      <c r="J1404" s="37" t="n"/>
      <c r="K1404" s="37" t="n"/>
      <c r="L1404" s="31" t="n">
        <v>0.3734934123149938</v>
      </c>
      <c r="M1404" s="31" t="n">
        <v>0.2849165810593597</v>
      </c>
      <c r="N1404" s="31" t="n">
        <v>0.3415900066256465</v>
      </c>
      <c r="O1404" s="33">
        <f>3*L1404+M1404</f>
        <v/>
      </c>
      <c r="P1404" s="33">
        <f>3*N1404+M1404</f>
        <v/>
      </c>
      <c r="Q1404" s="31">
        <f>IF(OR(J1404="",K1404=""),"",SUMPRODUCT(POISSON(Helper!$A$2:$A$122,J1404,FALSE)*POISSON(Helper!$B$2:$B$122,K1404,FALSE)*Helper!$C$2:$C$122))</f>
        <v/>
      </c>
      <c r="R1404" s="31">
        <f>IF(OR(J1404="",K1404=""),"",SUMPRODUCT(POISSON(Helper!$A$2:$A$122,J1404,FALSE)*POISSON(Helper!$B$2:$B$122,K1404,FALSE)*Helper!$D$2:$D$122))</f>
        <v/>
      </c>
      <c r="S1404" s="31">
        <f>IF(Q1404="","",1-Q1404-R1404)</f>
        <v/>
      </c>
      <c r="T1404" s="33">
        <f>IF(Q1404="","",3*Q1404+R1404)</f>
        <v/>
      </c>
      <c r="U1404" s="33">
        <f>IF(Q1404="","",3*S1404+R1404)</f>
        <v/>
      </c>
      <c r="V1404" s="24">
        <f>IF(OR(H1404="",I1404=""),"",IF(H1404&gt;I1404,3,IF(H1404=I1404,1,0)))</f>
        <v/>
      </c>
      <c r="W1404" s="24">
        <f>IF(OR(H1404="",I1404=""),"",IF(I1404&gt;H1404,3,IF(H1404=I1404,1,0)))</f>
        <v/>
      </c>
      <c r="X1404" s="24">
        <f>IF(OR(H1404="",I1404=""),0,1)</f>
        <v/>
      </c>
      <c r="Y1404" s="24" t="n"/>
    </row>
    <row r="1405">
      <c r="A1405" s="24" t="inlineStr">
        <is>
          <t>E2-Bromley-Luton</t>
        </is>
      </c>
      <c r="B1405" s="24" t="inlineStr">
        <is>
          <t>E2</t>
        </is>
      </c>
      <c r="C1405" s="24" t="inlineStr">
        <is>
          <t>League One</t>
        </is>
      </c>
      <c r="D1405" s="24" t="n">
        <v>40</v>
      </c>
      <c r="E1405" s="29" t="n">
        <v>46487.625</v>
      </c>
      <c r="F1405" s="24" t="inlineStr">
        <is>
          <t>Bromley</t>
        </is>
      </c>
      <c r="G1405" s="24" t="inlineStr">
        <is>
          <t>Luton</t>
        </is>
      </c>
      <c r="H1405" s="37" t="n"/>
      <c r="I1405" s="37" t="n"/>
      <c r="J1405" s="37" t="n"/>
      <c r="K1405" s="37" t="n"/>
      <c r="L1405" s="31" t="n">
        <v>0.266393085517964</v>
      </c>
      <c r="M1405" s="31" t="n">
        <v>0.2760413483018218</v>
      </c>
      <c r="N1405" s="31" t="n">
        <v>0.4575655661802142</v>
      </c>
      <c r="O1405" s="33">
        <f>3*L1405+M1405</f>
        <v/>
      </c>
      <c r="P1405" s="33">
        <f>3*N1405+M1405</f>
        <v/>
      </c>
      <c r="Q1405" s="31">
        <f>IF(OR(J1405="",K1405=""),"",SUMPRODUCT(POISSON(Helper!$A$2:$A$122,J1405,FALSE)*POISSON(Helper!$B$2:$B$122,K1405,FALSE)*Helper!$C$2:$C$122))</f>
        <v/>
      </c>
      <c r="R1405" s="31">
        <f>IF(OR(J1405="",K1405=""),"",SUMPRODUCT(POISSON(Helper!$A$2:$A$122,J1405,FALSE)*POISSON(Helper!$B$2:$B$122,K1405,FALSE)*Helper!$D$2:$D$122))</f>
        <v/>
      </c>
      <c r="S1405" s="31">
        <f>IF(Q1405="","",1-Q1405-R1405)</f>
        <v/>
      </c>
      <c r="T1405" s="33">
        <f>IF(Q1405="","",3*Q1405+R1405)</f>
        <v/>
      </c>
      <c r="U1405" s="33">
        <f>IF(Q1405="","",3*S1405+R1405)</f>
        <v/>
      </c>
      <c r="V1405" s="24">
        <f>IF(OR(H1405="",I1405=""),"",IF(H1405&gt;I1405,3,IF(H1405=I1405,1,0)))</f>
        <v/>
      </c>
      <c r="W1405" s="24">
        <f>IF(OR(H1405="",I1405=""),"",IF(I1405&gt;H1405,3,IF(H1405=I1405,1,0)))</f>
        <v/>
      </c>
      <c r="X1405" s="24">
        <f>IF(OR(H1405="",I1405=""),0,1)</f>
        <v/>
      </c>
      <c r="Y1405" s="24" t="n"/>
    </row>
    <row r="1406">
      <c r="A1406" s="24" t="inlineStr">
        <is>
          <t>E2-Cambridg-NottsCou</t>
        </is>
      </c>
      <c r="B1406" s="24" t="inlineStr">
        <is>
          <t>E2</t>
        </is>
      </c>
      <c r="C1406" s="24" t="inlineStr">
        <is>
          <t>League One</t>
        </is>
      </c>
      <c r="D1406" s="24" t="n">
        <v>40</v>
      </c>
      <c r="E1406" s="29" t="n">
        <v>46487.625</v>
      </c>
      <c r="F1406" s="24" t="inlineStr">
        <is>
          <t>Cambridge</t>
        </is>
      </c>
      <c r="G1406" s="24" t="inlineStr">
        <is>
          <t>Notts County</t>
        </is>
      </c>
      <c r="H1406" s="37" t="n"/>
      <c r="I1406" s="37" t="n"/>
      <c r="J1406" s="37" t="n"/>
      <c r="K1406" s="37" t="n"/>
      <c r="L1406" s="31" t="n">
        <v>0.3882588682220167</v>
      </c>
      <c r="M1406" s="31" t="n">
        <v>0.284250103027869</v>
      </c>
      <c r="N1406" s="31" t="n">
        <v>0.3274910287501143</v>
      </c>
      <c r="O1406" s="33">
        <f>3*L1406+M1406</f>
        <v/>
      </c>
      <c r="P1406" s="33">
        <f>3*N1406+M1406</f>
        <v/>
      </c>
      <c r="Q1406" s="31">
        <f>IF(OR(J1406="",K1406=""),"",SUMPRODUCT(POISSON(Helper!$A$2:$A$122,J1406,FALSE)*POISSON(Helper!$B$2:$B$122,K1406,FALSE)*Helper!$C$2:$C$122))</f>
        <v/>
      </c>
      <c r="R1406" s="31">
        <f>IF(OR(J1406="",K1406=""),"",SUMPRODUCT(POISSON(Helper!$A$2:$A$122,J1406,FALSE)*POISSON(Helper!$B$2:$B$122,K1406,FALSE)*Helper!$D$2:$D$122))</f>
        <v/>
      </c>
      <c r="S1406" s="31">
        <f>IF(Q1406="","",1-Q1406-R1406)</f>
        <v/>
      </c>
      <c r="T1406" s="33">
        <f>IF(Q1406="","",3*Q1406+R1406)</f>
        <v/>
      </c>
      <c r="U1406" s="33">
        <f>IF(Q1406="","",3*S1406+R1406)</f>
        <v/>
      </c>
      <c r="V1406" s="24">
        <f>IF(OR(H1406="",I1406=""),"",IF(H1406&gt;I1406,3,IF(H1406=I1406,1,0)))</f>
        <v/>
      </c>
      <c r="W1406" s="24">
        <f>IF(OR(H1406="",I1406=""),"",IF(I1406&gt;H1406,3,IF(H1406=I1406,1,0)))</f>
        <v/>
      </c>
      <c r="X1406" s="24">
        <f>IF(OR(H1406="",I1406=""),0,1)</f>
        <v/>
      </c>
      <c r="Y1406" s="24" t="n"/>
    </row>
    <row r="1407">
      <c r="A1407" s="24" t="inlineStr">
        <is>
          <t>E2-LeytonOr-MKDons</t>
        </is>
      </c>
      <c r="B1407" s="24" t="inlineStr">
        <is>
          <t>E2</t>
        </is>
      </c>
      <c r="C1407" s="24" t="inlineStr">
        <is>
          <t>League One</t>
        </is>
      </c>
      <c r="D1407" s="24" t="n">
        <v>40</v>
      </c>
      <c r="E1407" s="29" t="n">
        <v>46487.625</v>
      </c>
      <c r="F1407" s="24" t="inlineStr">
        <is>
          <t>Leyton Orient</t>
        </is>
      </c>
      <c r="G1407" s="24" t="inlineStr">
        <is>
          <t>MK Dons</t>
        </is>
      </c>
      <c r="H1407" s="37" t="n"/>
      <c r="I1407" s="37" t="n"/>
      <c r="J1407" s="37" t="n"/>
      <c r="K1407" s="37" t="n"/>
      <c r="L1407" s="31" t="n">
        <v>0.3472478543492853</v>
      </c>
      <c r="M1407" s="31" t="n">
        <v>0.2850660653947478</v>
      </c>
      <c r="N1407" s="31" t="n">
        <v>0.3676860802559669</v>
      </c>
      <c r="O1407" s="33">
        <f>3*L1407+M1407</f>
        <v/>
      </c>
      <c r="P1407" s="33">
        <f>3*N1407+M1407</f>
        <v/>
      </c>
      <c r="Q1407" s="31">
        <f>IF(OR(J1407="",K1407=""),"",SUMPRODUCT(POISSON(Helper!$A$2:$A$122,J1407,FALSE)*POISSON(Helper!$B$2:$B$122,K1407,FALSE)*Helper!$C$2:$C$122))</f>
        <v/>
      </c>
      <c r="R1407" s="31">
        <f>IF(OR(J1407="",K1407=""),"",SUMPRODUCT(POISSON(Helper!$A$2:$A$122,J1407,FALSE)*POISSON(Helper!$B$2:$B$122,K1407,FALSE)*Helper!$D$2:$D$122))</f>
        <v/>
      </c>
      <c r="S1407" s="31">
        <f>IF(Q1407="","",1-Q1407-R1407)</f>
        <v/>
      </c>
      <c r="T1407" s="33">
        <f>IF(Q1407="","",3*Q1407+R1407)</f>
        <v/>
      </c>
      <c r="U1407" s="33">
        <f>IF(Q1407="","",3*S1407+R1407)</f>
        <v/>
      </c>
      <c r="V1407" s="24">
        <f>IF(OR(H1407="",I1407=""),"",IF(H1407&gt;I1407,3,IF(H1407=I1407,1,0)))</f>
        <v/>
      </c>
      <c r="W1407" s="24">
        <f>IF(OR(H1407="",I1407=""),"",IF(I1407&gt;H1407,3,IF(H1407=I1407,1,0)))</f>
        <v/>
      </c>
      <c r="X1407" s="24">
        <f>IF(OR(H1407="",I1407=""),0,1)</f>
        <v/>
      </c>
      <c r="Y1407" s="24" t="n"/>
    </row>
    <row r="1408">
      <c r="A1408" s="24" t="inlineStr">
        <is>
          <t>E2-Plymouth-Oxford</t>
        </is>
      </c>
      <c r="B1408" s="24" t="inlineStr">
        <is>
          <t>E2</t>
        </is>
      </c>
      <c r="C1408" s="24" t="inlineStr">
        <is>
          <t>League One</t>
        </is>
      </c>
      <c r="D1408" s="24" t="n">
        <v>40</v>
      </c>
      <c r="E1408" s="29" t="n">
        <v>46487.625</v>
      </c>
      <c r="F1408" s="24" t="inlineStr">
        <is>
          <t>Plymouth</t>
        </is>
      </c>
      <c r="G1408" s="24" t="inlineStr">
        <is>
          <t>Oxford</t>
        </is>
      </c>
      <c r="H1408" s="37" t="n"/>
      <c r="I1408" s="37" t="n"/>
      <c r="J1408" s="37" t="n"/>
      <c r="K1408" s="37" t="n"/>
      <c r="L1408" s="31" t="n">
        <v>0.4562992367985068</v>
      </c>
      <c r="M1408" s="31" t="n">
        <v>0.2762614842830464</v>
      </c>
      <c r="N1408" s="31" t="n">
        <v>0.2674392789184468</v>
      </c>
      <c r="O1408" s="33">
        <f>3*L1408+M1408</f>
        <v/>
      </c>
      <c r="P1408" s="33">
        <f>3*N1408+M1408</f>
        <v/>
      </c>
      <c r="Q1408" s="31">
        <f>IF(OR(J1408="",K1408=""),"",SUMPRODUCT(POISSON(Helper!$A$2:$A$122,J1408,FALSE)*POISSON(Helper!$B$2:$B$122,K1408,FALSE)*Helper!$C$2:$C$122))</f>
        <v/>
      </c>
      <c r="R1408" s="31">
        <f>IF(OR(J1408="",K1408=""),"",SUMPRODUCT(POISSON(Helper!$A$2:$A$122,J1408,FALSE)*POISSON(Helper!$B$2:$B$122,K1408,FALSE)*Helper!$D$2:$D$122))</f>
        <v/>
      </c>
      <c r="S1408" s="31">
        <f>IF(Q1408="","",1-Q1408-R1408)</f>
        <v/>
      </c>
      <c r="T1408" s="33">
        <f>IF(Q1408="","",3*Q1408+R1408)</f>
        <v/>
      </c>
      <c r="U1408" s="33">
        <f>IF(Q1408="","",3*S1408+R1408)</f>
        <v/>
      </c>
      <c r="V1408" s="24">
        <f>IF(OR(H1408="",I1408=""),"",IF(H1408&gt;I1408,3,IF(H1408=I1408,1,0)))</f>
        <v/>
      </c>
      <c r="W1408" s="24">
        <f>IF(OR(H1408="",I1408=""),"",IF(I1408&gt;H1408,3,IF(H1408=I1408,1,0)))</f>
        <v/>
      </c>
      <c r="X1408" s="24">
        <f>IF(OR(H1408="",I1408=""),0,1)</f>
        <v/>
      </c>
      <c r="Y1408" s="24" t="n"/>
    </row>
    <row r="1409">
      <c r="A1409" s="24" t="inlineStr">
        <is>
          <t>E2-Reading-Burton</t>
        </is>
      </c>
      <c r="B1409" s="24" t="inlineStr">
        <is>
          <t>E2</t>
        </is>
      </c>
      <c r="C1409" s="24" t="inlineStr">
        <is>
          <t>League One</t>
        </is>
      </c>
      <c r="D1409" s="24" t="n">
        <v>40</v>
      </c>
      <c r="E1409" s="29" t="n">
        <v>46487.625</v>
      </c>
      <c r="F1409" s="24" t="inlineStr">
        <is>
          <t>Reading</t>
        </is>
      </c>
      <c r="G1409" s="24" t="inlineStr">
        <is>
          <t>Burton</t>
        </is>
      </c>
      <c r="H1409" s="37" t="n"/>
      <c r="I1409" s="37" t="n"/>
      <c r="J1409" s="37" t="n"/>
      <c r="K1409" s="37" t="n"/>
      <c r="L1409" s="31" t="n">
        <v>0.4691093394707981</v>
      </c>
      <c r="M1409" s="31" t="n">
        <v>0.2739215145170376</v>
      </c>
      <c r="N1409" s="31" t="n">
        <v>0.2569691460121643</v>
      </c>
      <c r="O1409" s="33">
        <f>3*L1409+M1409</f>
        <v/>
      </c>
      <c r="P1409" s="33">
        <f>3*N1409+M1409</f>
        <v/>
      </c>
      <c r="Q1409" s="31">
        <f>IF(OR(J1409="",K1409=""),"",SUMPRODUCT(POISSON(Helper!$A$2:$A$122,J1409,FALSE)*POISSON(Helper!$B$2:$B$122,K1409,FALSE)*Helper!$C$2:$C$122))</f>
        <v/>
      </c>
      <c r="R1409" s="31">
        <f>IF(OR(J1409="",K1409=""),"",SUMPRODUCT(POISSON(Helper!$A$2:$A$122,J1409,FALSE)*POISSON(Helper!$B$2:$B$122,K1409,FALSE)*Helper!$D$2:$D$122))</f>
        <v/>
      </c>
      <c r="S1409" s="31">
        <f>IF(Q1409="","",1-Q1409-R1409)</f>
        <v/>
      </c>
      <c r="T1409" s="33">
        <f>IF(Q1409="","",3*Q1409+R1409)</f>
        <v/>
      </c>
      <c r="U1409" s="33">
        <f>IF(Q1409="","",3*S1409+R1409)</f>
        <v/>
      </c>
      <c r="V1409" s="24">
        <f>IF(OR(H1409="",I1409=""),"",IF(H1409&gt;I1409,3,IF(H1409=I1409,1,0)))</f>
        <v/>
      </c>
      <c r="W1409" s="24">
        <f>IF(OR(H1409="",I1409=""),"",IF(I1409&gt;H1409,3,IF(H1409=I1409,1,0)))</f>
        <v/>
      </c>
      <c r="X1409" s="24">
        <f>IF(OR(H1409="",I1409=""),0,1)</f>
        <v/>
      </c>
      <c r="Y1409" s="24" t="n"/>
    </row>
    <row r="1410">
      <c r="A1410" s="24" t="inlineStr">
        <is>
          <t>E2-Sheffiel-Leiceste</t>
        </is>
      </c>
      <c r="B1410" s="24" t="inlineStr">
        <is>
          <t>E2</t>
        </is>
      </c>
      <c r="C1410" s="24" t="inlineStr">
        <is>
          <t>League One</t>
        </is>
      </c>
      <c r="D1410" s="24" t="n">
        <v>40</v>
      </c>
      <c r="E1410" s="29" t="n">
        <v>46487.625</v>
      </c>
      <c r="F1410" s="24" t="inlineStr">
        <is>
          <t>Sheffield Wed</t>
        </is>
      </c>
      <c r="G1410" s="24" t="inlineStr">
        <is>
          <t>Leicester</t>
        </is>
      </c>
      <c r="H1410" s="37" t="n"/>
      <c r="I1410" s="37" t="n"/>
      <c r="J1410" s="37" t="n"/>
      <c r="K1410" s="37" t="n"/>
      <c r="L1410" s="31" t="n">
        <v>0.3469098880194901</v>
      </c>
      <c r="M1410" s="31" t="n">
        <v>0.2850589950467364</v>
      </c>
      <c r="N1410" s="31" t="n">
        <v>0.3680311169337735</v>
      </c>
      <c r="O1410" s="33">
        <f>3*L1410+M1410</f>
        <v/>
      </c>
      <c r="P1410" s="33">
        <f>3*N1410+M1410</f>
        <v/>
      </c>
      <c r="Q1410" s="31">
        <f>IF(OR(J1410="",K1410=""),"",SUMPRODUCT(POISSON(Helper!$A$2:$A$122,J1410,FALSE)*POISSON(Helper!$B$2:$B$122,K1410,FALSE)*Helper!$C$2:$C$122))</f>
        <v/>
      </c>
      <c r="R1410" s="31">
        <f>IF(OR(J1410="",K1410=""),"",SUMPRODUCT(POISSON(Helper!$A$2:$A$122,J1410,FALSE)*POISSON(Helper!$B$2:$B$122,K1410,FALSE)*Helper!$D$2:$D$122))</f>
        <v/>
      </c>
      <c r="S1410" s="31">
        <f>IF(Q1410="","",1-Q1410-R1410)</f>
        <v/>
      </c>
      <c r="T1410" s="33">
        <f>IF(Q1410="","",3*Q1410+R1410)</f>
        <v/>
      </c>
      <c r="U1410" s="33">
        <f>IF(Q1410="","",3*S1410+R1410)</f>
        <v/>
      </c>
      <c r="V1410" s="24">
        <f>IF(OR(H1410="",I1410=""),"",IF(H1410&gt;I1410,3,IF(H1410=I1410,1,0)))</f>
        <v/>
      </c>
      <c r="W1410" s="24">
        <f>IF(OR(H1410="",I1410=""),"",IF(I1410&gt;H1410,3,IF(H1410=I1410,1,0)))</f>
        <v/>
      </c>
      <c r="X1410" s="24">
        <f>IF(OR(H1410="",I1410=""),0,1)</f>
        <v/>
      </c>
      <c r="Y1410" s="24" t="n"/>
    </row>
    <row r="1411">
      <c r="A1411" s="24" t="inlineStr">
        <is>
          <t>E2-Stockpor-Stevenag</t>
        </is>
      </c>
      <c r="B1411" s="24" t="inlineStr">
        <is>
          <t>E2</t>
        </is>
      </c>
      <c r="C1411" s="24" t="inlineStr">
        <is>
          <t>League One</t>
        </is>
      </c>
      <c r="D1411" s="24" t="n">
        <v>40</v>
      </c>
      <c r="E1411" s="29" t="n">
        <v>46487.625</v>
      </c>
      <c r="F1411" s="24" t="inlineStr">
        <is>
          <t>Stockport</t>
        </is>
      </c>
      <c r="G1411" s="24" t="inlineStr">
        <is>
          <t>Stevenage</t>
        </is>
      </c>
      <c r="H1411" s="37" t="n"/>
      <c r="I1411" s="37" t="n"/>
      <c r="J1411" s="37" t="n"/>
      <c r="K1411" s="37" t="n"/>
      <c r="L1411" s="31" t="n">
        <v>0.4708895203444012</v>
      </c>
      <c r="M1411" s="31" t="n">
        <v>0.2735766620239253</v>
      </c>
      <c r="N1411" s="31" t="n">
        <v>0.2555338176316735</v>
      </c>
      <c r="O1411" s="33">
        <f>3*L1411+M1411</f>
        <v/>
      </c>
      <c r="P1411" s="33">
        <f>3*N1411+M1411</f>
        <v/>
      </c>
      <c r="Q1411" s="31">
        <f>IF(OR(J1411="",K1411=""),"",SUMPRODUCT(POISSON(Helper!$A$2:$A$122,J1411,FALSE)*POISSON(Helper!$B$2:$B$122,K1411,FALSE)*Helper!$C$2:$C$122))</f>
        <v/>
      </c>
      <c r="R1411" s="31">
        <f>IF(OR(J1411="",K1411=""),"",SUMPRODUCT(POISSON(Helper!$A$2:$A$122,J1411,FALSE)*POISSON(Helper!$B$2:$B$122,K1411,FALSE)*Helper!$D$2:$D$122))</f>
        <v/>
      </c>
      <c r="S1411" s="31">
        <f>IF(Q1411="","",1-Q1411-R1411)</f>
        <v/>
      </c>
      <c r="T1411" s="33">
        <f>IF(Q1411="","",3*Q1411+R1411)</f>
        <v/>
      </c>
      <c r="U1411" s="33">
        <f>IF(Q1411="","",3*S1411+R1411)</f>
        <v/>
      </c>
      <c r="V1411" s="24">
        <f>IF(OR(H1411="",I1411=""),"",IF(H1411&gt;I1411,3,IF(H1411=I1411,1,0)))</f>
        <v/>
      </c>
      <c r="W1411" s="24">
        <f>IF(OR(H1411="",I1411=""),"",IF(I1411&gt;H1411,3,IF(H1411=I1411,1,0)))</f>
        <v/>
      </c>
      <c r="X1411" s="24">
        <f>IF(OR(H1411="",I1411=""),0,1)</f>
        <v/>
      </c>
      <c r="Y1411" s="24" t="n"/>
    </row>
    <row r="1412">
      <c r="A1412" s="24" t="inlineStr">
        <is>
          <t>E2-Wigan-Doncaste</t>
        </is>
      </c>
      <c r="B1412" s="24" t="inlineStr">
        <is>
          <t>E2</t>
        </is>
      </c>
      <c r="C1412" s="24" t="inlineStr">
        <is>
          <t>League One</t>
        </is>
      </c>
      <c r="D1412" s="24" t="n">
        <v>40</v>
      </c>
      <c r="E1412" s="29" t="n">
        <v>46487.625</v>
      </c>
      <c r="F1412" s="24" t="inlineStr">
        <is>
          <t>Wigan</t>
        </is>
      </c>
      <c r="G1412" s="24" t="inlineStr">
        <is>
          <t>Doncaster</t>
        </is>
      </c>
      <c r="H1412" s="37" t="n"/>
      <c r="I1412" s="37" t="n"/>
      <c r="J1412" s="37" t="n"/>
      <c r="K1412" s="37" t="n"/>
      <c r="L1412" s="31" t="n">
        <v>0.4135848895762796</v>
      </c>
      <c r="M1412" s="31" t="n">
        <v>0.2821886616287988</v>
      </c>
      <c r="N1412" s="31" t="n">
        <v>0.3042264487949215</v>
      </c>
      <c r="O1412" s="33">
        <f>3*L1412+M1412</f>
        <v/>
      </c>
      <c r="P1412" s="33">
        <f>3*N1412+M1412</f>
        <v/>
      </c>
      <c r="Q1412" s="31">
        <f>IF(OR(J1412="",K1412=""),"",SUMPRODUCT(POISSON(Helper!$A$2:$A$122,J1412,FALSE)*POISSON(Helper!$B$2:$B$122,K1412,FALSE)*Helper!$C$2:$C$122))</f>
        <v/>
      </c>
      <c r="R1412" s="31">
        <f>IF(OR(J1412="",K1412=""),"",SUMPRODUCT(POISSON(Helper!$A$2:$A$122,J1412,FALSE)*POISSON(Helper!$B$2:$B$122,K1412,FALSE)*Helper!$D$2:$D$122))</f>
        <v/>
      </c>
      <c r="S1412" s="31">
        <f>IF(Q1412="","",1-Q1412-R1412)</f>
        <v/>
      </c>
      <c r="T1412" s="33">
        <f>IF(Q1412="","",3*Q1412+R1412)</f>
        <v/>
      </c>
      <c r="U1412" s="33">
        <f>IF(Q1412="","",3*S1412+R1412)</f>
        <v/>
      </c>
      <c r="V1412" s="24">
        <f>IF(OR(H1412="",I1412=""),"",IF(H1412&gt;I1412,3,IF(H1412=I1412,1,0)))</f>
        <v/>
      </c>
      <c r="W1412" s="24">
        <f>IF(OR(H1412="",I1412=""),"",IF(I1412&gt;H1412,3,IF(H1412=I1412,1,0)))</f>
        <v/>
      </c>
      <c r="X1412" s="24">
        <f>IF(OR(H1412="",I1412=""),0,1)</f>
        <v/>
      </c>
      <c r="Y1412" s="24" t="n"/>
    </row>
    <row r="1413">
      <c r="A1413" s="24" t="inlineStr">
        <is>
          <t>E2-Wycombe-Mansfiel</t>
        </is>
      </c>
      <c r="B1413" s="24" t="inlineStr">
        <is>
          <t>E2</t>
        </is>
      </c>
      <c r="C1413" s="24" t="inlineStr">
        <is>
          <t>League One</t>
        </is>
      </c>
      <c r="D1413" s="24" t="n">
        <v>40</v>
      </c>
      <c r="E1413" s="29" t="n">
        <v>46487.625</v>
      </c>
      <c r="F1413" s="24" t="inlineStr">
        <is>
          <t>Wycombe</t>
        </is>
      </c>
      <c r="G1413" s="24" t="inlineStr">
        <is>
          <t>Mansfield</t>
        </is>
      </c>
      <c r="H1413" s="37" t="n"/>
      <c r="I1413" s="37" t="n"/>
      <c r="J1413" s="37" t="n"/>
      <c r="K1413" s="37" t="n"/>
      <c r="L1413" s="31" t="n">
        <v>0.4503433071698442</v>
      </c>
      <c r="M1413" s="31" t="n">
        <v>0.2772635012669144</v>
      </c>
      <c r="N1413" s="31" t="n">
        <v>0.2723931915632414</v>
      </c>
      <c r="O1413" s="33">
        <f>3*L1413+M1413</f>
        <v/>
      </c>
      <c r="P1413" s="33">
        <f>3*N1413+M1413</f>
        <v/>
      </c>
      <c r="Q1413" s="31">
        <f>IF(OR(J1413="",K1413=""),"",SUMPRODUCT(POISSON(Helper!$A$2:$A$122,J1413,FALSE)*POISSON(Helper!$B$2:$B$122,K1413,FALSE)*Helper!$C$2:$C$122))</f>
        <v/>
      </c>
      <c r="R1413" s="31">
        <f>IF(OR(J1413="",K1413=""),"",SUMPRODUCT(POISSON(Helper!$A$2:$A$122,J1413,FALSE)*POISSON(Helper!$B$2:$B$122,K1413,FALSE)*Helper!$D$2:$D$122))</f>
        <v/>
      </c>
      <c r="S1413" s="31">
        <f>IF(Q1413="","",1-Q1413-R1413)</f>
        <v/>
      </c>
      <c r="T1413" s="33">
        <f>IF(Q1413="","",3*Q1413+R1413)</f>
        <v/>
      </c>
      <c r="U1413" s="33">
        <f>IF(Q1413="","",3*S1413+R1413)</f>
        <v/>
      </c>
      <c r="V1413" s="24">
        <f>IF(OR(H1413="",I1413=""),"",IF(H1413&gt;I1413,3,IF(H1413=I1413,1,0)))</f>
        <v/>
      </c>
      <c r="W1413" s="24">
        <f>IF(OR(H1413="",I1413=""),"",IF(I1413&gt;H1413,3,IF(H1413=I1413,1,0)))</f>
        <v/>
      </c>
      <c r="X1413" s="24">
        <f>IF(OR(H1413="",I1413=""),0,1)</f>
        <v/>
      </c>
      <c r="Y1413" s="24" t="n"/>
    </row>
    <row r="1414">
      <c r="A1414" s="24" t="inlineStr">
        <is>
          <t>E2-AFCWimbl-Cambridg</t>
        </is>
      </c>
      <c r="B1414" s="24" t="inlineStr">
        <is>
          <t>E2</t>
        </is>
      </c>
      <c r="C1414" s="24" t="inlineStr">
        <is>
          <t>League One</t>
        </is>
      </c>
      <c r="D1414" s="24" t="n">
        <v>41</v>
      </c>
      <c r="E1414" s="29" t="n">
        <v>46490.82291666666</v>
      </c>
      <c r="F1414" s="24" t="inlineStr">
        <is>
          <t>AFC Wimbledon</t>
        </is>
      </c>
      <c r="G1414" s="24" t="inlineStr">
        <is>
          <t>Cambridge</t>
        </is>
      </c>
      <c r="H1414" s="37" t="n"/>
      <c r="I1414" s="37" t="n"/>
      <c r="J1414" s="37" t="n"/>
      <c r="K1414" s="37" t="n"/>
      <c r="L1414" s="31" t="n">
        <v>0.3837531513574479</v>
      </c>
      <c r="M1414" s="31" t="n">
        <v>0.284496416523112</v>
      </c>
      <c r="N1414" s="31" t="n">
        <v>0.3317504321194401</v>
      </c>
      <c r="O1414" s="33">
        <f>3*L1414+M1414</f>
        <v/>
      </c>
      <c r="P1414" s="33">
        <f>3*N1414+M1414</f>
        <v/>
      </c>
      <c r="Q1414" s="31">
        <f>IF(OR(J1414="",K1414=""),"",SUMPRODUCT(POISSON(Helper!$A$2:$A$122,J1414,FALSE)*POISSON(Helper!$B$2:$B$122,K1414,FALSE)*Helper!$C$2:$C$122))</f>
        <v/>
      </c>
      <c r="R1414" s="31">
        <f>IF(OR(J1414="",K1414=""),"",SUMPRODUCT(POISSON(Helper!$A$2:$A$122,J1414,FALSE)*POISSON(Helper!$B$2:$B$122,K1414,FALSE)*Helper!$D$2:$D$122))</f>
        <v/>
      </c>
      <c r="S1414" s="31">
        <f>IF(Q1414="","",1-Q1414-R1414)</f>
        <v/>
      </c>
      <c r="T1414" s="33">
        <f>IF(Q1414="","",3*Q1414+R1414)</f>
        <v/>
      </c>
      <c r="U1414" s="33">
        <f>IF(Q1414="","",3*S1414+R1414)</f>
        <v/>
      </c>
      <c r="V1414" s="24">
        <f>IF(OR(H1414="",I1414=""),"",IF(H1414&gt;I1414,3,IF(H1414=I1414,1,0)))</f>
        <v/>
      </c>
      <c r="W1414" s="24">
        <f>IF(OR(H1414="",I1414=""),"",IF(I1414&gt;H1414,3,IF(H1414=I1414,1,0)))</f>
        <v/>
      </c>
      <c r="X1414" s="24">
        <f>IF(OR(H1414="",I1414=""),0,1)</f>
        <v/>
      </c>
      <c r="Y1414" s="24" t="n"/>
    </row>
    <row r="1415">
      <c r="A1415" s="24" t="inlineStr">
        <is>
          <t>E2-Barnsley-Bradford</t>
        </is>
      </c>
      <c r="B1415" s="24" t="inlineStr">
        <is>
          <t>E2</t>
        </is>
      </c>
      <c r="C1415" s="24" t="inlineStr">
        <is>
          <t>League One</t>
        </is>
      </c>
      <c r="D1415" s="24" t="n">
        <v>41</v>
      </c>
      <c r="E1415" s="29" t="n">
        <v>46490.82291666666</v>
      </c>
      <c r="F1415" s="24" t="inlineStr">
        <is>
          <t>Barnsley</t>
        </is>
      </c>
      <c r="G1415" s="24" t="inlineStr">
        <is>
          <t>Bradford</t>
        </is>
      </c>
      <c r="H1415" s="37" t="n"/>
      <c r="I1415" s="37" t="n"/>
      <c r="J1415" s="37" t="n"/>
      <c r="K1415" s="37" t="n"/>
      <c r="L1415" s="31" t="n">
        <v>0.3745231062138928</v>
      </c>
      <c r="M1415" s="31" t="n">
        <v>0.2848833526697</v>
      </c>
      <c r="N1415" s="31" t="n">
        <v>0.3405935411164073</v>
      </c>
      <c r="O1415" s="33">
        <f>3*L1415+M1415</f>
        <v/>
      </c>
      <c r="P1415" s="33">
        <f>3*N1415+M1415</f>
        <v/>
      </c>
      <c r="Q1415" s="31">
        <f>IF(OR(J1415="",K1415=""),"",SUMPRODUCT(POISSON(Helper!$A$2:$A$122,J1415,FALSE)*POISSON(Helper!$B$2:$B$122,K1415,FALSE)*Helper!$C$2:$C$122))</f>
        <v/>
      </c>
      <c r="R1415" s="31">
        <f>IF(OR(J1415="",K1415=""),"",SUMPRODUCT(POISSON(Helper!$A$2:$A$122,J1415,FALSE)*POISSON(Helper!$B$2:$B$122,K1415,FALSE)*Helper!$D$2:$D$122))</f>
        <v/>
      </c>
      <c r="S1415" s="31">
        <f>IF(Q1415="","",1-Q1415-R1415)</f>
        <v/>
      </c>
      <c r="T1415" s="33">
        <f>IF(Q1415="","",3*Q1415+R1415)</f>
        <v/>
      </c>
      <c r="U1415" s="33">
        <f>IF(Q1415="","",3*S1415+R1415)</f>
        <v/>
      </c>
      <c r="V1415" s="24">
        <f>IF(OR(H1415="",I1415=""),"",IF(H1415&gt;I1415,3,IF(H1415=I1415,1,0)))</f>
        <v/>
      </c>
      <c r="W1415" s="24">
        <f>IF(OR(H1415="",I1415=""),"",IF(I1415&gt;H1415,3,IF(H1415=I1415,1,0)))</f>
        <v/>
      </c>
      <c r="X1415" s="24">
        <f>IF(OR(H1415="",I1415=""),0,1)</f>
        <v/>
      </c>
      <c r="Y1415" s="24" t="n"/>
    </row>
    <row r="1416">
      <c r="A1416" s="24" t="inlineStr">
        <is>
          <t>E2-Blackpoo-NottsCou</t>
        </is>
      </c>
      <c r="B1416" s="24" t="inlineStr">
        <is>
          <t>E2</t>
        </is>
      </c>
      <c r="C1416" s="24" t="inlineStr">
        <is>
          <t>League One</t>
        </is>
      </c>
      <c r="D1416" s="24" t="n">
        <v>41</v>
      </c>
      <c r="E1416" s="29" t="n">
        <v>46490.82291666666</v>
      </c>
      <c r="F1416" s="24" t="inlineStr">
        <is>
          <t>Blackpool</t>
        </is>
      </c>
      <c r="G1416" s="24" t="inlineStr">
        <is>
          <t>Notts County</t>
        </is>
      </c>
      <c r="H1416" s="37" t="n"/>
      <c r="I1416" s="37" t="n"/>
      <c r="J1416" s="37" t="n"/>
      <c r="K1416" s="37" t="n"/>
      <c r="L1416" s="31" t="n">
        <v>0.4459409155744756</v>
      </c>
      <c r="M1416" s="31" t="n">
        <v>0.2779684925677513</v>
      </c>
      <c r="N1416" s="31" t="n">
        <v>0.2760905918577731</v>
      </c>
      <c r="O1416" s="33">
        <f>3*L1416+M1416</f>
        <v/>
      </c>
      <c r="P1416" s="33">
        <f>3*N1416+M1416</f>
        <v/>
      </c>
      <c r="Q1416" s="31">
        <f>IF(OR(J1416="",K1416=""),"",SUMPRODUCT(POISSON(Helper!$A$2:$A$122,J1416,FALSE)*POISSON(Helper!$B$2:$B$122,K1416,FALSE)*Helper!$C$2:$C$122))</f>
        <v/>
      </c>
      <c r="R1416" s="31">
        <f>IF(OR(J1416="",K1416=""),"",SUMPRODUCT(POISSON(Helper!$A$2:$A$122,J1416,FALSE)*POISSON(Helper!$B$2:$B$122,K1416,FALSE)*Helper!$D$2:$D$122))</f>
        <v/>
      </c>
      <c r="S1416" s="31">
        <f>IF(Q1416="","",1-Q1416-R1416)</f>
        <v/>
      </c>
      <c r="T1416" s="33">
        <f>IF(Q1416="","",3*Q1416+R1416)</f>
        <v/>
      </c>
      <c r="U1416" s="33">
        <f>IF(Q1416="","",3*S1416+R1416)</f>
        <v/>
      </c>
      <c r="V1416" s="24">
        <f>IF(OR(H1416="",I1416=""),"",IF(H1416&gt;I1416,3,IF(H1416=I1416,1,0)))</f>
        <v/>
      </c>
      <c r="W1416" s="24">
        <f>IF(OR(H1416="",I1416=""),"",IF(I1416&gt;H1416,3,IF(H1416=I1416,1,0)))</f>
        <v/>
      </c>
      <c r="X1416" s="24">
        <f>IF(OR(H1416="",I1416=""),0,1)</f>
        <v/>
      </c>
      <c r="Y1416" s="24" t="n"/>
    </row>
    <row r="1417">
      <c r="A1417" s="24" t="inlineStr">
        <is>
          <t>E2-Bromley-MKDons</t>
        </is>
      </c>
      <c r="B1417" s="24" t="inlineStr">
        <is>
          <t>E2</t>
        </is>
      </c>
      <c r="C1417" s="24" t="inlineStr">
        <is>
          <t>League One</t>
        </is>
      </c>
      <c r="D1417" s="24" t="n">
        <v>41</v>
      </c>
      <c r="E1417" s="29" t="n">
        <v>46490.82291666666</v>
      </c>
      <c r="F1417" s="24" t="inlineStr">
        <is>
          <t>Bromley</t>
        </is>
      </c>
      <c r="G1417" s="24" t="inlineStr">
        <is>
          <t>MK Dons</t>
        </is>
      </c>
      <c r="H1417" s="37" t="n"/>
      <c r="I1417" s="37" t="n"/>
      <c r="J1417" s="37" t="n"/>
      <c r="K1417" s="37" t="n"/>
      <c r="L1417" s="31" t="n">
        <v>0.2921042365677722</v>
      </c>
      <c r="M1417" s="31" t="n">
        <v>0.2806122942530218</v>
      </c>
      <c r="N1417" s="31" t="n">
        <v>0.4272834691792061</v>
      </c>
      <c r="O1417" s="33">
        <f>3*L1417+M1417</f>
        <v/>
      </c>
      <c r="P1417" s="33">
        <f>3*N1417+M1417</f>
        <v/>
      </c>
      <c r="Q1417" s="31">
        <f>IF(OR(J1417="",K1417=""),"",SUMPRODUCT(POISSON(Helper!$A$2:$A$122,J1417,FALSE)*POISSON(Helper!$B$2:$B$122,K1417,FALSE)*Helper!$C$2:$C$122))</f>
        <v/>
      </c>
      <c r="R1417" s="31">
        <f>IF(OR(J1417="",K1417=""),"",SUMPRODUCT(POISSON(Helper!$A$2:$A$122,J1417,FALSE)*POISSON(Helper!$B$2:$B$122,K1417,FALSE)*Helper!$D$2:$D$122))</f>
        <v/>
      </c>
      <c r="S1417" s="31">
        <f>IF(Q1417="","",1-Q1417-R1417)</f>
        <v/>
      </c>
      <c r="T1417" s="33">
        <f>IF(Q1417="","",3*Q1417+R1417)</f>
        <v/>
      </c>
      <c r="U1417" s="33">
        <f>IF(Q1417="","",3*S1417+R1417)</f>
        <v/>
      </c>
      <c r="V1417" s="24">
        <f>IF(OR(H1417="",I1417=""),"",IF(H1417&gt;I1417,3,IF(H1417=I1417,1,0)))</f>
        <v/>
      </c>
      <c r="W1417" s="24">
        <f>IF(OR(H1417="",I1417=""),"",IF(I1417&gt;H1417,3,IF(H1417=I1417,1,0)))</f>
        <v/>
      </c>
      <c r="X1417" s="24">
        <f>IF(OR(H1417="",I1417=""),0,1)</f>
        <v/>
      </c>
      <c r="Y1417" s="24" t="n"/>
    </row>
    <row r="1418">
      <c r="A1418" s="24" t="inlineStr">
        <is>
          <t>E2-Burton-Plymouth</t>
        </is>
      </c>
      <c r="B1418" s="24" t="inlineStr">
        <is>
          <t>E2</t>
        </is>
      </c>
      <c r="C1418" s="24" t="inlineStr">
        <is>
          <t>League One</t>
        </is>
      </c>
      <c r="D1418" s="24" t="n">
        <v>41</v>
      </c>
      <c r="E1418" s="29" t="n">
        <v>46490.82291666666</v>
      </c>
      <c r="F1418" s="24" t="inlineStr">
        <is>
          <t>Burton</t>
        </is>
      </c>
      <c r="G1418" s="24" t="inlineStr">
        <is>
          <t>Plymouth</t>
        </is>
      </c>
      <c r="H1418" s="37" t="n"/>
      <c r="I1418" s="37" t="n"/>
      <c r="J1418" s="37" t="n"/>
      <c r="K1418" s="37" t="n"/>
      <c r="L1418" s="31" t="n">
        <v>0.3126185295590565</v>
      </c>
      <c r="M1418" s="31" t="n">
        <v>0.2830748981130385</v>
      </c>
      <c r="N1418" s="31" t="n">
        <v>0.4043065723279051</v>
      </c>
      <c r="O1418" s="33">
        <f>3*L1418+M1418</f>
        <v/>
      </c>
      <c r="P1418" s="33">
        <f>3*N1418+M1418</f>
        <v/>
      </c>
      <c r="Q1418" s="31">
        <f>IF(OR(J1418="",K1418=""),"",SUMPRODUCT(POISSON(Helper!$A$2:$A$122,J1418,FALSE)*POISSON(Helper!$B$2:$B$122,K1418,FALSE)*Helper!$C$2:$C$122))</f>
        <v/>
      </c>
      <c r="R1418" s="31">
        <f>IF(OR(J1418="",K1418=""),"",SUMPRODUCT(POISSON(Helper!$A$2:$A$122,J1418,FALSE)*POISSON(Helper!$B$2:$B$122,K1418,FALSE)*Helper!$D$2:$D$122))</f>
        <v/>
      </c>
      <c r="S1418" s="31">
        <f>IF(Q1418="","",1-Q1418-R1418)</f>
        <v/>
      </c>
      <c r="T1418" s="33">
        <f>IF(Q1418="","",3*Q1418+R1418)</f>
        <v/>
      </c>
      <c r="U1418" s="33">
        <f>IF(Q1418="","",3*S1418+R1418)</f>
        <v/>
      </c>
      <c r="V1418" s="24">
        <f>IF(OR(H1418="",I1418=""),"",IF(H1418&gt;I1418,3,IF(H1418=I1418,1,0)))</f>
        <v/>
      </c>
      <c r="W1418" s="24">
        <f>IF(OR(H1418="",I1418=""),"",IF(I1418&gt;H1418,3,IF(H1418=I1418,1,0)))</f>
        <v/>
      </c>
      <c r="X1418" s="24">
        <f>IF(OR(H1418="",I1418=""),0,1)</f>
        <v/>
      </c>
      <c r="Y1418" s="24" t="n"/>
    </row>
    <row r="1419">
      <c r="A1419" s="24" t="inlineStr">
        <is>
          <t>E2-LeytonOr-Mansfiel</t>
        </is>
      </c>
      <c r="B1419" s="24" t="inlineStr">
        <is>
          <t>E2</t>
        </is>
      </c>
      <c r="C1419" s="24" t="inlineStr">
        <is>
          <t>League One</t>
        </is>
      </c>
      <c r="D1419" s="24" t="n">
        <v>41</v>
      </c>
      <c r="E1419" s="29" t="n">
        <v>46490.82291666666</v>
      </c>
      <c r="F1419" s="24" t="inlineStr">
        <is>
          <t>Leyton Orient</t>
        </is>
      </c>
      <c r="G1419" s="24" t="inlineStr">
        <is>
          <t>Mansfield</t>
        </is>
      </c>
      <c r="H1419" s="37" t="n"/>
      <c r="I1419" s="37" t="n"/>
      <c r="J1419" s="37" t="n"/>
      <c r="K1419" s="37" t="n"/>
      <c r="L1419" s="31" t="n">
        <v>0.4022837388518352</v>
      </c>
      <c r="M1419" s="31" t="n">
        <v>0.2832482418118604</v>
      </c>
      <c r="N1419" s="31" t="n">
        <v>0.3144680193363044</v>
      </c>
      <c r="O1419" s="33">
        <f>3*L1419+M1419</f>
        <v/>
      </c>
      <c r="P1419" s="33">
        <f>3*N1419+M1419</f>
        <v/>
      </c>
      <c r="Q1419" s="31">
        <f>IF(OR(J1419="",K1419=""),"",SUMPRODUCT(POISSON(Helper!$A$2:$A$122,J1419,FALSE)*POISSON(Helper!$B$2:$B$122,K1419,FALSE)*Helper!$C$2:$C$122))</f>
        <v/>
      </c>
      <c r="R1419" s="31">
        <f>IF(OR(J1419="",K1419=""),"",SUMPRODUCT(POISSON(Helper!$A$2:$A$122,J1419,FALSE)*POISSON(Helper!$B$2:$B$122,K1419,FALSE)*Helper!$D$2:$D$122))</f>
        <v/>
      </c>
      <c r="S1419" s="31">
        <f>IF(Q1419="","",1-Q1419-R1419)</f>
        <v/>
      </c>
      <c r="T1419" s="33">
        <f>IF(Q1419="","",3*Q1419+R1419)</f>
        <v/>
      </c>
      <c r="U1419" s="33">
        <f>IF(Q1419="","",3*S1419+R1419)</f>
        <v/>
      </c>
      <c r="V1419" s="24">
        <f>IF(OR(H1419="",I1419=""),"",IF(H1419&gt;I1419,3,IF(H1419=I1419,1,0)))</f>
        <v/>
      </c>
      <c r="W1419" s="24">
        <f>IF(OR(H1419="",I1419=""),"",IF(I1419&gt;H1419,3,IF(H1419=I1419,1,0)))</f>
        <v/>
      </c>
      <c r="X1419" s="24">
        <f>IF(OR(H1419="",I1419=""),0,1)</f>
        <v/>
      </c>
      <c r="Y1419" s="24" t="n"/>
    </row>
    <row r="1420">
      <c r="A1420" s="24" t="inlineStr">
        <is>
          <t>E2-Luton-Huddersf</t>
        </is>
      </c>
      <c r="B1420" s="24" t="inlineStr">
        <is>
          <t>E2</t>
        </is>
      </c>
      <c r="C1420" s="24" t="inlineStr">
        <is>
          <t>League One</t>
        </is>
      </c>
      <c r="D1420" s="24" t="n">
        <v>41</v>
      </c>
      <c r="E1420" s="29" t="n">
        <v>46490.82291666666</v>
      </c>
      <c r="F1420" s="24" t="inlineStr">
        <is>
          <t>Luton</t>
        </is>
      </c>
      <c r="G1420" s="24" t="inlineStr">
        <is>
          <t>Huddersfield</t>
        </is>
      </c>
      <c r="H1420" s="37" t="n"/>
      <c r="I1420" s="37" t="n"/>
      <c r="J1420" s="37" t="n"/>
      <c r="K1420" s="37" t="n"/>
      <c r="L1420" s="31" t="n">
        <v>0.4300455071593248</v>
      </c>
      <c r="M1420" s="31" t="n">
        <v>0.2802565636101225</v>
      </c>
      <c r="N1420" s="31" t="n">
        <v>0.2896979292305528</v>
      </c>
      <c r="O1420" s="33">
        <f>3*L1420+M1420</f>
        <v/>
      </c>
      <c r="P1420" s="33">
        <f>3*N1420+M1420</f>
        <v/>
      </c>
      <c r="Q1420" s="31">
        <f>IF(OR(J1420="",K1420=""),"",SUMPRODUCT(POISSON(Helper!$A$2:$A$122,J1420,FALSE)*POISSON(Helper!$B$2:$B$122,K1420,FALSE)*Helper!$C$2:$C$122))</f>
        <v/>
      </c>
      <c r="R1420" s="31">
        <f>IF(OR(J1420="",K1420=""),"",SUMPRODUCT(POISSON(Helper!$A$2:$A$122,J1420,FALSE)*POISSON(Helper!$B$2:$B$122,K1420,FALSE)*Helper!$D$2:$D$122))</f>
        <v/>
      </c>
      <c r="S1420" s="31">
        <f>IF(Q1420="","",1-Q1420-R1420)</f>
        <v/>
      </c>
      <c r="T1420" s="33">
        <f>IF(Q1420="","",3*Q1420+R1420)</f>
        <v/>
      </c>
      <c r="U1420" s="33">
        <f>IF(Q1420="","",3*S1420+R1420)</f>
        <v/>
      </c>
      <c r="V1420" s="24">
        <f>IF(OR(H1420="",I1420=""),"",IF(H1420&gt;I1420,3,IF(H1420=I1420,1,0)))</f>
        <v/>
      </c>
      <c r="W1420" s="24">
        <f>IF(OR(H1420="",I1420=""),"",IF(I1420&gt;H1420,3,IF(H1420=I1420,1,0)))</f>
        <v/>
      </c>
      <c r="X1420" s="24">
        <f>IF(OR(H1420="",I1420=""),0,1)</f>
        <v/>
      </c>
      <c r="Y1420" s="24" t="n"/>
    </row>
    <row r="1421">
      <c r="A1421" s="24" t="inlineStr">
        <is>
          <t>E2-Oxford-Doncaste</t>
        </is>
      </c>
      <c r="B1421" s="24" t="inlineStr">
        <is>
          <t>E2</t>
        </is>
      </c>
      <c r="C1421" s="24" t="inlineStr">
        <is>
          <t>League One</t>
        </is>
      </c>
      <c r="D1421" s="24" t="n">
        <v>41</v>
      </c>
      <c r="E1421" s="29" t="n">
        <v>46490.82291666666</v>
      </c>
      <c r="F1421" s="24" t="inlineStr">
        <is>
          <t>Oxford</t>
        </is>
      </c>
      <c r="G1421" s="24" t="inlineStr">
        <is>
          <t>Doncaster</t>
        </is>
      </c>
      <c r="H1421" s="37" t="n"/>
      <c r="I1421" s="37" t="n"/>
      <c r="J1421" s="37" t="n"/>
      <c r="K1421" s="37" t="n"/>
      <c r="L1421" s="31" t="n">
        <v>0.430551662411435</v>
      </c>
      <c r="M1421" s="31" t="n">
        <v>0.2801900146822235</v>
      </c>
      <c r="N1421" s="31" t="n">
        <v>0.2892583229063416</v>
      </c>
      <c r="O1421" s="33">
        <f>3*L1421+M1421</f>
        <v/>
      </c>
      <c r="P1421" s="33">
        <f>3*N1421+M1421</f>
        <v/>
      </c>
      <c r="Q1421" s="31">
        <f>IF(OR(J1421="",K1421=""),"",SUMPRODUCT(POISSON(Helper!$A$2:$A$122,J1421,FALSE)*POISSON(Helper!$B$2:$B$122,K1421,FALSE)*Helper!$C$2:$C$122))</f>
        <v/>
      </c>
      <c r="R1421" s="31">
        <f>IF(OR(J1421="",K1421=""),"",SUMPRODUCT(POISSON(Helper!$A$2:$A$122,J1421,FALSE)*POISSON(Helper!$B$2:$B$122,K1421,FALSE)*Helper!$D$2:$D$122))</f>
        <v/>
      </c>
      <c r="S1421" s="31">
        <f>IF(Q1421="","",1-Q1421-R1421)</f>
        <v/>
      </c>
      <c r="T1421" s="33">
        <f>IF(Q1421="","",3*Q1421+R1421)</f>
        <v/>
      </c>
      <c r="U1421" s="33">
        <f>IF(Q1421="","",3*S1421+R1421)</f>
        <v/>
      </c>
      <c r="V1421" s="24">
        <f>IF(OR(H1421="",I1421=""),"",IF(H1421&gt;I1421,3,IF(H1421=I1421,1,0)))</f>
        <v/>
      </c>
      <c r="W1421" s="24">
        <f>IF(OR(H1421="",I1421=""),"",IF(I1421&gt;H1421,3,IF(H1421=I1421,1,0)))</f>
        <v/>
      </c>
      <c r="X1421" s="24">
        <f>IF(OR(H1421="",I1421=""),0,1)</f>
        <v/>
      </c>
      <c r="Y1421" s="24" t="n"/>
    </row>
    <row r="1422">
      <c r="A1422" s="24" t="inlineStr">
        <is>
          <t>E2-Peterbor-Stockpor</t>
        </is>
      </c>
      <c r="B1422" s="24" t="inlineStr">
        <is>
          <t>E2</t>
        </is>
      </c>
      <c r="C1422" s="24" t="inlineStr">
        <is>
          <t>League One</t>
        </is>
      </c>
      <c r="D1422" s="24" t="n">
        <v>41</v>
      </c>
      <c r="E1422" s="29" t="n">
        <v>46490.82291666666</v>
      </c>
      <c r="F1422" s="24" t="inlineStr">
        <is>
          <t>Peterborough</t>
        </is>
      </c>
      <c r="G1422" s="24" t="inlineStr">
        <is>
          <t>Stockport</t>
        </is>
      </c>
      <c r="H1422" s="37" t="n"/>
      <c r="I1422" s="37" t="n"/>
      <c r="J1422" s="37" t="n"/>
      <c r="K1422" s="37" t="n"/>
      <c r="L1422" s="31" t="n">
        <v>0.3505486496426564</v>
      </c>
      <c r="M1422" s="31" t="n">
        <v>0.2851228148543348</v>
      </c>
      <c r="N1422" s="31" t="n">
        <v>0.3643285355030088</v>
      </c>
      <c r="O1422" s="33">
        <f>3*L1422+M1422</f>
        <v/>
      </c>
      <c r="P1422" s="33">
        <f>3*N1422+M1422</f>
        <v/>
      </c>
      <c r="Q1422" s="31">
        <f>IF(OR(J1422="",K1422=""),"",SUMPRODUCT(POISSON(Helper!$A$2:$A$122,J1422,FALSE)*POISSON(Helper!$B$2:$B$122,K1422,FALSE)*Helper!$C$2:$C$122))</f>
        <v/>
      </c>
      <c r="R1422" s="31">
        <f>IF(OR(J1422="",K1422=""),"",SUMPRODUCT(POISSON(Helper!$A$2:$A$122,J1422,FALSE)*POISSON(Helper!$B$2:$B$122,K1422,FALSE)*Helper!$D$2:$D$122))</f>
        <v/>
      </c>
      <c r="S1422" s="31">
        <f>IF(Q1422="","",1-Q1422-R1422)</f>
        <v/>
      </c>
      <c r="T1422" s="33">
        <f>IF(Q1422="","",3*Q1422+R1422)</f>
        <v/>
      </c>
      <c r="U1422" s="33">
        <f>IF(Q1422="","",3*S1422+R1422)</f>
        <v/>
      </c>
      <c r="V1422" s="24">
        <f>IF(OR(H1422="",I1422=""),"",IF(H1422&gt;I1422,3,IF(H1422=I1422,1,0)))</f>
        <v/>
      </c>
      <c r="W1422" s="24">
        <f>IF(OR(H1422="",I1422=""),"",IF(I1422&gt;H1422,3,IF(H1422=I1422,1,0)))</f>
        <v/>
      </c>
      <c r="X1422" s="24">
        <f>IF(OR(H1422="",I1422=""),0,1)</f>
        <v/>
      </c>
      <c r="Y1422" s="24" t="n"/>
    </row>
    <row r="1423">
      <c r="A1423" s="24" t="inlineStr">
        <is>
          <t>E2-Sheffiel-Stevenag</t>
        </is>
      </c>
      <c r="B1423" s="24" t="inlineStr">
        <is>
          <t>E2</t>
        </is>
      </c>
      <c r="C1423" s="24" t="inlineStr">
        <is>
          <t>League One</t>
        </is>
      </c>
      <c r="D1423" s="24" t="n">
        <v>41</v>
      </c>
      <c r="E1423" s="29" t="n">
        <v>46490.82291666666</v>
      </c>
      <c r="F1423" s="24" t="inlineStr">
        <is>
          <t>Sheffield Wed</t>
        </is>
      </c>
      <c r="G1423" s="24" t="inlineStr">
        <is>
          <t>Stevenage</t>
        </is>
      </c>
      <c r="H1423" s="37" t="n"/>
      <c r="I1423" s="37" t="n"/>
      <c r="J1423" s="37" t="n"/>
      <c r="K1423" s="37" t="n"/>
      <c r="L1423" s="31" t="n">
        <v>0.5151808051011724</v>
      </c>
      <c r="M1423" s="31" t="n">
        <v>0.2635120204031335</v>
      </c>
      <c r="N1423" s="31" t="n">
        <v>0.2213071744956941</v>
      </c>
      <c r="O1423" s="33">
        <f>3*L1423+M1423</f>
        <v/>
      </c>
      <c r="P1423" s="33">
        <f>3*N1423+M1423</f>
        <v/>
      </c>
      <c r="Q1423" s="31">
        <f>IF(OR(J1423="",K1423=""),"",SUMPRODUCT(POISSON(Helper!$A$2:$A$122,J1423,FALSE)*POISSON(Helper!$B$2:$B$122,K1423,FALSE)*Helper!$C$2:$C$122))</f>
        <v/>
      </c>
      <c r="R1423" s="31">
        <f>IF(OR(J1423="",K1423=""),"",SUMPRODUCT(POISSON(Helper!$A$2:$A$122,J1423,FALSE)*POISSON(Helper!$B$2:$B$122,K1423,FALSE)*Helper!$D$2:$D$122))</f>
        <v/>
      </c>
      <c r="S1423" s="31">
        <f>IF(Q1423="","",1-Q1423-R1423)</f>
        <v/>
      </c>
      <c r="T1423" s="33">
        <f>IF(Q1423="","",3*Q1423+R1423)</f>
        <v/>
      </c>
      <c r="U1423" s="33">
        <f>IF(Q1423="","",3*S1423+R1423)</f>
        <v/>
      </c>
      <c r="V1423" s="24">
        <f>IF(OR(H1423="",I1423=""),"",IF(H1423&gt;I1423,3,IF(H1423=I1423,1,0)))</f>
        <v/>
      </c>
      <c r="W1423" s="24">
        <f>IF(OR(H1423="",I1423=""),"",IF(I1423&gt;H1423,3,IF(H1423=I1423,1,0)))</f>
        <v/>
      </c>
      <c r="X1423" s="24">
        <f>IF(OR(H1423="",I1423=""),0,1)</f>
        <v/>
      </c>
      <c r="Y1423" s="24" t="n"/>
    </row>
    <row r="1424">
      <c r="A1424" s="24" t="inlineStr">
        <is>
          <t>E2-Wigan-Leiceste</t>
        </is>
      </c>
      <c r="B1424" s="24" t="inlineStr">
        <is>
          <t>E2</t>
        </is>
      </c>
      <c r="C1424" s="24" t="inlineStr">
        <is>
          <t>League One</t>
        </is>
      </c>
      <c r="D1424" s="24" t="n">
        <v>41</v>
      </c>
      <c r="E1424" s="29" t="n">
        <v>46490.82291666666</v>
      </c>
      <c r="F1424" s="24" t="inlineStr">
        <is>
          <t>Wigan</t>
        </is>
      </c>
      <c r="G1424" s="24" t="inlineStr">
        <is>
          <t>Leicester</t>
        </is>
      </c>
      <c r="H1424" s="37" t="n"/>
      <c r="I1424" s="37" t="n"/>
      <c r="J1424" s="37" t="n"/>
      <c r="K1424" s="37" t="n"/>
      <c r="L1424" s="31" t="n">
        <v>0.263032637911169</v>
      </c>
      <c r="M1424" s="31" t="n">
        <v>0.2753138859670411</v>
      </c>
      <c r="N1424" s="31" t="n">
        <v>0.46165347612179</v>
      </c>
      <c r="O1424" s="33">
        <f>3*L1424+M1424</f>
        <v/>
      </c>
      <c r="P1424" s="33">
        <f>3*N1424+M1424</f>
        <v/>
      </c>
      <c r="Q1424" s="31">
        <f>IF(OR(J1424="",K1424=""),"",SUMPRODUCT(POISSON(Helper!$A$2:$A$122,J1424,FALSE)*POISSON(Helper!$B$2:$B$122,K1424,FALSE)*Helper!$C$2:$C$122))</f>
        <v/>
      </c>
      <c r="R1424" s="31">
        <f>IF(OR(J1424="",K1424=""),"",SUMPRODUCT(POISSON(Helper!$A$2:$A$122,J1424,FALSE)*POISSON(Helper!$B$2:$B$122,K1424,FALSE)*Helper!$D$2:$D$122))</f>
        <v/>
      </c>
      <c r="S1424" s="31">
        <f>IF(Q1424="","",1-Q1424-R1424)</f>
        <v/>
      </c>
      <c r="T1424" s="33">
        <f>IF(Q1424="","",3*Q1424+R1424)</f>
        <v/>
      </c>
      <c r="U1424" s="33">
        <f>IF(Q1424="","",3*S1424+R1424)</f>
        <v/>
      </c>
      <c r="V1424" s="24">
        <f>IF(OR(H1424="",I1424=""),"",IF(H1424&gt;I1424,3,IF(H1424=I1424,1,0)))</f>
        <v/>
      </c>
      <c r="W1424" s="24">
        <f>IF(OR(H1424="",I1424=""),"",IF(I1424&gt;H1424,3,IF(H1424=I1424,1,0)))</f>
        <v/>
      </c>
      <c r="X1424" s="24">
        <f>IF(OR(H1424="",I1424=""),0,1)</f>
        <v/>
      </c>
      <c r="Y1424" s="24" t="n"/>
    </row>
    <row r="1425">
      <c r="A1425" s="24" t="inlineStr">
        <is>
          <t>E2-Reading-Wycombe</t>
        </is>
      </c>
      <c r="B1425" s="24" t="inlineStr">
        <is>
          <t>E2</t>
        </is>
      </c>
      <c r="C1425" s="24" t="inlineStr">
        <is>
          <t>League One</t>
        </is>
      </c>
      <c r="D1425" s="24" t="n">
        <v>41</v>
      </c>
      <c r="E1425" s="29" t="n">
        <v>46490.83333333334</v>
      </c>
      <c r="F1425" s="24" t="inlineStr">
        <is>
          <t>Reading</t>
        </is>
      </c>
      <c r="G1425" s="24" t="inlineStr">
        <is>
          <t>Wycombe</t>
        </is>
      </c>
      <c r="H1425" s="37" t="n"/>
      <c r="I1425" s="37" t="n"/>
      <c r="J1425" s="37" t="n"/>
      <c r="K1425" s="37" t="n"/>
      <c r="L1425" s="31" t="n">
        <v>0.3928178570997087</v>
      </c>
      <c r="M1425" s="31" t="n">
        <v>0.2839631667830222</v>
      </c>
      <c r="N1425" s="31" t="n">
        <v>0.323218976117269</v>
      </c>
      <c r="O1425" s="33">
        <f>3*L1425+M1425</f>
        <v/>
      </c>
      <c r="P1425" s="33">
        <f>3*N1425+M1425</f>
        <v/>
      </c>
      <c r="Q1425" s="31">
        <f>IF(OR(J1425="",K1425=""),"",SUMPRODUCT(POISSON(Helper!$A$2:$A$122,J1425,FALSE)*POISSON(Helper!$B$2:$B$122,K1425,FALSE)*Helper!$C$2:$C$122))</f>
        <v/>
      </c>
      <c r="R1425" s="31">
        <f>IF(OR(J1425="",K1425=""),"",SUMPRODUCT(POISSON(Helper!$A$2:$A$122,J1425,FALSE)*POISSON(Helper!$B$2:$B$122,K1425,FALSE)*Helper!$D$2:$D$122))</f>
        <v/>
      </c>
      <c r="S1425" s="31">
        <f>IF(Q1425="","",1-Q1425-R1425)</f>
        <v/>
      </c>
      <c r="T1425" s="33">
        <f>IF(Q1425="","",3*Q1425+R1425)</f>
        <v/>
      </c>
      <c r="U1425" s="33">
        <f>IF(Q1425="","",3*S1425+R1425)</f>
        <v/>
      </c>
      <c r="V1425" s="24">
        <f>IF(OR(H1425="",I1425=""),"",IF(H1425&gt;I1425,3,IF(H1425=I1425,1,0)))</f>
        <v/>
      </c>
      <c r="W1425" s="24">
        <f>IF(OR(H1425="",I1425=""),"",IF(I1425&gt;H1425,3,IF(H1425=I1425,1,0)))</f>
        <v/>
      </c>
      <c r="X1425" s="24">
        <f>IF(OR(H1425="",I1425=""),0,1)</f>
        <v/>
      </c>
      <c r="Y1425" s="24" t="n"/>
    </row>
    <row r="1426">
      <c r="A1426" s="24" t="inlineStr">
        <is>
          <t>E2-MKDons-AFCWimbl</t>
        </is>
      </c>
      <c r="B1426" s="24" t="inlineStr">
        <is>
          <t>E2</t>
        </is>
      </c>
      <c r="C1426" s="24" t="inlineStr">
        <is>
          <t>League One</t>
        </is>
      </c>
      <c r="D1426" s="24" t="n">
        <v>42</v>
      </c>
      <c r="E1426" s="29" t="n">
        <v>46494.52083333334</v>
      </c>
      <c r="F1426" s="24" t="inlineStr">
        <is>
          <t>MK Dons</t>
        </is>
      </c>
      <c r="G1426" s="24" t="inlineStr">
        <is>
          <t>AFC Wimbledon</t>
        </is>
      </c>
      <c r="H1426" s="37" t="n"/>
      <c r="I1426" s="37" t="n"/>
      <c r="J1426" s="37" t="n"/>
      <c r="K1426" s="37" t="n"/>
      <c r="L1426" s="31" t="n">
        <v>0.5277510408673274</v>
      </c>
      <c r="M1426" s="31" t="n">
        <v>0.2601550010883769</v>
      </c>
      <c r="N1426" s="31" t="n">
        <v>0.2120939580442958</v>
      </c>
      <c r="O1426" s="33">
        <f>3*L1426+M1426</f>
        <v/>
      </c>
      <c r="P1426" s="33">
        <f>3*N1426+M1426</f>
        <v/>
      </c>
      <c r="Q1426" s="31">
        <f>IF(OR(J1426="",K1426=""),"",SUMPRODUCT(POISSON(Helper!$A$2:$A$122,J1426,FALSE)*POISSON(Helper!$B$2:$B$122,K1426,FALSE)*Helper!$C$2:$C$122))</f>
        <v/>
      </c>
      <c r="R1426" s="31">
        <f>IF(OR(J1426="",K1426=""),"",SUMPRODUCT(POISSON(Helper!$A$2:$A$122,J1426,FALSE)*POISSON(Helper!$B$2:$B$122,K1426,FALSE)*Helper!$D$2:$D$122))</f>
        <v/>
      </c>
      <c r="S1426" s="31">
        <f>IF(Q1426="","",1-Q1426-R1426)</f>
        <v/>
      </c>
      <c r="T1426" s="33">
        <f>IF(Q1426="","",3*Q1426+R1426)</f>
        <v/>
      </c>
      <c r="U1426" s="33">
        <f>IF(Q1426="","",3*S1426+R1426)</f>
        <v/>
      </c>
      <c r="V1426" s="24">
        <f>IF(OR(H1426="",I1426=""),"",IF(H1426&gt;I1426,3,IF(H1426=I1426,1,0)))</f>
        <v/>
      </c>
      <c r="W1426" s="24">
        <f>IF(OR(H1426="",I1426=""),"",IF(I1426&gt;H1426,3,IF(H1426=I1426,1,0)))</f>
        <v/>
      </c>
      <c r="X1426" s="24">
        <f>IF(OR(H1426="",I1426=""),0,1)</f>
        <v/>
      </c>
      <c r="Y1426" s="24" t="n"/>
    </row>
    <row r="1427">
      <c r="A1427" s="24" t="inlineStr">
        <is>
          <t>E2-Bradford-Luton</t>
        </is>
      </c>
      <c r="B1427" s="24" t="inlineStr">
        <is>
          <t>E2</t>
        </is>
      </c>
      <c r="C1427" s="24" t="inlineStr">
        <is>
          <t>League One</t>
        </is>
      </c>
      <c r="D1427" s="24" t="n">
        <v>42</v>
      </c>
      <c r="E1427" s="29" t="n">
        <v>46494.625</v>
      </c>
      <c r="F1427" s="24" t="inlineStr">
        <is>
          <t>Bradford</t>
        </is>
      </c>
      <c r="G1427" s="24" t="inlineStr">
        <is>
          <t>Luton</t>
        </is>
      </c>
      <c r="H1427" s="37" t="n"/>
      <c r="I1427" s="37" t="n"/>
      <c r="J1427" s="37" t="n"/>
      <c r="K1427" s="37" t="n"/>
      <c r="L1427" s="31" t="n">
        <v>0.3717113657872837</v>
      </c>
      <c r="M1427" s="31" t="n">
        <v>0.2849693210109078</v>
      </c>
      <c r="N1427" s="31" t="n">
        <v>0.3433193132018085</v>
      </c>
      <c r="O1427" s="33">
        <f>3*L1427+M1427</f>
        <v/>
      </c>
      <c r="P1427" s="33">
        <f>3*N1427+M1427</f>
        <v/>
      </c>
      <c r="Q1427" s="31">
        <f>IF(OR(J1427="",K1427=""),"",SUMPRODUCT(POISSON(Helper!$A$2:$A$122,J1427,FALSE)*POISSON(Helper!$B$2:$B$122,K1427,FALSE)*Helper!$C$2:$C$122))</f>
        <v/>
      </c>
      <c r="R1427" s="31">
        <f>IF(OR(J1427="",K1427=""),"",SUMPRODUCT(POISSON(Helper!$A$2:$A$122,J1427,FALSE)*POISSON(Helper!$B$2:$B$122,K1427,FALSE)*Helper!$D$2:$D$122))</f>
        <v/>
      </c>
      <c r="S1427" s="31">
        <f>IF(Q1427="","",1-Q1427-R1427)</f>
        <v/>
      </c>
      <c r="T1427" s="33">
        <f>IF(Q1427="","",3*Q1427+R1427)</f>
        <v/>
      </c>
      <c r="U1427" s="33">
        <f>IF(Q1427="","",3*S1427+R1427)</f>
        <v/>
      </c>
      <c r="V1427" s="24">
        <f>IF(OR(H1427="",I1427=""),"",IF(H1427&gt;I1427,3,IF(H1427=I1427,1,0)))</f>
        <v/>
      </c>
      <c r="W1427" s="24">
        <f>IF(OR(H1427="",I1427=""),"",IF(I1427&gt;H1427,3,IF(H1427=I1427,1,0)))</f>
        <v/>
      </c>
      <c r="X1427" s="24">
        <f>IF(OR(H1427="",I1427=""),0,1)</f>
        <v/>
      </c>
      <c r="Y1427" s="24" t="n"/>
    </row>
    <row r="1428">
      <c r="A1428" s="24" t="inlineStr">
        <is>
          <t>E2-Cambridg-Oxford</t>
        </is>
      </c>
      <c r="B1428" s="24" t="inlineStr">
        <is>
          <t>E2</t>
        </is>
      </c>
      <c r="C1428" s="24" t="inlineStr">
        <is>
          <t>League One</t>
        </is>
      </c>
      <c r="D1428" s="24" t="n">
        <v>42</v>
      </c>
      <c r="E1428" s="29" t="n">
        <v>46494.625</v>
      </c>
      <c r="F1428" s="24" t="inlineStr">
        <is>
          <t>Cambridge</t>
        </is>
      </c>
      <c r="G1428" s="24" t="inlineStr">
        <is>
          <t>Oxford</t>
        </is>
      </c>
      <c r="H1428" s="37" t="n"/>
      <c r="I1428" s="37" t="n"/>
      <c r="J1428" s="37" t="n"/>
      <c r="K1428" s="37" t="n"/>
      <c r="L1428" s="31" t="n">
        <v>0.3625439200820894</v>
      </c>
      <c r="M1428" s="31" t="n">
        <v>0.2851440345025575</v>
      </c>
      <c r="N1428" s="31" t="n">
        <v>0.352312045415353</v>
      </c>
      <c r="O1428" s="33">
        <f>3*L1428+M1428</f>
        <v/>
      </c>
      <c r="P1428" s="33">
        <f>3*N1428+M1428</f>
        <v/>
      </c>
      <c r="Q1428" s="31">
        <f>IF(OR(J1428="",K1428=""),"",SUMPRODUCT(POISSON(Helper!$A$2:$A$122,J1428,FALSE)*POISSON(Helper!$B$2:$B$122,K1428,FALSE)*Helper!$C$2:$C$122))</f>
        <v/>
      </c>
      <c r="R1428" s="31">
        <f>IF(OR(J1428="",K1428=""),"",SUMPRODUCT(POISSON(Helper!$A$2:$A$122,J1428,FALSE)*POISSON(Helper!$B$2:$B$122,K1428,FALSE)*Helper!$D$2:$D$122))</f>
        <v/>
      </c>
      <c r="S1428" s="31">
        <f>IF(Q1428="","",1-Q1428-R1428)</f>
        <v/>
      </c>
      <c r="T1428" s="33">
        <f>IF(Q1428="","",3*Q1428+R1428)</f>
        <v/>
      </c>
      <c r="U1428" s="33">
        <f>IF(Q1428="","",3*S1428+R1428)</f>
        <v/>
      </c>
      <c r="V1428" s="24">
        <f>IF(OR(H1428="",I1428=""),"",IF(H1428&gt;I1428,3,IF(H1428=I1428,1,0)))</f>
        <v/>
      </c>
      <c r="W1428" s="24">
        <f>IF(OR(H1428="",I1428=""),"",IF(I1428&gt;H1428,3,IF(H1428=I1428,1,0)))</f>
        <v/>
      </c>
      <c r="X1428" s="24">
        <f>IF(OR(H1428="",I1428=""),0,1)</f>
        <v/>
      </c>
      <c r="Y1428" s="24" t="n"/>
    </row>
    <row r="1429">
      <c r="A1429" s="24" t="inlineStr">
        <is>
          <t>E2-Doncaste-Peterbor</t>
        </is>
      </c>
      <c r="B1429" s="24" t="inlineStr">
        <is>
          <t>E2</t>
        </is>
      </c>
      <c r="C1429" s="24" t="inlineStr">
        <is>
          <t>League One</t>
        </is>
      </c>
      <c r="D1429" s="24" t="n">
        <v>42</v>
      </c>
      <c r="E1429" s="29" t="n">
        <v>46494.625</v>
      </c>
      <c r="F1429" s="24" t="inlineStr">
        <is>
          <t>Doncaster</t>
        </is>
      </c>
      <c r="G1429" s="24" t="inlineStr">
        <is>
          <t>Peterborough</t>
        </is>
      </c>
      <c r="H1429" s="37" t="n"/>
      <c r="I1429" s="37" t="n"/>
      <c r="J1429" s="37" t="n"/>
      <c r="K1429" s="37" t="n"/>
      <c r="L1429" s="31" t="n">
        <v>0.4225495019085862</v>
      </c>
      <c r="M1429" s="31" t="n">
        <v>0.2811926380476641</v>
      </c>
      <c r="N1429" s="31" t="n">
        <v>0.2962578600437497</v>
      </c>
      <c r="O1429" s="33">
        <f>3*L1429+M1429</f>
        <v/>
      </c>
      <c r="P1429" s="33">
        <f>3*N1429+M1429</f>
        <v/>
      </c>
      <c r="Q1429" s="31">
        <f>IF(OR(J1429="",K1429=""),"",SUMPRODUCT(POISSON(Helper!$A$2:$A$122,J1429,FALSE)*POISSON(Helper!$B$2:$B$122,K1429,FALSE)*Helper!$C$2:$C$122))</f>
        <v/>
      </c>
      <c r="R1429" s="31">
        <f>IF(OR(J1429="",K1429=""),"",SUMPRODUCT(POISSON(Helper!$A$2:$A$122,J1429,FALSE)*POISSON(Helper!$B$2:$B$122,K1429,FALSE)*Helper!$D$2:$D$122))</f>
        <v/>
      </c>
      <c r="S1429" s="31">
        <f>IF(Q1429="","",1-Q1429-R1429)</f>
        <v/>
      </c>
      <c r="T1429" s="33">
        <f>IF(Q1429="","",3*Q1429+R1429)</f>
        <v/>
      </c>
      <c r="U1429" s="33">
        <f>IF(Q1429="","",3*S1429+R1429)</f>
        <v/>
      </c>
      <c r="V1429" s="24">
        <f>IF(OR(H1429="",I1429=""),"",IF(H1429&gt;I1429,3,IF(H1429=I1429,1,0)))</f>
        <v/>
      </c>
      <c r="W1429" s="24">
        <f>IF(OR(H1429="",I1429=""),"",IF(I1429&gt;H1429,3,IF(H1429=I1429,1,0)))</f>
        <v/>
      </c>
      <c r="X1429" s="24">
        <f>IF(OR(H1429="",I1429=""),0,1)</f>
        <v/>
      </c>
      <c r="Y1429" s="24" t="n"/>
    </row>
    <row r="1430">
      <c r="A1430" s="24" t="inlineStr">
        <is>
          <t>E2-Huddersf-Bromley</t>
        </is>
      </c>
      <c r="B1430" s="24" t="inlineStr">
        <is>
          <t>E2</t>
        </is>
      </c>
      <c r="C1430" s="24" t="inlineStr">
        <is>
          <t>League One</t>
        </is>
      </c>
      <c r="D1430" s="24" t="n">
        <v>42</v>
      </c>
      <c r="E1430" s="29" t="n">
        <v>46494.625</v>
      </c>
      <c r="F1430" s="24" t="inlineStr">
        <is>
          <t>Huddersfield</t>
        </is>
      </c>
      <c r="G1430" s="24" t="inlineStr">
        <is>
          <t>Bromley</t>
        </is>
      </c>
      <c r="H1430" s="37" t="n"/>
      <c r="I1430" s="37" t="n"/>
      <c r="J1430" s="37" t="n"/>
      <c r="K1430" s="37" t="n"/>
      <c r="L1430" s="31" t="n">
        <v>0.5537195638784882</v>
      </c>
      <c r="M1430" s="31" t="n">
        <v>0.2525534726955967</v>
      </c>
      <c r="N1430" s="31" t="n">
        <v>0.1937269634259151</v>
      </c>
      <c r="O1430" s="33">
        <f>3*L1430+M1430</f>
        <v/>
      </c>
      <c r="P1430" s="33">
        <f>3*N1430+M1430</f>
        <v/>
      </c>
      <c r="Q1430" s="31">
        <f>IF(OR(J1430="",K1430=""),"",SUMPRODUCT(POISSON(Helper!$A$2:$A$122,J1430,FALSE)*POISSON(Helper!$B$2:$B$122,K1430,FALSE)*Helper!$C$2:$C$122))</f>
        <v/>
      </c>
      <c r="R1430" s="31">
        <f>IF(OR(J1430="",K1430=""),"",SUMPRODUCT(POISSON(Helper!$A$2:$A$122,J1430,FALSE)*POISSON(Helper!$B$2:$B$122,K1430,FALSE)*Helper!$D$2:$D$122))</f>
        <v/>
      </c>
      <c r="S1430" s="31">
        <f>IF(Q1430="","",1-Q1430-R1430)</f>
        <v/>
      </c>
      <c r="T1430" s="33">
        <f>IF(Q1430="","",3*Q1430+R1430)</f>
        <v/>
      </c>
      <c r="U1430" s="33">
        <f>IF(Q1430="","",3*S1430+R1430)</f>
        <v/>
      </c>
      <c r="V1430" s="24">
        <f>IF(OR(H1430="",I1430=""),"",IF(H1430&gt;I1430,3,IF(H1430=I1430,1,0)))</f>
        <v/>
      </c>
      <c r="W1430" s="24">
        <f>IF(OR(H1430="",I1430=""),"",IF(I1430&gt;H1430,3,IF(H1430=I1430,1,0)))</f>
        <v/>
      </c>
      <c r="X1430" s="24">
        <f>IF(OR(H1430="",I1430=""),0,1)</f>
        <v/>
      </c>
      <c r="Y1430" s="24" t="n"/>
    </row>
    <row r="1431">
      <c r="A1431" s="24" t="inlineStr">
        <is>
          <t>E2-Leiceste-Barnsley</t>
        </is>
      </c>
      <c r="B1431" s="24" t="inlineStr">
        <is>
          <t>E2</t>
        </is>
      </c>
      <c r="C1431" s="24" t="inlineStr">
        <is>
          <t>League One</t>
        </is>
      </c>
      <c r="D1431" s="24" t="n">
        <v>42</v>
      </c>
      <c r="E1431" s="29" t="n">
        <v>46494.625</v>
      </c>
      <c r="F1431" s="24" t="inlineStr">
        <is>
          <t>Leicester</t>
        </is>
      </c>
      <c r="G1431" s="24" t="inlineStr">
        <is>
          <t>Barnsley</t>
        </is>
      </c>
      <c r="H1431" s="37" t="n"/>
      <c r="I1431" s="37" t="n"/>
      <c r="J1431" s="37" t="n"/>
      <c r="K1431" s="37" t="n"/>
      <c r="L1431" s="31" t="n">
        <v>0.5739053329722457</v>
      </c>
      <c r="M1431" s="31" t="n">
        <v>0.2460443592665503</v>
      </c>
      <c r="N1431" s="31" t="n">
        <v>0.1800503077612041</v>
      </c>
      <c r="O1431" s="33">
        <f>3*L1431+M1431</f>
        <v/>
      </c>
      <c r="P1431" s="33">
        <f>3*N1431+M1431</f>
        <v/>
      </c>
      <c r="Q1431" s="31">
        <f>IF(OR(J1431="",K1431=""),"",SUMPRODUCT(POISSON(Helper!$A$2:$A$122,J1431,FALSE)*POISSON(Helper!$B$2:$B$122,K1431,FALSE)*Helper!$C$2:$C$122))</f>
        <v/>
      </c>
      <c r="R1431" s="31">
        <f>IF(OR(J1431="",K1431=""),"",SUMPRODUCT(POISSON(Helper!$A$2:$A$122,J1431,FALSE)*POISSON(Helper!$B$2:$B$122,K1431,FALSE)*Helper!$D$2:$D$122))</f>
        <v/>
      </c>
      <c r="S1431" s="31">
        <f>IF(Q1431="","",1-Q1431-R1431)</f>
        <v/>
      </c>
      <c r="T1431" s="33">
        <f>IF(Q1431="","",3*Q1431+R1431)</f>
        <v/>
      </c>
      <c r="U1431" s="33">
        <f>IF(Q1431="","",3*S1431+R1431)</f>
        <v/>
      </c>
      <c r="V1431" s="24">
        <f>IF(OR(H1431="",I1431=""),"",IF(H1431&gt;I1431,3,IF(H1431=I1431,1,0)))</f>
        <v/>
      </c>
      <c r="W1431" s="24">
        <f>IF(OR(H1431="",I1431=""),"",IF(I1431&gt;H1431,3,IF(H1431=I1431,1,0)))</f>
        <v/>
      </c>
      <c r="X1431" s="24">
        <f>IF(OR(H1431="",I1431=""),0,1)</f>
        <v/>
      </c>
      <c r="Y1431" s="24" t="n"/>
    </row>
    <row r="1432">
      <c r="A1432" s="24" t="inlineStr">
        <is>
          <t>E2-Mansfiel-Burton</t>
        </is>
      </c>
      <c r="B1432" s="24" t="inlineStr">
        <is>
          <t>E2</t>
        </is>
      </c>
      <c r="C1432" s="24" t="inlineStr">
        <is>
          <t>League One</t>
        </is>
      </c>
      <c r="D1432" s="24" t="n">
        <v>42</v>
      </c>
      <c r="E1432" s="29" t="n">
        <v>46494.625</v>
      </c>
      <c r="F1432" s="24" t="inlineStr">
        <is>
          <t>Mansfield</t>
        </is>
      </c>
      <c r="G1432" s="24" t="inlineStr">
        <is>
          <t>Burton</t>
        </is>
      </c>
      <c r="H1432" s="37" t="n"/>
      <c r="I1432" s="37" t="n"/>
      <c r="J1432" s="37" t="n"/>
      <c r="K1432" s="37" t="n"/>
      <c r="L1432" s="31" t="n">
        <v>0.4499747028491322</v>
      </c>
      <c r="M1432" s="31" t="n">
        <v>0.2773236971606104</v>
      </c>
      <c r="N1432" s="31" t="n">
        <v>0.2727015999902573</v>
      </c>
      <c r="O1432" s="33">
        <f>3*L1432+M1432</f>
        <v/>
      </c>
      <c r="P1432" s="33">
        <f>3*N1432+M1432</f>
        <v/>
      </c>
      <c r="Q1432" s="31">
        <f>IF(OR(J1432="",K1432=""),"",SUMPRODUCT(POISSON(Helper!$A$2:$A$122,J1432,FALSE)*POISSON(Helper!$B$2:$B$122,K1432,FALSE)*Helper!$C$2:$C$122))</f>
        <v/>
      </c>
      <c r="R1432" s="31">
        <f>IF(OR(J1432="",K1432=""),"",SUMPRODUCT(POISSON(Helper!$A$2:$A$122,J1432,FALSE)*POISSON(Helper!$B$2:$B$122,K1432,FALSE)*Helper!$D$2:$D$122))</f>
        <v/>
      </c>
      <c r="S1432" s="31">
        <f>IF(Q1432="","",1-Q1432-R1432)</f>
        <v/>
      </c>
      <c r="T1432" s="33">
        <f>IF(Q1432="","",3*Q1432+R1432)</f>
        <v/>
      </c>
      <c r="U1432" s="33">
        <f>IF(Q1432="","",3*S1432+R1432)</f>
        <v/>
      </c>
      <c r="V1432" s="24">
        <f>IF(OR(H1432="",I1432=""),"",IF(H1432&gt;I1432,3,IF(H1432=I1432,1,0)))</f>
        <v/>
      </c>
      <c r="W1432" s="24">
        <f>IF(OR(H1432="",I1432=""),"",IF(I1432&gt;H1432,3,IF(H1432=I1432,1,0)))</f>
        <v/>
      </c>
      <c r="X1432" s="24">
        <f>IF(OR(H1432="",I1432=""),0,1)</f>
        <v/>
      </c>
      <c r="Y1432" s="24" t="n"/>
    </row>
    <row r="1433">
      <c r="A1433" s="24" t="inlineStr">
        <is>
          <t>E2-NottsCou-Reading</t>
        </is>
      </c>
      <c r="B1433" s="24" t="inlineStr">
        <is>
          <t>E2</t>
        </is>
      </c>
      <c r="C1433" s="24" t="inlineStr">
        <is>
          <t>League One</t>
        </is>
      </c>
      <c r="D1433" s="24" t="n">
        <v>42</v>
      </c>
      <c r="E1433" s="29" t="n">
        <v>46494.625</v>
      </c>
      <c r="F1433" s="24" t="inlineStr">
        <is>
          <t>Notts County</t>
        </is>
      </c>
      <c r="G1433" s="24" t="inlineStr">
        <is>
          <t>Reading</t>
        </is>
      </c>
      <c r="H1433" s="37" t="n"/>
      <c r="I1433" s="37" t="n"/>
      <c r="J1433" s="37" t="n"/>
      <c r="K1433" s="37" t="n"/>
      <c r="L1433" s="31" t="n">
        <v>0.3892333462290579</v>
      </c>
      <c r="M1433" s="31" t="n">
        <v>0.2841919424578893</v>
      </c>
      <c r="N1433" s="31" t="n">
        <v>0.3265747113130528</v>
      </c>
      <c r="O1433" s="33">
        <f>3*L1433+M1433</f>
        <v/>
      </c>
      <c r="P1433" s="33">
        <f>3*N1433+M1433</f>
        <v/>
      </c>
      <c r="Q1433" s="31">
        <f>IF(OR(J1433="",K1433=""),"",SUMPRODUCT(POISSON(Helper!$A$2:$A$122,J1433,FALSE)*POISSON(Helper!$B$2:$B$122,K1433,FALSE)*Helper!$C$2:$C$122))</f>
        <v/>
      </c>
      <c r="R1433" s="31">
        <f>IF(OR(J1433="",K1433=""),"",SUMPRODUCT(POISSON(Helper!$A$2:$A$122,J1433,FALSE)*POISSON(Helper!$B$2:$B$122,K1433,FALSE)*Helper!$D$2:$D$122))</f>
        <v/>
      </c>
      <c r="S1433" s="31">
        <f>IF(Q1433="","",1-Q1433-R1433)</f>
        <v/>
      </c>
      <c r="T1433" s="33">
        <f>IF(Q1433="","",3*Q1433+R1433)</f>
        <v/>
      </c>
      <c r="U1433" s="33">
        <f>IF(Q1433="","",3*S1433+R1433)</f>
        <v/>
      </c>
      <c r="V1433" s="24">
        <f>IF(OR(H1433="",I1433=""),"",IF(H1433&gt;I1433,3,IF(H1433=I1433,1,0)))</f>
        <v/>
      </c>
      <c r="W1433" s="24">
        <f>IF(OR(H1433="",I1433=""),"",IF(I1433&gt;H1433,3,IF(H1433=I1433,1,0)))</f>
        <v/>
      </c>
      <c r="X1433" s="24">
        <f>IF(OR(H1433="",I1433=""),0,1)</f>
        <v/>
      </c>
      <c r="Y1433" s="24" t="n"/>
    </row>
    <row r="1434">
      <c r="A1434" s="24" t="inlineStr">
        <is>
          <t>E2-Plymouth-Blackpoo</t>
        </is>
      </c>
      <c r="B1434" s="24" t="inlineStr">
        <is>
          <t>E2</t>
        </is>
      </c>
      <c r="C1434" s="24" t="inlineStr">
        <is>
          <t>League One</t>
        </is>
      </c>
      <c r="D1434" s="24" t="n">
        <v>42</v>
      </c>
      <c r="E1434" s="29" t="n">
        <v>46494.625</v>
      </c>
      <c r="F1434" s="24" t="inlineStr">
        <is>
          <t>Plymouth</t>
        </is>
      </c>
      <c r="G1434" s="24" t="inlineStr">
        <is>
          <t>Blackpool</t>
        </is>
      </c>
      <c r="H1434" s="37" t="n"/>
      <c r="I1434" s="37" t="n"/>
      <c r="J1434" s="37" t="n"/>
      <c r="K1434" s="37" t="n"/>
      <c r="L1434" s="31" t="n">
        <v>0.4489215932867227</v>
      </c>
      <c r="M1434" s="31" t="n">
        <v>0.2774945042352093</v>
      </c>
      <c r="N1434" s="31" t="n">
        <v>0.2735839024780679</v>
      </c>
      <c r="O1434" s="33">
        <f>3*L1434+M1434</f>
        <v/>
      </c>
      <c r="P1434" s="33">
        <f>3*N1434+M1434</f>
        <v/>
      </c>
      <c r="Q1434" s="31">
        <f>IF(OR(J1434="",K1434=""),"",SUMPRODUCT(POISSON(Helper!$A$2:$A$122,J1434,FALSE)*POISSON(Helper!$B$2:$B$122,K1434,FALSE)*Helper!$C$2:$C$122))</f>
        <v/>
      </c>
      <c r="R1434" s="31">
        <f>IF(OR(J1434="",K1434=""),"",SUMPRODUCT(POISSON(Helper!$A$2:$A$122,J1434,FALSE)*POISSON(Helper!$B$2:$B$122,K1434,FALSE)*Helper!$D$2:$D$122))</f>
        <v/>
      </c>
      <c r="S1434" s="31">
        <f>IF(Q1434="","",1-Q1434-R1434)</f>
        <v/>
      </c>
      <c r="T1434" s="33">
        <f>IF(Q1434="","",3*Q1434+R1434)</f>
        <v/>
      </c>
      <c r="U1434" s="33">
        <f>IF(Q1434="","",3*S1434+R1434)</f>
        <v/>
      </c>
      <c r="V1434" s="24">
        <f>IF(OR(H1434="",I1434=""),"",IF(H1434&gt;I1434,3,IF(H1434=I1434,1,0)))</f>
        <v/>
      </c>
      <c r="W1434" s="24">
        <f>IF(OR(H1434="",I1434=""),"",IF(I1434&gt;H1434,3,IF(H1434=I1434,1,0)))</f>
        <v/>
      </c>
      <c r="X1434" s="24">
        <f>IF(OR(H1434="",I1434=""),0,1)</f>
        <v/>
      </c>
      <c r="Y1434" s="24" t="n"/>
    </row>
    <row r="1435">
      <c r="A1435" s="24" t="inlineStr">
        <is>
          <t>E2-Stevenag-LeytonOr</t>
        </is>
      </c>
      <c r="B1435" s="24" t="inlineStr">
        <is>
          <t>E2</t>
        </is>
      </c>
      <c r="C1435" s="24" t="inlineStr">
        <is>
          <t>League One</t>
        </is>
      </c>
      <c r="D1435" s="24" t="n">
        <v>42</v>
      </c>
      <c r="E1435" s="29" t="n">
        <v>46494.625</v>
      </c>
      <c r="F1435" s="24" t="inlineStr">
        <is>
          <t>Stevenage</t>
        </is>
      </c>
      <c r="G1435" s="24" t="inlineStr">
        <is>
          <t>Leyton Orient</t>
        </is>
      </c>
      <c r="H1435" s="37" t="n"/>
      <c r="I1435" s="37" t="n"/>
      <c r="J1435" s="37" t="n"/>
      <c r="K1435" s="37" t="n"/>
      <c r="L1435" s="31" t="n">
        <v>0.4197012304808768</v>
      </c>
      <c r="M1435" s="31" t="n">
        <v>0.2815237954101195</v>
      </c>
      <c r="N1435" s="31" t="n">
        <v>0.2987749741090037</v>
      </c>
      <c r="O1435" s="33">
        <f>3*L1435+M1435</f>
        <v/>
      </c>
      <c r="P1435" s="33">
        <f>3*N1435+M1435</f>
        <v/>
      </c>
      <c r="Q1435" s="31">
        <f>IF(OR(J1435="",K1435=""),"",SUMPRODUCT(POISSON(Helper!$A$2:$A$122,J1435,FALSE)*POISSON(Helper!$B$2:$B$122,K1435,FALSE)*Helper!$C$2:$C$122))</f>
        <v/>
      </c>
      <c r="R1435" s="31">
        <f>IF(OR(J1435="",K1435=""),"",SUMPRODUCT(POISSON(Helper!$A$2:$A$122,J1435,FALSE)*POISSON(Helper!$B$2:$B$122,K1435,FALSE)*Helper!$D$2:$D$122))</f>
        <v/>
      </c>
      <c r="S1435" s="31">
        <f>IF(Q1435="","",1-Q1435-R1435)</f>
        <v/>
      </c>
      <c r="T1435" s="33">
        <f>IF(Q1435="","",3*Q1435+R1435)</f>
        <v/>
      </c>
      <c r="U1435" s="33">
        <f>IF(Q1435="","",3*S1435+R1435)</f>
        <v/>
      </c>
      <c r="V1435" s="24">
        <f>IF(OR(H1435="",I1435=""),"",IF(H1435&gt;I1435,3,IF(H1435=I1435,1,0)))</f>
        <v/>
      </c>
      <c r="W1435" s="24">
        <f>IF(OR(H1435="",I1435=""),"",IF(I1435&gt;H1435,3,IF(H1435=I1435,1,0)))</f>
        <v/>
      </c>
      <c r="X1435" s="24">
        <f>IF(OR(H1435="",I1435=""),0,1)</f>
        <v/>
      </c>
      <c r="Y1435" s="24" t="n"/>
    </row>
    <row r="1436">
      <c r="A1436" s="24" t="inlineStr">
        <is>
          <t>E2-Stockpor-Sheffiel</t>
        </is>
      </c>
      <c r="B1436" s="24" t="inlineStr">
        <is>
          <t>E2</t>
        </is>
      </c>
      <c r="C1436" s="24" t="inlineStr">
        <is>
          <t>League One</t>
        </is>
      </c>
      <c r="D1436" s="24" t="n">
        <v>42</v>
      </c>
      <c r="E1436" s="29" t="n">
        <v>46494.625</v>
      </c>
      <c r="F1436" s="24" t="inlineStr">
        <is>
          <t>Stockport</t>
        </is>
      </c>
      <c r="G1436" s="24" t="inlineStr">
        <is>
          <t>Sheffield Wed</t>
        </is>
      </c>
      <c r="H1436" s="37" t="n"/>
      <c r="I1436" s="37" t="n"/>
      <c r="J1436" s="37" t="n"/>
      <c r="K1436" s="37" t="n"/>
      <c r="L1436" s="31" t="n">
        <v>0.3696300557765687</v>
      </c>
      <c r="M1436" s="31" t="n">
        <v>0.2850232322598575</v>
      </c>
      <c r="N1436" s="31" t="n">
        <v>0.3453467119635737</v>
      </c>
      <c r="O1436" s="33">
        <f>3*L1436+M1436</f>
        <v/>
      </c>
      <c r="P1436" s="33">
        <f>3*N1436+M1436</f>
        <v/>
      </c>
      <c r="Q1436" s="31">
        <f>IF(OR(J1436="",K1436=""),"",SUMPRODUCT(POISSON(Helper!$A$2:$A$122,J1436,FALSE)*POISSON(Helper!$B$2:$B$122,K1436,FALSE)*Helper!$C$2:$C$122))</f>
        <v/>
      </c>
      <c r="R1436" s="31">
        <f>IF(OR(J1436="",K1436=""),"",SUMPRODUCT(POISSON(Helper!$A$2:$A$122,J1436,FALSE)*POISSON(Helper!$B$2:$B$122,K1436,FALSE)*Helper!$D$2:$D$122))</f>
        <v/>
      </c>
      <c r="S1436" s="31">
        <f>IF(Q1436="","",1-Q1436-R1436)</f>
        <v/>
      </c>
      <c r="T1436" s="33">
        <f>IF(Q1436="","",3*Q1436+R1436)</f>
        <v/>
      </c>
      <c r="U1436" s="33">
        <f>IF(Q1436="","",3*S1436+R1436)</f>
        <v/>
      </c>
      <c r="V1436" s="24">
        <f>IF(OR(H1436="",I1436=""),"",IF(H1436&gt;I1436,3,IF(H1436=I1436,1,0)))</f>
        <v/>
      </c>
      <c r="W1436" s="24">
        <f>IF(OR(H1436="",I1436=""),"",IF(I1436&gt;H1436,3,IF(H1436=I1436,1,0)))</f>
        <v/>
      </c>
      <c r="X1436" s="24">
        <f>IF(OR(H1436="",I1436=""),0,1)</f>
        <v/>
      </c>
      <c r="Y1436" s="24" t="n"/>
    </row>
    <row r="1437">
      <c r="A1437" s="24" t="inlineStr">
        <is>
          <t>E2-Wycombe-Wigan</t>
        </is>
      </c>
      <c r="B1437" s="24" t="inlineStr">
        <is>
          <t>E2</t>
        </is>
      </c>
      <c r="C1437" s="24" t="inlineStr">
        <is>
          <t>League One</t>
        </is>
      </c>
      <c r="D1437" s="24" t="n">
        <v>42</v>
      </c>
      <c r="E1437" s="29" t="n">
        <v>46494.625</v>
      </c>
      <c r="F1437" s="24" t="inlineStr">
        <is>
          <t>Wycombe</t>
        </is>
      </c>
      <c r="G1437" s="24" t="inlineStr">
        <is>
          <t>Wigan</t>
        </is>
      </c>
      <c r="H1437" s="37" t="n"/>
      <c r="I1437" s="37" t="n"/>
      <c r="J1437" s="37" t="n"/>
      <c r="K1437" s="37" t="n"/>
      <c r="L1437" s="31" t="n">
        <v>0.4448835964425321</v>
      </c>
      <c r="M1437" s="31" t="n">
        <v>0.278133256771389</v>
      </c>
      <c r="N1437" s="31" t="n">
        <v>0.2769831467860789</v>
      </c>
      <c r="O1437" s="33">
        <f>3*L1437+M1437</f>
        <v/>
      </c>
      <c r="P1437" s="33">
        <f>3*N1437+M1437</f>
        <v/>
      </c>
      <c r="Q1437" s="31">
        <f>IF(OR(J1437="",K1437=""),"",SUMPRODUCT(POISSON(Helper!$A$2:$A$122,J1437,FALSE)*POISSON(Helper!$B$2:$B$122,K1437,FALSE)*Helper!$C$2:$C$122))</f>
        <v/>
      </c>
      <c r="R1437" s="31">
        <f>IF(OR(J1437="",K1437=""),"",SUMPRODUCT(POISSON(Helper!$A$2:$A$122,J1437,FALSE)*POISSON(Helper!$B$2:$B$122,K1437,FALSE)*Helper!$D$2:$D$122))</f>
        <v/>
      </c>
      <c r="S1437" s="31">
        <f>IF(Q1437="","",1-Q1437-R1437)</f>
        <v/>
      </c>
      <c r="T1437" s="33">
        <f>IF(Q1437="","",3*Q1437+R1437)</f>
        <v/>
      </c>
      <c r="U1437" s="33">
        <f>IF(Q1437="","",3*S1437+R1437)</f>
        <v/>
      </c>
      <c r="V1437" s="24">
        <f>IF(OR(H1437="",I1437=""),"",IF(H1437&gt;I1437,3,IF(H1437=I1437,1,0)))</f>
        <v/>
      </c>
      <c r="W1437" s="24">
        <f>IF(OR(H1437="",I1437=""),"",IF(I1437&gt;H1437,3,IF(H1437=I1437,1,0)))</f>
        <v/>
      </c>
      <c r="X1437" s="24">
        <f>IF(OR(H1437="",I1437=""),0,1)</f>
        <v/>
      </c>
      <c r="Y1437" s="24" t="n"/>
    </row>
    <row r="1438">
      <c r="A1438" s="24" t="inlineStr">
        <is>
          <t>E2-AFCWimbl-Plymouth</t>
        </is>
      </c>
      <c r="B1438" s="24" t="inlineStr">
        <is>
          <t>E2</t>
        </is>
      </c>
      <c r="C1438" s="24" t="inlineStr">
        <is>
          <t>League One</t>
        </is>
      </c>
      <c r="D1438" s="24" t="n">
        <v>43</v>
      </c>
      <c r="E1438" s="29" t="n">
        <v>46501.625</v>
      </c>
      <c r="F1438" s="24" t="inlineStr">
        <is>
          <t>AFC Wimbledon</t>
        </is>
      </c>
      <c r="G1438" s="24" t="inlineStr">
        <is>
          <t>Plymouth</t>
        </is>
      </c>
      <c r="H1438" s="37" t="n"/>
      <c r="I1438" s="37" t="n"/>
      <c r="J1438" s="37" t="n"/>
      <c r="K1438" s="37" t="n"/>
      <c r="L1438" s="31" t="n">
        <v>0.2956040734065788</v>
      </c>
      <c r="M1438" s="31" t="n">
        <v>0.2811041001257433</v>
      </c>
      <c r="N1438" s="31" t="n">
        <v>0.4232918264676779</v>
      </c>
      <c r="O1438" s="33">
        <f>3*L1438+M1438</f>
        <v/>
      </c>
      <c r="P1438" s="33">
        <f>3*N1438+M1438</f>
        <v/>
      </c>
      <c r="Q1438" s="31">
        <f>IF(OR(J1438="",K1438=""),"",SUMPRODUCT(POISSON(Helper!$A$2:$A$122,J1438,FALSE)*POISSON(Helper!$B$2:$B$122,K1438,FALSE)*Helper!$C$2:$C$122))</f>
        <v/>
      </c>
      <c r="R1438" s="31">
        <f>IF(OR(J1438="",K1438=""),"",SUMPRODUCT(POISSON(Helper!$A$2:$A$122,J1438,FALSE)*POISSON(Helper!$B$2:$B$122,K1438,FALSE)*Helper!$D$2:$D$122))</f>
        <v/>
      </c>
      <c r="S1438" s="31">
        <f>IF(Q1438="","",1-Q1438-R1438)</f>
        <v/>
      </c>
      <c r="T1438" s="33">
        <f>IF(Q1438="","",3*Q1438+R1438)</f>
        <v/>
      </c>
      <c r="U1438" s="33">
        <f>IF(Q1438="","",3*S1438+R1438)</f>
        <v/>
      </c>
      <c r="V1438" s="24">
        <f>IF(OR(H1438="",I1438=""),"",IF(H1438&gt;I1438,3,IF(H1438=I1438,1,0)))</f>
        <v/>
      </c>
      <c r="W1438" s="24">
        <f>IF(OR(H1438="",I1438=""),"",IF(I1438&gt;H1438,3,IF(H1438=I1438,1,0)))</f>
        <v/>
      </c>
      <c r="X1438" s="24">
        <f>IF(OR(H1438="",I1438=""),0,1)</f>
        <v/>
      </c>
      <c r="Y1438" s="24" t="n"/>
    </row>
    <row r="1439">
      <c r="A1439" s="24" t="inlineStr">
        <is>
          <t>E2-Barnsley-Stockpor</t>
        </is>
      </c>
      <c r="B1439" s="24" t="inlineStr">
        <is>
          <t>E2</t>
        </is>
      </c>
      <c r="C1439" s="24" t="inlineStr">
        <is>
          <t>League One</t>
        </is>
      </c>
      <c r="D1439" s="24" t="n">
        <v>43</v>
      </c>
      <c r="E1439" s="29" t="n">
        <v>46501.625</v>
      </c>
      <c r="F1439" s="24" t="inlineStr">
        <is>
          <t>Barnsley</t>
        </is>
      </c>
      <c r="G1439" s="24" t="inlineStr">
        <is>
          <t>Stockport</t>
        </is>
      </c>
      <c r="H1439" s="37" t="n"/>
      <c r="I1439" s="37" t="n"/>
      <c r="J1439" s="37" t="n"/>
      <c r="K1439" s="37" t="n"/>
      <c r="L1439" s="31" t="n">
        <v>0.3643987037018126</v>
      </c>
      <c r="M1439" s="31" t="n">
        <v>0.2851218532799046</v>
      </c>
      <c r="N1439" s="31" t="n">
        <v>0.3504794430182828</v>
      </c>
      <c r="O1439" s="33">
        <f>3*L1439+M1439</f>
        <v/>
      </c>
      <c r="P1439" s="33">
        <f>3*N1439+M1439</f>
        <v/>
      </c>
      <c r="Q1439" s="31">
        <f>IF(OR(J1439="",K1439=""),"",SUMPRODUCT(POISSON(Helper!$A$2:$A$122,J1439,FALSE)*POISSON(Helper!$B$2:$B$122,K1439,FALSE)*Helper!$C$2:$C$122))</f>
        <v/>
      </c>
      <c r="R1439" s="31">
        <f>IF(OR(J1439="",K1439=""),"",SUMPRODUCT(POISSON(Helper!$A$2:$A$122,J1439,FALSE)*POISSON(Helper!$B$2:$B$122,K1439,FALSE)*Helper!$D$2:$D$122))</f>
        <v/>
      </c>
      <c r="S1439" s="31">
        <f>IF(Q1439="","",1-Q1439-R1439)</f>
        <v/>
      </c>
      <c r="T1439" s="33">
        <f>IF(Q1439="","",3*Q1439+R1439)</f>
        <v/>
      </c>
      <c r="U1439" s="33">
        <f>IF(Q1439="","",3*S1439+R1439)</f>
        <v/>
      </c>
      <c r="V1439" s="24">
        <f>IF(OR(H1439="",I1439=""),"",IF(H1439&gt;I1439,3,IF(H1439=I1439,1,0)))</f>
        <v/>
      </c>
      <c r="W1439" s="24">
        <f>IF(OR(H1439="",I1439=""),"",IF(I1439&gt;H1439,3,IF(H1439=I1439,1,0)))</f>
        <v/>
      </c>
      <c r="X1439" s="24">
        <f>IF(OR(H1439="",I1439=""),0,1)</f>
        <v/>
      </c>
      <c r="Y1439" s="24" t="n"/>
    </row>
    <row r="1440">
      <c r="A1440" s="24" t="inlineStr">
        <is>
          <t>E2-Blackpoo-Cambridg</t>
        </is>
      </c>
      <c r="B1440" s="24" t="inlineStr">
        <is>
          <t>E2</t>
        </is>
      </c>
      <c r="C1440" s="24" t="inlineStr">
        <is>
          <t>League One</t>
        </is>
      </c>
      <c r="D1440" s="24" t="n">
        <v>43</v>
      </c>
      <c r="E1440" s="29" t="n">
        <v>46501.625</v>
      </c>
      <c r="F1440" s="24" t="inlineStr">
        <is>
          <t>Blackpool</t>
        </is>
      </c>
      <c r="G1440" s="24" t="inlineStr">
        <is>
          <t>Cambridge</t>
        </is>
      </c>
      <c r="H1440" s="37" t="n"/>
      <c r="I1440" s="37" t="n"/>
      <c r="J1440" s="37" t="n"/>
      <c r="K1440" s="37" t="n"/>
      <c r="L1440" s="31" t="n">
        <v>0.4703700532915017</v>
      </c>
      <c r="M1440" s="31" t="n">
        <v>0.273677783086123</v>
      </c>
      <c r="N1440" s="31" t="n">
        <v>0.2559521636223754</v>
      </c>
      <c r="O1440" s="33">
        <f>3*L1440+M1440</f>
        <v/>
      </c>
      <c r="P1440" s="33">
        <f>3*N1440+M1440</f>
        <v/>
      </c>
      <c r="Q1440" s="31">
        <f>IF(OR(J1440="",K1440=""),"",SUMPRODUCT(POISSON(Helper!$A$2:$A$122,J1440,FALSE)*POISSON(Helper!$B$2:$B$122,K1440,FALSE)*Helper!$C$2:$C$122))</f>
        <v/>
      </c>
      <c r="R1440" s="31">
        <f>IF(OR(J1440="",K1440=""),"",SUMPRODUCT(POISSON(Helper!$A$2:$A$122,J1440,FALSE)*POISSON(Helper!$B$2:$B$122,K1440,FALSE)*Helper!$D$2:$D$122))</f>
        <v/>
      </c>
      <c r="S1440" s="31">
        <f>IF(Q1440="","",1-Q1440-R1440)</f>
        <v/>
      </c>
      <c r="T1440" s="33">
        <f>IF(Q1440="","",3*Q1440+R1440)</f>
        <v/>
      </c>
      <c r="U1440" s="33">
        <f>IF(Q1440="","",3*S1440+R1440)</f>
        <v/>
      </c>
      <c r="V1440" s="24">
        <f>IF(OR(H1440="",I1440=""),"",IF(H1440&gt;I1440,3,IF(H1440=I1440,1,0)))</f>
        <v/>
      </c>
      <c r="W1440" s="24">
        <f>IF(OR(H1440="",I1440=""),"",IF(I1440&gt;H1440,3,IF(H1440=I1440,1,0)))</f>
        <v/>
      </c>
      <c r="X1440" s="24">
        <f>IF(OR(H1440="",I1440=""),0,1)</f>
        <v/>
      </c>
      <c r="Y1440" s="24" t="n"/>
    </row>
    <row r="1441">
      <c r="A1441" s="24" t="inlineStr">
        <is>
          <t>E2-Bromley-Mansfiel</t>
        </is>
      </c>
      <c r="B1441" s="24" t="inlineStr">
        <is>
          <t>E2</t>
        </is>
      </c>
      <c r="C1441" s="24" t="inlineStr">
        <is>
          <t>League One</t>
        </is>
      </c>
      <c r="D1441" s="24" t="n">
        <v>43</v>
      </c>
      <c r="E1441" s="29" t="n">
        <v>46501.625</v>
      </c>
      <c r="F1441" s="24" t="inlineStr">
        <is>
          <t>Bromley</t>
        </is>
      </c>
      <c r="G1441" s="24" t="inlineStr">
        <is>
          <t>Mansfield</t>
        </is>
      </c>
      <c r="H1441" s="37" t="n"/>
      <c r="I1441" s="37" t="n"/>
      <c r="J1441" s="37" t="n"/>
      <c r="K1441" s="37" t="n"/>
      <c r="L1441" s="31" t="n">
        <v>0.3438402891309548</v>
      </c>
      <c r="M1441" s="31" t="n">
        <v>0.2849839886285538</v>
      </c>
      <c r="N1441" s="31" t="n">
        <v>0.3711757222404914</v>
      </c>
      <c r="O1441" s="33">
        <f>3*L1441+M1441</f>
        <v/>
      </c>
      <c r="P1441" s="33">
        <f>3*N1441+M1441</f>
        <v/>
      </c>
      <c r="Q1441" s="31">
        <f>IF(OR(J1441="",K1441=""),"",SUMPRODUCT(POISSON(Helper!$A$2:$A$122,J1441,FALSE)*POISSON(Helper!$B$2:$B$122,K1441,FALSE)*Helper!$C$2:$C$122))</f>
        <v/>
      </c>
      <c r="R1441" s="31">
        <f>IF(OR(J1441="",K1441=""),"",SUMPRODUCT(POISSON(Helper!$A$2:$A$122,J1441,FALSE)*POISSON(Helper!$B$2:$B$122,K1441,FALSE)*Helper!$D$2:$D$122))</f>
        <v/>
      </c>
      <c r="S1441" s="31">
        <f>IF(Q1441="","",1-Q1441-R1441)</f>
        <v/>
      </c>
      <c r="T1441" s="33">
        <f>IF(Q1441="","",3*Q1441+R1441)</f>
        <v/>
      </c>
      <c r="U1441" s="33">
        <f>IF(Q1441="","",3*S1441+R1441)</f>
        <v/>
      </c>
      <c r="V1441" s="24">
        <f>IF(OR(H1441="",I1441=""),"",IF(H1441&gt;I1441,3,IF(H1441=I1441,1,0)))</f>
        <v/>
      </c>
      <c r="W1441" s="24">
        <f>IF(OR(H1441="",I1441=""),"",IF(I1441&gt;H1441,3,IF(H1441=I1441,1,0)))</f>
        <v/>
      </c>
      <c r="X1441" s="24">
        <f>IF(OR(H1441="",I1441=""),0,1)</f>
        <v/>
      </c>
      <c r="Y1441" s="24" t="n"/>
    </row>
    <row r="1442">
      <c r="A1442" s="24" t="inlineStr">
        <is>
          <t>E2-Burton-Doncaste</t>
        </is>
      </c>
      <c r="B1442" s="24" t="inlineStr">
        <is>
          <t>E2</t>
        </is>
      </c>
      <c r="C1442" s="24" t="inlineStr">
        <is>
          <t>League One</t>
        </is>
      </c>
      <c r="D1442" s="24" t="n">
        <v>43</v>
      </c>
      <c r="E1442" s="29" t="n">
        <v>46501.625</v>
      </c>
      <c r="F1442" s="24" t="inlineStr">
        <is>
          <t>Burton</t>
        </is>
      </c>
      <c r="G1442" s="24" t="inlineStr">
        <is>
          <t>Doncaster</t>
        </is>
      </c>
      <c r="H1442" s="37" t="n"/>
      <c r="I1442" s="37" t="n"/>
      <c r="J1442" s="37" t="n"/>
      <c r="K1442" s="37" t="n"/>
      <c r="L1442" s="31" t="n">
        <v>0.3712005058314847</v>
      </c>
      <c r="M1442" s="31" t="n">
        <v>0.2849833220852056</v>
      </c>
      <c r="N1442" s="31" t="n">
        <v>0.3438161720833097</v>
      </c>
      <c r="O1442" s="33">
        <f>3*L1442+M1442</f>
        <v/>
      </c>
      <c r="P1442" s="33">
        <f>3*N1442+M1442</f>
        <v/>
      </c>
      <c r="Q1442" s="31">
        <f>IF(OR(J1442="",K1442=""),"",SUMPRODUCT(POISSON(Helper!$A$2:$A$122,J1442,FALSE)*POISSON(Helper!$B$2:$B$122,K1442,FALSE)*Helper!$C$2:$C$122))</f>
        <v/>
      </c>
      <c r="R1442" s="31">
        <f>IF(OR(J1442="",K1442=""),"",SUMPRODUCT(POISSON(Helper!$A$2:$A$122,J1442,FALSE)*POISSON(Helper!$B$2:$B$122,K1442,FALSE)*Helper!$D$2:$D$122))</f>
        <v/>
      </c>
      <c r="S1442" s="31">
        <f>IF(Q1442="","",1-Q1442-R1442)</f>
        <v/>
      </c>
      <c r="T1442" s="33">
        <f>IF(Q1442="","",3*Q1442+R1442)</f>
        <v/>
      </c>
      <c r="U1442" s="33">
        <f>IF(Q1442="","",3*S1442+R1442)</f>
        <v/>
      </c>
      <c r="V1442" s="24">
        <f>IF(OR(H1442="",I1442=""),"",IF(H1442&gt;I1442,3,IF(H1442=I1442,1,0)))</f>
        <v/>
      </c>
      <c r="W1442" s="24">
        <f>IF(OR(H1442="",I1442=""),"",IF(I1442&gt;H1442,3,IF(H1442=I1442,1,0)))</f>
        <v/>
      </c>
      <c r="X1442" s="24">
        <f>IF(OR(H1442="",I1442=""),0,1)</f>
        <v/>
      </c>
      <c r="Y1442" s="24" t="n"/>
    </row>
    <row r="1443">
      <c r="A1443" s="24" t="inlineStr">
        <is>
          <t>E2-LeytonOr-Bradford</t>
        </is>
      </c>
      <c r="B1443" s="24" t="inlineStr">
        <is>
          <t>E2</t>
        </is>
      </c>
      <c r="C1443" s="24" t="inlineStr">
        <is>
          <t>League One</t>
        </is>
      </c>
      <c r="D1443" s="24" t="n">
        <v>43</v>
      </c>
      <c r="E1443" s="29" t="n">
        <v>46501.625</v>
      </c>
      <c r="F1443" s="24" t="inlineStr">
        <is>
          <t>Leyton Orient</t>
        </is>
      </c>
      <c r="G1443" s="24" t="inlineStr">
        <is>
          <t>Bradford</t>
        </is>
      </c>
      <c r="H1443" s="37" t="n"/>
      <c r="I1443" s="37" t="n"/>
      <c r="J1443" s="37" t="n"/>
      <c r="K1443" s="37" t="n"/>
      <c r="L1443" s="31" t="n">
        <v>0.3577503753801838</v>
      </c>
      <c r="M1443" s="31" t="n">
        <v>0.2851699979810309</v>
      </c>
      <c r="N1443" s="31" t="n">
        <v>0.3570796266387853</v>
      </c>
      <c r="O1443" s="33">
        <f>3*L1443+M1443</f>
        <v/>
      </c>
      <c r="P1443" s="33">
        <f>3*N1443+M1443</f>
        <v/>
      </c>
      <c r="Q1443" s="31">
        <f>IF(OR(J1443="",K1443=""),"",SUMPRODUCT(POISSON(Helper!$A$2:$A$122,J1443,FALSE)*POISSON(Helper!$B$2:$B$122,K1443,FALSE)*Helper!$C$2:$C$122))</f>
        <v/>
      </c>
      <c r="R1443" s="31">
        <f>IF(OR(J1443="",K1443=""),"",SUMPRODUCT(POISSON(Helper!$A$2:$A$122,J1443,FALSE)*POISSON(Helper!$B$2:$B$122,K1443,FALSE)*Helper!$D$2:$D$122))</f>
        <v/>
      </c>
      <c r="S1443" s="31">
        <f>IF(Q1443="","",1-Q1443-R1443)</f>
        <v/>
      </c>
      <c r="T1443" s="33">
        <f>IF(Q1443="","",3*Q1443+R1443)</f>
        <v/>
      </c>
      <c r="U1443" s="33">
        <f>IF(Q1443="","",3*S1443+R1443)</f>
        <v/>
      </c>
      <c r="V1443" s="24">
        <f>IF(OR(H1443="",I1443=""),"",IF(H1443&gt;I1443,3,IF(H1443=I1443,1,0)))</f>
        <v/>
      </c>
      <c r="W1443" s="24">
        <f>IF(OR(H1443="",I1443=""),"",IF(I1443&gt;H1443,3,IF(H1443=I1443,1,0)))</f>
        <v/>
      </c>
      <c r="X1443" s="24">
        <f>IF(OR(H1443="",I1443=""),0,1)</f>
        <v/>
      </c>
      <c r="Y1443" s="24" t="n"/>
    </row>
    <row r="1444">
      <c r="A1444" s="24" t="inlineStr">
        <is>
          <t>E2-Luton-Wycombe</t>
        </is>
      </c>
      <c r="B1444" s="24" t="inlineStr">
        <is>
          <t>E2</t>
        </is>
      </c>
      <c r="C1444" s="24" t="inlineStr">
        <is>
          <t>League One</t>
        </is>
      </c>
      <c r="D1444" s="24" t="n">
        <v>43</v>
      </c>
      <c r="E1444" s="29" t="n">
        <v>46501.625</v>
      </c>
      <c r="F1444" s="24" t="inlineStr">
        <is>
          <t>Luton</t>
        </is>
      </c>
      <c r="G1444" s="24" t="inlineStr">
        <is>
          <t>Wycombe</t>
        </is>
      </c>
      <c r="H1444" s="37" t="n"/>
      <c r="I1444" s="37" t="n"/>
      <c r="J1444" s="37" t="n"/>
      <c r="K1444" s="37" t="n"/>
      <c r="L1444" s="31" t="n">
        <v>0.4610512452591907</v>
      </c>
      <c r="M1444" s="31" t="n">
        <v>0.2754226641463812</v>
      </c>
      <c r="N1444" s="31" t="n">
        <v>0.2635260905944281</v>
      </c>
      <c r="O1444" s="33">
        <f>3*L1444+M1444</f>
        <v/>
      </c>
      <c r="P1444" s="33">
        <f>3*N1444+M1444</f>
        <v/>
      </c>
      <c r="Q1444" s="31">
        <f>IF(OR(J1444="",K1444=""),"",SUMPRODUCT(POISSON(Helper!$A$2:$A$122,J1444,FALSE)*POISSON(Helper!$B$2:$B$122,K1444,FALSE)*Helper!$C$2:$C$122))</f>
        <v/>
      </c>
      <c r="R1444" s="31">
        <f>IF(OR(J1444="",K1444=""),"",SUMPRODUCT(POISSON(Helper!$A$2:$A$122,J1444,FALSE)*POISSON(Helper!$B$2:$B$122,K1444,FALSE)*Helper!$D$2:$D$122))</f>
        <v/>
      </c>
      <c r="S1444" s="31">
        <f>IF(Q1444="","",1-Q1444-R1444)</f>
        <v/>
      </c>
      <c r="T1444" s="33">
        <f>IF(Q1444="","",3*Q1444+R1444)</f>
        <v/>
      </c>
      <c r="U1444" s="33">
        <f>IF(Q1444="","",3*S1444+R1444)</f>
        <v/>
      </c>
      <c r="V1444" s="24">
        <f>IF(OR(H1444="",I1444=""),"",IF(H1444&gt;I1444,3,IF(H1444=I1444,1,0)))</f>
        <v/>
      </c>
      <c r="W1444" s="24">
        <f>IF(OR(H1444="",I1444=""),"",IF(I1444&gt;H1444,3,IF(H1444=I1444,1,0)))</f>
        <v/>
      </c>
      <c r="X1444" s="24">
        <f>IF(OR(H1444="",I1444=""),0,1)</f>
        <v/>
      </c>
      <c r="Y1444" s="24" t="n"/>
    </row>
    <row r="1445">
      <c r="A1445" s="24" t="inlineStr">
        <is>
          <t>E2-Oxford-NottsCou</t>
        </is>
      </c>
      <c r="B1445" s="24" t="inlineStr">
        <is>
          <t>E2</t>
        </is>
      </c>
      <c r="C1445" s="24" t="inlineStr">
        <is>
          <t>League One</t>
        </is>
      </c>
      <c r="D1445" s="24" t="n">
        <v>43</v>
      </c>
      <c r="E1445" s="29" t="n">
        <v>46501.625</v>
      </c>
      <c r="F1445" s="24" t="inlineStr">
        <is>
          <t>Oxford</t>
        </is>
      </c>
      <c r="G1445" s="24" t="inlineStr">
        <is>
          <t>Notts County</t>
        </is>
      </c>
      <c r="H1445" s="37" t="n"/>
      <c r="I1445" s="37" t="n"/>
      <c r="J1445" s="37" t="n"/>
      <c r="K1445" s="37" t="n"/>
      <c r="L1445" s="31" t="n">
        <v>0.4385940107458632</v>
      </c>
      <c r="M1445" s="31" t="n">
        <v>0.2790766026639572</v>
      </c>
      <c r="N1445" s="31" t="n">
        <v>0.2823293865901796</v>
      </c>
      <c r="O1445" s="33">
        <f>3*L1445+M1445</f>
        <v/>
      </c>
      <c r="P1445" s="33">
        <f>3*N1445+M1445</f>
        <v/>
      </c>
      <c r="Q1445" s="31">
        <f>IF(OR(J1445="",K1445=""),"",SUMPRODUCT(POISSON(Helper!$A$2:$A$122,J1445,FALSE)*POISSON(Helper!$B$2:$B$122,K1445,FALSE)*Helper!$C$2:$C$122))</f>
        <v/>
      </c>
      <c r="R1445" s="31">
        <f>IF(OR(J1445="",K1445=""),"",SUMPRODUCT(POISSON(Helper!$A$2:$A$122,J1445,FALSE)*POISSON(Helper!$B$2:$B$122,K1445,FALSE)*Helper!$D$2:$D$122))</f>
        <v/>
      </c>
      <c r="S1445" s="31">
        <f>IF(Q1445="","",1-Q1445-R1445)</f>
        <v/>
      </c>
      <c r="T1445" s="33">
        <f>IF(Q1445="","",3*Q1445+R1445)</f>
        <v/>
      </c>
      <c r="U1445" s="33">
        <f>IF(Q1445="","",3*S1445+R1445)</f>
        <v/>
      </c>
      <c r="V1445" s="24">
        <f>IF(OR(H1445="",I1445=""),"",IF(H1445&gt;I1445,3,IF(H1445=I1445,1,0)))</f>
        <v/>
      </c>
      <c r="W1445" s="24">
        <f>IF(OR(H1445="",I1445=""),"",IF(I1445&gt;H1445,3,IF(H1445=I1445,1,0)))</f>
        <v/>
      </c>
      <c r="X1445" s="24">
        <f>IF(OR(H1445="",I1445=""),0,1)</f>
        <v/>
      </c>
      <c r="Y1445" s="24" t="n"/>
    </row>
    <row r="1446">
      <c r="A1446" s="24" t="inlineStr">
        <is>
          <t>E2-Peterbor-Leiceste</t>
        </is>
      </c>
      <c r="B1446" s="24" t="inlineStr">
        <is>
          <t>E2</t>
        </is>
      </c>
      <c r="C1446" s="24" t="inlineStr">
        <is>
          <t>League One</t>
        </is>
      </c>
      <c r="D1446" s="24" t="n">
        <v>43</v>
      </c>
      <c r="E1446" s="29" t="n">
        <v>46501.625</v>
      </c>
      <c r="F1446" s="24" t="inlineStr">
        <is>
          <t>Peterborough</t>
        </is>
      </c>
      <c r="G1446" s="24" t="inlineStr">
        <is>
          <t>Leicester</t>
        </is>
      </c>
      <c r="H1446" s="37" t="n"/>
      <c r="I1446" s="37" t="n"/>
      <c r="J1446" s="37" t="n"/>
      <c r="K1446" s="37" t="n"/>
      <c r="L1446" s="31" t="n">
        <v>0.2529339537221229</v>
      </c>
      <c r="M1446" s="31" t="n">
        <v>0.2729369326225825</v>
      </c>
      <c r="N1446" s="31" t="n">
        <v>0.4741291136552946</v>
      </c>
      <c r="O1446" s="33">
        <f>3*L1446+M1446</f>
        <v/>
      </c>
      <c r="P1446" s="33">
        <f>3*N1446+M1446</f>
        <v/>
      </c>
      <c r="Q1446" s="31">
        <f>IF(OR(J1446="",K1446=""),"",SUMPRODUCT(POISSON(Helper!$A$2:$A$122,J1446,FALSE)*POISSON(Helper!$B$2:$B$122,K1446,FALSE)*Helper!$C$2:$C$122))</f>
        <v/>
      </c>
      <c r="R1446" s="31">
        <f>IF(OR(J1446="",K1446=""),"",SUMPRODUCT(POISSON(Helper!$A$2:$A$122,J1446,FALSE)*POISSON(Helper!$B$2:$B$122,K1446,FALSE)*Helper!$D$2:$D$122))</f>
        <v/>
      </c>
      <c r="S1446" s="31">
        <f>IF(Q1446="","",1-Q1446-R1446)</f>
        <v/>
      </c>
      <c r="T1446" s="33">
        <f>IF(Q1446="","",3*Q1446+R1446)</f>
        <v/>
      </c>
      <c r="U1446" s="33">
        <f>IF(Q1446="","",3*S1446+R1446)</f>
        <v/>
      </c>
      <c r="V1446" s="24">
        <f>IF(OR(H1446="",I1446=""),"",IF(H1446&gt;I1446,3,IF(H1446=I1446,1,0)))</f>
        <v/>
      </c>
      <c r="W1446" s="24">
        <f>IF(OR(H1446="",I1446=""),"",IF(I1446&gt;H1446,3,IF(H1446=I1446,1,0)))</f>
        <v/>
      </c>
      <c r="X1446" s="24">
        <f>IF(OR(H1446="",I1446=""),0,1)</f>
        <v/>
      </c>
      <c r="Y1446" s="24" t="n"/>
    </row>
    <row r="1447">
      <c r="A1447" s="24" t="inlineStr">
        <is>
          <t>E2-Reading-Huddersf</t>
        </is>
      </c>
      <c r="B1447" s="24" t="inlineStr">
        <is>
          <t>E2</t>
        </is>
      </c>
      <c r="C1447" s="24" t="inlineStr">
        <is>
          <t>League One</t>
        </is>
      </c>
      <c r="D1447" s="24" t="n">
        <v>43</v>
      </c>
      <c r="E1447" s="29" t="n">
        <v>46501.625</v>
      </c>
      <c r="F1447" s="24" t="inlineStr">
        <is>
          <t>Reading</t>
        </is>
      </c>
      <c r="G1447" s="24" t="inlineStr">
        <is>
          <t>Huddersfield</t>
        </is>
      </c>
      <c r="H1447" s="37" t="n"/>
      <c r="I1447" s="37" t="n"/>
      <c r="J1447" s="37" t="n"/>
      <c r="K1447" s="37" t="n"/>
      <c r="L1447" s="31" t="n">
        <v>0.3630971602226243</v>
      </c>
      <c r="M1447" s="31" t="n">
        <v>0.2851381232413901</v>
      </c>
      <c r="N1447" s="31" t="n">
        <v>0.3517647165359856</v>
      </c>
      <c r="O1447" s="33">
        <f>3*L1447+M1447</f>
        <v/>
      </c>
      <c r="P1447" s="33">
        <f>3*N1447+M1447</f>
        <v/>
      </c>
      <c r="Q1447" s="31">
        <f>IF(OR(J1447="",K1447=""),"",SUMPRODUCT(POISSON(Helper!$A$2:$A$122,J1447,FALSE)*POISSON(Helper!$B$2:$B$122,K1447,FALSE)*Helper!$C$2:$C$122))</f>
        <v/>
      </c>
      <c r="R1447" s="31">
        <f>IF(OR(J1447="",K1447=""),"",SUMPRODUCT(POISSON(Helper!$A$2:$A$122,J1447,FALSE)*POISSON(Helper!$B$2:$B$122,K1447,FALSE)*Helper!$D$2:$D$122))</f>
        <v/>
      </c>
      <c r="S1447" s="31">
        <f>IF(Q1447="","",1-Q1447-R1447)</f>
        <v/>
      </c>
      <c r="T1447" s="33">
        <f>IF(Q1447="","",3*Q1447+R1447)</f>
        <v/>
      </c>
      <c r="U1447" s="33">
        <f>IF(Q1447="","",3*S1447+R1447)</f>
        <v/>
      </c>
      <c r="V1447" s="24">
        <f>IF(OR(H1447="",I1447=""),"",IF(H1447&gt;I1447,3,IF(H1447=I1447,1,0)))</f>
        <v/>
      </c>
      <c r="W1447" s="24">
        <f>IF(OR(H1447="",I1447=""),"",IF(I1447&gt;H1447,3,IF(H1447=I1447,1,0)))</f>
        <v/>
      </c>
      <c r="X1447" s="24">
        <f>IF(OR(H1447="",I1447=""),0,1)</f>
        <v/>
      </c>
      <c r="Y1447" s="24" t="n"/>
    </row>
    <row r="1448">
      <c r="A1448" s="24" t="inlineStr">
        <is>
          <t>E2-Sheffiel-MKDons</t>
        </is>
      </c>
      <c r="B1448" s="24" t="inlineStr">
        <is>
          <t>E2</t>
        </is>
      </c>
      <c r="C1448" s="24" t="inlineStr">
        <is>
          <t>League One</t>
        </is>
      </c>
      <c r="D1448" s="24" t="n">
        <v>43</v>
      </c>
      <c r="E1448" s="29" t="n">
        <v>46501.625</v>
      </c>
      <c r="F1448" s="24" t="inlineStr">
        <is>
          <t>Sheffield Wed</t>
        </is>
      </c>
      <c r="G1448" s="24" t="inlineStr">
        <is>
          <t>MK Dons</t>
        </is>
      </c>
      <c r="H1448" s="37" t="n"/>
      <c r="I1448" s="37" t="n"/>
      <c r="J1448" s="37" t="n"/>
      <c r="K1448" s="37" t="n"/>
      <c r="L1448" s="31" t="n">
        <v>0.4548661450251273</v>
      </c>
      <c r="M1448" s="31" t="n">
        <v>0.2765076206850114</v>
      </c>
      <c r="N1448" s="31" t="n">
        <v>0.2686262342898613</v>
      </c>
      <c r="O1448" s="33">
        <f>3*L1448+M1448</f>
        <v/>
      </c>
      <c r="P1448" s="33">
        <f>3*N1448+M1448</f>
        <v/>
      </c>
      <c r="Q1448" s="31">
        <f>IF(OR(J1448="",K1448=""),"",SUMPRODUCT(POISSON(Helper!$A$2:$A$122,J1448,FALSE)*POISSON(Helper!$B$2:$B$122,K1448,FALSE)*Helper!$C$2:$C$122))</f>
        <v/>
      </c>
      <c r="R1448" s="31">
        <f>IF(OR(J1448="",K1448=""),"",SUMPRODUCT(POISSON(Helper!$A$2:$A$122,J1448,FALSE)*POISSON(Helper!$B$2:$B$122,K1448,FALSE)*Helper!$D$2:$D$122))</f>
        <v/>
      </c>
      <c r="S1448" s="31">
        <f>IF(Q1448="","",1-Q1448-R1448)</f>
        <v/>
      </c>
      <c r="T1448" s="33">
        <f>IF(Q1448="","",3*Q1448+R1448)</f>
        <v/>
      </c>
      <c r="U1448" s="33">
        <f>IF(Q1448="","",3*S1448+R1448)</f>
        <v/>
      </c>
      <c r="V1448" s="24">
        <f>IF(OR(H1448="",I1448=""),"",IF(H1448&gt;I1448,3,IF(H1448=I1448,1,0)))</f>
        <v/>
      </c>
      <c r="W1448" s="24">
        <f>IF(OR(H1448="",I1448=""),"",IF(I1448&gt;H1448,3,IF(H1448=I1448,1,0)))</f>
        <v/>
      </c>
      <c r="X1448" s="24">
        <f>IF(OR(H1448="",I1448=""),0,1)</f>
        <v/>
      </c>
      <c r="Y1448" s="24" t="n"/>
    </row>
    <row r="1449">
      <c r="A1449" s="24" t="inlineStr">
        <is>
          <t>E2-Wigan-Stevenag</t>
        </is>
      </c>
      <c r="B1449" s="24" t="inlineStr">
        <is>
          <t>E2</t>
        </is>
      </c>
      <c r="C1449" s="24" t="inlineStr">
        <is>
          <t>League One</t>
        </is>
      </c>
      <c r="D1449" s="24" t="n">
        <v>43</v>
      </c>
      <c r="E1449" s="29" t="n">
        <v>46501.625</v>
      </c>
      <c r="F1449" s="24" t="inlineStr">
        <is>
          <t>Wigan</t>
        </is>
      </c>
      <c r="G1449" s="24" t="inlineStr">
        <is>
          <t>Stevenage</t>
        </is>
      </c>
      <c r="H1449" s="37" t="n"/>
      <c r="I1449" s="37" t="n"/>
      <c r="J1449" s="37" t="n"/>
      <c r="K1449" s="37" t="n"/>
      <c r="L1449" s="31" t="n">
        <v>0.4193418838749073</v>
      </c>
      <c r="M1449" s="31" t="n">
        <v>0.2815646074274616</v>
      </c>
      <c r="N1449" s="31" t="n">
        <v>0.2990935086976311</v>
      </c>
      <c r="O1449" s="33">
        <f>3*L1449+M1449</f>
        <v/>
      </c>
      <c r="P1449" s="33">
        <f>3*N1449+M1449</f>
        <v/>
      </c>
      <c r="Q1449" s="31">
        <f>IF(OR(J1449="",K1449=""),"",SUMPRODUCT(POISSON(Helper!$A$2:$A$122,J1449,FALSE)*POISSON(Helper!$B$2:$B$122,K1449,FALSE)*Helper!$C$2:$C$122))</f>
        <v/>
      </c>
      <c r="R1449" s="31">
        <f>IF(OR(J1449="",K1449=""),"",SUMPRODUCT(POISSON(Helper!$A$2:$A$122,J1449,FALSE)*POISSON(Helper!$B$2:$B$122,K1449,FALSE)*Helper!$D$2:$D$122))</f>
        <v/>
      </c>
      <c r="S1449" s="31">
        <f>IF(Q1449="","",1-Q1449-R1449)</f>
        <v/>
      </c>
      <c r="T1449" s="33">
        <f>IF(Q1449="","",3*Q1449+R1449)</f>
        <v/>
      </c>
      <c r="U1449" s="33">
        <f>IF(Q1449="","",3*S1449+R1449)</f>
        <v/>
      </c>
      <c r="V1449" s="24">
        <f>IF(OR(H1449="",I1449=""),"",IF(H1449&gt;I1449,3,IF(H1449=I1449,1,0)))</f>
        <v/>
      </c>
      <c r="W1449" s="24">
        <f>IF(OR(H1449="",I1449=""),"",IF(I1449&gt;H1449,3,IF(H1449=I1449,1,0)))</f>
        <v/>
      </c>
      <c r="X1449" s="24">
        <f>IF(OR(H1449="",I1449=""),0,1)</f>
        <v/>
      </c>
      <c r="Y1449" s="24" t="n"/>
    </row>
    <row r="1450">
      <c r="A1450" s="24" t="inlineStr">
        <is>
          <t>E2-Bradford-Reading</t>
        </is>
      </c>
      <c r="B1450" s="24" t="inlineStr">
        <is>
          <t>E2</t>
        </is>
      </c>
      <c r="C1450" s="24" t="inlineStr">
        <is>
          <t>League One</t>
        </is>
      </c>
      <c r="D1450" s="24" t="n">
        <v>44</v>
      </c>
      <c r="E1450" s="29" t="n">
        <v>46504.82291666666</v>
      </c>
      <c r="F1450" s="24" t="inlineStr">
        <is>
          <t>Bradford</t>
        </is>
      </c>
      <c r="G1450" s="24" t="inlineStr">
        <is>
          <t>Reading</t>
        </is>
      </c>
      <c r="H1450" s="37" t="n"/>
      <c r="I1450" s="37" t="n"/>
      <c r="J1450" s="37" t="n"/>
      <c r="K1450" s="37" t="n"/>
      <c r="L1450" s="31" t="n">
        <v>0.439071646271525</v>
      </c>
      <c r="M1450" s="31" t="n">
        <v>0.2790071851116648</v>
      </c>
      <c r="N1450" s="31" t="n">
        <v>0.2819211686168102</v>
      </c>
      <c r="O1450" s="33">
        <f>3*L1450+M1450</f>
        <v/>
      </c>
      <c r="P1450" s="33">
        <f>3*N1450+M1450</f>
        <v/>
      </c>
      <c r="Q1450" s="31">
        <f>IF(OR(J1450="",K1450=""),"",SUMPRODUCT(POISSON(Helper!$A$2:$A$122,J1450,FALSE)*POISSON(Helper!$B$2:$B$122,K1450,FALSE)*Helper!$C$2:$C$122))</f>
        <v/>
      </c>
      <c r="R1450" s="31">
        <f>IF(OR(J1450="",K1450=""),"",SUMPRODUCT(POISSON(Helper!$A$2:$A$122,J1450,FALSE)*POISSON(Helper!$B$2:$B$122,K1450,FALSE)*Helper!$D$2:$D$122))</f>
        <v/>
      </c>
      <c r="S1450" s="31">
        <f>IF(Q1450="","",1-Q1450-R1450)</f>
        <v/>
      </c>
      <c r="T1450" s="33">
        <f>IF(Q1450="","",3*Q1450+R1450)</f>
        <v/>
      </c>
      <c r="U1450" s="33">
        <f>IF(Q1450="","",3*S1450+R1450)</f>
        <v/>
      </c>
      <c r="V1450" s="24">
        <f>IF(OR(H1450="",I1450=""),"",IF(H1450&gt;I1450,3,IF(H1450=I1450,1,0)))</f>
        <v/>
      </c>
      <c r="W1450" s="24">
        <f>IF(OR(H1450="",I1450=""),"",IF(I1450&gt;H1450,3,IF(H1450=I1450,1,0)))</f>
        <v/>
      </c>
      <c r="X1450" s="24">
        <f>IF(OR(H1450="",I1450=""),0,1)</f>
        <v/>
      </c>
      <c r="Y1450" s="24" t="n"/>
    </row>
    <row r="1451">
      <c r="A1451" s="24" t="inlineStr">
        <is>
          <t>E2-Cambridg-Sheffiel</t>
        </is>
      </c>
      <c r="B1451" s="24" t="inlineStr">
        <is>
          <t>E2</t>
        </is>
      </c>
      <c r="C1451" s="24" t="inlineStr">
        <is>
          <t>League One</t>
        </is>
      </c>
      <c r="D1451" s="24" t="n">
        <v>44</v>
      </c>
      <c r="E1451" s="29" t="n">
        <v>46504.82291666666</v>
      </c>
      <c r="F1451" s="24" t="inlineStr">
        <is>
          <t>Cambridge</t>
        </is>
      </c>
      <c r="G1451" s="24" t="inlineStr">
        <is>
          <t>Sheffield Wed</t>
        </is>
      </c>
      <c r="H1451" s="37" t="n"/>
      <c r="I1451" s="37" t="n"/>
      <c r="J1451" s="37" t="n"/>
      <c r="K1451" s="37" t="n"/>
      <c r="L1451" s="31" t="n">
        <v>0.2916145063358648</v>
      </c>
      <c r="M1451" s="31" t="n">
        <v>0.2805410636667622</v>
      </c>
      <c r="N1451" s="31" t="n">
        <v>0.427844429997373</v>
      </c>
      <c r="O1451" s="33">
        <f>3*L1451+M1451</f>
        <v/>
      </c>
      <c r="P1451" s="33">
        <f>3*N1451+M1451</f>
        <v/>
      </c>
      <c r="Q1451" s="31">
        <f>IF(OR(J1451="",K1451=""),"",SUMPRODUCT(POISSON(Helper!$A$2:$A$122,J1451,FALSE)*POISSON(Helper!$B$2:$B$122,K1451,FALSE)*Helper!$C$2:$C$122))</f>
        <v/>
      </c>
      <c r="R1451" s="31">
        <f>IF(OR(J1451="",K1451=""),"",SUMPRODUCT(POISSON(Helper!$A$2:$A$122,J1451,FALSE)*POISSON(Helper!$B$2:$B$122,K1451,FALSE)*Helper!$D$2:$D$122))</f>
        <v/>
      </c>
      <c r="S1451" s="31">
        <f>IF(Q1451="","",1-Q1451-R1451)</f>
        <v/>
      </c>
      <c r="T1451" s="33">
        <f>IF(Q1451="","",3*Q1451+R1451)</f>
        <v/>
      </c>
      <c r="U1451" s="33">
        <f>IF(Q1451="","",3*S1451+R1451)</f>
        <v/>
      </c>
      <c r="V1451" s="24">
        <f>IF(OR(H1451="",I1451=""),"",IF(H1451&gt;I1451,3,IF(H1451=I1451,1,0)))</f>
        <v/>
      </c>
      <c r="W1451" s="24">
        <f>IF(OR(H1451="",I1451=""),"",IF(I1451&gt;H1451,3,IF(H1451=I1451,1,0)))</f>
        <v/>
      </c>
      <c r="X1451" s="24">
        <f>IF(OR(H1451="",I1451=""),0,1)</f>
        <v/>
      </c>
      <c r="Y1451" s="24" t="n"/>
    </row>
    <row r="1452">
      <c r="A1452" s="24" t="inlineStr">
        <is>
          <t>E2-Doncaste-Luton</t>
        </is>
      </c>
      <c r="B1452" s="24" t="inlineStr">
        <is>
          <t>E2</t>
        </is>
      </c>
      <c r="C1452" s="24" t="inlineStr">
        <is>
          <t>League One</t>
        </is>
      </c>
      <c r="D1452" s="24" t="n">
        <v>44</v>
      </c>
      <c r="E1452" s="29" t="n">
        <v>46504.82291666666</v>
      </c>
      <c r="F1452" s="24" t="inlineStr">
        <is>
          <t>Doncaster</t>
        </is>
      </c>
      <c r="G1452" s="24" t="inlineStr">
        <is>
          <t>Luton</t>
        </is>
      </c>
      <c r="H1452" s="37" t="n"/>
      <c r="I1452" s="37" t="n"/>
      <c r="J1452" s="37" t="n"/>
      <c r="K1452" s="37" t="n"/>
      <c r="L1452" s="31" t="n">
        <v>0.331895414573001</v>
      </c>
      <c r="M1452" s="31" t="n">
        <v>0.2845041083100862</v>
      </c>
      <c r="N1452" s="31" t="n">
        <v>0.3836004771169128</v>
      </c>
      <c r="O1452" s="33">
        <f>3*L1452+M1452</f>
        <v/>
      </c>
      <c r="P1452" s="33">
        <f>3*N1452+M1452</f>
        <v/>
      </c>
      <c r="Q1452" s="31">
        <f>IF(OR(J1452="",K1452=""),"",SUMPRODUCT(POISSON(Helper!$A$2:$A$122,J1452,FALSE)*POISSON(Helper!$B$2:$B$122,K1452,FALSE)*Helper!$C$2:$C$122))</f>
        <v/>
      </c>
      <c r="R1452" s="31">
        <f>IF(OR(J1452="",K1452=""),"",SUMPRODUCT(POISSON(Helper!$A$2:$A$122,J1452,FALSE)*POISSON(Helper!$B$2:$B$122,K1452,FALSE)*Helper!$D$2:$D$122))</f>
        <v/>
      </c>
      <c r="S1452" s="31">
        <f>IF(Q1452="","",1-Q1452-R1452)</f>
        <v/>
      </c>
      <c r="T1452" s="33">
        <f>IF(Q1452="","",3*Q1452+R1452)</f>
        <v/>
      </c>
      <c r="U1452" s="33">
        <f>IF(Q1452="","",3*S1452+R1452)</f>
        <v/>
      </c>
      <c r="V1452" s="24">
        <f>IF(OR(H1452="",I1452=""),"",IF(H1452&gt;I1452,3,IF(H1452=I1452,1,0)))</f>
        <v/>
      </c>
      <c r="W1452" s="24">
        <f>IF(OR(H1452="",I1452=""),"",IF(I1452&gt;H1452,3,IF(H1452=I1452,1,0)))</f>
        <v/>
      </c>
      <c r="X1452" s="24">
        <f>IF(OR(H1452="",I1452=""),0,1)</f>
        <v/>
      </c>
      <c r="Y1452" s="24" t="n"/>
    </row>
    <row r="1453">
      <c r="A1453" s="24" t="inlineStr">
        <is>
          <t>E2-Huddersf-Burton</t>
        </is>
      </c>
      <c r="B1453" s="24" t="inlineStr">
        <is>
          <t>E2</t>
        </is>
      </c>
      <c r="C1453" s="24" t="inlineStr">
        <is>
          <t>League One</t>
        </is>
      </c>
      <c r="D1453" s="24" t="n">
        <v>44</v>
      </c>
      <c r="E1453" s="29" t="n">
        <v>46504.82291666666</v>
      </c>
      <c r="F1453" s="24" t="inlineStr">
        <is>
          <t>Huddersfield</t>
        </is>
      </c>
      <c r="G1453" s="24" t="inlineStr">
        <is>
          <t>Burton</t>
        </is>
      </c>
      <c r="H1453" s="37" t="n"/>
      <c r="I1453" s="37" t="n"/>
      <c r="J1453" s="37" t="n"/>
      <c r="K1453" s="37" t="n"/>
      <c r="L1453" s="31" t="n">
        <v>0.5203772252245699</v>
      </c>
      <c r="M1453" s="31" t="n">
        <v>0.2621502714839235</v>
      </c>
      <c r="N1453" s="31" t="n">
        <v>0.2174725032915066</v>
      </c>
      <c r="O1453" s="33">
        <f>3*L1453+M1453</f>
        <v/>
      </c>
      <c r="P1453" s="33">
        <f>3*N1453+M1453</f>
        <v/>
      </c>
      <c r="Q1453" s="31">
        <f>IF(OR(J1453="",K1453=""),"",SUMPRODUCT(POISSON(Helper!$A$2:$A$122,J1453,FALSE)*POISSON(Helper!$B$2:$B$122,K1453,FALSE)*Helper!$C$2:$C$122))</f>
        <v/>
      </c>
      <c r="R1453" s="31">
        <f>IF(OR(J1453="",K1453=""),"",SUMPRODUCT(POISSON(Helper!$A$2:$A$122,J1453,FALSE)*POISSON(Helper!$B$2:$B$122,K1453,FALSE)*Helper!$D$2:$D$122))</f>
        <v/>
      </c>
      <c r="S1453" s="31">
        <f>IF(Q1453="","",1-Q1453-R1453)</f>
        <v/>
      </c>
      <c r="T1453" s="33">
        <f>IF(Q1453="","",3*Q1453+R1453)</f>
        <v/>
      </c>
      <c r="U1453" s="33">
        <f>IF(Q1453="","",3*S1453+R1453)</f>
        <v/>
      </c>
      <c r="V1453" s="24">
        <f>IF(OR(H1453="",I1453=""),"",IF(H1453&gt;I1453,3,IF(H1453=I1453,1,0)))</f>
        <v/>
      </c>
      <c r="W1453" s="24">
        <f>IF(OR(H1453="",I1453=""),"",IF(I1453&gt;H1453,3,IF(H1453=I1453,1,0)))</f>
        <v/>
      </c>
      <c r="X1453" s="24">
        <f>IF(OR(H1453="",I1453=""),0,1)</f>
        <v/>
      </c>
      <c r="Y1453" s="24" t="n"/>
    </row>
    <row r="1454">
      <c r="A1454" s="24" t="inlineStr">
        <is>
          <t>E2-Leiceste-Blackpoo</t>
        </is>
      </c>
      <c r="B1454" s="24" t="inlineStr">
        <is>
          <t>E2</t>
        </is>
      </c>
      <c r="C1454" s="24" t="inlineStr">
        <is>
          <t>League One</t>
        </is>
      </c>
      <c r="D1454" s="24" t="n">
        <v>44</v>
      </c>
      <c r="E1454" s="29" t="n">
        <v>46504.82291666666</v>
      </c>
      <c r="F1454" s="24" t="inlineStr">
        <is>
          <t>Leicester</t>
        </is>
      </c>
      <c r="G1454" s="24" t="inlineStr">
        <is>
          <t>Blackpool</t>
        </is>
      </c>
      <c r="H1454" s="37" t="n"/>
      <c r="I1454" s="37" t="n"/>
      <c r="J1454" s="37" t="n"/>
      <c r="K1454" s="37" t="n"/>
      <c r="L1454" s="31" t="n">
        <v>0.551540605211766</v>
      </c>
      <c r="M1454" s="31" t="n">
        <v>0.2532251046732318</v>
      </c>
      <c r="N1454" s="31" t="n">
        <v>0.1952342901150022</v>
      </c>
      <c r="O1454" s="33">
        <f>3*L1454+M1454</f>
        <v/>
      </c>
      <c r="P1454" s="33">
        <f>3*N1454+M1454</f>
        <v/>
      </c>
      <c r="Q1454" s="31">
        <f>IF(OR(J1454="",K1454=""),"",SUMPRODUCT(POISSON(Helper!$A$2:$A$122,J1454,FALSE)*POISSON(Helper!$B$2:$B$122,K1454,FALSE)*Helper!$C$2:$C$122))</f>
        <v/>
      </c>
      <c r="R1454" s="31">
        <f>IF(OR(J1454="",K1454=""),"",SUMPRODUCT(POISSON(Helper!$A$2:$A$122,J1454,FALSE)*POISSON(Helper!$B$2:$B$122,K1454,FALSE)*Helper!$D$2:$D$122))</f>
        <v/>
      </c>
      <c r="S1454" s="31">
        <f>IF(Q1454="","",1-Q1454-R1454)</f>
        <v/>
      </c>
      <c r="T1454" s="33">
        <f>IF(Q1454="","",3*Q1454+R1454)</f>
        <v/>
      </c>
      <c r="U1454" s="33">
        <f>IF(Q1454="","",3*S1454+R1454)</f>
        <v/>
      </c>
      <c r="V1454" s="24">
        <f>IF(OR(H1454="",I1454=""),"",IF(H1454&gt;I1454,3,IF(H1454=I1454,1,0)))</f>
        <v/>
      </c>
      <c r="W1454" s="24">
        <f>IF(OR(H1454="",I1454=""),"",IF(I1454&gt;H1454,3,IF(H1454=I1454,1,0)))</f>
        <v/>
      </c>
      <c r="X1454" s="24">
        <f>IF(OR(H1454="",I1454=""),0,1)</f>
        <v/>
      </c>
      <c r="Y1454" s="24" t="n"/>
    </row>
    <row r="1455">
      <c r="A1455" s="24" t="inlineStr">
        <is>
          <t>E2-MKDons-Barnsley</t>
        </is>
      </c>
      <c r="B1455" s="24" t="inlineStr">
        <is>
          <t>E2</t>
        </is>
      </c>
      <c r="C1455" s="24" t="inlineStr">
        <is>
          <t>League One</t>
        </is>
      </c>
      <c r="D1455" s="24" t="n">
        <v>44</v>
      </c>
      <c r="E1455" s="29" t="n">
        <v>46504.82291666666</v>
      </c>
      <c r="F1455" s="24" t="inlineStr">
        <is>
          <t>MK Dons</t>
        </is>
      </c>
      <c r="G1455" s="24" t="inlineStr">
        <is>
          <t>Barnsley</t>
        </is>
      </c>
      <c r="H1455" s="37" t="n"/>
      <c r="I1455" s="37" t="n"/>
      <c r="J1455" s="37" t="n"/>
      <c r="K1455" s="37" t="n"/>
      <c r="L1455" s="31" t="n">
        <v>0.4615698423536671</v>
      </c>
      <c r="M1455" s="31" t="n">
        <v>0.2753290254845429</v>
      </c>
      <c r="N1455" s="31" t="n">
        <v>0.2631011321617899</v>
      </c>
      <c r="O1455" s="33">
        <f>3*L1455+M1455</f>
        <v/>
      </c>
      <c r="P1455" s="33">
        <f>3*N1455+M1455</f>
        <v/>
      </c>
      <c r="Q1455" s="31">
        <f>IF(OR(J1455="",K1455=""),"",SUMPRODUCT(POISSON(Helper!$A$2:$A$122,J1455,FALSE)*POISSON(Helper!$B$2:$B$122,K1455,FALSE)*Helper!$C$2:$C$122))</f>
        <v/>
      </c>
      <c r="R1455" s="31">
        <f>IF(OR(J1455="",K1455=""),"",SUMPRODUCT(POISSON(Helper!$A$2:$A$122,J1455,FALSE)*POISSON(Helper!$B$2:$B$122,K1455,FALSE)*Helper!$D$2:$D$122))</f>
        <v/>
      </c>
      <c r="S1455" s="31">
        <f>IF(Q1455="","",1-Q1455-R1455)</f>
        <v/>
      </c>
      <c r="T1455" s="33">
        <f>IF(Q1455="","",3*Q1455+R1455)</f>
        <v/>
      </c>
      <c r="U1455" s="33">
        <f>IF(Q1455="","",3*S1455+R1455)</f>
        <v/>
      </c>
      <c r="V1455" s="24">
        <f>IF(OR(H1455="",I1455=""),"",IF(H1455&gt;I1455,3,IF(H1455=I1455,1,0)))</f>
        <v/>
      </c>
      <c r="W1455" s="24">
        <f>IF(OR(H1455="",I1455=""),"",IF(I1455&gt;H1455,3,IF(H1455=I1455,1,0)))</f>
        <v/>
      </c>
      <c r="X1455" s="24">
        <f>IF(OR(H1455="",I1455=""),0,1)</f>
        <v/>
      </c>
      <c r="Y1455" s="24" t="n"/>
    </row>
    <row r="1456">
      <c r="A1456" s="24" t="inlineStr">
        <is>
          <t>E2-Mansfiel-Wigan</t>
        </is>
      </c>
      <c r="B1456" s="24" t="inlineStr">
        <is>
          <t>E2</t>
        </is>
      </c>
      <c r="C1456" s="24" t="inlineStr">
        <is>
          <t>League One</t>
        </is>
      </c>
      <c r="D1456" s="24" t="n">
        <v>44</v>
      </c>
      <c r="E1456" s="29" t="n">
        <v>46504.82291666666</v>
      </c>
      <c r="F1456" s="24" t="inlineStr">
        <is>
          <t>Mansfield</t>
        </is>
      </c>
      <c r="G1456" s="24" t="inlineStr">
        <is>
          <t>Wigan</t>
        </is>
      </c>
      <c r="H1456" s="37" t="n"/>
      <c r="I1456" s="37" t="n"/>
      <c r="J1456" s="37" t="n"/>
      <c r="K1456" s="37" t="n"/>
      <c r="L1456" s="31" t="n">
        <v>0.4066148246131903</v>
      </c>
      <c r="M1456" s="31" t="n">
        <v>0.2828683541556913</v>
      </c>
      <c r="N1456" s="31" t="n">
        <v>0.3105168212311184</v>
      </c>
      <c r="O1456" s="33">
        <f>3*L1456+M1456</f>
        <v/>
      </c>
      <c r="P1456" s="33">
        <f>3*N1456+M1456</f>
        <v/>
      </c>
      <c r="Q1456" s="31">
        <f>IF(OR(J1456="",K1456=""),"",SUMPRODUCT(POISSON(Helper!$A$2:$A$122,J1456,FALSE)*POISSON(Helper!$B$2:$B$122,K1456,FALSE)*Helper!$C$2:$C$122))</f>
        <v/>
      </c>
      <c r="R1456" s="31">
        <f>IF(OR(J1456="",K1456=""),"",SUMPRODUCT(POISSON(Helper!$A$2:$A$122,J1456,FALSE)*POISSON(Helper!$B$2:$B$122,K1456,FALSE)*Helper!$D$2:$D$122))</f>
        <v/>
      </c>
      <c r="S1456" s="31">
        <f>IF(Q1456="","",1-Q1456-R1456)</f>
        <v/>
      </c>
      <c r="T1456" s="33">
        <f>IF(Q1456="","",3*Q1456+R1456)</f>
        <v/>
      </c>
      <c r="U1456" s="33">
        <f>IF(Q1456="","",3*S1456+R1456)</f>
        <v/>
      </c>
      <c r="V1456" s="24">
        <f>IF(OR(H1456="",I1456=""),"",IF(H1456&gt;I1456,3,IF(H1456=I1456,1,0)))</f>
        <v/>
      </c>
      <c r="W1456" s="24">
        <f>IF(OR(H1456="",I1456=""),"",IF(I1456&gt;H1456,3,IF(H1456=I1456,1,0)))</f>
        <v/>
      </c>
      <c r="X1456" s="24">
        <f>IF(OR(H1456="",I1456=""),0,1)</f>
        <v/>
      </c>
      <c r="Y1456" s="24" t="n"/>
    </row>
    <row r="1457">
      <c r="A1457" s="24" t="inlineStr">
        <is>
          <t>E2-NottsCou-Peterbor</t>
        </is>
      </c>
      <c r="B1457" s="24" t="inlineStr">
        <is>
          <t>E2</t>
        </is>
      </c>
      <c r="C1457" s="24" t="inlineStr">
        <is>
          <t>League One</t>
        </is>
      </c>
      <c r="D1457" s="24" t="n">
        <v>44</v>
      </c>
      <c r="E1457" s="29" t="n">
        <v>46504.82291666666</v>
      </c>
      <c r="F1457" s="24" t="inlineStr">
        <is>
          <t>Notts County</t>
        </is>
      </c>
      <c r="G1457" s="24" t="inlineStr">
        <is>
          <t>Peterborough</t>
        </is>
      </c>
      <c r="H1457" s="37" t="n"/>
      <c r="I1457" s="37" t="n"/>
      <c r="J1457" s="37" t="n"/>
      <c r="K1457" s="37" t="n"/>
      <c r="L1457" s="31" t="n">
        <v>0.4145751409223932</v>
      </c>
      <c r="M1457" s="31" t="n">
        <v>0.2820853287046832</v>
      </c>
      <c r="N1457" s="31" t="n">
        <v>0.3033395303729236</v>
      </c>
      <c r="O1457" s="33">
        <f>3*L1457+M1457</f>
        <v/>
      </c>
      <c r="P1457" s="33">
        <f>3*N1457+M1457</f>
        <v/>
      </c>
      <c r="Q1457" s="31">
        <f>IF(OR(J1457="",K1457=""),"",SUMPRODUCT(POISSON(Helper!$A$2:$A$122,J1457,FALSE)*POISSON(Helper!$B$2:$B$122,K1457,FALSE)*Helper!$C$2:$C$122))</f>
        <v/>
      </c>
      <c r="R1457" s="31">
        <f>IF(OR(J1457="",K1457=""),"",SUMPRODUCT(POISSON(Helper!$A$2:$A$122,J1457,FALSE)*POISSON(Helper!$B$2:$B$122,K1457,FALSE)*Helper!$D$2:$D$122))</f>
        <v/>
      </c>
      <c r="S1457" s="31">
        <f>IF(Q1457="","",1-Q1457-R1457)</f>
        <v/>
      </c>
      <c r="T1457" s="33">
        <f>IF(Q1457="","",3*Q1457+R1457)</f>
        <v/>
      </c>
      <c r="U1457" s="33">
        <f>IF(Q1457="","",3*S1457+R1457)</f>
        <v/>
      </c>
      <c r="V1457" s="24">
        <f>IF(OR(H1457="",I1457=""),"",IF(H1457&gt;I1457,3,IF(H1457=I1457,1,0)))</f>
        <v/>
      </c>
      <c r="W1457" s="24">
        <f>IF(OR(H1457="",I1457=""),"",IF(I1457&gt;H1457,3,IF(H1457=I1457,1,0)))</f>
        <v/>
      </c>
      <c r="X1457" s="24">
        <f>IF(OR(H1457="",I1457=""),0,1)</f>
        <v/>
      </c>
      <c r="Y1457" s="24" t="n"/>
    </row>
    <row r="1458">
      <c r="A1458" s="24" t="inlineStr">
        <is>
          <t>E2-Plymouth-LeytonOr</t>
        </is>
      </c>
      <c r="B1458" s="24" t="inlineStr">
        <is>
          <t>E2</t>
        </is>
      </c>
      <c r="C1458" s="24" t="inlineStr">
        <is>
          <t>League One</t>
        </is>
      </c>
      <c r="D1458" s="24" t="n">
        <v>44</v>
      </c>
      <c r="E1458" s="29" t="n">
        <v>46504.82291666666</v>
      </c>
      <c r="F1458" s="24" t="inlineStr">
        <is>
          <t>Plymouth</t>
        </is>
      </c>
      <c r="G1458" s="24" t="inlineStr">
        <is>
          <t>Leyton Orient</t>
        </is>
      </c>
      <c r="H1458" s="37" t="n"/>
      <c r="I1458" s="37" t="n"/>
      <c r="J1458" s="37" t="n"/>
      <c r="K1458" s="37" t="n"/>
      <c r="L1458" s="31" t="n">
        <v>0.4890887743580412</v>
      </c>
      <c r="M1458" s="31" t="n">
        <v>0.2697819767107333</v>
      </c>
      <c r="N1458" s="31" t="n">
        <v>0.2411292489312255</v>
      </c>
      <c r="O1458" s="33">
        <f>3*L1458+M1458</f>
        <v/>
      </c>
      <c r="P1458" s="33">
        <f>3*N1458+M1458</f>
        <v/>
      </c>
      <c r="Q1458" s="31">
        <f>IF(OR(J1458="",K1458=""),"",SUMPRODUCT(POISSON(Helper!$A$2:$A$122,J1458,FALSE)*POISSON(Helper!$B$2:$B$122,K1458,FALSE)*Helper!$C$2:$C$122))</f>
        <v/>
      </c>
      <c r="R1458" s="31">
        <f>IF(OR(J1458="",K1458=""),"",SUMPRODUCT(POISSON(Helper!$A$2:$A$122,J1458,FALSE)*POISSON(Helper!$B$2:$B$122,K1458,FALSE)*Helper!$D$2:$D$122))</f>
        <v/>
      </c>
      <c r="S1458" s="31">
        <f>IF(Q1458="","",1-Q1458-R1458)</f>
        <v/>
      </c>
      <c r="T1458" s="33">
        <f>IF(Q1458="","",3*Q1458+R1458)</f>
        <v/>
      </c>
      <c r="U1458" s="33">
        <f>IF(Q1458="","",3*S1458+R1458)</f>
        <v/>
      </c>
      <c r="V1458" s="24">
        <f>IF(OR(H1458="",I1458=""),"",IF(H1458&gt;I1458,3,IF(H1458=I1458,1,0)))</f>
        <v/>
      </c>
      <c r="W1458" s="24">
        <f>IF(OR(H1458="",I1458=""),"",IF(I1458&gt;H1458,3,IF(H1458=I1458,1,0)))</f>
        <v/>
      </c>
      <c r="X1458" s="24">
        <f>IF(OR(H1458="",I1458=""),0,1)</f>
        <v/>
      </c>
      <c r="Y1458" s="24" t="n"/>
    </row>
    <row r="1459">
      <c r="A1459" s="24" t="inlineStr">
        <is>
          <t>E2-Stevenag-AFCWimbl</t>
        </is>
      </c>
      <c r="B1459" s="24" t="inlineStr">
        <is>
          <t>E2</t>
        </is>
      </c>
      <c r="C1459" s="24" t="inlineStr">
        <is>
          <t>League One</t>
        </is>
      </c>
      <c r="D1459" s="24" t="n">
        <v>44</v>
      </c>
      <c r="E1459" s="29" t="n">
        <v>46504.82291666666</v>
      </c>
      <c r="F1459" s="24" t="inlineStr">
        <is>
          <t>Stevenage</t>
        </is>
      </c>
      <c r="G1459" s="24" t="inlineStr">
        <is>
          <t>AFC Wimbledon</t>
        </is>
      </c>
      <c r="H1459" s="37" t="n"/>
      <c r="I1459" s="37" t="n"/>
      <c r="J1459" s="37" t="n"/>
      <c r="K1459" s="37" t="n"/>
      <c r="L1459" s="31" t="n">
        <v>0.467324445116226</v>
      </c>
      <c r="M1459" s="31" t="n">
        <v>0.2742624979492846</v>
      </c>
      <c r="N1459" s="31" t="n">
        <v>0.2584130569344894</v>
      </c>
      <c r="O1459" s="33">
        <f>3*L1459+M1459</f>
        <v/>
      </c>
      <c r="P1459" s="33">
        <f>3*N1459+M1459</f>
        <v/>
      </c>
      <c r="Q1459" s="31">
        <f>IF(OR(J1459="",K1459=""),"",SUMPRODUCT(POISSON(Helper!$A$2:$A$122,J1459,FALSE)*POISSON(Helper!$B$2:$B$122,K1459,FALSE)*Helper!$C$2:$C$122))</f>
        <v/>
      </c>
      <c r="R1459" s="31">
        <f>IF(OR(J1459="",K1459=""),"",SUMPRODUCT(POISSON(Helper!$A$2:$A$122,J1459,FALSE)*POISSON(Helper!$B$2:$B$122,K1459,FALSE)*Helper!$D$2:$D$122))</f>
        <v/>
      </c>
      <c r="S1459" s="31">
        <f>IF(Q1459="","",1-Q1459-R1459)</f>
        <v/>
      </c>
      <c r="T1459" s="33">
        <f>IF(Q1459="","",3*Q1459+R1459)</f>
        <v/>
      </c>
      <c r="U1459" s="33">
        <f>IF(Q1459="","",3*S1459+R1459)</f>
        <v/>
      </c>
      <c r="V1459" s="24">
        <f>IF(OR(H1459="",I1459=""),"",IF(H1459&gt;I1459,3,IF(H1459=I1459,1,0)))</f>
        <v/>
      </c>
      <c r="W1459" s="24">
        <f>IF(OR(H1459="",I1459=""),"",IF(I1459&gt;H1459,3,IF(H1459=I1459,1,0)))</f>
        <v/>
      </c>
      <c r="X1459" s="24">
        <f>IF(OR(H1459="",I1459=""),0,1)</f>
        <v/>
      </c>
      <c r="Y1459" s="24" t="n"/>
    </row>
    <row r="1460">
      <c r="A1460" s="24" t="inlineStr">
        <is>
          <t>E2-Stockpor-Oxford</t>
        </is>
      </c>
      <c r="B1460" s="24" t="inlineStr">
        <is>
          <t>E2</t>
        </is>
      </c>
      <c r="C1460" s="24" t="inlineStr">
        <is>
          <t>League One</t>
        </is>
      </c>
      <c r="D1460" s="24" t="n">
        <v>44</v>
      </c>
      <c r="E1460" s="29" t="n">
        <v>46504.82291666666</v>
      </c>
      <c r="F1460" s="24" t="inlineStr">
        <is>
          <t>Stockport</t>
        </is>
      </c>
      <c r="G1460" s="24" t="inlineStr">
        <is>
          <t>Oxford</t>
        </is>
      </c>
      <c r="H1460" s="37" t="n"/>
      <c r="I1460" s="37" t="n"/>
      <c r="J1460" s="37" t="n"/>
      <c r="K1460" s="37" t="n"/>
      <c r="L1460" s="31" t="n">
        <v>0.4461226136730997</v>
      </c>
      <c r="M1460" s="31" t="n">
        <v>0.2779400000515412</v>
      </c>
      <c r="N1460" s="31" t="n">
        <v>0.2759373862753591</v>
      </c>
      <c r="O1460" s="33">
        <f>3*L1460+M1460</f>
        <v/>
      </c>
      <c r="P1460" s="33">
        <f>3*N1460+M1460</f>
        <v/>
      </c>
      <c r="Q1460" s="31">
        <f>IF(OR(J1460="",K1460=""),"",SUMPRODUCT(POISSON(Helper!$A$2:$A$122,J1460,FALSE)*POISSON(Helper!$B$2:$B$122,K1460,FALSE)*Helper!$C$2:$C$122))</f>
        <v/>
      </c>
      <c r="R1460" s="31">
        <f>IF(OR(J1460="",K1460=""),"",SUMPRODUCT(POISSON(Helper!$A$2:$A$122,J1460,FALSE)*POISSON(Helper!$B$2:$B$122,K1460,FALSE)*Helper!$D$2:$D$122))</f>
        <v/>
      </c>
      <c r="S1460" s="31">
        <f>IF(Q1460="","",1-Q1460-R1460)</f>
        <v/>
      </c>
      <c r="T1460" s="33">
        <f>IF(Q1460="","",3*Q1460+R1460)</f>
        <v/>
      </c>
      <c r="U1460" s="33">
        <f>IF(Q1460="","",3*S1460+R1460)</f>
        <v/>
      </c>
      <c r="V1460" s="24">
        <f>IF(OR(H1460="",I1460=""),"",IF(H1460&gt;I1460,3,IF(H1460=I1460,1,0)))</f>
        <v/>
      </c>
      <c r="W1460" s="24">
        <f>IF(OR(H1460="",I1460=""),"",IF(I1460&gt;H1460,3,IF(H1460=I1460,1,0)))</f>
        <v/>
      </c>
      <c r="X1460" s="24">
        <f>IF(OR(H1460="",I1460=""),0,1)</f>
        <v/>
      </c>
      <c r="Y1460" s="24" t="n"/>
    </row>
    <row r="1461">
      <c r="A1461" s="24" t="inlineStr">
        <is>
          <t>E2-Wycombe-Bromley</t>
        </is>
      </c>
      <c r="B1461" s="24" t="inlineStr">
        <is>
          <t>E2</t>
        </is>
      </c>
      <c r="C1461" s="24" t="inlineStr">
        <is>
          <t>League One</t>
        </is>
      </c>
      <c r="D1461" s="24" t="n">
        <v>44</v>
      </c>
      <c r="E1461" s="29" t="n">
        <v>46504.82291666666</v>
      </c>
      <c r="F1461" s="24" t="inlineStr">
        <is>
          <t>Wycombe</t>
        </is>
      </c>
      <c r="G1461" s="24" t="inlineStr">
        <is>
          <t>Bromley</t>
        </is>
      </c>
      <c r="H1461" s="37" t="n"/>
      <c r="I1461" s="37" t="n"/>
      <c r="J1461" s="37" t="n"/>
      <c r="K1461" s="37" t="n"/>
      <c r="L1461" s="31" t="n">
        <v>0.5222934910499517</v>
      </c>
      <c r="M1461" s="31" t="n">
        <v>0.2616388211281003</v>
      </c>
      <c r="N1461" s="31" t="n">
        <v>0.216067687821948</v>
      </c>
      <c r="O1461" s="33">
        <f>3*L1461+M1461</f>
        <v/>
      </c>
      <c r="P1461" s="33">
        <f>3*N1461+M1461</f>
        <v/>
      </c>
      <c r="Q1461" s="31">
        <f>IF(OR(J1461="",K1461=""),"",SUMPRODUCT(POISSON(Helper!$A$2:$A$122,J1461,FALSE)*POISSON(Helper!$B$2:$B$122,K1461,FALSE)*Helper!$C$2:$C$122))</f>
        <v/>
      </c>
      <c r="R1461" s="31">
        <f>IF(OR(J1461="",K1461=""),"",SUMPRODUCT(POISSON(Helper!$A$2:$A$122,J1461,FALSE)*POISSON(Helper!$B$2:$B$122,K1461,FALSE)*Helper!$D$2:$D$122))</f>
        <v/>
      </c>
      <c r="S1461" s="31">
        <f>IF(Q1461="","",1-Q1461-R1461)</f>
        <v/>
      </c>
      <c r="T1461" s="33">
        <f>IF(Q1461="","",3*Q1461+R1461)</f>
        <v/>
      </c>
      <c r="U1461" s="33">
        <f>IF(Q1461="","",3*S1461+R1461)</f>
        <v/>
      </c>
      <c r="V1461" s="24">
        <f>IF(OR(H1461="",I1461=""),"",IF(H1461&gt;I1461,3,IF(H1461=I1461,1,0)))</f>
        <v/>
      </c>
      <c r="W1461" s="24">
        <f>IF(OR(H1461="",I1461=""),"",IF(I1461&gt;H1461,3,IF(H1461=I1461,1,0)))</f>
        <v/>
      </c>
      <c r="X1461" s="24">
        <f>IF(OR(H1461="",I1461=""),0,1)</f>
        <v/>
      </c>
      <c r="Y1461" s="24" t="n"/>
    </row>
    <row r="1462">
      <c r="A1462" s="24" t="inlineStr">
        <is>
          <t>E2-Barnsley-AFCWimbl</t>
        </is>
      </c>
      <c r="B1462" s="24" t="inlineStr">
        <is>
          <t>E2</t>
        </is>
      </c>
      <c r="C1462" s="24" t="inlineStr">
        <is>
          <t>League One</t>
        </is>
      </c>
      <c r="D1462" s="24" t="n">
        <v>45</v>
      </c>
      <c r="E1462" s="29" t="n">
        <v>46508.625</v>
      </c>
      <c r="F1462" s="24" t="inlineStr">
        <is>
          <t>Barnsley</t>
        </is>
      </c>
      <c r="G1462" s="24" t="inlineStr">
        <is>
          <t>AFC Wimbledon</t>
        </is>
      </c>
      <c r="H1462" s="37" t="n"/>
      <c r="I1462" s="37" t="n"/>
      <c r="J1462" s="37" t="n"/>
      <c r="K1462" s="37" t="n"/>
      <c r="L1462" s="31" t="n">
        <v>0.4772454785946031</v>
      </c>
      <c r="M1462" s="31" t="n">
        <v>0.2723068065711711</v>
      </c>
      <c r="N1462" s="31" t="n">
        <v>0.2504477148342258</v>
      </c>
      <c r="O1462" s="33">
        <f>3*L1462+M1462</f>
        <v/>
      </c>
      <c r="P1462" s="33">
        <f>3*N1462+M1462</f>
        <v/>
      </c>
      <c r="Q1462" s="31">
        <f>IF(OR(J1462="",K1462=""),"",SUMPRODUCT(POISSON(Helper!$A$2:$A$122,J1462,FALSE)*POISSON(Helper!$B$2:$B$122,K1462,FALSE)*Helper!$C$2:$C$122))</f>
        <v/>
      </c>
      <c r="R1462" s="31">
        <f>IF(OR(J1462="",K1462=""),"",SUMPRODUCT(POISSON(Helper!$A$2:$A$122,J1462,FALSE)*POISSON(Helper!$B$2:$B$122,K1462,FALSE)*Helper!$D$2:$D$122))</f>
        <v/>
      </c>
      <c r="S1462" s="31">
        <f>IF(Q1462="","",1-Q1462-R1462)</f>
        <v/>
      </c>
      <c r="T1462" s="33">
        <f>IF(Q1462="","",3*Q1462+R1462)</f>
        <v/>
      </c>
      <c r="U1462" s="33">
        <f>IF(Q1462="","",3*S1462+R1462)</f>
        <v/>
      </c>
      <c r="V1462" s="24">
        <f>IF(OR(H1462="",I1462=""),"",IF(H1462&gt;I1462,3,IF(H1462=I1462,1,0)))</f>
        <v/>
      </c>
      <c r="W1462" s="24">
        <f>IF(OR(H1462="",I1462=""),"",IF(I1462&gt;H1462,3,IF(H1462=I1462,1,0)))</f>
        <v/>
      </c>
      <c r="X1462" s="24">
        <f>IF(OR(H1462="",I1462=""),0,1)</f>
        <v/>
      </c>
      <c r="Y1462" s="24" t="n"/>
    </row>
    <row r="1463">
      <c r="A1463" s="24" t="inlineStr">
        <is>
          <t>E2-Blackpoo-Stevenag</t>
        </is>
      </c>
      <c r="B1463" s="24" t="inlineStr">
        <is>
          <t>E2</t>
        </is>
      </c>
      <c r="C1463" s="24" t="inlineStr">
        <is>
          <t>League One</t>
        </is>
      </c>
      <c r="D1463" s="24" t="n">
        <v>45</v>
      </c>
      <c r="E1463" s="29" t="n">
        <v>46508.625</v>
      </c>
      <c r="F1463" s="24" t="inlineStr">
        <is>
          <t>Blackpool</t>
        </is>
      </c>
      <c r="G1463" s="24" t="inlineStr">
        <is>
          <t>Stevenage</t>
        </is>
      </c>
      <c r="H1463" s="37" t="n"/>
      <c r="I1463" s="37" t="n"/>
      <c r="J1463" s="37" t="n"/>
      <c r="K1463" s="37" t="n"/>
      <c r="L1463" s="31" t="n">
        <v>0.4437014062748262</v>
      </c>
      <c r="M1463" s="31" t="n">
        <v>0.2783153811977915</v>
      </c>
      <c r="N1463" s="31" t="n">
        <v>0.2779832125273822</v>
      </c>
      <c r="O1463" s="33">
        <f>3*L1463+M1463</f>
        <v/>
      </c>
      <c r="P1463" s="33">
        <f>3*N1463+M1463</f>
        <v/>
      </c>
      <c r="Q1463" s="31">
        <f>IF(OR(J1463="",K1463=""),"",SUMPRODUCT(POISSON(Helper!$A$2:$A$122,J1463,FALSE)*POISSON(Helper!$B$2:$B$122,K1463,FALSE)*Helper!$C$2:$C$122))</f>
        <v/>
      </c>
      <c r="R1463" s="31">
        <f>IF(OR(J1463="",K1463=""),"",SUMPRODUCT(POISSON(Helper!$A$2:$A$122,J1463,FALSE)*POISSON(Helper!$B$2:$B$122,K1463,FALSE)*Helper!$D$2:$D$122))</f>
        <v/>
      </c>
      <c r="S1463" s="31">
        <f>IF(Q1463="","",1-Q1463-R1463)</f>
        <v/>
      </c>
      <c r="T1463" s="33">
        <f>IF(Q1463="","",3*Q1463+R1463)</f>
        <v/>
      </c>
      <c r="U1463" s="33">
        <f>IF(Q1463="","",3*S1463+R1463)</f>
        <v/>
      </c>
      <c r="V1463" s="24">
        <f>IF(OR(H1463="",I1463=""),"",IF(H1463&gt;I1463,3,IF(H1463=I1463,1,0)))</f>
        <v/>
      </c>
      <c r="W1463" s="24">
        <f>IF(OR(H1463="",I1463=""),"",IF(I1463&gt;H1463,3,IF(H1463=I1463,1,0)))</f>
        <v/>
      </c>
      <c r="X1463" s="24">
        <f>IF(OR(H1463="",I1463=""),0,1)</f>
        <v/>
      </c>
      <c r="Y1463" s="24" t="n"/>
    </row>
    <row r="1464">
      <c r="A1464" s="24" t="inlineStr">
        <is>
          <t>E2-Bradford-Wycombe</t>
        </is>
      </c>
      <c r="B1464" s="24" t="inlineStr">
        <is>
          <t>E2</t>
        </is>
      </c>
      <c r="C1464" s="24" t="inlineStr">
        <is>
          <t>League One</t>
        </is>
      </c>
      <c r="D1464" s="24" t="n">
        <v>45</v>
      </c>
      <c r="E1464" s="29" t="n">
        <v>46508.625</v>
      </c>
      <c r="F1464" s="24" t="inlineStr">
        <is>
          <t>Bradford</t>
        </is>
      </c>
      <c r="G1464" s="24" t="inlineStr">
        <is>
          <t>Wycombe</t>
        </is>
      </c>
      <c r="H1464" s="37" t="n"/>
      <c r="I1464" s="37" t="n"/>
      <c r="J1464" s="37" t="n"/>
      <c r="K1464" s="37" t="n"/>
      <c r="L1464" s="31" t="n">
        <v>0.4196117100854413</v>
      </c>
      <c r="M1464" s="31" t="n">
        <v>0.2815339828265604</v>
      </c>
      <c r="N1464" s="31" t="n">
        <v>0.2988543070879983</v>
      </c>
      <c r="O1464" s="33">
        <f>3*L1464+M1464</f>
        <v/>
      </c>
      <c r="P1464" s="33">
        <f>3*N1464+M1464</f>
        <v/>
      </c>
      <c r="Q1464" s="31">
        <f>IF(OR(J1464="",K1464=""),"",SUMPRODUCT(POISSON(Helper!$A$2:$A$122,J1464,FALSE)*POISSON(Helper!$B$2:$B$122,K1464,FALSE)*Helper!$C$2:$C$122))</f>
        <v/>
      </c>
      <c r="R1464" s="31">
        <f>IF(OR(J1464="",K1464=""),"",SUMPRODUCT(POISSON(Helper!$A$2:$A$122,J1464,FALSE)*POISSON(Helper!$B$2:$B$122,K1464,FALSE)*Helper!$D$2:$D$122))</f>
        <v/>
      </c>
      <c r="S1464" s="31">
        <f>IF(Q1464="","",1-Q1464-R1464)</f>
        <v/>
      </c>
      <c r="T1464" s="33">
        <f>IF(Q1464="","",3*Q1464+R1464)</f>
        <v/>
      </c>
      <c r="U1464" s="33">
        <f>IF(Q1464="","",3*S1464+R1464)</f>
        <v/>
      </c>
      <c r="V1464" s="24">
        <f>IF(OR(H1464="",I1464=""),"",IF(H1464&gt;I1464,3,IF(H1464=I1464,1,0)))</f>
        <v/>
      </c>
      <c r="W1464" s="24">
        <f>IF(OR(H1464="",I1464=""),"",IF(I1464&gt;H1464,3,IF(H1464=I1464,1,0)))</f>
        <v/>
      </c>
      <c r="X1464" s="24">
        <f>IF(OR(H1464="",I1464=""),0,1)</f>
        <v/>
      </c>
      <c r="Y1464" s="24" t="n"/>
    </row>
    <row r="1465">
      <c r="A1465" s="24" t="inlineStr">
        <is>
          <t>E2-Burton-Bromley</t>
        </is>
      </c>
      <c r="B1465" s="24" t="inlineStr">
        <is>
          <t>E2</t>
        </is>
      </c>
      <c r="C1465" s="24" t="inlineStr">
        <is>
          <t>League One</t>
        </is>
      </c>
      <c r="D1465" s="24" t="n">
        <v>45</v>
      </c>
      <c r="E1465" s="29" t="n">
        <v>46508.625</v>
      </c>
      <c r="F1465" s="24" t="inlineStr">
        <is>
          <t>Burton</t>
        </is>
      </c>
      <c r="G1465" s="24" t="inlineStr">
        <is>
          <t>Bromley</t>
        </is>
      </c>
      <c r="H1465" s="37" t="n"/>
      <c r="I1465" s="37" t="n"/>
      <c r="J1465" s="37" t="n"/>
      <c r="K1465" s="37" t="n"/>
      <c r="L1465" s="31" t="n">
        <v>0.4445951672589485</v>
      </c>
      <c r="M1465" s="31" t="n">
        <v>0.2781778958024367</v>
      </c>
      <c r="N1465" s="31" t="n">
        <v>0.2772269369386147</v>
      </c>
      <c r="O1465" s="33">
        <f>3*L1465+M1465</f>
        <v/>
      </c>
      <c r="P1465" s="33">
        <f>3*N1465+M1465</f>
        <v/>
      </c>
      <c r="Q1465" s="31">
        <f>IF(OR(J1465="",K1465=""),"",SUMPRODUCT(POISSON(Helper!$A$2:$A$122,J1465,FALSE)*POISSON(Helper!$B$2:$B$122,K1465,FALSE)*Helper!$C$2:$C$122))</f>
        <v/>
      </c>
      <c r="R1465" s="31">
        <f>IF(OR(J1465="",K1465=""),"",SUMPRODUCT(POISSON(Helper!$A$2:$A$122,J1465,FALSE)*POISSON(Helper!$B$2:$B$122,K1465,FALSE)*Helper!$D$2:$D$122))</f>
        <v/>
      </c>
      <c r="S1465" s="31">
        <f>IF(Q1465="","",1-Q1465-R1465)</f>
        <v/>
      </c>
      <c r="T1465" s="33">
        <f>IF(Q1465="","",3*Q1465+R1465)</f>
        <v/>
      </c>
      <c r="U1465" s="33">
        <f>IF(Q1465="","",3*S1465+R1465)</f>
        <v/>
      </c>
      <c r="V1465" s="24">
        <f>IF(OR(H1465="",I1465=""),"",IF(H1465&gt;I1465,3,IF(H1465=I1465,1,0)))</f>
        <v/>
      </c>
      <c r="W1465" s="24">
        <f>IF(OR(H1465="",I1465=""),"",IF(I1465&gt;H1465,3,IF(H1465=I1465,1,0)))</f>
        <v/>
      </c>
      <c r="X1465" s="24">
        <f>IF(OR(H1465="",I1465=""),0,1)</f>
        <v/>
      </c>
      <c r="Y1465" s="24" t="n"/>
    </row>
    <row r="1466">
      <c r="A1466" s="24" t="inlineStr">
        <is>
          <t>E2-Cambridg-Luton</t>
        </is>
      </c>
      <c r="B1466" s="24" t="inlineStr">
        <is>
          <t>E2</t>
        </is>
      </c>
      <c r="C1466" s="24" t="inlineStr">
        <is>
          <t>League One</t>
        </is>
      </c>
      <c r="D1466" s="24" t="n">
        <v>45</v>
      </c>
      <c r="E1466" s="29" t="n">
        <v>46508.625</v>
      </c>
      <c r="F1466" s="24" t="inlineStr">
        <is>
          <t>Cambridge</t>
        </is>
      </c>
      <c r="G1466" s="24" t="inlineStr">
        <is>
          <t>Luton</t>
        </is>
      </c>
      <c r="H1466" s="37" t="n"/>
      <c r="I1466" s="37" t="n"/>
      <c r="J1466" s="37" t="n"/>
      <c r="K1466" s="37" t="n"/>
      <c r="L1466" s="31" t="n">
        <v>0.3028091327328845</v>
      </c>
      <c r="M1466" s="31" t="n">
        <v>0.2820226395301794</v>
      </c>
      <c r="N1466" s="31" t="n">
        <v>0.4151682277369361</v>
      </c>
      <c r="O1466" s="33">
        <f>3*L1466+M1466</f>
        <v/>
      </c>
      <c r="P1466" s="33">
        <f>3*N1466+M1466</f>
        <v/>
      </c>
      <c r="Q1466" s="31">
        <f>IF(OR(J1466="",K1466=""),"",SUMPRODUCT(POISSON(Helper!$A$2:$A$122,J1466,FALSE)*POISSON(Helper!$B$2:$B$122,K1466,FALSE)*Helper!$C$2:$C$122))</f>
        <v/>
      </c>
      <c r="R1466" s="31">
        <f>IF(OR(J1466="",K1466=""),"",SUMPRODUCT(POISSON(Helper!$A$2:$A$122,J1466,FALSE)*POISSON(Helper!$B$2:$B$122,K1466,FALSE)*Helper!$D$2:$D$122))</f>
        <v/>
      </c>
      <c r="S1466" s="31">
        <f>IF(Q1466="","",1-Q1466-R1466)</f>
        <v/>
      </c>
      <c r="T1466" s="33">
        <f>IF(Q1466="","",3*Q1466+R1466)</f>
        <v/>
      </c>
      <c r="U1466" s="33">
        <f>IF(Q1466="","",3*S1466+R1466)</f>
        <v/>
      </c>
      <c r="V1466" s="24">
        <f>IF(OR(H1466="",I1466=""),"",IF(H1466&gt;I1466,3,IF(H1466=I1466,1,0)))</f>
        <v/>
      </c>
      <c r="W1466" s="24">
        <f>IF(OR(H1466="",I1466=""),"",IF(I1466&gt;H1466,3,IF(H1466=I1466,1,0)))</f>
        <v/>
      </c>
      <c r="X1466" s="24">
        <f>IF(OR(H1466="",I1466=""),0,1)</f>
        <v/>
      </c>
      <c r="Y1466" s="24" t="n"/>
    </row>
    <row r="1467">
      <c r="A1467" s="24" t="inlineStr">
        <is>
          <t>E2-Huddersf-Doncaste</t>
        </is>
      </c>
      <c r="B1467" s="24" t="inlineStr">
        <is>
          <t>E2</t>
        </is>
      </c>
      <c r="C1467" s="24" t="inlineStr">
        <is>
          <t>League One</t>
        </is>
      </c>
      <c r="D1467" s="24" t="n">
        <v>45</v>
      </c>
      <c r="E1467" s="29" t="n">
        <v>46508.625</v>
      </c>
      <c r="F1467" s="24" t="inlineStr">
        <is>
          <t>Huddersfield</t>
        </is>
      </c>
      <c r="G1467" s="24" t="inlineStr">
        <is>
          <t>Doncaster</t>
        </is>
      </c>
      <c r="H1467" s="37" t="n"/>
      <c r="I1467" s="37" t="n"/>
      <c r="J1467" s="37" t="n"/>
      <c r="K1467" s="37" t="n"/>
      <c r="L1467" s="31" t="n">
        <v>0.4777235753840235</v>
      </c>
      <c r="M1467" s="31" t="n">
        <v>0.2722088638484034</v>
      </c>
      <c r="N1467" s="31" t="n">
        <v>0.2500675607675732</v>
      </c>
      <c r="O1467" s="33">
        <f>3*L1467+M1467</f>
        <v/>
      </c>
      <c r="P1467" s="33">
        <f>3*N1467+M1467</f>
        <v/>
      </c>
      <c r="Q1467" s="31">
        <f>IF(OR(J1467="",K1467=""),"",SUMPRODUCT(POISSON(Helper!$A$2:$A$122,J1467,FALSE)*POISSON(Helper!$B$2:$B$122,K1467,FALSE)*Helper!$C$2:$C$122))</f>
        <v/>
      </c>
      <c r="R1467" s="31">
        <f>IF(OR(J1467="",K1467=""),"",SUMPRODUCT(POISSON(Helper!$A$2:$A$122,J1467,FALSE)*POISSON(Helper!$B$2:$B$122,K1467,FALSE)*Helper!$D$2:$D$122))</f>
        <v/>
      </c>
      <c r="S1467" s="31">
        <f>IF(Q1467="","",1-Q1467-R1467)</f>
        <v/>
      </c>
      <c r="T1467" s="33">
        <f>IF(Q1467="","",3*Q1467+R1467)</f>
        <v/>
      </c>
      <c r="U1467" s="33">
        <f>IF(Q1467="","",3*S1467+R1467)</f>
        <v/>
      </c>
      <c r="V1467" s="24">
        <f>IF(OR(H1467="",I1467=""),"",IF(H1467&gt;I1467,3,IF(H1467=I1467,1,0)))</f>
        <v/>
      </c>
      <c r="W1467" s="24">
        <f>IF(OR(H1467="",I1467=""),"",IF(I1467&gt;H1467,3,IF(H1467=I1467,1,0)))</f>
        <v/>
      </c>
      <c r="X1467" s="24">
        <f>IF(OR(H1467="",I1467=""),0,1)</f>
        <v/>
      </c>
      <c r="Y1467" s="24" t="n"/>
    </row>
    <row r="1468">
      <c r="A1468" s="24" t="inlineStr">
        <is>
          <t>E2-LeytonOr-Stockpor</t>
        </is>
      </c>
      <c r="B1468" s="24" t="inlineStr">
        <is>
          <t>E2</t>
        </is>
      </c>
      <c r="C1468" s="24" t="inlineStr">
        <is>
          <t>League One</t>
        </is>
      </c>
      <c r="D1468" s="24" t="n">
        <v>45</v>
      </c>
      <c r="E1468" s="29" t="n">
        <v>46508.625</v>
      </c>
      <c r="F1468" s="24" t="inlineStr">
        <is>
          <t>Leyton Orient</t>
        </is>
      </c>
      <c r="G1468" s="24" t="inlineStr">
        <is>
          <t>Stockport</t>
        </is>
      </c>
      <c r="H1468" s="37" t="n"/>
      <c r="I1468" s="37" t="n"/>
      <c r="J1468" s="37" t="n"/>
      <c r="K1468" s="37" t="n"/>
      <c r="L1468" s="31" t="n">
        <v>0.347788431452755</v>
      </c>
      <c r="M1468" s="31" t="n">
        <v>0.2850768865192264</v>
      </c>
      <c r="N1468" s="31" t="n">
        <v>0.3671346820280186</v>
      </c>
      <c r="O1468" s="33">
        <f>3*L1468+M1468</f>
        <v/>
      </c>
      <c r="P1468" s="33">
        <f>3*N1468+M1468</f>
        <v/>
      </c>
      <c r="Q1468" s="31">
        <f>IF(OR(J1468="",K1468=""),"",SUMPRODUCT(POISSON(Helper!$A$2:$A$122,J1468,FALSE)*POISSON(Helper!$B$2:$B$122,K1468,FALSE)*Helper!$C$2:$C$122))</f>
        <v/>
      </c>
      <c r="R1468" s="31">
        <f>IF(OR(J1468="",K1468=""),"",SUMPRODUCT(POISSON(Helper!$A$2:$A$122,J1468,FALSE)*POISSON(Helper!$B$2:$B$122,K1468,FALSE)*Helper!$D$2:$D$122))</f>
        <v/>
      </c>
      <c r="S1468" s="31">
        <f>IF(Q1468="","",1-Q1468-R1468)</f>
        <v/>
      </c>
      <c r="T1468" s="33">
        <f>IF(Q1468="","",3*Q1468+R1468)</f>
        <v/>
      </c>
      <c r="U1468" s="33">
        <f>IF(Q1468="","",3*S1468+R1468)</f>
        <v/>
      </c>
      <c r="V1468" s="24">
        <f>IF(OR(H1468="",I1468=""),"",IF(H1468&gt;I1468,3,IF(H1468=I1468,1,0)))</f>
        <v/>
      </c>
      <c r="W1468" s="24">
        <f>IF(OR(H1468="",I1468=""),"",IF(I1468&gt;H1468,3,IF(H1468=I1468,1,0)))</f>
        <v/>
      </c>
      <c r="X1468" s="24">
        <f>IF(OR(H1468="",I1468=""),0,1)</f>
        <v/>
      </c>
      <c r="Y1468" s="24" t="n"/>
    </row>
    <row r="1469">
      <c r="A1469" s="24" t="inlineStr">
        <is>
          <t>E2-Mansfiel-Leiceste</t>
        </is>
      </c>
      <c r="B1469" s="24" t="inlineStr">
        <is>
          <t>E2</t>
        </is>
      </c>
      <c r="C1469" s="24" t="inlineStr">
        <is>
          <t>League One</t>
        </is>
      </c>
      <c r="D1469" s="24" t="n">
        <v>45</v>
      </c>
      <c r="E1469" s="29" t="n">
        <v>46508.625</v>
      </c>
      <c r="F1469" s="24" t="inlineStr">
        <is>
          <t>Mansfield</t>
        </is>
      </c>
      <c r="G1469" s="24" t="inlineStr">
        <is>
          <t>Leicester</t>
        </is>
      </c>
      <c r="H1469" s="37" t="n"/>
      <c r="I1469" s="37" t="n"/>
      <c r="J1469" s="37" t="n"/>
      <c r="K1469" s="37" t="n"/>
      <c r="L1469" s="31" t="n">
        <v>0.2585579791146499</v>
      </c>
      <c r="M1469" s="31" t="n">
        <v>0.2742963946299863</v>
      </c>
      <c r="N1469" s="31" t="n">
        <v>0.4671456262553638</v>
      </c>
      <c r="O1469" s="33">
        <f>3*L1469+M1469</f>
        <v/>
      </c>
      <c r="P1469" s="33">
        <f>3*N1469+M1469</f>
        <v/>
      </c>
      <c r="Q1469" s="31">
        <f>IF(OR(J1469="",K1469=""),"",SUMPRODUCT(POISSON(Helper!$A$2:$A$122,J1469,FALSE)*POISSON(Helper!$B$2:$B$122,K1469,FALSE)*Helper!$C$2:$C$122))</f>
        <v/>
      </c>
      <c r="R1469" s="31">
        <f>IF(OR(J1469="",K1469=""),"",SUMPRODUCT(POISSON(Helper!$A$2:$A$122,J1469,FALSE)*POISSON(Helper!$B$2:$B$122,K1469,FALSE)*Helper!$D$2:$D$122))</f>
        <v/>
      </c>
      <c r="S1469" s="31">
        <f>IF(Q1469="","",1-Q1469-R1469)</f>
        <v/>
      </c>
      <c r="T1469" s="33">
        <f>IF(Q1469="","",3*Q1469+R1469)</f>
        <v/>
      </c>
      <c r="U1469" s="33">
        <f>IF(Q1469="","",3*S1469+R1469)</f>
        <v/>
      </c>
      <c r="V1469" s="24">
        <f>IF(OR(H1469="",I1469=""),"",IF(H1469&gt;I1469,3,IF(H1469=I1469,1,0)))</f>
        <v/>
      </c>
      <c r="W1469" s="24">
        <f>IF(OR(H1469="",I1469=""),"",IF(I1469&gt;H1469,3,IF(H1469=I1469,1,0)))</f>
        <v/>
      </c>
      <c r="X1469" s="24">
        <f>IF(OR(H1469="",I1469=""),0,1)</f>
        <v/>
      </c>
      <c r="Y1469" s="24" t="n"/>
    </row>
    <row r="1470">
      <c r="A1470" s="24" t="inlineStr">
        <is>
          <t>E2-NottsCou-MKDons</t>
        </is>
      </c>
      <c r="B1470" s="24" t="inlineStr">
        <is>
          <t>E2</t>
        </is>
      </c>
      <c r="C1470" s="24" t="inlineStr">
        <is>
          <t>League One</t>
        </is>
      </c>
      <c r="D1470" s="24" t="n">
        <v>45</v>
      </c>
      <c r="E1470" s="29" t="n">
        <v>46508.625</v>
      </c>
      <c r="F1470" s="24" t="inlineStr">
        <is>
          <t>Notts County</t>
        </is>
      </c>
      <c r="G1470" s="24" t="inlineStr">
        <is>
          <t>MK Dons</t>
        </is>
      </c>
      <c r="H1470" s="37" t="n"/>
      <c r="I1470" s="37" t="n"/>
      <c r="J1470" s="37" t="n"/>
      <c r="K1470" s="37" t="n"/>
      <c r="L1470" s="31" t="n">
        <v>0.3524851128924409</v>
      </c>
      <c r="M1470" s="31" t="n">
        <v>0.2851457774802397</v>
      </c>
      <c r="N1470" s="31" t="n">
        <v>0.3623691096273194</v>
      </c>
      <c r="O1470" s="33">
        <f>3*L1470+M1470</f>
        <v/>
      </c>
      <c r="P1470" s="33">
        <f>3*N1470+M1470</f>
        <v/>
      </c>
      <c r="Q1470" s="31">
        <f>IF(OR(J1470="",K1470=""),"",SUMPRODUCT(POISSON(Helper!$A$2:$A$122,J1470,FALSE)*POISSON(Helper!$B$2:$B$122,K1470,FALSE)*Helper!$C$2:$C$122))</f>
        <v/>
      </c>
      <c r="R1470" s="31">
        <f>IF(OR(J1470="",K1470=""),"",SUMPRODUCT(POISSON(Helper!$A$2:$A$122,J1470,FALSE)*POISSON(Helper!$B$2:$B$122,K1470,FALSE)*Helper!$D$2:$D$122))</f>
        <v/>
      </c>
      <c r="S1470" s="31">
        <f>IF(Q1470="","",1-Q1470-R1470)</f>
        <v/>
      </c>
      <c r="T1470" s="33">
        <f>IF(Q1470="","",3*Q1470+R1470)</f>
        <v/>
      </c>
      <c r="U1470" s="33">
        <f>IF(Q1470="","",3*S1470+R1470)</f>
        <v/>
      </c>
      <c r="V1470" s="24">
        <f>IF(OR(H1470="",I1470=""),"",IF(H1470&gt;I1470,3,IF(H1470=I1470,1,0)))</f>
        <v/>
      </c>
      <c r="W1470" s="24">
        <f>IF(OR(H1470="",I1470=""),"",IF(I1470&gt;H1470,3,IF(H1470=I1470,1,0)))</f>
        <v/>
      </c>
      <c r="X1470" s="24">
        <f>IF(OR(H1470="",I1470=""),0,1)</f>
        <v/>
      </c>
      <c r="Y1470" s="24" t="n"/>
    </row>
    <row r="1471">
      <c r="A1471" s="24" t="inlineStr">
        <is>
          <t>E2-Oxford-Peterbor</t>
        </is>
      </c>
      <c r="B1471" s="24" t="inlineStr">
        <is>
          <t>E2</t>
        </is>
      </c>
      <c r="C1471" s="24" t="inlineStr">
        <is>
          <t>League One</t>
        </is>
      </c>
      <c r="D1471" s="24" t="n">
        <v>45</v>
      </c>
      <c r="E1471" s="29" t="n">
        <v>46508.625</v>
      </c>
      <c r="F1471" s="24" t="inlineStr">
        <is>
          <t>Oxford</t>
        </is>
      </c>
      <c r="G1471" s="24" t="inlineStr">
        <is>
          <t>Peterborough</t>
        </is>
      </c>
      <c r="H1471" s="37" t="n"/>
      <c r="I1471" s="37" t="n"/>
      <c r="J1471" s="37" t="n"/>
      <c r="K1471" s="37" t="n"/>
      <c r="L1471" s="31" t="n">
        <v>0.4412392900678878</v>
      </c>
      <c r="M1471" s="31" t="n">
        <v>0.2786875487480703</v>
      </c>
      <c r="N1471" s="31" t="n">
        <v>0.2800731611840419</v>
      </c>
      <c r="O1471" s="33">
        <f>3*L1471+M1471</f>
        <v/>
      </c>
      <c r="P1471" s="33">
        <f>3*N1471+M1471</f>
        <v/>
      </c>
      <c r="Q1471" s="31">
        <f>IF(OR(J1471="",K1471=""),"",SUMPRODUCT(POISSON(Helper!$A$2:$A$122,J1471,FALSE)*POISSON(Helper!$B$2:$B$122,K1471,FALSE)*Helper!$C$2:$C$122))</f>
        <v/>
      </c>
      <c r="R1471" s="31">
        <f>IF(OR(J1471="",K1471=""),"",SUMPRODUCT(POISSON(Helper!$A$2:$A$122,J1471,FALSE)*POISSON(Helper!$B$2:$B$122,K1471,FALSE)*Helper!$D$2:$D$122))</f>
        <v/>
      </c>
      <c r="S1471" s="31">
        <f>IF(Q1471="","",1-Q1471-R1471)</f>
        <v/>
      </c>
      <c r="T1471" s="33">
        <f>IF(Q1471="","",3*Q1471+R1471)</f>
        <v/>
      </c>
      <c r="U1471" s="33">
        <f>IF(Q1471="","",3*S1471+R1471)</f>
        <v/>
      </c>
      <c r="V1471" s="24">
        <f>IF(OR(H1471="",I1471=""),"",IF(H1471&gt;I1471,3,IF(H1471=I1471,1,0)))</f>
        <v/>
      </c>
      <c r="W1471" s="24">
        <f>IF(OR(H1471="",I1471=""),"",IF(I1471&gt;H1471,3,IF(H1471=I1471,1,0)))</f>
        <v/>
      </c>
      <c r="X1471" s="24">
        <f>IF(OR(H1471="",I1471=""),0,1)</f>
        <v/>
      </c>
      <c r="Y1471" s="24" t="n"/>
    </row>
    <row r="1472">
      <c r="A1472" s="24" t="inlineStr">
        <is>
          <t>E2-Plymouth-Wigan</t>
        </is>
      </c>
      <c r="B1472" s="24" t="inlineStr">
        <is>
          <t>E2</t>
        </is>
      </c>
      <c r="C1472" s="24" t="inlineStr">
        <is>
          <t>League One</t>
        </is>
      </c>
      <c r="D1472" s="24" t="n">
        <v>45</v>
      </c>
      <c r="E1472" s="29" t="n">
        <v>46508.625</v>
      </c>
      <c r="F1472" s="24" t="inlineStr">
        <is>
          <t>Plymouth</t>
        </is>
      </c>
      <c r="G1472" s="24" t="inlineStr">
        <is>
          <t>Wigan</t>
        </is>
      </c>
      <c r="H1472" s="37" t="n"/>
      <c r="I1472" s="37" t="n"/>
      <c r="J1472" s="37" t="n"/>
      <c r="K1472" s="37" t="n"/>
      <c r="L1472" s="31" t="n">
        <v>0.473580154478828</v>
      </c>
      <c r="M1472" s="31" t="n">
        <v>0.2730464380440367</v>
      </c>
      <c r="N1472" s="31" t="n">
        <v>0.2533734074771352</v>
      </c>
      <c r="O1472" s="33">
        <f>3*L1472+M1472</f>
        <v/>
      </c>
      <c r="P1472" s="33">
        <f>3*N1472+M1472</f>
        <v/>
      </c>
      <c r="Q1472" s="31">
        <f>IF(OR(J1472="",K1472=""),"",SUMPRODUCT(POISSON(Helper!$A$2:$A$122,J1472,FALSE)*POISSON(Helper!$B$2:$B$122,K1472,FALSE)*Helper!$C$2:$C$122))</f>
        <v/>
      </c>
      <c r="R1472" s="31">
        <f>IF(OR(J1472="",K1472=""),"",SUMPRODUCT(POISSON(Helper!$A$2:$A$122,J1472,FALSE)*POISSON(Helper!$B$2:$B$122,K1472,FALSE)*Helper!$D$2:$D$122))</f>
        <v/>
      </c>
      <c r="S1472" s="31">
        <f>IF(Q1472="","",1-Q1472-R1472)</f>
        <v/>
      </c>
      <c r="T1472" s="33">
        <f>IF(Q1472="","",3*Q1472+R1472)</f>
        <v/>
      </c>
      <c r="U1472" s="33">
        <f>IF(Q1472="","",3*S1472+R1472)</f>
        <v/>
      </c>
      <c r="V1472" s="24">
        <f>IF(OR(H1472="",I1472=""),"",IF(H1472&gt;I1472,3,IF(H1472=I1472,1,0)))</f>
        <v/>
      </c>
      <c r="W1472" s="24">
        <f>IF(OR(H1472="",I1472=""),"",IF(I1472&gt;H1472,3,IF(H1472=I1472,1,0)))</f>
        <v/>
      </c>
      <c r="X1472" s="24">
        <f>IF(OR(H1472="",I1472=""),0,1)</f>
        <v/>
      </c>
      <c r="Y1472" s="24" t="n"/>
    </row>
    <row r="1473">
      <c r="A1473" s="24" t="inlineStr">
        <is>
          <t>E2-Reading-Sheffiel</t>
        </is>
      </c>
      <c r="B1473" s="24" t="inlineStr">
        <is>
          <t>E2</t>
        </is>
      </c>
      <c r="C1473" s="24" t="inlineStr">
        <is>
          <t>League One</t>
        </is>
      </c>
      <c r="D1473" s="24" t="n">
        <v>45</v>
      </c>
      <c r="E1473" s="29" t="n">
        <v>46508.625</v>
      </c>
      <c r="F1473" s="24" t="inlineStr">
        <is>
          <t>Reading</t>
        </is>
      </c>
      <c r="G1473" s="24" t="inlineStr">
        <is>
          <t>Sheffield Wed</t>
        </is>
      </c>
      <c r="H1473" s="37" t="n"/>
      <c r="I1473" s="37" t="n"/>
      <c r="J1473" s="37" t="n"/>
      <c r="K1473" s="37" t="n"/>
      <c r="L1473" s="31" t="n">
        <v>0.3340941950373575</v>
      </c>
      <c r="M1473" s="31" t="n">
        <v>0.2846152136616503</v>
      </c>
      <c r="N1473" s="31" t="n">
        <v>0.3812905913009922</v>
      </c>
      <c r="O1473" s="33">
        <f>3*L1473+M1473</f>
        <v/>
      </c>
      <c r="P1473" s="33">
        <f>3*N1473+M1473</f>
        <v/>
      </c>
      <c r="Q1473" s="31">
        <f>IF(OR(J1473="",K1473=""),"",SUMPRODUCT(POISSON(Helper!$A$2:$A$122,J1473,FALSE)*POISSON(Helper!$B$2:$B$122,K1473,FALSE)*Helper!$C$2:$C$122))</f>
        <v/>
      </c>
      <c r="R1473" s="31">
        <f>IF(OR(J1473="",K1473=""),"",SUMPRODUCT(POISSON(Helper!$A$2:$A$122,J1473,FALSE)*POISSON(Helper!$B$2:$B$122,K1473,FALSE)*Helper!$D$2:$D$122))</f>
        <v/>
      </c>
      <c r="S1473" s="31">
        <f>IF(Q1473="","",1-Q1473-R1473)</f>
        <v/>
      </c>
      <c r="T1473" s="33">
        <f>IF(Q1473="","",3*Q1473+R1473)</f>
        <v/>
      </c>
      <c r="U1473" s="33">
        <f>IF(Q1473="","",3*S1473+R1473)</f>
        <v/>
      </c>
      <c r="V1473" s="24">
        <f>IF(OR(H1473="",I1473=""),"",IF(H1473&gt;I1473,3,IF(H1473=I1473,1,0)))</f>
        <v/>
      </c>
      <c r="W1473" s="24">
        <f>IF(OR(H1473="",I1473=""),"",IF(I1473&gt;H1473,3,IF(H1473=I1473,1,0)))</f>
        <v/>
      </c>
      <c r="X1473" s="24">
        <f>IF(OR(H1473="",I1473=""),0,1)</f>
        <v/>
      </c>
      <c r="Y1473" s="24" t="n"/>
    </row>
    <row r="1474">
      <c r="A1474" s="24" t="inlineStr">
        <is>
          <t>E2-AFCWimbl-NottsCou</t>
        </is>
      </c>
      <c r="B1474" s="24" t="inlineStr">
        <is>
          <t>E2</t>
        </is>
      </c>
      <c r="C1474" s="24" t="inlineStr">
        <is>
          <t>League One</t>
        </is>
      </c>
      <c r="D1474" s="24" t="n">
        <v>46</v>
      </c>
      <c r="E1474" s="29" t="n">
        <v>46515.52083333334</v>
      </c>
      <c r="F1474" s="24" t="inlineStr">
        <is>
          <t>AFC Wimbledon</t>
        </is>
      </c>
      <c r="G1474" s="24" t="inlineStr">
        <is>
          <t>Notts County</t>
        </is>
      </c>
      <c r="H1474" s="37" t="n"/>
      <c r="I1474" s="37" t="n"/>
      <c r="J1474" s="37" t="n"/>
      <c r="K1474" s="37" t="n"/>
      <c r="L1474" s="31" t="n">
        <v>0.3605644566905783</v>
      </c>
      <c r="M1474" s="31" t="n">
        <v>0.2851602584205761</v>
      </c>
      <c r="N1474" s="31" t="n">
        <v>0.3542752848888455</v>
      </c>
      <c r="O1474" s="33">
        <f>3*L1474+M1474</f>
        <v/>
      </c>
      <c r="P1474" s="33">
        <f>3*N1474+M1474</f>
        <v/>
      </c>
      <c r="Q1474" s="31">
        <f>IF(OR(J1474="",K1474=""),"",SUMPRODUCT(POISSON(Helper!$A$2:$A$122,J1474,FALSE)*POISSON(Helper!$B$2:$B$122,K1474,FALSE)*Helper!$C$2:$C$122))</f>
        <v/>
      </c>
      <c r="R1474" s="31">
        <f>IF(OR(J1474="",K1474=""),"",SUMPRODUCT(POISSON(Helper!$A$2:$A$122,J1474,FALSE)*POISSON(Helper!$B$2:$B$122,K1474,FALSE)*Helper!$D$2:$D$122))</f>
        <v/>
      </c>
      <c r="S1474" s="31">
        <f>IF(Q1474="","",1-Q1474-R1474)</f>
        <v/>
      </c>
      <c r="T1474" s="33">
        <f>IF(Q1474="","",3*Q1474+R1474)</f>
        <v/>
      </c>
      <c r="U1474" s="33">
        <f>IF(Q1474="","",3*S1474+R1474)</f>
        <v/>
      </c>
      <c r="V1474" s="24">
        <f>IF(OR(H1474="",I1474=""),"",IF(H1474&gt;I1474,3,IF(H1474=I1474,1,0)))</f>
        <v/>
      </c>
      <c r="W1474" s="24">
        <f>IF(OR(H1474="",I1474=""),"",IF(I1474&gt;H1474,3,IF(H1474=I1474,1,0)))</f>
        <v/>
      </c>
      <c r="X1474" s="24">
        <f>IF(OR(H1474="",I1474=""),0,1)</f>
        <v/>
      </c>
      <c r="Y1474" s="24" t="n"/>
    </row>
    <row r="1475">
      <c r="A1475" s="24" t="inlineStr">
        <is>
          <t>E2-Bromley-Plymouth</t>
        </is>
      </c>
      <c r="B1475" s="24" t="inlineStr">
        <is>
          <t>E2</t>
        </is>
      </c>
      <c r="C1475" s="24" t="inlineStr">
        <is>
          <t>League One</t>
        </is>
      </c>
      <c r="D1475" s="24" t="n">
        <v>46</v>
      </c>
      <c r="E1475" s="29" t="n">
        <v>46515.52083333334</v>
      </c>
      <c r="F1475" s="24" t="inlineStr">
        <is>
          <t>Bromley</t>
        </is>
      </c>
      <c r="G1475" s="24" t="inlineStr">
        <is>
          <t>Plymouth</t>
        </is>
      </c>
      <c r="H1475" s="37" t="n"/>
      <c r="I1475" s="37" t="n"/>
      <c r="J1475" s="37" t="n"/>
      <c r="K1475" s="37" t="n"/>
      <c r="L1475" s="31" t="n">
        <v>0.2838677634650122</v>
      </c>
      <c r="M1475" s="31" t="n">
        <v>0.2793343572970008</v>
      </c>
      <c r="N1475" s="31" t="n">
        <v>0.436797879237987</v>
      </c>
      <c r="O1475" s="33">
        <f>3*L1475+M1475</f>
        <v/>
      </c>
      <c r="P1475" s="33">
        <f>3*N1475+M1475</f>
        <v/>
      </c>
      <c r="Q1475" s="31">
        <f>IF(OR(J1475="",K1475=""),"",SUMPRODUCT(POISSON(Helper!$A$2:$A$122,J1475,FALSE)*POISSON(Helper!$B$2:$B$122,K1475,FALSE)*Helper!$C$2:$C$122))</f>
        <v/>
      </c>
      <c r="R1475" s="31">
        <f>IF(OR(J1475="",K1475=""),"",SUMPRODUCT(POISSON(Helper!$A$2:$A$122,J1475,FALSE)*POISSON(Helper!$B$2:$B$122,K1475,FALSE)*Helper!$D$2:$D$122))</f>
        <v/>
      </c>
      <c r="S1475" s="31">
        <f>IF(Q1475="","",1-Q1475-R1475)</f>
        <v/>
      </c>
      <c r="T1475" s="33">
        <f>IF(Q1475="","",3*Q1475+R1475)</f>
        <v/>
      </c>
      <c r="U1475" s="33">
        <f>IF(Q1475="","",3*S1475+R1475)</f>
        <v/>
      </c>
      <c r="V1475" s="24">
        <f>IF(OR(H1475="",I1475=""),"",IF(H1475&gt;I1475,3,IF(H1475=I1475,1,0)))</f>
        <v/>
      </c>
      <c r="W1475" s="24">
        <f>IF(OR(H1475="",I1475=""),"",IF(I1475&gt;H1475,3,IF(H1475=I1475,1,0)))</f>
        <v/>
      </c>
      <c r="X1475" s="24">
        <f>IF(OR(H1475="",I1475=""),0,1)</f>
        <v/>
      </c>
      <c r="Y1475" s="24" t="n"/>
    </row>
    <row r="1476">
      <c r="A1476" s="24" t="inlineStr">
        <is>
          <t>E2-Doncaste-Reading</t>
        </is>
      </c>
      <c r="B1476" s="24" t="inlineStr">
        <is>
          <t>E2</t>
        </is>
      </c>
      <c r="C1476" s="24" t="inlineStr">
        <is>
          <t>League One</t>
        </is>
      </c>
      <c r="D1476" s="24" t="n">
        <v>46</v>
      </c>
      <c r="E1476" s="29" t="n">
        <v>46515.52083333334</v>
      </c>
      <c r="F1476" s="24" t="inlineStr">
        <is>
          <t>Doncaster</t>
        </is>
      </c>
      <c r="G1476" s="24" t="inlineStr">
        <is>
          <t>Reading</t>
        </is>
      </c>
      <c r="H1476" s="37" t="n"/>
      <c r="I1476" s="37" t="n"/>
      <c r="J1476" s="37" t="n"/>
      <c r="K1476" s="37" t="n"/>
      <c r="L1476" s="31" t="n">
        <v>0.3970748675790599</v>
      </c>
      <c r="M1476" s="31" t="n">
        <v>0.2836613970578106</v>
      </c>
      <c r="N1476" s="31" t="n">
        <v>0.3192637353631296</v>
      </c>
      <c r="O1476" s="33">
        <f>3*L1476+M1476</f>
        <v/>
      </c>
      <c r="P1476" s="33">
        <f>3*N1476+M1476</f>
        <v/>
      </c>
      <c r="Q1476" s="31">
        <f>IF(OR(J1476="",K1476=""),"",SUMPRODUCT(POISSON(Helper!$A$2:$A$122,J1476,FALSE)*POISSON(Helper!$B$2:$B$122,K1476,FALSE)*Helper!$C$2:$C$122))</f>
        <v/>
      </c>
      <c r="R1476" s="31">
        <f>IF(OR(J1476="",K1476=""),"",SUMPRODUCT(POISSON(Helper!$A$2:$A$122,J1476,FALSE)*POISSON(Helper!$B$2:$B$122,K1476,FALSE)*Helper!$D$2:$D$122))</f>
        <v/>
      </c>
      <c r="S1476" s="31">
        <f>IF(Q1476="","",1-Q1476-R1476)</f>
        <v/>
      </c>
      <c r="T1476" s="33">
        <f>IF(Q1476="","",3*Q1476+R1476)</f>
        <v/>
      </c>
      <c r="U1476" s="33">
        <f>IF(Q1476="","",3*S1476+R1476)</f>
        <v/>
      </c>
      <c r="V1476" s="24">
        <f>IF(OR(H1476="",I1476=""),"",IF(H1476&gt;I1476,3,IF(H1476=I1476,1,0)))</f>
        <v/>
      </c>
      <c r="W1476" s="24">
        <f>IF(OR(H1476="",I1476=""),"",IF(I1476&gt;H1476,3,IF(H1476=I1476,1,0)))</f>
        <v/>
      </c>
      <c r="X1476" s="24">
        <f>IF(OR(H1476="",I1476=""),0,1)</f>
        <v/>
      </c>
      <c r="Y1476" s="24" t="n"/>
    </row>
    <row r="1477">
      <c r="A1477" s="24" t="inlineStr">
        <is>
          <t>E2-Leiceste-Cambridg</t>
        </is>
      </c>
      <c r="B1477" s="24" t="inlineStr">
        <is>
          <t>E2</t>
        </is>
      </c>
      <c r="C1477" s="24" t="inlineStr">
        <is>
          <t>League One</t>
        </is>
      </c>
      <c r="D1477" s="24" t="n">
        <v>46</v>
      </c>
      <c r="E1477" s="29" t="n">
        <v>46515.52083333334</v>
      </c>
      <c r="F1477" s="24" t="inlineStr">
        <is>
          <t>Leicester</t>
        </is>
      </c>
      <c r="G1477" s="24" t="inlineStr">
        <is>
          <t>Cambridge</t>
        </is>
      </c>
      <c r="H1477" s="37" t="n"/>
      <c r="I1477" s="37" t="n"/>
      <c r="J1477" s="37" t="n"/>
      <c r="K1477" s="37" t="n"/>
      <c r="L1477" s="31" t="n">
        <v>0.6102145238590841</v>
      </c>
      <c r="M1477" s="31" t="n">
        <v>0.2330690874672472</v>
      </c>
      <c r="N1477" s="31" t="n">
        <v>0.1567163886736686</v>
      </c>
      <c r="O1477" s="33">
        <f>3*L1477+M1477</f>
        <v/>
      </c>
      <c r="P1477" s="33">
        <f>3*N1477+M1477</f>
        <v/>
      </c>
      <c r="Q1477" s="31">
        <f>IF(OR(J1477="",K1477=""),"",SUMPRODUCT(POISSON(Helper!$A$2:$A$122,J1477,FALSE)*POISSON(Helper!$B$2:$B$122,K1477,FALSE)*Helper!$C$2:$C$122))</f>
        <v/>
      </c>
      <c r="R1477" s="31">
        <f>IF(OR(J1477="",K1477=""),"",SUMPRODUCT(POISSON(Helper!$A$2:$A$122,J1477,FALSE)*POISSON(Helper!$B$2:$B$122,K1477,FALSE)*Helper!$D$2:$D$122))</f>
        <v/>
      </c>
      <c r="S1477" s="31">
        <f>IF(Q1477="","",1-Q1477-R1477)</f>
        <v/>
      </c>
      <c r="T1477" s="33">
        <f>IF(Q1477="","",3*Q1477+R1477)</f>
        <v/>
      </c>
      <c r="U1477" s="33">
        <f>IF(Q1477="","",3*S1477+R1477)</f>
        <v/>
      </c>
      <c r="V1477" s="24">
        <f>IF(OR(H1477="",I1477=""),"",IF(H1477&gt;I1477,3,IF(H1477=I1477,1,0)))</f>
        <v/>
      </c>
      <c r="W1477" s="24">
        <f>IF(OR(H1477="",I1477=""),"",IF(I1477&gt;H1477,3,IF(H1477=I1477,1,0)))</f>
        <v/>
      </c>
      <c r="X1477" s="24">
        <f>IF(OR(H1477="",I1477=""),0,1)</f>
        <v/>
      </c>
      <c r="Y1477" s="24" t="n"/>
    </row>
    <row r="1478">
      <c r="A1478" s="24" t="inlineStr">
        <is>
          <t>E2-Luton-Blackpoo</t>
        </is>
      </c>
      <c r="B1478" s="24" t="inlineStr">
        <is>
          <t>E2</t>
        </is>
      </c>
      <c r="C1478" s="24" t="inlineStr">
        <is>
          <t>League One</t>
        </is>
      </c>
      <c r="D1478" s="24" t="n">
        <v>46</v>
      </c>
      <c r="E1478" s="29" t="n">
        <v>46515.52083333334</v>
      </c>
      <c r="F1478" s="24" t="inlineStr">
        <is>
          <t>Luton</t>
        </is>
      </c>
      <c r="G1478" s="24" t="inlineStr">
        <is>
          <t>Blackpool</t>
        </is>
      </c>
      <c r="H1478" s="37" t="n"/>
      <c r="I1478" s="37" t="n"/>
      <c r="J1478" s="37" t="n"/>
      <c r="K1478" s="37" t="n"/>
      <c r="L1478" s="31" t="n">
        <v>0.4697828014586894</v>
      </c>
      <c r="M1478" s="31" t="n">
        <v>0.2737916121917734</v>
      </c>
      <c r="N1478" s="31" t="n">
        <v>0.2564255863495372</v>
      </c>
      <c r="O1478" s="33">
        <f>3*L1478+M1478</f>
        <v/>
      </c>
      <c r="P1478" s="33">
        <f>3*N1478+M1478</f>
        <v/>
      </c>
      <c r="Q1478" s="31">
        <f>IF(OR(J1478="",K1478=""),"",SUMPRODUCT(POISSON(Helper!$A$2:$A$122,J1478,FALSE)*POISSON(Helper!$B$2:$B$122,K1478,FALSE)*Helper!$C$2:$C$122))</f>
        <v/>
      </c>
      <c r="R1478" s="31">
        <f>IF(OR(J1478="",K1478=""),"",SUMPRODUCT(POISSON(Helper!$A$2:$A$122,J1478,FALSE)*POISSON(Helper!$B$2:$B$122,K1478,FALSE)*Helper!$D$2:$D$122))</f>
        <v/>
      </c>
      <c r="S1478" s="31">
        <f>IF(Q1478="","",1-Q1478-R1478)</f>
        <v/>
      </c>
      <c r="T1478" s="33">
        <f>IF(Q1478="","",3*Q1478+R1478)</f>
        <v/>
      </c>
      <c r="U1478" s="33">
        <f>IF(Q1478="","",3*S1478+R1478)</f>
        <v/>
      </c>
      <c r="V1478" s="24">
        <f>IF(OR(H1478="",I1478=""),"",IF(H1478&gt;I1478,3,IF(H1478=I1478,1,0)))</f>
        <v/>
      </c>
      <c r="W1478" s="24">
        <f>IF(OR(H1478="",I1478=""),"",IF(I1478&gt;H1478,3,IF(H1478=I1478,1,0)))</f>
        <v/>
      </c>
      <c r="X1478" s="24">
        <f>IF(OR(H1478="",I1478=""),0,1)</f>
        <v/>
      </c>
      <c r="Y1478" s="24" t="n"/>
    </row>
    <row r="1479">
      <c r="A1479" s="24" t="inlineStr">
        <is>
          <t>E2-MKDons-Bradford</t>
        </is>
      </c>
      <c r="B1479" s="24" t="inlineStr">
        <is>
          <t>E2</t>
        </is>
      </c>
      <c r="C1479" s="24" t="inlineStr">
        <is>
          <t>League One</t>
        </is>
      </c>
      <c r="D1479" s="24" t="n">
        <v>46</v>
      </c>
      <c r="E1479" s="29" t="n">
        <v>46515.52083333334</v>
      </c>
      <c r="F1479" s="24" t="inlineStr">
        <is>
          <t>MK Dons</t>
        </is>
      </c>
      <c r="G1479" s="24" t="inlineStr">
        <is>
          <t>Bradford</t>
        </is>
      </c>
      <c r="H1479" s="37" t="n"/>
      <c r="I1479" s="37" t="n"/>
      <c r="J1479" s="37" t="n"/>
      <c r="K1479" s="37" t="n"/>
      <c r="L1479" s="31" t="n">
        <v>0.4230321108841153</v>
      </c>
      <c r="M1479" s="31" t="n">
        <v>0.2811351813262868</v>
      </c>
      <c r="N1479" s="31" t="n">
        <v>0.2958327077895979</v>
      </c>
      <c r="O1479" s="33">
        <f>3*L1479+M1479</f>
        <v/>
      </c>
      <c r="P1479" s="33">
        <f>3*N1479+M1479</f>
        <v/>
      </c>
      <c r="Q1479" s="31">
        <f>IF(OR(J1479="",K1479=""),"",SUMPRODUCT(POISSON(Helper!$A$2:$A$122,J1479,FALSE)*POISSON(Helper!$B$2:$B$122,K1479,FALSE)*Helper!$C$2:$C$122))</f>
        <v/>
      </c>
      <c r="R1479" s="31">
        <f>IF(OR(J1479="",K1479=""),"",SUMPRODUCT(POISSON(Helper!$A$2:$A$122,J1479,FALSE)*POISSON(Helper!$B$2:$B$122,K1479,FALSE)*Helper!$D$2:$D$122))</f>
        <v/>
      </c>
      <c r="S1479" s="31">
        <f>IF(Q1479="","",1-Q1479-R1479)</f>
        <v/>
      </c>
      <c r="T1479" s="33">
        <f>IF(Q1479="","",3*Q1479+R1479)</f>
        <v/>
      </c>
      <c r="U1479" s="33">
        <f>IF(Q1479="","",3*S1479+R1479)</f>
        <v/>
      </c>
      <c r="V1479" s="24">
        <f>IF(OR(H1479="",I1479=""),"",IF(H1479&gt;I1479,3,IF(H1479=I1479,1,0)))</f>
        <v/>
      </c>
      <c r="W1479" s="24">
        <f>IF(OR(H1479="",I1479=""),"",IF(I1479&gt;H1479,3,IF(H1479=I1479,1,0)))</f>
        <v/>
      </c>
      <c r="X1479" s="24">
        <f>IF(OR(H1479="",I1479=""),0,1)</f>
        <v/>
      </c>
      <c r="Y1479" s="24" t="n"/>
    </row>
    <row r="1480">
      <c r="A1480" s="24" t="inlineStr">
        <is>
          <t>E2-Peterbor-LeytonOr</t>
        </is>
      </c>
      <c r="B1480" s="24" t="inlineStr">
        <is>
          <t>E2</t>
        </is>
      </c>
      <c r="C1480" s="24" t="inlineStr">
        <is>
          <t>League One</t>
        </is>
      </c>
      <c r="D1480" s="24" t="n">
        <v>46</v>
      </c>
      <c r="E1480" s="29" t="n">
        <v>46515.52083333334</v>
      </c>
      <c r="F1480" s="24" t="inlineStr">
        <is>
          <t>Peterborough</t>
        </is>
      </c>
      <c r="G1480" s="24" t="inlineStr">
        <is>
          <t>Leyton Orient</t>
        </is>
      </c>
      <c r="H1480" s="37" t="n"/>
      <c r="I1480" s="37" t="n"/>
      <c r="J1480" s="37" t="n"/>
      <c r="K1480" s="37" t="n"/>
      <c r="L1480" s="31" t="n">
        <v>0.4148780691196237</v>
      </c>
      <c r="M1480" s="31" t="n">
        <v>0.2820533840887163</v>
      </c>
      <c r="N1480" s="31" t="n">
        <v>0.3030685467916601</v>
      </c>
      <c r="O1480" s="33">
        <f>3*L1480+M1480</f>
        <v/>
      </c>
      <c r="P1480" s="33">
        <f>3*N1480+M1480</f>
        <v/>
      </c>
      <c r="Q1480" s="31">
        <f>IF(OR(J1480="",K1480=""),"",SUMPRODUCT(POISSON(Helper!$A$2:$A$122,J1480,FALSE)*POISSON(Helper!$B$2:$B$122,K1480,FALSE)*Helper!$C$2:$C$122))</f>
        <v/>
      </c>
      <c r="R1480" s="31">
        <f>IF(OR(J1480="",K1480=""),"",SUMPRODUCT(POISSON(Helper!$A$2:$A$122,J1480,FALSE)*POISSON(Helper!$B$2:$B$122,K1480,FALSE)*Helper!$D$2:$D$122))</f>
        <v/>
      </c>
      <c r="S1480" s="31">
        <f>IF(Q1480="","",1-Q1480-R1480)</f>
        <v/>
      </c>
      <c r="T1480" s="33">
        <f>IF(Q1480="","",3*Q1480+R1480)</f>
        <v/>
      </c>
      <c r="U1480" s="33">
        <f>IF(Q1480="","",3*S1480+R1480)</f>
        <v/>
      </c>
      <c r="V1480" s="24">
        <f>IF(OR(H1480="",I1480=""),"",IF(H1480&gt;I1480,3,IF(H1480=I1480,1,0)))</f>
        <v/>
      </c>
      <c r="W1480" s="24">
        <f>IF(OR(H1480="",I1480=""),"",IF(I1480&gt;H1480,3,IF(H1480=I1480,1,0)))</f>
        <v/>
      </c>
      <c r="X1480" s="24">
        <f>IF(OR(H1480="",I1480=""),0,1)</f>
        <v/>
      </c>
      <c r="Y1480" s="24" t="n"/>
    </row>
    <row r="1481">
      <c r="A1481" s="24" t="inlineStr">
        <is>
          <t>E2-Sheffiel-Oxford</t>
        </is>
      </c>
      <c r="B1481" s="24" t="inlineStr">
        <is>
          <t>E2</t>
        </is>
      </c>
      <c r="C1481" s="24" t="inlineStr">
        <is>
          <t>League One</t>
        </is>
      </c>
      <c r="D1481" s="24" t="n">
        <v>46</v>
      </c>
      <c r="E1481" s="29" t="n">
        <v>46515.52083333334</v>
      </c>
      <c r="F1481" s="24" t="inlineStr">
        <is>
          <t>Sheffield Wed</t>
        </is>
      </c>
      <c r="G1481" s="24" t="inlineStr">
        <is>
          <t>Oxford</t>
        </is>
      </c>
      <c r="H1481" s="37" t="n"/>
      <c r="I1481" s="37" t="n"/>
      <c r="J1481" s="37" t="n"/>
      <c r="K1481" s="37" t="n"/>
      <c r="L1481" s="31" t="n">
        <v>0.4901832525834497</v>
      </c>
      <c r="M1481" s="31" t="n">
        <v>0.2695383612079437</v>
      </c>
      <c r="N1481" s="31" t="n">
        <v>0.2402783862086065</v>
      </c>
      <c r="O1481" s="33">
        <f>3*L1481+M1481</f>
        <v/>
      </c>
      <c r="P1481" s="33">
        <f>3*N1481+M1481</f>
        <v/>
      </c>
      <c r="Q1481" s="31">
        <f>IF(OR(J1481="",K1481=""),"",SUMPRODUCT(POISSON(Helper!$A$2:$A$122,J1481,FALSE)*POISSON(Helper!$B$2:$B$122,K1481,FALSE)*Helper!$C$2:$C$122))</f>
        <v/>
      </c>
      <c r="R1481" s="31">
        <f>IF(OR(J1481="",K1481=""),"",SUMPRODUCT(POISSON(Helper!$A$2:$A$122,J1481,FALSE)*POISSON(Helper!$B$2:$B$122,K1481,FALSE)*Helper!$D$2:$D$122))</f>
        <v/>
      </c>
      <c r="S1481" s="31">
        <f>IF(Q1481="","",1-Q1481-R1481)</f>
        <v/>
      </c>
      <c r="T1481" s="33">
        <f>IF(Q1481="","",3*Q1481+R1481)</f>
        <v/>
      </c>
      <c r="U1481" s="33">
        <f>IF(Q1481="","",3*S1481+R1481)</f>
        <v/>
      </c>
      <c r="V1481" s="24">
        <f>IF(OR(H1481="",I1481=""),"",IF(H1481&gt;I1481,3,IF(H1481=I1481,1,0)))</f>
        <v/>
      </c>
      <c r="W1481" s="24">
        <f>IF(OR(H1481="",I1481=""),"",IF(I1481&gt;H1481,3,IF(H1481=I1481,1,0)))</f>
        <v/>
      </c>
      <c r="X1481" s="24">
        <f>IF(OR(H1481="",I1481=""),0,1)</f>
        <v/>
      </c>
      <c r="Y1481" s="24" t="n"/>
    </row>
    <row r="1482">
      <c r="A1482" s="24" t="inlineStr">
        <is>
          <t>E2-Stevenag-Huddersf</t>
        </is>
      </c>
      <c r="B1482" s="24" t="inlineStr">
        <is>
          <t>E2</t>
        </is>
      </c>
      <c r="C1482" s="24" t="inlineStr">
        <is>
          <t>League One</t>
        </is>
      </c>
      <c r="D1482" s="24" t="n">
        <v>46</v>
      </c>
      <c r="E1482" s="29" t="n">
        <v>46515.52083333334</v>
      </c>
      <c r="F1482" s="24" t="inlineStr">
        <is>
          <t>Stevenage</t>
        </is>
      </c>
      <c r="G1482" s="24" t="inlineStr">
        <is>
          <t>Huddersfield</t>
        </is>
      </c>
      <c r="H1482" s="37" t="n"/>
      <c r="I1482" s="37" t="n"/>
      <c r="J1482" s="37" t="n"/>
      <c r="K1482" s="37" t="n"/>
      <c r="L1482" s="31" t="n">
        <v>0.3433658070332249</v>
      </c>
      <c r="M1482" s="31" t="n">
        <v>0.2849706529367115</v>
      </c>
      <c r="N1482" s="31" t="n">
        <v>0.3716635400300636</v>
      </c>
      <c r="O1482" s="33">
        <f>3*L1482+M1482</f>
        <v/>
      </c>
      <c r="P1482" s="33">
        <f>3*N1482+M1482</f>
        <v/>
      </c>
      <c r="Q1482" s="31">
        <f>IF(OR(J1482="",K1482=""),"",SUMPRODUCT(POISSON(Helper!$A$2:$A$122,J1482,FALSE)*POISSON(Helper!$B$2:$B$122,K1482,FALSE)*Helper!$C$2:$C$122))</f>
        <v/>
      </c>
      <c r="R1482" s="31">
        <f>IF(OR(J1482="",K1482=""),"",SUMPRODUCT(POISSON(Helper!$A$2:$A$122,J1482,FALSE)*POISSON(Helper!$B$2:$B$122,K1482,FALSE)*Helper!$D$2:$D$122))</f>
        <v/>
      </c>
      <c r="S1482" s="31">
        <f>IF(Q1482="","",1-Q1482-R1482)</f>
        <v/>
      </c>
      <c r="T1482" s="33">
        <f>IF(Q1482="","",3*Q1482+R1482)</f>
        <v/>
      </c>
      <c r="U1482" s="33">
        <f>IF(Q1482="","",3*S1482+R1482)</f>
        <v/>
      </c>
      <c r="V1482" s="24">
        <f>IF(OR(H1482="",I1482=""),"",IF(H1482&gt;I1482,3,IF(H1482=I1482,1,0)))</f>
        <v/>
      </c>
      <c r="W1482" s="24">
        <f>IF(OR(H1482="",I1482=""),"",IF(I1482&gt;H1482,3,IF(H1482=I1482,1,0)))</f>
        <v/>
      </c>
      <c r="X1482" s="24">
        <f>IF(OR(H1482="",I1482=""),0,1)</f>
        <v/>
      </c>
      <c r="Y1482" s="24" t="n"/>
    </row>
    <row r="1483">
      <c r="A1483" s="24" t="inlineStr">
        <is>
          <t>E2-Stockpor-Mansfiel</t>
        </is>
      </c>
      <c r="B1483" s="24" t="inlineStr">
        <is>
          <t>E2</t>
        </is>
      </c>
      <c r="C1483" s="24" t="inlineStr">
        <is>
          <t>League One</t>
        </is>
      </c>
      <c r="D1483" s="24" t="n">
        <v>46</v>
      </c>
      <c r="E1483" s="29" t="n">
        <v>46515.52083333334</v>
      </c>
      <c r="F1483" s="24" t="inlineStr">
        <is>
          <t>Stockport</t>
        </is>
      </c>
      <c r="G1483" s="24" t="inlineStr">
        <is>
          <t>Mansfield</t>
        </is>
      </c>
      <c r="H1483" s="37" t="n"/>
      <c r="I1483" s="37" t="n"/>
      <c r="J1483" s="37" t="n"/>
      <c r="K1483" s="37" t="n"/>
      <c r="L1483" s="31" t="n">
        <v>0.4688402890713077</v>
      </c>
      <c r="M1483" s="31" t="n">
        <v>0.273973220428582</v>
      </c>
      <c r="N1483" s="31" t="n">
        <v>0.2571864905001103</v>
      </c>
      <c r="O1483" s="33">
        <f>3*L1483+M1483</f>
        <v/>
      </c>
      <c r="P1483" s="33">
        <f>3*N1483+M1483</f>
        <v/>
      </c>
      <c r="Q1483" s="31">
        <f>IF(OR(J1483="",K1483=""),"",SUMPRODUCT(POISSON(Helper!$A$2:$A$122,J1483,FALSE)*POISSON(Helper!$B$2:$B$122,K1483,FALSE)*Helper!$C$2:$C$122))</f>
        <v/>
      </c>
      <c r="R1483" s="31">
        <f>IF(OR(J1483="",K1483=""),"",SUMPRODUCT(POISSON(Helper!$A$2:$A$122,J1483,FALSE)*POISSON(Helper!$B$2:$B$122,K1483,FALSE)*Helper!$D$2:$D$122))</f>
        <v/>
      </c>
      <c r="S1483" s="31">
        <f>IF(Q1483="","",1-Q1483-R1483)</f>
        <v/>
      </c>
      <c r="T1483" s="33">
        <f>IF(Q1483="","",3*Q1483+R1483)</f>
        <v/>
      </c>
      <c r="U1483" s="33">
        <f>IF(Q1483="","",3*S1483+R1483)</f>
        <v/>
      </c>
      <c r="V1483" s="24">
        <f>IF(OR(H1483="",I1483=""),"",IF(H1483&gt;I1483,3,IF(H1483=I1483,1,0)))</f>
        <v/>
      </c>
      <c r="W1483" s="24">
        <f>IF(OR(H1483="",I1483=""),"",IF(I1483&gt;H1483,3,IF(H1483=I1483,1,0)))</f>
        <v/>
      </c>
      <c r="X1483" s="24">
        <f>IF(OR(H1483="",I1483=""),0,1)</f>
        <v/>
      </c>
      <c r="Y1483" s="24" t="n"/>
    </row>
    <row r="1484">
      <c r="A1484" s="24" t="inlineStr">
        <is>
          <t>E2-Wigan-Burton</t>
        </is>
      </c>
      <c r="B1484" s="24" t="inlineStr">
        <is>
          <t>E2</t>
        </is>
      </c>
      <c r="C1484" s="24" t="inlineStr">
        <is>
          <t>League One</t>
        </is>
      </c>
      <c r="D1484" s="24" t="n">
        <v>46</v>
      </c>
      <c r="E1484" s="29" t="n">
        <v>46515.52083333334</v>
      </c>
      <c r="F1484" s="24" t="inlineStr">
        <is>
          <t>Wigan</t>
        </is>
      </c>
      <c r="G1484" s="24" t="inlineStr">
        <is>
          <t>Burton</t>
        </is>
      </c>
      <c r="H1484" s="37" t="n"/>
      <c r="I1484" s="37" t="n"/>
      <c r="J1484" s="37" t="n"/>
      <c r="K1484" s="37" t="n"/>
      <c r="L1484" s="31" t="n">
        <v>0.4554452047088429</v>
      </c>
      <c r="M1484" s="31" t="n">
        <v>0.2764085487386896</v>
      </c>
      <c r="N1484" s="31" t="n">
        <v>0.2681462465524675</v>
      </c>
      <c r="O1484" s="33">
        <f>3*L1484+M1484</f>
        <v/>
      </c>
      <c r="P1484" s="33">
        <f>3*N1484+M1484</f>
        <v/>
      </c>
      <c r="Q1484" s="31">
        <f>IF(OR(J1484="",K1484=""),"",SUMPRODUCT(POISSON(Helper!$A$2:$A$122,J1484,FALSE)*POISSON(Helper!$B$2:$B$122,K1484,FALSE)*Helper!$C$2:$C$122))</f>
        <v/>
      </c>
      <c r="R1484" s="31">
        <f>IF(OR(J1484="",K1484=""),"",SUMPRODUCT(POISSON(Helper!$A$2:$A$122,J1484,FALSE)*POISSON(Helper!$B$2:$B$122,K1484,FALSE)*Helper!$D$2:$D$122))</f>
        <v/>
      </c>
      <c r="S1484" s="31">
        <f>IF(Q1484="","",1-Q1484-R1484)</f>
        <v/>
      </c>
      <c r="T1484" s="33">
        <f>IF(Q1484="","",3*Q1484+R1484)</f>
        <v/>
      </c>
      <c r="U1484" s="33">
        <f>IF(Q1484="","",3*S1484+R1484)</f>
        <v/>
      </c>
      <c r="V1484" s="24">
        <f>IF(OR(H1484="",I1484=""),"",IF(H1484&gt;I1484,3,IF(H1484=I1484,1,0)))</f>
        <v/>
      </c>
      <c r="W1484" s="24">
        <f>IF(OR(H1484="",I1484=""),"",IF(I1484&gt;H1484,3,IF(H1484=I1484,1,0)))</f>
        <v/>
      </c>
      <c r="X1484" s="24">
        <f>IF(OR(H1484="",I1484=""),0,1)</f>
        <v/>
      </c>
      <c r="Y1484" s="24" t="n"/>
    </row>
    <row r="1485">
      <c r="A1485" s="24" t="inlineStr">
        <is>
          <t>E2-Wycombe-Barnsley</t>
        </is>
      </c>
      <c r="B1485" s="24" t="inlineStr">
        <is>
          <t>E2</t>
        </is>
      </c>
      <c r="C1485" s="24" t="inlineStr">
        <is>
          <t>League One</t>
        </is>
      </c>
      <c r="D1485" s="24" t="n">
        <v>46</v>
      </c>
      <c r="E1485" s="29" t="n">
        <v>46515.52083333334</v>
      </c>
      <c r="F1485" s="24" t="inlineStr">
        <is>
          <t>Wycombe</t>
        </is>
      </c>
      <c r="G1485" s="24" t="inlineStr">
        <is>
          <t>Barnsley</t>
        </is>
      </c>
      <c r="H1485" s="37" t="n"/>
      <c r="I1485" s="37" t="n"/>
      <c r="J1485" s="37" t="n"/>
      <c r="K1485" s="37" t="n"/>
      <c r="L1485" s="31" t="n">
        <v>0.4425401940099746</v>
      </c>
      <c r="M1485" s="31" t="n">
        <v>0.278492111165471</v>
      </c>
      <c r="N1485" s="31" t="n">
        <v>0.2789676948245545</v>
      </c>
      <c r="O1485" s="33">
        <f>3*L1485+M1485</f>
        <v/>
      </c>
      <c r="P1485" s="33">
        <f>3*N1485+M1485</f>
        <v/>
      </c>
      <c r="Q1485" s="31">
        <f>IF(OR(J1485="",K1485=""),"",SUMPRODUCT(POISSON(Helper!$A$2:$A$122,J1485,FALSE)*POISSON(Helper!$B$2:$B$122,K1485,FALSE)*Helper!$C$2:$C$122))</f>
        <v/>
      </c>
      <c r="R1485" s="31">
        <f>IF(OR(J1485="",K1485=""),"",SUMPRODUCT(POISSON(Helper!$A$2:$A$122,J1485,FALSE)*POISSON(Helper!$B$2:$B$122,K1485,FALSE)*Helper!$D$2:$D$122))</f>
        <v/>
      </c>
      <c r="S1485" s="31">
        <f>IF(Q1485="","",1-Q1485-R1485)</f>
        <v/>
      </c>
      <c r="T1485" s="33">
        <f>IF(Q1485="","",3*Q1485+R1485)</f>
        <v/>
      </c>
      <c r="U1485" s="33">
        <f>IF(Q1485="","",3*S1485+R1485)</f>
        <v/>
      </c>
      <c r="V1485" s="24">
        <f>IF(OR(H1485="",I1485=""),"",IF(H1485&gt;I1485,3,IF(H1485=I1485,1,0)))</f>
        <v/>
      </c>
      <c r="W1485" s="24">
        <f>IF(OR(H1485="",I1485=""),"",IF(I1485&gt;H1485,3,IF(H1485=I1485,1,0)))</f>
        <v/>
      </c>
      <c r="X1485" s="24">
        <f>IF(OR(H1485="",I1485=""),0,1)</f>
        <v/>
      </c>
      <c r="Y1485" s="24" t="n"/>
    </row>
    <row r="1486">
      <c r="A1486" s="24" t="inlineStr">
        <is>
          <t>E3-Newport-Rochdale</t>
        </is>
      </c>
      <c r="B1486" s="24" t="inlineStr">
        <is>
          <t>E3</t>
        </is>
      </c>
      <c r="C1486" s="24" t="inlineStr">
        <is>
          <t>League Two</t>
        </is>
      </c>
      <c r="D1486" s="24" t="n">
        <v>1</v>
      </c>
      <c r="E1486" s="29" t="n">
        <v>46249.52083333334</v>
      </c>
      <c r="F1486" s="24" t="inlineStr">
        <is>
          <t>Newport</t>
        </is>
      </c>
      <c r="G1486" s="24" t="inlineStr">
        <is>
          <t>Rochdale</t>
        </is>
      </c>
      <c r="H1486" s="37" t="n">
        <v>3</v>
      </c>
      <c r="I1486" s="37" t="n">
        <v>0</v>
      </c>
      <c r="J1486" s="37" t="n">
        <v>1.35</v>
      </c>
      <c r="K1486" s="37" t="n">
        <v>0.19</v>
      </c>
      <c r="L1486" s="31" t="n">
        <v>0.3360936591660589</v>
      </c>
      <c r="M1486" s="31" t="n">
        <v>0.2879195952783096</v>
      </c>
      <c r="N1486" s="31" t="n">
        <v>0.3759867455556316</v>
      </c>
      <c r="O1486" s="33">
        <f>3*L1486+M1486</f>
        <v/>
      </c>
      <c r="P1486" s="33">
        <f>3*N1486+M1486</f>
        <v/>
      </c>
      <c r="Q1486" s="31">
        <f>IF(OR(J1486="",K1486=""),"",SUMPRODUCT(POISSON(Helper!$A$2:$A$122,J1486,FALSE)*POISSON(Helper!$B$2:$B$122,K1486,FALSE)*Helper!$C$2:$C$122))</f>
        <v/>
      </c>
      <c r="R1486" s="31">
        <f>IF(OR(J1486="",K1486=""),"",SUMPRODUCT(POISSON(Helper!$A$2:$A$122,J1486,FALSE)*POISSON(Helper!$B$2:$B$122,K1486,FALSE)*Helper!$D$2:$D$122))</f>
        <v/>
      </c>
      <c r="S1486" s="31">
        <f>IF(Q1486="","",1-Q1486-R1486)</f>
        <v/>
      </c>
      <c r="T1486" s="33">
        <f>IF(Q1486="","",3*Q1486+R1486)</f>
        <v/>
      </c>
      <c r="U1486" s="33">
        <f>IF(Q1486="","",3*S1486+R1486)</f>
        <v/>
      </c>
      <c r="V1486" s="24">
        <f>IF(OR(H1486="",I1486=""),"",IF(H1486&gt;I1486,3,IF(H1486=I1486,1,0)))</f>
        <v/>
      </c>
      <c r="W1486" s="24">
        <f>IF(OR(H1486="",I1486=""),"",IF(I1486&gt;H1486,3,IF(H1486=I1486,1,0)))</f>
        <v/>
      </c>
      <c r="X1486" s="24">
        <f>IF(OR(H1486="",I1486=""),0,1)</f>
        <v/>
      </c>
      <c r="Y1486" s="24" t="inlineStr">
        <is>
          <t>oddalerts.com</t>
        </is>
      </c>
    </row>
    <row r="1487">
      <c r="A1487" s="24" t="inlineStr">
        <is>
          <t>E3-Oldham-PortVale</t>
        </is>
      </c>
      <c r="B1487" s="24" t="inlineStr">
        <is>
          <t>E3</t>
        </is>
      </c>
      <c r="C1487" s="24" t="inlineStr">
        <is>
          <t>League Two</t>
        </is>
      </c>
      <c r="D1487" s="24" t="n">
        <v>1</v>
      </c>
      <c r="E1487" s="29" t="n">
        <v>46249.52083333334</v>
      </c>
      <c r="F1487" s="24" t="inlineStr">
        <is>
          <t>Oldham</t>
        </is>
      </c>
      <c r="G1487" s="24" t="inlineStr">
        <is>
          <t>Port Vale</t>
        </is>
      </c>
      <c r="H1487" s="37" t="n">
        <v>2</v>
      </c>
      <c r="I1487" s="37" t="n">
        <v>0</v>
      </c>
      <c r="J1487" s="37" t="n">
        <v>1.54</v>
      </c>
      <c r="K1487" s="37" t="n">
        <v>0.8</v>
      </c>
      <c r="L1487" s="31" t="n">
        <v>0.3881212999349815</v>
      </c>
      <c r="M1487" s="31" t="n">
        <v>0.2873018313636819</v>
      </c>
      <c r="N1487" s="31" t="n">
        <v>0.3245768687013366</v>
      </c>
      <c r="O1487" s="33">
        <f>3*L1487+M1487</f>
        <v/>
      </c>
      <c r="P1487" s="33">
        <f>3*N1487+M1487</f>
        <v/>
      </c>
      <c r="Q1487" s="31">
        <f>IF(OR(J1487="",K1487=""),"",SUMPRODUCT(POISSON(Helper!$A$2:$A$122,J1487,FALSE)*POISSON(Helper!$B$2:$B$122,K1487,FALSE)*Helper!$C$2:$C$122))</f>
        <v/>
      </c>
      <c r="R1487" s="31">
        <f>IF(OR(J1487="",K1487=""),"",SUMPRODUCT(POISSON(Helper!$A$2:$A$122,J1487,FALSE)*POISSON(Helper!$B$2:$B$122,K1487,FALSE)*Helper!$D$2:$D$122))</f>
        <v/>
      </c>
      <c r="S1487" s="31">
        <f>IF(Q1487="","",1-Q1487-R1487)</f>
        <v/>
      </c>
      <c r="T1487" s="33">
        <f>IF(Q1487="","",3*Q1487+R1487)</f>
        <v/>
      </c>
      <c r="U1487" s="33">
        <f>IF(Q1487="","",3*S1487+R1487)</f>
        <v/>
      </c>
      <c r="V1487" s="24">
        <f>IF(OR(H1487="",I1487=""),"",IF(H1487&gt;I1487,3,IF(H1487=I1487,1,0)))</f>
        <v/>
      </c>
      <c r="W1487" s="24">
        <f>IF(OR(H1487="",I1487=""),"",IF(I1487&gt;H1487,3,IF(H1487=I1487,1,0)))</f>
        <v/>
      </c>
      <c r="X1487" s="24">
        <f>IF(OR(H1487="",I1487=""),0,1)</f>
        <v/>
      </c>
      <c r="Y1487" s="24" t="inlineStr">
        <is>
          <t>oddalerts.com</t>
        </is>
      </c>
    </row>
    <row r="1488">
      <c r="A1488" s="24" t="inlineStr">
        <is>
          <t>E3-Accringt-Colchest</t>
        </is>
      </c>
      <c r="B1488" s="24" t="inlineStr">
        <is>
          <t>E3</t>
        </is>
      </c>
      <c r="C1488" s="24" t="inlineStr">
        <is>
          <t>League Two</t>
        </is>
      </c>
      <c r="D1488" s="24" t="n">
        <v>1</v>
      </c>
      <c r="E1488" s="29" t="n">
        <v>46249.625</v>
      </c>
      <c r="F1488" s="24" t="inlineStr">
        <is>
          <t>Accrington</t>
        </is>
      </c>
      <c r="G1488" s="24" t="inlineStr">
        <is>
          <t>Colchester</t>
        </is>
      </c>
      <c r="H1488" s="37" t="n">
        <v>2</v>
      </c>
      <c r="I1488" s="37" t="n">
        <v>2</v>
      </c>
      <c r="J1488" s="37" t="n">
        <v>1.82</v>
      </c>
      <c r="K1488" s="37" t="n">
        <v>0.83</v>
      </c>
      <c r="L1488" s="31" t="n">
        <v>0.3438260492746074</v>
      </c>
      <c r="M1488" s="31" t="n">
        <v>0.2881738302503236</v>
      </c>
      <c r="N1488" s="31" t="n">
        <v>0.3680001204750691</v>
      </c>
      <c r="O1488" s="33">
        <f>3*L1488+M1488</f>
        <v/>
      </c>
      <c r="P1488" s="33">
        <f>3*N1488+M1488</f>
        <v/>
      </c>
      <c r="Q1488" s="31">
        <f>IF(OR(J1488="",K1488=""),"",SUMPRODUCT(POISSON(Helper!$A$2:$A$122,J1488,FALSE)*POISSON(Helper!$B$2:$B$122,K1488,FALSE)*Helper!$C$2:$C$122))</f>
        <v/>
      </c>
      <c r="R1488" s="31">
        <f>IF(OR(J1488="",K1488=""),"",SUMPRODUCT(POISSON(Helper!$A$2:$A$122,J1488,FALSE)*POISSON(Helper!$B$2:$B$122,K1488,FALSE)*Helper!$D$2:$D$122))</f>
        <v/>
      </c>
      <c r="S1488" s="31">
        <f>IF(Q1488="","",1-Q1488-R1488)</f>
        <v/>
      </c>
      <c r="T1488" s="33">
        <f>IF(Q1488="","",3*Q1488+R1488)</f>
        <v/>
      </c>
      <c r="U1488" s="33">
        <f>IF(Q1488="","",3*S1488+R1488)</f>
        <v/>
      </c>
      <c r="V1488" s="24">
        <f>IF(OR(H1488="",I1488=""),"",IF(H1488&gt;I1488,3,IF(H1488=I1488,1,0)))</f>
        <v/>
      </c>
      <c r="W1488" s="24">
        <f>IF(OR(H1488="",I1488=""),"",IF(I1488&gt;H1488,3,IF(H1488=I1488,1,0)))</f>
        <v/>
      </c>
      <c r="X1488" s="24">
        <f>IF(OR(H1488="",I1488=""),0,1)</f>
        <v/>
      </c>
      <c r="Y1488" s="24" t="inlineStr">
        <is>
          <t>oddalerts.com</t>
        </is>
      </c>
    </row>
    <row r="1489">
      <c r="A1489" s="24" t="inlineStr">
        <is>
          <t>E3-Barnet-Salford</t>
        </is>
      </c>
      <c r="B1489" s="24" t="inlineStr">
        <is>
          <t>E3</t>
        </is>
      </c>
      <c r="C1489" s="24" t="inlineStr">
        <is>
          <t>League Two</t>
        </is>
      </c>
      <c r="D1489" s="24" t="n">
        <v>1</v>
      </c>
      <c r="E1489" s="29" t="n">
        <v>46249.625</v>
      </c>
      <c r="F1489" s="24" t="inlineStr">
        <is>
          <t>Barnet</t>
        </is>
      </c>
      <c r="G1489" s="24" t="inlineStr">
        <is>
          <t>Salford</t>
        </is>
      </c>
      <c r="H1489" s="37" t="n">
        <v>3</v>
      </c>
      <c r="I1489" s="37" t="n">
        <v>1</v>
      </c>
      <c r="J1489" s="37" t="n">
        <v>1.71</v>
      </c>
      <c r="K1489" s="37" t="n">
        <v>1.32</v>
      </c>
      <c r="L1489" s="31" t="n">
        <v>0.3579020046265883</v>
      </c>
      <c r="M1489" s="31" t="n">
        <v>0.2883170536010207</v>
      </c>
      <c r="N1489" s="31" t="n">
        <v>0.3537809417723909</v>
      </c>
      <c r="O1489" s="33">
        <f>3*L1489+M1489</f>
        <v/>
      </c>
      <c r="P1489" s="33">
        <f>3*N1489+M1489</f>
        <v/>
      </c>
      <c r="Q1489" s="31">
        <f>IF(OR(J1489="",K1489=""),"",SUMPRODUCT(POISSON(Helper!$A$2:$A$122,J1489,FALSE)*POISSON(Helper!$B$2:$B$122,K1489,FALSE)*Helper!$C$2:$C$122))</f>
        <v/>
      </c>
      <c r="R1489" s="31">
        <f>IF(OR(J1489="",K1489=""),"",SUMPRODUCT(POISSON(Helper!$A$2:$A$122,J1489,FALSE)*POISSON(Helper!$B$2:$B$122,K1489,FALSE)*Helper!$D$2:$D$122))</f>
        <v/>
      </c>
      <c r="S1489" s="31">
        <f>IF(Q1489="","",1-Q1489-R1489)</f>
        <v/>
      </c>
      <c r="T1489" s="33">
        <f>IF(Q1489="","",3*Q1489+R1489)</f>
        <v/>
      </c>
      <c r="U1489" s="33">
        <f>IF(Q1489="","",3*S1489+R1489)</f>
        <v/>
      </c>
      <c r="V1489" s="24">
        <f>IF(OR(H1489="",I1489=""),"",IF(H1489&gt;I1489,3,IF(H1489=I1489,1,0)))</f>
        <v/>
      </c>
      <c r="W1489" s="24">
        <f>IF(OR(H1489="",I1489=""),"",IF(I1489&gt;H1489,3,IF(H1489=I1489,1,0)))</f>
        <v/>
      </c>
      <c r="X1489" s="24">
        <f>IF(OR(H1489="",I1489=""),0,1)</f>
        <v/>
      </c>
      <c r="Y1489" s="24" t="inlineStr">
        <is>
          <t>oddalerts.com</t>
        </is>
      </c>
    </row>
    <row r="1490">
      <c r="A1490" s="24" t="inlineStr">
        <is>
          <t>E3-Cheltenh-Rotherha</t>
        </is>
      </c>
      <c r="B1490" s="24" t="inlineStr">
        <is>
          <t>E3</t>
        </is>
      </c>
      <c r="C1490" s="24" t="inlineStr">
        <is>
          <t>League Two</t>
        </is>
      </c>
      <c r="D1490" s="24" t="n">
        <v>1</v>
      </c>
      <c r="E1490" s="29" t="n">
        <v>46249.625</v>
      </c>
      <c r="F1490" s="24" t="inlineStr">
        <is>
          <t>Cheltenham</t>
        </is>
      </c>
      <c r="G1490" s="24" t="inlineStr">
        <is>
          <t>Rotherham</t>
        </is>
      </c>
      <c r="H1490" s="37" t="n">
        <v>2</v>
      </c>
      <c r="I1490" s="37" t="n">
        <v>1</v>
      </c>
      <c r="J1490" s="37" t="n">
        <v>0.4</v>
      </c>
      <c r="K1490" s="37" t="n">
        <v>2.11</v>
      </c>
      <c r="L1490" s="31" t="n">
        <v>0.3365481054352571</v>
      </c>
      <c r="M1490" s="31" t="n">
        <v>0.2879380582607525</v>
      </c>
      <c r="N1490" s="31" t="n">
        <v>0.3755138363039904</v>
      </c>
      <c r="O1490" s="33">
        <f>3*L1490+M1490</f>
        <v/>
      </c>
      <c r="P1490" s="33">
        <f>3*N1490+M1490</f>
        <v/>
      </c>
      <c r="Q1490" s="31">
        <f>IF(OR(J1490="",K1490=""),"",SUMPRODUCT(POISSON(Helper!$A$2:$A$122,J1490,FALSE)*POISSON(Helper!$B$2:$B$122,K1490,FALSE)*Helper!$C$2:$C$122))</f>
        <v/>
      </c>
      <c r="R1490" s="31">
        <f>IF(OR(J1490="",K1490=""),"",SUMPRODUCT(POISSON(Helper!$A$2:$A$122,J1490,FALSE)*POISSON(Helper!$B$2:$B$122,K1490,FALSE)*Helper!$D$2:$D$122))</f>
        <v/>
      </c>
      <c r="S1490" s="31">
        <f>IF(Q1490="","",1-Q1490-R1490)</f>
        <v/>
      </c>
      <c r="T1490" s="33">
        <f>IF(Q1490="","",3*Q1490+R1490)</f>
        <v/>
      </c>
      <c r="U1490" s="33">
        <f>IF(Q1490="","",3*S1490+R1490)</f>
        <v/>
      </c>
      <c r="V1490" s="24">
        <f>IF(OR(H1490="",I1490=""),"",IF(H1490&gt;I1490,3,IF(H1490=I1490,1,0)))</f>
        <v/>
      </c>
      <c r="W1490" s="24">
        <f>IF(OR(H1490="",I1490=""),"",IF(I1490&gt;H1490,3,IF(H1490=I1490,1,0)))</f>
        <v/>
      </c>
      <c r="X1490" s="24">
        <f>IF(OR(H1490="",I1490=""),0,1)</f>
        <v/>
      </c>
      <c r="Y1490" s="24" t="inlineStr">
        <is>
          <t>oddalerts.com</t>
        </is>
      </c>
    </row>
    <row r="1491">
      <c r="A1491" s="24" t="inlineStr">
        <is>
          <t>E3-Chesterf-Fleetwoo</t>
        </is>
      </c>
      <c r="B1491" s="24" t="inlineStr">
        <is>
          <t>E3</t>
        </is>
      </c>
      <c r="C1491" s="24" t="inlineStr">
        <is>
          <t>League Two</t>
        </is>
      </c>
      <c r="D1491" s="24" t="n">
        <v>1</v>
      </c>
      <c r="E1491" s="29" t="n">
        <v>46249.625</v>
      </c>
      <c r="F1491" s="24" t="inlineStr">
        <is>
          <t>Chesterfield</t>
        </is>
      </c>
      <c r="G1491" s="24" t="inlineStr">
        <is>
          <t>Fleetwood</t>
        </is>
      </c>
      <c r="H1491" s="37" t="n">
        <v>0</v>
      </c>
      <c r="I1491" s="37" t="n">
        <v>1</v>
      </c>
      <c r="J1491" s="37" t="n">
        <v>2.15</v>
      </c>
      <c r="K1491" s="37" t="n">
        <v>1.35</v>
      </c>
      <c r="L1491" s="31" t="n">
        <v>0.4813581246216816</v>
      </c>
      <c r="M1491" s="31" t="n">
        <v>0.2741039045617504</v>
      </c>
      <c r="N1491" s="31" t="n">
        <v>0.244537970816568</v>
      </c>
      <c r="O1491" s="33">
        <f>3*L1491+M1491</f>
        <v/>
      </c>
      <c r="P1491" s="33">
        <f>3*N1491+M1491</f>
        <v/>
      </c>
      <c r="Q1491" s="31">
        <f>IF(OR(J1491="",K1491=""),"",SUMPRODUCT(POISSON(Helper!$A$2:$A$122,J1491,FALSE)*POISSON(Helper!$B$2:$B$122,K1491,FALSE)*Helper!$C$2:$C$122))</f>
        <v/>
      </c>
      <c r="R1491" s="31">
        <f>IF(OR(J1491="",K1491=""),"",SUMPRODUCT(POISSON(Helper!$A$2:$A$122,J1491,FALSE)*POISSON(Helper!$B$2:$B$122,K1491,FALSE)*Helper!$D$2:$D$122))</f>
        <v/>
      </c>
      <c r="S1491" s="31">
        <f>IF(Q1491="","",1-Q1491-R1491)</f>
        <v/>
      </c>
      <c r="T1491" s="33">
        <f>IF(Q1491="","",3*Q1491+R1491)</f>
        <v/>
      </c>
      <c r="U1491" s="33">
        <f>IF(Q1491="","",3*S1491+R1491)</f>
        <v/>
      </c>
      <c r="V1491" s="24">
        <f>IF(OR(H1491="",I1491=""),"",IF(H1491&gt;I1491,3,IF(H1491=I1491,1,0)))</f>
        <v/>
      </c>
      <c r="W1491" s="24">
        <f>IF(OR(H1491="",I1491=""),"",IF(I1491&gt;H1491,3,IF(H1491=I1491,1,0)))</f>
        <v/>
      </c>
      <c r="X1491" s="24">
        <f>IF(OR(H1491="",I1491=""),0,1)</f>
        <v/>
      </c>
      <c r="Y1491" s="24" t="inlineStr">
        <is>
          <t>oddalerts.com</t>
        </is>
      </c>
    </row>
    <row r="1492">
      <c r="A1492" s="24" t="inlineStr">
        <is>
          <t>E3-Crawley-Crewe</t>
        </is>
      </c>
      <c r="B1492" s="24" t="inlineStr">
        <is>
          <t>E3</t>
        </is>
      </c>
      <c r="C1492" s="24" t="inlineStr">
        <is>
          <t>League Two</t>
        </is>
      </c>
      <c r="D1492" s="24" t="n">
        <v>1</v>
      </c>
      <c r="E1492" s="29" t="n">
        <v>46249.625</v>
      </c>
      <c r="F1492" s="24" t="inlineStr">
        <is>
          <t>Crawley</t>
        </is>
      </c>
      <c r="G1492" s="24" t="inlineStr">
        <is>
          <t>Crewe</t>
        </is>
      </c>
      <c r="H1492" s="37" t="n">
        <v>0</v>
      </c>
      <c r="I1492" s="37" t="n">
        <v>1</v>
      </c>
      <c r="J1492" s="37" t="n">
        <v>1.05</v>
      </c>
      <c r="K1492" s="37" t="n">
        <v>2.26</v>
      </c>
      <c r="L1492" s="31" t="n">
        <v>0.3689684385097468</v>
      </c>
      <c r="M1492" s="31" t="n">
        <v>0.2881495672784136</v>
      </c>
      <c r="N1492" s="31" t="n">
        <v>0.3428819942118396</v>
      </c>
      <c r="O1492" s="33">
        <f>3*L1492+M1492</f>
        <v/>
      </c>
      <c r="P1492" s="33">
        <f>3*N1492+M1492</f>
        <v/>
      </c>
      <c r="Q1492" s="31">
        <f>IF(OR(J1492="",K1492=""),"",SUMPRODUCT(POISSON(Helper!$A$2:$A$122,J1492,FALSE)*POISSON(Helper!$B$2:$B$122,K1492,FALSE)*Helper!$C$2:$C$122))</f>
        <v/>
      </c>
      <c r="R1492" s="31">
        <f>IF(OR(J1492="",K1492=""),"",SUMPRODUCT(POISSON(Helper!$A$2:$A$122,J1492,FALSE)*POISSON(Helper!$B$2:$B$122,K1492,FALSE)*Helper!$D$2:$D$122))</f>
        <v/>
      </c>
      <c r="S1492" s="31">
        <f>IF(Q1492="","",1-Q1492-R1492)</f>
        <v/>
      </c>
      <c r="T1492" s="33">
        <f>IF(Q1492="","",3*Q1492+R1492)</f>
        <v/>
      </c>
      <c r="U1492" s="33">
        <f>IF(Q1492="","",3*S1492+R1492)</f>
        <v/>
      </c>
      <c r="V1492" s="24">
        <f>IF(OR(H1492="",I1492=""),"",IF(H1492&gt;I1492,3,IF(H1492=I1492,1,0)))</f>
        <v/>
      </c>
      <c r="W1492" s="24">
        <f>IF(OR(H1492="",I1492=""),"",IF(I1492&gt;H1492,3,IF(H1492=I1492,1,0)))</f>
        <v/>
      </c>
      <c r="X1492" s="24">
        <f>IF(OR(H1492="",I1492=""),0,1)</f>
        <v/>
      </c>
      <c r="Y1492" s="24" t="inlineStr">
        <is>
          <t>oddalerts.com</t>
        </is>
      </c>
    </row>
    <row r="1493">
      <c r="A1493" s="24" t="inlineStr">
        <is>
          <t>E3-Gillingh-Walsall</t>
        </is>
      </c>
      <c r="B1493" s="24" t="inlineStr">
        <is>
          <t>E3</t>
        </is>
      </c>
      <c r="C1493" s="24" t="inlineStr">
        <is>
          <t>League Two</t>
        </is>
      </c>
      <c r="D1493" s="24" t="n">
        <v>1</v>
      </c>
      <c r="E1493" s="29" t="n">
        <v>46249.625</v>
      </c>
      <c r="F1493" s="24" t="inlineStr">
        <is>
          <t>Gillingham</t>
        </is>
      </c>
      <c r="G1493" s="24" t="inlineStr">
        <is>
          <t>Walsall</t>
        </is>
      </c>
      <c r="H1493" s="37" t="n">
        <v>0</v>
      </c>
      <c r="I1493" s="37" t="n">
        <v>3</v>
      </c>
      <c r="J1493" s="37" t="n">
        <v>1.34</v>
      </c>
      <c r="K1493" s="37" t="n">
        <v>1.76</v>
      </c>
      <c r="L1493" s="31" t="n">
        <v>0.4074281838161026</v>
      </c>
      <c r="M1493" s="31" t="n">
        <v>0.2857638828397543</v>
      </c>
      <c r="N1493" s="31" t="n">
        <v>0.3068079333441431</v>
      </c>
      <c r="O1493" s="33">
        <f>3*L1493+M1493</f>
        <v/>
      </c>
      <c r="P1493" s="33">
        <f>3*N1493+M1493</f>
        <v/>
      </c>
      <c r="Q1493" s="31">
        <f>IF(OR(J1493="",K1493=""),"",SUMPRODUCT(POISSON(Helper!$A$2:$A$122,J1493,FALSE)*POISSON(Helper!$B$2:$B$122,K1493,FALSE)*Helper!$C$2:$C$122))</f>
        <v/>
      </c>
      <c r="R1493" s="31">
        <f>IF(OR(J1493="",K1493=""),"",SUMPRODUCT(POISSON(Helper!$A$2:$A$122,J1493,FALSE)*POISSON(Helper!$B$2:$B$122,K1493,FALSE)*Helper!$D$2:$D$122))</f>
        <v/>
      </c>
      <c r="S1493" s="31">
        <f>IF(Q1493="","",1-Q1493-R1493)</f>
        <v/>
      </c>
      <c r="T1493" s="33">
        <f>IF(Q1493="","",3*Q1493+R1493)</f>
        <v/>
      </c>
      <c r="U1493" s="33">
        <f>IF(Q1493="","",3*S1493+R1493)</f>
        <v/>
      </c>
      <c r="V1493" s="24">
        <f>IF(OR(H1493="",I1493=""),"",IF(H1493&gt;I1493,3,IF(H1493=I1493,1,0)))</f>
        <v/>
      </c>
      <c r="W1493" s="24">
        <f>IF(OR(H1493="",I1493=""),"",IF(I1493&gt;H1493,3,IF(H1493=I1493,1,0)))</f>
        <v/>
      </c>
      <c r="X1493" s="24">
        <f>IF(OR(H1493="",I1493=""),0,1)</f>
        <v/>
      </c>
      <c r="Y1493" s="24" t="inlineStr">
        <is>
          <t>oddalerts.com</t>
        </is>
      </c>
    </row>
    <row r="1494">
      <c r="A1494" s="24" t="inlineStr">
        <is>
          <t>E3-Grimsby-Exeter</t>
        </is>
      </c>
      <c r="B1494" s="24" t="inlineStr">
        <is>
          <t>E3</t>
        </is>
      </c>
      <c r="C1494" s="24" t="inlineStr">
        <is>
          <t>League Two</t>
        </is>
      </c>
      <c r="D1494" s="24" t="n">
        <v>1</v>
      </c>
      <c r="E1494" s="29" t="n">
        <v>46249.625</v>
      </c>
      <c r="F1494" s="24" t="inlineStr">
        <is>
          <t>Grimsby</t>
        </is>
      </c>
      <c r="G1494" s="24" t="inlineStr">
        <is>
          <t>Exeter</t>
        </is>
      </c>
      <c r="H1494" s="37" t="n">
        <v>1</v>
      </c>
      <c r="I1494" s="37" t="n">
        <v>0</v>
      </c>
      <c r="J1494" s="37" t="n">
        <v>1.25</v>
      </c>
      <c r="K1494" s="37" t="n">
        <v>0.96</v>
      </c>
      <c r="L1494" s="31" t="n">
        <v>0.4803569995331832</v>
      </c>
      <c r="M1494" s="31" t="n">
        <v>0.2743186473280158</v>
      </c>
      <c r="N1494" s="31" t="n">
        <v>0.245324353138801</v>
      </c>
      <c r="O1494" s="33">
        <f>3*L1494+M1494</f>
        <v/>
      </c>
      <c r="P1494" s="33">
        <f>3*N1494+M1494</f>
        <v/>
      </c>
      <c r="Q1494" s="31">
        <f>IF(OR(J1494="",K1494=""),"",SUMPRODUCT(POISSON(Helper!$A$2:$A$122,J1494,FALSE)*POISSON(Helper!$B$2:$B$122,K1494,FALSE)*Helper!$C$2:$C$122))</f>
        <v/>
      </c>
      <c r="R1494" s="31">
        <f>IF(OR(J1494="",K1494=""),"",SUMPRODUCT(POISSON(Helper!$A$2:$A$122,J1494,FALSE)*POISSON(Helper!$B$2:$B$122,K1494,FALSE)*Helper!$D$2:$D$122))</f>
        <v/>
      </c>
      <c r="S1494" s="31">
        <f>IF(Q1494="","",1-Q1494-R1494)</f>
        <v/>
      </c>
      <c r="T1494" s="33">
        <f>IF(Q1494="","",3*Q1494+R1494)</f>
        <v/>
      </c>
      <c r="U1494" s="33">
        <f>IF(Q1494="","",3*S1494+R1494)</f>
        <v/>
      </c>
      <c r="V1494" s="24">
        <f>IF(OR(H1494="",I1494=""),"",IF(H1494&gt;I1494,3,IF(H1494=I1494,1,0)))</f>
        <v/>
      </c>
      <c r="W1494" s="24">
        <f>IF(OR(H1494="",I1494=""),"",IF(I1494&gt;H1494,3,IF(H1494=I1494,1,0)))</f>
        <v/>
      </c>
      <c r="X1494" s="24">
        <f>IF(OR(H1494="",I1494=""),0,1)</f>
        <v/>
      </c>
      <c r="Y1494" s="24" t="inlineStr">
        <is>
          <t>oddalerts.com</t>
        </is>
      </c>
    </row>
    <row r="1495">
      <c r="A1495" s="24" t="inlineStr">
        <is>
          <t>E3-Northamp-Swindon</t>
        </is>
      </c>
      <c r="B1495" s="24" t="inlineStr">
        <is>
          <t>E3</t>
        </is>
      </c>
      <c r="C1495" s="24" t="inlineStr">
        <is>
          <t>League Two</t>
        </is>
      </c>
      <c r="D1495" s="24" t="n">
        <v>1</v>
      </c>
      <c r="E1495" s="29" t="n">
        <v>46249.625</v>
      </c>
      <c r="F1495" s="24" t="inlineStr">
        <is>
          <t>Northampton</t>
        </is>
      </c>
      <c r="G1495" s="24" t="inlineStr">
        <is>
          <t>Swindon</t>
        </is>
      </c>
      <c r="H1495" s="37" t="n">
        <v>0</v>
      </c>
      <c r="I1495" s="37" t="n">
        <v>0</v>
      </c>
      <c r="J1495" s="37" t="n">
        <v>1.15</v>
      </c>
      <c r="K1495" s="37" t="n">
        <v>0.19</v>
      </c>
      <c r="L1495" s="31" t="n">
        <v>0.3984658057586353</v>
      </c>
      <c r="M1495" s="31" t="n">
        <v>0.2865608733775736</v>
      </c>
      <c r="N1495" s="31" t="n">
        <v>0.3149733208637911</v>
      </c>
      <c r="O1495" s="33">
        <f>3*L1495+M1495</f>
        <v/>
      </c>
      <c r="P1495" s="33">
        <f>3*N1495+M1495</f>
        <v/>
      </c>
      <c r="Q1495" s="31">
        <f>IF(OR(J1495="",K1495=""),"",SUMPRODUCT(POISSON(Helper!$A$2:$A$122,J1495,FALSE)*POISSON(Helper!$B$2:$B$122,K1495,FALSE)*Helper!$C$2:$C$122))</f>
        <v/>
      </c>
      <c r="R1495" s="31">
        <f>IF(OR(J1495="",K1495=""),"",SUMPRODUCT(POISSON(Helper!$A$2:$A$122,J1495,FALSE)*POISSON(Helper!$B$2:$B$122,K1495,FALSE)*Helper!$D$2:$D$122))</f>
        <v/>
      </c>
      <c r="S1495" s="31">
        <f>IF(Q1495="","",1-Q1495-R1495)</f>
        <v/>
      </c>
      <c r="T1495" s="33">
        <f>IF(Q1495="","",3*Q1495+R1495)</f>
        <v/>
      </c>
      <c r="U1495" s="33">
        <f>IF(Q1495="","",3*S1495+R1495)</f>
        <v/>
      </c>
      <c r="V1495" s="24">
        <f>IF(OR(H1495="",I1495=""),"",IF(H1495&gt;I1495,3,IF(H1495=I1495,1,0)))</f>
        <v/>
      </c>
      <c r="W1495" s="24">
        <f>IF(OR(H1495="",I1495=""),"",IF(I1495&gt;H1495,3,IF(H1495=I1495,1,0)))</f>
        <v/>
      </c>
      <c r="X1495" s="24">
        <f>IF(OR(H1495="",I1495=""),0,1)</f>
        <v/>
      </c>
      <c r="Y1495" s="24" t="inlineStr">
        <is>
          <t>oddalerts.com</t>
        </is>
      </c>
    </row>
    <row r="1496">
      <c r="A1496" s="24" t="inlineStr">
        <is>
          <t>E3-Tranmere-Shrewsbu</t>
        </is>
      </c>
      <c r="B1496" s="24" t="inlineStr">
        <is>
          <t>E3</t>
        </is>
      </c>
      <c r="C1496" s="24" t="inlineStr">
        <is>
          <t>League Two</t>
        </is>
      </c>
      <c r="D1496" s="24" t="n">
        <v>1</v>
      </c>
      <c r="E1496" s="29" t="n">
        <v>46249.625</v>
      </c>
      <c r="F1496" s="24" t="inlineStr">
        <is>
          <t>Tranmere</t>
        </is>
      </c>
      <c r="G1496" s="24" t="inlineStr">
        <is>
          <t>Shrewsbury</t>
        </is>
      </c>
      <c r="H1496" s="37" t="n">
        <v>2</v>
      </c>
      <c r="I1496" s="37" t="n">
        <v>0</v>
      </c>
      <c r="J1496" s="37" t="n">
        <v>1.2</v>
      </c>
      <c r="K1496" s="37" t="n">
        <v>1.73</v>
      </c>
      <c r="L1496" s="31" t="n">
        <v>0.4121494579410077</v>
      </c>
      <c r="M1496" s="31" t="n">
        <v>0.2852873614442923</v>
      </c>
      <c r="N1496" s="31" t="n">
        <v>0.3025631806147001</v>
      </c>
      <c r="O1496" s="33">
        <f>3*L1496+M1496</f>
        <v/>
      </c>
      <c r="P1496" s="33">
        <f>3*N1496+M1496</f>
        <v/>
      </c>
      <c r="Q1496" s="31">
        <f>IF(OR(J1496="",K1496=""),"",SUMPRODUCT(POISSON(Helper!$A$2:$A$122,J1496,FALSE)*POISSON(Helper!$B$2:$B$122,K1496,FALSE)*Helper!$C$2:$C$122))</f>
        <v/>
      </c>
      <c r="R1496" s="31">
        <f>IF(OR(J1496="",K1496=""),"",SUMPRODUCT(POISSON(Helper!$A$2:$A$122,J1496,FALSE)*POISSON(Helper!$B$2:$B$122,K1496,FALSE)*Helper!$D$2:$D$122))</f>
        <v/>
      </c>
      <c r="S1496" s="31">
        <f>IF(Q1496="","",1-Q1496-R1496)</f>
        <v/>
      </c>
      <c r="T1496" s="33">
        <f>IF(Q1496="","",3*Q1496+R1496)</f>
        <v/>
      </c>
      <c r="U1496" s="33">
        <f>IF(Q1496="","",3*S1496+R1496)</f>
        <v/>
      </c>
      <c r="V1496" s="24">
        <f>IF(OR(H1496="",I1496=""),"",IF(H1496&gt;I1496,3,IF(H1496=I1496,1,0)))</f>
        <v/>
      </c>
      <c r="W1496" s="24">
        <f>IF(OR(H1496="",I1496=""),"",IF(I1496&gt;H1496,3,IF(H1496=I1496,1,0)))</f>
        <v/>
      </c>
      <c r="X1496" s="24">
        <f>IF(OR(H1496="",I1496=""),0,1)</f>
        <v/>
      </c>
      <c r="Y1496" s="24" t="inlineStr">
        <is>
          <t>oddalerts.com</t>
        </is>
      </c>
    </row>
    <row r="1497">
      <c r="A1497" s="24" t="inlineStr">
        <is>
          <t>E3-York-BristolR</t>
        </is>
      </c>
      <c r="B1497" s="24" t="inlineStr">
        <is>
          <t>E3</t>
        </is>
      </c>
      <c r="C1497" s="24" t="inlineStr">
        <is>
          <t>League Two</t>
        </is>
      </c>
      <c r="D1497" s="24" t="n">
        <v>1</v>
      </c>
      <c r="E1497" s="29" t="n">
        <v>46249.625</v>
      </c>
      <c r="F1497" s="24" t="inlineStr">
        <is>
          <t>York</t>
        </is>
      </c>
      <c r="G1497" s="24" t="inlineStr">
        <is>
          <t>Bristol Rovers</t>
        </is>
      </c>
      <c r="H1497" s="37" t="n">
        <v>3</v>
      </c>
      <c r="I1497" s="37" t="n">
        <v>2</v>
      </c>
      <c r="J1497" s="37" t="n">
        <v>2.03</v>
      </c>
      <c r="K1497" s="37" t="n">
        <v>2.02</v>
      </c>
      <c r="L1497" s="31" t="n">
        <v>0.3804490076469301</v>
      </c>
      <c r="M1497" s="31" t="n">
        <v>0.2877245034307582</v>
      </c>
      <c r="N1497" s="31" t="n">
        <v>0.3318264889223117</v>
      </c>
      <c r="O1497" s="33">
        <f>3*L1497+M1497</f>
        <v/>
      </c>
      <c r="P1497" s="33">
        <f>3*N1497+M1497</f>
        <v/>
      </c>
      <c r="Q1497" s="31">
        <f>IF(OR(J1497="",K1497=""),"",SUMPRODUCT(POISSON(Helper!$A$2:$A$122,J1497,FALSE)*POISSON(Helper!$B$2:$B$122,K1497,FALSE)*Helper!$C$2:$C$122))</f>
        <v/>
      </c>
      <c r="R1497" s="31">
        <f>IF(OR(J1497="",K1497=""),"",SUMPRODUCT(POISSON(Helper!$A$2:$A$122,J1497,FALSE)*POISSON(Helper!$B$2:$B$122,K1497,FALSE)*Helper!$D$2:$D$122))</f>
        <v/>
      </c>
      <c r="S1497" s="31">
        <f>IF(Q1497="","",1-Q1497-R1497)</f>
        <v/>
      </c>
      <c r="T1497" s="33">
        <f>IF(Q1497="","",3*Q1497+R1497)</f>
        <v/>
      </c>
      <c r="U1497" s="33">
        <f>IF(Q1497="","",3*S1497+R1497)</f>
        <v/>
      </c>
      <c r="V1497" s="24">
        <f>IF(OR(H1497="",I1497=""),"",IF(H1497&gt;I1497,3,IF(H1497=I1497,1,0)))</f>
        <v/>
      </c>
      <c r="W1497" s="24">
        <f>IF(OR(H1497="",I1497=""),"",IF(I1497&gt;H1497,3,IF(H1497=I1497,1,0)))</f>
        <v/>
      </c>
      <c r="X1497" s="24">
        <f>IF(OR(H1497="",I1497=""),0,1)</f>
        <v/>
      </c>
      <c r="Y1497" s="24" t="inlineStr">
        <is>
          <t>oddalerts.com</t>
        </is>
      </c>
    </row>
    <row r="1498">
      <c r="A1498" s="24" t="inlineStr">
        <is>
          <t>E3-BristolR-Newport</t>
        </is>
      </c>
      <c r="B1498" s="24" t="inlineStr">
        <is>
          <t>E3</t>
        </is>
      </c>
      <c r="C1498" s="24" t="inlineStr">
        <is>
          <t>League Two</t>
        </is>
      </c>
      <c r="D1498" s="24" t="n">
        <v>2</v>
      </c>
      <c r="E1498" s="29" t="n">
        <v>46256.52083333334</v>
      </c>
      <c r="F1498" s="24" t="inlineStr">
        <is>
          <t>Bristol Rovers</t>
        </is>
      </c>
      <c r="G1498" s="24" t="inlineStr">
        <is>
          <t>Newport</t>
        </is>
      </c>
      <c r="H1498" s="37" t="n">
        <v>5</v>
      </c>
      <c r="I1498" s="37" t="n">
        <v>3</v>
      </c>
      <c r="J1498" s="37" t="n">
        <v>3.42</v>
      </c>
      <c r="K1498" s="37" t="n">
        <v>0.64</v>
      </c>
      <c r="L1498" s="31" t="n">
        <v>0.5618748091580336</v>
      </c>
      <c r="M1498" s="31" t="n">
        <v>0.2522370012406278</v>
      </c>
      <c r="N1498" s="31" t="n">
        <v>0.1858881896013387</v>
      </c>
      <c r="O1498" s="33">
        <f>3*L1498+M1498</f>
        <v/>
      </c>
      <c r="P1498" s="33">
        <f>3*N1498+M1498</f>
        <v/>
      </c>
      <c r="Q1498" s="31">
        <f>IF(OR(J1498="",K1498=""),"",SUMPRODUCT(POISSON(Helper!$A$2:$A$122,J1498,FALSE)*POISSON(Helper!$B$2:$B$122,K1498,FALSE)*Helper!$C$2:$C$122))</f>
        <v/>
      </c>
      <c r="R1498" s="31">
        <f>IF(OR(J1498="",K1498=""),"",SUMPRODUCT(POISSON(Helper!$A$2:$A$122,J1498,FALSE)*POISSON(Helper!$B$2:$B$122,K1498,FALSE)*Helper!$D$2:$D$122))</f>
        <v/>
      </c>
      <c r="S1498" s="31">
        <f>IF(Q1498="","",1-Q1498-R1498)</f>
        <v/>
      </c>
      <c r="T1498" s="33">
        <f>IF(Q1498="","",3*Q1498+R1498)</f>
        <v/>
      </c>
      <c r="U1498" s="33">
        <f>IF(Q1498="","",3*S1498+R1498)</f>
        <v/>
      </c>
      <c r="V1498" s="24">
        <f>IF(OR(H1498="",I1498=""),"",IF(H1498&gt;I1498,3,IF(H1498=I1498,1,0)))</f>
        <v/>
      </c>
      <c r="W1498" s="24">
        <f>IF(OR(H1498="",I1498=""),"",IF(I1498&gt;H1498,3,IF(H1498=I1498,1,0)))</f>
        <v/>
      </c>
      <c r="X1498" s="24">
        <f>IF(OR(H1498="",I1498=""),0,1)</f>
        <v/>
      </c>
      <c r="Y1498" s="24" t="inlineStr">
        <is>
          <t>oddalerts.com</t>
        </is>
      </c>
    </row>
    <row r="1499">
      <c r="A1499" s="24" t="inlineStr">
        <is>
          <t>E3-Salford-Chesterf</t>
        </is>
      </c>
      <c r="B1499" s="24" t="inlineStr">
        <is>
          <t>E3</t>
        </is>
      </c>
      <c r="C1499" s="24" t="inlineStr">
        <is>
          <t>League Two</t>
        </is>
      </c>
      <c r="D1499" s="24" t="n">
        <v>2</v>
      </c>
      <c r="E1499" s="29" t="n">
        <v>46256.52083333334</v>
      </c>
      <c r="F1499" s="24" t="inlineStr">
        <is>
          <t>Salford</t>
        </is>
      </c>
      <c r="G1499" s="24" t="inlineStr">
        <is>
          <t>Chesterfield</t>
        </is>
      </c>
      <c r="H1499" s="37" t="n">
        <v>0</v>
      </c>
      <c r="I1499" s="37" t="n">
        <v>1</v>
      </c>
      <c r="J1499" s="37" t="n">
        <v>0.5600000000000001</v>
      </c>
      <c r="K1499" s="37" t="n">
        <v>1.88</v>
      </c>
      <c r="L1499" s="31" t="n">
        <v>0.4715052394794654</v>
      </c>
      <c r="M1499" s="31" t="n">
        <v>0.2761526230357174</v>
      </c>
      <c r="N1499" s="31" t="n">
        <v>0.2523421374848172</v>
      </c>
      <c r="O1499" s="33">
        <f>3*L1499+M1499</f>
        <v/>
      </c>
      <c r="P1499" s="33">
        <f>3*N1499+M1499</f>
        <v/>
      </c>
      <c r="Q1499" s="31">
        <f>IF(OR(J1499="",K1499=""),"",SUMPRODUCT(POISSON(Helper!$A$2:$A$122,J1499,FALSE)*POISSON(Helper!$B$2:$B$122,K1499,FALSE)*Helper!$C$2:$C$122))</f>
        <v/>
      </c>
      <c r="R1499" s="31">
        <f>IF(OR(J1499="",K1499=""),"",SUMPRODUCT(POISSON(Helper!$A$2:$A$122,J1499,FALSE)*POISSON(Helper!$B$2:$B$122,K1499,FALSE)*Helper!$D$2:$D$122))</f>
        <v/>
      </c>
      <c r="S1499" s="31">
        <f>IF(Q1499="","",1-Q1499-R1499)</f>
        <v/>
      </c>
      <c r="T1499" s="33">
        <f>IF(Q1499="","",3*Q1499+R1499)</f>
        <v/>
      </c>
      <c r="U1499" s="33">
        <f>IF(Q1499="","",3*S1499+R1499)</f>
        <v/>
      </c>
      <c r="V1499" s="24">
        <f>IF(OR(H1499="",I1499=""),"",IF(H1499&gt;I1499,3,IF(H1499=I1499,1,0)))</f>
        <v/>
      </c>
      <c r="W1499" s="24">
        <f>IF(OR(H1499="",I1499=""),"",IF(I1499&gt;H1499,3,IF(H1499=I1499,1,0)))</f>
        <v/>
      </c>
      <c r="X1499" s="24">
        <f>IF(OR(H1499="",I1499=""),0,1)</f>
        <v/>
      </c>
      <c r="Y1499" s="24" t="inlineStr">
        <is>
          <t>oddalerts.com</t>
        </is>
      </c>
    </row>
    <row r="1500">
      <c r="A1500" s="24" t="inlineStr">
        <is>
          <t>E3-Walsall-Grimsby</t>
        </is>
      </c>
      <c r="B1500" s="24" t="inlineStr">
        <is>
          <t>E3</t>
        </is>
      </c>
      <c r="C1500" s="24" t="inlineStr">
        <is>
          <t>League Two</t>
        </is>
      </c>
      <c r="D1500" s="24" t="n">
        <v>2</v>
      </c>
      <c r="E1500" s="29" t="n">
        <v>46256.52083333334</v>
      </c>
      <c r="F1500" s="24" t="inlineStr">
        <is>
          <t>Walsall</t>
        </is>
      </c>
      <c r="G1500" s="24" t="inlineStr">
        <is>
          <t>Grimsby</t>
        </is>
      </c>
      <c r="H1500" s="37" t="n">
        <v>0</v>
      </c>
      <c r="I1500" s="37" t="n">
        <v>0</v>
      </c>
      <c r="J1500" s="37" t="n">
        <v>2.03</v>
      </c>
      <c r="K1500" s="37" t="n">
        <v>1.09</v>
      </c>
      <c r="L1500" s="31" t="n">
        <v>0.374922815042921</v>
      </c>
      <c r="M1500" s="31" t="n">
        <v>0.2879605331886174</v>
      </c>
      <c r="N1500" s="31" t="n">
        <v>0.3371166517684616</v>
      </c>
      <c r="O1500" s="33">
        <f>3*L1500+M1500</f>
        <v/>
      </c>
      <c r="P1500" s="33">
        <f>3*N1500+M1500</f>
        <v/>
      </c>
      <c r="Q1500" s="31">
        <f>IF(OR(J1500="",K1500=""),"",SUMPRODUCT(POISSON(Helper!$A$2:$A$122,J1500,FALSE)*POISSON(Helper!$B$2:$B$122,K1500,FALSE)*Helper!$C$2:$C$122))</f>
        <v/>
      </c>
      <c r="R1500" s="31">
        <f>IF(OR(J1500="",K1500=""),"",SUMPRODUCT(POISSON(Helper!$A$2:$A$122,J1500,FALSE)*POISSON(Helper!$B$2:$B$122,K1500,FALSE)*Helper!$D$2:$D$122))</f>
        <v/>
      </c>
      <c r="S1500" s="31">
        <f>IF(Q1500="","",1-Q1500-R1500)</f>
        <v/>
      </c>
      <c r="T1500" s="33">
        <f>IF(Q1500="","",3*Q1500+R1500)</f>
        <v/>
      </c>
      <c r="U1500" s="33">
        <f>IF(Q1500="","",3*S1500+R1500)</f>
        <v/>
      </c>
      <c r="V1500" s="24">
        <f>IF(OR(H1500="",I1500=""),"",IF(H1500&gt;I1500,3,IF(H1500=I1500,1,0)))</f>
        <v/>
      </c>
      <c r="W1500" s="24">
        <f>IF(OR(H1500="",I1500=""),"",IF(I1500&gt;H1500,3,IF(H1500=I1500,1,0)))</f>
        <v/>
      </c>
      <c r="X1500" s="24">
        <f>IF(OR(H1500="",I1500=""),0,1)</f>
        <v/>
      </c>
      <c r="Y1500" s="24" t="inlineStr">
        <is>
          <t>oddalerts.com</t>
        </is>
      </c>
    </row>
    <row r="1501">
      <c r="A1501" s="24" t="inlineStr">
        <is>
          <t>E3-Colchest-Oldham</t>
        </is>
      </c>
      <c r="B1501" s="24" t="inlineStr">
        <is>
          <t>E3</t>
        </is>
      </c>
      <c r="C1501" s="24" t="inlineStr">
        <is>
          <t>League Two</t>
        </is>
      </c>
      <c r="D1501" s="24" t="n">
        <v>2</v>
      </c>
      <c r="E1501" s="29" t="n">
        <v>46256.625</v>
      </c>
      <c r="F1501" s="24" t="inlineStr">
        <is>
          <t>Colchester</t>
        </is>
      </c>
      <c r="G1501" s="24" t="inlineStr">
        <is>
          <t>Oldham</t>
        </is>
      </c>
      <c r="H1501" s="37" t="n">
        <v>2</v>
      </c>
      <c r="I1501" s="37" t="n">
        <v>1</v>
      </c>
      <c r="J1501" s="37" t="n">
        <v>2.48</v>
      </c>
      <c r="K1501" s="37" t="n">
        <v>0.42</v>
      </c>
      <c r="L1501" s="31" t="n">
        <v>0.3908581916886669</v>
      </c>
      <c r="M1501" s="31" t="n">
        <v>0.287124723971398</v>
      </c>
      <c r="N1501" s="31" t="n">
        <v>0.3220170843399351</v>
      </c>
      <c r="O1501" s="33">
        <f>3*L1501+M1501</f>
        <v/>
      </c>
      <c r="P1501" s="33">
        <f>3*N1501+M1501</f>
        <v/>
      </c>
      <c r="Q1501" s="31">
        <f>IF(OR(J1501="",K1501=""),"",SUMPRODUCT(POISSON(Helper!$A$2:$A$122,J1501,FALSE)*POISSON(Helper!$B$2:$B$122,K1501,FALSE)*Helper!$C$2:$C$122))</f>
        <v/>
      </c>
      <c r="R1501" s="31">
        <f>IF(OR(J1501="",K1501=""),"",SUMPRODUCT(POISSON(Helper!$A$2:$A$122,J1501,FALSE)*POISSON(Helper!$B$2:$B$122,K1501,FALSE)*Helper!$D$2:$D$122))</f>
        <v/>
      </c>
      <c r="S1501" s="31">
        <f>IF(Q1501="","",1-Q1501-R1501)</f>
        <v/>
      </c>
      <c r="T1501" s="33">
        <f>IF(Q1501="","",3*Q1501+R1501)</f>
        <v/>
      </c>
      <c r="U1501" s="33">
        <f>IF(Q1501="","",3*S1501+R1501)</f>
        <v/>
      </c>
      <c r="V1501" s="24">
        <f>IF(OR(H1501="",I1501=""),"",IF(H1501&gt;I1501,3,IF(H1501=I1501,1,0)))</f>
        <v/>
      </c>
      <c r="W1501" s="24">
        <f>IF(OR(H1501="",I1501=""),"",IF(I1501&gt;H1501,3,IF(H1501=I1501,1,0)))</f>
        <v/>
      </c>
      <c r="X1501" s="24">
        <f>IF(OR(H1501="",I1501=""),0,1)</f>
        <v/>
      </c>
      <c r="Y1501" s="24" t="inlineStr">
        <is>
          <t>oddalerts.com</t>
        </is>
      </c>
    </row>
    <row r="1502">
      <c r="A1502" s="24" t="inlineStr">
        <is>
          <t>E3-Crewe-Northamp</t>
        </is>
      </c>
      <c r="B1502" s="24" t="inlineStr">
        <is>
          <t>E3</t>
        </is>
      </c>
      <c r="C1502" s="24" t="inlineStr">
        <is>
          <t>League Two</t>
        </is>
      </c>
      <c r="D1502" s="24" t="n">
        <v>2</v>
      </c>
      <c r="E1502" s="29" t="n">
        <v>46256.625</v>
      </c>
      <c r="F1502" s="24" t="inlineStr">
        <is>
          <t>Crewe</t>
        </is>
      </c>
      <c r="G1502" s="24" t="inlineStr">
        <is>
          <t>Northampton</t>
        </is>
      </c>
      <c r="H1502" s="37" t="n">
        <v>1</v>
      </c>
      <c r="I1502" s="37" t="n">
        <v>0</v>
      </c>
      <c r="J1502" s="37" t="n">
        <v>0.8100000000000001</v>
      </c>
      <c r="K1502" s="37" t="n">
        <v>0.87</v>
      </c>
      <c r="L1502" s="31" t="n">
        <v>0.4047088421406949</v>
      </c>
      <c r="M1502" s="31" t="n">
        <v>0.2860206931037861</v>
      </c>
      <c r="N1502" s="31" t="n">
        <v>0.3092704647555189</v>
      </c>
      <c r="O1502" s="33">
        <f>3*L1502+M1502</f>
        <v/>
      </c>
      <c r="P1502" s="33">
        <f>3*N1502+M1502</f>
        <v/>
      </c>
      <c r="Q1502" s="31">
        <f>IF(OR(J1502="",K1502=""),"",SUMPRODUCT(POISSON(Helper!$A$2:$A$122,J1502,FALSE)*POISSON(Helper!$B$2:$B$122,K1502,FALSE)*Helper!$C$2:$C$122))</f>
        <v/>
      </c>
      <c r="R1502" s="31">
        <f>IF(OR(J1502="",K1502=""),"",SUMPRODUCT(POISSON(Helper!$A$2:$A$122,J1502,FALSE)*POISSON(Helper!$B$2:$B$122,K1502,FALSE)*Helper!$D$2:$D$122))</f>
        <v/>
      </c>
      <c r="S1502" s="31">
        <f>IF(Q1502="","",1-Q1502-R1502)</f>
        <v/>
      </c>
      <c r="T1502" s="33">
        <f>IF(Q1502="","",3*Q1502+R1502)</f>
        <v/>
      </c>
      <c r="U1502" s="33">
        <f>IF(Q1502="","",3*S1502+R1502)</f>
        <v/>
      </c>
      <c r="V1502" s="24">
        <f>IF(OR(H1502="",I1502=""),"",IF(H1502&gt;I1502,3,IF(H1502=I1502,1,0)))</f>
        <v/>
      </c>
      <c r="W1502" s="24">
        <f>IF(OR(H1502="",I1502=""),"",IF(I1502&gt;H1502,3,IF(H1502=I1502,1,0)))</f>
        <v/>
      </c>
      <c r="X1502" s="24">
        <f>IF(OR(H1502="",I1502=""),0,1)</f>
        <v/>
      </c>
      <c r="Y1502" s="24" t="inlineStr">
        <is>
          <t>oddalerts.com</t>
        </is>
      </c>
    </row>
    <row r="1503">
      <c r="A1503" s="24" t="inlineStr">
        <is>
          <t>E3-Exeter-Accringt</t>
        </is>
      </c>
      <c r="B1503" s="24" t="inlineStr">
        <is>
          <t>E3</t>
        </is>
      </c>
      <c r="C1503" s="24" t="inlineStr">
        <is>
          <t>League Two</t>
        </is>
      </c>
      <c r="D1503" s="24" t="n">
        <v>2</v>
      </c>
      <c r="E1503" s="29" t="n">
        <v>46256.625</v>
      </c>
      <c r="F1503" s="24" t="inlineStr">
        <is>
          <t>Exeter</t>
        </is>
      </c>
      <c r="G1503" s="24" t="inlineStr">
        <is>
          <t>Accrington</t>
        </is>
      </c>
      <c r="H1503" s="37" t="n">
        <v>2</v>
      </c>
      <c r="I1503" s="37" t="n">
        <v>0</v>
      </c>
      <c r="J1503" s="37" t="n">
        <v>2.15</v>
      </c>
      <c r="K1503" s="37" t="n">
        <v>0.85</v>
      </c>
      <c r="L1503" s="31" t="n">
        <v>0.4429496322865957</v>
      </c>
      <c r="M1503" s="31" t="n">
        <v>0.2812539150893352</v>
      </c>
      <c r="N1503" s="31" t="n">
        <v>0.2757964526240691</v>
      </c>
      <c r="O1503" s="33">
        <f>3*L1503+M1503</f>
        <v/>
      </c>
      <c r="P1503" s="33">
        <f>3*N1503+M1503</f>
        <v/>
      </c>
      <c r="Q1503" s="31">
        <f>IF(OR(J1503="",K1503=""),"",SUMPRODUCT(POISSON(Helper!$A$2:$A$122,J1503,FALSE)*POISSON(Helper!$B$2:$B$122,K1503,FALSE)*Helper!$C$2:$C$122))</f>
        <v/>
      </c>
      <c r="R1503" s="31">
        <f>IF(OR(J1503="",K1503=""),"",SUMPRODUCT(POISSON(Helper!$A$2:$A$122,J1503,FALSE)*POISSON(Helper!$B$2:$B$122,K1503,FALSE)*Helper!$D$2:$D$122))</f>
        <v/>
      </c>
      <c r="S1503" s="31">
        <f>IF(Q1503="","",1-Q1503-R1503)</f>
        <v/>
      </c>
      <c r="T1503" s="33">
        <f>IF(Q1503="","",3*Q1503+R1503)</f>
        <v/>
      </c>
      <c r="U1503" s="33">
        <f>IF(Q1503="","",3*S1503+R1503)</f>
        <v/>
      </c>
      <c r="V1503" s="24">
        <f>IF(OR(H1503="",I1503=""),"",IF(H1503&gt;I1503,3,IF(H1503=I1503,1,0)))</f>
        <v/>
      </c>
      <c r="W1503" s="24">
        <f>IF(OR(H1503="",I1503=""),"",IF(I1503&gt;H1503,3,IF(H1503=I1503,1,0)))</f>
        <v/>
      </c>
      <c r="X1503" s="24">
        <f>IF(OR(H1503="",I1503=""),0,1)</f>
        <v/>
      </c>
      <c r="Y1503" s="24" t="inlineStr">
        <is>
          <t>oddalerts.com</t>
        </is>
      </c>
    </row>
    <row r="1504">
      <c r="A1504" s="24" t="inlineStr">
        <is>
          <t>E3-Fleetwoo-Gillingh</t>
        </is>
      </c>
      <c r="B1504" s="24" t="inlineStr">
        <is>
          <t>E3</t>
        </is>
      </c>
      <c r="C1504" s="24" t="inlineStr">
        <is>
          <t>League Two</t>
        </is>
      </c>
      <c r="D1504" s="24" t="n">
        <v>2</v>
      </c>
      <c r="E1504" s="29" t="n">
        <v>46256.625</v>
      </c>
      <c r="F1504" s="24" t="inlineStr">
        <is>
          <t>Fleetwood</t>
        </is>
      </c>
      <c r="G1504" s="24" t="inlineStr">
        <is>
          <t>Gillingham</t>
        </is>
      </c>
      <c r="H1504" s="37" t="n">
        <v>0</v>
      </c>
      <c r="I1504" s="37" t="n">
        <v>0</v>
      </c>
      <c r="J1504" s="37" t="n">
        <v>0.82</v>
      </c>
      <c r="K1504" s="37" t="n">
        <v>1.15</v>
      </c>
      <c r="L1504" s="31" t="n">
        <v>0.3696332594669954</v>
      </c>
      <c r="M1504" s="31" t="n">
        <v>0.288131854333998</v>
      </c>
      <c r="N1504" s="31" t="n">
        <v>0.3422348861990066</v>
      </c>
      <c r="O1504" s="33">
        <f>3*L1504+M1504</f>
        <v/>
      </c>
      <c r="P1504" s="33">
        <f>3*N1504+M1504</f>
        <v/>
      </c>
      <c r="Q1504" s="31">
        <f>IF(OR(J1504="",K1504=""),"",SUMPRODUCT(POISSON(Helper!$A$2:$A$122,J1504,FALSE)*POISSON(Helper!$B$2:$B$122,K1504,FALSE)*Helper!$C$2:$C$122))</f>
        <v/>
      </c>
      <c r="R1504" s="31">
        <f>IF(OR(J1504="",K1504=""),"",SUMPRODUCT(POISSON(Helper!$A$2:$A$122,J1504,FALSE)*POISSON(Helper!$B$2:$B$122,K1504,FALSE)*Helper!$D$2:$D$122))</f>
        <v/>
      </c>
      <c r="S1504" s="31">
        <f>IF(Q1504="","",1-Q1504-R1504)</f>
        <v/>
      </c>
      <c r="T1504" s="33">
        <f>IF(Q1504="","",3*Q1504+R1504)</f>
        <v/>
      </c>
      <c r="U1504" s="33">
        <f>IF(Q1504="","",3*S1504+R1504)</f>
        <v/>
      </c>
      <c r="V1504" s="24">
        <f>IF(OR(H1504="",I1504=""),"",IF(H1504&gt;I1504,3,IF(H1504=I1504,1,0)))</f>
        <v/>
      </c>
      <c r="W1504" s="24">
        <f>IF(OR(H1504="",I1504=""),"",IF(I1504&gt;H1504,3,IF(H1504=I1504,1,0)))</f>
        <v/>
      </c>
      <c r="X1504" s="24">
        <f>IF(OR(H1504="",I1504=""),0,1)</f>
        <v/>
      </c>
      <c r="Y1504" s="24" t="inlineStr">
        <is>
          <t>oddalerts.com</t>
        </is>
      </c>
    </row>
    <row r="1505">
      <c r="A1505" s="24" t="inlineStr">
        <is>
          <t>E3-PortVale-Tranmere</t>
        </is>
      </c>
      <c r="B1505" s="24" t="inlineStr">
        <is>
          <t>E3</t>
        </is>
      </c>
      <c r="C1505" s="24" t="inlineStr">
        <is>
          <t>League Two</t>
        </is>
      </c>
      <c r="D1505" s="24" t="n">
        <v>2</v>
      </c>
      <c r="E1505" s="29" t="n">
        <v>46256.625</v>
      </c>
      <c r="F1505" s="24" t="inlineStr">
        <is>
          <t>Port Vale</t>
        </is>
      </c>
      <c r="G1505" s="24" t="inlineStr">
        <is>
          <t>Tranmere</t>
        </is>
      </c>
      <c r="H1505" s="37" t="n">
        <v>1</v>
      </c>
      <c r="I1505" s="37" t="n">
        <v>1</v>
      </c>
      <c r="J1505" s="37" t="n">
        <v>1.57</v>
      </c>
      <c r="K1505" s="37" t="n">
        <v>0.79</v>
      </c>
      <c r="L1505" s="31" t="n">
        <v>0.4850903088813669</v>
      </c>
      <c r="M1505" s="31" t="n">
        <v>0.2732903553632844</v>
      </c>
      <c r="N1505" s="31" t="n">
        <v>0.2416193357553487</v>
      </c>
      <c r="O1505" s="33">
        <f>3*L1505+M1505</f>
        <v/>
      </c>
      <c r="P1505" s="33">
        <f>3*N1505+M1505</f>
        <v/>
      </c>
      <c r="Q1505" s="31">
        <f>IF(OR(J1505="",K1505=""),"",SUMPRODUCT(POISSON(Helper!$A$2:$A$122,J1505,FALSE)*POISSON(Helper!$B$2:$B$122,K1505,FALSE)*Helper!$C$2:$C$122))</f>
        <v/>
      </c>
      <c r="R1505" s="31">
        <f>IF(OR(J1505="",K1505=""),"",SUMPRODUCT(POISSON(Helper!$A$2:$A$122,J1505,FALSE)*POISSON(Helper!$B$2:$B$122,K1505,FALSE)*Helper!$D$2:$D$122))</f>
        <v/>
      </c>
      <c r="S1505" s="31">
        <f>IF(Q1505="","",1-Q1505-R1505)</f>
        <v/>
      </c>
      <c r="T1505" s="33">
        <f>IF(Q1505="","",3*Q1505+R1505)</f>
        <v/>
      </c>
      <c r="U1505" s="33">
        <f>IF(Q1505="","",3*S1505+R1505)</f>
        <v/>
      </c>
      <c r="V1505" s="24">
        <f>IF(OR(H1505="",I1505=""),"",IF(H1505&gt;I1505,3,IF(H1505=I1505,1,0)))</f>
        <v/>
      </c>
      <c r="W1505" s="24">
        <f>IF(OR(H1505="",I1505=""),"",IF(I1505&gt;H1505,3,IF(H1505=I1505,1,0)))</f>
        <v/>
      </c>
      <c r="X1505" s="24">
        <f>IF(OR(H1505="",I1505=""),0,1)</f>
        <v/>
      </c>
      <c r="Y1505" s="24" t="inlineStr">
        <is>
          <t>oddalerts.com</t>
        </is>
      </c>
    </row>
    <row r="1506">
      <c r="A1506" s="24" t="inlineStr">
        <is>
          <t>E3-Rochdale-Crawley</t>
        </is>
      </c>
      <c r="B1506" s="24" t="inlineStr">
        <is>
          <t>E3</t>
        </is>
      </c>
      <c r="C1506" s="24" t="inlineStr">
        <is>
          <t>League Two</t>
        </is>
      </c>
      <c r="D1506" s="24" t="n">
        <v>2</v>
      </c>
      <c r="E1506" s="29" t="n">
        <v>46256.625</v>
      </c>
      <c r="F1506" s="24" t="inlineStr">
        <is>
          <t>Rochdale</t>
        </is>
      </c>
      <c r="G1506" s="24" t="inlineStr">
        <is>
          <t>Crawley</t>
        </is>
      </c>
      <c r="H1506" s="37" t="n">
        <v>1</v>
      </c>
      <c r="I1506" s="37" t="n">
        <v>2</v>
      </c>
      <c r="J1506" s="37" t="n">
        <v>0.88</v>
      </c>
      <c r="K1506" s="37" t="n">
        <v>2.1</v>
      </c>
      <c r="L1506" s="31" t="n">
        <v>0.4369264791964118</v>
      </c>
      <c r="M1506" s="31" t="n">
        <v>0.2821658151895262</v>
      </c>
      <c r="N1506" s="31" t="n">
        <v>0.280907705614062</v>
      </c>
      <c r="O1506" s="33">
        <f>3*L1506+M1506</f>
        <v/>
      </c>
      <c r="P1506" s="33">
        <f>3*N1506+M1506</f>
        <v/>
      </c>
      <c r="Q1506" s="31">
        <f>IF(OR(J1506="",K1506=""),"",SUMPRODUCT(POISSON(Helper!$A$2:$A$122,J1506,FALSE)*POISSON(Helper!$B$2:$B$122,K1506,FALSE)*Helper!$C$2:$C$122))</f>
        <v/>
      </c>
      <c r="R1506" s="31">
        <f>IF(OR(J1506="",K1506=""),"",SUMPRODUCT(POISSON(Helper!$A$2:$A$122,J1506,FALSE)*POISSON(Helper!$B$2:$B$122,K1506,FALSE)*Helper!$D$2:$D$122))</f>
        <v/>
      </c>
      <c r="S1506" s="31">
        <f>IF(Q1506="","",1-Q1506-R1506)</f>
        <v/>
      </c>
      <c r="T1506" s="33">
        <f>IF(Q1506="","",3*Q1506+R1506)</f>
        <v/>
      </c>
      <c r="U1506" s="33">
        <f>IF(Q1506="","",3*S1506+R1506)</f>
        <v/>
      </c>
      <c r="V1506" s="24">
        <f>IF(OR(H1506="",I1506=""),"",IF(H1506&gt;I1506,3,IF(H1506=I1506,1,0)))</f>
        <v/>
      </c>
      <c r="W1506" s="24">
        <f>IF(OR(H1506="",I1506=""),"",IF(I1506&gt;H1506,3,IF(H1506=I1506,1,0)))</f>
        <v/>
      </c>
      <c r="X1506" s="24">
        <f>IF(OR(H1506="",I1506=""),0,1)</f>
        <v/>
      </c>
      <c r="Y1506" s="24" t="inlineStr">
        <is>
          <t>oddalerts.com</t>
        </is>
      </c>
    </row>
    <row r="1507">
      <c r="A1507" s="24" t="inlineStr">
        <is>
          <t>E3-Rotherha-York</t>
        </is>
      </c>
      <c r="B1507" s="24" t="inlineStr">
        <is>
          <t>E3</t>
        </is>
      </c>
      <c r="C1507" s="24" t="inlineStr">
        <is>
          <t>League Two</t>
        </is>
      </c>
      <c r="D1507" s="24" t="n">
        <v>2</v>
      </c>
      <c r="E1507" s="29" t="n">
        <v>46256.625</v>
      </c>
      <c r="F1507" s="24" t="inlineStr">
        <is>
          <t>Rotherham</t>
        </is>
      </c>
      <c r="G1507" s="24" t="inlineStr">
        <is>
          <t>York</t>
        </is>
      </c>
      <c r="H1507" s="37" t="n">
        <v>1</v>
      </c>
      <c r="I1507" s="37" t="n">
        <v>1</v>
      </c>
      <c r="J1507" s="37" t="n">
        <v>0.83</v>
      </c>
      <c r="K1507" s="37" t="n">
        <v>2.19</v>
      </c>
      <c r="L1507" s="31" t="n">
        <v>0.3927936274775542</v>
      </c>
      <c r="M1507" s="31" t="n">
        <v>0.2869912156623119</v>
      </c>
      <c r="N1507" s="31" t="n">
        <v>0.3202151568601339</v>
      </c>
      <c r="O1507" s="33">
        <f>3*L1507+M1507</f>
        <v/>
      </c>
      <c r="P1507" s="33">
        <f>3*N1507+M1507</f>
        <v/>
      </c>
      <c r="Q1507" s="31">
        <f>IF(OR(J1507="",K1507=""),"",SUMPRODUCT(POISSON(Helper!$A$2:$A$122,J1507,FALSE)*POISSON(Helper!$B$2:$B$122,K1507,FALSE)*Helper!$C$2:$C$122))</f>
        <v/>
      </c>
      <c r="R1507" s="31">
        <f>IF(OR(J1507="",K1507=""),"",SUMPRODUCT(POISSON(Helper!$A$2:$A$122,J1507,FALSE)*POISSON(Helper!$B$2:$B$122,K1507,FALSE)*Helper!$D$2:$D$122))</f>
        <v/>
      </c>
      <c r="S1507" s="31">
        <f>IF(Q1507="","",1-Q1507-R1507)</f>
        <v/>
      </c>
      <c r="T1507" s="33">
        <f>IF(Q1507="","",3*Q1507+R1507)</f>
        <v/>
      </c>
      <c r="U1507" s="33">
        <f>IF(Q1507="","",3*S1507+R1507)</f>
        <v/>
      </c>
      <c r="V1507" s="24">
        <f>IF(OR(H1507="",I1507=""),"",IF(H1507&gt;I1507,3,IF(H1507=I1507,1,0)))</f>
        <v/>
      </c>
      <c r="W1507" s="24">
        <f>IF(OR(H1507="",I1507=""),"",IF(I1507&gt;H1507,3,IF(H1507=I1507,1,0)))</f>
        <v/>
      </c>
      <c r="X1507" s="24">
        <f>IF(OR(H1507="",I1507=""),0,1)</f>
        <v/>
      </c>
      <c r="Y1507" s="24" t="inlineStr">
        <is>
          <t>oddalerts.com</t>
        </is>
      </c>
    </row>
    <row r="1508">
      <c r="A1508" s="24" t="inlineStr">
        <is>
          <t>E3-Shrewsbu-Barnet</t>
        </is>
      </c>
      <c r="B1508" s="24" t="inlineStr">
        <is>
          <t>E3</t>
        </is>
      </c>
      <c r="C1508" s="24" t="inlineStr">
        <is>
          <t>League Two</t>
        </is>
      </c>
      <c r="D1508" s="24" t="n">
        <v>2</v>
      </c>
      <c r="E1508" s="29" t="n">
        <v>46256.625</v>
      </c>
      <c r="F1508" s="24" t="inlineStr">
        <is>
          <t>Shrewsbury</t>
        </is>
      </c>
      <c r="G1508" s="24" t="inlineStr">
        <is>
          <t>Barnet</t>
        </is>
      </c>
      <c r="H1508" s="37" t="n">
        <v>1</v>
      </c>
      <c r="I1508" s="37" t="n">
        <v>3</v>
      </c>
      <c r="J1508" s="37" t="n">
        <v>1.23</v>
      </c>
      <c r="K1508" s="37" t="n">
        <v>1.38</v>
      </c>
      <c r="L1508" s="31" t="n">
        <v>0.324215224653369</v>
      </c>
      <c r="M1508" s="31" t="n">
        <v>0.2872776994634625</v>
      </c>
      <c r="N1508" s="31" t="n">
        <v>0.3885070758831686</v>
      </c>
      <c r="O1508" s="33">
        <f>3*L1508+M1508</f>
        <v/>
      </c>
      <c r="P1508" s="33">
        <f>3*N1508+M1508</f>
        <v/>
      </c>
      <c r="Q1508" s="31">
        <f>IF(OR(J1508="",K1508=""),"",SUMPRODUCT(POISSON(Helper!$A$2:$A$122,J1508,FALSE)*POISSON(Helper!$B$2:$B$122,K1508,FALSE)*Helper!$C$2:$C$122))</f>
        <v/>
      </c>
      <c r="R1508" s="31">
        <f>IF(OR(J1508="",K1508=""),"",SUMPRODUCT(POISSON(Helper!$A$2:$A$122,J1508,FALSE)*POISSON(Helper!$B$2:$B$122,K1508,FALSE)*Helper!$D$2:$D$122))</f>
        <v/>
      </c>
      <c r="S1508" s="31">
        <f>IF(Q1508="","",1-Q1508-R1508)</f>
        <v/>
      </c>
      <c r="T1508" s="33">
        <f>IF(Q1508="","",3*Q1508+R1508)</f>
        <v/>
      </c>
      <c r="U1508" s="33">
        <f>IF(Q1508="","",3*S1508+R1508)</f>
        <v/>
      </c>
      <c r="V1508" s="24">
        <f>IF(OR(H1508="",I1508=""),"",IF(H1508&gt;I1508,3,IF(H1508=I1508,1,0)))</f>
        <v/>
      </c>
      <c r="W1508" s="24">
        <f>IF(OR(H1508="",I1508=""),"",IF(I1508&gt;H1508,3,IF(H1508=I1508,1,0)))</f>
        <v/>
      </c>
      <c r="X1508" s="24">
        <f>IF(OR(H1508="",I1508=""),0,1)</f>
        <v/>
      </c>
      <c r="Y1508" s="24" t="inlineStr">
        <is>
          <t>oddalerts.com</t>
        </is>
      </c>
    </row>
    <row r="1509">
      <c r="A1509" s="24" t="inlineStr">
        <is>
          <t>E3-Swindon-Cheltenh</t>
        </is>
      </c>
      <c r="B1509" s="24" t="inlineStr">
        <is>
          <t>E3</t>
        </is>
      </c>
      <c r="C1509" s="24" t="inlineStr">
        <is>
          <t>League Two</t>
        </is>
      </c>
      <c r="D1509" s="24" t="n">
        <v>2</v>
      </c>
      <c r="E1509" s="29" t="n">
        <v>46256.625</v>
      </c>
      <c r="F1509" s="24" t="inlineStr">
        <is>
          <t>Swindon</t>
        </is>
      </c>
      <c r="G1509" s="24" t="inlineStr">
        <is>
          <t>Cheltenham</t>
        </is>
      </c>
      <c r="H1509" s="37" t="n">
        <v>2</v>
      </c>
      <c r="I1509" s="37" t="n">
        <v>1</v>
      </c>
      <c r="J1509" s="37" t="n">
        <v>0.77</v>
      </c>
      <c r="K1509" s="37" t="n">
        <v>1.14</v>
      </c>
      <c r="L1509" s="31" t="n">
        <v>0.4781151787253586</v>
      </c>
      <c r="M1509" s="31" t="n">
        <v>0.2747941493423343</v>
      </c>
      <c r="N1509" s="31" t="n">
        <v>0.2470906719323072</v>
      </c>
      <c r="O1509" s="33">
        <f>3*L1509+M1509</f>
        <v/>
      </c>
      <c r="P1509" s="33">
        <f>3*N1509+M1509</f>
        <v/>
      </c>
      <c r="Q1509" s="31">
        <f>IF(OR(J1509="",K1509=""),"",SUMPRODUCT(POISSON(Helper!$A$2:$A$122,J1509,FALSE)*POISSON(Helper!$B$2:$B$122,K1509,FALSE)*Helper!$C$2:$C$122))</f>
        <v/>
      </c>
      <c r="R1509" s="31">
        <f>IF(OR(J1509="",K1509=""),"",SUMPRODUCT(POISSON(Helper!$A$2:$A$122,J1509,FALSE)*POISSON(Helper!$B$2:$B$122,K1509,FALSE)*Helper!$D$2:$D$122))</f>
        <v/>
      </c>
      <c r="S1509" s="31">
        <f>IF(Q1509="","",1-Q1509-R1509)</f>
        <v/>
      </c>
      <c r="T1509" s="33">
        <f>IF(Q1509="","",3*Q1509+R1509)</f>
        <v/>
      </c>
      <c r="U1509" s="33">
        <f>IF(Q1509="","",3*S1509+R1509)</f>
        <v/>
      </c>
      <c r="V1509" s="24">
        <f>IF(OR(H1509="",I1509=""),"",IF(H1509&gt;I1509,3,IF(H1509=I1509,1,0)))</f>
        <v/>
      </c>
      <c r="W1509" s="24">
        <f>IF(OR(H1509="",I1509=""),"",IF(I1509&gt;H1509,3,IF(H1509=I1509,1,0)))</f>
        <v/>
      </c>
      <c r="X1509" s="24">
        <f>IF(OR(H1509="",I1509=""),0,1)</f>
        <v/>
      </c>
      <c r="Y1509" s="24" t="inlineStr">
        <is>
          <t>oddalerts.com</t>
        </is>
      </c>
    </row>
    <row r="1510">
      <c r="A1510" s="24" t="inlineStr">
        <is>
          <t>E3-Barnet-Cheltenh</t>
        </is>
      </c>
      <c r="B1510" s="24" t="inlineStr">
        <is>
          <t>E3</t>
        </is>
      </c>
      <c r="C1510" s="24" t="inlineStr">
        <is>
          <t>League Two</t>
        </is>
      </c>
      <c r="D1510" s="24" t="n">
        <v>3</v>
      </c>
      <c r="E1510" s="29" t="n">
        <v>46263.52083333334</v>
      </c>
      <c r="F1510" s="24" t="inlineStr">
        <is>
          <t>Barnet</t>
        </is>
      </c>
      <c r="G1510" s="24" t="inlineStr">
        <is>
          <t>Cheltenham</t>
        </is>
      </c>
      <c r="H1510" s="37" t="n">
        <v>2</v>
      </c>
      <c r="I1510" s="37" t="n">
        <v>2</v>
      </c>
      <c r="J1510" s="37" t="n">
        <v>1.98</v>
      </c>
      <c r="K1510" s="37" t="n">
        <v>1.21</v>
      </c>
      <c r="L1510" s="31" t="n">
        <v>0.5191712519161855</v>
      </c>
      <c r="M1510" s="31" t="n">
        <v>0.2649377666226197</v>
      </c>
      <c r="N1510" s="31" t="n">
        <v>0.2158909814611948</v>
      </c>
      <c r="O1510" s="33">
        <f>3*L1510+M1510</f>
        <v/>
      </c>
      <c r="P1510" s="33">
        <f>3*N1510+M1510</f>
        <v/>
      </c>
      <c r="Q1510" s="31">
        <f>IF(OR(J1510="",K1510=""),"",SUMPRODUCT(POISSON(Helper!$A$2:$A$122,J1510,FALSE)*POISSON(Helper!$B$2:$B$122,K1510,FALSE)*Helper!$C$2:$C$122))</f>
        <v/>
      </c>
      <c r="R1510" s="31">
        <f>IF(OR(J1510="",K1510=""),"",SUMPRODUCT(POISSON(Helper!$A$2:$A$122,J1510,FALSE)*POISSON(Helper!$B$2:$B$122,K1510,FALSE)*Helper!$D$2:$D$122))</f>
        <v/>
      </c>
      <c r="S1510" s="31">
        <f>IF(Q1510="","",1-Q1510-R1510)</f>
        <v/>
      </c>
      <c r="T1510" s="33">
        <f>IF(Q1510="","",3*Q1510+R1510)</f>
        <v/>
      </c>
      <c r="U1510" s="33">
        <f>IF(Q1510="","",3*S1510+R1510)</f>
        <v/>
      </c>
      <c r="V1510" s="24">
        <f>IF(OR(H1510="",I1510=""),"",IF(H1510&gt;I1510,3,IF(H1510=I1510,1,0)))</f>
        <v/>
      </c>
      <c r="W1510" s="24">
        <f>IF(OR(H1510="",I1510=""),"",IF(I1510&gt;H1510,3,IF(H1510=I1510,1,0)))</f>
        <v/>
      </c>
      <c r="X1510" s="24">
        <f>IF(OR(H1510="",I1510=""),0,1)</f>
        <v/>
      </c>
      <c r="Y1510" s="24" t="inlineStr">
        <is>
          <t>oddalerts.com</t>
        </is>
      </c>
    </row>
    <row r="1511">
      <c r="A1511" s="24" t="inlineStr">
        <is>
          <t>E3-PortVale-Crewe</t>
        </is>
      </c>
      <c r="B1511" s="24" t="inlineStr">
        <is>
          <t>E3</t>
        </is>
      </c>
      <c r="C1511" s="24" t="inlineStr">
        <is>
          <t>League Two</t>
        </is>
      </c>
      <c r="D1511" s="24" t="n">
        <v>3</v>
      </c>
      <c r="E1511" s="29" t="n">
        <v>46263.52083333334</v>
      </c>
      <c r="F1511" s="24" t="inlineStr">
        <is>
          <t>Port Vale</t>
        </is>
      </c>
      <c r="G1511" s="24" t="inlineStr">
        <is>
          <t>Crewe</t>
        </is>
      </c>
      <c r="H1511" s="37" t="n">
        <v>0</v>
      </c>
      <c r="I1511" s="37" t="n">
        <v>0</v>
      </c>
      <c r="J1511" s="37" t="n">
        <v>0.99</v>
      </c>
      <c r="K1511" s="37" t="n">
        <v>1.25</v>
      </c>
      <c r="L1511" s="31" t="n">
        <v>0.454136952571399</v>
      </c>
      <c r="M1511" s="31" t="n">
        <v>0.279406480233256</v>
      </c>
      <c r="N1511" s="31" t="n">
        <v>0.266456567195345</v>
      </c>
      <c r="O1511" s="33">
        <f>3*L1511+M1511</f>
        <v/>
      </c>
      <c r="P1511" s="33">
        <f>3*N1511+M1511</f>
        <v/>
      </c>
      <c r="Q1511" s="31">
        <f>IF(OR(J1511="",K1511=""),"",SUMPRODUCT(POISSON(Helper!$A$2:$A$122,J1511,FALSE)*POISSON(Helper!$B$2:$B$122,K1511,FALSE)*Helper!$C$2:$C$122))</f>
        <v/>
      </c>
      <c r="R1511" s="31">
        <f>IF(OR(J1511="",K1511=""),"",SUMPRODUCT(POISSON(Helper!$A$2:$A$122,J1511,FALSE)*POISSON(Helper!$B$2:$B$122,K1511,FALSE)*Helper!$D$2:$D$122))</f>
        <v/>
      </c>
      <c r="S1511" s="31">
        <f>IF(Q1511="","",1-Q1511-R1511)</f>
        <v/>
      </c>
      <c r="T1511" s="33">
        <f>IF(Q1511="","",3*Q1511+R1511)</f>
        <v/>
      </c>
      <c r="U1511" s="33">
        <f>IF(Q1511="","",3*S1511+R1511)</f>
        <v/>
      </c>
      <c r="V1511" s="24">
        <f>IF(OR(H1511="",I1511=""),"",IF(H1511&gt;I1511,3,IF(H1511=I1511,1,0)))</f>
        <v/>
      </c>
      <c r="W1511" s="24">
        <f>IF(OR(H1511="",I1511=""),"",IF(I1511&gt;H1511,3,IF(H1511=I1511,1,0)))</f>
        <v/>
      </c>
      <c r="X1511" s="24">
        <f>IF(OR(H1511="",I1511=""),0,1)</f>
        <v/>
      </c>
      <c r="Y1511" s="24" t="inlineStr">
        <is>
          <t>oddalerts.com</t>
        </is>
      </c>
    </row>
    <row r="1512">
      <c r="A1512" s="24" t="inlineStr">
        <is>
          <t>E3-Rotherha-Chesterf</t>
        </is>
      </c>
      <c r="B1512" s="24" t="inlineStr">
        <is>
          <t>E3</t>
        </is>
      </c>
      <c r="C1512" s="24" t="inlineStr">
        <is>
          <t>League Two</t>
        </is>
      </c>
      <c r="D1512" s="24" t="n">
        <v>3</v>
      </c>
      <c r="E1512" s="29" t="n">
        <v>46263.54166666666</v>
      </c>
      <c r="F1512" s="24" t="inlineStr">
        <is>
          <t>Rotherham</t>
        </is>
      </c>
      <c r="G1512" s="24" t="inlineStr">
        <is>
          <t>Chesterfield</t>
        </is>
      </c>
      <c r="H1512" s="37" t="n">
        <v>2</v>
      </c>
      <c r="I1512" s="37" t="n">
        <v>1</v>
      </c>
      <c r="J1512" s="37" t="n">
        <v>2.52</v>
      </c>
      <c r="K1512" s="37" t="n">
        <v>1.1</v>
      </c>
      <c r="L1512" s="31" t="n">
        <v>0.3849927278232208</v>
      </c>
      <c r="M1512" s="31" t="n">
        <v>0.2874873956165658</v>
      </c>
      <c r="N1512" s="31" t="n">
        <v>0.3275198765602134</v>
      </c>
      <c r="O1512" s="33">
        <f>3*L1512+M1512</f>
        <v/>
      </c>
      <c r="P1512" s="33">
        <f>3*N1512+M1512</f>
        <v/>
      </c>
      <c r="Q1512" s="31">
        <f>IF(OR(J1512="",K1512=""),"",SUMPRODUCT(POISSON(Helper!$A$2:$A$122,J1512,FALSE)*POISSON(Helper!$B$2:$B$122,K1512,FALSE)*Helper!$C$2:$C$122))</f>
        <v/>
      </c>
      <c r="R1512" s="31">
        <f>IF(OR(J1512="",K1512=""),"",SUMPRODUCT(POISSON(Helper!$A$2:$A$122,J1512,FALSE)*POISSON(Helper!$B$2:$B$122,K1512,FALSE)*Helper!$D$2:$D$122))</f>
        <v/>
      </c>
      <c r="S1512" s="31">
        <f>IF(Q1512="","",1-Q1512-R1512)</f>
        <v/>
      </c>
      <c r="T1512" s="33">
        <f>IF(Q1512="","",3*Q1512+R1512)</f>
        <v/>
      </c>
      <c r="U1512" s="33">
        <f>IF(Q1512="","",3*S1512+R1512)</f>
        <v/>
      </c>
      <c r="V1512" s="24">
        <f>IF(OR(H1512="",I1512=""),"",IF(H1512&gt;I1512,3,IF(H1512=I1512,1,0)))</f>
        <v/>
      </c>
      <c r="W1512" s="24">
        <f>IF(OR(H1512="",I1512=""),"",IF(I1512&gt;H1512,3,IF(H1512=I1512,1,0)))</f>
        <v/>
      </c>
      <c r="X1512" s="24">
        <f>IF(OR(H1512="",I1512=""),0,1)</f>
        <v/>
      </c>
      <c r="Y1512" s="24" t="inlineStr">
        <is>
          <t>oddalerts.com</t>
        </is>
      </c>
    </row>
    <row r="1513">
      <c r="A1513" s="24" t="inlineStr">
        <is>
          <t>E3-Colchest-Rochdale</t>
        </is>
      </c>
      <c r="B1513" s="24" t="inlineStr">
        <is>
          <t>E3</t>
        </is>
      </c>
      <c r="C1513" s="24" t="inlineStr">
        <is>
          <t>League Two</t>
        </is>
      </c>
      <c r="D1513" s="24" t="n">
        <v>3</v>
      </c>
      <c r="E1513" s="29" t="n">
        <v>46263.625</v>
      </c>
      <c r="F1513" s="24" t="inlineStr">
        <is>
          <t>Colchester</t>
        </is>
      </c>
      <c r="G1513" s="24" t="inlineStr">
        <is>
          <t>Rochdale</t>
        </is>
      </c>
      <c r="H1513" s="37" t="n">
        <v>1</v>
      </c>
      <c r="I1513" s="37" t="n">
        <v>0</v>
      </c>
      <c r="J1513" s="37" t="n">
        <v>1.38</v>
      </c>
      <c r="K1513" s="37" t="n">
        <v>1.11</v>
      </c>
      <c r="L1513" s="31" t="n">
        <v>0.4273223262663018</v>
      </c>
      <c r="M1513" s="31" t="n">
        <v>0.2834975497896874</v>
      </c>
      <c r="N1513" s="31" t="n">
        <v>0.2891801239440107</v>
      </c>
      <c r="O1513" s="33">
        <f>3*L1513+M1513</f>
        <v/>
      </c>
      <c r="P1513" s="33">
        <f>3*N1513+M1513</f>
        <v/>
      </c>
      <c r="Q1513" s="31">
        <f>IF(OR(J1513="",K1513=""),"",SUMPRODUCT(POISSON(Helper!$A$2:$A$122,J1513,FALSE)*POISSON(Helper!$B$2:$B$122,K1513,FALSE)*Helper!$C$2:$C$122))</f>
        <v/>
      </c>
      <c r="R1513" s="31">
        <f>IF(OR(J1513="",K1513=""),"",SUMPRODUCT(POISSON(Helper!$A$2:$A$122,J1513,FALSE)*POISSON(Helper!$B$2:$B$122,K1513,FALSE)*Helper!$D$2:$D$122))</f>
        <v/>
      </c>
      <c r="S1513" s="31">
        <f>IF(Q1513="","",1-Q1513-R1513)</f>
        <v/>
      </c>
      <c r="T1513" s="33">
        <f>IF(Q1513="","",3*Q1513+R1513)</f>
        <v/>
      </c>
      <c r="U1513" s="33">
        <f>IF(Q1513="","",3*S1513+R1513)</f>
        <v/>
      </c>
      <c r="V1513" s="24">
        <f>IF(OR(H1513="",I1513=""),"",IF(H1513&gt;I1513,3,IF(H1513=I1513,1,0)))</f>
        <v/>
      </c>
      <c r="W1513" s="24">
        <f>IF(OR(H1513="",I1513=""),"",IF(I1513&gt;H1513,3,IF(H1513=I1513,1,0)))</f>
        <v/>
      </c>
      <c r="X1513" s="24">
        <f>IF(OR(H1513="",I1513=""),0,1)</f>
        <v/>
      </c>
      <c r="Y1513" s="24" t="inlineStr">
        <is>
          <t>oddalerts.com</t>
        </is>
      </c>
    </row>
    <row r="1514">
      <c r="A1514" s="24" t="inlineStr">
        <is>
          <t>E3-Crawley-BristolR</t>
        </is>
      </c>
      <c r="B1514" s="24" t="inlineStr">
        <is>
          <t>E3</t>
        </is>
      </c>
      <c r="C1514" s="24" t="inlineStr">
        <is>
          <t>League Two</t>
        </is>
      </c>
      <c r="D1514" s="24" t="n">
        <v>3</v>
      </c>
      <c r="E1514" s="29" t="n">
        <v>46263.625</v>
      </c>
      <c r="F1514" s="24" t="inlineStr">
        <is>
          <t>Crawley</t>
        </is>
      </c>
      <c r="G1514" s="24" t="inlineStr">
        <is>
          <t>Bristol Rovers</t>
        </is>
      </c>
      <c r="H1514" s="37" t="n">
        <v>0</v>
      </c>
      <c r="I1514" s="37" t="n">
        <v>2</v>
      </c>
      <c r="J1514" s="37" t="n">
        <v>0.8100000000000001</v>
      </c>
      <c r="K1514" s="37" t="n">
        <v>2.88</v>
      </c>
      <c r="L1514" s="31" t="n">
        <v>0.3095518769157191</v>
      </c>
      <c r="M1514" s="31" t="n">
        <v>0.2860491303444353</v>
      </c>
      <c r="N1514" s="31" t="n">
        <v>0.4043989927398456</v>
      </c>
      <c r="O1514" s="33">
        <f>3*L1514+M1514</f>
        <v/>
      </c>
      <c r="P1514" s="33">
        <f>3*N1514+M1514</f>
        <v/>
      </c>
      <c r="Q1514" s="31">
        <f>IF(OR(J1514="",K1514=""),"",SUMPRODUCT(POISSON(Helper!$A$2:$A$122,J1514,FALSE)*POISSON(Helper!$B$2:$B$122,K1514,FALSE)*Helper!$C$2:$C$122))</f>
        <v/>
      </c>
      <c r="R1514" s="31">
        <f>IF(OR(J1514="",K1514=""),"",SUMPRODUCT(POISSON(Helper!$A$2:$A$122,J1514,FALSE)*POISSON(Helper!$B$2:$B$122,K1514,FALSE)*Helper!$D$2:$D$122))</f>
        <v/>
      </c>
      <c r="S1514" s="31">
        <f>IF(Q1514="","",1-Q1514-R1514)</f>
        <v/>
      </c>
      <c r="T1514" s="33">
        <f>IF(Q1514="","",3*Q1514+R1514)</f>
        <v/>
      </c>
      <c r="U1514" s="33">
        <f>IF(Q1514="","",3*S1514+R1514)</f>
        <v/>
      </c>
      <c r="V1514" s="24">
        <f>IF(OR(H1514="",I1514=""),"",IF(H1514&gt;I1514,3,IF(H1514=I1514,1,0)))</f>
        <v/>
      </c>
      <c r="W1514" s="24">
        <f>IF(OR(H1514="",I1514=""),"",IF(I1514&gt;H1514,3,IF(H1514=I1514,1,0)))</f>
        <v/>
      </c>
      <c r="X1514" s="24">
        <f>IF(OR(H1514="",I1514=""),0,1)</f>
        <v/>
      </c>
      <c r="Y1514" s="24" t="inlineStr">
        <is>
          <t>oddalerts.com</t>
        </is>
      </c>
    </row>
    <row r="1515">
      <c r="A1515" s="24" t="inlineStr">
        <is>
          <t>E3-Gillingh-Northamp</t>
        </is>
      </c>
      <c r="B1515" s="24" t="inlineStr">
        <is>
          <t>E3</t>
        </is>
      </c>
      <c r="C1515" s="24" t="inlineStr">
        <is>
          <t>League Two</t>
        </is>
      </c>
      <c r="D1515" s="24" t="n">
        <v>3</v>
      </c>
      <c r="E1515" s="29" t="n">
        <v>46263.625</v>
      </c>
      <c r="F1515" s="24" t="inlineStr">
        <is>
          <t>Gillingham</t>
        </is>
      </c>
      <c r="G1515" s="24" t="inlineStr">
        <is>
          <t>Northampton</t>
        </is>
      </c>
      <c r="H1515" s="37" t="n">
        <v>1</v>
      </c>
      <c r="I1515" s="37" t="n">
        <v>1</v>
      </c>
      <c r="J1515" s="37" t="n">
        <v>0.82</v>
      </c>
      <c r="K1515" s="37" t="n">
        <v>0.27</v>
      </c>
      <c r="L1515" s="31" t="n">
        <v>0.4153457226371549</v>
      </c>
      <c r="M1515" s="31" t="n">
        <v>0.284942878610509</v>
      </c>
      <c r="N1515" s="31" t="n">
        <v>0.2997113987523361</v>
      </c>
      <c r="O1515" s="33">
        <f>3*L1515+M1515</f>
        <v/>
      </c>
      <c r="P1515" s="33">
        <f>3*N1515+M1515</f>
        <v/>
      </c>
      <c r="Q1515" s="31">
        <f>IF(OR(J1515="",K1515=""),"",SUMPRODUCT(POISSON(Helper!$A$2:$A$122,J1515,FALSE)*POISSON(Helper!$B$2:$B$122,K1515,FALSE)*Helper!$C$2:$C$122))</f>
        <v/>
      </c>
      <c r="R1515" s="31">
        <f>IF(OR(J1515="",K1515=""),"",SUMPRODUCT(POISSON(Helper!$A$2:$A$122,J1515,FALSE)*POISSON(Helper!$B$2:$B$122,K1515,FALSE)*Helper!$D$2:$D$122))</f>
        <v/>
      </c>
      <c r="S1515" s="31">
        <f>IF(Q1515="","",1-Q1515-R1515)</f>
        <v/>
      </c>
      <c r="T1515" s="33">
        <f>IF(Q1515="","",3*Q1515+R1515)</f>
        <v/>
      </c>
      <c r="U1515" s="33">
        <f>IF(Q1515="","",3*S1515+R1515)</f>
        <v/>
      </c>
      <c r="V1515" s="24">
        <f>IF(OR(H1515="",I1515=""),"",IF(H1515&gt;I1515,3,IF(H1515=I1515,1,0)))</f>
        <v/>
      </c>
      <c r="W1515" s="24">
        <f>IF(OR(H1515="",I1515=""),"",IF(I1515&gt;H1515,3,IF(H1515=I1515,1,0)))</f>
        <v/>
      </c>
      <c r="X1515" s="24">
        <f>IF(OR(H1515="",I1515=""),0,1)</f>
        <v/>
      </c>
      <c r="Y1515" s="24" t="inlineStr">
        <is>
          <t>oddalerts.com</t>
        </is>
      </c>
    </row>
    <row r="1516">
      <c r="A1516" s="24" t="inlineStr">
        <is>
          <t>E3-Grimsby-Fleetwoo</t>
        </is>
      </c>
      <c r="B1516" s="24" t="inlineStr">
        <is>
          <t>E3</t>
        </is>
      </c>
      <c r="C1516" s="24" t="inlineStr">
        <is>
          <t>League Two</t>
        </is>
      </c>
      <c r="D1516" s="24" t="n">
        <v>3</v>
      </c>
      <c r="E1516" s="29" t="n">
        <v>46263.625</v>
      </c>
      <c r="F1516" s="24" t="inlineStr">
        <is>
          <t>Grimsby</t>
        </is>
      </c>
      <c r="G1516" s="24" t="inlineStr">
        <is>
          <t>Fleetwood</t>
        </is>
      </c>
      <c r="H1516" s="37" t="n">
        <v>2</v>
      </c>
      <c r="I1516" s="37" t="n">
        <v>2</v>
      </c>
      <c r="J1516" s="37" t="n">
        <v>2.4</v>
      </c>
      <c r="K1516" s="37" t="n">
        <v>1.18</v>
      </c>
      <c r="L1516" s="31" t="n">
        <v>0.4840936211138833</v>
      </c>
      <c r="M1516" s="31" t="n">
        <v>0.2735096151603644</v>
      </c>
      <c r="N1516" s="31" t="n">
        <v>0.2423967637257523</v>
      </c>
      <c r="O1516" s="33">
        <f>3*L1516+M1516</f>
        <v/>
      </c>
      <c r="P1516" s="33">
        <f>3*N1516+M1516</f>
        <v/>
      </c>
      <c r="Q1516" s="31">
        <f>IF(OR(J1516="",K1516=""),"",SUMPRODUCT(POISSON(Helper!$A$2:$A$122,J1516,FALSE)*POISSON(Helper!$B$2:$B$122,K1516,FALSE)*Helper!$C$2:$C$122))</f>
        <v/>
      </c>
      <c r="R1516" s="31">
        <f>IF(OR(J1516="",K1516=""),"",SUMPRODUCT(POISSON(Helper!$A$2:$A$122,J1516,FALSE)*POISSON(Helper!$B$2:$B$122,K1516,FALSE)*Helper!$D$2:$D$122))</f>
        <v/>
      </c>
      <c r="S1516" s="31">
        <f>IF(Q1516="","",1-Q1516-R1516)</f>
        <v/>
      </c>
      <c r="T1516" s="33">
        <f>IF(Q1516="","",3*Q1516+R1516)</f>
        <v/>
      </c>
      <c r="U1516" s="33">
        <f>IF(Q1516="","",3*S1516+R1516)</f>
        <v/>
      </c>
      <c r="V1516" s="24">
        <f>IF(OR(H1516="",I1516=""),"",IF(H1516&gt;I1516,3,IF(H1516=I1516,1,0)))</f>
        <v/>
      </c>
      <c r="W1516" s="24">
        <f>IF(OR(H1516="",I1516=""),"",IF(I1516&gt;H1516,3,IF(H1516=I1516,1,0)))</f>
        <v/>
      </c>
      <c r="X1516" s="24">
        <f>IF(OR(H1516="",I1516=""),0,1)</f>
        <v/>
      </c>
      <c r="Y1516" s="24" t="inlineStr">
        <is>
          <t>oddalerts.com</t>
        </is>
      </c>
    </row>
    <row r="1517">
      <c r="A1517" s="24" t="inlineStr">
        <is>
          <t>E3-Newport-Tranmere</t>
        </is>
      </c>
      <c r="B1517" s="24" t="inlineStr">
        <is>
          <t>E3</t>
        </is>
      </c>
      <c r="C1517" s="24" t="inlineStr">
        <is>
          <t>League Two</t>
        </is>
      </c>
      <c r="D1517" s="24" t="n">
        <v>3</v>
      </c>
      <c r="E1517" s="29" t="n">
        <v>46263.625</v>
      </c>
      <c r="F1517" s="24" t="inlineStr">
        <is>
          <t>Newport</t>
        </is>
      </c>
      <c r="G1517" s="24" t="inlineStr">
        <is>
          <t>Tranmere</t>
        </is>
      </c>
      <c r="H1517" s="37" t="n">
        <v>2</v>
      </c>
      <c r="I1517" s="37" t="n">
        <v>2</v>
      </c>
      <c r="J1517" s="37" t="n">
        <v>1.76</v>
      </c>
      <c r="K1517" s="37" t="n">
        <v>1.51</v>
      </c>
      <c r="L1517" s="31" t="n">
        <v>0.3534362223234733</v>
      </c>
      <c r="M1517" s="31" t="n">
        <v>0.2883154955436082</v>
      </c>
      <c r="N1517" s="31" t="n">
        <v>0.3582482821329185</v>
      </c>
      <c r="O1517" s="33">
        <f>3*L1517+M1517</f>
        <v/>
      </c>
      <c r="P1517" s="33">
        <f>3*N1517+M1517</f>
        <v/>
      </c>
      <c r="Q1517" s="31">
        <f>IF(OR(J1517="",K1517=""),"",SUMPRODUCT(POISSON(Helper!$A$2:$A$122,J1517,FALSE)*POISSON(Helper!$B$2:$B$122,K1517,FALSE)*Helper!$C$2:$C$122))</f>
        <v/>
      </c>
      <c r="R1517" s="31">
        <f>IF(OR(J1517="",K1517=""),"",SUMPRODUCT(POISSON(Helper!$A$2:$A$122,J1517,FALSE)*POISSON(Helper!$B$2:$B$122,K1517,FALSE)*Helper!$D$2:$D$122))</f>
        <v/>
      </c>
      <c r="S1517" s="31">
        <f>IF(Q1517="","",1-Q1517-R1517)</f>
        <v/>
      </c>
      <c r="T1517" s="33">
        <f>IF(Q1517="","",3*Q1517+R1517)</f>
        <v/>
      </c>
      <c r="U1517" s="33">
        <f>IF(Q1517="","",3*S1517+R1517)</f>
        <v/>
      </c>
      <c r="V1517" s="24">
        <f>IF(OR(H1517="",I1517=""),"",IF(H1517&gt;I1517,3,IF(H1517=I1517,1,0)))</f>
        <v/>
      </c>
      <c r="W1517" s="24">
        <f>IF(OR(H1517="",I1517=""),"",IF(I1517&gt;H1517,3,IF(H1517=I1517,1,0)))</f>
        <v/>
      </c>
      <c r="X1517" s="24">
        <f>IF(OR(H1517="",I1517=""),0,1)</f>
        <v/>
      </c>
      <c r="Y1517" s="24" t="inlineStr">
        <is>
          <t>oddalerts.com</t>
        </is>
      </c>
    </row>
    <row r="1518">
      <c r="A1518" s="24" t="inlineStr">
        <is>
          <t>E3-Oldham-Swindon</t>
        </is>
      </c>
      <c r="B1518" s="24" t="inlineStr">
        <is>
          <t>E3</t>
        </is>
      </c>
      <c r="C1518" s="24" t="inlineStr">
        <is>
          <t>League Two</t>
        </is>
      </c>
      <c r="D1518" s="24" t="n">
        <v>3</v>
      </c>
      <c r="E1518" s="29" t="n">
        <v>46263.625</v>
      </c>
      <c r="F1518" s="24" t="inlineStr">
        <is>
          <t>Oldham</t>
        </is>
      </c>
      <c r="G1518" s="24" t="inlineStr">
        <is>
          <t>Swindon</t>
        </is>
      </c>
      <c r="H1518" s="37" t="n">
        <v>3</v>
      </c>
      <c r="I1518" s="37" t="n">
        <v>0</v>
      </c>
      <c r="J1518" s="37" t="n">
        <v>3.05</v>
      </c>
      <c r="K1518" s="37" t="n">
        <v>0.21</v>
      </c>
      <c r="L1518" s="31" t="n">
        <v>0.419423791176891</v>
      </c>
      <c r="M1518" s="31" t="n">
        <v>0.2844779657430099</v>
      </c>
      <c r="N1518" s="31" t="n">
        <v>0.2960982430800991</v>
      </c>
      <c r="O1518" s="33">
        <f>3*L1518+M1518</f>
        <v/>
      </c>
      <c r="P1518" s="33">
        <f>3*N1518+M1518</f>
        <v/>
      </c>
      <c r="Q1518" s="31">
        <f>IF(OR(J1518="",K1518=""),"",SUMPRODUCT(POISSON(Helper!$A$2:$A$122,J1518,FALSE)*POISSON(Helper!$B$2:$B$122,K1518,FALSE)*Helper!$C$2:$C$122))</f>
        <v/>
      </c>
      <c r="R1518" s="31">
        <f>IF(OR(J1518="",K1518=""),"",SUMPRODUCT(POISSON(Helper!$A$2:$A$122,J1518,FALSE)*POISSON(Helper!$B$2:$B$122,K1518,FALSE)*Helper!$D$2:$D$122))</f>
        <v/>
      </c>
      <c r="S1518" s="31">
        <f>IF(Q1518="","",1-Q1518-R1518)</f>
        <v/>
      </c>
      <c r="T1518" s="33">
        <f>IF(Q1518="","",3*Q1518+R1518)</f>
        <v/>
      </c>
      <c r="U1518" s="33">
        <f>IF(Q1518="","",3*S1518+R1518)</f>
        <v/>
      </c>
      <c r="V1518" s="24">
        <f>IF(OR(H1518="",I1518=""),"",IF(H1518&gt;I1518,3,IF(H1518=I1518,1,0)))</f>
        <v/>
      </c>
      <c r="W1518" s="24">
        <f>IF(OR(H1518="",I1518=""),"",IF(I1518&gt;H1518,3,IF(H1518=I1518,1,0)))</f>
        <v/>
      </c>
      <c r="X1518" s="24">
        <f>IF(OR(H1518="",I1518=""),0,1)</f>
        <v/>
      </c>
      <c r="Y1518" s="24" t="inlineStr">
        <is>
          <t>oddalerts.com</t>
        </is>
      </c>
    </row>
    <row r="1519">
      <c r="A1519" s="24" t="inlineStr">
        <is>
          <t>E3-Shrewsbu-Salford</t>
        </is>
      </c>
      <c r="B1519" s="24" t="inlineStr">
        <is>
          <t>E3</t>
        </is>
      </c>
      <c r="C1519" s="24" t="inlineStr">
        <is>
          <t>League Two</t>
        </is>
      </c>
      <c r="D1519" s="24" t="n">
        <v>3</v>
      </c>
      <c r="E1519" s="29" t="n">
        <v>46263.625</v>
      </c>
      <c r="F1519" s="24" t="inlineStr">
        <is>
          <t>Shrewsbury</t>
        </is>
      </c>
      <c r="G1519" s="24" t="inlineStr">
        <is>
          <t>Salford</t>
        </is>
      </c>
      <c r="H1519" s="37" t="n">
        <v>1</v>
      </c>
      <c r="I1519" s="37" t="n">
        <v>0</v>
      </c>
      <c r="J1519" s="37" t="n">
        <v>1</v>
      </c>
      <c r="K1519" s="37" t="n">
        <v>0.74</v>
      </c>
      <c r="L1519" s="31" t="n">
        <v>0.2781481335325101</v>
      </c>
      <c r="M1519" s="31" t="n">
        <v>0.2816820510935523</v>
      </c>
      <c r="N1519" s="31" t="n">
        <v>0.4401698153739376</v>
      </c>
      <c r="O1519" s="33">
        <f>3*L1519+M1519</f>
        <v/>
      </c>
      <c r="P1519" s="33">
        <f>3*N1519+M1519</f>
        <v/>
      </c>
      <c r="Q1519" s="31">
        <f>IF(OR(J1519="",K1519=""),"",SUMPRODUCT(POISSON(Helper!$A$2:$A$122,J1519,FALSE)*POISSON(Helper!$B$2:$B$122,K1519,FALSE)*Helper!$C$2:$C$122))</f>
        <v/>
      </c>
      <c r="R1519" s="31">
        <f>IF(OR(J1519="",K1519=""),"",SUMPRODUCT(POISSON(Helper!$A$2:$A$122,J1519,FALSE)*POISSON(Helper!$B$2:$B$122,K1519,FALSE)*Helper!$D$2:$D$122))</f>
        <v/>
      </c>
      <c r="S1519" s="31">
        <f>IF(Q1519="","",1-Q1519-R1519)</f>
        <v/>
      </c>
      <c r="T1519" s="33">
        <f>IF(Q1519="","",3*Q1519+R1519)</f>
        <v/>
      </c>
      <c r="U1519" s="33">
        <f>IF(Q1519="","",3*S1519+R1519)</f>
        <v/>
      </c>
      <c r="V1519" s="24">
        <f>IF(OR(H1519="",I1519=""),"",IF(H1519&gt;I1519,3,IF(H1519=I1519,1,0)))</f>
        <v/>
      </c>
      <c r="W1519" s="24">
        <f>IF(OR(H1519="",I1519=""),"",IF(I1519&gt;H1519,3,IF(H1519=I1519,1,0)))</f>
        <v/>
      </c>
      <c r="X1519" s="24">
        <f>IF(OR(H1519="",I1519=""),0,1)</f>
        <v/>
      </c>
      <c r="Y1519" s="24" t="inlineStr">
        <is>
          <t>oddalerts.com</t>
        </is>
      </c>
    </row>
    <row r="1520">
      <c r="A1520" s="24" t="inlineStr">
        <is>
          <t>E3-Walsall-Accringt</t>
        </is>
      </c>
      <c r="B1520" s="24" t="inlineStr">
        <is>
          <t>E3</t>
        </is>
      </c>
      <c r="C1520" s="24" t="inlineStr">
        <is>
          <t>League Two</t>
        </is>
      </c>
      <c r="D1520" s="24" t="n">
        <v>3</v>
      </c>
      <c r="E1520" s="29" t="n">
        <v>46263.625</v>
      </c>
      <c r="F1520" s="24" t="inlineStr">
        <is>
          <t>Walsall</t>
        </is>
      </c>
      <c r="G1520" s="24" t="inlineStr">
        <is>
          <t>Accrington</t>
        </is>
      </c>
      <c r="H1520" s="37" t="n">
        <v>3</v>
      </c>
      <c r="I1520" s="37" t="n">
        <v>2</v>
      </c>
      <c r="J1520" s="37" t="n">
        <v>2.63</v>
      </c>
      <c r="K1520" s="37" t="n">
        <v>2.37</v>
      </c>
      <c r="L1520" s="31" t="n">
        <v>0.4806273953765361</v>
      </c>
      <c r="M1520" s="31" t="n">
        <v>0.2742607927721419</v>
      </c>
      <c r="N1520" s="31" t="n">
        <v>0.245111811851322</v>
      </c>
      <c r="O1520" s="33">
        <f>3*L1520+M1520</f>
        <v/>
      </c>
      <c r="P1520" s="33">
        <f>3*N1520+M1520</f>
        <v/>
      </c>
      <c r="Q1520" s="31">
        <f>IF(OR(J1520="",K1520=""),"",SUMPRODUCT(POISSON(Helper!$A$2:$A$122,J1520,FALSE)*POISSON(Helper!$B$2:$B$122,K1520,FALSE)*Helper!$C$2:$C$122))</f>
        <v/>
      </c>
      <c r="R1520" s="31">
        <f>IF(OR(J1520="",K1520=""),"",SUMPRODUCT(POISSON(Helper!$A$2:$A$122,J1520,FALSE)*POISSON(Helper!$B$2:$B$122,K1520,FALSE)*Helper!$D$2:$D$122))</f>
        <v/>
      </c>
      <c r="S1520" s="31">
        <f>IF(Q1520="","",1-Q1520-R1520)</f>
        <v/>
      </c>
      <c r="T1520" s="33">
        <f>IF(Q1520="","",3*Q1520+R1520)</f>
        <v/>
      </c>
      <c r="U1520" s="33">
        <f>IF(Q1520="","",3*S1520+R1520)</f>
        <v/>
      </c>
      <c r="V1520" s="24">
        <f>IF(OR(H1520="",I1520=""),"",IF(H1520&gt;I1520,3,IF(H1520=I1520,1,0)))</f>
        <v/>
      </c>
      <c r="W1520" s="24">
        <f>IF(OR(H1520="",I1520=""),"",IF(I1520&gt;H1520,3,IF(H1520=I1520,1,0)))</f>
        <v/>
      </c>
      <c r="X1520" s="24">
        <f>IF(OR(H1520="",I1520=""),0,1)</f>
        <v/>
      </c>
      <c r="Y1520" s="24" t="inlineStr">
        <is>
          <t>oddalerts.com</t>
        </is>
      </c>
    </row>
    <row r="1521">
      <c r="A1521" s="24" t="inlineStr">
        <is>
          <t>E3-York-Exeter</t>
        </is>
      </c>
      <c r="B1521" s="24" t="inlineStr">
        <is>
          <t>E3</t>
        </is>
      </c>
      <c r="C1521" s="24" t="inlineStr">
        <is>
          <t>League Two</t>
        </is>
      </c>
      <c r="D1521" s="24" t="n">
        <v>3</v>
      </c>
      <c r="E1521" s="29" t="n">
        <v>46263.625</v>
      </c>
      <c r="F1521" s="24" t="inlineStr">
        <is>
          <t>York</t>
        </is>
      </c>
      <c r="G1521" s="24" t="inlineStr">
        <is>
          <t>Exeter</t>
        </is>
      </c>
      <c r="H1521" s="37" t="n">
        <v>2</v>
      </c>
      <c r="I1521" s="37" t="n">
        <v>1</v>
      </c>
      <c r="J1521" s="37" t="n">
        <v>1.38</v>
      </c>
      <c r="K1521" s="37" t="n">
        <v>1.17</v>
      </c>
      <c r="L1521" s="31" t="n">
        <v>0.4694806071433122</v>
      </c>
      <c r="M1521" s="31" t="n">
        <v>0.2765556196108013</v>
      </c>
      <c r="N1521" s="31" t="n">
        <v>0.2539637732458865</v>
      </c>
      <c r="O1521" s="33">
        <f>3*L1521+M1521</f>
        <v/>
      </c>
      <c r="P1521" s="33">
        <f>3*N1521+M1521</f>
        <v/>
      </c>
      <c r="Q1521" s="31">
        <f>IF(OR(J1521="",K1521=""),"",SUMPRODUCT(POISSON(Helper!$A$2:$A$122,J1521,FALSE)*POISSON(Helper!$B$2:$B$122,K1521,FALSE)*Helper!$C$2:$C$122))</f>
        <v/>
      </c>
      <c r="R1521" s="31">
        <f>IF(OR(J1521="",K1521=""),"",SUMPRODUCT(POISSON(Helper!$A$2:$A$122,J1521,FALSE)*POISSON(Helper!$B$2:$B$122,K1521,FALSE)*Helper!$D$2:$D$122))</f>
        <v/>
      </c>
      <c r="S1521" s="31">
        <f>IF(Q1521="","",1-Q1521-R1521)</f>
        <v/>
      </c>
      <c r="T1521" s="33">
        <f>IF(Q1521="","",3*Q1521+R1521)</f>
        <v/>
      </c>
      <c r="U1521" s="33">
        <f>IF(Q1521="","",3*S1521+R1521)</f>
        <v/>
      </c>
      <c r="V1521" s="24">
        <f>IF(OR(H1521="",I1521=""),"",IF(H1521&gt;I1521,3,IF(H1521=I1521,1,0)))</f>
        <v/>
      </c>
      <c r="W1521" s="24">
        <f>IF(OR(H1521="",I1521=""),"",IF(I1521&gt;H1521,3,IF(H1521=I1521,1,0)))</f>
        <v/>
      </c>
      <c r="X1521" s="24">
        <f>IF(OR(H1521="",I1521=""),0,1)</f>
        <v/>
      </c>
      <c r="Y1521" s="24" t="inlineStr">
        <is>
          <t>oddalerts.com</t>
        </is>
      </c>
    </row>
    <row r="1522">
      <c r="A1522" s="24" t="inlineStr">
        <is>
          <t>E3-Accringt-Grimsby</t>
        </is>
      </c>
      <c r="B1522" s="24" t="inlineStr">
        <is>
          <t>E3</t>
        </is>
      </c>
      <c r="C1522" s="24" t="inlineStr">
        <is>
          <t>League Two</t>
        </is>
      </c>
      <c r="D1522" s="24" t="n">
        <v>4</v>
      </c>
      <c r="E1522" s="29" t="n">
        <v>46266.82291666666</v>
      </c>
      <c r="F1522" s="24" t="inlineStr">
        <is>
          <t>Accrington</t>
        </is>
      </c>
      <c r="G1522" s="24" t="inlineStr">
        <is>
          <t>Grimsby</t>
        </is>
      </c>
      <c r="H1522" s="37" t="n">
        <v>2</v>
      </c>
      <c r="I1522" s="37" t="n">
        <v>2</v>
      </c>
      <c r="J1522" s="37" t="n">
        <v>1.83</v>
      </c>
      <c r="K1522" s="37" t="n">
        <v>2.31</v>
      </c>
      <c r="L1522" s="31" t="n">
        <v>0.3081538697428945</v>
      </c>
      <c r="M1522" s="31" t="n">
        <v>0.2859060214961814</v>
      </c>
      <c r="N1522" s="31" t="n">
        <v>0.4059401087609241</v>
      </c>
      <c r="O1522" s="33">
        <f>3*L1522+M1522</f>
        <v/>
      </c>
      <c r="P1522" s="33">
        <f>3*N1522+M1522</f>
        <v/>
      </c>
      <c r="Q1522" s="31">
        <f>IF(OR(J1522="",K1522=""),"",SUMPRODUCT(POISSON(Helper!$A$2:$A$122,J1522,FALSE)*POISSON(Helper!$B$2:$B$122,K1522,FALSE)*Helper!$C$2:$C$122))</f>
        <v/>
      </c>
      <c r="R1522" s="31">
        <f>IF(OR(J1522="",K1522=""),"",SUMPRODUCT(POISSON(Helper!$A$2:$A$122,J1522,FALSE)*POISSON(Helper!$B$2:$B$122,K1522,FALSE)*Helper!$D$2:$D$122))</f>
        <v/>
      </c>
      <c r="S1522" s="31">
        <f>IF(Q1522="","",1-Q1522-R1522)</f>
        <v/>
      </c>
      <c r="T1522" s="33">
        <f>IF(Q1522="","",3*Q1522+R1522)</f>
        <v/>
      </c>
      <c r="U1522" s="33">
        <f>IF(Q1522="","",3*S1522+R1522)</f>
        <v/>
      </c>
      <c r="V1522" s="24">
        <f>IF(OR(H1522="",I1522=""),"",IF(H1522&gt;I1522,3,IF(H1522=I1522,1,0)))</f>
        <v/>
      </c>
      <c r="W1522" s="24">
        <f>IF(OR(H1522="",I1522=""),"",IF(I1522&gt;H1522,3,IF(H1522=I1522,1,0)))</f>
        <v/>
      </c>
      <c r="X1522" s="24">
        <f>IF(OR(H1522="",I1522=""),0,1)</f>
        <v/>
      </c>
      <c r="Y1522" s="24" t="inlineStr">
        <is>
          <t>oddalerts.com</t>
        </is>
      </c>
    </row>
    <row r="1523">
      <c r="A1523" s="24" t="inlineStr">
        <is>
          <t>E3-BristolR-Colchest</t>
        </is>
      </c>
      <c r="B1523" s="24" t="inlineStr">
        <is>
          <t>E3</t>
        </is>
      </c>
      <c r="C1523" s="24" t="inlineStr">
        <is>
          <t>League Two</t>
        </is>
      </c>
      <c r="D1523" s="24" t="n">
        <v>4</v>
      </c>
      <c r="E1523" s="29" t="n">
        <v>46266.82291666666</v>
      </c>
      <c r="F1523" s="24" t="inlineStr">
        <is>
          <t>Bristol Rovers</t>
        </is>
      </c>
      <c r="G1523" s="24" t="inlineStr">
        <is>
          <t>Colchester</t>
        </is>
      </c>
      <c r="H1523" s="37" t="n">
        <v>2</v>
      </c>
      <c r="I1523" s="37" t="n">
        <v>0</v>
      </c>
      <c r="J1523" s="37" t="n">
        <v>2.64</v>
      </c>
      <c r="K1523" s="37" t="n">
        <v>1.12</v>
      </c>
      <c r="L1523" s="31" t="n">
        <v>0.4655282721677146</v>
      </c>
      <c r="M1523" s="31" t="n">
        <v>0.2773244510619142</v>
      </c>
      <c r="N1523" s="31" t="n">
        <v>0.2571472767703711</v>
      </c>
      <c r="O1523" s="33">
        <f>3*L1523+M1523</f>
        <v/>
      </c>
      <c r="P1523" s="33">
        <f>3*N1523+M1523</f>
        <v/>
      </c>
      <c r="Q1523" s="31">
        <f>IF(OR(J1523="",K1523=""),"",SUMPRODUCT(POISSON(Helper!$A$2:$A$122,J1523,FALSE)*POISSON(Helper!$B$2:$B$122,K1523,FALSE)*Helper!$C$2:$C$122))</f>
        <v/>
      </c>
      <c r="R1523" s="31">
        <f>IF(OR(J1523="",K1523=""),"",SUMPRODUCT(POISSON(Helper!$A$2:$A$122,J1523,FALSE)*POISSON(Helper!$B$2:$B$122,K1523,FALSE)*Helper!$D$2:$D$122))</f>
        <v/>
      </c>
      <c r="S1523" s="31">
        <f>IF(Q1523="","",1-Q1523-R1523)</f>
        <v/>
      </c>
      <c r="T1523" s="33">
        <f>IF(Q1523="","",3*Q1523+R1523)</f>
        <v/>
      </c>
      <c r="U1523" s="33">
        <f>IF(Q1523="","",3*S1523+R1523)</f>
        <v/>
      </c>
      <c r="V1523" s="24">
        <f>IF(OR(H1523="",I1523=""),"",IF(H1523&gt;I1523,3,IF(H1523=I1523,1,0)))</f>
        <v/>
      </c>
      <c r="W1523" s="24">
        <f>IF(OR(H1523="",I1523=""),"",IF(I1523&gt;H1523,3,IF(H1523=I1523,1,0)))</f>
        <v/>
      </c>
      <c r="X1523" s="24">
        <f>IF(OR(H1523="",I1523=""),0,1)</f>
        <v/>
      </c>
      <c r="Y1523" s="24" t="inlineStr">
        <is>
          <t>oddalerts.com</t>
        </is>
      </c>
    </row>
    <row r="1524">
      <c r="A1524" s="24" t="inlineStr">
        <is>
          <t>E3-Cheltenh-York</t>
        </is>
      </c>
      <c r="B1524" s="24" t="inlineStr">
        <is>
          <t>E3</t>
        </is>
      </c>
      <c r="C1524" s="24" t="inlineStr">
        <is>
          <t>League Two</t>
        </is>
      </c>
      <c r="D1524" s="24" t="n">
        <v>4</v>
      </c>
      <c r="E1524" s="29" t="n">
        <v>46266.82291666666</v>
      </c>
      <c r="F1524" s="24" t="inlineStr">
        <is>
          <t>Cheltenham</t>
        </is>
      </c>
      <c r="G1524" s="24" t="inlineStr">
        <is>
          <t>York</t>
        </is>
      </c>
      <c r="H1524" s="37" t="n">
        <v>3</v>
      </c>
      <c r="I1524" s="37" t="n">
        <v>2</v>
      </c>
      <c r="J1524" s="37" t="n">
        <v>1.78</v>
      </c>
      <c r="K1524" s="37" t="n">
        <v>2.12</v>
      </c>
      <c r="L1524" s="31" t="n">
        <v>0.3219331832489325</v>
      </c>
      <c r="M1524" s="31" t="n">
        <v>0.2871186701107513</v>
      </c>
      <c r="N1524" s="31" t="n">
        <v>0.3909481466403162</v>
      </c>
      <c r="O1524" s="33">
        <f>3*L1524+M1524</f>
        <v/>
      </c>
      <c r="P1524" s="33">
        <f>3*N1524+M1524</f>
        <v/>
      </c>
      <c r="Q1524" s="31">
        <f>IF(OR(J1524="",K1524=""),"",SUMPRODUCT(POISSON(Helper!$A$2:$A$122,J1524,FALSE)*POISSON(Helper!$B$2:$B$122,K1524,FALSE)*Helper!$C$2:$C$122))</f>
        <v/>
      </c>
      <c r="R1524" s="31">
        <f>IF(OR(J1524="",K1524=""),"",SUMPRODUCT(POISSON(Helper!$A$2:$A$122,J1524,FALSE)*POISSON(Helper!$B$2:$B$122,K1524,FALSE)*Helper!$D$2:$D$122))</f>
        <v/>
      </c>
      <c r="S1524" s="31">
        <f>IF(Q1524="","",1-Q1524-R1524)</f>
        <v/>
      </c>
      <c r="T1524" s="33">
        <f>IF(Q1524="","",3*Q1524+R1524)</f>
        <v/>
      </c>
      <c r="U1524" s="33">
        <f>IF(Q1524="","",3*S1524+R1524)</f>
        <v/>
      </c>
      <c r="V1524" s="24">
        <f>IF(OR(H1524="",I1524=""),"",IF(H1524&gt;I1524,3,IF(H1524=I1524,1,0)))</f>
        <v/>
      </c>
      <c r="W1524" s="24">
        <f>IF(OR(H1524="",I1524=""),"",IF(I1524&gt;H1524,3,IF(H1524=I1524,1,0)))</f>
        <v/>
      </c>
      <c r="X1524" s="24">
        <f>IF(OR(H1524="",I1524=""),0,1)</f>
        <v/>
      </c>
      <c r="Y1524" s="24" t="inlineStr">
        <is>
          <t>oddalerts.com</t>
        </is>
      </c>
    </row>
    <row r="1525">
      <c r="A1525" s="24" t="inlineStr">
        <is>
          <t>E3-Chesterf-Gillingh</t>
        </is>
      </c>
      <c r="B1525" s="24" t="inlineStr">
        <is>
          <t>E3</t>
        </is>
      </c>
      <c r="C1525" s="24" t="inlineStr">
        <is>
          <t>League Two</t>
        </is>
      </c>
      <c r="D1525" s="24" t="n">
        <v>4</v>
      </c>
      <c r="E1525" s="29" t="n">
        <v>46266.82291666666</v>
      </c>
      <c r="F1525" s="24" t="inlineStr">
        <is>
          <t>Chesterfield</t>
        </is>
      </c>
      <c r="G1525" s="24" t="inlineStr">
        <is>
          <t>Gillingham</t>
        </is>
      </c>
      <c r="H1525" s="37" t="n">
        <v>1</v>
      </c>
      <c r="I1525" s="37" t="n">
        <v>1</v>
      </c>
      <c r="J1525" s="37" t="n">
        <v>2.2</v>
      </c>
      <c r="K1525" s="37" t="n">
        <v>0.89</v>
      </c>
      <c r="L1525" s="31" t="n">
        <v>0.4410045991049995</v>
      </c>
      <c r="M1525" s="31" t="n">
        <v>0.2815547869817169</v>
      </c>
      <c r="N1525" s="31" t="n">
        <v>0.2774406139132837</v>
      </c>
      <c r="O1525" s="33">
        <f>3*L1525+M1525</f>
        <v/>
      </c>
      <c r="P1525" s="33">
        <f>3*N1525+M1525</f>
        <v/>
      </c>
      <c r="Q1525" s="31">
        <f>IF(OR(J1525="",K1525=""),"",SUMPRODUCT(POISSON(Helper!$A$2:$A$122,J1525,FALSE)*POISSON(Helper!$B$2:$B$122,K1525,FALSE)*Helper!$C$2:$C$122))</f>
        <v/>
      </c>
      <c r="R1525" s="31">
        <f>IF(OR(J1525="",K1525=""),"",SUMPRODUCT(POISSON(Helper!$A$2:$A$122,J1525,FALSE)*POISSON(Helper!$B$2:$B$122,K1525,FALSE)*Helper!$D$2:$D$122))</f>
        <v/>
      </c>
      <c r="S1525" s="31">
        <f>IF(Q1525="","",1-Q1525-R1525)</f>
        <v/>
      </c>
      <c r="T1525" s="33">
        <f>IF(Q1525="","",3*Q1525+R1525)</f>
        <v/>
      </c>
      <c r="U1525" s="33">
        <f>IF(Q1525="","",3*S1525+R1525)</f>
        <v/>
      </c>
      <c r="V1525" s="24">
        <f>IF(OR(H1525="",I1525=""),"",IF(H1525&gt;I1525,3,IF(H1525=I1525,1,0)))</f>
        <v/>
      </c>
      <c r="W1525" s="24">
        <f>IF(OR(H1525="",I1525=""),"",IF(I1525&gt;H1525,3,IF(H1525=I1525,1,0)))</f>
        <v/>
      </c>
      <c r="X1525" s="24">
        <f>IF(OR(H1525="",I1525=""),0,1)</f>
        <v/>
      </c>
      <c r="Y1525" s="24" t="inlineStr">
        <is>
          <t>oddalerts.com</t>
        </is>
      </c>
    </row>
    <row r="1526">
      <c r="A1526" s="24" t="inlineStr">
        <is>
          <t>E3-Crewe-Walsall</t>
        </is>
      </c>
      <c r="B1526" s="24" t="inlineStr">
        <is>
          <t>E3</t>
        </is>
      </c>
      <c r="C1526" s="24" t="inlineStr">
        <is>
          <t>League Two</t>
        </is>
      </c>
      <c r="D1526" s="24" t="n">
        <v>4</v>
      </c>
      <c r="E1526" s="29" t="n">
        <v>46266.82291666666</v>
      </c>
      <c r="F1526" s="24" t="inlineStr">
        <is>
          <t>Crewe</t>
        </is>
      </c>
      <c r="G1526" s="24" t="inlineStr">
        <is>
          <t>Walsall</t>
        </is>
      </c>
      <c r="H1526" s="37" t="n">
        <v>2</v>
      </c>
      <c r="I1526" s="37" t="n">
        <v>2</v>
      </c>
      <c r="J1526" s="37" t="n">
        <v>2.04</v>
      </c>
      <c r="K1526" s="37" t="n">
        <v>1.86</v>
      </c>
      <c r="L1526" s="31" t="n">
        <v>0.3968466608281834</v>
      </c>
      <c r="M1526" s="31" t="n">
        <v>0.2866896261497744</v>
      </c>
      <c r="N1526" s="31" t="n">
        <v>0.3164637130220421</v>
      </c>
      <c r="O1526" s="33">
        <f>3*L1526+M1526</f>
        <v/>
      </c>
      <c r="P1526" s="33">
        <f>3*N1526+M1526</f>
        <v/>
      </c>
      <c r="Q1526" s="31">
        <f>IF(OR(J1526="",K1526=""),"",SUMPRODUCT(POISSON(Helper!$A$2:$A$122,J1526,FALSE)*POISSON(Helper!$B$2:$B$122,K1526,FALSE)*Helper!$C$2:$C$122))</f>
        <v/>
      </c>
      <c r="R1526" s="31">
        <f>IF(OR(J1526="",K1526=""),"",SUMPRODUCT(POISSON(Helper!$A$2:$A$122,J1526,FALSE)*POISSON(Helper!$B$2:$B$122,K1526,FALSE)*Helper!$D$2:$D$122))</f>
        <v/>
      </c>
      <c r="S1526" s="31">
        <f>IF(Q1526="","",1-Q1526-R1526)</f>
        <v/>
      </c>
      <c r="T1526" s="33">
        <f>IF(Q1526="","",3*Q1526+R1526)</f>
        <v/>
      </c>
      <c r="U1526" s="33">
        <f>IF(Q1526="","",3*S1526+R1526)</f>
        <v/>
      </c>
      <c r="V1526" s="24">
        <f>IF(OR(H1526="",I1526=""),"",IF(H1526&gt;I1526,3,IF(H1526=I1526,1,0)))</f>
        <v/>
      </c>
      <c r="W1526" s="24">
        <f>IF(OR(H1526="",I1526=""),"",IF(I1526&gt;H1526,3,IF(H1526=I1526,1,0)))</f>
        <v/>
      </c>
      <c r="X1526" s="24">
        <f>IF(OR(H1526="",I1526=""),0,1)</f>
        <v/>
      </c>
      <c r="Y1526" s="24" t="inlineStr">
        <is>
          <t>oddalerts.com</t>
        </is>
      </c>
    </row>
    <row r="1527">
      <c r="A1527" s="24" t="inlineStr">
        <is>
          <t>E3-Exeter-Barnet</t>
        </is>
      </c>
      <c r="B1527" s="24" t="inlineStr">
        <is>
          <t>E3</t>
        </is>
      </c>
      <c r="C1527" s="24" t="inlineStr">
        <is>
          <t>League Two</t>
        </is>
      </c>
      <c r="D1527" s="24" t="n">
        <v>4</v>
      </c>
      <c r="E1527" s="29" t="n">
        <v>46266.82291666666</v>
      </c>
      <c r="F1527" s="24" t="inlineStr">
        <is>
          <t>Exeter</t>
        </is>
      </c>
      <c r="G1527" s="24" t="inlineStr">
        <is>
          <t>Barnet</t>
        </is>
      </c>
      <c r="H1527" s="37" t="n">
        <v>1</v>
      </c>
      <c r="I1527" s="37" t="n">
        <v>1</v>
      </c>
      <c r="J1527" s="37" t="n">
        <v>1.21</v>
      </c>
      <c r="K1527" s="37" t="n">
        <v>0.62</v>
      </c>
      <c r="L1527" s="31" t="n">
        <v>0.3323060588250553</v>
      </c>
      <c r="M1527" s="31" t="n">
        <v>0.287748396876585</v>
      </c>
      <c r="N1527" s="31" t="n">
        <v>0.3799455442983597</v>
      </c>
      <c r="O1527" s="33">
        <f>3*L1527+M1527</f>
        <v/>
      </c>
      <c r="P1527" s="33">
        <f>3*N1527+M1527</f>
        <v/>
      </c>
      <c r="Q1527" s="31">
        <f>IF(OR(J1527="",K1527=""),"",SUMPRODUCT(POISSON(Helper!$A$2:$A$122,J1527,FALSE)*POISSON(Helper!$B$2:$B$122,K1527,FALSE)*Helper!$C$2:$C$122))</f>
        <v/>
      </c>
      <c r="R1527" s="31">
        <f>IF(OR(J1527="",K1527=""),"",SUMPRODUCT(POISSON(Helper!$A$2:$A$122,J1527,FALSE)*POISSON(Helper!$B$2:$B$122,K1527,FALSE)*Helper!$D$2:$D$122))</f>
        <v/>
      </c>
      <c r="S1527" s="31">
        <f>IF(Q1527="","",1-Q1527-R1527)</f>
        <v/>
      </c>
      <c r="T1527" s="33">
        <f>IF(Q1527="","",3*Q1527+R1527)</f>
        <v/>
      </c>
      <c r="U1527" s="33">
        <f>IF(Q1527="","",3*S1527+R1527)</f>
        <v/>
      </c>
      <c r="V1527" s="24">
        <f>IF(OR(H1527="",I1527=""),"",IF(H1527&gt;I1527,3,IF(H1527=I1527,1,0)))</f>
        <v/>
      </c>
      <c r="W1527" s="24">
        <f>IF(OR(H1527="",I1527=""),"",IF(I1527&gt;H1527,3,IF(H1527=I1527,1,0)))</f>
        <v/>
      </c>
      <c r="X1527" s="24">
        <f>IF(OR(H1527="",I1527=""),0,1)</f>
        <v/>
      </c>
      <c r="Y1527" s="24" t="inlineStr">
        <is>
          <t>oddalerts.com</t>
        </is>
      </c>
    </row>
    <row r="1528">
      <c r="A1528" s="24" t="inlineStr">
        <is>
          <t>E3-Fleetwoo-Oldham</t>
        </is>
      </c>
      <c r="B1528" s="24" t="inlineStr">
        <is>
          <t>E3</t>
        </is>
      </c>
      <c r="C1528" s="24" t="inlineStr">
        <is>
          <t>League Two</t>
        </is>
      </c>
      <c r="D1528" s="24" t="n">
        <v>4</v>
      </c>
      <c r="E1528" s="29" t="n">
        <v>46266.82291666666</v>
      </c>
      <c r="F1528" s="24" t="inlineStr">
        <is>
          <t>Fleetwood</t>
        </is>
      </c>
      <c r="G1528" s="24" t="inlineStr">
        <is>
          <t>Oldham</t>
        </is>
      </c>
      <c r="H1528" s="37" t="n">
        <v>1</v>
      </c>
      <c r="I1528" s="37" t="n">
        <v>1</v>
      </c>
      <c r="J1528" s="37" t="n">
        <v>1.04</v>
      </c>
      <c r="K1528" s="37" t="n">
        <v>0.72</v>
      </c>
      <c r="L1528" s="31" t="n">
        <v>0.3560815233684777</v>
      </c>
      <c r="M1528" s="31" t="n">
        <v>0.2883212810795174</v>
      </c>
      <c r="N1528" s="31" t="n">
        <v>0.3555971955520049</v>
      </c>
      <c r="O1528" s="33">
        <f>3*L1528+M1528</f>
        <v/>
      </c>
      <c r="P1528" s="33">
        <f>3*N1528+M1528</f>
        <v/>
      </c>
      <c r="Q1528" s="31">
        <f>IF(OR(J1528="",K1528=""),"",SUMPRODUCT(POISSON(Helper!$A$2:$A$122,J1528,FALSE)*POISSON(Helper!$B$2:$B$122,K1528,FALSE)*Helper!$C$2:$C$122))</f>
        <v/>
      </c>
      <c r="R1528" s="31">
        <f>IF(OR(J1528="",K1528=""),"",SUMPRODUCT(POISSON(Helper!$A$2:$A$122,J1528,FALSE)*POISSON(Helper!$B$2:$B$122,K1528,FALSE)*Helper!$D$2:$D$122))</f>
        <v/>
      </c>
      <c r="S1528" s="31">
        <f>IF(Q1528="","",1-Q1528-R1528)</f>
        <v/>
      </c>
      <c r="T1528" s="33">
        <f>IF(Q1528="","",3*Q1528+R1528)</f>
        <v/>
      </c>
      <c r="U1528" s="33">
        <f>IF(Q1528="","",3*S1528+R1528)</f>
        <v/>
      </c>
      <c r="V1528" s="24">
        <f>IF(OR(H1528="",I1528=""),"",IF(H1528&gt;I1528,3,IF(H1528=I1528,1,0)))</f>
        <v/>
      </c>
      <c r="W1528" s="24">
        <f>IF(OR(H1528="",I1528=""),"",IF(I1528&gt;H1528,3,IF(H1528=I1528,1,0)))</f>
        <v/>
      </c>
      <c r="X1528" s="24">
        <f>IF(OR(H1528="",I1528=""),0,1)</f>
        <v/>
      </c>
      <c r="Y1528" s="24" t="inlineStr">
        <is>
          <t>oddalerts.com</t>
        </is>
      </c>
    </row>
    <row r="1529">
      <c r="A1529" s="24" t="inlineStr">
        <is>
          <t>E3-Northamp-Crawley</t>
        </is>
      </c>
      <c r="B1529" s="24" t="inlineStr">
        <is>
          <t>E3</t>
        </is>
      </c>
      <c r="C1529" s="24" t="inlineStr">
        <is>
          <t>League Two</t>
        </is>
      </c>
      <c r="D1529" s="24" t="n">
        <v>4</v>
      </c>
      <c r="E1529" s="29" t="n">
        <v>46266.82291666666</v>
      </c>
      <c r="F1529" s="24" t="inlineStr">
        <is>
          <t>Northampton</t>
        </is>
      </c>
      <c r="G1529" s="24" t="inlineStr">
        <is>
          <t>Crawley</t>
        </is>
      </c>
      <c r="H1529" s="37" t="n">
        <v>1</v>
      </c>
      <c r="I1529" s="37" t="n">
        <v>1</v>
      </c>
      <c r="J1529" s="37" t="n">
        <v>0.74</v>
      </c>
      <c r="K1529" s="37" t="n">
        <v>2.41</v>
      </c>
      <c r="L1529" s="31" t="n">
        <v>0.4527377859338666</v>
      </c>
      <c r="M1529" s="31" t="n">
        <v>0.2796483338339809</v>
      </c>
      <c r="N1529" s="31" t="n">
        <v>0.2676138802321525</v>
      </c>
      <c r="O1529" s="33">
        <f>3*L1529+M1529</f>
        <v/>
      </c>
      <c r="P1529" s="33">
        <f>3*N1529+M1529</f>
        <v/>
      </c>
      <c r="Q1529" s="31">
        <f>IF(OR(J1529="",K1529=""),"",SUMPRODUCT(POISSON(Helper!$A$2:$A$122,J1529,FALSE)*POISSON(Helper!$B$2:$B$122,K1529,FALSE)*Helper!$C$2:$C$122))</f>
        <v/>
      </c>
      <c r="R1529" s="31">
        <f>IF(OR(J1529="",K1529=""),"",SUMPRODUCT(POISSON(Helper!$A$2:$A$122,J1529,FALSE)*POISSON(Helper!$B$2:$B$122,K1529,FALSE)*Helper!$D$2:$D$122))</f>
        <v/>
      </c>
      <c r="S1529" s="31">
        <f>IF(Q1529="","",1-Q1529-R1529)</f>
        <v/>
      </c>
      <c r="T1529" s="33">
        <f>IF(Q1529="","",3*Q1529+R1529)</f>
        <v/>
      </c>
      <c r="U1529" s="33">
        <f>IF(Q1529="","",3*S1529+R1529)</f>
        <v/>
      </c>
      <c r="V1529" s="24">
        <f>IF(OR(H1529="",I1529=""),"",IF(H1529&gt;I1529,3,IF(H1529=I1529,1,0)))</f>
        <v/>
      </c>
      <c r="W1529" s="24">
        <f>IF(OR(H1529="",I1529=""),"",IF(I1529&gt;H1529,3,IF(H1529=I1529,1,0)))</f>
        <v/>
      </c>
      <c r="X1529" s="24">
        <f>IF(OR(H1529="",I1529=""),0,1)</f>
        <v/>
      </c>
      <c r="Y1529" s="24" t="inlineStr">
        <is>
          <t>oddalerts.com</t>
        </is>
      </c>
    </row>
    <row r="1530">
      <c r="A1530" s="24" t="inlineStr">
        <is>
          <t>E3-Rochdale-Shrewsbu</t>
        </is>
      </c>
      <c r="B1530" s="24" t="inlineStr">
        <is>
          <t>E3</t>
        </is>
      </c>
      <c r="C1530" s="24" t="inlineStr">
        <is>
          <t>League Two</t>
        </is>
      </c>
      <c r="D1530" s="24" t="n">
        <v>4</v>
      </c>
      <c r="E1530" s="29" t="n">
        <v>46266.82291666666</v>
      </c>
      <c r="F1530" s="24" t="inlineStr">
        <is>
          <t>Rochdale</t>
        </is>
      </c>
      <c r="G1530" s="24" t="inlineStr">
        <is>
          <t>Shrewsbury</t>
        </is>
      </c>
      <c r="H1530" s="37" t="n">
        <v>3</v>
      </c>
      <c r="I1530" s="37" t="n">
        <v>0</v>
      </c>
      <c r="J1530" s="37" t="n">
        <v>0.79</v>
      </c>
      <c r="K1530" s="37" t="n">
        <v>0.9399999999999999</v>
      </c>
      <c r="L1530" s="31" t="n">
        <v>0.4306158440546568</v>
      </c>
      <c r="M1530" s="31" t="n">
        <v>0.2830579686358331</v>
      </c>
      <c r="N1530" s="31" t="n">
        <v>0.2863261873095101</v>
      </c>
      <c r="O1530" s="33">
        <f>3*L1530+M1530</f>
        <v/>
      </c>
      <c r="P1530" s="33">
        <f>3*N1530+M1530</f>
        <v/>
      </c>
      <c r="Q1530" s="31">
        <f>IF(OR(J1530="",K1530=""),"",SUMPRODUCT(POISSON(Helper!$A$2:$A$122,J1530,FALSE)*POISSON(Helper!$B$2:$B$122,K1530,FALSE)*Helper!$C$2:$C$122))</f>
        <v/>
      </c>
      <c r="R1530" s="31">
        <f>IF(OR(J1530="",K1530=""),"",SUMPRODUCT(POISSON(Helper!$A$2:$A$122,J1530,FALSE)*POISSON(Helper!$B$2:$B$122,K1530,FALSE)*Helper!$D$2:$D$122))</f>
        <v/>
      </c>
      <c r="S1530" s="31">
        <f>IF(Q1530="","",1-Q1530-R1530)</f>
        <v/>
      </c>
      <c r="T1530" s="33">
        <f>IF(Q1530="","",3*Q1530+R1530)</f>
        <v/>
      </c>
      <c r="U1530" s="33">
        <f>IF(Q1530="","",3*S1530+R1530)</f>
        <v/>
      </c>
      <c r="V1530" s="24">
        <f>IF(OR(H1530="",I1530=""),"",IF(H1530&gt;I1530,3,IF(H1530=I1530,1,0)))</f>
        <v/>
      </c>
      <c r="W1530" s="24">
        <f>IF(OR(H1530="",I1530=""),"",IF(I1530&gt;H1530,3,IF(H1530=I1530,1,0)))</f>
        <v/>
      </c>
      <c r="X1530" s="24">
        <f>IF(OR(H1530="",I1530=""),0,1)</f>
        <v/>
      </c>
      <c r="Y1530" s="24" t="inlineStr">
        <is>
          <t>oddalerts.com</t>
        </is>
      </c>
    </row>
    <row r="1531">
      <c r="A1531" s="24" t="inlineStr">
        <is>
          <t>E3-Salford-Newport</t>
        </is>
      </c>
      <c r="B1531" s="24" t="inlineStr">
        <is>
          <t>E3</t>
        </is>
      </c>
      <c r="C1531" s="24" t="inlineStr">
        <is>
          <t>League Two</t>
        </is>
      </c>
      <c r="D1531" s="24" t="n">
        <v>4</v>
      </c>
      <c r="E1531" s="29" t="n">
        <v>46266.82291666666</v>
      </c>
      <c r="F1531" s="24" t="inlineStr">
        <is>
          <t>Salford</t>
        </is>
      </c>
      <c r="G1531" s="24" t="inlineStr">
        <is>
          <t>Newport</t>
        </is>
      </c>
      <c r="H1531" s="37" t="n">
        <v>2</v>
      </c>
      <c r="I1531" s="37" t="n">
        <v>1</v>
      </c>
      <c r="J1531" s="37" t="n">
        <v>2.39</v>
      </c>
      <c r="K1531" s="37" t="n">
        <v>0.27</v>
      </c>
      <c r="L1531" s="31" t="n">
        <v>0.6044877901043192</v>
      </c>
      <c r="M1531" s="31" t="n">
        <v>0.2372472920118661</v>
      </c>
      <c r="N1531" s="31" t="n">
        <v>0.1582649178838147</v>
      </c>
      <c r="O1531" s="33">
        <f>3*L1531+M1531</f>
        <v/>
      </c>
      <c r="P1531" s="33">
        <f>3*N1531+M1531</f>
        <v/>
      </c>
      <c r="Q1531" s="31">
        <f>IF(OR(J1531="",K1531=""),"",SUMPRODUCT(POISSON(Helper!$A$2:$A$122,J1531,FALSE)*POISSON(Helper!$B$2:$B$122,K1531,FALSE)*Helper!$C$2:$C$122))</f>
        <v/>
      </c>
      <c r="R1531" s="31">
        <f>IF(OR(J1531="",K1531=""),"",SUMPRODUCT(POISSON(Helper!$A$2:$A$122,J1531,FALSE)*POISSON(Helper!$B$2:$B$122,K1531,FALSE)*Helper!$D$2:$D$122))</f>
        <v/>
      </c>
      <c r="S1531" s="31">
        <f>IF(Q1531="","",1-Q1531-R1531)</f>
        <v/>
      </c>
      <c r="T1531" s="33">
        <f>IF(Q1531="","",3*Q1531+R1531)</f>
        <v/>
      </c>
      <c r="U1531" s="33">
        <f>IF(Q1531="","",3*S1531+R1531)</f>
        <v/>
      </c>
      <c r="V1531" s="24">
        <f>IF(OR(H1531="",I1531=""),"",IF(H1531&gt;I1531,3,IF(H1531=I1531,1,0)))</f>
        <v/>
      </c>
      <c r="W1531" s="24">
        <f>IF(OR(H1531="",I1531=""),"",IF(I1531&gt;H1531,3,IF(H1531=I1531,1,0)))</f>
        <v/>
      </c>
      <c r="X1531" s="24">
        <f>IF(OR(H1531="",I1531=""),0,1)</f>
        <v/>
      </c>
      <c r="Y1531" s="24" t="inlineStr">
        <is>
          <t>oddalerts.com</t>
        </is>
      </c>
    </row>
    <row r="1532">
      <c r="A1532" s="24" t="inlineStr">
        <is>
          <t>E3-Swindon-PortVale</t>
        </is>
      </c>
      <c r="B1532" s="24" t="inlineStr">
        <is>
          <t>E3</t>
        </is>
      </c>
      <c r="C1532" s="24" t="inlineStr">
        <is>
          <t>League Two</t>
        </is>
      </c>
      <c r="D1532" s="24" t="n">
        <v>4</v>
      </c>
      <c r="E1532" s="29" t="n">
        <v>46266.82291666666</v>
      </c>
      <c r="F1532" s="24" t="inlineStr">
        <is>
          <t>Swindon</t>
        </is>
      </c>
      <c r="G1532" s="24" t="inlineStr">
        <is>
          <t>Port Vale</t>
        </is>
      </c>
      <c r="H1532" s="37" t="n">
        <v>3</v>
      </c>
      <c r="I1532" s="37" t="n">
        <v>1</v>
      </c>
      <c r="J1532" s="37" t="n">
        <v>1.47</v>
      </c>
      <c r="K1532" s="37" t="n">
        <v>0.98</v>
      </c>
      <c r="L1532" s="31" t="n">
        <v>0.3773706956042582</v>
      </c>
      <c r="M1532" s="31" t="n">
        <v>0.2878631205565665</v>
      </c>
      <c r="N1532" s="31" t="n">
        <v>0.3347661838391753</v>
      </c>
      <c r="O1532" s="33">
        <f>3*L1532+M1532</f>
        <v/>
      </c>
      <c r="P1532" s="33">
        <f>3*N1532+M1532</f>
        <v/>
      </c>
      <c r="Q1532" s="31">
        <f>IF(OR(J1532="",K1532=""),"",SUMPRODUCT(POISSON(Helper!$A$2:$A$122,J1532,FALSE)*POISSON(Helper!$B$2:$B$122,K1532,FALSE)*Helper!$C$2:$C$122))</f>
        <v/>
      </c>
      <c r="R1532" s="31">
        <f>IF(OR(J1532="",K1532=""),"",SUMPRODUCT(POISSON(Helper!$A$2:$A$122,J1532,FALSE)*POISSON(Helper!$B$2:$B$122,K1532,FALSE)*Helper!$D$2:$D$122))</f>
        <v/>
      </c>
      <c r="S1532" s="31">
        <f>IF(Q1532="","",1-Q1532-R1532)</f>
        <v/>
      </c>
      <c r="T1532" s="33">
        <f>IF(Q1532="","",3*Q1532+R1532)</f>
        <v/>
      </c>
      <c r="U1532" s="33">
        <f>IF(Q1532="","",3*S1532+R1532)</f>
        <v/>
      </c>
      <c r="V1532" s="24">
        <f>IF(OR(H1532="",I1532=""),"",IF(H1532&gt;I1532,3,IF(H1532=I1532,1,0)))</f>
        <v/>
      </c>
      <c r="W1532" s="24">
        <f>IF(OR(H1532="",I1532=""),"",IF(I1532&gt;H1532,3,IF(H1532=I1532,1,0)))</f>
        <v/>
      </c>
      <c r="X1532" s="24">
        <f>IF(OR(H1532="",I1532=""),0,1)</f>
        <v/>
      </c>
      <c r="Y1532" s="24" t="inlineStr">
        <is>
          <t>oddalerts.com</t>
        </is>
      </c>
    </row>
    <row r="1533">
      <c r="A1533" s="24" t="inlineStr">
        <is>
          <t>E3-Tranmere-Rotherha</t>
        </is>
      </c>
      <c r="B1533" s="24" t="inlineStr">
        <is>
          <t>E3</t>
        </is>
      </c>
      <c r="C1533" s="24" t="inlineStr">
        <is>
          <t>League Two</t>
        </is>
      </c>
      <c r="D1533" s="24" t="n">
        <v>4</v>
      </c>
      <c r="E1533" s="29" t="n">
        <v>46266.82291666666</v>
      </c>
      <c r="F1533" s="24" t="inlineStr">
        <is>
          <t>Tranmere</t>
        </is>
      </c>
      <c r="G1533" s="24" t="inlineStr">
        <is>
          <t>Rotherham</t>
        </is>
      </c>
      <c r="H1533" s="37" t="n">
        <v>2</v>
      </c>
      <c r="I1533" s="37" t="n">
        <v>2</v>
      </c>
      <c r="J1533" s="37" t="n">
        <v>1.08</v>
      </c>
      <c r="K1533" s="37" t="n">
        <v>1.75</v>
      </c>
      <c r="L1533" s="31" t="n">
        <v>0.3599592354533702</v>
      </c>
      <c r="M1533" s="31" t="n">
        <v>0.2883042740193835</v>
      </c>
      <c r="N1533" s="31" t="n">
        <v>0.3517364905272463</v>
      </c>
      <c r="O1533" s="33">
        <f>3*L1533+M1533</f>
        <v/>
      </c>
      <c r="P1533" s="33">
        <f>3*N1533+M1533</f>
        <v/>
      </c>
      <c r="Q1533" s="31">
        <f>IF(OR(J1533="",K1533=""),"",SUMPRODUCT(POISSON(Helper!$A$2:$A$122,J1533,FALSE)*POISSON(Helper!$B$2:$B$122,K1533,FALSE)*Helper!$C$2:$C$122))</f>
        <v/>
      </c>
      <c r="R1533" s="31">
        <f>IF(OR(J1533="",K1533=""),"",SUMPRODUCT(POISSON(Helper!$A$2:$A$122,J1533,FALSE)*POISSON(Helper!$B$2:$B$122,K1533,FALSE)*Helper!$D$2:$D$122))</f>
        <v/>
      </c>
      <c r="S1533" s="31">
        <f>IF(Q1533="","",1-Q1533-R1533)</f>
        <v/>
      </c>
      <c r="T1533" s="33">
        <f>IF(Q1533="","",3*Q1533+R1533)</f>
        <v/>
      </c>
      <c r="U1533" s="33">
        <f>IF(Q1533="","",3*S1533+R1533)</f>
        <v/>
      </c>
      <c r="V1533" s="24">
        <f>IF(OR(H1533="",I1533=""),"",IF(H1533&gt;I1533,3,IF(H1533=I1533,1,0)))</f>
        <v/>
      </c>
      <c r="W1533" s="24">
        <f>IF(OR(H1533="",I1533=""),"",IF(I1533&gt;H1533,3,IF(H1533=I1533,1,0)))</f>
        <v/>
      </c>
      <c r="X1533" s="24">
        <f>IF(OR(H1533="",I1533=""),0,1)</f>
        <v/>
      </c>
      <c r="Y1533" s="24" t="inlineStr">
        <is>
          <t>oddalerts.com</t>
        </is>
      </c>
    </row>
    <row r="1534">
      <c r="A1534" s="24" t="inlineStr">
        <is>
          <t>E3-Fleetwoo-Shrewsbu</t>
        </is>
      </c>
      <c r="B1534" s="24" t="inlineStr">
        <is>
          <t>E3</t>
        </is>
      </c>
      <c r="C1534" s="24" t="inlineStr">
        <is>
          <t>League Two</t>
        </is>
      </c>
      <c r="D1534" s="24" t="n">
        <v>5</v>
      </c>
      <c r="E1534" s="29" t="n">
        <v>46270.52083333334</v>
      </c>
      <c r="F1534" s="24" t="inlineStr">
        <is>
          <t>Fleetwood</t>
        </is>
      </c>
      <c r="G1534" s="24" t="inlineStr">
        <is>
          <t>Shrewsbury</t>
        </is>
      </c>
      <c r="H1534" s="37" t="n">
        <v>2</v>
      </c>
      <c r="I1534" s="37" t="n">
        <v>0</v>
      </c>
      <c r="J1534" s="37" t="n">
        <v>0.8100000000000001</v>
      </c>
      <c r="K1534" s="37" t="n">
        <v>0.73</v>
      </c>
      <c r="L1534" s="31" t="n">
        <v>0.4135308481502366</v>
      </c>
      <c r="M1534" s="31" t="n">
        <v>0.2851406363368446</v>
      </c>
      <c r="N1534" s="31" t="n">
        <v>0.3013285155129187</v>
      </c>
      <c r="O1534" s="33">
        <f>3*L1534+M1534</f>
        <v/>
      </c>
      <c r="P1534" s="33">
        <f>3*N1534+M1534</f>
        <v/>
      </c>
      <c r="Q1534" s="31">
        <f>IF(OR(J1534="",K1534=""),"",SUMPRODUCT(POISSON(Helper!$A$2:$A$122,J1534,FALSE)*POISSON(Helper!$B$2:$B$122,K1534,FALSE)*Helper!$C$2:$C$122))</f>
        <v/>
      </c>
      <c r="R1534" s="31">
        <f>IF(OR(J1534="",K1534=""),"",SUMPRODUCT(POISSON(Helper!$A$2:$A$122,J1534,FALSE)*POISSON(Helper!$B$2:$B$122,K1534,FALSE)*Helper!$D$2:$D$122))</f>
        <v/>
      </c>
      <c r="S1534" s="31">
        <f>IF(Q1534="","",1-Q1534-R1534)</f>
        <v/>
      </c>
      <c r="T1534" s="33">
        <f>IF(Q1534="","",3*Q1534+R1534)</f>
        <v/>
      </c>
      <c r="U1534" s="33">
        <f>IF(Q1534="","",3*S1534+R1534)</f>
        <v/>
      </c>
      <c r="V1534" s="24">
        <f>IF(OR(H1534="",I1534=""),"",IF(H1534&gt;I1534,3,IF(H1534=I1534,1,0)))</f>
        <v/>
      </c>
      <c r="W1534" s="24">
        <f>IF(OR(H1534="",I1534=""),"",IF(I1534&gt;H1534,3,IF(H1534=I1534,1,0)))</f>
        <v/>
      </c>
      <c r="X1534" s="24">
        <f>IF(OR(H1534="",I1534=""),0,1)</f>
        <v/>
      </c>
      <c r="Y1534" s="24" t="inlineStr">
        <is>
          <t>oddalerts.com</t>
        </is>
      </c>
    </row>
    <row r="1535">
      <c r="A1535" s="24" t="inlineStr">
        <is>
          <t>E3-Salford-PortVale</t>
        </is>
      </c>
      <c r="B1535" s="24" t="inlineStr">
        <is>
          <t>E3</t>
        </is>
      </c>
      <c r="C1535" s="24" t="inlineStr">
        <is>
          <t>League Two</t>
        </is>
      </c>
      <c r="D1535" s="24" t="n">
        <v>5</v>
      </c>
      <c r="E1535" s="29" t="n">
        <v>46270.52083333334</v>
      </c>
      <c r="F1535" s="24" t="inlineStr">
        <is>
          <t>Salford</t>
        </is>
      </c>
      <c r="G1535" s="24" t="inlineStr">
        <is>
          <t>Port Vale</t>
        </is>
      </c>
      <c r="H1535" s="37" t="n">
        <v>1</v>
      </c>
      <c r="I1535" s="37" t="n">
        <v>0</v>
      </c>
      <c r="J1535" s="37" t="n">
        <v>0.38</v>
      </c>
      <c r="K1535" s="37" t="n">
        <v>0.77</v>
      </c>
      <c r="L1535" s="31" t="n">
        <v>0.4692012467468382</v>
      </c>
      <c r="M1535" s="31" t="n">
        <v>0.2766107398337603</v>
      </c>
      <c r="N1535" s="31" t="n">
        <v>0.2541880134194014</v>
      </c>
      <c r="O1535" s="33">
        <f>3*L1535+M1535</f>
        <v/>
      </c>
      <c r="P1535" s="33">
        <f>3*N1535+M1535</f>
        <v/>
      </c>
      <c r="Q1535" s="31">
        <f>IF(OR(J1535="",K1535=""),"",SUMPRODUCT(POISSON(Helper!$A$2:$A$122,J1535,FALSE)*POISSON(Helper!$B$2:$B$122,K1535,FALSE)*Helper!$C$2:$C$122))</f>
        <v/>
      </c>
      <c r="R1535" s="31">
        <f>IF(OR(J1535="",K1535=""),"",SUMPRODUCT(POISSON(Helper!$A$2:$A$122,J1535,FALSE)*POISSON(Helper!$B$2:$B$122,K1535,FALSE)*Helper!$D$2:$D$122))</f>
        <v/>
      </c>
      <c r="S1535" s="31">
        <f>IF(Q1535="","",1-Q1535-R1535)</f>
        <v/>
      </c>
      <c r="T1535" s="33">
        <f>IF(Q1535="","",3*Q1535+R1535)</f>
        <v/>
      </c>
      <c r="U1535" s="33">
        <f>IF(Q1535="","",3*S1535+R1535)</f>
        <v/>
      </c>
      <c r="V1535" s="24">
        <f>IF(OR(H1535="",I1535=""),"",IF(H1535&gt;I1535,3,IF(H1535=I1535,1,0)))</f>
        <v/>
      </c>
      <c r="W1535" s="24">
        <f>IF(OR(H1535="",I1535=""),"",IF(I1535&gt;H1535,3,IF(H1535=I1535,1,0)))</f>
        <v/>
      </c>
      <c r="X1535" s="24">
        <f>IF(OR(H1535="",I1535=""),0,1)</f>
        <v/>
      </c>
      <c r="Y1535" s="24" t="inlineStr">
        <is>
          <t>oddalerts.com</t>
        </is>
      </c>
    </row>
    <row r="1536">
      <c r="A1536" s="24" t="inlineStr">
        <is>
          <t>E3-Accringt-Crawley</t>
        </is>
      </c>
      <c r="B1536" s="24" t="inlineStr">
        <is>
          <t>E3</t>
        </is>
      </c>
      <c r="C1536" s="24" t="inlineStr">
        <is>
          <t>League Two</t>
        </is>
      </c>
      <c r="D1536" s="24" t="n">
        <v>5</v>
      </c>
      <c r="E1536" s="29" t="n">
        <v>46270.625</v>
      </c>
      <c r="F1536" s="24" t="inlineStr">
        <is>
          <t>Accrington</t>
        </is>
      </c>
      <c r="G1536" s="24" t="inlineStr">
        <is>
          <t>Crawley</t>
        </is>
      </c>
      <c r="H1536" s="37" t="n">
        <v>3</v>
      </c>
      <c r="I1536" s="37" t="n">
        <v>2</v>
      </c>
      <c r="J1536" s="37" t="n">
        <v>1.95</v>
      </c>
      <c r="K1536" s="37" t="n">
        <v>1.23</v>
      </c>
      <c r="L1536" s="31" t="n">
        <v>0.3893137470442131</v>
      </c>
      <c r="M1536" s="31" t="n">
        <v>0.2872263550908798</v>
      </c>
      <c r="N1536" s="31" t="n">
        <v>0.323459897864907</v>
      </c>
      <c r="O1536" s="33">
        <f>3*L1536+M1536</f>
        <v/>
      </c>
      <c r="P1536" s="33">
        <f>3*N1536+M1536</f>
        <v/>
      </c>
      <c r="Q1536" s="31">
        <f>IF(OR(J1536="",K1536=""),"",SUMPRODUCT(POISSON(Helper!$A$2:$A$122,J1536,FALSE)*POISSON(Helper!$B$2:$B$122,K1536,FALSE)*Helper!$C$2:$C$122))</f>
        <v/>
      </c>
      <c r="R1536" s="31">
        <f>IF(OR(J1536="",K1536=""),"",SUMPRODUCT(POISSON(Helper!$A$2:$A$122,J1536,FALSE)*POISSON(Helper!$B$2:$B$122,K1536,FALSE)*Helper!$D$2:$D$122))</f>
        <v/>
      </c>
      <c r="S1536" s="31">
        <f>IF(Q1536="","",1-Q1536-R1536)</f>
        <v/>
      </c>
      <c r="T1536" s="33">
        <f>IF(Q1536="","",3*Q1536+R1536)</f>
        <v/>
      </c>
      <c r="U1536" s="33">
        <f>IF(Q1536="","",3*S1536+R1536)</f>
        <v/>
      </c>
      <c r="V1536" s="24">
        <f>IF(OR(H1536="",I1536=""),"",IF(H1536&gt;I1536,3,IF(H1536=I1536,1,0)))</f>
        <v/>
      </c>
      <c r="W1536" s="24">
        <f>IF(OR(H1536="",I1536=""),"",IF(I1536&gt;H1536,3,IF(H1536=I1536,1,0)))</f>
        <v/>
      </c>
      <c r="X1536" s="24">
        <f>IF(OR(H1536="",I1536=""),0,1)</f>
        <v/>
      </c>
      <c r="Y1536" s="24" t="inlineStr">
        <is>
          <t>oddalerts.com</t>
        </is>
      </c>
    </row>
    <row r="1537">
      <c r="A1537" s="24" t="inlineStr">
        <is>
          <t>E3-BristolR-Rotherha</t>
        </is>
      </c>
      <c r="B1537" s="24" t="inlineStr">
        <is>
          <t>E3</t>
        </is>
      </c>
      <c r="C1537" s="24" t="inlineStr">
        <is>
          <t>League Two</t>
        </is>
      </c>
      <c r="D1537" s="24" t="n">
        <v>5</v>
      </c>
      <c r="E1537" s="29" t="n">
        <v>46270.625</v>
      </c>
      <c r="F1537" s="24" t="inlineStr">
        <is>
          <t>Bristol Rovers</t>
        </is>
      </c>
      <c r="G1537" s="24" t="inlineStr">
        <is>
          <t>Rotherham</t>
        </is>
      </c>
      <c r="H1537" s="37" t="n">
        <v>1</v>
      </c>
      <c r="I1537" s="37" t="n">
        <v>0</v>
      </c>
      <c r="J1537" s="37" t="n">
        <v>1.08</v>
      </c>
      <c r="K1537" s="37" t="n">
        <v>1.13</v>
      </c>
      <c r="L1537" s="31" t="n">
        <v>0.4529587422744527</v>
      </c>
      <c r="M1537" s="31" t="n">
        <v>0.279610344074364</v>
      </c>
      <c r="N1537" s="31" t="n">
        <v>0.2674309136511834</v>
      </c>
      <c r="O1537" s="33">
        <f>3*L1537+M1537</f>
        <v/>
      </c>
      <c r="P1537" s="33">
        <f>3*N1537+M1537</f>
        <v/>
      </c>
      <c r="Q1537" s="31">
        <f>IF(OR(J1537="",K1537=""),"",SUMPRODUCT(POISSON(Helper!$A$2:$A$122,J1537,FALSE)*POISSON(Helper!$B$2:$B$122,K1537,FALSE)*Helper!$C$2:$C$122))</f>
        <v/>
      </c>
      <c r="R1537" s="31">
        <f>IF(OR(J1537="",K1537=""),"",SUMPRODUCT(POISSON(Helper!$A$2:$A$122,J1537,FALSE)*POISSON(Helper!$B$2:$B$122,K1537,FALSE)*Helper!$D$2:$D$122))</f>
        <v/>
      </c>
      <c r="S1537" s="31">
        <f>IF(Q1537="","",1-Q1537-R1537)</f>
        <v/>
      </c>
      <c r="T1537" s="33">
        <f>IF(Q1537="","",3*Q1537+R1537)</f>
        <v/>
      </c>
      <c r="U1537" s="33">
        <f>IF(Q1537="","",3*S1537+R1537)</f>
        <v/>
      </c>
      <c r="V1537" s="24">
        <f>IF(OR(H1537="",I1537=""),"",IF(H1537&gt;I1537,3,IF(H1537=I1537,1,0)))</f>
        <v/>
      </c>
      <c r="W1537" s="24">
        <f>IF(OR(H1537="",I1537=""),"",IF(I1537&gt;H1537,3,IF(H1537=I1537,1,0)))</f>
        <v/>
      </c>
      <c r="X1537" s="24">
        <f>IF(OR(H1537="",I1537=""),0,1)</f>
        <v/>
      </c>
      <c r="Y1537" s="24" t="inlineStr">
        <is>
          <t>oddalerts.com</t>
        </is>
      </c>
    </row>
    <row r="1538">
      <c r="A1538" s="24" t="inlineStr">
        <is>
          <t>E3-Cheltenh-Grimsby</t>
        </is>
      </c>
      <c r="B1538" s="24" t="inlineStr">
        <is>
          <t>E3</t>
        </is>
      </c>
      <c r="C1538" s="24" t="inlineStr">
        <is>
          <t>League Two</t>
        </is>
      </c>
      <c r="D1538" s="24" t="n">
        <v>5</v>
      </c>
      <c r="E1538" s="29" t="n">
        <v>46270.625</v>
      </c>
      <c r="F1538" s="24" t="inlineStr">
        <is>
          <t>Cheltenham</t>
        </is>
      </c>
      <c r="G1538" s="24" t="inlineStr">
        <is>
          <t>Grimsby</t>
        </is>
      </c>
      <c r="H1538" s="37" t="n">
        <v>2</v>
      </c>
      <c r="I1538" s="37" t="n">
        <v>2</v>
      </c>
      <c r="J1538" s="37" t="n">
        <v>1.28</v>
      </c>
      <c r="K1538" s="37" t="n">
        <v>1.53</v>
      </c>
      <c r="L1538" s="31" t="n">
        <v>0.312265104084569</v>
      </c>
      <c r="M1538" s="31" t="n">
        <v>0.2863137889265348</v>
      </c>
      <c r="N1538" s="31" t="n">
        <v>0.4014211069888963</v>
      </c>
      <c r="O1538" s="33">
        <f>3*L1538+M1538</f>
        <v/>
      </c>
      <c r="P1538" s="33">
        <f>3*N1538+M1538</f>
        <v/>
      </c>
      <c r="Q1538" s="31">
        <f>IF(OR(J1538="",K1538=""),"",SUMPRODUCT(POISSON(Helper!$A$2:$A$122,J1538,FALSE)*POISSON(Helper!$B$2:$B$122,K1538,FALSE)*Helper!$C$2:$C$122))</f>
        <v/>
      </c>
      <c r="R1538" s="31">
        <f>IF(OR(J1538="",K1538=""),"",SUMPRODUCT(POISSON(Helper!$A$2:$A$122,J1538,FALSE)*POISSON(Helper!$B$2:$B$122,K1538,FALSE)*Helper!$D$2:$D$122))</f>
        <v/>
      </c>
      <c r="S1538" s="31">
        <f>IF(Q1538="","",1-Q1538-R1538)</f>
        <v/>
      </c>
      <c r="T1538" s="33">
        <f>IF(Q1538="","",3*Q1538+R1538)</f>
        <v/>
      </c>
      <c r="U1538" s="33">
        <f>IF(Q1538="","",3*S1538+R1538)</f>
        <v/>
      </c>
      <c r="V1538" s="24">
        <f>IF(OR(H1538="",I1538=""),"",IF(H1538&gt;I1538,3,IF(H1538=I1538,1,0)))</f>
        <v/>
      </c>
      <c r="W1538" s="24">
        <f>IF(OR(H1538="",I1538=""),"",IF(I1538&gt;H1538,3,IF(H1538=I1538,1,0)))</f>
        <v/>
      </c>
      <c r="X1538" s="24">
        <f>IF(OR(H1538="",I1538=""),0,1)</f>
        <v/>
      </c>
      <c r="Y1538" s="24" t="inlineStr">
        <is>
          <t>oddalerts.com</t>
        </is>
      </c>
    </row>
    <row r="1539">
      <c r="A1539" s="24" t="inlineStr">
        <is>
          <t>E3-Chesterf-Barnet</t>
        </is>
      </c>
      <c r="B1539" s="24" t="inlineStr">
        <is>
          <t>E3</t>
        </is>
      </c>
      <c r="C1539" s="24" t="inlineStr">
        <is>
          <t>League Two</t>
        </is>
      </c>
      <c r="D1539" s="24" t="n">
        <v>5</v>
      </c>
      <c r="E1539" s="29" t="n">
        <v>46270.625</v>
      </c>
      <c r="F1539" s="24" t="inlineStr">
        <is>
          <t>Chesterfield</t>
        </is>
      </c>
      <c r="G1539" s="24" t="inlineStr">
        <is>
          <t>Barnet</t>
        </is>
      </c>
      <c r="H1539" s="37" t="n">
        <v>3</v>
      </c>
      <c r="I1539" s="37" t="n">
        <v>3</v>
      </c>
      <c r="J1539" s="37" t="n">
        <v>2.03</v>
      </c>
      <c r="K1539" s="37" t="n">
        <v>2.31</v>
      </c>
      <c r="L1539" s="31" t="n">
        <v>0.3979206223166456</v>
      </c>
      <c r="M1539" s="31" t="n">
        <v>0.2866047507029945</v>
      </c>
      <c r="N1539" s="31" t="n">
        <v>0.3154746269803599</v>
      </c>
      <c r="O1539" s="33">
        <f>3*L1539+M1539</f>
        <v/>
      </c>
      <c r="P1539" s="33">
        <f>3*N1539+M1539</f>
        <v/>
      </c>
      <c r="Q1539" s="31">
        <f>IF(OR(J1539="",K1539=""),"",SUMPRODUCT(POISSON(Helper!$A$2:$A$122,J1539,FALSE)*POISSON(Helper!$B$2:$B$122,K1539,FALSE)*Helper!$C$2:$C$122))</f>
        <v/>
      </c>
      <c r="R1539" s="31">
        <f>IF(OR(J1539="",K1539=""),"",SUMPRODUCT(POISSON(Helper!$A$2:$A$122,J1539,FALSE)*POISSON(Helper!$B$2:$B$122,K1539,FALSE)*Helper!$D$2:$D$122))</f>
        <v/>
      </c>
      <c r="S1539" s="31">
        <f>IF(Q1539="","",1-Q1539-R1539)</f>
        <v/>
      </c>
      <c r="T1539" s="33">
        <f>IF(Q1539="","",3*Q1539+R1539)</f>
        <v/>
      </c>
      <c r="U1539" s="33">
        <f>IF(Q1539="","",3*S1539+R1539)</f>
        <v/>
      </c>
      <c r="V1539" s="24">
        <f>IF(OR(H1539="",I1539=""),"",IF(H1539&gt;I1539,3,IF(H1539=I1539,1,0)))</f>
        <v/>
      </c>
      <c r="W1539" s="24">
        <f>IF(OR(H1539="",I1539=""),"",IF(I1539&gt;H1539,3,IF(H1539=I1539,1,0)))</f>
        <v/>
      </c>
      <c r="X1539" s="24">
        <f>IF(OR(H1539="",I1539=""),0,1)</f>
        <v/>
      </c>
      <c r="Y1539" s="24" t="inlineStr">
        <is>
          <t>oddalerts.com</t>
        </is>
      </c>
    </row>
    <row r="1540">
      <c r="A1540" s="24" t="inlineStr">
        <is>
          <t>E3-Crewe-York</t>
        </is>
      </c>
      <c r="B1540" s="24" t="inlineStr">
        <is>
          <t>E3</t>
        </is>
      </c>
      <c r="C1540" s="24" t="inlineStr">
        <is>
          <t>League Two</t>
        </is>
      </c>
      <c r="D1540" s="24" t="n">
        <v>5</v>
      </c>
      <c r="E1540" s="29" t="n">
        <v>46270.625</v>
      </c>
      <c r="F1540" s="24" t="inlineStr">
        <is>
          <t>Crewe</t>
        </is>
      </c>
      <c r="G1540" s="24" t="inlineStr">
        <is>
          <t>York</t>
        </is>
      </c>
      <c r="H1540" s="37" t="n">
        <v>1</v>
      </c>
      <c r="I1540" s="37" t="n">
        <v>1</v>
      </c>
      <c r="J1540" s="37" t="n">
        <v>1.17</v>
      </c>
      <c r="K1540" s="37" t="n">
        <v>2.4</v>
      </c>
      <c r="L1540" s="31" t="n">
        <v>0.3738814856287919</v>
      </c>
      <c r="M1540" s="31" t="n">
        <v>0.2879985088151082</v>
      </c>
      <c r="N1540" s="31" t="n">
        <v>0.3381200055560999</v>
      </c>
      <c r="O1540" s="33">
        <f>3*L1540+M1540</f>
        <v/>
      </c>
      <c r="P1540" s="33">
        <f>3*N1540+M1540</f>
        <v/>
      </c>
      <c r="Q1540" s="31">
        <f>IF(OR(J1540="",K1540=""),"",SUMPRODUCT(POISSON(Helper!$A$2:$A$122,J1540,FALSE)*POISSON(Helper!$B$2:$B$122,K1540,FALSE)*Helper!$C$2:$C$122))</f>
        <v/>
      </c>
      <c r="R1540" s="31">
        <f>IF(OR(J1540="",K1540=""),"",SUMPRODUCT(POISSON(Helper!$A$2:$A$122,J1540,FALSE)*POISSON(Helper!$B$2:$B$122,K1540,FALSE)*Helper!$D$2:$D$122))</f>
        <v/>
      </c>
      <c r="S1540" s="31">
        <f>IF(Q1540="","",1-Q1540-R1540)</f>
        <v/>
      </c>
      <c r="T1540" s="33">
        <f>IF(Q1540="","",3*Q1540+R1540)</f>
        <v/>
      </c>
      <c r="U1540" s="33">
        <f>IF(Q1540="","",3*S1540+R1540)</f>
        <v/>
      </c>
      <c r="V1540" s="24">
        <f>IF(OR(H1540="",I1540=""),"",IF(H1540&gt;I1540,3,IF(H1540=I1540,1,0)))</f>
        <v/>
      </c>
      <c r="W1540" s="24">
        <f>IF(OR(H1540="",I1540=""),"",IF(I1540&gt;H1540,3,IF(H1540=I1540,1,0)))</f>
        <v/>
      </c>
      <c r="X1540" s="24">
        <f>IF(OR(H1540="",I1540=""),0,1)</f>
        <v/>
      </c>
      <c r="Y1540" s="24" t="inlineStr">
        <is>
          <t>oddalerts.com</t>
        </is>
      </c>
    </row>
    <row r="1541">
      <c r="A1541" s="24" t="inlineStr">
        <is>
          <t>E3-Exeter-Walsall</t>
        </is>
      </c>
      <c r="B1541" s="24" t="inlineStr">
        <is>
          <t>E3</t>
        </is>
      </c>
      <c r="C1541" s="24" t="inlineStr">
        <is>
          <t>League Two</t>
        </is>
      </c>
      <c r="D1541" s="24" t="n">
        <v>5</v>
      </c>
      <c r="E1541" s="29" t="n">
        <v>46270.625</v>
      </c>
      <c r="F1541" s="24" t="inlineStr">
        <is>
          <t>Exeter</t>
        </is>
      </c>
      <c r="G1541" s="24" t="inlineStr">
        <is>
          <t>Walsall</t>
        </is>
      </c>
      <c r="H1541" s="37" t="n">
        <v>0</v>
      </c>
      <c r="I1541" s="37" t="n">
        <v>0</v>
      </c>
      <c r="J1541" s="37" t="n">
        <v>1.06</v>
      </c>
      <c r="K1541" s="37" t="n">
        <v>1.17</v>
      </c>
      <c r="L1541" s="31" t="n">
        <v>0.3721772548316481</v>
      </c>
      <c r="M1541" s="31" t="n">
        <v>0.2880561767430683</v>
      </c>
      <c r="N1541" s="31" t="n">
        <v>0.3397665684252836</v>
      </c>
      <c r="O1541" s="33">
        <f>3*L1541+M1541</f>
        <v/>
      </c>
      <c r="P1541" s="33">
        <f>3*N1541+M1541</f>
        <v/>
      </c>
      <c r="Q1541" s="31">
        <f>IF(OR(J1541="",K1541=""),"",SUMPRODUCT(POISSON(Helper!$A$2:$A$122,J1541,FALSE)*POISSON(Helper!$B$2:$B$122,K1541,FALSE)*Helper!$C$2:$C$122))</f>
        <v/>
      </c>
      <c r="R1541" s="31">
        <f>IF(OR(J1541="",K1541=""),"",SUMPRODUCT(POISSON(Helper!$A$2:$A$122,J1541,FALSE)*POISSON(Helper!$B$2:$B$122,K1541,FALSE)*Helper!$D$2:$D$122))</f>
        <v/>
      </c>
      <c r="S1541" s="31">
        <f>IF(Q1541="","",1-Q1541-R1541)</f>
        <v/>
      </c>
      <c r="T1541" s="33">
        <f>IF(Q1541="","",3*Q1541+R1541)</f>
        <v/>
      </c>
      <c r="U1541" s="33">
        <f>IF(Q1541="","",3*S1541+R1541)</f>
        <v/>
      </c>
      <c r="V1541" s="24">
        <f>IF(OR(H1541="",I1541=""),"",IF(H1541&gt;I1541,3,IF(H1541=I1541,1,0)))</f>
        <v/>
      </c>
      <c r="W1541" s="24">
        <f>IF(OR(H1541="",I1541=""),"",IF(I1541&gt;H1541,3,IF(H1541=I1541,1,0)))</f>
        <v/>
      </c>
      <c r="X1541" s="24">
        <f>IF(OR(H1541="",I1541=""),0,1)</f>
        <v/>
      </c>
      <c r="Y1541" s="24" t="inlineStr">
        <is>
          <t>oddalerts.com</t>
        </is>
      </c>
    </row>
    <row r="1542">
      <c r="A1542" s="24" t="inlineStr">
        <is>
          <t>E3-Northamp-Newport</t>
        </is>
      </c>
      <c r="B1542" s="24" t="inlineStr">
        <is>
          <t>E3</t>
        </is>
      </c>
      <c r="C1542" s="24" t="inlineStr">
        <is>
          <t>League Two</t>
        </is>
      </c>
      <c r="D1542" s="24" t="n">
        <v>5</v>
      </c>
      <c r="E1542" s="29" t="n">
        <v>46270.625</v>
      </c>
      <c r="F1542" s="24" t="inlineStr">
        <is>
          <t>Northampton</t>
        </is>
      </c>
      <c r="G1542" s="24" t="inlineStr">
        <is>
          <t>Newport</t>
        </is>
      </c>
      <c r="H1542" s="37" t="n">
        <v>1</v>
      </c>
      <c r="I1542" s="37" t="n">
        <v>0</v>
      </c>
      <c r="J1542" s="37" t="n">
        <v>0.36</v>
      </c>
      <c r="K1542" s="37" t="n">
        <v>0.53</v>
      </c>
      <c r="L1542" s="31" t="n">
        <v>0.5003495856112787</v>
      </c>
      <c r="M1542" s="31" t="n">
        <v>0.2697538628751714</v>
      </c>
      <c r="N1542" s="31" t="n">
        <v>0.2298965515135499</v>
      </c>
      <c r="O1542" s="33">
        <f>3*L1542+M1542</f>
        <v/>
      </c>
      <c r="P1542" s="33">
        <f>3*N1542+M1542</f>
        <v/>
      </c>
      <c r="Q1542" s="31">
        <f>IF(OR(J1542="",K1542=""),"",SUMPRODUCT(POISSON(Helper!$A$2:$A$122,J1542,FALSE)*POISSON(Helper!$B$2:$B$122,K1542,FALSE)*Helper!$C$2:$C$122))</f>
        <v/>
      </c>
      <c r="R1542" s="31">
        <f>IF(OR(J1542="",K1542=""),"",SUMPRODUCT(POISSON(Helper!$A$2:$A$122,J1542,FALSE)*POISSON(Helper!$B$2:$B$122,K1542,FALSE)*Helper!$D$2:$D$122))</f>
        <v/>
      </c>
      <c r="S1542" s="31">
        <f>IF(Q1542="","",1-Q1542-R1542)</f>
        <v/>
      </c>
      <c r="T1542" s="33">
        <f>IF(Q1542="","",3*Q1542+R1542)</f>
        <v/>
      </c>
      <c r="U1542" s="33">
        <f>IF(Q1542="","",3*S1542+R1542)</f>
        <v/>
      </c>
      <c r="V1542" s="24">
        <f>IF(OR(H1542="",I1542=""),"",IF(H1542&gt;I1542,3,IF(H1542=I1542,1,0)))</f>
        <v/>
      </c>
      <c r="W1542" s="24">
        <f>IF(OR(H1542="",I1542=""),"",IF(I1542&gt;H1542,3,IF(H1542=I1542,1,0)))</f>
        <v/>
      </c>
      <c r="X1542" s="24">
        <f>IF(OR(H1542="",I1542=""),0,1)</f>
        <v/>
      </c>
      <c r="Y1542" s="24" t="inlineStr">
        <is>
          <t>oddalerts.com</t>
        </is>
      </c>
    </row>
    <row r="1543">
      <c r="A1543" s="24" t="inlineStr">
        <is>
          <t>E3-Rochdale-Gillingh</t>
        </is>
      </c>
      <c r="B1543" s="24" t="inlineStr">
        <is>
          <t>E3</t>
        </is>
      </c>
      <c r="C1543" s="24" t="inlineStr">
        <is>
          <t>League Two</t>
        </is>
      </c>
      <c r="D1543" s="24" t="n">
        <v>5</v>
      </c>
      <c r="E1543" s="29" t="n">
        <v>46270.625</v>
      </c>
      <c r="F1543" s="24" t="inlineStr">
        <is>
          <t>Rochdale</t>
        </is>
      </c>
      <c r="G1543" s="24" t="inlineStr">
        <is>
          <t>Gillingham</t>
        </is>
      </c>
      <c r="H1543" s="37" t="n">
        <v>1</v>
      </c>
      <c r="I1543" s="37" t="n">
        <v>4</v>
      </c>
      <c r="J1543" s="37" t="n">
        <v>1.15</v>
      </c>
      <c r="K1543" s="37" t="n">
        <v>1.4</v>
      </c>
      <c r="L1543" s="31" t="n">
        <v>0.3861965135902581</v>
      </c>
      <c r="M1543" s="31" t="n">
        <v>0.2874181373702258</v>
      </c>
      <c r="N1543" s="31" t="n">
        <v>0.3263853490395162</v>
      </c>
      <c r="O1543" s="33">
        <f>3*L1543+M1543</f>
        <v/>
      </c>
      <c r="P1543" s="33">
        <f>3*N1543+M1543</f>
        <v/>
      </c>
      <c r="Q1543" s="31">
        <f>IF(OR(J1543="",K1543=""),"",SUMPRODUCT(POISSON(Helper!$A$2:$A$122,J1543,FALSE)*POISSON(Helper!$B$2:$B$122,K1543,FALSE)*Helper!$C$2:$C$122))</f>
        <v/>
      </c>
      <c r="R1543" s="31">
        <f>IF(OR(J1543="",K1543=""),"",SUMPRODUCT(POISSON(Helper!$A$2:$A$122,J1543,FALSE)*POISSON(Helper!$B$2:$B$122,K1543,FALSE)*Helper!$D$2:$D$122))</f>
        <v/>
      </c>
      <c r="S1543" s="31">
        <f>IF(Q1543="","",1-Q1543-R1543)</f>
        <v/>
      </c>
      <c r="T1543" s="33">
        <f>IF(Q1543="","",3*Q1543+R1543)</f>
        <v/>
      </c>
      <c r="U1543" s="33">
        <f>IF(Q1543="","",3*S1543+R1543)</f>
        <v/>
      </c>
      <c r="V1543" s="24">
        <f>IF(OR(H1543="",I1543=""),"",IF(H1543&gt;I1543,3,IF(H1543=I1543,1,0)))</f>
        <v/>
      </c>
      <c r="W1543" s="24">
        <f>IF(OR(H1543="",I1543=""),"",IF(I1543&gt;H1543,3,IF(H1543=I1543,1,0)))</f>
        <v/>
      </c>
      <c r="X1543" s="24">
        <f>IF(OR(H1543="",I1543=""),0,1)</f>
        <v/>
      </c>
      <c r="Y1543" s="24" t="inlineStr">
        <is>
          <t>oddalerts.com</t>
        </is>
      </c>
    </row>
    <row r="1544">
      <c r="A1544" s="24" t="inlineStr">
        <is>
          <t>E3-Swindon-Colchest</t>
        </is>
      </c>
      <c r="B1544" s="24" t="inlineStr">
        <is>
          <t>E3</t>
        </is>
      </c>
      <c r="C1544" s="24" t="inlineStr">
        <is>
          <t>League Two</t>
        </is>
      </c>
      <c r="D1544" s="24" t="n">
        <v>5</v>
      </c>
      <c r="E1544" s="29" t="n">
        <v>46270.625</v>
      </c>
      <c r="F1544" s="24" t="inlineStr">
        <is>
          <t>Swindon</t>
        </is>
      </c>
      <c r="G1544" s="24" t="inlineStr">
        <is>
          <t>Colchester</t>
        </is>
      </c>
      <c r="H1544" s="37" t="n">
        <v>3</v>
      </c>
      <c r="I1544" s="37" t="n">
        <v>1</v>
      </c>
      <c r="J1544" s="37" t="n">
        <v>2.7</v>
      </c>
      <c r="K1544" s="37" t="n">
        <v>2.12</v>
      </c>
      <c r="L1544" s="31" t="n">
        <v>0.4151710458291198</v>
      </c>
      <c r="M1544" s="31" t="n">
        <v>0.284962158085692</v>
      </c>
      <c r="N1544" s="31" t="n">
        <v>0.2998667960851882</v>
      </c>
      <c r="O1544" s="33">
        <f>3*L1544+M1544</f>
        <v/>
      </c>
      <c r="P1544" s="33">
        <f>3*N1544+M1544</f>
        <v/>
      </c>
      <c r="Q1544" s="31">
        <f>IF(OR(J1544="",K1544=""),"",SUMPRODUCT(POISSON(Helper!$A$2:$A$122,J1544,FALSE)*POISSON(Helper!$B$2:$B$122,K1544,FALSE)*Helper!$C$2:$C$122))</f>
        <v/>
      </c>
      <c r="R1544" s="31">
        <f>IF(OR(J1544="",K1544=""),"",SUMPRODUCT(POISSON(Helper!$A$2:$A$122,J1544,FALSE)*POISSON(Helper!$B$2:$B$122,K1544,FALSE)*Helper!$D$2:$D$122))</f>
        <v/>
      </c>
      <c r="S1544" s="31">
        <f>IF(Q1544="","",1-Q1544-R1544)</f>
        <v/>
      </c>
      <c r="T1544" s="33">
        <f>IF(Q1544="","",3*Q1544+R1544)</f>
        <v/>
      </c>
      <c r="U1544" s="33">
        <f>IF(Q1544="","",3*S1544+R1544)</f>
        <v/>
      </c>
      <c r="V1544" s="24">
        <f>IF(OR(H1544="",I1544=""),"",IF(H1544&gt;I1544,3,IF(H1544=I1544,1,0)))</f>
        <v/>
      </c>
      <c r="W1544" s="24">
        <f>IF(OR(H1544="",I1544=""),"",IF(I1544&gt;H1544,3,IF(H1544=I1544,1,0)))</f>
        <v/>
      </c>
      <c r="X1544" s="24">
        <f>IF(OR(H1544="",I1544=""),0,1)</f>
        <v/>
      </c>
      <c r="Y1544" s="24" t="inlineStr">
        <is>
          <t>oddalerts.com</t>
        </is>
      </c>
    </row>
    <row r="1545">
      <c r="A1545" s="24" t="inlineStr">
        <is>
          <t>E3-Tranmere-Oldham</t>
        </is>
      </c>
      <c r="B1545" s="24" t="inlineStr">
        <is>
          <t>E3</t>
        </is>
      </c>
      <c r="C1545" s="24" t="inlineStr">
        <is>
          <t>League Two</t>
        </is>
      </c>
      <c r="D1545" s="24" t="n">
        <v>5</v>
      </c>
      <c r="E1545" s="29" t="n">
        <v>46270.625</v>
      </c>
      <c r="F1545" s="24" t="inlineStr">
        <is>
          <t>Tranmere</t>
        </is>
      </c>
      <c r="G1545" s="24" t="inlineStr">
        <is>
          <t>Oldham</t>
        </is>
      </c>
      <c r="H1545" s="37" t="n">
        <v>2</v>
      </c>
      <c r="I1545" s="37" t="n">
        <v>0</v>
      </c>
      <c r="J1545" s="37" t="n">
        <v>1.9</v>
      </c>
      <c r="K1545" s="37" t="n">
        <v>2.56</v>
      </c>
      <c r="L1545" s="31" t="n">
        <v>0.354762884343462</v>
      </c>
      <c r="M1545" s="31" t="n">
        <v>0.2883201691193119</v>
      </c>
      <c r="N1545" s="31" t="n">
        <v>0.3569169465372261</v>
      </c>
      <c r="O1545" s="33">
        <f>3*L1545+M1545</f>
        <v/>
      </c>
      <c r="P1545" s="33">
        <f>3*N1545+M1545</f>
        <v/>
      </c>
      <c r="Q1545" s="31">
        <f>IF(OR(J1545="",K1545=""),"",SUMPRODUCT(POISSON(Helper!$A$2:$A$122,J1545,FALSE)*POISSON(Helper!$B$2:$B$122,K1545,FALSE)*Helper!$C$2:$C$122))</f>
        <v/>
      </c>
      <c r="R1545" s="31">
        <f>IF(OR(J1545="",K1545=""),"",SUMPRODUCT(POISSON(Helper!$A$2:$A$122,J1545,FALSE)*POISSON(Helper!$B$2:$B$122,K1545,FALSE)*Helper!$D$2:$D$122))</f>
        <v/>
      </c>
      <c r="S1545" s="31">
        <f>IF(Q1545="","",1-Q1545-R1545)</f>
        <v/>
      </c>
      <c r="T1545" s="33">
        <f>IF(Q1545="","",3*Q1545+R1545)</f>
        <v/>
      </c>
      <c r="U1545" s="33">
        <f>IF(Q1545="","",3*S1545+R1545)</f>
        <v/>
      </c>
      <c r="V1545" s="24">
        <f>IF(OR(H1545="",I1545=""),"",IF(H1545&gt;I1545,3,IF(H1545=I1545,1,0)))</f>
        <v/>
      </c>
      <c r="W1545" s="24">
        <f>IF(OR(H1545="",I1545=""),"",IF(I1545&gt;H1545,3,IF(H1545=I1545,1,0)))</f>
        <v/>
      </c>
      <c r="X1545" s="24">
        <f>IF(OR(H1545="",I1545=""),0,1)</f>
        <v/>
      </c>
      <c r="Y1545" s="24" t="inlineStr">
        <is>
          <t>oddalerts.com</t>
        </is>
      </c>
    </row>
    <row r="1546">
      <c r="A1546" s="24" t="inlineStr">
        <is>
          <t>E3-Crawley-Cheltenh</t>
        </is>
      </c>
      <c r="B1546" s="24" t="inlineStr">
        <is>
          <t>E3</t>
        </is>
      </c>
      <c r="C1546" s="24" t="inlineStr">
        <is>
          <t>League Two</t>
        </is>
      </c>
      <c r="D1546" s="24" t="n">
        <v>6</v>
      </c>
      <c r="E1546" s="29" t="n">
        <v>46277.52083333334</v>
      </c>
      <c r="F1546" s="24" t="inlineStr">
        <is>
          <t>Crawley</t>
        </is>
      </c>
      <c r="G1546" s="24" t="inlineStr">
        <is>
          <t>Cheltenham</t>
        </is>
      </c>
      <c r="H1546" s="37" t="n">
        <v>1</v>
      </c>
      <c r="I1546" s="37" t="n">
        <v>3</v>
      </c>
      <c r="J1546" s="37" t="n">
        <v>1.66</v>
      </c>
      <c r="K1546" s="37" t="n">
        <v>2.11</v>
      </c>
      <c r="L1546" s="31" t="n">
        <v>0.42320952745902</v>
      </c>
      <c r="M1546" s="31" t="n">
        <v>0.2840211314886025</v>
      </c>
      <c r="N1546" s="31" t="n">
        <v>0.2927693410523775</v>
      </c>
      <c r="O1546" s="33">
        <f>3*L1546+M1546</f>
        <v/>
      </c>
      <c r="P1546" s="33">
        <f>3*N1546+M1546</f>
        <v/>
      </c>
      <c r="Q1546" s="31">
        <f>IF(OR(J1546="",K1546=""),"",SUMPRODUCT(POISSON(Helper!$A$2:$A$122,J1546,FALSE)*POISSON(Helper!$B$2:$B$122,K1546,FALSE)*Helper!$C$2:$C$122))</f>
        <v/>
      </c>
      <c r="R1546" s="31">
        <f>IF(OR(J1546="",K1546=""),"",SUMPRODUCT(POISSON(Helper!$A$2:$A$122,J1546,FALSE)*POISSON(Helper!$B$2:$B$122,K1546,FALSE)*Helper!$D$2:$D$122))</f>
        <v/>
      </c>
      <c r="S1546" s="31">
        <f>IF(Q1546="","",1-Q1546-R1546)</f>
        <v/>
      </c>
      <c r="T1546" s="33">
        <f>IF(Q1546="","",3*Q1546+R1546)</f>
        <v/>
      </c>
      <c r="U1546" s="33">
        <f>IF(Q1546="","",3*S1546+R1546)</f>
        <v/>
      </c>
      <c r="V1546" s="24">
        <f>IF(OR(H1546="",I1546=""),"",IF(H1546&gt;I1546,3,IF(H1546=I1546,1,0)))</f>
        <v/>
      </c>
      <c r="W1546" s="24">
        <f>IF(OR(H1546="",I1546=""),"",IF(I1546&gt;H1546,3,IF(H1546=I1546,1,0)))</f>
        <v/>
      </c>
      <c r="X1546" s="24">
        <f>IF(OR(H1546="",I1546=""),0,1)</f>
        <v/>
      </c>
      <c r="Y1546" s="24" t="inlineStr">
        <is>
          <t>oddalerts.com</t>
        </is>
      </c>
    </row>
    <row r="1547">
      <c r="A1547" s="24" t="inlineStr">
        <is>
          <t>E3-Grimsby-BristolR</t>
        </is>
      </c>
      <c r="B1547" s="24" t="inlineStr">
        <is>
          <t>E3</t>
        </is>
      </c>
      <c r="C1547" s="24" t="inlineStr">
        <is>
          <t>League Two</t>
        </is>
      </c>
      <c r="D1547" s="24" t="n">
        <v>6</v>
      </c>
      <c r="E1547" s="29" t="n">
        <v>46277.52083333334</v>
      </c>
      <c r="F1547" s="24" t="inlineStr">
        <is>
          <t>Grimsby</t>
        </is>
      </c>
      <c r="G1547" s="24" t="inlineStr">
        <is>
          <t>Bristol Rovers</t>
        </is>
      </c>
      <c r="H1547" s="37" t="n">
        <v>2</v>
      </c>
      <c r="I1547" s="37" t="n">
        <v>0</v>
      </c>
      <c r="J1547" s="37" t="n">
        <v>0.86</v>
      </c>
      <c r="K1547" s="37" t="n">
        <v>0.12</v>
      </c>
      <c r="L1547" s="31" t="n">
        <v>0.390838286797181</v>
      </c>
      <c r="M1547" s="31" t="n">
        <v>0.2871260615499883</v>
      </c>
      <c r="N1547" s="31" t="n">
        <v>0.3220356516528307</v>
      </c>
      <c r="O1547" s="33">
        <f>3*L1547+M1547</f>
        <v/>
      </c>
      <c r="P1547" s="33">
        <f>3*N1547+M1547</f>
        <v/>
      </c>
      <c r="Q1547" s="31">
        <f>IF(OR(J1547="",K1547=""),"",SUMPRODUCT(POISSON(Helper!$A$2:$A$122,J1547,FALSE)*POISSON(Helper!$B$2:$B$122,K1547,FALSE)*Helper!$C$2:$C$122))</f>
        <v/>
      </c>
      <c r="R1547" s="31">
        <f>IF(OR(J1547="",K1547=""),"",SUMPRODUCT(POISSON(Helper!$A$2:$A$122,J1547,FALSE)*POISSON(Helper!$B$2:$B$122,K1547,FALSE)*Helper!$D$2:$D$122))</f>
        <v/>
      </c>
      <c r="S1547" s="31">
        <f>IF(Q1547="","",1-Q1547-R1547)</f>
        <v/>
      </c>
      <c r="T1547" s="33">
        <f>IF(Q1547="","",3*Q1547+R1547)</f>
        <v/>
      </c>
      <c r="U1547" s="33">
        <f>IF(Q1547="","",3*S1547+R1547)</f>
        <v/>
      </c>
      <c r="V1547" s="24">
        <f>IF(OR(H1547="",I1547=""),"",IF(H1547&gt;I1547,3,IF(H1547=I1547,1,0)))</f>
        <v/>
      </c>
      <c r="W1547" s="24">
        <f>IF(OR(H1547="",I1547=""),"",IF(I1547&gt;H1547,3,IF(H1547=I1547,1,0)))</f>
        <v/>
      </c>
      <c r="X1547" s="24">
        <f>IF(OR(H1547="",I1547=""),0,1)</f>
        <v/>
      </c>
      <c r="Y1547" s="24" t="inlineStr">
        <is>
          <t>oddalerts.com</t>
        </is>
      </c>
    </row>
    <row r="1548">
      <c r="A1548" s="24" t="inlineStr">
        <is>
          <t>E3-Barnet-Accringt</t>
        </is>
      </c>
      <c r="B1548" s="24" t="inlineStr">
        <is>
          <t>E3</t>
        </is>
      </c>
      <c r="C1548" s="24" t="inlineStr">
        <is>
          <t>League Two</t>
        </is>
      </c>
      <c r="D1548" s="24" t="n">
        <v>6</v>
      </c>
      <c r="E1548" s="29" t="n">
        <v>46277.625</v>
      </c>
      <c r="F1548" s="24" t="inlineStr">
        <is>
          <t>Barnet</t>
        </is>
      </c>
      <c r="G1548" s="24" t="inlineStr">
        <is>
          <t>Accrington</t>
        </is>
      </c>
      <c r="H1548" s="37" t="n">
        <v>2</v>
      </c>
      <c r="I1548" s="37" t="n">
        <v>1</v>
      </c>
      <c r="J1548" s="37" t="n">
        <v>1.64</v>
      </c>
      <c r="K1548" s="37" t="n">
        <v>0.55</v>
      </c>
      <c r="L1548" s="31" t="n">
        <v>0.5238638979916219</v>
      </c>
      <c r="M1548" s="31" t="n">
        <v>0.2636608196812327</v>
      </c>
      <c r="N1548" s="31" t="n">
        <v>0.2124752823271454</v>
      </c>
      <c r="O1548" s="33">
        <f>3*L1548+M1548</f>
        <v/>
      </c>
      <c r="P1548" s="33">
        <f>3*N1548+M1548</f>
        <v/>
      </c>
      <c r="Q1548" s="31">
        <f>IF(OR(J1548="",K1548=""),"",SUMPRODUCT(POISSON(Helper!$A$2:$A$122,J1548,FALSE)*POISSON(Helper!$B$2:$B$122,K1548,FALSE)*Helper!$C$2:$C$122))</f>
        <v/>
      </c>
      <c r="R1548" s="31">
        <f>IF(OR(J1548="",K1548=""),"",SUMPRODUCT(POISSON(Helper!$A$2:$A$122,J1548,FALSE)*POISSON(Helper!$B$2:$B$122,K1548,FALSE)*Helper!$D$2:$D$122))</f>
        <v/>
      </c>
      <c r="S1548" s="31">
        <f>IF(Q1548="","",1-Q1548-R1548)</f>
        <v/>
      </c>
      <c r="T1548" s="33">
        <f>IF(Q1548="","",3*Q1548+R1548)</f>
        <v/>
      </c>
      <c r="U1548" s="33">
        <f>IF(Q1548="","",3*S1548+R1548)</f>
        <v/>
      </c>
      <c r="V1548" s="24">
        <f>IF(OR(H1548="",I1548=""),"",IF(H1548&gt;I1548,3,IF(H1548=I1548,1,0)))</f>
        <v/>
      </c>
      <c r="W1548" s="24">
        <f>IF(OR(H1548="",I1548=""),"",IF(I1548&gt;H1548,3,IF(H1548=I1548,1,0)))</f>
        <v/>
      </c>
      <c r="X1548" s="24">
        <f>IF(OR(H1548="",I1548=""),0,1)</f>
        <v/>
      </c>
      <c r="Y1548" s="24" t="inlineStr">
        <is>
          <t>oddalerts.com</t>
        </is>
      </c>
    </row>
    <row r="1549">
      <c r="A1549" s="24" t="inlineStr">
        <is>
          <t>E3-Colchest-Crewe</t>
        </is>
      </c>
      <c r="B1549" s="24" t="inlineStr">
        <is>
          <t>E3</t>
        </is>
      </c>
      <c r="C1549" s="24" t="inlineStr">
        <is>
          <t>League Two</t>
        </is>
      </c>
      <c r="D1549" s="24" t="n">
        <v>6</v>
      </c>
      <c r="E1549" s="29" t="n">
        <v>46277.625</v>
      </c>
      <c r="F1549" s="24" t="inlineStr">
        <is>
          <t>Colchester</t>
        </is>
      </c>
      <c r="G1549" s="24" t="inlineStr">
        <is>
          <t>Crewe</t>
        </is>
      </c>
      <c r="H1549" s="37" t="n">
        <v>1</v>
      </c>
      <c r="I1549" s="37" t="n">
        <v>1</v>
      </c>
      <c r="J1549" s="37" t="n">
        <v>1.36</v>
      </c>
      <c r="K1549" s="37" t="n">
        <v>0.99</v>
      </c>
      <c r="L1549" s="31" t="n">
        <v>0.4154487100879325</v>
      </c>
      <c r="M1549" s="31" t="n">
        <v>0.2849314871560887</v>
      </c>
      <c r="N1549" s="31" t="n">
        <v>0.2996198027559788</v>
      </c>
      <c r="O1549" s="33">
        <f>3*L1549+M1549</f>
        <v/>
      </c>
      <c r="P1549" s="33">
        <f>3*N1549+M1549</f>
        <v/>
      </c>
      <c r="Q1549" s="31">
        <f>IF(OR(J1549="",K1549=""),"",SUMPRODUCT(POISSON(Helper!$A$2:$A$122,J1549,FALSE)*POISSON(Helper!$B$2:$B$122,K1549,FALSE)*Helper!$C$2:$C$122))</f>
        <v/>
      </c>
      <c r="R1549" s="31">
        <f>IF(OR(J1549="",K1549=""),"",SUMPRODUCT(POISSON(Helper!$A$2:$A$122,J1549,FALSE)*POISSON(Helper!$B$2:$B$122,K1549,FALSE)*Helper!$D$2:$D$122))</f>
        <v/>
      </c>
      <c r="S1549" s="31">
        <f>IF(Q1549="","",1-Q1549-R1549)</f>
        <v/>
      </c>
      <c r="T1549" s="33">
        <f>IF(Q1549="","",3*Q1549+R1549)</f>
        <v/>
      </c>
      <c r="U1549" s="33">
        <f>IF(Q1549="","",3*S1549+R1549)</f>
        <v/>
      </c>
      <c r="V1549" s="24">
        <f>IF(OR(H1549="",I1549=""),"",IF(H1549&gt;I1549,3,IF(H1549=I1549,1,0)))</f>
        <v/>
      </c>
      <c r="W1549" s="24">
        <f>IF(OR(H1549="",I1549=""),"",IF(I1549&gt;H1549,3,IF(H1549=I1549,1,0)))</f>
        <v/>
      </c>
      <c r="X1549" s="24">
        <f>IF(OR(H1549="",I1549=""),0,1)</f>
        <v/>
      </c>
      <c r="Y1549" s="24" t="inlineStr">
        <is>
          <t>oddalerts.com</t>
        </is>
      </c>
    </row>
    <row r="1550">
      <c r="A1550" s="24" t="inlineStr">
        <is>
          <t>E3-Gillingh-Tranmere</t>
        </is>
      </c>
      <c r="B1550" s="24" t="inlineStr">
        <is>
          <t>E3</t>
        </is>
      </c>
      <c r="C1550" s="24" t="inlineStr">
        <is>
          <t>League Two</t>
        </is>
      </c>
      <c r="D1550" s="24" t="n">
        <v>6</v>
      </c>
      <c r="E1550" s="29" t="n">
        <v>46277.625</v>
      </c>
      <c r="F1550" s="24" t="inlineStr">
        <is>
          <t>Gillingham</t>
        </is>
      </c>
      <c r="G1550" s="24" t="inlineStr">
        <is>
          <t>Tranmere</t>
        </is>
      </c>
      <c r="H1550" s="37" t="n">
        <v>2</v>
      </c>
      <c r="I1550" s="37" t="n">
        <v>0</v>
      </c>
      <c r="J1550" s="37" t="n">
        <v>1.48</v>
      </c>
      <c r="K1550" s="37" t="n">
        <v>1.15</v>
      </c>
      <c r="L1550" s="31" t="n">
        <v>0.4496352962013712</v>
      </c>
      <c r="M1550" s="31" t="n">
        <v>0.2801736579506277</v>
      </c>
      <c r="N1550" s="31" t="n">
        <v>0.2701910458480011</v>
      </c>
      <c r="O1550" s="33">
        <f>3*L1550+M1550</f>
        <v/>
      </c>
      <c r="P1550" s="33">
        <f>3*N1550+M1550</f>
        <v/>
      </c>
      <c r="Q1550" s="31">
        <f>IF(OR(J1550="",K1550=""),"",SUMPRODUCT(POISSON(Helper!$A$2:$A$122,J1550,FALSE)*POISSON(Helper!$B$2:$B$122,K1550,FALSE)*Helper!$C$2:$C$122))</f>
        <v/>
      </c>
      <c r="R1550" s="31">
        <f>IF(OR(J1550="",K1550=""),"",SUMPRODUCT(POISSON(Helper!$A$2:$A$122,J1550,FALSE)*POISSON(Helper!$B$2:$B$122,K1550,FALSE)*Helper!$D$2:$D$122))</f>
        <v/>
      </c>
      <c r="S1550" s="31">
        <f>IF(Q1550="","",1-Q1550-R1550)</f>
        <v/>
      </c>
      <c r="T1550" s="33">
        <f>IF(Q1550="","",3*Q1550+R1550)</f>
        <v/>
      </c>
      <c r="U1550" s="33">
        <f>IF(Q1550="","",3*S1550+R1550)</f>
        <v/>
      </c>
      <c r="V1550" s="24">
        <f>IF(OR(H1550="",I1550=""),"",IF(H1550&gt;I1550,3,IF(H1550=I1550,1,0)))</f>
        <v/>
      </c>
      <c r="W1550" s="24">
        <f>IF(OR(H1550="",I1550=""),"",IF(I1550&gt;H1550,3,IF(H1550=I1550,1,0)))</f>
        <v/>
      </c>
      <c r="X1550" s="24">
        <f>IF(OR(H1550="",I1550=""),0,1)</f>
        <v/>
      </c>
      <c r="Y1550" s="24" t="inlineStr">
        <is>
          <t>oddalerts.com</t>
        </is>
      </c>
    </row>
    <row r="1551">
      <c r="A1551" s="24" t="inlineStr">
        <is>
          <t>E3-Newport-Fleetwoo</t>
        </is>
      </c>
      <c r="B1551" s="24" t="inlineStr">
        <is>
          <t>E3</t>
        </is>
      </c>
      <c r="C1551" s="24" t="inlineStr">
        <is>
          <t>League Two</t>
        </is>
      </c>
      <c r="D1551" s="24" t="n">
        <v>6</v>
      </c>
      <c r="E1551" s="29" t="n">
        <v>46277.625</v>
      </c>
      <c r="F1551" s="24" t="inlineStr">
        <is>
          <t>Newport</t>
        </is>
      </c>
      <c r="G1551" s="24" t="inlineStr">
        <is>
          <t>Fleetwood</t>
        </is>
      </c>
      <c r="H1551" s="37" t="n">
        <v>1</v>
      </c>
      <c r="I1551" s="37" t="n">
        <v>1</v>
      </c>
      <c r="J1551" s="37" t="n">
        <v>2.02</v>
      </c>
      <c r="K1551" s="37" t="n">
        <v>1.16</v>
      </c>
      <c r="L1551" s="31" t="n">
        <v>0.3521211437519016</v>
      </c>
      <c r="M1551" s="31" t="n">
        <v>0.288307329526603</v>
      </c>
      <c r="N1551" s="31" t="n">
        <v>0.3595715267214954</v>
      </c>
      <c r="O1551" s="33">
        <f>3*L1551+M1551</f>
        <v/>
      </c>
      <c r="P1551" s="33">
        <f>3*N1551+M1551</f>
        <v/>
      </c>
      <c r="Q1551" s="31">
        <f>IF(OR(J1551="",K1551=""),"",SUMPRODUCT(POISSON(Helper!$A$2:$A$122,J1551,FALSE)*POISSON(Helper!$B$2:$B$122,K1551,FALSE)*Helper!$C$2:$C$122))</f>
        <v/>
      </c>
      <c r="R1551" s="31">
        <f>IF(OR(J1551="",K1551=""),"",SUMPRODUCT(POISSON(Helper!$A$2:$A$122,J1551,FALSE)*POISSON(Helper!$B$2:$B$122,K1551,FALSE)*Helper!$D$2:$D$122))</f>
        <v/>
      </c>
      <c r="S1551" s="31">
        <f>IF(Q1551="","",1-Q1551-R1551)</f>
        <v/>
      </c>
      <c r="T1551" s="33">
        <f>IF(Q1551="","",3*Q1551+R1551)</f>
        <v/>
      </c>
      <c r="U1551" s="33">
        <f>IF(Q1551="","",3*S1551+R1551)</f>
        <v/>
      </c>
      <c r="V1551" s="24">
        <f>IF(OR(H1551="",I1551=""),"",IF(H1551&gt;I1551,3,IF(H1551=I1551,1,0)))</f>
        <v/>
      </c>
      <c r="W1551" s="24">
        <f>IF(OR(H1551="",I1551=""),"",IF(I1551&gt;H1551,3,IF(H1551=I1551,1,0)))</f>
        <v/>
      </c>
      <c r="X1551" s="24">
        <f>IF(OR(H1551="",I1551=""),0,1)</f>
        <v/>
      </c>
      <c r="Y1551" s="24" t="inlineStr">
        <is>
          <t>oddalerts.com</t>
        </is>
      </c>
    </row>
    <row r="1552">
      <c r="A1552" s="24" t="inlineStr">
        <is>
          <t>E3-Oldham-Chesterf</t>
        </is>
      </c>
      <c r="B1552" s="24" t="inlineStr">
        <is>
          <t>E3</t>
        </is>
      </c>
      <c r="C1552" s="24" t="inlineStr">
        <is>
          <t>League Two</t>
        </is>
      </c>
      <c r="D1552" s="24" t="n">
        <v>6</v>
      </c>
      <c r="E1552" s="29" t="n">
        <v>46277.625</v>
      </c>
      <c r="F1552" s="24" t="inlineStr">
        <is>
          <t>Oldham</t>
        </is>
      </c>
      <c r="G1552" s="24" t="inlineStr">
        <is>
          <t>Chesterfield</t>
        </is>
      </c>
      <c r="H1552" s="37" t="n">
        <v>1</v>
      </c>
      <c r="I1552" s="37" t="n">
        <v>2</v>
      </c>
      <c r="J1552" s="37" t="n">
        <v>0.76</v>
      </c>
      <c r="K1552" s="37" t="n">
        <v>2.05</v>
      </c>
      <c r="L1552" s="31" t="n">
        <v>0.3903309106991226</v>
      </c>
      <c r="M1552" s="31" t="n">
        <v>0.2871599120286859</v>
      </c>
      <c r="N1552" s="31" t="n">
        <v>0.3225091772721915</v>
      </c>
      <c r="O1552" s="33">
        <f>3*L1552+M1552</f>
        <v/>
      </c>
      <c r="P1552" s="33">
        <f>3*N1552+M1552</f>
        <v/>
      </c>
      <c r="Q1552" s="31">
        <f>IF(OR(J1552="",K1552=""),"",SUMPRODUCT(POISSON(Helper!$A$2:$A$122,J1552,FALSE)*POISSON(Helper!$B$2:$B$122,K1552,FALSE)*Helper!$C$2:$C$122))</f>
        <v/>
      </c>
      <c r="R1552" s="31">
        <f>IF(OR(J1552="",K1552=""),"",SUMPRODUCT(POISSON(Helper!$A$2:$A$122,J1552,FALSE)*POISSON(Helper!$B$2:$B$122,K1552,FALSE)*Helper!$D$2:$D$122))</f>
        <v/>
      </c>
      <c r="S1552" s="31">
        <f>IF(Q1552="","",1-Q1552-R1552)</f>
        <v/>
      </c>
      <c r="T1552" s="33">
        <f>IF(Q1552="","",3*Q1552+R1552)</f>
        <v/>
      </c>
      <c r="U1552" s="33">
        <f>IF(Q1552="","",3*S1552+R1552)</f>
        <v/>
      </c>
      <c r="V1552" s="24">
        <f>IF(OR(H1552="",I1552=""),"",IF(H1552&gt;I1552,3,IF(H1552=I1552,1,0)))</f>
        <v/>
      </c>
      <c r="W1552" s="24">
        <f>IF(OR(H1552="",I1552=""),"",IF(I1552&gt;H1552,3,IF(H1552=I1552,1,0)))</f>
        <v/>
      </c>
      <c r="X1552" s="24">
        <f>IF(OR(H1552="",I1552=""),0,1)</f>
        <v/>
      </c>
      <c r="Y1552" s="24" t="inlineStr">
        <is>
          <t>oddalerts.com</t>
        </is>
      </c>
    </row>
    <row r="1553">
      <c r="A1553" s="24" t="inlineStr">
        <is>
          <t>E3-PortVale-Exeter</t>
        </is>
      </c>
      <c r="B1553" s="24" t="inlineStr">
        <is>
          <t>E3</t>
        </is>
      </c>
      <c r="C1553" s="24" t="inlineStr">
        <is>
          <t>League Two</t>
        </is>
      </c>
      <c r="D1553" s="24" t="n">
        <v>6</v>
      </c>
      <c r="E1553" s="29" t="n">
        <v>46277.625</v>
      </c>
      <c r="F1553" s="24" t="inlineStr">
        <is>
          <t>Port Vale</t>
        </is>
      </c>
      <c r="G1553" s="24" t="inlineStr">
        <is>
          <t>Exeter</t>
        </is>
      </c>
      <c r="H1553" s="37" t="n">
        <v>1</v>
      </c>
      <c r="I1553" s="37" t="n">
        <v>0</v>
      </c>
      <c r="J1553" s="37" t="n">
        <v>1.56</v>
      </c>
      <c r="K1553" s="37" t="n">
        <v>0.55</v>
      </c>
      <c r="L1553" s="31" t="n">
        <v>0.4799324462391547</v>
      </c>
      <c r="M1553" s="31" t="n">
        <v>0.2744092679505543</v>
      </c>
      <c r="N1553" s="31" t="n">
        <v>0.245658285810291</v>
      </c>
      <c r="O1553" s="33">
        <f>3*L1553+M1553</f>
        <v/>
      </c>
      <c r="P1553" s="33">
        <f>3*N1553+M1553</f>
        <v/>
      </c>
      <c r="Q1553" s="31">
        <f>IF(OR(J1553="",K1553=""),"",SUMPRODUCT(POISSON(Helper!$A$2:$A$122,J1553,FALSE)*POISSON(Helper!$B$2:$B$122,K1553,FALSE)*Helper!$C$2:$C$122))</f>
        <v/>
      </c>
      <c r="R1553" s="31">
        <f>IF(OR(J1553="",K1553=""),"",SUMPRODUCT(POISSON(Helper!$A$2:$A$122,J1553,FALSE)*POISSON(Helper!$B$2:$B$122,K1553,FALSE)*Helper!$D$2:$D$122))</f>
        <v/>
      </c>
      <c r="S1553" s="31">
        <f>IF(Q1553="","",1-Q1553-R1553)</f>
        <v/>
      </c>
      <c r="T1553" s="33">
        <f>IF(Q1553="","",3*Q1553+R1553)</f>
        <v/>
      </c>
      <c r="U1553" s="33">
        <f>IF(Q1553="","",3*S1553+R1553)</f>
        <v/>
      </c>
      <c r="V1553" s="24">
        <f>IF(OR(H1553="",I1553=""),"",IF(H1553&gt;I1553,3,IF(H1553=I1553,1,0)))</f>
        <v/>
      </c>
      <c r="W1553" s="24">
        <f>IF(OR(H1553="",I1553=""),"",IF(I1553&gt;H1553,3,IF(H1553=I1553,1,0)))</f>
        <v/>
      </c>
      <c r="X1553" s="24">
        <f>IF(OR(H1553="",I1553=""),0,1)</f>
        <v/>
      </c>
      <c r="Y1553" s="24" t="inlineStr">
        <is>
          <t>oddalerts.com</t>
        </is>
      </c>
    </row>
    <row r="1554">
      <c r="A1554" s="24" t="inlineStr">
        <is>
          <t>E3-Rotherha-Salford</t>
        </is>
      </c>
      <c r="B1554" s="24" t="inlineStr">
        <is>
          <t>E3</t>
        </is>
      </c>
      <c r="C1554" s="24" t="inlineStr">
        <is>
          <t>League Two</t>
        </is>
      </c>
      <c r="D1554" s="24" t="n">
        <v>6</v>
      </c>
      <c r="E1554" s="29" t="n">
        <v>46277.625</v>
      </c>
      <c r="F1554" s="24" t="inlineStr">
        <is>
          <t>Rotherham</t>
        </is>
      </c>
      <c r="G1554" s="24" t="inlineStr">
        <is>
          <t>Salford</t>
        </is>
      </c>
      <c r="H1554" s="37" t="n">
        <v>3</v>
      </c>
      <c r="I1554" s="37" t="n">
        <v>3</v>
      </c>
      <c r="J1554" s="37" t="n">
        <v>2.35</v>
      </c>
      <c r="K1554" s="37" t="n">
        <v>1.58</v>
      </c>
      <c r="L1554" s="31" t="n">
        <v>0.3256686979526091</v>
      </c>
      <c r="M1554" s="31" t="n">
        <v>0.2873729185047492</v>
      </c>
      <c r="N1554" s="31" t="n">
        <v>0.3869583835426417</v>
      </c>
      <c r="O1554" s="33">
        <f>3*L1554+M1554</f>
        <v/>
      </c>
      <c r="P1554" s="33">
        <f>3*N1554+M1554</f>
        <v/>
      </c>
      <c r="Q1554" s="31">
        <f>IF(OR(J1554="",K1554=""),"",SUMPRODUCT(POISSON(Helper!$A$2:$A$122,J1554,FALSE)*POISSON(Helper!$B$2:$B$122,K1554,FALSE)*Helper!$C$2:$C$122))</f>
        <v/>
      </c>
      <c r="R1554" s="31">
        <f>IF(OR(J1554="",K1554=""),"",SUMPRODUCT(POISSON(Helper!$A$2:$A$122,J1554,FALSE)*POISSON(Helper!$B$2:$B$122,K1554,FALSE)*Helper!$D$2:$D$122))</f>
        <v/>
      </c>
      <c r="S1554" s="31">
        <f>IF(Q1554="","",1-Q1554-R1554)</f>
        <v/>
      </c>
      <c r="T1554" s="33">
        <f>IF(Q1554="","",3*Q1554+R1554)</f>
        <v/>
      </c>
      <c r="U1554" s="33">
        <f>IF(Q1554="","",3*S1554+R1554)</f>
        <v/>
      </c>
      <c r="V1554" s="24">
        <f>IF(OR(H1554="",I1554=""),"",IF(H1554&gt;I1554,3,IF(H1554=I1554,1,0)))</f>
        <v/>
      </c>
      <c r="W1554" s="24">
        <f>IF(OR(H1554="",I1554=""),"",IF(I1554&gt;H1554,3,IF(H1554=I1554,1,0)))</f>
        <v/>
      </c>
      <c r="X1554" s="24">
        <f>IF(OR(H1554="",I1554=""),0,1)</f>
        <v/>
      </c>
      <c r="Y1554" s="24" t="inlineStr">
        <is>
          <t>oddalerts.com</t>
        </is>
      </c>
    </row>
    <row r="1555">
      <c r="A1555" s="24" t="inlineStr">
        <is>
          <t>E3-Shrewsbu-Northamp</t>
        </is>
      </c>
      <c r="B1555" s="24" t="inlineStr">
        <is>
          <t>E3</t>
        </is>
      </c>
      <c r="C1555" s="24" t="inlineStr">
        <is>
          <t>League Two</t>
        </is>
      </c>
      <c r="D1555" s="24" t="n">
        <v>6</v>
      </c>
      <c r="E1555" s="29" t="n">
        <v>46277.625</v>
      </c>
      <c r="F1555" s="24" t="inlineStr">
        <is>
          <t>Shrewsbury</t>
        </is>
      </c>
      <c r="G1555" s="24" t="inlineStr">
        <is>
          <t>Northampton</t>
        </is>
      </c>
      <c r="H1555" s="37" t="n">
        <v>2</v>
      </c>
      <c r="I1555" s="37" t="n">
        <v>0</v>
      </c>
      <c r="J1555" s="37" t="n">
        <v>0.91</v>
      </c>
      <c r="K1555" s="37" t="n">
        <v>0.49</v>
      </c>
      <c r="L1555" s="31" t="n">
        <v>0.371389165732834</v>
      </c>
      <c r="M1555" s="31" t="n">
        <v>0.2880809560927484</v>
      </c>
      <c r="N1555" s="31" t="n">
        <v>0.3405298781744176</v>
      </c>
      <c r="O1555" s="33">
        <f>3*L1555+M1555</f>
        <v/>
      </c>
      <c r="P1555" s="33">
        <f>3*N1555+M1555</f>
        <v/>
      </c>
      <c r="Q1555" s="31">
        <f>IF(OR(J1555="",K1555=""),"",SUMPRODUCT(POISSON(Helper!$A$2:$A$122,J1555,FALSE)*POISSON(Helper!$B$2:$B$122,K1555,FALSE)*Helper!$C$2:$C$122))</f>
        <v/>
      </c>
      <c r="R1555" s="31">
        <f>IF(OR(J1555="",K1555=""),"",SUMPRODUCT(POISSON(Helper!$A$2:$A$122,J1555,FALSE)*POISSON(Helper!$B$2:$B$122,K1555,FALSE)*Helper!$D$2:$D$122))</f>
        <v/>
      </c>
      <c r="S1555" s="31">
        <f>IF(Q1555="","",1-Q1555-R1555)</f>
        <v/>
      </c>
      <c r="T1555" s="33">
        <f>IF(Q1555="","",3*Q1555+R1555)</f>
        <v/>
      </c>
      <c r="U1555" s="33">
        <f>IF(Q1555="","",3*S1555+R1555)</f>
        <v/>
      </c>
      <c r="V1555" s="24">
        <f>IF(OR(H1555="",I1555=""),"",IF(H1555&gt;I1555,3,IF(H1555=I1555,1,0)))</f>
        <v/>
      </c>
      <c r="W1555" s="24">
        <f>IF(OR(H1555="",I1555=""),"",IF(I1555&gt;H1555,3,IF(H1555=I1555,1,0)))</f>
        <v/>
      </c>
      <c r="X1555" s="24">
        <f>IF(OR(H1555="",I1555=""),0,1)</f>
        <v/>
      </c>
      <c r="Y1555" s="24" t="inlineStr">
        <is>
          <t>oddalerts.com</t>
        </is>
      </c>
    </row>
    <row r="1556">
      <c r="A1556" s="24" t="inlineStr">
        <is>
          <t>E3-Walsall-Rochdale</t>
        </is>
      </c>
      <c r="B1556" s="24" t="inlineStr">
        <is>
          <t>E3</t>
        </is>
      </c>
      <c r="C1556" s="24" t="inlineStr">
        <is>
          <t>League Two</t>
        </is>
      </c>
      <c r="D1556" s="24" t="n">
        <v>6</v>
      </c>
      <c r="E1556" s="29" t="n">
        <v>46277.625</v>
      </c>
      <c r="F1556" s="24" t="inlineStr">
        <is>
          <t>Walsall</t>
        </is>
      </c>
      <c r="G1556" s="24" t="inlineStr">
        <is>
          <t>Rochdale</t>
        </is>
      </c>
      <c r="H1556" s="37" t="n">
        <v>0</v>
      </c>
      <c r="I1556" s="37" t="n">
        <v>0</v>
      </c>
      <c r="J1556" s="37" t="n">
        <v>1.95</v>
      </c>
      <c r="K1556" s="37" t="n">
        <v>0.5</v>
      </c>
      <c r="L1556" s="31" t="n">
        <v>0.4320082708133499</v>
      </c>
      <c r="M1556" s="31" t="n">
        <v>0.2828667322390895</v>
      </c>
      <c r="N1556" s="31" t="n">
        <v>0.2851249969475606</v>
      </c>
      <c r="O1556" s="33">
        <f>3*L1556+M1556</f>
        <v/>
      </c>
      <c r="P1556" s="33">
        <f>3*N1556+M1556</f>
        <v/>
      </c>
      <c r="Q1556" s="31">
        <f>IF(OR(J1556="",K1556=""),"",SUMPRODUCT(POISSON(Helper!$A$2:$A$122,J1556,FALSE)*POISSON(Helper!$B$2:$B$122,K1556,FALSE)*Helper!$C$2:$C$122))</f>
        <v/>
      </c>
      <c r="R1556" s="31">
        <f>IF(OR(J1556="",K1556=""),"",SUMPRODUCT(POISSON(Helper!$A$2:$A$122,J1556,FALSE)*POISSON(Helper!$B$2:$B$122,K1556,FALSE)*Helper!$D$2:$D$122))</f>
        <v/>
      </c>
      <c r="S1556" s="31">
        <f>IF(Q1556="","",1-Q1556-R1556)</f>
        <v/>
      </c>
      <c r="T1556" s="33">
        <f>IF(Q1556="","",3*Q1556+R1556)</f>
        <v/>
      </c>
      <c r="U1556" s="33">
        <f>IF(Q1556="","",3*S1556+R1556)</f>
        <v/>
      </c>
      <c r="V1556" s="24">
        <f>IF(OR(H1556="",I1556=""),"",IF(H1556&gt;I1556,3,IF(H1556=I1556,1,0)))</f>
        <v/>
      </c>
      <c r="W1556" s="24">
        <f>IF(OR(H1556="",I1556=""),"",IF(I1556&gt;H1556,3,IF(H1556=I1556,1,0)))</f>
        <v/>
      </c>
      <c r="X1556" s="24">
        <f>IF(OR(H1556="",I1556=""),0,1)</f>
        <v/>
      </c>
      <c r="Y1556" s="24" t="inlineStr">
        <is>
          <t>oddalerts.com</t>
        </is>
      </c>
    </row>
    <row r="1557">
      <c r="A1557" s="24" t="inlineStr">
        <is>
          <t>E3-York-Swindon</t>
        </is>
      </c>
      <c r="B1557" s="24" t="inlineStr">
        <is>
          <t>E3</t>
        </is>
      </c>
      <c r="C1557" s="24" t="inlineStr">
        <is>
          <t>League Two</t>
        </is>
      </c>
      <c r="D1557" s="24" t="n">
        <v>6</v>
      </c>
      <c r="E1557" s="29" t="n">
        <v>46277.625</v>
      </c>
      <c r="F1557" s="24" t="inlineStr">
        <is>
          <t>York</t>
        </is>
      </c>
      <c r="G1557" s="24" t="inlineStr">
        <is>
          <t>Swindon</t>
        </is>
      </c>
      <c r="H1557" s="37" t="n">
        <v>4</v>
      </c>
      <c r="I1557" s="37" t="n">
        <v>0</v>
      </c>
      <c r="J1557" s="37" t="n">
        <v>2.73</v>
      </c>
      <c r="K1557" s="37" t="n">
        <v>0.7</v>
      </c>
      <c r="L1557" s="31" t="n">
        <v>0.4298267604422825</v>
      </c>
      <c r="M1557" s="31" t="n">
        <v>0.2831649222182071</v>
      </c>
      <c r="N1557" s="31" t="n">
        <v>0.2870083173395104</v>
      </c>
      <c r="O1557" s="33">
        <f>3*L1557+M1557</f>
        <v/>
      </c>
      <c r="P1557" s="33">
        <f>3*N1557+M1557</f>
        <v/>
      </c>
      <c r="Q1557" s="31">
        <f>IF(OR(J1557="",K1557=""),"",SUMPRODUCT(POISSON(Helper!$A$2:$A$122,J1557,FALSE)*POISSON(Helper!$B$2:$B$122,K1557,FALSE)*Helper!$C$2:$C$122))</f>
        <v/>
      </c>
      <c r="R1557" s="31">
        <f>IF(OR(J1557="",K1557=""),"",SUMPRODUCT(POISSON(Helper!$A$2:$A$122,J1557,FALSE)*POISSON(Helper!$B$2:$B$122,K1557,FALSE)*Helper!$D$2:$D$122))</f>
        <v/>
      </c>
      <c r="S1557" s="31">
        <f>IF(Q1557="","",1-Q1557-R1557)</f>
        <v/>
      </c>
      <c r="T1557" s="33">
        <f>IF(Q1557="","",3*Q1557+R1557)</f>
        <v/>
      </c>
      <c r="U1557" s="33">
        <f>IF(Q1557="","",3*S1557+R1557)</f>
        <v/>
      </c>
      <c r="V1557" s="24">
        <f>IF(OR(H1557="",I1557=""),"",IF(H1557&gt;I1557,3,IF(H1557=I1557,1,0)))</f>
        <v/>
      </c>
      <c r="W1557" s="24">
        <f>IF(OR(H1557="",I1557=""),"",IF(I1557&gt;H1557,3,IF(H1557=I1557,1,0)))</f>
        <v/>
      </c>
      <c r="X1557" s="24">
        <f>IF(OR(H1557="",I1557=""),0,1)</f>
        <v/>
      </c>
      <c r="Y1557" s="24" t="inlineStr">
        <is>
          <t>oddalerts.com</t>
        </is>
      </c>
    </row>
    <row r="1558">
      <c r="A1558" s="24" t="inlineStr">
        <is>
          <t>E3-Rochdale-Oldham</t>
        </is>
      </c>
      <c r="B1558" s="24" t="inlineStr">
        <is>
          <t>E3</t>
        </is>
      </c>
      <c r="C1558" s="24" t="inlineStr">
        <is>
          <t>League Two</t>
        </is>
      </c>
      <c r="D1558" s="24" t="n">
        <v>7</v>
      </c>
      <c r="E1558" s="29" t="n">
        <v>46284.52083333334</v>
      </c>
      <c r="F1558" s="24" t="inlineStr">
        <is>
          <t>Rochdale</t>
        </is>
      </c>
      <c r="G1558" s="24" t="inlineStr">
        <is>
          <t>Oldham</t>
        </is>
      </c>
      <c r="H1558" s="37" t="n">
        <v>2</v>
      </c>
      <c r="I1558" s="37" t="n">
        <v>0</v>
      </c>
      <c r="J1558" s="37" t="n">
        <v>0.61</v>
      </c>
      <c r="K1558" s="37" t="n">
        <v>2.08</v>
      </c>
      <c r="L1558" s="31" t="n">
        <v>0.3724428725418384</v>
      </c>
      <c r="M1558" s="31" t="n">
        <v>0.2880475556937336</v>
      </c>
      <c r="N1558" s="31" t="n">
        <v>0.339509571764428</v>
      </c>
      <c r="O1558" s="33">
        <f>3*L1558+M1558</f>
        <v/>
      </c>
      <c r="P1558" s="33">
        <f>3*N1558+M1558</f>
        <v/>
      </c>
      <c r="Q1558" s="31">
        <f>IF(OR(J1558="",K1558=""),"",SUMPRODUCT(POISSON(Helper!$A$2:$A$122,J1558,FALSE)*POISSON(Helper!$B$2:$B$122,K1558,FALSE)*Helper!$C$2:$C$122))</f>
        <v/>
      </c>
      <c r="R1558" s="31">
        <f>IF(OR(J1558="",K1558=""),"",SUMPRODUCT(POISSON(Helper!$A$2:$A$122,J1558,FALSE)*POISSON(Helper!$B$2:$B$122,K1558,FALSE)*Helper!$D$2:$D$122))</f>
        <v/>
      </c>
      <c r="S1558" s="31">
        <f>IF(Q1558="","",1-Q1558-R1558)</f>
        <v/>
      </c>
      <c r="T1558" s="33">
        <f>IF(Q1558="","",3*Q1558+R1558)</f>
        <v/>
      </c>
      <c r="U1558" s="33">
        <f>IF(Q1558="","",3*S1558+R1558)</f>
        <v/>
      </c>
      <c r="V1558" s="24">
        <f>IF(OR(H1558="",I1558=""),"",IF(H1558&gt;I1558,3,IF(H1558=I1558,1,0)))</f>
        <v/>
      </c>
      <c r="W1558" s="24">
        <f>IF(OR(H1558="",I1558=""),"",IF(I1558&gt;H1558,3,IF(H1558=I1558,1,0)))</f>
        <v/>
      </c>
      <c r="X1558" s="24">
        <f>IF(OR(H1558="",I1558=""),0,1)</f>
        <v/>
      </c>
      <c r="Y1558" s="24" t="inlineStr">
        <is>
          <t>oddalerts.com</t>
        </is>
      </c>
    </row>
    <row r="1559">
      <c r="A1559" s="24" t="inlineStr">
        <is>
          <t>E3-Walsall-PortVale</t>
        </is>
      </c>
      <c r="B1559" s="24" t="inlineStr">
        <is>
          <t>E3</t>
        </is>
      </c>
      <c r="C1559" s="24" t="inlineStr">
        <is>
          <t>League Two</t>
        </is>
      </c>
      <c r="D1559" s="24" t="n">
        <v>7</v>
      </c>
      <c r="E1559" s="29" t="n">
        <v>46284.52083333334</v>
      </c>
      <c r="F1559" s="24" t="inlineStr">
        <is>
          <t>Walsall</t>
        </is>
      </c>
      <c r="G1559" s="24" t="inlineStr">
        <is>
          <t>Port Vale</t>
        </is>
      </c>
      <c r="H1559" s="37" t="n">
        <v>2</v>
      </c>
      <c r="I1559" s="37" t="n">
        <v>0</v>
      </c>
      <c r="J1559" s="37" t="n">
        <v>1.4</v>
      </c>
      <c r="K1559" s="37" t="n">
        <v>0.48</v>
      </c>
      <c r="L1559" s="31" t="n">
        <v>0.3753243364338249</v>
      </c>
      <c r="M1559" s="31" t="n">
        <v>0.2879453369877316</v>
      </c>
      <c r="N1559" s="31" t="n">
        <v>0.3367303265784435</v>
      </c>
      <c r="O1559" s="33">
        <f>3*L1559+M1559</f>
        <v/>
      </c>
      <c r="P1559" s="33">
        <f>3*N1559+M1559</f>
        <v/>
      </c>
      <c r="Q1559" s="31">
        <f>IF(OR(J1559="",K1559=""),"",SUMPRODUCT(POISSON(Helper!$A$2:$A$122,J1559,FALSE)*POISSON(Helper!$B$2:$B$122,K1559,FALSE)*Helper!$C$2:$C$122))</f>
        <v/>
      </c>
      <c r="R1559" s="31">
        <f>IF(OR(J1559="",K1559=""),"",SUMPRODUCT(POISSON(Helper!$A$2:$A$122,J1559,FALSE)*POISSON(Helper!$B$2:$B$122,K1559,FALSE)*Helper!$D$2:$D$122))</f>
        <v/>
      </c>
      <c r="S1559" s="31">
        <f>IF(Q1559="","",1-Q1559-R1559)</f>
        <v/>
      </c>
      <c r="T1559" s="33">
        <f>IF(Q1559="","",3*Q1559+R1559)</f>
        <v/>
      </c>
      <c r="U1559" s="33">
        <f>IF(Q1559="","",3*S1559+R1559)</f>
        <v/>
      </c>
      <c r="V1559" s="24">
        <f>IF(OR(H1559="",I1559=""),"",IF(H1559&gt;I1559,3,IF(H1559=I1559,1,0)))</f>
        <v/>
      </c>
      <c r="W1559" s="24">
        <f>IF(OR(H1559="",I1559=""),"",IF(I1559&gt;H1559,3,IF(H1559=I1559,1,0)))</f>
        <v/>
      </c>
      <c r="X1559" s="24">
        <f>IF(OR(H1559="",I1559=""),0,1)</f>
        <v/>
      </c>
      <c r="Y1559" s="24" t="inlineStr">
        <is>
          <t>oddalerts.com</t>
        </is>
      </c>
    </row>
    <row r="1560">
      <c r="A1560" s="24" t="inlineStr">
        <is>
          <t>E3-Accringt-Newport</t>
        </is>
      </c>
      <c r="B1560" s="24" t="inlineStr">
        <is>
          <t>E3</t>
        </is>
      </c>
      <c r="C1560" s="24" t="inlineStr">
        <is>
          <t>League Two</t>
        </is>
      </c>
      <c r="D1560" s="24" t="n">
        <v>7</v>
      </c>
      <c r="E1560" s="29" t="n">
        <v>46284.625</v>
      </c>
      <c r="F1560" s="24" t="inlineStr">
        <is>
          <t>Accrington</t>
        </is>
      </c>
      <c r="G1560" s="24" t="inlineStr">
        <is>
          <t>Newport</t>
        </is>
      </c>
      <c r="H1560" s="37" t="n">
        <v>0</v>
      </c>
      <c r="I1560" s="37" t="n">
        <v>0</v>
      </c>
      <c r="J1560" s="37" t="n">
        <v>0.8100000000000001</v>
      </c>
      <c r="K1560" s="37" t="n">
        <v>0.86</v>
      </c>
      <c r="L1560" s="31" t="n">
        <v>0.4356445388565604</v>
      </c>
      <c r="M1560" s="31" t="n">
        <v>0.2823523174491585</v>
      </c>
      <c r="N1560" s="31" t="n">
        <v>0.2820031436942811</v>
      </c>
      <c r="O1560" s="33">
        <f>3*L1560+M1560</f>
        <v/>
      </c>
      <c r="P1560" s="33">
        <f>3*N1560+M1560</f>
        <v/>
      </c>
      <c r="Q1560" s="31">
        <f>IF(OR(J1560="",K1560=""),"",SUMPRODUCT(POISSON(Helper!$A$2:$A$122,J1560,FALSE)*POISSON(Helper!$B$2:$B$122,K1560,FALSE)*Helper!$C$2:$C$122))</f>
        <v/>
      </c>
      <c r="R1560" s="31">
        <f>IF(OR(J1560="",K1560=""),"",SUMPRODUCT(POISSON(Helper!$A$2:$A$122,J1560,FALSE)*POISSON(Helper!$B$2:$B$122,K1560,FALSE)*Helper!$D$2:$D$122))</f>
        <v/>
      </c>
      <c r="S1560" s="31">
        <f>IF(Q1560="","",1-Q1560-R1560)</f>
        <v/>
      </c>
      <c r="T1560" s="33">
        <f>IF(Q1560="","",3*Q1560+R1560)</f>
        <v/>
      </c>
      <c r="U1560" s="33">
        <f>IF(Q1560="","",3*S1560+R1560)</f>
        <v/>
      </c>
      <c r="V1560" s="24">
        <f>IF(OR(H1560="",I1560=""),"",IF(H1560&gt;I1560,3,IF(H1560=I1560,1,0)))</f>
        <v/>
      </c>
      <c r="W1560" s="24">
        <f>IF(OR(H1560="",I1560=""),"",IF(I1560&gt;H1560,3,IF(H1560=I1560,1,0)))</f>
        <v/>
      </c>
      <c r="X1560" s="24">
        <f>IF(OR(H1560="",I1560=""),0,1)</f>
        <v/>
      </c>
      <c r="Y1560" s="24" t="inlineStr">
        <is>
          <t>oddalerts.com</t>
        </is>
      </c>
    </row>
    <row r="1561">
      <c r="A1561" s="24" t="inlineStr">
        <is>
          <t>E3-Barnet-Fleetwoo</t>
        </is>
      </c>
      <c r="B1561" s="24" t="inlineStr">
        <is>
          <t>E3</t>
        </is>
      </c>
      <c r="C1561" s="24" t="inlineStr">
        <is>
          <t>League Two</t>
        </is>
      </c>
      <c r="D1561" s="24" t="n">
        <v>7</v>
      </c>
      <c r="E1561" s="29" t="n">
        <v>46284.625</v>
      </c>
      <c r="F1561" s="24" t="inlineStr">
        <is>
          <t>Barnet</t>
        </is>
      </c>
      <c r="G1561" s="24" t="inlineStr">
        <is>
          <t>Fleetwood</t>
        </is>
      </c>
      <c r="H1561" s="37" t="n">
        <v>3</v>
      </c>
      <c r="I1561" s="37" t="n">
        <v>1</v>
      </c>
      <c r="J1561" s="37" t="n">
        <v>2.79</v>
      </c>
      <c r="K1561" s="37" t="n">
        <v>1.55</v>
      </c>
      <c r="L1561" s="31" t="n">
        <v>0.4922478124774884</v>
      </c>
      <c r="M1561" s="31" t="n">
        <v>0.2716732945326116</v>
      </c>
      <c r="N1561" s="31" t="n">
        <v>0.2360788929899</v>
      </c>
      <c r="O1561" s="33">
        <f>3*L1561+M1561</f>
        <v/>
      </c>
      <c r="P1561" s="33">
        <f>3*N1561+M1561</f>
        <v/>
      </c>
      <c r="Q1561" s="31">
        <f>IF(OR(J1561="",K1561=""),"",SUMPRODUCT(POISSON(Helper!$A$2:$A$122,J1561,FALSE)*POISSON(Helper!$B$2:$B$122,K1561,FALSE)*Helper!$C$2:$C$122))</f>
        <v/>
      </c>
      <c r="R1561" s="31">
        <f>IF(OR(J1561="",K1561=""),"",SUMPRODUCT(POISSON(Helper!$A$2:$A$122,J1561,FALSE)*POISSON(Helper!$B$2:$B$122,K1561,FALSE)*Helper!$D$2:$D$122))</f>
        <v/>
      </c>
      <c r="S1561" s="31">
        <f>IF(Q1561="","",1-Q1561-R1561)</f>
        <v/>
      </c>
      <c r="T1561" s="33">
        <f>IF(Q1561="","",3*Q1561+R1561)</f>
        <v/>
      </c>
      <c r="U1561" s="33">
        <f>IF(Q1561="","",3*S1561+R1561)</f>
        <v/>
      </c>
      <c r="V1561" s="24">
        <f>IF(OR(H1561="",I1561=""),"",IF(H1561&gt;I1561,3,IF(H1561=I1561,1,0)))</f>
        <v/>
      </c>
      <c r="W1561" s="24">
        <f>IF(OR(H1561="",I1561=""),"",IF(I1561&gt;H1561,3,IF(H1561=I1561,1,0)))</f>
        <v/>
      </c>
      <c r="X1561" s="24">
        <f>IF(OR(H1561="",I1561=""),0,1)</f>
        <v/>
      </c>
      <c r="Y1561" s="24" t="inlineStr">
        <is>
          <t>oddalerts.com</t>
        </is>
      </c>
    </row>
    <row r="1562">
      <c r="A1562" s="24" t="inlineStr">
        <is>
          <t>E3-Chesterf-York</t>
        </is>
      </c>
      <c r="B1562" s="24" t="inlineStr">
        <is>
          <t>E3</t>
        </is>
      </c>
      <c r="C1562" s="24" t="inlineStr">
        <is>
          <t>League Two</t>
        </is>
      </c>
      <c r="D1562" s="24" t="n">
        <v>7</v>
      </c>
      <c r="E1562" s="29" t="n">
        <v>46284.625</v>
      </c>
      <c r="F1562" s="24" t="inlineStr">
        <is>
          <t>Chesterfield</t>
        </is>
      </c>
      <c r="G1562" s="24" t="inlineStr">
        <is>
          <t>York</t>
        </is>
      </c>
      <c r="H1562" s="37" t="n">
        <v>2</v>
      </c>
      <c r="I1562" s="37" t="n">
        <v>0</v>
      </c>
      <c r="J1562" s="37" t="n">
        <v>2.15</v>
      </c>
      <c r="K1562" s="37" t="n">
        <v>0.36</v>
      </c>
      <c r="L1562" s="31" t="n">
        <v>0.4163614319712631</v>
      </c>
      <c r="M1562" s="31" t="n">
        <v>0.2848297375246752</v>
      </c>
      <c r="N1562" s="31" t="n">
        <v>0.2988088305040617</v>
      </c>
      <c r="O1562" s="33">
        <f>3*L1562+M1562</f>
        <v/>
      </c>
      <c r="P1562" s="33">
        <f>3*N1562+M1562</f>
        <v/>
      </c>
      <c r="Q1562" s="31">
        <f>IF(OR(J1562="",K1562=""),"",SUMPRODUCT(POISSON(Helper!$A$2:$A$122,J1562,FALSE)*POISSON(Helper!$B$2:$B$122,K1562,FALSE)*Helper!$C$2:$C$122))</f>
        <v/>
      </c>
      <c r="R1562" s="31">
        <f>IF(OR(J1562="",K1562=""),"",SUMPRODUCT(POISSON(Helper!$A$2:$A$122,J1562,FALSE)*POISSON(Helper!$B$2:$B$122,K1562,FALSE)*Helper!$D$2:$D$122))</f>
        <v/>
      </c>
      <c r="S1562" s="31">
        <f>IF(Q1562="","",1-Q1562-R1562)</f>
        <v/>
      </c>
      <c r="T1562" s="33">
        <f>IF(Q1562="","",3*Q1562+R1562)</f>
        <v/>
      </c>
      <c r="U1562" s="33">
        <f>IF(Q1562="","",3*S1562+R1562)</f>
        <v/>
      </c>
      <c r="V1562" s="24">
        <f>IF(OR(H1562="",I1562=""),"",IF(H1562&gt;I1562,3,IF(H1562=I1562,1,0)))</f>
        <v/>
      </c>
      <c r="W1562" s="24">
        <f>IF(OR(H1562="",I1562=""),"",IF(I1562&gt;H1562,3,IF(H1562=I1562,1,0)))</f>
        <v/>
      </c>
      <c r="X1562" s="24">
        <f>IF(OR(H1562="",I1562=""),0,1)</f>
        <v/>
      </c>
      <c r="Y1562" s="24" t="inlineStr">
        <is>
          <t>oddalerts.com</t>
        </is>
      </c>
    </row>
    <row r="1563">
      <c r="A1563" s="24" t="inlineStr">
        <is>
          <t>E3-Colchest-Cheltenh</t>
        </is>
      </c>
      <c r="B1563" s="24" t="inlineStr">
        <is>
          <t>E3</t>
        </is>
      </c>
      <c r="C1563" s="24" t="inlineStr">
        <is>
          <t>League Two</t>
        </is>
      </c>
      <c r="D1563" s="24" t="n">
        <v>7</v>
      </c>
      <c r="E1563" s="29" t="n">
        <v>46284.625</v>
      </c>
      <c r="F1563" s="24" t="inlineStr">
        <is>
          <t>Colchester</t>
        </is>
      </c>
      <c r="G1563" s="24" t="inlineStr">
        <is>
          <t>Cheltenham</t>
        </is>
      </c>
      <c r="H1563" s="37" t="n">
        <v>1</v>
      </c>
      <c r="I1563" s="37" t="n">
        <v>1</v>
      </c>
      <c r="J1563" s="37" t="n">
        <v>0.68</v>
      </c>
      <c r="K1563" s="37" t="n">
        <v>1.56</v>
      </c>
      <c r="L1563" s="31" t="n">
        <v>0.4711900743855904</v>
      </c>
      <c r="M1563" s="31" t="n">
        <v>0.2762157615089347</v>
      </c>
      <c r="N1563" s="31" t="n">
        <v>0.252594164105475</v>
      </c>
      <c r="O1563" s="33">
        <f>3*L1563+M1563</f>
        <v/>
      </c>
      <c r="P1563" s="33">
        <f>3*N1563+M1563</f>
        <v/>
      </c>
      <c r="Q1563" s="31">
        <f>IF(OR(J1563="",K1563=""),"",SUMPRODUCT(POISSON(Helper!$A$2:$A$122,J1563,FALSE)*POISSON(Helper!$B$2:$B$122,K1563,FALSE)*Helper!$C$2:$C$122))</f>
        <v/>
      </c>
      <c r="R1563" s="31">
        <f>IF(OR(J1563="",K1563=""),"",SUMPRODUCT(POISSON(Helper!$A$2:$A$122,J1563,FALSE)*POISSON(Helper!$B$2:$B$122,K1563,FALSE)*Helper!$D$2:$D$122))</f>
        <v/>
      </c>
      <c r="S1563" s="31">
        <f>IF(Q1563="","",1-Q1563-R1563)</f>
        <v/>
      </c>
      <c r="T1563" s="33">
        <f>IF(Q1563="","",3*Q1563+R1563)</f>
        <v/>
      </c>
      <c r="U1563" s="33">
        <f>IF(Q1563="","",3*S1563+R1563)</f>
        <v/>
      </c>
      <c r="V1563" s="24">
        <f>IF(OR(H1563="",I1563=""),"",IF(H1563&gt;I1563,3,IF(H1563=I1563,1,0)))</f>
        <v/>
      </c>
      <c r="W1563" s="24">
        <f>IF(OR(H1563="",I1563=""),"",IF(I1563&gt;H1563,3,IF(H1563=I1563,1,0)))</f>
        <v/>
      </c>
      <c r="X1563" s="24">
        <f>IF(OR(H1563="",I1563=""),0,1)</f>
        <v/>
      </c>
      <c r="Y1563" s="24" t="inlineStr">
        <is>
          <t>oddalerts.com</t>
        </is>
      </c>
    </row>
    <row r="1564">
      <c r="A1564" s="24" t="inlineStr">
        <is>
          <t>E3-Crewe-Shrewsbu</t>
        </is>
      </c>
      <c r="B1564" s="24" t="inlineStr">
        <is>
          <t>E3</t>
        </is>
      </c>
      <c r="C1564" s="24" t="inlineStr">
        <is>
          <t>League Two</t>
        </is>
      </c>
      <c r="D1564" s="24" t="n">
        <v>7</v>
      </c>
      <c r="E1564" s="29" t="n">
        <v>46284.625</v>
      </c>
      <c r="F1564" s="24" t="inlineStr">
        <is>
          <t>Crewe</t>
        </is>
      </c>
      <c r="G1564" s="24" t="inlineStr">
        <is>
          <t>Shrewsbury</t>
        </is>
      </c>
      <c r="H1564" s="37" t="n">
        <v>1</v>
      </c>
      <c r="I1564" s="37" t="n">
        <v>1</v>
      </c>
      <c r="J1564" s="37" t="n">
        <v>1.28</v>
      </c>
      <c r="K1564" s="37" t="n">
        <v>1.65</v>
      </c>
      <c r="L1564" s="31" t="n">
        <v>0.4425833201928807</v>
      </c>
      <c r="M1564" s="31" t="n">
        <v>0.2813110431460148</v>
      </c>
      <c r="N1564" s="31" t="n">
        <v>0.2761056366611045</v>
      </c>
      <c r="O1564" s="33">
        <f>3*L1564+M1564</f>
        <v/>
      </c>
      <c r="P1564" s="33">
        <f>3*N1564+M1564</f>
        <v/>
      </c>
      <c r="Q1564" s="31">
        <f>IF(OR(J1564="",K1564=""),"",SUMPRODUCT(POISSON(Helper!$A$2:$A$122,J1564,FALSE)*POISSON(Helper!$B$2:$B$122,K1564,FALSE)*Helper!$C$2:$C$122))</f>
        <v/>
      </c>
      <c r="R1564" s="31">
        <f>IF(OR(J1564="",K1564=""),"",SUMPRODUCT(POISSON(Helper!$A$2:$A$122,J1564,FALSE)*POISSON(Helper!$B$2:$B$122,K1564,FALSE)*Helper!$D$2:$D$122))</f>
        <v/>
      </c>
      <c r="S1564" s="31">
        <f>IF(Q1564="","",1-Q1564-R1564)</f>
        <v/>
      </c>
      <c r="T1564" s="33">
        <f>IF(Q1564="","",3*Q1564+R1564)</f>
        <v/>
      </c>
      <c r="U1564" s="33">
        <f>IF(Q1564="","",3*S1564+R1564)</f>
        <v/>
      </c>
      <c r="V1564" s="24">
        <f>IF(OR(H1564="",I1564=""),"",IF(H1564&gt;I1564,3,IF(H1564=I1564,1,0)))</f>
        <v/>
      </c>
      <c r="W1564" s="24">
        <f>IF(OR(H1564="",I1564=""),"",IF(I1564&gt;H1564,3,IF(H1564=I1564,1,0)))</f>
        <v/>
      </c>
      <c r="X1564" s="24">
        <f>IF(OR(H1564="",I1564=""),0,1)</f>
        <v/>
      </c>
      <c r="Y1564" s="24" t="inlineStr">
        <is>
          <t>oddalerts.com</t>
        </is>
      </c>
    </row>
    <row r="1565">
      <c r="A1565" s="24" t="inlineStr">
        <is>
          <t>E3-Exeter-Tranmere</t>
        </is>
      </c>
      <c r="B1565" s="24" t="inlineStr">
        <is>
          <t>E3</t>
        </is>
      </c>
      <c r="C1565" s="24" t="inlineStr">
        <is>
          <t>League Two</t>
        </is>
      </c>
      <c r="D1565" s="24" t="n">
        <v>7</v>
      </c>
      <c r="E1565" s="29" t="n">
        <v>46284.625</v>
      </c>
      <c r="F1565" s="24" t="inlineStr">
        <is>
          <t>Exeter</t>
        </is>
      </c>
      <c r="G1565" s="24" t="inlineStr">
        <is>
          <t>Tranmere</t>
        </is>
      </c>
      <c r="H1565" s="37" t="n">
        <v>0</v>
      </c>
      <c r="I1565" s="37" t="n">
        <v>0</v>
      </c>
      <c r="J1565" s="37" t="n">
        <v>0.91</v>
      </c>
      <c r="K1565" s="37" t="n">
        <v>0.6899999999999999</v>
      </c>
      <c r="L1565" s="31" t="n">
        <v>0.4134396710405183</v>
      </c>
      <c r="M1565" s="31" t="n">
        <v>0.2851504221174234</v>
      </c>
      <c r="N1565" s="31" t="n">
        <v>0.3014099068420582</v>
      </c>
      <c r="O1565" s="33">
        <f>3*L1565+M1565</f>
        <v/>
      </c>
      <c r="P1565" s="33">
        <f>3*N1565+M1565</f>
        <v/>
      </c>
      <c r="Q1565" s="31">
        <f>IF(OR(J1565="",K1565=""),"",SUMPRODUCT(POISSON(Helper!$A$2:$A$122,J1565,FALSE)*POISSON(Helper!$B$2:$B$122,K1565,FALSE)*Helper!$C$2:$C$122))</f>
        <v/>
      </c>
      <c r="R1565" s="31">
        <f>IF(OR(J1565="",K1565=""),"",SUMPRODUCT(POISSON(Helper!$A$2:$A$122,J1565,FALSE)*POISSON(Helper!$B$2:$B$122,K1565,FALSE)*Helper!$D$2:$D$122))</f>
        <v/>
      </c>
      <c r="S1565" s="31">
        <f>IF(Q1565="","",1-Q1565-R1565)</f>
        <v/>
      </c>
      <c r="T1565" s="33">
        <f>IF(Q1565="","",3*Q1565+R1565)</f>
        <v/>
      </c>
      <c r="U1565" s="33">
        <f>IF(Q1565="","",3*S1565+R1565)</f>
        <v/>
      </c>
      <c r="V1565" s="24">
        <f>IF(OR(H1565="",I1565=""),"",IF(H1565&gt;I1565,3,IF(H1565=I1565,1,0)))</f>
        <v/>
      </c>
      <c r="W1565" s="24">
        <f>IF(OR(H1565="",I1565=""),"",IF(I1565&gt;H1565,3,IF(H1565=I1565,1,0)))</f>
        <v/>
      </c>
      <c r="X1565" s="24">
        <f>IF(OR(H1565="",I1565=""),0,1)</f>
        <v/>
      </c>
      <c r="Y1565" s="24" t="inlineStr">
        <is>
          <t>oddalerts.com</t>
        </is>
      </c>
    </row>
    <row r="1566">
      <c r="A1566" s="24" t="inlineStr">
        <is>
          <t>E3-Gillingh-BristolR</t>
        </is>
      </c>
      <c r="B1566" s="24" t="inlineStr">
        <is>
          <t>E3</t>
        </is>
      </c>
      <c r="C1566" s="24" t="inlineStr">
        <is>
          <t>League Two</t>
        </is>
      </c>
      <c r="D1566" s="24" t="n">
        <v>7</v>
      </c>
      <c r="E1566" s="29" t="n">
        <v>46284.625</v>
      </c>
      <c r="F1566" s="24" t="inlineStr">
        <is>
          <t>Gillingham</t>
        </is>
      </c>
      <c r="G1566" s="24" t="inlineStr">
        <is>
          <t>Bristol Rovers</t>
        </is>
      </c>
      <c r="H1566" s="37" t="n">
        <v>3</v>
      </c>
      <c r="I1566" s="37" t="n">
        <v>0</v>
      </c>
      <c r="J1566" s="37" t="n">
        <v>2.04</v>
      </c>
      <c r="K1566" s="37" t="n">
        <v>0.71</v>
      </c>
      <c r="L1566" s="31" t="n">
        <v>0.356837796083499</v>
      </c>
      <c r="M1566" s="31" t="n">
        <v>0.2883203347644404</v>
      </c>
      <c r="N1566" s="31" t="n">
        <v>0.3548418691520606</v>
      </c>
      <c r="O1566" s="33">
        <f>3*L1566+M1566</f>
        <v/>
      </c>
      <c r="P1566" s="33">
        <f>3*N1566+M1566</f>
        <v/>
      </c>
      <c r="Q1566" s="31">
        <f>IF(OR(J1566="",K1566=""),"",SUMPRODUCT(POISSON(Helper!$A$2:$A$122,J1566,FALSE)*POISSON(Helper!$B$2:$B$122,K1566,FALSE)*Helper!$C$2:$C$122))</f>
        <v/>
      </c>
      <c r="R1566" s="31">
        <f>IF(OR(J1566="",K1566=""),"",SUMPRODUCT(POISSON(Helper!$A$2:$A$122,J1566,FALSE)*POISSON(Helper!$B$2:$B$122,K1566,FALSE)*Helper!$D$2:$D$122))</f>
        <v/>
      </c>
      <c r="S1566" s="31">
        <f>IF(Q1566="","",1-Q1566-R1566)</f>
        <v/>
      </c>
      <c r="T1566" s="33">
        <f>IF(Q1566="","",3*Q1566+R1566)</f>
        <v/>
      </c>
      <c r="U1566" s="33">
        <f>IF(Q1566="","",3*S1566+R1566)</f>
        <v/>
      </c>
      <c r="V1566" s="24">
        <f>IF(OR(H1566="",I1566=""),"",IF(H1566&gt;I1566,3,IF(H1566=I1566,1,0)))</f>
        <v/>
      </c>
      <c r="W1566" s="24">
        <f>IF(OR(H1566="",I1566=""),"",IF(I1566&gt;H1566,3,IF(H1566=I1566,1,0)))</f>
        <v/>
      </c>
      <c r="X1566" s="24">
        <f>IF(OR(H1566="",I1566=""),0,1)</f>
        <v/>
      </c>
      <c r="Y1566" s="24" t="inlineStr">
        <is>
          <t>oddalerts.com</t>
        </is>
      </c>
    </row>
    <row r="1567">
      <c r="A1567" s="24" t="inlineStr">
        <is>
          <t>E3-Grimsby-Crawley</t>
        </is>
      </c>
      <c r="B1567" s="24" t="inlineStr">
        <is>
          <t>E3</t>
        </is>
      </c>
      <c r="C1567" s="24" t="inlineStr">
        <is>
          <t>League Two</t>
        </is>
      </c>
      <c r="D1567" s="24" t="n">
        <v>7</v>
      </c>
      <c r="E1567" s="29" t="n">
        <v>46284.625</v>
      </c>
      <c r="F1567" s="24" t="inlineStr">
        <is>
          <t>Grimsby</t>
        </is>
      </c>
      <c r="G1567" s="24" t="inlineStr">
        <is>
          <t>Crawley</t>
        </is>
      </c>
      <c r="H1567" s="37" t="n">
        <v>2</v>
      </c>
      <c r="I1567" s="37" t="n">
        <v>0</v>
      </c>
      <c r="J1567" s="37" t="n">
        <v>3.4</v>
      </c>
      <c r="K1567" s="37" t="n">
        <v>1.21</v>
      </c>
      <c r="L1567" s="31" t="n">
        <v>0.4957776669292536</v>
      </c>
      <c r="M1567" s="31" t="n">
        <v>0.2708485595604357</v>
      </c>
      <c r="N1567" s="31" t="n">
        <v>0.2333737735103106</v>
      </c>
      <c r="O1567" s="33">
        <f>3*L1567+M1567</f>
        <v/>
      </c>
      <c r="P1567" s="33">
        <f>3*N1567+M1567</f>
        <v/>
      </c>
      <c r="Q1567" s="31">
        <f>IF(OR(J1567="",K1567=""),"",SUMPRODUCT(POISSON(Helper!$A$2:$A$122,J1567,FALSE)*POISSON(Helper!$B$2:$B$122,K1567,FALSE)*Helper!$C$2:$C$122))</f>
        <v/>
      </c>
      <c r="R1567" s="31">
        <f>IF(OR(J1567="",K1567=""),"",SUMPRODUCT(POISSON(Helper!$A$2:$A$122,J1567,FALSE)*POISSON(Helper!$B$2:$B$122,K1567,FALSE)*Helper!$D$2:$D$122))</f>
        <v/>
      </c>
      <c r="S1567" s="31">
        <f>IF(Q1567="","",1-Q1567-R1567)</f>
        <v/>
      </c>
      <c r="T1567" s="33">
        <f>IF(Q1567="","",3*Q1567+R1567)</f>
        <v/>
      </c>
      <c r="U1567" s="33">
        <f>IF(Q1567="","",3*S1567+R1567)</f>
        <v/>
      </c>
      <c r="V1567" s="24">
        <f>IF(OR(H1567="",I1567=""),"",IF(H1567&gt;I1567,3,IF(H1567=I1567,1,0)))</f>
        <v/>
      </c>
      <c r="W1567" s="24">
        <f>IF(OR(H1567="",I1567=""),"",IF(I1567&gt;H1567,3,IF(H1567=I1567,1,0)))</f>
        <v/>
      </c>
      <c r="X1567" s="24">
        <f>IF(OR(H1567="",I1567=""),0,1)</f>
        <v/>
      </c>
      <c r="Y1567" s="24" t="inlineStr">
        <is>
          <t>oddalerts.com</t>
        </is>
      </c>
    </row>
    <row r="1568">
      <c r="A1568" s="24" t="inlineStr">
        <is>
          <t>E3-Northamp-Rotherha</t>
        </is>
      </c>
      <c r="B1568" s="24" t="inlineStr">
        <is>
          <t>E3</t>
        </is>
      </c>
      <c r="C1568" s="24" t="inlineStr">
        <is>
          <t>League Two</t>
        </is>
      </c>
      <c r="D1568" s="24" t="n">
        <v>7</v>
      </c>
      <c r="E1568" s="29" t="n">
        <v>46284.625</v>
      </c>
      <c r="F1568" s="24" t="inlineStr">
        <is>
          <t>Northampton</t>
        </is>
      </c>
      <c r="G1568" s="24" t="inlineStr">
        <is>
          <t>Rotherham</t>
        </is>
      </c>
      <c r="H1568" s="37" t="n">
        <v>0</v>
      </c>
      <c r="I1568" s="37" t="n">
        <v>1</v>
      </c>
      <c r="J1568" s="37" t="n">
        <v>0.89</v>
      </c>
      <c r="K1568" s="37" t="n">
        <v>1.47</v>
      </c>
      <c r="L1568" s="31" t="n">
        <v>0.3929774237237598</v>
      </c>
      <c r="M1568" s="31" t="n">
        <v>0.2869781828155886</v>
      </c>
      <c r="N1568" s="31" t="n">
        <v>0.3200443934606516</v>
      </c>
      <c r="O1568" s="33">
        <f>3*L1568+M1568</f>
        <v/>
      </c>
      <c r="P1568" s="33">
        <f>3*N1568+M1568</f>
        <v/>
      </c>
      <c r="Q1568" s="31">
        <f>IF(OR(J1568="",K1568=""),"",SUMPRODUCT(POISSON(Helper!$A$2:$A$122,J1568,FALSE)*POISSON(Helper!$B$2:$B$122,K1568,FALSE)*Helper!$C$2:$C$122))</f>
        <v/>
      </c>
      <c r="R1568" s="31">
        <f>IF(OR(J1568="",K1568=""),"",SUMPRODUCT(POISSON(Helper!$A$2:$A$122,J1568,FALSE)*POISSON(Helper!$B$2:$B$122,K1568,FALSE)*Helper!$D$2:$D$122))</f>
        <v/>
      </c>
      <c r="S1568" s="31">
        <f>IF(Q1568="","",1-Q1568-R1568)</f>
        <v/>
      </c>
      <c r="T1568" s="33">
        <f>IF(Q1568="","",3*Q1568+R1568)</f>
        <v/>
      </c>
      <c r="U1568" s="33">
        <f>IF(Q1568="","",3*S1568+R1568)</f>
        <v/>
      </c>
      <c r="V1568" s="24">
        <f>IF(OR(H1568="",I1568=""),"",IF(H1568&gt;I1568,3,IF(H1568=I1568,1,0)))</f>
        <v/>
      </c>
      <c r="W1568" s="24">
        <f>IF(OR(H1568="",I1568=""),"",IF(I1568&gt;H1568,3,IF(H1568=I1568,1,0)))</f>
        <v/>
      </c>
      <c r="X1568" s="24">
        <f>IF(OR(H1568="",I1568=""),0,1)</f>
        <v/>
      </c>
      <c r="Y1568" s="24" t="inlineStr">
        <is>
          <t>oddalerts.com</t>
        </is>
      </c>
    </row>
    <row r="1569">
      <c r="A1569" s="24" t="inlineStr">
        <is>
          <t>E3-Salford-Swindon</t>
        </is>
      </c>
      <c r="B1569" s="24" t="inlineStr">
        <is>
          <t>E3</t>
        </is>
      </c>
      <c r="C1569" s="24" t="inlineStr">
        <is>
          <t>League Two</t>
        </is>
      </c>
      <c r="D1569" s="24" t="n">
        <v>7</v>
      </c>
      <c r="E1569" s="29" t="n">
        <v>46284.625</v>
      </c>
      <c r="F1569" s="24" t="inlineStr">
        <is>
          <t>Salford</t>
        </is>
      </c>
      <c r="G1569" s="24" t="inlineStr">
        <is>
          <t>Swindon</t>
        </is>
      </c>
      <c r="H1569" s="37" t="n">
        <v>1</v>
      </c>
      <c r="I1569" s="37" t="n">
        <v>0</v>
      </c>
      <c r="J1569" s="37" t="n">
        <v>1.65</v>
      </c>
      <c r="K1569" s="37" t="n">
        <v>0.68</v>
      </c>
      <c r="L1569" s="31" t="n">
        <v>0.5016108367739694</v>
      </c>
      <c r="M1569" s="31" t="n">
        <v>0.2694466409298767</v>
      </c>
      <c r="N1569" s="31" t="n">
        <v>0.2289425222961538</v>
      </c>
      <c r="O1569" s="33">
        <f>3*L1569+M1569</f>
        <v/>
      </c>
      <c r="P1569" s="33">
        <f>3*N1569+M1569</f>
        <v/>
      </c>
      <c r="Q1569" s="31">
        <f>IF(OR(J1569="",K1569=""),"",SUMPRODUCT(POISSON(Helper!$A$2:$A$122,J1569,FALSE)*POISSON(Helper!$B$2:$B$122,K1569,FALSE)*Helper!$C$2:$C$122))</f>
        <v/>
      </c>
      <c r="R1569" s="31">
        <f>IF(OR(J1569="",K1569=""),"",SUMPRODUCT(POISSON(Helper!$A$2:$A$122,J1569,FALSE)*POISSON(Helper!$B$2:$B$122,K1569,FALSE)*Helper!$D$2:$D$122))</f>
        <v/>
      </c>
      <c r="S1569" s="31">
        <f>IF(Q1569="","",1-Q1569-R1569)</f>
        <v/>
      </c>
      <c r="T1569" s="33">
        <f>IF(Q1569="","",3*Q1569+R1569)</f>
        <v/>
      </c>
      <c r="U1569" s="33">
        <f>IF(Q1569="","",3*S1569+R1569)</f>
        <v/>
      </c>
      <c r="V1569" s="24">
        <f>IF(OR(H1569="",I1569=""),"",IF(H1569&gt;I1569,3,IF(H1569=I1569,1,0)))</f>
        <v/>
      </c>
      <c r="W1569" s="24">
        <f>IF(OR(H1569="",I1569=""),"",IF(I1569&gt;H1569,3,IF(H1569=I1569,1,0)))</f>
        <v/>
      </c>
      <c r="X1569" s="24">
        <f>IF(OR(H1569="",I1569=""),0,1)</f>
        <v/>
      </c>
      <c r="Y1569" s="24" t="inlineStr">
        <is>
          <t>oddalerts.com</t>
        </is>
      </c>
    </row>
    <row r="1570">
      <c r="A1570" s="24" t="inlineStr">
        <is>
          <t>E3-BristolR-Exeter</t>
        </is>
      </c>
      <c r="B1570" s="24" t="inlineStr">
        <is>
          <t>E3</t>
        </is>
      </c>
      <c r="C1570" s="24" t="inlineStr">
        <is>
          <t>League Two</t>
        </is>
      </c>
      <c r="D1570" s="24" t="n">
        <v>8</v>
      </c>
      <c r="E1570" s="29" t="n">
        <v>46291.625</v>
      </c>
      <c r="F1570" s="24" t="inlineStr">
        <is>
          <t>Bristol Rovers</t>
        </is>
      </c>
      <c r="G1570" s="24" t="inlineStr">
        <is>
          <t>Exeter</t>
        </is>
      </c>
      <c r="H1570" s="37" t="n">
        <v>1</v>
      </c>
      <c r="I1570" s="37" t="n">
        <v>0</v>
      </c>
      <c r="J1570" s="37" t="n">
        <v>1.73</v>
      </c>
      <c r="K1570" s="37" t="n">
        <v>0.46</v>
      </c>
      <c r="L1570" s="31" t="n">
        <v>0.4986372525743474</v>
      </c>
      <c r="M1570" s="31" t="n">
        <v>0.2701673494769397</v>
      </c>
      <c r="N1570" s="31" t="n">
        <v>0.2311953979487129</v>
      </c>
      <c r="O1570" s="33">
        <f>3*L1570+M1570</f>
        <v/>
      </c>
      <c r="P1570" s="33">
        <f>3*N1570+M1570</f>
        <v/>
      </c>
      <c r="Q1570" s="31">
        <f>IF(OR(J1570="",K1570=""),"",SUMPRODUCT(POISSON(Helper!$A$2:$A$122,J1570,FALSE)*POISSON(Helper!$B$2:$B$122,K1570,FALSE)*Helper!$C$2:$C$122))</f>
        <v/>
      </c>
      <c r="R1570" s="31">
        <f>IF(OR(J1570="",K1570=""),"",SUMPRODUCT(POISSON(Helper!$A$2:$A$122,J1570,FALSE)*POISSON(Helper!$B$2:$B$122,K1570,FALSE)*Helper!$D$2:$D$122))</f>
        <v/>
      </c>
      <c r="S1570" s="31">
        <f>IF(Q1570="","",1-Q1570-R1570)</f>
        <v/>
      </c>
      <c r="T1570" s="33">
        <f>IF(Q1570="","",3*Q1570+R1570)</f>
        <v/>
      </c>
      <c r="U1570" s="33">
        <f>IF(Q1570="","",3*S1570+R1570)</f>
        <v/>
      </c>
      <c r="V1570" s="24">
        <f>IF(OR(H1570="",I1570=""),"",IF(H1570&gt;I1570,3,IF(H1570=I1570,1,0)))</f>
        <v/>
      </c>
      <c r="W1570" s="24">
        <f>IF(OR(H1570="",I1570=""),"",IF(I1570&gt;H1570,3,IF(H1570=I1570,1,0)))</f>
        <v/>
      </c>
      <c r="X1570" s="24">
        <f>IF(OR(H1570="",I1570=""),0,1)</f>
        <v/>
      </c>
      <c r="Y1570" s="24" t="inlineStr">
        <is>
          <t>oddalerts.com</t>
        </is>
      </c>
    </row>
    <row r="1571">
      <c r="A1571" s="24" t="inlineStr">
        <is>
          <t>E3-Cheltenh-Chesterf</t>
        </is>
      </c>
      <c r="B1571" s="24" t="inlineStr">
        <is>
          <t>E3</t>
        </is>
      </c>
      <c r="C1571" s="24" t="inlineStr">
        <is>
          <t>League Two</t>
        </is>
      </c>
      <c r="D1571" s="24" t="n">
        <v>8</v>
      </c>
      <c r="E1571" s="29" t="n">
        <v>46291.625</v>
      </c>
      <c r="F1571" s="24" t="inlineStr">
        <is>
          <t>Cheltenham</t>
        </is>
      </c>
      <c r="G1571" s="24" t="inlineStr">
        <is>
          <t>Chesterfield</t>
        </is>
      </c>
      <c r="H1571" s="37" t="n">
        <v>2</v>
      </c>
      <c r="I1571" s="37" t="n">
        <v>1</v>
      </c>
      <c r="J1571" s="37" t="n">
        <v>1.05</v>
      </c>
      <c r="K1571" s="37" t="n">
        <v>2.05</v>
      </c>
      <c r="L1571" s="31" t="n">
        <v>0.3146807228609426</v>
      </c>
      <c r="M1571" s="31" t="n">
        <v>0.2865349957408571</v>
      </c>
      <c r="N1571" s="31" t="n">
        <v>0.3987842813982003</v>
      </c>
      <c r="O1571" s="33">
        <f>3*L1571+M1571</f>
        <v/>
      </c>
      <c r="P1571" s="33">
        <f>3*N1571+M1571</f>
        <v/>
      </c>
      <c r="Q1571" s="31">
        <f>IF(OR(J1571="",K1571=""),"",SUMPRODUCT(POISSON(Helper!$A$2:$A$122,J1571,FALSE)*POISSON(Helper!$B$2:$B$122,K1571,FALSE)*Helper!$C$2:$C$122))</f>
        <v/>
      </c>
      <c r="R1571" s="31">
        <f>IF(OR(J1571="",K1571=""),"",SUMPRODUCT(POISSON(Helper!$A$2:$A$122,J1571,FALSE)*POISSON(Helper!$B$2:$B$122,K1571,FALSE)*Helper!$D$2:$D$122))</f>
        <v/>
      </c>
      <c r="S1571" s="31">
        <f>IF(Q1571="","",1-Q1571-R1571)</f>
        <v/>
      </c>
      <c r="T1571" s="33">
        <f>IF(Q1571="","",3*Q1571+R1571)</f>
        <v/>
      </c>
      <c r="U1571" s="33">
        <f>IF(Q1571="","",3*S1571+R1571)</f>
        <v/>
      </c>
      <c r="V1571" s="24">
        <f>IF(OR(H1571="",I1571=""),"",IF(H1571&gt;I1571,3,IF(H1571=I1571,1,0)))</f>
        <v/>
      </c>
      <c r="W1571" s="24">
        <f>IF(OR(H1571="",I1571=""),"",IF(I1571&gt;H1571,3,IF(H1571=I1571,1,0)))</f>
        <v/>
      </c>
      <c r="X1571" s="24">
        <f>IF(OR(H1571="",I1571=""),0,1)</f>
        <v/>
      </c>
      <c r="Y1571" s="24" t="inlineStr">
        <is>
          <t>oddalerts.com</t>
        </is>
      </c>
    </row>
    <row r="1572">
      <c r="A1572" s="24" t="inlineStr">
        <is>
          <t>E3-Fleetwoo-Rochdale</t>
        </is>
      </c>
      <c r="B1572" s="24" t="inlineStr">
        <is>
          <t>E3</t>
        </is>
      </c>
      <c r="C1572" s="24" t="inlineStr">
        <is>
          <t>League Two</t>
        </is>
      </c>
      <c r="D1572" s="24" t="n">
        <v>8</v>
      </c>
      <c r="E1572" s="29" t="n">
        <v>46291.625</v>
      </c>
      <c r="F1572" s="24" t="inlineStr">
        <is>
          <t>Fleetwood</t>
        </is>
      </c>
      <c r="G1572" s="24" t="inlineStr">
        <is>
          <t>Rochdale</t>
        </is>
      </c>
      <c r="H1572" s="37" t="n">
        <v>1</v>
      </c>
      <c r="I1572" s="37" t="n">
        <v>2</v>
      </c>
      <c r="J1572" s="37" t="n">
        <v>1.51</v>
      </c>
      <c r="K1572" s="37" t="n">
        <v>1.28</v>
      </c>
      <c r="L1572" s="31" t="n">
        <v>0.3915825514547898</v>
      </c>
      <c r="M1572" s="31" t="n">
        <v>0.2870755560878317</v>
      </c>
      <c r="N1572" s="31" t="n">
        <v>0.3213418924573785</v>
      </c>
      <c r="O1572" s="33">
        <f>3*L1572+M1572</f>
        <v/>
      </c>
      <c r="P1572" s="33">
        <f>3*N1572+M1572</f>
        <v/>
      </c>
      <c r="Q1572" s="31">
        <f>IF(OR(J1572="",K1572=""),"",SUMPRODUCT(POISSON(Helper!$A$2:$A$122,J1572,FALSE)*POISSON(Helper!$B$2:$B$122,K1572,FALSE)*Helper!$C$2:$C$122))</f>
        <v/>
      </c>
      <c r="R1572" s="31">
        <f>IF(OR(J1572="",K1572=""),"",SUMPRODUCT(POISSON(Helper!$A$2:$A$122,J1572,FALSE)*POISSON(Helper!$B$2:$B$122,K1572,FALSE)*Helper!$D$2:$D$122))</f>
        <v/>
      </c>
      <c r="S1572" s="31">
        <f>IF(Q1572="","",1-Q1572-R1572)</f>
        <v/>
      </c>
      <c r="T1572" s="33">
        <f>IF(Q1572="","",3*Q1572+R1572)</f>
        <v/>
      </c>
      <c r="U1572" s="33">
        <f>IF(Q1572="","",3*S1572+R1572)</f>
        <v/>
      </c>
      <c r="V1572" s="24">
        <f>IF(OR(H1572="",I1572=""),"",IF(H1572&gt;I1572,3,IF(H1572=I1572,1,0)))</f>
        <v/>
      </c>
      <c r="W1572" s="24">
        <f>IF(OR(H1572="",I1572=""),"",IF(I1572&gt;H1572,3,IF(H1572=I1572,1,0)))</f>
        <v/>
      </c>
      <c r="X1572" s="24">
        <f>IF(OR(H1572="",I1572=""),0,1)</f>
        <v/>
      </c>
      <c r="Y1572" s="24" t="inlineStr">
        <is>
          <t>oddalerts.com</t>
        </is>
      </c>
    </row>
    <row r="1573">
      <c r="A1573" s="24" t="inlineStr">
        <is>
          <t>E3-Newport-Grimsby</t>
        </is>
      </c>
      <c r="B1573" s="24" t="inlineStr">
        <is>
          <t>E3</t>
        </is>
      </c>
      <c r="C1573" s="24" t="inlineStr">
        <is>
          <t>League Two</t>
        </is>
      </c>
      <c r="D1573" s="24" t="n">
        <v>8</v>
      </c>
      <c r="E1573" s="29" t="n">
        <v>46291.625</v>
      </c>
      <c r="F1573" s="24" t="inlineStr">
        <is>
          <t>Newport</t>
        </is>
      </c>
      <c r="G1573" s="24" t="inlineStr">
        <is>
          <t>Grimsby</t>
        </is>
      </c>
      <c r="H1573" s="37" t="n">
        <v>2</v>
      </c>
      <c r="I1573" s="37" t="n">
        <v>1</v>
      </c>
      <c r="J1573" s="37" t="n">
        <v>0.91</v>
      </c>
      <c r="K1573" s="37" t="n">
        <v>1.11</v>
      </c>
      <c r="L1573" s="31" t="n">
        <v>0.2841732898171144</v>
      </c>
      <c r="M1573" s="31" t="n">
        <v>0.2827125811027499</v>
      </c>
      <c r="N1573" s="31" t="n">
        <v>0.4331141290801356</v>
      </c>
      <c r="O1573" s="33">
        <f>3*L1573+M1573</f>
        <v/>
      </c>
      <c r="P1573" s="33">
        <f>3*N1573+M1573</f>
        <v/>
      </c>
      <c r="Q1573" s="31">
        <f>IF(OR(J1573="",K1573=""),"",SUMPRODUCT(POISSON(Helper!$A$2:$A$122,J1573,FALSE)*POISSON(Helper!$B$2:$B$122,K1573,FALSE)*Helper!$C$2:$C$122))</f>
        <v/>
      </c>
      <c r="R1573" s="31">
        <f>IF(OR(J1573="",K1573=""),"",SUMPRODUCT(POISSON(Helper!$A$2:$A$122,J1573,FALSE)*POISSON(Helper!$B$2:$B$122,K1573,FALSE)*Helper!$D$2:$D$122))</f>
        <v/>
      </c>
      <c r="S1573" s="31">
        <f>IF(Q1573="","",1-Q1573-R1573)</f>
        <v/>
      </c>
      <c r="T1573" s="33">
        <f>IF(Q1573="","",3*Q1573+R1573)</f>
        <v/>
      </c>
      <c r="U1573" s="33">
        <f>IF(Q1573="","",3*S1573+R1573)</f>
        <v/>
      </c>
      <c r="V1573" s="24">
        <f>IF(OR(H1573="",I1573=""),"",IF(H1573&gt;I1573,3,IF(H1573=I1573,1,0)))</f>
        <v/>
      </c>
      <c r="W1573" s="24">
        <f>IF(OR(H1573="",I1573=""),"",IF(I1573&gt;H1573,3,IF(H1573=I1573,1,0)))</f>
        <v/>
      </c>
      <c r="X1573" s="24">
        <f>IF(OR(H1573="",I1573=""),0,1)</f>
        <v/>
      </c>
      <c r="Y1573" s="24" t="inlineStr">
        <is>
          <t>oddalerts.com</t>
        </is>
      </c>
    </row>
    <row r="1574">
      <c r="A1574" s="24" t="inlineStr">
        <is>
          <t>E3-Rotherha-Crewe</t>
        </is>
      </c>
      <c r="B1574" s="24" t="inlineStr">
        <is>
          <t>E3</t>
        </is>
      </c>
      <c r="C1574" s="24" t="inlineStr">
        <is>
          <t>League Two</t>
        </is>
      </c>
      <c r="D1574" s="24" t="n">
        <v>8</v>
      </c>
      <c r="E1574" s="29" t="n">
        <v>46291.625</v>
      </c>
      <c r="F1574" s="24" t="inlineStr">
        <is>
          <t>Rotherham</t>
        </is>
      </c>
      <c r="G1574" s="24" t="inlineStr">
        <is>
          <t>Crewe</t>
        </is>
      </c>
      <c r="H1574" s="37" t="n">
        <v>1</v>
      </c>
      <c r="I1574" s="37" t="n">
        <v>1</v>
      </c>
      <c r="J1574" s="37" t="n">
        <v>0.32</v>
      </c>
      <c r="K1574" s="37" t="n">
        <v>0.36</v>
      </c>
      <c r="L1574" s="31" t="n">
        <v>0.4278079712452342</v>
      </c>
      <c r="M1574" s="31" t="n">
        <v>0.283433861957676</v>
      </c>
      <c r="N1574" s="31" t="n">
        <v>0.2887581667970897</v>
      </c>
      <c r="O1574" s="33">
        <f>3*L1574+M1574</f>
        <v/>
      </c>
      <c r="P1574" s="33">
        <f>3*N1574+M1574</f>
        <v/>
      </c>
      <c r="Q1574" s="31">
        <f>IF(OR(J1574="",K1574=""),"",SUMPRODUCT(POISSON(Helper!$A$2:$A$122,J1574,FALSE)*POISSON(Helper!$B$2:$B$122,K1574,FALSE)*Helper!$C$2:$C$122))</f>
        <v/>
      </c>
      <c r="R1574" s="31">
        <f>IF(OR(J1574="",K1574=""),"",SUMPRODUCT(POISSON(Helper!$A$2:$A$122,J1574,FALSE)*POISSON(Helper!$B$2:$B$122,K1574,FALSE)*Helper!$D$2:$D$122))</f>
        <v/>
      </c>
      <c r="S1574" s="31">
        <f>IF(Q1574="","",1-Q1574-R1574)</f>
        <v/>
      </c>
      <c r="T1574" s="33">
        <f>IF(Q1574="","",3*Q1574+R1574)</f>
        <v/>
      </c>
      <c r="U1574" s="33">
        <f>IF(Q1574="","",3*S1574+R1574)</f>
        <v/>
      </c>
      <c r="V1574" s="24">
        <f>IF(OR(H1574="",I1574=""),"",IF(H1574&gt;I1574,3,IF(H1574=I1574,1,0)))</f>
        <v/>
      </c>
      <c r="W1574" s="24">
        <f>IF(OR(H1574="",I1574=""),"",IF(I1574&gt;H1574,3,IF(H1574=I1574,1,0)))</f>
        <v/>
      </c>
      <c r="X1574" s="24">
        <f>IF(OR(H1574="",I1574=""),0,1)</f>
        <v/>
      </c>
      <c r="Y1574" s="24" t="inlineStr">
        <is>
          <t>oddalerts.com</t>
        </is>
      </c>
    </row>
    <row r="1575">
      <c r="A1575" s="24" t="inlineStr">
        <is>
          <t>E3-Shrewsbu-Colchest</t>
        </is>
      </c>
      <c r="B1575" s="24" t="inlineStr">
        <is>
          <t>E3</t>
        </is>
      </c>
      <c r="C1575" s="24" t="inlineStr">
        <is>
          <t>League Two</t>
        </is>
      </c>
      <c r="D1575" s="24" t="n">
        <v>8</v>
      </c>
      <c r="E1575" s="29" t="n">
        <v>46291.625</v>
      </c>
      <c r="F1575" s="24" t="inlineStr">
        <is>
          <t>Shrewsbury</t>
        </is>
      </c>
      <c r="G1575" s="24" t="inlineStr">
        <is>
          <t>Colchester</t>
        </is>
      </c>
      <c r="H1575" s="37" t="n">
        <v>2</v>
      </c>
      <c r="I1575" s="37" t="n">
        <v>2</v>
      </c>
      <c r="J1575" s="37" t="n">
        <v>1.51</v>
      </c>
      <c r="K1575" s="37" t="n">
        <v>1.47</v>
      </c>
      <c r="L1575" s="31" t="n">
        <v>0.3682115491273065</v>
      </c>
      <c r="M1575" s="31" t="n">
        <v>0.288168688178823</v>
      </c>
      <c r="N1575" s="31" t="n">
        <v>0.3436197626938706</v>
      </c>
      <c r="O1575" s="33">
        <f>3*L1575+M1575</f>
        <v/>
      </c>
      <c r="P1575" s="33">
        <f>3*N1575+M1575</f>
        <v/>
      </c>
      <c r="Q1575" s="31">
        <f>IF(OR(J1575="",K1575=""),"",SUMPRODUCT(POISSON(Helper!$A$2:$A$122,J1575,FALSE)*POISSON(Helper!$B$2:$B$122,K1575,FALSE)*Helper!$C$2:$C$122))</f>
        <v/>
      </c>
      <c r="R1575" s="31">
        <f>IF(OR(J1575="",K1575=""),"",SUMPRODUCT(POISSON(Helper!$A$2:$A$122,J1575,FALSE)*POISSON(Helper!$B$2:$B$122,K1575,FALSE)*Helper!$D$2:$D$122))</f>
        <v/>
      </c>
      <c r="S1575" s="31">
        <f>IF(Q1575="","",1-Q1575-R1575)</f>
        <v/>
      </c>
      <c r="T1575" s="33">
        <f>IF(Q1575="","",3*Q1575+R1575)</f>
        <v/>
      </c>
      <c r="U1575" s="33">
        <f>IF(Q1575="","",3*S1575+R1575)</f>
        <v/>
      </c>
      <c r="V1575" s="24">
        <f>IF(OR(H1575="",I1575=""),"",IF(H1575&gt;I1575,3,IF(H1575=I1575,1,0)))</f>
        <v/>
      </c>
      <c r="W1575" s="24">
        <f>IF(OR(H1575="",I1575=""),"",IF(I1575&gt;H1575,3,IF(H1575=I1575,1,0)))</f>
        <v/>
      </c>
      <c r="X1575" s="24">
        <f>IF(OR(H1575="",I1575=""),0,1)</f>
        <v/>
      </c>
      <c r="Y1575" s="24" t="inlineStr">
        <is>
          <t>oddalerts.com</t>
        </is>
      </c>
    </row>
    <row r="1576">
      <c r="A1576" s="24" t="inlineStr">
        <is>
          <t>E3-Swindon-Accringt</t>
        </is>
      </c>
      <c r="B1576" s="24" t="inlineStr">
        <is>
          <t>E3</t>
        </is>
      </c>
      <c r="C1576" s="24" t="inlineStr">
        <is>
          <t>League Two</t>
        </is>
      </c>
      <c r="D1576" s="24" t="n">
        <v>8</v>
      </c>
      <c r="E1576" s="29" t="n">
        <v>46291.625</v>
      </c>
      <c r="F1576" s="24" t="inlineStr">
        <is>
          <t>Swindon</t>
        </is>
      </c>
      <c r="G1576" s="24" t="inlineStr">
        <is>
          <t>Accrington</t>
        </is>
      </c>
      <c r="H1576" s="37" t="n">
        <v>1</v>
      </c>
      <c r="I1576" s="37" t="n">
        <v>1</v>
      </c>
      <c r="J1576" s="37" t="n">
        <v>1.36</v>
      </c>
      <c r="K1576" s="37" t="n">
        <v>1.42</v>
      </c>
      <c r="L1576" s="31" t="n">
        <v>0.4827895584700955</v>
      </c>
      <c r="M1576" s="31" t="n">
        <v>0.2737942953997674</v>
      </c>
      <c r="N1576" s="31" t="n">
        <v>0.2434161461301371</v>
      </c>
      <c r="O1576" s="33">
        <f>3*L1576+M1576</f>
        <v/>
      </c>
      <c r="P1576" s="33">
        <f>3*N1576+M1576</f>
        <v/>
      </c>
      <c r="Q1576" s="31">
        <f>IF(OR(J1576="",K1576=""),"",SUMPRODUCT(POISSON(Helper!$A$2:$A$122,J1576,FALSE)*POISSON(Helper!$B$2:$B$122,K1576,FALSE)*Helper!$C$2:$C$122))</f>
        <v/>
      </c>
      <c r="R1576" s="31">
        <f>IF(OR(J1576="",K1576=""),"",SUMPRODUCT(POISSON(Helper!$A$2:$A$122,J1576,FALSE)*POISSON(Helper!$B$2:$B$122,K1576,FALSE)*Helper!$D$2:$D$122))</f>
        <v/>
      </c>
      <c r="S1576" s="31">
        <f>IF(Q1576="","",1-Q1576-R1576)</f>
        <v/>
      </c>
      <c r="T1576" s="33">
        <f>IF(Q1576="","",3*Q1576+R1576)</f>
        <v/>
      </c>
      <c r="U1576" s="33">
        <f>IF(Q1576="","",3*S1576+R1576)</f>
        <v/>
      </c>
      <c r="V1576" s="24">
        <f>IF(OR(H1576="",I1576=""),"",IF(H1576&gt;I1576,3,IF(H1576=I1576,1,0)))</f>
        <v/>
      </c>
      <c r="W1576" s="24">
        <f>IF(OR(H1576="",I1576=""),"",IF(I1576&gt;H1576,3,IF(H1576=I1576,1,0)))</f>
        <v/>
      </c>
      <c r="X1576" s="24">
        <f>IF(OR(H1576="",I1576=""),0,1)</f>
        <v/>
      </c>
      <c r="Y1576" s="24" t="inlineStr">
        <is>
          <t>oddalerts.com</t>
        </is>
      </c>
    </row>
    <row r="1577">
      <c r="A1577" s="24" t="inlineStr">
        <is>
          <t>E3-Tranmere-Walsall</t>
        </is>
      </c>
      <c r="B1577" s="24" t="inlineStr">
        <is>
          <t>E3</t>
        </is>
      </c>
      <c r="C1577" s="24" t="inlineStr">
        <is>
          <t>League Two</t>
        </is>
      </c>
      <c r="D1577" s="24" t="n">
        <v>8</v>
      </c>
      <c r="E1577" s="29" t="n">
        <v>46291.625</v>
      </c>
      <c r="F1577" s="24" t="inlineStr">
        <is>
          <t>Tranmere</t>
        </is>
      </c>
      <c r="G1577" s="24" t="inlineStr">
        <is>
          <t>Walsall</t>
        </is>
      </c>
      <c r="H1577" s="37" t="n">
        <v>1</v>
      </c>
      <c r="I1577" s="37" t="n">
        <v>1</v>
      </c>
      <c r="J1577" s="37" t="n">
        <v>2.56</v>
      </c>
      <c r="K1577" s="37" t="n">
        <v>1.25</v>
      </c>
      <c r="L1577" s="31" t="n">
        <v>0.3673248253918273</v>
      </c>
      <c r="M1577" s="31" t="n">
        <v>0.2881896704516662</v>
      </c>
      <c r="N1577" s="31" t="n">
        <v>0.3444855041565065</v>
      </c>
      <c r="O1577" s="33">
        <f>3*L1577+M1577</f>
        <v/>
      </c>
      <c r="P1577" s="33">
        <f>3*N1577+M1577</f>
        <v/>
      </c>
      <c r="Q1577" s="31">
        <f>IF(OR(J1577="",K1577=""),"",SUMPRODUCT(POISSON(Helper!$A$2:$A$122,J1577,FALSE)*POISSON(Helper!$B$2:$B$122,K1577,FALSE)*Helper!$C$2:$C$122))</f>
        <v/>
      </c>
      <c r="R1577" s="31">
        <f>IF(OR(J1577="",K1577=""),"",SUMPRODUCT(POISSON(Helper!$A$2:$A$122,J1577,FALSE)*POISSON(Helper!$B$2:$B$122,K1577,FALSE)*Helper!$D$2:$D$122))</f>
        <v/>
      </c>
      <c r="S1577" s="31">
        <f>IF(Q1577="","",1-Q1577-R1577)</f>
        <v/>
      </c>
      <c r="T1577" s="33">
        <f>IF(Q1577="","",3*Q1577+R1577)</f>
        <v/>
      </c>
      <c r="U1577" s="33">
        <f>IF(Q1577="","",3*S1577+R1577)</f>
        <v/>
      </c>
      <c r="V1577" s="24">
        <f>IF(OR(H1577="",I1577=""),"",IF(H1577&gt;I1577,3,IF(H1577=I1577,1,0)))</f>
        <v/>
      </c>
      <c r="W1577" s="24">
        <f>IF(OR(H1577="",I1577=""),"",IF(I1577&gt;H1577,3,IF(H1577=I1577,1,0)))</f>
        <v/>
      </c>
      <c r="X1577" s="24">
        <f>IF(OR(H1577="",I1577=""),0,1)</f>
        <v/>
      </c>
      <c r="Y1577" s="24" t="inlineStr">
        <is>
          <t>oddalerts.com</t>
        </is>
      </c>
    </row>
    <row r="1578">
      <c r="A1578" s="24" t="inlineStr">
        <is>
          <t>E3-York-Gillingh</t>
        </is>
      </c>
      <c r="B1578" s="24" t="inlineStr">
        <is>
          <t>E3</t>
        </is>
      </c>
      <c r="C1578" s="24" t="inlineStr">
        <is>
          <t>League Two</t>
        </is>
      </c>
      <c r="D1578" s="24" t="n">
        <v>8</v>
      </c>
      <c r="E1578" s="29" t="n">
        <v>46291.625</v>
      </c>
      <c r="F1578" s="24" t="inlineStr">
        <is>
          <t>York</t>
        </is>
      </c>
      <c r="G1578" s="24" t="inlineStr">
        <is>
          <t>Gillingham</t>
        </is>
      </c>
      <c r="H1578" s="37" t="n">
        <v>3</v>
      </c>
      <c r="I1578" s="37" t="n">
        <v>0</v>
      </c>
      <c r="J1578" s="37" t="n">
        <v>2.39</v>
      </c>
      <c r="K1578" s="37" t="n">
        <v>0.3</v>
      </c>
      <c r="L1578" s="31" t="n">
        <v>0.4329680425109413</v>
      </c>
      <c r="M1578" s="31" t="n">
        <v>0.2827330599392292</v>
      </c>
      <c r="N1578" s="31" t="n">
        <v>0.2842988975498295</v>
      </c>
      <c r="O1578" s="33">
        <f>3*L1578+M1578</f>
        <v/>
      </c>
      <c r="P1578" s="33">
        <f>3*N1578+M1578</f>
        <v/>
      </c>
      <c r="Q1578" s="31">
        <f>IF(OR(J1578="",K1578=""),"",SUMPRODUCT(POISSON(Helper!$A$2:$A$122,J1578,FALSE)*POISSON(Helper!$B$2:$B$122,K1578,FALSE)*Helper!$C$2:$C$122))</f>
        <v/>
      </c>
      <c r="R1578" s="31">
        <f>IF(OR(J1578="",K1578=""),"",SUMPRODUCT(POISSON(Helper!$A$2:$A$122,J1578,FALSE)*POISSON(Helper!$B$2:$B$122,K1578,FALSE)*Helper!$D$2:$D$122))</f>
        <v/>
      </c>
      <c r="S1578" s="31">
        <f>IF(Q1578="","",1-Q1578-R1578)</f>
        <v/>
      </c>
      <c r="T1578" s="33">
        <f>IF(Q1578="","",3*Q1578+R1578)</f>
        <v/>
      </c>
      <c r="U1578" s="33">
        <f>IF(Q1578="","",3*S1578+R1578)</f>
        <v/>
      </c>
      <c r="V1578" s="24">
        <f>IF(OR(H1578="",I1578=""),"",IF(H1578&gt;I1578,3,IF(H1578=I1578,1,0)))</f>
        <v/>
      </c>
      <c r="W1578" s="24">
        <f>IF(OR(H1578="",I1578=""),"",IF(I1578&gt;H1578,3,IF(H1578=I1578,1,0)))</f>
        <v/>
      </c>
      <c r="X1578" s="24">
        <f>IF(OR(H1578="",I1578=""),0,1)</f>
        <v/>
      </c>
      <c r="Y1578" s="24" t="inlineStr">
        <is>
          <t>oddalerts.com</t>
        </is>
      </c>
    </row>
    <row r="1579">
      <c r="A1579" s="24" t="inlineStr">
        <is>
          <t>E3-Oldham-Salford</t>
        </is>
      </c>
      <c r="B1579" s="24" t="inlineStr">
        <is>
          <t>E3</t>
        </is>
      </c>
      <c r="C1579" s="24" t="inlineStr">
        <is>
          <t>League Two</t>
        </is>
      </c>
      <c r="D1579" s="24" t="n">
        <v>8</v>
      </c>
      <c r="E1579" s="29" t="n">
        <v>46291.72916666666</v>
      </c>
      <c r="F1579" s="24" t="inlineStr">
        <is>
          <t>Oldham</t>
        </is>
      </c>
      <c r="G1579" s="24" t="inlineStr">
        <is>
          <t>Salford</t>
        </is>
      </c>
      <c r="H1579" s="37" t="n">
        <v>1</v>
      </c>
      <c r="I1579" s="37" t="n">
        <v>4</v>
      </c>
      <c r="J1579" s="37" t="n">
        <v>0.84</v>
      </c>
      <c r="K1579" s="37" t="n">
        <v>1.45</v>
      </c>
      <c r="L1579" s="31" t="n">
        <v>0.3306991853779456</v>
      </c>
      <c r="M1579" s="31" t="n">
        <v>0.2876663641514199</v>
      </c>
      <c r="N1579" s="31" t="n">
        <v>0.3816344504706345</v>
      </c>
      <c r="O1579" s="33">
        <f>3*L1579+M1579</f>
        <v/>
      </c>
      <c r="P1579" s="33">
        <f>3*N1579+M1579</f>
        <v/>
      </c>
      <c r="Q1579" s="31">
        <f>IF(OR(J1579="",K1579=""),"",SUMPRODUCT(POISSON(Helper!$A$2:$A$122,J1579,FALSE)*POISSON(Helper!$B$2:$B$122,K1579,FALSE)*Helper!$C$2:$C$122))</f>
        <v/>
      </c>
      <c r="R1579" s="31">
        <f>IF(OR(J1579="",K1579=""),"",SUMPRODUCT(POISSON(Helper!$A$2:$A$122,J1579,FALSE)*POISSON(Helper!$B$2:$B$122,K1579,FALSE)*Helper!$D$2:$D$122))</f>
        <v/>
      </c>
      <c r="S1579" s="31">
        <f>IF(Q1579="","",1-Q1579-R1579)</f>
        <v/>
      </c>
      <c r="T1579" s="33">
        <f>IF(Q1579="","",3*Q1579+R1579)</f>
        <v/>
      </c>
      <c r="U1579" s="33">
        <f>IF(Q1579="","",3*S1579+R1579)</f>
        <v/>
      </c>
      <c r="V1579" s="24">
        <f>IF(OR(H1579="",I1579=""),"",IF(H1579&gt;I1579,3,IF(H1579=I1579,1,0)))</f>
        <v/>
      </c>
      <c r="W1579" s="24">
        <f>IF(OR(H1579="",I1579=""),"",IF(I1579&gt;H1579,3,IF(H1579=I1579,1,0)))</f>
        <v/>
      </c>
      <c r="X1579" s="24">
        <f>IF(OR(H1579="",I1579=""),0,1)</f>
        <v/>
      </c>
      <c r="Y1579" s="24" t="inlineStr">
        <is>
          <t>oddalerts.com</t>
        </is>
      </c>
    </row>
    <row r="1580">
      <c r="A1580" s="24" t="inlineStr">
        <is>
          <t>E3-Chesterf-Tranmere</t>
        </is>
      </c>
      <c r="B1580" s="24" t="inlineStr">
        <is>
          <t>E3</t>
        </is>
      </c>
      <c r="C1580" s="24" t="inlineStr">
        <is>
          <t>League Two</t>
        </is>
      </c>
      <c r="D1580" s="24" t="n">
        <v>9</v>
      </c>
      <c r="E1580" s="29" t="n">
        <v>46298.52083333334</v>
      </c>
      <c r="F1580" s="24" t="inlineStr">
        <is>
          <t>Chesterfield</t>
        </is>
      </c>
      <c r="G1580" s="24" t="inlineStr">
        <is>
          <t>Tranmere</t>
        </is>
      </c>
      <c r="H1580" s="37" t="n">
        <v>4</v>
      </c>
      <c r="I1580" s="37" t="n">
        <v>2</v>
      </c>
      <c r="J1580" s="37" t="n">
        <v>2.65</v>
      </c>
      <c r="K1580" s="37" t="n">
        <v>0.35</v>
      </c>
      <c r="L1580" s="31" t="n">
        <v>0.4827790423861252</v>
      </c>
      <c r="M1580" s="31" t="n">
        <v>0.2737965809423579</v>
      </c>
      <c r="N1580" s="31" t="n">
        <v>0.2434243766715168</v>
      </c>
      <c r="O1580" s="33">
        <f>3*L1580+M1580</f>
        <v/>
      </c>
      <c r="P1580" s="33">
        <f>3*N1580+M1580</f>
        <v/>
      </c>
      <c r="Q1580" s="31">
        <f>IF(OR(J1580="",K1580=""),"",SUMPRODUCT(POISSON(Helper!$A$2:$A$122,J1580,FALSE)*POISSON(Helper!$B$2:$B$122,K1580,FALSE)*Helper!$C$2:$C$122))</f>
        <v/>
      </c>
      <c r="R1580" s="31">
        <f>IF(OR(J1580="",K1580=""),"",SUMPRODUCT(POISSON(Helper!$A$2:$A$122,J1580,FALSE)*POISSON(Helper!$B$2:$B$122,K1580,FALSE)*Helper!$D$2:$D$122))</f>
        <v/>
      </c>
      <c r="S1580" s="31">
        <f>IF(Q1580="","",1-Q1580-R1580)</f>
        <v/>
      </c>
      <c r="T1580" s="33">
        <f>IF(Q1580="","",3*Q1580+R1580)</f>
        <v/>
      </c>
      <c r="U1580" s="33">
        <f>IF(Q1580="","",3*S1580+R1580)</f>
        <v/>
      </c>
      <c r="V1580" s="24">
        <f>IF(OR(H1580="",I1580=""),"",IF(H1580&gt;I1580,3,IF(H1580=I1580,1,0)))</f>
        <v/>
      </c>
      <c r="W1580" s="24">
        <f>IF(OR(H1580="",I1580=""),"",IF(I1580&gt;H1580,3,IF(H1580=I1580,1,0)))</f>
        <v/>
      </c>
      <c r="X1580" s="24">
        <f>IF(OR(H1580="",I1580=""),0,1)</f>
        <v/>
      </c>
      <c r="Y1580" s="24" t="inlineStr">
        <is>
          <t>oddalerts.com</t>
        </is>
      </c>
    </row>
    <row r="1581">
      <c r="A1581" s="24" t="inlineStr">
        <is>
          <t>E3-Accringt-Cheltenh</t>
        </is>
      </c>
      <c r="B1581" s="24" t="inlineStr">
        <is>
          <t>E3</t>
        </is>
      </c>
      <c r="C1581" s="24" t="inlineStr">
        <is>
          <t>League Two</t>
        </is>
      </c>
      <c r="D1581" s="24" t="n">
        <v>9</v>
      </c>
      <c r="E1581" s="29" t="n">
        <v>46298.625</v>
      </c>
      <c r="F1581" s="24" t="inlineStr">
        <is>
          <t>Accrington</t>
        </is>
      </c>
      <c r="G1581" s="24" t="inlineStr">
        <is>
          <t>Cheltenham</t>
        </is>
      </c>
      <c r="H1581" s="37" t="n">
        <v>2</v>
      </c>
      <c r="I1581" s="37" t="n">
        <v>0</v>
      </c>
      <c r="J1581" s="37" t="n">
        <v>2.08</v>
      </c>
      <c r="K1581" s="37" t="n">
        <v>0.46</v>
      </c>
      <c r="L1581" s="31" t="n">
        <v>0.4039051734735563</v>
      </c>
      <c r="M1581" s="31" t="n">
        <v>0.2860941022379238</v>
      </c>
      <c r="N1581" s="31" t="n">
        <v>0.31000072428852</v>
      </c>
      <c r="O1581" s="33">
        <f>3*L1581+M1581</f>
        <v/>
      </c>
      <c r="P1581" s="33">
        <f>3*N1581+M1581</f>
        <v/>
      </c>
      <c r="Q1581" s="31">
        <f>IF(OR(J1581="",K1581=""),"",SUMPRODUCT(POISSON(Helper!$A$2:$A$122,J1581,FALSE)*POISSON(Helper!$B$2:$B$122,K1581,FALSE)*Helper!$C$2:$C$122))</f>
        <v/>
      </c>
      <c r="R1581" s="31">
        <f>IF(OR(J1581="",K1581=""),"",SUMPRODUCT(POISSON(Helper!$A$2:$A$122,J1581,FALSE)*POISSON(Helper!$B$2:$B$122,K1581,FALSE)*Helper!$D$2:$D$122))</f>
        <v/>
      </c>
      <c r="S1581" s="31">
        <f>IF(Q1581="","",1-Q1581-R1581)</f>
        <v/>
      </c>
      <c r="T1581" s="33">
        <f>IF(Q1581="","",3*Q1581+R1581)</f>
        <v/>
      </c>
      <c r="U1581" s="33">
        <f>IF(Q1581="","",3*S1581+R1581)</f>
        <v/>
      </c>
      <c r="V1581" s="24">
        <f>IF(OR(H1581="",I1581=""),"",IF(H1581&gt;I1581,3,IF(H1581=I1581,1,0)))</f>
        <v/>
      </c>
      <c r="W1581" s="24">
        <f>IF(OR(H1581="",I1581=""),"",IF(I1581&gt;H1581,3,IF(H1581=I1581,1,0)))</f>
        <v/>
      </c>
      <c r="X1581" s="24">
        <f>IF(OR(H1581="",I1581=""),0,1)</f>
        <v/>
      </c>
      <c r="Y1581" s="24" t="inlineStr">
        <is>
          <t>oddalerts.com</t>
        </is>
      </c>
    </row>
    <row r="1582">
      <c r="A1582" s="24" t="inlineStr">
        <is>
          <t>E3-Crewe-BristolR</t>
        </is>
      </c>
      <c r="B1582" s="24" t="inlineStr">
        <is>
          <t>E3</t>
        </is>
      </c>
      <c r="C1582" s="24" t="inlineStr">
        <is>
          <t>League Two</t>
        </is>
      </c>
      <c r="D1582" s="24" t="n">
        <v>9</v>
      </c>
      <c r="E1582" s="29" t="n">
        <v>46298.625</v>
      </c>
      <c r="F1582" s="24" t="inlineStr">
        <is>
          <t>Crewe</t>
        </is>
      </c>
      <c r="G1582" s="24" t="inlineStr">
        <is>
          <t>Bristol Rovers</t>
        </is>
      </c>
      <c r="H1582" s="37" t="n">
        <v>3</v>
      </c>
      <c r="I1582" s="37" t="n">
        <v>1</v>
      </c>
      <c r="J1582" s="37" t="n">
        <v>1.51</v>
      </c>
      <c r="K1582" s="37" t="n">
        <v>1</v>
      </c>
      <c r="L1582" s="31" t="n">
        <v>0.3467042935820878</v>
      </c>
      <c r="M1582" s="31" t="n">
        <v>0.2882362993652942</v>
      </c>
      <c r="N1582" s="31" t="n">
        <v>0.365059407052618</v>
      </c>
      <c r="O1582" s="33">
        <f>3*L1582+M1582</f>
        <v/>
      </c>
      <c r="P1582" s="33">
        <f>3*N1582+M1582</f>
        <v/>
      </c>
      <c r="Q1582" s="31">
        <f>IF(OR(J1582="",K1582=""),"",SUMPRODUCT(POISSON(Helper!$A$2:$A$122,J1582,FALSE)*POISSON(Helper!$B$2:$B$122,K1582,FALSE)*Helper!$C$2:$C$122))</f>
        <v/>
      </c>
      <c r="R1582" s="31">
        <f>IF(OR(J1582="",K1582=""),"",SUMPRODUCT(POISSON(Helper!$A$2:$A$122,J1582,FALSE)*POISSON(Helper!$B$2:$B$122,K1582,FALSE)*Helper!$D$2:$D$122))</f>
        <v/>
      </c>
      <c r="S1582" s="31">
        <f>IF(Q1582="","",1-Q1582-R1582)</f>
        <v/>
      </c>
      <c r="T1582" s="33">
        <f>IF(Q1582="","",3*Q1582+R1582)</f>
        <v/>
      </c>
      <c r="U1582" s="33">
        <f>IF(Q1582="","",3*S1582+R1582)</f>
        <v/>
      </c>
      <c r="V1582" s="24">
        <f>IF(OR(H1582="",I1582=""),"",IF(H1582&gt;I1582,3,IF(H1582=I1582,1,0)))</f>
        <v/>
      </c>
      <c r="W1582" s="24">
        <f>IF(OR(H1582="",I1582=""),"",IF(I1582&gt;H1582,3,IF(H1582=I1582,1,0)))</f>
        <v/>
      </c>
      <c r="X1582" s="24">
        <f>IF(OR(H1582="",I1582=""),0,1)</f>
        <v/>
      </c>
      <c r="Y1582" s="24" t="inlineStr">
        <is>
          <t>oddalerts.com</t>
        </is>
      </c>
    </row>
    <row r="1583">
      <c r="A1583" s="24" t="inlineStr">
        <is>
          <t>E3-Exeter-Rotherha</t>
        </is>
      </c>
      <c r="B1583" s="24" t="inlineStr">
        <is>
          <t>E3</t>
        </is>
      </c>
      <c r="C1583" s="24" t="inlineStr">
        <is>
          <t>League Two</t>
        </is>
      </c>
      <c r="D1583" s="24" t="n">
        <v>9</v>
      </c>
      <c r="E1583" s="29" t="n">
        <v>46298.625</v>
      </c>
      <c r="F1583" s="24" t="inlineStr">
        <is>
          <t>Exeter</t>
        </is>
      </c>
      <c r="G1583" s="24" t="inlineStr">
        <is>
          <t>Rotherham</t>
        </is>
      </c>
      <c r="H1583" s="37" t="n">
        <v>1</v>
      </c>
      <c r="I1583" s="37" t="n">
        <v>0</v>
      </c>
      <c r="J1583" s="37" t="n">
        <v>1.62</v>
      </c>
      <c r="K1583" s="37" t="n">
        <v>0.52</v>
      </c>
      <c r="L1583" s="31" t="n">
        <v>0.364778316592286</v>
      </c>
      <c r="M1583" s="31" t="n">
        <v>0.2882413833117315</v>
      </c>
      <c r="N1583" s="31" t="n">
        <v>0.3469803000959825</v>
      </c>
      <c r="O1583" s="33">
        <f>3*L1583+M1583</f>
        <v/>
      </c>
      <c r="P1583" s="33">
        <f>3*N1583+M1583</f>
        <v/>
      </c>
      <c r="Q1583" s="31">
        <f>IF(OR(J1583="",K1583=""),"",SUMPRODUCT(POISSON(Helper!$A$2:$A$122,J1583,FALSE)*POISSON(Helper!$B$2:$B$122,K1583,FALSE)*Helper!$C$2:$C$122))</f>
        <v/>
      </c>
      <c r="R1583" s="31">
        <f>IF(OR(J1583="",K1583=""),"",SUMPRODUCT(POISSON(Helper!$A$2:$A$122,J1583,FALSE)*POISSON(Helper!$B$2:$B$122,K1583,FALSE)*Helper!$D$2:$D$122))</f>
        <v/>
      </c>
      <c r="S1583" s="31">
        <f>IF(Q1583="","",1-Q1583-R1583)</f>
        <v/>
      </c>
      <c r="T1583" s="33">
        <f>IF(Q1583="","",3*Q1583+R1583)</f>
        <v/>
      </c>
      <c r="U1583" s="33">
        <f>IF(Q1583="","",3*S1583+R1583)</f>
        <v/>
      </c>
      <c r="V1583" s="24">
        <f>IF(OR(H1583="",I1583=""),"",IF(H1583&gt;I1583,3,IF(H1583=I1583,1,0)))</f>
        <v/>
      </c>
      <c r="W1583" s="24">
        <f>IF(OR(H1583="",I1583=""),"",IF(I1583&gt;H1583,3,IF(H1583=I1583,1,0)))</f>
        <v/>
      </c>
      <c r="X1583" s="24">
        <f>IF(OR(H1583="",I1583=""),0,1)</f>
        <v/>
      </c>
      <c r="Y1583" s="24" t="inlineStr">
        <is>
          <t>oddalerts.com</t>
        </is>
      </c>
    </row>
    <row r="1584">
      <c r="A1584" s="24" t="inlineStr">
        <is>
          <t>E3-Gillingh-Newport</t>
        </is>
      </c>
      <c r="B1584" s="24" t="inlineStr">
        <is>
          <t>E3</t>
        </is>
      </c>
      <c r="C1584" s="24" t="inlineStr">
        <is>
          <t>League Two</t>
        </is>
      </c>
      <c r="D1584" s="24" t="n">
        <v>9</v>
      </c>
      <c r="E1584" s="29" t="n">
        <v>46298.625</v>
      </c>
      <c r="F1584" s="24" t="inlineStr">
        <is>
          <t>Gillingham</t>
        </is>
      </c>
      <c r="G1584" s="24" t="inlineStr">
        <is>
          <t>Newport</t>
        </is>
      </c>
      <c r="H1584" s="37" t="n">
        <v>0</v>
      </c>
      <c r="I1584" s="37" t="n">
        <v>0</v>
      </c>
      <c r="J1584" s="37" t="n">
        <v>0.32</v>
      </c>
      <c r="K1584" s="37" t="n">
        <v>1.4</v>
      </c>
      <c r="L1584" s="31" t="n">
        <v>0.5074875934561359</v>
      </c>
      <c r="M1584" s="31" t="n">
        <v>0.2679855616162664</v>
      </c>
      <c r="N1584" s="31" t="n">
        <v>0.2245268449275977</v>
      </c>
      <c r="O1584" s="33">
        <f>3*L1584+M1584</f>
        <v/>
      </c>
      <c r="P1584" s="33">
        <f>3*N1584+M1584</f>
        <v/>
      </c>
      <c r="Q1584" s="31">
        <f>IF(OR(J1584="",K1584=""),"",SUMPRODUCT(POISSON(Helper!$A$2:$A$122,J1584,FALSE)*POISSON(Helper!$B$2:$B$122,K1584,FALSE)*Helper!$C$2:$C$122))</f>
        <v/>
      </c>
      <c r="R1584" s="31">
        <f>IF(OR(J1584="",K1584=""),"",SUMPRODUCT(POISSON(Helper!$A$2:$A$122,J1584,FALSE)*POISSON(Helper!$B$2:$B$122,K1584,FALSE)*Helper!$D$2:$D$122))</f>
        <v/>
      </c>
      <c r="S1584" s="31">
        <f>IF(Q1584="","",1-Q1584-R1584)</f>
        <v/>
      </c>
      <c r="T1584" s="33">
        <f>IF(Q1584="","",3*Q1584+R1584)</f>
        <v/>
      </c>
      <c r="U1584" s="33">
        <f>IF(Q1584="","",3*S1584+R1584)</f>
        <v/>
      </c>
      <c r="V1584" s="24">
        <f>IF(OR(H1584="",I1584=""),"",IF(H1584&gt;I1584,3,IF(H1584=I1584,1,0)))</f>
        <v/>
      </c>
      <c r="W1584" s="24">
        <f>IF(OR(H1584="",I1584=""),"",IF(I1584&gt;H1584,3,IF(H1584=I1584,1,0)))</f>
        <v/>
      </c>
      <c r="X1584" s="24">
        <f>IF(OR(H1584="",I1584=""),0,1)</f>
        <v/>
      </c>
      <c r="Y1584" s="24" t="inlineStr">
        <is>
          <t>oddalerts.com</t>
        </is>
      </c>
    </row>
    <row r="1585">
      <c r="A1585" s="24" t="inlineStr">
        <is>
          <t>E3-Grimsby-Shrewsbu</t>
        </is>
      </c>
      <c r="B1585" s="24" t="inlineStr">
        <is>
          <t>E3</t>
        </is>
      </c>
      <c r="C1585" s="24" t="inlineStr">
        <is>
          <t>League Two</t>
        </is>
      </c>
      <c r="D1585" s="24" t="n">
        <v>9</v>
      </c>
      <c r="E1585" s="29" t="n">
        <v>46298.625</v>
      </c>
      <c r="F1585" s="24" t="inlineStr">
        <is>
          <t>Grimsby</t>
        </is>
      </c>
      <c r="G1585" s="24" t="inlineStr">
        <is>
          <t>Shrewsbury</t>
        </is>
      </c>
      <c r="H1585" s="37" t="n">
        <v>1</v>
      </c>
      <c r="I1585" s="37" t="n">
        <v>2</v>
      </c>
      <c r="J1585" s="37" t="n">
        <v>1.89</v>
      </c>
      <c r="K1585" s="37" t="n">
        <v>0.68</v>
      </c>
      <c r="L1585" s="31" t="n">
        <v>0.4893494188879857</v>
      </c>
      <c r="M1585" s="31" t="n">
        <v>0.2723370707014008</v>
      </c>
      <c r="N1585" s="31" t="n">
        <v>0.2383135104106135</v>
      </c>
      <c r="O1585" s="33">
        <f>3*L1585+M1585</f>
        <v/>
      </c>
      <c r="P1585" s="33">
        <f>3*N1585+M1585</f>
        <v/>
      </c>
      <c r="Q1585" s="31">
        <f>IF(OR(J1585="",K1585=""),"",SUMPRODUCT(POISSON(Helper!$A$2:$A$122,J1585,FALSE)*POISSON(Helper!$B$2:$B$122,K1585,FALSE)*Helper!$C$2:$C$122))</f>
        <v/>
      </c>
      <c r="R1585" s="31">
        <f>IF(OR(J1585="",K1585=""),"",SUMPRODUCT(POISSON(Helper!$A$2:$A$122,J1585,FALSE)*POISSON(Helper!$B$2:$B$122,K1585,FALSE)*Helper!$D$2:$D$122))</f>
        <v/>
      </c>
      <c r="S1585" s="31">
        <f>IF(Q1585="","",1-Q1585-R1585)</f>
        <v/>
      </c>
      <c r="T1585" s="33">
        <f>IF(Q1585="","",3*Q1585+R1585)</f>
        <v/>
      </c>
      <c r="U1585" s="33">
        <f>IF(Q1585="","",3*S1585+R1585)</f>
        <v/>
      </c>
      <c r="V1585" s="24">
        <f>IF(OR(H1585="",I1585=""),"",IF(H1585&gt;I1585,3,IF(H1585=I1585,1,0)))</f>
        <v/>
      </c>
      <c r="W1585" s="24">
        <f>IF(OR(H1585="",I1585=""),"",IF(I1585&gt;H1585,3,IF(H1585=I1585,1,0)))</f>
        <v/>
      </c>
      <c r="X1585" s="24">
        <f>IF(OR(H1585="",I1585=""),0,1)</f>
        <v/>
      </c>
      <c r="Y1585" s="24" t="inlineStr">
        <is>
          <t>oddalerts.com</t>
        </is>
      </c>
    </row>
    <row r="1586">
      <c r="A1586" s="24" t="inlineStr">
        <is>
          <t>E3-Rochdale-Swindon</t>
        </is>
      </c>
      <c r="B1586" s="24" t="inlineStr">
        <is>
          <t>E3</t>
        </is>
      </c>
      <c r="C1586" s="24" t="inlineStr">
        <is>
          <t>League Two</t>
        </is>
      </c>
      <c r="D1586" s="24" t="n">
        <v>9</v>
      </c>
      <c r="E1586" s="29" t="n">
        <v>46298.625</v>
      </c>
      <c r="F1586" s="24" t="inlineStr">
        <is>
          <t>Rochdale</t>
        </is>
      </c>
      <c r="G1586" s="24" t="inlineStr">
        <is>
          <t>Swindon</t>
        </is>
      </c>
      <c r="H1586" s="37" t="n">
        <v>1</v>
      </c>
      <c r="I1586" s="37" t="n">
        <v>0</v>
      </c>
      <c r="J1586" s="37" t="n">
        <v>1.78</v>
      </c>
      <c r="K1586" s="37" t="n">
        <v>0.87</v>
      </c>
      <c r="L1586" s="31" t="n">
        <v>0.3831492129415024</v>
      </c>
      <c r="M1586" s="31" t="n">
        <v>0.287588243627479</v>
      </c>
      <c r="N1586" s="31" t="n">
        <v>0.3292625434310186</v>
      </c>
      <c r="O1586" s="33">
        <f>3*L1586+M1586</f>
        <v/>
      </c>
      <c r="P1586" s="33">
        <f>3*N1586+M1586</f>
        <v/>
      </c>
      <c r="Q1586" s="31">
        <f>IF(OR(J1586="",K1586=""),"",SUMPRODUCT(POISSON(Helper!$A$2:$A$122,J1586,FALSE)*POISSON(Helper!$B$2:$B$122,K1586,FALSE)*Helper!$C$2:$C$122))</f>
        <v/>
      </c>
      <c r="R1586" s="31">
        <f>IF(OR(J1586="",K1586=""),"",SUMPRODUCT(POISSON(Helper!$A$2:$A$122,J1586,FALSE)*POISSON(Helper!$B$2:$B$122,K1586,FALSE)*Helper!$D$2:$D$122))</f>
        <v/>
      </c>
      <c r="S1586" s="31">
        <f>IF(Q1586="","",1-Q1586-R1586)</f>
        <v/>
      </c>
      <c r="T1586" s="33">
        <f>IF(Q1586="","",3*Q1586+R1586)</f>
        <v/>
      </c>
      <c r="U1586" s="33">
        <f>IF(Q1586="","",3*S1586+R1586)</f>
        <v/>
      </c>
      <c r="V1586" s="24">
        <f>IF(OR(H1586="",I1586=""),"",IF(H1586&gt;I1586,3,IF(H1586=I1586,1,0)))</f>
        <v/>
      </c>
      <c r="W1586" s="24">
        <f>IF(OR(H1586="",I1586=""),"",IF(I1586&gt;H1586,3,IF(H1586=I1586,1,0)))</f>
        <v/>
      </c>
      <c r="X1586" s="24">
        <f>IF(OR(H1586="",I1586=""),0,1)</f>
        <v/>
      </c>
      <c r="Y1586" s="24" t="inlineStr">
        <is>
          <t>oddalerts.com</t>
        </is>
      </c>
    </row>
    <row r="1587">
      <c r="A1587" s="24" t="inlineStr">
        <is>
          <t>E3-Salford-Fleetwoo</t>
        </is>
      </c>
      <c r="B1587" s="24" t="inlineStr">
        <is>
          <t>E3</t>
        </is>
      </c>
      <c r="C1587" s="24" t="inlineStr">
        <is>
          <t>League Two</t>
        </is>
      </c>
      <c r="D1587" s="24" t="n">
        <v>9</v>
      </c>
      <c r="E1587" s="29" t="n">
        <v>46298.625</v>
      </c>
      <c r="F1587" s="24" t="inlineStr">
        <is>
          <t>Salford</t>
        </is>
      </c>
      <c r="G1587" s="24" t="inlineStr">
        <is>
          <t>Fleetwood</t>
        </is>
      </c>
      <c r="H1587" s="37" t="n">
        <v>1</v>
      </c>
      <c r="I1587" s="37" t="n">
        <v>0</v>
      </c>
      <c r="J1587" s="37" t="n">
        <v>1.55</v>
      </c>
      <c r="K1587" s="37" t="n">
        <v>0.63</v>
      </c>
      <c r="L1587" s="31" t="n">
        <v>0.5455350865119257</v>
      </c>
      <c r="M1587" s="31" t="n">
        <v>0.2573798799586611</v>
      </c>
      <c r="N1587" s="31" t="n">
        <v>0.1970850335294131</v>
      </c>
      <c r="O1587" s="33">
        <f>3*L1587+M1587</f>
        <v/>
      </c>
      <c r="P1587" s="33">
        <f>3*N1587+M1587</f>
        <v/>
      </c>
      <c r="Q1587" s="31">
        <f>IF(OR(J1587="",K1587=""),"",SUMPRODUCT(POISSON(Helper!$A$2:$A$122,J1587,FALSE)*POISSON(Helper!$B$2:$B$122,K1587,FALSE)*Helper!$C$2:$C$122))</f>
        <v/>
      </c>
      <c r="R1587" s="31">
        <f>IF(OR(J1587="",K1587=""),"",SUMPRODUCT(POISSON(Helper!$A$2:$A$122,J1587,FALSE)*POISSON(Helper!$B$2:$B$122,K1587,FALSE)*Helper!$D$2:$D$122))</f>
        <v/>
      </c>
      <c r="S1587" s="31">
        <f>IF(Q1587="","",1-Q1587-R1587)</f>
        <v/>
      </c>
      <c r="T1587" s="33">
        <f>IF(Q1587="","",3*Q1587+R1587)</f>
        <v/>
      </c>
      <c r="U1587" s="33">
        <f>IF(Q1587="","",3*S1587+R1587)</f>
        <v/>
      </c>
      <c r="V1587" s="24">
        <f>IF(OR(H1587="",I1587=""),"",IF(H1587&gt;I1587,3,IF(H1587=I1587,1,0)))</f>
        <v/>
      </c>
      <c r="W1587" s="24">
        <f>IF(OR(H1587="",I1587=""),"",IF(I1587&gt;H1587,3,IF(H1587=I1587,1,0)))</f>
        <v/>
      </c>
      <c r="X1587" s="24">
        <f>IF(OR(H1587="",I1587=""),0,1)</f>
        <v/>
      </c>
      <c r="Y1587" s="24" t="inlineStr">
        <is>
          <t>oddalerts.com</t>
        </is>
      </c>
    </row>
    <row r="1588">
      <c r="A1588" s="24" t="inlineStr">
        <is>
          <t>E3-Walsall-Crawley</t>
        </is>
      </c>
      <c r="B1588" s="24" t="inlineStr">
        <is>
          <t>E3</t>
        </is>
      </c>
      <c r="C1588" s="24" t="inlineStr">
        <is>
          <t>League Two</t>
        </is>
      </c>
      <c r="D1588" s="24" t="n">
        <v>9</v>
      </c>
      <c r="E1588" s="29" t="n">
        <v>46298.625</v>
      </c>
      <c r="F1588" s="24" t="inlineStr">
        <is>
          <t>Walsall</t>
        </is>
      </c>
      <c r="G1588" s="24" t="inlineStr">
        <is>
          <t>Crawley</t>
        </is>
      </c>
      <c r="H1588" s="37" t="n"/>
      <c r="I1588" s="37" t="n"/>
      <c r="J1588" s="37" t="n"/>
      <c r="K1588" s="37" t="n"/>
      <c r="L1588" s="31" t="n">
        <v>0.4608323929102915</v>
      </c>
      <c r="M1588" s="31" t="n">
        <v>0.2782069667505757</v>
      </c>
      <c r="N1588" s="31" t="n">
        <v>0.2609606403391327</v>
      </c>
      <c r="O1588" s="33">
        <f>3*L1588+M1588</f>
        <v/>
      </c>
      <c r="P1588" s="33">
        <f>3*N1588+M1588</f>
        <v/>
      </c>
      <c r="Q1588" s="31">
        <f>IF(OR(J1588="",K1588=""),"",SUMPRODUCT(POISSON(Helper!$A$2:$A$122,J1588,FALSE)*POISSON(Helper!$B$2:$B$122,K1588,FALSE)*Helper!$C$2:$C$122))</f>
        <v/>
      </c>
      <c r="R1588" s="31">
        <f>IF(OR(J1588="",K1588=""),"",SUMPRODUCT(POISSON(Helper!$A$2:$A$122,J1588,FALSE)*POISSON(Helper!$B$2:$B$122,K1588,FALSE)*Helper!$D$2:$D$122))</f>
        <v/>
      </c>
      <c r="S1588" s="31">
        <f>IF(Q1588="","",1-Q1588-R1588)</f>
        <v/>
      </c>
      <c r="T1588" s="33">
        <f>IF(Q1588="","",3*Q1588+R1588)</f>
        <v/>
      </c>
      <c r="U1588" s="33">
        <f>IF(Q1588="","",3*S1588+R1588)</f>
        <v/>
      </c>
      <c r="V1588" s="24">
        <f>IF(OR(H1588="",I1588=""),"",IF(H1588&gt;I1588,3,IF(H1588=I1588,1,0)))</f>
        <v/>
      </c>
      <c r="W1588" s="24">
        <f>IF(OR(H1588="",I1588=""),"",IF(I1588&gt;H1588,3,IF(H1588=I1588,1,0)))</f>
        <v/>
      </c>
      <c r="X1588" s="24">
        <f>IF(OR(H1588="",I1588=""),0,1)</f>
        <v/>
      </c>
      <c r="Y1588" s="24" t="n"/>
    </row>
    <row r="1589">
      <c r="A1589" s="24" t="inlineStr">
        <is>
          <t>E3-Oldham-Accringt</t>
        </is>
      </c>
      <c r="B1589" s="24" t="inlineStr">
        <is>
          <t>E3</t>
        </is>
      </c>
      <c r="C1589" s="24" t="inlineStr">
        <is>
          <t>League Two</t>
        </is>
      </c>
      <c r="D1589" s="24" t="n">
        <v>10</v>
      </c>
      <c r="E1589" s="29" t="n">
        <v>46305.52083333334</v>
      </c>
      <c r="F1589" s="24" t="inlineStr">
        <is>
          <t>Oldham</t>
        </is>
      </c>
      <c r="G1589" s="24" t="inlineStr">
        <is>
          <t>Accrington</t>
        </is>
      </c>
      <c r="H1589" s="37" t="n">
        <v>0</v>
      </c>
      <c r="I1589" s="37" t="n">
        <v>0</v>
      </c>
      <c r="J1589" s="37" t="n">
        <v>0.27</v>
      </c>
      <c r="K1589" s="37" t="n">
        <v>0.8</v>
      </c>
      <c r="L1589" s="31" t="n">
        <v>0.4941020173843481</v>
      </c>
      <c r="M1589" s="31" t="n">
        <v>0.2712422986906117</v>
      </c>
      <c r="N1589" s="31" t="n">
        <v>0.2346556839250402</v>
      </c>
      <c r="O1589" s="33">
        <f>3*L1589+M1589</f>
        <v/>
      </c>
      <c r="P1589" s="33">
        <f>3*N1589+M1589</f>
        <v/>
      </c>
      <c r="Q1589" s="31">
        <f>IF(OR(J1589="",K1589=""),"",SUMPRODUCT(POISSON(Helper!$A$2:$A$122,J1589,FALSE)*POISSON(Helper!$B$2:$B$122,K1589,FALSE)*Helper!$C$2:$C$122))</f>
        <v/>
      </c>
      <c r="R1589" s="31">
        <f>IF(OR(J1589="",K1589=""),"",SUMPRODUCT(POISSON(Helper!$A$2:$A$122,J1589,FALSE)*POISSON(Helper!$B$2:$B$122,K1589,FALSE)*Helper!$D$2:$D$122))</f>
        <v/>
      </c>
      <c r="S1589" s="31">
        <f>IF(Q1589="","",1-Q1589-R1589)</f>
        <v/>
      </c>
      <c r="T1589" s="33">
        <f>IF(Q1589="","",3*Q1589+R1589)</f>
        <v/>
      </c>
      <c r="U1589" s="33">
        <f>IF(Q1589="","",3*S1589+R1589)</f>
        <v/>
      </c>
      <c r="V1589" s="24">
        <f>IF(OR(H1589="",I1589=""),"",IF(H1589&gt;I1589,3,IF(H1589=I1589,1,0)))</f>
        <v/>
      </c>
      <c r="W1589" s="24">
        <f>IF(OR(H1589="",I1589=""),"",IF(I1589&gt;H1589,3,IF(H1589=I1589,1,0)))</f>
        <v/>
      </c>
      <c r="X1589" s="24">
        <f>IF(OR(H1589="",I1589=""),0,1)</f>
        <v/>
      </c>
      <c r="Y1589" s="24" t="inlineStr">
        <is>
          <t>oddalerts.com</t>
        </is>
      </c>
    </row>
    <row r="1590">
      <c r="A1590" s="24" t="inlineStr">
        <is>
          <t>E3-Swindon-Crewe</t>
        </is>
      </c>
      <c r="B1590" s="24" t="inlineStr">
        <is>
          <t>E3</t>
        </is>
      </c>
      <c r="C1590" s="24" t="inlineStr">
        <is>
          <t>League Two</t>
        </is>
      </c>
      <c r="D1590" s="24" t="n">
        <v>10</v>
      </c>
      <c r="E1590" s="29" t="n">
        <v>46305.52083333334</v>
      </c>
      <c r="F1590" s="24" t="inlineStr">
        <is>
          <t>Swindon</t>
        </is>
      </c>
      <c r="G1590" s="24" t="inlineStr">
        <is>
          <t>Crewe</t>
        </is>
      </c>
      <c r="H1590" s="37" t="n">
        <v>0</v>
      </c>
      <c r="I1590" s="37" t="n">
        <v>1</v>
      </c>
      <c r="J1590" s="37" t="n">
        <v>0.8100000000000001</v>
      </c>
      <c r="K1590" s="37" t="n">
        <v>1.77</v>
      </c>
      <c r="L1590" s="31" t="n">
        <v>0.422216664051323</v>
      </c>
      <c r="M1590" s="31" t="n">
        <v>0.2841432811837392</v>
      </c>
      <c r="N1590" s="31" t="n">
        <v>0.2936400547649378</v>
      </c>
      <c r="O1590" s="33">
        <f>3*L1590+M1590</f>
        <v/>
      </c>
      <c r="P1590" s="33">
        <f>3*N1590+M1590</f>
        <v/>
      </c>
      <c r="Q1590" s="31">
        <f>IF(OR(J1590="",K1590=""),"",SUMPRODUCT(POISSON(Helper!$A$2:$A$122,J1590,FALSE)*POISSON(Helper!$B$2:$B$122,K1590,FALSE)*Helper!$C$2:$C$122))</f>
        <v/>
      </c>
      <c r="R1590" s="31">
        <f>IF(OR(J1590="",K1590=""),"",SUMPRODUCT(POISSON(Helper!$A$2:$A$122,J1590,FALSE)*POISSON(Helper!$B$2:$B$122,K1590,FALSE)*Helper!$D$2:$D$122))</f>
        <v/>
      </c>
      <c r="S1590" s="31">
        <f>IF(Q1590="","",1-Q1590-R1590)</f>
        <v/>
      </c>
      <c r="T1590" s="33">
        <f>IF(Q1590="","",3*Q1590+R1590)</f>
        <v/>
      </c>
      <c r="U1590" s="33">
        <f>IF(Q1590="","",3*S1590+R1590)</f>
        <v/>
      </c>
      <c r="V1590" s="24">
        <f>IF(OR(H1590="",I1590=""),"",IF(H1590&gt;I1590,3,IF(H1590=I1590,1,0)))</f>
        <v/>
      </c>
      <c r="W1590" s="24">
        <f>IF(OR(H1590="",I1590=""),"",IF(I1590&gt;H1590,3,IF(H1590=I1590,1,0)))</f>
        <v/>
      </c>
      <c r="X1590" s="24">
        <f>IF(OR(H1590="",I1590=""),0,1)</f>
        <v/>
      </c>
      <c r="Y1590" s="24" t="inlineStr">
        <is>
          <t>oddalerts.com</t>
        </is>
      </c>
    </row>
    <row r="1591">
      <c r="A1591" s="24" t="inlineStr">
        <is>
          <t>E3-BristolR-Barnet</t>
        </is>
      </c>
      <c r="B1591" s="24" t="inlineStr">
        <is>
          <t>E3</t>
        </is>
      </c>
      <c r="C1591" s="24" t="inlineStr">
        <is>
          <t>League Two</t>
        </is>
      </c>
      <c r="D1591" s="24" t="n">
        <v>10</v>
      </c>
      <c r="E1591" s="29" t="n">
        <v>46305.625</v>
      </c>
      <c r="F1591" s="24" t="inlineStr">
        <is>
          <t>Bristol Rovers</t>
        </is>
      </c>
      <c r="G1591" s="24" t="inlineStr">
        <is>
          <t>Barnet</t>
        </is>
      </c>
      <c r="H1591" s="37" t="n">
        <v>1</v>
      </c>
      <c r="I1591" s="37" t="n">
        <v>3</v>
      </c>
      <c r="J1591" s="37" t="n">
        <v>2.59</v>
      </c>
      <c r="K1591" s="37" t="n">
        <v>2.05</v>
      </c>
      <c r="L1591" s="31" t="n">
        <v>0.4182651369936008</v>
      </c>
      <c r="M1591" s="31" t="n">
        <v>0.284612936585389</v>
      </c>
      <c r="N1591" s="31" t="n">
        <v>0.2971219264210102</v>
      </c>
      <c r="O1591" s="33">
        <f>3*L1591+M1591</f>
        <v/>
      </c>
      <c r="P1591" s="33">
        <f>3*N1591+M1591</f>
        <v/>
      </c>
      <c r="Q1591" s="31">
        <f>IF(OR(J1591="",K1591=""),"",SUMPRODUCT(POISSON(Helper!$A$2:$A$122,J1591,FALSE)*POISSON(Helper!$B$2:$B$122,K1591,FALSE)*Helper!$C$2:$C$122))</f>
        <v/>
      </c>
      <c r="R1591" s="31">
        <f>IF(OR(J1591="",K1591=""),"",SUMPRODUCT(POISSON(Helper!$A$2:$A$122,J1591,FALSE)*POISSON(Helper!$B$2:$B$122,K1591,FALSE)*Helper!$D$2:$D$122))</f>
        <v/>
      </c>
      <c r="S1591" s="31">
        <f>IF(Q1591="","",1-Q1591-R1591)</f>
        <v/>
      </c>
      <c r="T1591" s="33">
        <f>IF(Q1591="","",3*Q1591+R1591)</f>
        <v/>
      </c>
      <c r="U1591" s="33">
        <f>IF(Q1591="","",3*S1591+R1591)</f>
        <v/>
      </c>
      <c r="V1591" s="24">
        <f>IF(OR(H1591="",I1591=""),"",IF(H1591&gt;I1591,3,IF(H1591=I1591,1,0)))</f>
        <v/>
      </c>
      <c r="W1591" s="24">
        <f>IF(OR(H1591="",I1591=""),"",IF(I1591&gt;H1591,3,IF(H1591=I1591,1,0)))</f>
        <v/>
      </c>
      <c r="X1591" s="24">
        <f>IF(OR(H1591="",I1591=""),0,1)</f>
        <v/>
      </c>
      <c r="Y1591" s="24" t="inlineStr">
        <is>
          <t>oddalerts.com</t>
        </is>
      </c>
    </row>
    <row r="1592">
      <c r="A1592" s="24" t="inlineStr">
        <is>
          <t>E3-Cheltenh-Salford</t>
        </is>
      </c>
      <c r="B1592" s="24" t="inlineStr">
        <is>
          <t>E3</t>
        </is>
      </c>
      <c r="C1592" s="24" t="inlineStr">
        <is>
          <t>League Two</t>
        </is>
      </c>
      <c r="D1592" s="24" t="n">
        <v>10</v>
      </c>
      <c r="E1592" s="29" t="n">
        <v>46305.625</v>
      </c>
      <c r="F1592" s="24" t="inlineStr">
        <is>
          <t>Cheltenham</t>
        </is>
      </c>
      <c r="G1592" s="24" t="inlineStr">
        <is>
          <t>Salford</t>
        </is>
      </c>
      <c r="H1592" s="37" t="n">
        <v>0</v>
      </c>
      <c r="I1592" s="37" t="n">
        <v>2</v>
      </c>
      <c r="J1592" s="37" t="n">
        <v>0.27</v>
      </c>
      <c r="K1592" s="37" t="n">
        <v>1.06</v>
      </c>
      <c r="L1592" s="31" t="n">
        <v>0.2603669802057976</v>
      </c>
      <c r="M1592" s="31" t="n">
        <v>0.2780723055682834</v>
      </c>
      <c r="N1592" s="31" t="n">
        <v>0.4615607142259189</v>
      </c>
      <c r="O1592" s="33">
        <f>3*L1592+M1592</f>
        <v/>
      </c>
      <c r="P1592" s="33">
        <f>3*N1592+M1592</f>
        <v/>
      </c>
      <c r="Q1592" s="31">
        <f>IF(OR(J1592="",K1592=""),"",SUMPRODUCT(POISSON(Helper!$A$2:$A$122,J1592,FALSE)*POISSON(Helper!$B$2:$B$122,K1592,FALSE)*Helper!$C$2:$C$122))</f>
        <v/>
      </c>
      <c r="R1592" s="31">
        <f>IF(OR(J1592="",K1592=""),"",SUMPRODUCT(POISSON(Helper!$A$2:$A$122,J1592,FALSE)*POISSON(Helper!$B$2:$B$122,K1592,FALSE)*Helper!$D$2:$D$122))</f>
        <v/>
      </c>
      <c r="S1592" s="31">
        <f>IF(Q1592="","",1-Q1592-R1592)</f>
        <v/>
      </c>
      <c r="T1592" s="33">
        <f>IF(Q1592="","",3*Q1592+R1592)</f>
        <v/>
      </c>
      <c r="U1592" s="33">
        <f>IF(Q1592="","",3*S1592+R1592)</f>
        <v/>
      </c>
      <c r="V1592" s="24">
        <f>IF(OR(H1592="",I1592=""),"",IF(H1592&gt;I1592,3,IF(H1592=I1592,1,0)))</f>
        <v/>
      </c>
      <c r="W1592" s="24">
        <f>IF(OR(H1592="",I1592=""),"",IF(I1592&gt;H1592,3,IF(H1592=I1592,1,0)))</f>
        <v/>
      </c>
      <c r="X1592" s="24">
        <f>IF(OR(H1592="",I1592=""),0,1)</f>
        <v/>
      </c>
      <c r="Y1592" s="24" t="inlineStr">
        <is>
          <t>oddalerts.com</t>
        </is>
      </c>
    </row>
    <row r="1593">
      <c r="A1593" s="24" t="inlineStr">
        <is>
          <t>E3-Crawley-Chesterf</t>
        </is>
      </c>
      <c r="B1593" s="24" t="inlineStr">
        <is>
          <t>E3</t>
        </is>
      </c>
      <c r="C1593" s="24" t="inlineStr">
        <is>
          <t>League Two</t>
        </is>
      </c>
      <c r="D1593" s="24" t="n">
        <v>10</v>
      </c>
      <c r="E1593" s="29" t="n">
        <v>46305.625</v>
      </c>
      <c r="F1593" s="24" t="inlineStr">
        <is>
          <t>Crawley</t>
        </is>
      </c>
      <c r="G1593" s="24" t="inlineStr">
        <is>
          <t>Chesterfield</t>
        </is>
      </c>
      <c r="H1593" s="37" t="n">
        <v>2</v>
      </c>
      <c r="I1593" s="37" t="n">
        <v>2</v>
      </c>
      <c r="J1593" s="37" t="n">
        <v>1.81</v>
      </c>
      <c r="K1593" s="37" t="n">
        <v>1.87</v>
      </c>
      <c r="L1593" s="31" t="n">
        <v>0.3282233380571038</v>
      </c>
      <c r="M1593" s="31" t="n">
        <v>0.2875289101952672</v>
      </c>
      <c r="N1593" s="31" t="n">
        <v>0.384247751747629</v>
      </c>
      <c r="O1593" s="33">
        <f>3*L1593+M1593</f>
        <v/>
      </c>
      <c r="P1593" s="33">
        <f>3*N1593+M1593</f>
        <v/>
      </c>
      <c r="Q1593" s="31">
        <f>IF(OR(J1593="",K1593=""),"",SUMPRODUCT(POISSON(Helper!$A$2:$A$122,J1593,FALSE)*POISSON(Helper!$B$2:$B$122,K1593,FALSE)*Helper!$C$2:$C$122))</f>
        <v/>
      </c>
      <c r="R1593" s="31">
        <f>IF(OR(J1593="",K1593=""),"",SUMPRODUCT(POISSON(Helper!$A$2:$A$122,J1593,FALSE)*POISSON(Helper!$B$2:$B$122,K1593,FALSE)*Helper!$D$2:$D$122))</f>
        <v/>
      </c>
      <c r="S1593" s="31">
        <f>IF(Q1593="","",1-Q1593-R1593)</f>
        <v/>
      </c>
      <c r="T1593" s="33">
        <f>IF(Q1593="","",3*Q1593+R1593)</f>
        <v/>
      </c>
      <c r="U1593" s="33">
        <f>IF(Q1593="","",3*S1593+R1593)</f>
        <v/>
      </c>
      <c r="V1593" s="24">
        <f>IF(OR(H1593="",I1593=""),"",IF(H1593&gt;I1593,3,IF(H1593=I1593,1,0)))</f>
        <v/>
      </c>
      <c r="W1593" s="24">
        <f>IF(OR(H1593="",I1593=""),"",IF(I1593&gt;H1593,3,IF(H1593=I1593,1,0)))</f>
        <v/>
      </c>
      <c r="X1593" s="24">
        <f>IF(OR(H1593="",I1593=""),0,1)</f>
        <v/>
      </c>
      <c r="Y1593" s="24" t="inlineStr">
        <is>
          <t>oddalerts.com</t>
        </is>
      </c>
    </row>
    <row r="1594">
      <c r="A1594" s="24" t="inlineStr">
        <is>
          <t>E3-Fleetwoo-Walsall</t>
        </is>
      </c>
      <c r="B1594" s="24" t="inlineStr">
        <is>
          <t>E3</t>
        </is>
      </c>
      <c r="C1594" s="24" t="inlineStr">
        <is>
          <t>League Two</t>
        </is>
      </c>
      <c r="D1594" s="24" t="n">
        <v>10</v>
      </c>
      <c r="E1594" s="29" t="n">
        <v>46305.625</v>
      </c>
      <c r="F1594" s="24" t="inlineStr">
        <is>
          <t>Fleetwood</t>
        </is>
      </c>
      <c r="G1594" s="24" t="inlineStr">
        <is>
          <t>Walsall</t>
        </is>
      </c>
      <c r="H1594" s="37" t="n">
        <v>1</v>
      </c>
      <c r="I1594" s="37" t="n">
        <v>1</v>
      </c>
      <c r="J1594" s="37" t="n">
        <v>1.44</v>
      </c>
      <c r="K1594" s="37" t="n">
        <v>0.92</v>
      </c>
      <c r="L1594" s="31" t="n">
        <v>0.3686595752536723</v>
      </c>
      <c r="M1594" s="31" t="n">
        <v>0.2881575044434683</v>
      </c>
      <c r="N1594" s="31" t="n">
        <v>0.3431829203028594</v>
      </c>
      <c r="O1594" s="33">
        <f>3*L1594+M1594</f>
        <v/>
      </c>
      <c r="P1594" s="33">
        <f>3*N1594+M1594</f>
        <v/>
      </c>
      <c r="Q1594" s="31">
        <f>IF(OR(J1594="",K1594=""),"",SUMPRODUCT(POISSON(Helper!$A$2:$A$122,J1594,FALSE)*POISSON(Helper!$B$2:$B$122,K1594,FALSE)*Helper!$C$2:$C$122))</f>
        <v/>
      </c>
      <c r="R1594" s="31">
        <f>IF(OR(J1594="",K1594=""),"",SUMPRODUCT(POISSON(Helper!$A$2:$A$122,J1594,FALSE)*POISSON(Helper!$B$2:$B$122,K1594,FALSE)*Helper!$D$2:$D$122))</f>
        <v/>
      </c>
      <c r="S1594" s="31">
        <f>IF(Q1594="","",1-Q1594-R1594)</f>
        <v/>
      </c>
      <c r="T1594" s="33">
        <f>IF(Q1594="","",3*Q1594+R1594)</f>
        <v/>
      </c>
      <c r="U1594" s="33">
        <f>IF(Q1594="","",3*S1594+R1594)</f>
        <v/>
      </c>
      <c r="V1594" s="24">
        <f>IF(OR(H1594="",I1594=""),"",IF(H1594&gt;I1594,3,IF(H1594=I1594,1,0)))</f>
        <v/>
      </c>
      <c r="W1594" s="24">
        <f>IF(OR(H1594="",I1594=""),"",IF(I1594&gt;H1594,3,IF(H1594=I1594,1,0)))</f>
        <v/>
      </c>
      <c r="X1594" s="24">
        <f>IF(OR(H1594="",I1594=""),0,1)</f>
        <v/>
      </c>
      <c r="Y1594" s="24" t="inlineStr">
        <is>
          <t>oddalerts.com</t>
        </is>
      </c>
    </row>
    <row r="1595">
      <c r="A1595" s="24" t="inlineStr">
        <is>
          <t>E3-Newport-Colchest</t>
        </is>
      </c>
      <c r="B1595" s="24" t="inlineStr">
        <is>
          <t>E3</t>
        </is>
      </c>
      <c r="C1595" s="24" t="inlineStr">
        <is>
          <t>League Two</t>
        </is>
      </c>
      <c r="D1595" s="24" t="n">
        <v>10</v>
      </c>
      <c r="E1595" s="29" t="n">
        <v>46305.625</v>
      </c>
      <c r="F1595" s="24" t="inlineStr">
        <is>
          <t>Newport</t>
        </is>
      </c>
      <c r="G1595" s="24" t="inlineStr">
        <is>
          <t>Colchester</t>
        </is>
      </c>
      <c r="H1595" s="37" t="n">
        <v>1</v>
      </c>
      <c r="I1595" s="37" t="n">
        <v>0</v>
      </c>
      <c r="J1595" s="37" t="n">
        <v>1.58</v>
      </c>
      <c r="K1595" s="37" t="n">
        <v>0.79</v>
      </c>
      <c r="L1595" s="31" t="n">
        <v>0.3186733296985816</v>
      </c>
      <c r="M1595" s="31" t="n">
        <v>0.286871143907731</v>
      </c>
      <c r="N1595" s="31" t="n">
        <v>0.3944555263936874</v>
      </c>
      <c r="O1595" s="33">
        <f>3*L1595+M1595</f>
        <v/>
      </c>
      <c r="P1595" s="33">
        <f>3*N1595+M1595</f>
        <v/>
      </c>
      <c r="Q1595" s="31">
        <f>IF(OR(J1595="",K1595=""),"",SUMPRODUCT(POISSON(Helper!$A$2:$A$122,J1595,FALSE)*POISSON(Helper!$B$2:$B$122,K1595,FALSE)*Helper!$C$2:$C$122))</f>
        <v/>
      </c>
      <c r="R1595" s="31">
        <f>IF(OR(J1595="",K1595=""),"",SUMPRODUCT(POISSON(Helper!$A$2:$A$122,J1595,FALSE)*POISSON(Helper!$B$2:$B$122,K1595,FALSE)*Helper!$D$2:$D$122))</f>
        <v/>
      </c>
      <c r="S1595" s="31">
        <f>IF(Q1595="","",1-Q1595-R1595)</f>
        <v/>
      </c>
      <c r="T1595" s="33">
        <f>IF(Q1595="","",3*Q1595+R1595)</f>
        <v/>
      </c>
      <c r="U1595" s="33">
        <f>IF(Q1595="","",3*S1595+R1595)</f>
        <v/>
      </c>
      <c r="V1595" s="24">
        <f>IF(OR(H1595="",I1595=""),"",IF(H1595&gt;I1595,3,IF(H1595=I1595,1,0)))</f>
        <v/>
      </c>
      <c r="W1595" s="24">
        <f>IF(OR(H1595="",I1595=""),"",IF(I1595&gt;H1595,3,IF(H1595=I1595,1,0)))</f>
        <v/>
      </c>
      <c r="X1595" s="24">
        <f>IF(OR(H1595="",I1595=""),0,1)</f>
        <v/>
      </c>
      <c r="Y1595" s="24" t="inlineStr">
        <is>
          <t>oddalerts.com</t>
        </is>
      </c>
    </row>
    <row r="1596">
      <c r="A1596" s="24" t="inlineStr">
        <is>
          <t>E3-PortVale-Grimsby</t>
        </is>
      </c>
      <c r="B1596" s="24" t="inlineStr">
        <is>
          <t>E3</t>
        </is>
      </c>
      <c r="C1596" s="24" t="inlineStr">
        <is>
          <t>League Two</t>
        </is>
      </c>
      <c r="D1596" s="24" t="n">
        <v>10</v>
      </c>
      <c r="E1596" s="29" t="n">
        <v>46305.625</v>
      </c>
      <c r="F1596" s="24" t="inlineStr">
        <is>
          <t>Port Vale</t>
        </is>
      </c>
      <c r="G1596" s="24" t="inlineStr">
        <is>
          <t>Grimsby</t>
        </is>
      </c>
      <c r="H1596" s="37" t="n">
        <v>1</v>
      </c>
      <c r="I1596" s="37" t="n">
        <v>0</v>
      </c>
      <c r="J1596" s="37" t="n">
        <v>3.08</v>
      </c>
      <c r="K1596" s="37" t="n">
        <v>0.67</v>
      </c>
      <c r="L1596" s="31" t="n">
        <v>0.4080199942206278</v>
      </c>
      <c r="M1596" s="31" t="n">
        <v>0.2857062773377344</v>
      </c>
      <c r="N1596" s="31" t="n">
        <v>0.3062737284416379</v>
      </c>
      <c r="O1596" s="33">
        <f>3*L1596+M1596</f>
        <v/>
      </c>
      <c r="P1596" s="33">
        <f>3*N1596+M1596</f>
        <v/>
      </c>
      <c r="Q1596" s="31">
        <f>IF(OR(J1596="",K1596=""),"",SUMPRODUCT(POISSON(Helper!$A$2:$A$122,J1596,FALSE)*POISSON(Helper!$B$2:$B$122,K1596,FALSE)*Helper!$C$2:$C$122))</f>
        <v/>
      </c>
      <c r="R1596" s="31">
        <f>IF(OR(J1596="",K1596=""),"",SUMPRODUCT(POISSON(Helper!$A$2:$A$122,J1596,FALSE)*POISSON(Helper!$B$2:$B$122,K1596,FALSE)*Helper!$D$2:$D$122))</f>
        <v/>
      </c>
      <c r="S1596" s="31">
        <f>IF(Q1596="","",1-Q1596-R1596)</f>
        <v/>
      </c>
      <c r="T1596" s="33">
        <f>IF(Q1596="","",3*Q1596+R1596)</f>
        <v/>
      </c>
      <c r="U1596" s="33">
        <f>IF(Q1596="","",3*S1596+R1596)</f>
        <v/>
      </c>
      <c r="V1596" s="24">
        <f>IF(OR(H1596="",I1596=""),"",IF(H1596&gt;I1596,3,IF(H1596=I1596,1,0)))</f>
        <v/>
      </c>
      <c r="W1596" s="24">
        <f>IF(OR(H1596="",I1596=""),"",IF(I1596&gt;H1596,3,IF(H1596=I1596,1,0)))</f>
        <v/>
      </c>
      <c r="X1596" s="24">
        <f>IF(OR(H1596="",I1596=""),0,1)</f>
        <v/>
      </c>
      <c r="Y1596" s="24" t="inlineStr">
        <is>
          <t>oddalerts.com</t>
        </is>
      </c>
    </row>
    <row r="1597">
      <c r="A1597" s="24" t="inlineStr">
        <is>
          <t>E3-Rotherha-Gillingh</t>
        </is>
      </c>
      <c r="B1597" s="24" t="inlineStr">
        <is>
          <t>E3</t>
        </is>
      </c>
      <c r="C1597" s="24" t="inlineStr">
        <is>
          <t>League Two</t>
        </is>
      </c>
      <c r="D1597" s="24" t="n">
        <v>10</v>
      </c>
      <c r="E1597" s="29" t="n">
        <v>46305.625</v>
      </c>
      <c r="F1597" s="24" t="inlineStr">
        <is>
          <t>Rotherham</t>
        </is>
      </c>
      <c r="G1597" s="24" t="inlineStr">
        <is>
          <t>Gillingham</t>
        </is>
      </c>
      <c r="H1597" s="37" t="n">
        <v>1</v>
      </c>
      <c r="I1597" s="37" t="n">
        <v>4</v>
      </c>
      <c r="J1597" s="37" t="n">
        <v>0.87</v>
      </c>
      <c r="K1597" s="37" t="n">
        <v>1.99</v>
      </c>
      <c r="L1597" s="31" t="n">
        <v>0.4170919475356019</v>
      </c>
      <c r="M1597" s="31" t="n">
        <v>0.2847472743548396</v>
      </c>
      <c r="N1597" s="31" t="n">
        <v>0.2981607781095585</v>
      </c>
      <c r="O1597" s="33">
        <f>3*L1597+M1597</f>
        <v/>
      </c>
      <c r="P1597" s="33">
        <f>3*N1597+M1597</f>
        <v/>
      </c>
      <c r="Q1597" s="31">
        <f>IF(OR(J1597="",K1597=""),"",SUMPRODUCT(POISSON(Helper!$A$2:$A$122,J1597,FALSE)*POISSON(Helper!$B$2:$B$122,K1597,FALSE)*Helper!$C$2:$C$122))</f>
        <v/>
      </c>
      <c r="R1597" s="31">
        <f>IF(OR(J1597="",K1597=""),"",SUMPRODUCT(POISSON(Helper!$A$2:$A$122,J1597,FALSE)*POISSON(Helper!$B$2:$B$122,K1597,FALSE)*Helper!$D$2:$D$122))</f>
        <v/>
      </c>
      <c r="S1597" s="31">
        <f>IF(Q1597="","",1-Q1597-R1597)</f>
        <v/>
      </c>
      <c r="T1597" s="33">
        <f>IF(Q1597="","",3*Q1597+R1597)</f>
        <v/>
      </c>
      <c r="U1597" s="33">
        <f>IF(Q1597="","",3*S1597+R1597)</f>
        <v/>
      </c>
      <c r="V1597" s="24">
        <f>IF(OR(H1597="",I1597=""),"",IF(H1597&gt;I1597,3,IF(H1597=I1597,1,0)))</f>
        <v/>
      </c>
      <c r="W1597" s="24">
        <f>IF(OR(H1597="",I1597=""),"",IF(I1597&gt;H1597,3,IF(H1597=I1597,1,0)))</f>
        <v/>
      </c>
      <c r="X1597" s="24">
        <f>IF(OR(H1597="",I1597=""),0,1)</f>
        <v/>
      </c>
      <c r="Y1597" s="24" t="inlineStr">
        <is>
          <t>oddalerts.com</t>
        </is>
      </c>
    </row>
    <row r="1598">
      <c r="A1598" s="24" t="inlineStr">
        <is>
          <t>E3-Shrewsbu-Exeter</t>
        </is>
      </c>
      <c r="B1598" s="24" t="inlineStr">
        <is>
          <t>E3</t>
        </is>
      </c>
      <c r="C1598" s="24" t="inlineStr">
        <is>
          <t>League Two</t>
        </is>
      </c>
      <c r="D1598" s="24" t="n">
        <v>10</v>
      </c>
      <c r="E1598" s="29" t="n">
        <v>46305.625</v>
      </c>
      <c r="F1598" s="24" t="inlineStr">
        <is>
          <t>Shrewsbury</t>
        </is>
      </c>
      <c r="G1598" s="24" t="inlineStr">
        <is>
          <t>Exeter</t>
        </is>
      </c>
      <c r="H1598" s="37" t="n">
        <v>0</v>
      </c>
      <c r="I1598" s="37" t="n">
        <v>1</v>
      </c>
      <c r="J1598" s="37" t="n">
        <v>1.56</v>
      </c>
      <c r="K1598" s="37" t="n">
        <v>0.92</v>
      </c>
      <c r="L1598" s="31" t="n">
        <v>0.3997434766831101</v>
      </c>
      <c r="M1598" s="31" t="n">
        <v>0.2864559616237974</v>
      </c>
      <c r="N1598" s="31" t="n">
        <v>0.3138005616930925</v>
      </c>
      <c r="O1598" s="33">
        <f>3*L1598+M1598</f>
        <v/>
      </c>
      <c r="P1598" s="33">
        <f>3*N1598+M1598</f>
        <v/>
      </c>
      <c r="Q1598" s="31">
        <f>IF(OR(J1598="",K1598=""),"",SUMPRODUCT(POISSON(Helper!$A$2:$A$122,J1598,FALSE)*POISSON(Helper!$B$2:$B$122,K1598,FALSE)*Helper!$C$2:$C$122))</f>
        <v/>
      </c>
      <c r="R1598" s="31">
        <f>IF(OR(J1598="",K1598=""),"",SUMPRODUCT(POISSON(Helper!$A$2:$A$122,J1598,FALSE)*POISSON(Helper!$B$2:$B$122,K1598,FALSE)*Helper!$D$2:$D$122))</f>
        <v/>
      </c>
      <c r="S1598" s="31">
        <f>IF(Q1598="","",1-Q1598-R1598)</f>
        <v/>
      </c>
      <c r="T1598" s="33">
        <f>IF(Q1598="","",3*Q1598+R1598)</f>
        <v/>
      </c>
      <c r="U1598" s="33">
        <f>IF(Q1598="","",3*S1598+R1598)</f>
        <v/>
      </c>
      <c r="V1598" s="24">
        <f>IF(OR(H1598="",I1598=""),"",IF(H1598&gt;I1598,3,IF(H1598=I1598,1,0)))</f>
        <v/>
      </c>
      <c r="W1598" s="24">
        <f>IF(OR(H1598="",I1598=""),"",IF(I1598&gt;H1598,3,IF(H1598=I1598,1,0)))</f>
        <v/>
      </c>
      <c r="X1598" s="24">
        <f>IF(OR(H1598="",I1598=""),0,1)</f>
        <v/>
      </c>
      <c r="Y1598" s="24" t="inlineStr">
        <is>
          <t>oddalerts.com</t>
        </is>
      </c>
    </row>
    <row r="1599">
      <c r="A1599" s="24" t="inlineStr">
        <is>
          <t>E3-Tranmere-Rochdale</t>
        </is>
      </c>
      <c r="B1599" s="24" t="inlineStr">
        <is>
          <t>E3</t>
        </is>
      </c>
      <c r="C1599" s="24" t="inlineStr">
        <is>
          <t>League Two</t>
        </is>
      </c>
      <c r="D1599" s="24" t="n">
        <v>10</v>
      </c>
      <c r="E1599" s="29" t="n">
        <v>46305.625</v>
      </c>
      <c r="F1599" s="24" t="inlineStr">
        <is>
          <t>Tranmere</t>
        </is>
      </c>
      <c r="G1599" s="24" t="inlineStr">
        <is>
          <t>Rochdale</t>
        </is>
      </c>
      <c r="H1599" s="37" t="n">
        <v>1</v>
      </c>
      <c r="I1599" s="37" t="n">
        <v>1</v>
      </c>
      <c r="J1599" s="37" t="n">
        <v>1.95</v>
      </c>
      <c r="K1599" s="37" t="n">
        <v>0.61</v>
      </c>
      <c r="L1599" s="31" t="n">
        <v>0.3902218794254697</v>
      </c>
      <c r="M1599" s="31" t="n">
        <v>0.2871671248003336</v>
      </c>
      <c r="N1599" s="31" t="n">
        <v>0.3226109957741967</v>
      </c>
      <c r="O1599" s="33">
        <f>3*L1599+M1599</f>
        <v/>
      </c>
      <c r="P1599" s="33">
        <f>3*N1599+M1599</f>
        <v/>
      </c>
      <c r="Q1599" s="31">
        <f>IF(OR(J1599="",K1599=""),"",SUMPRODUCT(POISSON(Helper!$A$2:$A$122,J1599,FALSE)*POISSON(Helper!$B$2:$B$122,K1599,FALSE)*Helper!$C$2:$C$122))</f>
        <v/>
      </c>
      <c r="R1599" s="31">
        <f>IF(OR(J1599="",K1599=""),"",SUMPRODUCT(POISSON(Helper!$A$2:$A$122,J1599,FALSE)*POISSON(Helper!$B$2:$B$122,K1599,FALSE)*Helper!$D$2:$D$122))</f>
        <v/>
      </c>
      <c r="S1599" s="31">
        <f>IF(Q1599="","",1-Q1599-R1599)</f>
        <v/>
      </c>
      <c r="T1599" s="33">
        <f>IF(Q1599="","",3*Q1599+R1599)</f>
        <v/>
      </c>
      <c r="U1599" s="33">
        <f>IF(Q1599="","",3*S1599+R1599)</f>
        <v/>
      </c>
      <c r="V1599" s="24">
        <f>IF(OR(H1599="",I1599=""),"",IF(H1599&gt;I1599,3,IF(H1599=I1599,1,0)))</f>
        <v/>
      </c>
      <c r="W1599" s="24">
        <f>IF(OR(H1599="",I1599=""),"",IF(I1599&gt;H1599,3,IF(H1599=I1599,1,0)))</f>
        <v/>
      </c>
      <c r="X1599" s="24">
        <f>IF(OR(H1599="",I1599=""),0,1)</f>
        <v/>
      </c>
      <c r="Y1599" s="24" t="inlineStr">
        <is>
          <t>oddalerts.com</t>
        </is>
      </c>
    </row>
    <row r="1600">
      <c r="A1600" s="24" t="inlineStr">
        <is>
          <t>E3-York-Northamp</t>
        </is>
      </c>
      <c r="B1600" s="24" t="inlineStr">
        <is>
          <t>E3</t>
        </is>
      </c>
      <c r="C1600" s="24" t="inlineStr">
        <is>
          <t>League Two</t>
        </is>
      </c>
      <c r="D1600" s="24" t="n">
        <v>10</v>
      </c>
      <c r="E1600" s="29" t="n">
        <v>46305.625</v>
      </c>
      <c r="F1600" s="24" t="inlineStr">
        <is>
          <t>York</t>
        </is>
      </c>
      <c r="G1600" s="24" t="inlineStr">
        <is>
          <t>Northampton</t>
        </is>
      </c>
      <c r="H1600" s="37" t="n">
        <v>1</v>
      </c>
      <c r="I1600" s="37" t="n">
        <v>1</v>
      </c>
      <c r="J1600" s="37" t="n">
        <v>1.77</v>
      </c>
      <c r="K1600" s="37" t="n">
        <v>0.87</v>
      </c>
      <c r="L1600" s="31" t="n">
        <v>0.4399757255890233</v>
      </c>
      <c r="M1600" s="31" t="n">
        <v>0.2817114794146775</v>
      </c>
      <c r="N1600" s="31" t="n">
        <v>0.2783127949962992</v>
      </c>
      <c r="O1600" s="33">
        <f>3*L1600+M1600</f>
        <v/>
      </c>
      <c r="P1600" s="33">
        <f>3*N1600+M1600</f>
        <v/>
      </c>
      <c r="Q1600" s="31">
        <f>IF(OR(J1600="",K1600=""),"",SUMPRODUCT(POISSON(Helper!$A$2:$A$122,J1600,FALSE)*POISSON(Helper!$B$2:$B$122,K1600,FALSE)*Helper!$C$2:$C$122))</f>
        <v/>
      </c>
      <c r="R1600" s="31">
        <f>IF(OR(J1600="",K1600=""),"",SUMPRODUCT(POISSON(Helper!$A$2:$A$122,J1600,FALSE)*POISSON(Helper!$B$2:$B$122,K1600,FALSE)*Helper!$D$2:$D$122))</f>
        <v/>
      </c>
      <c r="S1600" s="31">
        <f>IF(Q1600="","",1-Q1600-R1600)</f>
        <v/>
      </c>
      <c r="T1600" s="33">
        <f>IF(Q1600="","",3*Q1600+R1600)</f>
        <v/>
      </c>
      <c r="U1600" s="33">
        <f>IF(Q1600="","",3*S1600+R1600)</f>
        <v/>
      </c>
      <c r="V1600" s="24">
        <f>IF(OR(H1600="",I1600=""),"",IF(H1600&gt;I1600,3,IF(H1600=I1600,1,0)))</f>
        <v/>
      </c>
      <c r="W1600" s="24">
        <f>IF(OR(H1600="",I1600=""),"",IF(I1600&gt;H1600,3,IF(H1600=I1600,1,0)))</f>
        <v/>
      </c>
      <c r="X1600" s="24">
        <f>IF(OR(H1600="",I1600=""),0,1)</f>
        <v/>
      </c>
      <c r="Y1600" s="24" t="inlineStr">
        <is>
          <t>oddalerts.com</t>
        </is>
      </c>
    </row>
    <row r="1601">
      <c r="A1601" s="24" t="inlineStr">
        <is>
          <t>E3-Fleetwoo-Rotherha</t>
        </is>
      </c>
      <c r="B1601" s="24" t="inlineStr">
        <is>
          <t>E3</t>
        </is>
      </c>
      <c r="C1601" s="24" t="inlineStr">
        <is>
          <t>League Two</t>
        </is>
      </c>
      <c r="D1601" s="24" t="n">
        <v>11</v>
      </c>
      <c r="E1601" s="29" t="n">
        <v>46312.52083333334</v>
      </c>
      <c r="F1601" s="24" t="inlineStr">
        <is>
          <t>Fleetwood</t>
        </is>
      </c>
      <c r="G1601" s="24" t="inlineStr">
        <is>
          <t>Rotherham</t>
        </is>
      </c>
      <c r="H1601" s="37" t="n">
        <v>2</v>
      </c>
      <c r="I1601" s="37" t="n">
        <v>0</v>
      </c>
      <c r="J1601" s="37" t="n">
        <v>1.49</v>
      </c>
      <c r="K1601" s="37" t="n">
        <v>0.76</v>
      </c>
      <c r="L1601" s="31" t="n">
        <v>0.361284702701388</v>
      </c>
      <c r="M1601" s="31" t="n">
        <v>0.2882915658259462</v>
      </c>
      <c r="N1601" s="31" t="n">
        <v>0.3504237314726658</v>
      </c>
      <c r="O1601" s="33">
        <f>3*L1601+M1601</f>
        <v/>
      </c>
      <c r="P1601" s="33">
        <f>3*N1601+M1601</f>
        <v/>
      </c>
      <c r="Q1601" s="31">
        <f>IF(OR(J1601="",K1601=""),"",SUMPRODUCT(POISSON(Helper!$A$2:$A$122,J1601,FALSE)*POISSON(Helper!$B$2:$B$122,K1601,FALSE)*Helper!$C$2:$C$122))</f>
        <v/>
      </c>
      <c r="R1601" s="31">
        <f>IF(OR(J1601="",K1601=""),"",SUMPRODUCT(POISSON(Helper!$A$2:$A$122,J1601,FALSE)*POISSON(Helper!$B$2:$B$122,K1601,FALSE)*Helper!$D$2:$D$122))</f>
        <v/>
      </c>
      <c r="S1601" s="31">
        <f>IF(Q1601="","",1-Q1601-R1601)</f>
        <v/>
      </c>
      <c r="T1601" s="33">
        <f>IF(Q1601="","",3*Q1601+R1601)</f>
        <v/>
      </c>
      <c r="U1601" s="33">
        <f>IF(Q1601="","",3*S1601+R1601)</f>
        <v/>
      </c>
      <c r="V1601" s="24">
        <f>IF(OR(H1601="",I1601=""),"",IF(H1601&gt;I1601,3,IF(H1601=I1601,1,0)))</f>
        <v/>
      </c>
      <c r="W1601" s="24">
        <f>IF(OR(H1601="",I1601=""),"",IF(I1601&gt;H1601,3,IF(H1601=I1601,1,0)))</f>
        <v/>
      </c>
      <c r="X1601" s="24">
        <f>IF(OR(H1601="",I1601=""),0,1)</f>
        <v/>
      </c>
      <c r="Y1601" s="24" t="inlineStr">
        <is>
          <t>oddalerts.com</t>
        </is>
      </c>
    </row>
    <row r="1602">
      <c r="A1602" s="24" t="inlineStr">
        <is>
          <t>E3-Shrewsbu-BristolR</t>
        </is>
      </c>
      <c r="B1602" s="24" t="inlineStr">
        <is>
          <t>E3</t>
        </is>
      </c>
      <c r="C1602" s="24" t="inlineStr">
        <is>
          <t>League Two</t>
        </is>
      </c>
      <c r="D1602" s="24" t="n">
        <v>11</v>
      </c>
      <c r="E1602" s="29" t="n">
        <v>46312.52083333334</v>
      </c>
      <c r="F1602" s="24" t="inlineStr">
        <is>
          <t>Shrewsbury</t>
        </is>
      </c>
      <c r="G1602" s="24" t="inlineStr">
        <is>
          <t>Bristol Rovers</t>
        </is>
      </c>
      <c r="H1602" s="37" t="n">
        <v>1</v>
      </c>
      <c r="I1602" s="37" t="n">
        <v>0</v>
      </c>
      <c r="J1602" s="37" t="n">
        <v>1.85</v>
      </c>
      <c r="K1602" s="37" t="n">
        <v>0.55</v>
      </c>
      <c r="L1602" s="31" t="n">
        <v>0.3152104059665144</v>
      </c>
      <c r="M1602" s="31" t="n">
        <v>0.2865816966376594</v>
      </c>
      <c r="N1602" s="31" t="n">
        <v>0.3982078973958262</v>
      </c>
      <c r="O1602" s="33">
        <f>3*L1602+M1602</f>
        <v/>
      </c>
      <c r="P1602" s="33">
        <f>3*N1602+M1602</f>
        <v/>
      </c>
      <c r="Q1602" s="31">
        <f>IF(OR(J1602="",K1602=""),"",SUMPRODUCT(POISSON(Helper!$A$2:$A$122,J1602,FALSE)*POISSON(Helper!$B$2:$B$122,K1602,FALSE)*Helper!$C$2:$C$122))</f>
        <v/>
      </c>
      <c r="R1602" s="31">
        <f>IF(OR(J1602="",K1602=""),"",SUMPRODUCT(POISSON(Helper!$A$2:$A$122,J1602,FALSE)*POISSON(Helper!$B$2:$B$122,K1602,FALSE)*Helper!$D$2:$D$122))</f>
        <v/>
      </c>
      <c r="S1602" s="31">
        <f>IF(Q1602="","",1-Q1602-R1602)</f>
        <v/>
      </c>
      <c r="T1602" s="33">
        <f>IF(Q1602="","",3*Q1602+R1602)</f>
        <v/>
      </c>
      <c r="U1602" s="33">
        <f>IF(Q1602="","",3*S1602+R1602)</f>
        <v/>
      </c>
      <c r="V1602" s="24">
        <f>IF(OR(H1602="",I1602=""),"",IF(H1602&gt;I1602,3,IF(H1602=I1602,1,0)))</f>
        <v/>
      </c>
      <c r="W1602" s="24">
        <f>IF(OR(H1602="",I1602=""),"",IF(I1602&gt;H1602,3,IF(H1602=I1602,1,0)))</f>
        <v/>
      </c>
      <c r="X1602" s="24">
        <f>IF(OR(H1602="",I1602=""),0,1)</f>
        <v/>
      </c>
      <c r="Y1602" s="24" t="inlineStr">
        <is>
          <t>oddalerts.com</t>
        </is>
      </c>
    </row>
    <row r="1603">
      <c r="A1603" s="24" t="inlineStr">
        <is>
          <t>E3-Accringt-Gillingh</t>
        </is>
      </c>
      <c r="B1603" s="24" t="inlineStr">
        <is>
          <t>E3</t>
        </is>
      </c>
      <c r="C1603" s="24" t="inlineStr">
        <is>
          <t>League Two</t>
        </is>
      </c>
      <c r="D1603" s="24" t="n">
        <v>11</v>
      </c>
      <c r="E1603" s="29" t="n">
        <v>46312.625</v>
      </c>
      <c r="F1603" s="24" t="inlineStr">
        <is>
          <t>Accrington</t>
        </is>
      </c>
      <c r="G1603" s="24" t="inlineStr">
        <is>
          <t>Gillingham</t>
        </is>
      </c>
      <c r="H1603" s="37" t="n">
        <v>3</v>
      </c>
      <c r="I1603" s="37" t="n">
        <v>1</v>
      </c>
      <c r="J1603" s="37" t="n">
        <v>1.56</v>
      </c>
      <c r="K1603" s="37" t="n">
        <v>0.49</v>
      </c>
      <c r="L1603" s="31" t="n">
        <v>0.3404049934129167</v>
      </c>
      <c r="M1603" s="31" t="n">
        <v>0.2880769864512862</v>
      </c>
      <c r="N1603" s="31" t="n">
        <v>0.371518020135797</v>
      </c>
      <c r="O1603" s="33">
        <f>3*L1603+M1603</f>
        <v/>
      </c>
      <c r="P1603" s="33">
        <f>3*N1603+M1603</f>
        <v/>
      </c>
      <c r="Q1603" s="31">
        <f>IF(OR(J1603="",K1603=""),"",SUMPRODUCT(POISSON(Helper!$A$2:$A$122,J1603,FALSE)*POISSON(Helper!$B$2:$B$122,K1603,FALSE)*Helper!$C$2:$C$122))</f>
        <v/>
      </c>
      <c r="R1603" s="31">
        <f>IF(OR(J1603="",K1603=""),"",SUMPRODUCT(POISSON(Helper!$A$2:$A$122,J1603,FALSE)*POISSON(Helper!$B$2:$B$122,K1603,FALSE)*Helper!$D$2:$D$122))</f>
        <v/>
      </c>
      <c r="S1603" s="31">
        <f>IF(Q1603="","",1-Q1603-R1603)</f>
        <v/>
      </c>
      <c r="T1603" s="33">
        <f>IF(Q1603="","",3*Q1603+R1603)</f>
        <v/>
      </c>
      <c r="U1603" s="33">
        <f>IF(Q1603="","",3*S1603+R1603)</f>
        <v/>
      </c>
      <c r="V1603" s="24">
        <f>IF(OR(H1603="",I1603=""),"",IF(H1603&gt;I1603,3,IF(H1603=I1603,1,0)))</f>
        <v/>
      </c>
      <c r="W1603" s="24">
        <f>IF(OR(H1603="",I1603=""),"",IF(I1603&gt;H1603,3,IF(H1603=I1603,1,0)))</f>
        <v/>
      </c>
      <c r="X1603" s="24">
        <f>IF(OR(H1603="",I1603=""),0,1)</f>
        <v/>
      </c>
      <c r="Y1603" s="24" t="inlineStr">
        <is>
          <t>oddalerts.com</t>
        </is>
      </c>
    </row>
    <row r="1604">
      <c r="A1604" s="24" t="inlineStr">
        <is>
          <t>E3-Colchest-Exeter</t>
        </is>
      </c>
      <c r="B1604" s="24" t="inlineStr">
        <is>
          <t>E3</t>
        </is>
      </c>
      <c r="C1604" s="24" t="inlineStr">
        <is>
          <t>League Two</t>
        </is>
      </c>
      <c r="D1604" s="24" t="n">
        <v>11</v>
      </c>
      <c r="E1604" s="29" t="n">
        <v>46312.625</v>
      </c>
      <c r="F1604" s="24" t="inlineStr">
        <is>
          <t>Colchester</t>
        </is>
      </c>
      <c r="G1604" s="24" t="inlineStr">
        <is>
          <t>Exeter</t>
        </is>
      </c>
      <c r="H1604" s="37" t="n">
        <v>0</v>
      </c>
      <c r="I1604" s="37" t="n">
        <v>0</v>
      </c>
      <c r="J1604" s="37" t="n">
        <v>1.2</v>
      </c>
      <c r="K1604" s="37" t="n">
        <v>0.6</v>
      </c>
      <c r="L1604" s="31" t="n">
        <v>0.4408402907242162</v>
      </c>
      <c r="M1604" s="31" t="n">
        <v>0.2815799248023091</v>
      </c>
      <c r="N1604" s="31" t="n">
        <v>0.2775797844734748</v>
      </c>
      <c r="O1604" s="33">
        <f>3*L1604+M1604</f>
        <v/>
      </c>
      <c r="P1604" s="33">
        <f>3*N1604+M1604</f>
        <v/>
      </c>
      <c r="Q1604" s="31">
        <f>IF(OR(J1604="",K1604=""),"",SUMPRODUCT(POISSON(Helper!$A$2:$A$122,J1604,FALSE)*POISSON(Helper!$B$2:$B$122,K1604,FALSE)*Helper!$C$2:$C$122))</f>
        <v/>
      </c>
      <c r="R1604" s="31">
        <f>IF(OR(J1604="",K1604=""),"",SUMPRODUCT(POISSON(Helper!$A$2:$A$122,J1604,FALSE)*POISSON(Helper!$B$2:$B$122,K1604,FALSE)*Helper!$D$2:$D$122))</f>
        <v/>
      </c>
      <c r="S1604" s="31">
        <f>IF(Q1604="","",1-Q1604-R1604)</f>
        <v/>
      </c>
      <c r="T1604" s="33">
        <f>IF(Q1604="","",3*Q1604+R1604)</f>
        <v/>
      </c>
      <c r="U1604" s="33">
        <f>IF(Q1604="","",3*S1604+R1604)</f>
        <v/>
      </c>
      <c r="V1604" s="24">
        <f>IF(OR(H1604="",I1604=""),"",IF(H1604&gt;I1604,3,IF(H1604=I1604,1,0)))</f>
        <v/>
      </c>
      <c r="W1604" s="24">
        <f>IF(OR(H1604="",I1604=""),"",IF(I1604&gt;H1604,3,IF(H1604=I1604,1,0)))</f>
        <v/>
      </c>
      <c r="X1604" s="24">
        <f>IF(OR(H1604="",I1604=""),0,1)</f>
        <v/>
      </c>
      <c r="Y1604" s="24" t="inlineStr">
        <is>
          <t>oddalerts.com</t>
        </is>
      </c>
    </row>
    <row r="1605">
      <c r="A1605" s="24" t="inlineStr">
        <is>
          <t>E3-Crewe-Rochdale</t>
        </is>
      </c>
      <c r="B1605" s="24" t="inlineStr">
        <is>
          <t>E3</t>
        </is>
      </c>
      <c r="C1605" s="24" t="inlineStr">
        <is>
          <t>League Two</t>
        </is>
      </c>
      <c r="D1605" s="24" t="n">
        <v>11</v>
      </c>
      <c r="E1605" s="29" t="n">
        <v>46312.625</v>
      </c>
      <c r="F1605" s="24" t="inlineStr">
        <is>
          <t>Crewe</t>
        </is>
      </c>
      <c r="G1605" s="24" t="inlineStr">
        <is>
          <t>Rochdale</t>
        </is>
      </c>
      <c r="H1605" s="37" t="n">
        <v>3</v>
      </c>
      <c r="I1605" s="37" t="n">
        <v>2</v>
      </c>
      <c r="J1605" s="37" t="n">
        <v>1.69</v>
      </c>
      <c r="K1605" s="37" t="n">
        <v>0.97</v>
      </c>
      <c r="L1605" s="31" t="n">
        <v>0.4202563841383445</v>
      </c>
      <c r="M1605" s="31" t="n">
        <v>0.2843795714712983</v>
      </c>
      <c r="N1605" s="31" t="n">
        <v>0.2953640443903572</v>
      </c>
      <c r="O1605" s="33">
        <f>3*L1605+M1605</f>
        <v/>
      </c>
      <c r="P1605" s="33">
        <f>3*N1605+M1605</f>
        <v/>
      </c>
      <c r="Q1605" s="31">
        <f>IF(OR(J1605="",K1605=""),"",SUMPRODUCT(POISSON(Helper!$A$2:$A$122,J1605,FALSE)*POISSON(Helper!$B$2:$B$122,K1605,FALSE)*Helper!$C$2:$C$122))</f>
        <v/>
      </c>
      <c r="R1605" s="31">
        <f>IF(OR(J1605="",K1605=""),"",SUMPRODUCT(POISSON(Helper!$A$2:$A$122,J1605,FALSE)*POISSON(Helper!$B$2:$B$122,K1605,FALSE)*Helper!$D$2:$D$122))</f>
        <v/>
      </c>
      <c r="S1605" s="31">
        <f>IF(Q1605="","",1-Q1605-R1605)</f>
        <v/>
      </c>
      <c r="T1605" s="33">
        <f>IF(Q1605="","",3*Q1605+R1605)</f>
        <v/>
      </c>
      <c r="U1605" s="33">
        <f>IF(Q1605="","",3*S1605+R1605)</f>
        <v/>
      </c>
      <c r="V1605" s="24">
        <f>IF(OR(H1605="",I1605=""),"",IF(H1605&gt;I1605,3,IF(H1605=I1605,1,0)))</f>
        <v/>
      </c>
      <c r="W1605" s="24">
        <f>IF(OR(H1605="",I1605=""),"",IF(I1605&gt;H1605,3,IF(H1605=I1605,1,0)))</f>
        <v/>
      </c>
      <c r="X1605" s="24">
        <f>IF(OR(H1605="",I1605=""),0,1)</f>
        <v/>
      </c>
      <c r="Y1605" s="24" t="inlineStr">
        <is>
          <t>oddalerts.com</t>
        </is>
      </c>
    </row>
    <row r="1606">
      <c r="A1606" s="24" t="inlineStr">
        <is>
          <t>E3-Grimsby-Northamp</t>
        </is>
      </c>
      <c r="B1606" s="24" t="inlineStr">
        <is>
          <t>E3</t>
        </is>
      </c>
      <c r="C1606" s="24" t="inlineStr">
        <is>
          <t>League Two</t>
        </is>
      </c>
      <c r="D1606" s="24" t="n">
        <v>11</v>
      </c>
      <c r="E1606" s="29" t="n">
        <v>46312.625</v>
      </c>
      <c r="F1606" s="24" t="inlineStr">
        <is>
          <t>Grimsby</t>
        </is>
      </c>
      <c r="G1606" s="24" t="inlineStr">
        <is>
          <t>Northampton</t>
        </is>
      </c>
      <c r="H1606" s="37" t="n">
        <v>0</v>
      </c>
      <c r="I1606" s="37" t="n">
        <v>2</v>
      </c>
      <c r="J1606" s="37" t="n">
        <v>1.99</v>
      </c>
      <c r="K1606" s="37" t="n">
        <v>2.22</v>
      </c>
      <c r="L1606" s="31" t="n">
        <v>0.4507461551592815</v>
      </c>
      <c r="M1606" s="31" t="n">
        <v>0.2799873038596763</v>
      </c>
      <c r="N1606" s="31" t="n">
        <v>0.2692665409810422</v>
      </c>
      <c r="O1606" s="33">
        <f>3*L1606+M1606</f>
        <v/>
      </c>
      <c r="P1606" s="33">
        <f>3*N1606+M1606</f>
        <v/>
      </c>
      <c r="Q1606" s="31">
        <f>IF(OR(J1606="",K1606=""),"",SUMPRODUCT(POISSON(Helper!$A$2:$A$122,J1606,FALSE)*POISSON(Helper!$B$2:$B$122,K1606,FALSE)*Helper!$C$2:$C$122))</f>
        <v/>
      </c>
      <c r="R1606" s="31">
        <f>IF(OR(J1606="",K1606=""),"",SUMPRODUCT(POISSON(Helper!$A$2:$A$122,J1606,FALSE)*POISSON(Helper!$B$2:$B$122,K1606,FALSE)*Helper!$D$2:$D$122))</f>
        <v/>
      </c>
      <c r="S1606" s="31">
        <f>IF(Q1606="","",1-Q1606-R1606)</f>
        <v/>
      </c>
      <c r="T1606" s="33">
        <f>IF(Q1606="","",3*Q1606+R1606)</f>
        <v/>
      </c>
      <c r="U1606" s="33">
        <f>IF(Q1606="","",3*S1606+R1606)</f>
        <v/>
      </c>
      <c r="V1606" s="24">
        <f>IF(OR(H1606="",I1606=""),"",IF(H1606&gt;I1606,3,IF(H1606=I1606,1,0)))</f>
        <v/>
      </c>
      <c r="W1606" s="24">
        <f>IF(OR(H1606="",I1606=""),"",IF(I1606&gt;H1606,3,IF(H1606=I1606,1,0)))</f>
        <v/>
      </c>
      <c r="X1606" s="24">
        <f>IF(OR(H1606="",I1606=""),0,1)</f>
        <v/>
      </c>
      <c r="Y1606" s="24" t="inlineStr">
        <is>
          <t>oddalerts.com</t>
        </is>
      </c>
    </row>
    <row r="1607">
      <c r="A1607" s="24" t="inlineStr">
        <is>
          <t>E3-Newport-York</t>
        </is>
      </c>
      <c r="B1607" s="24" t="inlineStr">
        <is>
          <t>E3</t>
        </is>
      </c>
      <c r="C1607" s="24" t="inlineStr">
        <is>
          <t>League Two</t>
        </is>
      </c>
      <c r="D1607" s="24" t="n">
        <v>11</v>
      </c>
      <c r="E1607" s="29" t="n">
        <v>46312.625</v>
      </c>
      <c r="F1607" s="24" t="inlineStr">
        <is>
          <t>Newport</t>
        </is>
      </c>
      <c r="G1607" s="24" t="inlineStr">
        <is>
          <t>York</t>
        </is>
      </c>
      <c r="H1607" s="37" t="n">
        <v>1</v>
      </c>
      <c r="I1607" s="37" t="n">
        <v>1</v>
      </c>
      <c r="J1607" s="37" t="n">
        <v>0.95</v>
      </c>
      <c r="K1607" s="37" t="n">
        <v>1.22</v>
      </c>
      <c r="L1607" s="31" t="n">
        <v>0.2934505224439629</v>
      </c>
      <c r="M1607" s="31" t="n">
        <v>0.2841168532255036</v>
      </c>
      <c r="N1607" s="31" t="n">
        <v>0.4224326243305336</v>
      </c>
      <c r="O1607" s="33">
        <f>3*L1607+M1607</f>
        <v/>
      </c>
      <c r="P1607" s="33">
        <f>3*N1607+M1607</f>
        <v/>
      </c>
      <c r="Q1607" s="31">
        <f>IF(OR(J1607="",K1607=""),"",SUMPRODUCT(POISSON(Helper!$A$2:$A$122,J1607,FALSE)*POISSON(Helper!$B$2:$B$122,K1607,FALSE)*Helper!$C$2:$C$122))</f>
        <v/>
      </c>
      <c r="R1607" s="31">
        <f>IF(OR(J1607="",K1607=""),"",SUMPRODUCT(POISSON(Helper!$A$2:$A$122,J1607,FALSE)*POISSON(Helper!$B$2:$B$122,K1607,FALSE)*Helper!$D$2:$D$122))</f>
        <v/>
      </c>
      <c r="S1607" s="31">
        <f>IF(Q1607="","",1-Q1607-R1607)</f>
        <v/>
      </c>
      <c r="T1607" s="33">
        <f>IF(Q1607="","",3*Q1607+R1607)</f>
        <v/>
      </c>
      <c r="U1607" s="33">
        <f>IF(Q1607="","",3*S1607+R1607)</f>
        <v/>
      </c>
      <c r="V1607" s="24">
        <f>IF(OR(H1607="",I1607=""),"",IF(H1607&gt;I1607,3,IF(H1607=I1607,1,0)))</f>
        <v/>
      </c>
      <c r="W1607" s="24">
        <f>IF(OR(H1607="",I1607=""),"",IF(I1607&gt;H1607,3,IF(H1607=I1607,1,0)))</f>
        <v/>
      </c>
      <c r="X1607" s="24">
        <f>IF(OR(H1607="",I1607=""),0,1)</f>
        <v/>
      </c>
      <c r="Y1607" s="24" t="inlineStr">
        <is>
          <t>oddalerts.com</t>
        </is>
      </c>
    </row>
    <row r="1608">
      <c r="A1608" s="24" t="inlineStr">
        <is>
          <t>E3-Oldham-Cheltenh</t>
        </is>
      </c>
      <c r="B1608" s="24" t="inlineStr">
        <is>
          <t>E3</t>
        </is>
      </c>
      <c r="C1608" s="24" t="inlineStr">
        <is>
          <t>League Two</t>
        </is>
      </c>
      <c r="D1608" s="24" t="n">
        <v>11</v>
      </c>
      <c r="E1608" s="29" t="n">
        <v>46312.625</v>
      </c>
      <c r="F1608" s="24" t="inlineStr">
        <is>
          <t>Oldham</t>
        </is>
      </c>
      <c r="G1608" s="24" t="inlineStr">
        <is>
          <t>Cheltenham</t>
        </is>
      </c>
      <c r="H1608" s="37" t="n">
        <v>4</v>
      </c>
      <c r="I1608" s="37" t="n">
        <v>1</v>
      </c>
      <c r="J1608" s="37" t="n">
        <v>2.05</v>
      </c>
      <c r="K1608" s="37" t="n">
        <v>1.23</v>
      </c>
      <c r="L1608" s="31" t="n">
        <v>0.489418092360513</v>
      </c>
      <c r="M1608" s="31" t="n">
        <v>0.2723214840048234</v>
      </c>
      <c r="N1608" s="31" t="n">
        <v>0.2382604236346636</v>
      </c>
      <c r="O1608" s="33">
        <f>3*L1608+M1608</f>
        <v/>
      </c>
      <c r="P1608" s="33">
        <f>3*N1608+M1608</f>
        <v/>
      </c>
      <c r="Q1608" s="31">
        <f>IF(OR(J1608="",K1608=""),"",SUMPRODUCT(POISSON(Helper!$A$2:$A$122,J1608,FALSE)*POISSON(Helper!$B$2:$B$122,K1608,FALSE)*Helper!$C$2:$C$122))</f>
        <v/>
      </c>
      <c r="R1608" s="31">
        <f>IF(OR(J1608="",K1608=""),"",SUMPRODUCT(POISSON(Helper!$A$2:$A$122,J1608,FALSE)*POISSON(Helper!$B$2:$B$122,K1608,FALSE)*Helper!$D$2:$D$122))</f>
        <v/>
      </c>
      <c r="S1608" s="31">
        <f>IF(Q1608="","",1-Q1608-R1608)</f>
        <v/>
      </c>
      <c r="T1608" s="33">
        <f>IF(Q1608="","",3*Q1608+R1608)</f>
        <v/>
      </c>
      <c r="U1608" s="33">
        <f>IF(Q1608="","",3*S1608+R1608)</f>
        <v/>
      </c>
      <c r="V1608" s="24">
        <f>IF(OR(H1608="",I1608=""),"",IF(H1608&gt;I1608,3,IF(H1608=I1608,1,0)))</f>
        <v/>
      </c>
      <c r="W1608" s="24">
        <f>IF(OR(H1608="",I1608=""),"",IF(I1608&gt;H1608,3,IF(H1608=I1608,1,0)))</f>
        <v/>
      </c>
      <c r="X1608" s="24">
        <f>IF(OR(H1608="",I1608=""),0,1)</f>
        <v/>
      </c>
      <c r="Y1608" s="24" t="inlineStr">
        <is>
          <t>oddalerts.com</t>
        </is>
      </c>
    </row>
    <row r="1609">
      <c r="A1609" s="24" t="inlineStr">
        <is>
          <t>E3-PortVale-Chesterf</t>
        </is>
      </c>
      <c r="B1609" s="24" t="inlineStr">
        <is>
          <t>E3</t>
        </is>
      </c>
      <c r="C1609" s="24" t="inlineStr">
        <is>
          <t>League Two</t>
        </is>
      </c>
      <c r="D1609" s="24" t="n">
        <v>11</v>
      </c>
      <c r="E1609" s="29" t="n">
        <v>46312.625</v>
      </c>
      <c r="F1609" s="24" t="inlineStr">
        <is>
          <t>Port Vale</t>
        </is>
      </c>
      <c r="G1609" s="24" t="inlineStr">
        <is>
          <t>Chesterfield</t>
        </is>
      </c>
      <c r="H1609" s="37" t="n">
        <v>1</v>
      </c>
      <c r="I1609" s="37" t="n">
        <v>0</v>
      </c>
      <c r="J1609" s="37" t="n">
        <v>0.35</v>
      </c>
      <c r="K1609" s="37" t="n">
        <v>0.25</v>
      </c>
      <c r="L1609" s="31" t="n">
        <v>0.4106732027331375</v>
      </c>
      <c r="M1609" s="31" t="n">
        <v>0.2854405194846211</v>
      </c>
      <c r="N1609" s="31" t="n">
        <v>0.3038862777822414</v>
      </c>
      <c r="O1609" s="33">
        <f>3*L1609+M1609</f>
        <v/>
      </c>
      <c r="P1609" s="33">
        <f>3*N1609+M1609</f>
        <v/>
      </c>
      <c r="Q1609" s="31">
        <f>IF(OR(J1609="",K1609=""),"",SUMPRODUCT(POISSON(Helper!$A$2:$A$122,J1609,FALSE)*POISSON(Helper!$B$2:$B$122,K1609,FALSE)*Helper!$C$2:$C$122))</f>
        <v/>
      </c>
      <c r="R1609" s="31">
        <f>IF(OR(J1609="",K1609=""),"",SUMPRODUCT(POISSON(Helper!$A$2:$A$122,J1609,FALSE)*POISSON(Helper!$B$2:$B$122,K1609,FALSE)*Helper!$D$2:$D$122))</f>
        <v/>
      </c>
      <c r="S1609" s="31">
        <f>IF(Q1609="","",1-Q1609-R1609)</f>
        <v/>
      </c>
      <c r="T1609" s="33">
        <f>IF(Q1609="","",3*Q1609+R1609)</f>
        <v/>
      </c>
      <c r="U1609" s="33">
        <f>IF(Q1609="","",3*S1609+R1609)</f>
        <v/>
      </c>
      <c r="V1609" s="24">
        <f>IF(OR(H1609="",I1609=""),"",IF(H1609&gt;I1609,3,IF(H1609=I1609,1,0)))</f>
        <v/>
      </c>
      <c r="W1609" s="24">
        <f>IF(OR(H1609="",I1609=""),"",IF(I1609&gt;H1609,3,IF(H1609=I1609,1,0)))</f>
        <v/>
      </c>
      <c r="X1609" s="24">
        <f>IF(OR(H1609="",I1609=""),0,1)</f>
        <v/>
      </c>
      <c r="Y1609" s="24" t="inlineStr">
        <is>
          <t>oddalerts.com</t>
        </is>
      </c>
    </row>
    <row r="1610">
      <c r="A1610" s="24" t="inlineStr">
        <is>
          <t>E3-Salford-Crawley</t>
        </is>
      </c>
      <c r="B1610" s="24" t="inlineStr">
        <is>
          <t>E3</t>
        </is>
      </c>
      <c r="C1610" s="24" t="inlineStr">
        <is>
          <t>League Two</t>
        </is>
      </c>
      <c r="D1610" s="24" t="n">
        <v>11</v>
      </c>
      <c r="E1610" s="29" t="n">
        <v>46312.625</v>
      </c>
      <c r="F1610" s="24" t="inlineStr">
        <is>
          <t>Salford</t>
        </is>
      </c>
      <c r="G1610" s="24" t="inlineStr">
        <is>
          <t>Crawley</t>
        </is>
      </c>
      <c r="H1610" s="37" t="n">
        <v>2</v>
      </c>
      <c r="I1610" s="37" t="n">
        <v>1</v>
      </c>
      <c r="J1610" s="37" t="n">
        <v>1.65</v>
      </c>
      <c r="K1610" s="37" t="n">
        <v>0.47</v>
      </c>
      <c r="L1610" s="31" t="n">
        <v>0.5572058916207547</v>
      </c>
      <c r="M1610" s="31" t="n">
        <v>0.2537415891833228</v>
      </c>
      <c r="N1610" s="31" t="n">
        <v>0.1890525191959224</v>
      </c>
      <c r="O1610" s="33">
        <f>3*L1610+M1610</f>
        <v/>
      </c>
      <c r="P1610" s="33">
        <f>3*N1610+M1610</f>
        <v/>
      </c>
      <c r="Q1610" s="31">
        <f>IF(OR(J1610="",K1610=""),"",SUMPRODUCT(POISSON(Helper!$A$2:$A$122,J1610,FALSE)*POISSON(Helper!$B$2:$B$122,K1610,FALSE)*Helper!$C$2:$C$122))</f>
        <v/>
      </c>
      <c r="R1610" s="31">
        <f>IF(OR(J1610="",K1610=""),"",SUMPRODUCT(POISSON(Helper!$A$2:$A$122,J1610,FALSE)*POISSON(Helper!$B$2:$B$122,K1610,FALSE)*Helper!$D$2:$D$122))</f>
        <v/>
      </c>
      <c r="S1610" s="31">
        <f>IF(Q1610="","",1-Q1610-R1610)</f>
        <v/>
      </c>
      <c r="T1610" s="33">
        <f>IF(Q1610="","",3*Q1610+R1610)</f>
        <v/>
      </c>
      <c r="U1610" s="33">
        <f>IF(Q1610="","",3*S1610+R1610)</f>
        <v/>
      </c>
      <c r="V1610" s="24">
        <f>IF(OR(H1610="",I1610=""),"",IF(H1610&gt;I1610,3,IF(H1610=I1610,1,0)))</f>
        <v/>
      </c>
      <c r="W1610" s="24">
        <f>IF(OR(H1610="",I1610=""),"",IF(I1610&gt;H1610,3,IF(H1610=I1610,1,0)))</f>
        <v/>
      </c>
      <c r="X1610" s="24">
        <f>IF(OR(H1610="",I1610=""),0,1)</f>
        <v/>
      </c>
      <c r="Y1610" s="24" t="inlineStr">
        <is>
          <t>oddalerts.com</t>
        </is>
      </c>
    </row>
    <row r="1611">
      <c r="A1611" s="24" t="inlineStr">
        <is>
          <t>E3-Swindon-Walsall</t>
        </is>
      </c>
      <c r="B1611" s="24" t="inlineStr">
        <is>
          <t>E3</t>
        </is>
      </c>
      <c r="C1611" s="24" t="inlineStr">
        <is>
          <t>League Two</t>
        </is>
      </c>
      <c r="D1611" s="24" t="n">
        <v>11</v>
      </c>
      <c r="E1611" s="29" t="n">
        <v>46312.625</v>
      </c>
      <c r="F1611" s="24" t="inlineStr">
        <is>
          <t>Swindon</t>
        </is>
      </c>
      <c r="G1611" s="24" t="inlineStr">
        <is>
          <t>Walsall</t>
        </is>
      </c>
      <c r="H1611" s="37" t="n">
        <v>1</v>
      </c>
      <c r="I1611" s="37" t="n">
        <v>1</v>
      </c>
      <c r="J1611" s="37" t="n">
        <v>1.73</v>
      </c>
      <c r="K1611" s="37" t="n">
        <v>1.88</v>
      </c>
      <c r="L1611" s="31" t="n">
        <v>0.4105294340804228</v>
      </c>
      <c r="M1611" s="31" t="n">
        <v>0.2854552334944052</v>
      </c>
      <c r="N1611" s="31" t="n">
        <v>0.304015332425172</v>
      </c>
      <c r="O1611" s="33">
        <f>3*L1611+M1611</f>
        <v/>
      </c>
      <c r="P1611" s="33">
        <f>3*N1611+M1611</f>
        <v/>
      </c>
      <c r="Q1611" s="31">
        <f>IF(OR(J1611="",K1611=""),"",SUMPRODUCT(POISSON(Helper!$A$2:$A$122,J1611,FALSE)*POISSON(Helper!$B$2:$B$122,K1611,FALSE)*Helper!$C$2:$C$122))</f>
        <v/>
      </c>
      <c r="R1611" s="31">
        <f>IF(OR(J1611="",K1611=""),"",SUMPRODUCT(POISSON(Helper!$A$2:$A$122,J1611,FALSE)*POISSON(Helper!$B$2:$B$122,K1611,FALSE)*Helper!$D$2:$D$122))</f>
        <v/>
      </c>
      <c r="S1611" s="31">
        <f>IF(Q1611="","",1-Q1611-R1611)</f>
        <v/>
      </c>
      <c r="T1611" s="33">
        <f>IF(Q1611="","",3*Q1611+R1611)</f>
        <v/>
      </c>
      <c r="U1611" s="33">
        <f>IF(Q1611="","",3*S1611+R1611)</f>
        <v/>
      </c>
      <c r="V1611" s="24">
        <f>IF(OR(H1611="",I1611=""),"",IF(H1611&gt;I1611,3,IF(H1611=I1611,1,0)))</f>
        <v/>
      </c>
      <c r="W1611" s="24">
        <f>IF(OR(H1611="",I1611=""),"",IF(I1611&gt;H1611,3,IF(H1611=I1611,1,0)))</f>
        <v/>
      </c>
      <c r="X1611" s="24">
        <f>IF(OR(H1611="",I1611=""),0,1)</f>
        <v/>
      </c>
      <c r="Y1611" s="24" t="inlineStr">
        <is>
          <t>oddalerts.com</t>
        </is>
      </c>
    </row>
    <row r="1612">
      <c r="A1612" s="24" t="inlineStr">
        <is>
          <t>E3-Tranmere-Barnet</t>
        </is>
      </c>
      <c r="B1612" s="24" t="inlineStr">
        <is>
          <t>E3</t>
        </is>
      </c>
      <c r="C1612" s="24" t="inlineStr">
        <is>
          <t>League Two</t>
        </is>
      </c>
      <c r="D1612" s="24" t="n">
        <v>11</v>
      </c>
      <c r="E1612" s="29" t="n">
        <v>46312.625</v>
      </c>
      <c r="F1612" s="24" t="inlineStr">
        <is>
          <t>Tranmere</t>
        </is>
      </c>
      <c r="G1612" s="24" t="inlineStr">
        <is>
          <t>Barnet</t>
        </is>
      </c>
      <c r="H1612" s="37" t="n">
        <v>1</v>
      </c>
      <c r="I1612" s="37" t="n">
        <v>2</v>
      </c>
      <c r="J1612" s="37" t="n">
        <v>1.34</v>
      </c>
      <c r="K1612" s="37" t="n">
        <v>2.44</v>
      </c>
      <c r="L1612" s="31" t="n">
        <v>0.3276534246542085</v>
      </c>
      <c r="M1612" s="31" t="n">
        <v>0.287495360911688</v>
      </c>
      <c r="N1612" s="31" t="n">
        <v>0.3848512144341035</v>
      </c>
      <c r="O1612" s="33">
        <f>3*L1612+M1612</f>
        <v/>
      </c>
      <c r="P1612" s="33">
        <f>3*N1612+M1612</f>
        <v/>
      </c>
      <c r="Q1612" s="31">
        <f>IF(OR(J1612="",K1612=""),"",SUMPRODUCT(POISSON(Helper!$A$2:$A$122,J1612,FALSE)*POISSON(Helper!$B$2:$B$122,K1612,FALSE)*Helper!$C$2:$C$122))</f>
        <v/>
      </c>
      <c r="R1612" s="31">
        <f>IF(OR(J1612="",K1612=""),"",SUMPRODUCT(POISSON(Helper!$A$2:$A$122,J1612,FALSE)*POISSON(Helper!$B$2:$B$122,K1612,FALSE)*Helper!$D$2:$D$122))</f>
        <v/>
      </c>
      <c r="S1612" s="31">
        <f>IF(Q1612="","",1-Q1612-R1612)</f>
        <v/>
      </c>
      <c r="T1612" s="33">
        <f>IF(Q1612="","",3*Q1612+R1612)</f>
        <v/>
      </c>
      <c r="U1612" s="33">
        <f>IF(Q1612="","",3*S1612+R1612)</f>
        <v/>
      </c>
      <c r="V1612" s="24">
        <f>IF(OR(H1612="",I1612=""),"",IF(H1612&gt;I1612,3,IF(H1612=I1612,1,0)))</f>
        <v/>
      </c>
      <c r="W1612" s="24">
        <f>IF(OR(H1612="",I1612=""),"",IF(I1612&gt;H1612,3,IF(H1612=I1612,1,0)))</f>
        <v/>
      </c>
      <c r="X1612" s="24">
        <f>IF(OR(H1612="",I1612=""),0,1)</f>
        <v/>
      </c>
      <c r="Y1612" s="24" t="inlineStr">
        <is>
          <t>oddalerts.com</t>
        </is>
      </c>
    </row>
    <row r="1613">
      <c r="A1613" s="24" t="inlineStr">
        <is>
          <t>E3-Barnet-Swindon</t>
        </is>
      </c>
      <c r="B1613" s="24" t="inlineStr">
        <is>
          <t>E3</t>
        </is>
      </c>
      <c r="C1613" s="24" t="inlineStr">
        <is>
          <t>League Two</t>
        </is>
      </c>
      <c r="D1613" s="24" t="n">
        <v>12</v>
      </c>
      <c r="E1613" s="29" t="n">
        <v>46315.82291666666</v>
      </c>
      <c r="F1613" s="24" t="inlineStr">
        <is>
          <t>Barnet</t>
        </is>
      </c>
      <c r="G1613" s="24" t="inlineStr">
        <is>
          <t>Swindon</t>
        </is>
      </c>
      <c r="H1613" s="37" t="n">
        <v>1</v>
      </c>
      <c r="I1613" s="37" t="n">
        <v>3</v>
      </c>
      <c r="J1613" s="37" t="n"/>
      <c r="K1613" s="37" t="n"/>
      <c r="L1613" s="31" t="n">
        <v>0.4485981086382702</v>
      </c>
      <c r="M1613" s="31" t="n">
        <v>0.2803458951566345</v>
      </c>
      <c r="N1613" s="31" t="n">
        <v>0.2710559962050953</v>
      </c>
      <c r="O1613" s="33">
        <f>3*L1613+M1613</f>
        <v/>
      </c>
      <c r="P1613" s="33">
        <f>3*N1613+M1613</f>
        <v/>
      </c>
      <c r="Q1613" s="31">
        <f>IF(OR(J1613="",K1613=""),"",SUMPRODUCT(POISSON(Helper!$A$2:$A$122,J1613,FALSE)*POISSON(Helper!$B$2:$B$122,K1613,FALSE)*Helper!$C$2:$C$122))</f>
        <v/>
      </c>
      <c r="R1613" s="31">
        <f>IF(OR(J1613="",K1613=""),"",SUMPRODUCT(POISSON(Helper!$A$2:$A$122,J1613,FALSE)*POISSON(Helper!$B$2:$B$122,K1613,FALSE)*Helper!$D$2:$D$122))</f>
        <v/>
      </c>
      <c r="S1613" s="31">
        <f>IF(Q1613="","",1-Q1613-R1613)</f>
        <v/>
      </c>
      <c r="T1613" s="33">
        <f>IF(Q1613="","",3*Q1613+R1613)</f>
        <v/>
      </c>
      <c r="U1613" s="33">
        <f>IF(Q1613="","",3*S1613+R1613)</f>
        <v/>
      </c>
      <c r="V1613" s="24">
        <f>IF(OR(H1613="",I1613=""),"",IF(H1613&gt;I1613,3,IF(H1613=I1613,1,0)))</f>
        <v/>
      </c>
      <c r="W1613" s="24">
        <f>IF(OR(H1613="",I1613=""),"",IF(I1613&gt;H1613,3,IF(H1613=I1613,1,0)))</f>
        <v/>
      </c>
      <c r="X1613" s="24">
        <f>IF(OR(H1613="",I1613=""),0,1)</f>
        <v/>
      </c>
      <c r="Y1613" s="24" t="n"/>
    </row>
    <row r="1614">
      <c r="A1614" s="24" t="inlineStr">
        <is>
          <t>E3-BristolR-Salford</t>
        </is>
      </c>
      <c r="B1614" s="24" t="inlineStr">
        <is>
          <t>E3</t>
        </is>
      </c>
      <c r="C1614" s="24" t="inlineStr">
        <is>
          <t>League Two</t>
        </is>
      </c>
      <c r="D1614" s="24" t="n">
        <v>12</v>
      </c>
      <c r="E1614" s="29" t="n">
        <v>46315.82291666666</v>
      </c>
      <c r="F1614" s="24" t="inlineStr">
        <is>
          <t>Bristol Rovers</t>
        </is>
      </c>
      <c r="G1614" s="24" t="inlineStr">
        <is>
          <t>Salford</t>
        </is>
      </c>
      <c r="H1614" s="37" t="n">
        <v>1</v>
      </c>
      <c r="I1614" s="37" t="n">
        <v>2</v>
      </c>
      <c r="J1614" s="37" t="n"/>
      <c r="K1614" s="37" t="n"/>
      <c r="L1614" s="31" t="n">
        <v>0.3673526637774377</v>
      </c>
      <c r="M1614" s="31" t="n">
        <v>0.2881890350293622</v>
      </c>
      <c r="N1614" s="31" t="n">
        <v>0.3444583011932001</v>
      </c>
      <c r="O1614" s="33">
        <f>3*L1614+M1614</f>
        <v/>
      </c>
      <c r="P1614" s="33">
        <f>3*N1614+M1614</f>
        <v/>
      </c>
      <c r="Q1614" s="31">
        <f>IF(OR(J1614="",K1614=""),"",SUMPRODUCT(POISSON(Helper!$A$2:$A$122,J1614,FALSE)*POISSON(Helper!$B$2:$B$122,K1614,FALSE)*Helper!$C$2:$C$122))</f>
        <v/>
      </c>
      <c r="R1614" s="31">
        <f>IF(OR(J1614="",K1614=""),"",SUMPRODUCT(POISSON(Helper!$A$2:$A$122,J1614,FALSE)*POISSON(Helper!$B$2:$B$122,K1614,FALSE)*Helper!$D$2:$D$122))</f>
        <v/>
      </c>
      <c r="S1614" s="31">
        <f>IF(Q1614="","",1-Q1614-R1614)</f>
        <v/>
      </c>
      <c r="T1614" s="33">
        <f>IF(Q1614="","",3*Q1614+R1614)</f>
        <v/>
      </c>
      <c r="U1614" s="33">
        <f>IF(Q1614="","",3*S1614+R1614)</f>
        <v/>
      </c>
      <c r="V1614" s="24">
        <f>IF(OR(H1614="",I1614=""),"",IF(H1614&gt;I1614,3,IF(H1614=I1614,1,0)))</f>
        <v/>
      </c>
      <c r="W1614" s="24">
        <f>IF(OR(H1614="",I1614=""),"",IF(I1614&gt;H1614,3,IF(H1614=I1614,1,0)))</f>
        <v/>
      </c>
      <c r="X1614" s="24">
        <f>IF(OR(H1614="",I1614=""),0,1)</f>
        <v/>
      </c>
      <c r="Y1614" s="24" t="n"/>
    </row>
    <row r="1615">
      <c r="A1615" s="24" t="inlineStr">
        <is>
          <t>E3-Cheltenh-Fleetwoo</t>
        </is>
      </c>
      <c r="B1615" s="24" t="inlineStr">
        <is>
          <t>E3</t>
        </is>
      </c>
      <c r="C1615" s="24" t="inlineStr">
        <is>
          <t>League Two</t>
        </is>
      </c>
      <c r="D1615" s="24" t="n">
        <v>12</v>
      </c>
      <c r="E1615" s="29" t="n">
        <v>46315.82291666666</v>
      </c>
      <c r="F1615" s="24" t="inlineStr">
        <is>
          <t>Cheltenham</t>
        </is>
      </c>
      <c r="G1615" s="24" t="inlineStr">
        <is>
          <t>Fleetwood</t>
        </is>
      </c>
      <c r="H1615" s="37" t="n">
        <v>4</v>
      </c>
      <c r="I1615" s="37" t="n">
        <v>2</v>
      </c>
      <c r="J1615" s="37" t="n"/>
      <c r="K1615" s="37" t="n"/>
      <c r="L1615" s="31" t="n">
        <v>0.3826440426871993</v>
      </c>
      <c r="M1615" s="31" t="n">
        <v>0.287614773263602</v>
      </c>
      <c r="N1615" s="31" t="n">
        <v>0.3297411840491987</v>
      </c>
      <c r="O1615" s="33">
        <f>3*L1615+M1615</f>
        <v/>
      </c>
      <c r="P1615" s="33">
        <f>3*N1615+M1615</f>
        <v/>
      </c>
      <c r="Q1615" s="31">
        <f>IF(OR(J1615="",K1615=""),"",SUMPRODUCT(POISSON(Helper!$A$2:$A$122,J1615,FALSE)*POISSON(Helper!$B$2:$B$122,K1615,FALSE)*Helper!$C$2:$C$122))</f>
        <v/>
      </c>
      <c r="R1615" s="31">
        <f>IF(OR(J1615="",K1615=""),"",SUMPRODUCT(POISSON(Helper!$A$2:$A$122,J1615,FALSE)*POISSON(Helper!$B$2:$B$122,K1615,FALSE)*Helper!$D$2:$D$122))</f>
        <v/>
      </c>
      <c r="S1615" s="31">
        <f>IF(Q1615="","",1-Q1615-R1615)</f>
        <v/>
      </c>
      <c r="T1615" s="33">
        <f>IF(Q1615="","",3*Q1615+R1615)</f>
        <v/>
      </c>
      <c r="U1615" s="33">
        <f>IF(Q1615="","",3*S1615+R1615)</f>
        <v/>
      </c>
      <c r="V1615" s="24">
        <f>IF(OR(H1615="",I1615=""),"",IF(H1615&gt;I1615,3,IF(H1615=I1615,1,0)))</f>
        <v/>
      </c>
      <c r="W1615" s="24">
        <f>IF(OR(H1615="",I1615=""),"",IF(I1615&gt;H1615,3,IF(H1615=I1615,1,0)))</f>
        <v/>
      </c>
      <c r="X1615" s="24">
        <f>IF(OR(H1615="",I1615=""),0,1)</f>
        <v/>
      </c>
      <c r="Y1615" s="24" t="n"/>
    </row>
    <row r="1616">
      <c r="A1616" s="24" t="inlineStr">
        <is>
          <t>E3-Chesterf-Colchest</t>
        </is>
      </c>
      <c r="B1616" s="24" t="inlineStr">
        <is>
          <t>E3</t>
        </is>
      </c>
      <c r="C1616" s="24" t="inlineStr">
        <is>
          <t>League Two</t>
        </is>
      </c>
      <c r="D1616" s="24" t="n">
        <v>12</v>
      </c>
      <c r="E1616" s="29" t="n">
        <v>46315.82291666666</v>
      </c>
      <c r="F1616" s="24" t="inlineStr">
        <is>
          <t>Chesterfield</t>
        </is>
      </c>
      <c r="G1616" s="24" t="inlineStr">
        <is>
          <t>Colchester</t>
        </is>
      </c>
      <c r="H1616" s="37" t="n">
        <v>1</v>
      </c>
      <c r="I1616" s="37" t="n">
        <v>1</v>
      </c>
      <c r="J1616" s="37" t="n"/>
      <c r="K1616" s="37" t="n"/>
      <c r="L1616" s="31" t="n">
        <v>0.4446972606581182</v>
      </c>
      <c r="M1616" s="31" t="n">
        <v>0.2809784071786972</v>
      </c>
      <c r="N1616" s="31" t="n">
        <v>0.2743243321631847</v>
      </c>
      <c r="O1616" s="33">
        <f>3*L1616+M1616</f>
        <v/>
      </c>
      <c r="P1616" s="33">
        <f>3*N1616+M1616</f>
        <v/>
      </c>
      <c r="Q1616" s="31">
        <f>IF(OR(J1616="",K1616=""),"",SUMPRODUCT(POISSON(Helper!$A$2:$A$122,J1616,FALSE)*POISSON(Helper!$B$2:$B$122,K1616,FALSE)*Helper!$C$2:$C$122))</f>
        <v/>
      </c>
      <c r="R1616" s="31">
        <f>IF(OR(J1616="",K1616=""),"",SUMPRODUCT(POISSON(Helper!$A$2:$A$122,J1616,FALSE)*POISSON(Helper!$B$2:$B$122,K1616,FALSE)*Helper!$D$2:$D$122))</f>
        <v/>
      </c>
      <c r="S1616" s="31">
        <f>IF(Q1616="","",1-Q1616-R1616)</f>
        <v/>
      </c>
      <c r="T1616" s="33">
        <f>IF(Q1616="","",3*Q1616+R1616)</f>
        <v/>
      </c>
      <c r="U1616" s="33">
        <f>IF(Q1616="","",3*S1616+R1616)</f>
        <v/>
      </c>
      <c r="V1616" s="24">
        <f>IF(OR(H1616="",I1616=""),"",IF(H1616&gt;I1616,3,IF(H1616=I1616,1,0)))</f>
        <v/>
      </c>
      <c r="W1616" s="24">
        <f>IF(OR(H1616="",I1616=""),"",IF(I1616&gt;H1616,3,IF(H1616=I1616,1,0)))</f>
        <v/>
      </c>
      <c r="X1616" s="24">
        <f>IF(OR(H1616="",I1616=""),0,1)</f>
        <v/>
      </c>
      <c r="Y1616" s="24" t="n"/>
    </row>
    <row r="1617">
      <c r="A1617" s="24" t="inlineStr">
        <is>
          <t>E3-Crawley-Shrewsbu</t>
        </is>
      </c>
      <c r="B1617" s="24" t="inlineStr">
        <is>
          <t>E3</t>
        </is>
      </c>
      <c r="C1617" s="24" t="inlineStr">
        <is>
          <t>League Two</t>
        </is>
      </c>
      <c r="D1617" s="24" t="n">
        <v>12</v>
      </c>
      <c r="E1617" s="29" t="n">
        <v>46315.82291666666</v>
      </c>
      <c r="F1617" s="24" t="inlineStr">
        <is>
          <t>Crawley</t>
        </is>
      </c>
      <c r="G1617" s="24" t="inlineStr">
        <is>
          <t>Shrewsbury</t>
        </is>
      </c>
      <c r="H1617" s="37" t="n">
        <v>2</v>
      </c>
      <c r="I1617" s="37" t="n">
        <v>3</v>
      </c>
      <c r="J1617" s="37" t="n"/>
      <c r="K1617" s="37" t="n"/>
      <c r="L1617" s="31" t="n">
        <v>0.4022236603876605</v>
      </c>
      <c r="M1617" s="31" t="n">
        <v>0.2862440071064705</v>
      </c>
      <c r="N1617" s="31" t="n">
        <v>0.311532332505869</v>
      </c>
      <c r="O1617" s="33">
        <f>3*L1617+M1617</f>
        <v/>
      </c>
      <c r="P1617" s="33">
        <f>3*N1617+M1617</f>
        <v/>
      </c>
      <c r="Q1617" s="31">
        <f>IF(OR(J1617="",K1617=""),"",SUMPRODUCT(POISSON(Helper!$A$2:$A$122,J1617,FALSE)*POISSON(Helper!$B$2:$B$122,K1617,FALSE)*Helper!$C$2:$C$122))</f>
        <v/>
      </c>
      <c r="R1617" s="31">
        <f>IF(OR(J1617="",K1617=""),"",SUMPRODUCT(POISSON(Helper!$A$2:$A$122,J1617,FALSE)*POISSON(Helper!$B$2:$B$122,K1617,FALSE)*Helper!$D$2:$D$122))</f>
        <v/>
      </c>
      <c r="S1617" s="31">
        <f>IF(Q1617="","",1-Q1617-R1617)</f>
        <v/>
      </c>
      <c r="T1617" s="33">
        <f>IF(Q1617="","",3*Q1617+R1617)</f>
        <v/>
      </c>
      <c r="U1617" s="33">
        <f>IF(Q1617="","",3*S1617+R1617)</f>
        <v/>
      </c>
      <c r="V1617" s="24">
        <f>IF(OR(H1617="",I1617=""),"",IF(H1617&gt;I1617,3,IF(H1617=I1617,1,0)))</f>
        <v/>
      </c>
      <c r="W1617" s="24">
        <f>IF(OR(H1617="",I1617=""),"",IF(I1617&gt;H1617,3,IF(H1617=I1617,1,0)))</f>
        <v/>
      </c>
      <c r="X1617" s="24">
        <f>IF(OR(H1617="",I1617=""),0,1)</f>
        <v/>
      </c>
      <c r="Y1617" s="24" t="n"/>
    </row>
    <row r="1618">
      <c r="A1618" s="24" t="inlineStr">
        <is>
          <t>E3-Exeter-Crewe</t>
        </is>
      </c>
      <c r="B1618" s="24" t="inlineStr">
        <is>
          <t>E3</t>
        </is>
      </c>
      <c r="C1618" s="24" t="inlineStr">
        <is>
          <t>League Two</t>
        </is>
      </c>
      <c r="D1618" s="24" t="n">
        <v>12</v>
      </c>
      <c r="E1618" s="29" t="n">
        <v>46315.82291666666</v>
      </c>
      <c r="F1618" s="24" t="inlineStr">
        <is>
          <t>Exeter</t>
        </is>
      </c>
      <c r="G1618" s="24" t="inlineStr">
        <is>
          <t>Crewe</t>
        </is>
      </c>
      <c r="H1618" s="37" t="n">
        <v>2</v>
      </c>
      <c r="I1618" s="37" t="n">
        <v>0</v>
      </c>
      <c r="J1618" s="37" t="n"/>
      <c r="K1618" s="37" t="n"/>
      <c r="L1618" s="31" t="n">
        <v>0.3835444982354294</v>
      </c>
      <c r="M1618" s="31" t="n">
        <v>0.2875671527092346</v>
      </c>
      <c r="N1618" s="31" t="n">
        <v>0.328888349055336</v>
      </c>
      <c r="O1618" s="33">
        <f>3*L1618+M1618</f>
        <v/>
      </c>
      <c r="P1618" s="33">
        <f>3*N1618+M1618</f>
        <v/>
      </c>
      <c r="Q1618" s="31">
        <f>IF(OR(J1618="",K1618=""),"",SUMPRODUCT(POISSON(Helper!$A$2:$A$122,J1618,FALSE)*POISSON(Helper!$B$2:$B$122,K1618,FALSE)*Helper!$C$2:$C$122))</f>
        <v/>
      </c>
      <c r="R1618" s="31">
        <f>IF(OR(J1618="",K1618=""),"",SUMPRODUCT(POISSON(Helper!$A$2:$A$122,J1618,FALSE)*POISSON(Helper!$B$2:$B$122,K1618,FALSE)*Helper!$D$2:$D$122))</f>
        <v/>
      </c>
      <c r="S1618" s="31">
        <f>IF(Q1618="","",1-Q1618-R1618)</f>
        <v/>
      </c>
      <c r="T1618" s="33">
        <f>IF(Q1618="","",3*Q1618+R1618)</f>
        <v/>
      </c>
      <c r="U1618" s="33">
        <f>IF(Q1618="","",3*S1618+R1618)</f>
        <v/>
      </c>
      <c r="V1618" s="24">
        <f>IF(OR(H1618="",I1618=""),"",IF(H1618&gt;I1618,3,IF(H1618=I1618,1,0)))</f>
        <v/>
      </c>
      <c r="W1618" s="24">
        <f>IF(OR(H1618="",I1618=""),"",IF(I1618&gt;H1618,3,IF(H1618=I1618,1,0)))</f>
        <v/>
      </c>
      <c r="X1618" s="24">
        <f>IF(OR(H1618="",I1618=""),0,1)</f>
        <v/>
      </c>
      <c r="Y1618" s="24" t="n"/>
    </row>
    <row r="1619">
      <c r="A1619" s="24" t="inlineStr">
        <is>
          <t>E3-Northamp-Tranmere</t>
        </is>
      </c>
      <c r="B1619" s="24" t="inlineStr">
        <is>
          <t>E3</t>
        </is>
      </c>
      <c r="C1619" s="24" t="inlineStr">
        <is>
          <t>League Two</t>
        </is>
      </c>
      <c r="D1619" s="24" t="n">
        <v>12</v>
      </c>
      <c r="E1619" s="29" t="n">
        <v>46315.82291666666</v>
      </c>
      <c r="F1619" s="24" t="inlineStr">
        <is>
          <t>Northampton</t>
        </is>
      </c>
      <c r="G1619" s="24" t="inlineStr">
        <is>
          <t>Tranmere</t>
        </is>
      </c>
      <c r="H1619" s="37" t="n">
        <v>0</v>
      </c>
      <c r="I1619" s="37" t="n">
        <v>1</v>
      </c>
      <c r="J1619" s="37" t="n"/>
      <c r="K1619" s="37" t="n"/>
      <c r="L1619" s="31" t="n">
        <v>0.4425976239912888</v>
      </c>
      <c r="M1619" s="31" t="n">
        <v>0.281308816439751</v>
      </c>
      <c r="N1619" s="31" t="n">
        <v>0.2760935595689602</v>
      </c>
      <c r="O1619" s="33">
        <f>3*L1619+M1619</f>
        <v/>
      </c>
      <c r="P1619" s="33">
        <f>3*N1619+M1619</f>
        <v/>
      </c>
      <c r="Q1619" s="31">
        <f>IF(OR(J1619="",K1619=""),"",SUMPRODUCT(POISSON(Helper!$A$2:$A$122,J1619,FALSE)*POISSON(Helper!$B$2:$B$122,K1619,FALSE)*Helper!$C$2:$C$122))</f>
        <v/>
      </c>
      <c r="R1619" s="31">
        <f>IF(OR(J1619="",K1619=""),"",SUMPRODUCT(POISSON(Helper!$A$2:$A$122,J1619,FALSE)*POISSON(Helper!$B$2:$B$122,K1619,FALSE)*Helper!$D$2:$D$122))</f>
        <v/>
      </c>
      <c r="S1619" s="31">
        <f>IF(Q1619="","",1-Q1619-R1619)</f>
        <v/>
      </c>
      <c r="T1619" s="33">
        <f>IF(Q1619="","",3*Q1619+R1619)</f>
        <v/>
      </c>
      <c r="U1619" s="33">
        <f>IF(Q1619="","",3*S1619+R1619)</f>
        <v/>
      </c>
      <c r="V1619" s="24">
        <f>IF(OR(H1619="",I1619=""),"",IF(H1619&gt;I1619,3,IF(H1619=I1619,1,0)))</f>
        <v/>
      </c>
      <c r="W1619" s="24">
        <f>IF(OR(H1619="",I1619=""),"",IF(I1619&gt;H1619,3,IF(H1619=I1619,1,0)))</f>
        <v/>
      </c>
      <c r="X1619" s="24">
        <f>IF(OR(H1619="",I1619=""),0,1)</f>
        <v/>
      </c>
      <c r="Y1619" s="24" t="n"/>
    </row>
    <row r="1620">
      <c r="A1620" s="24" t="inlineStr">
        <is>
          <t>E3-Rochdale-Grimsby</t>
        </is>
      </c>
      <c r="B1620" s="24" t="inlineStr">
        <is>
          <t>E3</t>
        </is>
      </c>
      <c r="C1620" s="24" t="inlineStr">
        <is>
          <t>League Two</t>
        </is>
      </c>
      <c r="D1620" s="24" t="n">
        <v>12</v>
      </c>
      <c r="E1620" s="29" t="n">
        <v>46315.82291666666</v>
      </c>
      <c r="F1620" s="24" t="inlineStr">
        <is>
          <t>Rochdale</t>
        </is>
      </c>
      <c r="G1620" s="24" t="inlineStr">
        <is>
          <t>Grimsby</t>
        </is>
      </c>
      <c r="H1620" s="37" t="n">
        <v>2</v>
      </c>
      <c r="I1620" s="37" t="n">
        <v>2</v>
      </c>
      <c r="J1620" s="37" t="n"/>
      <c r="K1620" s="37" t="n"/>
      <c r="L1620" s="31" t="n">
        <v>0.3523349843069641</v>
      </c>
      <c r="M1620" s="31" t="n">
        <v>0.2883088974670285</v>
      </c>
      <c r="N1620" s="31" t="n">
        <v>0.3593561182260074</v>
      </c>
      <c r="O1620" s="33">
        <f>3*L1620+M1620</f>
        <v/>
      </c>
      <c r="P1620" s="33">
        <f>3*N1620+M1620</f>
        <v/>
      </c>
      <c r="Q1620" s="31">
        <f>IF(OR(J1620="",K1620=""),"",SUMPRODUCT(POISSON(Helper!$A$2:$A$122,J1620,FALSE)*POISSON(Helper!$B$2:$B$122,K1620,FALSE)*Helper!$C$2:$C$122))</f>
        <v/>
      </c>
      <c r="R1620" s="31">
        <f>IF(OR(J1620="",K1620=""),"",SUMPRODUCT(POISSON(Helper!$A$2:$A$122,J1620,FALSE)*POISSON(Helper!$B$2:$B$122,K1620,FALSE)*Helper!$D$2:$D$122))</f>
        <v/>
      </c>
      <c r="S1620" s="31">
        <f>IF(Q1620="","",1-Q1620-R1620)</f>
        <v/>
      </c>
      <c r="T1620" s="33">
        <f>IF(Q1620="","",3*Q1620+R1620)</f>
        <v/>
      </c>
      <c r="U1620" s="33">
        <f>IF(Q1620="","",3*S1620+R1620)</f>
        <v/>
      </c>
      <c r="V1620" s="24">
        <f>IF(OR(H1620="",I1620=""),"",IF(H1620&gt;I1620,3,IF(H1620=I1620,1,0)))</f>
        <v/>
      </c>
      <c r="W1620" s="24">
        <f>IF(OR(H1620="",I1620=""),"",IF(I1620&gt;H1620,3,IF(H1620=I1620,1,0)))</f>
        <v/>
      </c>
      <c r="X1620" s="24">
        <f>IF(OR(H1620="",I1620=""),0,1)</f>
        <v/>
      </c>
      <c r="Y1620" s="24" t="n"/>
    </row>
    <row r="1621">
      <c r="A1621" s="24" t="inlineStr">
        <is>
          <t>E3-Rotherha-Newport</t>
        </is>
      </c>
      <c r="B1621" s="24" t="inlineStr">
        <is>
          <t>E3</t>
        </is>
      </c>
      <c r="C1621" s="24" t="inlineStr">
        <is>
          <t>League Two</t>
        </is>
      </c>
      <c r="D1621" s="24" t="n">
        <v>12</v>
      </c>
      <c r="E1621" s="29" t="n">
        <v>46315.82291666666</v>
      </c>
      <c r="F1621" s="24" t="inlineStr">
        <is>
          <t>Rotherham</t>
        </is>
      </c>
      <c r="G1621" s="24" t="inlineStr">
        <is>
          <t>Newport</t>
        </is>
      </c>
      <c r="H1621" s="37" t="n">
        <v>2</v>
      </c>
      <c r="I1621" s="37" t="n">
        <v>2</v>
      </c>
      <c r="J1621" s="37" t="n"/>
      <c r="K1621" s="37" t="n"/>
      <c r="L1621" s="31" t="n">
        <v>0.5164275110812693</v>
      </c>
      <c r="M1621" s="31" t="n">
        <v>0.265670436121556</v>
      </c>
      <c r="N1621" s="31" t="n">
        <v>0.2179020527971747</v>
      </c>
      <c r="O1621" s="33">
        <f>3*L1621+M1621</f>
        <v/>
      </c>
      <c r="P1621" s="33">
        <f>3*N1621+M1621</f>
        <v/>
      </c>
      <c r="Q1621" s="31">
        <f>IF(OR(J1621="",K1621=""),"",SUMPRODUCT(POISSON(Helper!$A$2:$A$122,J1621,FALSE)*POISSON(Helper!$B$2:$B$122,K1621,FALSE)*Helper!$C$2:$C$122))</f>
        <v/>
      </c>
      <c r="R1621" s="31">
        <f>IF(OR(J1621="",K1621=""),"",SUMPRODUCT(POISSON(Helper!$A$2:$A$122,J1621,FALSE)*POISSON(Helper!$B$2:$B$122,K1621,FALSE)*Helper!$D$2:$D$122))</f>
        <v/>
      </c>
      <c r="S1621" s="31">
        <f>IF(Q1621="","",1-Q1621-R1621)</f>
        <v/>
      </c>
      <c r="T1621" s="33">
        <f>IF(Q1621="","",3*Q1621+R1621)</f>
        <v/>
      </c>
      <c r="U1621" s="33">
        <f>IF(Q1621="","",3*S1621+R1621)</f>
        <v/>
      </c>
      <c r="V1621" s="24">
        <f>IF(OR(H1621="",I1621=""),"",IF(H1621&gt;I1621,3,IF(H1621=I1621,1,0)))</f>
        <v/>
      </c>
      <c r="W1621" s="24">
        <f>IF(OR(H1621="",I1621=""),"",IF(I1621&gt;H1621,3,IF(H1621=I1621,1,0)))</f>
        <v/>
      </c>
      <c r="X1621" s="24">
        <f>IF(OR(H1621="",I1621=""),0,1)</f>
        <v/>
      </c>
      <c r="Y1621" s="24" t="n"/>
    </row>
    <row r="1622">
      <c r="A1622" s="24" t="inlineStr">
        <is>
          <t>E3-Walsall-Oldham</t>
        </is>
      </c>
      <c r="B1622" s="24" t="inlineStr">
        <is>
          <t>E3</t>
        </is>
      </c>
      <c r="C1622" s="24" t="inlineStr">
        <is>
          <t>League Two</t>
        </is>
      </c>
      <c r="D1622" s="24" t="n">
        <v>12</v>
      </c>
      <c r="E1622" s="29" t="n">
        <v>46315.82291666666</v>
      </c>
      <c r="F1622" s="24" t="inlineStr">
        <is>
          <t>Walsall</t>
        </is>
      </c>
      <c r="G1622" s="24" t="inlineStr">
        <is>
          <t>Oldham</t>
        </is>
      </c>
      <c r="H1622" s="37" t="n">
        <v>3</v>
      </c>
      <c r="I1622" s="37" t="n">
        <v>0</v>
      </c>
      <c r="J1622" s="37" t="n"/>
      <c r="K1622" s="37" t="n"/>
      <c r="L1622" s="31" t="n">
        <v>0.3954379015158929</v>
      </c>
      <c r="M1622" s="31" t="n">
        <v>0.2867978168697465</v>
      </c>
      <c r="N1622" s="31" t="n">
        <v>0.3177642816143606</v>
      </c>
      <c r="O1622" s="33">
        <f>3*L1622+M1622</f>
        <v/>
      </c>
      <c r="P1622" s="33">
        <f>3*N1622+M1622</f>
        <v/>
      </c>
      <c r="Q1622" s="31">
        <f>IF(OR(J1622="",K1622=""),"",SUMPRODUCT(POISSON(Helper!$A$2:$A$122,J1622,FALSE)*POISSON(Helper!$B$2:$B$122,K1622,FALSE)*Helper!$C$2:$C$122))</f>
        <v/>
      </c>
      <c r="R1622" s="31">
        <f>IF(OR(J1622="",K1622=""),"",SUMPRODUCT(POISSON(Helper!$A$2:$A$122,J1622,FALSE)*POISSON(Helper!$B$2:$B$122,K1622,FALSE)*Helper!$D$2:$D$122))</f>
        <v/>
      </c>
      <c r="S1622" s="31">
        <f>IF(Q1622="","",1-Q1622-R1622)</f>
        <v/>
      </c>
      <c r="T1622" s="33">
        <f>IF(Q1622="","",3*Q1622+R1622)</f>
        <v/>
      </c>
      <c r="U1622" s="33">
        <f>IF(Q1622="","",3*S1622+R1622)</f>
        <v/>
      </c>
      <c r="V1622" s="24">
        <f>IF(OR(H1622="",I1622=""),"",IF(H1622&gt;I1622,3,IF(H1622=I1622,1,0)))</f>
        <v/>
      </c>
      <c r="W1622" s="24">
        <f>IF(OR(H1622="",I1622=""),"",IF(I1622&gt;H1622,3,IF(H1622=I1622,1,0)))</f>
        <v/>
      </c>
      <c r="X1622" s="24">
        <f>IF(OR(H1622="",I1622=""),0,1)</f>
        <v/>
      </c>
      <c r="Y1622" s="24" t="n"/>
    </row>
    <row r="1623">
      <c r="A1623" s="24" t="inlineStr">
        <is>
          <t>E3-York-Accringt</t>
        </is>
      </c>
      <c r="B1623" s="24" t="inlineStr">
        <is>
          <t>E3</t>
        </is>
      </c>
      <c r="C1623" s="24" t="inlineStr">
        <is>
          <t>League Two</t>
        </is>
      </c>
      <c r="D1623" s="24" t="n">
        <v>12</v>
      </c>
      <c r="E1623" s="29" t="n">
        <v>46315.82291666666</v>
      </c>
      <c r="F1623" s="24" t="inlineStr">
        <is>
          <t>York</t>
        </is>
      </c>
      <c r="G1623" s="24" t="inlineStr">
        <is>
          <t>Accrington</t>
        </is>
      </c>
      <c r="H1623" s="37" t="n">
        <v>1</v>
      </c>
      <c r="I1623" s="37" t="n">
        <v>1</v>
      </c>
      <c r="J1623" s="37" t="n"/>
      <c r="K1623" s="37" t="n"/>
      <c r="L1623" s="31" t="n">
        <v>0.5047580649543553</v>
      </c>
      <c r="M1623" s="31" t="n">
        <v>0.2686702193333709</v>
      </c>
      <c r="N1623" s="31" t="n">
        <v>0.2265717157122739</v>
      </c>
      <c r="O1623" s="33">
        <f>3*L1623+M1623</f>
        <v/>
      </c>
      <c r="P1623" s="33">
        <f>3*N1623+M1623</f>
        <v/>
      </c>
      <c r="Q1623" s="31">
        <f>IF(OR(J1623="",K1623=""),"",SUMPRODUCT(POISSON(Helper!$A$2:$A$122,J1623,FALSE)*POISSON(Helper!$B$2:$B$122,K1623,FALSE)*Helper!$C$2:$C$122))</f>
        <v/>
      </c>
      <c r="R1623" s="31">
        <f>IF(OR(J1623="",K1623=""),"",SUMPRODUCT(POISSON(Helper!$A$2:$A$122,J1623,FALSE)*POISSON(Helper!$B$2:$B$122,K1623,FALSE)*Helper!$D$2:$D$122))</f>
        <v/>
      </c>
      <c r="S1623" s="31">
        <f>IF(Q1623="","",1-Q1623-R1623)</f>
        <v/>
      </c>
      <c r="T1623" s="33">
        <f>IF(Q1623="","",3*Q1623+R1623)</f>
        <v/>
      </c>
      <c r="U1623" s="33">
        <f>IF(Q1623="","",3*S1623+R1623)</f>
        <v/>
      </c>
      <c r="V1623" s="24">
        <f>IF(OR(H1623="",I1623=""),"",IF(H1623&gt;I1623,3,IF(H1623=I1623,1,0)))</f>
        <v/>
      </c>
      <c r="W1623" s="24">
        <f>IF(OR(H1623="",I1623=""),"",IF(I1623&gt;H1623,3,IF(H1623=I1623,1,0)))</f>
        <v/>
      </c>
      <c r="X1623" s="24">
        <f>IF(OR(H1623="",I1623=""),0,1)</f>
        <v/>
      </c>
      <c r="Y1623" s="24" t="n"/>
    </row>
    <row r="1624">
      <c r="A1624" s="24" t="inlineStr">
        <is>
          <t>E3-Gillingh-PortVale</t>
        </is>
      </c>
      <c r="B1624" s="24" t="inlineStr">
        <is>
          <t>E3</t>
        </is>
      </c>
      <c r="C1624" s="24" t="inlineStr">
        <is>
          <t>League Two</t>
        </is>
      </c>
      <c r="D1624" s="24" t="n">
        <v>12</v>
      </c>
      <c r="E1624" s="29" t="n">
        <v>46315.83333333334</v>
      </c>
      <c r="F1624" s="24" t="inlineStr">
        <is>
          <t>Gillingham</t>
        </is>
      </c>
      <c r="G1624" s="24" t="inlineStr">
        <is>
          <t>Port Vale</t>
        </is>
      </c>
      <c r="H1624" s="37" t="n">
        <v>1</v>
      </c>
      <c r="I1624" s="37" t="n">
        <v>1</v>
      </c>
      <c r="J1624" s="37" t="n"/>
      <c r="K1624" s="37" t="n"/>
      <c r="L1624" s="31" t="n">
        <v>0.3743457016817322</v>
      </c>
      <c r="M1624" s="31" t="n">
        <v>0.28798183572358</v>
      </c>
      <c r="N1624" s="31" t="n">
        <v>0.3376724625946878</v>
      </c>
      <c r="O1624" s="33">
        <f>3*L1624+M1624</f>
        <v/>
      </c>
      <c r="P1624" s="33">
        <f>3*N1624+M1624</f>
        <v/>
      </c>
      <c r="Q1624" s="31">
        <f>IF(OR(J1624="",K1624=""),"",SUMPRODUCT(POISSON(Helper!$A$2:$A$122,J1624,FALSE)*POISSON(Helper!$B$2:$B$122,K1624,FALSE)*Helper!$C$2:$C$122))</f>
        <v/>
      </c>
      <c r="R1624" s="31">
        <f>IF(OR(J1624="",K1624=""),"",SUMPRODUCT(POISSON(Helper!$A$2:$A$122,J1624,FALSE)*POISSON(Helper!$B$2:$B$122,K1624,FALSE)*Helper!$D$2:$D$122))</f>
        <v/>
      </c>
      <c r="S1624" s="31">
        <f>IF(Q1624="","",1-Q1624-R1624)</f>
        <v/>
      </c>
      <c r="T1624" s="33">
        <f>IF(Q1624="","",3*Q1624+R1624)</f>
        <v/>
      </c>
      <c r="U1624" s="33">
        <f>IF(Q1624="","",3*S1624+R1624)</f>
        <v/>
      </c>
      <c r="V1624" s="24">
        <f>IF(OR(H1624="",I1624=""),"",IF(H1624&gt;I1624,3,IF(H1624=I1624,1,0)))</f>
        <v/>
      </c>
      <c r="W1624" s="24">
        <f>IF(OR(H1624="",I1624=""),"",IF(I1624&gt;H1624,3,IF(H1624=I1624,1,0)))</f>
        <v/>
      </c>
      <c r="X1624" s="24">
        <f>IF(OR(H1624="",I1624=""),0,1)</f>
        <v/>
      </c>
      <c r="Y1624" s="24" t="n"/>
    </row>
    <row r="1625">
      <c r="A1625" s="24" t="inlineStr">
        <is>
          <t>E3-BristolR-Swindon</t>
        </is>
      </c>
      <c r="B1625" s="24" t="inlineStr">
        <is>
          <t>E3</t>
        </is>
      </c>
      <c r="C1625" s="24" t="inlineStr">
        <is>
          <t>League Two</t>
        </is>
      </c>
      <c r="D1625" s="24" t="n">
        <v>13</v>
      </c>
      <c r="E1625" s="29" t="n">
        <v>46319.52083333334</v>
      </c>
      <c r="F1625" s="24" t="inlineStr">
        <is>
          <t>Bristol Rovers</t>
        </is>
      </c>
      <c r="G1625" s="24" t="inlineStr">
        <is>
          <t>Swindon</t>
        </is>
      </c>
      <c r="H1625" s="37" t="n"/>
      <c r="I1625" s="37" t="n"/>
      <c r="J1625" s="37" t="n"/>
      <c r="K1625" s="37" t="n"/>
      <c r="L1625" s="31" t="n">
        <v>0.4586277666283605</v>
      </c>
      <c r="M1625" s="31" t="n">
        <v>0.2786096038231327</v>
      </c>
      <c r="N1625" s="31" t="n">
        <v>0.2627626295485068</v>
      </c>
      <c r="O1625" s="33">
        <f>3*L1625+M1625</f>
        <v/>
      </c>
      <c r="P1625" s="33">
        <f>3*N1625+M1625</f>
        <v/>
      </c>
      <c r="Q1625" s="31">
        <f>IF(OR(J1625="",K1625=""),"",SUMPRODUCT(POISSON(Helper!$A$2:$A$122,J1625,FALSE)*POISSON(Helper!$B$2:$B$122,K1625,FALSE)*Helper!$C$2:$C$122))</f>
        <v/>
      </c>
      <c r="R1625" s="31">
        <f>IF(OR(J1625="",K1625=""),"",SUMPRODUCT(POISSON(Helper!$A$2:$A$122,J1625,FALSE)*POISSON(Helper!$B$2:$B$122,K1625,FALSE)*Helper!$D$2:$D$122))</f>
        <v/>
      </c>
      <c r="S1625" s="31">
        <f>IF(Q1625="","",1-Q1625-R1625)</f>
        <v/>
      </c>
      <c r="T1625" s="33">
        <f>IF(Q1625="","",3*Q1625+R1625)</f>
        <v/>
      </c>
      <c r="U1625" s="33">
        <f>IF(Q1625="","",3*S1625+R1625)</f>
        <v/>
      </c>
      <c r="V1625" s="24">
        <f>IF(OR(H1625="",I1625=""),"",IF(H1625&gt;I1625,3,IF(H1625=I1625,1,0)))</f>
        <v/>
      </c>
      <c r="W1625" s="24">
        <f>IF(OR(H1625="",I1625=""),"",IF(I1625&gt;H1625,3,IF(H1625=I1625,1,0)))</f>
        <v/>
      </c>
      <c r="X1625" s="24">
        <f>IF(OR(H1625="",I1625=""),0,1)</f>
        <v/>
      </c>
      <c r="Y1625" s="24" t="n"/>
    </row>
    <row r="1626">
      <c r="A1626" s="24" t="inlineStr">
        <is>
          <t>E3-Cheltenh-Newport</t>
        </is>
      </c>
      <c r="B1626" s="24" t="inlineStr">
        <is>
          <t>E3</t>
        </is>
      </c>
      <c r="C1626" s="24" t="inlineStr">
        <is>
          <t>League Two</t>
        </is>
      </c>
      <c r="D1626" s="24" t="n">
        <v>13</v>
      </c>
      <c r="E1626" s="29" t="n">
        <v>46319.52083333334</v>
      </c>
      <c r="F1626" s="24" t="inlineStr">
        <is>
          <t>Cheltenham</t>
        </is>
      </c>
      <c r="G1626" s="24" t="inlineStr">
        <is>
          <t>Newport</t>
        </is>
      </c>
      <c r="H1626" s="37" t="n"/>
      <c r="I1626" s="37" t="n"/>
      <c r="J1626" s="37" t="n"/>
      <c r="K1626" s="37" t="n"/>
      <c r="L1626" s="31" t="n">
        <v>0.4402524487503942</v>
      </c>
      <c r="M1626" s="31" t="n">
        <v>0.2816695035949336</v>
      </c>
      <c r="N1626" s="31" t="n">
        <v>0.2780780476546723</v>
      </c>
      <c r="O1626" s="33">
        <f>3*L1626+M1626</f>
        <v/>
      </c>
      <c r="P1626" s="33">
        <f>3*N1626+M1626</f>
        <v/>
      </c>
      <c r="Q1626" s="31">
        <f>IF(OR(J1626="",K1626=""),"",SUMPRODUCT(POISSON(Helper!$A$2:$A$122,J1626,FALSE)*POISSON(Helper!$B$2:$B$122,K1626,FALSE)*Helper!$C$2:$C$122))</f>
        <v/>
      </c>
      <c r="R1626" s="31">
        <f>IF(OR(J1626="",K1626=""),"",SUMPRODUCT(POISSON(Helper!$A$2:$A$122,J1626,FALSE)*POISSON(Helper!$B$2:$B$122,K1626,FALSE)*Helper!$D$2:$D$122))</f>
        <v/>
      </c>
      <c r="S1626" s="31">
        <f>IF(Q1626="","",1-Q1626-R1626)</f>
        <v/>
      </c>
      <c r="T1626" s="33">
        <f>IF(Q1626="","",3*Q1626+R1626)</f>
        <v/>
      </c>
      <c r="U1626" s="33">
        <f>IF(Q1626="","",3*S1626+R1626)</f>
        <v/>
      </c>
      <c r="V1626" s="24">
        <f>IF(OR(H1626="",I1626=""),"",IF(H1626&gt;I1626,3,IF(H1626=I1626,1,0)))</f>
        <v/>
      </c>
      <c r="W1626" s="24">
        <f>IF(OR(H1626="",I1626=""),"",IF(I1626&gt;H1626,3,IF(H1626=I1626,1,0)))</f>
        <v/>
      </c>
      <c r="X1626" s="24">
        <f>IF(OR(H1626="",I1626=""),0,1)</f>
        <v/>
      </c>
      <c r="Y1626" s="24" t="n"/>
    </row>
    <row r="1627">
      <c r="A1627" s="24" t="inlineStr">
        <is>
          <t>E3-Northamp-Colchest</t>
        </is>
      </c>
      <c r="B1627" s="24" t="inlineStr">
        <is>
          <t>E3</t>
        </is>
      </c>
      <c r="C1627" s="24" t="inlineStr">
        <is>
          <t>League Two</t>
        </is>
      </c>
      <c r="D1627" s="24" t="n">
        <v>13</v>
      </c>
      <c r="E1627" s="29" t="n">
        <v>46319.52083333334</v>
      </c>
      <c r="F1627" s="24" t="inlineStr">
        <is>
          <t>Northampton</t>
        </is>
      </c>
      <c r="G1627" s="24" t="inlineStr">
        <is>
          <t>Colchester</t>
        </is>
      </c>
      <c r="H1627" s="37" t="n"/>
      <c r="I1627" s="37" t="n"/>
      <c r="J1627" s="37" t="n"/>
      <c r="K1627" s="37" t="n"/>
      <c r="L1627" s="31" t="n">
        <v>0.4051610958666507</v>
      </c>
      <c r="M1627" s="31" t="n">
        <v>0.2859788829940512</v>
      </c>
      <c r="N1627" s="31" t="n">
        <v>0.3088600211392981</v>
      </c>
      <c r="O1627" s="33">
        <f>3*L1627+M1627</f>
        <v/>
      </c>
      <c r="P1627" s="33">
        <f>3*N1627+M1627</f>
        <v/>
      </c>
      <c r="Q1627" s="31">
        <f>IF(OR(J1627="",K1627=""),"",SUMPRODUCT(POISSON(Helper!$A$2:$A$122,J1627,FALSE)*POISSON(Helper!$B$2:$B$122,K1627,FALSE)*Helper!$C$2:$C$122))</f>
        <v/>
      </c>
      <c r="R1627" s="31">
        <f>IF(OR(J1627="",K1627=""),"",SUMPRODUCT(POISSON(Helper!$A$2:$A$122,J1627,FALSE)*POISSON(Helper!$B$2:$B$122,K1627,FALSE)*Helper!$D$2:$D$122))</f>
        <v/>
      </c>
      <c r="S1627" s="31">
        <f>IF(Q1627="","",1-Q1627-R1627)</f>
        <v/>
      </c>
      <c r="T1627" s="33">
        <f>IF(Q1627="","",3*Q1627+R1627)</f>
        <v/>
      </c>
      <c r="U1627" s="33">
        <f>IF(Q1627="","",3*S1627+R1627)</f>
        <v/>
      </c>
      <c r="V1627" s="24">
        <f>IF(OR(H1627="",I1627=""),"",IF(H1627&gt;I1627,3,IF(H1627=I1627,1,0)))</f>
        <v/>
      </c>
      <c r="W1627" s="24">
        <f>IF(OR(H1627="",I1627=""),"",IF(I1627&gt;H1627,3,IF(H1627=I1627,1,0)))</f>
        <v/>
      </c>
      <c r="X1627" s="24">
        <f>IF(OR(H1627="",I1627=""),0,1)</f>
        <v/>
      </c>
      <c r="Y1627" s="24" t="n"/>
    </row>
    <row r="1628">
      <c r="A1628" s="24" t="inlineStr">
        <is>
          <t>E3-Barnet-Oldham</t>
        </is>
      </c>
      <c r="B1628" s="24" t="inlineStr">
        <is>
          <t>E3</t>
        </is>
      </c>
      <c r="C1628" s="24" t="inlineStr">
        <is>
          <t>League Two</t>
        </is>
      </c>
      <c r="D1628" s="24" t="n">
        <v>13</v>
      </c>
      <c r="E1628" s="29" t="n">
        <v>46319.625</v>
      </c>
      <c r="F1628" s="24" t="inlineStr">
        <is>
          <t>Barnet</t>
        </is>
      </c>
      <c r="G1628" s="24" t="inlineStr">
        <is>
          <t>Oldham</t>
        </is>
      </c>
      <c r="H1628" s="37" t="n"/>
      <c r="I1628" s="37" t="n"/>
      <c r="J1628" s="37" t="n"/>
      <c r="K1628" s="37" t="n"/>
      <c r="L1628" s="31" t="n">
        <v>0.4374381473053541</v>
      </c>
      <c r="M1628" s="31" t="n">
        <v>0.28209062920877</v>
      </c>
      <c r="N1628" s="31" t="n">
        <v>0.2804712234858759</v>
      </c>
      <c r="O1628" s="33">
        <f>3*L1628+M1628</f>
        <v/>
      </c>
      <c r="P1628" s="33">
        <f>3*N1628+M1628</f>
        <v/>
      </c>
      <c r="Q1628" s="31">
        <f>IF(OR(J1628="",K1628=""),"",SUMPRODUCT(POISSON(Helper!$A$2:$A$122,J1628,FALSE)*POISSON(Helper!$B$2:$B$122,K1628,FALSE)*Helper!$C$2:$C$122))</f>
        <v/>
      </c>
      <c r="R1628" s="31">
        <f>IF(OR(J1628="",K1628=""),"",SUMPRODUCT(POISSON(Helper!$A$2:$A$122,J1628,FALSE)*POISSON(Helper!$B$2:$B$122,K1628,FALSE)*Helper!$D$2:$D$122))</f>
        <v/>
      </c>
      <c r="S1628" s="31">
        <f>IF(Q1628="","",1-Q1628-R1628)</f>
        <v/>
      </c>
      <c r="T1628" s="33">
        <f>IF(Q1628="","",3*Q1628+R1628)</f>
        <v/>
      </c>
      <c r="U1628" s="33">
        <f>IF(Q1628="","",3*S1628+R1628)</f>
        <v/>
      </c>
      <c r="V1628" s="24">
        <f>IF(OR(H1628="",I1628=""),"",IF(H1628&gt;I1628,3,IF(H1628=I1628,1,0)))</f>
        <v/>
      </c>
      <c r="W1628" s="24">
        <f>IF(OR(H1628="",I1628=""),"",IF(I1628&gt;H1628,3,IF(H1628=I1628,1,0)))</f>
        <v/>
      </c>
      <c r="X1628" s="24">
        <f>IF(OR(H1628="",I1628=""),0,1)</f>
        <v/>
      </c>
      <c r="Y1628" s="24" t="n"/>
    </row>
    <row r="1629">
      <c r="A1629" s="24" t="inlineStr">
        <is>
          <t>E3-Chesterf-Crewe</t>
        </is>
      </c>
      <c r="B1629" s="24" t="inlineStr">
        <is>
          <t>E3</t>
        </is>
      </c>
      <c r="C1629" s="24" t="inlineStr">
        <is>
          <t>League Two</t>
        </is>
      </c>
      <c r="D1629" s="24" t="n">
        <v>13</v>
      </c>
      <c r="E1629" s="29" t="n">
        <v>46319.625</v>
      </c>
      <c r="F1629" s="24" t="inlineStr">
        <is>
          <t>Chesterfield</t>
        </is>
      </c>
      <c r="G1629" s="24" t="inlineStr">
        <is>
          <t>Crewe</t>
        </is>
      </c>
      <c r="H1629" s="37" t="n"/>
      <c r="I1629" s="37" t="n"/>
      <c r="J1629" s="37" t="n"/>
      <c r="K1629" s="37" t="n"/>
      <c r="L1629" s="31" t="n">
        <v>0.451845807092894</v>
      </c>
      <c r="M1629" s="31" t="n">
        <v>0.2798009164365011</v>
      </c>
      <c r="N1629" s="31" t="n">
        <v>0.2683532764706049</v>
      </c>
      <c r="O1629" s="33">
        <f>3*L1629+M1629</f>
        <v/>
      </c>
      <c r="P1629" s="33">
        <f>3*N1629+M1629</f>
        <v/>
      </c>
      <c r="Q1629" s="31">
        <f>IF(OR(J1629="",K1629=""),"",SUMPRODUCT(POISSON(Helper!$A$2:$A$122,J1629,FALSE)*POISSON(Helper!$B$2:$B$122,K1629,FALSE)*Helper!$C$2:$C$122))</f>
        <v/>
      </c>
      <c r="R1629" s="31">
        <f>IF(OR(J1629="",K1629=""),"",SUMPRODUCT(POISSON(Helper!$A$2:$A$122,J1629,FALSE)*POISSON(Helper!$B$2:$B$122,K1629,FALSE)*Helper!$D$2:$D$122))</f>
        <v/>
      </c>
      <c r="S1629" s="31">
        <f>IF(Q1629="","",1-Q1629-R1629)</f>
        <v/>
      </c>
      <c r="T1629" s="33">
        <f>IF(Q1629="","",3*Q1629+R1629)</f>
        <v/>
      </c>
      <c r="U1629" s="33">
        <f>IF(Q1629="","",3*S1629+R1629)</f>
        <v/>
      </c>
      <c r="V1629" s="24">
        <f>IF(OR(H1629="",I1629=""),"",IF(H1629&gt;I1629,3,IF(H1629=I1629,1,0)))</f>
        <v/>
      </c>
      <c r="W1629" s="24">
        <f>IF(OR(H1629="",I1629=""),"",IF(I1629&gt;H1629,3,IF(H1629=I1629,1,0)))</f>
        <v/>
      </c>
      <c r="X1629" s="24">
        <f>IF(OR(H1629="",I1629=""),0,1)</f>
        <v/>
      </c>
      <c r="Y1629" s="24" t="n"/>
    </row>
    <row r="1630">
      <c r="A1630" s="24" t="inlineStr">
        <is>
          <t>E3-Crawley-Tranmere</t>
        </is>
      </c>
      <c r="B1630" s="24" t="inlineStr">
        <is>
          <t>E3</t>
        </is>
      </c>
      <c r="C1630" s="24" t="inlineStr">
        <is>
          <t>League Two</t>
        </is>
      </c>
      <c r="D1630" s="24" t="n">
        <v>13</v>
      </c>
      <c r="E1630" s="29" t="n">
        <v>46319.625</v>
      </c>
      <c r="F1630" s="24" t="inlineStr">
        <is>
          <t>Crawley</t>
        </is>
      </c>
      <c r="G1630" s="24" t="inlineStr">
        <is>
          <t>Tranmere</t>
        </is>
      </c>
      <c r="H1630" s="37" t="n"/>
      <c r="I1630" s="37" t="n"/>
      <c r="J1630" s="37" t="n"/>
      <c r="K1630" s="37" t="n"/>
      <c r="L1630" s="31" t="n">
        <v>0.3985303721528862</v>
      </c>
      <c r="M1630" s="31" t="n">
        <v>0.2865556417193956</v>
      </c>
      <c r="N1630" s="31" t="n">
        <v>0.3149139861277181</v>
      </c>
      <c r="O1630" s="33">
        <f>3*L1630+M1630</f>
        <v/>
      </c>
      <c r="P1630" s="33">
        <f>3*N1630+M1630</f>
        <v/>
      </c>
      <c r="Q1630" s="31">
        <f>IF(OR(J1630="",K1630=""),"",SUMPRODUCT(POISSON(Helper!$A$2:$A$122,J1630,FALSE)*POISSON(Helper!$B$2:$B$122,K1630,FALSE)*Helper!$C$2:$C$122))</f>
        <v/>
      </c>
      <c r="R1630" s="31">
        <f>IF(OR(J1630="",K1630=""),"",SUMPRODUCT(POISSON(Helper!$A$2:$A$122,J1630,FALSE)*POISSON(Helper!$B$2:$B$122,K1630,FALSE)*Helper!$D$2:$D$122))</f>
        <v/>
      </c>
      <c r="S1630" s="31">
        <f>IF(Q1630="","",1-Q1630-R1630)</f>
        <v/>
      </c>
      <c r="T1630" s="33">
        <f>IF(Q1630="","",3*Q1630+R1630)</f>
        <v/>
      </c>
      <c r="U1630" s="33">
        <f>IF(Q1630="","",3*S1630+R1630)</f>
        <v/>
      </c>
      <c r="V1630" s="24">
        <f>IF(OR(H1630="",I1630=""),"",IF(H1630&gt;I1630,3,IF(H1630=I1630,1,0)))</f>
        <v/>
      </c>
      <c r="W1630" s="24">
        <f>IF(OR(H1630="",I1630=""),"",IF(I1630&gt;H1630,3,IF(H1630=I1630,1,0)))</f>
        <v/>
      </c>
      <c r="X1630" s="24">
        <f>IF(OR(H1630="",I1630=""),0,1)</f>
        <v/>
      </c>
      <c r="Y1630" s="24" t="n"/>
    </row>
    <row r="1631">
      <c r="A1631" s="24" t="inlineStr">
        <is>
          <t>E3-Exeter-Fleetwoo</t>
        </is>
      </c>
      <c r="B1631" s="24" t="inlineStr">
        <is>
          <t>E3</t>
        </is>
      </c>
      <c r="C1631" s="24" t="inlineStr">
        <is>
          <t>League Two</t>
        </is>
      </c>
      <c r="D1631" s="24" t="n">
        <v>13</v>
      </c>
      <c r="E1631" s="29" t="n">
        <v>46319.625</v>
      </c>
      <c r="F1631" s="24" t="inlineStr">
        <is>
          <t>Exeter</t>
        </is>
      </c>
      <c r="G1631" s="24" t="inlineStr">
        <is>
          <t>Fleetwood</t>
        </is>
      </c>
      <c r="H1631" s="37" t="n"/>
      <c r="I1631" s="37" t="n"/>
      <c r="J1631" s="37" t="n"/>
      <c r="K1631" s="37" t="n"/>
      <c r="L1631" s="31" t="n">
        <v>0.4120583586752432</v>
      </c>
      <c r="M1631" s="31" t="n">
        <v>0.2852969218920879</v>
      </c>
      <c r="N1631" s="31" t="n">
        <v>0.3026447194326689</v>
      </c>
      <c r="O1631" s="33">
        <f>3*L1631+M1631</f>
        <v/>
      </c>
      <c r="P1631" s="33">
        <f>3*N1631+M1631</f>
        <v/>
      </c>
      <c r="Q1631" s="31">
        <f>IF(OR(J1631="",K1631=""),"",SUMPRODUCT(POISSON(Helper!$A$2:$A$122,J1631,FALSE)*POISSON(Helper!$B$2:$B$122,K1631,FALSE)*Helper!$C$2:$C$122))</f>
        <v/>
      </c>
      <c r="R1631" s="31">
        <f>IF(OR(J1631="",K1631=""),"",SUMPRODUCT(POISSON(Helper!$A$2:$A$122,J1631,FALSE)*POISSON(Helper!$B$2:$B$122,K1631,FALSE)*Helper!$D$2:$D$122))</f>
        <v/>
      </c>
      <c r="S1631" s="31">
        <f>IF(Q1631="","",1-Q1631-R1631)</f>
        <v/>
      </c>
      <c r="T1631" s="33">
        <f>IF(Q1631="","",3*Q1631+R1631)</f>
        <v/>
      </c>
      <c r="U1631" s="33">
        <f>IF(Q1631="","",3*S1631+R1631)</f>
        <v/>
      </c>
      <c r="V1631" s="24">
        <f>IF(OR(H1631="",I1631=""),"",IF(H1631&gt;I1631,3,IF(H1631=I1631,1,0)))</f>
        <v/>
      </c>
      <c r="W1631" s="24">
        <f>IF(OR(H1631="",I1631=""),"",IF(I1631&gt;H1631,3,IF(H1631=I1631,1,0)))</f>
        <v/>
      </c>
      <c r="X1631" s="24">
        <f>IF(OR(H1631="",I1631=""),0,1)</f>
        <v/>
      </c>
      <c r="Y1631" s="24" t="n"/>
    </row>
    <row r="1632">
      <c r="A1632" s="24" t="inlineStr">
        <is>
          <t>E3-Gillingh-Grimsby</t>
        </is>
      </c>
      <c r="B1632" s="24" t="inlineStr">
        <is>
          <t>E3</t>
        </is>
      </c>
      <c r="C1632" s="24" t="inlineStr">
        <is>
          <t>League Two</t>
        </is>
      </c>
      <c r="D1632" s="24" t="n">
        <v>13</v>
      </c>
      <c r="E1632" s="29" t="n">
        <v>46319.625</v>
      </c>
      <c r="F1632" s="24" t="inlineStr">
        <is>
          <t>Gillingham</t>
        </is>
      </c>
      <c r="G1632" s="24" t="inlineStr">
        <is>
          <t>Grimsby</t>
        </is>
      </c>
      <c r="H1632" s="37" t="n"/>
      <c r="I1632" s="37" t="n"/>
      <c r="J1632" s="37" t="n"/>
      <c r="K1632" s="37" t="n"/>
      <c r="L1632" s="31" t="n">
        <v>0.373944523030785</v>
      </c>
      <c r="M1632" s="31" t="n">
        <v>0.2879962689221485</v>
      </c>
      <c r="N1632" s="31" t="n">
        <v>0.3380592080470665</v>
      </c>
      <c r="O1632" s="33">
        <f>3*L1632+M1632</f>
        <v/>
      </c>
      <c r="P1632" s="33">
        <f>3*N1632+M1632</f>
        <v/>
      </c>
      <c r="Q1632" s="31">
        <f>IF(OR(J1632="",K1632=""),"",SUMPRODUCT(POISSON(Helper!$A$2:$A$122,J1632,FALSE)*POISSON(Helper!$B$2:$B$122,K1632,FALSE)*Helper!$C$2:$C$122))</f>
        <v/>
      </c>
      <c r="R1632" s="31">
        <f>IF(OR(J1632="",K1632=""),"",SUMPRODUCT(POISSON(Helper!$A$2:$A$122,J1632,FALSE)*POISSON(Helper!$B$2:$B$122,K1632,FALSE)*Helper!$D$2:$D$122))</f>
        <v/>
      </c>
      <c r="S1632" s="31">
        <f>IF(Q1632="","",1-Q1632-R1632)</f>
        <v/>
      </c>
      <c r="T1632" s="33">
        <f>IF(Q1632="","",3*Q1632+R1632)</f>
        <v/>
      </c>
      <c r="U1632" s="33">
        <f>IF(Q1632="","",3*S1632+R1632)</f>
        <v/>
      </c>
      <c r="V1632" s="24">
        <f>IF(OR(H1632="",I1632=""),"",IF(H1632&gt;I1632,3,IF(H1632=I1632,1,0)))</f>
        <v/>
      </c>
      <c r="W1632" s="24">
        <f>IF(OR(H1632="",I1632=""),"",IF(I1632&gt;H1632,3,IF(H1632=I1632,1,0)))</f>
        <v/>
      </c>
      <c r="X1632" s="24">
        <f>IF(OR(H1632="",I1632=""),0,1)</f>
        <v/>
      </c>
      <c r="Y1632" s="24" t="n"/>
    </row>
    <row r="1633">
      <c r="A1633" s="24" t="inlineStr">
        <is>
          <t>E3-Rochdale-Accringt</t>
        </is>
      </c>
      <c r="B1633" s="24" t="inlineStr">
        <is>
          <t>E3</t>
        </is>
      </c>
      <c r="C1633" s="24" t="inlineStr">
        <is>
          <t>League Two</t>
        </is>
      </c>
      <c r="D1633" s="24" t="n">
        <v>13</v>
      </c>
      <c r="E1633" s="29" t="n">
        <v>46319.625</v>
      </c>
      <c r="F1633" s="24" t="inlineStr">
        <is>
          <t>Rochdale</t>
        </is>
      </c>
      <c r="G1633" s="24" t="inlineStr">
        <is>
          <t>Accrington</t>
        </is>
      </c>
      <c r="H1633" s="37" t="n"/>
      <c r="I1633" s="37" t="n"/>
      <c r="J1633" s="37" t="n"/>
      <c r="K1633" s="37" t="n"/>
      <c r="L1633" s="31" t="n">
        <v>0.4565609609306531</v>
      </c>
      <c r="M1633" s="31" t="n">
        <v>0.2789802434147703</v>
      </c>
      <c r="N1633" s="31" t="n">
        <v>0.2644587956545766</v>
      </c>
      <c r="O1633" s="33">
        <f>3*L1633+M1633</f>
        <v/>
      </c>
      <c r="P1633" s="33">
        <f>3*N1633+M1633</f>
        <v/>
      </c>
      <c r="Q1633" s="31">
        <f>IF(OR(J1633="",K1633=""),"",SUMPRODUCT(POISSON(Helper!$A$2:$A$122,J1633,FALSE)*POISSON(Helper!$B$2:$B$122,K1633,FALSE)*Helper!$C$2:$C$122))</f>
        <v/>
      </c>
      <c r="R1633" s="31">
        <f>IF(OR(J1633="",K1633=""),"",SUMPRODUCT(POISSON(Helper!$A$2:$A$122,J1633,FALSE)*POISSON(Helper!$B$2:$B$122,K1633,FALSE)*Helper!$D$2:$D$122))</f>
        <v/>
      </c>
      <c r="S1633" s="31">
        <f>IF(Q1633="","",1-Q1633-R1633)</f>
        <v/>
      </c>
      <c r="T1633" s="33">
        <f>IF(Q1633="","",3*Q1633+R1633)</f>
        <v/>
      </c>
      <c r="U1633" s="33">
        <f>IF(Q1633="","",3*S1633+R1633)</f>
        <v/>
      </c>
      <c r="V1633" s="24">
        <f>IF(OR(H1633="",I1633=""),"",IF(H1633&gt;I1633,3,IF(H1633=I1633,1,0)))</f>
        <v/>
      </c>
      <c r="W1633" s="24">
        <f>IF(OR(H1633="",I1633=""),"",IF(I1633&gt;H1633,3,IF(H1633=I1633,1,0)))</f>
        <v/>
      </c>
      <c r="X1633" s="24">
        <f>IF(OR(H1633="",I1633=""),0,1)</f>
        <v/>
      </c>
      <c r="Y1633" s="24" t="n"/>
    </row>
    <row r="1634">
      <c r="A1634" s="24" t="inlineStr">
        <is>
          <t>E3-Rotherha-Shrewsbu</t>
        </is>
      </c>
      <c r="B1634" s="24" t="inlineStr">
        <is>
          <t>E3</t>
        </is>
      </c>
      <c r="C1634" s="24" t="inlineStr">
        <is>
          <t>League Two</t>
        </is>
      </c>
      <c r="D1634" s="24" t="n">
        <v>13</v>
      </c>
      <c r="E1634" s="29" t="n">
        <v>46319.625</v>
      </c>
      <c r="F1634" s="24" t="inlineStr">
        <is>
          <t>Rotherham</t>
        </is>
      </c>
      <c r="G1634" s="24" t="inlineStr">
        <is>
          <t>Shrewsbury</t>
        </is>
      </c>
      <c r="H1634" s="37" t="n"/>
      <c r="I1634" s="37" t="n"/>
      <c r="J1634" s="37" t="n"/>
      <c r="K1634" s="37" t="n"/>
      <c r="L1634" s="31" t="n">
        <v>0.4622811601034366</v>
      </c>
      <c r="M1634" s="31" t="n">
        <v>0.2779382984605893</v>
      </c>
      <c r="N1634" s="31" t="n">
        <v>0.2597805414359741</v>
      </c>
      <c r="O1634" s="33">
        <f>3*L1634+M1634</f>
        <v/>
      </c>
      <c r="P1634" s="33">
        <f>3*N1634+M1634</f>
        <v/>
      </c>
      <c r="Q1634" s="31">
        <f>IF(OR(J1634="",K1634=""),"",SUMPRODUCT(POISSON(Helper!$A$2:$A$122,J1634,FALSE)*POISSON(Helper!$B$2:$B$122,K1634,FALSE)*Helper!$C$2:$C$122))</f>
        <v/>
      </c>
      <c r="R1634" s="31">
        <f>IF(OR(J1634="",K1634=""),"",SUMPRODUCT(POISSON(Helper!$A$2:$A$122,J1634,FALSE)*POISSON(Helper!$B$2:$B$122,K1634,FALSE)*Helper!$D$2:$D$122))</f>
        <v/>
      </c>
      <c r="S1634" s="31">
        <f>IF(Q1634="","",1-Q1634-R1634)</f>
        <v/>
      </c>
      <c r="T1634" s="33">
        <f>IF(Q1634="","",3*Q1634+R1634)</f>
        <v/>
      </c>
      <c r="U1634" s="33">
        <f>IF(Q1634="","",3*S1634+R1634)</f>
        <v/>
      </c>
      <c r="V1634" s="24">
        <f>IF(OR(H1634="",I1634=""),"",IF(H1634&gt;I1634,3,IF(H1634=I1634,1,0)))</f>
        <v/>
      </c>
      <c r="W1634" s="24">
        <f>IF(OR(H1634="",I1634=""),"",IF(I1634&gt;H1634,3,IF(H1634=I1634,1,0)))</f>
        <v/>
      </c>
      <c r="X1634" s="24">
        <f>IF(OR(H1634="",I1634=""),0,1)</f>
        <v/>
      </c>
      <c r="Y1634" s="24" t="n"/>
    </row>
    <row r="1635">
      <c r="A1635" s="24" t="inlineStr">
        <is>
          <t>E3-York-PortVale</t>
        </is>
      </c>
      <c r="B1635" s="24" t="inlineStr">
        <is>
          <t>E3</t>
        </is>
      </c>
      <c r="C1635" s="24" t="inlineStr">
        <is>
          <t>League Two</t>
        </is>
      </c>
      <c r="D1635" s="24" t="n">
        <v>13</v>
      </c>
      <c r="E1635" s="29" t="n">
        <v>46319.625</v>
      </c>
      <c r="F1635" s="24" t="inlineStr">
        <is>
          <t>York</t>
        </is>
      </c>
      <c r="G1635" s="24" t="inlineStr">
        <is>
          <t>Port Vale</t>
        </is>
      </c>
      <c r="H1635" s="37" t="n"/>
      <c r="I1635" s="37" t="n"/>
      <c r="J1635" s="37" t="n"/>
      <c r="K1635" s="37" t="n"/>
      <c r="L1635" s="31" t="n">
        <v>0.3983160744692394</v>
      </c>
      <c r="M1635" s="31" t="n">
        <v>0.2865729770282668</v>
      </c>
      <c r="N1635" s="31" t="n">
        <v>0.3151109485024938</v>
      </c>
      <c r="O1635" s="33">
        <f>3*L1635+M1635</f>
        <v/>
      </c>
      <c r="P1635" s="33">
        <f>3*N1635+M1635</f>
        <v/>
      </c>
      <c r="Q1635" s="31">
        <f>IF(OR(J1635="",K1635=""),"",SUMPRODUCT(POISSON(Helper!$A$2:$A$122,J1635,FALSE)*POISSON(Helper!$B$2:$B$122,K1635,FALSE)*Helper!$C$2:$C$122))</f>
        <v/>
      </c>
      <c r="R1635" s="31">
        <f>IF(OR(J1635="",K1635=""),"",SUMPRODUCT(POISSON(Helper!$A$2:$A$122,J1635,FALSE)*POISSON(Helper!$B$2:$B$122,K1635,FALSE)*Helper!$D$2:$D$122))</f>
        <v/>
      </c>
      <c r="S1635" s="31">
        <f>IF(Q1635="","",1-Q1635-R1635)</f>
        <v/>
      </c>
      <c r="T1635" s="33">
        <f>IF(Q1635="","",3*Q1635+R1635)</f>
        <v/>
      </c>
      <c r="U1635" s="33">
        <f>IF(Q1635="","",3*S1635+R1635)</f>
        <v/>
      </c>
      <c r="V1635" s="24">
        <f>IF(OR(H1635="",I1635=""),"",IF(H1635&gt;I1635,3,IF(H1635=I1635,1,0)))</f>
        <v/>
      </c>
      <c r="W1635" s="24">
        <f>IF(OR(H1635="",I1635=""),"",IF(I1635&gt;H1635,3,IF(H1635=I1635,1,0)))</f>
        <v/>
      </c>
      <c r="X1635" s="24">
        <f>IF(OR(H1635="",I1635=""),0,1)</f>
        <v/>
      </c>
      <c r="Y1635" s="24" t="n"/>
    </row>
    <row r="1636">
      <c r="A1636" s="24" t="inlineStr">
        <is>
          <t>E3-Walsall-Salford</t>
        </is>
      </c>
      <c r="B1636" s="24" t="inlineStr">
        <is>
          <t>E3</t>
        </is>
      </c>
      <c r="C1636" s="24" t="inlineStr">
        <is>
          <t>League Two</t>
        </is>
      </c>
      <c r="D1636" s="24" t="n">
        <v>13</v>
      </c>
      <c r="E1636" s="29" t="n">
        <v>46321.83333333334</v>
      </c>
      <c r="F1636" s="24" t="inlineStr">
        <is>
          <t>Walsall</t>
        </is>
      </c>
      <c r="G1636" s="24" t="inlineStr">
        <is>
          <t>Salford</t>
        </is>
      </c>
      <c r="H1636" s="37" t="n"/>
      <c r="I1636" s="37" t="n"/>
      <c r="J1636" s="37" t="n"/>
      <c r="K1636" s="37" t="n"/>
      <c r="L1636" s="31" t="n">
        <v>0.3186352327915347</v>
      </c>
      <c r="M1636" s="31" t="n">
        <v>0.2868681086790962</v>
      </c>
      <c r="N1636" s="31" t="n">
        <v>0.3944966585293691</v>
      </c>
      <c r="O1636" s="33">
        <f>3*L1636+M1636</f>
        <v/>
      </c>
      <c r="P1636" s="33">
        <f>3*N1636+M1636</f>
        <v/>
      </c>
      <c r="Q1636" s="31">
        <f>IF(OR(J1636="",K1636=""),"",SUMPRODUCT(POISSON(Helper!$A$2:$A$122,J1636,FALSE)*POISSON(Helper!$B$2:$B$122,K1636,FALSE)*Helper!$C$2:$C$122))</f>
        <v/>
      </c>
      <c r="R1636" s="31">
        <f>IF(OR(J1636="",K1636=""),"",SUMPRODUCT(POISSON(Helper!$A$2:$A$122,J1636,FALSE)*POISSON(Helper!$B$2:$B$122,K1636,FALSE)*Helper!$D$2:$D$122))</f>
        <v/>
      </c>
      <c r="S1636" s="31">
        <f>IF(Q1636="","",1-Q1636-R1636)</f>
        <v/>
      </c>
      <c r="T1636" s="33">
        <f>IF(Q1636="","",3*Q1636+R1636)</f>
        <v/>
      </c>
      <c r="U1636" s="33">
        <f>IF(Q1636="","",3*S1636+R1636)</f>
        <v/>
      </c>
      <c r="V1636" s="24">
        <f>IF(OR(H1636="",I1636=""),"",IF(H1636&gt;I1636,3,IF(H1636=I1636,1,0)))</f>
        <v/>
      </c>
      <c r="W1636" s="24">
        <f>IF(OR(H1636="",I1636=""),"",IF(I1636&gt;H1636,3,IF(H1636=I1636,1,0)))</f>
        <v/>
      </c>
      <c r="X1636" s="24">
        <f>IF(OR(H1636="",I1636=""),0,1)</f>
        <v/>
      </c>
      <c r="Y1636" s="24" t="n"/>
    </row>
    <row r="1637">
      <c r="A1637" s="24" t="inlineStr">
        <is>
          <t>E3-Barnet-York</t>
        </is>
      </c>
      <c r="B1637" s="24" t="inlineStr">
        <is>
          <t>E3</t>
        </is>
      </c>
      <c r="C1637" s="24" t="inlineStr">
        <is>
          <t>League Two</t>
        </is>
      </c>
      <c r="D1637" s="24" t="n">
        <v>9</v>
      </c>
      <c r="E1637" s="29" t="n">
        <v>46322.82291666666</v>
      </c>
      <c r="F1637" s="24" t="inlineStr">
        <is>
          <t>Barnet</t>
        </is>
      </c>
      <c r="G1637" s="24" t="inlineStr">
        <is>
          <t>York</t>
        </is>
      </c>
      <c r="H1637" s="37" t="n"/>
      <c r="I1637" s="37" t="n"/>
      <c r="J1637" s="37" t="n"/>
      <c r="K1637" s="37" t="n"/>
      <c r="L1637" s="31" t="n">
        <v>0.4269939590012573</v>
      </c>
      <c r="M1637" s="31" t="n">
        <v>0.2835403898599034</v>
      </c>
      <c r="N1637" s="31" t="n">
        <v>0.2894656511388393</v>
      </c>
      <c r="O1637" s="33">
        <f>3*L1637+M1637</f>
        <v/>
      </c>
      <c r="P1637" s="33">
        <f>3*N1637+M1637</f>
        <v/>
      </c>
      <c r="Q1637" s="31">
        <f>IF(OR(J1637="",K1637=""),"",SUMPRODUCT(POISSON(Helper!$A$2:$A$122,J1637,FALSE)*POISSON(Helper!$B$2:$B$122,K1637,FALSE)*Helper!$C$2:$C$122))</f>
        <v/>
      </c>
      <c r="R1637" s="31">
        <f>IF(OR(J1637="",K1637=""),"",SUMPRODUCT(POISSON(Helper!$A$2:$A$122,J1637,FALSE)*POISSON(Helper!$B$2:$B$122,K1637,FALSE)*Helper!$D$2:$D$122))</f>
        <v/>
      </c>
      <c r="S1637" s="31">
        <f>IF(Q1637="","",1-Q1637-R1637)</f>
        <v/>
      </c>
      <c r="T1637" s="33">
        <f>IF(Q1637="","",3*Q1637+R1637)</f>
        <v/>
      </c>
      <c r="U1637" s="33">
        <f>IF(Q1637="","",3*S1637+R1637)</f>
        <v/>
      </c>
      <c r="V1637" s="24">
        <f>IF(OR(H1637="",I1637=""),"",IF(H1637&gt;I1637,3,IF(H1637=I1637,1,0)))</f>
        <v/>
      </c>
      <c r="W1637" s="24">
        <f>IF(OR(H1637="",I1637=""),"",IF(I1637&gt;H1637,3,IF(H1637=I1637,1,0)))</f>
        <v/>
      </c>
      <c r="X1637" s="24">
        <f>IF(OR(H1637="",I1637=""),0,1)</f>
        <v/>
      </c>
      <c r="Y1637" s="24" t="n"/>
    </row>
    <row r="1638">
      <c r="A1638" s="24" t="inlineStr">
        <is>
          <t>E3-Newport-Chesterf</t>
        </is>
      </c>
      <c r="B1638" s="24" t="inlineStr">
        <is>
          <t>E3</t>
        </is>
      </c>
      <c r="C1638" s="24" t="inlineStr">
        <is>
          <t>League Two</t>
        </is>
      </c>
      <c r="D1638" s="24" t="n">
        <v>14</v>
      </c>
      <c r="E1638" s="29" t="n">
        <v>46325.82291666666</v>
      </c>
      <c r="F1638" s="24" t="inlineStr">
        <is>
          <t>Newport</t>
        </is>
      </c>
      <c r="G1638" s="24" t="inlineStr">
        <is>
          <t>Chesterfield</t>
        </is>
      </c>
      <c r="H1638" s="37" t="n"/>
      <c r="I1638" s="37" t="n"/>
      <c r="J1638" s="37" t="n"/>
      <c r="K1638" s="37" t="n"/>
      <c r="L1638" s="31" t="n">
        <v>0.2864895113571193</v>
      </c>
      <c r="M1638" s="31" t="n">
        <v>0.2830836851298625</v>
      </c>
      <c r="N1638" s="31" t="n">
        <v>0.4304268035130182</v>
      </c>
      <c r="O1638" s="33">
        <f>3*L1638+M1638</f>
        <v/>
      </c>
      <c r="P1638" s="33">
        <f>3*N1638+M1638</f>
        <v/>
      </c>
      <c r="Q1638" s="31">
        <f>IF(OR(J1638="",K1638=""),"",SUMPRODUCT(POISSON(Helper!$A$2:$A$122,J1638,FALSE)*POISSON(Helper!$B$2:$B$122,K1638,FALSE)*Helper!$C$2:$C$122))</f>
        <v/>
      </c>
      <c r="R1638" s="31">
        <f>IF(OR(J1638="",K1638=""),"",SUMPRODUCT(POISSON(Helper!$A$2:$A$122,J1638,FALSE)*POISSON(Helper!$B$2:$B$122,K1638,FALSE)*Helper!$D$2:$D$122))</f>
        <v/>
      </c>
      <c r="S1638" s="31">
        <f>IF(Q1638="","",1-Q1638-R1638)</f>
        <v/>
      </c>
      <c r="T1638" s="33">
        <f>IF(Q1638="","",3*Q1638+R1638)</f>
        <v/>
      </c>
      <c r="U1638" s="33">
        <f>IF(Q1638="","",3*S1638+R1638)</f>
        <v/>
      </c>
      <c r="V1638" s="24">
        <f>IF(OR(H1638="",I1638=""),"",IF(H1638&gt;I1638,3,IF(H1638=I1638,1,0)))</f>
        <v/>
      </c>
      <c r="W1638" s="24">
        <f>IF(OR(H1638="",I1638=""),"",IF(I1638&gt;H1638,3,IF(H1638=I1638,1,0)))</f>
        <v/>
      </c>
      <c r="X1638" s="24">
        <f>IF(OR(H1638="",I1638=""),0,1)</f>
        <v/>
      </c>
      <c r="Y1638" s="24" t="n"/>
    </row>
    <row r="1639">
      <c r="A1639" s="24" t="inlineStr">
        <is>
          <t>E3-Grimsby-York</t>
        </is>
      </c>
      <c r="B1639" s="24" t="inlineStr">
        <is>
          <t>E3</t>
        </is>
      </c>
      <c r="C1639" s="24" t="inlineStr">
        <is>
          <t>League Two</t>
        </is>
      </c>
      <c r="D1639" s="24" t="n">
        <v>14</v>
      </c>
      <c r="E1639" s="29" t="n">
        <v>46326.52083333334</v>
      </c>
      <c r="F1639" s="24" t="inlineStr">
        <is>
          <t>Grimsby</t>
        </is>
      </c>
      <c r="G1639" s="24" t="inlineStr">
        <is>
          <t>York</t>
        </is>
      </c>
      <c r="H1639" s="37" t="n"/>
      <c r="I1639" s="37" t="n"/>
      <c r="J1639" s="37" t="n"/>
      <c r="K1639" s="37" t="n"/>
      <c r="L1639" s="31" t="n">
        <v>0.4190282702409056</v>
      </c>
      <c r="M1639" s="31" t="n">
        <v>0.2845242959597108</v>
      </c>
      <c r="N1639" s="31" t="n">
        <v>0.2964474337993835</v>
      </c>
      <c r="O1639" s="33">
        <f>3*L1639+M1639</f>
        <v/>
      </c>
      <c r="P1639" s="33">
        <f>3*N1639+M1639</f>
        <v/>
      </c>
      <c r="Q1639" s="31">
        <f>IF(OR(J1639="",K1639=""),"",SUMPRODUCT(POISSON(Helper!$A$2:$A$122,J1639,FALSE)*POISSON(Helper!$B$2:$B$122,K1639,FALSE)*Helper!$C$2:$C$122))</f>
        <v/>
      </c>
      <c r="R1639" s="31">
        <f>IF(OR(J1639="",K1639=""),"",SUMPRODUCT(POISSON(Helper!$A$2:$A$122,J1639,FALSE)*POISSON(Helper!$B$2:$B$122,K1639,FALSE)*Helper!$D$2:$D$122))</f>
        <v/>
      </c>
      <c r="S1639" s="31">
        <f>IF(Q1639="","",1-Q1639-R1639)</f>
        <v/>
      </c>
      <c r="T1639" s="33">
        <f>IF(Q1639="","",3*Q1639+R1639)</f>
        <v/>
      </c>
      <c r="U1639" s="33">
        <f>IF(Q1639="","",3*S1639+R1639)</f>
        <v/>
      </c>
      <c r="V1639" s="24">
        <f>IF(OR(H1639="",I1639=""),"",IF(H1639&gt;I1639,3,IF(H1639=I1639,1,0)))</f>
        <v/>
      </c>
      <c r="W1639" s="24">
        <f>IF(OR(H1639="",I1639=""),"",IF(I1639&gt;H1639,3,IF(H1639=I1639,1,0)))</f>
        <v/>
      </c>
      <c r="X1639" s="24">
        <f>IF(OR(H1639="",I1639=""),0,1)</f>
        <v/>
      </c>
      <c r="Y1639" s="24" t="n"/>
    </row>
    <row r="1640">
      <c r="A1640" s="24" t="inlineStr">
        <is>
          <t>E3-PortVale-Rochdale</t>
        </is>
      </c>
      <c r="B1640" s="24" t="inlineStr">
        <is>
          <t>E3</t>
        </is>
      </c>
      <c r="C1640" s="24" t="inlineStr">
        <is>
          <t>League Two</t>
        </is>
      </c>
      <c r="D1640" s="24" t="n">
        <v>14</v>
      </c>
      <c r="E1640" s="29" t="n">
        <v>46326.52083333334</v>
      </c>
      <c r="F1640" s="24" t="inlineStr">
        <is>
          <t>Port Vale</t>
        </is>
      </c>
      <c r="G1640" s="24" t="inlineStr">
        <is>
          <t>Rochdale</t>
        </is>
      </c>
      <c r="H1640" s="37" t="n"/>
      <c r="I1640" s="37" t="n"/>
      <c r="J1640" s="37" t="n"/>
      <c r="K1640" s="37" t="n"/>
      <c r="L1640" s="31" t="n">
        <v>0.46621798867719</v>
      </c>
      <c r="M1640" s="31" t="n">
        <v>0.2771919918885688</v>
      </c>
      <c r="N1640" s="31" t="n">
        <v>0.2565900194342412</v>
      </c>
      <c r="O1640" s="33">
        <f>3*L1640+M1640</f>
        <v/>
      </c>
      <c r="P1640" s="33">
        <f>3*N1640+M1640</f>
        <v/>
      </c>
      <c r="Q1640" s="31">
        <f>IF(OR(J1640="",K1640=""),"",SUMPRODUCT(POISSON(Helper!$A$2:$A$122,J1640,FALSE)*POISSON(Helper!$B$2:$B$122,K1640,FALSE)*Helper!$C$2:$C$122))</f>
        <v/>
      </c>
      <c r="R1640" s="31">
        <f>IF(OR(J1640="",K1640=""),"",SUMPRODUCT(POISSON(Helper!$A$2:$A$122,J1640,FALSE)*POISSON(Helper!$B$2:$B$122,K1640,FALSE)*Helper!$D$2:$D$122))</f>
        <v/>
      </c>
      <c r="S1640" s="31">
        <f>IF(Q1640="","",1-Q1640-R1640)</f>
        <v/>
      </c>
      <c r="T1640" s="33">
        <f>IF(Q1640="","",3*Q1640+R1640)</f>
        <v/>
      </c>
      <c r="U1640" s="33">
        <f>IF(Q1640="","",3*S1640+R1640)</f>
        <v/>
      </c>
      <c r="V1640" s="24">
        <f>IF(OR(H1640="",I1640=""),"",IF(H1640&gt;I1640,3,IF(H1640=I1640,1,0)))</f>
        <v/>
      </c>
      <c r="W1640" s="24">
        <f>IF(OR(H1640="",I1640=""),"",IF(I1640&gt;H1640,3,IF(H1640=I1640,1,0)))</f>
        <v/>
      </c>
      <c r="X1640" s="24">
        <f>IF(OR(H1640="",I1640=""),0,1)</f>
        <v/>
      </c>
      <c r="Y1640" s="24" t="n"/>
    </row>
    <row r="1641">
      <c r="A1641" s="24" t="inlineStr">
        <is>
          <t>E3-Accringt-Northamp</t>
        </is>
      </c>
      <c r="B1641" s="24" t="inlineStr">
        <is>
          <t>E3</t>
        </is>
      </c>
      <c r="C1641" s="24" t="inlineStr">
        <is>
          <t>League Two</t>
        </is>
      </c>
      <c r="D1641" s="24" t="n">
        <v>14</v>
      </c>
      <c r="E1641" s="29" t="n">
        <v>46326.625</v>
      </c>
      <c r="F1641" s="24" t="inlineStr">
        <is>
          <t>Accrington</t>
        </is>
      </c>
      <c r="G1641" s="24" t="inlineStr">
        <is>
          <t>Northampton</t>
        </is>
      </c>
      <c r="H1641" s="37" t="n"/>
      <c r="I1641" s="37" t="n"/>
      <c r="J1641" s="37" t="n"/>
      <c r="K1641" s="37" t="n"/>
      <c r="L1641" s="31" t="n">
        <v>0.346927208338113</v>
      </c>
      <c r="M1641" s="31" t="n">
        <v>0.2882404176624027</v>
      </c>
      <c r="N1641" s="31" t="n">
        <v>0.3648323739994844</v>
      </c>
      <c r="O1641" s="33">
        <f>3*L1641+M1641</f>
        <v/>
      </c>
      <c r="P1641" s="33">
        <f>3*N1641+M1641</f>
        <v/>
      </c>
      <c r="Q1641" s="31">
        <f>IF(OR(J1641="",K1641=""),"",SUMPRODUCT(POISSON(Helper!$A$2:$A$122,J1641,FALSE)*POISSON(Helper!$B$2:$B$122,K1641,FALSE)*Helper!$C$2:$C$122))</f>
        <v/>
      </c>
      <c r="R1641" s="31">
        <f>IF(OR(J1641="",K1641=""),"",SUMPRODUCT(POISSON(Helper!$A$2:$A$122,J1641,FALSE)*POISSON(Helper!$B$2:$B$122,K1641,FALSE)*Helper!$D$2:$D$122))</f>
        <v/>
      </c>
      <c r="S1641" s="31">
        <f>IF(Q1641="","",1-Q1641-R1641)</f>
        <v/>
      </c>
      <c r="T1641" s="33">
        <f>IF(Q1641="","",3*Q1641+R1641)</f>
        <v/>
      </c>
      <c r="U1641" s="33">
        <f>IF(Q1641="","",3*S1641+R1641)</f>
        <v/>
      </c>
      <c r="V1641" s="24">
        <f>IF(OR(H1641="",I1641=""),"",IF(H1641&gt;I1641,3,IF(H1641=I1641,1,0)))</f>
        <v/>
      </c>
      <c r="W1641" s="24">
        <f>IF(OR(H1641="",I1641=""),"",IF(I1641&gt;H1641,3,IF(H1641=I1641,1,0)))</f>
        <v/>
      </c>
      <c r="X1641" s="24">
        <f>IF(OR(H1641="",I1641=""),0,1)</f>
        <v/>
      </c>
      <c r="Y1641" s="24" t="n"/>
    </row>
    <row r="1642">
      <c r="A1642" s="24" t="inlineStr">
        <is>
          <t>E3-Colchest-Walsall</t>
        </is>
      </c>
      <c r="B1642" s="24" t="inlineStr">
        <is>
          <t>E3</t>
        </is>
      </c>
      <c r="C1642" s="24" t="inlineStr">
        <is>
          <t>League Two</t>
        </is>
      </c>
      <c r="D1642" s="24" t="n">
        <v>14</v>
      </c>
      <c r="E1642" s="29" t="n">
        <v>46326.625</v>
      </c>
      <c r="F1642" s="24" t="inlineStr">
        <is>
          <t>Colchester</t>
        </is>
      </c>
      <c r="G1642" s="24" t="inlineStr">
        <is>
          <t>Walsall</t>
        </is>
      </c>
      <c r="H1642" s="37" t="n"/>
      <c r="I1642" s="37" t="n"/>
      <c r="J1642" s="37" t="n"/>
      <c r="K1642" s="37" t="n"/>
      <c r="L1642" s="31" t="n">
        <v>0.4038100177441443</v>
      </c>
      <c r="M1642" s="31" t="n">
        <v>0.2861027186094836</v>
      </c>
      <c r="N1642" s="31" t="n">
        <v>0.3100872636463722</v>
      </c>
      <c r="O1642" s="33">
        <f>3*L1642+M1642</f>
        <v/>
      </c>
      <c r="P1642" s="33">
        <f>3*N1642+M1642</f>
        <v/>
      </c>
      <c r="Q1642" s="31">
        <f>IF(OR(J1642="",K1642=""),"",SUMPRODUCT(POISSON(Helper!$A$2:$A$122,J1642,FALSE)*POISSON(Helper!$B$2:$B$122,K1642,FALSE)*Helper!$C$2:$C$122))</f>
        <v/>
      </c>
      <c r="R1642" s="31">
        <f>IF(OR(J1642="",K1642=""),"",SUMPRODUCT(POISSON(Helper!$A$2:$A$122,J1642,FALSE)*POISSON(Helper!$B$2:$B$122,K1642,FALSE)*Helper!$D$2:$D$122))</f>
        <v/>
      </c>
      <c r="S1642" s="31">
        <f>IF(Q1642="","",1-Q1642-R1642)</f>
        <v/>
      </c>
      <c r="T1642" s="33">
        <f>IF(Q1642="","",3*Q1642+R1642)</f>
        <v/>
      </c>
      <c r="U1642" s="33">
        <f>IF(Q1642="","",3*S1642+R1642)</f>
        <v/>
      </c>
      <c r="V1642" s="24">
        <f>IF(OR(H1642="",I1642=""),"",IF(H1642&gt;I1642,3,IF(H1642=I1642,1,0)))</f>
        <v/>
      </c>
      <c r="W1642" s="24">
        <f>IF(OR(H1642="",I1642=""),"",IF(I1642&gt;H1642,3,IF(H1642=I1642,1,0)))</f>
        <v/>
      </c>
      <c r="X1642" s="24">
        <f>IF(OR(H1642="",I1642=""),0,1)</f>
        <v/>
      </c>
      <c r="Y1642" s="24" t="n"/>
    </row>
    <row r="1643">
      <c r="A1643" s="24" t="inlineStr">
        <is>
          <t>E3-Crewe-Barnet</t>
        </is>
      </c>
      <c r="B1643" s="24" t="inlineStr">
        <is>
          <t>E3</t>
        </is>
      </c>
      <c r="C1643" s="24" t="inlineStr">
        <is>
          <t>League Two</t>
        </is>
      </c>
      <c r="D1643" s="24" t="n">
        <v>14</v>
      </c>
      <c r="E1643" s="29" t="n">
        <v>46326.625</v>
      </c>
      <c r="F1643" s="24" t="inlineStr">
        <is>
          <t>Crewe</t>
        </is>
      </c>
      <c r="G1643" s="24" t="inlineStr">
        <is>
          <t>Barnet</t>
        </is>
      </c>
      <c r="H1643" s="37" t="n"/>
      <c r="I1643" s="37" t="n"/>
      <c r="J1643" s="37" t="n"/>
      <c r="K1643" s="37" t="n"/>
      <c r="L1643" s="31" t="n">
        <v>0.3560491031232407</v>
      </c>
      <c r="M1643" s="31" t="n">
        <v>0.2883212958684443</v>
      </c>
      <c r="N1643" s="31" t="n">
        <v>0.355629601008315</v>
      </c>
      <c r="O1643" s="33">
        <f>3*L1643+M1643</f>
        <v/>
      </c>
      <c r="P1643" s="33">
        <f>3*N1643+M1643</f>
        <v/>
      </c>
      <c r="Q1643" s="31">
        <f>IF(OR(J1643="",K1643=""),"",SUMPRODUCT(POISSON(Helper!$A$2:$A$122,J1643,FALSE)*POISSON(Helper!$B$2:$B$122,K1643,FALSE)*Helper!$C$2:$C$122))</f>
        <v/>
      </c>
      <c r="R1643" s="31">
        <f>IF(OR(J1643="",K1643=""),"",SUMPRODUCT(POISSON(Helper!$A$2:$A$122,J1643,FALSE)*POISSON(Helper!$B$2:$B$122,K1643,FALSE)*Helper!$D$2:$D$122))</f>
        <v/>
      </c>
      <c r="S1643" s="31">
        <f>IF(Q1643="","",1-Q1643-R1643)</f>
        <v/>
      </c>
      <c r="T1643" s="33">
        <f>IF(Q1643="","",3*Q1643+R1643)</f>
        <v/>
      </c>
      <c r="U1643" s="33">
        <f>IF(Q1643="","",3*S1643+R1643)</f>
        <v/>
      </c>
      <c r="V1643" s="24">
        <f>IF(OR(H1643="",I1643=""),"",IF(H1643&gt;I1643,3,IF(H1643=I1643,1,0)))</f>
        <v/>
      </c>
      <c r="W1643" s="24">
        <f>IF(OR(H1643="",I1643=""),"",IF(I1643&gt;H1643,3,IF(H1643=I1643,1,0)))</f>
        <v/>
      </c>
      <c r="X1643" s="24">
        <f>IF(OR(H1643="",I1643=""),0,1)</f>
        <v/>
      </c>
      <c r="Y1643" s="24" t="n"/>
    </row>
    <row r="1644">
      <c r="A1644" s="24" t="inlineStr">
        <is>
          <t>E3-Fleetwoo-BristolR</t>
        </is>
      </c>
      <c r="B1644" s="24" t="inlineStr">
        <is>
          <t>E3</t>
        </is>
      </c>
      <c r="C1644" s="24" t="inlineStr">
        <is>
          <t>League Two</t>
        </is>
      </c>
      <c r="D1644" s="24" t="n">
        <v>14</v>
      </c>
      <c r="E1644" s="29" t="n">
        <v>46326.625</v>
      </c>
      <c r="F1644" s="24" t="inlineStr">
        <is>
          <t>Fleetwood</t>
        </is>
      </c>
      <c r="G1644" s="24" t="inlineStr">
        <is>
          <t>Bristol Rovers</t>
        </is>
      </c>
      <c r="H1644" s="37" t="n"/>
      <c r="I1644" s="37" t="n"/>
      <c r="J1644" s="37" t="n"/>
      <c r="K1644" s="37" t="n"/>
      <c r="L1644" s="31" t="n">
        <v>0.3198734775711759</v>
      </c>
      <c r="M1644" s="31" t="n">
        <v>0.2869650721799068</v>
      </c>
      <c r="N1644" s="31" t="n">
        <v>0.3931614502489173</v>
      </c>
      <c r="O1644" s="33">
        <f>3*L1644+M1644</f>
        <v/>
      </c>
      <c r="P1644" s="33">
        <f>3*N1644+M1644</f>
        <v/>
      </c>
      <c r="Q1644" s="31">
        <f>IF(OR(J1644="",K1644=""),"",SUMPRODUCT(POISSON(Helper!$A$2:$A$122,J1644,FALSE)*POISSON(Helper!$B$2:$B$122,K1644,FALSE)*Helper!$C$2:$C$122))</f>
        <v/>
      </c>
      <c r="R1644" s="31">
        <f>IF(OR(J1644="",K1644=""),"",SUMPRODUCT(POISSON(Helper!$A$2:$A$122,J1644,FALSE)*POISSON(Helper!$B$2:$B$122,K1644,FALSE)*Helper!$D$2:$D$122))</f>
        <v/>
      </c>
      <c r="S1644" s="31">
        <f>IF(Q1644="","",1-Q1644-R1644)</f>
        <v/>
      </c>
      <c r="T1644" s="33">
        <f>IF(Q1644="","",3*Q1644+R1644)</f>
        <v/>
      </c>
      <c r="U1644" s="33">
        <f>IF(Q1644="","",3*S1644+R1644)</f>
        <v/>
      </c>
      <c r="V1644" s="24">
        <f>IF(OR(H1644="",I1644=""),"",IF(H1644&gt;I1644,3,IF(H1644=I1644,1,0)))</f>
        <v/>
      </c>
      <c r="W1644" s="24">
        <f>IF(OR(H1644="",I1644=""),"",IF(I1644&gt;H1644,3,IF(H1644=I1644,1,0)))</f>
        <v/>
      </c>
      <c r="X1644" s="24">
        <f>IF(OR(H1644="",I1644=""),0,1)</f>
        <v/>
      </c>
      <c r="Y1644" s="24" t="n"/>
    </row>
    <row r="1645">
      <c r="A1645" s="24" t="inlineStr">
        <is>
          <t>E3-Oldham-Crawley</t>
        </is>
      </c>
      <c r="B1645" s="24" t="inlineStr">
        <is>
          <t>E3</t>
        </is>
      </c>
      <c r="C1645" s="24" t="inlineStr">
        <is>
          <t>League Two</t>
        </is>
      </c>
      <c r="D1645" s="24" t="n">
        <v>14</v>
      </c>
      <c r="E1645" s="29" t="n">
        <v>46326.625</v>
      </c>
      <c r="F1645" s="24" t="inlineStr">
        <is>
          <t>Oldham</t>
        </is>
      </c>
      <c r="G1645" s="24" t="inlineStr">
        <is>
          <t>Crawley</t>
        </is>
      </c>
      <c r="H1645" s="37" t="n"/>
      <c r="I1645" s="37" t="n"/>
      <c r="J1645" s="37" t="n"/>
      <c r="K1645" s="37" t="n"/>
      <c r="L1645" s="31" t="n">
        <v>0.4742456153005221</v>
      </c>
      <c r="M1645" s="31" t="n">
        <v>0.275597344248212</v>
      </c>
      <c r="N1645" s="31" t="n">
        <v>0.2501570404512659</v>
      </c>
      <c r="O1645" s="33">
        <f>3*L1645+M1645</f>
        <v/>
      </c>
      <c r="P1645" s="33">
        <f>3*N1645+M1645</f>
        <v/>
      </c>
      <c r="Q1645" s="31">
        <f>IF(OR(J1645="",K1645=""),"",SUMPRODUCT(POISSON(Helper!$A$2:$A$122,J1645,FALSE)*POISSON(Helper!$B$2:$B$122,K1645,FALSE)*Helper!$C$2:$C$122))</f>
        <v/>
      </c>
      <c r="R1645" s="31">
        <f>IF(OR(J1645="",K1645=""),"",SUMPRODUCT(POISSON(Helper!$A$2:$A$122,J1645,FALSE)*POISSON(Helper!$B$2:$B$122,K1645,FALSE)*Helper!$D$2:$D$122))</f>
        <v/>
      </c>
      <c r="S1645" s="31">
        <f>IF(Q1645="","",1-Q1645-R1645)</f>
        <v/>
      </c>
      <c r="T1645" s="33">
        <f>IF(Q1645="","",3*Q1645+R1645)</f>
        <v/>
      </c>
      <c r="U1645" s="33">
        <f>IF(Q1645="","",3*S1645+R1645)</f>
        <v/>
      </c>
      <c r="V1645" s="24">
        <f>IF(OR(H1645="",I1645=""),"",IF(H1645&gt;I1645,3,IF(H1645=I1645,1,0)))</f>
        <v/>
      </c>
      <c r="W1645" s="24">
        <f>IF(OR(H1645="",I1645=""),"",IF(I1645&gt;H1645,3,IF(H1645=I1645,1,0)))</f>
        <v/>
      </c>
      <c r="X1645" s="24">
        <f>IF(OR(H1645="",I1645=""),0,1)</f>
        <v/>
      </c>
      <c r="Y1645" s="24" t="n"/>
    </row>
    <row r="1646">
      <c r="A1646" s="24" t="inlineStr">
        <is>
          <t>E3-Salford-Exeter</t>
        </is>
      </c>
      <c r="B1646" s="24" t="inlineStr">
        <is>
          <t>E3</t>
        </is>
      </c>
      <c r="C1646" s="24" t="inlineStr">
        <is>
          <t>League Two</t>
        </is>
      </c>
      <c r="D1646" s="24" t="n">
        <v>14</v>
      </c>
      <c r="E1646" s="29" t="n">
        <v>46326.625</v>
      </c>
      <c r="F1646" s="24" t="inlineStr">
        <is>
          <t>Salford</t>
        </is>
      </c>
      <c r="G1646" s="24" t="inlineStr">
        <is>
          <t>Exeter</t>
        </is>
      </c>
      <c r="H1646" s="37" t="n"/>
      <c r="I1646" s="37" t="n"/>
      <c r="J1646" s="37" t="n"/>
      <c r="K1646" s="37" t="n"/>
      <c r="L1646" s="31" t="n">
        <v>0.5417924728595847</v>
      </c>
      <c r="M1646" s="31" t="n">
        <v>0.2585090847921513</v>
      </c>
      <c r="N1646" s="31" t="n">
        <v>0.1996984423482641</v>
      </c>
      <c r="O1646" s="33">
        <f>3*L1646+M1646</f>
        <v/>
      </c>
      <c r="P1646" s="33">
        <f>3*N1646+M1646</f>
        <v/>
      </c>
      <c r="Q1646" s="31">
        <f>IF(OR(J1646="",K1646=""),"",SUMPRODUCT(POISSON(Helper!$A$2:$A$122,J1646,FALSE)*POISSON(Helper!$B$2:$B$122,K1646,FALSE)*Helper!$C$2:$C$122))</f>
        <v/>
      </c>
      <c r="R1646" s="31">
        <f>IF(OR(J1646="",K1646=""),"",SUMPRODUCT(POISSON(Helper!$A$2:$A$122,J1646,FALSE)*POISSON(Helper!$B$2:$B$122,K1646,FALSE)*Helper!$D$2:$D$122))</f>
        <v/>
      </c>
      <c r="S1646" s="31">
        <f>IF(Q1646="","",1-Q1646-R1646)</f>
        <v/>
      </c>
      <c r="T1646" s="33">
        <f>IF(Q1646="","",3*Q1646+R1646)</f>
        <v/>
      </c>
      <c r="U1646" s="33">
        <f>IF(Q1646="","",3*S1646+R1646)</f>
        <v/>
      </c>
      <c r="V1646" s="24">
        <f>IF(OR(H1646="",I1646=""),"",IF(H1646&gt;I1646,3,IF(H1646=I1646,1,0)))</f>
        <v/>
      </c>
      <c r="W1646" s="24">
        <f>IF(OR(H1646="",I1646=""),"",IF(I1646&gt;H1646,3,IF(H1646=I1646,1,0)))</f>
        <v/>
      </c>
      <c r="X1646" s="24">
        <f>IF(OR(H1646="",I1646=""),0,1)</f>
        <v/>
      </c>
      <c r="Y1646" s="24" t="n"/>
    </row>
    <row r="1647">
      <c r="A1647" s="24" t="inlineStr">
        <is>
          <t>E3-Shrewsbu-Gillingh</t>
        </is>
      </c>
      <c r="B1647" s="24" t="inlineStr">
        <is>
          <t>E3</t>
        </is>
      </c>
      <c r="C1647" s="24" t="inlineStr">
        <is>
          <t>League Two</t>
        </is>
      </c>
      <c r="D1647" s="24" t="n">
        <v>14</v>
      </c>
      <c r="E1647" s="29" t="n">
        <v>46326.625</v>
      </c>
      <c r="F1647" s="24" t="inlineStr">
        <is>
          <t>Shrewsbury</t>
        </is>
      </c>
      <c r="G1647" s="24" t="inlineStr">
        <is>
          <t>Gillingham</t>
        </is>
      </c>
      <c r="H1647" s="37" t="n"/>
      <c r="I1647" s="37" t="n"/>
      <c r="J1647" s="37" t="n"/>
      <c r="K1647" s="37" t="n"/>
      <c r="L1647" s="31" t="n">
        <v>0.3647043090708348</v>
      </c>
      <c r="M1647" s="31" t="n">
        <v>0.2882426960208153</v>
      </c>
      <c r="N1647" s="31" t="n">
        <v>0.3470529949083499</v>
      </c>
      <c r="O1647" s="33">
        <f>3*L1647+M1647</f>
        <v/>
      </c>
      <c r="P1647" s="33">
        <f>3*N1647+M1647</f>
        <v/>
      </c>
      <c r="Q1647" s="31">
        <f>IF(OR(J1647="",K1647=""),"",SUMPRODUCT(POISSON(Helper!$A$2:$A$122,J1647,FALSE)*POISSON(Helper!$B$2:$B$122,K1647,FALSE)*Helper!$C$2:$C$122))</f>
        <v/>
      </c>
      <c r="R1647" s="31">
        <f>IF(OR(J1647="",K1647=""),"",SUMPRODUCT(POISSON(Helper!$A$2:$A$122,J1647,FALSE)*POISSON(Helper!$B$2:$B$122,K1647,FALSE)*Helper!$D$2:$D$122))</f>
        <v/>
      </c>
      <c r="S1647" s="31">
        <f>IF(Q1647="","",1-Q1647-R1647)</f>
        <v/>
      </c>
      <c r="T1647" s="33">
        <f>IF(Q1647="","",3*Q1647+R1647)</f>
        <v/>
      </c>
      <c r="U1647" s="33">
        <f>IF(Q1647="","",3*S1647+R1647)</f>
        <v/>
      </c>
      <c r="V1647" s="24">
        <f>IF(OR(H1647="",I1647=""),"",IF(H1647&gt;I1647,3,IF(H1647=I1647,1,0)))</f>
        <v/>
      </c>
      <c r="W1647" s="24">
        <f>IF(OR(H1647="",I1647=""),"",IF(I1647&gt;H1647,3,IF(H1647=I1647,1,0)))</f>
        <v/>
      </c>
      <c r="X1647" s="24">
        <f>IF(OR(H1647="",I1647=""),0,1)</f>
        <v/>
      </c>
      <c r="Y1647" s="24" t="n"/>
    </row>
    <row r="1648">
      <c r="A1648" s="24" t="inlineStr">
        <is>
          <t>E3-Swindon-Rotherha</t>
        </is>
      </c>
      <c r="B1648" s="24" t="inlineStr">
        <is>
          <t>E3</t>
        </is>
      </c>
      <c r="C1648" s="24" t="inlineStr">
        <is>
          <t>League Two</t>
        </is>
      </c>
      <c r="D1648" s="24" t="n">
        <v>14</v>
      </c>
      <c r="E1648" s="29" t="n">
        <v>46326.625</v>
      </c>
      <c r="F1648" s="24" t="inlineStr">
        <is>
          <t>Swindon</t>
        </is>
      </c>
      <c r="G1648" s="24" t="inlineStr">
        <is>
          <t>Rotherham</t>
        </is>
      </c>
      <c r="H1648" s="37" t="n"/>
      <c r="I1648" s="37" t="n"/>
      <c r="J1648" s="37" t="n"/>
      <c r="K1648" s="37" t="n"/>
      <c r="L1648" s="31" t="n">
        <v>0.4029051752829771</v>
      </c>
      <c r="M1648" s="31" t="n">
        <v>0.286183853409141</v>
      </c>
      <c r="N1648" s="31" t="n">
        <v>0.3109109713078819</v>
      </c>
      <c r="O1648" s="33">
        <f>3*L1648+M1648</f>
        <v/>
      </c>
      <c r="P1648" s="33">
        <f>3*N1648+M1648</f>
        <v/>
      </c>
      <c r="Q1648" s="31">
        <f>IF(OR(J1648="",K1648=""),"",SUMPRODUCT(POISSON(Helper!$A$2:$A$122,J1648,FALSE)*POISSON(Helper!$B$2:$B$122,K1648,FALSE)*Helper!$C$2:$C$122))</f>
        <v/>
      </c>
      <c r="R1648" s="31">
        <f>IF(OR(J1648="",K1648=""),"",SUMPRODUCT(POISSON(Helper!$A$2:$A$122,J1648,FALSE)*POISSON(Helper!$B$2:$B$122,K1648,FALSE)*Helper!$D$2:$D$122))</f>
        <v/>
      </c>
      <c r="S1648" s="31">
        <f>IF(Q1648="","",1-Q1648-R1648)</f>
        <v/>
      </c>
      <c r="T1648" s="33">
        <f>IF(Q1648="","",3*Q1648+R1648)</f>
        <v/>
      </c>
      <c r="U1648" s="33">
        <f>IF(Q1648="","",3*S1648+R1648)</f>
        <v/>
      </c>
      <c r="V1648" s="24">
        <f>IF(OR(H1648="",I1648=""),"",IF(H1648&gt;I1648,3,IF(H1648=I1648,1,0)))</f>
        <v/>
      </c>
      <c r="W1648" s="24">
        <f>IF(OR(H1648="",I1648=""),"",IF(I1648&gt;H1648,3,IF(H1648=I1648,1,0)))</f>
        <v/>
      </c>
      <c r="X1648" s="24">
        <f>IF(OR(H1648="",I1648=""),0,1)</f>
        <v/>
      </c>
      <c r="Y1648" s="24" t="n"/>
    </row>
    <row r="1649">
      <c r="A1649" s="24" t="inlineStr">
        <is>
          <t>E3-Tranmere-Cheltenh</t>
        </is>
      </c>
      <c r="B1649" s="24" t="inlineStr">
        <is>
          <t>E3</t>
        </is>
      </c>
      <c r="C1649" s="24" t="inlineStr">
        <is>
          <t>League Two</t>
        </is>
      </c>
      <c r="D1649" s="24" t="n">
        <v>14</v>
      </c>
      <c r="E1649" s="29" t="n">
        <v>46326.625</v>
      </c>
      <c r="F1649" s="24" t="inlineStr">
        <is>
          <t>Tranmere</t>
        </is>
      </c>
      <c r="G1649" s="24" t="inlineStr">
        <is>
          <t>Cheltenham</t>
        </is>
      </c>
      <c r="H1649" s="37" t="n"/>
      <c r="I1649" s="37" t="n"/>
      <c r="J1649" s="37" t="n"/>
      <c r="K1649" s="37" t="n"/>
      <c r="L1649" s="31" t="n">
        <v>0.4332588513349456</v>
      </c>
      <c r="M1649" s="31" t="n">
        <v>0.2826922590059935</v>
      </c>
      <c r="N1649" s="31" t="n">
        <v>0.2840488896590609</v>
      </c>
      <c r="O1649" s="33">
        <f>3*L1649+M1649</f>
        <v/>
      </c>
      <c r="P1649" s="33">
        <f>3*N1649+M1649</f>
        <v/>
      </c>
      <c r="Q1649" s="31">
        <f>IF(OR(J1649="",K1649=""),"",SUMPRODUCT(POISSON(Helper!$A$2:$A$122,J1649,FALSE)*POISSON(Helper!$B$2:$B$122,K1649,FALSE)*Helper!$C$2:$C$122))</f>
        <v/>
      </c>
      <c r="R1649" s="31">
        <f>IF(OR(J1649="",K1649=""),"",SUMPRODUCT(POISSON(Helper!$A$2:$A$122,J1649,FALSE)*POISSON(Helper!$B$2:$B$122,K1649,FALSE)*Helper!$D$2:$D$122))</f>
        <v/>
      </c>
      <c r="S1649" s="31">
        <f>IF(Q1649="","",1-Q1649-R1649)</f>
        <v/>
      </c>
      <c r="T1649" s="33">
        <f>IF(Q1649="","",3*Q1649+R1649)</f>
        <v/>
      </c>
      <c r="U1649" s="33">
        <f>IF(Q1649="","",3*S1649+R1649)</f>
        <v/>
      </c>
      <c r="V1649" s="24">
        <f>IF(OR(H1649="",I1649=""),"",IF(H1649&gt;I1649,3,IF(H1649=I1649,1,0)))</f>
        <v/>
      </c>
      <c r="W1649" s="24">
        <f>IF(OR(H1649="",I1649=""),"",IF(I1649&gt;H1649,3,IF(H1649=I1649,1,0)))</f>
        <v/>
      </c>
      <c r="X1649" s="24">
        <f>IF(OR(H1649="",I1649=""),0,1)</f>
        <v/>
      </c>
      <c r="Y1649" s="24" t="n"/>
    </row>
    <row r="1650">
      <c r="A1650" s="24" t="inlineStr">
        <is>
          <t>E3-Northamp-Oldham</t>
        </is>
      </c>
      <c r="B1650" s="24" t="inlineStr">
        <is>
          <t>E3</t>
        </is>
      </c>
      <c r="C1650" s="24" t="inlineStr">
        <is>
          <t>League Two</t>
        </is>
      </c>
      <c r="D1650" s="24" t="n">
        <v>9</v>
      </c>
      <c r="E1650" s="29" t="n">
        <v>46329.82291666666</v>
      </c>
      <c r="F1650" s="24" t="inlineStr">
        <is>
          <t>Northampton</t>
        </is>
      </c>
      <c r="G1650" s="24" t="inlineStr">
        <is>
          <t>Oldham</t>
        </is>
      </c>
      <c r="H1650" s="37" t="n"/>
      <c r="I1650" s="37" t="n"/>
      <c r="J1650" s="37" t="n"/>
      <c r="K1650" s="37" t="n"/>
      <c r="L1650" s="31" t="n">
        <v>0.3876283188259378</v>
      </c>
      <c r="M1650" s="31" t="n">
        <v>0.2873322707904796</v>
      </c>
      <c r="N1650" s="31" t="n">
        <v>0.3250394103835826</v>
      </c>
      <c r="O1650" s="33">
        <f>3*L1650+M1650</f>
        <v/>
      </c>
      <c r="P1650" s="33">
        <f>3*N1650+M1650</f>
        <v/>
      </c>
      <c r="Q1650" s="31">
        <f>IF(OR(J1650="",K1650=""),"",SUMPRODUCT(POISSON(Helper!$A$2:$A$122,J1650,FALSE)*POISSON(Helper!$B$2:$B$122,K1650,FALSE)*Helper!$C$2:$C$122))</f>
        <v/>
      </c>
      <c r="R1650" s="31">
        <f>IF(OR(J1650="",K1650=""),"",SUMPRODUCT(POISSON(Helper!$A$2:$A$122,J1650,FALSE)*POISSON(Helper!$B$2:$B$122,K1650,FALSE)*Helper!$D$2:$D$122))</f>
        <v/>
      </c>
      <c r="S1650" s="31">
        <f>IF(Q1650="","",1-Q1650-R1650)</f>
        <v/>
      </c>
      <c r="T1650" s="33">
        <f>IF(Q1650="","",3*Q1650+R1650)</f>
        <v/>
      </c>
      <c r="U1650" s="33">
        <f>IF(Q1650="","",3*S1650+R1650)</f>
        <v/>
      </c>
      <c r="V1650" s="24">
        <f>IF(OR(H1650="",I1650=""),"",IF(H1650&gt;I1650,3,IF(H1650=I1650,1,0)))</f>
        <v/>
      </c>
      <c r="W1650" s="24">
        <f>IF(OR(H1650="",I1650=""),"",IF(I1650&gt;H1650,3,IF(H1650=I1650,1,0)))</f>
        <v/>
      </c>
      <c r="X1650" s="24">
        <f>IF(OR(H1650="",I1650=""),0,1)</f>
        <v/>
      </c>
      <c r="Y1650" s="24" t="n"/>
    </row>
    <row r="1651">
      <c r="A1651" s="24" t="inlineStr">
        <is>
          <t>E3-Exeter-Cheltenh</t>
        </is>
      </c>
      <c r="B1651" s="24" t="inlineStr">
        <is>
          <t>E3</t>
        </is>
      </c>
      <c r="C1651" s="24" t="inlineStr">
        <is>
          <t>League Two</t>
        </is>
      </c>
      <c r="D1651" s="24" t="n">
        <v>15</v>
      </c>
      <c r="E1651" s="29" t="n">
        <v>46340.52083333334</v>
      </c>
      <c r="F1651" s="24" t="inlineStr">
        <is>
          <t>Exeter</t>
        </is>
      </c>
      <c r="G1651" s="24" t="inlineStr">
        <is>
          <t>Cheltenham</t>
        </is>
      </c>
      <c r="H1651" s="37" t="n"/>
      <c r="I1651" s="37" t="n"/>
      <c r="J1651" s="37" t="n"/>
      <c r="K1651" s="37" t="n"/>
      <c r="L1651" s="31" t="n">
        <v>0.4383360730372534</v>
      </c>
      <c r="M1651" s="31" t="n">
        <v>0.2819576583544843</v>
      </c>
      <c r="N1651" s="31" t="n">
        <v>0.2797062686082623</v>
      </c>
      <c r="O1651" s="33">
        <f>3*L1651+M1651</f>
        <v/>
      </c>
      <c r="P1651" s="33">
        <f>3*N1651+M1651</f>
        <v/>
      </c>
      <c r="Q1651" s="31">
        <f>IF(OR(J1651="",K1651=""),"",SUMPRODUCT(POISSON(Helper!$A$2:$A$122,J1651,FALSE)*POISSON(Helper!$B$2:$B$122,K1651,FALSE)*Helper!$C$2:$C$122))</f>
        <v/>
      </c>
      <c r="R1651" s="31">
        <f>IF(OR(J1651="",K1651=""),"",SUMPRODUCT(POISSON(Helper!$A$2:$A$122,J1651,FALSE)*POISSON(Helper!$B$2:$B$122,K1651,FALSE)*Helper!$D$2:$D$122))</f>
        <v/>
      </c>
      <c r="S1651" s="31">
        <f>IF(Q1651="","",1-Q1651-R1651)</f>
        <v/>
      </c>
      <c r="T1651" s="33">
        <f>IF(Q1651="","",3*Q1651+R1651)</f>
        <v/>
      </c>
      <c r="U1651" s="33">
        <f>IF(Q1651="","",3*S1651+R1651)</f>
        <v/>
      </c>
      <c r="V1651" s="24">
        <f>IF(OR(H1651="",I1651=""),"",IF(H1651&gt;I1651,3,IF(H1651=I1651,1,0)))</f>
        <v/>
      </c>
      <c r="W1651" s="24">
        <f>IF(OR(H1651="",I1651=""),"",IF(I1651&gt;H1651,3,IF(H1651=I1651,1,0)))</f>
        <v/>
      </c>
      <c r="X1651" s="24">
        <f>IF(OR(H1651="",I1651=""),0,1)</f>
        <v/>
      </c>
      <c r="Y1651" s="24" t="n"/>
    </row>
    <row r="1652">
      <c r="A1652" s="24" t="inlineStr">
        <is>
          <t>E3-BristolR-Chesterf</t>
        </is>
      </c>
      <c r="B1652" s="24" t="inlineStr">
        <is>
          <t>E3</t>
        </is>
      </c>
      <c r="C1652" s="24" t="inlineStr">
        <is>
          <t>League Two</t>
        </is>
      </c>
      <c r="D1652" s="24" t="n">
        <v>15</v>
      </c>
      <c r="E1652" s="29" t="n">
        <v>46340.625</v>
      </c>
      <c r="F1652" s="24" t="inlineStr">
        <is>
          <t>Bristol Rovers</t>
        </is>
      </c>
      <c r="G1652" s="24" t="inlineStr">
        <is>
          <t>Chesterfield</t>
        </is>
      </c>
      <c r="H1652" s="37" t="n"/>
      <c r="I1652" s="37" t="n"/>
      <c r="J1652" s="37" t="n"/>
      <c r="K1652" s="37" t="n"/>
      <c r="L1652" s="31" t="n">
        <v>0.4289089711092198</v>
      </c>
      <c r="M1652" s="31" t="n">
        <v>0.283288025788715</v>
      </c>
      <c r="N1652" s="31" t="n">
        <v>0.2878030031020652</v>
      </c>
      <c r="O1652" s="33">
        <f>3*L1652+M1652</f>
        <v/>
      </c>
      <c r="P1652" s="33">
        <f>3*N1652+M1652</f>
        <v/>
      </c>
      <c r="Q1652" s="31">
        <f>IF(OR(J1652="",K1652=""),"",SUMPRODUCT(POISSON(Helper!$A$2:$A$122,J1652,FALSE)*POISSON(Helper!$B$2:$B$122,K1652,FALSE)*Helper!$C$2:$C$122))</f>
        <v/>
      </c>
      <c r="R1652" s="31">
        <f>IF(OR(J1652="",K1652=""),"",SUMPRODUCT(POISSON(Helper!$A$2:$A$122,J1652,FALSE)*POISSON(Helper!$B$2:$B$122,K1652,FALSE)*Helper!$D$2:$D$122))</f>
        <v/>
      </c>
      <c r="S1652" s="31">
        <f>IF(Q1652="","",1-Q1652-R1652)</f>
        <v/>
      </c>
      <c r="T1652" s="33">
        <f>IF(Q1652="","",3*Q1652+R1652)</f>
        <v/>
      </c>
      <c r="U1652" s="33">
        <f>IF(Q1652="","",3*S1652+R1652)</f>
        <v/>
      </c>
      <c r="V1652" s="24">
        <f>IF(OR(H1652="",I1652=""),"",IF(H1652&gt;I1652,3,IF(H1652=I1652,1,0)))</f>
        <v/>
      </c>
      <c r="W1652" s="24">
        <f>IF(OR(H1652="",I1652=""),"",IF(I1652&gt;H1652,3,IF(H1652=I1652,1,0)))</f>
        <v/>
      </c>
      <c r="X1652" s="24">
        <f>IF(OR(H1652="",I1652=""),0,1)</f>
        <v/>
      </c>
      <c r="Y1652" s="24" t="n"/>
    </row>
    <row r="1653">
      <c r="A1653" s="24" t="inlineStr">
        <is>
          <t>E3-Colchest-Gillingh</t>
        </is>
      </c>
      <c r="B1653" s="24" t="inlineStr">
        <is>
          <t>E3</t>
        </is>
      </c>
      <c r="C1653" s="24" t="inlineStr">
        <is>
          <t>League Two</t>
        </is>
      </c>
      <c r="D1653" s="24" t="n">
        <v>15</v>
      </c>
      <c r="E1653" s="29" t="n">
        <v>46340.625</v>
      </c>
      <c r="F1653" s="24" t="inlineStr">
        <is>
          <t>Colchester</t>
        </is>
      </c>
      <c r="G1653" s="24" t="inlineStr">
        <is>
          <t>Gillingham</t>
        </is>
      </c>
      <c r="H1653" s="37" t="n"/>
      <c r="I1653" s="37" t="n"/>
      <c r="J1653" s="37" t="n"/>
      <c r="K1653" s="37" t="n"/>
      <c r="L1653" s="31" t="n">
        <v>0.4048111355562816</v>
      </c>
      <c r="M1653" s="31" t="n">
        <v>0.2860112677416803</v>
      </c>
      <c r="N1653" s="31" t="n">
        <v>0.3091775967020381</v>
      </c>
      <c r="O1653" s="33">
        <f>3*L1653+M1653</f>
        <v/>
      </c>
      <c r="P1653" s="33">
        <f>3*N1653+M1653</f>
        <v/>
      </c>
      <c r="Q1653" s="31">
        <f>IF(OR(J1653="",K1653=""),"",SUMPRODUCT(POISSON(Helper!$A$2:$A$122,J1653,FALSE)*POISSON(Helper!$B$2:$B$122,K1653,FALSE)*Helper!$C$2:$C$122))</f>
        <v/>
      </c>
      <c r="R1653" s="31">
        <f>IF(OR(J1653="",K1653=""),"",SUMPRODUCT(POISSON(Helper!$A$2:$A$122,J1653,FALSE)*POISSON(Helper!$B$2:$B$122,K1653,FALSE)*Helper!$D$2:$D$122))</f>
        <v/>
      </c>
      <c r="S1653" s="31">
        <f>IF(Q1653="","",1-Q1653-R1653)</f>
        <v/>
      </c>
      <c r="T1653" s="33">
        <f>IF(Q1653="","",3*Q1653+R1653)</f>
        <v/>
      </c>
      <c r="U1653" s="33">
        <f>IF(Q1653="","",3*S1653+R1653)</f>
        <v/>
      </c>
      <c r="V1653" s="24">
        <f>IF(OR(H1653="",I1653=""),"",IF(H1653&gt;I1653,3,IF(H1653=I1653,1,0)))</f>
        <v/>
      </c>
      <c r="W1653" s="24">
        <f>IF(OR(H1653="",I1653=""),"",IF(I1653&gt;H1653,3,IF(H1653=I1653,1,0)))</f>
        <v/>
      </c>
      <c r="X1653" s="24">
        <f>IF(OR(H1653="",I1653=""),0,1)</f>
        <v/>
      </c>
      <c r="Y1653" s="24" t="n"/>
    </row>
    <row r="1654">
      <c r="A1654" s="24" t="inlineStr">
        <is>
          <t>E3-Crewe-Newport</t>
        </is>
      </c>
      <c r="B1654" s="24" t="inlineStr">
        <is>
          <t>E3</t>
        </is>
      </c>
      <c r="C1654" s="24" t="inlineStr">
        <is>
          <t>League Two</t>
        </is>
      </c>
      <c r="D1654" s="24" t="n">
        <v>15</v>
      </c>
      <c r="E1654" s="29" t="n">
        <v>46340.625</v>
      </c>
      <c r="F1654" s="24" t="inlineStr">
        <is>
          <t>Crewe</t>
        </is>
      </c>
      <c r="G1654" s="24" t="inlineStr">
        <is>
          <t>Newport</t>
        </is>
      </c>
      <c r="H1654" s="37" t="n"/>
      <c r="I1654" s="37" t="n"/>
      <c r="J1654" s="37" t="n"/>
      <c r="K1654" s="37" t="n"/>
      <c r="L1654" s="31" t="n">
        <v>0.4964949905819737</v>
      </c>
      <c r="M1654" s="31" t="n">
        <v>0.2706787758819088</v>
      </c>
      <c r="N1654" s="31" t="n">
        <v>0.2328262335361176</v>
      </c>
      <c r="O1654" s="33">
        <f>3*L1654+M1654</f>
        <v/>
      </c>
      <c r="P1654" s="33">
        <f>3*N1654+M1654</f>
        <v/>
      </c>
      <c r="Q1654" s="31">
        <f>IF(OR(J1654="",K1654=""),"",SUMPRODUCT(POISSON(Helper!$A$2:$A$122,J1654,FALSE)*POISSON(Helper!$B$2:$B$122,K1654,FALSE)*Helper!$C$2:$C$122))</f>
        <v/>
      </c>
      <c r="R1654" s="31">
        <f>IF(OR(J1654="",K1654=""),"",SUMPRODUCT(POISSON(Helper!$A$2:$A$122,J1654,FALSE)*POISSON(Helper!$B$2:$B$122,K1654,FALSE)*Helper!$D$2:$D$122))</f>
        <v/>
      </c>
      <c r="S1654" s="31">
        <f>IF(Q1654="","",1-Q1654-R1654)</f>
        <v/>
      </c>
      <c r="T1654" s="33">
        <f>IF(Q1654="","",3*Q1654+R1654)</f>
        <v/>
      </c>
      <c r="U1654" s="33">
        <f>IF(Q1654="","",3*S1654+R1654)</f>
        <v/>
      </c>
      <c r="V1654" s="24">
        <f>IF(OR(H1654="",I1654=""),"",IF(H1654&gt;I1654,3,IF(H1654=I1654,1,0)))</f>
        <v/>
      </c>
      <c r="W1654" s="24">
        <f>IF(OR(H1654="",I1654=""),"",IF(I1654&gt;H1654,3,IF(H1654=I1654,1,0)))</f>
        <v/>
      </c>
      <c r="X1654" s="24">
        <f>IF(OR(H1654="",I1654=""),0,1)</f>
        <v/>
      </c>
      <c r="Y1654" s="24" t="n"/>
    </row>
    <row r="1655">
      <c r="A1655" s="24" t="inlineStr">
        <is>
          <t>E3-PortVale-Accringt</t>
        </is>
      </c>
      <c r="B1655" s="24" t="inlineStr">
        <is>
          <t>E3</t>
        </is>
      </c>
      <c r="C1655" s="24" t="inlineStr">
        <is>
          <t>League Two</t>
        </is>
      </c>
      <c r="D1655" s="24" t="n">
        <v>15</v>
      </c>
      <c r="E1655" s="29" t="n">
        <v>46340.625</v>
      </c>
      <c r="F1655" s="24" t="inlineStr">
        <is>
          <t>Port Vale</t>
        </is>
      </c>
      <c r="G1655" s="24" t="inlineStr">
        <is>
          <t>Accrington</t>
        </is>
      </c>
      <c r="H1655" s="37" t="n"/>
      <c r="I1655" s="37" t="n"/>
      <c r="J1655" s="37" t="n"/>
      <c r="K1655" s="37" t="n"/>
      <c r="L1655" s="31" t="n">
        <v>0.5152633735760828</v>
      </c>
      <c r="M1655" s="31" t="n">
        <v>0.2659781729688704</v>
      </c>
      <c r="N1655" s="31" t="n">
        <v>0.2187584534550469</v>
      </c>
      <c r="O1655" s="33">
        <f>3*L1655+M1655</f>
        <v/>
      </c>
      <c r="P1655" s="33">
        <f>3*N1655+M1655</f>
        <v/>
      </c>
      <c r="Q1655" s="31">
        <f>IF(OR(J1655="",K1655=""),"",SUMPRODUCT(POISSON(Helper!$A$2:$A$122,J1655,FALSE)*POISSON(Helper!$B$2:$B$122,K1655,FALSE)*Helper!$C$2:$C$122))</f>
        <v/>
      </c>
      <c r="R1655" s="31">
        <f>IF(OR(J1655="",K1655=""),"",SUMPRODUCT(POISSON(Helper!$A$2:$A$122,J1655,FALSE)*POISSON(Helper!$B$2:$B$122,K1655,FALSE)*Helper!$D$2:$D$122))</f>
        <v/>
      </c>
      <c r="S1655" s="31">
        <f>IF(Q1655="","",1-Q1655-R1655)</f>
        <v/>
      </c>
      <c r="T1655" s="33">
        <f>IF(Q1655="","",3*Q1655+R1655)</f>
        <v/>
      </c>
      <c r="U1655" s="33">
        <f>IF(Q1655="","",3*S1655+R1655)</f>
        <v/>
      </c>
      <c r="V1655" s="24">
        <f>IF(OR(H1655="",I1655=""),"",IF(H1655&gt;I1655,3,IF(H1655=I1655,1,0)))</f>
        <v/>
      </c>
      <c r="W1655" s="24">
        <f>IF(OR(H1655="",I1655=""),"",IF(I1655&gt;H1655,3,IF(H1655=I1655,1,0)))</f>
        <v/>
      </c>
      <c r="X1655" s="24">
        <f>IF(OR(H1655="",I1655=""),0,1)</f>
        <v/>
      </c>
      <c r="Y1655" s="24" t="n"/>
    </row>
    <row r="1656">
      <c r="A1656" s="24" t="inlineStr">
        <is>
          <t>E3-Rochdale-York</t>
        </is>
      </c>
      <c r="B1656" s="24" t="inlineStr">
        <is>
          <t>E3</t>
        </is>
      </c>
      <c r="C1656" s="24" t="inlineStr">
        <is>
          <t>League Two</t>
        </is>
      </c>
      <c r="D1656" s="24" t="n">
        <v>15</v>
      </c>
      <c r="E1656" s="29" t="n">
        <v>46340.625</v>
      </c>
      <c r="F1656" s="24" t="inlineStr">
        <is>
          <t>Rochdale</t>
        </is>
      </c>
      <c r="G1656" s="24" t="inlineStr">
        <is>
          <t>York</t>
        </is>
      </c>
      <c r="H1656" s="37" t="n"/>
      <c r="I1656" s="37" t="n"/>
      <c r="J1656" s="37" t="n"/>
      <c r="K1656" s="37" t="n"/>
      <c r="L1656" s="31" t="n">
        <v>0.3624647291877022</v>
      </c>
      <c r="M1656" s="31" t="n">
        <v>0.288277315029877</v>
      </c>
      <c r="N1656" s="31" t="n">
        <v>0.3492579557824207</v>
      </c>
      <c r="O1656" s="33">
        <f>3*L1656+M1656</f>
        <v/>
      </c>
      <c r="P1656" s="33">
        <f>3*N1656+M1656</f>
        <v/>
      </c>
      <c r="Q1656" s="31">
        <f>IF(OR(J1656="",K1656=""),"",SUMPRODUCT(POISSON(Helper!$A$2:$A$122,J1656,FALSE)*POISSON(Helper!$B$2:$B$122,K1656,FALSE)*Helper!$C$2:$C$122))</f>
        <v/>
      </c>
      <c r="R1656" s="31">
        <f>IF(OR(J1656="",K1656=""),"",SUMPRODUCT(POISSON(Helper!$A$2:$A$122,J1656,FALSE)*POISSON(Helper!$B$2:$B$122,K1656,FALSE)*Helper!$D$2:$D$122))</f>
        <v/>
      </c>
      <c r="S1656" s="31">
        <f>IF(Q1656="","",1-Q1656-R1656)</f>
        <v/>
      </c>
      <c r="T1656" s="33">
        <f>IF(Q1656="","",3*Q1656+R1656)</f>
        <v/>
      </c>
      <c r="U1656" s="33">
        <f>IF(Q1656="","",3*S1656+R1656)</f>
        <v/>
      </c>
      <c r="V1656" s="24">
        <f>IF(OR(H1656="",I1656=""),"",IF(H1656&gt;I1656,3,IF(H1656=I1656,1,0)))</f>
        <v/>
      </c>
      <c r="W1656" s="24">
        <f>IF(OR(H1656="",I1656=""),"",IF(I1656&gt;H1656,3,IF(H1656=I1656,1,0)))</f>
        <v/>
      </c>
      <c r="X1656" s="24">
        <f>IF(OR(H1656="",I1656=""),0,1)</f>
        <v/>
      </c>
      <c r="Y1656" s="24" t="n"/>
    </row>
    <row r="1657">
      <c r="A1657" s="24" t="inlineStr">
        <is>
          <t>E3-Rotherha-Crawley</t>
        </is>
      </c>
      <c r="B1657" s="24" t="inlineStr">
        <is>
          <t>E3</t>
        </is>
      </c>
      <c r="C1657" s="24" t="inlineStr">
        <is>
          <t>League Two</t>
        </is>
      </c>
      <c r="D1657" s="24" t="n">
        <v>15</v>
      </c>
      <c r="E1657" s="29" t="n">
        <v>46340.625</v>
      </c>
      <c r="F1657" s="24" t="inlineStr">
        <is>
          <t>Rotherham</t>
        </is>
      </c>
      <c r="G1657" s="24" t="inlineStr">
        <is>
          <t>Crawley</t>
        </is>
      </c>
      <c r="H1657" s="37" t="n"/>
      <c r="I1657" s="37" t="n"/>
      <c r="J1657" s="37" t="n"/>
      <c r="K1657" s="37" t="n"/>
      <c r="L1657" s="31" t="n">
        <v>0.468670984411835</v>
      </c>
      <c r="M1657" s="31" t="n">
        <v>0.2767150406498121</v>
      </c>
      <c r="N1657" s="31" t="n">
        <v>0.2546139749383529</v>
      </c>
      <c r="O1657" s="33">
        <f>3*L1657+M1657</f>
        <v/>
      </c>
      <c r="P1657" s="33">
        <f>3*N1657+M1657</f>
        <v/>
      </c>
      <c r="Q1657" s="31">
        <f>IF(OR(J1657="",K1657=""),"",SUMPRODUCT(POISSON(Helper!$A$2:$A$122,J1657,FALSE)*POISSON(Helper!$B$2:$B$122,K1657,FALSE)*Helper!$C$2:$C$122))</f>
        <v/>
      </c>
      <c r="R1657" s="31">
        <f>IF(OR(J1657="",K1657=""),"",SUMPRODUCT(POISSON(Helper!$A$2:$A$122,J1657,FALSE)*POISSON(Helper!$B$2:$B$122,K1657,FALSE)*Helper!$D$2:$D$122))</f>
        <v/>
      </c>
      <c r="S1657" s="31">
        <f>IF(Q1657="","",1-Q1657-R1657)</f>
        <v/>
      </c>
      <c r="T1657" s="33">
        <f>IF(Q1657="","",3*Q1657+R1657)</f>
        <v/>
      </c>
      <c r="U1657" s="33">
        <f>IF(Q1657="","",3*S1657+R1657)</f>
        <v/>
      </c>
      <c r="V1657" s="24">
        <f>IF(OR(H1657="",I1657=""),"",IF(H1657&gt;I1657,3,IF(H1657=I1657,1,0)))</f>
        <v/>
      </c>
      <c r="W1657" s="24">
        <f>IF(OR(H1657="",I1657=""),"",IF(I1657&gt;H1657,3,IF(H1657=I1657,1,0)))</f>
        <v/>
      </c>
      <c r="X1657" s="24">
        <f>IF(OR(H1657="",I1657=""),0,1)</f>
        <v/>
      </c>
      <c r="Y1657" s="24" t="n"/>
    </row>
    <row r="1658">
      <c r="A1658" s="24" t="inlineStr">
        <is>
          <t>E3-Salford-Northamp</t>
        </is>
      </c>
      <c r="B1658" s="24" t="inlineStr">
        <is>
          <t>E3</t>
        </is>
      </c>
      <c r="C1658" s="24" t="inlineStr">
        <is>
          <t>League Two</t>
        </is>
      </c>
      <c r="D1658" s="24" t="n">
        <v>15</v>
      </c>
      <c r="E1658" s="29" t="n">
        <v>46340.625</v>
      </c>
      <c r="F1658" s="24" t="inlineStr">
        <is>
          <t>Salford</t>
        </is>
      </c>
      <c r="G1658" s="24" t="inlineStr">
        <is>
          <t>Northampton</t>
        </is>
      </c>
      <c r="H1658" s="37" t="n"/>
      <c r="I1658" s="37" t="n"/>
      <c r="J1658" s="37" t="n"/>
      <c r="K1658" s="37" t="n"/>
      <c r="L1658" s="31" t="n">
        <v>0.5119583684748443</v>
      </c>
      <c r="M1658" s="31" t="n">
        <v>0.2668416469321056</v>
      </c>
      <c r="N1658" s="31" t="n">
        <v>0.2211999845930501</v>
      </c>
      <c r="O1658" s="33">
        <f>3*L1658+M1658</f>
        <v/>
      </c>
      <c r="P1658" s="33">
        <f>3*N1658+M1658</f>
        <v/>
      </c>
      <c r="Q1658" s="31">
        <f>IF(OR(J1658="",K1658=""),"",SUMPRODUCT(POISSON(Helper!$A$2:$A$122,J1658,FALSE)*POISSON(Helper!$B$2:$B$122,K1658,FALSE)*Helper!$C$2:$C$122))</f>
        <v/>
      </c>
      <c r="R1658" s="31">
        <f>IF(OR(J1658="",K1658=""),"",SUMPRODUCT(POISSON(Helper!$A$2:$A$122,J1658,FALSE)*POISSON(Helper!$B$2:$B$122,K1658,FALSE)*Helper!$D$2:$D$122))</f>
        <v/>
      </c>
      <c r="S1658" s="31">
        <f>IF(Q1658="","",1-Q1658-R1658)</f>
        <v/>
      </c>
      <c r="T1658" s="33">
        <f>IF(Q1658="","",3*Q1658+R1658)</f>
        <v/>
      </c>
      <c r="U1658" s="33">
        <f>IF(Q1658="","",3*S1658+R1658)</f>
        <v/>
      </c>
      <c r="V1658" s="24">
        <f>IF(OR(H1658="",I1658=""),"",IF(H1658&gt;I1658,3,IF(H1658=I1658,1,0)))</f>
        <v/>
      </c>
      <c r="W1658" s="24">
        <f>IF(OR(H1658="",I1658=""),"",IF(I1658&gt;H1658,3,IF(H1658=I1658,1,0)))</f>
        <v/>
      </c>
      <c r="X1658" s="24">
        <f>IF(OR(H1658="",I1658=""),0,1)</f>
        <v/>
      </c>
      <c r="Y1658" s="24" t="n"/>
    </row>
    <row r="1659">
      <c r="A1659" s="24" t="inlineStr">
        <is>
          <t>E3-Shrewsbu-Oldham</t>
        </is>
      </c>
      <c r="B1659" s="24" t="inlineStr">
        <is>
          <t>E3</t>
        </is>
      </c>
      <c r="C1659" s="24" t="inlineStr">
        <is>
          <t>League Two</t>
        </is>
      </c>
      <c r="D1659" s="24" t="n">
        <v>15</v>
      </c>
      <c r="E1659" s="29" t="n">
        <v>46340.625</v>
      </c>
      <c r="F1659" s="24" t="inlineStr">
        <is>
          <t>Shrewsbury</t>
        </is>
      </c>
      <c r="G1659" s="24" t="inlineStr">
        <is>
          <t>Oldham</t>
        </is>
      </c>
      <c r="H1659" s="37" t="n"/>
      <c r="I1659" s="37" t="n"/>
      <c r="J1659" s="37" t="n"/>
      <c r="K1659" s="37" t="n"/>
      <c r="L1659" s="31" t="n">
        <v>0.3512171656484981</v>
      </c>
      <c r="M1659" s="31" t="n">
        <v>0.2882996687302585</v>
      </c>
      <c r="N1659" s="31" t="n">
        <v>0.3604831656212433</v>
      </c>
      <c r="O1659" s="33">
        <f>3*L1659+M1659</f>
        <v/>
      </c>
      <c r="P1659" s="33">
        <f>3*N1659+M1659</f>
        <v/>
      </c>
      <c r="Q1659" s="31">
        <f>IF(OR(J1659="",K1659=""),"",SUMPRODUCT(POISSON(Helper!$A$2:$A$122,J1659,FALSE)*POISSON(Helper!$B$2:$B$122,K1659,FALSE)*Helper!$C$2:$C$122))</f>
        <v/>
      </c>
      <c r="R1659" s="31">
        <f>IF(OR(J1659="",K1659=""),"",SUMPRODUCT(POISSON(Helper!$A$2:$A$122,J1659,FALSE)*POISSON(Helper!$B$2:$B$122,K1659,FALSE)*Helper!$D$2:$D$122))</f>
        <v/>
      </c>
      <c r="S1659" s="31">
        <f>IF(Q1659="","",1-Q1659-R1659)</f>
        <v/>
      </c>
      <c r="T1659" s="33">
        <f>IF(Q1659="","",3*Q1659+R1659)</f>
        <v/>
      </c>
      <c r="U1659" s="33">
        <f>IF(Q1659="","",3*S1659+R1659)</f>
        <v/>
      </c>
      <c r="V1659" s="24">
        <f>IF(OR(H1659="",I1659=""),"",IF(H1659&gt;I1659,3,IF(H1659=I1659,1,0)))</f>
        <v/>
      </c>
      <c r="W1659" s="24">
        <f>IF(OR(H1659="",I1659=""),"",IF(I1659&gt;H1659,3,IF(H1659=I1659,1,0)))</f>
        <v/>
      </c>
      <c r="X1659" s="24">
        <f>IF(OR(H1659="",I1659=""),0,1)</f>
        <v/>
      </c>
      <c r="Y1659" s="24" t="n"/>
    </row>
    <row r="1660">
      <c r="A1660" s="24" t="inlineStr">
        <is>
          <t>E3-Swindon-Grimsby</t>
        </is>
      </c>
      <c r="B1660" s="24" t="inlineStr">
        <is>
          <t>E3</t>
        </is>
      </c>
      <c r="C1660" s="24" t="inlineStr">
        <is>
          <t>League Two</t>
        </is>
      </c>
      <c r="D1660" s="24" t="n">
        <v>15</v>
      </c>
      <c r="E1660" s="29" t="n">
        <v>46340.625</v>
      </c>
      <c r="F1660" s="24" t="inlineStr">
        <is>
          <t>Swindon</t>
        </is>
      </c>
      <c r="G1660" s="24" t="inlineStr">
        <is>
          <t>Grimsby</t>
        </is>
      </c>
      <c r="H1660" s="37" t="n"/>
      <c r="I1660" s="37" t="n"/>
      <c r="J1660" s="37" t="n"/>
      <c r="K1660" s="37" t="n"/>
      <c r="L1660" s="31" t="n">
        <v>0.3769684653324973</v>
      </c>
      <c r="M1660" s="31" t="n">
        <v>0.2878799092900682</v>
      </c>
      <c r="N1660" s="31" t="n">
        <v>0.3351516253774345</v>
      </c>
      <c r="O1660" s="33">
        <f>3*L1660+M1660</f>
        <v/>
      </c>
      <c r="P1660" s="33">
        <f>3*N1660+M1660</f>
        <v/>
      </c>
      <c r="Q1660" s="31">
        <f>IF(OR(J1660="",K1660=""),"",SUMPRODUCT(POISSON(Helper!$A$2:$A$122,J1660,FALSE)*POISSON(Helper!$B$2:$B$122,K1660,FALSE)*Helper!$C$2:$C$122))</f>
        <v/>
      </c>
      <c r="R1660" s="31">
        <f>IF(OR(J1660="",K1660=""),"",SUMPRODUCT(POISSON(Helper!$A$2:$A$122,J1660,FALSE)*POISSON(Helper!$B$2:$B$122,K1660,FALSE)*Helper!$D$2:$D$122))</f>
        <v/>
      </c>
      <c r="S1660" s="31">
        <f>IF(Q1660="","",1-Q1660-R1660)</f>
        <v/>
      </c>
      <c r="T1660" s="33">
        <f>IF(Q1660="","",3*Q1660+R1660)</f>
        <v/>
      </c>
      <c r="U1660" s="33">
        <f>IF(Q1660="","",3*S1660+R1660)</f>
        <v/>
      </c>
      <c r="V1660" s="24">
        <f>IF(OR(H1660="",I1660=""),"",IF(H1660&gt;I1660,3,IF(H1660=I1660,1,0)))</f>
        <v/>
      </c>
      <c r="W1660" s="24">
        <f>IF(OR(H1660="",I1660=""),"",IF(I1660&gt;H1660,3,IF(H1660=I1660,1,0)))</f>
        <v/>
      </c>
      <c r="X1660" s="24">
        <f>IF(OR(H1660="",I1660=""),0,1)</f>
        <v/>
      </c>
      <c r="Y1660" s="24" t="n"/>
    </row>
    <row r="1661">
      <c r="A1661" s="24" t="inlineStr">
        <is>
          <t>E3-Walsall-Barnet</t>
        </is>
      </c>
      <c r="B1661" s="24" t="inlineStr">
        <is>
          <t>E3</t>
        </is>
      </c>
      <c r="C1661" s="24" t="inlineStr">
        <is>
          <t>League Two</t>
        </is>
      </c>
      <c r="D1661" s="24" t="n">
        <v>15</v>
      </c>
      <c r="E1661" s="29" t="n">
        <v>46340.625</v>
      </c>
      <c r="F1661" s="24" t="inlineStr">
        <is>
          <t>Walsall</t>
        </is>
      </c>
      <c r="G1661" s="24" t="inlineStr">
        <is>
          <t>Barnet</t>
        </is>
      </c>
      <c r="H1661" s="37" t="n"/>
      <c r="I1661" s="37" t="n"/>
      <c r="J1661" s="37" t="n"/>
      <c r="K1661" s="37" t="n"/>
      <c r="L1661" s="31" t="n">
        <v>0.3672502809559131</v>
      </c>
      <c r="M1661" s="31" t="n">
        <v>0.2881913645111141</v>
      </c>
      <c r="N1661" s="31" t="n">
        <v>0.3445583545329728</v>
      </c>
      <c r="O1661" s="33">
        <f>3*L1661+M1661</f>
        <v/>
      </c>
      <c r="P1661" s="33">
        <f>3*N1661+M1661</f>
        <v/>
      </c>
      <c r="Q1661" s="31">
        <f>IF(OR(J1661="",K1661=""),"",SUMPRODUCT(POISSON(Helper!$A$2:$A$122,J1661,FALSE)*POISSON(Helper!$B$2:$B$122,K1661,FALSE)*Helper!$C$2:$C$122))</f>
        <v/>
      </c>
      <c r="R1661" s="31">
        <f>IF(OR(J1661="",K1661=""),"",SUMPRODUCT(POISSON(Helper!$A$2:$A$122,J1661,FALSE)*POISSON(Helper!$B$2:$B$122,K1661,FALSE)*Helper!$D$2:$D$122))</f>
        <v/>
      </c>
      <c r="S1661" s="31">
        <f>IF(Q1661="","",1-Q1661-R1661)</f>
        <v/>
      </c>
      <c r="T1661" s="33">
        <f>IF(Q1661="","",3*Q1661+R1661)</f>
        <v/>
      </c>
      <c r="U1661" s="33">
        <f>IF(Q1661="","",3*S1661+R1661)</f>
        <v/>
      </c>
      <c r="V1661" s="24">
        <f>IF(OR(H1661="",I1661=""),"",IF(H1661&gt;I1661,3,IF(H1661=I1661,1,0)))</f>
        <v/>
      </c>
      <c r="W1661" s="24">
        <f>IF(OR(H1661="",I1661=""),"",IF(I1661&gt;H1661,3,IF(H1661=I1661,1,0)))</f>
        <v/>
      </c>
      <c r="X1661" s="24">
        <f>IF(OR(H1661="",I1661=""),0,1)</f>
        <v/>
      </c>
      <c r="Y1661" s="24" t="n"/>
    </row>
    <row r="1662">
      <c r="A1662" s="24" t="inlineStr">
        <is>
          <t>E3-Fleetwoo-Tranmere</t>
        </is>
      </c>
      <c r="B1662" s="24" t="inlineStr">
        <is>
          <t>E3</t>
        </is>
      </c>
      <c r="C1662" s="24" t="inlineStr">
        <is>
          <t>League Two</t>
        </is>
      </c>
      <c r="D1662" s="24" t="n">
        <v>15</v>
      </c>
      <c r="E1662" s="29" t="n">
        <v>46340.72916666666</v>
      </c>
      <c r="F1662" s="24" t="inlineStr">
        <is>
          <t>Fleetwood</t>
        </is>
      </c>
      <c r="G1662" s="24" t="inlineStr">
        <is>
          <t>Tranmere</t>
        </is>
      </c>
      <c r="H1662" s="37" t="n"/>
      <c r="I1662" s="37" t="n"/>
      <c r="J1662" s="37" t="n"/>
      <c r="K1662" s="37" t="n"/>
      <c r="L1662" s="31" t="n">
        <v>0.4098098573484302</v>
      </c>
      <c r="M1662" s="31" t="n">
        <v>0.2855283396638416</v>
      </c>
      <c r="N1662" s="31" t="n">
        <v>0.3046618029877282</v>
      </c>
      <c r="O1662" s="33">
        <f>3*L1662+M1662</f>
        <v/>
      </c>
      <c r="P1662" s="33">
        <f>3*N1662+M1662</f>
        <v/>
      </c>
      <c r="Q1662" s="31">
        <f>IF(OR(J1662="",K1662=""),"",SUMPRODUCT(POISSON(Helper!$A$2:$A$122,J1662,FALSE)*POISSON(Helper!$B$2:$B$122,K1662,FALSE)*Helper!$C$2:$C$122))</f>
        <v/>
      </c>
      <c r="R1662" s="31">
        <f>IF(OR(J1662="",K1662=""),"",SUMPRODUCT(POISSON(Helper!$A$2:$A$122,J1662,FALSE)*POISSON(Helper!$B$2:$B$122,K1662,FALSE)*Helper!$D$2:$D$122))</f>
        <v/>
      </c>
      <c r="S1662" s="31">
        <f>IF(Q1662="","",1-Q1662-R1662)</f>
        <v/>
      </c>
      <c r="T1662" s="33">
        <f>IF(Q1662="","",3*Q1662+R1662)</f>
        <v/>
      </c>
      <c r="U1662" s="33">
        <f>IF(Q1662="","",3*S1662+R1662)</f>
        <v/>
      </c>
      <c r="V1662" s="24">
        <f>IF(OR(H1662="",I1662=""),"",IF(H1662&gt;I1662,3,IF(H1662=I1662,1,0)))</f>
        <v/>
      </c>
      <c r="W1662" s="24">
        <f>IF(OR(H1662="",I1662=""),"",IF(I1662&gt;H1662,3,IF(H1662=I1662,1,0)))</f>
        <v/>
      </c>
      <c r="X1662" s="24">
        <f>IF(OR(H1662="",I1662=""),0,1)</f>
        <v/>
      </c>
      <c r="Y1662" s="24" t="n"/>
    </row>
    <row r="1663">
      <c r="A1663" s="24" t="inlineStr">
        <is>
          <t>E3-Gillingh-Crewe</t>
        </is>
      </c>
      <c r="B1663" s="24" t="inlineStr">
        <is>
          <t>E3</t>
        </is>
      </c>
      <c r="C1663" s="24" t="inlineStr">
        <is>
          <t>League Two</t>
        </is>
      </c>
      <c r="D1663" s="24" t="n">
        <v>16</v>
      </c>
      <c r="E1663" s="29" t="n">
        <v>46347.52083333334</v>
      </c>
      <c r="F1663" s="24" t="inlineStr">
        <is>
          <t>Gillingham</t>
        </is>
      </c>
      <c r="G1663" s="24" t="inlineStr">
        <is>
          <t>Crewe</t>
        </is>
      </c>
      <c r="H1663" s="37" t="n"/>
      <c r="I1663" s="37" t="n"/>
      <c r="J1663" s="37" t="n"/>
      <c r="K1663" s="37" t="n"/>
      <c r="L1663" s="31" t="n">
        <v>0.4190934060788578</v>
      </c>
      <c r="M1663" s="31" t="n">
        <v>0.2845166843870405</v>
      </c>
      <c r="N1663" s="31" t="n">
        <v>0.2963899095341017</v>
      </c>
      <c r="O1663" s="33">
        <f>3*L1663+M1663</f>
        <v/>
      </c>
      <c r="P1663" s="33">
        <f>3*N1663+M1663</f>
        <v/>
      </c>
      <c r="Q1663" s="31">
        <f>IF(OR(J1663="",K1663=""),"",SUMPRODUCT(POISSON(Helper!$A$2:$A$122,J1663,FALSE)*POISSON(Helper!$B$2:$B$122,K1663,FALSE)*Helper!$C$2:$C$122))</f>
        <v/>
      </c>
      <c r="R1663" s="31">
        <f>IF(OR(J1663="",K1663=""),"",SUMPRODUCT(POISSON(Helper!$A$2:$A$122,J1663,FALSE)*POISSON(Helper!$B$2:$B$122,K1663,FALSE)*Helper!$D$2:$D$122))</f>
        <v/>
      </c>
      <c r="S1663" s="31">
        <f>IF(Q1663="","",1-Q1663-R1663)</f>
        <v/>
      </c>
      <c r="T1663" s="33">
        <f>IF(Q1663="","",3*Q1663+R1663)</f>
        <v/>
      </c>
      <c r="U1663" s="33">
        <f>IF(Q1663="","",3*S1663+R1663)</f>
        <v/>
      </c>
      <c r="V1663" s="24">
        <f>IF(OR(H1663="",I1663=""),"",IF(H1663&gt;I1663,3,IF(H1663=I1663,1,0)))</f>
        <v/>
      </c>
      <c r="W1663" s="24">
        <f>IF(OR(H1663="",I1663=""),"",IF(I1663&gt;H1663,3,IF(H1663=I1663,1,0)))</f>
        <v/>
      </c>
      <c r="X1663" s="24">
        <f>IF(OR(H1663="",I1663=""),0,1)</f>
        <v/>
      </c>
      <c r="Y1663" s="24" t="n"/>
    </row>
    <row r="1664">
      <c r="A1664" s="24" t="inlineStr">
        <is>
          <t>E3-Newport-Swindon</t>
        </is>
      </c>
      <c r="B1664" s="24" t="inlineStr">
        <is>
          <t>E3</t>
        </is>
      </c>
      <c r="C1664" s="24" t="inlineStr">
        <is>
          <t>League Two</t>
        </is>
      </c>
      <c r="D1664" s="24" t="n">
        <v>16</v>
      </c>
      <c r="E1664" s="29" t="n">
        <v>46347.52083333334</v>
      </c>
      <c r="F1664" s="24" t="inlineStr">
        <is>
          <t>Newport</t>
        </is>
      </c>
      <c r="G1664" s="24" t="inlineStr">
        <is>
          <t>Swindon</t>
        </is>
      </c>
      <c r="H1664" s="37" t="n"/>
      <c r="I1664" s="37" t="n"/>
      <c r="J1664" s="37" t="n"/>
      <c r="K1664" s="37" t="n"/>
      <c r="L1664" s="31" t="n">
        <v>0.3125294000139757</v>
      </c>
      <c r="M1664" s="31" t="n">
        <v>0.2863386510107768</v>
      </c>
      <c r="N1664" s="31" t="n">
        <v>0.4011319489752476</v>
      </c>
      <c r="O1664" s="33">
        <f>3*L1664+M1664</f>
        <v/>
      </c>
      <c r="P1664" s="33">
        <f>3*N1664+M1664</f>
        <v/>
      </c>
      <c r="Q1664" s="31">
        <f>IF(OR(J1664="",K1664=""),"",SUMPRODUCT(POISSON(Helper!$A$2:$A$122,J1664,FALSE)*POISSON(Helper!$B$2:$B$122,K1664,FALSE)*Helper!$C$2:$C$122))</f>
        <v/>
      </c>
      <c r="R1664" s="31">
        <f>IF(OR(J1664="",K1664=""),"",SUMPRODUCT(POISSON(Helper!$A$2:$A$122,J1664,FALSE)*POISSON(Helper!$B$2:$B$122,K1664,FALSE)*Helper!$D$2:$D$122))</f>
        <v/>
      </c>
      <c r="S1664" s="31">
        <f>IF(Q1664="","",1-Q1664-R1664)</f>
        <v/>
      </c>
      <c r="T1664" s="33">
        <f>IF(Q1664="","",3*Q1664+R1664)</f>
        <v/>
      </c>
      <c r="U1664" s="33">
        <f>IF(Q1664="","",3*S1664+R1664)</f>
        <v/>
      </c>
      <c r="V1664" s="24">
        <f>IF(OR(H1664="",I1664=""),"",IF(H1664&gt;I1664,3,IF(H1664=I1664,1,0)))</f>
        <v/>
      </c>
      <c r="W1664" s="24">
        <f>IF(OR(H1664="",I1664=""),"",IF(I1664&gt;H1664,3,IF(H1664=I1664,1,0)))</f>
        <v/>
      </c>
      <c r="X1664" s="24">
        <f>IF(OR(H1664="",I1664=""),0,1)</f>
        <v/>
      </c>
      <c r="Y1664" s="24" t="n"/>
    </row>
    <row r="1665">
      <c r="A1665" s="24" t="inlineStr">
        <is>
          <t>E3-Accringt-Salford</t>
        </is>
      </c>
      <c r="B1665" s="24" t="inlineStr">
        <is>
          <t>E3</t>
        </is>
      </c>
      <c r="C1665" s="24" t="inlineStr">
        <is>
          <t>League Two</t>
        </is>
      </c>
      <c r="D1665" s="24" t="n">
        <v>16</v>
      </c>
      <c r="E1665" s="29" t="n">
        <v>46347.625</v>
      </c>
      <c r="F1665" s="24" t="inlineStr">
        <is>
          <t>Accrington</t>
        </is>
      </c>
      <c r="G1665" s="24" t="inlineStr">
        <is>
          <t>Salford</t>
        </is>
      </c>
      <c r="H1665" s="37" t="n"/>
      <c r="I1665" s="37" t="n"/>
      <c r="J1665" s="37" t="n"/>
      <c r="K1665" s="37" t="n"/>
      <c r="L1665" s="31" t="n">
        <v>0.2565924841089443</v>
      </c>
      <c r="M1665" s="31" t="n">
        <v>0.2771925797121228</v>
      </c>
      <c r="N1665" s="31" t="n">
        <v>0.4662149361789329</v>
      </c>
      <c r="O1665" s="33">
        <f>3*L1665+M1665</f>
        <v/>
      </c>
      <c r="P1665" s="33">
        <f>3*N1665+M1665</f>
        <v/>
      </c>
      <c r="Q1665" s="31">
        <f>IF(OR(J1665="",K1665=""),"",SUMPRODUCT(POISSON(Helper!$A$2:$A$122,J1665,FALSE)*POISSON(Helper!$B$2:$B$122,K1665,FALSE)*Helper!$C$2:$C$122))</f>
        <v/>
      </c>
      <c r="R1665" s="31">
        <f>IF(OR(J1665="",K1665=""),"",SUMPRODUCT(POISSON(Helper!$A$2:$A$122,J1665,FALSE)*POISSON(Helper!$B$2:$B$122,K1665,FALSE)*Helper!$D$2:$D$122))</f>
        <v/>
      </c>
      <c r="S1665" s="31">
        <f>IF(Q1665="","",1-Q1665-R1665)</f>
        <v/>
      </c>
      <c r="T1665" s="33">
        <f>IF(Q1665="","",3*Q1665+R1665)</f>
        <v/>
      </c>
      <c r="U1665" s="33">
        <f>IF(Q1665="","",3*S1665+R1665)</f>
        <v/>
      </c>
      <c r="V1665" s="24">
        <f>IF(OR(H1665="",I1665=""),"",IF(H1665&gt;I1665,3,IF(H1665=I1665,1,0)))</f>
        <v/>
      </c>
      <c r="W1665" s="24">
        <f>IF(OR(H1665="",I1665=""),"",IF(I1665&gt;H1665,3,IF(H1665=I1665,1,0)))</f>
        <v/>
      </c>
      <c r="X1665" s="24">
        <f>IF(OR(H1665="",I1665=""),0,1)</f>
        <v/>
      </c>
      <c r="Y1665" s="24" t="n"/>
    </row>
    <row r="1666">
      <c r="A1666" s="24" t="inlineStr">
        <is>
          <t>E3-Barnet-PortVale</t>
        </is>
      </c>
      <c r="B1666" s="24" t="inlineStr">
        <is>
          <t>E3</t>
        </is>
      </c>
      <c r="C1666" s="24" t="inlineStr">
        <is>
          <t>League Two</t>
        </is>
      </c>
      <c r="D1666" s="24" t="n">
        <v>16</v>
      </c>
      <c r="E1666" s="29" t="n">
        <v>46347.625</v>
      </c>
      <c r="F1666" s="24" t="inlineStr">
        <is>
          <t>Barnet</t>
        </is>
      </c>
      <c r="G1666" s="24" t="inlineStr">
        <is>
          <t>Port Vale</t>
        </is>
      </c>
      <c r="H1666" s="37" t="n"/>
      <c r="I1666" s="37" t="n"/>
      <c r="J1666" s="37" t="n"/>
      <c r="K1666" s="37" t="n"/>
      <c r="L1666" s="31" t="n">
        <v>0.4167616781617216</v>
      </c>
      <c r="M1666" s="31" t="n">
        <v>0.2847846691595453</v>
      </c>
      <c r="N1666" s="31" t="n">
        <v>0.2984536526787331</v>
      </c>
      <c r="O1666" s="33">
        <f>3*L1666+M1666</f>
        <v/>
      </c>
      <c r="P1666" s="33">
        <f>3*N1666+M1666</f>
        <v/>
      </c>
      <c r="Q1666" s="31">
        <f>IF(OR(J1666="",K1666=""),"",SUMPRODUCT(POISSON(Helper!$A$2:$A$122,J1666,FALSE)*POISSON(Helper!$B$2:$B$122,K1666,FALSE)*Helper!$C$2:$C$122))</f>
        <v/>
      </c>
      <c r="R1666" s="31">
        <f>IF(OR(J1666="",K1666=""),"",SUMPRODUCT(POISSON(Helper!$A$2:$A$122,J1666,FALSE)*POISSON(Helper!$B$2:$B$122,K1666,FALSE)*Helper!$D$2:$D$122))</f>
        <v/>
      </c>
      <c r="S1666" s="31">
        <f>IF(Q1666="","",1-Q1666-R1666)</f>
        <v/>
      </c>
      <c r="T1666" s="33">
        <f>IF(Q1666="","",3*Q1666+R1666)</f>
        <v/>
      </c>
      <c r="U1666" s="33">
        <f>IF(Q1666="","",3*S1666+R1666)</f>
        <v/>
      </c>
      <c r="V1666" s="24">
        <f>IF(OR(H1666="",I1666=""),"",IF(H1666&gt;I1666,3,IF(H1666=I1666,1,0)))</f>
        <v/>
      </c>
      <c r="W1666" s="24">
        <f>IF(OR(H1666="",I1666=""),"",IF(I1666&gt;H1666,3,IF(H1666=I1666,1,0)))</f>
        <v/>
      </c>
      <c r="X1666" s="24">
        <f>IF(OR(H1666="",I1666=""),0,1)</f>
        <v/>
      </c>
      <c r="Y1666" s="24" t="n"/>
    </row>
    <row r="1667">
      <c r="A1667" s="24" t="inlineStr">
        <is>
          <t>E3-Cheltenh-BristolR</t>
        </is>
      </c>
      <c r="B1667" s="24" t="inlineStr">
        <is>
          <t>E3</t>
        </is>
      </c>
      <c r="C1667" s="24" t="inlineStr">
        <is>
          <t>League Two</t>
        </is>
      </c>
      <c r="D1667" s="24" t="n">
        <v>16</v>
      </c>
      <c r="E1667" s="29" t="n">
        <v>46347.625</v>
      </c>
      <c r="F1667" s="24" t="inlineStr">
        <is>
          <t>Cheltenham</t>
        </is>
      </c>
      <c r="G1667" s="24" t="inlineStr">
        <is>
          <t>Bristol Rovers</t>
        </is>
      </c>
      <c r="H1667" s="37" t="n"/>
      <c r="I1667" s="37" t="n"/>
      <c r="J1667" s="37" t="n"/>
      <c r="K1667" s="37" t="n"/>
      <c r="L1667" s="31" t="n">
        <v>0.2963485696253572</v>
      </c>
      <c r="M1667" s="31" t="n">
        <v>0.2845112092817769</v>
      </c>
      <c r="N1667" s="31" t="n">
        <v>0.4191402210928659</v>
      </c>
      <c r="O1667" s="33">
        <f>3*L1667+M1667</f>
        <v/>
      </c>
      <c r="P1667" s="33">
        <f>3*N1667+M1667</f>
        <v/>
      </c>
      <c r="Q1667" s="31">
        <f>IF(OR(J1667="",K1667=""),"",SUMPRODUCT(POISSON(Helper!$A$2:$A$122,J1667,FALSE)*POISSON(Helper!$B$2:$B$122,K1667,FALSE)*Helper!$C$2:$C$122))</f>
        <v/>
      </c>
      <c r="R1667" s="31">
        <f>IF(OR(J1667="",K1667=""),"",SUMPRODUCT(POISSON(Helper!$A$2:$A$122,J1667,FALSE)*POISSON(Helper!$B$2:$B$122,K1667,FALSE)*Helper!$D$2:$D$122))</f>
        <v/>
      </c>
      <c r="S1667" s="31">
        <f>IF(Q1667="","",1-Q1667-R1667)</f>
        <v/>
      </c>
      <c r="T1667" s="33">
        <f>IF(Q1667="","",3*Q1667+R1667)</f>
        <v/>
      </c>
      <c r="U1667" s="33">
        <f>IF(Q1667="","",3*S1667+R1667)</f>
        <v/>
      </c>
      <c r="V1667" s="24">
        <f>IF(OR(H1667="",I1667=""),"",IF(H1667&gt;I1667,3,IF(H1667=I1667,1,0)))</f>
        <v/>
      </c>
      <c r="W1667" s="24">
        <f>IF(OR(H1667="",I1667=""),"",IF(I1667&gt;H1667,3,IF(H1667=I1667,1,0)))</f>
        <v/>
      </c>
      <c r="X1667" s="24">
        <f>IF(OR(H1667="",I1667=""),0,1)</f>
        <v/>
      </c>
      <c r="Y1667" s="24" t="n"/>
    </row>
    <row r="1668">
      <c r="A1668" s="24" t="inlineStr">
        <is>
          <t>E3-Chesterf-Shrewsbu</t>
        </is>
      </c>
      <c r="B1668" s="24" t="inlineStr">
        <is>
          <t>E3</t>
        </is>
      </c>
      <c r="C1668" s="24" t="inlineStr">
        <is>
          <t>League Two</t>
        </is>
      </c>
      <c r="D1668" s="24" t="n">
        <v>16</v>
      </c>
      <c r="E1668" s="29" t="n">
        <v>46347.625</v>
      </c>
      <c r="F1668" s="24" t="inlineStr">
        <is>
          <t>Chesterfield</t>
        </is>
      </c>
      <c r="G1668" s="24" t="inlineStr">
        <is>
          <t>Shrewsbury</t>
        </is>
      </c>
      <c r="H1668" s="37" t="n"/>
      <c r="I1668" s="37" t="n"/>
      <c r="J1668" s="37" t="n"/>
      <c r="K1668" s="37" t="n"/>
      <c r="L1668" s="31" t="n">
        <v>0.4866112659166054</v>
      </c>
      <c r="M1668" s="31" t="n">
        <v>0.2729529638154403</v>
      </c>
      <c r="N1668" s="31" t="n">
        <v>0.2404357702679543</v>
      </c>
      <c r="O1668" s="33">
        <f>3*L1668+M1668</f>
        <v/>
      </c>
      <c r="P1668" s="33">
        <f>3*N1668+M1668</f>
        <v/>
      </c>
      <c r="Q1668" s="31">
        <f>IF(OR(J1668="",K1668=""),"",SUMPRODUCT(POISSON(Helper!$A$2:$A$122,J1668,FALSE)*POISSON(Helper!$B$2:$B$122,K1668,FALSE)*Helper!$C$2:$C$122))</f>
        <v/>
      </c>
      <c r="R1668" s="31">
        <f>IF(OR(J1668="",K1668=""),"",SUMPRODUCT(POISSON(Helper!$A$2:$A$122,J1668,FALSE)*POISSON(Helper!$B$2:$B$122,K1668,FALSE)*Helper!$D$2:$D$122))</f>
        <v/>
      </c>
      <c r="S1668" s="31">
        <f>IF(Q1668="","",1-Q1668-R1668)</f>
        <v/>
      </c>
      <c r="T1668" s="33">
        <f>IF(Q1668="","",3*Q1668+R1668)</f>
        <v/>
      </c>
      <c r="U1668" s="33">
        <f>IF(Q1668="","",3*S1668+R1668)</f>
        <v/>
      </c>
      <c r="V1668" s="24">
        <f>IF(OR(H1668="",I1668=""),"",IF(H1668&gt;I1668,3,IF(H1668=I1668,1,0)))</f>
        <v/>
      </c>
      <c r="W1668" s="24">
        <f>IF(OR(H1668="",I1668=""),"",IF(I1668&gt;H1668,3,IF(H1668=I1668,1,0)))</f>
        <v/>
      </c>
      <c r="X1668" s="24">
        <f>IF(OR(H1668="",I1668=""),0,1)</f>
        <v/>
      </c>
      <c r="Y1668" s="24" t="n"/>
    </row>
    <row r="1669">
      <c r="A1669" s="24" t="inlineStr">
        <is>
          <t>E3-Crawley-Fleetwoo</t>
        </is>
      </c>
      <c r="B1669" s="24" t="inlineStr">
        <is>
          <t>E3</t>
        </is>
      </c>
      <c r="C1669" s="24" t="inlineStr">
        <is>
          <t>League Two</t>
        </is>
      </c>
      <c r="D1669" s="24" t="n">
        <v>16</v>
      </c>
      <c r="E1669" s="29" t="n">
        <v>46347.625</v>
      </c>
      <c r="F1669" s="24" t="inlineStr">
        <is>
          <t>Crawley</t>
        </is>
      </c>
      <c r="G1669" s="24" t="inlineStr">
        <is>
          <t>Fleetwood</t>
        </is>
      </c>
      <c r="H1669" s="37" t="n"/>
      <c r="I1669" s="37" t="n"/>
      <c r="J1669" s="37" t="n"/>
      <c r="K1669" s="37" t="n"/>
      <c r="L1669" s="31" t="n">
        <v>0.3971627104789837</v>
      </c>
      <c r="M1669" s="31" t="n">
        <v>0.2866648636523947</v>
      </c>
      <c r="N1669" s="31" t="n">
        <v>0.3161724258686216</v>
      </c>
      <c r="O1669" s="33">
        <f>3*L1669+M1669</f>
        <v/>
      </c>
      <c r="P1669" s="33">
        <f>3*N1669+M1669</f>
        <v/>
      </c>
      <c r="Q1669" s="31">
        <f>IF(OR(J1669="",K1669=""),"",SUMPRODUCT(POISSON(Helper!$A$2:$A$122,J1669,FALSE)*POISSON(Helper!$B$2:$B$122,K1669,FALSE)*Helper!$C$2:$C$122))</f>
        <v/>
      </c>
      <c r="R1669" s="31">
        <f>IF(OR(J1669="",K1669=""),"",SUMPRODUCT(POISSON(Helper!$A$2:$A$122,J1669,FALSE)*POISSON(Helper!$B$2:$B$122,K1669,FALSE)*Helper!$D$2:$D$122))</f>
        <v/>
      </c>
      <c r="S1669" s="31">
        <f>IF(Q1669="","",1-Q1669-R1669)</f>
        <v/>
      </c>
      <c r="T1669" s="33">
        <f>IF(Q1669="","",3*Q1669+R1669)</f>
        <v/>
      </c>
      <c r="U1669" s="33">
        <f>IF(Q1669="","",3*S1669+R1669)</f>
        <v/>
      </c>
      <c r="V1669" s="24">
        <f>IF(OR(H1669="",I1669=""),"",IF(H1669&gt;I1669,3,IF(H1669=I1669,1,0)))</f>
        <v/>
      </c>
      <c r="W1669" s="24">
        <f>IF(OR(H1669="",I1669=""),"",IF(I1669&gt;H1669,3,IF(H1669=I1669,1,0)))</f>
        <v/>
      </c>
      <c r="X1669" s="24">
        <f>IF(OR(H1669="",I1669=""),0,1)</f>
        <v/>
      </c>
      <c r="Y1669" s="24" t="n"/>
    </row>
    <row r="1670">
      <c r="A1670" s="24" t="inlineStr">
        <is>
          <t>E3-Grimsby-Rotherha</t>
        </is>
      </c>
      <c r="B1670" s="24" t="inlineStr">
        <is>
          <t>E3</t>
        </is>
      </c>
      <c r="C1670" s="24" t="inlineStr">
        <is>
          <t>League Two</t>
        </is>
      </c>
      <c r="D1670" s="24" t="n">
        <v>16</v>
      </c>
      <c r="E1670" s="29" t="n">
        <v>46347.625</v>
      </c>
      <c r="F1670" s="24" t="inlineStr">
        <is>
          <t>Grimsby</t>
        </is>
      </c>
      <c r="G1670" s="24" t="inlineStr">
        <is>
          <t>Rotherham</t>
        </is>
      </c>
      <c r="H1670" s="37" t="n"/>
      <c r="I1670" s="37" t="n"/>
      <c r="J1670" s="37" t="n"/>
      <c r="K1670" s="37" t="n"/>
      <c r="L1670" s="31" t="n">
        <v>0.4349209177813342</v>
      </c>
      <c r="M1670" s="31" t="n">
        <v>0.2824564105143254</v>
      </c>
      <c r="N1670" s="31" t="n">
        <v>0.2826226717043404</v>
      </c>
      <c r="O1670" s="33">
        <f>3*L1670+M1670</f>
        <v/>
      </c>
      <c r="P1670" s="33">
        <f>3*N1670+M1670</f>
        <v/>
      </c>
      <c r="Q1670" s="31">
        <f>IF(OR(J1670="",K1670=""),"",SUMPRODUCT(POISSON(Helper!$A$2:$A$122,J1670,FALSE)*POISSON(Helper!$B$2:$B$122,K1670,FALSE)*Helper!$C$2:$C$122))</f>
        <v/>
      </c>
      <c r="R1670" s="31">
        <f>IF(OR(J1670="",K1670=""),"",SUMPRODUCT(POISSON(Helper!$A$2:$A$122,J1670,FALSE)*POISSON(Helper!$B$2:$B$122,K1670,FALSE)*Helper!$D$2:$D$122))</f>
        <v/>
      </c>
      <c r="S1670" s="31">
        <f>IF(Q1670="","",1-Q1670-R1670)</f>
        <v/>
      </c>
      <c r="T1670" s="33">
        <f>IF(Q1670="","",3*Q1670+R1670)</f>
        <v/>
      </c>
      <c r="U1670" s="33">
        <f>IF(Q1670="","",3*S1670+R1670)</f>
        <v/>
      </c>
      <c r="V1670" s="24">
        <f>IF(OR(H1670="",I1670=""),"",IF(H1670&gt;I1670,3,IF(H1670=I1670,1,0)))</f>
        <v/>
      </c>
      <c r="W1670" s="24">
        <f>IF(OR(H1670="",I1670=""),"",IF(I1670&gt;H1670,3,IF(H1670=I1670,1,0)))</f>
        <v/>
      </c>
      <c r="X1670" s="24">
        <f>IF(OR(H1670="",I1670=""),0,1)</f>
        <v/>
      </c>
      <c r="Y1670" s="24" t="n"/>
    </row>
    <row r="1671">
      <c r="A1671" s="24" t="inlineStr">
        <is>
          <t>E3-Northamp-Rochdale</t>
        </is>
      </c>
      <c r="B1671" s="24" t="inlineStr">
        <is>
          <t>E3</t>
        </is>
      </c>
      <c r="C1671" s="24" t="inlineStr">
        <is>
          <t>League Two</t>
        </is>
      </c>
      <c r="D1671" s="24" t="n">
        <v>16</v>
      </c>
      <c r="E1671" s="29" t="n">
        <v>46347.625</v>
      </c>
      <c r="F1671" s="24" t="inlineStr">
        <is>
          <t>Northampton</t>
        </is>
      </c>
      <c r="G1671" s="24" t="inlineStr">
        <is>
          <t>Rochdale</t>
        </is>
      </c>
      <c r="H1671" s="37" t="n"/>
      <c r="I1671" s="37" t="n"/>
      <c r="J1671" s="37" t="n"/>
      <c r="K1671" s="37" t="n"/>
      <c r="L1671" s="31" t="n">
        <v>0.4240146766519124</v>
      </c>
      <c r="M1671" s="31" t="n">
        <v>0.2839208596394449</v>
      </c>
      <c r="N1671" s="31" t="n">
        <v>0.2920644637086428</v>
      </c>
      <c r="O1671" s="33">
        <f>3*L1671+M1671</f>
        <v/>
      </c>
      <c r="P1671" s="33">
        <f>3*N1671+M1671</f>
        <v/>
      </c>
      <c r="Q1671" s="31">
        <f>IF(OR(J1671="",K1671=""),"",SUMPRODUCT(POISSON(Helper!$A$2:$A$122,J1671,FALSE)*POISSON(Helper!$B$2:$B$122,K1671,FALSE)*Helper!$C$2:$C$122))</f>
        <v/>
      </c>
      <c r="R1671" s="31">
        <f>IF(OR(J1671="",K1671=""),"",SUMPRODUCT(POISSON(Helper!$A$2:$A$122,J1671,FALSE)*POISSON(Helper!$B$2:$B$122,K1671,FALSE)*Helper!$D$2:$D$122))</f>
        <v/>
      </c>
      <c r="S1671" s="31">
        <f>IF(Q1671="","",1-Q1671-R1671)</f>
        <v/>
      </c>
      <c r="T1671" s="33">
        <f>IF(Q1671="","",3*Q1671+R1671)</f>
        <v/>
      </c>
      <c r="U1671" s="33">
        <f>IF(Q1671="","",3*S1671+R1671)</f>
        <v/>
      </c>
      <c r="V1671" s="24">
        <f>IF(OR(H1671="",I1671=""),"",IF(H1671&gt;I1671,3,IF(H1671=I1671,1,0)))</f>
        <v/>
      </c>
      <c r="W1671" s="24">
        <f>IF(OR(H1671="",I1671=""),"",IF(I1671&gt;H1671,3,IF(H1671=I1671,1,0)))</f>
        <v/>
      </c>
      <c r="X1671" s="24">
        <f>IF(OR(H1671="",I1671=""),0,1)</f>
        <v/>
      </c>
      <c r="Y1671" s="24" t="n"/>
    </row>
    <row r="1672">
      <c r="A1672" s="24" t="inlineStr">
        <is>
          <t>E3-Oldham-Exeter</t>
        </is>
      </c>
      <c r="B1672" s="24" t="inlineStr">
        <is>
          <t>E3</t>
        </is>
      </c>
      <c r="C1672" s="24" t="inlineStr">
        <is>
          <t>League Two</t>
        </is>
      </c>
      <c r="D1672" s="24" t="n">
        <v>16</v>
      </c>
      <c r="E1672" s="29" t="n">
        <v>46347.625</v>
      </c>
      <c r="F1672" s="24" t="inlineStr">
        <is>
          <t>Oldham</t>
        </is>
      </c>
      <c r="G1672" s="24" t="inlineStr">
        <is>
          <t>Exeter</t>
        </is>
      </c>
      <c r="H1672" s="37" t="n"/>
      <c r="I1672" s="37" t="n"/>
      <c r="J1672" s="37" t="n"/>
      <c r="K1672" s="37" t="n"/>
      <c r="L1672" s="31" t="n">
        <v>0.4589013694604519</v>
      </c>
      <c r="M1672" s="31" t="n">
        <v>0.2785600428311805</v>
      </c>
      <c r="N1672" s="31" t="n">
        <v>0.2625385877083676</v>
      </c>
      <c r="O1672" s="33">
        <f>3*L1672+M1672</f>
        <v/>
      </c>
      <c r="P1672" s="33">
        <f>3*N1672+M1672</f>
        <v/>
      </c>
      <c r="Q1672" s="31">
        <f>IF(OR(J1672="",K1672=""),"",SUMPRODUCT(POISSON(Helper!$A$2:$A$122,J1672,FALSE)*POISSON(Helper!$B$2:$B$122,K1672,FALSE)*Helper!$C$2:$C$122))</f>
        <v/>
      </c>
      <c r="R1672" s="31">
        <f>IF(OR(J1672="",K1672=""),"",SUMPRODUCT(POISSON(Helper!$A$2:$A$122,J1672,FALSE)*POISSON(Helper!$B$2:$B$122,K1672,FALSE)*Helper!$D$2:$D$122))</f>
        <v/>
      </c>
      <c r="S1672" s="31">
        <f>IF(Q1672="","",1-Q1672-R1672)</f>
        <v/>
      </c>
      <c r="T1672" s="33">
        <f>IF(Q1672="","",3*Q1672+R1672)</f>
        <v/>
      </c>
      <c r="U1672" s="33">
        <f>IF(Q1672="","",3*S1672+R1672)</f>
        <v/>
      </c>
      <c r="V1672" s="24">
        <f>IF(OR(H1672="",I1672=""),"",IF(H1672&gt;I1672,3,IF(H1672=I1672,1,0)))</f>
        <v/>
      </c>
      <c r="W1672" s="24">
        <f>IF(OR(H1672="",I1672=""),"",IF(I1672&gt;H1672,3,IF(H1672=I1672,1,0)))</f>
        <v/>
      </c>
      <c r="X1672" s="24">
        <f>IF(OR(H1672="",I1672=""),0,1)</f>
        <v/>
      </c>
      <c r="Y1672" s="24" t="n"/>
    </row>
    <row r="1673">
      <c r="A1673" s="24" t="inlineStr">
        <is>
          <t>E3-Tranmere-Colchest</t>
        </is>
      </c>
      <c r="B1673" s="24" t="inlineStr">
        <is>
          <t>E3</t>
        </is>
      </c>
      <c r="C1673" s="24" t="inlineStr">
        <is>
          <t>League Two</t>
        </is>
      </c>
      <c r="D1673" s="24" t="n">
        <v>16</v>
      </c>
      <c r="E1673" s="29" t="n">
        <v>46347.625</v>
      </c>
      <c r="F1673" s="24" t="inlineStr">
        <is>
          <t>Tranmere</t>
        </is>
      </c>
      <c r="G1673" s="24" t="inlineStr">
        <is>
          <t>Colchester</t>
        </is>
      </c>
      <c r="H1673" s="37" t="n"/>
      <c r="I1673" s="37" t="n"/>
      <c r="J1673" s="37" t="n"/>
      <c r="K1673" s="37" t="n"/>
      <c r="L1673" s="31" t="n">
        <v>0.3718161674686261</v>
      </c>
      <c r="M1673" s="31" t="n">
        <v>0.2880676786733354</v>
      </c>
      <c r="N1673" s="31" t="n">
        <v>0.3401161538580386</v>
      </c>
      <c r="O1673" s="33">
        <f>3*L1673+M1673</f>
        <v/>
      </c>
      <c r="P1673" s="33">
        <f>3*N1673+M1673</f>
        <v/>
      </c>
      <c r="Q1673" s="31">
        <f>IF(OR(J1673="",K1673=""),"",SUMPRODUCT(POISSON(Helper!$A$2:$A$122,J1673,FALSE)*POISSON(Helper!$B$2:$B$122,K1673,FALSE)*Helper!$C$2:$C$122))</f>
        <v/>
      </c>
      <c r="R1673" s="31">
        <f>IF(OR(J1673="",K1673=""),"",SUMPRODUCT(POISSON(Helper!$A$2:$A$122,J1673,FALSE)*POISSON(Helper!$B$2:$B$122,K1673,FALSE)*Helper!$D$2:$D$122))</f>
        <v/>
      </c>
      <c r="S1673" s="31">
        <f>IF(Q1673="","",1-Q1673-R1673)</f>
        <v/>
      </c>
      <c r="T1673" s="33">
        <f>IF(Q1673="","",3*Q1673+R1673)</f>
        <v/>
      </c>
      <c r="U1673" s="33">
        <f>IF(Q1673="","",3*S1673+R1673)</f>
        <v/>
      </c>
      <c r="V1673" s="24">
        <f>IF(OR(H1673="",I1673=""),"",IF(H1673&gt;I1673,3,IF(H1673=I1673,1,0)))</f>
        <v/>
      </c>
      <c r="W1673" s="24">
        <f>IF(OR(H1673="",I1673=""),"",IF(I1673&gt;H1673,3,IF(H1673=I1673,1,0)))</f>
        <v/>
      </c>
      <c r="X1673" s="24">
        <f>IF(OR(H1673="",I1673=""),0,1)</f>
        <v/>
      </c>
      <c r="Y1673" s="24" t="n"/>
    </row>
    <row r="1674">
      <c r="A1674" s="24" t="inlineStr">
        <is>
          <t>E3-York-Walsall</t>
        </is>
      </c>
      <c r="B1674" s="24" t="inlineStr">
        <is>
          <t>E3</t>
        </is>
      </c>
      <c r="C1674" s="24" t="inlineStr">
        <is>
          <t>League Two</t>
        </is>
      </c>
      <c r="D1674" s="24" t="n">
        <v>16</v>
      </c>
      <c r="E1674" s="29" t="n">
        <v>46347.625</v>
      </c>
      <c r="F1674" s="24" t="inlineStr">
        <is>
          <t>York</t>
        </is>
      </c>
      <c r="G1674" s="24" t="inlineStr">
        <is>
          <t>Walsall</t>
        </is>
      </c>
      <c r="H1674" s="37" t="n"/>
      <c r="I1674" s="37" t="n"/>
      <c r="J1674" s="37" t="n"/>
      <c r="K1674" s="37" t="n"/>
      <c r="L1674" s="31" t="n">
        <v>0.4319503447639128</v>
      </c>
      <c r="M1674" s="31" t="n">
        <v>0.2828747514583896</v>
      </c>
      <c r="N1674" s="31" t="n">
        <v>0.2851749037776976</v>
      </c>
      <c r="O1674" s="33">
        <f>3*L1674+M1674</f>
        <v/>
      </c>
      <c r="P1674" s="33">
        <f>3*N1674+M1674</f>
        <v/>
      </c>
      <c r="Q1674" s="31">
        <f>IF(OR(J1674="",K1674=""),"",SUMPRODUCT(POISSON(Helper!$A$2:$A$122,J1674,FALSE)*POISSON(Helper!$B$2:$B$122,K1674,FALSE)*Helper!$C$2:$C$122))</f>
        <v/>
      </c>
      <c r="R1674" s="31">
        <f>IF(OR(J1674="",K1674=""),"",SUMPRODUCT(POISSON(Helper!$A$2:$A$122,J1674,FALSE)*POISSON(Helper!$B$2:$B$122,K1674,FALSE)*Helper!$D$2:$D$122))</f>
        <v/>
      </c>
      <c r="S1674" s="31">
        <f>IF(Q1674="","",1-Q1674-R1674)</f>
        <v/>
      </c>
      <c r="T1674" s="33">
        <f>IF(Q1674="","",3*Q1674+R1674)</f>
        <v/>
      </c>
      <c r="U1674" s="33">
        <f>IF(Q1674="","",3*S1674+R1674)</f>
        <v/>
      </c>
      <c r="V1674" s="24">
        <f>IF(OR(H1674="",I1674=""),"",IF(H1674&gt;I1674,3,IF(H1674=I1674,1,0)))</f>
        <v/>
      </c>
      <c r="W1674" s="24">
        <f>IF(OR(H1674="",I1674=""),"",IF(I1674&gt;H1674,3,IF(H1674=I1674,1,0)))</f>
        <v/>
      </c>
      <c r="X1674" s="24">
        <f>IF(OR(H1674="",I1674=""),0,1)</f>
        <v/>
      </c>
      <c r="Y1674" s="24" t="n"/>
    </row>
    <row r="1675">
      <c r="A1675" s="24" t="inlineStr">
        <is>
          <t>E3-Crawley-Barnet</t>
        </is>
      </c>
      <c r="B1675" s="24" t="inlineStr">
        <is>
          <t>E3</t>
        </is>
      </c>
      <c r="C1675" s="24" t="inlineStr">
        <is>
          <t>League Two</t>
        </is>
      </c>
      <c r="D1675" s="24" t="n">
        <v>8</v>
      </c>
      <c r="E1675" s="29" t="n">
        <v>46350.82291666666</v>
      </c>
      <c r="F1675" s="24" t="inlineStr">
        <is>
          <t>Crawley</t>
        </is>
      </c>
      <c r="G1675" s="24" t="inlineStr">
        <is>
          <t>Barnet</t>
        </is>
      </c>
      <c r="H1675" s="37" t="n"/>
      <c r="I1675" s="37" t="n"/>
      <c r="J1675" s="37" t="n"/>
      <c r="K1675" s="37" t="n"/>
      <c r="L1675" s="31" t="n">
        <v>0.3184888518586489</v>
      </c>
      <c r="M1675" s="31" t="n">
        <v>0.2868564155851663</v>
      </c>
      <c r="N1675" s="31" t="n">
        <v>0.3946547325561848</v>
      </c>
      <c r="O1675" s="33">
        <f>3*L1675+M1675</f>
        <v/>
      </c>
      <c r="P1675" s="33">
        <f>3*N1675+M1675</f>
        <v/>
      </c>
      <c r="Q1675" s="31">
        <f>IF(OR(J1675="",K1675=""),"",SUMPRODUCT(POISSON(Helper!$A$2:$A$122,J1675,FALSE)*POISSON(Helper!$B$2:$B$122,K1675,FALSE)*Helper!$C$2:$C$122))</f>
        <v/>
      </c>
      <c r="R1675" s="31">
        <f>IF(OR(J1675="",K1675=""),"",SUMPRODUCT(POISSON(Helper!$A$2:$A$122,J1675,FALSE)*POISSON(Helper!$B$2:$B$122,K1675,FALSE)*Helper!$D$2:$D$122))</f>
        <v/>
      </c>
      <c r="S1675" s="31">
        <f>IF(Q1675="","",1-Q1675-R1675)</f>
        <v/>
      </c>
      <c r="T1675" s="33">
        <f>IF(Q1675="","",3*Q1675+R1675)</f>
        <v/>
      </c>
      <c r="U1675" s="33">
        <f>IF(Q1675="","",3*S1675+R1675)</f>
        <v/>
      </c>
      <c r="V1675" s="24">
        <f>IF(OR(H1675="",I1675=""),"",IF(H1675&gt;I1675,3,IF(H1675=I1675,1,0)))</f>
        <v/>
      </c>
      <c r="W1675" s="24">
        <f>IF(OR(H1675="",I1675=""),"",IF(I1675&gt;H1675,3,IF(H1675=I1675,1,0)))</f>
        <v/>
      </c>
      <c r="X1675" s="24">
        <f>IF(OR(H1675="",I1675=""),0,1)</f>
        <v/>
      </c>
      <c r="Y1675" s="24" t="n"/>
    </row>
    <row r="1676">
      <c r="A1676" s="24" t="inlineStr">
        <is>
          <t>E3-PortVale-Northamp</t>
        </is>
      </c>
      <c r="B1676" s="24" t="inlineStr">
        <is>
          <t>E3</t>
        </is>
      </c>
      <c r="C1676" s="24" t="inlineStr">
        <is>
          <t>League Two</t>
        </is>
      </c>
      <c r="D1676" s="24" t="n">
        <v>8</v>
      </c>
      <c r="E1676" s="29" t="n">
        <v>46350.82291666666</v>
      </c>
      <c r="F1676" s="24" t="inlineStr">
        <is>
          <t>Port Vale</t>
        </is>
      </c>
      <c r="G1676" s="24" t="inlineStr">
        <is>
          <t>Northampton</t>
        </is>
      </c>
      <c r="H1676" s="37" t="n"/>
      <c r="I1676" s="37" t="n"/>
      <c r="J1676" s="37" t="n"/>
      <c r="K1676" s="37" t="n"/>
      <c r="L1676" s="31" t="n">
        <v>0.4503253658010665</v>
      </c>
      <c r="M1676" s="31" t="n">
        <v>0.2800581229445196</v>
      </c>
      <c r="N1676" s="31" t="n">
        <v>0.2696165112544139</v>
      </c>
      <c r="O1676" s="33">
        <f>3*L1676+M1676</f>
        <v/>
      </c>
      <c r="P1676" s="33">
        <f>3*N1676+M1676</f>
        <v/>
      </c>
      <c r="Q1676" s="31">
        <f>IF(OR(J1676="",K1676=""),"",SUMPRODUCT(POISSON(Helper!$A$2:$A$122,J1676,FALSE)*POISSON(Helper!$B$2:$B$122,K1676,FALSE)*Helper!$C$2:$C$122))</f>
        <v/>
      </c>
      <c r="R1676" s="31">
        <f>IF(OR(J1676="",K1676=""),"",SUMPRODUCT(POISSON(Helper!$A$2:$A$122,J1676,FALSE)*POISSON(Helper!$B$2:$B$122,K1676,FALSE)*Helper!$D$2:$D$122))</f>
        <v/>
      </c>
      <c r="S1676" s="31">
        <f>IF(Q1676="","",1-Q1676-R1676)</f>
        <v/>
      </c>
      <c r="T1676" s="33">
        <f>IF(Q1676="","",3*Q1676+R1676)</f>
        <v/>
      </c>
      <c r="U1676" s="33">
        <f>IF(Q1676="","",3*S1676+R1676)</f>
        <v/>
      </c>
      <c r="V1676" s="24">
        <f>IF(OR(H1676="",I1676=""),"",IF(H1676&gt;I1676,3,IF(H1676=I1676,1,0)))</f>
        <v/>
      </c>
      <c r="W1676" s="24">
        <f>IF(OR(H1676="",I1676=""),"",IF(I1676&gt;H1676,3,IF(H1676=I1676,1,0)))</f>
        <v/>
      </c>
      <c r="X1676" s="24">
        <f>IF(OR(H1676="",I1676=""),0,1)</f>
        <v/>
      </c>
      <c r="Y1676" s="24" t="n"/>
    </row>
    <row r="1677">
      <c r="A1677" s="24" t="inlineStr">
        <is>
          <t>E3-BristolR-Tranmere</t>
        </is>
      </c>
      <c r="B1677" s="24" t="inlineStr">
        <is>
          <t>E3</t>
        </is>
      </c>
      <c r="C1677" s="24" t="inlineStr">
        <is>
          <t>League Two</t>
        </is>
      </c>
      <c r="D1677" s="24" t="n">
        <v>17</v>
      </c>
      <c r="E1677" s="29" t="n">
        <v>46354.52083333334</v>
      </c>
      <c r="F1677" s="24" t="inlineStr">
        <is>
          <t>Bristol Rovers</t>
        </is>
      </c>
      <c r="G1677" s="24" t="inlineStr">
        <is>
          <t>Tranmere</t>
        </is>
      </c>
      <c r="H1677" s="37" t="n"/>
      <c r="I1677" s="37" t="n"/>
      <c r="J1677" s="37" t="n"/>
      <c r="K1677" s="37" t="n"/>
      <c r="L1677" s="31" t="n">
        <v>0.5038093516204842</v>
      </c>
      <c r="M1677" s="31" t="n">
        <v>0.2689057375658301</v>
      </c>
      <c r="N1677" s="31" t="n">
        <v>0.2272849108136856</v>
      </c>
      <c r="O1677" s="33">
        <f>3*L1677+M1677</f>
        <v/>
      </c>
      <c r="P1677" s="33">
        <f>3*N1677+M1677</f>
        <v/>
      </c>
      <c r="Q1677" s="31">
        <f>IF(OR(J1677="",K1677=""),"",SUMPRODUCT(POISSON(Helper!$A$2:$A$122,J1677,FALSE)*POISSON(Helper!$B$2:$B$122,K1677,FALSE)*Helper!$C$2:$C$122))</f>
        <v/>
      </c>
      <c r="R1677" s="31">
        <f>IF(OR(J1677="",K1677=""),"",SUMPRODUCT(POISSON(Helper!$A$2:$A$122,J1677,FALSE)*POISSON(Helper!$B$2:$B$122,K1677,FALSE)*Helper!$D$2:$D$122))</f>
        <v/>
      </c>
      <c r="S1677" s="31">
        <f>IF(Q1677="","",1-Q1677-R1677)</f>
        <v/>
      </c>
      <c r="T1677" s="33">
        <f>IF(Q1677="","",3*Q1677+R1677)</f>
        <v/>
      </c>
      <c r="U1677" s="33">
        <f>IF(Q1677="","",3*S1677+R1677)</f>
        <v/>
      </c>
      <c r="V1677" s="24">
        <f>IF(OR(H1677="",I1677=""),"",IF(H1677&gt;I1677,3,IF(H1677=I1677,1,0)))</f>
        <v/>
      </c>
      <c r="W1677" s="24">
        <f>IF(OR(H1677="",I1677=""),"",IF(I1677&gt;H1677,3,IF(H1677=I1677,1,0)))</f>
        <v/>
      </c>
      <c r="X1677" s="24">
        <f>IF(OR(H1677="",I1677=""),0,1)</f>
        <v/>
      </c>
      <c r="Y1677" s="24" t="n"/>
    </row>
    <row r="1678">
      <c r="A1678" s="24" t="inlineStr">
        <is>
          <t>E3-Exeter-Crawley</t>
        </is>
      </c>
      <c r="B1678" s="24" t="inlineStr">
        <is>
          <t>E3</t>
        </is>
      </c>
      <c r="C1678" s="24" t="inlineStr">
        <is>
          <t>League Two</t>
        </is>
      </c>
      <c r="D1678" s="24" t="n">
        <v>17</v>
      </c>
      <c r="E1678" s="29" t="n">
        <v>46354.52083333334</v>
      </c>
      <c r="F1678" s="24" t="inlineStr">
        <is>
          <t>Exeter</t>
        </is>
      </c>
      <c r="G1678" s="24" t="inlineStr">
        <is>
          <t>Crawley</t>
        </is>
      </c>
      <c r="H1678" s="37" t="n"/>
      <c r="I1678" s="37" t="n"/>
      <c r="J1678" s="37" t="n"/>
      <c r="K1678" s="37" t="n"/>
      <c r="L1678" s="31" t="n">
        <v>0.4234347618730296</v>
      </c>
      <c r="M1678" s="31" t="n">
        <v>0.283993190818036</v>
      </c>
      <c r="N1678" s="31" t="n">
        <v>0.2925720473089344</v>
      </c>
      <c r="O1678" s="33">
        <f>3*L1678+M1678</f>
        <v/>
      </c>
      <c r="P1678" s="33">
        <f>3*N1678+M1678</f>
        <v/>
      </c>
      <c r="Q1678" s="31">
        <f>IF(OR(J1678="",K1678=""),"",SUMPRODUCT(POISSON(Helper!$A$2:$A$122,J1678,FALSE)*POISSON(Helper!$B$2:$B$122,K1678,FALSE)*Helper!$C$2:$C$122))</f>
        <v/>
      </c>
      <c r="R1678" s="31">
        <f>IF(OR(J1678="",K1678=""),"",SUMPRODUCT(POISSON(Helper!$A$2:$A$122,J1678,FALSE)*POISSON(Helper!$B$2:$B$122,K1678,FALSE)*Helper!$D$2:$D$122))</f>
        <v/>
      </c>
      <c r="S1678" s="31">
        <f>IF(Q1678="","",1-Q1678-R1678)</f>
        <v/>
      </c>
      <c r="T1678" s="33">
        <f>IF(Q1678="","",3*Q1678+R1678)</f>
        <v/>
      </c>
      <c r="U1678" s="33">
        <f>IF(Q1678="","",3*S1678+R1678)</f>
        <v/>
      </c>
      <c r="V1678" s="24">
        <f>IF(OR(H1678="",I1678=""),"",IF(H1678&gt;I1678,3,IF(H1678=I1678,1,0)))</f>
        <v/>
      </c>
      <c r="W1678" s="24">
        <f>IF(OR(H1678="",I1678=""),"",IF(I1678&gt;H1678,3,IF(H1678=I1678,1,0)))</f>
        <v/>
      </c>
      <c r="X1678" s="24">
        <f>IF(OR(H1678="",I1678=""),0,1)</f>
        <v/>
      </c>
      <c r="Y1678" s="24" t="n"/>
    </row>
    <row r="1679">
      <c r="A1679" s="24" t="inlineStr">
        <is>
          <t>E3-Colchest-York</t>
        </is>
      </c>
      <c r="B1679" s="24" t="inlineStr">
        <is>
          <t>E3</t>
        </is>
      </c>
      <c r="C1679" s="24" t="inlineStr">
        <is>
          <t>League Two</t>
        </is>
      </c>
      <c r="D1679" s="24" t="n">
        <v>17</v>
      </c>
      <c r="E1679" s="29" t="n">
        <v>46354.625</v>
      </c>
      <c r="F1679" s="24" t="inlineStr">
        <is>
          <t>Colchester</t>
        </is>
      </c>
      <c r="G1679" s="24" t="inlineStr">
        <is>
          <t>York</t>
        </is>
      </c>
      <c r="H1679" s="37" t="n"/>
      <c r="I1679" s="37" t="n"/>
      <c r="J1679" s="37" t="n"/>
      <c r="K1679" s="37" t="n"/>
      <c r="L1679" s="31" t="n">
        <v>0.3807216031224858</v>
      </c>
      <c r="M1679" s="31" t="n">
        <v>0.2877113676965871</v>
      </c>
      <c r="N1679" s="31" t="n">
        <v>0.3315670291809271</v>
      </c>
      <c r="O1679" s="33">
        <f>3*L1679+M1679</f>
        <v/>
      </c>
      <c r="P1679" s="33">
        <f>3*N1679+M1679</f>
        <v/>
      </c>
      <c r="Q1679" s="31">
        <f>IF(OR(J1679="",K1679=""),"",SUMPRODUCT(POISSON(Helper!$A$2:$A$122,J1679,FALSE)*POISSON(Helper!$B$2:$B$122,K1679,FALSE)*Helper!$C$2:$C$122))</f>
        <v/>
      </c>
      <c r="R1679" s="31">
        <f>IF(OR(J1679="",K1679=""),"",SUMPRODUCT(POISSON(Helper!$A$2:$A$122,J1679,FALSE)*POISSON(Helper!$B$2:$B$122,K1679,FALSE)*Helper!$D$2:$D$122))</f>
        <v/>
      </c>
      <c r="S1679" s="31">
        <f>IF(Q1679="","",1-Q1679-R1679)</f>
        <v/>
      </c>
      <c r="T1679" s="33">
        <f>IF(Q1679="","",3*Q1679+R1679)</f>
        <v/>
      </c>
      <c r="U1679" s="33">
        <f>IF(Q1679="","",3*S1679+R1679)</f>
        <v/>
      </c>
      <c r="V1679" s="24">
        <f>IF(OR(H1679="",I1679=""),"",IF(H1679&gt;I1679,3,IF(H1679=I1679,1,0)))</f>
        <v/>
      </c>
      <c r="W1679" s="24">
        <f>IF(OR(H1679="",I1679=""),"",IF(I1679&gt;H1679,3,IF(H1679=I1679,1,0)))</f>
        <v/>
      </c>
      <c r="X1679" s="24">
        <f>IF(OR(H1679="",I1679=""),0,1)</f>
        <v/>
      </c>
      <c r="Y1679" s="24" t="n"/>
    </row>
    <row r="1680">
      <c r="A1680" s="24" t="inlineStr">
        <is>
          <t>E3-Crewe-Grimsby</t>
        </is>
      </c>
      <c r="B1680" s="24" t="inlineStr">
        <is>
          <t>E3</t>
        </is>
      </c>
      <c r="C1680" s="24" t="inlineStr">
        <is>
          <t>League Two</t>
        </is>
      </c>
      <c r="D1680" s="24" t="n">
        <v>17</v>
      </c>
      <c r="E1680" s="29" t="n">
        <v>46354.625</v>
      </c>
      <c r="F1680" s="24" t="inlineStr">
        <is>
          <t>Crewe</t>
        </is>
      </c>
      <c r="G1680" s="24" t="inlineStr">
        <is>
          <t>Grimsby</t>
        </is>
      </c>
      <c r="H1680" s="37" t="n"/>
      <c r="I1680" s="37" t="n"/>
      <c r="J1680" s="37" t="n"/>
      <c r="K1680" s="37" t="n"/>
      <c r="L1680" s="31" t="n">
        <v>0.3636411092092953</v>
      </c>
      <c r="M1680" s="31" t="n">
        <v>0.2882603645506261</v>
      </c>
      <c r="N1680" s="31" t="n">
        <v>0.3480985262400786</v>
      </c>
      <c r="O1680" s="33">
        <f>3*L1680+M1680</f>
        <v/>
      </c>
      <c r="P1680" s="33">
        <f>3*N1680+M1680</f>
        <v/>
      </c>
      <c r="Q1680" s="31">
        <f>IF(OR(J1680="",K1680=""),"",SUMPRODUCT(POISSON(Helper!$A$2:$A$122,J1680,FALSE)*POISSON(Helper!$B$2:$B$122,K1680,FALSE)*Helper!$C$2:$C$122))</f>
        <v/>
      </c>
      <c r="R1680" s="31">
        <f>IF(OR(J1680="",K1680=""),"",SUMPRODUCT(POISSON(Helper!$A$2:$A$122,J1680,FALSE)*POISSON(Helper!$B$2:$B$122,K1680,FALSE)*Helper!$D$2:$D$122))</f>
        <v/>
      </c>
      <c r="S1680" s="31">
        <f>IF(Q1680="","",1-Q1680-R1680)</f>
        <v/>
      </c>
      <c r="T1680" s="33">
        <f>IF(Q1680="","",3*Q1680+R1680)</f>
        <v/>
      </c>
      <c r="U1680" s="33">
        <f>IF(Q1680="","",3*S1680+R1680)</f>
        <v/>
      </c>
      <c r="V1680" s="24">
        <f>IF(OR(H1680="",I1680=""),"",IF(H1680&gt;I1680,3,IF(H1680=I1680,1,0)))</f>
        <v/>
      </c>
      <c r="W1680" s="24">
        <f>IF(OR(H1680="",I1680=""),"",IF(I1680&gt;H1680,3,IF(H1680=I1680,1,0)))</f>
        <v/>
      </c>
      <c r="X1680" s="24">
        <f>IF(OR(H1680="",I1680=""),0,1)</f>
        <v/>
      </c>
      <c r="Y1680" s="24" t="n"/>
    </row>
    <row r="1681">
      <c r="A1681" s="24" t="inlineStr">
        <is>
          <t>E3-Fleetwoo-Accringt</t>
        </is>
      </c>
      <c r="B1681" s="24" t="inlineStr">
        <is>
          <t>E3</t>
        </is>
      </c>
      <c r="C1681" s="24" t="inlineStr">
        <is>
          <t>League Two</t>
        </is>
      </c>
      <c r="D1681" s="24" t="n">
        <v>17</v>
      </c>
      <c r="E1681" s="29" t="n">
        <v>46354.625</v>
      </c>
      <c r="F1681" s="24" t="inlineStr">
        <is>
          <t>Fleetwood</t>
        </is>
      </c>
      <c r="G1681" s="24" t="inlineStr">
        <is>
          <t>Accrington</t>
        </is>
      </c>
      <c r="H1681" s="37" t="n"/>
      <c r="I1681" s="37" t="n"/>
      <c r="J1681" s="37" t="n"/>
      <c r="K1681" s="37" t="n"/>
      <c r="L1681" s="31" t="n">
        <v>0.4392622278898696</v>
      </c>
      <c r="M1681" s="31" t="n">
        <v>0.2818191387906268</v>
      </c>
      <c r="N1681" s="31" t="n">
        <v>0.2789186333195037</v>
      </c>
      <c r="O1681" s="33">
        <f>3*L1681+M1681</f>
        <v/>
      </c>
      <c r="P1681" s="33">
        <f>3*N1681+M1681</f>
        <v/>
      </c>
      <c r="Q1681" s="31">
        <f>IF(OR(J1681="",K1681=""),"",SUMPRODUCT(POISSON(Helper!$A$2:$A$122,J1681,FALSE)*POISSON(Helper!$B$2:$B$122,K1681,FALSE)*Helper!$C$2:$C$122))</f>
        <v/>
      </c>
      <c r="R1681" s="31">
        <f>IF(OR(J1681="",K1681=""),"",SUMPRODUCT(POISSON(Helper!$A$2:$A$122,J1681,FALSE)*POISSON(Helper!$B$2:$B$122,K1681,FALSE)*Helper!$D$2:$D$122))</f>
        <v/>
      </c>
      <c r="S1681" s="31">
        <f>IF(Q1681="","",1-Q1681-R1681)</f>
        <v/>
      </c>
      <c r="T1681" s="33">
        <f>IF(Q1681="","",3*Q1681+R1681)</f>
        <v/>
      </c>
      <c r="U1681" s="33">
        <f>IF(Q1681="","",3*S1681+R1681)</f>
        <v/>
      </c>
      <c r="V1681" s="24">
        <f>IF(OR(H1681="",I1681=""),"",IF(H1681&gt;I1681,3,IF(H1681=I1681,1,0)))</f>
        <v/>
      </c>
      <c r="W1681" s="24">
        <f>IF(OR(H1681="",I1681=""),"",IF(I1681&gt;H1681,3,IF(H1681=I1681,1,0)))</f>
        <v/>
      </c>
      <c r="X1681" s="24">
        <f>IF(OR(H1681="",I1681=""),0,1)</f>
        <v/>
      </c>
      <c r="Y1681" s="24" t="n"/>
    </row>
    <row r="1682">
      <c r="A1682" s="24" t="inlineStr">
        <is>
          <t>E3-PortVale-Newport</t>
        </is>
      </c>
      <c r="B1682" s="24" t="inlineStr">
        <is>
          <t>E3</t>
        </is>
      </c>
      <c r="C1682" s="24" t="inlineStr">
        <is>
          <t>League Two</t>
        </is>
      </c>
      <c r="D1682" s="24" t="n">
        <v>17</v>
      </c>
      <c r="E1682" s="29" t="n">
        <v>46354.625</v>
      </c>
      <c r="F1682" s="24" t="inlineStr">
        <is>
          <t>Port Vale</t>
        </is>
      </c>
      <c r="G1682" s="24" t="inlineStr">
        <is>
          <t>Newport</t>
        </is>
      </c>
      <c r="H1682" s="37" t="n"/>
      <c r="I1682" s="37" t="n"/>
      <c r="J1682" s="37" t="n"/>
      <c r="K1682" s="37" t="n"/>
      <c r="L1682" s="31" t="n">
        <v>0.5431936409333891</v>
      </c>
      <c r="M1682" s="31" t="n">
        <v>0.2580884816126809</v>
      </c>
      <c r="N1682" s="31" t="n">
        <v>0.19871787745393</v>
      </c>
      <c r="O1682" s="33">
        <f>3*L1682+M1682</f>
        <v/>
      </c>
      <c r="P1682" s="33">
        <f>3*N1682+M1682</f>
        <v/>
      </c>
      <c r="Q1682" s="31">
        <f>IF(OR(J1682="",K1682=""),"",SUMPRODUCT(POISSON(Helper!$A$2:$A$122,J1682,FALSE)*POISSON(Helper!$B$2:$B$122,K1682,FALSE)*Helper!$C$2:$C$122))</f>
        <v/>
      </c>
      <c r="R1682" s="31">
        <f>IF(OR(J1682="",K1682=""),"",SUMPRODUCT(POISSON(Helper!$A$2:$A$122,J1682,FALSE)*POISSON(Helper!$B$2:$B$122,K1682,FALSE)*Helper!$D$2:$D$122))</f>
        <v/>
      </c>
      <c r="S1682" s="31">
        <f>IF(Q1682="","",1-Q1682-R1682)</f>
        <v/>
      </c>
      <c r="T1682" s="33">
        <f>IF(Q1682="","",3*Q1682+R1682)</f>
        <v/>
      </c>
      <c r="U1682" s="33">
        <f>IF(Q1682="","",3*S1682+R1682)</f>
        <v/>
      </c>
      <c r="V1682" s="24">
        <f>IF(OR(H1682="",I1682=""),"",IF(H1682&gt;I1682,3,IF(H1682=I1682,1,0)))</f>
        <v/>
      </c>
      <c r="W1682" s="24">
        <f>IF(OR(H1682="",I1682=""),"",IF(I1682&gt;H1682,3,IF(H1682=I1682,1,0)))</f>
        <v/>
      </c>
      <c r="X1682" s="24">
        <f>IF(OR(H1682="",I1682=""),0,1)</f>
        <v/>
      </c>
      <c r="Y1682" s="24" t="n"/>
    </row>
    <row r="1683">
      <c r="A1683" s="24" t="inlineStr">
        <is>
          <t>E3-Rochdale-Barnet</t>
        </is>
      </c>
      <c r="B1683" s="24" t="inlineStr">
        <is>
          <t>E3</t>
        </is>
      </c>
      <c r="C1683" s="24" t="inlineStr">
        <is>
          <t>League Two</t>
        </is>
      </c>
      <c r="D1683" s="24" t="n">
        <v>17</v>
      </c>
      <c r="E1683" s="29" t="n">
        <v>46354.625</v>
      </c>
      <c r="F1683" s="24" t="inlineStr">
        <is>
          <t>Rochdale</t>
        </is>
      </c>
      <c r="G1683" s="24" t="inlineStr">
        <is>
          <t>Barnet</t>
        </is>
      </c>
      <c r="H1683" s="37" t="n"/>
      <c r="I1683" s="37" t="n"/>
      <c r="J1683" s="37" t="n"/>
      <c r="K1683" s="37" t="n"/>
      <c r="L1683" s="31" t="n">
        <v>0.344829875764848</v>
      </c>
      <c r="M1683" s="31" t="n">
        <v>0.2881975807262103</v>
      </c>
      <c r="N1683" s="31" t="n">
        <v>0.3669725435089417</v>
      </c>
      <c r="O1683" s="33">
        <f>3*L1683+M1683</f>
        <v/>
      </c>
      <c r="P1683" s="33">
        <f>3*N1683+M1683</f>
        <v/>
      </c>
      <c r="Q1683" s="31">
        <f>IF(OR(J1683="",K1683=""),"",SUMPRODUCT(POISSON(Helper!$A$2:$A$122,J1683,FALSE)*POISSON(Helper!$B$2:$B$122,K1683,FALSE)*Helper!$C$2:$C$122))</f>
        <v/>
      </c>
      <c r="R1683" s="31">
        <f>IF(OR(J1683="",K1683=""),"",SUMPRODUCT(POISSON(Helper!$A$2:$A$122,J1683,FALSE)*POISSON(Helper!$B$2:$B$122,K1683,FALSE)*Helper!$D$2:$D$122))</f>
        <v/>
      </c>
      <c r="S1683" s="31">
        <f>IF(Q1683="","",1-Q1683-R1683)</f>
        <v/>
      </c>
      <c r="T1683" s="33">
        <f>IF(Q1683="","",3*Q1683+R1683)</f>
        <v/>
      </c>
      <c r="U1683" s="33">
        <f>IF(Q1683="","",3*S1683+R1683)</f>
        <v/>
      </c>
      <c r="V1683" s="24">
        <f>IF(OR(H1683="",I1683=""),"",IF(H1683&gt;I1683,3,IF(H1683=I1683,1,0)))</f>
        <v/>
      </c>
      <c r="W1683" s="24">
        <f>IF(OR(H1683="",I1683=""),"",IF(I1683&gt;H1683,3,IF(H1683=I1683,1,0)))</f>
        <v/>
      </c>
      <c r="X1683" s="24">
        <f>IF(OR(H1683="",I1683=""),0,1)</f>
        <v/>
      </c>
      <c r="Y1683" s="24" t="n"/>
    </row>
    <row r="1684">
      <c r="A1684" s="24" t="inlineStr">
        <is>
          <t>E3-Rotherha-Oldham</t>
        </is>
      </c>
      <c r="B1684" s="24" t="inlineStr">
        <is>
          <t>E3</t>
        </is>
      </c>
      <c r="C1684" s="24" t="inlineStr">
        <is>
          <t>League Two</t>
        </is>
      </c>
      <c r="D1684" s="24" t="n">
        <v>17</v>
      </c>
      <c r="E1684" s="29" t="n">
        <v>46354.625</v>
      </c>
      <c r="F1684" s="24" t="inlineStr">
        <is>
          <t>Rotherham</t>
        </is>
      </c>
      <c r="G1684" s="24" t="inlineStr">
        <is>
          <t>Oldham</t>
        </is>
      </c>
      <c r="H1684" s="37" t="n"/>
      <c r="I1684" s="37" t="n"/>
      <c r="J1684" s="37" t="n"/>
      <c r="K1684" s="37" t="n"/>
      <c r="L1684" s="31" t="n">
        <v>0.4030233643231552</v>
      </c>
      <c r="M1684" s="31" t="n">
        <v>0.2861733378634673</v>
      </c>
      <c r="N1684" s="31" t="n">
        <v>0.3108032978133775</v>
      </c>
      <c r="O1684" s="33">
        <f>3*L1684+M1684</f>
        <v/>
      </c>
      <c r="P1684" s="33">
        <f>3*N1684+M1684</f>
        <v/>
      </c>
      <c r="Q1684" s="31">
        <f>IF(OR(J1684="",K1684=""),"",SUMPRODUCT(POISSON(Helper!$A$2:$A$122,J1684,FALSE)*POISSON(Helper!$B$2:$B$122,K1684,FALSE)*Helper!$C$2:$C$122))</f>
        <v/>
      </c>
      <c r="R1684" s="31">
        <f>IF(OR(J1684="",K1684=""),"",SUMPRODUCT(POISSON(Helper!$A$2:$A$122,J1684,FALSE)*POISSON(Helper!$B$2:$B$122,K1684,FALSE)*Helper!$D$2:$D$122))</f>
        <v/>
      </c>
      <c r="S1684" s="31">
        <f>IF(Q1684="","",1-Q1684-R1684)</f>
        <v/>
      </c>
      <c r="T1684" s="33">
        <f>IF(Q1684="","",3*Q1684+R1684)</f>
        <v/>
      </c>
      <c r="U1684" s="33">
        <f>IF(Q1684="","",3*S1684+R1684)</f>
        <v/>
      </c>
      <c r="V1684" s="24">
        <f>IF(OR(H1684="",I1684=""),"",IF(H1684&gt;I1684,3,IF(H1684=I1684,1,0)))</f>
        <v/>
      </c>
      <c r="W1684" s="24">
        <f>IF(OR(H1684="",I1684=""),"",IF(I1684&gt;H1684,3,IF(H1684=I1684,1,0)))</f>
        <v/>
      </c>
      <c r="X1684" s="24">
        <f>IF(OR(H1684="",I1684=""),0,1)</f>
        <v/>
      </c>
      <c r="Y1684" s="24" t="n"/>
    </row>
    <row r="1685">
      <c r="A1685" s="24" t="inlineStr">
        <is>
          <t>E3-Salford-Gillingh</t>
        </is>
      </c>
      <c r="B1685" s="24" t="inlineStr">
        <is>
          <t>E3</t>
        </is>
      </c>
      <c r="C1685" s="24" t="inlineStr">
        <is>
          <t>League Two</t>
        </is>
      </c>
      <c r="D1685" s="24" t="n">
        <v>17</v>
      </c>
      <c r="E1685" s="29" t="n">
        <v>46354.625</v>
      </c>
      <c r="F1685" s="24" t="inlineStr">
        <is>
          <t>Salford</t>
        </is>
      </c>
      <c r="G1685" s="24" t="inlineStr">
        <is>
          <t>Gillingham</t>
        </is>
      </c>
      <c r="H1685" s="37" t="n"/>
      <c r="I1685" s="37" t="n"/>
      <c r="J1685" s="37" t="n"/>
      <c r="K1685" s="37" t="n"/>
      <c r="L1685" s="31" t="n">
        <v>0.5048182762473196</v>
      </c>
      <c r="M1685" s="31" t="n">
        <v>0.2686552291288389</v>
      </c>
      <c r="N1685" s="31" t="n">
        <v>0.2265264946238415</v>
      </c>
      <c r="O1685" s="33">
        <f>3*L1685+M1685</f>
        <v/>
      </c>
      <c r="P1685" s="33">
        <f>3*N1685+M1685</f>
        <v/>
      </c>
      <c r="Q1685" s="31">
        <f>IF(OR(J1685="",K1685=""),"",SUMPRODUCT(POISSON(Helper!$A$2:$A$122,J1685,FALSE)*POISSON(Helper!$B$2:$B$122,K1685,FALSE)*Helper!$C$2:$C$122))</f>
        <v/>
      </c>
      <c r="R1685" s="31">
        <f>IF(OR(J1685="",K1685=""),"",SUMPRODUCT(POISSON(Helper!$A$2:$A$122,J1685,FALSE)*POISSON(Helper!$B$2:$B$122,K1685,FALSE)*Helper!$D$2:$D$122))</f>
        <v/>
      </c>
      <c r="S1685" s="31">
        <f>IF(Q1685="","",1-Q1685-R1685)</f>
        <v/>
      </c>
      <c r="T1685" s="33">
        <f>IF(Q1685="","",3*Q1685+R1685)</f>
        <v/>
      </c>
      <c r="U1685" s="33">
        <f>IF(Q1685="","",3*S1685+R1685)</f>
        <v/>
      </c>
      <c r="V1685" s="24">
        <f>IF(OR(H1685="",I1685=""),"",IF(H1685&gt;I1685,3,IF(H1685=I1685,1,0)))</f>
        <v/>
      </c>
      <c r="W1685" s="24">
        <f>IF(OR(H1685="",I1685=""),"",IF(I1685&gt;H1685,3,IF(H1685=I1685,1,0)))</f>
        <v/>
      </c>
      <c r="X1685" s="24">
        <f>IF(OR(H1685="",I1685=""),0,1)</f>
        <v/>
      </c>
      <c r="Y1685" s="24" t="n"/>
    </row>
    <row r="1686">
      <c r="A1686" s="24" t="inlineStr">
        <is>
          <t>E3-Shrewsbu-Cheltenh</t>
        </is>
      </c>
      <c r="B1686" s="24" t="inlineStr">
        <is>
          <t>E3</t>
        </is>
      </c>
      <c r="C1686" s="24" t="inlineStr">
        <is>
          <t>League Two</t>
        </is>
      </c>
      <c r="D1686" s="24" t="n">
        <v>17</v>
      </c>
      <c r="E1686" s="29" t="n">
        <v>46354.625</v>
      </c>
      <c r="F1686" s="24" t="inlineStr">
        <is>
          <t>Shrewsbury</t>
        </is>
      </c>
      <c r="G1686" s="24" t="inlineStr">
        <is>
          <t>Cheltenham</t>
        </is>
      </c>
      <c r="H1686" s="37" t="n"/>
      <c r="I1686" s="37" t="n"/>
      <c r="J1686" s="37" t="n"/>
      <c r="K1686" s="37" t="n"/>
      <c r="L1686" s="31" t="n">
        <v>0.4294962928890924</v>
      </c>
      <c r="M1686" s="31" t="n">
        <v>0.2832094085949711</v>
      </c>
      <c r="N1686" s="31" t="n">
        <v>0.2872942985159365</v>
      </c>
      <c r="O1686" s="33">
        <f>3*L1686+M1686</f>
        <v/>
      </c>
      <c r="P1686" s="33">
        <f>3*N1686+M1686</f>
        <v/>
      </c>
      <c r="Q1686" s="31">
        <f>IF(OR(J1686="",K1686=""),"",SUMPRODUCT(POISSON(Helper!$A$2:$A$122,J1686,FALSE)*POISSON(Helper!$B$2:$B$122,K1686,FALSE)*Helper!$C$2:$C$122))</f>
        <v/>
      </c>
      <c r="R1686" s="31">
        <f>IF(OR(J1686="",K1686=""),"",SUMPRODUCT(POISSON(Helper!$A$2:$A$122,J1686,FALSE)*POISSON(Helper!$B$2:$B$122,K1686,FALSE)*Helper!$D$2:$D$122))</f>
        <v/>
      </c>
      <c r="S1686" s="31">
        <f>IF(Q1686="","",1-Q1686-R1686)</f>
        <v/>
      </c>
      <c r="T1686" s="33">
        <f>IF(Q1686="","",3*Q1686+R1686)</f>
        <v/>
      </c>
      <c r="U1686" s="33">
        <f>IF(Q1686="","",3*S1686+R1686)</f>
        <v/>
      </c>
      <c r="V1686" s="24">
        <f>IF(OR(H1686="",I1686=""),"",IF(H1686&gt;I1686,3,IF(H1686=I1686,1,0)))</f>
        <v/>
      </c>
      <c r="W1686" s="24">
        <f>IF(OR(H1686="",I1686=""),"",IF(I1686&gt;H1686,3,IF(H1686=I1686,1,0)))</f>
        <v/>
      </c>
      <c r="X1686" s="24">
        <f>IF(OR(H1686="",I1686=""),0,1)</f>
        <v/>
      </c>
      <c r="Y1686" s="24" t="n"/>
    </row>
    <row r="1687">
      <c r="A1687" s="24" t="inlineStr">
        <is>
          <t>E3-Swindon-Chesterf</t>
        </is>
      </c>
      <c r="B1687" s="24" t="inlineStr">
        <is>
          <t>E3</t>
        </is>
      </c>
      <c r="C1687" s="24" t="inlineStr">
        <is>
          <t>League Two</t>
        </is>
      </c>
      <c r="D1687" s="24" t="n">
        <v>17</v>
      </c>
      <c r="E1687" s="29" t="n">
        <v>46354.625</v>
      </c>
      <c r="F1687" s="24" t="inlineStr">
        <is>
          <t>Swindon</t>
        </is>
      </c>
      <c r="G1687" s="24" t="inlineStr">
        <is>
          <t>Chesterfield</t>
        </is>
      </c>
      <c r="H1687" s="37" t="n"/>
      <c r="I1687" s="37" t="n"/>
      <c r="J1687" s="37" t="n"/>
      <c r="K1687" s="37" t="n"/>
      <c r="L1687" s="31" t="n">
        <v>0.3795611579776197</v>
      </c>
      <c r="M1687" s="31" t="n">
        <v>0.2877663180022928</v>
      </c>
      <c r="N1687" s="31" t="n">
        <v>0.3326725240200875</v>
      </c>
      <c r="O1687" s="33">
        <f>3*L1687+M1687</f>
        <v/>
      </c>
      <c r="P1687" s="33">
        <f>3*N1687+M1687</f>
        <v/>
      </c>
      <c r="Q1687" s="31">
        <f>IF(OR(J1687="",K1687=""),"",SUMPRODUCT(POISSON(Helper!$A$2:$A$122,J1687,FALSE)*POISSON(Helper!$B$2:$B$122,K1687,FALSE)*Helper!$C$2:$C$122))</f>
        <v/>
      </c>
      <c r="R1687" s="31">
        <f>IF(OR(J1687="",K1687=""),"",SUMPRODUCT(POISSON(Helper!$A$2:$A$122,J1687,FALSE)*POISSON(Helper!$B$2:$B$122,K1687,FALSE)*Helper!$D$2:$D$122))</f>
        <v/>
      </c>
      <c r="S1687" s="31">
        <f>IF(Q1687="","",1-Q1687-R1687)</f>
        <v/>
      </c>
      <c r="T1687" s="33">
        <f>IF(Q1687="","",3*Q1687+R1687)</f>
        <v/>
      </c>
      <c r="U1687" s="33">
        <f>IF(Q1687="","",3*S1687+R1687)</f>
        <v/>
      </c>
      <c r="V1687" s="24">
        <f>IF(OR(H1687="",I1687=""),"",IF(H1687&gt;I1687,3,IF(H1687=I1687,1,0)))</f>
        <v/>
      </c>
      <c r="W1687" s="24">
        <f>IF(OR(H1687="",I1687=""),"",IF(I1687&gt;H1687,3,IF(H1687=I1687,1,0)))</f>
        <v/>
      </c>
      <c r="X1687" s="24">
        <f>IF(OR(H1687="",I1687=""),0,1)</f>
        <v/>
      </c>
      <c r="Y1687" s="24" t="n"/>
    </row>
    <row r="1688">
      <c r="A1688" s="24" t="inlineStr">
        <is>
          <t>E3-Walsall-Northamp</t>
        </is>
      </c>
      <c r="B1688" s="24" t="inlineStr">
        <is>
          <t>E3</t>
        </is>
      </c>
      <c r="C1688" s="24" t="inlineStr">
        <is>
          <t>League Two</t>
        </is>
      </c>
      <c r="D1688" s="24" t="n">
        <v>17</v>
      </c>
      <c r="E1688" s="29" t="n">
        <v>46354.625</v>
      </c>
      <c r="F1688" s="24" t="inlineStr">
        <is>
          <t>Walsall</t>
        </is>
      </c>
      <c r="G1688" s="24" t="inlineStr">
        <is>
          <t>Northampton</t>
        </is>
      </c>
      <c r="H1688" s="37" t="n"/>
      <c r="I1688" s="37" t="n"/>
      <c r="J1688" s="37" t="n"/>
      <c r="K1688" s="37" t="n"/>
      <c r="L1688" s="31" t="n">
        <v>0.4163542109965362</v>
      </c>
      <c r="M1688" s="31" t="n">
        <v>0.2848305481049896</v>
      </c>
      <c r="N1688" s="31" t="n">
        <v>0.2988152408984741</v>
      </c>
      <c r="O1688" s="33">
        <f>3*L1688+M1688</f>
        <v/>
      </c>
      <c r="P1688" s="33">
        <f>3*N1688+M1688</f>
        <v/>
      </c>
      <c r="Q1688" s="31">
        <f>IF(OR(J1688="",K1688=""),"",SUMPRODUCT(POISSON(Helper!$A$2:$A$122,J1688,FALSE)*POISSON(Helper!$B$2:$B$122,K1688,FALSE)*Helper!$C$2:$C$122))</f>
        <v/>
      </c>
      <c r="R1688" s="31">
        <f>IF(OR(J1688="",K1688=""),"",SUMPRODUCT(POISSON(Helper!$A$2:$A$122,J1688,FALSE)*POISSON(Helper!$B$2:$B$122,K1688,FALSE)*Helper!$D$2:$D$122))</f>
        <v/>
      </c>
      <c r="S1688" s="31">
        <f>IF(Q1688="","",1-Q1688-R1688)</f>
        <v/>
      </c>
      <c r="T1688" s="33">
        <f>IF(Q1688="","",3*Q1688+R1688)</f>
        <v/>
      </c>
      <c r="U1688" s="33">
        <f>IF(Q1688="","",3*S1688+R1688)</f>
        <v/>
      </c>
      <c r="V1688" s="24">
        <f>IF(OR(H1688="",I1688=""),"",IF(H1688&gt;I1688,3,IF(H1688=I1688,1,0)))</f>
        <v/>
      </c>
      <c r="W1688" s="24">
        <f>IF(OR(H1688="",I1688=""),"",IF(I1688&gt;H1688,3,IF(H1688=I1688,1,0)))</f>
        <v/>
      </c>
      <c r="X1688" s="24">
        <f>IF(OR(H1688="",I1688=""),0,1)</f>
        <v/>
      </c>
      <c r="Y1688" s="24" t="n"/>
    </row>
    <row r="1689">
      <c r="A1689" s="24" t="inlineStr">
        <is>
          <t>E3-Accringt-Crewe</t>
        </is>
      </c>
      <c r="B1689" s="24" t="inlineStr">
        <is>
          <t>E3</t>
        </is>
      </c>
      <c r="C1689" s="24" t="inlineStr">
        <is>
          <t>League Two</t>
        </is>
      </c>
      <c r="D1689" s="24" t="n">
        <v>18</v>
      </c>
      <c r="E1689" s="29" t="n">
        <v>46357.82291666666</v>
      </c>
      <c r="F1689" s="24" t="inlineStr">
        <is>
          <t>Accrington</t>
        </is>
      </c>
      <c r="G1689" s="24" t="inlineStr">
        <is>
          <t>Crewe</t>
        </is>
      </c>
      <c r="H1689" s="37" t="n"/>
      <c r="I1689" s="37" t="n"/>
      <c r="J1689" s="37" t="n"/>
      <c r="K1689" s="37" t="n"/>
      <c r="L1689" s="31" t="n">
        <v>0.350470370653246</v>
      </c>
      <c r="M1689" s="31" t="n">
        <v>0.2882920778473765</v>
      </c>
      <c r="N1689" s="31" t="n">
        <v>0.3612375514993774</v>
      </c>
      <c r="O1689" s="33">
        <f>3*L1689+M1689</f>
        <v/>
      </c>
      <c r="P1689" s="33">
        <f>3*N1689+M1689</f>
        <v/>
      </c>
      <c r="Q1689" s="31">
        <f>IF(OR(J1689="",K1689=""),"",SUMPRODUCT(POISSON(Helper!$A$2:$A$122,J1689,FALSE)*POISSON(Helper!$B$2:$B$122,K1689,FALSE)*Helper!$C$2:$C$122))</f>
        <v/>
      </c>
      <c r="R1689" s="31">
        <f>IF(OR(J1689="",K1689=""),"",SUMPRODUCT(POISSON(Helper!$A$2:$A$122,J1689,FALSE)*POISSON(Helper!$B$2:$B$122,K1689,FALSE)*Helper!$D$2:$D$122))</f>
        <v/>
      </c>
      <c r="S1689" s="31">
        <f>IF(Q1689="","",1-Q1689-R1689)</f>
        <v/>
      </c>
      <c r="T1689" s="33">
        <f>IF(Q1689="","",3*Q1689+R1689)</f>
        <v/>
      </c>
      <c r="U1689" s="33">
        <f>IF(Q1689="","",3*S1689+R1689)</f>
        <v/>
      </c>
      <c r="V1689" s="24">
        <f>IF(OR(H1689="",I1689=""),"",IF(H1689&gt;I1689,3,IF(H1689=I1689,1,0)))</f>
        <v/>
      </c>
      <c r="W1689" s="24">
        <f>IF(OR(H1689="",I1689=""),"",IF(I1689&gt;H1689,3,IF(H1689=I1689,1,0)))</f>
        <v/>
      </c>
      <c r="X1689" s="24">
        <f>IF(OR(H1689="",I1689=""),0,1)</f>
        <v/>
      </c>
      <c r="Y1689" s="24" t="n"/>
    </row>
    <row r="1690">
      <c r="A1690" s="24" t="inlineStr">
        <is>
          <t>E3-Barnet-Rotherha</t>
        </is>
      </c>
      <c r="B1690" s="24" t="inlineStr">
        <is>
          <t>E3</t>
        </is>
      </c>
      <c r="C1690" s="24" t="inlineStr">
        <is>
          <t>League Two</t>
        </is>
      </c>
      <c r="D1690" s="24" t="n">
        <v>18</v>
      </c>
      <c r="E1690" s="29" t="n">
        <v>46357.82291666666</v>
      </c>
      <c r="F1690" s="24" t="inlineStr">
        <is>
          <t>Barnet</t>
        </is>
      </c>
      <c r="G1690" s="24" t="inlineStr">
        <is>
          <t>Rotherham</t>
        </is>
      </c>
      <c r="H1690" s="37" t="n"/>
      <c r="I1690" s="37" t="n"/>
      <c r="J1690" s="37" t="n"/>
      <c r="K1690" s="37" t="n"/>
      <c r="L1690" s="31" t="n">
        <v>0.4429509736144133</v>
      </c>
      <c r="M1690" s="31" t="n">
        <v>0.2812537055078133</v>
      </c>
      <c r="N1690" s="31" t="n">
        <v>0.2757953208777734</v>
      </c>
      <c r="O1690" s="33">
        <f>3*L1690+M1690</f>
        <v/>
      </c>
      <c r="P1690" s="33">
        <f>3*N1690+M1690</f>
        <v/>
      </c>
      <c r="Q1690" s="31">
        <f>IF(OR(J1690="",K1690=""),"",SUMPRODUCT(POISSON(Helper!$A$2:$A$122,J1690,FALSE)*POISSON(Helper!$B$2:$B$122,K1690,FALSE)*Helper!$C$2:$C$122))</f>
        <v/>
      </c>
      <c r="R1690" s="31">
        <f>IF(OR(J1690="",K1690=""),"",SUMPRODUCT(POISSON(Helper!$A$2:$A$122,J1690,FALSE)*POISSON(Helper!$B$2:$B$122,K1690,FALSE)*Helper!$D$2:$D$122))</f>
        <v/>
      </c>
      <c r="S1690" s="31">
        <f>IF(Q1690="","",1-Q1690-R1690)</f>
        <v/>
      </c>
      <c r="T1690" s="33">
        <f>IF(Q1690="","",3*Q1690+R1690)</f>
        <v/>
      </c>
      <c r="U1690" s="33">
        <f>IF(Q1690="","",3*S1690+R1690)</f>
        <v/>
      </c>
      <c r="V1690" s="24">
        <f>IF(OR(H1690="",I1690=""),"",IF(H1690&gt;I1690,3,IF(H1690=I1690,1,0)))</f>
        <v/>
      </c>
      <c r="W1690" s="24">
        <f>IF(OR(H1690="",I1690=""),"",IF(I1690&gt;H1690,3,IF(H1690=I1690,1,0)))</f>
        <v/>
      </c>
      <c r="X1690" s="24">
        <f>IF(OR(H1690="",I1690=""),0,1)</f>
        <v/>
      </c>
      <c r="Y1690" s="24" t="n"/>
    </row>
    <row r="1691">
      <c r="A1691" s="24" t="inlineStr">
        <is>
          <t>E3-Cheltenh-Rochdale</t>
        </is>
      </c>
      <c r="B1691" s="24" t="inlineStr">
        <is>
          <t>E3</t>
        </is>
      </c>
      <c r="C1691" s="24" t="inlineStr">
        <is>
          <t>League Two</t>
        </is>
      </c>
      <c r="D1691" s="24" t="n">
        <v>18</v>
      </c>
      <c r="E1691" s="29" t="n">
        <v>46357.82291666666</v>
      </c>
      <c r="F1691" s="24" t="inlineStr">
        <is>
          <t>Cheltenham</t>
        </is>
      </c>
      <c r="G1691" s="24" t="inlineStr">
        <is>
          <t>Rochdale</t>
        </is>
      </c>
      <c r="H1691" s="37" t="n"/>
      <c r="I1691" s="37" t="n"/>
      <c r="J1691" s="37" t="n"/>
      <c r="K1691" s="37" t="n"/>
      <c r="L1691" s="31" t="n">
        <v>0.3661310940344322</v>
      </c>
      <c r="M1691" s="31" t="n">
        <v>0.2882154933981054</v>
      </c>
      <c r="N1691" s="31" t="n">
        <v>0.3456534125674623</v>
      </c>
      <c r="O1691" s="33">
        <f>3*L1691+M1691</f>
        <v/>
      </c>
      <c r="P1691" s="33">
        <f>3*N1691+M1691</f>
        <v/>
      </c>
      <c r="Q1691" s="31">
        <f>IF(OR(J1691="",K1691=""),"",SUMPRODUCT(POISSON(Helper!$A$2:$A$122,J1691,FALSE)*POISSON(Helper!$B$2:$B$122,K1691,FALSE)*Helper!$C$2:$C$122))</f>
        <v/>
      </c>
      <c r="R1691" s="31">
        <f>IF(OR(J1691="",K1691=""),"",SUMPRODUCT(POISSON(Helper!$A$2:$A$122,J1691,FALSE)*POISSON(Helper!$B$2:$B$122,K1691,FALSE)*Helper!$D$2:$D$122))</f>
        <v/>
      </c>
      <c r="S1691" s="31">
        <f>IF(Q1691="","",1-Q1691-R1691)</f>
        <v/>
      </c>
      <c r="T1691" s="33">
        <f>IF(Q1691="","",3*Q1691+R1691)</f>
        <v/>
      </c>
      <c r="U1691" s="33">
        <f>IF(Q1691="","",3*S1691+R1691)</f>
        <v/>
      </c>
      <c r="V1691" s="24">
        <f>IF(OR(H1691="",I1691=""),"",IF(H1691&gt;I1691,3,IF(H1691=I1691,1,0)))</f>
        <v/>
      </c>
      <c r="W1691" s="24">
        <f>IF(OR(H1691="",I1691=""),"",IF(I1691&gt;H1691,3,IF(H1691=I1691,1,0)))</f>
        <v/>
      </c>
      <c r="X1691" s="24">
        <f>IF(OR(H1691="",I1691=""),0,1)</f>
        <v/>
      </c>
      <c r="Y1691" s="24" t="n"/>
    </row>
    <row r="1692">
      <c r="A1692" s="24" t="inlineStr">
        <is>
          <t>E3-Chesterf-Exeter</t>
        </is>
      </c>
      <c r="B1692" s="24" t="inlineStr">
        <is>
          <t>E3</t>
        </is>
      </c>
      <c r="C1692" s="24" t="inlineStr">
        <is>
          <t>League Two</t>
        </is>
      </c>
      <c r="D1692" s="24" t="n">
        <v>18</v>
      </c>
      <c r="E1692" s="29" t="n">
        <v>46357.82291666666</v>
      </c>
      <c r="F1692" s="24" t="inlineStr">
        <is>
          <t>Chesterfield</t>
        </is>
      </c>
      <c r="G1692" s="24" t="inlineStr">
        <is>
          <t>Exeter</t>
        </is>
      </c>
      <c r="H1692" s="37" t="n"/>
      <c r="I1692" s="37" t="n"/>
      <c r="J1692" s="37" t="n"/>
      <c r="K1692" s="37" t="n"/>
      <c r="L1692" s="31" t="n">
        <v>0.4776236544211857</v>
      </c>
      <c r="M1692" s="31" t="n">
        <v>0.2748974089757821</v>
      </c>
      <c r="N1692" s="31" t="n">
        <v>0.2474789366030322</v>
      </c>
      <c r="O1692" s="33">
        <f>3*L1692+M1692</f>
        <v/>
      </c>
      <c r="P1692" s="33">
        <f>3*N1692+M1692</f>
        <v/>
      </c>
      <c r="Q1692" s="31">
        <f>IF(OR(J1692="",K1692=""),"",SUMPRODUCT(POISSON(Helper!$A$2:$A$122,J1692,FALSE)*POISSON(Helper!$B$2:$B$122,K1692,FALSE)*Helper!$C$2:$C$122))</f>
        <v/>
      </c>
      <c r="R1692" s="31">
        <f>IF(OR(J1692="",K1692=""),"",SUMPRODUCT(POISSON(Helper!$A$2:$A$122,J1692,FALSE)*POISSON(Helper!$B$2:$B$122,K1692,FALSE)*Helper!$D$2:$D$122))</f>
        <v/>
      </c>
      <c r="S1692" s="31">
        <f>IF(Q1692="","",1-Q1692-R1692)</f>
        <v/>
      </c>
      <c r="T1692" s="33">
        <f>IF(Q1692="","",3*Q1692+R1692)</f>
        <v/>
      </c>
      <c r="U1692" s="33">
        <f>IF(Q1692="","",3*S1692+R1692)</f>
        <v/>
      </c>
      <c r="V1692" s="24">
        <f>IF(OR(H1692="",I1692=""),"",IF(H1692&gt;I1692,3,IF(H1692=I1692,1,0)))</f>
        <v/>
      </c>
      <c r="W1692" s="24">
        <f>IF(OR(H1692="",I1692=""),"",IF(I1692&gt;H1692,3,IF(H1692=I1692,1,0)))</f>
        <v/>
      </c>
      <c r="X1692" s="24">
        <f>IF(OR(H1692="",I1692=""),0,1)</f>
        <v/>
      </c>
      <c r="Y1692" s="24" t="n"/>
    </row>
    <row r="1693">
      <c r="A1693" s="24" t="inlineStr">
        <is>
          <t>E3-Crawley-PortVale</t>
        </is>
      </c>
      <c r="B1693" s="24" t="inlineStr">
        <is>
          <t>E3</t>
        </is>
      </c>
      <c r="C1693" s="24" t="inlineStr">
        <is>
          <t>League Two</t>
        </is>
      </c>
      <c r="D1693" s="24" t="n">
        <v>18</v>
      </c>
      <c r="E1693" s="29" t="n">
        <v>46357.82291666666</v>
      </c>
      <c r="F1693" s="24" t="inlineStr">
        <is>
          <t>Crawley</t>
        </is>
      </c>
      <c r="G1693" s="24" t="inlineStr">
        <is>
          <t>Port Vale</t>
        </is>
      </c>
      <c r="H1693" s="37" t="n"/>
      <c r="I1693" s="37" t="n"/>
      <c r="J1693" s="37" t="n"/>
      <c r="K1693" s="37" t="n"/>
      <c r="L1693" s="31" t="n">
        <v>0.3261461816680773</v>
      </c>
      <c r="M1693" s="31" t="n">
        <v>0.2874031732699205</v>
      </c>
      <c r="N1693" s="31" t="n">
        <v>0.3864506450620022</v>
      </c>
      <c r="O1693" s="33">
        <f>3*L1693+M1693</f>
        <v/>
      </c>
      <c r="P1693" s="33">
        <f>3*N1693+M1693</f>
        <v/>
      </c>
      <c r="Q1693" s="31">
        <f>IF(OR(J1693="",K1693=""),"",SUMPRODUCT(POISSON(Helper!$A$2:$A$122,J1693,FALSE)*POISSON(Helper!$B$2:$B$122,K1693,FALSE)*Helper!$C$2:$C$122))</f>
        <v/>
      </c>
      <c r="R1693" s="31">
        <f>IF(OR(J1693="",K1693=""),"",SUMPRODUCT(POISSON(Helper!$A$2:$A$122,J1693,FALSE)*POISSON(Helper!$B$2:$B$122,K1693,FALSE)*Helper!$D$2:$D$122))</f>
        <v/>
      </c>
      <c r="S1693" s="31">
        <f>IF(Q1693="","",1-Q1693-R1693)</f>
        <v/>
      </c>
      <c r="T1693" s="33">
        <f>IF(Q1693="","",3*Q1693+R1693)</f>
        <v/>
      </c>
      <c r="U1693" s="33">
        <f>IF(Q1693="","",3*S1693+R1693)</f>
        <v/>
      </c>
      <c r="V1693" s="24">
        <f>IF(OR(H1693="",I1693=""),"",IF(H1693&gt;I1693,3,IF(H1693=I1693,1,0)))</f>
        <v/>
      </c>
      <c r="W1693" s="24">
        <f>IF(OR(H1693="",I1693=""),"",IF(I1693&gt;H1693,3,IF(H1693=I1693,1,0)))</f>
        <v/>
      </c>
      <c r="X1693" s="24">
        <f>IF(OR(H1693="",I1693=""),0,1)</f>
        <v/>
      </c>
      <c r="Y1693" s="24" t="n"/>
    </row>
    <row r="1694">
      <c r="A1694" s="24" t="inlineStr">
        <is>
          <t>E3-Gillingh-Swindon</t>
        </is>
      </c>
      <c r="B1694" s="24" t="inlineStr">
        <is>
          <t>E3</t>
        </is>
      </c>
      <c r="C1694" s="24" t="inlineStr">
        <is>
          <t>League Two</t>
        </is>
      </c>
      <c r="D1694" s="24" t="n">
        <v>18</v>
      </c>
      <c r="E1694" s="29" t="n">
        <v>46357.82291666666</v>
      </c>
      <c r="F1694" s="24" t="inlineStr">
        <is>
          <t>Gillingham</t>
        </is>
      </c>
      <c r="G1694" s="24" t="inlineStr">
        <is>
          <t>Swindon</t>
        </is>
      </c>
      <c r="H1694" s="37" t="n"/>
      <c r="I1694" s="37" t="n"/>
      <c r="J1694" s="37" t="n"/>
      <c r="K1694" s="37" t="n"/>
      <c r="L1694" s="31" t="n">
        <v>0.405334666606985</v>
      </c>
      <c r="M1694" s="31" t="n">
        <v>0.2859627411425662</v>
      </c>
      <c r="N1694" s="31" t="n">
        <v>0.3087025922504488</v>
      </c>
      <c r="O1694" s="33">
        <f>3*L1694+M1694</f>
        <v/>
      </c>
      <c r="P1694" s="33">
        <f>3*N1694+M1694</f>
        <v/>
      </c>
      <c r="Q1694" s="31">
        <f>IF(OR(J1694="",K1694=""),"",SUMPRODUCT(POISSON(Helper!$A$2:$A$122,J1694,FALSE)*POISSON(Helper!$B$2:$B$122,K1694,FALSE)*Helper!$C$2:$C$122))</f>
        <v/>
      </c>
      <c r="R1694" s="31">
        <f>IF(OR(J1694="",K1694=""),"",SUMPRODUCT(POISSON(Helper!$A$2:$A$122,J1694,FALSE)*POISSON(Helper!$B$2:$B$122,K1694,FALSE)*Helper!$D$2:$D$122))</f>
        <v/>
      </c>
      <c r="S1694" s="31">
        <f>IF(Q1694="","",1-Q1694-R1694)</f>
        <v/>
      </c>
      <c r="T1694" s="33">
        <f>IF(Q1694="","",3*Q1694+R1694)</f>
        <v/>
      </c>
      <c r="U1694" s="33">
        <f>IF(Q1694="","",3*S1694+R1694)</f>
        <v/>
      </c>
      <c r="V1694" s="24">
        <f>IF(OR(H1694="",I1694=""),"",IF(H1694&gt;I1694,3,IF(H1694=I1694,1,0)))</f>
        <v/>
      </c>
      <c r="W1694" s="24">
        <f>IF(OR(H1694="",I1694=""),"",IF(I1694&gt;H1694,3,IF(H1694=I1694,1,0)))</f>
        <v/>
      </c>
      <c r="X1694" s="24">
        <f>IF(OR(H1694="",I1694=""),0,1)</f>
        <v/>
      </c>
      <c r="Y1694" s="24" t="n"/>
    </row>
    <row r="1695">
      <c r="A1695" s="24" t="inlineStr">
        <is>
          <t>E3-Grimsby-Colchest</t>
        </is>
      </c>
      <c r="B1695" s="24" t="inlineStr">
        <is>
          <t>E3</t>
        </is>
      </c>
      <c r="C1695" s="24" t="inlineStr">
        <is>
          <t>League Two</t>
        </is>
      </c>
      <c r="D1695" s="24" t="n">
        <v>18</v>
      </c>
      <c r="E1695" s="29" t="n">
        <v>46357.82291666666</v>
      </c>
      <c r="F1695" s="24" t="inlineStr">
        <is>
          <t>Grimsby</t>
        </is>
      </c>
      <c r="G1695" s="24" t="inlineStr">
        <is>
          <t>Colchester</t>
        </is>
      </c>
      <c r="H1695" s="37" t="n"/>
      <c r="I1695" s="37" t="n"/>
      <c r="J1695" s="37" t="n"/>
      <c r="K1695" s="37" t="n"/>
      <c r="L1695" s="31" t="n">
        <v>0.4474021857622612</v>
      </c>
      <c r="M1695" s="31" t="n">
        <v>0.2805423795432648</v>
      </c>
      <c r="N1695" s="31" t="n">
        <v>0.272055434694474</v>
      </c>
      <c r="O1695" s="33">
        <f>3*L1695+M1695</f>
        <v/>
      </c>
      <c r="P1695" s="33">
        <f>3*N1695+M1695</f>
        <v/>
      </c>
      <c r="Q1695" s="31">
        <f>IF(OR(J1695="",K1695=""),"",SUMPRODUCT(POISSON(Helper!$A$2:$A$122,J1695,FALSE)*POISSON(Helper!$B$2:$B$122,K1695,FALSE)*Helper!$C$2:$C$122))</f>
        <v/>
      </c>
      <c r="R1695" s="31">
        <f>IF(OR(J1695="",K1695=""),"",SUMPRODUCT(POISSON(Helper!$A$2:$A$122,J1695,FALSE)*POISSON(Helper!$B$2:$B$122,K1695,FALSE)*Helper!$D$2:$D$122))</f>
        <v/>
      </c>
      <c r="S1695" s="31">
        <f>IF(Q1695="","",1-Q1695-R1695)</f>
        <v/>
      </c>
      <c r="T1695" s="33">
        <f>IF(Q1695="","",3*Q1695+R1695)</f>
        <v/>
      </c>
      <c r="U1695" s="33">
        <f>IF(Q1695="","",3*S1695+R1695)</f>
        <v/>
      </c>
      <c r="V1695" s="24">
        <f>IF(OR(H1695="",I1695=""),"",IF(H1695&gt;I1695,3,IF(H1695=I1695,1,0)))</f>
        <v/>
      </c>
      <c r="W1695" s="24">
        <f>IF(OR(H1695="",I1695=""),"",IF(I1695&gt;H1695,3,IF(H1695=I1695,1,0)))</f>
        <v/>
      </c>
      <c r="X1695" s="24">
        <f>IF(OR(H1695="",I1695=""),0,1)</f>
        <v/>
      </c>
      <c r="Y1695" s="24" t="n"/>
    </row>
    <row r="1696">
      <c r="A1696" s="24" t="inlineStr">
        <is>
          <t>E3-Newport-Walsall</t>
        </is>
      </c>
      <c r="B1696" s="24" t="inlineStr">
        <is>
          <t>E3</t>
        </is>
      </c>
      <c r="C1696" s="24" t="inlineStr">
        <is>
          <t>League Two</t>
        </is>
      </c>
      <c r="D1696" s="24" t="n">
        <v>18</v>
      </c>
      <c r="E1696" s="29" t="n">
        <v>46357.82291666666</v>
      </c>
      <c r="F1696" s="24" t="inlineStr">
        <is>
          <t>Newport</t>
        </is>
      </c>
      <c r="G1696" s="24" t="inlineStr">
        <is>
          <t>Walsall</t>
        </is>
      </c>
      <c r="H1696" s="37" t="n"/>
      <c r="I1696" s="37" t="n"/>
      <c r="J1696" s="37" t="n"/>
      <c r="K1696" s="37" t="n"/>
      <c r="L1696" s="31" t="n">
        <v>0.3144391526904186</v>
      </c>
      <c r="M1696" s="31" t="n">
        <v>0.2865134821674737</v>
      </c>
      <c r="N1696" s="31" t="n">
        <v>0.3990473651421078</v>
      </c>
      <c r="O1696" s="33">
        <f>3*L1696+M1696</f>
        <v/>
      </c>
      <c r="P1696" s="33">
        <f>3*N1696+M1696</f>
        <v/>
      </c>
      <c r="Q1696" s="31">
        <f>IF(OR(J1696="",K1696=""),"",SUMPRODUCT(POISSON(Helper!$A$2:$A$122,J1696,FALSE)*POISSON(Helper!$B$2:$B$122,K1696,FALSE)*Helper!$C$2:$C$122))</f>
        <v/>
      </c>
      <c r="R1696" s="31">
        <f>IF(OR(J1696="",K1696=""),"",SUMPRODUCT(POISSON(Helper!$A$2:$A$122,J1696,FALSE)*POISSON(Helper!$B$2:$B$122,K1696,FALSE)*Helper!$D$2:$D$122))</f>
        <v/>
      </c>
      <c r="S1696" s="31">
        <f>IF(Q1696="","",1-Q1696-R1696)</f>
        <v/>
      </c>
      <c r="T1696" s="33">
        <f>IF(Q1696="","",3*Q1696+R1696)</f>
        <v/>
      </c>
      <c r="U1696" s="33">
        <f>IF(Q1696="","",3*S1696+R1696)</f>
        <v/>
      </c>
      <c r="V1696" s="24">
        <f>IF(OR(H1696="",I1696=""),"",IF(H1696&gt;I1696,3,IF(H1696=I1696,1,0)))</f>
        <v/>
      </c>
      <c r="W1696" s="24">
        <f>IF(OR(H1696="",I1696=""),"",IF(I1696&gt;H1696,3,IF(H1696=I1696,1,0)))</f>
        <v/>
      </c>
      <c r="X1696" s="24">
        <f>IF(OR(H1696="",I1696=""),0,1)</f>
        <v/>
      </c>
      <c r="Y1696" s="24" t="n"/>
    </row>
    <row r="1697">
      <c r="A1697" s="24" t="inlineStr">
        <is>
          <t>E3-Northamp-Fleetwoo</t>
        </is>
      </c>
      <c r="B1697" s="24" t="inlineStr">
        <is>
          <t>E3</t>
        </is>
      </c>
      <c r="C1697" s="24" t="inlineStr">
        <is>
          <t>League Two</t>
        </is>
      </c>
      <c r="D1697" s="24" t="n">
        <v>18</v>
      </c>
      <c r="E1697" s="29" t="n">
        <v>46357.82291666666</v>
      </c>
      <c r="F1697" s="24" t="inlineStr">
        <is>
          <t>Northampton</t>
        </is>
      </c>
      <c r="G1697" s="24" t="inlineStr">
        <is>
          <t>Fleetwood</t>
        </is>
      </c>
      <c r="H1697" s="37" t="n"/>
      <c r="I1697" s="37" t="n"/>
      <c r="J1697" s="37" t="n"/>
      <c r="K1697" s="37" t="n"/>
      <c r="L1697" s="31" t="n">
        <v>0.4411948877869423</v>
      </c>
      <c r="M1697" s="31" t="n">
        <v>0.2815256200769403</v>
      </c>
      <c r="N1697" s="31" t="n">
        <v>0.2772794921361175</v>
      </c>
      <c r="O1697" s="33">
        <f>3*L1697+M1697</f>
        <v/>
      </c>
      <c r="P1697" s="33">
        <f>3*N1697+M1697</f>
        <v/>
      </c>
      <c r="Q1697" s="31">
        <f>IF(OR(J1697="",K1697=""),"",SUMPRODUCT(POISSON(Helper!$A$2:$A$122,J1697,FALSE)*POISSON(Helper!$B$2:$B$122,K1697,FALSE)*Helper!$C$2:$C$122))</f>
        <v/>
      </c>
      <c r="R1697" s="31">
        <f>IF(OR(J1697="",K1697=""),"",SUMPRODUCT(POISSON(Helper!$A$2:$A$122,J1697,FALSE)*POISSON(Helper!$B$2:$B$122,K1697,FALSE)*Helper!$D$2:$D$122))</f>
        <v/>
      </c>
      <c r="S1697" s="31">
        <f>IF(Q1697="","",1-Q1697-R1697)</f>
        <v/>
      </c>
      <c r="T1697" s="33">
        <f>IF(Q1697="","",3*Q1697+R1697)</f>
        <v/>
      </c>
      <c r="U1697" s="33">
        <f>IF(Q1697="","",3*S1697+R1697)</f>
        <v/>
      </c>
      <c r="V1697" s="24">
        <f>IF(OR(H1697="",I1697=""),"",IF(H1697&gt;I1697,3,IF(H1697=I1697,1,0)))</f>
        <v/>
      </c>
      <c r="W1697" s="24">
        <f>IF(OR(H1697="",I1697=""),"",IF(I1697&gt;H1697,3,IF(H1697=I1697,1,0)))</f>
        <v/>
      </c>
      <c r="X1697" s="24">
        <f>IF(OR(H1697="",I1697=""),0,1)</f>
        <v/>
      </c>
      <c r="Y1697" s="24" t="n"/>
    </row>
    <row r="1698">
      <c r="A1698" s="24" t="inlineStr">
        <is>
          <t>E3-Oldham-BristolR</t>
        </is>
      </c>
      <c r="B1698" s="24" t="inlineStr">
        <is>
          <t>E3</t>
        </is>
      </c>
      <c r="C1698" s="24" t="inlineStr">
        <is>
          <t>League Two</t>
        </is>
      </c>
      <c r="D1698" s="24" t="n">
        <v>18</v>
      </c>
      <c r="E1698" s="29" t="n">
        <v>46357.82291666666</v>
      </c>
      <c r="F1698" s="24" t="inlineStr">
        <is>
          <t>Oldham</t>
        </is>
      </c>
      <c r="G1698" s="24" t="inlineStr">
        <is>
          <t>Bristol Rovers</t>
        </is>
      </c>
      <c r="H1698" s="37" t="n"/>
      <c r="I1698" s="37" t="n"/>
      <c r="J1698" s="37" t="n"/>
      <c r="K1698" s="37" t="n"/>
      <c r="L1698" s="31" t="n">
        <v>0.3703993855756909</v>
      </c>
      <c r="M1698" s="31" t="n">
        <v>0.288110379883487</v>
      </c>
      <c r="N1698" s="31" t="n">
        <v>0.3414902345408221</v>
      </c>
      <c r="O1698" s="33">
        <f>3*L1698+M1698</f>
        <v/>
      </c>
      <c r="P1698" s="33">
        <f>3*N1698+M1698</f>
        <v/>
      </c>
      <c r="Q1698" s="31">
        <f>IF(OR(J1698="",K1698=""),"",SUMPRODUCT(POISSON(Helper!$A$2:$A$122,J1698,FALSE)*POISSON(Helper!$B$2:$B$122,K1698,FALSE)*Helper!$C$2:$C$122))</f>
        <v/>
      </c>
      <c r="R1698" s="31">
        <f>IF(OR(J1698="",K1698=""),"",SUMPRODUCT(POISSON(Helper!$A$2:$A$122,J1698,FALSE)*POISSON(Helper!$B$2:$B$122,K1698,FALSE)*Helper!$D$2:$D$122))</f>
        <v/>
      </c>
      <c r="S1698" s="31">
        <f>IF(Q1698="","",1-Q1698-R1698)</f>
        <v/>
      </c>
      <c r="T1698" s="33">
        <f>IF(Q1698="","",3*Q1698+R1698)</f>
        <v/>
      </c>
      <c r="U1698" s="33">
        <f>IF(Q1698="","",3*S1698+R1698)</f>
        <v/>
      </c>
      <c r="V1698" s="24">
        <f>IF(OR(H1698="",I1698=""),"",IF(H1698&gt;I1698,3,IF(H1698=I1698,1,0)))</f>
        <v/>
      </c>
      <c r="W1698" s="24">
        <f>IF(OR(H1698="",I1698=""),"",IF(I1698&gt;H1698,3,IF(H1698=I1698,1,0)))</f>
        <v/>
      </c>
      <c r="X1698" s="24">
        <f>IF(OR(H1698="",I1698=""),0,1)</f>
        <v/>
      </c>
      <c r="Y1698" s="24" t="n"/>
    </row>
    <row r="1699">
      <c r="A1699" s="24" t="inlineStr">
        <is>
          <t>E3-Tranmere-Salford</t>
        </is>
      </c>
      <c r="B1699" s="24" t="inlineStr">
        <is>
          <t>E3</t>
        </is>
      </c>
      <c r="C1699" s="24" t="inlineStr">
        <is>
          <t>League Two</t>
        </is>
      </c>
      <c r="D1699" s="24" t="n">
        <v>18</v>
      </c>
      <c r="E1699" s="29" t="n">
        <v>46357.82291666666</v>
      </c>
      <c r="F1699" s="24" t="inlineStr">
        <is>
          <t>Tranmere</t>
        </is>
      </c>
      <c r="G1699" s="24" t="inlineStr">
        <is>
          <t>Salford</t>
        </is>
      </c>
      <c r="H1699" s="37" t="n"/>
      <c r="I1699" s="37" t="n"/>
      <c r="J1699" s="37" t="n"/>
      <c r="K1699" s="37" t="n"/>
      <c r="L1699" s="31" t="n">
        <v>0.2813617775547858</v>
      </c>
      <c r="M1699" s="31" t="n">
        <v>0.2822435024937282</v>
      </c>
      <c r="N1699" s="31" t="n">
        <v>0.436394719951486</v>
      </c>
      <c r="O1699" s="33">
        <f>3*L1699+M1699</f>
        <v/>
      </c>
      <c r="P1699" s="33">
        <f>3*N1699+M1699</f>
        <v/>
      </c>
      <c r="Q1699" s="31">
        <f>IF(OR(J1699="",K1699=""),"",SUMPRODUCT(POISSON(Helper!$A$2:$A$122,J1699,FALSE)*POISSON(Helper!$B$2:$B$122,K1699,FALSE)*Helper!$C$2:$C$122))</f>
        <v/>
      </c>
      <c r="R1699" s="31">
        <f>IF(OR(J1699="",K1699=""),"",SUMPRODUCT(POISSON(Helper!$A$2:$A$122,J1699,FALSE)*POISSON(Helper!$B$2:$B$122,K1699,FALSE)*Helper!$D$2:$D$122))</f>
        <v/>
      </c>
      <c r="S1699" s="31">
        <f>IF(Q1699="","",1-Q1699-R1699)</f>
        <v/>
      </c>
      <c r="T1699" s="33">
        <f>IF(Q1699="","",3*Q1699+R1699)</f>
        <v/>
      </c>
      <c r="U1699" s="33">
        <f>IF(Q1699="","",3*S1699+R1699)</f>
        <v/>
      </c>
      <c r="V1699" s="24">
        <f>IF(OR(H1699="",I1699=""),"",IF(H1699&gt;I1699,3,IF(H1699=I1699,1,0)))</f>
        <v/>
      </c>
      <c r="W1699" s="24">
        <f>IF(OR(H1699="",I1699=""),"",IF(I1699&gt;H1699,3,IF(H1699=I1699,1,0)))</f>
        <v/>
      </c>
      <c r="X1699" s="24">
        <f>IF(OR(H1699="",I1699=""),0,1)</f>
        <v/>
      </c>
      <c r="Y1699" s="24" t="n"/>
    </row>
    <row r="1700">
      <c r="A1700" s="24" t="inlineStr">
        <is>
          <t>E3-York-Shrewsbu</t>
        </is>
      </c>
      <c r="B1700" s="24" t="inlineStr">
        <is>
          <t>E3</t>
        </is>
      </c>
      <c r="C1700" s="24" t="inlineStr">
        <is>
          <t>League Two</t>
        </is>
      </c>
      <c r="D1700" s="24" t="n">
        <v>18</v>
      </c>
      <c r="E1700" s="29" t="n">
        <v>46357.82291666666</v>
      </c>
      <c r="F1700" s="24" t="inlineStr">
        <is>
          <t>York</t>
        </is>
      </c>
      <c r="G1700" s="24" t="inlineStr">
        <is>
          <t>Shrewsbury</t>
        </is>
      </c>
      <c r="H1700" s="37" t="n"/>
      <c r="I1700" s="37" t="n"/>
      <c r="J1700" s="37" t="n"/>
      <c r="K1700" s="37" t="n"/>
      <c r="L1700" s="31" t="n">
        <v>0.4784516117014497</v>
      </c>
      <c r="M1700" s="31" t="n">
        <v>0.2747232647376157</v>
      </c>
      <c r="N1700" s="31" t="n">
        <v>0.2468251235609346</v>
      </c>
      <c r="O1700" s="33">
        <f>3*L1700+M1700</f>
        <v/>
      </c>
      <c r="P1700" s="33">
        <f>3*N1700+M1700</f>
        <v/>
      </c>
      <c r="Q1700" s="31">
        <f>IF(OR(J1700="",K1700=""),"",SUMPRODUCT(POISSON(Helper!$A$2:$A$122,J1700,FALSE)*POISSON(Helper!$B$2:$B$122,K1700,FALSE)*Helper!$C$2:$C$122))</f>
        <v/>
      </c>
      <c r="R1700" s="31">
        <f>IF(OR(J1700="",K1700=""),"",SUMPRODUCT(POISSON(Helper!$A$2:$A$122,J1700,FALSE)*POISSON(Helper!$B$2:$B$122,K1700,FALSE)*Helper!$D$2:$D$122))</f>
        <v/>
      </c>
      <c r="S1700" s="31">
        <f>IF(Q1700="","",1-Q1700-R1700)</f>
        <v/>
      </c>
      <c r="T1700" s="33">
        <f>IF(Q1700="","",3*Q1700+R1700)</f>
        <v/>
      </c>
      <c r="U1700" s="33">
        <f>IF(Q1700="","",3*S1700+R1700)</f>
        <v/>
      </c>
      <c r="V1700" s="24">
        <f>IF(OR(H1700="",I1700=""),"",IF(H1700&gt;I1700,3,IF(H1700=I1700,1,0)))</f>
        <v/>
      </c>
      <c r="W1700" s="24">
        <f>IF(OR(H1700="",I1700=""),"",IF(I1700&gt;H1700,3,IF(H1700=I1700,1,0)))</f>
        <v/>
      </c>
      <c r="X1700" s="24">
        <f>IF(OR(H1700="",I1700=""),0,1)</f>
        <v/>
      </c>
      <c r="Y1700" s="24" t="n"/>
    </row>
    <row r="1701">
      <c r="A1701" s="24" t="inlineStr">
        <is>
          <t>E3-Chesterf-Grimsby</t>
        </is>
      </c>
      <c r="B1701" s="24" t="inlineStr">
        <is>
          <t>E3</t>
        </is>
      </c>
      <c r="C1701" s="24" t="inlineStr">
        <is>
          <t>League Two</t>
        </is>
      </c>
      <c r="D1701" s="24" t="n">
        <v>19</v>
      </c>
      <c r="E1701" s="29" t="n">
        <v>46368.52083333334</v>
      </c>
      <c r="F1701" s="24" t="inlineStr">
        <is>
          <t>Chesterfield</t>
        </is>
      </c>
      <c r="G1701" s="24" t="inlineStr">
        <is>
          <t>Grimsby</t>
        </is>
      </c>
      <c r="H1701" s="37" t="n"/>
      <c r="I1701" s="37" t="n"/>
      <c r="J1701" s="37" t="n"/>
      <c r="K1701" s="37" t="n"/>
      <c r="L1701" s="31" t="n">
        <v>0.4057823354831362</v>
      </c>
      <c r="M1701" s="31" t="n">
        <v>0.2859208641843957</v>
      </c>
      <c r="N1701" s="31" t="n">
        <v>0.3082968003324681</v>
      </c>
      <c r="O1701" s="33">
        <f>3*L1701+M1701</f>
        <v/>
      </c>
      <c r="P1701" s="33">
        <f>3*N1701+M1701</f>
        <v/>
      </c>
      <c r="Q1701" s="31">
        <f>IF(OR(J1701="",K1701=""),"",SUMPRODUCT(POISSON(Helper!$A$2:$A$122,J1701,FALSE)*POISSON(Helper!$B$2:$B$122,K1701,FALSE)*Helper!$C$2:$C$122))</f>
        <v/>
      </c>
      <c r="R1701" s="31">
        <f>IF(OR(J1701="",K1701=""),"",SUMPRODUCT(POISSON(Helper!$A$2:$A$122,J1701,FALSE)*POISSON(Helper!$B$2:$B$122,K1701,FALSE)*Helper!$D$2:$D$122))</f>
        <v/>
      </c>
      <c r="S1701" s="31">
        <f>IF(Q1701="","",1-Q1701-R1701)</f>
        <v/>
      </c>
      <c r="T1701" s="33">
        <f>IF(Q1701="","",3*Q1701+R1701)</f>
        <v/>
      </c>
      <c r="U1701" s="33">
        <f>IF(Q1701="","",3*S1701+R1701)</f>
        <v/>
      </c>
      <c r="V1701" s="24">
        <f>IF(OR(H1701="",I1701=""),"",IF(H1701&gt;I1701,3,IF(H1701=I1701,1,0)))</f>
        <v/>
      </c>
      <c r="W1701" s="24">
        <f>IF(OR(H1701="",I1701=""),"",IF(I1701&gt;H1701,3,IF(H1701=I1701,1,0)))</f>
        <v/>
      </c>
      <c r="X1701" s="24">
        <f>IF(OR(H1701="",I1701=""),0,1)</f>
        <v/>
      </c>
      <c r="Y1701" s="24" t="n"/>
    </row>
    <row r="1702">
      <c r="A1702" s="24" t="inlineStr">
        <is>
          <t>E3-Tranmere-York</t>
        </is>
      </c>
      <c r="B1702" s="24" t="inlineStr">
        <is>
          <t>E3</t>
        </is>
      </c>
      <c r="C1702" s="24" t="inlineStr">
        <is>
          <t>League Two</t>
        </is>
      </c>
      <c r="D1702" s="24" t="n">
        <v>19</v>
      </c>
      <c r="E1702" s="29" t="n">
        <v>46368.52083333334</v>
      </c>
      <c r="F1702" s="24" t="inlineStr">
        <is>
          <t>Tranmere</t>
        </is>
      </c>
      <c r="G1702" s="24" t="inlineStr">
        <is>
          <t>York</t>
        </is>
      </c>
      <c r="H1702" s="37" t="n"/>
      <c r="I1702" s="37" t="n"/>
      <c r="J1702" s="37" t="n"/>
      <c r="K1702" s="37" t="n"/>
      <c r="L1702" s="31" t="n">
        <v>0.3449568597047389</v>
      </c>
      <c r="M1702" s="31" t="n">
        <v>0.2882004350368995</v>
      </c>
      <c r="N1702" s="31" t="n">
        <v>0.3668427052583616</v>
      </c>
      <c r="O1702" s="33">
        <f>3*L1702+M1702</f>
        <v/>
      </c>
      <c r="P1702" s="33">
        <f>3*N1702+M1702</f>
        <v/>
      </c>
      <c r="Q1702" s="31">
        <f>IF(OR(J1702="",K1702=""),"",SUMPRODUCT(POISSON(Helper!$A$2:$A$122,J1702,FALSE)*POISSON(Helper!$B$2:$B$122,K1702,FALSE)*Helper!$C$2:$C$122))</f>
        <v/>
      </c>
      <c r="R1702" s="31">
        <f>IF(OR(J1702="",K1702=""),"",SUMPRODUCT(POISSON(Helper!$A$2:$A$122,J1702,FALSE)*POISSON(Helper!$B$2:$B$122,K1702,FALSE)*Helper!$D$2:$D$122))</f>
        <v/>
      </c>
      <c r="S1702" s="31">
        <f>IF(Q1702="","",1-Q1702-R1702)</f>
        <v/>
      </c>
      <c r="T1702" s="33">
        <f>IF(Q1702="","",3*Q1702+R1702)</f>
        <v/>
      </c>
      <c r="U1702" s="33">
        <f>IF(Q1702="","",3*S1702+R1702)</f>
        <v/>
      </c>
      <c r="V1702" s="24">
        <f>IF(OR(H1702="",I1702=""),"",IF(H1702&gt;I1702,3,IF(H1702=I1702,1,0)))</f>
        <v/>
      </c>
      <c r="W1702" s="24">
        <f>IF(OR(H1702="",I1702=""),"",IF(I1702&gt;H1702,3,IF(H1702=I1702,1,0)))</f>
        <v/>
      </c>
      <c r="X1702" s="24">
        <f>IF(OR(H1702="",I1702=""),0,1)</f>
        <v/>
      </c>
      <c r="Y1702" s="24" t="n"/>
    </row>
    <row r="1703">
      <c r="A1703" s="24" t="inlineStr">
        <is>
          <t>E3-Barnet-Northamp</t>
        </is>
      </c>
      <c r="B1703" s="24" t="inlineStr">
        <is>
          <t>E3</t>
        </is>
      </c>
      <c r="C1703" s="24" t="inlineStr">
        <is>
          <t>League Two</t>
        </is>
      </c>
      <c r="D1703" s="24" t="n">
        <v>19</v>
      </c>
      <c r="E1703" s="29" t="n">
        <v>46368.625</v>
      </c>
      <c r="F1703" s="24" t="inlineStr">
        <is>
          <t>Barnet</t>
        </is>
      </c>
      <c r="G1703" s="24" t="inlineStr">
        <is>
          <t>Northampton</t>
        </is>
      </c>
      <c r="H1703" s="37" t="n"/>
      <c r="I1703" s="37" t="n"/>
      <c r="J1703" s="37" t="n"/>
      <c r="K1703" s="37" t="n"/>
      <c r="L1703" s="31" t="n">
        <v>0.4588285073651698</v>
      </c>
      <c r="M1703" s="31" t="n">
        <v>0.278573252532065</v>
      </c>
      <c r="N1703" s="31" t="n">
        <v>0.2625982401027651</v>
      </c>
      <c r="O1703" s="33">
        <f>3*L1703+M1703</f>
        <v/>
      </c>
      <c r="P1703" s="33">
        <f>3*N1703+M1703</f>
        <v/>
      </c>
      <c r="Q1703" s="31">
        <f>IF(OR(J1703="",K1703=""),"",SUMPRODUCT(POISSON(Helper!$A$2:$A$122,J1703,FALSE)*POISSON(Helper!$B$2:$B$122,K1703,FALSE)*Helper!$C$2:$C$122))</f>
        <v/>
      </c>
      <c r="R1703" s="31">
        <f>IF(OR(J1703="",K1703=""),"",SUMPRODUCT(POISSON(Helper!$A$2:$A$122,J1703,FALSE)*POISSON(Helper!$B$2:$B$122,K1703,FALSE)*Helper!$D$2:$D$122))</f>
        <v/>
      </c>
      <c r="S1703" s="31">
        <f>IF(Q1703="","",1-Q1703-R1703)</f>
        <v/>
      </c>
      <c r="T1703" s="33">
        <f>IF(Q1703="","",3*Q1703+R1703)</f>
        <v/>
      </c>
      <c r="U1703" s="33">
        <f>IF(Q1703="","",3*S1703+R1703)</f>
        <v/>
      </c>
      <c r="V1703" s="24">
        <f>IF(OR(H1703="",I1703=""),"",IF(H1703&gt;I1703,3,IF(H1703=I1703,1,0)))</f>
        <v/>
      </c>
      <c r="W1703" s="24">
        <f>IF(OR(H1703="",I1703=""),"",IF(I1703&gt;H1703,3,IF(H1703=I1703,1,0)))</f>
        <v/>
      </c>
      <c r="X1703" s="24">
        <f>IF(OR(H1703="",I1703=""),0,1)</f>
        <v/>
      </c>
      <c r="Y1703" s="24" t="n"/>
    </row>
    <row r="1704">
      <c r="A1704" s="24" t="inlineStr">
        <is>
          <t>E3-BristolR-Accringt</t>
        </is>
      </c>
      <c r="B1704" s="24" t="inlineStr">
        <is>
          <t>E3</t>
        </is>
      </c>
      <c r="C1704" s="24" t="inlineStr">
        <is>
          <t>League Two</t>
        </is>
      </c>
      <c r="D1704" s="24" t="n">
        <v>19</v>
      </c>
      <c r="E1704" s="29" t="n">
        <v>46368.625</v>
      </c>
      <c r="F1704" s="24" t="inlineStr">
        <is>
          <t>Bristol Rovers</t>
        </is>
      </c>
      <c r="G1704" s="24" t="inlineStr">
        <is>
          <t>Accrington</t>
        </is>
      </c>
      <c r="H1704" s="37" t="n"/>
      <c r="I1704" s="37" t="n"/>
      <c r="J1704" s="37" t="n"/>
      <c r="K1704" s="37" t="n"/>
      <c r="L1704" s="31" t="n">
        <v>0.5340083215681265</v>
      </c>
      <c r="M1704" s="31" t="n">
        <v>0.2607985461407804</v>
      </c>
      <c r="N1704" s="31" t="n">
        <v>0.2051931322910931</v>
      </c>
      <c r="O1704" s="33">
        <f>3*L1704+M1704</f>
        <v/>
      </c>
      <c r="P1704" s="33">
        <f>3*N1704+M1704</f>
        <v/>
      </c>
      <c r="Q1704" s="31">
        <f>IF(OR(J1704="",K1704=""),"",SUMPRODUCT(POISSON(Helper!$A$2:$A$122,J1704,FALSE)*POISSON(Helper!$B$2:$B$122,K1704,FALSE)*Helper!$C$2:$C$122))</f>
        <v/>
      </c>
      <c r="R1704" s="31">
        <f>IF(OR(J1704="",K1704=""),"",SUMPRODUCT(POISSON(Helper!$A$2:$A$122,J1704,FALSE)*POISSON(Helper!$B$2:$B$122,K1704,FALSE)*Helper!$D$2:$D$122))</f>
        <v/>
      </c>
      <c r="S1704" s="31">
        <f>IF(Q1704="","",1-Q1704-R1704)</f>
        <v/>
      </c>
      <c r="T1704" s="33">
        <f>IF(Q1704="","",3*Q1704+R1704)</f>
        <v/>
      </c>
      <c r="U1704" s="33">
        <f>IF(Q1704="","",3*S1704+R1704)</f>
        <v/>
      </c>
      <c r="V1704" s="24">
        <f>IF(OR(H1704="",I1704=""),"",IF(H1704&gt;I1704,3,IF(H1704=I1704,1,0)))</f>
        <v/>
      </c>
      <c r="W1704" s="24">
        <f>IF(OR(H1704="",I1704=""),"",IF(I1704&gt;H1704,3,IF(H1704=I1704,1,0)))</f>
        <v/>
      </c>
      <c r="X1704" s="24">
        <f>IF(OR(H1704="",I1704=""),0,1)</f>
        <v/>
      </c>
      <c r="Y1704" s="24" t="n"/>
    </row>
    <row r="1705">
      <c r="A1705" s="24" t="inlineStr">
        <is>
          <t>E3-Cheltenh-Crewe</t>
        </is>
      </c>
      <c r="B1705" s="24" t="inlineStr">
        <is>
          <t>E3</t>
        </is>
      </c>
      <c r="C1705" s="24" t="inlineStr">
        <is>
          <t>League Two</t>
        </is>
      </c>
      <c r="D1705" s="24" t="n">
        <v>19</v>
      </c>
      <c r="E1705" s="29" t="n">
        <v>46368.625</v>
      </c>
      <c r="F1705" s="24" t="inlineStr">
        <is>
          <t>Cheltenham</t>
        </is>
      </c>
      <c r="G1705" s="24" t="inlineStr">
        <is>
          <t>Crewe</t>
        </is>
      </c>
      <c r="H1705" s="37" t="n"/>
      <c r="I1705" s="37" t="n"/>
      <c r="J1705" s="37" t="n"/>
      <c r="K1705" s="37" t="n"/>
      <c r="L1705" s="31" t="n">
        <v>0.3547973754670782</v>
      </c>
      <c r="M1705" s="31" t="n">
        <v>0.2883202430076125</v>
      </c>
      <c r="N1705" s="31" t="n">
        <v>0.3568823815253094</v>
      </c>
      <c r="O1705" s="33">
        <f>3*L1705+M1705</f>
        <v/>
      </c>
      <c r="P1705" s="33">
        <f>3*N1705+M1705</f>
        <v/>
      </c>
      <c r="Q1705" s="31">
        <f>IF(OR(J1705="",K1705=""),"",SUMPRODUCT(POISSON(Helper!$A$2:$A$122,J1705,FALSE)*POISSON(Helper!$B$2:$B$122,K1705,FALSE)*Helper!$C$2:$C$122))</f>
        <v/>
      </c>
      <c r="R1705" s="31">
        <f>IF(OR(J1705="",K1705=""),"",SUMPRODUCT(POISSON(Helper!$A$2:$A$122,J1705,FALSE)*POISSON(Helper!$B$2:$B$122,K1705,FALSE)*Helper!$D$2:$D$122))</f>
        <v/>
      </c>
      <c r="S1705" s="31">
        <f>IF(Q1705="","",1-Q1705-R1705)</f>
        <v/>
      </c>
      <c r="T1705" s="33">
        <f>IF(Q1705="","",3*Q1705+R1705)</f>
        <v/>
      </c>
      <c r="U1705" s="33">
        <f>IF(Q1705="","",3*S1705+R1705)</f>
        <v/>
      </c>
      <c r="V1705" s="24">
        <f>IF(OR(H1705="",I1705=""),"",IF(H1705&gt;I1705,3,IF(H1705=I1705,1,0)))</f>
        <v/>
      </c>
      <c r="W1705" s="24">
        <f>IF(OR(H1705="",I1705=""),"",IF(I1705&gt;H1705,3,IF(H1705=I1705,1,0)))</f>
        <v/>
      </c>
      <c r="X1705" s="24">
        <f>IF(OR(H1705="",I1705=""),0,1)</f>
        <v/>
      </c>
      <c r="Y1705" s="24" t="n"/>
    </row>
    <row r="1706">
      <c r="A1706" s="24" t="inlineStr">
        <is>
          <t>E3-Crawley-Newport</t>
        </is>
      </c>
      <c r="B1706" s="24" t="inlineStr">
        <is>
          <t>E3</t>
        </is>
      </c>
      <c r="C1706" s="24" t="inlineStr">
        <is>
          <t>League Two</t>
        </is>
      </c>
      <c r="D1706" s="24" t="n">
        <v>19</v>
      </c>
      <c r="E1706" s="29" t="n">
        <v>46368.625</v>
      </c>
      <c r="F1706" s="24" t="inlineStr">
        <is>
          <t>Crawley</t>
        </is>
      </c>
      <c r="G1706" s="24" t="inlineStr">
        <is>
          <t>Newport</t>
        </is>
      </c>
      <c r="H1706" s="37" t="n"/>
      <c r="I1706" s="37" t="n"/>
      <c r="J1706" s="37" t="n"/>
      <c r="K1706" s="37" t="n"/>
      <c r="L1706" s="31" t="n">
        <v>0.4552685582461429</v>
      </c>
      <c r="M1706" s="31" t="n">
        <v>0.2792086384715384</v>
      </c>
      <c r="N1706" s="31" t="n">
        <v>0.2655228032823188</v>
      </c>
      <c r="O1706" s="33">
        <f>3*L1706+M1706</f>
        <v/>
      </c>
      <c r="P1706" s="33">
        <f>3*N1706+M1706</f>
        <v/>
      </c>
      <c r="Q1706" s="31">
        <f>IF(OR(J1706="",K1706=""),"",SUMPRODUCT(POISSON(Helper!$A$2:$A$122,J1706,FALSE)*POISSON(Helper!$B$2:$B$122,K1706,FALSE)*Helper!$C$2:$C$122))</f>
        <v/>
      </c>
      <c r="R1706" s="31">
        <f>IF(OR(J1706="",K1706=""),"",SUMPRODUCT(POISSON(Helper!$A$2:$A$122,J1706,FALSE)*POISSON(Helper!$B$2:$B$122,K1706,FALSE)*Helper!$D$2:$D$122))</f>
        <v/>
      </c>
      <c r="S1706" s="31">
        <f>IF(Q1706="","",1-Q1706-R1706)</f>
        <v/>
      </c>
      <c r="T1706" s="33">
        <f>IF(Q1706="","",3*Q1706+R1706)</f>
        <v/>
      </c>
      <c r="U1706" s="33">
        <f>IF(Q1706="","",3*S1706+R1706)</f>
        <v/>
      </c>
      <c r="V1706" s="24">
        <f>IF(OR(H1706="",I1706=""),"",IF(H1706&gt;I1706,3,IF(H1706=I1706,1,0)))</f>
        <v/>
      </c>
      <c r="W1706" s="24">
        <f>IF(OR(H1706="",I1706=""),"",IF(I1706&gt;H1706,3,IF(H1706=I1706,1,0)))</f>
        <v/>
      </c>
      <c r="X1706" s="24">
        <f>IF(OR(H1706="",I1706=""),0,1)</f>
        <v/>
      </c>
      <c r="Y1706" s="24" t="n"/>
    </row>
    <row r="1707">
      <c r="A1707" s="24" t="inlineStr">
        <is>
          <t>E3-Exeter-Rochdale</t>
        </is>
      </c>
      <c r="B1707" s="24" t="inlineStr">
        <is>
          <t>E3</t>
        </is>
      </c>
      <c r="C1707" s="24" t="inlineStr">
        <is>
          <t>League Two</t>
        </is>
      </c>
      <c r="D1707" s="24" t="n">
        <v>19</v>
      </c>
      <c r="E1707" s="29" t="n">
        <v>46368.625</v>
      </c>
      <c r="F1707" s="24" t="inlineStr">
        <is>
          <t>Exeter</t>
        </is>
      </c>
      <c r="G1707" s="24" t="inlineStr">
        <is>
          <t>Rochdale</t>
        </is>
      </c>
      <c r="H1707" s="37" t="n"/>
      <c r="I1707" s="37" t="n"/>
      <c r="J1707" s="37" t="n"/>
      <c r="K1707" s="37" t="n"/>
      <c r="L1707" s="31" t="n">
        <v>0.395167293661963</v>
      </c>
      <c r="M1707" s="31" t="n">
        <v>0.28681818967258</v>
      </c>
      <c r="N1707" s="31" t="n">
        <v>0.318014516665457</v>
      </c>
      <c r="O1707" s="33">
        <f>3*L1707+M1707</f>
        <v/>
      </c>
      <c r="P1707" s="33">
        <f>3*N1707+M1707</f>
        <v/>
      </c>
      <c r="Q1707" s="31">
        <f>IF(OR(J1707="",K1707=""),"",SUMPRODUCT(POISSON(Helper!$A$2:$A$122,J1707,FALSE)*POISSON(Helper!$B$2:$B$122,K1707,FALSE)*Helper!$C$2:$C$122))</f>
        <v/>
      </c>
      <c r="R1707" s="31">
        <f>IF(OR(J1707="",K1707=""),"",SUMPRODUCT(POISSON(Helper!$A$2:$A$122,J1707,FALSE)*POISSON(Helper!$B$2:$B$122,K1707,FALSE)*Helper!$D$2:$D$122))</f>
        <v/>
      </c>
      <c r="S1707" s="31">
        <f>IF(Q1707="","",1-Q1707-R1707)</f>
        <v/>
      </c>
      <c r="T1707" s="33">
        <f>IF(Q1707="","",3*Q1707+R1707)</f>
        <v/>
      </c>
      <c r="U1707" s="33">
        <f>IF(Q1707="","",3*S1707+R1707)</f>
        <v/>
      </c>
      <c r="V1707" s="24">
        <f>IF(OR(H1707="",I1707=""),"",IF(H1707&gt;I1707,3,IF(H1707=I1707,1,0)))</f>
        <v/>
      </c>
      <c r="W1707" s="24">
        <f>IF(OR(H1707="",I1707=""),"",IF(I1707&gt;H1707,3,IF(H1707=I1707,1,0)))</f>
        <v/>
      </c>
      <c r="X1707" s="24">
        <f>IF(OR(H1707="",I1707=""),0,1)</f>
        <v/>
      </c>
      <c r="Y1707" s="24" t="n"/>
    </row>
    <row r="1708">
      <c r="A1708" s="24" t="inlineStr">
        <is>
          <t>E3-Fleetwoo-Swindon</t>
        </is>
      </c>
      <c r="B1708" s="24" t="inlineStr">
        <is>
          <t>E3</t>
        </is>
      </c>
      <c r="C1708" s="24" t="inlineStr">
        <is>
          <t>League Two</t>
        </is>
      </c>
      <c r="D1708" s="24" t="n">
        <v>19</v>
      </c>
      <c r="E1708" s="29" t="n">
        <v>46368.625</v>
      </c>
      <c r="F1708" s="24" t="inlineStr">
        <is>
          <t>Fleetwood</t>
        </is>
      </c>
      <c r="G1708" s="24" t="inlineStr">
        <is>
          <t>Swindon</t>
        </is>
      </c>
      <c r="H1708" s="37" t="n"/>
      <c r="I1708" s="37" t="n"/>
      <c r="J1708" s="37" t="n"/>
      <c r="K1708" s="37" t="n"/>
      <c r="L1708" s="31" t="n">
        <v>0.3666290325396455</v>
      </c>
      <c r="M1708" s="31" t="n">
        <v>0.2882050606058119</v>
      </c>
      <c r="N1708" s="31" t="n">
        <v>0.3451659068545426</v>
      </c>
      <c r="O1708" s="33">
        <f>3*L1708+M1708</f>
        <v/>
      </c>
      <c r="P1708" s="33">
        <f>3*N1708+M1708</f>
        <v/>
      </c>
      <c r="Q1708" s="31">
        <f>IF(OR(J1708="",K1708=""),"",SUMPRODUCT(POISSON(Helper!$A$2:$A$122,J1708,FALSE)*POISSON(Helper!$B$2:$B$122,K1708,FALSE)*Helper!$C$2:$C$122))</f>
        <v/>
      </c>
      <c r="R1708" s="31">
        <f>IF(OR(J1708="",K1708=""),"",SUMPRODUCT(POISSON(Helper!$A$2:$A$122,J1708,FALSE)*POISSON(Helper!$B$2:$B$122,K1708,FALSE)*Helper!$D$2:$D$122))</f>
        <v/>
      </c>
      <c r="S1708" s="31">
        <f>IF(Q1708="","",1-Q1708-R1708)</f>
        <v/>
      </c>
      <c r="T1708" s="33">
        <f>IF(Q1708="","",3*Q1708+R1708)</f>
        <v/>
      </c>
      <c r="U1708" s="33">
        <f>IF(Q1708="","",3*S1708+R1708)</f>
        <v/>
      </c>
      <c r="V1708" s="24">
        <f>IF(OR(H1708="",I1708=""),"",IF(H1708&gt;I1708,3,IF(H1708=I1708,1,0)))</f>
        <v/>
      </c>
      <c r="W1708" s="24">
        <f>IF(OR(H1708="",I1708=""),"",IF(I1708&gt;H1708,3,IF(H1708=I1708,1,0)))</f>
        <v/>
      </c>
      <c r="X1708" s="24">
        <f>IF(OR(H1708="",I1708=""),0,1)</f>
        <v/>
      </c>
      <c r="Y1708" s="24" t="n"/>
    </row>
    <row r="1709">
      <c r="A1709" s="24" t="inlineStr">
        <is>
          <t>E3-Oldham-Gillingh</t>
        </is>
      </c>
      <c r="B1709" s="24" t="inlineStr">
        <is>
          <t>E3</t>
        </is>
      </c>
      <c r="C1709" s="24" t="inlineStr">
        <is>
          <t>League Two</t>
        </is>
      </c>
      <c r="D1709" s="24" t="n">
        <v>19</v>
      </c>
      <c r="E1709" s="29" t="n">
        <v>46368.625</v>
      </c>
      <c r="F1709" s="24" t="inlineStr">
        <is>
          <t>Oldham</t>
        </is>
      </c>
      <c r="G1709" s="24" t="inlineStr">
        <is>
          <t>Gillingham</t>
        </is>
      </c>
      <c r="H1709" s="37" t="n"/>
      <c r="I1709" s="37" t="n"/>
      <c r="J1709" s="37" t="n"/>
      <c r="K1709" s="37" t="n"/>
      <c r="L1709" s="31" t="n">
        <v>0.4225476357128213</v>
      </c>
      <c r="M1709" s="31" t="n">
        <v>0.2841027467658201</v>
      </c>
      <c r="N1709" s="31" t="n">
        <v>0.2933496175213586</v>
      </c>
      <c r="O1709" s="33">
        <f>3*L1709+M1709</f>
        <v/>
      </c>
      <c r="P1709" s="33">
        <f>3*N1709+M1709</f>
        <v/>
      </c>
      <c r="Q1709" s="31">
        <f>IF(OR(J1709="",K1709=""),"",SUMPRODUCT(POISSON(Helper!$A$2:$A$122,J1709,FALSE)*POISSON(Helper!$B$2:$B$122,K1709,FALSE)*Helper!$C$2:$C$122))</f>
        <v/>
      </c>
      <c r="R1709" s="31">
        <f>IF(OR(J1709="",K1709=""),"",SUMPRODUCT(POISSON(Helper!$A$2:$A$122,J1709,FALSE)*POISSON(Helper!$B$2:$B$122,K1709,FALSE)*Helper!$D$2:$D$122))</f>
        <v/>
      </c>
      <c r="S1709" s="31">
        <f>IF(Q1709="","",1-Q1709-R1709)</f>
        <v/>
      </c>
      <c r="T1709" s="33">
        <f>IF(Q1709="","",3*Q1709+R1709)</f>
        <v/>
      </c>
      <c r="U1709" s="33">
        <f>IF(Q1709="","",3*S1709+R1709)</f>
        <v/>
      </c>
      <c r="V1709" s="24">
        <f>IF(OR(H1709="",I1709=""),"",IF(H1709&gt;I1709,3,IF(H1709=I1709,1,0)))</f>
        <v/>
      </c>
      <c r="W1709" s="24">
        <f>IF(OR(H1709="",I1709=""),"",IF(I1709&gt;H1709,3,IF(H1709=I1709,1,0)))</f>
        <v/>
      </c>
      <c r="X1709" s="24">
        <f>IF(OR(H1709="",I1709=""),0,1)</f>
        <v/>
      </c>
      <c r="Y1709" s="24" t="n"/>
    </row>
    <row r="1710">
      <c r="A1710" s="24" t="inlineStr">
        <is>
          <t>E3-Rotherha-Walsall</t>
        </is>
      </c>
      <c r="B1710" s="24" t="inlineStr">
        <is>
          <t>E3</t>
        </is>
      </c>
      <c r="C1710" s="24" t="inlineStr">
        <is>
          <t>League Two</t>
        </is>
      </c>
      <c r="D1710" s="24" t="n">
        <v>19</v>
      </c>
      <c r="E1710" s="29" t="n">
        <v>46368.625</v>
      </c>
      <c r="F1710" s="24" t="inlineStr">
        <is>
          <t>Rotherham</t>
        </is>
      </c>
      <c r="G1710" s="24" t="inlineStr">
        <is>
          <t>Walsall</t>
        </is>
      </c>
      <c r="H1710" s="37" t="n"/>
      <c r="I1710" s="37" t="n"/>
      <c r="J1710" s="37" t="n"/>
      <c r="K1710" s="37" t="n"/>
      <c r="L1710" s="31" t="n">
        <v>0.416083015269091</v>
      </c>
      <c r="M1710" s="31" t="n">
        <v>0.2848609262715218</v>
      </c>
      <c r="N1710" s="31" t="n">
        <v>0.2990560584593872</v>
      </c>
      <c r="O1710" s="33">
        <f>3*L1710+M1710</f>
        <v/>
      </c>
      <c r="P1710" s="33">
        <f>3*N1710+M1710</f>
        <v/>
      </c>
      <c r="Q1710" s="31">
        <f>IF(OR(J1710="",K1710=""),"",SUMPRODUCT(POISSON(Helper!$A$2:$A$122,J1710,FALSE)*POISSON(Helper!$B$2:$B$122,K1710,FALSE)*Helper!$C$2:$C$122))</f>
        <v/>
      </c>
      <c r="R1710" s="31">
        <f>IF(OR(J1710="",K1710=""),"",SUMPRODUCT(POISSON(Helper!$A$2:$A$122,J1710,FALSE)*POISSON(Helper!$B$2:$B$122,K1710,FALSE)*Helper!$D$2:$D$122))</f>
        <v/>
      </c>
      <c r="S1710" s="31">
        <f>IF(Q1710="","",1-Q1710-R1710)</f>
        <v/>
      </c>
      <c r="T1710" s="33">
        <f>IF(Q1710="","",3*Q1710+R1710)</f>
        <v/>
      </c>
      <c r="U1710" s="33">
        <f>IF(Q1710="","",3*S1710+R1710)</f>
        <v/>
      </c>
      <c r="V1710" s="24">
        <f>IF(OR(H1710="",I1710=""),"",IF(H1710&gt;I1710,3,IF(H1710=I1710,1,0)))</f>
        <v/>
      </c>
      <c r="W1710" s="24">
        <f>IF(OR(H1710="",I1710=""),"",IF(I1710&gt;H1710,3,IF(H1710=I1710,1,0)))</f>
        <v/>
      </c>
      <c r="X1710" s="24">
        <f>IF(OR(H1710="",I1710=""),0,1)</f>
        <v/>
      </c>
      <c r="Y1710" s="24" t="n"/>
    </row>
    <row r="1711">
      <c r="A1711" s="24" t="inlineStr">
        <is>
          <t>E3-Salford-Colchest</t>
        </is>
      </c>
      <c r="B1711" s="24" t="inlineStr">
        <is>
          <t>E3</t>
        </is>
      </c>
      <c r="C1711" s="24" t="inlineStr">
        <is>
          <t>League Two</t>
        </is>
      </c>
      <c r="D1711" s="24" t="n">
        <v>19</v>
      </c>
      <c r="E1711" s="29" t="n">
        <v>46368.625</v>
      </c>
      <c r="F1711" s="24" t="inlineStr">
        <is>
          <t>Salford</t>
        </is>
      </c>
      <c r="G1711" s="24" t="inlineStr">
        <is>
          <t>Colchester</t>
        </is>
      </c>
      <c r="H1711" s="37" t="n"/>
      <c r="I1711" s="37" t="n"/>
      <c r="J1711" s="37" t="n"/>
      <c r="K1711" s="37" t="n"/>
      <c r="L1711" s="31" t="n">
        <v>0.5085694976705102</v>
      </c>
      <c r="M1711" s="31" t="n">
        <v>0.2677112960027389</v>
      </c>
      <c r="N1711" s="31" t="n">
        <v>0.2237192063267509</v>
      </c>
      <c r="O1711" s="33">
        <f>3*L1711+M1711</f>
        <v/>
      </c>
      <c r="P1711" s="33">
        <f>3*N1711+M1711</f>
        <v/>
      </c>
      <c r="Q1711" s="31">
        <f>IF(OR(J1711="",K1711=""),"",SUMPRODUCT(POISSON(Helper!$A$2:$A$122,J1711,FALSE)*POISSON(Helper!$B$2:$B$122,K1711,FALSE)*Helper!$C$2:$C$122))</f>
        <v/>
      </c>
      <c r="R1711" s="31">
        <f>IF(OR(J1711="",K1711=""),"",SUMPRODUCT(POISSON(Helper!$A$2:$A$122,J1711,FALSE)*POISSON(Helper!$B$2:$B$122,K1711,FALSE)*Helper!$D$2:$D$122))</f>
        <v/>
      </c>
      <c r="S1711" s="31">
        <f>IF(Q1711="","",1-Q1711-R1711)</f>
        <v/>
      </c>
      <c r="T1711" s="33">
        <f>IF(Q1711="","",3*Q1711+R1711)</f>
        <v/>
      </c>
      <c r="U1711" s="33">
        <f>IF(Q1711="","",3*S1711+R1711)</f>
        <v/>
      </c>
      <c r="V1711" s="24">
        <f>IF(OR(H1711="",I1711=""),"",IF(H1711&gt;I1711,3,IF(H1711=I1711,1,0)))</f>
        <v/>
      </c>
      <c r="W1711" s="24">
        <f>IF(OR(H1711="",I1711=""),"",IF(I1711&gt;H1711,3,IF(H1711=I1711,1,0)))</f>
        <v/>
      </c>
      <c r="X1711" s="24">
        <f>IF(OR(H1711="",I1711=""),0,1)</f>
        <v/>
      </c>
      <c r="Y1711" s="24" t="n"/>
    </row>
    <row r="1712">
      <c r="A1712" s="24" t="inlineStr">
        <is>
          <t>E3-Shrewsbu-PortVale</t>
        </is>
      </c>
      <c r="B1712" s="24" t="inlineStr">
        <is>
          <t>E3</t>
        </is>
      </c>
      <c r="C1712" s="24" t="inlineStr">
        <is>
          <t>League Two</t>
        </is>
      </c>
      <c r="D1712" s="24" t="n">
        <v>19</v>
      </c>
      <c r="E1712" s="29" t="n">
        <v>46368.625</v>
      </c>
      <c r="F1712" s="24" t="inlineStr">
        <is>
          <t>Shrewsbury</t>
        </is>
      </c>
      <c r="G1712" s="24" t="inlineStr">
        <is>
          <t>Port Vale</t>
        </is>
      </c>
      <c r="H1712" s="37" t="n"/>
      <c r="I1712" s="37" t="n"/>
      <c r="J1712" s="37" t="n"/>
      <c r="K1712" s="37" t="n"/>
      <c r="L1712" s="31" t="n">
        <v>0.3319280811646414</v>
      </c>
      <c r="M1712" s="31" t="n">
        <v>0.2877296068160485</v>
      </c>
      <c r="N1712" s="31" t="n">
        <v>0.38034231201931</v>
      </c>
      <c r="O1712" s="33">
        <f>3*L1712+M1712</f>
        <v/>
      </c>
      <c r="P1712" s="33">
        <f>3*N1712+M1712</f>
        <v/>
      </c>
      <c r="Q1712" s="31">
        <f>IF(OR(J1712="",K1712=""),"",SUMPRODUCT(POISSON(Helper!$A$2:$A$122,J1712,FALSE)*POISSON(Helper!$B$2:$B$122,K1712,FALSE)*Helper!$C$2:$C$122))</f>
        <v/>
      </c>
      <c r="R1712" s="31">
        <f>IF(OR(J1712="",K1712=""),"",SUMPRODUCT(POISSON(Helper!$A$2:$A$122,J1712,FALSE)*POISSON(Helper!$B$2:$B$122,K1712,FALSE)*Helper!$D$2:$D$122))</f>
        <v/>
      </c>
      <c r="S1712" s="31">
        <f>IF(Q1712="","",1-Q1712-R1712)</f>
        <v/>
      </c>
      <c r="T1712" s="33">
        <f>IF(Q1712="","",3*Q1712+R1712)</f>
        <v/>
      </c>
      <c r="U1712" s="33">
        <f>IF(Q1712="","",3*S1712+R1712)</f>
        <v/>
      </c>
      <c r="V1712" s="24">
        <f>IF(OR(H1712="",I1712=""),"",IF(H1712&gt;I1712,3,IF(H1712=I1712,1,0)))</f>
        <v/>
      </c>
      <c r="W1712" s="24">
        <f>IF(OR(H1712="",I1712=""),"",IF(I1712&gt;H1712,3,IF(H1712=I1712,1,0)))</f>
        <v/>
      </c>
      <c r="X1712" s="24">
        <f>IF(OR(H1712="",I1712=""),0,1)</f>
        <v/>
      </c>
      <c r="Y1712" s="24" t="n"/>
    </row>
    <row r="1713">
      <c r="A1713" s="24" t="inlineStr">
        <is>
          <t>E3-Colchest-PortVale</t>
        </is>
      </c>
      <c r="B1713" s="24" t="inlineStr">
        <is>
          <t>E3</t>
        </is>
      </c>
      <c r="C1713" s="24" t="inlineStr">
        <is>
          <t>League Two</t>
        </is>
      </c>
      <c r="D1713" s="24" t="n">
        <v>9</v>
      </c>
      <c r="E1713" s="29" t="n">
        <v>46371.82291666666</v>
      </c>
      <c r="F1713" s="24" t="inlineStr">
        <is>
          <t>Colchester</t>
        </is>
      </c>
      <c r="G1713" s="24" t="inlineStr">
        <is>
          <t>Port Vale</t>
        </is>
      </c>
      <c r="H1713" s="37" t="n"/>
      <c r="I1713" s="37" t="n"/>
      <c r="J1713" s="37" t="n"/>
      <c r="K1713" s="37" t="n"/>
      <c r="L1713" s="31" t="n">
        <v>0.3708188785417915</v>
      </c>
      <c r="M1713" s="31" t="n">
        <v>0.2880981403986914</v>
      </c>
      <c r="N1713" s="31" t="n">
        <v>0.3410829810595171</v>
      </c>
      <c r="O1713" s="33">
        <f>3*L1713+M1713</f>
        <v/>
      </c>
      <c r="P1713" s="33">
        <f>3*N1713+M1713</f>
        <v/>
      </c>
      <c r="Q1713" s="31">
        <f>IF(OR(J1713="",K1713=""),"",SUMPRODUCT(POISSON(Helper!$A$2:$A$122,J1713,FALSE)*POISSON(Helper!$B$2:$B$122,K1713,FALSE)*Helper!$C$2:$C$122))</f>
        <v/>
      </c>
      <c r="R1713" s="31">
        <f>IF(OR(J1713="",K1713=""),"",SUMPRODUCT(POISSON(Helper!$A$2:$A$122,J1713,FALSE)*POISSON(Helper!$B$2:$B$122,K1713,FALSE)*Helper!$D$2:$D$122))</f>
        <v/>
      </c>
      <c r="S1713" s="31">
        <f>IF(Q1713="","",1-Q1713-R1713)</f>
        <v/>
      </c>
      <c r="T1713" s="33">
        <f>IF(Q1713="","",3*Q1713+R1713)</f>
        <v/>
      </c>
      <c r="U1713" s="33">
        <f>IF(Q1713="","",3*S1713+R1713)</f>
        <v/>
      </c>
      <c r="V1713" s="24">
        <f>IF(OR(H1713="",I1713=""),"",IF(H1713&gt;I1713,3,IF(H1713=I1713,1,0)))</f>
        <v/>
      </c>
      <c r="W1713" s="24">
        <f>IF(OR(H1713="",I1713=""),"",IF(I1713&gt;H1713,3,IF(H1713=I1713,1,0)))</f>
        <v/>
      </c>
      <c r="X1713" s="24">
        <f>IF(OR(H1713="",I1713=""),0,1)</f>
        <v/>
      </c>
      <c r="Y1713" s="24" t="n"/>
    </row>
    <row r="1714">
      <c r="A1714" s="24" t="inlineStr">
        <is>
          <t>E3-Crewe-Salford</t>
        </is>
      </c>
      <c r="B1714" s="24" t="inlineStr">
        <is>
          <t>E3</t>
        </is>
      </c>
      <c r="C1714" s="24" t="inlineStr">
        <is>
          <t>League Two</t>
        </is>
      </c>
      <c r="D1714" s="24" t="n">
        <v>20</v>
      </c>
      <c r="E1714" s="29" t="n">
        <v>46373.83333333334</v>
      </c>
      <c r="F1714" s="24" t="inlineStr">
        <is>
          <t>Crewe</t>
        </is>
      </c>
      <c r="G1714" s="24" t="inlineStr">
        <is>
          <t>Salford</t>
        </is>
      </c>
      <c r="H1714" s="37" t="n"/>
      <c r="I1714" s="37" t="n"/>
      <c r="J1714" s="37" t="n"/>
      <c r="K1714" s="37" t="n"/>
      <c r="L1714" s="31" t="n">
        <v>0.3080427355239122</v>
      </c>
      <c r="M1714" s="31" t="n">
        <v>0.2858944473808653</v>
      </c>
      <c r="N1714" s="31" t="n">
        <v>0.4060628170952225</v>
      </c>
      <c r="O1714" s="33">
        <f>3*L1714+M1714</f>
        <v/>
      </c>
      <c r="P1714" s="33">
        <f>3*N1714+M1714</f>
        <v/>
      </c>
      <c r="Q1714" s="31">
        <f>IF(OR(J1714="",K1714=""),"",SUMPRODUCT(POISSON(Helper!$A$2:$A$122,J1714,FALSE)*POISSON(Helper!$B$2:$B$122,K1714,FALSE)*Helper!$C$2:$C$122))</f>
        <v/>
      </c>
      <c r="R1714" s="31">
        <f>IF(OR(J1714="",K1714=""),"",SUMPRODUCT(POISSON(Helper!$A$2:$A$122,J1714,FALSE)*POISSON(Helper!$B$2:$B$122,K1714,FALSE)*Helper!$D$2:$D$122))</f>
        <v/>
      </c>
      <c r="S1714" s="31">
        <f>IF(Q1714="","",1-Q1714-R1714)</f>
        <v/>
      </c>
      <c r="T1714" s="33">
        <f>IF(Q1714="","",3*Q1714+R1714)</f>
        <v/>
      </c>
      <c r="U1714" s="33">
        <f>IF(Q1714="","",3*S1714+R1714)</f>
        <v/>
      </c>
      <c r="V1714" s="24">
        <f>IF(OR(H1714="",I1714=""),"",IF(H1714&gt;I1714,3,IF(H1714=I1714,1,0)))</f>
        <v/>
      </c>
      <c r="W1714" s="24">
        <f>IF(OR(H1714="",I1714=""),"",IF(I1714&gt;H1714,3,IF(H1714=I1714,1,0)))</f>
        <v/>
      </c>
      <c r="X1714" s="24">
        <f>IF(OR(H1714="",I1714=""),0,1)</f>
        <v/>
      </c>
      <c r="Y1714" s="24" t="n"/>
    </row>
    <row r="1715">
      <c r="A1715" s="24" t="inlineStr">
        <is>
          <t>E3-Colchest-Fleetwoo</t>
        </is>
      </c>
      <c r="B1715" s="24" t="inlineStr">
        <is>
          <t>E3</t>
        </is>
      </c>
      <c r="C1715" s="24" t="inlineStr">
        <is>
          <t>League Two</t>
        </is>
      </c>
      <c r="D1715" s="24" t="n">
        <v>20</v>
      </c>
      <c r="E1715" s="29" t="n">
        <v>46375.52083333334</v>
      </c>
      <c r="F1715" s="24" t="inlineStr">
        <is>
          <t>Colchester</t>
        </is>
      </c>
      <c r="G1715" s="24" t="inlineStr">
        <is>
          <t>Fleetwood</t>
        </is>
      </c>
      <c r="H1715" s="37" t="n"/>
      <c r="I1715" s="37" t="n"/>
      <c r="J1715" s="37" t="n"/>
      <c r="K1715" s="37" t="n"/>
      <c r="L1715" s="31" t="n">
        <v>0.4445302532470345</v>
      </c>
      <c r="M1715" s="31" t="n">
        <v>0.2810049463384212</v>
      </c>
      <c r="N1715" s="31" t="n">
        <v>0.2744648004145443</v>
      </c>
      <c r="O1715" s="33">
        <f>3*L1715+M1715</f>
        <v/>
      </c>
      <c r="P1715" s="33">
        <f>3*N1715+M1715</f>
        <v/>
      </c>
      <c r="Q1715" s="31">
        <f>IF(OR(J1715="",K1715=""),"",SUMPRODUCT(POISSON(Helper!$A$2:$A$122,J1715,FALSE)*POISSON(Helper!$B$2:$B$122,K1715,FALSE)*Helper!$C$2:$C$122))</f>
        <v/>
      </c>
      <c r="R1715" s="31">
        <f>IF(OR(J1715="",K1715=""),"",SUMPRODUCT(POISSON(Helper!$A$2:$A$122,J1715,FALSE)*POISSON(Helper!$B$2:$B$122,K1715,FALSE)*Helper!$D$2:$D$122))</f>
        <v/>
      </c>
      <c r="S1715" s="31">
        <f>IF(Q1715="","",1-Q1715-R1715)</f>
        <v/>
      </c>
      <c r="T1715" s="33">
        <f>IF(Q1715="","",3*Q1715+R1715)</f>
        <v/>
      </c>
      <c r="U1715" s="33">
        <f>IF(Q1715="","",3*S1715+R1715)</f>
        <v/>
      </c>
      <c r="V1715" s="24">
        <f>IF(OR(H1715="",I1715=""),"",IF(H1715&gt;I1715,3,IF(H1715=I1715,1,0)))</f>
        <v/>
      </c>
      <c r="W1715" s="24">
        <f>IF(OR(H1715="",I1715=""),"",IF(I1715&gt;H1715,3,IF(H1715=I1715,1,0)))</f>
        <v/>
      </c>
      <c r="X1715" s="24">
        <f>IF(OR(H1715="",I1715=""),0,1)</f>
        <v/>
      </c>
      <c r="Y1715" s="24" t="n"/>
    </row>
    <row r="1716">
      <c r="A1716" s="24" t="inlineStr">
        <is>
          <t>E3-Northamp-Exeter</t>
        </is>
      </c>
      <c r="B1716" s="24" t="inlineStr">
        <is>
          <t>E3</t>
        </is>
      </c>
      <c r="C1716" s="24" t="inlineStr">
        <is>
          <t>League Two</t>
        </is>
      </c>
      <c r="D1716" s="24" t="n">
        <v>20</v>
      </c>
      <c r="E1716" s="29" t="n">
        <v>46375.52083333334</v>
      </c>
      <c r="F1716" s="24" t="inlineStr">
        <is>
          <t>Northampton</t>
        </is>
      </c>
      <c r="G1716" s="24" t="inlineStr">
        <is>
          <t>Exeter</t>
        </is>
      </c>
      <c r="H1716" s="37" t="n"/>
      <c r="I1716" s="37" t="n"/>
      <c r="J1716" s="37" t="n"/>
      <c r="K1716" s="37" t="n"/>
      <c r="L1716" s="31" t="n">
        <v>0.4375103858825344</v>
      </c>
      <c r="M1716" s="31" t="n">
        <v>0.2820799800149522</v>
      </c>
      <c r="N1716" s="31" t="n">
        <v>0.2804096341025134</v>
      </c>
      <c r="O1716" s="33">
        <f>3*L1716+M1716</f>
        <v/>
      </c>
      <c r="P1716" s="33">
        <f>3*N1716+M1716</f>
        <v/>
      </c>
      <c r="Q1716" s="31">
        <f>IF(OR(J1716="",K1716=""),"",SUMPRODUCT(POISSON(Helper!$A$2:$A$122,J1716,FALSE)*POISSON(Helper!$B$2:$B$122,K1716,FALSE)*Helper!$C$2:$C$122))</f>
        <v/>
      </c>
      <c r="R1716" s="31">
        <f>IF(OR(J1716="",K1716=""),"",SUMPRODUCT(POISSON(Helper!$A$2:$A$122,J1716,FALSE)*POISSON(Helper!$B$2:$B$122,K1716,FALSE)*Helper!$D$2:$D$122))</f>
        <v/>
      </c>
      <c r="S1716" s="31">
        <f>IF(Q1716="","",1-Q1716-R1716)</f>
        <v/>
      </c>
      <c r="T1716" s="33">
        <f>IF(Q1716="","",3*Q1716+R1716)</f>
        <v/>
      </c>
      <c r="U1716" s="33">
        <f>IF(Q1716="","",3*S1716+R1716)</f>
        <v/>
      </c>
      <c r="V1716" s="24">
        <f>IF(OR(H1716="",I1716=""),"",IF(H1716&gt;I1716,3,IF(H1716=I1716,1,0)))</f>
        <v/>
      </c>
      <c r="W1716" s="24">
        <f>IF(OR(H1716="",I1716=""),"",IF(I1716&gt;H1716,3,IF(H1716=I1716,1,0)))</f>
        <v/>
      </c>
      <c r="X1716" s="24">
        <f>IF(OR(H1716="",I1716=""),0,1)</f>
        <v/>
      </c>
      <c r="Y1716" s="24" t="n"/>
    </row>
    <row r="1717">
      <c r="A1717" s="24" t="inlineStr">
        <is>
          <t>E3-Accringt-Chesterf</t>
        </is>
      </c>
      <c r="B1717" s="24" t="inlineStr">
        <is>
          <t>E3</t>
        </is>
      </c>
      <c r="C1717" s="24" t="inlineStr">
        <is>
          <t>League Two</t>
        </is>
      </c>
      <c r="D1717" s="24" t="n">
        <v>20</v>
      </c>
      <c r="E1717" s="29" t="n">
        <v>46375.625</v>
      </c>
      <c r="F1717" s="24" t="inlineStr">
        <is>
          <t>Accrington</t>
        </is>
      </c>
      <c r="G1717" s="24" t="inlineStr">
        <is>
          <t>Chesterfield</t>
        </is>
      </c>
      <c r="H1717" s="37" t="n"/>
      <c r="I1717" s="37" t="n"/>
      <c r="J1717" s="37" t="n"/>
      <c r="K1717" s="37" t="n"/>
      <c r="L1717" s="31" t="n">
        <v>0.3105558222322425</v>
      </c>
      <c r="M1717" s="31" t="n">
        <v>0.286149066231812</v>
      </c>
      <c r="N1717" s="31" t="n">
        <v>0.4032951115359455</v>
      </c>
      <c r="O1717" s="33">
        <f>3*L1717+M1717</f>
        <v/>
      </c>
      <c r="P1717" s="33">
        <f>3*N1717+M1717</f>
        <v/>
      </c>
      <c r="Q1717" s="31">
        <f>IF(OR(J1717="",K1717=""),"",SUMPRODUCT(POISSON(Helper!$A$2:$A$122,J1717,FALSE)*POISSON(Helper!$B$2:$B$122,K1717,FALSE)*Helper!$C$2:$C$122))</f>
        <v/>
      </c>
      <c r="R1717" s="31">
        <f>IF(OR(J1717="",K1717=""),"",SUMPRODUCT(POISSON(Helper!$A$2:$A$122,J1717,FALSE)*POISSON(Helper!$B$2:$B$122,K1717,FALSE)*Helper!$D$2:$D$122))</f>
        <v/>
      </c>
      <c r="S1717" s="31">
        <f>IF(Q1717="","",1-Q1717-R1717)</f>
        <v/>
      </c>
      <c r="T1717" s="33">
        <f>IF(Q1717="","",3*Q1717+R1717)</f>
        <v/>
      </c>
      <c r="U1717" s="33">
        <f>IF(Q1717="","",3*S1717+R1717)</f>
        <v/>
      </c>
      <c r="V1717" s="24">
        <f>IF(OR(H1717="",I1717=""),"",IF(H1717&gt;I1717,3,IF(H1717=I1717,1,0)))</f>
        <v/>
      </c>
      <c r="W1717" s="24">
        <f>IF(OR(H1717="",I1717=""),"",IF(I1717&gt;H1717,3,IF(H1717=I1717,1,0)))</f>
        <v/>
      </c>
      <c r="X1717" s="24">
        <f>IF(OR(H1717="",I1717=""),0,1)</f>
        <v/>
      </c>
      <c r="Y1717" s="24" t="n"/>
    </row>
    <row r="1718">
      <c r="A1718" s="24" t="inlineStr">
        <is>
          <t>E3-Gillingh-Cheltenh</t>
        </is>
      </c>
      <c r="B1718" s="24" t="inlineStr">
        <is>
          <t>E3</t>
        </is>
      </c>
      <c r="C1718" s="24" t="inlineStr">
        <is>
          <t>League Two</t>
        </is>
      </c>
      <c r="D1718" s="24" t="n">
        <v>20</v>
      </c>
      <c r="E1718" s="29" t="n">
        <v>46375.625</v>
      </c>
      <c r="F1718" s="24" t="inlineStr">
        <is>
          <t>Gillingham</t>
        </is>
      </c>
      <c r="G1718" s="24" t="inlineStr">
        <is>
          <t>Cheltenham</t>
        </is>
      </c>
      <c r="H1718" s="37" t="n"/>
      <c r="I1718" s="37" t="n"/>
      <c r="J1718" s="37" t="n"/>
      <c r="K1718" s="37" t="n"/>
      <c r="L1718" s="31" t="n">
        <v>0.4749213101953585</v>
      </c>
      <c r="M1718" s="31" t="n">
        <v>0.2754587006158403</v>
      </c>
      <c r="N1718" s="31" t="n">
        <v>0.2496199891888012</v>
      </c>
      <c r="O1718" s="33">
        <f>3*L1718+M1718</f>
        <v/>
      </c>
      <c r="P1718" s="33">
        <f>3*N1718+M1718</f>
        <v/>
      </c>
      <c r="Q1718" s="31">
        <f>IF(OR(J1718="",K1718=""),"",SUMPRODUCT(POISSON(Helper!$A$2:$A$122,J1718,FALSE)*POISSON(Helper!$B$2:$B$122,K1718,FALSE)*Helper!$C$2:$C$122))</f>
        <v/>
      </c>
      <c r="R1718" s="31">
        <f>IF(OR(J1718="",K1718=""),"",SUMPRODUCT(POISSON(Helper!$A$2:$A$122,J1718,FALSE)*POISSON(Helper!$B$2:$B$122,K1718,FALSE)*Helper!$D$2:$D$122))</f>
        <v/>
      </c>
      <c r="S1718" s="31">
        <f>IF(Q1718="","",1-Q1718-R1718)</f>
        <v/>
      </c>
      <c r="T1718" s="33">
        <f>IF(Q1718="","",3*Q1718+R1718)</f>
        <v/>
      </c>
      <c r="U1718" s="33">
        <f>IF(Q1718="","",3*S1718+R1718)</f>
        <v/>
      </c>
      <c r="V1718" s="24">
        <f>IF(OR(H1718="",I1718=""),"",IF(H1718&gt;I1718,3,IF(H1718=I1718,1,0)))</f>
        <v/>
      </c>
      <c r="W1718" s="24">
        <f>IF(OR(H1718="",I1718=""),"",IF(I1718&gt;H1718,3,IF(H1718=I1718,1,0)))</f>
        <v/>
      </c>
      <c r="X1718" s="24">
        <f>IF(OR(H1718="",I1718=""),0,1)</f>
        <v/>
      </c>
      <c r="Y1718" s="24" t="n"/>
    </row>
    <row r="1719">
      <c r="A1719" s="24" t="inlineStr">
        <is>
          <t>E3-Grimsby-Barnet</t>
        </is>
      </c>
      <c r="B1719" s="24" t="inlineStr">
        <is>
          <t>E3</t>
        </is>
      </c>
      <c r="C1719" s="24" t="inlineStr">
        <is>
          <t>League Two</t>
        </is>
      </c>
      <c r="D1719" s="24" t="n">
        <v>20</v>
      </c>
      <c r="E1719" s="29" t="n">
        <v>46375.625</v>
      </c>
      <c r="F1719" s="24" t="inlineStr">
        <is>
          <t>Grimsby</t>
        </is>
      </c>
      <c r="G1719" s="24" t="inlineStr">
        <is>
          <t>Barnet</t>
        </is>
      </c>
      <c r="H1719" s="37" t="n"/>
      <c r="I1719" s="37" t="n"/>
      <c r="J1719" s="37" t="n"/>
      <c r="K1719" s="37" t="n"/>
      <c r="L1719" s="31" t="n">
        <v>0.4005558462351764</v>
      </c>
      <c r="M1719" s="31" t="n">
        <v>0.2863877418789074</v>
      </c>
      <c r="N1719" s="31" t="n">
        <v>0.3130564118859163</v>
      </c>
      <c r="O1719" s="33">
        <f>3*L1719+M1719</f>
        <v/>
      </c>
      <c r="P1719" s="33">
        <f>3*N1719+M1719</f>
        <v/>
      </c>
      <c r="Q1719" s="31">
        <f>IF(OR(J1719="",K1719=""),"",SUMPRODUCT(POISSON(Helper!$A$2:$A$122,J1719,FALSE)*POISSON(Helper!$B$2:$B$122,K1719,FALSE)*Helper!$C$2:$C$122))</f>
        <v/>
      </c>
      <c r="R1719" s="31">
        <f>IF(OR(J1719="",K1719=""),"",SUMPRODUCT(POISSON(Helper!$A$2:$A$122,J1719,FALSE)*POISSON(Helper!$B$2:$B$122,K1719,FALSE)*Helper!$D$2:$D$122))</f>
        <v/>
      </c>
      <c r="S1719" s="31">
        <f>IF(Q1719="","",1-Q1719-R1719)</f>
        <v/>
      </c>
      <c r="T1719" s="33">
        <f>IF(Q1719="","",3*Q1719+R1719)</f>
        <v/>
      </c>
      <c r="U1719" s="33">
        <f>IF(Q1719="","",3*S1719+R1719)</f>
        <v/>
      </c>
      <c r="V1719" s="24">
        <f>IF(OR(H1719="",I1719=""),"",IF(H1719&gt;I1719,3,IF(H1719=I1719,1,0)))</f>
        <v/>
      </c>
      <c r="W1719" s="24">
        <f>IF(OR(H1719="",I1719=""),"",IF(I1719&gt;H1719,3,IF(H1719=I1719,1,0)))</f>
        <v/>
      </c>
      <c r="X1719" s="24">
        <f>IF(OR(H1719="",I1719=""),0,1)</f>
        <v/>
      </c>
      <c r="Y1719" s="24" t="n"/>
    </row>
    <row r="1720">
      <c r="A1720" s="24" t="inlineStr">
        <is>
          <t>E3-Newport-Oldham</t>
        </is>
      </c>
      <c r="B1720" s="24" t="inlineStr">
        <is>
          <t>E3</t>
        </is>
      </c>
      <c r="C1720" s="24" t="inlineStr">
        <is>
          <t>League Two</t>
        </is>
      </c>
      <c r="D1720" s="24" t="n">
        <v>20</v>
      </c>
      <c r="E1720" s="29" t="n">
        <v>46375.625</v>
      </c>
      <c r="F1720" s="24" t="inlineStr">
        <is>
          <t>Newport</t>
        </is>
      </c>
      <c r="G1720" s="24" t="inlineStr">
        <is>
          <t>Oldham</t>
        </is>
      </c>
      <c r="H1720" s="37" t="n"/>
      <c r="I1720" s="37" t="n"/>
      <c r="J1720" s="37" t="n"/>
      <c r="K1720" s="37" t="n"/>
      <c r="L1720" s="31" t="n">
        <v>0.3026315530955864</v>
      </c>
      <c r="M1720" s="31" t="n">
        <v>0.2852953792198159</v>
      </c>
      <c r="N1720" s="31" t="n">
        <v>0.4120730676845977</v>
      </c>
      <c r="O1720" s="33">
        <f>3*L1720+M1720</f>
        <v/>
      </c>
      <c r="P1720" s="33">
        <f>3*N1720+M1720</f>
        <v/>
      </c>
      <c r="Q1720" s="31">
        <f>IF(OR(J1720="",K1720=""),"",SUMPRODUCT(POISSON(Helper!$A$2:$A$122,J1720,FALSE)*POISSON(Helper!$B$2:$B$122,K1720,FALSE)*Helper!$C$2:$C$122))</f>
        <v/>
      </c>
      <c r="R1720" s="31">
        <f>IF(OR(J1720="",K1720=""),"",SUMPRODUCT(POISSON(Helper!$A$2:$A$122,J1720,FALSE)*POISSON(Helper!$B$2:$B$122,K1720,FALSE)*Helper!$D$2:$D$122))</f>
        <v/>
      </c>
      <c r="S1720" s="31">
        <f>IF(Q1720="","",1-Q1720-R1720)</f>
        <v/>
      </c>
      <c r="T1720" s="33">
        <f>IF(Q1720="","",3*Q1720+R1720)</f>
        <v/>
      </c>
      <c r="U1720" s="33">
        <f>IF(Q1720="","",3*S1720+R1720)</f>
        <v/>
      </c>
      <c r="V1720" s="24">
        <f>IF(OR(H1720="",I1720=""),"",IF(H1720&gt;I1720,3,IF(H1720=I1720,1,0)))</f>
        <v/>
      </c>
      <c r="W1720" s="24">
        <f>IF(OR(H1720="",I1720=""),"",IF(I1720&gt;H1720,3,IF(H1720=I1720,1,0)))</f>
        <v/>
      </c>
      <c r="X1720" s="24">
        <f>IF(OR(H1720="",I1720=""),0,1)</f>
        <v/>
      </c>
      <c r="Y1720" s="24" t="n"/>
    </row>
    <row r="1721">
      <c r="A1721" s="24" t="inlineStr">
        <is>
          <t>E3-PortVale-Rotherha</t>
        </is>
      </c>
      <c r="B1721" s="24" t="inlineStr">
        <is>
          <t>E3</t>
        </is>
      </c>
      <c r="C1721" s="24" t="inlineStr">
        <is>
          <t>League Two</t>
        </is>
      </c>
      <c r="D1721" s="24" t="n">
        <v>20</v>
      </c>
      <c r="E1721" s="29" t="n">
        <v>46375.625</v>
      </c>
      <c r="F1721" s="24" t="inlineStr">
        <is>
          <t>Port Vale</t>
        </is>
      </c>
      <c r="G1721" s="24" t="inlineStr">
        <is>
          <t>Rotherham</t>
        </is>
      </c>
      <c r="H1721" s="37" t="n"/>
      <c r="I1721" s="37" t="n"/>
      <c r="J1721" s="37" t="n"/>
      <c r="K1721" s="37" t="n"/>
      <c r="L1721" s="31" t="n">
        <v>0.4345030138001961</v>
      </c>
      <c r="M1721" s="31" t="n">
        <v>0.2825161366636113</v>
      </c>
      <c r="N1721" s="31" t="n">
        <v>0.2829808495361926</v>
      </c>
      <c r="O1721" s="33">
        <f>3*L1721+M1721</f>
        <v/>
      </c>
      <c r="P1721" s="33">
        <f>3*N1721+M1721</f>
        <v/>
      </c>
      <c r="Q1721" s="31">
        <f>IF(OR(J1721="",K1721=""),"",SUMPRODUCT(POISSON(Helper!$A$2:$A$122,J1721,FALSE)*POISSON(Helper!$B$2:$B$122,K1721,FALSE)*Helper!$C$2:$C$122))</f>
        <v/>
      </c>
      <c r="R1721" s="31">
        <f>IF(OR(J1721="",K1721=""),"",SUMPRODUCT(POISSON(Helper!$A$2:$A$122,J1721,FALSE)*POISSON(Helper!$B$2:$B$122,K1721,FALSE)*Helper!$D$2:$D$122))</f>
        <v/>
      </c>
      <c r="S1721" s="31">
        <f>IF(Q1721="","",1-Q1721-R1721)</f>
        <v/>
      </c>
      <c r="T1721" s="33">
        <f>IF(Q1721="","",3*Q1721+R1721)</f>
        <v/>
      </c>
      <c r="U1721" s="33">
        <f>IF(Q1721="","",3*S1721+R1721)</f>
        <v/>
      </c>
      <c r="V1721" s="24">
        <f>IF(OR(H1721="",I1721=""),"",IF(H1721&gt;I1721,3,IF(H1721=I1721,1,0)))</f>
        <v/>
      </c>
      <c r="W1721" s="24">
        <f>IF(OR(H1721="",I1721=""),"",IF(I1721&gt;H1721,3,IF(H1721=I1721,1,0)))</f>
        <v/>
      </c>
      <c r="X1721" s="24">
        <f>IF(OR(H1721="",I1721=""),0,1)</f>
        <v/>
      </c>
      <c r="Y1721" s="24" t="n"/>
    </row>
    <row r="1722">
      <c r="A1722" s="24" t="inlineStr">
        <is>
          <t>E3-Rochdale-BristolR</t>
        </is>
      </c>
      <c r="B1722" s="24" t="inlineStr">
        <is>
          <t>E3</t>
        </is>
      </c>
      <c r="C1722" s="24" t="inlineStr">
        <is>
          <t>League Two</t>
        </is>
      </c>
      <c r="D1722" s="24" t="n">
        <v>20</v>
      </c>
      <c r="E1722" s="29" t="n">
        <v>46375.625</v>
      </c>
      <c r="F1722" s="24" t="inlineStr">
        <is>
          <t>Rochdale</t>
        </is>
      </c>
      <c r="G1722" s="24" t="inlineStr">
        <is>
          <t>Bristol Rovers</t>
        </is>
      </c>
      <c r="H1722" s="37" t="n"/>
      <c r="I1722" s="37" t="n"/>
      <c r="J1722" s="37" t="n"/>
      <c r="K1722" s="37" t="n"/>
      <c r="L1722" s="31" t="n">
        <v>0.3355977771160409</v>
      </c>
      <c r="M1722" s="31" t="n">
        <v>0.2878989427366507</v>
      </c>
      <c r="N1722" s="31" t="n">
        <v>0.3765032801473084</v>
      </c>
      <c r="O1722" s="33">
        <f>3*L1722+M1722</f>
        <v/>
      </c>
      <c r="P1722" s="33">
        <f>3*N1722+M1722</f>
        <v/>
      </c>
      <c r="Q1722" s="31">
        <f>IF(OR(J1722="",K1722=""),"",SUMPRODUCT(POISSON(Helper!$A$2:$A$122,J1722,FALSE)*POISSON(Helper!$B$2:$B$122,K1722,FALSE)*Helper!$C$2:$C$122))</f>
        <v/>
      </c>
      <c r="R1722" s="31">
        <f>IF(OR(J1722="",K1722=""),"",SUMPRODUCT(POISSON(Helper!$A$2:$A$122,J1722,FALSE)*POISSON(Helper!$B$2:$B$122,K1722,FALSE)*Helper!$D$2:$D$122))</f>
        <v/>
      </c>
      <c r="S1722" s="31">
        <f>IF(Q1722="","",1-Q1722-R1722)</f>
        <v/>
      </c>
      <c r="T1722" s="33">
        <f>IF(Q1722="","",3*Q1722+R1722)</f>
        <v/>
      </c>
      <c r="U1722" s="33">
        <f>IF(Q1722="","",3*S1722+R1722)</f>
        <v/>
      </c>
      <c r="V1722" s="24">
        <f>IF(OR(H1722="",I1722=""),"",IF(H1722&gt;I1722,3,IF(H1722=I1722,1,0)))</f>
        <v/>
      </c>
      <c r="W1722" s="24">
        <f>IF(OR(H1722="",I1722=""),"",IF(I1722&gt;H1722,3,IF(H1722=I1722,1,0)))</f>
        <v/>
      </c>
      <c r="X1722" s="24">
        <f>IF(OR(H1722="",I1722=""),0,1)</f>
        <v/>
      </c>
      <c r="Y1722" s="24" t="n"/>
    </row>
    <row r="1723">
      <c r="A1723" s="24" t="inlineStr">
        <is>
          <t>E3-Swindon-Tranmere</t>
        </is>
      </c>
      <c r="B1723" s="24" t="inlineStr">
        <is>
          <t>E3</t>
        </is>
      </c>
      <c r="C1723" s="24" t="inlineStr">
        <is>
          <t>League Two</t>
        </is>
      </c>
      <c r="D1723" s="24" t="n">
        <v>20</v>
      </c>
      <c r="E1723" s="29" t="n">
        <v>46375.625</v>
      </c>
      <c r="F1723" s="24" t="inlineStr">
        <is>
          <t>Swindon</t>
        </is>
      </c>
      <c r="G1723" s="24" t="inlineStr">
        <is>
          <t>Tranmere</t>
        </is>
      </c>
      <c r="H1723" s="37" t="n"/>
      <c r="I1723" s="37" t="n"/>
      <c r="J1723" s="37" t="n"/>
      <c r="K1723" s="37" t="n"/>
      <c r="L1723" s="31" t="n">
        <v>0.4528042707816032</v>
      </c>
      <c r="M1723" s="31" t="n">
        <v>0.2796369109185823</v>
      </c>
      <c r="N1723" s="31" t="n">
        <v>0.2675588182998144</v>
      </c>
      <c r="O1723" s="33">
        <f>3*L1723+M1723</f>
        <v/>
      </c>
      <c r="P1723" s="33">
        <f>3*N1723+M1723</f>
        <v/>
      </c>
      <c r="Q1723" s="31">
        <f>IF(OR(J1723="",K1723=""),"",SUMPRODUCT(POISSON(Helper!$A$2:$A$122,J1723,FALSE)*POISSON(Helper!$B$2:$B$122,K1723,FALSE)*Helper!$C$2:$C$122))</f>
        <v/>
      </c>
      <c r="R1723" s="31">
        <f>IF(OR(J1723="",K1723=""),"",SUMPRODUCT(POISSON(Helper!$A$2:$A$122,J1723,FALSE)*POISSON(Helper!$B$2:$B$122,K1723,FALSE)*Helper!$D$2:$D$122))</f>
        <v/>
      </c>
      <c r="S1723" s="31">
        <f>IF(Q1723="","",1-Q1723-R1723)</f>
        <v/>
      </c>
      <c r="T1723" s="33">
        <f>IF(Q1723="","",3*Q1723+R1723)</f>
        <v/>
      </c>
      <c r="U1723" s="33">
        <f>IF(Q1723="","",3*S1723+R1723)</f>
        <v/>
      </c>
      <c r="V1723" s="24">
        <f>IF(OR(H1723="",I1723=""),"",IF(H1723&gt;I1723,3,IF(H1723=I1723,1,0)))</f>
        <v/>
      </c>
      <c r="W1723" s="24">
        <f>IF(OR(H1723="",I1723=""),"",IF(I1723&gt;H1723,3,IF(H1723=I1723,1,0)))</f>
        <v/>
      </c>
      <c r="X1723" s="24">
        <f>IF(OR(H1723="",I1723=""),0,1)</f>
        <v/>
      </c>
      <c r="Y1723" s="24" t="n"/>
    </row>
    <row r="1724">
      <c r="A1724" s="24" t="inlineStr">
        <is>
          <t>E3-Walsall-Shrewsbu</t>
        </is>
      </c>
      <c r="B1724" s="24" t="inlineStr">
        <is>
          <t>E3</t>
        </is>
      </c>
      <c r="C1724" s="24" t="inlineStr">
        <is>
          <t>League Two</t>
        </is>
      </c>
      <c r="D1724" s="24" t="n">
        <v>20</v>
      </c>
      <c r="E1724" s="29" t="n">
        <v>46375.625</v>
      </c>
      <c r="F1724" s="24" t="inlineStr">
        <is>
          <t>Walsall</t>
        </is>
      </c>
      <c r="G1724" s="24" t="inlineStr">
        <is>
          <t>Shrewsbury</t>
        </is>
      </c>
      <c r="H1724" s="37" t="n"/>
      <c r="I1724" s="37" t="n"/>
      <c r="J1724" s="37" t="n"/>
      <c r="K1724" s="37" t="n"/>
      <c r="L1724" s="31" t="n">
        <v>0.4544586931990943</v>
      </c>
      <c r="M1724" s="31" t="n">
        <v>0.2793504327469734</v>
      </c>
      <c r="N1724" s="31" t="n">
        <v>0.2661908740539324</v>
      </c>
      <c r="O1724" s="33">
        <f>3*L1724+M1724</f>
        <v/>
      </c>
      <c r="P1724" s="33">
        <f>3*N1724+M1724</f>
        <v/>
      </c>
      <c r="Q1724" s="31">
        <f>IF(OR(J1724="",K1724=""),"",SUMPRODUCT(POISSON(Helper!$A$2:$A$122,J1724,FALSE)*POISSON(Helper!$B$2:$B$122,K1724,FALSE)*Helper!$C$2:$C$122))</f>
        <v/>
      </c>
      <c r="R1724" s="31">
        <f>IF(OR(J1724="",K1724=""),"",SUMPRODUCT(POISSON(Helper!$A$2:$A$122,J1724,FALSE)*POISSON(Helper!$B$2:$B$122,K1724,FALSE)*Helper!$D$2:$D$122))</f>
        <v/>
      </c>
      <c r="S1724" s="31">
        <f>IF(Q1724="","",1-Q1724-R1724)</f>
        <v/>
      </c>
      <c r="T1724" s="33">
        <f>IF(Q1724="","",3*Q1724+R1724)</f>
        <v/>
      </c>
      <c r="U1724" s="33">
        <f>IF(Q1724="","",3*S1724+R1724)</f>
        <v/>
      </c>
      <c r="V1724" s="24">
        <f>IF(OR(H1724="",I1724=""),"",IF(H1724&gt;I1724,3,IF(H1724=I1724,1,0)))</f>
        <v/>
      </c>
      <c r="W1724" s="24">
        <f>IF(OR(H1724="",I1724=""),"",IF(I1724&gt;H1724,3,IF(H1724=I1724,1,0)))</f>
        <v/>
      </c>
      <c r="X1724" s="24">
        <f>IF(OR(H1724="",I1724=""),0,1)</f>
        <v/>
      </c>
      <c r="Y1724" s="24" t="n"/>
    </row>
    <row r="1725">
      <c r="A1725" s="24" t="inlineStr">
        <is>
          <t>E3-York-Crawley</t>
        </is>
      </c>
      <c r="B1725" s="24" t="inlineStr">
        <is>
          <t>E3</t>
        </is>
      </c>
      <c r="C1725" s="24" t="inlineStr">
        <is>
          <t>League Two</t>
        </is>
      </c>
      <c r="D1725" s="24" t="n">
        <v>20</v>
      </c>
      <c r="E1725" s="29" t="n">
        <v>46375.625</v>
      </c>
      <c r="F1725" s="24" t="inlineStr">
        <is>
          <t>York</t>
        </is>
      </c>
      <c r="G1725" s="24" t="inlineStr">
        <is>
          <t>Crawley</t>
        </is>
      </c>
      <c r="H1725" s="37" t="n"/>
      <c r="I1725" s="37" t="n"/>
      <c r="J1725" s="37" t="n"/>
      <c r="K1725" s="37" t="n"/>
      <c r="L1725" s="31" t="n">
        <v>0.4848676315770126</v>
      </c>
      <c r="M1725" s="31" t="n">
        <v>0.2733394679118794</v>
      </c>
      <c r="N1725" s="31" t="n">
        <v>0.241792900511108</v>
      </c>
      <c r="O1725" s="33">
        <f>3*L1725+M1725</f>
        <v/>
      </c>
      <c r="P1725" s="33">
        <f>3*N1725+M1725</f>
        <v/>
      </c>
      <c r="Q1725" s="31">
        <f>IF(OR(J1725="",K1725=""),"",SUMPRODUCT(POISSON(Helper!$A$2:$A$122,J1725,FALSE)*POISSON(Helper!$B$2:$B$122,K1725,FALSE)*Helper!$C$2:$C$122))</f>
        <v/>
      </c>
      <c r="R1725" s="31">
        <f>IF(OR(J1725="",K1725=""),"",SUMPRODUCT(POISSON(Helper!$A$2:$A$122,J1725,FALSE)*POISSON(Helper!$B$2:$B$122,K1725,FALSE)*Helper!$D$2:$D$122))</f>
        <v/>
      </c>
      <c r="S1725" s="31">
        <f>IF(Q1725="","",1-Q1725-R1725)</f>
        <v/>
      </c>
      <c r="T1725" s="33">
        <f>IF(Q1725="","",3*Q1725+R1725)</f>
        <v/>
      </c>
      <c r="U1725" s="33">
        <f>IF(Q1725="","",3*S1725+R1725)</f>
        <v/>
      </c>
      <c r="V1725" s="24">
        <f>IF(OR(H1725="",I1725=""),"",IF(H1725&gt;I1725,3,IF(H1725=I1725,1,0)))</f>
        <v/>
      </c>
      <c r="W1725" s="24">
        <f>IF(OR(H1725="",I1725=""),"",IF(I1725&gt;H1725,3,IF(H1725=I1725,1,0)))</f>
        <v/>
      </c>
      <c r="X1725" s="24">
        <f>IF(OR(H1725="",I1725=""),0,1)</f>
        <v/>
      </c>
      <c r="Y1725" s="24" t="n"/>
    </row>
    <row r="1726">
      <c r="A1726" s="24" t="inlineStr">
        <is>
          <t>E3-Barnet-Colchest</t>
        </is>
      </c>
      <c r="B1726" s="24" t="inlineStr">
        <is>
          <t>E3</t>
        </is>
      </c>
      <c r="C1726" s="24" t="inlineStr">
        <is>
          <t>League Two</t>
        </is>
      </c>
      <c r="D1726" s="24" t="n">
        <v>21</v>
      </c>
      <c r="E1726" s="29" t="n">
        <v>46382.625</v>
      </c>
      <c r="F1726" s="24" t="inlineStr">
        <is>
          <t>Barnet</t>
        </is>
      </c>
      <c r="G1726" s="24" t="inlineStr">
        <is>
          <t>Colchester</t>
        </is>
      </c>
      <c r="H1726" s="37" t="n"/>
      <c r="I1726" s="37" t="n"/>
      <c r="J1726" s="37" t="n"/>
      <c r="K1726" s="37" t="n"/>
      <c r="L1726" s="31" t="n">
        <v>0.4554744656838285</v>
      </c>
      <c r="M1726" s="31" t="n">
        <v>0.2791724243666023</v>
      </c>
      <c r="N1726" s="31" t="n">
        <v>0.2653531099495692</v>
      </c>
      <c r="O1726" s="33">
        <f>3*L1726+M1726</f>
        <v/>
      </c>
      <c r="P1726" s="33">
        <f>3*N1726+M1726</f>
        <v/>
      </c>
      <c r="Q1726" s="31">
        <f>IF(OR(J1726="",K1726=""),"",SUMPRODUCT(POISSON(Helper!$A$2:$A$122,J1726,FALSE)*POISSON(Helper!$B$2:$B$122,K1726,FALSE)*Helper!$C$2:$C$122))</f>
        <v/>
      </c>
      <c r="R1726" s="31">
        <f>IF(OR(J1726="",K1726=""),"",SUMPRODUCT(POISSON(Helper!$A$2:$A$122,J1726,FALSE)*POISSON(Helper!$B$2:$B$122,K1726,FALSE)*Helper!$D$2:$D$122))</f>
        <v/>
      </c>
      <c r="S1726" s="31">
        <f>IF(Q1726="","",1-Q1726-R1726)</f>
        <v/>
      </c>
      <c r="T1726" s="33">
        <f>IF(Q1726="","",3*Q1726+R1726)</f>
        <v/>
      </c>
      <c r="U1726" s="33">
        <f>IF(Q1726="","",3*S1726+R1726)</f>
        <v/>
      </c>
      <c r="V1726" s="24">
        <f>IF(OR(H1726="",I1726=""),"",IF(H1726&gt;I1726,3,IF(H1726=I1726,1,0)))</f>
        <v/>
      </c>
      <c r="W1726" s="24">
        <f>IF(OR(H1726="",I1726=""),"",IF(I1726&gt;H1726,3,IF(H1726=I1726,1,0)))</f>
        <v/>
      </c>
      <c r="X1726" s="24">
        <f>IF(OR(H1726="",I1726=""),0,1)</f>
        <v/>
      </c>
      <c r="Y1726" s="24" t="n"/>
    </row>
    <row r="1727">
      <c r="A1727" s="24" t="inlineStr">
        <is>
          <t>E3-BristolR-Walsall</t>
        </is>
      </c>
      <c r="B1727" s="24" t="inlineStr">
        <is>
          <t>E3</t>
        </is>
      </c>
      <c r="C1727" s="24" t="inlineStr">
        <is>
          <t>League Two</t>
        </is>
      </c>
      <c r="D1727" s="24" t="n">
        <v>21</v>
      </c>
      <c r="E1727" s="29" t="n">
        <v>46382.625</v>
      </c>
      <c r="F1727" s="24" t="inlineStr">
        <is>
          <t>Bristol Rovers</t>
        </is>
      </c>
      <c r="G1727" s="24" t="inlineStr">
        <is>
          <t>Walsall</t>
        </is>
      </c>
      <c r="H1727" s="37" t="n"/>
      <c r="I1727" s="37" t="n"/>
      <c r="J1727" s="37" t="n"/>
      <c r="K1727" s="37" t="n"/>
      <c r="L1727" s="31" t="n">
        <v>0.4607771475677785</v>
      </c>
      <c r="M1727" s="31" t="n">
        <v>0.2782171479027465</v>
      </c>
      <c r="N1727" s="31" t="n">
        <v>0.261005704529475</v>
      </c>
      <c r="O1727" s="33">
        <f>3*L1727+M1727</f>
        <v/>
      </c>
      <c r="P1727" s="33">
        <f>3*N1727+M1727</f>
        <v/>
      </c>
      <c r="Q1727" s="31">
        <f>IF(OR(J1727="",K1727=""),"",SUMPRODUCT(POISSON(Helper!$A$2:$A$122,J1727,FALSE)*POISSON(Helper!$B$2:$B$122,K1727,FALSE)*Helper!$C$2:$C$122))</f>
        <v/>
      </c>
      <c r="R1727" s="31">
        <f>IF(OR(J1727="",K1727=""),"",SUMPRODUCT(POISSON(Helper!$A$2:$A$122,J1727,FALSE)*POISSON(Helper!$B$2:$B$122,K1727,FALSE)*Helper!$D$2:$D$122))</f>
        <v/>
      </c>
      <c r="S1727" s="31">
        <f>IF(Q1727="","",1-Q1727-R1727)</f>
        <v/>
      </c>
      <c r="T1727" s="33">
        <f>IF(Q1727="","",3*Q1727+R1727)</f>
        <v/>
      </c>
      <c r="U1727" s="33">
        <f>IF(Q1727="","",3*S1727+R1727)</f>
        <v/>
      </c>
      <c r="V1727" s="24">
        <f>IF(OR(H1727="",I1727=""),"",IF(H1727&gt;I1727,3,IF(H1727=I1727,1,0)))</f>
        <v/>
      </c>
      <c r="W1727" s="24">
        <f>IF(OR(H1727="",I1727=""),"",IF(I1727&gt;H1727,3,IF(H1727=I1727,1,0)))</f>
        <v/>
      </c>
      <c r="X1727" s="24">
        <f>IF(OR(H1727="",I1727=""),0,1)</f>
        <v/>
      </c>
      <c r="Y1727" s="24" t="n"/>
    </row>
    <row r="1728">
      <c r="A1728" s="24" t="inlineStr">
        <is>
          <t>E3-Cheltenh-PortVale</t>
        </is>
      </c>
      <c r="B1728" s="24" t="inlineStr">
        <is>
          <t>E3</t>
        </is>
      </c>
      <c r="C1728" s="24" t="inlineStr">
        <is>
          <t>League Two</t>
        </is>
      </c>
      <c r="D1728" s="24" t="n">
        <v>21</v>
      </c>
      <c r="E1728" s="29" t="n">
        <v>46382.625</v>
      </c>
      <c r="F1728" s="24" t="inlineStr">
        <is>
          <t>Cheltenham</t>
        </is>
      </c>
      <c r="G1728" s="24" t="inlineStr">
        <is>
          <t>Port Vale</t>
        </is>
      </c>
      <c r="H1728" s="37" t="n"/>
      <c r="I1728" s="37" t="n"/>
      <c r="J1728" s="37" t="n"/>
      <c r="K1728" s="37" t="n"/>
      <c r="L1728" s="31" t="n">
        <v>0.312639691214783</v>
      </c>
      <c r="M1728" s="31" t="n">
        <v>0.2863489779681928</v>
      </c>
      <c r="N1728" s="31" t="n">
        <v>0.4010113308170243</v>
      </c>
      <c r="O1728" s="33">
        <f>3*L1728+M1728</f>
        <v/>
      </c>
      <c r="P1728" s="33">
        <f>3*N1728+M1728</f>
        <v/>
      </c>
      <c r="Q1728" s="31">
        <f>IF(OR(J1728="",K1728=""),"",SUMPRODUCT(POISSON(Helper!$A$2:$A$122,J1728,FALSE)*POISSON(Helper!$B$2:$B$122,K1728,FALSE)*Helper!$C$2:$C$122))</f>
        <v/>
      </c>
      <c r="R1728" s="31">
        <f>IF(OR(J1728="",K1728=""),"",SUMPRODUCT(POISSON(Helper!$A$2:$A$122,J1728,FALSE)*POISSON(Helper!$B$2:$B$122,K1728,FALSE)*Helper!$D$2:$D$122))</f>
        <v/>
      </c>
      <c r="S1728" s="31">
        <f>IF(Q1728="","",1-Q1728-R1728)</f>
        <v/>
      </c>
      <c r="T1728" s="33">
        <f>IF(Q1728="","",3*Q1728+R1728)</f>
        <v/>
      </c>
      <c r="U1728" s="33">
        <f>IF(Q1728="","",3*S1728+R1728)</f>
        <v/>
      </c>
      <c r="V1728" s="24">
        <f>IF(OR(H1728="",I1728=""),"",IF(H1728&gt;I1728,3,IF(H1728=I1728,1,0)))</f>
        <v/>
      </c>
      <c r="W1728" s="24">
        <f>IF(OR(H1728="",I1728=""),"",IF(I1728&gt;H1728,3,IF(H1728=I1728,1,0)))</f>
        <v/>
      </c>
      <c r="X1728" s="24">
        <f>IF(OR(H1728="",I1728=""),0,1)</f>
        <v/>
      </c>
      <c r="Y1728" s="24" t="n"/>
    </row>
    <row r="1729">
      <c r="A1729" s="24" t="inlineStr">
        <is>
          <t>E3-Chesterf-Northamp</t>
        </is>
      </c>
      <c r="B1729" s="24" t="inlineStr">
        <is>
          <t>E3</t>
        </is>
      </c>
      <c r="C1729" s="24" t="inlineStr">
        <is>
          <t>League Two</t>
        </is>
      </c>
      <c r="D1729" s="24" t="n">
        <v>21</v>
      </c>
      <c r="E1729" s="29" t="n">
        <v>46382.625</v>
      </c>
      <c r="F1729" s="24" t="inlineStr">
        <is>
          <t>Chesterfield</t>
        </is>
      </c>
      <c r="G1729" s="24" t="inlineStr">
        <is>
          <t>Northampton</t>
        </is>
      </c>
      <c r="H1729" s="37" t="n"/>
      <c r="I1729" s="37" t="n"/>
      <c r="J1729" s="37" t="n"/>
      <c r="K1729" s="37" t="n"/>
      <c r="L1729" s="31" t="n">
        <v>0.4480375726011708</v>
      </c>
      <c r="M1729" s="31" t="n">
        <v>0.2804382706281218</v>
      </c>
      <c r="N1729" s="31" t="n">
        <v>0.2715241567707074</v>
      </c>
      <c r="O1729" s="33">
        <f>3*L1729+M1729</f>
        <v/>
      </c>
      <c r="P1729" s="33">
        <f>3*N1729+M1729</f>
        <v/>
      </c>
      <c r="Q1729" s="31">
        <f>IF(OR(J1729="",K1729=""),"",SUMPRODUCT(POISSON(Helper!$A$2:$A$122,J1729,FALSE)*POISSON(Helper!$B$2:$B$122,K1729,FALSE)*Helper!$C$2:$C$122))</f>
        <v/>
      </c>
      <c r="R1729" s="31">
        <f>IF(OR(J1729="",K1729=""),"",SUMPRODUCT(POISSON(Helper!$A$2:$A$122,J1729,FALSE)*POISSON(Helper!$B$2:$B$122,K1729,FALSE)*Helper!$D$2:$D$122))</f>
        <v/>
      </c>
      <c r="S1729" s="31">
        <f>IF(Q1729="","",1-Q1729-R1729)</f>
        <v/>
      </c>
      <c r="T1729" s="33">
        <f>IF(Q1729="","",3*Q1729+R1729)</f>
        <v/>
      </c>
      <c r="U1729" s="33">
        <f>IF(Q1729="","",3*S1729+R1729)</f>
        <v/>
      </c>
      <c r="V1729" s="24">
        <f>IF(OR(H1729="",I1729=""),"",IF(H1729&gt;I1729,3,IF(H1729=I1729,1,0)))</f>
        <v/>
      </c>
      <c r="W1729" s="24">
        <f>IF(OR(H1729="",I1729=""),"",IF(I1729&gt;H1729,3,IF(H1729=I1729,1,0)))</f>
        <v/>
      </c>
      <c r="X1729" s="24">
        <f>IF(OR(H1729="",I1729=""),0,1)</f>
        <v/>
      </c>
      <c r="Y1729" s="24" t="n"/>
    </row>
    <row r="1730">
      <c r="A1730" s="24" t="inlineStr">
        <is>
          <t>E3-Crawley-Gillingh</t>
        </is>
      </c>
      <c r="B1730" s="24" t="inlineStr">
        <is>
          <t>E3</t>
        </is>
      </c>
      <c r="C1730" s="24" t="inlineStr">
        <is>
          <t>League Two</t>
        </is>
      </c>
      <c r="D1730" s="24" t="n">
        <v>21</v>
      </c>
      <c r="E1730" s="29" t="n">
        <v>46382.625</v>
      </c>
      <c r="F1730" s="24" t="inlineStr">
        <is>
          <t>Crawley</t>
        </is>
      </c>
      <c r="G1730" s="24" t="inlineStr">
        <is>
          <t>Gillingham</t>
        </is>
      </c>
      <c r="H1730" s="37" t="n"/>
      <c r="I1730" s="37" t="n"/>
      <c r="J1730" s="37" t="n"/>
      <c r="K1730" s="37" t="n"/>
      <c r="L1730" s="31" t="n">
        <v>0.3587124891374469</v>
      </c>
      <c r="M1730" s="31" t="n">
        <v>0.2883130298078576</v>
      </c>
      <c r="N1730" s="31" t="n">
        <v>0.3529744810546955</v>
      </c>
      <c r="O1730" s="33">
        <f>3*L1730+M1730</f>
        <v/>
      </c>
      <c r="P1730" s="33">
        <f>3*N1730+M1730</f>
        <v/>
      </c>
      <c r="Q1730" s="31">
        <f>IF(OR(J1730="",K1730=""),"",SUMPRODUCT(POISSON(Helper!$A$2:$A$122,J1730,FALSE)*POISSON(Helper!$B$2:$B$122,K1730,FALSE)*Helper!$C$2:$C$122))</f>
        <v/>
      </c>
      <c r="R1730" s="31">
        <f>IF(OR(J1730="",K1730=""),"",SUMPRODUCT(POISSON(Helper!$A$2:$A$122,J1730,FALSE)*POISSON(Helper!$B$2:$B$122,K1730,FALSE)*Helper!$D$2:$D$122))</f>
        <v/>
      </c>
      <c r="S1730" s="31">
        <f>IF(Q1730="","",1-Q1730-R1730)</f>
        <v/>
      </c>
      <c r="T1730" s="33">
        <f>IF(Q1730="","",3*Q1730+R1730)</f>
        <v/>
      </c>
      <c r="U1730" s="33">
        <f>IF(Q1730="","",3*S1730+R1730)</f>
        <v/>
      </c>
      <c r="V1730" s="24">
        <f>IF(OR(H1730="",I1730=""),"",IF(H1730&gt;I1730,3,IF(H1730=I1730,1,0)))</f>
        <v/>
      </c>
      <c r="W1730" s="24">
        <f>IF(OR(H1730="",I1730=""),"",IF(I1730&gt;H1730,3,IF(H1730=I1730,1,0)))</f>
        <v/>
      </c>
      <c r="X1730" s="24">
        <f>IF(OR(H1730="",I1730=""),0,1)</f>
        <v/>
      </c>
      <c r="Y1730" s="24" t="n"/>
    </row>
    <row r="1731">
      <c r="A1731" s="24" t="inlineStr">
        <is>
          <t>E3-Exeter-Newport</t>
        </is>
      </c>
      <c r="B1731" s="24" t="inlineStr">
        <is>
          <t>E3</t>
        </is>
      </c>
      <c r="C1731" s="24" t="inlineStr">
        <is>
          <t>League Two</t>
        </is>
      </c>
      <c r="D1731" s="24" t="n">
        <v>21</v>
      </c>
      <c r="E1731" s="29" t="n">
        <v>46382.625</v>
      </c>
      <c r="F1731" s="24" t="inlineStr">
        <is>
          <t>Exeter</t>
        </is>
      </c>
      <c r="G1731" s="24" t="inlineStr">
        <is>
          <t>Newport</t>
        </is>
      </c>
      <c r="H1731" s="37" t="n"/>
      <c r="I1731" s="37" t="n"/>
      <c r="J1731" s="37" t="n"/>
      <c r="K1731" s="37" t="n"/>
      <c r="L1731" s="31" t="n">
        <v>0.4705958255615786</v>
      </c>
      <c r="M1731" s="31" t="n">
        <v>0.2763344033147799</v>
      </c>
      <c r="N1731" s="31" t="n">
        <v>0.2530697711236414</v>
      </c>
      <c r="O1731" s="33">
        <f>3*L1731+M1731</f>
        <v/>
      </c>
      <c r="P1731" s="33">
        <f>3*N1731+M1731</f>
        <v/>
      </c>
      <c r="Q1731" s="31">
        <f>IF(OR(J1731="",K1731=""),"",SUMPRODUCT(POISSON(Helper!$A$2:$A$122,J1731,FALSE)*POISSON(Helper!$B$2:$B$122,K1731,FALSE)*Helper!$C$2:$C$122))</f>
        <v/>
      </c>
      <c r="R1731" s="31">
        <f>IF(OR(J1731="",K1731=""),"",SUMPRODUCT(POISSON(Helper!$A$2:$A$122,J1731,FALSE)*POISSON(Helper!$B$2:$B$122,K1731,FALSE)*Helper!$D$2:$D$122))</f>
        <v/>
      </c>
      <c r="S1731" s="31">
        <f>IF(Q1731="","",1-Q1731-R1731)</f>
        <v/>
      </c>
      <c r="T1731" s="33">
        <f>IF(Q1731="","",3*Q1731+R1731)</f>
        <v/>
      </c>
      <c r="U1731" s="33">
        <f>IF(Q1731="","",3*S1731+R1731)</f>
        <v/>
      </c>
      <c r="V1731" s="24">
        <f>IF(OR(H1731="",I1731=""),"",IF(H1731&gt;I1731,3,IF(H1731=I1731,1,0)))</f>
        <v/>
      </c>
      <c r="W1731" s="24">
        <f>IF(OR(H1731="",I1731=""),"",IF(I1731&gt;H1731,3,IF(H1731=I1731,1,0)))</f>
        <v/>
      </c>
      <c r="X1731" s="24">
        <f>IF(OR(H1731="",I1731=""),0,1)</f>
        <v/>
      </c>
      <c r="Y1731" s="24" t="n"/>
    </row>
    <row r="1732">
      <c r="A1732" s="24" t="inlineStr">
        <is>
          <t>E3-Fleetwoo-Crewe</t>
        </is>
      </c>
      <c r="B1732" s="24" t="inlineStr">
        <is>
          <t>E3</t>
        </is>
      </c>
      <c r="C1732" s="24" t="inlineStr">
        <is>
          <t>League Two</t>
        </is>
      </c>
      <c r="D1732" s="24" t="n">
        <v>21</v>
      </c>
      <c r="E1732" s="29" t="n">
        <v>46382.625</v>
      </c>
      <c r="F1732" s="24" t="inlineStr">
        <is>
          <t>Fleetwood</t>
        </is>
      </c>
      <c r="G1732" s="24" t="inlineStr">
        <is>
          <t>Crewe</t>
        </is>
      </c>
      <c r="H1732" s="37" t="n"/>
      <c r="I1732" s="37" t="n"/>
      <c r="J1732" s="37" t="n"/>
      <c r="K1732" s="37" t="n"/>
      <c r="L1732" s="31" t="n">
        <v>0.3799922083633325</v>
      </c>
      <c r="M1732" s="31" t="n">
        <v>0.2877462023362154</v>
      </c>
      <c r="N1732" s="31" t="n">
        <v>0.3322615893004521</v>
      </c>
      <c r="O1732" s="33">
        <f>3*L1732+M1732</f>
        <v/>
      </c>
      <c r="P1732" s="33">
        <f>3*N1732+M1732</f>
        <v/>
      </c>
      <c r="Q1732" s="31">
        <f>IF(OR(J1732="",K1732=""),"",SUMPRODUCT(POISSON(Helper!$A$2:$A$122,J1732,FALSE)*POISSON(Helper!$B$2:$B$122,K1732,FALSE)*Helper!$C$2:$C$122))</f>
        <v/>
      </c>
      <c r="R1732" s="31">
        <f>IF(OR(J1732="",K1732=""),"",SUMPRODUCT(POISSON(Helper!$A$2:$A$122,J1732,FALSE)*POISSON(Helper!$B$2:$B$122,K1732,FALSE)*Helper!$D$2:$D$122))</f>
        <v/>
      </c>
      <c r="S1732" s="31">
        <f>IF(Q1732="","",1-Q1732-R1732)</f>
        <v/>
      </c>
      <c r="T1732" s="33">
        <f>IF(Q1732="","",3*Q1732+R1732)</f>
        <v/>
      </c>
      <c r="U1732" s="33">
        <f>IF(Q1732="","",3*S1732+R1732)</f>
        <v/>
      </c>
      <c r="V1732" s="24">
        <f>IF(OR(H1732="",I1732=""),"",IF(H1732&gt;I1732,3,IF(H1732=I1732,1,0)))</f>
        <v/>
      </c>
      <c r="W1732" s="24">
        <f>IF(OR(H1732="",I1732=""),"",IF(I1732&gt;H1732,3,IF(H1732=I1732,1,0)))</f>
        <v/>
      </c>
      <c r="X1732" s="24">
        <f>IF(OR(H1732="",I1732=""),0,1)</f>
        <v/>
      </c>
      <c r="Y1732" s="24" t="n"/>
    </row>
    <row r="1733">
      <c r="A1733" s="24" t="inlineStr">
        <is>
          <t>E3-Oldham-York</t>
        </is>
      </c>
      <c r="B1733" s="24" t="inlineStr">
        <is>
          <t>E3</t>
        </is>
      </c>
      <c r="C1733" s="24" t="inlineStr">
        <is>
          <t>League Two</t>
        </is>
      </c>
      <c r="D1733" s="24" t="n">
        <v>21</v>
      </c>
      <c r="E1733" s="29" t="n">
        <v>46382.625</v>
      </c>
      <c r="F1733" s="24" t="inlineStr">
        <is>
          <t>Oldham</t>
        </is>
      </c>
      <c r="G1733" s="24" t="inlineStr">
        <is>
          <t>York</t>
        </is>
      </c>
      <c r="H1733" s="37" t="n"/>
      <c r="I1733" s="37" t="n"/>
      <c r="J1733" s="37" t="n"/>
      <c r="K1733" s="37" t="n"/>
      <c r="L1733" s="31" t="n">
        <v>0.3981634730711708</v>
      </c>
      <c r="M1733" s="31" t="n">
        <v>0.286585271389332</v>
      </c>
      <c r="N1733" s="31" t="n">
        <v>0.3152512555394972</v>
      </c>
      <c r="O1733" s="33">
        <f>3*L1733+M1733</f>
        <v/>
      </c>
      <c r="P1733" s="33">
        <f>3*N1733+M1733</f>
        <v/>
      </c>
      <c r="Q1733" s="31">
        <f>IF(OR(J1733="",K1733=""),"",SUMPRODUCT(POISSON(Helper!$A$2:$A$122,J1733,FALSE)*POISSON(Helper!$B$2:$B$122,K1733,FALSE)*Helper!$C$2:$C$122))</f>
        <v/>
      </c>
      <c r="R1733" s="31">
        <f>IF(OR(J1733="",K1733=""),"",SUMPRODUCT(POISSON(Helper!$A$2:$A$122,J1733,FALSE)*POISSON(Helper!$B$2:$B$122,K1733,FALSE)*Helper!$D$2:$D$122))</f>
        <v/>
      </c>
      <c r="S1733" s="31">
        <f>IF(Q1733="","",1-Q1733-R1733)</f>
        <v/>
      </c>
      <c r="T1733" s="33">
        <f>IF(Q1733="","",3*Q1733+R1733)</f>
        <v/>
      </c>
      <c r="U1733" s="33">
        <f>IF(Q1733="","",3*S1733+R1733)</f>
        <v/>
      </c>
      <c r="V1733" s="24">
        <f>IF(OR(H1733="",I1733=""),"",IF(H1733&gt;I1733,3,IF(H1733=I1733,1,0)))</f>
        <v/>
      </c>
      <c r="W1733" s="24">
        <f>IF(OR(H1733="",I1733=""),"",IF(I1733&gt;H1733,3,IF(H1733=I1733,1,0)))</f>
        <v/>
      </c>
      <c r="X1733" s="24">
        <f>IF(OR(H1733="",I1733=""),0,1)</f>
        <v/>
      </c>
      <c r="Y1733" s="24" t="n"/>
    </row>
    <row r="1734">
      <c r="A1734" s="24" t="inlineStr">
        <is>
          <t>E3-Rotherha-Rochdale</t>
        </is>
      </c>
      <c r="B1734" s="24" t="inlineStr">
        <is>
          <t>E3</t>
        </is>
      </c>
      <c r="C1734" s="24" t="inlineStr">
        <is>
          <t>League Two</t>
        </is>
      </c>
      <c r="D1734" s="24" t="n">
        <v>21</v>
      </c>
      <c r="E1734" s="29" t="n">
        <v>46382.625</v>
      </c>
      <c r="F1734" s="24" t="inlineStr">
        <is>
          <t>Rotherham</t>
        </is>
      </c>
      <c r="G1734" s="24" t="inlineStr">
        <is>
          <t>Rochdale</t>
        </is>
      </c>
      <c r="H1734" s="37" t="n"/>
      <c r="I1734" s="37" t="n"/>
      <c r="J1734" s="37" t="n"/>
      <c r="K1734" s="37" t="n"/>
      <c r="L1734" s="31" t="n">
        <v>0.4397592953631886</v>
      </c>
      <c r="M1734" s="31" t="n">
        <v>0.2817442233507348</v>
      </c>
      <c r="N1734" s="31" t="n">
        <v>0.2784964812860766</v>
      </c>
      <c r="O1734" s="33">
        <f>3*L1734+M1734</f>
        <v/>
      </c>
      <c r="P1734" s="33">
        <f>3*N1734+M1734</f>
        <v/>
      </c>
      <c r="Q1734" s="31">
        <f>IF(OR(J1734="",K1734=""),"",SUMPRODUCT(POISSON(Helper!$A$2:$A$122,J1734,FALSE)*POISSON(Helper!$B$2:$B$122,K1734,FALSE)*Helper!$C$2:$C$122))</f>
        <v/>
      </c>
      <c r="R1734" s="31">
        <f>IF(OR(J1734="",K1734=""),"",SUMPRODUCT(POISSON(Helper!$A$2:$A$122,J1734,FALSE)*POISSON(Helper!$B$2:$B$122,K1734,FALSE)*Helper!$D$2:$D$122))</f>
        <v/>
      </c>
      <c r="S1734" s="31">
        <f>IF(Q1734="","",1-Q1734-R1734)</f>
        <v/>
      </c>
      <c r="T1734" s="33">
        <f>IF(Q1734="","",3*Q1734+R1734)</f>
        <v/>
      </c>
      <c r="U1734" s="33">
        <f>IF(Q1734="","",3*S1734+R1734)</f>
        <v/>
      </c>
      <c r="V1734" s="24">
        <f>IF(OR(H1734="",I1734=""),"",IF(H1734&gt;I1734,3,IF(H1734=I1734,1,0)))</f>
        <v/>
      </c>
      <c r="W1734" s="24">
        <f>IF(OR(H1734="",I1734=""),"",IF(I1734&gt;H1734,3,IF(H1734=I1734,1,0)))</f>
        <v/>
      </c>
      <c r="X1734" s="24">
        <f>IF(OR(H1734="",I1734=""),0,1)</f>
        <v/>
      </c>
      <c r="Y1734" s="24" t="n"/>
    </row>
    <row r="1735">
      <c r="A1735" s="24" t="inlineStr">
        <is>
          <t>E3-Salford-Grimsby</t>
        </is>
      </c>
      <c r="B1735" s="24" t="inlineStr">
        <is>
          <t>E3</t>
        </is>
      </c>
      <c r="C1735" s="24" t="inlineStr">
        <is>
          <t>League Two</t>
        </is>
      </c>
      <c r="D1735" s="24" t="n">
        <v>21</v>
      </c>
      <c r="E1735" s="29" t="n">
        <v>46382.625</v>
      </c>
      <c r="F1735" s="24" t="inlineStr">
        <is>
          <t>Salford</t>
        </is>
      </c>
      <c r="G1735" s="24" t="inlineStr">
        <is>
          <t>Grimsby</t>
        </is>
      </c>
      <c r="H1735" s="37" t="n"/>
      <c r="I1735" s="37" t="n"/>
      <c r="J1735" s="37" t="n"/>
      <c r="K1735" s="37" t="n"/>
      <c r="L1735" s="31" t="n">
        <v>0.4687778615383251</v>
      </c>
      <c r="M1735" s="31" t="n">
        <v>0.2766940525019798</v>
      </c>
      <c r="N1735" s="31" t="n">
        <v>0.2545280859596951</v>
      </c>
      <c r="O1735" s="33">
        <f>3*L1735+M1735</f>
        <v/>
      </c>
      <c r="P1735" s="33">
        <f>3*N1735+M1735</f>
        <v/>
      </c>
      <c r="Q1735" s="31">
        <f>IF(OR(J1735="",K1735=""),"",SUMPRODUCT(POISSON(Helper!$A$2:$A$122,J1735,FALSE)*POISSON(Helper!$B$2:$B$122,K1735,FALSE)*Helper!$C$2:$C$122))</f>
        <v/>
      </c>
      <c r="R1735" s="31">
        <f>IF(OR(J1735="",K1735=""),"",SUMPRODUCT(POISSON(Helper!$A$2:$A$122,J1735,FALSE)*POISSON(Helper!$B$2:$B$122,K1735,FALSE)*Helper!$D$2:$D$122))</f>
        <v/>
      </c>
      <c r="S1735" s="31">
        <f>IF(Q1735="","",1-Q1735-R1735)</f>
        <v/>
      </c>
      <c r="T1735" s="33">
        <f>IF(Q1735="","",3*Q1735+R1735)</f>
        <v/>
      </c>
      <c r="U1735" s="33">
        <f>IF(Q1735="","",3*S1735+R1735)</f>
        <v/>
      </c>
      <c r="V1735" s="24">
        <f>IF(OR(H1735="",I1735=""),"",IF(H1735&gt;I1735,3,IF(H1735=I1735,1,0)))</f>
        <v/>
      </c>
      <c r="W1735" s="24">
        <f>IF(OR(H1735="",I1735=""),"",IF(I1735&gt;H1735,3,IF(H1735=I1735,1,0)))</f>
        <v/>
      </c>
      <c r="X1735" s="24">
        <f>IF(OR(H1735="",I1735=""),0,1)</f>
        <v/>
      </c>
      <c r="Y1735" s="24" t="n"/>
    </row>
    <row r="1736">
      <c r="A1736" s="24" t="inlineStr">
        <is>
          <t>E3-Shrewsbu-Swindon</t>
        </is>
      </c>
      <c r="B1736" s="24" t="inlineStr">
        <is>
          <t>E3</t>
        </is>
      </c>
      <c r="C1736" s="24" t="inlineStr">
        <is>
          <t>League Two</t>
        </is>
      </c>
      <c r="D1736" s="24" t="n">
        <v>21</v>
      </c>
      <c r="E1736" s="29" t="n">
        <v>46382.625</v>
      </c>
      <c r="F1736" s="24" t="inlineStr">
        <is>
          <t>Shrewsbury</t>
        </is>
      </c>
      <c r="G1736" s="24" t="inlineStr">
        <is>
          <t>Swindon</t>
        </is>
      </c>
      <c r="H1736" s="37" t="n"/>
      <c r="I1736" s="37" t="n"/>
      <c r="J1736" s="37" t="n"/>
      <c r="K1736" s="37" t="n"/>
      <c r="L1736" s="31" t="n">
        <v>0.3617139047763778</v>
      </c>
      <c r="M1736" s="31" t="n">
        <v>0.2882867020647559</v>
      </c>
      <c r="N1736" s="31" t="n">
        <v>0.3499993931588664</v>
      </c>
      <c r="O1736" s="33">
        <f>3*L1736+M1736</f>
        <v/>
      </c>
      <c r="P1736" s="33">
        <f>3*N1736+M1736</f>
        <v/>
      </c>
      <c r="Q1736" s="31">
        <f>IF(OR(J1736="",K1736=""),"",SUMPRODUCT(POISSON(Helper!$A$2:$A$122,J1736,FALSE)*POISSON(Helper!$B$2:$B$122,K1736,FALSE)*Helper!$C$2:$C$122))</f>
        <v/>
      </c>
      <c r="R1736" s="31">
        <f>IF(OR(J1736="",K1736=""),"",SUMPRODUCT(POISSON(Helper!$A$2:$A$122,J1736,FALSE)*POISSON(Helper!$B$2:$B$122,K1736,FALSE)*Helper!$D$2:$D$122))</f>
        <v/>
      </c>
      <c r="S1736" s="31">
        <f>IF(Q1736="","",1-Q1736-R1736)</f>
        <v/>
      </c>
      <c r="T1736" s="33">
        <f>IF(Q1736="","",3*Q1736+R1736)</f>
        <v/>
      </c>
      <c r="U1736" s="33">
        <f>IF(Q1736="","",3*S1736+R1736)</f>
        <v/>
      </c>
      <c r="V1736" s="24">
        <f>IF(OR(H1736="",I1736=""),"",IF(H1736&gt;I1736,3,IF(H1736=I1736,1,0)))</f>
        <v/>
      </c>
      <c r="W1736" s="24">
        <f>IF(OR(H1736="",I1736=""),"",IF(I1736&gt;H1736,3,IF(H1736=I1736,1,0)))</f>
        <v/>
      </c>
      <c r="X1736" s="24">
        <f>IF(OR(H1736="",I1736=""),0,1)</f>
        <v/>
      </c>
      <c r="Y1736" s="24" t="n"/>
    </row>
    <row r="1737">
      <c r="A1737" s="24" t="inlineStr">
        <is>
          <t>E3-Tranmere-Accringt</t>
        </is>
      </c>
      <c r="B1737" s="24" t="inlineStr">
        <is>
          <t>E3</t>
        </is>
      </c>
      <c r="C1737" s="24" t="inlineStr">
        <is>
          <t>League Two</t>
        </is>
      </c>
      <c r="D1737" s="24" t="n">
        <v>21</v>
      </c>
      <c r="E1737" s="29" t="n">
        <v>46382.625</v>
      </c>
      <c r="F1737" s="24" t="inlineStr">
        <is>
          <t>Tranmere</t>
        </is>
      </c>
      <c r="G1737" s="24" t="inlineStr">
        <is>
          <t>Accrington</t>
        </is>
      </c>
      <c r="H1737" s="37" t="n"/>
      <c r="I1737" s="37" t="n"/>
      <c r="J1737" s="37" t="n"/>
      <c r="K1737" s="37" t="n"/>
      <c r="L1737" s="31" t="n">
        <v>0.4378615907618199</v>
      </c>
      <c r="M1737" s="31" t="n">
        <v>0.28202808578204</v>
      </c>
      <c r="N1737" s="31" t="n">
        <v>0.2801103234561401</v>
      </c>
      <c r="O1737" s="33">
        <f>3*L1737+M1737</f>
        <v/>
      </c>
      <c r="P1737" s="33">
        <f>3*N1737+M1737</f>
        <v/>
      </c>
      <c r="Q1737" s="31">
        <f>IF(OR(J1737="",K1737=""),"",SUMPRODUCT(POISSON(Helper!$A$2:$A$122,J1737,FALSE)*POISSON(Helper!$B$2:$B$122,K1737,FALSE)*Helper!$C$2:$C$122))</f>
        <v/>
      </c>
      <c r="R1737" s="31">
        <f>IF(OR(J1737="",K1737=""),"",SUMPRODUCT(POISSON(Helper!$A$2:$A$122,J1737,FALSE)*POISSON(Helper!$B$2:$B$122,K1737,FALSE)*Helper!$D$2:$D$122))</f>
        <v/>
      </c>
      <c r="S1737" s="31">
        <f>IF(Q1737="","",1-Q1737-R1737)</f>
        <v/>
      </c>
      <c r="T1737" s="33">
        <f>IF(Q1737="","",3*Q1737+R1737)</f>
        <v/>
      </c>
      <c r="U1737" s="33">
        <f>IF(Q1737="","",3*S1737+R1737)</f>
        <v/>
      </c>
      <c r="V1737" s="24">
        <f>IF(OR(H1737="",I1737=""),"",IF(H1737&gt;I1737,3,IF(H1737=I1737,1,0)))</f>
        <v/>
      </c>
      <c r="W1737" s="24">
        <f>IF(OR(H1737="",I1737=""),"",IF(I1737&gt;H1737,3,IF(H1737=I1737,1,0)))</f>
        <v/>
      </c>
      <c r="X1737" s="24">
        <f>IF(OR(H1737="",I1737=""),0,1)</f>
        <v/>
      </c>
      <c r="Y1737" s="24" t="n"/>
    </row>
    <row r="1738">
      <c r="A1738" s="24" t="inlineStr">
        <is>
          <t>E3-Accringt-Rotherha</t>
        </is>
      </c>
      <c r="B1738" s="24" t="inlineStr">
        <is>
          <t>E3</t>
        </is>
      </c>
      <c r="C1738" s="24" t="inlineStr">
        <is>
          <t>League Two</t>
        </is>
      </c>
      <c r="D1738" s="24" t="n">
        <v>22</v>
      </c>
      <c r="E1738" s="29" t="n">
        <v>46385.82291666666</v>
      </c>
      <c r="F1738" s="24" t="inlineStr">
        <is>
          <t>Accrington</t>
        </is>
      </c>
      <c r="G1738" s="24" t="inlineStr">
        <is>
          <t>Rotherham</t>
        </is>
      </c>
      <c r="H1738" s="37" t="n"/>
      <c r="I1738" s="37" t="n"/>
      <c r="J1738" s="37" t="n"/>
      <c r="K1738" s="37" t="n"/>
      <c r="L1738" s="31" t="n">
        <v>0.3323072874388492</v>
      </c>
      <c r="M1738" s="31" t="n">
        <v>0.28774845744678</v>
      </c>
      <c r="N1738" s="31" t="n">
        <v>0.3799442551143709</v>
      </c>
      <c r="O1738" s="33">
        <f>3*L1738+M1738</f>
        <v/>
      </c>
      <c r="P1738" s="33">
        <f>3*N1738+M1738</f>
        <v/>
      </c>
      <c r="Q1738" s="31">
        <f>IF(OR(J1738="",K1738=""),"",SUMPRODUCT(POISSON(Helper!$A$2:$A$122,J1738,FALSE)*POISSON(Helper!$B$2:$B$122,K1738,FALSE)*Helper!$C$2:$C$122))</f>
        <v/>
      </c>
      <c r="R1738" s="31">
        <f>IF(OR(J1738="",K1738=""),"",SUMPRODUCT(POISSON(Helper!$A$2:$A$122,J1738,FALSE)*POISSON(Helper!$B$2:$B$122,K1738,FALSE)*Helper!$D$2:$D$122))</f>
        <v/>
      </c>
      <c r="S1738" s="31">
        <f>IF(Q1738="","",1-Q1738-R1738)</f>
        <v/>
      </c>
      <c r="T1738" s="33">
        <f>IF(Q1738="","",3*Q1738+R1738)</f>
        <v/>
      </c>
      <c r="U1738" s="33">
        <f>IF(Q1738="","",3*S1738+R1738)</f>
        <v/>
      </c>
      <c r="V1738" s="24">
        <f>IF(OR(H1738="",I1738=""),"",IF(H1738&gt;I1738,3,IF(H1738=I1738,1,0)))</f>
        <v/>
      </c>
      <c r="W1738" s="24">
        <f>IF(OR(H1738="",I1738=""),"",IF(I1738&gt;H1738,3,IF(H1738=I1738,1,0)))</f>
        <v/>
      </c>
      <c r="X1738" s="24">
        <f>IF(OR(H1738="",I1738=""),0,1)</f>
        <v/>
      </c>
      <c r="Y1738" s="24" t="n"/>
    </row>
    <row r="1739">
      <c r="A1739" s="24" t="inlineStr">
        <is>
          <t>E3-Colchest-Crawley</t>
        </is>
      </c>
      <c r="B1739" s="24" t="inlineStr">
        <is>
          <t>E3</t>
        </is>
      </c>
      <c r="C1739" s="24" t="inlineStr">
        <is>
          <t>League Two</t>
        </is>
      </c>
      <c r="D1739" s="24" t="n">
        <v>22</v>
      </c>
      <c r="E1739" s="29" t="n">
        <v>46385.82291666666</v>
      </c>
      <c r="F1739" s="24" t="inlineStr">
        <is>
          <t>Colchester</t>
        </is>
      </c>
      <c r="G1739" s="24" t="inlineStr">
        <is>
          <t>Crawley</t>
        </is>
      </c>
      <c r="H1739" s="37" t="n"/>
      <c r="I1739" s="37" t="n"/>
      <c r="J1739" s="37" t="n"/>
      <c r="K1739" s="37" t="n"/>
      <c r="L1739" s="31" t="n">
        <v>0.4560885542538826</v>
      </c>
      <c r="M1739" s="31" t="n">
        <v>0.279064029084173</v>
      </c>
      <c r="N1739" s="31" t="n">
        <v>0.2648474166619443</v>
      </c>
      <c r="O1739" s="33">
        <f>3*L1739+M1739</f>
        <v/>
      </c>
      <c r="P1739" s="33">
        <f>3*N1739+M1739</f>
        <v/>
      </c>
      <c r="Q1739" s="31">
        <f>IF(OR(J1739="",K1739=""),"",SUMPRODUCT(POISSON(Helper!$A$2:$A$122,J1739,FALSE)*POISSON(Helper!$B$2:$B$122,K1739,FALSE)*Helper!$C$2:$C$122))</f>
        <v/>
      </c>
      <c r="R1739" s="31">
        <f>IF(OR(J1739="",K1739=""),"",SUMPRODUCT(POISSON(Helper!$A$2:$A$122,J1739,FALSE)*POISSON(Helper!$B$2:$B$122,K1739,FALSE)*Helper!$D$2:$D$122))</f>
        <v/>
      </c>
      <c r="S1739" s="31">
        <f>IF(Q1739="","",1-Q1739-R1739)</f>
        <v/>
      </c>
      <c r="T1739" s="33">
        <f>IF(Q1739="","",3*Q1739+R1739)</f>
        <v/>
      </c>
      <c r="U1739" s="33">
        <f>IF(Q1739="","",3*S1739+R1739)</f>
        <v/>
      </c>
      <c r="V1739" s="24">
        <f>IF(OR(H1739="",I1739=""),"",IF(H1739&gt;I1739,3,IF(H1739=I1739,1,0)))</f>
        <v/>
      </c>
      <c r="W1739" s="24">
        <f>IF(OR(H1739="",I1739=""),"",IF(I1739&gt;H1739,3,IF(H1739=I1739,1,0)))</f>
        <v/>
      </c>
      <c r="X1739" s="24">
        <f>IF(OR(H1739="",I1739=""),0,1)</f>
        <v/>
      </c>
      <c r="Y1739" s="24" t="n"/>
    </row>
    <row r="1740">
      <c r="A1740" s="24" t="inlineStr">
        <is>
          <t>E3-Crewe-Tranmere</t>
        </is>
      </c>
      <c r="B1740" s="24" t="inlineStr">
        <is>
          <t>E3</t>
        </is>
      </c>
      <c r="C1740" s="24" t="inlineStr">
        <is>
          <t>League Two</t>
        </is>
      </c>
      <c r="D1740" s="24" t="n">
        <v>22</v>
      </c>
      <c r="E1740" s="29" t="n">
        <v>46385.82291666666</v>
      </c>
      <c r="F1740" s="24" t="inlineStr">
        <is>
          <t>Crewe</t>
        </is>
      </c>
      <c r="G1740" s="24" t="inlineStr">
        <is>
          <t>Tranmere</t>
        </is>
      </c>
      <c r="H1740" s="37" t="n"/>
      <c r="I1740" s="37" t="n"/>
      <c r="J1740" s="37" t="n"/>
      <c r="K1740" s="37" t="n"/>
      <c r="L1740" s="31" t="n">
        <v>0.4388040933057816</v>
      </c>
      <c r="M1740" s="31" t="n">
        <v>0.2818878327862073</v>
      </c>
      <c r="N1740" s="31" t="n">
        <v>0.279308073908011</v>
      </c>
      <c r="O1740" s="33">
        <f>3*L1740+M1740</f>
        <v/>
      </c>
      <c r="P1740" s="33">
        <f>3*N1740+M1740</f>
        <v/>
      </c>
      <c r="Q1740" s="31">
        <f>IF(OR(J1740="",K1740=""),"",SUMPRODUCT(POISSON(Helper!$A$2:$A$122,J1740,FALSE)*POISSON(Helper!$B$2:$B$122,K1740,FALSE)*Helper!$C$2:$C$122))</f>
        <v/>
      </c>
      <c r="R1740" s="31">
        <f>IF(OR(J1740="",K1740=""),"",SUMPRODUCT(POISSON(Helper!$A$2:$A$122,J1740,FALSE)*POISSON(Helper!$B$2:$B$122,K1740,FALSE)*Helper!$D$2:$D$122))</f>
        <v/>
      </c>
      <c r="S1740" s="31">
        <f>IF(Q1740="","",1-Q1740-R1740)</f>
        <v/>
      </c>
      <c r="T1740" s="33">
        <f>IF(Q1740="","",3*Q1740+R1740)</f>
        <v/>
      </c>
      <c r="U1740" s="33">
        <f>IF(Q1740="","",3*S1740+R1740)</f>
        <v/>
      </c>
      <c r="V1740" s="24">
        <f>IF(OR(H1740="",I1740=""),"",IF(H1740&gt;I1740,3,IF(H1740=I1740,1,0)))</f>
        <v/>
      </c>
      <c r="W1740" s="24">
        <f>IF(OR(H1740="",I1740=""),"",IF(I1740&gt;H1740,3,IF(H1740=I1740,1,0)))</f>
        <v/>
      </c>
      <c r="X1740" s="24">
        <f>IF(OR(H1740="",I1740=""),0,1)</f>
        <v/>
      </c>
      <c r="Y1740" s="24" t="n"/>
    </row>
    <row r="1741">
      <c r="A1741" s="24" t="inlineStr">
        <is>
          <t>E3-Gillingh-Barnet</t>
        </is>
      </c>
      <c r="B1741" s="24" t="inlineStr">
        <is>
          <t>E3</t>
        </is>
      </c>
      <c r="C1741" s="24" t="inlineStr">
        <is>
          <t>League Two</t>
        </is>
      </c>
      <c r="D1741" s="24" t="n">
        <v>22</v>
      </c>
      <c r="E1741" s="29" t="n">
        <v>46385.82291666666</v>
      </c>
      <c r="F1741" s="24" t="inlineStr">
        <is>
          <t>Gillingham</t>
        </is>
      </c>
      <c r="G1741" s="24" t="inlineStr">
        <is>
          <t>Barnet</t>
        </is>
      </c>
      <c r="H1741" s="37" t="n"/>
      <c r="I1741" s="37" t="n"/>
      <c r="J1741" s="37" t="n"/>
      <c r="K1741" s="37" t="n"/>
      <c r="L1741" s="31" t="n">
        <v>0.3662787289688217</v>
      </c>
      <c r="M1741" s="31" t="n">
        <v>0.2882124507618843</v>
      </c>
      <c r="N1741" s="31" t="n">
        <v>0.3455088202692939</v>
      </c>
      <c r="O1741" s="33">
        <f>3*L1741+M1741</f>
        <v/>
      </c>
      <c r="P1741" s="33">
        <f>3*N1741+M1741</f>
        <v/>
      </c>
      <c r="Q1741" s="31">
        <f>IF(OR(J1741="",K1741=""),"",SUMPRODUCT(POISSON(Helper!$A$2:$A$122,J1741,FALSE)*POISSON(Helper!$B$2:$B$122,K1741,FALSE)*Helper!$C$2:$C$122))</f>
        <v/>
      </c>
      <c r="R1741" s="31">
        <f>IF(OR(J1741="",K1741=""),"",SUMPRODUCT(POISSON(Helper!$A$2:$A$122,J1741,FALSE)*POISSON(Helper!$B$2:$B$122,K1741,FALSE)*Helper!$D$2:$D$122))</f>
        <v/>
      </c>
      <c r="S1741" s="31">
        <f>IF(Q1741="","",1-Q1741-R1741)</f>
        <v/>
      </c>
      <c r="T1741" s="33">
        <f>IF(Q1741="","",3*Q1741+R1741)</f>
        <v/>
      </c>
      <c r="U1741" s="33">
        <f>IF(Q1741="","",3*S1741+R1741)</f>
        <v/>
      </c>
      <c r="V1741" s="24">
        <f>IF(OR(H1741="",I1741=""),"",IF(H1741&gt;I1741,3,IF(H1741=I1741,1,0)))</f>
        <v/>
      </c>
      <c r="W1741" s="24">
        <f>IF(OR(H1741="",I1741=""),"",IF(I1741&gt;H1741,3,IF(H1741=I1741,1,0)))</f>
        <v/>
      </c>
      <c r="X1741" s="24">
        <f>IF(OR(H1741="",I1741=""),0,1)</f>
        <v/>
      </c>
      <c r="Y1741" s="24" t="n"/>
    </row>
    <row r="1742">
      <c r="A1742" s="24" t="inlineStr">
        <is>
          <t>E3-Grimsby-Oldham</t>
        </is>
      </c>
      <c r="B1742" s="24" t="inlineStr">
        <is>
          <t>E3</t>
        </is>
      </c>
      <c r="C1742" s="24" t="inlineStr">
        <is>
          <t>League Two</t>
        </is>
      </c>
      <c r="D1742" s="24" t="n">
        <v>22</v>
      </c>
      <c r="E1742" s="29" t="n">
        <v>46385.82291666666</v>
      </c>
      <c r="F1742" s="24" t="inlineStr">
        <is>
          <t>Grimsby</t>
        </is>
      </c>
      <c r="G1742" s="24" t="inlineStr">
        <is>
          <t>Oldham</t>
        </is>
      </c>
      <c r="H1742" s="37" t="n"/>
      <c r="I1742" s="37" t="n"/>
      <c r="J1742" s="37" t="n"/>
      <c r="K1742" s="37" t="n"/>
      <c r="L1742" s="31" t="n">
        <v>0.4294289886934015</v>
      </c>
      <c r="M1742" s="31" t="n">
        <v>0.2832184467071505</v>
      </c>
      <c r="N1742" s="31" t="n">
        <v>0.287352564599448</v>
      </c>
      <c r="O1742" s="33">
        <f>3*L1742+M1742</f>
        <v/>
      </c>
      <c r="P1742" s="33">
        <f>3*N1742+M1742</f>
        <v/>
      </c>
      <c r="Q1742" s="31">
        <f>IF(OR(J1742="",K1742=""),"",SUMPRODUCT(POISSON(Helper!$A$2:$A$122,J1742,FALSE)*POISSON(Helper!$B$2:$B$122,K1742,FALSE)*Helper!$C$2:$C$122))</f>
        <v/>
      </c>
      <c r="R1742" s="31">
        <f>IF(OR(J1742="",K1742=""),"",SUMPRODUCT(POISSON(Helper!$A$2:$A$122,J1742,FALSE)*POISSON(Helper!$B$2:$B$122,K1742,FALSE)*Helper!$D$2:$D$122))</f>
        <v/>
      </c>
      <c r="S1742" s="31">
        <f>IF(Q1742="","",1-Q1742-R1742)</f>
        <v/>
      </c>
      <c r="T1742" s="33">
        <f>IF(Q1742="","",3*Q1742+R1742)</f>
        <v/>
      </c>
      <c r="U1742" s="33">
        <f>IF(Q1742="","",3*S1742+R1742)</f>
        <v/>
      </c>
      <c r="V1742" s="24">
        <f>IF(OR(H1742="",I1742=""),"",IF(H1742&gt;I1742,3,IF(H1742=I1742,1,0)))</f>
        <v/>
      </c>
      <c r="W1742" s="24">
        <f>IF(OR(H1742="",I1742=""),"",IF(I1742&gt;H1742,3,IF(H1742=I1742,1,0)))</f>
        <v/>
      </c>
      <c r="X1742" s="24">
        <f>IF(OR(H1742="",I1742=""),0,1)</f>
        <v/>
      </c>
      <c r="Y1742" s="24" t="n"/>
    </row>
    <row r="1743">
      <c r="A1743" s="24" t="inlineStr">
        <is>
          <t>E3-Newport-Shrewsbu</t>
        </is>
      </c>
      <c r="B1743" s="24" t="inlineStr">
        <is>
          <t>E3</t>
        </is>
      </c>
      <c r="C1743" s="24" t="inlineStr">
        <is>
          <t>League Two</t>
        </is>
      </c>
      <c r="D1743" s="24" t="n">
        <v>22</v>
      </c>
      <c r="E1743" s="29" t="n">
        <v>46385.82291666666</v>
      </c>
      <c r="F1743" s="24" t="inlineStr">
        <is>
          <t>Newport</t>
        </is>
      </c>
      <c r="G1743" s="24" t="inlineStr">
        <is>
          <t>Shrewsbury</t>
        </is>
      </c>
      <c r="H1743" s="37" t="n"/>
      <c r="I1743" s="37" t="n"/>
      <c r="J1743" s="37" t="n"/>
      <c r="K1743" s="37" t="n"/>
      <c r="L1743" s="31" t="n">
        <v>0.356990012248609</v>
      </c>
      <c r="M1743" s="31" t="n">
        <v>0.2883200050158224</v>
      </c>
      <c r="N1743" s="31" t="n">
        <v>0.3546899827355686</v>
      </c>
      <c r="O1743" s="33">
        <f>3*L1743+M1743</f>
        <v/>
      </c>
      <c r="P1743" s="33">
        <f>3*N1743+M1743</f>
        <v/>
      </c>
      <c r="Q1743" s="31">
        <f>IF(OR(J1743="",K1743=""),"",SUMPRODUCT(POISSON(Helper!$A$2:$A$122,J1743,FALSE)*POISSON(Helper!$B$2:$B$122,K1743,FALSE)*Helper!$C$2:$C$122))</f>
        <v/>
      </c>
      <c r="R1743" s="31">
        <f>IF(OR(J1743="",K1743=""),"",SUMPRODUCT(POISSON(Helper!$A$2:$A$122,J1743,FALSE)*POISSON(Helper!$B$2:$B$122,K1743,FALSE)*Helper!$D$2:$D$122))</f>
        <v/>
      </c>
      <c r="S1743" s="31">
        <f>IF(Q1743="","",1-Q1743-R1743)</f>
        <v/>
      </c>
      <c r="T1743" s="33">
        <f>IF(Q1743="","",3*Q1743+R1743)</f>
        <v/>
      </c>
      <c r="U1743" s="33">
        <f>IF(Q1743="","",3*S1743+R1743)</f>
        <v/>
      </c>
      <c r="V1743" s="24">
        <f>IF(OR(H1743="",I1743=""),"",IF(H1743&gt;I1743,3,IF(H1743=I1743,1,0)))</f>
        <v/>
      </c>
      <c r="W1743" s="24">
        <f>IF(OR(H1743="",I1743=""),"",IF(I1743&gt;H1743,3,IF(H1743=I1743,1,0)))</f>
        <v/>
      </c>
      <c r="X1743" s="24">
        <f>IF(OR(H1743="",I1743=""),0,1)</f>
        <v/>
      </c>
      <c r="Y1743" s="24" t="n"/>
    </row>
    <row r="1744">
      <c r="A1744" s="24" t="inlineStr">
        <is>
          <t>E3-Northamp-Cheltenh</t>
        </is>
      </c>
      <c r="B1744" s="24" t="inlineStr">
        <is>
          <t>E3</t>
        </is>
      </c>
      <c r="C1744" s="24" t="inlineStr">
        <is>
          <t>League Two</t>
        </is>
      </c>
      <c r="D1744" s="24" t="n">
        <v>22</v>
      </c>
      <c r="E1744" s="29" t="n">
        <v>46385.82291666666</v>
      </c>
      <c r="F1744" s="24" t="inlineStr">
        <is>
          <t>Northampton</t>
        </is>
      </c>
      <c r="G1744" s="24" t="inlineStr">
        <is>
          <t>Cheltenham</t>
        </is>
      </c>
      <c r="H1744" s="37" t="n"/>
      <c r="I1744" s="37" t="n"/>
      <c r="J1744" s="37" t="n"/>
      <c r="K1744" s="37" t="n"/>
      <c r="L1744" s="31" t="n">
        <v>0.4678230644212339</v>
      </c>
      <c r="M1744" s="31" t="n">
        <v>0.2768809392398527</v>
      </c>
      <c r="N1744" s="31" t="n">
        <v>0.2552959963389133</v>
      </c>
      <c r="O1744" s="33">
        <f>3*L1744+M1744</f>
        <v/>
      </c>
      <c r="P1744" s="33">
        <f>3*N1744+M1744</f>
        <v/>
      </c>
      <c r="Q1744" s="31">
        <f>IF(OR(J1744="",K1744=""),"",SUMPRODUCT(POISSON(Helper!$A$2:$A$122,J1744,FALSE)*POISSON(Helper!$B$2:$B$122,K1744,FALSE)*Helper!$C$2:$C$122))</f>
        <v/>
      </c>
      <c r="R1744" s="31">
        <f>IF(OR(J1744="",K1744=""),"",SUMPRODUCT(POISSON(Helper!$A$2:$A$122,J1744,FALSE)*POISSON(Helper!$B$2:$B$122,K1744,FALSE)*Helper!$D$2:$D$122))</f>
        <v/>
      </c>
      <c r="S1744" s="31">
        <f>IF(Q1744="","",1-Q1744-R1744)</f>
        <v/>
      </c>
      <c r="T1744" s="33">
        <f>IF(Q1744="","",3*Q1744+R1744)</f>
        <v/>
      </c>
      <c r="U1744" s="33">
        <f>IF(Q1744="","",3*S1744+R1744)</f>
        <v/>
      </c>
      <c r="V1744" s="24">
        <f>IF(OR(H1744="",I1744=""),"",IF(H1744&gt;I1744,3,IF(H1744=I1744,1,0)))</f>
        <v/>
      </c>
      <c r="W1744" s="24">
        <f>IF(OR(H1744="",I1744=""),"",IF(I1744&gt;H1744,3,IF(H1744=I1744,1,0)))</f>
        <v/>
      </c>
      <c r="X1744" s="24">
        <f>IF(OR(H1744="",I1744=""),0,1)</f>
        <v/>
      </c>
      <c r="Y1744" s="24" t="n"/>
    </row>
    <row r="1745">
      <c r="A1745" s="24" t="inlineStr">
        <is>
          <t>E3-PortVale-BristolR</t>
        </is>
      </c>
      <c r="B1745" s="24" t="inlineStr">
        <is>
          <t>E3</t>
        </is>
      </c>
      <c r="C1745" s="24" t="inlineStr">
        <is>
          <t>League Two</t>
        </is>
      </c>
      <c r="D1745" s="24" t="n">
        <v>22</v>
      </c>
      <c r="E1745" s="29" t="n">
        <v>46385.82291666666</v>
      </c>
      <c r="F1745" s="24" t="inlineStr">
        <is>
          <t>Port Vale</t>
        </is>
      </c>
      <c r="G1745" s="24" t="inlineStr">
        <is>
          <t>Bristol Rovers</t>
        </is>
      </c>
      <c r="H1745" s="37" t="n"/>
      <c r="I1745" s="37" t="n"/>
      <c r="J1745" s="37" t="n"/>
      <c r="K1745" s="37" t="n"/>
      <c r="L1745" s="31" t="n">
        <v>0.3904316533384525</v>
      </c>
      <c r="M1745" s="31" t="n">
        <v>0.2871532282505546</v>
      </c>
      <c r="N1745" s="31" t="n">
        <v>0.322415118410993</v>
      </c>
      <c r="O1745" s="33">
        <f>3*L1745+M1745</f>
        <v/>
      </c>
      <c r="P1745" s="33">
        <f>3*N1745+M1745</f>
        <v/>
      </c>
      <c r="Q1745" s="31">
        <f>IF(OR(J1745="",K1745=""),"",SUMPRODUCT(POISSON(Helper!$A$2:$A$122,J1745,FALSE)*POISSON(Helper!$B$2:$B$122,K1745,FALSE)*Helper!$C$2:$C$122))</f>
        <v/>
      </c>
      <c r="R1745" s="31">
        <f>IF(OR(J1745="",K1745=""),"",SUMPRODUCT(POISSON(Helper!$A$2:$A$122,J1745,FALSE)*POISSON(Helper!$B$2:$B$122,K1745,FALSE)*Helper!$D$2:$D$122))</f>
        <v/>
      </c>
      <c r="S1745" s="31">
        <f>IF(Q1745="","",1-Q1745-R1745)</f>
        <v/>
      </c>
      <c r="T1745" s="33">
        <f>IF(Q1745="","",3*Q1745+R1745)</f>
        <v/>
      </c>
      <c r="U1745" s="33">
        <f>IF(Q1745="","",3*S1745+R1745)</f>
        <v/>
      </c>
      <c r="V1745" s="24">
        <f>IF(OR(H1745="",I1745=""),"",IF(H1745&gt;I1745,3,IF(H1745=I1745,1,0)))</f>
        <v/>
      </c>
      <c r="W1745" s="24">
        <f>IF(OR(H1745="",I1745=""),"",IF(I1745&gt;H1745,3,IF(H1745=I1745,1,0)))</f>
        <v/>
      </c>
      <c r="X1745" s="24">
        <f>IF(OR(H1745="",I1745=""),0,1)</f>
        <v/>
      </c>
      <c r="Y1745" s="24" t="n"/>
    </row>
    <row r="1746">
      <c r="A1746" s="24" t="inlineStr">
        <is>
          <t>E3-Rochdale-Salford</t>
        </is>
      </c>
      <c r="B1746" s="24" t="inlineStr">
        <is>
          <t>E3</t>
        </is>
      </c>
      <c r="C1746" s="24" t="inlineStr">
        <is>
          <t>League Two</t>
        </is>
      </c>
      <c r="D1746" s="24" t="n">
        <v>22</v>
      </c>
      <c r="E1746" s="29" t="n">
        <v>46385.82291666666</v>
      </c>
      <c r="F1746" s="24" t="inlineStr">
        <is>
          <t>Rochdale</t>
        </is>
      </c>
      <c r="G1746" s="24" t="inlineStr">
        <is>
          <t>Salford</t>
        </is>
      </c>
      <c r="H1746" s="37" t="n"/>
      <c r="I1746" s="37" t="n"/>
      <c r="J1746" s="37" t="n"/>
      <c r="K1746" s="37" t="n"/>
      <c r="L1746" s="31" t="n">
        <v>0.29747138523823</v>
      </c>
      <c r="M1746" s="31" t="n">
        <v>0.2846584219465466</v>
      </c>
      <c r="N1746" s="31" t="n">
        <v>0.4178701928152234</v>
      </c>
      <c r="O1746" s="33">
        <f>3*L1746+M1746</f>
        <v/>
      </c>
      <c r="P1746" s="33">
        <f>3*N1746+M1746</f>
        <v/>
      </c>
      <c r="Q1746" s="31">
        <f>IF(OR(J1746="",K1746=""),"",SUMPRODUCT(POISSON(Helper!$A$2:$A$122,J1746,FALSE)*POISSON(Helper!$B$2:$B$122,K1746,FALSE)*Helper!$C$2:$C$122))</f>
        <v/>
      </c>
      <c r="R1746" s="31">
        <f>IF(OR(J1746="",K1746=""),"",SUMPRODUCT(POISSON(Helper!$A$2:$A$122,J1746,FALSE)*POISSON(Helper!$B$2:$B$122,K1746,FALSE)*Helper!$D$2:$D$122))</f>
        <v/>
      </c>
      <c r="S1746" s="31">
        <f>IF(Q1746="","",1-Q1746-R1746)</f>
        <v/>
      </c>
      <c r="T1746" s="33">
        <f>IF(Q1746="","",3*Q1746+R1746)</f>
        <v/>
      </c>
      <c r="U1746" s="33">
        <f>IF(Q1746="","",3*S1746+R1746)</f>
        <v/>
      </c>
      <c r="V1746" s="24">
        <f>IF(OR(H1746="",I1746=""),"",IF(H1746&gt;I1746,3,IF(H1746=I1746,1,0)))</f>
        <v/>
      </c>
      <c r="W1746" s="24">
        <f>IF(OR(H1746="",I1746=""),"",IF(I1746&gt;H1746,3,IF(H1746=I1746,1,0)))</f>
        <v/>
      </c>
      <c r="X1746" s="24">
        <f>IF(OR(H1746="",I1746=""),0,1)</f>
        <v/>
      </c>
      <c r="Y1746" s="24" t="n"/>
    </row>
    <row r="1747">
      <c r="A1747" s="24" t="inlineStr">
        <is>
          <t>E3-Swindon-Exeter</t>
        </is>
      </c>
      <c r="B1747" s="24" t="inlineStr">
        <is>
          <t>E3</t>
        </is>
      </c>
      <c r="C1747" s="24" t="inlineStr">
        <is>
          <t>League Two</t>
        </is>
      </c>
      <c r="D1747" s="24" t="n">
        <v>22</v>
      </c>
      <c r="E1747" s="29" t="n">
        <v>46385.82291666666</v>
      </c>
      <c r="F1747" s="24" t="inlineStr">
        <is>
          <t>Swindon</t>
        </is>
      </c>
      <c r="G1747" s="24" t="inlineStr">
        <is>
          <t>Exeter</t>
        </is>
      </c>
      <c r="H1747" s="37" t="n"/>
      <c r="I1747" s="37" t="n"/>
      <c r="J1747" s="37" t="n"/>
      <c r="K1747" s="37" t="n"/>
      <c r="L1747" s="31" t="n">
        <v>0.4476952192172053</v>
      </c>
      <c r="M1747" s="31" t="n">
        <v>0.2804944451643562</v>
      </c>
      <c r="N1747" s="31" t="n">
        <v>0.2718103356184385</v>
      </c>
      <c r="O1747" s="33">
        <f>3*L1747+M1747</f>
        <v/>
      </c>
      <c r="P1747" s="33">
        <f>3*N1747+M1747</f>
        <v/>
      </c>
      <c r="Q1747" s="31">
        <f>IF(OR(J1747="",K1747=""),"",SUMPRODUCT(POISSON(Helper!$A$2:$A$122,J1747,FALSE)*POISSON(Helper!$B$2:$B$122,K1747,FALSE)*Helper!$C$2:$C$122))</f>
        <v/>
      </c>
      <c r="R1747" s="31">
        <f>IF(OR(J1747="",K1747=""),"",SUMPRODUCT(POISSON(Helper!$A$2:$A$122,J1747,FALSE)*POISSON(Helper!$B$2:$B$122,K1747,FALSE)*Helper!$D$2:$D$122))</f>
        <v/>
      </c>
      <c r="S1747" s="31">
        <f>IF(Q1747="","",1-Q1747-R1747)</f>
        <v/>
      </c>
      <c r="T1747" s="33">
        <f>IF(Q1747="","",3*Q1747+R1747)</f>
        <v/>
      </c>
      <c r="U1747" s="33">
        <f>IF(Q1747="","",3*S1747+R1747)</f>
        <v/>
      </c>
      <c r="V1747" s="24">
        <f>IF(OR(H1747="",I1747=""),"",IF(H1747&gt;I1747,3,IF(H1747=I1747,1,0)))</f>
        <v/>
      </c>
      <c r="W1747" s="24">
        <f>IF(OR(H1747="",I1747=""),"",IF(I1747&gt;H1747,3,IF(H1747=I1747,1,0)))</f>
        <v/>
      </c>
      <c r="X1747" s="24">
        <f>IF(OR(H1747="",I1747=""),0,1)</f>
        <v/>
      </c>
      <c r="Y1747" s="24" t="n"/>
    </row>
    <row r="1748">
      <c r="A1748" s="24" t="inlineStr">
        <is>
          <t>E3-Walsall-Chesterf</t>
        </is>
      </c>
      <c r="B1748" s="24" t="inlineStr">
        <is>
          <t>E3</t>
        </is>
      </c>
      <c r="C1748" s="24" t="inlineStr">
        <is>
          <t>League Two</t>
        </is>
      </c>
      <c r="D1748" s="24" t="n">
        <v>22</v>
      </c>
      <c r="E1748" s="29" t="n">
        <v>46385.82291666666</v>
      </c>
      <c r="F1748" s="24" t="inlineStr">
        <is>
          <t>Walsall</t>
        </is>
      </c>
      <c r="G1748" s="24" t="inlineStr">
        <is>
          <t>Chesterfield</t>
        </is>
      </c>
      <c r="H1748" s="37" t="n"/>
      <c r="I1748" s="37" t="n"/>
      <c r="J1748" s="37" t="n"/>
      <c r="K1748" s="37" t="n"/>
      <c r="L1748" s="31" t="n">
        <v>0.3775109747025902</v>
      </c>
      <c r="M1748" s="31" t="n">
        <v>0.2878571932716764</v>
      </c>
      <c r="N1748" s="31" t="n">
        <v>0.3346318320257334</v>
      </c>
      <c r="O1748" s="33">
        <f>3*L1748+M1748</f>
        <v/>
      </c>
      <c r="P1748" s="33">
        <f>3*N1748+M1748</f>
        <v/>
      </c>
      <c r="Q1748" s="31">
        <f>IF(OR(J1748="",K1748=""),"",SUMPRODUCT(POISSON(Helper!$A$2:$A$122,J1748,FALSE)*POISSON(Helper!$B$2:$B$122,K1748,FALSE)*Helper!$C$2:$C$122))</f>
        <v/>
      </c>
      <c r="R1748" s="31">
        <f>IF(OR(J1748="",K1748=""),"",SUMPRODUCT(POISSON(Helper!$A$2:$A$122,J1748,FALSE)*POISSON(Helper!$B$2:$B$122,K1748,FALSE)*Helper!$D$2:$D$122))</f>
        <v/>
      </c>
      <c r="S1748" s="31">
        <f>IF(Q1748="","",1-Q1748-R1748)</f>
        <v/>
      </c>
      <c r="T1748" s="33">
        <f>IF(Q1748="","",3*Q1748+R1748)</f>
        <v/>
      </c>
      <c r="U1748" s="33">
        <f>IF(Q1748="","",3*S1748+R1748)</f>
        <v/>
      </c>
      <c r="V1748" s="24">
        <f>IF(OR(H1748="",I1748=""),"",IF(H1748&gt;I1748,3,IF(H1748=I1748,1,0)))</f>
        <v/>
      </c>
      <c r="W1748" s="24">
        <f>IF(OR(H1748="",I1748=""),"",IF(I1748&gt;H1748,3,IF(H1748=I1748,1,0)))</f>
        <v/>
      </c>
      <c r="X1748" s="24">
        <f>IF(OR(H1748="",I1748=""),0,1)</f>
        <v/>
      </c>
      <c r="Y1748" s="24" t="n"/>
    </row>
    <row r="1749">
      <c r="A1749" s="24" t="inlineStr">
        <is>
          <t>E3-York-Fleetwoo</t>
        </is>
      </c>
      <c r="B1749" s="24" t="inlineStr">
        <is>
          <t>E3</t>
        </is>
      </c>
      <c r="C1749" s="24" t="inlineStr">
        <is>
          <t>League Two</t>
        </is>
      </c>
      <c r="D1749" s="24" t="n">
        <v>22</v>
      </c>
      <c r="E1749" s="29" t="n">
        <v>46385.82291666666</v>
      </c>
      <c r="F1749" s="24" t="inlineStr">
        <is>
          <t>York</t>
        </is>
      </c>
      <c r="G1749" s="24" t="inlineStr">
        <is>
          <t>Fleetwood</t>
        </is>
      </c>
      <c r="H1749" s="37" t="n"/>
      <c r="I1749" s="37" t="n"/>
      <c r="J1749" s="37" t="n"/>
      <c r="K1749" s="37" t="n"/>
      <c r="L1749" s="31" t="n">
        <v>0.4732077204690515</v>
      </c>
      <c r="M1749" s="31" t="n">
        <v>0.275808976297071</v>
      </c>
      <c r="N1749" s="31" t="n">
        <v>0.2509833032338776</v>
      </c>
      <c r="O1749" s="33">
        <f>3*L1749+M1749</f>
        <v/>
      </c>
      <c r="P1749" s="33">
        <f>3*N1749+M1749</f>
        <v/>
      </c>
      <c r="Q1749" s="31">
        <f>IF(OR(J1749="",K1749=""),"",SUMPRODUCT(POISSON(Helper!$A$2:$A$122,J1749,FALSE)*POISSON(Helper!$B$2:$B$122,K1749,FALSE)*Helper!$C$2:$C$122))</f>
        <v/>
      </c>
      <c r="R1749" s="31">
        <f>IF(OR(J1749="",K1749=""),"",SUMPRODUCT(POISSON(Helper!$A$2:$A$122,J1749,FALSE)*POISSON(Helper!$B$2:$B$122,K1749,FALSE)*Helper!$D$2:$D$122))</f>
        <v/>
      </c>
      <c r="S1749" s="31">
        <f>IF(Q1749="","",1-Q1749-R1749)</f>
        <v/>
      </c>
      <c r="T1749" s="33">
        <f>IF(Q1749="","",3*Q1749+R1749)</f>
        <v/>
      </c>
      <c r="U1749" s="33">
        <f>IF(Q1749="","",3*S1749+R1749)</f>
        <v/>
      </c>
      <c r="V1749" s="24">
        <f>IF(OR(H1749="",I1749=""),"",IF(H1749&gt;I1749,3,IF(H1749=I1749,1,0)))</f>
        <v/>
      </c>
      <c r="W1749" s="24">
        <f>IF(OR(H1749="",I1749=""),"",IF(I1749&gt;H1749,3,IF(H1749=I1749,1,0)))</f>
        <v/>
      </c>
      <c r="X1749" s="24">
        <f>IF(OR(H1749="",I1749=""),0,1)</f>
        <v/>
      </c>
      <c r="Y1749" s="24" t="n"/>
    </row>
    <row r="1750">
      <c r="A1750" s="24" t="inlineStr">
        <is>
          <t>E3-Accringt-Shrewsbu</t>
        </is>
      </c>
      <c r="B1750" s="24" t="inlineStr">
        <is>
          <t>E3</t>
        </is>
      </c>
      <c r="C1750" s="24" t="inlineStr">
        <is>
          <t>League Two</t>
        </is>
      </c>
      <c r="D1750" s="24" t="n">
        <v>23</v>
      </c>
      <c r="E1750" s="29" t="n">
        <v>46388.625</v>
      </c>
      <c r="F1750" s="24" t="inlineStr">
        <is>
          <t>Accrington</t>
        </is>
      </c>
      <c r="G1750" s="24" t="inlineStr">
        <is>
          <t>Shrewsbury</t>
        </is>
      </c>
      <c r="H1750" s="37" t="n"/>
      <c r="I1750" s="37" t="n"/>
      <c r="J1750" s="37" t="n"/>
      <c r="K1750" s="37" t="n"/>
      <c r="L1750" s="31" t="n">
        <v>0.3831914040714968</v>
      </c>
      <c r="M1750" s="31" t="n">
        <v>0.2875860063590417</v>
      </c>
      <c r="N1750" s="31" t="n">
        <v>0.3292225895694615</v>
      </c>
      <c r="O1750" s="33">
        <f>3*L1750+M1750</f>
        <v/>
      </c>
      <c r="P1750" s="33">
        <f>3*N1750+M1750</f>
        <v/>
      </c>
      <c r="Q1750" s="31">
        <f>IF(OR(J1750="",K1750=""),"",SUMPRODUCT(POISSON(Helper!$A$2:$A$122,J1750,FALSE)*POISSON(Helper!$B$2:$B$122,K1750,FALSE)*Helper!$C$2:$C$122))</f>
        <v/>
      </c>
      <c r="R1750" s="31">
        <f>IF(OR(J1750="",K1750=""),"",SUMPRODUCT(POISSON(Helper!$A$2:$A$122,J1750,FALSE)*POISSON(Helper!$B$2:$B$122,K1750,FALSE)*Helper!$D$2:$D$122))</f>
        <v/>
      </c>
      <c r="S1750" s="31">
        <f>IF(Q1750="","",1-Q1750-R1750)</f>
        <v/>
      </c>
      <c r="T1750" s="33">
        <f>IF(Q1750="","",3*Q1750+R1750)</f>
        <v/>
      </c>
      <c r="U1750" s="33">
        <f>IF(Q1750="","",3*S1750+R1750)</f>
        <v/>
      </c>
      <c r="V1750" s="24">
        <f>IF(OR(H1750="",I1750=""),"",IF(H1750&gt;I1750,3,IF(H1750=I1750,1,0)))</f>
        <v/>
      </c>
      <c r="W1750" s="24">
        <f>IF(OR(H1750="",I1750=""),"",IF(I1750&gt;H1750,3,IF(H1750=I1750,1,0)))</f>
        <v/>
      </c>
      <c r="X1750" s="24">
        <f>IF(OR(H1750="",I1750=""),0,1)</f>
        <v/>
      </c>
      <c r="Y1750" s="24" t="n"/>
    </row>
    <row r="1751">
      <c r="A1751" s="24" t="inlineStr">
        <is>
          <t>E3-Colchest-Rotherha</t>
        </is>
      </c>
      <c r="B1751" s="24" t="inlineStr">
        <is>
          <t>E3</t>
        </is>
      </c>
      <c r="C1751" s="24" t="inlineStr">
        <is>
          <t>League Two</t>
        </is>
      </c>
      <c r="D1751" s="24" t="n">
        <v>23</v>
      </c>
      <c r="E1751" s="29" t="n">
        <v>46388.625</v>
      </c>
      <c r="F1751" s="24" t="inlineStr">
        <is>
          <t>Colchester</t>
        </is>
      </c>
      <c r="G1751" s="24" t="inlineStr">
        <is>
          <t>Rotherham</t>
        </is>
      </c>
      <c r="H1751" s="37" t="n"/>
      <c r="I1751" s="37" t="n"/>
      <c r="J1751" s="37" t="n"/>
      <c r="K1751" s="37" t="n"/>
      <c r="L1751" s="31" t="n">
        <v>0.3962203687248856</v>
      </c>
      <c r="M1751" s="31" t="n">
        <v>0.2867381656608104</v>
      </c>
      <c r="N1751" s="31" t="n">
        <v>0.3170414656143041</v>
      </c>
      <c r="O1751" s="33">
        <f>3*L1751+M1751</f>
        <v/>
      </c>
      <c r="P1751" s="33">
        <f>3*N1751+M1751</f>
        <v/>
      </c>
      <c r="Q1751" s="31">
        <f>IF(OR(J1751="",K1751=""),"",SUMPRODUCT(POISSON(Helper!$A$2:$A$122,J1751,FALSE)*POISSON(Helper!$B$2:$B$122,K1751,FALSE)*Helper!$C$2:$C$122))</f>
        <v/>
      </c>
      <c r="R1751" s="31">
        <f>IF(OR(J1751="",K1751=""),"",SUMPRODUCT(POISSON(Helper!$A$2:$A$122,J1751,FALSE)*POISSON(Helper!$B$2:$B$122,K1751,FALSE)*Helper!$D$2:$D$122))</f>
        <v/>
      </c>
      <c r="S1751" s="31">
        <f>IF(Q1751="","",1-Q1751-R1751)</f>
        <v/>
      </c>
      <c r="T1751" s="33">
        <f>IF(Q1751="","",3*Q1751+R1751)</f>
        <v/>
      </c>
      <c r="U1751" s="33">
        <f>IF(Q1751="","",3*S1751+R1751)</f>
        <v/>
      </c>
      <c r="V1751" s="24">
        <f>IF(OR(H1751="",I1751=""),"",IF(H1751&gt;I1751,3,IF(H1751=I1751,1,0)))</f>
        <v/>
      </c>
      <c r="W1751" s="24">
        <f>IF(OR(H1751="",I1751=""),"",IF(I1751&gt;H1751,3,IF(H1751=I1751,1,0)))</f>
        <v/>
      </c>
      <c r="X1751" s="24">
        <f>IF(OR(H1751="",I1751=""),0,1)</f>
        <v/>
      </c>
      <c r="Y1751" s="24" t="n"/>
    </row>
    <row r="1752">
      <c r="A1752" s="24" t="inlineStr">
        <is>
          <t>E3-Crewe-Oldham</t>
        </is>
      </c>
      <c r="B1752" s="24" t="inlineStr">
        <is>
          <t>E3</t>
        </is>
      </c>
      <c r="C1752" s="24" t="inlineStr">
        <is>
          <t>League Two</t>
        </is>
      </c>
      <c r="D1752" s="24" t="n">
        <v>23</v>
      </c>
      <c r="E1752" s="29" t="n">
        <v>46388.625</v>
      </c>
      <c r="F1752" s="24" t="inlineStr">
        <is>
          <t>Crewe</t>
        </is>
      </c>
      <c r="G1752" s="24" t="inlineStr">
        <is>
          <t>Oldham</t>
        </is>
      </c>
      <c r="H1752" s="37" t="n"/>
      <c r="I1752" s="37" t="n"/>
      <c r="J1752" s="37" t="n"/>
      <c r="K1752" s="37" t="n"/>
      <c r="L1752" s="31" t="n">
        <v>0.3839612032418827</v>
      </c>
      <c r="M1752" s="31" t="n">
        <v>0.2875446036712114</v>
      </c>
      <c r="N1752" s="31" t="n">
        <v>0.328494193086906</v>
      </c>
      <c r="O1752" s="33">
        <f>3*L1752+M1752</f>
        <v/>
      </c>
      <c r="P1752" s="33">
        <f>3*N1752+M1752</f>
        <v/>
      </c>
      <c r="Q1752" s="31">
        <f>IF(OR(J1752="",K1752=""),"",SUMPRODUCT(POISSON(Helper!$A$2:$A$122,J1752,FALSE)*POISSON(Helper!$B$2:$B$122,K1752,FALSE)*Helper!$C$2:$C$122))</f>
        <v/>
      </c>
      <c r="R1752" s="31">
        <f>IF(OR(J1752="",K1752=""),"",SUMPRODUCT(POISSON(Helper!$A$2:$A$122,J1752,FALSE)*POISSON(Helper!$B$2:$B$122,K1752,FALSE)*Helper!$D$2:$D$122))</f>
        <v/>
      </c>
      <c r="S1752" s="31">
        <f>IF(Q1752="","",1-Q1752-R1752)</f>
        <v/>
      </c>
      <c r="T1752" s="33">
        <f>IF(Q1752="","",3*Q1752+R1752)</f>
        <v/>
      </c>
      <c r="U1752" s="33">
        <f>IF(Q1752="","",3*S1752+R1752)</f>
        <v/>
      </c>
      <c r="V1752" s="24">
        <f>IF(OR(H1752="",I1752=""),"",IF(H1752&gt;I1752,3,IF(H1752=I1752,1,0)))</f>
        <v/>
      </c>
      <c r="W1752" s="24">
        <f>IF(OR(H1752="",I1752=""),"",IF(I1752&gt;H1752,3,IF(H1752=I1752,1,0)))</f>
        <v/>
      </c>
      <c r="X1752" s="24">
        <f>IF(OR(H1752="",I1752=""),0,1)</f>
        <v/>
      </c>
      <c r="Y1752" s="24" t="n"/>
    </row>
    <row r="1753">
      <c r="A1753" s="24" t="inlineStr">
        <is>
          <t>E3-Grimsby-Tranmere</t>
        </is>
      </c>
      <c r="B1753" s="24" t="inlineStr">
        <is>
          <t>E3</t>
        </is>
      </c>
      <c r="C1753" s="24" t="inlineStr">
        <is>
          <t>League Two</t>
        </is>
      </c>
      <c r="D1753" s="24" t="n">
        <v>23</v>
      </c>
      <c r="E1753" s="29" t="n">
        <v>46388.625</v>
      </c>
      <c r="F1753" s="24" t="inlineStr">
        <is>
          <t>Grimsby</t>
        </is>
      </c>
      <c r="G1753" s="24" t="inlineStr">
        <is>
          <t>Tranmere</t>
        </is>
      </c>
      <c r="H1753" s="37" t="n"/>
      <c r="I1753" s="37" t="n"/>
      <c r="J1753" s="37" t="n"/>
      <c r="K1753" s="37" t="n"/>
      <c r="L1753" s="31" t="n">
        <v>0.4855153000835754</v>
      </c>
      <c r="M1753" s="31" t="n">
        <v>0.2731964203022474</v>
      </c>
      <c r="N1753" s="31" t="n">
        <v>0.2412882796141772</v>
      </c>
      <c r="O1753" s="33">
        <f>3*L1753+M1753</f>
        <v/>
      </c>
      <c r="P1753" s="33">
        <f>3*N1753+M1753</f>
        <v/>
      </c>
      <c r="Q1753" s="31">
        <f>IF(OR(J1753="",K1753=""),"",SUMPRODUCT(POISSON(Helper!$A$2:$A$122,J1753,FALSE)*POISSON(Helper!$B$2:$B$122,K1753,FALSE)*Helper!$C$2:$C$122))</f>
        <v/>
      </c>
      <c r="R1753" s="31">
        <f>IF(OR(J1753="",K1753=""),"",SUMPRODUCT(POISSON(Helper!$A$2:$A$122,J1753,FALSE)*POISSON(Helper!$B$2:$B$122,K1753,FALSE)*Helper!$D$2:$D$122))</f>
        <v/>
      </c>
      <c r="S1753" s="31">
        <f>IF(Q1753="","",1-Q1753-R1753)</f>
        <v/>
      </c>
      <c r="T1753" s="33">
        <f>IF(Q1753="","",3*Q1753+R1753)</f>
        <v/>
      </c>
      <c r="U1753" s="33">
        <f>IF(Q1753="","",3*S1753+R1753)</f>
        <v/>
      </c>
      <c r="V1753" s="24">
        <f>IF(OR(H1753="",I1753=""),"",IF(H1753&gt;I1753,3,IF(H1753=I1753,1,0)))</f>
        <v/>
      </c>
      <c r="W1753" s="24">
        <f>IF(OR(H1753="",I1753=""),"",IF(I1753&gt;H1753,3,IF(H1753=I1753,1,0)))</f>
        <v/>
      </c>
      <c r="X1753" s="24">
        <f>IF(OR(H1753="",I1753=""),0,1)</f>
        <v/>
      </c>
      <c r="Y1753" s="24" t="n"/>
    </row>
    <row r="1754">
      <c r="A1754" s="24" t="inlineStr">
        <is>
          <t>E3-Newport-Barnet</t>
        </is>
      </c>
      <c r="B1754" s="24" t="inlineStr">
        <is>
          <t>E3</t>
        </is>
      </c>
      <c r="C1754" s="24" t="inlineStr">
        <is>
          <t>League Two</t>
        </is>
      </c>
      <c r="D1754" s="24" t="n">
        <v>23</v>
      </c>
      <c r="E1754" s="29" t="n">
        <v>46388.625</v>
      </c>
      <c r="F1754" s="24" t="inlineStr">
        <is>
          <t>Newport</t>
        </is>
      </c>
      <c r="G1754" s="24" t="inlineStr">
        <is>
          <t>Barnet</t>
        </is>
      </c>
      <c r="H1754" s="37" t="n"/>
      <c r="I1754" s="37" t="n"/>
      <c r="J1754" s="37" t="n"/>
      <c r="K1754" s="37" t="n"/>
      <c r="L1754" s="31" t="n">
        <v>0.2773281058841929</v>
      </c>
      <c r="M1754" s="31" t="n">
        <v>0.2815344275821011</v>
      </c>
      <c r="N1754" s="31" t="n">
        <v>0.4411374665337061</v>
      </c>
      <c r="O1754" s="33">
        <f>3*L1754+M1754</f>
        <v/>
      </c>
      <c r="P1754" s="33">
        <f>3*N1754+M1754</f>
        <v/>
      </c>
      <c r="Q1754" s="31">
        <f>IF(OR(J1754="",K1754=""),"",SUMPRODUCT(POISSON(Helper!$A$2:$A$122,J1754,FALSE)*POISSON(Helper!$B$2:$B$122,K1754,FALSE)*Helper!$C$2:$C$122))</f>
        <v/>
      </c>
      <c r="R1754" s="31">
        <f>IF(OR(J1754="",K1754=""),"",SUMPRODUCT(POISSON(Helper!$A$2:$A$122,J1754,FALSE)*POISSON(Helper!$B$2:$B$122,K1754,FALSE)*Helper!$D$2:$D$122))</f>
        <v/>
      </c>
      <c r="S1754" s="31">
        <f>IF(Q1754="","",1-Q1754-R1754)</f>
        <v/>
      </c>
      <c r="T1754" s="33">
        <f>IF(Q1754="","",3*Q1754+R1754)</f>
        <v/>
      </c>
      <c r="U1754" s="33">
        <f>IF(Q1754="","",3*S1754+R1754)</f>
        <v/>
      </c>
      <c r="V1754" s="24">
        <f>IF(OR(H1754="",I1754=""),"",IF(H1754&gt;I1754,3,IF(H1754=I1754,1,0)))</f>
        <v/>
      </c>
      <c r="W1754" s="24">
        <f>IF(OR(H1754="",I1754=""),"",IF(I1754&gt;H1754,3,IF(H1754=I1754,1,0)))</f>
        <v/>
      </c>
      <c r="X1754" s="24">
        <f>IF(OR(H1754="",I1754=""),0,1)</f>
        <v/>
      </c>
      <c r="Y1754" s="24" t="n"/>
    </row>
    <row r="1755">
      <c r="A1755" s="24" t="inlineStr">
        <is>
          <t>E3-PortVale-Fleetwoo</t>
        </is>
      </c>
      <c r="B1755" s="24" t="inlineStr">
        <is>
          <t>E3</t>
        </is>
      </c>
      <c r="C1755" s="24" t="inlineStr">
        <is>
          <t>League Two</t>
        </is>
      </c>
      <c r="D1755" s="24" t="n">
        <v>23</v>
      </c>
      <c r="E1755" s="29" t="n">
        <v>46388.625</v>
      </c>
      <c r="F1755" s="24" t="inlineStr">
        <is>
          <t>Port Vale</t>
        </is>
      </c>
      <c r="G1755" s="24" t="inlineStr">
        <is>
          <t>Fleetwood</t>
        </is>
      </c>
      <c r="H1755" s="37" t="n"/>
      <c r="I1755" s="37" t="n"/>
      <c r="J1755" s="37" t="n"/>
      <c r="K1755" s="37" t="n"/>
      <c r="L1755" s="31" t="n">
        <v>0.483668744148786</v>
      </c>
      <c r="M1755" s="31" t="n">
        <v>0.2736026408784601</v>
      </c>
      <c r="N1755" s="31" t="n">
        <v>0.2427286149727539</v>
      </c>
      <c r="O1755" s="33">
        <f>3*L1755+M1755</f>
        <v/>
      </c>
      <c r="P1755" s="33">
        <f>3*N1755+M1755</f>
        <v/>
      </c>
      <c r="Q1755" s="31">
        <f>IF(OR(J1755="",K1755=""),"",SUMPRODUCT(POISSON(Helper!$A$2:$A$122,J1755,FALSE)*POISSON(Helper!$B$2:$B$122,K1755,FALSE)*Helper!$C$2:$C$122))</f>
        <v/>
      </c>
      <c r="R1755" s="31">
        <f>IF(OR(J1755="",K1755=""),"",SUMPRODUCT(POISSON(Helper!$A$2:$A$122,J1755,FALSE)*POISSON(Helper!$B$2:$B$122,K1755,FALSE)*Helper!$D$2:$D$122))</f>
        <v/>
      </c>
      <c r="S1755" s="31">
        <f>IF(Q1755="","",1-Q1755-R1755)</f>
        <v/>
      </c>
      <c r="T1755" s="33">
        <f>IF(Q1755="","",3*Q1755+R1755)</f>
        <v/>
      </c>
      <c r="U1755" s="33">
        <f>IF(Q1755="","",3*S1755+R1755)</f>
        <v/>
      </c>
      <c r="V1755" s="24">
        <f>IF(OR(H1755="",I1755=""),"",IF(H1755&gt;I1755,3,IF(H1755=I1755,1,0)))</f>
        <v/>
      </c>
      <c r="W1755" s="24">
        <f>IF(OR(H1755="",I1755=""),"",IF(I1755&gt;H1755,3,IF(H1755=I1755,1,0)))</f>
        <v/>
      </c>
      <c r="X1755" s="24">
        <f>IF(OR(H1755="",I1755=""),0,1)</f>
        <v/>
      </c>
      <c r="Y1755" s="24" t="n"/>
    </row>
    <row r="1756">
      <c r="A1756" s="24" t="inlineStr">
        <is>
          <t>E3-Rochdale-Chesterf</t>
        </is>
      </c>
      <c r="B1756" s="24" t="inlineStr">
        <is>
          <t>E3</t>
        </is>
      </c>
      <c r="C1756" s="24" t="inlineStr">
        <is>
          <t>League Two</t>
        </is>
      </c>
      <c r="D1756" s="24" t="n">
        <v>23</v>
      </c>
      <c r="E1756" s="29" t="n">
        <v>46388.625</v>
      </c>
      <c r="F1756" s="24" t="inlineStr">
        <is>
          <t>Rochdale</t>
        </is>
      </c>
      <c r="G1756" s="24" t="inlineStr">
        <is>
          <t>Chesterfield</t>
        </is>
      </c>
      <c r="H1756" s="37" t="n"/>
      <c r="I1756" s="37" t="n"/>
      <c r="J1756" s="37" t="n"/>
      <c r="K1756" s="37" t="n"/>
      <c r="L1756" s="31" t="n">
        <v>0.3548685329095032</v>
      </c>
      <c r="M1756" s="31" t="n">
        <v>0.2883203878301718</v>
      </c>
      <c r="N1756" s="31" t="n">
        <v>0.356811079260325</v>
      </c>
      <c r="O1756" s="33">
        <f>3*L1756+M1756</f>
        <v/>
      </c>
      <c r="P1756" s="33">
        <f>3*N1756+M1756</f>
        <v/>
      </c>
      <c r="Q1756" s="31">
        <f>IF(OR(J1756="",K1756=""),"",SUMPRODUCT(POISSON(Helper!$A$2:$A$122,J1756,FALSE)*POISSON(Helper!$B$2:$B$122,K1756,FALSE)*Helper!$C$2:$C$122))</f>
        <v/>
      </c>
      <c r="R1756" s="31">
        <f>IF(OR(J1756="",K1756=""),"",SUMPRODUCT(POISSON(Helper!$A$2:$A$122,J1756,FALSE)*POISSON(Helper!$B$2:$B$122,K1756,FALSE)*Helper!$D$2:$D$122))</f>
        <v/>
      </c>
      <c r="S1756" s="31">
        <f>IF(Q1756="","",1-Q1756-R1756)</f>
        <v/>
      </c>
      <c r="T1756" s="33">
        <f>IF(Q1756="","",3*Q1756+R1756)</f>
        <v/>
      </c>
      <c r="U1756" s="33">
        <f>IF(Q1756="","",3*S1756+R1756)</f>
        <v/>
      </c>
      <c r="V1756" s="24">
        <f>IF(OR(H1756="",I1756=""),"",IF(H1756&gt;I1756,3,IF(H1756=I1756,1,0)))</f>
        <v/>
      </c>
      <c r="W1756" s="24">
        <f>IF(OR(H1756="",I1756=""),"",IF(I1756&gt;H1756,3,IF(H1756=I1756,1,0)))</f>
        <v/>
      </c>
      <c r="X1756" s="24">
        <f>IF(OR(H1756="",I1756=""),0,1)</f>
        <v/>
      </c>
      <c r="Y1756" s="24" t="n"/>
    </row>
    <row r="1757">
      <c r="A1757" s="24" t="inlineStr">
        <is>
          <t>E3-Swindon-Crawley</t>
        </is>
      </c>
      <c r="B1757" s="24" t="inlineStr">
        <is>
          <t>E3</t>
        </is>
      </c>
      <c r="C1757" s="24" t="inlineStr">
        <is>
          <t>League Two</t>
        </is>
      </c>
      <c r="D1757" s="24" t="n">
        <v>23</v>
      </c>
      <c r="E1757" s="29" t="n">
        <v>46388.625</v>
      </c>
      <c r="F1757" s="24" t="inlineStr">
        <is>
          <t>Swindon</t>
        </is>
      </c>
      <c r="G1757" s="24" t="inlineStr">
        <is>
          <t>Crawley</t>
        </is>
      </c>
      <c r="H1757" s="37" t="n"/>
      <c r="I1757" s="37" t="n"/>
      <c r="J1757" s="37" t="n"/>
      <c r="K1757" s="37" t="n"/>
      <c r="L1757" s="31" t="n">
        <v>0.4629833248072039</v>
      </c>
      <c r="M1757" s="31" t="n">
        <v>0.2778069253898214</v>
      </c>
      <c r="N1757" s="31" t="n">
        <v>0.2592097498029746</v>
      </c>
      <c r="O1757" s="33">
        <f>3*L1757+M1757</f>
        <v/>
      </c>
      <c r="P1757" s="33">
        <f>3*N1757+M1757</f>
        <v/>
      </c>
      <c r="Q1757" s="31">
        <f>IF(OR(J1757="",K1757=""),"",SUMPRODUCT(POISSON(Helper!$A$2:$A$122,J1757,FALSE)*POISSON(Helper!$B$2:$B$122,K1757,FALSE)*Helper!$C$2:$C$122))</f>
        <v/>
      </c>
      <c r="R1757" s="31">
        <f>IF(OR(J1757="",K1757=""),"",SUMPRODUCT(POISSON(Helper!$A$2:$A$122,J1757,FALSE)*POISSON(Helper!$B$2:$B$122,K1757,FALSE)*Helper!$D$2:$D$122))</f>
        <v/>
      </c>
      <c r="S1757" s="31">
        <f>IF(Q1757="","",1-Q1757-R1757)</f>
        <v/>
      </c>
      <c r="T1757" s="33">
        <f>IF(Q1757="","",3*Q1757+R1757)</f>
        <v/>
      </c>
      <c r="U1757" s="33">
        <f>IF(Q1757="","",3*S1757+R1757)</f>
        <v/>
      </c>
      <c r="V1757" s="24">
        <f>IF(OR(H1757="",I1757=""),"",IF(H1757&gt;I1757,3,IF(H1757=I1757,1,0)))</f>
        <v/>
      </c>
      <c r="W1757" s="24">
        <f>IF(OR(H1757="",I1757=""),"",IF(I1757&gt;H1757,3,IF(H1757=I1757,1,0)))</f>
        <v/>
      </c>
      <c r="X1757" s="24">
        <f>IF(OR(H1757="",I1757=""),0,1)</f>
        <v/>
      </c>
      <c r="Y1757" s="24" t="n"/>
    </row>
    <row r="1758">
      <c r="A1758" s="24" t="inlineStr">
        <is>
          <t>E3-Walsall-Cheltenh</t>
        </is>
      </c>
      <c r="B1758" s="24" t="inlineStr">
        <is>
          <t>E3</t>
        </is>
      </c>
      <c r="C1758" s="24" t="inlineStr">
        <is>
          <t>League Two</t>
        </is>
      </c>
      <c r="D1758" s="24" t="n">
        <v>23</v>
      </c>
      <c r="E1758" s="29" t="n">
        <v>46388.625</v>
      </c>
      <c r="F1758" s="24" t="inlineStr">
        <is>
          <t>Walsall</t>
        </is>
      </c>
      <c r="G1758" s="24" t="inlineStr">
        <is>
          <t>Cheltenham</t>
        </is>
      </c>
      <c r="H1758" s="37" t="n"/>
      <c r="I1758" s="37" t="n"/>
      <c r="J1758" s="37" t="n"/>
      <c r="K1758" s="37" t="n"/>
      <c r="L1758" s="31" t="n">
        <v>0.4759552293192293</v>
      </c>
      <c r="M1758" s="31" t="n">
        <v>0.275245234632276</v>
      </c>
      <c r="N1758" s="31" t="n">
        <v>0.2487995360484948</v>
      </c>
      <c r="O1758" s="33">
        <f>3*L1758+M1758</f>
        <v/>
      </c>
      <c r="P1758" s="33">
        <f>3*N1758+M1758</f>
        <v/>
      </c>
      <c r="Q1758" s="31">
        <f>IF(OR(J1758="",K1758=""),"",SUMPRODUCT(POISSON(Helper!$A$2:$A$122,J1758,FALSE)*POISSON(Helper!$B$2:$B$122,K1758,FALSE)*Helper!$C$2:$C$122))</f>
        <v/>
      </c>
      <c r="R1758" s="31">
        <f>IF(OR(J1758="",K1758=""),"",SUMPRODUCT(POISSON(Helper!$A$2:$A$122,J1758,FALSE)*POISSON(Helper!$B$2:$B$122,K1758,FALSE)*Helper!$D$2:$D$122))</f>
        <v/>
      </c>
      <c r="S1758" s="31">
        <f>IF(Q1758="","",1-Q1758-R1758)</f>
        <v/>
      </c>
      <c r="T1758" s="33">
        <f>IF(Q1758="","",3*Q1758+R1758)</f>
        <v/>
      </c>
      <c r="U1758" s="33">
        <f>IF(Q1758="","",3*S1758+R1758)</f>
        <v/>
      </c>
      <c r="V1758" s="24">
        <f>IF(OR(H1758="",I1758=""),"",IF(H1758&gt;I1758,3,IF(H1758=I1758,1,0)))</f>
        <v/>
      </c>
      <c r="W1758" s="24">
        <f>IF(OR(H1758="",I1758=""),"",IF(I1758&gt;H1758,3,IF(H1758=I1758,1,0)))</f>
        <v/>
      </c>
      <c r="X1758" s="24">
        <f>IF(OR(H1758="",I1758=""),0,1)</f>
        <v/>
      </c>
      <c r="Y1758" s="24" t="n"/>
    </row>
    <row r="1759">
      <c r="A1759" s="24" t="inlineStr">
        <is>
          <t>E3-York-Salford</t>
        </is>
      </c>
      <c r="B1759" s="24" t="inlineStr">
        <is>
          <t>E3</t>
        </is>
      </c>
      <c r="C1759" s="24" t="inlineStr">
        <is>
          <t>League Two</t>
        </is>
      </c>
      <c r="D1759" s="24" t="n">
        <v>23</v>
      </c>
      <c r="E1759" s="29" t="n">
        <v>46388.625</v>
      </c>
      <c r="F1759" s="24" t="inlineStr">
        <is>
          <t>York</t>
        </is>
      </c>
      <c r="G1759" s="24" t="inlineStr">
        <is>
          <t>Salford</t>
        </is>
      </c>
      <c r="H1759" s="37" t="n"/>
      <c r="I1759" s="37" t="n"/>
      <c r="J1759" s="37" t="n"/>
      <c r="K1759" s="37" t="n"/>
      <c r="L1759" s="31" t="n">
        <v>0.3403501815591136</v>
      </c>
      <c r="M1759" s="31" t="n">
        <v>0.2880752337458618</v>
      </c>
      <c r="N1759" s="31" t="n">
        <v>0.3715745846950245</v>
      </c>
      <c r="O1759" s="33">
        <f>3*L1759+M1759</f>
        <v/>
      </c>
      <c r="P1759" s="33">
        <f>3*N1759+M1759</f>
        <v/>
      </c>
      <c r="Q1759" s="31">
        <f>IF(OR(J1759="",K1759=""),"",SUMPRODUCT(POISSON(Helper!$A$2:$A$122,J1759,FALSE)*POISSON(Helper!$B$2:$B$122,K1759,FALSE)*Helper!$C$2:$C$122))</f>
        <v/>
      </c>
      <c r="R1759" s="31">
        <f>IF(OR(J1759="",K1759=""),"",SUMPRODUCT(POISSON(Helper!$A$2:$A$122,J1759,FALSE)*POISSON(Helper!$B$2:$B$122,K1759,FALSE)*Helper!$D$2:$D$122))</f>
        <v/>
      </c>
      <c r="S1759" s="31">
        <f>IF(Q1759="","",1-Q1759-R1759)</f>
        <v/>
      </c>
      <c r="T1759" s="33">
        <f>IF(Q1759="","",3*Q1759+R1759)</f>
        <v/>
      </c>
      <c r="U1759" s="33">
        <f>IF(Q1759="","",3*S1759+R1759)</f>
        <v/>
      </c>
      <c r="V1759" s="24">
        <f>IF(OR(H1759="",I1759=""),"",IF(H1759&gt;I1759,3,IF(H1759=I1759,1,0)))</f>
        <v/>
      </c>
      <c r="W1759" s="24">
        <f>IF(OR(H1759="",I1759=""),"",IF(I1759&gt;H1759,3,IF(H1759=I1759,1,0)))</f>
        <v/>
      </c>
      <c r="X1759" s="24">
        <f>IF(OR(H1759="",I1759=""),0,1)</f>
        <v/>
      </c>
      <c r="Y1759" s="24" t="n"/>
    </row>
    <row r="1760">
      <c r="A1760" s="24" t="inlineStr">
        <is>
          <t>E3-Gillingh-Exeter</t>
        </is>
      </c>
      <c r="B1760" s="24" t="inlineStr">
        <is>
          <t>E3</t>
        </is>
      </c>
      <c r="C1760" s="24" t="inlineStr">
        <is>
          <t>League Two</t>
        </is>
      </c>
      <c r="D1760" s="24" t="n">
        <v>23</v>
      </c>
      <c r="E1760" s="29" t="n">
        <v>46389.625</v>
      </c>
      <c r="F1760" s="24" t="inlineStr">
        <is>
          <t>Gillingham</t>
        </is>
      </c>
      <c r="G1760" s="24" t="inlineStr">
        <is>
          <t>Exeter</t>
        </is>
      </c>
      <c r="H1760" s="37" t="n"/>
      <c r="I1760" s="37" t="n"/>
      <c r="J1760" s="37" t="n"/>
      <c r="K1760" s="37" t="n"/>
      <c r="L1760" s="31" t="n">
        <v>0.4445326888292195</v>
      </c>
      <c r="M1760" s="31" t="n">
        <v>0.2810045596198584</v>
      </c>
      <c r="N1760" s="31" t="n">
        <v>0.2744627515509221</v>
      </c>
      <c r="O1760" s="33">
        <f>3*L1760+M1760</f>
        <v/>
      </c>
      <c r="P1760" s="33">
        <f>3*N1760+M1760</f>
        <v/>
      </c>
      <c r="Q1760" s="31">
        <f>IF(OR(J1760="",K1760=""),"",SUMPRODUCT(POISSON(Helper!$A$2:$A$122,J1760,FALSE)*POISSON(Helper!$B$2:$B$122,K1760,FALSE)*Helper!$C$2:$C$122))</f>
        <v/>
      </c>
      <c r="R1760" s="31">
        <f>IF(OR(J1760="",K1760=""),"",SUMPRODUCT(POISSON(Helper!$A$2:$A$122,J1760,FALSE)*POISSON(Helper!$B$2:$B$122,K1760,FALSE)*Helper!$D$2:$D$122))</f>
        <v/>
      </c>
      <c r="S1760" s="31">
        <f>IF(Q1760="","",1-Q1760-R1760)</f>
        <v/>
      </c>
      <c r="T1760" s="33">
        <f>IF(Q1760="","",3*Q1760+R1760)</f>
        <v/>
      </c>
      <c r="U1760" s="33">
        <f>IF(Q1760="","",3*S1760+R1760)</f>
        <v/>
      </c>
      <c r="V1760" s="24">
        <f>IF(OR(H1760="",I1760=""),"",IF(H1760&gt;I1760,3,IF(H1760=I1760,1,0)))</f>
        <v/>
      </c>
      <c r="W1760" s="24">
        <f>IF(OR(H1760="",I1760=""),"",IF(I1760&gt;H1760,3,IF(H1760=I1760,1,0)))</f>
        <v/>
      </c>
      <c r="X1760" s="24">
        <f>IF(OR(H1760="",I1760=""),0,1)</f>
        <v/>
      </c>
      <c r="Y1760" s="24" t="n"/>
    </row>
    <row r="1761">
      <c r="A1761" s="24" t="inlineStr">
        <is>
          <t>E3-Northamp-BristolR</t>
        </is>
      </c>
      <c r="B1761" s="24" t="inlineStr">
        <is>
          <t>E3</t>
        </is>
      </c>
      <c r="C1761" s="24" t="inlineStr">
        <is>
          <t>League Two</t>
        </is>
      </c>
      <c r="D1761" s="24" t="n">
        <v>23</v>
      </c>
      <c r="E1761" s="29" t="n">
        <v>46389.625</v>
      </c>
      <c r="F1761" s="24" t="inlineStr">
        <is>
          <t>Northampton</t>
        </is>
      </c>
      <c r="G1761" s="24" t="inlineStr">
        <is>
          <t>Bristol Rovers</t>
        </is>
      </c>
      <c r="H1761" s="37" t="n"/>
      <c r="I1761" s="37" t="n"/>
      <c r="J1761" s="37" t="n"/>
      <c r="K1761" s="37" t="n"/>
      <c r="L1761" s="31" t="n">
        <v>0.3502466132097024</v>
      </c>
      <c r="M1761" s="31" t="n">
        <v>0.2882895806726604</v>
      </c>
      <c r="N1761" s="31" t="n">
        <v>0.3614638061176372</v>
      </c>
      <c r="O1761" s="33">
        <f>3*L1761+M1761</f>
        <v/>
      </c>
      <c r="P1761" s="33">
        <f>3*N1761+M1761</f>
        <v/>
      </c>
      <c r="Q1761" s="31">
        <f>IF(OR(J1761="",K1761=""),"",SUMPRODUCT(POISSON(Helper!$A$2:$A$122,J1761,FALSE)*POISSON(Helper!$B$2:$B$122,K1761,FALSE)*Helper!$C$2:$C$122))</f>
        <v/>
      </c>
      <c r="R1761" s="31">
        <f>IF(OR(J1761="",K1761=""),"",SUMPRODUCT(POISSON(Helper!$A$2:$A$122,J1761,FALSE)*POISSON(Helper!$B$2:$B$122,K1761,FALSE)*Helper!$D$2:$D$122))</f>
        <v/>
      </c>
      <c r="S1761" s="31">
        <f>IF(Q1761="","",1-Q1761-R1761)</f>
        <v/>
      </c>
      <c r="T1761" s="33">
        <f>IF(Q1761="","",3*Q1761+R1761)</f>
        <v/>
      </c>
      <c r="U1761" s="33">
        <f>IF(Q1761="","",3*S1761+R1761)</f>
        <v/>
      </c>
      <c r="V1761" s="24">
        <f>IF(OR(H1761="",I1761=""),"",IF(H1761&gt;I1761,3,IF(H1761=I1761,1,0)))</f>
        <v/>
      </c>
      <c r="W1761" s="24">
        <f>IF(OR(H1761="",I1761=""),"",IF(I1761&gt;H1761,3,IF(H1761=I1761,1,0)))</f>
        <v/>
      </c>
      <c r="X1761" s="24">
        <f>IF(OR(H1761="",I1761=""),0,1)</f>
        <v/>
      </c>
      <c r="Y1761" s="24" t="n"/>
    </row>
    <row r="1762">
      <c r="A1762" s="24" t="inlineStr">
        <is>
          <t>E3-Barnet-Grimsby</t>
        </is>
      </c>
      <c r="B1762" s="24" t="inlineStr">
        <is>
          <t>E3</t>
        </is>
      </c>
      <c r="C1762" s="24" t="inlineStr">
        <is>
          <t>League Two</t>
        </is>
      </c>
      <c r="D1762" s="24" t="n">
        <v>24</v>
      </c>
      <c r="E1762" s="29" t="n">
        <v>46396.52083333334</v>
      </c>
      <c r="F1762" s="24" t="inlineStr">
        <is>
          <t>Barnet</t>
        </is>
      </c>
      <c r="G1762" s="24" t="inlineStr">
        <is>
          <t>Grimsby</t>
        </is>
      </c>
      <c r="H1762" s="37" t="n"/>
      <c r="I1762" s="37" t="n"/>
      <c r="J1762" s="37" t="n"/>
      <c r="K1762" s="37" t="n"/>
      <c r="L1762" s="31" t="n">
        <v>0.4163478380939671</v>
      </c>
      <c r="M1762" s="31" t="n">
        <v>0.284831263412143</v>
      </c>
      <c r="N1762" s="31" t="n">
        <v>0.2988208984938898</v>
      </c>
      <c r="O1762" s="33">
        <f>3*L1762+M1762</f>
        <v/>
      </c>
      <c r="P1762" s="33">
        <f>3*N1762+M1762</f>
        <v/>
      </c>
      <c r="Q1762" s="31">
        <f>IF(OR(J1762="",K1762=""),"",SUMPRODUCT(POISSON(Helper!$A$2:$A$122,J1762,FALSE)*POISSON(Helper!$B$2:$B$122,K1762,FALSE)*Helper!$C$2:$C$122))</f>
        <v/>
      </c>
      <c r="R1762" s="31">
        <f>IF(OR(J1762="",K1762=""),"",SUMPRODUCT(POISSON(Helper!$A$2:$A$122,J1762,FALSE)*POISSON(Helper!$B$2:$B$122,K1762,FALSE)*Helper!$D$2:$D$122))</f>
        <v/>
      </c>
      <c r="S1762" s="31">
        <f>IF(Q1762="","",1-Q1762-R1762)</f>
        <v/>
      </c>
      <c r="T1762" s="33">
        <f>IF(Q1762="","",3*Q1762+R1762)</f>
        <v/>
      </c>
      <c r="U1762" s="33">
        <f>IF(Q1762="","",3*S1762+R1762)</f>
        <v/>
      </c>
      <c r="V1762" s="24">
        <f>IF(OR(H1762="",I1762=""),"",IF(H1762&gt;I1762,3,IF(H1762=I1762,1,0)))</f>
        <v/>
      </c>
      <c r="W1762" s="24">
        <f>IF(OR(H1762="",I1762=""),"",IF(I1762&gt;H1762,3,IF(H1762=I1762,1,0)))</f>
        <v/>
      </c>
      <c r="X1762" s="24">
        <f>IF(OR(H1762="",I1762=""),0,1)</f>
        <v/>
      </c>
      <c r="Y1762" s="24" t="n"/>
    </row>
    <row r="1763">
      <c r="A1763" s="24" t="inlineStr">
        <is>
          <t>E3-Chesterf-Accringt</t>
        </is>
      </c>
      <c r="B1763" s="24" t="inlineStr">
        <is>
          <t>E3</t>
        </is>
      </c>
      <c r="C1763" s="24" t="inlineStr">
        <is>
          <t>League Two</t>
        </is>
      </c>
      <c r="D1763" s="24" t="n">
        <v>24</v>
      </c>
      <c r="E1763" s="29" t="n">
        <v>46396.52083333334</v>
      </c>
      <c r="F1763" s="24" t="inlineStr">
        <is>
          <t>Chesterfield</t>
        </is>
      </c>
      <c r="G1763" s="24" t="inlineStr">
        <is>
          <t>Accrington</t>
        </is>
      </c>
      <c r="H1763" s="37" t="n"/>
      <c r="I1763" s="37" t="n"/>
      <c r="J1763" s="37" t="n"/>
      <c r="K1763" s="37" t="n"/>
      <c r="L1763" s="31" t="n">
        <v>0.512944686043439</v>
      </c>
      <c r="M1763" s="31" t="n">
        <v>0.2665855411950412</v>
      </c>
      <c r="N1763" s="31" t="n">
        <v>0.2204697727615197</v>
      </c>
      <c r="O1763" s="33">
        <f>3*L1763+M1763</f>
        <v/>
      </c>
      <c r="P1763" s="33">
        <f>3*N1763+M1763</f>
        <v/>
      </c>
      <c r="Q1763" s="31">
        <f>IF(OR(J1763="",K1763=""),"",SUMPRODUCT(POISSON(Helper!$A$2:$A$122,J1763,FALSE)*POISSON(Helper!$B$2:$B$122,K1763,FALSE)*Helper!$C$2:$C$122))</f>
        <v/>
      </c>
      <c r="R1763" s="31">
        <f>IF(OR(J1763="",K1763=""),"",SUMPRODUCT(POISSON(Helper!$A$2:$A$122,J1763,FALSE)*POISSON(Helper!$B$2:$B$122,K1763,FALSE)*Helper!$D$2:$D$122))</f>
        <v/>
      </c>
      <c r="S1763" s="31">
        <f>IF(Q1763="","",1-Q1763-R1763)</f>
        <v/>
      </c>
      <c r="T1763" s="33">
        <f>IF(Q1763="","",3*Q1763+R1763)</f>
        <v/>
      </c>
      <c r="U1763" s="33">
        <f>IF(Q1763="","",3*S1763+R1763)</f>
        <v/>
      </c>
      <c r="V1763" s="24">
        <f>IF(OR(H1763="",I1763=""),"",IF(H1763&gt;I1763,3,IF(H1763=I1763,1,0)))</f>
        <v/>
      </c>
      <c r="W1763" s="24">
        <f>IF(OR(H1763="",I1763=""),"",IF(I1763&gt;H1763,3,IF(H1763=I1763,1,0)))</f>
        <v/>
      </c>
      <c r="X1763" s="24">
        <f>IF(OR(H1763="",I1763=""),0,1)</f>
        <v/>
      </c>
      <c r="Y1763" s="24" t="n"/>
    </row>
    <row r="1764">
      <c r="A1764" s="24" t="inlineStr">
        <is>
          <t>E3-Shrewsbu-Walsall</t>
        </is>
      </c>
      <c r="B1764" s="24" t="inlineStr">
        <is>
          <t>E3</t>
        </is>
      </c>
      <c r="C1764" s="24" t="inlineStr">
        <is>
          <t>League Two</t>
        </is>
      </c>
      <c r="D1764" s="24" t="n">
        <v>24</v>
      </c>
      <c r="E1764" s="29" t="n">
        <v>46396.52083333334</v>
      </c>
      <c r="F1764" s="24" t="inlineStr">
        <is>
          <t>Shrewsbury</t>
        </is>
      </c>
      <c r="G1764" s="24" t="inlineStr">
        <is>
          <t>Walsall</t>
        </is>
      </c>
      <c r="H1764" s="37" t="n"/>
      <c r="I1764" s="37" t="n"/>
      <c r="J1764" s="37" t="n"/>
      <c r="K1764" s="37" t="n"/>
      <c r="L1764" s="31" t="n">
        <v>0.363735073969482</v>
      </c>
      <c r="M1764" s="31" t="n">
        <v>0.2882588927478246</v>
      </c>
      <c r="N1764" s="31" t="n">
        <v>0.3480060332826934</v>
      </c>
      <c r="O1764" s="33">
        <f>3*L1764+M1764</f>
        <v/>
      </c>
      <c r="P1764" s="33">
        <f>3*N1764+M1764</f>
        <v/>
      </c>
      <c r="Q1764" s="31">
        <f>IF(OR(J1764="",K1764=""),"",SUMPRODUCT(POISSON(Helper!$A$2:$A$122,J1764,FALSE)*POISSON(Helper!$B$2:$B$122,K1764,FALSE)*Helper!$C$2:$C$122))</f>
        <v/>
      </c>
      <c r="R1764" s="31">
        <f>IF(OR(J1764="",K1764=""),"",SUMPRODUCT(POISSON(Helper!$A$2:$A$122,J1764,FALSE)*POISSON(Helper!$B$2:$B$122,K1764,FALSE)*Helper!$D$2:$D$122))</f>
        <v/>
      </c>
      <c r="S1764" s="31">
        <f>IF(Q1764="","",1-Q1764-R1764)</f>
        <v/>
      </c>
      <c r="T1764" s="33">
        <f>IF(Q1764="","",3*Q1764+R1764)</f>
        <v/>
      </c>
      <c r="U1764" s="33">
        <f>IF(Q1764="","",3*S1764+R1764)</f>
        <v/>
      </c>
      <c r="V1764" s="24">
        <f>IF(OR(H1764="",I1764=""),"",IF(H1764&gt;I1764,3,IF(H1764=I1764,1,0)))</f>
        <v/>
      </c>
      <c r="W1764" s="24">
        <f>IF(OR(H1764="",I1764=""),"",IF(I1764&gt;H1764,3,IF(H1764=I1764,1,0)))</f>
        <v/>
      </c>
      <c r="X1764" s="24">
        <f>IF(OR(H1764="",I1764=""),0,1)</f>
        <v/>
      </c>
      <c r="Y1764" s="24" t="n"/>
    </row>
    <row r="1765">
      <c r="A1765" s="24" t="inlineStr">
        <is>
          <t>E3-BristolR-Rochdale</t>
        </is>
      </c>
      <c r="B1765" s="24" t="inlineStr">
        <is>
          <t>E3</t>
        </is>
      </c>
      <c r="C1765" s="24" t="inlineStr">
        <is>
          <t>League Two</t>
        </is>
      </c>
      <c r="D1765" s="24" t="n">
        <v>24</v>
      </c>
      <c r="E1765" s="29" t="n">
        <v>46396.625</v>
      </c>
      <c r="F1765" s="24" t="inlineStr">
        <is>
          <t>Bristol Rovers</t>
        </is>
      </c>
      <c r="G1765" s="24" t="inlineStr">
        <is>
          <t>Rochdale</t>
        </is>
      </c>
      <c r="H1765" s="37" t="n"/>
      <c r="I1765" s="37" t="n"/>
      <c r="J1765" s="37" t="n"/>
      <c r="K1765" s="37" t="n"/>
      <c r="L1765" s="31" t="n">
        <v>0.4848710261016058</v>
      </c>
      <c r="M1765" s="31" t="n">
        <v>0.2733387197775506</v>
      </c>
      <c r="N1765" s="31" t="n">
        <v>0.2417902541208436</v>
      </c>
      <c r="O1765" s="33">
        <f>3*L1765+M1765</f>
        <v/>
      </c>
      <c r="P1765" s="33">
        <f>3*N1765+M1765</f>
        <v/>
      </c>
      <c r="Q1765" s="31">
        <f>IF(OR(J1765="",K1765=""),"",SUMPRODUCT(POISSON(Helper!$A$2:$A$122,J1765,FALSE)*POISSON(Helper!$B$2:$B$122,K1765,FALSE)*Helper!$C$2:$C$122))</f>
        <v/>
      </c>
      <c r="R1765" s="31">
        <f>IF(OR(J1765="",K1765=""),"",SUMPRODUCT(POISSON(Helper!$A$2:$A$122,J1765,FALSE)*POISSON(Helper!$B$2:$B$122,K1765,FALSE)*Helper!$D$2:$D$122))</f>
        <v/>
      </c>
      <c r="S1765" s="31">
        <f>IF(Q1765="","",1-Q1765-R1765)</f>
        <v/>
      </c>
      <c r="T1765" s="33">
        <f>IF(Q1765="","",3*Q1765+R1765)</f>
        <v/>
      </c>
      <c r="U1765" s="33">
        <f>IF(Q1765="","",3*S1765+R1765)</f>
        <v/>
      </c>
      <c r="V1765" s="24">
        <f>IF(OR(H1765="",I1765=""),"",IF(H1765&gt;I1765,3,IF(H1765=I1765,1,0)))</f>
        <v/>
      </c>
      <c r="W1765" s="24">
        <f>IF(OR(H1765="",I1765=""),"",IF(I1765&gt;H1765,3,IF(H1765=I1765,1,0)))</f>
        <v/>
      </c>
      <c r="X1765" s="24">
        <f>IF(OR(H1765="",I1765=""),0,1)</f>
        <v/>
      </c>
      <c r="Y1765" s="24" t="n"/>
    </row>
    <row r="1766">
      <c r="A1766" s="24" t="inlineStr">
        <is>
          <t>E3-Cheltenh-Gillingh</t>
        </is>
      </c>
      <c r="B1766" s="24" t="inlineStr">
        <is>
          <t>E3</t>
        </is>
      </c>
      <c r="C1766" s="24" t="inlineStr">
        <is>
          <t>League Two</t>
        </is>
      </c>
      <c r="D1766" s="24" t="n">
        <v>24</v>
      </c>
      <c r="E1766" s="29" t="n">
        <v>46396.625</v>
      </c>
      <c r="F1766" s="24" t="inlineStr">
        <is>
          <t>Cheltenham</t>
        </is>
      </c>
      <c r="G1766" s="24" t="inlineStr">
        <is>
          <t>Gillingham</t>
        </is>
      </c>
      <c r="H1766" s="37" t="n"/>
      <c r="I1766" s="37" t="n"/>
      <c r="J1766" s="37" t="n"/>
      <c r="K1766" s="37" t="n"/>
      <c r="L1766" s="31" t="n">
        <v>0.3446854133940075</v>
      </c>
      <c r="M1766" s="31" t="n">
        <v>0.2881942925807214</v>
      </c>
      <c r="N1766" s="31" t="n">
        <v>0.3671202940252711</v>
      </c>
      <c r="O1766" s="33">
        <f>3*L1766+M1766</f>
        <v/>
      </c>
      <c r="P1766" s="33">
        <f>3*N1766+M1766</f>
        <v/>
      </c>
      <c r="Q1766" s="31">
        <f>IF(OR(J1766="",K1766=""),"",SUMPRODUCT(POISSON(Helper!$A$2:$A$122,J1766,FALSE)*POISSON(Helper!$B$2:$B$122,K1766,FALSE)*Helper!$C$2:$C$122))</f>
        <v/>
      </c>
      <c r="R1766" s="31">
        <f>IF(OR(J1766="",K1766=""),"",SUMPRODUCT(POISSON(Helper!$A$2:$A$122,J1766,FALSE)*POISSON(Helper!$B$2:$B$122,K1766,FALSE)*Helper!$D$2:$D$122))</f>
        <v/>
      </c>
      <c r="S1766" s="31">
        <f>IF(Q1766="","",1-Q1766-R1766)</f>
        <v/>
      </c>
      <c r="T1766" s="33">
        <f>IF(Q1766="","",3*Q1766+R1766)</f>
        <v/>
      </c>
      <c r="U1766" s="33">
        <f>IF(Q1766="","",3*S1766+R1766)</f>
        <v/>
      </c>
      <c r="V1766" s="24">
        <f>IF(OR(H1766="",I1766=""),"",IF(H1766&gt;I1766,3,IF(H1766=I1766,1,0)))</f>
        <v/>
      </c>
      <c r="W1766" s="24">
        <f>IF(OR(H1766="",I1766=""),"",IF(I1766&gt;H1766,3,IF(H1766=I1766,1,0)))</f>
        <v/>
      </c>
      <c r="X1766" s="24">
        <f>IF(OR(H1766="",I1766=""),0,1)</f>
        <v/>
      </c>
      <c r="Y1766" s="24" t="n"/>
    </row>
    <row r="1767">
      <c r="A1767" s="24" t="inlineStr">
        <is>
          <t>E3-Crawley-York</t>
        </is>
      </c>
      <c r="B1767" s="24" t="inlineStr">
        <is>
          <t>E3</t>
        </is>
      </c>
      <c r="C1767" s="24" t="inlineStr">
        <is>
          <t>League Two</t>
        </is>
      </c>
      <c r="D1767" s="24" t="n">
        <v>24</v>
      </c>
      <c r="E1767" s="29" t="n">
        <v>46396.625</v>
      </c>
      <c r="F1767" s="24" t="inlineStr">
        <is>
          <t>Crawley</t>
        </is>
      </c>
      <c r="G1767" s="24" t="inlineStr">
        <is>
          <t>York</t>
        </is>
      </c>
      <c r="H1767" s="37" t="n"/>
      <c r="I1767" s="37" t="n"/>
      <c r="J1767" s="37" t="n"/>
      <c r="K1767" s="37" t="n"/>
      <c r="L1767" s="31" t="n">
        <v>0.3356008583047765</v>
      </c>
      <c r="M1767" s="31" t="n">
        <v>0.2878990726947473</v>
      </c>
      <c r="N1767" s="31" t="n">
        <v>0.3765000690004762</v>
      </c>
      <c r="O1767" s="33">
        <f>3*L1767+M1767</f>
        <v/>
      </c>
      <c r="P1767" s="33">
        <f>3*N1767+M1767</f>
        <v/>
      </c>
      <c r="Q1767" s="31">
        <f>IF(OR(J1767="",K1767=""),"",SUMPRODUCT(POISSON(Helper!$A$2:$A$122,J1767,FALSE)*POISSON(Helper!$B$2:$B$122,K1767,FALSE)*Helper!$C$2:$C$122))</f>
        <v/>
      </c>
      <c r="R1767" s="31">
        <f>IF(OR(J1767="",K1767=""),"",SUMPRODUCT(POISSON(Helper!$A$2:$A$122,J1767,FALSE)*POISSON(Helper!$B$2:$B$122,K1767,FALSE)*Helper!$D$2:$D$122))</f>
        <v/>
      </c>
      <c r="S1767" s="31">
        <f>IF(Q1767="","",1-Q1767-R1767)</f>
        <v/>
      </c>
      <c r="T1767" s="33">
        <f>IF(Q1767="","",3*Q1767+R1767)</f>
        <v/>
      </c>
      <c r="U1767" s="33">
        <f>IF(Q1767="","",3*S1767+R1767)</f>
        <v/>
      </c>
      <c r="V1767" s="24">
        <f>IF(OR(H1767="",I1767=""),"",IF(H1767&gt;I1767,3,IF(H1767=I1767,1,0)))</f>
        <v/>
      </c>
      <c r="W1767" s="24">
        <f>IF(OR(H1767="",I1767=""),"",IF(I1767&gt;H1767,3,IF(H1767=I1767,1,0)))</f>
        <v/>
      </c>
      <c r="X1767" s="24">
        <f>IF(OR(H1767="",I1767=""),0,1)</f>
        <v/>
      </c>
      <c r="Y1767" s="24" t="n"/>
    </row>
    <row r="1768">
      <c r="A1768" s="24" t="inlineStr">
        <is>
          <t>E3-Exeter-Northamp</t>
        </is>
      </c>
      <c r="B1768" s="24" t="inlineStr">
        <is>
          <t>E3</t>
        </is>
      </c>
      <c r="C1768" s="24" t="inlineStr">
        <is>
          <t>League Two</t>
        </is>
      </c>
      <c r="D1768" s="24" t="n">
        <v>24</v>
      </c>
      <c r="E1768" s="29" t="n">
        <v>46396.625</v>
      </c>
      <c r="F1768" s="24" t="inlineStr">
        <is>
          <t>Exeter</t>
        </is>
      </c>
      <c r="G1768" s="24" t="inlineStr">
        <is>
          <t>Northampton</t>
        </is>
      </c>
      <c r="H1768" s="37" t="n"/>
      <c r="I1768" s="37" t="n"/>
      <c r="J1768" s="37" t="n"/>
      <c r="K1768" s="37" t="n"/>
      <c r="L1768" s="31" t="n">
        <v>0.3798894665326479</v>
      </c>
      <c r="M1768" s="31" t="n">
        <v>0.2877510287067847</v>
      </c>
      <c r="N1768" s="31" t="n">
        <v>0.3323595047605675</v>
      </c>
      <c r="O1768" s="33">
        <f>3*L1768+M1768</f>
        <v/>
      </c>
      <c r="P1768" s="33">
        <f>3*N1768+M1768</f>
        <v/>
      </c>
      <c r="Q1768" s="31">
        <f>IF(OR(J1768="",K1768=""),"",SUMPRODUCT(POISSON(Helper!$A$2:$A$122,J1768,FALSE)*POISSON(Helper!$B$2:$B$122,K1768,FALSE)*Helper!$C$2:$C$122))</f>
        <v/>
      </c>
      <c r="R1768" s="31">
        <f>IF(OR(J1768="",K1768=""),"",SUMPRODUCT(POISSON(Helper!$A$2:$A$122,J1768,FALSE)*POISSON(Helper!$B$2:$B$122,K1768,FALSE)*Helper!$D$2:$D$122))</f>
        <v/>
      </c>
      <c r="S1768" s="31">
        <f>IF(Q1768="","",1-Q1768-R1768)</f>
        <v/>
      </c>
      <c r="T1768" s="33">
        <f>IF(Q1768="","",3*Q1768+R1768)</f>
        <v/>
      </c>
      <c r="U1768" s="33">
        <f>IF(Q1768="","",3*S1768+R1768)</f>
        <v/>
      </c>
      <c r="V1768" s="24">
        <f>IF(OR(H1768="",I1768=""),"",IF(H1768&gt;I1768,3,IF(H1768=I1768,1,0)))</f>
        <v/>
      </c>
      <c r="W1768" s="24">
        <f>IF(OR(H1768="",I1768=""),"",IF(I1768&gt;H1768,3,IF(H1768=I1768,1,0)))</f>
        <v/>
      </c>
      <c r="X1768" s="24">
        <f>IF(OR(H1768="",I1768=""),0,1)</f>
        <v/>
      </c>
      <c r="Y1768" s="24" t="n"/>
    </row>
    <row r="1769">
      <c r="A1769" s="24" t="inlineStr">
        <is>
          <t>E3-Fleetwoo-Colchest</t>
        </is>
      </c>
      <c r="B1769" s="24" t="inlineStr">
        <is>
          <t>E3</t>
        </is>
      </c>
      <c r="C1769" s="24" t="inlineStr">
        <is>
          <t>League Two</t>
        </is>
      </c>
      <c r="D1769" s="24" t="n">
        <v>24</v>
      </c>
      <c r="E1769" s="29" t="n">
        <v>46396.625</v>
      </c>
      <c r="F1769" s="24" t="inlineStr">
        <is>
          <t>Fleetwood</t>
        </is>
      </c>
      <c r="G1769" s="24" t="inlineStr">
        <is>
          <t>Colchester</t>
        </is>
      </c>
      <c r="H1769" s="37" t="n"/>
      <c r="I1769" s="37" t="n"/>
      <c r="J1769" s="37" t="n"/>
      <c r="K1769" s="37" t="n"/>
      <c r="L1769" s="31" t="n">
        <v>0.373156350906349</v>
      </c>
      <c r="M1769" s="31" t="n">
        <v>0.2880237273158476</v>
      </c>
      <c r="N1769" s="31" t="n">
        <v>0.3388199217778034</v>
      </c>
      <c r="O1769" s="33">
        <f>3*L1769+M1769</f>
        <v/>
      </c>
      <c r="P1769" s="33">
        <f>3*N1769+M1769</f>
        <v/>
      </c>
      <c r="Q1769" s="31">
        <f>IF(OR(J1769="",K1769=""),"",SUMPRODUCT(POISSON(Helper!$A$2:$A$122,J1769,FALSE)*POISSON(Helper!$B$2:$B$122,K1769,FALSE)*Helper!$C$2:$C$122))</f>
        <v/>
      </c>
      <c r="R1769" s="31">
        <f>IF(OR(J1769="",K1769=""),"",SUMPRODUCT(POISSON(Helper!$A$2:$A$122,J1769,FALSE)*POISSON(Helper!$B$2:$B$122,K1769,FALSE)*Helper!$D$2:$D$122))</f>
        <v/>
      </c>
      <c r="S1769" s="31">
        <f>IF(Q1769="","",1-Q1769-R1769)</f>
        <v/>
      </c>
      <c r="T1769" s="33">
        <f>IF(Q1769="","",3*Q1769+R1769)</f>
        <v/>
      </c>
      <c r="U1769" s="33">
        <f>IF(Q1769="","",3*S1769+R1769)</f>
        <v/>
      </c>
      <c r="V1769" s="24">
        <f>IF(OR(H1769="",I1769=""),"",IF(H1769&gt;I1769,3,IF(H1769=I1769,1,0)))</f>
        <v/>
      </c>
      <c r="W1769" s="24">
        <f>IF(OR(H1769="",I1769=""),"",IF(I1769&gt;H1769,3,IF(H1769=I1769,1,0)))</f>
        <v/>
      </c>
      <c r="X1769" s="24">
        <f>IF(OR(H1769="",I1769=""),0,1)</f>
        <v/>
      </c>
      <c r="Y1769" s="24" t="n"/>
    </row>
    <row r="1770">
      <c r="A1770" s="24" t="inlineStr">
        <is>
          <t>E3-Oldham-Newport</t>
        </is>
      </c>
      <c r="B1770" s="24" t="inlineStr">
        <is>
          <t>E3</t>
        </is>
      </c>
      <c r="C1770" s="24" t="inlineStr">
        <is>
          <t>League Two</t>
        </is>
      </c>
      <c r="D1770" s="24" t="n">
        <v>24</v>
      </c>
      <c r="E1770" s="29" t="n">
        <v>46396.625</v>
      </c>
      <c r="F1770" s="24" t="inlineStr">
        <is>
          <t>Oldham</t>
        </is>
      </c>
      <c r="G1770" s="24" t="inlineStr">
        <is>
          <t>Newport</t>
        </is>
      </c>
      <c r="H1770" s="37" t="n"/>
      <c r="I1770" s="37" t="n"/>
      <c r="J1770" s="37" t="n"/>
      <c r="K1770" s="37" t="n"/>
      <c r="L1770" s="31" t="n">
        <v>0.5220361766938826</v>
      </c>
      <c r="M1770" s="31" t="n">
        <v>0.2641617403389596</v>
      </c>
      <c r="N1770" s="31" t="n">
        <v>0.2138020829671579</v>
      </c>
      <c r="O1770" s="33">
        <f>3*L1770+M1770</f>
        <v/>
      </c>
      <c r="P1770" s="33">
        <f>3*N1770+M1770</f>
        <v/>
      </c>
      <c r="Q1770" s="31">
        <f>IF(OR(J1770="",K1770=""),"",SUMPRODUCT(POISSON(Helper!$A$2:$A$122,J1770,FALSE)*POISSON(Helper!$B$2:$B$122,K1770,FALSE)*Helper!$C$2:$C$122))</f>
        <v/>
      </c>
      <c r="R1770" s="31">
        <f>IF(OR(J1770="",K1770=""),"",SUMPRODUCT(POISSON(Helper!$A$2:$A$122,J1770,FALSE)*POISSON(Helper!$B$2:$B$122,K1770,FALSE)*Helper!$D$2:$D$122))</f>
        <v/>
      </c>
      <c r="S1770" s="31">
        <f>IF(Q1770="","",1-Q1770-R1770)</f>
        <v/>
      </c>
      <c r="T1770" s="33">
        <f>IF(Q1770="","",3*Q1770+R1770)</f>
        <v/>
      </c>
      <c r="U1770" s="33">
        <f>IF(Q1770="","",3*S1770+R1770)</f>
        <v/>
      </c>
      <c r="V1770" s="24">
        <f>IF(OR(H1770="",I1770=""),"",IF(H1770&gt;I1770,3,IF(H1770=I1770,1,0)))</f>
        <v/>
      </c>
      <c r="W1770" s="24">
        <f>IF(OR(H1770="",I1770=""),"",IF(I1770&gt;H1770,3,IF(H1770=I1770,1,0)))</f>
        <v/>
      </c>
      <c r="X1770" s="24">
        <f>IF(OR(H1770="",I1770=""),0,1)</f>
        <v/>
      </c>
      <c r="Y1770" s="24" t="n"/>
    </row>
    <row r="1771">
      <c r="A1771" s="24" t="inlineStr">
        <is>
          <t>E3-Rotherha-PortVale</t>
        </is>
      </c>
      <c r="B1771" s="24" t="inlineStr">
        <is>
          <t>E3</t>
        </is>
      </c>
      <c r="C1771" s="24" t="inlineStr">
        <is>
          <t>League Two</t>
        </is>
      </c>
      <c r="D1771" s="24" t="n">
        <v>24</v>
      </c>
      <c r="E1771" s="29" t="n">
        <v>46396.625</v>
      </c>
      <c r="F1771" s="24" t="inlineStr">
        <is>
          <t>Rotherham</t>
        </is>
      </c>
      <c r="G1771" s="24" t="inlineStr">
        <is>
          <t>Port Vale</t>
        </is>
      </c>
      <c r="H1771" s="37" t="n"/>
      <c r="I1771" s="37" t="n"/>
      <c r="J1771" s="37" t="n"/>
      <c r="K1771" s="37" t="n"/>
      <c r="L1771" s="31" t="n">
        <v>0.3827924112228291</v>
      </c>
      <c r="M1771" s="31" t="n">
        <v>0.287607030924083</v>
      </c>
      <c r="N1771" s="31" t="n">
        <v>0.3296005578530878</v>
      </c>
      <c r="O1771" s="33">
        <f>3*L1771+M1771</f>
        <v/>
      </c>
      <c r="P1771" s="33">
        <f>3*N1771+M1771</f>
        <v/>
      </c>
      <c r="Q1771" s="31">
        <f>IF(OR(J1771="",K1771=""),"",SUMPRODUCT(POISSON(Helper!$A$2:$A$122,J1771,FALSE)*POISSON(Helper!$B$2:$B$122,K1771,FALSE)*Helper!$C$2:$C$122))</f>
        <v/>
      </c>
      <c r="R1771" s="31">
        <f>IF(OR(J1771="",K1771=""),"",SUMPRODUCT(POISSON(Helper!$A$2:$A$122,J1771,FALSE)*POISSON(Helper!$B$2:$B$122,K1771,FALSE)*Helper!$D$2:$D$122))</f>
        <v/>
      </c>
      <c r="S1771" s="31">
        <f>IF(Q1771="","",1-Q1771-R1771)</f>
        <v/>
      </c>
      <c r="T1771" s="33">
        <f>IF(Q1771="","",3*Q1771+R1771)</f>
        <v/>
      </c>
      <c r="U1771" s="33">
        <f>IF(Q1771="","",3*S1771+R1771)</f>
        <v/>
      </c>
      <c r="V1771" s="24">
        <f>IF(OR(H1771="",I1771=""),"",IF(H1771&gt;I1771,3,IF(H1771=I1771,1,0)))</f>
        <v/>
      </c>
      <c r="W1771" s="24">
        <f>IF(OR(H1771="",I1771=""),"",IF(I1771&gt;H1771,3,IF(H1771=I1771,1,0)))</f>
        <v/>
      </c>
      <c r="X1771" s="24">
        <f>IF(OR(H1771="",I1771=""),0,1)</f>
        <v/>
      </c>
      <c r="Y1771" s="24" t="n"/>
    </row>
    <row r="1772">
      <c r="A1772" s="24" t="inlineStr">
        <is>
          <t>E3-Salford-Crewe</t>
        </is>
      </c>
      <c r="B1772" s="24" t="inlineStr">
        <is>
          <t>E3</t>
        </is>
      </c>
      <c r="C1772" s="24" t="inlineStr">
        <is>
          <t>League Two</t>
        </is>
      </c>
      <c r="D1772" s="24" t="n">
        <v>24</v>
      </c>
      <c r="E1772" s="29" t="n">
        <v>46396.625</v>
      </c>
      <c r="F1772" s="24" t="inlineStr">
        <is>
          <t>Salford</t>
        </is>
      </c>
      <c r="G1772" s="24" t="inlineStr">
        <is>
          <t>Crewe</t>
        </is>
      </c>
      <c r="H1772" s="37" t="n"/>
      <c r="I1772" s="37" t="n"/>
      <c r="J1772" s="37" t="n"/>
      <c r="K1772" s="37" t="n"/>
      <c r="L1772" s="31" t="n">
        <v>0.5158168586352105</v>
      </c>
      <c r="M1772" s="31" t="n">
        <v>0.2658320933232351</v>
      </c>
      <c r="N1772" s="31" t="n">
        <v>0.2183510480415544</v>
      </c>
      <c r="O1772" s="33">
        <f>3*L1772+M1772</f>
        <v/>
      </c>
      <c r="P1772" s="33">
        <f>3*N1772+M1772</f>
        <v/>
      </c>
      <c r="Q1772" s="31">
        <f>IF(OR(J1772="",K1772=""),"",SUMPRODUCT(POISSON(Helper!$A$2:$A$122,J1772,FALSE)*POISSON(Helper!$B$2:$B$122,K1772,FALSE)*Helper!$C$2:$C$122))</f>
        <v/>
      </c>
      <c r="R1772" s="31">
        <f>IF(OR(J1772="",K1772=""),"",SUMPRODUCT(POISSON(Helper!$A$2:$A$122,J1772,FALSE)*POISSON(Helper!$B$2:$B$122,K1772,FALSE)*Helper!$D$2:$D$122))</f>
        <v/>
      </c>
      <c r="S1772" s="31">
        <f>IF(Q1772="","",1-Q1772-R1772)</f>
        <v/>
      </c>
      <c r="T1772" s="33">
        <f>IF(Q1772="","",3*Q1772+R1772)</f>
        <v/>
      </c>
      <c r="U1772" s="33">
        <f>IF(Q1772="","",3*S1772+R1772)</f>
        <v/>
      </c>
      <c r="V1772" s="24">
        <f>IF(OR(H1772="",I1772=""),"",IF(H1772&gt;I1772,3,IF(H1772=I1772,1,0)))</f>
        <v/>
      </c>
      <c r="W1772" s="24">
        <f>IF(OR(H1772="",I1772=""),"",IF(I1772&gt;H1772,3,IF(H1772=I1772,1,0)))</f>
        <v/>
      </c>
      <c r="X1772" s="24">
        <f>IF(OR(H1772="",I1772=""),0,1)</f>
        <v/>
      </c>
      <c r="Y1772" s="24" t="n"/>
    </row>
    <row r="1773">
      <c r="A1773" s="24" t="inlineStr">
        <is>
          <t>E3-Tranmere-Swindon</t>
        </is>
      </c>
      <c r="B1773" s="24" t="inlineStr">
        <is>
          <t>E3</t>
        </is>
      </c>
      <c r="C1773" s="24" t="inlineStr">
        <is>
          <t>League Two</t>
        </is>
      </c>
      <c r="D1773" s="24" t="n">
        <v>24</v>
      </c>
      <c r="E1773" s="29" t="n">
        <v>46396.625</v>
      </c>
      <c r="F1773" s="24" t="inlineStr">
        <is>
          <t>Tranmere</t>
        </is>
      </c>
      <c r="G1773" s="24" t="inlineStr">
        <is>
          <t>Swindon</t>
        </is>
      </c>
      <c r="H1773" s="37" t="n"/>
      <c r="I1773" s="37" t="n"/>
      <c r="J1773" s="37" t="n"/>
      <c r="K1773" s="37" t="n"/>
      <c r="L1773" s="31" t="n">
        <v>0.3652967923637565</v>
      </c>
      <c r="M1773" s="31" t="n">
        <v>0.2882318849963726</v>
      </c>
      <c r="N1773" s="31" t="n">
        <v>0.3464713226398709</v>
      </c>
      <c r="O1773" s="33">
        <f>3*L1773+M1773</f>
        <v/>
      </c>
      <c r="P1773" s="33">
        <f>3*N1773+M1773</f>
        <v/>
      </c>
      <c r="Q1773" s="31">
        <f>IF(OR(J1773="",K1773=""),"",SUMPRODUCT(POISSON(Helper!$A$2:$A$122,J1773,FALSE)*POISSON(Helper!$B$2:$B$122,K1773,FALSE)*Helper!$C$2:$C$122))</f>
        <v/>
      </c>
      <c r="R1773" s="31">
        <f>IF(OR(J1773="",K1773=""),"",SUMPRODUCT(POISSON(Helper!$A$2:$A$122,J1773,FALSE)*POISSON(Helper!$B$2:$B$122,K1773,FALSE)*Helper!$D$2:$D$122))</f>
        <v/>
      </c>
      <c r="S1773" s="31">
        <f>IF(Q1773="","",1-Q1773-R1773)</f>
        <v/>
      </c>
      <c r="T1773" s="33">
        <f>IF(Q1773="","",3*Q1773+R1773)</f>
        <v/>
      </c>
      <c r="U1773" s="33">
        <f>IF(Q1773="","",3*S1773+R1773)</f>
        <v/>
      </c>
      <c r="V1773" s="24">
        <f>IF(OR(H1773="",I1773=""),"",IF(H1773&gt;I1773,3,IF(H1773=I1773,1,0)))</f>
        <v/>
      </c>
      <c r="W1773" s="24">
        <f>IF(OR(H1773="",I1773=""),"",IF(I1773&gt;H1773,3,IF(H1773=I1773,1,0)))</f>
        <v/>
      </c>
      <c r="X1773" s="24">
        <f>IF(OR(H1773="",I1773=""),0,1)</f>
        <v/>
      </c>
      <c r="Y1773" s="24" t="n"/>
    </row>
    <row r="1774">
      <c r="A1774" s="24" t="inlineStr">
        <is>
          <t>E3-Barnet-Tranmere</t>
        </is>
      </c>
      <c r="B1774" s="24" t="inlineStr">
        <is>
          <t>E3</t>
        </is>
      </c>
      <c r="C1774" s="24" t="inlineStr">
        <is>
          <t>League Two</t>
        </is>
      </c>
      <c r="D1774" s="24" t="n">
        <v>25</v>
      </c>
      <c r="E1774" s="29" t="n">
        <v>46403.625</v>
      </c>
      <c r="F1774" s="24" t="inlineStr">
        <is>
          <t>Barnet</t>
        </is>
      </c>
      <c r="G1774" s="24" t="inlineStr">
        <is>
          <t>Tranmere</t>
        </is>
      </c>
      <c r="H1774" s="37" t="n"/>
      <c r="I1774" s="37" t="n"/>
      <c r="J1774" s="37" t="n"/>
      <c r="K1774" s="37" t="n"/>
      <c r="L1774" s="31" t="n">
        <v>0.4936713991908782</v>
      </c>
      <c r="M1774" s="31" t="n">
        <v>0.2713428334126082</v>
      </c>
      <c r="N1774" s="31" t="n">
        <v>0.2349857673965136</v>
      </c>
      <c r="O1774" s="33">
        <f>3*L1774+M1774</f>
        <v/>
      </c>
      <c r="P1774" s="33">
        <f>3*N1774+M1774</f>
        <v/>
      </c>
      <c r="Q1774" s="31">
        <f>IF(OR(J1774="",K1774=""),"",SUMPRODUCT(POISSON(Helper!$A$2:$A$122,J1774,FALSE)*POISSON(Helper!$B$2:$B$122,K1774,FALSE)*Helper!$C$2:$C$122))</f>
        <v/>
      </c>
      <c r="R1774" s="31">
        <f>IF(OR(J1774="",K1774=""),"",SUMPRODUCT(POISSON(Helper!$A$2:$A$122,J1774,FALSE)*POISSON(Helper!$B$2:$B$122,K1774,FALSE)*Helper!$D$2:$D$122))</f>
        <v/>
      </c>
      <c r="S1774" s="31">
        <f>IF(Q1774="","",1-Q1774-R1774)</f>
        <v/>
      </c>
      <c r="T1774" s="33">
        <f>IF(Q1774="","",3*Q1774+R1774)</f>
        <v/>
      </c>
      <c r="U1774" s="33">
        <f>IF(Q1774="","",3*S1774+R1774)</f>
        <v/>
      </c>
      <c r="V1774" s="24">
        <f>IF(OR(H1774="",I1774=""),"",IF(H1774&gt;I1774,3,IF(H1774=I1774,1,0)))</f>
        <v/>
      </c>
      <c r="W1774" s="24">
        <f>IF(OR(H1774="",I1774=""),"",IF(I1774&gt;H1774,3,IF(H1774=I1774,1,0)))</f>
        <v/>
      </c>
      <c r="X1774" s="24">
        <f>IF(OR(H1774="",I1774=""),0,1)</f>
        <v/>
      </c>
      <c r="Y1774" s="24" t="n"/>
    </row>
    <row r="1775">
      <c r="A1775" s="24" t="inlineStr">
        <is>
          <t>E3-BristolR-Shrewsbu</t>
        </is>
      </c>
      <c r="B1775" s="24" t="inlineStr">
        <is>
          <t>E3</t>
        </is>
      </c>
      <c r="C1775" s="24" t="inlineStr">
        <is>
          <t>League Two</t>
        </is>
      </c>
      <c r="D1775" s="24" t="n">
        <v>25</v>
      </c>
      <c r="E1775" s="29" t="n">
        <v>46403.625</v>
      </c>
      <c r="F1775" s="24" t="inlineStr">
        <is>
          <t>Bristol Rovers</t>
        </is>
      </c>
      <c r="G1775" s="24" t="inlineStr">
        <is>
          <t>Shrewsbury</t>
        </is>
      </c>
      <c r="H1775" s="37" t="n"/>
      <c r="I1775" s="37" t="n"/>
      <c r="J1775" s="37" t="n"/>
      <c r="K1775" s="37" t="n"/>
      <c r="L1775" s="31" t="n">
        <v>0.5076519152048034</v>
      </c>
      <c r="M1775" s="31" t="n">
        <v>0.2679440110030631</v>
      </c>
      <c r="N1775" s="31" t="n">
        <v>0.2244040737921335</v>
      </c>
      <c r="O1775" s="33">
        <f>3*L1775+M1775</f>
        <v/>
      </c>
      <c r="P1775" s="33">
        <f>3*N1775+M1775</f>
        <v/>
      </c>
      <c r="Q1775" s="31">
        <f>IF(OR(J1775="",K1775=""),"",SUMPRODUCT(POISSON(Helper!$A$2:$A$122,J1775,FALSE)*POISSON(Helper!$B$2:$B$122,K1775,FALSE)*Helper!$C$2:$C$122))</f>
        <v/>
      </c>
      <c r="R1775" s="31">
        <f>IF(OR(J1775="",K1775=""),"",SUMPRODUCT(POISSON(Helper!$A$2:$A$122,J1775,FALSE)*POISSON(Helper!$B$2:$B$122,K1775,FALSE)*Helper!$D$2:$D$122))</f>
        <v/>
      </c>
      <c r="S1775" s="31">
        <f>IF(Q1775="","",1-Q1775-R1775)</f>
        <v/>
      </c>
      <c r="T1775" s="33">
        <f>IF(Q1775="","",3*Q1775+R1775)</f>
        <v/>
      </c>
      <c r="U1775" s="33">
        <f>IF(Q1775="","",3*S1775+R1775)</f>
        <v/>
      </c>
      <c r="V1775" s="24">
        <f>IF(OR(H1775="",I1775=""),"",IF(H1775&gt;I1775,3,IF(H1775=I1775,1,0)))</f>
        <v/>
      </c>
      <c r="W1775" s="24">
        <f>IF(OR(H1775="",I1775=""),"",IF(I1775&gt;H1775,3,IF(H1775=I1775,1,0)))</f>
        <v/>
      </c>
      <c r="X1775" s="24">
        <f>IF(OR(H1775="",I1775=""),0,1)</f>
        <v/>
      </c>
      <c r="Y1775" s="24" t="n"/>
    </row>
    <row r="1776">
      <c r="A1776" s="24" t="inlineStr">
        <is>
          <t>E3-Cheltenh-Oldham</t>
        </is>
      </c>
      <c r="B1776" s="24" t="inlineStr">
        <is>
          <t>E3</t>
        </is>
      </c>
      <c r="C1776" s="24" t="inlineStr">
        <is>
          <t>League Two</t>
        </is>
      </c>
      <c r="D1776" s="24" t="n">
        <v>25</v>
      </c>
      <c r="E1776" s="29" t="n">
        <v>46403.625</v>
      </c>
      <c r="F1776" s="24" t="inlineStr">
        <is>
          <t>Cheltenham</t>
        </is>
      </c>
      <c r="G1776" s="24" t="inlineStr">
        <is>
          <t>Oldham</t>
        </is>
      </c>
      <c r="H1776" s="37" t="n"/>
      <c r="I1776" s="37" t="n"/>
      <c r="J1776" s="37" t="n"/>
      <c r="K1776" s="37" t="n"/>
      <c r="L1776" s="31" t="n">
        <v>0.3314821267508308</v>
      </c>
      <c r="M1776" s="31" t="n">
        <v>0.2877070374598412</v>
      </c>
      <c r="N1776" s="31" t="n">
        <v>0.380810835789328</v>
      </c>
      <c r="O1776" s="33">
        <f>3*L1776+M1776</f>
        <v/>
      </c>
      <c r="P1776" s="33">
        <f>3*N1776+M1776</f>
        <v/>
      </c>
      <c r="Q1776" s="31">
        <f>IF(OR(J1776="",K1776=""),"",SUMPRODUCT(POISSON(Helper!$A$2:$A$122,J1776,FALSE)*POISSON(Helper!$B$2:$B$122,K1776,FALSE)*Helper!$C$2:$C$122))</f>
        <v/>
      </c>
      <c r="R1776" s="31">
        <f>IF(OR(J1776="",K1776=""),"",SUMPRODUCT(POISSON(Helper!$A$2:$A$122,J1776,FALSE)*POISSON(Helper!$B$2:$B$122,K1776,FALSE)*Helper!$D$2:$D$122))</f>
        <v/>
      </c>
      <c r="S1776" s="31">
        <f>IF(Q1776="","",1-Q1776-R1776)</f>
        <v/>
      </c>
      <c r="T1776" s="33">
        <f>IF(Q1776="","",3*Q1776+R1776)</f>
        <v/>
      </c>
      <c r="U1776" s="33">
        <f>IF(Q1776="","",3*S1776+R1776)</f>
        <v/>
      </c>
      <c r="V1776" s="24">
        <f>IF(OR(H1776="",I1776=""),"",IF(H1776&gt;I1776,3,IF(H1776=I1776,1,0)))</f>
        <v/>
      </c>
      <c r="W1776" s="24">
        <f>IF(OR(H1776="",I1776=""),"",IF(I1776&gt;H1776,3,IF(H1776=I1776,1,0)))</f>
        <v/>
      </c>
      <c r="X1776" s="24">
        <f>IF(OR(H1776="",I1776=""),0,1)</f>
        <v/>
      </c>
      <c r="Y1776" s="24" t="n"/>
    </row>
    <row r="1777">
      <c r="A1777" s="24" t="inlineStr">
        <is>
          <t>E3-Chesterf-PortVale</t>
        </is>
      </c>
      <c r="B1777" s="24" t="inlineStr">
        <is>
          <t>E3</t>
        </is>
      </c>
      <c r="C1777" s="24" t="inlineStr">
        <is>
          <t>League Two</t>
        </is>
      </c>
      <c r="D1777" s="24" t="n">
        <v>25</v>
      </c>
      <c r="E1777" s="29" t="n">
        <v>46403.625</v>
      </c>
      <c r="F1777" s="24" t="inlineStr">
        <is>
          <t>Chesterfield</t>
        </is>
      </c>
      <c r="G1777" s="24" t="inlineStr">
        <is>
          <t>Port Vale</t>
        </is>
      </c>
      <c r="H1777" s="37" t="n"/>
      <c r="I1777" s="37" t="n"/>
      <c r="J1777" s="37" t="n"/>
      <c r="K1777" s="37" t="n"/>
      <c r="L1777" s="31" t="n">
        <v>0.4061934380803927</v>
      </c>
      <c r="M1777" s="31" t="n">
        <v>0.2858820979033344</v>
      </c>
      <c r="N1777" s="31" t="n">
        <v>0.307924464016273</v>
      </c>
      <c r="O1777" s="33">
        <f>3*L1777+M1777</f>
        <v/>
      </c>
      <c r="P1777" s="33">
        <f>3*N1777+M1777</f>
        <v/>
      </c>
      <c r="Q1777" s="31">
        <f>IF(OR(J1777="",K1777=""),"",SUMPRODUCT(POISSON(Helper!$A$2:$A$122,J1777,FALSE)*POISSON(Helper!$B$2:$B$122,K1777,FALSE)*Helper!$C$2:$C$122))</f>
        <v/>
      </c>
      <c r="R1777" s="31">
        <f>IF(OR(J1777="",K1777=""),"",SUMPRODUCT(POISSON(Helper!$A$2:$A$122,J1777,FALSE)*POISSON(Helper!$B$2:$B$122,K1777,FALSE)*Helper!$D$2:$D$122))</f>
        <v/>
      </c>
      <c r="S1777" s="31">
        <f>IF(Q1777="","",1-Q1777-R1777)</f>
        <v/>
      </c>
      <c r="T1777" s="33">
        <f>IF(Q1777="","",3*Q1777+R1777)</f>
        <v/>
      </c>
      <c r="U1777" s="33">
        <f>IF(Q1777="","",3*S1777+R1777)</f>
        <v/>
      </c>
      <c r="V1777" s="24">
        <f>IF(OR(H1777="",I1777=""),"",IF(H1777&gt;I1777,3,IF(H1777=I1777,1,0)))</f>
        <v/>
      </c>
      <c r="W1777" s="24">
        <f>IF(OR(H1777="",I1777=""),"",IF(I1777&gt;H1777,3,IF(H1777=I1777,1,0)))</f>
        <v/>
      </c>
      <c r="X1777" s="24">
        <f>IF(OR(H1777="",I1777=""),0,1)</f>
        <v/>
      </c>
      <c r="Y1777" s="24" t="n"/>
    </row>
    <row r="1778">
      <c r="A1778" s="24" t="inlineStr">
        <is>
          <t>E3-Crawley-Salford</t>
        </is>
      </c>
      <c r="B1778" s="24" t="inlineStr">
        <is>
          <t>E3</t>
        </is>
      </c>
      <c r="C1778" s="24" t="inlineStr">
        <is>
          <t>League Two</t>
        </is>
      </c>
      <c r="D1778" s="24" t="n">
        <v>25</v>
      </c>
      <c r="E1778" s="29" t="n">
        <v>46403.625</v>
      </c>
      <c r="F1778" s="24" t="inlineStr">
        <is>
          <t>Crawley</t>
        </is>
      </c>
      <c r="G1778" s="24" t="inlineStr">
        <is>
          <t>Salford</t>
        </is>
      </c>
      <c r="H1778" s="37" t="n"/>
      <c r="I1778" s="37" t="n"/>
      <c r="J1778" s="37" t="n"/>
      <c r="K1778" s="37" t="n"/>
      <c r="L1778" s="31" t="n">
        <v>0.2728039899158085</v>
      </c>
      <c r="M1778" s="31" t="n">
        <v>0.28068776890643</v>
      </c>
      <c r="N1778" s="31" t="n">
        <v>0.4465082411777615</v>
      </c>
      <c r="O1778" s="33">
        <f>3*L1778+M1778</f>
        <v/>
      </c>
      <c r="P1778" s="33">
        <f>3*N1778+M1778</f>
        <v/>
      </c>
      <c r="Q1778" s="31">
        <f>IF(OR(J1778="",K1778=""),"",SUMPRODUCT(POISSON(Helper!$A$2:$A$122,J1778,FALSE)*POISSON(Helper!$B$2:$B$122,K1778,FALSE)*Helper!$C$2:$C$122))</f>
        <v/>
      </c>
      <c r="R1778" s="31">
        <f>IF(OR(J1778="",K1778=""),"",SUMPRODUCT(POISSON(Helper!$A$2:$A$122,J1778,FALSE)*POISSON(Helper!$B$2:$B$122,K1778,FALSE)*Helper!$D$2:$D$122))</f>
        <v/>
      </c>
      <c r="S1778" s="31">
        <f>IF(Q1778="","",1-Q1778-R1778)</f>
        <v/>
      </c>
      <c r="T1778" s="33">
        <f>IF(Q1778="","",3*Q1778+R1778)</f>
        <v/>
      </c>
      <c r="U1778" s="33">
        <f>IF(Q1778="","",3*S1778+R1778)</f>
        <v/>
      </c>
      <c r="V1778" s="24">
        <f>IF(OR(H1778="",I1778=""),"",IF(H1778&gt;I1778,3,IF(H1778=I1778,1,0)))</f>
        <v/>
      </c>
      <c r="W1778" s="24">
        <f>IF(OR(H1778="",I1778=""),"",IF(I1778&gt;H1778,3,IF(H1778=I1778,1,0)))</f>
        <v/>
      </c>
      <c r="X1778" s="24">
        <f>IF(OR(H1778="",I1778=""),0,1)</f>
        <v/>
      </c>
      <c r="Y1778" s="24" t="n"/>
    </row>
    <row r="1779">
      <c r="A1779" s="24" t="inlineStr">
        <is>
          <t>E3-Exeter-Colchest</t>
        </is>
      </c>
      <c r="B1779" s="24" t="inlineStr">
        <is>
          <t>E3</t>
        </is>
      </c>
      <c r="C1779" s="24" t="inlineStr">
        <is>
          <t>League Two</t>
        </is>
      </c>
      <c r="D1779" s="24" t="n">
        <v>25</v>
      </c>
      <c r="E1779" s="29" t="n">
        <v>46403.625</v>
      </c>
      <c r="F1779" s="24" t="inlineStr">
        <is>
          <t>Exeter</t>
        </is>
      </c>
      <c r="G1779" s="24" t="inlineStr">
        <is>
          <t>Colchester</t>
        </is>
      </c>
      <c r="H1779" s="37" t="n"/>
      <c r="I1779" s="37" t="n"/>
      <c r="J1779" s="37" t="n"/>
      <c r="K1779" s="37" t="n"/>
      <c r="L1779" s="31" t="n">
        <v>0.3766881062704648</v>
      </c>
      <c r="M1779" s="31" t="n">
        <v>0.2878914296306953</v>
      </c>
      <c r="N1779" s="31" t="n">
        <v>0.3354204640988399</v>
      </c>
      <c r="O1779" s="33">
        <f>3*L1779+M1779</f>
        <v/>
      </c>
      <c r="P1779" s="33">
        <f>3*N1779+M1779</f>
        <v/>
      </c>
      <c r="Q1779" s="31">
        <f>IF(OR(J1779="",K1779=""),"",SUMPRODUCT(POISSON(Helper!$A$2:$A$122,J1779,FALSE)*POISSON(Helper!$B$2:$B$122,K1779,FALSE)*Helper!$C$2:$C$122))</f>
        <v/>
      </c>
      <c r="R1779" s="31">
        <f>IF(OR(J1779="",K1779=""),"",SUMPRODUCT(POISSON(Helper!$A$2:$A$122,J1779,FALSE)*POISSON(Helper!$B$2:$B$122,K1779,FALSE)*Helper!$D$2:$D$122))</f>
        <v/>
      </c>
      <c r="S1779" s="31">
        <f>IF(Q1779="","",1-Q1779-R1779)</f>
        <v/>
      </c>
      <c r="T1779" s="33">
        <f>IF(Q1779="","",3*Q1779+R1779)</f>
        <v/>
      </c>
      <c r="U1779" s="33">
        <f>IF(Q1779="","",3*S1779+R1779)</f>
        <v/>
      </c>
      <c r="V1779" s="24">
        <f>IF(OR(H1779="",I1779=""),"",IF(H1779&gt;I1779,3,IF(H1779=I1779,1,0)))</f>
        <v/>
      </c>
      <c r="W1779" s="24">
        <f>IF(OR(H1779="",I1779=""),"",IF(I1779&gt;H1779,3,IF(H1779=I1779,1,0)))</f>
        <v/>
      </c>
      <c r="X1779" s="24">
        <f>IF(OR(H1779="",I1779=""),0,1)</f>
        <v/>
      </c>
      <c r="Y1779" s="24" t="n"/>
    </row>
    <row r="1780">
      <c r="A1780" s="24" t="inlineStr">
        <is>
          <t>E3-Gillingh-Accringt</t>
        </is>
      </c>
      <c r="B1780" s="24" t="inlineStr">
        <is>
          <t>E3</t>
        </is>
      </c>
      <c r="C1780" s="24" t="inlineStr">
        <is>
          <t>League Two</t>
        </is>
      </c>
      <c r="D1780" s="24" t="n">
        <v>25</v>
      </c>
      <c r="E1780" s="29" t="n">
        <v>46403.625</v>
      </c>
      <c r="F1780" s="24" t="inlineStr">
        <is>
          <t>Gillingham</t>
        </is>
      </c>
      <c r="G1780" s="24" t="inlineStr">
        <is>
          <t>Accrington</t>
        </is>
      </c>
      <c r="H1780" s="37" t="n"/>
      <c r="I1780" s="37" t="n"/>
      <c r="J1780" s="37" t="n"/>
      <c r="K1780" s="37" t="n"/>
      <c r="L1780" s="31" t="n">
        <v>0.4795923723811976</v>
      </c>
      <c r="M1780" s="31" t="n">
        <v>0.2744816643683355</v>
      </c>
      <c r="N1780" s="31" t="n">
        <v>0.245925963250467</v>
      </c>
      <c r="O1780" s="33">
        <f>3*L1780+M1780</f>
        <v/>
      </c>
      <c r="P1780" s="33">
        <f>3*N1780+M1780</f>
        <v/>
      </c>
      <c r="Q1780" s="31">
        <f>IF(OR(J1780="",K1780=""),"",SUMPRODUCT(POISSON(Helper!$A$2:$A$122,J1780,FALSE)*POISSON(Helper!$B$2:$B$122,K1780,FALSE)*Helper!$C$2:$C$122))</f>
        <v/>
      </c>
      <c r="R1780" s="31">
        <f>IF(OR(J1780="",K1780=""),"",SUMPRODUCT(POISSON(Helper!$A$2:$A$122,J1780,FALSE)*POISSON(Helper!$B$2:$B$122,K1780,FALSE)*Helper!$D$2:$D$122))</f>
        <v/>
      </c>
      <c r="S1780" s="31">
        <f>IF(Q1780="","",1-Q1780-R1780)</f>
        <v/>
      </c>
      <c r="T1780" s="33">
        <f>IF(Q1780="","",3*Q1780+R1780)</f>
        <v/>
      </c>
      <c r="U1780" s="33">
        <f>IF(Q1780="","",3*S1780+R1780)</f>
        <v/>
      </c>
      <c r="V1780" s="24">
        <f>IF(OR(H1780="",I1780=""),"",IF(H1780&gt;I1780,3,IF(H1780=I1780,1,0)))</f>
        <v/>
      </c>
      <c r="W1780" s="24">
        <f>IF(OR(H1780="",I1780=""),"",IF(I1780&gt;H1780,3,IF(H1780=I1780,1,0)))</f>
        <v/>
      </c>
      <c r="X1780" s="24">
        <f>IF(OR(H1780="",I1780=""),0,1)</f>
        <v/>
      </c>
      <c r="Y1780" s="24" t="n"/>
    </row>
    <row r="1781">
      <c r="A1781" s="24" t="inlineStr">
        <is>
          <t>E3-Northamp-Grimsby</t>
        </is>
      </c>
      <c r="B1781" s="24" t="inlineStr">
        <is>
          <t>E3</t>
        </is>
      </c>
      <c r="C1781" s="24" t="inlineStr">
        <is>
          <t>League Two</t>
        </is>
      </c>
      <c r="D1781" s="24" t="n">
        <v>25</v>
      </c>
      <c r="E1781" s="29" t="n">
        <v>46403.625</v>
      </c>
      <c r="F1781" s="24" t="inlineStr">
        <is>
          <t>Northampton</t>
        </is>
      </c>
      <c r="G1781" s="24" t="inlineStr">
        <is>
          <t>Grimsby</t>
        </is>
      </c>
      <c r="H1781" s="37" t="n"/>
      <c r="I1781" s="37" t="n"/>
      <c r="J1781" s="37" t="n"/>
      <c r="K1781" s="37" t="n"/>
      <c r="L1781" s="31" t="n">
        <v>0.3672441405536567</v>
      </c>
      <c r="M1781" s="31" t="n">
        <v>0.2881915035713295</v>
      </c>
      <c r="N1781" s="31" t="n">
        <v>0.3445643558750138</v>
      </c>
      <c r="O1781" s="33">
        <f>3*L1781+M1781</f>
        <v/>
      </c>
      <c r="P1781" s="33">
        <f>3*N1781+M1781</f>
        <v/>
      </c>
      <c r="Q1781" s="31">
        <f>IF(OR(J1781="",K1781=""),"",SUMPRODUCT(POISSON(Helper!$A$2:$A$122,J1781,FALSE)*POISSON(Helper!$B$2:$B$122,K1781,FALSE)*Helper!$C$2:$C$122))</f>
        <v/>
      </c>
      <c r="R1781" s="31">
        <f>IF(OR(J1781="",K1781=""),"",SUMPRODUCT(POISSON(Helper!$A$2:$A$122,J1781,FALSE)*POISSON(Helper!$B$2:$B$122,K1781,FALSE)*Helper!$D$2:$D$122))</f>
        <v/>
      </c>
      <c r="S1781" s="31">
        <f>IF(Q1781="","",1-Q1781-R1781)</f>
        <v/>
      </c>
      <c r="T1781" s="33">
        <f>IF(Q1781="","",3*Q1781+R1781)</f>
        <v/>
      </c>
      <c r="U1781" s="33">
        <f>IF(Q1781="","",3*S1781+R1781)</f>
        <v/>
      </c>
      <c r="V1781" s="24">
        <f>IF(OR(H1781="",I1781=""),"",IF(H1781&gt;I1781,3,IF(H1781=I1781,1,0)))</f>
        <v/>
      </c>
      <c r="W1781" s="24">
        <f>IF(OR(H1781="",I1781=""),"",IF(I1781&gt;H1781,3,IF(H1781=I1781,1,0)))</f>
        <v/>
      </c>
      <c r="X1781" s="24">
        <f>IF(OR(H1781="",I1781=""),0,1)</f>
        <v/>
      </c>
      <c r="Y1781" s="24" t="n"/>
    </row>
    <row r="1782">
      <c r="A1782" s="24" t="inlineStr">
        <is>
          <t>E3-Rochdale-Crewe</t>
        </is>
      </c>
      <c r="B1782" s="24" t="inlineStr">
        <is>
          <t>E3</t>
        </is>
      </c>
      <c r="C1782" s="24" t="inlineStr">
        <is>
          <t>League Two</t>
        </is>
      </c>
      <c r="D1782" s="24" t="n">
        <v>25</v>
      </c>
      <c r="E1782" s="29" t="n">
        <v>46403.625</v>
      </c>
      <c r="F1782" s="24" t="inlineStr">
        <is>
          <t>Rochdale</t>
        </is>
      </c>
      <c r="G1782" s="24" t="inlineStr">
        <is>
          <t>Crewe</t>
        </is>
      </c>
      <c r="H1782" s="37" t="n"/>
      <c r="I1782" s="37" t="n"/>
      <c r="J1782" s="37" t="n"/>
      <c r="K1782" s="37" t="n"/>
      <c r="L1782" s="31" t="n">
        <v>0.3966966796839478</v>
      </c>
      <c r="M1782" s="31" t="n">
        <v>0.2867013143759504</v>
      </c>
      <c r="N1782" s="31" t="n">
        <v>0.3166020059401018</v>
      </c>
      <c r="O1782" s="33">
        <f>3*L1782+M1782</f>
        <v/>
      </c>
      <c r="P1782" s="33">
        <f>3*N1782+M1782</f>
        <v/>
      </c>
      <c r="Q1782" s="31">
        <f>IF(OR(J1782="",K1782=""),"",SUMPRODUCT(POISSON(Helper!$A$2:$A$122,J1782,FALSE)*POISSON(Helper!$B$2:$B$122,K1782,FALSE)*Helper!$C$2:$C$122))</f>
        <v/>
      </c>
      <c r="R1782" s="31">
        <f>IF(OR(J1782="",K1782=""),"",SUMPRODUCT(POISSON(Helper!$A$2:$A$122,J1782,FALSE)*POISSON(Helper!$B$2:$B$122,K1782,FALSE)*Helper!$D$2:$D$122))</f>
        <v/>
      </c>
      <c r="S1782" s="31">
        <f>IF(Q1782="","",1-Q1782-R1782)</f>
        <v/>
      </c>
      <c r="T1782" s="33">
        <f>IF(Q1782="","",3*Q1782+R1782)</f>
        <v/>
      </c>
      <c r="U1782" s="33">
        <f>IF(Q1782="","",3*S1782+R1782)</f>
        <v/>
      </c>
      <c r="V1782" s="24">
        <f>IF(OR(H1782="",I1782=""),"",IF(H1782&gt;I1782,3,IF(H1782=I1782,1,0)))</f>
        <v/>
      </c>
      <c r="W1782" s="24">
        <f>IF(OR(H1782="",I1782=""),"",IF(I1782&gt;H1782,3,IF(H1782=I1782,1,0)))</f>
        <v/>
      </c>
      <c r="X1782" s="24">
        <f>IF(OR(H1782="",I1782=""),0,1)</f>
        <v/>
      </c>
      <c r="Y1782" s="24" t="n"/>
    </row>
    <row r="1783">
      <c r="A1783" s="24" t="inlineStr">
        <is>
          <t>E3-Rotherha-Fleetwoo</t>
        </is>
      </c>
      <c r="B1783" s="24" t="inlineStr">
        <is>
          <t>E3</t>
        </is>
      </c>
      <c r="C1783" s="24" t="inlineStr">
        <is>
          <t>League Two</t>
        </is>
      </c>
      <c r="D1783" s="24" t="n">
        <v>25</v>
      </c>
      <c r="E1783" s="29" t="n">
        <v>46403.625</v>
      </c>
      <c r="F1783" s="24" t="inlineStr">
        <is>
          <t>Rotherham</t>
        </is>
      </c>
      <c r="G1783" s="24" t="inlineStr">
        <is>
          <t>Fleetwood</t>
        </is>
      </c>
      <c r="H1783" s="37" t="n"/>
      <c r="I1783" s="37" t="n"/>
      <c r="J1783" s="37" t="n"/>
      <c r="K1783" s="37" t="n"/>
      <c r="L1783" s="31" t="n">
        <v>0.4570614955252338</v>
      </c>
      <c r="M1783" s="31" t="n">
        <v>0.278891090648428</v>
      </c>
      <c r="N1783" s="31" t="n">
        <v>0.2640474138263382</v>
      </c>
      <c r="O1783" s="33">
        <f>3*L1783+M1783</f>
        <v/>
      </c>
      <c r="P1783" s="33">
        <f>3*N1783+M1783</f>
        <v/>
      </c>
      <c r="Q1783" s="31">
        <f>IF(OR(J1783="",K1783=""),"",SUMPRODUCT(POISSON(Helper!$A$2:$A$122,J1783,FALSE)*POISSON(Helper!$B$2:$B$122,K1783,FALSE)*Helper!$C$2:$C$122))</f>
        <v/>
      </c>
      <c r="R1783" s="31">
        <f>IF(OR(J1783="",K1783=""),"",SUMPRODUCT(POISSON(Helper!$A$2:$A$122,J1783,FALSE)*POISSON(Helper!$B$2:$B$122,K1783,FALSE)*Helper!$D$2:$D$122))</f>
        <v/>
      </c>
      <c r="S1783" s="31">
        <f>IF(Q1783="","",1-Q1783-R1783)</f>
        <v/>
      </c>
      <c r="T1783" s="33">
        <f>IF(Q1783="","",3*Q1783+R1783)</f>
        <v/>
      </c>
      <c r="U1783" s="33">
        <f>IF(Q1783="","",3*S1783+R1783)</f>
        <v/>
      </c>
      <c r="V1783" s="24">
        <f>IF(OR(H1783="",I1783=""),"",IF(H1783&gt;I1783,3,IF(H1783=I1783,1,0)))</f>
        <v/>
      </c>
      <c r="W1783" s="24">
        <f>IF(OR(H1783="",I1783=""),"",IF(I1783&gt;H1783,3,IF(H1783=I1783,1,0)))</f>
        <v/>
      </c>
      <c r="X1783" s="24">
        <f>IF(OR(H1783="",I1783=""),0,1)</f>
        <v/>
      </c>
      <c r="Y1783" s="24" t="n"/>
    </row>
    <row r="1784">
      <c r="A1784" s="24" t="inlineStr">
        <is>
          <t>E3-Walsall-Swindon</t>
        </is>
      </c>
      <c r="B1784" s="24" t="inlineStr">
        <is>
          <t>E3</t>
        </is>
      </c>
      <c r="C1784" s="24" t="inlineStr">
        <is>
          <t>League Two</t>
        </is>
      </c>
      <c r="D1784" s="24" t="n">
        <v>25</v>
      </c>
      <c r="E1784" s="29" t="n">
        <v>46403.625</v>
      </c>
      <c r="F1784" s="24" t="inlineStr">
        <is>
          <t>Walsall</t>
        </is>
      </c>
      <c r="G1784" s="24" t="inlineStr">
        <is>
          <t>Swindon</t>
        </is>
      </c>
      <c r="H1784" s="37" t="n"/>
      <c r="I1784" s="37" t="n"/>
      <c r="J1784" s="37" t="n"/>
      <c r="K1784" s="37" t="n"/>
      <c r="L1784" s="31" t="n">
        <v>0.4063368044883172</v>
      </c>
      <c r="M1784" s="31" t="n">
        <v>0.2858685089761143</v>
      </c>
      <c r="N1784" s="31" t="n">
        <v>0.3077946865355686</v>
      </c>
      <c r="O1784" s="33">
        <f>3*L1784+M1784</f>
        <v/>
      </c>
      <c r="P1784" s="33">
        <f>3*N1784+M1784</f>
        <v/>
      </c>
      <c r="Q1784" s="31">
        <f>IF(OR(J1784="",K1784=""),"",SUMPRODUCT(POISSON(Helper!$A$2:$A$122,J1784,FALSE)*POISSON(Helper!$B$2:$B$122,K1784,FALSE)*Helper!$C$2:$C$122))</f>
        <v/>
      </c>
      <c r="R1784" s="31">
        <f>IF(OR(J1784="",K1784=""),"",SUMPRODUCT(POISSON(Helper!$A$2:$A$122,J1784,FALSE)*POISSON(Helper!$B$2:$B$122,K1784,FALSE)*Helper!$D$2:$D$122))</f>
        <v/>
      </c>
      <c r="S1784" s="31">
        <f>IF(Q1784="","",1-Q1784-R1784)</f>
        <v/>
      </c>
      <c r="T1784" s="33">
        <f>IF(Q1784="","",3*Q1784+R1784)</f>
        <v/>
      </c>
      <c r="U1784" s="33">
        <f>IF(Q1784="","",3*S1784+R1784)</f>
        <v/>
      </c>
      <c r="V1784" s="24">
        <f>IF(OR(H1784="",I1784=""),"",IF(H1784&gt;I1784,3,IF(H1784=I1784,1,0)))</f>
        <v/>
      </c>
      <c r="W1784" s="24">
        <f>IF(OR(H1784="",I1784=""),"",IF(I1784&gt;H1784,3,IF(H1784=I1784,1,0)))</f>
        <v/>
      </c>
      <c r="X1784" s="24">
        <f>IF(OR(H1784="",I1784=""),0,1)</f>
        <v/>
      </c>
      <c r="Y1784" s="24" t="n"/>
    </row>
    <row r="1785">
      <c r="A1785" s="24" t="inlineStr">
        <is>
          <t>E3-York-Newport</t>
        </is>
      </c>
      <c r="B1785" s="24" t="inlineStr">
        <is>
          <t>E3</t>
        </is>
      </c>
      <c r="C1785" s="24" t="inlineStr">
        <is>
          <t>League Two</t>
        </is>
      </c>
      <c r="D1785" s="24" t="n">
        <v>25</v>
      </c>
      <c r="E1785" s="29" t="n">
        <v>46403.625</v>
      </c>
      <c r="F1785" s="24" t="inlineStr">
        <is>
          <t>York</t>
        </is>
      </c>
      <c r="G1785" s="24" t="inlineStr">
        <is>
          <t>Newport</t>
        </is>
      </c>
      <c r="H1785" s="37" t="n"/>
      <c r="I1785" s="37" t="n"/>
      <c r="J1785" s="37" t="n"/>
      <c r="K1785" s="37" t="n"/>
      <c r="L1785" s="31" t="n">
        <v>0.5326992727133276</v>
      </c>
      <c r="M1785" s="31" t="n">
        <v>0.2611756578083526</v>
      </c>
      <c r="N1785" s="31" t="n">
        <v>0.2061250694783198</v>
      </c>
      <c r="O1785" s="33">
        <f>3*L1785+M1785</f>
        <v/>
      </c>
      <c r="P1785" s="33">
        <f>3*N1785+M1785</f>
        <v/>
      </c>
      <c r="Q1785" s="31">
        <f>IF(OR(J1785="",K1785=""),"",SUMPRODUCT(POISSON(Helper!$A$2:$A$122,J1785,FALSE)*POISSON(Helper!$B$2:$B$122,K1785,FALSE)*Helper!$C$2:$C$122))</f>
        <v/>
      </c>
      <c r="R1785" s="31">
        <f>IF(OR(J1785="",K1785=""),"",SUMPRODUCT(POISSON(Helper!$A$2:$A$122,J1785,FALSE)*POISSON(Helper!$B$2:$B$122,K1785,FALSE)*Helper!$D$2:$D$122))</f>
        <v/>
      </c>
      <c r="S1785" s="31">
        <f>IF(Q1785="","",1-Q1785-R1785)</f>
        <v/>
      </c>
      <c r="T1785" s="33">
        <f>IF(Q1785="","",3*Q1785+R1785)</f>
        <v/>
      </c>
      <c r="U1785" s="33">
        <f>IF(Q1785="","",3*S1785+R1785)</f>
        <v/>
      </c>
      <c r="V1785" s="24">
        <f>IF(OR(H1785="",I1785=""),"",IF(H1785&gt;I1785,3,IF(H1785=I1785,1,0)))</f>
        <v/>
      </c>
      <c r="W1785" s="24">
        <f>IF(OR(H1785="",I1785=""),"",IF(I1785&gt;H1785,3,IF(H1785=I1785,1,0)))</f>
        <v/>
      </c>
      <c r="X1785" s="24">
        <f>IF(OR(H1785="",I1785=""),0,1)</f>
        <v/>
      </c>
      <c r="Y1785" s="24" t="n"/>
    </row>
    <row r="1786">
      <c r="A1786" s="24" t="inlineStr">
        <is>
          <t>E3-Accringt-York</t>
        </is>
      </c>
      <c r="B1786" s="24" t="inlineStr">
        <is>
          <t>E3</t>
        </is>
      </c>
      <c r="C1786" s="24" t="inlineStr">
        <is>
          <t>League Two</t>
        </is>
      </c>
      <c r="D1786" s="24" t="n">
        <v>26</v>
      </c>
      <c r="E1786" s="29" t="n">
        <v>46406.82291666666</v>
      </c>
      <c r="F1786" s="24" t="inlineStr">
        <is>
          <t>Accrington</t>
        </is>
      </c>
      <c r="G1786" s="24" t="inlineStr">
        <is>
          <t>York</t>
        </is>
      </c>
      <c r="H1786" s="37" t="n"/>
      <c r="I1786" s="37" t="n"/>
      <c r="J1786" s="37" t="n"/>
      <c r="K1786" s="37" t="n"/>
      <c r="L1786" s="31" t="n">
        <v>0.3177682886523592</v>
      </c>
      <c r="M1786" s="31" t="n">
        <v>0.2867981442274584</v>
      </c>
      <c r="N1786" s="31" t="n">
        <v>0.3954335671201824</v>
      </c>
      <c r="O1786" s="33">
        <f>3*L1786+M1786</f>
        <v/>
      </c>
      <c r="P1786" s="33">
        <f>3*N1786+M1786</f>
        <v/>
      </c>
      <c r="Q1786" s="31">
        <f>IF(OR(J1786="",K1786=""),"",SUMPRODUCT(POISSON(Helper!$A$2:$A$122,J1786,FALSE)*POISSON(Helper!$B$2:$B$122,K1786,FALSE)*Helper!$C$2:$C$122))</f>
        <v/>
      </c>
      <c r="R1786" s="31">
        <f>IF(OR(J1786="",K1786=""),"",SUMPRODUCT(POISSON(Helper!$A$2:$A$122,J1786,FALSE)*POISSON(Helper!$B$2:$B$122,K1786,FALSE)*Helper!$D$2:$D$122))</f>
        <v/>
      </c>
      <c r="S1786" s="31">
        <f>IF(Q1786="","",1-Q1786-R1786)</f>
        <v/>
      </c>
      <c r="T1786" s="33">
        <f>IF(Q1786="","",3*Q1786+R1786)</f>
        <v/>
      </c>
      <c r="U1786" s="33">
        <f>IF(Q1786="","",3*S1786+R1786)</f>
        <v/>
      </c>
      <c r="V1786" s="24">
        <f>IF(OR(H1786="",I1786=""),"",IF(H1786&gt;I1786,3,IF(H1786=I1786,1,0)))</f>
        <v/>
      </c>
      <c r="W1786" s="24">
        <f>IF(OR(H1786="",I1786=""),"",IF(I1786&gt;H1786,3,IF(H1786=I1786,1,0)))</f>
        <v/>
      </c>
      <c r="X1786" s="24">
        <f>IF(OR(H1786="",I1786=""),0,1)</f>
        <v/>
      </c>
      <c r="Y1786" s="24" t="n"/>
    </row>
    <row r="1787">
      <c r="A1787" s="24" t="inlineStr">
        <is>
          <t>E3-Colchest-Chesterf</t>
        </is>
      </c>
      <c r="B1787" s="24" t="inlineStr">
        <is>
          <t>E3</t>
        </is>
      </c>
      <c r="C1787" s="24" t="inlineStr">
        <is>
          <t>League Two</t>
        </is>
      </c>
      <c r="D1787" s="24" t="n">
        <v>26</v>
      </c>
      <c r="E1787" s="29" t="n">
        <v>46406.82291666666</v>
      </c>
      <c r="F1787" s="24" t="inlineStr">
        <is>
          <t>Colchester</t>
        </is>
      </c>
      <c r="G1787" s="24" t="inlineStr">
        <is>
          <t>Chesterfield</t>
        </is>
      </c>
      <c r="H1787" s="37" t="n"/>
      <c r="I1787" s="37" t="n"/>
      <c r="J1787" s="37" t="n"/>
      <c r="K1787" s="37" t="n"/>
      <c r="L1787" s="31" t="n">
        <v>0.3729968942941953</v>
      </c>
      <c r="M1787" s="31" t="n">
        <v>0.288029137591486</v>
      </c>
      <c r="N1787" s="31" t="n">
        <v>0.3389739681143188</v>
      </c>
      <c r="O1787" s="33">
        <f>3*L1787+M1787</f>
        <v/>
      </c>
      <c r="P1787" s="33">
        <f>3*N1787+M1787</f>
        <v/>
      </c>
      <c r="Q1787" s="31">
        <f>IF(OR(J1787="",K1787=""),"",SUMPRODUCT(POISSON(Helper!$A$2:$A$122,J1787,FALSE)*POISSON(Helper!$B$2:$B$122,K1787,FALSE)*Helper!$C$2:$C$122))</f>
        <v/>
      </c>
      <c r="R1787" s="31">
        <f>IF(OR(J1787="",K1787=""),"",SUMPRODUCT(POISSON(Helper!$A$2:$A$122,J1787,FALSE)*POISSON(Helper!$B$2:$B$122,K1787,FALSE)*Helper!$D$2:$D$122))</f>
        <v/>
      </c>
      <c r="S1787" s="31">
        <f>IF(Q1787="","",1-Q1787-R1787)</f>
        <v/>
      </c>
      <c r="T1787" s="33">
        <f>IF(Q1787="","",3*Q1787+R1787)</f>
        <v/>
      </c>
      <c r="U1787" s="33">
        <f>IF(Q1787="","",3*S1787+R1787)</f>
        <v/>
      </c>
      <c r="V1787" s="24">
        <f>IF(OR(H1787="",I1787=""),"",IF(H1787&gt;I1787,3,IF(H1787=I1787,1,0)))</f>
        <v/>
      </c>
      <c r="W1787" s="24">
        <f>IF(OR(H1787="",I1787=""),"",IF(I1787&gt;H1787,3,IF(H1787=I1787,1,0)))</f>
        <v/>
      </c>
      <c r="X1787" s="24">
        <f>IF(OR(H1787="",I1787=""),0,1)</f>
        <v/>
      </c>
      <c r="Y1787" s="24" t="n"/>
    </row>
    <row r="1788">
      <c r="A1788" s="24" t="inlineStr">
        <is>
          <t>E3-Crewe-Exeter</t>
        </is>
      </c>
      <c r="B1788" s="24" t="inlineStr">
        <is>
          <t>E3</t>
        </is>
      </c>
      <c r="C1788" s="24" t="inlineStr">
        <is>
          <t>League Two</t>
        </is>
      </c>
      <c r="D1788" s="24" t="n">
        <v>26</v>
      </c>
      <c r="E1788" s="29" t="n">
        <v>46406.82291666666</v>
      </c>
      <c r="F1788" s="24" t="inlineStr">
        <is>
          <t>Crewe</t>
        </is>
      </c>
      <c r="G1788" s="24" t="inlineStr">
        <is>
          <t>Exeter</t>
        </is>
      </c>
      <c r="H1788" s="37" t="n"/>
      <c r="I1788" s="37" t="n"/>
      <c r="J1788" s="37" t="n"/>
      <c r="K1788" s="37" t="n"/>
      <c r="L1788" s="31" t="n">
        <v>0.4337257453724535</v>
      </c>
      <c r="M1788" s="31" t="n">
        <v>0.2826264630697191</v>
      </c>
      <c r="N1788" s="31" t="n">
        <v>0.2836477915578274</v>
      </c>
      <c r="O1788" s="33">
        <f>3*L1788+M1788</f>
        <v/>
      </c>
      <c r="P1788" s="33">
        <f>3*N1788+M1788</f>
        <v/>
      </c>
      <c r="Q1788" s="31">
        <f>IF(OR(J1788="",K1788=""),"",SUMPRODUCT(POISSON(Helper!$A$2:$A$122,J1788,FALSE)*POISSON(Helper!$B$2:$B$122,K1788,FALSE)*Helper!$C$2:$C$122))</f>
        <v/>
      </c>
      <c r="R1788" s="31">
        <f>IF(OR(J1788="",K1788=""),"",SUMPRODUCT(POISSON(Helper!$A$2:$A$122,J1788,FALSE)*POISSON(Helper!$B$2:$B$122,K1788,FALSE)*Helper!$D$2:$D$122))</f>
        <v/>
      </c>
      <c r="S1788" s="31">
        <f>IF(Q1788="","",1-Q1788-R1788)</f>
        <v/>
      </c>
      <c r="T1788" s="33">
        <f>IF(Q1788="","",3*Q1788+R1788)</f>
        <v/>
      </c>
      <c r="U1788" s="33">
        <f>IF(Q1788="","",3*S1788+R1788)</f>
        <v/>
      </c>
      <c r="V1788" s="24">
        <f>IF(OR(H1788="",I1788=""),"",IF(H1788&gt;I1788,3,IF(H1788=I1788,1,0)))</f>
        <v/>
      </c>
      <c r="W1788" s="24">
        <f>IF(OR(H1788="",I1788=""),"",IF(I1788&gt;H1788,3,IF(H1788=I1788,1,0)))</f>
        <v/>
      </c>
      <c r="X1788" s="24">
        <f>IF(OR(H1788="",I1788=""),0,1)</f>
        <v/>
      </c>
      <c r="Y1788" s="24" t="n"/>
    </row>
    <row r="1789">
      <c r="A1789" s="24" t="inlineStr">
        <is>
          <t>E3-Fleetwoo-Cheltenh</t>
        </is>
      </c>
      <c r="B1789" s="24" t="inlineStr">
        <is>
          <t>E3</t>
        </is>
      </c>
      <c r="C1789" s="24" t="inlineStr">
        <is>
          <t>League Two</t>
        </is>
      </c>
      <c r="D1789" s="24" t="n">
        <v>26</v>
      </c>
      <c r="E1789" s="29" t="n">
        <v>46406.82291666666</v>
      </c>
      <c r="F1789" s="24" t="inlineStr">
        <is>
          <t>Fleetwood</t>
        </is>
      </c>
      <c r="G1789" s="24" t="inlineStr">
        <is>
          <t>Cheltenham</t>
        </is>
      </c>
      <c r="H1789" s="37" t="n"/>
      <c r="I1789" s="37" t="n"/>
      <c r="J1789" s="37" t="n"/>
      <c r="K1789" s="37" t="n"/>
      <c r="L1789" s="31" t="n">
        <v>0.4346564408892126</v>
      </c>
      <c r="M1789" s="31" t="n">
        <v>0.2824942422682615</v>
      </c>
      <c r="N1789" s="31" t="n">
        <v>0.2828493168425259</v>
      </c>
      <c r="O1789" s="33">
        <f>3*L1789+M1789</f>
        <v/>
      </c>
      <c r="P1789" s="33">
        <f>3*N1789+M1789</f>
        <v/>
      </c>
      <c r="Q1789" s="31">
        <f>IF(OR(J1789="",K1789=""),"",SUMPRODUCT(POISSON(Helper!$A$2:$A$122,J1789,FALSE)*POISSON(Helper!$B$2:$B$122,K1789,FALSE)*Helper!$C$2:$C$122))</f>
        <v/>
      </c>
      <c r="R1789" s="31">
        <f>IF(OR(J1789="",K1789=""),"",SUMPRODUCT(POISSON(Helper!$A$2:$A$122,J1789,FALSE)*POISSON(Helper!$B$2:$B$122,K1789,FALSE)*Helper!$D$2:$D$122))</f>
        <v/>
      </c>
      <c r="S1789" s="31">
        <f>IF(Q1789="","",1-Q1789-R1789)</f>
        <v/>
      </c>
      <c r="T1789" s="33">
        <f>IF(Q1789="","",3*Q1789+R1789)</f>
        <v/>
      </c>
      <c r="U1789" s="33">
        <f>IF(Q1789="","",3*S1789+R1789)</f>
        <v/>
      </c>
      <c r="V1789" s="24">
        <f>IF(OR(H1789="",I1789=""),"",IF(H1789&gt;I1789,3,IF(H1789=I1789,1,0)))</f>
        <v/>
      </c>
      <c r="W1789" s="24">
        <f>IF(OR(H1789="",I1789=""),"",IF(I1789&gt;H1789,3,IF(H1789=I1789,1,0)))</f>
        <v/>
      </c>
      <c r="X1789" s="24">
        <f>IF(OR(H1789="",I1789=""),0,1)</f>
        <v/>
      </c>
      <c r="Y1789" s="24" t="n"/>
    </row>
    <row r="1790">
      <c r="A1790" s="24" t="inlineStr">
        <is>
          <t>E3-Grimsby-Rochdale</t>
        </is>
      </c>
      <c r="B1790" s="24" t="inlineStr">
        <is>
          <t>E3</t>
        </is>
      </c>
      <c r="C1790" s="24" t="inlineStr">
        <is>
          <t>League Two</t>
        </is>
      </c>
      <c r="D1790" s="24" t="n">
        <v>26</v>
      </c>
      <c r="E1790" s="29" t="n">
        <v>46406.82291666666</v>
      </c>
      <c r="F1790" s="24" t="inlineStr">
        <is>
          <t>Grimsby</t>
        </is>
      </c>
      <c r="G1790" s="24" t="inlineStr">
        <is>
          <t>Rochdale</t>
        </is>
      </c>
      <c r="H1790" s="37" t="n"/>
      <c r="I1790" s="37" t="n"/>
      <c r="J1790" s="37" t="n"/>
      <c r="K1790" s="37" t="n"/>
      <c r="L1790" s="31" t="n">
        <v>0.4666410631856945</v>
      </c>
      <c r="M1790" s="31" t="n">
        <v>0.2771103827881791</v>
      </c>
      <c r="N1790" s="31" t="n">
        <v>0.2562485540261263</v>
      </c>
      <c r="O1790" s="33">
        <f>3*L1790+M1790</f>
        <v/>
      </c>
      <c r="P1790" s="33">
        <f>3*N1790+M1790</f>
        <v/>
      </c>
      <c r="Q1790" s="31">
        <f>IF(OR(J1790="",K1790=""),"",SUMPRODUCT(POISSON(Helper!$A$2:$A$122,J1790,FALSE)*POISSON(Helper!$B$2:$B$122,K1790,FALSE)*Helper!$C$2:$C$122))</f>
        <v/>
      </c>
      <c r="R1790" s="31">
        <f>IF(OR(J1790="",K1790=""),"",SUMPRODUCT(POISSON(Helper!$A$2:$A$122,J1790,FALSE)*POISSON(Helper!$B$2:$B$122,K1790,FALSE)*Helper!$D$2:$D$122))</f>
        <v/>
      </c>
      <c r="S1790" s="31">
        <f>IF(Q1790="","",1-Q1790-R1790)</f>
        <v/>
      </c>
      <c r="T1790" s="33">
        <f>IF(Q1790="","",3*Q1790+R1790)</f>
        <v/>
      </c>
      <c r="U1790" s="33">
        <f>IF(Q1790="","",3*S1790+R1790)</f>
        <v/>
      </c>
      <c r="V1790" s="24">
        <f>IF(OR(H1790="",I1790=""),"",IF(H1790&gt;I1790,3,IF(H1790=I1790,1,0)))</f>
        <v/>
      </c>
      <c r="W1790" s="24">
        <f>IF(OR(H1790="",I1790=""),"",IF(I1790&gt;H1790,3,IF(H1790=I1790,1,0)))</f>
        <v/>
      </c>
      <c r="X1790" s="24">
        <f>IF(OR(H1790="",I1790=""),0,1)</f>
        <v/>
      </c>
      <c r="Y1790" s="24" t="n"/>
    </row>
    <row r="1791">
      <c r="A1791" s="24" t="inlineStr">
        <is>
          <t>E3-Newport-Rotherha</t>
        </is>
      </c>
      <c r="B1791" s="24" t="inlineStr">
        <is>
          <t>E3</t>
        </is>
      </c>
      <c r="C1791" s="24" t="inlineStr">
        <is>
          <t>League Two</t>
        </is>
      </c>
      <c r="D1791" s="24" t="n">
        <v>26</v>
      </c>
      <c r="E1791" s="29" t="n">
        <v>46406.82291666666</v>
      </c>
      <c r="F1791" s="24" t="inlineStr">
        <is>
          <t>Newport</t>
        </is>
      </c>
      <c r="G1791" s="24" t="inlineStr">
        <is>
          <t>Rotherham</t>
        </is>
      </c>
      <c r="H1791" s="37" t="n"/>
      <c r="I1791" s="37" t="n"/>
      <c r="J1791" s="37" t="n"/>
      <c r="K1791" s="37" t="n"/>
      <c r="L1791" s="31" t="n">
        <v>0.3075095815326662</v>
      </c>
      <c r="M1791" s="31" t="n">
        <v>0.2858385159331971</v>
      </c>
      <c r="N1791" s="31" t="n">
        <v>0.4066519025341367</v>
      </c>
      <c r="O1791" s="33">
        <f>3*L1791+M1791</f>
        <v/>
      </c>
      <c r="P1791" s="33">
        <f>3*N1791+M1791</f>
        <v/>
      </c>
      <c r="Q1791" s="31">
        <f>IF(OR(J1791="",K1791=""),"",SUMPRODUCT(POISSON(Helper!$A$2:$A$122,J1791,FALSE)*POISSON(Helper!$B$2:$B$122,K1791,FALSE)*Helper!$C$2:$C$122))</f>
        <v/>
      </c>
      <c r="R1791" s="31">
        <f>IF(OR(J1791="",K1791=""),"",SUMPRODUCT(POISSON(Helper!$A$2:$A$122,J1791,FALSE)*POISSON(Helper!$B$2:$B$122,K1791,FALSE)*Helper!$D$2:$D$122))</f>
        <v/>
      </c>
      <c r="S1791" s="31">
        <f>IF(Q1791="","",1-Q1791-R1791)</f>
        <v/>
      </c>
      <c r="T1791" s="33">
        <f>IF(Q1791="","",3*Q1791+R1791)</f>
        <v/>
      </c>
      <c r="U1791" s="33">
        <f>IF(Q1791="","",3*S1791+R1791)</f>
        <v/>
      </c>
      <c r="V1791" s="24">
        <f>IF(OR(H1791="",I1791=""),"",IF(H1791&gt;I1791,3,IF(H1791=I1791,1,0)))</f>
        <v/>
      </c>
      <c r="W1791" s="24">
        <f>IF(OR(H1791="",I1791=""),"",IF(I1791&gt;H1791,3,IF(H1791=I1791,1,0)))</f>
        <v/>
      </c>
      <c r="X1791" s="24">
        <f>IF(OR(H1791="",I1791=""),0,1)</f>
        <v/>
      </c>
      <c r="Y1791" s="24" t="n"/>
    </row>
    <row r="1792">
      <c r="A1792" s="24" t="inlineStr">
        <is>
          <t>E3-Oldham-Walsall</t>
        </is>
      </c>
      <c r="B1792" s="24" t="inlineStr">
        <is>
          <t>E3</t>
        </is>
      </c>
      <c r="C1792" s="24" t="inlineStr">
        <is>
          <t>League Two</t>
        </is>
      </c>
      <c r="D1792" s="24" t="n">
        <v>26</v>
      </c>
      <c r="E1792" s="29" t="n">
        <v>46406.82291666666</v>
      </c>
      <c r="F1792" s="24" t="inlineStr">
        <is>
          <t>Oldham</t>
        </is>
      </c>
      <c r="G1792" s="24" t="inlineStr">
        <is>
          <t>Walsall</t>
        </is>
      </c>
      <c r="H1792" s="37" t="n"/>
      <c r="I1792" s="37" t="n"/>
      <c r="J1792" s="37" t="n"/>
      <c r="K1792" s="37" t="n"/>
      <c r="L1792" s="31" t="n">
        <v>0.4215355216849057</v>
      </c>
      <c r="M1792" s="31" t="n">
        <v>0.2842261206831198</v>
      </c>
      <c r="N1792" s="31" t="n">
        <v>0.2942383576319745</v>
      </c>
      <c r="O1792" s="33">
        <f>3*L1792+M1792</f>
        <v/>
      </c>
      <c r="P1792" s="33">
        <f>3*N1792+M1792</f>
        <v/>
      </c>
      <c r="Q1792" s="31">
        <f>IF(OR(J1792="",K1792=""),"",SUMPRODUCT(POISSON(Helper!$A$2:$A$122,J1792,FALSE)*POISSON(Helper!$B$2:$B$122,K1792,FALSE)*Helper!$C$2:$C$122))</f>
        <v/>
      </c>
      <c r="R1792" s="31">
        <f>IF(OR(J1792="",K1792=""),"",SUMPRODUCT(POISSON(Helper!$A$2:$A$122,J1792,FALSE)*POISSON(Helper!$B$2:$B$122,K1792,FALSE)*Helper!$D$2:$D$122))</f>
        <v/>
      </c>
      <c r="S1792" s="31">
        <f>IF(Q1792="","",1-Q1792-R1792)</f>
        <v/>
      </c>
      <c r="T1792" s="33">
        <f>IF(Q1792="","",3*Q1792+R1792)</f>
        <v/>
      </c>
      <c r="U1792" s="33">
        <f>IF(Q1792="","",3*S1792+R1792)</f>
        <v/>
      </c>
      <c r="V1792" s="24">
        <f>IF(OR(H1792="",I1792=""),"",IF(H1792&gt;I1792,3,IF(H1792=I1792,1,0)))</f>
        <v/>
      </c>
      <c r="W1792" s="24">
        <f>IF(OR(H1792="",I1792=""),"",IF(I1792&gt;H1792,3,IF(H1792=I1792,1,0)))</f>
        <v/>
      </c>
      <c r="X1792" s="24">
        <f>IF(OR(H1792="",I1792=""),0,1)</f>
        <v/>
      </c>
      <c r="Y1792" s="24" t="n"/>
    </row>
    <row r="1793">
      <c r="A1793" s="24" t="inlineStr">
        <is>
          <t>E3-PortVale-Gillingh</t>
        </is>
      </c>
      <c r="B1793" s="24" t="inlineStr">
        <is>
          <t>E3</t>
        </is>
      </c>
      <c r="C1793" s="24" t="inlineStr">
        <is>
          <t>League Two</t>
        </is>
      </c>
      <c r="D1793" s="24" t="n">
        <v>26</v>
      </c>
      <c r="E1793" s="29" t="n">
        <v>46406.82291666666</v>
      </c>
      <c r="F1793" s="24" t="inlineStr">
        <is>
          <t>Port Vale</t>
        </is>
      </c>
      <c r="G1793" s="24" t="inlineStr">
        <is>
          <t>Gillingham</t>
        </is>
      </c>
      <c r="H1793" s="37" t="n"/>
      <c r="I1793" s="37" t="n"/>
      <c r="J1793" s="37" t="n"/>
      <c r="K1793" s="37" t="n"/>
      <c r="L1793" s="31" t="n">
        <v>0.4432856962238226</v>
      </c>
      <c r="M1793" s="31" t="n">
        <v>0.2812013152217369</v>
      </c>
      <c r="N1793" s="31" t="n">
        <v>0.2755129885544406</v>
      </c>
      <c r="O1793" s="33">
        <f>3*L1793+M1793</f>
        <v/>
      </c>
      <c r="P1793" s="33">
        <f>3*N1793+M1793</f>
        <v/>
      </c>
      <c r="Q1793" s="31">
        <f>IF(OR(J1793="",K1793=""),"",SUMPRODUCT(POISSON(Helper!$A$2:$A$122,J1793,FALSE)*POISSON(Helper!$B$2:$B$122,K1793,FALSE)*Helper!$C$2:$C$122))</f>
        <v/>
      </c>
      <c r="R1793" s="31">
        <f>IF(OR(J1793="",K1793=""),"",SUMPRODUCT(POISSON(Helper!$A$2:$A$122,J1793,FALSE)*POISSON(Helper!$B$2:$B$122,K1793,FALSE)*Helper!$D$2:$D$122))</f>
        <v/>
      </c>
      <c r="S1793" s="31">
        <f>IF(Q1793="","",1-Q1793-R1793)</f>
        <v/>
      </c>
      <c r="T1793" s="33">
        <f>IF(Q1793="","",3*Q1793+R1793)</f>
        <v/>
      </c>
      <c r="U1793" s="33">
        <f>IF(Q1793="","",3*S1793+R1793)</f>
        <v/>
      </c>
      <c r="V1793" s="24">
        <f>IF(OR(H1793="",I1793=""),"",IF(H1793&gt;I1793,3,IF(H1793=I1793,1,0)))</f>
        <v/>
      </c>
      <c r="W1793" s="24">
        <f>IF(OR(H1793="",I1793=""),"",IF(I1793&gt;H1793,3,IF(H1793=I1793,1,0)))</f>
        <v/>
      </c>
      <c r="X1793" s="24">
        <f>IF(OR(H1793="",I1793=""),0,1)</f>
        <v/>
      </c>
      <c r="Y1793" s="24" t="n"/>
    </row>
    <row r="1794">
      <c r="A1794" s="24" t="inlineStr">
        <is>
          <t>E3-Salford-BristolR</t>
        </is>
      </c>
      <c r="B1794" s="24" t="inlineStr">
        <is>
          <t>E3</t>
        </is>
      </c>
      <c r="C1794" s="24" t="inlineStr">
        <is>
          <t>League Two</t>
        </is>
      </c>
      <c r="D1794" s="24" t="n">
        <v>26</v>
      </c>
      <c r="E1794" s="29" t="n">
        <v>46406.82291666666</v>
      </c>
      <c r="F1794" s="24" t="inlineStr">
        <is>
          <t>Salford</t>
        </is>
      </c>
      <c r="G1794" s="24" t="inlineStr">
        <is>
          <t>Bristol Rovers</t>
        </is>
      </c>
      <c r="H1794" s="37" t="n"/>
      <c r="I1794" s="37" t="n"/>
      <c r="J1794" s="37" t="n"/>
      <c r="K1794" s="37" t="n"/>
      <c r="L1794" s="31" t="n">
        <v>0.4506316162107982</v>
      </c>
      <c r="M1794" s="31" t="n">
        <v>0.2800066084509548</v>
      </c>
      <c r="N1794" s="31" t="n">
        <v>0.2693617753382471</v>
      </c>
      <c r="O1794" s="33">
        <f>3*L1794+M1794</f>
        <v/>
      </c>
      <c r="P1794" s="33">
        <f>3*N1794+M1794</f>
        <v/>
      </c>
      <c r="Q1794" s="31">
        <f>IF(OR(J1794="",K1794=""),"",SUMPRODUCT(POISSON(Helper!$A$2:$A$122,J1794,FALSE)*POISSON(Helper!$B$2:$B$122,K1794,FALSE)*Helper!$C$2:$C$122))</f>
        <v/>
      </c>
      <c r="R1794" s="31">
        <f>IF(OR(J1794="",K1794=""),"",SUMPRODUCT(POISSON(Helper!$A$2:$A$122,J1794,FALSE)*POISSON(Helper!$B$2:$B$122,K1794,FALSE)*Helper!$D$2:$D$122))</f>
        <v/>
      </c>
      <c r="S1794" s="31">
        <f>IF(Q1794="","",1-Q1794-R1794)</f>
        <v/>
      </c>
      <c r="T1794" s="33">
        <f>IF(Q1794="","",3*Q1794+R1794)</f>
        <v/>
      </c>
      <c r="U1794" s="33">
        <f>IF(Q1794="","",3*S1794+R1794)</f>
        <v/>
      </c>
      <c r="V1794" s="24">
        <f>IF(OR(H1794="",I1794=""),"",IF(H1794&gt;I1794,3,IF(H1794=I1794,1,0)))</f>
        <v/>
      </c>
      <c r="W1794" s="24">
        <f>IF(OR(H1794="",I1794=""),"",IF(I1794&gt;H1794,3,IF(H1794=I1794,1,0)))</f>
        <v/>
      </c>
      <c r="X1794" s="24">
        <f>IF(OR(H1794="",I1794=""),0,1)</f>
        <v/>
      </c>
      <c r="Y1794" s="24" t="n"/>
    </row>
    <row r="1795">
      <c r="A1795" s="24" t="inlineStr">
        <is>
          <t>E3-Shrewsbu-Crawley</t>
        </is>
      </c>
      <c r="B1795" s="24" t="inlineStr">
        <is>
          <t>E3</t>
        </is>
      </c>
      <c r="C1795" s="24" t="inlineStr">
        <is>
          <t>League Two</t>
        </is>
      </c>
      <c r="D1795" s="24" t="n">
        <v>26</v>
      </c>
      <c r="E1795" s="29" t="n">
        <v>46406.82291666666</v>
      </c>
      <c r="F1795" s="24" t="inlineStr">
        <is>
          <t>Shrewsbury</t>
        </is>
      </c>
      <c r="G1795" s="24" t="inlineStr">
        <is>
          <t>Crawley</t>
        </is>
      </c>
      <c r="H1795" s="37" t="n"/>
      <c r="I1795" s="37" t="n"/>
      <c r="J1795" s="37" t="n"/>
      <c r="K1795" s="37" t="n"/>
      <c r="L1795" s="31" t="n">
        <v>0.4146647413117689</v>
      </c>
      <c r="M1795" s="31" t="n">
        <v>0.2850177445167446</v>
      </c>
      <c r="N1795" s="31" t="n">
        <v>0.3003175141714865</v>
      </c>
      <c r="O1795" s="33">
        <f>3*L1795+M1795</f>
        <v/>
      </c>
      <c r="P1795" s="33">
        <f>3*N1795+M1795</f>
        <v/>
      </c>
      <c r="Q1795" s="31">
        <f>IF(OR(J1795="",K1795=""),"",SUMPRODUCT(POISSON(Helper!$A$2:$A$122,J1795,FALSE)*POISSON(Helper!$B$2:$B$122,K1795,FALSE)*Helper!$C$2:$C$122))</f>
        <v/>
      </c>
      <c r="R1795" s="31">
        <f>IF(OR(J1795="",K1795=""),"",SUMPRODUCT(POISSON(Helper!$A$2:$A$122,J1795,FALSE)*POISSON(Helper!$B$2:$B$122,K1795,FALSE)*Helper!$D$2:$D$122))</f>
        <v/>
      </c>
      <c r="S1795" s="31">
        <f>IF(Q1795="","",1-Q1795-R1795)</f>
        <v/>
      </c>
      <c r="T1795" s="33">
        <f>IF(Q1795="","",3*Q1795+R1795)</f>
        <v/>
      </c>
      <c r="U1795" s="33">
        <f>IF(Q1795="","",3*S1795+R1795)</f>
        <v/>
      </c>
      <c r="V1795" s="24">
        <f>IF(OR(H1795="",I1795=""),"",IF(H1795&gt;I1795,3,IF(H1795=I1795,1,0)))</f>
        <v/>
      </c>
      <c r="W1795" s="24">
        <f>IF(OR(H1795="",I1795=""),"",IF(I1795&gt;H1795,3,IF(H1795=I1795,1,0)))</f>
        <v/>
      </c>
      <c r="X1795" s="24">
        <f>IF(OR(H1795="",I1795=""),0,1)</f>
        <v/>
      </c>
      <c r="Y1795" s="24" t="n"/>
    </row>
    <row r="1796">
      <c r="A1796" s="24" t="inlineStr">
        <is>
          <t>E3-Swindon-Barnet</t>
        </is>
      </c>
      <c r="B1796" s="24" t="inlineStr">
        <is>
          <t>E3</t>
        </is>
      </c>
      <c r="C1796" s="24" t="inlineStr">
        <is>
          <t>League Two</t>
        </is>
      </c>
      <c r="D1796" s="24" t="n">
        <v>26</v>
      </c>
      <c r="E1796" s="29" t="n">
        <v>46406.82291666666</v>
      </c>
      <c r="F1796" s="24" t="inlineStr">
        <is>
          <t>Swindon</t>
        </is>
      </c>
      <c r="G1796" s="24" t="inlineStr">
        <is>
          <t>Barnet</t>
        </is>
      </c>
      <c r="H1796" s="37" t="n"/>
      <c r="I1796" s="37" t="n"/>
      <c r="J1796" s="37" t="n"/>
      <c r="K1796" s="37" t="n"/>
      <c r="L1796" s="31" t="n">
        <v>0.3692819861161052</v>
      </c>
      <c r="M1796" s="31" t="n">
        <v>0.2881413202263654</v>
      </c>
      <c r="N1796" s="31" t="n">
        <v>0.3425766936575294</v>
      </c>
      <c r="O1796" s="33">
        <f>3*L1796+M1796</f>
        <v/>
      </c>
      <c r="P1796" s="33">
        <f>3*N1796+M1796</f>
        <v/>
      </c>
      <c r="Q1796" s="31">
        <f>IF(OR(J1796="",K1796=""),"",SUMPRODUCT(POISSON(Helper!$A$2:$A$122,J1796,FALSE)*POISSON(Helper!$B$2:$B$122,K1796,FALSE)*Helper!$C$2:$C$122))</f>
        <v/>
      </c>
      <c r="R1796" s="31">
        <f>IF(OR(J1796="",K1796=""),"",SUMPRODUCT(POISSON(Helper!$A$2:$A$122,J1796,FALSE)*POISSON(Helper!$B$2:$B$122,K1796,FALSE)*Helper!$D$2:$D$122))</f>
        <v/>
      </c>
      <c r="S1796" s="31">
        <f>IF(Q1796="","",1-Q1796-R1796)</f>
        <v/>
      </c>
      <c r="T1796" s="33">
        <f>IF(Q1796="","",3*Q1796+R1796)</f>
        <v/>
      </c>
      <c r="U1796" s="33">
        <f>IF(Q1796="","",3*S1796+R1796)</f>
        <v/>
      </c>
      <c r="V1796" s="24">
        <f>IF(OR(H1796="",I1796=""),"",IF(H1796&gt;I1796,3,IF(H1796=I1796,1,0)))</f>
        <v/>
      </c>
      <c r="W1796" s="24">
        <f>IF(OR(H1796="",I1796=""),"",IF(I1796&gt;H1796,3,IF(H1796=I1796,1,0)))</f>
        <v/>
      </c>
      <c r="X1796" s="24">
        <f>IF(OR(H1796="",I1796=""),0,1)</f>
        <v/>
      </c>
      <c r="Y1796" s="24" t="n"/>
    </row>
    <row r="1797">
      <c r="A1797" s="24" t="inlineStr">
        <is>
          <t>E3-Tranmere-Northamp</t>
        </is>
      </c>
      <c r="B1797" s="24" t="inlineStr">
        <is>
          <t>E3</t>
        </is>
      </c>
      <c r="C1797" s="24" t="inlineStr">
        <is>
          <t>League Two</t>
        </is>
      </c>
      <c r="D1797" s="24" t="n">
        <v>26</v>
      </c>
      <c r="E1797" s="29" t="n">
        <v>46406.82291666666</v>
      </c>
      <c r="F1797" s="24" t="inlineStr">
        <is>
          <t>Tranmere</t>
        </is>
      </c>
      <c r="G1797" s="24" t="inlineStr">
        <is>
          <t>Northampton</t>
        </is>
      </c>
      <c r="H1797" s="37" t="n"/>
      <c r="I1797" s="37" t="n"/>
      <c r="J1797" s="37" t="n"/>
      <c r="K1797" s="37" t="n"/>
      <c r="L1797" s="31" t="n">
        <v>0.3750040580014515</v>
      </c>
      <c r="M1797" s="31" t="n">
        <v>0.2879574832495734</v>
      </c>
      <c r="N1797" s="31" t="n">
        <v>0.337038458748975</v>
      </c>
      <c r="O1797" s="33">
        <f>3*L1797+M1797</f>
        <v/>
      </c>
      <c r="P1797" s="33">
        <f>3*N1797+M1797</f>
        <v/>
      </c>
      <c r="Q1797" s="31">
        <f>IF(OR(J1797="",K1797=""),"",SUMPRODUCT(POISSON(Helper!$A$2:$A$122,J1797,FALSE)*POISSON(Helper!$B$2:$B$122,K1797,FALSE)*Helper!$C$2:$C$122))</f>
        <v/>
      </c>
      <c r="R1797" s="31">
        <f>IF(OR(J1797="",K1797=""),"",SUMPRODUCT(POISSON(Helper!$A$2:$A$122,J1797,FALSE)*POISSON(Helper!$B$2:$B$122,K1797,FALSE)*Helper!$D$2:$D$122))</f>
        <v/>
      </c>
      <c r="S1797" s="31">
        <f>IF(Q1797="","",1-Q1797-R1797)</f>
        <v/>
      </c>
      <c r="T1797" s="33">
        <f>IF(Q1797="","",3*Q1797+R1797)</f>
        <v/>
      </c>
      <c r="U1797" s="33">
        <f>IF(Q1797="","",3*S1797+R1797)</f>
        <v/>
      </c>
      <c r="V1797" s="24">
        <f>IF(OR(H1797="",I1797=""),"",IF(H1797&gt;I1797,3,IF(H1797=I1797,1,0)))</f>
        <v/>
      </c>
      <c r="W1797" s="24">
        <f>IF(OR(H1797="",I1797=""),"",IF(I1797&gt;H1797,3,IF(H1797=I1797,1,0)))</f>
        <v/>
      </c>
      <c r="X1797" s="24">
        <f>IF(OR(H1797="",I1797=""),0,1)</f>
        <v/>
      </c>
      <c r="Y1797" s="24" t="n"/>
    </row>
    <row r="1798">
      <c r="A1798" s="24" t="inlineStr">
        <is>
          <t>E3-Accringt-Rochdale</t>
        </is>
      </c>
      <c r="B1798" s="24" t="inlineStr">
        <is>
          <t>E3</t>
        </is>
      </c>
      <c r="C1798" s="24" t="inlineStr">
        <is>
          <t>League Two</t>
        </is>
      </c>
      <c r="D1798" s="24" t="n">
        <v>27</v>
      </c>
      <c r="E1798" s="29" t="n">
        <v>46410.625</v>
      </c>
      <c r="F1798" s="24" t="inlineStr">
        <is>
          <t>Accrington</t>
        </is>
      </c>
      <c r="G1798" s="24" t="inlineStr">
        <is>
          <t>Rochdale</t>
        </is>
      </c>
      <c r="H1798" s="37" t="n"/>
      <c r="I1798" s="37" t="n"/>
      <c r="J1798" s="37" t="n"/>
      <c r="K1798" s="37" t="n"/>
      <c r="L1798" s="31" t="n">
        <v>0.3617552998190067</v>
      </c>
      <c r="M1798" s="31" t="n">
        <v>0.288286213640167</v>
      </c>
      <c r="N1798" s="31" t="n">
        <v>0.3499584865408263</v>
      </c>
      <c r="O1798" s="33">
        <f>3*L1798+M1798</f>
        <v/>
      </c>
      <c r="P1798" s="33">
        <f>3*N1798+M1798</f>
        <v/>
      </c>
      <c r="Q1798" s="31">
        <f>IF(OR(J1798="",K1798=""),"",SUMPRODUCT(POISSON(Helper!$A$2:$A$122,J1798,FALSE)*POISSON(Helper!$B$2:$B$122,K1798,FALSE)*Helper!$C$2:$C$122))</f>
        <v/>
      </c>
      <c r="R1798" s="31">
        <f>IF(OR(J1798="",K1798=""),"",SUMPRODUCT(POISSON(Helper!$A$2:$A$122,J1798,FALSE)*POISSON(Helper!$B$2:$B$122,K1798,FALSE)*Helper!$D$2:$D$122))</f>
        <v/>
      </c>
      <c r="S1798" s="31">
        <f>IF(Q1798="","",1-Q1798-R1798)</f>
        <v/>
      </c>
      <c r="T1798" s="33">
        <f>IF(Q1798="","",3*Q1798+R1798)</f>
        <v/>
      </c>
      <c r="U1798" s="33">
        <f>IF(Q1798="","",3*S1798+R1798)</f>
        <v/>
      </c>
      <c r="V1798" s="24">
        <f>IF(OR(H1798="",I1798=""),"",IF(H1798&gt;I1798,3,IF(H1798=I1798,1,0)))</f>
        <v/>
      </c>
      <c r="W1798" s="24">
        <f>IF(OR(H1798="",I1798=""),"",IF(I1798&gt;H1798,3,IF(H1798=I1798,1,0)))</f>
        <v/>
      </c>
      <c r="X1798" s="24">
        <f>IF(OR(H1798="",I1798=""),0,1)</f>
        <v/>
      </c>
      <c r="Y1798" s="24" t="n"/>
    </row>
    <row r="1799">
      <c r="A1799" s="24" t="inlineStr">
        <is>
          <t>E3-Colchest-Northamp</t>
        </is>
      </c>
      <c r="B1799" s="24" t="inlineStr">
        <is>
          <t>E3</t>
        </is>
      </c>
      <c r="C1799" s="24" t="inlineStr">
        <is>
          <t>League Two</t>
        </is>
      </c>
      <c r="D1799" s="24" t="n">
        <v>27</v>
      </c>
      <c r="E1799" s="29" t="n">
        <v>46410.625</v>
      </c>
      <c r="F1799" s="24" t="inlineStr">
        <is>
          <t>Colchester</t>
        </is>
      </c>
      <c r="G1799" s="24" t="inlineStr">
        <is>
          <t>Northampton</t>
        </is>
      </c>
      <c r="H1799" s="37" t="n"/>
      <c r="I1799" s="37" t="n"/>
      <c r="J1799" s="37" t="n"/>
      <c r="K1799" s="37" t="n"/>
      <c r="L1799" s="31" t="n">
        <v>0.4117092295166221</v>
      </c>
      <c r="M1799" s="31" t="n">
        <v>0.2853334286056095</v>
      </c>
      <c r="N1799" s="31" t="n">
        <v>0.3029573418777684</v>
      </c>
      <c r="O1799" s="33">
        <f>3*L1799+M1799</f>
        <v/>
      </c>
      <c r="P1799" s="33">
        <f>3*N1799+M1799</f>
        <v/>
      </c>
      <c r="Q1799" s="31">
        <f>IF(OR(J1799="",K1799=""),"",SUMPRODUCT(POISSON(Helper!$A$2:$A$122,J1799,FALSE)*POISSON(Helper!$B$2:$B$122,K1799,FALSE)*Helper!$C$2:$C$122))</f>
        <v/>
      </c>
      <c r="R1799" s="31">
        <f>IF(OR(J1799="",K1799=""),"",SUMPRODUCT(POISSON(Helper!$A$2:$A$122,J1799,FALSE)*POISSON(Helper!$B$2:$B$122,K1799,FALSE)*Helper!$D$2:$D$122))</f>
        <v/>
      </c>
      <c r="S1799" s="31">
        <f>IF(Q1799="","",1-Q1799-R1799)</f>
        <v/>
      </c>
      <c r="T1799" s="33">
        <f>IF(Q1799="","",3*Q1799+R1799)</f>
        <v/>
      </c>
      <c r="U1799" s="33">
        <f>IF(Q1799="","",3*S1799+R1799)</f>
        <v/>
      </c>
      <c r="V1799" s="24">
        <f>IF(OR(H1799="",I1799=""),"",IF(H1799&gt;I1799,3,IF(H1799=I1799,1,0)))</f>
        <v/>
      </c>
      <c r="W1799" s="24">
        <f>IF(OR(H1799="",I1799=""),"",IF(I1799&gt;H1799,3,IF(H1799=I1799,1,0)))</f>
        <v/>
      </c>
      <c r="X1799" s="24">
        <f>IF(OR(H1799="",I1799=""),0,1)</f>
        <v/>
      </c>
      <c r="Y1799" s="24" t="n"/>
    </row>
    <row r="1800">
      <c r="A1800" s="24" t="inlineStr">
        <is>
          <t>E3-Crewe-Chesterf</t>
        </is>
      </c>
      <c r="B1800" s="24" t="inlineStr">
        <is>
          <t>E3</t>
        </is>
      </c>
      <c r="C1800" s="24" t="inlineStr">
        <is>
          <t>League Two</t>
        </is>
      </c>
      <c r="D1800" s="24" t="n">
        <v>27</v>
      </c>
      <c r="E1800" s="29" t="n">
        <v>46410.625</v>
      </c>
      <c r="F1800" s="24" t="inlineStr">
        <is>
          <t>Crewe</t>
        </is>
      </c>
      <c r="G1800" s="24" t="inlineStr">
        <is>
          <t>Chesterfield</t>
        </is>
      </c>
      <c r="H1800" s="37" t="n"/>
      <c r="I1800" s="37" t="n"/>
      <c r="J1800" s="37" t="n"/>
      <c r="K1800" s="37" t="n"/>
      <c r="L1800" s="31" t="n">
        <v>0.3662030421602894</v>
      </c>
      <c r="M1800" s="31" t="n">
        <v>0.2882140159363987</v>
      </c>
      <c r="N1800" s="31" t="n">
        <v>0.3455829419033119</v>
      </c>
      <c r="O1800" s="33">
        <f>3*L1800+M1800</f>
        <v/>
      </c>
      <c r="P1800" s="33">
        <f>3*N1800+M1800</f>
        <v/>
      </c>
      <c r="Q1800" s="31">
        <f>IF(OR(J1800="",K1800=""),"",SUMPRODUCT(POISSON(Helper!$A$2:$A$122,J1800,FALSE)*POISSON(Helper!$B$2:$B$122,K1800,FALSE)*Helper!$C$2:$C$122))</f>
        <v/>
      </c>
      <c r="R1800" s="31">
        <f>IF(OR(J1800="",K1800=""),"",SUMPRODUCT(POISSON(Helper!$A$2:$A$122,J1800,FALSE)*POISSON(Helper!$B$2:$B$122,K1800,FALSE)*Helper!$D$2:$D$122))</f>
        <v/>
      </c>
      <c r="S1800" s="31">
        <f>IF(Q1800="","",1-Q1800-R1800)</f>
        <v/>
      </c>
      <c r="T1800" s="33">
        <f>IF(Q1800="","",3*Q1800+R1800)</f>
        <v/>
      </c>
      <c r="U1800" s="33">
        <f>IF(Q1800="","",3*S1800+R1800)</f>
        <v/>
      </c>
      <c r="V1800" s="24">
        <f>IF(OR(H1800="",I1800=""),"",IF(H1800&gt;I1800,3,IF(H1800=I1800,1,0)))</f>
        <v/>
      </c>
      <c r="W1800" s="24">
        <f>IF(OR(H1800="",I1800=""),"",IF(I1800&gt;H1800,3,IF(H1800=I1800,1,0)))</f>
        <v/>
      </c>
      <c r="X1800" s="24">
        <f>IF(OR(H1800="",I1800=""),0,1)</f>
        <v/>
      </c>
      <c r="Y1800" s="24" t="n"/>
    </row>
    <row r="1801">
      <c r="A1801" s="24" t="inlineStr">
        <is>
          <t>E3-Fleetwoo-Exeter</t>
        </is>
      </c>
      <c r="B1801" s="24" t="inlineStr">
        <is>
          <t>E3</t>
        </is>
      </c>
      <c r="C1801" s="24" t="inlineStr">
        <is>
          <t>League Two</t>
        </is>
      </c>
      <c r="D1801" s="24" t="n">
        <v>27</v>
      </c>
      <c r="E1801" s="29" t="n">
        <v>46410.625</v>
      </c>
      <c r="F1801" s="24" t="inlineStr">
        <is>
          <t>Fleetwood</t>
        </is>
      </c>
      <c r="G1801" s="24" t="inlineStr">
        <is>
          <t>Exeter</t>
        </is>
      </c>
      <c r="H1801" s="37" t="n"/>
      <c r="I1801" s="37" t="n"/>
      <c r="J1801" s="37" t="n"/>
      <c r="K1801" s="37" t="n"/>
      <c r="L1801" s="31" t="n">
        <v>0.4048135190039611</v>
      </c>
      <c r="M1801" s="31" t="n">
        <v>0.2860110479101551</v>
      </c>
      <c r="N1801" s="31" t="n">
        <v>0.3091754330858837</v>
      </c>
      <c r="O1801" s="33">
        <f>3*L1801+M1801</f>
        <v/>
      </c>
      <c r="P1801" s="33">
        <f>3*N1801+M1801</f>
        <v/>
      </c>
      <c r="Q1801" s="31">
        <f>IF(OR(J1801="",K1801=""),"",SUMPRODUCT(POISSON(Helper!$A$2:$A$122,J1801,FALSE)*POISSON(Helper!$B$2:$B$122,K1801,FALSE)*Helper!$C$2:$C$122))</f>
        <v/>
      </c>
      <c r="R1801" s="31">
        <f>IF(OR(J1801="",K1801=""),"",SUMPRODUCT(POISSON(Helper!$A$2:$A$122,J1801,FALSE)*POISSON(Helper!$B$2:$B$122,K1801,FALSE)*Helper!$D$2:$D$122))</f>
        <v/>
      </c>
      <c r="S1801" s="31">
        <f>IF(Q1801="","",1-Q1801-R1801)</f>
        <v/>
      </c>
      <c r="T1801" s="33">
        <f>IF(Q1801="","",3*Q1801+R1801)</f>
        <v/>
      </c>
      <c r="U1801" s="33">
        <f>IF(Q1801="","",3*S1801+R1801)</f>
        <v/>
      </c>
      <c r="V1801" s="24">
        <f>IF(OR(H1801="",I1801=""),"",IF(H1801&gt;I1801,3,IF(H1801=I1801,1,0)))</f>
        <v/>
      </c>
      <c r="W1801" s="24">
        <f>IF(OR(H1801="",I1801=""),"",IF(I1801&gt;H1801,3,IF(H1801=I1801,1,0)))</f>
        <v/>
      </c>
      <c r="X1801" s="24">
        <f>IF(OR(H1801="",I1801=""),0,1)</f>
        <v/>
      </c>
      <c r="Y1801" s="24" t="n"/>
    </row>
    <row r="1802">
      <c r="A1802" s="24" t="inlineStr">
        <is>
          <t>E3-Grimsby-Gillingh</t>
        </is>
      </c>
      <c r="B1802" s="24" t="inlineStr">
        <is>
          <t>E3</t>
        </is>
      </c>
      <c r="C1802" s="24" t="inlineStr">
        <is>
          <t>League Two</t>
        </is>
      </c>
      <c r="D1802" s="24" t="n">
        <v>27</v>
      </c>
      <c r="E1802" s="29" t="n">
        <v>46410.625</v>
      </c>
      <c r="F1802" s="24" t="inlineStr">
        <is>
          <t>Grimsby</t>
        </is>
      </c>
      <c r="G1802" s="24" t="inlineStr">
        <is>
          <t>Gillingham</t>
        </is>
      </c>
      <c r="H1802" s="37" t="n"/>
      <c r="I1802" s="37" t="n"/>
      <c r="J1802" s="37" t="n"/>
      <c r="K1802" s="37" t="n"/>
      <c r="L1802" s="31" t="n">
        <v>0.4437052771180928</v>
      </c>
      <c r="M1802" s="31" t="n">
        <v>0.2811353896465423</v>
      </c>
      <c r="N1802" s="31" t="n">
        <v>0.2751593332353649</v>
      </c>
      <c r="O1802" s="33">
        <f>3*L1802+M1802</f>
        <v/>
      </c>
      <c r="P1802" s="33">
        <f>3*N1802+M1802</f>
        <v/>
      </c>
      <c r="Q1802" s="31">
        <f>IF(OR(J1802="",K1802=""),"",SUMPRODUCT(POISSON(Helper!$A$2:$A$122,J1802,FALSE)*POISSON(Helper!$B$2:$B$122,K1802,FALSE)*Helper!$C$2:$C$122))</f>
        <v/>
      </c>
      <c r="R1802" s="31">
        <f>IF(OR(J1802="",K1802=""),"",SUMPRODUCT(POISSON(Helper!$A$2:$A$122,J1802,FALSE)*POISSON(Helper!$B$2:$B$122,K1802,FALSE)*Helper!$D$2:$D$122))</f>
        <v/>
      </c>
      <c r="S1802" s="31">
        <f>IF(Q1802="","",1-Q1802-R1802)</f>
        <v/>
      </c>
      <c r="T1802" s="33">
        <f>IF(Q1802="","",3*Q1802+R1802)</f>
        <v/>
      </c>
      <c r="U1802" s="33">
        <f>IF(Q1802="","",3*S1802+R1802)</f>
        <v/>
      </c>
      <c r="V1802" s="24">
        <f>IF(OR(H1802="",I1802=""),"",IF(H1802&gt;I1802,3,IF(H1802=I1802,1,0)))</f>
        <v/>
      </c>
      <c r="W1802" s="24">
        <f>IF(OR(H1802="",I1802=""),"",IF(I1802&gt;H1802,3,IF(H1802=I1802,1,0)))</f>
        <v/>
      </c>
      <c r="X1802" s="24">
        <f>IF(OR(H1802="",I1802=""),0,1)</f>
        <v/>
      </c>
      <c r="Y1802" s="24" t="n"/>
    </row>
    <row r="1803">
      <c r="A1803" s="24" t="inlineStr">
        <is>
          <t>E3-Newport-Cheltenh</t>
        </is>
      </c>
      <c r="B1803" s="24" t="inlineStr">
        <is>
          <t>E3</t>
        </is>
      </c>
      <c r="C1803" s="24" t="inlineStr">
        <is>
          <t>League Two</t>
        </is>
      </c>
      <c r="D1803" s="24" t="n">
        <v>27</v>
      </c>
      <c r="E1803" s="29" t="n">
        <v>46410.625</v>
      </c>
      <c r="F1803" s="24" t="inlineStr">
        <is>
          <t>Newport</t>
        </is>
      </c>
      <c r="G1803" s="24" t="inlineStr">
        <is>
          <t>Cheltenham</t>
        </is>
      </c>
      <c r="H1803" s="37" t="n"/>
      <c r="I1803" s="37" t="n"/>
      <c r="J1803" s="37" t="n"/>
      <c r="K1803" s="37" t="n"/>
      <c r="L1803" s="31" t="n">
        <v>0.3772522723658368</v>
      </c>
      <c r="M1803" s="31" t="n">
        <v>0.287868095313104</v>
      </c>
      <c r="N1803" s="31" t="n">
        <v>0.3348796323210592</v>
      </c>
      <c r="O1803" s="33">
        <f>3*L1803+M1803</f>
        <v/>
      </c>
      <c r="P1803" s="33">
        <f>3*N1803+M1803</f>
        <v/>
      </c>
      <c r="Q1803" s="31">
        <f>IF(OR(J1803="",K1803=""),"",SUMPRODUCT(POISSON(Helper!$A$2:$A$122,J1803,FALSE)*POISSON(Helper!$B$2:$B$122,K1803,FALSE)*Helper!$C$2:$C$122))</f>
        <v/>
      </c>
      <c r="R1803" s="31">
        <f>IF(OR(J1803="",K1803=""),"",SUMPRODUCT(POISSON(Helper!$A$2:$A$122,J1803,FALSE)*POISSON(Helper!$B$2:$B$122,K1803,FALSE)*Helper!$D$2:$D$122))</f>
        <v/>
      </c>
      <c r="S1803" s="31">
        <f>IF(Q1803="","",1-Q1803-R1803)</f>
        <v/>
      </c>
      <c r="T1803" s="33">
        <f>IF(Q1803="","",3*Q1803+R1803)</f>
        <v/>
      </c>
      <c r="U1803" s="33">
        <f>IF(Q1803="","",3*S1803+R1803)</f>
        <v/>
      </c>
      <c r="V1803" s="24">
        <f>IF(OR(H1803="",I1803=""),"",IF(H1803&gt;I1803,3,IF(H1803=I1803,1,0)))</f>
        <v/>
      </c>
      <c r="W1803" s="24">
        <f>IF(OR(H1803="",I1803=""),"",IF(I1803&gt;H1803,3,IF(H1803=I1803,1,0)))</f>
        <v/>
      </c>
      <c r="X1803" s="24">
        <f>IF(OR(H1803="",I1803=""),0,1)</f>
        <v/>
      </c>
      <c r="Y1803" s="24" t="n"/>
    </row>
    <row r="1804">
      <c r="A1804" s="24" t="inlineStr">
        <is>
          <t>E3-Oldham-Barnet</t>
        </is>
      </c>
      <c r="B1804" s="24" t="inlineStr">
        <is>
          <t>E3</t>
        </is>
      </c>
      <c r="C1804" s="24" t="inlineStr">
        <is>
          <t>League Two</t>
        </is>
      </c>
      <c r="D1804" s="24" t="n">
        <v>27</v>
      </c>
      <c r="E1804" s="29" t="n">
        <v>46410.625</v>
      </c>
      <c r="F1804" s="24" t="inlineStr">
        <is>
          <t>Oldham</t>
        </is>
      </c>
      <c r="G1804" s="24" t="inlineStr">
        <is>
          <t>Barnet</t>
        </is>
      </c>
      <c r="H1804" s="37" t="n"/>
      <c r="I1804" s="37" t="n"/>
      <c r="J1804" s="37" t="n"/>
      <c r="K1804" s="37" t="n"/>
      <c r="L1804" s="31" t="n">
        <v>0.3799590666602142</v>
      </c>
      <c r="M1804" s="31" t="n">
        <v>0.2877477613621049</v>
      </c>
      <c r="N1804" s="31" t="n">
        <v>0.3322931719776809</v>
      </c>
      <c r="O1804" s="33">
        <f>3*L1804+M1804</f>
        <v/>
      </c>
      <c r="P1804" s="33">
        <f>3*N1804+M1804</f>
        <v/>
      </c>
      <c r="Q1804" s="31">
        <f>IF(OR(J1804="",K1804=""),"",SUMPRODUCT(POISSON(Helper!$A$2:$A$122,J1804,FALSE)*POISSON(Helper!$B$2:$B$122,K1804,FALSE)*Helper!$C$2:$C$122))</f>
        <v/>
      </c>
      <c r="R1804" s="31">
        <f>IF(OR(J1804="",K1804=""),"",SUMPRODUCT(POISSON(Helper!$A$2:$A$122,J1804,FALSE)*POISSON(Helper!$B$2:$B$122,K1804,FALSE)*Helper!$D$2:$D$122))</f>
        <v/>
      </c>
      <c r="S1804" s="31">
        <f>IF(Q1804="","",1-Q1804-R1804)</f>
        <v/>
      </c>
      <c r="T1804" s="33">
        <f>IF(Q1804="","",3*Q1804+R1804)</f>
        <v/>
      </c>
      <c r="U1804" s="33">
        <f>IF(Q1804="","",3*S1804+R1804)</f>
        <v/>
      </c>
      <c r="V1804" s="24">
        <f>IF(OR(H1804="",I1804=""),"",IF(H1804&gt;I1804,3,IF(H1804=I1804,1,0)))</f>
        <v/>
      </c>
      <c r="W1804" s="24">
        <f>IF(OR(H1804="",I1804=""),"",IF(I1804&gt;H1804,3,IF(H1804=I1804,1,0)))</f>
        <v/>
      </c>
      <c r="X1804" s="24">
        <f>IF(OR(H1804="",I1804=""),0,1)</f>
        <v/>
      </c>
      <c r="Y1804" s="24" t="n"/>
    </row>
    <row r="1805">
      <c r="A1805" s="24" t="inlineStr">
        <is>
          <t>E3-PortVale-York</t>
        </is>
      </c>
      <c r="B1805" s="24" t="inlineStr">
        <is>
          <t>E3</t>
        </is>
      </c>
      <c r="C1805" s="24" t="inlineStr">
        <is>
          <t>League Two</t>
        </is>
      </c>
      <c r="D1805" s="24" t="n">
        <v>27</v>
      </c>
      <c r="E1805" s="29" t="n">
        <v>46410.625</v>
      </c>
      <c r="F1805" s="24" t="inlineStr">
        <is>
          <t>Port Vale</t>
        </is>
      </c>
      <c r="G1805" s="24" t="inlineStr">
        <is>
          <t>York</t>
        </is>
      </c>
      <c r="H1805" s="37" t="n"/>
      <c r="I1805" s="37" t="n"/>
      <c r="J1805" s="37" t="n"/>
      <c r="K1805" s="37" t="n"/>
      <c r="L1805" s="31" t="n">
        <v>0.418613878823151</v>
      </c>
      <c r="M1805" s="31" t="n">
        <v>0.2845725517610558</v>
      </c>
      <c r="N1805" s="31" t="n">
        <v>0.2968135694157931</v>
      </c>
      <c r="O1805" s="33">
        <f>3*L1805+M1805</f>
        <v/>
      </c>
      <c r="P1805" s="33">
        <f>3*N1805+M1805</f>
        <v/>
      </c>
      <c r="Q1805" s="31">
        <f>IF(OR(J1805="",K1805=""),"",SUMPRODUCT(POISSON(Helper!$A$2:$A$122,J1805,FALSE)*POISSON(Helper!$B$2:$B$122,K1805,FALSE)*Helper!$C$2:$C$122))</f>
        <v/>
      </c>
      <c r="R1805" s="31">
        <f>IF(OR(J1805="",K1805=""),"",SUMPRODUCT(POISSON(Helper!$A$2:$A$122,J1805,FALSE)*POISSON(Helper!$B$2:$B$122,K1805,FALSE)*Helper!$D$2:$D$122))</f>
        <v/>
      </c>
      <c r="S1805" s="31">
        <f>IF(Q1805="","",1-Q1805-R1805)</f>
        <v/>
      </c>
      <c r="T1805" s="33">
        <f>IF(Q1805="","",3*Q1805+R1805)</f>
        <v/>
      </c>
      <c r="U1805" s="33">
        <f>IF(Q1805="","",3*S1805+R1805)</f>
        <v/>
      </c>
      <c r="V1805" s="24">
        <f>IF(OR(H1805="",I1805=""),"",IF(H1805&gt;I1805,3,IF(H1805=I1805,1,0)))</f>
        <v/>
      </c>
      <c r="W1805" s="24">
        <f>IF(OR(H1805="",I1805=""),"",IF(I1805&gt;H1805,3,IF(H1805=I1805,1,0)))</f>
        <v/>
      </c>
      <c r="X1805" s="24">
        <f>IF(OR(H1805="",I1805=""),0,1)</f>
        <v/>
      </c>
      <c r="Y1805" s="24" t="n"/>
    </row>
    <row r="1806">
      <c r="A1806" s="24" t="inlineStr">
        <is>
          <t>E3-Salford-Walsall</t>
        </is>
      </c>
      <c r="B1806" s="24" t="inlineStr">
        <is>
          <t>E3</t>
        </is>
      </c>
      <c r="C1806" s="24" t="inlineStr">
        <is>
          <t>League Two</t>
        </is>
      </c>
      <c r="D1806" s="24" t="n">
        <v>27</v>
      </c>
      <c r="E1806" s="29" t="n">
        <v>46410.625</v>
      </c>
      <c r="F1806" s="24" t="inlineStr">
        <is>
          <t>Salford</t>
        </is>
      </c>
      <c r="G1806" s="24" t="inlineStr">
        <is>
          <t>Walsall</t>
        </is>
      </c>
      <c r="H1806" s="37" t="n"/>
      <c r="I1806" s="37" t="n"/>
      <c r="J1806" s="37" t="n"/>
      <c r="K1806" s="37" t="n"/>
      <c r="L1806" s="31" t="n">
        <v>0.5037796070916384</v>
      </c>
      <c r="M1806" s="31" t="n">
        <v>0.2689131011591909</v>
      </c>
      <c r="N1806" s="31" t="n">
        <v>0.2273072917491707</v>
      </c>
      <c r="O1806" s="33">
        <f>3*L1806+M1806</f>
        <v/>
      </c>
      <c r="P1806" s="33">
        <f>3*N1806+M1806</f>
        <v/>
      </c>
      <c r="Q1806" s="31">
        <f>IF(OR(J1806="",K1806=""),"",SUMPRODUCT(POISSON(Helper!$A$2:$A$122,J1806,FALSE)*POISSON(Helper!$B$2:$B$122,K1806,FALSE)*Helper!$C$2:$C$122))</f>
        <v/>
      </c>
      <c r="R1806" s="31">
        <f>IF(OR(J1806="",K1806=""),"",SUMPRODUCT(POISSON(Helper!$A$2:$A$122,J1806,FALSE)*POISSON(Helper!$B$2:$B$122,K1806,FALSE)*Helper!$D$2:$D$122))</f>
        <v/>
      </c>
      <c r="S1806" s="31">
        <f>IF(Q1806="","",1-Q1806-R1806)</f>
        <v/>
      </c>
      <c r="T1806" s="33">
        <f>IF(Q1806="","",3*Q1806+R1806)</f>
        <v/>
      </c>
      <c r="U1806" s="33">
        <f>IF(Q1806="","",3*S1806+R1806)</f>
        <v/>
      </c>
      <c r="V1806" s="24">
        <f>IF(OR(H1806="",I1806=""),"",IF(H1806&gt;I1806,3,IF(H1806=I1806,1,0)))</f>
        <v/>
      </c>
      <c r="W1806" s="24">
        <f>IF(OR(H1806="",I1806=""),"",IF(I1806&gt;H1806,3,IF(H1806=I1806,1,0)))</f>
        <v/>
      </c>
      <c r="X1806" s="24">
        <f>IF(OR(H1806="",I1806=""),0,1)</f>
        <v/>
      </c>
      <c r="Y1806" s="24" t="n"/>
    </row>
    <row r="1807">
      <c r="A1807" s="24" t="inlineStr">
        <is>
          <t>E3-Shrewsbu-Rotherha</t>
        </is>
      </c>
      <c r="B1807" s="24" t="inlineStr">
        <is>
          <t>E3</t>
        </is>
      </c>
      <c r="C1807" s="24" t="inlineStr">
        <is>
          <t>League Two</t>
        </is>
      </c>
      <c r="D1807" s="24" t="n">
        <v>27</v>
      </c>
      <c r="E1807" s="29" t="n">
        <v>46410.625</v>
      </c>
      <c r="F1807" s="24" t="inlineStr">
        <is>
          <t>Shrewsbury</t>
        </is>
      </c>
      <c r="G1807" s="24" t="inlineStr">
        <is>
          <t>Rotherham</t>
        </is>
      </c>
      <c r="H1807" s="37" t="n"/>
      <c r="I1807" s="37" t="n"/>
      <c r="J1807" s="37" t="n"/>
      <c r="K1807" s="37" t="n"/>
      <c r="L1807" s="31" t="n">
        <v>0.3563948626985529</v>
      </c>
      <c r="M1807" s="31" t="n">
        <v>0.2883210288732485</v>
      </c>
      <c r="N1807" s="31" t="n">
        <v>0.3552841084281986</v>
      </c>
      <c r="O1807" s="33">
        <f>3*L1807+M1807</f>
        <v/>
      </c>
      <c r="P1807" s="33">
        <f>3*N1807+M1807</f>
        <v/>
      </c>
      <c r="Q1807" s="31">
        <f>IF(OR(J1807="",K1807=""),"",SUMPRODUCT(POISSON(Helper!$A$2:$A$122,J1807,FALSE)*POISSON(Helper!$B$2:$B$122,K1807,FALSE)*Helper!$C$2:$C$122))</f>
        <v/>
      </c>
      <c r="R1807" s="31">
        <f>IF(OR(J1807="",K1807=""),"",SUMPRODUCT(POISSON(Helper!$A$2:$A$122,J1807,FALSE)*POISSON(Helper!$B$2:$B$122,K1807,FALSE)*Helper!$D$2:$D$122))</f>
        <v/>
      </c>
      <c r="S1807" s="31">
        <f>IF(Q1807="","",1-Q1807-R1807)</f>
        <v/>
      </c>
      <c r="T1807" s="33">
        <f>IF(Q1807="","",3*Q1807+R1807)</f>
        <v/>
      </c>
      <c r="U1807" s="33">
        <f>IF(Q1807="","",3*S1807+R1807)</f>
        <v/>
      </c>
      <c r="V1807" s="24">
        <f>IF(OR(H1807="",I1807=""),"",IF(H1807&gt;I1807,3,IF(H1807=I1807,1,0)))</f>
        <v/>
      </c>
      <c r="W1807" s="24">
        <f>IF(OR(H1807="",I1807=""),"",IF(I1807&gt;H1807,3,IF(H1807=I1807,1,0)))</f>
        <v/>
      </c>
      <c r="X1807" s="24">
        <f>IF(OR(H1807="",I1807=""),0,1)</f>
        <v/>
      </c>
      <c r="Y1807" s="24" t="n"/>
    </row>
    <row r="1808">
      <c r="A1808" s="24" t="inlineStr">
        <is>
          <t>E3-Swindon-BristolR</t>
        </is>
      </c>
      <c r="B1808" s="24" t="inlineStr">
        <is>
          <t>E3</t>
        </is>
      </c>
      <c r="C1808" s="24" t="inlineStr">
        <is>
          <t>League Two</t>
        </is>
      </c>
      <c r="D1808" s="24" t="n">
        <v>27</v>
      </c>
      <c r="E1808" s="29" t="n">
        <v>46410.625</v>
      </c>
      <c r="F1808" s="24" t="inlineStr">
        <is>
          <t>Swindon</t>
        </is>
      </c>
      <c r="G1808" s="24" t="inlineStr">
        <is>
          <t>Bristol Rovers</t>
        </is>
      </c>
      <c r="H1808" s="37" t="n"/>
      <c r="I1808" s="37" t="n"/>
      <c r="J1808" s="37" t="n"/>
      <c r="K1808" s="37" t="n"/>
      <c r="L1808" s="31" t="n">
        <v>0.3598140272880694</v>
      </c>
      <c r="M1808" s="31" t="n">
        <v>0.2883054535283172</v>
      </c>
      <c r="N1808" s="31" t="n">
        <v>0.3518805191836134</v>
      </c>
      <c r="O1808" s="33">
        <f>3*L1808+M1808</f>
        <v/>
      </c>
      <c r="P1808" s="33">
        <f>3*N1808+M1808</f>
        <v/>
      </c>
      <c r="Q1808" s="31">
        <f>IF(OR(J1808="",K1808=""),"",SUMPRODUCT(POISSON(Helper!$A$2:$A$122,J1808,FALSE)*POISSON(Helper!$B$2:$B$122,K1808,FALSE)*Helper!$C$2:$C$122))</f>
        <v/>
      </c>
      <c r="R1808" s="31">
        <f>IF(OR(J1808="",K1808=""),"",SUMPRODUCT(POISSON(Helper!$A$2:$A$122,J1808,FALSE)*POISSON(Helper!$B$2:$B$122,K1808,FALSE)*Helper!$D$2:$D$122))</f>
        <v/>
      </c>
      <c r="S1808" s="31">
        <f>IF(Q1808="","",1-Q1808-R1808)</f>
        <v/>
      </c>
      <c r="T1808" s="33">
        <f>IF(Q1808="","",3*Q1808+R1808)</f>
        <v/>
      </c>
      <c r="U1808" s="33">
        <f>IF(Q1808="","",3*S1808+R1808)</f>
        <v/>
      </c>
      <c r="V1808" s="24">
        <f>IF(OR(H1808="",I1808=""),"",IF(H1808&gt;I1808,3,IF(H1808=I1808,1,0)))</f>
        <v/>
      </c>
      <c r="W1808" s="24">
        <f>IF(OR(H1808="",I1808=""),"",IF(I1808&gt;H1808,3,IF(H1808=I1808,1,0)))</f>
        <v/>
      </c>
      <c r="X1808" s="24">
        <f>IF(OR(H1808="",I1808=""),0,1)</f>
        <v/>
      </c>
      <c r="Y1808" s="24" t="n"/>
    </row>
    <row r="1809">
      <c r="A1809" s="24" t="inlineStr">
        <is>
          <t>E3-Tranmere-Crawley</t>
        </is>
      </c>
      <c r="B1809" s="24" t="inlineStr">
        <is>
          <t>E3</t>
        </is>
      </c>
      <c r="C1809" s="24" t="inlineStr">
        <is>
          <t>League Two</t>
        </is>
      </c>
      <c r="D1809" s="24" t="n">
        <v>27</v>
      </c>
      <c r="E1809" s="29" t="n">
        <v>46410.625</v>
      </c>
      <c r="F1809" s="24" t="inlineStr">
        <is>
          <t>Tranmere</t>
        </is>
      </c>
      <c r="G1809" s="24" t="inlineStr">
        <is>
          <t>Crawley</t>
        </is>
      </c>
      <c r="H1809" s="37" t="n"/>
      <c r="I1809" s="37" t="n"/>
      <c r="J1809" s="37" t="n"/>
      <c r="K1809" s="37" t="n"/>
      <c r="L1809" s="31" t="n">
        <v>0.4183967821333986</v>
      </c>
      <c r="M1809" s="31" t="n">
        <v>0.2845977161742465</v>
      </c>
      <c r="N1809" s="31" t="n">
        <v>0.2970055016923548</v>
      </c>
      <c r="O1809" s="33">
        <f>3*L1809+M1809</f>
        <v/>
      </c>
      <c r="P1809" s="33">
        <f>3*N1809+M1809</f>
        <v/>
      </c>
      <c r="Q1809" s="31">
        <f>IF(OR(J1809="",K1809=""),"",SUMPRODUCT(POISSON(Helper!$A$2:$A$122,J1809,FALSE)*POISSON(Helper!$B$2:$B$122,K1809,FALSE)*Helper!$C$2:$C$122))</f>
        <v/>
      </c>
      <c r="R1809" s="31">
        <f>IF(OR(J1809="",K1809=""),"",SUMPRODUCT(POISSON(Helper!$A$2:$A$122,J1809,FALSE)*POISSON(Helper!$B$2:$B$122,K1809,FALSE)*Helper!$D$2:$D$122))</f>
        <v/>
      </c>
      <c r="S1809" s="31">
        <f>IF(Q1809="","",1-Q1809-R1809)</f>
        <v/>
      </c>
      <c r="T1809" s="33">
        <f>IF(Q1809="","",3*Q1809+R1809)</f>
        <v/>
      </c>
      <c r="U1809" s="33">
        <f>IF(Q1809="","",3*S1809+R1809)</f>
        <v/>
      </c>
      <c r="V1809" s="24">
        <f>IF(OR(H1809="",I1809=""),"",IF(H1809&gt;I1809,3,IF(H1809=I1809,1,0)))</f>
        <v/>
      </c>
      <c r="W1809" s="24">
        <f>IF(OR(H1809="",I1809=""),"",IF(I1809&gt;H1809,3,IF(H1809=I1809,1,0)))</f>
        <v/>
      </c>
      <c r="X1809" s="24">
        <f>IF(OR(H1809="",I1809=""),0,1)</f>
        <v/>
      </c>
      <c r="Y1809" s="24" t="n"/>
    </row>
    <row r="1810">
      <c r="A1810" s="24" t="inlineStr">
        <is>
          <t>E3-Barnet-Crewe</t>
        </is>
      </c>
      <c r="B1810" s="24" t="inlineStr">
        <is>
          <t>E3</t>
        </is>
      </c>
      <c r="C1810" s="24" t="inlineStr">
        <is>
          <t>League Two</t>
        </is>
      </c>
      <c r="D1810" s="24" t="n">
        <v>28</v>
      </c>
      <c r="E1810" s="29" t="n">
        <v>46417.625</v>
      </c>
      <c r="F1810" s="24" t="inlineStr">
        <is>
          <t>Barnet</t>
        </is>
      </c>
      <c r="G1810" s="24" t="inlineStr">
        <is>
          <t>Crewe</t>
        </is>
      </c>
      <c r="H1810" s="37" t="n"/>
      <c r="I1810" s="37" t="n"/>
      <c r="J1810" s="37" t="n"/>
      <c r="K1810" s="37" t="n"/>
      <c r="L1810" s="31" t="n">
        <v>0.4626515422354258</v>
      </c>
      <c r="M1810" s="31" t="n">
        <v>0.2778690951940291</v>
      </c>
      <c r="N1810" s="31" t="n">
        <v>0.2594793625705451</v>
      </c>
      <c r="O1810" s="33">
        <f>3*L1810+M1810</f>
        <v/>
      </c>
      <c r="P1810" s="33">
        <f>3*N1810+M1810</f>
        <v/>
      </c>
      <c r="Q1810" s="31">
        <f>IF(OR(J1810="",K1810=""),"",SUMPRODUCT(POISSON(Helper!$A$2:$A$122,J1810,FALSE)*POISSON(Helper!$B$2:$B$122,K1810,FALSE)*Helper!$C$2:$C$122))</f>
        <v/>
      </c>
      <c r="R1810" s="31">
        <f>IF(OR(J1810="",K1810=""),"",SUMPRODUCT(POISSON(Helper!$A$2:$A$122,J1810,FALSE)*POISSON(Helper!$B$2:$B$122,K1810,FALSE)*Helper!$D$2:$D$122))</f>
        <v/>
      </c>
      <c r="S1810" s="31">
        <f>IF(Q1810="","",1-Q1810-R1810)</f>
        <v/>
      </c>
      <c r="T1810" s="33">
        <f>IF(Q1810="","",3*Q1810+R1810)</f>
        <v/>
      </c>
      <c r="U1810" s="33">
        <f>IF(Q1810="","",3*S1810+R1810)</f>
        <v/>
      </c>
      <c r="V1810" s="24">
        <f>IF(OR(H1810="",I1810=""),"",IF(H1810&gt;I1810,3,IF(H1810=I1810,1,0)))</f>
        <v/>
      </c>
      <c r="W1810" s="24">
        <f>IF(OR(H1810="",I1810=""),"",IF(I1810&gt;H1810,3,IF(H1810=I1810,1,0)))</f>
        <v/>
      </c>
      <c r="X1810" s="24">
        <f>IF(OR(H1810="",I1810=""),0,1)</f>
        <v/>
      </c>
      <c r="Y1810" s="24" t="n"/>
    </row>
    <row r="1811">
      <c r="A1811" s="24" t="inlineStr">
        <is>
          <t>E3-BristolR-Fleetwoo</t>
        </is>
      </c>
      <c r="B1811" s="24" t="inlineStr">
        <is>
          <t>E3</t>
        </is>
      </c>
      <c r="C1811" s="24" t="inlineStr">
        <is>
          <t>League Two</t>
        </is>
      </c>
      <c r="D1811" s="24" t="n">
        <v>28</v>
      </c>
      <c r="E1811" s="29" t="n">
        <v>46417.625</v>
      </c>
      <c r="F1811" s="24" t="inlineStr">
        <is>
          <t>Bristol Rovers</t>
        </is>
      </c>
      <c r="G1811" s="24" t="inlineStr">
        <is>
          <t>Fleetwood</t>
        </is>
      </c>
      <c r="H1811" s="37" t="n"/>
      <c r="I1811" s="37" t="n"/>
      <c r="J1811" s="37" t="n"/>
      <c r="K1811" s="37" t="n"/>
      <c r="L1811" s="31" t="n">
        <v>0.5023841487353529</v>
      </c>
      <c r="M1811" s="31" t="n">
        <v>0.2692571602417868</v>
      </c>
      <c r="N1811" s="31" t="n">
        <v>0.2283586910228603</v>
      </c>
      <c r="O1811" s="33">
        <f>3*L1811+M1811</f>
        <v/>
      </c>
      <c r="P1811" s="33">
        <f>3*N1811+M1811</f>
        <v/>
      </c>
      <c r="Q1811" s="31">
        <f>IF(OR(J1811="",K1811=""),"",SUMPRODUCT(POISSON(Helper!$A$2:$A$122,J1811,FALSE)*POISSON(Helper!$B$2:$B$122,K1811,FALSE)*Helper!$C$2:$C$122))</f>
        <v/>
      </c>
      <c r="R1811" s="31">
        <f>IF(OR(J1811="",K1811=""),"",SUMPRODUCT(POISSON(Helper!$A$2:$A$122,J1811,FALSE)*POISSON(Helper!$B$2:$B$122,K1811,FALSE)*Helper!$D$2:$D$122))</f>
        <v/>
      </c>
      <c r="S1811" s="31">
        <f>IF(Q1811="","",1-Q1811-R1811)</f>
        <v/>
      </c>
      <c r="T1811" s="33">
        <f>IF(Q1811="","",3*Q1811+R1811)</f>
        <v/>
      </c>
      <c r="U1811" s="33">
        <f>IF(Q1811="","",3*S1811+R1811)</f>
        <v/>
      </c>
      <c r="V1811" s="24">
        <f>IF(OR(H1811="",I1811=""),"",IF(H1811&gt;I1811,3,IF(H1811=I1811,1,0)))</f>
        <v/>
      </c>
      <c r="W1811" s="24">
        <f>IF(OR(H1811="",I1811=""),"",IF(I1811&gt;H1811,3,IF(H1811=I1811,1,0)))</f>
        <v/>
      </c>
      <c r="X1811" s="24">
        <f>IF(OR(H1811="",I1811=""),0,1)</f>
        <v/>
      </c>
      <c r="Y1811" s="24" t="n"/>
    </row>
    <row r="1812">
      <c r="A1812" s="24" t="inlineStr">
        <is>
          <t>E3-Cheltenh-Tranmere</t>
        </is>
      </c>
      <c r="B1812" s="24" t="inlineStr">
        <is>
          <t>E3</t>
        </is>
      </c>
      <c r="C1812" s="24" t="inlineStr">
        <is>
          <t>League Two</t>
        </is>
      </c>
      <c r="D1812" s="24" t="n">
        <v>28</v>
      </c>
      <c r="E1812" s="29" t="n">
        <v>46417.625</v>
      </c>
      <c r="F1812" s="24" t="inlineStr">
        <is>
          <t>Cheltenham</t>
        </is>
      </c>
      <c r="G1812" s="24" t="inlineStr">
        <is>
          <t>Tranmere</t>
        </is>
      </c>
      <c r="H1812" s="37" t="n"/>
      <c r="I1812" s="37" t="n"/>
      <c r="J1812" s="37" t="n"/>
      <c r="K1812" s="37" t="n"/>
      <c r="L1812" s="31" t="n">
        <v>0.3839966241445186</v>
      </c>
      <c r="M1812" s="31" t="n">
        <v>0.2875426720411244</v>
      </c>
      <c r="N1812" s="31" t="n">
        <v>0.3284607038143569</v>
      </c>
      <c r="O1812" s="33">
        <f>3*L1812+M1812</f>
        <v/>
      </c>
      <c r="P1812" s="33">
        <f>3*N1812+M1812</f>
        <v/>
      </c>
      <c r="Q1812" s="31">
        <f>IF(OR(J1812="",K1812=""),"",SUMPRODUCT(POISSON(Helper!$A$2:$A$122,J1812,FALSE)*POISSON(Helper!$B$2:$B$122,K1812,FALSE)*Helper!$C$2:$C$122))</f>
        <v/>
      </c>
      <c r="R1812" s="31">
        <f>IF(OR(J1812="",K1812=""),"",SUMPRODUCT(POISSON(Helper!$A$2:$A$122,J1812,FALSE)*POISSON(Helper!$B$2:$B$122,K1812,FALSE)*Helper!$D$2:$D$122))</f>
        <v/>
      </c>
      <c r="S1812" s="31">
        <f>IF(Q1812="","",1-Q1812-R1812)</f>
        <v/>
      </c>
      <c r="T1812" s="33">
        <f>IF(Q1812="","",3*Q1812+R1812)</f>
        <v/>
      </c>
      <c r="U1812" s="33">
        <f>IF(Q1812="","",3*S1812+R1812)</f>
        <v/>
      </c>
      <c r="V1812" s="24">
        <f>IF(OR(H1812="",I1812=""),"",IF(H1812&gt;I1812,3,IF(H1812=I1812,1,0)))</f>
        <v/>
      </c>
      <c r="W1812" s="24">
        <f>IF(OR(H1812="",I1812=""),"",IF(I1812&gt;H1812,3,IF(H1812=I1812,1,0)))</f>
        <v/>
      </c>
      <c r="X1812" s="24">
        <f>IF(OR(H1812="",I1812=""),0,1)</f>
        <v/>
      </c>
      <c r="Y1812" s="24" t="n"/>
    </row>
    <row r="1813">
      <c r="A1813" s="24" t="inlineStr">
        <is>
          <t>E3-Chesterf-Newport</t>
        </is>
      </c>
      <c r="B1813" s="24" t="inlineStr">
        <is>
          <t>E3</t>
        </is>
      </c>
      <c r="C1813" s="24" t="inlineStr">
        <is>
          <t>League Two</t>
        </is>
      </c>
      <c r="D1813" s="24" t="n">
        <v>28</v>
      </c>
      <c r="E1813" s="29" t="n">
        <v>46417.625</v>
      </c>
      <c r="F1813" s="24" t="inlineStr">
        <is>
          <t>Chesterfield</t>
        </is>
      </c>
      <c r="G1813" s="24" t="inlineStr">
        <is>
          <t>Newport</t>
        </is>
      </c>
      <c r="H1813" s="37" t="n"/>
      <c r="I1813" s="37" t="n"/>
      <c r="J1813" s="37" t="n"/>
      <c r="K1813" s="37" t="n"/>
      <c r="L1813" s="31" t="n">
        <v>0.5408788974539662</v>
      </c>
      <c r="M1813" s="31" t="n">
        <v>0.2587819320436059</v>
      </c>
      <c r="N1813" s="31" t="n">
        <v>0.2003391705024278</v>
      </c>
      <c r="O1813" s="33">
        <f>3*L1813+M1813</f>
        <v/>
      </c>
      <c r="P1813" s="33">
        <f>3*N1813+M1813</f>
        <v/>
      </c>
      <c r="Q1813" s="31">
        <f>IF(OR(J1813="",K1813=""),"",SUMPRODUCT(POISSON(Helper!$A$2:$A$122,J1813,FALSE)*POISSON(Helper!$B$2:$B$122,K1813,FALSE)*Helper!$C$2:$C$122))</f>
        <v/>
      </c>
      <c r="R1813" s="31">
        <f>IF(OR(J1813="",K1813=""),"",SUMPRODUCT(POISSON(Helper!$A$2:$A$122,J1813,FALSE)*POISSON(Helper!$B$2:$B$122,K1813,FALSE)*Helper!$D$2:$D$122))</f>
        <v/>
      </c>
      <c r="S1813" s="31">
        <f>IF(Q1813="","",1-Q1813-R1813)</f>
        <v/>
      </c>
      <c r="T1813" s="33">
        <f>IF(Q1813="","",3*Q1813+R1813)</f>
        <v/>
      </c>
      <c r="U1813" s="33">
        <f>IF(Q1813="","",3*S1813+R1813)</f>
        <v/>
      </c>
      <c r="V1813" s="24">
        <f>IF(OR(H1813="",I1813=""),"",IF(H1813&gt;I1813,3,IF(H1813=I1813,1,0)))</f>
        <v/>
      </c>
      <c r="W1813" s="24">
        <f>IF(OR(H1813="",I1813=""),"",IF(I1813&gt;H1813,3,IF(H1813=I1813,1,0)))</f>
        <v/>
      </c>
      <c r="X1813" s="24">
        <f>IF(OR(H1813="",I1813=""),0,1)</f>
        <v/>
      </c>
      <c r="Y1813" s="24" t="n"/>
    </row>
    <row r="1814">
      <c r="A1814" s="24" t="inlineStr">
        <is>
          <t>E3-Crawley-Oldham</t>
        </is>
      </c>
      <c r="B1814" s="24" t="inlineStr">
        <is>
          <t>E3</t>
        </is>
      </c>
      <c r="C1814" s="24" t="inlineStr">
        <is>
          <t>League Two</t>
        </is>
      </c>
      <c r="D1814" s="24" t="n">
        <v>28</v>
      </c>
      <c r="E1814" s="29" t="n">
        <v>46417.625</v>
      </c>
      <c r="F1814" s="24" t="inlineStr">
        <is>
          <t>Crawley</t>
        </is>
      </c>
      <c r="G1814" s="24" t="inlineStr">
        <is>
          <t>Oldham</t>
        </is>
      </c>
      <c r="H1814" s="37" t="n"/>
      <c r="I1814" s="37" t="n"/>
      <c r="J1814" s="37" t="n"/>
      <c r="K1814" s="37" t="n"/>
      <c r="L1814" s="31" t="n">
        <v>0.3453066734945565</v>
      </c>
      <c r="M1814" s="31" t="n">
        <v>0.2882081239549387</v>
      </c>
      <c r="N1814" s="31" t="n">
        <v>0.3664852025505048</v>
      </c>
      <c r="O1814" s="33">
        <f>3*L1814+M1814</f>
        <v/>
      </c>
      <c r="P1814" s="33">
        <f>3*N1814+M1814</f>
        <v/>
      </c>
      <c r="Q1814" s="31">
        <f>IF(OR(J1814="",K1814=""),"",SUMPRODUCT(POISSON(Helper!$A$2:$A$122,J1814,FALSE)*POISSON(Helper!$B$2:$B$122,K1814,FALSE)*Helper!$C$2:$C$122))</f>
        <v/>
      </c>
      <c r="R1814" s="31">
        <f>IF(OR(J1814="",K1814=""),"",SUMPRODUCT(POISSON(Helper!$A$2:$A$122,J1814,FALSE)*POISSON(Helper!$B$2:$B$122,K1814,FALSE)*Helper!$D$2:$D$122))</f>
        <v/>
      </c>
      <c r="S1814" s="31">
        <f>IF(Q1814="","",1-Q1814-R1814)</f>
        <v/>
      </c>
      <c r="T1814" s="33">
        <f>IF(Q1814="","",3*Q1814+R1814)</f>
        <v/>
      </c>
      <c r="U1814" s="33">
        <f>IF(Q1814="","",3*S1814+R1814)</f>
        <v/>
      </c>
      <c r="V1814" s="24">
        <f>IF(OR(H1814="",I1814=""),"",IF(H1814&gt;I1814,3,IF(H1814=I1814,1,0)))</f>
        <v/>
      </c>
      <c r="W1814" s="24">
        <f>IF(OR(H1814="",I1814=""),"",IF(I1814&gt;H1814,3,IF(H1814=I1814,1,0)))</f>
        <v/>
      </c>
      <c r="X1814" s="24">
        <f>IF(OR(H1814="",I1814=""),0,1)</f>
        <v/>
      </c>
      <c r="Y1814" s="24" t="n"/>
    </row>
    <row r="1815">
      <c r="A1815" s="24" t="inlineStr">
        <is>
          <t>E3-Exeter-Salford</t>
        </is>
      </c>
      <c r="B1815" s="24" t="inlineStr">
        <is>
          <t>E3</t>
        </is>
      </c>
      <c r="C1815" s="24" t="inlineStr">
        <is>
          <t>League Two</t>
        </is>
      </c>
      <c r="D1815" s="24" t="n">
        <v>28</v>
      </c>
      <c r="E1815" s="29" t="n">
        <v>46417.625</v>
      </c>
      <c r="F1815" s="24" t="inlineStr">
        <is>
          <t>Exeter</t>
        </is>
      </c>
      <c r="G1815" s="24" t="inlineStr">
        <is>
          <t>Salford</t>
        </is>
      </c>
      <c r="H1815" s="37" t="n"/>
      <c r="I1815" s="37" t="n"/>
      <c r="J1815" s="37" t="n"/>
      <c r="K1815" s="37" t="n"/>
      <c r="L1815" s="31" t="n">
        <v>0.2857164098642858</v>
      </c>
      <c r="M1815" s="31" t="n">
        <v>0.2829613512381878</v>
      </c>
      <c r="N1815" s="31" t="n">
        <v>0.4313222388975264</v>
      </c>
      <c r="O1815" s="33">
        <f>3*L1815+M1815</f>
        <v/>
      </c>
      <c r="P1815" s="33">
        <f>3*N1815+M1815</f>
        <v/>
      </c>
      <c r="Q1815" s="31">
        <f>IF(OR(J1815="",K1815=""),"",SUMPRODUCT(POISSON(Helper!$A$2:$A$122,J1815,FALSE)*POISSON(Helper!$B$2:$B$122,K1815,FALSE)*Helper!$C$2:$C$122))</f>
        <v/>
      </c>
      <c r="R1815" s="31">
        <f>IF(OR(J1815="",K1815=""),"",SUMPRODUCT(POISSON(Helper!$A$2:$A$122,J1815,FALSE)*POISSON(Helper!$B$2:$B$122,K1815,FALSE)*Helper!$D$2:$D$122))</f>
        <v/>
      </c>
      <c r="S1815" s="31">
        <f>IF(Q1815="","",1-Q1815-R1815)</f>
        <v/>
      </c>
      <c r="T1815" s="33">
        <f>IF(Q1815="","",3*Q1815+R1815)</f>
        <v/>
      </c>
      <c r="U1815" s="33">
        <f>IF(Q1815="","",3*S1815+R1815)</f>
        <v/>
      </c>
      <c r="V1815" s="24">
        <f>IF(OR(H1815="",I1815=""),"",IF(H1815&gt;I1815,3,IF(H1815=I1815,1,0)))</f>
        <v/>
      </c>
      <c r="W1815" s="24">
        <f>IF(OR(H1815="",I1815=""),"",IF(I1815&gt;H1815,3,IF(H1815=I1815,1,0)))</f>
        <v/>
      </c>
      <c r="X1815" s="24">
        <f>IF(OR(H1815="",I1815=""),0,1)</f>
        <v/>
      </c>
      <c r="Y1815" s="24" t="n"/>
    </row>
    <row r="1816">
      <c r="A1816" s="24" t="inlineStr">
        <is>
          <t>E3-Gillingh-Shrewsbu</t>
        </is>
      </c>
      <c r="B1816" s="24" t="inlineStr">
        <is>
          <t>E3</t>
        </is>
      </c>
      <c r="C1816" s="24" t="inlineStr">
        <is>
          <t>League Two</t>
        </is>
      </c>
      <c r="D1816" s="24" t="n">
        <v>28</v>
      </c>
      <c r="E1816" s="29" t="n">
        <v>46417.625</v>
      </c>
      <c r="F1816" s="24" t="inlineStr">
        <is>
          <t>Gillingham</t>
        </is>
      </c>
      <c r="G1816" s="24" t="inlineStr">
        <is>
          <t>Shrewsbury</t>
        </is>
      </c>
      <c r="H1816" s="37" t="n"/>
      <c r="I1816" s="37" t="n"/>
      <c r="J1816" s="37" t="n"/>
      <c r="K1816" s="37" t="n"/>
      <c r="L1816" s="31" t="n">
        <v>0.4534315175748621</v>
      </c>
      <c r="M1816" s="31" t="n">
        <v>0.2795288014113622</v>
      </c>
      <c r="N1816" s="31" t="n">
        <v>0.2670396810137757</v>
      </c>
      <c r="O1816" s="33">
        <f>3*L1816+M1816</f>
        <v/>
      </c>
      <c r="P1816" s="33">
        <f>3*N1816+M1816</f>
        <v/>
      </c>
      <c r="Q1816" s="31">
        <f>IF(OR(J1816="",K1816=""),"",SUMPRODUCT(POISSON(Helper!$A$2:$A$122,J1816,FALSE)*POISSON(Helper!$B$2:$B$122,K1816,FALSE)*Helper!$C$2:$C$122))</f>
        <v/>
      </c>
      <c r="R1816" s="31">
        <f>IF(OR(J1816="",K1816=""),"",SUMPRODUCT(POISSON(Helper!$A$2:$A$122,J1816,FALSE)*POISSON(Helper!$B$2:$B$122,K1816,FALSE)*Helper!$D$2:$D$122))</f>
        <v/>
      </c>
      <c r="S1816" s="31">
        <f>IF(Q1816="","",1-Q1816-R1816)</f>
        <v/>
      </c>
      <c r="T1816" s="33">
        <f>IF(Q1816="","",3*Q1816+R1816)</f>
        <v/>
      </c>
      <c r="U1816" s="33">
        <f>IF(Q1816="","",3*S1816+R1816)</f>
        <v/>
      </c>
      <c r="V1816" s="24">
        <f>IF(OR(H1816="",I1816=""),"",IF(H1816&gt;I1816,3,IF(H1816=I1816,1,0)))</f>
        <v/>
      </c>
      <c r="W1816" s="24">
        <f>IF(OR(H1816="",I1816=""),"",IF(I1816&gt;H1816,3,IF(H1816=I1816,1,0)))</f>
        <v/>
      </c>
      <c r="X1816" s="24">
        <f>IF(OR(H1816="",I1816=""),0,1)</f>
        <v/>
      </c>
      <c r="Y1816" s="24" t="n"/>
    </row>
    <row r="1817">
      <c r="A1817" s="24" t="inlineStr">
        <is>
          <t>E3-Northamp-Accringt</t>
        </is>
      </c>
      <c r="B1817" s="24" t="inlineStr">
        <is>
          <t>E3</t>
        </is>
      </c>
      <c r="C1817" s="24" t="inlineStr">
        <is>
          <t>League Two</t>
        </is>
      </c>
      <c r="D1817" s="24" t="n">
        <v>28</v>
      </c>
      <c r="E1817" s="29" t="n">
        <v>46417.625</v>
      </c>
      <c r="F1817" s="24" t="inlineStr">
        <is>
          <t>Northampton</t>
        </is>
      </c>
      <c r="G1817" s="24" t="inlineStr">
        <is>
          <t>Accrington</t>
        </is>
      </c>
      <c r="H1817" s="37" t="n"/>
      <c r="I1817" s="37" t="n"/>
      <c r="J1817" s="37" t="n"/>
      <c r="K1817" s="37" t="n"/>
      <c r="L1817" s="31" t="n">
        <v>0.4724857750366284</v>
      </c>
      <c r="M1817" s="31" t="n">
        <v>0.2759552327737633</v>
      </c>
      <c r="N1817" s="31" t="n">
        <v>0.2515589921896084</v>
      </c>
      <c r="O1817" s="33">
        <f>3*L1817+M1817</f>
        <v/>
      </c>
      <c r="P1817" s="33">
        <f>3*N1817+M1817</f>
        <v/>
      </c>
      <c r="Q1817" s="31">
        <f>IF(OR(J1817="",K1817=""),"",SUMPRODUCT(POISSON(Helper!$A$2:$A$122,J1817,FALSE)*POISSON(Helper!$B$2:$B$122,K1817,FALSE)*Helper!$C$2:$C$122))</f>
        <v/>
      </c>
      <c r="R1817" s="31">
        <f>IF(OR(J1817="",K1817=""),"",SUMPRODUCT(POISSON(Helper!$A$2:$A$122,J1817,FALSE)*POISSON(Helper!$B$2:$B$122,K1817,FALSE)*Helper!$D$2:$D$122))</f>
        <v/>
      </c>
      <c r="S1817" s="31">
        <f>IF(Q1817="","",1-Q1817-R1817)</f>
        <v/>
      </c>
      <c r="T1817" s="33">
        <f>IF(Q1817="","",3*Q1817+R1817)</f>
        <v/>
      </c>
      <c r="U1817" s="33">
        <f>IF(Q1817="","",3*S1817+R1817)</f>
        <v/>
      </c>
      <c r="V1817" s="24">
        <f>IF(OR(H1817="",I1817=""),"",IF(H1817&gt;I1817,3,IF(H1817=I1817,1,0)))</f>
        <v/>
      </c>
      <c r="W1817" s="24">
        <f>IF(OR(H1817="",I1817=""),"",IF(I1817&gt;H1817,3,IF(H1817=I1817,1,0)))</f>
        <v/>
      </c>
      <c r="X1817" s="24">
        <f>IF(OR(H1817="",I1817=""),0,1)</f>
        <v/>
      </c>
      <c r="Y1817" s="24" t="n"/>
    </row>
    <row r="1818">
      <c r="A1818" s="24" t="inlineStr">
        <is>
          <t>E3-Rochdale-PortVale</t>
        </is>
      </c>
      <c r="B1818" s="24" t="inlineStr">
        <is>
          <t>E3</t>
        </is>
      </c>
      <c r="C1818" s="24" t="inlineStr">
        <is>
          <t>League Two</t>
        </is>
      </c>
      <c r="D1818" s="24" t="n">
        <v>28</v>
      </c>
      <c r="E1818" s="29" t="n">
        <v>46417.625</v>
      </c>
      <c r="F1818" s="24" t="inlineStr">
        <is>
          <t>Rochdale</t>
        </is>
      </c>
      <c r="G1818" s="24" t="inlineStr">
        <is>
          <t>Port Vale</t>
        </is>
      </c>
      <c r="H1818" s="37" t="n"/>
      <c r="I1818" s="37" t="n"/>
      <c r="J1818" s="37" t="n"/>
      <c r="K1818" s="37" t="n"/>
      <c r="L1818" s="31" t="n">
        <v>0.3527279718820098</v>
      </c>
      <c r="M1818" s="31" t="n">
        <v>0.288311535652783</v>
      </c>
      <c r="N1818" s="31" t="n">
        <v>0.3589604924652072</v>
      </c>
      <c r="O1818" s="33">
        <f>3*L1818+M1818</f>
        <v/>
      </c>
      <c r="P1818" s="33">
        <f>3*N1818+M1818</f>
        <v/>
      </c>
      <c r="Q1818" s="31">
        <f>IF(OR(J1818="",K1818=""),"",SUMPRODUCT(POISSON(Helper!$A$2:$A$122,J1818,FALSE)*POISSON(Helper!$B$2:$B$122,K1818,FALSE)*Helper!$C$2:$C$122))</f>
        <v/>
      </c>
      <c r="R1818" s="31">
        <f>IF(OR(J1818="",K1818=""),"",SUMPRODUCT(POISSON(Helper!$A$2:$A$122,J1818,FALSE)*POISSON(Helper!$B$2:$B$122,K1818,FALSE)*Helper!$D$2:$D$122))</f>
        <v/>
      </c>
      <c r="S1818" s="31">
        <f>IF(Q1818="","",1-Q1818-R1818)</f>
        <v/>
      </c>
      <c r="T1818" s="33">
        <f>IF(Q1818="","",3*Q1818+R1818)</f>
        <v/>
      </c>
      <c r="U1818" s="33">
        <f>IF(Q1818="","",3*S1818+R1818)</f>
        <v/>
      </c>
      <c r="V1818" s="24">
        <f>IF(OR(H1818="",I1818=""),"",IF(H1818&gt;I1818,3,IF(H1818=I1818,1,0)))</f>
        <v/>
      </c>
      <c r="W1818" s="24">
        <f>IF(OR(H1818="",I1818=""),"",IF(I1818&gt;H1818,3,IF(H1818=I1818,1,0)))</f>
        <v/>
      </c>
      <c r="X1818" s="24">
        <f>IF(OR(H1818="",I1818=""),0,1)</f>
        <v/>
      </c>
      <c r="Y1818" s="24" t="n"/>
    </row>
    <row r="1819">
      <c r="A1819" s="24" t="inlineStr">
        <is>
          <t>E3-Rotherha-Swindon</t>
        </is>
      </c>
      <c r="B1819" s="24" t="inlineStr">
        <is>
          <t>E3</t>
        </is>
      </c>
      <c r="C1819" s="24" t="inlineStr">
        <is>
          <t>League Two</t>
        </is>
      </c>
      <c r="D1819" s="24" t="n">
        <v>28</v>
      </c>
      <c r="E1819" s="29" t="n">
        <v>46417.625</v>
      </c>
      <c r="F1819" s="24" t="inlineStr">
        <is>
          <t>Rotherham</t>
        </is>
      </c>
      <c r="G1819" s="24" t="inlineStr">
        <is>
          <t>Swindon</t>
        </is>
      </c>
      <c r="H1819" s="37" t="n"/>
      <c r="I1819" s="37" t="n"/>
      <c r="J1819" s="37" t="n"/>
      <c r="K1819" s="37" t="n"/>
      <c r="L1819" s="31" t="n">
        <v>0.4139780293727329</v>
      </c>
      <c r="M1819" s="31" t="n">
        <v>0.2850924345444111</v>
      </c>
      <c r="N1819" s="31" t="n">
        <v>0.3009295360828561</v>
      </c>
      <c r="O1819" s="33">
        <f>3*L1819+M1819</f>
        <v/>
      </c>
      <c r="P1819" s="33">
        <f>3*N1819+M1819</f>
        <v/>
      </c>
      <c r="Q1819" s="31">
        <f>IF(OR(J1819="",K1819=""),"",SUMPRODUCT(POISSON(Helper!$A$2:$A$122,J1819,FALSE)*POISSON(Helper!$B$2:$B$122,K1819,FALSE)*Helper!$C$2:$C$122))</f>
        <v/>
      </c>
      <c r="R1819" s="31">
        <f>IF(OR(J1819="",K1819=""),"",SUMPRODUCT(POISSON(Helper!$A$2:$A$122,J1819,FALSE)*POISSON(Helper!$B$2:$B$122,K1819,FALSE)*Helper!$D$2:$D$122))</f>
        <v/>
      </c>
      <c r="S1819" s="31">
        <f>IF(Q1819="","",1-Q1819-R1819)</f>
        <v/>
      </c>
      <c r="T1819" s="33">
        <f>IF(Q1819="","",3*Q1819+R1819)</f>
        <v/>
      </c>
      <c r="U1819" s="33">
        <f>IF(Q1819="","",3*S1819+R1819)</f>
        <v/>
      </c>
      <c r="V1819" s="24">
        <f>IF(OR(H1819="",I1819=""),"",IF(H1819&gt;I1819,3,IF(H1819=I1819,1,0)))</f>
        <v/>
      </c>
      <c r="W1819" s="24">
        <f>IF(OR(H1819="",I1819=""),"",IF(I1819&gt;H1819,3,IF(H1819=I1819,1,0)))</f>
        <v/>
      </c>
      <c r="X1819" s="24">
        <f>IF(OR(H1819="",I1819=""),0,1)</f>
        <v/>
      </c>
      <c r="Y1819" s="24" t="n"/>
    </row>
    <row r="1820">
      <c r="A1820" s="24" t="inlineStr">
        <is>
          <t>E3-Walsall-Colchest</t>
        </is>
      </c>
      <c r="B1820" s="24" t="inlineStr">
        <is>
          <t>E3</t>
        </is>
      </c>
      <c r="C1820" s="24" t="inlineStr">
        <is>
          <t>League Two</t>
        </is>
      </c>
      <c r="D1820" s="24" t="n">
        <v>28</v>
      </c>
      <c r="E1820" s="29" t="n">
        <v>46417.625</v>
      </c>
      <c r="F1820" s="24" t="inlineStr">
        <is>
          <t>Walsall</t>
        </is>
      </c>
      <c r="G1820" s="24" t="inlineStr">
        <is>
          <t>Colchester</t>
        </is>
      </c>
      <c r="H1820" s="37" t="n"/>
      <c r="I1820" s="37" t="n"/>
      <c r="J1820" s="37" t="n"/>
      <c r="K1820" s="37" t="n"/>
      <c r="L1820" s="31" t="n">
        <v>0.4130672242391881</v>
      </c>
      <c r="M1820" s="31" t="n">
        <v>0.2851902471178709</v>
      </c>
      <c r="N1820" s="31" t="n">
        <v>0.301742528642941</v>
      </c>
      <c r="O1820" s="33">
        <f>3*L1820+M1820</f>
        <v/>
      </c>
      <c r="P1820" s="33">
        <f>3*N1820+M1820</f>
        <v/>
      </c>
      <c r="Q1820" s="31">
        <f>IF(OR(J1820="",K1820=""),"",SUMPRODUCT(POISSON(Helper!$A$2:$A$122,J1820,FALSE)*POISSON(Helper!$B$2:$B$122,K1820,FALSE)*Helper!$C$2:$C$122))</f>
        <v/>
      </c>
      <c r="R1820" s="31">
        <f>IF(OR(J1820="",K1820=""),"",SUMPRODUCT(POISSON(Helper!$A$2:$A$122,J1820,FALSE)*POISSON(Helper!$B$2:$B$122,K1820,FALSE)*Helper!$D$2:$D$122))</f>
        <v/>
      </c>
      <c r="S1820" s="31">
        <f>IF(Q1820="","",1-Q1820-R1820)</f>
        <v/>
      </c>
      <c r="T1820" s="33">
        <f>IF(Q1820="","",3*Q1820+R1820)</f>
        <v/>
      </c>
      <c r="U1820" s="33">
        <f>IF(Q1820="","",3*S1820+R1820)</f>
        <v/>
      </c>
      <c r="V1820" s="24">
        <f>IF(OR(H1820="",I1820=""),"",IF(H1820&gt;I1820,3,IF(H1820=I1820,1,0)))</f>
        <v/>
      </c>
      <c r="W1820" s="24">
        <f>IF(OR(H1820="",I1820=""),"",IF(I1820&gt;H1820,3,IF(H1820=I1820,1,0)))</f>
        <v/>
      </c>
      <c r="X1820" s="24">
        <f>IF(OR(H1820="",I1820=""),0,1)</f>
        <v/>
      </c>
      <c r="Y1820" s="24" t="n"/>
    </row>
    <row r="1821">
      <c r="A1821" s="24" t="inlineStr">
        <is>
          <t>E3-York-Grimsby</t>
        </is>
      </c>
      <c r="B1821" s="24" t="inlineStr">
        <is>
          <t>E3</t>
        </is>
      </c>
      <c r="C1821" s="24" t="inlineStr">
        <is>
          <t>League Two</t>
        </is>
      </c>
      <c r="D1821" s="24" t="n">
        <v>28</v>
      </c>
      <c r="E1821" s="29" t="n">
        <v>46417.625</v>
      </c>
      <c r="F1821" s="24" t="inlineStr">
        <is>
          <t>York</t>
        </is>
      </c>
      <c r="G1821" s="24" t="inlineStr">
        <is>
          <t>Grimsby</t>
        </is>
      </c>
      <c r="H1821" s="37" t="n"/>
      <c r="I1821" s="37" t="n"/>
      <c r="J1821" s="37" t="n"/>
      <c r="K1821" s="37" t="n"/>
      <c r="L1821" s="31" t="n">
        <v>0.3979071915686839</v>
      </c>
      <c r="M1821" s="31" t="n">
        <v>0.2866058249137515</v>
      </c>
      <c r="N1821" s="31" t="n">
        <v>0.3154869835175645</v>
      </c>
      <c r="O1821" s="33">
        <f>3*L1821+M1821</f>
        <v/>
      </c>
      <c r="P1821" s="33">
        <f>3*N1821+M1821</f>
        <v/>
      </c>
      <c r="Q1821" s="31">
        <f>IF(OR(J1821="",K1821=""),"",SUMPRODUCT(POISSON(Helper!$A$2:$A$122,J1821,FALSE)*POISSON(Helper!$B$2:$B$122,K1821,FALSE)*Helper!$C$2:$C$122))</f>
        <v/>
      </c>
      <c r="R1821" s="31">
        <f>IF(OR(J1821="",K1821=""),"",SUMPRODUCT(POISSON(Helper!$A$2:$A$122,J1821,FALSE)*POISSON(Helper!$B$2:$B$122,K1821,FALSE)*Helper!$D$2:$D$122))</f>
        <v/>
      </c>
      <c r="S1821" s="31">
        <f>IF(Q1821="","",1-Q1821-R1821)</f>
        <v/>
      </c>
      <c r="T1821" s="33">
        <f>IF(Q1821="","",3*Q1821+R1821)</f>
        <v/>
      </c>
      <c r="U1821" s="33">
        <f>IF(Q1821="","",3*S1821+R1821)</f>
        <v/>
      </c>
      <c r="V1821" s="24">
        <f>IF(OR(H1821="",I1821=""),"",IF(H1821&gt;I1821,3,IF(H1821=I1821,1,0)))</f>
        <v/>
      </c>
      <c r="W1821" s="24">
        <f>IF(OR(H1821="",I1821=""),"",IF(I1821&gt;H1821,3,IF(H1821=I1821,1,0)))</f>
        <v/>
      </c>
      <c r="X1821" s="24">
        <f>IF(OR(H1821="",I1821=""),0,1)</f>
        <v/>
      </c>
      <c r="Y1821" s="24" t="n"/>
    </row>
    <row r="1822">
      <c r="A1822" s="24" t="inlineStr">
        <is>
          <t>E3-Accringt-Walsall</t>
        </is>
      </c>
      <c r="B1822" s="24" t="inlineStr">
        <is>
          <t>E3</t>
        </is>
      </c>
      <c r="C1822" s="24" t="inlineStr">
        <is>
          <t>League Two</t>
        </is>
      </c>
      <c r="D1822" s="24" t="n">
        <v>29</v>
      </c>
      <c r="E1822" s="29" t="n">
        <v>46424.625</v>
      </c>
      <c r="F1822" s="24" t="inlineStr">
        <is>
          <t>Accrington</t>
        </is>
      </c>
      <c r="G1822" s="24" t="inlineStr">
        <is>
          <t>Walsall</t>
        </is>
      </c>
      <c r="H1822" s="37" t="n"/>
      <c r="I1822" s="37" t="n"/>
      <c r="J1822" s="37" t="n"/>
      <c r="K1822" s="37" t="n"/>
      <c r="L1822" s="31" t="n">
        <v>0.3394599084930175</v>
      </c>
      <c r="M1822" s="31" t="n">
        <v>0.2880458735465645</v>
      </c>
      <c r="N1822" s="31" t="n">
        <v>0.3724942179604179</v>
      </c>
      <c r="O1822" s="33">
        <f>3*L1822+M1822</f>
        <v/>
      </c>
      <c r="P1822" s="33">
        <f>3*N1822+M1822</f>
        <v/>
      </c>
      <c r="Q1822" s="31">
        <f>IF(OR(J1822="",K1822=""),"",SUMPRODUCT(POISSON(Helper!$A$2:$A$122,J1822,FALSE)*POISSON(Helper!$B$2:$B$122,K1822,FALSE)*Helper!$C$2:$C$122))</f>
        <v/>
      </c>
      <c r="R1822" s="31">
        <f>IF(OR(J1822="",K1822=""),"",SUMPRODUCT(POISSON(Helper!$A$2:$A$122,J1822,FALSE)*POISSON(Helper!$B$2:$B$122,K1822,FALSE)*Helper!$D$2:$D$122))</f>
        <v/>
      </c>
      <c r="S1822" s="31">
        <f>IF(Q1822="","",1-Q1822-R1822)</f>
        <v/>
      </c>
      <c r="T1822" s="33">
        <f>IF(Q1822="","",3*Q1822+R1822)</f>
        <v/>
      </c>
      <c r="U1822" s="33">
        <f>IF(Q1822="","",3*S1822+R1822)</f>
        <v/>
      </c>
      <c r="V1822" s="24">
        <f>IF(OR(H1822="",I1822=""),"",IF(H1822&gt;I1822,3,IF(H1822=I1822,1,0)))</f>
        <v/>
      </c>
      <c r="W1822" s="24">
        <f>IF(OR(H1822="",I1822=""),"",IF(I1822&gt;H1822,3,IF(H1822=I1822,1,0)))</f>
        <v/>
      </c>
      <c r="X1822" s="24">
        <f>IF(OR(H1822="",I1822=""),0,1)</f>
        <v/>
      </c>
      <c r="Y1822" s="24" t="n"/>
    </row>
    <row r="1823">
      <c r="A1823" s="24" t="inlineStr">
        <is>
          <t>E3-BristolR-Crawley</t>
        </is>
      </c>
      <c r="B1823" s="24" t="inlineStr">
        <is>
          <t>E3</t>
        </is>
      </c>
      <c r="C1823" s="24" t="inlineStr">
        <is>
          <t>League Two</t>
        </is>
      </c>
      <c r="D1823" s="24" t="n">
        <v>29</v>
      </c>
      <c r="E1823" s="29" t="n">
        <v>46424.625</v>
      </c>
      <c r="F1823" s="24" t="inlineStr">
        <is>
          <t>Bristol Rovers</t>
        </is>
      </c>
      <c r="G1823" s="24" t="inlineStr">
        <is>
          <t>Crawley</t>
        </is>
      </c>
      <c r="H1823" s="37" t="n"/>
      <c r="I1823" s="37" t="n"/>
      <c r="J1823" s="37" t="n"/>
      <c r="K1823" s="37" t="n"/>
      <c r="L1823" s="31" t="n">
        <v>0.5140908541922622</v>
      </c>
      <c r="M1823" s="31" t="n">
        <v>0.2662862368206151</v>
      </c>
      <c r="N1823" s="31" t="n">
        <v>0.2196229089871227</v>
      </c>
      <c r="O1823" s="33">
        <f>3*L1823+M1823</f>
        <v/>
      </c>
      <c r="P1823" s="33">
        <f>3*N1823+M1823</f>
        <v/>
      </c>
      <c r="Q1823" s="31">
        <f>IF(OR(J1823="",K1823=""),"",SUMPRODUCT(POISSON(Helper!$A$2:$A$122,J1823,FALSE)*POISSON(Helper!$B$2:$B$122,K1823,FALSE)*Helper!$C$2:$C$122))</f>
        <v/>
      </c>
      <c r="R1823" s="31">
        <f>IF(OR(J1823="",K1823=""),"",SUMPRODUCT(POISSON(Helper!$A$2:$A$122,J1823,FALSE)*POISSON(Helper!$B$2:$B$122,K1823,FALSE)*Helper!$D$2:$D$122))</f>
        <v/>
      </c>
      <c r="S1823" s="31">
        <f>IF(Q1823="","",1-Q1823-R1823)</f>
        <v/>
      </c>
      <c r="T1823" s="33">
        <f>IF(Q1823="","",3*Q1823+R1823)</f>
        <v/>
      </c>
      <c r="U1823" s="33">
        <f>IF(Q1823="","",3*S1823+R1823)</f>
        <v/>
      </c>
      <c r="V1823" s="24">
        <f>IF(OR(H1823="",I1823=""),"",IF(H1823&gt;I1823,3,IF(H1823=I1823,1,0)))</f>
        <v/>
      </c>
      <c r="W1823" s="24">
        <f>IF(OR(H1823="",I1823=""),"",IF(I1823&gt;H1823,3,IF(H1823=I1823,1,0)))</f>
        <v/>
      </c>
      <c r="X1823" s="24">
        <f>IF(OR(H1823="",I1823=""),0,1)</f>
        <v/>
      </c>
      <c r="Y1823" s="24" t="n"/>
    </row>
    <row r="1824">
      <c r="A1824" s="24" t="inlineStr">
        <is>
          <t>E3-Cheltenh-Barnet</t>
        </is>
      </c>
      <c r="B1824" s="24" t="inlineStr">
        <is>
          <t>E3</t>
        </is>
      </c>
      <c r="C1824" s="24" t="inlineStr">
        <is>
          <t>League Two</t>
        </is>
      </c>
      <c r="D1824" s="24" t="n">
        <v>29</v>
      </c>
      <c r="E1824" s="29" t="n">
        <v>46424.625</v>
      </c>
      <c r="F1824" s="24" t="inlineStr">
        <is>
          <t>Cheltenham</t>
        </is>
      </c>
      <c r="G1824" s="24" t="inlineStr">
        <is>
          <t>Barnet</t>
        </is>
      </c>
      <c r="H1824" s="37" t="n"/>
      <c r="I1824" s="37" t="n"/>
      <c r="J1824" s="37" t="n"/>
      <c r="K1824" s="37" t="n"/>
      <c r="L1824" s="31" t="n">
        <v>0.3051190277091838</v>
      </c>
      <c r="M1824" s="31" t="n">
        <v>0.2855794415234816</v>
      </c>
      <c r="N1824" s="31" t="n">
        <v>0.4093015307673347</v>
      </c>
      <c r="O1824" s="33">
        <f>3*L1824+M1824</f>
        <v/>
      </c>
      <c r="P1824" s="33">
        <f>3*N1824+M1824</f>
        <v/>
      </c>
      <c r="Q1824" s="31">
        <f>IF(OR(J1824="",K1824=""),"",SUMPRODUCT(POISSON(Helper!$A$2:$A$122,J1824,FALSE)*POISSON(Helper!$B$2:$B$122,K1824,FALSE)*Helper!$C$2:$C$122))</f>
        <v/>
      </c>
      <c r="R1824" s="31">
        <f>IF(OR(J1824="",K1824=""),"",SUMPRODUCT(POISSON(Helper!$A$2:$A$122,J1824,FALSE)*POISSON(Helper!$B$2:$B$122,K1824,FALSE)*Helper!$D$2:$D$122))</f>
        <v/>
      </c>
      <c r="S1824" s="31">
        <f>IF(Q1824="","",1-Q1824-R1824)</f>
        <v/>
      </c>
      <c r="T1824" s="33">
        <f>IF(Q1824="","",3*Q1824+R1824)</f>
        <v/>
      </c>
      <c r="U1824" s="33">
        <f>IF(Q1824="","",3*S1824+R1824)</f>
        <v/>
      </c>
      <c r="V1824" s="24">
        <f>IF(OR(H1824="",I1824=""),"",IF(H1824&gt;I1824,3,IF(H1824=I1824,1,0)))</f>
        <v/>
      </c>
      <c r="W1824" s="24">
        <f>IF(OR(H1824="",I1824=""),"",IF(I1824&gt;H1824,3,IF(H1824=I1824,1,0)))</f>
        <v/>
      </c>
      <c r="X1824" s="24">
        <f>IF(OR(H1824="",I1824=""),0,1)</f>
        <v/>
      </c>
      <c r="Y1824" s="24" t="n"/>
    </row>
    <row r="1825">
      <c r="A1825" s="24" t="inlineStr">
        <is>
          <t>E3-Chesterf-Rotherha</t>
        </is>
      </c>
      <c r="B1825" s="24" t="inlineStr">
        <is>
          <t>E3</t>
        </is>
      </c>
      <c r="C1825" s="24" t="inlineStr">
        <is>
          <t>League Two</t>
        </is>
      </c>
      <c r="D1825" s="24" t="n">
        <v>29</v>
      </c>
      <c r="E1825" s="29" t="n">
        <v>46424.625</v>
      </c>
      <c r="F1825" s="24" t="inlineStr">
        <is>
          <t>Chesterfield</t>
        </is>
      </c>
      <c r="G1825" s="24" t="inlineStr">
        <is>
          <t>Rotherham</t>
        </is>
      </c>
      <c r="H1825" s="37" t="n"/>
      <c r="I1825" s="37" t="n"/>
      <c r="J1825" s="37" t="n"/>
      <c r="K1825" s="37" t="n"/>
      <c r="L1825" s="31" t="n">
        <v>0.4322311899489433</v>
      </c>
      <c r="M1825" s="31" t="n">
        <v>0.2828358200862895</v>
      </c>
      <c r="N1825" s="31" t="n">
        <v>0.2849329899647672</v>
      </c>
      <c r="O1825" s="33">
        <f>3*L1825+M1825</f>
        <v/>
      </c>
      <c r="P1825" s="33">
        <f>3*N1825+M1825</f>
        <v/>
      </c>
      <c r="Q1825" s="31">
        <f>IF(OR(J1825="",K1825=""),"",SUMPRODUCT(POISSON(Helper!$A$2:$A$122,J1825,FALSE)*POISSON(Helper!$B$2:$B$122,K1825,FALSE)*Helper!$C$2:$C$122))</f>
        <v/>
      </c>
      <c r="R1825" s="31">
        <f>IF(OR(J1825="",K1825=""),"",SUMPRODUCT(POISSON(Helper!$A$2:$A$122,J1825,FALSE)*POISSON(Helper!$B$2:$B$122,K1825,FALSE)*Helper!$D$2:$D$122))</f>
        <v/>
      </c>
      <c r="S1825" s="31">
        <f>IF(Q1825="","",1-Q1825-R1825)</f>
        <v/>
      </c>
      <c r="T1825" s="33">
        <f>IF(Q1825="","",3*Q1825+R1825)</f>
        <v/>
      </c>
      <c r="U1825" s="33">
        <f>IF(Q1825="","",3*S1825+R1825)</f>
        <v/>
      </c>
      <c r="V1825" s="24">
        <f>IF(OR(H1825="",I1825=""),"",IF(H1825&gt;I1825,3,IF(H1825=I1825,1,0)))</f>
        <v/>
      </c>
      <c r="W1825" s="24">
        <f>IF(OR(H1825="",I1825=""),"",IF(I1825&gt;H1825,3,IF(H1825=I1825,1,0)))</f>
        <v/>
      </c>
      <c r="X1825" s="24">
        <f>IF(OR(H1825="",I1825=""),0,1)</f>
        <v/>
      </c>
      <c r="Y1825" s="24" t="n"/>
    </row>
    <row r="1826">
      <c r="A1826" s="24" t="inlineStr">
        <is>
          <t>E3-Crewe-PortVale</t>
        </is>
      </c>
      <c r="B1826" s="24" t="inlineStr">
        <is>
          <t>E3</t>
        </is>
      </c>
      <c r="C1826" s="24" t="inlineStr">
        <is>
          <t>League Two</t>
        </is>
      </c>
      <c r="D1826" s="24" t="n">
        <v>29</v>
      </c>
      <c r="E1826" s="29" t="n">
        <v>46424.625</v>
      </c>
      <c r="F1826" s="24" t="inlineStr">
        <is>
          <t>Crewe</t>
        </is>
      </c>
      <c r="G1826" s="24" t="inlineStr">
        <is>
          <t>Port Vale</t>
        </is>
      </c>
      <c r="H1826" s="37" t="n"/>
      <c r="I1826" s="37" t="n"/>
      <c r="J1826" s="37" t="n"/>
      <c r="K1826" s="37" t="n"/>
      <c r="L1826" s="31" t="n">
        <v>0.3640385309138623</v>
      </c>
      <c r="M1826" s="31" t="n">
        <v>0.2882540207002313</v>
      </c>
      <c r="N1826" s="31" t="n">
        <v>0.3477074483859064</v>
      </c>
      <c r="O1826" s="33">
        <f>3*L1826+M1826</f>
        <v/>
      </c>
      <c r="P1826" s="33">
        <f>3*N1826+M1826</f>
        <v/>
      </c>
      <c r="Q1826" s="31">
        <f>IF(OR(J1826="",K1826=""),"",SUMPRODUCT(POISSON(Helper!$A$2:$A$122,J1826,FALSE)*POISSON(Helper!$B$2:$B$122,K1826,FALSE)*Helper!$C$2:$C$122))</f>
        <v/>
      </c>
      <c r="R1826" s="31">
        <f>IF(OR(J1826="",K1826=""),"",SUMPRODUCT(POISSON(Helper!$A$2:$A$122,J1826,FALSE)*POISSON(Helper!$B$2:$B$122,K1826,FALSE)*Helper!$D$2:$D$122))</f>
        <v/>
      </c>
      <c r="S1826" s="31">
        <f>IF(Q1826="","",1-Q1826-R1826)</f>
        <v/>
      </c>
      <c r="T1826" s="33">
        <f>IF(Q1826="","",3*Q1826+R1826)</f>
        <v/>
      </c>
      <c r="U1826" s="33">
        <f>IF(Q1826="","",3*S1826+R1826)</f>
        <v/>
      </c>
      <c r="V1826" s="24">
        <f>IF(OR(H1826="",I1826=""),"",IF(H1826&gt;I1826,3,IF(H1826=I1826,1,0)))</f>
        <v/>
      </c>
      <c r="W1826" s="24">
        <f>IF(OR(H1826="",I1826=""),"",IF(I1826&gt;H1826,3,IF(H1826=I1826,1,0)))</f>
        <v/>
      </c>
      <c r="X1826" s="24">
        <f>IF(OR(H1826="",I1826=""),0,1)</f>
        <v/>
      </c>
      <c r="Y1826" s="24" t="n"/>
    </row>
    <row r="1827">
      <c r="A1827" s="24" t="inlineStr">
        <is>
          <t>E3-Exeter-York</t>
        </is>
      </c>
      <c r="B1827" s="24" t="inlineStr">
        <is>
          <t>E3</t>
        </is>
      </c>
      <c r="C1827" s="24" t="inlineStr">
        <is>
          <t>League Two</t>
        </is>
      </c>
      <c r="D1827" s="24" t="n">
        <v>29</v>
      </c>
      <c r="E1827" s="29" t="n">
        <v>46424.625</v>
      </c>
      <c r="F1827" s="24" t="inlineStr">
        <is>
          <t>Exeter</t>
        </is>
      </c>
      <c r="G1827" s="24" t="inlineStr">
        <is>
          <t>York</t>
        </is>
      </c>
      <c r="H1827" s="37" t="n"/>
      <c r="I1827" s="37" t="n"/>
      <c r="J1827" s="37" t="n"/>
      <c r="K1827" s="37" t="n"/>
      <c r="L1827" s="31" t="n">
        <v>0.3497027670221181</v>
      </c>
      <c r="M1827" s="31" t="n">
        <v>0.2882830823612753</v>
      </c>
      <c r="N1827" s="31" t="n">
        <v>0.3620141506166067</v>
      </c>
      <c r="O1827" s="33">
        <f>3*L1827+M1827</f>
        <v/>
      </c>
      <c r="P1827" s="33">
        <f>3*N1827+M1827</f>
        <v/>
      </c>
      <c r="Q1827" s="31">
        <f>IF(OR(J1827="",K1827=""),"",SUMPRODUCT(POISSON(Helper!$A$2:$A$122,J1827,FALSE)*POISSON(Helper!$B$2:$B$122,K1827,FALSE)*Helper!$C$2:$C$122))</f>
        <v/>
      </c>
      <c r="R1827" s="31">
        <f>IF(OR(J1827="",K1827=""),"",SUMPRODUCT(POISSON(Helper!$A$2:$A$122,J1827,FALSE)*POISSON(Helper!$B$2:$B$122,K1827,FALSE)*Helper!$D$2:$D$122))</f>
        <v/>
      </c>
      <c r="S1827" s="31">
        <f>IF(Q1827="","",1-Q1827-R1827)</f>
        <v/>
      </c>
      <c r="T1827" s="33">
        <f>IF(Q1827="","",3*Q1827+R1827)</f>
        <v/>
      </c>
      <c r="U1827" s="33">
        <f>IF(Q1827="","",3*S1827+R1827)</f>
        <v/>
      </c>
      <c r="V1827" s="24">
        <f>IF(OR(H1827="",I1827=""),"",IF(H1827&gt;I1827,3,IF(H1827=I1827,1,0)))</f>
        <v/>
      </c>
      <c r="W1827" s="24">
        <f>IF(OR(H1827="",I1827=""),"",IF(I1827&gt;H1827,3,IF(H1827=I1827,1,0)))</f>
        <v/>
      </c>
      <c r="X1827" s="24">
        <f>IF(OR(H1827="",I1827=""),0,1)</f>
        <v/>
      </c>
      <c r="Y1827" s="24" t="n"/>
    </row>
    <row r="1828">
      <c r="A1828" s="24" t="inlineStr">
        <is>
          <t>E3-Fleetwoo-Grimsby</t>
        </is>
      </c>
      <c r="B1828" s="24" t="inlineStr">
        <is>
          <t>E3</t>
        </is>
      </c>
      <c r="C1828" s="24" t="inlineStr">
        <is>
          <t>League Two</t>
        </is>
      </c>
      <c r="D1828" s="24" t="n">
        <v>29</v>
      </c>
      <c r="E1828" s="29" t="n">
        <v>46424.625</v>
      </c>
      <c r="F1828" s="24" t="inlineStr">
        <is>
          <t>Fleetwood</t>
        </is>
      </c>
      <c r="G1828" s="24" t="inlineStr">
        <is>
          <t>Grimsby</t>
        </is>
      </c>
      <c r="H1828" s="37" t="n"/>
      <c r="I1828" s="37" t="n"/>
      <c r="J1828" s="37" t="n"/>
      <c r="K1828" s="37" t="n"/>
      <c r="L1828" s="31" t="n">
        <v>0.3363037637243523</v>
      </c>
      <c r="M1828" s="31" t="n">
        <v>0.287928186380919</v>
      </c>
      <c r="N1828" s="31" t="n">
        <v>0.3757680498947286</v>
      </c>
      <c r="O1828" s="33">
        <f>3*L1828+M1828</f>
        <v/>
      </c>
      <c r="P1828" s="33">
        <f>3*N1828+M1828</f>
        <v/>
      </c>
      <c r="Q1828" s="31">
        <f>IF(OR(J1828="",K1828=""),"",SUMPRODUCT(POISSON(Helper!$A$2:$A$122,J1828,FALSE)*POISSON(Helper!$B$2:$B$122,K1828,FALSE)*Helper!$C$2:$C$122))</f>
        <v/>
      </c>
      <c r="R1828" s="31">
        <f>IF(OR(J1828="",K1828=""),"",SUMPRODUCT(POISSON(Helper!$A$2:$A$122,J1828,FALSE)*POISSON(Helper!$B$2:$B$122,K1828,FALSE)*Helper!$D$2:$D$122))</f>
        <v/>
      </c>
      <c r="S1828" s="31">
        <f>IF(Q1828="","",1-Q1828-R1828)</f>
        <v/>
      </c>
      <c r="T1828" s="33">
        <f>IF(Q1828="","",3*Q1828+R1828)</f>
        <v/>
      </c>
      <c r="U1828" s="33">
        <f>IF(Q1828="","",3*S1828+R1828)</f>
        <v/>
      </c>
      <c r="V1828" s="24">
        <f>IF(OR(H1828="",I1828=""),"",IF(H1828&gt;I1828,3,IF(H1828=I1828,1,0)))</f>
        <v/>
      </c>
      <c r="W1828" s="24">
        <f>IF(OR(H1828="",I1828=""),"",IF(I1828&gt;H1828,3,IF(H1828=I1828,1,0)))</f>
        <v/>
      </c>
      <c r="X1828" s="24">
        <f>IF(OR(H1828="",I1828=""),0,1)</f>
        <v/>
      </c>
      <c r="Y1828" s="24" t="n"/>
    </row>
    <row r="1829">
      <c r="A1829" s="24" t="inlineStr">
        <is>
          <t>E3-Northamp-Gillingh</t>
        </is>
      </c>
      <c r="B1829" s="24" t="inlineStr">
        <is>
          <t>E3</t>
        </is>
      </c>
      <c r="C1829" s="24" t="inlineStr">
        <is>
          <t>League Two</t>
        </is>
      </c>
      <c r="D1829" s="24" t="n">
        <v>29</v>
      </c>
      <c r="E1829" s="29" t="n">
        <v>46424.625</v>
      </c>
      <c r="F1829" s="24" t="inlineStr">
        <is>
          <t>Northampton</t>
        </is>
      </c>
      <c r="G1829" s="24" t="inlineStr">
        <is>
          <t>Gillingham</t>
        </is>
      </c>
      <c r="H1829" s="37" t="n"/>
      <c r="I1829" s="37" t="n"/>
      <c r="J1829" s="37" t="n"/>
      <c r="K1829" s="37" t="n"/>
      <c r="L1829" s="31" t="n">
        <v>0.401548427375603</v>
      </c>
      <c r="M1829" s="31" t="n">
        <v>0.2863027947136192</v>
      </c>
      <c r="N1829" s="31" t="n">
        <v>0.3121487779107778</v>
      </c>
      <c r="O1829" s="33">
        <f>3*L1829+M1829</f>
        <v/>
      </c>
      <c r="P1829" s="33">
        <f>3*N1829+M1829</f>
        <v/>
      </c>
      <c r="Q1829" s="31">
        <f>IF(OR(J1829="",K1829=""),"",SUMPRODUCT(POISSON(Helper!$A$2:$A$122,J1829,FALSE)*POISSON(Helper!$B$2:$B$122,K1829,FALSE)*Helper!$C$2:$C$122))</f>
        <v/>
      </c>
      <c r="R1829" s="31">
        <f>IF(OR(J1829="",K1829=""),"",SUMPRODUCT(POISSON(Helper!$A$2:$A$122,J1829,FALSE)*POISSON(Helper!$B$2:$B$122,K1829,FALSE)*Helper!$D$2:$D$122))</f>
        <v/>
      </c>
      <c r="S1829" s="31">
        <f>IF(Q1829="","",1-Q1829-R1829)</f>
        <v/>
      </c>
      <c r="T1829" s="33">
        <f>IF(Q1829="","",3*Q1829+R1829)</f>
        <v/>
      </c>
      <c r="U1829" s="33">
        <f>IF(Q1829="","",3*S1829+R1829)</f>
        <v/>
      </c>
      <c r="V1829" s="24">
        <f>IF(OR(H1829="",I1829=""),"",IF(H1829&gt;I1829,3,IF(H1829=I1829,1,0)))</f>
        <v/>
      </c>
      <c r="W1829" s="24">
        <f>IF(OR(H1829="",I1829=""),"",IF(I1829&gt;H1829,3,IF(H1829=I1829,1,0)))</f>
        <v/>
      </c>
      <c r="X1829" s="24">
        <f>IF(OR(H1829="",I1829=""),0,1)</f>
        <v/>
      </c>
      <c r="Y1829" s="24" t="n"/>
    </row>
    <row r="1830">
      <c r="A1830" s="24" t="inlineStr">
        <is>
          <t>E3-Rochdale-Colchest</t>
        </is>
      </c>
      <c r="B1830" s="24" t="inlineStr">
        <is>
          <t>E3</t>
        </is>
      </c>
      <c r="C1830" s="24" t="inlineStr">
        <is>
          <t>League Two</t>
        </is>
      </c>
      <c r="D1830" s="24" t="n">
        <v>29</v>
      </c>
      <c r="E1830" s="29" t="n">
        <v>46424.625</v>
      </c>
      <c r="F1830" s="24" t="inlineStr">
        <is>
          <t>Rochdale</t>
        </is>
      </c>
      <c r="G1830" s="24" t="inlineStr">
        <is>
          <t>Colchester</t>
        </is>
      </c>
      <c r="H1830" s="37" t="n"/>
      <c r="I1830" s="37" t="n"/>
      <c r="J1830" s="37" t="n"/>
      <c r="K1830" s="37" t="n"/>
      <c r="L1830" s="31" t="n">
        <v>0.3897689016946007</v>
      </c>
      <c r="M1830" s="31" t="n">
        <v>0.2871968577901302</v>
      </c>
      <c r="N1830" s="31" t="n">
        <v>0.3230342405152692</v>
      </c>
      <c r="O1830" s="33">
        <f>3*L1830+M1830</f>
        <v/>
      </c>
      <c r="P1830" s="33">
        <f>3*N1830+M1830</f>
        <v/>
      </c>
      <c r="Q1830" s="31">
        <f>IF(OR(J1830="",K1830=""),"",SUMPRODUCT(POISSON(Helper!$A$2:$A$122,J1830,FALSE)*POISSON(Helper!$B$2:$B$122,K1830,FALSE)*Helper!$C$2:$C$122))</f>
        <v/>
      </c>
      <c r="R1830" s="31">
        <f>IF(OR(J1830="",K1830=""),"",SUMPRODUCT(POISSON(Helper!$A$2:$A$122,J1830,FALSE)*POISSON(Helper!$B$2:$B$122,K1830,FALSE)*Helper!$D$2:$D$122))</f>
        <v/>
      </c>
      <c r="S1830" s="31">
        <f>IF(Q1830="","",1-Q1830-R1830)</f>
        <v/>
      </c>
      <c r="T1830" s="33">
        <f>IF(Q1830="","",3*Q1830+R1830)</f>
        <v/>
      </c>
      <c r="U1830" s="33">
        <f>IF(Q1830="","",3*S1830+R1830)</f>
        <v/>
      </c>
      <c r="V1830" s="24">
        <f>IF(OR(H1830="",I1830=""),"",IF(H1830&gt;I1830,3,IF(H1830=I1830,1,0)))</f>
        <v/>
      </c>
      <c r="W1830" s="24">
        <f>IF(OR(H1830="",I1830=""),"",IF(I1830&gt;H1830,3,IF(H1830=I1830,1,0)))</f>
        <v/>
      </c>
      <c r="X1830" s="24">
        <f>IF(OR(H1830="",I1830=""),0,1)</f>
        <v/>
      </c>
      <c r="Y1830" s="24" t="n"/>
    </row>
    <row r="1831">
      <c r="A1831" s="24" t="inlineStr">
        <is>
          <t>E3-Salford-Shrewsbu</t>
        </is>
      </c>
      <c r="B1831" s="24" t="inlineStr">
        <is>
          <t>E3</t>
        </is>
      </c>
      <c r="C1831" s="24" t="inlineStr">
        <is>
          <t>League Two</t>
        </is>
      </c>
      <c r="D1831" s="24" t="n">
        <v>29</v>
      </c>
      <c r="E1831" s="29" t="n">
        <v>46424.625</v>
      </c>
      <c r="F1831" s="24" t="inlineStr">
        <is>
          <t>Salford</t>
        </is>
      </c>
      <c r="G1831" s="24" t="inlineStr">
        <is>
          <t>Shrewsbury</t>
        </is>
      </c>
      <c r="H1831" s="37" t="n"/>
      <c r="I1831" s="37" t="n"/>
      <c r="J1831" s="37" t="n"/>
      <c r="K1831" s="37" t="n"/>
      <c r="L1831" s="31" t="n">
        <v>0.5507909223019145</v>
      </c>
      <c r="M1831" s="31" t="n">
        <v>0.255763235336556</v>
      </c>
      <c r="N1831" s="31" t="n">
        <v>0.1934458423615295</v>
      </c>
      <c r="O1831" s="33">
        <f>3*L1831+M1831</f>
        <v/>
      </c>
      <c r="P1831" s="33">
        <f>3*N1831+M1831</f>
        <v/>
      </c>
      <c r="Q1831" s="31">
        <f>IF(OR(J1831="",K1831=""),"",SUMPRODUCT(POISSON(Helper!$A$2:$A$122,J1831,FALSE)*POISSON(Helper!$B$2:$B$122,K1831,FALSE)*Helper!$C$2:$C$122))</f>
        <v/>
      </c>
      <c r="R1831" s="31">
        <f>IF(OR(J1831="",K1831=""),"",SUMPRODUCT(POISSON(Helper!$A$2:$A$122,J1831,FALSE)*POISSON(Helper!$B$2:$B$122,K1831,FALSE)*Helper!$D$2:$D$122))</f>
        <v/>
      </c>
      <c r="S1831" s="31">
        <f>IF(Q1831="","",1-Q1831-R1831)</f>
        <v/>
      </c>
      <c r="T1831" s="33">
        <f>IF(Q1831="","",3*Q1831+R1831)</f>
        <v/>
      </c>
      <c r="U1831" s="33">
        <f>IF(Q1831="","",3*S1831+R1831)</f>
        <v/>
      </c>
      <c r="V1831" s="24">
        <f>IF(OR(H1831="",I1831=""),"",IF(H1831&gt;I1831,3,IF(H1831=I1831,1,0)))</f>
        <v/>
      </c>
      <c r="W1831" s="24">
        <f>IF(OR(H1831="",I1831=""),"",IF(I1831&gt;H1831,3,IF(H1831=I1831,1,0)))</f>
        <v/>
      </c>
      <c r="X1831" s="24">
        <f>IF(OR(H1831="",I1831=""),0,1)</f>
        <v/>
      </c>
      <c r="Y1831" s="24" t="n"/>
    </row>
    <row r="1832">
      <c r="A1832" s="24" t="inlineStr">
        <is>
          <t>E3-Swindon-Oldham</t>
        </is>
      </c>
      <c r="B1832" s="24" t="inlineStr">
        <is>
          <t>E3</t>
        </is>
      </c>
      <c r="C1832" s="24" t="inlineStr">
        <is>
          <t>League Two</t>
        </is>
      </c>
      <c r="D1832" s="24" t="n">
        <v>29</v>
      </c>
      <c r="E1832" s="29" t="n">
        <v>46424.625</v>
      </c>
      <c r="F1832" s="24" t="inlineStr">
        <is>
          <t>Swindon</t>
        </is>
      </c>
      <c r="G1832" s="24" t="inlineStr">
        <is>
          <t>Oldham</t>
        </is>
      </c>
      <c r="H1832" s="37" t="n"/>
      <c r="I1832" s="37" t="n"/>
      <c r="J1832" s="37" t="n"/>
      <c r="K1832" s="37" t="n"/>
      <c r="L1832" s="31" t="n">
        <v>0.397517131148258</v>
      </c>
      <c r="M1832" s="31" t="n">
        <v>0.2866368814360318</v>
      </c>
      <c r="N1832" s="31" t="n">
        <v>0.3158459874157102</v>
      </c>
      <c r="O1832" s="33">
        <f>3*L1832+M1832</f>
        <v/>
      </c>
      <c r="P1832" s="33">
        <f>3*N1832+M1832</f>
        <v/>
      </c>
      <c r="Q1832" s="31">
        <f>IF(OR(J1832="",K1832=""),"",SUMPRODUCT(POISSON(Helper!$A$2:$A$122,J1832,FALSE)*POISSON(Helper!$B$2:$B$122,K1832,FALSE)*Helper!$C$2:$C$122))</f>
        <v/>
      </c>
      <c r="R1832" s="31">
        <f>IF(OR(J1832="",K1832=""),"",SUMPRODUCT(POISSON(Helper!$A$2:$A$122,J1832,FALSE)*POISSON(Helper!$B$2:$B$122,K1832,FALSE)*Helper!$D$2:$D$122))</f>
        <v/>
      </c>
      <c r="S1832" s="31">
        <f>IF(Q1832="","",1-Q1832-R1832)</f>
        <v/>
      </c>
      <c r="T1832" s="33">
        <f>IF(Q1832="","",3*Q1832+R1832)</f>
        <v/>
      </c>
      <c r="U1832" s="33">
        <f>IF(Q1832="","",3*S1832+R1832)</f>
        <v/>
      </c>
      <c r="V1832" s="24">
        <f>IF(OR(H1832="",I1832=""),"",IF(H1832&gt;I1832,3,IF(H1832=I1832,1,0)))</f>
        <v/>
      </c>
      <c r="W1832" s="24">
        <f>IF(OR(H1832="",I1832=""),"",IF(I1832&gt;H1832,3,IF(H1832=I1832,1,0)))</f>
        <v/>
      </c>
      <c r="X1832" s="24">
        <f>IF(OR(H1832="",I1832=""),0,1)</f>
        <v/>
      </c>
      <c r="Y1832" s="24" t="n"/>
    </row>
    <row r="1833">
      <c r="A1833" s="24" t="inlineStr">
        <is>
          <t>E3-Tranmere-Newport</t>
        </is>
      </c>
      <c r="B1833" s="24" t="inlineStr">
        <is>
          <t>E3</t>
        </is>
      </c>
      <c r="C1833" s="24" t="inlineStr">
        <is>
          <t>League Two</t>
        </is>
      </c>
      <c r="D1833" s="24" t="n">
        <v>29</v>
      </c>
      <c r="E1833" s="29" t="n">
        <v>46424.625</v>
      </c>
      <c r="F1833" s="24" t="inlineStr">
        <is>
          <t>Tranmere</t>
        </is>
      </c>
      <c r="G1833" s="24" t="inlineStr">
        <is>
          <t>Newport</t>
        </is>
      </c>
      <c r="H1833" s="37" t="n"/>
      <c r="I1833" s="37" t="n"/>
      <c r="J1833" s="37" t="n"/>
      <c r="K1833" s="37" t="n"/>
      <c r="L1833" s="31" t="n">
        <v>0.4654560819181713</v>
      </c>
      <c r="M1833" s="31" t="n">
        <v>0.277338273225241</v>
      </c>
      <c r="N1833" s="31" t="n">
        <v>0.2572056448565878</v>
      </c>
      <c r="O1833" s="33">
        <f>3*L1833+M1833</f>
        <v/>
      </c>
      <c r="P1833" s="33">
        <f>3*N1833+M1833</f>
        <v/>
      </c>
      <c r="Q1833" s="31">
        <f>IF(OR(J1833="",K1833=""),"",SUMPRODUCT(POISSON(Helper!$A$2:$A$122,J1833,FALSE)*POISSON(Helper!$B$2:$B$122,K1833,FALSE)*Helper!$C$2:$C$122))</f>
        <v/>
      </c>
      <c r="R1833" s="31">
        <f>IF(OR(J1833="",K1833=""),"",SUMPRODUCT(POISSON(Helper!$A$2:$A$122,J1833,FALSE)*POISSON(Helper!$B$2:$B$122,K1833,FALSE)*Helper!$D$2:$D$122))</f>
        <v/>
      </c>
      <c r="S1833" s="31">
        <f>IF(Q1833="","",1-Q1833-R1833)</f>
        <v/>
      </c>
      <c r="T1833" s="33">
        <f>IF(Q1833="","",3*Q1833+R1833)</f>
        <v/>
      </c>
      <c r="U1833" s="33">
        <f>IF(Q1833="","",3*S1833+R1833)</f>
        <v/>
      </c>
      <c r="V1833" s="24">
        <f>IF(OR(H1833="",I1833=""),"",IF(H1833&gt;I1833,3,IF(H1833=I1833,1,0)))</f>
        <v/>
      </c>
      <c r="W1833" s="24">
        <f>IF(OR(H1833="",I1833=""),"",IF(I1833&gt;H1833,3,IF(H1833=I1833,1,0)))</f>
        <v/>
      </c>
      <c r="X1833" s="24">
        <f>IF(OR(H1833="",I1833=""),0,1)</f>
        <v/>
      </c>
      <c r="Y1833" s="24" t="n"/>
    </row>
    <row r="1834">
      <c r="A1834" s="24" t="inlineStr">
        <is>
          <t>E3-Barnet-Exeter</t>
        </is>
      </c>
      <c r="B1834" s="24" t="inlineStr">
        <is>
          <t>E3</t>
        </is>
      </c>
      <c r="C1834" s="24" t="inlineStr">
        <is>
          <t>League Two</t>
        </is>
      </c>
      <c r="D1834" s="24" t="n">
        <v>30</v>
      </c>
      <c r="E1834" s="29" t="n">
        <v>46427.82291666666</v>
      </c>
      <c r="F1834" s="24" t="inlineStr">
        <is>
          <t>Barnet</t>
        </is>
      </c>
      <c r="G1834" s="24" t="inlineStr">
        <is>
          <t>Exeter</t>
        </is>
      </c>
      <c r="H1834" s="37" t="n"/>
      <c r="I1834" s="37" t="n"/>
      <c r="J1834" s="37" t="n"/>
      <c r="K1834" s="37" t="n"/>
      <c r="L1834" s="31" t="n">
        <v>0.4885057263124999</v>
      </c>
      <c r="M1834" s="31" t="n">
        <v>0.2725280038887086</v>
      </c>
      <c r="N1834" s="31" t="n">
        <v>0.2389662697987915</v>
      </c>
      <c r="O1834" s="33">
        <f>3*L1834+M1834</f>
        <v/>
      </c>
      <c r="P1834" s="33">
        <f>3*N1834+M1834</f>
        <v/>
      </c>
      <c r="Q1834" s="31">
        <f>IF(OR(J1834="",K1834=""),"",SUMPRODUCT(POISSON(Helper!$A$2:$A$122,J1834,FALSE)*POISSON(Helper!$B$2:$B$122,K1834,FALSE)*Helper!$C$2:$C$122))</f>
        <v/>
      </c>
      <c r="R1834" s="31">
        <f>IF(OR(J1834="",K1834=""),"",SUMPRODUCT(POISSON(Helper!$A$2:$A$122,J1834,FALSE)*POISSON(Helper!$B$2:$B$122,K1834,FALSE)*Helper!$D$2:$D$122))</f>
        <v/>
      </c>
      <c r="S1834" s="31">
        <f>IF(Q1834="","",1-Q1834-R1834)</f>
        <v/>
      </c>
      <c r="T1834" s="33">
        <f>IF(Q1834="","",3*Q1834+R1834)</f>
        <v/>
      </c>
      <c r="U1834" s="33">
        <f>IF(Q1834="","",3*S1834+R1834)</f>
        <v/>
      </c>
      <c r="V1834" s="24">
        <f>IF(OR(H1834="",I1834=""),"",IF(H1834&gt;I1834,3,IF(H1834=I1834,1,0)))</f>
        <v/>
      </c>
      <c r="W1834" s="24">
        <f>IF(OR(H1834="",I1834=""),"",IF(I1834&gt;H1834,3,IF(H1834=I1834,1,0)))</f>
        <v/>
      </c>
      <c r="X1834" s="24">
        <f>IF(OR(H1834="",I1834=""),0,1)</f>
        <v/>
      </c>
      <c r="Y1834" s="24" t="n"/>
    </row>
    <row r="1835">
      <c r="A1835" s="24" t="inlineStr">
        <is>
          <t>E3-Colchest-BristolR</t>
        </is>
      </c>
      <c r="B1835" s="24" t="inlineStr">
        <is>
          <t>E3</t>
        </is>
      </c>
      <c r="C1835" s="24" t="inlineStr">
        <is>
          <t>League Two</t>
        </is>
      </c>
      <c r="D1835" s="24" t="n">
        <v>30</v>
      </c>
      <c r="E1835" s="29" t="n">
        <v>46427.82291666666</v>
      </c>
      <c r="F1835" s="24" t="inlineStr">
        <is>
          <t>Colchester</t>
        </is>
      </c>
      <c r="G1835" s="24" t="inlineStr">
        <is>
          <t>Bristol Rovers</t>
        </is>
      </c>
      <c r="H1835" s="37" t="n"/>
      <c r="I1835" s="37" t="n"/>
      <c r="J1835" s="37" t="n"/>
      <c r="K1835" s="37" t="n"/>
      <c r="L1835" s="31" t="n">
        <v>0.3533690869184808</v>
      </c>
      <c r="M1835" s="31" t="n">
        <v>0.28831516399295</v>
      </c>
      <c r="N1835" s="31" t="n">
        <v>0.3583157490885691</v>
      </c>
      <c r="O1835" s="33">
        <f>3*L1835+M1835</f>
        <v/>
      </c>
      <c r="P1835" s="33">
        <f>3*N1835+M1835</f>
        <v/>
      </c>
      <c r="Q1835" s="31">
        <f>IF(OR(J1835="",K1835=""),"",SUMPRODUCT(POISSON(Helper!$A$2:$A$122,J1835,FALSE)*POISSON(Helper!$B$2:$B$122,K1835,FALSE)*Helper!$C$2:$C$122))</f>
        <v/>
      </c>
      <c r="R1835" s="31">
        <f>IF(OR(J1835="",K1835=""),"",SUMPRODUCT(POISSON(Helper!$A$2:$A$122,J1835,FALSE)*POISSON(Helper!$B$2:$B$122,K1835,FALSE)*Helper!$D$2:$D$122))</f>
        <v/>
      </c>
      <c r="S1835" s="31">
        <f>IF(Q1835="","",1-Q1835-R1835)</f>
        <v/>
      </c>
      <c r="T1835" s="33">
        <f>IF(Q1835="","",3*Q1835+R1835)</f>
        <v/>
      </c>
      <c r="U1835" s="33">
        <f>IF(Q1835="","",3*S1835+R1835)</f>
        <v/>
      </c>
      <c r="V1835" s="24">
        <f>IF(OR(H1835="",I1835=""),"",IF(H1835&gt;I1835,3,IF(H1835=I1835,1,0)))</f>
        <v/>
      </c>
      <c r="W1835" s="24">
        <f>IF(OR(H1835="",I1835=""),"",IF(I1835&gt;H1835,3,IF(H1835=I1835,1,0)))</f>
        <v/>
      </c>
      <c r="X1835" s="24">
        <f>IF(OR(H1835="",I1835=""),0,1)</f>
        <v/>
      </c>
      <c r="Y1835" s="24" t="n"/>
    </row>
    <row r="1836">
      <c r="A1836" s="24" t="inlineStr">
        <is>
          <t>E3-Crawley-Northamp</t>
        </is>
      </c>
      <c r="B1836" s="24" t="inlineStr">
        <is>
          <t>E3</t>
        </is>
      </c>
      <c r="C1836" s="24" t="inlineStr">
        <is>
          <t>League Two</t>
        </is>
      </c>
      <c r="D1836" s="24" t="n">
        <v>30</v>
      </c>
      <c r="E1836" s="29" t="n">
        <v>46427.82291666666</v>
      </c>
      <c r="F1836" s="24" t="inlineStr">
        <is>
          <t>Crawley</t>
        </is>
      </c>
      <c r="G1836" s="24" t="inlineStr">
        <is>
          <t>Northampton</t>
        </is>
      </c>
      <c r="H1836" s="37" t="n"/>
      <c r="I1836" s="37" t="n"/>
      <c r="J1836" s="37" t="n"/>
      <c r="K1836" s="37" t="n"/>
      <c r="L1836" s="31" t="n">
        <v>0.3653596199576516</v>
      </c>
      <c r="M1836" s="31" t="n">
        <v>0.2882306981505557</v>
      </c>
      <c r="N1836" s="31" t="n">
        <v>0.3464096818917926</v>
      </c>
      <c r="O1836" s="33">
        <f>3*L1836+M1836</f>
        <v/>
      </c>
      <c r="P1836" s="33">
        <f>3*N1836+M1836</f>
        <v/>
      </c>
      <c r="Q1836" s="31">
        <f>IF(OR(J1836="",K1836=""),"",SUMPRODUCT(POISSON(Helper!$A$2:$A$122,J1836,FALSE)*POISSON(Helper!$B$2:$B$122,K1836,FALSE)*Helper!$C$2:$C$122))</f>
        <v/>
      </c>
      <c r="R1836" s="31">
        <f>IF(OR(J1836="",K1836=""),"",SUMPRODUCT(POISSON(Helper!$A$2:$A$122,J1836,FALSE)*POISSON(Helper!$B$2:$B$122,K1836,FALSE)*Helper!$D$2:$D$122))</f>
        <v/>
      </c>
      <c r="S1836" s="31">
        <f>IF(Q1836="","",1-Q1836-R1836)</f>
        <v/>
      </c>
      <c r="T1836" s="33">
        <f>IF(Q1836="","",3*Q1836+R1836)</f>
        <v/>
      </c>
      <c r="U1836" s="33">
        <f>IF(Q1836="","",3*S1836+R1836)</f>
        <v/>
      </c>
      <c r="V1836" s="24">
        <f>IF(OR(H1836="",I1836=""),"",IF(H1836&gt;I1836,3,IF(H1836=I1836,1,0)))</f>
        <v/>
      </c>
      <c r="W1836" s="24">
        <f>IF(OR(H1836="",I1836=""),"",IF(I1836&gt;H1836,3,IF(H1836=I1836,1,0)))</f>
        <v/>
      </c>
      <c r="X1836" s="24">
        <f>IF(OR(H1836="",I1836=""),0,1)</f>
        <v/>
      </c>
      <c r="Y1836" s="24" t="n"/>
    </row>
    <row r="1837">
      <c r="A1837" s="24" t="inlineStr">
        <is>
          <t>E3-Gillingh-Chesterf</t>
        </is>
      </c>
      <c r="B1837" s="24" t="inlineStr">
        <is>
          <t>E3</t>
        </is>
      </c>
      <c r="C1837" s="24" t="inlineStr">
        <is>
          <t>League Two</t>
        </is>
      </c>
      <c r="D1837" s="24" t="n">
        <v>30</v>
      </c>
      <c r="E1837" s="29" t="n">
        <v>46427.82291666666</v>
      </c>
      <c r="F1837" s="24" t="inlineStr">
        <is>
          <t>Gillingham</t>
        </is>
      </c>
      <c r="G1837" s="24" t="inlineStr">
        <is>
          <t>Chesterfield</t>
        </is>
      </c>
      <c r="H1837" s="37" t="n"/>
      <c r="I1837" s="37" t="n"/>
      <c r="J1837" s="37" t="n"/>
      <c r="K1837" s="37" t="n"/>
      <c r="L1837" s="31" t="n">
        <v>0.3765304908023759</v>
      </c>
      <c r="M1837" s="31" t="n">
        <v>0.2878978407095203</v>
      </c>
      <c r="N1837" s="31" t="n">
        <v>0.3355716684881038</v>
      </c>
      <c r="O1837" s="33">
        <f>3*L1837+M1837</f>
        <v/>
      </c>
      <c r="P1837" s="33">
        <f>3*N1837+M1837</f>
        <v/>
      </c>
      <c r="Q1837" s="31">
        <f>IF(OR(J1837="",K1837=""),"",SUMPRODUCT(POISSON(Helper!$A$2:$A$122,J1837,FALSE)*POISSON(Helper!$B$2:$B$122,K1837,FALSE)*Helper!$C$2:$C$122))</f>
        <v/>
      </c>
      <c r="R1837" s="31">
        <f>IF(OR(J1837="",K1837=""),"",SUMPRODUCT(POISSON(Helper!$A$2:$A$122,J1837,FALSE)*POISSON(Helper!$B$2:$B$122,K1837,FALSE)*Helper!$D$2:$D$122))</f>
        <v/>
      </c>
      <c r="S1837" s="31">
        <f>IF(Q1837="","",1-Q1837-R1837)</f>
        <v/>
      </c>
      <c r="T1837" s="33">
        <f>IF(Q1837="","",3*Q1837+R1837)</f>
        <v/>
      </c>
      <c r="U1837" s="33">
        <f>IF(Q1837="","",3*S1837+R1837)</f>
        <v/>
      </c>
      <c r="V1837" s="24">
        <f>IF(OR(H1837="",I1837=""),"",IF(H1837&gt;I1837,3,IF(H1837=I1837,1,0)))</f>
        <v/>
      </c>
      <c r="W1837" s="24">
        <f>IF(OR(H1837="",I1837=""),"",IF(I1837&gt;H1837,3,IF(H1837=I1837,1,0)))</f>
        <v/>
      </c>
      <c r="X1837" s="24">
        <f>IF(OR(H1837="",I1837=""),0,1)</f>
        <v/>
      </c>
      <c r="Y1837" s="24" t="n"/>
    </row>
    <row r="1838">
      <c r="A1838" s="24" t="inlineStr">
        <is>
          <t>E3-Grimsby-Accringt</t>
        </is>
      </c>
      <c r="B1838" s="24" t="inlineStr">
        <is>
          <t>E3</t>
        </is>
      </c>
      <c r="C1838" s="24" t="inlineStr">
        <is>
          <t>League Two</t>
        </is>
      </c>
      <c r="D1838" s="24" t="n">
        <v>30</v>
      </c>
      <c r="E1838" s="29" t="n">
        <v>46427.82291666666</v>
      </c>
      <c r="F1838" s="24" t="inlineStr">
        <is>
          <t>Grimsby</t>
        </is>
      </c>
      <c r="G1838" s="24" t="inlineStr">
        <is>
          <t>Accrington</t>
        </is>
      </c>
      <c r="H1838" s="37" t="n"/>
      <c r="I1838" s="37" t="n"/>
      <c r="J1838" s="37" t="n"/>
      <c r="K1838" s="37" t="n"/>
      <c r="L1838" s="31" t="n">
        <v>0.5156896283470169</v>
      </c>
      <c r="M1838" s="31" t="n">
        <v>0.2658657101937097</v>
      </c>
      <c r="N1838" s="31" t="n">
        <v>0.2184446614592733</v>
      </c>
      <c r="O1838" s="33">
        <f>3*L1838+M1838</f>
        <v/>
      </c>
      <c r="P1838" s="33">
        <f>3*N1838+M1838</f>
        <v/>
      </c>
      <c r="Q1838" s="31">
        <f>IF(OR(J1838="",K1838=""),"",SUMPRODUCT(POISSON(Helper!$A$2:$A$122,J1838,FALSE)*POISSON(Helper!$B$2:$B$122,K1838,FALSE)*Helper!$C$2:$C$122))</f>
        <v/>
      </c>
      <c r="R1838" s="31">
        <f>IF(OR(J1838="",K1838=""),"",SUMPRODUCT(POISSON(Helper!$A$2:$A$122,J1838,FALSE)*POISSON(Helper!$B$2:$B$122,K1838,FALSE)*Helper!$D$2:$D$122))</f>
        <v/>
      </c>
      <c r="S1838" s="31">
        <f>IF(Q1838="","",1-Q1838-R1838)</f>
        <v/>
      </c>
      <c r="T1838" s="33">
        <f>IF(Q1838="","",3*Q1838+R1838)</f>
        <v/>
      </c>
      <c r="U1838" s="33">
        <f>IF(Q1838="","",3*S1838+R1838)</f>
        <v/>
      </c>
      <c r="V1838" s="24">
        <f>IF(OR(H1838="",I1838=""),"",IF(H1838&gt;I1838,3,IF(H1838=I1838,1,0)))</f>
        <v/>
      </c>
      <c r="W1838" s="24">
        <f>IF(OR(H1838="",I1838=""),"",IF(I1838&gt;H1838,3,IF(H1838=I1838,1,0)))</f>
        <v/>
      </c>
      <c r="X1838" s="24">
        <f>IF(OR(H1838="",I1838=""),0,1)</f>
        <v/>
      </c>
      <c r="Y1838" s="24" t="n"/>
    </row>
    <row r="1839">
      <c r="A1839" s="24" t="inlineStr">
        <is>
          <t>E3-Newport-Salford</t>
        </is>
      </c>
      <c r="B1839" s="24" t="inlineStr">
        <is>
          <t>E3</t>
        </is>
      </c>
      <c r="C1839" s="24" t="inlineStr">
        <is>
          <t>League Two</t>
        </is>
      </c>
      <c r="D1839" s="24" t="n">
        <v>30</v>
      </c>
      <c r="E1839" s="29" t="n">
        <v>46427.82291666666</v>
      </c>
      <c r="F1839" s="24" t="inlineStr">
        <is>
          <t>Newport</t>
        </is>
      </c>
      <c r="G1839" s="24" t="inlineStr">
        <is>
          <t>Salford</t>
        </is>
      </c>
      <c r="H1839" s="37" t="n"/>
      <c r="I1839" s="37" t="n"/>
      <c r="J1839" s="37" t="n"/>
      <c r="K1839" s="37" t="n"/>
      <c r="L1839" s="31" t="n">
        <v>0.2346999190141355</v>
      </c>
      <c r="M1839" s="31" t="n">
        <v>0.2712557917011735</v>
      </c>
      <c r="N1839" s="31" t="n">
        <v>0.4940442892846911</v>
      </c>
      <c r="O1839" s="33">
        <f>3*L1839+M1839</f>
        <v/>
      </c>
      <c r="P1839" s="33">
        <f>3*N1839+M1839</f>
        <v/>
      </c>
      <c r="Q1839" s="31">
        <f>IF(OR(J1839="",K1839=""),"",SUMPRODUCT(POISSON(Helper!$A$2:$A$122,J1839,FALSE)*POISSON(Helper!$B$2:$B$122,K1839,FALSE)*Helper!$C$2:$C$122))</f>
        <v/>
      </c>
      <c r="R1839" s="31">
        <f>IF(OR(J1839="",K1839=""),"",SUMPRODUCT(POISSON(Helper!$A$2:$A$122,J1839,FALSE)*POISSON(Helper!$B$2:$B$122,K1839,FALSE)*Helper!$D$2:$D$122))</f>
        <v/>
      </c>
      <c r="S1839" s="31">
        <f>IF(Q1839="","",1-Q1839-R1839)</f>
        <v/>
      </c>
      <c r="T1839" s="33">
        <f>IF(Q1839="","",3*Q1839+R1839)</f>
        <v/>
      </c>
      <c r="U1839" s="33">
        <f>IF(Q1839="","",3*S1839+R1839)</f>
        <v/>
      </c>
      <c r="V1839" s="24">
        <f>IF(OR(H1839="",I1839=""),"",IF(H1839&gt;I1839,3,IF(H1839=I1839,1,0)))</f>
        <v/>
      </c>
      <c r="W1839" s="24">
        <f>IF(OR(H1839="",I1839=""),"",IF(I1839&gt;H1839,3,IF(H1839=I1839,1,0)))</f>
        <v/>
      </c>
      <c r="X1839" s="24">
        <f>IF(OR(H1839="",I1839=""),0,1)</f>
        <v/>
      </c>
      <c r="Y1839" s="24" t="n"/>
    </row>
    <row r="1840">
      <c r="A1840" s="24" t="inlineStr">
        <is>
          <t>E3-Oldham-Fleetwoo</t>
        </is>
      </c>
      <c r="B1840" s="24" t="inlineStr">
        <is>
          <t>E3</t>
        </is>
      </c>
      <c r="C1840" s="24" t="inlineStr">
        <is>
          <t>League Two</t>
        </is>
      </c>
      <c r="D1840" s="24" t="n">
        <v>30</v>
      </c>
      <c r="E1840" s="29" t="n">
        <v>46427.82291666666</v>
      </c>
      <c r="F1840" s="24" t="inlineStr">
        <is>
          <t>Oldham</t>
        </is>
      </c>
      <c r="G1840" s="24" t="inlineStr">
        <is>
          <t>Fleetwood</t>
        </is>
      </c>
      <c r="H1840" s="37" t="n"/>
      <c r="I1840" s="37" t="n"/>
      <c r="J1840" s="37" t="n"/>
      <c r="K1840" s="37" t="n"/>
      <c r="L1840" s="31" t="n">
        <v>0.4626168059210077</v>
      </c>
      <c r="M1840" s="31" t="n">
        <v>0.2778755943674798</v>
      </c>
      <c r="N1840" s="31" t="n">
        <v>0.2595075997115124</v>
      </c>
      <c r="O1840" s="33">
        <f>3*L1840+M1840</f>
        <v/>
      </c>
      <c r="P1840" s="33">
        <f>3*N1840+M1840</f>
        <v/>
      </c>
      <c r="Q1840" s="31">
        <f>IF(OR(J1840="",K1840=""),"",SUMPRODUCT(POISSON(Helper!$A$2:$A$122,J1840,FALSE)*POISSON(Helper!$B$2:$B$122,K1840,FALSE)*Helper!$C$2:$C$122))</f>
        <v/>
      </c>
      <c r="R1840" s="31">
        <f>IF(OR(J1840="",K1840=""),"",SUMPRODUCT(POISSON(Helper!$A$2:$A$122,J1840,FALSE)*POISSON(Helper!$B$2:$B$122,K1840,FALSE)*Helper!$D$2:$D$122))</f>
        <v/>
      </c>
      <c r="S1840" s="31">
        <f>IF(Q1840="","",1-Q1840-R1840)</f>
        <v/>
      </c>
      <c r="T1840" s="33">
        <f>IF(Q1840="","",3*Q1840+R1840)</f>
        <v/>
      </c>
      <c r="U1840" s="33">
        <f>IF(Q1840="","",3*S1840+R1840)</f>
        <v/>
      </c>
      <c r="V1840" s="24">
        <f>IF(OR(H1840="",I1840=""),"",IF(H1840&gt;I1840,3,IF(H1840=I1840,1,0)))</f>
        <v/>
      </c>
      <c r="W1840" s="24">
        <f>IF(OR(H1840="",I1840=""),"",IF(I1840&gt;H1840,3,IF(H1840=I1840,1,0)))</f>
        <v/>
      </c>
      <c r="X1840" s="24">
        <f>IF(OR(H1840="",I1840=""),0,1)</f>
        <v/>
      </c>
      <c r="Y1840" s="24" t="n"/>
    </row>
    <row r="1841">
      <c r="A1841" s="24" t="inlineStr">
        <is>
          <t>E3-PortVale-Swindon</t>
        </is>
      </c>
      <c r="B1841" s="24" t="inlineStr">
        <is>
          <t>E3</t>
        </is>
      </c>
      <c r="C1841" s="24" t="inlineStr">
        <is>
          <t>League Two</t>
        </is>
      </c>
      <c r="D1841" s="24" t="n">
        <v>30</v>
      </c>
      <c r="E1841" s="29" t="n">
        <v>46427.82291666666</v>
      </c>
      <c r="F1841" s="24" t="inlineStr">
        <is>
          <t>Port Vale</t>
        </is>
      </c>
      <c r="G1841" s="24" t="inlineStr">
        <is>
          <t>Swindon</t>
        </is>
      </c>
      <c r="H1841" s="37" t="n"/>
      <c r="I1841" s="37" t="n"/>
      <c r="J1841" s="37" t="n"/>
      <c r="K1841" s="37" t="n"/>
      <c r="L1841" s="31" t="n">
        <v>0.4401291114169719</v>
      </c>
      <c r="M1841" s="31" t="n">
        <v>0.2816882277535929</v>
      </c>
      <c r="N1841" s="31" t="n">
        <v>0.2781826608294352</v>
      </c>
      <c r="O1841" s="33">
        <f>3*L1841+M1841</f>
        <v/>
      </c>
      <c r="P1841" s="33">
        <f>3*N1841+M1841</f>
        <v/>
      </c>
      <c r="Q1841" s="31">
        <f>IF(OR(J1841="",K1841=""),"",SUMPRODUCT(POISSON(Helper!$A$2:$A$122,J1841,FALSE)*POISSON(Helper!$B$2:$B$122,K1841,FALSE)*Helper!$C$2:$C$122))</f>
        <v/>
      </c>
      <c r="R1841" s="31">
        <f>IF(OR(J1841="",K1841=""),"",SUMPRODUCT(POISSON(Helper!$A$2:$A$122,J1841,FALSE)*POISSON(Helper!$B$2:$B$122,K1841,FALSE)*Helper!$D$2:$D$122))</f>
        <v/>
      </c>
      <c r="S1841" s="31">
        <f>IF(Q1841="","",1-Q1841-R1841)</f>
        <v/>
      </c>
      <c r="T1841" s="33">
        <f>IF(Q1841="","",3*Q1841+R1841)</f>
        <v/>
      </c>
      <c r="U1841" s="33">
        <f>IF(Q1841="","",3*S1841+R1841)</f>
        <v/>
      </c>
      <c r="V1841" s="24">
        <f>IF(OR(H1841="",I1841=""),"",IF(H1841&gt;I1841,3,IF(H1841=I1841,1,0)))</f>
        <v/>
      </c>
      <c r="W1841" s="24">
        <f>IF(OR(H1841="",I1841=""),"",IF(I1841&gt;H1841,3,IF(H1841=I1841,1,0)))</f>
        <v/>
      </c>
      <c r="X1841" s="24">
        <f>IF(OR(H1841="",I1841=""),0,1)</f>
        <v/>
      </c>
      <c r="Y1841" s="24" t="n"/>
    </row>
    <row r="1842">
      <c r="A1842" s="24" t="inlineStr">
        <is>
          <t>E3-Rotherha-Tranmere</t>
        </is>
      </c>
      <c r="B1842" s="24" t="inlineStr">
        <is>
          <t>E3</t>
        </is>
      </c>
      <c r="C1842" s="24" t="inlineStr">
        <is>
          <t>League Two</t>
        </is>
      </c>
      <c r="D1842" s="24" t="n">
        <v>30</v>
      </c>
      <c r="E1842" s="29" t="n">
        <v>46427.82291666666</v>
      </c>
      <c r="F1842" s="24" t="inlineStr">
        <is>
          <t>Rotherham</t>
        </is>
      </c>
      <c r="G1842" s="24" t="inlineStr">
        <is>
          <t>Tranmere</t>
        </is>
      </c>
      <c r="H1842" s="37" t="n"/>
      <c r="I1842" s="37" t="n"/>
      <c r="J1842" s="37" t="n"/>
      <c r="K1842" s="37" t="n"/>
      <c r="L1842" s="31" t="n">
        <v>0.4584729822259483</v>
      </c>
      <c r="M1842" s="31" t="n">
        <v>0.278637590518394</v>
      </c>
      <c r="N1842" s="31" t="n">
        <v>0.2628894272556577</v>
      </c>
      <c r="O1842" s="33">
        <f>3*L1842+M1842</f>
        <v/>
      </c>
      <c r="P1842" s="33">
        <f>3*N1842+M1842</f>
        <v/>
      </c>
      <c r="Q1842" s="31">
        <f>IF(OR(J1842="",K1842=""),"",SUMPRODUCT(POISSON(Helper!$A$2:$A$122,J1842,FALSE)*POISSON(Helper!$B$2:$B$122,K1842,FALSE)*Helper!$C$2:$C$122))</f>
        <v/>
      </c>
      <c r="R1842" s="31">
        <f>IF(OR(J1842="",K1842=""),"",SUMPRODUCT(POISSON(Helper!$A$2:$A$122,J1842,FALSE)*POISSON(Helper!$B$2:$B$122,K1842,FALSE)*Helper!$D$2:$D$122))</f>
        <v/>
      </c>
      <c r="S1842" s="31">
        <f>IF(Q1842="","",1-Q1842-R1842)</f>
        <v/>
      </c>
      <c r="T1842" s="33">
        <f>IF(Q1842="","",3*Q1842+R1842)</f>
        <v/>
      </c>
      <c r="U1842" s="33">
        <f>IF(Q1842="","",3*S1842+R1842)</f>
        <v/>
      </c>
      <c r="V1842" s="24">
        <f>IF(OR(H1842="",I1842=""),"",IF(H1842&gt;I1842,3,IF(H1842=I1842,1,0)))</f>
        <v/>
      </c>
      <c r="W1842" s="24">
        <f>IF(OR(H1842="",I1842=""),"",IF(I1842&gt;H1842,3,IF(H1842=I1842,1,0)))</f>
        <v/>
      </c>
      <c r="X1842" s="24">
        <f>IF(OR(H1842="",I1842=""),0,1)</f>
        <v/>
      </c>
      <c r="Y1842" s="24" t="n"/>
    </row>
    <row r="1843">
      <c r="A1843" s="24" t="inlineStr">
        <is>
          <t>E3-Shrewsbu-Rochdale</t>
        </is>
      </c>
      <c r="B1843" s="24" t="inlineStr">
        <is>
          <t>E3</t>
        </is>
      </c>
      <c r="C1843" s="24" t="inlineStr">
        <is>
          <t>League Two</t>
        </is>
      </c>
      <c r="D1843" s="24" t="n">
        <v>30</v>
      </c>
      <c r="E1843" s="29" t="n">
        <v>46427.82291666666</v>
      </c>
      <c r="F1843" s="24" t="inlineStr">
        <is>
          <t>Shrewsbury</t>
        </is>
      </c>
      <c r="G1843" s="24" t="inlineStr">
        <is>
          <t>Rochdale</t>
        </is>
      </c>
      <c r="H1843" s="37" t="n"/>
      <c r="I1843" s="37" t="n"/>
      <c r="J1843" s="37" t="n"/>
      <c r="K1843" s="37" t="n"/>
      <c r="L1843" s="31" t="n">
        <v>0.3865611088182455</v>
      </c>
      <c r="M1843" s="31" t="n">
        <v>0.2873966315703415</v>
      </c>
      <c r="N1843" s="31" t="n">
        <v>0.326042259611413</v>
      </c>
      <c r="O1843" s="33">
        <f>3*L1843+M1843</f>
        <v/>
      </c>
      <c r="P1843" s="33">
        <f>3*N1843+M1843</f>
        <v/>
      </c>
      <c r="Q1843" s="31">
        <f>IF(OR(J1843="",K1843=""),"",SUMPRODUCT(POISSON(Helper!$A$2:$A$122,J1843,FALSE)*POISSON(Helper!$B$2:$B$122,K1843,FALSE)*Helper!$C$2:$C$122))</f>
        <v/>
      </c>
      <c r="R1843" s="31">
        <f>IF(OR(J1843="",K1843=""),"",SUMPRODUCT(POISSON(Helper!$A$2:$A$122,J1843,FALSE)*POISSON(Helper!$B$2:$B$122,K1843,FALSE)*Helper!$D$2:$D$122))</f>
        <v/>
      </c>
      <c r="S1843" s="31">
        <f>IF(Q1843="","",1-Q1843-R1843)</f>
        <v/>
      </c>
      <c r="T1843" s="33">
        <f>IF(Q1843="","",3*Q1843+R1843)</f>
        <v/>
      </c>
      <c r="U1843" s="33">
        <f>IF(Q1843="","",3*S1843+R1843)</f>
        <v/>
      </c>
      <c r="V1843" s="24">
        <f>IF(OR(H1843="",I1843=""),"",IF(H1843&gt;I1843,3,IF(H1843=I1843,1,0)))</f>
        <v/>
      </c>
      <c r="W1843" s="24">
        <f>IF(OR(H1843="",I1843=""),"",IF(I1843&gt;H1843,3,IF(H1843=I1843,1,0)))</f>
        <v/>
      </c>
      <c r="X1843" s="24">
        <f>IF(OR(H1843="",I1843=""),0,1)</f>
        <v/>
      </c>
      <c r="Y1843" s="24" t="n"/>
    </row>
    <row r="1844">
      <c r="A1844" s="24" t="inlineStr">
        <is>
          <t>E3-Walsall-Crewe</t>
        </is>
      </c>
      <c r="B1844" s="24" t="inlineStr">
        <is>
          <t>E3</t>
        </is>
      </c>
      <c r="C1844" s="24" t="inlineStr">
        <is>
          <t>League Two</t>
        </is>
      </c>
      <c r="D1844" s="24" t="n">
        <v>30</v>
      </c>
      <c r="E1844" s="29" t="n">
        <v>46427.82291666666</v>
      </c>
      <c r="F1844" s="24" t="inlineStr">
        <is>
          <t>Walsall</t>
        </is>
      </c>
      <c r="G1844" s="24" t="inlineStr">
        <is>
          <t>Crewe</t>
        </is>
      </c>
      <c r="H1844" s="37" t="n"/>
      <c r="I1844" s="37" t="n"/>
      <c r="J1844" s="37" t="n"/>
      <c r="K1844" s="37" t="n"/>
      <c r="L1844" s="31" t="n">
        <v>0.4201041170356955</v>
      </c>
      <c r="M1844" s="31" t="n">
        <v>0.2843976538343447</v>
      </c>
      <c r="N1844" s="31" t="n">
        <v>0.2954982291299598</v>
      </c>
      <c r="O1844" s="33">
        <f>3*L1844+M1844</f>
        <v/>
      </c>
      <c r="P1844" s="33">
        <f>3*N1844+M1844</f>
        <v/>
      </c>
      <c r="Q1844" s="31">
        <f>IF(OR(J1844="",K1844=""),"",SUMPRODUCT(POISSON(Helper!$A$2:$A$122,J1844,FALSE)*POISSON(Helper!$B$2:$B$122,K1844,FALSE)*Helper!$C$2:$C$122))</f>
        <v/>
      </c>
      <c r="R1844" s="31">
        <f>IF(OR(J1844="",K1844=""),"",SUMPRODUCT(POISSON(Helper!$A$2:$A$122,J1844,FALSE)*POISSON(Helper!$B$2:$B$122,K1844,FALSE)*Helper!$D$2:$D$122))</f>
        <v/>
      </c>
      <c r="S1844" s="31">
        <f>IF(Q1844="","",1-Q1844-R1844)</f>
        <v/>
      </c>
      <c r="T1844" s="33">
        <f>IF(Q1844="","",3*Q1844+R1844)</f>
        <v/>
      </c>
      <c r="U1844" s="33">
        <f>IF(Q1844="","",3*S1844+R1844)</f>
        <v/>
      </c>
      <c r="V1844" s="24">
        <f>IF(OR(H1844="",I1844=""),"",IF(H1844&gt;I1844,3,IF(H1844=I1844,1,0)))</f>
        <v/>
      </c>
      <c r="W1844" s="24">
        <f>IF(OR(H1844="",I1844=""),"",IF(I1844&gt;H1844,3,IF(H1844=I1844,1,0)))</f>
        <v/>
      </c>
      <c r="X1844" s="24">
        <f>IF(OR(H1844="",I1844=""),0,1)</f>
        <v/>
      </c>
      <c r="Y1844" s="24" t="n"/>
    </row>
    <row r="1845">
      <c r="A1845" s="24" t="inlineStr">
        <is>
          <t>E3-York-Cheltenh</t>
        </is>
      </c>
      <c r="B1845" s="24" t="inlineStr">
        <is>
          <t>E3</t>
        </is>
      </c>
      <c r="C1845" s="24" t="inlineStr">
        <is>
          <t>League Two</t>
        </is>
      </c>
      <c r="D1845" s="24" t="n">
        <v>30</v>
      </c>
      <c r="E1845" s="29" t="n">
        <v>46427.82291666666</v>
      </c>
      <c r="F1845" s="24" t="inlineStr">
        <is>
          <t>York</t>
        </is>
      </c>
      <c r="G1845" s="24" t="inlineStr">
        <is>
          <t>Cheltenham</t>
        </is>
      </c>
      <c r="H1845" s="37" t="n"/>
      <c r="I1845" s="37" t="n"/>
      <c r="J1845" s="37" t="n"/>
      <c r="K1845" s="37" t="n"/>
      <c r="L1845" s="31" t="n">
        <v>0.5000682816239562</v>
      </c>
      <c r="M1845" s="31" t="n">
        <v>0.2698220767788181</v>
      </c>
      <c r="N1845" s="31" t="n">
        <v>0.2301096415972257</v>
      </c>
      <c r="O1845" s="33">
        <f>3*L1845+M1845</f>
        <v/>
      </c>
      <c r="P1845" s="33">
        <f>3*N1845+M1845</f>
        <v/>
      </c>
      <c r="Q1845" s="31">
        <f>IF(OR(J1845="",K1845=""),"",SUMPRODUCT(POISSON(Helper!$A$2:$A$122,J1845,FALSE)*POISSON(Helper!$B$2:$B$122,K1845,FALSE)*Helper!$C$2:$C$122))</f>
        <v/>
      </c>
      <c r="R1845" s="31">
        <f>IF(OR(J1845="",K1845=""),"",SUMPRODUCT(POISSON(Helper!$A$2:$A$122,J1845,FALSE)*POISSON(Helper!$B$2:$B$122,K1845,FALSE)*Helper!$D$2:$D$122))</f>
        <v/>
      </c>
      <c r="S1845" s="31">
        <f>IF(Q1845="","",1-Q1845-R1845)</f>
        <v/>
      </c>
      <c r="T1845" s="33">
        <f>IF(Q1845="","",3*Q1845+R1845)</f>
        <v/>
      </c>
      <c r="U1845" s="33">
        <f>IF(Q1845="","",3*S1845+R1845)</f>
        <v/>
      </c>
      <c r="V1845" s="24">
        <f>IF(OR(H1845="",I1845=""),"",IF(H1845&gt;I1845,3,IF(H1845=I1845,1,0)))</f>
        <v/>
      </c>
      <c r="W1845" s="24">
        <f>IF(OR(H1845="",I1845=""),"",IF(I1845&gt;H1845,3,IF(H1845=I1845,1,0)))</f>
        <v/>
      </c>
      <c r="X1845" s="24">
        <f>IF(OR(H1845="",I1845=""),0,1)</f>
        <v/>
      </c>
      <c r="Y1845" s="24" t="n"/>
    </row>
    <row r="1846">
      <c r="A1846" s="24" t="inlineStr">
        <is>
          <t>E3-Barnet-Chesterf</t>
        </is>
      </c>
      <c r="B1846" s="24" t="inlineStr">
        <is>
          <t>E3</t>
        </is>
      </c>
      <c r="C1846" s="24" t="inlineStr">
        <is>
          <t>League Two</t>
        </is>
      </c>
      <c r="D1846" s="24" t="n">
        <v>31</v>
      </c>
      <c r="E1846" s="29" t="n">
        <v>46431.625</v>
      </c>
      <c r="F1846" s="24" t="inlineStr">
        <is>
          <t>Barnet</t>
        </is>
      </c>
      <c r="G1846" s="24" t="inlineStr">
        <is>
          <t>Chesterfield</t>
        </is>
      </c>
      <c r="H1846" s="37" t="n"/>
      <c r="I1846" s="37" t="n"/>
      <c r="J1846" s="37" t="n"/>
      <c r="K1846" s="37" t="n"/>
      <c r="L1846" s="31" t="n">
        <v>0.4190146550496654</v>
      </c>
      <c r="M1846" s="31" t="n">
        <v>0.2845258860789088</v>
      </c>
      <c r="N1846" s="31" t="n">
        <v>0.2964594588714258</v>
      </c>
      <c r="O1846" s="33">
        <f>3*L1846+M1846</f>
        <v/>
      </c>
      <c r="P1846" s="33">
        <f>3*N1846+M1846</f>
        <v/>
      </c>
      <c r="Q1846" s="31">
        <f>IF(OR(J1846="",K1846=""),"",SUMPRODUCT(POISSON(Helper!$A$2:$A$122,J1846,FALSE)*POISSON(Helper!$B$2:$B$122,K1846,FALSE)*Helper!$C$2:$C$122))</f>
        <v/>
      </c>
      <c r="R1846" s="31">
        <f>IF(OR(J1846="",K1846=""),"",SUMPRODUCT(POISSON(Helper!$A$2:$A$122,J1846,FALSE)*POISSON(Helper!$B$2:$B$122,K1846,FALSE)*Helper!$D$2:$D$122))</f>
        <v/>
      </c>
      <c r="S1846" s="31">
        <f>IF(Q1846="","",1-Q1846-R1846)</f>
        <v/>
      </c>
      <c r="T1846" s="33">
        <f>IF(Q1846="","",3*Q1846+R1846)</f>
        <v/>
      </c>
      <c r="U1846" s="33">
        <f>IF(Q1846="","",3*S1846+R1846)</f>
        <v/>
      </c>
      <c r="V1846" s="24">
        <f>IF(OR(H1846="",I1846=""),"",IF(H1846&gt;I1846,3,IF(H1846=I1846,1,0)))</f>
        <v/>
      </c>
      <c r="W1846" s="24">
        <f>IF(OR(H1846="",I1846=""),"",IF(I1846&gt;H1846,3,IF(H1846=I1846,1,0)))</f>
        <v/>
      </c>
      <c r="X1846" s="24">
        <f>IF(OR(H1846="",I1846=""),0,1)</f>
        <v/>
      </c>
      <c r="Y1846" s="24" t="n"/>
    </row>
    <row r="1847">
      <c r="A1847" s="24" t="inlineStr">
        <is>
          <t>E3-Colchest-Swindon</t>
        </is>
      </c>
      <c r="B1847" s="24" t="inlineStr">
        <is>
          <t>E3</t>
        </is>
      </c>
      <c r="C1847" s="24" t="inlineStr">
        <is>
          <t>League Two</t>
        </is>
      </c>
      <c r="D1847" s="24" t="n">
        <v>31</v>
      </c>
      <c r="E1847" s="29" t="n">
        <v>46431.625</v>
      </c>
      <c r="F1847" s="24" t="inlineStr">
        <is>
          <t>Colchester</t>
        </is>
      </c>
      <c r="G1847" s="24" t="inlineStr">
        <is>
          <t>Swindon</t>
        </is>
      </c>
      <c r="H1847" s="37" t="n"/>
      <c r="I1847" s="37" t="n"/>
      <c r="J1847" s="37" t="n"/>
      <c r="K1847" s="37" t="n"/>
      <c r="L1847" s="31" t="n">
        <v>0.4017215732762599</v>
      </c>
      <c r="M1847" s="31" t="n">
        <v>0.2862877972621788</v>
      </c>
      <c r="N1847" s="31" t="n">
        <v>0.3119906294615613</v>
      </c>
      <c r="O1847" s="33">
        <f>3*L1847+M1847</f>
        <v/>
      </c>
      <c r="P1847" s="33">
        <f>3*N1847+M1847</f>
        <v/>
      </c>
      <c r="Q1847" s="31">
        <f>IF(OR(J1847="",K1847=""),"",SUMPRODUCT(POISSON(Helper!$A$2:$A$122,J1847,FALSE)*POISSON(Helper!$B$2:$B$122,K1847,FALSE)*Helper!$C$2:$C$122))</f>
        <v/>
      </c>
      <c r="R1847" s="31">
        <f>IF(OR(J1847="",K1847=""),"",SUMPRODUCT(POISSON(Helper!$A$2:$A$122,J1847,FALSE)*POISSON(Helper!$B$2:$B$122,K1847,FALSE)*Helper!$D$2:$D$122))</f>
        <v/>
      </c>
      <c r="S1847" s="31">
        <f>IF(Q1847="","",1-Q1847-R1847)</f>
        <v/>
      </c>
      <c r="T1847" s="33">
        <f>IF(Q1847="","",3*Q1847+R1847)</f>
        <v/>
      </c>
      <c r="U1847" s="33">
        <f>IF(Q1847="","",3*S1847+R1847)</f>
        <v/>
      </c>
      <c r="V1847" s="24">
        <f>IF(OR(H1847="",I1847=""),"",IF(H1847&gt;I1847,3,IF(H1847=I1847,1,0)))</f>
        <v/>
      </c>
      <c r="W1847" s="24">
        <f>IF(OR(H1847="",I1847=""),"",IF(I1847&gt;H1847,3,IF(H1847=I1847,1,0)))</f>
        <v/>
      </c>
      <c r="X1847" s="24">
        <f>IF(OR(H1847="",I1847=""),0,1)</f>
        <v/>
      </c>
      <c r="Y1847" s="24" t="n"/>
    </row>
    <row r="1848">
      <c r="A1848" s="24" t="inlineStr">
        <is>
          <t>E3-Crawley-Accringt</t>
        </is>
      </c>
      <c r="B1848" s="24" t="inlineStr">
        <is>
          <t>E3</t>
        </is>
      </c>
      <c r="C1848" s="24" t="inlineStr">
        <is>
          <t>League Two</t>
        </is>
      </c>
      <c r="D1848" s="24" t="n">
        <v>31</v>
      </c>
      <c r="E1848" s="29" t="n">
        <v>46431.625</v>
      </c>
      <c r="F1848" s="24" t="inlineStr">
        <is>
          <t>Crawley</t>
        </is>
      </c>
      <c r="G1848" s="24" t="inlineStr">
        <is>
          <t>Accrington</t>
        </is>
      </c>
      <c r="H1848" s="37" t="n"/>
      <c r="I1848" s="37" t="n"/>
      <c r="J1848" s="37" t="n"/>
      <c r="K1848" s="37" t="n"/>
      <c r="L1848" s="31" t="n">
        <v>0.427788802071739</v>
      </c>
      <c r="M1848" s="31" t="n">
        <v>0.2834363832471193</v>
      </c>
      <c r="N1848" s="31" t="n">
        <v>0.2887748146811417</v>
      </c>
      <c r="O1848" s="33">
        <f>3*L1848+M1848</f>
        <v/>
      </c>
      <c r="P1848" s="33">
        <f>3*N1848+M1848</f>
        <v/>
      </c>
      <c r="Q1848" s="31">
        <f>IF(OR(J1848="",K1848=""),"",SUMPRODUCT(POISSON(Helper!$A$2:$A$122,J1848,FALSE)*POISSON(Helper!$B$2:$B$122,K1848,FALSE)*Helper!$C$2:$C$122))</f>
        <v/>
      </c>
      <c r="R1848" s="31">
        <f>IF(OR(J1848="",K1848=""),"",SUMPRODUCT(POISSON(Helper!$A$2:$A$122,J1848,FALSE)*POISSON(Helper!$B$2:$B$122,K1848,FALSE)*Helper!$D$2:$D$122))</f>
        <v/>
      </c>
      <c r="S1848" s="31">
        <f>IF(Q1848="","",1-Q1848-R1848)</f>
        <v/>
      </c>
      <c r="T1848" s="33">
        <f>IF(Q1848="","",3*Q1848+R1848)</f>
        <v/>
      </c>
      <c r="U1848" s="33">
        <f>IF(Q1848="","",3*S1848+R1848)</f>
        <v/>
      </c>
      <c r="V1848" s="24">
        <f>IF(OR(H1848="",I1848=""),"",IF(H1848&gt;I1848,3,IF(H1848=I1848,1,0)))</f>
        <v/>
      </c>
      <c r="W1848" s="24">
        <f>IF(OR(H1848="",I1848=""),"",IF(I1848&gt;H1848,3,IF(H1848=I1848,1,0)))</f>
        <v/>
      </c>
      <c r="X1848" s="24">
        <f>IF(OR(H1848="",I1848=""),0,1)</f>
        <v/>
      </c>
      <c r="Y1848" s="24" t="n"/>
    </row>
    <row r="1849">
      <c r="A1849" s="24" t="inlineStr">
        <is>
          <t>E3-Gillingh-Rochdale</t>
        </is>
      </c>
      <c r="B1849" s="24" t="inlineStr">
        <is>
          <t>E3</t>
        </is>
      </c>
      <c r="C1849" s="24" t="inlineStr">
        <is>
          <t>League Two</t>
        </is>
      </c>
      <c r="D1849" s="24" t="n">
        <v>31</v>
      </c>
      <c r="E1849" s="29" t="n">
        <v>46431.625</v>
      </c>
      <c r="F1849" s="24" t="inlineStr">
        <is>
          <t>Gillingham</t>
        </is>
      </c>
      <c r="G1849" s="24" t="inlineStr">
        <is>
          <t>Rochdale</t>
        </is>
      </c>
      <c r="H1849" s="37" t="n"/>
      <c r="I1849" s="37" t="n"/>
      <c r="J1849" s="37" t="n"/>
      <c r="K1849" s="37" t="n"/>
      <c r="L1849" s="31" t="n">
        <v>0.4309910603184544</v>
      </c>
      <c r="M1849" s="31" t="n">
        <v>0.2830067507296561</v>
      </c>
      <c r="N1849" s="31" t="n">
        <v>0.2860021889518895</v>
      </c>
      <c r="O1849" s="33">
        <f>3*L1849+M1849</f>
        <v/>
      </c>
      <c r="P1849" s="33">
        <f>3*N1849+M1849</f>
        <v/>
      </c>
      <c r="Q1849" s="31">
        <f>IF(OR(J1849="",K1849=""),"",SUMPRODUCT(POISSON(Helper!$A$2:$A$122,J1849,FALSE)*POISSON(Helper!$B$2:$B$122,K1849,FALSE)*Helper!$C$2:$C$122))</f>
        <v/>
      </c>
      <c r="R1849" s="31">
        <f>IF(OR(J1849="",K1849=""),"",SUMPRODUCT(POISSON(Helper!$A$2:$A$122,J1849,FALSE)*POISSON(Helper!$B$2:$B$122,K1849,FALSE)*Helper!$D$2:$D$122))</f>
        <v/>
      </c>
      <c r="S1849" s="31">
        <f>IF(Q1849="","",1-Q1849-R1849)</f>
        <v/>
      </c>
      <c r="T1849" s="33">
        <f>IF(Q1849="","",3*Q1849+R1849)</f>
        <v/>
      </c>
      <c r="U1849" s="33">
        <f>IF(Q1849="","",3*S1849+R1849)</f>
        <v/>
      </c>
      <c r="V1849" s="24">
        <f>IF(OR(H1849="",I1849=""),"",IF(H1849&gt;I1849,3,IF(H1849=I1849,1,0)))</f>
        <v/>
      </c>
      <c r="W1849" s="24">
        <f>IF(OR(H1849="",I1849=""),"",IF(I1849&gt;H1849,3,IF(H1849=I1849,1,0)))</f>
        <v/>
      </c>
      <c r="X1849" s="24">
        <f>IF(OR(H1849="",I1849=""),0,1)</f>
        <v/>
      </c>
      <c r="Y1849" s="24" t="n"/>
    </row>
    <row r="1850">
      <c r="A1850" s="24" t="inlineStr">
        <is>
          <t>E3-Grimsby-Cheltenh</t>
        </is>
      </c>
      <c r="B1850" s="24" t="inlineStr">
        <is>
          <t>E3</t>
        </is>
      </c>
      <c r="C1850" s="24" t="inlineStr">
        <is>
          <t>League Two</t>
        </is>
      </c>
      <c r="D1850" s="24" t="n">
        <v>31</v>
      </c>
      <c r="E1850" s="29" t="n">
        <v>46431.625</v>
      </c>
      <c r="F1850" s="24" t="inlineStr">
        <is>
          <t>Grimsby</t>
        </is>
      </c>
      <c r="G1850" s="24" t="inlineStr">
        <is>
          <t>Cheltenham</t>
        </is>
      </c>
      <c r="H1850" s="37" t="n"/>
      <c r="I1850" s="37" t="n"/>
      <c r="J1850" s="37" t="n"/>
      <c r="K1850" s="37" t="n"/>
      <c r="L1850" s="31" t="n">
        <v>0.51099700320553</v>
      </c>
      <c r="M1850" s="31" t="n">
        <v>0.2670899748253892</v>
      </c>
      <c r="N1850" s="31" t="n">
        <v>0.2219130219690809</v>
      </c>
      <c r="O1850" s="33">
        <f>3*L1850+M1850</f>
        <v/>
      </c>
      <c r="P1850" s="33">
        <f>3*N1850+M1850</f>
        <v/>
      </c>
      <c r="Q1850" s="31">
        <f>IF(OR(J1850="",K1850=""),"",SUMPRODUCT(POISSON(Helper!$A$2:$A$122,J1850,FALSE)*POISSON(Helper!$B$2:$B$122,K1850,FALSE)*Helper!$C$2:$C$122))</f>
        <v/>
      </c>
      <c r="R1850" s="31">
        <f>IF(OR(J1850="",K1850=""),"",SUMPRODUCT(POISSON(Helper!$A$2:$A$122,J1850,FALSE)*POISSON(Helper!$B$2:$B$122,K1850,FALSE)*Helper!$D$2:$D$122))</f>
        <v/>
      </c>
      <c r="S1850" s="31">
        <f>IF(Q1850="","",1-Q1850-R1850)</f>
        <v/>
      </c>
      <c r="T1850" s="33">
        <f>IF(Q1850="","",3*Q1850+R1850)</f>
        <v/>
      </c>
      <c r="U1850" s="33">
        <f>IF(Q1850="","",3*S1850+R1850)</f>
        <v/>
      </c>
      <c r="V1850" s="24">
        <f>IF(OR(H1850="",I1850=""),"",IF(H1850&gt;I1850,3,IF(H1850=I1850,1,0)))</f>
        <v/>
      </c>
      <c r="W1850" s="24">
        <f>IF(OR(H1850="",I1850=""),"",IF(I1850&gt;H1850,3,IF(H1850=I1850,1,0)))</f>
        <v/>
      </c>
      <c r="X1850" s="24">
        <f>IF(OR(H1850="",I1850=""),0,1)</f>
        <v/>
      </c>
      <c r="Y1850" s="24" t="n"/>
    </row>
    <row r="1851">
      <c r="A1851" s="24" t="inlineStr">
        <is>
          <t>E3-Newport-Northamp</t>
        </is>
      </c>
      <c r="B1851" s="24" t="inlineStr">
        <is>
          <t>E3</t>
        </is>
      </c>
      <c r="C1851" s="24" t="inlineStr">
        <is>
          <t>League Two</t>
        </is>
      </c>
      <c r="D1851" s="24" t="n">
        <v>31</v>
      </c>
      <c r="E1851" s="29" t="n">
        <v>46431.625</v>
      </c>
      <c r="F1851" s="24" t="inlineStr">
        <is>
          <t>Newport</t>
        </is>
      </c>
      <c r="G1851" s="24" t="inlineStr">
        <is>
          <t>Northampton</t>
        </is>
      </c>
      <c r="H1851" s="37" t="n"/>
      <c r="I1851" s="37" t="n"/>
      <c r="J1851" s="37" t="n"/>
      <c r="K1851" s="37" t="n"/>
      <c r="L1851" s="31" t="n">
        <v>0.3216826781388935</v>
      </c>
      <c r="M1851" s="31" t="n">
        <v>0.2871005006808678</v>
      </c>
      <c r="N1851" s="31" t="n">
        <v>0.3912168211802386</v>
      </c>
      <c r="O1851" s="33">
        <f>3*L1851+M1851</f>
        <v/>
      </c>
      <c r="P1851" s="33">
        <f>3*N1851+M1851</f>
        <v/>
      </c>
      <c r="Q1851" s="31">
        <f>IF(OR(J1851="",K1851=""),"",SUMPRODUCT(POISSON(Helper!$A$2:$A$122,J1851,FALSE)*POISSON(Helper!$B$2:$B$122,K1851,FALSE)*Helper!$C$2:$C$122))</f>
        <v/>
      </c>
      <c r="R1851" s="31">
        <f>IF(OR(J1851="",K1851=""),"",SUMPRODUCT(POISSON(Helper!$A$2:$A$122,J1851,FALSE)*POISSON(Helper!$B$2:$B$122,K1851,FALSE)*Helper!$D$2:$D$122))</f>
        <v/>
      </c>
      <c r="S1851" s="31">
        <f>IF(Q1851="","",1-Q1851-R1851)</f>
        <v/>
      </c>
      <c r="T1851" s="33">
        <f>IF(Q1851="","",3*Q1851+R1851)</f>
        <v/>
      </c>
      <c r="U1851" s="33">
        <f>IF(Q1851="","",3*S1851+R1851)</f>
        <v/>
      </c>
      <c r="V1851" s="24">
        <f>IF(OR(H1851="",I1851=""),"",IF(H1851&gt;I1851,3,IF(H1851=I1851,1,0)))</f>
        <v/>
      </c>
      <c r="W1851" s="24">
        <f>IF(OR(H1851="",I1851=""),"",IF(I1851&gt;H1851,3,IF(H1851=I1851,1,0)))</f>
        <v/>
      </c>
      <c r="X1851" s="24">
        <f>IF(OR(H1851="",I1851=""),0,1)</f>
        <v/>
      </c>
      <c r="Y1851" s="24" t="n"/>
    </row>
    <row r="1852">
      <c r="A1852" s="24" t="inlineStr">
        <is>
          <t>E3-Oldham-Tranmere</t>
        </is>
      </c>
      <c r="B1852" s="24" t="inlineStr">
        <is>
          <t>E3</t>
        </is>
      </c>
      <c r="C1852" s="24" t="inlineStr">
        <is>
          <t>League Two</t>
        </is>
      </c>
      <c r="D1852" s="24" t="n">
        <v>31</v>
      </c>
      <c r="E1852" s="29" t="n">
        <v>46431.625</v>
      </c>
      <c r="F1852" s="24" t="inlineStr">
        <is>
          <t>Oldham</t>
        </is>
      </c>
      <c r="G1852" s="24" t="inlineStr">
        <is>
          <t>Tranmere</t>
        </is>
      </c>
      <c r="H1852" s="37" t="n"/>
      <c r="I1852" s="37" t="n"/>
      <c r="J1852" s="37" t="n"/>
      <c r="K1852" s="37" t="n"/>
      <c r="L1852" s="31" t="n">
        <v>0.4640308721930428</v>
      </c>
      <c r="M1852" s="31" t="n">
        <v>0.277609528485213</v>
      </c>
      <c r="N1852" s="31" t="n">
        <v>0.2583595993217442</v>
      </c>
      <c r="O1852" s="33">
        <f>3*L1852+M1852</f>
        <v/>
      </c>
      <c r="P1852" s="33">
        <f>3*N1852+M1852</f>
        <v/>
      </c>
      <c r="Q1852" s="31">
        <f>IF(OR(J1852="",K1852=""),"",SUMPRODUCT(POISSON(Helper!$A$2:$A$122,J1852,FALSE)*POISSON(Helper!$B$2:$B$122,K1852,FALSE)*Helper!$C$2:$C$122))</f>
        <v/>
      </c>
      <c r="R1852" s="31">
        <f>IF(OR(J1852="",K1852=""),"",SUMPRODUCT(POISSON(Helper!$A$2:$A$122,J1852,FALSE)*POISSON(Helper!$B$2:$B$122,K1852,FALSE)*Helper!$D$2:$D$122))</f>
        <v/>
      </c>
      <c r="S1852" s="31">
        <f>IF(Q1852="","",1-Q1852-R1852)</f>
        <v/>
      </c>
      <c r="T1852" s="33">
        <f>IF(Q1852="","",3*Q1852+R1852)</f>
        <v/>
      </c>
      <c r="U1852" s="33">
        <f>IF(Q1852="","",3*S1852+R1852)</f>
        <v/>
      </c>
      <c r="V1852" s="24">
        <f>IF(OR(H1852="",I1852=""),"",IF(H1852&gt;I1852,3,IF(H1852=I1852,1,0)))</f>
        <v/>
      </c>
      <c r="W1852" s="24">
        <f>IF(OR(H1852="",I1852=""),"",IF(I1852&gt;H1852,3,IF(H1852=I1852,1,0)))</f>
        <v/>
      </c>
      <c r="X1852" s="24">
        <f>IF(OR(H1852="",I1852=""),0,1)</f>
        <v/>
      </c>
      <c r="Y1852" s="24" t="n"/>
    </row>
    <row r="1853">
      <c r="A1853" s="24" t="inlineStr">
        <is>
          <t>E3-PortVale-Salford</t>
        </is>
      </c>
      <c r="B1853" s="24" t="inlineStr">
        <is>
          <t>E3</t>
        </is>
      </c>
      <c r="C1853" s="24" t="inlineStr">
        <is>
          <t>League Two</t>
        </is>
      </c>
      <c r="D1853" s="24" t="n">
        <v>31</v>
      </c>
      <c r="E1853" s="29" t="n">
        <v>46431.625</v>
      </c>
      <c r="F1853" s="24" t="inlineStr">
        <is>
          <t>Port Vale</t>
        </is>
      </c>
      <c r="G1853" s="24" t="inlineStr">
        <is>
          <t>Salford</t>
        </is>
      </c>
      <c r="H1853" s="37" t="n"/>
      <c r="I1853" s="37" t="n"/>
      <c r="J1853" s="37" t="n"/>
      <c r="K1853" s="37" t="n"/>
      <c r="L1853" s="31" t="n">
        <v>0.3499613145323175</v>
      </c>
      <c r="M1853" s="31" t="n">
        <v>0.2882862475170467</v>
      </c>
      <c r="N1853" s="31" t="n">
        <v>0.3617524379506358</v>
      </c>
      <c r="O1853" s="33">
        <f>3*L1853+M1853</f>
        <v/>
      </c>
      <c r="P1853" s="33">
        <f>3*N1853+M1853</f>
        <v/>
      </c>
      <c r="Q1853" s="31">
        <f>IF(OR(J1853="",K1853=""),"",SUMPRODUCT(POISSON(Helper!$A$2:$A$122,J1853,FALSE)*POISSON(Helper!$B$2:$B$122,K1853,FALSE)*Helper!$C$2:$C$122))</f>
        <v/>
      </c>
      <c r="R1853" s="31">
        <f>IF(OR(J1853="",K1853=""),"",SUMPRODUCT(POISSON(Helper!$A$2:$A$122,J1853,FALSE)*POISSON(Helper!$B$2:$B$122,K1853,FALSE)*Helper!$D$2:$D$122))</f>
        <v/>
      </c>
      <c r="S1853" s="31">
        <f>IF(Q1853="","",1-Q1853-R1853)</f>
        <v/>
      </c>
      <c r="T1853" s="33">
        <f>IF(Q1853="","",3*Q1853+R1853)</f>
        <v/>
      </c>
      <c r="U1853" s="33">
        <f>IF(Q1853="","",3*S1853+R1853)</f>
        <v/>
      </c>
      <c r="V1853" s="24">
        <f>IF(OR(H1853="",I1853=""),"",IF(H1853&gt;I1853,3,IF(H1853=I1853,1,0)))</f>
        <v/>
      </c>
      <c r="W1853" s="24">
        <f>IF(OR(H1853="",I1853=""),"",IF(I1853&gt;H1853,3,IF(H1853=I1853,1,0)))</f>
        <v/>
      </c>
      <c r="X1853" s="24">
        <f>IF(OR(H1853="",I1853=""),0,1)</f>
        <v/>
      </c>
      <c r="Y1853" s="24" t="n"/>
    </row>
    <row r="1854">
      <c r="A1854" s="24" t="inlineStr">
        <is>
          <t>E3-Rotherha-BristolR</t>
        </is>
      </c>
      <c r="B1854" s="24" t="inlineStr">
        <is>
          <t>E3</t>
        </is>
      </c>
      <c r="C1854" s="24" t="inlineStr">
        <is>
          <t>League Two</t>
        </is>
      </c>
      <c r="D1854" s="24" t="n">
        <v>31</v>
      </c>
      <c r="E1854" s="29" t="n">
        <v>46431.625</v>
      </c>
      <c r="F1854" s="24" t="inlineStr">
        <is>
          <t>Rotherham</t>
        </is>
      </c>
      <c r="G1854" s="24" t="inlineStr">
        <is>
          <t>Bristol Rovers</t>
        </is>
      </c>
      <c r="H1854" s="37" t="n"/>
      <c r="I1854" s="37" t="n"/>
      <c r="J1854" s="37" t="n"/>
      <c r="K1854" s="37" t="n"/>
      <c r="L1854" s="31" t="n">
        <v>0.3651508385184526</v>
      </c>
      <c r="M1854" s="31" t="n">
        <v>0.2882346122277434</v>
      </c>
      <c r="N1854" s="31" t="n">
        <v>0.3466145492538039</v>
      </c>
      <c r="O1854" s="33">
        <f>3*L1854+M1854</f>
        <v/>
      </c>
      <c r="P1854" s="33">
        <f>3*N1854+M1854</f>
        <v/>
      </c>
      <c r="Q1854" s="31">
        <f>IF(OR(J1854="",K1854=""),"",SUMPRODUCT(POISSON(Helper!$A$2:$A$122,J1854,FALSE)*POISSON(Helper!$B$2:$B$122,K1854,FALSE)*Helper!$C$2:$C$122))</f>
        <v/>
      </c>
      <c r="R1854" s="31">
        <f>IF(OR(J1854="",K1854=""),"",SUMPRODUCT(POISSON(Helper!$A$2:$A$122,J1854,FALSE)*POISSON(Helper!$B$2:$B$122,K1854,FALSE)*Helper!$D$2:$D$122))</f>
        <v/>
      </c>
      <c r="S1854" s="31">
        <f>IF(Q1854="","",1-Q1854-R1854)</f>
        <v/>
      </c>
      <c r="T1854" s="33">
        <f>IF(Q1854="","",3*Q1854+R1854)</f>
        <v/>
      </c>
      <c r="U1854" s="33">
        <f>IF(Q1854="","",3*S1854+R1854)</f>
        <v/>
      </c>
      <c r="V1854" s="24">
        <f>IF(OR(H1854="",I1854=""),"",IF(H1854&gt;I1854,3,IF(H1854=I1854,1,0)))</f>
        <v/>
      </c>
      <c r="W1854" s="24">
        <f>IF(OR(H1854="",I1854=""),"",IF(I1854&gt;H1854,3,IF(H1854=I1854,1,0)))</f>
        <v/>
      </c>
      <c r="X1854" s="24">
        <f>IF(OR(H1854="",I1854=""),0,1)</f>
        <v/>
      </c>
      <c r="Y1854" s="24" t="n"/>
    </row>
    <row r="1855">
      <c r="A1855" s="24" t="inlineStr">
        <is>
          <t>E3-Shrewsbu-Fleetwoo</t>
        </is>
      </c>
      <c r="B1855" s="24" t="inlineStr">
        <is>
          <t>E3</t>
        </is>
      </c>
      <c r="C1855" s="24" t="inlineStr">
        <is>
          <t>League Two</t>
        </is>
      </c>
      <c r="D1855" s="24" t="n">
        <v>31</v>
      </c>
      <c r="E1855" s="29" t="n">
        <v>46431.625</v>
      </c>
      <c r="F1855" s="24" t="inlineStr">
        <is>
          <t>Shrewsbury</t>
        </is>
      </c>
      <c r="G1855" s="24" t="inlineStr">
        <is>
          <t>Fleetwood</t>
        </is>
      </c>
      <c r="H1855" s="37" t="n"/>
      <c r="I1855" s="37" t="n"/>
      <c r="J1855" s="37" t="n"/>
      <c r="K1855" s="37" t="n"/>
      <c r="L1855" s="31" t="n">
        <v>0.4033492963373717</v>
      </c>
      <c r="M1855" s="31" t="n">
        <v>0.2861442110054073</v>
      </c>
      <c r="N1855" s="31" t="n">
        <v>0.310506492657221</v>
      </c>
      <c r="O1855" s="33">
        <f>3*L1855+M1855</f>
        <v/>
      </c>
      <c r="P1855" s="33">
        <f>3*N1855+M1855</f>
        <v/>
      </c>
      <c r="Q1855" s="31">
        <f>IF(OR(J1855="",K1855=""),"",SUMPRODUCT(POISSON(Helper!$A$2:$A$122,J1855,FALSE)*POISSON(Helper!$B$2:$B$122,K1855,FALSE)*Helper!$C$2:$C$122))</f>
        <v/>
      </c>
      <c r="R1855" s="31">
        <f>IF(OR(J1855="",K1855=""),"",SUMPRODUCT(POISSON(Helper!$A$2:$A$122,J1855,FALSE)*POISSON(Helper!$B$2:$B$122,K1855,FALSE)*Helper!$D$2:$D$122))</f>
        <v/>
      </c>
      <c r="S1855" s="31">
        <f>IF(Q1855="","",1-Q1855-R1855)</f>
        <v/>
      </c>
      <c r="T1855" s="33">
        <f>IF(Q1855="","",3*Q1855+R1855)</f>
        <v/>
      </c>
      <c r="U1855" s="33">
        <f>IF(Q1855="","",3*S1855+R1855)</f>
        <v/>
      </c>
      <c r="V1855" s="24">
        <f>IF(OR(H1855="",I1855=""),"",IF(H1855&gt;I1855,3,IF(H1855=I1855,1,0)))</f>
        <v/>
      </c>
      <c r="W1855" s="24">
        <f>IF(OR(H1855="",I1855=""),"",IF(I1855&gt;H1855,3,IF(H1855=I1855,1,0)))</f>
        <v/>
      </c>
      <c r="X1855" s="24">
        <f>IF(OR(H1855="",I1855=""),0,1)</f>
        <v/>
      </c>
      <c r="Y1855" s="24" t="n"/>
    </row>
    <row r="1856">
      <c r="A1856" s="24" t="inlineStr">
        <is>
          <t>E3-Walsall-Exeter</t>
        </is>
      </c>
      <c r="B1856" s="24" t="inlineStr">
        <is>
          <t>E3</t>
        </is>
      </c>
      <c r="C1856" s="24" t="inlineStr">
        <is>
          <t>League Two</t>
        </is>
      </c>
      <c r="D1856" s="24" t="n">
        <v>31</v>
      </c>
      <c r="E1856" s="29" t="n">
        <v>46431.625</v>
      </c>
      <c r="F1856" s="24" t="inlineStr">
        <is>
          <t>Walsall</t>
        </is>
      </c>
      <c r="G1856" s="24" t="inlineStr">
        <is>
          <t>Exeter</t>
        </is>
      </c>
      <c r="H1856" s="37" t="n"/>
      <c r="I1856" s="37" t="n"/>
      <c r="J1856" s="37" t="n"/>
      <c r="K1856" s="37" t="n"/>
      <c r="L1856" s="31" t="n">
        <v>0.4455562706441137</v>
      </c>
      <c r="M1856" s="31" t="n">
        <v>0.2808411988111723</v>
      </c>
      <c r="N1856" s="31" t="n">
        <v>0.2736025305447141</v>
      </c>
      <c r="O1856" s="33">
        <f>3*L1856+M1856</f>
        <v/>
      </c>
      <c r="P1856" s="33">
        <f>3*N1856+M1856</f>
        <v/>
      </c>
      <c r="Q1856" s="31">
        <f>IF(OR(J1856="",K1856=""),"",SUMPRODUCT(POISSON(Helper!$A$2:$A$122,J1856,FALSE)*POISSON(Helper!$B$2:$B$122,K1856,FALSE)*Helper!$C$2:$C$122))</f>
        <v/>
      </c>
      <c r="R1856" s="31">
        <f>IF(OR(J1856="",K1856=""),"",SUMPRODUCT(POISSON(Helper!$A$2:$A$122,J1856,FALSE)*POISSON(Helper!$B$2:$B$122,K1856,FALSE)*Helper!$D$2:$D$122))</f>
        <v/>
      </c>
      <c r="S1856" s="31">
        <f>IF(Q1856="","",1-Q1856-R1856)</f>
        <v/>
      </c>
      <c r="T1856" s="33">
        <f>IF(Q1856="","",3*Q1856+R1856)</f>
        <v/>
      </c>
      <c r="U1856" s="33">
        <f>IF(Q1856="","",3*S1856+R1856)</f>
        <v/>
      </c>
      <c r="V1856" s="24">
        <f>IF(OR(H1856="",I1856=""),"",IF(H1856&gt;I1856,3,IF(H1856=I1856,1,0)))</f>
        <v/>
      </c>
      <c r="W1856" s="24">
        <f>IF(OR(H1856="",I1856=""),"",IF(I1856&gt;H1856,3,IF(H1856=I1856,1,0)))</f>
        <v/>
      </c>
      <c r="X1856" s="24">
        <f>IF(OR(H1856="",I1856=""),0,1)</f>
        <v/>
      </c>
      <c r="Y1856" s="24" t="n"/>
    </row>
    <row r="1857">
      <c r="A1857" s="24" t="inlineStr">
        <is>
          <t>E3-York-Crewe</t>
        </is>
      </c>
      <c r="B1857" s="24" t="inlineStr">
        <is>
          <t>E3</t>
        </is>
      </c>
      <c r="C1857" s="24" t="inlineStr">
        <is>
          <t>League Two</t>
        </is>
      </c>
      <c r="D1857" s="24" t="n">
        <v>31</v>
      </c>
      <c r="E1857" s="29" t="n">
        <v>46431.625</v>
      </c>
      <c r="F1857" s="24" t="inlineStr">
        <is>
          <t>York</t>
        </is>
      </c>
      <c r="G1857" s="24" t="inlineStr">
        <is>
          <t>Crewe</t>
        </is>
      </c>
      <c r="H1857" s="37" t="n"/>
      <c r="I1857" s="37" t="n"/>
      <c r="J1857" s="37" t="n"/>
      <c r="K1857" s="37" t="n"/>
      <c r="L1857" s="31" t="n">
        <v>0.4437712263602351</v>
      </c>
      <c r="M1857" s="31" t="n">
        <v>0.2811250019198709</v>
      </c>
      <c r="N1857" s="31" t="n">
        <v>0.2751037717198939</v>
      </c>
      <c r="O1857" s="33">
        <f>3*L1857+M1857</f>
        <v/>
      </c>
      <c r="P1857" s="33">
        <f>3*N1857+M1857</f>
        <v/>
      </c>
      <c r="Q1857" s="31">
        <f>IF(OR(J1857="",K1857=""),"",SUMPRODUCT(POISSON(Helper!$A$2:$A$122,J1857,FALSE)*POISSON(Helper!$B$2:$B$122,K1857,FALSE)*Helper!$C$2:$C$122))</f>
        <v/>
      </c>
      <c r="R1857" s="31">
        <f>IF(OR(J1857="",K1857=""),"",SUMPRODUCT(POISSON(Helper!$A$2:$A$122,J1857,FALSE)*POISSON(Helper!$B$2:$B$122,K1857,FALSE)*Helper!$D$2:$D$122))</f>
        <v/>
      </c>
      <c r="S1857" s="31">
        <f>IF(Q1857="","",1-Q1857-R1857)</f>
        <v/>
      </c>
      <c r="T1857" s="33">
        <f>IF(Q1857="","",3*Q1857+R1857)</f>
        <v/>
      </c>
      <c r="U1857" s="33">
        <f>IF(Q1857="","",3*S1857+R1857)</f>
        <v/>
      </c>
      <c r="V1857" s="24">
        <f>IF(OR(H1857="",I1857=""),"",IF(H1857&gt;I1857,3,IF(H1857=I1857,1,0)))</f>
        <v/>
      </c>
      <c r="W1857" s="24">
        <f>IF(OR(H1857="",I1857=""),"",IF(I1857&gt;H1857,3,IF(H1857=I1857,1,0)))</f>
        <v/>
      </c>
      <c r="X1857" s="24">
        <f>IF(OR(H1857="",I1857=""),0,1)</f>
        <v/>
      </c>
      <c r="Y1857" s="24" t="n"/>
    </row>
    <row r="1858">
      <c r="A1858" s="24" t="inlineStr">
        <is>
          <t>E3-Accringt-Barnet</t>
        </is>
      </c>
      <c r="B1858" s="24" t="inlineStr">
        <is>
          <t>E3</t>
        </is>
      </c>
      <c r="C1858" s="24" t="inlineStr">
        <is>
          <t>League Two</t>
        </is>
      </c>
      <c r="D1858" s="24" t="n">
        <v>32</v>
      </c>
      <c r="E1858" s="29" t="n">
        <v>46438.625</v>
      </c>
      <c r="F1858" s="24" t="inlineStr">
        <is>
          <t>Accrington</t>
        </is>
      </c>
      <c r="G1858" s="24" t="inlineStr">
        <is>
          <t>Barnet</t>
        </is>
      </c>
      <c r="H1858" s="37" t="n"/>
      <c r="I1858" s="37" t="n"/>
      <c r="J1858" s="37" t="n"/>
      <c r="K1858" s="37" t="n"/>
      <c r="L1858" s="31" t="n">
        <v>0.3010492408029858</v>
      </c>
      <c r="M1858" s="31" t="n">
        <v>0.285106936882942</v>
      </c>
      <c r="N1858" s="31" t="n">
        <v>0.4138438223140722</v>
      </c>
      <c r="O1858" s="33">
        <f>3*L1858+M1858</f>
        <v/>
      </c>
      <c r="P1858" s="33">
        <f>3*N1858+M1858</f>
        <v/>
      </c>
      <c r="Q1858" s="31">
        <f>IF(OR(J1858="",K1858=""),"",SUMPRODUCT(POISSON(Helper!$A$2:$A$122,J1858,FALSE)*POISSON(Helper!$B$2:$B$122,K1858,FALSE)*Helper!$C$2:$C$122))</f>
        <v/>
      </c>
      <c r="R1858" s="31">
        <f>IF(OR(J1858="",K1858=""),"",SUMPRODUCT(POISSON(Helper!$A$2:$A$122,J1858,FALSE)*POISSON(Helper!$B$2:$B$122,K1858,FALSE)*Helper!$D$2:$D$122))</f>
        <v/>
      </c>
      <c r="S1858" s="31">
        <f>IF(Q1858="","",1-Q1858-R1858)</f>
        <v/>
      </c>
      <c r="T1858" s="33">
        <f>IF(Q1858="","",3*Q1858+R1858)</f>
        <v/>
      </c>
      <c r="U1858" s="33">
        <f>IF(Q1858="","",3*S1858+R1858)</f>
        <v/>
      </c>
      <c r="V1858" s="24">
        <f>IF(OR(H1858="",I1858=""),"",IF(H1858&gt;I1858,3,IF(H1858=I1858,1,0)))</f>
        <v/>
      </c>
      <c r="W1858" s="24">
        <f>IF(OR(H1858="",I1858=""),"",IF(I1858&gt;H1858,3,IF(H1858=I1858,1,0)))</f>
        <v/>
      </c>
      <c r="X1858" s="24">
        <f>IF(OR(H1858="",I1858=""),0,1)</f>
        <v/>
      </c>
      <c r="Y1858" s="24" t="n"/>
    </row>
    <row r="1859">
      <c r="A1859" s="24" t="inlineStr">
        <is>
          <t>E3-BristolR-Grimsby</t>
        </is>
      </c>
      <c r="B1859" s="24" t="inlineStr">
        <is>
          <t>E3</t>
        </is>
      </c>
      <c r="C1859" s="24" t="inlineStr">
        <is>
          <t>League Two</t>
        </is>
      </c>
      <c r="D1859" s="24" t="n">
        <v>32</v>
      </c>
      <c r="E1859" s="29" t="n">
        <v>46438.625</v>
      </c>
      <c r="F1859" s="24" t="inlineStr">
        <is>
          <t>Bristol Rovers</t>
        </is>
      </c>
      <c r="G1859" s="24" t="inlineStr">
        <is>
          <t>Grimsby</t>
        </is>
      </c>
      <c r="H1859" s="37" t="n"/>
      <c r="I1859" s="37" t="n"/>
      <c r="J1859" s="37" t="n"/>
      <c r="K1859" s="37" t="n"/>
      <c r="L1859" s="31" t="n">
        <v>0.4262274350666275</v>
      </c>
      <c r="M1859" s="31" t="n">
        <v>0.2836396948345632</v>
      </c>
      <c r="N1859" s="31" t="n">
        <v>0.2901328700988093</v>
      </c>
      <c r="O1859" s="33">
        <f>3*L1859+M1859</f>
        <v/>
      </c>
      <c r="P1859" s="33">
        <f>3*N1859+M1859</f>
        <v/>
      </c>
      <c r="Q1859" s="31">
        <f>IF(OR(J1859="",K1859=""),"",SUMPRODUCT(POISSON(Helper!$A$2:$A$122,J1859,FALSE)*POISSON(Helper!$B$2:$B$122,K1859,FALSE)*Helper!$C$2:$C$122))</f>
        <v/>
      </c>
      <c r="R1859" s="31">
        <f>IF(OR(J1859="",K1859=""),"",SUMPRODUCT(POISSON(Helper!$A$2:$A$122,J1859,FALSE)*POISSON(Helper!$B$2:$B$122,K1859,FALSE)*Helper!$D$2:$D$122))</f>
        <v/>
      </c>
      <c r="S1859" s="31">
        <f>IF(Q1859="","",1-Q1859-R1859)</f>
        <v/>
      </c>
      <c r="T1859" s="33">
        <f>IF(Q1859="","",3*Q1859+R1859)</f>
        <v/>
      </c>
      <c r="U1859" s="33">
        <f>IF(Q1859="","",3*S1859+R1859)</f>
        <v/>
      </c>
      <c r="V1859" s="24">
        <f>IF(OR(H1859="",I1859=""),"",IF(H1859&gt;I1859,3,IF(H1859=I1859,1,0)))</f>
        <v/>
      </c>
      <c r="W1859" s="24">
        <f>IF(OR(H1859="",I1859=""),"",IF(I1859&gt;H1859,3,IF(H1859=I1859,1,0)))</f>
        <v/>
      </c>
      <c r="X1859" s="24">
        <f>IF(OR(H1859="",I1859=""),0,1)</f>
        <v/>
      </c>
      <c r="Y1859" s="24" t="n"/>
    </row>
    <row r="1860">
      <c r="A1860" s="24" t="inlineStr">
        <is>
          <t>E3-Cheltenh-Crawley</t>
        </is>
      </c>
      <c r="B1860" s="24" t="inlineStr">
        <is>
          <t>E3</t>
        </is>
      </c>
      <c r="C1860" s="24" t="inlineStr">
        <is>
          <t>League Two</t>
        </is>
      </c>
      <c r="D1860" s="24" t="n">
        <v>32</v>
      </c>
      <c r="E1860" s="29" t="n">
        <v>46438.625</v>
      </c>
      <c r="F1860" s="24" t="inlineStr">
        <is>
          <t>Cheltenham</t>
        </is>
      </c>
      <c r="G1860" s="24" t="inlineStr">
        <is>
          <t>Crawley</t>
        </is>
      </c>
      <c r="H1860" s="37" t="n"/>
      <c r="I1860" s="37" t="n"/>
      <c r="J1860" s="37" t="n"/>
      <c r="K1860" s="37" t="n"/>
      <c r="L1860" s="31" t="n">
        <v>0.3937936549936966</v>
      </c>
      <c r="M1860" s="31" t="n">
        <v>0.286919563782996</v>
      </c>
      <c r="N1860" s="31" t="n">
        <v>0.3192867812233073</v>
      </c>
      <c r="O1860" s="33">
        <f>3*L1860+M1860</f>
        <v/>
      </c>
      <c r="P1860" s="33">
        <f>3*N1860+M1860</f>
        <v/>
      </c>
      <c r="Q1860" s="31">
        <f>IF(OR(J1860="",K1860=""),"",SUMPRODUCT(POISSON(Helper!$A$2:$A$122,J1860,FALSE)*POISSON(Helper!$B$2:$B$122,K1860,FALSE)*Helper!$C$2:$C$122))</f>
        <v/>
      </c>
      <c r="R1860" s="31">
        <f>IF(OR(J1860="",K1860=""),"",SUMPRODUCT(POISSON(Helper!$A$2:$A$122,J1860,FALSE)*POISSON(Helper!$B$2:$B$122,K1860,FALSE)*Helper!$D$2:$D$122))</f>
        <v/>
      </c>
      <c r="S1860" s="31">
        <f>IF(Q1860="","",1-Q1860-R1860)</f>
        <v/>
      </c>
      <c r="T1860" s="33">
        <f>IF(Q1860="","",3*Q1860+R1860)</f>
        <v/>
      </c>
      <c r="U1860" s="33">
        <f>IF(Q1860="","",3*S1860+R1860)</f>
        <v/>
      </c>
      <c r="V1860" s="24">
        <f>IF(OR(H1860="",I1860=""),"",IF(H1860&gt;I1860,3,IF(H1860=I1860,1,0)))</f>
        <v/>
      </c>
      <c r="W1860" s="24">
        <f>IF(OR(H1860="",I1860=""),"",IF(I1860&gt;H1860,3,IF(H1860=I1860,1,0)))</f>
        <v/>
      </c>
      <c r="X1860" s="24">
        <f>IF(OR(H1860="",I1860=""),0,1)</f>
        <v/>
      </c>
      <c r="Y1860" s="24" t="n"/>
    </row>
    <row r="1861">
      <c r="A1861" s="24" t="inlineStr">
        <is>
          <t>E3-Chesterf-Oldham</t>
        </is>
      </c>
      <c r="B1861" s="24" t="inlineStr">
        <is>
          <t>E3</t>
        </is>
      </c>
      <c r="C1861" s="24" t="inlineStr">
        <is>
          <t>League Two</t>
        </is>
      </c>
      <c r="D1861" s="24" t="n">
        <v>32</v>
      </c>
      <c r="E1861" s="29" t="n">
        <v>46438.625</v>
      </c>
      <c r="F1861" s="24" t="inlineStr">
        <is>
          <t>Chesterfield</t>
        </is>
      </c>
      <c r="G1861" s="24" t="inlineStr">
        <is>
          <t>Oldham</t>
        </is>
      </c>
      <c r="H1861" s="37" t="n"/>
      <c r="I1861" s="37" t="n"/>
      <c r="J1861" s="37" t="n"/>
      <c r="K1861" s="37" t="n"/>
      <c r="L1861" s="31" t="n">
        <v>0.4267467216571368</v>
      </c>
      <c r="M1861" s="31" t="n">
        <v>0.2835725269753841</v>
      </c>
      <c r="N1861" s="31" t="n">
        <v>0.2896807513674791</v>
      </c>
      <c r="O1861" s="33">
        <f>3*L1861+M1861</f>
        <v/>
      </c>
      <c r="P1861" s="33">
        <f>3*N1861+M1861</f>
        <v/>
      </c>
      <c r="Q1861" s="31">
        <f>IF(OR(J1861="",K1861=""),"",SUMPRODUCT(POISSON(Helper!$A$2:$A$122,J1861,FALSE)*POISSON(Helper!$B$2:$B$122,K1861,FALSE)*Helper!$C$2:$C$122))</f>
        <v/>
      </c>
      <c r="R1861" s="31">
        <f>IF(OR(J1861="",K1861=""),"",SUMPRODUCT(POISSON(Helper!$A$2:$A$122,J1861,FALSE)*POISSON(Helper!$B$2:$B$122,K1861,FALSE)*Helper!$D$2:$D$122))</f>
        <v/>
      </c>
      <c r="S1861" s="31">
        <f>IF(Q1861="","",1-Q1861-R1861)</f>
        <v/>
      </c>
      <c r="T1861" s="33">
        <f>IF(Q1861="","",3*Q1861+R1861)</f>
        <v/>
      </c>
      <c r="U1861" s="33">
        <f>IF(Q1861="","",3*S1861+R1861)</f>
        <v/>
      </c>
      <c r="V1861" s="24">
        <f>IF(OR(H1861="",I1861=""),"",IF(H1861&gt;I1861,3,IF(H1861=I1861,1,0)))</f>
        <v/>
      </c>
      <c r="W1861" s="24">
        <f>IF(OR(H1861="",I1861=""),"",IF(I1861&gt;H1861,3,IF(H1861=I1861,1,0)))</f>
        <v/>
      </c>
      <c r="X1861" s="24">
        <f>IF(OR(H1861="",I1861=""),0,1)</f>
        <v/>
      </c>
      <c r="Y1861" s="24" t="n"/>
    </row>
    <row r="1862">
      <c r="A1862" s="24" t="inlineStr">
        <is>
          <t>E3-Crewe-Colchest</t>
        </is>
      </c>
      <c r="B1862" s="24" t="inlineStr">
        <is>
          <t>E3</t>
        </is>
      </c>
      <c r="C1862" s="24" t="inlineStr">
        <is>
          <t>League Two</t>
        </is>
      </c>
      <c r="D1862" s="24" t="n">
        <v>32</v>
      </c>
      <c r="E1862" s="29" t="n">
        <v>46438.625</v>
      </c>
      <c r="F1862" s="24" t="inlineStr">
        <is>
          <t>Crewe</t>
        </is>
      </c>
      <c r="G1862" s="24" t="inlineStr">
        <is>
          <t>Colchester</t>
        </is>
      </c>
      <c r="H1862" s="37" t="n"/>
      <c r="I1862" s="37" t="n"/>
      <c r="J1862" s="37" t="n"/>
      <c r="K1862" s="37" t="n"/>
      <c r="L1862" s="31" t="n">
        <v>0.4014463607646717</v>
      </c>
      <c r="M1862" s="31" t="n">
        <v>0.2863116105317227</v>
      </c>
      <c r="N1862" s="31" t="n">
        <v>0.3122420287036056</v>
      </c>
      <c r="O1862" s="33">
        <f>3*L1862+M1862</f>
        <v/>
      </c>
      <c r="P1862" s="33">
        <f>3*N1862+M1862</f>
        <v/>
      </c>
      <c r="Q1862" s="31">
        <f>IF(OR(J1862="",K1862=""),"",SUMPRODUCT(POISSON(Helper!$A$2:$A$122,J1862,FALSE)*POISSON(Helper!$B$2:$B$122,K1862,FALSE)*Helper!$C$2:$C$122))</f>
        <v/>
      </c>
      <c r="R1862" s="31">
        <f>IF(OR(J1862="",K1862=""),"",SUMPRODUCT(POISSON(Helper!$A$2:$A$122,J1862,FALSE)*POISSON(Helper!$B$2:$B$122,K1862,FALSE)*Helper!$D$2:$D$122))</f>
        <v/>
      </c>
      <c r="S1862" s="31">
        <f>IF(Q1862="","",1-Q1862-R1862)</f>
        <v/>
      </c>
      <c r="T1862" s="33">
        <f>IF(Q1862="","",3*Q1862+R1862)</f>
        <v/>
      </c>
      <c r="U1862" s="33">
        <f>IF(Q1862="","",3*S1862+R1862)</f>
        <v/>
      </c>
      <c r="V1862" s="24">
        <f>IF(OR(H1862="",I1862=""),"",IF(H1862&gt;I1862,3,IF(H1862=I1862,1,0)))</f>
        <v/>
      </c>
      <c r="W1862" s="24">
        <f>IF(OR(H1862="",I1862=""),"",IF(I1862&gt;H1862,3,IF(H1862=I1862,1,0)))</f>
        <v/>
      </c>
      <c r="X1862" s="24">
        <f>IF(OR(H1862="",I1862=""),0,1)</f>
        <v/>
      </c>
      <c r="Y1862" s="24" t="n"/>
    </row>
    <row r="1863">
      <c r="A1863" s="24" t="inlineStr">
        <is>
          <t>E3-Exeter-PortVale</t>
        </is>
      </c>
      <c r="B1863" s="24" t="inlineStr">
        <is>
          <t>E3</t>
        </is>
      </c>
      <c r="C1863" s="24" t="inlineStr">
        <is>
          <t>League Two</t>
        </is>
      </c>
      <c r="D1863" s="24" t="n">
        <v>32</v>
      </c>
      <c r="E1863" s="29" t="n">
        <v>46438.625</v>
      </c>
      <c r="F1863" s="24" t="inlineStr">
        <is>
          <t>Exeter</t>
        </is>
      </c>
      <c r="G1863" s="24" t="inlineStr">
        <is>
          <t>Port Vale</t>
        </is>
      </c>
      <c r="H1863" s="37" t="n"/>
      <c r="I1863" s="37" t="n"/>
      <c r="J1863" s="37" t="n"/>
      <c r="K1863" s="37" t="n"/>
      <c r="L1863" s="31" t="n">
        <v>0.3400943353332782</v>
      </c>
      <c r="M1863" s="31" t="n">
        <v>0.2880669683931422</v>
      </c>
      <c r="N1863" s="31" t="n">
        <v>0.3718386962735796</v>
      </c>
      <c r="O1863" s="33">
        <f>3*L1863+M1863</f>
        <v/>
      </c>
      <c r="P1863" s="33">
        <f>3*N1863+M1863</f>
        <v/>
      </c>
      <c r="Q1863" s="31">
        <f>IF(OR(J1863="",K1863=""),"",SUMPRODUCT(POISSON(Helper!$A$2:$A$122,J1863,FALSE)*POISSON(Helper!$B$2:$B$122,K1863,FALSE)*Helper!$C$2:$C$122))</f>
        <v/>
      </c>
      <c r="R1863" s="31">
        <f>IF(OR(J1863="",K1863=""),"",SUMPRODUCT(POISSON(Helper!$A$2:$A$122,J1863,FALSE)*POISSON(Helper!$B$2:$B$122,K1863,FALSE)*Helper!$D$2:$D$122))</f>
        <v/>
      </c>
      <c r="S1863" s="31">
        <f>IF(Q1863="","",1-Q1863-R1863)</f>
        <v/>
      </c>
      <c r="T1863" s="33">
        <f>IF(Q1863="","",3*Q1863+R1863)</f>
        <v/>
      </c>
      <c r="U1863" s="33">
        <f>IF(Q1863="","",3*S1863+R1863)</f>
        <v/>
      </c>
      <c r="V1863" s="24">
        <f>IF(OR(H1863="",I1863=""),"",IF(H1863&gt;I1863,3,IF(H1863=I1863,1,0)))</f>
        <v/>
      </c>
      <c r="W1863" s="24">
        <f>IF(OR(H1863="",I1863=""),"",IF(I1863&gt;H1863,3,IF(H1863=I1863,1,0)))</f>
        <v/>
      </c>
      <c r="X1863" s="24">
        <f>IF(OR(H1863="",I1863=""),0,1)</f>
        <v/>
      </c>
      <c r="Y1863" s="24" t="n"/>
    </row>
    <row r="1864">
      <c r="A1864" s="24" t="inlineStr">
        <is>
          <t>E3-Fleetwoo-Newport</t>
        </is>
      </c>
      <c r="B1864" s="24" t="inlineStr">
        <is>
          <t>E3</t>
        </is>
      </c>
      <c r="C1864" s="24" t="inlineStr">
        <is>
          <t>League Two</t>
        </is>
      </c>
      <c r="D1864" s="24" t="n">
        <v>32</v>
      </c>
      <c r="E1864" s="29" t="n">
        <v>46438.625</v>
      </c>
      <c r="F1864" s="24" t="inlineStr">
        <is>
          <t>Fleetwood</t>
        </is>
      </c>
      <c r="G1864" s="24" t="inlineStr">
        <is>
          <t>Newport</t>
        </is>
      </c>
      <c r="H1864" s="37" t="n"/>
      <c r="I1864" s="37" t="n"/>
      <c r="J1864" s="37" t="n"/>
      <c r="K1864" s="37" t="n"/>
      <c r="L1864" s="31" t="n">
        <v>0.4668713696951255</v>
      </c>
      <c r="M1864" s="31" t="n">
        <v>0.2770658433624214</v>
      </c>
      <c r="N1864" s="31" t="n">
        <v>0.256062786942453</v>
      </c>
      <c r="O1864" s="33">
        <f>3*L1864+M1864</f>
        <v/>
      </c>
      <c r="P1864" s="33">
        <f>3*N1864+M1864</f>
        <v/>
      </c>
      <c r="Q1864" s="31">
        <f>IF(OR(J1864="",K1864=""),"",SUMPRODUCT(POISSON(Helper!$A$2:$A$122,J1864,FALSE)*POISSON(Helper!$B$2:$B$122,K1864,FALSE)*Helper!$C$2:$C$122))</f>
        <v/>
      </c>
      <c r="R1864" s="31">
        <f>IF(OR(J1864="",K1864=""),"",SUMPRODUCT(POISSON(Helper!$A$2:$A$122,J1864,FALSE)*POISSON(Helper!$B$2:$B$122,K1864,FALSE)*Helper!$D$2:$D$122))</f>
        <v/>
      </c>
      <c r="S1864" s="31">
        <f>IF(Q1864="","",1-Q1864-R1864)</f>
        <v/>
      </c>
      <c r="T1864" s="33">
        <f>IF(Q1864="","",3*Q1864+R1864)</f>
        <v/>
      </c>
      <c r="U1864" s="33">
        <f>IF(Q1864="","",3*S1864+R1864)</f>
        <v/>
      </c>
      <c r="V1864" s="24">
        <f>IF(OR(H1864="",I1864=""),"",IF(H1864&gt;I1864,3,IF(H1864=I1864,1,0)))</f>
        <v/>
      </c>
      <c r="W1864" s="24">
        <f>IF(OR(H1864="",I1864=""),"",IF(I1864&gt;H1864,3,IF(H1864=I1864,1,0)))</f>
        <v/>
      </c>
      <c r="X1864" s="24">
        <f>IF(OR(H1864="",I1864=""),0,1)</f>
        <v/>
      </c>
      <c r="Y1864" s="24" t="n"/>
    </row>
    <row r="1865">
      <c r="A1865" s="24" t="inlineStr">
        <is>
          <t>E3-Northamp-Shrewsbu</t>
        </is>
      </c>
      <c r="B1865" s="24" t="inlineStr">
        <is>
          <t>E3</t>
        </is>
      </c>
      <c r="C1865" s="24" t="inlineStr">
        <is>
          <t>League Two</t>
        </is>
      </c>
      <c r="D1865" s="24" t="n">
        <v>32</v>
      </c>
      <c r="E1865" s="29" t="n">
        <v>46438.625</v>
      </c>
      <c r="F1865" s="24" t="inlineStr">
        <is>
          <t>Northampton</t>
        </is>
      </c>
      <c r="G1865" s="24" t="inlineStr">
        <is>
          <t>Shrewsbury</t>
        </is>
      </c>
      <c r="H1865" s="37" t="n"/>
      <c r="I1865" s="37" t="n"/>
      <c r="J1865" s="37" t="n"/>
      <c r="K1865" s="37" t="n"/>
      <c r="L1865" s="31" t="n">
        <v>0.446383096711003</v>
      </c>
      <c r="M1865" s="31" t="n">
        <v>0.2807080208521858</v>
      </c>
      <c r="N1865" s="31" t="n">
        <v>0.2729088824368113</v>
      </c>
      <c r="O1865" s="33">
        <f>3*L1865+M1865</f>
        <v/>
      </c>
      <c r="P1865" s="33">
        <f>3*N1865+M1865</f>
        <v/>
      </c>
      <c r="Q1865" s="31">
        <f>IF(OR(J1865="",K1865=""),"",SUMPRODUCT(POISSON(Helper!$A$2:$A$122,J1865,FALSE)*POISSON(Helper!$B$2:$B$122,K1865,FALSE)*Helper!$C$2:$C$122))</f>
        <v/>
      </c>
      <c r="R1865" s="31">
        <f>IF(OR(J1865="",K1865=""),"",SUMPRODUCT(POISSON(Helper!$A$2:$A$122,J1865,FALSE)*POISSON(Helper!$B$2:$B$122,K1865,FALSE)*Helper!$D$2:$D$122))</f>
        <v/>
      </c>
      <c r="S1865" s="31">
        <f>IF(Q1865="","",1-Q1865-R1865)</f>
        <v/>
      </c>
      <c r="T1865" s="33">
        <f>IF(Q1865="","",3*Q1865+R1865)</f>
        <v/>
      </c>
      <c r="U1865" s="33">
        <f>IF(Q1865="","",3*S1865+R1865)</f>
        <v/>
      </c>
      <c r="V1865" s="24">
        <f>IF(OR(H1865="",I1865=""),"",IF(H1865&gt;I1865,3,IF(H1865=I1865,1,0)))</f>
        <v/>
      </c>
      <c r="W1865" s="24">
        <f>IF(OR(H1865="",I1865=""),"",IF(I1865&gt;H1865,3,IF(H1865=I1865,1,0)))</f>
        <v/>
      </c>
      <c r="X1865" s="24">
        <f>IF(OR(H1865="",I1865=""),0,1)</f>
        <v/>
      </c>
      <c r="Y1865" s="24" t="n"/>
    </row>
    <row r="1866">
      <c r="A1866" s="24" t="inlineStr">
        <is>
          <t>E3-Rochdale-Walsall</t>
        </is>
      </c>
      <c r="B1866" s="24" t="inlineStr">
        <is>
          <t>E3</t>
        </is>
      </c>
      <c r="C1866" s="24" t="inlineStr">
        <is>
          <t>League Two</t>
        </is>
      </c>
      <c r="D1866" s="24" t="n">
        <v>32</v>
      </c>
      <c r="E1866" s="29" t="n">
        <v>46438.625</v>
      </c>
      <c r="F1866" s="24" t="inlineStr">
        <is>
          <t>Rochdale</t>
        </is>
      </c>
      <c r="G1866" s="24" t="inlineStr">
        <is>
          <t>Walsall</t>
        </is>
      </c>
      <c r="H1866" s="37" t="n"/>
      <c r="I1866" s="37" t="n"/>
      <c r="J1866" s="37" t="n"/>
      <c r="K1866" s="37" t="n"/>
      <c r="L1866" s="31" t="n">
        <v>0.38520897371066</v>
      </c>
      <c r="M1866" s="31" t="n">
        <v>0.2874751521028422</v>
      </c>
      <c r="N1866" s="31" t="n">
        <v>0.3273158741864978</v>
      </c>
      <c r="O1866" s="33">
        <f>3*L1866+M1866</f>
        <v/>
      </c>
      <c r="P1866" s="33">
        <f>3*N1866+M1866</f>
        <v/>
      </c>
      <c r="Q1866" s="31">
        <f>IF(OR(J1866="",K1866=""),"",SUMPRODUCT(POISSON(Helper!$A$2:$A$122,J1866,FALSE)*POISSON(Helper!$B$2:$B$122,K1866,FALSE)*Helper!$C$2:$C$122))</f>
        <v/>
      </c>
      <c r="R1866" s="31">
        <f>IF(OR(J1866="",K1866=""),"",SUMPRODUCT(POISSON(Helper!$A$2:$A$122,J1866,FALSE)*POISSON(Helper!$B$2:$B$122,K1866,FALSE)*Helper!$D$2:$D$122))</f>
        <v/>
      </c>
      <c r="S1866" s="31">
        <f>IF(Q1866="","",1-Q1866-R1866)</f>
        <v/>
      </c>
      <c r="T1866" s="33">
        <f>IF(Q1866="","",3*Q1866+R1866)</f>
        <v/>
      </c>
      <c r="U1866" s="33">
        <f>IF(Q1866="","",3*S1866+R1866)</f>
        <v/>
      </c>
      <c r="V1866" s="24">
        <f>IF(OR(H1866="",I1866=""),"",IF(H1866&gt;I1866,3,IF(H1866=I1866,1,0)))</f>
        <v/>
      </c>
      <c r="W1866" s="24">
        <f>IF(OR(H1866="",I1866=""),"",IF(I1866&gt;H1866,3,IF(H1866=I1866,1,0)))</f>
        <v/>
      </c>
      <c r="X1866" s="24">
        <f>IF(OR(H1866="",I1866=""),0,1)</f>
        <v/>
      </c>
      <c r="Y1866" s="24" t="n"/>
    </row>
    <row r="1867">
      <c r="A1867" s="24" t="inlineStr">
        <is>
          <t>E3-Salford-Rotherha</t>
        </is>
      </c>
      <c r="B1867" s="24" t="inlineStr">
        <is>
          <t>E3</t>
        </is>
      </c>
      <c r="C1867" s="24" t="inlineStr">
        <is>
          <t>League Two</t>
        </is>
      </c>
      <c r="D1867" s="24" t="n">
        <v>32</v>
      </c>
      <c r="E1867" s="29" t="n">
        <v>46438.625</v>
      </c>
      <c r="F1867" s="24" t="inlineStr">
        <is>
          <t>Salford</t>
        </is>
      </c>
      <c r="G1867" s="24" t="inlineStr">
        <is>
          <t>Rotherham</t>
        </is>
      </c>
      <c r="H1867" s="37" t="n"/>
      <c r="I1867" s="37" t="n"/>
      <c r="J1867" s="37" t="n"/>
      <c r="K1867" s="37" t="n"/>
      <c r="L1867" s="31" t="n">
        <v>0.4958851323890606</v>
      </c>
      <c r="M1867" s="31" t="n">
        <v>0.2708231703825089</v>
      </c>
      <c r="N1867" s="31" t="n">
        <v>0.2332916972284305</v>
      </c>
      <c r="O1867" s="33">
        <f>3*L1867+M1867</f>
        <v/>
      </c>
      <c r="P1867" s="33">
        <f>3*N1867+M1867</f>
        <v/>
      </c>
      <c r="Q1867" s="31">
        <f>IF(OR(J1867="",K1867=""),"",SUMPRODUCT(POISSON(Helper!$A$2:$A$122,J1867,FALSE)*POISSON(Helper!$B$2:$B$122,K1867,FALSE)*Helper!$C$2:$C$122))</f>
        <v/>
      </c>
      <c r="R1867" s="31">
        <f>IF(OR(J1867="",K1867=""),"",SUMPRODUCT(POISSON(Helper!$A$2:$A$122,J1867,FALSE)*POISSON(Helper!$B$2:$B$122,K1867,FALSE)*Helper!$D$2:$D$122))</f>
        <v/>
      </c>
      <c r="S1867" s="31">
        <f>IF(Q1867="","",1-Q1867-R1867)</f>
        <v/>
      </c>
      <c r="T1867" s="33">
        <f>IF(Q1867="","",3*Q1867+R1867)</f>
        <v/>
      </c>
      <c r="U1867" s="33">
        <f>IF(Q1867="","",3*S1867+R1867)</f>
        <v/>
      </c>
      <c r="V1867" s="24">
        <f>IF(OR(H1867="",I1867=""),"",IF(H1867&gt;I1867,3,IF(H1867=I1867,1,0)))</f>
        <v/>
      </c>
      <c r="W1867" s="24">
        <f>IF(OR(H1867="",I1867=""),"",IF(I1867&gt;H1867,3,IF(H1867=I1867,1,0)))</f>
        <v/>
      </c>
      <c r="X1867" s="24">
        <f>IF(OR(H1867="",I1867=""),0,1)</f>
        <v/>
      </c>
      <c r="Y1867" s="24" t="n"/>
    </row>
    <row r="1868">
      <c r="A1868" s="24" t="inlineStr">
        <is>
          <t>E3-Swindon-York</t>
        </is>
      </c>
      <c r="B1868" s="24" t="inlineStr">
        <is>
          <t>E3</t>
        </is>
      </c>
      <c r="C1868" s="24" t="inlineStr">
        <is>
          <t>League Two</t>
        </is>
      </c>
      <c r="D1868" s="24" t="n">
        <v>32</v>
      </c>
      <c r="E1868" s="29" t="n">
        <v>46438.625</v>
      </c>
      <c r="F1868" s="24" t="inlineStr">
        <is>
          <t>Swindon</t>
        </is>
      </c>
      <c r="G1868" s="24" t="inlineStr">
        <is>
          <t>York</t>
        </is>
      </c>
      <c r="H1868" s="37" t="n"/>
      <c r="I1868" s="37" t="n"/>
      <c r="J1868" s="37" t="n"/>
      <c r="K1868" s="37" t="n"/>
      <c r="L1868" s="31" t="n">
        <v>0.3873284258971751</v>
      </c>
      <c r="M1868" s="31" t="n">
        <v>0.2873505688481968</v>
      </c>
      <c r="N1868" s="31" t="n">
        <v>0.3253210052546281</v>
      </c>
      <c r="O1868" s="33">
        <f>3*L1868+M1868</f>
        <v/>
      </c>
      <c r="P1868" s="33">
        <f>3*N1868+M1868</f>
        <v/>
      </c>
      <c r="Q1868" s="31">
        <f>IF(OR(J1868="",K1868=""),"",SUMPRODUCT(POISSON(Helper!$A$2:$A$122,J1868,FALSE)*POISSON(Helper!$B$2:$B$122,K1868,FALSE)*Helper!$C$2:$C$122))</f>
        <v/>
      </c>
      <c r="R1868" s="31">
        <f>IF(OR(J1868="",K1868=""),"",SUMPRODUCT(POISSON(Helper!$A$2:$A$122,J1868,FALSE)*POISSON(Helper!$B$2:$B$122,K1868,FALSE)*Helper!$D$2:$D$122))</f>
        <v/>
      </c>
      <c r="S1868" s="31">
        <f>IF(Q1868="","",1-Q1868-R1868)</f>
        <v/>
      </c>
      <c r="T1868" s="33">
        <f>IF(Q1868="","",3*Q1868+R1868)</f>
        <v/>
      </c>
      <c r="U1868" s="33">
        <f>IF(Q1868="","",3*S1868+R1868)</f>
        <v/>
      </c>
      <c r="V1868" s="24">
        <f>IF(OR(H1868="",I1868=""),"",IF(H1868&gt;I1868,3,IF(H1868=I1868,1,0)))</f>
        <v/>
      </c>
      <c r="W1868" s="24">
        <f>IF(OR(H1868="",I1868=""),"",IF(I1868&gt;H1868,3,IF(H1868=I1868,1,0)))</f>
        <v/>
      </c>
      <c r="X1868" s="24">
        <f>IF(OR(H1868="",I1868=""),0,1)</f>
        <v/>
      </c>
      <c r="Y1868" s="24" t="n"/>
    </row>
    <row r="1869">
      <c r="A1869" s="24" t="inlineStr">
        <is>
          <t>E3-Tranmere-Gillingh</t>
        </is>
      </c>
      <c r="B1869" s="24" t="inlineStr">
        <is>
          <t>E3</t>
        </is>
      </c>
      <c r="C1869" s="24" t="inlineStr">
        <is>
          <t>League Two</t>
        </is>
      </c>
      <c r="D1869" s="24" t="n">
        <v>32</v>
      </c>
      <c r="E1869" s="29" t="n">
        <v>46438.625</v>
      </c>
      <c r="F1869" s="24" t="inlineStr">
        <is>
          <t>Tranmere</t>
        </is>
      </c>
      <c r="G1869" s="24" t="inlineStr">
        <is>
          <t>Gillingham</t>
        </is>
      </c>
      <c r="H1869" s="37" t="n"/>
      <c r="I1869" s="37" t="n"/>
      <c r="J1869" s="37" t="n"/>
      <c r="K1869" s="37" t="n"/>
      <c r="L1869" s="31" t="n">
        <v>0.3682973185625908</v>
      </c>
      <c r="M1869" s="31" t="n">
        <v>0.2881665774041456</v>
      </c>
      <c r="N1869" s="31" t="n">
        <v>0.3435361040332635</v>
      </c>
      <c r="O1869" s="33">
        <f>3*L1869+M1869</f>
        <v/>
      </c>
      <c r="P1869" s="33">
        <f>3*N1869+M1869</f>
        <v/>
      </c>
      <c r="Q1869" s="31">
        <f>IF(OR(J1869="",K1869=""),"",SUMPRODUCT(POISSON(Helper!$A$2:$A$122,J1869,FALSE)*POISSON(Helper!$B$2:$B$122,K1869,FALSE)*Helper!$C$2:$C$122))</f>
        <v/>
      </c>
      <c r="R1869" s="31">
        <f>IF(OR(J1869="",K1869=""),"",SUMPRODUCT(POISSON(Helper!$A$2:$A$122,J1869,FALSE)*POISSON(Helper!$B$2:$B$122,K1869,FALSE)*Helper!$D$2:$D$122))</f>
        <v/>
      </c>
      <c r="S1869" s="31">
        <f>IF(Q1869="","",1-Q1869-R1869)</f>
        <v/>
      </c>
      <c r="T1869" s="33">
        <f>IF(Q1869="","",3*Q1869+R1869)</f>
        <v/>
      </c>
      <c r="U1869" s="33">
        <f>IF(Q1869="","",3*S1869+R1869)</f>
        <v/>
      </c>
      <c r="V1869" s="24">
        <f>IF(OR(H1869="",I1869=""),"",IF(H1869&gt;I1869,3,IF(H1869=I1869,1,0)))</f>
        <v/>
      </c>
      <c r="W1869" s="24">
        <f>IF(OR(H1869="",I1869=""),"",IF(I1869&gt;H1869,3,IF(H1869=I1869,1,0)))</f>
        <v/>
      </c>
      <c r="X1869" s="24">
        <f>IF(OR(H1869="",I1869=""),0,1)</f>
        <v/>
      </c>
      <c r="Y1869" s="24" t="n"/>
    </row>
    <row r="1870">
      <c r="A1870" s="24" t="inlineStr">
        <is>
          <t>E3-Accringt-PortVale</t>
        </is>
      </c>
      <c r="B1870" s="24" t="inlineStr">
        <is>
          <t>E3</t>
        </is>
      </c>
      <c r="C1870" s="24" t="inlineStr">
        <is>
          <t>League Two</t>
        </is>
      </c>
      <c r="D1870" s="24" t="n">
        <v>33</v>
      </c>
      <c r="E1870" s="29" t="n">
        <v>46445.625</v>
      </c>
      <c r="F1870" s="24" t="inlineStr">
        <is>
          <t>Accrington</t>
        </is>
      </c>
      <c r="G1870" s="24" t="inlineStr">
        <is>
          <t>Port Vale</t>
        </is>
      </c>
      <c r="H1870" s="37" t="n"/>
      <c r="I1870" s="37" t="n"/>
      <c r="J1870" s="37" t="n"/>
      <c r="K1870" s="37" t="n"/>
      <c r="L1870" s="31" t="n">
        <v>0.3085263263033273</v>
      </c>
      <c r="M1870" s="31" t="n">
        <v>0.2859445985365132</v>
      </c>
      <c r="N1870" s="31" t="n">
        <v>0.4055290751601595</v>
      </c>
      <c r="O1870" s="33">
        <f>3*L1870+M1870</f>
        <v/>
      </c>
      <c r="P1870" s="33">
        <f>3*N1870+M1870</f>
        <v/>
      </c>
      <c r="Q1870" s="31">
        <f>IF(OR(J1870="",K1870=""),"",SUMPRODUCT(POISSON(Helper!$A$2:$A$122,J1870,FALSE)*POISSON(Helper!$B$2:$B$122,K1870,FALSE)*Helper!$C$2:$C$122))</f>
        <v/>
      </c>
      <c r="R1870" s="31">
        <f>IF(OR(J1870="",K1870=""),"",SUMPRODUCT(POISSON(Helper!$A$2:$A$122,J1870,FALSE)*POISSON(Helper!$B$2:$B$122,K1870,FALSE)*Helper!$D$2:$D$122))</f>
        <v/>
      </c>
      <c r="S1870" s="31">
        <f>IF(Q1870="","",1-Q1870-R1870)</f>
        <v/>
      </c>
      <c r="T1870" s="33">
        <f>IF(Q1870="","",3*Q1870+R1870)</f>
        <v/>
      </c>
      <c r="U1870" s="33">
        <f>IF(Q1870="","",3*S1870+R1870)</f>
        <v/>
      </c>
      <c r="V1870" s="24">
        <f>IF(OR(H1870="",I1870=""),"",IF(H1870&gt;I1870,3,IF(H1870=I1870,1,0)))</f>
        <v/>
      </c>
      <c r="W1870" s="24">
        <f>IF(OR(H1870="",I1870=""),"",IF(I1870&gt;H1870,3,IF(H1870=I1870,1,0)))</f>
        <v/>
      </c>
      <c r="X1870" s="24">
        <f>IF(OR(H1870="",I1870=""),0,1)</f>
        <v/>
      </c>
      <c r="Y1870" s="24" t="n"/>
    </row>
    <row r="1871">
      <c r="A1871" s="24" t="inlineStr">
        <is>
          <t>E3-Barnet-Walsall</t>
        </is>
      </c>
      <c r="B1871" s="24" t="inlineStr">
        <is>
          <t>E3</t>
        </is>
      </c>
      <c r="C1871" s="24" t="inlineStr">
        <is>
          <t>League Two</t>
        </is>
      </c>
      <c r="D1871" s="24" t="n">
        <v>33</v>
      </c>
      <c r="E1871" s="29" t="n">
        <v>46445.625</v>
      </c>
      <c r="F1871" s="24" t="inlineStr">
        <is>
          <t>Barnet</t>
        </is>
      </c>
      <c r="G1871" s="24" t="inlineStr">
        <is>
          <t>Walsall</t>
        </is>
      </c>
      <c r="H1871" s="37" t="n"/>
      <c r="I1871" s="37" t="n"/>
      <c r="J1871" s="37" t="n"/>
      <c r="K1871" s="37" t="n"/>
      <c r="L1871" s="31" t="n">
        <v>0.4507396739362263</v>
      </c>
      <c r="M1871" s="31" t="n">
        <v>0.2799883967674707</v>
      </c>
      <c r="N1871" s="31" t="n">
        <v>0.269271929296303</v>
      </c>
      <c r="O1871" s="33">
        <f>3*L1871+M1871</f>
        <v/>
      </c>
      <c r="P1871" s="33">
        <f>3*N1871+M1871</f>
        <v/>
      </c>
      <c r="Q1871" s="31">
        <f>IF(OR(J1871="",K1871=""),"",SUMPRODUCT(POISSON(Helper!$A$2:$A$122,J1871,FALSE)*POISSON(Helper!$B$2:$B$122,K1871,FALSE)*Helper!$C$2:$C$122))</f>
        <v/>
      </c>
      <c r="R1871" s="31">
        <f>IF(OR(J1871="",K1871=""),"",SUMPRODUCT(POISSON(Helper!$A$2:$A$122,J1871,FALSE)*POISSON(Helper!$B$2:$B$122,K1871,FALSE)*Helper!$D$2:$D$122))</f>
        <v/>
      </c>
      <c r="S1871" s="31">
        <f>IF(Q1871="","",1-Q1871-R1871)</f>
        <v/>
      </c>
      <c r="T1871" s="33">
        <f>IF(Q1871="","",3*Q1871+R1871)</f>
        <v/>
      </c>
      <c r="U1871" s="33">
        <f>IF(Q1871="","",3*S1871+R1871)</f>
        <v/>
      </c>
      <c r="V1871" s="24">
        <f>IF(OR(H1871="",I1871=""),"",IF(H1871&gt;I1871,3,IF(H1871=I1871,1,0)))</f>
        <v/>
      </c>
      <c r="W1871" s="24">
        <f>IF(OR(H1871="",I1871=""),"",IF(I1871&gt;H1871,3,IF(H1871=I1871,1,0)))</f>
        <v/>
      </c>
      <c r="X1871" s="24">
        <f>IF(OR(H1871="",I1871=""),0,1)</f>
        <v/>
      </c>
      <c r="Y1871" s="24" t="n"/>
    </row>
    <row r="1872">
      <c r="A1872" s="24" t="inlineStr">
        <is>
          <t>E3-Cheltenh-Exeter</t>
        </is>
      </c>
      <c r="B1872" s="24" t="inlineStr">
        <is>
          <t>E3</t>
        </is>
      </c>
      <c r="C1872" s="24" t="inlineStr">
        <is>
          <t>League Two</t>
        </is>
      </c>
      <c r="D1872" s="24" t="n">
        <v>33</v>
      </c>
      <c r="E1872" s="29" t="n">
        <v>46445.625</v>
      </c>
      <c r="F1872" s="24" t="inlineStr">
        <is>
          <t>Cheltenham</t>
        </is>
      </c>
      <c r="G1872" s="24" t="inlineStr">
        <is>
          <t>Exeter</t>
        </is>
      </c>
      <c r="H1872" s="37" t="n"/>
      <c r="I1872" s="37" t="n"/>
      <c r="J1872" s="37" t="n"/>
      <c r="K1872" s="37" t="n"/>
      <c r="L1872" s="31" t="n">
        <v>0.3790943905878349</v>
      </c>
      <c r="M1872" s="31" t="n">
        <v>0.2877877056290641</v>
      </c>
      <c r="N1872" s="31" t="n">
        <v>0.333117903783101</v>
      </c>
      <c r="O1872" s="33">
        <f>3*L1872+M1872</f>
        <v/>
      </c>
      <c r="P1872" s="33">
        <f>3*N1872+M1872</f>
        <v/>
      </c>
      <c r="Q1872" s="31">
        <f>IF(OR(J1872="",K1872=""),"",SUMPRODUCT(POISSON(Helper!$A$2:$A$122,J1872,FALSE)*POISSON(Helper!$B$2:$B$122,K1872,FALSE)*Helper!$C$2:$C$122))</f>
        <v/>
      </c>
      <c r="R1872" s="31">
        <f>IF(OR(J1872="",K1872=""),"",SUMPRODUCT(POISSON(Helper!$A$2:$A$122,J1872,FALSE)*POISSON(Helper!$B$2:$B$122,K1872,FALSE)*Helper!$D$2:$D$122))</f>
        <v/>
      </c>
      <c r="S1872" s="31">
        <f>IF(Q1872="","",1-Q1872-R1872)</f>
        <v/>
      </c>
      <c r="T1872" s="33">
        <f>IF(Q1872="","",3*Q1872+R1872)</f>
        <v/>
      </c>
      <c r="U1872" s="33">
        <f>IF(Q1872="","",3*S1872+R1872)</f>
        <v/>
      </c>
      <c r="V1872" s="24">
        <f>IF(OR(H1872="",I1872=""),"",IF(H1872&gt;I1872,3,IF(H1872=I1872,1,0)))</f>
        <v/>
      </c>
      <c r="W1872" s="24">
        <f>IF(OR(H1872="",I1872=""),"",IF(I1872&gt;H1872,3,IF(H1872=I1872,1,0)))</f>
        <v/>
      </c>
      <c r="X1872" s="24">
        <f>IF(OR(H1872="",I1872=""),0,1)</f>
        <v/>
      </c>
      <c r="Y1872" s="24" t="n"/>
    </row>
    <row r="1873">
      <c r="A1873" s="24" t="inlineStr">
        <is>
          <t>E3-Chesterf-BristolR</t>
        </is>
      </c>
      <c r="B1873" s="24" t="inlineStr">
        <is>
          <t>E3</t>
        </is>
      </c>
      <c r="C1873" s="24" t="inlineStr">
        <is>
          <t>League Two</t>
        </is>
      </c>
      <c r="D1873" s="24" t="n">
        <v>33</v>
      </c>
      <c r="E1873" s="29" t="n">
        <v>46445.625</v>
      </c>
      <c r="F1873" s="24" t="inlineStr">
        <is>
          <t>Chesterfield</t>
        </is>
      </c>
      <c r="G1873" s="24" t="inlineStr">
        <is>
          <t>Bristol Rovers</t>
        </is>
      </c>
      <c r="H1873" s="37" t="n"/>
      <c r="I1873" s="37" t="n"/>
      <c r="J1873" s="37" t="n"/>
      <c r="K1873" s="37" t="n"/>
      <c r="L1873" s="31" t="n">
        <v>0.3882218708874303</v>
      </c>
      <c r="M1873" s="31" t="n">
        <v>0.2872955666074414</v>
      </c>
      <c r="N1873" s="31" t="n">
        <v>0.3244825625051283</v>
      </c>
      <c r="O1873" s="33">
        <f>3*L1873+M1873</f>
        <v/>
      </c>
      <c r="P1873" s="33">
        <f>3*N1873+M1873</f>
        <v/>
      </c>
      <c r="Q1873" s="31">
        <f>IF(OR(J1873="",K1873=""),"",SUMPRODUCT(POISSON(Helper!$A$2:$A$122,J1873,FALSE)*POISSON(Helper!$B$2:$B$122,K1873,FALSE)*Helper!$C$2:$C$122))</f>
        <v/>
      </c>
      <c r="R1873" s="31">
        <f>IF(OR(J1873="",K1873=""),"",SUMPRODUCT(POISSON(Helper!$A$2:$A$122,J1873,FALSE)*POISSON(Helper!$B$2:$B$122,K1873,FALSE)*Helper!$D$2:$D$122))</f>
        <v/>
      </c>
      <c r="S1873" s="31">
        <f>IF(Q1873="","",1-Q1873-R1873)</f>
        <v/>
      </c>
      <c r="T1873" s="33">
        <f>IF(Q1873="","",3*Q1873+R1873)</f>
        <v/>
      </c>
      <c r="U1873" s="33">
        <f>IF(Q1873="","",3*S1873+R1873)</f>
        <v/>
      </c>
      <c r="V1873" s="24">
        <f>IF(OR(H1873="",I1873=""),"",IF(H1873&gt;I1873,3,IF(H1873=I1873,1,0)))</f>
        <v/>
      </c>
      <c r="W1873" s="24">
        <f>IF(OR(H1873="",I1873=""),"",IF(I1873&gt;H1873,3,IF(H1873=I1873,1,0)))</f>
        <v/>
      </c>
      <c r="X1873" s="24">
        <f>IF(OR(H1873="",I1873=""),0,1)</f>
        <v/>
      </c>
      <c r="Y1873" s="24" t="n"/>
    </row>
    <row r="1874">
      <c r="A1874" s="24" t="inlineStr">
        <is>
          <t>E3-Crawley-Rotherha</t>
        </is>
      </c>
      <c r="B1874" s="24" t="inlineStr">
        <is>
          <t>E3</t>
        </is>
      </c>
      <c r="C1874" s="24" t="inlineStr">
        <is>
          <t>League Two</t>
        </is>
      </c>
      <c r="D1874" s="24" t="n">
        <v>33</v>
      </c>
      <c r="E1874" s="29" t="n">
        <v>46445.625</v>
      </c>
      <c r="F1874" s="24" t="inlineStr">
        <is>
          <t>Crawley</t>
        </is>
      </c>
      <c r="G1874" s="24" t="inlineStr">
        <is>
          <t>Rotherham</t>
        </is>
      </c>
      <c r="H1874" s="37" t="n"/>
      <c r="I1874" s="37" t="n"/>
      <c r="J1874" s="37" t="n"/>
      <c r="K1874" s="37" t="n"/>
      <c r="L1874" s="31" t="n">
        <v>0.3504523205282658</v>
      </c>
      <c r="M1874" s="31" t="n">
        <v>0.2882918802163747</v>
      </c>
      <c r="N1874" s="31" t="n">
        <v>0.3612557992553595</v>
      </c>
      <c r="O1874" s="33">
        <f>3*L1874+M1874</f>
        <v/>
      </c>
      <c r="P1874" s="33">
        <f>3*N1874+M1874</f>
        <v/>
      </c>
      <c r="Q1874" s="31">
        <f>IF(OR(J1874="",K1874=""),"",SUMPRODUCT(POISSON(Helper!$A$2:$A$122,J1874,FALSE)*POISSON(Helper!$B$2:$B$122,K1874,FALSE)*Helper!$C$2:$C$122))</f>
        <v/>
      </c>
      <c r="R1874" s="31">
        <f>IF(OR(J1874="",K1874=""),"",SUMPRODUCT(POISSON(Helper!$A$2:$A$122,J1874,FALSE)*POISSON(Helper!$B$2:$B$122,K1874,FALSE)*Helper!$D$2:$D$122))</f>
        <v/>
      </c>
      <c r="S1874" s="31">
        <f>IF(Q1874="","",1-Q1874-R1874)</f>
        <v/>
      </c>
      <c r="T1874" s="33">
        <f>IF(Q1874="","",3*Q1874+R1874)</f>
        <v/>
      </c>
      <c r="U1874" s="33">
        <f>IF(Q1874="","",3*S1874+R1874)</f>
        <v/>
      </c>
      <c r="V1874" s="24">
        <f>IF(OR(H1874="",I1874=""),"",IF(H1874&gt;I1874,3,IF(H1874=I1874,1,0)))</f>
        <v/>
      </c>
      <c r="W1874" s="24">
        <f>IF(OR(H1874="",I1874=""),"",IF(I1874&gt;H1874,3,IF(H1874=I1874,1,0)))</f>
        <v/>
      </c>
      <c r="X1874" s="24">
        <f>IF(OR(H1874="",I1874=""),0,1)</f>
        <v/>
      </c>
      <c r="Y1874" s="24" t="n"/>
    </row>
    <row r="1875">
      <c r="A1875" s="24" t="inlineStr">
        <is>
          <t>E3-Gillingh-Colchest</t>
        </is>
      </c>
      <c r="B1875" s="24" t="inlineStr">
        <is>
          <t>E3</t>
        </is>
      </c>
      <c r="C1875" s="24" t="inlineStr">
        <is>
          <t>League Two</t>
        </is>
      </c>
      <c r="D1875" s="24" t="n">
        <v>33</v>
      </c>
      <c r="E1875" s="29" t="n">
        <v>46445.625</v>
      </c>
      <c r="F1875" s="24" t="inlineStr">
        <is>
          <t>Gillingham</t>
        </is>
      </c>
      <c r="G1875" s="24" t="inlineStr">
        <is>
          <t>Colchester</t>
        </is>
      </c>
      <c r="H1875" s="37" t="n"/>
      <c r="I1875" s="37" t="n"/>
      <c r="J1875" s="37" t="n"/>
      <c r="K1875" s="37" t="n"/>
      <c r="L1875" s="31" t="n">
        <v>0.4120607533101637</v>
      </c>
      <c r="M1875" s="31" t="n">
        <v>0.285296670769652</v>
      </c>
      <c r="N1875" s="31" t="n">
        <v>0.3026425759201843</v>
      </c>
      <c r="O1875" s="33">
        <f>3*L1875+M1875</f>
        <v/>
      </c>
      <c r="P1875" s="33">
        <f>3*N1875+M1875</f>
        <v/>
      </c>
      <c r="Q1875" s="31">
        <f>IF(OR(J1875="",K1875=""),"",SUMPRODUCT(POISSON(Helper!$A$2:$A$122,J1875,FALSE)*POISSON(Helper!$B$2:$B$122,K1875,FALSE)*Helper!$C$2:$C$122))</f>
        <v/>
      </c>
      <c r="R1875" s="31">
        <f>IF(OR(J1875="",K1875=""),"",SUMPRODUCT(POISSON(Helper!$A$2:$A$122,J1875,FALSE)*POISSON(Helper!$B$2:$B$122,K1875,FALSE)*Helper!$D$2:$D$122))</f>
        <v/>
      </c>
      <c r="S1875" s="31">
        <f>IF(Q1875="","",1-Q1875-R1875)</f>
        <v/>
      </c>
      <c r="T1875" s="33">
        <f>IF(Q1875="","",3*Q1875+R1875)</f>
        <v/>
      </c>
      <c r="U1875" s="33">
        <f>IF(Q1875="","",3*S1875+R1875)</f>
        <v/>
      </c>
      <c r="V1875" s="24">
        <f>IF(OR(H1875="",I1875=""),"",IF(H1875&gt;I1875,3,IF(H1875=I1875,1,0)))</f>
        <v/>
      </c>
      <c r="W1875" s="24">
        <f>IF(OR(H1875="",I1875=""),"",IF(I1875&gt;H1875,3,IF(H1875=I1875,1,0)))</f>
        <v/>
      </c>
      <c r="X1875" s="24">
        <f>IF(OR(H1875="",I1875=""),0,1)</f>
        <v/>
      </c>
      <c r="Y1875" s="24" t="n"/>
    </row>
    <row r="1876">
      <c r="A1876" s="24" t="inlineStr">
        <is>
          <t>E3-Grimsby-Swindon</t>
        </is>
      </c>
      <c r="B1876" s="24" t="inlineStr">
        <is>
          <t>E3</t>
        </is>
      </c>
      <c r="C1876" s="24" t="inlineStr">
        <is>
          <t>League Two</t>
        </is>
      </c>
      <c r="D1876" s="24" t="n">
        <v>33</v>
      </c>
      <c r="E1876" s="29" t="n">
        <v>46445.625</v>
      </c>
      <c r="F1876" s="24" t="inlineStr">
        <is>
          <t>Grimsby</t>
        </is>
      </c>
      <c r="G1876" s="24" t="inlineStr">
        <is>
          <t>Swindon</t>
        </is>
      </c>
      <c r="H1876" s="37" t="n"/>
      <c r="I1876" s="37" t="n"/>
      <c r="J1876" s="37" t="n"/>
      <c r="K1876" s="37" t="n"/>
      <c r="L1876" s="31" t="n">
        <v>0.4405481112563053</v>
      </c>
      <c r="M1876" s="31" t="n">
        <v>0.2816245184266893</v>
      </c>
      <c r="N1876" s="31" t="n">
        <v>0.2778273703170054</v>
      </c>
      <c r="O1876" s="33">
        <f>3*L1876+M1876</f>
        <v/>
      </c>
      <c r="P1876" s="33">
        <f>3*N1876+M1876</f>
        <v/>
      </c>
      <c r="Q1876" s="31">
        <f>IF(OR(J1876="",K1876=""),"",SUMPRODUCT(POISSON(Helper!$A$2:$A$122,J1876,FALSE)*POISSON(Helper!$B$2:$B$122,K1876,FALSE)*Helper!$C$2:$C$122))</f>
        <v/>
      </c>
      <c r="R1876" s="31">
        <f>IF(OR(J1876="",K1876=""),"",SUMPRODUCT(POISSON(Helper!$A$2:$A$122,J1876,FALSE)*POISSON(Helper!$B$2:$B$122,K1876,FALSE)*Helper!$D$2:$D$122))</f>
        <v/>
      </c>
      <c r="S1876" s="31">
        <f>IF(Q1876="","",1-Q1876-R1876)</f>
        <v/>
      </c>
      <c r="T1876" s="33">
        <f>IF(Q1876="","",3*Q1876+R1876)</f>
        <v/>
      </c>
      <c r="U1876" s="33">
        <f>IF(Q1876="","",3*S1876+R1876)</f>
        <v/>
      </c>
      <c r="V1876" s="24">
        <f>IF(OR(H1876="",I1876=""),"",IF(H1876&gt;I1876,3,IF(H1876=I1876,1,0)))</f>
        <v/>
      </c>
      <c r="W1876" s="24">
        <f>IF(OR(H1876="",I1876=""),"",IF(I1876&gt;H1876,3,IF(H1876=I1876,1,0)))</f>
        <v/>
      </c>
      <c r="X1876" s="24">
        <f>IF(OR(H1876="",I1876=""),0,1)</f>
        <v/>
      </c>
      <c r="Y1876" s="24" t="n"/>
    </row>
    <row r="1877">
      <c r="A1877" s="24" t="inlineStr">
        <is>
          <t>E3-Newport-Crewe</t>
        </is>
      </c>
      <c r="B1877" s="24" t="inlineStr">
        <is>
          <t>E3</t>
        </is>
      </c>
      <c r="C1877" s="24" t="inlineStr">
        <is>
          <t>League Two</t>
        </is>
      </c>
      <c r="D1877" s="24" t="n">
        <v>33</v>
      </c>
      <c r="E1877" s="29" t="n">
        <v>46445.625</v>
      </c>
      <c r="F1877" s="24" t="inlineStr">
        <is>
          <t>Newport</t>
        </is>
      </c>
      <c r="G1877" s="24" t="inlineStr">
        <is>
          <t>Crewe</t>
        </is>
      </c>
      <c r="H1877" s="37" t="n"/>
      <c r="I1877" s="37" t="n"/>
      <c r="J1877" s="37" t="n"/>
      <c r="K1877" s="37" t="n"/>
      <c r="L1877" s="31" t="n">
        <v>0.3251228886617974</v>
      </c>
      <c r="M1877" s="31" t="n">
        <v>0.2873377136282957</v>
      </c>
      <c r="N1877" s="31" t="n">
        <v>0.3875393977099069</v>
      </c>
      <c r="O1877" s="33">
        <f>3*L1877+M1877</f>
        <v/>
      </c>
      <c r="P1877" s="33">
        <f>3*N1877+M1877</f>
        <v/>
      </c>
      <c r="Q1877" s="31">
        <f>IF(OR(J1877="",K1877=""),"",SUMPRODUCT(POISSON(Helper!$A$2:$A$122,J1877,FALSE)*POISSON(Helper!$B$2:$B$122,K1877,FALSE)*Helper!$C$2:$C$122))</f>
        <v/>
      </c>
      <c r="R1877" s="31">
        <f>IF(OR(J1877="",K1877=""),"",SUMPRODUCT(POISSON(Helper!$A$2:$A$122,J1877,FALSE)*POISSON(Helper!$B$2:$B$122,K1877,FALSE)*Helper!$D$2:$D$122))</f>
        <v/>
      </c>
      <c r="S1877" s="31">
        <f>IF(Q1877="","",1-Q1877-R1877)</f>
        <v/>
      </c>
      <c r="T1877" s="33">
        <f>IF(Q1877="","",3*Q1877+R1877)</f>
        <v/>
      </c>
      <c r="U1877" s="33">
        <f>IF(Q1877="","",3*S1877+R1877)</f>
        <v/>
      </c>
      <c r="V1877" s="24">
        <f>IF(OR(H1877="",I1877=""),"",IF(H1877&gt;I1877,3,IF(H1877=I1877,1,0)))</f>
        <v/>
      </c>
      <c r="W1877" s="24">
        <f>IF(OR(H1877="",I1877=""),"",IF(I1877&gt;H1877,3,IF(H1877=I1877,1,0)))</f>
        <v/>
      </c>
      <c r="X1877" s="24">
        <f>IF(OR(H1877="",I1877=""),0,1)</f>
        <v/>
      </c>
      <c r="Y1877" s="24" t="n"/>
    </row>
    <row r="1878">
      <c r="A1878" s="24" t="inlineStr">
        <is>
          <t>E3-Northamp-Salford</t>
        </is>
      </c>
      <c r="B1878" s="24" t="inlineStr">
        <is>
          <t>E3</t>
        </is>
      </c>
      <c r="C1878" s="24" t="inlineStr">
        <is>
          <t>League Two</t>
        </is>
      </c>
      <c r="D1878" s="24" t="n">
        <v>33</v>
      </c>
      <c r="E1878" s="29" t="n">
        <v>46445.625</v>
      </c>
      <c r="F1878" s="24" t="inlineStr">
        <is>
          <t>Northampton</t>
        </is>
      </c>
      <c r="G1878" s="24" t="inlineStr">
        <is>
          <t>Salford</t>
        </is>
      </c>
      <c r="H1878" s="37" t="n"/>
      <c r="I1878" s="37" t="n"/>
      <c r="J1878" s="37" t="n"/>
      <c r="K1878" s="37" t="n"/>
      <c r="L1878" s="31" t="n">
        <v>0.3114208958425894</v>
      </c>
      <c r="M1878" s="31" t="n">
        <v>0.2862332853234806</v>
      </c>
      <c r="N1878" s="31" t="n">
        <v>0.4023458188339301</v>
      </c>
      <c r="O1878" s="33">
        <f>3*L1878+M1878</f>
        <v/>
      </c>
      <c r="P1878" s="33">
        <f>3*N1878+M1878</f>
        <v/>
      </c>
      <c r="Q1878" s="31">
        <f>IF(OR(J1878="",K1878=""),"",SUMPRODUCT(POISSON(Helper!$A$2:$A$122,J1878,FALSE)*POISSON(Helper!$B$2:$B$122,K1878,FALSE)*Helper!$C$2:$C$122))</f>
        <v/>
      </c>
      <c r="R1878" s="31">
        <f>IF(OR(J1878="",K1878=""),"",SUMPRODUCT(POISSON(Helper!$A$2:$A$122,J1878,FALSE)*POISSON(Helper!$B$2:$B$122,K1878,FALSE)*Helper!$D$2:$D$122))</f>
        <v/>
      </c>
      <c r="S1878" s="31">
        <f>IF(Q1878="","",1-Q1878-R1878)</f>
        <v/>
      </c>
      <c r="T1878" s="33">
        <f>IF(Q1878="","",3*Q1878+R1878)</f>
        <v/>
      </c>
      <c r="U1878" s="33">
        <f>IF(Q1878="","",3*S1878+R1878)</f>
        <v/>
      </c>
      <c r="V1878" s="24">
        <f>IF(OR(H1878="",I1878=""),"",IF(H1878&gt;I1878,3,IF(H1878=I1878,1,0)))</f>
        <v/>
      </c>
      <c r="W1878" s="24">
        <f>IF(OR(H1878="",I1878=""),"",IF(I1878&gt;H1878,3,IF(H1878=I1878,1,0)))</f>
        <v/>
      </c>
      <c r="X1878" s="24">
        <f>IF(OR(H1878="",I1878=""),0,1)</f>
        <v/>
      </c>
      <c r="Y1878" s="24" t="n"/>
    </row>
    <row r="1879">
      <c r="A1879" s="24" t="inlineStr">
        <is>
          <t>E3-Oldham-Shrewsbu</t>
        </is>
      </c>
      <c r="B1879" s="24" t="inlineStr">
        <is>
          <t>E3</t>
        </is>
      </c>
      <c r="C1879" s="24" t="inlineStr">
        <is>
          <t>League Two</t>
        </is>
      </c>
      <c r="D1879" s="24" t="n">
        <v>33</v>
      </c>
      <c r="E1879" s="29" t="n">
        <v>46445.625</v>
      </c>
      <c r="F1879" s="24" t="inlineStr">
        <is>
          <t>Oldham</t>
        </is>
      </c>
      <c r="G1879" s="24" t="inlineStr">
        <is>
          <t>Shrewsbury</t>
        </is>
      </c>
      <c r="H1879" s="37" t="n"/>
      <c r="I1879" s="37" t="n"/>
      <c r="J1879" s="37" t="n"/>
      <c r="K1879" s="37" t="n"/>
      <c r="L1879" s="31" t="n">
        <v>0.4678456912657387</v>
      </c>
      <c r="M1879" s="31" t="n">
        <v>0.276876526363003</v>
      </c>
      <c r="N1879" s="31" t="n">
        <v>0.2552777823712583</v>
      </c>
      <c r="O1879" s="33">
        <f>3*L1879+M1879</f>
        <v/>
      </c>
      <c r="P1879" s="33">
        <f>3*N1879+M1879</f>
        <v/>
      </c>
      <c r="Q1879" s="31">
        <f>IF(OR(J1879="",K1879=""),"",SUMPRODUCT(POISSON(Helper!$A$2:$A$122,J1879,FALSE)*POISSON(Helper!$B$2:$B$122,K1879,FALSE)*Helper!$C$2:$C$122))</f>
        <v/>
      </c>
      <c r="R1879" s="31">
        <f>IF(OR(J1879="",K1879=""),"",SUMPRODUCT(POISSON(Helper!$A$2:$A$122,J1879,FALSE)*POISSON(Helper!$B$2:$B$122,K1879,FALSE)*Helper!$D$2:$D$122))</f>
        <v/>
      </c>
      <c r="S1879" s="31">
        <f>IF(Q1879="","",1-Q1879-R1879)</f>
        <v/>
      </c>
      <c r="T1879" s="33">
        <f>IF(Q1879="","",3*Q1879+R1879)</f>
        <v/>
      </c>
      <c r="U1879" s="33">
        <f>IF(Q1879="","",3*S1879+R1879)</f>
        <v/>
      </c>
      <c r="V1879" s="24">
        <f>IF(OR(H1879="",I1879=""),"",IF(H1879&gt;I1879,3,IF(H1879=I1879,1,0)))</f>
        <v/>
      </c>
      <c r="W1879" s="24">
        <f>IF(OR(H1879="",I1879=""),"",IF(I1879&gt;H1879,3,IF(H1879=I1879,1,0)))</f>
        <v/>
      </c>
      <c r="X1879" s="24">
        <f>IF(OR(H1879="",I1879=""),0,1)</f>
        <v/>
      </c>
      <c r="Y1879" s="24" t="n"/>
    </row>
    <row r="1880">
      <c r="A1880" s="24" t="inlineStr">
        <is>
          <t>E3-Tranmere-Fleetwoo</t>
        </is>
      </c>
      <c r="B1880" s="24" t="inlineStr">
        <is>
          <t>E3</t>
        </is>
      </c>
      <c r="C1880" s="24" t="inlineStr">
        <is>
          <t>League Two</t>
        </is>
      </c>
      <c r="D1880" s="24" t="n">
        <v>33</v>
      </c>
      <c r="E1880" s="29" t="n">
        <v>46445.625</v>
      </c>
      <c r="F1880" s="24" t="inlineStr">
        <is>
          <t>Tranmere</t>
        </is>
      </c>
      <c r="G1880" s="24" t="inlineStr">
        <is>
          <t>Fleetwood</t>
        </is>
      </c>
      <c r="H1880" s="37" t="n"/>
      <c r="I1880" s="37" t="n"/>
      <c r="J1880" s="37" t="n"/>
      <c r="K1880" s="37" t="n"/>
      <c r="L1880" s="31" t="n">
        <v>0.4070547678761935</v>
      </c>
      <c r="M1880" s="31" t="n">
        <v>0.2857999153433483</v>
      </c>
      <c r="N1880" s="31" t="n">
        <v>0.3071453167804581</v>
      </c>
      <c r="O1880" s="33">
        <f>3*L1880+M1880</f>
        <v/>
      </c>
      <c r="P1880" s="33">
        <f>3*N1880+M1880</f>
        <v/>
      </c>
      <c r="Q1880" s="31">
        <f>IF(OR(J1880="",K1880=""),"",SUMPRODUCT(POISSON(Helper!$A$2:$A$122,J1880,FALSE)*POISSON(Helper!$B$2:$B$122,K1880,FALSE)*Helper!$C$2:$C$122))</f>
        <v/>
      </c>
      <c r="R1880" s="31">
        <f>IF(OR(J1880="",K1880=""),"",SUMPRODUCT(POISSON(Helper!$A$2:$A$122,J1880,FALSE)*POISSON(Helper!$B$2:$B$122,K1880,FALSE)*Helper!$D$2:$D$122))</f>
        <v/>
      </c>
      <c r="S1880" s="31">
        <f>IF(Q1880="","",1-Q1880-R1880)</f>
        <v/>
      </c>
      <c r="T1880" s="33">
        <f>IF(Q1880="","",3*Q1880+R1880)</f>
        <v/>
      </c>
      <c r="U1880" s="33">
        <f>IF(Q1880="","",3*S1880+R1880)</f>
        <v/>
      </c>
      <c r="V1880" s="24">
        <f>IF(OR(H1880="",I1880=""),"",IF(H1880&gt;I1880,3,IF(H1880=I1880,1,0)))</f>
        <v/>
      </c>
      <c r="W1880" s="24">
        <f>IF(OR(H1880="",I1880=""),"",IF(I1880&gt;H1880,3,IF(H1880=I1880,1,0)))</f>
        <v/>
      </c>
      <c r="X1880" s="24">
        <f>IF(OR(H1880="",I1880=""),0,1)</f>
        <v/>
      </c>
      <c r="Y1880" s="24" t="n"/>
    </row>
    <row r="1881">
      <c r="A1881" s="24" t="inlineStr">
        <is>
          <t>E3-York-Rochdale</t>
        </is>
      </c>
      <c r="B1881" s="24" t="inlineStr">
        <is>
          <t>E3</t>
        </is>
      </c>
      <c r="C1881" s="24" t="inlineStr">
        <is>
          <t>League Two</t>
        </is>
      </c>
      <c r="D1881" s="24" t="n">
        <v>33</v>
      </c>
      <c r="E1881" s="29" t="n">
        <v>46445.625</v>
      </c>
      <c r="F1881" s="24" t="inlineStr">
        <is>
          <t>York</t>
        </is>
      </c>
      <c r="G1881" s="24" t="inlineStr">
        <is>
          <t>Rochdale</t>
        </is>
      </c>
      <c r="H1881" s="37" t="n"/>
      <c r="I1881" s="37" t="n"/>
      <c r="J1881" s="37" t="n"/>
      <c r="K1881" s="37" t="n"/>
      <c r="L1881" s="31" t="n">
        <v>0.4558069967409798</v>
      </c>
      <c r="M1881" s="31" t="n">
        <v>0.2791138008178295</v>
      </c>
      <c r="N1881" s="31" t="n">
        <v>0.2650792024411907</v>
      </c>
      <c r="O1881" s="33">
        <f>3*L1881+M1881</f>
        <v/>
      </c>
      <c r="P1881" s="33">
        <f>3*N1881+M1881</f>
        <v/>
      </c>
      <c r="Q1881" s="31">
        <f>IF(OR(J1881="",K1881=""),"",SUMPRODUCT(POISSON(Helper!$A$2:$A$122,J1881,FALSE)*POISSON(Helper!$B$2:$B$122,K1881,FALSE)*Helper!$C$2:$C$122))</f>
        <v/>
      </c>
      <c r="R1881" s="31">
        <f>IF(OR(J1881="",K1881=""),"",SUMPRODUCT(POISSON(Helper!$A$2:$A$122,J1881,FALSE)*POISSON(Helper!$B$2:$B$122,K1881,FALSE)*Helper!$D$2:$D$122))</f>
        <v/>
      </c>
      <c r="S1881" s="31">
        <f>IF(Q1881="","",1-Q1881-R1881)</f>
        <v/>
      </c>
      <c r="T1881" s="33">
        <f>IF(Q1881="","",3*Q1881+R1881)</f>
        <v/>
      </c>
      <c r="U1881" s="33">
        <f>IF(Q1881="","",3*S1881+R1881)</f>
        <v/>
      </c>
      <c r="V1881" s="24">
        <f>IF(OR(H1881="",I1881=""),"",IF(H1881&gt;I1881,3,IF(H1881=I1881,1,0)))</f>
        <v/>
      </c>
      <c r="W1881" s="24">
        <f>IF(OR(H1881="",I1881=""),"",IF(I1881&gt;H1881,3,IF(H1881=I1881,1,0)))</f>
        <v/>
      </c>
      <c r="X1881" s="24">
        <f>IF(OR(H1881="",I1881=""),0,1)</f>
        <v/>
      </c>
      <c r="Y1881" s="24" t="n"/>
    </row>
    <row r="1882">
      <c r="A1882" s="24" t="inlineStr">
        <is>
          <t>E3-BristolR-York</t>
        </is>
      </c>
      <c r="B1882" s="24" t="inlineStr">
        <is>
          <t>E3</t>
        </is>
      </c>
      <c r="C1882" s="24" t="inlineStr">
        <is>
          <t>League Two</t>
        </is>
      </c>
      <c r="D1882" s="24" t="n">
        <v>34</v>
      </c>
      <c r="E1882" s="29" t="n">
        <v>46452.625</v>
      </c>
      <c r="F1882" s="24" t="inlineStr">
        <is>
          <t>Bristol Rovers</t>
        </is>
      </c>
      <c r="G1882" s="24" t="inlineStr">
        <is>
          <t>York</t>
        </is>
      </c>
      <c r="H1882" s="37" t="n"/>
      <c r="I1882" s="37" t="n"/>
      <c r="J1882" s="37" t="n"/>
      <c r="K1882" s="37" t="n"/>
      <c r="L1882" s="31" t="n">
        <v>0.4369298209043145</v>
      </c>
      <c r="M1882" s="31" t="n">
        <v>0.2821653255293011</v>
      </c>
      <c r="N1882" s="31" t="n">
        <v>0.2809048535663843</v>
      </c>
      <c r="O1882" s="33">
        <f>3*L1882+M1882</f>
        <v/>
      </c>
      <c r="P1882" s="33">
        <f>3*N1882+M1882</f>
        <v/>
      </c>
      <c r="Q1882" s="31">
        <f>IF(OR(J1882="",K1882=""),"",SUMPRODUCT(POISSON(Helper!$A$2:$A$122,J1882,FALSE)*POISSON(Helper!$B$2:$B$122,K1882,FALSE)*Helper!$C$2:$C$122))</f>
        <v/>
      </c>
      <c r="R1882" s="31">
        <f>IF(OR(J1882="",K1882=""),"",SUMPRODUCT(POISSON(Helper!$A$2:$A$122,J1882,FALSE)*POISSON(Helper!$B$2:$B$122,K1882,FALSE)*Helper!$D$2:$D$122))</f>
        <v/>
      </c>
      <c r="S1882" s="31">
        <f>IF(Q1882="","",1-Q1882-R1882)</f>
        <v/>
      </c>
      <c r="T1882" s="33">
        <f>IF(Q1882="","",3*Q1882+R1882)</f>
        <v/>
      </c>
      <c r="U1882" s="33">
        <f>IF(Q1882="","",3*S1882+R1882)</f>
        <v/>
      </c>
      <c r="V1882" s="24">
        <f>IF(OR(H1882="",I1882=""),"",IF(H1882&gt;I1882,3,IF(H1882=I1882,1,0)))</f>
        <v/>
      </c>
      <c r="W1882" s="24">
        <f>IF(OR(H1882="",I1882=""),"",IF(I1882&gt;H1882,3,IF(H1882=I1882,1,0)))</f>
        <v/>
      </c>
      <c r="X1882" s="24">
        <f>IF(OR(H1882="",I1882=""),0,1)</f>
        <v/>
      </c>
      <c r="Y1882" s="24" t="n"/>
    </row>
    <row r="1883">
      <c r="A1883" s="24" t="inlineStr">
        <is>
          <t>E3-Colchest-Accringt</t>
        </is>
      </c>
      <c r="B1883" s="24" t="inlineStr">
        <is>
          <t>E3</t>
        </is>
      </c>
      <c r="C1883" s="24" t="inlineStr">
        <is>
          <t>League Two</t>
        </is>
      </c>
      <c r="D1883" s="24" t="n">
        <v>34</v>
      </c>
      <c r="E1883" s="29" t="n">
        <v>46452.625</v>
      </c>
      <c r="F1883" s="24" t="inlineStr">
        <is>
          <t>Colchester</t>
        </is>
      </c>
      <c r="G1883" s="24" t="inlineStr">
        <is>
          <t>Accrington</t>
        </is>
      </c>
      <c r="H1883" s="37" t="n"/>
      <c r="I1883" s="37" t="n"/>
      <c r="J1883" s="37" t="n"/>
      <c r="K1883" s="37" t="n"/>
      <c r="L1883" s="31" t="n">
        <v>0.4758569147670882</v>
      </c>
      <c r="M1883" s="31" t="n">
        <v>0.2752656015307776</v>
      </c>
      <c r="N1883" s="31" t="n">
        <v>0.2488774837021343</v>
      </c>
      <c r="O1883" s="33">
        <f>3*L1883+M1883</f>
        <v/>
      </c>
      <c r="P1883" s="33">
        <f>3*N1883+M1883</f>
        <v/>
      </c>
      <c r="Q1883" s="31">
        <f>IF(OR(J1883="",K1883=""),"",SUMPRODUCT(POISSON(Helper!$A$2:$A$122,J1883,FALSE)*POISSON(Helper!$B$2:$B$122,K1883,FALSE)*Helper!$C$2:$C$122))</f>
        <v/>
      </c>
      <c r="R1883" s="31">
        <f>IF(OR(J1883="",K1883=""),"",SUMPRODUCT(POISSON(Helper!$A$2:$A$122,J1883,FALSE)*POISSON(Helper!$B$2:$B$122,K1883,FALSE)*Helper!$D$2:$D$122))</f>
        <v/>
      </c>
      <c r="S1883" s="31">
        <f>IF(Q1883="","",1-Q1883-R1883)</f>
        <v/>
      </c>
      <c r="T1883" s="33">
        <f>IF(Q1883="","",3*Q1883+R1883)</f>
        <v/>
      </c>
      <c r="U1883" s="33">
        <f>IF(Q1883="","",3*S1883+R1883)</f>
        <v/>
      </c>
      <c r="V1883" s="24">
        <f>IF(OR(H1883="",I1883=""),"",IF(H1883&gt;I1883,3,IF(H1883=I1883,1,0)))</f>
        <v/>
      </c>
      <c r="W1883" s="24">
        <f>IF(OR(H1883="",I1883=""),"",IF(I1883&gt;H1883,3,IF(H1883=I1883,1,0)))</f>
        <v/>
      </c>
      <c r="X1883" s="24">
        <f>IF(OR(H1883="",I1883=""),0,1)</f>
        <v/>
      </c>
      <c r="Y1883" s="24" t="n"/>
    </row>
    <row r="1884">
      <c r="A1884" s="24" t="inlineStr">
        <is>
          <t>E3-Crewe-Crawley</t>
        </is>
      </c>
      <c r="B1884" s="24" t="inlineStr">
        <is>
          <t>E3</t>
        </is>
      </c>
      <c r="C1884" s="24" t="inlineStr">
        <is>
          <t>League Two</t>
        </is>
      </c>
      <c r="D1884" s="24" t="n">
        <v>34</v>
      </c>
      <c r="E1884" s="29" t="n">
        <v>46452.625</v>
      </c>
      <c r="F1884" s="24" t="inlineStr">
        <is>
          <t>Crewe</t>
        </is>
      </c>
      <c r="G1884" s="24" t="inlineStr">
        <is>
          <t>Crawley</t>
        </is>
      </c>
      <c r="H1884" s="37" t="n"/>
      <c r="I1884" s="37" t="n"/>
      <c r="J1884" s="37" t="n"/>
      <c r="K1884" s="37" t="n"/>
      <c r="L1884" s="31" t="n">
        <v>0.4489282326433669</v>
      </c>
      <c r="M1884" s="31" t="n">
        <v>0.2802912586184335</v>
      </c>
      <c r="N1884" s="31" t="n">
        <v>0.2707805087381996</v>
      </c>
      <c r="O1884" s="33">
        <f>3*L1884+M1884</f>
        <v/>
      </c>
      <c r="P1884" s="33">
        <f>3*N1884+M1884</f>
        <v/>
      </c>
      <c r="Q1884" s="31">
        <f>IF(OR(J1884="",K1884=""),"",SUMPRODUCT(POISSON(Helper!$A$2:$A$122,J1884,FALSE)*POISSON(Helper!$B$2:$B$122,K1884,FALSE)*Helper!$C$2:$C$122))</f>
        <v/>
      </c>
      <c r="R1884" s="31">
        <f>IF(OR(J1884="",K1884=""),"",SUMPRODUCT(POISSON(Helper!$A$2:$A$122,J1884,FALSE)*POISSON(Helper!$B$2:$B$122,K1884,FALSE)*Helper!$D$2:$D$122))</f>
        <v/>
      </c>
      <c r="S1884" s="31">
        <f>IF(Q1884="","",1-Q1884-R1884)</f>
        <v/>
      </c>
      <c r="T1884" s="33">
        <f>IF(Q1884="","",3*Q1884+R1884)</f>
        <v/>
      </c>
      <c r="U1884" s="33">
        <f>IF(Q1884="","",3*S1884+R1884)</f>
        <v/>
      </c>
      <c r="V1884" s="24">
        <f>IF(OR(H1884="",I1884=""),"",IF(H1884&gt;I1884,3,IF(H1884=I1884,1,0)))</f>
        <v/>
      </c>
      <c r="W1884" s="24">
        <f>IF(OR(H1884="",I1884=""),"",IF(I1884&gt;H1884,3,IF(H1884=I1884,1,0)))</f>
        <v/>
      </c>
      <c r="X1884" s="24">
        <f>IF(OR(H1884="",I1884=""),0,1)</f>
        <v/>
      </c>
      <c r="Y1884" s="24" t="n"/>
    </row>
    <row r="1885">
      <c r="A1885" s="24" t="inlineStr">
        <is>
          <t>E3-Exeter-Grimsby</t>
        </is>
      </c>
      <c r="B1885" s="24" t="inlineStr">
        <is>
          <t>E3</t>
        </is>
      </c>
      <c r="C1885" s="24" t="inlineStr">
        <is>
          <t>League Two</t>
        </is>
      </c>
      <c r="D1885" s="24" t="n">
        <v>34</v>
      </c>
      <c r="E1885" s="29" t="n">
        <v>46452.625</v>
      </c>
      <c r="F1885" s="24" t="inlineStr">
        <is>
          <t>Exeter</t>
        </is>
      </c>
      <c r="G1885" s="24" t="inlineStr">
        <is>
          <t>Grimsby</t>
        </is>
      </c>
      <c r="H1885" s="37" t="n"/>
      <c r="I1885" s="37" t="n"/>
      <c r="J1885" s="37" t="n"/>
      <c r="K1885" s="37" t="n"/>
      <c r="L1885" s="31" t="n">
        <v>0.3397066904021429</v>
      </c>
      <c r="M1885" s="31" t="n">
        <v>0.2880541806440087</v>
      </c>
      <c r="N1885" s="31" t="n">
        <v>0.3722391289538485</v>
      </c>
      <c r="O1885" s="33">
        <f>3*L1885+M1885</f>
        <v/>
      </c>
      <c r="P1885" s="33">
        <f>3*N1885+M1885</f>
        <v/>
      </c>
      <c r="Q1885" s="31">
        <f>IF(OR(J1885="",K1885=""),"",SUMPRODUCT(POISSON(Helper!$A$2:$A$122,J1885,FALSE)*POISSON(Helper!$B$2:$B$122,K1885,FALSE)*Helper!$C$2:$C$122))</f>
        <v/>
      </c>
      <c r="R1885" s="31">
        <f>IF(OR(J1885="",K1885=""),"",SUMPRODUCT(POISSON(Helper!$A$2:$A$122,J1885,FALSE)*POISSON(Helper!$B$2:$B$122,K1885,FALSE)*Helper!$D$2:$D$122))</f>
        <v/>
      </c>
      <c r="S1885" s="31">
        <f>IF(Q1885="","",1-Q1885-R1885)</f>
        <v/>
      </c>
      <c r="T1885" s="33">
        <f>IF(Q1885="","",3*Q1885+R1885)</f>
        <v/>
      </c>
      <c r="U1885" s="33">
        <f>IF(Q1885="","",3*S1885+R1885)</f>
        <v/>
      </c>
      <c r="V1885" s="24">
        <f>IF(OR(H1885="",I1885=""),"",IF(H1885&gt;I1885,3,IF(H1885=I1885,1,0)))</f>
        <v/>
      </c>
      <c r="W1885" s="24">
        <f>IF(OR(H1885="",I1885=""),"",IF(I1885&gt;H1885,3,IF(H1885=I1885,1,0)))</f>
        <v/>
      </c>
      <c r="X1885" s="24">
        <f>IF(OR(H1885="",I1885=""),0,1)</f>
        <v/>
      </c>
      <c r="Y1885" s="24" t="n"/>
    </row>
    <row r="1886">
      <c r="A1886" s="24" t="inlineStr">
        <is>
          <t>E3-Fleetwoo-Chesterf</t>
        </is>
      </c>
      <c r="B1886" s="24" t="inlineStr">
        <is>
          <t>E3</t>
        </is>
      </c>
      <c r="C1886" s="24" t="inlineStr">
        <is>
          <t>League Two</t>
        </is>
      </c>
      <c r="D1886" s="24" t="n">
        <v>34</v>
      </c>
      <c r="E1886" s="29" t="n">
        <v>46452.625</v>
      </c>
      <c r="F1886" s="24" t="inlineStr">
        <is>
          <t>Fleetwood</t>
        </is>
      </c>
      <c r="G1886" s="24" t="inlineStr">
        <is>
          <t>Chesterfield</t>
        </is>
      </c>
      <c r="H1886" s="37" t="n"/>
      <c r="I1886" s="37" t="n"/>
      <c r="J1886" s="37" t="n"/>
      <c r="K1886" s="37" t="n"/>
      <c r="L1886" s="31" t="n">
        <v>0.3387934115214553</v>
      </c>
      <c r="M1886" s="31" t="n">
        <v>0.2880227911516123</v>
      </c>
      <c r="N1886" s="31" t="n">
        <v>0.3731837973269324</v>
      </c>
      <c r="O1886" s="33">
        <f>3*L1886+M1886</f>
        <v/>
      </c>
      <c r="P1886" s="33">
        <f>3*N1886+M1886</f>
        <v/>
      </c>
      <c r="Q1886" s="31">
        <f>IF(OR(J1886="",K1886=""),"",SUMPRODUCT(POISSON(Helper!$A$2:$A$122,J1886,FALSE)*POISSON(Helper!$B$2:$B$122,K1886,FALSE)*Helper!$C$2:$C$122))</f>
        <v/>
      </c>
      <c r="R1886" s="31">
        <f>IF(OR(J1886="",K1886=""),"",SUMPRODUCT(POISSON(Helper!$A$2:$A$122,J1886,FALSE)*POISSON(Helper!$B$2:$B$122,K1886,FALSE)*Helper!$D$2:$D$122))</f>
        <v/>
      </c>
      <c r="S1886" s="31">
        <f>IF(Q1886="","",1-Q1886-R1886)</f>
        <v/>
      </c>
      <c r="T1886" s="33">
        <f>IF(Q1886="","",3*Q1886+R1886)</f>
        <v/>
      </c>
      <c r="U1886" s="33">
        <f>IF(Q1886="","",3*S1886+R1886)</f>
        <v/>
      </c>
      <c r="V1886" s="24">
        <f>IF(OR(H1886="",I1886=""),"",IF(H1886&gt;I1886,3,IF(H1886=I1886,1,0)))</f>
        <v/>
      </c>
      <c r="W1886" s="24">
        <f>IF(OR(H1886="",I1886=""),"",IF(I1886&gt;H1886,3,IF(H1886=I1886,1,0)))</f>
        <v/>
      </c>
      <c r="X1886" s="24">
        <f>IF(OR(H1886="",I1886=""),0,1)</f>
        <v/>
      </c>
      <c r="Y1886" s="24" t="n"/>
    </row>
    <row r="1887">
      <c r="A1887" s="24" t="inlineStr">
        <is>
          <t>E3-PortVale-Oldham</t>
        </is>
      </c>
      <c r="B1887" s="24" t="inlineStr">
        <is>
          <t>E3</t>
        </is>
      </c>
      <c r="C1887" s="24" t="inlineStr">
        <is>
          <t>League Two</t>
        </is>
      </c>
      <c r="D1887" s="24" t="n">
        <v>34</v>
      </c>
      <c r="E1887" s="29" t="n">
        <v>46452.625</v>
      </c>
      <c r="F1887" s="24" t="inlineStr">
        <is>
          <t>Port Vale</t>
        </is>
      </c>
      <c r="G1887" s="24" t="inlineStr">
        <is>
          <t>Oldham</t>
        </is>
      </c>
      <c r="H1887" s="37" t="n"/>
      <c r="I1887" s="37" t="n"/>
      <c r="J1887" s="37" t="n"/>
      <c r="K1887" s="37" t="n"/>
      <c r="L1887" s="31" t="n">
        <v>0.4290122287048941</v>
      </c>
      <c r="M1887" s="31" t="n">
        <v>0.2832742454084854</v>
      </c>
      <c r="N1887" s="31" t="n">
        <v>0.2877135258866205</v>
      </c>
      <c r="O1887" s="33">
        <f>3*L1887+M1887</f>
        <v/>
      </c>
      <c r="P1887" s="33">
        <f>3*N1887+M1887</f>
        <v/>
      </c>
      <c r="Q1887" s="31">
        <f>IF(OR(J1887="",K1887=""),"",SUMPRODUCT(POISSON(Helper!$A$2:$A$122,J1887,FALSE)*POISSON(Helper!$B$2:$B$122,K1887,FALSE)*Helper!$C$2:$C$122))</f>
        <v/>
      </c>
      <c r="R1887" s="31">
        <f>IF(OR(J1887="",K1887=""),"",SUMPRODUCT(POISSON(Helper!$A$2:$A$122,J1887,FALSE)*POISSON(Helper!$B$2:$B$122,K1887,FALSE)*Helper!$D$2:$D$122))</f>
        <v/>
      </c>
      <c r="S1887" s="31">
        <f>IF(Q1887="","",1-Q1887-R1887)</f>
        <v/>
      </c>
      <c r="T1887" s="33">
        <f>IF(Q1887="","",3*Q1887+R1887)</f>
        <v/>
      </c>
      <c r="U1887" s="33">
        <f>IF(Q1887="","",3*S1887+R1887)</f>
        <v/>
      </c>
      <c r="V1887" s="24">
        <f>IF(OR(H1887="",I1887=""),"",IF(H1887&gt;I1887,3,IF(H1887=I1887,1,0)))</f>
        <v/>
      </c>
      <c r="W1887" s="24">
        <f>IF(OR(H1887="",I1887=""),"",IF(I1887&gt;H1887,3,IF(H1887=I1887,1,0)))</f>
        <v/>
      </c>
      <c r="X1887" s="24">
        <f>IF(OR(H1887="",I1887=""),0,1)</f>
        <v/>
      </c>
      <c r="Y1887" s="24" t="n"/>
    </row>
    <row r="1888">
      <c r="A1888" s="24" t="inlineStr">
        <is>
          <t>E3-Rochdale-Newport</t>
        </is>
      </c>
      <c r="B1888" s="24" t="inlineStr">
        <is>
          <t>E3</t>
        </is>
      </c>
      <c r="C1888" s="24" t="inlineStr">
        <is>
          <t>League Two</t>
        </is>
      </c>
      <c r="D1888" s="24" t="n">
        <v>34</v>
      </c>
      <c r="E1888" s="29" t="n">
        <v>46452.625</v>
      </c>
      <c r="F1888" s="24" t="inlineStr">
        <is>
          <t>Rochdale</t>
        </is>
      </c>
      <c r="G1888" s="24" t="inlineStr">
        <is>
          <t>Newport</t>
        </is>
      </c>
      <c r="H1888" s="37" t="n"/>
      <c r="I1888" s="37" t="n"/>
      <c r="J1888" s="37" t="n"/>
      <c r="K1888" s="37" t="n"/>
      <c r="L1888" s="31" t="n">
        <v>0.4843249012452303</v>
      </c>
      <c r="M1888" s="31" t="n">
        <v>0.2734588657805809</v>
      </c>
      <c r="N1888" s="31" t="n">
        <v>0.2422162329741889</v>
      </c>
      <c r="O1888" s="33">
        <f>3*L1888+M1888</f>
        <v/>
      </c>
      <c r="P1888" s="33">
        <f>3*N1888+M1888</f>
        <v/>
      </c>
      <c r="Q1888" s="31">
        <f>IF(OR(J1888="",K1888=""),"",SUMPRODUCT(POISSON(Helper!$A$2:$A$122,J1888,FALSE)*POISSON(Helper!$B$2:$B$122,K1888,FALSE)*Helper!$C$2:$C$122))</f>
        <v/>
      </c>
      <c r="R1888" s="31">
        <f>IF(OR(J1888="",K1888=""),"",SUMPRODUCT(POISSON(Helper!$A$2:$A$122,J1888,FALSE)*POISSON(Helper!$B$2:$B$122,K1888,FALSE)*Helper!$D$2:$D$122))</f>
        <v/>
      </c>
      <c r="S1888" s="31">
        <f>IF(Q1888="","",1-Q1888-R1888)</f>
        <v/>
      </c>
      <c r="T1888" s="33">
        <f>IF(Q1888="","",3*Q1888+R1888)</f>
        <v/>
      </c>
      <c r="U1888" s="33">
        <f>IF(Q1888="","",3*S1888+R1888)</f>
        <v/>
      </c>
      <c r="V1888" s="24">
        <f>IF(OR(H1888="",I1888=""),"",IF(H1888&gt;I1888,3,IF(H1888=I1888,1,0)))</f>
        <v/>
      </c>
      <c r="W1888" s="24">
        <f>IF(OR(H1888="",I1888=""),"",IF(I1888&gt;H1888,3,IF(H1888=I1888,1,0)))</f>
        <v/>
      </c>
      <c r="X1888" s="24">
        <f>IF(OR(H1888="",I1888=""),0,1)</f>
        <v/>
      </c>
      <c r="Y1888" s="24" t="n"/>
    </row>
    <row r="1889">
      <c r="A1889" s="24" t="inlineStr">
        <is>
          <t>E3-Rotherha-Cheltenh</t>
        </is>
      </c>
      <c r="B1889" s="24" t="inlineStr">
        <is>
          <t>E3</t>
        </is>
      </c>
      <c r="C1889" s="24" t="inlineStr">
        <is>
          <t>League Two</t>
        </is>
      </c>
      <c r="D1889" s="24" t="n">
        <v>34</v>
      </c>
      <c r="E1889" s="29" t="n">
        <v>46452.625</v>
      </c>
      <c r="F1889" s="24" t="inlineStr">
        <is>
          <t>Rotherham</t>
        </is>
      </c>
      <c r="G1889" s="24" t="inlineStr">
        <is>
          <t>Cheltenham</t>
        </is>
      </c>
      <c r="H1889" s="37" t="n"/>
      <c r="I1889" s="37" t="n"/>
      <c r="J1889" s="37" t="n"/>
      <c r="K1889" s="37" t="n"/>
      <c r="L1889" s="31" t="n">
        <v>0.4838247371631786</v>
      </c>
      <c r="M1889" s="31" t="n">
        <v>0.2735685173518685</v>
      </c>
      <c r="N1889" s="31" t="n">
        <v>0.2426067454849528</v>
      </c>
      <c r="O1889" s="33">
        <f>3*L1889+M1889</f>
        <v/>
      </c>
      <c r="P1889" s="33">
        <f>3*N1889+M1889</f>
        <v/>
      </c>
      <c r="Q1889" s="31">
        <f>IF(OR(J1889="",K1889=""),"",SUMPRODUCT(POISSON(Helper!$A$2:$A$122,J1889,FALSE)*POISSON(Helper!$B$2:$B$122,K1889,FALSE)*Helper!$C$2:$C$122))</f>
        <v/>
      </c>
      <c r="R1889" s="31">
        <f>IF(OR(J1889="",K1889=""),"",SUMPRODUCT(POISSON(Helper!$A$2:$A$122,J1889,FALSE)*POISSON(Helper!$B$2:$B$122,K1889,FALSE)*Helper!$D$2:$D$122))</f>
        <v/>
      </c>
      <c r="S1889" s="31">
        <f>IF(Q1889="","",1-Q1889-R1889)</f>
        <v/>
      </c>
      <c r="T1889" s="33">
        <f>IF(Q1889="","",3*Q1889+R1889)</f>
        <v/>
      </c>
      <c r="U1889" s="33">
        <f>IF(Q1889="","",3*S1889+R1889)</f>
        <v/>
      </c>
      <c r="V1889" s="24">
        <f>IF(OR(H1889="",I1889=""),"",IF(H1889&gt;I1889,3,IF(H1889=I1889,1,0)))</f>
        <v/>
      </c>
      <c r="W1889" s="24">
        <f>IF(OR(H1889="",I1889=""),"",IF(I1889&gt;H1889,3,IF(H1889=I1889,1,0)))</f>
        <v/>
      </c>
      <c r="X1889" s="24">
        <f>IF(OR(H1889="",I1889=""),0,1)</f>
        <v/>
      </c>
      <c r="Y1889" s="24" t="n"/>
    </row>
    <row r="1890">
      <c r="A1890" s="24" t="inlineStr">
        <is>
          <t>E3-Salford-Barnet</t>
        </is>
      </c>
      <c r="B1890" s="24" t="inlineStr">
        <is>
          <t>E3</t>
        </is>
      </c>
      <c r="C1890" s="24" t="inlineStr">
        <is>
          <t>League Two</t>
        </is>
      </c>
      <c r="D1890" s="24" t="n">
        <v>34</v>
      </c>
      <c r="E1890" s="29" t="n">
        <v>46452.625</v>
      </c>
      <c r="F1890" s="24" t="inlineStr">
        <is>
          <t>Salford</t>
        </is>
      </c>
      <c r="G1890" s="24" t="inlineStr">
        <is>
          <t>Barnet</t>
        </is>
      </c>
      <c r="H1890" s="37" t="n"/>
      <c r="I1890" s="37" t="n"/>
      <c r="J1890" s="37" t="n"/>
      <c r="K1890" s="37" t="n"/>
      <c r="L1890" s="31" t="n">
        <v>0.4606687018774581</v>
      </c>
      <c r="M1890" s="31" t="n">
        <v>0.2782371196710334</v>
      </c>
      <c r="N1890" s="31" t="n">
        <v>0.2610941784515085</v>
      </c>
      <c r="O1890" s="33">
        <f>3*L1890+M1890</f>
        <v/>
      </c>
      <c r="P1890" s="33">
        <f>3*N1890+M1890</f>
        <v/>
      </c>
      <c r="Q1890" s="31">
        <f>IF(OR(J1890="",K1890=""),"",SUMPRODUCT(POISSON(Helper!$A$2:$A$122,J1890,FALSE)*POISSON(Helper!$B$2:$B$122,K1890,FALSE)*Helper!$C$2:$C$122))</f>
        <v/>
      </c>
      <c r="R1890" s="31">
        <f>IF(OR(J1890="",K1890=""),"",SUMPRODUCT(POISSON(Helper!$A$2:$A$122,J1890,FALSE)*POISSON(Helper!$B$2:$B$122,K1890,FALSE)*Helper!$D$2:$D$122))</f>
        <v/>
      </c>
      <c r="S1890" s="31">
        <f>IF(Q1890="","",1-Q1890-R1890)</f>
        <v/>
      </c>
      <c r="T1890" s="33">
        <f>IF(Q1890="","",3*Q1890+R1890)</f>
        <v/>
      </c>
      <c r="U1890" s="33">
        <f>IF(Q1890="","",3*S1890+R1890)</f>
        <v/>
      </c>
      <c r="V1890" s="24">
        <f>IF(OR(H1890="",I1890=""),"",IF(H1890&gt;I1890,3,IF(H1890=I1890,1,0)))</f>
        <v/>
      </c>
      <c r="W1890" s="24">
        <f>IF(OR(H1890="",I1890=""),"",IF(I1890&gt;H1890,3,IF(H1890=I1890,1,0)))</f>
        <v/>
      </c>
      <c r="X1890" s="24">
        <f>IF(OR(H1890="",I1890=""),0,1)</f>
        <v/>
      </c>
      <c r="Y1890" s="24" t="n"/>
    </row>
    <row r="1891">
      <c r="A1891" s="24" t="inlineStr">
        <is>
          <t>E3-Shrewsbu-Tranmere</t>
        </is>
      </c>
      <c r="B1891" s="24" t="inlineStr">
        <is>
          <t>E3</t>
        </is>
      </c>
      <c r="C1891" s="24" t="inlineStr">
        <is>
          <t>League Two</t>
        </is>
      </c>
      <c r="D1891" s="24" t="n">
        <v>34</v>
      </c>
      <c r="E1891" s="29" t="n">
        <v>46452.625</v>
      </c>
      <c r="F1891" s="24" t="inlineStr">
        <is>
          <t>Shrewsbury</t>
        </is>
      </c>
      <c r="G1891" s="24" t="inlineStr">
        <is>
          <t>Tranmere</t>
        </is>
      </c>
      <c r="H1891" s="37" t="n"/>
      <c r="I1891" s="37" t="n"/>
      <c r="J1891" s="37" t="n"/>
      <c r="K1891" s="37" t="n"/>
      <c r="L1891" s="31" t="n">
        <v>0.4047228505198902</v>
      </c>
      <c r="M1891" s="31" t="n">
        <v>0.2860194034537906</v>
      </c>
      <c r="N1891" s="31" t="n">
        <v>0.3092577460263192</v>
      </c>
      <c r="O1891" s="33">
        <f>3*L1891+M1891</f>
        <v/>
      </c>
      <c r="P1891" s="33">
        <f>3*N1891+M1891</f>
        <v/>
      </c>
      <c r="Q1891" s="31">
        <f>IF(OR(J1891="",K1891=""),"",SUMPRODUCT(POISSON(Helper!$A$2:$A$122,J1891,FALSE)*POISSON(Helper!$B$2:$B$122,K1891,FALSE)*Helper!$C$2:$C$122))</f>
        <v/>
      </c>
      <c r="R1891" s="31">
        <f>IF(OR(J1891="",K1891=""),"",SUMPRODUCT(POISSON(Helper!$A$2:$A$122,J1891,FALSE)*POISSON(Helper!$B$2:$B$122,K1891,FALSE)*Helper!$D$2:$D$122))</f>
        <v/>
      </c>
      <c r="S1891" s="31">
        <f>IF(Q1891="","",1-Q1891-R1891)</f>
        <v/>
      </c>
      <c r="T1891" s="33">
        <f>IF(Q1891="","",3*Q1891+R1891)</f>
        <v/>
      </c>
      <c r="U1891" s="33">
        <f>IF(Q1891="","",3*S1891+R1891)</f>
        <v/>
      </c>
      <c r="V1891" s="24">
        <f>IF(OR(H1891="",I1891=""),"",IF(H1891&gt;I1891,3,IF(H1891=I1891,1,0)))</f>
        <v/>
      </c>
      <c r="W1891" s="24">
        <f>IF(OR(H1891="",I1891=""),"",IF(I1891&gt;H1891,3,IF(H1891=I1891,1,0)))</f>
        <v/>
      </c>
      <c r="X1891" s="24">
        <f>IF(OR(H1891="",I1891=""),0,1)</f>
        <v/>
      </c>
      <c r="Y1891" s="24" t="n"/>
    </row>
    <row r="1892">
      <c r="A1892" s="24" t="inlineStr">
        <is>
          <t>E3-Swindon-Northamp</t>
        </is>
      </c>
      <c r="B1892" s="24" t="inlineStr">
        <is>
          <t>E3</t>
        </is>
      </c>
      <c r="C1892" s="24" t="inlineStr">
        <is>
          <t>League Two</t>
        </is>
      </c>
      <c r="D1892" s="24" t="n">
        <v>34</v>
      </c>
      <c r="E1892" s="29" t="n">
        <v>46452.625</v>
      </c>
      <c r="F1892" s="24" t="inlineStr">
        <is>
          <t>Swindon</t>
        </is>
      </c>
      <c r="G1892" s="24" t="inlineStr">
        <is>
          <t>Northampton</t>
        </is>
      </c>
      <c r="H1892" s="37" t="n"/>
      <c r="I1892" s="37" t="n"/>
      <c r="J1892" s="37" t="n"/>
      <c r="K1892" s="37" t="n"/>
      <c r="L1892" s="31" t="n">
        <v>0.4184621854778823</v>
      </c>
      <c r="M1892" s="31" t="n">
        <v>0.2845901434824895</v>
      </c>
      <c r="N1892" s="31" t="n">
        <v>0.2969476710396282</v>
      </c>
      <c r="O1892" s="33">
        <f>3*L1892+M1892</f>
        <v/>
      </c>
      <c r="P1892" s="33">
        <f>3*N1892+M1892</f>
        <v/>
      </c>
      <c r="Q1892" s="31">
        <f>IF(OR(J1892="",K1892=""),"",SUMPRODUCT(POISSON(Helper!$A$2:$A$122,J1892,FALSE)*POISSON(Helper!$B$2:$B$122,K1892,FALSE)*Helper!$C$2:$C$122))</f>
        <v/>
      </c>
      <c r="R1892" s="31">
        <f>IF(OR(J1892="",K1892=""),"",SUMPRODUCT(POISSON(Helper!$A$2:$A$122,J1892,FALSE)*POISSON(Helper!$B$2:$B$122,K1892,FALSE)*Helper!$D$2:$D$122))</f>
        <v/>
      </c>
      <c r="S1892" s="31">
        <f>IF(Q1892="","",1-Q1892-R1892)</f>
        <v/>
      </c>
      <c r="T1892" s="33">
        <f>IF(Q1892="","",3*Q1892+R1892)</f>
        <v/>
      </c>
      <c r="U1892" s="33">
        <f>IF(Q1892="","",3*S1892+R1892)</f>
        <v/>
      </c>
      <c r="V1892" s="24">
        <f>IF(OR(H1892="",I1892=""),"",IF(H1892&gt;I1892,3,IF(H1892=I1892,1,0)))</f>
        <v/>
      </c>
      <c r="W1892" s="24">
        <f>IF(OR(H1892="",I1892=""),"",IF(I1892&gt;H1892,3,IF(H1892=I1892,1,0)))</f>
        <v/>
      </c>
      <c r="X1892" s="24">
        <f>IF(OR(H1892="",I1892=""),0,1)</f>
        <v/>
      </c>
      <c r="Y1892" s="24" t="n"/>
    </row>
    <row r="1893">
      <c r="A1893" s="24" t="inlineStr">
        <is>
          <t>E3-Walsall-Gillingh</t>
        </is>
      </c>
      <c r="B1893" s="24" t="inlineStr">
        <is>
          <t>E3</t>
        </is>
      </c>
      <c r="C1893" s="24" t="inlineStr">
        <is>
          <t>League Two</t>
        </is>
      </c>
      <c r="D1893" s="24" t="n">
        <v>34</v>
      </c>
      <c r="E1893" s="29" t="n">
        <v>46452.625</v>
      </c>
      <c r="F1893" s="24" t="inlineStr">
        <is>
          <t>Walsall</t>
        </is>
      </c>
      <c r="G1893" s="24" t="inlineStr">
        <is>
          <t>Gillingham</t>
        </is>
      </c>
      <c r="H1893" s="37" t="n"/>
      <c r="I1893" s="37" t="n"/>
      <c r="J1893" s="37" t="n"/>
      <c r="K1893" s="37" t="n"/>
      <c r="L1893" s="31" t="n">
        <v>0.4094358663907787</v>
      </c>
      <c r="M1893" s="31" t="n">
        <v>0.2855659804958271</v>
      </c>
      <c r="N1893" s="31" t="n">
        <v>0.3049981531133942</v>
      </c>
      <c r="O1893" s="33">
        <f>3*L1893+M1893</f>
        <v/>
      </c>
      <c r="P1893" s="33">
        <f>3*N1893+M1893</f>
        <v/>
      </c>
      <c r="Q1893" s="31">
        <f>IF(OR(J1893="",K1893=""),"",SUMPRODUCT(POISSON(Helper!$A$2:$A$122,J1893,FALSE)*POISSON(Helper!$B$2:$B$122,K1893,FALSE)*Helper!$C$2:$C$122))</f>
        <v/>
      </c>
      <c r="R1893" s="31">
        <f>IF(OR(J1893="",K1893=""),"",SUMPRODUCT(POISSON(Helper!$A$2:$A$122,J1893,FALSE)*POISSON(Helper!$B$2:$B$122,K1893,FALSE)*Helper!$D$2:$D$122))</f>
        <v/>
      </c>
      <c r="S1893" s="31">
        <f>IF(Q1893="","",1-Q1893-R1893)</f>
        <v/>
      </c>
      <c r="T1893" s="33">
        <f>IF(Q1893="","",3*Q1893+R1893)</f>
        <v/>
      </c>
      <c r="U1893" s="33">
        <f>IF(Q1893="","",3*S1893+R1893)</f>
        <v/>
      </c>
      <c r="V1893" s="24">
        <f>IF(OR(H1893="",I1893=""),"",IF(H1893&gt;I1893,3,IF(H1893=I1893,1,0)))</f>
        <v/>
      </c>
      <c r="W1893" s="24">
        <f>IF(OR(H1893="",I1893=""),"",IF(I1893&gt;H1893,3,IF(H1893=I1893,1,0)))</f>
        <v/>
      </c>
      <c r="X1893" s="24">
        <f>IF(OR(H1893="",I1893=""),0,1)</f>
        <v/>
      </c>
      <c r="Y1893" s="24" t="n"/>
    </row>
    <row r="1894">
      <c r="A1894" s="24" t="inlineStr">
        <is>
          <t>E3-Accringt-Exeter</t>
        </is>
      </c>
      <c r="B1894" s="24" t="inlineStr">
        <is>
          <t>E3</t>
        </is>
      </c>
      <c r="C1894" s="24" t="inlineStr">
        <is>
          <t>League Two</t>
        </is>
      </c>
      <c r="D1894" s="24" t="n">
        <v>35</v>
      </c>
      <c r="E1894" s="29" t="n">
        <v>46459.625</v>
      </c>
      <c r="F1894" s="24" t="inlineStr">
        <is>
          <t>Accrington</t>
        </is>
      </c>
      <c r="G1894" s="24" t="inlineStr">
        <is>
          <t>Exeter</t>
        </is>
      </c>
      <c r="H1894" s="37" t="n"/>
      <c r="I1894" s="37" t="n"/>
      <c r="J1894" s="37" t="n"/>
      <c r="K1894" s="37" t="n"/>
      <c r="L1894" s="31" t="n">
        <v>0.3746671802184715</v>
      </c>
      <c r="M1894" s="31" t="n">
        <v>0.2879700477473164</v>
      </c>
      <c r="N1894" s="31" t="n">
        <v>0.3373627720342121</v>
      </c>
      <c r="O1894" s="33">
        <f>3*L1894+M1894</f>
        <v/>
      </c>
      <c r="P1894" s="33">
        <f>3*N1894+M1894</f>
        <v/>
      </c>
      <c r="Q1894" s="31">
        <f>IF(OR(J1894="",K1894=""),"",SUMPRODUCT(POISSON(Helper!$A$2:$A$122,J1894,FALSE)*POISSON(Helper!$B$2:$B$122,K1894,FALSE)*Helper!$C$2:$C$122))</f>
        <v/>
      </c>
      <c r="R1894" s="31">
        <f>IF(OR(J1894="",K1894=""),"",SUMPRODUCT(POISSON(Helper!$A$2:$A$122,J1894,FALSE)*POISSON(Helper!$B$2:$B$122,K1894,FALSE)*Helper!$D$2:$D$122))</f>
        <v/>
      </c>
      <c r="S1894" s="31">
        <f>IF(Q1894="","",1-Q1894-R1894)</f>
        <v/>
      </c>
      <c r="T1894" s="33">
        <f>IF(Q1894="","",3*Q1894+R1894)</f>
        <v/>
      </c>
      <c r="U1894" s="33">
        <f>IF(Q1894="","",3*S1894+R1894)</f>
        <v/>
      </c>
      <c r="V1894" s="24">
        <f>IF(OR(H1894="",I1894=""),"",IF(H1894&gt;I1894,3,IF(H1894=I1894,1,0)))</f>
        <v/>
      </c>
      <c r="W1894" s="24">
        <f>IF(OR(H1894="",I1894=""),"",IF(I1894&gt;H1894,3,IF(H1894=I1894,1,0)))</f>
        <v/>
      </c>
      <c r="X1894" s="24">
        <f>IF(OR(H1894="",I1894=""),0,1)</f>
        <v/>
      </c>
      <c r="Y1894" s="24" t="n"/>
    </row>
    <row r="1895">
      <c r="A1895" s="24" t="inlineStr">
        <is>
          <t>E3-Barnet-Shrewsbu</t>
        </is>
      </c>
      <c r="B1895" s="24" t="inlineStr">
        <is>
          <t>E3</t>
        </is>
      </c>
      <c r="C1895" s="24" t="inlineStr">
        <is>
          <t>League Two</t>
        </is>
      </c>
      <c r="D1895" s="24" t="n">
        <v>35</v>
      </c>
      <c r="E1895" s="29" t="n">
        <v>46459.625</v>
      </c>
      <c r="F1895" s="24" t="inlineStr">
        <is>
          <t>Barnet</t>
        </is>
      </c>
      <c r="G1895" s="24" t="inlineStr">
        <is>
          <t>Shrewsbury</t>
        </is>
      </c>
      <c r="H1895" s="37" t="n"/>
      <c r="I1895" s="37" t="n"/>
      <c r="J1895" s="37" t="n"/>
      <c r="K1895" s="37" t="n"/>
      <c r="L1895" s="31" t="n">
        <v>0.4975101919194672</v>
      </c>
      <c r="M1895" s="31" t="n">
        <v>0.2704372307983773</v>
      </c>
      <c r="N1895" s="31" t="n">
        <v>0.2320525772821556</v>
      </c>
      <c r="O1895" s="33">
        <f>3*L1895+M1895</f>
        <v/>
      </c>
      <c r="P1895" s="33">
        <f>3*N1895+M1895</f>
        <v/>
      </c>
      <c r="Q1895" s="31">
        <f>IF(OR(J1895="",K1895=""),"",SUMPRODUCT(POISSON(Helper!$A$2:$A$122,J1895,FALSE)*POISSON(Helper!$B$2:$B$122,K1895,FALSE)*Helper!$C$2:$C$122))</f>
        <v/>
      </c>
      <c r="R1895" s="31">
        <f>IF(OR(J1895="",K1895=""),"",SUMPRODUCT(POISSON(Helper!$A$2:$A$122,J1895,FALSE)*POISSON(Helper!$B$2:$B$122,K1895,FALSE)*Helper!$D$2:$D$122))</f>
        <v/>
      </c>
      <c r="S1895" s="31">
        <f>IF(Q1895="","",1-Q1895-R1895)</f>
        <v/>
      </c>
      <c r="T1895" s="33">
        <f>IF(Q1895="","",3*Q1895+R1895)</f>
        <v/>
      </c>
      <c r="U1895" s="33">
        <f>IF(Q1895="","",3*S1895+R1895)</f>
        <v/>
      </c>
      <c r="V1895" s="24">
        <f>IF(OR(H1895="",I1895=""),"",IF(H1895&gt;I1895,3,IF(H1895=I1895,1,0)))</f>
        <v/>
      </c>
      <c r="W1895" s="24">
        <f>IF(OR(H1895="",I1895=""),"",IF(I1895&gt;H1895,3,IF(H1895=I1895,1,0)))</f>
        <v/>
      </c>
      <c r="X1895" s="24">
        <f>IF(OR(H1895="",I1895=""),0,1)</f>
        <v/>
      </c>
      <c r="Y1895" s="24" t="n"/>
    </row>
    <row r="1896">
      <c r="A1896" s="24" t="inlineStr">
        <is>
          <t>E3-Cheltenh-Swindon</t>
        </is>
      </c>
      <c r="B1896" s="24" t="inlineStr">
        <is>
          <t>E3</t>
        </is>
      </c>
      <c r="C1896" s="24" t="inlineStr">
        <is>
          <t>League Two</t>
        </is>
      </c>
      <c r="D1896" s="24" t="n">
        <v>35</v>
      </c>
      <c r="E1896" s="29" t="n">
        <v>46459.625</v>
      </c>
      <c r="F1896" s="24" t="inlineStr">
        <is>
          <t>Cheltenham</t>
        </is>
      </c>
      <c r="G1896" s="24" t="inlineStr">
        <is>
          <t>Swindon</t>
        </is>
      </c>
      <c r="H1896" s="37" t="n"/>
      <c r="I1896" s="37" t="n"/>
      <c r="J1896" s="37" t="n"/>
      <c r="K1896" s="37" t="n"/>
      <c r="L1896" s="31" t="n">
        <v>0.3417559462729851</v>
      </c>
      <c r="M1896" s="31" t="n">
        <v>0.2881181767324577</v>
      </c>
      <c r="N1896" s="31" t="n">
        <v>0.3701258769945572</v>
      </c>
      <c r="O1896" s="33">
        <f>3*L1896+M1896</f>
        <v/>
      </c>
      <c r="P1896" s="33">
        <f>3*N1896+M1896</f>
        <v/>
      </c>
      <c r="Q1896" s="31">
        <f>IF(OR(J1896="",K1896=""),"",SUMPRODUCT(POISSON(Helper!$A$2:$A$122,J1896,FALSE)*POISSON(Helper!$B$2:$B$122,K1896,FALSE)*Helper!$C$2:$C$122))</f>
        <v/>
      </c>
      <c r="R1896" s="31">
        <f>IF(OR(J1896="",K1896=""),"",SUMPRODUCT(POISSON(Helper!$A$2:$A$122,J1896,FALSE)*POISSON(Helper!$B$2:$B$122,K1896,FALSE)*Helper!$D$2:$D$122))</f>
        <v/>
      </c>
      <c r="S1896" s="31">
        <f>IF(Q1896="","",1-Q1896-R1896)</f>
        <v/>
      </c>
      <c r="T1896" s="33">
        <f>IF(Q1896="","",3*Q1896+R1896)</f>
        <v/>
      </c>
      <c r="U1896" s="33">
        <f>IF(Q1896="","",3*S1896+R1896)</f>
        <v/>
      </c>
      <c r="V1896" s="24">
        <f>IF(OR(H1896="",I1896=""),"",IF(H1896&gt;I1896,3,IF(H1896=I1896,1,0)))</f>
        <v/>
      </c>
      <c r="W1896" s="24">
        <f>IF(OR(H1896="",I1896=""),"",IF(I1896&gt;H1896,3,IF(H1896=I1896,1,0)))</f>
        <v/>
      </c>
      <c r="X1896" s="24">
        <f>IF(OR(H1896="",I1896=""),0,1)</f>
        <v/>
      </c>
      <c r="Y1896" s="24" t="n"/>
    </row>
    <row r="1897">
      <c r="A1897" s="24" t="inlineStr">
        <is>
          <t>E3-Chesterf-Salford</t>
        </is>
      </c>
      <c r="B1897" s="24" t="inlineStr">
        <is>
          <t>E3</t>
        </is>
      </c>
      <c r="C1897" s="24" t="inlineStr">
        <is>
          <t>League Two</t>
        </is>
      </c>
      <c r="D1897" s="24" t="n">
        <v>35</v>
      </c>
      <c r="E1897" s="29" t="n">
        <v>46459.625</v>
      </c>
      <c r="F1897" s="24" t="inlineStr">
        <is>
          <t>Chesterfield</t>
        </is>
      </c>
      <c r="G1897" s="24" t="inlineStr">
        <is>
          <t>Salford</t>
        </is>
      </c>
      <c r="H1897" s="37" t="n"/>
      <c r="I1897" s="37" t="n"/>
      <c r="J1897" s="37" t="n"/>
      <c r="K1897" s="37" t="n"/>
      <c r="L1897" s="31" t="n">
        <v>0.3478316775685084</v>
      </c>
      <c r="M1897" s="31" t="n">
        <v>0.2882560701750572</v>
      </c>
      <c r="N1897" s="31" t="n">
        <v>0.3639122522564344</v>
      </c>
      <c r="O1897" s="33">
        <f>3*L1897+M1897</f>
        <v/>
      </c>
      <c r="P1897" s="33">
        <f>3*N1897+M1897</f>
        <v/>
      </c>
      <c r="Q1897" s="31">
        <f>IF(OR(J1897="",K1897=""),"",SUMPRODUCT(POISSON(Helper!$A$2:$A$122,J1897,FALSE)*POISSON(Helper!$B$2:$B$122,K1897,FALSE)*Helper!$C$2:$C$122))</f>
        <v/>
      </c>
      <c r="R1897" s="31">
        <f>IF(OR(J1897="",K1897=""),"",SUMPRODUCT(POISSON(Helper!$A$2:$A$122,J1897,FALSE)*POISSON(Helper!$B$2:$B$122,K1897,FALSE)*Helper!$D$2:$D$122))</f>
        <v/>
      </c>
      <c r="S1897" s="31">
        <f>IF(Q1897="","",1-Q1897-R1897)</f>
        <v/>
      </c>
      <c r="T1897" s="33">
        <f>IF(Q1897="","",3*Q1897+R1897)</f>
        <v/>
      </c>
      <c r="U1897" s="33">
        <f>IF(Q1897="","",3*S1897+R1897)</f>
        <v/>
      </c>
      <c r="V1897" s="24">
        <f>IF(OR(H1897="",I1897=""),"",IF(H1897&gt;I1897,3,IF(H1897=I1897,1,0)))</f>
        <v/>
      </c>
      <c r="W1897" s="24">
        <f>IF(OR(H1897="",I1897=""),"",IF(I1897&gt;H1897,3,IF(H1897=I1897,1,0)))</f>
        <v/>
      </c>
      <c r="X1897" s="24">
        <f>IF(OR(H1897="",I1897=""),0,1)</f>
        <v/>
      </c>
      <c r="Y1897" s="24" t="n"/>
    </row>
    <row r="1898">
      <c r="A1898" s="24" t="inlineStr">
        <is>
          <t>E3-Crawley-Rochdale</t>
        </is>
      </c>
      <c r="B1898" s="24" t="inlineStr">
        <is>
          <t>E3</t>
        </is>
      </c>
      <c r="C1898" s="24" t="inlineStr">
        <is>
          <t>League Two</t>
        </is>
      </c>
      <c r="D1898" s="24" t="n">
        <v>35</v>
      </c>
      <c r="E1898" s="29" t="n">
        <v>46459.625</v>
      </c>
      <c r="F1898" s="24" t="inlineStr">
        <is>
          <t>Crawley</t>
        </is>
      </c>
      <c r="G1898" s="24" t="inlineStr">
        <is>
          <t>Rochdale</t>
        </is>
      </c>
      <c r="H1898" s="37" t="n"/>
      <c r="I1898" s="37" t="n"/>
      <c r="J1898" s="37" t="n"/>
      <c r="K1898" s="37" t="n"/>
      <c r="L1898" s="31" t="n">
        <v>0.3804522295378132</v>
      </c>
      <c r="M1898" s="31" t="n">
        <v>0.2877243489908402</v>
      </c>
      <c r="N1898" s="31" t="n">
        <v>0.3318234214713466</v>
      </c>
      <c r="O1898" s="33">
        <f>3*L1898+M1898</f>
        <v/>
      </c>
      <c r="P1898" s="33">
        <f>3*N1898+M1898</f>
        <v/>
      </c>
      <c r="Q1898" s="31">
        <f>IF(OR(J1898="",K1898=""),"",SUMPRODUCT(POISSON(Helper!$A$2:$A$122,J1898,FALSE)*POISSON(Helper!$B$2:$B$122,K1898,FALSE)*Helper!$C$2:$C$122))</f>
        <v/>
      </c>
      <c r="R1898" s="31">
        <f>IF(OR(J1898="",K1898=""),"",SUMPRODUCT(POISSON(Helper!$A$2:$A$122,J1898,FALSE)*POISSON(Helper!$B$2:$B$122,K1898,FALSE)*Helper!$D$2:$D$122))</f>
        <v/>
      </c>
      <c r="S1898" s="31">
        <f>IF(Q1898="","",1-Q1898-R1898)</f>
        <v/>
      </c>
      <c r="T1898" s="33">
        <f>IF(Q1898="","",3*Q1898+R1898)</f>
        <v/>
      </c>
      <c r="U1898" s="33">
        <f>IF(Q1898="","",3*S1898+R1898)</f>
        <v/>
      </c>
      <c r="V1898" s="24">
        <f>IF(OR(H1898="",I1898=""),"",IF(H1898&gt;I1898,3,IF(H1898=I1898,1,0)))</f>
        <v/>
      </c>
      <c r="W1898" s="24">
        <f>IF(OR(H1898="",I1898=""),"",IF(I1898&gt;H1898,3,IF(H1898=I1898,1,0)))</f>
        <v/>
      </c>
      <c r="X1898" s="24">
        <f>IF(OR(H1898="",I1898=""),0,1)</f>
        <v/>
      </c>
      <c r="Y1898" s="24" t="n"/>
    </row>
    <row r="1899">
      <c r="A1899" s="24" t="inlineStr">
        <is>
          <t>E3-Gillingh-Fleetwoo</t>
        </is>
      </c>
      <c r="B1899" s="24" t="inlineStr">
        <is>
          <t>E3</t>
        </is>
      </c>
      <c r="C1899" s="24" t="inlineStr">
        <is>
          <t>League Two</t>
        </is>
      </c>
      <c r="D1899" s="24" t="n">
        <v>35</v>
      </c>
      <c r="E1899" s="29" t="n">
        <v>46459.625</v>
      </c>
      <c r="F1899" s="24" t="inlineStr">
        <is>
          <t>Gillingham</t>
        </is>
      </c>
      <c r="G1899" s="24" t="inlineStr">
        <is>
          <t>Fleetwood</t>
        </is>
      </c>
      <c r="H1899" s="37" t="n"/>
      <c r="I1899" s="37" t="n"/>
      <c r="J1899" s="37" t="n"/>
      <c r="K1899" s="37" t="n"/>
      <c r="L1899" s="31" t="n">
        <v>0.4482284280166971</v>
      </c>
      <c r="M1899" s="31" t="n">
        <v>0.2804068737989099</v>
      </c>
      <c r="N1899" s="31" t="n">
        <v>0.2713646981843931</v>
      </c>
      <c r="O1899" s="33">
        <f>3*L1899+M1899</f>
        <v/>
      </c>
      <c r="P1899" s="33">
        <f>3*N1899+M1899</f>
        <v/>
      </c>
      <c r="Q1899" s="31">
        <f>IF(OR(J1899="",K1899=""),"",SUMPRODUCT(POISSON(Helper!$A$2:$A$122,J1899,FALSE)*POISSON(Helper!$B$2:$B$122,K1899,FALSE)*Helper!$C$2:$C$122))</f>
        <v/>
      </c>
      <c r="R1899" s="31">
        <f>IF(OR(J1899="",K1899=""),"",SUMPRODUCT(POISSON(Helper!$A$2:$A$122,J1899,FALSE)*POISSON(Helper!$B$2:$B$122,K1899,FALSE)*Helper!$D$2:$D$122))</f>
        <v/>
      </c>
      <c r="S1899" s="31">
        <f>IF(Q1899="","",1-Q1899-R1899)</f>
        <v/>
      </c>
      <c r="T1899" s="33">
        <f>IF(Q1899="","",3*Q1899+R1899)</f>
        <v/>
      </c>
      <c r="U1899" s="33">
        <f>IF(Q1899="","",3*S1899+R1899)</f>
        <v/>
      </c>
      <c r="V1899" s="24">
        <f>IF(OR(H1899="",I1899=""),"",IF(H1899&gt;I1899,3,IF(H1899=I1899,1,0)))</f>
        <v/>
      </c>
      <c r="W1899" s="24">
        <f>IF(OR(H1899="",I1899=""),"",IF(I1899&gt;H1899,3,IF(H1899=I1899,1,0)))</f>
        <v/>
      </c>
      <c r="X1899" s="24">
        <f>IF(OR(H1899="",I1899=""),0,1)</f>
        <v/>
      </c>
      <c r="Y1899" s="24" t="n"/>
    </row>
    <row r="1900">
      <c r="A1900" s="24" t="inlineStr">
        <is>
          <t>E3-Grimsby-Walsall</t>
        </is>
      </c>
      <c r="B1900" s="24" t="inlineStr">
        <is>
          <t>E3</t>
        </is>
      </c>
      <c r="C1900" s="24" t="inlineStr">
        <is>
          <t>League Two</t>
        </is>
      </c>
      <c r="D1900" s="24" t="n">
        <v>35</v>
      </c>
      <c r="E1900" s="29" t="n">
        <v>46459.625</v>
      </c>
      <c r="F1900" s="24" t="inlineStr">
        <is>
          <t>Grimsby</t>
        </is>
      </c>
      <c r="G1900" s="24" t="inlineStr">
        <is>
          <t>Walsall</t>
        </is>
      </c>
      <c r="H1900" s="37" t="n"/>
      <c r="I1900" s="37" t="n"/>
      <c r="J1900" s="37" t="n"/>
      <c r="K1900" s="37" t="n"/>
      <c r="L1900" s="31" t="n">
        <v>0.4426825015194562</v>
      </c>
      <c r="M1900" s="31" t="n">
        <v>0.2812955966025469</v>
      </c>
      <c r="N1900" s="31" t="n">
        <v>0.2760219018779969</v>
      </c>
      <c r="O1900" s="33">
        <f>3*L1900+M1900</f>
        <v/>
      </c>
      <c r="P1900" s="33">
        <f>3*N1900+M1900</f>
        <v/>
      </c>
      <c r="Q1900" s="31">
        <f>IF(OR(J1900="",K1900=""),"",SUMPRODUCT(POISSON(Helper!$A$2:$A$122,J1900,FALSE)*POISSON(Helper!$B$2:$B$122,K1900,FALSE)*Helper!$C$2:$C$122))</f>
        <v/>
      </c>
      <c r="R1900" s="31">
        <f>IF(OR(J1900="",K1900=""),"",SUMPRODUCT(POISSON(Helper!$A$2:$A$122,J1900,FALSE)*POISSON(Helper!$B$2:$B$122,K1900,FALSE)*Helper!$D$2:$D$122))</f>
        <v/>
      </c>
      <c r="S1900" s="31">
        <f>IF(Q1900="","",1-Q1900-R1900)</f>
        <v/>
      </c>
      <c r="T1900" s="33">
        <f>IF(Q1900="","",3*Q1900+R1900)</f>
        <v/>
      </c>
      <c r="U1900" s="33">
        <f>IF(Q1900="","",3*S1900+R1900)</f>
        <v/>
      </c>
      <c r="V1900" s="24">
        <f>IF(OR(H1900="",I1900=""),"",IF(H1900&gt;I1900,3,IF(H1900=I1900,1,0)))</f>
        <v/>
      </c>
      <c r="W1900" s="24">
        <f>IF(OR(H1900="",I1900=""),"",IF(I1900&gt;H1900,3,IF(H1900=I1900,1,0)))</f>
        <v/>
      </c>
      <c r="X1900" s="24">
        <f>IF(OR(H1900="",I1900=""),0,1)</f>
        <v/>
      </c>
      <c r="Y1900" s="24" t="n"/>
    </row>
    <row r="1901">
      <c r="A1901" s="24" t="inlineStr">
        <is>
          <t>E3-Newport-BristolR</t>
        </is>
      </c>
      <c r="B1901" s="24" t="inlineStr">
        <is>
          <t>E3</t>
        </is>
      </c>
      <c r="C1901" s="24" t="inlineStr">
        <is>
          <t>League Two</t>
        </is>
      </c>
      <c r="D1901" s="24" t="n">
        <v>35</v>
      </c>
      <c r="E1901" s="29" t="n">
        <v>46459.625</v>
      </c>
      <c r="F1901" s="24" t="inlineStr">
        <is>
          <t>Newport</t>
        </is>
      </c>
      <c r="G1901" s="24" t="inlineStr">
        <is>
          <t>Bristol Rovers</t>
        </is>
      </c>
      <c r="H1901" s="37" t="n"/>
      <c r="I1901" s="37" t="n"/>
      <c r="J1901" s="37" t="n"/>
      <c r="K1901" s="37" t="n"/>
      <c r="L1901" s="31" t="n">
        <v>0.2689410509830628</v>
      </c>
      <c r="M1901" s="31" t="n">
        <v>0.2799211373830731</v>
      </c>
      <c r="N1901" s="31" t="n">
        <v>0.4511378116338642</v>
      </c>
      <c r="O1901" s="33">
        <f>3*L1901+M1901</f>
        <v/>
      </c>
      <c r="P1901" s="33">
        <f>3*N1901+M1901</f>
        <v/>
      </c>
      <c r="Q1901" s="31">
        <f>IF(OR(J1901="",K1901=""),"",SUMPRODUCT(POISSON(Helper!$A$2:$A$122,J1901,FALSE)*POISSON(Helper!$B$2:$B$122,K1901,FALSE)*Helper!$C$2:$C$122))</f>
        <v/>
      </c>
      <c r="R1901" s="31">
        <f>IF(OR(J1901="",K1901=""),"",SUMPRODUCT(POISSON(Helper!$A$2:$A$122,J1901,FALSE)*POISSON(Helper!$B$2:$B$122,K1901,FALSE)*Helper!$D$2:$D$122))</f>
        <v/>
      </c>
      <c r="S1901" s="31">
        <f>IF(Q1901="","",1-Q1901-R1901)</f>
        <v/>
      </c>
      <c r="T1901" s="33">
        <f>IF(Q1901="","",3*Q1901+R1901)</f>
        <v/>
      </c>
      <c r="U1901" s="33">
        <f>IF(Q1901="","",3*S1901+R1901)</f>
        <v/>
      </c>
      <c r="V1901" s="24">
        <f>IF(OR(H1901="",I1901=""),"",IF(H1901&gt;I1901,3,IF(H1901=I1901,1,0)))</f>
        <v/>
      </c>
      <c r="W1901" s="24">
        <f>IF(OR(H1901="",I1901=""),"",IF(I1901&gt;H1901,3,IF(H1901=I1901,1,0)))</f>
        <v/>
      </c>
      <c r="X1901" s="24">
        <f>IF(OR(H1901="",I1901=""),0,1)</f>
        <v/>
      </c>
      <c r="Y1901" s="24" t="n"/>
    </row>
    <row r="1902">
      <c r="A1902" s="24" t="inlineStr">
        <is>
          <t>E3-Northamp-Crewe</t>
        </is>
      </c>
      <c r="B1902" s="24" t="inlineStr">
        <is>
          <t>E3</t>
        </is>
      </c>
      <c r="C1902" s="24" t="inlineStr">
        <is>
          <t>League Two</t>
        </is>
      </c>
      <c r="D1902" s="24" t="n">
        <v>35</v>
      </c>
      <c r="E1902" s="29" t="n">
        <v>46459.625</v>
      </c>
      <c r="F1902" s="24" t="inlineStr">
        <is>
          <t>Northampton</t>
        </is>
      </c>
      <c r="G1902" s="24" t="inlineStr">
        <is>
          <t>Crewe</t>
        </is>
      </c>
      <c r="H1902" s="37" t="n"/>
      <c r="I1902" s="37" t="n"/>
      <c r="J1902" s="37" t="n"/>
      <c r="K1902" s="37" t="n"/>
      <c r="L1902" s="31" t="n">
        <v>0.4121635338307343</v>
      </c>
      <c r="M1902" s="31" t="n">
        <v>0.2852858829660995</v>
      </c>
      <c r="N1902" s="31" t="n">
        <v>0.3025505832031661</v>
      </c>
      <c r="O1902" s="33">
        <f>3*L1902+M1902</f>
        <v/>
      </c>
      <c r="P1902" s="33">
        <f>3*N1902+M1902</f>
        <v/>
      </c>
      <c r="Q1902" s="31">
        <f>IF(OR(J1902="",K1902=""),"",SUMPRODUCT(POISSON(Helper!$A$2:$A$122,J1902,FALSE)*POISSON(Helper!$B$2:$B$122,K1902,FALSE)*Helper!$C$2:$C$122))</f>
        <v/>
      </c>
      <c r="R1902" s="31">
        <f>IF(OR(J1902="",K1902=""),"",SUMPRODUCT(POISSON(Helper!$A$2:$A$122,J1902,FALSE)*POISSON(Helper!$B$2:$B$122,K1902,FALSE)*Helper!$D$2:$D$122))</f>
        <v/>
      </c>
      <c r="S1902" s="31">
        <f>IF(Q1902="","",1-Q1902-R1902)</f>
        <v/>
      </c>
      <c r="T1902" s="33">
        <f>IF(Q1902="","",3*Q1902+R1902)</f>
        <v/>
      </c>
      <c r="U1902" s="33">
        <f>IF(Q1902="","",3*S1902+R1902)</f>
        <v/>
      </c>
      <c r="V1902" s="24">
        <f>IF(OR(H1902="",I1902=""),"",IF(H1902&gt;I1902,3,IF(H1902=I1902,1,0)))</f>
        <v/>
      </c>
      <c r="W1902" s="24">
        <f>IF(OR(H1902="",I1902=""),"",IF(I1902&gt;H1902,3,IF(H1902=I1902,1,0)))</f>
        <v/>
      </c>
      <c r="X1902" s="24">
        <f>IF(OR(H1902="",I1902=""),0,1)</f>
        <v/>
      </c>
      <c r="Y1902" s="24" t="n"/>
    </row>
    <row r="1903">
      <c r="A1903" s="24" t="inlineStr">
        <is>
          <t>E3-Oldham-Colchest</t>
        </is>
      </c>
      <c r="B1903" s="24" t="inlineStr">
        <is>
          <t>E3</t>
        </is>
      </c>
      <c r="C1903" s="24" t="inlineStr">
        <is>
          <t>League Two</t>
        </is>
      </c>
      <c r="D1903" s="24" t="n">
        <v>35</v>
      </c>
      <c r="E1903" s="29" t="n">
        <v>46459.625</v>
      </c>
      <c r="F1903" s="24" t="inlineStr">
        <is>
          <t>Oldham</t>
        </is>
      </c>
      <c r="G1903" s="24" t="inlineStr">
        <is>
          <t>Colchester</t>
        </is>
      </c>
      <c r="H1903" s="37" t="n"/>
      <c r="I1903" s="37" t="n"/>
      <c r="J1903" s="37" t="n"/>
      <c r="K1903" s="37" t="n"/>
      <c r="L1903" s="31" t="n">
        <v>0.4262070699399941</v>
      </c>
      <c r="M1903" s="31" t="n">
        <v>0.2836423198308964</v>
      </c>
      <c r="N1903" s="31" t="n">
        <v>0.2901506102291095</v>
      </c>
      <c r="O1903" s="33">
        <f>3*L1903+M1903</f>
        <v/>
      </c>
      <c r="P1903" s="33">
        <f>3*N1903+M1903</f>
        <v/>
      </c>
      <c r="Q1903" s="31">
        <f>IF(OR(J1903="",K1903=""),"",SUMPRODUCT(POISSON(Helper!$A$2:$A$122,J1903,FALSE)*POISSON(Helper!$B$2:$B$122,K1903,FALSE)*Helper!$C$2:$C$122))</f>
        <v/>
      </c>
      <c r="R1903" s="31">
        <f>IF(OR(J1903="",K1903=""),"",SUMPRODUCT(POISSON(Helper!$A$2:$A$122,J1903,FALSE)*POISSON(Helper!$B$2:$B$122,K1903,FALSE)*Helper!$D$2:$D$122))</f>
        <v/>
      </c>
      <c r="S1903" s="31">
        <f>IF(Q1903="","",1-Q1903-R1903)</f>
        <v/>
      </c>
      <c r="T1903" s="33">
        <f>IF(Q1903="","",3*Q1903+R1903)</f>
        <v/>
      </c>
      <c r="U1903" s="33">
        <f>IF(Q1903="","",3*S1903+R1903)</f>
        <v/>
      </c>
      <c r="V1903" s="24">
        <f>IF(OR(H1903="",I1903=""),"",IF(H1903&gt;I1903,3,IF(H1903=I1903,1,0)))</f>
        <v/>
      </c>
      <c r="W1903" s="24">
        <f>IF(OR(H1903="",I1903=""),"",IF(I1903&gt;H1903,3,IF(H1903=I1903,1,0)))</f>
        <v/>
      </c>
      <c r="X1903" s="24">
        <f>IF(OR(H1903="",I1903=""),0,1)</f>
        <v/>
      </c>
      <c r="Y1903" s="24" t="n"/>
    </row>
    <row r="1904">
      <c r="A1904" s="24" t="inlineStr">
        <is>
          <t>E3-Tranmere-PortVale</t>
        </is>
      </c>
      <c r="B1904" s="24" t="inlineStr">
        <is>
          <t>E3</t>
        </is>
      </c>
      <c r="C1904" s="24" t="inlineStr">
        <is>
          <t>League Two</t>
        </is>
      </c>
      <c r="D1904" s="24" t="n">
        <v>35</v>
      </c>
      <c r="E1904" s="29" t="n">
        <v>46459.625</v>
      </c>
      <c r="F1904" s="24" t="inlineStr">
        <is>
          <t>Tranmere</t>
        </is>
      </c>
      <c r="G1904" s="24" t="inlineStr">
        <is>
          <t>Port Vale</t>
        </is>
      </c>
      <c r="H1904" s="37" t="n"/>
      <c r="I1904" s="37" t="n"/>
      <c r="J1904" s="37" t="n"/>
      <c r="K1904" s="37" t="n"/>
      <c r="L1904" s="31" t="n">
        <v>0.3353987631639519</v>
      </c>
      <c r="M1904" s="31" t="n">
        <v>0.2878905054712666</v>
      </c>
      <c r="N1904" s="31" t="n">
        <v>0.3767107313647815</v>
      </c>
      <c r="O1904" s="33">
        <f>3*L1904+M1904</f>
        <v/>
      </c>
      <c r="P1904" s="33">
        <f>3*N1904+M1904</f>
        <v/>
      </c>
      <c r="Q1904" s="31">
        <f>IF(OR(J1904="",K1904=""),"",SUMPRODUCT(POISSON(Helper!$A$2:$A$122,J1904,FALSE)*POISSON(Helper!$B$2:$B$122,K1904,FALSE)*Helper!$C$2:$C$122))</f>
        <v/>
      </c>
      <c r="R1904" s="31">
        <f>IF(OR(J1904="",K1904=""),"",SUMPRODUCT(POISSON(Helper!$A$2:$A$122,J1904,FALSE)*POISSON(Helper!$B$2:$B$122,K1904,FALSE)*Helper!$D$2:$D$122))</f>
        <v/>
      </c>
      <c r="S1904" s="31">
        <f>IF(Q1904="","",1-Q1904-R1904)</f>
        <v/>
      </c>
      <c r="T1904" s="33">
        <f>IF(Q1904="","",3*Q1904+R1904)</f>
        <v/>
      </c>
      <c r="U1904" s="33">
        <f>IF(Q1904="","",3*S1904+R1904)</f>
        <v/>
      </c>
      <c r="V1904" s="24">
        <f>IF(OR(H1904="",I1904=""),"",IF(H1904&gt;I1904,3,IF(H1904=I1904,1,0)))</f>
        <v/>
      </c>
      <c r="W1904" s="24">
        <f>IF(OR(H1904="",I1904=""),"",IF(I1904&gt;H1904,3,IF(H1904=I1904,1,0)))</f>
        <v/>
      </c>
      <c r="X1904" s="24">
        <f>IF(OR(H1904="",I1904=""),0,1)</f>
        <v/>
      </c>
      <c r="Y1904" s="24" t="n"/>
    </row>
    <row r="1905">
      <c r="A1905" s="24" t="inlineStr">
        <is>
          <t>E3-York-Rotherha</t>
        </is>
      </c>
      <c r="B1905" s="24" t="inlineStr">
        <is>
          <t>E3</t>
        </is>
      </c>
      <c r="C1905" s="24" t="inlineStr">
        <is>
          <t>League Two</t>
        </is>
      </c>
      <c r="D1905" s="24" t="n">
        <v>35</v>
      </c>
      <c r="E1905" s="29" t="n">
        <v>46459.625</v>
      </c>
      <c r="F1905" s="24" t="inlineStr">
        <is>
          <t>York</t>
        </is>
      </c>
      <c r="G1905" s="24" t="inlineStr">
        <is>
          <t>Rotherham</t>
        </is>
      </c>
      <c r="H1905" s="37" t="n"/>
      <c r="I1905" s="37" t="n"/>
      <c r="J1905" s="37" t="n"/>
      <c r="K1905" s="37" t="n"/>
      <c r="L1905" s="31" t="n">
        <v>0.4242294126788411</v>
      </c>
      <c r="M1905" s="31" t="n">
        <v>0.2838939331102409</v>
      </c>
      <c r="N1905" s="31" t="n">
        <v>0.291876654210918</v>
      </c>
      <c r="O1905" s="33">
        <f>3*L1905+M1905</f>
        <v/>
      </c>
      <c r="P1905" s="33">
        <f>3*N1905+M1905</f>
        <v/>
      </c>
      <c r="Q1905" s="31">
        <f>IF(OR(J1905="",K1905=""),"",SUMPRODUCT(POISSON(Helper!$A$2:$A$122,J1905,FALSE)*POISSON(Helper!$B$2:$B$122,K1905,FALSE)*Helper!$C$2:$C$122))</f>
        <v/>
      </c>
      <c r="R1905" s="31">
        <f>IF(OR(J1905="",K1905=""),"",SUMPRODUCT(POISSON(Helper!$A$2:$A$122,J1905,FALSE)*POISSON(Helper!$B$2:$B$122,K1905,FALSE)*Helper!$D$2:$D$122))</f>
        <v/>
      </c>
      <c r="S1905" s="31">
        <f>IF(Q1905="","",1-Q1905-R1905)</f>
        <v/>
      </c>
      <c r="T1905" s="33">
        <f>IF(Q1905="","",3*Q1905+R1905)</f>
        <v/>
      </c>
      <c r="U1905" s="33">
        <f>IF(Q1905="","",3*S1905+R1905)</f>
        <v/>
      </c>
      <c r="V1905" s="24">
        <f>IF(OR(H1905="",I1905=""),"",IF(H1905&gt;I1905,3,IF(H1905=I1905,1,0)))</f>
        <v/>
      </c>
      <c r="W1905" s="24">
        <f>IF(OR(H1905="",I1905=""),"",IF(I1905&gt;H1905,3,IF(H1905=I1905,1,0)))</f>
        <v/>
      </c>
      <c r="X1905" s="24">
        <f>IF(OR(H1905="",I1905=""),0,1)</f>
        <v/>
      </c>
      <c r="Y1905" s="24" t="n"/>
    </row>
    <row r="1906">
      <c r="A1906" s="24" t="inlineStr">
        <is>
          <t>E3-BristolR-Cheltenh</t>
        </is>
      </c>
      <c r="B1906" s="24" t="inlineStr">
        <is>
          <t>E3</t>
        </is>
      </c>
      <c r="C1906" s="24" t="inlineStr">
        <is>
          <t>League Two</t>
        </is>
      </c>
      <c r="D1906" s="24" t="n">
        <v>36</v>
      </c>
      <c r="E1906" s="29" t="n">
        <v>46466.625</v>
      </c>
      <c r="F1906" s="24" t="inlineStr">
        <is>
          <t>Bristol Rovers</t>
        </is>
      </c>
      <c r="G1906" s="24" t="inlineStr">
        <is>
          <t>Cheltenham</t>
        </is>
      </c>
      <c r="H1906" s="37" t="n"/>
      <c r="I1906" s="37" t="n"/>
      <c r="J1906" s="37" t="n"/>
      <c r="K1906" s="37" t="n"/>
      <c r="L1906" s="31" t="n">
        <v>0.5293181639740716</v>
      </c>
      <c r="M1906" s="31" t="n">
        <v>0.262139083979949</v>
      </c>
      <c r="N1906" s="31" t="n">
        <v>0.2085427520459794</v>
      </c>
      <c r="O1906" s="33">
        <f>3*L1906+M1906</f>
        <v/>
      </c>
      <c r="P1906" s="33">
        <f>3*N1906+M1906</f>
        <v/>
      </c>
      <c r="Q1906" s="31">
        <f>IF(OR(J1906="",K1906=""),"",SUMPRODUCT(POISSON(Helper!$A$2:$A$122,J1906,FALSE)*POISSON(Helper!$B$2:$B$122,K1906,FALSE)*Helper!$C$2:$C$122))</f>
        <v/>
      </c>
      <c r="R1906" s="31">
        <f>IF(OR(J1906="",K1906=""),"",SUMPRODUCT(POISSON(Helper!$A$2:$A$122,J1906,FALSE)*POISSON(Helper!$B$2:$B$122,K1906,FALSE)*Helper!$D$2:$D$122))</f>
        <v/>
      </c>
      <c r="S1906" s="31">
        <f>IF(Q1906="","",1-Q1906-R1906)</f>
        <v/>
      </c>
      <c r="T1906" s="33">
        <f>IF(Q1906="","",3*Q1906+R1906)</f>
        <v/>
      </c>
      <c r="U1906" s="33">
        <f>IF(Q1906="","",3*S1906+R1906)</f>
        <v/>
      </c>
      <c r="V1906" s="24">
        <f>IF(OR(H1906="",I1906=""),"",IF(H1906&gt;I1906,3,IF(H1906=I1906,1,0)))</f>
        <v/>
      </c>
      <c r="W1906" s="24">
        <f>IF(OR(H1906="",I1906=""),"",IF(I1906&gt;H1906,3,IF(H1906=I1906,1,0)))</f>
        <v/>
      </c>
      <c r="X1906" s="24">
        <f>IF(OR(H1906="",I1906=""),0,1)</f>
        <v/>
      </c>
      <c r="Y1906" s="24" t="n"/>
    </row>
    <row r="1907">
      <c r="A1907" s="24" t="inlineStr">
        <is>
          <t>E3-Colchest-Tranmere</t>
        </is>
      </c>
      <c r="B1907" s="24" t="inlineStr">
        <is>
          <t>E3</t>
        </is>
      </c>
      <c r="C1907" s="24" t="inlineStr">
        <is>
          <t>League Two</t>
        </is>
      </c>
      <c r="D1907" s="24" t="n">
        <v>36</v>
      </c>
      <c r="E1907" s="29" t="n">
        <v>46466.625</v>
      </c>
      <c r="F1907" s="24" t="inlineStr">
        <is>
          <t>Colchester</t>
        </is>
      </c>
      <c r="G1907" s="24" t="inlineStr">
        <is>
          <t>Tranmere</t>
        </is>
      </c>
      <c r="H1907" s="37" t="n"/>
      <c r="I1907" s="37" t="n"/>
      <c r="J1907" s="37" t="n"/>
      <c r="K1907" s="37" t="n"/>
      <c r="L1907" s="31" t="n">
        <v>0.4459349991314747</v>
      </c>
      <c r="M1907" s="31" t="n">
        <v>0.2807803315661273</v>
      </c>
      <c r="N1907" s="31" t="n">
        <v>0.273284669302398</v>
      </c>
      <c r="O1907" s="33">
        <f>3*L1907+M1907</f>
        <v/>
      </c>
      <c r="P1907" s="33">
        <f>3*N1907+M1907</f>
        <v/>
      </c>
      <c r="Q1907" s="31">
        <f>IF(OR(J1907="",K1907=""),"",SUMPRODUCT(POISSON(Helper!$A$2:$A$122,J1907,FALSE)*POISSON(Helper!$B$2:$B$122,K1907,FALSE)*Helper!$C$2:$C$122))</f>
        <v/>
      </c>
      <c r="R1907" s="31">
        <f>IF(OR(J1907="",K1907=""),"",SUMPRODUCT(POISSON(Helper!$A$2:$A$122,J1907,FALSE)*POISSON(Helper!$B$2:$B$122,K1907,FALSE)*Helper!$D$2:$D$122))</f>
        <v/>
      </c>
      <c r="S1907" s="31">
        <f>IF(Q1907="","",1-Q1907-R1907)</f>
        <v/>
      </c>
      <c r="T1907" s="33">
        <f>IF(Q1907="","",3*Q1907+R1907)</f>
        <v/>
      </c>
      <c r="U1907" s="33">
        <f>IF(Q1907="","",3*S1907+R1907)</f>
        <v/>
      </c>
      <c r="V1907" s="24">
        <f>IF(OR(H1907="",I1907=""),"",IF(H1907&gt;I1907,3,IF(H1907=I1907,1,0)))</f>
        <v/>
      </c>
      <c r="W1907" s="24">
        <f>IF(OR(H1907="",I1907=""),"",IF(I1907&gt;H1907,3,IF(H1907=I1907,1,0)))</f>
        <v/>
      </c>
      <c r="X1907" s="24">
        <f>IF(OR(H1907="",I1907=""),0,1)</f>
        <v/>
      </c>
      <c r="Y1907" s="24" t="n"/>
    </row>
    <row r="1908">
      <c r="A1908" s="24" t="inlineStr">
        <is>
          <t>E3-Crewe-Gillingh</t>
        </is>
      </c>
      <c r="B1908" s="24" t="inlineStr">
        <is>
          <t>E3</t>
        </is>
      </c>
      <c r="C1908" s="24" t="inlineStr">
        <is>
          <t>League Two</t>
        </is>
      </c>
      <c r="D1908" s="24" t="n">
        <v>36</v>
      </c>
      <c r="E1908" s="29" t="n">
        <v>46466.625</v>
      </c>
      <c r="F1908" s="24" t="inlineStr">
        <is>
          <t>Crewe</t>
        </is>
      </c>
      <c r="G1908" s="24" t="inlineStr">
        <is>
          <t>Gillingham</t>
        </is>
      </c>
      <c r="H1908" s="37" t="n"/>
      <c r="I1908" s="37" t="n"/>
      <c r="J1908" s="37" t="n"/>
      <c r="K1908" s="37" t="n"/>
      <c r="L1908" s="31" t="n">
        <v>0.3978429413656854</v>
      </c>
      <c r="M1908" s="31" t="n">
        <v>0.2866109592658855</v>
      </c>
      <c r="N1908" s="31" t="n">
        <v>0.315546099368429</v>
      </c>
      <c r="O1908" s="33">
        <f>3*L1908+M1908</f>
        <v/>
      </c>
      <c r="P1908" s="33">
        <f>3*N1908+M1908</f>
        <v/>
      </c>
      <c r="Q1908" s="31">
        <f>IF(OR(J1908="",K1908=""),"",SUMPRODUCT(POISSON(Helper!$A$2:$A$122,J1908,FALSE)*POISSON(Helper!$B$2:$B$122,K1908,FALSE)*Helper!$C$2:$C$122))</f>
        <v/>
      </c>
      <c r="R1908" s="31">
        <f>IF(OR(J1908="",K1908=""),"",SUMPRODUCT(POISSON(Helper!$A$2:$A$122,J1908,FALSE)*POISSON(Helper!$B$2:$B$122,K1908,FALSE)*Helper!$D$2:$D$122))</f>
        <v/>
      </c>
      <c r="S1908" s="31">
        <f>IF(Q1908="","",1-Q1908-R1908)</f>
        <v/>
      </c>
      <c r="T1908" s="33">
        <f>IF(Q1908="","",3*Q1908+R1908)</f>
        <v/>
      </c>
      <c r="U1908" s="33">
        <f>IF(Q1908="","",3*S1908+R1908)</f>
        <v/>
      </c>
      <c r="V1908" s="24">
        <f>IF(OR(H1908="",I1908=""),"",IF(H1908&gt;I1908,3,IF(H1908=I1908,1,0)))</f>
        <v/>
      </c>
      <c r="W1908" s="24">
        <f>IF(OR(H1908="",I1908=""),"",IF(I1908&gt;H1908,3,IF(H1908=I1908,1,0)))</f>
        <v/>
      </c>
      <c r="X1908" s="24">
        <f>IF(OR(H1908="",I1908=""),0,1)</f>
        <v/>
      </c>
      <c r="Y1908" s="24" t="n"/>
    </row>
    <row r="1909">
      <c r="A1909" s="24" t="inlineStr">
        <is>
          <t>E3-Exeter-Oldham</t>
        </is>
      </c>
      <c r="B1909" s="24" t="inlineStr">
        <is>
          <t>E3</t>
        </is>
      </c>
      <c r="C1909" s="24" t="inlineStr">
        <is>
          <t>League Two</t>
        </is>
      </c>
      <c r="D1909" s="24" t="n">
        <v>36</v>
      </c>
      <c r="E1909" s="29" t="n">
        <v>46466.625</v>
      </c>
      <c r="F1909" s="24" t="inlineStr">
        <is>
          <t>Exeter</t>
        </is>
      </c>
      <c r="G1909" s="24" t="inlineStr">
        <is>
          <t>Oldham</t>
        </is>
      </c>
      <c r="H1909" s="37" t="n"/>
      <c r="I1909" s="37" t="n"/>
      <c r="J1909" s="37" t="n"/>
      <c r="K1909" s="37" t="n"/>
      <c r="L1909" s="31" t="n">
        <v>0.3595574209874653</v>
      </c>
      <c r="M1909" s="31" t="n">
        <v>0.2883074350365472</v>
      </c>
      <c r="N1909" s="31" t="n">
        <v>0.3521351439759874</v>
      </c>
      <c r="O1909" s="33">
        <f>3*L1909+M1909</f>
        <v/>
      </c>
      <c r="P1909" s="33">
        <f>3*N1909+M1909</f>
        <v/>
      </c>
      <c r="Q1909" s="31">
        <f>IF(OR(J1909="",K1909=""),"",SUMPRODUCT(POISSON(Helper!$A$2:$A$122,J1909,FALSE)*POISSON(Helper!$B$2:$B$122,K1909,FALSE)*Helper!$C$2:$C$122))</f>
        <v/>
      </c>
      <c r="R1909" s="31">
        <f>IF(OR(J1909="",K1909=""),"",SUMPRODUCT(POISSON(Helper!$A$2:$A$122,J1909,FALSE)*POISSON(Helper!$B$2:$B$122,K1909,FALSE)*Helper!$D$2:$D$122))</f>
        <v/>
      </c>
      <c r="S1909" s="31">
        <f>IF(Q1909="","",1-Q1909-R1909)</f>
        <v/>
      </c>
      <c r="T1909" s="33">
        <f>IF(Q1909="","",3*Q1909+R1909)</f>
        <v/>
      </c>
      <c r="U1909" s="33">
        <f>IF(Q1909="","",3*S1909+R1909)</f>
        <v/>
      </c>
      <c r="V1909" s="24">
        <f>IF(OR(H1909="",I1909=""),"",IF(H1909&gt;I1909,3,IF(H1909=I1909,1,0)))</f>
        <v/>
      </c>
      <c r="W1909" s="24">
        <f>IF(OR(H1909="",I1909=""),"",IF(I1909&gt;H1909,3,IF(H1909=I1909,1,0)))</f>
        <v/>
      </c>
      <c r="X1909" s="24">
        <f>IF(OR(H1909="",I1909=""),0,1)</f>
        <v/>
      </c>
      <c r="Y1909" s="24" t="n"/>
    </row>
    <row r="1910">
      <c r="A1910" s="24" t="inlineStr">
        <is>
          <t>E3-Fleetwoo-Crawley</t>
        </is>
      </c>
      <c r="B1910" s="24" t="inlineStr">
        <is>
          <t>E3</t>
        </is>
      </c>
      <c r="C1910" s="24" t="inlineStr">
        <is>
          <t>League Two</t>
        </is>
      </c>
      <c r="D1910" s="24" t="n">
        <v>36</v>
      </c>
      <c r="E1910" s="29" t="n">
        <v>46466.625</v>
      </c>
      <c r="F1910" s="24" t="inlineStr">
        <is>
          <t>Fleetwood</t>
        </is>
      </c>
      <c r="G1910" s="24" t="inlineStr">
        <is>
          <t>Crawley</t>
        </is>
      </c>
      <c r="H1910" s="37" t="n"/>
      <c r="I1910" s="37" t="n"/>
      <c r="J1910" s="37" t="n"/>
      <c r="K1910" s="37" t="n"/>
      <c r="L1910" s="31" t="n">
        <v>0.419783347629726</v>
      </c>
      <c r="M1910" s="31" t="n">
        <v>0.2844356181049674</v>
      </c>
      <c r="N1910" s="31" t="n">
        <v>0.2957810342653066</v>
      </c>
      <c r="O1910" s="33">
        <f>3*L1910+M1910</f>
        <v/>
      </c>
      <c r="P1910" s="33">
        <f>3*N1910+M1910</f>
        <v/>
      </c>
      <c r="Q1910" s="31">
        <f>IF(OR(J1910="",K1910=""),"",SUMPRODUCT(POISSON(Helper!$A$2:$A$122,J1910,FALSE)*POISSON(Helper!$B$2:$B$122,K1910,FALSE)*Helper!$C$2:$C$122))</f>
        <v/>
      </c>
      <c r="R1910" s="31">
        <f>IF(OR(J1910="",K1910=""),"",SUMPRODUCT(POISSON(Helper!$A$2:$A$122,J1910,FALSE)*POISSON(Helper!$B$2:$B$122,K1910,FALSE)*Helper!$D$2:$D$122))</f>
        <v/>
      </c>
      <c r="S1910" s="31">
        <f>IF(Q1910="","",1-Q1910-R1910)</f>
        <v/>
      </c>
      <c r="T1910" s="33">
        <f>IF(Q1910="","",3*Q1910+R1910)</f>
        <v/>
      </c>
      <c r="U1910" s="33">
        <f>IF(Q1910="","",3*S1910+R1910)</f>
        <v/>
      </c>
      <c r="V1910" s="24">
        <f>IF(OR(H1910="",I1910=""),"",IF(H1910&gt;I1910,3,IF(H1910=I1910,1,0)))</f>
        <v/>
      </c>
      <c r="W1910" s="24">
        <f>IF(OR(H1910="",I1910=""),"",IF(I1910&gt;H1910,3,IF(H1910=I1910,1,0)))</f>
        <v/>
      </c>
      <c r="X1910" s="24">
        <f>IF(OR(H1910="",I1910=""),0,1)</f>
        <v/>
      </c>
      <c r="Y1910" s="24" t="n"/>
    </row>
    <row r="1911">
      <c r="A1911" s="24" t="inlineStr">
        <is>
          <t>E3-PortVale-Barnet</t>
        </is>
      </c>
      <c r="B1911" s="24" t="inlineStr">
        <is>
          <t>E3</t>
        </is>
      </c>
      <c r="C1911" s="24" t="inlineStr">
        <is>
          <t>League Two</t>
        </is>
      </c>
      <c r="D1911" s="24" t="n">
        <v>36</v>
      </c>
      <c r="E1911" s="29" t="n">
        <v>46466.625</v>
      </c>
      <c r="F1911" s="24" t="inlineStr">
        <is>
          <t>Port Vale</t>
        </is>
      </c>
      <c r="G1911" s="24" t="inlineStr">
        <is>
          <t>Barnet</t>
        </is>
      </c>
      <c r="H1911" s="37" t="n"/>
      <c r="I1911" s="37" t="n"/>
      <c r="J1911" s="37" t="n"/>
      <c r="K1911" s="37" t="n"/>
      <c r="L1911" s="31" t="n">
        <v>0.4001463165859556</v>
      </c>
      <c r="M1911" s="31" t="n">
        <v>0.286422279598003</v>
      </c>
      <c r="N1911" s="31" t="n">
        <v>0.3134314038160414</v>
      </c>
      <c r="O1911" s="33">
        <f>3*L1911+M1911</f>
        <v/>
      </c>
      <c r="P1911" s="33">
        <f>3*N1911+M1911</f>
        <v/>
      </c>
      <c r="Q1911" s="31">
        <f>IF(OR(J1911="",K1911=""),"",SUMPRODUCT(POISSON(Helper!$A$2:$A$122,J1911,FALSE)*POISSON(Helper!$B$2:$B$122,K1911,FALSE)*Helper!$C$2:$C$122))</f>
        <v/>
      </c>
      <c r="R1911" s="31">
        <f>IF(OR(J1911="",K1911=""),"",SUMPRODUCT(POISSON(Helper!$A$2:$A$122,J1911,FALSE)*POISSON(Helper!$B$2:$B$122,K1911,FALSE)*Helper!$D$2:$D$122))</f>
        <v/>
      </c>
      <c r="S1911" s="31">
        <f>IF(Q1911="","",1-Q1911-R1911)</f>
        <v/>
      </c>
      <c r="T1911" s="33">
        <f>IF(Q1911="","",3*Q1911+R1911)</f>
        <v/>
      </c>
      <c r="U1911" s="33">
        <f>IF(Q1911="","",3*S1911+R1911)</f>
        <v/>
      </c>
      <c r="V1911" s="24">
        <f>IF(OR(H1911="",I1911=""),"",IF(H1911&gt;I1911,3,IF(H1911=I1911,1,0)))</f>
        <v/>
      </c>
      <c r="W1911" s="24">
        <f>IF(OR(H1911="",I1911=""),"",IF(I1911&gt;H1911,3,IF(H1911=I1911,1,0)))</f>
        <v/>
      </c>
      <c r="X1911" s="24">
        <f>IF(OR(H1911="",I1911=""),0,1)</f>
        <v/>
      </c>
      <c r="Y1911" s="24" t="n"/>
    </row>
    <row r="1912">
      <c r="A1912" s="24" t="inlineStr">
        <is>
          <t>E3-Rochdale-Northamp</t>
        </is>
      </c>
      <c r="B1912" s="24" t="inlineStr">
        <is>
          <t>E3</t>
        </is>
      </c>
      <c r="C1912" s="24" t="inlineStr">
        <is>
          <t>League Two</t>
        </is>
      </c>
      <c r="D1912" s="24" t="n">
        <v>36</v>
      </c>
      <c r="E1912" s="29" t="n">
        <v>46466.625</v>
      </c>
      <c r="F1912" s="24" t="inlineStr">
        <is>
          <t>Rochdale</t>
        </is>
      </c>
      <c r="G1912" s="24" t="inlineStr">
        <is>
          <t>Northampton</t>
        </is>
      </c>
      <c r="H1912" s="37" t="n"/>
      <c r="I1912" s="37" t="n"/>
      <c r="J1912" s="37" t="n"/>
      <c r="K1912" s="37" t="n"/>
      <c r="L1912" s="31" t="n">
        <v>0.39300407397306</v>
      </c>
      <c r="M1912" s="31" t="n">
        <v>0.286976287974395</v>
      </c>
      <c r="N1912" s="31" t="n">
        <v>0.320019638052545</v>
      </c>
      <c r="O1912" s="33">
        <f>3*L1912+M1912</f>
        <v/>
      </c>
      <c r="P1912" s="33">
        <f>3*N1912+M1912</f>
        <v/>
      </c>
      <c r="Q1912" s="31">
        <f>IF(OR(J1912="",K1912=""),"",SUMPRODUCT(POISSON(Helper!$A$2:$A$122,J1912,FALSE)*POISSON(Helper!$B$2:$B$122,K1912,FALSE)*Helper!$C$2:$C$122))</f>
        <v/>
      </c>
      <c r="R1912" s="31">
        <f>IF(OR(J1912="",K1912=""),"",SUMPRODUCT(POISSON(Helper!$A$2:$A$122,J1912,FALSE)*POISSON(Helper!$B$2:$B$122,K1912,FALSE)*Helper!$D$2:$D$122))</f>
        <v/>
      </c>
      <c r="S1912" s="31">
        <f>IF(Q1912="","",1-Q1912-R1912)</f>
        <v/>
      </c>
      <c r="T1912" s="33">
        <f>IF(Q1912="","",3*Q1912+R1912)</f>
        <v/>
      </c>
      <c r="U1912" s="33">
        <f>IF(Q1912="","",3*S1912+R1912)</f>
        <v/>
      </c>
      <c r="V1912" s="24">
        <f>IF(OR(H1912="",I1912=""),"",IF(H1912&gt;I1912,3,IF(H1912=I1912,1,0)))</f>
        <v/>
      </c>
      <c r="W1912" s="24">
        <f>IF(OR(H1912="",I1912=""),"",IF(I1912&gt;H1912,3,IF(H1912=I1912,1,0)))</f>
        <v/>
      </c>
      <c r="X1912" s="24">
        <f>IF(OR(H1912="",I1912=""),0,1)</f>
        <v/>
      </c>
      <c r="Y1912" s="24" t="n"/>
    </row>
    <row r="1913">
      <c r="A1913" s="24" t="inlineStr">
        <is>
          <t>E3-Rotherha-Grimsby</t>
        </is>
      </c>
      <c r="B1913" s="24" t="inlineStr">
        <is>
          <t>E3</t>
        </is>
      </c>
      <c r="C1913" s="24" t="inlineStr">
        <is>
          <t>League Two</t>
        </is>
      </c>
      <c r="D1913" s="24" t="n">
        <v>36</v>
      </c>
      <c r="E1913" s="29" t="n">
        <v>46466.625</v>
      </c>
      <c r="F1913" s="24" t="inlineStr">
        <is>
          <t>Rotherham</t>
        </is>
      </c>
      <c r="G1913" s="24" t="inlineStr">
        <is>
          <t>Grimsby</t>
        </is>
      </c>
      <c r="H1913" s="37" t="n"/>
      <c r="I1913" s="37" t="n"/>
      <c r="J1913" s="37" t="n"/>
      <c r="K1913" s="37" t="n"/>
      <c r="L1913" s="31" t="n">
        <v>0.3823883537144803</v>
      </c>
      <c r="M1913" s="31" t="n">
        <v>0.287628019415092</v>
      </c>
      <c r="N1913" s="31" t="n">
        <v>0.3299836268704276</v>
      </c>
      <c r="O1913" s="33">
        <f>3*L1913+M1913</f>
        <v/>
      </c>
      <c r="P1913" s="33">
        <f>3*N1913+M1913</f>
        <v/>
      </c>
      <c r="Q1913" s="31">
        <f>IF(OR(J1913="",K1913=""),"",SUMPRODUCT(POISSON(Helper!$A$2:$A$122,J1913,FALSE)*POISSON(Helper!$B$2:$B$122,K1913,FALSE)*Helper!$C$2:$C$122))</f>
        <v/>
      </c>
      <c r="R1913" s="31">
        <f>IF(OR(J1913="",K1913=""),"",SUMPRODUCT(POISSON(Helper!$A$2:$A$122,J1913,FALSE)*POISSON(Helper!$B$2:$B$122,K1913,FALSE)*Helper!$D$2:$D$122))</f>
        <v/>
      </c>
      <c r="S1913" s="31">
        <f>IF(Q1913="","",1-Q1913-R1913)</f>
        <v/>
      </c>
      <c r="T1913" s="33">
        <f>IF(Q1913="","",3*Q1913+R1913)</f>
        <v/>
      </c>
      <c r="U1913" s="33">
        <f>IF(Q1913="","",3*S1913+R1913)</f>
        <v/>
      </c>
      <c r="V1913" s="24">
        <f>IF(OR(H1913="",I1913=""),"",IF(H1913&gt;I1913,3,IF(H1913=I1913,1,0)))</f>
        <v/>
      </c>
      <c r="W1913" s="24">
        <f>IF(OR(H1913="",I1913=""),"",IF(I1913&gt;H1913,3,IF(H1913=I1913,1,0)))</f>
        <v/>
      </c>
      <c r="X1913" s="24">
        <f>IF(OR(H1913="",I1913=""),0,1)</f>
        <v/>
      </c>
      <c r="Y1913" s="24" t="n"/>
    </row>
    <row r="1914">
      <c r="A1914" s="24" t="inlineStr">
        <is>
          <t>E3-Salford-Accringt</t>
        </is>
      </c>
      <c r="B1914" s="24" t="inlineStr">
        <is>
          <t>E3</t>
        </is>
      </c>
      <c r="C1914" s="24" t="inlineStr">
        <is>
          <t>League Two</t>
        </is>
      </c>
      <c r="D1914" s="24" t="n">
        <v>36</v>
      </c>
      <c r="E1914" s="29" t="n">
        <v>46466.625</v>
      </c>
      <c r="F1914" s="24" t="inlineStr">
        <is>
          <t>Salford</t>
        </is>
      </c>
      <c r="G1914" s="24" t="inlineStr">
        <is>
          <t>Accrington</t>
        </is>
      </c>
      <c r="H1914" s="37" t="n"/>
      <c r="I1914" s="37" t="n"/>
      <c r="J1914" s="37" t="n"/>
      <c r="K1914" s="37" t="n"/>
      <c r="L1914" s="31" t="n">
        <v>0.5769837186621962</v>
      </c>
      <c r="M1914" s="31" t="n">
        <v>0.2471789844462848</v>
      </c>
      <c r="N1914" s="31" t="n">
        <v>0.175837296891519</v>
      </c>
      <c r="O1914" s="33">
        <f>3*L1914+M1914</f>
        <v/>
      </c>
      <c r="P1914" s="33">
        <f>3*N1914+M1914</f>
        <v/>
      </c>
      <c r="Q1914" s="31">
        <f>IF(OR(J1914="",K1914=""),"",SUMPRODUCT(POISSON(Helper!$A$2:$A$122,J1914,FALSE)*POISSON(Helper!$B$2:$B$122,K1914,FALSE)*Helper!$C$2:$C$122))</f>
        <v/>
      </c>
      <c r="R1914" s="31">
        <f>IF(OR(J1914="",K1914=""),"",SUMPRODUCT(POISSON(Helper!$A$2:$A$122,J1914,FALSE)*POISSON(Helper!$B$2:$B$122,K1914,FALSE)*Helper!$D$2:$D$122))</f>
        <v/>
      </c>
      <c r="S1914" s="31">
        <f>IF(Q1914="","",1-Q1914-R1914)</f>
        <v/>
      </c>
      <c r="T1914" s="33">
        <f>IF(Q1914="","",3*Q1914+R1914)</f>
        <v/>
      </c>
      <c r="U1914" s="33">
        <f>IF(Q1914="","",3*S1914+R1914)</f>
        <v/>
      </c>
      <c r="V1914" s="24">
        <f>IF(OR(H1914="",I1914=""),"",IF(H1914&gt;I1914,3,IF(H1914=I1914,1,0)))</f>
        <v/>
      </c>
      <c r="W1914" s="24">
        <f>IF(OR(H1914="",I1914=""),"",IF(I1914&gt;H1914,3,IF(H1914=I1914,1,0)))</f>
        <v/>
      </c>
      <c r="X1914" s="24">
        <f>IF(OR(H1914="",I1914=""),0,1)</f>
        <v/>
      </c>
      <c r="Y1914" s="24" t="n"/>
    </row>
    <row r="1915">
      <c r="A1915" s="24" t="inlineStr">
        <is>
          <t>E3-Shrewsbu-Chesterf</t>
        </is>
      </c>
      <c r="B1915" s="24" t="inlineStr">
        <is>
          <t>E3</t>
        </is>
      </c>
      <c r="C1915" s="24" t="inlineStr">
        <is>
          <t>League Two</t>
        </is>
      </c>
      <c r="D1915" s="24" t="n">
        <v>36</v>
      </c>
      <c r="E1915" s="29" t="n">
        <v>46466.625</v>
      </c>
      <c r="F1915" s="24" t="inlineStr">
        <is>
          <t>Shrewsbury</t>
        </is>
      </c>
      <c r="G1915" s="24" t="inlineStr">
        <is>
          <t>Chesterfield</t>
        </is>
      </c>
      <c r="H1915" s="37" t="n"/>
      <c r="I1915" s="37" t="n"/>
      <c r="J1915" s="37" t="n"/>
      <c r="K1915" s="37" t="n"/>
      <c r="L1915" s="31" t="n">
        <v>0.3340198895451473</v>
      </c>
      <c r="M1915" s="31" t="n">
        <v>0.2878297027621931</v>
      </c>
      <c r="N1915" s="31" t="n">
        <v>0.3781504076926596</v>
      </c>
      <c r="O1915" s="33">
        <f>3*L1915+M1915</f>
        <v/>
      </c>
      <c r="P1915" s="33">
        <f>3*N1915+M1915</f>
        <v/>
      </c>
      <c r="Q1915" s="31">
        <f>IF(OR(J1915="",K1915=""),"",SUMPRODUCT(POISSON(Helper!$A$2:$A$122,J1915,FALSE)*POISSON(Helper!$B$2:$B$122,K1915,FALSE)*Helper!$C$2:$C$122))</f>
        <v/>
      </c>
      <c r="R1915" s="31">
        <f>IF(OR(J1915="",K1915=""),"",SUMPRODUCT(POISSON(Helper!$A$2:$A$122,J1915,FALSE)*POISSON(Helper!$B$2:$B$122,K1915,FALSE)*Helper!$D$2:$D$122))</f>
        <v/>
      </c>
      <c r="S1915" s="31">
        <f>IF(Q1915="","",1-Q1915-R1915)</f>
        <v/>
      </c>
      <c r="T1915" s="33">
        <f>IF(Q1915="","",3*Q1915+R1915)</f>
        <v/>
      </c>
      <c r="U1915" s="33">
        <f>IF(Q1915="","",3*S1915+R1915)</f>
        <v/>
      </c>
      <c r="V1915" s="24">
        <f>IF(OR(H1915="",I1915=""),"",IF(H1915&gt;I1915,3,IF(H1915=I1915,1,0)))</f>
        <v/>
      </c>
      <c r="W1915" s="24">
        <f>IF(OR(H1915="",I1915=""),"",IF(I1915&gt;H1915,3,IF(H1915=I1915,1,0)))</f>
        <v/>
      </c>
      <c r="X1915" s="24">
        <f>IF(OR(H1915="",I1915=""),0,1)</f>
        <v/>
      </c>
      <c r="Y1915" s="24" t="n"/>
    </row>
    <row r="1916">
      <c r="A1916" s="24" t="inlineStr">
        <is>
          <t>E3-Swindon-Newport</t>
        </is>
      </c>
      <c r="B1916" s="24" t="inlineStr">
        <is>
          <t>E3</t>
        </is>
      </c>
      <c r="C1916" s="24" t="inlineStr">
        <is>
          <t>League Two</t>
        </is>
      </c>
      <c r="D1916" s="24" t="n">
        <v>36</v>
      </c>
      <c r="E1916" s="29" t="n">
        <v>46466.625</v>
      </c>
      <c r="F1916" s="24" t="inlineStr">
        <is>
          <t>Swindon</t>
        </is>
      </c>
      <c r="G1916" s="24" t="inlineStr">
        <is>
          <t>Newport</t>
        </is>
      </c>
      <c r="H1916" s="37" t="n"/>
      <c r="I1916" s="37" t="n"/>
      <c r="J1916" s="37" t="n"/>
      <c r="K1916" s="37" t="n"/>
      <c r="L1916" s="31" t="n">
        <v>0.5106962645968691</v>
      </c>
      <c r="M1916" s="31" t="n">
        <v>0.2671673942286108</v>
      </c>
      <c r="N1916" s="31" t="n">
        <v>0.2221363411745201</v>
      </c>
      <c r="O1916" s="33">
        <f>3*L1916+M1916</f>
        <v/>
      </c>
      <c r="P1916" s="33">
        <f>3*N1916+M1916</f>
        <v/>
      </c>
      <c r="Q1916" s="31">
        <f>IF(OR(J1916="",K1916=""),"",SUMPRODUCT(POISSON(Helper!$A$2:$A$122,J1916,FALSE)*POISSON(Helper!$B$2:$B$122,K1916,FALSE)*Helper!$C$2:$C$122))</f>
        <v/>
      </c>
      <c r="R1916" s="31">
        <f>IF(OR(J1916="",K1916=""),"",SUMPRODUCT(POISSON(Helper!$A$2:$A$122,J1916,FALSE)*POISSON(Helper!$B$2:$B$122,K1916,FALSE)*Helper!$D$2:$D$122))</f>
        <v/>
      </c>
      <c r="S1916" s="31">
        <f>IF(Q1916="","",1-Q1916-R1916)</f>
        <v/>
      </c>
      <c r="T1916" s="33">
        <f>IF(Q1916="","",3*Q1916+R1916)</f>
        <v/>
      </c>
      <c r="U1916" s="33">
        <f>IF(Q1916="","",3*S1916+R1916)</f>
        <v/>
      </c>
      <c r="V1916" s="24">
        <f>IF(OR(H1916="",I1916=""),"",IF(H1916&gt;I1916,3,IF(H1916=I1916,1,0)))</f>
        <v/>
      </c>
      <c r="W1916" s="24">
        <f>IF(OR(H1916="",I1916=""),"",IF(I1916&gt;H1916,3,IF(H1916=I1916,1,0)))</f>
        <v/>
      </c>
      <c r="X1916" s="24">
        <f>IF(OR(H1916="",I1916=""),0,1)</f>
        <v/>
      </c>
      <c r="Y1916" s="24" t="n"/>
    </row>
    <row r="1917">
      <c r="A1917" s="24" t="inlineStr">
        <is>
          <t>E3-Walsall-York</t>
        </is>
      </c>
      <c r="B1917" s="24" t="inlineStr">
        <is>
          <t>E3</t>
        </is>
      </c>
      <c r="C1917" s="24" t="inlineStr">
        <is>
          <t>League Two</t>
        </is>
      </c>
      <c r="D1917" s="24" t="n">
        <v>36</v>
      </c>
      <c r="E1917" s="29" t="n">
        <v>46466.625</v>
      </c>
      <c r="F1917" s="24" t="inlineStr">
        <is>
          <t>Walsall</t>
        </is>
      </c>
      <c r="G1917" s="24" t="inlineStr">
        <is>
          <t>York</t>
        </is>
      </c>
      <c r="H1917" s="37" t="n"/>
      <c r="I1917" s="37" t="n"/>
      <c r="J1917" s="37" t="n"/>
      <c r="K1917" s="37" t="n"/>
      <c r="L1917" s="31" t="n">
        <v>0.3852651757587392</v>
      </c>
      <c r="M1917" s="31" t="n">
        <v>0.2874719558253486</v>
      </c>
      <c r="N1917" s="31" t="n">
        <v>0.3272628684159122</v>
      </c>
      <c r="O1917" s="33">
        <f>3*L1917+M1917</f>
        <v/>
      </c>
      <c r="P1917" s="33">
        <f>3*N1917+M1917</f>
        <v/>
      </c>
      <c r="Q1917" s="31">
        <f>IF(OR(J1917="",K1917=""),"",SUMPRODUCT(POISSON(Helper!$A$2:$A$122,J1917,FALSE)*POISSON(Helper!$B$2:$B$122,K1917,FALSE)*Helper!$C$2:$C$122))</f>
        <v/>
      </c>
      <c r="R1917" s="31">
        <f>IF(OR(J1917="",K1917=""),"",SUMPRODUCT(POISSON(Helper!$A$2:$A$122,J1917,FALSE)*POISSON(Helper!$B$2:$B$122,K1917,FALSE)*Helper!$D$2:$D$122))</f>
        <v/>
      </c>
      <c r="S1917" s="31">
        <f>IF(Q1917="","",1-Q1917-R1917)</f>
        <v/>
      </c>
      <c r="T1917" s="33">
        <f>IF(Q1917="","",3*Q1917+R1917)</f>
        <v/>
      </c>
      <c r="U1917" s="33">
        <f>IF(Q1917="","",3*S1917+R1917)</f>
        <v/>
      </c>
      <c r="V1917" s="24">
        <f>IF(OR(H1917="",I1917=""),"",IF(H1917&gt;I1917,3,IF(H1917=I1917,1,0)))</f>
        <v/>
      </c>
      <c r="W1917" s="24">
        <f>IF(OR(H1917="",I1917=""),"",IF(I1917&gt;H1917,3,IF(H1917=I1917,1,0)))</f>
        <v/>
      </c>
      <c r="X1917" s="24">
        <f>IF(OR(H1917="",I1917=""),0,1)</f>
        <v/>
      </c>
      <c r="Y1917" s="24" t="n"/>
    </row>
    <row r="1918">
      <c r="A1918" s="24" t="inlineStr">
        <is>
          <t>E3-Barnet-Newport</t>
        </is>
      </c>
      <c r="B1918" s="24" t="inlineStr">
        <is>
          <t>E3</t>
        </is>
      </c>
      <c r="C1918" s="24" t="inlineStr">
        <is>
          <t>League Two</t>
        </is>
      </c>
      <c r="D1918" s="24" t="n">
        <v>37</v>
      </c>
      <c r="E1918" s="29" t="n">
        <v>46472.625</v>
      </c>
      <c r="F1918" s="24" t="inlineStr">
        <is>
          <t>Barnet</t>
        </is>
      </c>
      <c r="G1918" s="24" t="inlineStr">
        <is>
          <t>Newport</t>
        </is>
      </c>
      <c r="H1918" s="37" t="n"/>
      <c r="I1918" s="37" t="n"/>
      <c r="J1918" s="37" t="n"/>
      <c r="K1918" s="37" t="n"/>
      <c r="L1918" s="31" t="n">
        <v>0.5517719578152067</v>
      </c>
      <c r="M1918" s="31" t="n">
        <v>0.2554575057386965</v>
      </c>
      <c r="N1918" s="31" t="n">
        <v>0.1927705364460968</v>
      </c>
      <c r="O1918" s="33">
        <f>3*L1918+M1918</f>
        <v/>
      </c>
      <c r="P1918" s="33">
        <f>3*N1918+M1918</f>
        <v/>
      </c>
      <c r="Q1918" s="31">
        <f>IF(OR(J1918="",K1918=""),"",SUMPRODUCT(POISSON(Helper!$A$2:$A$122,J1918,FALSE)*POISSON(Helper!$B$2:$B$122,K1918,FALSE)*Helper!$C$2:$C$122))</f>
        <v/>
      </c>
      <c r="R1918" s="31">
        <f>IF(OR(J1918="",K1918=""),"",SUMPRODUCT(POISSON(Helper!$A$2:$A$122,J1918,FALSE)*POISSON(Helper!$B$2:$B$122,K1918,FALSE)*Helper!$D$2:$D$122))</f>
        <v/>
      </c>
      <c r="S1918" s="31">
        <f>IF(Q1918="","",1-Q1918-R1918)</f>
        <v/>
      </c>
      <c r="T1918" s="33">
        <f>IF(Q1918="","",3*Q1918+R1918)</f>
        <v/>
      </c>
      <c r="U1918" s="33">
        <f>IF(Q1918="","",3*S1918+R1918)</f>
        <v/>
      </c>
      <c r="V1918" s="24">
        <f>IF(OR(H1918="",I1918=""),"",IF(H1918&gt;I1918,3,IF(H1918=I1918,1,0)))</f>
        <v/>
      </c>
      <c r="W1918" s="24">
        <f>IF(OR(H1918="",I1918=""),"",IF(I1918&gt;H1918,3,IF(H1918=I1918,1,0)))</f>
        <v/>
      </c>
      <c r="X1918" s="24">
        <f>IF(OR(H1918="",I1918=""),0,1)</f>
        <v/>
      </c>
      <c r="Y1918" s="24" t="n"/>
    </row>
    <row r="1919">
      <c r="A1919" s="24" t="inlineStr">
        <is>
          <t>E3-BristolR-Northamp</t>
        </is>
      </c>
      <c r="B1919" s="24" t="inlineStr">
        <is>
          <t>E3</t>
        </is>
      </c>
      <c r="C1919" s="24" t="inlineStr">
        <is>
          <t>League Two</t>
        </is>
      </c>
      <c r="D1919" s="24" t="n">
        <v>37</v>
      </c>
      <c r="E1919" s="29" t="n">
        <v>46472.625</v>
      </c>
      <c r="F1919" s="24" t="inlineStr">
        <is>
          <t>Bristol Rovers</t>
        </is>
      </c>
      <c r="G1919" s="24" t="inlineStr">
        <is>
          <t>Northampton</t>
        </is>
      </c>
      <c r="H1919" s="37" t="n"/>
      <c r="I1919" s="37" t="n"/>
      <c r="J1919" s="37" t="n"/>
      <c r="K1919" s="37" t="n"/>
      <c r="L1919" s="31" t="n">
        <v>0.4688930952791583</v>
      </c>
      <c r="M1919" s="31" t="n">
        <v>0.2766714039503777</v>
      </c>
      <c r="N1919" s="31" t="n">
        <v>0.254435500770464</v>
      </c>
      <c r="O1919" s="33">
        <f>3*L1919+M1919</f>
        <v/>
      </c>
      <c r="P1919" s="33">
        <f>3*N1919+M1919</f>
        <v/>
      </c>
      <c r="Q1919" s="31">
        <f>IF(OR(J1919="",K1919=""),"",SUMPRODUCT(POISSON(Helper!$A$2:$A$122,J1919,FALSE)*POISSON(Helper!$B$2:$B$122,K1919,FALSE)*Helper!$C$2:$C$122))</f>
        <v/>
      </c>
      <c r="R1919" s="31">
        <f>IF(OR(J1919="",K1919=""),"",SUMPRODUCT(POISSON(Helper!$A$2:$A$122,J1919,FALSE)*POISSON(Helper!$B$2:$B$122,K1919,FALSE)*Helper!$D$2:$D$122))</f>
        <v/>
      </c>
      <c r="S1919" s="31">
        <f>IF(Q1919="","",1-Q1919-R1919)</f>
        <v/>
      </c>
      <c r="T1919" s="33">
        <f>IF(Q1919="","",3*Q1919+R1919)</f>
        <v/>
      </c>
      <c r="U1919" s="33">
        <f>IF(Q1919="","",3*S1919+R1919)</f>
        <v/>
      </c>
      <c r="V1919" s="24">
        <f>IF(OR(H1919="",I1919=""),"",IF(H1919&gt;I1919,3,IF(H1919=I1919,1,0)))</f>
        <v/>
      </c>
      <c r="W1919" s="24">
        <f>IF(OR(H1919="",I1919=""),"",IF(I1919&gt;H1919,3,IF(H1919=I1919,1,0)))</f>
        <v/>
      </c>
      <c r="X1919" s="24">
        <f>IF(OR(H1919="",I1919=""),0,1)</f>
        <v/>
      </c>
      <c r="Y1919" s="24" t="n"/>
    </row>
    <row r="1920">
      <c r="A1920" s="24" t="inlineStr">
        <is>
          <t>E3-Cheltenh-Walsall</t>
        </is>
      </c>
      <c r="B1920" s="24" t="inlineStr">
        <is>
          <t>E3</t>
        </is>
      </c>
      <c r="C1920" s="24" t="inlineStr">
        <is>
          <t>League Two</t>
        </is>
      </c>
      <c r="D1920" s="24" t="n">
        <v>37</v>
      </c>
      <c r="E1920" s="29" t="n">
        <v>46472.625</v>
      </c>
      <c r="F1920" s="24" t="inlineStr">
        <is>
          <t>Cheltenham</t>
        </is>
      </c>
      <c r="G1920" s="24" t="inlineStr">
        <is>
          <t>Walsall</t>
        </is>
      </c>
      <c r="H1920" s="37" t="n"/>
      <c r="I1920" s="37" t="n"/>
      <c r="J1920" s="37" t="n"/>
      <c r="K1920" s="37" t="n"/>
      <c r="L1920" s="31" t="n">
        <v>0.3437358045775956</v>
      </c>
      <c r="M1920" s="31" t="n">
        <v>0.2881715917118014</v>
      </c>
      <c r="N1920" s="31" t="n">
        <v>0.368092603710603</v>
      </c>
      <c r="O1920" s="33">
        <f>3*L1920+M1920</f>
        <v/>
      </c>
      <c r="P1920" s="33">
        <f>3*N1920+M1920</f>
        <v/>
      </c>
      <c r="Q1920" s="31">
        <f>IF(OR(J1920="",K1920=""),"",SUMPRODUCT(POISSON(Helper!$A$2:$A$122,J1920,FALSE)*POISSON(Helper!$B$2:$B$122,K1920,FALSE)*Helper!$C$2:$C$122))</f>
        <v/>
      </c>
      <c r="R1920" s="31">
        <f>IF(OR(J1920="",K1920=""),"",SUMPRODUCT(POISSON(Helper!$A$2:$A$122,J1920,FALSE)*POISSON(Helper!$B$2:$B$122,K1920,FALSE)*Helper!$D$2:$D$122))</f>
        <v/>
      </c>
      <c r="S1920" s="31">
        <f>IF(Q1920="","",1-Q1920-R1920)</f>
        <v/>
      </c>
      <c r="T1920" s="33">
        <f>IF(Q1920="","",3*Q1920+R1920)</f>
        <v/>
      </c>
      <c r="U1920" s="33">
        <f>IF(Q1920="","",3*S1920+R1920)</f>
        <v/>
      </c>
      <c r="V1920" s="24">
        <f>IF(OR(H1920="",I1920=""),"",IF(H1920&gt;I1920,3,IF(H1920=I1920,1,0)))</f>
        <v/>
      </c>
      <c r="W1920" s="24">
        <f>IF(OR(H1920="",I1920=""),"",IF(I1920&gt;H1920,3,IF(H1920=I1920,1,0)))</f>
        <v/>
      </c>
      <c r="X1920" s="24">
        <f>IF(OR(H1920="",I1920=""),0,1)</f>
        <v/>
      </c>
      <c r="Y1920" s="24" t="n"/>
    </row>
    <row r="1921">
      <c r="A1921" s="24" t="inlineStr">
        <is>
          <t>E3-Chesterf-Rochdale</t>
        </is>
      </c>
      <c r="B1921" s="24" t="inlineStr">
        <is>
          <t>E3</t>
        </is>
      </c>
      <c r="C1921" s="24" t="inlineStr">
        <is>
          <t>League Two</t>
        </is>
      </c>
      <c r="D1921" s="24" t="n">
        <v>37</v>
      </c>
      <c r="E1921" s="29" t="n">
        <v>46472.625</v>
      </c>
      <c r="F1921" s="24" t="inlineStr">
        <is>
          <t>Chesterfield</t>
        </is>
      </c>
      <c r="G1921" s="24" t="inlineStr">
        <is>
          <t>Rochdale</t>
        </is>
      </c>
      <c r="H1921" s="37" t="n"/>
      <c r="I1921" s="37" t="n"/>
      <c r="J1921" s="37" t="n"/>
      <c r="K1921" s="37" t="n"/>
      <c r="L1921" s="31" t="n">
        <v>0.4639174854094767</v>
      </c>
      <c r="M1921" s="31" t="n">
        <v>0.2776309757953562</v>
      </c>
      <c r="N1921" s="31" t="n">
        <v>0.258451538795167</v>
      </c>
      <c r="O1921" s="33">
        <f>3*L1921+M1921</f>
        <v/>
      </c>
      <c r="P1921" s="33">
        <f>3*N1921+M1921</f>
        <v/>
      </c>
      <c r="Q1921" s="31">
        <f>IF(OR(J1921="",K1921=""),"",SUMPRODUCT(POISSON(Helper!$A$2:$A$122,J1921,FALSE)*POISSON(Helper!$B$2:$B$122,K1921,FALSE)*Helper!$C$2:$C$122))</f>
        <v/>
      </c>
      <c r="R1921" s="31">
        <f>IF(OR(J1921="",K1921=""),"",SUMPRODUCT(POISSON(Helper!$A$2:$A$122,J1921,FALSE)*POISSON(Helper!$B$2:$B$122,K1921,FALSE)*Helper!$D$2:$D$122))</f>
        <v/>
      </c>
      <c r="S1921" s="31">
        <f>IF(Q1921="","",1-Q1921-R1921)</f>
        <v/>
      </c>
      <c r="T1921" s="33">
        <f>IF(Q1921="","",3*Q1921+R1921)</f>
        <v/>
      </c>
      <c r="U1921" s="33">
        <f>IF(Q1921="","",3*S1921+R1921)</f>
        <v/>
      </c>
      <c r="V1921" s="24">
        <f>IF(OR(H1921="",I1921=""),"",IF(H1921&gt;I1921,3,IF(H1921=I1921,1,0)))</f>
        <v/>
      </c>
      <c r="W1921" s="24">
        <f>IF(OR(H1921="",I1921=""),"",IF(I1921&gt;H1921,3,IF(H1921=I1921,1,0)))</f>
        <v/>
      </c>
      <c r="X1921" s="24">
        <f>IF(OR(H1921="",I1921=""),0,1)</f>
        <v/>
      </c>
      <c r="Y1921" s="24" t="n"/>
    </row>
    <row r="1922">
      <c r="A1922" s="24" t="inlineStr">
        <is>
          <t>E3-Crawley-Swindon</t>
        </is>
      </c>
      <c r="B1922" s="24" t="inlineStr">
        <is>
          <t>E3</t>
        </is>
      </c>
      <c r="C1922" s="24" t="inlineStr">
        <is>
          <t>League Two</t>
        </is>
      </c>
      <c r="D1922" s="24" t="n">
        <v>37</v>
      </c>
      <c r="E1922" s="29" t="n">
        <v>46472.625</v>
      </c>
      <c r="F1922" s="24" t="inlineStr">
        <is>
          <t>Crawley</t>
        </is>
      </c>
      <c r="G1922" s="24" t="inlineStr">
        <is>
          <t>Swindon</t>
        </is>
      </c>
      <c r="H1922" s="37" t="n"/>
      <c r="I1922" s="37" t="n"/>
      <c r="J1922" s="37" t="n"/>
      <c r="K1922" s="37" t="n"/>
      <c r="L1922" s="31" t="n">
        <v>0.3557395137212814</v>
      </c>
      <c r="M1922" s="31" t="n">
        <v>0.2883213302274422</v>
      </c>
      <c r="N1922" s="31" t="n">
        <v>0.3559391560512764</v>
      </c>
      <c r="O1922" s="33">
        <f>3*L1922+M1922</f>
        <v/>
      </c>
      <c r="P1922" s="33">
        <f>3*N1922+M1922</f>
        <v/>
      </c>
      <c r="Q1922" s="31">
        <f>IF(OR(J1922="",K1922=""),"",SUMPRODUCT(POISSON(Helper!$A$2:$A$122,J1922,FALSE)*POISSON(Helper!$B$2:$B$122,K1922,FALSE)*Helper!$C$2:$C$122))</f>
        <v/>
      </c>
      <c r="R1922" s="31">
        <f>IF(OR(J1922="",K1922=""),"",SUMPRODUCT(POISSON(Helper!$A$2:$A$122,J1922,FALSE)*POISSON(Helper!$B$2:$B$122,K1922,FALSE)*Helper!$D$2:$D$122))</f>
        <v/>
      </c>
      <c r="S1922" s="31">
        <f>IF(Q1922="","",1-Q1922-R1922)</f>
        <v/>
      </c>
      <c r="T1922" s="33">
        <f>IF(Q1922="","",3*Q1922+R1922)</f>
        <v/>
      </c>
      <c r="U1922" s="33">
        <f>IF(Q1922="","",3*S1922+R1922)</f>
        <v/>
      </c>
      <c r="V1922" s="24">
        <f>IF(OR(H1922="",I1922=""),"",IF(H1922&gt;I1922,3,IF(H1922=I1922,1,0)))</f>
        <v/>
      </c>
      <c r="W1922" s="24">
        <f>IF(OR(H1922="",I1922=""),"",IF(I1922&gt;H1922,3,IF(H1922=I1922,1,0)))</f>
        <v/>
      </c>
      <c r="X1922" s="24">
        <f>IF(OR(H1922="",I1922=""),0,1)</f>
        <v/>
      </c>
      <c r="Y1922" s="24" t="n"/>
    </row>
    <row r="1923">
      <c r="A1923" s="24" t="inlineStr">
        <is>
          <t>E3-Exeter-Gillingh</t>
        </is>
      </c>
      <c r="B1923" s="24" t="inlineStr">
        <is>
          <t>E3</t>
        </is>
      </c>
      <c r="C1923" s="24" t="inlineStr">
        <is>
          <t>League Two</t>
        </is>
      </c>
      <c r="D1923" s="24" t="n">
        <v>37</v>
      </c>
      <c r="E1923" s="29" t="n">
        <v>46472.625</v>
      </c>
      <c r="F1923" s="24" t="inlineStr">
        <is>
          <t>Exeter</t>
        </is>
      </c>
      <c r="G1923" s="24" t="inlineStr">
        <is>
          <t>Gillingham</t>
        </is>
      </c>
      <c r="H1923" s="37" t="n"/>
      <c r="I1923" s="37" t="n"/>
      <c r="J1923" s="37" t="n"/>
      <c r="K1923" s="37" t="n"/>
      <c r="L1923" s="31" t="n">
        <v>0.3731540252001924</v>
      </c>
      <c r="M1923" s="31" t="n">
        <v>0.2880238065764451</v>
      </c>
      <c r="N1923" s="31" t="n">
        <v>0.3388221682233625</v>
      </c>
      <c r="O1923" s="33">
        <f>3*L1923+M1923</f>
        <v/>
      </c>
      <c r="P1923" s="33">
        <f>3*N1923+M1923</f>
        <v/>
      </c>
      <c r="Q1923" s="31">
        <f>IF(OR(J1923="",K1923=""),"",SUMPRODUCT(POISSON(Helper!$A$2:$A$122,J1923,FALSE)*POISSON(Helper!$B$2:$B$122,K1923,FALSE)*Helper!$C$2:$C$122))</f>
        <v/>
      </c>
      <c r="R1923" s="31">
        <f>IF(OR(J1923="",K1923=""),"",SUMPRODUCT(POISSON(Helper!$A$2:$A$122,J1923,FALSE)*POISSON(Helper!$B$2:$B$122,K1923,FALSE)*Helper!$D$2:$D$122))</f>
        <v/>
      </c>
      <c r="S1923" s="31">
        <f>IF(Q1923="","",1-Q1923-R1923)</f>
        <v/>
      </c>
      <c r="T1923" s="33">
        <f>IF(Q1923="","",3*Q1923+R1923)</f>
        <v/>
      </c>
      <c r="U1923" s="33">
        <f>IF(Q1923="","",3*S1923+R1923)</f>
        <v/>
      </c>
      <c r="V1923" s="24">
        <f>IF(OR(H1923="",I1923=""),"",IF(H1923&gt;I1923,3,IF(H1923=I1923,1,0)))</f>
        <v/>
      </c>
      <c r="W1923" s="24">
        <f>IF(OR(H1923="",I1923=""),"",IF(I1923&gt;H1923,3,IF(H1923=I1923,1,0)))</f>
        <v/>
      </c>
      <c r="X1923" s="24">
        <f>IF(OR(H1923="",I1923=""),0,1)</f>
        <v/>
      </c>
      <c r="Y1923" s="24" t="n"/>
    </row>
    <row r="1924">
      <c r="A1924" s="24" t="inlineStr">
        <is>
          <t>E3-Fleetwoo-PortVale</t>
        </is>
      </c>
      <c r="B1924" s="24" t="inlineStr">
        <is>
          <t>E3</t>
        </is>
      </c>
      <c r="C1924" s="24" t="inlineStr">
        <is>
          <t>League Two</t>
        </is>
      </c>
      <c r="D1924" s="24" t="n">
        <v>37</v>
      </c>
      <c r="E1924" s="29" t="n">
        <v>46472.625</v>
      </c>
      <c r="F1924" s="24" t="inlineStr">
        <is>
          <t>Fleetwood</t>
        </is>
      </c>
      <c r="G1924" s="24" t="inlineStr">
        <is>
          <t>Port Vale</t>
        </is>
      </c>
      <c r="H1924" s="37" t="n"/>
      <c r="I1924" s="37" t="n"/>
      <c r="J1924" s="37" t="n"/>
      <c r="K1924" s="37" t="n"/>
      <c r="L1924" s="31" t="n">
        <v>0.3366898978693161</v>
      </c>
      <c r="M1924" s="31" t="n">
        <v>0.2879437282296999</v>
      </c>
      <c r="N1924" s="31" t="n">
        <v>0.3753663739009839</v>
      </c>
      <c r="O1924" s="33">
        <f>3*L1924+M1924</f>
        <v/>
      </c>
      <c r="P1924" s="33">
        <f>3*N1924+M1924</f>
        <v/>
      </c>
      <c r="Q1924" s="31">
        <f>IF(OR(J1924="",K1924=""),"",SUMPRODUCT(POISSON(Helper!$A$2:$A$122,J1924,FALSE)*POISSON(Helper!$B$2:$B$122,K1924,FALSE)*Helper!$C$2:$C$122))</f>
        <v/>
      </c>
      <c r="R1924" s="31">
        <f>IF(OR(J1924="",K1924=""),"",SUMPRODUCT(POISSON(Helper!$A$2:$A$122,J1924,FALSE)*POISSON(Helper!$B$2:$B$122,K1924,FALSE)*Helper!$D$2:$D$122))</f>
        <v/>
      </c>
      <c r="S1924" s="31">
        <f>IF(Q1924="","",1-Q1924-R1924)</f>
        <v/>
      </c>
      <c r="T1924" s="33">
        <f>IF(Q1924="","",3*Q1924+R1924)</f>
        <v/>
      </c>
      <c r="U1924" s="33">
        <f>IF(Q1924="","",3*S1924+R1924)</f>
        <v/>
      </c>
      <c r="V1924" s="24">
        <f>IF(OR(H1924="",I1924=""),"",IF(H1924&gt;I1924,3,IF(H1924=I1924,1,0)))</f>
        <v/>
      </c>
      <c r="W1924" s="24">
        <f>IF(OR(H1924="",I1924=""),"",IF(I1924&gt;H1924,3,IF(H1924=I1924,1,0)))</f>
        <v/>
      </c>
      <c r="X1924" s="24">
        <f>IF(OR(H1924="",I1924=""),0,1)</f>
        <v/>
      </c>
      <c r="Y1924" s="24" t="n"/>
    </row>
    <row r="1925">
      <c r="A1925" s="24" t="inlineStr">
        <is>
          <t>E3-Oldham-Crewe</t>
        </is>
      </c>
      <c r="B1925" s="24" t="inlineStr">
        <is>
          <t>E3</t>
        </is>
      </c>
      <c r="C1925" s="24" t="inlineStr">
        <is>
          <t>League Two</t>
        </is>
      </c>
      <c r="D1925" s="24" t="n">
        <v>37</v>
      </c>
      <c r="E1925" s="29" t="n">
        <v>46472.625</v>
      </c>
      <c r="F1925" s="24" t="inlineStr">
        <is>
          <t>Oldham</t>
        </is>
      </c>
      <c r="G1925" s="24" t="inlineStr">
        <is>
          <t>Crewe</t>
        </is>
      </c>
      <c r="H1925" s="37" t="n"/>
      <c r="I1925" s="37" t="n"/>
      <c r="J1925" s="37" t="n"/>
      <c r="K1925" s="37" t="n"/>
      <c r="L1925" s="31" t="n">
        <v>0.4332954191954332</v>
      </c>
      <c r="M1925" s="31" t="n">
        <v>0.2826871186619236</v>
      </c>
      <c r="N1925" s="31" t="n">
        <v>0.2840174621426431</v>
      </c>
      <c r="O1925" s="33">
        <f>3*L1925+M1925</f>
        <v/>
      </c>
      <c r="P1925" s="33">
        <f>3*N1925+M1925</f>
        <v/>
      </c>
      <c r="Q1925" s="31">
        <f>IF(OR(J1925="",K1925=""),"",SUMPRODUCT(POISSON(Helper!$A$2:$A$122,J1925,FALSE)*POISSON(Helper!$B$2:$B$122,K1925,FALSE)*Helper!$C$2:$C$122))</f>
        <v/>
      </c>
      <c r="R1925" s="31">
        <f>IF(OR(J1925="",K1925=""),"",SUMPRODUCT(POISSON(Helper!$A$2:$A$122,J1925,FALSE)*POISSON(Helper!$B$2:$B$122,K1925,FALSE)*Helper!$D$2:$D$122))</f>
        <v/>
      </c>
      <c r="S1925" s="31">
        <f>IF(Q1925="","",1-Q1925-R1925)</f>
        <v/>
      </c>
      <c r="T1925" s="33">
        <f>IF(Q1925="","",3*Q1925+R1925)</f>
        <v/>
      </c>
      <c r="U1925" s="33">
        <f>IF(Q1925="","",3*S1925+R1925)</f>
        <v/>
      </c>
      <c r="V1925" s="24">
        <f>IF(OR(H1925="",I1925=""),"",IF(H1925&gt;I1925,3,IF(H1925=I1925,1,0)))</f>
        <v/>
      </c>
      <c r="W1925" s="24">
        <f>IF(OR(H1925="",I1925=""),"",IF(I1925&gt;H1925,3,IF(H1925=I1925,1,0)))</f>
        <v/>
      </c>
      <c r="X1925" s="24">
        <f>IF(OR(H1925="",I1925=""),0,1)</f>
        <v/>
      </c>
      <c r="Y1925" s="24" t="n"/>
    </row>
    <row r="1926">
      <c r="A1926" s="24" t="inlineStr">
        <is>
          <t>E3-Rotherha-Colchest</t>
        </is>
      </c>
      <c r="B1926" s="24" t="inlineStr">
        <is>
          <t>E3</t>
        </is>
      </c>
      <c r="C1926" s="24" t="inlineStr">
        <is>
          <t>League Two</t>
        </is>
      </c>
      <c r="D1926" s="24" t="n">
        <v>37</v>
      </c>
      <c r="E1926" s="29" t="n">
        <v>46472.625</v>
      </c>
      <c r="F1926" s="24" t="inlineStr">
        <is>
          <t>Rotherham</t>
        </is>
      </c>
      <c r="G1926" s="24" t="inlineStr">
        <is>
          <t>Colchester</t>
        </is>
      </c>
      <c r="H1926" s="37" t="n"/>
      <c r="I1926" s="37" t="n"/>
      <c r="J1926" s="37" t="n"/>
      <c r="K1926" s="37" t="n"/>
      <c r="L1926" s="31" t="n">
        <v>0.420740152167329</v>
      </c>
      <c r="M1926" s="31" t="n">
        <v>0.2843218616929705</v>
      </c>
      <c r="N1926" s="31" t="n">
        <v>0.2949379861397004</v>
      </c>
      <c r="O1926" s="33">
        <f>3*L1926+M1926</f>
        <v/>
      </c>
      <c r="P1926" s="33">
        <f>3*N1926+M1926</f>
        <v/>
      </c>
      <c r="Q1926" s="31">
        <f>IF(OR(J1926="",K1926=""),"",SUMPRODUCT(POISSON(Helper!$A$2:$A$122,J1926,FALSE)*POISSON(Helper!$B$2:$B$122,K1926,FALSE)*Helper!$C$2:$C$122))</f>
        <v/>
      </c>
      <c r="R1926" s="31">
        <f>IF(OR(J1926="",K1926=""),"",SUMPRODUCT(POISSON(Helper!$A$2:$A$122,J1926,FALSE)*POISSON(Helper!$B$2:$B$122,K1926,FALSE)*Helper!$D$2:$D$122))</f>
        <v/>
      </c>
      <c r="S1926" s="31">
        <f>IF(Q1926="","",1-Q1926-R1926)</f>
        <v/>
      </c>
      <c r="T1926" s="33">
        <f>IF(Q1926="","",3*Q1926+R1926)</f>
        <v/>
      </c>
      <c r="U1926" s="33">
        <f>IF(Q1926="","",3*S1926+R1926)</f>
        <v/>
      </c>
      <c r="V1926" s="24">
        <f>IF(OR(H1926="",I1926=""),"",IF(H1926&gt;I1926,3,IF(H1926=I1926,1,0)))</f>
        <v/>
      </c>
      <c r="W1926" s="24">
        <f>IF(OR(H1926="",I1926=""),"",IF(I1926&gt;H1926,3,IF(H1926=I1926,1,0)))</f>
        <v/>
      </c>
      <c r="X1926" s="24">
        <f>IF(OR(H1926="",I1926=""),0,1)</f>
        <v/>
      </c>
      <c r="Y1926" s="24" t="n"/>
    </row>
    <row r="1927">
      <c r="A1927" s="24" t="inlineStr">
        <is>
          <t>E3-Salford-York</t>
        </is>
      </c>
      <c r="B1927" s="24" t="inlineStr">
        <is>
          <t>E3</t>
        </is>
      </c>
      <c r="C1927" s="24" t="inlineStr">
        <is>
          <t>League Two</t>
        </is>
      </c>
      <c r="D1927" s="24" t="n">
        <v>37</v>
      </c>
      <c r="E1927" s="29" t="n">
        <v>46472.625</v>
      </c>
      <c r="F1927" s="24" t="inlineStr">
        <is>
          <t>Salford</t>
        </is>
      </c>
      <c r="G1927" s="24" t="inlineStr">
        <is>
          <t>York</t>
        </is>
      </c>
      <c r="H1927" s="37" t="n"/>
      <c r="I1927" s="37" t="n"/>
      <c r="J1927" s="37" t="n"/>
      <c r="K1927" s="37" t="n"/>
      <c r="L1927" s="31" t="n">
        <v>0.479652363791549</v>
      </c>
      <c r="M1927" s="31" t="n">
        <v>0.2744689055538898</v>
      </c>
      <c r="N1927" s="31" t="n">
        <v>0.2458787306545612</v>
      </c>
      <c r="O1927" s="33">
        <f>3*L1927+M1927</f>
        <v/>
      </c>
      <c r="P1927" s="33">
        <f>3*N1927+M1927</f>
        <v/>
      </c>
      <c r="Q1927" s="31">
        <f>IF(OR(J1927="",K1927=""),"",SUMPRODUCT(POISSON(Helper!$A$2:$A$122,J1927,FALSE)*POISSON(Helper!$B$2:$B$122,K1927,FALSE)*Helper!$C$2:$C$122))</f>
        <v/>
      </c>
      <c r="R1927" s="31">
        <f>IF(OR(J1927="",K1927=""),"",SUMPRODUCT(POISSON(Helper!$A$2:$A$122,J1927,FALSE)*POISSON(Helper!$B$2:$B$122,K1927,FALSE)*Helper!$D$2:$D$122))</f>
        <v/>
      </c>
      <c r="S1927" s="31">
        <f>IF(Q1927="","",1-Q1927-R1927)</f>
        <v/>
      </c>
      <c r="T1927" s="33">
        <f>IF(Q1927="","",3*Q1927+R1927)</f>
        <v/>
      </c>
      <c r="U1927" s="33">
        <f>IF(Q1927="","",3*S1927+R1927)</f>
        <v/>
      </c>
      <c r="V1927" s="24">
        <f>IF(OR(H1927="",I1927=""),"",IF(H1927&gt;I1927,3,IF(H1927=I1927,1,0)))</f>
        <v/>
      </c>
      <c r="W1927" s="24">
        <f>IF(OR(H1927="",I1927=""),"",IF(I1927&gt;H1927,3,IF(H1927=I1927,1,0)))</f>
        <v/>
      </c>
      <c r="X1927" s="24">
        <f>IF(OR(H1927="",I1927=""),0,1)</f>
        <v/>
      </c>
      <c r="Y1927" s="24" t="n"/>
    </row>
    <row r="1928">
      <c r="A1928" s="24" t="inlineStr">
        <is>
          <t>E3-Shrewsbu-Accringt</t>
        </is>
      </c>
      <c r="B1928" s="24" t="inlineStr">
        <is>
          <t>E3</t>
        </is>
      </c>
      <c r="C1928" s="24" t="inlineStr">
        <is>
          <t>League Two</t>
        </is>
      </c>
      <c r="D1928" s="24" t="n">
        <v>37</v>
      </c>
      <c r="E1928" s="29" t="n">
        <v>46472.625</v>
      </c>
      <c r="F1928" s="24" t="inlineStr">
        <is>
          <t>Shrewsbury</t>
        </is>
      </c>
      <c r="G1928" s="24" t="inlineStr">
        <is>
          <t>Accrington</t>
        </is>
      </c>
      <c r="H1928" s="37" t="n"/>
      <c r="I1928" s="37" t="n"/>
      <c r="J1928" s="37" t="n"/>
      <c r="K1928" s="37" t="n"/>
      <c r="L1928" s="31" t="n">
        <v>0.4340905660654644</v>
      </c>
      <c r="M1928" s="31" t="n">
        <v>0.2825748030898285</v>
      </c>
      <c r="N1928" s="31" t="n">
        <v>0.2833346308447072</v>
      </c>
      <c r="O1928" s="33">
        <f>3*L1928+M1928</f>
        <v/>
      </c>
      <c r="P1928" s="33">
        <f>3*N1928+M1928</f>
        <v/>
      </c>
      <c r="Q1928" s="31">
        <f>IF(OR(J1928="",K1928=""),"",SUMPRODUCT(POISSON(Helper!$A$2:$A$122,J1928,FALSE)*POISSON(Helper!$B$2:$B$122,K1928,FALSE)*Helper!$C$2:$C$122))</f>
        <v/>
      </c>
      <c r="R1928" s="31">
        <f>IF(OR(J1928="",K1928=""),"",SUMPRODUCT(POISSON(Helper!$A$2:$A$122,J1928,FALSE)*POISSON(Helper!$B$2:$B$122,K1928,FALSE)*Helper!$D$2:$D$122))</f>
        <v/>
      </c>
      <c r="S1928" s="31">
        <f>IF(Q1928="","",1-Q1928-R1928)</f>
        <v/>
      </c>
      <c r="T1928" s="33">
        <f>IF(Q1928="","",3*Q1928+R1928)</f>
        <v/>
      </c>
      <c r="U1928" s="33">
        <f>IF(Q1928="","",3*S1928+R1928)</f>
        <v/>
      </c>
      <c r="V1928" s="24">
        <f>IF(OR(H1928="",I1928=""),"",IF(H1928&gt;I1928,3,IF(H1928=I1928,1,0)))</f>
        <v/>
      </c>
      <c r="W1928" s="24">
        <f>IF(OR(H1928="",I1928=""),"",IF(I1928&gt;H1928,3,IF(H1928=I1928,1,0)))</f>
        <v/>
      </c>
      <c r="X1928" s="24">
        <f>IF(OR(H1928="",I1928=""),0,1)</f>
        <v/>
      </c>
      <c r="Y1928" s="24" t="n"/>
    </row>
    <row r="1929">
      <c r="A1929" s="24" t="inlineStr">
        <is>
          <t>E3-Tranmere-Grimsby</t>
        </is>
      </c>
      <c r="B1929" s="24" t="inlineStr">
        <is>
          <t>E3</t>
        </is>
      </c>
      <c r="C1929" s="24" t="inlineStr">
        <is>
          <t>League Two</t>
        </is>
      </c>
      <c r="D1929" s="24" t="n">
        <v>37</v>
      </c>
      <c r="E1929" s="29" t="n">
        <v>46472.625</v>
      </c>
      <c r="F1929" s="24" t="inlineStr">
        <is>
          <t>Tranmere</t>
        </is>
      </c>
      <c r="G1929" s="24" t="inlineStr">
        <is>
          <t>Grimsby</t>
        </is>
      </c>
      <c r="H1929" s="37" t="n"/>
      <c r="I1929" s="37" t="n"/>
      <c r="J1929" s="37" t="n"/>
      <c r="K1929" s="37" t="n"/>
      <c r="L1929" s="31" t="n">
        <v>0.3350132099328341</v>
      </c>
      <c r="M1929" s="31" t="n">
        <v>0.2878739171625664</v>
      </c>
      <c r="N1929" s="31" t="n">
        <v>0.3771128729045995</v>
      </c>
      <c r="O1929" s="33">
        <f>3*L1929+M1929</f>
        <v/>
      </c>
      <c r="P1929" s="33">
        <f>3*N1929+M1929</f>
        <v/>
      </c>
      <c r="Q1929" s="31">
        <f>IF(OR(J1929="",K1929=""),"",SUMPRODUCT(POISSON(Helper!$A$2:$A$122,J1929,FALSE)*POISSON(Helper!$B$2:$B$122,K1929,FALSE)*Helper!$C$2:$C$122))</f>
        <v/>
      </c>
      <c r="R1929" s="31">
        <f>IF(OR(J1929="",K1929=""),"",SUMPRODUCT(POISSON(Helper!$A$2:$A$122,J1929,FALSE)*POISSON(Helper!$B$2:$B$122,K1929,FALSE)*Helper!$D$2:$D$122))</f>
        <v/>
      </c>
      <c r="S1929" s="31">
        <f>IF(Q1929="","",1-Q1929-R1929)</f>
        <v/>
      </c>
      <c r="T1929" s="33">
        <f>IF(Q1929="","",3*Q1929+R1929)</f>
        <v/>
      </c>
      <c r="U1929" s="33">
        <f>IF(Q1929="","",3*S1929+R1929)</f>
        <v/>
      </c>
      <c r="V1929" s="24">
        <f>IF(OR(H1929="",I1929=""),"",IF(H1929&gt;I1929,3,IF(H1929=I1929,1,0)))</f>
        <v/>
      </c>
      <c r="W1929" s="24">
        <f>IF(OR(H1929="",I1929=""),"",IF(I1929&gt;H1929,3,IF(H1929=I1929,1,0)))</f>
        <v/>
      </c>
      <c r="X1929" s="24">
        <f>IF(OR(H1929="",I1929=""),0,1)</f>
        <v/>
      </c>
      <c r="Y1929" s="24" t="n"/>
    </row>
    <row r="1930">
      <c r="A1930" s="24" t="inlineStr">
        <is>
          <t>E3-Accringt-Tranmere</t>
        </is>
      </c>
      <c r="B1930" s="24" t="inlineStr">
        <is>
          <t>E3</t>
        </is>
      </c>
      <c r="C1930" s="24" t="inlineStr">
        <is>
          <t>League Two</t>
        </is>
      </c>
      <c r="D1930" s="24" t="n">
        <v>38</v>
      </c>
      <c r="E1930" s="29" t="n">
        <v>46475.625</v>
      </c>
      <c r="F1930" s="24" t="inlineStr">
        <is>
          <t>Accrington</t>
        </is>
      </c>
      <c r="G1930" s="24" t="inlineStr">
        <is>
          <t>Tranmere</t>
        </is>
      </c>
      <c r="H1930" s="37" t="n"/>
      <c r="I1930" s="37" t="n"/>
      <c r="J1930" s="37" t="n"/>
      <c r="K1930" s="37" t="n"/>
      <c r="L1930" s="31" t="n">
        <v>0.379551180134174</v>
      </c>
      <c r="M1930" s="31" t="n">
        <v>0.2877667794903624</v>
      </c>
      <c r="N1930" s="31" t="n">
        <v>0.3326820403754636</v>
      </c>
      <c r="O1930" s="33">
        <f>3*L1930+M1930</f>
        <v/>
      </c>
      <c r="P1930" s="33">
        <f>3*N1930+M1930</f>
        <v/>
      </c>
      <c r="Q1930" s="31">
        <f>IF(OR(J1930="",K1930=""),"",SUMPRODUCT(POISSON(Helper!$A$2:$A$122,J1930,FALSE)*POISSON(Helper!$B$2:$B$122,K1930,FALSE)*Helper!$C$2:$C$122))</f>
        <v/>
      </c>
      <c r="R1930" s="31">
        <f>IF(OR(J1930="",K1930=""),"",SUMPRODUCT(POISSON(Helper!$A$2:$A$122,J1930,FALSE)*POISSON(Helper!$B$2:$B$122,K1930,FALSE)*Helper!$D$2:$D$122))</f>
        <v/>
      </c>
      <c r="S1930" s="31">
        <f>IF(Q1930="","",1-Q1930-R1930)</f>
        <v/>
      </c>
      <c r="T1930" s="33">
        <f>IF(Q1930="","",3*Q1930+R1930)</f>
        <v/>
      </c>
      <c r="U1930" s="33">
        <f>IF(Q1930="","",3*S1930+R1930)</f>
        <v/>
      </c>
      <c r="V1930" s="24">
        <f>IF(OR(H1930="",I1930=""),"",IF(H1930&gt;I1930,3,IF(H1930=I1930,1,0)))</f>
        <v/>
      </c>
      <c r="W1930" s="24">
        <f>IF(OR(H1930="",I1930=""),"",IF(I1930&gt;H1930,3,IF(H1930=I1930,1,0)))</f>
        <v/>
      </c>
      <c r="X1930" s="24">
        <f>IF(OR(H1930="",I1930=""),0,1)</f>
        <v/>
      </c>
      <c r="Y1930" s="24" t="n"/>
    </row>
    <row r="1931">
      <c r="A1931" s="24" t="inlineStr">
        <is>
          <t>E3-Colchest-Barnet</t>
        </is>
      </c>
      <c r="B1931" s="24" t="inlineStr">
        <is>
          <t>E3</t>
        </is>
      </c>
      <c r="C1931" s="24" t="inlineStr">
        <is>
          <t>League Two</t>
        </is>
      </c>
      <c r="D1931" s="24" t="n">
        <v>38</v>
      </c>
      <c r="E1931" s="29" t="n">
        <v>46475.625</v>
      </c>
      <c r="F1931" s="24" t="inlineStr">
        <is>
          <t>Colchester</t>
        </is>
      </c>
      <c r="G1931" s="24" t="inlineStr">
        <is>
          <t>Barnet</t>
        </is>
      </c>
      <c r="H1931" s="37" t="n"/>
      <c r="I1931" s="37" t="n"/>
      <c r="J1931" s="37" t="n"/>
      <c r="K1931" s="37" t="n"/>
      <c r="L1931" s="31" t="n">
        <v>0.362777832749704</v>
      </c>
      <c r="M1931" s="31" t="n">
        <v>0.2882730706553754</v>
      </c>
      <c r="N1931" s="31" t="n">
        <v>0.3489490965949206</v>
      </c>
      <c r="O1931" s="33">
        <f>3*L1931+M1931</f>
        <v/>
      </c>
      <c r="P1931" s="33">
        <f>3*N1931+M1931</f>
        <v/>
      </c>
      <c r="Q1931" s="31">
        <f>IF(OR(J1931="",K1931=""),"",SUMPRODUCT(POISSON(Helper!$A$2:$A$122,J1931,FALSE)*POISSON(Helper!$B$2:$B$122,K1931,FALSE)*Helper!$C$2:$C$122))</f>
        <v/>
      </c>
      <c r="R1931" s="31">
        <f>IF(OR(J1931="",K1931=""),"",SUMPRODUCT(POISSON(Helper!$A$2:$A$122,J1931,FALSE)*POISSON(Helper!$B$2:$B$122,K1931,FALSE)*Helper!$D$2:$D$122))</f>
        <v/>
      </c>
      <c r="S1931" s="31">
        <f>IF(Q1931="","",1-Q1931-R1931)</f>
        <v/>
      </c>
      <c r="T1931" s="33">
        <f>IF(Q1931="","",3*Q1931+R1931)</f>
        <v/>
      </c>
      <c r="U1931" s="33">
        <f>IF(Q1931="","",3*S1931+R1931)</f>
        <v/>
      </c>
      <c r="V1931" s="24">
        <f>IF(OR(H1931="",I1931=""),"",IF(H1931&gt;I1931,3,IF(H1931=I1931,1,0)))</f>
        <v/>
      </c>
      <c r="W1931" s="24">
        <f>IF(OR(H1931="",I1931=""),"",IF(I1931&gt;H1931,3,IF(H1931=I1931,1,0)))</f>
        <v/>
      </c>
      <c r="X1931" s="24">
        <f>IF(OR(H1931="",I1931=""),0,1)</f>
        <v/>
      </c>
      <c r="Y1931" s="24" t="n"/>
    </row>
    <row r="1932">
      <c r="A1932" s="24" t="inlineStr">
        <is>
          <t>E3-Crewe-Fleetwoo</t>
        </is>
      </c>
      <c r="B1932" s="24" t="inlineStr">
        <is>
          <t>E3</t>
        </is>
      </c>
      <c r="C1932" s="24" t="inlineStr">
        <is>
          <t>League Two</t>
        </is>
      </c>
      <c r="D1932" s="24" t="n">
        <v>38</v>
      </c>
      <c r="E1932" s="29" t="n">
        <v>46475.625</v>
      </c>
      <c r="F1932" s="24" t="inlineStr">
        <is>
          <t>Crewe</t>
        </is>
      </c>
      <c r="G1932" s="24" t="inlineStr">
        <is>
          <t>Fleetwood</t>
        </is>
      </c>
      <c r="H1932" s="37" t="n"/>
      <c r="I1932" s="37" t="n"/>
      <c r="J1932" s="37" t="n"/>
      <c r="K1932" s="37" t="n"/>
      <c r="L1932" s="31" t="n">
        <v>0.4374037515746637</v>
      </c>
      <c r="M1932" s="31" t="n">
        <v>0.2820956967469104</v>
      </c>
      <c r="N1932" s="31" t="n">
        <v>0.2805005516784259</v>
      </c>
      <c r="O1932" s="33">
        <f>3*L1932+M1932</f>
        <v/>
      </c>
      <c r="P1932" s="33">
        <f>3*N1932+M1932</f>
        <v/>
      </c>
      <c r="Q1932" s="31">
        <f>IF(OR(J1932="",K1932=""),"",SUMPRODUCT(POISSON(Helper!$A$2:$A$122,J1932,FALSE)*POISSON(Helper!$B$2:$B$122,K1932,FALSE)*Helper!$C$2:$C$122))</f>
        <v/>
      </c>
      <c r="R1932" s="31">
        <f>IF(OR(J1932="",K1932=""),"",SUMPRODUCT(POISSON(Helper!$A$2:$A$122,J1932,FALSE)*POISSON(Helper!$B$2:$B$122,K1932,FALSE)*Helper!$D$2:$D$122))</f>
        <v/>
      </c>
      <c r="S1932" s="31">
        <f>IF(Q1932="","",1-Q1932-R1932)</f>
        <v/>
      </c>
      <c r="T1932" s="33">
        <f>IF(Q1932="","",3*Q1932+R1932)</f>
        <v/>
      </c>
      <c r="U1932" s="33">
        <f>IF(Q1932="","",3*S1932+R1932)</f>
        <v/>
      </c>
      <c r="V1932" s="24">
        <f>IF(OR(H1932="",I1932=""),"",IF(H1932&gt;I1932,3,IF(H1932=I1932,1,0)))</f>
        <v/>
      </c>
      <c r="W1932" s="24">
        <f>IF(OR(H1932="",I1932=""),"",IF(I1932&gt;H1932,3,IF(H1932=I1932,1,0)))</f>
        <v/>
      </c>
      <c r="X1932" s="24">
        <f>IF(OR(H1932="",I1932=""),0,1)</f>
        <v/>
      </c>
      <c r="Y1932" s="24" t="n"/>
    </row>
    <row r="1933">
      <c r="A1933" s="24" t="inlineStr">
        <is>
          <t>E3-Gillingh-Crawley</t>
        </is>
      </c>
      <c r="B1933" s="24" t="inlineStr">
        <is>
          <t>E3</t>
        </is>
      </c>
      <c r="C1933" s="24" t="inlineStr">
        <is>
          <t>League Two</t>
        </is>
      </c>
      <c r="D1933" s="24" t="n">
        <v>38</v>
      </c>
      <c r="E1933" s="29" t="n">
        <v>46475.625</v>
      </c>
      <c r="F1933" s="24" t="inlineStr">
        <is>
          <t>Gillingham</t>
        </is>
      </c>
      <c r="G1933" s="24" t="inlineStr">
        <is>
          <t>Crawley</t>
        </is>
      </c>
      <c r="H1933" s="37" t="n"/>
      <c r="I1933" s="37" t="n"/>
      <c r="J1933" s="37" t="n"/>
      <c r="K1933" s="37" t="n"/>
      <c r="L1933" s="31" t="n">
        <v>0.4598029326220962</v>
      </c>
      <c r="M1933" s="31" t="n">
        <v>0.278395913271313</v>
      </c>
      <c r="N1933" s="31" t="n">
        <v>0.2618011541065907</v>
      </c>
      <c r="O1933" s="33">
        <f>3*L1933+M1933</f>
        <v/>
      </c>
      <c r="P1933" s="33">
        <f>3*N1933+M1933</f>
        <v/>
      </c>
      <c r="Q1933" s="31">
        <f>IF(OR(J1933="",K1933=""),"",SUMPRODUCT(POISSON(Helper!$A$2:$A$122,J1933,FALSE)*POISSON(Helper!$B$2:$B$122,K1933,FALSE)*Helper!$C$2:$C$122))</f>
        <v/>
      </c>
      <c r="R1933" s="31">
        <f>IF(OR(J1933="",K1933=""),"",SUMPRODUCT(POISSON(Helper!$A$2:$A$122,J1933,FALSE)*POISSON(Helper!$B$2:$B$122,K1933,FALSE)*Helper!$D$2:$D$122))</f>
        <v/>
      </c>
      <c r="S1933" s="31">
        <f>IF(Q1933="","",1-Q1933-R1933)</f>
        <v/>
      </c>
      <c r="T1933" s="33">
        <f>IF(Q1933="","",3*Q1933+R1933)</f>
        <v/>
      </c>
      <c r="U1933" s="33">
        <f>IF(Q1933="","",3*S1933+R1933)</f>
        <v/>
      </c>
      <c r="V1933" s="24">
        <f>IF(OR(H1933="",I1933=""),"",IF(H1933&gt;I1933,3,IF(H1933=I1933,1,0)))</f>
        <v/>
      </c>
      <c r="W1933" s="24">
        <f>IF(OR(H1933="",I1933=""),"",IF(I1933&gt;H1933,3,IF(H1933=I1933,1,0)))</f>
        <v/>
      </c>
      <c r="X1933" s="24">
        <f>IF(OR(H1933="",I1933=""),0,1)</f>
        <v/>
      </c>
      <c r="Y1933" s="24" t="n"/>
    </row>
    <row r="1934">
      <c r="A1934" s="24" t="inlineStr">
        <is>
          <t>E3-Grimsby-Salford</t>
        </is>
      </c>
      <c r="B1934" s="24" t="inlineStr">
        <is>
          <t>E3</t>
        </is>
      </c>
      <c r="C1934" s="24" t="inlineStr">
        <is>
          <t>League Two</t>
        </is>
      </c>
      <c r="D1934" s="24" t="n">
        <v>38</v>
      </c>
      <c r="E1934" s="29" t="n">
        <v>46475.625</v>
      </c>
      <c r="F1934" s="24" t="inlineStr">
        <is>
          <t>Grimsby</t>
        </is>
      </c>
      <c r="G1934" s="24" t="inlineStr">
        <is>
          <t>Salford</t>
        </is>
      </c>
      <c r="H1934" s="37" t="n"/>
      <c r="I1934" s="37" t="n"/>
      <c r="J1934" s="37" t="n"/>
      <c r="K1934" s="37" t="n"/>
      <c r="L1934" s="31" t="n">
        <v>0.3503533294422988</v>
      </c>
      <c r="M1934" s="31" t="n">
        <v>0.2882907844692265</v>
      </c>
      <c r="N1934" s="31" t="n">
        <v>0.3613558860884747</v>
      </c>
      <c r="O1934" s="33">
        <f>3*L1934+M1934</f>
        <v/>
      </c>
      <c r="P1934" s="33">
        <f>3*N1934+M1934</f>
        <v/>
      </c>
      <c r="Q1934" s="31">
        <f>IF(OR(J1934="",K1934=""),"",SUMPRODUCT(POISSON(Helper!$A$2:$A$122,J1934,FALSE)*POISSON(Helper!$B$2:$B$122,K1934,FALSE)*Helper!$C$2:$C$122))</f>
        <v/>
      </c>
      <c r="R1934" s="31">
        <f>IF(OR(J1934="",K1934=""),"",SUMPRODUCT(POISSON(Helper!$A$2:$A$122,J1934,FALSE)*POISSON(Helper!$B$2:$B$122,K1934,FALSE)*Helper!$D$2:$D$122))</f>
        <v/>
      </c>
      <c r="S1934" s="31">
        <f>IF(Q1934="","",1-Q1934-R1934)</f>
        <v/>
      </c>
      <c r="T1934" s="33">
        <f>IF(Q1934="","",3*Q1934+R1934)</f>
        <v/>
      </c>
      <c r="U1934" s="33">
        <f>IF(Q1934="","",3*S1934+R1934)</f>
        <v/>
      </c>
      <c r="V1934" s="24">
        <f>IF(OR(H1934="",I1934=""),"",IF(H1934&gt;I1934,3,IF(H1934=I1934,1,0)))</f>
        <v/>
      </c>
      <c r="W1934" s="24">
        <f>IF(OR(H1934="",I1934=""),"",IF(I1934&gt;H1934,3,IF(H1934=I1934,1,0)))</f>
        <v/>
      </c>
      <c r="X1934" s="24">
        <f>IF(OR(H1934="",I1934=""),0,1)</f>
        <v/>
      </c>
      <c r="Y1934" s="24" t="n"/>
    </row>
    <row r="1935">
      <c r="A1935" s="24" t="inlineStr">
        <is>
          <t>E3-Newport-Exeter</t>
        </is>
      </c>
      <c r="B1935" s="24" t="inlineStr">
        <is>
          <t>E3</t>
        </is>
      </c>
      <c r="C1935" s="24" t="inlineStr">
        <is>
          <t>League Two</t>
        </is>
      </c>
      <c r="D1935" s="24" t="n">
        <v>38</v>
      </c>
      <c r="E1935" s="29" t="n">
        <v>46475.625</v>
      </c>
      <c r="F1935" s="24" t="inlineStr">
        <is>
          <t>Newport</t>
        </is>
      </c>
      <c r="G1935" s="24" t="inlineStr">
        <is>
          <t>Exeter</t>
        </is>
      </c>
      <c r="H1935" s="37" t="n"/>
      <c r="I1935" s="37" t="n"/>
      <c r="J1935" s="37" t="n"/>
      <c r="K1935" s="37" t="n"/>
      <c r="L1935" s="31" t="n">
        <v>0.3486715364501694</v>
      </c>
      <c r="M1935" s="31" t="n">
        <v>0.2882690885616909</v>
      </c>
      <c r="N1935" s="31" t="n">
        <v>0.3630593749881397</v>
      </c>
      <c r="O1935" s="33">
        <f>3*L1935+M1935</f>
        <v/>
      </c>
      <c r="P1935" s="33">
        <f>3*N1935+M1935</f>
        <v/>
      </c>
      <c r="Q1935" s="31">
        <f>IF(OR(J1935="",K1935=""),"",SUMPRODUCT(POISSON(Helper!$A$2:$A$122,J1935,FALSE)*POISSON(Helper!$B$2:$B$122,K1935,FALSE)*Helper!$C$2:$C$122))</f>
        <v/>
      </c>
      <c r="R1935" s="31">
        <f>IF(OR(J1935="",K1935=""),"",SUMPRODUCT(POISSON(Helper!$A$2:$A$122,J1935,FALSE)*POISSON(Helper!$B$2:$B$122,K1935,FALSE)*Helper!$D$2:$D$122))</f>
        <v/>
      </c>
      <c r="S1935" s="31">
        <f>IF(Q1935="","",1-Q1935-R1935)</f>
        <v/>
      </c>
      <c r="T1935" s="33">
        <f>IF(Q1935="","",3*Q1935+R1935)</f>
        <v/>
      </c>
      <c r="U1935" s="33">
        <f>IF(Q1935="","",3*S1935+R1935)</f>
        <v/>
      </c>
      <c r="V1935" s="24">
        <f>IF(OR(H1935="",I1935=""),"",IF(H1935&gt;I1935,3,IF(H1935=I1935,1,0)))</f>
        <v/>
      </c>
      <c r="W1935" s="24">
        <f>IF(OR(H1935="",I1935=""),"",IF(I1935&gt;H1935,3,IF(H1935=I1935,1,0)))</f>
        <v/>
      </c>
      <c r="X1935" s="24">
        <f>IF(OR(H1935="",I1935=""),0,1)</f>
        <v/>
      </c>
      <c r="Y1935" s="24" t="n"/>
    </row>
    <row r="1936">
      <c r="A1936" s="24" t="inlineStr">
        <is>
          <t>E3-Northamp-Chesterf</t>
        </is>
      </c>
      <c r="B1936" s="24" t="inlineStr">
        <is>
          <t>E3</t>
        </is>
      </c>
      <c r="C1936" s="24" t="inlineStr">
        <is>
          <t>League Two</t>
        </is>
      </c>
      <c r="D1936" s="24" t="n">
        <v>38</v>
      </c>
      <c r="E1936" s="29" t="n">
        <v>46475.625</v>
      </c>
      <c r="F1936" s="24" t="inlineStr">
        <is>
          <t>Northampton</t>
        </is>
      </c>
      <c r="G1936" s="24" t="inlineStr">
        <is>
          <t>Chesterfield</t>
        </is>
      </c>
      <c r="H1936" s="37" t="n"/>
      <c r="I1936" s="37" t="n"/>
      <c r="J1936" s="37" t="n"/>
      <c r="K1936" s="37" t="n"/>
      <c r="L1936" s="31" t="n">
        <v>0.3698146760234463</v>
      </c>
      <c r="M1936" s="31" t="n">
        <v>0.2881268719577653</v>
      </c>
      <c r="N1936" s="31" t="n">
        <v>0.3420584520187885</v>
      </c>
      <c r="O1936" s="33">
        <f>3*L1936+M1936</f>
        <v/>
      </c>
      <c r="P1936" s="33">
        <f>3*N1936+M1936</f>
        <v/>
      </c>
      <c r="Q1936" s="31">
        <f>IF(OR(J1936="",K1936=""),"",SUMPRODUCT(POISSON(Helper!$A$2:$A$122,J1936,FALSE)*POISSON(Helper!$B$2:$B$122,K1936,FALSE)*Helper!$C$2:$C$122))</f>
        <v/>
      </c>
      <c r="R1936" s="31">
        <f>IF(OR(J1936="",K1936=""),"",SUMPRODUCT(POISSON(Helper!$A$2:$A$122,J1936,FALSE)*POISSON(Helper!$B$2:$B$122,K1936,FALSE)*Helper!$D$2:$D$122))</f>
        <v/>
      </c>
      <c r="S1936" s="31">
        <f>IF(Q1936="","",1-Q1936-R1936)</f>
        <v/>
      </c>
      <c r="T1936" s="33">
        <f>IF(Q1936="","",3*Q1936+R1936)</f>
        <v/>
      </c>
      <c r="U1936" s="33">
        <f>IF(Q1936="","",3*S1936+R1936)</f>
        <v/>
      </c>
      <c r="V1936" s="24">
        <f>IF(OR(H1936="",I1936=""),"",IF(H1936&gt;I1936,3,IF(H1936=I1936,1,0)))</f>
        <v/>
      </c>
      <c r="W1936" s="24">
        <f>IF(OR(H1936="",I1936=""),"",IF(I1936&gt;H1936,3,IF(H1936=I1936,1,0)))</f>
        <v/>
      </c>
      <c r="X1936" s="24">
        <f>IF(OR(H1936="",I1936=""),0,1)</f>
        <v/>
      </c>
      <c r="Y1936" s="24" t="n"/>
    </row>
    <row r="1937">
      <c r="A1937" s="24" t="inlineStr">
        <is>
          <t>E3-PortVale-Cheltenh</t>
        </is>
      </c>
      <c r="B1937" s="24" t="inlineStr">
        <is>
          <t>E3</t>
        </is>
      </c>
      <c r="C1937" s="24" t="inlineStr">
        <is>
          <t>League Two</t>
        </is>
      </c>
      <c r="D1937" s="24" t="n">
        <v>38</v>
      </c>
      <c r="E1937" s="29" t="n">
        <v>46475.625</v>
      </c>
      <c r="F1937" s="24" t="inlineStr">
        <is>
          <t>Port Vale</t>
        </is>
      </c>
      <c r="G1937" s="24" t="inlineStr">
        <is>
          <t>Cheltenham</t>
        </is>
      </c>
      <c r="H1937" s="37" t="n"/>
      <c r="I1937" s="37" t="n"/>
      <c r="J1937" s="37" t="n"/>
      <c r="K1937" s="37" t="n"/>
      <c r="L1937" s="31" t="n">
        <v>0.5105707989864283</v>
      </c>
      <c r="M1937" s="31" t="n">
        <v>0.2671996557750179</v>
      </c>
      <c r="N1937" s="31" t="n">
        <v>0.2222295452385538</v>
      </c>
      <c r="O1937" s="33">
        <f>3*L1937+M1937</f>
        <v/>
      </c>
      <c r="P1937" s="33">
        <f>3*N1937+M1937</f>
        <v/>
      </c>
      <c r="Q1937" s="31">
        <f>IF(OR(J1937="",K1937=""),"",SUMPRODUCT(POISSON(Helper!$A$2:$A$122,J1937,FALSE)*POISSON(Helper!$B$2:$B$122,K1937,FALSE)*Helper!$C$2:$C$122))</f>
        <v/>
      </c>
      <c r="R1937" s="31">
        <f>IF(OR(J1937="",K1937=""),"",SUMPRODUCT(POISSON(Helper!$A$2:$A$122,J1937,FALSE)*POISSON(Helper!$B$2:$B$122,K1937,FALSE)*Helper!$D$2:$D$122))</f>
        <v/>
      </c>
      <c r="S1937" s="31">
        <f>IF(Q1937="","",1-Q1937-R1937)</f>
        <v/>
      </c>
      <c r="T1937" s="33">
        <f>IF(Q1937="","",3*Q1937+R1937)</f>
        <v/>
      </c>
      <c r="U1937" s="33">
        <f>IF(Q1937="","",3*S1937+R1937)</f>
        <v/>
      </c>
      <c r="V1937" s="24">
        <f>IF(OR(H1937="",I1937=""),"",IF(H1937&gt;I1937,3,IF(H1937=I1937,1,0)))</f>
        <v/>
      </c>
      <c r="W1937" s="24">
        <f>IF(OR(H1937="",I1937=""),"",IF(I1937&gt;H1937,3,IF(H1937=I1937,1,0)))</f>
        <v/>
      </c>
      <c r="X1937" s="24">
        <f>IF(OR(H1937="",I1937=""),0,1)</f>
        <v/>
      </c>
      <c r="Y1937" s="24" t="n"/>
    </row>
    <row r="1938">
      <c r="A1938" s="24" t="inlineStr">
        <is>
          <t>E3-Rochdale-Rotherha</t>
        </is>
      </c>
      <c r="B1938" s="24" t="inlineStr">
        <is>
          <t>E3</t>
        </is>
      </c>
      <c r="C1938" s="24" t="inlineStr">
        <is>
          <t>League Two</t>
        </is>
      </c>
      <c r="D1938" s="24" t="n">
        <v>38</v>
      </c>
      <c r="E1938" s="29" t="n">
        <v>46475.625</v>
      </c>
      <c r="F1938" s="24" t="inlineStr">
        <is>
          <t>Rochdale</t>
        </is>
      </c>
      <c r="G1938" s="24" t="inlineStr">
        <is>
          <t>Rotherham</t>
        </is>
      </c>
      <c r="H1938" s="37" t="n"/>
      <c r="I1938" s="37" t="n"/>
      <c r="J1938" s="37" t="n"/>
      <c r="K1938" s="37" t="n"/>
      <c r="L1938" s="31" t="n">
        <v>0.377725888341471</v>
      </c>
      <c r="M1938" s="31" t="n">
        <v>0.2878480400856749</v>
      </c>
      <c r="N1938" s="31" t="n">
        <v>0.3344260715728541</v>
      </c>
      <c r="O1938" s="33">
        <f>3*L1938+M1938</f>
        <v/>
      </c>
      <c r="P1938" s="33">
        <f>3*N1938+M1938</f>
        <v/>
      </c>
      <c r="Q1938" s="31">
        <f>IF(OR(J1938="",K1938=""),"",SUMPRODUCT(POISSON(Helper!$A$2:$A$122,J1938,FALSE)*POISSON(Helper!$B$2:$B$122,K1938,FALSE)*Helper!$C$2:$C$122))</f>
        <v/>
      </c>
      <c r="R1938" s="31">
        <f>IF(OR(J1938="",K1938=""),"",SUMPRODUCT(POISSON(Helper!$A$2:$A$122,J1938,FALSE)*POISSON(Helper!$B$2:$B$122,K1938,FALSE)*Helper!$D$2:$D$122))</f>
        <v/>
      </c>
      <c r="S1938" s="31">
        <f>IF(Q1938="","",1-Q1938-R1938)</f>
        <v/>
      </c>
      <c r="T1938" s="33">
        <f>IF(Q1938="","",3*Q1938+R1938)</f>
        <v/>
      </c>
      <c r="U1938" s="33">
        <f>IF(Q1938="","",3*S1938+R1938)</f>
        <v/>
      </c>
      <c r="V1938" s="24">
        <f>IF(OR(H1938="",I1938=""),"",IF(H1938&gt;I1938,3,IF(H1938=I1938,1,0)))</f>
        <v/>
      </c>
      <c r="W1938" s="24">
        <f>IF(OR(H1938="",I1938=""),"",IF(I1938&gt;H1938,3,IF(H1938=I1938,1,0)))</f>
        <v/>
      </c>
      <c r="X1938" s="24">
        <f>IF(OR(H1938="",I1938=""),0,1)</f>
        <v/>
      </c>
      <c r="Y1938" s="24" t="n"/>
    </row>
    <row r="1939">
      <c r="A1939" s="24" t="inlineStr">
        <is>
          <t>E3-Swindon-Shrewsbu</t>
        </is>
      </c>
      <c r="B1939" s="24" t="inlineStr">
        <is>
          <t>E3</t>
        </is>
      </c>
      <c r="C1939" s="24" t="inlineStr">
        <is>
          <t>League Two</t>
        </is>
      </c>
      <c r="D1939" s="24" t="n">
        <v>38</v>
      </c>
      <c r="E1939" s="29" t="n">
        <v>46475.625</v>
      </c>
      <c r="F1939" s="24" t="inlineStr">
        <is>
          <t>Swindon</t>
        </is>
      </c>
      <c r="G1939" s="24" t="inlineStr">
        <is>
          <t>Shrewsbury</t>
        </is>
      </c>
      <c r="H1939" s="37" t="n"/>
      <c r="I1939" s="37" t="n"/>
      <c r="J1939" s="37" t="n"/>
      <c r="K1939" s="37" t="n"/>
      <c r="L1939" s="31" t="n">
        <v>0.4566049766975316</v>
      </c>
      <c r="M1939" s="31" t="n">
        <v>0.2789724191477549</v>
      </c>
      <c r="N1939" s="31" t="n">
        <v>0.2644226041547134</v>
      </c>
      <c r="O1939" s="33">
        <f>3*L1939+M1939</f>
        <v/>
      </c>
      <c r="P1939" s="33">
        <f>3*N1939+M1939</f>
        <v/>
      </c>
      <c r="Q1939" s="31">
        <f>IF(OR(J1939="",K1939=""),"",SUMPRODUCT(POISSON(Helper!$A$2:$A$122,J1939,FALSE)*POISSON(Helper!$B$2:$B$122,K1939,FALSE)*Helper!$C$2:$C$122))</f>
        <v/>
      </c>
      <c r="R1939" s="31">
        <f>IF(OR(J1939="",K1939=""),"",SUMPRODUCT(POISSON(Helper!$A$2:$A$122,J1939,FALSE)*POISSON(Helper!$B$2:$B$122,K1939,FALSE)*Helper!$D$2:$D$122))</f>
        <v/>
      </c>
      <c r="S1939" s="31">
        <f>IF(Q1939="","",1-Q1939-R1939)</f>
        <v/>
      </c>
      <c r="T1939" s="33">
        <f>IF(Q1939="","",3*Q1939+R1939)</f>
        <v/>
      </c>
      <c r="U1939" s="33">
        <f>IF(Q1939="","",3*S1939+R1939)</f>
        <v/>
      </c>
      <c r="V1939" s="24">
        <f>IF(OR(H1939="",I1939=""),"",IF(H1939&gt;I1939,3,IF(H1939=I1939,1,0)))</f>
        <v/>
      </c>
      <c r="W1939" s="24">
        <f>IF(OR(H1939="",I1939=""),"",IF(I1939&gt;H1939,3,IF(H1939=I1939,1,0)))</f>
        <v/>
      </c>
      <c r="X1939" s="24">
        <f>IF(OR(H1939="",I1939=""),0,1)</f>
        <v/>
      </c>
      <c r="Y1939" s="24" t="n"/>
    </row>
    <row r="1940">
      <c r="A1940" s="24" t="inlineStr">
        <is>
          <t>E3-Walsall-BristolR</t>
        </is>
      </c>
      <c r="B1940" s="24" t="inlineStr">
        <is>
          <t>E3</t>
        </is>
      </c>
      <c r="C1940" s="24" t="inlineStr">
        <is>
          <t>League Two</t>
        </is>
      </c>
      <c r="D1940" s="24" t="n">
        <v>38</v>
      </c>
      <c r="E1940" s="29" t="n">
        <v>46475.625</v>
      </c>
      <c r="F1940" s="24" t="inlineStr">
        <is>
          <t>Walsall</t>
        </is>
      </c>
      <c r="G1940" s="24" t="inlineStr">
        <is>
          <t>Bristol Rovers</t>
        </is>
      </c>
      <c r="H1940" s="37" t="n"/>
      <c r="I1940" s="37" t="n"/>
      <c r="J1940" s="37" t="n"/>
      <c r="K1940" s="37" t="n"/>
      <c r="L1940" s="31" t="n">
        <v>0.3578005460707532</v>
      </c>
      <c r="M1940" s="31" t="n">
        <v>0.2883174645401822</v>
      </c>
      <c r="N1940" s="31" t="n">
        <v>0.3538819893890646</v>
      </c>
      <c r="O1940" s="33">
        <f>3*L1940+M1940</f>
        <v/>
      </c>
      <c r="P1940" s="33">
        <f>3*N1940+M1940</f>
        <v/>
      </c>
      <c r="Q1940" s="31">
        <f>IF(OR(J1940="",K1940=""),"",SUMPRODUCT(POISSON(Helper!$A$2:$A$122,J1940,FALSE)*POISSON(Helper!$B$2:$B$122,K1940,FALSE)*Helper!$C$2:$C$122))</f>
        <v/>
      </c>
      <c r="R1940" s="31">
        <f>IF(OR(J1940="",K1940=""),"",SUMPRODUCT(POISSON(Helper!$A$2:$A$122,J1940,FALSE)*POISSON(Helper!$B$2:$B$122,K1940,FALSE)*Helper!$D$2:$D$122))</f>
        <v/>
      </c>
      <c r="S1940" s="31">
        <f>IF(Q1940="","",1-Q1940-R1940)</f>
        <v/>
      </c>
      <c r="T1940" s="33">
        <f>IF(Q1940="","",3*Q1940+R1940)</f>
        <v/>
      </c>
      <c r="U1940" s="33">
        <f>IF(Q1940="","",3*S1940+R1940)</f>
        <v/>
      </c>
      <c r="V1940" s="24">
        <f>IF(OR(H1940="",I1940=""),"",IF(H1940&gt;I1940,3,IF(H1940=I1940,1,0)))</f>
        <v/>
      </c>
      <c r="W1940" s="24">
        <f>IF(OR(H1940="",I1940=""),"",IF(I1940&gt;H1940,3,IF(H1940=I1940,1,0)))</f>
        <v/>
      </c>
      <c r="X1940" s="24">
        <f>IF(OR(H1940="",I1940=""),0,1)</f>
        <v/>
      </c>
      <c r="Y1940" s="24" t="n"/>
    </row>
    <row r="1941">
      <c r="A1941" s="24" t="inlineStr">
        <is>
          <t>E3-York-Oldham</t>
        </is>
      </c>
      <c r="B1941" s="24" t="inlineStr">
        <is>
          <t>E3</t>
        </is>
      </c>
      <c r="C1941" s="24" t="inlineStr">
        <is>
          <t>League Two</t>
        </is>
      </c>
      <c r="D1941" s="24" t="n">
        <v>38</v>
      </c>
      <c r="E1941" s="29" t="n">
        <v>46475.625</v>
      </c>
      <c r="F1941" s="24" t="inlineStr">
        <is>
          <t>York</t>
        </is>
      </c>
      <c r="G1941" s="24" t="inlineStr">
        <is>
          <t>Oldham</t>
        </is>
      </c>
      <c r="H1941" s="37" t="n"/>
      <c r="I1941" s="37" t="n"/>
      <c r="J1941" s="37" t="n"/>
      <c r="K1941" s="37" t="n"/>
      <c r="L1941" s="31" t="n">
        <v>0.4187685102968697</v>
      </c>
      <c r="M1941" s="31" t="n">
        <v>0.2845545790649874</v>
      </c>
      <c r="N1941" s="31" t="n">
        <v>0.2966769106381429</v>
      </c>
      <c r="O1941" s="33">
        <f>3*L1941+M1941</f>
        <v/>
      </c>
      <c r="P1941" s="33">
        <f>3*N1941+M1941</f>
        <v/>
      </c>
      <c r="Q1941" s="31">
        <f>IF(OR(J1941="",K1941=""),"",SUMPRODUCT(POISSON(Helper!$A$2:$A$122,J1941,FALSE)*POISSON(Helper!$B$2:$B$122,K1941,FALSE)*Helper!$C$2:$C$122))</f>
        <v/>
      </c>
      <c r="R1941" s="31">
        <f>IF(OR(J1941="",K1941=""),"",SUMPRODUCT(POISSON(Helper!$A$2:$A$122,J1941,FALSE)*POISSON(Helper!$B$2:$B$122,K1941,FALSE)*Helper!$D$2:$D$122))</f>
        <v/>
      </c>
      <c r="S1941" s="31">
        <f>IF(Q1941="","",1-Q1941-R1941)</f>
        <v/>
      </c>
      <c r="T1941" s="33">
        <f>IF(Q1941="","",3*Q1941+R1941)</f>
        <v/>
      </c>
      <c r="U1941" s="33">
        <f>IF(Q1941="","",3*S1941+R1941)</f>
        <v/>
      </c>
      <c r="V1941" s="24">
        <f>IF(OR(H1941="",I1941=""),"",IF(H1941&gt;I1941,3,IF(H1941=I1941,1,0)))</f>
        <v/>
      </c>
      <c r="W1941" s="24">
        <f>IF(OR(H1941="",I1941=""),"",IF(I1941&gt;H1941,3,IF(H1941=I1941,1,0)))</f>
        <v/>
      </c>
      <c r="X1941" s="24">
        <f>IF(OR(H1941="",I1941=""),0,1)</f>
        <v/>
      </c>
      <c r="Y1941" s="24" t="n"/>
    </row>
    <row r="1942">
      <c r="A1942" s="24" t="inlineStr">
        <is>
          <t>E3-Barnet-Gillingh</t>
        </is>
      </c>
      <c r="B1942" s="24" t="inlineStr">
        <is>
          <t>E3</t>
        </is>
      </c>
      <c r="C1942" s="24" t="inlineStr">
        <is>
          <t>League Two</t>
        </is>
      </c>
      <c r="D1942" s="24" t="n">
        <v>39</v>
      </c>
      <c r="E1942" s="29" t="n">
        <v>46480.625</v>
      </c>
      <c r="F1942" s="24" t="inlineStr">
        <is>
          <t>Barnet</t>
        </is>
      </c>
      <c r="G1942" s="24" t="inlineStr">
        <is>
          <t>Gillingham</t>
        </is>
      </c>
      <c r="H1942" s="37" t="n"/>
      <c r="I1942" s="37" t="n"/>
      <c r="J1942" s="37" t="n"/>
      <c r="K1942" s="37" t="n"/>
      <c r="L1942" s="31" t="n">
        <v>0.4517658120102356</v>
      </c>
      <c r="M1942" s="31" t="n">
        <v>0.279814539445022</v>
      </c>
      <c r="N1942" s="31" t="n">
        <v>0.2684196485447424</v>
      </c>
      <c r="O1942" s="33">
        <f>3*L1942+M1942</f>
        <v/>
      </c>
      <c r="P1942" s="33">
        <f>3*N1942+M1942</f>
        <v/>
      </c>
      <c r="Q1942" s="31">
        <f>IF(OR(J1942="",K1942=""),"",SUMPRODUCT(POISSON(Helper!$A$2:$A$122,J1942,FALSE)*POISSON(Helper!$B$2:$B$122,K1942,FALSE)*Helper!$C$2:$C$122))</f>
        <v/>
      </c>
      <c r="R1942" s="31">
        <f>IF(OR(J1942="",K1942=""),"",SUMPRODUCT(POISSON(Helper!$A$2:$A$122,J1942,FALSE)*POISSON(Helper!$B$2:$B$122,K1942,FALSE)*Helper!$D$2:$D$122))</f>
        <v/>
      </c>
      <c r="S1942" s="31">
        <f>IF(Q1942="","",1-Q1942-R1942)</f>
        <v/>
      </c>
      <c r="T1942" s="33">
        <f>IF(Q1942="","",3*Q1942+R1942)</f>
        <v/>
      </c>
      <c r="U1942" s="33">
        <f>IF(Q1942="","",3*S1942+R1942)</f>
        <v/>
      </c>
      <c r="V1942" s="24">
        <f>IF(OR(H1942="",I1942=""),"",IF(H1942&gt;I1942,3,IF(H1942=I1942,1,0)))</f>
        <v/>
      </c>
      <c r="W1942" s="24">
        <f>IF(OR(H1942="",I1942=""),"",IF(I1942&gt;H1942,3,IF(H1942=I1942,1,0)))</f>
        <v/>
      </c>
      <c r="X1942" s="24">
        <f>IF(OR(H1942="",I1942=""),0,1)</f>
        <v/>
      </c>
      <c r="Y1942" s="24" t="n"/>
    </row>
    <row r="1943">
      <c r="A1943" s="24" t="inlineStr">
        <is>
          <t>E3-BristolR-PortVale</t>
        </is>
      </c>
      <c r="B1943" s="24" t="inlineStr">
        <is>
          <t>E3</t>
        </is>
      </c>
      <c r="C1943" s="24" t="inlineStr">
        <is>
          <t>League Two</t>
        </is>
      </c>
      <c r="D1943" s="24" t="n">
        <v>39</v>
      </c>
      <c r="E1943" s="29" t="n">
        <v>46480.625</v>
      </c>
      <c r="F1943" s="24" t="inlineStr">
        <is>
          <t>Bristol Rovers</t>
        </is>
      </c>
      <c r="G1943" s="24" t="inlineStr">
        <is>
          <t>Port Vale</t>
        </is>
      </c>
      <c r="H1943" s="37" t="n"/>
      <c r="I1943" s="37" t="n"/>
      <c r="J1943" s="37" t="n"/>
      <c r="K1943" s="37" t="n"/>
      <c r="L1943" s="31" t="n">
        <v>0.4266435866855262</v>
      </c>
      <c r="M1943" s="31" t="n">
        <v>0.2835859028735938</v>
      </c>
      <c r="N1943" s="31" t="n">
        <v>0.28977051044088</v>
      </c>
      <c r="O1943" s="33">
        <f>3*L1943+M1943</f>
        <v/>
      </c>
      <c r="P1943" s="33">
        <f>3*N1943+M1943</f>
        <v/>
      </c>
      <c r="Q1943" s="31">
        <f>IF(OR(J1943="",K1943=""),"",SUMPRODUCT(POISSON(Helper!$A$2:$A$122,J1943,FALSE)*POISSON(Helper!$B$2:$B$122,K1943,FALSE)*Helper!$C$2:$C$122))</f>
        <v/>
      </c>
      <c r="R1943" s="31">
        <f>IF(OR(J1943="",K1943=""),"",SUMPRODUCT(POISSON(Helper!$A$2:$A$122,J1943,FALSE)*POISSON(Helper!$B$2:$B$122,K1943,FALSE)*Helper!$D$2:$D$122))</f>
        <v/>
      </c>
      <c r="S1943" s="31">
        <f>IF(Q1943="","",1-Q1943-R1943)</f>
        <v/>
      </c>
      <c r="T1943" s="33">
        <f>IF(Q1943="","",3*Q1943+R1943)</f>
        <v/>
      </c>
      <c r="U1943" s="33">
        <f>IF(Q1943="","",3*S1943+R1943)</f>
        <v/>
      </c>
      <c r="V1943" s="24">
        <f>IF(OR(H1943="",I1943=""),"",IF(H1943&gt;I1943,3,IF(H1943=I1943,1,0)))</f>
        <v/>
      </c>
      <c r="W1943" s="24">
        <f>IF(OR(H1943="",I1943=""),"",IF(I1943&gt;H1943,3,IF(H1943=I1943,1,0)))</f>
        <v/>
      </c>
      <c r="X1943" s="24">
        <f>IF(OR(H1943="",I1943=""),0,1)</f>
        <v/>
      </c>
      <c r="Y1943" s="24" t="n"/>
    </row>
    <row r="1944">
      <c r="A1944" s="24" t="inlineStr">
        <is>
          <t>E3-Cheltenh-Northamp</t>
        </is>
      </c>
      <c r="B1944" s="24" t="inlineStr">
        <is>
          <t>E3</t>
        </is>
      </c>
      <c r="C1944" s="24" t="inlineStr">
        <is>
          <t>League Two</t>
        </is>
      </c>
      <c r="D1944" s="24" t="n">
        <v>39</v>
      </c>
      <c r="E1944" s="29" t="n">
        <v>46480.625</v>
      </c>
      <c r="F1944" s="24" t="inlineStr">
        <is>
          <t>Cheltenham</t>
        </is>
      </c>
      <c r="G1944" s="24" t="inlineStr">
        <is>
          <t>Northampton</t>
        </is>
      </c>
      <c r="H1944" s="37" t="n"/>
      <c r="I1944" s="37" t="n"/>
      <c r="J1944" s="37" t="n"/>
      <c r="K1944" s="37" t="n"/>
      <c r="L1944" s="31" t="n">
        <v>0.3512381463610454</v>
      </c>
      <c r="M1944" s="31" t="n">
        <v>0.2882998654841713</v>
      </c>
      <c r="N1944" s="31" t="n">
        <v>0.3604619881547833</v>
      </c>
      <c r="O1944" s="33">
        <f>3*L1944+M1944</f>
        <v/>
      </c>
      <c r="P1944" s="33">
        <f>3*N1944+M1944</f>
        <v/>
      </c>
      <c r="Q1944" s="31">
        <f>IF(OR(J1944="",K1944=""),"",SUMPRODUCT(POISSON(Helper!$A$2:$A$122,J1944,FALSE)*POISSON(Helper!$B$2:$B$122,K1944,FALSE)*Helper!$C$2:$C$122))</f>
        <v/>
      </c>
      <c r="R1944" s="31">
        <f>IF(OR(J1944="",K1944=""),"",SUMPRODUCT(POISSON(Helper!$A$2:$A$122,J1944,FALSE)*POISSON(Helper!$B$2:$B$122,K1944,FALSE)*Helper!$D$2:$D$122))</f>
        <v/>
      </c>
      <c r="S1944" s="31">
        <f>IF(Q1944="","",1-Q1944-R1944)</f>
        <v/>
      </c>
      <c r="T1944" s="33">
        <f>IF(Q1944="","",3*Q1944+R1944)</f>
        <v/>
      </c>
      <c r="U1944" s="33">
        <f>IF(Q1944="","",3*S1944+R1944)</f>
        <v/>
      </c>
      <c r="V1944" s="24">
        <f>IF(OR(H1944="",I1944=""),"",IF(H1944&gt;I1944,3,IF(H1944=I1944,1,0)))</f>
        <v/>
      </c>
      <c r="W1944" s="24">
        <f>IF(OR(H1944="",I1944=""),"",IF(I1944&gt;H1944,3,IF(H1944=I1944,1,0)))</f>
        <v/>
      </c>
      <c r="X1944" s="24">
        <f>IF(OR(H1944="",I1944=""),0,1)</f>
        <v/>
      </c>
      <c r="Y1944" s="24" t="n"/>
    </row>
    <row r="1945">
      <c r="A1945" s="24" t="inlineStr">
        <is>
          <t>E3-Chesterf-Walsall</t>
        </is>
      </c>
      <c r="B1945" s="24" t="inlineStr">
        <is>
          <t>E3</t>
        </is>
      </c>
      <c r="C1945" s="24" t="inlineStr">
        <is>
          <t>League Two</t>
        </is>
      </c>
      <c r="D1945" s="24" t="n">
        <v>39</v>
      </c>
      <c r="E1945" s="29" t="n">
        <v>46480.625</v>
      </c>
      <c r="F1945" s="24" t="inlineStr">
        <is>
          <t>Chesterfield</t>
        </is>
      </c>
      <c r="G1945" s="24" t="inlineStr">
        <is>
          <t>Walsall</t>
        </is>
      </c>
      <c r="H1945" s="37" t="n"/>
      <c r="I1945" s="37" t="n"/>
      <c r="J1945" s="37" t="n"/>
      <c r="K1945" s="37" t="n"/>
      <c r="L1945" s="31" t="n">
        <v>0.4399830362714244</v>
      </c>
      <c r="M1945" s="31" t="n">
        <v>0.2817103720545053</v>
      </c>
      <c r="N1945" s="31" t="n">
        <v>0.2783065916740703</v>
      </c>
      <c r="O1945" s="33">
        <f>3*L1945+M1945</f>
        <v/>
      </c>
      <c r="P1945" s="33">
        <f>3*N1945+M1945</f>
        <v/>
      </c>
      <c r="Q1945" s="31">
        <f>IF(OR(J1945="",K1945=""),"",SUMPRODUCT(POISSON(Helper!$A$2:$A$122,J1945,FALSE)*POISSON(Helper!$B$2:$B$122,K1945,FALSE)*Helper!$C$2:$C$122))</f>
        <v/>
      </c>
      <c r="R1945" s="31">
        <f>IF(OR(J1945="",K1945=""),"",SUMPRODUCT(POISSON(Helper!$A$2:$A$122,J1945,FALSE)*POISSON(Helper!$B$2:$B$122,K1945,FALSE)*Helper!$D$2:$D$122))</f>
        <v/>
      </c>
      <c r="S1945" s="31">
        <f>IF(Q1945="","",1-Q1945-R1945)</f>
        <v/>
      </c>
      <c r="T1945" s="33">
        <f>IF(Q1945="","",3*Q1945+R1945)</f>
        <v/>
      </c>
      <c r="U1945" s="33">
        <f>IF(Q1945="","",3*S1945+R1945)</f>
        <v/>
      </c>
      <c r="V1945" s="24">
        <f>IF(OR(H1945="",I1945=""),"",IF(H1945&gt;I1945,3,IF(H1945=I1945,1,0)))</f>
        <v/>
      </c>
      <c r="W1945" s="24">
        <f>IF(OR(H1945="",I1945=""),"",IF(I1945&gt;H1945,3,IF(H1945=I1945,1,0)))</f>
        <v/>
      </c>
      <c r="X1945" s="24">
        <f>IF(OR(H1945="",I1945=""),0,1)</f>
        <v/>
      </c>
      <c r="Y1945" s="24" t="n"/>
    </row>
    <row r="1946">
      <c r="A1946" s="24" t="inlineStr">
        <is>
          <t>E3-Crawley-Colchest</t>
        </is>
      </c>
      <c r="B1946" s="24" t="inlineStr">
        <is>
          <t>E3</t>
        </is>
      </c>
      <c r="C1946" s="24" t="inlineStr">
        <is>
          <t>League Two</t>
        </is>
      </c>
      <c r="D1946" s="24" t="n">
        <v>39</v>
      </c>
      <c r="E1946" s="29" t="n">
        <v>46480.625</v>
      </c>
      <c r="F1946" s="24" t="inlineStr">
        <is>
          <t>Crawley</t>
        </is>
      </c>
      <c r="G1946" s="24" t="inlineStr">
        <is>
          <t>Colchester</t>
        </is>
      </c>
      <c r="H1946" s="37" t="n"/>
      <c r="I1946" s="37" t="n"/>
      <c r="J1946" s="37" t="n"/>
      <c r="K1946" s="37" t="n"/>
      <c r="L1946" s="31" t="n">
        <v>0.3621997237208376</v>
      </c>
      <c r="M1946" s="31" t="n">
        <v>0.2882807557659862</v>
      </c>
      <c r="N1946" s="31" t="n">
        <v>0.3495195205131761</v>
      </c>
      <c r="O1946" s="33">
        <f>3*L1946+M1946</f>
        <v/>
      </c>
      <c r="P1946" s="33">
        <f>3*N1946+M1946</f>
        <v/>
      </c>
      <c r="Q1946" s="31">
        <f>IF(OR(J1946="",K1946=""),"",SUMPRODUCT(POISSON(Helper!$A$2:$A$122,J1946,FALSE)*POISSON(Helper!$B$2:$B$122,K1946,FALSE)*Helper!$C$2:$C$122))</f>
        <v/>
      </c>
      <c r="R1946" s="31">
        <f>IF(OR(J1946="",K1946=""),"",SUMPRODUCT(POISSON(Helper!$A$2:$A$122,J1946,FALSE)*POISSON(Helper!$B$2:$B$122,K1946,FALSE)*Helper!$D$2:$D$122))</f>
        <v/>
      </c>
      <c r="S1946" s="31">
        <f>IF(Q1946="","",1-Q1946-R1946)</f>
        <v/>
      </c>
      <c r="T1946" s="33">
        <f>IF(Q1946="","",3*Q1946+R1946)</f>
        <v/>
      </c>
      <c r="U1946" s="33">
        <f>IF(Q1946="","",3*S1946+R1946)</f>
        <v/>
      </c>
      <c r="V1946" s="24">
        <f>IF(OR(H1946="",I1946=""),"",IF(H1946&gt;I1946,3,IF(H1946=I1946,1,0)))</f>
        <v/>
      </c>
      <c r="W1946" s="24">
        <f>IF(OR(H1946="",I1946=""),"",IF(I1946&gt;H1946,3,IF(H1946=I1946,1,0)))</f>
        <v/>
      </c>
      <c r="X1946" s="24">
        <f>IF(OR(H1946="",I1946=""),0,1)</f>
        <v/>
      </c>
      <c r="Y1946" s="24" t="n"/>
    </row>
    <row r="1947">
      <c r="A1947" s="24" t="inlineStr">
        <is>
          <t>E3-Exeter-Swindon</t>
        </is>
      </c>
      <c r="B1947" s="24" t="inlineStr">
        <is>
          <t>E3</t>
        </is>
      </c>
      <c r="C1947" s="24" t="inlineStr">
        <is>
          <t>League Two</t>
        </is>
      </c>
      <c r="D1947" s="24" t="n">
        <v>39</v>
      </c>
      <c r="E1947" s="29" t="n">
        <v>46480.625</v>
      </c>
      <c r="F1947" s="24" t="inlineStr">
        <is>
          <t>Exeter</t>
        </is>
      </c>
      <c r="G1947" s="24" t="inlineStr">
        <is>
          <t>Swindon</t>
        </is>
      </c>
      <c r="H1947" s="37" t="n"/>
      <c r="I1947" s="37" t="n"/>
      <c r="J1947" s="37" t="n"/>
      <c r="K1947" s="37" t="n"/>
      <c r="L1947" s="31" t="n">
        <v>0.3701402078772818</v>
      </c>
      <c r="M1947" s="31" t="n">
        <v>0.2881177717988438</v>
      </c>
      <c r="N1947" s="31" t="n">
        <v>0.3417420203238745</v>
      </c>
      <c r="O1947" s="33">
        <f>3*L1947+M1947</f>
        <v/>
      </c>
      <c r="P1947" s="33">
        <f>3*N1947+M1947</f>
        <v/>
      </c>
      <c r="Q1947" s="31">
        <f>IF(OR(J1947="",K1947=""),"",SUMPRODUCT(POISSON(Helper!$A$2:$A$122,J1947,FALSE)*POISSON(Helper!$B$2:$B$122,K1947,FALSE)*Helper!$C$2:$C$122))</f>
        <v/>
      </c>
      <c r="R1947" s="31">
        <f>IF(OR(J1947="",K1947=""),"",SUMPRODUCT(POISSON(Helper!$A$2:$A$122,J1947,FALSE)*POISSON(Helper!$B$2:$B$122,K1947,FALSE)*Helper!$D$2:$D$122))</f>
        <v/>
      </c>
      <c r="S1947" s="31">
        <f>IF(Q1947="","",1-Q1947-R1947)</f>
        <v/>
      </c>
      <c r="T1947" s="33">
        <f>IF(Q1947="","",3*Q1947+R1947)</f>
        <v/>
      </c>
      <c r="U1947" s="33">
        <f>IF(Q1947="","",3*S1947+R1947)</f>
        <v/>
      </c>
      <c r="V1947" s="24">
        <f>IF(OR(H1947="",I1947=""),"",IF(H1947&gt;I1947,3,IF(H1947=I1947,1,0)))</f>
        <v/>
      </c>
      <c r="W1947" s="24">
        <f>IF(OR(H1947="",I1947=""),"",IF(I1947&gt;H1947,3,IF(H1947=I1947,1,0)))</f>
        <v/>
      </c>
      <c r="X1947" s="24">
        <f>IF(OR(H1947="",I1947=""),0,1)</f>
        <v/>
      </c>
      <c r="Y1947" s="24" t="n"/>
    </row>
    <row r="1948">
      <c r="A1948" s="24" t="inlineStr">
        <is>
          <t>E3-Fleetwoo-York</t>
        </is>
      </c>
      <c r="B1948" s="24" t="inlineStr">
        <is>
          <t>E3</t>
        </is>
      </c>
      <c r="C1948" s="24" t="inlineStr">
        <is>
          <t>League Two</t>
        </is>
      </c>
      <c r="D1948" s="24" t="n">
        <v>39</v>
      </c>
      <c r="E1948" s="29" t="n">
        <v>46480.625</v>
      </c>
      <c r="F1948" s="24" t="inlineStr">
        <is>
          <t>Fleetwood</t>
        </is>
      </c>
      <c r="G1948" s="24" t="inlineStr">
        <is>
          <t>York</t>
        </is>
      </c>
      <c r="H1948" s="37" t="n"/>
      <c r="I1948" s="37" t="n"/>
      <c r="J1948" s="37" t="n"/>
      <c r="K1948" s="37" t="n"/>
      <c r="L1948" s="31" t="n">
        <v>0.3462619785623504</v>
      </c>
      <c r="M1948" s="31" t="n">
        <v>0.2882278220949005</v>
      </c>
      <c r="N1948" s="31" t="n">
        <v>0.3655101993427491</v>
      </c>
      <c r="O1948" s="33">
        <f>3*L1948+M1948</f>
        <v/>
      </c>
      <c r="P1948" s="33">
        <f>3*N1948+M1948</f>
        <v/>
      </c>
      <c r="Q1948" s="31">
        <f>IF(OR(J1948="",K1948=""),"",SUMPRODUCT(POISSON(Helper!$A$2:$A$122,J1948,FALSE)*POISSON(Helper!$B$2:$B$122,K1948,FALSE)*Helper!$C$2:$C$122))</f>
        <v/>
      </c>
      <c r="R1948" s="31">
        <f>IF(OR(J1948="",K1948=""),"",SUMPRODUCT(POISSON(Helper!$A$2:$A$122,J1948,FALSE)*POISSON(Helper!$B$2:$B$122,K1948,FALSE)*Helper!$D$2:$D$122))</f>
        <v/>
      </c>
      <c r="S1948" s="31">
        <f>IF(Q1948="","",1-Q1948-R1948)</f>
        <v/>
      </c>
      <c r="T1948" s="33">
        <f>IF(Q1948="","",3*Q1948+R1948)</f>
        <v/>
      </c>
      <c r="U1948" s="33">
        <f>IF(Q1948="","",3*S1948+R1948)</f>
        <v/>
      </c>
      <c r="V1948" s="24">
        <f>IF(OR(H1948="",I1948=""),"",IF(H1948&gt;I1948,3,IF(H1948=I1948,1,0)))</f>
        <v/>
      </c>
      <c r="W1948" s="24">
        <f>IF(OR(H1948="",I1948=""),"",IF(I1948&gt;H1948,3,IF(H1948=I1948,1,0)))</f>
        <v/>
      </c>
      <c r="X1948" s="24">
        <f>IF(OR(H1948="",I1948=""),0,1)</f>
        <v/>
      </c>
      <c r="Y1948" s="24" t="n"/>
    </row>
    <row r="1949">
      <c r="A1949" s="24" t="inlineStr">
        <is>
          <t>E3-Oldham-Grimsby</t>
        </is>
      </c>
      <c r="B1949" s="24" t="inlineStr">
        <is>
          <t>E3</t>
        </is>
      </c>
      <c r="C1949" s="24" t="inlineStr">
        <is>
          <t>League Two</t>
        </is>
      </c>
      <c r="D1949" s="24" t="n">
        <v>39</v>
      </c>
      <c r="E1949" s="29" t="n">
        <v>46480.625</v>
      </c>
      <c r="F1949" s="24" t="inlineStr">
        <is>
          <t>Oldham</t>
        </is>
      </c>
      <c r="G1949" s="24" t="inlineStr">
        <is>
          <t>Grimsby</t>
        </is>
      </c>
      <c r="H1949" s="37" t="n"/>
      <c r="I1949" s="37" t="n"/>
      <c r="J1949" s="37" t="n"/>
      <c r="K1949" s="37" t="n"/>
      <c r="L1949" s="31" t="n">
        <v>0.387715518259332</v>
      </c>
      <c r="M1949" s="31" t="n">
        <v>0.2873269191878602</v>
      </c>
      <c r="N1949" s="31" t="n">
        <v>0.3249575625528078</v>
      </c>
      <c r="O1949" s="33">
        <f>3*L1949+M1949</f>
        <v/>
      </c>
      <c r="P1949" s="33">
        <f>3*N1949+M1949</f>
        <v/>
      </c>
      <c r="Q1949" s="31">
        <f>IF(OR(J1949="",K1949=""),"",SUMPRODUCT(POISSON(Helper!$A$2:$A$122,J1949,FALSE)*POISSON(Helper!$B$2:$B$122,K1949,FALSE)*Helper!$C$2:$C$122))</f>
        <v/>
      </c>
      <c r="R1949" s="31">
        <f>IF(OR(J1949="",K1949=""),"",SUMPRODUCT(POISSON(Helper!$A$2:$A$122,J1949,FALSE)*POISSON(Helper!$B$2:$B$122,K1949,FALSE)*Helper!$D$2:$D$122))</f>
        <v/>
      </c>
      <c r="S1949" s="31">
        <f>IF(Q1949="","",1-Q1949-R1949)</f>
        <v/>
      </c>
      <c r="T1949" s="33">
        <f>IF(Q1949="","",3*Q1949+R1949)</f>
        <v/>
      </c>
      <c r="U1949" s="33">
        <f>IF(Q1949="","",3*S1949+R1949)</f>
        <v/>
      </c>
      <c r="V1949" s="24">
        <f>IF(OR(H1949="",I1949=""),"",IF(H1949&gt;I1949,3,IF(H1949=I1949,1,0)))</f>
        <v/>
      </c>
      <c r="W1949" s="24">
        <f>IF(OR(H1949="",I1949=""),"",IF(I1949&gt;H1949,3,IF(H1949=I1949,1,0)))</f>
        <v/>
      </c>
      <c r="X1949" s="24">
        <f>IF(OR(H1949="",I1949=""),0,1)</f>
        <v/>
      </c>
      <c r="Y1949" s="24" t="n"/>
    </row>
    <row r="1950">
      <c r="A1950" s="24" t="inlineStr">
        <is>
          <t>E3-Rotherha-Accringt</t>
        </is>
      </c>
      <c r="B1950" s="24" t="inlineStr">
        <is>
          <t>E3</t>
        </is>
      </c>
      <c r="C1950" s="24" t="inlineStr">
        <is>
          <t>League Two</t>
        </is>
      </c>
      <c r="D1950" s="24" t="n">
        <v>39</v>
      </c>
      <c r="E1950" s="29" t="n">
        <v>46480.625</v>
      </c>
      <c r="F1950" s="24" t="inlineStr">
        <is>
          <t>Rotherham</t>
        </is>
      </c>
      <c r="G1950" s="24" t="inlineStr">
        <is>
          <t>Accrington</t>
        </is>
      </c>
      <c r="H1950" s="37" t="n"/>
      <c r="I1950" s="37" t="n"/>
      <c r="J1950" s="37" t="n"/>
      <c r="K1950" s="37" t="n"/>
      <c r="L1950" s="31" t="n">
        <v>0.4885043666042224</v>
      </c>
      <c r="M1950" s="31" t="n">
        <v>0.2725283107658688</v>
      </c>
      <c r="N1950" s="31" t="n">
        <v>0.2389673226299089</v>
      </c>
      <c r="O1950" s="33">
        <f>3*L1950+M1950</f>
        <v/>
      </c>
      <c r="P1950" s="33">
        <f>3*N1950+M1950</f>
        <v/>
      </c>
      <c r="Q1950" s="31">
        <f>IF(OR(J1950="",K1950=""),"",SUMPRODUCT(POISSON(Helper!$A$2:$A$122,J1950,FALSE)*POISSON(Helper!$B$2:$B$122,K1950,FALSE)*Helper!$C$2:$C$122))</f>
        <v/>
      </c>
      <c r="R1950" s="31">
        <f>IF(OR(J1950="",K1950=""),"",SUMPRODUCT(POISSON(Helper!$A$2:$A$122,J1950,FALSE)*POISSON(Helper!$B$2:$B$122,K1950,FALSE)*Helper!$D$2:$D$122))</f>
        <v/>
      </c>
      <c r="S1950" s="31">
        <f>IF(Q1950="","",1-Q1950-R1950)</f>
        <v/>
      </c>
      <c r="T1950" s="33">
        <f>IF(Q1950="","",3*Q1950+R1950)</f>
        <v/>
      </c>
      <c r="U1950" s="33">
        <f>IF(Q1950="","",3*S1950+R1950)</f>
        <v/>
      </c>
      <c r="V1950" s="24">
        <f>IF(OR(H1950="",I1950=""),"",IF(H1950&gt;I1950,3,IF(H1950=I1950,1,0)))</f>
        <v/>
      </c>
      <c r="W1950" s="24">
        <f>IF(OR(H1950="",I1950=""),"",IF(I1950&gt;H1950,3,IF(H1950=I1950,1,0)))</f>
        <v/>
      </c>
      <c r="X1950" s="24">
        <f>IF(OR(H1950="",I1950=""),0,1)</f>
        <v/>
      </c>
      <c r="Y1950" s="24" t="n"/>
    </row>
    <row r="1951">
      <c r="A1951" s="24" t="inlineStr">
        <is>
          <t>E3-Salford-Rochdale</t>
        </is>
      </c>
      <c r="B1951" s="24" t="inlineStr">
        <is>
          <t>E3</t>
        </is>
      </c>
      <c r="C1951" s="24" t="inlineStr">
        <is>
          <t>League Two</t>
        </is>
      </c>
      <c r="D1951" s="24" t="n">
        <v>39</v>
      </c>
      <c r="E1951" s="29" t="n">
        <v>46480.625</v>
      </c>
      <c r="F1951" s="24" t="inlineStr">
        <is>
          <t>Salford</t>
        </is>
      </c>
      <c r="G1951" s="24" t="inlineStr">
        <is>
          <t>Rochdale</t>
        </is>
      </c>
      <c r="H1951" s="37" t="n"/>
      <c r="I1951" s="37" t="n"/>
      <c r="J1951" s="37" t="n"/>
      <c r="K1951" s="37" t="n"/>
      <c r="L1951" s="31" t="n">
        <v>0.5280119881848511</v>
      </c>
      <c r="M1951" s="31" t="n">
        <v>0.2625071615603363</v>
      </c>
      <c r="N1951" s="31" t="n">
        <v>0.2094808502548126</v>
      </c>
      <c r="O1951" s="33">
        <f>3*L1951+M1951</f>
        <v/>
      </c>
      <c r="P1951" s="33">
        <f>3*N1951+M1951</f>
        <v/>
      </c>
      <c r="Q1951" s="31">
        <f>IF(OR(J1951="",K1951=""),"",SUMPRODUCT(POISSON(Helper!$A$2:$A$122,J1951,FALSE)*POISSON(Helper!$B$2:$B$122,K1951,FALSE)*Helper!$C$2:$C$122))</f>
        <v/>
      </c>
      <c r="R1951" s="31">
        <f>IF(OR(J1951="",K1951=""),"",SUMPRODUCT(POISSON(Helper!$A$2:$A$122,J1951,FALSE)*POISSON(Helper!$B$2:$B$122,K1951,FALSE)*Helper!$D$2:$D$122))</f>
        <v/>
      </c>
      <c r="S1951" s="31">
        <f>IF(Q1951="","",1-Q1951-R1951)</f>
        <v/>
      </c>
      <c r="T1951" s="33">
        <f>IF(Q1951="","",3*Q1951+R1951)</f>
        <v/>
      </c>
      <c r="U1951" s="33">
        <f>IF(Q1951="","",3*S1951+R1951)</f>
        <v/>
      </c>
      <c r="V1951" s="24">
        <f>IF(OR(H1951="",I1951=""),"",IF(H1951&gt;I1951,3,IF(H1951=I1951,1,0)))</f>
        <v/>
      </c>
      <c r="W1951" s="24">
        <f>IF(OR(H1951="",I1951=""),"",IF(I1951&gt;H1951,3,IF(H1951=I1951,1,0)))</f>
        <v/>
      </c>
      <c r="X1951" s="24">
        <f>IF(OR(H1951="",I1951=""),0,1)</f>
        <v/>
      </c>
      <c r="Y1951" s="24" t="n"/>
    </row>
    <row r="1952">
      <c r="A1952" s="24" t="inlineStr">
        <is>
          <t>E3-Shrewsbu-Newport</t>
        </is>
      </c>
      <c r="B1952" s="24" t="inlineStr">
        <is>
          <t>E3</t>
        </is>
      </c>
      <c r="C1952" s="24" t="inlineStr">
        <is>
          <t>League Two</t>
        </is>
      </c>
      <c r="D1952" s="24" t="n">
        <v>39</v>
      </c>
      <c r="E1952" s="29" t="n">
        <v>46480.625</v>
      </c>
      <c r="F1952" s="24" t="inlineStr">
        <is>
          <t>Shrewsbury</t>
        </is>
      </c>
      <c r="G1952" s="24" t="inlineStr">
        <is>
          <t>Newport</t>
        </is>
      </c>
      <c r="H1952" s="37" t="n"/>
      <c r="I1952" s="37" t="n"/>
      <c r="J1952" s="37" t="n"/>
      <c r="K1952" s="37" t="n"/>
      <c r="L1952" s="31" t="n">
        <v>0.4616440318805839</v>
      </c>
      <c r="M1952" s="31" t="n">
        <v>0.2780568487679136</v>
      </c>
      <c r="N1952" s="31" t="n">
        <v>0.2602991193515025</v>
      </c>
      <c r="O1952" s="33">
        <f>3*L1952+M1952</f>
        <v/>
      </c>
      <c r="P1952" s="33">
        <f>3*N1952+M1952</f>
        <v/>
      </c>
      <c r="Q1952" s="31">
        <f>IF(OR(J1952="",K1952=""),"",SUMPRODUCT(POISSON(Helper!$A$2:$A$122,J1952,FALSE)*POISSON(Helper!$B$2:$B$122,K1952,FALSE)*Helper!$C$2:$C$122))</f>
        <v/>
      </c>
      <c r="R1952" s="31">
        <f>IF(OR(J1952="",K1952=""),"",SUMPRODUCT(POISSON(Helper!$A$2:$A$122,J1952,FALSE)*POISSON(Helper!$B$2:$B$122,K1952,FALSE)*Helper!$D$2:$D$122))</f>
        <v/>
      </c>
      <c r="S1952" s="31">
        <f>IF(Q1952="","",1-Q1952-R1952)</f>
        <v/>
      </c>
      <c r="T1952" s="33">
        <f>IF(Q1952="","",3*Q1952+R1952)</f>
        <v/>
      </c>
      <c r="U1952" s="33">
        <f>IF(Q1952="","",3*S1952+R1952)</f>
        <v/>
      </c>
      <c r="V1952" s="24">
        <f>IF(OR(H1952="",I1952=""),"",IF(H1952&gt;I1952,3,IF(H1952=I1952,1,0)))</f>
        <v/>
      </c>
      <c r="W1952" s="24">
        <f>IF(OR(H1952="",I1952=""),"",IF(I1952&gt;H1952,3,IF(H1952=I1952,1,0)))</f>
        <v/>
      </c>
      <c r="X1952" s="24">
        <f>IF(OR(H1952="",I1952=""),0,1)</f>
        <v/>
      </c>
      <c r="Y1952" s="24" t="n"/>
    </row>
    <row r="1953">
      <c r="A1953" s="24" t="inlineStr">
        <is>
          <t>E3-Tranmere-Crewe</t>
        </is>
      </c>
      <c r="B1953" s="24" t="inlineStr">
        <is>
          <t>E3</t>
        </is>
      </c>
      <c r="C1953" s="24" t="inlineStr">
        <is>
          <t>League Two</t>
        </is>
      </c>
      <c r="D1953" s="24" t="n">
        <v>39</v>
      </c>
      <c r="E1953" s="29" t="n">
        <v>46480.625</v>
      </c>
      <c r="F1953" s="24" t="inlineStr">
        <is>
          <t>Tranmere</t>
        </is>
      </c>
      <c r="G1953" s="24" t="inlineStr">
        <is>
          <t>Crewe</t>
        </is>
      </c>
      <c r="H1953" s="37" t="n"/>
      <c r="I1953" s="37" t="n"/>
      <c r="J1953" s="37" t="n"/>
      <c r="K1953" s="37" t="n"/>
      <c r="L1953" s="31" t="n">
        <v>0.378644091766225</v>
      </c>
      <c r="M1953" s="31" t="n">
        <v>0.2878079490950089</v>
      </c>
      <c r="N1953" s="31" t="n">
        <v>0.3335479591387661</v>
      </c>
      <c r="O1953" s="33">
        <f>3*L1953+M1953</f>
        <v/>
      </c>
      <c r="P1953" s="33">
        <f>3*N1953+M1953</f>
        <v/>
      </c>
      <c r="Q1953" s="31">
        <f>IF(OR(J1953="",K1953=""),"",SUMPRODUCT(POISSON(Helper!$A$2:$A$122,J1953,FALSE)*POISSON(Helper!$B$2:$B$122,K1953,FALSE)*Helper!$C$2:$C$122))</f>
        <v/>
      </c>
      <c r="R1953" s="31">
        <f>IF(OR(J1953="",K1953=""),"",SUMPRODUCT(POISSON(Helper!$A$2:$A$122,J1953,FALSE)*POISSON(Helper!$B$2:$B$122,K1953,FALSE)*Helper!$D$2:$D$122))</f>
        <v/>
      </c>
      <c r="S1953" s="31">
        <f>IF(Q1953="","",1-Q1953-R1953)</f>
        <v/>
      </c>
      <c r="T1953" s="33">
        <f>IF(Q1953="","",3*Q1953+R1953)</f>
        <v/>
      </c>
      <c r="U1953" s="33">
        <f>IF(Q1953="","",3*S1953+R1953)</f>
        <v/>
      </c>
      <c r="V1953" s="24">
        <f>IF(OR(H1953="",I1953=""),"",IF(H1953&gt;I1953,3,IF(H1953=I1953,1,0)))</f>
        <v/>
      </c>
      <c r="W1953" s="24">
        <f>IF(OR(H1953="",I1953=""),"",IF(I1953&gt;H1953,3,IF(H1953=I1953,1,0)))</f>
        <v/>
      </c>
      <c r="X1953" s="24">
        <f>IF(OR(H1953="",I1953=""),0,1)</f>
        <v/>
      </c>
      <c r="Y1953" s="24" t="n"/>
    </row>
    <row r="1954">
      <c r="A1954" s="24" t="inlineStr">
        <is>
          <t>E3-Accringt-BristolR</t>
        </is>
      </c>
      <c r="B1954" s="24" t="inlineStr">
        <is>
          <t>E3</t>
        </is>
      </c>
      <c r="C1954" s="24" t="inlineStr">
        <is>
          <t>League Two</t>
        </is>
      </c>
      <c r="D1954" s="24" t="n">
        <v>40</v>
      </c>
      <c r="E1954" s="29" t="n">
        <v>46487.625</v>
      </c>
      <c r="F1954" s="24" t="inlineStr">
        <is>
          <t>Accrington</t>
        </is>
      </c>
      <c r="G1954" s="24" t="inlineStr">
        <is>
          <t>Bristol Rovers</t>
        </is>
      </c>
      <c r="H1954" s="37" t="n"/>
      <c r="I1954" s="37" t="n"/>
      <c r="J1954" s="37" t="n"/>
      <c r="K1954" s="37" t="n"/>
      <c r="L1954" s="31" t="n">
        <v>0.2923317532454427</v>
      </c>
      <c r="M1954" s="31" t="n">
        <v>0.2839590290237967</v>
      </c>
      <c r="N1954" s="31" t="n">
        <v>0.4237092177307605</v>
      </c>
      <c r="O1954" s="33">
        <f>3*L1954+M1954</f>
        <v/>
      </c>
      <c r="P1954" s="33">
        <f>3*N1954+M1954</f>
        <v/>
      </c>
      <c r="Q1954" s="31">
        <f>IF(OR(J1954="",K1954=""),"",SUMPRODUCT(POISSON(Helper!$A$2:$A$122,J1954,FALSE)*POISSON(Helper!$B$2:$B$122,K1954,FALSE)*Helper!$C$2:$C$122))</f>
        <v/>
      </c>
      <c r="R1954" s="31">
        <f>IF(OR(J1954="",K1954=""),"",SUMPRODUCT(POISSON(Helper!$A$2:$A$122,J1954,FALSE)*POISSON(Helper!$B$2:$B$122,K1954,FALSE)*Helper!$D$2:$D$122))</f>
        <v/>
      </c>
      <c r="S1954" s="31">
        <f>IF(Q1954="","",1-Q1954-R1954)</f>
        <v/>
      </c>
      <c r="T1954" s="33">
        <f>IF(Q1954="","",3*Q1954+R1954)</f>
        <v/>
      </c>
      <c r="U1954" s="33">
        <f>IF(Q1954="","",3*S1954+R1954)</f>
        <v/>
      </c>
      <c r="V1954" s="24">
        <f>IF(OR(H1954="",I1954=""),"",IF(H1954&gt;I1954,3,IF(H1954=I1954,1,0)))</f>
        <v/>
      </c>
      <c r="W1954" s="24">
        <f>IF(OR(H1954="",I1954=""),"",IF(I1954&gt;H1954,3,IF(H1954=I1954,1,0)))</f>
        <v/>
      </c>
      <c r="X1954" s="24">
        <f>IF(OR(H1954="",I1954=""),0,1)</f>
        <v/>
      </c>
      <c r="Y1954" s="24" t="n"/>
    </row>
    <row r="1955">
      <c r="A1955" s="24" t="inlineStr">
        <is>
          <t>E3-Colchest-Salford</t>
        </is>
      </c>
      <c r="B1955" s="24" t="inlineStr">
        <is>
          <t>E3</t>
        </is>
      </c>
      <c r="C1955" s="24" t="inlineStr">
        <is>
          <t>League Two</t>
        </is>
      </c>
      <c r="D1955" s="24" t="n">
        <v>40</v>
      </c>
      <c r="E1955" s="29" t="n">
        <v>46487.625</v>
      </c>
      <c r="F1955" s="24" t="inlineStr">
        <is>
          <t>Colchester</t>
        </is>
      </c>
      <c r="G1955" s="24" t="inlineStr">
        <is>
          <t>Salford</t>
        </is>
      </c>
      <c r="H1955" s="37" t="n"/>
      <c r="I1955" s="37" t="n"/>
      <c r="J1955" s="37" t="n"/>
      <c r="K1955" s="37" t="n"/>
      <c r="L1955" s="31" t="n">
        <v>0.314401269929325</v>
      </c>
      <c r="M1955" s="31" t="n">
        <v>0.2865100962104832</v>
      </c>
      <c r="N1955" s="31" t="n">
        <v>0.3990886338601918</v>
      </c>
      <c r="O1955" s="33">
        <f>3*L1955+M1955</f>
        <v/>
      </c>
      <c r="P1955" s="33">
        <f>3*N1955+M1955</f>
        <v/>
      </c>
      <c r="Q1955" s="31">
        <f>IF(OR(J1955="",K1955=""),"",SUMPRODUCT(POISSON(Helper!$A$2:$A$122,J1955,FALSE)*POISSON(Helper!$B$2:$B$122,K1955,FALSE)*Helper!$C$2:$C$122))</f>
        <v/>
      </c>
      <c r="R1955" s="31">
        <f>IF(OR(J1955="",K1955=""),"",SUMPRODUCT(POISSON(Helper!$A$2:$A$122,J1955,FALSE)*POISSON(Helper!$B$2:$B$122,K1955,FALSE)*Helper!$D$2:$D$122))</f>
        <v/>
      </c>
      <c r="S1955" s="31">
        <f>IF(Q1955="","",1-Q1955-R1955)</f>
        <v/>
      </c>
      <c r="T1955" s="33">
        <f>IF(Q1955="","",3*Q1955+R1955)</f>
        <v/>
      </c>
      <c r="U1955" s="33">
        <f>IF(Q1955="","",3*S1955+R1955)</f>
        <v/>
      </c>
      <c r="V1955" s="24">
        <f>IF(OR(H1955="",I1955=""),"",IF(H1955&gt;I1955,3,IF(H1955=I1955,1,0)))</f>
        <v/>
      </c>
      <c r="W1955" s="24">
        <f>IF(OR(H1955="",I1955=""),"",IF(I1955&gt;H1955,3,IF(H1955=I1955,1,0)))</f>
        <v/>
      </c>
      <c r="X1955" s="24">
        <f>IF(OR(H1955="",I1955=""),0,1)</f>
        <v/>
      </c>
      <c r="Y1955" s="24" t="n"/>
    </row>
    <row r="1956">
      <c r="A1956" s="24" t="inlineStr">
        <is>
          <t>E3-Crewe-Cheltenh</t>
        </is>
      </c>
      <c r="B1956" s="24" t="inlineStr">
        <is>
          <t>E3</t>
        </is>
      </c>
      <c r="C1956" s="24" t="inlineStr">
        <is>
          <t>League Two</t>
        </is>
      </c>
      <c r="D1956" s="24" t="n">
        <v>40</v>
      </c>
      <c r="E1956" s="29" t="n">
        <v>46487.625</v>
      </c>
      <c r="F1956" s="24" t="inlineStr">
        <is>
          <t>Crewe</t>
        </is>
      </c>
      <c r="G1956" s="24" t="inlineStr">
        <is>
          <t>Cheltenham</t>
        </is>
      </c>
      <c r="H1956" s="37" t="n"/>
      <c r="I1956" s="37" t="n"/>
      <c r="J1956" s="37" t="n"/>
      <c r="K1956" s="37" t="n"/>
      <c r="L1956" s="31" t="n">
        <v>0.4639938529948657</v>
      </c>
      <c r="M1956" s="31" t="n">
        <v>0.2776165328927445</v>
      </c>
      <c r="N1956" s="31" t="n">
        <v>0.2583896141123898</v>
      </c>
      <c r="O1956" s="33">
        <f>3*L1956+M1956</f>
        <v/>
      </c>
      <c r="P1956" s="33">
        <f>3*N1956+M1956</f>
        <v/>
      </c>
      <c r="Q1956" s="31">
        <f>IF(OR(J1956="",K1956=""),"",SUMPRODUCT(POISSON(Helper!$A$2:$A$122,J1956,FALSE)*POISSON(Helper!$B$2:$B$122,K1956,FALSE)*Helper!$C$2:$C$122))</f>
        <v/>
      </c>
      <c r="R1956" s="31">
        <f>IF(OR(J1956="",K1956=""),"",SUMPRODUCT(POISSON(Helper!$A$2:$A$122,J1956,FALSE)*POISSON(Helper!$B$2:$B$122,K1956,FALSE)*Helper!$D$2:$D$122))</f>
        <v/>
      </c>
      <c r="S1956" s="31">
        <f>IF(Q1956="","",1-Q1956-R1956)</f>
        <v/>
      </c>
      <c r="T1956" s="33">
        <f>IF(Q1956="","",3*Q1956+R1956)</f>
        <v/>
      </c>
      <c r="U1956" s="33">
        <f>IF(Q1956="","",3*S1956+R1956)</f>
        <v/>
      </c>
      <c r="V1956" s="24">
        <f>IF(OR(H1956="",I1956=""),"",IF(H1956&gt;I1956,3,IF(H1956=I1956,1,0)))</f>
        <v/>
      </c>
      <c r="W1956" s="24">
        <f>IF(OR(H1956="",I1956=""),"",IF(I1956&gt;H1956,3,IF(H1956=I1956,1,0)))</f>
        <v/>
      </c>
      <c r="X1956" s="24">
        <f>IF(OR(H1956="",I1956=""),0,1)</f>
        <v/>
      </c>
      <c r="Y1956" s="24" t="n"/>
    </row>
    <row r="1957">
      <c r="A1957" s="24" t="inlineStr">
        <is>
          <t>E3-Gillingh-Oldham</t>
        </is>
      </c>
      <c r="B1957" s="24" t="inlineStr">
        <is>
          <t>E3</t>
        </is>
      </c>
      <c r="C1957" s="24" t="inlineStr">
        <is>
          <t>League Two</t>
        </is>
      </c>
      <c r="D1957" s="24" t="n">
        <v>40</v>
      </c>
      <c r="E1957" s="29" t="n">
        <v>46487.625</v>
      </c>
      <c r="F1957" s="24" t="inlineStr">
        <is>
          <t>Gillingham</t>
        </is>
      </c>
      <c r="G1957" s="24" t="inlineStr">
        <is>
          <t>Oldham</t>
        </is>
      </c>
      <c r="H1957" s="37" t="n"/>
      <c r="I1957" s="37" t="n"/>
      <c r="J1957" s="37" t="n"/>
      <c r="K1957" s="37" t="n"/>
      <c r="L1957" s="31" t="n">
        <v>0.394443358599347</v>
      </c>
      <c r="M1957" s="31" t="n">
        <v>0.2868720412088997</v>
      </c>
      <c r="N1957" s="31" t="n">
        <v>0.3186846001917533</v>
      </c>
      <c r="O1957" s="33">
        <f>3*L1957+M1957</f>
        <v/>
      </c>
      <c r="P1957" s="33">
        <f>3*N1957+M1957</f>
        <v/>
      </c>
      <c r="Q1957" s="31">
        <f>IF(OR(J1957="",K1957=""),"",SUMPRODUCT(POISSON(Helper!$A$2:$A$122,J1957,FALSE)*POISSON(Helper!$B$2:$B$122,K1957,FALSE)*Helper!$C$2:$C$122))</f>
        <v/>
      </c>
      <c r="R1957" s="31">
        <f>IF(OR(J1957="",K1957=""),"",SUMPRODUCT(POISSON(Helper!$A$2:$A$122,J1957,FALSE)*POISSON(Helper!$B$2:$B$122,K1957,FALSE)*Helper!$D$2:$D$122))</f>
        <v/>
      </c>
      <c r="S1957" s="31">
        <f>IF(Q1957="","",1-Q1957-R1957)</f>
        <v/>
      </c>
      <c r="T1957" s="33">
        <f>IF(Q1957="","",3*Q1957+R1957)</f>
        <v/>
      </c>
      <c r="U1957" s="33">
        <f>IF(Q1957="","",3*S1957+R1957)</f>
        <v/>
      </c>
      <c r="V1957" s="24">
        <f>IF(OR(H1957="",I1957=""),"",IF(H1957&gt;I1957,3,IF(H1957=I1957,1,0)))</f>
        <v/>
      </c>
      <c r="W1957" s="24">
        <f>IF(OR(H1957="",I1957=""),"",IF(I1957&gt;H1957,3,IF(H1957=I1957,1,0)))</f>
        <v/>
      </c>
      <c r="X1957" s="24">
        <f>IF(OR(H1957="",I1957=""),0,1)</f>
        <v/>
      </c>
      <c r="Y1957" s="24" t="n"/>
    </row>
    <row r="1958">
      <c r="A1958" s="24" t="inlineStr">
        <is>
          <t>E3-Grimsby-Chesterf</t>
        </is>
      </c>
      <c r="B1958" s="24" t="inlineStr">
        <is>
          <t>E3</t>
        </is>
      </c>
      <c r="C1958" s="24" t="inlineStr">
        <is>
          <t>League Two</t>
        </is>
      </c>
      <c r="D1958" s="24" t="n">
        <v>40</v>
      </c>
      <c r="E1958" s="29" t="n">
        <v>46487.625</v>
      </c>
      <c r="F1958" s="24" t="inlineStr">
        <is>
          <t>Grimsby</t>
        </is>
      </c>
      <c r="G1958" s="24" t="inlineStr">
        <is>
          <t>Chesterfield</t>
        </is>
      </c>
      <c r="H1958" s="37" t="n"/>
      <c r="I1958" s="37" t="n"/>
      <c r="J1958" s="37" t="n"/>
      <c r="K1958" s="37" t="n"/>
      <c r="L1958" s="31" t="n">
        <v>0.4110856067167598</v>
      </c>
      <c r="M1958" s="31" t="n">
        <v>0.2853981132116855</v>
      </c>
      <c r="N1958" s="31" t="n">
        <v>0.3035162800715547</v>
      </c>
      <c r="O1958" s="33">
        <f>3*L1958+M1958</f>
        <v/>
      </c>
      <c r="P1958" s="33">
        <f>3*N1958+M1958</f>
        <v/>
      </c>
      <c r="Q1958" s="31">
        <f>IF(OR(J1958="",K1958=""),"",SUMPRODUCT(POISSON(Helper!$A$2:$A$122,J1958,FALSE)*POISSON(Helper!$B$2:$B$122,K1958,FALSE)*Helper!$C$2:$C$122))</f>
        <v/>
      </c>
      <c r="R1958" s="31">
        <f>IF(OR(J1958="",K1958=""),"",SUMPRODUCT(POISSON(Helper!$A$2:$A$122,J1958,FALSE)*POISSON(Helper!$B$2:$B$122,K1958,FALSE)*Helper!$D$2:$D$122))</f>
        <v/>
      </c>
      <c r="S1958" s="31">
        <f>IF(Q1958="","",1-Q1958-R1958)</f>
        <v/>
      </c>
      <c r="T1958" s="33">
        <f>IF(Q1958="","",3*Q1958+R1958)</f>
        <v/>
      </c>
      <c r="U1958" s="33">
        <f>IF(Q1958="","",3*S1958+R1958)</f>
        <v/>
      </c>
      <c r="V1958" s="24">
        <f>IF(OR(H1958="",I1958=""),"",IF(H1958&gt;I1958,3,IF(H1958=I1958,1,0)))</f>
        <v/>
      </c>
      <c r="W1958" s="24">
        <f>IF(OR(H1958="",I1958=""),"",IF(I1958&gt;H1958,3,IF(H1958=I1958,1,0)))</f>
        <v/>
      </c>
      <c r="X1958" s="24">
        <f>IF(OR(H1958="",I1958=""),0,1)</f>
        <v/>
      </c>
      <c r="Y1958" s="24" t="n"/>
    </row>
    <row r="1959">
      <c r="A1959" s="24" t="inlineStr">
        <is>
          <t>E3-Newport-Crawley</t>
        </is>
      </c>
      <c r="B1959" s="24" t="inlineStr">
        <is>
          <t>E3</t>
        </is>
      </c>
      <c r="C1959" s="24" t="inlineStr">
        <is>
          <t>League Two</t>
        </is>
      </c>
      <c r="D1959" s="24" t="n">
        <v>40</v>
      </c>
      <c r="E1959" s="29" t="n">
        <v>46487.625</v>
      </c>
      <c r="F1959" s="24" t="inlineStr">
        <is>
          <t>Newport</t>
        </is>
      </c>
      <c r="G1959" s="24" t="inlineStr">
        <is>
          <t>Crawley</t>
        </is>
      </c>
      <c r="H1959" s="37" t="n"/>
      <c r="I1959" s="37" t="n"/>
      <c r="J1959" s="37" t="n"/>
      <c r="K1959" s="37" t="n"/>
      <c r="L1959" s="31" t="n">
        <v>0.3629717762455889</v>
      </c>
      <c r="M1959" s="31" t="n">
        <v>0.2882703443380708</v>
      </c>
      <c r="N1959" s="31" t="n">
        <v>0.3487578794163403</v>
      </c>
      <c r="O1959" s="33">
        <f>3*L1959+M1959</f>
        <v/>
      </c>
      <c r="P1959" s="33">
        <f>3*N1959+M1959</f>
        <v/>
      </c>
      <c r="Q1959" s="31">
        <f>IF(OR(J1959="",K1959=""),"",SUMPRODUCT(POISSON(Helper!$A$2:$A$122,J1959,FALSE)*POISSON(Helper!$B$2:$B$122,K1959,FALSE)*Helper!$C$2:$C$122))</f>
        <v/>
      </c>
      <c r="R1959" s="31">
        <f>IF(OR(J1959="",K1959=""),"",SUMPRODUCT(POISSON(Helper!$A$2:$A$122,J1959,FALSE)*POISSON(Helper!$B$2:$B$122,K1959,FALSE)*Helper!$D$2:$D$122))</f>
        <v/>
      </c>
      <c r="S1959" s="31">
        <f>IF(Q1959="","",1-Q1959-R1959)</f>
        <v/>
      </c>
      <c r="T1959" s="33">
        <f>IF(Q1959="","",3*Q1959+R1959)</f>
        <v/>
      </c>
      <c r="U1959" s="33">
        <f>IF(Q1959="","",3*S1959+R1959)</f>
        <v/>
      </c>
      <c r="V1959" s="24">
        <f>IF(OR(H1959="",I1959=""),"",IF(H1959&gt;I1959,3,IF(H1959=I1959,1,0)))</f>
        <v/>
      </c>
      <c r="W1959" s="24">
        <f>IF(OR(H1959="",I1959=""),"",IF(I1959&gt;H1959,3,IF(H1959=I1959,1,0)))</f>
        <v/>
      </c>
      <c r="X1959" s="24">
        <f>IF(OR(H1959="",I1959=""),0,1)</f>
        <v/>
      </c>
      <c r="Y1959" s="24" t="n"/>
    </row>
    <row r="1960">
      <c r="A1960" s="24" t="inlineStr">
        <is>
          <t>E3-Northamp-Barnet</t>
        </is>
      </c>
      <c r="B1960" s="24" t="inlineStr">
        <is>
          <t>E3</t>
        </is>
      </c>
      <c r="C1960" s="24" t="inlineStr">
        <is>
          <t>League Two</t>
        </is>
      </c>
      <c r="D1960" s="24" t="n">
        <v>40</v>
      </c>
      <c r="E1960" s="29" t="n">
        <v>46487.625</v>
      </c>
      <c r="F1960" s="24" t="inlineStr">
        <is>
          <t>Northampton</t>
        </is>
      </c>
      <c r="G1960" s="24" t="inlineStr">
        <is>
          <t>Barnet</t>
        </is>
      </c>
      <c r="H1960" s="37" t="n"/>
      <c r="I1960" s="37" t="n"/>
      <c r="J1960" s="37" t="n"/>
      <c r="K1960" s="37" t="n"/>
      <c r="L1960" s="31" t="n">
        <v>0.3596257481683994</v>
      </c>
      <c r="M1960" s="31" t="n">
        <v>0.288306920255282</v>
      </c>
      <c r="N1960" s="31" t="n">
        <v>0.3520673315763186</v>
      </c>
      <c r="O1960" s="33">
        <f>3*L1960+M1960</f>
        <v/>
      </c>
      <c r="P1960" s="33">
        <f>3*N1960+M1960</f>
        <v/>
      </c>
      <c r="Q1960" s="31">
        <f>IF(OR(J1960="",K1960=""),"",SUMPRODUCT(POISSON(Helper!$A$2:$A$122,J1960,FALSE)*POISSON(Helper!$B$2:$B$122,K1960,FALSE)*Helper!$C$2:$C$122))</f>
        <v/>
      </c>
      <c r="R1960" s="31">
        <f>IF(OR(J1960="",K1960=""),"",SUMPRODUCT(POISSON(Helper!$A$2:$A$122,J1960,FALSE)*POISSON(Helper!$B$2:$B$122,K1960,FALSE)*Helper!$D$2:$D$122))</f>
        <v/>
      </c>
      <c r="S1960" s="31">
        <f>IF(Q1960="","",1-Q1960-R1960)</f>
        <v/>
      </c>
      <c r="T1960" s="33">
        <f>IF(Q1960="","",3*Q1960+R1960)</f>
        <v/>
      </c>
      <c r="U1960" s="33">
        <f>IF(Q1960="","",3*S1960+R1960)</f>
        <v/>
      </c>
      <c r="V1960" s="24">
        <f>IF(OR(H1960="",I1960=""),"",IF(H1960&gt;I1960,3,IF(H1960=I1960,1,0)))</f>
        <v/>
      </c>
      <c r="W1960" s="24">
        <f>IF(OR(H1960="",I1960=""),"",IF(I1960&gt;H1960,3,IF(H1960=I1960,1,0)))</f>
        <v/>
      </c>
      <c r="X1960" s="24">
        <f>IF(OR(H1960="",I1960=""),0,1)</f>
        <v/>
      </c>
      <c r="Y1960" s="24" t="n"/>
    </row>
    <row r="1961">
      <c r="A1961" s="24" t="inlineStr">
        <is>
          <t>E3-PortVale-Shrewsbu</t>
        </is>
      </c>
      <c r="B1961" s="24" t="inlineStr">
        <is>
          <t>E3</t>
        </is>
      </c>
      <c r="C1961" s="24" t="inlineStr">
        <is>
          <t>League Two</t>
        </is>
      </c>
      <c r="D1961" s="24" t="n">
        <v>40</v>
      </c>
      <c r="E1961" s="29" t="n">
        <v>46487.625</v>
      </c>
      <c r="F1961" s="24" t="inlineStr">
        <is>
          <t>Port Vale</t>
        </is>
      </c>
      <c r="G1961" s="24" t="inlineStr">
        <is>
          <t>Shrewsbury</t>
        </is>
      </c>
      <c r="H1961" s="37" t="n"/>
      <c r="I1961" s="37" t="n"/>
      <c r="J1961" s="37" t="n"/>
      <c r="K1961" s="37" t="n"/>
      <c r="L1961" s="31" t="n">
        <v>0.488924144095532</v>
      </c>
      <c r="M1961" s="31" t="n">
        <v>0.2724334422742469</v>
      </c>
      <c r="N1961" s="31" t="n">
        <v>0.2386424136302212</v>
      </c>
      <c r="O1961" s="33">
        <f>3*L1961+M1961</f>
        <v/>
      </c>
      <c r="P1961" s="33">
        <f>3*N1961+M1961</f>
        <v/>
      </c>
      <c r="Q1961" s="31">
        <f>IF(OR(J1961="",K1961=""),"",SUMPRODUCT(POISSON(Helper!$A$2:$A$122,J1961,FALSE)*POISSON(Helper!$B$2:$B$122,K1961,FALSE)*Helper!$C$2:$C$122))</f>
        <v/>
      </c>
      <c r="R1961" s="31">
        <f>IF(OR(J1961="",K1961=""),"",SUMPRODUCT(POISSON(Helper!$A$2:$A$122,J1961,FALSE)*POISSON(Helper!$B$2:$B$122,K1961,FALSE)*Helper!$D$2:$D$122))</f>
        <v/>
      </c>
      <c r="S1961" s="31">
        <f>IF(Q1961="","",1-Q1961-R1961)</f>
        <v/>
      </c>
      <c r="T1961" s="33">
        <f>IF(Q1961="","",3*Q1961+R1961)</f>
        <v/>
      </c>
      <c r="U1961" s="33">
        <f>IF(Q1961="","",3*S1961+R1961)</f>
        <v/>
      </c>
      <c r="V1961" s="24">
        <f>IF(OR(H1961="",I1961=""),"",IF(H1961&gt;I1961,3,IF(H1961=I1961,1,0)))</f>
        <v/>
      </c>
      <c r="W1961" s="24">
        <f>IF(OR(H1961="",I1961=""),"",IF(I1961&gt;H1961,3,IF(H1961=I1961,1,0)))</f>
        <v/>
      </c>
      <c r="X1961" s="24">
        <f>IF(OR(H1961="",I1961=""),0,1)</f>
        <v/>
      </c>
      <c r="Y1961" s="24" t="n"/>
    </row>
    <row r="1962">
      <c r="A1962" s="24" t="inlineStr">
        <is>
          <t>E3-Rochdale-Exeter</t>
        </is>
      </c>
      <c r="B1962" s="24" t="inlineStr">
        <is>
          <t>E3</t>
        </is>
      </c>
      <c r="C1962" s="24" t="inlineStr">
        <is>
          <t>League Two</t>
        </is>
      </c>
      <c r="D1962" s="24" t="n">
        <v>40</v>
      </c>
      <c r="E1962" s="29" t="n">
        <v>46487.625</v>
      </c>
      <c r="F1962" s="24" t="inlineStr">
        <is>
          <t>Rochdale</t>
        </is>
      </c>
      <c r="G1962" s="24" t="inlineStr">
        <is>
          <t>Exeter</t>
        </is>
      </c>
      <c r="H1962" s="37" t="n"/>
      <c r="I1962" s="37" t="n"/>
      <c r="J1962" s="37" t="n"/>
      <c r="K1962" s="37" t="n"/>
      <c r="L1962" s="31" t="n">
        <v>0.4218107805229452</v>
      </c>
      <c r="M1962" s="31" t="n">
        <v>0.2841927382805699</v>
      </c>
      <c r="N1962" s="31" t="n">
        <v>0.2939964811964849</v>
      </c>
      <c r="O1962" s="33">
        <f>3*L1962+M1962</f>
        <v/>
      </c>
      <c r="P1962" s="33">
        <f>3*N1962+M1962</f>
        <v/>
      </c>
      <c r="Q1962" s="31">
        <f>IF(OR(J1962="",K1962=""),"",SUMPRODUCT(POISSON(Helper!$A$2:$A$122,J1962,FALSE)*POISSON(Helper!$B$2:$B$122,K1962,FALSE)*Helper!$C$2:$C$122))</f>
        <v/>
      </c>
      <c r="R1962" s="31">
        <f>IF(OR(J1962="",K1962=""),"",SUMPRODUCT(POISSON(Helper!$A$2:$A$122,J1962,FALSE)*POISSON(Helper!$B$2:$B$122,K1962,FALSE)*Helper!$D$2:$D$122))</f>
        <v/>
      </c>
      <c r="S1962" s="31">
        <f>IF(Q1962="","",1-Q1962-R1962)</f>
        <v/>
      </c>
      <c r="T1962" s="33">
        <f>IF(Q1962="","",3*Q1962+R1962)</f>
        <v/>
      </c>
      <c r="U1962" s="33">
        <f>IF(Q1962="","",3*S1962+R1962)</f>
        <v/>
      </c>
      <c r="V1962" s="24">
        <f>IF(OR(H1962="",I1962=""),"",IF(H1962&gt;I1962,3,IF(H1962=I1962,1,0)))</f>
        <v/>
      </c>
      <c r="W1962" s="24">
        <f>IF(OR(H1962="",I1962=""),"",IF(I1962&gt;H1962,3,IF(H1962=I1962,1,0)))</f>
        <v/>
      </c>
      <c r="X1962" s="24">
        <f>IF(OR(H1962="",I1962=""),0,1)</f>
        <v/>
      </c>
      <c r="Y1962" s="24" t="n"/>
    </row>
    <row r="1963">
      <c r="A1963" s="24" t="inlineStr">
        <is>
          <t>E3-Swindon-Fleetwoo</t>
        </is>
      </c>
      <c r="B1963" s="24" t="inlineStr">
        <is>
          <t>E3</t>
        </is>
      </c>
      <c r="C1963" s="24" t="inlineStr">
        <is>
          <t>League Two</t>
        </is>
      </c>
      <c r="D1963" s="24" t="n">
        <v>40</v>
      </c>
      <c r="E1963" s="29" t="n">
        <v>46487.625</v>
      </c>
      <c r="F1963" s="24" t="inlineStr">
        <is>
          <t>Swindon</t>
        </is>
      </c>
      <c r="G1963" s="24" t="inlineStr">
        <is>
          <t>Fleetwood</t>
        </is>
      </c>
      <c r="H1963" s="37" t="n"/>
      <c r="I1963" s="37" t="n"/>
      <c r="J1963" s="37" t="n"/>
      <c r="K1963" s="37" t="n"/>
      <c r="L1963" s="31" t="n">
        <v>0.4513956735273748</v>
      </c>
      <c r="M1963" s="31" t="n">
        <v>0.2798774424427862</v>
      </c>
      <c r="N1963" s="31" t="n">
        <v>0.2687268840298391</v>
      </c>
      <c r="O1963" s="33">
        <f>3*L1963+M1963</f>
        <v/>
      </c>
      <c r="P1963" s="33">
        <f>3*N1963+M1963</f>
        <v/>
      </c>
      <c r="Q1963" s="31">
        <f>IF(OR(J1963="",K1963=""),"",SUMPRODUCT(POISSON(Helper!$A$2:$A$122,J1963,FALSE)*POISSON(Helper!$B$2:$B$122,K1963,FALSE)*Helper!$C$2:$C$122))</f>
        <v/>
      </c>
      <c r="R1963" s="31">
        <f>IF(OR(J1963="",K1963=""),"",SUMPRODUCT(POISSON(Helper!$A$2:$A$122,J1963,FALSE)*POISSON(Helper!$B$2:$B$122,K1963,FALSE)*Helper!$D$2:$D$122))</f>
        <v/>
      </c>
      <c r="S1963" s="31">
        <f>IF(Q1963="","",1-Q1963-R1963)</f>
        <v/>
      </c>
      <c r="T1963" s="33">
        <f>IF(Q1963="","",3*Q1963+R1963)</f>
        <v/>
      </c>
      <c r="U1963" s="33">
        <f>IF(Q1963="","",3*S1963+R1963)</f>
        <v/>
      </c>
      <c r="V1963" s="24">
        <f>IF(OR(H1963="",I1963=""),"",IF(H1963&gt;I1963,3,IF(H1963=I1963,1,0)))</f>
        <v/>
      </c>
      <c r="W1963" s="24">
        <f>IF(OR(H1963="",I1963=""),"",IF(I1963&gt;H1963,3,IF(H1963=I1963,1,0)))</f>
        <v/>
      </c>
      <c r="X1963" s="24">
        <f>IF(OR(H1963="",I1963=""),0,1)</f>
        <v/>
      </c>
      <c r="Y1963" s="24" t="n"/>
    </row>
    <row r="1964">
      <c r="A1964" s="24" t="inlineStr">
        <is>
          <t>E3-Walsall-Rotherha</t>
        </is>
      </c>
      <c r="B1964" s="24" t="inlineStr">
        <is>
          <t>E3</t>
        </is>
      </c>
      <c r="C1964" s="24" t="inlineStr">
        <is>
          <t>League Two</t>
        </is>
      </c>
      <c r="D1964" s="24" t="n">
        <v>40</v>
      </c>
      <c r="E1964" s="29" t="n">
        <v>46487.625</v>
      </c>
      <c r="F1964" s="24" t="inlineStr">
        <is>
          <t>Walsall</t>
        </is>
      </c>
      <c r="G1964" s="24" t="inlineStr">
        <is>
          <t>Rotherham</t>
        </is>
      </c>
      <c r="H1964" s="37" t="n"/>
      <c r="I1964" s="37" t="n"/>
      <c r="J1964" s="37" t="n"/>
      <c r="K1964" s="37" t="n"/>
      <c r="L1964" s="31" t="n">
        <v>0.4008180251244678</v>
      </c>
      <c r="M1964" s="31" t="n">
        <v>0.2863654742733951</v>
      </c>
      <c r="N1964" s="31" t="n">
        <v>0.3128165006021371</v>
      </c>
      <c r="O1964" s="33">
        <f>3*L1964+M1964</f>
        <v/>
      </c>
      <c r="P1964" s="33">
        <f>3*N1964+M1964</f>
        <v/>
      </c>
      <c r="Q1964" s="31">
        <f>IF(OR(J1964="",K1964=""),"",SUMPRODUCT(POISSON(Helper!$A$2:$A$122,J1964,FALSE)*POISSON(Helper!$B$2:$B$122,K1964,FALSE)*Helper!$C$2:$C$122))</f>
        <v/>
      </c>
      <c r="R1964" s="31">
        <f>IF(OR(J1964="",K1964=""),"",SUMPRODUCT(POISSON(Helper!$A$2:$A$122,J1964,FALSE)*POISSON(Helper!$B$2:$B$122,K1964,FALSE)*Helper!$D$2:$D$122))</f>
        <v/>
      </c>
      <c r="S1964" s="31">
        <f>IF(Q1964="","",1-Q1964-R1964)</f>
        <v/>
      </c>
      <c r="T1964" s="33">
        <f>IF(Q1964="","",3*Q1964+R1964)</f>
        <v/>
      </c>
      <c r="U1964" s="33">
        <f>IF(Q1964="","",3*S1964+R1964)</f>
        <v/>
      </c>
      <c r="V1964" s="24">
        <f>IF(OR(H1964="",I1964=""),"",IF(H1964&gt;I1964,3,IF(H1964=I1964,1,0)))</f>
        <v/>
      </c>
      <c r="W1964" s="24">
        <f>IF(OR(H1964="",I1964=""),"",IF(I1964&gt;H1964,3,IF(H1964=I1964,1,0)))</f>
        <v/>
      </c>
      <c r="X1964" s="24">
        <f>IF(OR(H1964="",I1964=""),0,1)</f>
        <v/>
      </c>
      <c r="Y1964" s="24" t="n"/>
    </row>
    <row r="1965">
      <c r="A1965" s="24" t="inlineStr">
        <is>
          <t>E3-York-Tranmere</t>
        </is>
      </c>
      <c r="B1965" s="24" t="inlineStr">
        <is>
          <t>E3</t>
        </is>
      </c>
      <c r="C1965" s="24" t="inlineStr">
        <is>
          <t>League Two</t>
        </is>
      </c>
      <c r="D1965" s="24" t="n">
        <v>40</v>
      </c>
      <c r="E1965" s="29" t="n">
        <v>46487.625</v>
      </c>
      <c r="F1965" s="24" t="inlineStr">
        <is>
          <t>York</t>
        </is>
      </c>
      <c r="G1965" s="24" t="inlineStr">
        <is>
          <t>Tranmere</t>
        </is>
      </c>
      <c r="H1965" s="37" t="n"/>
      <c r="I1965" s="37" t="n"/>
      <c r="J1965" s="37" t="n"/>
      <c r="K1965" s="37" t="n"/>
      <c r="L1965" s="31" t="n">
        <v>0.4746260094558281</v>
      </c>
      <c r="M1965" s="31" t="n">
        <v>0.2755193763431701</v>
      </c>
      <c r="N1965" s="31" t="n">
        <v>0.2498546142010018</v>
      </c>
      <c r="O1965" s="33">
        <f>3*L1965+M1965</f>
        <v/>
      </c>
      <c r="P1965" s="33">
        <f>3*N1965+M1965</f>
        <v/>
      </c>
      <c r="Q1965" s="31">
        <f>IF(OR(J1965="",K1965=""),"",SUMPRODUCT(POISSON(Helper!$A$2:$A$122,J1965,FALSE)*POISSON(Helper!$B$2:$B$122,K1965,FALSE)*Helper!$C$2:$C$122))</f>
        <v/>
      </c>
      <c r="R1965" s="31">
        <f>IF(OR(J1965="",K1965=""),"",SUMPRODUCT(POISSON(Helper!$A$2:$A$122,J1965,FALSE)*POISSON(Helper!$B$2:$B$122,K1965,FALSE)*Helper!$D$2:$D$122))</f>
        <v/>
      </c>
      <c r="S1965" s="31">
        <f>IF(Q1965="","",1-Q1965-R1965)</f>
        <v/>
      </c>
      <c r="T1965" s="33">
        <f>IF(Q1965="","",3*Q1965+R1965)</f>
        <v/>
      </c>
      <c r="U1965" s="33">
        <f>IF(Q1965="","",3*S1965+R1965)</f>
        <v/>
      </c>
      <c r="V1965" s="24">
        <f>IF(OR(H1965="",I1965=""),"",IF(H1965&gt;I1965,3,IF(H1965=I1965,1,0)))</f>
        <v/>
      </c>
      <c r="W1965" s="24">
        <f>IF(OR(H1965="",I1965=""),"",IF(I1965&gt;H1965,3,IF(H1965=I1965,1,0)))</f>
        <v/>
      </c>
      <c r="X1965" s="24">
        <f>IF(OR(H1965="",I1965=""),0,1)</f>
        <v/>
      </c>
      <c r="Y1965" s="24" t="n"/>
    </row>
    <row r="1966">
      <c r="A1966" s="24" t="inlineStr">
        <is>
          <t>E3-Accringt-Oldham</t>
        </is>
      </c>
      <c r="B1966" s="24" t="inlineStr">
        <is>
          <t>E3</t>
        </is>
      </c>
      <c r="C1966" s="24" t="inlineStr">
        <is>
          <t>League Two</t>
        </is>
      </c>
      <c r="D1966" s="24" t="n">
        <v>41</v>
      </c>
      <c r="E1966" s="29" t="n">
        <v>46490.82291666666</v>
      </c>
      <c r="F1966" s="24" t="inlineStr">
        <is>
          <t>Accrington</t>
        </is>
      </c>
      <c r="G1966" s="24" t="inlineStr">
        <is>
          <t>Oldham</t>
        </is>
      </c>
      <c r="H1966" s="37" t="n"/>
      <c r="I1966" s="37" t="n"/>
      <c r="J1966" s="37" t="n"/>
      <c r="K1966" s="37" t="n"/>
      <c r="L1966" s="31" t="n">
        <v>0.3272669244231943</v>
      </c>
      <c r="M1966" s="31" t="n">
        <v>0.2874722006243248</v>
      </c>
      <c r="N1966" s="31" t="n">
        <v>0.3852608749524809</v>
      </c>
      <c r="O1966" s="33">
        <f>3*L1966+M1966</f>
        <v/>
      </c>
      <c r="P1966" s="33">
        <f>3*N1966+M1966</f>
        <v/>
      </c>
      <c r="Q1966" s="31">
        <f>IF(OR(J1966="",K1966=""),"",SUMPRODUCT(POISSON(Helper!$A$2:$A$122,J1966,FALSE)*POISSON(Helper!$B$2:$B$122,K1966,FALSE)*Helper!$C$2:$C$122))</f>
        <v/>
      </c>
      <c r="R1966" s="31">
        <f>IF(OR(J1966="",K1966=""),"",SUMPRODUCT(POISSON(Helper!$A$2:$A$122,J1966,FALSE)*POISSON(Helper!$B$2:$B$122,K1966,FALSE)*Helper!$D$2:$D$122))</f>
        <v/>
      </c>
      <c r="S1966" s="31">
        <f>IF(Q1966="","",1-Q1966-R1966)</f>
        <v/>
      </c>
      <c r="T1966" s="33">
        <f>IF(Q1966="","",3*Q1966+R1966)</f>
        <v/>
      </c>
      <c r="U1966" s="33">
        <f>IF(Q1966="","",3*S1966+R1966)</f>
        <v/>
      </c>
      <c r="V1966" s="24">
        <f>IF(OR(H1966="",I1966=""),"",IF(H1966&gt;I1966,3,IF(H1966=I1966,1,0)))</f>
        <v/>
      </c>
      <c r="W1966" s="24">
        <f>IF(OR(H1966="",I1966=""),"",IF(I1966&gt;H1966,3,IF(H1966=I1966,1,0)))</f>
        <v/>
      </c>
      <c r="X1966" s="24">
        <f>IF(OR(H1966="",I1966=""),0,1)</f>
        <v/>
      </c>
      <c r="Y1966" s="24" t="n"/>
    </row>
    <row r="1967">
      <c r="A1967" s="24" t="inlineStr">
        <is>
          <t>E3-Barnet-BristolR</t>
        </is>
      </c>
      <c r="B1967" s="24" t="inlineStr">
        <is>
          <t>E3</t>
        </is>
      </c>
      <c r="C1967" s="24" t="inlineStr">
        <is>
          <t>League Two</t>
        </is>
      </c>
      <c r="D1967" s="24" t="n">
        <v>41</v>
      </c>
      <c r="E1967" s="29" t="n">
        <v>46490.82291666666</v>
      </c>
      <c r="F1967" s="24" t="inlineStr">
        <is>
          <t>Barnet</t>
        </is>
      </c>
      <c r="G1967" s="24" t="inlineStr">
        <is>
          <t>Bristol Rovers</t>
        </is>
      </c>
      <c r="H1967" s="37" t="n"/>
      <c r="I1967" s="37" t="n"/>
      <c r="J1967" s="37" t="n"/>
      <c r="K1967" s="37" t="n"/>
      <c r="L1967" s="31" t="n">
        <v>0.3986603491087876</v>
      </c>
      <c r="M1967" s="31" t="n">
        <v>0.2865450873825044</v>
      </c>
      <c r="N1967" s="31" t="n">
        <v>0.3147945635087079</v>
      </c>
      <c r="O1967" s="33">
        <f>3*L1967+M1967</f>
        <v/>
      </c>
      <c r="P1967" s="33">
        <f>3*N1967+M1967</f>
        <v/>
      </c>
      <c r="Q1967" s="31">
        <f>IF(OR(J1967="",K1967=""),"",SUMPRODUCT(POISSON(Helper!$A$2:$A$122,J1967,FALSE)*POISSON(Helper!$B$2:$B$122,K1967,FALSE)*Helper!$C$2:$C$122))</f>
        <v/>
      </c>
      <c r="R1967" s="31">
        <f>IF(OR(J1967="",K1967=""),"",SUMPRODUCT(POISSON(Helper!$A$2:$A$122,J1967,FALSE)*POISSON(Helper!$B$2:$B$122,K1967,FALSE)*Helper!$D$2:$D$122))</f>
        <v/>
      </c>
      <c r="S1967" s="31">
        <f>IF(Q1967="","",1-Q1967-R1967)</f>
        <v/>
      </c>
      <c r="T1967" s="33">
        <f>IF(Q1967="","",3*Q1967+R1967)</f>
        <v/>
      </c>
      <c r="U1967" s="33">
        <f>IF(Q1967="","",3*S1967+R1967)</f>
        <v/>
      </c>
      <c r="V1967" s="24">
        <f>IF(OR(H1967="",I1967=""),"",IF(H1967&gt;I1967,3,IF(H1967=I1967,1,0)))</f>
        <v/>
      </c>
      <c r="W1967" s="24">
        <f>IF(OR(H1967="",I1967=""),"",IF(I1967&gt;H1967,3,IF(H1967=I1967,1,0)))</f>
        <v/>
      </c>
      <c r="X1967" s="24">
        <f>IF(OR(H1967="",I1967=""),0,1)</f>
        <v/>
      </c>
      <c r="Y1967" s="24" t="n"/>
    </row>
    <row r="1968">
      <c r="A1968" s="24" t="inlineStr">
        <is>
          <t>E3-Chesterf-Crawley</t>
        </is>
      </c>
      <c r="B1968" s="24" t="inlineStr">
        <is>
          <t>E3</t>
        </is>
      </c>
      <c r="C1968" s="24" t="inlineStr">
        <is>
          <t>League Two</t>
        </is>
      </c>
      <c r="D1968" s="24" t="n">
        <v>41</v>
      </c>
      <c r="E1968" s="29" t="n">
        <v>46490.82291666666</v>
      </c>
      <c r="F1968" s="24" t="inlineStr">
        <is>
          <t>Chesterfield</t>
        </is>
      </c>
      <c r="G1968" s="24" t="inlineStr">
        <is>
          <t>Crawley</t>
        </is>
      </c>
      <c r="H1968" s="37" t="n"/>
      <c r="I1968" s="37" t="n"/>
      <c r="J1968" s="37" t="n"/>
      <c r="K1968" s="37" t="n"/>
      <c r="L1968" s="31" t="n">
        <v>0.4930368527067815</v>
      </c>
      <c r="M1968" s="31" t="n">
        <v>0.2714904927136875</v>
      </c>
      <c r="N1968" s="31" t="n">
        <v>0.235472654579531</v>
      </c>
      <c r="O1968" s="33">
        <f>3*L1968+M1968</f>
        <v/>
      </c>
      <c r="P1968" s="33">
        <f>3*N1968+M1968</f>
        <v/>
      </c>
      <c r="Q1968" s="31">
        <f>IF(OR(J1968="",K1968=""),"",SUMPRODUCT(POISSON(Helper!$A$2:$A$122,J1968,FALSE)*POISSON(Helper!$B$2:$B$122,K1968,FALSE)*Helper!$C$2:$C$122))</f>
        <v/>
      </c>
      <c r="R1968" s="31">
        <f>IF(OR(J1968="",K1968=""),"",SUMPRODUCT(POISSON(Helper!$A$2:$A$122,J1968,FALSE)*POISSON(Helper!$B$2:$B$122,K1968,FALSE)*Helper!$D$2:$D$122))</f>
        <v/>
      </c>
      <c r="S1968" s="31">
        <f>IF(Q1968="","",1-Q1968-R1968)</f>
        <v/>
      </c>
      <c r="T1968" s="33">
        <f>IF(Q1968="","",3*Q1968+R1968)</f>
        <v/>
      </c>
      <c r="U1968" s="33">
        <f>IF(Q1968="","",3*S1968+R1968)</f>
        <v/>
      </c>
      <c r="V1968" s="24">
        <f>IF(OR(H1968="",I1968=""),"",IF(H1968&gt;I1968,3,IF(H1968=I1968,1,0)))</f>
        <v/>
      </c>
      <c r="W1968" s="24">
        <f>IF(OR(H1968="",I1968=""),"",IF(I1968&gt;H1968,3,IF(H1968=I1968,1,0)))</f>
        <v/>
      </c>
      <c r="X1968" s="24">
        <f>IF(OR(H1968="",I1968=""),0,1)</f>
        <v/>
      </c>
      <c r="Y1968" s="24" t="n"/>
    </row>
    <row r="1969">
      <c r="A1969" s="24" t="inlineStr">
        <is>
          <t>E3-Colchest-Newport</t>
        </is>
      </c>
      <c r="B1969" s="24" t="inlineStr">
        <is>
          <t>E3</t>
        </is>
      </c>
      <c r="C1969" s="24" t="inlineStr">
        <is>
          <t>League Two</t>
        </is>
      </c>
      <c r="D1969" s="24" t="n">
        <v>41</v>
      </c>
      <c r="E1969" s="29" t="n">
        <v>46490.82291666666</v>
      </c>
      <c r="F1969" s="24" t="inlineStr">
        <is>
          <t>Colchester</t>
        </is>
      </c>
      <c r="G1969" s="24" t="inlineStr">
        <is>
          <t>Newport</t>
        </is>
      </c>
      <c r="H1969" s="37" t="n"/>
      <c r="I1969" s="37" t="n"/>
      <c r="J1969" s="37" t="n"/>
      <c r="K1969" s="37" t="n"/>
      <c r="L1969" s="31" t="n">
        <v>0.5037366371123411</v>
      </c>
      <c r="M1969" s="31" t="n">
        <v>0.2689237366605935</v>
      </c>
      <c r="N1969" s="31" t="n">
        <v>0.2273396262270654</v>
      </c>
      <c r="O1969" s="33">
        <f>3*L1969+M1969</f>
        <v/>
      </c>
      <c r="P1969" s="33">
        <f>3*N1969+M1969</f>
        <v/>
      </c>
      <c r="Q1969" s="31">
        <f>IF(OR(J1969="",K1969=""),"",SUMPRODUCT(POISSON(Helper!$A$2:$A$122,J1969,FALSE)*POISSON(Helper!$B$2:$B$122,K1969,FALSE)*Helper!$C$2:$C$122))</f>
        <v/>
      </c>
      <c r="R1969" s="31">
        <f>IF(OR(J1969="",K1969=""),"",SUMPRODUCT(POISSON(Helper!$A$2:$A$122,J1969,FALSE)*POISSON(Helper!$B$2:$B$122,K1969,FALSE)*Helper!$D$2:$D$122))</f>
        <v/>
      </c>
      <c r="S1969" s="31">
        <f>IF(Q1969="","",1-Q1969-R1969)</f>
        <v/>
      </c>
      <c r="T1969" s="33">
        <f>IF(Q1969="","",3*Q1969+R1969)</f>
        <v/>
      </c>
      <c r="U1969" s="33">
        <f>IF(Q1969="","",3*S1969+R1969)</f>
        <v/>
      </c>
      <c r="V1969" s="24">
        <f>IF(OR(H1969="",I1969=""),"",IF(H1969&gt;I1969,3,IF(H1969=I1969,1,0)))</f>
        <v/>
      </c>
      <c r="W1969" s="24">
        <f>IF(OR(H1969="",I1969=""),"",IF(I1969&gt;H1969,3,IF(H1969=I1969,1,0)))</f>
        <v/>
      </c>
      <c r="X1969" s="24">
        <f>IF(OR(H1969="",I1969=""),0,1)</f>
        <v/>
      </c>
      <c r="Y1969" s="24" t="n"/>
    </row>
    <row r="1970">
      <c r="A1970" s="24" t="inlineStr">
        <is>
          <t>E3-Crewe-Swindon</t>
        </is>
      </c>
      <c r="B1970" s="24" t="inlineStr">
        <is>
          <t>E3</t>
        </is>
      </c>
      <c r="C1970" s="24" t="inlineStr">
        <is>
          <t>League Two</t>
        </is>
      </c>
      <c r="D1970" s="24" t="n">
        <v>41</v>
      </c>
      <c r="E1970" s="29" t="n">
        <v>46490.82291666666</v>
      </c>
      <c r="F1970" s="24" t="inlineStr">
        <is>
          <t>Crewe</t>
        </is>
      </c>
      <c r="G1970" s="24" t="inlineStr">
        <is>
          <t>Swindon</t>
        </is>
      </c>
      <c r="H1970" s="37" t="n"/>
      <c r="I1970" s="37" t="n"/>
      <c r="J1970" s="37" t="n"/>
      <c r="K1970" s="37" t="n"/>
      <c r="L1970" s="31" t="n">
        <v>0.3947684423923423</v>
      </c>
      <c r="M1970" s="31" t="n">
        <v>0.2868479762755564</v>
      </c>
      <c r="N1970" s="31" t="n">
        <v>0.3183835813321013</v>
      </c>
      <c r="O1970" s="33">
        <f>3*L1970+M1970</f>
        <v/>
      </c>
      <c r="P1970" s="33">
        <f>3*N1970+M1970</f>
        <v/>
      </c>
      <c r="Q1970" s="31">
        <f>IF(OR(J1970="",K1970=""),"",SUMPRODUCT(POISSON(Helper!$A$2:$A$122,J1970,FALSE)*POISSON(Helper!$B$2:$B$122,K1970,FALSE)*Helper!$C$2:$C$122))</f>
        <v/>
      </c>
      <c r="R1970" s="31">
        <f>IF(OR(J1970="",K1970=""),"",SUMPRODUCT(POISSON(Helper!$A$2:$A$122,J1970,FALSE)*POISSON(Helper!$B$2:$B$122,K1970,FALSE)*Helper!$D$2:$D$122))</f>
        <v/>
      </c>
      <c r="S1970" s="31">
        <f>IF(Q1970="","",1-Q1970-R1970)</f>
        <v/>
      </c>
      <c r="T1970" s="33">
        <f>IF(Q1970="","",3*Q1970+R1970)</f>
        <v/>
      </c>
      <c r="U1970" s="33">
        <f>IF(Q1970="","",3*S1970+R1970)</f>
        <v/>
      </c>
      <c r="V1970" s="24">
        <f>IF(OR(H1970="",I1970=""),"",IF(H1970&gt;I1970,3,IF(H1970=I1970,1,0)))</f>
        <v/>
      </c>
      <c r="W1970" s="24">
        <f>IF(OR(H1970="",I1970=""),"",IF(I1970&gt;H1970,3,IF(H1970=I1970,1,0)))</f>
        <v/>
      </c>
      <c r="X1970" s="24">
        <f>IF(OR(H1970="",I1970=""),0,1)</f>
        <v/>
      </c>
      <c r="Y1970" s="24" t="n"/>
    </row>
    <row r="1971">
      <c r="A1971" s="24" t="inlineStr">
        <is>
          <t>E3-Exeter-Shrewsbu</t>
        </is>
      </c>
      <c r="B1971" s="24" t="inlineStr">
        <is>
          <t>E3</t>
        </is>
      </c>
      <c r="C1971" s="24" t="inlineStr">
        <is>
          <t>League Two</t>
        </is>
      </c>
      <c r="D1971" s="24" t="n">
        <v>41</v>
      </c>
      <c r="E1971" s="29" t="n">
        <v>46490.82291666666</v>
      </c>
      <c r="F1971" s="24" t="inlineStr">
        <is>
          <t>Exeter</t>
        </is>
      </c>
      <c r="G1971" s="24" t="inlineStr">
        <is>
          <t>Shrewsbury</t>
        </is>
      </c>
      <c r="H1971" s="37" t="n"/>
      <c r="I1971" s="37" t="n"/>
      <c r="J1971" s="37" t="n"/>
      <c r="K1971" s="37" t="n"/>
      <c r="L1971" s="31" t="n">
        <v>0.417168972990532</v>
      </c>
      <c r="M1971" s="31" t="n">
        <v>0.2847385263742585</v>
      </c>
      <c r="N1971" s="31" t="n">
        <v>0.2980925006352096</v>
      </c>
      <c r="O1971" s="33">
        <f>3*L1971+M1971</f>
        <v/>
      </c>
      <c r="P1971" s="33">
        <f>3*N1971+M1971</f>
        <v/>
      </c>
      <c r="Q1971" s="31">
        <f>IF(OR(J1971="",K1971=""),"",SUMPRODUCT(POISSON(Helper!$A$2:$A$122,J1971,FALSE)*POISSON(Helper!$B$2:$B$122,K1971,FALSE)*Helper!$C$2:$C$122))</f>
        <v/>
      </c>
      <c r="R1971" s="31">
        <f>IF(OR(J1971="",K1971=""),"",SUMPRODUCT(POISSON(Helper!$A$2:$A$122,J1971,FALSE)*POISSON(Helper!$B$2:$B$122,K1971,FALSE)*Helper!$D$2:$D$122))</f>
        <v/>
      </c>
      <c r="S1971" s="31">
        <f>IF(Q1971="","",1-Q1971-R1971)</f>
        <v/>
      </c>
      <c r="T1971" s="33">
        <f>IF(Q1971="","",3*Q1971+R1971)</f>
        <v/>
      </c>
      <c r="U1971" s="33">
        <f>IF(Q1971="","",3*S1971+R1971)</f>
        <v/>
      </c>
      <c r="V1971" s="24">
        <f>IF(OR(H1971="",I1971=""),"",IF(H1971&gt;I1971,3,IF(H1971=I1971,1,0)))</f>
        <v/>
      </c>
      <c r="W1971" s="24">
        <f>IF(OR(H1971="",I1971=""),"",IF(I1971&gt;H1971,3,IF(H1971=I1971,1,0)))</f>
        <v/>
      </c>
      <c r="X1971" s="24">
        <f>IF(OR(H1971="",I1971=""),0,1)</f>
        <v/>
      </c>
      <c r="Y1971" s="24" t="n"/>
    </row>
    <row r="1972">
      <c r="A1972" s="24" t="inlineStr">
        <is>
          <t>E3-Gillingh-Rotherha</t>
        </is>
      </c>
      <c r="B1972" s="24" t="inlineStr">
        <is>
          <t>E3</t>
        </is>
      </c>
      <c r="C1972" s="24" t="inlineStr">
        <is>
          <t>League Two</t>
        </is>
      </c>
      <c r="D1972" s="24" t="n">
        <v>41</v>
      </c>
      <c r="E1972" s="29" t="n">
        <v>46490.82291666666</v>
      </c>
      <c r="F1972" s="24" t="inlineStr">
        <is>
          <t>Gillingham</t>
        </is>
      </c>
      <c r="G1972" s="24" t="inlineStr">
        <is>
          <t>Rotherham</t>
        </is>
      </c>
      <c r="H1972" s="37" t="n"/>
      <c r="I1972" s="37" t="n"/>
      <c r="J1972" s="37" t="n"/>
      <c r="K1972" s="37" t="n"/>
      <c r="L1972" s="31" t="n">
        <v>0.399819643476132</v>
      </c>
      <c r="M1972" s="31" t="n">
        <v>0.2864496153867655</v>
      </c>
      <c r="N1972" s="31" t="n">
        <v>0.3137307411371025</v>
      </c>
      <c r="O1972" s="33">
        <f>3*L1972+M1972</f>
        <v/>
      </c>
      <c r="P1972" s="33">
        <f>3*N1972+M1972</f>
        <v/>
      </c>
      <c r="Q1972" s="31">
        <f>IF(OR(J1972="",K1972=""),"",SUMPRODUCT(POISSON(Helper!$A$2:$A$122,J1972,FALSE)*POISSON(Helper!$B$2:$B$122,K1972,FALSE)*Helper!$C$2:$C$122))</f>
        <v/>
      </c>
      <c r="R1972" s="31">
        <f>IF(OR(J1972="",K1972=""),"",SUMPRODUCT(POISSON(Helper!$A$2:$A$122,J1972,FALSE)*POISSON(Helper!$B$2:$B$122,K1972,FALSE)*Helper!$D$2:$D$122))</f>
        <v/>
      </c>
      <c r="S1972" s="31">
        <f>IF(Q1972="","",1-Q1972-R1972)</f>
        <v/>
      </c>
      <c r="T1972" s="33">
        <f>IF(Q1972="","",3*Q1972+R1972)</f>
        <v/>
      </c>
      <c r="U1972" s="33">
        <f>IF(Q1972="","",3*S1972+R1972)</f>
        <v/>
      </c>
      <c r="V1972" s="24">
        <f>IF(OR(H1972="",I1972=""),"",IF(H1972&gt;I1972,3,IF(H1972=I1972,1,0)))</f>
        <v/>
      </c>
      <c r="W1972" s="24">
        <f>IF(OR(H1972="",I1972=""),"",IF(I1972&gt;H1972,3,IF(H1972=I1972,1,0)))</f>
        <v/>
      </c>
      <c r="X1972" s="24">
        <f>IF(OR(H1972="",I1972=""),0,1)</f>
        <v/>
      </c>
      <c r="Y1972" s="24" t="n"/>
    </row>
    <row r="1973">
      <c r="A1973" s="24" t="inlineStr">
        <is>
          <t>E3-Grimsby-PortVale</t>
        </is>
      </c>
      <c r="B1973" s="24" t="inlineStr">
        <is>
          <t>E3</t>
        </is>
      </c>
      <c r="C1973" s="24" t="inlineStr">
        <is>
          <t>League Two</t>
        </is>
      </c>
      <c r="D1973" s="24" t="n">
        <v>41</v>
      </c>
      <c r="E1973" s="29" t="n">
        <v>46490.82291666666</v>
      </c>
      <c r="F1973" s="24" t="inlineStr">
        <is>
          <t>Grimsby</t>
        </is>
      </c>
      <c r="G1973" s="24" t="inlineStr">
        <is>
          <t>Port Vale</t>
        </is>
      </c>
      <c r="H1973" s="37" t="n"/>
      <c r="I1973" s="37" t="n"/>
      <c r="J1973" s="37" t="n"/>
      <c r="K1973" s="37" t="n"/>
      <c r="L1973" s="31" t="n">
        <v>0.4088435144265328</v>
      </c>
      <c r="M1973" s="31" t="n">
        <v>0.2856251007434856</v>
      </c>
      <c r="N1973" s="31" t="n">
        <v>0.3055313848299817</v>
      </c>
      <c r="O1973" s="33">
        <f>3*L1973+M1973</f>
        <v/>
      </c>
      <c r="P1973" s="33">
        <f>3*N1973+M1973</f>
        <v/>
      </c>
      <c r="Q1973" s="31">
        <f>IF(OR(J1973="",K1973=""),"",SUMPRODUCT(POISSON(Helper!$A$2:$A$122,J1973,FALSE)*POISSON(Helper!$B$2:$B$122,K1973,FALSE)*Helper!$C$2:$C$122))</f>
        <v/>
      </c>
      <c r="R1973" s="31">
        <f>IF(OR(J1973="",K1973=""),"",SUMPRODUCT(POISSON(Helper!$A$2:$A$122,J1973,FALSE)*POISSON(Helper!$B$2:$B$122,K1973,FALSE)*Helper!$D$2:$D$122))</f>
        <v/>
      </c>
      <c r="S1973" s="31">
        <f>IF(Q1973="","",1-Q1973-R1973)</f>
        <v/>
      </c>
      <c r="T1973" s="33">
        <f>IF(Q1973="","",3*Q1973+R1973)</f>
        <v/>
      </c>
      <c r="U1973" s="33">
        <f>IF(Q1973="","",3*S1973+R1973)</f>
        <v/>
      </c>
      <c r="V1973" s="24">
        <f>IF(OR(H1973="",I1973=""),"",IF(H1973&gt;I1973,3,IF(H1973=I1973,1,0)))</f>
        <v/>
      </c>
      <c r="W1973" s="24">
        <f>IF(OR(H1973="",I1973=""),"",IF(I1973&gt;H1973,3,IF(H1973=I1973,1,0)))</f>
        <v/>
      </c>
      <c r="X1973" s="24">
        <f>IF(OR(H1973="",I1973=""),0,1)</f>
        <v/>
      </c>
      <c r="Y1973" s="24" t="n"/>
    </row>
    <row r="1974">
      <c r="A1974" s="24" t="inlineStr">
        <is>
          <t>E3-Northamp-York</t>
        </is>
      </c>
      <c r="B1974" s="24" t="inlineStr">
        <is>
          <t>E3</t>
        </is>
      </c>
      <c r="C1974" s="24" t="inlineStr">
        <is>
          <t>League Two</t>
        </is>
      </c>
      <c r="D1974" s="24" t="n">
        <v>41</v>
      </c>
      <c r="E1974" s="29" t="n">
        <v>46490.82291666666</v>
      </c>
      <c r="F1974" s="24" t="inlineStr">
        <is>
          <t>Northampton</t>
        </is>
      </c>
      <c r="G1974" s="24" t="inlineStr">
        <is>
          <t>York</t>
        </is>
      </c>
      <c r="H1974" s="37" t="n"/>
      <c r="I1974" s="37" t="n"/>
      <c r="J1974" s="37" t="n"/>
      <c r="K1974" s="37" t="n"/>
      <c r="L1974" s="31" t="n">
        <v>0.3775179959913585</v>
      </c>
      <c r="M1974" s="31" t="n">
        <v>0.2878568956173996</v>
      </c>
      <c r="N1974" s="31" t="n">
        <v>0.3346251083912419</v>
      </c>
      <c r="O1974" s="33">
        <f>3*L1974+M1974</f>
        <v/>
      </c>
      <c r="P1974" s="33">
        <f>3*N1974+M1974</f>
        <v/>
      </c>
      <c r="Q1974" s="31">
        <f>IF(OR(J1974="",K1974=""),"",SUMPRODUCT(POISSON(Helper!$A$2:$A$122,J1974,FALSE)*POISSON(Helper!$B$2:$B$122,K1974,FALSE)*Helper!$C$2:$C$122))</f>
        <v/>
      </c>
      <c r="R1974" s="31">
        <f>IF(OR(J1974="",K1974=""),"",SUMPRODUCT(POISSON(Helper!$A$2:$A$122,J1974,FALSE)*POISSON(Helper!$B$2:$B$122,K1974,FALSE)*Helper!$D$2:$D$122))</f>
        <v/>
      </c>
      <c r="S1974" s="31">
        <f>IF(Q1974="","",1-Q1974-R1974)</f>
        <v/>
      </c>
      <c r="T1974" s="33">
        <f>IF(Q1974="","",3*Q1974+R1974)</f>
        <v/>
      </c>
      <c r="U1974" s="33">
        <f>IF(Q1974="","",3*S1974+R1974)</f>
        <v/>
      </c>
      <c r="V1974" s="24">
        <f>IF(OR(H1974="",I1974=""),"",IF(H1974&gt;I1974,3,IF(H1974=I1974,1,0)))</f>
        <v/>
      </c>
      <c r="W1974" s="24">
        <f>IF(OR(H1974="",I1974=""),"",IF(I1974&gt;H1974,3,IF(H1974=I1974,1,0)))</f>
        <v/>
      </c>
      <c r="X1974" s="24">
        <f>IF(OR(H1974="",I1974=""),0,1)</f>
        <v/>
      </c>
      <c r="Y1974" s="24" t="n"/>
    </row>
    <row r="1975">
      <c r="A1975" s="24" t="inlineStr">
        <is>
          <t>E3-Rochdale-Tranmere</t>
        </is>
      </c>
      <c r="B1975" s="24" t="inlineStr">
        <is>
          <t>E3</t>
        </is>
      </c>
      <c r="C1975" s="24" t="inlineStr">
        <is>
          <t>League Two</t>
        </is>
      </c>
      <c r="D1975" s="24" t="n">
        <v>41</v>
      </c>
      <c r="E1975" s="29" t="n">
        <v>46490.82291666666</v>
      </c>
      <c r="F1975" s="24" t="inlineStr">
        <is>
          <t>Rochdale</t>
        </is>
      </c>
      <c r="G1975" s="24" t="inlineStr">
        <is>
          <t>Tranmere</t>
        </is>
      </c>
      <c r="H1975" s="37" t="n"/>
      <c r="I1975" s="37" t="n"/>
      <c r="J1975" s="37" t="n"/>
      <c r="K1975" s="37" t="n"/>
      <c r="L1975" s="31" t="n">
        <v>0.426858357414777</v>
      </c>
      <c r="M1975" s="31" t="n">
        <v>0.2835580286177076</v>
      </c>
      <c r="N1975" s="31" t="n">
        <v>0.2895836139675154</v>
      </c>
      <c r="O1975" s="33">
        <f>3*L1975+M1975</f>
        <v/>
      </c>
      <c r="P1975" s="33">
        <f>3*N1975+M1975</f>
        <v/>
      </c>
      <c r="Q1975" s="31">
        <f>IF(OR(J1975="",K1975=""),"",SUMPRODUCT(POISSON(Helper!$A$2:$A$122,J1975,FALSE)*POISSON(Helper!$B$2:$B$122,K1975,FALSE)*Helper!$C$2:$C$122))</f>
        <v/>
      </c>
      <c r="R1975" s="31">
        <f>IF(OR(J1975="",K1975=""),"",SUMPRODUCT(POISSON(Helper!$A$2:$A$122,J1975,FALSE)*POISSON(Helper!$B$2:$B$122,K1975,FALSE)*Helper!$D$2:$D$122))</f>
        <v/>
      </c>
      <c r="S1975" s="31">
        <f>IF(Q1975="","",1-Q1975-R1975)</f>
        <v/>
      </c>
      <c r="T1975" s="33">
        <f>IF(Q1975="","",3*Q1975+R1975)</f>
        <v/>
      </c>
      <c r="U1975" s="33">
        <f>IF(Q1975="","",3*S1975+R1975)</f>
        <v/>
      </c>
      <c r="V1975" s="24">
        <f>IF(OR(H1975="",I1975=""),"",IF(H1975&gt;I1975,3,IF(H1975=I1975,1,0)))</f>
        <v/>
      </c>
      <c r="W1975" s="24">
        <f>IF(OR(H1975="",I1975=""),"",IF(I1975&gt;H1975,3,IF(H1975=I1975,1,0)))</f>
        <v/>
      </c>
      <c r="X1975" s="24">
        <f>IF(OR(H1975="",I1975=""),0,1)</f>
        <v/>
      </c>
      <c r="Y1975" s="24" t="n"/>
    </row>
    <row r="1976">
      <c r="A1976" s="24" t="inlineStr">
        <is>
          <t>E3-Salford-Cheltenh</t>
        </is>
      </c>
      <c r="B1976" s="24" t="inlineStr">
        <is>
          <t>E3</t>
        </is>
      </c>
      <c r="C1976" s="24" t="inlineStr">
        <is>
          <t>League Two</t>
        </is>
      </c>
      <c r="D1976" s="24" t="n">
        <v>41</v>
      </c>
      <c r="E1976" s="29" t="n">
        <v>46490.82291666666</v>
      </c>
      <c r="F1976" s="24" t="inlineStr">
        <is>
          <t>Salford</t>
        </is>
      </c>
      <c r="G1976" s="24" t="inlineStr">
        <is>
          <t>Cheltenham</t>
        </is>
      </c>
      <c r="H1976" s="37" t="n"/>
      <c r="I1976" s="37" t="n"/>
      <c r="J1976" s="37" t="n"/>
      <c r="K1976" s="37" t="n"/>
      <c r="L1976" s="31" t="n">
        <v>0.5723353692628158</v>
      </c>
      <c r="M1976" s="31" t="n">
        <v>0.2487656396960554</v>
      </c>
      <c r="N1976" s="31" t="n">
        <v>0.1788989910411288</v>
      </c>
      <c r="O1976" s="33">
        <f>3*L1976+M1976</f>
        <v/>
      </c>
      <c r="P1976" s="33">
        <f>3*N1976+M1976</f>
        <v/>
      </c>
      <c r="Q1976" s="31">
        <f>IF(OR(J1976="",K1976=""),"",SUMPRODUCT(POISSON(Helper!$A$2:$A$122,J1976,FALSE)*POISSON(Helper!$B$2:$B$122,K1976,FALSE)*Helper!$C$2:$C$122))</f>
        <v/>
      </c>
      <c r="R1976" s="31">
        <f>IF(OR(J1976="",K1976=""),"",SUMPRODUCT(POISSON(Helper!$A$2:$A$122,J1976,FALSE)*POISSON(Helper!$B$2:$B$122,K1976,FALSE)*Helper!$D$2:$D$122))</f>
        <v/>
      </c>
      <c r="S1976" s="31">
        <f>IF(Q1976="","",1-Q1976-R1976)</f>
        <v/>
      </c>
      <c r="T1976" s="33">
        <f>IF(Q1976="","",3*Q1976+R1976)</f>
        <v/>
      </c>
      <c r="U1976" s="33">
        <f>IF(Q1976="","",3*S1976+R1976)</f>
        <v/>
      </c>
      <c r="V1976" s="24">
        <f>IF(OR(H1976="",I1976=""),"",IF(H1976&gt;I1976,3,IF(H1976=I1976,1,0)))</f>
        <v/>
      </c>
      <c r="W1976" s="24">
        <f>IF(OR(H1976="",I1976=""),"",IF(I1976&gt;H1976,3,IF(H1976=I1976,1,0)))</f>
        <v/>
      </c>
      <c r="X1976" s="24">
        <f>IF(OR(H1976="",I1976=""),0,1)</f>
        <v/>
      </c>
      <c r="Y1976" s="24" t="n"/>
    </row>
    <row r="1977">
      <c r="A1977" s="24" t="inlineStr">
        <is>
          <t>E3-Walsall-Fleetwoo</t>
        </is>
      </c>
      <c r="B1977" s="24" t="inlineStr">
        <is>
          <t>E3</t>
        </is>
      </c>
      <c r="C1977" s="24" t="inlineStr">
        <is>
          <t>League Two</t>
        </is>
      </c>
      <c r="D1977" s="24" t="n">
        <v>41</v>
      </c>
      <c r="E1977" s="29" t="n">
        <v>46490.82291666666</v>
      </c>
      <c r="F1977" s="24" t="inlineStr">
        <is>
          <t>Walsall</t>
        </is>
      </c>
      <c r="G1977" s="24" t="inlineStr">
        <is>
          <t>Fleetwood</t>
        </is>
      </c>
      <c r="H1977" s="37" t="n"/>
      <c r="I1977" s="37" t="n"/>
      <c r="J1977" s="37" t="n"/>
      <c r="K1977" s="37" t="n"/>
      <c r="L1977" s="31" t="n">
        <v>0.4492535594043823</v>
      </c>
      <c r="M1977" s="31" t="n">
        <v>0.2802372474985218</v>
      </c>
      <c r="N1977" s="31" t="n">
        <v>0.2705091930970959</v>
      </c>
      <c r="O1977" s="33">
        <f>3*L1977+M1977</f>
        <v/>
      </c>
      <c r="P1977" s="33">
        <f>3*N1977+M1977</f>
        <v/>
      </c>
      <c r="Q1977" s="31">
        <f>IF(OR(J1977="",K1977=""),"",SUMPRODUCT(POISSON(Helper!$A$2:$A$122,J1977,FALSE)*POISSON(Helper!$B$2:$B$122,K1977,FALSE)*Helper!$C$2:$C$122))</f>
        <v/>
      </c>
      <c r="R1977" s="31">
        <f>IF(OR(J1977="",K1977=""),"",SUMPRODUCT(POISSON(Helper!$A$2:$A$122,J1977,FALSE)*POISSON(Helper!$B$2:$B$122,K1977,FALSE)*Helper!$D$2:$D$122))</f>
        <v/>
      </c>
      <c r="S1977" s="31">
        <f>IF(Q1977="","",1-Q1977-R1977)</f>
        <v/>
      </c>
      <c r="T1977" s="33">
        <f>IF(Q1977="","",3*Q1977+R1977)</f>
        <v/>
      </c>
      <c r="U1977" s="33">
        <f>IF(Q1977="","",3*S1977+R1977)</f>
        <v/>
      </c>
      <c r="V1977" s="24">
        <f>IF(OR(H1977="",I1977=""),"",IF(H1977&gt;I1977,3,IF(H1977=I1977,1,0)))</f>
        <v/>
      </c>
      <c r="W1977" s="24">
        <f>IF(OR(H1977="",I1977=""),"",IF(I1977&gt;H1977,3,IF(H1977=I1977,1,0)))</f>
        <v/>
      </c>
      <c r="X1977" s="24">
        <f>IF(OR(H1977="",I1977=""),0,1)</f>
        <v/>
      </c>
      <c r="Y1977" s="24" t="n"/>
    </row>
    <row r="1978">
      <c r="A1978" s="24" t="inlineStr">
        <is>
          <t>E3-Oldham-Rochdale</t>
        </is>
      </c>
      <c r="B1978" s="24" t="inlineStr">
        <is>
          <t>E3</t>
        </is>
      </c>
      <c r="C1978" s="24" t="inlineStr">
        <is>
          <t>League Two</t>
        </is>
      </c>
      <c r="D1978" s="24" t="n">
        <v>42</v>
      </c>
      <c r="E1978" s="29" t="n">
        <v>46494.52083333334</v>
      </c>
      <c r="F1978" s="24" t="inlineStr">
        <is>
          <t>Oldham</t>
        </is>
      </c>
      <c r="G1978" s="24" t="inlineStr">
        <is>
          <t>Rochdale</t>
        </is>
      </c>
      <c r="H1978" s="37" t="n"/>
      <c r="I1978" s="37" t="n"/>
      <c r="J1978" s="37" t="n"/>
      <c r="K1978" s="37" t="n"/>
      <c r="L1978" s="31" t="n">
        <v>0.4452777919124613</v>
      </c>
      <c r="M1978" s="31" t="n">
        <v>0.280885808679246</v>
      </c>
      <c r="N1978" s="31" t="n">
        <v>0.2738363994082927</v>
      </c>
      <c r="O1978" s="33">
        <f>3*L1978+M1978</f>
        <v/>
      </c>
      <c r="P1978" s="33">
        <f>3*N1978+M1978</f>
        <v/>
      </c>
      <c r="Q1978" s="31">
        <f>IF(OR(J1978="",K1978=""),"",SUMPRODUCT(POISSON(Helper!$A$2:$A$122,J1978,FALSE)*POISSON(Helper!$B$2:$B$122,K1978,FALSE)*Helper!$C$2:$C$122))</f>
        <v/>
      </c>
      <c r="R1978" s="31">
        <f>IF(OR(J1978="",K1978=""),"",SUMPRODUCT(POISSON(Helper!$A$2:$A$122,J1978,FALSE)*POISSON(Helper!$B$2:$B$122,K1978,FALSE)*Helper!$D$2:$D$122))</f>
        <v/>
      </c>
      <c r="S1978" s="31">
        <f>IF(Q1978="","",1-Q1978-R1978)</f>
        <v/>
      </c>
      <c r="T1978" s="33">
        <f>IF(Q1978="","",3*Q1978+R1978)</f>
        <v/>
      </c>
      <c r="U1978" s="33">
        <f>IF(Q1978="","",3*S1978+R1978)</f>
        <v/>
      </c>
      <c r="V1978" s="24">
        <f>IF(OR(H1978="",I1978=""),"",IF(H1978&gt;I1978,3,IF(H1978=I1978,1,0)))</f>
        <v/>
      </c>
      <c r="W1978" s="24">
        <f>IF(OR(H1978="",I1978=""),"",IF(I1978&gt;H1978,3,IF(H1978=I1978,1,0)))</f>
        <v/>
      </c>
      <c r="X1978" s="24">
        <f>IF(OR(H1978="",I1978=""),0,1)</f>
        <v/>
      </c>
      <c r="Y1978" s="24" t="n"/>
    </row>
    <row r="1979">
      <c r="A1979" s="24" t="inlineStr">
        <is>
          <t>E3-BristolR-Gillingh</t>
        </is>
      </c>
      <c r="B1979" s="24" t="inlineStr">
        <is>
          <t>E3</t>
        </is>
      </c>
      <c r="C1979" s="24" t="inlineStr">
        <is>
          <t>League Two</t>
        </is>
      </c>
      <c r="D1979" s="24" t="n">
        <v>42</v>
      </c>
      <c r="E1979" s="29" t="n">
        <v>46494.625</v>
      </c>
      <c r="F1979" s="24" t="inlineStr">
        <is>
          <t>Bristol Rovers</t>
        </is>
      </c>
      <c r="G1979" s="24" t="inlineStr">
        <is>
          <t>Gillingham</t>
        </is>
      </c>
      <c r="H1979" s="37" t="n"/>
      <c r="I1979" s="37" t="n"/>
      <c r="J1979" s="37" t="n"/>
      <c r="K1979" s="37" t="n"/>
      <c r="L1979" s="31" t="n">
        <v>0.4618069359880923</v>
      </c>
      <c r="M1979" s="31" t="n">
        <v>0.2780265965529458</v>
      </c>
      <c r="N1979" s="31" t="n">
        <v>0.2601664674589619</v>
      </c>
      <c r="O1979" s="33">
        <f>3*L1979+M1979</f>
        <v/>
      </c>
      <c r="P1979" s="33">
        <f>3*N1979+M1979</f>
        <v/>
      </c>
      <c r="Q1979" s="31">
        <f>IF(OR(J1979="",K1979=""),"",SUMPRODUCT(POISSON(Helper!$A$2:$A$122,J1979,FALSE)*POISSON(Helper!$B$2:$B$122,K1979,FALSE)*Helper!$C$2:$C$122))</f>
        <v/>
      </c>
      <c r="R1979" s="31">
        <f>IF(OR(J1979="",K1979=""),"",SUMPRODUCT(POISSON(Helper!$A$2:$A$122,J1979,FALSE)*POISSON(Helper!$B$2:$B$122,K1979,FALSE)*Helper!$D$2:$D$122))</f>
        <v/>
      </c>
      <c r="S1979" s="31">
        <f>IF(Q1979="","",1-Q1979-R1979)</f>
        <v/>
      </c>
      <c r="T1979" s="33">
        <f>IF(Q1979="","",3*Q1979+R1979)</f>
        <v/>
      </c>
      <c r="U1979" s="33">
        <f>IF(Q1979="","",3*S1979+R1979)</f>
        <v/>
      </c>
      <c r="V1979" s="24">
        <f>IF(OR(H1979="",I1979=""),"",IF(H1979&gt;I1979,3,IF(H1979=I1979,1,0)))</f>
        <v/>
      </c>
      <c r="W1979" s="24">
        <f>IF(OR(H1979="",I1979=""),"",IF(I1979&gt;H1979,3,IF(H1979=I1979,1,0)))</f>
        <v/>
      </c>
      <c r="X1979" s="24">
        <f>IF(OR(H1979="",I1979=""),0,1)</f>
        <v/>
      </c>
      <c r="Y1979" s="24" t="n"/>
    </row>
    <row r="1980">
      <c r="A1980" s="24" t="inlineStr">
        <is>
          <t>E3-Cheltenh-Colchest</t>
        </is>
      </c>
      <c r="B1980" s="24" t="inlineStr">
        <is>
          <t>E3</t>
        </is>
      </c>
      <c r="C1980" s="24" t="inlineStr">
        <is>
          <t>League Two</t>
        </is>
      </c>
      <c r="D1980" s="24" t="n">
        <v>42</v>
      </c>
      <c r="E1980" s="29" t="n">
        <v>46494.625</v>
      </c>
      <c r="F1980" s="24" t="inlineStr">
        <is>
          <t>Cheltenham</t>
        </is>
      </c>
      <c r="G1980" s="24" t="inlineStr">
        <is>
          <t>Colchester</t>
        </is>
      </c>
      <c r="H1980" s="37" t="n"/>
      <c r="I1980" s="37" t="n"/>
      <c r="J1980" s="37" t="n"/>
      <c r="K1980" s="37" t="n"/>
      <c r="L1980" s="31" t="n">
        <v>0.3481226293951186</v>
      </c>
      <c r="M1980" s="31" t="n">
        <v>0.2882607451885478</v>
      </c>
      <c r="N1980" s="31" t="n">
        <v>0.3636166254163336</v>
      </c>
      <c r="O1980" s="33">
        <f>3*L1980+M1980</f>
        <v/>
      </c>
      <c r="P1980" s="33">
        <f>3*N1980+M1980</f>
        <v/>
      </c>
      <c r="Q1980" s="31">
        <f>IF(OR(J1980="",K1980=""),"",SUMPRODUCT(POISSON(Helper!$A$2:$A$122,J1980,FALSE)*POISSON(Helper!$B$2:$B$122,K1980,FALSE)*Helper!$C$2:$C$122))</f>
        <v/>
      </c>
      <c r="R1980" s="31">
        <f>IF(OR(J1980="",K1980=""),"",SUMPRODUCT(POISSON(Helper!$A$2:$A$122,J1980,FALSE)*POISSON(Helper!$B$2:$B$122,K1980,FALSE)*Helper!$D$2:$D$122))</f>
        <v/>
      </c>
      <c r="S1980" s="31">
        <f>IF(Q1980="","",1-Q1980-R1980)</f>
        <v/>
      </c>
      <c r="T1980" s="33">
        <f>IF(Q1980="","",3*Q1980+R1980)</f>
        <v/>
      </c>
      <c r="U1980" s="33">
        <f>IF(Q1980="","",3*S1980+R1980)</f>
        <v/>
      </c>
      <c r="V1980" s="24">
        <f>IF(OR(H1980="",I1980=""),"",IF(H1980&gt;I1980,3,IF(H1980=I1980,1,0)))</f>
        <v/>
      </c>
      <c r="W1980" s="24">
        <f>IF(OR(H1980="",I1980=""),"",IF(I1980&gt;H1980,3,IF(H1980=I1980,1,0)))</f>
        <v/>
      </c>
      <c r="X1980" s="24">
        <f>IF(OR(H1980="",I1980=""),0,1)</f>
        <v/>
      </c>
      <c r="Y1980" s="24" t="n"/>
    </row>
    <row r="1981">
      <c r="A1981" s="24" t="inlineStr">
        <is>
          <t>E3-Crawley-Grimsby</t>
        </is>
      </c>
      <c r="B1981" s="24" t="inlineStr">
        <is>
          <t>E3</t>
        </is>
      </c>
      <c r="C1981" s="24" t="inlineStr">
        <is>
          <t>League Two</t>
        </is>
      </c>
      <c r="D1981" s="24" t="n">
        <v>42</v>
      </c>
      <c r="E1981" s="29" t="n">
        <v>46494.625</v>
      </c>
      <c r="F1981" s="24" t="inlineStr">
        <is>
          <t>Crawley</t>
        </is>
      </c>
      <c r="G1981" s="24" t="inlineStr">
        <is>
          <t>Grimsby</t>
        </is>
      </c>
      <c r="H1981" s="37" t="n"/>
      <c r="I1981" s="37" t="n"/>
      <c r="J1981" s="37" t="n"/>
      <c r="K1981" s="37" t="n"/>
      <c r="L1981" s="31" t="n">
        <v>0.325764920050689</v>
      </c>
      <c r="M1981" s="31" t="n">
        <v>0.2873790561657686</v>
      </c>
      <c r="N1981" s="31" t="n">
        <v>0.3868560237835424</v>
      </c>
      <c r="O1981" s="33">
        <f>3*L1981+M1981</f>
        <v/>
      </c>
      <c r="P1981" s="33">
        <f>3*N1981+M1981</f>
        <v/>
      </c>
      <c r="Q1981" s="31">
        <f>IF(OR(J1981="",K1981=""),"",SUMPRODUCT(POISSON(Helper!$A$2:$A$122,J1981,FALSE)*POISSON(Helper!$B$2:$B$122,K1981,FALSE)*Helper!$C$2:$C$122))</f>
        <v/>
      </c>
      <c r="R1981" s="31">
        <f>IF(OR(J1981="",K1981=""),"",SUMPRODUCT(POISSON(Helper!$A$2:$A$122,J1981,FALSE)*POISSON(Helper!$B$2:$B$122,K1981,FALSE)*Helper!$D$2:$D$122))</f>
        <v/>
      </c>
      <c r="S1981" s="31">
        <f>IF(Q1981="","",1-Q1981-R1981)</f>
        <v/>
      </c>
      <c r="T1981" s="33">
        <f>IF(Q1981="","",3*Q1981+R1981)</f>
        <v/>
      </c>
      <c r="U1981" s="33">
        <f>IF(Q1981="","",3*S1981+R1981)</f>
        <v/>
      </c>
      <c r="V1981" s="24">
        <f>IF(OR(H1981="",I1981=""),"",IF(H1981&gt;I1981,3,IF(H1981=I1981,1,0)))</f>
        <v/>
      </c>
      <c r="W1981" s="24">
        <f>IF(OR(H1981="",I1981=""),"",IF(I1981&gt;H1981,3,IF(H1981=I1981,1,0)))</f>
        <v/>
      </c>
      <c r="X1981" s="24">
        <f>IF(OR(H1981="",I1981=""),0,1)</f>
        <v/>
      </c>
      <c r="Y1981" s="24" t="n"/>
    </row>
    <row r="1982">
      <c r="A1982" s="24" t="inlineStr">
        <is>
          <t>E3-Fleetwoo-Barnet</t>
        </is>
      </c>
      <c r="B1982" s="24" t="inlineStr">
        <is>
          <t>E3</t>
        </is>
      </c>
      <c r="C1982" s="24" t="inlineStr">
        <is>
          <t>League Two</t>
        </is>
      </c>
      <c r="D1982" s="24" t="n">
        <v>42</v>
      </c>
      <c r="E1982" s="29" t="n">
        <v>46494.625</v>
      </c>
      <c r="F1982" s="24" t="inlineStr">
        <is>
          <t>Fleetwood</t>
        </is>
      </c>
      <c r="G1982" s="24" t="inlineStr">
        <is>
          <t>Barnet</t>
        </is>
      </c>
      <c r="H1982" s="37" t="n"/>
      <c r="I1982" s="37" t="n"/>
      <c r="J1982" s="37" t="n"/>
      <c r="K1982" s="37" t="n"/>
      <c r="L1982" s="31" t="n">
        <v>0.3289326374680953</v>
      </c>
      <c r="M1982" s="31" t="n">
        <v>0.2875696650192913</v>
      </c>
      <c r="N1982" s="31" t="n">
        <v>0.3834976975126134</v>
      </c>
      <c r="O1982" s="33">
        <f>3*L1982+M1982</f>
        <v/>
      </c>
      <c r="P1982" s="33">
        <f>3*N1982+M1982</f>
        <v/>
      </c>
      <c r="Q1982" s="31">
        <f>IF(OR(J1982="",K1982=""),"",SUMPRODUCT(POISSON(Helper!$A$2:$A$122,J1982,FALSE)*POISSON(Helper!$B$2:$B$122,K1982,FALSE)*Helper!$C$2:$C$122))</f>
        <v/>
      </c>
      <c r="R1982" s="31">
        <f>IF(OR(J1982="",K1982=""),"",SUMPRODUCT(POISSON(Helper!$A$2:$A$122,J1982,FALSE)*POISSON(Helper!$B$2:$B$122,K1982,FALSE)*Helper!$D$2:$D$122))</f>
        <v/>
      </c>
      <c r="S1982" s="31">
        <f>IF(Q1982="","",1-Q1982-R1982)</f>
        <v/>
      </c>
      <c r="T1982" s="33">
        <f>IF(Q1982="","",3*Q1982+R1982)</f>
        <v/>
      </c>
      <c r="U1982" s="33">
        <f>IF(Q1982="","",3*S1982+R1982)</f>
        <v/>
      </c>
      <c r="V1982" s="24">
        <f>IF(OR(H1982="",I1982=""),"",IF(H1982&gt;I1982,3,IF(H1982=I1982,1,0)))</f>
        <v/>
      </c>
      <c r="W1982" s="24">
        <f>IF(OR(H1982="",I1982=""),"",IF(I1982&gt;H1982,3,IF(H1982=I1982,1,0)))</f>
        <v/>
      </c>
      <c r="X1982" s="24">
        <f>IF(OR(H1982="",I1982=""),0,1)</f>
        <v/>
      </c>
      <c r="Y1982" s="24" t="n"/>
    </row>
    <row r="1983">
      <c r="A1983" s="24" t="inlineStr">
        <is>
          <t>E3-Newport-Accringt</t>
        </is>
      </c>
      <c r="B1983" s="24" t="inlineStr">
        <is>
          <t>E3</t>
        </is>
      </c>
      <c r="C1983" s="24" t="inlineStr">
        <is>
          <t>League Two</t>
        </is>
      </c>
      <c r="D1983" s="24" t="n">
        <v>42</v>
      </c>
      <c r="E1983" s="29" t="n">
        <v>46494.625</v>
      </c>
      <c r="F1983" s="24" t="inlineStr">
        <is>
          <t>Newport</t>
        </is>
      </c>
      <c r="G1983" s="24" t="inlineStr">
        <is>
          <t>Accrington</t>
        </is>
      </c>
      <c r="H1983" s="37" t="n"/>
      <c r="I1983" s="37" t="n"/>
      <c r="J1983" s="37" t="n"/>
      <c r="K1983" s="37" t="n"/>
      <c r="L1983" s="31" t="n">
        <v>0.3816892164566924</v>
      </c>
      <c r="M1983" s="31" t="n">
        <v>0.2876636145020787</v>
      </c>
      <c r="N1983" s="31" t="n">
        <v>0.3306471690412289</v>
      </c>
      <c r="O1983" s="33">
        <f>3*L1983+M1983</f>
        <v/>
      </c>
      <c r="P1983" s="33">
        <f>3*N1983+M1983</f>
        <v/>
      </c>
      <c r="Q1983" s="31">
        <f>IF(OR(J1983="",K1983=""),"",SUMPRODUCT(POISSON(Helper!$A$2:$A$122,J1983,FALSE)*POISSON(Helper!$B$2:$B$122,K1983,FALSE)*Helper!$C$2:$C$122))</f>
        <v/>
      </c>
      <c r="R1983" s="31">
        <f>IF(OR(J1983="",K1983=""),"",SUMPRODUCT(POISSON(Helper!$A$2:$A$122,J1983,FALSE)*POISSON(Helper!$B$2:$B$122,K1983,FALSE)*Helper!$D$2:$D$122))</f>
        <v/>
      </c>
      <c r="S1983" s="31">
        <f>IF(Q1983="","",1-Q1983-R1983)</f>
        <v/>
      </c>
      <c r="T1983" s="33">
        <f>IF(Q1983="","",3*Q1983+R1983)</f>
        <v/>
      </c>
      <c r="U1983" s="33">
        <f>IF(Q1983="","",3*S1983+R1983)</f>
        <v/>
      </c>
      <c r="V1983" s="24">
        <f>IF(OR(H1983="",I1983=""),"",IF(H1983&gt;I1983,3,IF(H1983=I1983,1,0)))</f>
        <v/>
      </c>
      <c r="W1983" s="24">
        <f>IF(OR(H1983="",I1983=""),"",IF(I1983&gt;H1983,3,IF(H1983=I1983,1,0)))</f>
        <v/>
      </c>
      <c r="X1983" s="24">
        <f>IF(OR(H1983="",I1983=""),0,1)</f>
        <v/>
      </c>
      <c r="Y1983" s="24" t="n"/>
    </row>
    <row r="1984">
      <c r="A1984" s="24" t="inlineStr">
        <is>
          <t>E3-PortVale-Walsall</t>
        </is>
      </c>
      <c r="B1984" s="24" t="inlineStr">
        <is>
          <t>E3</t>
        </is>
      </c>
      <c r="C1984" s="24" t="inlineStr">
        <is>
          <t>League Two</t>
        </is>
      </c>
      <c r="D1984" s="24" t="n">
        <v>42</v>
      </c>
      <c r="E1984" s="29" t="n">
        <v>46494.625</v>
      </c>
      <c r="F1984" s="24" t="inlineStr">
        <is>
          <t>Port Vale</t>
        </is>
      </c>
      <c r="G1984" s="24" t="inlineStr">
        <is>
          <t>Walsall</t>
        </is>
      </c>
      <c r="H1984" s="37" t="n"/>
      <c r="I1984" s="37" t="n"/>
      <c r="J1984" s="37" t="n"/>
      <c r="K1984" s="37" t="n"/>
      <c r="L1984" s="31" t="n">
        <v>0.4422631062026272</v>
      </c>
      <c r="M1984" s="31" t="n">
        <v>0.2813608056900168</v>
      </c>
      <c r="N1984" s="31" t="n">
        <v>0.276376088107356</v>
      </c>
      <c r="O1984" s="33">
        <f>3*L1984+M1984</f>
        <v/>
      </c>
      <c r="P1984" s="33">
        <f>3*N1984+M1984</f>
        <v/>
      </c>
      <c r="Q1984" s="31">
        <f>IF(OR(J1984="",K1984=""),"",SUMPRODUCT(POISSON(Helper!$A$2:$A$122,J1984,FALSE)*POISSON(Helper!$B$2:$B$122,K1984,FALSE)*Helper!$C$2:$C$122))</f>
        <v/>
      </c>
      <c r="R1984" s="31">
        <f>IF(OR(J1984="",K1984=""),"",SUMPRODUCT(POISSON(Helper!$A$2:$A$122,J1984,FALSE)*POISSON(Helper!$B$2:$B$122,K1984,FALSE)*Helper!$D$2:$D$122))</f>
        <v/>
      </c>
      <c r="S1984" s="31">
        <f>IF(Q1984="","",1-Q1984-R1984)</f>
        <v/>
      </c>
      <c r="T1984" s="33">
        <f>IF(Q1984="","",3*Q1984+R1984)</f>
        <v/>
      </c>
      <c r="U1984" s="33">
        <f>IF(Q1984="","",3*S1984+R1984)</f>
        <v/>
      </c>
      <c r="V1984" s="24">
        <f>IF(OR(H1984="",I1984=""),"",IF(H1984&gt;I1984,3,IF(H1984=I1984,1,0)))</f>
        <v/>
      </c>
      <c r="W1984" s="24">
        <f>IF(OR(H1984="",I1984=""),"",IF(I1984&gt;H1984,3,IF(H1984=I1984,1,0)))</f>
        <v/>
      </c>
      <c r="X1984" s="24">
        <f>IF(OR(H1984="",I1984=""),0,1)</f>
        <v/>
      </c>
      <c r="Y1984" s="24" t="n"/>
    </row>
    <row r="1985">
      <c r="A1985" s="24" t="inlineStr">
        <is>
          <t>E3-Rotherha-Northamp</t>
        </is>
      </c>
      <c r="B1985" s="24" t="inlineStr">
        <is>
          <t>E3</t>
        </is>
      </c>
      <c r="C1985" s="24" t="inlineStr">
        <is>
          <t>League Two</t>
        </is>
      </c>
      <c r="D1985" s="24" t="n">
        <v>42</v>
      </c>
      <c r="E1985" s="29" t="n">
        <v>46494.625</v>
      </c>
      <c r="F1985" s="24" t="inlineStr">
        <is>
          <t>Rotherham</t>
        </is>
      </c>
      <c r="G1985" s="24" t="inlineStr">
        <is>
          <t>Northampton</t>
        </is>
      </c>
      <c r="H1985" s="37" t="n"/>
      <c r="I1985" s="37" t="n"/>
      <c r="J1985" s="37" t="n"/>
      <c r="K1985" s="37" t="n"/>
      <c r="L1985" s="31" t="n">
        <v>0.4240418668493893</v>
      </c>
      <c r="M1985" s="31" t="n">
        <v>0.2839174544360679</v>
      </c>
      <c r="N1985" s="31" t="n">
        <v>0.2920406787145429</v>
      </c>
      <c r="O1985" s="33">
        <f>3*L1985+M1985</f>
        <v/>
      </c>
      <c r="P1985" s="33">
        <f>3*N1985+M1985</f>
        <v/>
      </c>
      <c r="Q1985" s="31">
        <f>IF(OR(J1985="",K1985=""),"",SUMPRODUCT(POISSON(Helper!$A$2:$A$122,J1985,FALSE)*POISSON(Helper!$B$2:$B$122,K1985,FALSE)*Helper!$C$2:$C$122))</f>
        <v/>
      </c>
      <c r="R1985" s="31">
        <f>IF(OR(J1985="",K1985=""),"",SUMPRODUCT(POISSON(Helper!$A$2:$A$122,J1985,FALSE)*POISSON(Helper!$B$2:$B$122,K1985,FALSE)*Helper!$D$2:$D$122))</f>
        <v/>
      </c>
      <c r="S1985" s="31">
        <f>IF(Q1985="","",1-Q1985-R1985)</f>
        <v/>
      </c>
      <c r="T1985" s="33">
        <f>IF(Q1985="","",3*Q1985+R1985)</f>
        <v/>
      </c>
      <c r="U1985" s="33">
        <f>IF(Q1985="","",3*S1985+R1985)</f>
        <v/>
      </c>
      <c r="V1985" s="24">
        <f>IF(OR(H1985="",I1985=""),"",IF(H1985&gt;I1985,3,IF(H1985=I1985,1,0)))</f>
        <v/>
      </c>
      <c r="W1985" s="24">
        <f>IF(OR(H1985="",I1985=""),"",IF(I1985&gt;H1985,3,IF(H1985=I1985,1,0)))</f>
        <v/>
      </c>
      <c r="X1985" s="24">
        <f>IF(OR(H1985="",I1985=""),0,1)</f>
        <v/>
      </c>
      <c r="Y1985" s="24" t="n"/>
    </row>
    <row r="1986">
      <c r="A1986" s="24" t="inlineStr">
        <is>
          <t>E3-Shrewsbu-Crewe</t>
        </is>
      </c>
      <c r="B1986" s="24" t="inlineStr">
        <is>
          <t>E3</t>
        </is>
      </c>
      <c r="C1986" s="24" t="inlineStr">
        <is>
          <t>League Two</t>
        </is>
      </c>
      <c r="D1986" s="24" t="n">
        <v>42</v>
      </c>
      <c r="E1986" s="29" t="n">
        <v>46494.625</v>
      </c>
      <c r="F1986" s="24" t="inlineStr">
        <is>
          <t>Shrewsbury</t>
        </is>
      </c>
      <c r="G1986" s="24" t="inlineStr">
        <is>
          <t>Crewe</t>
        </is>
      </c>
      <c r="H1986" s="37" t="n"/>
      <c r="I1986" s="37" t="n"/>
      <c r="J1986" s="37" t="n"/>
      <c r="K1986" s="37" t="n"/>
      <c r="L1986" s="31" t="n">
        <v>0.3750177501528418</v>
      </c>
      <c r="M1986" s="31" t="n">
        <v>0.2879569679923915</v>
      </c>
      <c r="N1986" s="31" t="n">
        <v>0.3370252818547668</v>
      </c>
      <c r="O1986" s="33">
        <f>3*L1986+M1986</f>
        <v/>
      </c>
      <c r="P1986" s="33">
        <f>3*N1986+M1986</f>
        <v/>
      </c>
      <c r="Q1986" s="31">
        <f>IF(OR(J1986="",K1986=""),"",SUMPRODUCT(POISSON(Helper!$A$2:$A$122,J1986,FALSE)*POISSON(Helper!$B$2:$B$122,K1986,FALSE)*Helper!$C$2:$C$122))</f>
        <v/>
      </c>
      <c r="R1986" s="31">
        <f>IF(OR(J1986="",K1986=""),"",SUMPRODUCT(POISSON(Helper!$A$2:$A$122,J1986,FALSE)*POISSON(Helper!$B$2:$B$122,K1986,FALSE)*Helper!$D$2:$D$122))</f>
        <v/>
      </c>
      <c r="S1986" s="31">
        <f>IF(Q1986="","",1-Q1986-R1986)</f>
        <v/>
      </c>
      <c r="T1986" s="33">
        <f>IF(Q1986="","",3*Q1986+R1986)</f>
        <v/>
      </c>
      <c r="U1986" s="33">
        <f>IF(Q1986="","",3*S1986+R1986)</f>
        <v/>
      </c>
      <c r="V1986" s="24">
        <f>IF(OR(H1986="",I1986=""),"",IF(H1986&gt;I1986,3,IF(H1986=I1986,1,0)))</f>
        <v/>
      </c>
      <c r="W1986" s="24">
        <f>IF(OR(H1986="",I1986=""),"",IF(I1986&gt;H1986,3,IF(H1986=I1986,1,0)))</f>
        <v/>
      </c>
      <c r="X1986" s="24">
        <f>IF(OR(H1986="",I1986=""),0,1)</f>
        <v/>
      </c>
      <c r="Y1986" s="24" t="n"/>
    </row>
    <row r="1987">
      <c r="A1987" s="24" t="inlineStr">
        <is>
          <t>E3-Swindon-Salford</t>
        </is>
      </c>
      <c r="B1987" s="24" t="inlineStr">
        <is>
          <t>E3</t>
        </is>
      </c>
      <c r="C1987" s="24" t="inlineStr">
        <is>
          <t>League Two</t>
        </is>
      </c>
      <c r="D1987" s="24" t="n">
        <v>42</v>
      </c>
      <c r="E1987" s="29" t="n">
        <v>46494.625</v>
      </c>
      <c r="F1987" s="24" t="inlineStr">
        <is>
          <t>Swindon</t>
        </is>
      </c>
      <c r="G1987" s="24" t="inlineStr">
        <is>
          <t>Salford</t>
        </is>
      </c>
      <c r="H1987" s="37" t="n"/>
      <c r="I1987" s="37" t="n"/>
      <c r="J1987" s="37" t="n"/>
      <c r="K1987" s="37" t="n"/>
      <c r="L1987" s="31" t="n">
        <v>0.3205605929683526</v>
      </c>
      <c r="M1987" s="31" t="n">
        <v>0.2870173778911936</v>
      </c>
      <c r="N1987" s="31" t="n">
        <v>0.3924220291404538</v>
      </c>
      <c r="O1987" s="33">
        <f>3*L1987+M1987</f>
        <v/>
      </c>
      <c r="P1987" s="33">
        <f>3*N1987+M1987</f>
        <v/>
      </c>
      <c r="Q1987" s="31">
        <f>IF(OR(J1987="",K1987=""),"",SUMPRODUCT(POISSON(Helper!$A$2:$A$122,J1987,FALSE)*POISSON(Helper!$B$2:$B$122,K1987,FALSE)*Helper!$C$2:$C$122))</f>
        <v/>
      </c>
      <c r="R1987" s="31">
        <f>IF(OR(J1987="",K1987=""),"",SUMPRODUCT(POISSON(Helper!$A$2:$A$122,J1987,FALSE)*POISSON(Helper!$B$2:$B$122,K1987,FALSE)*Helper!$D$2:$D$122))</f>
        <v/>
      </c>
      <c r="S1987" s="31">
        <f>IF(Q1987="","",1-Q1987-R1987)</f>
        <v/>
      </c>
      <c r="T1987" s="33">
        <f>IF(Q1987="","",3*Q1987+R1987)</f>
        <v/>
      </c>
      <c r="U1987" s="33">
        <f>IF(Q1987="","",3*S1987+R1987)</f>
        <v/>
      </c>
      <c r="V1987" s="24">
        <f>IF(OR(H1987="",I1987=""),"",IF(H1987&gt;I1987,3,IF(H1987=I1987,1,0)))</f>
        <v/>
      </c>
      <c r="W1987" s="24">
        <f>IF(OR(H1987="",I1987=""),"",IF(I1987&gt;H1987,3,IF(H1987=I1987,1,0)))</f>
        <v/>
      </c>
      <c r="X1987" s="24">
        <f>IF(OR(H1987="",I1987=""),0,1)</f>
        <v/>
      </c>
      <c r="Y1987" s="24" t="n"/>
    </row>
    <row r="1988">
      <c r="A1988" s="24" t="inlineStr">
        <is>
          <t>E3-Tranmere-Exeter</t>
        </is>
      </c>
      <c r="B1988" s="24" t="inlineStr">
        <is>
          <t>E3</t>
        </is>
      </c>
      <c r="C1988" s="24" t="inlineStr">
        <is>
          <t>League Two</t>
        </is>
      </c>
      <c r="D1988" s="24" t="n">
        <v>42</v>
      </c>
      <c r="E1988" s="29" t="n">
        <v>46494.625</v>
      </c>
      <c r="F1988" s="24" t="inlineStr">
        <is>
          <t>Tranmere</t>
        </is>
      </c>
      <c r="G1988" s="24" t="inlineStr">
        <is>
          <t>Exeter</t>
        </is>
      </c>
      <c r="H1988" s="37" t="n"/>
      <c r="I1988" s="37" t="n"/>
      <c r="J1988" s="37" t="n"/>
      <c r="K1988" s="37" t="n"/>
      <c r="L1988" s="31" t="n">
        <v>0.403439880899936</v>
      </c>
      <c r="M1988" s="31" t="n">
        <v>0.2861360825966935</v>
      </c>
      <c r="N1988" s="31" t="n">
        <v>0.3104240365033705</v>
      </c>
      <c r="O1988" s="33">
        <f>3*L1988+M1988</f>
        <v/>
      </c>
      <c r="P1988" s="33">
        <f>3*N1988+M1988</f>
        <v/>
      </c>
      <c r="Q1988" s="31">
        <f>IF(OR(J1988="",K1988=""),"",SUMPRODUCT(POISSON(Helper!$A$2:$A$122,J1988,FALSE)*POISSON(Helper!$B$2:$B$122,K1988,FALSE)*Helper!$C$2:$C$122))</f>
        <v/>
      </c>
      <c r="R1988" s="31">
        <f>IF(OR(J1988="",K1988=""),"",SUMPRODUCT(POISSON(Helper!$A$2:$A$122,J1988,FALSE)*POISSON(Helper!$B$2:$B$122,K1988,FALSE)*Helper!$D$2:$D$122))</f>
        <v/>
      </c>
      <c r="S1988" s="31">
        <f>IF(Q1988="","",1-Q1988-R1988)</f>
        <v/>
      </c>
      <c r="T1988" s="33">
        <f>IF(Q1988="","",3*Q1988+R1988)</f>
        <v/>
      </c>
      <c r="U1988" s="33">
        <f>IF(Q1988="","",3*S1988+R1988)</f>
        <v/>
      </c>
      <c r="V1988" s="24">
        <f>IF(OR(H1988="",I1988=""),"",IF(H1988&gt;I1988,3,IF(H1988=I1988,1,0)))</f>
        <v/>
      </c>
      <c r="W1988" s="24">
        <f>IF(OR(H1988="",I1988=""),"",IF(I1988&gt;H1988,3,IF(H1988=I1988,1,0)))</f>
        <v/>
      </c>
      <c r="X1988" s="24">
        <f>IF(OR(H1988="",I1988=""),0,1)</f>
        <v/>
      </c>
      <c r="Y1988" s="24" t="n"/>
    </row>
    <row r="1989">
      <c r="A1989" s="24" t="inlineStr">
        <is>
          <t>E3-York-Chesterf</t>
        </is>
      </c>
      <c r="B1989" s="24" t="inlineStr">
        <is>
          <t>E3</t>
        </is>
      </c>
      <c r="C1989" s="24" t="inlineStr">
        <is>
          <t>League Two</t>
        </is>
      </c>
      <c r="D1989" s="24" t="n">
        <v>42</v>
      </c>
      <c r="E1989" s="29" t="n">
        <v>46494.625</v>
      </c>
      <c r="F1989" s="24" t="inlineStr">
        <is>
          <t>York</t>
        </is>
      </c>
      <c r="G1989" s="24" t="inlineStr">
        <is>
          <t>Chesterfield</t>
        </is>
      </c>
      <c r="H1989" s="37" t="n"/>
      <c r="I1989" s="37" t="n"/>
      <c r="J1989" s="37" t="n"/>
      <c r="K1989" s="37" t="n"/>
      <c r="L1989" s="31" t="n">
        <v>0.4005423904853721</v>
      </c>
      <c r="M1989" s="31" t="n">
        <v>0.286388881414823</v>
      </c>
      <c r="N1989" s="31" t="n">
        <v>0.3130687280998049</v>
      </c>
      <c r="O1989" s="33">
        <f>3*L1989+M1989</f>
        <v/>
      </c>
      <c r="P1989" s="33">
        <f>3*N1989+M1989</f>
        <v/>
      </c>
      <c r="Q1989" s="31">
        <f>IF(OR(J1989="",K1989=""),"",SUMPRODUCT(POISSON(Helper!$A$2:$A$122,J1989,FALSE)*POISSON(Helper!$B$2:$B$122,K1989,FALSE)*Helper!$C$2:$C$122))</f>
        <v/>
      </c>
      <c r="R1989" s="31">
        <f>IF(OR(J1989="",K1989=""),"",SUMPRODUCT(POISSON(Helper!$A$2:$A$122,J1989,FALSE)*POISSON(Helper!$B$2:$B$122,K1989,FALSE)*Helper!$D$2:$D$122))</f>
        <v/>
      </c>
      <c r="S1989" s="31">
        <f>IF(Q1989="","",1-Q1989-R1989)</f>
        <v/>
      </c>
      <c r="T1989" s="33">
        <f>IF(Q1989="","",3*Q1989+R1989)</f>
        <v/>
      </c>
      <c r="U1989" s="33">
        <f>IF(Q1989="","",3*S1989+R1989)</f>
        <v/>
      </c>
      <c r="V1989" s="24">
        <f>IF(OR(H1989="",I1989=""),"",IF(H1989&gt;I1989,3,IF(H1989=I1989,1,0)))</f>
        <v/>
      </c>
      <c r="W1989" s="24">
        <f>IF(OR(H1989="",I1989=""),"",IF(I1989&gt;H1989,3,IF(H1989=I1989,1,0)))</f>
        <v/>
      </c>
      <c r="X1989" s="24">
        <f>IF(OR(H1989="",I1989=""),0,1)</f>
        <v/>
      </c>
      <c r="Y1989" s="24" t="n"/>
    </row>
    <row r="1990">
      <c r="A1990" s="24" t="inlineStr">
        <is>
          <t>E3-Accringt-Swindon</t>
        </is>
      </c>
      <c r="B1990" s="24" t="inlineStr">
        <is>
          <t>E3</t>
        </is>
      </c>
      <c r="C1990" s="24" t="inlineStr">
        <is>
          <t>League Two</t>
        </is>
      </c>
      <c r="D1990" s="24" t="n">
        <v>43</v>
      </c>
      <c r="E1990" s="29" t="n">
        <v>46501.625</v>
      </c>
      <c r="F1990" s="24" t="inlineStr">
        <is>
          <t>Accrington</t>
        </is>
      </c>
      <c r="G1990" s="24" t="inlineStr">
        <is>
          <t>Swindon</t>
        </is>
      </c>
      <c r="H1990" s="37" t="n"/>
      <c r="I1990" s="37" t="n"/>
      <c r="J1990" s="37" t="n"/>
      <c r="K1990" s="37" t="n"/>
      <c r="L1990" s="31" t="n">
        <v>0.3374895649011335</v>
      </c>
      <c r="M1990" s="31" t="n">
        <v>0.287974898748194</v>
      </c>
      <c r="N1990" s="31" t="n">
        <v>0.3745355363506725</v>
      </c>
      <c r="O1990" s="33">
        <f>3*L1990+M1990</f>
        <v/>
      </c>
      <c r="P1990" s="33">
        <f>3*N1990+M1990</f>
        <v/>
      </c>
      <c r="Q1990" s="31">
        <f>IF(OR(J1990="",K1990=""),"",SUMPRODUCT(POISSON(Helper!$A$2:$A$122,J1990,FALSE)*POISSON(Helper!$B$2:$B$122,K1990,FALSE)*Helper!$C$2:$C$122))</f>
        <v/>
      </c>
      <c r="R1990" s="31">
        <f>IF(OR(J1990="",K1990=""),"",SUMPRODUCT(POISSON(Helper!$A$2:$A$122,J1990,FALSE)*POISSON(Helper!$B$2:$B$122,K1990,FALSE)*Helper!$D$2:$D$122))</f>
        <v/>
      </c>
      <c r="S1990" s="31">
        <f>IF(Q1990="","",1-Q1990-R1990)</f>
        <v/>
      </c>
      <c r="T1990" s="33">
        <f>IF(Q1990="","",3*Q1990+R1990)</f>
        <v/>
      </c>
      <c r="U1990" s="33">
        <f>IF(Q1990="","",3*S1990+R1990)</f>
        <v/>
      </c>
      <c r="V1990" s="24">
        <f>IF(OR(H1990="",I1990=""),"",IF(H1990&gt;I1990,3,IF(H1990=I1990,1,0)))</f>
        <v/>
      </c>
      <c r="W1990" s="24">
        <f>IF(OR(H1990="",I1990=""),"",IF(I1990&gt;H1990,3,IF(H1990=I1990,1,0)))</f>
        <v/>
      </c>
      <c r="X1990" s="24">
        <f>IF(OR(H1990="",I1990=""),0,1)</f>
        <v/>
      </c>
      <c r="Y1990" s="24" t="n"/>
    </row>
    <row r="1991">
      <c r="A1991" s="24" t="inlineStr">
        <is>
          <t>E3-Barnet-Crawley</t>
        </is>
      </c>
      <c r="B1991" s="24" t="inlineStr">
        <is>
          <t>E3</t>
        </is>
      </c>
      <c r="C1991" s="24" t="inlineStr">
        <is>
          <t>League Two</t>
        </is>
      </c>
      <c r="D1991" s="24" t="n">
        <v>43</v>
      </c>
      <c r="E1991" s="29" t="n">
        <v>46501.625</v>
      </c>
      <c r="F1991" s="24" t="inlineStr">
        <is>
          <t>Barnet</t>
        </is>
      </c>
      <c r="G1991" s="24" t="inlineStr">
        <is>
          <t>Crawley</t>
        </is>
      </c>
      <c r="H1991" s="37" t="n"/>
      <c r="I1991" s="37" t="n"/>
      <c r="J1991" s="37" t="n"/>
      <c r="K1991" s="37" t="n"/>
      <c r="L1991" s="31" t="n">
        <v>0.5039447333307816</v>
      </c>
      <c r="M1991" s="31" t="n">
        <v>0.2688722065502568</v>
      </c>
      <c r="N1991" s="31" t="n">
        <v>0.2271830601189616</v>
      </c>
      <c r="O1991" s="33">
        <f>3*L1991+M1991</f>
        <v/>
      </c>
      <c r="P1991" s="33">
        <f>3*N1991+M1991</f>
        <v/>
      </c>
      <c r="Q1991" s="31">
        <f>IF(OR(J1991="",K1991=""),"",SUMPRODUCT(POISSON(Helper!$A$2:$A$122,J1991,FALSE)*POISSON(Helper!$B$2:$B$122,K1991,FALSE)*Helper!$C$2:$C$122))</f>
        <v/>
      </c>
      <c r="R1991" s="31">
        <f>IF(OR(J1991="",K1991=""),"",SUMPRODUCT(POISSON(Helper!$A$2:$A$122,J1991,FALSE)*POISSON(Helper!$B$2:$B$122,K1991,FALSE)*Helper!$D$2:$D$122))</f>
        <v/>
      </c>
      <c r="S1991" s="31">
        <f>IF(Q1991="","",1-Q1991-R1991)</f>
        <v/>
      </c>
      <c r="T1991" s="33">
        <f>IF(Q1991="","",3*Q1991+R1991)</f>
        <v/>
      </c>
      <c r="U1991" s="33">
        <f>IF(Q1991="","",3*S1991+R1991)</f>
        <v/>
      </c>
      <c r="V1991" s="24">
        <f>IF(OR(H1991="",I1991=""),"",IF(H1991&gt;I1991,3,IF(H1991=I1991,1,0)))</f>
        <v/>
      </c>
      <c r="W1991" s="24">
        <f>IF(OR(H1991="",I1991=""),"",IF(I1991&gt;H1991,3,IF(H1991=I1991,1,0)))</f>
        <v/>
      </c>
      <c r="X1991" s="24">
        <f>IF(OR(H1991="",I1991=""),0,1)</f>
        <v/>
      </c>
      <c r="Y1991" s="24" t="n"/>
    </row>
    <row r="1992">
      <c r="A1992" s="24" t="inlineStr">
        <is>
          <t>E3-Chesterf-Cheltenh</t>
        </is>
      </c>
      <c r="B1992" s="24" t="inlineStr">
        <is>
          <t>E3</t>
        </is>
      </c>
      <c r="C1992" s="24" t="inlineStr">
        <is>
          <t>League Two</t>
        </is>
      </c>
      <c r="D1992" s="24" t="n">
        <v>43</v>
      </c>
      <c r="E1992" s="29" t="n">
        <v>46501.625</v>
      </c>
      <c r="F1992" s="24" t="inlineStr">
        <is>
          <t>Chesterfield</t>
        </is>
      </c>
      <c r="G1992" s="24" t="inlineStr">
        <is>
          <t>Cheltenham</t>
        </is>
      </c>
      <c r="H1992" s="37" t="n"/>
      <c r="I1992" s="37" t="n"/>
      <c r="J1992" s="37" t="n"/>
      <c r="K1992" s="37" t="n"/>
      <c r="L1992" s="31" t="n">
        <v>0.5082524721769647</v>
      </c>
      <c r="M1992" s="31" t="n">
        <v>0.2677918322396863</v>
      </c>
      <c r="N1992" s="31" t="n">
        <v>0.223955695583349</v>
      </c>
      <c r="O1992" s="33">
        <f>3*L1992+M1992</f>
        <v/>
      </c>
      <c r="P1992" s="33">
        <f>3*N1992+M1992</f>
        <v/>
      </c>
      <c r="Q1992" s="31">
        <f>IF(OR(J1992="",K1992=""),"",SUMPRODUCT(POISSON(Helper!$A$2:$A$122,J1992,FALSE)*POISSON(Helper!$B$2:$B$122,K1992,FALSE)*Helper!$C$2:$C$122))</f>
        <v/>
      </c>
      <c r="R1992" s="31">
        <f>IF(OR(J1992="",K1992=""),"",SUMPRODUCT(POISSON(Helper!$A$2:$A$122,J1992,FALSE)*POISSON(Helper!$B$2:$B$122,K1992,FALSE)*Helper!$D$2:$D$122))</f>
        <v/>
      </c>
      <c r="S1992" s="31">
        <f>IF(Q1992="","",1-Q1992-R1992)</f>
        <v/>
      </c>
      <c r="T1992" s="33">
        <f>IF(Q1992="","",3*Q1992+R1992)</f>
        <v/>
      </c>
      <c r="U1992" s="33">
        <f>IF(Q1992="","",3*S1992+R1992)</f>
        <v/>
      </c>
      <c r="V1992" s="24">
        <f>IF(OR(H1992="",I1992=""),"",IF(H1992&gt;I1992,3,IF(H1992=I1992,1,0)))</f>
        <v/>
      </c>
      <c r="W1992" s="24">
        <f>IF(OR(H1992="",I1992=""),"",IF(I1992&gt;H1992,3,IF(H1992=I1992,1,0)))</f>
        <v/>
      </c>
      <c r="X1992" s="24">
        <f>IF(OR(H1992="",I1992=""),0,1)</f>
        <v/>
      </c>
      <c r="Y1992" s="24" t="n"/>
    </row>
    <row r="1993">
      <c r="A1993" s="24" t="inlineStr">
        <is>
          <t>E3-Colchest-Shrewsbu</t>
        </is>
      </c>
      <c r="B1993" s="24" t="inlineStr">
        <is>
          <t>E3</t>
        </is>
      </c>
      <c r="C1993" s="24" t="inlineStr">
        <is>
          <t>League Two</t>
        </is>
      </c>
      <c r="D1993" s="24" t="n">
        <v>43</v>
      </c>
      <c r="E1993" s="29" t="n">
        <v>46501.625</v>
      </c>
      <c r="F1993" s="24" t="inlineStr">
        <is>
          <t>Colchester</t>
        </is>
      </c>
      <c r="G1993" s="24" t="inlineStr">
        <is>
          <t>Shrewsbury</t>
        </is>
      </c>
      <c r="H1993" s="37" t="n"/>
      <c r="I1993" s="37" t="n"/>
      <c r="J1993" s="37" t="n"/>
      <c r="K1993" s="37" t="n"/>
      <c r="L1993" s="31" t="n">
        <v>0.4497257048000474</v>
      </c>
      <c r="M1993" s="31" t="n">
        <v>0.280158564034078</v>
      </c>
      <c r="N1993" s="31" t="n">
        <v>0.2701157311658746</v>
      </c>
      <c r="O1993" s="33">
        <f>3*L1993+M1993</f>
        <v/>
      </c>
      <c r="P1993" s="33">
        <f>3*N1993+M1993</f>
        <v/>
      </c>
      <c r="Q1993" s="31">
        <f>IF(OR(J1993="",K1993=""),"",SUMPRODUCT(POISSON(Helper!$A$2:$A$122,J1993,FALSE)*POISSON(Helper!$B$2:$B$122,K1993,FALSE)*Helper!$C$2:$C$122))</f>
        <v/>
      </c>
      <c r="R1993" s="31">
        <f>IF(OR(J1993="",K1993=""),"",SUMPRODUCT(POISSON(Helper!$A$2:$A$122,J1993,FALSE)*POISSON(Helper!$B$2:$B$122,K1993,FALSE)*Helper!$D$2:$D$122))</f>
        <v/>
      </c>
      <c r="S1993" s="31">
        <f>IF(Q1993="","",1-Q1993-R1993)</f>
        <v/>
      </c>
      <c r="T1993" s="33">
        <f>IF(Q1993="","",3*Q1993+R1993)</f>
        <v/>
      </c>
      <c r="U1993" s="33">
        <f>IF(Q1993="","",3*S1993+R1993)</f>
        <v/>
      </c>
      <c r="V1993" s="24">
        <f>IF(OR(H1993="",I1993=""),"",IF(H1993&gt;I1993,3,IF(H1993=I1993,1,0)))</f>
        <v/>
      </c>
      <c r="W1993" s="24">
        <f>IF(OR(H1993="",I1993=""),"",IF(I1993&gt;H1993,3,IF(H1993=I1993,1,0)))</f>
        <v/>
      </c>
      <c r="X1993" s="24">
        <f>IF(OR(H1993="",I1993=""),0,1)</f>
        <v/>
      </c>
      <c r="Y1993" s="24" t="n"/>
    </row>
    <row r="1994">
      <c r="A1994" s="24" t="inlineStr">
        <is>
          <t>E3-Crewe-Rotherha</t>
        </is>
      </c>
      <c r="B1994" s="24" t="inlineStr">
        <is>
          <t>E3</t>
        </is>
      </c>
      <c r="C1994" s="24" t="inlineStr">
        <is>
          <t>League Two</t>
        </is>
      </c>
      <c r="D1994" s="24" t="n">
        <v>43</v>
      </c>
      <c r="E1994" s="29" t="n">
        <v>46501.625</v>
      </c>
      <c r="F1994" s="24" t="inlineStr">
        <is>
          <t>Crewe</t>
        </is>
      </c>
      <c r="G1994" s="24" t="inlineStr">
        <is>
          <t>Rotherham</t>
        </is>
      </c>
      <c r="H1994" s="37" t="n"/>
      <c r="I1994" s="37" t="n"/>
      <c r="J1994" s="37" t="n"/>
      <c r="K1994" s="37" t="n"/>
      <c r="L1994" s="31" t="n">
        <v>0.3892950488994942</v>
      </c>
      <c r="M1994" s="31" t="n">
        <v>0.2872275587434984</v>
      </c>
      <c r="N1994" s="31" t="n">
        <v>0.3234773923570074</v>
      </c>
      <c r="O1994" s="33">
        <f>3*L1994+M1994</f>
        <v/>
      </c>
      <c r="P1994" s="33">
        <f>3*N1994+M1994</f>
        <v/>
      </c>
      <c r="Q1994" s="31">
        <f>IF(OR(J1994="",K1994=""),"",SUMPRODUCT(POISSON(Helper!$A$2:$A$122,J1994,FALSE)*POISSON(Helper!$B$2:$B$122,K1994,FALSE)*Helper!$C$2:$C$122))</f>
        <v/>
      </c>
      <c r="R1994" s="31">
        <f>IF(OR(J1994="",K1994=""),"",SUMPRODUCT(POISSON(Helper!$A$2:$A$122,J1994,FALSE)*POISSON(Helper!$B$2:$B$122,K1994,FALSE)*Helper!$D$2:$D$122))</f>
        <v/>
      </c>
      <c r="S1994" s="31">
        <f>IF(Q1994="","",1-Q1994-R1994)</f>
        <v/>
      </c>
      <c r="T1994" s="33">
        <f>IF(Q1994="","",3*Q1994+R1994)</f>
        <v/>
      </c>
      <c r="U1994" s="33">
        <f>IF(Q1994="","",3*S1994+R1994)</f>
        <v/>
      </c>
      <c r="V1994" s="24">
        <f>IF(OR(H1994="",I1994=""),"",IF(H1994&gt;I1994,3,IF(H1994=I1994,1,0)))</f>
        <v/>
      </c>
      <c r="W1994" s="24">
        <f>IF(OR(H1994="",I1994=""),"",IF(I1994&gt;H1994,3,IF(H1994=I1994,1,0)))</f>
        <v/>
      </c>
      <c r="X1994" s="24">
        <f>IF(OR(H1994="",I1994=""),0,1)</f>
        <v/>
      </c>
      <c r="Y1994" s="24" t="n"/>
    </row>
    <row r="1995">
      <c r="A1995" s="24" t="inlineStr">
        <is>
          <t>E3-Exeter-BristolR</t>
        </is>
      </c>
      <c r="B1995" s="24" t="inlineStr">
        <is>
          <t>E3</t>
        </is>
      </c>
      <c r="C1995" s="24" t="inlineStr">
        <is>
          <t>League Two</t>
        </is>
      </c>
      <c r="D1995" s="24" t="n">
        <v>43</v>
      </c>
      <c r="E1995" s="29" t="n">
        <v>46501.625</v>
      </c>
      <c r="F1995" s="24" t="inlineStr">
        <is>
          <t>Exeter</t>
        </is>
      </c>
      <c r="G1995" s="24" t="inlineStr">
        <is>
          <t>Bristol Rovers</t>
        </is>
      </c>
      <c r="H1995" s="37" t="n"/>
      <c r="I1995" s="37" t="n"/>
      <c r="J1995" s="37" t="n"/>
      <c r="K1995" s="37" t="n"/>
      <c r="L1995" s="31" t="n">
        <v>0.3232088923096811</v>
      </c>
      <c r="M1995" s="31" t="n">
        <v>0.2872090099737515</v>
      </c>
      <c r="N1995" s="31" t="n">
        <v>0.3895820977165674</v>
      </c>
      <c r="O1995" s="33">
        <f>3*L1995+M1995</f>
        <v/>
      </c>
      <c r="P1995" s="33">
        <f>3*N1995+M1995</f>
        <v/>
      </c>
      <c r="Q1995" s="31">
        <f>IF(OR(J1995="",K1995=""),"",SUMPRODUCT(POISSON(Helper!$A$2:$A$122,J1995,FALSE)*POISSON(Helper!$B$2:$B$122,K1995,FALSE)*Helper!$C$2:$C$122))</f>
        <v/>
      </c>
      <c r="R1995" s="31">
        <f>IF(OR(J1995="",K1995=""),"",SUMPRODUCT(POISSON(Helper!$A$2:$A$122,J1995,FALSE)*POISSON(Helper!$B$2:$B$122,K1995,FALSE)*Helper!$D$2:$D$122))</f>
        <v/>
      </c>
      <c r="S1995" s="31">
        <f>IF(Q1995="","",1-Q1995-R1995)</f>
        <v/>
      </c>
      <c r="T1995" s="33">
        <f>IF(Q1995="","",3*Q1995+R1995)</f>
        <v/>
      </c>
      <c r="U1995" s="33">
        <f>IF(Q1995="","",3*S1995+R1995)</f>
        <v/>
      </c>
      <c r="V1995" s="24">
        <f>IF(OR(H1995="",I1995=""),"",IF(H1995&gt;I1995,3,IF(H1995=I1995,1,0)))</f>
        <v/>
      </c>
      <c r="W1995" s="24">
        <f>IF(OR(H1995="",I1995=""),"",IF(I1995&gt;H1995,3,IF(H1995=I1995,1,0)))</f>
        <v/>
      </c>
      <c r="X1995" s="24">
        <f>IF(OR(H1995="",I1995=""),0,1)</f>
        <v/>
      </c>
      <c r="Y1995" s="24" t="n"/>
    </row>
    <row r="1996">
      <c r="A1996" s="24" t="inlineStr">
        <is>
          <t>E3-Gillingh-York</t>
        </is>
      </c>
      <c r="B1996" s="24" t="inlineStr">
        <is>
          <t>E3</t>
        </is>
      </c>
      <c r="C1996" s="24" t="inlineStr">
        <is>
          <t>League Two</t>
        </is>
      </c>
      <c r="D1996" s="24" t="n">
        <v>43</v>
      </c>
      <c r="E1996" s="29" t="n">
        <v>46501.625</v>
      </c>
      <c r="F1996" s="24" t="inlineStr">
        <is>
          <t>Gillingham</t>
        </is>
      </c>
      <c r="G1996" s="24" t="inlineStr">
        <is>
          <t>York</t>
        </is>
      </c>
      <c r="H1996" s="37" t="n"/>
      <c r="I1996" s="37" t="n"/>
      <c r="J1996" s="37" t="n"/>
      <c r="K1996" s="37" t="n"/>
      <c r="L1996" s="31" t="n">
        <v>0.3842783704353487</v>
      </c>
      <c r="M1996" s="31" t="n">
        <v>0.2875272242611829</v>
      </c>
      <c r="N1996" s="31" t="n">
        <v>0.3281944053034683</v>
      </c>
      <c r="O1996" s="33">
        <f>3*L1996+M1996</f>
        <v/>
      </c>
      <c r="P1996" s="33">
        <f>3*N1996+M1996</f>
        <v/>
      </c>
      <c r="Q1996" s="31">
        <f>IF(OR(J1996="",K1996=""),"",SUMPRODUCT(POISSON(Helper!$A$2:$A$122,J1996,FALSE)*POISSON(Helper!$B$2:$B$122,K1996,FALSE)*Helper!$C$2:$C$122))</f>
        <v/>
      </c>
      <c r="R1996" s="31">
        <f>IF(OR(J1996="",K1996=""),"",SUMPRODUCT(POISSON(Helper!$A$2:$A$122,J1996,FALSE)*POISSON(Helper!$B$2:$B$122,K1996,FALSE)*Helper!$D$2:$D$122))</f>
        <v/>
      </c>
      <c r="S1996" s="31">
        <f>IF(Q1996="","",1-Q1996-R1996)</f>
        <v/>
      </c>
      <c r="T1996" s="33">
        <f>IF(Q1996="","",3*Q1996+R1996)</f>
        <v/>
      </c>
      <c r="U1996" s="33">
        <f>IF(Q1996="","",3*S1996+R1996)</f>
        <v/>
      </c>
      <c r="V1996" s="24">
        <f>IF(OR(H1996="",I1996=""),"",IF(H1996&gt;I1996,3,IF(H1996=I1996,1,0)))</f>
        <v/>
      </c>
      <c r="W1996" s="24">
        <f>IF(OR(H1996="",I1996=""),"",IF(I1996&gt;H1996,3,IF(H1996=I1996,1,0)))</f>
        <v/>
      </c>
      <c r="X1996" s="24">
        <f>IF(OR(H1996="",I1996=""),0,1)</f>
        <v/>
      </c>
      <c r="Y1996" s="24" t="n"/>
    </row>
    <row r="1997">
      <c r="A1997" s="24" t="inlineStr">
        <is>
          <t>E3-Grimsby-Newport</t>
        </is>
      </c>
      <c r="B1997" s="24" t="inlineStr">
        <is>
          <t>E3</t>
        </is>
      </c>
      <c r="C1997" s="24" t="inlineStr">
        <is>
          <t>League Two</t>
        </is>
      </c>
      <c r="D1997" s="24" t="n">
        <v>43</v>
      </c>
      <c r="E1997" s="29" t="n">
        <v>46501.625</v>
      </c>
      <c r="F1997" s="24" t="inlineStr">
        <is>
          <t>Grimsby</t>
        </is>
      </c>
      <c r="G1997" s="24" t="inlineStr">
        <is>
          <t>Newport</t>
        </is>
      </c>
      <c r="H1997" s="37" t="n"/>
      <c r="I1997" s="37" t="n"/>
      <c r="J1997" s="37" t="n"/>
      <c r="K1997" s="37" t="n"/>
      <c r="L1997" s="31" t="n">
        <v>0.54361907630432</v>
      </c>
      <c r="M1997" s="31" t="n">
        <v>0.2579602641935511</v>
      </c>
      <c r="N1997" s="31" t="n">
        <v>0.1984206595021288</v>
      </c>
      <c r="O1997" s="33">
        <f>3*L1997+M1997</f>
        <v/>
      </c>
      <c r="P1997" s="33">
        <f>3*N1997+M1997</f>
        <v/>
      </c>
      <c r="Q1997" s="31">
        <f>IF(OR(J1997="",K1997=""),"",SUMPRODUCT(POISSON(Helper!$A$2:$A$122,J1997,FALSE)*POISSON(Helper!$B$2:$B$122,K1997,FALSE)*Helper!$C$2:$C$122))</f>
        <v/>
      </c>
      <c r="R1997" s="31">
        <f>IF(OR(J1997="",K1997=""),"",SUMPRODUCT(POISSON(Helper!$A$2:$A$122,J1997,FALSE)*POISSON(Helper!$B$2:$B$122,K1997,FALSE)*Helper!$D$2:$D$122))</f>
        <v/>
      </c>
      <c r="S1997" s="31">
        <f>IF(Q1997="","",1-Q1997-R1997)</f>
        <v/>
      </c>
      <c r="T1997" s="33">
        <f>IF(Q1997="","",3*Q1997+R1997)</f>
        <v/>
      </c>
      <c r="U1997" s="33">
        <f>IF(Q1997="","",3*S1997+R1997)</f>
        <v/>
      </c>
      <c r="V1997" s="24">
        <f>IF(OR(H1997="",I1997=""),"",IF(H1997&gt;I1997,3,IF(H1997=I1997,1,0)))</f>
        <v/>
      </c>
      <c r="W1997" s="24">
        <f>IF(OR(H1997="",I1997=""),"",IF(I1997&gt;H1997,3,IF(H1997=I1997,1,0)))</f>
        <v/>
      </c>
      <c r="X1997" s="24">
        <f>IF(OR(H1997="",I1997=""),0,1)</f>
        <v/>
      </c>
      <c r="Y1997" s="24" t="n"/>
    </row>
    <row r="1998">
      <c r="A1998" s="24" t="inlineStr">
        <is>
          <t>E3-Northamp-PortVale</t>
        </is>
      </c>
      <c r="B1998" s="24" t="inlineStr">
        <is>
          <t>E3</t>
        </is>
      </c>
      <c r="C1998" s="24" t="inlineStr">
        <is>
          <t>League Two</t>
        </is>
      </c>
      <c r="D1998" s="24" t="n">
        <v>43</v>
      </c>
      <c r="E1998" s="29" t="n">
        <v>46501.625</v>
      </c>
      <c r="F1998" s="24" t="inlineStr">
        <is>
          <t>Northampton</t>
        </is>
      </c>
      <c r="G1998" s="24" t="inlineStr">
        <is>
          <t>Port Vale</t>
        </is>
      </c>
      <c r="H1998" s="37" t="n"/>
      <c r="I1998" s="37" t="n"/>
      <c r="J1998" s="37" t="n"/>
      <c r="K1998" s="37" t="n"/>
      <c r="L1998" s="31" t="n">
        <v>0.3676429066764825</v>
      </c>
      <c r="M1998" s="31" t="n">
        <v>0.2881823200691712</v>
      </c>
      <c r="N1998" s="31" t="n">
        <v>0.3441747732543463</v>
      </c>
      <c r="O1998" s="33">
        <f>3*L1998+M1998</f>
        <v/>
      </c>
      <c r="P1998" s="33">
        <f>3*N1998+M1998</f>
        <v/>
      </c>
      <c r="Q1998" s="31">
        <f>IF(OR(J1998="",K1998=""),"",SUMPRODUCT(POISSON(Helper!$A$2:$A$122,J1998,FALSE)*POISSON(Helper!$B$2:$B$122,K1998,FALSE)*Helper!$C$2:$C$122))</f>
        <v/>
      </c>
      <c r="R1998" s="31">
        <f>IF(OR(J1998="",K1998=""),"",SUMPRODUCT(POISSON(Helper!$A$2:$A$122,J1998,FALSE)*POISSON(Helper!$B$2:$B$122,K1998,FALSE)*Helper!$D$2:$D$122))</f>
        <v/>
      </c>
      <c r="S1998" s="31">
        <f>IF(Q1998="","",1-Q1998-R1998)</f>
        <v/>
      </c>
      <c r="T1998" s="33">
        <f>IF(Q1998="","",3*Q1998+R1998)</f>
        <v/>
      </c>
      <c r="U1998" s="33">
        <f>IF(Q1998="","",3*S1998+R1998)</f>
        <v/>
      </c>
      <c r="V1998" s="24">
        <f>IF(OR(H1998="",I1998=""),"",IF(H1998&gt;I1998,3,IF(H1998=I1998,1,0)))</f>
        <v/>
      </c>
      <c r="W1998" s="24">
        <f>IF(OR(H1998="",I1998=""),"",IF(I1998&gt;H1998,3,IF(H1998=I1998,1,0)))</f>
        <v/>
      </c>
      <c r="X1998" s="24">
        <f>IF(OR(H1998="",I1998=""),0,1)</f>
        <v/>
      </c>
      <c r="Y1998" s="24" t="n"/>
    </row>
    <row r="1999">
      <c r="A1999" s="24" t="inlineStr">
        <is>
          <t>E3-Rochdale-Fleetwoo</t>
        </is>
      </c>
      <c r="B1999" s="24" t="inlineStr">
        <is>
          <t>E3</t>
        </is>
      </c>
      <c r="C1999" s="24" t="inlineStr">
        <is>
          <t>League Two</t>
        </is>
      </c>
      <c r="D1999" s="24" t="n">
        <v>43</v>
      </c>
      <c r="E1999" s="29" t="n">
        <v>46501.625</v>
      </c>
      <c r="F1999" s="24" t="inlineStr">
        <is>
          <t>Rochdale</t>
        </is>
      </c>
      <c r="G1999" s="24" t="inlineStr">
        <is>
          <t>Fleetwood</t>
        </is>
      </c>
      <c r="H1999" s="37" t="n"/>
      <c r="I1999" s="37" t="n"/>
      <c r="J1999" s="37" t="n"/>
      <c r="K1999" s="37" t="n"/>
      <c r="L1999" s="31" t="n">
        <v>0.425466322321419</v>
      </c>
      <c r="M1999" s="31" t="n">
        <v>0.2837373293196284</v>
      </c>
      <c r="N1999" s="31" t="n">
        <v>0.2907963483589526</v>
      </c>
      <c r="O1999" s="33">
        <f>3*L1999+M1999</f>
        <v/>
      </c>
      <c r="P1999" s="33">
        <f>3*N1999+M1999</f>
        <v/>
      </c>
      <c r="Q1999" s="31">
        <f>IF(OR(J1999="",K1999=""),"",SUMPRODUCT(POISSON(Helper!$A$2:$A$122,J1999,FALSE)*POISSON(Helper!$B$2:$B$122,K1999,FALSE)*Helper!$C$2:$C$122))</f>
        <v/>
      </c>
      <c r="R1999" s="31">
        <f>IF(OR(J1999="",K1999=""),"",SUMPRODUCT(POISSON(Helper!$A$2:$A$122,J1999,FALSE)*POISSON(Helper!$B$2:$B$122,K1999,FALSE)*Helper!$D$2:$D$122))</f>
        <v/>
      </c>
      <c r="S1999" s="31">
        <f>IF(Q1999="","",1-Q1999-R1999)</f>
        <v/>
      </c>
      <c r="T1999" s="33">
        <f>IF(Q1999="","",3*Q1999+R1999)</f>
        <v/>
      </c>
      <c r="U1999" s="33">
        <f>IF(Q1999="","",3*S1999+R1999)</f>
        <v/>
      </c>
      <c r="V1999" s="24">
        <f>IF(OR(H1999="",I1999=""),"",IF(H1999&gt;I1999,3,IF(H1999=I1999,1,0)))</f>
        <v/>
      </c>
      <c r="W1999" s="24">
        <f>IF(OR(H1999="",I1999=""),"",IF(I1999&gt;H1999,3,IF(H1999=I1999,1,0)))</f>
        <v/>
      </c>
      <c r="X1999" s="24">
        <f>IF(OR(H1999="",I1999=""),0,1)</f>
        <v/>
      </c>
      <c r="Y1999" s="24" t="n"/>
    </row>
    <row r="2000">
      <c r="A2000" s="24" t="inlineStr">
        <is>
          <t>E3-Salford-Oldham</t>
        </is>
      </c>
      <c r="B2000" s="24" t="inlineStr">
        <is>
          <t>E3</t>
        </is>
      </c>
      <c r="C2000" s="24" t="inlineStr">
        <is>
          <t>League Two</t>
        </is>
      </c>
      <c r="D2000" s="24" t="n">
        <v>43</v>
      </c>
      <c r="E2000" s="29" t="n">
        <v>46501.625</v>
      </c>
      <c r="F2000" s="24" t="inlineStr">
        <is>
          <t>Salford</t>
        </is>
      </c>
      <c r="G2000" s="24" t="inlineStr">
        <is>
          <t>Oldham</t>
        </is>
      </c>
      <c r="H2000" s="37" t="n"/>
      <c r="I2000" s="37" t="n"/>
      <c r="J2000" s="37" t="n"/>
      <c r="K2000" s="37" t="n"/>
      <c r="L2000" s="31" t="n">
        <v>0.4902860306834802</v>
      </c>
      <c r="M2000" s="31" t="n">
        <v>0.2721239007560476</v>
      </c>
      <c r="N2000" s="31" t="n">
        <v>0.2375900685604722</v>
      </c>
      <c r="O2000" s="33">
        <f>3*L2000+M2000</f>
        <v/>
      </c>
      <c r="P2000" s="33">
        <f>3*N2000+M2000</f>
        <v/>
      </c>
      <c r="Q2000" s="31">
        <f>IF(OR(J2000="",K2000=""),"",SUMPRODUCT(POISSON(Helper!$A$2:$A$122,J2000,FALSE)*POISSON(Helper!$B$2:$B$122,K2000,FALSE)*Helper!$C$2:$C$122))</f>
        <v/>
      </c>
      <c r="R2000" s="31">
        <f>IF(OR(J2000="",K2000=""),"",SUMPRODUCT(POISSON(Helper!$A$2:$A$122,J2000,FALSE)*POISSON(Helper!$B$2:$B$122,K2000,FALSE)*Helper!$D$2:$D$122))</f>
        <v/>
      </c>
      <c r="S2000" s="31">
        <f>IF(Q2000="","",1-Q2000-R2000)</f>
        <v/>
      </c>
      <c r="T2000" s="33">
        <f>IF(Q2000="","",3*Q2000+R2000)</f>
        <v/>
      </c>
      <c r="U2000" s="33">
        <f>IF(Q2000="","",3*S2000+R2000)</f>
        <v/>
      </c>
      <c r="V2000" s="24">
        <f>IF(OR(H2000="",I2000=""),"",IF(H2000&gt;I2000,3,IF(H2000=I2000,1,0)))</f>
        <v/>
      </c>
      <c r="W2000" s="24">
        <f>IF(OR(H2000="",I2000=""),"",IF(I2000&gt;H2000,3,IF(H2000=I2000,1,0)))</f>
        <v/>
      </c>
      <c r="X2000" s="24">
        <f>IF(OR(H2000="",I2000=""),0,1)</f>
        <v/>
      </c>
      <c r="Y2000" s="24" t="n"/>
    </row>
    <row r="2001">
      <c r="A2001" s="24" t="inlineStr">
        <is>
          <t>E3-Walsall-Tranmere</t>
        </is>
      </c>
      <c r="B2001" s="24" t="inlineStr">
        <is>
          <t>E3</t>
        </is>
      </c>
      <c r="C2001" s="24" t="inlineStr">
        <is>
          <t>League Two</t>
        </is>
      </c>
      <c r="D2001" s="24" t="n">
        <v>43</v>
      </c>
      <c r="E2001" s="29" t="n">
        <v>46501.625</v>
      </c>
      <c r="F2001" s="24" t="inlineStr">
        <is>
          <t>Walsall</t>
        </is>
      </c>
      <c r="G2001" s="24" t="inlineStr">
        <is>
          <t>Tranmere</t>
        </is>
      </c>
      <c r="H2001" s="37" t="n"/>
      <c r="I2001" s="37" t="n"/>
      <c r="J2001" s="37" t="n"/>
      <c r="K2001" s="37" t="n"/>
      <c r="L2001" s="31" t="n">
        <v>0.4506609961703099</v>
      </c>
      <c r="M2001" s="31" t="n">
        <v>0.2800016586717613</v>
      </c>
      <c r="N2001" s="31" t="n">
        <v>0.2693373451579288</v>
      </c>
      <c r="O2001" s="33">
        <f>3*L2001+M2001</f>
        <v/>
      </c>
      <c r="P2001" s="33">
        <f>3*N2001+M2001</f>
        <v/>
      </c>
      <c r="Q2001" s="31">
        <f>IF(OR(J2001="",K2001=""),"",SUMPRODUCT(POISSON(Helper!$A$2:$A$122,J2001,FALSE)*POISSON(Helper!$B$2:$B$122,K2001,FALSE)*Helper!$C$2:$C$122))</f>
        <v/>
      </c>
      <c r="R2001" s="31">
        <f>IF(OR(J2001="",K2001=""),"",SUMPRODUCT(POISSON(Helper!$A$2:$A$122,J2001,FALSE)*POISSON(Helper!$B$2:$B$122,K2001,FALSE)*Helper!$D$2:$D$122))</f>
        <v/>
      </c>
      <c r="S2001" s="31">
        <f>IF(Q2001="","",1-Q2001-R2001)</f>
        <v/>
      </c>
      <c r="T2001" s="33">
        <f>IF(Q2001="","",3*Q2001+R2001)</f>
        <v/>
      </c>
      <c r="U2001" s="33">
        <f>IF(Q2001="","",3*S2001+R2001)</f>
        <v/>
      </c>
      <c r="V2001" s="24">
        <f>IF(OR(H2001="",I2001=""),"",IF(H2001&gt;I2001,3,IF(H2001=I2001,1,0)))</f>
        <v/>
      </c>
      <c r="W2001" s="24">
        <f>IF(OR(H2001="",I2001=""),"",IF(I2001&gt;H2001,3,IF(H2001=I2001,1,0)))</f>
        <v/>
      </c>
      <c r="X2001" s="24">
        <f>IF(OR(H2001="",I2001=""),0,1)</f>
        <v/>
      </c>
      <c r="Y2001" s="24" t="n"/>
    </row>
    <row r="2002">
      <c r="A2002" s="24" t="inlineStr">
        <is>
          <t>E3-BristolR-Crewe</t>
        </is>
      </c>
      <c r="B2002" s="24" t="inlineStr">
        <is>
          <t>E3</t>
        </is>
      </c>
      <c r="C2002" s="24" t="inlineStr">
        <is>
          <t>League Two</t>
        </is>
      </c>
      <c r="D2002" s="24" t="n">
        <v>44</v>
      </c>
      <c r="E2002" s="29" t="n">
        <v>46504.82291666666</v>
      </c>
      <c r="F2002" s="24" t="inlineStr">
        <is>
          <t>Bristol Rovers</t>
        </is>
      </c>
      <c r="G2002" s="24" t="inlineStr">
        <is>
          <t>Crewe</t>
        </is>
      </c>
      <c r="H2002" s="37" t="n"/>
      <c r="I2002" s="37" t="n"/>
      <c r="J2002" s="37" t="n"/>
      <c r="K2002" s="37" t="n"/>
      <c r="L2002" s="31" t="n">
        <v>0.4727276221673249</v>
      </c>
      <c r="M2002" s="31" t="n">
        <v>0.275906324868066</v>
      </c>
      <c r="N2002" s="31" t="n">
        <v>0.2513660529646091</v>
      </c>
      <c r="O2002" s="33">
        <f>3*L2002+M2002</f>
        <v/>
      </c>
      <c r="P2002" s="33">
        <f>3*N2002+M2002</f>
        <v/>
      </c>
      <c r="Q2002" s="31">
        <f>IF(OR(J2002="",K2002=""),"",SUMPRODUCT(POISSON(Helper!$A$2:$A$122,J2002,FALSE)*POISSON(Helper!$B$2:$B$122,K2002,FALSE)*Helper!$C$2:$C$122))</f>
        <v/>
      </c>
      <c r="R2002" s="31">
        <f>IF(OR(J2002="",K2002=""),"",SUMPRODUCT(POISSON(Helper!$A$2:$A$122,J2002,FALSE)*POISSON(Helper!$B$2:$B$122,K2002,FALSE)*Helper!$D$2:$D$122))</f>
        <v/>
      </c>
      <c r="S2002" s="31">
        <f>IF(Q2002="","",1-Q2002-R2002)</f>
        <v/>
      </c>
      <c r="T2002" s="33">
        <f>IF(Q2002="","",3*Q2002+R2002)</f>
        <v/>
      </c>
      <c r="U2002" s="33">
        <f>IF(Q2002="","",3*S2002+R2002)</f>
        <v/>
      </c>
      <c r="V2002" s="24">
        <f>IF(OR(H2002="",I2002=""),"",IF(H2002&gt;I2002,3,IF(H2002=I2002,1,0)))</f>
        <v/>
      </c>
      <c r="W2002" s="24">
        <f>IF(OR(H2002="",I2002=""),"",IF(I2002&gt;H2002,3,IF(H2002=I2002,1,0)))</f>
        <v/>
      </c>
      <c r="X2002" s="24">
        <f>IF(OR(H2002="",I2002=""),0,1)</f>
        <v/>
      </c>
      <c r="Y2002" s="24" t="n"/>
    </row>
    <row r="2003">
      <c r="A2003" s="24" t="inlineStr">
        <is>
          <t>E3-Cheltenh-Accringt</t>
        </is>
      </c>
      <c r="B2003" s="24" t="inlineStr">
        <is>
          <t>E3</t>
        </is>
      </c>
      <c r="C2003" s="24" t="inlineStr">
        <is>
          <t>League Two</t>
        </is>
      </c>
      <c r="D2003" s="24" t="n">
        <v>44</v>
      </c>
      <c r="E2003" s="29" t="n">
        <v>46504.82291666666</v>
      </c>
      <c r="F2003" s="24" t="inlineStr">
        <is>
          <t>Cheltenham</t>
        </is>
      </c>
      <c r="G2003" s="24" t="inlineStr">
        <is>
          <t>Accrington</t>
        </is>
      </c>
      <c r="H2003" s="37" t="n"/>
      <c r="I2003" s="37" t="n"/>
      <c r="J2003" s="37" t="n"/>
      <c r="K2003" s="37" t="n"/>
      <c r="L2003" s="31" t="n">
        <v>0.4129715035324432</v>
      </c>
      <c r="M2003" s="31" t="n">
        <v>0.285200443745279</v>
      </c>
      <c r="N2003" s="31" t="n">
        <v>0.3018280527222778</v>
      </c>
      <c r="O2003" s="33">
        <f>3*L2003+M2003</f>
        <v/>
      </c>
      <c r="P2003" s="33">
        <f>3*N2003+M2003</f>
        <v/>
      </c>
      <c r="Q2003" s="31">
        <f>IF(OR(J2003="",K2003=""),"",SUMPRODUCT(POISSON(Helper!$A$2:$A$122,J2003,FALSE)*POISSON(Helper!$B$2:$B$122,K2003,FALSE)*Helper!$C$2:$C$122))</f>
        <v/>
      </c>
      <c r="R2003" s="31">
        <f>IF(OR(J2003="",K2003=""),"",SUMPRODUCT(POISSON(Helper!$A$2:$A$122,J2003,FALSE)*POISSON(Helper!$B$2:$B$122,K2003,FALSE)*Helper!$D$2:$D$122))</f>
        <v/>
      </c>
      <c r="S2003" s="31">
        <f>IF(Q2003="","",1-Q2003-R2003)</f>
        <v/>
      </c>
      <c r="T2003" s="33">
        <f>IF(Q2003="","",3*Q2003+R2003)</f>
        <v/>
      </c>
      <c r="U2003" s="33">
        <f>IF(Q2003="","",3*S2003+R2003)</f>
        <v/>
      </c>
      <c r="V2003" s="24">
        <f>IF(OR(H2003="",I2003=""),"",IF(H2003&gt;I2003,3,IF(H2003=I2003,1,0)))</f>
        <v/>
      </c>
      <c r="W2003" s="24">
        <f>IF(OR(H2003="",I2003=""),"",IF(I2003&gt;H2003,3,IF(H2003=I2003,1,0)))</f>
        <v/>
      </c>
      <c r="X2003" s="24">
        <f>IF(OR(H2003="",I2003=""),0,1)</f>
        <v/>
      </c>
      <c r="Y2003" s="24" t="n"/>
    </row>
    <row r="2004">
      <c r="A2004" s="24" t="inlineStr">
        <is>
          <t>E3-Crawley-Walsall</t>
        </is>
      </c>
      <c r="B2004" s="24" t="inlineStr">
        <is>
          <t>E3</t>
        </is>
      </c>
      <c r="C2004" s="24" t="inlineStr">
        <is>
          <t>League Two</t>
        </is>
      </c>
      <c r="D2004" s="24" t="n">
        <v>44</v>
      </c>
      <c r="E2004" s="29" t="n">
        <v>46504.82291666666</v>
      </c>
      <c r="F2004" s="24" t="inlineStr">
        <is>
          <t>Crawley</t>
        </is>
      </c>
      <c r="G2004" s="24" t="inlineStr">
        <is>
          <t>Walsall</t>
        </is>
      </c>
      <c r="H2004" s="37" t="n"/>
      <c r="I2004" s="37" t="n"/>
      <c r="J2004" s="37" t="n"/>
      <c r="K2004" s="37" t="n"/>
      <c r="L2004" s="31" t="n">
        <v>0.357748865496158</v>
      </c>
      <c r="M2004" s="31" t="n">
        <v>0.2883176659198469</v>
      </c>
      <c r="N2004" s="31" t="n">
        <v>0.3539334685839951</v>
      </c>
      <c r="O2004" s="33">
        <f>3*L2004+M2004</f>
        <v/>
      </c>
      <c r="P2004" s="33">
        <f>3*N2004+M2004</f>
        <v/>
      </c>
      <c r="Q2004" s="31">
        <f>IF(OR(J2004="",K2004=""),"",SUMPRODUCT(POISSON(Helper!$A$2:$A$122,J2004,FALSE)*POISSON(Helper!$B$2:$B$122,K2004,FALSE)*Helper!$C$2:$C$122))</f>
        <v/>
      </c>
      <c r="R2004" s="31">
        <f>IF(OR(J2004="",K2004=""),"",SUMPRODUCT(POISSON(Helper!$A$2:$A$122,J2004,FALSE)*POISSON(Helper!$B$2:$B$122,K2004,FALSE)*Helper!$D$2:$D$122))</f>
        <v/>
      </c>
      <c r="S2004" s="31">
        <f>IF(Q2004="","",1-Q2004-R2004)</f>
        <v/>
      </c>
      <c r="T2004" s="33">
        <f>IF(Q2004="","",3*Q2004+R2004)</f>
        <v/>
      </c>
      <c r="U2004" s="33">
        <f>IF(Q2004="","",3*S2004+R2004)</f>
        <v/>
      </c>
      <c r="V2004" s="24">
        <f>IF(OR(H2004="",I2004=""),"",IF(H2004&gt;I2004,3,IF(H2004=I2004,1,0)))</f>
        <v/>
      </c>
      <c r="W2004" s="24">
        <f>IF(OR(H2004="",I2004=""),"",IF(I2004&gt;H2004,3,IF(H2004=I2004,1,0)))</f>
        <v/>
      </c>
      <c r="X2004" s="24">
        <f>IF(OR(H2004="",I2004=""),0,1)</f>
        <v/>
      </c>
      <c r="Y2004" s="24" t="n"/>
    </row>
    <row r="2005">
      <c r="A2005" s="24" t="inlineStr">
        <is>
          <t>E3-Fleetwoo-Salford</t>
        </is>
      </c>
      <c r="B2005" s="24" t="inlineStr">
        <is>
          <t>E3</t>
        </is>
      </c>
      <c r="C2005" s="24" t="inlineStr">
        <is>
          <t>League Two</t>
        </is>
      </c>
      <c r="D2005" s="24" t="n">
        <v>44</v>
      </c>
      <c r="E2005" s="29" t="n">
        <v>46504.82291666666</v>
      </c>
      <c r="F2005" s="24" t="inlineStr">
        <is>
          <t>Fleetwood</t>
        </is>
      </c>
      <c r="G2005" s="24" t="inlineStr">
        <is>
          <t>Salford</t>
        </is>
      </c>
      <c r="H2005" s="37" t="n"/>
      <c r="I2005" s="37" t="n"/>
      <c r="J2005" s="37" t="n"/>
      <c r="K2005" s="37" t="n"/>
      <c r="L2005" s="31" t="n">
        <v>0.2825583847037699</v>
      </c>
      <c r="M2005" s="31" t="n">
        <v>0.2824456554058698</v>
      </c>
      <c r="N2005" s="31" t="n">
        <v>0.4349959598903603</v>
      </c>
      <c r="O2005" s="33">
        <f>3*L2005+M2005</f>
        <v/>
      </c>
      <c r="P2005" s="33">
        <f>3*N2005+M2005</f>
        <v/>
      </c>
      <c r="Q2005" s="31">
        <f>IF(OR(J2005="",K2005=""),"",SUMPRODUCT(POISSON(Helper!$A$2:$A$122,J2005,FALSE)*POISSON(Helper!$B$2:$B$122,K2005,FALSE)*Helper!$C$2:$C$122))</f>
        <v/>
      </c>
      <c r="R2005" s="31">
        <f>IF(OR(J2005="",K2005=""),"",SUMPRODUCT(POISSON(Helper!$A$2:$A$122,J2005,FALSE)*POISSON(Helper!$B$2:$B$122,K2005,FALSE)*Helper!$D$2:$D$122))</f>
        <v/>
      </c>
      <c r="S2005" s="31">
        <f>IF(Q2005="","",1-Q2005-R2005)</f>
        <v/>
      </c>
      <c r="T2005" s="33">
        <f>IF(Q2005="","",3*Q2005+R2005)</f>
        <v/>
      </c>
      <c r="U2005" s="33">
        <f>IF(Q2005="","",3*S2005+R2005)</f>
        <v/>
      </c>
      <c r="V2005" s="24">
        <f>IF(OR(H2005="",I2005=""),"",IF(H2005&gt;I2005,3,IF(H2005=I2005,1,0)))</f>
        <v/>
      </c>
      <c r="W2005" s="24">
        <f>IF(OR(H2005="",I2005=""),"",IF(I2005&gt;H2005,3,IF(H2005=I2005,1,0)))</f>
        <v/>
      </c>
      <c r="X2005" s="24">
        <f>IF(OR(H2005="",I2005=""),0,1)</f>
        <v/>
      </c>
      <c r="Y2005" s="24" t="n"/>
    </row>
    <row r="2006">
      <c r="A2006" s="24" t="inlineStr">
        <is>
          <t>E3-Newport-Gillingh</t>
        </is>
      </c>
      <c r="B2006" s="24" t="inlineStr">
        <is>
          <t>E3</t>
        </is>
      </c>
      <c r="C2006" s="24" t="inlineStr">
        <is>
          <t>League Two</t>
        </is>
      </c>
      <c r="D2006" s="24" t="n">
        <v>44</v>
      </c>
      <c r="E2006" s="29" t="n">
        <v>46504.82291666666</v>
      </c>
      <c r="F2006" s="24" t="inlineStr">
        <is>
          <t>Newport</t>
        </is>
      </c>
      <c r="G2006" s="24" t="inlineStr">
        <is>
          <t>Gillingham</t>
        </is>
      </c>
      <c r="H2006" s="37" t="n"/>
      <c r="I2006" s="37" t="n"/>
      <c r="J2006" s="37" t="n"/>
      <c r="K2006" s="37" t="n"/>
      <c r="L2006" s="31" t="n">
        <v>0.3153554043636965</v>
      </c>
      <c r="M2006" s="31" t="n">
        <v>0.2865943680778089</v>
      </c>
      <c r="N2006" s="31" t="n">
        <v>0.3980502275584947</v>
      </c>
      <c r="O2006" s="33">
        <f>3*L2006+M2006</f>
        <v/>
      </c>
      <c r="P2006" s="33">
        <f>3*N2006+M2006</f>
        <v/>
      </c>
      <c r="Q2006" s="31">
        <f>IF(OR(J2006="",K2006=""),"",SUMPRODUCT(POISSON(Helper!$A$2:$A$122,J2006,FALSE)*POISSON(Helper!$B$2:$B$122,K2006,FALSE)*Helper!$C$2:$C$122))</f>
        <v/>
      </c>
      <c r="R2006" s="31">
        <f>IF(OR(J2006="",K2006=""),"",SUMPRODUCT(POISSON(Helper!$A$2:$A$122,J2006,FALSE)*POISSON(Helper!$B$2:$B$122,K2006,FALSE)*Helper!$D$2:$D$122))</f>
        <v/>
      </c>
      <c r="S2006" s="31">
        <f>IF(Q2006="","",1-Q2006-R2006)</f>
        <v/>
      </c>
      <c r="T2006" s="33">
        <f>IF(Q2006="","",3*Q2006+R2006)</f>
        <v/>
      </c>
      <c r="U2006" s="33">
        <f>IF(Q2006="","",3*S2006+R2006)</f>
        <v/>
      </c>
      <c r="V2006" s="24">
        <f>IF(OR(H2006="",I2006=""),"",IF(H2006&gt;I2006,3,IF(H2006=I2006,1,0)))</f>
        <v/>
      </c>
      <c r="W2006" s="24">
        <f>IF(OR(H2006="",I2006=""),"",IF(I2006&gt;H2006,3,IF(H2006=I2006,1,0)))</f>
        <v/>
      </c>
      <c r="X2006" s="24">
        <f>IF(OR(H2006="",I2006=""),0,1)</f>
        <v/>
      </c>
      <c r="Y2006" s="24" t="n"/>
    </row>
    <row r="2007">
      <c r="A2007" s="24" t="inlineStr">
        <is>
          <t>E3-Oldham-Northamp</t>
        </is>
      </c>
      <c r="B2007" s="24" t="inlineStr">
        <is>
          <t>E3</t>
        </is>
      </c>
      <c r="C2007" s="24" t="inlineStr">
        <is>
          <t>League Two</t>
        </is>
      </c>
      <c r="D2007" s="24" t="n">
        <v>44</v>
      </c>
      <c r="E2007" s="29" t="n">
        <v>46504.82291666666</v>
      </c>
      <c r="F2007" s="24" t="inlineStr">
        <is>
          <t>Oldham</t>
        </is>
      </c>
      <c r="G2007" s="24" t="inlineStr">
        <is>
          <t>Northampton</t>
        </is>
      </c>
      <c r="H2007" s="37" t="n"/>
      <c r="I2007" s="37" t="n"/>
      <c r="J2007" s="37" t="n"/>
      <c r="K2007" s="37" t="n"/>
      <c r="L2007" s="31" t="n">
        <v>0.4295185762300374</v>
      </c>
      <c r="M2007" s="31" t="n">
        <v>0.2832064145693828</v>
      </c>
      <c r="N2007" s="31" t="n">
        <v>0.2872750092005798</v>
      </c>
      <c r="O2007" s="33">
        <f>3*L2007+M2007</f>
        <v/>
      </c>
      <c r="P2007" s="33">
        <f>3*N2007+M2007</f>
        <v/>
      </c>
      <c r="Q2007" s="31">
        <f>IF(OR(J2007="",K2007=""),"",SUMPRODUCT(POISSON(Helper!$A$2:$A$122,J2007,FALSE)*POISSON(Helper!$B$2:$B$122,K2007,FALSE)*Helper!$C$2:$C$122))</f>
        <v/>
      </c>
      <c r="R2007" s="31">
        <f>IF(OR(J2007="",K2007=""),"",SUMPRODUCT(POISSON(Helper!$A$2:$A$122,J2007,FALSE)*POISSON(Helper!$B$2:$B$122,K2007,FALSE)*Helper!$D$2:$D$122))</f>
        <v/>
      </c>
      <c r="S2007" s="31">
        <f>IF(Q2007="","",1-Q2007-R2007)</f>
        <v/>
      </c>
      <c r="T2007" s="33">
        <f>IF(Q2007="","",3*Q2007+R2007)</f>
        <v/>
      </c>
      <c r="U2007" s="33">
        <f>IF(Q2007="","",3*S2007+R2007)</f>
        <v/>
      </c>
      <c r="V2007" s="24">
        <f>IF(OR(H2007="",I2007=""),"",IF(H2007&gt;I2007,3,IF(H2007=I2007,1,0)))</f>
        <v/>
      </c>
      <c r="W2007" s="24">
        <f>IF(OR(H2007="",I2007=""),"",IF(I2007&gt;H2007,3,IF(H2007=I2007,1,0)))</f>
        <v/>
      </c>
      <c r="X2007" s="24">
        <f>IF(OR(H2007="",I2007=""),0,1)</f>
        <v/>
      </c>
      <c r="Y2007" s="24" t="n"/>
    </row>
    <row r="2008">
      <c r="A2008" s="24" t="inlineStr">
        <is>
          <t>E3-PortVale-Colchest</t>
        </is>
      </c>
      <c r="B2008" s="24" t="inlineStr">
        <is>
          <t>E3</t>
        </is>
      </c>
      <c r="C2008" s="24" t="inlineStr">
        <is>
          <t>League Two</t>
        </is>
      </c>
      <c r="D2008" s="24" t="n">
        <v>44</v>
      </c>
      <c r="E2008" s="29" t="n">
        <v>46504.82291666666</v>
      </c>
      <c r="F2008" s="24" t="inlineStr">
        <is>
          <t>Port Vale</t>
        </is>
      </c>
      <c r="G2008" s="24" t="inlineStr">
        <is>
          <t>Colchester</t>
        </is>
      </c>
      <c r="H2008" s="37" t="n"/>
      <c r="I2008" s="37" t="n"/>
      <c r="J2008" s="37" t="n"/>
      <c r="K2008" s="37" t="n"/>
      <c r="L2008" s="31" t="n">
        <v>0.4469819553130649</v>
      </c>
      <c r="M2008" s="31" t="n">
        <v>0.2806108830344514</v>
      </c>
      <c r="N2008" s="31" t="n">
        <v>0.2724071616524837</v>
      </c>
      <c r="O2008" s="33">
        <f>3*L2008+M2008</f>
        <v/>
      </c>
      <c r="P2008" s="33">
        <f>3*N2008+M2008</f>
        <v/>
      </c>
      <c r="Q2008" s="31">
        <f>IF(OR(J2008="",K2008=""),"",SUMPRODUCT(POISSON(Helper!$A$2:$A$122,J2008,FALSE)*POISSON(Helper!$B$2:$B$122,K2008,FALSE)*Helper!$C$2:$C$122))</f>
        <v/>
      </c>
      <c r="R2008" s="31">
        <f>IF(OR(J2008="",K2008=""),"",SUMPRODUCT(POISSON(Helper!$A$2:$A$122,J2008,FALSE)*POISSON(Helper!$B$2:$B$122,K2008,FALSE)*Helper!$D$2:$D$122))</f>
        <v/>
      </c>
      <c r="S2008" s="31">
        <f>IF(Q2008="","",1-Q2008-R2008)</f>
        <v/>
      </c>
      <c r="T2008" s="33">
        <f>IF(Q2008="","",3*Q2008+R2008)</f>
        <v/>
      </c>
      <c r="U2008" s="33">
        <f>IF(Q2008="","",3*S2008+R2008)</f>
        <v/>
      </c>
      <c r="V2008" s="24">
        <f>IF(OR(H2008="",I2008=""),"",IF(H2008&gt;I2008,3,IF(H2008=I2008,1,0)))</f>
        <v/>
      </c>
      <c r="W2008" s="24">
        <f>IF(OR(H2008="",I2008=""),"",IF(I2008&gt;H2008,3,IF(H2008=I2008,1,0)))</f>
        <v/>
      </c>
      <c r="X2008" s="24">
        <f>IF(OR(H2008="",I2008=""),0,1)</f>
        <v/>
      </c>
      <c r="Y2008" s="24" t="n"/>
    </row>
    <row r="2009">
      <c r="A2009" s="24" t="inlineStr">
        <is>
          <t>E3-Rotherha-Exeter</t>
        </is>
      </c>
      <c r="B2009" s="24" t="inlineStr">
        <is>
          <t>E3</t>
        </is>
      </c>
      <c r="C2009" s="24" t="inlineStr">
        <is>
          <t>League Two</t>
        </is>
      </c>
      <c r="D2009" s="24" t="n">
        <v>44</v>
      </c>
      <c r="E2009" s="29" t="n">
        <v>46504.82291666666</v>
      </c>
      <c r="F2009" s="24" t="inlineStr">
        <is>
          <t>Rotherham</t>
        </is>
      </c>
      <c r="G2009" s="24" t="inlineStr">
        <is>
          <t>Exeter</t>
        </is>
      </c>
      <c r="H2009" s="37" t="n"/>
      <c r="I2009" s="37" t="n"/>
      <c r="J2009" s="37" t="n"/>
      <c r="K2009" s="37" t="n"/>
      <c r="L2009" s="31" t="n">
        <v>0.4533531405805288</v>
      </c>
      <c r="M2009" s="31" t="n">
        <v>0.2795423438015733</v>
      </c>
      <c r="N2009" s="31" t="n">
        <v>0.2671045156178979</v>
      </c>
      <c r="O2009" s="33">
        <f>3*L2009+M2009</f>
        <v/>
      </c>
      <c r="P2009" s="33">
        <f>3*N2009+M2009</f>
        <v/>
      </c>
      <c r="Q2009" s="31">
        <f>IF(OR(J2009="",K2009=""),"",SUMPRODUCT(POISSON(Helper!$A$2:$A$122,J2009,FALSE)*POISSON(Helper!$B$2:$B$122,K2009,FALSE)*Helper!$C$2:$C$122))</f>
        <v/>
      </c>
      <c r="R2009" s="31">
        <f>IF(OR(J2009="",K2009=""),"",SUMPRODUCT(POISSON(Helper!$A$2:$A$122,J2009,FALSE)*POISSON(Helper!$B$2:$B$122,K2009,FALSE)*Helper!$D$2:$D$122))</f>
        <v/>
      </c>
      <c r="S2009" s="31">
        <f>IF(Q2009="","",1-Q2009-R2009)</f>
        <v/>
      </c>
      <c r="T2009" s="33">
        <f>IF(Q2009="","",3*Q2009+R2009)</f>
        <v/>
      </c>
      <c r="U2009" s="33">
        <f>IF(Q2009="","",3*S2009+R2009)</f>
        <v/>
      </c>
      <c r="V2009" s="24">
        <f>IF(OR(H2009="",I2009=""),"",IF(H2009&gt;I2009,3,IF(H2009=I2009,1,0)))</f>
        <v/>
      </c>
      <c r="W2009" s="24">
        <f>IF(OR(H2009="",I2009=""),"",IF(I2009&gt;H2009,3,IF(H2009=I2009,1,0)))</f>
        <v/>
      </c>
      <c r="X2009" s="24">
        <f>IF(OR(H2009="",I2009=""),0,1)</f>
        <v/>
      </c>
      <c r="Y2009" s="24" t="n"/>
    </row>
    <row r="2010">
      <c r="A2010" s="24" t="inlineStr">
        <is>
          <t>E3-Shrewsbu-Grimsby</t>
        </is>
      </c>
      <c r="B2010" s="24" t="inlineStr">
        <is>
          <t>E3</t>
        </is>
      </c>
      <c r="C2010" s="24" t="inlineStr">
        <is>
          <t>League Two</t>
        </is>
      </c>
      <c r="D2010" s="24" t="n">
        <v>44</v>
      </c>
      <c r="E2010" s="29" t="n">
        <v>46504.82291666666</v>
      </c>
      <c r="F2010" s="24" t="inlineStr">
        <is>
          <t>Shrewsbury</t>
        </is>
      </c>
      <c r="G2010" s="24" t="inlineStr">
        <is>
          <t>Grimsby</t>
        </is>
      </c>
      <c r="H2010" s="37" t="n"/>
      <c r="I2010" s="37" t="n"/>
      <c r="J2010" s="37" t="n"/>
      <c r="K2010" s="37" t="n"/>
      <c r="L2010" s="31" t="n">
        <v>0.331544111219215</v>
      </c>
      <c r="M2010" s="31" t="n">
        <v>0.2877102003715601</v>
      </c>
      <c r="N2010" s="31" t="n">
        <v>0.3807456884092249</v>
      </c>
      <c r="O2010" s="33">
        <f>3*L2010+M2010</f>
        <v/>
      </c>
      <c r="P2010" s="33">
        <f>3*N2010+M2010</f>
        <v/>
      </c>
      <c r="Q2010" s="31">
        <f>IF(OR(J2010="",K2010=""),"",SUMPRODUCT(POISSON(Helper!$A$2:$A$122,J2010,FALSE)*POISSON(Helper!$B$2:$B$122,K2010,FALSE)*Helper!$C$2:$C$122))</f>
        <v/>
      </c>
      <c r="R2010" s="31">
        <f>IF(OR(J2010="",K2010=""),"",SUMPRODUCT(POISSON(Helper!$A$2:$A$122,J2010,FALSE)*POISSON(Helper!$B$2:$B$122,K2010,FALSE)*Helper!$D$2:$D$122))</f>
        <v/>
      </c>
      <c r="S2010" s="31">
        <f>IF(Q2010="","",1-Q2010-R2010)</f>
        <v/>
      </c>
      <c r="T2010" s="33">
        <f>IF(Q2010="","",3*Q2010+R2010)</f>
        <v/>
      </c>
      <c r="U2010" s="33">
        <f>IF(Q2010="","",3*S2010+R2010)</f>
        <v/>
      </c>
      <c r="V2010" s="24">
        <f>IF(OR(H2010="",I2010=""),"",IF(H2010&gt;I2010,3,IF(H2010=I2010,1,0)))</f>
        <v/>
      </c>
      <c r="W2010" s="24">
        <f>IF(OR(H2010="",I2010=""),"",IF(I2010&gt;H2010,3,IF(H2010=I2010,1,0)))</f>
        <v/>
      </c>
      <c r="X2010" s="24">
        <f>IF(OR(H2010="",I2010=""),0,1)</f>
        <v/>
      </c>
      <c r="Y2010" s="24" t="n"/>
    </row>
    <row r="2011">
      <c r="A2011" s="24" t="inlineStr">
        <is>
          <t>E3-Swindon-Rochdale</t>
        </is>
      </c>
      <c r="B2011" s="24" t="inlineStr">
        <is>
          <t>E3</t>
        </is>
      </c>
      <c r="C2011" s="24" t="inlineStr">
        <is>
          <t>League Two</t>
        </is>
      </c>
      <c r="D2011" s="24" t="n">
        <v>44</v>
      </c>
      <c r="E2011" s="29" t="n">
        <v>46504.82291666666</v>
      </c>
      <c r="F2011" s="24" t="inlineStr">
        <is>
          <t>Swindon</t>
        </is>
      </c>
      <c r="G2011" s="24" t="inlineStr">
        <is>
          <t>Rochdale</t>
        </is>
      </c>
      <c r="H2011" s="37" t="n"/>
      <c r="I2011" s="37" t="n"/>
      <c r="J2011" s="37" t="n"/>
      <c r="K2011" s="37" t="n"/>
      <c r="L2011" s="31" t="n">
        <v>0.434134169731806</v>
      </c>
      <c r="M2011" s="31" t="n">
        <v>0.2825686140727758</v>
      </c>
      <c r="N2011" s="31" t="n">
        <v>0.2832972161954183</v>
      </c>
      <c r="O2011" s="33">
        <f>3*L2011+M2011</f>
        <v/>
      </c>
      <c r="P2011" s="33">
        <f>3*N2011+M2011</f>
        <v/>
      </c>
      <c r="Q2011" s="31">
        <f>IF(OR(J2011="",K2011=""),"",SUMPRODUCT(POISSON(Helper!$A$2:$A$122,J2011,FALSE)*POISSON(Helper!$B$2:$B$122,K2011,FALSE)*Helper!$C$2:$C$122))</f>
        <v/>
      </c>
      <c r="R2011" s="31">
        <f>IF(OR(J2011="",K2011=""),"",SUMPRODUCT(POISSON(Helper!$A$2:$A$122,J2011,FALSE)*POISSON(Helper!$B$2:$B$122,K2011,FALSE)*Helper!$D$2:$D$122))</f>
        <v/>
      </c>
      <c r="S2011" s="31">
        <f>IF(Q2011="","",1-Q2011-R2011)</f>
        <v/>
      </c>
      <c r="T2011" s="33">
        <f>IF(Q2011="","",3*Q2011+R2011)</f>
        <v/>
      </c>
      <c r="U2011" s="33">
        <f>IF(Q2011="","",3*S2011+R2011)</f>
        <v/>
      </c>
      <c r="V2011" s="24">
        <f>IF(OR(H2011="",I2011=""),"",IF(H2011&gt;I2011,3,IF(H2011=I2011,1,0)))</f>
        <v/>
      </c>
      <c r="W2011" s="24">
        <f>IF(OR(H2011="",I2011=""),"",IF(I2011&gt;H2011,3,IF(H2011=I2011,1,0)))</f>
        <v/>
      </c>
      <c r="X2011" s="24">
        <f>IF(OR(H2011="",I2011=""),0,1)</f>
        <v/>
      </c>
      <c r="Y2011" s="24" t="n"/>
    </row>
    <row r="2012">
      <c r="A2012" s="24" t="inlineStr">
        <is>
          <t>E3-Tranmere-Chesterf</t>
        </is>
      </c>
      <c r="B2012" s="24" t="inlineStr">
        <is>
          <t>E3</t>
        </is>
      </c>
      <c r="C2012" s="24" t="inlineStr">
        <is>
          <t>League Two</t>
        </is>
      </c>
      <c r="D2012" s="24" t="n">
        <v>44</v>
      </c>
      <c r="E2012" s="29" t="n">
        <v>46504.82291666666</v>
      </c>
      <c r="F2012" s="24" t="inlineStr">
        <is>
          <t>Tranmere</t>
        </is>
      </c>
      <c r="G2012" s="24" t="inlineStr">
        <is>
          <t>Chesterfield</t>
        </is>
      </c>
      <c r="H2012" s="37" t="n"/>
      <c r="I2012" s="37" t="n"/>
      <c r="J2012" s="37" t="n"/>
      <c r="K2012" s="37" t="n"/>
      <c r="L2012" s="31" t="n">
        <v>0.3374991351636221</v>
      </c>
      <c r="M2012" s="31" t="n">
        <v>0.2879752635038847</v>
      </c>
      <c r="N2012" s="31" t="n">
        <v>0.3745256013324932</v>
      </c>
      <c r="O2012" s="33">
        <f>3*L2012+M2012</f>
        <v/>
      </c>
      <c r="P2012" s="33">
        <f>3*N2012+M2012</f>
        <v/>
      </c>
      <c r="Q2012" s="31">
        <f>IF(OR(J2012="",K2012=""),"",SUMPRODUCT(POISSON(Helper!$A$2:$A$122,J2012,FALSE)*POISSON(Helper!$B$2:$B$122,K2012,FALSE)*Helper!$C$2:$C$122))</f>
        <v/>
      </c>
      <c r="R2012" s="31">
        <f>IF(OR(J2012="",K2012=""),"",SUMPRODUCT(POISSON(Helper!$A$2:$A$122,J2012,FALSE)*POISSON(Helper!$B$2:$B$122,K2012,FALSE)*Helper!$D$2:$D$122))</f>
        <v/>
      </c>
      <c r="S2012" s="31">
        <f>IF(Q2012="","",1-Q2012-R2012)</f>
        <v/>
      </c>
      <c r="T2012" s="33">
        <f>IF(Q2012="","",3*Q2012+R2012)</f>
        <v/>
      </c>
      <c r="U2012" s="33">
        <f>IF(Q2012="","",3*S2012+R2012)</f>
        <v/>
      </c>
      <c r="V2012" s="24">
        <f>IF(OR(H2012="",I2012=""),"",IF(H2012&gt;I2012,3,IF(H2012=I2012,1,0)))</f>
        <v/>
      </c>
      <c r="W2012" s="24">
        <f>IF(OR(H2012="",I2012=""),"",IF(I2012&gt;H2012,3,IF(H2012=I2012,1,0)))</f>
        <v/>
      </c>
      <c r="X2012" s="24">
        <f>IF(OR(H2012="",I2012=""),0,1)</f>
        <v/>
      </c>
      <c r="Y2012" s="24" t="n"/>
    </row>
    <row r="2013">
      <c r="A2013" s="24" t="inlineStr">
        <is>
          <t>E3-York-Barnet</t>
        </is>
      </c>
      <c r="B2013" s="24" t="inlineStr">
        <is>
          <t>E3</t>
        </is>
      </c>
      <c r="C2013" s="24" t="inlineStr">
        <is>
          <t>League Two</t>
        </is>
      </c>
      <c r="D2013" s="24" t="n">
        <v>44</v>
      </c>
      <c r="E2013" s="29" t="n">
        <v>46504.82291666666</v>
      </c>
      <c r="F2013" s="24" t="inlineStr">
        <is>
          <t>York</t>
        </is>
      </c>
      <c r="G2013" s="24" t="inlineStr">
        <is>
          <t>Barnet</t>
        </is>
      </c>
      <c r="H2013" s="37" t="n"/>
      <c r="I2013" s="37" t="n"/>
      <c r="J2013" s="37" t="n"/>
      <c r="K2013" s="37" t="n"/>
      <c r="L2013" s="31" t="n">
        <v>0.3900894623734315</v>
      </c>
      <c r="M2013" s="31" t="n">
        <v>0.2871758553692942</v>
      </c>
      <c r="N2013" s="31" t="n">
        <v>0.3227346822572744</v>
      </c>
      <c r="O2013" s="33">
        <f>3*L2013+M2013</f>
        <v/>
      </c>
      <c r="P2013" s="33">
        <f>3*N2013+M2013</f>
        <v/>
      </c>
      <c r="Q2013" s="31">
        <f>IF(OR(J2013="",K2013=""),"",SUMPRODUCT(POISSON(Helper!$A$2:$A$122,J2013,FALSE)*POISSON(Helper!$B$2:$B$122,K2013,FALSE)*Helper!$C$2:$C$122))</f>
        <v/>
      </c>
      <c r="R2013" s="31">
        <f>IF(OR(J2013="",K2013=""),"",SUMPRODUCT(POISSON(Helper!$A$2:$A$122,J2013,FALSE)*POISSON(Helper!$B$2:$B$122,K2013,FALSE)*Helper!$D$2:$D$122))</f>
        <v/>
      </c>
      <c r="S2013" s="31">
        <f>IF(Q2013="","",1-Q2013-R2013)</f>
        <v/>
      </c>
      <c r="T2013" s="33">
        <f>IF(Q2013="","",3*Q2013+R2013)</f>
        <v/>
      </c>
      <c r="U2013" s="33">
        <f>IF(Q2013="","",3*S2013+R2013)</f>
        <v/>
      </c>
      <c r="V2013" s="24">
        <f>IF(OR(H2013="",I2013=""),"",IF(H2013&gt;I2013,3,IF(H2013=I2013,1,0)))</f>
        <v/>
      </c>
      <c r="W2013" s="24">
        <f>IF(OR(H2013="",I2013=""),"",IF(I2013&gt;H2013,3,IF(H2013=I2013,1,0)))</f>
        <v/>
      </c>
      <c r="X2013" s="24">
        <f>IF(OR(H2013="",I2013=""),0,1)</f>
        <v/>
      </c>
      <c r="Y2013" s="24" t="n"/>
    </row>
    <row r="2014">
      <c r="A2014" s="24" t="inlineStr">
        <is>
          <t>E3-Accringt-Fleetwoo</t>
        </is>
      </c>
      <c r="B2014" s="24" t="inlineStr">
        <is>
          <t>E3</t>
        </is>
      </c>
      <c r="C2014" s="24" t="inlineStr">
        <is>
          <t>League Two</t>
        </is>
      </c>
      <c r="D2014" s="24" t="n">
        <v>45</v>
      </c>
      <c r="E2014" s="29" t="n">
        <v>46508.625</v>
      </c>
      <c r="F2014" s="24" t="inlineStr">
        <is>
          <t>Accrington</t>
        </is>
      </c>
      <c r="G2014" s="24" t="inlineStr">
        <is>
          <t>Fleetwood</t>
        </is>
      </c>
      <c r="H2014" s="37" t="n"/>
      <c r="I2014" s="37" t="n"/>
      <c r="J2014" s="37" t="n"/>
      <c r="K2014" s="37" t="n"/>
      <c r="L2014" s="31" t="n">
        <v>0.378203563498494</v>
      </c>
      <c r="M2014" s="31" t="n">
        <v>0.2878273826455681</v>
      </c>
      <c r="N2014" s="31" t="n">
        <v>0.3339690538559379</v>
      </c>
      <c r="O2014" s="33">
        <f>3*L2014+M2014</f>
        <v/>
      </c>
      <c r="P2014" s="33">
        <f>3*N2014+M2014</f>
        <v/>
      </c>
      <c r="Q2014" s="31">
        <f>IF(OR(J2014="",K2014=""),"",SUMPRODUCT(POISSON(Helper!$A$2:$A$122,J2014,FALSE)*POISSON(Helper!$B$2:$B$122,K2014,FALSE)*Helper!$C$2:$C$122))</f>
        <v/>
      </c>
      <c r="R2014" s="31">
        <f>IF(OR(J2014="",K2014=""),"",SUMPRODUCT(POISSON(Helper!$A$2:$A$122,J2014,FALSE)*POISSON(Helper!$B$2:$B$122,K2014,FALSE)*Helper!$D$2:$D$122))</f>
        <v/>
      </c>
      <c r="S2014" s="31">
        <f>IF(Q2014="","",1-Q2014-R2014)</f>
        <v/>
      </c>
      <c r="T2014" s="33">
        <f>IF(Q2014="","",3*Q2014+R2014)</f>
        <v/>
      </c>
      <c r="U2014" s="33">
        <f>IF(Q2014="","",3*S2014+R2014)</f>
        <v/>
      </c>
      <c r="V2014" s="24">
        <f>IF(OR(H2014="",I2014=""),"",IF(H2014&gt;I2014,3,IF(H2014=I2014,1,0)))</f>
        <v/>
      </c>
      <c r="W2014" s="24">
        <f>IF(OR(H2014="",I2014=""),"",IF(I2014&gt;H2014,3,IF(H2014=I2014,1,0)))</f>
        <v/>
      </c>
      <c r="X2014" s="24">
        <f>IF(OR(H2014="",I2014=""),0,1)</f>
        <v/>
      </c>
      <c r="Y2014" s="24" t="n"/>
    </row>
    <row r="2015">
      <c r="A2015" s="24" t="inlineStr">
        <is>
          <t>E3-Barnet-Rochdale</t>
        </is>
      </c>
      <c r="B2015" s="24" t="inlineStr">
        <is>
          <t>E3</t>
        </is>
      </c>
      <c r="C2015" s="24" t="inlineStr">
        <is>
          <t>League Two</t>
        </is>
      </c>
      <c r="D2015" s="24" t="n">
        <v>45</v>
      </c>
      <c r="E2015" s="29" t="n">
        <v>46508.625</v>
      </c>
      <c r="F2015" s="24" t="inlineStr">
        <is>
          <t>Barnet</t>
        </is>
      </c>
      <c r="G2015" s="24" t="inlineStr">
        <is>
          <t>Rochdale</t>
        </is>
      </c>
      <c r="H2015" s="37" t="n"/>
      <c r="I2015" s="37" t="n"/>
      <c r="J2015" s="37" t="n"/>
      <c r="K2015" s="37" t="n"/>
      <c r="L2015" s="31" t="n">
        <v>0.4747641390284112</v>
      </c>
      <c r="M2015" s="31" t="n">
        <v>0.275491010942268</v>
      </c>
      <c r="N2015" s="31" t="n">
        <v>0.2497448500293208</v>
      </c>
      <c r="O2015" s="33">
        <f>3*L2015+M2015</f>
        <v/>
      </c>
      <c r="P2015" s="33">
        <f>3*N2015+M2015</f>
        <v/>
      </c>
      <c r="Q2015" s="31">
        <f>IF(OR(J2015="",K2015=""),"",SUMPRODUCT(POISSON(Helper!$A$2:$A$122,J2015,FALSE)*POISSON(Helper!$B$2:$B$122,K2015,FALSE)*Helper!$C$2:$C$122))</f>
        <v/>
      </c>
      <c r="R2015" s="31">
        <f>IF(OR(J2015="",K2015=""),"",SUMPRODUCT(POISSON(Helper!$A$2:$A$122,J2015,FALSE)*POISSON(Helper!$B$2:$B$122,K2015,FALSE)*Helper!$D$2:$D$122))</f>
        <v/>
      </c>
      <c r="S2015" s="31">
        <f>IF(Q2015="","",1-Q2015-R2015)</f>
        <v/>
      </c>
      <c r="T2015" s="33">
        <f>IF(Q2015="","",3*Q2015+R2015)</f>
        <v/>
      </c>
      <c r="U2015" s="33">
        <f>IF(Q2015="","",3*S2015+R2015)</f>
        <v/>
      </c>
      <c r="V2015" s="24">
        <f>IF(OR(H2015="",I2015=""),"",IF(H2015&gt;I2015,3,IF(H2015=I2015,1,0)))</f>
        <v/>
      </c>
      <c r="W2015" s="24">
        <f>IF(OR(H2015="",I2015=""),"",IF(I2015&gt;H2015,3,IF(H2015=I2015,1,0)))</f>
        <v/>
      </c>
      <c r="X2015" s="24">
        <f>IF(OR(H2015="",I2015=""),0,1)</f>
        <v/>
      </c>
      <c r="Y2015" s="24" t="n"/>
    </row>
    <row r="2016">
      <c r="A2016" s="24" t="inlineStr">
        <is>
          <t>E3-Cheltenh-Shrewsbu</t>
        </is>
      </c>
      <c r="B2016" s="24" t="inlineStr">
        <is>
          <t>E3</t>
        </is>
      </c>
      <c r="C2016" s="24" t="inlineStr">
        <is>
          <t>League Two</t>
        </is>
      </c>
      <c r="D2016" s="24" t="n">
        <v>45</v>
      </c>
      <c r="E2016" s="29" t="n">
        <v>46508.625</v>
      </c>
      <c r="F2016" s="24" t="inlineStr">
        <is>
          <t>Cheltenham</t>
        </is>
      </c>
      <c r="G2016" s="24" t="inlineStr">
        <is>
          <t>Shrewsbury</t>
        </is>
      </c>
      <c r="H2016" s="37" t="n"/>
      <c r="I2016" s="37" t="n"/>
      <c r="J2016" s="37" t="n"/>
      <c r="K2016" s="37" t="n"/>
      <c r="L2016" s="31" t="n">
        <v>0.3876500072362206</v>
      </c>
      <c r="M2016" s="31" t="n">
        <v>0.2873309410384528</v>
      </c>
      <c r="N2016" s="31" t="n">
        <v>0.3250190517253266</v>
      </c>
      <c r="O2016" s="33">
        <f>3*L2016+M2016</f>
        <v/>
      </c>
      <c r="P2016" s="33">
        <f>3*N2016+M2016</f>
        <v/>
      </c>
      <c r="Q2016" s="31">
        <f>IF(OR(J2016="",K2016=""),"",SUMPRODUCT(POISSON(Helper!$A$2:$A$122,J2016,FALSE)*POISSON(Helper!$B$2:$B$122,K2016,FALSE)*Helper!$C$2:$C$122))</f>
        <v/>
      </c>
      <c r="R2016" s="31">
        <f>IF(OR(J2016="",K2016=""),"",SUMPRODUCT(POISSON(Helper!$A$2:$A$122,J2016,FALSE)*POISSON(Helper!$B$2:$B$122,K2016,FALSE)*Helper!$D$2:$D$122))</f>
        <v/>
      </c>
      <c r="S2016" s="31">
        <f>IF(Q2016="","",1-Q2016-R2016)</f>
        <v/>
      </c>
      <c r="T2016" s="33">
        <f>IF(Q2016="","",3*Q2016+R2016)</f>
        <v/>
      </c>
      <c r="U2016" s="33">
        <f>IF(Q2016="","",3*S2016+R2016)</f>
        <v/>
      </c>
      <c r="V2016" s="24">
        <f>IF(OR(H2016="",I2016=""),"",IF(H2016&gt;I2016,3,IF(H2016=I2016,1,0)))</f>
        <v/>
      </c>
      <c r="W2016" s="24">
        <f>IF(OR(H2016="",I2016=""),"",IF(I2016&gt;H2016,3,IF(H2016=I2016,1,0)))</f>
        <v/>
      </c>
      <c r="X2016" s="24">
        <f>IF(OR(H2016="",I2016=""),0,1)</f>
        <v/>
      </c>
      <c r="Y2016" s="24" t="n"/>
    </row>
    <row r="2017">
      <c r="A2017" s="24" t="inlineStr">
        <is>
          <t>E3-Chesterf-Swindon</t>
        </is>
      </c>
      <c r="B2017" s="24" t="inlineStr">
        <is>
          <t>E3</t>
        </is>
      </c>
      <c r="C2017" s="24" t="inlineStr">
        <is>
          <t>League Two</t>
        </is>
      </c>
      <c r="D2017" s="24" t="n">
        <v>45</v>
      </c>
      <c r="E2017" s="29" t="n">
        <v>46508.625</v>
      </c>
      <c r="F2017" s="24" t="inlineStr">
        <is>
          <t>Chesterfield</t>
        </is>
      </c>
      <c r="G2017" s="24" t="inlineStr">
        <is>
          <t>Swindon</t>
        </is>
      </c>
      <c r="H2017" s="37" t="n"/>
      <c r="I2017" s="37" t="n"/>
      <c r="J2017" s="37" t="n"/>
      <c r="K2017" s="37" t="n"/>
      <c r="L2017" s="31" t="n">
        <v>0.4378512296406715</v>
      </c>
      <c r="M2017" s="31" t="n">
        <v>0.2820296196117027</v>
      </c>
      <c r="N2017" s="31" t="n">
        <v>0.2801191507476258</v>
      </c>
      <c r="O2017" s="33">
        <f>3*L2017+M2017</f>
        <v/>
      </c>
      <c r="P2017" s="33">
        <f>3*N2017+M2017</f>
        <v/>
      </c>
      <c r="Q2017" s="31">
        <f>IF(OR(J2017="",K2017=""),"",SUMPRODUCT(POISSON(Helper!$A$2:$A$122,J2017,FALSE)*POISSON(Helper!$B$2:$B$122,K2017,FALSE)*Helper!$C$2:$C$122))</f>
        <v/>
      </c>
      <c r="R2017" s="31">
        <f>IF(OR(J2017="",K2017=""),"",SUMPRODUCT(POISSON(Helper!$A$2:$A$122,J2017,FALSE)*POISSON(Helper!$B$2:$B$122,K2017,FALSE)*Helper!$D$2:$D$122))</f>
        <v/>
      </c>
      <c r="S2017" s="31">
        <f>IF(Q2017="","",1-Q2017-R2017)</f>
        <v/>
      </c>
      <c r="T2017" s="33">
        <f>IF(Q2017="","",3*Q2017+R2017)</f>
        <v/>
      </c>
      <c r="U2017" s="33">
        <f>IF(Q2017="","",3*S2017+R2017)</f>
        <v/>
      </c>
      <c r="V2017" s="24">
        <f>IF(OR(H2017="",I2017=""),"",IF(H2017&gt;I2017,3,IF(H2017=I2017,1,0)))</f>
        <v/>
      </c>
      <c r="W2017" s="24">
        <f>IF(OR(H2017="",I2017=""),"",IF(I2017&gt;H2017,3,IF(H2017=I2017,1,0)))</f>
        <v/>
      </c>
      <c r="X2017" s="24">
        <f>IF(OR(H2017="",I2017=""),0,1)</f>
        <v/>
      </c>
      <c r="Y2017" s="24" t="n"/>
    </row>
    <row r="2018">
      <c r="A2018" s="24" t="inlineStr">
        <is>
          <t>E3-Crawley-Exeter</t>
        </is>
      </c>
      <c r="B2018" s="24" t="inlineStr">
        <is>
          <t>E3</t>
        </is>
      </c>
      <c r="C2018" s="24" t="inlineStr">
        <is>
          <t>League Two</t>
        </is>
      </c>
      <c r="D2018" s="24" t="n">
        <v>45</v>
      </c>
      <c r="E2018" s="29" t="n">
        <v>46508.625</v>
      </c>
      <c r="F2018" s="24" t="inlineStr">
        <is>
          <t>Crawley</t>
        </is>
      </c>
      <c r="G2018" s="24" t="inlineStr">
        <is>
          <t>Exeter</t>
        </is>
      </c>
      <c r="H2018" s="37" t="n"/>
      <c r="I2018" s="37" t="n"/>
      <c r="J2018" s="37" t="n"/>
      <c r="K2018" s="37" t="n"/>
      <c r="L2018" s="31" t="n">
        <v>0.3935726936440052</v>
      </c>
      <c r="M2018" s="31" t="n">
        <v>0.2869355517732325</v>
      </c>
      <c r="N2018" s="31" t="n">
        <v>0.3194917545827623</v>
      </c>
      <c r="O2018" s="33">
        <f>3*L2018+M2018</f>
        <v/>
      </c>
      <c r="P2018" s="33">
        <f>3*N2018+M2018</f>
        <v/>
      </c>
      <c r="Q2018" s="31">
        <f>IF(OR(J2018="",K2018=""),"",SUMPRODUCT(POISSON(Helper!$A$2:$A$122,J2018,FALSE)*POISSON(Helper!$B$2:$B$122,K2018,FALSE)*Helper!$C$2:$C$122))</f>
        <v/>
      </c>
      <c r="R2018" s="31">
        <f>IF(OR(J2018="",K2018=""),"",SUMPRODUCT(POISSON(Helper!$A$2:$A$122,J2018,FALSE)*POISSON(Helper!$B$2:$B$122,K2018,FALSE)*Helper!$D$2:$D$122))</f>
        <v/>
      </c>
      <c r="S2018" s="31">
        <f>IF(Q2018="","",1-Q2018-R2018)</f>
        <v/>
      </c>
      <c r="T2018" s="33">
        <f>IF(Q2018="","",3*Q2018+R2018)</f>
        <v/>
      </c>
      <c r="U2018" s="33">
        <f>IF(Q2018="","",3*S2018+R2018)</f>
        <v/>
      </c>
      <c r="V2018" s="24">
        <f>IF(OR(H2018="",I2018=""),"",IF(H2018&gt;I2018,3,IF(H2018=I2018,1,0)))</f>
        <v/>
      </c>
      <c r="W2018" s="24">
        <f>IF(OR(H2018="",I2018=""),"",IF(I2018&gt;H2018,3,IF(H2018=I2018,1,0)))</f>
        <v/>
      </c>
      <c r="X2018" s="24">
        <f>IF(OR(H2018="",I2018=""),0,1)</f>
        <v/>
      </c>
      <c r="Y2018" s="24" t="n"/>
    </row>
    <row r="2019">
      <c r="A2019" s="24" t="inlineStr">
        <is>
          <t>E3-Gillingh-Salford</t>
        </is>
      </c>
      <c r="B2019" s="24" t="inlineStr">
        <is>
          <t>E3</t>
        </is>
      </c>
      <c r="C2019" s="24" t="inlineStr">
        <is>
          <t>League Two</t>
        </is>
      </c>
      <c r="D2019" s="24" t="n">
        <v>45</v>
      </c>
      <c r="E2019" s="29" t="n">
        <v>46508.625</v>
      </c>
      <c r="F2019" s="24" t="inlineStr">
        <is>
          <t>Gillingham</t>
        </is>
      </c>
      <c r="G2019" s="24" t="inlineStr">
        <is>
          <t>Salford</t>
        </is>
      </c>
      <c r="H2019" s="37" t="n"/>
      <c r="I2019" s="37" t="n"/>
      <c r="J2019" s="37" t="n"/>
      <c r="K2019" s="37" t="n"/>
      <c r="L2019" s="31" t="n">
        <v>0.3177149739895135</v>
      </c>
      <c r="M2019" s="31" t="n">
        <v>0.2867937856482894</v>
      </c>
      <c r="N2019" s="31" t="n">
        <v>0.395491240362197</v>
      </c>
      <c r="O2019" s="33">
        <f>3*L2019+M2019</f>
        <v/>
      </c>
      <c r="P2019" s="33">
        <f>3*N2019+M2019</f>
        <v/>
      </c>
      <c r="Q2019" s="31">
        <f>IF(OR(J2019="",K2019=""),"",SUMPRODUCT(POISSON(Helper!$A$2:$A$122,J2019,FALSE)*POISSON(Helper!$B$2:$B$122,K2019,FALSE)*Helper!$C$2:$C$122))</f>
        <v/>
      </c>
      <c r="R2019" s="31">
        <f>IF(OR(J2019="",K2019=""),"",SUMPRODUCT(POISSON(Helper!$A$2:$A$122,J2019,FALSE)*POISSON(Helper!$B$2:$B$122,K2019,FALSE)*Helper!$D$2:$D$122))</f>
        <v/>
      </c>
      <c r="S2019" s="31">
        <f>IF(Q2019="","",1-Q2019-R2019)</f>
        <v/>
      </c>
      <c r="T2019" s="33">
        <f>IF(Q2019="","",3*Q2019+R2019)</f>
        <v/>
      </c>
      <c r="U2019" s="33">
        <f>IF(Q2019="","",3*S2019+R2019)</f>
        <v/>
      </c>
      <c r="V2019" s="24">
        <f>IF(OR(H2019="",I2019=""),"",IF(H2019&gt;I2019,3,IF(H2019=I2019,1,0)))</f>
        <v/>
      </c>
      <c r="W2019" s="24">
        <f>IF(OR(H2019="",I2019=""),"",IF(I2019&gt;H2019,3,IF(H2019=I2019,1,0)))</f>
        <v/>
      </c>
      <c r="X2019" s="24">
        <f>IF(OR(H2019="",I2019=""),0,1)</f>
        <v/>
      </c>
      <c r="Y2019" s="24" t="n"/>
    </row>
    <row r="2020">
      <c r="A2020" s="24" t="inlineStr">
        <is>
          <t>E3-Grimsby-Crewe</t>
        </is>
      </c>
      <c r="B2020" s="24" t="inlineStr">
        <is>
          <t>E3</t>
        </is>
      </c>
      <c r="C2020" s="24" t="inlineStr">
        <is>
          <t>League Two</t>
        </is>
      </c>
      <c r="D2020" s="24" t="n">
        <v>45</v>
      </c>
      <c r="E2020" s="29" t="n">
        <v>46508.625</v>
      </c>
      <c r="F2020" s="24" t="inlineStr">
        <is>
          <t>Grimsby</t>
        </is>
      </c>
      <c r="G2020" s="24" t="inlineStr">
        <is>
          <t>Crewe</t>
        </is>
      </c>
      <c r="H2020" s="37" t="n"/>
      <c r="I2020" s="37" t="n"/>
      <c r="J2020" s="37" t="n"/>
      <c r="K2020" s="37" t="n"/>
      <c r="L2020" s="31" t="n">
        <v>0.4545583459387407</v>
      </c>
      <c r="M2020" s="31" t="n">
        <v>0.2793330403717943</v>
      </c>
      <c r="N2020" s="31" t="n">
        <v>0.266108613689465</v>
      </c>
      <c r="O2020" s="33">
        <f>3*L2020+M2020</f>
        <v/>
      </c>
      <c r="P2020" s="33">
        <f>3*N2020+M2020</f>
        <v/>
      </c>
      <c r="Q2020" s="31">
        <f>IF(OR(J2020="",K2020=""),"",SUMPRODUCT(POISSON(Helper!$A$2:$A$122,J2020,FALSE)*POISSON(Helper!$B$2:$B$122,K2020,FALSE)*Helper!$C$2:$C$122))</f>
        <v/>
      </c>
      <c r="R2020" s="31">
        <f>IF(OR(J2020="",K2020=""),"",SUMPRODUCT(POISSON(Helper!$A$2:$A$122,J2020,FALSE)*POISSON(Helper!$B$2:$B$122,K2020,FALSE)*Helper!$D$2:$D$122))</f>
        <v/>
      </c>
      <c r="S2020" s="31">
        <f>IF(Q2020="","",1-Q2020-R2020)</f>
        <v/>
      </c>
      <c r="T2020" s="33">
        <f>IF(Q2020="","",3*Q2020+R2020)</f>
        <v/>
      </c>
      <c r="U2020" s="33">
        <f>IF(Q2020="","",3*S2020+R2020)</f>
        <v/>
      </c>
      <c r="V2020" s="24">
        <f>IF(OR(H2020="",I2020=""),"",IF(H2020&gt;I2020,3,IF(H2020=I2020,1,0)))</f>
        <v/>
      </c>
      <c r="W2020" s="24">
        <f>IF(OR(H2020="",I2020=""),"",IF(I2020&gt;H2020,3,IF(H2020=I2020,1,0)))</f>
        <v/>
      </c>
      <c r="X2020" s="24">
        <f>IF(OR(H2020="",I2020=""),0,1)</f>
        <v/>
      </c>
      <c r="Y2020" s="24" t="n"/>
    </row>
    <row r="2021">
      <c r="A2021" s="24" t="inlineStr">
        <is>
          <t>E3-Newport-PortVale</t>
        </is>
      </c>
      <c r="B2021" s="24" t="inlineStr">
        <is>
          <t>E3</t>
        </is>
      </c>
      <c r="C2021" s="24" t="inlineStr">
        <is>
          <t>League Two</t>
        </is>
      </c>
      <c r="D2021" s="24" t="n">
        <v>45</v>
      </c>
      <c r="E2021" s="29" t="n">
        <v>46508.625</v>
      </c>
      <c r="F2021" s="24" t="inlineStr">
        <is>
          <t>Newport</t>
        </is>
      </c>
      <c r="G2021" s="24" t="inlineStr">
        <is>
          <t>Port Vale</t>
        </is>
      </c>
      <c r="H2021" s="37" t="n"/>
      <c r="I2021" s="37" t="n"/>
      <c r="J2021" s="37" t="n"/>
      <c r="K2021" s="37" t="n"/>
      <c r="L2021" s="31" t="n">
        <v>0.2845323871858374</v>
      </c>
      <c r="M2021" s="31" t="n">
        <v>0.2827710194795411</v>
      </c>
      <c r="N2021" s="31" t="n">
        <v>0.4326965933346215</v>
      </c>
      <c r="O2021" s="33">
        <f>3*L2021+M2021</f>
        <v/>
      </c>
      <c r="P2021" s="33">
        <f>3*N2021+M2021</f>
        <v/>
      </c>
      <c r="Q2021" s="31">
        <f>IF(OR(J2021="",K2021=""),"",SUMPRODUCT(POISSON(Helper!$A$2:$A$122,J2021,FALSE)*POISSON(Helper!$B$2:$B$122,K2021,FALSE)*Helper!$C$2:$C$122))</f>
        <v/>
      </c>
      <c r="R2021" s="31">
        <f>IF(OR(J2021="",K2021=""),"",SUMPRODUCT(POISSON(Helper!$A$2:$A$122,J2021,FALSE)*POISSON(Helper!$B$2:$B$122,K2021,FALSE)*Helper!$D$2:$D$122))</f>
        <v/>
      </c>
      <c r="S2021" s="31">
        <f>IF(Q2021="","",1-Q2021-R2021)</f>
        <v/>
      </c>
      <c r="T2021" s="33">
        <f>IF(Q2021="","",3*Q2021+R2021)</f>
        <v/>
      </c>
      <c r="U2021" s="33">
        <f>IF(Q2021="","",3*S2021+R2021)</f>
        <v/>
      </c>
      <c r="V2021" s="24">
        <f>IF(OR(H2021="",I2021=""),"",IF(H2021&gt;I2021,3,IF(H2021=I2021,1,0)))</f>
        <v/>
      </c>
      <c r="W2021" s="24">
        <f>IF(OR(H2021="",I2021=""),"",IF(I2021&gt;H2021,3,IF(H2021=I2021,1,0)))</f>
        <v/>
      </c>
      <c r="X2021" s="24">
        <f>IF(OR(H2021="",I2021=""),0,1)</f>
        <v/>
      </c>
      <c r="Y2021" s="24" t="n"/>
    </row>
    <row r="2022">
      <c r="A2022" s="24" t="inlineStr">
        <is>
          <t>E3-Northamp-Walsall</t>
        </is>
      </c>
      <c r="B2022" s="24" t="inlineStr">
        <is>
          <t>E3</t>
        </is>
      </c>
      <c r="C2022" s="24" t="inlineStr">
        <is>
          <t>League Two</t>
        </is>
      </c>
      <c r="D2022" s="24" t="n">
        <v>45</v>
      </c>
      <c r="E2022" s="29" t="n">
        <v>46508.625</v>
      </c>
      <c r="F2022" s="24" t="inlineStr">
        <is>
          <t>Northampton</t>
        </is>
      </c>
      <c r="G2022" s="24" t="inlineStr">
        <is>
          <t>Walsall</t>
        </is>
      </c>
      <c r="H2022" s="37" t="n"/>
      <c r="I2022" s="37" t="n"/>
      <c r="J2022" s="37" t="n"/>
      <c r="K2022" s="37" t="n"/>
      <c r="L2022" s="31" t="n">
        <v>0.4005495380584326</v>
      </c>
      <c r="M2022" s="31" t="n">
        <v>0.286388276143733</v>
      </c>
      <c r="N2022" s="31" t="n">
        <v>0.3130621857978343</v>
      </c>
      <c r="O2022" s="33">
        <f>3*L2022+M2022</f>
        <v/>
      </c>
      <c r="P2022" s="33">
        <f>3*N2022+M2022</f>
        <v/>
      </c>
      <c r="Q2022" s="31">
        <f>IF(OR(J2022="",K2022=""),"",SUMPRODUCT(POISSON(Helper!$A$2:$A$122,J2022,FALSE)*POISSON(Helper!$B$2:$B$122,K2022,FALSE)*Helper!$C$2:$C$122))</f>
        <v/>
      </c>
      <c r="R2022" s="31">
        <f>IF(OR(J2022="",K2022=""),"",SUMPRODUCT(POISSON(Helper!$A$2:$A$122,J2022,FALSE)*POISSON(Helper!$B$2:$B$122,K2022,FALSE)*Helper!$D$2:$D$122))</f>
        <v/>
      </c>
      <c r="S2022" s="31">
        <f>IF(Q2022="","",1-Q2022-R2022)</f>
        <v/>
      </c>
      <c r="T2022" s="33">
        <f>IF(Q2022="","",3*Q2022+R2022)</f>
        <v/>
      </c>
      <c r="U2022" s="33">
        <f>IF(Q2022="","",3*S2022+R2022)</f>
        <v/>
      </c>
      <c r="V2022" s="24">
        <f>IF(OR(H2022="",I2022=""),"",IF(H2022&gt;I2022,3,IF(H2022=I2022,1,0)))</f>
        <v/>
      </c>
      <c r="W2022" s="24">
        <f>IF(OR(H2022="",I2022=""),"",IF(I2022&gt;H2022,3,IF(H2022=I2022,1,0)))</f>
        <v/>
      </c>
      <c r="X2022" s="24">
        <f>IF(OR(H2022="",I2022=""),0,1)</f>
        <v/>
      </c>
      <c r="Y2022" s="24" t="n"/>
    </row>
    <row r="2023">
      <c r="A2023" s="24" t="inlineStr">
        <is>
          <t>E3-Oldham-Rotherha</t>
        </is>
      </c>
      <c r="B2023" s="24" t="inlineStr">
        <is>
          <t>E3</t>
        </is>
      </c>
      <c r="C2023" s="24" t="inlineStr">
        <is>
          <t>League Two</t>
        </is>
      </c>
      <c r="D2023" s="24" t="n">
        <v>45</v>
      </c>
      <c r="E2023" s="29" t="n">
        <v>46508.625</v>
      </c>
      <c r="F2023" s="24" t="inlineStr">
        <is>
          <t>Oldham</t>
        </is>
      </c>
      <c r="G2023" s="24" t="inlineStr">
        <is>
          <t>Rotherham</t>
        </is>
      </c>
      <c r="H2023" s="37" t="n"/>
      <c r="I2023" s="37" t="n"/>
      <c r="J2023" s="37" t="n"/>
      <c r="K2023" s="37" t="n"/>
      <c r="L2023" s="31" t="n">
        <v>0.4138590008124355</v>
      </c>
      <c r="M2023" s="31" t="n">
        <v>0.2851052982562652</v>
      </c>
      <c r="N2023" s="31" t="n">
        <v>0.3010357009312993</v>
      </c>
      <c r="O2023" s="33">
        <f>3*L2023+M2023</f>
        <v/>
      </c>
      <c r="P2023" s="33">
        <f>3*N2023+M2023</f>
        <v/>
      </c>
      <c r="Q2023" s="31">
        <f>IF(OR(J2023="",K2023=""),"",SUMPRODUCT(POISSON(Helper!$A$2:$A$122,J2023,FALSE)*POISSON(Helper!$B$2:$B$122,K2023,FALSE)*Helper!$C$2:$C$122))</f>
        <v/>
      </c>
      <c r="R2023" s="31">
        <f>IF(OR(J2023="",K2023=""),"",SUMPRODUCT(POISSON(Helper!$A$2:$A$122,J2023,FALSE)*POISSON(Helper!$B$2:$B$122,K2023,FALSE)*Helper!$D$2:$D$122))</f>
        <v/>
      </c>
      <c r="S2023" s="31">
        <f>IF(Q2023="","",1-Q2023-R2023)</f>
        <v/>
      </c>
      <c r="T2023" s="33">
        <f>IF(Q2023="","",3*Q2023+R2023)</f>
        <v/>
      </c>
      <c r="U2023" s="33">
        <f>IF(Q2023="","",3*S2023+R2023)</f>
        <v/>
      </c>
      <c r="V2023" s="24">
        <f>IF(OR(H2023="",I2023=""),"",IF(H2023&gt;I2023,3,IF(H2023=I2023,1,0)))</f>
        <v/>
      </c>
      <c r="W2023" s="24">
        <f>IF(OR(H2023="",I2023=""),"",IF(I2023&gt;H2023,3,IF(H2023=I2023,1,0)))</f>
        <v/>
      </c>
      <c r="X2023" s="24">
        <f>IF(OR(H2023="",I2023=""),0,1)</f>
        <v/>
      </c>
      <c r="Y2023" s="24" t="n"/>
    </row>
    <row r="2024">
      <c r="A2024" s="24" t="inlineStr">
        <is>
          <t>E3-Tranmere-BristolR</t>
        </is>
      </c>
      <c r="B2024" s="24" t="inlineStr">
        <is>
          <t>E3</t>
        </is>
      </c>
      <c r="C2024" s="24" t="inlineStr">
        <is>
          <t>League Two</t>
        </is>
      </c>
      <c r="D2024" s="24" t="n">
        <v>45</v>
      </c>
      <c r="E2024" s="29" t="n">
        <v>46508.625</v>
      </c>
      <c r="F2024" s="24" t="inlineStr">
        <is>
          <t>Tranmere</t>
        </is>
      </c>
      <c r="G2024" s="24" t="inlineStr">
        <is>
          <t>Bristol Rovers</t>
        </is>
      </c>
      <c r="H2024" s="37" t="n"/>
      <c r="I2024" s="37" t="n"/>
      <c r="J2024" s="37" t="n"/>
      <c r="K2024" s="37" t="n"/>
      <c r="L2024" s="31" t="n">
        <v>0.3186088626751773</v>
      </c>
      <c r="M2024" s="31" t="n">
        <v>0.2868660058037125</v>
      </c>
      <c r="N2024" s="31" t="n">
        <v>0.3945251315211102</v>
      </c>
      <c r="O2024" s="33">
        <f>3*L2024+M2024</f>
        <v/>
      </c>
      <c r="P2024" s="33">
        <f>3*N2024+M2024</f>
        <v/>
      </c>
      <c r="Q2024" s="31">
        <f>IF(OR(J2024="",K2024=""),"",SUMPRODUCT(POISSON(Helper!$A$2:$A$122,J2024,FALSE)*POISSON(Helper!$B$2:$B$122,K2024,FALSE)*Helper!$C$2:$C$122))</f>
        <v/>
      </c>
      <c r="R2024" s="31">
        <f>IF(OR(J2024="",K2024=""),"",SUMPRODUCT(POISSON(Helper!$A$2:$A$122,J2024,FALSE)*POISSON(Helper!$B$2:$B$122,K2024,FALSE)*Helper!$D$2:$D$122))</f>
        <v/>
      </c>
      <c r="S2024" s="31">
        <f>IF(Q2024="","",1-Q2024-R2024)</f>
        <v/>
      </c>
      <c r="T2024" s="33">
        <f>IF(Q2024="","",3*Q2024+R2024)</f>
        <v/>
      </c>
      <c r="U2024" s="33">
        <f>IF(Q2024="","",3*S2024+R2024)</f>
        <v/>
      </c>
      <c r="V2024" s="24">
        <f>IF(OR(H2024="",I2024=""),"",IF(H2024&gt;I2024,3,IF(H2024=I2024,1,0)))</f>
        <v/>
      </c>
      <c r="W2024" s="24">
        <f>IF(OR(H2024="",I2024=""),"",IF(I2024&gt;H2024,3,IF(H2024=I2024,1,0)))</f>
        <v/>
      </c>
      <c r="X2024" s="24">
        <f>IF(OR(H2024="",I2024=""),0,1)</f>
        <v/>
      </c>
      <c r="Y2024" s="24" t="n"/>
    </row>
    <row r="2025">
      <c r="A2025" s="24" t="inlineStr">
        <is>
          <t>E3-York-Colchest</t>
        </is>
      </c>
      <c r="B2025" s="24" t="inlineStr">
        <is>
          <t>E3</t>
        </is>
      </c>
      <c r="C2025" s="24" t="inlineStr">
        <is>
          <t>League Two</t>
        </is>
      </c>
      <c r="D2025" s="24" t="n">
        <v>45</v>
      </c>
      <c r="E2025" s="29" t="n">
        <v>46508.625</v>
      </c>
      <c r="F2025" s="24" t="inlineStr">
        <is>
          <t>York</t>
        </is>
      </c>
      <c r="G2025" s="24" t="inlineStr">
        <is>
          <t>Colchester</t>
        </is>
      </c>
      <c r="H2025" s="37" t="n"/>
      <c r="I2025" s="37" t="n"/>
      <c r="J2025" s="37" t="n"/>
      <c r="K2025" s="37" t="n"/>
      <c r="L2025" s="31" t="n">
        <v>0.4366471382387916</v>
      </c>
      <c r="M2025" s="31" t="n">
        <v>0.2822066828132318</v>
      </c>
      <c r="N2025" s="31" t="n">
        <v>0.2811461789479766</v>
      </c>
      <c r="O2025" s="33">
        <f>3*L2025+M2025</f>
        <v/>
      </c>
      <c r="P2025" s="33">
        <f>3*N2025+M2025</f>
        <v/>
      </c>
      <c r="Q2025" s="31">
        <f>IF(OR(J2025="",K2025=""),"",SUMPRODUCT(POISSON(Helper!$A$2:$A$122,J2025,FALSE)*POISSON(Helper!$B$2:$B$122,K2025,FALSE)*Helper!$C$2:$C$122))</f>
        <v/>
      </c>
      <c r="R2025" s="31">
        <f>IF(OR(J2025="",K2025=""),"",SUMPRODUCT(POISSON(Helper!$A$2:$A$122,J2025,FALSE)*POISSON(Helper!$B$2:$B$122,K2025,FALSE)*Helper!$D$2:$D$122))</f>
        <v/>
      </c>
      <c r="S2025" s="31">
        <f>IF(Q2025="","",1-Q2025-R2025)</f>
        <v/>
      </c>
      <c r="T2025" s="33">
        <f>IF(Q2025="","",3*Q2025+R2025)</f>
        <v/>
      </c>
      <c r="U2025" s="33">
        <f>IF(Q2025="","",3*S2025+R2025)</f>
        <v/>
      </c>
      <c r="V2025" s="24">
        <f>IF(OR(H2025="",I2025=""),"",IF(H2025&gt;I2025,3,IF(H2025=I2025,1,0)))</f>
        <v/>
      </c>
      <c r="W2025" s="24">
        <f>IF(OR(H2025="",I2025=""),"",IF(I2025&gt;H2025,3,IF(H2025=I2025,1,0)))</f>
        <v/>
      </c>
      <c r="X2025" s="24">
        <f>IF(OR(H2025="",I2025=""),0,1)</f>
        <v/>
      </c>
      <c r="Y2025" s="24" t="n"/>
    </row>
    <row r="2026">
      <c r="A2026" s="24" t="inlineStr">
        <is>
          <t>E3-BristolR-Oldham</t>
        </is>
      </c>
      <c r="B2026" s="24" t="inlineStr">
        <is>
          <t>E3</t>
        </is>
      </c>
      <c r="C2026" s="24" t="inlineStr">
        <is>
          <t>League Two</t>
        </is>
      </c>
      <c r="D2026" s="24" t="n">
        <v>46</v>
      </c>
      <c r="E2026" s="29" t="n">
        <v>46515.625</v>
      </c>
      <c r="F2026" s="24" t="inlineStr">
        <is>
          <t>Bristol Rovers</t>
        </is>
      </c>
      <c r="G2026" s="24" t="inlineStr">
        <is>
          <t>Oldham</t>
        </is>
      </c>
      <c r="H2026" s="37" t="n"/>
      <c r="I2026" s="37" t="n"/>
      <c r="J2026" s="37" t="n"/>
      <c r="K2026" s="37" t="n"/>
      <c r="L2026" s="31" t="n">
        <v>0.4474227547336493</v>
      </c>
      <c r="M2026" s="31" t="n">
        <v>0.2805390193172754</v>
      </c>
      <c r="N2026" s="31" t="n">
        <v>0.2720382259490753</v>
      </c>
      <c r="O2026" s="33">
        <f>3*L2026+M2026</f>
        <v/>
      </c>
      <c r="P2026" s="33">
        <f>3*N2026+M2026</f>
        <v/>
      </c>
      <c r="Q2026" s="31">
        <f>IF(OR(J2026="",K2026=""),"",SUMPRODUCT(POISSON(Helper!$A$2:$A$122,J2026,FALSE)*POISSON(Helper!$B$2:$B$122,K2026,FALSE)*Helper!$C$2:$C$122))</f>
        <v/>
      </c>
      <c r="R2026" s="31">
        <f>IF(OR(J2026="",K2026=""),"",SUMPRODUCT(POISSON(Helper!$A$2:$A$122,J2026,FALSE)*POISSON(Helper!$B$2:$B$122,K2026,FALSE)*Helper!$D$2:$D$122))</f>
        <v/>
      </c>
      <c r="S2026" s="31">
        <f>IF(Q2026="","",1-Q2026-R2026)</f>
        <v/>
      </c>
      <c r="T2026" s="33">
        <f>IF(Q2026="","",3*Q2026+R2026)</f>
        <v/>
      </c>
      <c r="U2026" s="33">
        <f>IF(Q2026="","",3*S2026+R2026)</f>
        <v/>
      </c>
      <c r="V2026" s="24">
        <f>IF(OR(H2026="",I2026=""),"",IF(H2026&gt;I2026,3,IF(H2026=I2026,1,0)))</f>
        <v/>
      </c>
      <c r="W2026" s="24">
        <f>IF(OR(H2026="",I2026=""),"",IF(I2026&gt;H2026,3,IF(H2026=I2026,1,0)))</f>
        <v/>
      </c>
      <c r="X2026" s="24">
        <f>IF(OR(H2026="",I2026=""),0,1)</f>
        <v/>
      </c>
      <c r="Y2026" s="24" t="n"/>
    </row>
    <row r="2027">
      <c r="A2027" s="24" t="inlineStr">
        <is>
          <t>E3-Colchest-Grimsby</t>
        </is>
      </c>
      <c r="B2027" s="24" t="inlineStr">
        <is>
          <t>E3</t>
        </is>
      </c>
      <c r="C2027" s="24" t="inlineStr">
        <is>
          <t>League Two</t>
        </is>
      </c>
      <c r="D2027" s="24" t="n">
        <v>46</v>
      </c>
      <c r="E2027" s="29" t="n">
        <v>46515.625</v>
      </c>
      <c r="F2027" s="24" t="inlineStr">
        <is>
          <t>Colchester</t>
        </is>
      </c>
      <c r="G2027" s="24" t="inlineStr">
        <is>
          <t>Grimsby</t>
        </is>
      </c>
      <c r="H2027" s="37" t="n"/>
      <c r="I2027" s="37" t="n"/>
      <c r="J2027" s="37" t="n"/>
      <c r="K2027" s="37" t="n"/>
      <c r="L2027" s="31" t="n">
        <v>0.3704189551236338</v>
      </c>
      <c r="M2027" s="31" t="n">
        <v>0.2881098164709015</v>
      </c>
      <c r="N2027" s="31" t="n">
        <v>0.3414712284054646</v>
      </c>
      <c r="O2027" s="33">
        <f>3*L2027+M2027</f>
        <v/>
      </c>
      <c r="P2027" s="33">
        <f>3*N2027+M2027</f>
        <v/>
      </c>
      <c r="Q2027" s="31">
        <f>IF(OR(J2027="",K2027=""),"",SUMPRODUCT(POISSON(Helper!$A$2:$A$122,J2027,FALSE)*POISSON(Helper!$B$2:$B$122,K2027,FALSE)*Helper!$C$2:$C$122))</f>
        <v/>
      </c>
      <c r="R2027" s="31">
        <f>IF(OR(J2027="",K2027=""),"",SUMPRODUCT(POISSON(Helper!$A$2:$A$122,J2027,FALSE)*POISSON(Helper!$B$2:$B$122,K2027,FALSE)*Helper!$D$2:$D$122))</f>
        <v/>
      </c>
      <c r="S2027" s="31">
        <f>IF(Q2027="","",1-Q2027-R2027)</f>
        <v/>
      </c>
      <c r="T2027" s="33">
        <f>IF(Q2027="","",3*Q2027+R2027)</f>
        <v/>
      </c>
      <c r="U2027" s="33">
        <f>IF(Q2027="","",3*S2027+R2027)</f>
        <v/>
      </c>
      <c r="V2027" s="24">
        <f>IF(OR(H2027="",I2027=""),"",IF(H2027&gt;I2027,3,IF(H2027=I2027,1,0)))</f>
        <v/>
      </c>
      <c r="W2027" s="24">
        <f>IF(OR(H2027="",I2027=""),"",IF(I2027&gt;H2027,3,IF(H2027=I2027,1,0)))</f>
        <v/>
      </c>
      <c r="X2027" s="24">
        <f>IF(OR(H2027="",I2027=""),0,1)</f>
        <v/>
      </c>
      <c r="Y2027" s="24" t="n"/>
    </row>
    <row r="2028">
      <c r="A2028" s="24" t="inlineStr">
        <is>
          <t>E3-Crewe-Accringt</t>
        </is>
      </c>
      <c r="B2028" s="24" t="inlineStr">
        <is>
          <t>E3</t>
        </is>
      </c>
      <c r="C2028" s="24" t="inlineStr">
        <is>
          <t>League Two</t>
        </is>
      </c>
      <c r="D2028" s="24" t="n">
        <v>46</v>
      </c>
      <c r="E2028" s="29" t="n">
        <v>46515.625</v>
      </c>
      <c r="F2028" s="24" t="inlineStr">
        <is>
          <t>Crewe</t>
        </is>
      </c>
      <c r="G2028" s="24" t="inlineStr">
        <is>
          <t>Accrington</t>
        </is>
      </c>
      <c r="H2028" s="37" t="n"/>
      <c r="I2028" s="37" t="n"/>
      <c r="J2028" s="37" t="n"/>
      <c r="K2028" s="37" t="n"/>
      <c r="L2028" s="31" t="n">
        <v>0.4686514978833974</v>
      </c>
      <c r="M2028" s="31" t="n">
        <v>0.2767188654815109</v>
      </c>
      <c r="N2028" s="31" t="n">
        <v>0.2546296366350917</v>
      </c>
      <c r="O2028" s="33">
        <f>3*L2028+M2028</f>
        <v/>
      </c>
      <c r="P2028" s="33">
        <f>3*N2028+M2028</f>
        <v/>
      </c>
      <c r="Q2028" s="31">
        <f>IF(OR(J2028="",K2028=""),"",SUMPRODUCT(POISSON(Helper!$A$2:$A$122,J2028,FALSE)*POISSON(Helper!$B$2:$B$122,K2028,FALSE)*Helper!$C$2:$C$122))</f>
        <v/>
      </c>
      <c r="R2028" s="31">
        <f>IF(OR(J2028="",K2028=""),"",SUMPRODUCT(POISSON(Helper!$A$2:$A$122,J2028,FALSE)*POISSON(Helper!$B$2:$B$122,K2028,FALSE)*Helper!$D$2:$D$122))</f>
        <v/>
      </c>
      <c r="S2028" s="31">
        <f>IF(Q2028="","",1-Q2028-R2028)</f>
        <v/>
      </c>
      <c r="T2028" s="33">
        <f>IF(Q2028="","",3*Q2028+R2028)</f>
        <v/>
      </c>
      <c r="U2028" s="33">
        <f>IF(Q2028="","",3*S2028+R2028)</f>
        <v/>
      </c>
      <c r="V2028" s="24">
        <f>IF(OR(H2028="",I2028=""),"",IF(H2028&gt;I2028,3,IF(H2028=I2028,1,0)))</f>
        <v/>
      </c>
      <c r="W2028" s="24">
        <f>IF(OR(H2028="",I2028=""),"",IF(I2028&gt;H2028,3,IF(H2028=I2028,1,0)))</f>
        <v/>
      </c>
      <c r="X2028" s="24">
        <f>IF(OR(H2028="",I2028=""),0,1)</f>
        <v/>
      </c>
      <c r="Y2028" s="24" t="n"/>
    </row>
    <row r="2029">
      <c r="A2029" s="24" t="inlineStr">
        <is>
          <t>E3-Exeter-Chesterf</t>
        </is>
      </c>
      <c r="B2029" s="24" t="inlineStr">
        <is>
          <t>E3</t>
        </is>
      </c>
      <c r="C2029" s="24" t="inlineStr">
        <is>
          <t>League Two</t>
        </is>
      </c>
      <c r="D2029" s="24" t="n">
        <v>46</v>
      </c>
      <c r="E2029" s="29" t="n">
        <v>46515.625</v>
      </c>
      <c r="F2029" s="24" t="inlineStr">
        <is>
          <t>Exeter</t>
        </is>
      </c>
      <c r="G2029" s="24" t="inlineStr">
        <is>
          <t>Chesterfield</t>
        </is>
      </c>
      <c r="H2029" s="37" t="n"/>
      <c r="I2029" s="37" t="n"/>
      <c r="J2029" s="37" t="n"/>
      <c r="K2029" s="37" t="n"/>
      <c r="L2029" s="31" t="n">
        <v>0.3422060185224997</v>
      </c>
      <c r="M2029" s="31" t="n">
        <v>0.2881310436182393</v>
      </c>
      <c r="N2029" s="31" t="n">
        <v>0.369662937859261</v>
      </c>
      <c r="O2029" s="33">
        <f>3*L2029+M2029</f>
        <v/>
      </c>
      <c r="P2029" s="33">
        <f>3*N2029+M2029</f>
        <v/>
      </c>
      <c r="Q2029" s="31">
        <f>IF(OR(J2029="",K2029=""),"",SUMPRODUCT(POISSON(Helper!$A$2:$A$122,J2029,FALSE)*POISSON(Helper!$B$2:$B$122,K2029,FALSE)*Helper!$C$2:$C$122))</f>
        <v/>
      </c>
      <c r="R2029" s="31">
        <f>IF(OR(J2029="",K2029=""),"",SUMPRODUCT(POISSON(Helper!$A$2:$A$122,J2029,FALSE)*POISSON(Helper!$B$2:$B$122,K2029,FALSE)*Helper!$D$2:$D$122))</f>
        <v/>
      </c>
      <c r="S2029" s="31">
        <f>IF(Q2029="","",1-Q2029-R2029)</f>
        <v/>
      </c>
      <c r="T2029" s="33">
        <f>IF(Q2029="","",3*Q2029+R2029)</f>
        <v/>
      </c>
      <c r="U2029" s="33">
        <f>IF(Q2029="","",3*S2029+R2029)</f>
        <v/>
      </c>
      <c r="V2029" s="24">
        <f>IF(OR(H2029="",I2029=""),"",IF(H2029&gt;I2029,3,IF(H2029=I2029,1,0)))</f>
        <v/>
      </c>
      <c r="W2029" s="24">
        <f>IF(OR(H2029="",I2029=""),"",IF(I2029&gt;H2029,3,IF(H2029=I2029,1,0)))</f>
        <v/>
      </c>
      <c r="X2029" s="24">
        <f>IF(OR(H2029="",I2029=""),0,1)</f>
        <v/>
      </c>
      <c r="Y2029" s="24" t="n"/>
    </row>
    <row r="2030">
      <c r="A2030" s="24" t="inlineStr">
        <is>
          <t>E3-Fleetwoo-Northamp</t>
        </is>
      </c>
      <c r="B2030" s="24" t="inlineStr">
        <is>
          <t>E3</t>
        </is>
      </c>
      <c r="C2030" s="24" t="inlineStr">
        <is>
          <t>League Two</t>
        </is>
      </c>
      <c r="D2030" s="24" t="n">
        <v>46</v>
      </c>
      <c r="E2030" s="29" t="n">
        <v>46515.625</v>
      </c>
      <c r="F2030" s="24" t="inlineStr">
        <is>
          <t>Fleetwood</t>
        </is>
      </c>
      <c r="G2030" s="24" t="inlineStr">
        <is>
          <t>Northampton</t>
        </is>
      </c>
      <c r="H2030" s="37" t="n"/>
      <c r="I2030" s="37" t="n"/>
      <c r="J2030" s="37" t="n"/>
      <c r="K2030" s="37" t="n"/>
      <c r="L2030" s="31" t="n">
        <v>0.376347994368872</v>
      </c>
      <c r="M2030" s="31" t="n">
        <v>0.2879052048518733</v>
      </c>
      <c r="N2030" s="31" t="n">
        <v>0.3357468007792547</v>
      </c>
      <c r="O2030" s="33">
        <f>3*L2030+M2030</f>
        <v/>
      </c>
      <c r="P2030" s="33">
        <f>3*N2030+M2030</f>
        <v/>
      </c>
      <c r="Q2030" s="31">
        <f>IF(OR(J2030="",K2030=""),"",SUMPRODUCT(POISSON(Helper!$A$2:$A$122,J2030,FALSE)*POISSON(Helper!$B$2:$B$122,K2030,FALSE)*Helper!$C$2:$C$122))</f>
        <v/>
      </c>
      <c r="R2030" s="31">
        <f>IF(OR(J2030="",K2030=""),"",SUMPRODUCT(POISSON(Helper!$A$2:$A$122,J2030,FALSE)*POISSON(Helper!$B$2:$B$122,K2030,FALSE)*Helper!$D$2:$D$122))</f>
        <v/>
      </c>
      <c r="S2030" s="31">
        <f>IF(Q2030="","",1-Q2030-R2030)</f>
        <v/>
      </c>
      <c r="T2030" s="33">
        <f>IF(Q2030="","",3*Q2030+R2030)</f>
        <v/>
      </c>
      <c r="U2030" s="33">
        <f>IF(Q2030="","",3*S2030+R2030)</f>
        <v/>
      </c>
      <c r="V2030" s="24">
        <f>IF(OR(H2030="",I2030=""),"",IF(H2030&gt;I2030,3,IF(H2030=I2030,1,0)))</f>
        <v/>
      </c>
      <c r="W2030" s="24">
        <f>IF(OR(H2030="",I2030=""),"",IF(I2030&gt;H2030,3,IF(H2030=I2030,1,0)))</f>
        <v/>
      </c>
      <c r="X2030" s="24">
        <f>IF(OR(H2030="",I2030=""),0,1)</f>
        <v/>
      </c>
      <c r="Y2030" s="24" t="n"/>
    </row>
    <row r="2031">
      <c r="A2031" s="24" t="inlineStr">
        <is>
          <t>E3-PortVale-Crawley</t>
        </is>
      </c>
      <c r="B2031" s="24" t="inlineStr">
        <is>
          <t>E3</t>
        </is>
      </c>
      <c r="C2031" s="24" t="inlineStr">
        <is>
          <t>League Two</t>
        </is>
      </c>
      <c r="D2031" s="24" t="n">
        <v>46</v>
      </c>
      <c r="E2031" s="29" t="n">
        <v>46515.625</v>
      </c>
      <c r="F2031" s="24" t="inlineStr">
        <is>
          <t>Port Vale</t>
        </is>
      </c>
      <c r="G2031" s="24" t="inlineStr">
        <is>
          <t>Crawley</t>
        </is>
      </c>
      <c r="H2031" s="37" t="n"/>
      <c r="I2031" s="37" t="n"/>
      <c r="J2031" s="37" t="n"/>
      <c r="K2031" s="37" t="n"/>
      <c r="L2031" s="31" t="n">
        <v>0.4953519969145167</v>
      </c>
      <c r="M2031" s="31" t="n">
        <v>0.27094896350648</v>
      </c>
      <c r="N2031" s="31" t="n">
        <v>0.2336990395790033</v>
      </c>
      <c r="O2031" s="33">
        <f>3*L2031+M2031</f>
        <v/>
      </c>
      <c r="P2031" s="33">
        <f>3*N2031+M2031</f>
        <v/>
      </c>
      <c r="Q2031" s="31">
        <f>IF(OR(J2031="",K2031=""),"",SUMPRODUCT(POISSON(Helper!$A$2:$A$122,J2031,FALSE)*POISSON(Helper!$B$2:$B$122,K2031,FALSE)*Helper!$C$2:$C$122))</f>
        <v/>
      </c>
      <c r="R2031" s="31">
        <f>IF(OR(J2031="",K2031=""),"",SUMPRODUCT(POISSON(Helper!$A$2:$A$122,J2031,FALSE)*POISSON(Helper!$B$2:$B$122,K2031,FALSE)*Helper!$D$2:$D$122))</f>
        <v/>
      </c>
      <c r="S2031" s="31">
        <f>IF(Q2031="","",1-Q2031-R2031)</f>
        <v/>
      </c>
      <c r="T2031" s="33">
        <f>IF(Q2031="","",3*Q2031+R2031)</f>
        <v/>
      </c>
      <c r="U2031" s="33">
        <f>IF(Q2031="","",3*S2031+R2031)</f>
        <v/>
      </c>
      <c r="V2031" s="24">
        <f>IF(OR(H2031="",I2031=""),"",IF(H2031&gt;I2031,3,IF(H2031=I2031,1,0)))</f>
        <v/>
      </c>
      <c r="W2031" s="24">
        <f>IF(OR(H2031="",I2031=""),"",IF(I2031&gt;H2031,3,IF(H2031=I2031,1,0)))</f>
        <v/>
      </c>
      <c r="X2031" s="24">
        <f>IF(OR(H2031="",I2031=""),0,1)</f>
        <v/>
      </c>
      <c r="Y2031" s="24" t="n"/>
    </row>
    <row r="2032">
      <c r="A2032" s="24" t="inlineStr">
        <is>
          <t>E3-Rochdale-Cheltenh</t>
        </is>
      </c>
      <c r="B2032" s="24" t="inlineStr">
        <is>
          <t>E3</t>
        </is>
      </c>
      <c r="C2032" s="24" t="inlineStr">
        <is>
          <t>League Two</t>
        </is>
      </c>
      <c r="D2032" s="24" t="n">
        <v>46</v>
      </c>
      <c r="E2032" s="29" t="n">
        <v>46515.625</v>
      </c>
      <c r="F2032" s="24" t="inlineStr">
        <is>
          <t>Rochdale</t>
        </is>
      </c>
      <c r="G2032" s="24" t="inlineStr">
        <is>
          <t>Cheltenham</t>
        </is>
      </c>
      <c r="H2032" s="37" t="n"/>
      <c r="I2032" s="37" t="n"/>
      <c r="J2032" s="37" t="n"/>
      <c r="K2032" s="37" t="n"/>
      <c r="L2032" s="31" t="n">
        <v>0.4519218581694643</v>
      </c>
      <c r="M2032" s="31" t="n">
        <v>0.2797879557664412</v>
      </c>
      <c r="N2032" s="31" t="n">
        <v>0.2682901860640945</v>
      </c>
      <c r="O2032" s="33">
        <f>3*L2032+M2032</f>
        <v/>
      </c>
      <c r="P2032" s="33">
        <f>3*N2032+M2032</f>
        <v/>
      </c>
      <c r="Q2032" s="31">
        <f>IF(OR(J2032="",K2032=""),"",SUMPRODUCT(POISSON(Helper!$A$2:$A$122,J2032,FALSE)*POISSON(Helper!$B$2:$B$122,K2032,FALSE)*Helper!$C$2:$C$122))</f>
        <v/>
      </c>
      <c r="R2032" s="31">
        <f>IF(OR(J2032="",K2032=""),"",SUMPRODUCT(POISSON(Helper!$A$2:$A$122,J2032,FALSE)*POISSON(Helper!$B$2:$B$122,K2032,FALSE)*Helper!$D$2:$D$122))</f>
        <v/>
      </c>
      <c r="S2032" s="31">
        <f>IF(Q2032="","",1-Q2032-R2032)</f>
        <v/>
      </c>
      <c r="T2032" s="33">
        <f>IF(Q2032="","",3*Q2032+R2032)</f>
        <v/>
      </c>
      <c r="U2032" s="33">
        <f>IF(Q2032="","",3*S2032+R2032)</f>
        <v/>
      </c>
      <c r="V2032" s="24">
        <f>IF(OR(H2032="",I2032=""),"",IF(H2032&gt;I2032,3,IF(H2032=I2032,1,0)))</f>
        <v/>
      </c>
      <c r="W2032" s="24">
        <f>IF(OR(H2032="",I2032=""),"",IF(I2032&gt;H2032,3,IF(H2032=I2032,1,0)))</f>
        <v/>
      </c>
      <c r="X2032" s="24">
        <f>IF(OR(H2032="",I2032=""),0,1)</f>
        <v/>
      </c>
      <c r="Y2032" s="24" t="n"/>
    </row>
    <row r="2033">
      <c r="A2033" s="24" t="inlineStr">
        <is>
          <t>E3-Rotherha-Barnet</t>
        </is>
      </c>
      <c r="B2033" s="24" t="inlineStr">
        <is>
          <t>E3</t>
        </is>
      </c>
      <c r="C2033" s="24" t="inlineStr">
        <is>
          <t>League Two</t>
        </is>
      </c>
      <c r="D2033" s="24" t="n">
        <v>46</v>
      </c>
      <c r="E2033" s="29" t="n">
        <v>46515.625</v>
      </c>
      <c r="F2033" s="24" t="inlineStr">
        <is>
          <t>Rotherham</t>
        </is>
      </c>
      <c r="G2033" s="24" t="inlineStr">
        <is>
          <t>Barnet</t>
        </is>
      </c>
      <c r="H2033" s="37" t="n"/>
      <c r="I2033" s="37" t="n"/>
      <c r="J2033" s="37" t="n"/>
      <c r="K2033" s="37" t="n"/>
      <c r="L2033" s="31" t="n">
        <v>0.3746658968329625</v>
      </c>
      <c r="M2033" s="31" t="n">
        <v>0.2879700951991743</v>
      </c>
      <c r="N2033" s="31" t="n">
        <v>0.3373640079678633</v>
      </c>
      <c r="O2033" s="33">
        <f>3*L2033+M2033</f>
        <v/>
      </c>
      <c r="P2033" s="33">
        <f>3*N2033+M2033</f>
        <v/>
      </c>
      <c r="Q2033" s="31">
        <f>IF(OR(J2033="",K2033=""),"",SUMPRODUCT(POISSON(Helper!$A$2:$A$122,J2033,FALSE)*POISSON(Helper!$B$2:$B$122,K2033,FALSE)*Helper!$C$2:$C$122))</f>
        <v/>
      </c>
      <c r="R2033" s="31">
        <f>IF(OR(J2033="",K2033=""),"",SUMPRODUCT(POISSON(Helper!$A$2:$A$122,J2033,FALSE)*POISSON(Helper!$B$2:$B$122,K2033,FALSE)*Helper!$D$2:$D$122))</f>
        <v/>
      </c>
      <c r="S2033" s="31">
        <f>IF(Q2033="","",1-Q2033-R2033)</f>
        <v/>
      </c>
      <c r="T2033" s="33">
        <f>IF(Q2033="","",3*Q2033+R2033)</f>
        <v/>
      </c>
      <c r="U2033" s="33">
        <f>IF(Q2033="","",3*S2033+R2033)</f>
        <v/>
      </c>
      <c r="V2033" s="24">
        <f>IF(OR(H2033="",I2033=""),"",IF(H2033&gt;I2033,3,IF(H2033=I2033,1,0)))</f>
        <v/>
      </c>
      <c r="W2033" s="24">
        <f>IF(OR(H2033="",I2033=""),"",IF(I2033&gt;H2033,3,IF(H2033=I2033,1,0)))</f>
        <v/>
      </c>
      <c r="X2033" s="24">
        <f>IF(OR(H2033="",I2033=""),0,1)</f>
        <v/>
      </c>
      <c r="Y2033" s="24" t="n"/>
    </row>
    <row r="2034">
      <c r="A2034" s="24" t="inlineStr">
        <is>
          <t>E3-Salford-Tranmere</t>
        </is>
      </c>
      <c r="B2034" s="24" t="inlineStr">
        <is>
          <t>E3</t>
        </is>
      </c>
      <c r="C2034" s="24" t="inlineStr">
        <is>
          <t>League Two</t>
        </is>
      </c>
      <c r="D2034" s="24" t="n">
        <v>46</v>
      </c>
      <c r="E2034" s="29" t="n">
        <v>46515.625</v>
      </c>
      <c r="F2034" s="24" t="inlineStr">
        <is>
          <t>Salford</t>
        </is>
      </c>
      <c r="G2034" s="24" t="inlineStr">
        <is>
          <t>Tranmere</t>
        </is>
      </c>
      <c r="H2034" s="37" t="n"/>
      <c r="I2034" s="37" t="n"/>
      <c r="J2034" s="37" t="n"/>
      <c r="K2034" s="37" t="n"/>
      <c r="L2034" s="31" t="n">
        <v>0.5469577431945587</v>
      </c>
      <c r="M2034" s="31" t="n">
        <v>0.2569458344382318</v>
      </c>
      <c r="N2034" s="31" t="n">
        <v>0.1960964223672095</v>
      </c>
      <c r="O2034" s="33">
        <f>3*L2034+M2034</f>
        <v/>
      </c>
      <c r="P2034" s="33">
        <f>3*N2034+M2034</f>
        <v/>
      </c>
      <c r="Q2034" s="31">
        <f>IF(OR(J2034="",K2034=""),"",SUMPRODUCT(POISSON(Helper!$A$2:$A$122,J2034,FALSE)*POISSON(Helper!$B$2:$B$122,K2034,FALSE)*Helper!$C$2:$C$122))</f>
        <v/>
      </c>
      <c r="R2034" s="31">
        <f>IF(OR(J2034="",K2034=""),"",SUMPRODUCT(POISSON(Helper!$A$2:$A$122,J2034,FALSE)*POISSON(Helper!$B$2:$B$122,K2034,FALSE)*Helper!$D$2:$D$122))</f>
        <v/>
      </c>
      <c r="S2034" s="31">
        <f>IF(Q2034="","",1-Q2034-R2034)</f>
        <v/>
      </c>
      <c r="T2034" s="33">
        <f>IF(Q2034="","",3*Q2034+R2034)</f>
        <v/>
      </c>
      <c r="U2034" s="33">
        <f>IF(Q2034="","",3*S2034+R2034)</f>
        <v/>
      </c>
      <c r="V2034" s="24">
        <f>IF(OR(H2034="",I2034=""),"",IF(H2034&gt;I2034,3,IF(H2034=I2034,1,0)))</f>
        <v/>
      </c>
      <c r="W2034" s="24">
        <f>IF(OR(H2034="",I2034=""),"",IF(I2034&gt;H2034,3,IF(H2034=I2034,1,0)))</f>
        <v/>
      </c>
      <c r="X2034" s="24">
        <f>IF(OR(H2034="",I2034=""),0,1)</f>
        <v/>
      </c>
      <c r="Y2034" s="24" t="n"/>
    </row>
    <row r="2035">
      <c r="A2035" s="24" t="inlineStr">
        <is>
          <t>E3-Shrewsbu-York</t>
        </is>
      </c>
      <c r="B2035" s="24" t="inlineStr">
        <is>
          <t>E3</t>
        </is>
      </c>
      <c r="C2035" s="24" t="inlineStr">
        <is>
          <t>League Two</t>
        </is>
      </c>
      <c r="D2035" s="24" t="n">
        <v>46</v>
      </c>
      <c r="E2035" s="29" t="n">
        <v>46515.625</v>
      </c>
      <c r="F2035" s="24" t="inlineStr">
        <is>
          <t>Shrewsbury</t>
        </is>
      </c>
      <c r="G2035" s="24" t="inlineStr">
        <is>
          <t>York</t>
        </is>
      </c>
      <c r="H2035" s="37" t="n"/>
      <c r="I2035" s="37" t="n"/>
      <c r="J2035" s="37" t="n"/>
      <c r="K2035" s="37" t="n"/>
      <c r="L2035" s="31" t="n">
        <v>0.3414480453677453</v>
      </c>
      <c r="M2035" s="31" t="n">
        <v>0.288109128206899</v>
      </c>
      <c r="N2035" s="31" t="n">
        <v>0.3704428264253556</v>
      </c>
      <c r="O2035" s="33">
        <f>3*L2035+M2035</f>
        <v/>
      </c>
      <c r="P2035" s="33">
        <f>3*N2035+M2035</f>
        <v/>
      </c>
      <c r="Q2035" s="31">
        <f>IF(OR(J2035="",K2035=""),"",SUMPRODUCT(POISSON(Helper!$A$2:$A$122,J2035,FALSE)*POISSON(Helper!$B$2:$B$122,K2035,FALSE)*Helper!$C$2:$C$122))</f>
        <v/>
      </c>
      <c r="R2035" s="31">
        <f>IF(OR(J2035="",K2035=""),"",SUMPRODUCT(POISSON(Helper!$A$2:$A$122,J2035,FALSE)*POISSON(Helper!$B$2:$B$122,K2035,FALSE)*Helper!$D$2:$D$122))</f>
        <v/>
      </c>
      <c r="S2035" s="31">
        <f>IF(Q2035="","",1-Q2035-R2035)</f>
        <v/>
      </c>
      <c r="T2035" s="33">
        <f>IF(Q2035="","",3*Q2035+R2035)</f>
        <v/>
      </c>
      <c r="U2035" s="33">
        <f>IF(Q2035="","",3*S2035+R2035)</f>
        <v/>
      </c>
      <c r="V2035" s="24">
        <f>IF(OR(H2035="",I2035=""),"",IF(H2035&gt;I2035,3,IF(H2035=I2035,1,0)))</f>
        <v/>
      </c>
      <c r="W2035" s="24">
        <f>IF(OR(H2035="",I2035=""),"",IF(I2035&gt;H2035,3,IF(H2035=I2035,1,0)))</f>
        <v/>
      </c>
      <c r="X2035" s="24">
        <f>IF(OR(H2035="",I2035=""),0,1)</f>
        <v/>
      </c>
      <c r="Y2035" s="24" t="n"/>
    </row>
    <row r="2036">
      <c r="A2036" s="24" t="inlineStr">
        <is>
          <t>E3-Swindon-Gillingh</t>
        </is>
      </c>
      <c r="B2036" s="24" t="inlineStr">
        <is>
          <t>E3</t>
        </is>
      </c>
      <c r="C2036" s="24" t="inlineStr">
        <is>
          <t>League Two</t>
        </is>
      </c>
      <c r="D2036" s="24" t="n">
        <v>46</v>
      </c>
      <c r="E2036" s="29" t="n">
        <v>46515.625</v>
      </c>
      <c r="F2036" s="24" t="inlineStr">
        <is>
          <t>Swindon</t>
        </is>
      </c>
      <c r="G2036" s="24" t="inlineStr">
        <is>
          <t>Gillingham</t>
        </is>
      </c>
      <c r="H2036" s="37" t="n"/>
      <c r="I2036" s="37" t="n"/>
      <c r="J2036" s="37" t="n"/>
      <c r="K2036" s="37" t="n"/>
      <c r="L2036" s="31" t="n">
        <v>0.4115349424277297</v>
      </c>
      <c r="M2036" s="31" t="n">
        <v>0.2853515740946685</v>
      </c>
      <c r="N2036" s="31" t="n">
        <v>0.3031134834776018</v>
      </c>
      <c r="O2036" s="33">
        <f>3*L2036+M2036</f>
        <v/>
      </c>
      <c r="P2036" s="33">
        <f>3*N2036+M2036</f>
        <v/>
      </c>
      <c r="Q2036" s="31">
        <f>IF(OR(J2036="",K2036=""),"",SUMPRODUCT(POISSON(Helper!$A$2:$A$122,J2036,FALSE)*POISSON(Helper!$B$2:$B$122,K2036,FALSE)*Helper!$C$2:$C$122))</f>
        <v/>
      </c>
      <c r="R2036" s="31">
        <f>IF(OR(J2036="",K2036=""),"",SUMPRODUCT(POISSON(Helper!$A$2:$A$122,J2036,FALSE)*POISSON(Helper!$B$2:$B$122,K2036,FALSE)*Helper!$D$2:$D$122))</f>
        <v/>
      </c>
      <c r="S2036" s="31">
        <f>IF(Q2036="","",1-Q2036-R2036)</f>
        <v/>
      </c>
      <c r="T2036" s="33">
        <f>IF(Q2036="","",3*Q2036+R2036)</f>
        <v/>
      </c>
      <c r="U2036" s="33">
        <f>IF(Q2036="","",3*S2036+R2036)</f>
        <v/>
      </c>
      <c r="V2036" s="24">
        <f>IF(OR(H2036="",I2036=""),"",IF(H2036&gt;I2036,3,IF(H2036=I2036,1,0)))</f>
        <v/>
      </c>
      <c r="W2036" s="24">
        <f>IF(OR(H2036="",I2036=""),"",IF(I2036&gt;H2036,3,IF(H2036=I2036,1,0)))</f>
        <v/>
      </c>
      <c r="X2036" s="24">
        <f>IF(OR(H2036="",I2036=""),0,1)</f>
        <v/>
      </c>
      <c r="Y2036" s="24" t="n"/>
    </row>
    <row r="2037">
      <c r="A2037" s="24" t="inlineStr">
        <is>
          <t>E3-Walsall-Newport</t>
        </is>
      </c>
      <c r="B2037" s="24" t="inlineStr">
        <is>
          <t>E3</t>
        </is>
      </c>
      <c r="C2037" s="24" t="inlineStr">
        <is>
          <t>League Two</t>
        </is>
      </c>
      <c r="D2037" s="24" t="n">
        <v>46</v>
      </c>
      <c r="E2037" s="29" t="n">
        <v>46515.625</v>
      </c>
      <c r="F2037" s="24" t="inlineStr">
        <is>
          <t>Walsall</t>
        </is>
      </c>
      <c r="G2037" s="24" t="inlineStr">
        <is>
          <t>Newport</t>
        </is>
      </c>
      <c r="H2037" s="37" t="n"/>
      <c r="I2037" s="37" t="n"/>
      <c r="J2037" s="37" t="n"/>
      <c r="K2037" s="37" t="n"/>
      <c r="L2037" s="31" t="n">
        <v>0.5085265142438451</v>
      </c>
      <c r="M2037" s="31" t="n">
        <v>0.2677222236125972</v>
      </c>
      <c r="N2037" s="31" t="n">
        <v>0.2237512621435577</v>
      </c>
      <c r="O2037" s="33">
        <f>3*L2037+M2037</f>
        <v/>
      </c>
      <c r="P2037" s="33">
        <f>3*N2037+M2037</f>
        <v/>
      </c>
      <c r="Q2037" s="31">
        <f>IF(OR(J2037="",K2037=""),"",SUMPRODUCT(POISSON(Helper!$A$2:$A$122,J2037,FALSE)*POISSON(Helper!$B$2:$B$122,K2037,FALSE)*Helper!$C$2:$C$122))</f>
        <v/>
      </c>
      <c r="R2037" s="31">
        <f>IF(OR(J2037="",K2037=""),"",SUMPRODUCT(POISSON(Helper!$A$2:$A$122,J2037,FALSE)*POISSON(Helper!$B$2:$B$122,K2037,FALSE)*Helper!$D$2:$D$122))</f>
        <v/>
      </c>
      <c r="S2037" s="31">
        <f>IF(Q2037="","",1-Q2037-R2037)</f>
        <v/>
      </c>
      <c r="T2037" s="33">
        <f>IF(Q2037="","",3*Q2037+R2037)</f>
        <v/>
      </c>
      <c r="U2037" s="33">
        <f>IF(Q2037="","",3*S2037+R2037)</f>
        <v/>
      </c>
      <c r="V2037" s="24">
        <f>IF(OR(H2037="",I2037=""),"",IF(H2037&gt;I2037,3,IF(H2037=I2037,1,0)))</f>
        <v/>
      </c>
      <c r="W2037" s="24">
        <f>IF(OR(H2037="",I2037=""),"",IF(I2037&gt;H2037,3,IF(H2037=I2037,1,0)))</f>
        <v/>
      </c>
      <c r="X2037" s="24">
        <f>IF(OR(H2037="",I2037=""),0,1)</f>
        <v/>
      </c>
      <c r="Y2037" s="24" t="n"/>
    </row>
  </sheetData>
  <autoFilter ref="A1:Y2037"/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AH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7" customWidth="1" min="4" max="4"/>
    <col width="8" customWidth="1" min="5" max="5"/>
    <col width="9" customWidth="1" min="6" max="6"/>
    <col width="8" customWidth="1" min="7" max="7"/>
    <col width="7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4" customWidth="1" min="33" max="33"/>
    <col width="60" customWidth="1" min="34" max="34"/>
  </cols>
  <sheetData>
    <row r="1" ht="30" customHeight="1">
      <c r="A1" s="10" t="inlineStr">
        <is>
          <t>div</t>
        </is>
      </c>
      <c r="B1" s="10" t="inlineStr">
        <is>
          <t>League</t>
        </is>
      </c>
      <c r="C1" s="10" t="inlineStr">
        <is>
          <t>Team</t>
        </is>
      </c>
      <c r="D1" s="10" t="inlineStr">
        <is>
          <t>Mkt rank</t>
        </is>
      </c>
      <c r="E1" s="10" t="inlineStr">
        <is>
          <t>Rating (Aug)</t>
        </is>
      </c>
      <c r="F1" s="10" t="inlineStr">
        <is>
          <t>Season Mkt xP</t>
        </is>
      </c>
      <c r="G1" s="10" t="inlineStr">
        <is>
          <t>Points line</t>
        </is>
      </c>
      <c r="H1" s="10" t="inlineStr">
        <is>
          <t>Pts sd</t>
        </is>
      </c>
      <c r="I1" s="10" t="inlineStr">
        <is>
          <t>Title odds</t>
        </is>
      </c>
      <c r="J1" s="10" t="inlineStr">
        <is>
          <t>Releg odds</t>
        </is>
      </c>
      <c r="K1" s="10" t="inlineStr">
        <is>
          <t>Title % (mkt)</t>
        </is>
      </c>
      <c r="L1" s="10" t="inlineStr">
        <is>
          <t>Title % (model)</t>
        </is>
      </c>
      <c r="M1" s="10" t="inlineStr">
        <is>
          <t>Releg % (mkt)</t>
        </is>
      </c>
      <c r="N1" s="10" t="inlineStr">
        <is>
          <t>Releg % (model)</t>
        </is>
      </c>
      <c r="O1" s="10" t="inlineStr">
        <is>
          <t>Top-N % (mkt)</t>
        </is>
      </c>
      <c r="P1" s="10" t="inlineStr">
        <is>
          <t>Top-N % (model)</t>
        </is>
      </c>
      <c r="Q1" s="10" t="inlineStr">
        <is>
          <t>Promo % (mkt)</t>
        </is>
      </c>
      <c r="R1" s="10" t="inlineStr">
        <is>
          <t>Promo % (model)</t>
        </is>
      </c>
      <c r="S1" s="10" t="inlineStr">
        <is>
          <t>Rating now</t>
        </is>
      </c>
      <c r="T1" s="10" t="inlineStr">
        <is>
          <t>Attack now</t>
        </is>
      </c>
      <c r="U1" s="10" t="inlineStr">
        <is>
          <t>Defence now</t>
        </is>
      </c>
      <c r="V1" s="10" t="inlineStr">
        <is>
          <t>Sim exp pts</t>
        </is>
      </c>
      <c r="W1" s="10" t="inlineStr">
        <is>
          <t>Sim title %</t>
        </is>
      </c>
      <c r="X1" s="10" t="inlineStr">
        <is>
          <t>Sim top-N %</t>
        </is>
      </c>
      <c r="Y1" s="10" t="inlineStr">
        <is>
          <t>Sim promo %</t>
        </is>
      </c>
      <c r="Z1" s="10" t="inlineStr">
        <is>
          <t>Sim releg %</t>
        </is>
      </c>
      <c r="AA1" s="10" t="inlineStr">
        <is>
          <t>Live title</t>
        </is>
      </c>
      <c r="AB1" s="10" t="inlineStr">
        <is>
          <t>Live releg</t>
        </is>
      </c>
      <c r="AC1" s="10" t="inlineStr">
        <is>
          <t>Live promo</t>
        </is>
      </c>
      <c r="AD1" s="10" t="inlineStr">
        <is>
          <t>Live top4</t>
        </is>
      </c>
      <c r="AE1" s="10" t="inlineStr">
        <is>
          <t>Live top6/7</t>
        </is>
      </c>
      <c r="AF1" s="10" t="inlineStr">
        <is>
          <t>Deduction</t>
        </is>
      </c>
      <c r="AG1" s="10" t="inlineStr">
        <is>
          <t>Europe</t>
        </is>
      </c>
      <c r="AH1" s="10" t="inlineStr">
        <is>
          <t>Context</t>
        </is>
      </c>
    </row>
    <row r="2">
      <c r="A2" s="24" t="inlineStr">
        <is>
          <t>E0</t>
        </is>
      </c>
      <c r="B2" s="24" t="inlineStr">
        <is>
          <t>Premier League</t>
        </is>
      </c>
      <c r="C2" s="24" t="inlineStr">
        <is>
          <t>Arsenal</t>
        </is>
      </c>
      <c r="D2" s="24" t="n">
        <v>1</v>
      </c>
      <c r="E2" s="36" t="n">
        <v>0.7048566617672598</v>
      </c>
      <c r="F2" s="33" t="n">
        <v>78.03309845583668</v>
      </c>
      <c r="G2" s="33" t="n">
        <v>78</v>
      </c>
      <c r="H2" s="33" t="n">
        <v>13.11279929519902</v>
      </c>
      <c r="I2" s="33" t="n">
        <v>2.5</v>
      </c>
      <c r="J2" s="33" t="n">
        <v>151</v>
      </c>
      <c r="K2" s="31" t="n">
        <v>0.3410582830238814</v>
      </c>
      <c r="L2" s="31" t="n">
        <v>0.30865</v>
      </c>
      <c r="M2" s="31" t="n">
        <v>0.0057653101850222</v>
      </c>
      <c r="N2" s="31" t="n">
        <v>0.0005</v>
      </c>
      <c r="O2" s="31" t="n">
        <v>0.82275884940082</v>
      </c>
      <c r="P2" s="31" t="n">
        <v>0.76275</v>
      </c>
      <c r="Q2" s="31" t="n"/>
      <c r="R2" s="31" t="n"/>
      <c r="S2" s="36" t="n">
        <v>0.6935117898642468</v>
      </c>
      <c r="T2" s="36" t="n">
        <v>0.3302460595297207</v>
      </c>
      <c r="U2" s="36" t="n">
        <v>0.363265730334526</v>
      </c>
      <c r="V2" s="33" t="n">
        <v>81.34269999999999</v>
      </c>
      <c r="W2" s="31" t="n">
        <v>0.4741</v>
      </c>
      <c r="X2" s="31" t="n">
        <v>0.9813</v>
      </c>
      <c r="Y2" s="31" t="n"/>
      <c r="Z2" s="31" t="n">
        <v>0</v>
      </c>
      <c r="AA2" s="33" t="n">
        <v>1.5</v>
      </c>
      <c r="AB2" s="33" t="n">
        <v>1501</v>
      </c>
      <c r="AC2" s="33" t="n"/>
      <c r="AD2" s="33" t="n">
        <v>1.0152</v>
      </c>
      <c r="AE2" s="33" t="n"/>
      <c r="AF2" s="24" t="n">
        <v>0</v>
      </c>
      <c r="AG2" s="24" t="inlineStr">
        <is>
          <t>Champions League</t>
        </is>
      </c>
      <c r="AH2" s="24" t="inlineStr"/>
    </row>
    <row r="3">
      <c r="A3" s="24" t="inlineStr">
        <is>
          <t>E0</t>
        </is>
      </c>
      <c r="B3" s="24" t="inlineStr">
        <is>
          <t>Premier League</t>
        </is>
      </c>
      <c r="C3" s="24" t="inlineStr">
        <is>
          <t>Man City</t>
        </is>
      </c>
      <c r="D3" s="24" t="n">
        <v>2</v>
      </c>
      <c r="E3" s="36" t="n">
        <v>0.6282891086287864</v>
      </c>
      <c r="F3" s="33" t="n">
        <v>75.371279169941</v>
      </c>
      <c r="G3" s="33" t="n">
        <v>75.5</v>
      </c>
      <c r="H3" s="33" t="n">
        <v>13.17962489925912</v>
      </c>
      <c r="I3" s="33" t="n">
        <v>3.75</v>
      </c>
      <c r="J3" s="33" t="n">
        <v>9</v>
      </c>
      <c r="K3" s="31" t="n">
        <v>0.2273721886825876</v>
      </c>
      <c r="L3" s="31" t="n">
        <v>0.23485</v>
      </c>
      <c r="M3" s="31" t="n">
        <v>8.70561837938361e-07</v>
      </c>
      <c r="N3" s="31" t="n">
        <v>0.00095</v>
      </c>
      <c r="O3" s="31" t="n">
        <v>0.7052030649984308</v>
      </c>
      <c r="P3" s="31" t="n">
        <v>0.69145</v>
      </c>
      <c r="Q3" s="31" t="n"/>
      <c r="R3" s="31" t="n"/>
      <c r="S3" s="36" t="n">
        <v>0.6051115787164922</v>
      </c>
      <c r="T3" s="36" t="n">
        <v>0.2988561943045427</v>
      </c>
      <c r="U3" s="36" t="n">
        <v>0.3062553844119495</v>
      </c>
      <c r="V3" s="33" t="n">
        <v>81.63549999999999</v>
      </c>
      <c r="W3" s="31" t="n">
        <v>0.4597</v>
      </c>
      <c r="X3" s="31" t="n">
        <v>0.9813</v>
      </c>
      <c r="Y3" s="31" t="n"/>
      <c r="Z3" s="31" t="n">
        <v>0</v>
      </c>
      <c r="AA3" s="33" t="n">
        <v>5</v>
      </c>
      <c r="AB3" s="33" t="n">
        <v>1.8</v>
      </c>
      <c r="AC3" s="33" t="n"/>
      <c r="AD3" s="33" t="n">
        <v>1.4444</v>
      </c>
      <c r="AE3" s="33" t="n"/>
      <c r="AF3" s="24" t="n">
        <v>0</v>
      </c>
      <c r="AG3" s="24" t="inlineStr">
        <is>
          <t>Champions League</t>
        </is>
      </c>
      <c r="AH3" s="24" t="inlineStr">
        <is>
          <t>[manager] Pep Guardiola left at end of 2025/26 (after 10 years); Enzo Maresca appointed 29 Jun 2026 on 3-year deal. | [deduction] 115 PL charges (Feb 2023): hearing ended Dec 2024, verdict STILL PENDING as of 23 Aug 2026; no timing given by PL. Any sanction would land mid-season.</t>
        </is>
      </c>
    </row>
    <row r="4">
      <c r="A4" s="24" t="inlineStr">
        <is>
          <t>E0</t>
        </is>
      </c>
      <c r="B4" s="24" t="inlineStr">
        <is>
          <t>Premier League</t>
        </is>
      </c>
      <c r="C4" s="24" t="inlineStr">
        <is>
          <t>Liverpool</t>
        </is>
      </c>
      <c r="D4" s="24" t="n">
        <v>3</v>
      </c>
      <c r="E4" s="36" t="n">
        <v>0.4893830004436411</v>
      </c>
      <c r="F4" s="33" t="n">
        <v>70.40582672041269</v>
      </c>
      <c r="G4" s="33" t="n">
        <v>70.5</v>
      </c>
      <c r="H4" s="33" t="n">
        <v>13.27744827371405</v>
      </c>
      <c r="I4" s="33" t="n">
        <v>6.5</v>
      </c>
      <c r="J4" s="33" t="n">
        <v>151</v>
      </c>
      <c r="K4" s="31" t="n">
        <v>0.1311762627014928</v>
      </c>
      <c r="L4" s="31" t="n">
        <v>0.1378</v>
      </c>
      <c r="M4" s="31" t="n">
        <v>0.0057653101850222</v>
      </c>
      <c r="N4" s="31" t="n">
        <v>0.0026</v>
      </c>
      <c r="O4" s="31" t="n">
        <v>0.6296455937485989</v>
      </c>
      <c r="P4" s="31" t="n">
        <v>0.5435</v>
      </c>
      <c r="Q4" s="31" t="n"/>
      <c r="R4" s="31" t="n"/>
      <c r="S4" s="36" t="n">
        <v>0.4640497050836856</v>
      </c>
      <c r="T4" s="36" t="n">
        <v>0.2308797829840895</v>
      </c>
      <c r="U4" s="36" t="n">
        <v>0.2331699220995961</v>
      </c>
      <c r="V4" s="33" t="n">
        <v>68.7966</v>
      </c>
      <c r="W4" s="31" t="n">
        <v>0.034</v>
      </c>
      <c r="X4" s="31" t="n">
        <v>0.6788</v>
      </c>
      <c r="Y4" s="31" t="n"/>
      <c r="Z4" s="31" t="n">
        <v>0.0002</v>
      </c>
      <c r="AA4" s="33" t="n">
        <v>21</v>
      </c>
      <c r="AB4" s="33" t="n">
        <v>501</v>
      </c>
      <c r="AC4" s="33" t="n"/>
      <c r="AD4" s="33" t="n">
        <v>1.6154</v>
      </c>
      <c r="AE4" s="33" t="n"/>
      <c r="AF4" s="24" t="n">
        <v>0</v>
      </c>
      <c r="AG4" s="24" t="inlineStr">
        <is>
          <t>Champions League</t>
        </is>
      </c>
      <c r="AH4" s="24" t="inlineStr">
        <is>
          <t>[manager] Arne Slot sacked 30 May 2026; Andoni Iraola appointed head coach 4 Jun 2026 (from Bournemouth).</t>
        </is>
      </c>
    </row>
    <row r="5">
      <c r="A5" s="24" t="inlineStr">
        <is>
          <t>E0</t>
        </is>
      </c>
      <c r="B5" s="24" t="inlineStr">
        <is>
          <t>Premier League</t>
        </is>
      </c>
      <c r="C5" s="24" t="inlineStr">
        <is>
          <t>Man Utd</t>
        </is>
      </c>
      <c r="D5" s="24" t="n">
        <v>4</v>
      </c>
      <c r="E5" s="36" t="n">
        <v>0.4478806742567194</v>
      </c>
      <c r="F5" s="33" t="n">
        <v>68.89420351392923</v>
      </c>
      <c r="G5" s="33" t="n">
        <v>69</v>
      </c>
      <c r="H5" s="33" t="n">
        <v>13.30041031725777</v>
      </c>
      <c r="I5" s="33" t="n">
        <v>8</v>
      </c>
      <c r="J5" s="33" t="n">
        <v>151</v>
      </c>
      <c r="K5" s="31" t="n">
        <v>0.1065807134449629</v>
      </c>
      <c r="L5" s="31" t="n">
        <v>0.1142</v>
      </c>
      <c r="M5" s="31" t="n">
        <v>0.0057653101850222</v>
      </c>
      <c r="N5" s="31" t="n">
        <v>0.00355</v>
      </c>
      <c r="O5" s="31" t="n">
        <v>0.5749063009509153</v>
      </c>
      <c r="P5" s="31" t="n">
        <v>0.5021</v>
      </c>
      <c r="Q5" s="31" t="n"/>
      <c r="R5" s="31" t="n"/>
      <c r="S5" s="36" t="n">
        <v>0.429364118807839</v>
      </c>
      <c r="T5" s="36" t="n">
        <v>0.2083044276903543</v>
      </c>
      <c r="U5" s="36" t="n">
        <v>0.2210596911174847</v>
      </c>
      <c r="V5" s="33" t="n">
        <v>62.3002</v>
      </c>
      <c r="W5" s="31" t="n">
        <v>0.0047</v>
      </c>
      <c r="X5" s="31" t="n">
        <v>0.3251</v>
      </c>
      <c r="Y5" s="31" t="n"/>
      <c r="Z5" s="31" t="n">
        <v>0.0002</v>
      </c>
      <c r="AA5" s="33" t="n">
        <v>101</v>
      </c>
      <c r="AB5" s="33" t="n">
        <v>67</v>
      </c>
      <c r="AC5" s="33" t="n"/>
      <c r="AD5" s="33" t="n">
        <v>4</v>
      </c>
      <c r="AE5" s="33" t="n"/>
      <c r="AF5" s="24" t="n">
        <v>0</v>
      </c>
      <c r="AG5" s="24" t="inlineStr">
        <is>
          <t>Champions League</t>
        </is>
      </c>
      <c r="AH5" s="24" t="inlineStr">
        <is>
          <t>[other] Michael Carrick (interim since 13 Jan 2026) made permanent head coach 22 May 2026, contract to 2028. Not a summer change but first full season.</t>
        </is>
      </c>
    </row>
    <row r="6">
      <c r="A6" s="24" t="inlineStr">
        <is>
          <t>E0</t>
        </is>
      </c>
      <c r="B6" s="24" t="inlineStr">
        <is>
          <t>Premier League</t>
        </is>
      </c>
      <c r="C6" s="24" t="inlineStr">
        <is>
          <t>Chelsea</t>
        </is>
      </c>
      <c r="D6" s="24" t="n">
        <v>5</v>
      </c>
      <c r="E6" s="36" t="n">
        <v>0.4161096091561371</v>
      </c>
      <c r="F6" s="33" t="n">
        <v>67.72992392397404</v>
      </c>
      <c r="G6" s="33" t="n">
        <v>68</v>
      </c>
      <c r="H6" s="33" t="n">
        <v>13.31595308099571</v>
      </c>
      <c r="I6" s="33" t="n">
        <v>9</v>
      </c>
      <c r="J6" s="33" t="n">
        <v>51</v>
      </c>
      <c r="K6" s="31" t="n">
        <v>0.0947384119510781</v>
      </c>
      <c r="L6" s="31" t="n">
        <v>0.0992</v>
      </c>
      <c r="M6" s="31" t="n">
        <v>0.0170698399595757</v>
      </c>
      <c r="N6" s="31" t="n">
        <v>0.00455</v>
      </c>
      <c r="O6" s="31" t="n">
        <v>0.4617379033303852</v>
      </c>
      <c r="P6" s="31" t="n">
        <v>0.45355</v>
      </c>
      <c r="Q6" s="31" t="n"/>
      <c r="R6" s="31" t="n"/>
      <c r="S6" s="36" t="n">
        <v>0.3733430855831404</v>
      </c>
      <c r="T6" s="36" t="n">
        <v>0.1813294375535954</v>
      </c>
      <c r="U6" s="36" t="n">
        <v>0.192013648029545</v>
      </c>
      <c r="V6" s="33" t="n">
        <v>67.1802</v>
      </c>
      <c r="W6" s="31" t="n">
        <v>0.0228</v>
      </c>
      <c r="X6" s="31" t="n">
        <v>0.5769</v>
      </c>
      <c r="Y6" s="31" t="n"/>
      <c r="Z6" s="31" t="n">
        <v>0</v>
      </c>
      <c r="AA6" s="33" t="n">
        <v>11</v>
      </c>
      <c r="AB6" s="33" t="n">
        <v>351</v>
      </c>
      <c r="AC6" s="33" t="n"/>
      <c r="AD6" s="33" t="n">
        <v>1.4444</v>
      </c>
      <c r="AE6" s="33" t="n"/>
      <c r="AF6" s="24" t="n">
        <v>0</v>
      </c>
      <c r="AG6" s="24" t="inlineStr"/>
      <c r="AH6" s="24" t="inlineStr">
        <is>
          <t>[manager] Xabi Alonso appointed (announced 17 May, in post 1 Jul 2026), replacing interim Calum McFarlane who had covered since Maresca's Jan 2026 exit. | [deduction] FA 74-charge (Abramovich-era agent payments) outcome 31 Jul 2026: GBP 10m fine; suspended 6-pt deduction replaced on appeal by a 2-window registration ban suspended until 30 Jun 2027. Separately PL fined GBP 10.75m (Mar 2026) with suspended 1-yr first-team transfer ban and 9-month academy ban.</t>
        </is>
      </c>
    </row>
    <row r="7">
      <c r="A7" s="24" t="inlineStr">
        <is>
          <t>E0</t>
        </is>
      </c>
      <c r="B7" s="24" t="inlineStr">
        <is>
          <t>Premier League</t>
        </is>
      </c>
      <c r="C7" s="24" t="inlineStr">
        <is>
          <t>Tottenham</t>
        </is>
      </c>
      <c r="D7" s="24" t="n">
        <v>6</v>
      </c>
      <c r="E7" s="36" t="n">
        <v>0.2303020860141714</v>
      </c>
      <c r="F7" s="33" t="n">
        <v>60.83342512592312</v>
      </c>
      <c r="G7" s="33" t="n">
        <v>61</v>
      </c>
      <c r="H7" s="33" t="n">
        <v>13.37022299891803</v>
      </c>
      <c r="I7" s="33" t="n">
        <v>21</v>
      </c>
      <c r="J7" s="33" t="n">
        <v>41</v>
      </c>
      <c r="K7" s="31" t="n">
        <v>0.040602176550462</v>
      </c>
      <c r="L7" s="31" t="n">
        <v>0.036</v>
      </c>
      <c r="M7" s="31" t="n">
        <v>0.0212332155594722</v>
      </c>
      <c r="N7" s="31" t="n">
        <v>0.0172</v>
      </c>
      <c r="O7" s="31" t="n">
        <v>0.2203759578120096</v>
      </c>
      <c r="P7" s="31" t="n">
        <v>0.25965</v>
      </c>
      <c r="Q7" s="31" t="n"/>
      <c r="R7" s="31" t="n"/>
      <c r="S7" s="36" t="n">
        <v>0.1805977758360806</v>
      </c>
      <c r="T7" s="36" t="n">
        <v>0.0788593848863678</v>
      </c>
      <c r="U7" s="36" t="n">
        <v>0.1017383909497128</v>
      </c>
      <c r="V7" s="33" t="n">
        <v>54.0149</v>
      </c>
      <c r="W7" s="31" t="n">
        <v>0.0004</v>
      </c>
      <c r="X7" s="31" t="n">
        <v>0.0578</v>
      </c>
      <c r="Y7" s="31" t="n"/>
      <c r="Z7" s="31" t="n">
        <v>0.0111</v>
      </c>
      <c r="AA7" s="33" t="n">
        <v>251</v>
      </c>
      <c r="AB7" s="33" t="n">
        <v>15</v>
      </c>
      <c r="AC7" s="33" t="n"/>
      <c r="AD7" s="33" t="n">
        <v>13</v>
      </c>
      <c r="AE7" s="33" t="n"/>
      <c r="AF7" s="24" t="n">
        <v>0</v>
      </c>
      <c r="AG7" s="24" t="inlineStr"/>
      <c r="AH7" s="24" t="inlineStr">
        <is>
          <t>[other] Roberto De Zerbi appointed 31 Mar 2026 (before 1 Jun cutoff); first full season. Reported under pressure after 0 pts from 2 games (sack-race odds 7/1 as of 2 Sep).</t>
        </is>
      </c>
    </row>
    <row r="8">
      <c r="A8" s="24" t="inlineStr">
        <is>
          <t>E0</t>
        </is>
      </c>
      <c r="B8" s="24" t="inlineStr">
        <is>
          <t>Premier League</t>
        </is>
      </c>
      <c r="C8" s="24" t="inlineStr">
        <is>
          <t>Aston Villa</t>
        </is>
      </c>
      <c r="D8" s="24" t="n">
        <v>7</v>
      </c>
      <c r="E8" s="36" t="n">
        <v>0.1510021636321986</v>
      </c>
      <c r="F8" s="33" t="n">
        <v>57.86637544123251</v>
      </c>
      <c r="G8" s="33" t="n">
        <v>58</v>
      </c>
      <c r="H8" s="33" t="n">
        <v>13.37386914936695</v>
      </c>
      <c r="I8" s="33" t="n">
        <v>34</v>
      </c>
      <c r="J8" s="33" t="n">
        <v>51</v>
      </c>
      <c r="K8" s="31" t="n">
        <v>0.0250778149282265</v>
      </c>
      <c r="L8" s="31" t="n">
        <v>0.0251</v>
      </c>
      <c r="M8" s="31" t="n">
        <v>0.0170698399595757</v>
      </c>
      <c r="N8" s="31" t="n">
        <v>0.03</v>
      </c>
      <c r="O8" s="31" t="n">
        <v>0.1763007662496077</v>
      </c>
      <c r="P8" s="31" t="n">
        <v>0.19585</v>
      </c>
      <c r="Q8" s="31" t="n"/>
      <c r="R8" s="31" t="n"/>
      <c r="S8" s="36" t="n">
        <v>0.1066073765517854</v>
      </c>
      <c r="T8" s="36" t="n">
        <v>0.04922450586390964</v>
      </c>
      <c r="U8" s="36" t="n">
        <v>0.05738287068787577</v>
      </c>
      <c r="V8" s="33" t="n">
        <v>54.3503</v>
      </c>
      <c r="W8" s="31" t="n">
        <v>0.0002</v>
      </c>
      <c r="X8" s="31" t="n">
        <v>0.0653</v>
      </c>
      <c r="Y8" s="31" t="n"/>
      <c r="Z8" s="31" t="n">
        <v>0.009900000000000001</v>
      </c>
      <c r="AA8" s="33" t="n">
        <v>251</v>
      </c>
      <c r="AB8" s="33" t="n">
        <v>26</v>
      </c>
      <c r="AC8" s="33" t="n"/>
      <c r="AD8" s="33" t="n">
        <v>9</v>
      </c>
      <c r="AE8" s="33" t="n"/>
      <c r="AF8" s="24" t="n">
        <v>0</v>
      </c>
      <c r="AG8" s="24" t="inlineStr">
        <is>
          <t>Champions League</t>
        </is>
      </c>
      <c r="AH8" s="24" t="inlineStr"/>
    </row>
    <row r="9">
      <c r="A9" s="24" t="inlineStr">
        <is>
          <t>E0</t>
        </is>
      </c>
      <c r="B9" s="24" t="inlineStr">
        <is>
          <t>Premier League</t>
        </is>
      </c>
      <c r="C9" s="24" t="inlineStr">
        <is>
          <t>Brighton</t>
        </is>
      </c>
      <c r="D9" s="24" t="n">
        <v>8</v>
      </c>
      <c r="E9" s="36" t="n">
        <v>0.031486766370627</v>
      </c>
      <c r="F9" s="33" t="n">
        <v>53.39992557332219</v>
      </c>
      <c r="G9" s="33" t="n">
        <v>53.5</v>
      </c>
      <c r="H9" s="33" t="n">
        <v>13.35716854024145</v>
      </c>
      <c r="I9" s="33" t="n">
        <v>151</v>
      </c>
      <c r="J9" s="33" t="n">
        <v>23</v>
      </c>
      <c r="K9" s="31" t="n">
        <v>0.0056466603149649</v>
      </c>
      <c r="L9" s="31" t="n">
        <v>0.01075</v>
      </c>
      <c r="M9" s="31" t="n">
        <v>0.0378505146929722</v>
      </c>
      <c r="N9" s="31" t="n">
        <v>0.0596</v>
      </c>
      <c r="O9" s="31" t="n">
        <v>0.06780798701907979</v>
      </c>
      <c r="P9" s="31" t="n">
        <v>0.1159</v>
      </c>
      <c r="Q9" s="31" t="n"/>
      <c r="R9" s="31" t="n"/>
      <c r="S9" s="36" t="n">
        <v>0.06507110105248533</v>
      </c>
      <c r="T9" s="36" t="n">
        <v>0.04896901597520326</v>
      </c>
      <c r="U9" s="36" t="n">
        <v>0.01610208507728206</v>
      </c>
      <c r="V9" s="33" t="n">
        <v>60.9114</v>
      </c>
      <c r="W9" s="31" t="n">
        <v>0.0038</v>
      </c>
      <c r="X9" s="31" t="n">
        <v>0.2384</v>
      </c>
      <c r="Y9" s="31" t="n"/>
      <c r="Z9" s="31" t="n">
        <v>0.001</v>
      </c>
      <c r="AA9" s="33" t="n">
        <v>15</v>
      </c>
      <c r="AB9" s="33" t="n">
        <v>151</v>
      </c>
      <c r="AC9" s="33" t="n"/>
      <c r="AD9" s="33" t="n">
        <v>2.1</v>
      </c>
      <c r="AE9" s="33" t="n"/>
      <c r="AF9" s="24" t="n">
        <v>0</v>
      </c>
      <c r="AG9" s="24" t="inlineStr">
        <is>
          <t>Conference League</t>
        </is>
      </c>
      <c r="AH9" s="24" t="inlineStr"/>
    </row>
    <row r="10">
      <c r="A10" s="24" t="inlineStr">
        <is>
          <t>E0</t>
        </is>
      </c>
      <c r="B10" s="24" t="inlineStr">
        <is>
          <t>Premier League</t>
        </is>
      </c>
      <c r="C10" s="24" t="inlineStr">
        <is>
          <t>Newcastle</t>
        </is>
      </c>
      <c r="D10" s="24" t="n">
        <v>9</v>
      </c>
      <c r="E10" s="36" t="n">
        <v>-0.0146942005485057</v>
      </c>
      <c r="F10" s="33" t="n">
        <v>51.68232997867094</v>
      </c>
      <c r="G10" s="33" t="n">
        <v>52</v>
      </c>
      <c r="H10" s="33" t="n">
        <v>13.34365520263067</v>
      </c>
      <c r="I10" s="33" t="n">
        <v>151</v>
      </c>
      <c r="J10" s="33" t="n">
        <v>11</v>
      </c>
      <c r="K10" s="31" t="n">
        <v>0.0056466603149649</v>
      </c>
      <c r="L10" s="31" t="n">
        <v>0.007900000000000001</v>
      </c>
      <c r="M10" s="31" t="n">
        <v>0.0791419852671237</v>
      </c>
      <c r="N10" s="31" t="n">
        <v>0.0723</v>
      </c>
      <c r="O10" s="31" t="n">
        <v>0.0587669220832025</v>
      </c>
      <c r="P10" s="31" t="n">
        <v>0.0931</v>
      </c>
      <c r="Q10" s="31" t="n"/>
      <c r="R10" s="31" t="n"/>
      <c r="S10" s="36" t="n">
        <v>-0.06635146742595058</v>
      </c>
      <c r="T10" s="36" t="n">
        <v>-0.02863964488365816</v>
      </c>
      <c r="U10" s="36" t="n">
        <v>-0.03771182254229241</v>
      </c>
      <c r="V10" s="33" t="n">
        <v>48.1944</v>
      </c>
      <c r="W10" s="31" t="n">
        <v>0</v>
      </c>
      <c r="X10" s="31" t="n">
        <v>0.014</v>
      </c>
      <c r="Y10" s="31" t="n"/>
      <c r="Z10" s="31" t="n">
        <v>0.0573</v>
      </c>
      <c r="AA10" s="33" t="n">
        <v>501</v>
      </c>
      <c r="AB10" s="33" t="n">
        <v>8</v>
      </c>
      <c r="AC10" s="33" t="n"/>
      <c r="AD10" s="33" t="n">
        <v>21</v>
      </c>
      <c r="AE10" s="33" t="n"/>
      <c r="AF10" s="24" t="n">
        <v>0</v>
      </c>
      <c r="AG10" s="24" t="inlineStr"/>
      <c r="AH10" s="24" t="inlineStr">
        <is>
          <t>[manager] Eddie Howe resigned early Aug 2026; Matthias Jaissle appointed 6 Aug 2026 (GBP 9.5m compensation to Al Ahli, 4-year deal). Only 2 weeks before season start.</t>
        </is>
      </c>
    </row>
    <row r="11">
      <c r="A11" s="24" t="inlineStr">
        <is>
          <t>E0</t>
        </is>
      </c>
      <c r="B11" s="24" t="inlineStr">
        <is>
          <t>Premier League</t>
        </is>
      </c>
      <c r="C11" s="24" t="inlineStr">
        <is>
          <t>Everton</t>
        </is>
      </c>
      <c r="D11" s="24" t="n">
        <v>10</v>
      </c>
      <c r="E11" s="36" t="n">
        <v>-0.08048620573842261</v>
      </c>
      <c r="F11" s="33" t="n">
        <v>49.24915271198896</v>
      </c>
      <c r="G11" s="33" t="n">
        <v>49.5</v>
      </c>
      <c r="H11" s="33" t="n">
        <v>13.31776046581914</v>
      </c>
      <c r="I11" s="33" t="n">
        <v>251</v>
      </c>
      <c r="J11" s="33" t="n">
        <v>10</v>
      </c>
      <c r="K11" s="31" t="n">
        <v>0.0033969948508354</v>
      </c>
      <c r="L11" s="31" t="n">
        <v>0.00425</v>
      </c>
      <c r="M11" s="31" t="n">
        <v>0.0870561837938361</v>
      </c>
      <c r="N11" s="31" t="n">
        <v>0.0997</v>
      </c>
      <c r="O11" s="31" t="n">
        <v>0.0419763729165732</v>
      </c>
      <c r="P11" s="31" t="n">
        <v>0.06469999999999999</v>
      </c>
      <c r="Q11" s="31" t="n"/>
      <c r="R11" s="31" t="n"/>
      <c r="S11" s="36" t="n">
        <v>-0.09147352936867946</v>
      </c>
      <c r="T11" s="36" t="n">
        <v>-0.05585465617081751</v>
      </c>
      <c r="U11" s="36" t="n">
        <v>-0.03561887319786195</v>
      </c>
      <c r="V11" s="33" t="n">
        <v>49.5843</v>
      </c>
      <c r="W11" s="31" t="n">
        <v>0.0001</v>
      </c>
      <c r="X11" s="31" t="n">
        <v>0.0151</v>
      </c>
      <c r="Y11" s="31" t="n"/>
      <c r="Z11" s="31" t="n">
        <v>0.0388</v>
      </c>
      <c r="AA11" s="33" t="n">
        <v>501</v>
      </c>
      <c r="AB11" s="33" t="n">
        <v>13</v>
      </c>
      <c r="AC11" s="33" t="n"/>
      <c r="AD11" s="33" t="n">
        <v>17</v>
      </c>
      <c r="AE11" s="33" t="n"/>
      <c r="AF11" s="24" t="n">
        <v>0</v>
      </c>
      <c r="AG11" s="24" t="inlineStr"/>
      <c r="AH11" s="24" t="inlineStr"/>
    </row>
    <row r="12">
      <c r="A12" s="24" t="inlineStr">
        <is>
          <t>E0</t>
        </is>
      </c>
      <c r="B12" s="24" t="inlineStr">
        <is>
          <t>Premier League</t>
        </is>
      </c>
      <c r="C12" s="24" t="inlineStr">
        <is>
          <t>Bournemouth</t>
        </is>
      </c>
      <c r="D12" s="24" t="n">
        <v>11</v>
      </c>
      <c r="E12" s="36" t="n">
        <v>-0.0916901010964123</v>
      </c>
      <c r="F12" s="33" t="n">
        <v>48.83677611346182</v>
      </c>
      <c r="G12" s="33" t="n">
        <v>49</v>
      </c>
      <c r="H12" s="33" t="n">
        <v>13.31258605881865</v>
      </c>
      <c r="I12" s="33" t="n">
        <v>201</v>
      </c>
      <c r="J12" s="33" t="n">
        <v>10</v>
      </c>
      <c r="K12" s="31" t="n">
        <v>0.0042420184455706</v>
      </c>
      <c r="L12" s="31" t="n">
        <v>0.00415</v>
      </c>
      <c r="M12" s="31" t="n">
        <v>0.0870561837938361</v>
      </c>
      <c r="N12" s="31" t="n">
        <v>0.1052</v>
      </c>
      <c r="O12" s="31" t="n">
        <v>0.0419763729165732</v>
      </c>
      <c r="P12" s="31" t="n">
        <v>0.05985</v>
      </c>
      <c r="Q12" s="31" t="n"/>
      <c r="R12" s="31" t="n"/>
      <c r="S12" s="36" t="n">
        <v>-0.02859996421132002</v>
      </c>
      <c r="T12" s="36" t="n">
        <v>-0.02205325828970246</v>
      </c>
      <c r="U12" s="36" t="n">
        <v>-0.006546705921617554</v>
      </c>
      <c r="V12" s="33" t="n">
        <v>48.8241</v>
      </c>
      <c r="W12" s="31" t="n">
        <v>0</v>
      </c>
      <c r="X12" s="31" t="n">
        <v>0.015</v>
      </c>
      <c r="Y12" s="31" t="n"/>
      <c r="Z12" s="31" t="n">
        <v>0.0567</v>
      </c>
      <c r="AA12" s="33" t="n">
        <v>501</v>
      </c>
      <c r="AB12" s="33" t="n">
        <v>12</v>
      </c>
      <c r="AC12" s="33" t="n"/>
      <c r="AD12" s="33" t="n">
        <v>21</v>
      </c>
      <c r="AE12" s="33" t="n"/>
      <c r="AF12" s="24" t="n">
        <v>0</v>
      </c>
      <c r="AG12" s="24" t="inlineStr">
        <is>
          <t>Europa League</t>
        </is>
      </c>
      <c r="AH12" s="24" t="inlineStr">
        <is>
          <t>[manager] Andoni Iraola left at end of contract (24 May) for Liverpool; Marco Rose appointed head coach 1 Jun 2026.</t>
        </is>
      </c>
    </row>
    <row r="13">
      <c r="A13" s="24" t="inlineStr">
        <is>
          <t>E0</t>
        </is>
      </c>
      <c r="B13" s="24" t="inlineStr">
        <is>
          <t>Premier League</t>
        </is>
      </c>
      <c r="C13" s="24" t="inlineStr">
        <is>
          <t>Brentford</t>
        </is>
      </c>
      <c r="D13" s="24" t="n">
        <v>12</v>
      </c>
      <c r="E13" s="36" t="n">
        <v>-0.096507088855228</v>
      </c>
      <c r="F13" s="33" t="n">
        <v>48.65967728672789</v>
      </c>
      <c r="G13" s="33" t="n">
        <v>49</v>
      </c>
      <c r="H13" s="33" t="n">
        <v>13.31029385840662</v>
      </c>
      <c r="I13" s="33" t="n">
        <v>251</v>
      </c>
      <c r="J13" s="33" t="n">
        <v>9</v>
      </c>
      <c r="K13" s="31" t="n">
        <v>0.0033969948508354</v>
      </c>
      <c r="L13" s="31" t="n">
        <v>0.0042</v>
      </c>
      <c r="M13" s="31" t="n">
        <v>0.0967290931042623</v>
      </c>
      <c r="N13" s="31" t="n">
        <v>0.1091</v>
      </c>
      <c r="O13" s="31" t="n">
        <v>0.0339039935095399</v>
      </c>
      <c r="P13" s="31" t="n">
        <v>0.06075</v>
      </c>
      <c r="Q13" s="31" t="n"/>
      <c r="R13" s="31" t="n"/>
      <c r="S13" s="36" t="n">
        <v>-0.05960790402426542</v>
      </c>
      <c r="T13" s="36" t="n">
        <v>-0.01831784991229597</v>
      </c>
      <c r="U13" s="36" t="n">
        <v>-0.04129005411196945</v>
      </c>
      <c r="V13" s="33" t="n">
        <v>51.6971</v>
      </c>
      <c r="W13" s="31" t="n">
        <v>0.0001</v>
      </c>
      <c r="X13" s="31" t="n">
        <v>0.0293</v>
      </c>
      <c r="Y13" s="31" t="n"/>
      <c r="Z13" s="31" t="n">
        <v>0.0236</v>
      </c>
      <c r="AA13" s="33" t="n">
        <v>151</v>
      </c>
      <c r="AB13" s="33" t="n">
        <v>101</v>
      </c>
      <c r="AC13" s="33" t="n"/>
      <c r="AD13" s="33" t="n">
        <v>5</v>
      </c>
      <c r="AE13" s="33" t="n"/>
      <c r="AF13" s="24" t="n">
        <v>0</v>
      </c>
      <c r="AG13" s="24" t="inlineStr"/>
      <c r="AH13" s="24" t="inlineStr"/>
    </row>
    <row r="14">
      <c r="A14" s="24" t="inlineStr">
        <is>
          <t>E0</t>
        </is>
      </c>
      <c r="B14" s="24" t="inlineStr">
        <is>
          <t>Premier League</t>
        </is>
      </c>
      <c r="C14" s="24" t="inlineStr">
        <is>
          <t>Nott'm Forest</t>
        </is>
      </c>
      <c r="D14" s="24" t="n">
        <v>13</v>
      </c>
      <c r="E14" s="36" t="n">
        <v>-0.1204558775484603</v>
      </c>
      <c r="F14" s="33" t="n">
        <v>47.78104556226248</v>
      </c>
      <c r="G14" s="33" t="n">
        <v>48</v>
      </c>
      <c r="H14" s="33" t="n">
        <v>13.29829913597125</v>
      </c>
      <c r="I14" s="33" t="n">
        <v>501</v>
      </c>
      <c r="J14" s="33" t="n">
        <v>9</v>
      </c>
      <c r="K14" s="31" t="n">
        <v>0.0017018876398397</v>
      </c>
      <c r="L14" s="31" t="n">
        <v>0.0037</v>
      </c>
      <c r="M14" s="31" t="n">
        <v>0.0967290931042623</v>
      </c>
      <c r="N14" s="31" t="n">
        <v>0.1174</v>
      </c>
      <c r="O14" s="31" t="n">
        <v>0.0303966838361392</v>
      </c>
      <c r="P14" s="31" t="n">
        <v>0.05385</v>
      </c>
      <c r="Q14" s="31" t="n"/>
      <c r="R14" s="31" t="n"/>
      <c r="S14" s="36" t="n">
        <v>-0.08297505519990631</v>
      </c>
      <c r="T14" s="36" t="n">
        <v>-0.04526051986257798</v>
      </c>
      <c r="U14" s="36" t="n">
        <v>-0.03771453533732833</v>
      </c>
      <c r="V14" s="33" t="n">
        <v>45.6986</v>
      </c>
      <c r="W14" s="31" t="n">
        <v>0</v>
      </c>
      <c r="X14" s="31" t="n">
        <v>0.0049</v>
      </c>
      <c r="Y14" s="31" t="n"/>
      <c r="Z14" s="31" t="n">
        <v>0.1098</v>
      </c>
      <c r="AA14" s="33" t="n">
        <v>751</v>
      </c>
      <c r="AB14" s="33" t="n">
        <v>8</v>
      </c>
      <c r="AC14" s="33" t="n"/>
      <c r="AD14" s="33" t="n">
        <v>34</v>
      </c>
      <c r="AE14" s="33" t="n"/>
      <c r="AF14" s="24" t="n">
        <v>0</v>
      </c>
      <c r="AG14" s="24" t="inlineStr"/>
      <c r="AH14" s="24" t="inlineStr">
        <is>
          <t>[manager] Vitor Pereira sacked late June/early July 2026 despite Europa League semi-final; Oliver Glasner appointed 6 Jul 2026.</t>
        </is>
      </c>
    </row>
    <row r="15">
      <c r="A15" s="24" t="inlineStr">
        <is>
          <t>E0</t>
        </is>
      </c>
      <c r="B15" s="24" t="inlineStr">
        <is>
          <t>Premier League</t>
        </is>
      </c>
      <c r="C15" s="24" t="inlineStr">
        <is>
          <t>Leeds</t>
        </is>
      </c>
      <c r="D15" s="24" t="n">
        <v>14</v>
      </c>
      <c r="E15" s="36" t="n">
        <v>-0.1741673736962609</v>
      </c>
      <c r="F15" s="33" t="n">
        <v>45.8228477421365</v>
      </c>
      <c r="G15" s="33" t="n">
        <v>46</v>
      </c>
      <c r="H15" s="33" t="n">
        <v>13.26783118360912</v>
      </c>
      <c r="I15" s="33" t="n">
        <v>501</v>
      </c>
      <c r="J15" s="33" t="n">
        <v>6.5</v>
      </c>
      <c r="K15" s="31" t="n">
        <v>0.0017018876398397</v>
      </c>
      <c r="L15" s="31" t="n">
        <v>0.00325</v>
      </c>
      <c r="M15" s="31" t="n">
        <v>0.1339325904520555</v>
      </c>
      <c r="N15" s="31" t="n">
        <v>0.1521</v>
      </c>
      <c r="O15" s="31" t="n">
        <v>0.0303966838361392</v>
      </c>
      <c r="P15" s="31" t="n">
        <v>0.0406</v>
      </c>
      <c r="Q15" s="31" t="n"/>
      <c r="R15" s="31" t="n"/>
      <c r="S15" s="36" t="n">
        <v>-0.1554857753675609</v>
      </c>
      <c r="T15" s="36" t="n">
        <v>-0.08711622567050033</v>
      </c>
      <c r="U15" s="36" t="n">
        <v>-0.06836954969706059</v>
      </c>
      <c r="V15" s="33" t="n">
        <v>48.694</v>
      </c>
      <c r="W15" s="31" t="n">
        <v>0.0001</v>
      </c>
      <c r="X15" s="31" t="n">
        <v>0.0133</v>
      </c>
      <c r="Y15" s="31" t="n"/>
      <c r="Z15" s="31" t="n">
        <v>0.0515</v>
      </c>
      <c r="AA15" s="33" t="n">
        <v>251</v>
      </c>
      <c r="AB15" s="33" t="n">
        <v>21</v>
      </c>
      <c r="AC15" s="33" t="n"/>
      <c r="AD15" s="33" t="n">
        <v>11</v>
      </c>
      <c r="AE15" s="33" t="n"/>
      <c r="AF15" s="24" t="n">
        <v>0</v>
      </c>
      <c r="AG15" s="24" t="inlineStr"/>
      <c r="AH15" s="24" t="inlineStr"/>
    </row>
    <row r="16">
      <c r="A16" s="24" t="inlineStr">
        <is>
          <t>E0</t>
        </is>
      </c>
      <c r="B16" s="24" t="inlineStr">
        <is>
          <t>Premier League</t>
        </is>
      </c>
      <c r="C16" s="24" t="inlineStr">
        <is>
          <t>Crystal Palace</t>
        </is>
      </c>
      <c r="D16" s="24" t="n">
        <v>15</v>
      </c>
      <c r="E16" s="36" t="n">
        <v>-0.1890562830011961</v>
      </c>
      <c r="F16" s="33" t="n">
        <v>45.28336537502967</v>
      </c>
      <c r="G16" s="33" t="n">
        <v>45.5</v>
      </c>
      <c r="H16" s="33" t="n">
        <v>13.25852898221535</v>
      </c>
      <c r="I16" s="33" t="n">
        <v>501</v>
      </c>
      <c r="J16" s="33" t="n">
        <v>7</v>
      </c>
      <c r="K16" s="31" t="n">
        <v>0.0017018876398397</v>
      </c>
      <c r="L16" s="31" t="n">
        <v>0.0026</v>
      </c>
      <c r="M16" s="31" t="n">
        <v>0.1243659768483372</v>
      </c>
      <c r="N16" s="31" t="n">
        <v>0.1624</v>
      </c>
      <c r="O16" s="31" t="n">
        <v>0.0259265832720011</v>
      </c>
      <c r="P16" s="31" t="n">
        <v>0.0376</v>
      </c>
      <c r="Q16" s="31" t="n"/>
      <c r="R16" s="31" t="n"/>
      <c r="S16" s="36" t="n">
        <v>-0.2404633922627136</v>
      </c>
      <c r="T16" s="36" t="n">
        <v>-0.1085022171188668</v>
      </c>
      <c r="U16" s="36" t="n">
        <v>-0.1319611751438467</v>
      </c>
      <c r="V16" s="33" t="n">
        <v>42.5705</v>
      </c>
      <c r="W16" s="31" t="n">
        <v>0</v>
      </c>
      <c r="X16" s="31" t="n">
        <v>0.0015</v>
      </c>
      <c r="Y16" s="31" t="n"/>
      <c r="Z16" s="31" t="n">
        <v>0.2025</v>
      </c>
      <c r="AA16" s="33" t="n">
        <v>2501</v>
      </c>
      <c r="AB16" s="33" t="n">
        <v>3.75</v>
      </c>
      <c r="AC16" s="33" t="n"/>
      <c r="AD16" s="33" t="n">
        <v>101</v>
      </c>
      <c r="AE16" s="33" t="n"/>
      <c r="AF16" s="24" t="n">
        <v>0</v>
      </c>
      <c r="AG16" s="24" t="inlineStr">
        <is>
          <t>Europa League</t>
        </is>
      </c>
      <c r="AH16" s="24" t="inlineStr">
        <is>
          <t>[manager] Oliver Glasner left at end of contract (27 May); Pierre Sage appointed 15 Jun 2026.</t>
        </is>
      </c>
    </row>
    <row r="17">
      <c r="A17" s="24" t="inlineStr">
        <is>
          <t>E0</t>
        </is>
      </c>
      <c r="B17" s="24" t="inlineStr">
        <is>
          <t>Premier League</t>
        </is>
      </c>
      <c r="C17" s="24" t="inlineStr">
        <is>
          <t>Fulham</t>
        </is>
      </c>
      <c r="D17" s="24" t="n">
        <v>16</v>
      </c>
      <c r="E17" s="36" t="n">
        <v>-0.2158849644077425</v>
      </c>
      <c r="F17" s="33" t="n">
        <v>44.31525070861841</v>
      </c>
      <c r="G17" s="33" t="n">
        <v>44.5</v>
      </c>
      <c r="H17" s="33" t="n">
        <v>13.24084929123089</v>
      </c>
      <c r="I17" s="33" t="n">
        <v>501</v>
      </c>
      <c r="J17" s="33" t="n">
        <v>6.5</v>
      </c>
      <c r="K17" s="31" t="n">
        <v>0.0017018876398397</v>
      </c>
      <c r="L17" s="31" t="n">
        <v>0.002</v>
      </c>
      <c r="M17" s="31" t="n">
        <v>0.1339325904520555</v>
      </c>
      <c r="N17" s="31" t="n">
        <v>0.1801</v>
      </c>
      <c r="O17" s="31" t="n">
        <v>0.0259265832720011</v>
      </c>
      <c r="P17" s="31" t="n">
        <v>0.03345</v>
      </c>
      <c r="Q17" s="31" t="n"/>
      <c r="R17" s="31" t="n"/>
      <c r="S17" s="36" t="n">
        <v>-0.1809241898391454</v>
      </c>
      <c r="T17" s="36" t="n">
        <v>-0.0938885754137776</v>
      </c>
      <c r="U17" s="36" t="n">
        <v>-0.08703561442536785</v>
      </c>
      <c r="V17" s="33" t="n">
        <v>41.8513</v>
      </c>
      <c r="W17" s="31" t="n">
        <v>0</v>
      </c>
      <c r="X17" s="31" t="n">
        <v>0.0013</v>
      </c>
      <c r="Y17" s="31" t="n"/>
      <c r="Z17" s="31" t="n">
        <v>0.2345</v>
      </c>
      <c r="AA17" s="33" t="n">
        <v>1501</v>
      </c>
      <c r="AB17" s="33" t="n">
        <v>4.3333</v>
      </c>
      <c r="AC17" s="33" t="n"/>
      <c r="AD17" s="33" t="n">
        <v>101</v>
      </c>
      <c r="AE17" s="33" t="n"/>
      <c r="AF17" s="24" t="n">
        <v>0</v>
      </c>
      <c r="AG17" s="24" t="inlineStr"/>
      <c r="AH17" s="24" t="inlineStr">
        <is>
          <t>[manager] Marco Silva left at end of contract (2 Jun, joined Benfica); Alvaro Arbeloa appointed 7 Jul 2026 on 3-year deal.</t>
        </is>
      </c>
    </row>
    <row r="18">
      <c r="A18" s="24" t="inlineStr">
        <is>
          <t>E0</t>
        </is>
      </c>
      <c r="B18" s="24" t="inlineStr">
        <is>
          <t>Premier League</t>
        </is>
      </c>
      <c r="C18" s="24" t="inlineStr">
        <is>
          <t>Sunderland</t>
        </is>
      </c>
      <c r="D18" s="24" t="n">
        <v>17</v>
      </c>
      <c r="E18" s="36" t="n">
        <v>-0.271624105730207</v>
      </c>
      <c r="F18" s="33" t="n">
        <v>42.32170563852919</v>
      </c>
      <c r="G18" s="33" t="n">
        <v>42.5</v>
      </c>
      <c r="H18" s="33" t="n">
        <v>13.20043864062828</v>
      </c>
      <c r="I18" s="33" t="n">
        <v>501</v>
      </c>
      <c r="J18" s="33" t="n">
        <v>3.75</v>
      </c>
      <c r="K18" s="31" t="n">
        <v>0.0017018876398397</v>
      </c>
      <c r="L18" s="31" t="n">
        <v>0.0011</v>
      </c>
      <c r="M18" s="31" t="n">
        <v>0.2321498234502295</v>
      </c>
      <c r="N18" s="31" t="n">
        <v>0.2287</v>
      </c>
      <c r="O18" s="31" t="n">
        <v>0.0215000934450741</v>
      </c>
      <c r="P18" s="31" t="n">
        <v>0.0234</v>
      </c>
      <c r="Q18" s="31" t="n"/>
      <c r="R18" s="31" t="n"/>
      <c r="S18" s="36" t="n">
        <v>-0.2544380074077116</v>
      </c>
      <c r="T18" s="36" t="n">
        <v>-0.122994628800555</v>
      </c>
      <c r="U18" s="36" t="n">
        <v>-0.1314433786071565</v>
      </c>
      <c r="V18" s="33" t="n">
        <v>39.901</v>
      </c>
      <c r="W18" s="31" t="n">
        <v>0</v>
      </c>
      <c r="X18" s="31" t="n">
        <v>0.0005</v>
      </c>
      <c r="Y18" s="31" t="n"/>
      <c r="Z18" s="31" t="n">
        <v>0.3261</v>
      </c>
      <c r="AA18" s="33" t="n">
        <v>2501</v>
      </c>
      <c r="AB18" s="33" t="n">
        <v>3.5</v>
      </c>
      <c r="AC18" s="33" t="n"/>
      <c r="AD18" s="33" t="n">
        <v>151</v>
      </c>
      <c r="AE18" s="33" t="n"/>
      <c r="AF18" s="24" t="n">
        <v>0</v>
      </c>
      <c r="AG18" s="24" t="inlineStr">
        <is>
          <t>Europa League</t>
        </is>
      </c>
      <c r="AH18" s="24" t="inlineStr"/>
    </row>
    <row r="19">
      <c r="A19" s="24" t="inlineStr">
        <is>
          <t>E0</t>
        </is>
      </c>
      <c r="B19" s="24" t="inlineStr">
        <is>
          <t>Premier League</t>
        </is>
      </c>
      <c r="C19" s="24" t="inlineStr">
        <is>
          <t>Coventry</t>
        </is>
      </c>
      <c r="D19" s="24" t="n">
        <v>18</v>
      </c>
      <c r="E19" s="36" t="n">
        <v>-0.5044410741811618</v>
      </c>
      <c r="F19" s="33" t="n">
        <v>34.31673858141627</v>
      </c>
      <c r="G19" s="33" t="n">
        <v>34</v>
      </c>
      <c r="H19" s="33" t="n">
        <v>12.98316256919711</v>
      </c>
      <c r="I19" s="33" t="n">
        <v>1001</v>
      </c>
      <c r="J19" s="33" t="n">
        <v>1.5714</v>
      </c>
      <c r="K19" s="31" t="n">
        <v>0.000851793913646</v>
      </c>
      <c r="L19" s="31" t="n">
        <v>0.00025</v>
      </c>
      <c r="M19" s="31" t="n">
        <v>0.5540039696693146</v>
      </c>
      <c r="N19" s="31" t="n">
        <v>0.4444</v>
      </c>
      <c r="O19" s="31" t="n">
        <v>0.0108827633487412</v>
      </c>
      <c r="P19" s="31" t="n">
        <v>0.00405</v>
      </c>
      <c r="Q19" s="31" t="n"/>
      <c r="R19" s="31" t="n"/>
      <c r="S19" s="36" t="n">
        <v>-0.4877004321446058</v>
      </c>
      <c r="T19" s="36" t="n">
        <v>-0.2608073238651384</v>
      </c>
      <c r="U19" s="36" t="n">
        <v>-0.2268931082794673</v>
      </c>
      <c r="V19" s="33" t="n">
        <v>35.0791</v>
      </c>
      <c r="W19" s="31" t="n">
        <v>0</v>
      </c>
      <c r="X19" s="31" t="n">
        <v>0</v>
      </c>
      <c r="Y19" s="31" t="n"/>
      <c r="Z19" s="31" t="n">
        <v>0.5996</v>
      </c>
      <c r="AA19" s="33" t="n">
        <v>3501</v>
      </c>
      <c r="AB19" s="33" t="n">
        <v>1.7273</v>
      </c>
      <c r="AC19" s="33" t="n"/>
      <c r="AD19" s="33" t="n">
        <v>351</v>
      </c>
      <c r="AE19" s="33" t="n"/>
      <c r="AF19" s="24" t="n">
        <v>0</v>
      </c>
      <c r="AG19" s="24" t="inlineStr"/>
      <c r="AH19" s="24" t="inlineStr">
        <is>
          <t>[other] Frank Lampard under pressure: lost opening 2 games without scoring after GBP 120m+ summer spend (favourite in sack-race odds 2 Sep). No change yet.</t>
        </is>
      </c>
    </row>
    <row r="20">
      <c r="A20" s="24" t="inlineStr">
        <is>
          <t>E0</t>
        </is>
      </c>
      <c r="B20" s="24" t="inlineStr">
        <is>
          <t>Premier League</t>
        </is>
      </c>
      <c r="C20" s="24" t="inlineStr">
        <is>
          <t>Ipswich</t>
        </is>
      </c>
      <c r="D20" s="24" t="n">
        <v>19</v>
      </c>
      <c r="E20" s="36" t="n">
        <v>-0.5293799343098732</v>
      </c>
      <c r="F20" s="33" t="n">
        <v>33.49553865625413</v>
      </c>
      <c r="G20" s="33" t="n">
        <v>33.5</v>
      </c>
      <c r="H20" s="33" t="n">
        <v>12.95581205196943</v>
      </c>
      <c r="I20" s="33" t="n">
        <v>1001</v>
      </c>
      <c r="J20" s="33" t="n">
        <v>1.6154</v>
      </c>
      <c r="K20" s="31" t="n">
        <v>0.000851793913646</v>
      </c>
      <c r="L20" s="31" t="n">
        <v>5e-05</v>
      </c>
      <c r="M20" s="31" t="n">
        <v>0.5389141004942187</v>
      </c>
      <c r="N20" s="31" t="n">
        <v>0.46585</v>
      </c>
      <c r="O20" s="31" t="n">
        <v>0.0108827633487412</v>
      </c>
      <c r="P20" s="31" t="n">
        <v>0.0036</v>
      </c>
      <c r="Q20" s="31" t="n"/>
      <c r="R20" s="31" t="n"/>
      <c r="S20" s="36" t="n">
        <v>-0.5021820409469412</v>
      </c>
      <c r="T20" s="36" t="n">
        <v>-0.2513237109041731</v>
      </c>
      <c r="U20" s="36" t="n">
        <v>-0.2508583300427681</v>
      </c>
      <c r="V20" s="33" t="n">
        <v>37.9864</v>
      </c>
      <c r="W20" s="31" t="n">
        <v>0</v>
      </c>
      <c r="X20" s="31" t="n">
        <v>0.0002</v>
      </c>
      <c r="Y20" s="31" t="n"/>
      <c r="Z20" s="31" t="n">
        <v>0.4466</v>
      </c>
      <c r="AA20" s="33" t="n">
        <v>2001</v>
      </c>
      <c r="AB20" s="33" t="n">
        <v>3</v>
      </c>
      <c r="AC20" s="33" t="n"/>
      <c r="AD20" s="33" t="n">
        <v>201</v>
      </c>
      <c r="AE20" s="33" t="n"/>
      <c r="AF20" s="24" t="n">
        <v>0</v>
      </c>
      <c r="AG20" s="24" t="inlineStr"/>
      <c r="AH20" s="24" t="inlineStr">
        <is>
          <t>[manager] Kieran McKenna resigned 10 Jun 2026; Gary O'Neil appointed 23 Jun 2026.</t>
        </is>
      </c>
    </row>
    <row r="21">
      <c r="A21" s="24" t="inlineStr">
        <is>
          <t>E0</t>
        </is>
      </c>
      <c r="B21" s="24" t="inlineStr">
        <is>
          <t>Premier League</t>
        </is>
      </c>
      <c r="C21" s="24" t="inlineStr">
        <is>
          <t>Hull</t>
        </is>
      </c>
      <c r="D21" s="24" t="n">
        <v>20</v>
      </c>
      <c r="E21" s="36" t="n">
        <v>-0.8109228611560705</v>
      </c>
      <c r="F21" s="33" t="n">
        <v>24.81870301550879</v>
      </c>
      <c r="G21" s="33" t="n">
        <v>25</v>
      </c>
      <c r="H21" s="33" t="n">
        <v>12.60736215574465</v>
      </c>
      <c r="I21" s="33" t="n">
        <v>1001</v>
      </c>
      <c r="J21" s="33" t="n">
        <v>1.2</v>
      </c>
      <c r="K21" s="31" t="n">
        <v>0.000851793913646</v>
      </c>
      <c r="L21" s="31" t="n">
        <v>0</v>
      </c>
      <c r="M21" s="31" t="n">
        <v>0.7254681982819675</v>
      </c>
      <c r="N21" s="31" t="n">
        <v>0.7438</v>
      </c>
      <c r="O21" s="31" t="n">
        <v>0.008727760705426101</v>
      </c>
      <c r="P21" s="31" t="n">
        <v>0.0003</v>
      </c>
      <c r="Q21" s="31" t="n"/>
      <c r="R21" s="31" t="n"/>
      <c r="S21" s="36" t="n">
        <v>-0.7674547732969546</v>
      </c>
      <c r="T21" s="36" t="n">
        <v>-0.4072982602393742</v>
      </c>
      <c r="U21" s="36" t="n">
        <v>-0.3601565130575804</v>
      </c>
      <c r="V21" s="33" t="n">
        <v>30.8428</v>
      </c>
      <c r="W21" s="31" t="n">
        <v>0</v>
      </c>
      <c r="X21" s="31" t="n">
        <v>0</v>
      </c>
      <c r="Y21" s="31" t="n"/>
      <c r="Z21" s="31" t="n">
        <v>0.8306</v>
      </c>
      <c r="AA21" s="33" t="n">
        <v>2501</v>
      </c>
      <c r="AB21" s="33" t="n">
        <v>1.6667</v>
      </c>
      <c r="AC21" s="33" t="n"/>
      <c r="AD21" s="33" t="n">
        <v>251</v>
      </c>
      <c r="AE21" s="33" t="n"/>
      <c r="AF21" s="24" t="n">
        <v>0</v>
      </c>
      <c r="AG21" s="24" t="inlineStr"/>
      <c r="AH21" s="24" t="inlineStr"/>
    </row>
    <row r="22">
      <c r="A22" s="24" t="inlineStr">
        <is>
          <t>E1</t>
        </is>
      </c>
      <c r="B22" s="24" t="inlineStr">
        <is>
          <t>Championship</t>
        </is>
      </c>
      <c r="C22" s="24" t="inlineStr">
        <is>
          <t>West Ham</t>
        </is>
      </c>
      <c r="D22" s="24" t="n">
        <v>1</v>
      </c>
      <c r="E22" s="36" t="n">
        <v>0.5219753604277247</v>
      </c>
      <c r="F22" s="33" t="n">
        <v>85.27427321338921</v>
      </c>
      <c r="G22" s="33" t="n"/>
      <c r="H22" s="33" t="n">
        <v>15.79665281238784</v>
      </c>
      <c r="I22" s="33" t="n">
        <v>2.75</v>
      </c>
      <c r="J22" s="33" t="n">
        <v>67</v>
      </c>
      <c r="K22" s="31" t="n">
        <v>0.2714870668387801</v>
      </c>
      <c r="L22" s="31" t="n">
        <v>0.2938</v>
      </c>
      <c r="M22" s="31" t="n">
        <v>0.0121114060083747</v>
      </c>
      <c r="N22" s="31" t="n">
        <v>0.0035</v>
      </c>
      <c r="O22" s="31" t="n"/>
      <c r="P22" s="31" t="n">
        <v>0.75645</v>
      </c>
      <c r="Q22" s="31" t="n">
        <v>0.5463573650101856</v>
      </c>
      <c r="R22" s="31" t="n">
        <v>0.5269125</v>
      </c>
      <c r="S22" s="36" t="n">
        <v>0.5547723979928022</v>
      </c>
      <c r="T22" s="36" t="n">
        <v>0.3147996929431882</v>
      </c>
      <c r="U22" s="36" t="n">
        <v>0.239972705049614</v>
      </c>
      <c r="V22" s="33" t="n">
        <v>88.8278</v>
      </c>
      <c r="W22" s="31" t="n">
        <v>0.6514</v>
      </c>
      <c r="X22" s="31" t="n">
        <v>0.9843</v>
      </c>
      <c r="Y22" s="31" t="n">
        <v>0.871275</v>
      </c>
      <c r="Z22" s="31" t="n">
        <v>0</v>
      </c>
      <c r="AA22" s="33" t="n">
        <v>2.375</v>
      </c>
      <c r="AB22" s="33" t="n">
        <v>501</v>
      </c>
      <c r="AC22" s="33" t="n">
        <v>1.3</v>
      </c>
      <c r="AD22" s="33" t="n"/>
      <c r="AE22" s="33" t="n"/>
      <c r="AF22" s="24" t="n">
        <v>0</v>
      </c>
      <c r="AG22" s="24" t="inlineStr"/>
      <c r="AH22" s="24" t="inlineStr"/>
    </row>
    <row r="23">
      <c r="A23" s="24" t="inlineStr">
        <is>
          <t>E1</t>
        </is>
      </c>
      <c r="B23" s="24" t="inlineStr">
        <is>
          <t>Championship</t>
        </is>
      </c>
      <c r="C23" s="24" t="inlineStr">
        <is>
          <t>Wolves</t>
        </is>
      </c>
      <c r="D23" s="24" t="n">
        <v>2</v>
      </c>
      <c r="E23" s="36" t="n">
        <v>0.3084683612094257</v>
      </c>
      <c r="F23" s="33" t="n">
        <v>76.05847201885003</v>
      </c>
      <c r="G23" s="33" t="n"/>
      <c r="H23" s="33" t="n">
        <v>15.88515652868322</v>
      </c>
      <c r="I23" s="33" t="n">
        <v>6</v>
      </c>
      <c r="J23" s="33" t="n">
        <v>51</v>
      </c>
      <c r="K23" s="31" t="n">
        <v>0.1244315723011075</v>
      </c>
      <c r="L23" s="31" t="n">
        <v>0.1222</v>
      </c>
      <c r="M23" s="31" t="n">
        <v>0.0159110627953157</v>
      </c>
      <c r="N23" s="31" t="n">
        <v>0.01585</v>
      </c>
      <c r="O23" s="31" t="n"/>
      <c r="P23" s="31" t="n">
        <v>0.544</v>
      </c>
      <c r="Q23" s="31" t="n">
        <v>0.3278144190061114</v>
      </c>
      <c r="R23" s="31" t="n">
        <v>0.3098125</v>
      </c>
      <c r="S23" s="36" t="n">
        <v>0.3399465796983554</v>
      </c>
      <c r="T23" s="36" t="n">
        <v>0.1678917250369659</v>
      </c>
      <c r="U23" s="36" t="n">
        <v>0.1720548546613895</v>
      </c>
      <c r="V23" s="33" t="n">
        <v>78.0061</v>
      </c>
      <c r="W23" s="31" t="n">
        <v>0.1065</v>
      </c>
      <c r="X23" s="31" t="n">
        <v>0.8087</v>
      </c>
      <c r="Y23" s="31" t="n">
        <v>0.4529</v>
      </c>
      <c r="Z23" s="31" t="n">
        <v>0.0004</v>
      </c>
      <c r="AA23" s="33" t="n">
        <v>9</v>
      </c>
      <c r="AB23" s="33" t="n">
        <v>351</v>
      </c>
      <c r="AC23" s="33" t="n">
        <v>2.375</v>
      </c>
      <c r="AD23" s="33" t="n"/>
      <c r="AE23" s="33" t="n"/>
      <c r="AF23" s="24" t="n">
        <v>0</v>
      </c>
      <c r="AG23" s="24" t="inlineStr"/>
      <c r="AH23" s="24" t="inlineStr">
        <is>
          <t>[manager] Rob Edwards sacked 11 Jun 2026 after relegation; Cesar Peixoto (ex-Gil Vicente) appointed 15/16 Jun 2026 on 2-year deal.</t>
        </is>
      </c>
    </row>
    <row r="24">
      <c r="A24" s="24" t="inlineStr">
        <is>
          <t>E1</t>
        </is>
      </c>
      <c r="B24" s="24" t="inlineStr">
        <is>
          <t>Championship</t>
        </is>
      </c>
      <c r="C24" s="24" t="inlineStr">
        <is>
          <t>Middlesbrough</t>
        </is>
      </c>
      <c r="D24" s="24" t="n">
        <v>3</v>
      </c>
      <c r="E24" s="36" t="n">
        <v>0.1880611692188439</v>
      </c>
      <c r="F24" s="33" t="n">
        <v>70.79200286195616</v>
      </c>
      <c r="G24" s="33" t="n"/>
      <c r="H24" s="33" t="n">
        <v>15.89754883728803</v>
      </c>
      <c r="I24" s="33" t="n">
        <v>10</v>
      </c>
      <c r="J24" s="33" t="n">
        <v>41</v>
      </c>
      <c r="K24" s="31" t="n">
        <v>0.07465894338066451</v>
      </c>
      <c r="L24" s="31" t="n">
        <v>0.07085</v>
      </c>
      <c r="M24" s="31" t="n">
        <v>0.0197918098185635</v>
      </c>
      <c r="N24" s="31" t="n">
        <v>0.0383</v>
      </c>
      <c r="O24" s="31" t="n"/>
      <c r="P24" s="31" t="n">
        <v>0.40765</v>
      </c>
      <c r="Q24" s="31" t="n">
        <v>0.2185429460040742</v>
      </c>
      <c r="R24" s="31" t="n">
        <v>0.212425</v>
      </c>
      <c r="S24" s="36" t="n">
        <v>0.2459428247699056</v>
      </c>
      <c r="T24" s="36" t="n">
        <v>0.1421821382057038</v>
      </c>
      <c r="U24" s="36" t="n">
        <v>0.1037606865642018</v>
      </c>
      <c r="V24" s="33" t="n">
        <v>78.40389999999999</v>
      </c>
      <c r="W24" s="31" t="n">
        <v>0.1193</v>
      </c>
      <c r="X24" s="31" t="n">
        <v>0.8159999999999999</v>
      </c>
      <c r="Y24" s="31" t="n">
        <v>0.457125</v>
      </c>
      <c r="Z24" s="31" t="n">
        <v>0</v>
      </c>
      <c r="AA24" s="33" t="n">
        <v>3.75</v>
      </c>
      <c r="AB24" s="33" t="n">
        <v>351</v>
      </c>
      <c r="AC24" s="33" t="n">
        <v>1.7273</v>
      </c>
      <c r="AD24" s="33" t="n"/>
      <c r="AE24" s="33" t="n"/>
      <c r="AF24" s="24" t="n">
        <v>0</v>
      </c>
      <c r="AG24" s="24" t="inlineStr"/>
      <c r="AH24" s="24" t="inlineStr"/>
    </row>
    <row r="25">
      <c r="A25" s="24" t="inlineStr">
        <is>
          <t>E1</t>
        </is>
      </c>
      <c r="B25" s="24" t="inlineStr">
        <is>
          <t>Championship</t>
        </is>
      </c>
      <c r="C25" s="24" t="inlineStr">
        <is>
          <t>Burnley</t>
        </is>
      </c>
      <c r="D25" s="24" t="n">
        <v>4</v>
      </c>
      <c r="E25" s="36" t="n">
        <v>0.1857137783454462</v>
      </c>
      <c r="F25" s="33" t="n">
        <v>70.68920302127528</v>
      </c>
      <c r="G25" s="33" t="n"/>
      <c r="H25" s="33" t="n">
        <v>15.89751697329412</v>
      </c>
      <c r="I25" s="33" t="n">
        <v>11</v>
      </c>
      <c r="J25" s="33" t="n">
        <v>41</v>
      </c>
      <c r="K25" s="31" t="n">
        <v>0.067871766709695</v>
      </c>
      <c r="L25" s="31" t="n">
        <v>0.06745</v>
      </c>
      <c r="M25" s="31" t="n">
        <v>0.0197918098185635</v>
      </c>
      <c r="N25" s="31" t="n">
        <v>0.0386</v>
      </c>
      <c r="O25" s="31" t="n"/>
      <c r="P25" s="31" t="n">
        <v>0.3982</v>
      </c>
      <c r="Q25" s="31" t="n">
        <v>0.2185429460040742</v>
      </c>
      <c r="R25" s="31" t="n">
        <v>0.2048875</v>
      </c>
      <c r="S25" s="36" t="n">
        <v>0.1340273107971364</v>
      </c>
      <c r="T25" s="36" t="n">
        <v>0.0733827276955147</v>
      </c>
      <c r="U25" s="36" t="n">
        <v>0.06064458310162171</v>
      </c>
      <c r="V25" s="33" t="n">
        <v>61.2479</v>
      </c>
      <c r="W25" s="31" t="n">
        <v>0.0012</v>
      </c>
      <c r="X25" s="31" t="n">
        <v>0.1162</v>
      </c>
      <c r="Y25" s="31" t="n">
        <v>0.0349</v>
      </c>
      <c r="Z25" s="31" t="n">
        <v>0.0523</v>
      </c>
      <c r="AA25" s="33" t="n">
        <v>101</v>
      </c>
      <c r="AB25" s="33" t="n">
        <v>11</v>
      </c>
      <c r="AC25" s="33" t="n">
        <v>15</v>
      </c>
      <c r="AD25" s="33" t="n"/>
      <c r="AE25" s="33" t="n"/>
      <c r="AF25" s="24" t="n">
        <v>0</v>
      </c>
      <c r="AG25" s="24" t="inlineStr"/>
      <c r="AH25" s="24" t="inlineStr">
        <is>
          <t>[manager] Scott Parker left by mutual consent end of April 2026 after relegation; Mike Jackson interim to 24 May; Nicky Hayen (from Genk) appointed 10 Jul 2026 on 3-year deal after ~10-week search.</t>
        </is>
      </c>
    </row>
    <row r="26">
      <c r="A26" s="24" t="inlineStr">
        <is>
          <t>E1</t>
        </is>
      </c>
      <c r="B26" s="24" t="inlineStr">
        <is>
          <t>Championship</t>
        </is>
      </c>
      <c r="C26" s="24" t="inlineStr">
        <is>
          <t>Southampton</t>
        </is>
      </c>
      <c r="D26" s="24" t="n">
        <v>5</v>
      </c>
      <c r="E26" s="36" t="n">
        <v>0.1345518541354556</v>
      </c>
      <c r="F26" s="33" t="n">
        <v>68.44925657955635</v>
      </c>
      <c r="G26" s="33" t="n"/>
      <c r="H26" s="33" t="n">
        <v>15.89422858109073</v>
      </c>
      <c r="I26" s="33" t="n">
        <v>13</v>
      </c>
      <c r="J26" s="33" t="n">
        <v>34</v>
      </c>
      <c r="K26" s="31" t="n">
        <v>0.057429956446665</v>
      </c>
      <c r="L26" s="31" t="n">
        <v>0.05055</v>
      </c>
      <c r="M26" s="31" t="n">
        <v>0.0238665941929736</v>
      </c>
      <c r="N26" s="31" t="n">
        <v>0.04795</v>
      </c>
      <c r="O26" s="31" t="n"/>
      <c r="P26" s="31" t="n">
        <v>0.34555</v>
      </c>
      <c r="Q26" s="31" t="n">
        <v>0.1639072095030557</v>
      </c>
      <c r="R26" s="31" t="n">
        <v>0.1684375</v>
      </c>
      <c r="S26" s="36" t="n">
        <v>0.14361995301949</v>
      </c>
      <c r="T26" s="36" t="n">
        <v>0.09561141501177002</v>
      </c>
      <c r="U26" s="36" t="n">
        <v>0.04800853800772002</v>
      </c>
      <c r="V26" s="33" t="n">
        <v>69.4735</v>
      </c>
      <c r="W26" s="31" t="n">
        <v>0.0174</v>
      </c>
      <c r="X26" s="31" t="n">
        <v>0.4177</v>
      </c>
      <c r="Y26" s="31" t="n">
        <v>0.153625</v>
      </c>
      <c r="Z26" s="31" t="n">
        <v>0.0053</v>
      </c>
      <c r="AA26" s="33" t="n">
        <v>11</v>
      </c>
      <c r="AB26" s="33" t="n">
        <v>201</v>
      </c>
      <c r="AC26" s="33" t="n">
        <v>3.75</v>
      </c>
      <c r="AD26" s="33" t="n"/>
      <c r="AE26" s="33" t="n"/>
      <c r="AF26" s="24" t="n">
        <v>-4</v>
      </c>
      <c r="AG26" s="24" t="inlineStr"/>
      <c r="AH26" s="24" t="inlineStr">
        <is>
          <t>[deduction] -4 points for 2026/27 (EFL, 19 May 2026; appeal rejected 20 May) for filming Middlesbrough, Oxford and Ipswich training; also expelled from 2026 play-off final. Head coach Tonda Eckert charged by FA 22 Jul 2026 (3 x E3.1), hearing expected mid-Sep; still in post.</t>
        </is>
      </c>
    </row>
    <row r="27">
      <c r="A27" s="24" t="inlineStr">
        <is>
          <t>E1</t>
        </is>
      </c>
      <c r="B27" s="24" t="inlineStr">
        <is>
          <t>Championship</t>
        </is>
      </c>
      <c r="C27" s="24" t="inlineStr">
        <is>
          <t>Birmingham</t>
        </is>
      </c>
      <c r="D27" s="24" t="n">
        <v>6</v>
      </c>
      <c r="E27" s="36" t="n">
        <v>0.1333783907441876</v>
      </c>
      <c r="F27" s="33" t="n">
        <v>68.39790677366504</v>
      </c>
      <c r="G27" s="33" t="n"/>
      <c r="H27" s="33" t="n">
        <v>15.89409508141449</v>
      </c>
      <c r="I27" s="33" t="n">
        <v>13</v>
      </c>
      <c r="J27" s="33" t="n">
        <v>41</v>
      </c>
      <c r="K27" s="31" t="n">
        <v>0.057429956446665</v>
      </c>
      <c r="L27" s="31" t="n">
        <v>0.05095</v>
      </c>
      <c r="M27" s="31" t="n">
        <v>0.0197918098185635</v>
      </c>
      <c r="N27" s="31" t="n">
        <v>0.04975</v>
      </c>
      <c r="O27" s="31" t="n"/>
      <c r="P27" s="31" t="n">
        <v>0.3499</v>
      </c>
      <c r="Q27" s="31" t="n">
        <v>0.1639072095030557</v>
      </c>
      <c r="R27" s="31" t="n">
        <v>0.16915</v>
      </c>
      <c r="S27" s="36" t="n">
        <v>0.1689214066910277</v>
      </c>
      <c r="T27" s="36" t="n">
        <v>0.1029264418684212</v>
      </c>
      <c r="U27" s="36" t="n">
        <v>0.06599496482260651</v>
      </c>
      <c r="V27" s="33" t="n">
        <v>74.2323</v>
      </c>
      <c r="W27" s="31" t="n">
        <v>0.0465</v>
      </c>
      <c r="X27" s="31" t="n">
        <v>0.6491</v>
      </c>
      <c r="Y27" s="31" t="n">
        <v>0.2846</v>
      </c>
      <c r="Z27" s="31" t="n">
        <v>0.0005999999999999999</v>
      </c>
      <c r="AA27" s="33" t="n">
        <v>17</v>
      </c>
      <c r="AB27" s="33" t="n">
        <v>81</v>
      </c>
      <c r="AC27" s="33" t="n">
        <v>4.5</v>
      </c>
      <c r="AD27" s="33" t="n"/>
      <c r="AE27" s="33" t="n"/>
      <c r="AF27" s="24" t="n">
        <v>0</v>
      </c>
      <c r="AG27" s="24" t="inlineStr"/>
      <c r="AH27" s="24" t="inlineStr"/>
    </row>
    <row r="28">
      <c r="A28" s="24" t="inlineStr">
        <is>
          <t>E1</t>
        </is>
      </c>
      <c r="B28" s="24" t="inlineStr">
        <is>
          <t>Championship</t>
        </is>
      </c>
      <c r="C28" s="24" t="inlineStr">
        <is>
          <t>Norwich</t>
        </is>
      </c>
      <c r="D28" s="24" t="n">
        <v>7</v>
      </c>
      <c r="E28" s="36" t="n">
        <v>0.099145527575131</v>
      </c>
      <c r="F28" s="33" t="n">
        <v>66.90081840153402</v>
      </c>
      <c r="G28" s="33" t="n"/>
      <c r="H28" s="33" t="n">
        <v>15.88905922481426</v>
      </c>
      <c r="I28" s="33" t="n">
        <v>15</v>
      </c>
      <c r="J28" s="33" t="n">
        <v>29</v>
      </c>
      <c r="K28" s="31" t="n">
        <v>0.049772628920443</v>
      </c>
      <c r="L28" s="31" t="n">
        <v>0.04405</v>
      </c>
      <c r="M28" s="31" t="n">
        <v>0.027981524226245</v>
      </c>
      <c r="N28" s="31" t="n">
        <v>0.05925</v>
      </c>
      <c r="O28" s="31" t="n"/>
      <c r="P28" s="31" t="n">
        <v>0.3166</v>
      </c>
      <c r="Q28" s="31" t="n">
        <v>0.149006554093687</v>
      </c>
      <c r="R28" s="31" t="n">
        <v>0.15235</v>
      </c>
      <c r="S28" s="36" t="n">
        <v>0.0575778778273816</v>
      </c>
      <c r="T28" s="36" t="n">
        <v>0.04258485291626147</v>
      </c>
      <c r="U28" s="36" t="n">
        <v>0.01499302491112013</v>
      </c>
      <c r="V28" s="33" t="n">
        <v>59.308</v>
      </c>
      <c r="W28" s="31" t="n">
        <v>0.0003</v>
      </c>
      <c r="X28" s="31" t="n">
        <v>0.0761</v>
      </c>
      <c r="Y28" s="31" t="n">
        <v>0.02195</v>
      </c>
      <c r="Z28" s="31" t="n">
        <v>0.0851</v>
      </c>
      <c r="AA28" s="33" t="n">
        <v>67</v>
      </c>
      <c r="AB28" s="33" t="n">
        <v>51</v>
      </c>
      <c r="AC28" s="33" t="n">
        <v>13</v>
      </c>
      <c r="AD28" s="33" t="n"/>
      <c r="AE28" s="33" t="n"/>
      <c r="AF28" s="24" t="n">
        <v>0</v>
      </c>
      <c r="AG28" s="24" t="inlineStr"/>
      <c r="AH28" s="24" t="inlineStr"/>
    </row>
    <row r="29">
      <c r="A29" s="24" t="inlineStr">
        <is>
          <t>E1</t>
        </is>
      </c>
      <c r="B29" s="24" t="inlineStr">
        <is>
          <t>Championship</t>
        </is>
      </c>
      <c r="C29" s="24" t="inlineStr">
        <is>
          <t>Sheffield United</t>
        </is>
      </c>
      <c r="D29" s="24" t="n">
        <v>8</v>
      </c>
      <c r="E29" s="36" t="n">
        <v>0.0847472732825558</v>
      </c>
      <c r="F29" s="33" t="n">
        <v>66.27180624516106</v>
      </c>
      <c r="G29" s="33" t="n"/>
      <c r="H29" s="33" t="n">
        <v>15.88628391927271</v>
      </c>
      <c r="I29" s="33" t="n">
        <v>17</v>
      </c>
      <c r="J29" s="33" t="n">
        <v>23</v>
      </c>
      <c r="K29" s="31" t="n">
        <v>0.0439170255180379</v>
      </c>
      <c r="L29" s="31" t="n">
        <v>0.0408</v>
      </c>
      <c r="M29" s="31" t="n">
        <v>0.0352810522852654</v>
      </c>
      <c r="N29" s="31" t="n">
        <v>0.06444999999999999</v>
      </c>
      <c r="O29" s="31" t="n"/>
      <c r="P29" s="31" t="n">
        <v>0.3003</v>
      </c>
      <c r="Q29" s="31" t="n">
        <v>0.149006554093687</v>
      </c>
      <c r="R29" s="31" t="n">
        <v>0.142875</v>
      </c>
      <c r="S29" s="36" t="n">
        <v>0.032171339122039</v>
      </c>
      <c r="T29" s="36" t="n">
        <v>0.01295835846366399</v>
      </c>
      <c r="U29" s="36" t="n">
        <v>0.019212980658375</v>
      </c>
      <c r="V29" s="33" t="n">
        <v>63.8211</v>
      </c>
      <c r="W29" s="31" t="n">
        <v>0.0027</v>
      </c>
      <c r="X29" s="31" t="n">
        <v>0.1813</v>
      </c>
      <c r="Y29" s="31" t="n">
        <v>0.056875</v>
      </c>
      <c r="Z29" s="31" t="n">
        <v>0.0256</v>
      </c>
      <c r="AA29" s="33" t="n">
        <v>101</v>
      </c>
      <c r="AB29" s="33" t="n">
        <v>4.5</v>
      </c>
      <c r="AC29" s="33" t="n">
        <v>34</v>
      </c>
      <c r="AD29" s="33" t="n"/>
      <c r="AE29" s="33" t="n"/>
      <c r="AF29" s="24" t="n">
        <v>0</v>
      </c>
      <c r="AG29" s="24" t="inlineStr"/>
      <c r="AH29" s="24" t="inlineStr"/>
    </row>
    <row r="30">
      <c r="A30" s="24" t="inlineStr">
        <is>
          <t>E1</t>
        </is>
      </c>
      <c r="B30" s="24" t="inlineStr">
        <is>
          <t>Championship</t>
        </is>
      </c>
      <c r="C30" s="24" t="inlineStr">
        <is>
          <t>Wrexham</t>
        </is>
      </c>
      <c r="D30" s="24" t="n">
        <v>9</v>
      </c>
      <c r="E30" s="36" t="n">
        <v>0.07483670093845141</v>
      </c>
      <c r="F30" s="33" t="n">
        <v>65.83912593247724</v>
      </c>
      <c r="G30" s="33" t="n"/>
      <c r="H30" s="33" t="n">
        <v>15.88414846701391</v>
      </c>
      <c r="I30" s="33" t="n">
        <v>19</v>
      </c>
      <c r="J30" s="33" t="n">
        <v>23</v>
      </c>
      <c r="K30" s="31" t="n">
        <v>0.0392941807266655</v>
      </c>
      <c r="L30" s="31" t="n">
        <v>0.03615</v>
      </c>
      <c r="M30" s="31" t="n">
        <v>0.0352810522852654</v>
      </c>
      <c r="N30" s="31" t="n">
        <v>0.06809999999999999</v>
      </c>
      <c r="O30" s="31" t="n"/>
      <c r="P30" s="31" t="n">
        <v>0.28675</v>
      </c>
      <c r="Q30" s="31" t="n">
        <v>0.1365893412525464</v>
      </c>
      <c r="R30" s="31" t="n">
        <v>0.1331875</v>
      </c>
      <c r="S30" s="36" t="n">
        <v>0.08383303204751957</v>
      </c>
      <c r="T30" s="36" t="n">
        <v>0.02952035056819381</v>
      </c>
      <c r="U30" s="36" t="n">
        <v>0.05431268147932576</v>
      </c>
      <c r="V30" s="33" t="n">
        <v>65.0124</v>
      </c>
      <c r="W30" s="31" t="n">
        <v>0.0041</v>
      </c>
      <c r="X30" s="31" t="n">
        <v>0.2177</v>
      </c>
      <c r="Y30" s="31" t="n">
        <v>0.070025</v>
      </c>
      <c r="Z30" s="31" t="n">
        <v>0.0198</v>
      </c>
      <c r="AA30" s="33" t="n">
        <v>81</v>
      </c>
      <c r="AB30" s="33" t="n">
        <v>34</v>
      </c>
      <c r="AC30" s="33" t="n">
        <v>11</v>
      </c>
      <c r="AD30" s="33" t="n"/>
      <c r="AE30" s="33" t="n"/>
      <c r="AF30" s="24" t="n">
        <v>0</v>
      </c>
      <c r="AG30" s="24" t="inlineStr"/>
      <c r="AH30" s="24" t="inlineStr"/>
    </row>
    <row r="31">
      <c r="A31" s="24" t="inlineStr">
        <is>
          <t>E1</t>
        </is>
      </c>
      <c r="B31" s="24" t="inlineStr">
        <is>
          <t>Championship</t>
        </is>
      </c>
      <c r="C31" s="24" t="inlineStr">
        <is>
          <t>Millwall</t>
        </is>
      </c>
      <c r="D31" s="24" t="n">
        <v>10</v>
      </c>
      <c r="E31" s="36" t="n">
        <v>0.06807663817252051</v>
      </c>
      <c r="F31" s="33" t="n">
        <v>65.5441360272856</v>
      </c>
      <c r="G31" s="33" t="n"/>
      <c r="H31" s="33" t="n">
        <v>15.88258680938249</v>
      </c>
      <c r="I31" s="33" t="n">
        <v>26</v>
      </c>
      <c r="J31" s="33" t="n">
        <v>21</v>
      </c>
      <c r="K31" s="31" t="n">
        <v>0.0287149782233325</v>
      </c>
      <c r="L31" s="31" t="n">
        <v>0.0367</v>
      </c>
      <c r="M31" s="31" t="n">
        <v>0.0386411525029097</v>
      </c>
      <c r="N31" s="31" t="n">
        <v>0.0692</v>
      </c>
      <c r="O31" s="31" t="n"/>
      <c r="P31" s="31" t="n">
        <v>0.2788</v>
      </c>
      <c r="Q31" s="31" t="n">
        <v>0.1024420059394098</v>
      </c>
      <c r="R31" s="31" t="n">
        <v>0.129925</v>
      </c>
      <c r="S31" s="36" t="n">
        <v>0.110627044163421</v>
      </c>
      <c r="T31" s="36" t="n">
        <v>0.08305458071108295</v>
      </c>
      <c r="U31" s="36" t="n">
        <v>0.02757246345233803</v>
      </c>
      <c r="V31" s="33" t="n">
        <v>66.8416</v>
      </c>
      <c r="W31" s="31" t="n">
        <v>0.0074</v>
      </c>
      <c r="X31" s="31" t="n">
        <v>0.2855</v>
      </c>
      <c r="Y31" s="31" t="n">
        <v>0.099275</v>
      </c>
      <c r="Z31" s="31" t="n">
        <v>0.012</v>
      </c>
      <c r="AA31" s="33" t="n">
        <v>51</v>
      </c>
      <c r="AB31" s="33" t="n">
        <v>67</v>
      </c>
      <c r="AC31" s="33" t="n">
        <v>10</v>
      </c>
      <c r="AD31" s="33" t="n"/>
      <c r="AE31" s="33" t="n"/>
      <c r="AF31" s="24" t="n">
        <v>0</v>
      </c>
      <c r="AG31" s="24" t="inlineStr"/>
      <c r="AH31" s="24" t="inlineStr"/>
    </row>
    <row r="32">
      <c r="A32" s="24" t="inlineStr">
        <is>
          <t>E1</t>
        </is>
      </c>
      <c r="B32" s="24" t="inlineStr">
        <is>
          <t>Championship</t>
        </is>
      </c>
      <c r="C32" s="24" t="inlineStr">
        <is>
          <t>Stoke</t>
        </is>
      </c>
      <c r="D32" s="24" t="n">
        <v>11</v>
      </c>
      <c r="E32" s="36" t="n">
        <v>0.0350837157187577</v>
      </c>
      <c r="F32" s="33" t="n">
        <v>64.10633781894973</v>
      </c>
      <c r="G32" s="33" t="n"/>
      <c r="H32" s="33" t="n">
        <v>15.87374806239393</v>
      </c>
      <c r="I32" s="33" t="n">
        <v>34</v>
      </c>
      <c r="J32" s="33" t="n">
        <v>17</v>
      </c>
      <c r="K32" s="31" t="n">
        <v>0.0219585127590189</v>
      </c>
      <c r="L32" s="31" t="n">
        <v>0.02795</v>
      </c>
      <c r="M32" s="31" t="n">
        <v>0.0477331883859473</v>
      </c>
      <c r="N32" s="31" t="n">
        <v>0.08165</v>
      </c>
      <c r="O32" s="31" t="n"/>
      <c r="P32" s="31" t="n">
        <v>0.25595</v>
      </c>
      <c r="Q32" s="31" t="n">
        <v>0.0910595608350309</v>
      </c>
      <c r="R32" s="31" t="n">
        <v>0.1148749999999999</v>
      </c>
      <c r="S32" s="36" t="n">
        <v>-0.02991232235565455</v>
      </c>
      <c r="T32" s="36" t="n">
        <v>-0.02154641591389641</v>
      </c>
      <c r="U32" s="36" t="n">
        <v>-0.008365906441758143</v>
      </c>
      <c r="V32" s="33" t="n">
        <v>66.1771</v>
      </c>
      <c r="W32" s="31" t="n">
        <v>0.006</v>
      </c>
      <c r="X32" s="31" t="n">
        <v>0.2525</v>
      </c>
      <c r="Y32" s="31" t="n">
        <v>0.08315</v>
      </c>
      <c r="Z32" s="31" t="n">
        <v>0.0125</v>
      </c>
      <c r="AA32" s="33" t="n">
        <v>67</v>
      </c>
      <c r="AB32" s="33" t="n">
        <v>34</v>
      </c>
      <c r="AC32" s="33" t="n">
        <v>15</v>
      </c>
      <c r="AD32" s="33" t="n"/>
      <c r="AE32" s="33" t="n"/>
      <c r="AF32" s="24" t="n">
        <v>0</v>
      </c>
      <c r="AG32" s="24" t="inlineStr"/>
      <c r="AH32" s="24" t="inlineStr"/>
    </row>
    <row r="33">
      <c r="A33" s="24" t="inlineStr">
        <is>
          <t>E1</t>
        </is>
      </c>
      <c r="B33" s="24" t="inlineStr">
        <is>
          <t>Championship</t>
        </is>
      </c>
      <c r="C33" s="24" t="inlineStr">
        <is>
          <t>Derby</t>
        </is>
      </c>
      <c r="D33" s="24" t="n">
        <v>12</v>
      </c>
      <c r="E33" s="36" t="n">
        <v>0.0090688065322213</v>
      </c>
      <c r="F33" s="33" t="n">
        <v>62.97525524501555</v>
      </c>
      <c r="G33" s="33" t="n"/>
      <c r="H33" s="33" t="n">
        <v>15.86536414220689</v>
      </c>
      <c r="I33" s="33" t="n">
        <v>29</v>
      </c>
      <c r="J33" s="33" t="n">
        <v>9</v>
      </c>
      <c r="K33" s="31" t="n">
        <v>0.0257444632347119</v>
      </c>
      <c r="L33" s="31" t="n">
        <v>0.02535</v>
      </c>
      <c r="M33" s="31" t="n">
        <v>0.0901626891734561</v>
      </c>
      <c r="N33" s="31" t="n">
        <v>0.09130000000000001</v>
      </c>
      <c r="O33" s="31" t="n"/>
      <c r="P33" s="31" t="n">
        <v>0.23245</v>
      </c>
      <c r="Q33" s="31" t="n">
        <v>0.0964160055900327</v>
      </c>
      <c r="R33" s="31" t="n">
        <v>0.1041625</v>
      </c>
      <c r="S33" s="36" t="n">
        <v>-0.05892186995316971</v>
      </c>
      <c r="T33" s="36" t="n">
        <v>-0.01796374597921763</v>
      </c>
      <c r="U33" s="36" t="n">
        <v>-0.04095812397395208</v>
      </c>
      <c r="V33" s="33" t="n">
        <v>52.149</v>
      </c>
      <c r="W33" s="31" t="n">
        <v>0</v>
      </c>
      <c r="X33" s="31" t="n">
        <v>0.0108</v>
      </c>
      <c r="Y33" s="31" t="n">
        <v>0.00285</v>
      </c>
      <c r="Z33" s="31" t="n">
        <v>0.2959</v>
      </c>
      <c r="AA33" s="33" t="n">
        <v>251</v>
      </c>
      <c r="AB33" s="33" t="n">
        <v>3.25</v>
      </c>
      <c r="AC33" s="33" t="n">
        <v>81</v>
      </c>
      <c r="AD33" s="33" t="n"/>
      <c r="AE33" s="33" t="n"/>
      <c r="AF33" s="24" t="n">
        <v>0</v>
      </c>
      <c r="AG33" s="24" t="inlineStr"/>
      <c r="AH33" s="24" t="inlineStr"/>
    </row>
    <row r="34">
      <c r="A34" s="24" t="inlineStr">
        <is>
          <t>E1</t>
        </is>
      </c>
      <c r="B34" s="24" t="inlineStr">
        <is>
          <t>Championship</t>
        </is>
      </c>
      <c r="C34" s="24" t="inlineStr">
        <is>
          <t>West Brom</t>
        </is>
      </c>
      <c r="D34" s="24" t="n">
        <v>13</v>
      </c>
      <c r="E34" s="36" t="n">
        <v>-0.0036868708622733</v>
      </c>
      <c r="F34" s="33" t="n">
        <v>62.42163615815871</v>
      </c>
      <c r="G34" s="33" t="n"/>
      <c r="H34" s="33" t="n">
        <v>15.86080142546064</v>
      </c>
      <c r="I34" s="33" t="n">
        <v>41</v>
      </c>
      <c r="J34" s="33" t="n">
        <v>13</v>
      </c>
      <c r="K34" s="31" t="n">
        <v>0.0182094983855279</v>
      </c>
      <c r="L34" s="31" t="n">
        <v>0.02355</v>
      </c>
      <c r="M34" s="31" t="n">
        <v>0.0624203232739311</v>
      </c>
      <c r="N34" s="31" t="n">
        <v>0.1</v>
      </c>
      <c r="O34" s="31" t="n"/>
      <c r="P34" s="31" t="n">
        <v>0.2145</v>
      </c>
      <c r="Q34" s="31" t="n">
        <v>0.0819536047515278</v>
      </c>
      <c r="R34" s="31" t="n">
        <v>0.095025</v>
      </c>
      <c r="S34" s="36" t="n">
        <v>0.005785020910435278</v>
      </c>
      <c r="T34" s="36" t="n">
        <v>0.007898904647299731</v>
      </c>
      <c r="U34" s="36" t="n">
        <v>-0.002113883736864454</v>
      </c>
      <c r="V34" s="33" t="n">
        <v>68.4045</v>
      </c>
      <c r="W34" s="31" t="n">
        <v>0.0142</v>
      </c>
      <c r="X34" s="31" t="n">
        <v>0.3456</v>
      </c>
      <c r="Y34" s="31" t="n">
        <v>0.124725</v>
      </c>
      <c r="Z34" s="31" t="n">
        <v>0.0066</v>
      </c>
      <c r="AA34" s="33" t="n">
        <v>34</v>
      </c>
      <c r="AB34" s="33" t="n">
        <v>51</v>
      </c>
      <c r="AC34" s="33" t="n">
        <v>8</v>
      </c>
      <c r="AD34" s="33" t="n"/>
      <c r="AE34" s="33" t="n"/>
      <c r="AF34" s="24" t="n">
        <v>0</v>
      </c>
      <c r="AG34" s="24" t="inlineStr"/>
      <c r="AH34" s="24" t="inlineStr"/>
    </row>
    <row r="35">
      <c r="A35" s="24" t="inlineStr">
        <is>
          <t>E1</t>
        </is>
      </c>
      <c r="B35" s="24" t="inlineStr">
        <is>
          <t>Championship</t>
        </is>
      </c>
      <c r="C35" s="24" t="inlineStr">
        <is>
          <t>Bristol City</t>
        </is>
      </c>
      <c r="D35" s="24" t="n">
        <v>14</v>
      </c>
      <c r="E35" s="36" t="n">
        <v>-0.016138820705761</v>
      </c>
      <c r="F35" s="33" t="n">
        <v>61.881877428382</v>
      </c>
      <c r="G35" s="33" t="n"/>
      <c r="H35" s="33" t="n">
        <v>15.85606244938292</v>
      </c>
      <c r="I35" s="33" t="n">
        <v>41</v>
      </c>
      <c r="J35" s="33" t="n">
        <v>13</v>
      </c>
      <c r="K35" s="31" t="n">
        <v>0.0182094983855279</v>
      </c>
      <c r="L35" s="31" t="n">
        <v>0.02165</v>
      </c>
      <c r="M35" s="31" t="n">
        <v>0.0624203232739311</v>
      </c>
      <c r="N35" s="31" t="n">
        <v>0.10415</v>
      </c>
      <c r="O35" s="31" t="n"/>
      <c r="P35" s="31" t="n">
        <v>0.206</v>
      </c>
      <c r="Q35" s="31" t="n">
        <v>0.07450327704684349</v>
      </c>
      <c r="R35" s="31" t="n">
        <v>0.09091249999999999</v>
      </c>
      <c r="S35" s="36" t="n">
        <v>-0.03142041055201428</v>
      </c>
      <c r="T35" s="36" t="n">
        <v>-0.01570421711009971</v>
      </c>
      <c r="U35" s="36" t="n">
        <v>-0.01571619344191457</v>
      </c>
      <c r="V35" s="33" t="n">
        <v>60.2554</v>
      </c>
      <c r="W35" s="31" t="n">
        <v>0.0011</v>
      </c>
      <c r="X35" s="31" t="n">
        <v>0.0862</v>
      </c>
      <c r="Y35" s="31" t="n">
        <v>0.0253</v>
      </c>
      <c r="Z35" s="31" t="n">
        <v>0.064</v>
      </c>
      <c r="AA35" s="33" t="n">
        <v>101</v>
      </c>
      <c r="AB35" s="33" t="n">
        <v>21</v>
      </c>
      <c r="AC35" s="33" t="n">
        <v>26</v>
      </c>
      <c r="AD35" s="33" t="n"/>
      <c r="AE35" s="33" t="n"/>
      <c r="AF35" s="24" t="n">
        <v>0</v>
      </c>
      <c r="AG35" s="24" t="inlineStr"/>
      <c r="AH35" s="24" t="inlineStr">
        <is>
          <t>[other] Michael Skubala appointed 29 May 2026 (from Lincoln), replacing interim Roy Hodgson. Just before 1 Jun cutoff.</t>
        </is>
      </c>
    </row>
    <row r="36">
      <c r="A36" s="24" t="inlineStr">
        <is>
          <t>E1</t>
        </is>
      </c>
      <c r="B36" s="24" t="inlineStr">
        <is>
          <t>Championship</t>
        </is>
      </c>
      <c r="C36" s="24" t="inlineStr">
        <is>
          <t>Swansea</t>
        </is>
      </c>
      <c r="D36" s="24" t="n">
        <v>15</v>
      </c>
      <c r="E36" s="36" t="n">
        <v>-0.0713927211984836</v>
      </c>
      <c r="F36" s="33" t="n">
        <v>59.49594413257727</v>
      </c>
      <c r="G36" s="33" t="n"/>
      <c r="H36" s="33" t="n">
        <v>15.83167830152557</v>
      </c>
      <c r="I36" s="33" t="n">
        <v>51</v>
      </c>
      <c r="J36" s="33" t="n">
        <v>7.5</v>
      </c>
      <c r="K36" s="31" t="n">
        <v>0.0146390085060126</v>
      </c>
      <c r="L36" s="31" t="n">
        <v>0.0158</v>
      </c>
      <c r="M36" s="31" t="n">
        <v>0.1081952270081473</v>
      </c>
      <c r="N36" s="31" t="n">
        <v>0.13285</v>
      </c>
      <c r="O36" s="31" t="n"/>
      <c r="P36" s="31" t="n">
        <v>0.17045</v>
      </c>
      <c r="Q36" s="31" t="n">
        <v>0.06304123442425209</v>
      </c>
      <c r="R36" s="31" t="n">
        <v>0.07036249999999999</v>
      </c>
      <c r="S36" s="36" t="n">
        <v>-0.02444548817553217</v>
      </c>
      <c r="T36" s="36" t="n">
        <v>-0.009314702657861202</v>
      </c>
      <c r="U36" s="36" t="n">
        <v>-0.01513078551767096</v>
      </c>
      <c r="V36" s="33" t="n">
        <v>70.4508</v>
      </c>
      <c r="W36" s="31" t="n">
        <v>0.0188</v>
      </c>
      <c r="X36" s="31" t="n">
        <v>0.4305</v>
      </c>
      <c r="Y36" s="31" t="n">
        <v>0.165375</v>
      </c>
      <c r="Z36" s="31" t="n">
        <v>0.0022</v>
      </c>
      <c r="AA36" s="33" t="n">
        <v>12</v>
      </c>
      <c r="AB36" s="33" t="n">
        <v>67</v>
      </c>
      <c r="AC36" s="33" t="n">
        <v>3.75</v>
      </c>
      <c r="AD36" s="33" t="n"/>
      <c r="AE36" s="33" t="n"/>
      <c r="AF36" s="24" t="n">
        <v>0</v>
      </c>
      <c r="AG36" s="24" t="inlineStr"/>
      <c r="AH36" s="24" t="inlineStr"/>
    </row>
    <row r="37">
      <c r="A37" s="24" t="inlineStr">
        <is>
          <t>E1</t>
        </is>
      </c>
      <c r="B37" s="24" t="inlineStr">
        <is>
          <t>Championship</t>
        </is>
      </c>
      <c r="C37" s="24" t="inlineStr">
        <is>
          <t>Watford</t>
        </is>
      </c>
      <c r="D37" s="24" t="n">
        <v>16</v>
      </c>
      <c r="E37" s="36" t="n">
        <v>-0.0954529727040658</v>
      </c>
      <c r="F37" s="33" t="n">
        <v>58.46230306044893</v>
      </c>
      <c r="G37" s="33" t="n"/>
      <c r="H37" s="33" t="n">
        <v>15.81937421648704</v>
      </c>
      <c r="I37" s="33" t="n">
        <v>51</v>
      </c>
      <c r="J37" s="33" t="n">
        <v>6.5</v>
      </c>
      <c r="K37" s="31" t="n">
        <v>0.0146390085060126</v>
      </c>
      <c r="L37" s="31" t="n">
        <v>0.0141</v>
      </c>
      <c r="M37" s="31" t="n">
        <v>0.1248406465478623</v>
      </c>
      <c r="N37" s="31" t="n">
        <v>0.1454</v>
      </c>
      <c r="O37" s="31" t="n"/>
      <c r="P37" s="31" t="n">
        <v>0.1536</v>
      </c>
      <c r="Q37" s="31" t="n">
        <v>0.0546357365010185</v>
      </c>
      <c r="R37" s="31" t="n">
        <v>0.064125</v>
      </c>
      <c r="S37" s="36" t="n">
        <v>-0.1525518194036697</v>
      </c>
      <c r="T37" s="36" t="n">
        <v>-0.05921925341333271</v>
      </c>
      <c r="U37" s="36" t="n">
        <v>-0.09333256599033703</v>
      </c>
      <c r="V37" s="33" t="n">
        <v>53.9987</v>
      </c>
      <c r="W37" s="31" t="n">
        <v>0</v>
      </c>
      <c r="X37" s="31" t="n">
        <v>0.0168</v>
      </c>
      <c r="Y37" s="31" t="n">
        <v>0.00435</v>
      </c>
      <c r="Z37" s="31" t="n">
        <v>0.2301</v>
      </c>
      <c r="AA37" s="33" t="n">
        <v>501</v>
      </c>
      <c r="AB37" s="33" t="n">
        <v>4.5</v>
      </c>
      <c r="AC37" s="33" t="n">
        <v>151</v>
      </c>
      <c r="AD37" s="33" t="n"/>
      <c r="AE37" s="33" t="n"/>
      <c r="AF37" s="24" t="n">
        <v>0</v>
      </c>
      <c r="AG37" s="24" t="inlineStr"/>
      <c r="AH37" s="24" t="inlineStr">
        <is>
          <t>[manager] Edward Still sacked 3 May; Alessio Dionisi appointed 15/16 Jun 2026 (12th head coach in 5 years).</t>
        </is>
      </c>
    </row>
    <row r="38">
      <c r="A38" s="24" t="inlineStr">
        <is>
          <t>E1</t>
        </is>
      </c>
      <c r="B38" s="24" t="inlineStr">
        <is>
          <t>Championship</t>
        </is>
      </c>
      <c r="C38" s="24" t="inlineStr">
        <is>
          <t>QPR</t>
        </is>
      </c>
      <c r="D38" s="24" t="n">
        <v>17</v>
      </c>
      <c r="E38" s="36" t="n">
        <v>-0.1105281267385943</v>
      </c>
      <c r="F38" s="33" t="n">
        <v>57.81650679175268</v>
      </c>
      <c r="G38" s="33" t="n"/>
      <c r="H38" s="33" t="n">
        <v>15.81115265318336</v>
      </c>
      <c r="I38" s="33" t="n">
        <v>67</v>
      </c>
      <c r="J38" s="33" t="n">
        <v>6.5</v>
      </c>
      <c r="K38" s="31" t="n">
        <v>0.0111431258777111</v>
      </c>
      <c r="L38" s="31" t="n">
        <v>0.01085</v>
      </c>
      <c r="M38" s="31" t="n">
        <v>0.1248406465478623</v>
      </c>
      <c r="N38" s="31" t="n">
        <v>0.15785</v>
      </c>
      <c r="O38" s="31" t="n"/>
      <c r="P38" s="31" t="n">
        <v>0.142</v>
      </c>
      <c r="Q38" s="31" t="n">
        <v>0.0546357365010185</v>
      </c>
      <c r="R38" s="31" t="n">
        <v>0.0571</v>
      </c>
      <c r="S38" s="36" t="n">
        <v>-0.0591384760081104</v>
      </c>
      <c r="T38" s="36" t="n">
        <v>-0.0194319403946205</v>
      </c>
      <c r="U38" s="36" t="n">
        <v>-0.0397065356134899</v>
      </c>
      <c r="V38" s="33" t="n">
        <v>63.0193</v>
      </c>
      <c r="W38" s="31" t="n">
        <v>0.002</v>
      </c>
      <c r="X38" s="31" t="n">
        <v>0.1454</v>
      </c>
      <c r="Y38" s="31" t="n">
        <v>0.04475000000000001</v>
      </c>
      <c r="Z38" s="31" t="n">
        <v>0.0322</v>
      </c>
      <c r="AA38" s="33" t="n">
        <v>41</v>
      </c>
      <c r="AB38" s="33" t="n">
        <v>21</v>
      </c>
      <c r="AC38" s="33" t="n">
        <v>13</v>
      </c>
      <c r="AD38" s="33" t="n"/>
      <c r="AE38" s="33" t="n"/>
      <c r="AF38" s="24" t="n">
        <v>0</v>
      </c>
      <c r="AG38" s="24" t="inlineStr"/>
      <c r="AH38" s="24" t="inlineStr"/>
    </row>
    <row r="39">
      <c r="A39" s="24" t="inlineStr">
        <is>
          <t>E1</t>
        </is>
      </c>
      <c r="B39" s="24" t="inlineStr">
        <is>
          <t>Championship</t>
        </is>
      </c>
      <c r="C39" s="24" t="inlineStr">
        <is>
          <t>Portsmouth</t>
        </is>
      </c>
      <c r="D39" s="24" t="n">
        <v>18</v>
      </c>
      <c r="E39" s="36" t="n">
        <v>-0.1150145517619445</v>
      </c>
      <c r="F39" s="33" t="n">
        <v>57.62460252888349</v>
      </c>
      <c r="G39" s="33" t="n"/>
      <c r="H39" s="33" t="n">
        <v>15.80863033131234</v>
      </c>
      <c r="I39" s="33" t="n">
        <v>67</v>
      </c>
      <c r="J39" s="33" t="n">
        <v>5.5</v>
      </c>
      <c r="K39" s="31" t="n">
        <v>0.0111431258777111</v>
      </c>
      <c r="L39" s="31" t="n">
        <v>0.01175</v>
      </c>
      <c r="M39" s="31" t="n">
        <v>0.1475389459202009</v>
      </c>
      <c r="N39" s="31" t="n">
        <v>0.16095</v>
      </c>
      <c r="O39" s="31" t="n"/>
      <c r="P39" s="31" t="n">
        <v>0.13925</v>
      </c>
      <c r="Q39" s="31" t="n">
        <v>0.0546357365010185</v>
      </c>
      <c r="R39" s="31" t="n">
        <v>0.0565625</v>
      </c>
      <c r="S39" s="36" t="n">
        <v>-0.08836653445193653</v>
      </c>
      <c r="T39" s="36" t="n">
        <v>-0.05172410010926601</v>
      </c>
      <c r="U39" s="36" t="n">
        <v>-0.03664243434267051</v>
      </c>
      <c r="V39" s="33" t="n">
        <v>59.7857</v>
      </c>
      <c r="W39" s="31" t="n">
        <v>0.0007</v>
      </c>
      <c r="X39" s="31" t="n">
        <v>0.07480000000000001</v>
      </c>
      <c r="Y39" s="31" t="n">
        <v>0.0232</v>
      </c>
      <c r="Z39" s="31" t="n">
        <v>0.073</v>
      </c>
      <c r="AA39" s="33" t="n">
        <v>351</v>
      </c>
      <c r="AB39" s="33" t="n">
        <v>6</v>
      </c>
      <c r="AC39" s="33" t="n">
        <v>81</v>
      </c>
      <c r="AD39" s="33" t="n"/>
      <c r="AE39" s="33" t="n"/>
      <c r="AF39" s="24" t="n">
        <v>0</v>
      </c>
      <c r="AG39" s="24" t="inlineStr"/>
      <c r="AH39" s="24" t="inlineStr"/>
    </row>
    <row r="40">
      <c r="A40" s="24" t="inlineStr">
        <is>
          <t>E1</t>
        </is>
      </c>
      <c r="B40" s="24" t="inlineStr">
        <is>
          <t>Championship</t>
        </is>
      </c>
      <c r="C40" s="24" t="inlineStr">
        <is>
          <t>Blackburn</t>
        </is>
      </c>
      <c r="D40" s="24" t="n">
        <v>19</v>
      </c>
      <c r="E40" s="36" t="n">
        <v>-0.1227116583548931</v>
      </c>
      <c r="F40" s="33" t="n">
        <v>57.29567908671175</v>
      </c>
      <c r="G40" s="33" t="n"/>
      <c r="H40" s="33" t="n">
        <v>15.80422265096723</v>
      </c>
      <c r="I40" s="33" t="n">
        <v>67</v>
      </c>
      <c r="J40" s="33" t="n">
        <v>5</v>
      </c>
      <c r="K40" s="31" t="n">
        <v>0.0111431258777111</v>
      </c>
      <c r="L40" s="31" t="n">
        <v>0.0107</v>
      </c>
      <c r="M40" s="31" t="n">
        <v>0.162292840512221</v>
      </c>
      <c r="N40" s="31" t="n">
        <v>0.16695</v>
      </c>
      <c r="O40" s="31" t="n"/>
      <c r="P40" s="31" t="n">
        <v>0.13275</v>
      </c>
      <c r="Q40" s="31" t="n">
        <v>0.0546357365010185</v>
      </c>
      <c r="R40" s="31" t="n">
        <v>0.0537375</v>
      </c>
      <c r="S40" s="36" t="n">
        <v>-0.1860226144650399</v>
      </c>
      <c r="T40" s="36" t="n">
        <v>-0.09223943862785008</v>
      </c>
      <c r="U40" s="36" t="n">
        <v>-0.09378317583718986</v>
      </c>
      <c r="V40" s="33" t="n">
        <v>56.8984</v>
      </c>
      <c r="W40" s="31" t="n">
        <v>0.0002</v>
      </c>
      <c r="X40" s="31" t="n">
        <v>0.0367</v>
      </c>
      <c r="Y40" s="31" t="n">
        <v>0.01045</v>
      </c>
      <c r="Z40" s="31" t="n">
        <v>0.1399</v>
      </c>
      <c r="AA40" s="33" t="n">
        <v>126</v>
      </c>
      <c r="AB40" s="33" t="n">
        <v>4</v>
      </c>
      <c r="AC40" s="33" t="n">
        <v>41</v>
      </c>
      <c r="AD40" s="33" t="n"/>
      <c r="AE40" s="33" t="n"/>
      <c r="AF40" s="24" t="n">
        <v>0</v>
      </c>
      <c r="AG40" s="24" t="inlineStr"/>
      <c r="AH40" s="24" t="inlineStr">
        <is>
          <t>[manager] Michael O'Neill left at end of contract (2 May); Tony Mowbray returned as head coach 5 Jun 2026.</t>
        </is>
      </c>
    </row>
    <row r="41">
      <c r="A41" s="24" t="inlineStr">
        <is>
          <t>E1</t>
        </is>
      </c>
      <c r="B41" s="24" t="inlineStr">
        <is>
          <t>Championship</t>
        </is>
      </c>
      <c r="C41" s="24" t="inlineStr">
        <is>
          <t>Preston</t>
        </is>
      </c>
      <c r="D41" s="24" t="n">
        <v>20</v>
      </c>
      <c r="E41" s="36" t="n">
        <v>-0.1851107529772505</v>
      </c>
      <c r="F41" s="33" t="n">
        <v>54.64501790146967</v>
      </c>
      <c r="G41" s="33" t="n"/>
      <c r="H41" s="33" t="n">
        <v>15.76480803675503</v>
      </c>
      <c r="I41" s="33" t="n">
        <v>101</v>
      </c>
      <c r="J41" s="33" t="n">
        <v>4</v>
      </c>
      <c r="K41" s="31" t="n">
        <v>0.007391974592145</v>
      </c>
      <c r="L41" s="31" t="n">
        <v>0.00755</v>
      </c>
      <c r="M41" s="31" t="n">
        <v>0.2028660506402762</v>
      </c>
      <c r="N41" s="31" t="n">
        <v>0.20965</v>
      </c>
      <c r="O41" s="31" t="n"/>
      <c r="P41" s="31" t="n">
        <v>0.10175</v>
      </c>
      <c r="Q41" s="31" t="n">
        <v>0.0431334761850146</v>
      </c>
      <c r="R41" s="31" t="n">
        <v>0.0405125</v>
      </c>
      <c r="S41" s="36" t="n">
        <v>-0.2086326801877267</v>
      </c>
      <c r="T41" s="36" t="n">
        <v>-0.104228078588155</v>
      </c>
      <c r="U41" s="36" t="n">
        <v>-0.1044046015995716</v>
      </c>
      <c r="V41" s="33" t="n">
        <v>44.9578</v>
      </c>
      <c r="W41" s="31" t="n">
        <v>0</v>
      </c>
      <c r="X41" s="31" t="n">
        <v>0.0013</v>
      </c>
      <c r="Y41" s="31" t="n">
        <v>0.000325</v>
      </c>
      <c r="Z41" s="31" t="n">
        <v>0.6721</v>
      </c>
      <c r="AA41" s="33" t="n">
        <v>1001</v>
      </c>
      <c r="AB41" s="33" t="n">
        <v>1.6667</v>
      </c>
      <c r="AC41" s="33" t="n">
        <v>201</v>
      </c>
      <c r="AD41" s="33" t="n"/>
      <c r="AE41" s="33" t="n"/>
      <c r="AF41" s="24" t="n">
        <v>0</v>
      </c>
      <c r="AG41" s="24" t="inlineStr"/>
      <c r="AH41" s="24" t="inlineStr"/>
    </row>
    <row r="42">
      <c r="A42" s="24" t="inlineStr">
        <is>
          <t>E1</t>
        </is>
      </c>
      <c r="B42" s="24" t="inlineStr">
        <is>
          <t>Championship</t>
        </is>
      </c>
      <c r="C42" s="24" t="inlineStr">
        <is>
          <t>Cardiff</t>
        </is>
      </c>
      <c r="D42" s="24" t="n">
        <v>21</v>
      </c>
      <c r="E42" s="36" t="n">
        <v>-0.2371891455222027</v>
      </c>
      <c r="F42" s="33" t="n">
        <v>52.45687493649937</v>
      </c>
      <c r="G42" s="33" t="n"/>
      <c r="H42" s="33" t="n">
        <v>15.72704217852513</v>
      </c>
      <c r="I42" s="33" t="n">
        <v>81</v>
      </c>
      <c r="J42" s="33" t="n">
        <v>2.2</v>
      </c>
      <c r="K42" s="31" t="n">
        <v>0.009217153503785699</v>
      </c>
      <c r="L42" s="31" t="n">
        <v>0.00605</v>
      </c>
      <c r="M42" s="31" t="n">
        <v>0.3688473648005023</v>
      </c>
      <c r="N42" s="31" t="n">
        <v>0.25565</v>
      </c>
      <c r="O42" s="31" t="n"/>
      <c r="P42" s="31" t="n">
        <v>0.07820000000000001</v>
      </c>
      <c r="Q42" s="31" t="n">
        <v>0.0482080027950163</v>
      </c>
      <c r="R42" s="31" t="n">
        <v>0.030875</v>
      </c>
      <c r="S42" s="36" t="n">
        <v>-0.1717478193900769</v>
      </c>
      <c r="T42" s="36" t="n">
        <v>-0.04579465937780865</v>
      </c>
      <c r="U42" s="36" t="n">
        <v>-0.1259531600122683</v>
      </c>
      <c r="V42" s="33" t="n">
        <v>52.8222</v>
      </c>
      <c r="W42" s="31" t="n">
        <v>0.0001</v>
      </c>
      <c r="X42" s="31" t="n">
        <v>0.0138</v>
      </c>
      <c r="Y42" s="31" t="n">
        <v>0.0039</v>
      </c>
      <c r="Z42" s="31" t="n">
        <v>0.2888</v>
      </c>
      <c r="AA42" s="33" t="n">
        <v>201</v>
      </c>
      <c r="AB42" s="33" t="n">
        <v>4.5</v>
      </c>
      <c r="AC42" s="33" t="n">
        <v>67</v>
      </c>
      <c r="AD42" s="33" t="n"/>
      <c r="AE42" s="33" t="n"/>
      <c r="AF42" s="24" t="n">
        <v>0</v>
      </c>
      <c r="AG42" s="24" t="inlineStr"/>
      <c r="AH42" s="24" t="inlineStr"/>
    </row>
    <row r="43">
      <c r="A43" s="24" t="inlineStr">
        <is>
          <t>E1</t>
        </is>
      </c>
      <c r="B43" s="24" t="inlineStr">
        <is>
          <t>Championship</t>
        </is>
      </c>
      <c r="C43" s="24" t="inlineStr">
        <is>
          <t>Bolton</t>
        </is>
      </c>
      <c r="D43" s="24" t="n">
        <v>22</v>
      </c>
      <c r="E43" s="36" t="n">
        <v>-0.249068838812623</v>
      </c>
      <c r="F43" s="33" t="n">
        <v>51.96112646485358</v>
      </c>
      <c r="G43" s="33" t="n"/>
      <c r="H43" s="33" t="n">
        <v>15.71782769968832</v>
      </c>
      <c r="I43" s="33" t="n">
        <v>81</v>
      </c>
      <c r="J43" s="33" t="n">
        <v>2.1</v>
      </c>
      <c r="K43" s="31" t="n">
        <v>0.009217153503785699</v>
      </c>
      <c r="L43" s="31" t="n">
        <v>0.00475</v>
      </c>
      <c r="M43" s="31" t="n">
        <v>0.3864115250290976</v>
      </c>
      <c r="N43" s="31" t="n">
        <v>0.271</v>
      </c>
      <c r="O43" s="31" t="n"/>
      <c r="P43" s="31" t="n">
        <v>0.07854999999999999</v>
      </c>
      <c r="Q43" s="31" t="n">
        <v>0.0431334761850146</v>
      </c>
      <c r="R43" s="31" t="n">
        <v>0.0299125</v>
      </c>
      <c r="S43" s="36" t="n">
        <v>-0.2496508293214612</v>
      </c>
      <c r="T43" s="36" t="n">
        <v>-0.1036218342246581</v>
      </c>
      <c r="U43" s="36" t="n">
        <v>-0.1460289950968031</v>
      </c>
      <c r="V43" s="33" t="n">
        <v>54.3922</v>
      </c>
      <c r="W43" s="31" t="n">
        <v>0</v>
      </c>
      <c r="X43" s="31" t="n">
        <v>0.0178</v>
      </c>
      <c r="Y43" s="31" t="n">
        <v>0.004975</v>
      </c>
      <c r="Z43" s="31" t="n">
        <v>0.229</v>
      </c>
      <c r="AA43" s="33" t="n">
        <v>351</v>
      </c>
      <c r="AB43" s="33" t="n">
        <v>2.5</v>
      </c>
      <c r="AC43" s="33" t="n">
        <v>81</v>
      </c>
      <c r="AD43" s="33" t="n"/>
      <c r="AE43" s="33" t="n"/>
      <c r="AF43" s="24" t="n">
        <v>0</v>
      </c>
      <c r="AG43" s="24" t="inlineStr"/>
      <c r="AH43" s="24" t="inlineStr"/>
    </row>
    <row r="44">
      <c r="A44" s="24" t="inlineStr">
        <is>
          <t>E1</t>
        </is>
      </c>
      <c r="B44" s="24" t="inlineStr">
        <is>
          <t>Championship</t>
        </is>
      </c>
      <c r="C44" s="24" t="inlineStr">
        <is>
          <t>Charlton</t>
        </is>
      </c>
      <c r="D44" s="24" t="n">
        <v>23</v>
      </c>
      <c r="E44" s="36" t="n">
        <v>-0.2791416609639619</v>
      </c>
      <c r="F44" s="33" t="n">
        <v>50.71218536995033</v>
      </c>
      <c r="G44" s="33" t="n"/>
      <c r="H44" s="33" t="n">
        <v>15.69353407322792</v>
      </c>
      <c r="I44" s="33" t="n">
        <v>101</v>
      </c>
      <c r="J44" s="33" t="n">
        <v>2.25</v>
      </c>
      <c r="K44" s="31" t="n">
        <v>0.007391974592145</v>
      </c>
      <c r="L44" s="31" t="n">
        <v>0.00425</v>
      </c>
      <c r="M44" s="31" t="n">
        <v>0.3606507566938244</v>
      </c>
      <c r="N44" s="31" t="n">
        <v>0.2979</v>
      </c>
      <c r="O44" s="31" t="n"/>
      <c r="P44" s="31" t="n">
        <v>0.0672</v>
      </c>
      <c r="Q44" s="31" t="n">
        <v>0.0356320020658816</v>
      </c>
      <c r="R44" s="31" t="n">
        <v>0.0259124999999999</v>
      </c>
      <c r="S44" s="36" t="n">
        <v>-0.291387798639866</v>
      </c>
      <c r="T44" s="36" t="n">
        <v>-0.1426400304716009</v>
      </c>
      <c r="U44" s="36" t="n">
        <v>-0.1487477681682651</v>
      </c>
      <c r="V44" s="33" t="n">
        <v>52.5433</v>
      </c>
      <c r="W44" s="31" t="n">
        <v>0.0001</v>
      </c>
      <c r="X44" s="31" t="n">
        <v>0.0117</v>
      </c>
      <c r="Y44" s="31" t="n">
        <v>0.00315</v>
      </c>
      <c r="Z44" s="31" t="n">
        <v>0.3095</v>
      </c>
      <c r="AA44" s="33" t="n">
        <v>501</v>
      </c>
      <c r="AB44" s="33" t="n">
        <v>3.75</v>
      </c>
      <c r="AC44" s="33" t="n">
        <v>101</v>
      </c>
      <c r="AD44" s="33" t="n"/>
      <c r="AE44" s="33" t="n"/>
      <c r="AF44" s="24" t="n">
        <v>0</v>
      </c>
      <c r="AG44" s="24" t="inlineStr"/>
      <c r="AH44" s="24" t="inlineStr"/>
    </row>
    <row r="45">
      <c r="A45" s="24" t="inlineStr">
        <is>
          <t>E1</t>
        </is>
      </c>
      <c r="B45" s="24" t="inlineStr">
        <is>
          <t>Championship</t>
        </is>
      </c>
      <c r="C45" s="24" t="inlineStr">
        <is>
          <t>Lincoln</t>
        </is>
      </c>
      <c r="D45" s="24" t="n">
        <v>24</v>
      </c>
      <c r="E45" s="36" t="n">
        <v>-0.3576714556986678</v>
      </c>
      <c r="F45" s="33" t="n">
        <v>47.49474730941812</v>
      </c>
      <c r="G45" s="33" t="n"/>
      <c r="H45" s="33" t="n">
        <v>15.6238151701496</v>
      </c>
      <c r="I45" s="33" t="n">
        <v>151</v>
      </c>
      <c r="J45" s="33" t="n">
        <v>1.6154</v>
      </c>
      <c r="K45" s="31" t="n">
        <v>0.0049443008861367</v>
      </c>
      <c r="L45" s="31" t="n">
        <v>0.0022</v>
      </c>
      <c r="M45" s="31" t="n">
        <v>0.502330198440699</v>
      </c>
      <c r="N45" s="31" t="n">
        <v>0.36975</v>
      </c>
      <c r="O45" s="31" t="n"/>
      <c r="P45" s="31" t="n">
        <v>0.04315</v>
      </c>
      <c r="Q45" s="31" t="n">
        <v>0.0282598637074234</v>
      </c>
      <c r="R45" s="31" t="n">
        <v>0.0159624999999999</v>
      </c>
      <c r="S45" s="36" t="n">
        <v>-0.3250261241352559</v>
      </c>
      <c r="T45" s="36" t="n">
        <v>-0.1540673766991724</v>
      </c>
      <c r="U45" s="36" t="n">
        <v>-0.1709587474360835</v>
      </c>
      <c r="V45" s="33" t="n">
        <v>49.9359</v>
      </c>
      <c r="W45" s="31" t="n">
        <v>0</v>
      </c>
      <c r="X45" s="31" t="n">
        <v>0.0035</v>
      </c>
      <c r="Y45" s="31" t="n">
        <v>0.00095</v>
      </c>
      <c r="Z45" s="31" t="n">
        <v>0.4431</v>
      </c>
      <c r="AA45" s="33" t="n">
        <v>251</v>
      </c>
      <c r="AB45" s="33" t="n">
        <v>2.2</v>
      </c>
      <c r="AC45" s="33" t="n">
        <v>81</v>
      </c>
      <c r="AD45" s="33" t="n"/>
      <c r="AE45" s="33" t="n"/>
      <c r="AF45" s="24" t="n">
        <v>0</v>
      </c>
      <c r="AG45" s="24" t="inlineStr"/>
      <c r="AH45" s="24" t="inlineStr">
        <is>
          <t>[other] Chris Cohen (with Tom Shaw) appointed 29 May 2026 after Skubala left for Bristol City. Just before 1 Jun cutoff; first Championship season.</t>
        </is>
      </c>
    </row>
    <row r="46">
      <c r="A46" s="24" t="inlineStr">
        <is>
          <t>E2</t>
        </is>
      </c>
      <c r="B46" s="24" t="inlineStr">
        <is>
          <t>League One</t>
        </is>
      </c>
      <c r="C46" s="24" t="inlineStr">
        <is>
          <t>Leicester</t>
        </is>
      </c>
      <c r="D46" s="24" t="n">
        <v>1</v>
      </c>
      <c r="E46" s="36" t="n">
        <v>0.4425900663807066</v>
      </c>
      <c r="F46" s="33" t="n">
        <v>82.04382567287723</v>
      </c>
      <c r="G46" s="33" t="n"/>
      <c r="H46" s="33" t="n">
        <v>15.85808336710674</v>
      </c>
      <c r="I46" s="33" t="n">
        <v>3</v>
      </c>
      <c r="J46" s="33" t="n">
        <v>29</v>
      </c>
      <c r="K46" s="31" t="n">
        <v>0.2408658719880466</v>
      </c>
      <c r="L46" s="31" t="n">
        <v>0.2475</v>
      </c>
      <c r="M46" s="31" t="n">
        <v>0.0292369933012751</v>
      </c>
      <c r="N46" s="31" t="n">
        <v>0.0121</v>
      </c>
      <c r="O46" s="31" t="n"/>
      <c r="P46" s="31" t="n">
        <v>0.7008</v>
      </c>
      <c r="Q46" s="31" t="n">
        <v>0.4884976769555034</v>
      </c>
      <c r="R46" s="31" t="n">
        <v>0.4688625</v>
      </c>
      <c r="S46" s="36" t="n">
        <v>0.4217934091781173</v>
      </c>
      <c r="T46" s="36" t="n">
        <v>0.2197522817574212</v>
      </c>
      <c r="U46" s="36" t="n">
        <v>0.2020411274206961</v>
      </c>
      <c r="V46" s="33" t="n">
        <v>78.69159999999999</v>
      </c>
      <c r="W46" s="31" t="n">
        <v>0.2487</v>
      </c>
      <c r="X46" s="31" t="n">
        <v>0.8202</v>
      </c>
      <c r="Y46" s="31" t="n">
        <v>0.52785</v>
      </c>
      <c r="Z46" s="31" t="n">
        <v>0.0005999999999999999</v>
      </c>
      <c r="AA46" s="33" t="n">
        <v>13</v>
      </c>
      <c r="AB46" s="33" t="n">
        <v>17</v>
      </c>
      <c r="AC46" s="33" t="n">
        <v>3.75</v>
      </c>
      <c r="AD46" s="33" t="n"/>
      <c r="AE46" s="33" t="n">
        <v>2</v>
      </c>
      <c r="AF46" s="24" t="n">
        <v>0</v>
      </c>
      <c r="AG46" s="24" t="inlineStr"/>
      <c r="AH46" s="24" t="inlineStr">
        <is>
          <t>[manager] Gary Rowett left at end of contract; Russell Martin appointed 15 Jun 2026 on 3-year deal after relegation to League One. | [other] -6 PSR deduction was applied in 2025/26 (Championship); appeal dismissed 6 Apr 2026. No deduction carried into 2026/27 found.</t>
        </is>
      </c>
    </row>
    <row r="47">
      <c r="A47" s="24" t="inlineStr">
        <is>
          <t>E2</t>
        </is>
      </c>
      <c r="B47" s="24" t="inlineStr">
        <is>
          <t>League One</t>
        </is>
      </c>
      <c r="C47" s="24" t="inlineStr">
        <is>
          <t>Sheffield Wed</t>
        </is>
      </c>
      <c r="D47" s="24" t="n">
        <v>2</v>
      </c>
      <c r="E47" s="36" t="n">
        <v>0.2356422347952054</v>
      </c>
      <c r="F47" s="33" t="n">
        <v>72.96079560921955</v>
      </c>
      <c r="G47" s="33" t="n"/>
      <c r="H47" s="33" t="n">
        <v>15.9169665582282</v>
      </c>
      <c r="I47" s="33" t="n">
        <v>7</v>
      </c>
      <c r="J47" s="33" t="n">
        <v>23</v>
      </c>
      <c r="K47" s="31" t="n">
        <v>0.1032282308520199</v>
      </c>
      <c r="L47" s="31" t="n">
        <v>0.09855</v>
      </c>
      <c r="M47" s="31" t="n">
        <v>0.0368640350320425</v>
      </c>
      <c r="N47" s="31" t="n">
        <v>0.04675</v>
      </c>
      <c r="O47" s="31" t="n"/>
      <c r="P47" s="31" t="n">
        <v>0.4754</v>
      </c>
      <c r="Q47" s="31" t="n">
        <v>0.2713930260605791</v>
      </c>
      <c r="R47" s="31" t="n">
        <v>0.2630375</v>
      </c>
      <c r="S47" s="36" t="n">
        <v>0.2590299067217398</v>
      </c>
      <c r="T47" s="36" t="n">
        <v>0.1539190752269056</v>
      </c>
      <c r="U47" s="36" t="n">
        <v>0.1051108314948343</v>
      </c>
      <c r="V47" s="33" t="n">
        <v>76.238</v>
      </c>
      <c r="W47" s="31" t="n">
        <v>0.1634</v>
      </c>
      <c r="X47" s="31" t="n">
        <v>0.7211</v>
      </c>
      <c r="Y47" s="31" t="n">
        <v>0.413825</v>
      </c>
      <c r="Z47" s="31" t="n">
        <v>0.0015</v>
      </c>
      <c r="AA47" s="33" t="n">
        <v>9</v>
      </c>
      <c r="AB47" s="33" t="n">
        <v>34</v>
      </c>
      <c r="AC47" s="33" t="n">
        <v>3.25</v>
      </c>
      <c r="AD47" s="33" t="n"/>
      <c r="AE47" s="33" t="n">
        <v>1.7273</v>
      </c>
      <c r="AF47" s="24" t="n">
        <v>0</v>
      </c>
      <c r="AG47" s="24" t="inlineStr"/>
      <c r="AH47" s="24" t="inlineStr">
        <is>
          <t>[finance] Storch/Arise Capital takeover completed 2 May 2026; EFL confirmed NO further points deduction for 2026/27 (a 15-pt deduction had been threatened). Starts League One on 0.</t>
        </is>
      </c>
    </row>
    <row r="48">
      <c r="A48" s="24" t="inlineStr">
        <is>
          <t>E2</t>
        </is>
      </c>
      <c r="B48" s="24" t="inlineStr">
        <is>
          <t>League One</t>
        </is>
      </c>
      <c r="C48" s="24" t="inlineStr">
        <is>
          <t>Luton</t>
        </is>
      </c>
      <c r="D48" s="24" t="n">
        <v>3</v>
      </c>
      <c r="E48" s="36" t="n">
        <v>0.1965352981683742</v>
      </c>
      <c r="F48" s="33" t="n">
        <v>71.23261652372732</v>
      </c>
      <c r="G48" s="33" t="n"/>
      <c r="H48" s="33" t="n">
        <v>15.91875644358401</v>
      </c>
      <c r="I48" s="33" t="n">
        <v>7.5</v>
      </c>
      <c r="J48" s="33" t="n">
        <v>23</v>
      </c>
      <c r="K48" s="31" t="n">
        <v>0.0963463487952186</v>
      </c>
      <c r="L48" s="31" t="n">
        <v>0.08649999999999999</v>
      </c>
      <c r="M48" s="31" t="n">
        <v>0.0368640350320425</v>
      </c>
      <c r="N48" s="31" t="n">
        <v>0.05805</v>
      </c>
      <c r="O48" s="31" t="n"/>
      <c r="P48" s="31" t="n">
        <v>0.4283</v>
      </c>
      <c r="Q48" s="31" t="n">
        <v>0.2326225937662107</v>
      </c>
      <c r="R48" s="31" t="n">
        <v>0.2334125</v>
      </c>
      <c r="S48" s="36" t="n">
        <v>0.2333067251846485</v>
      </c>
      <c r="T48" s="36" t="n">
        <v>0.1337981414701576</v>
      </c>
      <c r="U48" s="36" t="n">
        <v>0.09950858371449085</v>
      </c>
      <c r="V48" s="33" t="n">
        <v>71.88030000000001</v>
      </c>
      <c r="W48" s="31" t="n">
        <v>0.0673</v>
      </c>
      <c r="X48" s="31" t="n">
        <v>0.5255</v>
      </c>
      <c r="Y48" s="31" t="n">
        <v>0.245</v>
      </c>
      <c r="Z48" s="31" t="n">
        <v>0.0077</v>
      </c>
      <c r="AA48" s="33" t="n">
        <v>13</v>
      </c>
      <c r="AB48" s="33" t="n">
        <v>29</v>
      </c>
      <c r="AC48" s="33" t="n">
        <v>4</v>
      </c>
      <c r="AD48" s="33" t="n"/>
      <c r="AE48" s="33" t="n">
        <v>2.1</v>
      </c>
      <c r="AF48" s="24" t="n">
        <v>0</v>
      </c>
      <c r="AG48" s="24" t="inlineStr"/>
      <c r="AH48" s="24" t="inlineStr"/>
    </row>
    <row r="49">
      <c r="A49" s="24" t="inlineStr">
        <is>
          <t>E2</t>
        </is>
      </c>
      <c r="B49" s="24" t="inlineStr">
        <is>
          <t>League One</t>
        </is>
      </c>
      <c r="C49" s="24" t="inlineStr">
        <is>
          <t>Huddersfield</t>
        </is>
      </c>
      <c r="D49" s="24" t="n">
        <v>4</v>
      </c>
      <c r="E49" s="36" t="n">
        <v>0.1407435701151946</v>
      </c>
      <c r="F49" s="33" t="n">
        <v>68.76689900194846</v>
      </c>
      <c r="G49" s="33" t="n"/>
      <c r="H49" s="33" t="n">
        <v>15.91613782206536</v>
      </c>
      <c r="I49" s="33" t="n">
        <v>13</v>
      </c>
      <c r="J49" s="33" t="n">
        <v>15</v>
      </c>
      <c r="K49" s="31" t="n">
        <v>0.0555844319972415</v>
      </c>
      <c r="L49" s="31" t="n">
        <v>0.06095</v>
      </c>
      <c r="M49" s="31" t="n">
        <v>0.0565248537157985</v>
      </c>
      <c r="N49" s="31" t="n">
        <v>0.07505000000000001</v>
      </c>
      <c r="O49" s="31" t="n"/>
      <c r="P49" s="31" t="n">
        <v>0.3629</v>
      </c>
      <c r="Q49" s="31" t="n">
        <v>0.1628358156363475</v>
      </c>
      <c r="R49" s="31" t="n">
        <v>0.1836875</v>
      </c>
      <c r="S49" s="36" t="n">
        <v>0.2348296453404681</v>
      </c>
      <c r="T49" s="36" t="n">
        <v>0.1438063113731454</v>
      </c>
      <c r="U49" s="36" t="n">
        <v>0.09102333396732271</v>
      </c>
      <c r="V49" s="33" t="n">
        <v>77.6258</v>
      </c>
      <c r="W49" s="31" t="n">
        <v>0.1937</v>
      </c>
      <c r="X49" s="31" t="n">
        <v>0.7689</v>
      </c>
      <c r="Y49" s="31" t="n">
        <v>0.45975</v>
      </c>
      <c r="Z49" s="31" t="n">
        <v>0.0012</v>
      </c>
      <c r="AA49" s="33" t="n">
        <v>7</v>
      </c>
      <c r="AB49" s="33" t="n">
        <v>101</v>
      </c>
      <c r="AC49" s="33" t="n">
        <v>2.5</v>
      </c>
      <c r="AD49" s="33" t="n"/>
      <c r="AE49" s="33" t="n">
        <v>1.5333</v>
      </c>
      <c r="AF49" s="24" t="n">
        <v>0</v>
      </c>
      <c r="AG49" s="24" t="inlineStr"/>
      <c r="AH49" s="24" t="inlineStr">
        <is>
          <t>[other] Liam Manning left by mutual consent 11 May; Martin Drury appointed 27 May 2026. Just before 1 Jun cutoff.</t>
        </is>
      </c>
    </row>
    <row r="50">
      <c r="A50" s="24" t="inlineStr">
        <is>
          <t>E2</t>
        </is>
      </c>
      <c r="B50" s="24" t="inlineStr">
        <is>
          <t>League One</t>
        </is>
      </c>
      <c r="C50" s="24" t="inlineStr">
        <is>
          <t>Plymouth</t>
        </is>
      </c>
      <c r="D50" s="24" t="n">
        <v>5</v>
      </c>
      <c r="E50" s="36" t="n">
        <v>0.1332506073623058</v>
      </c>
      <c r="F50" s="33" t="n">
        <v>68.43591708509901</v>
      </c>
      <c r="G50" s="33" t="n"/>
      <c r="H50" s="33" t="n">
        <v>15.91532412365445</v>
      </c>
      <c r="I50" s="33" t="n">
        <v>12</v>
      </c>
      <c r="J50" s="33" t="n">
        <v>13</v>
      </c>
      <c r="K50" s="31" t="n">
        <v>0.0602164679970116</v>
      </c>
      <c r="L50" s="31" t="n">
        <v>0.06075</v>
      </c>
      <c r="M50" s="31" t="n">
        <v>0.06522098505669061</v>
      </c>
      <c r="N50" s="31" t="n">
        <v>0.07885</v>
      </c>
      <c r="O50" s="31" t="n"/>
      <c r="P50" s="31" t="n">
        <v>0.35655</v>
      </c>
      <c r="Q50" s="31" t="n">
        <v>0.1628358156363475</v>
      </c>
      <c r="R50" s="31" t="n">
        <v>0.1818</v>
      </c>
      <c r="S50" s="36" t="n">
        <v>0.1185864984988016</v>
      </c>
      <c r="T50" s="36" t="n">
        <v>0.07899714548352266</v>
      </c>
      <c r="U50" s="36" t="n">
        <v>0.03958935301527894</v>
      </c>
      <c r="V50" s="33" t="n">
        <v>69.8539</v>
      </c>
      <c r="W50" s="31" t="n">
        <v>0.0371</v>
      </c>
      <c r="X50" s="31" t="n">
        <v>0.4116</v>
      </c>
      <c r="Y50" s="31" t="n">
        <v>0.171075</v>
      </c>
      <c r="Z50" s="31" t="n">
        <v>0.009599999999999999</v>
      </c>
      <c r="AA50" s="33" t="n">
        <v>7.5</v>
      </c>
      <c r="AB50" s="33" t="n">
        <v>81</v>
      </c>
      <c r="AC50" s="33" t="n">
        <v>2.75</v>
      </c>
      <c r="AD50" s="33" t="n"/>
      <c r="AE50" s="33" t="n">
        <v>1.5714</v>
      </c>
      <c r="AF50" s="24" t="n">
        <v>0</v>
      </c>
      <c r="AG50" s="24" t="inlineStr"/>
      <c r="AH50" s="24" t="inlineStr"/>
    </row>
    <row r="51">
      <c r="A51" s="24" t="inlineStr">
        <is>
          <t>E2</t>
        </is>
      </c>
      <c r="B51" s="24" t="inlineStr">
        <is>
          <t>League One</t>
        </is>
      </c>
      <c r="C51" s="24" t="inlineStr">
        <is>
          <t>MK Dons</t>
        </is>
      </c>
      <c r="D51" s="24" t="n">
        <v>6</v>
      </c>
      <c r="E51" s="36" t="n">
        <v>0.1040616725092774</v>
      </c>
      <c r="F51" s="33" t="n">
        <v>67.14734105899461</v>
      </c>
      <c r="G51" s="33" t="n"/>
      <c r="H51" s="33" t="n">
        <v>15.91111556724094</v>
      </c>
      <c r="I51" s="33" t="n">
        <v>15</v>
      </c>
      <c r="J51" s="33" t="n">
        <v>12</v>
      </c>
      <c r="K51" s="31" t="n">
        <v>0.0481731743976093</v>
      </c>
      <c r="L51" s="31" t="n">
        <v>0.0534</v>
      </c>
      <c r="M51" s="31" t="n">
        <v>0.0706560671447482</v>
      </c>
      <c r="N51" s="31" t="n">
        <v>0.08939999999999999</v>
      </c>
      <c r="O51" s="31" t="n"/>
      <c r="P51" s="31" t="n">
        <v>0.3328</v>
      </c>
      <c r="Q51" s="31" t="n">
        <v>0.1480325596694068</v>
      </c>
      <c r="R51" s="31" t="n">
        <v>0.1664875</v>
      </c>
      <c r="S51" s="36" t="n">
        <v>0.08086485909519478</v>
      </c>
      <c r="T51" s="36" t="n">
        <v>0.05959608348058053</v>
      </c>
      <c r="U51" s="36" t="n">
        <v>0.02126877561461424</v>
      </c>
      <c r="V51" s="33" t="n">
        <v>61.8048</v>
      </c>
      <c r="W51" s="31" t="n">
        <v>0.0047</v>
      </c>
      <c r="X51" s="31" t="n">
        <v>0.1262</v>
      </c>
      <c r="Y51" s="31" t="n">
        <v>0.041825</v>
      </c>
      <c r="Z51" s="31" t="n">
        <v>0.0905</v>
      </c>
      <c r="AA51" s="33" t="n">
        <v>67</v>
      </c>
      <c r="AB51" s="33" t="n">
        <v>6.5</v>
      </c>
      <c r="AC51" s="33" t="n">
        <v>17</v>
      </c>
      <c r="AD51" s="33" t="n"/>
      <c r="AE51" s="33" t="n">
        <v>6</v>
      </c>
      <c r="AF51" s="24" t="n">
        <v>0</v>
      </c>
      <c r="AG51" s="24" t="inlineStr"/>
      <c r="AH51" s="24" t="inlineStr"/>
    </row>
    <row r="52">
      <c r="A52" s="24" t="inlineStr">
        <is>
          <t>E2</t>
        </is>
      </c>
      <c r="B52" s="24" t="inlineStr">
        <is>
          <t>League One</t>
        </is>
      </c>
      <c r="C52" s="24" t="inlineStr">
        <is>
          <t>Stockport</t>
        </is>
      </c>
      <c r="D52" s="24" t="n">
        <v>7</v>
      </c>
      <c r="E52" s="36" t="n">
        <v>0.1022914019523954</v>
      </c>
      <c r="F52" s="33" t="n">
        <v>67.06923810861832</v>
      </c>
      <c r="G52" s="33" t="n"/>
      <c r="H52" s="33" t="n">
        <v>15.91080727520959</v>
      </c>
      <c r="I52" s="33" t="n">
        <v>15</v>
      </c>
      <c r="J52" s="33" t="n">
        <v>11</v>
      </c>
      <c r="K52" s="31" t="n">
        <v>0.0481731743976093</v>
      </c>
      <c r="L52" s="31" t="n">
        <v>0.0504</v>
      </c>
      <c r="M52" s="31" t="n">
        <v>0.0770793459760889</v>
      </c>
      <c r="N52" s="31" t="n">
        <v>0.0893</v>
      </c>
      <c r="O52" s="31" t="n"/>
      <c r="P52" s="31" t="n">
        <v>0.32895</v>
      </c>
      <c r="Q52" s="31" t="n">
        <v>0.1628358156363475</v>
      </c>
      <c r="R52" s="31" t="n">
        <v>0.161025</v>
      </c>
      <c r="S52" s="36" t="n">
        <v>0.1775494926759469</v>
      </c>
      <c r="T52" s="36" t="n">
        <v>0.1042787730879034</v>
      </c>
      <c r="U52" s="36" t="n">
        <v>0.07327071958804351</v>
      </c>
      <c r="V52" s="33" t="n">
        <v>76.3768</v>
      </c>
      <c r="W52" s="31" t="n">
        <v>0.1459</v>
      </c>
      <c r="X52" s="31" t="n">
        <v>0.7108</v>
      </c>
      <c r="Y52" s="31" t="n">
        <v>0.3961</v>
      </c>
      <c r="Z52" s="31" t="n">
        <v>0.0011</v>
      </c>
      <c r="AA52" s="33" t="n">
        <v>3.5</v>
      </c>
      <c r="AB52" s="33" t="n">
        <v>151</v>
      </c>
      <c r="AC52" s="33" t="n">
        <v>1.6667</v>
      </c>
      <c r="AD52" s="33" t="n"/>
      <c r="AE52" s="33" t="n">
        <v>1.25</v>
      </c>
      <c r="AF52" s="24" t="n">
        <v>0</v>
      </c>
      <c r="AG52" s="24" t="inlineStr"/>
      <c r="AH52" s="24" t="inlineStr">
        <is>
          <t>[manager] Dave Challinor left 1 Jun 2026; Jimmy McNulty appointed head coach 5 Jun 2026 (from Rochdale).</t>
        </is>
      </c>
    </row>
    <row r="53">
      <c r="A53" s="24" t="inlineStr">
        <is>
          <t>E2</t>
        </is>
      </c>
      <c r="B53" s="24" t="inlineStr">
        <is>
          <t>League One</t>
        </is>
      </c>
      <c r="C53" s="24" t="inlineStr">
        <is>
          <t>Bradford</t>
        </is>
      </c>
      <c r="D53" s="24" t="n">
        <v>8</v>
      </c>
      <c r="E53" s="36" t="n">
        <v>0.0698467288020517</v>
      </c>
      <c r="F53" s="33" t="n">
        <v>65.63903820628754</v>
      </c>
      <c r="G53" s="33" t="n"/>
      <c r="H53" s="33" t="n">
        <v>15.9040874124988</v>
      </c>
      <c r="I53" s="33" t="n">
        <v>19</v>
      </c>
      <c r="J53" s="33" t="n">
        <v>10</v>
      </c>
      <c r="K53" s="31" t="n">
        <v>0.0380314534717968</v>
      </c>
      <c r="L53" s="31" t="n">
        <v>0.04105</v>
      </c>
      <c r="M53" s="31" t="n">
        <v>0.0847872805736978</v>
      </c>
      <c r="N53" s="31" t="n">
        <v>0.1062</v>
      </c>
      <c r="O53" s="31" t="n"/>
      <c r="P53" s="31" t="n">
        <v>0.29365</v>
      </c>
      <c r="Q53" s="31" t="n">
        <v>0.1356965130302895</v>
      </c>
      <c r="R53" s="31" t="n">
        <v>0.1397125</v>
      </c>
      <c r="S53" s="36" t="n">
        <v>0.08458892501422199</v>
      </c>
      <c r="T53" s="36" t="n">
        <v>0.01763140939437952</v>
      </c>
      <c r="U53" s="36" t="n">
        <v>0.06695751561984248</v>
      </c>
      <c r="V53" s="33" t="n">
        <v>71.84050000000001</v>
      </c>
      <c r="W53" s="31" t="n">
        <v>0.0578</v>
      </c>
      <c r="X53" s="31" t="n">
        <v>0.5016</v>
      </c>
      <c r="Y53" s="31" t="n">
        <v>0.226575</v>
      </c>
      <c r="Z53" s="31" t="n">
        <v>0.0038</v>
      </c>
      <c r="AA53" s="33" t="n">
        <v>10</v>
      </c>
      <c r="AB53" s="33" t="n">
        <v>51</v>
      </c>
      <c r="AC53" s="33" t="n">
        <v>3.25</v>
      </c>
      <c r="AD53" s="33" t="n"/>
      <c r="AE53" s="33" t="n">
        <v>1.8</v>
      </c>
      <c r="AF53" s="24" t="n">
        <v>0</v>
      </c>
      <c r="AG53" s="24" t="inlineStr"/>
      <c r="AH53" s="24" t="inlineStr"/>
    </row>
    <row r="54">
      <c r="A54" s="24" t="inlineStr">
        <is>
          <t>E2</t>
        </is>
      </c>
      <c r="B54" s="24" t="inlineStr">
        <is>
          <t>League One</t>
        </is>
      </c>
      <c r="C54" s="24" t="inlineStr">
        <is>
          <t>Wycombe</t>
        </is>
      </c>
      <c r="D54" s="24" t="n">
        <v>9</v>
      </c>
      <c r="E54" s="36" t="n">
        <v>0.0461846164909671</v>
      </c>
      <c r="F54" s="33" t="n">
        <v>64.59775471334279</v>
      </c>
      <c r="G54" s="33" t="n"/>
      <c r="H54" s="33" t="n">
        <v>15.89791363509594</v>
      </c>
      <c r="I54" s="33" t="n">
        <v>19</v>
      </c>
      <c r="J54" s="33" t="n">
        <v>8.5</v>
      </c>
      <c r="K54" s="31" t="n">
        <v>0.0380314534717968</v>
      </c>
      <c r="L54" s="31" t="n">
        <v>0.03865</v>
      </c>
      <c r="M54" s="31" t="n">
        <v>0.0997497418514092</v>
      </c>
      <c r="N54" s="31" t="n">
        <v>0.11815</v>
      </c>
      <c r="O54" s="31" t="n"/>
      <c r="P54" s="31" t="n">
        <v>0.27325</v>
      </c>
      <c r="Q54" s="31" t="n">
        <v>0.1252583197202673</v>
      </c>
      <c r="R54" s="31" t="n">
        <v>0.1305625</v>
      </c>
      <c r="S54" s="36" t="n">
        <v>0.04685411996175431</v>
      </c>
      <c r="T54" s="36" t="n">
        <v>0.04448361180340503</v>
      </c>
      <c r="U54" s="36" t="n">
        <v>0.002370508158349282</v>
      </c>
      <c r="V54" s="33" t="n">
        <v>63.9485</v>
      </c>
      <c r="W54" s="31" t="n">
        <v>0.007900000000000001</v>
      </c>
      <c r="X54" s="31" t="n">
        <v>0.1688</v>
      </c>
      <c r="Y54" s="31" t="n">
        <v>0.059</v>
      </c>
      <c r="Z54" s="31" t="n">
        <v>0.0544</v>
      </c>
      <c r="AA54" s="33" t="n">
        <v>51</v>
      </c>
      <c r="AB54" s="33" t="n">
        <v>8.5</v>
      </c>
      <c r="AC54" s="33" t="n">
        <v>15</v>
      </c>
      <c r="AD54" s="33" t="n"/>
      <c r="AE54" s="33" t="n">
        <v>5.5</v>
      </c>
      <c r="AF54" s="24" t="n">
        <v>0</v>
      </c>
      <c r="AG54" s="24" t="inlineStr"/>
      <c r="AH54" s="24" t="inlineStr"/>
    </row>
    <row r="55">
      <c r="A55" s="24" t="inlineStr">
        <is>
          <t>E2</t>
        </is>
      </c>
      <c r="B55" s="24" t="inlineStr">
        <is>
          <t>League One</t>
        </is>
      </c>
      <c r="C55" s="24" t="inlineStr">
        <is>
          <t>Blackpool</t>
        </is>
      </c>
      <c r="D55" s="24" t="n">
        <v>10</v>
      </c>
      <c r="E55" s="36" t="n">
        <v>0.0197494968805336</v>
      </c>
      <c r="F55" s="33" t="n">
        <v>63.4366254659088</v>
      </c>
      <c r="G55" s="33" t="n"/>
      <c r="H55" s="33" t="n">
        <v>15.88975681283434</v>
      </c>
      <c r="I55" s="33" t="n">
        <v>26</v>
      </c>
      <c r="J55" s="33" t="n">
        <v>7.5</v>
      </c>
      <c r="K55" s="31" t="n">
        <v>0.0277922159986207</v>
      </c>
      <c r="L55" s="31" t="n">
        <v>0.0319</v>
      </c>
      <c r="M55" s="31" t="n">
        <v>0.1130497074315971</v>
      </c>
      <c r="N55" s="31" t="n">
        <v>0.12995</v>
      </c>
      <c r="O55" s="31" t="n"/>
      <c r="P55" s="31" t="n">
        <v>0.2501</v>
      </c>
      <c r="Q55" s="31" t="n">
        <v>0.1163112968831053</v>
      </c>
      <c r="R55" s="31" t="n">
        <v>0.1156625</v>
      </c>
      <c r="S55" s="36" t="n">
        <v>-0.007647195832119702</v>
      </c>
      <c r="T55" s="36" t="n">
        <v>0.0374660459060176</v>
      </c>
      <c r="U55" s="36" t="n">
        <v>-0.04511324173813731</v>
      </c>
      <c r="V55" s="33" t="n">
        <v>59.8919</v>
      </c>
      <c r="W55" s="31" t="n">
        <v>0.003</v>
      </c>
      <c r="X55" s="31" t="n">
        <v>0.0824</v>
      </c>
      <c r="Y55" s="31" t="n">
        <v>0.02645</v>
      </c>
      <c r="Z55" s="31" t="n">
        <v>0.1345</v>
      </c>
      <c r="AA55" s="33" t="n">
        <v>151</v>
      </c>
      <c r="AB55" s="33" t="n">
        <v>3.75</v>
      </c>
      <c r="AC55" s="33" t="n">
        <v>34</v>
      </c>
      <c r="AD55" s="33" t="n"/>
      <c r="AE55" s="33" t="n">
        <v>12</v>
      </c>
      <c r="AF55" s="24" t="n">
        <v>0</v>
      </c>
      <c r="AG55" s="24" t="inlineStr"/>
      <c r="AH55" s="24" t="inlineStr"/>
    </row>
    <row r="56">
      <c r="A56" s="24" t="inlineStr">
        <is>
          <t>E2</t>
        </is>
      </c>
      <c r="B56" s="24" t="inlineStr">
        <is>
          <t>League One</t>
        </is>
      </c>
      <c r="C56" s="24" t="inlineStr">
        <is>
          <t>Oxford</t>
        </is>
      </c>
      <c r="D56" s="24" t="n">
        <v>11</v>
      </c>
      <c r="E56" s="36" t="n">
        <v>-0.0026825652902209</v>
      </c>
      <c r="F56" s="33" t="n">
        <v>62.45343526027271</v>
      </c>
      <c r="G56" s="33" t="n"/>
      <c r="H56" s="33" t="n">
        <v>15.88180127640646</v>
      </c>
      <c r="I56" s="33" t="n">
        <v>21</v>
      </c>
      <c r="J56" s="33" t="n">
        <v>4.3333</v>
      </c>
      <c r="K56" s="31" t="n">
        <v>0.0344094102840066</v>
      </c>
      <c r="L56" s="31" t="n">
        <v>0.02815</v>
      </c>
      <c r="M56" s="31" t="n">
        <v>0.1956644602813049</v>
      </c>
      <c r="N56" s="31" t="n">
        <v>0.1475</v>
      </c>
      <c r="O56" s="31" t="n"/>
      <c r="P56" s="31" t="n">
        <v>0.2242</v>
      </c>
      <c r="Q56" s="31" t="n">
        <v>0.1163112968831053</v>
      </c>
      <c r="R56" s="31" t="n">
        <v>0.103225</v>
      </c>
      <c r="S56" s="36" t="n">
        <v>-0.0265858215379182</v>
      </c>
      <c r="T56" s="36" t="n">
        <v>-0.003146462340007946</v>
      </c>
      <c r="U56" s="36" t="n">
        <v>-0.02343935919791026</v>
      </c>
      <c r="V56" s="33" t="n">
        <v>68.12130000000001</v>
      </c>
      <c r="W56" s="31" t="n">
        <v>0.0297</v>
      </c>
      <c r="X56" s="31" t="n">
        <v>0.3283</v>
      </c>
      <c r="Y56" s="31" t="n">
        <v>0.137425</v>
      </c>
      <c r="Z56" s="31" t="n">
        <v>0.0218</v>
      </c>
      <c r="AA56" s="33" t="n">
        <v>21</v>
      </c>
      <c r="AB56" s="33" t="n">
        <v>12</v>
      </c>
      <c r="AC56" s="33" t="n">
        <v>8</v>
      </c>
      <c r="AD56" s="33" t="n"/>
      <c r="AE56" s="33" t="n">
        <v>3.25</v>
      </c>
      <c r="AF56" s="24" t="n">
        <v>0</v>
      </c>
      <c r="AG56" s="24" t="inlineStr"/>
      <c r="AH56" s="24" t="inlineStr">
        <is>
          <t>[manager] Matt Bloomfield sacked 20 Jun 2026; Aaron Ramsey appointed head coach 23 Jun 2026 (first managerial job). | [finance] EFL transfer embargo imposed 10 Jul 2026 for breaching Salary Cost Management Protocol; cannot register any players (incl. loans/free agents) in summer window; club expects compliance by Jan 2027.</t>
        </is>
      </c>
    </row>
    <row r="57">
      <c r="A57" s="24" t="inlineStr">
        <is>
          <t>E2</t>
        </is>
      </c>
      <c r="B57" s="24" t="inlineStr">
        <is>
          <t>League One</t>
        </is>
      </c>
      <c r="C57" s="24" t="inlineStr">
        <is>
          <t>Reading</t>
        </is>
      </c>
      <c r="D57" s="24" t="n">
        <v>12</v>
      </c>
      <c r="E57" s="36" t="n">
        <v>-0.0136018530908137</v>
      </c>
      <c r="F57" s="33" t="n">
        <v>61.97562938189989</v>
      </c>
      <c r="G57" s="33" t="n"/>
      <c r="H57" s="33" t="n">
        <v>15.87758789755128</v>
      </c>
      <c r="I57" s="33" t="n">
        <v>29</v>
      </c>
      <c r="J57" s="33" t="n">
        <v>7</v>
      </c>
      <c r="K57" s="31" t="n">
        <v>0.0249171591711772</v>
      </c>
      <c r="L57" s="31" t="n">
        <v>0.02505</v>
      </c>
      <c r="M57" s="31" t="n">
        <v>0.1211246865338541</v>
      </c>
      <c r="N57" s="31" t="n">
        <v>0.15315</v>
      </c>
      <c r="O57" s="31" t="n"/>
      <c r="P57" s="31" t="n">
        <v>0.22305</v>
      </c>
      <c r="Q57" s="31" t="n">
        <v>0.090464342020193</v>
      </c>
      <c r="R57" s="31" t="n">
        <v>0.0993375</v>
      </c>
      <c r="S57" s="36" t="n">
        <v>0.06449070913290388</v>
      </c>
      <c r="T57" s="36" t="n">
        <v>0.04793518280606177</v>
      </c>
      <c r="U57" s="36" t="n">
        <v>0.0165555263268421</v>
      </c>
      <c r="V57" s="33" t="n">
        <v>67.7997</v>
      </c>
      <c r="W57" s="31" t="n">
        <v>0.0219</v>
      </c>
      <c r="X57" s="31" t="n">
        <v>0.3029</v>
      </c>
      <c r="Y57" s="31" t="n">
        <v>0.11855</v>
      </c>
      <c r="Z57" s="31" t="n">
        <v>0.0184</v>
      </c>
      <c r="AA57" s="33" t="n">
        <v>13</v>
      </c>
      <c r="AB57" s="33" t="n">
        <v>29</v>
      </c>
      <c r="AC57" s="33" t="n">
        <v>3.75</v>
      </c>
      <c r="AD57" s="33" t="n"/>
      <c r="AE57" s="33" t="n">
        <v>2</v>
      </c>
      <c r="AF57" s="24" t="n">
        <v>0</v>
      </c>
      <c r="AG57" s="24" t="inlineStr"/>
      <c r="AH57" s="24" t="inlineStr"/>
    </row>
    <row r="58">
      <c r="A58" s="24" t="inlineStr">
        <is>
          <t>E2</t>
        </is>
      </c>
      <c r="B58" s="24" t="inlineStr">
        <is>
          <t>League One</t>
        </is>
      </c>
      <c r="C58" s="24" t="inlineStr">
        <is>
          <t>Barnsley</t>
        </is>
      </c>
      <c r="D58" s="24" t="n">
        <v>13</v>
      </c>
      <c r="E58" s="36" t="n">
        <v>-0.0478610496479648</v>
      </c>
      <c r="F58" s="33" t="n">
        <v>60.48023635381096</v>
      </c>
      <c r="G58" s="33" t="n"/>
      <c r="H58" s="33" t="n">
        <v>15.86293378708123</v>
      </c>
      <c r="I58" s="33" t="n">
        <v>34</v>
      </c>
      <c r="J58" s="33" t="n">
        <v>5</v>
      </c>
      <c r="K58" s="31" t="n">
        <v>0.0212528710577688</v>
      </c>
      <c r="L58" s="31" t="n">
        <v>0.021</v>
      </c>
      <c r="M58" s="31" t="n">
        <v>0.1695745611473957</v>
      </c>
      <c r="N58" s="31" t="n">
        <v>0.1788</v>
      </c>
      <c r="O58" s="31" t="n"/>
      <c r="P58" s="31" t="n">
        <v>0.1889</v>
      </c>
      <c r="Q58" s="31" t="n">
        <v>0.08141790781817369</v>
      </c>
      <c r="R58" s="31" t="n">
        <v>0.084575</v>
      </c>
      <c r="S58" s="36" t="n">
        <v>-0.05291204044875625</v>
      </c>
      <c r="T58" s="36" t="n">
        <v>-0.00407596182795199</v>
      </c>
      <c r="U58" s="36" t="n">
        <v>-0.04883607862080427</v>
      </c>
      <c r="V58" s="33" t="n">
        <v>55.749</v>
      </c>
      <c r="W58" s="31" t="n">
        <v>0.0009</v>
      </c>
      <c r="X58" s="31" t="n">
        <v>0.0329</v>
      </c>
      <c r="Y58" s="31" t="n">
        <v>0.010175</v>
      </c>
      <c r="Z58" s="31" t="n">
        <v>0.2669</v>
      </c>
      <c r="AA58" s="33" t="n">
        <v>251</v>
      </c>
      <c r="AB58" s="33" t="n">
        <v>2.5</v>
      </c>
      <c r="AC58" s="33" t="n">
        <v>51</v>
      </c>
      <c r="AD58" s="33" t="n"/>
      <c r="AE58" s="33" t="n">
        <v>17</v>
      </c>
      <c r="AF58" s="24" t="n">
        <v>0</v>
      </c>
      <c r="AG58" s="24" t="inlineStr"/>
      <c r="AH58" s="24" t="inlineStr">
        <is>
          <t>[other] Conor Hourihane left by mutual consent 2 May; Daniel Stendel appointed 12 May 2026. Before 1 Jun cutoff.</t>
        </is>
      </c>
    </row>
    <row r="59">
      <c r="A59" s="24" t="inlineStr">
        <is>
          <t>E2</t>
        </is>
      </c>
      <c r="B59" s="24" t="inlineStr">
        <is>
          <t>League One</t>
        </is>
      </c>
      <c r="C59" s="24" t="inlineStr">
        <is>
          <t>Wigan</t>
        </is>
      </c>
      <c r="D59" s="24" t="n">
        <v>14</v>
      </c>
      <c r="E59" s="36" t="n">
        <v>-0.0550115484500149</v>
      </c>
      <c r="F59" s="33" t="n">
        <v>60.16889071305464</v>
      </c>
      <c r="G59" s="33" t="n"/>
      <c r="H59" s="33" t="n">
        <v>15.85960298692679</v>
      </c>
      <c r="I59" s="33" t="n">
        <v>41</v>
      </c>
      <c r="J59" s="33" t="n">
        <v>5.5</v>
      </c>
      <c r="K59" s="31" t="n">
        <v>0.0176243320966863</v>
      </c>
      <c r="L59" s="31" t="n">
        <v>0.01995</v>
      </c>
      <c r="M59" s="31" t="n">
        <v>0.1541586919521779</v>
      </c>
      <c r="N59" s="31" t="n">
        <v>0.18475</v>
      </c>
      <c r="O59" s="31" t="n"/>
      <c r="P59" s="31" t="n">
        <v>0.1847</v>
      </c>
      <c r="Q59" s="31" t="n">
        <v>0.08141790781817369</v>
      </c>
      <c r="R59" s="31" t="n">
        <v>0.080525</v>
      </c>
      <c r="S59" s="36" t="n">
        <v>-0.08758512071248584</v>
      </c>
      <c r="T59" s="36" t="n">
        <v>-0.02845412944531538</v>
      </c>
      <c r="U59" s="36" t="n">
        <v>-0.05913099126717046</v>
      </c>
      <c r="V59" s="33" t="n">
        <v>53.378</v>
      </c>
      <c r="W59" s="31" t="n">
        <v>0.0003</v>
      </c>
      <c r="X59" s="31" t="n">
        <v>0.0162</v>
      </c>
      <c r="Y59" s="31" t="n">
        <v>0.004875</v>
      </c>
      <c r="Z59" s="31" t="n">
        <v>0.3788</v>
      </c>
      <c r="AA59" s="33" t="n">
        <v>251</v>
      </c>
      <c r="AB59" s="33" t="n">
        <v>2.5</v>
      </c>
      <c r="AC59" s="33" t="n">
        <v>51</v>
      </c>
      <c r="AD59" s="33" t="n"/>
      <c r="AE59" s="33" t="n">
        <v>17</v>
      </c>
      <c r="AF59" s="24" t="n">
        <v>0</v>
      </c>
      <c r="AG59" s="24" t="inlineStr"/>
      <c r="AH59" s="24" t="inlineStr"/>
    </row>
    <row r="60">
      <c r="A60" s="24" t="inlineStr">
        <is>
          <t>E2</t>
        </is>
      </c>
      <c r="B60" s="24" t="inlineStr">
        <is>
          <t>League One</t>
        </is>
      </c>
      <c r="C60" s="24" t="inlineStr">
        <is>
          <t>Doncaster</t>
        </is>
      </c>
      <c r="D60" s="24" t="n">
        <v>15</v>
      </c>
      <c r="E60" s="36" t="n">
        <v>-0.0600284307662338</v>
      </c>
      <c r="F60" s="33" t="n">
        <v>59.95061566200536</v>
      </c>
      <c r="G60" s="33" t="n"/>
      <c r="H60" s="33" t="n">
        <v>15.85721036347021</v>
      </c>
      <c r="I60" s="33" t="n">
        <v>34</v>
      </c>
      <c r="J60" s="33" t="n">
        <v>4.5</v>
      </c>
      <c r="K60" s="31" t="n">
        <v>0.0212528710577688</v>
      </c>
      <c r="L60" s="31" t="n">
        <v>0.0209</v>
      </c>
      <c r="M60" s="31" t="n">
        <v>0.1884161790526619</v>
      </c>
      <c r="N60" s="31" t="n">
        <v>0.18945</v>
      </c>
      <c r="O60" s="31" t="n"/>
      <c r="P60" s="31" t="n">
        <v>0.18035</v>
      </c>
      <c r="Q60" s="31" t="n">
        <v>0.08141790781817369</v>
      </c>
      <c r="R60" s="31" t="n">
        <v>0.0791375</v>
      </c>
      <c r="S60" s="36" t="n">
        <v>-0.07890181761654937</v>
      </c>
      <c r="T60" s="36" t="n">
        <v>-0.04059500804216942</v>
      </c>
      <c r="U60" s="36" t="n">
        <v>-0.03830680957437994</v>
      </c>
      <c r="V60" s="33" t="n">
        <v>55.6233</v>
      </c>
      <c r="W60" s="31" t="n">
        <v>0.0004</v>
      </c>
      <c r="X60" s="31" t="n">
        <v>0.03</v>
      </c>
      <c r="Y60" s="31" t="n">
        <v>0.009375</v>
      </c>
      <c r="Z60" s="31" t="n">
        <v>0.2836</v>
      </c>
      <c r="AA60" s="33" t="n">
        <v>67</v>
      </c>
      <c r="AB60" s="33" t="n">
        <v>5.5</v>
      </c>
      <c r="AC60" s="33" t="n">
        <v>21</v>
      </c>
      <c r="AD60" s="33" t="n"/>
      <c r="AE60" s="33" t="n">
        <v>7</v>
      </c>
      <c r="AF60" s="24" t="n">
        <v>0</v>
      </c>
      <c r="AG60" s="24" t="inlineStr"/>
      <c r="AH60" s="24" t="inlineStr"/>
    </row>
    <row r="61">
      <c r="A61" s="24" t="inlineStr">
        <is>
          <t>E2</t>
        </is>
      </c>
      <c r="B61" s="24" t="inlineStr">
        <is>
          <t>League One</t>
        </is>
      </c>
      <c r="C61" s="24" t="inlineStr">
        <is>
          <t>Mansfield</t>
        </is>
      </c>
      <c r="D61" s="24" t="n">
        <v>16</v>
      </c>
      <c r="E61" s="36" t="n">
        <v>-0.07164413946417721</v>
      </c>
      <c r="F61" s="33" t="n">
        <v>59.44579018261941</v>
      </c>
      <c r="G61" s="33" t="n"/>
      <c r="H61" s="33" t="n">
        <v>15.85149513527149</v>
      </c>
      <c r="I61" s="33" t="n">
        <v>41</v>
      </c>
      <c r="J61" s="33" t="n">
        <v>5</v>
      </c>
      <c r="K61" s="31" t="n">
        <v>0.0176243320966863</v>
      </c>
      <c r="L61" s="31" t="n">
        <v>0.0185</v>
      </c>
      <c r="M61" s="31" t="n">
        <v>0.1695745611473957</v>
      </c>
      <c r="N61" s="31" t="n">
        <v>0.194</v>
      </c>
      <c r="O61" s="31" t="n"/>
      <c r="P61" s="31" t="n">
        <v>0.1736</v>
      </c>
      <c r="Q61" s="31" t="n">
        <v>0.07401627983470339</v>
      </c>
      <c r="R61" s="31" t="n">
        <v>0.0759875</v>
      </c>
      <c r="S61" s="36" t="n">
        <v>-0.05052911921451046</v>
      </c>
      <c r="T61" s="36" t="n">
        <v>-0.01322144313668895</v>
      </c>
      <c r="U61" s="36" t="n">
        <v>-0.0373076760778215</v>
      </c>
      <c r="V61" s="33" t="n">
        <v>62.3752</v>
      </c>
      <c r="W61" s="31" t="n">
        <v>0.0067</v>
      </c>
      <c r="X61" s="31" t="n">
        <v>0.1243</v>
      </c>
      <c r="Y61" s="31" t="n">
        <v>0.044275</v>
      </c>
      <c r="Z61" s="31" t="n">
        <v>0.0838</v>
      </c>
      <c r="AA61" s="33" t="n">
        <v>67</v>
      </c>
      <c r="AB61" s="33" t="n">
        <v>6</v>
      </c>
      <c r="AC61" s="33" t="n">
        <v>17</v>
      </c>
      <c r="AD61" s="33" t="n"/>
      <c r="AE61" s="33" t="n">
        <v>7</v>
      </c>
      <c r="AF61" s="24" t="n">
        <v>0</v>
      </c>
      <c r="AG61" s="24" t="inlineStr"/>
      <c r="AH61" s="24" t="inlineStr"/>
    </row>
    <row r="62">
      <c r="A62" s="24" t="inlineStr">
        <is>
          <t>E2</t>
        </is>
      </c>
      <c r="B62" s="24" t="inlineStr">
        <is>
          <t>League One</t>
        </is>
      </c>
      <c r="C62" s="24" t="inlineStr">
        <is>
          <t>Stevenage</t>
        </is>
      </c>
      <c r="D62" s="24" t="n">
        <v>17</v>
      </c>
      <c r="E62" s="36" t="n">
        <v>-0.0778403054298217</v>
      </c>
      <c r="F62" s="33" t="n">
        <v>59.1768257702802</v>
      </c>
      <c r="G62" s="33" t="n"/>
      <c r="H62" s="33" t="n">
        <v>15.84834660254285</v>
      </c>
      <c r="I62" s="33" t="n">
        <v>41</v>
      </c>
      <c r="J62" s="33" t="n">
        <v>4.5</v>
      </c>
      <c r="K62" s="31" t="n">
        <v>0.0176243320966863</v>
      </c>
      <c r="L62" s="31" t="n">
        <v>0.0187</v>
      </c>
      <c r="M62" s="31" t="n">
        <v>0.1884161790526619</v>
      </c>
      <c r="N62" s="31" t="n">
        <v>0.2038</v>
      </c>
      <c r="O62" s="31" t="n"/>
      <c r="P62" s="31" t="n">
        <v>0.17275</v>
      </c>
      <c r="Q62" s="31" t="n">
        <v>0.08141790781817369</v>
      </c>
      <c r="R62" s="31" t="n">
        <v>0.0769</v>
      </c>
      <c r="S62" s="36" t="n">
        <v>-0.0657572519550927</v>
      </c>
      <c r="T62" s="36" t="n">
        <v>-0.04775115864047902</v>
      </c>
      <c r="U62" s="36" t="n">
        <v>-0.01800609331461368</v>
      </c>
      <c r="V62" s="33" t="n">
        <v>61.8141</v>
      </c>
      <c r="W62" s="31" t="n">
        <v>0.0051</v>
      </c>
      <c r="X62" s="31" t="n">
        <v>0.1081</v>
      </c>
      <c r="Y62" s="31" t="n">
        <v>0.0379</v>
      </c>
      <c r="Z62" s="31" t="n">
        <v>0.0936</v>
      </c>
      <c r="AA62" s="33" t="n">
        <v>67</v>
      </c>
      <c r="AB62" s="33" t="n">
        <v>6</v>
      </c>
      <c r="AC62" s="33" t="n">
        <v>19</v>
      </c>
      <c r="AD62" s="33" t="n"/>
      <c r="AE62" s="33" t="n">
        <v>7</v>
      </c>
      <c r="AF62" s="24" t="n">
        <v>0</v>
      </c>
      <c r="AG62" s="24" t="inlineStr"/>
      <c r="AH62" s="24" t="inlineStr"/>
    </row>
    <row r="63">
      <c r="A63" s="24" t="inlineStr">
        <is>
          <t>E2</t>
        </is>
      </c>
      <c r="B63" s="24" t="inlineStr">
        <is>
          <t>League One</t>
        </is>
      </c>
      <c r="C63" s="24" t="inlineStr">
        <is>
          <t>Notts County</t>
        </is>
      </c>
      <c r="D63" s="24" t="n">
        <v>18</v>
      </c>
      <c r="E63" s="36" t="n">
        <v>-0.0846705885077973</v>
      </c>
      <c r="F63" s="33" t="n">
        <v>58.88060515701036</v>
      </c>
      <c r="G63" s="33" t="n"/>
      <c r="H63" s="33" t="n">
        <v>15.84479571079491</v>
      </c>
      <c r="I63" s="33" t="n">
        <v>41</v>
      </c>
      <c r="J63" s="33" t="n">
        <v>3.75</v>
      </c>
      <c r="K63" s="31" t="n">
        <v>0.0176243320966863</v>
      </c>
      <c r="L63" s="31" t="n">
        <v>0.01565</v>
      </c>
      <c r="M63" s="31" t="n">
        <v>0.2260994148631943</v>
      </c>
      <c r="N63" s="31" t="n">
        <v>0.2049</v>
      </c>
      <c r="O63" s="31" t="n"/>
      <c r="P63" s="31" t="n">
        <v>0.1639</v>
      </c>
      <c r="Q63" s="31" t="n">
        <v>0.07401627983470339</v>
      </c>
      <c r="R63" s="31" t="n">
        <v>0.06988749999999989</v>
      </c>
      <c r="S63" s="36" t="n">
        <v>-0.06314717297095364</v>
      </c>
      <c r="T63" s="36" t="n">
        <v>-0.04198953211690638</v>
      </c>
      <c r="U63" s="36" t="n">
        <v>-0.02115764085404726</v>
      </c>
      <c r="V63" s="33" t="n">
        <v>58.1427</v>
      </c>
      <c r="W63" s="31" t="n">
        <v>0.0011</v>
      </c>
      <c r="X63" s="31" t="n">
        <v>0.0506</v>
      </c>
      <c r="Y63" s="31" t="n">
        <v>0.0161</v>
      </c>
      <c r="Z63" s="31" t="n">
        <v>0.1971</v>
      </c>
      <c r="AA63" s="33" t="n">
        <v>251</v>
      </c>
      <c r="AB63" s="33" t="n">
        <v>2.75</v>
      </c>
      <c r="AC63" s="33" t="n">
        <v>51</v>
      </c>
      <c r="AD63" s="33" t="n"/>
      <c r="AE63" s="33" t="n">
        <v>17</v>
      </c>
      <c r="AF63" s="24" t="n">
        <v>0</v>
      </c>
      <c r="AG63" s="24" t="inlineStr"/>
      <c r="AH63" s="24" t="inlineStr"/>
    </row>
    <row r="64">
      <c r="A64" s="24" t="inlineStr">
        <is>
          <t>E2</t>
        </is>
      </c>
      <c r="B64" s="24" t="inlineStr">
        <is>
          <t>League One</t>
        </is>
      </c>
      <c r="C64" s="24" t="inlineStr">
        <is>
          <t>Peterborough</t>
        </is>
      </c>
      <c r="D64" s="24" t="n">
        <v>19</v>
      </c>
      <c r="E64" s="36" t="n">
        <v>-0.0927556242160794</v>
      </c>
      <c r="F64" s="33" t="n">
        <v>58.53034231642049</v>
      </c>
      <c r="G64" s="33" t="n"/>
      <c r="H64" s="33" t="n">
        <v>15.8404843282648</v>
      </c>
      <c r="I64" s="33" t="n">
        <v>41</v>
      </c>
      <c r="J64" s="33" t="n">
        <v>4</v>
      </c>
      <c r="K64" s="31" t="n">
        <v>0.0176243320966863</v>
      </c>
      <c r="L64" s="31" t="n">
        <v>0.01595</v>
      </c>
      <c r="M64" s="31" t="n">
        <v>0.2119682014342447</v>
      </c>
      <c r="N64" s="31" t="n">
        <v>0.21045</v>
      </c>
      <c r="O64" s="31" t="n"/>
      <c r="P64" s="31" t="n">
        <v>0.16005</v>
      </c>
      <c r="Q64" s="31" t="n">
        <v>0.0678482565151447</v>
      </c>
      <c r="R64" s="31" t="n">
        <v>0.067875</v>
      </c>
      <c r="S64" s="36" t="n">
        <v>-0.08800535121484429</v>
      </c>
      <c r="T64" s="36" t="n">
        <v>-0.009871722632863587</v>
      </c>
      <c r="U64" s="36" t="n">
        <v>-0.07813362858198071</v>
      </c>
      <c r="V64" s="33" t="n">
        <v>55.0042</v>
      </c>
      <c r="W64" s="31" t="n">
        <v>0.0005</v>
      </c>
      <c r="X64" s="31" t="n">
        <v>0.0223</v>
      </c>
      <c r="Y64" s="31" t="n">
        <v>0.006625</v>
      </c>
      <c r="Z64" s="31" t="n">
        <v>0.316</v>
      </c>
      <c r="AA64" s="33" t="n">
        <v>201</v>
      </c>
      <c r="AB64" s="33" t="n">
        <v>2.75</v>
      </c>
      <c r="AC64" s="33" t="n">
        <v>41</v>
      </c>
      <c r="AD64" s="33" t="n"/>
      <c r="AE64" s="33" t="n">
        <v>13</v>
      </c>
      <c r="AF64" s="24" t="n">
        <v>0</v>
      </c>
      <c r="AG64" s="24" t="inlineStr"/>
      <c r="AH64" s="24" t="inlineStr"/>
    </row>
    <row r="65">
      <c r="A65" s="24" t="inlineStr">
        <is>
          <t>E2</t>
        </is>
      </c>
      <c r="B65" s="24" t="inlineStr">
        <is>
          <t>League One</t>
        </is>
      </c>
      <c r="C65" s="24" t="inlineStr">
        <is>
          <t>Leyton Orient</t>
        </is>
      </c>
      <c r="D65" s="24" t="n">
        <v>20</v>
      </c>
      <c r="E65" s="36" t="n">
        <v>-0.1017788720159159</v>
      </c>
      <c r="F65" s="33" t="n">
        <v>58.13992710084037</v>
      </c>
      <c r="G65" s="33" t="n"/>
      <c r="H65" s="33" t="n">
        <v>15.83553480872632</v>
      </c>
      <c r="I65" s="33" t="n">
        <v>41</v>
      </c>
      <c r="J65" s="33" t="n">
        <v>4</v>
      </c>
      <c r="K65" s="31" t="n">
        <v>0.0176243320966863</v>
      </c>
      <c r="L65" s="31" t="n">
        <v>0.0157</v>
      </c>
      <c r="M65" s="31" t="n">
        <v>0.2119682014342447</v>
      </c>
      <c r="N65" s="31" t="n">
        <v>0.21555</v>
      </c>
      <c r="O65" s="31" t="n"/>
      <c r="P65" s="31" t="n">
        <v>0.15635</v>
      </c>
      <c r="Q65" s="31" t="n">
        <v>0.06262915986013361</v>
      </c>
      <c r="R65" s="31" t="n">
        <v>0.0672875</v>
      </c>
      <c r="S65" s="36" t="n">
        <v>-0.1532451757190947</v>
      </c>
      <c r="T65" s="36" t="n">
        <v>-0.08392061740274513</v>
      </c>
      <c r="U65" s="36" t="n">
        <v>-0.06932455831634954</v>
      </c>
      <c r="V65" s="33" t="n">
        <v>57.0005</v>
      </c>
      <c r="W65" s="31" t="n">
        <v>0.0007</v>
      </c>
      <c r="X65" s="31" t="n">
        <v>0.0354</v>
      </c>
      <c r="Y65" s="31" t="n">
        <v>0.010725</v>
      </c>
      <c r="Z65" s="31" t="n">
        <v>0.2352</v>
      </c>
      <c r="AA65" s="33" t="n">
        <v>101</v>
      </c>
      <c r="AB65" s="33" t="n">
        <v>4.3333</v>
      </c>
      <c r="AC65" s="33" t="n">
        <v>29</v>
      </c>
      <c r="AD65" s="33" t="n"/>
      <c r="AE65" s="33" t="n">
        <v>10</v>
      </c>
      <c r="AF65" s="24" t="n">
        <v>0</v>
      </c>
      <c r="AG65" s="24" t="inlineStr"/>
      <c r="AH65" s="24" t="inlineStr"/>
    </row>
    <row r="66">
      <c r="A66" s="24" t="inlineStr">
        <is>
          <t>E2</t>
        </is>
      </c>
      <c r="B66" s="24" t="inlineStr">
        <is>
          <t>League One</t>
        </is>
      </c>
      <c r="C66" s="24" t="inlineStr">
        <is>
          <t>Cambridge</t>
        </is>
      </c>
      <c r="D66" s="24" t="n">
        <v>21</v>
      </c>
      <c r="E66" s="36" t="n">
        <v>-0.1588118471678514</v>
      </c>
      <c r="F66" s="33" t="n">
        <v>55.68528165639324</v>
      </c>
      <c r="G66" s="33" t="n"/>
      <c r="H66" s="33" t="n">
        <v>15.80093879610622</v>
      </c>
      <c r="I66" s="33" t="n">
        <v>51</v>
      </c>
      <c r="J66" s="33" t="n">
        <v>2.75</v>
      </c>
      <c r="K66" s="31" t="n">
        <v>0.0141685807051792</v>
      </c>
      <c r="L66" s="31" t="n">
        <v>0.01195</v>
      </c>
      <c r="M66" s="31" t="n">
        <v>0.3083173839043559</v>
      </c>
      <c r="N66" s="31" t="n">
        <v>0.26695</v>
      </c>
      <c r="O66" s="31" t="n"/>
      <c r="P66" s="31" t="n">
        <v>0.11925</v>
      </c>
      <c r="Q66" s="31" t="n">
        <v>0.0542786052121158</v>
      </c>
      <c r="R66" s="31" t="n">
        <v>0.0506999999999999</v>
      </c>
      <c r="S66" s="36" t="n">
        <v>-0.1716365710724168</v>
      </c>
      <c r="T66" s="36" t="n">
        <v>-0.0762086871550426</v>
      </c>
      <c r="U66" s="36" t="n">
        <v>-0.09542788391737415</v>
      </c>
      <c r="V66" s="33" t="n">
        <v>61.5649</v>
      </c>
      <c r="W66" s="31" t="n">
        <v>0.003</v>
      </c>
      <c r="X66" s="31" t="n">
        <v>0.0951</v>
      </c>
      <c r="Y66" s="31" t="n">
        <v>0.0315</v>
      </c>
      <c r="Z66" s="31" t="n">
        <v>0.0953</v>
      </c>
      <c r="AA66" s="33" t="n">
        <v>41</v>
      </c>
      <c r="AB66" s="33" t="n">
        <v>11</v>
      </c>
      <c r="AC66" s="33" t="n">
        <v>13</v>
      </c>
      <c r="AD66" s="33" t="n"/>
      <c r="AE66" s="33" t="n">
        <v>4.5</v>
      </c>
      <c r="AF66" s="24" t="n">
        <v>0</v>
      </c>
      <c r="AG66" s="24" t="inlineStr"/>
      <c r="AH66" s="24" t="inlineStr"/>
    </row>
    <row r="67">
      <c r="A67" s="24" t="inlineStr">
        <is>
          <t>E2</t>
        </is>
      </c>
      <c r="B67" s="24" t="inlineStr">
        <is>
          <t>League One</t>
        </is>
      </c>
      <c r="C67" s="24" t="inlineStr">
        <is>
          <t>Burton</t>
        </is>
      </c>
      <c r="D67" s="24" t="n">
        <v>22</v>
      </c>
      <c r="E67" s="36" t="n">
        <v>-0.1883511075755563</v>
      </c>
      <c r="F67" s="33" t="n">
        <v>54.42365933165857</v>
      </c>
      <c r="G67" s="33" t="n"/>
      <c r="H67" s="33" t="n">
        <v>15.78082106261642</v>
      </c>
      <c r="I67" s="33" t="n">
        <v>81</v>
      </c>
      <c r="J67" s="33" t="n">
        <v>2.375</v>
      </c>
      <c r="K67" s="31" t="n">
        <v>0.008920958221779501</v>
      </c>
      <c r="L67" s="31" t="n">
        <v>0.008500000000000001</v>
      </c>
      <c r="M67" s="31" t="n">
        <v>0.3569990760997805</v>
      </c>
      <c r="N67" s="31" t="n">
        <v>0.2932</v>
      </c>
      <c r="O67" s="31" t="n"/>
      <c r="P67" s="31" t="n">
        <v>0.104</v>
      </c>
      <c r="Q67" s="31" t="n">
        <v>0.0542786052121158</v>
      </c>
      <c r="R67" s="31" t="n">
        <v>0.0429125</v>
      </c>
      <c r="S67" s="36" t="n">
        <v>-0.234543531684384</v>
      </c>
      <c r="T67" s="36" t="n">
        <v>-0.1298767812391962</v>
      </c>
      <c r="U67" s="36" t="n">
        <v>-0.1046667504451878</v>
      </c>
      <c r="V67" s="33" t="n">
        <v>53.1449</v>
      </c>
      <c r="W67" s="31" t="n">
        <v>0.0001</v>
      </c>
      <c r="X67" s="31" t="n">
        <v>0.0105</v>
      </c>
      <c r="Y67" s="31" t="n">
        <v>0.003225</v>
      </c>
      <c r="Z67" s="31" t="n">
        <v>0.4014</v>
      </c>
      <c r="AA67" s="33" t="n">
        <v>201</v>
      </c>
      <c r="AB67" s="33" t="n">
        <v>2.875</v>
      </c>
      <c r="AC67" s="33" t="n">
        <v>41</v>
      </c>
      <c r="AD67" s="33" t="n"/>
      <c r="AE67" s="33" t="n">
        <v>15</v>
      </c>
      <c r="AF67" s="24" t="n">
        <v>0</v>
      </c>
      <c r="AG67" s="24" t="inlineStr"/>
      <c r="AH67" s="24" t="inlineStr"/>
    </row>
    <row r="68">
      <c r="A68" s="24" t="inlineStr">
        <is>
          <t>E2</t>
        </is>
      </c>
      <c r="B68" s="24" t="inlineStr">
        <is>
          <t>League One</t>
        </is>
      </c>
      <c r="C68" s="24" t="inlineStr">
        <is>
          <t>AFC Wimbledon</t>
        </is>
      </c>
      <c r="D68" s="24" t="n">
        <v>23</v>
      </c>
      <c r="E68" s="36" t="n">
        <v>-0.247190199022433</v>
      </c>
      <c r="F68" s="33" t="n">
        <v>51.93303326099593</v>
      </c>
      <c r="G68" s="33" t="n"/>
      <c r="H68" s="33" t="n">
        <v>15.73644116554742</v>
      </c>
      <c r="I68" s="33" t="n">
        <v>101</v>
      </c>
      <c r="J68" s="33" t="n">
        <v>2.1</v>
      </c>
      <c r="K68" s="31" t="n">
        <v>0.0071544318412291</v>
      </c>
      <c r="L68" s="31" t="n">
        <v>0.0063</v>
      </c>
      <c r="M68" s="31" t="n">
        <v>0.403748955112847</v>
      </c>
      <c r="N68" s="31" t="n">
        <v>0.35665</v>
      </c>
      <c r="O68" s="31" t="n"/>
      <c r="P68" s="31" t="n">
        <v>0.08210000000000001</v>
      </c>
      <c r="Q68" s="31" t="n">
        <v>0.0428515304306177</v>
      </c>
      <c r="R68" s="31" t="n">
        <v>0.0329374999999999</v>
      </c>
      <c r="S68" s="36" t="n">
        <v>-0.2778335652251407</v>
      </c>
      <c r="T68" s="36" t="n">
        <v>-0.1484676090597187</v>
      </c>
      <c r="U68" s="36" t="n">
        <v>-0.1293659561654221</v>
      </c>
      <c r="V68" s="33" t="n">
        <v>50.8547</v>
      </c>
      <c r="W68" s="31" t="n">
        <v>0.0001</v>
      </c>
      <c r="X68" s="31" t="n">
        <v>0.0054</v>
      </c>
      <c r="Y68" s="31" t="n">
        <v>0.0015</v>
      </c>
      <c r="Z68" s="31" t="n">
        <v>0.5296</v>
      </c>
      <c r="AA68" s="33" t="n">
        <v>201</v>
      </c>
      <c r="AB68" s="33" t="n">
        <v>2.75</v>
      </c>
      <c r="AC68" s="33" t="n">
        <v>41</v>
      </c>
      <c r="AD68" s="33" t="n"/>
      <c r="AE68" s="33" t="n">
        <v>17</v>
      </c>
      <c r="AF68" s="24" t="n">
        <v>0</v>
      </c>
      <c r="AG68" s="24" t="inlineStr"/>
      <c r="AH68" s="24" t="inlineStr"/>
    </row>
    <row r="69">
      <c r="A69" s="24" t="inlineStr">
        <is>
          <t>E2</t>
        </is>
      </c>
      <c r="B69" s="24" t="inlineStr">
        <is>
          <t>League One</t>
        </is>
      </c>
      <c r="C69" s="24" t="inlineStr">
        <is>
          <t>Bromley</t>
        </is>
      </c>
      <c r="D69" s="24" t="n">
        <v>24</v>
      </c>
      <c r="E69" s="36" t="n">
        <v>-0.2886675628121312</v>
      </c>
      <c r="F69" s="33" t="n">
        <v>50.19706269069466</v>
      </c>
      <c r="G69" s="33" t="n"/>
      <c r="H69" s="33" t="n">
        <v>15.70183925680063</v>
      </c>
      <c r="I69" s="33" t="n">
        <v>126</v>
      </c>
      <c r="J69" s="33" t="n">
        <v>2</v>
      </c>
      <c r="K69" s="31" t="n">
        <v>0.0057349017140011</v>
      </c>
      <c r="L69" s="31" t="n">
        <v>0.00405</v>
      </c>
      <c r="M69" s="31" t="n">
        <v>0.4239364028684894</v>
      </c>
      <c r="N69" s="31" t="n">
        <v>0.39705</v>
      </c>
      <c r="O69" s="31" t="n"/>
      <c r="P69" s="31" t="n">
        <v>0.0641</v>
      </c>
      <c r="Q69" s="31" t="n">
        <v>0.0313145799300668</v>
      </c>
      <c r="R69" s="31" t="n">
        <v>0.0244624999999999</v>
      </c>
      <c r="S69" s="36" t="n">
        <v>-0.3635645555995296</v>
      </c>
      <c r="T69" s="36" t="n">
        <v>-0.1753759162643366</v>
      </c>
      <c r="U69" s="36" t="n">
        <v>-0.188188639335193</v>
      </c>
      <c r="V69" s="33" t="n">
        <v>45.5009</v>
      </c>
      <c r="W69" s="31" t="n">
        <v>0</v>
      </c>
      <c r="X69" s="31" t="n">
        <v>0.0009</v>
      </c>
      <c r="Y69" s="31" t="n">
        <v>0.0003</v>
      </c>
      <c r="Z69" s="31" t="n">
        <v>0.7736</v>
      </c>
      <c r="AA69" s="33" t="n">
        <v>501</v>
      </c>
      <c r="AB69" s="33" t="n">
        <v>1.6667</v>
      </c>
      <c r="AC69" s="33" t="n">
        <v>101</v>
      </c>
      <c r="AD69" s="33" t="n"/>
      <c r="AE69" s="33" t="n">
        <v>29</v>
      </c>
      <c r="AF69" s="24" t="n">
        <v>0</v>
      </c>
      <c r="AG69" s="24" t="inlineStr"/>
      <c r="AH69" s="24" t="inlineStr"/>
    </row>
    <row r="70">
      <c r="A70" s="24" t="inlineStr">
        <is>
          <t>E3</t>
        </is>
      </c>
      <c r="B70" s="24" t="inlineStr">
        <is>
          <t>League Two</t>
        </is>
      </c>
      <c r="C70" s="24" t="inlineStr">
        <is>
          <t>Salford</t>
        </is>
      </c>
      <c r="D70" s="24" t="n">
        <v>1</v>
      </c>
      <c r="E70" s="36" t="n">
        <v>0.3147297191138983</v>
      </c>
      <c r="F70" s="33" t="n">
        <v>76.24056055717847</v>
      </c>
      <c r="G70" s="33" t="n"/>
      <c r="H70" s="33" t="n">
        <v>15.90606205401737</v>
      </c>
      <c r="I70" s="33" t="n">
        <v>4.5</v>
      </c>
      <c r="J70" s="33" t="n">
        <v>51</v>
      </c>
      <c r="K70" s="31" t="n">
        <v>0.1581956455462488</v>
      </c>
      <c r="L70" s="31" t="n">
        <v>0.1627</v>
      </c>
      <c r="M70" s="31" t="n">
        <v>0.0152172498201298</v>
      </c>
      <c r="N70" s="31" t="n">
        <v>0.01185</v>
      </c>
      <c r="O70" s="31" t="n"/>
      <c r="P70" s="31" t="n">
        <v>0.61865</v>
      </c>
      <c r="Q70" s="31" t="n">
        <v>0.4572155570533822</v>
      </c>
      <c r="R70" s="31" t="n">
        <v>0.427475</v>
      </c>
      <c r="S70" s="36" t="n">
        <v>0.3006925315166252</v>
      </c>
      <c r="T70" s="36" t="n">
        <v>0.1318298577544439</v>
      </c>
      <c r="U70" s="36" t="n">
        <v>0.1688626737621813</v>
      </c>
      <c r="V70" s="33" t="n">
        <v>81.3121</v>
      </c>
      <c r="W70" s="31" t="n">
        <v>0.4835</v>
      </c>
      <c r="X70" s="31" t="n">
        <v>0.9514</v>
      </c>
      <c r="Y70" s="31" t="n">
        <v>0.8367249999999999</v>
      </c>
      <c r="Z70" s="31" t="n">
        <v>0</v>
      </c>
      <c r="AA70" s="33" t="n">
        <v>4.3333</v>
      </c>
      <c r="AB70" s="33" t="n">
        <v>251</v>
      </c>
      <c r="AC70" s="33" t="n">
        <v>1.5714</v>
      </c>
      <c r="AD70" s="33" t="n"/>
      <c r="AE70" s="33" t="n">
        <v>1.2</v>
      </c>
      <c r="AF70" s="24" t="n">
        <v>0</v>
      </c>
      <c r="AG70" s="24" t="inlineStr"/>
      <c r="AH70" s="24" t="inlineStr">
        <is>
          <t>[manager] Karl Robinson sacked 2 Jun 2026; Peter Cklamovski appointed 18 Jun 2026.</t>
        </is>
      </c>
    </row>
    <row r="71">
      <c r="A71" s="24" t="inlineStr">
        <is>
          <t>E3</t>
        </is>
      </c>
      <c r="B71" s="24" t="inlineStr">
        <is>
          <t>League Two</t>
        </is>
      </c>
      <c r="C71" s="24" t="inlineStr">
        <is>
          <t>Bristol Rovers</t>
        </is>
      </c>
      <c r="D71" s="24" t="n">
        <v>2</v>
      </c>
      <c r="E71" s="36" t="n">
        <v>0.1838967550153128</v>
      </c>
      <c r="F71" s="33" t="n">
        <v>70.50903977289839</v>
      </c>
      <c r="G71" s="33" t="n"/>
      <c r="H71" s="33" t="n">
        <v>15.9188462683757</v>
      </c>
      <c r="I71" s="33" t="n">
        <v>8.5</v>
      </c>
      <c r="J71" s="33" t="n">
        <v>34</v>
      </c>
      <c r="K71" s="31" t="n">
        <v>0.0837506358774258</v>
      </c>
      <c r="L71" s="31" t="n">
        <v>0.0858</v>
      </c>
      <c r="M71" s="31" t="n">
        <v>0.0228258747301947</v>
      </c>
      <c r="N71" s="31" t="n">
        <v>0.0246</v>
      </c>
      <c r="O71" s="31" t="n"/>
      <c r="P71" s="31" t="n">
        <v>0.47375</v>
      </c>
      <c r="Q71" s="31" t="n">
        <v>0.3048048293621693</v>
      </c>
      <c r="R71" s="31" t="n">
        <v>0.2956249999999999</v>
      </c>
      <c r="S71" s="36" t="n">
        <v>0.1980524831233557</v>
      </c>
      <c r="T71" s="36" t="n">
        <v>0.1169425033630597</v>
      </c>
      <c r="U71" s="36" t="n">
        <v>0.08110997976029603</v>
      </c>
      <c r="V71" s="33" t="n">
        <v>68.3416</v>
      </c>
      <c r="W71" s="31" t="n">
        <v>0.0408</v>
      </c>
      <c r="X71" s="31" t="n">
        <v>0.533</v>
      </c>
      <c r="Y71" s="31" t="n">
        <v>0.29045</v>
      </c>
      <c r="Z71" s="31" t="n">
        <v>0.0062</v>
      </c>
      <c r="AA71" s="33" t="n">
        <v>10</v>
      </c>
      <c r="AB71" s="33" t="n">
        <v>101</v>
      </c>
      <c r="AC71" s="33" t="n">
        <v>2.625</v>
      </c>
      <c r="AD71" s="33" t="n"/>
      <c r="AE71" s="33" t="n">
        <v>1.6154</v>
      </c>
      <c r="AF71" s="24" t="n">
        <v>0</v>
      </c>
      <c r="AG71" s="24" t="inlineStr"/>
      <c r="AH71" s="24" t="inlineStr"/>
    </row>
    <row r="72">
      <c r="A72" s="24" t="inlineStr">
        <is>
          <t>E3</t>
        </is>
      </c>
      <c r="B72" s="24" t="inlineStr">
        <is>
          <t>League Two</t>
        </is>
      </c>
      <c r="C72" s="24" t="inlineStr">
        <is>
          <t>Barnet</t>
        </is>
      </c>
      <c r="D72" s="24" t="n">
        <v>3</v>
      </c>
      <c r="E72" s="36" t="n">
        <v>0.1531441706653835</v>
      </c>
      <c r="F72" s="33" t="n">
        <v>69.16047612711293</v>
      </c>
      <c r="G72" s="33" t="n"/>
      <c r="H72" s="33" t="n">
        <v>15.91706218286055</v>
      </c>
      <c r="I72" s="33" t="n">
        <v>9.5</v>
      </c>
      <c r="J72" s="33" t="n">
        <v>34</v>
      </c>
      <c r="K72" s="31" t="n">
        <v>0.07493477946927569</v>
      </c>
      <c r="L72" s="31" t="n">
        <v>0.07754999999999999</v>
      </c>
      <c r="M72" s="31" t="n">
        <v>0.0228258747301947</v>
      </c>
      <c r="N72" s="31" t="n">
        <v>0.0319</v>
      </c>
      <c r="O72" s="31" t="n"/>
      <c r="P72" s="31" t="n">
        <v>0.4354</v>
      </c>
      <c r="Q72" s="31" t="n">
        <v>0.2915524454768576</v>
      </c>
      <c r="R72" s="31" t="n">
        <v>0.2684125</v>
      </c>
      <c r="S72" s="36" t="n">
        <v>0.1719404324058245</v>
      </c>
      <c r="T72" s="36" t="n">
        <v>0.1133962368355917</v>
      </c>
      <c r="U72" s="36" t="n">
        <v>0.05854419557023281</v>
      </c>
      <c r="V72" s="33" t="n">
        <v>76.2854</v>
      </c>
      <c r="W72" s="31" t="n">
        <v>0.214</v>
      </c>
      <c r="X72" s="31" t="n">
        <v>0.8434</v>
      </c>
      <c r="Y72" s="31" t="n">
        <v>0.6352749999999999</v>
      </c>
      <c r="Z72" s="31" t="n">
        <v>0.0007</v>
      </c>
      <c r="AA72" s="33" t="n">
        <v>3.75</v>
      </c>
      <c r="AB72" s="33" t="n">
        <v>251</v>
      </c>
      <c r="AC72" s="33" t="n">
        <v>1.5333</v>
      </c>
      <c r="AD72" s="33" t="n"/>
      <c r="AE72" s="33" t="n">
        <v>1.2</v>
      </c>
      <c r="AF72" s="24" t="n">
        <v>0</v>
      </c>
      <c r="AG72" s="24" t="inlineStr"/>
      <c r="AH72" s="24" t="inlineStr"/>
    </row>
    <row r="73">
      <c r="A73" s="24" t="inlineStr">
        <is>
          <t>E3</t>
        </is>
      </c>
      <c r="B73" s="24" t="inlineStr">
        <is>
          <t>League Two</t>
        </is>
      </c>
      <c r="C73" s="24" t="inlineStr">
        <is>
          <t>Grimsby</t>
        </is>
      </c>
      <c r="D73" s="24" t="n">
        <v>4</v>
      </c>
      <c r="E73" s="36" t="n">
        <v>0.1283732144088238</v>
      </c>
      <c r="F73" s="33" t="n">
        <v>68.07481745101951</v>
      </c>
      <c r="G73" s="33" t="n"/>
      <c r="H73" s="33" t="n">
        <v>15.91430431016642</v>
      </c>
      <c r="I73" s="33" t="n">
        <v>11</v>
      </c>
      <c r="J73" s="33" t="n">
        <v>26</v>
      </c>
      <c r="K73" s="31" t="n">
        <v>0.06471640045073811</v>
      </c>
      <c r="L73" s="31" t="n">
        <v>0.06415</v>
      </c>
      <c r="M73" s="31" t="n">
        <v>0.0298492208010239</v>
      </c>
      <c r="N73" s="31" t="n">
        <v>0.03465</v>
      </c>
      <c r="O73" s="31" t="n"/>
      <c r="P73" s="31" t="n">
        <v>0.40275</v>
      </c>
      <c r="Q73" s="31" t="n">
        <v>0.2579117786910663</v>
      </c>
      <c r="R73" s="31" t="n">
        <v>0.2401125</v>
      </c>
      <c r="S73" s="36" t="n">
        <v>0.1275601447862748</v>
      </c>
      <c r="T73" s="36" t="n">
        <v>0.08568287536433652</v>
      </c>
      <c r="U73" s="36" t="n">
        <v>0.04187726942193829</v>
      </c>
      <c r="V73" s="33" t="n">
        <v>64.0993</v>
      </c>
      <c r="W73" s="31" t="n">
        <v>0.0149</v>
      </c>
      <c r="X73" s="31" t="n">
        <v>0.3193</v>
      </c>
      <c r="Y73" s="31" t="n">
        <v>0.1498</v>
      </c>
      <c r="Z73" s="31" t="n">
        <v>0.021</v>
      </c>
      <c r="AA73" s="33" t="n">
        <v>19</v>
      </c>
      <c r="AB73" s="33" t="n">
        <v>67</v>
      </c>
      <c r="AC73" s="33" t="n">
        <v>3.5</v>
      </c>
      <c r="AD73" s="33" t="n"/>
      <c r="AE73" s="33" t="n">
        <v>2</v>
      </c>
      <c r="AF73" s="24" t="n">
        <v>0</v>
      </c>
      <c r="AG73" s="24" t="inlineStr"/>
      <c r="AH73" s="24" t="inlineStr"/>
    </row>
    <row r="74">
      <c r="A74" s="24" t="inlineStr">
        <is>
          <t>E3</t>
        </is>
      </c>
      <c r="B74" s="24" t="inlineStr">
        <is>
          <t>League Two</t>
        </is>
      </c>
      <c r="C74" s="24" t="inlineStr">
        <is>
          <t>Port Vale</t>
        </is>
      </c>
      <c r="D74" s="24" t="n">
        <v>5</v>
      </c>
      <c r="E74" s="36" t="n">
        <v>0.1270815340842534</v>
      </c>
      <c r="F74" s="33" t="n">
        <v>68.01822770901587</v>
      </c>
      <c r="G74" s="33" t="n"/>
      <c r="H74" s="33" t="n">
        <v>15.91412825917293</v>
      </c>
      <c r="I74" s="33" t="n">
        <v>11</v>
      </c>
      <c r="J74" s="33" t="n">
        <v>26</v>
      </c>
      <c r="K74" s="31" t="n">
        <v>0.06471640045073811</v>
      </c>
      <c r="L74" s="31" t="n">
        <v>0.06585000000000001</v>
      </c>
      <c r="M74" s="31" t="n">
        <v>0.0298492208010239</v>
      </c>
      <c r="N74" s="31" t="n">
        <v>0.03705</v>
      </c>
      <c r="O74" s="31" t="n"/>
      <c r="P74" s="31" t="n">
        <v>0.40265</v>
      </c>
      <c r="Q74" s="31" t="n">
        <v>0.2579117786910663</v>
      </c>
      <c r="R74" s="31" t="n">
        <v>0.2427125</v>
      </c>
      <c r="S74" s="36" t="n">
        <v>0.1375116438536077</v>
      </c>
      <c r="T74" s="36" t="n">
        <v>0.04663455792056299</v>
      </c>
      <c r="U74" s="36" t="n">
        <v>0.09087708593304469</v>
      </c>
      <c r="V74" s="33" t="n">
        <v>66.4554</v>
      </c>
      <c r="W74" s="31" t="n">
        <v>0.0304</v>
      </c>
      <c r="X74" s="31" t="n">
        <v>0.4347</v>
      </c>
      <c r="Y74" s="31" t="n">
        <v>0.224475</v>
      </c>
      <c r="Z74" s="31" t="n">
        <v>0.0162</v>
      </c>
      <c r="AA74" s="33" t="n">
        <v>26</v>
      </c>
      <c r="AB74" s="33" t="n">
        <v>26</v>
      </c>
      <c r="AC74" s="33" t="n">
        <v>5.5</v>
      </c>
      <c r="AD74" s="33" t="n"/>
      <c r="AE74" s="33" t="n">
        <v>2.75</v>
      </c>
      <c r="AF74" s="24" t="n">
        <v>0</v>
      </c>
      <c r="AG74" s="24" t="inlineStr"/>
      <c r="AH74" s="24" t="inlineStr"/>
    </row>
    <row r="75">
      <c r="A75" s="24" t="inlineStr">
        <is>
          <t>E3</t>
        </is>
      </c>
      <c r="B75" s="24" t="inlineStr">
        <is>
          <t>League Two</t>
        </is>
      </c>
      <c r="C75" s="24" t="inlineStr">
        <is>
          <t>Chesterfield</t>
        </is>
      </c>
      <c r="D75" s="24" t="n">
        <v>6</v>
      </c>
      <c r="E75" s="36" t="n">
        <v>0.1200550520807042</v>
      </c>
      <c r="F75" s="33" t="n">
        <v>67.71043613532653</v>
      </c>
      <c r="G75" s="33" t="n"/>
      <c r="H75" s="33" t="n">
        <v>15.91311470562823</v>
      </c>
      <c r="I75" s="33" t="n">
        <v>12</v>
      </c>
      <c r="J75" s="33" t="n">
        <v>29</v>
      </c>
      <c r="K75" s="31" t="n">
        <v>0.0593233670798433</v>
      </c>
      <c r="L75" s="31" t="n">
        <v>0.06125</v>
      </c>
      <c r="M75" s="31" t="n">
        <v>0.0267613703733317</v>
      </c>
      <c r="N75" s="31" t="n">
        <v>0.0372</v>
      </c>
      <c r="O75" s="31" t="n"/>
      <c r="P75" s="31" t="n">
        <v>0.4048</v>
      </c>
      <c r="Q75" s="31" t="n">
        <v>0.2579117786910663</v>
      </c>
      <c r="R75" s="31" t="n">
        <v>0.2384125</v>
      </c>
      <c r="S75" s="36" t="n">
        <v>0.1795820641658019</v>
      </c>
      <c r="T75" s="36" t="n">
        <v>0.1053263185313147</v>
      </c>
      <c r="U75" s="36" t="n">
        <v>0.07425574563448717</v>
      </c>
      <c r="V75" s="33" t="n">
        <v>68.91540000000001</v>
      </c>
      <c r="W75" s="31" t="n">
        <v>0.0478</v>
      </c>
      <c r="X75" s="31" t="n">
        <v>0.5452</v>
      </c>
      <c r="Y75" s="31" t="n">
        <v>0.30205</v>
      </c>
      <c r="Z75" s="31" t="n">
        <v>0.0056</v>
      </c>
      <c r="AA75" s="33" t="n">
        <v>9</v>
      </c>
      <c r="AB75" s="33" t="n">
        <v>101</v>
      </c>
      <c r="AC75" s="33" t="n">
        <v>2.25</v>
      </c>
      <c r="AD75" s="33" t="n"/>
      <c r="AE75" s="33" t="n">
        <v>1.5</v>
      </c>
      <c r="AF75" s="24" t="n">
        <v>0</v>
      </c>
      <c r="AG75" s="24" t="inlineStr"/>
      <c r="AH75" s="24" t="inlineStr"/>
    </row>
    <row r="76">
      <c r="A76" s="24" t="inlineStr">
        <is>
          <t>E3</t>
        </is>
      </c>
      <c r="B76" s="24" t="inlineStr">
        <is>
          <t>League Two</t>
        </is>
      </c>
      <c r="C76" s="24" t="inlineStr">
        <is>
          <t>York</t>
        </is>
      </c>
      <c r="D76" s="24" t="n">
        <v>7</v>
      </c>
      <c r="E76" s="36" t="n">
        <v>0.0952416614731757</v>
      </c>
      <c r="F76" s="33" t="n">
        <v>66.62420832315544</v>
      </c>
      <c r="G76" s="33" t="n"/>
      <c r="H76" s="33" t="n">
        <v>15.90878184664158</v>
      </c>
      <c r="I76" s="33" t="n">
        <v>13</v>
      </c>
      <c r="J76" s="33" t="n">
        <v>23</v>
      </c>
      <c r="K76" s="31" t="n">
        <v>0.0547600311506245</v>
      </c>
      <c r="L76" s="31" t="n">
        <v>0.05795</v>
      </c>
      <c r="M76" s="31" t="n">
        <v>0.0337425974272444</v>
      </c>
      <c r="N76" s="31" t="n">
        <v>0.0411</v>
      </c>
      <c r="O76" s="31" t="n"/>
      <c r="P76" s="31" t="n">
        <v>0.3758</v>
      </c>
      <c r="Q76" s="31" t="n">
        <v>0.2394895087845615</v>
      </c>
      <c r="R76" s="31" t="n">
        <v>0.223025</v>
      </c>
      <c r="S76" s="36" t="n">
        <v>0.1406856828536194</v>
      </c>
      <c r="T76" s="36" t="n">
        <v>0.0892666157847264</v>
      </c>
      <c r="U76" s="36" t="n">
        <v>0.05141906706889299</v>
      </c>
      <c r="V76" s="33" t="n">
        <v>69.42019999999999</v>
      </c>
      <c r="W76" s="31" t="n">
        <v>0.0496</v>
      </c>
      <c r="X76" s="31" t="n">
        <v>0.5728</v>
      </c>
      <c r="Y76" s="31" t="n">
        <v>0.31945</v>
      </c>
      <c r="Z76" s="31" t="n">
        <v>0.0053</v>
      </c>
      <c r="AA76" s="33" t="n">
        <v>7</v>
      </c>
      <c r="AB76" s="33" t="n">
        <v>151</v>
      </c>
      <c r="AC76" s="33" t="n">
        <v>1.9091</v>
      </c>
      <c r="AD76" s="33" t="n"/>
      <c r="AE76" s="33" t="n">
        <v>1.4</v>
      </c>
      <c r="AF76" s="24" t="n">
        <v>0</v>
      </c>
      <c r="AG76" s="24" t="inlineStr"/>
      <c r="AH76" s="24" t="inlineStr">
        <is>
          <t>[manager] Stuart Maynard sacked 26 Jul 2026 (19 days before League Two return); Scott Lindsey appointed 27 Jul 2026.</t>
        </is>
      </c>
    </row>
    <row r="77">
      <c r="A77" s="24" t="inlineStr">
        <is>
          <t>E3</t>
        </is>
      </c>
      <c r="B77" s="24" t="inlineStr">
        <is>
          <t>League Two</t>
        </is>
      </c>
      <c r="C77" s="24" t="inlineStr">
        <is>
          <t>Oldham</t>
        </is>
      </c>
      <c r="D77" s="24" t="n">
        <v>8</v>
      </c>
      <c r="E77" s="36" t="n">
        <v>0.0629197579073725</v>
      </c>
      <c r="F77" s="33" t="n">
        <v>65.2113939158038</v>
      </c>
      <c r="G77" s="33" t="n"/>
      <c r="H77" s="33" t="n">
        <v>15.90138495636188</v>
      </c>
      <c r="I77" s="33" t="n">
        <v>15</v>
      </c>
      <c r="J77" s="33" t="n">
        <v>17</v>
      </c>
      <c r="K77" s="31" t="n">
        <v>0.0474586936638746</v>
      </c>
      <c r="L77" s="31" t="n">
        <v>0.0456</v>
      </c>
      <c r="M77" s="31" t="n">
        <v>0.0456517494603895</v>
      </c>
      <c r="N77" s="31" t="n">
        <v>0.05155</v>
      </c>
      <c r="O77" s="31" t="n"/>
      <c r="P77" s="31" t="n">
        <v>0.33825</v>
      </c>
      <c r="Q77" s="31" t="n">
        <v>0.1862696179435478</v>
      </c>
      <c r="R77" s="31" t="n">
        <v>0.1927125</v>
      </c>
      <c r="S77" s="36" t="n">
        <v>0.06475895025930148</v>
      </c>
      <c r="T77" s="36" t="n">
        <v>0.03484808082149735</v>
      </c>
      <c r="U77" s="36" t="n">
        <v>0.02991086943780412</v>
      </c>
      <c r="V77" s="33" t="n">
        <v>60.7812</v>
      </c>
      <c r="W77" s="31" t="n">
        <v>0.0061</v>
      </c>
      <c r="X77" s="31" t="n">
        <v>0.1903</v>
      </c>
      <c r="Y77" s="31" t="n">
        <v>0.078025</v>
      </c>
      <c r="Z77" s="31" t="n">
        <v>0.0578</v>
      </c>
      <c r="AA77" s="33" t="n">
        <v>34</v>
      </c>
      <c r="AB77" s="33" t="n">
        <v>26</v>
      </c>
      <c r="AC77" s="33" t="n">
        <v>6.5</v>
      </c>
      <c r="AD77" s="33" t="n"/>
      <c r="AE77" s="33" t="n">
        <v>3.25</v>
      </c>
      <c r="AF77" s="24" t="n">
        <v>0</v>
      </c>
      <c r="AG77" s="24" t="inlineStr"/>
      <c r="AH77" s="24" t="inlineStr"/>
    </row>
    <row r="78">
      <c r="A78" s="24" t="inlineStr">
        <is>
          <t>E3</t>
        </is>
      </c>
      <c r="B78" s="24" t="inlineStr">
        <is>
          <t>League Two</t>
        </is>
      </c>
      <c r="C78" s="24" t="inlineStr">
        <is>
          <t>Rotherham</t>
        </is>
      </c>
      <c r="D78" s="24" t="n">
        <v>9</v>
      </c>
      <c r="E78" s="36" t="n">
        <v>0.0459237477958791</v>
      </c>
      <c r="F78" s="33" t="n">
        <v>64.46967315695403</v>
      </c>
      <c r="G78" s="33" t="n"/>
      <c r="H78" s="33" t="n">
        <v>15.89670497973825</v>
      </c>
      <c r="I78" s="33" t="n">
        <v>15</v>
      </c>
      <c r="J78" s="33" t="n">
        <v>9</v>
      </c>
      <c r="K78" s="31" t="n">
        <v>0.0474586936638746</v>
      </c>
      <c r="L78" s="31" t="n">
        <v>0.0435</v>
      </c>
      <c r="M78" s="31" t="n">
        <v>0.0862310823140691</v>
      </c>
      <c r="N78" s="31" t="n">
        <v>0.0568</v>
      </c>
      <c r="O78" s="31" t="n"/>
      <c r="P78" s="31" t="n">
        <v>0.32425</v>
      </c>
      <c r="Q78" s="31" t="n">
        <v>0.2095533201864914</v>
      </c>
      <c r="R78" s="31" t="n">
        <v>0.1818999999999999</v>
      </c>
      <c r="S78" s="36" t="n">
        <v>0.05244979297718932</v>
      </c>
      <c r="T78" s="36" t="n">
        <v>0.02452159708005642</v>
      </c>
      <c r="U78" s="36" t="n">
        <v>0.02792819589713291</v>
      </c>
      <c r="V78" s="33" t="n">
        <v>59.2994</v>
      </c>
      <c r="W78" s="31" t="n">
        <v>0.0023</v>
      </c>
      <c r="X78" s="31" t="n">
        <v>0.145</v>
      </c>
      <c r="Y78" s="31" t="n">
        <v>0.055825</v>
      </c>
      <c r="Z78" s="31" t="n">
        <v>0.0798</v>
      </c>
      <c r="AA78" s="33" t="n">
        <v>101</v>
      </c>
      <c r="AB78" s="33" t="n">
        <v>13</v>
      </c>
      <c r="AC78" s="33" t="n">
        <v>17</v>
      </c>
      <c r="AD78" s="33" t="n"/>
      <c r="AE78" s="33" t="n">
        <v>6</v>
      </c>
      <c r="AF78" s="24" t="n">
        <v>0</v>
      </c>
      <c r="AG78" s="24" t="inlineStr"/>
      <c r="AH78" s="24" t="inlineStr">
        <is>
          <t>[manager] Lee Clark left at end of contract; Alex Bruce appointed 29 Jun 2026 after long search, following relegation from League One.</t>
        </is>
      </c>
    </row>
    <row r="79">
      <c r="A79" s="24" t="inlineStr">
        <is>
          <t>E3</t>
        </is>
      </c>
      <c r="B79" s="24" t="inlineStr">
        <is>
          <t>League Two</t>
        </is>
      </c>
      <c r="C79" s="24" t="inlineStr">
        <is>
          <t>Swindon</t>
        </is>
      </c>
      <c r="D79" s="24" t="n">
        <v>10</v>
      </c>
      <c r="E79" s="36" t="n">
        <v>0.0285556340423603</v>
      </c>
      <c r="F79" s="33" t="n">
        <v>63.71270675780891</v>
      </c>
      <c r="G79" s="33" t="n"/>
      <c r="H79" s="33" t="n">
        <v>15.89136356192001</v>
      </c>
      <c r="I79" s="33" t="n">
        <v>19</v>
      </c>
      <c r="J79" s="33" t="n">
        <v>15</v>
      </c>
      <c r="K79" s="31" t="n">
        <v>0.0374673897346378</v>
      </c>
      <c r="L79" s="31" t="n">
        <v>0.0376</v>
      </c>
      <c r="M79" s="31" t="n">
        <v>0.0517386493884414</v>
      </c>
      <c r="N79" s="31" t="n">
        <v>0.061</v>
      </c>
      <c r="O79" s="31" t="n"/>
      <c r="P79" s="31" t="n">
        <v>0.30535</v>
      </c>
      <c r="Q79" s="31" t="n">
        <v>0.1524024146810846</v>
      </c>
      <c r="R79" s="31" t="n">
        <v>0.166675</v>
      </c>
      <c r="S79" s="36" t="n">
        <v>-0.04670705319676269</v>
      </c>
      <c r="T79" s="36" t="n">
        <v>-0.01365578279649735</v>
      </c>
      <c r="U79" s="36" t="n">
        <v>-0.03305127040026534</v>
      </c>
      <c r="V79" s="33" t="n">
        <v>60.3843</v>
      </c>
      <c r="W79" s="31" t="n">
        <v>0.0034</v>
      </c>
      <c r="X79" s="31" t="n">
        <v>0.171</v>
      </c>
      <c r="Y79" s="31" t="n">
        <v>0.067575</v>
      </c>
      <c r="Z79" s="31" t="n">
        <v>0.0566</v>
      </c>
      <c r="AA79" s="33" t="n">
        <v>101</v>
      </c>
      <c r="AB79" s="33" t="n">
        <v>8.5</v>
      </c>
      <c r="AC79" s="33" t="n">
        <v>21</v>
      </c>
      <c r="AD79" s="33" t="n"/>
      <c r="AE79" s="33" t="n">
        <v>7.5</v>
      </c>
      <c r="AF79" s="24" t="n">
        <v>0</v>
      </c>
      <c r="AG79" s="24" t="inlineStr"/>
      <c r="AH79" s="24" t="inlineStr"/>
    </row>
    <row r="80">
      <c r="A80" s="24" t="inlineStr">
        <is>
          <t>E3</t>
        </is>
      </c>
      <c r="B80" s="24" t="inlineStr">
        <is>
          <t>League Two</t>
        </is>
      </c>
      <c r="C80" s="24" t="inlineStr">
        <is>
          <t>Walsall</t>
        </is>
      </c>
      <c r="D80" s="24" t="n">
        <v>11</v>
      </c>
      <c r="E80" s="36" t="n">
        <v>0.0219795253333647</v>
      </c>
      <c r="F80" s="33" t="n">
        <v>63.42638157422717</v>
      </c>
      <c r="G80" s="33" t="n"/>
      <c r="H80" s="33" t="n">
        <v>15.88919435037222</v>
      </c>
      <c r="I80" s="33" t="n">
        <v>19</v>
      </c>
      <c r="J80" s="33" t="n">
        <v>13</v>
      </c>
      <c r="K80" s="31" t="n">
        <v>0.0374673897346378</v>
      </c>
      <c r="L80" s="31" t="n">
        <v>0.037</v>
      </c>
      <c r="M80" s="31" t="n">
        <v>0.0596984416020478</v>
      </c>
      <c r="N80" s="31" t="n">
        <v>0.06095</v>
      </c>
      <c r="O80" s="31" t="n"/>
      <c r="P80" s="31" t="n">
        <v>0.29985</v>
      </c>
      <c r="Q80" s="31" t="n">
        <v>0.1524024146810846</v>
      </c>
      <c r="R80" s="31" t="n">
        <v>0.16605</v>
      </c>
      <c r="S80" s="36" t="n">
        <v>0.03841863858563351</v>
      </c>
      <c r="T80" s="36" t="n">
        <v>0.04251088166235399</v>
      </c>
      <c r="U80" s="36" t="n">
        <v>-0.004092243076720481</v>
      </c>
      <c r="V80" s="33" t="n">
        <v>68.2597</v>
      </c>
      <c r="W80" s="31" t="n">
        <v>0.0419</v>
      </c>
      <c r="X80" s="31" t="n">
        <v>0.5009</v>
      </c>
      <c r="Y80" s="31" t="n">
        <v>0.27125</v>
      </c>
      <c r="Z80" s="31" t="n">
        <v>0.0077</v>
      </c>
      <c r="AA80" s="33" t="n">
        <v>26</v>
      </c>
      <c r="AB80" s="33" t="n">
        <v>34</v>
      </c>
      <c r="AC80" s="33" t="n">
        <v>6</v>
      </c>
      <c r="AD80" s="33" t="n"/>
      <c r="AE80" s="33" t="n">
        <v>2.75</v>
      </c>
      <c r="AF80" s="24" t="n">
        <v>0</v>
      </c>
      <c r="AG80" s="24" t="inlineStr"/>
      <c r="AH80" s="24" t="inlineStr">
        <is>
          <t>[other] Lee Grant appointed 14 May 2026 replacing Darren Byfield. Before 1 Jun cutoff.</t>
        </is>
      </c>
    </row>
    <row r="81">
      <c r="A81" s="24" t="inlineStr">
        <is>
          <t>E3</t>
        </is>
      </c>
      <c r="B81" s="24" t="inlineStr">
        <is>
          <t>League Two</t>
        </is>
      </c>
      <c r="C81" s="24" t="inlineStr">
        <is>
          <t>Gillingham</t>
        </is>
      </c>
      <c r="D81" s="24" t="n">
        <v>12</v>
      </c>
      <c r="E81" s="36" t="n">
        <v>0.0188304998700632</v>
      </c>
      <c r="F81" s="33" t="n">
        <v>63.28933098461085</v>
      </c>
      <c r="G81" s="33" t="n"/>
      <c r="H81" s="33" t="n">
        <v>15.88812715002622</v>
      </c>
      <c r="I81" s="33" t="n">
        <v>21</v>
      </c>
      <c r="J81" s="33" t="n">
        <v>15</v>
      </c>
      <c r="K81" s="31" t="n">
        <v>0.0338990669027676</v>
      </c>
      <c r="L81" s="31" t="n">
        <v>0.0355</v>
      </c>
      <c r="M81" s="31" t="n">
        <v>0.0517386493884414</v>
      </c>
      <c r="N81" s="31" t="n">
        <v>0.06320000000000001</v>
      </c>
      <c r="O81" s="31" t="n"/>
      <c r="P81" s="31" t="n">
        <v>0.2996</v>
      </c>
      <c r="Q81" s="31" t="n">
        <v>0.1524024146810846</v>
      </c>
      <c r="R81" s="31" t="n">
        <v>0.16415</v>
      </c>
      <c r="S81" s="36" t="n">
        <v>-0.001880994907446587</v>
      </c>
      <c r="T81" s="36" t="n">
        <v>-0.01210320780309188</v>
      </c>
      <c r="U81" s="36" t="n">
        <v>0.01022221289564529</v>
      </c>
      <c r="V81" s="33" t="n">
        <v>63.2258</v>
      </c>
      <c r="W81" s="31" t="n">
        <v>0.0094</v>
      </c>
      <c r="X81" s="31" t="n">
        <v>0.2632</v>
      </c>
      <c r="Y81" s="31" t="n">
        <v>0.11785</v>
      </c>
      <c r="Z81" s="31" t="n">
        <v>0.0268</v>
      </c>
      <c r="AA81" s="33" t="n">
        <v>41</v>
      </c>
      <c r="AB81" s="33" t="n">
        <v>21</v>
      </c>
      <c r="AC81" s="33" t="n">
        <v>10</v>
      </c>
      <c r="AD81" s="33" t="n"/>
      <c r="AE81" s="33" t="n">
        <v>4.3333</v>
      </c>
      <c r="AF81" s="24" t="n">
        <v>0</v>
      </c>
      <c r="AG81" s="24" t="inlineStr"/>
      <c r="AH81" s="24" t="inlineStr"/>
    </row>
    <row r="82">
      <c r="A82" s="24" t="inlineStr">
        <is>
          <t>E3</t>
        </is>
      </c>
      <c r="B82" s="24" t="inlineStr">
        <is>
          <t>League Two</t>
        </is>
      </c>
      <c r="C82" s="24" t="inlineStr">
        <is>
          <t>Colchester</t>
        </is>
      </c>
      <c r="D82" s="24" t="n">
        <v>13</v>
      </c>
      <c r="E82" s="36" t="n">
        <v>0.0074594353579817</v>
      </c>
      <c r="F82" s="33" t="n">
        <v>62.79477321427193</v>
      </c>
      <c r="G82" s="33" t="n"/>
      <c r="H82" s="33" t="n">
        <v>15.88412051134363</v>
      </c>
      <c r="I82" s="33" t="n">
        <v>23</v>
      </c>
      <c r="J82" s="33" t="n">
        <v>15</v>
      </c>
      <c r="K82" s="31" t="n">
        <v>0.0309513219547008</v>
      </c>
      <c r="L82" s="31" t="n">
        <v>0.0341</v>
      </c>
      <c r="M82" s="31" t="n">
        <v>0.0517386493884414</v>
      </c>
      <c r="N82" s="31" t="n">
        <v>0.06815</v>
      </c>
      <c r="O82" s="31" t="n"/>
      <c r="P82" s="31" t="n">
        <v>0.2784</v>
      </c>
      <c r="Q82" s="31" t="n">
        <v>0.1397022134576609</v>
      </c>
      <c r="R82" s="31" t="n">
        <v>0.152625</v>
      </c>
      <c r="S82" s="36" t="n">
        <v>-0.0145245840777862</v>
      </c>
      <c r="T82" s="36" t="n">
        <v>0.002297242811575151</v>
      </c>
      <c r="U82" s="36" t="n">
        <v>-0.01682182688936135</v>
      </c>
      <c r="V82" s="33" t="n">
        <v>59.1444</v>
      </c>
      <c r="W82" s="31" t="n">
        <v>0.0032</v>
      </c>
      <c r="X82" s="31" t="n">
        <v>0.1389</v>
      </c>
      <c r="Y82" s="31" t="n">
        <v>0.0534</v>
      </c>
      <c r="Z82" s="31" t="n">
        <v>0.0829</v>
      </c>
      <c r="AA82" s="33" t="n">
        <v>51</v>
      </c>
      <c r="AB82" s="33" t="n">
        <v>15</v>
      </c>
      <c r="AC82" s="33" t="n">
        <v>11</v>
      </c>
      <c r="AD82" s="33" t="n"/>
      <c r="AE82" s="33" t="n">
        <v>4.5</v>
      </c>
      <c r="AF82" s="24" t="n">
        <v>0</v>
      </c>
      <c r="AG82" s="24" t="inlineStr"/>
      <c r="AH82" s="24" t="inlineStr"/>
    </row>
    <row r="83">
      <c r="A83" s="24" t="inlineStr">
        <is>
          <t>E3</t>
        </is>
      </c>
      <c r="B83" s="24" t="inlineStr">
        <is>
          <t>League Two</t>
        </is>
      </c>
      <c r="C83" s="24" t="inlineStr">
        <is>
          <t>Northampton</t>
        </is>
      </c>
      <c r="D83" s="24" t="n">
        <v>14</v>
      </c>
      <c r="E83" s="36" t="n">
        <v>-0.0028113244796979</v>
      </c>
      <c r="F83" s="33" t="n">
        <v>62.34853373818721</v>
      </c>
      <c r="G83" s="33" t="n"/>
      <c r="H83" s="33" t="n">
        <v>15.88029626459769</v>
      </c>
      <c r="I83" s="33" t="n">
        <v>23</v>
      </c>
      <c r="J83" s="33" t="n">
        <v>13</v>
      </c>
      <c r="K83" s="31" t="n">
        <v>0.0309513219547008</v>
      </c>
      <c r="L83" s="31" t="n">
        <v>0.03155</v>
      </c>
      <c r="M83" s="31" t="n">
        <v>0.0596984416020478</v>
      </c>
      <c r="N83" s="31" t="n">
        <v>0.07015</v>
      </c>
      <c r="O83" s="31" t="n"/>
      <c r="P83" s="31" t="n">
        <v>0.27335</v>
      </c>
      <c r="Q83" s="31" t="n">
        <v>0.1289558893455331</v>
      </c>
      <c r="R83" s="31" t="n">
        <v>0.1475</v>
      </c>
      <c r="S83" s="36" t="n">
        <v>-0.03045168902660974</v>
      </c>
      <c r="T83" s="36" t="n">
        <v>-0.03770682424154389</v>
      </c>
      <c r="U83" s="36" t="n">
        <v>0.007255135214934151</v>
      </c>
      <c r="V83" s="33" t="n">
        <v>57.9124</v>
      </c>
      <c r="W83" s="31" t="n">
        <v>0.0031</v>
      </c>
      <c r="X83" s="31" t="n">
        <v>0.1077</v>
      </c>
      <c r="Y83" s="31" t="n">
        <v>0.042675</v>
      </c>
      <c r="Z83" s="31" t="n">
        <v>0.1172</v>
      </c>
      <c r="AA83" s="33" t="n">
        <v>67</v>
      </c>
      <c r="AB83" s="33" t="n">
        <v>9</v>
      </c>
      <c r="AC83" s="33" t="n">
        <v>15</v>
      </c>
      <c r="AD83" s="33" t="n"/>
      <c r="AE83" s="33" t="n">
        <v>6</v>
      </c>
      <c r="AF83" s="24" t="n">
        <v>0</v>
      </c>
      <c r="AG83" s="24" t="inlineStr"/>
      <c r="AH83" s="24" t="inlineStr">
        <is>
          <t>[other] Chris Hogg appointed 18 May 2026 (Colin Calderwood interim ended). Before 1 Jun cutoff.</t>
        </is>
      </c>
    </row>
    <row r="84">
      <c r="A84" s="24" t="inlineStr">
        <is>
          <t>E3</t>
        </is>
      </c>
      <c r="B84" s="24" t="inlineStr">
        <is>
          <t>League Two</t>
        </is>
      </c>
      <c r="C84" s="24" t="inlineStr">
        <is>
          <t>Crewe</t>
        </is>
      </c>
      <c r="D84" s="24" t="n">
        <v>15</v>
      </c>
      <c r="E84" s="36" t="n">
        <v>-0.0145040567509346</v>
      </c>
      <c r="F84" s="33" t="n">
        <v>61.84107937025105</v>
      </c>
      <c r="G84" s="33" t="n"/>
      <c r="H84" s="33" t="n">
        <v>15.87570644050695</v>
      </c>
      <c r="I84" s="33" t="n">
        <v>26</v>
      </c>
      <c r="J84" s="33" t="n">
        <v>13</v>
      </c>
      <c r="K84" s="31" t="n">
        <v>0.0273800155753122</v>
      </c>
      <c r="L84" s="31" t="n">
        <v>0.03</v>
      </c>
      <c r="M84" s="31" t="n">
        <v>0.0596984416020478</v>
      </c>
      <c r="N84" s="31" t="n">
        <v>0.07655000000000001</v>
      </c>
      <c r="O84" s="31" t="n"/>
      <c r="P84" s="31" t="n">
        <v>0.2706</v>
      </c>
      <c r="Q84" s="31" t="n">
        <v>0.1289558893455331</v>
      </c>
      <c r="R84" s="31" t="n">
        <v>0.145425</v>
      </c>
      <c r="S84" s="36" t="n">
        <v>0.002889453102092531</v>
      </c>
      <c r="T84" s="36" t="n">
        <v>-0.0009067855408164722</v>
      </c>
      <c r="U84" s="36" t="n">
        <v>0.003796238642909003</v>
      </c>
      <c r="V84" s="33" t="n">
        <v>67.816</v>
      </c>
      <c r="W84" s="31" t="n">
        <v>0.0318</v>
      </c>
      <c r="X84" s="31" t="n">
        <v>0.4661</v>
      </c>
      <c r="Y84" s="31" t="n">
        <v>0.239075</v>
      </c>
      <c r="Z84" s="31" t="n">
        <v>0.0069</v>
      </c>
      <c r="AA84" s="33" t="n">
        <v>21</v>
      </c>
      <c r="AB84" s="33" t="n">
        <v>67</v>
      </c>
      <c r="AC84" s="33" t="n">
        <v>4.5</v>
      </c>
      <c r="AD84" s="33" t="n"/>
      <c r="AE84" s="33" t="n">
        <v>2.2</v>
      </c>
      <c r="AF84" s="24" t="n">
        <v>0</v>
      </c>
      <c r="AG84" s="24" t="inlineStr"/>
      <c r="AH84" s="24" t="inlineStr"/>
    </row>
    <row r="85">
      <c r="A85" s="24" t="inlineStr">
        <is>
          <t>E3</t>
        </is>
      </c>
      <c r="B85" s="24" t="inlineStr">
        <is>
          <t>League Two</t>
        </is>
      </c>
      <c r="C85" s="24" t="inlineStr">
        <is>
          <t>Rochdale</t>
        </is>
      </c>
      <c r="D85" s="24" t="n">
        <v>16</v>
      </c>
      <c r="E85" s="36" t="n">
        <v>-0.0514618920530101</v>
      </c>
      <c r="F85" s="33" t="n">
        <v>60.24149129634286</v>
      </c>
      <c r="G85" s="33" t="n"/>
      <c r="H85" s="33" t="n">
        <v>15.85956047625547</v>
      </c>
      <c r="I85" s="33" t="n">
        <v>29</v>
      </c>
      <c r="J85" s="33" t="n">
        <v>8</v>
      </c>
      <c r="K85" s="31" t="n">
        <v>0.0245476001709696</v>
      </c>
      <c r="L85" s="31" t="n">
        <v>0.0234</v>
      </c>
      <c r="M85" s="31" t="n">
        <v>0.0970099676033277</v>
      </c>
      <c r="N85" s="31" t="n">
        <v>0.0901</v>
      </c>
      <c r="O85" s="31" t="n"/>
      <c r="P85" s="31" t="n">
        <v>0.2306</v>
      </c>
      <c r="Q85" s="31" t="n">
        <v>0.1197447543922807</v>
      </c>
      <c r="R85" s="31" t="n">
        <v>0.121325</v>
      </c>
      <c r="S85" s="36" t="n">
        <v>-0.1154404901224898</v>
      </c>
      <c r="T85" s="36" t="n">
        <v>-0.06597976382716401</v>
      </c>
      <c r="U85" s="36" t="n">
        <v>-0.0494607262953258</v>
      </c>
      <c r="V85" s="33" t="n">
        <v>57.4386</v>
      </c>
      <c r="W85" s="31" t="n">
        <v>0.0012</v>
      </c>
      <c r="X85" s="31" t="n">
        <v>0.08939999999999999</v>
      </c>
      <c r="Y85" s="31" t="n">
        <v>0.0339</v>
      </c>
      <c r="Z85" s="31" t="n">
        <v>0.1154</v>
      </c>
      <c r="AA85" s="33" t="n">
        <v>101</v>
      </c>
      <c r="AB85" s="33" t="n">
        <v>10</v>
      </c>
      <c r="AC85" s="33" t="n">
        <v>21</v>
      </c>
      <c r="AD85" s="33" t="n"/>
      <c r="AE85" s="33" t="n">
        <v>7</v>
      </c>
      <c r="AF85" s="24" t="n">
        <v>0</v>
      </c>
      <c r="AG85" s="24" t="inlineStr"/>
      <c r="AH85" s="24" t="inlineStr">
        <is>
          <t>[manager] Jimmy McNulty left for Stockport 5 Jun 2026; Ian Watson (from South Shields) appointed head coach 9 Jun 2026.</t>
        </is>
      </c>
    </row>
    <row r="86">
      <c r="A86" s="24" t="inlineStr">
        <is>
          <t>E3</t>
        </is>
      </c>
      <c r="B86" s="24" t="inlineStr">
        <is>
          <t>League Two</t>
        </is>
      </c>
      <c r="C86" s="24" t="inlineStr">
        <is>
          <t>Exeter</t>
        </is>
      </c>
      <c r="D86" s="24" t="n">
        <v>17</v>
      </c>
      <c r="E86" s="36" t="n">
        <v>-0.0932587239357891</v>
      </c>
      <c r="F86" s="33" t="n">
        <v>58.44149830711664</v>
      </c>
      <c r="G86" s="33" t="n"/>
      <c r="H86" s="33" t="n">
        <v>15.83834504055623</v>
      </c>
      <c r="I86" s="33" t="n">
        <v>34</v>
      </c>
      <c r="J86" s="33" t="n">
        <v>6.5</v>
      </c>
      <c r="K86" s="31" t="n">
        <v>0.0209376589693564</v>
      </c>
      <c r="L86" s="31" t="n">
        <v>0.01815</v>
      </c>
      <c r="M86" s="31" t="n">
        <v>0.1193968832040957</v>
      </c>
      <c r="N86" s="31" t="n">
        <v>0.11075</v>
      </c>
      <c r="O86" s="31" t="n"/>
      <c r="P86" s="31" t="n">
        <v>0.1969</v>
      </c>
      <c r="Q86" s="31" t="n">
        <v>0.09861332714658411</v>
      </c>
      <c r="R86" s="31" t="n">
        <v>0.09988749999999991</v>
      </c>
      <c r="S86" s="36" t="n">
        <v>-0.08244669744084761</v>
      </c>
      <c r="T86" s="36" t="n">
        <v>-0.06364966558302486</v>
      </c>
      <c r="U86" s="36" t="n">
        <v>-0.01879703185782275</v>
      </c>
      <c r="V86" s="33" t="n">
        <v>60.4126</v>
      </c>
      <c r="W86" s="31" t="n">
        <v>0.0043</v>
      </c>
      <c r="X86" s="31" t="n">
        <v>0.1637</v>
      </c>
      <c r="Y86" s="31" t="n">
        <v>0.06717500000000001</v>
      </c>
      <c r="Z86" s="31" t="n">
        <v>0.06419999999999999</v>
      </c>
      <c r="AA86" s="33" t="n">
        <v>101</v>
      </c>
      <c r="AB86" s="33" t="n">
        <v>9</v>
      </c>
      <c r="AC86" s="33" t="n">
        <v>21</v>
      </c>
      <c r="AD86" s="33" t="n"/>
      <c r="AE86" s="33" t="n">
        <v>7.5</v>
      </c>
      <c r="AF86" s="24" t="n">
        <v>0</v>
      </c>
      <c r="AG86" s="24" t="inlineStr"/>
      <c r="AH86" s="24" t="inlineStr"/>
    </row>
    <row r="87">
      <c r="A87" s="24" t="inlineStr">
        <is>
          <t>E3</t>
        </is>
      </c>
      <c r="B87" s="24" t="inlineStr">
        <is>
          <t>League Two</t>
        </is>
      </c>
      <c r="C87" s="24" t="inlineStr">
        <is>
          <t>Fleetwood</t>
        </is>
      </c>
      <c r="D87" s="24" t="n">
        <v>18</v>
      </c>
      <c r="E87" s="36" t="n">
        <v>-0.1046222938168685</v>
      </c>
      <c r="F87" s="33" t="n">
        <v>57.95397444861121</v>
      </c>
      <c r="G87" s="33" t="n"/>
      <c r="H87" s="33" t="n">
        <v>15.83204354041358</v>
      </c>
      <c r="I87" s="33" t="n">
        <v>41</v>
      </c>
      <c r="J87" s="33" t="n">
        <v>7</v>
      </c>
      <c r="K87" s="31" t="n">
        <v>0.0173629367062956</v>
      </c>
      <c r="L87" s="31" t="n">
        <v>0.01605</v>
      </c>
      <c r="M87" s="31" t="n">
        <v>0.1108685344038031</v>
      </c>
      <c r="N87" s="31" t="n">
        <v>0.11465</v>
      </c>
      <c r="O87" s="31" t="n"/>
      <c r="P87" s="31" t="n">
        <v>0.1867</v>
      </c>
      <c r="Q87" s="31" t="n">
        <v>0.0838213280745965</v>
      </c>
      <c r="R87" s="31" t="n">
        <v>0.09384999999999991</v>
      </c>
      <c r="S87" s="36" t="n">
        <v>-0.1179929874938865</v>
      </c>
      <c r="T87" s="36" t="n">
        <v>-0.05746563275771394</v>
      </c>
      <c r="U87" s="36" t="n">
        <v>-0.06052735473617254</v>
      </c>
      <c r="V87" s="33" t="n">
        <v>57.0083</v>
      </c>
      <c r="W87" s="31" t="n">
        <v>0.0009</v>
      </c>
      <c r="X87" s="31" t="n">
        <v>0.08400000000000001</v>
      </c>
      <c r="Y87" s="31" t="n">
        <v>0.0291</v>
      </c>
      <c r="Z87" s="31" t="n">
        <v>0.1359</v>
      </c>
      <c r="AA87" s="33" t="n">
        <v>81</v>
      </c>
      <c r="AB87" s="33" t="n">
        <v>11</v>
      </c>
      <c r="AC87" s="33" t="n">
        <v>15</v>
      </c>
      <c r="AD87" s="33" t="n"/>
      <c r="AE87" s="33" t="n">
        <v>6</v>
      </c>
      <c r="AF87" s="24" t="n">
        <v>0</v>
      </c>
      <c r="AG87" s="24" t="inlineStr"/>
      <c r="AH87" s="24" t="inlineStr"/>
    </row>
    <row r="88">
      <c r="A88" s="24" t="inlineStr">
        <is>
          <t>E3</t>
        </is>
      </c>
      <c r="B88" s="24" t="inlineStr">
        <is>
          <t>League Two</t>
        </is>
      </c>
      <c r="C88" s="24" t="inlineStr">
        <is>
          <t>Tranmere</t>
        </is>
      </c>
      <c r="D88" s="24" t="n">
        <v>19</v>
      </c>
      <c r="E88" s="36" t="n">
        <v>-0.1089436213914559</v>
      </c>
      <c r="F88" s="33" t="n">
        <v>57.76880082285923</v>
      </c>
      <c r="G88" s="33" t="n"/>
      <c r="H88" s="33" t="n">
        <v>15.8295880304061</v>
      </c>
      <c r="I88" s="33" t="n">
        <v>41</v>
      </c>
      <c r="J88" s="33" t="n">
        <v>6</v>
      </c>
      <c r="K88" s="31" t="n">
        <v>0.0173629367062956</v>
      </c>
      <c r="L88" s="31" t="n">
        <v>0.01625</v>
      </c>
      <c r="M88" s="31" t="n">
        <v>0.1293466234711036</v>
      </c>
      <c r="N88" s="31" t="n">
        <v>0.11975</v>
      </c>
      <c r="O88" s="31" t="n"/>
      <c r="P88" s="31" t="n">
        <v>0.18655</v>
      </c>
      <c r="Q88" s="31" t="n">
        <v>0.0838213280745965</v>
      </c>
      <c r="R88" s="31" t="n">
        <v>0.094225</v>
      </c>
      <c r="S88" s="36" t="n">
        <v>-0.1322801620329492</v>
      </c>
      <c r="T88" s="36" t="n">
        <v>-0.04701682391646911</v>
      </c>
      <c r="U88" s="36" t="n">
        <v>-0.08526333811648011</v>
      </c>
      <c r="V88" s="33" t="n">
        <v>57.4912</v>
      </c>
      <c r="W88" s="31" t="n">
        <v>0.0016</v>
      </c>
      <c r="X88" s="31" t="n">
        <v>0.08989999999999999</v>
      </c>
      <c r="Y88" s="31" t="n">
        <v>0.034025</v>
      </c>
      <c r="Z88" s="31" t="n">
        <v>0.121</v>
      </c>
      <c r="AA88" s="33" t="n">
        <v>101</v>
      </c>
      <c r="AB88" s="33" t="n">
        <v>9</v>
      </c>
      <c r="AC88" s="33" t="n">
        <v>21</v>
      </c>
      <c r="AD88" s="33" t="n"/>
      <c r="AE88" s="33" t="n">
        <v>7.5</v>
      </c>
      <c r="AF88" s="24" t="n">
        <v>0</v>
      </c>
      <c r="AG88" s="24" t="inlineStr"/>
      <c r="AH88" s="24" t="inlineStr">
        <is>
          <t>[other] Darrell Clarke appointed 26 May 2026 (Pete Wild interim ended). Just before 1 Jun cutoff.</t>
        </is>
      </c>
    </row>
    <row r="89">
      <c r="A89" s="24" t="inlineStr">
        <is>
          <t>E3</t>
        </is>
      </c>
      <c r="B89" s="24" t="inlineStr">
        <is>
          <t>League Two</t>
        </is>
      </c>
      <c r="C89" s="24" t="inlineStr">
        <is>
          <t>Shrewsbury</t>
        </is>
      </c>
      <c r="D89" s="24" t="n">
        <v>20</v>
      </c>
      <c r="E89" s="36" t="n">
        <v>-0.120592302174554</v>
      </c>
      <c r="F89" s="33" t="n">
        <v>57.27026774283156</v>
      </c>
      <c r="G89" s="33" t="n"/>
      <c r="H89" s="33" t="n">
        <v>15.82280739568549</v>
      </c>
      <c r="I89" s="33" t="n">
        <v>41</v>
      </c>
      <c r="J89" s="33" t="n">
        <v>6.5</v>
      </c>
      <c r="K89" s="31" t="n">
        <v>0.0173629367062956</v>
      </c>
      <c r="L89" s="31" t="n">
        <v>0.01625</v>
      </c>
      <c r="M89" s="31" t="n">
        <v>0.1193968832040957</v>
      </c>
      <c r="N89" s="31" t="n">
        <v>0.124</v>
      </c>
      <c r="O89" s="31" t="n"/>
      <c r="P89" s="31" t="n">
        <v>0.17865</v>
      </c>
      <c r="Q89" s="31" t="n">
        <v>0.0762012073405423</v>
      </c>
      <c r="R89" s="31" t="n">
        <v>0.0882</v>
      </c>
      <c r="S89" s="36" t="n">
        <v>-0.08398772541849435</v>
      </c>
      <c r="T89" s="36" t="n">
        <v>-0.05772904050910913</v>
      </c>
      <c r="U89" s="36" t="n">
        <v>-0.02625868490938522</v>
      </c>
      <c r="V89" s="33" t="n">
        <v>61.1622</v>
      </c>
      <c r="W89" s="31" t="n">
        <v>0.0057</v>
      </c>
      <c r="X89" s="31" t="n">
        <v>0.1807</v>
      </c>
      <c r="Y89" s="31" t="n">
        <v>0.07405</v>
      </c>
      <c r="Z89" s="31" t="n">
        <v>0.0532</v>
      </c>
      <c r="AA89" s="33" t="n">
        <v>151</v>
      </c>
      <c r="AB89" s="33" t="n">
        <v>6</v>
      </c>
      <c r="AC89" s="33" t="n">
        <v>26</v>
      </c>
      <c r="AD89" s="33" t="n"/>
      <c r="AE89" s="33" t="n">
        <v>11</v>
      </c>
      <c r="AF89" s="24" t="n">
        <v>0</v>
      </c>
      <c r="AG89" s="24" t="inlineStr"/>
      <c r="AH89" s="24" t="inlineStr"/>
    </row>
    <row r="90">
      <c r="A90" s="24" t="inlineStr">
        <is>
          <t>E3</t>
        </is>
      </c>
      <c r="B90" s="24" t="inlineStr">
        <is>
          <t>League Two</t>
        </is>
      </c>
      <c r="C90" s="24" t="inlineStr">
        <is>
          <t>Crawley</t>
        </is>
      </c>
      <c r="D90" s="24" t="n">
        <v>21</v>
      </c>
      <c r="E90" s="36" t="n">
        <v>-0.1401066677475265</v>
      </c>
      <c r="F90" s="33" t="n">
        <v>56.43722421691408</v>
      </c>
      <c r="G90" s="33" t="n"/>
      <c r="H90" s="33" t="n">
        <v>15.81092432721998</v>
      </c>
      <c r="I90" s="33" t="n">
        <v>41</v>
      </c>
      <c r="J90" s="33" t="n">
        <v>5</v>
      </c>
      <c r="K90" s="31" t="n">
        <v>0.0173629367062956</v>
      </c>
      <c r="L90" s="31" t="n">
        <v>0.0144</v>
      </c>
      <c r="M90" s="31" t="n">
        <v>0.1552159481653244</v>
      </c>
      <c r="N90" s="31" t="n">
        <v>0.1399</v>
      </c>
      <c r="O90" s="31" t="n"/>
      <c r="P90" s="31" t="n">
        <v>0.16865</v>
      </c>
      <c r="Q90" s="31" t="n">
        <v>0.0644779446727665</v>
      </c>
      <c r="R90" s="31" t="n">
        <v>0.0835625</v>
      </c>
      <c r="S90" s="36" t="n">
        <v>-0.1637737322946992</v>
      </c>
      <c r="T90" s="36" t="n">
        <v>-0.05215732829329837</v>
      </c>
      <c r="U90" s="36" t="n">
        <v>-0.1116164040014009</v>
      </c>
      <c r="V90" s="33" t="n">
        <v>48.9579</v>
      </c>
      <c r="W90" s="31" t="n">
        <v>0</v>
      </c>
      <c r="X90" s="31" t="n">
        <v>0.011</v>
      </c>
      <c r="Y90" s="31" t="n">
        <v>0.0035</v>
      </c>
      <c r="Z90" s="31" t="n">
        <v>0.4829</v>
      </c>
      <c r="AA90" s="33" t="n">
        <v>501</v>
      </c>
      <c r="AB90" s="33" t="n">
        <v>2</v>
      </c>
      <c r="AC90" s="33" t="n">
        <v>101</v>
      </c>
      <c r="AD90" s="33" t="n"/>
      <c r="AE90" s="33" t="n">
        <v>34</v>
      </c>
      <c r="AF90" s="24" t="n">
        <v>0</v>
      </c>
      <c r="AG90" s="24" t="inlineStr"/>
      <c r="AH90" s="24" t="inlineStr"/>
    </row>
    <row r="91">
      <c r="A91" s="24" t="inlineStr">
        <is>
          <t>E3</t>
        </is>
      </c>
      <c r="B91" s="24" t="inlineStr">
        <is>
          <t>League Two</t>
        </is>
      </c>
      <c r="C91" s="24" t="inlineStr">
        <is>
          <t>Cheltenham</t>
        </is>
      </c>
      <c r="D91" s="24" t="n">
        <v>22</v>
      </c>
      <c r="E91" s="36" t="n">
        <v>-0.1862543311484685</v>
      </c>
      <c r="F91" s="33" t="n">
        <v>54.47860975768904</v>
      </c>
      <c r="G91" s="33" t="n"/>
      <c r="H91" s="33" t="n">
        <v>15.78025948263734</v>
      </c>
      <c r="I91" s="33" t="n">
        <v>51</v>
      </c>
      <c r="J91" s="33" t="n">
        <v>4.3333</v>
      </c>
      <c r="K91" s="31" t="n">
        <v>0.0139584393129043</v>
      </c>
      <c r="L91" s="31" t="n">
        <v>0.0106</v>
      </c>
      <c r="M91" s="31" t="n">
        <v>0.1790967024730856</v>
      </c>
      <c r="N91" s="31" t="n">
        <v>0.15795</v>
      </c>
      <c r="O91" s="31" t="n"/>
      <c r="P91" s="31" t="n">
        <v>0.13365</v>
      </c>
      <c r="Q91" s="31" t="n">
        <v>0.0558808853830643</v>
      </c>
      <c r="R91" s="31" t="n">
        <v>0.0641625</v>
      </c>
      <c r="S91" s="36" t="n">
        <v>-0.2017608231834125</v>
      </c>
      <c r="T91" s="36" t="n">
        <v>-0.09561791116653925</v>
      </c>
      <c r="U91" s="36" t="n">
        <v>-0.1061429120168733</v>
      </c>
      <c r="V91" s="33" t="n">
        <v>58.553</v>
      </c>
      <c r="W91" s="31" t="n">
        <v>0.0029</v>
      </c>
      <c r="X91" s="31" t="n">
        <v>0.1027</v>
      </c>
      <c r="Y91" s="31" t="n">
        <v>0.041725</v>
      </c>
      <c r="Z91" s="31" t="n">
        <v>0.0983</v>
      </c>
      <c r="AA91" s="33" t="n">
        <v>67</v>
      </c>
      <c r="AB91" s="33" t="n">
        <v>15</v>
      </c>
      <c r="AC91" s="33" t="n">
        <v>15</v>
      </c>
      <c r="AD91" s="33" t="n"/>
      <c r="AE91" s="33" t="n">
        <v>5.5</v>
      </c>
      <c r="AF91" s="24" t="n">
        <v>0</v>
      </c>
      <c r="AG91" s="24" t="inlineStr"/>
      <c r="AH91" s="24" t="inlineStr"/>
    </row>
    <row r="92">
      <c r="A92" s="24" t="inlineStr">
        <is>
          <t>E3</t>
        </is>
      </c>
      <c r="B92" s="24" t="inlineStr">
        <is>
          <t>League Two</t>
        </is>
      </c>
      <c r="C92" s="24" t="inlineStr">
        <is>
          <t>Accrington</t>
        </is>
      </c>
      <c r="D92" s="24" t="n">
        <v>23</v>
      </c>
      <c r="E92" s="36" t="n">
        <v>-0.200475016555342</v>
      </c>
      <c r="F92" s="33" t="n">
        <v>53.87850522683506</v>
      </c>
      <c r="G92" s="33" t="n"/>
      <c r="H92" s="33" t="n">
        <v>15.77009796081369</v>
      </c>
      <c r="I92" s="33" t="n">
        <v>67</v>
      </c>
      <c r="J92" s="33" t="n">
        <v>4.5</v>
      </c>
      <c r="K92" s="31" t="n">
        <v>0.0106250806710167</v>
      </c>
      <c r="L92" s="31" t="n">
        <v>0.0102</v>
      </c>
      <c r="M92" s="31" t="n">
        <v>0.1724621646281382</v>
      </c>
      <c r="N92" s="31" t="n">
        <v>0.17895</v>
      </c>
      <c r="O92" s="31" t="n"/>
      <c r="P92" s="31" t="n">
        <v>0.12935</v>
      </c>
      <c r="Q92" s="31" t="n">
        <v>0.0558808853830643</v>
      </c>
      <c r="R92" s="31" t="n">
        <v>0.06267499999999999</v>
      </c>
      <c r="S92" s="36" t="n">
        <v>-0.165140346953166</v>
      </c>
      <c r="T92" s="36" t="n">
        <v>-0.07795935874832349</v>
      </c>
      <c r="U92" s="36" t="n">
        <v>-0.08718098820484253</v>
      </c>
      <c r="V92" s="33" t="n">
        <v>56.0156</v>
      </c>
      <c r="W92" s="31" t="n">
        <v>0.0005999999999999999</v>
      </c>
      <c r="X92" s="31" t="n">
        <v>0.0612</v>
      </c>
      <c r="Y92" s="31" t="n">
        <v>0.021525</v>
      </c>
      <c r="Z92" s="31" t="n">
        <v>0.1709</v>
      </c>
      <c r="AA92" s="33" t="n">
        <v>201</v>
      </c>
      <c r="AB92" s="33" t="n">
        <v>4</v>
      </c>
      <c r="AC92" s="33" t="n">
        <v>41</v>
      </c>
      <c r="AD92" s="33" t="n"/>
      <c r="AE92" s="33" t="n">
        <v>17</v>
      </c>
      <c r="AF92" s="24" t="n">
        <v>0</v>
      </c>
      <c r="AG92" s="24" t="inlineStr"/>
      <c r="AH92" s="24" t="inlineStr"/>
    </row>
    <row r="93">
      <c r="A93" s="24" t="inlineStr">
        <is>
          <t>E3</t>
        </is>
      </c>
      <c r="B93" s="24" t="inlineStr">
        <is>
          <t>League Two</t>
        </is>
      </c>
      <c r="C93" s="24" t="inlineStr">
        <is>
          <t>Newport</t>
        </is>
      </c>
      <c r="D93" s="24" t="n">
        <v>24</v>
      </c>
      <c r="E93" s="36" t="n">
        <v>-0.2851604770949263</v>
      </c>
      <c r="F93" s="33" t="n">
        <v>50.34256411803231</v>
      </c>
      <c r="G93" s="33" t="n"/>
      <c r="H93" s="33" t="n">
        <v>15.7029159426005</v>
      </c>
      <c r="I93" s="33" t="n">
        <v>101</v>
      </c>
      <c r="J93" s="33" t="n">
        <v>2.875</v>
      </c>
      <c r="K93" s="31" t="n">
        <v>0.0070483208411695</v>
      </c>
      <c r="L93" s="31" t="n">
        <v>0.0046</v>
      </c>
      <c r="M93" s="31" t="n">
        <v>0.2699407794179554</v>
      </c>
      <c r="N93" s="31" t="n">
        <v>0.23725</v>
      </c>
      <c r="O93" s="31" t="n"/>
      <c r="P93" s="31" t="n">
        <v>0.08550000000000001</v>
      </c>
      <c r="Q93" s="31" t="n">
        <v>0.0441164884603139</v>
      </c>
      <c r="R93" s="31" t="n">
        <v>0.0393</v>
      </c>
      <c r="S93" s="36" t="n">
        <v>-0.2581545314807758</v>
      </c>
      <c r="T93" s="36" t="n">
        <v>-0.1453522966285958</v>
      </c>
      <c r="U93" s="36" t="n">
        <v>-0.11280223485218</v>
      </c>
      <c r="V93" s="33" t="n">
        <v>53.5896</v>
      </c>
      <c r="W93" s="31" t="n">
        <v>0.0005999999999999999</v>
      </c>
      <c r="X93" s="31" t="n">
        <v>0.0345</v>
      </c>
      <c r="Y93" s="31" t="n">
        <v>0.0111</v>
      </c>
      <c r="Z93" s="31" t="n">
        <v>0.2675</v>
      </c>
      <c r="AA93" s="33" t="n">
        <v>501</v>
      </c>
      <c r="AB93" s="33" t="n">
        <v>3.25</v>
      </c>
      <c r="AC93" s="33" t="n">
        <v>67</v>
      </c>
      <c r="AD93" s="33" t="n"/>
      <c r="AE93" s="33" t="n">
        <v>21</v>
      </c>
      <c r="AF93" s="24" t="n">
        <v>0</v>
      </c>
      <c r="AG93" s="24" t="inlineStr"/>
      <c r="AH93" s="24" t="inlineStr">
        <is>
          <t>[manager] Christian Fuchs resigned 27 Jun 2026; Chris Todd interim 28 Jun-31 Jul; Hayden Mullins appointed manager 31 Jul 2026.</t>
        </is>
      </c>
    </row>
  </sheetData>
  <autoFilter ref="A1:AH93"/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999999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6" customWidth="1" min="3" max="3"/>
    <col width="10" customWidth="1" min="4" max="4"/>
    <col width="90" customWidth="1" min="5" max="5"/>
    <col width="50" customWidth="1" min="6" max="6"/>
  </cols>
  <sheetData>
    <row r="1">
      <c r="A1" s="5" t="inlineStr">
        <is>
          <t>Context flags: managers, deductions, finance, Europe</t>
        </is>
      </c>
    </row>
    <row r="3">
      <c r="A3" s="10" t="inlineStr">
        <is>
          <t>Date</t>
        </is>
      </c>
      <c r="B3" s="10" t="inlineStr">
        <is>
          <t>Team</t>
        </is>
      </c>
      <c r="C3" s="10" t="inlineStr">
        <is>
          <t>Div</t>
        </is>
      </c>
      <c r="D3" s="10" t="inlineStr">
        <is>
          <t>Type</t>
        </is>
      </c>
      <c r="E3" s="10" t="inlineStr">
        <is>
          <t>Note</t>
        </is>
      </c>
      <c r="F3" s="10" t="inlineStr">
        <is>
          <t>Source</t>
        </is>
      </c>
    </row>
    <row r="4">
      <c r="A4" s="3" t="inlineStr">
        <is>
          <t>04/06/2026</t>
        </is>
      </c>
      <c r="B4" s="3" t="inlineStr">
        <is>
          <t>Liverpool</t>
        </is>
      </c>
      <c r="C4" s="3" t="inlineStr">
        <is>
          <t>E0</t>
        </is>
      </c>
      <c r="D4" s="3" t="inlineStr">
        <is>
          <t>manager</t>
        </is>
      </c>
      <c r="E4" s="3" t="inlineStr">
        <is>
          <t>Arne Slot sacked 30 May 2026; Andoni Iraola appointed head coach 4 Jun 2026 (from Bournemouth).</t>
        </is>
      </c>
      <c r="F4" s="3" t="inlineStr">
        <is>
          <t>https://www.irishtimes.com/sport/soccer/2026/05/30/liverpool-sack-arne-slot-after-two-years-with-andoni-iraola-in-line-to-replace-him/</t>
        </is>
      </c>
    </row>
    <row r="5">
      <c r="A5" s="3" t="inlineStr">
        <is>
          <t>01/06/2026</t>
        </is>
      </c>
      <c r="B5" s="3" t="inlineStr">
        <is>
          <t>Bournemouth</t>
        </is>
      </c>
      <c r="C5" s="3" t="inlineStr">
        <is>
          <t>E0</t>
        </is>
      </c>
      <c r="D5" s="3" t="inlineStr">
        <is>
          <t>manager</t>
        </is>
      </c>
      <c r="E5" s="3" t="inlineStr">
        <is>
          <t>Andoni Iraola left at end of contract (24 May) for Liverpool; Marco Rose appointed head coach 1 Jun 2026.</t>
        </is>
      </c>
      <c r="F5" s="3" t="inlineStr">
        <is>
          <t>https://www.premierleague.com/en/news/4679012/manager-line-up-complete-for-202627-season</t>
        </is>
      </c>
    </row>
    <row r="6">
      <c r="A6" s="3" t="inlineStr">
        <is>
          <t>15/06/2026</t>
        </is>
      </c>
      <c r="B6" s="3" t="inlineStr">
        <is>
          <t>Crystal Palace</t>
        </is>
      </c>
      <c r="C6" s="3" t="inlineStr">
        <is>
          <t>E0</t>
        </is>
      </c>
      <c r="D6" s="3" t="inlineStr">
        <is>
          <t>manager</t>
        </is>
      </c>
      <c r="E6" s="3" t="inlineStr">
        <is>
          <t>Oliver Glasner left at end of contract (27 May); Pierre Sage appointed 15 Jun 2026.</t>
        </is>
      </c>
      <c r="F6" s="3" t="inlineStr">
        <is>
          <t>https://www.premierleague.com/en/news/4679012/manager-line-up-complete-for-202627-season</t>
        </is>
      </c>
    </row>
    <row r="7">
      <c r="A7" s="3" t="inlineStr">
        <is>
          <t>23/06/2026</t>
        </is>
      </c>
      <c r="B7" s="3" t="inlineStr">
        <is>
          <t>Ipswich</t>
        </is>
      </c>
      <c r="C7" s="3" t="inlineStr">
        <is>
          <t>E0</t>
        </is>
      </c>
      <c r="D7" s="3" t="inlineStr">
        <is>
          <t>manager</t>
        </is>
      </c>
      <c r="E7" s="3" t="inlineStr">
        <is>
          <t>Kieran McKenna resigned 10 Jun 2026; Gary O'Neil appointed 23 Jun 2026.</t>
        </is>
      </c>
      <c r="F7" s="3" t="inlineStr">
        <is>
          <t>https://www.skysports.com/football/news/12040/13556081/ipswich-town-gary-oneil-appointed-new-tractor-boys-manager-ahead-of-premier-league-return</t>
        </is>
      </c>
    </row>
    <row r="8">
      <c r="A8" s="3" t="inlineStr">
        <is>
          <t>29/06/2026</t>
        </is>
      </c>
      <c r="B8" s="3" t="inlineStr">
        <is>
          <t>Man City</t>
        </is>
      </c>
      <c r="C8" s="3" t="inlineStr">
        <is>
          <t>E0</t>
        </is>
      </c>
      <c r="D8" s="3" t="inlineStr">
        <is>
          <t>manager</t>
        </is>
      </c>
      <c r="E8" s="3" t="inlineStr">
        <is>
          <t>Pep Guardiola left at end of 2025/26 (after 10 years); Enzo Maresca appointed 29 Jun 2026 on 3-year deal.</t>
        </is>
      </c>
      <c r="F8" s="3" t="inlineStr">
        <is>
          <t>https://www.skysports.com/football/news/11679/13548773/enzo-maresca-man-city-appoint-former-chelsea-head-coach-as-pep-guardiolas-successor-at-etihad-stadium</t>
        </is>
      </c>
    </row>
    <row r="9">
      <c r="A9" s="3" t="inlineStr">
        <is>
          <t>01/07/2026</t>
        </is>
      </c>
      <c r="B9" s="3" t="inlineStr">
        <is>
          <t>Chelsea</t>
        </is>
      </c>
      <c r="C9" s="3" t="inlineStr">
        <is>
          <t>E0</t>
        </is>
      </c>
      <c r="D9" s="3" t="inlineStr">
        <is>
          <t>manager</t>
        </is>
      </c>
      <c r="E9" s="3" t="inlineStr">
        <is>
          <t>Xabi Alonso appointed (announced 17 May, in post 1 Jul 2026), replacing interim Calum McFarlane who had covered since Maresca's Jan 2026 exit.</t>
        </is>
      </c>
      <c r="F9" s="3" t="inlineStr">
        <is>
          <t>https://www.aljazeera.com/sports/2026/5/17/chelsea-appoint-xabi-alonso-as-new-manager-premier-league-club-says</t>
        </is>
      </c>
    </row>
    <row r="10">
      <c r="A10" s="3" t="inlineStr">
        <is>
          <t>06/07/2026</t>
        </is>
      </c>
      <c r="B10" s="3" t="inlineStr">
        <is>
          <t>Nott'm Forest</t>
        </is>
      </c>
      <c r="C10" s="3" t="inlineStr">
        <is>
          <t>E0</t>
        </is>
      </c>
      <c r="D10" s="3" t="inlineStr">
        <is>
          <t>manager</t>
        </is>
      </c>
      <c r="E10" s="3" t="inlineStr">
        <is>
          <t>Vitor Pereira sacked late June/early July 2026 despite Europa League semi-final; Oliver Glasner appointed 6 Jul 2026.</t>
        </is>
      </c>
      <c r="F10" s="3" t="inlineStr">
        <is>
          <t>https://www.skysports.com/football/news/11095/13560923/oliver-glasner-to-nottingham-forest-former-crystal-palace-boss-succeeds-vitor-pereira-at-the-city-ground</t>
        </is>
      </c>
    </row>
    <row r="11">
      <c r="A11" s="3" t="inlineStr">
        <is>
          <t>07/07/2026</t>
        </is>
      </c>
      <c r="B11" s="3" t="inlineStr">
        <is>
          <t>Fulham</t>
        </is>
      </c>
      <c r="C11" s="3" t="inlineStr">
        <is>
          <t>E0</t>
        </is>
      </c>
      <c r="D11" s="3" t="inlineStr">
        <is>
          <t>manager</t>
        </is>
      </c>
      <c r="E11" s="3" t="inlineStr">
        <is>
          <t>Marco Silva left at end of contract (2 Jun, joined Benfica); Alvaro Arbeloa appointed 7 Jul 2026 on 3-year deal.</t>
        </is>
      </c>
      <c r="F11" s="3" t="inlineStr">
        <is>
          <t>https://www.skysports.com/football/news/11095/13553985/alvaro-arbeloa-fulham-appoint-ex-real-madrid-boss-as-new-head-coach-following-marco-silvas-departure</t>
        </is>
      </c>
    </row>
    <row r="12">
      <c r="A12" s="3" t="inlineStr">
        <is>
          <t>06/08/2026</t>
        </is>
      </c>
      <c r="B12" s="3" t="inlineStr">
        <is>
          <t>Newcastle</t>
        </is>
      </c>
      <c r="C12" s="3" t="inlineStr">
        <is>
          <t>E0</t>
        </is>
      </c>
      <c r="D12" s="3" t="inlineStr">
        <is>
          <t>manager</t>
        </is>
      </c>
      <c r="E12" s="3" t="inlineStr">
        <is>
          <t>Eddie Howe resigned early Aug 2026; Matthias Jaissle appointed 6 Aug 2026 (GBP 9.5m compensation to Al Ahli, 4-year deal). Only 2 weeks before season start.</t>
        </is>
      </c>
      <c r="F12" s="3" t="inlineStr">
        <is>
          <t>https://www.skysports.com/football/news/11678/13568428/newcastle-united-appoint-matthias-jaissle-as-head-coach-following-eddie-howes-departure-from-st-james-park</t>
        </is>
      </c>
    </row>
    <row r="13">
      <c r="A13" s="3" t="inlineStr">
        <is>
          <t>22/05/2026</t>
        </is>
      </c>
      <c r="B13" s="3" t="inlineStr">
        <is>
          <t>Man Utd</t>
        </is>
      </c>
      <c r="C13" s="3" t="inlineStr">
        <is>
          <t>E0</t>
        </is>
      </c>
      <c r="D13" s="3" t="inlineStr">
        <is>
          <t>other</t>
        </is>
      </c>
      <c r="E13" s="3" t="inlineStr">
        <is>
          <t>Michael Carrick (interim since 13 Jan 2026) made permanent head coach 22 May 2026, contract to 2028. Not a summer change but first full season.</t>
        </is>
      </c>
      <c r="F13" s="3" t="inlineStr">
        <is>
          <t>https://www.espn.com/soccer/story/_/id/48789147/man-united-michael-carrick-appointed-permanent-head-coach</t>
        </is>
      </c>
    </row>
    <row r="14">
      <c r="A14" s="3" t="inlineStr">
        <is>
          <t>31/03/2026</t>
        </is>
      </c>
      <c r="B14" s="3" t="inlineStr">
        <is>
          <t>Tottenham</t>
        </is>
      </c>
      <c r="C14" s="3" t="inlineStr">
        <is>
          <t>E0</t>
        </is>
      </c>
      <c r="D14" s="3" t="inlineStr">
        <is>
          <t>other</t>
        </is>
      </c>
      <c r="E14" s="3" t="inlineStr">
        <is>
          <t>Roberto De Zerbi appointed 31 Mar 2026 (before 1 Jun cutoff); first full season. Reported under pressure after 0 pts from 2 games (sack-race odds 7/1 as of 2 Sep).</t>
        </is>
      </c>
      <c r="F14" s="3" t="inlineStr">
        <is>
          <t>https://news.paddypower.com/football-news/2026/09/02/first-premier-league-manager-to-be-sacked-race-odds/</t>
        </is>
      </c>
    </row>
    <row r="15">
      <c r="A15" s="3" t="inlineStr">
        <is>
          <t>02/09/2026</t>
        </is>
      </c>
      <c r="B15" s="3" t="inlineStr">
        <is>
          <t>Coventry</t>
        </is>
      </c>
      <c r="C15" s="3" t="inlineStr">
        <is>
          <t>E0</t>
        </is>
      </c>
      <c r="D15" s="3" t="inlineStr">
        <is>
          <t>other</t>
        </is>
      </c>
      <c r="E15" s="3" t="inlineStr">
        <is>
          <t>Frank Lampard under pressure: lost opening 2 games without scoring after GBP 120m+ summer spend (favourite in sack-race odds 2 Sep). No change yet.</t>
        </is>
      </c>
      <c r="F15" s="3" t="inlineStr">
        <is>
          <t>https://news.paddypower.com/football-news/2026/09/02/first-premier-league-manager-to-be-sacked-race-odds/</t>
        </is>
      </c>
    </row>
    <row r="16">
      <c r="A16" s="3" t="inlineStr">
        <is>
          <t>23/08/2026</t>
        </is>
      </c>
      <c r="B16" s="3" t="inlineStr">
        <is>
          <t>Man City</t>
        </is>
      </c>
      <c r="C16" s="3" t="inlineStr">
        <is>
          <t>E0</t>
        </is>
      </c>
      <c r="D16" s="3" t="inlineStr">
        <is>
          <t>deduction</t>
        </is>
      </c>
      <c r="E16" s="3" t="inlineStr">
        <is>
          <t>115 PL charges (Feb 2023): hearing ended Dec 2024, verdict STILL PENDING as of 23 Aug 2026; no timing given by PL. Any sanction would land mid-season.</t>
        </is>
      </c>
      <c r="F16" s="3" t="inlineStr">
        <is>
          <t>https://www.sportbible.com/football/football-news/man-city/man-city-115-charges-premier-league-verdict-531828-20260823</t>
        </is>
      </c>
    </row>
    <row r="17">
      <c r="A17" s="3" t="inlineStr">
        <is>
          <t>31/07/2026</t>
        </is>
      </c>
      <c r="B17" s="3" t="inlineStr">
        <is>
          <t>Chelsea</t>
        </is>
      </c>
      <c r="C17" s="3" t="inlineStr">
        <is>
          <t>E0</t>
        </is>
      </c>
      <c r="D17" s="3" t="inlineStr">
        <is>
          <t>deduction</t>
        </is>
      </c>
      <c r="E17" s="3" t="inlineStr">
        <is>
          <t>FA 74-charge (Abramovich-era agent payments) outcome 31 Jul 2026: GBP 10m fine; suspended 6-pt deduction replaced on appeal by a 2-window registration ban suspended until 30 Jun 2027. Separately PL fined GBP 10.75m (Mar 2026) with suspended 1-yr first-team transfer ban and 9-month academy ban.</t>
        </is>
      </c>
      <c r="F17" s="3" t="inlineStr">
        <is>
          <t>https://www.thefa.com/news/2026/jul/31/chelsea-sanctioned-31072026</t>
        </is>
      </c>
    </row>
    <row r="18">
      <c r="A18" s="3" t="inlineStr">
        <is>
          <t>05/06/2026</t>
        </is>
      </c>
      <c r="B18" s="3" t="inlineStr">
        <is>
          <t>Blackburn</t>
        </is>
      </c>
      <c r="C18" s="3" t="inlineStr">
        <is>
          <t>E1</t>
        </is>
      </c>
      <c r="D18" s="3" t="inlineStr">
        <is>
          <t>manager</t>
        </is>
      </c>
      <c r="E18" s="3" t="inlineStr">
        <is>
          <t>Michael O'Neill left at end of contract (2 May); Tony Mowbray returned as head coach 5 Jun 2026.</t>
        </is>
      </c>
      <c r="F18" s="3" t="inlineStr">
        <is>
          <t>https://www.rovers.co.uk/news/2026/june/06/tony-mowbray--the-story-continues/</t>
        </is>
      </c>
    </row>
    <row r="19">
      <c r="A19" s="3" t="inlineStr">
        <is>
          <t>15/06/2026</t>
        </is>
      </c>
      <c r="B19" s="3" t="inlineStr">
        <is>
          <t>Watford</t>
        </is>
      </c>
      <c r="C19" s="3" t="inlineStr">
        <is>
          <t>E1</t>
        </is>
      </c>
      <c r="D19" s="3" t="inlineStr">
        <is>
          <t>manager</t>
        </is>
      </c>
      <c r="E19" s="3" t="inlineStr">
        <is>
          <t>Edward Still sacked 3 May; Alessio Dionisi appointed 15/16 Jun 2026 (12th head coach in 5 years).</t>
        </is>
      </c>
      <c r="F19" s="3" t="inlineStr">
        <is>
          <t>https://www.lep.co.uk/sport/football/preston-north-end/championship-news-watford-wolves-manager-8743295</t>
        </is>
      </c>
    </row>
    <row r="20">
      <c r="A20" s="3" t="inlineStr">
        <is>
          <t>15/06/2026</t>
        </is>
      </c>
      <c r="B20" s="3" t="inlineStr">
        <is>
          <t>Wolves</t>
        </is>
      </c>
      <c r="C20" s="3" t="inlineStr">
        <is>
          <t>E1</t>
        </is>
      </c>
      <c r="D20" s="3" t="inlineStr">
        <is>
          <t>manager</t>
        </is>
      </c>
      <c r="E20" s="3" t="inlineStr">
        <is>
          <t>Rob Edwards sacked 11 Jun 2026 after relegation; Cesar Peixoto (ex-Gil Vicente) appointed 15/16 Jun 2026 on 2-year deal.</t>
        </is>
      </c>
      <c r="F20" s="3" t="inlineStr">
        <is>
          <t>https://www.lep.co.uk/sport/football/preston-north-end/championship-news-watford-wolves-manager-8743295</t>
        </is>
      </c>
    </row>
    <row r="21">
      <c r="A21" s="3" t="inlineStr">
        <is>
          <t>10/07/2026</t>
        </is>
      </c>
      <c r="B21" s="3" t="inlineStr">
        <is>
          <t>Burnley</t>
        </is>
      </c>
      <c r="C21" s="3" t="inlineStr">
        <is>
          <t>E1</t>
        </is>
      </c>
      <c r="D21" s="3" t="inlineStr">
        <is>
          <t>manager</t>
        </is>
      </c>
      <c r="E21" s="3" t="inlineStr">
        <is>
          <t>Scott Parker left by mutual consent end of April 2026 after relegation; Mike Jackson interim to 24 May; Nicky Hayen (from Genk) appointed 10 Jul 2026 on 3-year deal after ~10-week search.</t>
        </is>
      </c>
      <c r="F21" s="3" t="inlineStr">
        <is>
          <t>https://www.beinsports.com/en-nz/football/championship/articles/burnley-moves-on-from-bellamy-to-appoint-new-coach-2026-07-10</t>
        </is>
      </c>
    </row>
    <row r="22">
      <c r="A22" s="3" t="inlineStr">
        <is>
          <t>29/05/2026</t>
        </is>
      </c>
      <c r="B22" s="3" t="inlineStr">
        <is>
          <t>Bristol City</t>
        </is>
      </c>
      <c r="C22" s="3" t="inlineStr">
        <is>
          <t>E1</t>
        </is>
      </c>
      <c r="D22" s="3" t="inlineStr">
        <is>
          <t>other</t>
        </is>
      </c>
      <c r="E22" s="3" t="inlineStr">
        <is>
          <t>Michael Skubala appointed 29 May 2026 (from Lincoln), replacing interim Roy Hodgson. Just before 1 Jun cutoff.</t>
        </is>
      </c>
      <c r="F22" s="3" t="inlineStr">
        <is>
          <t>https://en.wikipedia.org/wiki/List_of_current_Premier_League_and_English_Football_League_managers</t>
        </is>
      </c>
    </row>
    <row r="23">
      <c r="A23" s="3" t="inlineStr">
        <is>
          <t>29/05/2026</t>
        </is>
      </c>
      <c r="B23" s="3" t="inlineStr">
        <is>
          <t>Lincoln</t>
        </is>
      </c>
      <c r="C23" s="3" t="inlineStr">
        <is>
          <t>E1</t>
        </is>
      </c>
      <c r="D23" s="3" t="inlineStr">
        <is>
          <t>other</t>
        </is>
      </c>
      <c r="E23" s="3" t="inlineStr">
        <is>
          <t>Chris Cohen (with Tom Shaw) appointed 29 May 2026 after Skubala left for Bristol City. Just before 1 Jun cutoff; first Championship season.</t>
        </is>
      </c>
      <c r="F23" s="3" t="inlineStr">
        <is>
          <t>https://en.wikipedia.org/wiki/List_of_current_Premier_League_and_English_Football_League_managers</t>
        </is>
      </c>
    </row>
    <row r="24">
      <c r="A24" s="3" t="inlineStr">
        <is>
          <t>19/05/2026</t>
        </is>
      </c>
      <c r="B24" s="3" t="inlineStr">
        <is>
          <t>Southampton</t>
        </is>
      </c>
      <c r="C24" s="3" t="inlineStr">
        <is>
          <t>E1</t>
        </is>
      </c>
      <c r="D24" s="3" t="inlineStr">
        <is>
          <t>deduction</t>
        </is>
      </c>
      <c r="E24" s="3" t="inlineStr">
        <is>
          <t>-4 points for 2026/27 (EFL, 19 May 2026; appeal rejected 20 May) for filming Middlesbrough, Oxford and Ipswich training; also expelled from 2026 play-off final. Head coach Tonda Eckert charged by FA 22 Jul 2026 (3 x E3.1), hearing expected mid-Sep; still in post.</t>
        </is>
      </c>
      <c r="F24" s="3" t="inlineStr">
        <is>
          <t>https://en.wikipedia.org/wiki/Southampton_F.C._espionage_incident</t>
        </is>
      </c>
    </row>
    <row r="25">
      <c r="A25" s="3" t="inlineStr">
        <is>
          <t>05/06/2026</t>
        </is>
      </c>
      <c r="B25" s="3" t="inlineStr">
        <is>
          <t>Stockport</t>
        </is>
      </c>
      <c r="C25" s="3" t="inlineStr">
        <is>
          <t>E2</t>
        </is>
      </c>
      <c r="D25" s="3" t="inlineStr">
        <is>
          <t>manager</t>
        </is>
      </c>
      <c r="E25" s="3" t="inlineStr">
        <is>
          <t>Dave Challinor left 1 Jun 2026; Jimmy McNulty appointed head coach 5 Jun 2026 (from Rochdale).</t>
        </is>
      </c>
      <c r="F25" s="3" t="inlineStr">
        <is>
          <t>https://www.stockportcounty.com/news/2026/june/05/jimmy-mcnulty-appointed-as-new-head-coach/</t>
        </is>
      </c>
    </row>
    <row r="26">
      <c r="A26" s="3" t="inlineStr">
        <is>
          <t>15/06/2026</t>
        </is>
      </c>
      <c r="B26" s="3" t="inlineStr">
        <is>
          <t>Leicester</t>
        </is>
      </c>
      <c r="C26" s="3" t="inlineStr">
        <is>
          <t>E2</t>
        </is>
      </c>
      <c r="D26" s="3" t="inlineStr">
        <is>
          <t>manager</t>
        </is>
      </c>
      <c r="E26" s="3" t="inlineStr">
        <is>
          <t>Gary Rowett left at end of contract; Russell Martin appointed 15 Jun 2026 on 3-year deal after relegation to League One.</t>
        </is>
      </c>
      <c r="F26" s="3" t="inlineStr">
        <is>
          <t>https://www.goal.com/en/lists/leicester-appoint-ex-rangers-and-southampton-boss-russell-martin-after-relegation-to-league-one/blt4068ccde71e61ecc</t>
        </is>
      </c>
    </row>
    <row r="27">
      <c r="A27" s="3" t="inlineStr">
        <is>
          <t>23/06/2026</t>
        </is>
      </c>
      <c r="B27" s="3" t="inlineStr">
        <is>
          <t>Oxford</t>
        </is>
      </c>
      <c r="C27" s="3" t="inlineStr">
        <is>
          <t>E2</t>
        </is>
      </c>
      <c r="D27" s="3" t="inlineStr">
        <is>
          <t>manager</t>
        </is>
      </c>
      <c r="E27" s="3" t="inlineStr">
        <is>
          <t>Matt Bloomfield sacked 20 Jun 2026; Aaron Ramsey appointed head coach 23 Jun 2026 (first managerial job).</t>
        </is>
      </c>
      <c r="F27" s="3" t="inlineStr">
        <is>
          <t>https://www.skysports.com/football/news/18939/13556847/oxford-united-aaron-ramsey-appointed-head-coach-after-matt-bloomfield-exit</t>
        </is>
      </c>
    </row>
    <row r="28">
      <c r="A28" s="3" t="inlineStr">
        <is>
          <t>27/05/2026</t>
        </is>
      </c>
      <c r="B28" s="3" t="inlineStr">
        <is>
          <t>Huddersfield</t>
        </is>
      </c>
      <c r="C28" s="3" t="inlineStr">
        <is>
          <t>E2</t>
        </is>
      </c>
      <c r="D28" s="3" t="inlineStr">
        <is>
          <t>other</t>
        </is>
      </c>
      <c r="E28" s="3" t="inlineStr">
        <is>
          <t>Liam Manning left by mutual consent 11 May; Martin Drury appointed 27 May 2026. Just before 1 Jun cutoff.</t>
        </is>
      </c>
      <c r="F28" s="3" t="inlineStr">
        <is>
          <t>https://en.wikipedia.org/wiki/2026%E2%80%9327_EFL_League_One</t>
        </is>
      </c>
    </row>
    <row r="29">
      <c r="A29" s="3" t="inlineStr">
        <is>
          <t>12/05/2026</t>
        </is>
      </c>
      <c r="B29" s="3" t="inlineStr">
        <is>
          <t>Barnsley</t>
        </is>
      </c>
      <c r="C29" s="3" t="inlineStr">
        <is>
          <t>E2</t>
        </is>
      </c>
      <c r="D29" s="3" t="inlineStr">
        <is>
          <t>other</t>
        </is>
      </c>
      <c r="E29" s="3" t="inlineStr">
        <is>
          <t>Conor Hourihane left by mutual consent 2 May; Daniel Stendel appointed 12 May 2026. Before 1 Jun cutoff.</t>
        </is>
      </c>
      <c r="F29" s="3" t="inlineStr">
        <is>
          <t>https://en.wikipedia.org/wiki/2026%E2%80%9327_EFL_League_One</t>
        </is>
      </c>
    </row>
    <row r="30">
      <c r="A30" s="3" t="inlineStr">
        <is>
          <t>10/07/2026</t>
        </is>
      </c>
      <c r="B30" s="3" t="inlineStr">
        <is>
          <t>Oxford</t>
        </is>
      </c>
      <c r="C30" s="3" t="inlineStr">
        <is>
          <t>E2</t>
        </is>
      </c>
      <c r="D30" s="3" t="inlineStr">
        <is>
          <t>finance</t>
        </is>
      </c>
      <c r="E30" s="3" t="inlineStr">
        <is>
          <t>EFL transfer embargo imposed 10 Jul 2026 for breaching Salary Cost Management Protocol; cannot register any players (incl. loans/free agents) in summer window; club expects compliance by Jan 2027.</t>
        </is>
      </c>
      <c r="F30" s="3" t="inlineStr">
        <is>
          <t>https://lastwordonsports.com/football/2026/07/10/oxford-united-transfer-embargo-explained/</t>
        </is>
      </c>
    </row>
    <row r="31">
      <c r="A31" s="3" t="inlineStr">
        <is>
          <t>02/05/2026</t>
        </is>
      </c>
      <c r="B31" s="3" t="inlineStr">
        <is>
          <t>Sheffield Wed</t>
        </is>
      </c>
      <c r="C31" s="3" t="inlineStr">
        <is>
          <t>E2</t>
        </is>
      </c>
      <c r="D31" s="3" t="inlineStr">
        <is>
          <t>finance</t>
        </is>
      </c>
      <c r="E31" s="3" t="inlineStr">
        <is>
          <t>Storch/Arise Capital takeover completed 2 May 2026; EFL confirmed NO further points deduction for 2026/27 (a 15-pt deduction had been threatened). Starts League One on 0.</t>
        </is>
      </c>
      <c r="F31" s="3" t="inlineStr">
        <is>
          <t>https://www.itv.com/news/calendar/2026-05-02/no-points-deduction-for-sheffield-wednesday-as-storch-takeover-is-complete</t>
        </is>
      </c>
    </row>
    <row r="32">
      <c r="A32" s="3" t="inlineStr">
        <is>
          <t>06/04/2026</t>
        </is>
      </c>
      <c r="B32" s="3" t="inlineStr">
        <is>
          <t>Leicester</t>
        </is>
      </c>
      <c r="C32" s="3" t="inlineStr">
        <is>
          <t>E2</t>
        </is>
      </c>
      <c r="D32" s="3" t="inlineStr">
        <is>
          <t>other</t>
        </is>
      </c>
      <c r="E32" s="3" t="inlineStr">
        <is>
          <t>-6 PSR deduction was applied in 2025/26 (Championship); appeal dismissed 6 Apr 2026. No deduction carried into 2026/27 found.</t>
        </is>
      </c>
      <c r="F32" s="3" t="inlineStr">
        <is>
          <t>https://www.premierleague.com/en/news/4624942/premier-league-statement-appeal-decision-on-leicester-city-080426</t>
        </is>
      </c>
    </row>
    <row r="33">
      <c r="A33" s="3" t="inlineStr">
        <is>
          <t>09/06/2026</t>
        </is>
      </c>
      <c r="B33" s="3" t="inlineStr">
        <is>
          <t>Rochdale</t>
        </is>
      </c>
      <c r="C33" s="3" t="inlineStr">
        <is>
          <t>E3</t>
        </is>
      </c>
      <c r="D33" s="3" t="inlineStr">
        <is>
          <t>manager</t>
        </is>
      </c>
      <c r="E33" s="3" t="inlineStr">
        <is>
          <t>Jimmy McNulty left for Stockport 5 Jun 2026; Ian Watson (from South Shields) appointed head coach 9 Jun 2026.</t>
        </is>
      </c>
      <c r="F33" s="3" t="inlineStr">
        <is>
          <t>https://rochdaleafc.co.uk/dale-appoint-ian-watson-as-head-coach/</t>
        </is>
      </c>
    </row>
    <row r="34">
      <c r="A34" s="3" t="inlineStr">
        <is>
          <t>18/06/2026</t>
        </is>
      </c>
      <c r="B34" s="3" t="inlineStr">
        <is>
          <t>Salford</t>
        </is>
      </c>
      <c r="C34" s="3" t="inlineStr">
        <is>
          <t>E3</t>
        </is>
      </c>
      <c r="D34" s="3" t="inlineStr">
        <is>
          <t>manager</t>
        </is>
      </c>
      <c r="E34" s="3" t="inlineStr">
        <is>
          <t>Karl Robinson sacked 2 Jun 2026; Peter Cklamovski appointed 18 Jun 2026.</t>
        </is>
      </c>
      <c r="F34" s="3" t="inlineStr">
        <is>
          <t>https://www.efl.com/news/2026/june/18/from-/</t>
        </is>
      </c>
    </row>
    <row r="35">
      <c r="A35" s="3" t="inlineStr">
        <is>
          <t>29/06/2026</t>
        </is>
      </c>
      <c r="B35" s="3" t="inlineStr">
        <is>
          <t>Rotherham</t>
        </is>
      </c>
      <c r="C35" s="3" t="inlineStr">
        <is>
          <t>E3</t>
        </is>
      </c>
      <c r="D35" s="3" t="inlineStr">
        <is>
          <t>manager</t>
        </is>
      </c>
      <c r="E35" s="3" t="inlineStr">
        <is>
          <t>Lee Clark left at end of contract; Alex Bruce appointed 29 Jun 2026 after long search, following relegation from League One.</t>
        </is>
      </c>
      <c r="F35" s="3" t="inlineStr">
        <is>
          <t>https://www.yorkshirepost.co.uk/sport/football/rotherham-united-end-long-wait-for-new-manager-with-alex-bruce-appointment-8768579</t>
        </is>
      </c>
    </row>
    <row r="36">
      <c r="A36" s="3" t="inlineStr">
        <is>
          <t>31/07/2026</t>
        </is>
      </c>
      <c r="B36" s="3" t="inlineStr">
        <is>
          <t>Newport</t>
        </is>
      </c>
      <c r="C36" s="3" t="inlineStr">
        <is>
          <t>E3</t>
        </is>
      </c>
      <c r="D36" s="3" t="inlineStr">
        <is>
          <t>manager</t>
        </is>
      </c>
      <c r="E36" s="3" t="inlineStr">
        <is>
          <t>Christian Fuchs resigned 27 Jun 2026; Chris Todd interim 28 Jun-31 Jul; Hayden Mullins appointed manager 31 Jul 2026.</t>
        </is>
      </c>
      <c r="F36" s="3" t="inlineStr">
        <is>
          <t>https://nation.cymru/sport/newport-county-appoint-hayden-mullins-as-new-boss/</t>
        </is>
      </c>
    </row>
    <row r="37">
      <c r="A37" s="3" t="inlineStr">
        <is>
          <t>27/07/2026</t>
        </is>
      </c>
      <c r="B37" s="3" t="inlineStr">
        <is>
          <t>York</t>
        </is>
      </c>
      <c r="C37" s="3" t="inlineStr">
        <is>
          <t>E3</t>
        </is>
      </c>
      <c r="D37" s="3" t="inlineStr">
        <is>
          <t>manager</t>
        </is>
      </c>
      <c r="E37" s="3" t="inlineStr">
        <is>
          <t>Stuart Maynard sacked 26 Jul 2026 (19 days before League Two return); Scott Lindsey appointed 27 Jul 2026.</t>
        </is>
      </c>
      <c r="F37" s="3" t="inlineStr">
        <is>
          <t>https://www.theleaguepaper.com/latest-news/football-league-division-two/463570/scott-lindsey-succeeds-stuart-maynard-at-york-city-just-19-days-before-league-two-return</t>
        </is>
      </c>
    </row>
    <row r="38">
      <c r="A38" s="3" t="inlineStr">
        <is>
          <t>26/05/2026</t>
        </is>
      </c>
      <c r="B38" s="3" t="inlineStr">
        <is>
          <t>Tranmere</t>
        </is>
      </c>
      <c r="C38" s="3" t="inlineStr">
        <is>
          <t>E3</t>
        </is>
      </c>
      <c r="D38" s="3" t="inlineStr">
        <is>
          <t>other</t>
        </is>
      </c>
      <c r="E38" s="3" t="inlineStr">
        <is>
          <t>Darrell Clarke appointed 26 May 2026 (Pete Wild interim ended). Just before 1 Jun cutoff.</t>
        </is>
      </c>
      <c r="F38" s="3" t="inlineStr">
        <is>
          <t>https://en.wikipedia.org/wiki/2026%E2%80%9327_EFL_League_Two</t>
        </is>
      </c>
    </row>
    <row r="39">
      <c r="A39" s="3" t="inlineStr">
        <is>
          <t>18/05/2026</t>
        </is>
      </c>
      <c r="B39" s="3" t="inlineStr">
        <is>
          <t>Northampton</t>
        </is>
      </c>
      <c r="C39" s="3" t="inlineStr">
        <is>
          <t>E3</t>
        </is>
      </c>
      <c r="D39" s="3" t="inlineStr">
        <is>
          <t>other</t>
        </is>
      </c>
      <c r="E39" s="3" t="inlineStr">
        <is>
          <t>Chris Hogg appointed 18 May 2026 (Colin Calderwood interim ended). Before 1 Jun cutoff.</t>
        </is>
      </c>
      <c r="F39" s="3" t="inlineStr">
        <is>
          <t>https://en.wikipedia.org/wiki/2026%E2%80%9327_EFL_League_Two</t>
        </is>
      </c>
    </row>
    <row r="40">
      <c r="A40" s="3" t="inlineStr">
        <is>
          <t>14/05/2026</t>
        </is>
      </c>
      <c r="B40" s="3" t="inlineStr">
        <is>
          <t>Walsall</t>
        </is>
      </c>
      <c r="C40" s="3" t="inlineStr">
        <is>
          <t>E3</t>
        </is>
      </c>
      <c r="D40" s="3" t="inlineStr">
        <is>
          <t>other</t>
        </is>
      </c>
      <c r="E40" s="3" t="inlineStr">
        <is>
          <t>Lee Grant appointed 14 May 2026 replacing Darren Byfield. Before 1 Jun cutoff.</t>
        </is>
      </c>
      <c r="F40" s="3" t="inlineStr">
        <is>
          <t>https://en.wikipedia.org/wiki/2026%E2%80%9327_EFL_League_Two</t>
        </is>
      </c>
    </row>
    <row r="42">
      <c r="A42" s="10" t="inlineStr">
        <is>
          <t>Team</t>
        </is>
      </c>
      <c r="B42" s="10" t="inlineStr">
        <is>
          <t>Competition</t>
        </is>
      </c>
      <c r="C42" s="10" t="inlineStr">
        <is>
          <t>Matchday dates (league-phase)</t>
        </is>
      </c>
    </row>
    <row r="43">
      <c r="A43" s="24" t="inlineStr">
        <is>
          <t>Arsenal</t>
        </is>
      </c>
      <c r="B43" s="24" t="inlineStr">
        <is>
          <t>Champions League</t>
        </is>
      </c>
      <c r="C43" s="24" t="inlineStr">
        <is>
          <t>08/09/2026, 13/10/2026, 20/10/2026, 03/11/2026, 24/11/2026, 08/12/2026, 19/01/2027, 27/01/2027</t>
        </is>
      </c>
    </row>
    <row r="44">
      <c r="A44" s="24" t="inlineStr">
        <is>
          <t>Man City</t>
        </is>
      </c>
      <c r="B44" s="24" t="inlineStr">
        <is>
          <t>Champions League</t>
        </is>
      </c>
      <c r="C44" s="24" t="inlineStr">
        <is>
          <t>08/09/2026, 13/10/2026, 20/10/2026, 03/11/2026, 24/11/2026, 08/12/2026, 19/01/2027, 27/01/2027</t>
        </is>
      </c>
    </row>
    <row r="45">
      <c r="A45" s="24" t="inlineStr">
        <is>
          <t>Man Utd</t>
        </is>
      </c>
      <c r="B45" s="24" t="inlineStr">
        <is>
          <t>Champions League</t>
        </is>
      </c>
      <c r="C45" s="24" t="inlineStr">
        <is>
          <t>08/09/2026, 13/10/2026, 20/10/2026, 03/11/2026, 24/11/2026, 08/12/2026, 19/01/2027, 27/01/2027</t>
        </is>
      </c>
    </row>
    <row r="46">
      <c r="A46" s="24" t="inlineStr">
        <is>
          <t>Aston Villa</t>
        </is>
      </c>
      <c r="B46" s="24" t="inlineStr">
        <is>
          <t>Champions League</t>
        </is>
      </c>
      <c r="C46" s="24" t="inlineStr">
        <is>
          <t>08/09/2026, 13/10/2026, 20/10/2026, 03/11/2026, 24/11/2026, 08/12/2026, 19/01/2027, 27/01/2027</t>
        </is>
      </c>
    </row>
    <row r="47">
      <c r="A47" s="24" t="inlineStr">
        <is>
          <t>Liverpool</t>
        </is>
      </c>
      <c r="B47" s="24" t="inlineStr">
        <is>
          <t>Champions League</t>
        </is>
      </c>
      <c r="C47" s="24" t="inlineStr">
        <is>
          <t>08/09/2026, 13/10/2026, 20/10/2026, 03/11/2026, 24/11/2026, 08/12/2026, 19/01/2027, 27/01/2027</t>
        </is>
      </c>
    </row>
    <row r="48">
      <c r="A48" s="24" t="inlineStr">
        <is>
          <t>Bournemouth</t>
        </is>
      </c>
      <c r="B48" s="24" t="inlineStr">
        <is>
          <t>Europa League</t>
        </is>
      </c>
      <c r="C48" s="24" t="inlineStr">
        <is>
          <t>16/09/2026, 15/10/2026, 22/10/2026, 05/11/2026, 26/11/2026, 10/12/2026, 21/01/2027, 28/01/2027</t>
        </is>
      </c>
    </row>
    <row r="49">
      <c r="A49" s="24" t="inlineStr">
        <is>
          <t>Sunderland</t>
        </is>
      </c>
      <c r="B49" s="24" t="inlineStr">
        <is>
          <t>Europa League</t>
        </is>
      </c>
      <c r="C49" s="24" t="inlineStr">
        <is>
          <t>16/09/2026, 15/10/2026, 22/10/2026, 05/11/2026, 26/11/2026, 10/12/2026, 21/01/2027, 28/01/2027</t>
        </is>
      </c>
    </row>
    <row r="50">
      <c r="A50" s="24" t="inlineStr">
        <is>
          <t>Crystal Palace</t>
        </is>
      </c>
      <c r="B50" s="24" t="inlineStr">
        <is>
          <t>Europa League</t>
        </is>
      </c>
      <c r="C50" s="24" t="inlineStr">
        <is>
          <t>16/09/2026, 15/10/2026, 22/10/2026, 05/11/2026, 26/11/2026, 10/12/2026, 21/01/2027, 28/01/2027</t>
        </is>
      </c>
    </row>
    <row r="51">
      <c r="A51" s="24" t="inlineStr">
        <is>
          <t>Brighton</t>
        </is>
      </c>
      <c r="B51" s="24" t="inlineStr">
        <is>
          <t>Conference League</t>
        </is>
      </c>
      <c r="C51" s="24" t="inlineStr">
        <is>
          <t>15/10/2026, 22/10/2026, 05/11/2026, 26/11/2026, 10/12/2026, 17/12/2026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99999"/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10" customWidth="1" min="5" max="5"/>
  </cols>
  <sheetData>
    <row r="1" ht="30" customHeight="1">
      <c r="A1" s="10" t="inlineStr">
        <is>
          <t>home goals</t>
        </is>
      </c>
      <c r="B1" s="10" t="inlineStr">
        <is>
          <t>away goals</t>
        </is>
      </c>
      <c r="C1" s="10" t="inlineStr">
        <is>
          <t>home win</t>
        </is>
      </c>
      <c r="D1" s="10" t="inlineStr">
        <is>
          <t>draw</t>
        </is>
      </c>
      <c r="E1" s="10" t="inlineStr">
        <is>
          <t>away win</t>
        </is>
      </c>
      <c r="G1" s="7" t="inlineStr">
        <is>
          <t>Poisson outcome grid (0-10 goals each side) used by the xG -&gt; expected points formulas on the Matches sheet.</t>
        </is>
      </c>
    </row>
    <row r="2">
      <c r="A2" s="24" t="n">
        <v>0</v>
      </c>
      <c r="B2" s="24" t="n">
        <v>0</v>
      </c>
      <c r="C2" s="24" t="n">
        <v>0</v>
      </c>
      <c r="D2" s="24" t="n">
        <v>1</v>
      </c>
      <c r="E2" s="24" t="n">
        <v>0</v>
      </c>
    </row>
    <row r="3">
      <c r="A3" s="24" t="n">
        <v>0</v>
      </c>
      <c r="B3" s="24" t="n">
        <v>1</v>
      </c>
      <c r="C3" s="24" t="n">
        <v>0</v>
      </c>
      <c r="D3" s="24" t="n">
        <v>0</v>
      </c>
      <c r="E3" s="24" t="n">
        <v>1</v>
      </c>
    </row>
    <row r="4">
      <c r="A4" s="24" t="n">
        <v>0</v>
      </c>
      <c r="B4" s="24" t="n">
        <v>2</v>
      </c>
      <c r="C4" s="24" t="n">
        <v>0</v>
      </c>
      <c r="D4" s="24" t="n">
        <v>0</v>
      </c>
      <c r="E4" s="24" t="n">
        <v>1</v>
      </c>
    </row>
    <row r="5">
      <c r="A5" s="24" t="n">
        <v>0</v>
      </c>
      <c r="B5" s="24" t="n">
        <v>3</v>
      </c>
      <c r="C5" s="24" t="n">
        <v>0</v>
      </c>
      <c r="D5" s="24" t="n">
        <v>0</v>
      </c>
      <c r="E5" s="24" t="n">
        <v>1</v>
      </c>
    </row>
    <row r="6">
      <c r="A6" s="24" t="n">
        <v>0</v>
      </c>
      <c r="B6" s="24" t="n">
        <v>4</v>
      </c>
      <c r="C6" s="24" t="n">
        <v>0</v>
      </c>
      <c r="D6" s="24" t="n">
        <v>0</v>
      </c>
      <c r="E6" s="24" t="n">
        <v>1</v>
      </c>
    </row>
    <row r="7">
      <c r="A7" s="24" t="n">
        <v>0</v>
      </c>
      <c r="B7" s="24" t="n">
        <v>5</v>
      </c>
      <c r="C7" s="24" t="n">
        <v>0</v>
      </c>
      <c r="D7" s="24" t="n">
        <v>0</v>
      </c>
      <c r="E7" s="24" t="n">
        <v>1</v>
      </c>
    </row>
    <row r="8">
      <c r="A8" s="24" t="n">
        <v>0</v>
      </c>
      <c r="B8" s="24" t="n">
        <v>6</v>
      </c>
      <c r="C8" s="24" t="n">
        <v>0</v>
      </c>
      <c r="D8" s="24" t="n">
        <v>0</v>
      </c>
      <c r="E8" s="24" t="n">
        <v>1</v>
      </c>
    </row>
    <row r="9">
      <c r="A9" s="24" t="n">
        <v>0</v>
      </c>
      <c r="B9" s="24" t="n">
        <v>7</v>
      </c>
      <c r="C9" s="24" t="n">
        <v>0</v>
      </c>
      <c r="D9" s="24" t="n">
        <v>0</v>
      </c>
      <c r="E9" s="24" t="n">
        <v>1</v>
      </c>
    </row>
    <row r="10">
      <c r="A10" s="24" t="n">
        <v>0</v>
      </c>
      <c r="B10" s="24" t="n">
        <v>8</v>
      </c>
      <c r="C10" s="24" t="n">
        <v>0</v>
      </c>
      <c r="D10" s="24" t="n">
        <v>0</v>
      </c>
      <c r="E10" s="24" t="n">
        <v>1</v>
      </c>
    </row>
    <row r="11">
      <c r="A11" s="24" t="n">
        <v>0</v>
      </c>
      <c r="B11" s="24" t="n">
        <v>9</v>
      </c>
      <c r="C11" s="24" t="n">
        <v>0</v>
      </c>
      <c r="D11" s="24" t="n">
        <v>0</v>
      </c>
      <c r="E11" s="24" t="n">
        <v>1</v>
      </c>
    </row>
    <row r="12">
      <c r="A12" s="24" t="n">
        <v>0</v>
      </c>
      <c r="B12" s="24" t="n">
        <v>10</v>
      </c>
      <c r="C12" s="24" t="n">
        <v>0</v>
      </c>
      <c r="D12" s="24" t="n">
        <v>0</v>
      </c>
      <c r="E12" s="24" t="n">
        <v>1</v>
      </c>
    </row>
    <row r="13">
      <c r="A13" s="24" t="n">
        <v>1</v>
      </c>
      <c r="B13" s="24" t="n">
        <v>0</v>
      </c>
      <c r="C13" s="24" t="n">
        <v>1</v>
      </c>
      <c r="D13" s="24" t="n">
        <v>0</v>
      </c>
      <c r="E13" s="24" t="n">
        <v>0</v>
      </c>
    </row>
    <row r="14">
      <c r="A14" s="24" t="n">
        <v>1</v>
      </c>
      <c r="B14" s="24" t="n">
        <v>1</v>
      </c>
      <c r="C14" s="24" t="n">
        <v>0</v>
      </c>
      <c r="D14" s="24" t="n">
        <v>1</v>
      </c>
      <c r="E14" s="24" t="n">
        <v>0</v>
      </c>
    </row>
    <row r="15">
      <c r="A15" s="24" t="n">
        <v>1</v>
      </c>
      <c r="B15" s="24" t="n">
        <v>2</v>
      </c>
      <c r="C15" s="24" t="n">
        <v>0</v>
      </c>
      <c r="D15" s="24" t="n">
        <v>0</v>
      </c>
      <c r="E15" s="24" t="n">
        <v>1</v>
      </c>
    </row>
    <row r="16">
      <c r="A16" s="24" t="n">
        <v>1</v>
      </c>
      <c r="B16" s="24" t="n">
        <v>3</v>
      </c>
      <c r="C16" s="24" t="n">
        <v>0</v>
      </c>
      <c r="D16" s="24" t="n">
        <v>0</v>
      </c>
      <c r="E16" s="24" t="n">
        <v>1</v>
      </c>
    </row>
    <row r="17">
      <c r="A17" s="24" t="n">
        <v>1</v>
      </c>
      <c r="B17" s="24" t="n">
        <v>4</v>
      </c>
      <c r="C17" s="24" t="n">
        <v>0</v>
      </c>
      <c r="D17" s="24" t="n">
        <v>0</v>
      </c>
      <c r="E17" s="24" t="n">
        <v>1</v>
      </c>
    </row>
    <row r="18">
      <c r="A18" s="24" t="n">
        <v>1</v>
      </c>
      <c r="B18" s="24" t="n">
        <v>5</v>
      </c>
      <c r="C18" s="24" t="n">
        <v>0</v>
      </c>
      <c r="D18" s="24" t="n">
        <v>0</v>
      </c>
      <c r="E18" s="24" t="n">
        <v>1</v>
      </c>
    </row>
    <row r="19">
      <c r="A19" s="24" t="n">
        <v>1</v>
      </c>
      <c r="B19" s="24" t="n">
        <v>6</v>
      </c>
      <c r="C19" s="24" t="n">
        <v>0</v>
      </c>
      <c r="D19" s="24" t="n">
        <v>0</v>
      </c>
      <c r="E19" s="24" t="n">
        <v>1</v>
      </c>
    </row>
    <row r="20">
      <c r="A20" s="24" t="n">
        <v>1</v>
      </c>
      <c r="B20" s="24" t="n">
        <v>7</v>
      </c>
      <c r="C20" s="24" t="n">
        <v>0</v>
      </c>
      <c r="D20" s="24" t="n">
        <v>0</v>
      </c>
      <c r="E20" s="24" t="n">
        <v>1</v>
      </c>
    </row>
    <row r="21">
      <c r="A21" s="24" t="n">
        <v>1</v>
      </c>
      <c r="B21" s="24" t="n">
        <v>8</v>
      </c>
      <c r="C21" s="24" t="n">
        <v>0</v>
      </c>
      <c r="D21" s="24" t="n">
        <v>0</v>
      </c>
      <c r="E21" s="24" t="n">
        <v>1</v>
      </c>
    </row>
    <row r="22">
      <c r="A22" s="24" t="n">
        <v>1</v>
      </c>
      <c r="B22" s="24" t="n">
        <v>9</v>
      </c>
      <c r="C22" s="24" t="n">
        <v>0</v>
      </c>
      <c r="D22" s="24" t="n">
        <v>0</v>
      </c>
      <c r="E22" s="24" t="n">
        <v>1</v>
      </c>
    </row>
    <row r="23">
      <c r="A23" s="24" t="n">
        <v>1</v>
      </c>
      <c r="B23" s="24" t="n">
        <v>10</v>
      </c>
      <c r="C23" s="24" t="n">
        <v>0</v>
      </c>
      <c r="D23" s="24" t="n">
        <v>0</v>
      </c>
      <c r="E23" s="24" t="n">
        <v>1</v>
      </c>
    </row>
    <row r="24">
      <c r="A24" s="24" t="n">
        <v>2</v>
      </c>
      <c r="B24" s="24" t="n">
        <v>0</v>
      </c>
      <c r="C24" s="24" t="n">
        <v>1</v>
      </c>
      <c r="D24" s="24" t="n">
        <v>0</v>
      </c>
      <c r="E24" s="24" t="n">
        <v>0</v>
      </c>
    </row>
    <row r="25">
      <c r="A25" s="24" t="n">
        <v>2</v>
      </c>
      <c r="B25" s="24" t="n">
        <v>1</v>
      </c>
      <c r="C25" s="24" t="n">
        <v>1</v>
      </c>
      <c r="D25" s="24" t="n">
        <v>0</v>
      </c>
      <c r="E25" s="24" t="n">
        <v>0</v>
      </c>
    </row>
    <row r="26">
      <c r="A26" s="24" t="n">
        <v>2</v>
      </c>
      <c r="B26" s="24" t="n">
        <v>2</v>
      </c>
      <c r="C26" s="24" t="n">
        <v>0</v>
      </c>
      <c r="D26" s="24" t="n">
        <v>1</v>
      </c>
      <c r="E26" s="24" t="n">
        <v>0</v>
      </c>
    </row>
    <row r="27">
      <c r="A27" s="24" t="n">
        <v>2</v>
      </c>
      <c r="B27" s="24" t="n">
        <v>3</v>
      </c>
      <c r="C27" s="24" t="n">
        <v>0</v>
      </c>
      <c r="D27" s="24" t="n">
        <v>0</v>
      </c>
      <c r="E27" s="24" t="n">
        <v>1</v>
      </c>
    </row>
    <row r="28">
      <c r="A28" s="24" t="n">
        <v>2</v>
      </c>
      <c r="B28" s="24" t="n">
        <v>4</v>
      </c>
      <c r="C28" s="24" t="n">
        <v>0</v>
      </c>
      <c r="D28" s="24" t="n">
        <v>0</v>
      </c>
      <c r="E28" s="24" t="n">
        <v>1</v>
      </c>
    </row>
    <row r="29">
      <c r="A29" s="24" t="n">
        <v>2</v>
      </c>
      <c r="B29" s="24" t="n">
        <v>5</v>
      </c>
      <c r="C29" s="24" t="n">
        <v>0</v>
      </c>
      <c r="D29" s="24" t="n">
        <v>0</v>
      </c>
      <c r="E29" s="24" t="n">
        <v>1</v>
      </c>
    </row>
    <row r="30">
      <c r="A30" s="24" t="n">
        <v>2</v>
      </c>
      <c r="B30" s="24" t="n">
        <v>6</v>
      </c>
      <c r="C30" s="24" t="n">
        <v>0</v>
      </c>
      <c r="D30" s="24" t="n">
        <v>0</v>
      </c>
      <c r="E30" s="24" t="n">
        <v>1</v>
      </c>
    </row>
    <row r="31">
      <c r="A31" s="24" t="n">
        <v>2</v>
      </c>
      <c r="B31" s="24" t="n">
        <v>7</v>
      </c>
      <c r="C31" s="24" t="n">
        <v>0</v>
      </c>
      <c r="D31" s="24" t="n">
        <v>0</v>
      </c>
      <c r="E31" s="24" t="n">
        <v>1</v>
      </c>
    </row>
    <row r="32">
      <c r="A32" s="24" t="n">
        <v>2</v>
      </c>
      <c r="B32" s="24" t="n">
        <v>8</v>
      </c>
      <c r="C32" s="24" t="n">
        <v>0</v>
      </c>
      <c r="D32" s="24" t="n">
        <v>0</v>
      </c>
      <c r="E32" s="24" t="n">
        <v>1</v>
      </c>
    </row>
    <row r="33">
      <c r="A33" s="24" t="n">
        <v>2</v>
      </c>
      <c r="B33" s="24" t="n">
        <v>9</v>
      </c>
      <c r="C33" s="24" t="n">
        <v>0</v>
      </c>
      <c r="D33" s="24" t="n">
        <v>0</v>
      </c>
      <c r="E33" s="24" t="n">
        <v>1</v>
      </c>
    </row>
    <row r="34">
      <c r="A34" s="24" t="n">
        <v>2</v>
      </c>
      <c r="B34" s="24" t="n">
        <v>10</v>
      </c>
      <c r="C34" s="24" t="n">
        <v>0</v>
      </c>
      <c r="D34" s="24" t="n">
        <v>0</v>
      </c>
      <c r="E34" s="24" t="n">
        <v>1</v>
      </c>
    </row>
    <row r="35">
      <c r="A35" s="24" t="n">
        <v>3</v>
      </c>
      <c r="B35" s="24" t="n">
        <v>0</v>
      </c>
      <c r="C35" s="24" t="n">
        <v>1</v>
      </c>
      <c r="D35" s="24" t="n">
        <v>0</v>
      </c>
      <c r="E35" s="24" t="n">
        <v>0</v>
      </c>
    </row>
    <row r="36">
      <c r="A36" s="24" t="n">
        <v>3</v>
      </c>
      <c r="B36" s="24" t="n">
        <v>1</v>
      </c>
      <c r="C36" s="24" t="n">
        <v>1</v>
      </c>
      <c r="D36" s="24" t="n">
        <v>0</v>
      </c>
      <c r="E36" s="24" t="n">
        <v>0</v>
      </c>
    </row>
    <row r="37">
      <c r="A37" s="24" t="n">
        <v>3</v>
      </c>
      <c r="B37" s="24" t="n">
        <v>2</v>
      </c>
      <c r="C37" s="24" t="n">
        <v>1</v>
      </c>
      <c r="D37" s="24" t="n">
        <v>0</v>
      </c>
      <c r="E37" s="24" t="n">
        <v>0</v>
      </c>
    </row>
    <row r="38">
      <c r="A38" s="24" t="n">
        <v>3</v>
      </c>
      <c r="B38" s="24" t="n">
        <v>3</v>
      </c>
      <c r="C38" s="24" t="n">
        <v>0</v>
      </c>
      <c r="D38" s="24" t="n">
        <v>1</v>
      </c>
      <c r="E38" s="24" t="n">
        <v>0</v>
      </c>
    </row>
    <row r="39">
      <c r="A39" s="24" t="n">
        <v>3</v>
      </c>
      <c r="B39" s="24" t="n">
        <v>4</v>
      </c>
      <c r="C39" s="24" t="n">
        <v>0</v>
      </c>
      <c r="D39" s="24" t="n">
        <v>0</v>
      </c>
      <c r="E39" s="24" t="n">
        <v>1</v>
      </c>
    </row>
    <row r="40">
      <c r="A40" s="24" t="n">
        <v>3</v>
      </c>
      <c r="B40" s="24" t="n">
        <v>5</v>
      </c>
      <c r="C40" s="24" t="n">
        <v>0</v>
      </c>
      <c r="D40" s="24" t="n">
        <v>0</v>
      </c>
      <c r="E40" s="24" t="n">
        <v>1</v>
      </c>
    </row>
    <row r="41">
      <c r="A41" s="24" t="n">
        <v>3</v>
      </c>
      <c r="B41" s="24" t="n">
        <v>6</v>
      </c>
      <c r="C41" s="24" t="n">
        <v>0</v>
      </c>
      <c r="D41" s="24" t="n">
        <v>0</v>
      </c>
      <c r="E41" s="24" t="n">
        <v>1</v>
      </c>
    </row>
    <row r="42">
      <c r="A42" s="24" t="n">
        <v>3</v>
      </c>
      <c r="B42" s="24" t="n">
        <v>7</v>
      </c>
      <c r="C42" s="24" t="n">
        <v>0</v>
      </c>
      <c r="D42" s="24" t="n">
        <v>0</v>
      </c>
      <c r="E42" s="24" t="n">
        <v>1</v>
      </c>
    </row>
    <row r="43">
      <c r="A43" s="24" t="n">
        <v>3</v>
      </c>
      <c r="B43" s="24" t="n">
        <v>8</v>
      </c>
      <c r="C43" s="24" t="n">
        <v>0</v>
      </c>
      <c r="D43" s="24" t="n">
        <v>0</v>
      </c>
      <c r="E43" s="24" t="n">
        <v>1</v>
      </c>
    </row>
    <row r="44">
      <c r="A44" s="24" t="n">
        <v>3</v>
      </c>
      <c r="B44" s="24" t="n">
        <v>9</v>
      </c>
      <c r="C44" s="24" t="n">
        <v>0</v>
      </c>
      <c r="D44" s="24" t="n">
        <v>0</v>
      </c>
      <c r="E44" s="24" t="n">
        <v>1</v>
      </c>
    </row>
    <row r="45">
      <c r="A45" s="24" t="n">
        <v>3</v>
      </c>
      <c r="B45" s="24" t="n">
        <v>10</v>
      </c>
      <c r="C45" s="24" t="n">
        <v>0</v>
      </c>
      <c r="D45" s="24" t="n">
        <v>0</v>
      </c>
      <c r="E45" s="24" t="n">
        <v>1</v>
      </c>
    </row>
    <row r="46">
      <c r="A46" s="24" t="n">
        <v>4</v>
      </c>
      <c r="B46" s="24" t="n">
        <v>0</v>
      </c>
      <c r="C46" s="24" t="n">
        <v>1</v>
      </c>
      <c r="D46" s="24" t="n">
        <v>0</v>
      </c>
      <c r="E46" s="24" t="n">
        <v>0</v>
      </c>
    </row>
    <row r="47">
      <c r="A47" s="24" t="n">
        <v>4</v>
      </c>
      <c r="B47" s="24" t="n">
        <v>1</v>
      </c>
      <c r="C47" s="24" t="n">
        <v>1</v>
      </c>
      <c r="D47" s="24" t="n">
        <v>0</v>
      </c>
      <c r="E47" s="24" t="n">
        <v>0</v>
      </c>
    </row>
    <row r="48">
      <c r="A48" s="24" t="n">
        <v>4</v>
      </c>
      <c r="B48" s="24" t="n">
        <v>2</v>
      </c>
      <c r="C48" s="24" t="n">
        <v>1</v>
      </c>
      <c r="D48" s="24" t="n">
        <v>0</v>
      </c>
      <c r="E48" s="24" t="n">
        <v>0</v>
      </c>
    </row>
    <row r="49">
      <c r="A49" s="24" t="n">
        <v>4</v>
      </c>
      <c r="B49" s="24" t="n">
        <v>3</v>
      </c>
      <c r="C49" s="24" t="n">
        <v>1</v>
      </c>
      <c r="D49" s="24" t="n">
        <v>0</v>
      </c>
      <c r="E49" s="24" t="n">
        <v>0</v>
      </c>
    </row>
    <row r="50">
      <c r="A50" s="24" t="n">
        <v>4</v>
      </c>
      <c r="B50" s="24" t="n">
        <v>4</v>
      </c>
      <c r="C50" s="24" t="n">
        <v>0</v>
      </c>
      <c r="D50" s="24" t="n">
        <v>1</v>
      </c>
      <c r="E50" s="24" t="n">
        <v>0</v>
      </c>
    </row>
    <row r="51">
      <c r="A51" s="24" t="n">
        <v>4</v>
      </c>
      <c r="B51" s="24" t="n">
        <v>5</v>
      </c>
      <c r="C51" s="24" t="n">
        <v>0</v>
      </c>
      <c r="D51" s="24" t="n">
        <v>0</v>
      </c>
      <c r="E51" s="24" t="n">
        <v>1</v>
      </c>
    </row>
    <row r="52">
      <c r="A52" s="24" t="n">
        <v>4</v>
      </c>
      <c r="B52" s="24" t="n">
        <v>6</v>
      </c>
      <c r="C52" s="24" t="n">
        <v>0</v>
      </c>
      <c r="D52" s="24" t="n">
        <v>0</v>
      </c>
      <c r="E52" s="24" t="n">
        <v>1</v>
      </c>
    </row>
    <row r="53">
      <c r="A53" s="24" t="n">
        <v>4</v>
      </c>
      <c r="B53" s="24" t="n">
        <v>7</v>
      </c>
      <c r="C53" s="24" t="n">
        <v>0</v>
      </c>
      <c r="D53" s="24" t="n">
        <v>0</v>
      </c>
      <c r="E53" s="24" t="n">
        <v>1</v>
      </c>
    </row>
    <row r="54">
      <c r="A54" s="24" t="n">
        <v>4</v>
      </c>
      <c r="B54" s="24" t="n">
        <v>8</v>
      </c>
      <c r="C54" s="24" t="n">
        <v>0</v>
      </c>
      <c r="D54" s="24" t="n">
        <v>0</v>
      </c>
      <c r="E54" s="24" t="n">
        <v>1</v>
      </c>
    </row>
    <row r="55">
      <c r="A55" s="24" t="n">
        <v>4</v>
      </c>
      <c r="B55" s="24" t="n">
        <v>9</v>
      </c>
      <c r="C55" s="24" t="n">
        <v>0</v>
      </c>
      <c r="D55" s="24" t="n">
        <v>0</v>
      </c>
      <c r="E55" s="24" t="n">
        <v>1</v>
      </c>
    </row>
    <row r="56">
      <c r="A56" s="24" t="n">
        <v>4</v>
      </c>
      <c r="B56" s="24" t="n">
        <v>10</v>
      </c>
      <c r="C56" s="24" t="n">
        <v>0</v>
      </c>
      <c r="D56" s="24" t="n">
        <v>0</v>
      </c>
      <c r="E56" s="24" t="n">
        <v>1</v>
      </c>
    </row>
    <row r="57">
      <c r="A57" s="24" t="n">
        <v>5</v>
      </c>
      <c r="B57" s="24" t="n">
        <v>0</v>
      </c>
      <c r="C57" s="24" t="n">
        <v>1</v>
      </c>
      <c r="D57" s="24" t="n">
        <v>0</v>
      </c>
      <c r="E57" s="24" t="n">
        <v>0</v>
      </c>
    </row>
    <row r="58">
      <c r="A58" s="24" t="n">
        <v>5</v>
      </c>
      <c r="B58" s="24" t="n">
        <v>1</v>
      </c>
      <c r="C58" s="24" t="n">
        <v>1</v>
      </c>
      <c r="D58" s="24" t="n">
        <v>0</v>
      </c>
      <c r="E58" s="24" t="n">
        <v>0</v>
      </c>
    </row>
    <row r="59">
      <c r="A59" s="24" t="n">
        <v>5</v>
      </c>
      <c r="B59" s="24" t="n">
        <v>2</v>
      </c>
      <c r="C59" s="24" t="n">
        <v>1</v>
      </c>
      <c r="D59" s="24" t="n">
        <v>0</v>
      </c>
      <c r="E59" s="24" t="n">
        <v>0</v>
      </c>
    </row>
    <row r="60">
      <c r="A60" s="24" t="n">
        <v>5</v>
      </c>
      <c r="B60" s="24" t="n">
        <v>3</v>
      </c>
      <c r="C60" s="24" t="n">
        <v>1</v>
      </c>
      <c r="D60" s="24" t="n">
        <v>0</v>
      </c>
      <c r="E60" s="24" t="n">
        <v>0</v>
      </c>
    </row>
    <row r="61">
      <c r="A61" s="24" t="n">
        <v>5</v>
      </c>
      <c r="B61" s="24" t="n">
        <v>4</v>
      </c>
      <c r="C61" s="24" t="n">
        <v>1</v>
      </c>
      <c r="D61" s="24" t="n">
        <v>0</v>
      </c>
      <c r="E61" s="24" t="n">
        <v>0</v>
      </c>
    </row>
    <row r="62">
      <c r="A62" s="24" t="n">
        <v>5</v>
      </c>
      <c r="B62" s="24" t="n">
        <v>5</v>
      </c>
      <c r="C62" s="24" t="n">
        <v>0</v>
      </c>
      <c r="D62" s="24" t="n">
        <v>1</v>
      </c>
      <c r="E62" s="24" t="n">
        <v>0</v>
      </c>
    </row>
    <row r="63">
      <c r="A63" s="24" t="n">
        <v>5</v>
      </c>
      <c r="B63" s="24" t="n">
        <v>6</v>
      </c>
      <c r="C63" s="24" t="n">
        <v>0</v>
      </c>
      <c r="D63" s="24" t="n">
        <v>0</v>
      </c>
      <c r="E63" s="24" t="n">
        <v>1</v>
      </c>
    </row>
    <row r="64">
      <c r="A64" s="24" t="n">
        <v>5</v>
      </c>
      <c r="B64" s="24" t="n">
        <v>7</v>
      </c>
      <c r="C64" s="24" t="n">
        <v>0</v>
      </c>
      <c r="D64" s="24" t="n">
        <v>0</v>
      </c>
      <c r="E64" s="24" t="n">
        <v>1</v>
      </c>
    </row>
    <row r="65">
      <c r="A65" s="24" t="n">
        <v>5</v>
      </c>
      <c r="B65" s="24" t="n">
        <v>8</v>
      </c>
      <c r="C65" s="24" t="n">
        <v>0</v>
      </c>
      <c r="D65" s="24" t="n">
        <v>0</v>
      </c>
      <c r="E65" s="24" t="n">
        <v>1</v>
      </c>
    </row>
    <row r="66">
      <c r="A66" s="24" t="n">
        <v>5</v>
      </c>
      <c r="B66" s="24" t="n">
        <v>9</v>
      </c>
      <c r="C66" s="24" t="n">
        <v>0</v>
      </c>
      <c r="D66" s="24" t="n">
        <v>0</v>
      </c>
      <c r="E66" s="24" t="n">
        <v>1</v>
      </c>
    </row>
    <row r="67">
      <c r="A67" s="24" t="n">
        <v>5</v>
      </c>
      <c r="B67" s="24" t="n">
        <v>10</v>
      </c>
      <c r="C67" s="24" t="n">
        <v>0</v>
      </c>
      <c r="D67" s="24" t="n">
        <v>0</v>
      </c>
      <c r="E67" s="24" t="n">
        <v>1</v>
      </c>
    </row>
    <row r="68">
      <c r="A68" s="24" t="n">
        <v>6</v>
      </c>
      <c r="B68" s="24" t="n">
        <v>0</v>
      </c>
      <c r="C68" s="24" t="n">
        <v>1</v>
      </c>
      <c r="D68" s="24" t="n">
        <v>0</v>
      </c>
      <c r="E68" s="24" t="n">
        <v>0</v>
      </c>
    </row>
    <row r="69">
      <c r="A69" s="24" t="n">
        <v>6</v>
      </c>
      <c r="B69" s="24" t="n">
        <v>1</v>
      </c>
      <c r="C69" s="24" t="n">
        <v>1</v>
      </c>
      <c r="D69" s="24" t="n">
        <v>0</v>
      </c>
      <c r="E69" s="24" t="n">
        <v>0</v>
      </c>
    </row>
    <row r="70">
      <c r="A70" s="24" t="n">
        <v>6</v>
      </c>
      <c r="B70" s="24" t="n">
        <v>2</v>
      </c>
      <c r="C70" s="24" t="n">
        <v>1</v>
      </c>
      <c r="D70" s="24" t="n">
        <v>0</v>
      </c>
      <c r="E70" s="24" t="n">
        <v>0</v>
      </c>
    </row>
    <row r="71">
      <c r="A71" s="24" t="n">
        <v>6</v>
      </c>
      <c r="B71" s="24" t="n">
        <v>3</v>
      </c>
      <c r="C71" s="24" t="n">
        <v>1</v>
      </c>
      <c r="D71" s="24" t="n">
        <v>0</v>
      </c>
      <c r="E71" s="24" t="n">
        <v>0</v>
      </c>
    </row>
    <row r="72">
      <c r="A72" s="24" t="n">
        <v>6</v>
      </c>
      <c r="B72" s="24" t="n">
        <v>4</v>
      </c>
      <c r="C72" s="24" t="n">
        <v>1</v>
      </c>
      <c r="D72" s="24" t="n">
        <v>0</v>
      </c>
      <c r="E72" s="24" t="n">
        <v>0</v>
      </c>
    </row>
    <row r="73">
      <c r="A73" s="24" t="n">
        <v>6</v>
      </c>
      <c r="B73" s="24" t="n">
        <v>5</v>
      </c>
      <c r="C73" s="24" t="n">
        <v>1</v>
      </c>
      <c r="D73" s="24" t="n">
        <v>0</v>
      </c>
      <c r="E73" s="24" t="n">
        <v>0</v>
      </c>
    </row>
    <row r="74">
      <c r="A74" s="24" t="n">
        <v>6</v>
      </c>
      <c r="B74" s="24" t="n">
        <v>6</v>
      </c>
      <c r="C74" s="24" t="n">
        <v>0</v>
      </c>
      <c r="D74" s="24" t="n">
        <v>1</v>
      </c>
      <c r="E74" s="24" t="n">
        <v>0</v>
      </c>
    </row>
    <row r="75">
      <c r="A75" s="24" t="n">
        <v>6</v>
      </c>
      <c r="B75" s="24" t="n">
        <v>7</v>
      </c>
      <c r="C75" s="24" t="n">
        <v>0</v>
      </c>
      <c r="D75" s="24" t="n">
        <v>0</v>
      </c>
      <c r="E75" s="24" t="n">
        <v>1</v>
      </c>
    </row>
    <row r="76">
      <c r="A76" s="24" t="n">
        <v>6</v>
      </c>
      <c r="B76" s="24" t="n">
        <v>8</v>
      </c>
      <c r="C76" s="24" t="n">
        <v>0</v>
      </c>
      <c r="D76" s="24" t="n">
        <v>0</v>
      </c>
      <c r="E76" s="24" t="n">
        <v>1</v>
      </c>
    </row>
    <row r="77">
      <c r="A77" s="24" t="n">
        <v>6</v>
      </c>
      <c r="B77" s="24" t="n">
        <v>9</v>
      </c>
      <c r="C77" s="24" t="n">
        <v>0</v>
      </c>
      <c r="D77" s="24" t="n">
        <v>0</v>
      </c>
      <c r="E77" s="24" t="n">
        <v>1</v>
      </c>
    </row>
    <row r="78">
      <c r="A78" s="24" t="n">
        <v>6</v>
      </c>
      <c r="B78" s="24" t="n">
        <v>10</v>
      </c>
      <c r="C78" s="24" t="n">
        <v>0</v>
      </c>
      <c r="D78" s="24" t="n">
        <v>0</v>
      </c>
      <c r="E78" s="24" t="n">
        <v>1</v>
      </c>
    </row>
    <row r="79">
      <c r="A79" s="24" t="n">
        <v>7</v>
      </c>
      <c r="B79" s="24" t="n">
        <v>0</v>
      </c>
      <c r="C79" s="24" t="n">
        <v>1</v>
      </c>
      <c r="D79" s="24" t="n">
        <v>0</v>
      </c>
      <c r="E79" s="24" t="n">
        <v>0</v>
      </c>
    </row>
    <row r="80">
      <c r="A80" s="24" t="n">
        <v>7</v>
      </c>
      <c r="B80" s="24" t="n">
        <v>1</v>
      </c>
      <c r="C80" s="24" t="n">
        <v>1</v>
      </c>
      <c r="D80" s="24" t="n">
        <v>0</v>
      </c>
      <c r="E80" s="24" t="n">
        <v>0</v>
      </c>
    </row>
    <row r="81">
      <c r="A81" s="24" t="n">
        <v>7</v>
      </c>
      <c r="B81" s="24" t="n">
        <v>2</v>
      </c>
      <c r="C81" s="24" t="n">
        <v>1</v>
      </c>
      <c r="D81" s="24" t="n">
        <v>0</v>
      </c>
      <c r="E81" s="24" t="n">
        <v>0</v>
      </c>
    </row>
    <row r="82">
      <c r="A82" s="24" t="n">
        <v>7</v>
      </c>
      <c r="B82" s="24" t="n">
        <v>3</v>
      </c>
      <c r="C82" s="24" t="n">
        <v>1</v>
      </c>
      <c r="D82" s="24" t="n">
        <v>0</v>
      </c>
      <c r="E82" s="24" t="n">
        <v>0</v>
      </c>
    </row>
    <row r="83">
      <c r="A83" s="24" t="n">
        <v>7</v>
      </c>
      <c r="B83" s="24" t="n">
        <v>4</v>
      </c>
      <c r="C83" s="24" t="n">
        <v>1</v>
      </c>
      <c r="D83" s="24" t="n">
        <v>0</v>
      </c>
      <c r="E83" s="24" t="n">
        <v>0</v>
      </c>
    </row>
    <row r="84">
      <c r="A84" s="24" t="n">
        <v>7</v>
      </c>
      <c r="B84" s="24" t="n">
        <v>5</v>
      </c>
      <c r="C84" s="24" t="n">
        <v>1</v>
      </c>
      <c r="D84" s="24" t="n">
        <v>0</v>
      </c>
      <c r="E84" s="24" t="n">
        <v>0</v>
      </c>
    </row>
    <row r="85">
      <c r="A85" s="24" t="n">
        <v>7</v>
      </c>
      <c r="B85" s="24" t="n">
        <v>6</v>
      </c>
      <c r="C85" s="24" t="n">
        <v>1</v>
      </c>
      <c r="D85" s="24" t="n">
        <v>0</v>
      </c>
      <c r="E85" s="24" t="n">
        <v>0</v>
      </c>
    </row>
    <row r="86">
      <c r="A86" s="24" t="n">
        <v>7</v>
      </c>
      <c r="B86" s="24" t="n">
        <v>7</v>
      </c>
      <c r="C86" s="24" t="n">
        <v>0</v>
      </c>
      <c r="D86" s="24" t="n">
        <v>1</v>
      </c>
      <c r="E86" s="24" t="n">
        <v>0</v>
      </c>
    </row>
    <row r="87">
      <c r="A87" s="24" t="n">
        <v>7</v>
      </c>
      <c r="B87" s="24" t="n">
        <v>8</v>
      </c>
      <c r="C87" s="24" t="n">
        <v>0</v>
      </c>
      <c r="D87" s="24" t="n">
        <v>0</v>
      </c>
      <c r="E87" s="24" t="n">
        <v>1</v>
      </c>
    </row>
    <row r="88">
      <c r="A88" s="24" t="n">
        <v>7</v>
      </c>
      <c r="B88" s="24" t="n">
        <v>9</v>
      </c>
      <c r="C88" s="24" t="n">
        <v>0</v>
      </c>
      <c r="D88" s="24" t="n">
        <v>0</v>
      </c>
      <c r="E88" s="24" t="n">
        <v>1</v>
      </c>
    </row>
    <row r="89">
      <c r="A89" s="24" t="n">
        <v>7</v>
      </c>
      <c r="B89" s="24" t="n">
        <v>10</v>
      </c>
      <c r="C89" s="24" t="n">
        <v>0</v>
      </c>
      <c r="D89" s="24" t="n">
        <v>0</v>
      </c>
      <c r="E89" s="24" t="n">
        <v>1</v>
      </c>
    </row>
    <row r="90">
      <c r="A90" s="24" t="n">
        <v>8</v>
      </c>
      <c r="B90" s="24" t="n">
        <v>0</v>
      </c>
      <c r="C90" s="24" t="n">
        <v>1</v>
      </c>
      <c r="D90" s="24" t="n">
        <v>0</v>
      </c>
      <c r="E90" s="24" t="n">
        <v>0</v>
      </c>
    </row>
    <row r="91">
      <c r="A91" s="24" t="n">
        <v>8</v>
      </c>
      <c r="B91" s="24" t="n">
        <v>1</v>
      </c>
      <c r="C91" s="24" t="n">
        <v>1</v>
      </c>
      <c r="D91" s="24" t="n">
        <v>0</v>
      </c>
      <c r="E91" s="24" t="n">
        <v>0</v>
      </c>
    </row>
    <row r="92">
      <c r="A92" s="24" t="n">
        <v>8</v>
      </c>
      <c r="B92" s="24" t="n">
        <v>2</v>
      </c>
      <c r="C92" s="24" t="n">
        <v>1</v>
      </c>
      <c r="D92" s="24" t="n">
        <v>0</v>
      </c>
      <c r="E92" s="24" t="n">
        <v>0</v>
      </c>
    </row>
    <row r="93">
      <c r="A93" s="24" t="n">
        <v>8</v>
      </c>
      <c r="B93" s="24" t="n">
        <v>3</v>
      </c>
      <c r="C93" s="24" t="n">
        <v>1</v>
      </c>
      <c r="D93" s="24" t="n">
        <v>0</v>
      </c>
      <c r="E93" s="24" t="n">
        <v>0</v>
      </c>
    </row>
    <row r="94">
      <c r="A94" s="24" t="n">
        <v>8</v>
      </c>
      <c r="B94" s="24" t="n">
        <v>4</v>
      </c>
      <c r="C94" s="24" t="n">
        <v>1</v>
      </c>
      <c r="D94" s="24" t="n">
        <v>0</v>
      </c>
      <c r="E94" s="24" t="n">
        <v>0</v>
      </c>
    </row>
    <row r="95">
      <c r="A95" s="24" t="n">
        <v>8</v>
      </c>
      <c r="B95" s="24" t="n">
        <v>5</v>
      </c>
      <c r="C95" s="24" t="n">
        <v>1</v>
      </c>
      <c r="D95" s="24" t="n">
        <v>0</v>
      </c>
      <c r="E95" s="24" t="n">
        <v>0</v>
      </c>
    </row>
    <row r="96">
      <c r="A96" s="24" t="n">
        <v>8</v>
      </c>
      <c r="B96" s="24" t="n">
        <v>6</v>
      </c>
      <c r="C96" s="24" t="n">
        <v>1</v>
      </c>
      <c r="D96" s="24" t="n">
        <v>0</v>
      </c>
      <c r="E96" s="24" t="n">
        <v>0</v>
      </c>
    </row>
    <row r="97">
      <c r="A97" s="24" t="n">
        <v>8</v>
      </c>
      <c r="B97" s="24" t="n">
        <v>7</v>
      </c>
      <c r="C97" s="24" t="n">
        <v>1</v>
      </c>
      <c r="D97" s="24" t="n">
        <v>0</v>
      </c>
      <c r="E97" s="24" t="n">
        <v>0</v>
      </c>
    </row>
    <row r="98">
      <c r="A98" s="24" t="n">
        <v>8</v>
      </c>
      <c r="B98" s="24" t="n">
        <v>8</v>
      </c>
      <c r="C98" s="24" t="n">
        <v>0</v>
      </c>
      <c r="D98" s="24" t="n">
        <v>1</v>
      </c>
      <c r="E98" s="24" t="n">
        <v>0</v>
      </c>
    </row>
    <row r="99">
      <c r="A99" s="24" t="n">
        <v>8</v>
      </c>
      <c r="B99" s="24" t="n">
        <v>9</v>
      </c>
      <c r="C99" s="24" t="n">
        <v>0</v>
      </c>
      <c r="D99" s="24" t="n">
        <v>0</v>
      </c>
      <c r="E99" s="24" t="n">
        <v>1</v>
      </c>
    </row>
    <row r="100">
      <c r="A100" s="24" t="n">
        <v>8</v>
      </c>
      <c r="B100" s="24" t="n">
        <v>10</v>
      </c>
      <c r="C100" s="24" t="n">
        <v>0</v>
      </c>
      <c r="D100" s="24" t="n">
        <v>0</v>
      </c>
      <c r="E100" s="24" t="n">
        <v>1</v>
      </c>
    </row>
    <row r="101">
      <c r="A101" s="24" t="n">
        <v>9</v>
      </c>
      <c r="B101" s="24" t="n">
        <v>0</v>
      </c>
      <c r="C101" s="24" t="n">
        <v>1</v>
      </c>
      <c r="D101" s="24" t="n">
        <v>0</v>
      </c>
      <c r="E101" s="24" t="n">
        <v>0</v>
      </c>
    </row>
    <row r="102">
      <c r="A102" s="24" t="n">
        <v>9</v>
      </c>
      <c r="B102" s="24" t="n">
        <v>1</v>
      </c>
      <c r="C102" s="24" t="n">
        <v>1</v>
      </c>
      <c r="D102" s="24" t="n">
        <v>0</v>
      </c>
      <c r="E102" s="24" t="n">
        <v>0</v>
      </c>
    </row>
    <row r="103">
      <c r="A103" s="24" t="n">
        <v>9</v>
      </c>
      <c r="B103" s="24" t="n">
        <v>2</v>
      </c>
      <c r="C103" s="24" t="n">
        <v>1</v>
      </c>
      <c r="D103" s="24" t="n">
        <v>0</v>
      </c>
      <c r="E103" s="24" t="n">
        <v>0</v>
      </c>
    </row>
    <row r="104">
      <c r="A104" s="24" t="n">
        <v>9</v>
      </c>
      <c r="B104" s="24" t="n">
        <v>3</v>
      </c>
      <c r="C104" s="24" t="n">
        <v>1</v>
      </c>
      <c r="D104" s="24" t="n">
        <v>0</v>
      </c>
      <c r="E104" s="24" t="n">
        <v>0</v>
      </c>
    </row>
    <row r="105">
      <c r="A105" s="24" t="n">
        <v>9</v>
      </c>
      <c r="B105" s="24" t="n">
        <v>4</v>
      </c>
      <c r="C105" s="24" t="n">
        <v>1</v>
      </c>
      <c r="D105" s="24" t="n">
        <v>0</v>
      </c>
      <c r="E105" s="24" t="n">
        <v>0</v>
      </c>
    </row>
    <row r="106">
      <c r="A106" s="24" t="n">
        <v>9</v>
      </c>
      <c r="B106" s="24" t="n">
        <v>5</v>
      </c>
      <c r="C106" s="24" t="n">
        <v>1</v>
      </c>
      <c r="D106" s="24" t="n">
        <v>0</v>
      </c>
      <c r="E106" s="24" t="n">
        <v>0</v>
      </c>
    </row>
    <row r="107">
      <c r="A107" s="24" t="n">
        <v>9</v>
      </c>
      <c r="B107" s="24" t="n">
        <v>6</v>
      </c>
      <c r="C107" s="24" t="n">
        <v>1</v>
      </c>
      <c r="D107" s="24" t="n">
        <v>0</v>
      </c>
      <c r="E107" s="24" t="n">
        <v>0</v>
      </c>
    </row>
    <row r="108">
      <c r="A108" s="24" t="n">
        <v>9</v>
      </c>
      <c r="B108" s="24" t="n">
        <v>7</v>
      </c>
      <c r="C108" s="24" t="n">
        <v>1</v>
      </c>
      <c r="D108" s="24" t="n">
        <v>0</v>
      </c>
      <c r="E108" s="24" t="n">
        <v>0</v>
      </c>
    </row>
    <row r="109">
      <c r="A109" s="24" t="n">
        <v>9</v>
      </c>
      <c r="B109" s="24" t="n">
        <v>8</v>
      </c>
      <c r="C109" s="24" t="n">
        <v>1</v>
      </c>
      <c r="D109" s="24" t="n">
        <v>0</v>
      </c>
      <c r="E109" s="24" t="n">
        <v>0</v>
      </c>
    </row>
    <row r="110">
      <c r="A110" s="24" t="n">
        <v>9</v>
      </c>
      <c r="B110" s="24" t="n">
        <v>9</v>
      </c>
      <c r="C110" s="24" t="n">
        <v>0</v>
      </c>
      <c r="D110" s="24" t="n">
        <v>1</v>
      </c>
      <c r="E110" s="24" t="n">
        <v>0</v>
      </c>
    </row>
    <row r="111">
      <c r="A111" s="24" t="n">
        <v>9</v>
      </c>
      <c r="B111" s="24" t="n">
        <v>10</v>
      </c>
      <c r="C111" s="24" t="n">
        <v>0</v>
      </c>
      <c r="D111" s="24" t="n">
        <v>0</v>
      </c>
      <c r="E111" s="24" t="n">
        <v>1</v>
      </c>
    </row>
    <row r="112">
      <c r="A112" s="24" t="n">
        <v>10</v>
      </c>
      <c r="B112" s="24" t="n">
        <v>0</v>
      </c>
      <c r="C112" s="24" t="n">
        <v>1</v>
      </c>
      <c r="D112" s="24" t="n">
        <v>0</v>
      </c>
      <c r="E112" s="24" t="n">
        <v>0</v>
      </c>
    </row>
    <row r="113">
      <c r="A113" s="24" t="n">
        <v>10</v>
      </c>
      <c r="B113" s="24" t="n">
        <v>1</v>
      </c>
      <c r="C113" s="24" t="n">
        <v>1</v>
      </c>
      <c r="D113" s="24" t="n">
        <v>0</v>
      </c>
      <c r="E113" s="24" t="n">
        <v>0</v>
      </c>
    </row>
    <row r="114">
      <c r="A114" s="24" t="n">
        <v>10</v>
      </c>
      <c r="B114" s="24" t="n">
        <v>2</v>
      </c>
      <c r="C114" s="24" t="n">
        <v>1</v>
      </c>
      <c r="D114" s="24" t="n">
        <v>0</v>
      </c>
      <c r="E114" s="24" t="n">
        <v>0</v>
      </c>
    </row>
    <row r="115">
      <c r="A115" s="24" t="n">
        <v>10</v>
      </c>
      <c r="B115" s="24" t="n">
        <v>3</v>
      </c>
      <c r="C115" s="24" t="n">
        <v>1</v>
      </c>
      <c r="D115" s="24" t="n">
        <v>0</v>
      </c>
      <c r="E115" s="24" t="n">
        <v>0</v>
      </c>
    </row>
    <row r="116">
      <c r="A116" s="24" t="n">
        <v>10</v>
      </c>
      <c r="B116" s="24" t="n">
        <v>4</v>
      </c>
      <c r="C116" s="24" t="n">
        <v>1</v>
      </c>
      <c r="D116" s="24" t="n">
        <v>0</v>
      </c>
      <c r="E116" s="24" t="n">
        <v>0</v>
      </c>
    </row>
    <row r="117">
      <c r="A117" s="24" t="n">
        <v>10</v>
      </c>
      <c r="B117" s="24" t="n">
        <v>5</v>
      </c>
      <c r="C117" s="24" t="n">
        <v>1</v>
      </c>
      <c r="D117" s="24" t="n">
        <v>0</v>
      </c>
      <c r="E117" s="24" t="n">
        <v>0</v>
      </c>
    </row>
    <row r="118">
      <c r="A118" s="24" t="n">
        <v>10</v>
      </c>
      <c r="B118" s="24" t="n">
        <v>6</v>
      </c>
      <c r="C118" s="24" t="n">
        <v>1</v>
      </c>
      <c r="D118" s="24" t="n">
        <v>0</v>
      </c>
      <c r="E118" s="24" t="n">
        <v>0</v>
      </c>
    </row>
    <row r="119">
      <c r="A119" s="24" t="n">
        <v>10</v>
      </c>
      <c r="B119" s="24" t="n">
        <v>7</v>
      </c>
      <c r="C119" s="24" t="n">
        <v>1</v>
      </c>
      <c r="D119" s="24" t="n">
        <v>0</v>
      </c>
      <c r="E119" s="24" t="n">
        <v>0</v>
      </c>
    </row>
    <row r="120">
      <c r="A120" s="24" t="n">
        <v>10</v>
      </c>
      <c r="B120" s="24" t="n">
        <v>8</v>
      </c>
      <c r="C120" s="24" t="n">
        <v>1</v>
      </c>
      <c r="D120" s="24" t="n">
        <v>0</v>
      </c>
      <c r="E120" s="24" t="n">
        <v>0</v>
      </c>
    </row>
    <row r="121">
      <c r="A121" s="24" t="n">
        <v>10</v>
      </c>
      <c r="B121" s="24" t="n">
        <v>9</v>
      </c>
      <c r="C121" s="24" t="n">
        <v>1</v>
      </c>
      <c r="D121" s="24" t="n">
        <v>0</v>
      </c>
      <c r="E121" s="24" t="n">
        <v>0</v>
      </c>
    </row>
    <row r="122">
      <c r="A122" s="24" t="n">
        <v>10</v>
      </c>
      <c r="B122" s="24" t="n">
        <v>10</v>
      </c>
      <c r="C122" s="24" t="n">
        <v>0</v>
      </c>
      <c r="D122" s="24" t="n">
        <v>1</v>
      </c>
      <c r="E122" s="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</row>
    <row r="2">
      <c r="A2" t="inlineStr">
        <is>
          <t>AFC Wimbledon</t>
        </is>
      </c>
      <c r="B2" t="inlineStr">
        <is>
          <t>AFC Wimbledon|9</t>
        </is>
      </c>
      <c r="C2" t="inlineStr">
        <is>
          <t>AFC Wimbledon|13</t>
        </is>
      </c>
      <c r="D2" t="inlineStr">
        <is>
          <t>AFC Wimbledon|14</t>
        </is>
      </c>
      <c r="E2" t="inlineStr">
        <is>
          <t>AFC Wimbledon|15</t>
        </is>
      </c>
    </row>
    <row r="3">
      <c r="A3" t="inlineStr">
        <is>
          <t>Accrington</t>
        </is>
      </c>
      <c r="B3" t="inlineStr">
        <is>
          <t>Accrington|13</t>
        </is>
      </c>
      <c r="C3" t="inlineStr">
        <is>
          <t>Accrington|14</t>
        </is>
      </c>
      <c r="D3" t="inlineStr">
        <is>
          <t>Accrington|15</t>
        </is>
      </c>
      <c r="E3" t="inlineStr">
        <is>
          <t>Accrington|16</t>
        </is>
      </c>
    </row>
    <row r="4">
      <c r="A4" t="inlineStr">
        <is>
          <t>Arsenal</t>
        </is>
      </c>
      <c r="B4" t="inlineStr">
        <is>
          <t>Arsenal|8</t>
        </is>
      </c>
      <c r="C4" t="inlineStr">
        <is>
          <t>Arsenal|9</t>
        </is>
      </c>
      <c r="D4" t="inlineStr">
        <is>
          <t>Arsenal|10</t>
        </is>
      </c>
      <c r="E4" t="inlineStr">
        <is>
          <t>Arsenal|11</t>
        </is>
      </c>
    </row>
    <row r="5">
      <c r="A5" t="inlineStr">
        <is>
          <t>Aston Villa</t>
        </is>
      </c>
      <c r="B5" t="inlineStr">
        <is>
          <t>Aston Villa|8</t>
        </is>
      </c>
      <c r="C5" t="inlineStr">
        <is>
          <t>Aston Villa|9</t>
        </is>
      </c>
      <c r="D5" t="inlineStr">
        <is>
          <t>Aston Villa|10</t>
        </is>
      </c>
      <c r="E5" t="inlineStr">
        <is>
          <t>Aston Villa|11</t>
        </is>
      </c>
    </row>
    <row r="6">
      <c r="A6" t="inlineStr">
        <is>
          <t>Barnet</t>
        </is>
      </c>
      <c r="B6" t="inlineStr">
        <is>
          <t>Barnet|11</t>
        </is>
      </c>
      <c r="C6" t="inlineStr">
        <is>
          <t>Barnet|12</t>
        </is>
      </c>
      <c r="D6" t="inlineStr">
        <is>
          <t>Barnet|13</t>
        </is>
      </c>
      <c r="E6" t="inlineStr">
        <is>
          <t>Barnet|14</t>
        </is>
      </c>
    </row>
    <row r="7">
      <c r="A7" t="inlineStr">
        <is>
          <t>Barnsley</t>
        </is>
      </c>
      <c r="B7" t="inlineStr">
        <is>
          <t>Barnsley|8</t>
        </is>
      </c>
      <c r="C7" t="inlineStr">
        <is>
          <t>Barnsley|12</t>
        </is>
      </c>
      <c r="D7" t="inlineStr">
        <is>
          <t>Barnsley|13</t>
        </is>
      </c>
      <c r="E7" t="inlineStr">
        <is>
          <t>Barnsley|14</t>
        </is>
      </c>
    </row>
    <row r="8">
      <c r="A8" t="inlineStr">
        <is>
          <t>Birmingham</t>
        </is>
      </c>
      <c r="B8" t="inlineStr">
        <is>
          <t>Birmingham|12</t>
        </is>
      </c>
      <c r="C8" t="inlineStr">
        <is>
          <t>Birmingham|13</t>
        </is>
      </c>
      <c r="D8" t="inlineStr">
        <is>
          <t>Birmingham|14</t>
        </is>
      </c>
      <c r="E8" t="inlineStr">
        <is>
          <t>Birmingham|15</t>
        </is>
      </c>
    </row>
    <row r="9">
      <c r="A9" t="inlineStr">
        <is>
          <t>Blackburn</t>
        </is>
      </c>
      <c r="B9" t="inlineStr">
        <is>
          <t>Blackburn|12</t>
        </is>
      </c>
      <c r="C9" t="inlineStr">
        <is>
          <t>Blackburn|13</t>
        </is>
      </c>
      <c r="D9" t="inlineStr">
        <is>
          <t>Blackburn|14</t>
        </is>
      </c>
      <c r="E9" t="inlineStr">
        <is>
          <t>Blackburn|15</t>
        </is>
      </c>
    </row>
    <row r="10">
      <c r="A10" t="inlineStr">
        <is>
          <t>Blackpool</t>
        </is>
      </c>
      <c r="B10" t="inlineStr">
        <is>
          <t>Blackpool|8</t>
        </is>
      </c>
      <c r="C10" t="inlineStr">
        <is>
          <t>Blackpool|12</t>
        </is>
      </c>
      <c r="D10" t="inlineStr">
        <is>
          <t>Blackpool|13</t>
        </is>
      </c>
      <c r="E10" t="inlineStr">
        <is>
          <t>Blackpool|14</t>
        </is>
      </c>
    </row>
    <row r="11">
      <c r="A11" t="inlineStr">
        <is>
          <t>Bolton</t>
        </is>
      </c>
      <c r="B11" t="inlineStr">
        <is>
          <t>Bolton|12</t>
        </is>
      </c>
      <c r="C11" t="inlineStr">
        <is>
          <t>Bolton|13</t>
        </is>
      </c>
      <c r="D11" t="inlineStr">
        <is>
          <t>Bolton|14</t>
        </is>
      </c>
      <c r="E11" t="inlineStr">
        <is>
          <t>Bolton|15</t>
        </is>
      </c>
    </row>
    <row r="12">
      <c r="A12" t="inlineStr">
        <is>
          <t>Bournemouth</t>
        </is>
      </c>
      <c r="B12" t="inlineStr">
        <is>
          <t>Bournemouth|8</t>
        </is>
      </c>
      <c r="C12" t="inlineStr">
        <is>
          <t>Bournemouth|9</t>
        </is>
      </c>
      <c r="D12" t="inlineStr">
        <is>
          <t>Bournemouth|10</t>
        </is>
      </c>
      <c r="E12" t="inlineStr">
        <is>
          <t>Bournemouth|11</t>
        </is>
      </c>
    </row>
    <row r="13">
      <c r="A13" t="inlineStr">
        <is>
          <t>Bradford</t>
        </is>
      </c>
      <c r="B13" t="inlineStr">
        <is>
          <t>Bradford|12</t>
        </is>
      </c>
      <c r="C13" t="inlineStr">
        <is>
          <t>Bradford|13</t>
        </is>
      </c>
      <c r="D13" t="inlineStr">
        <is>
          <t>Bradford|14</t>
        </is>
      </c>
      <c r="E13" t="inlineStr">
        <is>
          <t>Bradford|15</t>
        </is>
      </c>
    </row>
    <row r="14">
      <c r="A14" t="inlineStr">
        <is>
          <t>Brentford</t>
        </is>
      </c>
      <c r="B14" t="inlineStr">
        <is>
          <t>Brentford|8</t>
        </is>
      </c>
      <c r="C14" t="inlineStr">
        <is>
          <t>Brentford|9</t>
        </is>
      </c>
      <c r="D14" t="inlineStr">
        <is>
          <t>Brentford|10</t>
        </is>
      </c>
      <c r="E14" t="inlineStr">
        <is>
          <t>Brentford|11</t>
        </is>
      </c>
    </row>
    <row r="15">
      <c r="A15" t="inlineStr">
        <is>
          <t>Brighton</t>
        </is>
      </c>
      <c r="B15" t="inlineStr">
        <is>
          <t>Brighton|8</t>
        </is>
      </c>
      <c r="C15" t="inlineStr">
        <is>
          <t>Brighton|9</t>
        </is>
      </c>
      <c r="D15" t="inlineStr">
        <is>
          <t>Brighton|10</t>
        </is>
      </c>
      <c r="E15" t="inlineStr">
        <is>
          <t>Brighton|11</t>
        </is>
      </c>
    </row>
    <row r="16">
      <c r="A16" t="inlineStr">
        <is>
          <t>Bristol City</t>
        </is>
      </c>
      <c r="B16" t="inlineStr">
        <is>
          <t>Bristol City|12</t>
        </is>
      </c>
      <c r="C16" t="inlineStr">
        <is>
          <t>Bristol City|13</t>
        </is>
      </c>
      <c r="D16" t="inlineStr">
        <is>
          <t>Bristol City|14</t>
        </is>
      </c>
      <c r="E16" t="inlineStr">
        <is>
          <t>Bristol City|15</t>
        </is>
      </c>
    </row>
    <row r="17">
      <c r="A17" t="inlineStr">
        <is>
          <t>Bristol Rovers</t>
        </is>
      </c>
      <c r="B17" t="inlineStr">
        <is>
          <t>Bristol Rovers|13</t>
        </is>
      </c>
      <c r="C17" t="inlineStr">
        <is>
          <t>Bristol Rovers|14</t>
        </is>
      </c>
      <c r="D17" t="inlineStr">
        <is>
          <t>Bristol Rovers|15</t>
        </is>
      </c>
      <c r="E17" t="inlineStr">
        <is>
          <t>Bristol Rovers|16</t>
        </is>
      </c>
    </row>
    <row r="18">
      <c r="A18" t="inlineStr">
        <is>
          <t>Bromley</t>
        </is>
      </c>
      <c r="B18" t="inlineStr">
        <is>
          <t>Bromley|8</t>
        </is>
      </c>
      <c r="C18" t="inlineStr">
        <is>
          <t>Bromley|9</t>
        </is>
      </c>
      <c r="D18" t="inlineStr">
        <is>
          <t>Bromley|13</t>
        </is>
      </c>
      <c r="E18" t="inlineStr">
        <is>
          <t>Bromley|14</t>
        </is>
      </c>
    </row>
    <row r="19">
      <c r="A19" t="inlineStr">
        <is>
          <t>Burnley</t>
        </is>
      </c>
      <c r="B19" t="inlineStr">
        <is>
          <t>Burnley|12</t>
        </is>
      </c>
      <c r="C19" t="inlineStr">
        <is>
          <t>Burnley|13</t>
        </is>
      </c>
      <c r="D19" t="inlineStr">
        <is>
          <t>Burnley|14</t>
        </is>
      </c>
      <c r="E19" t="inlineStr">
        <is>
          <t>Burnley|15</t>
        </is>
      </c>
    </row>
    <row r="20">
      <c r="A20" t="inlineStr">
        <is>
          <t>Burton</t>
        </is>
      </c>
      <c r="B20" t="inlineStr">
        <is>
          <t>Burton|13</t>
        </is>
      </c>
      <c r="C20" t="inlineStr">
        <is>
          <t>Burton|14</t>
        </is>
      </c>
      <c r="D20" t="inlineStr">
        <is>
          <t>Burton|15</t>
        </is>
      </c>
      <c r="E20" t="inlineStr">
        <is>
          <t>Burton|16</t>
        </is>
      </c>
    </row>
    <row r="21">
      <c r="A21" t="inlineStr">
        <is>
          <t>Cambridge</t>
        </is>
      </c>
      <c r="B21" t="inlineStr">
        <is>
          <t>Cambridge|12</t>
        </is>
      </c>
      <c r="C21" t="inlineStr">
        <is>
          <t>Cambridge|13</t>
        </is>
      </c>
      <c r="D21" t="inlineStr">
        <is>
          <t>Cambridge|14</t>
        </is>
      </c>
      <c r="E21" t="inlineStr">
        <is>
          <t>Cambridge|15</t>
        </is>
      </c>
    </row>
    <row r="22">
      <c r="A22" t="inlineStr">
        <is>
          <t>Cardiff</t>
        </is>
      </c>
      <c r="B22" t="inlineStr">
        <is>
          <t>Cardiff|12</t>
        </is>
      </c>
      <c r="C22" t="inlineStr">
        <is>
          <t>Cardiff|13</t>
        </is>
      </c>
      <c r="D22" t="inlineStr">
        <is>
          <t>Cardiff|14</t>
        </is>
      </c>
      <c r="E22" t="inlineStr">
        <is>
          <t>Cardiff|15</t>
        </is>
      </c>
    </row>
    <row r="23">
      <c r="A23" t="inlineStr">
        <is>
          <t>Charlton</t>
        </is>
      </c>
      <c r="B23" t="inlineStr">
        <is>
          <t>Charlton|12</t>
        </is>
      </c>
      <c r="C23" t="inlineStr">
        <is>
          <t>Charlton|13</t>
        </is>
      </c>
      <c r="D23" t="inlineStr">
        <is>
          <t>Charlton|14</t>
        </is>
      </c>
      <c r="E23" t="inlineStr">
        <is>
          <t>Charlton|15</t>
        </is>
      </c>
    </row>
    <row r="24">
      <c r="A24" t="inlineStr">
        <is>
          <t>Chelsea</t>
        </is>
      </c>
      <c r="B24" t="inlineStr">
        <is>
          <t>Chelsea|8</t>
        </is>
      </c>
      <c r="C24" t="inlineStr">
        <is>
          <t>Chelsea|9</t>
        </is>
      </c>
      <c r="D24" t="inlineStr">
        <is>
          <t>Chelsea|10</t>
        </is>
      </c>
      <c r="E24" t="inlineStr">
        <is>
          <t>Chelsea|11</t>
        </is>
      </c>
    </row>
    <row r="25">
      <c r="A25" t="inlineStr">
        <is>
          <t>Cheltenham</t>
        </is>
      </c>
      <c r="B25" t="inlineStr">
        <is>
          <t>Cheltenham|13</t>
        </is>
      </c>
      <c r="C25" t="inlineStr">
        <is>
          <t>Cheltenham|14</t>
        </is>
      </c>
      <c r="D25" t="inlineStr">
        <is>
          <t>Cheltenham|15</t>
        </is>
      </c>
      <c r="E25" t="inlineStr">
        <is>
          <t>Cheltenham|16</t>
        </is>
      </c>
    </row>
    <row r="26">
      <c r="A26" t="inlineStr">
        <is>
          <t>Chesterfield</t>
        </is>
      </c>
      <c r="B26" t="inlineStr">
        <is>
          <t>Chesterfield|13</t>
        </is>
      </c>
      <c r="C26" t="inlineStr">
        <is>
          <t>Chesterfield|14</t>
        </is>
      </c>
      <c r="D26" t="inlineStr">
        <is>
          <t>Chesterfield|15</t>
        </is>
      </c>
      <c r="E26" t="inlineStr">
        <is>
          <t>Chesterfield|16</t>
        </is>
      </c>
    </row>
    <row r="27">
      <c r="A27" t="inlineStr">
        <is>
          <t>Colchester</t>
        </is>
      </c>
      <c r="B27" t="inlineStr">
        <is>
          <t>Colchester|12</t>
        </is>
      </c>
      <c r="C27" t="inlineStr">
        <is>
          <t>Colchester|13</t>
        </is>
      </c>
      <c r="D27" t="inlineStr">
        <is>
          <t>Colchester|14</t>
        </is>
      </c>
      <c r="E27" t="inlineStr">
        <is>
          <t>Colchester|15</t>
        </is>
      </c>
    </row>
    <row r="28">
      <c r="A28" t="inlineStr">
        <is>
          <t>Coventry</t>
        </is>
      </c>
      <c r="B28" t="inlineStr">
        <is>
          <t>Coventry|8</t>
        </is>
      </c>
      <c r="C28" t="inlineStr">
        <is>
          <t>Coventry|9</t>
        </is>
      </c>
      <c r="D28" t="inlineStr">
        <is>
          <t>Coventry|10</t>
        </is>
      </c>
      <c r="E28" t="inlineStr">
        <is>
          <t>Coventry|11</t>
        </is>
      </c>
    </row>
    <row r="29">
      <c r="A29" t="inlineStr">
        <is>
          <t>Crawley</t>
        </is>
      </c>
      <c r="B29" t="inlineStr">
        <is>
          <t>Crawley|8</t>
        </is>
      </c>
      <c r="C29" t="inlineStr">
        <is>
          <t>Crawley|12</t>
        </is>
      </c>
      <c r="D29" t="inlineStr">
        <is>
          <t>Crawley|13</t>
        </is>
      </c>
      <c r="E29" t="inlineStr">
        <is>
          <t>Crawley|14</t>
        </is>
      </c>
    </row>
    <row r="30">
      <c r="A30" t="inlineStr">
        <is>
          <t>Crewe</t>
        </is>
      </c>
      <c r="B30" t="inlineStr">
        <is>
          <t>Crewe|13</t>
        </is>
      </c>
      <c r="C30" t="inlineStr">
        <is>
          <t>Crewe|14</t>
        </is>
      </c>
      <c r="D30" t="inlineStr">
        <is>
          <t>Crewe|15</t>
        </is>
      </c>
      <c r="E30" t="inlineStr">
        <is>
          <t>Crewe|16</t>
        </is>
      </c>
    </row>
    <row r="31">
      <c r="A31" t="inlineStr">
        <is>
          <t>Crystal Palace</t>
        </is>
      </c>
      <c r="B31" t="inlineStr">
        <is>
          <t>Crystal Palace|8</t>
        </is>
      </c>
      <c r="C31" t="inlineStr">
        <is>
          <t>Crystal Palace|9</t>
        </is>
      </c>
      <c r="D31" t="inlineStr">
        <is>
          <t>Crystal Palace|10</t>
        </is>
      </c>
      <c r="E31" t="inlineStr">
        <is>
          <t>Crystal Palace|11</t>
        </is>
      </c>
    </row>
    <row r="32">
      <c r="A32" t="inlineStr">
        <is>
          <t>Derby</t>
        </is>
      </c>
      <c r="B32" t="inlineStr">
        <is>
          <t>Derby|12</t>
        </is>
      </c>
      <c r="C32" t="inlineStr">
        <is>
          <t>Derby|13</t>
        </is>
      </c>
      <c r="D32" t="inlineStr">
        <is>
          <t>Derby|14</t>
        </is>
      </c>
      <c r="E32" t="inlineStr">
        <is>
          <t>Derby|15</t>
        </is>
      </c>
    </row>
    <row r="33">
      <c r="A33" t="inlineStr">
        <is>
          <t>Doncaster</t>
        </is>
      </c>
      <c r="B33" t="inlineStr">
        <is>
          <t>Doncaster|11</t>
        </is>
      </c>
      <c r="C33" t="inlineStr">
        <is>
          <t>Doncaster|12</t>
        </is>
      </c>
      <c r="D33" t="inlineStr">
        <is>
          <t>Doncaster|13</t>
        </is>
      </c>
      <c r="E33" t="inlineStr">
        <is>
          <t>Doncaster|14</t>
        </is>
      </c>
    </row>
    <row r="34">
      <c r="A34" t="inlineStr">
        <is>
          <t>Everton</t>
        </is>
      </c>
      <c r="B34" t="inlineStr">
        <is>
          <t>Everton|8</t>
        </is>
      </c>
      <c r="C34" t="inlineStr">
        <is>
          <t>Everton|9</t>
        </is>
      </c>
      <c r="D34" t="inlineStr">
        <is>
          <t>Everton|10</t>
        </is>
      </c>
      <c r="E34" t="inlineStr">
        <is>
          <t>Everton|11</t>
        </is>
      </c>
    </row>
    <row r="35">
      <c r="A35" t="inlineStr">
        <is>
          <t>Exeter</t>
        </is>
      </c>
      <c r="B35" t="inlineStr">
        <is>
          <t>Exeter|13</t>
        </is>
      </c>
      <c r="C35" t="inlineStr">
        <is>
          <t>Exeter|14</t>
        </is>
      </c>
      <c r="D35" t="inlineStr">
        <is>
          <t>Exeter|15</t>
        </is>
      </c>
      <c r="E35" t="inlineStr">
        <is>
          <t>Exeter|16</t>
        </is>
      </c>
    </row>
    <row r="36">
      <c r="A36" t="inlineStr">
        <is>
          <t>Fleetwood</t>
        </is>
      </c>
      <c r="B36" t="inlineStr">
        <is>
          <t>Fleetwood|13</t>
        </is>
      </c>
      <c r="C36" t="inlineStr">
        <is>
          <t>Fleetwood|14</t>
        </is>
      </c>
      <c r="D36" t="inlineStr">
        <is>
          <t>Fleetwood|15</t>
        </is>
      </c>
      <c r="E36" t="inlineStr">
        <is>
          <t>Fleetwood|16</t>
        </is>
      </c>
    </row>
    <row r="37">
      <c r="A37" t="inlineStr">
        <is>
          <t>Fulham</t>
        </is>
      </c>
      <c r="B37" t="inlineStr">
        <is>
          <t>Fulham|8</t>
        </is>
      </c>
      <c r="C37" t="inlineStr">
        <is>
          <t>Fulham|9</t>
        </is>
      </c>
      <c r="D37" t="inlineStr">
        <is>
          <t>Fulham|10</t>
        </is>
      </c>
      <c r="E37" t="inlineStr">
        <is>
          <t>Fulham|11</t>
        </is>
      </c>
    </row>
    <row r="38">
      <c r="A38" t="inlineStr">
        <is>
          <t>Gillingham</t>
        </is>
      </c>
      <c r="B38" t="inlineStr">
        <is>
          <t>Gillingham|13</t>
        </is>
      </c>
      <c r="C38" t="inlineStr">
        <is>
          <t>Gillingham|14</t>
        </is>
      </c>
      <c r="D38" t="inlineStr">
        <is>
          <t>Gillingham|15</t>
        </is>
      </c>
      <c r="E38" t="inlineStr">
        <is>
          <t>Gillingham|16</t>
        </is>
      </c>
    </row>
    <row r="39">
      <c r="A39" t="inlineStr">
        <is>
          <t>Grimsby</t>
        </is>
      </c>
      <c r="B39" t="inlineStr">
        <is>
          <t>Grimsby|13</t>
        </is>
      </c>
      <c r="C39" t="inlineStr">
        <is>
          <t>Grimsby|14</t>
        </is>
      </c>
      <c r="D39" t="inlineStr">
        <is>
          <t>Grimsby|15</t>
        </is>
      </c>
      <c r="E39" t="inlineStr">
        <is>
          <t>Grimsby|16</t>
        </is>
      </c>
    </row>
    <row r="40">
      <c r="A40" t="inlineStr">
        <is>
          <t>Huddersfield</t>
        </is>
      </c>
      <c r="B40" t="inlineStr">
        <is>
          <t>Huddersfield|12</t>
        </is>
      </c>
      <c r="C40" t="inlineStr">
        <is>
          <t>Huddersfield|13</t>
        </is>
      </c>
      <c r="D40" t="inlineStr">
        <is>
          <t>Huddersfield|14</t>
        </is>
      </c>
      <c r="E40" t="inlineStr">
        <is>
          <t>Huddersfield|15</t>
        </is>
      </c>
    </row>
    <row r="41">
      <c r="A41" t="inlineStr">
        <is>
          <t>Hull</t>
        </is>
      </c>
      <c r="B41" t="inlineStr">
        <is>
          <t>Hull|8</t>
        </is>
      </c>
      <c r="C41" t="inlineStr">
        <is>
          <t>Hull|9</t>
        </is>
      </c>
      <c r="D41" t="inlineStr">
        <is>
          <t>Hull|10</t>
        </is>
      </c>
      <c r="E41" t="inlineStr">
        <is>
          <t>Hull|11</t>
        </is>
      </c>
    </row>
    <row r="42">
      <c r="A42" t="inlineStr">
        <is>
          <t>Ipswich</t>
        </is>
      </c>
      <c r="B42" t="inlineStr">
        <is>
          <t>Ipswich|8</t>
        </is>
      </c>
      <c r="C42" t="inlineStr">
        <is>
          <t>Ipswich|9</t>
        </is>
      </c>
      <c r="D42" t="inlineStr">
        <is>
          <t>Ipswich|10</t>
        </is>
      </c>
      <c r="E42" t="inlineStr">
        <is>
          <t>Ipswich|11</t>
        </is>
      </c>
    </row>
    <row r="43">
      <c r="A43" t="inlineStr">
        <is>
          <t>Leeds</t>
        </is>
      </c>
      <c r="B43" t="inlineStr">
        <is>
          <t>Leeds|8</t>
        </is>
      </c>
      <c r="C43" t="inlineStr">
        <is>
          <t>Leeds|9</t>
        </is>
      </c>
      <c r="D43" t="inlineStr">
        <is>
          <t>Leeds|10</t>
        </is>
      </c>
      <c r="E43" t="inlineStr">
        <is>
          <t>Leeds|11</t>
        </is>
      </c>
    </row>
    <row r="44">
      <c r="A44" t="inlineStr">
        <is>
          <t>Leicester</t>
        </is>
      </c>
      <c r="B44" t="inlineStr">
        <is>
          <t>Leicester|11</t>
        </is>
      </c>
      <c r="C44" t="inlineStr">
        <is>
          <t>Leicester|12</t>
        </is>
      </c>
      <c r="D44" t="inlineStr">
        <is>
          <t>Leicester|13</t>
        </is>
      </c>
      <c r="E44" t="inlineStr">
        <is>
          <t>Leicester|14</t>
        </is>
      </c>
    </row>
    <row r="45">
      <c r="A45" t="inlineStr">
        <is>
          <t>Leyton Orient</t>
        </is>
      </c>
      <c r="B45" t="inlineStr">
        <is>
          <t>Leyton Orient|8</t>
        </is>
      </c>
      <c r="C45" t="inlineStr">
        <is>
          <t>Leyton Orient|13</t>
        </is>
      </c>
      <c r="D45" t="inlineStr">
        <is>
          <t>Leyton Orient|14</t>
        </is>
      </c>
      <c r="E45" t="inlineStr">
        <is>
          <t>Leyton Orient|15</t>
        </is>
      </c>
    </row>
    <row r="46">
      <c r="A46" t="inlineStr">
        <is>
          <t>Lincoln</t>
        </is>
      </c>
      <c r="B46" t="inlineStr">
        <is>
          <t>Lincoln|12</t>
        </is>
      </c>
      <c r="C46" t="inlineStr">
        <is>
          <t>Lincoln|13</t>
        </is>
      </c>
      <c r="D46" t="inlineStr">
        <is>
          <t>Lincoln|14</t>
        </is>
      </c>
      <c r="E46" t="inlineStr">
        <is>
          <t>Lincoln|15</t>
        </is>
      </c>
    </row>
    <row r="47">
      <c r="A47" t="inlineStr">
        <is>
          <t>Liverpool</t>
        </is>
      </c>
      <c r="B47" t="inlineStr">
        <is>
          <t>Liverpool|8</t>
        </is>
      </c>
      <c r="C47" t="inlineStr">
        <is>
          <t>Liverpool|9</t>
        </is>
      </c>
      <c r="D47" t="inlineStr">
        <is>
          <t>Liverpool|10</t>
        </is>
      </c>
      <c r="E47" t="inlineStr">
        <is>
          <t>Liverpool|11</t>
        </is>
      </c>
    </row>
    <row r="48">
      <c r="A48" t="inlineStr">
        <is>
          <t>Luton</t>
        </is>
      </c>
      <c r="B48" t="inlineStr">
        <is>
          <t>Luton|11</t>
        </is>
      </c>
      <c r="C48" t="inlineStr">
        <is>
          <t>Luton|12</t>
        </is>
      </c>
      <c r="D48" t="inlineStr">
        <is>
          <t>Luton|13</t>
        </is>
      </c>
      <c r="E48" t="inlineStr">
        <is>
          <t>Luton|14</t>
        </is>
      </c>
    </row>
    <row r="49">
      <c r="A49" t="inlineStr">
        <is>
          <t>MK Dons</t>
        </is>
      </c>
      <c r="B49" t="inlineStr">
        <is>
          <t>MK Dons|8</t>
        </is>
      </c>
      <c r="C49" t="inlineStr">
        <is>
          <t>MK Dons|9</t>
        </is>
      </c>
      <c r="D49" t="inlineStr">
        <is>
          <t>MK Dons|13</t>
        </is>
      </c>
      <c r="E49" t="inlineStr">
        <is>
          <t>MK Dons|14</t>
        </is>
      </c>
    </row>
    <row r="50">
      <c r="A50" t="inlineStr">
        <is>
          <t>Man City</t>
        </is>
      </c>
      <c r="B50" t="inlineStr">
        <is>
          <t>Man City|8</t>
        </is>
      </c>
      <c r="C50" t="inlineStr">
        <is>
          <t>Man City|9</t>
        </is>
      </c>
      <c r="D50" t="inlineStr">
        <is>
          <t>Man City|10</t>
        </is>
      </c>
      <c r="E50" t="inlineStr">
        <is>
          <t>Man City|11</t>
        </is>
      </c>
    </row>
    <row r="51">
      <c r="A51" t="inlineStr">
        <is>
          <t>Man Utd</t>
        </is>
      </c>
      <c r="B51" t="inlineStr">
        <is>
          <t>Man Utd|8</t>
        </is>
      </c>
      <c r="C51" t="inlineStr">
        <is>
          <t>Man Utd|9</t>
        </is>
      </c>
      <c r="D51" t="inlineStr">
        <is>
          <t>Man Utd|10</t>
        </is>
      </c>
      <c r="E51" t="inlineStr">
        <is>
          <t>Man Utd|11</t>
        </is>
      </c>
    </row>
    <row r="52">
      <c r="A52" t="inlineStr">
        <is>
          <t>Mansfield</t>
        </is>
      </c>
      <c r="B52" t="inlineStr">
        <is>
          <t>Mansfield|8</t>
        </is>
      </c>
      <c r="C52" t="inlineStr">
        <is>
          <t>Mansfield|9</t>
        </is>
      </c>
      <c r="D52" t="inlineStr">
        <is>
          <t>Mansfield|13</t>
        </is>
      </c>
      <c r="E52" t="inlineStr">
        <is>
          <t>Mansfield|14</t>
        </is>
      </c>
    </row>
    <row r="53">
      <c r="A53" t="inlineStr">
        <is>
          <t>Middlesbrough</t>
        </is>
      </c>
      <c r="B53" t="inlineStr">
        <is>
          <t>Middlesbrough|12</t>
        </is>
      </c>
      <c r="C53" t="inlineStr">
        <is>
          <t>Middlesbrough|13</t>
        </is>
      </c>
      <c r="D53" t="inlineStr">
        <is>
          <t>Middlesbrough|14</t>
        </is>
      </c>
      <c r="E53" t="inlineStr">
        <is>
          <t>Middlesbrough|15</t>
        </is>
      </c>
    </row>
    <row r="54">
      <c r="A54" t="inlineStr">
        <is>
          <t>Millwall</t>
        </is>
      </c>
      <c r="B54" t="inlineStr">
        <is>
          <t>Millwall|12</t>
        </is>
      </c>
      <c r="C54" t="inlineStr">
        <is>
          <t>Millwall|13</t>
        </is>
      </c>
      <c r="D54" t="inlineStr">
        <is>
          <t>Millwall|14</t>
        </is>
      </c>
      <c r="E54" t="inlineStr">
        <is>
          <t>Millwall|15</t>
        </is>
      </c>
    </row>
    <row r="55">
      <c r="A55" t="inlineStr">
        <is>
          <t>Newcastle</t>
        </is>
      </c>
      <c r="B55" t="inlineStr">
        <is>
          <t>Newcastle|8</t>
        </is>
      </c>
      <c r="C55" t="inlineStr">
        <is>
          <t>Newcastle|9</t>
        </is>
      </c>
      <c r="D55" t="inlineStr">
        <is>
          <t>Newcastle|10</t>
        </is>
      </c>
      <c r="E55" t="inlineStr">
        <is>
          <t>Newcastle|11</t>
        </is>
      </c>
    </row>
    <row r="56">
      <c r="A56" t="inlineStr">
        <is>
          <t>Newport</t>
        </is>
      </c>
      <c r="B56" t="inlineStr">
        <is>
          <t>Newport|13</t>
        </is>
      </c>
      <c r="C56" t="inlineStr">
        <is>
          <t>Newport|14</t>
        </is>
      </c>
      <c r="D56" t="inlineStr">
        <is>
          <t>Newport|15</t>
        </is>
      </c>
      <c r="E56" t="inlineStr">
        <is>
          <t>Newport|16</t>
        </is>
      </c>
    </row>
    <row r="57">
      <c r="A57" t="inlineStr">
        <is>
          <t>Northampton</t>
        </is>
      </c>
      <c r="B57" t="inlineStr">
        <is>
          <t>Northampton|11</t>
        </is>
      </c>
      <c r="C57" t="inlineStr">
        <is>
          <t>Northampton|12</t>
        </is>
      </c>
      <c r="D57" t="inlineStr">
        <is>
          <t>Northampton|13</t>
        </is>
      </c>
      <c r="E57" t="inlineStr">
        <is>
          <t>Northampton|14</t>
        </is>
      </c>
    </row>
    <row r="58">
      <c r="A58" t="inlineStr">
        <is>
          <t>Norwich</t>
        </is>
      </c>
      <c r="B58" t="inlineStr">
        <is>
          <t>Norwich|12</t>
        </is>
      </c>
      <c r="C58" t="inlineStr">
        <is>
          <t>Norwich|13</t>
        </is>
      </c>
      <c r="D58" t="inlineStr">
        <is>
          <t>Norwich|14</t>
        </is>
      </c>
      <c r="E58" t="inlineStr">
        <is>
          <t>Norwich|15</t>
        </is>
      </c>
    </row>
    <row r="59">
      <c r="A59" t="inlineStr">
        <is>
          <t>Nott'm Forest</t>
        </is>
      </c>
      <c r="B59" t="inlineStr">
        <is>
          <t>Nott'm Forest|8</t>
        </is>
      </c>
      <c r="C59" t="inlineStr">
        <is>
          <t>Nott'm Forest|9</t>
        </is>
      </c>
      <c r="D59" t="inlineStr">
        <is>
          <t>Nott'm Forest|10</t>
        </is>
      </c>
      <c r="E59" t="inlineStr">
        <is>
          <t>Nott'm Forest|11</t>
        </is>
      </c>
    </row>
    <row r="60">
      <c r="A60" t="inlineStr">
        <is>
          <t>Notts County</t>
        </is>
      </c>
      <c r="B60" t="inlineStr">
        <is>
          <t>Notts County|8</t>
        </is>
      </c>
      <c r="C60" t="inlineStr">
        <is>
          <t>Notts County|9</t>
        </is>
      </c>
      <c r="D60" t="inlineStr">
        <is>
          <t>Notts County|13</t>
        </is>
      </c>
      <c r="E60" t="inlineStr">
        <is>
          <t>Notts County|14</t>
        </is>
      </c>
    </row>
    <row r="61">
      <c r="A61" t="inlineStr">
        <is>
          <t>Oldham</t>
        </is>
      </c>
      <c r="B61" t="inlineStr">
        <is>
          <t>Oldham|12</t>
        </is>
      </c>
      <c r="C61" t="inlineStr">
        <is>
          <t>Oldham|13</t>
        </is>
      </c>
      <c r="D61" t="inlineStr">
        <is>
          <t>Oldham|14</t>
        </is>
      </c>
      <c r="E61" t="inlineStr">
        <is>
          <t>Oldham|15</t>
        </is>
      </c>
    </row>
    <row r="62">
      <c r="A62" t="inlineStr">
        <is>
          <t>Oxford</t>
        </is>
      </c>
      <c r="B62" t="inlineStr">
        <is>
          <t>Oxford|10</t>
        </is>
      </c>
      <c r="C62" t="inlineStr">
        <is>
          <t>Oxford|11</t>
        </is>
      </c>
      <c r="D62" t="inlineStr">
        <is>
          <t>Oxford|12</t>
        </is>
      </c>
      <c r="E62" t="inlineStr">
        <is>
          <t>Oxford|13</t>
        </is>
      </c>
    </row>
    <row r="63">
      <c r="A63" t="inlineStr">
        <is>
          <t>Peterborough</t>
        </is>
      </c>
      <c r="B63" t="inlineStr">
        <is>
          <t>Peterborough|9</t>
        </is>
      </c>
      <c r="C63" t="inlineStr">
        <is>
          <t>Peterborough|13</t>
        </is>
      </c>
      <c r="D63" t="inlineStr">
        <is>
          <t>Peterborough|14</t>
        </is>
      </c>
      <c r="E63" t="inlineStr">
        <is>
          <t>Peterborough|15</t>
        </is>
      </c>
    </row>
    <row r="64">
      <c r="A64" t="inlineStr">
        <is>
          <t>Plymouth</t>
        </is>
      </c>
      <c r="B64" t="inlineStr">
        <is>
          <t>Plymouth|13</t>
        </is>
      </c>
      <c r="C64" t="inlineStr">
        <is>
          <t>Plymouth|14</t>
        </is>
      </c>
      <c r="D64" t="inlineStr">
        <is>
          <t>Plymouth|15</t>
        </is>
      </c>
      <c r="E64" t="inlineStr">
        <is>
          <t>Plymouth|16</t>
        </is>
      </c>
    </row>
    <row r="65">
      <c r="A65" t="inlineStr">
        <is>
          <t>Port Vale</t>
        </is>
      </c>
      <c r="B65" t="inlineStr">
        <is>
          <t>Port Vale|11</t>
        </is>
      </c>
      <c r="C65" t="inlineStr">
        <is>
          <t>Port Vale|12</t>
        </is>
      </c>
      <c r="D65" t="inlineStr">
        <is>
          <t>Port Vale|13</t>
        </is>
      </c>
      <c r="E65" t="inlineStr">
        <is>
          <t>Port Vale|14</t>
        </is>
      </c>
    </row>
    <row r="66">
      <c r="A66" t="inlineStr">
        <is>
          <t>Portsmouth</t>
        </is>
      </c>
      <c r="B66" t="inlineStr">
        <is>
          <t>Portsmouth|12</t>
        </is>
      </c>
      <c r="C66" t="inlineStr">
        <is>
          <t>Portsmouth|13</t>
        </is>
      </c>
      <c r="D66" t="inlineStr">
        <is>
          <t>Portsmouth|14</t>
        </is>
      </c>
      <c r="E66" t="inlineStr">
        <is>
          <t>Portsmouth|15</t>
        </is>
      </c>
    </row>
    <row r="67">
      <c r="A67" t="inlineStr">
        <is>
          <t>Preston</t>
        </is>
      </c>
      <c r="B67" t="inlineStr">
        <is>
          <t>Preston|12</t>
        </is>
      </c>
      <c r="C67" t="inlineStr">
        <is>
          <t>Preston|13</t>
        </is>
      </c>
      <c r="D67" t="inlineStr">
        <is>
          <t>Preston|14</t>
        </is>
      </c>
      <c r="E67" t="inlineStr">
        <is>
          <t>Preston|15</t>
        </is>
      </c>
    </row>
    <row r="68">
      <c r="A68" t="inlineStr">
        <is>
          <t>QPR</t>
        </is>
      </c>
      <c r="B68" t="inlineStr">
        <is>
          <t>QPR|12</t>
        </is>
      </c>
      <c r="C68" t="inlineStr">
        <is>
          <t>QPR|13</t>
        </is>
      </c>
      <c r="D68" t="inlineStr">
        <is>
          <t>QPR|14</t>
        </is>
      </c>
      <c r="E68" t="inlineStr">
        <is>
          <t>QPR|15</t>
        </is>
      </c>
    </row>
    <row r="69">
      <c r="A69" t="inlineStr">
        <is>
          <t>Reading</t>
        </is>
      </c>
      <c r="B69" t="inlineStr">
        <is>
          <t>Reading|12</t>
        </is>
      </c>
      <c r="C69" t="inlineStr">
        <is>
          <t>Reading|13</t>
        </is>
      </c>
      <c r="D69" t="inlineStr">
        <is>
          <t>Reading|14</t>
        </is>
      </c>
      <c r="E69" t="inlineStr">
        <is>
          <t>Reading|15</t>
        </is>
      </c>
    </row>
    <row r="70">
      <c r="A70" t="inlineStr">
        <is>
          <t>Rochdale</t>
        </is>
      </c>
      <c r="B70" t="inlineStr">
        <is>
          <t>Rochdale|13</t>
        </is>
      </c>
      <c r="C70" t="inlineStr">
        <is>
          <t>Rochdale|14</t>
        </is>
      </c>
      <c r="D70" t="inlineStr">
        <is>
          <t>Rochdale|15</t>
        </is>
      </c>
      <c r="E70" t="inlineStr">
        <is>
          <t>Rochdale|16</t>
        </is>
      </c>
    </row>
    <row r="71">
      <c r="A71" t="inlineStr">
        <is>
          <t>Rotherham</t>
        </is>
      </c>
      <c r="B71" t="inlineStr">
        <is>
          <t>Rotherham|13</t>
        </is>
      </c>
      <c r="C71" t="inlineStr">
        <is>
          <t>Rotherham|14</t>
        </is>
      </c>
      <c r="D71" t="inlineStr">
        <is>
          <t>Rotherham|15</t>
        </is>
      </c>
      <c r="E71" t="inlineStr">
        <is>
          <t>Rotherham|16</t>
        </is>
      </c>
    </row>
    <row r="72">
      <c r="A72" t="inlineStr">
        <is>
          <t>Salford</t>
        </is>
      </c>
      <c r="B72" t="inlineStr">
        <is>
          <t>Salford|13</t>
        </is>
      </c>
      <c r="C72" t="inlineStr">
        <is>
          <t>Salford|14</t>
        </is>
      </c>
      <c r="D72" t="inlineStr">
        <is>
          <t>Salford|15</t>
        </is>
      </c>
      <c r="E72" t="inlineStr">
        <is>
          <t>Salford|16</t>
        </is>
      </c>
    </row>
    <row r="73">
      <c r="A73" t="inlineStr">
        <is>
          <t>Sheffield United</t>
        </is>
      </c>
      <c r="B73" t="inlineStr">
        <is>
          <t>Sheffield United|12</t>
        </is>
      </c>
      <c r="C73" t="inlineStr">
        <is>
          <t>Sheffield United|13</t>
        </is>
      </c>
      <c r="D73" t="inlineStr">
        <is>
          <t>Sheffield United|14</t>
        </is>
      </c>
      <c r="E73" t="inlineStr">
        <is>
          <t>Sheffield United|15</t>
        </is>
      </c>
    </row>
    <row r="74">
      <c r="A74" t="inlineStr">
        <is>
          <t>Sheffield Wed</t>
        </is>
      </c>
      <c r="B74" t="inlineStr">
        <is>
          <t>Sheffield Wed|11</t>
        </is>
      </c>
      <c r="C74" t="inlineStr">
        <is>
          <t>Sheffield Wed|12</t>
        </is>
      </c>
      <c r="D74" t="inlineStr">
        <is>
          <t>Sheffield Wed|13</t>
        </is>
      </c>
      <c r="E74" t="inlineStr">
        <is>
          <t>Sheffield Wed|14</t>
        </is>
      </c>
    </row>
    <row r="75">
      <c r="A75" t="inlineStr">
        <is>
          <t>Shrewsbury</t>
        </is>
      </c>
      <c r="B75" t="inlineStr">
        <is>
          <t>Shrewsbury|13</t>
        </is>
      </c>
      <c r="C75" t="inlineStr">
        <is>
          <t>Shrewsbury|14</t>
        </is>
      </c>
      <c r="D75" t="inlineStr">
        <is>
          <t>Shrewsbury|15</t>
        </is>
      </c>
      <c r="E75" t="inlineStr">
        <is>
          <t>Shrewsbury|16</t>
        </is>
      </c>
    </row>
    <row r="76">
      <c r="A76" t="inlineStr">
        <is>
          <t>Southampton</t>
        </is>
      </c>
      <c r="B76" t="inlineStr">
        <is>
          <t>Southampton|12</t>
        </is>
      </c>
      <c r="C76" t="inlineStr">
        <is>
          <t>Southampton|13</t>
        </is>
      </c>
      <c r="D76" t="inlineStr">
        <is>
          <t>Southampton|14</t>
        </is>
      </c>
      <c r="E76" t="inlineStr">
        <is>
          <t>Southampton|15</t>
        </is>
      </c>
    </row>
    <row r="77">
      <c r="A77" t="inlineStr">
        <is>
          <t>Stevenage</t>
        </is>
      </c>
      <c r="B77" t="inlineStr">
        <is>
          <t>Stevenage|8</t>
        </is>
      </c>
      <c r="C77" t="inlineStr">
        <is>
          <t>Stevenage|12</t>
        </is>
      </c>
      <c r="D77" t="inlineStr">
        <is>
          <t>Stevenage|13</t>
        </is>
      </c>
      <c r="E77" t="inlineStr">
        <is>
          <t>Stevenage|14</t>
        </is>
      </c>
    </row>
    <row r="78">
      <c r="A78" t="inlineStr">
        <is>
          <t>Stockport</t>
        </is>
      </c>
      <c r="B78" t="inlineStr">
        <is>
          <t>Stockport|12</t>
        </is>
      </c>
      <c r="C78" t="inlineStr">
        <is>
          <t>Stockport|13</t>
        </is>
      </c>
      <c r="D78" t="inlineStr">
        <is>
          <t>Stockport|14</t>
        </is>
      </c>
      <c r="E78" t="inlineStr">
        <is>
          <t>Stockport|15</t>
        </is>
      </c>
    </row>
    <row r="79">
      <c r="A79" t="inlineStr">
        <is>
          <t>Stoke</t>
        </is>
      </c>
      <c r="B79" t="inlineStr">
        <is>
          <t>Stoke|12</t>
        </is>
      </c>
      <c r="C79" t="inlineStr">
        <is>
          <t>Stoke|13</t>
        </is>
      </c>
      <c r="D79" t="inlineStr">
        <is>
          <t>Stoke|14</t>
        </is>
      </c>
      <c r="E79" t="inlineStr">
        <is>
          <t>Stoke|15</t>
        </is>
      </c>
    </row>
    <row r="80">
      <c r="A80" t="inlineStr">
        <is>
          <t>Sunderland</t>
        </is>
      </c>
      <c r="B80" t="inlineStr">
        <is>
          <t>Sunderland|8</t>
        </is>
      </c>
      <c r="C80" t="inlineStr">
        <is>
          <t>Sunderland|9</t>
        </is>
      </c>
      <c r="D80" t="inlineStr">
        <is>
          <t>Sunderland|10</t>
        </is>
      </c>
      <c r="E80" t="inlineStr">
        <is>
          <t>Sunderland|11</t>
        </is>
      </c>
    </row>
    <row r="81">
      <c r="A81" t="inlineStr">
        <is>
          <t>Swansea</t>
        </is>
      </c>
      <c r="B81" t="inlineStr">
        <is>
          <t>Swansea|12</t>
        </is>
      </c>
      <c r="C81" t="inlineStr">
        <is>
          <t>Swansea|13</t>
        </is>
      </c>
      <c r="D81" t="inlineStr">
        <is>
          <t>Swansea|14</t>
        </is>
      </c>
      <c r="E81" t="inlineStr">
        <is>
          <t>Swansea|15</t>
        </is>
      </c>
    </row>
    <row r="82">
      <c r="A82" t="inlineStr">
        <is>
          <t>Swindon</t>
        </is>
      </c>
      <c r="B82" t="inlineStr">
        <is>
          <t>Swindon|13</t>
        </is>
      </c>
      <c r="C82" t="inlineStr">
        <is>
          <t>Swindon|14</t>
        </is>
      </c>
      <c r="D82" t="inlineStr">
        <is>
          <t>Swindon|15</t>
        </is>
      </c>
      <c r="E82" t="inlineStr">
        <is>
          <t>Swindon|16</t>
        </is>
      </c>
    </row>
    <row r="83">
      <c r="A83" t="inlineStr">
        <is>
          <t>Tottenham</t>
        </is>
      </c>
      <c r="B83" t="inlineStr">
        <is>
          <t>Tottenham|8</t>
        </is>
      </c>
      <c r="C83" t="inlineStr">
        <is>
          <t>Tottenham|9</t>
        </is>
      </c>
      <c r="D83" t="inlineStr">
        <is>
          <t>Tottenham|10</t>
        </is>
      </c>
      <c r="E83" t="inlineStr">
        <is>
          <t>Tottenham|11</t>
        </is>
      </c>
    </row>
    <row r="84">
      <c r="A84" t="inlineStr">
        <is>
          <t>Tranmere</t>
        </is>
      </c>
      <c r="B84" t="inlineStr">
        <is>
          <t>Tranmere|13</t>
        </is>
      </c>
      <c r="C84" t="inlineStr">
        <is>
          <t>Tranmere|14</t>
        </is>
      </c>
      <c r="D84" t="inlineStr">
        <is>
          <t>Tranmere|15</t>
        </is>
      </c>
      <c r="E84" t="inlineStr">
        <is>
          <t>Tranmere|16</t>
        </is>
      </c>
    </row>
    <row r="85">
      <c r="A85" t="inlineStr">
        <is>
          <t>Walsall</t>
        </is>
      </c>
      <c r="B85" t="inlineStr">
        <is>
          <t>Walsall|9</t>
        </is>
      </c>
      <c r="C85" t="inlineStr">
        <is>
          <t>Walsall|13</t>
        </is>
      </c>
      <c r="D85" t="inlineStr">
        <is>
          <t>Walsall|14</t>
        </is>
      </c>
      <c r="E85" t="inlineStr">
        <is>
          <t>Walsall|15</t>
        </is>
      </c>
    </row>
    <row r="86">
      <c r="A86" t="inlineStr">
        <is>
          <t>Watford</t>
        </is>
      </c>
      <c r="B86" t="inlineStr">
        <is>
          <t>Watford|12</t>
        </is>
      </c>
      <c r="C86" t="inlineStr">
        <is>
          <t>Watford|13</t>
        </is>
      </c>
      <c r="D86" t="inlineStr">
        <is>
          <t>Watford|14</t>
        </is>
      </c>
      <c r="E86" t="inlineStr">
        <is>
          <t>Watford|15</t>
        </is>
      </c>
    </row>
    <row r="87">
      <c r="A87" t="inlineStr">
        <is>
          <t>West Brom</t>
        </is>
      </c>
      <c r="B87" t="inlineStr">
        <is>
          <t>West Brom|12</t>
        </is>
      </c>
      <c r="C87" t="inlineStr">
        <is>
          <t>West Brom|13</t>
        </is>
      </c>
      <c r="D87" t="inlineStr">
        <is>
          <t>West Brom|14</t>
        </is>
      </c>
      <c r="E87" t="inlineStr">
        <is>
          <t>West Brom|15</t>
        </is>
      </c>
    </row>
    <row r="88">
      <c r="A88" t="inlineStr">
        <is>
          <t>West Ham</t>
        </is>
      </c>
      <c r="B88" t="inlineStr">
        <is>
          <t>West Ham|12</t>
        </is>
      </c>
      <c r="C88" t="inlineStr">
        <is>
          <t>West Ham|13</t>
        </is>
      </c>
      <c r="D88" t="inlineStr">
        <is>
          <t>West Ham|14</t>
        </is>
      </c>
      <c r="E88" t="inlineStr">
        <is>
          <t>West Ham|15</t>
        </is>
      </c>
    </row>
    <row r="89">
      <c r="A89" t="inlineStr">
        <is>
          <t>Wigan</t>
        </is>
      </c>
      <c r="B89" t="inlineStr">
        <is>
          <t>Wigan|8</t>
        </is>
      </c>
      <c r="C89" t="inlineStr">
        <is>
          <t>Wigan|12</t>
        </is>
      </c>
      <c r="D89" t="inlineStr">
        <is>
          <t>Wigan|13</t>
        </is>
      </c>
      <c r="E89" t="inlineStr">
        <is>
          <t>Wigan|14</t>
        </is>
      </c>
    </row>
    <row r="90">
      <c r="A90" t="inlineStr">
        <is>
          <t>Wolves</t>
        </is>
      </c>
      <c r="B90" t="inlineStr">
        <is>
          <t>Wolves|12</t>
        </is>
      </c>
      <c r="C90" t="inlineStr">
        <is>
          <t>Wolves|13</t>
        </is>
      </c>
      <c r="D90" t="inlineStr">
        <is>
          <t>Wolves|14</t>
        </is>
      </c>
      <c r="E90" t="inlineStr">
        <is>
          <t>Wolves|15</t>
        </is>
      </c>
    </row>
    <row r="91">
      <c r="A91" t="inlineStr">
        <is>
          <t>Wrexham</t>
        </is>
      </c>
      <c r="B91" t="inlineStr">
        <is>
          <t>Wrexham|12</t>
        </is>
      </c>
      <c r="C91" t="inlineStr">
        <is>
          <t>Wrexham|13</t>
        </is>
      </c>
      <c r="D91" t="inlineStr">
        <is>
          <t>Wrexham|14</t>
        </is>
      </c>
      <c r="E91" t="inlineStr">
        <is>
          <t>Wrexham|15</t>
        </is>
      </c>
    </row>
    <row r="92">
      <c r="A92" t="inlineStr">
        <is>
          <t>Wycombe</t>
        </is>
      </c>
      <c r="B92" t="inlineStr">
        <is>
          <t>Wycombe|9</t>
        </is>
      </c>
      <c r="C92" t="inlineStr">
        <is>
          <t>Wycombe|13</t>
        </is>
      </c>
      <c r="D92" t="inlineStr">
        <is>
          <t>Wycombe|14</t>
        </is>
      </c>
      <c r="E92" t="inlineStr">
        <is>
          <t>Wycombe|15</t>
        </is>
      </c>
    </row>
    <row r="93">
      <c r="A93" t="inlineStr">
        <is>
          <t>York</t>
        </is>
      </c>
      <c r="B93" t="inlineStr">
        <is>
          <t>York|12</t>
        </is>
      </c>
      <c r="C93" t="inlineStr">
        <is>
          <t>York|13</t>
        </is>
      </c>
      <c r="D93" t="inlineStr">
        <is>
          <t>York|14</t>
        </is>
      </c>
      <c r="E93" t="inlineStr">
        <is>
          <t>York|15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2026-10-22T07:52:15Z</dcterms:created>
  <dcterms:modified xmlns:dcterms="http://purl.org/dc/terms/" xmlns:xsi="http://www.w3.org/2001/XMLSchema-instance" xsi:type="dcterms:W3CDTF">2026-10-22T07:52:19Z</dcterms:modified>
</cp:coreProperties>
</file>